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theme/themeOverride4.xml" ContentType="application/vnd.openxmlformats-officedocument.themeOverrid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Y:\1300 - Risk Assessment\Regular\RDB\RDB 2023 Q4\Tools\Interactive Tool\"/>
    </mc:Choice>
  </mc:AlternateContent>
  <xr:revisionPtr revIDLastSave="0" documentId="13_ncr:1_{E2286927-7FE9-4689-B3BE-B19BAABB6EE2}" xr6:coauthVersionLast="47" xr6:coauthVersionMax="47" xr10:uidLastSave="{00000000-0000-0000-0000-000000000000}"/>
  <bookViews>
    <workbookView xWindow="-108" yWindow="-108" windowWidth="23256" windowHeight="12576" tabRatio="726" xr2:uid="{31377C1C-CB41-4F79-8967-133F50E2846A}"/>
  </bookViews>
  <sheets>
    <sheet name="Start" sheetId="484" r:id="rId1"/>
    <sheet name="Charts" sheetId="437" r:id="rId2"/>
    <sheet name="Assets" sheetId="457" r:id="rId3"/>
    <sheet name="Loans Composition" sheetId="459" state="hidden" r:id="rId4"/>
    <sheet name="Loans NPL and coverage ratio" sheetId="460" state="hidden" r:id="rId5"/>
    <sheet name="NACE composition" sheetId="461" state="hidden" r:id="rId6"/>
    <sheet name="NPL ratio by NACE" sheetId="462" state="hidden" r:id="rId7"/>
    <sheet name="IFRS9" sheetId="464" state="hidden" r:id="rId8"/>
    <sheet name="Sovereigns" sheetId="465" state="hidden" r:id="rId9"/>
    <sheet name="Liabilities" sheetId="466" state="hidden" r:id="rId10"/>
    <sheet name="Own funds and RWA" sheetId="467" state="hidden" r:id="rId11"/>
    <sheet name="Profitability" sheetId="468" state="hidden" r:id="rId12"/>
    <sheet name="RE and Construction Exposures" sheetId="479" state="hidden" r:id="rId13"/>
    <sheet name="Liquidity" sheetId="487" state="hidden" r:id="rId14"/>
    <sheet name="Time series" sheetId="438" r:id="rId15"/>
    <sheet name="RI database" sheetId="488" r:id="rId16"/>
    <sheet name="Annex database" sheetId="476" r:id="rId17"/>
    <sheet name="Data" sheetId="444" r:id="rId18"/>
    <sheet name="Data Annex" sheetId="458" r:id="rId19"/>
    <sheet name="Mapping" sheetId="475" r:id="rId20"/>
    <sheet name="Reference Dates" sheetId="440" state="hidden" r:id="rId21"/>
    <sheet name="List" sheetId="441" state="hidden" r:id="rId22"/>
  </sheets>
  <externalReferences>
    <externalReference r:id="rId23"/>
  </externalReferences>
  <definedNames>
    <definedName name="_xlnm._FilterDatabase" localSheetId="16" hidden="1">'Annex database'!$G$3:$L$181</definedName>
    <definedName name="_xlnm._FilterDatabase" localSheetId="17" hidden="1">Data!$A$1:$AD$771</definedName>
    <definedName name="_xlnm._FilterDatabase" localSheetId="18" hidden="1">'Data Annex'!$K$1:$AY$4787</definedName>
    <definedName name="_xlnm._FilterDatabase" localSheetId="21" hidden="1">List!$A$2:$O$23</definedName>
    <definedName name="_xlnm._FilterDatabase" localSheetId="14" hidden="1">'Time series'!$E$9:$Q$40</definedName>
    <definedName name="a" localSheetId="12">#REF!</definedName>
    <definedName name="a">#REF!</definedName>
    <definedName name="aa" localSheetId="12">#REF!</definedName>
    <definedName name="b" localSheetId="12">#REF!</definedName>
    <definedName name="b">#REF!</definedName>
    <definedName name="DynAxis">[1]Charts!$AW$50:INDEX([1]Charts!$AW$50:$AW$80,SUMPRODUCT(--([1]Charts!$AW$50:$AW$80&lt;&gt;"""")))</definedName>
    <definedName name="DynCOU">[1]Charts!$AR$50:INDEX([1]Charts!$AR$50:$AR$80,SUMPRODUCT(--([1]Charts!$AR$50:$AR$80&lt;&gt;"")))</definedName>
    <definedName name="DynEUR">[1]Charts!$AV$50:INDEX([1]Charts!$AV$50:$AV$80,SUMPRODUCT(--([1]Charts!$AV$50:$AV$80&lt;&gt;"")))</definedName>
    <definedName name="eh" localSheetId="12">#REF!</definedName>
    <definedName name="eh">#REF!</definedName>
    <definedName name="fff" localSheetId="12">#REF!</definedName>
    <definedName name="ifrs9" localSheetId="12">#REF!</definedName>
    <definedName name="ifrs9">#REF!</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KRI_FREQ" localSheetId="12">#REF!</definedName>
    <definedName name="KRI_FREQ">#REF!</definedName>
    <definedName name="List">Charts!$AN$49</definedName>
    <definedName name="NEW" localSheetId="12">#REF!</definedName>
    <definedName name="NEW">#REF!</definedName>
    <definedName name="PGS" localSheetId="12">#REF!</definedName>
    <definedName name="PGS">#REF!</definedName>
    <definedName name="_xlnm.Print_Area" localSheetId="2">Assets!$C$4:$AB$87</definedName>
    <definedName name="_xlnm.Print_Area" localSheetId="18">'Data Annex'!$A$2:$I$29</definedName>
    <definedName name="_xlnm.Print_Area" localSheetId="7">IFRS9!$C$4:$X$88</definedName>
    <definedName name="_xlnm.Print_Area" localSheetId="9">Liabilities!$D$3:$Y$85</definedName>
    <definedName name="_xlnm.Print_Area" localSheetId="13">Liquidity!$D$3:$V$84</definedName>
    <definedName name="_xlnm.Print_Area" localSheetId="21">List!$A$1:$M$23</definedName>
    <definedName name="_xlnm.Print_Area" localSheetId="3">'Loans Composition'!$D$3:$Z$86</definedName>
    <definedName name="_xlnm.Print_Area" localSheetId="4">'Loans NPL and coverage ratio'!$D$3:$V$87</definedName>
    <definedName name="_xlnm.Print_Area" localSheetId="5">'NACE composition'!$D$3:$X$85</definedName>
    <definedName name="_xlnm.Print_Area" localSheetId="6">'NPL ratio by NACE'!$D$3:$X$84</definedName>
    <definedName name="_xlnm.Print_Area" localSheetId="10">'Own funds and RWA'!$D$3:$V$86</definedName>
    <definedName name="_xlnm.Print_Area" localSheetId="11">Profitability!$D$3:$V$83</definedName>
    <definedName name="_xlnm.Print_Area" localSheetId="12">'RE and Construction Exposures'!$D$3:$Q$86</definedName>
    <definedName name="_xlnm.Print_Area" localSheetId="15">'RI database'!$A$1:$R$62</definedName>
    <definedName name="_xlnm.Print_Area" localSheetId="8">Sovereigns!$C$4:$X$88</definedName>
    <definedName name="SelectType">Start!$B$11</definedName>
    <definedName name="SheetType">Start!$T$6:$T$17</definedName>
    <definedName name="Z_B0D27209_A616_42C3_9F15_59E20239AD6E_.wvu.Cols" localSheetId="21" hidden="1">List!$O:$XFD</definedName>
    <definedName name="Z_B0D27209_A616_42C3_9F15_59E20239AD6E_.wvu.Cols" localSheetId="14" hidden="1">'Time series'!$A:$B,'Time series'!$D:$D</definedName>
    <definedName name="Z_B0D27209_A616_42C3_9F15_59E20239AD6E_.wvu.FilterData" localSheetId="21" hidden="1">List!$A$2:$O$23</definedName>
    <definedName name="Z_B0D27209_A616_42C3_9F15_59E20239AD6E_.wvu.FilterData" localSheetId="14" hidden="1">'Time series'!$A$9:$R$40</definedName>
    <definedName name="Z_B0D27209_A616_42C3_9F15_59E20239AD6E_.wvu.PrintArea" localSheetId="1" hidden="1">Charts!$A$1:$Q$26</definedName>
    <definedName name="Z_B0D27209_A616_42C3_9F15_59E20239AD6E_.wvu.PrintArea" localSheetId="21" hidden="1">List!$A$1:$M$23</definedName>
    <definedName name="Z_B0D27209_A616_42C3_9F15_59E20239AD6E_.wvu.PrintArea" localSheetId="14" hidden="1">'Time series'!$C$4:$R$44</definedName>
    <definedName name="Z_B0D27209_A616_42C3_9F15_59E20239AD6E_.wvu.Rows" localSheetId="21" hidden="1">List!#REF!,List!#REF!</definedName>
    <definedName name="Z_B0D27209_A616_42C3_9F15_59E20239AD6E_.wvu.Rows" localSheetId="14" hidden="1">'Time series'!$45:$1048576,'Time series'!$1:$3</definedName>
  </definedNames>
  <calcPr calcId="191029"/>
  <customWorkbookViews>
    <customWorkbookView name="Sov" guid="{B0D27209-A616-42C3-9F15-59E20239AD6E}" maximized="1" xWindow="-8" yWindow="-8" windowWidth="1936" windowHeight="1056" tabRatio="868" activeSheetId="44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37" i="444" l="1"/>
  <c r="A738" i="444"/>
  <c r="A739" i="444"/>
  <c r="A740" i="444"/>
  <c r="A741" i="444"/>
  <c r="A742" i="444"/>
  <c r="A743" i="444"/>
  <c r="A744" i="444"/>
  <c r="A745" i="444"/>
  <c r="A746" i="444"/>
  <c r="A747" i="444"/>
  <c r="A748" i="444"/>
  <c r="A749" i="444"/>
  <c r="A750" i="444"/>
  <c r="A751" i="444"/>
  <c r="A752" i="444"/>
  <c r="A753" i="444"/>
  <c r="A754" i="444"/>
  <c r="A755" i="444"/>
  <c r="A756" i="444"/>
  <c r="A757" i="444"/>
  <c r="A758" i="444"/>
  <c r="A759" i="444"/>
  <c r="A760" i="444"/>
  <c r="A761" i="444"/>
  <c r="A762" i="444"/>
  <c r="A763" i="444"/>
  <c r="A764" i="444"/>
  <c r="A765" i="444"/>
  <c r="A766" i="444"/>
  <c r="A767" i="444"/>
  <c r="A768" i="444"/>
  <c r="A769" i="444"/>
  <c r="A770" i="444"/>
  <c r="A771" i="444"/>
  <c r="R750" i="444"/>
  <c r="S750" i="444"/>
  <c r="R751" i="444"/>
  <c r="S751" i="444"/>
  <c r="R752" i="444"/>
  <c r="S752" i="444"/>
  <c r="R753" i="444"/>
  <c r="S753" i="444"/>
  <c r="R754" i="444"/>
  <c r="S754" i="444"/>
  <c r="R755" i="444"/>
  <c r="S755" i="444"/>
  <c r="R756" i="444"/>
  <c r="S756" i="444"/>
  <c r="R757" i="444"/>
  <c r="S757" i="444"/>
  <c r="R758" i="444"/>
  <c r="S758" i="444"/>
  <c r="R759" i="444"/>
  <c r="S759" i="444"/>
  <c r="R760" i="444"/>
  <c r="S760" i="444"/>
  <c r="R761" i="444"/>
  <c r="S761" i="444"/>
  <c r="R762" i="444"/>
  <c r="S762" i="444"/>
  <c r="R763" i="444"/>
  <c r="S763" i="444"/>
  <c r="R764" i="444"/>
  <c r="S764" i="444"/>
  <c r="R765" i="444"/>
  <c r="S765" i="444"/>
  <c r="R766" i="444"/>
  <c r="S766" i="444"/>
  <c r="R767" i="444"/>
  <c r="S767" i="444"/>
  <c r="R768" i="444"/>
  <c r="S768" i="444"/>
  <c r="R769" i="444"/>
  <c r="S769" i="444"/>
  <c r="R770" i="444"/>
  <c r="S770" i="444"/>
  <c r="R771" i="444"/>
  <c r="S771" i="444"/>
  <c r="R706" i="444" l="1"/>
  <c r="S706" i="444"/>
  <c r="U706" i="444"/>
  <c r="R707" i="444"/>
  <c r="S707" i="444"/>
  <c r="U707" i="444"/>
  <c r="R708" i="444"/>
  <c r="S708" i="444"/>
  <c r="U708" i="444"/>
  <c r="R709" i="444"/>
  <c r="S709" i="444"/>
  <c r="U709" i="444"/>
  <c r="R710" i="444"/>
  <c r="S710" i="444"/>
  <c r="U710" i="444"/>
  <c r="R711" i="444"/>
  <c r="S711" i="444"/>
  <c r="U711" i="444"/>
  <c r="R712" i="444"/>
  <c r="S712" i="444"/>
  <c r="U712" i="444"/>
  <c r="R713" i="444"/>
  <c r="S713" i="444"/>
  <c r="U713" i="444"/>
  <c r="R714" i="444"/>
  <c r="S714" i="444"/>
  <c r="U714" i="444"/>
  <c r="R715" i="444"/>
  <c r="S715" i="444"/>
  <c r="U715" i="444"/>
  <c r="R716" i="444"/>
  <c r="S716" i="444"/>
  <c r="U716" i="444"/>
  <c r="R717" i="444"/>
  <c r="S717" i="444"/>
  <c r="U717" i="444"/>
  <c r="R718" i="444"/>
  <c r="S718" i="444"/>
  <c r="U718" i="444"/>
  <c r="R719" i="444"/>
  <c r="S719" i="444"/>
  <c r="U719" i="444"/>
  <c r="R720" i="444"/>
  <c r="S720" i="444"/>
  <c r="U720" i="444"/>
  <c r="R721" i="444"/>
  <c r="S721" i="444"/>
  <c r="U721" i="444"/>
  <c r="R722" i="444"/>
  <c r="S722" i="444"/>
  <c r="U722" i="444"/>
  <c r="R723" i="444"/>
  <c r="S723" i="444"/>
  <c r="U723" i="444"/>
  <c r="R724" i="444"/>
  <c r="S724" i="444"/>
  <c r="U724" i="444"/>
  <c r="R725" i="444"/>
  <c r="S725" i="444"/>
  <c r="U725" i="444"/>
  <c r="R726" i="444"/>
  <c r="S726" i="444"/>
  <c r="U726" i="444"/>
  <c r="R727" i="444"/>
  <c r="S727" i="444"/>
  <c r="U727" i="444"/>
  <c r="R728" i="444"/>
  <c r="S728" i="444"/>
  <c r="U728" i="444"/>
  <c r="R729" i="444"/>
  <c r="S729" i="444"/>
  <c r="U729" i="444"/>
  <c r="R730" i="444"/>
  <c r="S730" i="444"/>
  <c r="U730" i="444"/>
  <c r="R731" i="444"/>
  <c r="S731" i="444"/>
  <c r="U731" i="444"/>
  <c r="R732" i="444"/>
  <c r="S732" i="444"/>
  <c r="U732" i="444"/>
  <c r="R733" i="444"/>
  <c r="S733" i="444"/>
  <c r="U733" i="444"/>
  <c r="R734" i="444"/>
  <c r="S734" i="444"/>
  <c r="U734" i="444"/>
  <c r="R735" i="444"/>
  <c r="S735" i="444"/>
  <c r="U735" i="444"/>
  <c r="R736" i="444"/>
  <c r="S736" i="444"/>
  <c r="U736" i="444"/>
  <c r="R737" i="444"/>
  <c r="S737" i="444"/>
  <c r="U737" i="444"/>
  <c r="R738" i="444"/>
  <c r="S738" i="444"/>
  <c r="U738" i="444"/>
  <c r="R739" i="444"/>
  <c r="S739" i="444"/>
  <c r="U739" i="444"/>
  <c r="R740" i="444"/>
  <c r="S740" i="444"/>
  <c r="U740" i="444"/>
  <c r="R741" i="444"/>
  <c r="S741" i="444"/>
  <c r="U741" i="444"/>
  <c r="R742" i="444"/>
  <c r="S742" i="444"/>
  <c r="U742" i="444"/>
  <c r="R743" i="444"/>
  <c r="S743" i="444"/>
  <c r="U743" i="444"/>
  <c r="R744" i="444"/>
  <c r="S744" i="444"/>
  <c r="U744" i="444"/>
  <c r="R745" i="444"/>
  <c r="S745" i="444"/>
  <c r="U745" i="444"/>
  <c r="R746" i="444"/>
  <c r="S746" i="444"/>
  <c r="U746" i="444"/>
  <c r="R747" i="444"/>
  <c r="S747" i="444"/>
  <c r="U747" i="444"/>
  <c r="R748" i="444"/>
  <c r="S748" i="444"/>
  <c r="U748" i="444"/>
  <c r="R749" i="444"/>
  <c r="S749" i="444"/>
  <c r="U749" i="444"/>
  <c r="A728" i="444"/>
  <c r="A729" i="444"/>
  <c r="A730" i="444"/>
  <c r="A731" i="444"/>
  <c r="A732" i="444"/>
  <c r="A733" i="444"/>
  <c r="A734" i="444"/>
  <c r="A735" i="444"/>
  <c r="A736" i="444"/>
  <c r="A706" i="444" l="1"/>
  <c r="A707" i="444"/>
  <c r="A708" i="444"/>
  <c r="A709" i="444"/>
  <c r="A710" i="444"/>
  <c r="A711" i="444"/>
  <c r="A712" i="444"/>
  <c r="A713" i="444"/>
  <c r="A714" i="444"/>
  <c r="A715" i="444"/>
  <c r="A716" i="444"/>
  <c r="A717" i="444"/>
  <c r="A718" i="444"/>
  <c r="A719" i="444"/>
  <c r="A720" i="444"/>
  <c r="A721" i="444"/>
  <c r="A722" i="444"/>
  <c r="A723" i="444"/>
  <c r="A724" i="444"/>
  <c r="A725" i="444"/>
  <c r="A726" i="444"/>
  <c r="A727" i="444"/>
  <c r="A662" i="444"/>
  <c r="A663" i="444"/>
  <c r="A664" i="444"/>
  <c r="A665" i="444"/>
  <c r="A666" i="444"/>
  <c r="A667" i="444"/>
  <c r="A668" i="444"/>
  <c r="A669" i="444"/>
  <c r="A670" i="444"/>
  <c r="A671" i="444"/>
  <c r="A3" i="444"/>
  <c r="A4" i="444"/>
  <c r="A5" i="444"/>
  <c r="A6" i="444"/>
  <c r="A7" i="444"/>
  <c r="A8" i="444"/>
  <c r="A9" i="444"/>
  <c r="A10" i="444"/>
  <c r="A11" i="444"/>
  <c r="A12" i="444"/>
  <c r="A13" i="444"/>
  <c r="A14" i="444"/>
  <c r="A15" i="444"/>
  <c r="A16" i="444"/>
  <c r="A17" i="444"/>
  <c r="A18" i="444"/>
  <c r="A19" i="444"/>
  <c r="A20" i="444"/>
  <c r="A21" i="444"/>
  <c r="A22" i="444"/>
  <c r="A23" i="444"/>
  <c r="A24" i="444"/>
  <c r="A25" i="444"/>
  <c r="A26" i="444"/>
  <c r="A27" i="444"/>
  <c r="A28" i="444"/>
  <c r="A29" i="444"/>
  <c r="A30" i="444"/>
  <c r="A31" i="444"/>
  <c r="A32" i="444"/>
  <c r="A33" i="444"/>
  <c r="A34" i="444"/>
  <c r="A35" i="444"/>
  <c r="A36" i="444"/>
  <c r="A37" i="444"/>
  <c r="A38" i="444"/>
  <c r="A39" i="444"/>
  <c r="A40" i="444"/>
  <c r="A41" i="444"/>
  <c r="A42" i="444"/>
  <c r="A43" i="444"/>
  <c r="A44" i="444"/>
  <c r="A45" i="444"/>
  <c r="A46" i="444"/>
  <c r="A47" i="444"/>
  <c r="A48" i="444"/>
  <c r="A49" i="444"/>
  <c r="A50" i="444"/>
  <c r="A51" i="444"/>
  <c r="A52" i="444"/>
  <c r="A53" i="444"/>
  <c r="A54" i="444"/>
  <c r="A55" i="444"/>
  <c r="A56" i="444"/>
  <c r="A57" i="444"/>
  <c r="A58" i="444"/>
  <c r="A59" i="444"/>
  <c r="A60" i="444"/>
  <c r="A61" i="444"/>
  <c r="A62" i="444"/>
  <c r="A63" i="444"/>
  <c r="A64" i="444"/>
  <c r="A65" i="444"/>
  <c r="A66" i="444"/>
  <c r="A67" i="444"/>
  <c r="A68" i="444"/>
  <c r="A69" i="444"/>
  <c r="A70" i="444"/>
  <c r="A71" i="444"/>
  <c r="A72" i="444"/>
  <c r="A73" i="444"/>
  <c r="A74" i="444"/>
  <c r="A75" i="444"/>
  <c r="A76" i="444"/>
  <c r="A77" i="444"/>
  <c r="A78" i="444"/>
  <c r="A79" i="444"/>
  <c r="A80" i="444"/>
  <c r="A81" i="444"/>
  <c r="A82" i="444"/>
  <c r="A83" i="444"/>
  <c r="A84" i="444"/>
  <c r="A85" i="444"/>
  <c r="A86" i="444"/>
  <c r="A87" i="444"/>
  <c r="A88" i="444"/>
  <c r="A89" i="444"/>
  <c r="A90" i="444"/>
  <c r="A91" i="444"/>
  <c r="A92" i="444"/>
  <c r="A93" i="444"/>
  <c r="A94" i="444"/>
  <c r="A95" i="444"/>
  <c r="A96" i="444"/>
  <c r="A97" i="444"/>
  <c r="A98" i="444"/>
  <c r="A99" i="444"/>
  <c r="A100" i="444"/>
  <c r="A101" i="444"/>
  <c r="A102" i="444"/>
  <c r="A103" i="444"/>
  <c r="A104" i="444"/>
  <c r="A105" i="444"/>
  <c r="A106" i="444"/>
  <c r="A107" i="444"/>
  <c r="A108" i="444"/>
  <c r="A109" i="444"/>
  <c r="A110" i="444"/>
  <c r="A111" i="444"/>
  <c r="A112" i="444"/>
  <c r="A113" i="444"/>
  <c r="A114" i="444"/>
  <c r="A115" i="444"/>
  <c r="A116" i="444"/>
  <c r="A117" i="444"/>
  <c r="A118" i="444"/>
  <c r="A119" i="444"/>
  <c r="A120" i="444"/>
  <c r="A121" i="444"/>
  <c r="A122" i="444"/>
  <c r="A123" i="444"/>
  <c r="A124" i="444"/>
  <c r="A125" i="444"/>
  <c r="A126" i="444"/>
  <c r="A127" i="444"/>
  <c r="A128" i="444"/>
  <c r="A129" i="444"/>
  <c r="A130" i="444"/>
  <c r="A131" i="444"/>
  <c r="A132" i="444"/>
  <c r="A133" i="444"/>
  <c r="A134" i="444"/>
  <c r="A135" i="444"/>
  <c r="A136" i="444"/>
  <c r="A137" i="444"/>
  <c r="A138" i="444"/>
  <c r="A139" i="444"/>
  <c r="A140" i="444"/>
  <c r="A141" i="444"/>
  <c r="A142" i="444"/>
  <c r="A143" i="444"/>
  <c r="A144" i="444"/>
  <c r="A145" i="444"/>
  <c r="A146" i="444"/>
  <c r="A147" i="444"/>
  <c r="A148" i="444"/>
  <c r="A149" i="444"/>
  <c r="A150" i="444"/>
  <c r="A151" i="444"/>
  <c r="A152" i="444"/>
  <c r="A153" i="444"/>
  <c r="A154" i="444"/>
  <c r="A155" i="444"/>
  <c r="A156" i="444"/>
  <c r="A157" i="444"/>
  <c r="A158" i="444"/>
  <c r="A159" i="444"/>
  <c r="A160" i="444"/>
  <c r="A161" i="444"/>
  <c r="A162" i="444"/>
  <c r="A163" i="444"/>
  <c r="A164" i="444"/>
  <c r="A165" i="444"/>
  <c r="A166" i="444"/>
  <c r="A167" i="444"/>
  <c r="A168" i="444"/>
  <c r="A169" i="444"/>
  <c r="A170" i="444"/>
  <c r="A171" i="444"/>
  <c r="A172" i="444"/>
  <c r="A173" i="444"/>
  <c r="A174" i="444"/>
  <c r="A175" i="444"/>
  <c r="A176" i="444"/>
  <c r="A177" i="444"/>
  <c r="A178" i="444"/>
  <c r="A179" i="444"/>
  <c r="A180" i="444"/>
  <c r="A181" i="444"/>
  <c r="A182" i="444"/>
  <c r="A183" i="444"/>
  <c r="A184" i="444"/>
  <c r="A185" i="444"/>
  <c r="A186" i="444"/>
  <c r="A187" i="444"/>
  <c r="A188" i="444"/>
  <c r="A189" i="444"/>
  <c r="A190" i="444"/>
  <c r="A191" i="444"/>
  <c r="A192" i="444"/>
  <c r="A193" i="444"/>
  <c r="A194" i="444"/>
  <c r="A195" i="444"/>
  <c r="A196" i="444"/>
  <c r="A197" i="444"/>
  <c r="A198" i="444"/>
  <c r="A199" i="444"/>
  <c r="A200" i="444"/>
  <c r="A201" i="444"/>
  <c r="A202" i="444"/>
  <c r="A203" i="444"/>
  <c r="A204" i="444"/>
  <c r="A205" i="444"/>
  <c r="A206" i="444"/>
  <c r="A207" i="444"/>
  <c r="A208" i="444"/>
  <c r="A209" i="444"/>
  <c r="A210" i="444"/>
  <c r="A211" i="444"/>
  <c r="A212" i="444"/>
  <c r="A213" i="444"/>
  <c r="A214" i="444"/>
  <c r="A215" i="444"/>
  <c r="A216" i="444"/>
  <c r="A217" i="444"/>
  <c r="A218" i="444"/>
  <c r="A219" i="444"/>
  <c r="A220" i="444"/>
  <c r="A221" i="444"/>
  <c r="A222" i="444"/>
  <c r="A223" i="444"/>
  <c r="A224" i="444"/>
  <c r="A225" i="444"/>
  <c r="A226" i="444"/>
  <c r="A227" i="444"/>
  <c r="A228" i="444"/>
  <c r="A229" i="444"/>
  <c r="A230" i="444"/>
  <c r="A231" i="444"/>
  <c r="A232" i="444"/>
  <c r="A233" i="444"/>
  <c r="A234" i="444"/>
  <c r="A235" i="444"/>
  <c r="A236" i="444"/>
  <c r="A237" i="444"/>
  <c r="A238" i="444"/>
  <c r="A239" i="444"/>
  <c r="A240" i="444"/>
  <c r="A241" i="444"/>
  <c r="A242" i="444"/>
  <c r="A243" i="444"/>
  <c r="A244" i="444"/>
  <c r="A245" i="444"/>
  <c r="A246" i="444"/>
  <c r="A247" i="444"/>
  <c r="A248" i="444"/>
  <c r="A249" i="444"/>
  <c r="A250" i="444"/>
  <c r="A251" i="444"/>
  <c r="A252" i="444"/>
  <c r="A253" i="444"/>
  <c r="A254" i="444"/>
  <c r="A255" i="444"/>
  <c r="A256" i="444"/>
  <c r="A257" i="444"/>
  <c r="A258" i="444"/>
  <c r="A259" i="444"/>
  <c r="A260" i="444"/>
  <c r="A261" i="444"/>
  <c r="A262" i="444"/>
  <c r="A263" i="444"/>
  <c r="A264" i="444"/>
  <c r="A265" i="444"/>
  <c r="A266" i="444"/>
  <c r="A267" i="444"/>
  <c r="A268" i="444"/>
  <c r="A269" i="444"/>
  <c r="A270" i="444"/>
  <c r="A271" i="444"/>
  <c r="A272" i="444"/>
  <c r="A273" i="444"/>
  <c r="A274" i="444"/>
  <c r="A275" i="444"/>
  <c r="A276" i="444"/>
  <c r="A277" i="444"/>
  <c r="A278" i="444"/>
  <c r="A279" i="444"/>
  <c r="A280" i="444"/>
  <c r="A281" i="444"/>
  <c r="A282" i="444"/>
  <c r="A283" i="444"/>
  <c r="A284" i="444"/>
  <c r="A285" i="444"/>
  <c r="A286" i="444"/>
  <c r="A287" i="444"/>
  <c r="A288" i="444"/>
  <c r="A289" i="444"/>
  <c r="A290" i="444"/>
  <c r="A291" i="444"/>
  <c r="A292" i="444"/>
  <c r="A293" i="444"/>
  <c r="A294" i="444"/>
  <c r="A295" i="444"/>
  <c r="A296" i="444"/>
  <c r="A297" i="444"/>
  <c r="A298" i="444"/>
  <c r="A299" i="444"/>
  <c r="A300" i="444"/>
  <c r="A301" i="444"/>
  <c r="A302" i="444"/>
  <c r="A303" i="444"/>
  <c r="A304" i="444"/>
  <c r="A305" i="444"/>
  <c r="A306" i="444"/>
  <c r="A307" i="444"/>
  <c r="A308" i="444"/>
  <c r="A309" i="444"/>
  <c r="A310" i="444"/>
  <c r="A311" i="444"/>
  <c r="A312" i="444"/>
  <c r="A313" i="444"/>
  <c r="A314" i="444"/>
  <c r="A315" i="444"/>
  <c r="A316" i="444"/>
  <c r="A317" i="444"/>
  <c r="A318" i="444"/>
  <c r="A319" i="444"/>
  <c r="A320" i="444"/>
  <c r="A321" i="444"/>
  <c r="A322" i="444"/>
  <c r="A323" i="444"/>
  <c r="A324" i="444"/>
  <c r="A325" i="444"/>
  <c r="A326" i="444"/>
  <c r="A327" i="444"/>
  <c r="A328" i="444"/>
  <c r="A329" i="444"/>
  <c r="A330" i="444"/>
  <c r="A331" i="444"/>
  <c r="A332" i="444"/>
  <c r="A333" i="444"/>
  <c r="A334" i="444"/>
  <c r="A335" i="444"/>
  <c r="A336" i="444"/>
  <c r="A337" i="444"/>
  <c r="A338" i="444"/>
  <c r="A339" i="444"/>
  <c r="A340" i="444"/>
  <c r="A341" i="444"/>
  <c r="A342" i="444"/>
  <c r="A343" i="444"/>
  <c r="A344" i="444"/>
  <c r="A345" i="444"/>
  <c r="A346" i="444"/>
  <c r="A347" i="444"/>
  <c r="A348" i="444"/>
  <c r="A349" i="444"/>
  <c r="A350" i="444"/>
  <c r="A351" i="444"/>
  <c r="A352" i="444"/>
  <c r="A353" i="444"/>
  <c r="A354" i="444"/>
  <c r="A355" i="444"/>
  <c r="A356" i="444"/>
  <c r="A357" i="444"/>
  <c r="A358" i="444"/>
  <c r="A359" i="444"/>
  <c r="A360" i="444"/>
  <c r="A361" i="444"/>
  <c r="A362" i="444"/>
  <c r="A363" i="444"/>
  <c r="A364" i="444"/>
  <c r="A365" i="444"/>
  <c r="A366" i="444"/>
  <c r="A367" i="444"/>
  <c r="A368" i="444"/>
  <c r="A369" i="444"/>
  <c r="A370" i="444"/>
  <c r="A371" i="444"/>
  <c r="A372" i="444"/>
  <c r="A373" i="444"/>
  <c r="A374" i="444"/>
  <c r="A375" i="444"/>
  <c r="A376" i="444"/>
  <c r="A377" i="444"/>
  <c r="A378" i="444"/>
  <c r="A379" i="444"/>
  <c r="A380" i="444"/>
  <c r="A381" i="444"/>
  <c r="A382" i="444"/>
  <c r="A383" i="444"/>
  <c r="A384" i="444"/>
  <c r="A385" i="444"/>
  <c r="A386" i="444"/>
  <c r="A387" i="444"/>
  <c r="A388" i="444"/>
  <c r="A389" i="444"/>
  <c r="A390" i="444"/>
  <c r="A391" i="444"/>
  <c r="A392" i="444"/>
  <c r="A393" i="444"/>
  <c r="A394" i="444"/>
  <c r="A395" i="444"/>
  <c r="A396" i="444"/>
  <c r="A397" i="444"/>
  <c r="A398" i="444"/>
  <c r="A399" i="444"/>
  <c r="A400" i="444"/>
  <c r="A401" i="444"/>
  <c r="A402" i="444"/>
  <c r="A403" i="444"/>
  <c r="A404" i="444"/>
  <c r="A405" i="444"/>
  <c r="A406" i="444"/>
  <c r="A407" i="444"/>
  <c r="A408" i="444"/>
  <c r="A409" i="444"/>
  <c r="A410" i="444"/>
  <c r="A411" i="444"/>
  <c r="A412" i="444"/>
  <c r="A413" i="444"/>
  <c r="A414" i="444"/>
  <c r="A415" i="444"/>
  <c r="A416" i="444"/>
  <c r="A417" i="444"/>
  <c r="A418" i="444"/>
  <c r="A419" i="444"/>
  <c r="A420" i="444"/>
  <c r="A421" i="444"/>
  <c r="A422" i="444"/>
  <c r="A423" i="444"/>
  <c r="A424" i="444"/>
  <c r="A425" i="444"/>
  <c r="A426" i="444"/>
  <c r="A427" i="444"/>
  <c r="A428" i="444"/>
  <c r="A429" i="444"/>
  <c r="A430" i="444"/>
  <c r="A431" i="444"/>
  <c r="A432" i="444"/>
  <c r="A433" i="444"/>
  <c r="A434" i="444"/>
  <c r="A435" i="444"/>
  <c r="A436" i="444"/>
  <c r="A437" i="444"/>
  <c r="A438" i="444"/>
  <c r="A439" i="444"/>
  <c r="A440" i="444"/>
  <c r="A441" i="444"/>
  <c r="A442" i="444"/>
  <c r="A443" i="444"/>
  <c r="A444" i="444"/>
  <c r="A445" i="444"/>
  <c r="A446" i="444"/>
  <c r="A447" i="444"/>
  <c r="A448" i="444"/>
  <c r="A449" i="444"/>
  <c r="A450" i="444"/>
  <c r="A451" i="444"/>
  <c r="A452" i="444"/>
  <c r="A453" i="444"/>
  <c r="A454" i="444"/>
  <c r="A455" i="444"/>
  <c r="A456" i="444"/>
  <c r="A457" i="444"/>
  <c r="A458" i="444"/>
  <c r="A459" i="444"/>
  <c r="A460" i="444"/>
  <c r="A461" i="444"/>
  <c r="A462" i="444"/>
  <c r="A463" i="444"/>
  <c r="A464" i="444"/>
  <c r="A465" i="444"/>
  <c r="A466" i="444"/>
  <c r="A467" i="444"/>
  <c r="A468" i="444"/>
  <c r="A469" i="444"/>
  <c r="A470" i="444"/>
  <c r="A471" i="444"/>
  <c r="A472" i="444"/>
  <c r="A473" i="444"/>
  <c r="A474" i="444"/>
  <c r="A475" i="444"/>
  <c r="A476" i="444"/>
  <c r="A477" i="444"/>
  <c r="A478" i="444"/>
  <c r="A479" i="444"/>
  <c r="A480" i="444"/>
  <c r="A481" i="444"/>
  <c r="A482" i="444"/>
  <c r="A483" i="444"/>
  <c r="A484" i="444"/>
  <c r="A485" i="444"/>
  <c r="A486" i="444"/>
  <c r="A487" i="444"/>
  <c r="A488" i="444"/>
  <c r="A489" i="444"/>
  <c r="A490" i="444"/>
  <c r="A491" i="444"/>
  <c r="A492" i="444"/>
  <c r="A493" i="444"/>
  <c r="A494" i="444"/>
  <c r="A495" i="444"/>
  <c r="A496" i="444"/>
  <c r="A497" i="444"/>
  <c r="A498" i="444"/>
  <c r="A499" i="444"/>
  <c r="A500" i="444"/>
  <c r="A501" i="444"/>
  <c r="A502" i="444"/>
  <c r="A503" i="444"/>
  <c r="A504" i="444"/>
  <c r="A505" i="444"/>
  <c r="A506" i="444"/>
  <c r="A507" i="444"/>
  <c r="A508" i="444"/>
  <c r="A509" i="444"/>
  <c r="A510" i="444"/>
  <c r="A511" i="444"/>
  <c r="A512" i="444"/>
  <c r="A513" i="444"/>
  <c r="A514" i="444"/>
  <c r="A515" i="444"/>
  <c r="A516" i="444"/>
  <c r="A517" i="444"/>
  <c r="A518" i="444"/>
  <c r="A519" i="444"/>
  <c r="A520" i="444"/>
  <c r="A521" i="444"/>
  <c r="A522" i="444"/>
  <c r="A523" i="444"/>
  <c r="A524" i="444"/>
  <c r="A525" i="444"/>
  <c r="A526" i="444"/>
  <c r="A527" i="444"/>
  <c r="A528" i="444"/>
  <c r="A529" i="444"/>
  <c r="A530" i="444"/>
  <c r="A531" i="444"/>
  <c r="A532" i="444"/>
  <c r="A533" i="444"/>
  <c r="A534" i="444"/>
  <c r="A535" i="444"/>
  <c r="A536" i="444"/>
  <c r="A537" i="444"/>
  <c r="A538" i="444"/>
  <c r="A539" i="444"/>
  <c r="A540" i="444"/>
  <c r="A541" i="444"/>
  <c r="A542" i="444"/>
  <c r="A543" i="444"/>
  <c r="A544" i="444"/>
  <c r="A545" i="444"/>
  <c r="A546" i="444"/>
  <c r="A547" i="444"/>
  <c r="A548" i="444"/>
  <c r="A549" i="444"/>
  <c r="A550" i="444"/>
  <c r="A551" i="444"/>
  <c r="A552" i="444"/>
  <c r="A553" i="444"/>
  <c r="A554" i="444"/>
  <c r="A555" i="444"/>
  <c r="A556" i="444"/>
  <c r="A557" i="444"/>
  <c r="A558" i="444"/>
  <c r="A559" i="444"/>
  <c r="A560" i="444"/>
  <c r="A561" i="444"/>
  <c r="A562" i="444"/>
  <c r="A563" i="444"/>
  <c r="A564" i="444"/>
  <c r="A565" i="444"/>
  <c r="A566" i="444"/>
  <c r="A567" i="444"/>
  <c r="A568" i="444"/>
  <c r="A569" i="444"/>
  <c r="A570" i="444"/>
  <c r="A571" i="444"/>
  <c r="A572" i="444"/>
  <c r="A573" i="444"/>
  <c r="A574" i="444"/>
  <c r="A575" i="444"/>
  <c r="A576" i="444"/>
  <c r="A577" i="444"/>
  <c r="A578" i="444"/>
  <c r="A579" i="444"/>
  <c r="A580" i="444"/>
  <c r="A581" i="444"/>
  <c r="A582" i="444"/>
  <c r="A583" i="444"/>
  <c r="A584" i="444"/>
  <c r="A585" i="444"/>
  <c r="A586" i="444"/>
  <c r="A587" i="444"/>
  <c r="A588" i="444"/>
  <c r="A589" i="444"/>
  <c r="A590" i="444"/>
  <c r="A591" i="444"/>
  <c r="A592" i="444"/>
  <c r="A593" i="444"/>
  <c r="A594" i="444"/>
  <c r="A595" i="444"/>
  <c r="A596" i="444"/>
  <c r="A597" i="444"/>
  <c r="A598" i="444"/>
  <c r="A599" i="444"/>
  <c r="A600" i="444"/>
  <c r="A601" i="444"/>
  <c r="A602" i="444"/>
  <c r="A603" i="444"/>
  <c r="A604" i="444"/>
  <c r="A605" i="444"/>
  <c r="A606" i="444"/>
  <c r="A607" i="444"/>
  <c r="A608" i="444"/>
  <c r="A609" i="444"/>
  <c r="A610" i="444"/>
  <c r="A611" i="444"/>
  <c r="A612" i="444"/>
  <c r="A613" i="444"/>
  <c r="A614" i="444"/>
  <c r="A615" i="444"/>
  <c r="A616" i="444"/>
  <c r="A617" i="444"/>
  <c r="A618" i="444"/>
  <c r="A619" i="444"/>
  <c r="A620" i="444"/>
  <c r="A621" i="444"/>
  <c r="A622" i="444"/>
  <c r="A623" i="444"/>
  <c r="A624" i="444"/>
  <c r="A625" i="444"/>
  <c r="A626" i="444"/>
  <c r="A627" i="444"/>
  <c r="A628" i="444"/>
  <c r="A629" i="444"/>
  <c r="A630" i="444"/>
  <c r="A631" i="444"/>
  <c r="A632" i="444"/>
  <c r="A633" i="444"/>
  <c r="A634" i="444"/>
  <c r="A635" i="444"/>
  <c r="A636" i="444"/>
  <c r="A637" i="444"/>
  <c r="A638" i="444"/>
  <c r="A639" i="444"/>
  <c r="A640" i="444"/>
  <c r="A641" i="444"/>
  <c r="A642" i="444"/>
  <c r="A643" i="444"/>
  <c r="A644" i="444"/>
  <c r="A645" i="444"/>
  <c r="A646" i="444"/>
  <c r="A647" i="444"/>
  <c r="A648" i="444"/>
  <c r="A649" i="444"/>
  <c r="A650" i="444"/>
  <c r="A651" i="444"/>
  <c r="A652" i="444"/>
  <c r="A653" i="444"/>
  <c r="A654" i="444"/>
  <c r="A655" i="444"/>
  <c r="A656" i="444"/>
  <c r="A657" i="444"/>
  <c r="A658" i="444"/>
  <c r="A659" i="444"/>
  <c r="A660" i="444"/>
  <c r="A661" i="444"/>
  <c r="XFD29" i="461"/>
  <c r="XFC29" i="461"/>
  <c r="XFB29" i="461"/>
  <c r="XFA29" i="461"/>
  <c r="XEZ29" i="461"/>
  <c r="XEY29" i="461"/>
  <c r="XEX29" i="461"/>
  <c r="XEW29" i="461"/>
  <c r="XEV29" i="461"/>
  <c r="XEU29" i="461"/>
  <c r="XET29" i="461"/>
  <c r="XES29" i="461"/>
  <c r="XER29" i="461"/>
  <c r="XEQ29" i="461"/>
  <c r="XEP29" i="461"/>
  <c r="XEO29" i="461"/>
  <c r="XEN29" i="461"/>
  <c r="XEM29" i="461"/>
  <c r="XEL29" i="461"/>
  <c r="XEK29" i="461"/>
  <c r="XEJ29" i="461"/>
  <c r="XEI29" i="461"/>
  <c r="XEH29" i="461"/>
  <c r="XEG29" i="461"/>
  <c r="XEF29" i="461"/>
  <c r="XEE29" i="461"/>
  <c r="XED29" i="461"/>
  <c r="XEC29" i="461"/>
  <c r="XEB29" i="461"/>
  <c r="XEA29" i="461"/>
  <c r="XDZ29" i="461"/>
  <c r="XDY29" i="461"/>
  <c r="XDX29" i="461"/>
  <c r="XDW29" i="461"/>
  <c r="XDV29" i="461"/>
  <c r="XDU29" i="461"/>
  <c r="XDT29" i="461"/>
  <c r="XDS29" i="461"/>
  <c r="XDR29" i="461"/>
  <c r="XDQ29" i="461"/>
  <c r="XDP29" i="461"/>
  <c r="XDO29" i="461"/>
  <c r="XDN29" i="461"/>
  <c r="XDM29" i="461"/>
  <c r="XDL29" i="461"/>
  <c r="XDK29" i="461"/>
  <c r="XDJ29" i="461"/>
  <c r="XDI29" i="461"/>
  <c r="XDH29" i="461"/>
  <c r="XDG29" i="461"/>
  <c r="XDF29" i="461"/>
  <c r="XDE29" i="461"/>
  <c r="XDD29" i="461"/>
  <c r="XDC29" i="461"/>
  <c r="XDB29" i="461"/>
  <c r="XDA29" i="461"/>
  <c r="XCZ29" i="461"/>
  <c r="XCY29" i="461"/>
  <c r="XCX29" i="461"/>
  <c r="XCW29" i="461"/>
  <c r="XCV29" i="461"/>
  <c r="XCU29" i="461"/>
  <c r="XCT29" i="461"/>
  <c r="XCS29" i="461"/>
  <c r="XCR29" i="461"/>
  <c r="XCQ29" i="461"/>
  <c r="XCP29" i="461"/>
  <c r="XCO29" i="461"/>
  <c r="XCN29" i="461"/>
  <c r="XCM29" i="461"/>
  <c r="XCL29" i="461"/>
  <c r="XCK29" i="461"/>
  <c r="XCJ29" i="461"/>
  <c r="XCI29" i="461"/>
  <c r="XCH29" i="461"/>
  <c r="XCG29" i="461"/>
  <c r="XCF29" i="461"/>
  <c r="XCE29" i="461"/>
  <c r="XCD29" i="461"/>
  <c r="XCC29" i="461"/>
  <c r="XCB29" i="461"/>
  <c r="XCA29" i="461"/>
  <c r="XBZ29" i="461"/>
  <c r="XBY29" i="461"/>
  <c r="XBX29" i="461"/>
  <c r="XBW29" i="461"/>
  <c r="XBV29" i="461"/>
  <c r="XBU29" i="461"/>
  <c r="XBT29" i="461"/>
  <c r="XBS29" i="461"/>
  <c r="XBR29" i="461"/>
  <c r="XBQ29" i="461"/>
  <c r="XBP29" i="461"/>
  <c r="XBO29" i="461"/>
  <c r="XBN29" i="461"/>
  <c r="XBM29" i="461"/>
  <c r="XBL29" i="461"/>
  <c r="XBK29" i="461"/>
  <c r="XBJ29" i="461"/>
  <c r="XBI29" i="461"/>
  <c r="XBH29" i="461"/>
  <c r="XBG29" i="461"/>
  <c r="XBF29" i="461"/>
  <c r="XBE29" i="461"/>
  <c r="XBD29" i="461"/>
  <c r="XBC29" i="461"/>
  <c r="XBB29" i="461"/>
  <c r="XBA29" i="461"/>
  <c r="XAZ29" i="461"/>
  <c r="XAY29" i="461"/>
  <c r="XAX29" i="461"/>
  <c r="XAW29" i="461"/>
  <c r="XAV29" i="461"/>
  <c r="XAU29" i="461"/>
  <c r="XAT29" i="461"/>
  <c r="XAS29" i="461"/>
  <c r="XAR29" i="461"/>
  <c r="XAQ29" i="461"/>
  <c r="XAP29" i="461"/>
  <c r="XAO29" i="461"/>
  <c r="XAN29" i="461"/>
  <c r="XAM29" i="461"/>
  <c r="XAL29" i="461"/>
  <c r="XAK29" i="461"/>
  <c r="XAJ29" i="461"/>
  <c r="XAI29" i="461"/>
  <c r="XAH29" i="461"/>
  <c r="XAG29" i="461"/>
  <c r="XAF29" i="461"/>
  <c r="XAE29" i="461"/>
  <c r="XAD29" i="461"/>
  <c r="XAC29" i="461"/>
  <c r="XAB29" i="461"/>
  <c r="XAA29" i="461"/>
  <c r="WZZ29" i="461"/>
  <c r="WZY29" i="461"/>
  <c r="WZX29" i="461"/>
  <c r="WZW29" i="461"/>
  <c r="WZV29" i="461"/>
  <c r="WZU29" i="461"/>
  <c r="WZT29" i="461"/>
  <c r="WZS29" i="461"/>
  <c r="WZR29" i="461"/>
  <c r="WZQ29" i="461"/>
  <c r="WZP29" i="461"/>
  <c r="WZO29" i="461"/>
  <c r="WZN29" i="461"/>
  <c r="WZM29" i="461"/>
  <c r="WZL29" i="461"/>
  <c r="WZK29" i="461"/>
  <c r="WZJ29" i="461"/>
  <c r="WZI29" i="461"/>
  <c r="WZH29" i="461"/>
  <c r="WZG29" i="461"/>
  <c r="WZF29" i="461"/>
  <c r="WZE29" i="461"/>
  <c r="WZD29" i="461"/>
  <c r="WZC29" i="461"/>
  <c r="WZB29" i="461"/>
  <c r="WZA29" i="461"/>
  <c r="WYZ29" i="461"/>
  <c r="WYY29" i="461"/>
  <c r="WYX29" i="461"/>
  <c r="WYW29" i="461"/>
  <c r="WYV29" i="461"/>
  <c r="WYU29" i="461"/>
  <c r="WYT29" i="461"/>
  <c r="WYS29" i="461"/>
  <c r="WYR29" i="461"/>
  <c r="WYQ29" i="461"/>
  <c r="WYP29" i="461"/>
  <c r="WYO29" i="461"/>
  <c r="WYN29" i="461"/>
  <c r="WYM29" i="461"/>
  <c r="WYL29" i="461"/>
  <c r="WYK29" i="461"/>
  <c r="WYJ29" i="461"/>
  <c r="WYI29" i="461"/>
  <c r="WYH29" i="461"/>
  <c r="WYG29" i="461"/>
  <c r="WYF29" i="461"/>
  <c r="WYE29" i="461"/>
  <c r="WYD29" i="461"/>
  <c r="WYC29" i="461"/>
  <c r="WYB29" i="461"/>
  <c r="WYA29" i="461"/>
  <c r="WXZ29" i="461"/>
  <c r="WXY29" i="461"/>
  <c r="WXX29" i="461"/>
  <c r="WXW29" i="461"/>
  <c r="WXV29" i="461"/>
  <c r="WXU29" i="461"/>
  <c r="WXT29" i="461"/>
  <c r="WXS29" i="461"/>
  <c r="WXR29" i="461"/>
  <c r="WXQ29" i="461"/>
  <c r="WXP29" i="461"/>
  <c r="WXO29" i="461"/>
  <c r="WXN29" i="461"/>
  <c r="WXM29" i="461"/>
  <c r="WXL29" i="461"/>
  <c r="WXK29" i="461"/>
  <c r="WXJ29" i="461"/>
  <c r="WXI29" i="461"/>
  <c r="WXH29" i="461"/>
  <c r="WXG29" i="461"/>
  <c r="WXF29" i="461"/>
  <c r="WXE29" i="461"/>
  <c r="WXD29" i="461"/>
  <c r="WXC29" i="461"/>
  <c r="WXB29" i="461"/>
  <c r="WXA29" i="461"/>
  <c r="WWZ29" i="461"/>
  <c r="WWY29" i="461"/>
  <c r="WWX29" i="461"/>
  <c r="WWW29" i="461"/>
  <c r="WWV29" i="461"/>
  <c r="WWU29" i="461"/>
  <c r="WWT29" i="461"/>
  <c r="WWS29" i="461"/>
  <c r="WWR29" i="461"/>
  <c r="WWQ29" i="461"/>
  <c r="WWP29" i="461"/>
  <c r="WWO29" i="461"/>
  <c r="WWN29" i="461"/>
  <c r="WWM29" i="461"/>
  <c r="WWL29" i="461"/>
  <c r="WWK29" i="461"/>
  <c r="WWJ29" i="461"/>
  <c r="WWI29" i="461"/>
  <c r="WWH29" i="461"/>
  <c r="WWG29" i="461"/>
  <c r="WWF29" i="461"/>
  <c r="WWE29" i="461"/>
  <c r="WWD29" i="461"/>
  <c r="WWC29" i="461"/>
  <c r="WWB29" i="461"/>
  <c r="WWA29" i="461"/>
  <c r="WVZ29" i="461"/>
  <c r="WVY29" i="461"/>
  <c r="WVX29" i="461"/>
  <c r="WVW29" i="461"/>
  <c r="WVV29" i="461"/>
  <c r="WVU29" i="461"/>
  <c r="WVT29" i="461"/>
  <c r="WVS29" i="461"/>
  <c r="WVR29" i="461"/>
  <c r="WVQ29" i="461"/>
  <c r="WVP29" i="461"/>
  <c r="WVO29" i="461"/>
  <c r="WVN29" i="461"/>
  <c r="WVM29" i="461"/>
  <c r="WVL29" i="461"/>
  <c r="WVK29" i="461"/>
  <c r="WVJ29" i="461"/>
  <c r="WVI29" i="461"/>
  <c r="WVH29" i="461"/>
  <c r="WVG29" i="461"/>
  <c r="WVF29" i="461"/>
  <c r="WVE29" i="461"/>
  <c r="WVD29" i="461"/>
  <c r="WVC29" i="461"/>
  <c r="WVB29" i="461"/>
  <c r="WVA29" i="461"/>
  <c r="WUZ29" i="461"/>
  <c r="WUY29" i="461"/>
  <c r="WUX29" i="461"/>
  <c r="WUW29" i="461"/>
  <c r="WUV29" i="461"/>
  <c r="WUU29" i="461"/>
  <c r="WUT29" i="461"/>
  <c r="WUS29" i="461"/>
  <c r="WUR29" i="461"/>
  <c r="WUQ29" i="461"/>
  <c r="WUP29" i="461"/>
  <c r="WUO29" i="461"/>
  <c r="WUN29" i="461"/>
  <c r="WUM29" i="461"/>
  <c r="WUL29" i="461"/>
  <c r="WUK29" i="461"/>
  <c r="WUJ29" i="461"/>
  <c r="WUI29" i="461"/>
  <c r="WUH29" i="461"/>
  <c r="WUG29" i="461"/>
  <c r="WUF29" i="461"/>
  <c r="WUE29" i="461"/>
  <c r="WUD29" i="461"/>
  <c r="WUC29" i="461"/>
  <c r="WUB29" i="461"/>
  <c r="WUA29" i="461"/>
  <c r="WTZ29" i="461"/>
  <c r="WTY29" i="461"/>
  <c r="WTX29" i="461"/>
  <c r="WTW29" i="461"/>
  <c r="WTV29" i="461"/>
  <c r="WTU29" i="461"/>
  <c r="WTT29" i="461"/>
  <c r="WTS29" i="461"/>
  <c r="WTR29" i="461"/>
  <c r="WTQ29" i="461"/>
  <c r="WTP29" i="461"/>
  <c r="WTO29" i="461"/>
  <c r="WTN29" i="461"/>
  <c r="WTM29" i="461"/>
  <c r="WTL29" i="461"/>
  <c r="WTK29" i="461"/>
  <c r="WTJ29" i="461"/>
  <c r="WTI29" i="461"/>
  <c r="WTH29" i="461"/>
  <c r="WTG29" i="461"/>
  <c r="WTF29" i="461"/>
  <c r="WTE29" i="461"/>
  <c r="WTD29" i="461"/>
  <c r="WTC29" i="461"/>
  <c r="WTB29" i="461"/>
  <c r="WTA29" i="461"/>
  <c r="WSZ29" i="461"/>
  <c r="WSY29" i="461"/>
  <c r="WSX29" i="461"/>
  <c r="WSW29" i="461"/>
  <c r="WSV29" i="461"/>
  <c r="WSU29" i="461"/>
  <c r="WST29" i="461"/>
  <c r="WSS29" i="461"/>
  <c r="WSR29" i="461"/>
  <c r="WSQ29" i="461"/>
  <c r="WSP29" i="461"/>
  <c r="WSO29" i="461"/>
  <c r="WSN29" i="461"/>
  <c r="WSM29" i="461"/>
  <c r="WSL29" i="461"/>
  <c r="WSK29" i="461"/>
  <c r="WSJ29" i="461"/>
  <c r="WSI29" i="461"/>
  <c r="WSH29" i="461"/>
  <c r="WSG29" i="461"/>
  <c r="WSF29" i="461"/>
  <c r="WSE29" i="461"/>
  <c r="WSD29" i="461"/>
  <c r="WSC29" i="461"/>
  <c r="WSB29" i="461"/>
  <c r="WSA29" i="461"/>
  <c r="WRZ29" i="461"/>
  <c r="WRY29" i="461"/>
  <c r="WRX29" i="461"/>
  <c r="WRW29" i="461"/>
  <c r="WRV29" i="461"/>
  <c r="WRU29" i="461"/>
  <c r="WRT29" i="461"/>
  <c r="WRS29" i="461"/>
  <c r="WRR29" i="461"/>
  <c r="WRQ29" i="461"/>
  <c r="WRP29" i="461"/>
  <c r="WRO29" i="461"/>
  <c r="WRN29" i="461"/>
  <c r="WRM29" i="461"/>
  <c r="WRL29" i="461"/>
  <c r="WRK29" i="461"/>
  <c r="WRJ29" i="461"/>
  <c r="WRI29" i="461"/>
  <c r="WRH29" i="461"/>
  <c r="WRG29" i="461"/>
  <c r="WRF29" i="461"/>
  <c r="WRE29" i="461"/>
  <c r="WRD29" i="461"/>
  <c r="WRC29" i="461"/>
  <c r="WRB29" i="461"/>
  <c r="WRA29" i="461"/>
  <c r="WQZ29" i="461"/>
  <c r="WQY29" i="461"/>
  <c r="WQX29" i="461"/>
  <c r="WQW29" i="461"/>
  <c r="WQV29" i="461"/>
  <c r="WQU29" i="461"/>
  <c r="WQT29" i="461"/>
  <c r="WQS29" i="461"/>
  <c r="WQR29" i="461"/>
  <c r="WQQ29" i="461"/>
  <c r="WQP29" i="461"/>
  <c r="WQO29" i="461"/>
  <c r="WQN29" i="461"/>
  <c r="WQM29" i="461"/>
  <c r="WQL29" i="461"/>
  <c r="WQK29" i="461"/>
  <c r="WQJ29" i="461"/>
  <c r="WQI29" i="461"/>
  <c r="WQH29" i="461"/>
  <c r="WQG29" i="461"/>
  <c r="WQF29" i="461"/>
  <c r="WQE29" i="461"/>
  <c r="WQD29" i="461"/>
  <c r="WQC29" i="461"/>
  <c r="WQB29" i="461"/>
  <c r="WQA29" i="461"/>
  <c r="WPZ29" i="461"/>
  <c r="WPY29" i="461"/>
  <c r="WPX29" i="461"/>
  <c r="WPW29" i="461"/>
  <c r="WPV29" i="461"/>
  <c r="WPU29" i="461"/>
  <c r="WPT29" i="461"/>
  <c r="WPS29" i="461"/>
  <c r="WPR29" i="461"/>
  <c r="WPQ29" i="461"/>
  <c r="WPP29" i="461"/>
  <c r="WPO29" i="461"/>
  <c r="WPN29" i="461"/>
  <c r="WPM29" i="461"/>
  <c r="WPL29" i="461"/>
  <c r="WPK29" i="461"/>
  <c r="WPJ29" i="461"/>
  <c r="WPI29" i="461"/>
  <c r="WPH29" i="461"/>
  <c r="WPG29" i="461"/>
  <c r="WPF29" i="461"/>
  <c r="WPE29" i="461"/>
  <c r="WPD29" i="461"/>
  <c r="WPC29" i="461"/>
  <c r="WPB29" i="461"/>
  <c r="WPA29" i="461"/>
  <c r="WOZ29" i="461"/>
  <c r="WOY29" i="461"/>
  <c r="WOX29" i="461"/>
  <c r="WOW29" i="461"/>
  <c r="WOV29" i="461"/>
  <c r="WOU29" i="461"/>
  <c r="WOT29" i="461"/>
  <c r="WOS29" i="461"/>
  <c r="WOR29" i="461"/>
  <c r="WOQ29" i="461"/>
  <c r="WOP29" i="461"/>
  <c r="WOO29" i="461"/>
  <c r="WON29" i="461"/>
  <c r="WOM29" i="461"/>
  <c r="WOL29" i="461"/>
  <c r="WOK29" i="461"/>
  <c r="WOJ29" i="461"/>
  <c r="WOI29" i="461"/>
  <c r="WOH29" i="461"/>
  <c r="WOG29" i="461"/>
  <c r="WOF29" i="461"/>
  <c r="WOE29" i="461"/>
  <c r="WOD29" i="461"/>
  <c r="WOC29" i="461"/>
  <c r="WOB29" i="461"/>
  <c r="WOA29" i="461"/>
  <c r="WNZ29" i="461"/>
  <c r="WNY29" i="461"/>
  <c r="WNX29" i="461"/>
  <c r="WNW29" i="461"/>
  <c r="WNV29" i="461"/>
  <c r="WNU29" i="461"/>
  <c r="WNT29" i="461"/>
  <c r="WNS29" i="461"/>
  <c r="WNR29" i="461"/>
  <c r="WNQ29" i="461"/>
  <c r="WNP29" i="461"/>
  <c r="WNO29" i="461"/>
  <c r="WNN29" i="461"/>
  <c r="WNM29" i="461"/>
  <c r="WNL29" i="461"/>
  <c r="WNK29" i="461"/>
  <c r="WNJ29" i="461"/>
  <c r="WNI29" i="461"/>
  <c r="WNH29" i="461"/>
  <c r="WNG29" i="461"/>
  <c r="WNF29" i="461"/>
  <c r="WNE29" i="461"/>
  <c r="WND29" i="461"/>
  <c r="WNC29" i="461"/>
  <c r="WNB29" i="461"/>
  <c r="WNA29" i="461"/>
  <c r="WMZ29" i="461"/>
  <c r="WMY29" i="461"/>
  <c r="WMX29" i="461"/>
  <c r="WMW29" i="461"/>
  <c r="WMV29" i="461"/>
  <c r="WMU29" i="461"/>
  <c r="WMT29" i="461"/>
  <c r="WMS29" i="461"/>
  <c r="WMR29" i="461"/>
  <c r="WMQ29" i="461"/>
  <c r="WMP29" i="461"/>
  <c r="WMO29" i="461"/>
  <c r="WMN29" i="461"/>
  <c r="WMM29" i="461"/>
  <c r="WML29" i="461"/>
  <c r="WMK29" i="461"/>
  <c r="WMJ29" i="461"/>
  <c r="WMI29" i="461"/>
  <c r="WMH29" i="461"/>
  <c r="WMG29" i="461"/>
  <c r="WMF29" i="461"/>
  <c r="WME29" i="461"/>
  <c r="WMD29" i="461"/>
  <c r="WMC29" i="461"/>
  <c r="WMB29" i="461"/>
  <c r="WMA29" i="461"/>
  <c r="WLZ29" i="461"/>
  <c r="WLY29" i="461"/>
  <c r="WLX29" i="461"/>
  <c r="WLW29" i="461"/>
  <c r="WLV29" i="461"/>
  <c r="WLU29" i="461"/>
  <c r="WLT29" i="461"/>
  <c r="WLS29" i="461"/>
  <c r="WLR29" i="461"/>
  <c r="WLQ29" i="461"/>
  <c r="WLP29" i="461"/>
  <c r="WLO29" i="461"/>
  <c r="WLN29" i="461"/>
  <c r="WLM29" i="461"/>
  <c r="WLL29" i="461"/>
  <c r="WLK29" i="461"/>
  <c r="WLJ29" i="461"/>
  <c r="WLI29" i="461"/>
  <c r="WLH29" i="461"/>
  <c r="WLG29" i="461"/>
  <c r="WLF29" i="461"/>
  <c r="WLE29" i="461"/>
  <c r="WLD29" i="461"/>
  <c r="WLC29" i="461"/>
  <c r="WLB29" i="461"/>
  <c r="WLA29" i="461"/>
  <c r="WKZ29" i="461"/>
  <c r="WKY29" i="461"/>
  <c r="WKX29" i="461"/>
  <c r="WKW29" i="461"/>
  <c r="WKV29" i="461"/>
  <c r="WKU29" i="461"/>
  <c r="WKT29" i="461"/>
  <c r="WKS29" i="461"/>
  <c r="WKR29" i="461"/>
  <c r="WKQ29" i="461"/>
  <c r="WKP29" i="461"/>
  <c r="WKO29" i="461"/>
  <c r="WKN29" i="461"/>
  <c r="WKM29" i="461"/>
  <c r="WKL29" i="461"/>
  <c r="WKK29" i="461"/>
  <c r="WKJ29" i="461"/>
  <c r="WKI29" i="461"/>
  <c r="WKH29" i="461"/>
  <c r="WKG29" i="461"/>
  <c r="WKF29" i="461"/>
  <c r="WKE29" i="461"/>
  <c r="WKD29" i="461"/>
  <c r="WKC29" i="461"/>
  <c r="WKB29" i="461"/>
  <c r="WKA29" i="461"/>
  <c r="WJZ29" i="461"/>
  <c r="WJY29" i="461"/>
  <c r="WJX29" i="461"/>
  <c r="WJW29" i="461"/>
  <c r="WJV29" i="461"/>
  <c r="WJU29" i="461"/>
  <c r="WJT29" i="461"/>
  <c r="WJS29" i="461"/>
  <c r="WJR29" i="461"/>
  <c r="WJQ29" i="461"/>
  <c r="WJP29" i="461"/>
  <c r="WJO29" i="461"/>
  <c r="WJN29" i="461"/>
  <c r="WJM29" i="461"/>
  <c r="WJL29" i="461"/>
  <c r="WJK29" i="461"/>
  <c r="WJJ29" i="461"/>
  <c r="WJI29" i="461"/>
  <c r="WJH29" i="461"/>
  <c r="WJG29" i="461"/>
  <c r="WJF29" i="461"/>
  <c r="WJE29" i="461"/>
  <c r="WJD29" i="461"/>
  <c r="WJC29" i="461"/>
  <c r="WJB29" i="461"/>
  <c r="WJA29" i="461"/>
  <c r="WIZ29" i="461"/>
  <c r="WIY29" i="461"/>
  <c r="WIX29" i="461"/>
  <c r="WIW29" i="461"/>
  <c r="WIV29" i="461"/>
  <c r="WIU29" i="461"/>
  <c r="WIT29" i="461"/>
  <c r="WIS29" i="461"/>
  <c r="WIR29" i="461"/>
  <c r="WIQ29" i="461"/>
  <c r="WIP29" i="461"/>
  <c r="WIO29" i="461"/>
  <c r="WIN29" i="461"/>
  <c r="WIM29" i="461"/>
  <c r="WIL29" i="461"/>
  <c r="WIK29" i="461"/>
  <c r="WIJ29" i="461"/>
  <c r="WII29" i="461"/>
  <c r="WIH29" i="461"/>
  <c r="WIG29" i="461"/>
  <c r="WIF29" i="461"/>
  <c r="WIE29" i="461"/>
  <c r="WID29" i="461"/>
  <c r="WIC29" i="461"/>
  <c r="WIB29" i="461"/>
  <c r="WIA29" i="461"/>
  <c r="WHZ29" i="461"/>
  <c r="WHY29" i="461"/>
  <c r="WHX29" i="461"/>
  <c r="WHW29" i="461"/>
  <c r="WHV29" i="461"/>
  <c r="WHU29" i="461"/>
  <c r="WHT29" i="461"/>
  <c r="WHS29" i="461"/>
  <c r="WHR29" i="461"/>
  <c r="WHQ29" i="461"/>
  <c r="WHP29" i="461"/>
  <c r="WHO29" i="461"/>
  <c r="WHN29" i="461"/>
  <c r="WHM29" i="461"/>
  <c r="WHL29" i="461"/>
  <c r="WHK29" i="461"/>
  <c r="WHJ29" i="461"/>
  <c r="WHI29" i="461"/>
  <c r="WHH29" i="461"/>
  <c r="WHG29" i="461"/>
  <c r="WHF29" i="461"/>
  <c r="WHE29" i="461"/>
  <c r="WHD29" i="461"/>
  <c r="WHC29" i="461"/>
  <c r="WHB29" i="461"/>
  <c r="WHA29" i="461"/>
  <c r="WGZ29" i="461"/>
  <c r="WGY29" i="461"/>
  <c r="WGX29" i="461"/>
  <c r="WGW29" i="461"/>
  <c r="WGV29" i="461"/>
  <c r="WGU29" i="461"/>
  <c r="WGT29" i="461"/>
  <c r="WGS29" i="461"/>
  <c r="WGR29" i="461"/>
  <c r="WGQ29" i="461"/>
  <c r="WGP29" i="461"/>
  <c r="WGO29" i="461"/>
  <c r="WGN29" i="461"/>
  <c r="WGM29" i="461"/>
  <c r="WGL29" i="461"/>
  <c r="WGK29" i="461"/>
  <c r="WGJ29" i="461"/>
  <c r="WGI29" i="461"/>
  <c r="WGH29" i="461"/>
  <c r="WGG29" i="461"/>
  <c r="WGF29" i="461"/>
  <c r="WGE29" i="461"/>
  <c r="WGD29" i="461"/>
  <c r="WGC29" i="461"/>
  <c r="WGB29" i="461"/>
  <c r="WGA29" i="461"/>
  <c r="WFZ29" i="461"/>
  <c r="WFY29" i="461"/>
  <c r="WFX29" i="461"/>
  <c r="WFW29" i="461"/>
  <c r="WFV29" i="461"/>
  <c r="WFU29" i="461"/>
  <c r="WFT29" i="461"/>
  <c r="WFS29" i="461"/>
  <c r="WFR29" i="461"/>
  <c r="WFQ29" i="461"/>
  <c r="WFP29" i="461"/>
  <c r="WFO29" i="461"/>
  <c r="WFN29" i="461"/>
  <c r="WFM29" i="461"/>
  <c r="WFL29" i="461"/>
  <c r="WFK29" i="461"/>
  <c r="WFJ29" i="461"/>
  <c r="WFI29" i="461"/>
  <c r="WFH29" i="461"/>
  <c r="WFG29" i="461"/>
  <c r="WFF29" i="461"/>
  <c r="WFE29" i="461"/>
  <c r="WFD29" i="461"/>
  <c r="WFC29" i="461"/>
  <c r="WFB29" i="461"/>
  <c r="WFA29" i="461"/>
  <c r="WEZ29" i="461"/>
  <c r="WEY29" i="461"/>
  <c r="WEX29" i="461"/>
  <c r="WEW29" i="461"/>
  <c r="WEV29" i="461"/>
  <c r="WEU29" i="461"/>
  <c r="WET29" i="461"/>
  <c r="WES29" i="461"/>
  <c r="WER29" i="461"/>
  <c r="WEQ29" i="461"/>
  <c r="WEP29" i="461"/>
  <c r="WEO29" i="461"/>
  <c r="WEN29" i="461"/>
  <c r="WEM29" i="461"/>
  <c r="WEL29" i="461"/>
  <c r="WEK29" i="461"/>
  <c r="WEJ29" i="461"/>
  <c r="WEI29" i="461"/>
  <c r="WEH29" i="461"/>
  <c r="WEG29" i="461"/>
  <c r="WEF29" i="461"/>
  <c r="WEE29" i="461"/>
  <c r="WED29" i="461"/>
  <c r="WEC29" i="461"/>
  <c r="WEB29" i="461"/>
  <c r="WEA29" i="461"/>
  <c r="WDZ29" i="461"/>
  <c r="WDY29" i="461"/>
  <c r="WDX29" i="461"/>
  <c r="WDW29" i="461"/>
  <c r="WDV29" i="461"/>
  <c r="WDU29" i="461"/>
  <c r="WDT29" i="461"/>
  <c r="WDS29" i="461"/>
  <c r="WDR29" i="461"/>
  <c r="WDQ29" i="461"/>
  <c r="WDP29" i="461"/>
  <c r="WDO29" i="461"/>
  <c r="WDN29" i="461"/>
  <c r="WDM29" i="461"/>
  <c r="WDL29" i="461"/>
  <c r="WDK29" i="461"/>
  <c r="WDJ29" i="461"/>
  <c r="WDI29" i="461"/>
  <c r="WDH29" i="461"/>
  <c r="WDG29" i="461"/>
  <c r="WDF29" i="461"/>
  <c r="WDE29" i="461"/>
  <c r="WDD29" i="461"/>
  <c r="WDC29" i="461"/>
  <c r="WDB29" i="461"/>
  <c r="WDA29" i="461"/>
  <c r="WCZ29" i="461"/>
  <c r="WCY29" i="461"/>
  <c r="WCX29" i="461"/>
  <c r="WCW29" i="461"/>
  <c r="WCV29" i="461"/>
  <c r="WCU29" i="461"/>
  <c r="WCT29" i="461"/>
  <c r="WCS29" i="461"/>
  <c r="WCR29" i="461"/>
  <c r="WCQ29" i="461"/>
  <c r="WCP29" i="461"/>
  <c r="WCO29" i="461"/>
  <c r="WCN29" i="461"/>
  <c r="WCM29" i="461"/>
  <c r="WCL29" i="461"/>
  <c r="WCK29" i="461"/>
  <c r="WCJ29" i="461"/>
  <c r="WCI29" i="461"/>
  <c r="WCH29" i="461"/>
  <c r="WCG29" i="461"/>
  <c r="WCF29" i="461"/>
  <c r="WCE29" i="461"/>
  <c r="WCD29" i="461"/>
  <c r="WCC29" i="461"/>
  <c r="WCB29" i="461"/>
  <c r="WCA29" i="461"/>
  <c r="WBZ29" i="461"/>
  <c r="WBY29" i="461"/>
  <c r="WBX29" i="461"/>
  <c r="WBW29" i="461"/>
  <c r="WBV29" i="461"/>
  <c r="WBU29" i="461"/>
  <c r="WBT29" i="461"/>
  <c r="WBS29" i="461"/>
  <c r="WBR29" i="461"/>
  <c r="WBQ29" i="461"/>
  <c r="WBP29" i="461"/>
  <c r="WBO29" i="461"/>
  <c r="WBN29" i="461"/>
  <c r="WBM29" i="461"/>
  <c r="WBL29" i="461"/>
  <c r="WBK29" i="461"/>
  <c r="WBJ29" i="461"/>
  <c r="WBI29" i="461"/>
  <c r="WBH29" i="461"/>
  <c r="WBG29" i="461"/>
  <c r="WBF29" i="461"/>
  <c r="WBE29" i="461"/>
  <c r="WBD29" i="461"/>
  <c r="WBC29" i="461"/>
  <c r="WBB29" i="461"/>
  <c r="WBA29" i="461"/>
  <c r="WAZ29" i="461"/>
  <c r="WAY29" i="461"/>
  <c r="WAX29" i="461"/>
  <c r="WAW29" i="461"/>
  <c r="WAV29" i="461"/>
  <c r="WAU29" i="461"/>
  <c r="WAT29" i="461"/>
  <c r="WAS29" i="461"/>
  <c r="WAR29" i="461"/>
  <c r="WAQ29" i="461"/>
  <c r="WAP29" i="461"/>
  <c r="WAO29" i="461"/>
  <c r="WAN29" i="461"/>
  <c r="WAM29" i="461"/>
  <c r="WAL29" i="461"/>
  <c r="WAK29" i="461"/>
  <c r="WAJ29" i="461"/>
  <c r="WAI29" i="461"/>
  <c r="WAH29" i="461"/>
  <c r="WAG29" i="461"/>
  <c r="WAF29" i="461"/>
  <c r="WAE29" i="461"/>
  <c r="WAD29" i="461"/>
  <c r="WAC29" i="461"/>
  <c r="WAB29" i="461"/>
  <c r="WAA29" i="461"/>
  <c r="VZZ29" i="461"/>
  <c r="VZY29" i="461"/>
  <c r="VZX29" i="461"/>
  <c r="VZW29" i="461"/>
  <c r="VZV29" i="461"/>
  <c r="VZU29" i="461"/>
  <c r="VZT29" i="461"/>
  <c r="VZS29" i="461"/>
  <c r="VZR29" i="461"/>
  <c r="VZQ29" i="461"/>
  <c r="VZP29" i="461"/>
  <c r="VZO29" i="461"/>
  <c r="VZN29" i="461"/>
  <c r="VZM29" i="461"/>
  <c r="VZL29" i="461"/>
  <c r="VZK29" i="461"/>
  <c r="VZJ29" i="461"/>
  <c r="VZI29" i="461"/>
  <c r="VZH29" i="461"/>
  <c r="VZG29" i="461"/>
  <c r="VZF29" i="461"/>
  <c r="VZE29" i="461"/>
  <c r="VZD29" i="461"/>
  <c r="VZC29" i="461"/>
  <c r="VZB29" i="461"/>
  <c r="VZA29" i="461"/>
  <c r="VYZ29" i="461"/>
  <c r="VYY29" i="461"/>
  <c r="VYX29" i="461"/>
  <c r="VYW29" i="461"/>
  <c r="VYV29" i="461"/>
  <c r="VYU29" i="461"/>
  <c r="VYT29" i="461"/>
  <c r="VYS29" i="461"/>
  <c r="VYR29" i="461"/>
  <c r="VYQ29" i="461"/>
  <c r="VYP29" i="461"/>
  <c r="VYO29" i="461"/>
  <c r="VYN29" i="461"/>
  <c r="VYM29" i="461"/>
  <c r="VYL29" i="461"/>
  <c r="VYK29" i="461"/>
  <c r="VYJ29" i="461"/>
  <c r="VYI29" i="461"/>
  <c r="VYH29" i="461"/>
  <c r="VYG29" i="461"/>
  <c r="VYF29" i="461"/>
  <c r="VYE29" i="461"/>
  <c r="VYD29" i="461"/>
  <c r="VYC29" i="461"/>
  <c r="VYB29" i="461"/>
  <c r="VYA29" i="461"/>
  <c r="VXZ29" i="461"/>
  <c r="VXY29" i="461"/>
  <c r="VXX29" i="461"/>
  <c r="VXW29" i="461"/>
  <c r="VXV29" i="461"/>
  <c r="VXU29" i="461"/>
  <c r="VXT29" i="461"/>
  <c r="VXS29" i="461"/>
  <c r="VXR29" i="461"/>
  <c r="VXQ29" i="461"/>
  <c r="VXP29" i="461"/>
  <c r="VXO29" i="461"/>
  <c r="VXN29" i="461"/>
  <c r="VXM29" i="461"/>
  <c r="VXL29" i="461"/>
  <c r="VXK29" i="461"/>
  <c r="VXJ29" i="461"/>
  <c r="VXI29" i="461"/>
  <c r="VXH29" i="461"/>
  <c r="VXG29" i="461"/>
  <c r="VXF29" i="461"/>
  <c r="VXE29" i="461"/>
  <c r="VXD29" i="461"/>
  <c r="VXC29" i="461"/>
  <c r="VXB29" i="461"/>
  <c r="VXA29" i="461"/>
  <c r="VWZ29" i="461"/>
  <c r="VWY29" i="461"/>
  <c r="VWX29" i="461"/>
  <c r="VWW29" i="461"/>
  <c r="VWV29" i="461"/>
  <c r="VWU29" i="461"/>
  <c r="VWT29" i="461"/>
  <c r="VWS29" i="461"/>
  <c r="VWR29" i="461"/>
  <c r="VWQ29" i="461"/>
  <c r="VWP29" i="461"/>
  <c r="VWO29" i="461"/>
  <c r="VWN29" i="461"/>
  <c r="VWM29" i="461"/>
  <c r="VWL29" i="461"/>
  <c r="VWK29" i="461"/>
  <c r="VWJ29" i="461"/>
  <c r="VWI29" i="461"/>
  <c r="VWH29" i="461"/>
  <c r="VWG29" i="461"/>
  <c r="VWF29" i="461"/>
  <c r="VWE29" i="461"/>
  <c r="VWD29" i="461"/>
  <c r="VWC29" i="461"/>
  <c r="VWB29" i="461"/>
  <c r="VWA29" i="461"/>
  <c r="VVZ29" i="461"/>
  <c r="VVY29" i="461"/>
  <c r="VVX29" i="461"/>
  <c r="VVW29" i="461"/>
  <c r="VVV29" i="461"/>
  <c r="VVU29" i="461"/>
  <c r="VVT29" i="461"/>
  <c r="VVS29" i="461"/>
  <c r="VVR29" i="461"/>
  <c r="VVQ29" i="461"/>
  <c r="VVP29" i="461"/>
  <c r="VVO29" i="461"/>
  <c r="VVN29" i="461"/>
  <c r="VVM29" i="461"/>
  <c r="VVL29" i="461"/>
  <c r="VVK29" i="461"/>
  <c r="VVJ29" i="461"/>
  <c r="VVI29" i="461"/>
  <c r="VVH29" i="461"/>
  <c r="VVG29" i="461"/>
  <c r="VVF29" i="461"/>
  <c r="VVE29" i="461"/>
  <c r="VVD29" i="461"/>
  <c r="VVC29" i="461"/>
  <c r="VVB29" i="461"/>
  <c r="VVA29" i="461"/>
  <c r="VUZ29" i="461"/>
  <c r="VUY29" i="461"/>
  <c r="VUX29" i="461"/>
  <c r="VUW29" i="461"/>
  <c r="VUV29" i="461"/>
  <c r="VUU29" i="461"/>
  <c r="VUT29" i="461"/>
  <c r="VUS29" i="461"/>
  <c r="VUR29" i="461"/>
  <c r="VUQ29" i="461"/>
  <c r="VUP29" i="461"/>
  <c r="VUO29" i="461"/>
  <c r="VUN29" i="461"/>
  <c r="VUM29" i="461"/>
  <c r="VUL29" i="461"/>
  <c r="VUK29" i="461"/>
  <c r="VUJ29" i="461"/>
  <c r="VUI29" i="461"/>
  <c r="VUH29" i="461"/>
  <c r="VUG29" i="461"/>
  <c r="VUF29" i="461"/>
  <c r="VUE29" i="461"/>
  <c r="VUD29" i="461"/>
  <c r="VUC29" i="461"/>
  <c r="VUB29" i="461"/>
  <c r="VUA29" i="461"/>
  <c r="VTZ29" i="461"/>
  <c r="VTY29" i="461"/>
  <c r="VTX29" i="461"/>
  <c r="VTW29" i="461"/>
  <c r="VTV29" i="461"/>
  <c r="VTU29" i="461"/>
  <c r="VTT29" i="461"/>
  <c r="VTS29" i="461"/>
  <c r="VTR29" i="461"/>
  <c r="VTQ29" i="461"/>
  <c r="VTP29" i="461"/>
  <c r="VTO29" i="461"/>
  <c r="VTN29" i="461"/>
  <c r="VTM29" i="461"/>
  <c r="VTL29" i="461"/>
  <c r="VTK29" i="461"/>
  <c r="VTJ29" i="461"/>
  <c r="VTI29" i="461"/>
  <c r="VTH29" i="461"/>
  <c r="VTG29" i="461"/>
  <c r="VTF29" i="461"/>
  <c r="VTE29" i="461"/>
  <c r="VTD29" i="461"/>
  <c r="VTC29" i="461"/>
  <c r="VTB29" i="461"/>
  <c r="VTA29" i="461"/>
  <c r="VSZ29" i="461"/>
  <c r="VSY29" i="461"/>
  <c r="VSX29" i="461"/>
  <c r="VSW29" i="461"/>
  <c r="VSV29" i="461"/>
  <c r="VSU29" i="461"/>
  <c r="VST29" i="461"/>
  <c r="VSS29" i="461"/>
  <c r="VSR29" i="461"/>
  <c r="VSQ29" i="461"/>
  <c r="VSP29" i="461"/>
  <c r="VSO29" i="461"/>
  <c r="VSN29" i="461"/>
  <c r="VSM29" i="461"/>
  <c r="VSL29" i="461"/>
  <c r="VSK29" i="461"/>
  <c r="VSJ29" i="461"/>
  <c r="VSI29" i="461"/>
  <c r="VSH29" i="461"/>
  <c r="VSG29" i="461"/>
  <c r="VSF29" i="461"/>
  <c r="VSE29" i="461"/>
  <c r="VSD29" i="461"/>
  <c r="VSC29" i="461"/>
  <c r="VSB29" i="461"/>
  <c r="VSA29" i="461"/>
  <c r="VRZ29" i="461"/>
  <c r="VRY29" i="461"/>
  <c r="VRX29" i="461"/>
  <c r="VRW29" i="461"/>
  <c r="VRV29" i="461"/>
  <c r="VRU29" i="461"/>
  <c r="VRT29" i="461"/>
  <c r="VRS29" i="461"/>
  <c r="VRR29" i="461"/>
  <c r="VRQ29" i="461"/>
  <c r="VRP29" i="461"/>
  <c r="VRO29" i="461"/>
  <c r="VRN29" i="461"/>
  <c r="VRM29" i="461"/>
  <c r="VRL29" i="461"/>
  <c r="VRK29" i="461"/>
  <c r="VRJ29" i="461"/>
  <c r="VRI29" i="461"/>
  <c r="VRH29" i="461"/>
  <c r="VRG29" i="461"/>
  <c r="VRF29" i="461"/>
  <c r="VRE29" i="461"/>
  <c r="VRD29" i="461"/>
  <c r="VRC29" i="461"/>
  <c r="VRB29" i="461"/>
  <c r="VRA29" i="461"/>
  <c r="VQZ29" i="461"/>
  <c r="VQY29" i="461"/>
  <c r="VQX29" i="461"/>
  <c r="VQW29" i="461"/>
  <c r="VQV29" i="461"/>
  <c r="VQU29" i="461"/>
  <c r="VQT29" i="461"/>
  <c r="VQS29" i="461"/>
  <c r="VQR29" i="461"/>
  <c r="VQQ29" i="461"/>
  <c r="VQP29" i="461"/>
  <c r="VQO29" i="461"/>
  <c r="VQN29" i="461"/>
  <c r="VQM29" i="461"/>
  <c r="VQL29" i="461"/>
  <c r="VQK29" i="461"/>
  <c r="VQJ29" i="461"/>
  <c r="VQI29" i="461"/>
  <c r="VQH29" i="461"/>
  <c r="VQG29" i="461"/>
  <c r="VQF29" i="461"/>
  <c r="VQE29" i="461"/>
  <c r="VQD29" i="461"/>
  <c r="VQC29" i="461"/>
  <c r="VQB29" i="461"/>
  <c r="VQA29" i="461"/>
  <c r="VPZ29" i="461"/>
  <c r="VPY29" i="461"/>
  <c r="VPX29" i="461"/>
  <c r="VPW29" i="461"/>
  <c r="VPV29" i="461"/>
  <c r="VPU29" i="461"/>
  <c r="VPT29" i="461"/>
  <c r="VPS29" i="461"/>
  <c r="VPR29" i="461"/>
  <c r="VPQ29" i="461"/>
  <c r="VPP29" i="461"/>
  <c r="VPO29" i="461"/>
  <c r="VPN29" i="461"/>
  <c r="VPM29" i="461"/>
  <c r="VPL29" i="461"/>
  <c r="VPK29" i="461"/>
  <c r="VPJ29" i="461"/>
  <c r="VPI29" i="461"/>
  <c r="VPH29" i="461"/>
  <c r="VPG29" i="461"/>
  <c r="VPF29" i="461"/>
  <c r="VPE29" i="461"/>
  <c r="VPD29" i="461"/>
  <c r="VPC29" i="461"/>
  <c r="VPB29" i="461"/>
  <c r="VPA29" i="461"/>
  <c r="VOZ29" i="461"/>
  <c r="VOY29" i="461"/>
  <c r="VOX29" i="461"/>
  <c r="VOW29" i="461"/>
  <c r="VOV29" i="461"/>
  <c r="VOU29" i="461"/>
  <c r="VOT29" i="461"/>
  <c r="VOS29" i="461"/>
  <c r="VOR29" i="461"/>
  <c r="VOQ29" i="461"/>
  <c r="VOP29" i="461"/>
  <c r="VOO29" i="461"/>
  <c r="VON29" i="461"/>
  <c r="VOM29" i="461"/>
  <c r="VOL29" i="461"/>
  <c r="VOK29" i="461"/>
  <c r="VOJ29" i="461"/>
  <c r="VOI29" i="461"/>
  <c r="VOH29" i="461"/>
  <c r="VOG29" i="461"/>
  <c r="VOF29" i="461"/>
  <c r="VOE29" i="461"/>
  <c r="VOD29" i="461"/>
  <c r="VOC29" i="461"/>
  <c r="VOB29" i="461"/>
  <c r="VOA29" i="461"/>
  <c r="VNZ29" i="461"/>
  <c r="VNY29" i="461"/>
  <c r="VNX29" i="461"/>
  <c r="VNW29" i="461"/>
  <c r="VNV29" i="461"/>
  <c r="VNU29" i="461"/>
  <c r="VNT29" i="461"/>
  <c r="VNS29" i="461"/>
  <c r="VNR29" i="461"/>
  <c r="VNQ29" i="461"/>
  <c r="VNP29" i="461"/>
  <c r="VNO29" i="461"/>
  <c r="VNN29" i="461"/>
  <c r="VNM29" i="461"/>
  <c r="VNL29" i="461"/>
  <c r="VNK29" i="461"/>
  <c r="VNJ29" i="461"/>
  <c r="VNI29" i="461"/>
  <c r="VNH29" i="461"/>
  <c r="VNG29" i="461"/>
  <c r="VNF29" i="461"/>
  <c r="VNE29" i="461"/>
  <c r="VND29" i="461"/>
  <c r="VNC29" i="461"/>
  <c r="VNB29" i="461"/>
  <c r="VNA29" i="461"/>
  <c r="VMZ29" i="461"/>
  <c r="VMY29" i="461"/>
  <c r="VMX29" i="461"/>
  <c r="VMW29" i="461"/>
  <c r="VMV29" i="461"/>
  <c r="VMU29" i="461"/>
  <c r="VMT29" i="461"/>
  <c r="VMS29" i="461"/>
  <c r="VMR29" i="461"/>
  <c r="VMQ29" i="461"/>
  <c r="VMP29" i="461"/>
  <c r="VMO29" i="461"/>
  <c r="VMN29" i="461"/>
  <c r="VMM29" i="461"/>
  <c r="VML29" i="461"/>
  <c r="VMK29" i="461"/>
  <c r="VMJ29" i="461"/>
  <c r="VMI29" i="461"/>
  <c r="VMH29" i="461"/>
  <c r="VMG29" i="461"/>
  <c r="VMF29" i="461"/>
  <c r="VME29" i="461"/>
  <c r="VMD29" i="461"/>
  <c r="VMC29" i="461"/>
  <c r="VMB29" i="461"/>
  <c r="VMA29" i="461"/>
  <c r="VLZ29" i="461"/>
  <c r="VLY29" i="461"/>
  <c r="VLX29" i="461"/>
  <c r="VLW29" i="461"/>
  <c r="VLV29" i="461"/>
  <c r="VLU29" i="461"/>
  <c r="VLT29" i="461"/>
  <c r="VLS29" i="461"/>
  <c r="VLR29" i="461"/>
  <c r="VLQ29" i="461"/>
  <c r="VLP29" i="461"/>
  <c r="VLO29" i="461"/>
  <c r="VLN29" i="461"/>
  <c r="VLM29" i="461"/>
  <c r="VLL29" i="461"/>
  <c r="VLK29" i="461"/>
  <c r="VLJ29" i="461"/>
  <c r="VLI29" i="461"/>
  <c r="VLH29" i="461"/>
  <c r="VLG29" i="461"/>
  <c r="VLF29" i="461"/>
  <c r="VLE29" i="461"/>
  <c r="VLD29" i="461"/>
  <c r="VLC29" i="461"/>
  <c r="VLB29" i="461"/>
  <c r="VLA29" i="461"/>
  <c r="VKZ29" i="461"/>
  <c r="VKY29" i="461"/>
  <c r="VKX29" i="461"/>
  <c r="VKW29" i="461"/>
  <c r="VKV29" i="461"/>
  <c r="VKU29" i="461"/>
  <c r="VKT29" i="461"/>
  <c r="VKS29" i="461"/>
  <c r="VKR29" i="461"/>
  <c r="VKQ29" i="461"/>
  <c r="VKP29" i="461"/>
  <c r="VKO29" i="461"/>
  <c r="VKN29" i="461"/>
  <c r="VKM29" i="461"/>
  <c r="VKL29" i="461"/>
  <c r="VKK29" i="461"/>
  <c r="VKJ29" i="461"/>
  <c r="VKI29" i="461"/>
  <c r="VKH29" i="461"/>
  <c r="VKG29" i="461"/>
  <c r="VKF29" i="461"/>
  <c r="VKE29" i="461"/>
  <c r="VKD29" i="461"/>
  <c r="VKC29" i="461"/>
  <c r="VKB29" i="461"/>
  <c r="VKA29" i="461"/>
  <c r="VJZ29" i="461"/>
  <c r="VJY29" i="461"/>
  <c r="VJX29" i="461"/>
  <c r="VJW29" i="461"/>
  <c r="VJV29" i="461"/>
  <c r="VJU29" i="461"/>
  <c r="VJT29" i="461"/>
  <c r="VJS29" i="461"/>
  <c r="VJR29" i="461"/>
  <c r="VJQ29" i="461"/>
  <c r="VJP29" i="461"/>
  <c r="VJO29" i="461"/>
  <c r="VJN29" i="461"/>
  <c r="VJM29" i="461"/>
  <c r="VJL29" i="461"/>
  <c r="VJK29" i="461"/>
  <c r="VJJ29" i="461"/>
  <c r="VJI29" i="461"/>
  <c r="VJH29" i="461"/>
  <c r="VJG29" i="461"/>
  <c r="VJF29" i="461"/>
  <c r="VJE29" i="461"/>
  <c r="VJD29" i="461"/>
  <c r="VJC29" i="461"/>
  <c r="VJB29" i="461"/>
  <c r="VJA29" i="461"/>
  <c r="VIZ29" i="461"/>
  <c r="VIY29" i="461"/>
  <c r="VIX29" i="461"/>
  <c r="VIW29" i="461"/>
  <c r="VIV29" i="461"/>
  <c r="VIU29" i="461"/>
  <c r="VIT29" i="461"/>
  <c r="VIS29" i="461"/>
  <c r="VIR29" i="461"/>
  <c r="VIQ29" i="461"/>
  <c r="VIP29" i="461"/>
  <c r="VIO29" i="461"/>
  <c r="VIN29" i="461"/>
  <c r="VIM29" i="461"/>
  <c r="VIL29" i="461"/>
  <c r="VIK29" i="461"/>
  <c r="VIJ29" i="461"/>
  <c r="VII29" i="461"/>
  <c r="VIH29" i="461"/>
  <c r="VIG29" i="461"/>
  <c r="VIF29" i="461"/>
  <c r="VIE29" i="461"/>
  <c r="VID29" i="461"/>
  <c r="VIC29" i="461"/>
  <c r="VIB29" i="461"/>
  <c r="VIA29" i="461"/>
  <c r="VHZ29" i="461"/>
  <c r="VHY29" i="461"/>
  <c r="VHX29" i="461"/>
  <c r="VHW29" i="461"/>
  <c r="VHV29" i="461"/>
  <c r="VHU29" i="461"/>
  <c r="VHT29" i="461"/>
  <c r="VHS29" i="461"/>
  <c r="VHR29" i="461"/>
  <c r="VHQ29" i="461"/>
  <c r="VHP29" i="461"/>
  <c r="VHO29" i="461"/>
  <c r="VHN29" i="461"/>
  <c r="VHM29" i="461"/>
  <c r="VHL29" i="461"/>
  <c r="VHK29" i="461"/>
  <c r="VHJ29" i="461"/>
  <c r="VHI29" i="461"/>
  <c r="VHH29" i="461"/>
  <c r="VHG29" i="461"/>
  <c r="VHF29" i="461"/>
  <c r="VHE29" i="461"/>
  <c r="VHD29" i="461"/>
  <c r="VHC29" i="461"/>
  <c r="VHB29" i="461"/>
  <c r="VHA29" i="461"/>
  <c r="VGZ29" i="461"/>
  <c r="VGY29" i="461"/>
  <c r="VGX29" i="461"/>
  <c r="VGW29" i="461"/>
  <c r="VGV29" i="461"/>
  <c r="VGU29" i="461"/>
  <c r="VGT29" i="461"/>
  <c r="VGS29" i="461"/>
  <c r="VGR29" i="461"/>
  <c r="VGQ29" i="461"/>
  <c r="VGP29" i="461"/>
  <c r="VGO29" i="461"/>
  <c r="VGN29" i="461"/>
  <c r="VGM29" i="461"/>
  <c r="VGL29" i="461"/>
  <c r="VGK29" i="461"/>
  <c r="VGJ29" i="461"/>
  <c r="VGI29" i="461"/>
  <c r="VGH29" i="461"/>
  <c r="VGG29" i="461"/>
  <c r="VGF29" i="461"/>
  <c r="VGE29" i="461"/>
  <c r="VGD29" i="461"/>
  <c r="VGC29" i="461"/>
  <c r="VGB29" i="461"/>
  <c r="VGA29" i="461"/>
  <c r="VFZ29" i="461"/>
  <c r="VFY29" i="461"/>
  <c r="VFX29" i="461"/>
  <c r="VFW29" i="461"/>
  <c r="VFV29" i="461"/>
  <c r="VFU29" i="461"/>
  <c r="VFT29" i="461"/>
  <c r="VFS29" i="461"/>
  <c r="VFR29" i="461"/>
  <c r="VFQ29" i="461"/>
  <c r="VFP29" i="461"/>
  <c r="VFO29" i="461"/>
  <c r="VFN29" i="461"/>
  <c r="VFM29" i="461"/>
  <c r="VFL29" i="461"/>
  <c r="VFK29" i="461"/>
  <c r="VFJ29" i="461"/>
  <c r="VFI29" i="461"/>
  <c r="VFH29" i="461"/>
  <c r="VFG29" i="461"/>
  <c r="VFF29" i="461"/>
  <c r="VFE29" i="461"/>
  <c r="VFD29" i="461"/>
  <c r="VFC29" i="461"/>
  <c r="VFB29" i="461"/>
  <c r="VFA29" i="461"/>
  <c r="VEZ29" i="461"/>
  <c r="VEY29" i="461"/>
  <c r="VEX29" i="461"/>
  <c r="VEW29" i="461"/>
  <c r="VEV29" i="461"/>
  <c r="VEU29" i="461"/>
  <c r="VET29" i="461"/>
  <c r="VES29" i="461"/>
  <c r="VER29" i="461"/>
  <c r="VEQ29" i="461"/>
  <c r="VEP29" i="461"/>
  <c r="VEO29" i="461"/>
  <c r="VEN29" i="461"/>
  <c r="VEM29" i="461"/>
  <c r="VEL29" i="461"/>
  <c r="VEK29" i="461"/>
  <c r="VEJ29" i="461"/>
  <c r="VEI29" i="461"/>
  <c r="VEH29" i="461"/>
  <c r="VEG29" i="461"/>
  <c r="VEF29" i="461"/>
  <c r="VEE29" i="461"/>
  <c r="VED29" i="461"/>
  <c r="VEC29" i="461"/>
  <c r="VEB29" i="461"/>
  <c r="VEA29" i="461"/>
  <c r="VDZ29" i="461"/>
  <c r="VDY29" i="461"/>
  <c r="VDX29" i="461"/>
  <c r="VDW29" i="461"/>
  <c r="VDV29" i="461"/>
  <c r="VDU29" i="461"/>
  <c r="VDT29" i="461"/>
  <c r="VDS29" i="461"/>
  <c r="VDR29" i="461"/>
  <c r="VDQ29" i="461"/>
  <c r="VDP29" i="461"/>
  <c r="VDO29" i="461"/>
  <c r="VDN29" i="461"/>
  <c r="VDM29" i="461"/>
  <c r="VDL29" i="461"/>
  <c r="VDK29" i="461"/>
  <c r="VDJ29" i="461"/>
  <c r="VDI29" i="461"/>
  <c r="VDH29" i="461"/>
  <c r="VDG29" i="461"/>
  <c r="VDF29" i="461"/>
  <c r="VDE29" i="461"/>
  <c r="VDD29" i="461"/>
  <c r="VDC29" i="461"/>
  <c r="VDB29" i="461"/>
  <c r="VDA29" i="461"/>
  <c r="VCZ29" i="461"/>
  <c r="VCY29" i="461"/>
  <c r="VCX29" i="461"/>
  <c r="VCW29" i="461"/>
  <c r="VCV29" i="461"/>
  <c r="VCU29" i="461"/>
  <c r="VCT29" i="461"/>
  <c r="VCS29" i="461"/>
  <c r="VCR29" i="461"/>
  <c r="VCQ29" i="461"/>
  <c r="VCP29" i="461"/>
  <c r="VCO29" i="461"/>
  <c r="VCN29" i="461"/>
  <c r="VCM29" i="461"/>
  <c r="VCL29" i="461"/>
  <c r="VCK29" i="461"/>
  <c r="VCJ29" i="461"/>
  <c r="VCI29" i="461"/>
  <c r="VCH29" i="461"/>
  <c r="VCG29" i="461"/>
  <c r="VCF29" i="461"/>
  <c r="VCE29" i="461"/>
  <c r="VCD29" i="461"/>
  <c r="VCC29" i="461"/>
  <c r="VCB29" i="461"/>
  <c r="VCA29" i="461"/>
  <c r="VBZ29" i="461"/>
  <c r="VBY29" i="461"/>
  <c r="VBX29" i="461"/>
  <c r="VBW29" i="461"/>
  <c r="VBV29" i="461"/>
  <c r="VBU29" i="461"/>
  <c r="VBT29" i="461"/>
  <c r="VBS29" i="461"/>
  <c r="VBR29" i="461"/>
  <c r="VBQ29" i="461"/>
  <c r="VBP29" i="461"/>
  <c r="VBO29" i="461"/>
  <c r="VBN29" i="461"/>
  <c r="VBM29" i="461"/>
  <c r="VBL29" i="461"/>
  <c r="VBK29" i="461"/>
  <c r="VBJ29" i="461"/>
  <c r="VBI29" i="461"/>
  <c r="VBH29" i="461"/>
  <c r="VBG29" i="461"/>
  <c r="VBF29" i="461"/>
  <c r="VBE29" i="461"/>
  <c r="VBD29" i="461"/>
  <c r="VBC29" i="461"/>
  <c r="VBB29" i="461"/>
  <c r="VBA29" i="461"/>
  <c r="VAZ29" i="461"/>
  <c r="VAY29" i="461"/>
  <c r="VAX29" i="461"/>
  <c r="VAW29" i="461"/>
  <c r="VAV29" i="461"/>
  <c r="VAU29" i="461"/>
  <c r="VAT29" i="461"/>
  <c r="VAS29" i="461"/>
  <c r="VAR29" i="461"/>
  <c r="VAQ29" i="461"/>
  <c r="VAP29" i="461"/>
  <c r="VAO29" i="461"/>
  <c r="VAN29" i="461"/>
  <c r="VAM29" i="461"/>
  <c r="VAL29" i="461"/>
  <c r="VAK29" i="461"/>
  <c r="VAJ29" i="461"/>
  <c r="VAI29" i="461"/>
  <c r="VAH29" i="461"/>
  <c r="VAG29" i="461"/>
  <c r="VAF29" i="461"/>
  <c r="VAE29" i="461"/>
  <c r="VAD29" i="461"/>
  <c r="VAC29" i="461"/>
  <c r="VAB29" i="461"/>
  <c r="VAA29" i="461"/>
  <c r="UZZ29" i="461"/>
  <c r="UZY29" i="461"/>
  <c r="UZX29" i="461"/>
  <c r="UZW29" i="461"/>
  <c r="UZV29" i="461"/>
  <c r="UZU29" i="461"/>
  <c r="UZT29" i="461"/>
  <c r="UZS29" i="461"/>
  <c r="UZR29" i="461"/>
  <c r="UZQ29" i="461"/>
  <c r="UZP29" i="461"/>
  <c r="UZO29" i="461"/>
  <c r="UZN29" i="461"/>
  <c r="UZM29" i="461"/>
  <c r="UZL29" i="461"/>
  <c r="UZK29" i="461"/>
  <c r="UZJ29" i="461"/>
  <c r="UZI29" i="461"/>
  <c r="UZH29" i="461"/>
  <c r="UZG29" i="461"/>
  <c r="UZF29" i="461"/>
  <c r="UZE29" i="461"/>
  <c r="UZD29" i="461"/>
  <c r="UZC29" i="461"/>
  <c r="UZB29" i="461"/>
  <c r="UZA29" i="461"/>
  <c r="UYZ29" i="461"/>
  <c r="UYY29" i="461"/>
  <c r="UYX29" i="461"/>
  <c r="UYW29" i="461"/>
  <c r="UYV29" i="461"/>
  <c r="UYU29" i="461"/>
  <c r="UYT29" i="461"/>
  <c r="UYS29" i="461"/>
  <c r="UYR29" i="461"/>
  <c r="UYQ29" i="461"/>
  <c r="UYP29" i="461"/>
  <c r="UYO29" i="461"/>
  <c r="UYN29" i="461"/>
  <c r="UYM29" i="461"/>
  <c r="UYL29" i="461"/>
  <c r="UYK29" i="461"/>
  <c r="UYJ29" i="461"/>
  <c r="UYI29" i="461"/>
  <c r="UYH29" i="461"/>
  <c r="UYG29" i="461"/>
  <c r="UYF29" i="461"/>
  <c r="UYE29" i="461"/>
  <c r="UYD29" i="461"/>
  <c r="UYC29" i="461"/>
  <c r="UYB29" i="461"/>
  <c r="UYA29" i="461"/>
  <c r="UXZ29" i="461"/>
  <c r="UXY29" i="461"/>
  <c r="UXX29" i="461"/>
  <c r="UXW29" i="461"/>
  <c r="UXV29" i="461"/>
  <c r="UXU29" i="461"/>
  <c r="UXT29" i="461"/>
  <c r="UXS29" i="461"/>
  <c r="UXR29" i="461"/>
  <c r="UXQ29" i="461"/>
  <c r="UXP29" i="461"/>
  <c r="UXO29" i="461"/>
  <c r="UXN29" i="461"/>
  <c r="UXM29" i="461"/>
  <c r="UXL29" i="461"/>
  <c r="UXK29" i="461"/>
  <c r="UXJ29" i="461"/>
  <c r="UXI29" i="461"/>
  <c r="UXH29" i="461"/>
  <c r="UXG29" i="461"/>
  <c r="UXF29" i="461"/>
  <c r="UXE29" i="461"/>
  <c r="UXD29" i="461"/>
  <c r="UXC29" i="461"/>
  <c r="UXB29" i="461"/>
  <c r="UXA29" i="461"/>
  <c r="UWZ29" i="461"/>
  <c r="UWY29" i="461"/>
  <c r="UWX29" i="461"/>
  <c r="UWW29" i="461"/>
  <c r="UWV29" i="461"/>
  <c r="UWU29" i="461"/>
  <c r="UWT29" i="461"/>
  <c r="UWS29" i="461"/>
  <c r="UWR29" i="461"/>
  <c r="UWQ29" i="461"/>
  <c r="UWP29" i="461"/>
  <c r="UWO29" i="461"/>
  <c r="UWN29" i="461"/>
  <c r="UWM29" i="461"/>
  <c r="UWL29" i="461"/>
  <c r="UWK29" i="461"/>
  <c r="UWJ29" i="461"/>
  <c r="UWI29" i="461"/>
  <c r="UWH29" i="461"/>
  <c r="UWG29" i="461"/>
  <c r="UWF29" i="461"/>
  <c r="UWE29" i="461"/>
  <c r="UWD29" i="461"/>
  <c r="UWC29" i="461"/>
  <c r="UWB29" i="461"/>
  <c r="UWA29" i="461"/>
  <c r="UVZ29" i="461"/>
  <c r="UVY29" i="461"/>
  <c r="UVX29" i="461"/>
  <c r="UVW29" i="461"/>
  <c r="UVV29" i="461"/>
  <c r="UVU29" i="461"/>
  <c r="UVT29" i="461"/>
  <c r="UVS29" i="461"/>
  <c r="UVR29" i="461"/>
  <c r="UVQ29" i="461"/>
  <c r="UVP29" i="461"/>
  <c r="UVO29" i="461"/>
  <c r="UVN29" i="461"/>
  <c r="UVM29" i="461"/>
  <c r="UVL29" i="461"/>
  <c r="UVK29" i="461"/>
  <c r="UVJ29" i="461"/>
  <c r="UVI29" i="461"/>
  <c r="UVH29" i="461"/>
  <c r="UVG29" i="461"/>
  <c r="UVF29" i="461"/>
  <c r="UVE29" i="461"/>
  <c r="UVD29" i="461"/>
  <c r="UVC29" i="461"/>
  <c r="UVB29" i="461"/>
  <c r="UVA29" i="461"/>
  <c r="UUZ29" i="461"/>
  <c r="UUY29" i="461"/>
  <c r="UUX29" i="461"/>
  <c r="UUW29" i="461"/>
  <c r="UUV29" i="461"/>
  <c r="UUU29" i="461"/>
  <c r="UUT29" i="461"/>
  <c r="UUS29" i="461"/>
  <c r="UUR29" i="461"/>
  <c r="UUQ29" i="461"/>
  <c r="UUP29" i="461"/>
  <c r="UUO29" i="461"/>
  <c r="UUN29" i="461"/>
  <c r="UUM29" i="461"/>
  <c r="UUL29" i="461"/>
  <c r="UUK29" i="461"/>
  <c r="UUJ29" i="461"/>
  <c r="UUI29" i="461"/>
  <c r="UUH29" i="461"/>
  <c r="UUG29" i="461"/>
  <c r="UUF29" i="461"/>
  <c r="UUE29" i="461"/>
  <c r="UUD29" i="461"/>
  <c r="UUC29" i="461"/>
  <c r="UUB29" i="461"/>
  <c r="UUA29" i="461"/>
  <c r="UTZ29" i="461"/>
  <c r="UTY29" i="461"/>
  <c r="UTX29" i="461"/>
  <c r="UTW29" i="461"/>
  <c r="UTV29" i="461"/>
  <c r="UTU29" i="461"/>
  <c r="UTT29" i="461"/>
  <c r="UTS29" i="461"/>
  <c r="UTR29" i="461"/>
  <c r="UTQ29" i="461"/>
  <c r="UTP29" i="461"/>
  <c r="UTO29" i="461"/>
  <c r="UTN29" i="461"/>
  <c r="UTM29" i="461"/>
  <c r="UTL29" i="461"/>
  <c r="UTK29" i="461"/>
  <c r="UTJ29" i="461"/>
  <c r="UTI29" i="461"/>
  <c r="UTH29" i="461"/>
  <c r="UTG29" i="461"/>
  <c r="UTF29" i="461"/>
  <c r="UTE29" i="461"/>
  <c r="UTD29" i="461"/>
  <c r="UTC29" i="461"/>
  <c r="UTB29" i="461"/>
  <c r="UTA29" i="461"/>
  <c r="USZ29" i="461"/>
  <c r="USY29" i="461"/>
  <c r="USX29" i="461"/>
  <c r="USW29" i="461"/>
  <c r="USV29" i="461"/>
  <c r="USU29" i="461"/>
  <c r="UST29" i="461"/>
  <c r="USS29" i="461"/>
  <c r="USR29" i="461"/>
  <c r="USQ29" i="461"/>
  <c r="USP29" i="461"/>
  <c r="USO29" i="461"/>
  <c r="USN29" i="461"/>
  <c r="USM29" i="461"/>
  <c r="USL29" i="461"/>
  <c r="USK29" i="461"/>
  <c r="USJ29" i="461"/>
  <c r="USI29" i="461"/>
  <c r="USH29" i="461"/>
  <c r="USG29" i="461"/>
  <c r="USF29" i="461"/>
  <c r="USE29" i="461"/>
  <c r="USD29" i="461"/>
  <c r="USC29" i="461"/>
  <c r="USB29" i="461"/>
  <c r="USA29" i="461"/>
  <c r="URZ29" i="461"/>
  <c r="URY29" i="461"/>
  <c r="URX29" i="461"/>
  <c r="URW29" i="461"/>
  <c r="URV29" i="461"/>
  <c r="URU29" i="461"/>
  <c r="URT29" i="461"/>
  <c r="URS29" i="461"/>
  <c r="URR29" i="461"/>
  <c r="URQ29" i="461"/>
  <c r="URP29" i="461"/>
  <c r="URO29" i="461"/>
  <c r="URN29" i="461"/>
  <c r="URM29" i="461"/>
  <c r="URL29" i="461"/>
  <c r="URK29" i="461"/>
  <c r="URJ29" i="461"/>
  <c r="URI29" i="461"/>
  <c r="URH29" i="461"/>
  <c r="URG29" i="461"/>
  <c r="URF29" i="461"/>
  <c r="URE29" i="461"/>
  <c r="URD29" i="461"/>
  <c r="URC29" i="461"/>
  <c r="URB29" i="461"/>
  <c r="URA29" i="461"/>
  <c r="UQZ29" i="461"/>
  <c r="UQY29" i="461"/>
  <c r="UQX29" i="461"/>
  <c r="UQW29" i="461"/>
  <c r="UQV29" i="461"/>
  <c r="UQU29" i="461"/>
  <c r="UQT29" i="461"/>
  <c r="UQS29" i="461"/>
  <c r="UQR29" i="461"/>
  <c r="UQQ29" i="461"/>
  <c r="UQP29" i="461"/>
  <c r="UQO29" i="461"/>
  <c r="UQN29" i="461"/>
  <c r="UQM29" i="461"/>
  <c r="UQL29" i="461"/>
  <c r="UQK29" i="461"/>
  <c r="UQJ29" i="461"/>
  <c r="UQI29" i="461"/>
  <c r="UQH29" i="461"/>
  <c r="UQG29" i="461"/>
  <c r="UQF29" i="461"/>
  <c r="UQE29" i="461"/>
  <c r="UQD29" i="461"/>
  <c r="UQC29" i="461"/>
  <c r="UQB29" i="461"/>
  <c r="UQA29" i="461"/>
  <c r="UPZ29" i="461"/>
  <c r="UPY29" i="461"/>
  <c r="UPX29" i="461"/>
  <c r="UPW29" i="461"/>
  <c r="UPV29" i="461"/>
  <c r="UPU29" i="461"/>
  <c r="UPT29" i="461"/>
  <c r="UPS29" i="461"/>
  <c r="UPR29" i="461"/>
  <c r="UPQ29" i="461"/>
  <c r="UPP29" i="461"/>
  <c r="UPO29" i="461"/>
  <c r="UPN29" i="461"/>
  <c r="UPM29" i="461"/>
  <c r="UPL29" i="461"/>
  <c r="UPK29" i="461"/>
  <c r="UPJ29" i="461"/>
  <c r="UPI29" i="461"/>
  <c r="UPH29" i="461"/>
  <c r="UPG29" i="461"/>
  <c r="UPF29" i="461"/>
  <c r="UPE29" i="461"/>
  <c r="UPD29" i="461"/>
  <c r="UPC29" i="461"/>
  <c r="UPB29" i="461"/>
  <c r="UPA29" i="461"/>
  <c r="UOZ29" i="461"/>
  <c r="UOY29" i="461"/>
  <c r="UOX29" i="461"/>
  <c r="UOW29" i="461"/>
  <c r="UOV29" i="461"/>
  <c r="UOU29" i="461"/>
  <c r="UOT29" i="461"/>
  <c r="UOS29" i="461"/>
  <c r="UOR29" i="461"/>
  <c r="UOQ29" i="461"/>
  <c r="UOP29" i="461"/>
  <c r="UOO29" i="461"/>
  <c r="UON29" i="461"/>
  <c r="UOM29" i="461"/>
  <c r="UOL29" i="461"/>
  <c r="UOK29" i="461"/>
  <c r="UOJ29" i="461"/>
  <c r="UOI29" i="461"/>
  <c r="UOH29" i="461"/>
  <c r="UOG29" i="461"/>
  <c r="UOF29" i="461"/>
  <c r="UOE29" i="461"/>
  <c r="UOD29" i="461"/>
  <c r="UOC29" i="461"/>
  <c r="UOB29" i="461"/>
  <c r="UOA29" i="461"/>
  <c r="UNZ29" i="461"/>
  <c r="UNY29" i="461"/>
  <c r="UNX29" i="461"/>
  <c r="UNW29" i="461"/>
  <c r="UNV29" i="461"/>
  <c r="UNU29" i="461"/>
  <c r="UNT29" i="461"/>
  <c r="UNS29" i="461"/>
  <c r="UNR29" i="461"/>
  <c r="UNQ29" i="461"/>
  <c r="UNP29" i="461"/>
  <c r="UNO29" i="461"/>
  <c r="UNN29" i="461"/>
  <c r="UNM29" i="461"/>
  <c r="UNL29" i="461"/>
  <c r="UNK29" i="461"/>
  <c r="UNJ29" i="461"/>
  <c r="UNI29" i="461"/>
  <c r="UNH29" i="461"/>
  <c r="UNG29" i="461"/>
  <c r="UNF29" i="461"/>
  <c r="UNE29" i="461"/>
  <c r="UND29" i="461"/>
  <c r="UNC29" i="461"/>
  <c r="UNB29" i="461"/>
  <c r="UNA29" i="461"/>
  <c r="UMZ29" i="461"/>
  <c r="UMY29" i="461"/>
  <c r="UMX29" i="461"/>
  <c r="UMW29" i="461"/>
  <c r="UMV29" i="461"/>
  <c r="UMU29" i="461"/>
  <c r="UMT29" i="461"/>
  <c r="UMS29" i="461"/>
  <c r="UMR29" i="461"/>
  <c r="UMQ29" i="461"/>
  <c r="UMP29" i="461"/>
  <c r="UMO29" i="461"/>
  <c r="UMN29" i="461"/>
  <c r="UMM29" i="461"/>
  <c r="UML29" i="461"/>
  <c r="UMK29" i="461"/>
  <c r="UMJ29" i="461"/>
  <c r="UMI29" i="461"/>
  <c r="UMH29" i="461"/>
  <c r="UMG29" i="461"/>
  <c r="UMF29" i="461"/>
  <c r="UME29" i="461"/>
  <c r="UMD29" i="461"/>
  <c r="UMC29" i="461"/>
  <c r="UMB29" i="461"/>
  <c r="UMA29" i="461"/>
  <c r="ULZ29" i="461"/>
  <c r="ULY29" i="461"/>
  <c r="ULX29" i="461"/>
  <c r="ULW29" i="461"/>
  <c r="ULV29" i="461"/>
  <c r="ULU29" i="461"/>
  <c r="ULT29" i="461"/>
  <c r="ULS29" i="461"/>
  <c r="ULR29" i="461"/>
  <c r="ULQ29" i="461"/>
  <c r="ULP29" i="461"/>
  <c r="ULO29" i="461"/>
  <c r="ULN29" i="461"/>
  <c r="ULM29" i="461"/>
  <c r="ULL29" i="461"/>
  <c r="ULK29" i="461"/>
  <c r="ULJ29" i="461"/>
  <c r="ULI29" i="461"/>
  <c r="ULH29" i="461"/>
  <c r="ULG29" i="461"/>
  <c r="ULF29" i="461"/>
  <c r="ULE29" i="461"/>
  <c r="ULD29" i="461"/>
  <c r="ULC29" i="461"/>
  <c r="ULB29" i="461"/>
  <c r="ULA29" i="461"/>
  <c r="UKZ29" i="461"/>
  <c r="UKY29" i="461"/>
  <c r="UKX29" i="461"/>
  <c r="UKW29" i="461"/>
  <c r="UKV29" i="461"/>
  <c r="UKU29" i="461"/>
  <c r="UKT29" i="461"/>
  <c r="UKS29" i="461"/>
  <c r="UKR29" i="461"/>
  <c r="UKQ29" i="461"/>
  <c r="UKP29" i="461"/>
  <c r="UKO29" i="461"/>
  <c r="UKN29" i="461"/>
  <c r="UKM29" i="461"/>
  <c r="UKL29" i="461"/>
  <c r="UKK29" i="461"/>
  <c r="UKJ29" i="461"/>
  <c r="UKI29" i="461"/>
  <c r="UKH29" i="461"/>
  <c r="UKG29" i="461"/>
  <c r="UKF29" i="461"/>
  <c r="UKE29" i="461"/>
  <c r="UKD29" i="461"/>
  <c r="UKC29" i="461"/>
  <c r="UKB29" i="461"/>
  <c r="UKA29" i="461"/>
  <c r="UJZ29" i="461"/>
  <c r="UJY29" i="461"/>
  <c r="UJX29" i="461"/>
  <c r="UJW29" i="461"/>
  <c r="UJV29" i="461"/>
  <c r="UJU29" i="461"/>
  <c r="UJT29" i="461"/>
  <c r="UJS29" i="461"/>
  <c r="UJR29" i="461"/>
  <c r="UJQ29" i="461"/>
  <c r="UJP29" i="461"/>
  <c r="UJO29" i="461"/>
  <c r="UJN29" i="461"/>
  <c r="UJM29" i="461"/>
  <c r="UJL29" i="461"/>
  <c r="UJK29" i="461"/>
  <c r="UJJ29" i="461"/>
  <c r="UJI29" i="461"/>
  <c r="UJH29" i="461"/>
  <c r="UJG29" i="461"/>
  <c r="UJF29" i="461"/>
  <c r="UJE29" i="461"/>
  <c r="UJD29" i="461"/>
  <c r="UJC29" i="461"/>
  <c r="UJB29" i="461"/>
  <c r="UJA29" i="461"/>
  <c r="UIZ29" i="461"/>
  <c r="UIY29" i="461"/>
  <c r="UIX29" i="461"/>
  <c r="UIW29" i="461"/>
  <c r="UIV29" i="461"/>
  <c r="UIU29" i="461"/>
  <c r="UIT29" i="461"/>
  <c r="UIS29" i="461"/>
  <c r="UIR29" i="461"/>
  <c r="UIQ29" i="461"/>
  <c r="UIP29" i="461"/>
  <c r="UIO29" i="461"/>
  <c r="UIN29" i="461"/>
  <c r="UIM29" i="461"/>
  <c r="UIL29" i="461"/>
  <c r="UIK29" i="461"/>
  <c r="UIJ29" i="461"/>
  <c r="UII29" i="461"/>
  <c r="UIH29" i="461"/>
  <c r="UIG29" i="461"/>
  <c r="UIF29" i="461"/>
  <c r="UIE29" i="461"/>
  <c r="UID29" i="461"/>
  <c r="UIC29" i="461"/>
  <c r="UIB29" i="461"/>
  <c r="UIA29" i="461"/>
  <c r="UHZ29" i="461"/>
  <c r="UHY29" i="461"/>
  <c r="UHX29" i="461"/>
  <c r="UHW29" i="461"/>
  <c r="UHV29" i="461"/>
  <c r="UHU29" i="461"/>
  <c r="UHT29" i="461"/>
  <c r="UHS29" i="461"/>
  <c r="UHR29" i="461"/>
  <c r="UHQ29" i="461"/>
  <c r="UHP29" i="461"/>
  <c r="UHO29" i="461"/>
  <c r="UHN29" i="461"/>
  <c r="UHM29" i="461"/>
  <c r="UHL29" i="461"/>
  <c r="UHK29" i="461"/>
  <c r="UHJ29" i="461"/>
  <c r="UHI29" i="461"/>
  <c r="UHH29" i="461"/>
  <c r="UHG29" i="461"/>
  <c r="UHF29" i="461"/>
  <c r="UHE29" i="461"/>
  <c r="UHD29" i="461"/>
  <c r="UHC29" i="461"/>
  <c r="UHB29" i="461"/>
  <c r="UHA29" i="461"/>
  <c r="UGZ29" i="461"/>
  <c r="UGY29" i="461"/>
  <c r="UGX29" i="461"/>
  <c r="UGW29" i="461"/>
  <c r="UGV29" i="461"/>
  <c r="UGU29" i="461"/>
  <c r="UGT29" i="461"/>
  <c r="UGS29" i="461"/>
  <c r="UGR29" i="461"/>
  <c r="UGQ29" i="461"/>
  <c r="UGP29" i="461"/>
  <c r="UGO29" i="461"/>
  <c r="UGN29" i="461"/>
  <c r="UGM29" i="461"/>
  <c r="UGL29" i="461"/>
  <c r="UGK29" i="461"/>
  <c r="UGJ29" i="461"/>
  <c r="UGI29" i="461"/>
  <c r="UGH29" i="461"/>
  <c r="UGG29" i="461"/>
  <c r="UGF29" i="461"/>
  <c r="UGE29" i="461"/>
  <c r="UGD29" i="461"/>
  <c r="UGC29" i="461"/>
  <c r="UGB29" i="461"/>
  <c r="UGA29" i="461"/>
  <c r="UFZ29" i="461"/>
  <c r="UFY29" i="461"/>
  <c r="UFX29" i="461"/>
  <c r="UFW29" i="461"/>
  <c r="UFV29" i="461"/>
  <c r="UFU29" i="461"/>
  <c r="UFT29" i="461"/>
  <c r="UFS29" i="461"/>
  <c r="UFR29" i="461"/>
  <c r="UFQ29" i="461"/>
  <c r="UFP29" i="461"/>
  <c r="UFO29" i="461"/>
  <c r="UFN29" i="461"/>
  <c r="UFM29" i="461"/>
  <c r="UFL29" i="461"/>
  <c r="UFK29" i="461"/>
  <c r="UFJ29" i="461"/>
  <c r="UFI29" i="461"/>
  <c r="UFH29" i="461"/>
  <c r="UFG29" i="461"/>
  <c r="UFF29" i="461"/>
  <c r="UFE29" i="461"/>
  <c r="UFD29" i="461"/>
  <c r="UFC29" i="461"/>
  <c r="UFB29" i="461"/>
  <c r="UFA29" i="461"/>
  <c r="UEZ29" i="461"/>
  <c r="UEY29" i="461"/>
  <c r="UEX29" i="461"/>
  <c r="UEW29" i="461"/>
  <c r="UEV29" i="461"/>
  <c r="UEU29" i="461"/>
  <c r="UET29" i="461"/>
  <c r="UES29" i="461"/>
  <c r="UER29" i="461"/>
  <c r="UEQ29" i="461"/>
  <c r="UEP29" i="461"/>
  <c r="UEO29" i="461"/>
  <c r="UEN29" i="461"/>
  <c r="UEM29" i="461"/>
  <c r="UEL29" i="461"/>
  <c r="UEK29" i="461"/>
  <c r="UEJ29" i="461"/>
  <c r="UEI29" i="461"/>
  <c r="UEH29" i="461"/>
  <c r="UEG29" i="461"/>
  <c r="UEF29" i="461"/>
  <c r="UEE29" i="461"/>
  <c r="UED29" i="461"/>
  <c r="UEC29" i="461"/>
  <c r="UEB29" i="461"/>
  <c r="UEA29" i="461"/>
  <c r="UDZ29" i="461"/>
  <c r="UDY29" i="461"/>
  <c r="UDX29" i="461"/>
  <c r="UDW29" i="461"/>
  <c r="UDV29" i="461"/>
  <c r="UDU29" i="461"/>
  <c r="UDT29" i="461"/>
  <c r="UDS29" i="461"/>
  <c r="UDR29" i="461"/>
  <c r="UDQ29" i="461"/>
  <c r="UDP29" i="461"/>
  <c r="UDO29" i="461"/>
  <c r="UDN29" i="461"/>
  <c r="UDM29" i="461"/>
  <c r="UDL29" i="461"/>
  <c r="UDK29" i="461"/>
  <c r="UDJ29" i="461"/>
  <c r="UDI29" i="461"/>
  <c r="UDH29" i="461"/>
  <c r="UDG29" i="461"/>
  <c r="UDF29" i="461"/>
  <c r="UDE29" i="461"/>
  <c r="UDD29" i="461"/>
  <c r="UDC29" i="461"/>
  <c r="UDB29" i="461"/>
  <c r="UDA29" i="461"/>
  <c r="UCZ29" i="461"/>
  <c r="UCY29" i="461"/>
  <c r="UCX29" i="461"/>
  <c r="UCW29" i="461"/>
  <c r="UCV29" i="461"/>
  <c r="UCU29" i="461"/>
  <c r="UCT29" i="461"/>
  <c r="UCS29" i="461"/>
  <c r="UCR29" i="461"/>
  <c r="UCQ29" i="461"/>
  <c r="UCP29" i="461"/>
  <c r="UCO29" i="461"/>
  <c r="UCN29" i="461"/>
  <c r="UCM29" i="461"/>
  <c r="UCL29" i="461"/>
  <c r="UCK29" i="461"/>
  <c r="UCJ29" i="461"/>
  <c r="UCI29" i="461"/>
  <c r="UCH29" i="461"/>
  <c r="UCG29" i="461"/>
  <c r="UCF29" i="461"/>
  <c r="UCE29" i="461"/>
  <c r="UCD29" i="461"/>
  <c r="UCC29" i="461"/>
  <c r="UCB29" i="461"/>
  <c r="UCA29" i="461"/>
  <c r="UBZ29" i="461"/>
  <c r="UBY29" i="461"/>
  <c r="UBX29" i="461"/>
  <c r="UBW29" i="461"/>
  <c r="UBV29" i="461"/>
  <c r="UBU29" i="461"/>
  <c r="UBT29" i="461"/>
  <c r="UBS29" i="461"/>
  <c r="UBR29" i="461"/>
  <c r="UBQ29" i="461"/>
  <c r="UBP29" i="461"/>
  <c r="UBO29" i="461"/>
  <c r="UBN29" i="461"/>
  <c r="UBM29" i="461"/>
  <c r="UBL29" i="461"/>
  <c r="UBK29" i="461"/>
  <c r="UBJ29" i="461"/>
  <c r="UBI29" i="461"/>
  <c r="UBH29" i="461"/>
  <c r="UBG29" i="461"/>
  <c r="UBF29" i="461"/>
  <c r="UBE29" i="461"/>
  <c r="UBD29" i="461"/>
  <c r="UBC29" i="461"/>
  <c r="UBB29" i="461"/>
  <c r="UBA29" i="461"/>
  <c r="UAZ29" i="461"/>
  <c r="UAY29" i="461"/>
  <c r="UAX29" i="461"/>
  <c r="UAW29" i="461"/>
  <c r="UAV29" i="461"/>
  <c r="UAU29" i="461"/>
  <c r="UAT29" i="461"/>
  <c r="UAS29" i="461"/>
  <c r="UAR29" i="461"/>
  <c r="UAQ29" i="461"/>
  <c r="UAP29" i="461"/>
  <c r="UAO29" i="461"/>
  <c r="UAN29" i="461"/>
  <c r="UAM29" i="461"/>
  <c r="UAL29" i="461"/>
  <c r="UAK29" i="461"/>
  <c r="UAJ29" i="461"/>
  <c r="UAI29" i="461"/>
  <c r="UAH29" i="461"/>
  <c r="UAG29" i="461"/>
  <c r="UAF29" i="461"/>
  <c r="UAE29" i="461"/>
  <c r="UAD29" i="461"/>
  <c r="UAC29" i="461"/>
  <c r="UAB29" i="461"/>
  <c r="UAA29" i="461"/>
  <c r="TZZ29" i="461"/>
  <c r="TZY29" i="461"/>
  <c r="TZX29" i="461"/>
  <c r="TZW29" i="461"/>
  <c r="TZV29" i="461"/>
  <c r="TZU29" i="461"/>
  <c r="TZT29" i="461"/>
  <c r="TZS29" i="461"/>
  <c r="TZR29" i="461"/>
  <c r="TZQ29" i="461"/>
  <c r="TZP29" i="461"/>
  <c r="TZO29" i="461"/>
  <c r="TZN29" i="461"/>
  <c r="TZM29" i="461"/>
  <c r="TZL29" i="461"/>
  <c r="TZK29" i="461"/>
  <c r="TZJ29" i="461"/>
  <c r="TZI29" i="461"/>
  <c r="TZH29" i="461"/>
  <c r="TZG29" i="461"/>
  <c r="TZF29" i="461"/>
  <c r="TZE29" i="461"/>
  <c r="TZD29" i="461"/>
  <c r="TZC29" i="461"/>
  <c r="TZB29" i="461"/>
  <c r="TZA29" i="461"/>
  <c r="TYZ29" i="461"/>
  <c r="TYY29" i="461"/>
  <c r="TYX29" i="461"/>
  <c r="TYW29" i="461"/>
  <c r="TYV29" i="461"/>
  <c r="TYU29" i="461"/>
  <c r="TYT29" i="461"/>
  <c r="TYS29" i="461"/>
  <c r="TYR29" i="461"/>
  <c r="TYQ29" i="461"/>
  <c r="TYP29" i="461"/>
  <c r="TYO29" i="461"/>
  <c r="TYN29" i="461"/>
  <c r="TYM29" i="461"/>
  <c r="TYL29" i="461"/>
  <c r="TYK29" i="461"/>
  <c r="TYJ29" i="461"/>
  <c r="TYI29" i="461"/>
  <c r="TYH29" i="461"/>
  <c r="TYG29" i="461"/>
  <c r="TYF29" i="461"/>
  <c r="TYE29" i="461"/>
  <c r="TYD29" i="461"/>
  <c r="TYC29" i="461"/>
  <c r="TYB29" i="461"/>
  <c r="TYA29" i="461"/>
  <c r="TXZ29" i="461"/>
  <c r="TXY29" i="461"/>
  <c r="TXX29" i="461"/>
  <c r="TXW29" i="461"/>
  <c r="TXV29" i="461"/>
  <c r="TXU29" i="461"/>
  <c r="TXT29" i="461"/>
  <c r="TXS29" i="461"/>
  <c r="TXR29" i="461"/>
  <c r="TXQ29" i="461"/>
  <c r="TXP29" i="461"/>
  <c r="TXO29" i="461"/>
  <c r="TXN29" i="461"/>
  <c r="TXM29" i="461"/>
  <c r="TXL29" i="461"/>
  <c r="TXK29" i="461"/>
  <c r="TXJ29" i="461"/>
  <c r="TXI29" i="461"/>
  <c r="TXH29" i="461"/>
  <c r="TXG29" i="461"/>
  <c r="TXF29" i="461"/>
  <c r="TXE29" i="461"/>
  <c r="TXD29" i="461"/>
  <c r="TXC29" i="461"/>
  <c r="TXB29" i="461"/>
  <c r="TXA29" i="461"/>
  <c r="TWZ29" i="461"/>
  <c r="TWY29" i="461"/>
  <c r="TWX29" i="461"/>
  <c r="TWW29" i="461"/>
  <c r="TWV29" i="461"/>
  <c r="TWU29" i="461"/>
  <c r="TWT29" i="461"/>
  <c r="TWS29" i="461"/>
  <c r="TWR29" i="461"/>
  <c r="TWQ29" i="461"/>
  <c r="TWP29" i="461"/>
  <c r="TWO29" i="461"/>
  <c r="TWN29" i="461"/>
  <c r="TWM29" i="461"/>
  <c r="TWL29" i="461"/>
  <c r="TWK29" i="461"/>
  <c r="TWJ29" i="461"/>
  <c r="TWI29" i="461"/>
  <c r="TWH29" i="461"/>
  <c r="TWG29" i="461"/>
  <c r="TWF29" i="461"/>
  <c r="TWE29" i="461"/>
  <c r="TWD29" i="461"/>
  <c r="TWC29" i="461"/>
  <c r="TWB29" i="461"/>
  <c r="TWA29" i="461"/>
  <c r="TVZ29" i="461"/>
  <c r="TVY29" i="461"/>
  <c r="TVX29" i="461"/>
  <c r="TVW29" i="461"/>
  <c r="TVV29" i="461"/>
  <c r="TVU29" i="461"/>
  <c r="TVT29" i="461"/>
  <c r="TVS29" i="461"/>
  <c r="TVR29" i="461"/>
  <c r="TVQ29" i="461"/>
  <c r="TVP29" i="461"/>
  <c r="TVO29" i="461"/>
  <c r="TVN29" i="461"/>
  <c r="TVM29" i="461"/>
  <c r="TVL29" i="461"/>
  <c r="TVK29" i="461"/>
  <c r="TVJ29" i="461"/>
  <c r="TVI29" i="461"/>
  <c r="TVH29" i="461"/>
  <c r="TVG29" i="461"/>
  <c r="TVF29" i="461"/>
  <c r="TVE29" i="461"/>
  <c r="TVD29" i="461"/>
  <c r="TVC29" i="461"/>
  <c r="TVB29" i="461"/>
  <c r="TVA29" i="461"/>
  <c r="TUZ29" i="461"/>
  <c r="TUY29" i="461"/>
  <c r="TUX29" i="461"/>
  <c r="TUW29" i="461"/>
  <c r="TUV29" i="461"/>
  <c r="TUU29" i="461"/>
  <c r="TUT29" i="461"/>
  <c r="TUS29" i="461"/>
  <c r="TUR29" i="461"/>
  <c r="TUQ29" i="461"/>
  <c r="TUP29" i="461"/>
  <c r="TUO29" i="461"/>
  <c r="TUN29" i="461"/>
  <c r="TUM29" i="461"/>
  <c r="TUL29" i="461"/>
  <c r="TUK29" i="461"/>
  <c r="TUJ29" i="461"/>
  <c r="TUI29" i="461"/>
  <c r="TUH29" i="461"/>
  <c r="TUG29" i="461"/>
  <c r="TUF29" i="461"/>
  <c r="TUE29" i="461"/>
  <c r="TUD29" i="461"/>
  <c r="TUC29" i="461"/>
  <c r="TUB29" i="461"/>
  <c r="TUA29" i="461"/>
  <c r="TTZ29" i="461"/>
  <c r="TTY29" i="461"/>
  <c r="TTX29" i="461"/>
  <c r="TTW29" i="461"/>
  <c r="TTV29" i="461"/>
  <c r="TTU29" i="461"/>
  <c r="TTT29" i="461"/>
  <c r="TTS29" i="461"/>
  <c r="TTR29" i="461"/>
  <c r="TTQ29" i="461"/>
  <c r="TTP29" i="461"/>
  <c r="TTO29" i="461"/>
  <c r="TTN29" i="461"/>
  <c r="TTM29" i="461"/>
  <c r="TTL29" i="461"/>
  <c r="TTK29" i="461"/>
  <c r="TTJ29" i="461"/>
  <c r="TTI29" i="461"/>
  <c r="TTH29" i="461"/>
  <c r="TTG29" i="461"/>
  <c r="TTF29" i="461"/>
  <c r="TTE29" i="461"/>
  <c r="TTD29" i="461"/>
  <c r="TTC29" i="461"/>
  <c r="TTB29" i="461"/>
  <c r="TTA29" i="461"/>
  <c r="TSZ29" i="461"/>
  <c r="TSY29" i="461"/>
  <c r="TSX29" i="461"/>
  <c r="TSW29" i="461"/>
  <c r="TSV29" i="461"/>
  <c r="TSU29" i="461"/>
  <c r="TST29" i="461"/>
  <c r="TSS29" i="461"/>
  <c r="TSR29" i="461"/>
  <c r="TSQ29" i="461"/>
  <c r="TSP29" i="461"/>
  <c r="TSO29" i="461"/>
  <c r="TSN29" i="461"/>
  <c r="TSM29" i="461"/>
  <c r="TSL29" i="461"/>
  <c r="TSK29" i="461"/>
  <c r="TSJ29" i="461"/>
  <c r="TSI29" i="461"/>
  <c r="TSH29" i="461"/>
  <c r="TSG29" i="461"/>
  <c r="TSF29" i="461"/>
  <c r="TSE29" i="461"/>
  <c r="TSD29" i="461"/>
  <c r="TSC29" i="461"/>
  <c r="TSB29" i="461"/>
  <c r="TSA29" i="461"/>
  <c r="TRZ29" i="461"/>
  <c r="TRY29" i="461"/>
  <c r="TRX29" i="461"/>
  <c r="TRW29" i="461"/>
  <c r="TRV29" i="461"/>
  <c r="TRU29" i="461"/>
  <c r="TRT29" i="461"/>
  <c r="TRS29" i="461"/>
  <c r="TRR29" i="461"/>
  <c r="TRQ29" i="461"/>
  <c r="TRP29" i="461"/>
  <c r="TRO29" i="461"/>
  <c r="TRN29" i="461"/>
  <c r="TRM29" i="461"/>
  <c r="TRL29" i="461"/>
  <c r="TRK29" i="461"/>
  <c r="TRJ29" i="461"/>
  <c r="TRI29" i="461"/>
  <c r="TRH29" i="461"/>
  <c r="TRG29" i="461"/>
  <c r="TRF29" i="461"/>
  <c r="TRE29" i="461"/>
  <c r="TRD29" i="461"/>
  <c r="TRC29" i="461"/>
  <c r="TRB29" i="461"/>
  <c r="TRA29" i="461"/>
  <c r="TQZ29" i="461"/>
  <c r="TQY29" i="461"/>
  <c r="TQX29" i="461"/>
  <c r="TQW29" i="461"/>
  <c r="TQV29" i="461"/>
  <c r="TQU29" i="461"/>
  <c r="TQT29" i="461"/>
  <c r="TQS29" i="461"/>
  <c r="TQR29" i="461"/>
  <c r="TQQ29" i="461"/>
  <c r="TQP29" i="461"/>
  <c r="TQO29" i="461"/>
  <c r="TQN29" i="461"/>
  <c r="TQM29" i="461"/>
  <c r="TQL29" i="461"/>
  <c r="TQK29" i="461"/>
  <c r="TQJ29" i="461"/>
  <c r="TQI29" i="461"/>
  <c r="TQH29" i="461"/>
  <c r="TQG29" i="461"/>
  <c r="TQF29" i="461"/>
  <c r="TQE29" i="461"/>
  <c r="TQD29" i="461"/>
  <c r="TQC29" i="461"/>
  <c r="TQB29" i="461"/>
  <c r="TQA29" i="461"/>
  <c r="TPZ29" i="461"/>
  <c r="TPY29" i="461"/>
  <c r="TPX29" i="461"/>
  <c r="TPW29" i="461"/>
  <c r="TPV29" i="461"/>
  <c r="TPU29" i="461"/>
  <c r="TPT29" i="461"/>
  <c r="TPS29" i="461"/>
  <c r="TPR29" i="461"/>
  <c r="TPQ29" i="461"/>
  <c r="TPP29" i="461"/>
  <c r="TPO29" i="461"/>
  <c r="TPN29" i="461"/>
  <c r="TPM29" i="461"/>
  <c r="TPL29" i="461"/>
  <c r="TPK29" i="461"/>
  <c r="TPJ29" i="461"/>
  <c r="TPI29" i="461"/>
  <c r="TPH29" i="461"/>
  <c r="TPG29" i="461"/>
  <c r="TPF29" i="461"/>
  <c r="TPE29" i="461"/>
  <c r="TPD29" i="461"/>
  <c r="TPC29" i="461"/>
  <c r="TPB29" i="461"/>
  <c r="TPA29" i="461"/>
  <c r="TOZ29" i="461"/>
  <c r="TOY29" i="461"/>
  <c r="TOX29" i="461"/>
  <c r="TOW29" i="461"/>
  <c r="TOV29" i="461"/>
  <c r="TOU29" i="461"/>
  <c r="TOT29" i="461"/>
  <c r="TOS29" i="461"/>
  <c r="TOR29" i="461"/>
  <c r="TOQ29" i="461"/>
  <c r="TOP29" i="461"/>
  <c r="TOO29" i="461"/>
  <c r="TON29" i="461"/>
  <c r="TOM29" i="461"/>
  <c r="TOL29" i="461"/>
  <c r="TOK29" i="461"/>
  <c r="TOJ29" i="461"/>
  <c r="TOI29" i="461"/>
  <c r="TOH29" i="461"/>
  <c r="TOG29" i="461"/>
  <c r="TOF29" i="461"/>
  <c r="TOE29" i="461"/>
  <c r="TOD29" i="461"/>
  <c r="TOC29" i="461"/>
  <c r="TOB29" i="461"/>
  <c r="TOA29" i="461"/>
  <c r="TNZ29" i="461"/>
  <c r="TNY29" i="461"/>
  <c r="TNX29" i="461"/>
  <c r="TNW29" i="461"/>
  <c r="TNV29" i="461"/>
  <c r="TNU29" i="461"/>
  <c r="TNT29" i="461"/>
  <c r="TNS29" i="461"/>
  <c r="TNR29" i="461"/>
  <c r="TNQ29" i="461"/>
  <c r="TNP29" i="461"/>
  <c r="TNO29" i="461"/>
  <c r="TNN29" i="461"/>
  <c r="TNM29" i="461"/>
  <c r="TNL29" i="461"/>
  <c r="TNK29" i="461"/>
  <c r="TNJ29" i="461"/>
  <c r="TNI29" i="461"/>
  <c r="TNH29" i="461"/>
  <c r="TNG29" i="461"/>
  <c r="TNF29" i="461"/>
  <c r="TNE29" i="461"/>
  <c r="TND29" i="461"/>
  <c r="TNC29" i="461"/>
  <c r="TNB29" i="461"/>
  <c r="TNA29" i="461"/>
  <c r="TMZ29" i="461"/>
  <c r="TMY29" i="461"/>
  <c r="TMX29" i="461"/>
  <c r="TMW29" i="461"/>
  <c r="TMV29" i="461"/>
  <c r="TMU29" i="461"/>
  <c r="TMT29" i="461"/>
  <c r="TMS29" i="461"/>
  <c r="TMR29" i="461"/>
  <c r="TMQ29" i="461"/>
  <c r="TMP29" i="461"/>
  <c r="TMO29" i="461"/>
  <c r="TMN29" i="461"/>
  <c r="TMM29" i="461"/>
  <c r="TML29" i="461"/>
  <c r="TMK29" i="461"/>
  <c r="TMJ29" i="461"/>
  <c r="TMI29" i="461"/>
  <c r="TMH29" i="461"/>
  <c r="TMG29" i="461"/>
  <c r="TMF29" i="461"/>
  <c r="TME29" i="461"/>
  <c r="TMD29" i="461"/>
  <c r="TMC29" i="461"/>
  <c r="TMB29" i="461"/>
  <c r="TMA29" i="461"/>
  <c r="TLZ29" i="461"/>
  <c r="TLY29" i="461"/>
  <c r="TLX29" i="461"/>
  <c r="TLW29" i="461"/>
  <c r="TLV29" i="461"/>
  <c r="TLU29" i="461"/>
  <c r="TLT29" i="461"/>
  <c r="TLS29" i="461"/>
  <c r="TLR29" i="461"/>
  <c r="TLQ29" i="461"/>
  <c r="TLP29" i="461"/>
  <c r="TLO29" i="461"/>
  <c r="TLN29" i="461"/>
  <c r="TLM29" i="461"/>
  <c r="TLL29" i="461"/>
  <c r="TLK29" i="461"/>
  <c r="TLJ29" i="461"/>
  <c r="TLI29" i="461"/>
  <c r="TLH29" i="461"/>
  <c r="TLG29" i="461"/>
  <c r="TLF29" i="461"/>
  <c r="TLE29" i="461"/>
  <c r="TLD29" i="461"/>
  <c r="TLC29" i="461"/>
  <c r="TLB29" i="461"/>
  <c r="TLA29" i="461"/>
  <c r="TKZ29" i="461"/>
  <c r="TKY29" i="461"/>
  <c r="TKX29" i="461"/>
  <c r="TKW29" i="461"/>
  <c r="TKV29" i="461"/>
  <c r="TKU29" i="461"/>
  <c r="TKT29" i="461"/>
  <c r="TKS29" i="461"/>
  <c r="TKR29" i="461"/>
  <c r="TKQ29" i="461"/>
  <c r="TKP29" i="461"/>
  <c r="TKO29" i="461"/>
  <c r="TKN29" i="461"/>
  <c r="TKM29" i="461"/>
  <c r="TKL29" i="461"/>
  <c r="TKK29" i="461"/>
  <c r="TKJ29" i="461"/>
  <c r="TKI29" i="461"/>
  <c r="TKH29" i="461"/>
  <c r="TKG29" i="461"/>
  <c r="TKF29" i="461"/>
  <c r="TKE29" i="461"/>
  <c r="TKD29" i="461"/>
  <c r="TKC29" i="461"/>
  <c r="TKB29" i="461"/>
  <c r="TKA29" i="461"/>
  <c r="TJZ29" i="461"/>
  <c r="TJY29" i="461"/>
  <c r="TJX29" i="461"/>
  <c r="TJW29" i="461"/>
  <c r="TJV29" i="461"/>
  <c r="TJU29" i="461"/>
  <c r="TJT29" i="461"/>
  <c r="TJS29" i="461"/>
  <c r="TJR29" i="461"/>
  <c r="TJQ29" i="461"/>
  <c r="TJP29" i="461"/>
  <c r="TJO29" i="461"/>
  <c r="TJN29" i="461"/>
  <c r="TJM29" i="461"/>
  <c r="TJL29" i="461"/>
  <c r="TJK29" i="461"/>
  <c r="TJJ29" i="461"/>
  <c r="TJI29" i="461"/>
  <c r="TJH29" i="461"/>
  <c r="TJG29" i="461"/>
  <c r="TJF29" i="461"/>
  <c r="TJE29" i="461"/>
  <c r="TJD29" i="461"/>
  <c r="TJC29" i="461"/>
  <c r="TJB29" i="461"/>
  <c r="TJA29" i="461"/>
  <c r="TIZ29" i="461"/>
  <c r="TIY29" i="461"/>
  <c r="TIX29" i="461"/>
  <c r="TIW29" i="461"/>
  <c r="TIV29" i="461"/>
  <c r="TIU29" i="461"/>
  <c r="TIT29" i="461"/>
  <c r="TIS29" i="461"/>
  <c r="TIR29" i="461"/>
  <c r="TIQ29" i="461"/>
  <c r="TIP29" i="461"/>
  <c r="TIO29" i="461"/>
  <c r="TIN29" i="461"/>
  <c r="TIM29" i="461"/>
  <c r="TIL29" i="461"/>
  <c r="TIK29" i="461"/>
  <c r="TIJ29" i="461"/>
  <c r="TII29" i="461"/>
  <c r="TIH29" i="461"/>
  <c r="TIG29" i="461"/>
  <c r="TIF29" i="461"/>
  <c r="TIE29" i="461"/>
  <c r="TID29" i="461"/>
  <c r="TIC29" i="461"/>
  <c r="TIB29" i="461"/>
  <c r="TIA29" i="461"/>
  <c r="THZ29" i="461"/>
  <c r="THY29" i="461"/>
  <c r="THX29" i="461"/>
  <c r="THW29" i="461"/>
  <c r="THV29" i="461"/>
  <c r="THU29" i="461"/>
  <c r="THT29" i="461"/>
  <c r="THS29" i="461"/>
  <c r="THR29" i="461"/>
  <c r="THQ29" i="461"/>
  <c r="THP29" i="461"/>
  <c r="THO29" i="461"/>
  <c r="THN29" i="461"/>
  <c r="THM29" i="461"/>
  <c r="THL29" i="461"/>
  <c r="THK29" i="461"/>
  <c r="THJ29" i="461"/>
  <c r="THI29" i="461"/>
  <c r="THH29" i="461"/>
  <c r="THG29" i="461"/>
  <c r="THF29" i="461"/>
  <c r="THE29" i="461"/>
  <c r="THD29" i="461"/>
  <c r="THC29" i="461"/>
  <c r="THB29" i="461"/>
  <c r="THA29" i="461"/>
  <c r="TGZ29" i="461"/>
  <c r="TGY29" i="461"/>
  <c r="TGX29" i="461"/>
  <c r="TGW29" i="461"/>
  <c r="TGV29" i="461"/>
  <c r="TGU29" i="461"/>
  <c r="TGT29" i="461"/>
  <c r="TGS29" i="461"/>
  <c r="TGR29" i="461"/>
  <c r="TGQ29" i="461"/>
  <c r="TGP29" i="461"/>
  <c r="TGO29" i="461"/>
  <c r="TGN29" i="461"/>
  <c r="TGM29" i="461"/>
  <c r="TGL29" i="461"/>
  <c r="TGK29" i="461"/>
  <c r="TGJ29" i="461"/>
  <c r="TGI29" i="461"/>
  <c r="TGH29" i="461"/>
  <c r="TGG29" i="461"/>
  <c r="TGF29" i="461"/>
  <c r="TGE29" i="461"/>
  <c r="TGD29" i="461"/>
  <c r="TGC29" i="461"/>
  <c r="TGB29" i="461"/>
  <c r="TGA29" i="461"/>
  <c r="TFZ29" i="461"/>
  <c r="TFY29" i="461"/>
  <c r="TFX29" i="461"/>
  <c r="TFW29" i="461"/>
  <c r="TFV29" i="461"/>
  <c r="TFU29" i="461"/>
  <c r="TFT29" i="461"/>
  <c r="TFS29" i="461"/>
  <c r="TFR29" i="461"/>
  <c r="TFQ29" i="461"/>
  <c r="TFP29" i="461"/>
  <c r="TFO29" i="461"/>
  <c r="TFN29" i="461"/>
  <c r="TFM29" i="461"/>
  <c r="TFL29" i="461"/>
  <c r="TFK29" i="461"/>
  <c r="TFJ29" i="461"/>
  <c r="TFI29" i="461"/>
  <c r="TFH29" i="461"/>
  <c r="TFG29" i="461"/>
  <c r="TFF29" i="461"/>
  <c r="TFE29" i="461"/>
  <c r="TFD29" i="461"/>
  <c r="TFC29" i="461"/>
  <c r="TFB29" i="461"/>
  <c r="TFA29" i="461"/>
  <c r="TEZ29" i="461"/>
  <c r="TEY29" i="461"/>
  <c r="TEX29" i="461"/>
  <c r="TEW29" i="461"/>
  <c r="TEV29" i="461"/>
  <c r="TEU29" i="461"/>
  <c r="TET29" i="461"/>
  <c r="TES29" i="461"/>
  <c r="TER29" i="461"/>
  <c r="TEQ29" i="461"/>
  <c r="TEP29" i="461"/>
  <c r="TEO29" i="461"/>
  <c r="TEN29" i="461"/>
  <c r="TEM29" i="461"/>
  <c r="TEL29" i="461"/>
  <c r="TEK29" i="461"/>
  <c r="TEJ29" i="461"/>
  <c r="TEI29" i="461"/>
  <c r="TEH29" i="461"/>
  <c r="TEG29" i="461"/>
  <c r="TEF29" i="461"/>
  <c r="TEE29" i="461"/>
  <c r="TED29" i="461"/>
  <c r="TEC29" i="461"/>
  <c r="TEB29" i="461"/>
  <c r="TEA29" i="461"/>
  <c r="TDZ29" i="461"/>
  <c r="TDY29" i="461"/>
  <c r="TDX29" i="461"/>
  <c r="TDW29" i="461"/>
  <c r="TDV29" i="461"/>
  <c r="TDU29" i="461"/>
  <c r="TDT29" i="461"/>
  <c r="TDS29" i="461"/>
  <c r="TDR29" i="461"/>
  <c r="TDQ29" i="461"/>
  <c r="TDP29" i="461"/>
  <c r="TDO29" i="461"/>
  <c r="TDN29" i="461"/>
  <c r="TDM29" i="461"/>
  <c r="TDL29" i="461"/>
  <c r="TDK29" i="461"/>
  <c r="TDJ29" i="461"/>
  <c r="TDI29" i="461"/>
  <c r="TDH29" i="461"/>
  <c r="TDG29" i="461"/>
  <c r="TDF29" i="461"/>
  <c r="TDE29" i="461"/>
  <c r="TDD29" i="461"/>
  <c r="TDC29" i="461"/>
  <c r="TDB29" i="461"/>
  <c r="TDA29" i="461"/>
  <c r="TCZ29" i="461"/>
  <c r="TCY29" i="461"/>
  <c r="TCX29" i="461"/>
  <c r="TCW29" i="461"/>
  <c r="TCV29" i="461"/>
  <c r="TCU29" i="461"/>
  <c r="TCT29" i="461"/>
  <c r="TCS29" i="461"/>
  <c r="TCR29" i="461"/>
  <c r="TCQ29" i="461"/>
  <c r="TCP29" i="461"/>
  <c r="TCO29" i="461"/>
  <c r="TCN29" i="461"/>
  <c r="TCM29" i="461"/>
  <c r="TCL29" i="461"/>
  <c r="TCK29" i="461"/>
  <c r="TCJ29" i="461"/>
  <c r="TCI29" i="461"/>
  <c r="TCH29" i="461"/>
  <c r="TCG29" i="461"/>
  <c r="TCF29" i="461"/>
  <c r="TCE29" i="461"/>
  <c r="TCD29" i="461"/>
  <c r="TCC29" i="461"/>
  <c r="TCB29" i="461"/>
  <c r="TCA29" i="461"/>
  <c r="TBZ29" i="461"/>
  <c r="TBY29" i="461"/>
  <c r="TBX29" i="461"/>
  <c r="TBW29" i="461"/>
  <c r="TBV29" i="461"/>
  <c r="TBU29" i="461"/>
  <c r="TBT29" i="461"/>
  <c r="TBS29" i="461"/>
  <c r="TBR29" i="461"/>
  <c r="TBQ29" i="461"/>
  <c r="TBP29" i="461"/>
  <c r="TBO29" i="461"/>
  <c r="TBN29" i="461"/>
  <c r="TBM29" i="461"/>
  <c r="TBL29" i="461"/>
  <c r="TBK29" i="461"/>
  <c r="TBJ29" i="461"/>
  <c r="TBI29" i="461"/>
  <c r="TBH29" i="461"/>
  <c r="TBG29" i="461"/>
  <c r="TBF29" i="461"/>
  <c r="TBE29" i="461"/>
  <c r="TBD29" i="461"/>
  <c r="TBC29" i="461"/>
  <c r="TBB29" i="461"/>
  <c r="TBA29" i="461"/>
  <c r="TAZ29" i="461"/>
  <c r="TAY29" i="461"/>
  <c r="TAX29" i="461"/>
  <c r="TAW29" i="461"/>
  <c r="TAV29" i="461"/>
  <c r="TAU29" i="461"/>
  <c r="TAT29" i="461"/>
  <c r="TAS29" i="461"/>
  <c r="TAR29" i="461"/>
  <c r="TAQ29" i="461"/>
  <c r="TAP29" i="461"/>
  <c r="TAO29" i="461"/>
  <c r="TAN29" i="461"/>
  <c r="TAM29" i="461"/>
  <c r="TAL29" i="461"/>
  <c r="TAK29" i="461"/>
  <c r="TAJ29" i="461"/>
  <c r="TAI29" i="461"/>
  <c r="TAH29" i="461"/>
  <c r="TAG29" i="461"/>
  <c r="TAF29" i="461"/>
  <c r="TAE29" i="461"/>
  <c r="TAD29" i="461"/>
  <c r="TAC29" i="461"/>
  <c r="TAB29" i="461"/>
  <c r="TAA29" i="461"/>
  <c r="SZZ29" i="461"/>
  <c r="SZY29" i="461"/>
  <c r="SZX29" i="461"/>
  <c r="SZW29" i="461"/>
  <c r="SZV29" i="461"/>
  <c r="SZU29" i="461"/>
  <c r="SZT29" i="461"/>
  <c r="SZS29" i="461"/>
  <c r="SZR29" i="461"/>
  <c r="SZQ29" i="461"/>
  <c r="SZP29" i="461"/>
  <c r="SZO29" i="461"/>
  <c r="SZN29" i="461"/>
  <c r="SZM29" i="461"/>
  <c r="SZL29" i="461"/>
  <c r="SZK29" i="461"/>
  <c r="SZJ29" i="461"/>
  <c r="SZI29" i="461"/>
  <c r="SZH29" i="461"/>
  <c r="SZG29" i="461"/>
  <c r="SZF29" i="461"/>
  <c r="SZE29" i="461"/>
  <c r="SZD29" i="461"/>
  <c r="SZC29" i="461"/>
  <c r="SZB29" i="461"/>
  <c r="SZA29" i="461"/>
  <c r="SYZ29" i="461"/>
  <c r="SYY29" i="461"/>
  <c r="SYX29" i="461"/>
  <c r="SYW29" i="461"/>
  <c r="SYV29" i="461"/>
  <c r="SYU29" i="461"/>
  <c r="SYT29" i="461"/>
  <c r="SYS29" i="461"/>
  <c r="SYR29" i="461"/>
  <c r="SYQ29" i="461"/>
  <c r="SYP29" i="461"/>
  <c r="SYO29" i="461"/>
  <c r="SYN29" i="461"/>
  <c r="SYM29" i="461"/>
  <c r="SYL29" i="461"/>
  <c r="SYK29" i="461"/>
  <c r="SYJ29" i="461"/>
  <c r="SYI29" i="461"/>
  <c r="SYH29" i="461"/>
  <c r="SYG29" i="461"/>
  <c r="SYF29" i="461"/>
  <c r="SYE29" i="461"/>
  <c r="SYD29" i="461"/>
  <c r="SYC29" i="461"/>
  <c r="SYB29" i="461"/>
  <c r="SYA29" i="461"/>
  <c r="SXZ29" i="461"/>
  <c r="SXY29" i="461"/>
  <c r="SXX29" i="461"/>
  <c r="SXW29" i="461"/>
  <c r="SXV29" i="461"/>
  <c r="SXU29" i="461"/>
  <c r="SXT29" i="461"/>
  <c r="SXS29" i="461"/>
  <c r="SXR29" i="461"/>
  <c r="SXQ29" i="461"/>
  <c r="SXP29" i="461"/>
  <c r="SXO29" i="461"/>
  <c r="SXN29" i="461"/>
  <c r="SXM29" i="461"/>
  <c r="SXL29" i="461"/>
  <c r="SXK29" i="461"/>
  <c r="SXJ29" i="461"/>
  <c r="SXI29" i="461"/>
  <c r="SXH29" i="461"/>
  <c r="SXG29" i="461"/>
  <c r="SXF29" i="461"/>
  <c r="SXE29" i="461"/>
  <c r="SXD29" i="461"/>
  <c r="SXC29" i="461"/>
  <c r="SXB29" i="461"/>
  <c r="SXA29" i="461"/>
  <c r="SWZ29" i="461"/>
  <c r="SWY29" i="461"/>
  <c r="SWX29" i="461"/>
  <c r="SWW29" i="461"/>
  <c r="SWV29" i="461"/>
  <c r="SWU29" i="461"/>
  <c r="SWT29" i="461"/>
  <c r="SWS29" i="461"/>
  <c r="SWR29" i="461"/>
  <c r="SWQ29" i="461"/>
  <c r="SWP29" i="461"/>
  <c r="SWO29" i="461"/>
  <c r="SWN29" i="461"/>
  <c r="SWM29" i="461"/>
  <c r="SWL29" i="461"/>
  <c r="SWK29" i="461"/>
  <c r="SWJ29" i="461"/>
  <c r="SWI29" i="461"/>
  <c r="SWH29" i="461"/>
  <c r="SWG29" i="461"/>
  <c r="SWF29" i="461"/>
  <c r="SWE29" i="461"/>
  <c r="SWD29" i="461"/>
  <c r="SWC29" i="461"/>
  <c r="SWB29" i="461"/>
  <c r="SWA29" i="461"/>
  <c r="SVZ29" i="461"/>
  <c r="SVY29" i="461"/>
  <c r="SVX29" i="461"/>
  <c r="SVW29" i="461"/>
  <c r="SVV29" i="461"/>
  <c r="SVU29" i="461"/>
  <c r="SVT29" i="461"/>
  <c r="SVS29" i="461"/>
  <c r="SVR29" i="461"/>
  <c r="SVQ29" i="461"/>
  <c r="SVP29" i="461"/>
  <c r="SVO29" i="461"/>
  <c r="SVN29" i="461"/>
  <c r="SVM29" i="461"/>
  <c r="SVL29" i="461"/>
  <c r="SVK29" i="461"/>
  <c r="SVJ29" i="461"/>
  <c r="SVI29" i="461"/>
  <c r="SVH29" i="461"/>
  <c r="SVG29" i="461"/>
  <c r="SVF29" i="461"/>
  <c r="SVE29" i="461"/>
  <c r="SVD29" i="461"/>
  <c r="SVC29" i="461"/>
  <c r="SVB29" i="461"/>
  <c r="SVA29" i="461"/>
  <c r="SUZ29" i="461"/>
  <c r="SUY29" i="461"/>
  <c r="SUX29" i="461"/>
  <c r="SUW29" i="461"/>
  <c r="SUV29" i="461"/>
  <c r="SUU29" i="461"/>
  <c r="SUT29" i="461"/>
  <c r="SUS29" i="461"/>
  <c r="SUR29" i="461"/>
  <c r="SUQ29" i="461"/>
  <c r="SUP29" i="461"/>
  <c r="SUO29" i="461"/>
  <c r="SUN29" i="461"/>
  <c r="SUM29" i="461"/>
  <c r="SUL29" i="461"/>
  <c r="SUK29" i="461"/>
  <c r="SUJ29" i="461"/>
  <c r="SUI29" i="461"/>
  <c r="SUH29" i="461"/>
  <c r="SUG29" i="461"/>
  <c r="SUF29" i="461"/>
  <c r="SUE29" i="461"/>
  <c r="SUD29" i="461"/>
  <c r="SUC29" i="461"/>
  <c r="SUB29" i="461"/>
  <c r="SUA29" i="461"/>
  <c r="STZ29" i="461"/>
  <c r="STY29" i="461"/>
  <c r="STX29" i="461"/>
  <c r="STW29" i="461"/>
  <c r="STV29" i="461"/>
  <c r="STU29" i="461"/>
  <c r="STT29" i="461"/>
  <c r="STS29" i="461"/>
  <c r="STR29" i="461"/>
  <c r="STQ29" i="461"/>
  <c r="STP29" i="461"/>
  <c r="STO29" i="461"/>
  <c r="STN29" i="461"/>
  <c r="STM29" i="461"/>
  <c r="STL29" i="461"/>
  <c r="STK29" i="461"/>
  <c r="STJ29" i="461"/>
  <c r="STI29" i="461"/>
  <c r="STH29" i="461"/>
  <c r="STG29" i="461"/>
  <c r="STF29" i="461"/>
  <c r="STE29" i="461"/>
  <c r="STD29" i="461"/>
  <c r="STC29" i="461"/>
  <c r="STB29" i="461"/>
  <c r="STA29" i="461"/>
  <c r="SSZ29" i="461"/>
  <c r="SSY29" i="461"/>
  <c r="SSX29" i="461"/>
  <c r="SSW29" i="461"/>
  <c r="SSV29" i="461"/>
  <c r="SSU29" i="461"/>
  <c r="SST29" i="461"/>
  <c r="SSS29" i="461"/>
  <c r="SSR29" i="461"/>
  <c r="SSQ29" i="461"/>
  <c r="SSP29" i="461"/>
  <c r="SSO29" i="461"/>
  <c r="SSN29" i="461"/>
  <c r="SSM29" i="461"/>
  <c r="SSL29" i="461"/>
  <c r="SSK29" i="461"/>
  <c r="SSJ29" i="461"/>
  <c r="SSI29" i="461"/>
  <c r="SSH29" i="461"/>
  <c r="SSG29" i="461"/>
  <c r="SSF29" i="461"/>
  <c r="SSE29" i="461"/>
  <c r="SSD29" i="461"/>
  <c r="SSC29" i="461"/>
  <c r="SSB29" i="461"/>
  <c r="SSA29" i="461"/>
  <c r="SRZ29" i="461"/>
  <c r="SRY29" i="461"/>
  <c r="SRX29" i="461"/>
  <c r="SRW29" i="461"/>
  <c r="SRV29" i="461"/>
  <c r="SRU29" i="461"/>
  <c r="SRT29" i="461"/>
  <c r="SRS29" i="461"/>
  <c r="SRR29" i="461"/>
  <c r="SRQ29" i="461"/>
  <c r="SRP29" i="461"/>
  <c r="SRO29" i="461"/>
  <c r="SRN29" i="461"/>
  <c r="SRM29" i="461"/>
  <c r="SRL29" i="461"/>
  <c r="SRK29" i="461"/>
  <c r="SRJ29" i="461"/>
  <c r="SRI29" i="461"/>
  <c r="SRH29" i="461"/>
  <c r="SRG29" i="461"/>
  <c r="SRF29" i="461"/>
  <c r="SRE29" i="461"/>
  <c r="SRD29" i="461"/>
  <c r="SRC29" i="461"/>
  <c r="SRB29" i="461"/>
  <c r="SRA29" i="461"/>
  <c r="SQZ29" i="461"/>
  <c r="SQY29" i="461"/>
  <c r="SQX29" i="461"/>
  <c r="SQW29" i="461"/>
  <c r="SQV29" i="461"/>
  <c r="SQU29" i="461"/>
  <c r="SQT29" i="461"/>
  <c r="SQS29" i="461"/>
  <c r="SQR29" i="461"/>
  <c r="SQQ29" i="461"/>
  <c r="SQP29" i="461"/>
  <c r="SQO29" i="461"/>
  <c r="SQN29" i="461"/>
  <c r="SQM29" i="461"/>
  <c r="SQL29" i="461"/>
  <c r="SQK29" i="461"/>
  <c r="SQJ29" i="461"/>
  <c r="SQI29" i="461"/>
  <c r="SQH29" i="461"/>
  <c r="SQG29" i="461"/>
  <c r="SQF29" i="461"/>
  <c r="SQE29" i="461"/>
  <c r="SQD29" i="461"/>
  <c r="SQC29" i="461"/>
  <c r="SQB29" i="461"/>
  <c r="SQA29" i="461"/>
  <c r="SPZ29" i="461"/>
  <c r="SPY29" i="461"/>
  <c r="SPX29" i="461"/>
  <c r="SPW29" i="461"/>
  <c r="SPV29" i="461"/>
  <c r="SPU29" i="461"/>
  <c r="SPT29" i="461"/>
  <c r="SPS29" i="461"/>
  <c r="SPR29" i="461"/>
  <c r="SPQ29" i="461"/>
  <c r="SPP29" i="461"/>
  <c r="SPO29" i="461"/>
  <c r="SPN29" i="461"/>
  <c r="SPM29" i="461"/>
  <c r="SPL29" i="461"/>
  <c r="SPK29" i="461"/>
  <c r="SPJ29" i="461"/>
  <c r="SPI29" i="461"/>
  <c r="SPH29" i="461"/>
  <c r="SPG29" i="461"/>
  <c r="SPF29" i="461"/>
  <c r="SPE29" i="461"/>
  <c r="SPD29" i="461"/>
  <c r="SPC29" i="461"/>
  <c r="SPB29" i="461"/>
  <c r="SPA29" i="461"/>
  <c r="SOZ29" i="461"/>
  <c r="SOY29" i="461"/>
  <c r="SOX29" i="461"/>
  <c r="SOW29" i="461"/>
  <c r="SOV29" i="461"/>
  <c r="SOU29" i="461"/>
  <c r="SOT29" i="461"/>
  <c r="SOS29" i="461"/>
  <c r="SOR29" i="461"/>
  <c r="SOQ29" i="461"/>
  <c r="SOP29" i="461"/>
  <c r="SOO29" i="461"/>
  <c r="SON29" i="461"/>
  <c r="SOM29" i="461"/>
  <c r="SOL29" i="461"/>
  <c r="SOK29" i="461"/>
  <c r="SOJ29" i="461"/>
  <c r="SOI29" i="461"/>
  <c r="SOH29" i="461"/>
  <c r="SOG29" i="461"/>
  <c r="SOF29" i="461"/>
  <c r="SOE29" i="461"/>
  <c r="SOD29" i="461"/>
  <c r="SOC29" i="461"/>
  <c r="SOB29" i="461"/>
  <c r="SOA29" i="461"/>
  <c r="SNZ29" i="461"/>
  <c r="SNY29" i="461"/>
  <c r="SNX29" i="461"/>
  <c r="SNW29" i="461"/>
  <c r="SNV29" i="461"/>
  <c r="SNU29" i="461"/>
  <c r="SNT29" i="461"/>
  <c r="SNS29" i="461"/>
  <c r="SNR29" i="461"/>
  <c r="SNQ29" i="461"/>
  <c r="SNP29" i="461"/>
  <c r="SNO29" i="461"/>
  <c r="SNN29" i="461"/>
  <c r="SNM29" i="461"/>
  <c r="SNL29" i="461"/>
  <c r="SNK29" i="461"/>
  <c r="SNJ29" i="461"/>
  <c r="SNI29" i="461"/>
  <c r="SNH29" i="461"/>
  <c r="SNG29" i="461"/>
  <c r="SNF29" i="461"/>
  <c r="SNE29" i="461"/>
  <c r="SND29" i="461"/>
  <c r="SNC29" i="461"/>
  <c r="SNB29" i="461"/>
  <c r="SNA29" i="461"/>
  <c r="SMZ29" i="461"/>
  <c r="SMY29" i="461"/>
  <c r="SMX29" i="461"/>
  <c r="SMW29" i="461"/>
  <c r="SMV29" i="461"/>
  <c r="SMU29" i="461"/>
  <c r="SMT29" i="461"/>
  <c r="SMS29" i="461"/>
  <c r="SMR29" i="461"/>
  <c r="SMQ29" i="461"/>
  <c r="SMP29" i="461"/>
  <c r="SMO29" i="461"/>
  <c r="SMN29" i="461"/>
  <c r="SMM29" i="461"/>
  <c r="SML29" i="461"/>
  <c r="SMK29" i="461"/>
  <c r="SMJ29" i="461"/>
  <c r="SMI29" i="461"/>
  <c r="SMH29" i="461"/>
  <c r="SMG29" i="461"/>
  <c r="SMF29" i="461"/>
  <c r="SME29" i="461"/>
  <c r="SMD29" i="461"/>
  <c r="SMC29" i="461"/>
  <c r="SMB29" i="461"/>
  <c r="SMA29" i="461"/>
  <c r="SLZ29" i="461"/>
  <c r="SLY29" i="461"/>
  <c r="SLX29" i="461"/>
  <c r="SLW29" i="461"/>
  <c r="SLV29" i="461"/>
  <c r="SLU29" i="461"/>
  <c r="SLT29" i="461"/>
  <c r="SLS29" i="461"/>
  <c r="SLR29" i="461"/>
  <c r="SLQ29" i="461"/>
  <c r="SLP29" i="461"/>
  <c r="SLO29" i="461"/>
  <c r="SLN29" i="461"/>
  <c r="SLM29" i="461"/>
  <c r="SLL29" i="461"/>
  <c r="SLK29" i="461"/>
  <c r="SLJ29" i="461"/>
  <c r="SLI29" i="461"/>
  <c r="SLH29" i="461"/>
  <c r="SLG29" i="461"/>
  <c r="SLF29" i="461"/>
  <c r="SLE29" i="461"/>
  <c r="SLD29" i="461"/>
  <c r="SLC29" i="461"/>
  <c r="SLB29" i="461"/>
  <c r="SLA29" i="461"/>
  <c r="SKZ29" i="461"/>
  <c r="SKY29" i="461"/>
  <c r="SKX29" i="461"/>
  <c r="SKW29" i="461"/>
  <c r="SKV29" i="461"/>
  <c r="SKU29" i="461"/>
  <c r="SKT29" i="461"/>
  <c r="SKS29" i="461"/>
  <c r="SKR29" i="461"/>
  <c r="SKQ29" i="461"/>
  <c r="SKP29" i="461"/>
  <c r="SKO29" i="461"/>
  <c r="SKN29" i="461"/>
  <c r="SKM29" i="461"/>
  <c r="SKL29" i="461"/>
  <c r="SKK29" i="461"/>
  <c r="SKJ29" i="461"/>
  <c r="SKI29" i="461"/>
  <c r="SKH29" i="461"/>
  <c r="SKG29" i="461"/>
  <c r="SKF29" i="461"/>
  <c r="SKE29" i="461"/>
  <c r="SKD29" i="461"/>
  <c r="SKC29" i="461"/>
  <c r="SKB29" i="461"/>
  <c r="SKA29" i="461"/>
  <c r="SJZ29" i="461"/>
  <c r="SJY29" i="461"/>
  <c r="SJX29" i="461"/>
  <c r="SJW29" i="461"/>
  <c r="SJV29" i="461"/>
  <c r="SJU29" i="461"/>
  <c r="SJT29" i="461"/>
  <c r="SJS29" i="461"/>
  <c r="SJR29" i="461"/>
  <c r="SJQ29" i="461"/>
  <c r="SJP29" i="461"/>
  <c r="SJO29" i="461"/>
  <c r="SJN29" i="461"/>
  <c r="SJM29" i="461"/>
  <c r="SJL29" i="461"/>
  <c r="SJK29" i="461"/>
  <c r="SJJ29" i="461"/>
  <c r="SJI29" i="461"/>
  <c r="SJH29" i="461"/>
  <c r="SJG29" i="461"/>
  <c r="SJF29" i="461"/>
  <c r="SJE29" i="461"/>
  <c r="SJD29" i="461"/>
  <c r="SJC29" i="461"/>
  <c r="SJB29" i="461"/>
  <c r="SJA29" i="461"/>
  <c r="SIZ29" i="461"/>
  <c r="SIY29" i="461"/>
  <c r="SIX29" i="461"/>
  <c r="SIW29" i="461"/>
  <c r="SIV29" i="461"/>
  <c r="SIU29" i="461"/>
  <c r="SIT29" i="461"/>
  <c r="SIS29" i="461"/>
  <c r="SIR29" i="461"/>
  <c r="SIQ29" i="461"/>
  <c r="SIP29" i="461"/>
  <c r="SIO29" i="461"/>
  <c r="SIN29" i="461"/>
  <c r="SIM29" i="461"/>
  <c r="SIL29" i="461"/>
  <c r="SIK29" i="461"/>
  <c r="SIJ29" i="461"/>
  <c r="SII29" i="461"/>
  <c r="SIH29" i="461"/>
  <c r="SIG29" i="461"/>
  <c r="SIF29" i="461"/>
  <c r="SIE29" i="461"/>
  <c r="SID29" i="461"/>
  <c r="SIC29" i="461"/>
  <c r="SIB29" i="461"/>
  <c r="SIA29" i="461"/>
  <c r="SHZ29" i="461"/>
  <c r="SHY29" i="461"/>
  <c r="SHX29" i="461"/>
  <c r="SHW29" i="461"/>
  <c r="SHV29" i="461"/>
  <c r="SHU29" i="461"/>
  <c r="SHT29" i="461"/>
  <c r="SHS29" i="461"/>
  <c r="SHR29" i="461"/>
  <c r="SHQ29" i="461"/>
  <c r="SHP29" i="461"/>
  <c r="SHO29" i="461"/>
  <c r="SHN29" i="461"/>
  <c r="SHM29" i="461"/>
  <c r="SHL29" i="461"/>
  <c r="SHK29" i="461"/>
  <c r="SHJ29" i="461"/>
  <c r="SHI29" i="461"/>
  <c r="SHH29" i="461"/>
  <c r="SHG29" i="461"/>
  <c r="SHF29" i="461"/>
  <c r="SHE29" i="461"/>
  <c r="SHD29" i="461"/>
  <c r="SHC29" i="461"/>
  <c r="SHB29" i="461"/>
  <c r="SHA29" i="461"/>
  <c r="SGZ29" i="461"/>
  <c r="SGY29" i="461"/>
  <c r="SGX29" i="461"/>
  <c r="SGW29" i="461"/>
  <c r="SGV29" i="461"/>
  <c r="SGU29" i="461"/>
  <c r="SGT29" i="461"/>
  <c r="SGS29" i="461"/>
  <c r="SGR29" i="461"/>
  <c r="SGQ29" i="461"/>
  <c r="SGP29" i="461"/>
  <c r="SGO29" i="461"/>
  <c r="SGN29" i="461"/>
  <c r="SGM29" i="461"/>
  <c r="SGL29" i="461"/>
  <c r="SGK29" i="461"/>
  <c r="SGJ29" i="461"/>
  <c r="SGI29" i="461"/>
  <c r="SGH29" i="461"/>
  <c r="SGG29" i="461"/>
  <c r="SGF29" i="461"/>
  <c r="SGE29" i="461"/>
  <c r="SGD29" i="461"/>
  <c r="SGC29" i="461"/>
  <c r="SGB29" i="461"/>
  <c r="SGA29" i="461"/>
  <c r="SFZ29" i="461"/>
  <c r="SFY29" i="461"/>
  <c r="SFX29" i="461"/>
  <c r="SFW29" i="461"/>
  <c r="SFV29" i="461"/>
  <c r="SFU29" i="461"/>
  <c r="SFT29" i="461"/>
  <c r="SFS29" i="461"/>
  <c r="SFR29" i="461"/>
  <c r="SFQ29" i="461"/>
  <c r="SFP29" i="461"/>
  <c r="SFO29" i="461"/>
  <c r="SFN29" i="461"/>
  <c r="SFM29" i="461"/>
  <c r="SFL29" i="461"/>
  <c r="SFK29" i="461"/>
  <c r="SFJ29" i="461"/>
  <c r="SFI29" i="461"/>
  <c r="SFH29" i="461"/>
  <c r="SFG29" i="461"/>
  <c r="SFF29" i="461"/>
  <c r="SFE29" i="461"/>
  <c r="SFD29" i="461"/>
  <c r="SFC29" i="461"/>
  <c r="SFB29" i="461"/>
  <c r="SFA29" i="461"/>
  <c r="SEZ29" i="461"/>
  <c r="SEY29" i="461"/>
  <c r="SEX29" i="461"/>
  <c r="SEW29" i="461"/>
  <c r="SEV29" i="461"/>
  <c r="SEU29" i="461"/>
  <c r="SET29" i="461"/>
  <c r="SES29" i="461"/>
  <c r="SER29" i="461"/>
  <c r="SEQ29" i="461"/>
  <c r="SEP29" i="461"/>
  <c r="SEO29" i="461"/>
  <c r="SEN29" i="461"/>
  <c r="SEM29" i="461"/>
  <c r="SEL29" i="461"/>
  <c r="SEK29" i="461"/>
  <c r="SEJ29" i="461"/>
  <c r="SEI29" i="461"/>
  <c r="SEH29" i="461"/>
  <c r="SEG29" i="461"/>
  <c r="SEF29" i="461"/>
  <c r="SEE29" i="461"/>
  <c r="SED29" i="461"/>
  <c r="SEC29" i="461"/>
  <c r="SEB29" i="461"/>
  <c r="SEA29" i="461"/>
  <c r="SDZ29" i="461"/>
  <c r="SDY29" i="461"/>
  <c r="SDX29" i="461"/>
  <c r="SDW29" i="461"/>
  <c r="SDV29" i="461"/>
  <c r="SDU29" i="461"/>
  <c r="SDT29" i="461"/>
  <c r="SDS29" i="461"/>
  <c r="SDR29" i="461"/>
  <c r="SDQ29" i="461"/>
  <c r="SDP29" i="461"/>
  <c r="SDO29" i="461"/>
  <c r="SDN29" i="461"/>
  <c r="SDM29" i="461"/>
  <c r="SDL29" i="461"/>
  <c r="SDK29" i="461"/>
  <c r="SDJ29" i="461"/>
  <c r="SDI29" i="461"/>
  <c r="SDH29" i="461"/>
  <c r="SDG29" i="461"/>
  <c r="SDF29" i="461"/>
  <c r="SDE29" i="461"/>
  <c r="SDD29" i="461"/>
  <c r="SDC29" i="461"/>
  <c r="SDB29" i="461"/>
  <c r="SDA29" i="461"/>
  <c r="SCZ29" i="461"/>
  <c r="SCY29" i="461"/>
  <c r="SCX29" i="461"/>
  <c r="SCW29" i="461"/>
  <c r="SCV29" i="461"/>
  <c r="SCU29" i="461"/>
  <c r="SCT29" i="461"/>
  <c r="SCS29" i="461"/>
  <c r="SCR29" i="461"/>
  <c r="SCQ29" i="461"/>
  <c r="SCP29" i="461"/>
  <c r="SCO29" i="461"/>
  <c r="SCN29" i="461"/>
  <c r="SCM29" i="461"/>
  <c r="SCL29" i="461"/>
  <c r="SCK29" i="461"/>
  <c r="SCJ29" i="461"/>
  <c r="SCI29" i="461"/>
  <c r="SCH29" i="461"/>
  <c r="SCG29" i="461"/>
  <c r="SCF29" i="461"/>
  <c r="SCE29" i="461"/>
  <c r="SCD29" i="461"/>
  <c r="SCC29" i="461"/>
  <c r="SCB29" i="461"/>
  <c r="SCA29" i="461"/>
  <c r="SBZ29" i="461"/>
  <c r="SBY29" i="461"/>
  <c r="SBX29" i="461"/>
  <c r="SBW29" i="461"/>
  <c r="SBV29" i="461"/>
  <c r="SBU29" i="461"/>
  <c r="SBT29" i="461"/>
  <c r="SBS29" i="461"/>
  <c r="SBR29" i="461"/>
  <c r="SBQ29" i="461"/>
  <c r="SBP29" i="461"/>
  <c r="SBO29" i="461"/>
  <c r="SBN29" i="461"/>
  <c r="SBM29" i="461"/>
  <c r="SBL29" i="461"/>
  <c r="SBK29" i="461"/>
  <c r="SBJ29" i="461"/>
  <c r="SBI29" i="461"/>
  <c r="SBH29" i="461"/>
  <c r="SBG29" i="461"/>
  <c r="SBF29" i="461"/>
  <c r="SBE29" i="461"/>
  <c r="SBD29" i="461"/>
  <c r="SBC29" i="461"/>
  <c r="SBB29" i="461"/>
  <c r="SBA29" i="461"/>
  <c r="SAZ29" i="461"/>
  <c r="SAY29" i="461"/>
  <c r="SAX29" i="461"/>
  <c r="SAW29" i="461"/>
  <c r="SAV29" i="461"/>
  <c r="SAU29" i="461"/>
  <c r="SAT29" i="461"/>
  <c r="SAS29" i="461"/>
  <c r="SAR29" i="461"/>
  <c r="SAQ29" i="461"/>
  <c r="SAP29" i="461"/>
  <c r="SAO29" i="461"/>
  <c r="SAN29" i="461"/>
  <c r="SAM29" i="461"/>
  <c r="SAL29" i="461"/>
  <c r="SAK29" i="461"/>
  <c r="SAJ29" i="461"/>
  <c r="SAI29" i="461"/>
  <c r="SAH29" i="461"/>
  <c r="SAG29" i="461"/>
  <c r="SAF29" i="461"/>
  <c r="SAE29" i="461"/>
  <c r="SAD29" i="461"/>
  <c r="SAC29" i="461"/>
  <c r="SAB29" i="461"/>
  <c r="SAA29" i="461"/>
  <c r="RZZ29" i="461"/>
  <c r="RZY29" i="461"/>
  <c r="RZX29" i="461"/>
  <c r="RZW29" i="461"/>
  <c r="RZV29" i="461"/>
  <c r="RZU29" i="461"/>
  <c r="RZT29" i="461"/>
  <c r="RZS29" i="461"/>
  <c r="RZR29" i="461"/>
  <c r="RZQ29" i="461"/>
  <c r="RZP29" i="461"/>
  <c r="RZO29" i="461"/>
  <c r="RZN29" i="461"/>
  <c r="RZM29" i="461"/>
  <c r="RZL29" i="461"/>
  <c r="RZK29" i="461"/>
  <c r="RZJ29" i="461"/>
  <c r="RZI29" i="461"/>
  <c r="RZH29" i="461"/>
  <c r="RZG29" i="461"/>
  <c r="RZF29" i="461"/>
  <c r="RZE29" i="461"/>
  <c r="RZD29" i="461"/>
  <c r="RZC29" i="461"/>
  <c r="RZB29" i="461"/>
  <c r="RZA29" i="461"/>
  <c r="RYZ29" i="461"/>
  <c r="RYY29" i="461"/>
  <c r="RYX29" i="461"/>
  <c r="RYW29" i="461"/>
  <c r="RYV29" i="461"/>
  <c r="RYU29" i="461"/>
  <c r="RYT29" i="461"/>
  <c r="RYS29" i="461"/>
  <c r="RYR29" i="461"/>
  <c r="RYQ29" i="461"/>
  <c r="RYP29" i="461"/>
  <c r="RYO29" i="461"/>
  <c r="RYN29" i="461"/>
  <c r="RYM29" i="461"/>
  <c r="RYL29" i="461"/>
  <c r="RYK29" i="461"/>
  <c r="RYJ29" i="461"/>
  <c r="RYI29" i="461"/>
  <c r="RYH29" i="461"/>
  <c r="RYG29" i="461"/>
  <c r="RYF29" i="461"/>
  <c r="RYE29" i="461"/>
  <c r="RYD29" i="461"/>
  <c r="RYC29" i="461"/>
  <c r="RYB29" i="461"/>
  <c r="RYA29" i="461"/>
  <c r="RXZ29" i="461"/>
  <c r="RXY29" i="461"/>
  <c r="RXX29" i="461"/>
  <c r="RXW29" i="461"/>
  <c r="RXV29" i="461"/>
  <c r="RXU29" i="461"/>
  <c r="RXT29" i="461"/>
  <c r="RXS29" i="461"/>
  <c r="RXR29" i="461"/>
  <c r="RXQ29" i="461"/>
  <c r="RXP29" i="461"/>
  <c r="RXO29" i="461"/>
  <c r="RXN29" i="461"/>
  <c r="RXM29" i="461"/>
  <c r="RXL29" i="461"/>
  <c r="RXK29" i="461"/>
  <c r="RXJ29" i="461"/>
  <c r="RXI29" i="461"/>
  <c r="RXH29" i="461"/>
  <c r="RXG29" i="461"/>
  <c r="RXF29" i="461"/>
  <c r="RXE29" i="461"/>
  <c r="RXD29" i="461"/>
  <c r="RXC29" i="461"/>
  <c r="RXB29" i="461"/>
  <c r="RXA29" i="461"/>
  <c r="RWZ29" i="461"/>
  <c r="RWY29" i="461"/>
  <c r="RWX29" i="461"/>
  <c r="RWW29" i="461"/>
  <c r="RWV29" i="461"/>
  <c r="RWU29" i="461"/>
  <c r="RWT29" i="461"/>
  <c r="RWS29" i="461"/>
  <c r="RWR29" i="461"/>
  <c r="RWQ29" i="461"/>
  <c r="RWP29" i="461"/>
  <c r="RWO29" i="461"/>
  <c r="RWN29" i="461"/>
  <c r="RWM29" i="461"/>
  <c r="RWL29" i="461"/>
  <c r="RWK29" i="461"/>
  <c r="RWJ29" i="461"/>
  <c r="RWI29" i="461"/>
  <c r="RWH29" i="461"/>
  <c r="RWG29" i="461"/>
  <c r="RWF29" i="461"/>
  <c r="RWE29" i="461"/>
  <c r="RWD29" i="461"/>
  <c r="RWC29" i="461"/>
  <c r="RWB29" i="461"/>
  <c r="RWA29" i="461"/>
  <c r="RVZ29" i="461"/>
  <c r="RVY29" i="461"/>
  <c r="RVX29" i="461"/>
  <c r="RVW29" i="461"/>
  <c r="RVV29" i="461"/>
  <c r="RVU29" i="461"/>
  <c r="RVT29" i="461"/>
  <c r="RVS29" i="461"/>
  <c r="RVR29" i="461"/>
  <c r="RVQ29" i="461"/>
  <c r="RVP29" i="461"/>
  <c r="RVO29" i="461"/>
  <c r="RVN29" i="461"/>
  <c r="RVM29" i="461"/>
  <c r="RVL29" i="461"/>
  <c r="RVK29" i="461"/>
  <c r="RVJ29" i="461"/>
  <c r="RVI29" i="461"/>
  <c r="RVH29" i="461"/>
  <c r="RVG29" i="461"/>
  <c r="RVF29" i="461"/>
  <c r="RVE29" i="461"/>
  <c r="RVD29" i="461"/>
  <c r="RVC29" i="461"/>
  <c r="RVB29" i="461"/>
  <c r="RVA29" i="461"/>
  <c r="RUZ29" i="461"/>
  <c r="RUY29" i="461"/>
  <c r="RUX29" i="461"/>
  <c r="RUW29" i="461"/>
  <c r="RUV29" i="461"/>
  <c r="RUU29" i="461"/>
  <c r="RUT29" i="461"/>
  <c r="RUS29" i="461"/>
  <c r="RUR29" i="461"/>
  <c r="RUQ29" i="461"/>
  <c r="RUP29" i="461"/>
  <c r="RUO29" i="461"/>
  <c r="RUN29" i="461"/>
  <c r="RUM29" i="461"/>
  <c r="RUL29" i="461"/>
  <c r="RUK29" i="461"/>
  <c r="RUJ29" i="461"/>
  <c r="RUI29" i="461"/>
  <c r="RUH29" i="461"/>
  <c r="RUG29" i="461"/>
  <c r="RUF29" i="461"/>
  <c r="RUE29" i="461"/>
  <c r="RUD29" i="461"/>
  <c r="RUC29" i="461"/>
  <c r="RUB29" i="461"/>
  <c r="RUA29" i="461"/>
  <c r="RTZ29" i="461"/>
  <c r="RTY29" i="461"/>
  <c r="RTX29" i="461"/>
  <c r="RTW29" i="461"/>
  <c r="RTV29" i="461"/>
  <c r="RTU29" i="461"/>
  <c r="RTT29" i="461"/>
  <c r="RTS29" i="461"/>
  <c r="RTR29" i="461"/>
  <c r="RTQ29" i="461"/>
  <c r="RTP29" i="461"/>
  <c r="RTO29" i="461"/>
  <c r="RTN29" i="461"/>
  <c r="RTM29" i="461"/>
  <c r="RTL29" i="461"/>
  <c r="RTK29" i="461"/>
  <c r="RTJ29" i="461"/>
  <c r="RTI29" i="461"/>
  <c r="RTH29" i="461"/>
  <c r="RTG29" i="461"/>
  <c r="RTF29" i="461"/>
  <c r="RTE29" i="461"/>
  <c r="RTD29" i="461"/>
  <c r="RTC29" i="461"/>
  <c r="RTB29" i="461"/>
  <c r="RTA29" i="461"/>
  <c r="RSZ29" i="461"/>
  <c r="RSY29" i="461"/>
  <c r="RSX29" i="461"/>
  <c r="RSW29" i="461"/>
  <c r="RSV29" i="461"/>
  <c r="RSU29" i="461"/>
  <c r="RST29" i="461"/>
  <c r="RSS29" i="461"/>
  <c r="RSR29" i="461"/>
  <c r="RSQ29" i="461"/>
  <c r="RSP29" i="461"/>
  <c r="RSO29" i="461"/>
  <c r="RSN29" i="461"/>
  <c r="RSM29" i="461"/>
  <c r="RSL29" i="461"/>
  <c r="RSK29" i="461"/>
  <c r="RSJ29" i="461"/>
  <c r="RSI29" i="461"/>
  <c r="RSH29" i="461"/>
  <c r="RSG29" i="461"/>
  <c r="RSF29" i="461"/>
  <c r="RSE29" i="461"/>
  <c r="RSD29" i="461"/>
  <c r="RSC29" i="461"/>
  <c r="RSB29" i="461"/>
  <c r="RSA29" i="461"/>
  <c r="RRZ29" i="461"/>
  <c r="RRY29" i="461"/>
  <c r="RRX29" i="461"/>
  <c r="RRW29" i="461"/>
  <c r="RRV29" i="461"/>
  <c r="RRU29" i="461"/>
  <c r="RRT29" i="461"/>
  <c r="RRS29" i="461"/>
  <c r="RRR29" i="461"/>
  <c r="RRQ29" i="461"/>
  <c r="RRP29" i="461"/>
  <c r="RRO29" i="461"/>
  <c r="RRN29" i="461"/>
  <c r="RRM29" i="461"/>
  <c r="RRL29" i="461"/>
  <c r="RRK29" i="461"/>
  <c r="RRJ29" i="461"/>
  <c r="RRI29" i="461"/>
  <c r="RRH29" i="461"/>
  <c r="RRG29" i="461"/>
  <c r="RRF29" i="461"/>
  <c r="RRE29" i="461"/>
  <c r="RRD29" i="461"/>
  <c r="RRC29" i="461"/>
  <c r="RRB29" i="461"/>
  <c r="RRA29" i="461"/>
  <c r="RQZ29" i="461"/>
  <c r="RQY29" i="461"/>
  <c r="RQX29" i="461"/>
  <c r="RQW29" i="461"/>
  <c r="RQV29" i="461"/>
  <c r="RQU29" i="461"/>
  <c r="RQT29" i="461"/>
  <c r="RQS29" i="461"/>
  <c r="RQR29" i="461"/>
  <c r="RQQ29" i="461"/>
  <c r="RQP29" i="461"/>
  <c r="RQO29" i="461"/>
  <c r="RQN29" i="461"/>
  <c r="RQM29" i="461"/>
  <c r="RQL29" i="461"/>
  <c r="RQK29" i="461"/>
  <c r="RQJ29" i="461"/>
  <c r="RQI29" i="461"/>
  <c r="RQH29" i="461"/>
  <c r="RQG29" i="461"/>
  <c r="RQF29" i="461"/>
  <c r="RQE29" i="461"/>
  <c r="RQD29" i="461"/>
  <c r="RQC29" i="461"/>
  <c r="RQB29" i="461"/>
  <c r="RQA29" i="461"/>
  <c r="RPZ29" i="461"/>
  <c r="RPY29" i="461"/>
  <c r="RPX29" i="461"/>
  <c r="RPW29" i="461"/>
  <c r="RPV29" i="461"/>
  <c r="RPU29" i="461"/>
  <c r="RPT29" i="461"/>
  <c r="RPS29" i="461"/>
  <c r="RPR29" i="461"/>
  <c r="RPQ29" i="461"/>
  <c r="RPP29" i="461"/>
  <c r="RPO29" i="461"/>
  <c r="RPN29" i="461"/>
  <c r="RPM29" i="461"/>
  <c r="RPL29" i="461"/>
  <c r="RPK29" i="461"/>
  <c r="RPJ29" i="461"/>
  <c r="RPI29" i="461"/>
  <c r="RPH29" i="461"/>
  <c r="RPG29" i="461"/>
  <c r="RPF29" i="461"/>
  <c r="RPE29" i="461"/>
  <c r="RPD29" i="461"/>
  <c r="RPC29" i="461"/>
  <c r="RPB29" i="461"/>
  <c r="RPA29" i="461"/>
  <c r="ROZ29" i="461"/>
  <c r="ROY29" i="461"/>
  <c r="ROX29" i="461"/>
  <c r="ROW29" i="461"/>
  <c r="ROV29" i="461"/>
  <c r="ROU29" i="461"/>
  <c r="ROT29" i="461"/>
  <c r="ROS29" i="461"/>
  <c r="ROR29" i="461"/>
  <c r="ROQ29" i="461"/>
  <c r="ROP29" i="461"/>
  <c r="ROO29" i="461"/>
  <c r="RON29" i="461"/>
  <c r="ROM29" i="461"/>
  <c r="ROL29" i="461"/>
  <c r="ROK29" i="461"/>
  <c r="ROJ29" i="461"/>
  <c r="ROI29" i="461"/>
  <c r="ROH29" i="461"/>
  <c r="ROG29" i="461"/>
  <c r="ROF29" i="461"/>
  <c r="ROE29" i="461"/>
  <c r="ROD29" i="461"/>
  <c r="ROC29" i="461"/>
  <c r="ROB29" i="461"/>
  <c r="ROA29" i="461"/>
  <c r="RNZ29" i="461"/>
  <c r="RNY29" i="461"/>
  <c r="RNX29" i="461"/>
  <c r="RNW29" i="461"/>
  <c r="RNV29" i="461"/>
  <c r="RNU29" i="461"/>
  <c r="RNT29" i="461"/>
  <c r="RNS29" i="461"/>
  <c r="RNR29" i="461"/>
  <c r="RNQ29" i="461"/>
  <c r="RNP29" i="461"/>
  <c r="RNO29" i="461"/>
  <c r="RNN29" i="461"/>
  <c r="RNM29" i="461"/>
  <c r="RNL29" i="461"/>
  <c r="RNK29" i="461"/>
  <c r="RNJ29" i="461"/>
  <c r="RNI29" i="461"/>
  <c r="RNH29" i="461"/>
  <c r="RNG29" i="461"/>
  <c r="RNF29" i="461"/>
  <c r="RNE29" i="461"/>
  <c r="RND29" i="461"/>
  <c r="RNC29" i="461"/>
  <c r="RNB29" i="461"/>
  <c r="RNA29" i="461"/>
  <c r="RMZ29" i="461"/>
  <c r="RMY29" i="461"/>
  <c r="RMX29" i="461"/>
  <c r="RMW29" i="461"/>
  <c r="RMV29" i="461"/>
  <c r="RMU29" i="461"/>
  <c r="RMT29" i="461"/>
  <c r="RMS29" i="461"/>
  <c r="RMR29" i="461"/>
  <c r="RMQ29" i="461"/>
  <c r="RMP29" i="461"/>
  <c r="RMO29" i="461"/>
  <c r="RMN29" i="461"/>
  <c r="RMM29" i="461"/>
  <c r="RML29" i="461"/>
  <c r="RMK29" i="461"/>
  <c r="RMJ29" i="461"/>
  <c r="RMI29" i="461"/>
  <c r="RMH29" i="461"/>
  <c r="RMG29" i="461"/>
  <c r="RMF29" i="461"/>
  <c r="RME29" i="461"/>
  <c r="RMD29" i="461"/>
  <c r="RMC29" i="461"/>
  <c r="RMB29" i="461"/>
  <c r="RMA29" i="461"/>
  <c r="RLZ29" i="461"/>
  <c r="RLY29" i="461"/>
  <c r="RLX29" i="461"/>
  <c r="RLW29" i="461"/>
  <c r="RLV29" i="461"/>
  <c r="RLU29" i="461"/>
  <c r="RLT29" i="461"/>
  <c r="RLS29" i="461"/>
  <c r="RLR29" i="461"/>
  <c r="RLQ29" i="461"/>
  <c r="RLP29" i="461"/>
  <c r="RLO29" i="461"/>
  <c r="RLN29" i="461"/>
  <c r="RLM29" i="461"/>
  <c r="RLL29" i="461"/>
  <c r="RLK29" i="461"/>
  <c r="RLJ29" i="461"/>
  <c r="RLI29" i="461"/>
  <c r="RLH29" i="461"/>
  <c r="RLG29" i="461"/>
  <c r="RLF29" i="461"/>
  <c r="RLE29" i="461"/>
  <c r="RLD29" i="461"/>
  <c r="RLC29" i="461"/>
  <c r="RLB29" i="461"/>
  <c r="RLA29" i="461"/>
  <c r="RKZ29" i="461"/>
  <c r="RKY29" i="461"/>
  <c r="RKX29" i="461"/>
  <c r="RKW29" i="461"/>
  <c r="RKV29" i="461"/>
  <c r="RKU29" i="461"/>
  <c r="RKT29" i="461"/>
  <c r="RKS29" i="461"/>
  <c r="RKR29" i="461"/>
  <c r="RKQ29" i="461"/>
  <c r="RKP29" i="461"/>
  <c r="RKO29" i="461"/>
  <c r="RKN29" i="461"/>
  <c r="RKM29" i="461"/>
  <c r="RKL29" i="461"/>
  <c r="RKK29" i="461"/>
  <c r="RKJ29" i="461"/>
  <c r="RKI29" i="461"/>
  <c r="RKH29" i="461"/>
  <c r="RKG29" i="461"/>
  <c r="RKF29" i="461"/>
  <c r="RKE29" i="461"/>
  <c r="RKD29" i="461"/>
  <c r="RKC29" i="461"/>
  <c r="RKB29" i="461"/>
  <c r="RKA29" i="461"/>
  <c r="RJZ29" i="461"/>
  <c r="RJY29" i="461"/>
  <c r="RJX29" i="461"/>
  <c r="RJW29" i="461"/>
  <c r="RJV29" i="461"/>
  <c r="RJU29" i="461"/>
  <c r="RJT29" i="461"/>
  <c r="RJS29" i="461"/>
  <c r="RJR29" i="461"/>
  <c r="RJQ29" i="461"/>
  <c r="RJP29" i="461"/>
  <c r="RJO29" i="461"/>
  <c r="RJN29" i="461"/>
  <c r="RJM29" i="461"/>
  <c r="RJL29" i="461"/>
  <c r="RJK29" i="461"/>
  <c r="RJJ29" i="461"/>
  <c r="RJI29" i="461"/>
  <c r="RJH29" i="461"/>
  <c r="RJG29" i="461"/>
  <c r="RJF29" i="461"/>
  <c r="RJE29" i="461"/>
  <c r="RJD29" i="461"/>
  <c r="RJC29" i="461"/>
  <c r="RJB29" i="461"/>
  <c r="RJA29" i="461"/>
  <c r="RIZ29" i="461"/>
  <c r="RIY29" i="461"/>
  <c r="RIX29" i="461"/>
  <c r="RIW29" i="461"/>
  <c r="RIV29" i="461"/>
  <c r="RIU29" i="461"/>
  <c r="RIT29" i="461"/>
  <c r="RIS29" i="461"/>
  <c r="RIR29" i="461"/>
  <c r="RIQ29" i="461"/>
  <c r="RIP29" i="461"/>
  <c r="RIO29" i="461"/>
  <c r="RIN29" i="461"/>
  <c r="RIM29" i="461"/>
  <c r="RIL29" i="461"/>
  <c r="RIK29" i="461"/>
  <c r="RIJ29" i="461"/>
  <c r="RII29" i="461"/>
  <c r="RIH29" i="461"/>
  <c r="RIG29" i="461"/>
  <c r="RIF29" i="461"/>
  <c r="RIE29" i="461"/>
  <c r="RID29" i="461"/>
  <c r="RIC29" i="461"/>
  <c r="RIB29" i="461"/>
  <c r="RIA29" i="461"/>
  <c r="RHZ29" i="461"/>
  <c r="RHY29" i="461"/>
  <c r="RHX29" i="461"/>
  <c r="RHW29" i="461"/>
  <c r="RHV29" i="461"/>
  <c r="RHU29" i="461"/>
  <c r="RHT29" i="461"/>
  <c r="RHS29" i="461"/>
  <c r="RHR29" i="461"/>
  <c r="RHQ29" i="461"/>
  <c r="RHP29" i="461"/>
  <c r="RHO29" i="461"/>
  <c r="RHN29" i="461"/>
  <c r="RHM29" i="461"/>
  <c r="RHL29" i="461"/>
  <c r="RHK29" i="461"/>
  <c r="RHJ29" i="461"/>
  <c r="RHI29" i="461"/>
  <c r="RHH29" i="461"/>
  <c r="RHG29" i="461"/>
  <c r="RHF29" i="461"/>
  <c r="RHE29" i="461"/>
  <c r="RHD29" i="461"/>
  <c r="RHC29" i="461"/>
  <c r="RHB29" i="461"/>
  <c r="RHA29" i="461"/>
  <c r="RGZ29" i="461"/>
  <c r="RGY29" i="461"/>
  <c r="RGX29" i="461"/>
  <c r="RGW29" i="461"/>
  <c r="RGV29" i="461"/>
  <c r="RGU29" i="461"/>
  <c r="RGT29" i="461"/>
  <c r="RGS29" i="461"/>
  <c r="RGR29" i="461"/>
  <c r="RGQ29" i="461"/>
  <c r="RGP29" i="461"/>
  <c r="RGO29" i="461"/>
  <c r="RGN29" i="461"/>
  <c r="RGM29" i="461"/>
  <c r="RGL29" i="461"/>
  <c r="RGK29" i="461"/>
  <c r="RGJ29" i="461"/>
  <c r="RGI29" i="461"/>
  <c r="RGH29" i="461"/>
  <c r="RGG29" i="461"/>
  <c r="RGF29" i="461"/>
  <c r="RGE29" i="461"/>
  <c r="RGD29" i="461"/>
  <c r="RGC29" i="461"/>
  <c r="RGB29" i="461"/>
  <c r="RGA29" i="461"/>
  <c r="RFZ29" i="461"/>
  <c r="RFY29" i="461"/>
  <c r="RFX29" i="461"/>
  <c r="RFW29" i="461"/>
  <c r="RFV29" i="461"/>
  <c r="RFU29" i="461"/>
  <c r="RFT29" i="461"/>
  <c r="RFS29" i="461"/>
  <c r="RFR29" i="461"/>
  <c r="RFQ29" i="461"/>
  <c r="RFP29" i="461"/>
  <c r="RFO29" i="461"/>
  <c r="RFN29" i="461"/>
  <c r="RFM29" i="461"/>
  <c r="RFL29" i="461"/>
  <c r="RFK29" i="461"/>
  <c r="RFJ29" i="461"/>
  <c r="RFI29" i="461"/>
  <c r="RFH29" i="461"/>
  <c r="RFG29" i="461"/>
  <c r="RFF29" i="461"/>
  <c r="RFE29" i="461"/>
  <c r="RFD29" i="461"/>
  <c r="RFC29" i="461"/>
  <c r="RFB29" i="461"/>
  <c r="RFA29" i="461"/>
  <c r="REZ29" i="461"/>
  <c r="REY29" i="461"/>
  <c r="REX29" i="461"/>
  <c r="REW29" i="461"/>
  <c r="REV29" i="461"/>
  <c r="REU29" i="461"/>
  <c r="RET29" i="461"/>
  <c r="RES29" i="461"/>
  <c r="RER29" i="461"/>
  <c r="REQ29" i="461"/>
  <c r="REP29" i="461"/>
  <c r="REO29" i="461"/>
  <c r="REN29" i="461"/>
  <c r="REM29" i="461"/>
  <c r="REL29" i="461"/>
  <c r="REK29" i="461"/>
  <c r="REJ29" i="461"/>
  <c r="REI29" i="461"/>
  <c r="REH29" i="461"/>
  <c r="REG29" i="461"/>
  <c r="REF29" i="461"/>
  <c r="REE29" i="461"/>
  <c r="RED29" i="461"/>
  <c r="REC29" i="461"/>
  <c r="REB29" i="461"/>
  <c r="REA29" i="461"/>
  <c r="RDZ29" i="461"/>
  <c r="RDY29" i="461"/>
  <c r="RDX29" i="461"/>
  <c r="RDW29" i="461"/>
  <c r="RDV29" i="461"/>
  <c r="RDU29" i="461"/>
  <c r="RDT29" i="461"/>
  <c r="RDS29" i="461"/>
  <c r="RDR29" i="461"/>
  <c r="RDQ29" i="461"/>
  <c r="RDP29" i="461"/>
  <c r="RDO29" i="461"/>
  <c r="RDN29" i="461"/>
  <c r="RDM29" i="461"/>
  <c r="RDL29" i="461"/>
  <c r="RDK29" i="461"/>
  <c r="RDJ29" i="461"/>
  <c r="RDI29" i="461"/>
  <c r="RDH29" i="461"/>
  <c r="RDG29" i="461"/>
  <c r="RDF29" i="461"/>
  <c r="RDE29" i="461"/>
  <c r="RDD29" i="461"/>
  <c r="RDC29" i="461"/>
  <c r="RDB29" i="461"/>
  <c r="RDA29" i="461"/>
  <c r="RCZ29" i="461"/>
  <c r="RCY29" i="461"/>
  <c r="RCX29" i="461"/>
  <c r="RCW29" i="461"/>
  <c r="RCV29" i="461"/>
  <c r="RCU29" i="461"/>
  <c r="RCT29" i="461"/>
  <c r="RCS29" i="461"/>
  <c r="RCR29" i="461"/>
  <c r="RCQ29" i="461"/>
  <c r="RCP29" i="461"/>
  <c r="RCO29" i="461"/>
  <c r="RCN29" i="461"/>
  <c r="RCM29" i="461"/>
  <c r="RCL29" i="461"/>
  <c r="RCK29" i="461"/>
  <c r="RCJ29" i="461"/>
  <c r="RCI29" i="461"/>
  <c r="RCH29" i="461"/>
  <c r="RCG29" i="461"/>
  <c r="RCF29" i="461"/>
  <c r="RCE29" i="461"/>
  <c r="RCD29" i="461"/>
  <c r="RCC29" i="461"/>
  <c r="RCB29" i="461"/>
  <c r="RCA29" i="461"/>
  <c r="RBZ29" i="461"/>
  <c r="RBY29" i="461"/>
  <c r="RBX29" i="461"/>
  <c r="RBW29" i="461"/>
  <c r="RBV29" i="461"/>
  <c r="RBU29" i="461"/>
  <c r="RBT29" i="461"/>
  <c r="RBS29" i="461"/>
  <c r="RBR29" i="461"/>
  <c r="RBQ29" i="461"/>
  <c r="RBP29" i="461"/>
  <c r="RBO29" i="461"/>
  <c r="RBN29" i="461"/>
  <c r="RBM29" i="461"/>
  <c r="RBL29" i="461"/>
  <c r="RBK29" i="461"/>
  <c r="RBJ29" i="461"/>
  <c r="RBI29" i="461"/>
  <c r="RBH29" i="461"/>
  <c r="RBG29" i="461"/>
  <c r="RBF29" i="461"/>
  <c r="RBE29" i="461"/>
  <c r="RBD29" i="461"/>
  <c r="RBC29" i="461"/>
  <c r="RBB29" i="461"/>
  <c r="RBA29" i="461"/>
  <c r="RAZ29" i="461"/>
  <c r="RAY29" i="461"/>
  <c r="RAX29" i="461"/>
  <c r="RAW29" i="461"/>
  <c r="RAV29" i="461"/>
  <c r="RAU29" i="461"/>
  <c r="RAT29" i="461"/>
  <c r="RAS29" i="461"/>
  <c r="RAR29" i="461"/>
  <c r="RAQ29" i="461"/>
  <c r="RAP29" i="461"/>
  <c r="RAO29" i="461"/>
  <c r="RAN29" i="461"/>
  <c r="RAM29" i="461"/>
  <c r="RAL29" i="461"/>
  <c r="RAK29" i="461"/>
  <c r="RAJ29" i="461"/>
  <c r="RAI29" i="461"/>
  <c r="RAH29" i="461"/>
  <c r="RAG29" i="461"/>
  <c r="RAF29" i="461"/>
  <c r="RAE29" i="461"/>
  <c r="RAD29" i="461"/>
  <c r="RAC29" i="461"/>
  <c r="RAB29" i="461"/>
  <c r="RAA29" i="461"/>
  <c r="QZZ29" i="461"/>
  <c r="QZY29" i="461"/>
  <c r="QZX29" i="461"/>
  <c r="QZW29" i="461"/>
  <c r="QZV29" i="461"/>
  <c r="QZU29" i="461"/>
  <c r="QZT29" i="461"/>
  <c r="QZS29" i="461"/>
  <c r="QZR29" i="461"/>
  <c r="QZQ29" i="461"/>
  <c r="QZP29" i="461"/>
  <c r="QZO29" i="461"/>
  <c r="QZN29" i="461"/>
  <c r="QZM29" i="461"/>
  <c r="QZL29" i="461"/>
  <c r="QZK29" i="461"/>
  <c r="QZJ29" i="461"/>
  <c r="QZI29" i="461"/>
  <c r="QZH29" i="461"/>
  <c r="QZG29" i="461"/>
  <c r="QZF29" i="461"/>
  <c r="QZE29" i="461"/>
  <c r="QZD29" i="461"/>
  <c r="QZC29" i="461"/>
  <c r="QZB29" i="461"/>
  <c r="QZA29" i="461"/>
  <c r="QYZ29" i="461"/>
  <c r="QYY29" i="461"/>
  <c r="QYX29" i="461"/>
  <c r="QYW29" i="461"/>
  <c r="QYV29" i="461"/>
  <c r="QYU29" i="461"/>
  <c r="QYT29" i="461"/>
  <c r="QYS29" i="461"/>
  <c r="QYR29" i="461"/>
  <c r="QYQ29" i="461"/>
  <c r="QYP29" i="461"/>
  <c r="QYO29" i="461"/>
  <c r="QYN29" i="461"/>
  <c r="QYM29" i="461"/>
  <c r="QYL29" i="461"/>
  <c r="QYK29" i="461"/>
  <c r="QYJ29" i="461"/>
  <c r="QYI29" i="461"/>
  <c r="QYH29" i="461"/>
  <c r="QYG29" i="461"/>
  <c r="QYF29" i="461"/>
  <c r="QYE29" i="461"/>
  <c r="QYD29" i="461"/>
  <c r="QYC29" i="461"/>
  <c r="QYB29" i="461"/>
  <c r="QYA29" i="461"/>
  <c r="QXZ29" i="461"/>
  <c r="QXY29" i="461"/>
  <c r="QXX29" i="461"/>
  <c r="QXW29" i="461"/>
  <c r="QXV29" i="461"/>
  <c r="QXU29" i="461"/>
  <c r="QXT29" i="461"/>
  <c r="QXS29" i="461"/>
  <c r="QXR29" i="461"/>
  <c r="QXQ29" i="461"/>
  <c r="QXP29" i="461"/>
  <c r="QXO29" i="461"/>
  <c r="QXN29" i="461"/>
  <c r="QXM29" i="461"/>
  <c r="QXL29" i="461"/>
  <c r="QXK29" i="461"/>
  <c r="QXJ29" i="461"/>
  <c r="QXI29" i="461"/>
  <c r="QXH29" i="461"/>
  <c r="QXG29" i="461"/>
  <c r="QXF29" i="461"/>
  <c r="QXE29" i="461"/>
  <c r="QXD29" i="461"/>
  <c r="QXC29" i="461"/>
  <c r="QXB29" i="461"/>
  <c r="QXA29" i="461"/>
  <c r="QWZ29" i="461"/>
  <c r="QWY29" i="461"/>
  <c r="QWX29" i="461"/>
  <c r="QWW29" i="461"/>
  <c r="QWV29" i="461"/>
  <c r="QWU29" i="461"/>
  <c r="QWT29" i="461"/>
  <c r="QWS29" i="461"/>
  <c r="QWR29" i="461"/>
  <c r="QWQ29" i="461"/>
  <c r="QWP29" i="461"/>
  <c r="QWO29" i="461"/>
  <c r="QWN29" i="461"/>
  <c r="QWM29" i="461"/>
  <c r="QWL29" i="461"/>
  <c r="QWK29" i="461"/>
  <c r="QWJ29" i="461"/>
  <c r="QWI29" i="461"/>
  <c r="QWH29" i="461"/>
  <c r="QWG29" i="461"/>
  <c r="QWF29" i="461"/>
  <c r="QWE29" i="461"/>
  <c r="QWD29" i="461"/>
  <c r="QWC29" i="461"/>
  <c r="QWB29" i="461"/>
  <c r="QWA29" i="461"/>
  <c r="QVZ29" i="461"/>
  <c r="QVY29" i="461"/>
  <c r="QVX29" i="461"/>
  <c r="QVW29" i="461"/>
  <c r="QVV29" i="461"/>
  <c r="QVU29" i="461"/>
  <c r="QVT29" i="461"/>
  <c r="QVS29" i="461"/>
  <c r="QVR29" i="461"/>
  <c r="QVQ29" i="461"/>
  <c r="QVP29" i="461"/>
  <c r="QVO29" i="461"/>
  <c r="QVN29" i="461"/>
  <c r="QVM29" i="461"/>
  <c r="QVL29" i="461"/>
  <c r="QVK29" i="461"/>
  <c r="QVJ29" i="461"/>
  <c r="QVI29" i="461"/>
  <c r="QVH29" i="461"/>
  <c r="QVG29" i="461"/>
  <c r="QVF29" i="461"/>
  <c r="QVE29" i="461"/>
  <c r="QVD29" i="461"/>
  <c r="QVC29" i="461"/>
  <c r="QVB29" i="461"/>
  <c r="QVA29" i="461"/>
  <c r="QUZ29" i="461"/>
  <c r="QUY29" i="461"/>
  <c r="QUX29" i="461"/>
  <c r="QUW29" i="461"/>
  <c r="QUV29" i="461"/>
  <c r="QUU29" i="461"/>
  <c r="QUT29" i="461"/>
  <c r="QUS29" i="461"/>
  <c r="QUR29" i="461"/>
  <c r="QUQ29" i="461"/>
  <c r="QUP29" i="461"/>
  <c r="QUO29" i="461"/>
  <c r="QUN29" i="461"/>
  <c r="QUM29" i="461"/>
  <c r="QUL29" i="461"/>
  <c r="QUK29" i="461"/>
  <c r="QUJ29" i="461"/>
  <c r="QUI29" i="461"/>
  <c r="QUH29" i="461"/>
  <c r="QUG29" i="461"/>
  <c r="QUF29" i="461"/>
  <c r="QUE29" i="461"/>
  <c r="QUD29" i="461"/>
  <c r="QUC29" i="461"/>
  <c r="QUB29" i="461"/>
  <c r="QUA29" i="461"/>
  <c r="QTZ29" i="461"/>
  <c r="QTY29" i="461"/>
  <c r="QTX29" i="461"/>
  <c r="QTW29" i="461"/>
  <c r="QTV29" i="461"/>
  <c r="QTU29" i="461"/>
  <c r="QTT29" i="461"/>
  <c r="QTS29" i="461"/>
  <c r="QTR29" i="461"/>
  <c r="QTQ29" i="461"/>
  <c r="QTP29" i="461"/>
  <c r="QTO29" i="461"/>
  <c r="QTN29" i="461"/>
  <c r="QTM29" i="461"/>
  <c r="QTL29" i="461"/>
  <c r="QTK29" i="461"/>
  <c r="QTJ29" i="461"/>
  <c r="QTI29" i="461"/>
  <c r="QTH29" i="461"/>
  <c r="QTG29" i="461"/>
  <c r="QTF29" i="461"/>
  <c r="QTE29" i="461"/>
  <c r="QTD29" i="461"/>
  <c r="QTC29" i="461"/>
  <c r="QTB29" i="461"/>
  <c r="QTA29" i="461"/>
  <c r="QSZ29" i="461"/>
  <c r="QSY29" i="461"/>
  <c r="QSX29" i="461"/>
  <c r="QSW29" i="461"/>
  <c r="QSV29" i="461"/>
  <c r="QSU29" i="461"/>
  <c r="QST29" i="461"/>
  <c r="QSS29" i="461"/>
  <c r="QSR29" i="461"/>
  <c r="QSQ29" i="461"/>
  <c r="QSP29" i="461"/>
  <c r="QSO29" i="461"/>
  <c r="QSN29" i="461"/>
  <c r="QSM29" i="461"/>
  <c r="QSL29" i="461"/>
  <c r="QSK29" i="461"/>
  <c r="QSJ29" i="461"/>
  <c r="QSI29" i="461"/>
  <c r="QSH29" i="461"/>
  <c r="QSG29" i="461"/>
  <c r="QSF29" i="461"/>
  <c r="QSE29" i="461"/>
  <c r="QSD29" i="461"/>
  <c r="QSC29" i="461"/>
  <c r="QSB29" i="461"/>
  <c r="QSA29" i="461"/>
  <c r="QRZ29" i="461"/>
  <c r="QRY29" i="461"/>
  <c r="QRX29" i="461"/>
  <c r="QRW29" i="461"/>
  <c r="QRV29" i="461"/>
  <c r="QRU29" i="461"/>
  <c r="QRT29" i="461"/>
  <c r="QRS29" i="461"/>
  <c r="QRR29" i="461"/>
  <c r="QRQ29" i="461"/>
  <c r="QRP29" i="461"/>
  <c r="QRO29" i="461"/>
  <c r="QRN29" i="461"/>
  <c r="QRM29" i="461"/>
  <c r="QRL29" i="461"/>
  <c r="QRK29" i="461"/>
  <c r="QRJ29" i="461"/>
  <c r="QRI29" i="461"/>
  <c r="QRH29" i="461"/>
  <c r="QRG29" i="461"/>
  <c r="QRF29" i="461"/>
  <c r="QRE29" i="461"/>
  <c r="QRD29" i="461"/>
  <c r="QRC29" i="461"/>
  <c r="QRB29" i="461"/>
  <c r="QRA29" i="461"/>
  <c r="QQZ29" i="461"/>
  <c r="QQY29" i="461"/>
  <c r="QQX29" i="461"/>
  <c r="QQW29" i="461"/>
  <c r="QQV29" i="461"/>
  <c r="QQU29" i="461"/>
  <c r="QQT29" i="461"/>
  <c r="QQS29" i="461"/>
  <c r="QQR29" i="461"/>
  <c r="QQQ29" i="461"/>
  <c r="QQP29" i="461"/>
  <c r="QQO29" i="461"/>
  <c r="QQN29" i="461"/>
  <c r="QQM29" i="461"/>
  <c r="QQL29" i="461"/>
  <c r="QQK29" i="461"/>
  <c r="QQJ29" i="461"/>
  <c r="QQI29" i="461"/>
  <c r="QQH29" i="461"/>
  <c r="QQG29" i="461"/>
  <c r="QQF29" i="461"/>
  <c r="QQE29" i="461"/>
  <c r="QQD29" i="461"/>
  <c r="QQC29" i="461"/>
  <c r="QQB29" i="461"/>
  <c r="QQA29" i="461"/>
  <c r="QPZ29" i="461"/>
  <c r="QPY29" i="461"/>
  <c r="QPX29" i="461"/>
  <c r="QPW29" i="461"/>
  <c r="QPV29" i="461"/>
  <c r="QPU29" i="461"/>
  <c r="QPT29" i="461"/>
  <c r="QPS29" i="461"/>
  <c r="QPR29" i="461"/>
  <c r="QPQ29" i="461"/>
  <c r="QPP29" i="461"/>
  <c r="QPO29" i="461"/>
  <c r="QPN29" i="461"/>
  <c r="QPM29" i="461"/>
  <c r="QPL29" i="461"/>
  <c r="QPK29" i="461"/>
  <c r="QPJ29" i="461"/>
  <c r="QPI29" i="461"/>
  <c r="QPH29" i="461"/>
  <c r="QPG29" i="461"/>
  <c r="QPF29" i="461"/>
  <c r="QPE29" i="461"/>
  <c r="QPD29" i="461"/>
  <c r="QPC29" i="461"/>
  <c r="QPB29" i="461"/>
  <c r="QPA29" i="461"/>
  <c r="QOZ29" i="461"/>
  <c r="QOY29" i="461"/>
  <c r="QOX29" i="461"/>
  <c r="QOW29" i="461"/>
  <c r="QOV29" i="461"/>
  <c r="QOU29" i="461"/>
  <c r="QOT29" i="461"/>
  <c r="QOS29" i="461"/>
  <c r="QOR29" i="461"/>
  <c r="QOQ29" i="461"/>
  <c r="QOP29" i="461"/>
  <c r="QOO29" i="461"/>
  <c r="QON29" i="461"/>
  <c r="QOM29" i="461"/>
  <c r="QOL29" i="461"/>
  <c r="QOK29" i="461"/>
  <c r="QOJ29" i="461"/>
  <c r="QOI29" i="461"/>
  <c r="QOH29" i="461"/>
  <c r="QOG29" i="461"/>
  <c r="QOF29" i="461"/>
  <c r="QOE29" i="461"/>
  <c r="QOD29" i="461"/>
  <c r="QOC29" i="461"/>
  <c r="QOB29" i="461"/>
  <c r="QOA29" i="461"/>
  <c r="QNZ29" i="461"/>
  <c r="QNY29" i="461"/>
  <c r="QNX29" i="461"/>
  <c r="QNW29" i="461"/>
  <c r="QNV29" i="461"/>
  <c r="QNU29" i="461"/>
  <c r="QNT29" i="461"/>
  <c r="QNS29" i="461"/>
  <c r="QNR29" i="461"/>
  <c r="QNQ29" i="461"/>
  <c r="QNP29" i="461"/>
  <c r="QNO29" i="461"/>
  <c r="QNN29" i="461"/>
  <c r="QNM29" i="461"/>
  <c r="QNL29" i="461"/>
  <c r="QNK29" i="461"/>
  <c r="QNJ29" i="461"/>
  <c r="QNI29" i="461"/>
  <c r="QNH29" i="461"/>
  <c r="QNG29" i="461"/>
  <c r="QNF29" i="461"/>
  <c r="QNE29" i="461"/>
  <c r="QND29" i="461"/>
  <c r="QNC29" i="461"/>
  <c r="QNB29" i="461"/>
  <c r="QNA29" i="461"/>
  <c r="QMZ29" i="461"/>
  <c r="QMY29" i="461"/>
  <c r="QMX29" i="461"/>
  <c r="QMW29" i="461"/>
  <c r="QMV29" i="461"/>
  <c r="QMU29" i="461"/>
  <c r="QMT29" i="461"/>
  <c r="QMS29" i="461"/>
  <c r="QMR29" i="461"/>
  <c r="QMQ29" i="461"/>
  <c r="QMP29" i="461"/>
  <c r="QMO29" i="461"/>
  <c r="QMN29" i="461"/>
  <c r="QMM29" i="461"/>
  <c r="QML29" i="461"/>
  <c r="QMK29" i="461"/>
  <c r="QMJ29" i="461"/>
  <c r="QMI29" i="461"/>
  <c r="QMH29" i="461"/>
  <c r="QMG29" i="461"/>
  <c r="QMF29" i="461"/>
  <c r="QME29" i="461"/>
  <c r="QMD29" i="461"/>
  <c r="QMC29" i="461"/>
  <c r="QMB29" i="461"/>
  <c r="QMA29" i="461"/>
  <c r="QLZ29" i="461"/>
  <c r="QLY29" i="461"/>
  <c r="QLX29" i="461"/>
  <c r="QLW29" i="461"/>
  <c r="QLV29" i="461"/>
  <c r="QLU29" i="461"/>
  <c r="QLT29" i="461"/>
  <c r="QLS29" i="461"/>
  <c r="QLR29" i="461"/>
  <c r="QLQ29" i="461"/>
  <c r="QLP29" i="461"/>
  <c r="QLO29" i="461"/>
  <c r="QLN29" i="461"/>
  <c r="QLM29" i="461"/>
  <c r="QLL29" i="461"/>
  <c r="QLK29" i="461"/>
  <c r="QLJ29" i="461"/>
  <c r="QLI29" i="461"/>
  <c r="QLH29" i="461"/>
  <c r="QLG29" i="461"/>
  <c r="QLF29" i="461"/>
  <c r="QLE29" i="461"/>
  <c r="QLD29" i="461"/>
  <c r="QLC29" i="461"/>
  <c r="QLB29" i="461"/>
  <c r="QLA29" i="461"/>
  <c r="QKZ29" i="461"/>
  <c r="QKY29" i="461"/>
  <c r="QKX29" i="461"/>
  <c r="QKW29" i="461"/>
  <c r="QKV29" i="461"/>
  <c r="QKU29" i="461"/>
  <c r="QKT29" i="461"/>
  <c r="QKS29" i="461"/>
  <c r="QKR29" i="461"/>
  <c r="QKQ29" i="461"/>
  <c r="QKP29" i="461"/>
  <c r="QKO29" i="461"/>
  <c r="QKN29" i="461"/>
  <c r="QKM29" i="461"/>
  <c r="QKL29" i="461"/>
  <c r="QKK29" i="461"/>
  <c r="QKJ29" i="461"/>
  <c r="QKI29" i="461"/>
  <c r="QKH29" i="461"/>
  <c r="QKG29" i="461"/>
  <c r="QKF29" i="461"/>
  <c r="QKE29" i="461"/>
  <c r="QKD29" i="461"/>
  <c r="QKC29" i="461"/>
  <c r="QKB29" i="461"/>
  <c r="QKA29" i="461"/>
  <c r="QJZ29" i="461"/>
  <c r="QJY29" i="461"/>
  <c r="QJX29" i="461"/>
  <c r="QJW29" i="461"/>
  <c r="QJV29" i="461"/>
  <c r="QJU29" i="461"/>
  <c r="QJT29" i="461"/>
  <c r="QJS29" i="461"/>
  <c r="QJR29" i="461"/>
  <c r="QJQ29" i="461"/>
  <c r="QJP29" i="461"/>
  <c r="QJO29" i="461"/>
  <c r="QJN29" i="461"/>
  <c r="QJM29" i="461"/>
  <c r="QJL29" i="461"/>
  <c r="QJK29" i="461"/>
  <c r="QJJ29" i="461"/>
  <c r="QJI29" i="461"/>
  <c r="QJH29" i="461"/>
  <c r="QJG29" i="461"/>
  <c r="QJF29" i="461"/>
  <c r="QJE29" i="461"/>
  <c r="QJD29" i="461"/>
  <c r="QJC29" i="461"/>
  <c r="QJB29" i="461"/>
  <c r="QJA29" i="461"/>
  <c r="QIZ29" i="461"/>
  <c r="QIY29" i="461"/>
  <c r="QIX29" i="461"/>
  <c r="QIW29" i="461"/>
  <c r="QIV29" i="461"/>
  <c r="QIU29" i="461"/>
  <c r="QIT29" i="461"/>
  <c r="QIS29" i="461"/>
  <c r="QIR29" i="461"/>
  <c r="QIQ29" i="461"/>
  <c r="QIP29" i="461"/>
  <c r="QIO29" i="461"/>
  <c r="QIN29" i="461"/>
  <c r="QIM29" i="461"/>
  <c r="QIL29" i="461"/>
  <c r="QIK29" i="461"/>
  <c r="QIJ29" i="461"/>
  <c r="QII29" i="461"/>
  <c r="QIH29" i="461"/>
  <c r="QIG29" i="461"/>
  <c r="QIF29" i="461"/>
  <c r="QIE29" i="461"/>
  <c r="QID29" i="461"/>
  <c r="QIC29" i="461"/>
  <c r="QIB29" i="461"/>
  <c r="QIA29" i="461"/>
  <c r="QHZ29" i="461"/>
  <c r="QHY29" i="461"/>
  <c r="QHX29" i="461"/>
  <c r="QHW29" i="461"/>
  <c r="QHV29" i="461"/>
  <c r="QHU29" i="461"/>
  <c r="QHT29" i="461"/>
  <c r="QHS29" i="461"/>
  <c r="QHR29" i="461"/>
  <c r="QHQ29" i="461"/>
  <c r="QHP29" i="461"/>
  <c r="QHO29" i="461"/>
  <c r="QHN29" i="461"/>
  <c r="QHM29" i="461"/>
  <c r="QHL29" i="461"/>
  <c r="QHK29" i="461"/>
  <c r="QHJ29" i="461"/>
  <c r="QHI29" i="461"/>
  <c r="QHH29" i="461"/>
  <c r="QHG29" i="461"/>
  <c r="QHF29" i="461"/>
  <c r="QHE29" i="461"/>
  <c r="QHD29" i="461"/>
  <c r="QHC29" i="461"/>
  <c r="QHB29" i="461"/>
  <c r="QHA29" i="461"/>
  <c r="QGZ29" i="461"/>
  <c r="QGY29" i="461"/>
  <c r="QGX29" i="461"/>
  <c r="QGW29" i="461"/>
  <c r="QGV29" i="461"/>
  <c r="QGU29" i="461"/>
  <c r="QGT29" i="461"/>
  <c r="QGS29" i="461"/>
  <c r="QGR29" i="461"/>
  <c r="QGQ29" i="461"/>
  <c r="QGP29" i="461"/>
  <c r="QGO29" i="461"/>
  <c r="QGN29" i="461"/>
  <c r="QGM29" i="461"/>
  <c r="QGL29" i="461"/>
  <c r="QGK29" i="461"/>
  <c r="QGJ29" i="461"/>
  <c r="QGI29" i="461"/>
  <c r="QGH29" i="461"/>
  <c r="QGG29" i="461"/>
  <c r="QGF29" i="461"/>
  <c r="QGE29" i="461"/>
  <c r="QGD29" i="461"/>
  <c r="QGC29" i="461"/>
  <c r="QGB29" i="461"/>
  <c r="QGA29" i="461"/>
  <c r="QFZ29" i="461"/>
  <c r="QFY29" i="461"/>
  <c r="QFX29" i="461"/>
  <c r="QFW29" i="461"/>
  <c r="QFV29" i="461"/>
  <c r="QFU29" i="461"/>
  <c r="QFT29" i="461"/>
  <c r="QFS29" i="461"/>
  <c r="QFR29" i="461"/>
  <c r="QFQ29" i="461"/>
  <c r="QFP29" i="461"/>
  <c r="QFO29" i="461"/>
  <c r="QFN29" i="461"/>
  <c r="QFM29" i="461"/>
  <c r="QFL29" i="461"/>
  <c r="QFK29" i="461"/>
  <c r="QFJ29" i="461"/>
  <c r="QFI29" i="461"/>
  <c r="QFH29" i="461"/>
  <c r="QFG29" i="461"/>
  <c r="QFF29" i="461"/>
  <c r="QFE29" i="461"/>
  <c r="QFD29" i="461"/>
  <c r="QFC29" i="461"/>
  <c r="QFB29" i="461"/>
  <c r="QFA29" i="461"/>
  <c r="QEZ29" i="461"/>
  <c r="QEY29" i="461"/>
  <c r="QEX29" i="461"/>
  <c r="QEW29" i="461"/>
  <c r="QEV29" i="461"/>
  <c r="QEU29" i="461"/>
  <c r="QET29" i="461"/>
  <c r="QES29" i="461"/>
  <c r="QER29" i="461"/>
  <c r="QEQ29" i="461"/>
  <c r="QEP29" i="461"/>
  <c r="QEO29" i="461"/>
  <c r="QEN29" i="461"/>
  <c r="QEM29" i="461"/>
  <c r="QEL29" i="461"/>
  <c r="QEK29" i="461"/>
  <c r="QEJ29" i="461"/>
  <c r="QEI29" i="461"/>
  <c r="QEH29" i="461"/>
  <c r="QEG29" i="461"/>
  <c r="QEF29" i="461"/>
  <c r="QEE29" i="461"/>
  <c r="QED29" i="461"/>
  <c r="QEC29" i="461"/>
  <c r="QEB29" i="461"/>
  <c r="QEA29" i="461"/>
  <c r="QDZ29" i="461"/>
  <c r="QDY29" i="461"/>
  <c r="QDX29" i="461"/>
  <c r="QDW29" i="461"/>
  <c r="QDV29" i="461"/>
  <c r="QDU29" i="461"/>
  <c r="QDT29" i="461"/>
  <c r="QDS29" i="461"/>
  <c r="QDR29" i="461"/>
  <c r="QDQ29" i="461"/>
  <c r="QDP29" i="461"/>
  <c r="QDO29" i="461"/>
  <c r="QDN29" i="461"/>
  <c r="QDM29" i="461"/>
  <c r="QDL29" i="461"/>
  <c r="QDK29" i="461"/>
  <c r="QDJ29" i="461"/>
  <c r="QDI29" i="461"/>
  <c r="QDH29" i="461"/>
  <c r="QDG29" i="461"/>
  <c r="QDF29" i="461"/>
  <c r="QDE29" i="461"/>
  <c r="QDD29" i="461"/>
  <c r="QDC29" i="461"/>
  <c r="QDB29" i="461"/>
  <c r="QDA29" i="461"/>
  <c r="QCZ29" i="461"/>
  <c r="QCY29" i="461"/>
  <c r="QCX29" i="461"/>
  <c r="QCW29" i="461"/>
  <c r="QCV29" i="461"/>
  <c r="QCU29" i="461"/>
  <c r="QCT29" i="461"/>
  <c r="QCS29" i="461"/>
  <c r="QCR29" i="461"/>
  <c r="QCQ29" i="461"/>
  <c r="QCP29" i="461"/>
  <c r="QCO29" i="461"/>
  <c r="QCN29" i="461"/>
  <c r="QCM29" i="461"/>
  <c r="QCL29" i="461"/>
  <c r="QCK29" i="461"/>
  <c r="QCJ29" i="461"/>
  <c r="QCI29" i="461"/>
  <c r="QCH29" i="461"/>
  <c r="QCG29" i="461"/>
  <c r="QCF29" i="461"/>
  <c r="QCE29" i="461"/>
  <c r="QCD29" i="461"/>
  <c r="QCC29" i="461"/>
  <c r="QCB29" i="461"/>
  <c r="QCA29" i="461"/>
  <c r="QBZ29" i="461"/>
  <c r="QBY29" i="461"/>
  <c r="QBX29" i="461"/>
  <c r="QBW29" i="461"/>
  <c r="QBV29" i="461"/>
  <c r="QBU29" i="461"/>
  <c r="QBT29" i="461"/>
  <c r="QBS29" i="461"/>
  <c r="QBR29" i="461"/>
  <c r="QBQ29" i="461"/>
  <c r="QBP29" i="461"/>
  <c r="QBO29" i="461"/>
  <c r="QBN29" i="461"/>
  <c r="QBM29" i="461"/>
  <c r="QBL29" i="461"/>
  <c r="QBK29" i="461"/>
  <c r="QBJ29" i="461"/>
  <c r="QBI29" i="461"/>
  <c r="QBH29" i="461"/>
  <c r="QBG29" i="461"/>
  <c r="QBF29" i="461"/>
  <c r="QBE29" i="461"/>
  <c r="QBD29" i="461"/>
  <c r="QBC29" i="461"/>
  <c r="QBB29" i="461"/>
  <c r="QBA29" i="461"/>
  <c r="QAZ29" i="461"/>
  <c r="QAY29" i="461"/>
  <c r="QAX29" i="461"/>
  <c r="QAW29" i="461"/>
  <c r="QAV29" i="461"/>
  <c r="QAU29" i="461"/>
  <c r="QAT29" i="461"/>
  <c r="QAS29" i="461"/>
  <c r="QAR29" i="461"/>
  <c r="QAQ29" i="461"/>
  <c r="QAP29" i="461"/>
  <c r="QAO29" i="461"/>
  <c r="QAN29" i="461"/>
  <c r="QAM29" i="461"/>
  <c r="QAL29" i="461"/>
  <c r="QAK29" i="461"/>
  <c r="QAJ29" i="461"/>
  <c r="QAI29" i="461"/>
  <c r="QAH29" i="461"/>
  <c r="QAG29" i="461"/>
  <c r="QAF29" i="461"/>
  <c r="QAE29" i="461"/>
  <c r="QAD29" i="461"/>
  <c r="QAC29" i="461"/>
  <c r="QAB29" i="461"/>
  <c r="QAA29" i="461"/>
  <c r="PZZ29" i="461"/>
  <c r="PZY29" i="461"/>
  <c r="PZX29" i="461"/>
  <c r="PZW29" i="461"/>
  <c r="PZV29" i="461"/>
  <c r="PZU29" i="461"/>
  <c r="PZT29" i="461"/>
  <c r="PZS29" i="461"/>
  <c r="PZR29" i="461"/>
  <c r="PZQ29" i="461"/>
  <c r="PZP29" i="461"/>
  <c r="PZO29" i="461"/>
  <c r="PZN29" i="461"/>
  <c r="PZM29" i="461"/>
  <c r="PZL29" i="461"/>
  <c r="PZK29" i="461"/>
  <c r="PZJ29" i="461"/>
  <c r="PZI29" i="461"/>
  <c r="PZH29" i="461"/>
  <c r="PZG29" i="461"/>
  <c r="PZF29" i="461"/>
  <c r="PZE29" i="461"/>
  <c r="PZD29" i="461"/>
  <c r="PZC29" i="461"/>
  <c r="PZB29" i="461"/>
  <c r="PZA29" i="461"/>
  <c r="PYZ29" i="461"/>
  <c r="PYY29" i="461"/>
  <c r="PYX29" i="461"/>
  <c r="PYW29" i="461"/>
  <c r="PYV29" i="461"/>
  <c r="PYU29" i="461"/>
  <c r="PYT29" i="461"/>
  <c r="PYS29" i="461"/>
  <c r="PYR29" i="461"/>
  <c r="PYQ29" i="461"/>
  <c r="PYP29" i="461"/>
  <c r="PYO29" i="461"/>
  <c r="PYN29" i="461"/>
  <c r="PYM29" i="461"/>
  <c r="PYL29" i="461"/>
  <c r="PYK29" i="461"/>
  <c r="PYJ29" i="461"/>
  <c r="PYI29" i="461"/>
  <c r="PYH29" i="461"/>
  <c r="PYG29" i="461"/>
  <c r="PYF29" i="461"/>
  <c r="PYE29" i="461"/>
  <c r="PYD29" i="461"/>
  <c r="PYC29" i="461"/>
  <c r="PYB29" i="461"/>
  <c r="PYA29" i="461"/>
  <c r="PXZ29" i="461"/>
  <c r="PXY29" i="461"/>
  <c r="PXX29" i="461"/>
  <c r="PXW29" i="461"/>
  <c r="PXV29" i="461"/>
  <c r="PXU29" i="461"/>
  <c r="PXT29" i="461"/>
  <c r="PXS29" i="461"/>
  <c r="PXR29" i="461"/>
  <c r="PXQ29" i="461"/>
  <c r="PXP29" i="461"/>
  <c r="PXO29" i="461"/>
  <c r="PXN29" i="461"/>
  <c r="PXM29" i="461"/>
  <c r="PXL29" i="461"/>
  <c r="PXK29" i="461"/>
  <c r="PXJ29" i="461"/>
  <c r="PXI29" i="461"/>
  <c r="PXH29" i="461"/>
  <c r="PXG29" i="461"/>
  <c r="PXF29" i="461"/>
  <c r="PXE29" i="461"/>
  <c r="PXD29" i="461"/>
  <c r="PXC29" i="461"/>
  <c r="PXB29" i="461"/>
  <c r="PXA29" i="461"/>
  <c r="PWZ29" i="461"/>
  <c r="PWY29" i="461"/>
  <c r="PWX29" i="461"/>
  <c r="PWW29" i="461"/>
  <c r="PWV29" i="461"/>
  <c r="PWU29" i="461"/>
  <c r="PWT29" i="461"/>
  <c r="PWS29" i="461"/>
  <c r="PWR29" i="461"/>
  <c r="PWQ29" i="461"/>
  <c r="PWP29" i="461"/>
  <c r="PWO29" i="461"/>
  <c r="PWN29" i="461"/>
  <c r="PWM29" i="461"/>
  <c r="PWL29" i="461"/>
  <c r="PWK29" i="461"/>
  <c r="PWJ29" i="461"/>
  <c r="PWI29" i="461"/>
  <c r="PWH29" i="461"/>
  <c r="PWG29" i="461"/>
  <c r="PWF29" i="461"/>
  <c r="PWE29" i="461"/>
  <c r="PWD29" i="461"/>
  <c r="PWC29" i="461"/>
  <c r="PWB29" i="461"/>
  <c r="PWA29" i="461"/>
  <c r="PVZ29" i="461"/>
  <c r="PVY29" i="461"/>
  <c r="PVX29" i="461"/>
  <c r="PVW29" i="461"/>
  <c r="PVV29" i="461"/>
  <c r="PVU29" i="461"/>
  <c r="PVT29" i="461"/>
  <c r="PVS29" i="461"/>
  <c r="PVR29" i="461"/>
  <c r="PVQ29" i="461"/>
  <c r="PVP29" i="461"/>
  <c r="PVO29" i="461"/>
  <c r="PVN29" i="461"/>
  <c r="PVM29" i="461"/>
  <c r="PVL29" i="461"/>
  <c r="PVK29" i="461"/>
  <c r="PVJ29" i="461"/>
  <c r="PVI29" i="461"/>
  <c r="PVH29" i="461"/>
  <c r="PVG29" i="461"/>
  <c r="PVF29" i="461"/>
  <c r="PVE29" i="461"/>
  <c r="PVD29" i="461"/>
  <c r="PVC29" i="461"/>
  <c r="PVB29" i="461"/>
  <c r="PVA29" i="461"/>
  <c r="PUZ29" i="461"/>
  <c r="PUY29" i="461"/>
  <c r="PUX29" i="461"/>
  <c r="PUW29" i="461"/>
  <c r="PUV29" i="461"/>
  <c r="PUU29" i="461"/>
  <c r="PUT29" i="461"/>
  <c r="PUS29" i="461"/>
  <c r="PUR29" i="461"/>
  <c r="PUQ29" i="461"/>
  <c r="PUP29" i="461"/>
  <c r="PUO29" i="461"/>
  <c r="PUN29" i="461"/>
  <c r="PUM29" i="461"/>
  <c r="PUL29" i="461"/>
  <c r="PUK29" i="461"/>
  <c r="PUJ29" i="461"/>
  <c r="PUI29" i="461"/>
  <c r="PUH29" i="461"/>
  <c r="PUG29" i="461"/>
  <c r="PUF29" i="461"/>
  <c r="PUE29" i="461"/>
  <c r="PUD29" i="461"/>
  <c r="PUC29" i="461"/>
  <c r="PUB29" i="461"/>
  <c r="PUA29" i="461"/>
  <c r="PTZ29" i="461"/>
  <c r="PTY29" i="461"/>
  <c r="PTX29" i="461"/>
  <c r="PTW29" i="461"/>
  <c r="PTV29" i="461"/>
  <c r="PTU29" i="461"/>
  <c r="PTT29" i="461"/>
  <c r="PTS29" i="461"/>
  <c r="PTR29" i="461"/>
  <c r="PTQ29" i="461"/>
  <c r="PTP29" i="461"/>
  <c r="PTO29" i="461"/>
  <c r="PTN29" i="461"/>
  <c r="PTM29" i="461"/>
  <c r="PTL29" i="461"/>
  <c r="PTK29" i="461"/>
  <c r="PTJ29" i="461"/>
  <c r="PTI29" i="461"/>
  <c r="PTH29" i="461"/>
  <c r="PTG29" i="461"/>
  <c r="PTF29" i="461"/>
  <c r="PTE29" i="461"/>
  <c r="PTD29" i="461"/>
  <c r="PTC29" i="461"/>
  <c r="PTB29" i="461"/>
  <c r="PTA29" i="461"/>
  <c r="PSZ29" i="461"/>
  <c r="PSY29" i="461"/>
  <c r="PSX29" i="461"/>
  <c r="PSW29" i="461"/>
  <c r="PSV29" i="461"/>
  <c r="PSU29" i="461"/>
  <c r="PST29" i="461"/>
  <c r="PSS29" i="461"/>
  <c r="PSR29" i="461"/>
  <c r="PSQ29" i="461"/>
  <c r="PSP29" i="461"/>
  <c r="PSO29" i="461"/>
  <c r="PSN29" i="461"/>
  <c r="PSM29" i="461"/>
  <c r="PSL29" i="461"/>
  <c r="PSK29" i="461"/>
  <c r="PSJ29" i="461"/>
  <c r="PSI29" i="461"/>
  <c r="PSH29" i="461"/>
  <c r="PSG29" i="461"/>
  <c r="PSF29" i="461"/>
  <c r="PSE29" i="461"/>
  <c r="PSD29" i="461"/>
  <c r="PSC29" i="461"/>
  <c r="PSB29" i="461"/>
  <c r="PSA29" i="461"/>
  <c r="PRZ29" i="461"/>
  <c r="PRY29" i="461"/>
  <c r="PRX29" i="461"/>
  <c r="PRW29" i="461"/>
  <c r="PRV29" i="461"/>
  <c r="PRU29" i="461"/>
  <c r="PRT29" i="461"/>
  <c r="PRS29" i="461"/>
  <c r="PRR29" i="461"/>
  <c r="PRQ29" i="461"/>
  <c r="PRP29" i="461"/>
  <c r="PRO29" i="461"/>
  <c r="PRN29" i="461"/>
  <c r="PRM29" i="461"/>
  <c r="PRL29" i="461"/>
  <c r="PRK29" i="461"/>
  <c r="PRJ29" i="461"/>
  <c r="PRI29" i="461"/>
  <c r="PRH29" i="461"/>
  <c r="PRG29" i="461"/>
  <c r="PRF29" i="461"/>
  <c r="PRE29" i="461"/>
  <c r="PRD29" i="461"/>
  <c r="PRC29" i="461"/>
  <c r="PRB29" i="461"/>
  <c r="PRA29" i="461"/>
  <c r="PQZ29" i="461"/>
  <c r="PQY29" i="461"/>
  <c r="PQX29" i="461"/>
  <c r="PQW29" i="461"/>
  <c r="PQV29" i="461"/>
  <c r="PQU29" i="461"/>
  <c r="PQT29" i="461"/>
  <c r="PQS29" i="461"/>
  <c r="PQR29" i="461"/>
  <c r="PQQ29" i="461"/>
  <c r="PQP29" i="461"/>
  <c r="PQO29" i="461"/>
  <c r="PQN29" i="461"/>
  <c r="PQM29" i="461"/>
  <c r="PQL29" i="461"/>
  <c r="PQK29" i="461"/>
  <c r="PQJ29" i="461"/>
  <c r="PQI29" i="461"/>
  <c r="PQH29" i="461"/>
  <c r="PQG29" i="461"/>
  <c r="PQF29" i="461"/>
  <c r="PQE29" i="461"/>
  <c r="PQD29" i="461"/>
  <c r="PQC29" i="461"/>
  <c r="PQB29" i="461"/>
  <c r="PQA29" i="461"/>
  <c r="PPZ29" i="461"/>
  <c r="PPY29" i="461"/>
  <c r="PPX29" i="461"/>
  <c r="PPW29" i="461"/>
  <c r="PPV29" i="461"/>
  <c r="PPU29" i="461"/>
  <c r="PPT29" i="461"/>
  <c r="PPS29" i="461"/>
  <c r="PPR29" i="461"/>
  <c r="PPQ29" i="461"/>
  <c r="PPP29" i="461"/>
  <c r="PPO29" i="461"/>
  <c r="PPN29" i="461"/>
  <c r="PPM29" i="461"/>
  <c r="PPL29" i="461"/>
  <c r="PPK29" i="461"/>
  <c r="PPJ29" i="461"/>
  <c r="PPI29" i="461"/>
  <c r="PPH29" i="461"/>
  <c r="PPG29" i="461"/>
  <c r="PPF29" i="461"/>
  <c r="PPE29" i="461"/>
  <c r="PPD29" i="461"/>
  <c r="PPC29" i="461"/>
  <c r="PPB29" i="461"/>
  <c r="PPA29" i="461"/>
  <c r="POZ29" i="461"/>
  <c r="POY29" i="461"/>
  <c r="POX29" i="461"/>
  <c r="POW29" i="461"/>
  <c r="POV29" i="461"/>
  <c r="POU29" i="461"/>
  <c r="POT29" i="461"/>
  <c r="POS29" i="461"/>
  <c r="POR29" i="461"/>
  <c r="POQ29" i="461"/>
  <c r="POP29" i="461"/>
  <c r="POO29" i="461"/>
  <c r="PON29" i="461"/>
  <c r="POM29" i="461"/>
  <c r="POL29" i="461"/>
  <c r="POK29" i="461"/>
  <c r="POJ29" i="461"/>
  <c r="POI29" i="461"/>
  <c r="POH29" i="461"/>
  <c r="POG29" i="461"/>
  <c r="POF29" i="461"/>
  <c r="POE29" i="461"/>
  <c r="POD29" i="461"/>
  <c r="POC29" i="461"/>
  <c r="POB29" i="461"/>
  <c r="POA29" i="461"/>
  <c r="PNZ29" i="461"/>
  <c r="PNY29" i="461"/>
  <c r="PNX29" i="461"/>
  <c r="PNW29" i="461"/>
  <c r="PNV29" i="461"/>
  <c r="PNU29" i="461"/>
  <c r="PNT29" i="461"/>
  <c r="PNS29" i="461"/>
  <c r="PNR29" i="461"/>
  <c r="PNQ29" i="461"/>
  <c r="PNP29" i="461"/>
  <c r="PNO29" i="461"/>
  <c r="PNN29" i="461"/>
  <c r="PNM29" i="461"/>
  <c r="PNL29" i="461"/>
  <c r="PNK29" i="461"/>
  <c r="PNJ29" i="461"/>
  <c r="PNI29" i="461"/>
  <c r="PNH29" i="461"/>
  <c r="PNG29" i="461"/>
  <c r="PNF29" i="461"/>
  <c r="PNE29" i="461"/>
  <c r="PND29" i="461"/>
  <c r="PNC29" i="461"/>
  <c r="PNB29" i="461"/>
  <c r="PNA29" i="461"/>
  <c r="PMZ29" i="461"/>
  <c r="PMY29" i="461"/>
  <c r="PMX29" i="461"/>
  <c r="PMW29" i="461"/>
  <c r="PMV29" i="461"/>
  <c r="PMU29" i="461"/>
  <c r="PMT29" i="461"/>
  <c r="PMS29" i="461"/>
  <c r="PMR29" i="461"/>
  <c r="PMQ29" i="461"/>
  <c r="PMP29" i="461"/>
  <c r="PMO29" i="461"/>
  <c r="PMN29" i="461"/>
  <c r="PMM29" i="461"/>
  <c r="PML29" i="461"/>
  <c r="PMK29" i="461"/>
  <c r="PMJ29" i="461"/>
  <c r="PMI29" i="461"/>
  <c r="PMH29" i="461"/>
  <c r="PMG29" i="461"/>
  <c r="PMF29" i="461"/>
  <c r="PME29" i="461"/>
  <c r="PMD29" i="461"/>
  <c r="PMC29" i="461"/>
  <c r="PMB29" i="461"/>
  <c r="PMA29" i="461"/>
  <c r="PLZ29" i="461"/>
  <c r="PLY29" i="461"/>
  <c r="PLX29" i="461"/>
  <c r="PLW29" i="461"/>
  <c r="PLV29" i="461"/>
  <c r="PLU29" i="461"/>
  <c r="PLT29" i="461"/>
  <c r="PLS29" i="461"/>
  <c r="PLR29" i="461"/>
  <c r="PLQ29" i="461"/>
  <c r="PLP29" i="461"/>
  <c r="PLO29" i="461"/>
  <c r="PLN29" i="461"/>
  <c r="PLM29" i="461"/>
  <c r="PLL29" i="461"/>
  <c r="PLK29" i="461"/>
  <c r="PLJ29" i="461"/>
  <c r="PLI29" i="461"/>
  <c r="PLH29" i="461"/>
  <c r="PLG29" i="461"/>
  <c r="PLF29" i="461"/>
  <c r="PLE29" i="461"/>
  <c r="PLD29" i="461"/>
  <c r="PLC29" i="461"/>
  <c r="PLB29" i="461"/>
  <c r="PLA29" i="461"/>
  <c r="PKZ29" i="461"/>
  <c r="PKY29" i="461"/>
  <c r="PKX29" i="461"/>
  <c r="PKW29" i="461"/>
  <c r="PKV29" i="461"/>
  <c r="PKU29" i="461"/>
  <c r="PKT29" i="461"/>
  <c r="PKS29" i="461"/>
  <c r="PKR29" i="461"/>
  <c r="PKQ29" i="461"/>
  <c r="PKP29" i="461"/>
  <c r="PKO29" i="461"/>
  <c r="PKN29" i="461"/>
  <c r="PKM29" i="461"/>
  <c r="PKL29" i="461"/>
  <c r="PKK29" i="461"/>
  <c r="PKJ29" i="461"/>
  <c r="PKI29" i="461"/>
  <c r="PKH29" i="461"/>
  <c r="PKG29" i="461"/>
  <c r="PKF29" i="461"/>
  <c r="PKE29" i="461"/>
  <c r="PKD29" i="461"/>
  <c r="PKC29" i="461"/>
  <c r="PKB29" i="461"/>
  <c r="PKA29" i="461"/>
  <c r="PJZ29" i="461"/>
  <c r="PJY29" i="461"/>
  <c r="PJX29" i="461"/>
  <c r="PJW29" i="461"/>
  <c r="PJV29" i="461"/>
  <c r="PJU29" i="461"/>
  <c r="PJT29" i="461"/>
  <c r="PJS29" i="461"/>
  <c r="PJR29" i="461"/>
  <c r="PJQ29" i="461"/>
  <c r="PJP29" i="461"/>
  <c r="PJO29" i="461"/>
  <c r="PJN29" i="461"/>
  <c r="PJM29" i="461"/>
  <c r="PJL29" i="461"/>
  <c r="PJK29" i="461"/>
  <c r="PJJ29" i="461"/>
  <c r="PJI29" i="461"/>
  <c r="PJH29" i="461"/>
  <c r="PJG29" i="461"/>
  <c r="PJF29" i="461"/>
  <c r="PJE29" i="461"/>
  <c r="PJD29" i="461"/>
  <c r="PJC29" i="461"/>
  <c r="PJB29" i="461"/>
  <c r="PJA29" i="461"/>
  <c r="PIZ29" i="461"/>
  <c r="PIY29" i="461"/>
  <c r="PIX29" i="461"/>
  <c r="PIW29" i="461"/>
  <c r="PIV29" i="461"/>
  <c r="PIU29" i="461"/>
  <c r="PIT29" i="461"/>
  <c r="PIS29" i="461"/>
  <c r="PIR29" i="461"/>
  <c r="PIQ29" i="461"/>
  <c r="PIP29" i="461"/>
  <c r="PIO29" i="461"/>
  <c r="PIN29" i="461"/>
  <c r="PIM29" i="461"/>
  <c r="PIL29" i="461"/>
  <c r="PIK29" i="461"/>
  <c r="PIJ29" i="461"/>
  <c r="PII29" i="461"/>
  <c r="PIH29" i="461"/>
  <c r="PIG29" i="461"/>
  <c r="PIF29" i="461"/>
  <c r="PIE29" i="461"/>
  <c r="PID29" i="461"/>
  <c r="PIC29" i="461"/>
  <c r="PIB29" i="461"/>
  <c r="PIA29" i="461"/>
  <c r="PHZ29" i="461"/>
  <c r="PHY29" i="461"/>
  <c r="PHX29" i="461"/>
  <c r="PHW29" i="461"/>
  <c r="PHV29" i="461"/>
  <c r="PHU29" i="461"/>
  <c r="PHT29" i="461"/>
  <c r="PHS29" i="461"/>
  <c r="PHR29" i="461"/>
  <c r="PHQ29" i="461"/>
  <c r="PHP29" i="461"/>
  <c r="PHO29" i="461"/>
  <c r="PHN29" i="461"/>
  <c r="PHM29" i="461"/>
  <c r="PHL29" i="461"/>
  <c r="PHK29" i="461"/>
  <c r="PHJ29" i="461"/>
  <c r="PHI29" i="461"/>
  <c r="PHH29" i="461"/>
  <c r="PHG29" i="461"/>
  <c r="PHF29" i="461"/>
  <c r="PHE29" i="461"/>
  <c r="PHD29" i="461"/>
  <c r="PHC29" i="461"/>
  <c r="PHB29" i="461"/>
  <c r="PHA29" i="461"/>
  <c r="PGZ29" i="461"/>
  <c r="PGY29" i="461"/>
  <c r="PGX29" i="461"/>
  <c r="PGW29" i="461"/>
  <c r="PGV29" i="461"/>
  <c r="PGU29" i="461"/>
  <c r="PGT29" i="461"/>
  <c r="PGS29" i="461"/>
  <c r="PGR29" i="461"/>
  <c r="PGQ29" i="461"/>
  <c r="PGP29" i="461"/>
  <c r="PGO29" i="461"/>
  <c r="PGN29" i="461"/>
  <c r="PGM29" i="461"/>
  <c r="PGL29" i="461"/>
  <c r="PGK29" i="461"/>
  <c r="PGJ29" i="461"/>
  <c r="PGI29" i="461"/>
  <c r="PGH29" i="461"/>
  <c r="PGG29" i="461"/>
  <c r="PGF29" i="461"/>
  <c r="PGE29" i="461"/>
  <c r="PGD29" i="461"/>
  <c r="PGC29" i="461"/>
  <c r="PGB29" i="461"/>
  <c r="PGA29" i="461"/>
  <c r="PFZ29" i="461"/>
  <c r="PFY29" i="461"/>
  <c r="PFX29" i="461"/>
  <c r="PFW29" i="461"/>
  <c r="PFV29" i="461"/>
  <c r="PFU29" i="461"/>
  <c r="PFT29" i="461"/>
  <c r="PFS29" i="461"/>
  <c r="PFR29" i="461"/>
  <c r="PFQ29" i="461"/>
  <c r="PFP29" i="461"/>
  <c r="PFO29" i="461"/>
  <c r="PFN29" i="461"/>
  <c r="PFM29" i="461"/>
  <c r="PFL29" i="461"/>
  <c r="PFK29" i="461"/>
  <c r="PFJ29" i="461"/>
  <c r="PFI29" i="461"/>
  <c r="PFH29" i="461"/>
  <c r="PFG29" i="461"/>
  <c r="PFF29" i="461"/>
  <c r="PFE29" i="461"/>
  <c r="PFD29" i="461"/>
  <c r="PFC29" i="461"/>
  <c r="PFB29" i="461"/>
  <c r="PFA29" i="461"/>
  <c r="PEZ29" i="461"/>
  <c r="PEY29" i="461"/>
  <c r="PEX29" i="461"/>
  <c r="PEW29" i="461"/>
  <c r="PEV29" i="461"/>
  <c r="PEU29" i="461"/>
  <c r="PET29" i="461"/>
  <c r="PES29" i="461"/>
  <c r="PER29" i="461"/>
  <c r="PEQ29" i="461"/>
  <c r="PEP29" i="461"/>
  <c r="PEO29" i="461"/>
  <c r="PEN29" i="461"/>
  <c r="PEM29" i="461"/>
  <c r="PEL29" i="461"/>
  <c r="PEK29" i="461"/>
  <c r="PEJ29" i="461"/>
  <c r="PEI29" i="461"/>
  <c r="PEH29" i="461"/>
  <c r="PEG29" i="461"/>
  <c r="PEF29" i="461"/>
  <c r="PEE29" i="461"/>
  <c r="PED29" i="461"/>
  <c r="PEC29" i="461"/>
  <c r="PEB29" i="461"/>
  <c r="PEA29" i="461"/>
  <c r="PDZ29" i="461"/>
  <c r="PDY29" i="461"/>
  <c r="PDX29" i="461"/>
  <c r="PDW29" i="461"/>
  <c r="PDV29" i="461"/>
  <c r="PDU29" i="461"/>
  <c r="PDT29" i="461"/>
  <c r="PDS29" i="461"/>
  <c r="PDR29" i="461"/>
  <c r="PDQ29" i="461"/>
  <c r="PDP29" i="461"/>
  <c r="PDO29" i="461"/>
  <c r="PDN29" i="461"/>
  <c r="PDM29" i="461"/>
  <c r="PDL29" i="461"/>
  <c r="PDK29" i="461"/>
  <c r="PDJ29" i="461"/>
  <c r="PDI29" i="461"/>
  <c r="PDH29" i="461"/>
  <c r="PDG29" i="461"/>
  <c r="PDF29" i="461"/>
  <c r="PDE29" i="461"/>
  <c r="PDD29" i="461"/>
  <c r="PDC29" i="461"/>
  <c r="PDB29" i="461"/>
  <c r="PDA29" i="461"/>
  <c r="PCZ29" i="461"/>
  <c r="PCY29" i="461"/>
  <c r="PCX29" i="461"/>
  <c r="PCW29" i="461"/>
  <c r="PCV29" i="461"/>
  <c r="PCU29" i="461"/>
  <c r="PCT29" i="461"/>
  <c r="PCS29" i="461"/>
  <c r="PCR29" i="461"/>
  <c r="PCQ29" i="461"/>
  <c r="PCP29" i="461"/>
  <c r="PCO29" i="461"/>
  <c r="PCN29" i="461"/>
  <c r="PCM29" i="461"/>
  <c r="PCL29" i="461"/>
  <c r="PCK29" i="461"/>
  <c r="PCJ29" i="461"/>
  <c r="PCI29" i="461"/>
  <c r="PCH29" i="461"/>
  <c r="PCG29" i="461"/>
  <c r="PCF29" i="461"/>
  <c r="PCE29" i="461"/>
  <c r="PCD29" i="461"/>
  <c r="PCC29" i="461"/>
  <c r="PCB29" i="461"/>
  <c r="PCA29" i="461"/>
  <c r="PBZ29" i="461"/>
  <c r="PBY29" i="461"/>
  <c r="PBX29" i="461"/>
  <c r="PBW29" i="461"/>
  <c r="PBV29" i="461"/>
  <c r="PBU29" i="461"/>
  <c r="PBT29" i="461"/>
  <c r="PBS29" i="461"/>
  <c r="PBR29" i="461"/>
  <c r="PBQ29" i="461"/>
  <c r="PBP29" i="461"/>
  <c r="PBO29" i="461"/>
  <c r="PBN29" i="461"/>
  <c r="PBM29" i="461"/>
  <c r="PBL29" i="461"/>
  <c r="PBK29" i="461"/>
  <c r="PBJ29" i="461"/>
  <c r="PBI29" i="461"/>
  <c r="PBH29" i="461"/>
  <c r="PBG29" i="461"/>
  <c r="PBF29" i="461"/>
  <c r="PBE29" i="461"/>
  <c r="PBD29" i="461"/>
  <c r="PBC29" i="461"/>
  <c r="PBB29" i="461"/>
  <c r="PBA29" i="461"/>
  <c r="PAZ29" i="461"/>
  <c r="PAY29" i="461"/>
  <c r="PAX29" i="461"/>
  <c r="PAW29" i="461"/>
  <c r="PAV29" i="461"/>
  <c r="PAU29" i="461"/>
  <c r="PAT29" i="461"/>
  <c r="PAS29" i="461"/>
  <c r="PAR29" i="461"/>
  <c r="PAQ29" i="461"/>
  <c r="PAP29" i="461"/>
  <c r="PAO29" i="461"/>
  <c r="PAN29" i="461"/>
  <c r="PAM29" i="461"/>
  <c r="PAL29" i="461"/>
  <c r="PAK29" i="461"/>
  <c r="PAJ29" i="461"/>
  <c r="PAI29" i="461"/>
  <c r="PAH29" i="461"/>
  <c r="PAG29" i="461"/>
  <c r="PAF29" i="461"/>
  <c r="PAE29" i="461"/>
  <c r="PAD29" i="461"/>
  <c r="PAC29" i="461"/>
  <c r="PAB29" i="461"/>
  <c r="PAA29" i="461"/>
  <c r="OZZ29" i="461"/>
  <c r="OZY29" i="461"/>
  <c r="OZX29" i="461"/>
  <c r="OZW29" i="461"/>
  <c r="OZV29" i="461"/>
  <c r="OZU29" i="461"/>
  <c r="OZT29" i="461"/>
  <c r="OZS29" i="461"/>
  <c r="OZR29" i="461"/>
  <c r="OZQ29" i="461"/>
  <c r="OZP29" i="461"/>
  <c r="OZO29" i="461"/>
  <c r="OZN29" i="461"/>
  <c r="OZM29" i="461"/>
  <c r="OZL29" i="461"/>
  <c r="OZK29" i="461"/>
  <c r="OZJ29" i="461"/>
  <c r="OZI29" i="461"/>
  <c r="OZH29" i="461"/>
  <c r="OZG29" i="461"/>
  <c r="OZF29" i="461"/>
  <c r="OZE29" i="461"/>
  <c r="OZD29" i="461"/>
  <c r="OZC29" i="461"/>
  <c r="OZB29" i="461"/>
  <c r="OZA29" i="461"/>
  <c r="OYZ29" i="461"/>
  <c r="OYY29" i="461"/>
  <c r="OYX29" i="461"/>
  <c r="OYW29" i="461"/>
  <c r="OYV29" i="461"/>
  <c r="OYU29" i="461"/>
  <c r="OYT29" i="461"/>
  <c r="OYS29" i="461"/>
  <c r="OYR29" i="461"/>
  <c r="OYQ29" i="461"/>
  <c r="OYP29" i="461"/>
  <c r="OYO29" i="461"/>
  <c r="OYN29" i="461"/>
  <c r="OYM29" i="461"/>
  <c r="OYL29" i="461"/>
  <c r="OYK29" i="461"/>
  <c r="OYJ29" i="461"/>
  <c r="OYI29" i="461"/>
  <c r="OYH29" i="461"/>
  <c r="OYG29" i="461"/>
  <c r="OYF29" i="461"/>
  <c r="OYE29" i="461"/>
  <c r="OYD29" i="461"/>
  <c r="OYC29" i="461"/>
  <c r="OYB29" i="461"/>
  <c r="OYA29" i="461"/>
  <c r="OXZ29" i="461"/>
  <c r="OXY29" i="461"/>
  <c r="OXX29" i="461"/>
  <c r="OXW29" i="461"/>
  <c r="OXV29" i="461"/>
  <c r="OXU29" i="461"/>
  <c r="OXT29" i="461"/>
  <c r="OXS29" i="461"/>
  <c r="OXR29" i="461"/>
  <c r="OXQ29" i="461"/>
  <c r="OXP29" i="461"/>
  <c r="OXO29" i="461"/>
  <c r="OXN29" i="461"/>
  <c r="OXM29" i="461"/>
  <c r="OXL29" i="461"/>
  <c r="OXK29" i="461"/>
  <c r="OXJ29" i="461"/>
  <c r="OXI29" i="461"/>
  <c r="OXH29" i="461"/>
  <c r="OXG29" i="461"/>
  <c r="OXF29" i="461"/>
  <c r="OXE29" i="461"/>
  <c r="OXD29" i="461"/>
  <c r="OXC29" i="461"/>
  <c r="OXB29" i="461"/>
  <c r="OXA29" i="461"/>
  <c r="OWZ29" i="461"/>
  <c r="OWY29" i="461"/>
  <c r="OWX29" i="461"/>
  <c r="OWW29" i="461"/>
  <c r="OWV29" i="461"/>
  <c r="OWU29" i="461"/>
  <c r="OWT29" i="461"/>
  <c r="OWS29" i="461"/>
  <c r="OWR29" i="461"/>
  <c r="OWQ29" i="461"/>
  <c r="OWP29" i="461"/>
  <c r="OWO29" i="461"/>
  <c r="OWN29" i="461"/>
  <c r="OWM29" i="461"/>
  <c r="OWL29" i="461"/>
  <c r="OWK29" i="461"/>
  <c r="OWJ29" i="461"/>
  <c r="OWI29" i="461"/>
  <c r="OWH29" i="461"/>
  <c r="OWG29" i="461"/>
  <c r="OWF29" i="461"/>
  <c r="OWE29" i="461"/>
  <c r="OWD29" i="461"/>
  <c r="OWC29" i="461"/>
  <c r="OWB29" i="461"/>
  <c r="OWA29" i="461"/>
  <c r="OVZ29" i="461"/>
  <c r="OVY29" i="461"/>
  <c r="OVX29" i="461"/>
  <c r="OVW29" i="461"/>
  <c r="OVV29" i="461"/>
  <c r="OVU29" i="461"/>
  <c r="OVT29" i="461"/>
  <c r="OVS29" i="461"/>
  <c r="OVR29" i="461"/>
  <c r="OVQ29" i="461"/>
  <c r="OVP29" i="461"/>
  <c r="OVO29" i="461"/>
  <c r="OVN29" i="461"/>
  <c r="OVM29" i="461"/>
  <c r="OVL29" i="461"/>
  <c r="OVK29" i="461"/>
  <c r="OVJ29" i="461"/>
  <c r="OVI29" i="461"/>
  <c r="OVH29" i="461"/>
  <c r="OVG29" i="461"/>
  <c r="OVF29" i="461"/>
  <c r="OVE29" i="461"/>
  <c r="OVD29" i="461"/>
  <c r="OVC29" i="461"/>
  <c r="OVB29" i="461"/>
  <c r="OVA29" i="461"/>
  <c r="OUZ29" i="461"/>
  <c r="OUY29" i="461"/>
  <c r="OUX29" i="461"/>
  <c r="OUW29" i="461"/>
  <c r="OUV29" i="461"/>
  <c r="OUU29" i="461"/>
  <c r="OUT29" i="461"/>
  <c r="OUS29" i="461"/>
  <c r="OUR29" i="461"/>
  <c r="OUQ29" i="461"/>
  <c r="OUP29" i="461"/>
  <c r="OUO29" i="461"/>
  <c r="OUN29" i="461"/>
  <c r="OUM29" i="461"/>
  <c r="OUL29" i="461"/>
  <c r="OUK29" i="461"/>
  <c r="OUJ29" i="461"/>
  <c r="OUI29" i="461"/>
  <c r="OUH29" i="461"/>
  <c r="OUG29" i="461"/>
  <c r="OUF29" i="461"/>
  <c r="OUE29" i="461"/>
  <c r="OUD29" i="461"/>
  <c r="OUC29" i="461"/>
  <c r="OUB29" i="461"/>
  <c r="OUA29" i="461"/>
  <c r="OTZ29" i="461"/>
  <c r="OTY29" i="461"/>
  <c r="OTX29" i="461"/>
  <c r="OTW29" i="461"/>
  <c r="OTV29" i="461"/>
  <c r="OTU29" i="461"/>
  <c r="OTT29" i="461"/>
  <c r="OTS29" i="461"/>
  <c r="OTR29" i="461"/>
  <c r="OTQ29" i="461"/>
  <c r="OTP29" i="461"/>
  <c r="OTO29" i="461"/>
  <c r="OTN29" i="461"/>
  <c r="OTM29" i="461"/>
  <c r="OTL29" i="461"/>
  <c r="OTK29" i="461"/>
  <c r="OTJ29" i="461"/>
  <c r="OTI29" i="461"/>
  <c r="OTH29" i="461"/>
  <c r="OTG29" i="461"/>
  <c r="OTF29" i="461"/>
  <c r="OTE29" i="461"/>
  <c r="OTD29" i="461"/>
  <c r="OTC29" i="461"/>
  <c r="OTB29" i="461"/>
  <c r="OTA29" i="461"/>
  <c r="OSZ29" i="461"/>
  <c r="OSY29" i="461"/>
  <c r="OSX29" i="461"/>
  <c r="OSW29" i="461"/>
  <c r="OSV29" i="461"/>
  <c r="OSU29" i="461"/>
  <c r="OST29" i="461"/>
  <c r="OSS29" i="461"/>
  <c r="OSR29" i="461"/>
  <c r="OSQ29" i="461"/>
  <c r="OSP29" i="461"/>
  <c r="OSO29" i="461"/>
  <c r="OSN29" i="461"/>
  <c r="OSM29" i="461"/>
  <c r="OSL29" i="461"/>
  <c r="OSK29" i="461"/>
  <c r="OSJ29" i="461"/>
  <c r="OSI29" i="461"/>
  <c r="OSH29" i="461"/>
  <c r="OSG29" i="461"/>
  <c r="OSF29" i="461"/>
  <c r="OSE29" i="461"/>
  <c r="OSD29" i="461"/>
  <c r="OSC29" i="461"/>
  <c r="OSB29" i="461"/>
  <c r="OSA29" i="461"/>
  <c r="ORZ29" i="461"/>
  <c r="ORY29" i="461"/>
  <c r="ORX29" i="461"/>
  <c r="ORW29" i="461"/>
  <c r="ORV29" i="461"/>
  <c r="ORU29" i="461"/>
  <c r="ORT29" i="461"/>
  <c r="ORS29" i="461"/>
  <c r="ORR29" i="461"/>
  <c r="ORQ29" i="461"/>
  <c r="ORP29" i="461"/>
  <c r="ORO29" i="461"/>
  <c r="ORN29" i="461"/>
  <c r="ORM29" i="461"/>
  <c r="ORL29" i="461"/>
  <c r="ORK29" i="461"/>
  <c r="ORJ29" i="461"/>
  <c r="ORI29" i="461"/>
  <c r="ORH29" i="461"/>
  <c r="ORG29" i="461"/>
  <c r="ORF29" i="461"/>
  <c r="ORE29" i="461"/>
  <c r="ORD29" i="461"/>
  <c r="ORC29" i="461"/>
  <c r="ORB29" i="461"/>
  <c r="ORA29" i="461"/>
  <c r="OQZ29" i="461"/>
  <c r="OQY29" i="461"/>
  <c r="OQX29" i="461"/>
  <c r="OQW29" i="461"/>
  <c r="OQV29" i="461"/>
  <c r="OQU29" i="461"/>
  <c r="OQT29" i="461"/>
  <c r="OQS29" i="461"/>
  <c r="OQR29" i="461"/>
  <c r="OQQ29" i="461"/>
  <c r="OQP29" i="461"/>
  <c r="OQO29" i="461"/>
  <c r="OQN29" i="461"/>
  <c r="OQM29" i="461"/>
  <c r="OQL29" i="461"/>
  <c r="OQK29" i="461"/>
  <c r="OQJ29" i="461"/>
  <c r="OQI29" i="461"/>
  <c r="OQH29" i="461"/>
  <c r="OQG29" i="461"/>
  <c r="OQF29" i="461"/>
  <c r="OQE29" i="461"/>
  <c r="OQD29" i="461"/>
  <c r="OQC29" i="461"/>
  <c r="OQB29" i="461"/>
  <c r="OQA29" i="461"/>
  <c r="OPZ29" i="461"/>
  <c r="OPY29" i="461"/>
  <c r="OPX29" i="461"/>
  <c r="OPW29" i="461"/>
  <c r="OPV29" i="461"/>
  <c r="OPU29" i="461"/>
  <c r="OPT29" i="461"/>
  <c r="OPS29" i="461"/>
  <c r="OPR29" i="461"/>
  <c r="OPQ29" i="461"/>
  <c r="OPP29" i="461"/>
  <c r="OPO29" i="461"/>
  <c r="OPN29" i="461"/>
  <c r="OPM29" i="461"/>
  <c r="OPL29" i="461"/>
  <c r="OPK29" i="461"/>
  <c r="OPJ29" i="461"/>
  <c r="OPI29" i="461"/>
  <c r="OPH29" i="461"/>
  <c r="OPG29" i="461"/>
  <c r="OPF29" i="461"/>
  <c r="OPE29" i="461"/>
  <c r="OPD29" i="461"/>
  <c r="OPC29" i="461"/>
  <c r="OPB29" i="461"/>
  <c r="OPA29" i="461"/>
  <c r="OOZ29" i="461"/>
  <c r="OOY29" i="461"/>
  <c r="OOX29" i="461"/>
  <c r="OOW29" i="461"/>
  <c r="OOV29" i="461"/>
  <c r="OOU29" i="461"/>
  <c r="OOT29" i="461"/>
  <c r="OOS29" i="461"/>
  <c r="OOR29" i="461"/>
  <c r="OOQ29" i="461"/>
  <c r="OOP29" i="461"/>
  <c r="OOO29" i="461"/>
  <c r="OON29" i="461"/>
  <c r="OOM29" i="461"/>
  <c r="OOL29" i="461"/>
  <c r="OOK29" i="461"/>
  <c r="OOJ29" i="461"/>
  <c r="OOI29" i="461"/>
  <c r="OOH29" i="461"/>
  <c r="OOG29" i="461"/>
  <c r="OOF29" i="461"/>
  <c r="OOE29" i="461"/>
  <c r="OOD29" i="461"/>
  <c r="OOC29" i="461"/>
  <c r="OOB29" i="461"/>
  <c r="OOA29" i="461"/>
  <c r="ONZ29" i="461"/>
  <c r="ONY29" i="461"/>
  <c r="ONX29" i="461"/>
  <c r="ONW29" i="461"/>
  <c r="ONV29" i="461"/>
  <c r="ONU29" i="461"/>
  <c r="ONT29" i="461"/>
  <c r="ONS29" i="461"/>
  <c r="ONR29" i="461"/>
  <c r="ONQ29" i="461"/>
  <c r="ONP29" i="461"/>
  <c r="ONO29" i="461"/>
  <c r="ONN29" i="461"/>
  <c r="ONM29" i="461"/>
  <c r="ONL29" i="461"/>
  <c r="ONK29" i="461"/>
  <c r="ONJ29" i="461"/>
  <c r="ONI29" i="461"/>
  <c r="ONH29" i="461"/>
  <c r="ONG29" i="461"/>
  <c r="ONF29" i="461"/>
  <c r="ONE29" i="461"/>
  <c r="OND29" i="461"/>
  <c r="ONC29" i="461"/>
  <c r="ONB29" i="461"/>
  <c r="ONA29" i="461"/>
  <c r="OMZ29" i="461"/>
  <c r="OMY29" i="461"/>
  <c r="OMX29" i="461"/>
  <c r="OMW29" i="461"/>
  <c r="OMV29" i="461"/>
  <c r="OMU29" i="461"/>
  <c r="OMT29" i="461"/>
  <c r="OMS29" i="461"/>
  <c r="OMR29" i="461"/>
  <c r="OMQ29" i="461"/>
  <c r="OMP29" i="461"/>
  <c r="OMO29" i="461"/>
  <c r="OMN29" i="461"/>
  <c r="OMM29" i="461"/>
  <c r="OML29" i="461"/>
  <c r="OMK29" i="461"/>
  <c r="OMJ29" i="461"/>
  <c r="OMI29" i="461"/>
  <c r="OMH29" i="461"/>
  <c r="OMG29" i="461"/>
  <c r="OMF29" i="461"/>
  <c r="OME29" i="461"/>
  <c r="OMD29" i="461"/>
  <c r="OMC29" i="461"/>
  <c r="OMB29" i="461"/>
  <c r="OMA29" i="461"/>
  <c r="OLZ29" i="461"/>
  <c r="OLY29" i="461"/>
  <c r="OLX29" i="461"/>
  <c r="OLW29" i="461"/>
  <c r="OLV29" i="461"/>
  <c r="OLU29" i="461"/>
  <c r="OLT29" i="461"/>
  <c r="OLS29" i="461"/>
  <c r="OLR29" i="461"/>
  <c r="OLQ29" i="461"/>
  <c r="OLP29" i="461"/>
  <c r="OLO29" i="461"/>
  <c r="OLN29" i="461"/>
  <c r="OLM29" i="461"/>
  <c r="OLL29" i="461"/>
  <c r="OLK29" i="461"/>
  <c r="OLJ29" i="461"/>
  <c r="OLI29" i="461"/>
  <c r="OLH29" i="461"/>
  <c r="OLG29" i="461"/>
  <c r="OLF29" i="461"/>
  <c r="OLE29" i="461"/>
  <c r="OLD29" i="461"/>
  <c r="OLC29" i="461"/>
  <c r="OLB29" i="461"/>
  <c r="OLA29" i="461"/>
  <c r="OKZ29" i="461"/>
  <c r="OKY29" i="461"/>
  <c r="OKX29" i="461"/>
  <c r="OKW29" i="461"/>
  <c r="OKV29" i="461"/>
  <c r="OKU29" i="461"/>
  <c r="OKT29" i="461"/>
  <c r="OKS29" i="461"/>
  <c r="OKR29" i="461"/>
  <c r="OKQ29" i="461"/>
  <c r="OKP29" i="461"/>
  <c r="OKO29" i="461"/>
  <c r="OKN29" i="461"/>
  <c r="OKM29" i="461"/>
  <c r="OKL29" i="461"/>
  <c r="OKK29" i="461"/>
  <c r="OKJ29" i="461"/>
  <c r="OKI29" i="461"/>
  <c r="OKH29" i="461"/>
  <c r="OKG29" i="461"/>
  <c r="OKF29" i="461"/>
  <c r="OKE29" i="461"/>
  <c r="OKD29" i="461"/>
  <c r="OKC29" i="461"/>
  <c r="OKB29" i="461"/>
  <c r="OKA29" i="461"/>
  <c r="OJZ29" i="461"/>
  <c r="OJY29" i="461"/>
  <c r="OJX29" i="461"/>
  <c r="OJW29" i="461"/>
  <c r="OJV29" i="461"/>
  <c r="OJU29" i="461"/>
  <c r="OJT29" i="461"/>
  <c r="OJS29" i="461"/>
  <c r="OJR29" i="461"/>
  <c r="OJQ29" i="461"/>
  <c r="OJP29" i="461"/>
  <c r="OJO29" i="461"/>
  <c r="OJN29" i="461"/>
  <c r="OJM29" i="461"/>
  <c r="OJL29" i="461"/>
  <c r="OJK29" i="461"/>
  <c r="OJJ29" i="461"/>
  <c r="OJI29" i="461"/>
  <c r="OJH29" i="461"/>
  <c r="OJG29" i="461"/>
  <c r="OJF29" i="461"/>
  <c r="OJE29" i="461"/>
  <c r="OJD29" i="461"/>
  <c r="OJC29" i="461"/>
  <c r="OJB29" i="461"/>
  <c r="OJA29" i="461"/>
  <c r="OIZ29" i="461"/>
  <c r="OIY29" i="461"/>
  <c r="OIX29" i="461"/>
  <c r="OIW29" i="461"/>
  <c r="OIV29" i="461"/>
  <c r="OIU29" i="461"/>
  <c r="OIT29" i="461"/>
  <c r="OIS29" i="461"/>
  <c r="OIR29" i="461"/>
  <c r="OIQ29" i="461"/>
  <c r="OIP29" i="461"/>
  <c r="OIO29" i="461"/>
  <c r="OIN29" i="461"/>
  <c r="OIM29" i="461"/>
  <c r="OIL29" i="461"/>
  <c r="OIK29" i="461"/>
  <c r="OIJ29" i="461"/>
  <c r="OII29" i="461"/>
  <c r="OIH29" i="461"/>
  <c r="OIG29" i="461"/>
  <c r="OIF29" i="461"/>
  <c r="OIE29" i="461"/>
  <c r="OID29" i="461"/>
  <c r="OIC29" i="461"/>
  <c r="OIB29" i="461"/>
  <c r="OIA29" i="461"/>
  <c r="OHZ29" i="461"/>
  <c r="OHY29" i="461"/>
  <c r="OHX29" i="461"/>
  <c r="OHW29" i="461"/>
  <c r="OHV29" i="461"/>
  <c r="OHU29" i="461"/>
  <c r="OHT29" i="461"/>
  <c r="OHS29" i="461"/>
  <c r="OHR29" i="461"/>
  <c r="OHQ29" i="461"/>
  <c r="OHP29" i="461"/>
  <c r="OHO29" i="461"/>
  <c r="OHN29" i="461"/>
  <c r="OHM29" i="461"/>
  <c r="OHL29" i="461"/>
  <c r="OHK29" i="461"/>
  <c r="OHJ29" i="461"/>
  <c r="OHI29" i="461"/>
  <c r="OHH29" i="461"/>
  <c r="OHG29" i="461"/>
  <c r="OHF29" i="461"/>
  <c r="OHE29" i="461"/>
  <c r="OHD29" i="461"/>
  <c r="OHC29" i="461"/>
  <c r="OHB29" i="461"/>
  <c r="OHA29" i="461"/>
  <c r="OGZ29" i="461"/>
  <c r="OGY29" i="461"/>
  <c r="OGX29" i="461"/>
  <c r="OGW29" i="461"/>
  <c r="OGV29" i="461"/>
  <c r="OGU29" i="461"/>
  <c r="OGT29" i="461"/>
  <c r="OGS29" i="461"/>
  <c r="OGR29" i="461"/>
  <c r="OGQ29" i="461"/>
  <c r="OGP29" i="461"/>
  <c r="OGO29" i="461"/>
  <c r="OGN29" i="461"/>
  <c r="OGM29" i="461"/>
  <c r="OGL29" i="461"/>
  <c r="OGK29" i="461"/>
  <c r="OGJ29" i="461"/>
  <c r="OGI29" i="461"/>
  <c r="OGH29" i="461"/>
  <c r="OGG29" i="461"/>
  <c r="OGF29" i="461"/>
  <c r="OGE29" i="461"/>
  <c r="OGD29" i="461"/>
  <c r="OGC29" i="461"/>
  <c r="OGB29" i="461"/>
  <c r="OGA29" i="461"/>
  <c r="OFZ29" i="461"/>
  <c r="OFY29" i="461"/>
  <c r="OFX29" i="461"/>
  <c r="OFW29" i="461"/>
  <c r="OFV29" i="461"/>
  <c r="OFU29" i="461"/>
  <c r="OFT29" i="461"/>
  <c r="OFS29" i="461"/>
  <c r="OFR29" i="461"/>
  <c r="OFQ29" i="461"/>
  <c r="OFP29" i="461"/>
  <c r="OFO29" i="461"/>
  <c r="OFN29" i="461"/>
  <c r="OFM29" i="461"/>
  <c r="OFL29" i="461"/>
  <c r="OFK29" i="461"/>
  <c r="OFJ29" i="461"/>
  <c r="OFI29" i="461"/>
  <c r="OFH29" i="461"/>
  <c r="OFG29" i="461"/>
  <c r="OFF29" i="461"/>
  <c r="OFE29" i="461"/>
  <c r="OFD29" i="461"/>
  <c r="OFC29" i="461"/>
  <c r="OFB29" i="461"/>
  <c r="OFA29" i="461"/>
  <c r="OEZ29" i="461"/>
  <c r="OEY29" i="461"/>
  <c r="OEX29" i="461"/>
  <c r="OEW29" i="461"/>
  <c r="OEV29" i="461"/>
  <c r="OEU29" i="461"/>
  <c r="OET29" i="461"/>
  <c r="OES29" i="461"/>
  <c r="OER29" i="461"/>
  <c r="OEQ29" i="461"/>
  <c r="OEP29" i="461"/>
  <c r="OEO29" i="461"/>
  <c r="OEN29" i="461"/>
  <c r="OEM29" i="461"/>
  <c r="OEL29" i="461"/>
  <c r="OEK29" i="461"/>
  <c r="OEJ29" i="461"/>
  <c r="OEI29" i="461"/>
  <c r="OEH29" i="461"/>
  <c r="OEG29" i="461"/>
  <c r="OEF29" i="461"/>
  <c r="OEE29" i="461"/>
  <c r="OED29" i="461"/>
  <c r="OEC29" i="461"/>
  <c r="OEB29" i="461"/>
  <c r="OEA29" i="461"/>
  <c r="ODZ29" i="461"/>
  <c r="ODY29" i="461"/>
  <c r="ODX29" i="461"/>
  <c r="ODW29" i="461"/>
  <c r="ODV29" i="461"/>
  <c r="ODU29" i="461"/>
  <c r="ODT29" i="461"/>
  <c r="ODS29" i="461"/>
  <c r="ODR29" i="461"/>
  <c r="ODQ29" i="461"/>
  <c r="ODP29" i="461"/>
  <c r="ODO29" i="461"/>
  <c r="ODN29" i="461"/>
  <c r="ODM29" i="461"/>
  <c r="ODL29" i="461"/>
  <c r="ODK29" i="461"/>
  <c r="ODJ29" i="461"/>
  <c r="ODI29" i="461"/>
  <c r="ODH29" i="461"/>
  <c r="ODG29" i="461"/>
  <c r="ODF29" i="461"/>
  <c r="ODE29" i="461"/>
  <c r="ODD29" i="461"/>
  <c r="ODC29" i="461"/>
  <c r="ODB29" i="461"/>
  <c r="ODA29" i="461"/>
  <c r="OCZ29" i="461"/>
  <c r="OCY29" i="461"/>
  <c r="OCX29" i="461"/>
  <c r="OCW29" i="461"/>
  <c r="OCV29" i="461"/>
  <c r="OCU29" i="461"/>
  <c r="OCT29" i="461"/>
  <c r="OCS29" i="461"/>
  <c r="OCR29" i="461"/>
  <c r="OCQ29" i="461"/>
  <c r="OCP29" i="461"/>
  <c r="OCO29" i="461"/>
  <c r="OCN29" i="461"/>
  <c r="OCM29" i="461"/>
  <c r="OCL29" i="461"/>
  <c r="OCK29" i="461"/>
  <c r="OCJ29" i="461"/>
  <c r="OCI29" i="461"/>
  <c r="OCH29" i="461"/>
  <c r="OCG29" i="461"/>
  <c r="OCF29" i="461"/>
  <c r="OCE29" i="461"/>
  <c r="OCD29" i="461"/>
  <c r="OCC29" i="461"/>
  <c r="OCB29" i="461"/>
  <c r="OCA29" i="461"/>
  <c r="OBZ29" i="461"/>
  <c r="OBY29" i="461"/>
  <c r="OBX29" i="461"/>
  <c r="OBW29" i="461"/>
  <c r="OBV29" i="461"/>
  <c r="OBU29" i="461"/>
  <c r="OBT29" i="461"/>
  <c r="OBS29" i="461"/>
  <c r="OBR29" i="461"/>
  <c r="OBQ29" i="461"/>
  <c r="OBP29" i="461"/>
  <c r="OBO29" i="461"/>
  <c r="OBN29" i="461"/>
  <c r="OBM29" i="461"/>
  <c r="OBL29" i="461"/>
  <c r="OBK29" i="461"/>
  <c r="OBJ29" i="461"/>
  <c r="OBI29" i="461"/>
  <c r="OBH29" i="461"/>
  <c r="OBG29" i="461"/>
  <c r="OBF29" i="461"/>
  <c r="OBE29" i="461"/>
  <c r="OBD29" i="461"/>
  <c r="OBC29" i="461"/>
  <c r="OBB29" i="461"/>
  <c r="OBA29" i="461"/>
  <c r="OAZ29" i="461"/>
  <c r="OAY29" i="461"/>
  <c r="OAX29" i="461"/>
  <c r="OAW29" i="461"/>
  <c r="OAV29" i="461"/>
  <c r="OAU29" i="461"/>
  <c r="OAT29" i="461"/>
  <c r="OAS29" i="461"/>
  <c r="OAR29" i="461"/>
  <c r="OAQ29" i="461"/>
  <c r="OAP29" i="461"/>
  <c r="OAO29" i="461"/>
  <c r="OAN29" i="461"/>
  <c r="OAM29" i="461"/>
  <c r="OAL29" i="461"/>
  <c r="OAK29" i="461"/>
  <c r="OAJ29" i="461"/>
  <c r="OAI29" i="461"/>
  <c r="OAH29" i="461"/>
  <c r="OAG29" i="461"/>
  <c r="OAF29" i="461"/>
  <c r="OAE29" i="461"/>
  <c r="OAD29" i="461"/>
  <c r="OAC29" i="461"/>
  <c r="OAB29" i="461"/>
  <c r="OAA29" i="461"/>
  <c r="NZZ29" i="461"/>
  <c r="NZY29" i="461"/>
  <c r="NZX29" i="461"/>
  <c r="NZW29" i="461"/>
  <c r="NZV29" i="461"/>
  <c r="NZU29" i="461"/>
  <c r="NZT29" i="461"/>
  <c r="NZS29" i="461"/>
  <c r="NZR29" i="461"/>
  <c r="NZQ29" i="461"/>
  <c r="NZP29" i="461"/>
  <c r="NZO29" i="461"/>
  <c r="NZN29" i="461"/>
  <c r="NZM29" i="461"/>
  <c r="NZL29" i="461"/>
  <c r="NZK29" i="461"/>
  <c r="NZJ29" i="461"/>
  <c r="NZI29" i="461"/>
  <c r="NZH29" i="461"/>
  <c r="NZG29" i="461"/>
  <c r="NZF29" i="461"/>
  <c r="NZE29" i="461"/>
  <c r="NZD29" i="461"/>
  <c r="NZC29" i="461"/>
  <c r="NZB29" i="461"/>
  <c r="NZA29" i="461"/>
  <c r="NYZ29" i="461"/>
  <c r="NYY29" i="461"/>
  <c r="NYX29" i="461"/>
  <c r="NYW29" i="461"/>
  <c r="NYV29" i="461"/>
  <c r="NYU29" i="461"/>
  <c r="NYT29" i="461"/>
  <c r="NYS29" i="461"/>
  <c r="NYR29" i="461"/>
  <c r="NYQ29" i="461"/>
  <c r="NYP29" i="461"/>
  <c r="NYO29" i="461"/>
  <c r="NYN29" i="461"/>
  <c r="NYM29" i="461"/>
  <c r="NYL29" i="461"/>
  <c r="NYK29" i="461"/>
  <c r="NYJ29" i="461"/>
  <c r="NYI29" i="461"/>
  <c r="NYH29" i="461"/>
  <c r="NYG29" i="461"/>
  <c r="NYF29" i="461"/>
  <c r="NYE29" i="461"/>
  <c r="NYD29" i="461"/>
  <c r="NYC29" i="461"/>
  <c r="NYB29" i="461"/>
  <c r="NYA29" i="461"/>
  <c r="NXZ29" i="461"/>
  <c r="NXY29" i="461"/>
  <c r="NXX29" i="461"/>
  <c r="NXW29" i="461"/>
  <c r="NXV29" i="461"/>
  <c r="NXU29" i="461"/>
  <c r="NXT29" i="461"/>
  <c r="NXS29" i="461"/>
  <c r="NXR29" i="461"/>
  <c r="NXQ29" i="461"/>
  <c r="NXP29" i="461"/>
  <c r="NXO29" i="461"/>
  <c r="NXN29" i="461"/>
  <c r="NXM29" i="461"/>
  <c r="NXL29" i="461"/>
  <c r="NXK29" i="461"/>
  <c r="NXJ29" i="461"/>
  <c r="NXI29" i="461"/>
  <c r="NXH29" i="461"/>
  <c r="NXG29" i="461"/>
  <c r="NXF29" i="461"/>
  <c r="NXE29" i="461"/>
  <c r="NXD29" i="461"/>
  <c r="NXC29" i="461"/>
  <c r="NXB29" i="461"/>
  <c r="NXA29" i="461"/>
  <c r="NWZ29" i="461"/>
  <c r="NWY29" i="461"/>
  <c r="NWX29" i="461"/>
  <c r="NWW29" i="461"/>
  <c r="NWV29" i="461"/>
  <c r="NWU29" i="461"/>
  <c r="NWT29" i="461"/>
  <c r="NWS29" i="461"/>
  <c r="NWR29" i="461"/>
  <c r="NWQ29" i="461"/>
  <c r="NWP29" i="461"/>
  <c r="NWO29" i="461"/>
  <c r="NWN29" i="461"/>
  <c r="NWM29" i="461"/>
  <c r="NWL29" i="461"/>
  <c r="NWK29" i="461"/>
  <c r="NWJ29" i="461"/>
  <c r="NWI29" i="461"/>
  <c r="NWH29" i="461"/>
  <c r="NWG29" i="461"/>
  <c r="NWF29" i="461"/>
  <c r="NWE29" i="461"/>
  <c r="NWD29" i="461"/>
  <c r="NWC29" i="461"/>
  <c r="NWB29" i="461"/>
  <c r="NWA29" i="461"/>
  <c r="NVZ29" i="461"/>
  <c r="NVY29" i="461"/>
  <c r="NVX29" i="461"/>
  <c r="NVW29" i="461"/>
  <c r="NVV29" i="461"/>
  <c r="NVU29" i="461"/>
  <c r="NVT29" i="461"/>
  <c r="NVS29" i="461"/>
  <c r="NVR29" i="461"/>
  <c r="NVQ29" i="461"/>
  <c r="NVP29" i="461"/>
  <c r="NVO29" i="461"/>
  <c r="NVN29" i="461"/>
  <c r="NVM29" i="461"/>
  <c r="NVL29" i="461"/>
  <c r="NVK29" i="461"/>
  <c r="NVJ29" i="461"/>
  <c r="NVI29" i="461"/>
  <c r="NVH29" i="461"/>
  <c r="NVG29" i="461"/>
  <c r="NVF29" i="461"/>
  <c r="NVE29" i="461"/>
  <c r="NVD29" i="461"/>
  <c r="NVC29" i="461"/>
  <c r="NVB29" i="461"/>
  <c r="NVA29" i="461"/>
  <c r="NUZ29" i="461"/>
  <c r="NUY29" i="461"/>
  <c r="NUX29" i="461"/>
  <c r="NUW29" i="461"/>
  <c r="NUV29" i="461"/>
  <c r="NUU29" i="461"/>
  <c r="NUT29" i="461"/>
  <c r="NUS29" i="461"/>
  <c r="NUR29" i="461"/>
  <c r="NUQ29" i="461"/>
  <c r="NUP29" i="461"/>
  <c r="NUO29" i="461"/>
  <c r="NUN29" i="461"/>
  <c r="NUM29" i="461"/>
  <c r="NUL29" i="461"/>
  <c r="NUK29" i="461"/>
  <c r="NUJ29" i="461"/>
  <c r="NUI29" i="461"/>
  <c r="NUH29" i="461"/>
  <c r="NUG29" i="461"/>
  <c r="NUF29" i="461"/>
  <c r="NUE29" i="461"/>
  <c r="NUD29" i="461"/>
  <c r="NUC29" i="461"/>
  <c r="NUB29" i="461"/>
  <c r="NUA29" i="461"/>
  <c r="NTZ29" i="461"/>
  <c r="NTY29" i="461"/>
  <c r="NTX29" i="461"/>
  <c r="NTW29" i="461"/>
  <c r="NTV29" i="461"/>
  <c r="NTU29" i="461"/>
  <c r="NTT29" i="461"/>
  <c r="NTS29" i="461"/>
  <c r="NTR29" i="461"/>
  <c r="NTQ29" i="461"/>
  <c r="NTP29" i="461"/>
  <c r="NTO29" i="461"/>
  <c r="NTN29" i="461"/>
  <c r="NTM29" i="461"/>
  <c r="NTL29" i="461"/>
  <c r="NTK29" i="461"/>
  <c r="NTJ29" i="461"/>
  <c r="NTI29" i="461"/>
  <c r="NTH29" i="461"/>
  <c r="NTG29" i="461"/>
  <c r="NTF29" i="461"/>
  <c r="NTE29" i="461"/>
  <c r="NTD29" i="461"/>
  <c r="NTC29" i="461"/>
  <c r="NTB29" i="461"/>
  <c r="NTA29" i="461"/>
  <c r="NSZ29" i="461"/>
  <c r="NSY29" i="461"/>
  <c r="NSX29" i="461"/>
  <c r="NSW29" i="461"/>
  <c r="NSV29" i="461"/>
  <c r="NSU29" i="461"/>
  <c r="NST29" i="461"/>
  <c r="NSS29" i="461"/>
  <c r="NSR29" i="461"/>
  <c r="NSQ29" i="461"/>
  <c r="NSP29" i="461"/>
  <c r="NSO29" i="461"/>
  <c r="NSN29" i="461"/>
  <c r="NSM29" i="461"/>
  <c r="NSL29" i="461"/>
  <c r="NSK29" i="461"/>
  <c r="NSJ29" i="461"/>
  <c r="NSI29" i="461"/>
  <c r="NSH29" i="461"/>
  <c r="NSG29" i="461"/>
  <c r="NSF29" i="461"/>
  <c r="NSE29" i="461"/>
  <c r="NSD29" i="461"/>
  <c r="NSC29" i="461"/>
  <c r="NSB29" i="461"/>
  <c r="NSA29" i="461"/>
  <c r="NRZ29" i="461"/>
  <c r="NRY29" i="461"/>
  <c r="NRX29" i="461"/>
  <c r="NRW29" i="461"/>
  <c r="NRV29" i="461"/>
  <c r="NRU29" i="461"/>
  <c r="NRT29" i="461"/>
  <c r="NRS29" i="461"/>
  <c r="NRR29" i="461"/>
  <c r="NRQ29" i="461"/>
  <c r="NRP29" i="461"/>
  <c r="NRO29" i="461"/>
  <c r="NRN29" i="461"/>
  <c r="NRM29" i="461"/>
  <c r="NRL29" i="461"/>
  <c r="NRK29" i="461"/>
  <c r="NRJ29" i="461"/>
  <c r="NRI29" i="461"/>
  <c r="NRH29" i="461"/>
  <c r="NRG29" i="461"/>
  <c r="NRF29" i="461"/>
  <c r="NRE29" i="461"/>
  <c r="NRD29" i="461"/>
  <c r="NRC29" i="461"/>
  <c r="NRB29" i="461"/>
  <c r="NRA29" i="461"/>
  <c r="NQZ29" i="461"/>
  <c r="NQY29" i="461"/>
  <c r="NQX29" i="461"/>
  <c r="NQW29" i="461"/>
  <c r="NQV29" i="461"/>
  <c r="NQU29" i="461"/>
  <c r="NQT29" i="461"/>
  <c r="NQS29" i="461"/>
  <c r="NQR29" i="461"/>
  <c r="NQQ29" i="461"/>
  <c r="NQP29" i="461"/>
  <c r="NQO29" i="461"/>
  <c r="NQN29" i="461"/>
  <c r="NQM29" i="461"/>
  <c r="NQL29" i="461"/>
  <c r="NQK29" i="461"/>
  <c r="NQJ29" i="461"/>
  <c r="NQI29" i="461"/>
  <c r="NQH29" i="461"/>
  <c r="NQG29" i="461"/>
  <c r="NQF29" i="461"/>
  <c r="NQE29" i="461"/>
  <c r="NQD29" i="461"/>
  <c r="NQC29" i="461"/>
  <c r="NQB29" i="461"/>
  <c r="NQA29" i="461"/>
  <c r="NPZ29" i="461"/>
  <c r="NPY29" i="461"/>
  <c r="NPX29" i="461"/>
  <c r="NPW29" i="461"/>
  <c r="NPV29" i="461"/>
  <c r="NPU29" i="461"/>
  <c r="NPT29" i="461"/>
  <c r="NPS29" i="461"/>
  <c r="NPR29" i="461"/>
  <c r="NPQ29" i="461"/>
  <c r="NPP29" i="461"/>
  <c r="NPO29" i="461"/>
  <c r="NPN29" i="461"/>
  <c r="NPM29" i="461"/>
  <c r="NPL29" i="461"/>
  <c r="NPK29" i="461"/>
  <c r="NPJ29" i="461"/>
  <c r="NPI29" i="461"/>
  <c r="NPH29" i="461"/>
  <c r="NPG29" i="461"/>
  <c r="NPF29" i="461"/>
  <c r="NPE29" i="461"/>
  <c r="NPD29" i="461"/>
  <c r="NPC29" i="461"/>
  <c r="NPB29" i="461"/>
  <c r="NPA29" i="461"/>
  <c r="NOZ29" i="461"/>
  <c r="NOY29" i="461"/>
  <c r="NOX29" i="461"/>
  <c r="NOW29" i="461"/>
  <c r="NOV29" i="461"/>
  <c r="NOU29" i="461"/>
  <c r="NOT29" i="461"/>
  <c r="NOS29" i="461"/>
  <c r="NOR29" i="461"/>
  <c r="NOQ29" i="461"/>
  <c r="NOP29" i="461"/>
  <c r="NOO29" i="461"/>
  <c r="NON29" i="461"/>
  <c r="NOM29" i="461"/>
  <c r="NOL29" i="461"/>
  <c r="NOK29" i="461"/>
  <c r="NOJ29" i="461"/>
  <c r="NOI29" i="461"/>
  <c r="NOH29" i="461"/>
  <c r="NOG29" i="461"/>
  <c r="NOF29" i="461"/>
  <c r="NOE29" i="461"/>
  <c r="NOD29" i="461"/>
  <c r="NOC29" i="461"/>
  <c r="NOB29" i="461"/>
  <c r="NOA29" i="461"/>
  <c r="NNZ29" i="461"/>
  <c r="NNY29" i="461"/>
  <c r="NNX29" i="461"/>
  <c r="NNW29" i="461"/>
  <c r="NNV29" i="461"/>
  <c r="NNU29" i="461"/>
  <c r="NNT29" i="461"/>
  <c r="NNS29" i="461"/>
  <c r="NNR29" i="461"/>
  <c r="NNQ29" i="461"/>
  <c r="NNP29" i="461"/>
  <c r="NNO29" i="461"/>
  <c r="NNN29" i="461"/>
  <c r="NNM29" i="461"/>
  <c r="NNL29" i="461"/>
  <c r="NNK29" i="461"/>
  <c r="NNJ29" i="461"/>
  <c r="NNI29" i="461"/>
  <c r="NNH29" i="461"/>
  <c r="NNG29" i="461"/>
  <c r="NNF29" i="461"/>
  <c r="NNE29" i="461"/>
  <c r="NND29" i="461"/>
  <c r="NNC29" i="461"/>
  <c r="NNB29" i="461"/>
  <c r="NNA29" i="461"/>
  <c r="NMZ29" i="461"/>
  <c r="NMY29" i="461"/>
  <c r="NMX29" i="461"/>
  <c r="NMW29" i="461"/>
  <c r="NMV29" i="461"/>
  <c r="NMU29" i="461"/>
  <c r="NMT29" i="461"/>
  <c r="NMS29" i="461"/>
  <c r="NMR29" i="461"/>
  <c r="NMQ29" i="461"/>
  <c r="NMP29" i="461"/>
  <c r="NMO29" i="461"/>
  <c r="NMN29" i="461"/>
  <c r="NMM29" i="461"/>
  <c r="NML29" i="461"/>
  <c r="NMK29" i="461"/>
  <c r="NMJ29" i="461"/>
  <c r="NMI29" i="461"/>
  <c r="NMH29" i="461"/>
  <c r="NMG29" i="461"/>
  <c r="NMF29" i="461"/>
  <c r="NME29" i="461"/>
  <c r="NMD29" i="461"/>
  <c r="NMC29" i="461"/>
  <c r="NMB29" i="461"/>
  <c r="NMA29" i="461"/>
  <c r="NLZ29" i="461"/>
  <c r="NLY29" i="461"/>
  <c r="NLX29" i="461"/>
  <c r="NLW29" i="461"/>
  <c r="NLV29" i="461"/>
  <c r="NLU29" i="461"/>
  <c r="NLT29" i="461"/>
  <c r="NLS29" i="461"/>
  <c r="NLR29" i="461"/>
  <c r="NLQ29" i="461"/>
  <c r="NLP29" i="461"/>
  <c r="NLO29" i="461"/>
  <c r="NLN29" i="461"/>
  <c r="NLM29" i="461"/>
  <c r="NLL29" i="461"/>
  <c r="NLK29" i="461"/>
  <c r="NLJ29" i="461"/>
  <c r="NLI29" i="461"/>
  <c r="NLH29" i="461"/>
  <c r="NLG29" i="461"/>
  <c r="NLF29" i="461"/>
  <c r="NLE29" i="461"/>
  <c r="NLD29" i="461"/>
  <c r="NLC29" i="461"/>
  <c r="NLB29" i="461"/>
  <c r="NLA29" i="461"/>
  <c r="NKZ29" i="461"/>
  <c r="NKY29" i="461"/>
  <c r="NKX29" i="461"/>
  <c r="NKW29" i="461"/>
  <c r="NKV29" i="461"/>
  <c r="NKU29" i="461"/>
  <c r="NKT29" i="461"/>
  <c r="NKS29" i="461"/>
  <c r="NKR29" i="461"/>
  <c r="NKQ29" i="461"/>
  <c r="NKP29" i="461"/>
  <c r="NKO29" i="461"/>
  <c r="NKN29" i="461"/>
  <c r="NKM29" i="461"/>
  <c r="NKL29" i="461"/>
  <c r="NKK29" i="461"/>
  <c r="NKJ29" i="461"/>
  <c r="NKI29" i="461"/>
  <c r="NKH29" i="461"/>
  <c r="NKG29" i="461"/>
  <c r="NKF29" i="461"/>
  <c r="NKE29" i="461"/>
  <c r="NKD29" i="461"/>
  <c r="NKC29" i="461"/>
  <c r="NKB29" i="461"/>
  <c r="NKA29" i="461"/>
  <c r="NJZ29" i="461"/>
  <c r="NJY29" i="461"/>
  <c r="NJX29" i="461"/>
  <c r="NJW29" i="461"/>
  <c r="NJV29" i="461"/>
  <c r="NJU29" i="461"/>
  <c r="NJT29" i="461"/>
  <c r="NJS29" i="461"/>
  <c r="NJR29" i="461"/>
  <c r="NJQ29" i="461"/>
  <c r="NJP29" i="461"/>
  <c r="NJO29" i="461"/>
  <c r="NJN29" i="461"/>
  <c r="NJM29" i="461"/>
  <c r="NJL29" i="461"/>
  <c r="NJK29" i="461"/>
  <c r="NJJ29" i="461"/>
  <c r="NJI29" i="461"/>
  <c r="NJH29" i="461"/>
  <c r="NJG29" i="461"/>
  <c r="NJF29" i="461"/>
  <c r="NJE29" i="461"/>
  <c r="NJD29" i="461"/>
  <c r="NJC29" i="461"/>
  <c r="NJB29" i="461"/>
  <c r="NJA29" i="461"/>
  <c r="NIZ29" i="461"/>
  <c r="NIY29" i="461"/>
  <c r="NIX29" i="461"/>
  <c r="NIW29" i="461"/>
  <c r="NIV29" i="461"/>
  <c r="NIU29" i="461"/>
  <c r="NIT29" i="461"/>
  <c r="NIS29" i="461"/>
  <c r="NIR29" i="461"/>
  <c r="NIQ29" i="461"/>
  <c r="NIP29" i="461"/>
  <c r="NIO29" i="461"/>
  <c r="NIN29" i="461"/>
  <c r="NIM29" i="461"/>
  <c r="NIL29" i="461"/>
  <c r="NIK29" i="461"/>
  <c r="NIJ29" i="461"/>
  <c r="NII29" i="461"/>
  <c r="NIH29" i="461"/>
  <c r="NIG29" i="461"/>
  <c r="NIF29" i="461"/>
  <c r="NIE29" i="461"/>
  <c r="NID29" i="461"/>
  <c r="NIC29" i="461"/>
  <c r="NIB29" i="461"/>
  <c r="NIA29" i="461"/>
  <c r="NHZ29" i="461"/>
  <c r="NHY29" i="461"/>
  <c r="NHX29" i="461"/>
  <c r="NHW29" i="461"/>
  <c r="NHV29" i="461"/>
  <c r="NHU29" i="461"/>
  <c r="NHT29" i="461"/>
  <c r="NHS29" i="461"/>
  <c r="NHR29" i="461"/>
  <c r="NHQ29" i="461"/>
  <c r="NHP29" i="461"/>
  <c r="NHO29" i="461"/>
  <c r="NHN29" i="461"/>
  <c r="NHM29" i="461"/>
  <c r="NHL29" i="461"/>
  <c r="NHK29" i="461"/>
  <c r="NHJ29" i="461"/>
  <c r="NHI29" i="461"/>
  <c r="NHH29" i="461"/>
  <c r="NHG29" i="461"/>
  <c r="NHF29" i="461"/>
  <c r="NHE29" i="461"/>
  <c r="NHD29" i="461"/>
  <c r="NHC29" i="461"/>
  <c r="NHB29" i="461"/>
  <c r="NHA29" i="461"/>
  <c r="NGZ29" i="461"/>
  <c r="NGY29" i="461"/>
  <c r="NGX29" i="461"/>
  <c r="NGW29" i="461"/>
  <c r="NGV29" i="461"/>
  <c r="NGU29" i="461"/>
  <c r="NGT29" i="461"/>
  <c r="NGS29" i="461"/>
  <c r="NGR29" i="461"/>
  <c r="NGQ29" i="461"/>
  <c r="NGP29" i="461"/>
  <c r="NGO29" i="461"/>
  <c r="NGN29" i="461"/>
  <c r="NGM29" i="461"/>
  <c r="NGL29" i="461"/>
  <c r="NGK29" i="461"/>
  <c r="NGJ29" i="461"/>
  <c r="NGI29" i="461"/>
  <c r="NGH29" i="461"/>
  <c r="NGG29" i="461"/>
  <c r="NGF29" i="461"/>
  <c r="NGE29" i="461"/>
  <c r="NGD29" i="461"/>
  <c r="NGC29" i="461"/>
  <c r="NGB29" i="461"/>
  <c r="NGA29" i="461"/>
  <c r="NFZ29" i="461"/>
  <c r="NFY29" i="461"/>
  <c r="NFX29" i="461"/>
  <c r="NFW29" i="461"/>
  <c r="NFV29" i="461"/>
  <c r="NFU29" i="461"/>
  <c r="NFT29" i="461"/>
  <c r="NFS29" i="461"/>
  <c r="NFR29" i="461"/>
  <c r="NFQ29" i="461"/>
  <c r="NFP29" i="461"/>
  <c r="NFO29" i="461"/>
  <c r="NFN29" i="461"/>
  <c r="NFM29" i="461"/>
  <c r="NFL29" i="461"/>
  <c r="NFK29" i="461"/>
  <c r="NFJ29" i="461"/>
  <c r="NFI29" i="461"/>
  <c r="NFH29" i="461"/>
  <c r="NFG29" i="461"/>
  <c r="NFF29" i="461"/>
  <c r="NFE29" i="461"/>
  <c r="NFD29" i="461"/>
  <c r="NFC29" i="461"/>
  <c r="NFB29" i="461"/>
  <c r="NFA29" i="461"/>
  <c r="NEZ29" i="461"/>
  <c r="NEY29" i="461"/>
  <c r="NEX29" i="461"/>
  <c r="NEW29" i="461"/>
  <c r="NEV29" i="461"/>
  <c r="NEU29" i="461"/>
  <c r="NET29" i="461"/>
  <c r="NES29" i="461"/>
  <c r="NER29" i="461"/>
  <c r="NEQ29" i="461"/>
  <c r="NEP29" i="461"/>
  <c r="NEO29" i="461"/>
  <c r="NEN29" i="461"/>
  <c r="NEM29" i="461"/>
  <c r="NEL29" i="461"/>
  <c r="NEK29" i="461"/>
  <c r="NEJ29" i="461"/>
  <c r="NEI29" i="461"/>
  <c r="NEH29" i="461"/>
  <c r="NEG29" i="461"/>
  <c r="NEF29" i="461"/>
  <c r="NEE29" i="461"/>
  <c r="NED29" i="461"/>
  <c r="NEC29" i="461"/>
  <c r="NEB29" i="461"/>
  <c r="NEA29" i="461"/>
  <c r="NDZ29" i="461"/>
  <c r="NDY29" i="461"/>
  <c r="NDX29" i="461"/>
  <c r="NDW29" i="461"/>
  <c r="NDV29" i="461"/>
  <c r="NDU29" i="461"/>
  <c r="NDT29" i="461"/>
  <c r="NDS29" i="461"/>
  <c r="NDR29" i="461"/>
  <c r="NDQ29" i="461"/>
  <c r="NDP29" i="461"/>
  <c r="NDO29" i="461"/>
  <c r="NDN29" i="461"/>
  <c r="NDM29" i="461"/>
  <c r="NDL29" i="461"/>
  <c r="NDK29" i="461"/>
  <c r="NDJ29" i="461"/>
  <c r="NDI29" i="461"/>
  <c r="NDH29" i="461"/>
  <c r="NDG29" i="461"/>
  <c r="NDF29" i="461"/>
  <c r="NDE29" i="461"/>
  <c r="NDD29" i="461"/>
  <c r="NDC29" i="461"/>
  <c r="NDB29" i="461"/>
  <c r="NDA29" i="461"/>
  <c r="NCZ29" i="461"/>
  <c r="NCY29" i="461"/>
  <c r="NCX29" i="461"/>
  <c r="NCW29" i="461"/>
  <c r="NCV29" i="461"/>
  <c r="NCU29" i="461"/>
  <c r="NCT29" i="461"/>
  <c r="NCS29" i="461"/>
  <c r="NCR29" i="461"/>
  <c r="NCQ29" i="461"/>
  <c r="NCP29" i="461"/>
  <c r="NCO29" i="461"/>
  <c r="NCN29" i="461"/>
  <c r="NCM29" i="461"/>
  <c r="NCL29" i="461"/>
  <c r="NCK29" i="461"/>
  <c r="NCJ29" i="461"/>
  <c r="NCI29" i="461"/>
  <c r="NCH29" i="461"/>
  <c r="NCG29" i="461"/>
  <c r="NCF29" i="461"/>
  <c r="NCE29" i="461"/>
  <c r="NCD29" i="461"/>
  <c r="NCC29" i="461"/>
  <c r="NCB29" i="461"/>
  <c r="NCA29" i="461"/>
  <c r="NBZ29" i="461"/>
  <c r="NBY29" i="461"/>
  <c r="NBX29" i="461"/>
  <c r="NBW29" i="461"/>
  <c r="NBV29" i="461"/>
  <c r="NBU29" i="461"/>
  <c r="NBT29" i="461"/>
  <c r="NBS29" i="461"/>
  <c r="NBR29" i="461"/>
  <c r="NBQ29" i="461"/>
  <c r="NBP29" i="461"/>
  <c r="NBO29" i="461"/>
  <c r="NBN29" i="461"/>
  <c r="NBM29" i="461"/>
  <c r="NBL29" i="461"/>
  <c r="NBK29" i="461"/>
  <c r="NBJ29" i="461"/>
  <c r="NBI29" i="461"/>
  <c r="NBH29" i="461"/>
  <c r="NBG29" i="461"/>
  <c r="NBF29" i="461"/>
  <c r="NBE29" i="461"/>
  <c r="NBD29" i="461"/>
  <c r="NBC29" i="461"/>
  <c r="NBB29" i="461"/>
  <c r="NBA29" i="461"/>
  <c r="NAZ29" i="461"/>
  <c r="NAY29" i="461"/>
  <c r="NAX29" i="461"/>
  <c r="NAW29" i="461"/>
  <c r="NAV29" i="461"/>
  <c r="NAU29" i="461"/>
  <c r="NAT29" i="461"/>
  <c r="NAS29" i="461"/>
  <c r="NAR29" i="461"/>
  <c r="NAQ29" i="461"/>
  <c r="NAP29" i="461"/>
  <c r="NAO29" i="461"/>
  <c r="NAN29" i="461"/>
  <c r="NAM29" i="461"/>
  <c r="NAL29" i="461"/>
  <c r="NAK29" i="461"/>
  <c r="NAJ29" i="461"/>
  <c r="NAI29" i="461"/>
  <c r="NAH29" i="461"/>
  <c r="NAG29" i="461"/>
  <c r="NAF29" i="461"/>
  <c r="NAE29" i="461"/>
  <c r="NAD29" i="461"/>
  <c r="NAC29" i="461"/>
  <c r="NAB29" i="461"/>
  <c r="NAA29" i="461"/>
  <c r="MZZ29" i="461"/>
  <c r="MZY29" i="461"/>
  <c r="MZX29" i="461"/>
  <c r="MZW29" i="461"/>
  <c r="MZV29" i="461"/>
  <c r="MZU29" i="461"/>
  <c r="MZT29" i="461"/>
  <c r="MZS29" i="461"/>
  <c r="MZR29" i="461"/>
  <c r="MZQ29" i="461"/>
  <c r="MZP29" i="461"/>
  <c r="MZO29" i="461"/>
  <c r="MZN29" i="461"/>
  <c r="MZM29" i="461"/>
  <c r="MZL29" i="461"/>
  <c r="MZK29" i="461"/>
  <c r="MZJ29" i="461"/>
  <c r="MZI29" i="461"/>
  <c r="MZH29" i="461"/>
  <c r="MZG29" i="461"/>
  <c r="MZF29" i="461"/>
  <c r="MZE29" i="461"/>
  <c r="MZD29" i="461"/>
  <c r="MZC29" i="461"/>
  <c r="MZB29" i="461"/>
  <c r="MZA29" i="461"/>
  <c r="MYZ29" i="461"/>
  <c r="MYY29" i="461"/>
  <c r="MYX29" i="461"/>
  <c r="MYW29" i="461"/>
  <c r="MYV29" i="461"/>
  <c r="MYU29" i="461"/>
  <c r="MYT29" i="461"/>
  <c r="MYS29" i="461"/>
  <c r="MYR29" i="461"/>
  <c r="MYQ29" i="461"/>
  <c r="MYP29" i="461"/>
  <c r="MYO29" i="461"/>
  <c r="MYN29" i="461"/>
  <c r="MYM29" i="461"/>
  <c r="MYL29" i="461"/>
  <c r="MYK29" i="461"/>
  <c r="MYJ29" i="461"/>
  <c r="MYI29" i="461"/>
  <c r="MYH29" i="461"/>
  <c r="MYG29" i="461"/>
  <c r="MYF29" i="461"/>
  <c r="MYE29" i="461"/>
  <c r="MYD29" i="461"/>
  <c r="MYC29" i="461"/>
  <c r="MYB29" i="461"/>
  <c r="MYA29" i="461"/>
  <c r="MXZ29" i="461"/>
  <c r="MXY29" i="461"/>
  <c r="MXX29" i="461"/>
  <c r="MXW29" i="461"/>
  <c r="MXV29" i="461"/>
  <c r="MXU29" i="461"/>
  <c r="MXT29" i="461"/>
  <c r="MXS29" i="461"/>
  <c r="MXR29" i="461"/>
  <c r="MXQ29" i="461"/>
  <c r="MXP29" i="461"/>
  <c r="MXO29" i="461"/>
  <c r="MXN29" i="461"/>
  <c r="MXM29" i="461"/>
  <c r="MXL29" i="461"/>
  <c r="MXK29" i="461"/>
  <c r="MXJ29" i="461"/>
  <c r="MXI29" i="461"/>
  <c r="MXH29" i="461"/>
  <c r="MXG29" i="461"/>
  <c r="MXF29" i="461"/>
  <c r="MXE29" i="461"/>
  <c r="MXD29" i="461"/>
  <c r="MXC29" i="461"/>
  <c r="MXB29" i="461"/>
  <c r="MXA29" i="461"/>
  <c r="MWZ29" i="461"/>
  <c r="MWY29" i="461"/>
  <c r="MWX29" i="461"/>
  <c r="MWW29" i="461"/>
  <c r="MWV29" i="461"/>
  <c r="MWU29" i="461"/>
  <c r="MWT29" i="461"/>
  <c r="MWS29" i="461"/>
  <c r="MWR29" i="461"/>
  <c r="MWQ29" i="461"/>
  <c r="MWP29" i="461"/>
  <c r="MWO29" i="461"/>
  <c r="MWN29" i="461"/>
  <c r="MWM29" i="461"/>
  <c r="MWL29" i="461"/>
  <c r="MWK29" i="461"/>
  <c r="MWJ29" i="461"/>
  <c r="MWI29" i="461"/>
  <c r="MWH29" i="461"/>
  <c r="MWG29" i="461"/>
  <c r="MWF29" i="461"/>
  <c r="MWE29" i="461"/>
  <c r="MWD29" i="461"/>
  <c r="MWC29" i="461"/>
  <c r="MWB29" i="461"/>
  <c r="MWA29" i="461"/>
  <c r="MVZ29" i="461"/>
  <c r="MVY29" i="461"/>
  <c r="MVX29" i="461"/>
  <c r="MVW29" i="461"/>
  <c r="MVV29" i="461"/>
  <c r="MVU29" i="461"/>
  <c r="MVT29" i="461"/>
  <c r="MVS29" i="461"/>
  <c r="MVR29" i="461"/>
  <c r="MVQ29" i="461"/>
  <c r="MVP29" i="461"/>
  <c r="MVO29" i="461"/>
  <c r="MVN29" i="461"/>
  <c r="MVM29" i="461"/>
  <c r="MVL29" i="461"/>
  <c r="MVK29" i="461"/>
  <c r="MVJ29" i="461"/>
  <c r="MVI29" i="461"/>
  <c r="MVH29" i="461"/>
  <c r="MVG29" i="461"/>
  <c r="MVF29" i="461"/>
  <c r="MVE29" i="461"/>
  <c r="MVD29" i="461"/>
  <c r="MVC29" i="461"/>
  <c r="MVB29" i="461"/>
  <c r="MVA29" i="461"/>
  <c r="MUZ29" i="461"/>
  <c r="MUY29" i="461"/>
  <c r="MUX29" i="461"/>
  <c r="MUW29" i="461"/>
  <c r="MUV29" i="461"/>
  <c r="MUU29" i="461"/>
  <c r="MUT29" i="461"/>
  <c r="MUS29" i="461"/>
  <c r="MUR29" i="461"/>
  <c r="MUQ29" i="461"/>
  <c r="MUP29" i="461"/>
  <c r="MUO29" i="461"/>
  <c r="MUN29" i="461"/>
  <c r="MUM29" i="461"/>
  <c r="MUL29" i="461"/>
  <c r="MUK29" i="461"/>
  <c r="MUJ29" i="461"/>
  <c r="MUI29" i="461"/>
  <c r="MUH29" i="461"/>
  <c r="MUG29" i="461"/>
  <c r="MUF29" i="461"/>
  <c r="MUE29" i="461"/>
  <c r="MUD29" i="461"/>
  <c r="MUC29" i="461"/>
  <c r="MUB29" i="461"/>
  <c r="MUA29" i="461"/>
  <c r="MTZ29" i="461"/>
  <c r="MTY29" i="461"/>
  <c r="MTX29" i="461"/>
  <c r="MTW29" i="461"/>
  <c r="MTV29" i="461"/>
  <c r="MTU29" i="461"/>
  <c r="MTT29" i="461"/>
  <c r="MTS29" i="461"/>
  <c r="MTR29" i="461"/>
  <c r="MTQ29" i="461"/>
  <c r="MTP29" i="461"/>
  <c r="MTO29" i="461"/>
  <c r="MTN29" i="461"/>
  <c r="MTM29" i="461"/>
  <c r="MTL29" i="461"/>
  <c r="MTK29" i="461"/>
  <c r="MTJ29" i="461"/>
  <c r="MTI29" i="461"/>
  <c r="MTH29" i="461"/>
  <c r="MTG29" i="461"/>
  <c r="MTF29" i="461"/>
  <c r="MTE29" i="461"/>
  <c r="MTD29" i="461"/>
  <c r="MTC29" i="461"/>
  <c r="MTB29" i="461"/>
  <c r="MTA29" i="461"/>
  <c r="MSZ29" i="461"/>
  <c r="MSY29" i="461"/>
  <c r="MSX29" i="461"/>
  <c r="MSW29" i="461"/>
  <c r="MSV29" i="461"/>
  <c r="MSU29" i="461"/>
  <c r="MST29" i="461"/>
  <c r="MSS29" i="461"/>
  <c r="MSR29" i="461"/>
  <c r="MSQ29" i="461"/>
  <c r="MSP29" i="461"/>
  <c r="MSO29" i="461"/>
  <c r="MSN29" i="461"/>
  <c r="MSM29" i="461"/>
  <c r="MSL29" i="461"/>
  <c r="MSK29" i="461"/>
  <c r="MSJ29" i="461"/>
  <c r="MSI29" i="461"/>
  <c r="MSH29" i="461"/>
  <c r="MSG29" i="461"/>
  <c r="MSF29" i="461"/>
  <c r="MSE29" i="461"/>
  <c r="MSD29" i="461"/>
  <c r="MSC29" i="461"/>
  <c r="MSB29" i="461"/>
  <c r="MSA29" i="461"/>
  <c r="MRZ29" i="461"/>
  <c r="MRY29" i="461"/>
  <c r="MRX29" i="461"/>
  <c r="MRW29" i="461"/>
  <c r="MRV29" i="461"/>
  <c r="MRU29" i="461"/>
  <c r="MRT29" i="461"/>
  <c r="MRS29" i="461"/>
  <c r="MRR29" i="461"/>
  <c r="MRQ29" i="461"/>
  <c r="MRP29" i="461"/>
  <c r="MRO29" i="461"/>
  <c r="MRN29" i="461"/>
  <c r="MRM29" i="461"/>
  <c r="MRL29" i="461"/>
  <c r="MRK29" i="461"/>
  <c r="MRJ29" i="461"/>
  <c r="MRI29" i="461"/>
  <c r="MRH29" i="461"/>
  <c r="MRG29" i="461"/>
  <c r="MRF29" i="461"/>
  <c r="MRE29" i="461"/>
  <c r="MRD29" i="461"/>
  <c r="MRC29" i="461"/>
  <c r="MRB29" i="461"/>
  <c r="MRA29" i="461"/>
  <c r="MQZ29" i="461"/>
  <c r="MQY29" i="461"/>
  <c r="MQX29" i="461"/>
  <c r="MQW29" i="461"/>
  <c r="MQV29" i="461"/>
  <c r="MQU29" i="461"/>
  <c r="MQT29" i="461"/>
  <c r="MQS29" i="461"/>
  <c r="MQR29" i="461"/>
  <c r="MQQ29" i="461"/>
  <c r="MQP29" i="461"/>
  <c r="MQO29" i="461"/>
  <c r="MQN29" i="461"/>
  <c r="MQM29" i="461"/>
  <c r="MQL29" i="461"/>
  <c r="MQK29" i="461"/>
  <c r="MQJ29" i="461"/>
  <c r="MQI29" i="461"/>
  <c r="MQH29" i="461"/>
  <c r="MQG29" i="461"/>
  <c r="MQF29" i="461"/>
  <c r="MQE29" i="461"/>
  <c r="MQD29" i="461"/>
  <c r="MQC29" i="461"/>
  <c r="MQB29" i="461"/>
  <c r="MQA29" i="461"/>
  <c r="MPZ29" i="461"/>
  <c r="MPY29" i="461"/>
  <c r="MPX29" i="461"/>
  <c r="MPW29" i="461"/>
  <c r="MPV29" i="461"/>
  <c r="MPU29" i="461"/>
  <c r="MPT29" i="461"/>
  <c r="MPS29" i="461"/>
  <c r="MPR29" i="461"/>
  <c r="MPQ29" i="461"/>
  <c r="MPP29" i="461"/>
  <c r="MPO29" i="461"/>
  <c r="MPN29" i="461"/>
  <c r="MPM29" i="461"/>
  <c r="MPL29" i="461"/>
  <c r="MPK29" i="461"/>
  <c r="MPJ29" i="461"/>
  <c r="MPI29" i="461"/>
  <c r="MPH29" i="461"/>
  <c r="MPG29" i="461"/>
  <c r="MPF29" i="461"/>
  <c r="MPE29" i="461"/>
  <c r="MPD29" i="461"/>
  <c r="MPC29" i="461"/>
  <c r="MPB29" i="461"/>
  <c r="MPA29" i="461"/>
  <c r="MOZ29" i="461"/>
  <c r="MOY29" i="461"/>
  <c r="MOX29" i="461"/>
  <c r="MOW29" i="461"/>
  <c r="MOV29" i="461"/>
  <c r="MOU29" i="461"/>
  <c r="MOT29" i="461"/>
  <c r="MOS29" i="461"/>
  <c r="MOR29" i="461"/>
  <c r="MOQ29" i="461"/>
  <c r="MOP29" i="461"/>
  <c r="MOO29" i="461"/>
  <c r="MON29" i="461"/>
  <c r="MOM29" i="461"/>
  <c r="MOL29" i="461"/>
  <c r="MOK29" i="461"/>
  <c r="MOJ29" i="461"/>
  <c r="MOI29" i="461"/>
  <c r="MOH29" i="461"/>
  <c r="MOG29" i="461"/>
  <c r="MOF29" i="461"/>
  <c r="MOE29" i="461"/>
  <c r="MOD29" i="461"/>
  <c r="MOC29" i="461"/>
  <c r="MOB29" i="461"/>
  <c r="MOA29" i="461"/>
  <c r="MNZ29" i="461"/>
  <c r="MNY29" i="461"/>
  <c r="MNX29" i="461"/>
  <c r="MNW29" i="461"/>
  <c r="MNV29" i="461"/>
  <c r="MNU29" i="461"/>
  <c r="MNT29" i="461"/>
  <c r="MNS29" i="461"/>
  <c r="MNR29" i="461"/>
  <c r="MNQ29" i="461"/>
  <c r="MNP29" i="461"/>
  <c r="MNO29" i="461"/>
  <c r="MNN29" i="461"/>
  <c r="MNM29" i="461"/>
  <c r="MNL29" i="461"/>
  <c r="MNK29" i="461"/>
  <c r="MNJ29" i="461"/>
  <c r="MNI29" i="461"/>
  <c r="MNH29" i="461"/>
  <c r="MNG29" i="461"/>
  <c r="MNF29" i="461"/>
  <c r="MNE29" i="461"/>
  <c r="MND29" i="461"/>
  <c r="MNC29" i="461"/>
  <c r="MNB29" i="461"/>
  <c r="MNA29" i="461"/>
  <c r="MMZ29" i="461"/>
  <c r="MMY29" i="461"/>
  <c r="MMX29" i="461"/>
  <c r="MMW29" i="461"/>
  <c r="MMV29" i="461"/>
  <c r="MMU29" i="461"/>
  <c r="MMT29" i="461"/>
  <c r="MMS29" i="461"/>
  <c r="MMR29" i="461"/>
  <c r="MMQ29" i="461"/>
  <c r="MMP29" i="461"/>
  <c r="MMO29" i="461"/>
  <c r="MMN29" i="461"/>
  <c r="MMM29" i="461"/>
  <c r="MML29" i="461"/>
  <c r="MMK29" i="461"/>
  <c r="MMJ29" i="461"/>
  <c r="MMI29" i="461"/>
  <c r="MMH29" i="461"/>
  <c r="MMG29" i="461"/>
  <c r="MMF29" i="461"/>
  <c r="MME29" i="461"/>
  <c r="MMD29" i="461"/>
  <c r="MMC29" i="461"/>
  <c r="MMB29" i="461"/>
  <c r="MMA29" i="461"/>
  <c r="MLZ29" i="461"/>
  <c r="MLY29" i="461"/>
  <c r="MLX29" i="461"/>
  <c r="MLW29" i="461"/>
  <c r="MLV29" i="461"/>
  <c r="MLU29" i="461"/>
  <c r="MLT29" i="461"/>
  <c r="MLS29" i="461"/>
  <c r="MLR29" i="461"/>
  <c r="MLQ29" i="461"/>
  <c r="MLP29" i="461"/>
  <c r="MLO29" i="461"/>
  <c r="MLN29" i="461"/>
  <c r="MLM29" i="461"/>
  <c r="MLL29" i="461"/>
  <c r="MLK29" i="461"/>
  <c r="MLJ29" i="461"/>
  <c r="MLI29" i="461"/>
  <c r="MLH29" i="461"/>
  <c r="MLG29" i="461"/>
  <c r="MLF29" i="461"/>
  <c r="MLE29" i="461"/>
  <c r="MLD29" i="461"/>
  <c r="MLC29" i="461"/>
  <c r="MLB29" i="461"/>
  <c r="MLA29" i="461"/>
  <c r="MKZ29" i="461"/>
  <c r="MKY29" i="461"/>
  <c r="MKX29" i="461"/>
  <c r="MKW29" i="461"/>
  <c r="MKV29" i="461"/>
  <c r="MKU29" i="461"/>
  <c r="MKT29" i="461"/>
  <c r="MKS29" i="461"/>
  <c r="MKR29" i="461"/>
  <c r="MKQ29" i="461"/>
  <c r="MKP29" i="461"/>
  <c r="MKO29" i="461"/>
  <c r="MKN29" i="461"/>
  <c r="MKM29" i="461"/>
  <c r="MKL29" i="461"/>
  <c r="MKK29" i="461"/>
  <c r="MKJ29" i="461"/>
  <c r="MKI29" i="461"/>
  <c r="MKH29" i="461"/>
  <c r="MKG29" i="461"/>
  <c r="MKF29" i="461"/>
  <c r="MKE29" i="461"/>
  <c r="MKD29" i="461"/>
  <c r="MKC29" i="461"/>
  <c r="MKB29" i="461"/>
  <c r="MKA29" i="461"/>
  <c r="MJZ29" i="461"/>
  <c r="MJY29" i="461"/>
  <c r="MJX29" i="461"/>
  <c r="MJW29" i="461"/>
  <c r="MJV29" i="461"/>
  <c r="MJU29" i="461"/>
  <c r="MJT29" i="461"/>
  <c r="MJS29" i="461"/>
  <c r="MJR29" i="461"/>
  <c r="MJQ29" i="461"/>
  <c r="MJP29" i="461"/>
  <c r="MJO29" i="461"/>
  <c r="MJN29" i="461"/>
  <c r="MJM29" i="461"/>
  <c r="MJL29" i="461"/>
  <c r="MJK29" i="461"/>
  <c r="MJJ29" i="461"/>
  <c r="MJI29" i="461"/>
  <c r="MJH29" i="461"/>
  <c r="MJG29" i="461"/>
  <c r="MJF29" i="461"/>
  <c r="MJE29" i="461"/>
  <c r="MJD29" i="461"/>
  <c r="MJC29" i="461"/>
  <c r="MJB29" i="461"/>
  <c r="MJA29" i="461"/>
  <c r="MIZ29" i="461"/>
  <c r="MIY29" i="461"/>
  <c r="MIX29" i="461"/>
  <c r="MIW29" i="461"/>
  <c r="MIV29" i="461"/>
  <c r="MIU29" i="461"/>
  <c r="MIT29" i="461"/>
  <c r="MIS29" i="461"/>
  <c r="MIR29" i="461"/>
  <c r="MIQ29" i="461"/>
  <c r="MIP29" i="461"/>
  <c r="MIO29" i="461"/>
  <c r="MIN29" i="461"/>
  <c r="MIM29" i="461"/>
  <c r="MIL29" i="461"/>
  <c r="MIK29" i="461"/>
  <c r="MIJ29" i="461"/>
  <c r="MII29" i="461"/>
  <c r="MIH29" i="461"/>
  <c r="MIG29" i="461"/>
  <c r="MIF29" i="461"/>
  <c r="MIE29" i="461"/>
  <c r="MID29" i="461"/>
  <c r="MIC29" i="461"/>
  <c r="MIB29" i="461"/>
  <c r="MIA29" i="461"/>
  <c r="MHZ29" i="461"/>
  <c r="MHY29" i="461"/>
  <c r="MHX29" i="461"/>
  <c r="MHW29" i="461"/>
  <c r="MHV29" i="461"/>
  <c r="MHU29" i="461"/>
  <c r="MHT29" i="461"/>
  <c r="MHS29" i="461"/>
  <c r="MHR29" i="461"/>
  <c r="MHQ29" i="461"/>
  <c r="MHP29" i="461"/>
  <c r="MHO29" i="461"/>
  <c r="MHN29" i="461"/>
  <c r="MHM29" i="461"/>
  <c r="MHL29" i="461"/>
  <c r="MHK29" i="461"/>
  <c r="MHJ29" i="461"/>
  <c r="MHI29" i="461"/>
  <c r="MHH29" i="461"/>
  <c r="MHG29" i="461"/>
  <c r="MHF29" i="461"/>
  <c r="MHE29" i="461"/>
  <c r="MHD29" i="461"/>
  <c r="MHC29" i="461"/>
  <c r="MHB29" i="461"/>
  <c r="MHA29" i="461"/>
  <c r="MGZ29" i="461"/>
  <c r="MGY29" i="461"/>
  <c r="MGX29" i="461"/>
  <c r="MGW29" i="461"/>
  <c r="MGV29" i="461"/>
  <c r="MGU29" i="461"/>
  <c r="MGT29" i="461"/>
  <c r="MGS29" i="461"/>
  <c r="MGR29" i="461"/>
  <c r="MGQ29" i="461"/>
  <c r="MGP29" i="461"/>
  <c r="MGO29" i="461"/>
  <c r="MGN29" i="461"/>
  <c r="MGM29" i="461"/>
  <c r="MGL29" i="461"/>
  <c r="MGK29" i="461"/>
  <c r="MGJ29" i="461"/>
  <c r="MGI29" i="461"/>
  <c r="MGH29" i="461"/>
  <c r="MGG29" i="461"/>
  <c r="MGF29" i="461"/>
  <c r="MGE29" i="461"/>
  <c r="MGD29" i="461"/>
  <c r="MGC29" i="461"/>
  <c r="MGB29" i="461"/>
  <c r="MGA29" i="461"/>
  <c r="MFZ29" i="461"/>
  <c r="MFY29" i="461"/>
  <c r="MFX29" i="461"/>
  <c r="MFW29" i="461"/>
  <c r="MFV29" i="461"/>
  <c r="MFU29" i="461"/>
  <c r="MFT29" i="461"/>
  <c r="MFS29" i="461"/>
  <c r="MFR29" i="461"/>
  <c r="MFQ29" i="461"/>
  <c r="MFP29" i="461"/>
  <c r="MFO29" i="461"/>
  <c r="MFN29" i="461"/>
  <c r="MFM29" i="461"/>
  <c r="MFL29" i="461"/>
  <c r="MFK29" i="461"/>
  <c r="MFJ29" i="461"/>
  <c r="MFI29" i="461"/>
  <c r="MFH29" i="461"/>
  <c r="MFG29" i="461"/>
  <c r="MFF29" i="461"/>
  <c r="MFE29" i="461"/>
  <c r="MFD29" i="461"/>
  <c r="MFC29" i="461"/>
  <c r="MFB29" i="461"/>
  <c r="MFA29" i="461"/>
  <c r="MEZ29" i="461"/>
  <c r="MEY29" i="461"/>
  <c r="MEX29" i="461"/>
  <c r="MEW29" i="461"/>
  <c r="MEV29" i="461"/>
  <c r="MEU29" i="461"/>
  <c r="MET29" i="461"/>
  <c r="MES29" i="461"/>
  <c r="MER29" i="461"/>
  <c r="MEQ29" i="461"/>
  <c r="MEP29" i="461"/>
  <c r="MEO29" i="461"/>
  <c r="MEN29" i="461"/>
  <c r="MEM29" i="461"/>
  <c r="MEL29" i="461"/>
  <c r="MEK29" i="461"/>
  <c r="MEJ29" i="461"/>
  <c r="MEI29" i="461"/>
  <c r="MEH29" i="461"/>
  <c r="MEG29" i="461"/>
  <c r="MEF29" i="461"/>
  <c r="MEE29" i="461"/>
  <c r="MED29" i="461"/>
  <c r="MEC29" i="461"/>
  <c r="MEB29" i="461"/>
  <c r="MEA29" i="461"/>
  <c r="MDZ29" i="461"/>
  <c r="MDY29" i="461"/>
  <c r="MDX29" i="461"/>
  <c r="MDW29" i="461"/>
  <c r="MDV29" i="461"/>
  <c r="MDU29" i="461"/>
  <c r="MDT29" i="461"/>
  <c r="MDS29" i="461"/>
  <c r="MDR29" i="461"/>
  <c r="MDQ29" i="461"/>
  <c r="MDP29" i="461"/>
  <c r="MDO29" i="461"/>
  <c r="MDN29" i="461"/>
  <c r="MDM29" i="461"/>
  <c r="MDL29" i="461"/>
  <c r="MDK29" i="461"/>
  <c r="MDJ29" i="461"/>
  <c r="MDI29" i="461"/>
  <c r="MDH29" i="461"/>
  <c r="MDG29" i="461"/>
  <c r="MDF29" i="461"/>
  <c r="MDE29" i="461"/>
  <c r="MDD29" i="461"/>
  <c r="MDC29" i="461"/>
  <c r="MDB29" i="461"/>
  <c r="MDA29" i="461"/>
  <c r="MCZ29" i="461"/>
  <c r="MCY29" i="461"/>
  <c r="MCX29" i="461"/>
  <c r="MCW29" i="461"/>
  <c r="MCV29" i="461"/>
  <c r="MCU29" i="461"/>
  <c r="MCT29" i="461"/>
  <c r="MCS29" i="461"/>
  <c r="MCR29" i="461"/>
  <c r="MCQ29" i="461"/>
  <c r="MCP29" i="461"/>
  <c r="MCO29" i="461"/>
  <c r="MCN29" i="461"/>
  <c r="MCM29" i="461"/>
  <c r="MCL29" i="461"/>
  <c r="MCK29" i="461"/>
  <c r="MCJ29" i="461"/>
  <c r="MCI29" i="461"/>
  <c r="MCH29" i="461"/>
  <c r="MCG29" i="461"/>
  <c r="MCF29" i="461"/>
  <c r="MCE29" i="461"/>
  <c r="MCD29" i="461"/>
  <c r="MCC29" i="461"/>
  <c r="MCB29" i="461"/>
  <c r="MCA29" i="461"/>
  <c r="MBZ29" i="461"/>
  <c r="MBY29" i="461"/>
  <c r="MBX29" i="461"/>
  <c r="MBW29" i="461"/>
  <c r="MBV29" i="461"/>
  <c r="MBU29" i="461"/>
  <c r="MBT29" i="461"/>
  <c r="MBS29" i="461"/>
  <c r="MBR29" i="461"/>
  <c r="MBQ29" i="461"/>
  <c r="MBP29" i="461"/>
  <c r="MBO29" i="461"/>
  <c r="MBN29" i="461"/>
  <c r="MBM29" i="461"/>
  <c r="MBL29" i="461"/>
  <c r="MBK29" i="461"/>
  <c r="MBJ29" i="461"/>
  <c r="MBI29" i="461"/>
  <c r="MBH29" i="461"/>
  <c r="MBG29" i="461"/>
  <c r="MBF29" i="461"/>
  <c r="MBE29" i="461"/>
  <c r="MBD29" i="461"/>
  <c r="MBC29" i="461"/>
  <c r="MBB29" i="461"/>
  <c r="MBA29" i="461"/>
  <c r="MAZ29" i="461"/>
  <c r="MAY29" i="461"/>
  <c r="MAX29" i="461"/>
  <c r="MAW29" i="461"/>
  <c r="MAV29" i="461"/>
  <c r="MAU29" i="461"/>
  <c r="MAT29" i="461"/>
  <c r="MAS29" i="461"/>
  <c r="MAR29" i="461"/>
  <c r="MAQ29" i="461"/>
  <c r="MAP29" i="461"/>
  <c r="MAO29" i="461"/>
  <c r="MAN29" i="461"/>
  <c r="MAM29" i="461"/>
  <c r="MAL29" i="461"/>
  <c r="MAK29" i="461"/>
  <c r="MAJ29" i="461"/>
  <c r="MAI29" i="461"/>
  <c r="MAH29" i="461"/>
  <c r="MAG29" i="461"/>
  <c r="MAF29" i="461"/>
  <c r="MAE29" i="461"/>
  <c r="MAD29" i="461"/>
  <c r="MAC29" i="461"/>
  <c r="MAB29" i="461"/>
  <c r="MAA29" i="461"/>
  <c r="LZZ29" i="461"/>
  <c r="LZY29" i="461"/>
  <c r="LZX29" i="461"/>
  <c r="LZW29" i="461"/>
  <c r="LZV29" i="461"/>
  <c r="LZU29" i="461"/>
  <c r="LZT29" i="461"/>
  <c r="LZS29" i="461"/>
  <c r="LZR29" i="461"/>
  <c r="LZQ29" i="461"/>
  <c r="LZP29" i="461"/>
  <c r="LZO29" i="461"/>
  <c r="LZN29" i="461"/>
  <c r="LZM29" i="461"/>
  <c r="LZL29" i="461"/>
  <c r="LZK29" i="461"/>
  <c r="LZJ29" i="461"/>
  <c r="LZI29" i="461"/>
  <c r="LZH29" i="461"/>
  <c r="LZG29" i="461"/>
  <c r="LZF29" i="461"/>
  <c r="LZE29" i="461"/>
  <c r="LZD29" i="461"/>
  <c r="LZC29" i="461"/>
  <c r="LZB29" i="461"/>
  <c r="LZA29" i="461"/>
  <c r="LYZ29" i="461"/>
  <c r="LYY29" i="461"/>
  <c r="LYX29" i="461"/>
  <c r="LYW29" i="461"/>
  <c r="LYV29" i="461"/>
  <c r="LYU29" i="461"/>
  <c r="LYT29" i="461"/>
  <c r="LYS29" i="461"/>
  <c r="LYR29" i="461"/>
  <c r="LYQ29" i="461"/>
  <c r="LYP29" i="461"/>
  <c r="LYO29" i="461"/>
  <c r="LYN29" i="461"/>
  <c r="LYM29" i="461"/>
  <c r="LYL29" i="461"/>
  <c r="LYK29" i="461"/>
  <c r="LYJ29" i="461"/>
  <c r="LYI29" i="461"/>
  <c r="LYH29" i="461"/>
  <c r="LYG29" i="461"/>
  <c r="LYF29" i="461"/>
  <c r="LYE29" i="461"/>
  <c r="LYD29" i="461"/>
  <c r="LYC29" i="461"/>
  <c r="LYB29" i="461"/>
  <c r="LYA29" i="461"/>
  <c r="LXZ29" i="461"/>
  <c r="LXY29" i="461"/>
  <c r="LXX29" i="461"/>
  <c r="LXW29" i="461"/>
  <c r="LXV29" i="461"/>
  <c r="LXU29" i="461"/>
  <c r="LXT29" i="461"/>
  <c r="LXS29" i="461"/>
  <c r="LXR29" i="461"/>
  <c r="LXQ29" i="461"/>
  <c r="LXP29" i="461"/>
  <c r="LXO29" i="461"/>
  <c r="LXN29" i="461"/>
  <c r="LXM29" i="461"/>
  <c r="LXL29" i="461"/>
  <c r="LXK29" i="461"/>
  <c r="LXJ29" i="461"/>
  <c r="LXI29" i="461"/>
  <c r="LXH29" i="461"/>
  <c r="LXG29" i="461"/>
  <c r="LXF29" i="461"/>
  <c r="LXE29" i="461"/>
  <c r="LXD29" i="461"/>
  <c r="LXC29" i="461"/>
  <c r="LXB29" i="461"/>
  <c r="LXA29" i="461"/>
  <c r="LWZ29" i="461"/>
  <c r="LWY29" i="461"/>
  <c r="LWX29" i="461"/>
  <c r="LWW29" i="461"/>
  <c r="LWV29" i="461"/>
  <c r="LWU29" i="461"/>
  <c r="LWT29" i="461"/>
  <c r="LWS29" i="461"/>
  <c r="LWR29" i="461"/>
  <c r="LWQ29" i="461"/>
  <c r="LWP29" i="461"/>
  <c r="LWO29" i="461"/>
  <c r="LWN29" i="461"/>
  <c r="LWM29" i="461"/>
  <c r="LWL29" i="461"/>
  <c r="LWK29" i="461"/>
  <c r="LWJ29" i="461"/>
  <c r="LWI29" i="461"/>
  <c r="LWH29" i="461"/>
  <c r="LWG29" i="461"/>
  <c r="LWF29" i="461"/>
  <c r="LWE29" i="461"/>
  <c r="LWD29" i="461"/>
  <c r="LWC29" i="461"/>
  <c r="LWB29" i="461"/>
  <c r="LWA29" i="461"/>
  <c r="LVZ29" i="461"/>
  <c r="LVY29" i="461"/>
  <c r="LVX29" i="461"/>
  <c r="LVW29" i="461"/>
  <c r="LVV29" i="461"/>
  <c r="LVU29" i="461"/>
  <c r="LVT29" i="461"/>
  <c r="LVS29" i="461"/>
  <c r="LVR29" i="461"/>
  <c r="LVQ29" i="461"/>
  <c r="LVP29" i="461"/>
  <c r="LVO29" i="461"/>
  <c r="LVN29" i="461"/>
  <c r="LVM29" i="461"/>
  <c r="LVL29" i="461"/>
  <c r="LVK29" i="461"/>
  <c r="LVJ29" i="461"/>
  <c r="LVI29" i="461"/>
  <c r="LVH29" i="461"/>
  <c r="LVG29" i="461"/>
  <c r="LVF29" i="461"/>
  <c r="LVE29" i="461"/>
  <c r="LVD29" i="461"/>
  <c r="LVC29" i="461"/>
  <c r="LVB29" i="461"/>
  <c r="LVA29" i="461"/>
  <c r="LUZ29" i="461"/>
  <c r="LUY29" i="461"/>
  <c r="LUX29" i="461"/>
  <c r="LUW29" i="461"/>
  <c r="LUV29" i="461"/>
  <c r="LUU29" i="461"/>
  <c r="LUT29" i="461"/>
  <c r="LUS29" i="461"/>
  <c r="LUR29" i="461"/>
  <c r="LUQ29" i="461"/>
  <c r="LUP29" i="461"/>
  <c r="LUO29" i="461"/>
  <c r="LUN29" i="461"/>
  <c r="LUM29" i="461"/>
  <c r="LUL29" i="461"/>
  <c r="LUK29" i="461"/>
  <c r="LUJ29" i="461"/>
  <c r="LUI29" i="461"/>
  <c r="LUH29" i="461"/>
  <c r="LUG29" i="461"/>
  <c r="LUF29" i="461"/>
  <c r="LUE29" i="461"/>
  <c r="LUD29" i="461"/>
  <c r="LUC29" i="461"/>
  <c r="LUB29" i="461"/>
  <c r="LUA29" i="461"/>
  <c r="LTZ29" i="461"/>
  <c r="LTY29" i="461"/>
  <c r="LTX29" i="461"/>
  <c r="LTW29" i="461"/>
  <c r="LTV29" i="461"/>
  <c r="LTU29" i="461"/>
  <c r="LTT29" i="461"/>
  <c r="LTS29" i="461"/>
  <c r="LTR29" i="461"/>
  <c r="LTQ29" i="461"/>
  <c r="LTP29" i="461"/>
  <c r="LTO29" i="461"/>
  <c r="LTN29" i="461"/>
  <c r="LTM29" i="461"/>
  <c r="LTL29" i="461"/>
  <c r="LTK29" i="461"/>
  <c r="LTJ29" i="461"/>
  <c r="LTI29" i="461"/>
  <c r="LTH29" i="461"/>
  <c r="LTG29" i="461"/>
  <c r="LTF29" i="461"/>
  <c r="LTE29" i="461"/>
  <c r="LTD29" i="461"/>
  <c r="LTC29" i="461"/>
  <c r="LTB29" i="461"/>
  <c r="LTA29" i="461"/>
  <c r="LSZ29" i="461"/>
  <c r="LSY29" i="461"/>
  <c r="LSX29" i="461"/>
  <c r="LSW29" i="461"/>
  <c r="LSV29" i="461"/>
  <c r="LSU29" i="461"/>
  <c r="LST29" i="461"/>
  <c r="LSS29" i="461"/>
  <c r="LSR29" i="461"/>
  <c r="LSQ29" i="461"/>
  <c r="LSP29" i="461"/>
  <c r="LSO29" i="461"/>
  <c r="LSN29" i="461"/>
  <c r="LSM29" i="461"/>
  <c r="LSL29" i="461"/>
  <c r="LSK29" i="461"/>
  <c r="LSJ29" i="461"/>
  <c r="LSI29" i="461"/>
  <c r="LSH29" i="461"/>
  <c r="LSG29" i="461"/>
  <c r="LSF29" i="461"/>
  <c r="LSE29" i="461"/>
  <c r="LSD29" i="461"/>
  <c r="LSC29" i="461"/>
  <c r="LSB29" i="461"/>
  <c r="LSA29" i="461"/>
  <c r="LRZ29" i="461"/>
  <c r="LRY29" i="461"/>
  <c r="LRX29" i="461"/>
  <c r="LRW29" i="461"/>
  <c r="LRV29" i="461"/>
  <c r="LRU29" i="461"/>
  <c r="LRT29" i="461"/>
  <c r="LRS29" i="461"/>
  <c r="LRR29" i="461"/>
  <c r="LRQ29" i="461"/>
  <c r="LRP29" i="461"/>
  <c r="LRO29" i="461"/>
  <c r="LRN29" i="461"/>
  <c r="LRM29" i="461"/>
  <c r="LRL29" i="461"/>
  <c r="LRK29" i="461"/>
  <c r="LRJ29" i="461"/>
  <c r="LRI29" i="461"/>
  <c r="LRH29" i="461"/>
  <c r="LRG29" i="461"/>
  <c r="LRF29" i="461"/>
  <c r="LRE29" i="461"/>
  <c r="LRD29" i="461"/>
  <c r="LRC29" i="461"/>
  <c r="LRB29" i="461"/>
  <c r="LRA29" i="461"/>
  <c r="LQZ29" i="461"/>
  <c r="LQY29" i="461"/>
  <c r="LQX29" i="461"/>
  <c r="LQW29" i="461"/>
  <c r="LQV29" i="461"/>
  <c r="LQU29" i="461"/>
  <c r="LQT29" i="461"/>
  <c r="LQS29" i="461"/>
  <c r="LQR29" i="461"/>
  <c r="LQQ29" i="461"/>
  <c r="LQP29" i="461"/>
  <c r="LQO29" i="461"/>
  <c r="LQN29" i="461"/>
  <c r="LQM29" i="461"/>
  <c r="LQL29" i="461"/>
  <c r="LQK29" i="461"/>
  <c r="LQJ29" i="461"/>
  <c r="LQI29" i="461"/>
  <c r="LQH29" i="461"/>
  <c r="LQG29" i="461"/>
  <c r="LQF29" i="461"/>
  <c r="LQE29" i="461"/>
  <c r="LQD29" i="461"/>
  <c r="LQC29" i="461"/>
  <c r="LQB29" i="461"/>
  <c r="LQA29" i="461"/>
  <c r="LPZ29" i="461"/>
  <c r="LPY29" i="461"/>
  <c r="LPX29" i="461"/>
  <c r="LPW29" i="461"/>
  <c r="LPV29" i="461"/>
  <c r="LPU29" i="461"/>
  <c r="LPT29" i="461"/>
  <c r="LPS29" i="461"/>
  <c r="LPR29" i="461"/>
  <c r="LPQ29" i="461"/>
  <c r="LPP29" i="461"/>
  <c r="LPO29" i="461"/>
  <c r="LPN29" i="461"/>
  <c r="LPM29" i="461"/>
  <c r="LPL29" i="461"/>
  <c r="LPK29" i="461"/>
  <c r="LPJ29" i="461"/>
  <c r="LPI29" i="461"/>
  <c r="LPH29" i="461"/>
  <c r="LPG29" i="461"/>
  <c r="LPF29" i="461"/>
  <c r="LPE29" i="461"/>
  <c r="LPD29" i="461"/>
  <c r="LPC29" i="461"/>
  <c r="LPB29" i="461"/>
  <c r="LPA29" i="461"/>
  <c r="LOZ29" i="461"/>
  <c r="LOY29" i="461"/>
  <c r="LOX29" i="461"/>
  <c r="LOW29" i="461"/>
  <c r="LOV29" i="461"/>
  <c r="LOU29" i="461"/>
  <c r="LOT29" i="461"/>
  <c r="LOS29" i="461"/>
  <c r="LOR29" i="461"/>
  <c r="LOQ29" i="461"/>
  <c r="LOP29" i="461"/>
  <c r="LOO29" i="461"/>
  <c r="LON29" i="461"/>
  <c r="LOM29" i="461"/>
  <c r="LOL29" i="461"/>
  <c r="LOK29" i="461"/>
  <c r="LOJ29" i="461"/>
  <c r="LOI29" i="461"/>
  <c r="LOH29" i="461"/>
  <c r="LOG29" i="461"/>
  <c r="LOF29" i="461"/>
  <c r="LOE29" i="461"/>
  <c r="LOD29" i="461"/>
  <c r="LOC29" i="461"/>
  <c r="LOB29" i="461"/>
  <c r="LOA29" i="461"/>
  <c r="LNZ29" i="461"/>
  <c r="LNY29" i="461"/>
  <c r="LNX29" i="461"/>
  <c r="LNW29" i="461"/>
  <c r="LNV29" i="461"/>
  <c r="LNU29" i="461"/>
  <c r="LNT29" i="461"/>
  <c r="LNS29" i="461"/>
  <c r="LNR29" i="461"/>
  <c r="LNQ29" i="461"/>
  <c r="LNP29" i="461"/>
  <c r="LNO29" i="461"/>
  <c r="LNN29" i="461"/>
  <c r="LNM29" i="461"/>
  <c r="LNL29" i="461"/>
  <c r="LNK29" i="461"/>
  <c r="LNJ29" i="461"/>
  <c r="LNI29" i="461"/>
  <c r="LNH29" i="461"/>
  <c r="LNG29" i="461"/>
  <c r="LNF29" i="461"/>
  <c r="LNE29" i="461"/>
  <c r="LND29" i="461"/>
  <c r="LNC29" i="461"/>
  <c r="LNB29" i="461"/>
  <c r="LNA29" i="461"/>
  <c r="LMZ29" i="461"/>
  <c r="LMY29" i="461"/>
  <c r="LMX29" i="461"/>
  <c r="LMW29" i="461"/>
  <c r="LMV29" i="461"/>
  <c r="LMU29" i="461"/>
  <c r="LMT29" i="461"/>
  <c r="LMS29" i="461"/>
  <c r="LMR29" i="461"/>
  <c r="LMQ29" i="461"/>
  <c r="LMP29" i="461"/>
  <c r="LMO29" i="461"/>
  <c r="LMN29" i="461"/>
  <c r="LMM29" i="461"/>
  <c r="LML29" i="461"/>
  <c r="LMK29" i="461"/>
  <c r="LMJ29" i="461"/>
  <c r="LMI29" i="461"/>
  <c r="LMH29" i="461"/>
  <c r="LMG29" i="461"/>
  <c r="LMF29" i="461"/>
  <c r="LME29" i="461"/>
  <c r="LMD29" i="461"/>
  <c r="LMC29" i="461"/>
  <c r="LMB29" i="461"/>
  <c r="LMA29" i="461"/>
  <c r="LLZ29" i="461"/>
  <c r="LLY29" i="461"/>
  <c r="LLX29" i="461"/>
  <c r="LLW29" i="461"/>
  <c r="LLV29" i="461"/>
  <c r="LLU29" i="461"/>
  <c r="LLT29" i="461"/>
  <c r="LLS29" i="461"/>
  <c r="LLR29" i="461"/>
  <c r="LLQ29" i="461"/>
  <c r="LLP29" i="461"/>
  <c r="LLO29" i="461"/>
  <c r="LLN29" i="461"/>
  <c r="LLM29" i="461"/>
  <c r="LLL29" i="461"/>
  <c r="LLK29" i="461"/>
  <c r="LLJ29" i="461"/>
  <c r="LLI29" i="461"/>
  <c r="LLH29" i="461"/>
  <c r="LLG29" i="461"/>
  <c r="LLF29" i="461"/>
  <c r="LLE29" i="461"/>
  <c r="LLD29" i="461"/>
  <c r="LLC29" i="461"/>
  <c r="LLB29" i="461"/>
  <c r="LLA29" i="461"/>
  <c r="LKZ29" i="461"/>
  <c r="LKY29" i="461"/>
  <c r="LKX29" i="461"/>
  <c r="LKW29" i="461"/>
  <c r="LKV29" i="461"/>
  <c r="LKU29" i="461"/>
  <c r="LKT29" i="461"/>
  <c r="LKS29" i="461"/>
  <c r="LKR29" i="461"/>
  <c r="LKQ29" i="461"/>
  <c r="LKP29" i="461"/>
  <c r="LKO29" i="461"/>
  <c r="LKN29" i="461"/>
  <c r="LKM29" i="461"/>
  <c r="LKL29" i="461"/>
  <c r="LKK29" i="461"/>
  <c r="LKJ29" i="461"/>
  <c r="LKI29" i="461"/>
  <c r="LKH29" i="461"/>
  <c r="LKG29" i="461"/>
  <c r="LKF29" i="461"/>
  <c r="LKE29" i="461"/>
  <c r="LKD29" i="461"/>
  <c r="LKC29" i="461"/>
  <c r="LKB29" i="461"/>
  <c r="LKA29" i="461"/>
  <c r="LJZ29" i="461"/>
  <c r="LJY29" i="461"/>
  <c r="LJX29" i="461"/>
  <c r="LJW29" i="461"/>
  <c r="LJV29" i="461"/>
  <c r="LJU29" i="461"/>
  <c r="LJT29" i="461"/>
  <c r="LJS29" i="461"/>
  <c r="LJR29" i="461"/>
  <c r="LJQ29" i="461"/>
  <c r="LJP29" i="461"/>
  <c r="LJO29" i="461"/>
  <c r="LJN29" i="461"/>
  <c r="LJM29" i="461"/>
  <c r="LJL29" i="461"/>
  <c r="LJK29" i="461"/>
  <c r="LJJ29" i="461"/>
  <c r="LJI29" i="461"/>
  <c r="LJH29" i="461"/>
  <c r="LJG29" i="461"/>
  <c r="LJF29" i="461"/>
  <c r="LJE29" i="461"/>
  <c r="LJD29" i="461"/>
  <c r="LJC29" i="461"/>
  <c r="LJB29" i="461"/>
  <c r="LJA29" i="461"/>
  <c r="LIZ29" i="461"/>
  <c r="LIY29" i="461"/>
  <c r="LIX29" i="461"/>
  <c r="LIW29" i="461"/>
  <c r="LIV29" i="461"/>
  <c r="LIU29" i="461"/>
  <c r="LIT29" i="461"/>
  <c r="LIS29" i="461"/>
  <c r="LIR29" i="461"/>
  <c r="LIQ29" i="461"/>
  <c r="LIP29" i="461"/>
  <c r="LIO29" i="461"/>
  <c r="LIN29" i="461"/>
  <c r="LIM29" i="461"/>
  <c r="LIL29" i="461"/>
  <c r="LIK29" i="461"/>
  <c r="LIJ29" i="461"/>
  <c r="LII29" i="461"/>
  <c r="LIH29" i="461"/>
  <c r="LIG29" i="461"/>
  <c r="LIF29" i="461"/>
  <c r="LIE29" i="461"/>
  <c r="LID29" i="461"/>
  <c r="LIC29" i="461"/>
  <c r="LIB29" i="461"/>
  <c r="LIA29" i="461"/>
  <c r="LHZ29" i="461"/>
  <c r="LHY29" i="461"/>
  <c r="LHX29" i="461"/>
  <c r="LHW29" i="461"/>
  <c r="LHV29" i="461"/>
  <c r="LHU29" i="461"/>
  <c r="LHT29" i="461"/>
  <c r="LHS29" i="461"/>
  <c r="LHR29" i="461"/>
  <c r="LHQ29" i="461"/>
  <c r="LHP29" i="461"/>
  <c r="LHO29" i="461"/>
  <c r="LHN29" i="461"/>
  <c r="LHM29" i="461"/>
  <c r="LHL29" i="461"/>
  <c r="LHK29" i="461"/>
  <c r="LHJ29" i="461"/>
  <c r="LHI29" i="461"/>
  <c r="LHH29" i="461"/>
  <c r="LHG29" i="461"/>
  <c r="LHF29" i="461"/>
  <c r="LHE29" i="461"/>
  <c r="LHD29" i="461"/>
  <c r="LHC29" i="461"/>
  <c r="LHB29" i="461"/>
  <c r="LHA29" i="461"/>
  <c r="LGZ29" i="461"/>
  <c r="LGY29" i="461"/>
  <c r="LGX29" i="461"/>
  <c r="LGW29" i="461"/>
  <c r="LGV29" i="461"/>
  <c r="LGU29" i="461"/>
  <c r="LGT29" i="461"/>
  <c r="LGS29" i="461"/>
  <c r="LGR29" i="461"/>
  <c r="LGQ29" i="461"/>
  <c r="LGP29" i="461"/>
  <c r="LGO29" i="461"/>
  <c r="LGN29" i="461"/>
  <c r="LGM29" i="461"/>
  <c r="LGL29" i="461"/>
  <c r="LGK29" i="461"/>
  <c r="LGJ29" i="461"/>
  <c r="LGI29" i="461"/>
  <c r="LGH29" i="461"/>
  <c r="LGG29" i="461"/>
  <c r="LGF29" i="461"/>
  <c r="LGE29" i="461"/>
  <c r="LGD29" i="461"/>
  <c r="LGC29" i="461"/>
  <c r="LGB29" i="461"/>
  <c r="LGA29" i="461"/>
  <c r="LFZ29" i="461"/>
  <c r="LFY29" i="461"/>
  <c r="LFX29" i="461"/>
  <c r="LFW29" i="461"/>
  <c r="LFV29" i="461"/>
  <c r="LFU29" i="461"/>
  <c r="LFT29" i="461"/>
  <c r="LFS29" i="461"/>
  <c r="LFR29" i="461"/>
  <c r="LFQ29" i="461"/>
  <c r="LFP29" i="461"/>
  <c r="LFO29" i="461"/>
  <c r="LFN29" i="461"/>
  <c r="LFM29" i="461"/>
  <c r="LFL29" i="461"/>
  <c r="LFK29" i="461"/>
  <c r="LFJ29" i="461"/>
  <c r="LFI29" i="461"/>
  <c r="LFH29" i="461"/>
  <c r="LFG29" i="461"/>
  <c r="LFF29" i="461"/>
  <c r="LFE29" i="461"/>
  <c r="LFD29" i="461"/>
  <c r="LFC29" i="461"/>
  <c r="LFB29" i="461"/>
  <c r="LFA29" i="461"/>
  <c r="LEZ29" i="461"/>
  <c r="LEY29" i="461"/>
  <c r="LEX29" i="461"/>
  <c r="LEW29" i="461"/>
  <c r="LEV29" i="461"/>
  <c r="LEU29" i="461"/>
  <c r="LET29" i="461"/>
  <c r="LES29" i="461"/>
  <c r="LER29" i="461"/>
  <c r="LEQ29" i="461"/>
  <c r="LEP29" i="461"/>
  <c r="LEO29" i="461"/>
  <c r="LEN29" i="461"/>
  <c r="LEM29" i="461"/>
  <c r="LEL29" i="461"/>
  <c r="LEK29" i="461"/>
  <c r="LEJ29" i="461"/>
  <c r="LEI29" i="461"/>
  <c r="LEH29" i="461"/>
  <c r="LEG29" i="461"/>
  <c r="LEF29" i="461"/>
  <c r="LEE29" i="461"/>
  <c r="LED29" i="461"/>
  <c r="LEC29" i="461"/>
  <c r="LEB29" i="461"/>
  <c r="LEA29" i="461"/>
  <c r="LDZ29" i="461"/>
  <c r="LDY29" i="461"/>
  <c r="LDX29" i="461"/>
  <c r="LDW29" i="461"/>
  <c r="LDV29" i="461"/>
  <c r="LDU29" i="461"/>
  <c r="LDT29" i="461"/>
  <c r="LDS29" i="461"/>
  <c r="LDR29" i="461"/>
  <c r="LDQ29" i="461"/>
  <c r="LDP29" i="461"/>
  <c r="LDO29" i="461"/>
  <c r="LDN29" i="461"/>
  <c r="LDM29" i="461"/>
  <c r="LDL29" i="461"/>
  <c r="LDK29" i="461"/>
  <c r="LDJ29" i="461"/>
  <c r="LDI29" i="461"/>
  <c r="LDH29" i="461"/>
  <c r="LDG29" i="461"/>
  <c r="LDF29" i="461"/>
  <c r="LDE29" i="461"/>
  <c r="LDD29" i="461"/>
  <c r="LDC29" i="461"/>
  <c r="LDB29" i="461"/>
  <c r="LDA29" i="461"/>
  <c r="LCZ29" i="461"/>
  <c r="LCY29" i="461"/>
  <c r="LCX29" i="461"/>
  <c r="LCW29" i="461"/>
  <c r="LCV29" i="461"/>
  <c r="LCU29" i="461"/>
  <c r="LCT29" i="461"/>
  <c r="LCS29" i="461"/>
  <c r="LCR29" i="461"/>
  <c r="LCQ29" i="461"/>
  <c r="LCP29" i="461"/>
  <c r="LCO29" i="461"/>
  <c r="LCN29" i="461"/>
  <c r="LCM29" i="461"/>
  <c r="LCL29" i="461"/>
  <c r="LCK29" i="461"/>
  <c r="LCJ29" i="461"/>
  <c r="LCI29" i="461"/>
  <c r="LCH29" i="461"/>
  <c r="LCG29" i="461"/>
  <c r="LCF29" i="461"/>
  <c r="LCE29" i="461"/>
  <c r="LCD29" i="461"/>
  <c r="LCC29" i="461"/>
  <c r="LCB29" i="461"/>
  <c r="LCA29" i="461"/>
  <c r="LBZ29" i="461"/>
  <c r="LBY29" i="461"/>
  <c r="LBX29" i="461"/>
  <c r="LBW29" i="461"/>
  <c r="LBV29" i="461"/>
  <c r="LBU29" i="461"/>
  <c r="LBT29" i="461"/>
  <c r="LBS29" i="461"/>
  <c r="LBR29" i="461"/>
  <c r="LBQ29" i="461"/>
  <c r="LBP29" i="461"/>
  <c r="LBO29" i="461"/>
  <c r="LBN29" i="461"/>
  <c r="LBM29" i="461"/>
  <c r="LBL29" i="461"/>
  <c r="LBK29" i="461"/>
  <c r="LBJ29" i="461"/>
  <c r="LBI29" i="461"/>
  <c r="LBH29" i="461"/>
  <c r="LBG29" i="461"/>
  <c r="LBF29" i="461"/>
  <c r="LBE29" i="461"/>
  <c r="LBD29" i="461"/>
  <c r="LBC29" i="461"/>
  <c r="LBB29" i="461"/>
  <c r="LBA29" i="461"/>
  <c r="LAZ29" i="461"/>
  <c r="LAY29" i="461"/>
  <c r="LAX29" i="461"/>
  <c r="LAW29" i="461"/>
  <c r="LAV29" i="461"/>
  <c r="LAU29" i="461"/>
  <c r="LAT29" i="461"/>
  <c r="LAS29" i="461"/>
  <c r="LAR29" i="461"/>
  <c r="LAQ29" i="461"/>
  <c r="LAP29" i="461"/>
  <c r="LAO29" i="461"/>
  <c r="LAN29" i="461"/>
  <c r="LAM29" i="461"/>
  <c r="LAL29" i="461"/>
  <c r="LAK29" i="461"/>
  <c r="LAJ29" i="461"/>
  <c r="LAI29" i="461"/>
  <c r="LAH29" i="461"/>
  <c r="LAG29" i="461"/>
  <c r="LAF29" i="461"/>
  <c r="LAE29" i="461"/>
  <c r="LAD29" i="461"/>
  <c r="LAC29" i="461"/>
  <c r="LAB29" i="461"/>
  <c r="LAA29" i="461"/>
  <c r="KZZ29" i="461"/>
  <c r="KZY29" i="461"/>
  <c r="KZX29" i="461"/>
  <c r="KZW29" i="461"/>
  <c r="KZV29" i="461"/>
  <c r="KZU29" i="461"/>
  <c r="KZT29" i="461"/>
  <c r="KZS29" i="461"/>
  <c r="KZR29" i="461"/>
  <c r="KZQ29" i="461"/>
  <c r="KZP29" i="461"/>
  <c r="KZO29" i="461"/>
  <c r="KZN29" i="461"/>
  <c r="KZM29" i="461"/>
  <c r="KZL29" i="461"/>
  <c r="KZK29" i="461"/>
  <c r="KZJ29" i="461"/>
  <c r="KZI29" i="461"/>
  <c r="KZH29" i="461"/>
  <c r="KZG29" i="461"/>
  <c r="KZF29" i="461"/>
  <c r="KZE29" i="461"/>
  <c r="KZD29" i="461"/>
  <c r="KZC29" i="461"/>
  <c r="KZB29" i="461"/>
  <c r="KZA29" i="461"/>
  <c r="KYZ29" i="461"/>
  <c r="KYY29" i="461"/>
  <c r="KYX29" i="461"/>
  <c r="KYW29" i="461"/>
  <c r="KYV29" i="461"/>
  <c r="KYU29" i="461"/>
  <c r="KYT29" i="461"/>
  <c r="KYS29" i="461"/>
  <c r="KYR29" i="461"/>
  <c r="KYQ29" i="461"/>
  <c r="KYP29" i="461"/>
  <c r="KYO29" i="461"/>
  <c r="KYN29" i="461"/>
  <c r="KYM29" i="461"/>
  <c r="KYL29" i="461"/>
  <c r="KYK29" i="461"/>
  <c r="KYJ29" i="461"/>
  <c r="KYI29" i="461"/>
  <c r="KYH29" i="461"/>
  <c r="KYG29" i="461"/>
  <c r="KYF29" i="461"/>
  <c r="KYE29" i="461"/>
  <c r="KYD29" i="461"/>
  <c r="KYC29" i="461"/>
  <c r="KYB29" i="461"/>
  <c r="KYA29" i="461"/>
  <c r="KXZ29" i="461"/>
  <c r="KXY29" i="461"/>
  <c r="KXX29" i="461"/>
  <c r="KXW29" i="461"/>
  <c r="KXV29" i="461"/>
  <c r="KXU29" i="461"/>
  <c r="KXT29" i="461"/>
  <c r="KXS29" i="461"/>
  <c r="KXR29" i="461"/>
  <c r="KXQ29" i="461"/>
  <c r="KXP29" i="461"/>
  <c r="KXO29" i="461"/>
  <c r="KXN29" i="461"/>
  <c r="KXM29" i="461"/>
  <c r="KXL29" i="461"/>
  <c r="KXK29" i="461"/>
  <c r="KXJ29" i="461"/>
  <c r="KXI29" i="461"/>
  <c r="KXH29" i="461"/>
  <c r="KXG29" i="461"/>
  <c r="KXF29" i="461"/>
  <c r="KXE29" i="461"/>
  <c r="KXD29" i="461"/>
  <c r="KXC29" i="461"/>
  <c r="KXB29" i="461"/>
  <c r="KXA29" i="461"/>
  <c r="KWZ29" i="461"/>
  <c r="KWY29" i="461"/>
  <c r="KWX29" i="461"/>
  <c r="KWW29" i="461"/>
  <c r="KWV29" i="461"/>
  <c r="KWU29" i="461"/>
  <c r="KWT29" i="461"/>
  <c r="KWS29" i="461"/>
  <c r="KWR29" i="461"/>
  <c r="KWQ29" i="461"/>
  <c r="KWP29" i="461"/>
  <c r="KWO29" i="461"/>
  <c r="KWN29" i="461"/>
  <c r="KWM29" i="461"/>
  <c r="KWL29" i="461"/>
  <c r="KWK29" i="461"/>
  <c r="KWJ29" i="461"/>
  <c r="KWI29" i="461"/>
  <c r="KWH29" i="461"/>
  <c r="KWG29" i="461"/>
  <c r="KWF29" i="461"/>
  <c r="KWE29" i="461"/>
  <c r="KWD29" i="461"/>
  <c r="KWC29" i="461"/>
  <c r="KWB29" i="461"/>
  <c r="KWA29" i="461"/>
  <c r="KVZ29" i="461"/>
  <c r="KVY29" i="461"/>
  <c r="KVX29" i="461"/>
  <c r="KVW29" i="461"/>
  <c r="KVV29" i="461"/>
  <c r="KVU29" i="461"/>
  <c r="KVT29" i="461"/>
  <c r="KVS29" i="461"/>
  <c r="KVR29" i="461"/>
  <c r="KVQ29" i="461"/>
  <c r="KVP29" i="461"/>
  <c r="KVO29" i="461"/>
  <c r="KVN29" i="461"/>
  <c r="KVM29" i="461"/>
  <c r="KVL29" i="461"/>
  <c r="KVK29" i="461"/>
  <c r="KVJ29" i="461"/>
  <c r="KVI29" i="461"/>
  <c r="KVH29" i="461"/>
  <c r="KVG29" i="461"/>
  <c r="KVF29" i="461"/>
  <c r="KVE29" i="461"/>
  <c r="KVD29" i="461"/>
  <c r="KVC29" i="461"/>
  <c r="KVB29" i="461"/>
  <c r="KVA29" i="461"/>
  <c r="KUZ29" i="461"/>
  <c r="KUY29" i="461"/>
  <c r="KUX29" i="461"/>
  <c r="KUW29" i="461"/>
  <c r="KUV29" i="461"/>
  <c r="KUU29" i="461"/>
  <c r="KUT29" i="461"/>
  <c r="KUS29" i="461"/>
  <c r="KUR29" i="461"/>
  <c r="KUQ29" i="461"/>
  <c r="KUP29" i="461"/>
  <c r="KUO29" i="461"/>
  <c r="KUN29" i="461"/>
  <c r="KUM29" i="461"/>
  <c r="KUL29" i="461"/>
  <c r="KUK29" i="461"/>
  <c r="KUJ29" i="461"/>
  <c r="KUI29" i="461"/>
  <c r="KUH29" i="461"/>
  <c r="KUG29" i="461"/>
  <c r="KUF29" i="461"/>
  <c r="KUE29" i="461"/>
  <c r="KUD29" i="461"/>
  <c r="KUC29" i="461"/>
  <c r="KUB29" i="461"/>
  <c r="KUA29" i="461"/>
  <c r="KTZ29" i="461"/>
  <c r="KTY29" i="461"/>
  <c r="KTX29" i="461"/>
  <c r="KTW29" i="461"/>
  <c r="KTV29" i="461"/>
  <c r="KTU29" i="461"/>
  <c r="KTT29" i="461"/>
  <c r="KTS29" i="461"/>
  <c r="KTR29" i="461"/>
  <c r="KTQ29" i="461"/>
  <c r="KTP29" i="461"/>
  <c r="KTO29" i="461"/>
  <c r="KTN29" i="461"/>
  <c r="KTM29" i="461"/>
  <c r="KTL29" i="461"/>
  <c r="KTK29" i="461"/>
  <c r="KTJ29" i="461"/>
  <c r="KTI29" i="461"/>
  <c r="KTH29" i="461"/>
  <c r="KTG29" i="461"/>
  <c r="KTF29" i="461"/>
  <c r="KTE29" i="461"/>
  <c r="KTD29" i="461"/>
  <c r="KTC29" i="461"/>
  <c r="KTB29" i="461"/>
  <c r="KTA29" i="461"/>
  <c r="KSZ29" i="461"/>
  <c r="KSY29" i="461"/>
  <c r="KSX29" i="461"/>
  <c r="KSW29" i="461"/>
  <c r="KSV29" i="461"/>
  <c r="KSU29" i="461"/>
  <c r="KST29" i="461"/>
  <c r="KSS29" i="461"/>
  <c r="KSR29" i="461"/>
  <c r="KSQ29" i="461"/>
  <c r="KSP29" i="461"/>
  <c r="KSO29" i="461"/>
  <c r="KSN29" i="461"/>
  <c r="KSM29" i="461"/>
  <c r="KSL29" i="461"/>
  <c r="KSK29" i="461"/>
  <c r="KSJ29" i="461"/>
  <c r="KSI29" i="461"/>
  <c r="KSH29" i="461"/>
  <c r="KSG29" i="461"/>
  <c r="KSF29" i="461"/>
  <c r="KSE29" i="461"/>
  <c r="KSD29" i="461"/>
  <c r="KSC29" i="461"/>
  <c r="KSB29" i="461"/>
  <c r="KSA29" i="461"/>
  <c r="KRZ29" i="461"/>
  <c r="KRY29" i="461"/>
  <c r="KRX29" i="461"/>
  <c r="KRW29" i="461"/>
  <c r="KRV29" i="461"/>
  <c r="KRU29" i="461"/>
  <c r="KRT29" i="461"/>
  <c r="KRS29" i="461"/>
  <c r="KRR29" i="461"/>
  <c r="KRQ29" i="461"/>
  <c r="KRP29" i="461"/>
  <c r="KRO29" i="461"/>
  <c r="KRN29" i="461"/>
  <c r="KRM29" i="461"/>
  <c r="KRL29" i="461"/>
  <c r="KRK29" i="461"/>
  <c r="KRJ29" i="461"/>
  <c r="KRI29" i="461"/>
  <c r="KRH29" i="461"/>
  <c r="KRG29" i="461"/>
  <c r="KRF29" i="461"/>
  <c r="KRE29" i="461"/>
  <c r="KRD29" i="461"/>
  <c r="KRC29" i="461"/>
  <c r="KRB29" i="461"/>
  <c r="KRA29" i="461"/>
  <c r="KQZ29" i="461"/>
  <c r="KQY29" i="461"/>
  <c r="KQX29" i="461"/>
  <c r="KQW29" i="461"/>
  <c r="KQV29" i="461"/>
  <c r="KQU29" i="461"/>
  <c r="KQT29" i="461"/>
  <c r="KQS29" i="461"/>
  <c r="KQR29" i="461"/>
  <c r="KQQ29" i="461"/>
  <c r="KQP29" i="461"/>
  <c r="KQO29" i="461"/>
  <c r="KQN29" i="461"/>
  <c r="KQM29" i="461"/>
  <c r="KQL29" i="461"/>
  <c r="KQK29" i="461"/>
  <c r="KQJ29" i="461"/>
  <c r="KQI29" i="461"/>
  <c r="KQH29" i="461"/>
  <c r="KQG29" i="461"/>
  <c r="KQF29" i="461"/>
  <c r="KQE29" i="461"/>
  <c r="KQD29" i="461"/>
  <c r="KQC29" i="461"/>
  <c r="KQB29" i="461"/>
  <c r="KQA29" i="461"/>
  <c r="KPZ29" i="461"/>
  <c r="KPY29" i="461"/>
  <c r="KPX29" i="461"/>
  <c r="KPW29" i="461"/>
  <c r="KPV29" i="461"/>
  <c r="KPU29" i="461"/>
  <c r="KPT29" i="461"/>
  <c r="KPS29" i="461"/>
  <c r="KPR29" i="461"/>
  <c r="KPQ29" i="461"/>
  <c r="KPP29" i="461"/>
  <c r="KPO29" i="461"/>
  <c r="KPN29" i="461"/>
  <c r="KPM29" i="461"/>
  <c r="KPL29" i="461"/>
  <c r="KPK29" i="461"/>
  <c r="KPJ29" i="461"/>
  <c r="KPI29" i="461"/>
  <c r="KPH29" i="461"/>
  <c r="KPG29" i="461"/>
  <c r="KPF29" i="461"/>
  <c r="KPE29" i="461"/>
  <c r="KPD29" i="461"/>
  <c r="KPC29" i="461"/>
  <c r="KPB29" i="461"/>
  <c r="KPA29" i="461"/>
  <c r="KOZ29" i="461"/>
  <c r="KOY29" i="461"/>
  <c r="KOX29" i="461"/>
  <c r="KOW29" i="461"/>
  <c r="KOV29" i="461"/>
  <c r="KOU29" i="461"/>
  <c r="KOT29" i="461"/>
  <c r="KOS29" i="461"/>
  <c r="KOR29" i="461"/>
  <c r="KOQ29" i="461"/>
  <c r="KOP29" i="461"/>
  <c r="KOO29" i="461"/>
  <c r="KON29" i="461"/>
  <c r="KOM29" i="461"/>
  <c r="KOL29" i="461"/>
  <c r="KOK29" i="461"/>
  <c r="KOJ29" i="461"/>
  <c r="KOI29" i="461"/>
  <c r="KOH29" i="461"/>
  <c r="KOG29" i="461"/>
  <c r="KOF29" i="461"/>
  <c r="KOE29" i="461"/>
  <c r="KOD29" i="461"/>
  <c r="KOC29" i="461"/>
  <c r="KOB29" i="461"/>
  <c r="KOA29" i="461"/>
  <c r="KNZ29" i="461"/>
  <c r="KNY29" i="461"/>
  <c r="KNX29" i="461"/>
  <c r="KNW29" i="461"/>
  <c r="KNV29" i="461"/>
  <c r="KNU29" i="461"/>
  <c r="KNT29" i="461"/>
  <c r="KNS29" i="461"/>
  <c r="KNR29" i="461"/>
  <c r="KNQ29" i="461"/>
  <c r="KNP29" i="461"/>
  <c r="KNO29" i="461"/>
  <c r="KNN29" i="461"/>
  <c r="KNM29" i="461"/>
  <c r="KNL29" i="461"/>
  <c r="KNK29" i="461"/>
  <c r="KNJ29" i="461"/>
  <c r="KNI29" i="461"/>
  <c r="KNH29" i="461"/>
  <c r="KNG29" i="461"/>
  <c r="KNF29" i="461"/>
  <c r="KNE29" i="461"/>
  <c r="KND29" i="461"/>
  <c r="KNC29" i="461"/>
  <c r="KNB29" i="461"/>
  <c r="KNA29" i="461"/>
  <c r="KMZ29" i="461"/>
  <c r="KMY29" i="461"/>
  <c r="KMX29" i="461"/>
  <c r="KMW29" i="461"/>
  <c r="KMV29" i="461"/>
  <c r="KMU29" i="461"/>
  <c r="KMT29" i="461"/>
  <c r="KMS29" i="461"/>
  <c r="KMR29" i="461"/>
  <c r="KMQ29" i="461"/>
  <c r="KMP29" i="461"/>
  <c r="KMO29" i="461"/>
  <c r="KMN29" i="461"/>
  <c r="KMM29" i="461"/>
  <c r="KML29" i="461"/>
  <c r="KMK29" i="461"/>
  <c r="KMJ29" i="461"/>
  <c r="KMI29" i="461"/>
  <c r="KMH29" i="461"/>
  <c r="KMG29" i="461"/>
  <c r="KMF29" i="461"/>
  <c r="KME29" i="461"/>
  <c r="KMD29" i="461"/>
  <c r="KMC29" i="461"/>
  <c r="KMB29" i="461"/>
  <c r="KMA29" i="461"/>
  <c r="KLZ29" i="461"/>
  <c r="KLY29" i="461"/>
  <c r="KLX29" i="461"/>
  <c r="KLW29" i="461"/>
  <c r="KLV29" i="461"/>
  <c r="KLU29" i="461"/>
  <c r="KLT29" i="461"/>
  <c r="KLS29" i="461"/>
  <c r="KLR29" i="461"/>
  <c r="KLQ29" i="461"/>
  <c r="KLP29" i="461"/>
  <c r="KLO29" i="461"/>
  <c r="KLN29" i="461"/>
  <c r="KLM29" i="461"/>
  <c r="KLL29" i="461"/>
  <c r="KLK29" i="461"/>
  <c r="KLJ29" i="461"/>
  <c r="KLI29" i="461"/>
  <c r="KLH29" i="461"/>
  <c r="KLG29" i="461"/>
  <c r="KLF29" i="461"/>
  <c r="KLE29" i="461"/>
  <c r="KLD29" i="461"/>
  <c r="KLC29" i="461"/>
  <c r="KLB29" i="461"/>
  <c r="KLA29" i="461"/>
  <c r="KKZ29" i="461"/>
  <c r="KKY29" i="461"/>
  <c r="KKX29" i="461"/>
  <c r="KKW29" i="461"/>
  <c r="KKV29" i="461"/>
  <c r="KKU29" i="461"/>
  <c r="KKT29" i="461"/>
  <c r="KKS29" i="461"/>
  <c r="KKR29" i="461"/>
  <c r="KKQ29" i="461"/>
  <c r="KKP29" i="461"/>
  <c r="KKO29" i="461"/>
  <c r="KKN29" i="461"/>
  <c r="KKM29" i="461"/>
  <c r="KKL29" i="461"/>
  <c r="KKK29" i="461"/>
  <c r="KKJ29" i="461"/>
  <c r="KKI29" i="461"/>
  <c r="KKH29" i="461"/>
  <c r="KKG29" i="461"/>
  <c r="KKF29" i="461"/>
  <c r="KKE29" i="461"/>
  <c r="KKD29" i="461"/>
  <c r="KKC29" i="461"/>
  <c r="KKB29" i="461"/>
  <c r="KKA29" i="461"/>
  <c r="KJZ29" i="461"/>
  <c r="KJY29" i="461"/>
  <c r="KJX29" i="461"/>
  <c r="KJW29" i="461"/>
  <c r="KJV29" i="461"/>
  <c r="KJU29" i="461"/>
  <c r="KJT29" i="461"/>
  <c r="KJS29" i="461"/>
  <c r="KJR29" i="461"/>
  <c r="KJQ29" i="461"/>
  <c r="KJP29" i="461"/>
  <c r="KJO29" i="461"/>
  <c r="KJN29" i="461"/>
  <c r="KJM29" i="461"/>
  <c r="KJL29" i="461"/>
  <c r="KJK29" i="461"/>
  <c r="KJJ29" i="461"/>
  <c r="KJI29" i="461"/>
  <c r="KJH29" i="461"/>
  <c r="KJG29" i="461"/>
  <c r="KJF29" i="461"/>
  <c r="KJE29" i="461"/>
  <c r="KJD29" i="461"/>
  <c r="KJC29" i="461"/>
  <c r="KJB29" i="461"/>
  <c r="KJA29" i="461"/>
  <c r="KIZ29" i="461"/>
  <c r="KIY29" i="461"/>
  <c r="KIX29" i="461"/>
  <c r="KIW29" i="461"/>
  <c r="KIV29" i="461"/>
  <c r="KIU29" i="461"/>
  <c r="KIT29" i="461"/>
  <c r="KIS29" i="461"/>
  <c r="KIR29" i="461"/>
  <c r="KIQ29" i="461"/>
  <c r="KIP29" i="461"/>
  <c r="KIO29" i="461"/>
  <c r="KIN29" i="461"/>
  <c r="KIM29" i="461"/>
  <c r="KIL29" i="461"/>
  <c r="KIK29" i="461"/>
  <c r="KIJ29" i="461"/>
  <c r="KII29" i="461"/>
  <c r="KIH29" i="461"/>
  <c r="KIG29" i="461"/>
  <c r="KIF29" i="461"/>
  <c r="KIE29" i="461"/>
  <c r="KID29" i="461"/>
  <c r="KIC29" i="461"/>
  <c r="KIB29" i="461"/>
  <c r="KIA29" i="461"/>
  <c r="KHZ29" i="461"/>
  <c r="KHY29" i="461"/>
  <c r="KHX29" i="461"/>
  <c r="KHW29" i="461"/>
  <c r="KHV29" i="461"/>
  <c r="KHU29" i="461"/>
  <c r="KHT29" i="461"/>
  <c r="KHS29" i="461"/>
  <c r="KHR29" i="461"/>
  <c r="KHQ29" i="461"/>
  <c r="KHP29" i="461"/>
  <c r="KHO29" i="461"/>
  <c r="KHN29" i="461"/>
  <c r="KHM29" i="461"/>
  <c r="KHL29" i="461"/>
  <c r="KHK29" i="461"/>
  <c r="KHJ29" i="461"/>
  <c r="KHI29" i="461"/>
  <c r="KHH29" i="461"/>
  <c r="KHG29" i="461"/>
  <c r="KHF29" i="461"/>
  <c r="KHE29" i="461"/>
  <c r="KHD29" i="461"/>
  <c r="KHC29" i="461"/>
  <c r="KHB29" i="461"/>
  <c r="KHA29" i="461"/>
  <c r="KGZ29" i="461"/>
  <c r="KGY29" i="461"/>
  <c r="KGX29" i="461"/>
  <c r="KGW29" i="461"/>
  <c r="KGV29" i="461"/>
  <c r="KGU29" i="461"/>
  <c r="KGT29" i="461"/>
  <c r="KGS29" i="461"/>
  <c r="KGR29" i="461"/>
  <c r="KGQ29" i="461"/>
  <c r="KGP29" i="461"/>
  <c r="KGO29" i="461"/>
  <c r="KGN29" i="461"/>
  <c r="KGM29" i="461"/>
  <c r="KGL29" i="461"/>
  <c r="KGK29" i="461"/>
  <c r="KGJ29" i="461"/>
  <c r="KGI29" i="461"/>
  <c r="KGH29" i="461"/>
  <c r="KGG29" i="461"/>
  <c r="KGF29" i="461"/>
  <c r="KGE29" i="461"/>
  <c r="KGD29" i="461"/>
  <c r="KGC29" i="461"/>
  <c r="KGB29" i="461"/>
  <c r="KGA29" i="461"/>
  <c r="KFZ29" i="461"/>
  <c r="KFY29" i="461"/>
  <c r="KFX29" i="461"/>
  <c r="KFW29" i="461"/>
  <c r="KFV29" i="461"/>
  <c r="KFU29" i="461"/>
  <c r="KFT29" i="461"/>
  <c r="KFS29" i="461"/>
  <c r="KFR29" i="461"/>
  <c r="KFQ29" i="461"/>
  <c r="KFP29" i="461"/>
  <c r="KFO29" i="461"/>
  <c r="KFN29" i="461"/>
  <c r="KFM29" i="461"/>
  <c r="KFL29" i="461"/>
  <c r="KFK29" i="461"/>
  <c r="KFJ29" i="461"/>
  <c r="KFI29" i="461"/>
  <c r="KFH29" i="461"/>
  <c r="KFG29" i="461"/>
  <c r="KFF29" i="461"/>
  <c r="KFE29" i="461"/>
  <c r="KFD29" i="461"/>
  <c r="KFC29" i="461"/>
  <c r="KFB29" i="461"/>
  <c r="KFA29" i="461"/>
  <c r="KEZ29" i="461"/>
  <c r="KEY29" i="461"/>
  <c r="KEX29" i="461"/>
  <c r="KEW29" i="461"/>
  <c r="KEV29" i="461"/>
  <c r="KEU29" i="461"/>
  <c r="KET29" i="461"/>
  <c r="KES29" i="461"/>
  <c r="KER29" i="461"/>
  <c r="KEQ29" i="461"/>
  <c r="KEP29" i="461"/>
  <c r="KEO29" i="461"/>
  <c r="KEN29" i="461"/>
  <c r="KEM29" i="461"/>
  <c r="KEL29" i="461"/>
  <c r="KEK29" i="461"/>
  <c r="KEJ29" i="461"/>
  <c r="KEI29" i="461"/>
  <c r="KEH29" i="461"/>
  <c r="KEG29" i="461"/>
  <c r="KEF29" i="461"/>
  <c r="KEE29" i="461"/>
  <c r="KED29" i="461"/>
  <c r="KEC29" i="461"/>
  <c r="KEB29" i="461"/>
  <c r="KEA29" i="461"/>
  <c r="KDZ29" i="461"/>
  <c r="KDY29" i="461"/>
  <c r="KDX29" i="461"/>
  <c r="KDW29" i="461"/>
  <c r="KDV29" i="461"/>
  <c r="KDU29" i="461"/>
  <c r="KDT29" i="461"/>
  <c r="KDS29" i="461"/>
  <c r="KDR29" i="461"/>
  <c r="KDQ29" i="461"/>
  <c r="KDP29" i="461"/>
  <c r="KDO29" i="461"/>
  <c r="KDN29" i="461"/>
  <c r="KDM29" i="461"/>
  <c r="KDL29" i="461"/>
  <c r="KDK29" i="461"/>
  <c r="KDJ29" i="461"/>
  <c r="KDI29" i="461"/>
  <c r="KDH29" i="461"/>
  <c r="KDG29" i="461"/>
  <c r="KDF29" i="461"/>
  <c r="KDE29" i="461"/>
  <c r="KDD29" i="461"/>
  <c r="KDC29" i="461"/>
  <c r="KDB29" i="461"/>
  <c r="KDA29" i="461"/>
  <c r="KCZ29" i="461"/>
  <c r="KCY29" i="461"/>
  <c r="KCX29" i="461"/>
  <c r="KCW29" i="461"/>
  <c r="KCV29" i="461"/>
  <c r="KCU29" i="461"/>
  <c r="KCT29" i="461"/>
  <c r="KCS29" i="461"/>
  <c r="KCR29" i="461"/>
  <c r="KCQ29" i="461"/>
  <c r="KCP29" i="461"/>
  <c r="KCO29" i="461"/>
  <c r="KCN29" i="461"/>
  <c r="KCM29" i="461"/>
  <c r="KCL29" i="461"/>
  <c r="KCK29" i="461"/>
  <c r="KCJ29" i="461"/>
  <c r="KCI29" i="461"/>
  <c r="KCH29" i="461"/>
  <c r="KCG29" i="461"/>
  <c r="KCF29" i="461"/>
  <c r="KCE29" i="461"/>
  <c r="KCD29" i="461"/>
  <c r="KCC29" i="461"/>
  <c r="KCB29" i="461"/>
  <c r="KCA29" i="461"/>
  <c r="KBZ29" i="461"/>
  <c r="KBY29" i="461"/>
  <c r="KBX29" i="461"/>
  <c r="KBW29" i="461"/>
  <c r="KBV29" i="461"/>
  <c r="KBU29" i="461"/>
  <c r="KBT29" i="461"/>
  <c r="KBS29" i="461"/>
  <c r="KBR29" i="461"/>
  <c r="KBQ29" i="461"/>
  <c r="KBP29" i="461"/>
  <c r="KBO29" i="461"/>
  <c r="KBN29" i="461"/>
  <c r="KBM29" i="461"/>
  <c r="KBL29" i="461"/>
  <c r="KBK29" i="461"/>
  <c r="KBJ29" i="461"/>
  <c r="KBI29" i="461"/>
  <c r="KBH29" i="461"/>
  <c r="KBG29" i="461"/>
  <c r="KBF29" i="461"/>
  <c r="KBE29" i="461"/>
  <c r="KBD29" i="461"/>
  <c r="KBC29" i="461"/>
  <c r="KBB29" i="461"/>
  <c r="KBA29" i="461"/>
  <c r="KAZ29" i="461"/>
  <c r="KAY29" i="461"/>
  <c r="KAX29" i="461"/>
  <c r="KAW29" i="461"/>
  <c r="KAV29" i="461"/>
  <c r="KAU29" i="461"/>
  <c r="KAT29" i="461"/>
  <c r="KAS29" i="461"/>
  <c r="KAR29" i="461"/>
  <c r="KAQ29" i="461"/>
  <c r="KAP29" i="461"/>
  <c r="KAO29" i="461"/>
  <c r="KAN29" i="461"/>
  <c r="KAM29" i="461"/>
  <c r="KAL29" i="461"/>
  <c r="KAK29" i="461"/>
  <c r="KAJ29" i="461"/>
  <c r="KAI29" i="461"/>
  <c r="KAH29" i="461"/>
  <c r="KAG29" i="461"/>
  <c r="KAF29" i="461"/>
  <c r="KAE29" i="461"/>
  <c r="KAD29" i="461"/>
  <c r="KAC29" i="461"/>
  <c r="KAB29" i="461"/>
  <c r="KAA29" i="461"/>
  <c r="JZZ29" i="461"/>
  <c r="JZY29" i="461"/>
  <c r="JZX29" i="461"/>
  <c r="JZW29" i="461"/>
  <c r="JZV29" i="461"/>
  <c r="JZU29" i="461"/>
  <c r="JZT29" i="461"/>
  <c r="JZS29" i="461"/>
  <c r="JZR29" i="461"/>
  <c r="JZQ29" i="461"/>
  <c r="JZP29" i="461"/>
  <c r="JZO29" i="461"/>
  <c r="JZN29" i="461"/>
  <c r="JZM29" i="461"/>
  <c r="JZL29" i="461"/>
  <c r="JZK29" i="461"/>
  <c r="JZJ29" i="461"/>
  <c r="JZI29" i="461"/>
  <c r="JZH29" i="461"/>
  <c r="JZG29" i="461"/>
  <c r="JZF29" i="461"/>
  <c r="JZE29" i="461"/>
  <c r="JZD29" i="461"/>
  <c r="JZC29" i="461"/>
  <c r="JZB29" i="461"/>
  <c r="JZA29" i="461"/>
  <c r="JYZ29" i="461"/>
  <c r="JYY29" i="461"/>
  <c r="JYX29" i="461"/>
  <c r="JYW29" i="461"/>
  <c r="JYV29" i="461"/>
  <c r="JYU29" i="461"/>
  <c r="JYT29" i="461"/>
  <c r="JYS29" i="461"/>
  <c r="JYR29" i="461"/>
  <c r="JYQ29" i="461"/>
  <c r="JYP29" i="461"/>
  <c r="JYO29" i="461"/>
  <c r="JYN29" i="461"/>
  <c r="JYM29" i="461"/>
  <c r="JYL29" i="461"/>
  <c r="JYK29" i="461"/>
  <c r="JYJ29" i="461"/>
  <c r="JYI29" i="461"/>
  <c r="JYH29" i="461"/>
  <c r="JYG29" i="461"/>
  <c r="JYF29" i="461"/>
  <c r="JYE29" i="461"/>
  <c r="JYD29" i="461"/>
  <c r="JYC29" i="461"/>
  <c r="JYB29" i="461"/>
  <c r="JYA29" i="461"/>
  <c r="JXZ29" i="461"/>
  <c r="JXY29" i="461"/>
  <c r="JXX29" i="461"/>
  <c r="JXW29" i="461"/>
  <c r="JXV29" i="461"/>
  <c r="JXU29" i="461"/>
  <c r="JXT29" i="461"/>
  <c r="JXS29" i="461"/>
  <c r="JXR29" i="461"/>
  <c r="JXQ29" i="461"/>
  <c r="JXP29" i="461"/>
  <c r="JXO29" i="461"/>
  <c r="JXN29" i="461"/>
  <c r="JXM29" i="461"/>
  <c r="JXL29" i="461"/>
  <c r="JXK29" i="461"/>
  <c r="JXJ29" i="461"/>
  <c r="JXI29" i="461"/>
  <c r="JXH29" i="461"/>
  <c r="JXG29" i="461"/>
  <c r="JXF29" i="461"/>
  <c r="JXE29" i="461"/>
  <c r="JXD29" i="461"/>
  <c r="JXC29" i="461"/>
  <c r="JXB29" i="461"/>
  <c r="JXA29" i="461"/>
  <c r="JWZ29" i="461"/>
  <c r="JWY29" i="461"/>
  <c r="JWX29" i="461"/>
  <c r="JWW29" i="461"/>
  <c r="JWV29" i="461"/>
  <c r="JWU29" i="461"/>
  <c r="JWT29" i="461"/>
  <c r="JWS29" i="461"/>
  <c r="JWR29" i="461"/>
  <c r="JWQ29" i="461"/>
  <c r="JWP29" i="461"/>
  <c r="JWO29" i="461"/>
  <c r="JWN29" i="461"/>
  <c r="JWM29" i="461"/>
  <c r="JWL29" i="461"/>
  <c r="JWK29" i="461"/>
  <c r="JWJ29" i="461"/>
  <c r="JWI29" i="461"/>
  <c r="JWH29" i="461"/>
  <c r="JWG29" i="461"/>
  <c r="JWF29" i="461"/>
  <c r="JWE29" i="461"/>
  <c r="JWD29" i="461"/>
  <c r="JWC29" i="461"/>
  <c r="JWB29" i="461"/>
  <c r="JWA29" i="461"/>
  <c r="JVZ29" i="461"/>
  <c r="JVY29" i="461"/>
  <c r="JVX29" i="461"/>
  <c r="JVW29" i="461"/>
  <c r="JVV29" i="461"/>
  <c r="JVU29" i="461"/>
  <c r="JVT29" i="461"/>
  <c r="JVS29" i="461"/>
  <c r="JVR29" i="461"/>
  <c r="JVQ29" i="461"/>
  <c r="JVP29" i="461"/>
  <c r="JVO29" i="461"/>
  <c r="JVN29" i="461"/>
  <c r="JVM29" i="461"/>
  <c r="JVL29" i="461"/>
  <c r="JVK29" i="461"/>
  <c r="JVJ29" i="461"/>
  <c r="JVI29" i="461"/>
  <c r="JVH29" i="461"/>
  <c r="JVG29" i="461"/>
  <c r="JVF29" i="461"/>
  <c r="JVE29" i="461"/>
  <c r="JVD29" i="461"/>
  <c r="JVC29" i="461"/>
  <c r="JVB29" i="461"/>
  <c r="JVA29" i="461"/>
  <c r="JUZ29" i="461"/>
  <c r="JUY29" i="461"/>
  <c r="JUX29" i="461"/>
  <c r="JUW29" i="461"/>
  <c r="JUV29" i="461"/>
  <c r="JUU29" i="461"/>
  <c r="JUT29" i="461"/>
  <c r="JUS29" i="461"/>
  <c r="JUR29" i="461"/>
  <c r="JUQ29" i="461"/>
  <c r="JUP29" i="461"/>
  <c r="JUO29" i="461"/>
  <c r="JUN29" i="461"/>
  <c r="JUM29" i="461"/>
  <c r="JUL29" i="461"/>
  <c r="JUK29" i="461"/>
  <c r="JUJ29" i="461"/>
  <c r="JUI29" i="461"/>
  <c r="JUH29" i="461"/>
  <c r="JUG29" i="461"/>
  <c r="JUF29" i="461"/>
  <c r="JUE29" i="461"/>
  <c r="JUD29" i="461"/>
  <c r="JUC29" i="461"/>
  <c r="JUB29" i="461"/>
  <c r="JUA29" i="461"/>
  <c r="JTZ29" i="461"/>
  <c r="JTY29" i="461"/>
  <c r="JTX29" i="461"/>
  <c r="JTW29" i="461"/>
  <c r="JTV29" i="461"/>
  <c r="JTU29" i="461"/>
  <c r="JTT29" i="461"/>
  <c r="JTS29" i="461"/>
  <c r="JTR29" i="461"/>
  <c r="JTQ29" i="461"/>
  <c r="JTP29" i="461"/>
  <c r="JTO29" i="461"/>
  <c r="JTN29" i="461"/>
  <c r="JTM29" i="461"/>
  <c r="JTL29" i="461"/>
  <c r="JTK29" i="461"/>
  <c r="JTJ29" i="461"/>
  <c r="JTI29" i="461"/>
  <c r="JTH29" i="461"/>
  <c r="JTG29" i="461"/>
  <c r="JTF29" i="461"/>
  <c r="JTE29" i="461"/>
  <c r="JTD29" i="461"/>
  <c r="JTC29" i="461"/>
  <c r="JTB29" i="461"/>
  <c r="JTA29" i="461"/>
  <c r="JSZ29" i="461"/>
  <c r="JSY29" i="461"/>
  <c r="JSX29" i="461"/>
  <c r="JSW29" i="461"/>
  <c r="JSV29" i="461"/>
  <c r="JSU29" i="461"/>
  <c r="JST29" i="461"/>
  <c r="JSS29" i="461"/>
  <c r="JSR29" i="461"/>
  <c r="JSQ29" i="461"/>
  <c r="JSP29" i="461"/>
  <c r="JSO29" i="461"/>
  <c r="JSN29" i="461"/>
  <c r="JSM29" i="461"/>
  <c r="JSL29" i="461"/>
  <c r="JSK29" i="461"/>
  <c r="JSJ29" i="461"/>
  <c r="JSI29" i="461"/>
  <c r="JSH29" i="461"/>
  <c r="JSG29" i="461"/>
  <c r="JSF29" i="461"/>
  <c r="JSE29" i="461"/>
  <c r="JSD29" i="461"/>
  <c r="JSC29" i="461"/>
  <c r="JSB29" i="461"/>
  <c r="JSA29" i="461"/>
  <c r="JRZ29" i="461"/>
  <c r="JRY29" i="461"/>
  <c r="JRX29" i="461"/>
  <c r="JRW29" i="461"/>
  <c r="JRV29" i="461"/>
  <c r="JRU29" i="461"/>
  <c r="JRT29" i="461"/>
  <c r="JRS29" i="461"/>
  <c r="JRR29" i="461"/>
  <c r="JRQ29" i="461"/>
  <c r="JRP29" i="461"/>
  <c r="JRO29" i="461"/>
  <c r="JRN29" i="461"/>
  <c r="JRM29" i="461"/>
  <c r="JRL29" i="461"/>
  <c r="JRK29" i="461"/>
  <c r="JRJ29" i="461"/>
  <c r="JRI29" i="461"/>
  <c r="JRH29" i="461"/>
  <c r="JRG29" i="461"/>
  <c r="JRF29" i="461"/>
  <c r="JRE29" i="461"/>
  <c r="JRD29" i="461"/>
  <c r="JRC29" i="461"/>
  <c r="JRB29" i="461"/>
  <c r="JRA29" i="461"/>
  <c r="JQZ29" i="461"/>
  <c r="JQY29" i="461"/>
  <c r="JQX29" i="461"/>
  <c r="JQW29" i="461"/>
  <c r="JQV29" i="461"/>
  <c r="JQU29" i="461"/>
  <c r="JQT29" i="461"/>
  <c r="JQS29" i="461"/>
  <c r="JQR29" i="461"/>
  <c r="JQQ29" i="461"/>
  <c r="JQP29" i="461"/>
  <c r="JQO29" i="461"/>
  <c r="JQN29" i="461"/>
  <c r="JQM29" i="461"/>
  <c r="JQL29" i="461"/>
  <c r="JQK29" i="461"/>
  <c r="JQJ29" i="461"/>
  <c r="JQI29" i="461"/>
  <c r="JQH29" i="461"/>
  <c r="JQG29" i="461"/>
  <c r="JQF29" i="461"/>
  <c r="JQE29" i="461"/>
  <c r="JQD29" i="461"/>
  <c r="JQC29" i="461"/>
  <c r="JQB29" i="461"/>
  <c r="JQA29" i="461"/>
  <c r="JPZ29" i="461"/>
  <c r="JPY29" i="461"/>
  <c r="JPX29" i="461"/>
  <c r="JPW29" i="461"/>
  <c r="JPV29" i="461"/>
  <c r="JPU29" i="461"/>
  <c r="JPT29" i="461"/>
  <c r="JPS29" i="461"/>
  <c r="JPR29" i="461"/>
  <c r="JPQ29" i="461"/>
  <c r="JPP29" i="461"/>
  <c r="JPO29" i="461"/>
  <c r="JPN29" i="461"/>
  <c r="JPM29" i="461"/>
  <c r="JPL29" i="461"/>
  <c r="JPK29" i="461"/>
  <c r="JPJ29" i="461"/>
  <c r="JPI29" i="461"/>
  <c r="JPH29" i="461"/>
  <c r="JPG29" i="461"/>
  <c r="JPF29" i="461"/>
  <c r="JPE29" i="461"/>
  <c r="JPD29" i="461"/>
  <c r="JPC29" i="461"/>
  <c r="JPB29" i="461"/>
  <c r="JPA29" i="461"/>
  <c r="JOZ29" i="461"/>
  <c r="JOY29" i="461"/>
  <c r="JOX29" i="461"/>
  <c r="JOW29" i="461"/>
  <c r="JOV29" i="461"/>
  <c r="JOU29" i="461"/>
  <c r="JOT29" i="461"/>
  <c r="JOS29" i="461"/>
  <c r="JOR29" i="461"/>
  <c r="JOQ29" i="461"/>
  <c r="JOP29" i="461"/>
  <c r="JOO29" i="461"/>
  <c r="JON29" i="461"/>
  <c r="JOM29" i="461"/>
  <c r="JOL29" i="461"/>
  <c r="JOK29" i="461"/>
  <c r="JOJ29" i="461"/>
  <c r="JOI29" i="461"/>
  <c r="JOH29" i="461"/>
  <c r="JOG29" i="461"/>
  <c r="JOF29" i="461"/>
  <c r="JOE29" i="461"/>
  <c r="JOD29" i="461"/>
  <c r="JOC29" i="461"/>
  <c r="JOB29" i="461"/>
  <c r="JOA29" i="461"/>
  <c r="JNZ29" i="461"/>
  <c r="JNY29" i="461"/>
  <c r="JNX29" i="461"/>
  <c r="JNW29" i="461"/>
  <c r="JNV29" i="461"/>
  <c r="JNU29" i="461"/>
  <c r="JNT29" i="461"/>
  <c r="JNS29" i="461"/>
  <c r="JNR29" i="461"/>
  <c r="JNQ29" i="461"/>
  <c r="JNP29" i="461"/>
  <c r="JNO29" i="461"/>
  <c r="JNN29" i="461"/>
  <c r="JNM29" i="461"/>
  <c r="JNL29" i="461"/>
  <c r="JNK29" i="461"/>
  <c r="JNJ29" i="461"/>
  <c r="JNI29" i="461"/>
  <c r="JNH29" i="461"/>
  <c r="JNG29" i="461"/>
  <c r="JNF29" i="461"/>
  <c r="JNE29" i="461"/>
  <c r="JND29" i="461"/>
  <c r="JNC29" i="461"/>
  <c r="JNB29" i="461"/>
  <c r="JNA29" i="461"/>
  <c r="JMZ29" i="461"/>
  <c r="JMY29" i="461"/>
  <c r="JMX29" i="461"/>
  <c r="JMW29" i="461"/>
  <c r="JMV29" i="461"/>
  <c r="JMU29" i="461"/>
  <c r="JMT29" i="461"/>
  <c r="JMS29" i="461"/>
  <c r="JMR29" i="461"/>
  <c r="JMQ29" i="461"/>
  <c r="JMP29" i="461"/>
  <c r="JMO29" i="461"/>
  <c r="JMN29" i="461"/>
  <c r="JMM29" i="461"/>
  <c r="JML29" i="461"/>
  <c r="JMK29" i="461"/>
  <c r="JMJ29" i="461"/>
  <c r="JMI29" i="461"/>
  <c r="JMH29" i="461"/>
  <c r="JMG29" i="461"/>
  <c r="JMF29" i="461"/>
  <c r="JME29" i="461"/>
  <c r="JMD29" i="461"/>
  <c r="JMC29" i="461"/>
  <c r="JMB29" i="461"/>
  <c r="JMA29" i="461"/>
  <c r="JLZ29" i="461"/>
  <c r="JLY29" i="461"/>
  <c r="JLX29" i="461"/>
  <c r="JLW29" i="461"/>
  <c r="JLV29" i="461"/>
  <c r="JLU29" i="461"/>
  <c r="JLT29" i="461"/>
  <c r="JLS29" i="461"/>
  <c r="JLR29" i="461"/>
  <c r="JLQ29" i="461"/>
  <c r="JLP29" i="461"/>
  <c r="JLO29" i="461"/>
  <c r="JLN29" i="461"/>
  <c r="JLM29" i="461"/>
  <c r="JLL29" i="461"/>
  <c r="JLK29" i="461"/>
  <c r="JLJ29" i="461"/>
  <c r="JLI29" i="461"/>
  <c r="JLH29" i="461"/>
  <c r="JLG29" i="461"/>
  <c r="JLF29" i="461"/>
  <c r="JLE29" i="461"/>
  <c r="JLD29" i="461"/>
  <c r="JLC29" i="461"/>
  <c r="JLB29" i="461"/>
  <c r="JLA29" i="461"/>
  <c r="JKZ29" i="461"/>
  <c r="JKY29" i="461"/>
  <c r="JKX29" i="461"/>
  <c r="JKW29" i="461"/>
  <c r="JKV29" i="461"/>
  <c r="JKU29" i="461"/>
  <c r="JKT29" i="461"/>
  <c r="JKS29" i="461"/>
  <c r="JKR29" i="461"/>
  <c r="JKQ29" i="461"/>
  <c r="JKP29" i="461"/>
  <c r="JKO29" i="461"/>
  <c r="JKN29" i="461"/>
  <c r="JKM29" i="461"/>
  <c r="JKL29" i="461"/>
  <c r="JKK29" i="461"/>
  <c r="JKJ29" i="461"/>
  <c r="JKI29" i="461"/>
  <c r="JKH29" i="461"/>
  <c r="JKG29" i="461"/>
  <c r="JKF29" i="461"/>
  <c r="JKE29" i="461"/>
  <c r="JKD29" i="461"/>
  <c r="JKC29" i="461"/>
  <c r="JKB29" i="461"/>
  <c r="JKA29" i="461"/>
  <c r="JJZ29" i="461"/>
  <c r="JJY29" i="461"/>
  <c r="JJX29" i="461"/>
  <c r="JJW29" i="461"/>
  <c r="JJV29" i="461"/>
  <c r="JJU29" i="461"/>
  <c r="JJT29" i="461"/>
  <c r="JJS29" i="461"/>
  <c r="JJR29" i="461"/>
  <c r="JJQ29" i="461"/>
  <c r="JJP29" i="461"/>
  <c r="JJO29" i="461"/>
  <c r="JJN29" i="461"/>
  <c r="JJM29" i="461"/>
  <c r="JJL29" i="461"/>
  <c r="JJK29" i="461"/>
  <c r="JJJ29" i="461"/>
  <c r="JJI29" i="461"/>
  <c r="JJH29" i="461"/>
  <c r="JJG29" i="461"/>
  <c r="JJF29" i="461"/>
  <c r="JJE29" i="461"/>
  <c r="JJD29" i="461"/>
  <c r="JJC29" i="461"/>
  <c r="JJB29" i="461"/>
  <c r="JJA29" i="461"/>
  <c r="JIZ29" i="461"/>
  <c r="JIY29" i="461"/>
  <c r="JIX29" i="461"/>
  <c r="JIW29" i="461"/>
  <c r="JIV29" i="461"/>
  <c r="JIU29" i="461"/>
  <c r="JIT29" i="461"/>
  <c r="JIS29" i="461"/>
  <c r="JIR29" i="461"/>
  <c r="JIQ29" i="461"/>
  <c r="JIP29" i="461"/>
  <c r="JIO29" i="461"/>
  <c r="JIN29" i="461"/>
  <c r="JIM29" i="461"/>
  <c r="JIL29" i="461"/>
  <c r="JIK29" i="461"/>
  <c r="JIJ29" i="461"/>
  <c r="JII29" i="461"/>
  <c r="JIH29" i="461"/>
  <c r="JIG29" i="461"/>
  <c r="JIF29" i="461"/>
  <c r="JIE29" i="461"/>
  <c r="JID29" i="461"/>
  <c r="JIC29" i="461"/>
  <c r="JIB29" i="461"/>
  <c r="JIA29" i="461"/>
  <c r="JHZ29" i="461"/>
  <c r="JHY29" i="461"/>
  <c r="JHX29" i="461"/>
  <c r="JHW29" i="461"/>
  <c r="JHV29" i="461"/>
  <c r="JHU29" i="461"/>
  <c r="JHT29" i="461"/>
  <c r="JHS29" i="461"/>
  <c r="JHR29" i="461"/>
  <c r="JHQ29" i="461"/>
  <c r="JHP29" i="461"/>
  <c r="JHO29" i="461"/>
  <c r="JHN29" i="461"/>
  <c r="JHM29" i="461"/>
  <c r="JHL29" i="461"/>
  <c r="JHK29" i="461"/>
  <c r="JHJ29" i="461"/>
  <c r="JHI29" i="461"/>
  <c r="JHH29" i="461"/>
  <c r="JHG29" i="461"/>
  <c r="JHF29" i="461"/>
  <c r="JHE29" i="461"/>
  <c r="JHD29" i="461"/>
  <c r="JHC29" i="461"/>
  <c r="JHB29" i="461"/>
  <c r="JHA29" i="461"/>
  <c r="JGZ29" i="461"/>
  <c r="JGY29" i="461"/>
  <c r="JGX29" i="461"/>
  <c r="JGW29" i="461"/>
  <c r="JGV29" i="461"/>
  <c r="JGU29" i="461"/>
  <c r="JGT29" i="461"/>
  <c r="JGS29" i="461"/>
  <c r="JGR29" i="461"/>
  <c r="JGQ29" i="461"/>
  <c r="JGP29" i="461"/>
  <c r="JGO29" i="461"/>
  <c r="JGN29" i="461"/>
  <c r="JGM29" i="461"/>
  <c r="JGL29" i="461"/>
  <c r="JGK29" i="461"/>
  <c r="JGJ29" i="461"/>
  <c r="JGI29" i="461"/>
  <c r="JGH29" i="461"/>
  <c r="JGG29" i="461"/>
  <c r="JGF29" i="461"/>
  <c r="JGE29" i="461"/>
  <c r="JGD29" i="461"/>
  <c r="JGC29" i="461"/>
  <c r="JGB29" i="461"/>
  <c r="JGA29" i="461"/>
  <c r="JFZ29" i="461"/>
  <c r="JFY29" i="461"/>
  <c r="JFX29" i="461"/>
  <c r="JFW29" i="461"/>
  <c r="JFV29" i="461"/>
  <c r="JFU29" i="461"/>
  <c r="JFT29" i="461"/>
  <c r="JFS29" i="461"/>
  <c r="JFR29" i="461"/>
  <c r="JFQ29" i="461"/>
  <c r="JFP29" i="461"/>
  <c r="JFO29" i="461"/>
  <c r="JFN29" i="461"/>
  <c r="JFM29" i="461"/>
  <c r="JFL29" i="461"/>
  <c r="JFK29" i="461"/>
  <c r="JFJ29" i="461"/>
  <c r="JFI29" i="461"/>
  <c r="JFH29" i="461"/>
  <c r="JFG29" i="461"/>
  <c r="JFF29" i="461"/>
  <c r="JFE29" i="461"/>
  <c r="JFD29" i="461"/>
  <c r="JFC29" i="461"/>
  <c r="JFB29" i="461"/>
  <c r="JFA29" i="461"/>
  <c r="JEZ29" i="461"/>
  <c r="JEY29" i="461"/>
  <c r="JEX29" i="461"/>
  <c r="JEW29" i="461"/>
  <c r="JEV29" i="461"/>
  <c r="JEU29" i="461"/>
  <c r="JET29" i="461"/>
  <c r="JES29" i="461"/>
  <c r="JER29" i="461"/>
  <c r="JEQ29" i="461"/>
  <c r="JEP29" i="461"/>
  <c r="JEO29" i="461"/>
  <c r="JEN29" i="461"/>
  <c r="JEM29" i="461"/>
  <c r="JEL29" i="461"/>
  <c r="JEK29" i="461"/>
  <c r="JEJ29" i="461"/>
  <c r="JEI29" i="461"/>
  <c r="JEH29" i="461"/>
  <c r="JEG29" i="461"/>
  <c r="JEF29" i="461"/>
  <c r="JEE29" i="461"/>
  <c r="JED29" i="461"/>
  <c r="JEC29" i="461"/>
  <c r="JEB29" i="461"/>
  <c r="JEA29" i="461"/>
  <c r="JDZ29" i="461"/>
  <c r="JDY29" i="461"/>
  <c r="JDX29" i="461"/>
  <c r="JDW29" i="461"/>
  <c r="JDV29" i="461"/>
  <c r="JDU29" i="461"/>
  <c r="JDT29" i="461"/>
  <c r="JDS29" i="461"/>
  <c r="JDR29" i="461"/>
  <c r="JDQ29" i="461"/>
  <c r="JDP29" i="461"/>
  <c r="JDO29" i="461"/>
  <c r="JDN29" i="461"/>
  <c r="JDM29" i="461"/>
  <c r="JDL29" i="461"/>
  <c r="JDK29" i="461"/>
  <c r="JDJ29" i="461"/>
  <c r="JDI29" i="461"/>
  <c r="JDH29" i="461"/>
  <c r="JDG29" i="461"/>
  <c r="JDF29" i="461"/>
  <c r="JDE29" i="461"/>
  <c r="JDD29" i="461"/>
  <c r="JDC29" i="461"/>
  <c r="JDB29" i="461"/>
  <c r="JDA29" i="461"/>
  <c r="JCZ29" i="461"/>
  <c r="JCY29" i="461"/>
  <c r="JCX29" i="461"/>
  <c r="JCW29" i="461"/>
  <c r="JCV29" i="461"/>
  <c r="JCU29" i="461"/>
  <c r="JCT29" i="461"/>
  <c r="JCS29" i="461"/>
  <c r="JCR29" i="461"/>
  <c r="JCQ29" i="461"/>
  <c r="JCP29" i="461"/>
  <c r="JCO29" i="461"/>
  <c r="JCN29" i="461"/>
  <c r="JCM29" i="461"/>
  <c r="JCL29" i="461"/>
  <c r="JCK29" i="461"/>
  <c r="JCJ29" i="461"/>
  <c r="JCI29" i="461"/>
  <c r="JCH29" i="461"/>
  <c r="JCG29" i="461"/>
  <c r="JCF29" i="461"/>
  <c r="JCE29" i="461"/>
  <c r="JCD29" i="461"/>
  <c r="JCC29" i="461"/>
  <c r="JCB29" i="461"/>
  <c r="JCA29" i="461"/>
  <c r="JBZ29" i="461"/>
  <c r="JBY29" i="461"/>
  <c r="JBX29" i="461"/>
  <c r="JBW29" i="461"/>
  <c r="JBV29" i="461"/>
  <c r="JBU29" i="461"/>
  <c r="JBT29" i="461"/>
  <c r="JBS29" i="461"/>
  <c r="JBR29" i="461"/>
  <c r="JBQ29" i="461"/>
  <c r="JBP29" i="461"/>
  <c r="JBO29" i="461"/>
  <c r="JBN29" i="461"/>
  <c r="JBM29" i="461"/>
  <c r="JBL29" i="461"/>
  <c r="JBK29" i="461"/>
  <c r="JBJ29" i="461"/>
  <c r="JBI29" i="461"/>
  <c r="JBH29" i="461"/>
  <c r="JBG29" i="461"/>
  <c r="JBF29" i="461"/>
  <c r="JBE29" i="461"/>
  <c r="JBD29" i="461"/>
  <c r="JBC29" i="461"/>
  <c r="JBB29" i="461"/>
  <c r="JBA29" i="461"/>
  <c r="JAZ29" i="461"/>
  <c r="JAY29" i="461"/>
  <c r="JAX29" i="461"/>
  <c r="JAW29" i="461"/>
  <c r="JAV29" i="461"/>
  <c r="JAU29" i="461"/>
  <c r="JAT29" i="461"/>
  <c r="JAS29" i="461"/>
  <c r="JAR29" i="461"/>
  <c r="JAQ29" i="461"/>
  <c r="JAP29" i="461"/>
  <c r="JAO29" i="461"/>
  <c r="JAN29" i="461"/>
  <c r="JAM29" i="461"/>
  <c r="JAL29" i="461"/>
  <c r="JAK29" i="461"/>
  <c r="JAJ29" i="461"/>
  <c r="JAI29" i="461"/>
  <c r="JAH29" i="461"/>
  <c r="JAG29" i="461"/>
  <c r="JAF29" i="461"/>
  <c r="JAE29" i="461"/>
  <c r="JAD29" i="461"/>
  <c r="JAC29" i="461"/>
  <c r="JAB29" i="461"/>
  <c r="JAA29" i="461"/>
  <c r="IZZ29" i="461"/>
  <c r="IZY29" i="461"/>
  <c r="IZX29" i="461"/>
  <c r="IZW29" i="461"/>
  <c r="IZV29" i="461"/>
  <c r="IZU29" i="461"/>
  <c r="IZT29" i="461"/>
  <c r="IZS29" i="461"/>
  <c r="IZR29" i="461"/>
  <c r="IZQ29" i="461"/>
  <c r="IZP29" i="461"/>
  <c r="IZO29" i="461"/>
  <c r="IZN29" i="461"/>
  <c r="IZM29" i="461"/>
  <c r="IZL29" i="461"/>
  <c r="IZK29" i="461"/>
  <c r="IZJ29" i="461"/>
  <c r="IZI29" i="461"/>
  <c r="IZH29" i="461"/>
  <c r="IZG29" i="461"/>
  <c r="IZF29" i="461"/>
  <c r="IZE29" i="461"/>
  <c r="IZD29" i="461"/>
  <c r="IZC29" i="461"/>
  <c r="IZB29" i="461"/>
  <c r="IZA29" i="461"/>
  <c r="IYZ29" i="461"/>
  <c r="IYY29" i="461"/>
  <c r="IYX29" i="461"/>
  <c r="IYW29" i="461"/>
  <c r="IYV29" i="461"/>
  <c r="IYU29" i="461"/>
  <c r="IYT29" i="461"/>
  <c r="IYS29" i="461"/>
  <c r="IYR29" i="461"/>
  <c r="IYQ29" i="461"/>
  <c r="IYP29" i="461"/>
  <c r="IYO29" i="461"/>
  <c r="IYN29" i="461"/>
  <c r="IYM29" i="461"/>
  <c r="IYL29" i="461"/>
  <c r="IYK29" i="461"/>
  <c r="IYJ29" i="461"/>
  <c r="IYI29" i="461"/>
  <c r="IYH29" i="461"/>
  <c r="IYG29" i="461"/>
  <c r="IYF29" i="461"/>
  <c r="IYE29" i="461"/>
  <c r="IYD29" i="461"/>
  <c r="IYC29" i="461"/>
  <c r="IYB29" i="461"/>
  <c r="IYA29" i="461"/>
  <c r="IXZ29" i="461"/>
  <c r="IXY29" i="461"/>
  <c r="IXX29" i="461"/>
  <c r="IXW29" i="461"/>
  <c r="IXV29" i="461"/>
  <c r="IXU29" i="461"/>
  <c r="IXT29" i="461"/>
  <c r="IXS29" i="461"/>
  <c r="IXR29" i="461"/>
  <c r="IXQ29" i="461"/>
  <c r="IXP29" i="461"/>
  <c r="IXO29" i="461"/>
  <c r="IXN29" i="461"/>
  <c r="IXM29" i="461"/>
  <c r="IXL29" i="461"/>
  <c r="IXK29" i="461"/>
  <c r="IXJ29" i="461"/>
  <c r="IXI29" i="461"/>
  <c r="IXH29" i="461"/>
  <c r="IXG29" i="461"/>
  <c r="IXF29" i="461"/>
  <c r="IXE29" i="461"/>
  <c r="IXD29" i="461"/>
  <c r="IXC29" i="461"/>
  <c r="IXB29" i="461"/>
  <c r="IXA29" i="461"/>
  <c r="IWZ29" i="461"/>
  <c r="IWY29" i="461"/>
  <c r="IWX29" i="461"/>
  <c r="IWW29" i="461"/>
  <c r="IWV29" i="461"/>
  <c r="IWU29" i="461"/>
  <c r="IWT29" i="461"/>
  <c r="IWS29" i="461"/>
  <c r="IWR29" i="461"/>
  <c r="IWQ29" i="461"/>
  <c r="IWP29" i="461"/>
  <c r="IWO29" i="461"/>
  <c r="IWN29" i="461"/>
  <c r="IWM29" i="461"/>
  <c r="IWL29" i="461"/>
  <c r="IWK29" i="461"/>
  <c r="IWJ29" i="461"/>
  <c r="IWI29" i="461"/>
  <c r="IWH29" i="461"/>
  <c r="IWG29" i="461"/>
  <c r="IWF29" i="461"/>
  <c r="IWE29" i="461"/>
  <c r="IWD29" i="461"/>
  <c r="IWC29" i="461"/>
  <c r="IWB29" i="461"/>
  <c r="IWA29" i="461"/>
  <c r="IVZ29" i="461"/>
  <c r="IVY29" i="461"/>
  <c r="IVX29" i="461"/>
  <c r="IVW29" i="461"/>
  <c r="IVV29" i="461"/>
  <c r="IVU29" i="461"/>
  <c r="IVT29" i="461"/>
  <c r="IVS29" i="461"/>
  <c r="IVR29" i="461"/>
  <c r="IVQ29" i="461"/>
  <c r="IVP29" i="461"/>
  <c r="IVO29" i="461"/>
  <c r="IVN29" i="461"/>
  <c r="IVM29" i="461"/>
  <c r="IVL29" i="461"/>
  <c r="IVK29" i="461"/>
  <c r="IVJ29" i="461"/>
  <c r="IVI29" i="461"/>
  <c r="IVH29" i="461"/>
  <c r="IVG29" i="461"/>
  <c r="IVF29" i="461"/>
  <c r="IVE29" i="461"/>
  <c r="IVD29" i="461"/>
  <c r="IVC29" i="461"/>
  <c r="IVB29" i="461"/>
  <c r="IVA29" i="461"/>
  <c r="IUZ29" i="461"/>
  <c r="IUY29" i="461"/>
  <c r="IUX29" i="461"/>
  <c r="IUW29" i="461"/>
  <c r="IUV29" i="461"/>
  <c r="IUU29" i="461"/>
  <c r="IUT29" i="461"/>
  <c r="IUS29" i="461"/>
  <c r="IUR29" i="461"/>
  <c r="IUQ29" i="461"/>
  <c r="IUP29" i="461"/>
  <c r="IUO29" i="461"/>
  <c r="IUN29" i="461"/>
  <c r="IUM29" i="461"/>
  <c r="IUL29" i="461"/>
  <c r="IUK29" i="461"/>
  <c r="IUJ29" i="461"/>
  <c r="IUI29" i="461"/>
  <c r="IUH29" i="461"/>
  <c r="IUG29" i="461"/>
  <c r="IUF29" i="461"/>
  <c r="IUE29" i="461"/>
  <c r="IUD29" i="461"/>
  <c r="IUC29" i="461"/>
  <c r="IUB29" i="461"/>
  <c r="IUA29" i="461"/>
  <c r="ITZ29" i="461"/>
  <c r="ITY29" i="461"/>
  <c r="ITX29" i="461"/>
  <c r="ITW29" i="461"/>
  <c r="ITV29" i="461"/>
  <c r="ITU29" i="461"/>
  <c r="ITT29" i="461"/>
  <c r="ITS29" i="461"/>
  <c r="ITR29" i="461"/>
  <c r="ITQ29" i="461"/>
  <c r="ITP29" i="461"/>
  <c r="ITO29" i="461"/>
  <c r="ITN29" i="461"/>
  <c r="ITM29" i="461"/>
  <c r="ITL29" i="461"/>
  <c r="ITK29" i="461"/>
  <c r="ITJ29" i="461"/>
  <c r="ITI29" i="461"/>
  <c r="ITH29" i="461"/>
  <c r="ITG29" i="461"/>
  <c r="ITF29" i="461"/>
  <c r="ITE29" i="461"/>
  <c r="ITD29" i="461"/>
  <c r="ITC29" i="461"/>
  <c r="ITB29" i="461"/>
  <c r="ITA29" i="461"/>
  <c r="ISZ29" i="461"/>
  <c r="ISY29" i="461"/>
  <c r="ISX29" i="461"/>
  <c r="ISW29" i="461"/>
  <c r="ISV29" i="461"/>
  <c r="ISU29" i="461"/>
  <c r="IST29" i="461"/>
  <c r="ISS29" i="461"/>
  <c r="ISR29" i="461"/>
  <c r="ISQ29" i="461"/>
  <c r="ISP29" i="461"/>
  <c r="ISO29" i="461"/>
  <c r="ISN29" i="461"/>
  <c r="ISM29" i="461"/>
  <c r="ISL29" i="461"/>
  <c r="ISK29" i="461"/>
  <c r="ISJ29" i="461"/>
  <c r="ISI29" i="461"/>
  <c r="ISH29" i="461"/>
  <c r="ISG29" i="461"/>
  <c r="ISF29" i="461"/>
  <c r="ISE29" i="461"/>
  <c r="ISD29" i="461"/>
  <c r="ISC29" i="461"/>
  <c r="ISB29" i="461"/>
  <c r="ISA29" i="461"/>
  <c r="IRZ29" i="461"/>
  <c r="IRY29" i="461"/>
  <c r="IRX29" i="461"/>
  <c r="IRW29" i="461"/>
  <c r="IRV29" i="461"/>
  <c r="IRU29" i="461"/>
  <c r="IRT29" i="461"/>
  <c r="IRS29" i="461"/>
  <c r="IRR29" i="461"/>
  <c r="IRQ29" i="461"/>
  <c r="IRP29" i="461"/>
  <c r="IRO29" i="461"/>
  <c r="IRN29" i="461"/>
  <c r="IRM29" i="461"/>
  <c r="IRL29" i="461"/>
  <c r="IRK29" i="461"/>
  <c r="IRJ29" i="461"/>
  <c r="IRI29" i="461"/>
  <c r="IRH29" i="461"/>
  <c r="IRG29" i="461"/>
  <c r="IRF29" i="461"/>
  <c r="IRE29" i="461"/>
  <c r="IRD29" i="461"/>
  <c r="IRC29" i="461"/>
  <c r="IRB29" i="461"/>
  <c r="IRA29" i="461"/>
  <c r="IQZ29" i="461"/>
  <c r="IQY29" i="461"/>
  <c r="IQX29" i="461"/>
  <c r="IQW29" i="461"/>
  <c r="IQV29" i="461"/>
  <c r="IQU29" i="461"/>
  <c r="IQT29" i="461"/>
  <c r="IQS29" i="461"/>
  <c r="IQR29" i="461"/>
  <c r="IQQ29" i="461"/>
  <c r="IQP29" i="461"/>
  <c r="IQO29" i="461"/>
  <c r="IQN29" i="461"/>
  <c r="IQM29" i="461"/>
  <c r="IQL29" i="461"/>
  <c r="IQK29" i="461"/>
  <c r="IQJ29" i="461"/>
  <c r="IQI29" i="461"/>
  <c r="IQH29" i="461"/>
  <c r="IQG29" i="461"/>
  <c r="IQF29" i="461"/>
  <c r="IQE29" i="461"/>
  <c r="IQD29" i="461"/>
  <c r="IQC29" i="461"/>
  <c r="IQB29" i="461"/>
  <c r="IQA29" i="461"/>
  <c r="IPZ29" i="461"/>
  <c r="IPY29" i="461"/>
  <c r="IPX29" i="461"/>
  <c r="IPW29" i="461"/>
  <c r="IPV29" i="461"/>
  <c r="IPU29" i="461"/>
  <c r="IPT29" i="461"/>
  <c r="IPS29" i="461"/>
  <c r="IPR29" i="461"/>
  <c r="IPQ29" i="461"/>
  <c r="IPP29" i="461"/>
  <c r="IPO29" i="461"/>
  <c r="IPN29" i="461"/>
  <c r="IPM29" i="461"/>
  <c r="IPL29" i="461"/>
  <c r="IPK29" i="461"/>
  <c r="IPJ29" i="461"/>
  <c r="IPI29" i="461"/>
  <c r="IPH29" i="461"/>
  <c r="IPG29" i="461"/>
  <c r="IPF29" i="461"/>
  <c r="IPE29" i="461"/>
  <c r="IPD29" i="461"/>
  <c r="IPC29" i="461"/>
  <c r="IPB29" i="461"/>
  <c r="IPA29" i="461"/>
  <c r="IOZ29" i="461"/>
  <c r="IOY29" i="461"/>
  <c r="IOX29" i="461"/>
  <c r="IOW29" i="461"/>
  <c r="IOV29" i="461"/>
  <c r="IOU29" i="461"/>
  <c r="IOT29" i="461"/>
  <c r="IOS29" i="461"/>
  <c r="IOR29" i="461"/>
  <c r="IOQ29" i="461"/>
  <c r="IOP29" i="461"/>
  <c r="IOO29" i="461"/>
  <c r="ION29" i="461"/>
  <c r="IOM29" i="461"/>
  <c r="IOL29" i="461"/>
  <c r="IOK29" i="461"/>
  <c r="IOJ29" i="461"/>
  <c r="IOI29" i="461"/>
  <c r="IOH29" i="461"/>
  <c r="IOG29" i="461"/>
  <c r="IOF29" i="461"/>
  <c r="IOE29" i="461"/>
  <c r="IOD29" i="461"/>
  <c r="IOC29" i="461"/>
  <c r="IOB29" i="461"/>
  <c r="IOA29" i="461"/>
  <c r="INZ29" i="461"/>
  <c r="INY29" i="461"/>
  <c r="INX29" i="461"/>
  <c r="INW29" i="461"/>
  <c r="INV29" i="461"/>
  <c r="INU29" i="461"/>
  <c r="INT29" i="461"/>
  <c r="INS29" i="461"/>
  <c r="INR29" i="461"/>
  <c r="INQ29" i="461"/>
  <c r="INP29" i="461"/>
  <c r="INO29" i="461"/>
  <c r="INN29" i="461"/>
  <c r="INM29" i="461"/>
  <c r="INL29" i="461"/>
  <c r="INK29" i="461"/>
  <c r="INJ29" i="461"/>
  <c r="INI29" i="461"/>
  <c r="INH29" i="461"/>
  <c r="ING29" i="461"/>
  <c r="INF29" i="461"/>
  <c r="INE29" i="461"/>
  <c r="IND29" i="461"/>
  <c r="INC29" i="461"/>
  <c r="INB29" i="461"/>
  <c r="INA29" i="461"/>
  <c r="IMZ29" i="461"/>
  <c r="IMY29" i="461"/>
  <c r="IMX29" i="461"/>
  <c r="IMW29" i="461"/>
  <c r="IMV29" i="461"/>
  <c r="IMU29" i="461"/>
  <c r="IMT29" i="461"/>
  <c r="IMS29" i="461"/>
  <c r="IMR29" i="461"/>
  <c r="IMQ29" i="461"/>
  <c r="IMP29" i="461"/>
  <c r="IMO29" i="461"/>
  <c r="IMN29" i="461"/>
  <c r="IMM29" i="461"/>
  <c r="IML29" i="461"/>
  <c r="IMK29" i="461"/>
  <c r="IMJ29" i="461"/>
  <c r="IMI29" i="461"/>
  <c r="IMH29" i="461"/>
  <c r="IMG29" i="461"/>
  <c r="IMF29" i="461"/>
  <c r="IME29" i="461"/>
  <c r="IMD29" i="461"/>
  <c r="IMC29" i="461"/>
  <c r="IMB29" i="461"/>
  <c r="IMA29" i="461"/>
  <c r="ILZ29" i="461"/>
  <c r="ILY29" i="461"/>
  <c r="ILX29" i="461"/>
  <c r="ILW29" i="461"/>
  <c r="ILV29" i="461"/>
  <c r="ILU29" i="461"/>
  <c r="ILT29" i="461"/>
  <c r="ILS29" i="461"/>
  <c r="ILR29" i="461"/>
  <c r="ILQ29" i="461"/>
  <c r="ILP29" i="461"/>
  <c r="ILO29" i="461"/>
  <c r="ILN29" i="461"/>
  <c r="ILM29" i="461"/>
  <c r="ILL29" i="461"/>
  <c r="ILK29" i="461"/>
  <c r="ILJ29" i="461"/>
  <c r="ILI29" i="461"/>
  <c r="ILH29" i="461"/>
  <c r="ILG29" i="461"/>
  <c r="ILF29" i="461"/>
  <c r="ILE29" i="461"/>
  <c r="ILD29" i="461"/>
  <c r="ILC29" i="461"/>
  <c r="ILB29" i="461"/>
  <c r="ILA29" i="461"/>
  <c r="IKZ29" i="461"/>
  <c r="IKY29" i="461"/>
  <c r="IKX29" i="461"/>
  <c r="IKW29" i="461"/>
  <c r="IKV29" i="461"/>
  <c r="IKU29" i="461"/>
  <c r="IKT29" i="461"/>
  <c r="IKS29" i="461"/>
  <c r="IKR29" i="461"/>
  <c r="IKQ29" i="461"/>
  <c r="IKP29" i="461"/>
  <c r="IKO29" i="461"/>
  <c r="IKN29" i="461"/>
  <c r="IKM29" i="461"/>
  <c r="IKL29" i="461"/>
  <c r="IKK29" i="461"/>
  <c r="IKJ29" i="461"/>
  <c r="IKI29" i="461"/>
  <c r="IKH29" i="461"/>
  <c r="IKG29" i="461"/>
  <c r="IKF29" i="461"/>
  <c r="IKE29" i="461"/>
  <c r="IKD29" i="461"/>
  <c r="IKC29" i="461"/>
  <c r="IKB29" i="461"/>
  <c r="IKA29" i="461"/>
  <c r="IJZ29" i="461"/>
  <c r="IJY29" i="461"/>
  <c r="IJX29" i="461"/>
  <c r="IJW29" i="461"/>
  <c r="IJV29" i="461"/>
  <c r="IJU29" i="461"/>
  <c r="IJT29" i="461"/>
  <c r="IJS29" i="461"/>
  <c r="IJR29" i="461"/>
  <c r="IJQ29" i="461"/>
  <c r="IJP29" i="461"/>
  <c r="IJO29" i="461"/>
  <c r="IJN29" i="461"/>
  <c r="IJM29" i="461"/>
  <c r="IJL29" i="461"/>
  <c r="IJK29" i="461"/>
  <c r="IJJ29" i="461"/>
  <c r="IJI29" i="461"/>
  <c r="IJH29" i="461"/>
  <c r="IJG29" i="461"/>
  <c r="IJF29" i="461"/>
  <c r="IJE29" i="461"/>
  <c r="IJD29" i="461"/>
  <c r="IJC29" i="461"/>
  <c r="IJB29" i="461"/>
  <c r="IJA29" i="461"/>
  <c r="IIZ29" i="461"/>
  <c r="IIY29" i="461"/>
  <c r="IIX29" i="461"/>
  <c r="IIW29" i="461"/>
  <c r="IIV29" i="461"/>
  <c r="IIU29" i="461"/>
  <c r="IIT29" i="461"/>
  <c r="IIS29" i="461"/>
  <c r="IIR29" i="461"/>
  <c r="IIQ29" i="461"/>
  <c r="IIP29" i="461"/>
  <c r="IIO29" i="461"/>
  <c r="IIN29" i="461"/>
  <c r="IIM29" i="461"/>
  <c r="IIL29" i="461"/>
  <c r="IIK29" i="461"/>
  <c r="IIJ29" i="461"/>
  <c r="III29" i="461"/>
  <c r="IIH29" i="461"/>
  <c r="IIG29" i="461"/>
  <c r="IIF29" i="461"/>
  <c r="IIE29" i="461"/>
  <c r="IID29" i="461"/>
  <c r="IIC29" i="461"/>
  <c r="IIB29" i="461"/>
  <c r="IIA29" i="461"/>
  <c r="IHZ29" i="461"/>
  <c r="IHY29" i="461"/>
  <c r="IHX29" i="461"/>
  <c r="IHW29" i="461"/>
  <c r="IHV29" i="461"/>
  <c r="IHU29" i="461"/>
  <c r="IHT29" i="461"/>
  <c r="IHS29" i="461"/>
  <c r="IHR29" i="461"/>
  <c r="IHQ29" i="461"/>
  <c r="IHP29" i="461"/>
  <c r="IHO29" i="461"/>
  <c r="IHN29" i="461"/>
  <c r="IHM29" i="461"/>
  <c r="IHL29" i="461"/>
  <c r="IHK29" i="461"/>
  <c r="IHJ29" i="461"/>
  <c r="IHI29" i="461"/>
  <c r="IHH29" i="461"/>
  <c r="IHG29" i="461"/>
  <c r="IHF29" i="461"/>
  <c r="IHE29" i="461"/>
  <c r="IHD29" i="461"/>
  <c r="IHC29" i="461"/>
  <c r="IHB29" i="461"/>
  <c r="IHA29" i="461"/>
  <c r="IGZ29" i="461"/>
  <c r="IGY29" i="461"/>
  <c r="IGX29" i="461"/>
  <c r="IGW29" i="461"/>
  <c r="IGV29" i="461"/>
  <c r="IGU29" i="461"/>
  <c r="IGT29" i="461"/>
  <c r="IGS29" i="461"/>
  <c r="IGR29" i="461"/>
  <c r="IGQ29" i="461"/>
  <c r="IGP29" i="461"/>
  <c r="IGO29" i="461"/>
  <c r="IGN29" i="461"/>
  <c r="IGM29" i="461"/>
  <c r="IGL29" i="461"/>
  <c r="IGK29" i="461"/>
  <c r="IGJ29" i="461"/>
  <c r="IGI29" i="461"/>
  <c r="IGH29" i="461"/>
  <c r="IGG29" i="461"/>
  <c r="IGF29" i="461"/>
  <c r="IGE29" i="461"/>
  <c r="IGD29" i="461"/>
  <c r="IGC29" i="461"/>
  <c r="IGB29" i="461"/>
  <c r="IGA29" i="461"/>
  <c r="IFZ29" i="461"/>
  <c r="IFY29" i="461"/>
  <c r="IFX29" i="461"/>
  <c r="IFW29" i="461"/>
  <c r="IFV29" i="461"/>
  <c r="IFU29" i="461"/>
  <c r="IFT29" i="461"/>
  <c r="IFS29" i="461"/>
  <c r="IFR29" i="461"/>
  <c r="IFQ29" i="461"/>
  <c r="IFP29" i="461"/>
  <c r="IFO29" i="461"/>
  <c r="IFN29" i="461"/>
  <c r="IFM29" i="461"/>
  <c r="IFL29" i="461"/>
  <c r="IFK29" i="461"/>
  <c r="IFJ29" i="461"/>
  <c r="IFI29" i="461"/>
  <c r="IFH29" i="461"/>
  <c r="IFG29" i="461"/>
  <c r="IFF29" i="461"/>
  <c r="IFE29" i="461"/>
  <c r="IFD29" i="461"/>
  <c r="IFC29" i="461"/>
  <c r="IFB29" i="461"/>
  <c r="IFA29" i="461"/>
  <c r="IEZ29" i="461"/>
  <c r="IEY29" i="461"/>
  <c r="IEX29" i="461"/>
  <c r="IEW29" i="461"/>
  <c r="IEV29" i="461"/>
  <c r="IEU29" i="461"/>
  <c r="IET29" i="461"/>
  <c r="IES29" i="461"/>
  <c r="IER29" i="461"/>
  <c r="IEQ29" i="461"/>
  <c r="IEP29" i="461"/>
  <c r="IEO29" i="461"/>
  <c r="IEN29" i="461"/>
  <c r="IEM29" i="461"/>
  <c r="IEL29" i="461"/>
  <c r="IEK29" i="461"/>
  <c r="IEJ29" i="461"/>
  <c r="IEI29" i="461"/>
  <c r="IEH29" i="461"/>
  <c r="IEG29" i="461"/>
  <c r="IEF29" i="461"/>
  <c r="IEE29" i="461"/>
  <c r="IED29" i="461"/>
  <c r="IEC29" i="461"/>
  <c r="IEB29" i="461"/>
  <c r="IEA29" i="461"/>
  <c r="IDZ29" i="461"/>
  <c r="IDY29" i="461"/>
  <c r="IDX29" i="461"/>
  <c r="IDW29" i="461"/>
  <c r="IDV29" i="461"/>
  <c r="IDU29" i="461"/>
  <c r="IDT29" i="461"/>
  <c r="IDS29" i="461"/>
  <c r="IDR29" i="461"/>
  <c r="IDQ29" i="461"/>
  <c r="IDP29" i="461"/>
  <c r="IDO29" i="461"/>
  <c r="IDN29" i="461"/>
  <c r="IDM29" i="461"/>
  <c r="IDL29" i="461"/>
  <c r="IDK29" i="461"/>
  <c r="IDJ29" i="461"/>
  <c r="IDI29" i="461"/>
  <c r="IDH29" i="461"/>
  <c r="IDG29" i="461"/>
  <c r="IDF29" i="461"/>
  <c r="IDE29" i="461"/>
  <c r="IDD29" i="461"/>
  <c r="IDC29" i="461"/>
  <c r="IDB29" i="461"/>
  <c r="IDA29" i="461"/>
  <c r="ICZ29" i="461"/>
  <c r="ICY29" i="461"/>
  <c r="ICX29" i="461"/>
  <c r="ICW29" i="461"/>
  <c r="ICV29" i="461"/>
  <c r="ICU29" i="461"/>
  <c r="ICT29" i="461"/>
  <c r="ICS29" i="461"/>
  <c r="ICR29" i="461"/>
  <c r="ICQ29" i="461"/>
  <c r="ICP29" i="461"/>
  <c r="ICO29" i="461"/>
  <c r="ICN29" i="461"/>
  <c r="ICM29" i="461"/>
  <c r="ICL29" i="461"/>
  <c r="ICK29" i="461"/>
  <c r="ICJ29" i="461"/>
  <c r="ICI29" i="461"/>
  <c r="ICH29" i="461"/>
  <c r="ICG29" i="461"/>
  <c r="ICF29" i="461"/>
  <c r="ICE29" i="461"/>
  <c r="ICD29" i="461"/>
  <c r="ICC29" i="461"/>
  <c r="ICB29" i="461"/>
  <c r="ICA29" i="461"/>
  <c r="IBZ29" i="461"/>
  <c r="IBY29" i="461"/>
  <c r="IBX29" i="461"/>
  <c r="IBW29" i="461"/>
  <c r="IBV29" i="461"/>
  <c r="IBU29" i="461"/>
  <c r="IBT29" i="461"/>
  <c r="IBS29" i="461"/>
  <c r="IBR29" i="461"/>
  <c r="IBQ29" i="461"/>
  <c r="IBP29" i="461"/>
  <c r="IBO29" i="461"/>
  <c r="IBN29" i="461"/>
  <c r="IBM29" i="461"/>
  <c r="IBL29" i="461"/>
  <c r="IBK29" i="461"/>
  <c r="IBJ29" i="461"/>
  <c r="IBI29" i="461"/>
  <c r="IBH29" i="461"/>
  <c r="IBG29" i="461"/>
  <c r="IBF29" i="461"/>
  <c r="IBE29" i="461"/>
  <c r="IBD29" i="461"/>
  <c r="IBC29" i="461"/>
  <c r="IBB29" i="461"/>
  <c r="IBA29" i="461"/>
  <c r="IAZ29" i="461"/>
  <c r="IAY29" i="461"/>
  <c r="IAX29" i="461"/>
  <c r="IAW29" i="461"/>
  <c r="IAV29" i="461"/>
  <c r="IAU29" i="461"/>
  <c r="IAT29" i="461"/>
  <c r="IAS29" i="461"/>
  <c r="IAR29" i="461"/>
  <c r="IAQ29" i="461"/>
  <c r="IAP29" i="461"/>
  <c r="IAO29" i="461"/>
  <c r="IAN29" i="461"/>
  <c r="IAM29" i="461"/>
  <c r="IAL29" i="461"/>
  <c r="IAK29" i="461"/>
  <c r="IAJ29" i="461"/>
  <c r="IAI29" i="461"/>
  <c r="IAH29" i="461"/>
  <c r="IAG29" i="461"/>
  <c r="IAF29" i="461"/>
  <c r="IAE29" i="461"/>
  <c r="IAD29" i="461"/>
  <c r="IAC29" i="461"/>
  <c r="IAB29" i="461"/>
  <c r="IAA29" i="461"/>
  <c r="HZZ29" i="461"/>
  <c r="HZY29" i="461"/>
  <c r="HZX29" i="461"/>
  <c r="HZW29" i="461"/>
  <c r="HZV29" i="461"/>
  <c r="HZU29" i="461"/>
  <c r="HZT29" i="461"/>
  <c r="HZS29" i="461"/>
  <c r="HZR29" i="461"/>
  <c r="HZQ29" i="461"/>
  <c r="HZP29" i="461"/>
  <c r="HZO29" i="461"/>
  <c r="HZN29" i="461"/>
  <c r="HZM29" i="461"/>
  <c r="HZL29" i="461"/>
  <c r="HZK29" i="461"/>
  <c r="HZJ29" i="461"/>
  <c r="HZI29" i="461"/>
  <c r="HZH29" i="461"/>
  <c r="HZG29" i="461"/>
  <c r="HZF29" i="461"/>
  <c r="HZE29" i="461"/>
  <c r="HZD29" i="461"/>
  <c r="HZC29" i="461"/>
  <c r="HZB29" i="461"/>
  <c r="HZA29" i="461"/>
  <c r="HYZ29" i="461"/>
  <c r="HYY29" i="461"/>
  <c r="HYX29" i="461"/>
  <c r="HYW29" i="461"/>
  <c r="HYV29" i="461"/>
  <c r="HYU29" i="461"/>
  <c r="HYT29" i="461"/>
  <c r="HYS29" i="461"/>
  <c r="HYR29" i="461"/>
  <c r="HYQ29" i="461"/>
  <c r="HYP29" i="461"/>
  <c r="HYO29" i="461"/>
  <c r="HYN29" i="461"/>
  <c r="HYM29" i="461"/>
  <c r="HYL29" i="461"/>
  <c r="HYK29" i="461"/>
  <c r="HYJ29" i="461"/>
  <c r="HYI29" i="461"/>
  <c r="HYH29" i="461"/>
  <c r="HYG29" i="461"/>
  <c r="HYF29" i="461"/>
  <c r="HYE29" i="461"/>
  <c r="HYD29" i="461"/>
  <c r="HYC29" i="461"/>
  <c r="HYB29" i="461"/>
  <c r="HYA29" i="461"/>
  <c r="HXZ29" i="461"/>
  <c r="HXY29" i="461"/>
  <c r="HXX29" i="461"/>
  <c r="HXW29" i="461"/>
  <c r="HXV29" i="461"/>
  <c r="HXU29" i="461"/>
  <c r="HXT29" i="461"/>
  <c r="HXS29" i="461"/>
  <c r="HXR29" i="461"/>
  <c r="HXQ29" i="461"/>
  <c r="HXP29" i="461"/>
  <c r="HXO29" i="461"/>
  <c r="HXN29" i="461"/>
  <c r="HXM29" i="461"/>
  <c r="HXL29" i="461"/>
  <c r="HXK29" i="461"/>
  <c r="HXJ29" i="461"/>
  <c r="HXI29" i="461"/>
  <c r="HXH29" i="461"/>
  <c r="HXG29" i="461"/>
  <c r="HXF29" i="461"/>
  <c r="HXE29" i="461"/>
  <c r="HXD29" i="461"/>
  <c r="HXC29" i="461"/>
  <c r="HXB29" i="461"/>
  <c r="HXA29" i="461"/>
  <c r="HWZ29" i="461"/>
  <c r="HWY29" i="461"/>
  <c r="HWX29" i="461"/>
  <c r="HWW29" i="461"/>
  <c r="HWV29" i="461"/>
  <c r="HWU29" i="461"/>
  <c r="HWT29" i="461"/>
  <c r="HWS29" i="461"/>
  <c r="HWR29" i="461"/>
  <c r="HWQ29" i="461"/>
  <c r="HWP29" i="461"/>
  <c r="HWO29" i="461"/>
  <c r="HWN29" i="461"/>
  <c r="HWM29" i="461"/>
  <c r="HWL29" i="461"/>
  <c r="HWK29" i="461"/>
  <c r="HWJ29" i="461"/>
  <c r="HWI29" i="461"/>
  <c r="HWH29" i="461"/>
  <c r="HWG29" i="461"/>
  <c r="HWF29" i="461"/>
  <c r="HWE29" i="461"/>
  <c r="HWD29" i="461"/>
  <c r="HWC29" i="461"/>
  <c r="HWB29" i="461"/>
  <c r="HWA29" i="461"/>
  <c r="HVZ29" i="461"/>
  <c r="HVY29" i="461"/>
  <c r="HVX29" i="461"/>
  <c r="HVW29" i="461"/>
  <c r="HVV29" i="461"/>
  <c r="HVU29" i="461"/>
  <c r="HVT29" i="461"/>
  <c r="HVS29" i="461"/>
  <c r="HVR29" i="461"/>
  <c r="HVQ29" i="461"/>
  <c r="HVP29" i="461"/>
  <c r="HVO29" i="461"/>
  <c r="HVN29" i="461"/>
  <c r="HVM29" i="461"/>
  <c r="HVL29" i="461"/>
  <c r="HVK29" i="461"/>
  <c r="HVJ29" i="461"/>
  <c r="HVI29" i="461"/>
  <c r="HVH29" i="461"/>
  <c r="HVG29" i="461"/>
  <c r="HVF29" i="461"/>
  <c r="HVE29" i="461"/>
  <c r="HVD29" i="461"/>
  <c r="HVC29" i="461"/>
  <c r="HVB29" i="461"/>
  <c r="HVA29" i="461"/>
  <c r="HUZ29" i="461"/>
  <c r="HUY29" i="461"/>
  <c r="HUX29" i="461"/>
  <c r="HUW29" i="461"/>
  <c r="HUV29" i="461"/>
  <c r="HUU29" i="461"/>
  <c r="HUT29" i="461"/>
  <c r="HUS29" i="461"/>
  <c r="HUR29" i="461"/>
  <c r="HUQ29" i="461"/>
  <c r="HUP29" i="461"/>
  <c r="HUO29" i="461"/>
  <c r="HUN29" i="461"/>
  <c r="HUM29" i="461"/>
  <c r="HUL29" i="461"/>
  <c r="HUK29" i="461"/>
  <c r="HUJ29" i="461"/>
  <c r="HUI29" i="461"/>
  <c r="HUH29" i="461"/>
  <c r="HUG29" i="461"/>
  <c r="HUF29" i="461"/>
  <c r="HUE29" i="461"/>
  <c r="HUD29" i="461"/>
  <c r="HUC29" i="461"/>
  <c r="HUB29" i="461"/>
  <c r="HUA29" i="461"/>
  <c r="HTZ29" i="461"/>
  <c r="HTY29" i="461"/>
  <c r="HTX29" i="461"/>
  <c r="HTW29" i="461"/>
  <c r="HTV29" i="461"/>
  <c r="HTU29" i="461"/>
  <c r="HTT29" i="461"/>
  <c r="HTS29" i="461"/>
  <c r="HTR29" i="461"/>
  <c r="HTQ29" i="461"/>
  <c r="HTP29" i="461"/>
  <c r="HTO29" i="461"/>
  <c r="HTN29" i="461"/>
  <c r="HTM29" i="461"/>
  <c r="HTL29" i="461"/>
  <c r="HTK29" i="461"/>
  <c r="HTJ29" i="461"/>
  <c r="HTI29" i="461"/>
  <c r="HTH29" i="461"/>
  <c r="HTG29" i="461"/>
  <c r="HTF29" i="461"/>
  <c r="HTE29" i="461"/>
  <c r="HTD29" i="461"/>
  <c r="HTC29" i="461"/>
  <c r="HTB29" i="461"/>
  <c r="HTA29" i="461"/>
  <c r="HSZ29" i="461"/>
  <c r="HSY29" i="461"/>
  <c r="HSX29" i="461"/>
  <c r="HSW29" i="461"/>
  <c r="HSV29" i="461"/>
  <c r="HSU29" i="461"/>
  <c r="HST29" i="461"/>
  <c r="HSS29" i="461"/>
  <c r="HSR29" i="461"/>
  <c r="HSQ29" i="461"/>
  <c r="HSP29" i="461"/>
  <c r="HSO29" i="461"/>
  <c r="HSN29" i="461"/>
  <c r="HSM29" i="461"/>
  <c r="HSL29" i="461"/>
  <c r="HSK29" i="461"/>
  <c r="HSJ29" i="461"/>
  <c r="HSI29" i="461"/>
  <c r="HSH29" i="461"/>
  <c r="HSG29" i="461"/>
  <c r="HSF29" i="461"/>
  <c r="HSE29" i="461"/>
  <c r="HSD29" i="461"/>
  <c r="HSC29" i="461"/>
  <c r="HSB29" i="461"/>
  <c r="HSA29" i="461"/>
  <c r="HRZ29" i="461"/>
  <c r="HRY29" i="461"/>
  <c r="HRX29" i="461"/>
  <c r="HRW29" i="461"/>
  <c r="HRV29" i="461"/>
  <c r="HRU29" i="461"/>
  <c r="HRT29" i="461"/>
  <c r="HRS29" i="461"/>
  <c r="HRR29" i="461"/>
  <c r="HRQ29" i="461"/>
  <c r="HRP29" i="461"/>
  <c r="HRO29" i="461"/>
  <c r="HRN29" i="461"/>
  <c r="HRM29" i="461"/>
  <c r="HRL29" i="461"/>
  <c r="HRK29" i="461"/>
  <c r="HRJ29" i="461"/>
  <c r="HRI29" i="461"/>
  <c r="HRH29" i="461"/>
  <c r="HRG29" i="461"/>
  <c r="HRF29" i="461"/>
  <c r="HRE29" i="461"/>
  <c r="HRD29" i="461"/>
  <c r="HRC29" i="461"/>
  <c r="HRB29" i="461"/>
  <c r="HRA29" i="461"/>
  <c r="HQZ29" i="461"/>
  <c r="HQY29" i="461"/>
  <c r="HQX29" i="461"/>
  <c r="HQW29" i="461"/>
  <c r="HQV29" i="461"/>
  <c r="HQU29" i="461"/>
  <c r="HQT29" i="461"/>
  <c r="HQS29" i="461"/>
  <c r="HQR29" i="461"/>
  <c r="HQQ29" i="461"/>
  <c r="HQP29" i="461"/>
  <c r="HQO29" i="461"/>
  <c r="HQN29" i="461"/>
  <c r="HQM29" i="461"/>
  <c r="HQL29" i="461"/>
  <c r="HQK29" i="461"/>
  <c r="HQJ29" i="461"/>
  <c r="HQI29" i="461"/>
  <c r="HQH29" i="461"/>
  <c r="HQG29" i="461"/>
  <c r="HQF29" i="461"/>
  <c r="HQE29" i="461"/>
  <c r="HQD29" i="461"/>
  <c r="HQC29" i="461"/>
  <c r="HQB29" i="461"/>
  <c r="HQA29" i="461"/>
  <c r="HPZ29" i="461"/>
  <c r="HPY29" i="461"/>
  <c r="HPX29" i="461"/>
  <c r="HPW29" i="461"/>
  <c r="HPV29" i="461"/>
  <c r="HPU29" i="461"/>
  <c r="HPT29" i="461"/>
  <c r="HPS29" i="461"/>
  <c r="HPR29" i="461"/>
  <c r="HPQ29" i="461"/>
  <c r="HPP29" i="461"/>
  <c r="HPO29" i="461"/>
  <c r="HPN29" i="461"/>
  <c r="HPM29" i="461"/>
  <c r="HPL29" i="461"/>
  <c r="HPK29" i="461"/>
  <c r="HPJ29" i="461"/>
  <c r="HPI29" i="461"/>
  <c r="HPH29" i="461"/>
  <c r="HPG29" i="461"/>
  <c r="HPF29" i="461"/>
  <c r="HPE29" i="461"/>
  <c r="HPD29" i="461"/>
  <c r="HPC29" i="461"/>
  <c r="HPB29" i="461"/>
  <c r="HPA29" i="461"/>
  <c r="HOZ29" i="461"/>
  <c r="HOY29" i="461"/>
  <c r="HOX29" i="461"/>
  <c r="HOW29" i="461"/>
  <c r="HOV29" i="461"/>
  <c r="HOU29" i="461"/>
  <c r="HOT29" i="461"/>
  <c r="HOS29" i="461"/>
  <c r="HOR29" i="461"/>
  <c r="HOQ29" i="461"/>
  <c r="HOP29" i="461"/>
  <c r="HOO29" i="461"/>
  <c r="HON29" i="461"/>
  <c r="HOM29" i="461"/>
  <c r="HOL29" i="461"/>
  <c r="HOK29" i="461"/>
  <c r="HOJ29" i="461"/>
  <c r="HOI29" i="461"/>
  <c r="HOH29" i="461"/>
  <c r="HOG29" i="461"/>
  <c r="HOF29" i="461"/>
  <c r="HOE29" i="461"/>
  <c r="HOD29" i="461"/>
  <c r="HOC29" i="461"/>
  <c r="HOB29" i="461"/>
  <c r="HOA29" i="461"/>
  <c r="HNZ29" i="461"/>
  <c r="HNY29" i="461"/>
  <c r="HNX29" i="461"/>
  <c r="HNW29" i="461"/>
  <c r="HNV29" i="461"/>
  <c r="HNU29" i="461"/>
  <c r="HNT29" i="461"/>
  <c r="HNS29" i="461"/>
  <c r="HNR29" i="461"/>
  <c r="HNQ29" i="461"/>
  <c r="HNP29" i="461"/>
  <c r="HNO29" i="461"/>
  <c r="HNN29" i="461"/>
  <c r="HNM29" i="461"/>
  <c r="HNL29" i="461"/>
  <c r="HNK29" i="461"/>
  <c r="HNJ29" i="461"/>
  <c r="HNI29" i="461"/>
  <c r="HNH29" i="461"/>
  <c r="HNG29" i="461"/>
  <c r="HNF29" i="461"/>
  <c r="HNE29" i="461"/>
  <c r="HND29" i="461"/>
  <c r="HNC29" i="461"/>
  <c r="HNB29" i="461"/>
  <c r="HNA29" i="461"/>
  <c r="HMZ29" i="461"/>
  <c r="HMY29" i="461"/>
  <c r="HMX29" i="461"/>
  <c r="HMW29" i="461"/>
  <c r="HMV29" i="461"/>
  <c r="HMU29" i="461"/>
  <c r="HMT29" i="461"/>
  <c r="HMS29" i="461"/>
  <c r="HMR29" i="461"/>
  <c r="HMQ29" i="461"/>
  <c r="HMP29" i="461"/>
  <c r="HMO29" i="461"/>
  <c r="HMN29" i="461"/>
  <c r="HMM29" i="461"/>
  <c r="HML29" i="461"/>
  <c r="HMK29" i="461"/>
  <c r="HMJ29" i="461"/>
  <c r="HMI29" i="461"/>
  <c r="HMH29" i="461"/>
  <c r="HMG29" i="461"/>
  <c r="HMF29" i="461"/>
  <c r="HME29" i="461"/>
  <c r="HMD29" i="461"/>
  <c r="HMC29" i="461"/>
  <c r="HMB29" i="461"/>
  <c r="HMA29" i="461"/>
  <c r="HLZ29" i="461"/>
  <c r="HLY29" i="461"/>
  <c r="HLX29" i="461"/>
  <c r="HLW29" i="461"/>
  <c r="HLV29" i="461"/>
  <c r="HLU29" i="461"/>
  <c r="HLT29" i="461"/>
  <c r="HLS29" i="461"/>
  <c r="HLR29" i="461"/>
  <c r="HLQ29" i="461"/>
  <c r="HLP29" i="461"/>
  <c r="HLO29" i="461"/>
  <c r="HLN29" i="461"/>
  <c r="HLM29" i="461"/>
  <c r="HLL29" i="461"/>
  <c r="HLK29" i="461"/>
  <c r="HLJ29" i="461"/>
  <c r="HLI29" i="461"/>
  <c r="HLH29" i="461"/>
  <c r="HLG29" i="461"/>
  <c r="HLF29" i="461"/>
  <c r="HLE29" i="461"/>
  <c r="HLD29" i="461"/>
  <c r="HLC29" i="461"/>
  <c r="HLB29" i="461"/>
  <c r="HLA29" i="461"/>
  <c r="HKZ29" i="461"/>
  <c r="HKY29" i="461"/>
  <c r="HKX29" i="461"/>
  <c r="HKW29" i="461"/>
  <c r="HKV29" i="461"/>
  <c r="HKU29" i="461"/>
  <c r="HKT29" i="461"/>
  <c r="HKS29" i="461"/>
  <c r="HKR29" i="461"/>
  <c r="HKQ29" i="461"/>
  <c r="HKP29" i="461"/>
  <c r="HKO29" i="461"/>
  <c r="HKN29" i="461"/>
  <c r="HKM29" i="461"/>
  <c r="HKL29" i="461"/>
  <c r="HKK29" i="461"/>
  <c r="HKJ29" i="461"/>
  <c r="HKI29" i="461"/>
  <c r="HKH29" i="461"/>
  <c r="HKG29" i="461"/>
  <c r="HKF29" i="461"/>
  <c r="HKE29" i="461"/>
  <c r="HKD29" i="461"/>
  <c r="HKC29" i="461"/>
  <c r="HKB29" i="461"/>
  <c r="HKA29" i="461"/>
  <c r="HJZ29" i="461"/>
  <c r="HJY29" i="461"/>
  <c r="HJX29" i="461"/>
  <c r="HJW29" i="461"/>
  <c r="HJV29" i="461"/>
  <c r="HJU29" i="461"/>
  <c r="HJT29" i="461"/>
  <c r="HJS29" i="461"/>
  <c r="HJR29" i="461"/>
  <c r="HJQ29" i="461"/>
  <c r="HJP29" i="461"/>
  <c r="HJO29" i="461"/>
  <c r="HJN29" i="461"/>
  <c r="HJM29" i="461"/>
  <c r="HJL29" i="461"/>
  <c r="HJK29" i="461"/>
  <c r="HJJ29" i="461"/>
  <c r="HJI29" i="461"/>
  <c r="HJH29" i="461"/>
  <c r="HJG29" i="461"/>
  <c r="HJF29" i="461"/>
  <c r="HJE29" i="461"/>
  <c r="HJD29" i="461"/>
  <c r="HJC29" i="461"/>
  <c r="HJB29" i="461"/>
  <c r="HJA29" i="461"/>
  <c r="HIZ29" i="461"/>
  <c r="HIY29" i="461"/>
  <c r="HIX29" i="461"/>
  <c r="HIW29" i="461"/>
  <c r="HIV29" i="461"/>
  <c r="HIU29" i="461"/>
  <c r="HIT29" i="461"/>
  <c r="HIS29" i="461"/>
  <c r="HIR29" i="461"/>
  <c r="HIQ29" i="461"/>
  <c r="HIP29" i="461"/>
  <c r="HIO29" i="461"/>
  <c r="HIN29" i="461"/>
  <c r="HIM29" i="461"/>
  <c r="HIL29" i="461"/>
  <c r="HIK29" i="461"/>
  <c r="HIJ29" i="461"/>
  <c r="HII29" i="461"/>
  <c r="HIH29" i="461"/>
  <c r="HIG29" i="461"/>
  <c r="HIF29" i="461"/>
  <c r="HIE29" i="461"/>
  <c r="HID29" i="461"/>
  <c r="HIC29" i="461"/>
  <c r="HIB29" i="461"/>
  <c r="HIA29" i="461"/>
  <c r="HHZ29" i="461"/>
  <c r="HHY29" i="461"/>
  <c r="HHX29" i="461"/>
  <c r="HHW29" i="461"/>
  <c r="HHV29" i="461"/>
  <c r="HHU29" i="461"/>
  <c r="HHT29" i="461"/>
  <c r="HHS29" i="461"/>
  <c r="HHR29" i="461"/>
  <c r="HHQ29" i="461"/>
  <c r="HHP29" i="461"/>
  <c r="HHO29" i="461"/>
  <c r="HHN29" i="461"/>
  <c r="HHM29" i="461"/>
  <c r="HHL29" i="461"/>
  <c r="HHK29" i="461"/>
  <c r="HHJ29" i="461"/>
  <c r="HHI29" i="461"/>
  <c r="HHH29" i="461"/>
  <c r="HHG29" i="461"/>
  <c r="HHF29" i="461"/>
  <c r="HHE29" i="461"/>
  <c r="HHD29" i="461"/>
  <c r="HHC29" i="461"/>
  <c r="HHB29" i="461"/>
  <c r="HHA29" i="461"/>
  <c r="HGZ29" i="461"/>
  <c r="HGY29" i="461"/>
  <c r="HGX29" i="461"/>
  <c r="HGW29" i="461"/>
  <c r="HGV29" i="461"/>
  <c r="HGU29" i="461"/>
  <c r="HGT29" i="461"/>
  <c r="HGS29" i="461"/>
  <c r="HGR29" i="461"/>
  <c r="HGQ29" i="461"/>
  <c r="HGP29" i="461"/>
  <c r="HGO29" i="461"/>
  <c r="HGN29" i="461"/>
  <c r="HGM29" i="461"/>
  <c r="HGL29" i="461"/>
  <c r="HGK29" i="461"/>
  <c r="HGJ29" i="461"/>
  <c r="HGI29" i="461"/>
  <c r="HGH29" i="461"/>
  <c r="HGG29" i="461"/>
  <c r="HGF29" i="461"/>
  <c r="HGE29" i="461"/>
  <c r="HGD29" i="461"/>
  <c r="HGC29" i="461"/>
  <c r="HGB29" i="461"/>
  <c r="HGA29" i="461"/>
  <c r="HFZ29" i="461"/>
  <c r="HFY29" i="461"/>
  <c r="HFX29" i="461"/>
  <c r="HFW29" i="461"/>
  <c r="HFV29" i="461"/>
  <c r="HFU29" i="461"/>
  <c r="HFT29" i="461"/>
  <c r="HFS29" i="461"/>
  <c r="HFR29" i="461"/>
  <c r="HFQ29" i="461"/>
  <c r="HFP29" i="461"/>
  <c r="HFO29" i="461"/>
  <c r="HFN29" i="461"/>
  <c r="HFM29" i="461"/>
  <c r="HFL29" i="461"/>
  <c r="HFK29" i="461"/>
  <c r="HFJ29" i="461"/>
  <c r="HFI29" i="461"/>
  <c r="HFH29" i="461"/>
  <c r="HFG29" i="461"/>
  <c r="HFF29" i="461"/>
  <c r="HFE29" i="461"/>
  <c r="HFD29" i="461"/>
  <c r="HFC29" i="461"/>
  <c r="HFB29" i="461"/>
  <c r="HFA29" i="461"/>
  <c r="HEZ29" i="461"/>
  <c r="HEY29" i="461"/>
  <c r="HEX29" i="461"/>
  <c r="HEW29" i="461"/>
  <c r="HEV29" i="461"/>
  <c r="HEU29" i="461"/>
  <c r="HET29" i="461"/>
  <c r="HES29" i="461"/>
  <c r="HER29" i="461"/>
  <c r="HEQ29" i="461"/>
  <c r="HEP29" i="461"/>
  <c r="HEO29" i="461"/>
  <c r="HEN29" i="461"/>
  <c r="HEM29" i="461"/>
  <c r="HEL29" i="461"/>
  <c r="HEK29" i="461"/>
  <c r="HEJ29" i="461"/>
  <c r="HEI29" i="461"/>
  <c r="HEH29" i="461"/>
  <c r="HEG29" i="461"/>
  <c r="HEF29" i="461"/>
  <c r="HEE29" i="461"/>
  <c r="HED29" i="461"/>
  <c r="HEC29" i="461"/>
  <c r="HEB29" i="461"/>
  <c r="HEA29" i="461"/>
  <c r="HDZ29" i="461"/>
  <c r="HDY29" i="461"/>
  <c r="HDX29" i="461"/>
  <c r="HDW29" i="461"/>
  <c r="HDV29" i="461"/>
  <c r="HDU29" i="461"/>
  <c r="HDT29" i="461"/>
  <c r="HDS29" i="461"/>
  <c r="HDR29" i="461"/>
  <c r="HDQ29" i="461"/>
  <c r="HDP29" i="461"/>
  <c r="HDO29" i="461"/>
  <c r="HDN29" i="461"/>
  <c r="HDM29" i="461"/>
  <c r="HDL29" i="461"/>
  <c r="HDK29" i="461"/>
  <c r="HDJ29" i="461"/>
  <c r="HDI29" i="461"/>
  <c r="HDH29" i="461"/>
  <c r="HDG29" i="461"/>
  <c r="HDF29" i="461"/>
  <c r="HDE29" i="461"/>
  <c r="HDD29" i="461"/>
  <c r="HDC29" i="461"/>
  <c r="HDB29" i="461"/>
  <c r="HDA29" i="461"/>
  <c r="HCZ29" i="461"/>
  <c r="HCY29" i="461"/>
  <c r="HCX29" i="461"/>
  <c r="HCW29" i="461"/>
  <c r="HCV29" i="461"/>
  <c r="HCU29" i="461"/>
  <c r="HCT29" i="461"/>
  <c r="HCS29" i="461"/>
  <c r="HCR29" i="461"/>
  <c r="HCQ29" i="461"/>
  <c r="HCP29" i="461"/>
  <c r="HCO29" i="461"/>
  <c r="HCN29" i="461"/>
  <c r="HCM29" i="461"/>
  <c r="HCL29" i="461"/>
  <c r="HCK29" i="461"/>
  <c r="HCJ29" i="461"/>
  <c r="HCI29" i="461"/>
  <c r="HCH29" i="461"/>
  <c r="HCG29" i="461"/>
  <c r="HCF29" i="461"/>
  <c r="HCE29" i="461"/>
  <c r="HCD29" i="461"/>
  <c r="HCC29" i="461"/>
  <c r="HCB29" i="461"/>
  <c r="HCA29" i="461"/>
  <c r="HBZ29" i="461"/>
  <c r="HBY29" i="461"/>
  <c r="HBX29" i="461"/>
  <c r="HBW29" i="461"/>
  <c r="HBV29" i="461"/>
  <c r="HBU29" i="461"/>
  <c r="HBT29" i="461"/>
  <c r="HBS29" i="461"/>
  <c r="HBR29" i="461"/>
  <c r="HBQ29" i="461"/>
  <c r="HBP29" i="461"/>
  <c r="HBO29" i="461"/>
  <c r="HBN29" i="461"/>
  <c r="HBM29" i="461"/>
  <c r="HBL29" i="461"/>
  <c r="HBK29" i="461"/>
  <c r="HBJ29" i="461"/>
  <c r="HBI29" i="461"/>
  <c r="HBH29" i="461"/>
  <c r="HBG29" i="461"/>
  <c r="HBF29" i="461"/>
  <c r="HBE29" i="461"/>
  <c r="HBD29" i="461"/>
  <c r="HBC29" i="461"/>
  <c r="HBB29" i="461"/>
  <c r="HBA29" i="461"/>
  <c r="HAZ29" i="461"/>
  <c r="HAY29" i="461"/>
  <c r="HAX29" i="461"/>
  <c r="HAW29" i="461"/>
  <c r="HAV29" i="461"/>
  <c r="HAU29" i="461"/>
  <c r="HAT29" i="461"/>
  <c r="HAS29" i="461"/>
  <c r="HAR29" i="461"/>
  <c r="HAQ29" i="461"/>
  <c r="HAP29" i="461"/>
  <c r="HAO29" i="461"/>
  <c r="HAN29" i="461"/>
  <c r="HAM29" i="461"/>
  <c r="HAL29" i="461"/>
  <c r="HAK29" i="461"/>
  <c r="HAJ29" i="461"/>
  <c r="HAI29" i="461"/>
  <c r="HAH29" i="461"/>
  <c r="HAG29" i="461"/>
  <c r="HAF29" i="461"/>
  <c r="HAE29" i="461"/>
  <c r="HAD29" i="461"/>
  <c r="HAC29" i="461"/>
  <c r="HAB29" i="461"/>
  <c r="HAA29" i="461"/>
  <c r="GZZ29" i="461"/>
  <c r="GZY29" i="461"/>
  <c r="GZX29" i="461"/>
  <c r="GZW29" i="461"/>
  <c r="GZV29" i="461"/>
  <c r="GZU29" i="461"/>
  <c r="GZT29" i="461"/>
  <c r="GZS29" i="461"/>
  <c r="GZR29" i="461"/>
  <c r="GZQ29" i="461"/>
  <c r="GZP29" i="461"/>
  <c r="GZO29" i="461"/>
  <c r="GZN29" i="461"/>
  <c r="GZM29" i="461"/>
  <c r="GZL29" i="461"/>
  <c r="GZK29" i="461"/>
  <c r="GZJ29" i="461"/>
  <c r="GZI29" i="461"/>
  <c r="GZH29" i="461"/>
  <c r="GZG29" i="461"/>
  <c r="GZF29" i="461"/>
  <c r="GZE29" i="461"/>
  <c r="GZD29" i="461"/>
  <c r="GZC29" i="461"/>
  <c r="GZB29" i="461"/>
  <c r="GZA29" i="461"/>
  <c r="GYZ29" i="461"/>
  <c r="GYY29" i="461"/>
  <c r="GYX29" i="461"/>
  <c r="GYW29" i="461"/>
  <c r="GYV29" i="461"/>
  <c r="GYU29" i="461"/>
  <c r="GYT29" i="461"/>
  <c r="GYS29" i="461"/>
  <c r="GYR29" i="461"/>
  <c r="GYQ29" i="461"/>
  <c r="GYP29" i="461"/>
  <c r="GYO29" i="461"/>
  <c r="GYN29" i="461"/>
  <c r="GYM29" i="461"/>
  <c r="GYL29" i="461"/>
  <c r="GYK29" i="461"/>
  <c r="GYJ29" i="461"/>
  <c r="GYI29" i="461"/>
  <c r="GYH29" i="461"/>
  <c r="GYG29" i="461"/>
  <c r="GYF29" i="461"/>
  <c r="GYE29" i="461"/>
  <c r="GYD29" i="461"/>
  <c r="GYC29" i="461"/>
  <c r="GYB29" i="461"/>
  <c r="GYA29" i="461"/>
  <c r="GXZ29" i="461"/>
  <c r="GXY29" i="461"/>
  <c r="GXX29" i="461"/>
  <c r="GXW29" i="461"/>
  <c r="GXV29" i="461"/>
  <c r="GXU29" i="461"/>
  <c r="GXT29" i="461"/>
  <c r="GXS29" i="461"/>
  <c r="GXR29" i="461"/>
  <c r="GXQ29" i="461"/>
  <c r="GXP29" i="461"/>
  <c r="GXO29" i="461"/>
  <c r="GXN29" i="461"/>
  <c r="GXM29" i="461"/>
  <c r="GXL29" i="461"/>
  <c r="GXK29" i="461"/>
  <c r="GXJ29" i="461"/>
  <c r="GXI29" i="461"/>
  <c r="GXH29" i="461"/>
  <c r="GXG29" i="461"/>
  <c r="GXF29" i="461"/>
  <c r="GXE29" i="461"/>
  <c r="GXD29" i="461"/>
  <c r="GXC29" i="461"/>
  <c r="GXB29" i="461"/>
  <c r="GXA29" i="461"/>
  <c r="GWZ29" i="461"/>
  <c r="GWY29" i="461"/>
  <c r="GWX29" i="461"/>
  <c r="GWW29" i="461"/>
  <c r="GWV29" i="461"/>
  <c r="GWU29" i="461"/>
  <c r="GWT29" i="461"/>
  <c r="GWS29" i="461"/>
  <c r="GWR29" i="461"/>
  <c r="GWQ29" i="461"/>
  <c r="GWP29" i="461"/>
  <c r="GWO29" i="461"/>
  <c r="GWN29" i="461"/>
  <c r="GWM29" i="461"/>
  <c r="GWL29" i="461"/>
  <c r="GWK29" i="461"/>
  <c r="GWJ29" i="461"/>
  <c r="GWI29" i="461"/>
  <c r="GWH29" i="461"/>
  <c r="GWG29" i="461"/>
  <c r="GWF29" i="461"/>
  <c r="GWE29" i="461"/>
  <c r="GWD29" i="461"/>
  <c r="GWC29" i="461"/>
  <c r="GWB29" i="461"/>
  <c r="GWA29" i="461"/>
  <c r="GVZ29" i="461"/>
  <c r="GVY29" i="461"/>
  <c r="GVX29" i="461"/>
  <c r="GVW29" i="461"/>
  <c r="GVV29" i="461"/>
  <c r="GVU29" i="461"/>
  <c r="GVT29" i="461"/>
  <c r="GVS29" i="461"/>
  <c r="GVR29" i="461"/>
  <c r="GVQ29" i="461"/>
  <c r="GVP29" i="461"/>
  <c r="GVO29" i="461"/>
  <c r="GVN29" i="461"/>
  <c r="GVM29" i="461"/>
  <c r="GVL29" i="461"/>
  <c r="GVK29" i="461"/>
  <c r="GVJ29" i="461"/>
  <c r="GVI29" i="461"/>
  <c r="GVH29" i="461"/>
  <c r="GVG29" i="461"/>
  <c r="GVF29" i="461"/>
  <c r="GVE29" i="461"/>
  <c r="GVD29" i="461"/>
  <c r="GVC29" i="461"/>
  <c r="GVB29" i="461"/>
  <c r="GVA29" i="461"/>
  <c r="GUZ29" i="461"/>
  <c r="GUY29" i="461"/>
  <c r="GUX29" i="461"/>
  <c r="GUW29" i="461"/>
  <c r="GUV29" i="461"/>
  <c r="GUU29" i="461"/>
  <c r="GUT29" i="461"/>
  <c r="GUS29" i="461"/>
  <c r="GUR29" i="461"/>
  <c r="GUQ29" i="461"/>
  <c r="GUP29" i="461"/>
  <c r="GUO29" i="461"/>
  <c r="GUN29" i="461"/>
  <c r="GUM29" i="461"/>
  <c r="GUL29" i="461"/>
  <c r="GUK29" i="461"/>
  <c r="GUJ29" i="461"/>
  <c r="GUI29" i="461"/>
  <c r="GUH29" i="461"/>
  <c r="GUG29" i="461"/>
  <c r="GUF29" i="461"/>
  <c r="GUE29" i="461"/>
  <c r="GUD29" i="461"/>
  <c r="GUC29" i="461"/>
  <c r="GUB29" i="461"/>
  <c r="GUA29" i="461"/>
  <c r="GTZ29" i="461"/>
  <c r="GTY29" i="461"/>
  <c r="GTX29" i="461"/>
  <c r="GTW29" i="461"/>
  <c r="GTV29" i="461"/>
  <c r="GTU29" i="461"/>
  <c r="GTT29" i="461"/>
  <c r="GTS29" i="461"/>
  <c r="GTR29" i="461"/>
  <c r="GTQ29" i="461"/>
  <c r="GTP29" i="461"/>
  <c r="GTO29" i="461"/>
  <c r="GTN29" i="461"/>
  <c r="GTM29" i="461"/>
  <c r="GTL29" i="461"/>
  <c r="GTK29" i="461"/>
  <c r="GTJ29" i="461"/>
  <c r="GTI29" i="461"/>
  <c r="GTH29" i="461"/>
  <c r="GTG29" i="461"/>
  <c r="GTF29" i="461"/>
  <c r="GTE29" i="461"/>
  <c r="GTD29" i="461"/>
  <c r="GTC29" i="461"/>
  <c r="GTB29" i="461"/>
  <c r="GTA29" i="461"/>
  <c r="GSZ29" i="461"/>
  <c r="GSY29" i="461"/>
  <c r="GSX29" i="461"/>
  <c r="GSW29" i="461"/>
  <c r="GSV29" i="461"/>
  <c r="GSU29" i="461"/>
  <c r="GST29" i="461"/>
  <c r="GSS29" i="461"/>
  <c r="GSR29" i="461"/>
  <c r="GSQ29" i="461"/>
  <c r="GSP29" i="461"/>
  <c r="GSO29" i="461"/>
  <c r="GSN29" i="461"/>
  <c r="GSM29" i="461"/>
  <c r="GSL29" i="461"/>
  <c r="GSK29" i="461"/>
  <c r="GSJ29" i="461"/>
  <c r="GSI29" i="461"/>
  <c r="GSH29" i="461"/>
  <c r="GSG29" i="461"/>
  <c r="GSF29" i="461"/>
  <c r="GSE29" i="461"/>
  <c r="GSD29" i="461"/>
  <c r="GSC29" i="461"/>
  <c r="GSB29" i="461"/>
  <c r="GSA29" i="461"/>
  <c r="GRZ29" i="461"/>
  <c r="GRY29" i="461"/>
  <c r="GRX29" i="461"/>
  <c r="GRW29" i="461"/>
  <c r="GRV29" i="461"/>
  <c r="GRU29" i="461"/>
  <c r="GRT29" i="461"/>
  <c r="GRS29" i="461"/>
  <c r="GRR29" i="461"/>
  <c r="GRQ29" i="461"/>
  <c r="GRP29" i="461"/>
  <c r="GRO29" i="461"/>
  <c r="GRN29" i="461"/>
  <c r="GRM29" i="461"/>
  <c r="GRL29" i="461"/>
  <c r="GRK29" i="461"/>
  <c r="GRJ29" i="461"/>
  <c r="GRI29" i="461"/>
  <c r="GRH29" i="461"/>
  <c r="GRG29" i="461"/>
  <c r="GRF29" i="461"/>
  <c r="GRE29" i="461"/>
  <c r="GRD29" i="461"/>
  <c r="GRC29" i="461"/>
  <c r="GRB29" i="461"/>
  <c r="GRA29" i="461"/>
  <c r="GQZ29" i="461"/>
  <c r="GQY29" i="461"/>
  <c r="GQX29" i="461"/>
  <c r="GQW29" i="461"/>
  <c r="GQV29" i="461"/>
  <c r="GQU29" i="461"/>
  <c r="GQT29" i="461"/>
  <c r="GQS29" i="461"/>
  <c r="GQR29" i="461"/>
  <c r="GQQ29" i="461"/>
  <c r="GQP29" i="461"/>
  <c r="GQO29" i="461"/>
  <c r="GQN29" i="461"/>
  <c r="GQM29" i="461"/>
  <c r="GQL29" i="461"/>
  <c r="GQK29" i="461"/>
  <c r="GQJ29" i="461"/>
  <c r="GQI29" i="461"/>
  <c r="GQH29" i="461"/>
  <c r="GQG29" i="461"/>
  <c r="GQF29" i="461"/>
  <c r="GQE29" i="461"/>
  <c r="GQD29" i="461"/>
  <c r="GQC29" i="461"/>
  <c r="GQB29" i="461"/>
  <c r="GQA29" i="461"/>
  <c r="GPZ29" i="461"/>
  <c r="GPY29" i="461"/>
  <c r="GPX29" i="461"/>
  <c r="GPW29" i="461"/>
  <c r="GPV29" i="461"/>
  <c r="GPU29" i="461"/>
  <c r="GPT29" i="461"/>
  <c r="GPS29" i="461"/>
  <c r="GPR29" i="461"/>
  <c r="GPQ29" i="461"/>
  <c r="GPP29" i="461"/>
  <c r="GPO29" i="461"/>
  <c r="GPN29" i="461"/>
  <c r="GPM29" i="461"/>
  <c r="GPL29" i="461"/>
  <c r="GPK29" i="461"/>
  <c r="GPJ29" i="461"/>
  <c r="GPI29" i="461"/>
  <c r="GPH29" i="461"/>
  <c r="GPG29" i="461"/>
  <c r="GPF29" i="461"/>
  <c r="GPE29" i="461"/>
  <c r="GPD29" i="461"/>
  <c r="GPC29" i="461"/>
  <c r="GPB29" i="461"/>
  <c r="GPA29" i="461"/>
  <c r="GOZ29" i="461"/>
  <c r="GOY29" i="461"/>
  <c r="GOX29" i="461"/>
  <c r="GOW29" i="461"/>
  <c r="GOV29" i="461"/>
  <c r="GOU29" i="461"/>
  <c r="GOT29" i="461"/>
  <c r="GOS29" i="461"/>
  <c r="GOR29" i="461"/>
  <c r="GOQ29" i="461"/>
  <c r="GOP29" i="461"/>
  <c r="GOO29" i="461"/>
  <c r="GON29" i="461"/>
  <c r="GOM29" i="461"/>
  <c r="GOL29" i="461"/>
  <c r="GOK29" i="461"/>
  <c r="GOJ29" i="461"/>
  <c r="GOI29" i="461"/>
  <c r="GOH29" i="461"/>
  <c r="GOG29" i="461"/>
  <c r="GOF29" i="461"/>
  <c r="GOE29" i="461"/>
  <c r="GOD29" i="461"/>
  <c r="GOC29" i="461"/>
  <c r="GOB29" i="461"/>
  <c r="GOA29" i="461"/>
  <c r="GNZ29" i="461"/>
  <c r="GNY29" i="461"/>
  <c r="GNX29" i="461"/>
  <c r="GNW29" i="461"/>
  <c r="GNV29" i="461"/>
  <c r="GNU29" i="461"/>
  <c r="GNT29" i="461"/>
  <c r="GNS29" i="461"/>
  <c r="GNR29" i="461"/>
  <c r="GNQ29" i="461"/>
  <c r="GNP29" i="461"/>
  <c r="GNO29" i="461"/>
  <c r="GNN29" i="461"/>
  <c r="GNM29" i="461"/>
  <c r="GNL29" i="461"/>
  <c r="GNK29" i="461"/>
  <c r="GNJ29" i="461"/>
  <c r="GNI29" i="461"/>
  <c r="GNH29" i="461"/>
  <c r="GNG29" i="461"/>
  <c r="GNF29" i="461"/>
  <c r="GNE29" i="461"/>
  <c r="GND29" i="461"/>
  <c r="GNC29" i="461"/>
  <c r="GNB29" i="461"/>
  <c r="GNA29" i="461"/>
  <c r="GMZ29" i="461"/>
  <c r="GMY29" i="461"/>
  <c r="GMX29" i="461"/>
  <c r="GMW29" i="461"/>
  <c r="GMV29" i="461"/>
  <c r="GMU29" i="461"/>
  <c r="GMT29" i="461"/>
  <c r="GMS29" i="461"/>
  <c r="GMR29" i="461"/>
  <c r="GMQ29" i="461"/>
  <c r="GMP29" i="461"/>
  <c r="GMO29" i="461"/>
  <c r="GMN29" i="461"/>
  <c r="GMM29" i="461"/>
  <c r="GML29" i="461"/>
  <c r="GMK29" i="461"/>
  <c r="GMJ29" i="461"/>
  <c r="GMI29" i="461"/>
  <c r="GMH29" i="461"/>
  <c r="GMG29" i="461"/>
  <c r="GMF29" i="461"/>
  <c r="GME29" i="461"/>
  <c r="GMD29" i="461"/>
  <c r="GMC29" i="461"/>
  <c r="GMB29" i="461"/>
  <c r="GMA29" i="461"/>
  <c r="GLZ29" i="461"/>
  <c r="GLY29" i="461"/>
  <c r="GLX29" i="461"/>
  <c r="GLW29" i="461"/>
  <c r="GLV29" i="461"/>
  <c r="GLU29" i="461"/>
  <c r="GLT29" i="461"/>
  <c r="GLS29" i="461"/>
  <c r="GLR29" i="461"/>
  <c r="GLQ29" i="461"/>
  <c r="GLP29" i="461"/>
  <c r="GLO29" i="461"/>
  <c r="GLN29" i="461"/>
  <c r="GLM29" i="461"/>
  <c r="GLL29" i="461"/>
  <c r="GLK29" i="461"/>
  <c r="GLJ29" i="461"/>
  <c r="GLI29" i="461"/>
  <c r="GLH29" i="461"/>
  <c r="GLG29" i="461"/>
  <c r="GLF29" i="461"/>
  <c r="GLE29" i="461"/>
  <c r="GLD29" i="461"/>
  <c r="GLC29" i="461"/>
  <c r="GLB29" i="461"/>
  <c r="GLA29" i="461"/>
  <c r="GKZ29" i="461"/>
  <c r="GKY29" i="461"/>
  <c r="GKX29" i="461"/>
  <c r="GKW29" i="461"/>
  <c r="GKV29" i="461"/>
  <c r="GKU29" i="461"/>
  <c r="GKT29" i="461"/>
  <c r="GKS29" i="461"/>
  <c r="GKR29" i="461"/>
  <c r="GKQ29" i="461"/>
  <c r="GKP29" i="461"/>
  <c r="GKO29" i="461"/>
  <c r="GKN29" i="461"/>
  <c r="GKM29" i="461"/>
  <c r="GKL29" i="461"/>
  <c r="GKK29" i="461"/>
  <c r="GKJ29" i="461"/>
  <c r="GKI29" i="461"/>
  <c r="GKH29" i="461"/>
  <c r="GKG29" i="461"/>
  <c r="GKF29" i="461"/>
  <c r="GKE29" i="461"/>
  <c r="GKD29" i="461"/>
  <c r="GKC29" i="461"/>
  <c r="GKB29" i="461"/>
  <c r="GKA29" i="461"/>
  <c r="GJZ29" i="461"/>
  <c r="GJY29" i="461"/>
  <c r="GJX29" i="461"/>
  <c r="GJW29" i="461"/>
  <c r="GJV29" i="461"/>
  <c r="GJU29" i="461"/>
  <c r="GJT29" i="461"/>
  <c r="GJS29" i="461"/>
  <c r="GJR29" i="461"/>
  <c r="GJQ29" i="461"/>
  <c r="GJP29" i="461"/>
  <c r="GJO29" i="461"/>
  <c r="GJN29" i="461"/>
  <c r="GJM29" i="461"/>
  <c r="GJL29" i="461"/>
  <c r="GJK29" i="461"/>
  <c r="GJJ29" i="461"/>
  <c r="GJI29" i="461"/>
  <c r="GJH29" i="461"/>
  <c r="GJG29" i="461"/>
  <c r="GJF29" i="461"/>
  <c r="GJE29" i="461"/>
  <c r="GJD29" i="461"/>
  <c r="GJC29" i="461"/>
  <c r="GJB29" i="461"/>
  <c r="GJA29" i="461"/>
  <c r="GIZ29" i="461"/>
  <c r="GIY29" i="461"/>
  <c r="GIX29" i="461"/>
  <c r="GIW29" i="461"/>
  <c r="GIV29" i="461"/>
  <c r="GIU29" i="461"/>
  <c r="GIT29" i="461"/>
  <c r="GIS29" i="461"/>
  <c r="GIR29" i="461"/>
  <c r="GIQ29" i="461"/>
  <c r="GIP29" i="461"/>
  <c r="GIO29" i="461"/>
  <c r="GIN29" i="461"/>
  <c r="GIM29" i="461"/>
  <c r="GIL29" i="461"/>
  <c r="GIK29" i="461"/>
  <c r="GIJ29" i="461"/>
  <c r="GII29" i="461"/>
  <c r="GIH29" i="461"/>
  <c r="GIG29" i="461"/>
  <c r="GIF29" i="461"/>
  <c r="GIE29" i="461"/>
  <c r="GID29" i="461"/>
  <c r="GIC29" i="461"/>
  <c r="GIB29" i="461"/>
  <c r="GIA29" i="461"/>
  <c r="GHZ29" i="461"/>
  <c r="GHY29" i="461"/>
  <c r="GHX29" i="461"/>
  <c r="GHW29" i="461"/>
  <c r="GHV29" i="461"/>
  <c r="GHU29" i="461"/>
  <c r="GHT29" i="461"/>
  <c r="GHS29" i="461"/>
  <c r="GHR29" i="461"/>
  <c r="GHQ29" i="461"/>
  <c r="GHP29" i="461"/>
  <c r="GHO29" i="461"/>
  <c r="GHN29" i="461"/>
  <c r="GHM29" i="461"/>
  <c r="GHL29" i="461"/>
  <c r="GHK29" i="461"/>
  <c r="GHJ29" i="461"/>
  <c r="GHI29" i="461"/>
  <c r="GHH29" i="461"/>
  <c r="GHG29" i="461"/>
  <c r="GHF29" i="461"/>
  <c r="GHE29" i="461"/>
  <c r="GHD29" i="461"/>
  <c r="GHC29" i="461"/>
  <c r="GHB29" i="461"/>
  <c r="GHA29" i="461"/>
  <c r="GGZ29" i="461"/>
  <c r="GGY29" i="461"/>
  <c r="GGX29" i="461"/>
  <c r="GGW29" i="461"/>
  <c r="GGV29" i="461"/>
  <c r="GGU29" i="461"/>
  <c r="GGT29" i="461"/>
  <c r="GGS29" i="461"/>
  <c r="GGR29" i="461"/>
  <c r="GGQ29" i="461"/>
  <c r="GGP29" i="461"/>
  <c r="GGO29" i="461"/>
  <c r="GGN29" i="461"/>
  <c r="GGM29" i="461"/>
  <c r="GGL29" i="461"/>
  <c r="GGK29" i="461"/>
  <c r="GGJ29" i="461"/>
  <c r="GGI29" i="461"/>
  <c r="GGH29" i="461"/>
  <c r="GGG29" i="461"/>
  <c r="GGF29" i="461"/>
  <c r="GGE29" i="461"/>
  <c r="GGD29" i="461"/>
  <c r="GGC29" i="461"/>
  <c r="GGB29" i="461"/>
  <c r="GGA29" i="461"/>
  <c r="GFZ29" i="461"/>
  <c r="GFY29" i="461"/>
  <c r="GFX29" i="461"/>
  <c r="GFW29" i="461"/>
  <c r="GFV29" i="461"/>
  <c r="GFU29" i="461"/>
  <c r="GFT29" i="461"/>
  <c r="GFS29" i="461"/>
  <c r="GFR29" i="461"/>
  <c r="GFQ29" i="461"/>
  <c r="GFP29" i="461"/>
  <c r="GFO29" i="461"/>
  <c r="GFN29" i="461"/>
  <c r="GFM29" i="461"/>
  <c r="GFL29" i="461"/>
  <c r="GFK29" i="461"/>
  <c r="GFJ29" i="461"/>
  <c r="GFI29" i="461"/>
  <c r="GFH29" i="461"/>
  <c r="GFG29" i="461"/>
  <c r="GFF29" i="461"/>
  <c r="GFE29" i="461"/>
  <c r="GFD29" i="461"/>
  <c r="GFC29" i="461"/>
  <c r="GFB29" i="461"/>
  <c r="GFA29" i="461"/>
  <c r="GEZ29" i="461"/>
  <c r="GEY29" i="461"/>
  <c r="GEX29" i="461"/>
  <c r="GEW29" i="461"/>
  <c r="GEV29" i="461"/>
  <c r="GEU29" i="461"/>
  <c r="GET29" i="461"/>
  <c r="GES29" i="461"/>
  <c r="GER29" i="461"/>
  <c r="GEQ29" i="461"/>
  <c r="GEP29" i="461"/>
  <c r="GEO29" i="461"/>
  <c r="GEN29" i="461"/>
  <c r="GEM29" i="461"/>
  <c r="GEL29" i="461"/>
  <c r="GEK29" i="461"/>
  <c r="GEJ29" i="461"/>
  <c r="GEI29" i="461"/>
  <c r="GEH29" i="461"/>
  <c r="GEG29" i="461"/>
  <c r="GEF29" i="461"/>
  <c r="GEE29" i="461"/>
  <c r="GED29" i="461"/>
  <c r="GEC29" i="461"/>
  <c r="GEB29" i="461"/>
  <c r="GEA29" i="461"/>
  <c r="GDZ29" i="461"/>
  <c r="GDY29" i="461"/>
  <c r="GDX29" i="461"/>
  <c r="GDW29" i="461"/>
  <c r="GDV29" i="461"/>
  <c r="GDU29" i="461"/>
  <c r="GDT29" i="461"/>
  <c r="GDS29" i="461"/>
  <c r="GDR29" i="461"/>
  <c r="GDQ29" i="461"/>
  <c r="GDP29" i="461"/>
  <c r="GDO29" i="461"/>
  <c r="GDN29" i="461"/>
  <c r="GDM29" i="461"/>
  <c r="GDL29" i="461"/>
  <c r="GDK29" i="461"/>
  <c r="GDJ29" i="461"/>
  <c r="GDI29" i="461"/>
  <c r="GDH29" i="461"/>
  <c r="GDG29" i="461"/>
  <c r="GDF29" i="461"/>
  <c r="GDE29" i="461"/>
  <c r="GDD29" i="461"/>
  <c r="GDC29" i="461"/>
  <c r="GDB29" i="461"/>
  <c r="GDA29" i="461"/>
  <c r="GCZ29" i="461"/>
  <c r="GCY29" i="461"/>
  <c r="GCX29" i="461"/>
  <c r="GCW29" i="461"/>
  <c r="GCV29" i="461"/>
  <c r="GCU29" i="461"/>
  <c r="GCT29" i="461"/>
  <c r="GCS29" i="461"/>
  <c r="GCR29" i="461"/>
  <c r="GCQ29" i="461"/>
  <c r="GCP29" i="461"/>
  <c r="GCO29" i="461"/>
  <c r="GCN29" i="461"/>
  <c r="GCM29" i="461"/>
  <c r="GCL29" i="461"/>
  <c r="GCK29" i="461"/>
  <c r="GCJ29" i="461"/>
  <c r="GCI29" i="461"/>
  <c r="GCH29" i="461"/>
  <c r="GCG29" i="461"/>
  <c r="GCF29" i="461"/>
  <c r="GCE29" i="461"/>
  <c r="GCD29" i="461"/>
  <c r="GCC29" i="461"/>
  <c r="GCB29" i="461"/>
  <c r="GCA29" i="461"/>
  <c r="GBZ29" i="461"/>
  <c r="GBY29" i="461"/>
  <c r="GBX29" i="461"/>
  <c r="GBW29" i="461"/>
  <c r="GBV29" i="461"/>
  <c r="GBU29" i="461"/>
  <c r="GBT29" i="461"/>
  <c r="GBS29" i="461"/>
  <c r="GBR29" i="461"/>
  <c r="GBQ29" i="461"/>
  <c r="GBP29" i="461"/>
  <c r="GBO29" i="461"/>
  <c r="GBN29" i="461"/>
  <c r="GBM29" i="461"/>
  <c r="GBL29" i="461"/>
  <c r="GBK29" i="461"/>
  <c r="GBJ29" i="461"/>
  <c r="GBI29" i="461"/>
  <c r="GBH29" i="461"/>
  <c r="GBG29" i="461"/>
  <c r="GBF29" i="461"/>
  <c r="GBE29" i="461"/>
  <c r="GBD29" i="461"/>
  <c r="GBC29" i="461"/>
  <c r="GBB29" i="461"/>
  <c r="GBA29" i="461"/>
  <c r="GAZ29" i="461"/>
  <c r="GAY29" i="461"/>
  <c r="GAX29" i="461"/>
  <c r="GAW29" i="461"/>
  <c r="GAV29" i="461"/>
  <c r="GAU29" i="461"/>
  <c r="GAT29" i="461"/>
  <c r="GAS29" i="461"/>
  <c r="GAR29" i="461"/>
  <c r="GAQ29" i="461"/>
  <c r="GAP29" i="461"/>
  <c r="GAO29" i="461"/>
  <c r="GAN29" i="461"/>
  <c r="GAM29" i="461"/>
  <c r="GAL29" i="461"/>
  <c r="GAK29" i="461"/>
  <c r="GAJ29" i="461"/>
  <c r="GAI29" i="461"/>
  <c r="GAH29" i="461"/>
  <c r="GAG29" i="461"/>
  <c r="GAF29" i="461"/>
  <c r="GAE29" i="461"/>
  <c r="GAD29" i="461"/>
  <c r="GAC29" i="461"/>
  <c r="GAB29" i="461"/>
  <c r="GAA29" i="461"/>
  <c r="FZZ29" i="461"/>
  <c r="FZY29" i="461"/>
  <c r="FZX29" i="461"/>
  <c r="FZW29" i="461"/>
  <c r="FZV29" i="461"/>
  <c r="FZU29" i="461"/>
  <c r="FZT29" i="461"/>
  <c r="FZS29" i="461"/>
  <c r="FZR29" i="461"/>
  <c r="FZQ29" i="461"/>
  <c r="FZP29" i="461"/>
  <c r="FZO29" i="461"/>
  <c r="FZN29" i="461"/>
  <c r="FZM29" i="461"/>
  <c r="FZL29" i="461"/>
  <c r="FZK29" i="461"/>
  <c r="FZJ29" i="461"/>
  <c r="FZI29" i="461"/>
  <c r="FZH29" i="461"/>
  <c r="FZG29" i="461"/>
  <c r="FZF29" i="461"/>
  <c r="FZE29" i="461"/>
  <c r="FZD29" i="461"/>
  <c r="FZC29" i="461"/>
  <c r="FZB29" i="461"/>
  <c r="FZA29" i="461"/>
  <c r="FYZ29" i="461"/>
  <c r="FYY29" i="461"/>
  <c r="FYX29" i="461"/>
  <c r="FYW29" i="461"/>
  <c r="FYV29" i="461"/>
  <c r="FYU29" i="461"/>
  <c r="FYT29" i="461"/>
  <c r="FYS29" i="461"/>
  <c r="FYR29" i="461"/>
  <c r="FYQ29" i="461"/>
  <c r="FYP29" i="461"/>
  <c r="FYO29" i="461"/>
  <c r="FYN29" i="461"/>
  <c r="FYM29" i="461"/>
  <c r="FYL29" i="461"/>
  <c r="FYK29" i="461"/>
  <c r="FYJ29" i="461"/>
  <c r="FYI29" i="461"/>
  <c r="FYH29" i="461"/>
  <c r="FYG29" i="461"/>
  <c r="FYF29" i="461"/>
  <c r="FYE29" i="461"/>
  <c r="FYD29" i="461"/>
  <c r="FYC29" i="461"/>
  <c r="FYB29" i="461"/>
  <c r="FYA29" i="461"/>
  <c r="FXZ29" i="461"/>
  <c r="FXY29" i="461"/>
  <c r="FXX29" i="461"/>
  <c r="FXW29" i="461"/>
  <c r="FXV29" i="461"/>
  <c r="FXU29" i="461"/>
  <c r="FXT29" i="461"/>
  <c r="FXS29" i="461"/>
  <c r="FXR29" i="461"/>
  <c r="FXQ29" i="461"/>
  <c r="FXP29" i="461"/>
  <c r="FXO29" i="461"/>
  <c r="FXN29" i="461"/>
  <c r="FXM29" i="461"/>
  <c r="FXL29" i="461"/>
  <c r="FXK29" i="461"/>
  <c r="FXJ29" i="461"/>
  <c r="FXI29" i="461"/>
  <c r="FXH29" i="461"/>
  <c r="FXG29" i="461"/>
  <c r="FXF29" i="461"/>
  <c r="FXE29" i="461"/>
  <c r="FXD29" i="461"/>
  <c r="FXC29" i="461"/>
  <c r="FXB29" i="461"/>
  <c r="FXA29" i="461"/>
  <c r="FWZ29" i="461"/>
  <c r="FWY29" i="461"/>
  <c r="FWX29" i="461"/>
  <c r="FWW29" i="461"/>
  <c r="FWV29" i="461"/>
  <c r="FWU29" i="461"/>
  <c r="FWT29" i="461"/>
  <c r="FWS29" i="461"/>
  <c r="FWR29" i="461"/>
  <c r="FWQ29" i="461"/>
  <c r="FWP29" i="461"/>
  <c r="FWO29" i="461"/>
  <c r="FWN29" i="461"/>
  <c r="FWM29" i="461"/>
  <c r="FWL29" i="461"/>
  <c r="FWK29" i="461"/>
  <c r="FWJ29" i="461"/>
  <c r="FWI29" i="461"/>
  <c r="FWH29" i="461"/>
  <c r="FWG29" i="461"/>
  <c r="FWF29" i="461"/>
  <c r="FWE29" i="461"/>
  <c r="FWD29" i="461"/>
  <c r="FWC29" i="461"/>
  <c r="FWB29" i="461"/>
  <c r="FWA29" i="461"/>
  <c r="FVZ29" i="461"/>
  <c r="FVY29" i="461"/>
  <c r="FVX29" i="461"/>
  <c r="FVW29" i="461"/>
  <c r="FVV29" i="461"/>
  <c r="FVU29" i="461"/>
  <c r="FVT29" i="461"/>
  <c r="FVS29" i="461"/>
  <c r="FVR29" i="461"/>
  <c r="FVQ29" i="461"/>
  <c r="FVP29" i="461"/>
  <c r="FVO29" i="461"/>
  <c r="FVN29" i="461"/>
  <c r="FVM29" i="461"/>
  <c r="FVL29" i="461"/>
  <c r="FVK29" i="461"/>
  <c r="FVJ29" i="461"/>
  <c r="FVI29" i="461"/>
  <c r="FVH29" i="461"/>
  <c r="FVG29" i="461"/>
  <c r="FVF29" i="461"/>
  <c r="FVE29" i="461"/>
  <c r="FVD29" i="461"/>
  <c r="FVC29" i="461"/>
  <c r="FVB29" i="461"/>
  <c r="FVA29" i="461"/>
  <c r="FUZ29" i="461"/>
  <c r="FUY29" i="461"/>
  <c r="FUX29" i="461"/>
  <c r="FUW29" i="461"/>
  <c r="FUV29" i="461"/>
  <c r="FUU29" i="461"/>
  <c r="FUT29" i="461"/>
  <c r="FUS29" i="461"/>
  <c r="FUR29" i="461"/>
  <c r="FUQ29" i="461"/>
  <c r="FUP29" i="461"/>
  <c r="FUO29" i="461"/>
  <c r="FUN29" i="461"/>
  <c r="FUM29" i="461"/>
  <c r="FUL29" i="461"/>
  <c r="FUK29" i="461"/>
  <c r="FUJ29" i="461"/>
  <c r="FUI29" i="461"/>
  <c r="FUH29" i="461"/>
  <c r="FUG29" i="461"/>
  <c r="FUF29" i="461"/>
  <c r="FUE29" i="461"/>
  <c r="FUD29" i="461"/>
  <c r="FUC29" i="461"/>
  <c r="FUB29" i="461"/>
  <c r="FUA29" i="461"/>
  <c r="FTZ29" i="461"/>
  <c r="FTY29" i="461"/>
  <c r="FTX29" i="461"/>
  <c r="FTW29" i="461"/>
  <c r="FTV29" i="461"/>
  <c r="FTU29" i="461"/>
  <c r="FTT29" i="461"/>
  <c r="FTS29" i="461"/>
  <c r="FTR29" i="461"/>
  <c r="FTQ29" i="461"/>
  <c r="FTP29" i="461"/>
  <c r="FTO29" i="461"/>
  <c r="FTN29" i="461"/>
  <c r="FTM29" i="461"/>
  <c r="FTL29" i="461"/>
  <c r="FTK29" i="461"/>
  <c r="FTJ29" i="461"/>
  <c r="FTI29" i="461"/>
  <c r="FTH29" i="461"/>
  <c r="FTG29" i="461"/>
  <c r="FTF29" i="461"/>
  <c r="FTE29" i="461"/>
  <c r="FTD29" i="461"/>
  <c r="FTC29" i="461"/>
  <c r="FTB29" i="461"/>
  <c r="FTA29" i="461"/>
  <c r="FSZ29" i="461"/>
  <c r="FSY29" i="461"/>
  <c r="FSX29" i="461"/>
  <c r="FSW29" i="461"/>
  <c r="FSV29" i="461"/>
  <c r="FSU29" i="461"/>
  <c r="FST29" i="461"/>
  <c r="FSS29" i="461"/>
  <c r="FSR29" i="461"/>
  <c r="FSQ29" i="461"/>
  <c r="FSP29" i="461"/>
  <c r="FSO29" i="461"/>
  <c r="FSN29" i="461"/>
  <c r="FSM29" i="461"/>
  <c r="FSL29" i="461"/>
  <c r="FSK29" i="461"/>
  <c r="FSJ29" i="461"/>
  <c r="FSI29" i="461"/>
  <c r="FSH29" i="461"/>
  <c r="FSG29" i="461"/>
  <c r="FSF29" i="461"/>
  <c r="FSE29" i="461"/>
  <c r="FSD29" i="461"/>
  <c r="FSC29" i="461"/>
  <c r="FSB29" i="461"/>
  <c r="FSA29" i="461"/>
  <c r="FRZ29" i="461"/>
  <c r="FRY29" i="461"/>
  <c r="FRX29" i="461"/>
  <c r="FRW29" i="461"/>
  <c r="FRV29" i="461"/>
  <c r="FRU29" i="461"/>
  <c r="FRT29" i="461"/>
  <c r="FRS29" i="461"/>
  <c r="FRR29" i="461"/>
  <c r="FRQ29" i="461"/>
  <c r="FRP29" i="461"/>
  <c r="FRO29" i="461"/>
  <c r="FRN29" i="461"/>
  <c r="FRM29" i="461"/>
  <c r="FRL29" i="461"/>
  <c r="FRK29" i="461"/>
  <c r="FRJ29" i="461"/>
  <c r="FRI29" i="461"/>
  <c r="FRH29" i="461"/>
  <c r="FRG29" i="461"/>
  <c r="FRF29" i="461"/>
  <c r="FRE29" i="461"/>
  <c r="FRD29" i="461"/>
  <c r="FRC29" i="461"/>
  <c r="FRB29" i="461"/>
  <c r="FRA29" i="461"/>
  <c r="FQZ29" i="461"/>
  <c r="FQY29" i="461"/>
  <c r="FQX29" i="461"/>
  <c r="FQW29" i="461"/>
  <c r="FQV29" i="461"/>
  <c r="FQU29" i="461"/>
  <c r="FQT29" i="461"/>
  <c r="FQS29" i="461"/>
  <c r="FQR29" i="461"/>
  <c r="FQQ29" i="461"/>
  <c r="FQP29" i="461"/>
  <c r="FQO29" i="461"/>
  <c r="FQN29" i="461"/>
  <c r="FQM29" i="461"/>
  <c r="FQL29" i="461"/>
  <c r="FQK29" i="461"/>
  <c r="FQJ29" i="461"/>
  <c r="FQI29" i="461"/>
  <c r="FQH29" i="461"/>
  <c r="FQG29" i="461"/>
  <c r="FQF29" i="461"/>
  <c r="FQE29" i="461"/>
  <c r="FQD29" i="461"/>
  <c r="FQC29" i="461"/>
  <c r="FQB29" i="461"/>
  <c r="FQA29" i="461"/>
  <c r="FPZ29" i="461"/>
  <c r="FPY29" i="461"/>
  <c r="FPX29" i="461"/>
  <c r="FPW29" i="461"/>
  <c r="FPV29" i="461"/>
  <c r="FPU29" i="461"/>
  <c r="FPT29" i="461"/>
  <c r="FPS29" i="461"/>
  <c r="FPR29" i="461"/>
  <c r="FPQ29" i="461"/>
  <c r="FPP29" i="461"/>
  <c r="FPO29" i="461"/>
  <c r="FPN29" i="461"/>
  <c r="FPM29" i="461"/>
  <c r="FPL29" i="461"/>
  <c r="FPK29" i="461"/>
  <c r="FPJ29" i="461"/>
  <c r="FPI29" i="461"/>
  <c r="FPH29" i="461"/>
  <c r="FPG29" i="461"/>
  <c r="FPF29" i="461"/>
  <c r="FPE29" i="461"/>
  <c r="FPD29" i="461"/>
  <c r="FPC29" i="461"/>
  <c r="FPB29" i="461"/>
  <c r="FPA29" i="461"/>
  <c r="FOZ29" i="461"/>
  <c r="FOY29" i="461"/>
  <c r="FOX29" i="461"/>
  <c r="FOW29" i="461"/>
  <c r="FOV29" i="461"/>
  <c r="FOU29" i="461"/>
  <c r="FOT29" i="461"/>
  <c r="FOS29" i="461"/>
  <c r="FOR29" i="461"/>
  <c r="FOQ29" i="461"/>
  <c r="FOP29" i="461"/>
  <c r="FOO29" i="461"/>
  <c r="FON29" i="461"/>
  <c r="FOM29" i="461"/>
  <c r="FOL29" i="461"/>
  <c r="FOK29" i="461"/>
  <c r="FOJ29" i="461"/>
  <c r="FOI29" i="461"/>
  <c r="FOH29" i="461"/>
  <c r="FOG29" i="461"/>
  <c r="FOF29" i="461"/>
  <c r="FOE29" i="461"/>
  <c r="FOD29" i="461"/>
  <c r="FOC29" i="461"/>
  <c r="FOB29" i="461"/>
  <c r="FOA29" i="461"/>
  <c r="FNZ29" i="461"/>
  <c r="FNY29" i="461"/>
  <c r="FNX29" i="461"/>
  <c r="FNW29" i="461"/>
  <c r="FNV29" i="461"/>
  <c r="FNU29" i="461"/>
  <c r="FNT29" i="461"/>
  <c r="FNS29" i="461"/>
  <c r="FNR29" i="461"/>
  <c r="FNQ29" i="461"/>
  <c r="FNP29" i="461"/>
  <c r="FNO29" i="461"/>
  <c r="FNN29" i="461"/>
  <c r="FNM29" i="461"/>
  <c r="FNL29" i="461"/>
  <c r="FNK29" i="461"/>
  <c r="FNJ29" i="461"/>
  <c r="FNI29" i="461"/>
  <c r="FNH29" i="461"/>
  <c r="FNG29" i="461"/>
  <c r="FNF29" i="461"/>
  <c r="FNE29" i="461"/>
  <c r="FND29" i="461"/>
  <c r="FNC29" i="461"/>
  <c r="FNB29" i="461"/>
  <c r="FNA29" i="461"/>
  <c r="FMZ29" i="461"/>
  <c r="FMY29" i="461"/>
  <c r="FMX29" i="461"/>
  <c r="FMW29" i="461"/>
  <c r="FMV29" i="461"/>
  <c r="FMU29" i="461"/>
  <c r="FMT29" i="461"/>
  <c r="FMS29" i="461"/>
  <c r="FMR29" i="461"/>
  <c r="FMQ29" i="461"/>
  <c r="FMP29" i="461"/>
  <c r="FMO29" i="461"/>
  <c r="FMN29" i="461"/>
  <c r="FMM29" i="461"/>
  <c r="FML29" i="461"/>
  <c r="FMK29" i="461"/>
  <c r="FMJ29" i="461"/>
  <c r="FMI29" i="461"/>
  <c r="FMH29" i="461"/>
  <c r="FMG29" i="461"/>
  <c r="FMF29" i="461"/>
  <c r="FME29" i="461"/>
  <c r="FMD29" i="461"/>
  <c r="FMC29" i="461"/>
  <c r="FMB29" i="461"/>
  <c r="FMA29" i="461"/>
  <c r="FLZ29" i="461"/>
  <c r="FLY29" i="461"/>
  <c r="FLX29" i="461"/>
  <c r="FLW29" i="461"/>
  <c r="FLV29" i="461"/>
  <c r="FLU29" i="461"/>
  <c r="FLT29" i="461"/>
  <c r="FLS29" i="461"/>
  <c r="FLR29" i="461"/>
  <c r="FLQ29" i="461"/>
  <c r="FLP29" i="461"/>
  <c r="FLO29" i="461"/>
  <c r="FLN29" i="461"/>
  <c r="FLM29" i="461"/>
  <c r="FLL29" i="461"/>
  <c r="FLK29" i="461"/>
  <c r="FLJ29" i="461"/>
  <c r="FLI29" i="461"/>
  <c r="FLH29" i="461"/>
  <c r="FLG29" i="461"/>
  <c r="FLF29" i="461"/>
  <c r="FLE29" i="461"/>
  <c r="FLD29" i="461"/>
  <c r="FLC29" i="461"/>
  <c r="FLB29" i="461"/>
  <c r="FLA29" i="461"/>
  <c r="FKZ29" i="461"/>
  <c r="FKY29" i="461"/>
  <c r="FKX29" i="461"/>
  <c r="FKW29" i="461"/>
  <c r="FKV29" i="461"/>
  <c r="FKU29" i="461"/>
  <c r="FKT29" i="461"/>
  <c r="FKS29" i="461"/>
  <c r="FKR29" i="461"/>
  <c r="FKQ29" i="461"/>
  <c r="FKP29" i="461"/>
  <c r="FKO29" i="461"/>
  <c r="FKN29" i="461"/>
  <c r="FKM29" i="461"/>
  <c r="FKL29" i="461"/>
  <c r="FKK29" i="461"/>
  <c r="FKJ29" i="461"/>
  <c r="FKI29" i="461"/>
  <c r="FKH29" i="461"/>
  <c r="FKG29" i="461"/>
  <c r="FKF29" i="461"/>
  <c r="FKE29" i="461"/>
  <c r="FKD29" i="461"/>
  <c r="FKC29" i="461"/>
  <c r="FKB29" i="461"/>
  <c r="FKA29" i="461"/>
  <c r="FJZ29" i="461"/>
  <c r="FJY29" i="461"/>
  <c r="FJX29" i="461"/>
  <c r="FJW29" i="461"/>
  <c r="FJV29" i="461"/>
  <c r="FJU29" i="461"/>
  <c r="FJT29" i="461"/>
  <c r="FJS29" i="461"/>
  <c r="FJR29" i="461"/>
  <c r="FJQ29" i="461"/>
  <c r="FJP29" i="461"/>
  <c r="FJO29" i="461"/>
  <c r="FJN29" i="461"/>
  <c r="FJM29" i="461"/>
  <c r="FJL29" i="461"/>
  <c r="FJK29" i="461"/>
  <c r="FJJ29" i="461"/>
  <c r="FJI29" i="461"/>
  <c r="FJH29" i="461"/>
  <c r="FJG29" i="461"/>
  <c r="FJF29" i="461"/>
  <c r="FJE29" i="461"/>
  <c r="FJD29" i="461"/>
  <c r="FJC29" i="461"/>
  <c r="FJB29" i="461"/>
  <c r="FJA29" i="461"/>
  <c r="FIZ29" i="461"/>
  <c r="FIY29" i="461"/>
  <c r="FIX29" i="461"/>
  <c r="FIW29" i="461"/>
  <c r="FIV29" i="461"/>
  <c r="FIU29" i="461"/>
  <c r="FIT29" i="461"/>
  <c r="FIS29" i="461"/>
  <c r="FIR29" i="461"/>
  <c r="FIQ29" i="461"/>
  <c r="FIP29" i="461"/>
  <c r="FIO29" i="461"/>
  <c r="FIN29" i="461"/>
  <c r="FIM29" i="461"/>
  <c r="FIL29" i="461"/>
  <c r="FIK29" i="461"/>
  <c r="FIJ29" i="461"/>
  <c r="FII29" i="461"/>
  <c r="FIH29" i="461"/>
  <c r="FIG29" i="461"/>
  <c r="FIF29" i="461"/>
  <c r="FIE29" i="461"/>
  <c r="FID29" i="461"/>
  <c r="FIC29" i="461"/>
  <c r="FIB29" i="461"/>
  <c r="FIA29" i="461"/>
  <c r="FHZ29" i="461"/>
  <c r="FHY29" i="461"/>
  <c r="FHX29" i="461"/>
  <c r="FHW29" i="461"/>
  <c r="FHV29" i="461"/>
  <c r="FHU29" i="461"/>
  <c r="FHT29" i="461"/>
  <c r="FHS29" i="461"/>
  <c r="FHR29" i="461"/>
  <c r="FHQ29" i="461"/>
  <c r="FHP29" i="461"/>
  <c r="FHO29" i="461"/>
  <c r="FHN29" i="461"/>
  <c r="FHM29" i="461"/>
  <c r="FHL29" i="461"/>
  <c r="FHK29" i="461"/>
  <c r="FHJ29" i="461"/>
  <c r="FHI29" i="461"/>
  <c r="FHH29" i="461"/>
  <c r="FHG29" i="461"/>
  <c r="FHF29" i="461"/>
  <c r="FHE29" i="461"/>
  <c r="FHD29" i="461"/>
  <c r="FHC29" i="461"/>
  <c r="FHB29" i="461"/>
  <c r="FHA29" i="461"/>
  <c r="FGZ29" i="461"/>
  <c r="FGY29" i="461"/>
  <c r="FGX29" i="461"/>
  <c r="FGW29" i="461"/>
  <c r="FGV29" i="461"/>
  <c r="FGU29" i="461"/>
  <c r="FGT29" i="461"/>
  <c r="FGS29" i="461"/>
  <c r="FGR29" i="461"/>
  <c r="FGQ29" i="461"/>
  <c r="FGP29" i="461"/>
  <c r="FGO29" i="461"/>
  <c r="FGN29" i="461"/>
  <c r="FGM29" i="461"/>
  <c r="FGL29" i="461"/>
  <c r="FGK29" i="461"/>
  <c r="FGJ29" i="461"/>
  <c r="FGI29" i="461"/>
  <c r="FGH29" i="461"/>
  <c r="FGG29" i="461"/>
  <c r="FGF29" i="461"/>
  <c r="FGE29" i="461"/>
  <c r="FGD29" i="461"/>
  <c r="FGC29" i="461"/>
  <c r="FGB29" i="461"/>
  <c r="FGA29" i="461"/>
  <c r="FFZ29" i="461"/>
  <c r="FFY29" i="461"/>
  <c r="FFX29" i="461"/>
  <c r="FFW29" i="461"/>
  <c r="FFV29" i="461"/>
  <c r="FFU29" i="461"/>
  <c r="FFT29" i="461"/>
  <c r="FFS29" i="461"/>
  <c r="FFR29" i="461"/>
  <c r="FFQ29" i="461"/>
  <c r="FFP29" i="461"/>
  <c r="FFO29" i="461"/>
  <c r="FFN29" i="461"/>
  <c r="FFM29" i="461"/>
  <c r="FFL29" i="461"/>
  <c r="FFK29" i="461"/>
  <c r="FFJ29" i="461"/>
  <c r="FFI29" i="461"/>
  <c r="FFH29" i="461"/>
  <c r="FFG29" i="461"/>
  <c r="FFF29" i="461"/>
  <c r="FFE29" i="461"/>
  <c r="FFD29" i="461"/>
  <c r="FFC29" i="461"/>
  <c r="FFB29" i="461"/>
  <c r="FFA29" i="461"/>
  <c r="FEZ29" i="461"/>
  <c r="FEY29" i="461"/>
  <c r="FEX29" i="461"/>
  <c r="FEW29" i="461"/>
  <c r="FEV29" i="461"/>
  <c r="FEU29" i="461"/>
  <c r="FET29" i="461"/>
  <c r="FES29" i="461"/>
  <c r="FER29" i="461"/>
  <c r="FEQ29" i="461"/>
  <c r="FEP29" i="461"/>
  <c r="FEO29" i="461"/>
  <c r="FEN29" i="461"/>
  <c r="FEM29" i="461"/>
  <c r="FEL29" i="461"/>
  <c r="FEK29" i="461"/>
  <c r="FEJ29" i="461"/>
  <c r="FEI29" i="461"/>
  <c r="FEH29" i="461"/>
  <c r="FEG29" i="461"/>
  <c r="FEF29" i="461"/>
  <c r="FEE29" i="461"/>
  <c r="FED29" i="461"/>
  <c r="FEC29" i="461"/>
  <c r="FEB29" i="461"/>
  <c r="FEA29" i="461"/>
  <c r="FDZ29" i="461"/>
  <c r="FDY29" i="461"/>
  <c r="FDX29" i="461"/>
  <c r="FDW29" i="461"/>
  <c r="FDV29" i="461"/>
  <c r="FDU29" i="461"/>
  <c r="FDT29" i="461"/>
  <c r="FDS29" i="461"/>
  <c r="FDR29" i="461"/>
  <c r="FDQ29" i="461"/>
  <c r="FDP29" i="461"/>
  <c r="FDO29" i="461"/>
  <c r="FDN29" i="461"/>
  <c r="FDM29" i="461"/>
  <c r="FDL29" i="461"/>
  <c r="FDK29" i="461"/>
  <c r="FDJ29" i="461"/>
  <c r="FDI29" i="461"/>
  <c r="FDH29" i="461"/>
  <c r="FDG29" i="461"/>
  <c r="FDF29" i="461"/>
  <c r="FDE29" i="461"/>
  <c r="FDD29" i="461"/>
  <c r="FDC29" i="461"/>
  <c r="FDB29" i="461"/>
  <c r="FDA29" i="461"/>
  <c r="FCZ29" i="461"/>
  <c r="FCY29" i="461"/>
  <c r="FCX29" i="461"/>
  <c r="FCW29" i="461"/>
  <c r="FCV29" i="461"/>
  <c r="FCU29" i="461"/>
  <c r="FCT29" i="461"/>
  <c r="FCS29" i="461"/>
  <c r="FCR29" i="461"/>
  <c r="FCQ29" i="461"/>
  <c r="FCP29" i="461"/>
  <c r="FCO29" i="461"/>
  <c r="FCN29" i="461"/>
  <c r="FCM29" i="461"/>
  <c r="FCL29" i="461"/>
  <c r="FCK29" i="461"/>
  <c r="FCJ29" i="461"/>
  <c r="FCI29" i="461"/>
  <c r="FCH29" i="461"/>
  <c r="FCG29" i="461"/>
  <c r="FCF29" i="461"/>
  <c r="FCE29" i="461"/>
  <c r="FCD29" i="461"/>
  <c r="FCC29" i="461"/>
  <c r="FCB29" i="461"/>
  <c r="FCA29" i="461"/>
  <c r="FBZ29" i="461"/>
  <c r="FBY29" i="461"/>
  <c r="FBX29" i="461"/>
  <c r="FBW29" i="461"/>
  <c r="FBV29" i="461"/>
  <c r="FBU29" i="461"/>
  <c r="FBT29" i="461"/>
  <c r="FBS29" i="461"/>
  <c r="FBR29" i="461"/>
  <c r="FBQ29" i="461"/>
  <c r="FBP29" i="461"/>
  <c r="FBO29" i="461"/>
  <c r="FBN29" i="461"/>
  <c r="FBM29" i="461"/>
  <c r="FBL29" i="461"/>
  <c r="FBK29" i="461"/>
  <c r="FBJ29" i="461"/>
  <c r="FBI29" i="461"/>
  <c r="FBH29" i="461"/>
  <c r="FBG29" i="461"/>
  <c r="FBF29" i="461"/>
  <c r="FBE29" i="461"/>
  <c r="FBD29" i="461"/>
  <c r="FBC29" i="461"/>
  <c r="FBB29" i="461"/>
  <c r="FBA29" i="461"/>
  <c r="FAZ29" i="461"/>
  <c r="FAY29" i="461"/>
  <c r="FAX29" i="461"/>
  <c r="FAW29" i="461"/>
  <c r="FAV29" i="461"/>
  <c r="FAU29" i="461"/>
  <c r="FAT29" i="461"/>
  <c r="FAS29" i="461"/>
  <c r="FAR29" i="461"/>
  <c r="FAQ29" i="461"/>
  <c r="FAP29" i="461"/>
  <c r="FAO29" i="461"/>
  <c r="FAN29" i="461"/>
  <c r="FAM29" i="461"/>
  <c r="FAL29" i="461"/>
  <c r="FAK29" i="461"/>
  <c r="FAJ29" i="461"/>
  <c r="FAI29" i="461"/>
  <c r="FAH29" i="461"/>
  <c r="FAG29" i="461"/>
  <c r="FAF29" i="461"/>
  <c r="FAE29" i="461"/>
  <c r="FAD29" i="461"/>
  <c r="FAC29" i="461"/>
  <c r="FAB29" i="461"/>
  <c r="FAA29" i="461"/>
  <c r="EZZ29" i="461"/>
  <c r="EZY29" i="461"/>
  <c r="EZX29" i="461"/>
  <c r="EZW29" i="461"/>
  <c r="EZV29" i="461"/>
  <c r="EZU29" i="461"/>
  <c r="EZT29" i="461"/>
  <c r="EZS29" i="461"/>
  <c r="EZR29" i="461"/>
  <c r="EZQ29" i="461"/>
  <c r="EZP29" i="461"/>
  <c r="EZO29" i="461"/>
  <c r="EZN29" i="461"/>
  <c r="EZM29" i="461"/>
  <c r="EZL29" i="461"/>
  <c r="EZK29" i="461"/>
  <c r="EZJ29" i="461"/>
  <c r="EZI29" i="461"/>
  <c r="EZH29" i="461"/>
  <c r="EZG29" i="461"/>
  <c r="EZF29" i="461"/>
  <c r="EZE29" i="461"/>
  <c r="EZD29" i="461"/>
  <c r="EZC29" i="461"/>
  <c r="EZB29" i="461"/>
  <c r="EZA29" i="461"/>
  <c r="EYZ29" i="461"/>
  <c r="EYY29" i="461"/>
  <c r="EYX29" i="461"/>
  <c r="EYW29" i="461"/>
  <c r="EYV29" i="461"/>
  <c r="EYU29" i="461"/>
  <c r="EYT29" i="461"/>
  <c r="EYS29" i="461"/>
  <c r="EYR29" i="461"/>
  <c r="EYQ29" i="461"/>
  <c r="EYP29" i="461"/>
  <c r="EYO29" i="461"/>
  <c r="EYN29" i="461"/>
  <c r="EYM29" i="461"/>
  <c r="EYL29" i="461"/>
  <c r="EYK29" i="461"/>
  <c r="EYJ29" i="461"/>
  <c r="EYI29" i="461"/>
  <c r="EYH29" i="461"/>
  <c r="EYG29" i="461"/>
  <c r="EYF29" i="461"/>
  <c r="EYE29" i="461"/>
  <c r="EYD29" i="461"/>
  <c r="EYC29" i="461"/>
  <c r="EYB29" i="461"/>
  <c r="EYA29" i="461"/>
  <c r="EXZ29" i="461"/>
  <c r="EXY29" i="461"/>
  <c r="EXX29" i="461"/>
  <c r="EXW29" i="461"/>
  <c r="EXV29" i="461"/>
  <c r="EXU29" i="461"/>
  <c r="EXT29" i="461"/>
  <c r="EXS29" i="461"/>
  <c r="EXR29" i="461"/>
  <c r="EXQ29" i="461"/>
  <c r="EXP29" i="461"/>
  <c r="EXO29" i="461"/>
  <c r="EXN29" i="461"/>
  <c r="EXM29" i="461"/>
  <c r="EXL29" i="461"/>
  <c r="EXK29" i="461"/>
  <c r="EXJ29" i="461"/>
  <c r="EXI29" i="461"/>
  <c r="EXH29" i="461"/>
  <c r="EXG29" i="461"/>
  <c r="EXF29" i="461"/>
  <c r="EXE29" i="461"/>
  <c r="EXD29" i="461"/>
  <c r="EXC29" i="461"/>
  <c r="EXB29" i="461"/>
  <c r="EXA29" i="461"/>
  <c r="EWZ29" i="461"/>
  <c r="EWY29" i="461"/>
  <c r="EWX29" i="461"/>
  <c r="EWW29" i="461"/>
  <c r="EWV29" i="461"/>
  <c r="EWU29" i="461"/>
  <c r="EWT29" i="461"/>
  <c r="EWS29" i="461"/>
  <c r="EWR29" i="461"/>
  <c r="EWQ29" i="461"/>
  <c r="EWP29" i="461"/>
  <c r="EWO29" i="461"/>
  <c r="EWN29" i="461"/>
  <c r="EWM29" i="461"/>
  <c r="EWL29" i="461"/>
  <c r="EWK29" i="461"/>
  <c r="EWJ29" i="461"/>
  <c r="EWI29" i="461"/>
  <c r="EWH29" i="461"/>
  <c r="EWG29" i="461"/>
  <c r="EWF29" i="461"/>
  <c r="EWE29" i="461"/>
  <c r="EWD29" i="461"/>
  <c r="EWC29" i="461"/>
  <c r="EWB29" i="461"/>
  <c r="EWA29" i="461"/>
  <c r="EVZ29" i="461"/>
  <c r="EVY29" i="461"/>
  <c r="EVX29" i="461"/>
  <c r="EVW29" i="461"/>
  <c r="EVV29" i="461"/>
  <c r="EVU29" i="461"/>
  <c r="EVT29" i="461"/>
  <c r="EVS29" i="461"/>
  <c r="EVR29" i="461"/>
  <c r="EVQ29" i="461"/>
  <c r="EVP29" i="461"/>
  <c r="EVO29" i="461"/>
  <c r="EVN29" i="461"/>
  <c r="EVM29" i="461"/>
  <c r="EVL29" i="461"/>
  <c r="EVK29" i="461"/>
  <c r="EVJ29" i="461"/>
  <c r="EVI29" i="461"/>
  <c r="EVH29" i="461"/>
  <c r="EVG29" i="461"/>
  <c r="EVF29" i="461"/>
  <c r="EVE29" i="461"/>
  <c r="EVD29" i="461"/>
  <c r="EVC29" i="461"/>
  <c r="EVB29" i="461"/>
  <c r="EVA29" i="461"/>
  <c r="EUZ29" i="461"/>
  <c r="EUY29" i="461"/>
  <c r="EUX29" i="461"/>
  <c r="EUW29" i="461"/>
  <c r="EUV29" i="461"/>
  <c r="EUU29" i="461"/>
  <c r="EUT29" i="461"/>
  <c r="EUS29" i="461"/>
  <c r="EUR29" i="461"/>
  <c r="EUQ29" i="461"/>
  <c r="EUP29" i="461"/>
  <c r="EUO29" i="461"/>
  <c r="EUN29" i="461"/>
  <c r="EUM29" i="461"/>
  <c r="EUL29" i="461"/>
  <c r="EUK29" i="461"/>
  <c r="EUJ29" i="461"/>
  <c r="EUI29" i="461"/>
  <c r="EUH29" i="461"/>
  <c r="EUG29" i="461"/>
  <c r="EUF29" i="461"/>
  <c r="EUE29" i="461"/>
  <c r="EUD29" i="461"/>
  <c r="EUC29" i="461"/>
  <c r="EUB29" i="461"/>
  <c r="EUA29" i="461"/>
  <c r="ETZ29" i="461"/>
  <c r="ETY29" i="461"/>
  <c r="ETX29" i="461"/>
  <c r="ETW29" i="461"/>
  <c r="ETV29" i="461"/>
  <c r="ETU29" i="461"/>
  <c r="ETT29" i="461"/>
  <c r="ETS29" i="461"/>
  <c r="ETR29" i="461"/>
  <c r="ETQ29" i="461"/>
  <c r="ETP29" i="461"/>
  <c r="ETO29" i="461"/>
  <c r="ETN29" i="461"/>
  <c r="ETM29" i="461"/>
  <c r="ETL29" i="461"/>
  <c r="ETK29" i="461"/>
  <c r="ETJ29" i="461"/>
  <c r="ETI29" i="461"/>
  <c r="ETH29" i="461"/>
  <c r="ETG29" i="461"/>
  <c r="ETF29" i="461"/>
  <c r="ETE29" i="461"/>
  <c r="ETD29" i="461"/>
  <c r="ETC29" i="461"/>
  <c r="ETB29" i="461"/>
  <c r="ETA29" i="461"/>
  <c r="ESZ29" i="461"/>
  <c r="ESY29" i="461"/>
  <c r="ESX29" i="461"/>
  <c r="ESW29" i="461"/>
  <c r="ESV29" i="461"/>
  <c r="ESU29" i="461"/>
  <c r="EST29" i="461"/>
  <c r="ESS29" i="461"/>
  <c r="ESR29" i="461"/>
  <c r="ESQ29" i="461"/>
  <c r="ESP29" i="461"/>
  <c r="ESO29" i="461"/>
  <c r="ESN29" i="461"/>
  <c r="ESM29" i="461"/>
  <c r="ESL29" i="461"/>
  <c r="ESK29" i="461"/>
  <c r="ESJ29" i="461"/>
  <c r="ESI29" i="461"/>
  <c r="ESH29" i="461"/>
  <c r="ESG29" i="461"/>
  <c r="ESF29" i="461"/>
  <c r="ESE29" i="461"/>
  <c r="ESD29" i="461"/>
  <c r="ESC29" i="461"/>
  <c r="ESB29" i="461"/>
  <c r="ESA29" i="461"/>
  <c r="ERZ29" i="461"/>
  <c r="ERY29" i="461"/>
  <c r="ERX29" i="461"/>
  <c r="ERW29" i="461"/>
  <c r="ERV29" i="461"/>
  <c r="ERU29" i="461"/>
  <c r="ERT29" i="461"/>
  <c r="ERS29" i="461"/>
  <c r="ERR29" i="461"/>
  <c r="ERQ29" i="461"/>
  <c r="ERP29" i="461"/>
  <c r="ERO29" i="461"/>
  <c r="ERN29" i="461"/>
  <c r="ERM29" i="461"/>
  <c r="ERL29" i="461"/>
  <c r="ERK29" i="461"/>
  <c r="ERJ29" i="461"/>
  <c r="ERI29" i="461"/>
  <c r="ERH29" i="461"/>
  <c r="ERG29" i="461"/>
  <c r="ERF29" i="461"/>
  <c r="ERE29" i="461"/>
  <c r="ERD29" i="461"/>
  <c r="ERC29" i="461"/>
  <c r="ERB29" i="461"/>
  <c r="ERA29" i="461"/>
  <c r="EQZ29" i="461"/>
  <c r="EQY29" i="461"/>
  <c r="EQX29" i="461"/>
  <c r="EQW29" i="461"/>
  <c r="EQV29" i="461"/>
  <c r="EQU29" i="461"/>
  <c r="EQT29" i="461"/>
  <c r="EQS29" i="461"/>
  <c r="EQR29" i="461"/>
  <c r="EQQ29" i="461"/>
  <c r="EQP29" i="461"/>
  <c r="EQO29" i="461"/>
  <c r="EQN29" i="461"/>
  <c r="EQM29" i="461"/>
  <c r="EQL29" i="461"/>
  <c r="EQK29" i="461"/>
  <c r="EQJ29" i="461"/>
  <c r="EQI29" i="461"/>
  <c r="EQH29" i="461"/>
  <c r="EQG29" i="461"/>
  <c r="EQF29" i="461"/>
  <c r="EQE29" i="461"/>
  <c r="EQD29" i="461"/>
  <c r="EQC29" i="461"/>
  <c r="EQB29" i="461"/>
  <c r="EQA29" i="461"/>
  <c r="EPZ29" i="461"/>
  <c r="EPY29" i="461"/>
  <c r="EPX29" i="461"/>
  <c r="EPW29" i="461"/>
  <c r="EPV29" i="461"/>
  <c r="EPU29" i="461"/>
  <c r="EPT29" i="461"/>
  <c r="EPS29" i="461"/>
  <c r="EPR29" i="461"/>
  <c r="EPQ29" i="461"/>
  <c r="EPP29" i="461"/>
  <c r="EPO29" i="461"/>
  <c r="EPN29" i="461"/>
  <c r="EPM29" i="461"/>
  <c r="EPL29" i="461"/>
  <c r="EPK29" i="461"/>
  <c r="EPJ29" i="461"/>
  <c r="EPI29" i="461"/>
  <c r="EPH29" i="461"/>
  <c r="EPG29" i="461"/>
  <c r="EPF29" i="461"/>
  <c r="EPE29" i="461"/>
  <c r="EPD29" i="461"/>
  <c r="EPC29" i="461"/>
  <c r="EPB29" i="461"/>
  <c r="EPA29" i="461"/>
  <c r="EOZ29" i="461"/>
  <c r="EOY29" i="461"/>
  <c r="EOX29" i="461"/>
  <c r="EOW29" i="461"/>
  <c r="EOV29" i="461"/>
  <c r="EOU29" i="461"/>
  <c r="EOT29" i="461"/>
  <c r="EOS29" i="461"/>
  <c r="EOR29" i="461"/>
  <c r="EOQ29" i="461"/>
  <c r="EOP29" i="461"/>
  <c r="EOO29" i="461"/>
  <c r="EON29" i="461"/>
  <c r="EOM29" i="461"/>
  <c r="EOL29" i="461"/>
  <c r="EOK29" i="461"/>
  <c r="EOJ29" i="461"/>
  <c r="EOI29" i="461"/>
  <c r="EOH29" i="461"/>
  <c r="EOG29" i="461"/>
  <c r="EOF29" i="461"/>
  <c r="EOE29" i="461"/>
  <c r="EOD29" i="461"/>
  <c r="EOC29" i="461"/>
  <c r="EOB29" i="461"/>
  <c r="EOA29" i="461"/>
  <c r="ENZ29" i="461"/>
  <c r="ENY29" i="461"/>
  <c r="ENX29" i="461"/>
  <c r="ENW29" i="461"/>
  <c r="ENV29" i="461"/>
  <c r="ENU29" i="461"/>
  <c r="ENT29" i="461"/>
  <c r="ENS29" i="461"/>
  <c r="ENR29" i="461"/>
  <c r="ENQ29" i="461"/>
  <c r="ENP29" i="461"/>
  <c r="ENO29" i="461"/>
  <c r="ENN29" i="461"/>
  <c r="ENM29" i="461"/>
  <c r="ENL29" i="461"/>
  <c r="ENK29" i="461"/>
  <c r="ENJ29" i="461"/>
  <c r="ENI29" i="461"/>
  <c r="ENH29" i="461"/>
  <c r="ENG29" i="461"/>
  <c r="ENF29" i="461"/>
  <c r="ENE29" i="461"/>
  <c r="END29" i="461"/>
  <c r="ENC29" i="461"/>
  <c r="ENB29" i="461"/>
  <c r="ENA29" i="461"/>
  <c r="EMZ29" i="461"/>
  <c r="EMY29" i="461"/>
  <c r="EMX29" i="461"/>
  <c r="EMW29" i="461"/>
  <c r="EMV29" i="461"/>
  <c r="EMU29" i="461"/>
  <c r="EMT29" i="461"/>
  <c r="EMS29" i="461"/>
  <c r="EMR29" i="461"/>
  <c r="EMQ29" i="461"/>
  <c r="EMP29" i="461"/>
  <c r="EMO29" i="461"/>
  <c r="EMN29" i="461"/>
  <c r="EMM29" i="461"/>
  <c r="EML29" i="461"/>
  <c r="EMK29" i="461"/>
  <c r="EMJ29" i="461"/>
  <c r="EMI29" i="461"/>
  <c r="EMH29" i="461"/>
  <c r="EMG29" i="461"/>
  <c r="EMF29" i="461"/>
  <c r="EME29" i="461"/>
  <c r="EMD29" i="461"/>
  <c r="EMC29" i="461"/>
  <c r="EMB29" i="461"/>
  <c r="EMA29" i="461"/>
  <c r="ELZ29" i="461"/>
  <c r="ELY29" i="461"/>
  <c r="ELX29" i="461"/>
  <c r="ELW29" i="461"/>
  <c r="ELV29" i="461"/>
  <c r="ELU29" i="461"/>
  <c r="ELT29" i="461"/>
  <c r="ELS29" i="461"/>
  <c r="ELR29" i="461"/>
  <c r="ELQ29" i="461"/>
  <c r="ELP29" i="461"/>
  <c r="ELO29" i="461"/>
  <c r="ELN29" i="461"/>
  <c r="ELM29" i="461"/>
  <c r="ELL29" i="461"/>
  <c r="ELK29" i="461"/>
  <c r="ELJ29" i="461"/>
  <c r="ELI29" i="461"/>
  <c r="ELH29" i="461"/>
  <c r="ELG29" i="461"/>
  <c r="ELF29" i="461"/>
  <c r="ELE29" i="461"/>
  <c r="ELD29" i="461"/>
  <c r="ELC29" i="461"/>
  <c r="ELB29" i="461"/>
  <c r="ELA29" i="461"/>
  <c r="EKZ29" i="461"/>
  <c r="EKY29" i="461"/>
  <c r="EKX29" i="461"/>
  <c r="EKW29" i="461"/>
  <c r="EKV29" i="461"/>
  <c r="EKU29" i="461"/>
  <c r="EKT29" i="461"/>
  <c r="EKS29" i="461"/>
  <c r="EKR29" i="461"/>
  <c r="EKQ29" i="461"/>
  <c r="EKP29" i="461"/>
  <c r="EKO29" i="461"/>
  <c r="EKN29" i="461"/>
  <c r="EKM29" i="461"/>
  <c r="EKL29" i="461"/>
  <c r="EKK29" i="461"/>
  <c r="EKJ29" i="461"/>
  <c r="EKI29" i="461"/>
  <c r="EKH29" i="461"/>
  <c r="EKG29" i="461"/>
  <c r="EKF29" i="461"/>
  <c r="EKE29" i="461"/>
  <c r="EKD29" i="461"/>
  <c r="EKC29" i="461"/>
  <c r="EKB29" i="461"/>
  <c r="EKA29" i="461"/>
  <c r="EJZ29" i="461"/>
  <c r="EJY29" i="461"/>
  <c r="EJX29" i="461"/>
  <c r="EJW29" i="461"/>
  <c r="EJV29" i="461"/>
  <c r="EJU29" i="461"/>
  <c r="EJT29" i="461"/>
  <c r="EJS29" i="461"/>
  <c r="EJR29" i="461"/>
  <c r="EJQ29" i="461"/>
  <c r="EJP29" i="461"/>
  <c r="EJO29" i="461"/>
  <c r="EJN29" i="461"/>
  <c r="EJM29" i="461"/>
  <c r="EJL29" i="461"/>
  <c r="EJK29" i="461"/>
  <c r="EJJ29" i="461"/>
  <c r="EJI29" i="461"/>
  <c r="EJH29" i="461"/>
  <c r="EJG29" i="461"/>
  <c r="EJF29" i="461"/>
  <c r="EJE29" i="461"/>
  <c r="EJD29" i="461"/>
  <c r="EJC29" i="461"/>
  <c r="EJB29" i="461"/>
  <c r="EJA29" i="461"/>
  <c r="EIZ29" i="461"/>
  <c r="EIY29" i="461"/>
  <c r="EIX29" i="461"/>
  <c r="EIW29" i="461"/>
  <c r="EIV29" i="461"/>
  <c r="EIU29" i="461"/>
  <c r="EIT29" i="461"/>
  <c r="EIS29" i="461"/>
  <c r="EIR29" i="461"/>
  <c r="EIQ29" i="461"/>
  <c r="EIP29" i="461"/>
  <c r="EIO29" i="461"/>
  <c r="EIN29" i="461"/>
  <c r="EIM29" i="461"/>
  <c r="EIL29" i="461"/>
  <c r="EIK29" i="461"/>
  <c r="EIJ29" i="461"/>
  <c r="EII29" i="461"/>
  <c r="EIH29" i="461"/>
  <c r="EIG29" i="461"/>
  <c r="EIF29" i="461"/>
  <c r="EIE29" i="461"/>
  <c r="EID29" i="461"/>
  <c r="EIC29" i="461"/>
  <c r="EIB29" i="461"/>
  <c r="EIA29" i="461"/>
  <c r="EHZ29" i="461"/>
  <c r="EHY29" i="461"/>
  <c r="EHX29" i="461"/>
  <c r="EHW29" i="461"/>
  <c r="EHV29" i="461"/>
  <c r="EHU29" i="461"/>
  <c r="EHT29" i="461"/>
  <c r="EHS29" i="461"/>
  <c r="EHR29" i="461"/>
  <c r="EHQ29" i="461"/>
  <c r="EHP29" i="461"/>
  <c r="EHO29" i="461"/>
  <c r="EHN29" i="461"/>
  <c r="EHM29" i="461"/>
  <c r="EHL29" i="461"/>
  <c r="EHK29" i="461"/>
  <c r="EHJ29" i="461"/>
  <c r="EHI29" i="461"/>
  <c r="EHH29" i="461"/>
  <c r="EHG29" i="461"/>
  <c r="EHF29" i="461"/>
  <c r="EHE29" i="461"/>
  <c r="EHD29" i="461"/>
  <c r="EHC29" i="461"/>
  <c r="EHB29" i="461"/>
  <c r="EHA29" i="461"/>
  <c r="EGZ29" i="461"/>
  <c r="EGY29" i="461"/>
  <c r="EGX29" i="461"/>
  <c r="EGW29" i="461"/>
  <c r="EGV29" i="461"/>
  <c r="EGU29" i="461"/>
  <c r="EGT29" i="461"/>
  <c r="EGS29" i="461"/>
  <c r="EGR29" i="461"/>
  <c r="EGQ29" i="461"/>
  <c r="EGP29" i="461"/>
  <c r="EGO29" i="461"/>
  <c r="EGN29" i="461"/>
  <c r="EGM29" i="461"/>
  <c r="EGL29" i="461"/>
  <c r="EGK29" i="461"/>
  <c r="EGJ29" i="461"/>
  <c r="EGI29" i="461"/>
  <c r="EGH29" i="461"/>
  <c r="EGG29" i="461"/>
  <c r="EGF29" i="461"/>
  <c r="EGE29" i="461"/>
  <c r="EGD29" i="461"/>
  <c r="EGC29" i="461"/>
  <c r="EGB29" i="461"/>
  <c r="EGA29" i="461"/>
  <c r="EFZ29" i="461"/>
  <c r="EFY29" i="461"/>
  <c r="EFX29" i="461"/>
  <c r="EFW29" i="461"/>
  <c r="EFV29" i="461"/>
  <c r="EFU29" i="461"/>
  <c r="EFT29" i="461"/>
  <c r="EFS29" i="461"/>
  <c r="EFR29" i="461"/>
  <c r="EFQ29" i="461"/>
  <c r="EFP29" i="461"/>
  <c r="EFO29" i="461"/>
  <c r="EFN29" i="461"/>
  <c r="EFM29" i="461"/>
  <c r="EFL29" i="461"/>
  <c r="EFK29" i="461"/>
  <c r="EFJ29" i="461"/>
  <c r="EFI29" i="461"/>
  <c r="EFH29" i="461"/>
  <c r="EFG29" i="461"/>
  <c r="EFF29" i="461"/>
  <c r="EFE29" i="461"/>
  <c r="EFD29" i="461"/>
  <c r="EFC29" i="461"/>
  <c r="EFB29" i="461"/>
  <c r="EFA29" i="461"/>
  <c r="EEZ29" i="461"/>
  <c r="EEY29" i="461"/>
  <c r="EEX29" i="461"/>
  <c r="EEW29" i="461"/>
  <c r="EEV29" i="461"/>
  <c r="EEU29" i="461"/>
  <c r="EET29" i="461"/>
  <c r="EES29" i="461"/>
  <c r="EER29" i="461"/>
  <c r="EEQ29" i="461"/>
  <c r="EEP29" i="461"/>
  <c r="EEO29" i="461"/>
  <c r="EEN29" i="461"/>
  <c r="EEM29" i="461"/>
  <c r="EEL29" i="461"/>
  <c r="EEK29" i="461"/>
  <c r="EEJ29" i="461"/>
  <c r="EEI29" i="461"/>
  <c r="EEH29" i="461"/>
  <c r="EEG29" i="461"/>
  <c r="EEF29" i="461"/>
  <c r="EEE29" i="461"/>
  <c r="EED29" i="461"/>
  <c r="EEC29" i="461"/>
  <c r="EEB29" i="461"/>
  <c r="EEA29" i="461"/>
  <c r="EDZ29" i="461"/>
  <c r="EDY29" i="461"/>
  <c r="EDX29" i="461"/>
  <c r="EDW29" i="461"/>
  <c r="EDV29" i="461"/>
  <c r="EDU29" i="461"/>
  <c r="EDT29" i="461"/>
  <c r="EDS29" i="461"/>
  <c r="EDR29" i="461"/>
  <c r="EDQ29" i="461"/>
  <c r="EDP29" i="461"/>
  <c r="EDO29" i="461"/>
  <c r="EDN29" i="461"/>
  <c r="EDM29" i="461"/>
  <c r="EDL29" i="461"/>
  <c r="EDK29" i="461"/>
  <c r="EDJ29" i="461"/>
  <c r="EDI29" i="461"/>
  <c r="EDH29" i="461"/>
  <c r="EDG29" i="461"/>
  <c r="EDF29" i="461"/>
  <c r="EDE29" i="461"/>
  <c r="EDD29" i="461"/>
  <c r="EDC29" i="461"/>
  <c r="EDB29" i="461"/>
  <c r="EDA29" i="461"/>
  <c r="ECZ29" i="461"/>
  <c r="ECY29" i="461"/>
  <c r="ECX29" i="461"/>
  <c r="ECW29" i="461"/>
  <c r="ECV29" i="461"/>
  <c r="ECU29" i="461"/>
  <c r="ECT29" i="461"/>
  <c r="ECS29" i="461"/>
  <c r="ECR29" i="461"/>
  <c r="ECQ29" i="461"/>
  <c r="ECP29" i="461"/>
  <c r="ECO29" i="461"/>
  <c r="ECN29" i="461"/>
  <c r="ECM29" i="461"/>
  <c r="ECL29" i="461"/>
  <c r="ECK29" i="461"/>
  <c r="ECJ29" i="461"/>
  <c r="ECI29" i="461"/>
  <c r="ECH29" i="461"/>
  <c r="ECG29" i="461"/>
  <c r="ECF29" i="461"/>
  <c r="ECE29" i="461"/>
  <c r="ECD29" i="461"/>
  <c r="ECC29" i="461"/>
  <c r="ECB29" i="461"/>
  <c r="ECA29" i="461"/>
  <c r="EBZ29" i="461"/>
  <c r="EBY29" i="461"/>
  <c r="EBX29" i="461"/>
  <c r="EBW29" i="461"/>
  <c r="EBV29" i="461"/>
  <c r="EBU29" i="461"/>
  <c r="EBT29" i="461"/>
  <c r="EBS29" i="461"/>
  <c r="EBR29" i="461"/>
  <c r="EBQ29" i="461"/>
  <c r="EBP29" i="461"/>
  <c r="EBO29" i="461"/>
  <c r="EBN29" i="461"/>
  <c r="EBM29" i="461"/>
  <c r="EBL29" i="461"/>
  <c r="EBK29" i="461"/>
  <c r="EBJ29" i="461"/>
  <c r="EBI29" i="461"/>
  <c r="EBH29" i="461"/>
  <c r="EBG29" i="461"/>
  <c r="EBF29" i="461"/>
  <c r="EBE29" i="461"/>
  <c r="EBD29" i="461"/>
  <c r="EBC29" i="461"/>
  <c r="EBB29" i="461"/>
  <c r="EBA29" i="461"/>
  <c r="EAZ29" i="461"/>
  <c r="EAY29" i="461"/>
  <c r="EAX29" i="461"/>
  <c r="EAW29" i="461"/>
  <c r="EAV29" i="461"/>
  <c r="EAU29" i="461"/>
  <c r="EAT29" i="461"/>
  <c r="EAS29" i="461"/>
  <c r="EAR29" i="461"/>
  <c r="EAQ29" i="461"/>
  <c r="EAP29" i="461"/>
  <c r="EAO29" i="461"/>
  <c r="EAN29" i="461"/>
  <c r="EAM29" i="461"/>
  <c r="EAL29" i="461"/>
  <c r="EAK29" i="461"/>
  <c r="EAJ29" i="461"/>
  <c r="EAI29" i="461"/>
  <c r="EAH29" i="461"/>
  <c r="EAG29" i="461"/>
  <c r="EAF29" i="461"/>
  <c r="EAE29" i="461"/>
  <c r="EAD29" i="461"/>
  <c r="EAC29" i="461"/>
  <c r="EAB29" i="461"/>
  <c r="EAA29" i="461"/>
  <c r="DZZ29" i="461"/>
  <c r="DZY29" i="461"/>
  <c r="DZX29" i="461"/>
  <c r="DZW29" i="461"/>
  <c r="DZV29" i="461"/>
  <c r="DZU29" i="461"/>
  <c r="DZT29" i="461"/>
  <c r="DZS29" i="461"/>
  <c r="DZR29" i="461"/>
  <c r="DZQ29" i="461"/>
  <c r="DZP29" i="461"/>
  <c r="DZO29" i="461"/>
  <c r="DZN29" i="461"/>
  <c r="DZM29" i="461"/>
  <c r="DZL29" i="461"/>
  <c r="DZK29" i="461"/>
  <c r="DZJ29" i="461"/>
  <c r="DZI29" i="461"/>
  <c r="DZH29" i="461"/>
  <c r="DZG29" i="461"/>
  <c r="DZF29" i="461"/>
  <c r="DZE29" i="461"/>
  <c r="DZD29" i="461"/>
  <c r="DZC29" i="461"/>
  <c r="DZB29" i="461"/>
  <c r="DZA29" i="461"/>
  <c r="DYZ29" i="461"/>
  <c r="DYY29" i="461"/>
  <c r="DYX29" i="461"/>
  <c r="DYW29" i="461"/>
  <c r="DYV29" i="461"/>
  <c r="DYU29" i="461"/>
  <c r="DYT29" i="461"/>
  <c r="DYS29" i="461"/>
  <c r="DYR29" i="461"/>
  <c r="DYQ29" i="461"/>
  <c r="DYP29" i="461"/>
  <c r="DYO29" i="461"/>
  <c r="DYN29" i="461"/>
  <c r="DYM29" i="461"/>
  <c r="DYL29" i="461"/>
  <c r="DYK29" i="461"/>
  <c r="DYJ29" i="461"/>
  <c r="DYI29" i="461"/>
  <c r="DYH29" i="461"/>
  <c r="DYG29" i="461"/>
  <c r="DYF29" i="461"/>
  <c r="DYE29" i="461"/>
  <c r="DYD29" i="461"/>
  <c r="DYC29" i="461"/>
  <c r="DYB29" i="461"/>
  <c r="DYA29" i="461"/>
  <c r="DXZ29" i="461"/>
  <c r="DXY29" i="461"/>
  <c r="DXX29" i="461"/>
  <c r="DXW29" i="461"/>
  <c r="DXV29" i="461"/>
  <c r="DXU29" i="461"/>
  <c r="DXT29" i="461"/>
  <c r="DXS29" i="461"/>
  <c r="DXR29" i="461"/>
  <c r="DXQ29" i="461"/>
  <c r="DXP29" i="461"/>
  <c r="DXO29" i="461"/>
  <c r="DXN29" i="461"/>
  <c r="DXM29" i="461"/>
  <c r="DXL29" i="461"/>
  <c r="DXK29" i="461"/>
  <c r="DXJ29" i="461"/>
  <c r="DXI29" i="461"/>
  <c r="DXH29" i="461"/>
  <c r="DXG29" i="461"/>
  <c r="DXF29" i="461"/>
  <c r="DXE29" i="461"/>
  <c r="DXD29" i="461"/>
  <c r="DXC29" i="461"/>
  <c r="DXB29" i="461"/>
  <c r="DXA29" i="461"/>
  <c r="DWZ29" i="461"/>
  <c r="DWY29" i="461"/>
  <c r="DWX29" i="461"/>
  <c r="DWW29" i="461"/>
  <c r="DWV29" i="461"/>
  <c r="DWU29" i="461"/>
  <c r="DWT29" i="461"/>
  <c r="DWS29" i="461"/>
  <c r="DWR29" i="461"/>
  <c r="DWQ29" i="461"/>
  <c r="DWP29" i="461"/>
  <c r="DWO29" i="461"/>
  <c r="DWN29" i="461"/>
  <c r="DWM29" i="461"/>
  <c r="DWL29" i="461"/>
  <c r="DWK29" i="461"/>
  <c r="DWJ29" i="461"/>
  <c r="DWI29" i="461"/>
  <c r="DWH29" i="461"/>
  <c r="DWG29" i="461"/>
  <c r="DWF29" i="461"/>
  <c r="DWE29" i="461"/>
  <c r="DWD29" i="461"/>
  <c r="DWC29" i="461"/>
  <c r="DWB29" i="461"/>
  <c r="DWA29" i="461"/>
  <c r="DVZ29" i="461"/>
  <c r="DVY29" i="461"/>
  <c r="DVX29" i="461"/>
  <c r="DVW29" i="461"/>
  <c r="DVV29" i="461"/>
  <c r="DVU29" i="461"/>
  <c r="DVT29" i="461"/>
  <c r="DVS29" i="461"/>
  <c r="DVR29" i="461"/>
  <c r="DVQ29" i="461"/>
  <c r="DVP29" i="461"/>
  <c r="DVO29" i="461"/>
  <c r="DVN29" i="461"/>
  <c r="DVM29" i="461"/>
  <c r="DVL29" i="461"/>
  <c r="DVK29" i="461"/>
  <c r="DVJ29" i="461"/>
  <c r="DVI29" i="461"/>
  <c r="DVH29" i="461"/>
  <c r="DVG29" i="461"/>
  <c r="DVF29" i="461"/>
  <c r="DVE29" i="461"/>
  <c r="DVD29" i="461"/>
  <c r="DVC29" i="461"/>
  <c r="DVB29" i="461"/>
  <c r="DVA29" i="461"/>
  <c r="DUZ29" i="461"/>
  <c r="DUY29" i="461"/>
  <c r="DUX29" i="461"/>
  <c r="DUW29" i="461"/>
  <c r="DUV29" i="461"/>
  <c r="DUU29" i="461"/>
  <c r="DUT29" i="461"/>
  <c r="DUS29" i="461"/>
  <c r="DUR29" i="461"/>
  <c r="DUQ29" i="461"/>
  <c r="DUP29" i="461"/>
  <c r="DUO29" i="461"/>
  <c r="DUN29" i="461"/>
  <c r="DUM29" i="461"/>
  <c r="DUL29" i="461"/>
  <c r="DUK29" i="461"/>
  <c r="DUJ29" i="461"/>
  <c r="DUI29" i="461"/>
  <c r="DUH29" i="461"/>
  <c r="DUG29" i="461"/>
  <c r="DUF29" i="461"/>
  <c r="DUE29" i="461"/>
  <c r="DUD29" i="461"/>
  <c r="DUC29" i="461"/>
  <c r="DUB29" i="461"/>
  <c r="DUA29" i="461"/>
  <c r="DTZ29" i="461"/>
  <c r="DTY29" i="461"/>
  <c r="DTX29" i="461"/>
  <c r="DTW29" i="461"/>
  <c r="DTV29" i="461"/>
  <c r="DTU29" i="461"/>
  <c r="DTT29" i="461"/>
  <c r="DTS29" i="461"/>
  <c r="DTR29" i="461"/>
  <c r="DTQ29" i="461"/>
  <c r="DTP29" i="461"/>
  <c r="DTO29" i="461"/>
  <c r="DTN29" i="461"/>
  <c r="DTM29" i="461"/>
  <c r="DTL29" i="461"/>
  <c r="DTK29" i="461"/>
  <c r="DTJ29" i="461"/>
  <c r="DTI29" i="461"/>
  <c r="DTH29" i="461"/>
  <c r="DTG29" i="461"/>
  <c r="DTF29" i="461"/>
  <c r="DTE29" i="461"/>
  <c r="DTD29" i="461"/>
  <c r="DTC29" i="461"/>
  <c r="DTB29" i="461"/>
  <c r="DTA29" i="461"/>
  <c r="DSZ29" i="461"/>
  <c r="DSY29" i="461"/>
  <c r="DSX29" i="461"/>
  <c r="DSW29" i="461"/>
  <c r="DSV29" i="461"/>
  <c r="DSU29" i="461"/>
  <c r="DST29" i="461"/>
  <c r="DSS29" i="461"/>
  <c r="DSR29" i="461"/>
  <c r="DSQ29" i="461"/>
  <c r="DSP29" i="461"/>
  <c r="DSO29" i="461"/>
  <c r="DSN29" i="461"/>
  <c r="DSM29" i="461"/>
  <c r="DSL29" i="461"/>
  <c r="DSK29" i="461"/>
  <c r="DSJ29" i="461"/>
  <c r="DSI29" i="461"/>
  <c r="DSH29" i="461"/>
  <c r="DSG29" i="461"/>
  <c r="DSF29" i="461"/>
  <c r="DSE29" i="461"/>
  <c r="DSD29" i="461"/>
  <c r="DSC29" i="461"/>
  <c r="DSB29" i="461"/>
  <c r="DSA29" i="461"/>
  <c r="DRZ29" i="461"/>
  <c r="DRY29" i="461"/>
  <c r="DRX29" i="461"/>
  <c r="DRW29" i="461"/>
  <c r="DRV29" i="461"/>
  <c r="DRU29" i="461"/>
  <c r="DRT29" i="461"/>
  <c r="DRS29" i="461"/>
  <c r="DRR29" i="461"/>
  <c r="DRQ29" i="461"/>
  <c r="DRP29" i="461"/>
  <c r="DRO29" i="461"/>
  <c r="DRN29" i="461"/>
  <c r="DRM29" i="461"/>
  <c r="DRL29" i="461"/>
  <c r="DRK29" i="461"/>
  <c r="DRJ29" i="461"/>
  <c r="DRI29" i="461"/>
  <c r="DRH29" i="461"/>
  <c r="DRG29" i="461"/>
  <c r="DRF29" i="461"/>
  <c r="DRE29" i="461"/>
  <c r="DRD29" i="461"/>
  <c r="DRC29" i="461"/>
  <c r="DRB29" i="461"/>
  <c r="DRA29" i="461"/>
  <c r="DQZ29" i="461"/>
  <c r="DQY29" i="461"/>
  <c r="DQX29" i="461"/>
  <c r="DQW29" i="461"/>
  <c r="DQV29" i="461"/>
  <c r="DQU29" i="461"/>
  <c r="DQT29" i="461"/>
  <c r="DQS29" i="461"/>
  <c r="DQR29" i="461"/>
  <c r="DQQ29" i="461"/>
  <c r="DQP29" i="461"/>
  <c r="DQO29" i="461"/>
  <c r="DQN29" i="461"/>
  <c r="DQM29" i="461"/>
  <c r="DQL29" i="461"/>
  <c r="DQK29" i="461"/>
  <c r="DQJ29" i="461"/>
  <c r="DQI29" i="461"/>
  <c r="DQH29" i="461"/>
  <c r="DQG29" i="461"/>
  <c r="DQF29" i="461"/>
  <c r="DQE29" i="461"/>
  <c r="DQD29" i="461"/>
  <c r="DQC29" i="461"/>
  <c r="DQB29" i="461"/>
  <c r="DQA29" i="461"/>
  <c r="DPZ29" i="461"/>
  <c r="DPY29" i="461"/>
  <c r="DPX29" i="461"/>
  <c r="DPW29" i="461"/>
  <c r="DPV29" i="461"/>
  <c r="DPU29" i="461"/>
  <c r="DPT29" i="461"/>
  <c r="DPS29" i="461"/>
  <c r="DPR29" i="461"/>
  <c r="DPQ29" i="461"/>
  <c r="DPP29" i="461"/>
  <c r="DPO29" i="461"/>
  <c r="DPN29" i="461"/>
  <c r="DPM29" i="461"/>
  <c r="DPL29" i="461"/>
  <c r="DPK29" i="461"/>
  <c r="DPJ29" i="461"/>
  <c r="DPI29" i="461"/>
  <c r="DPH29" i="461"/>
  <c r="DPG29" i="461"/>
  <c r="DPF29" i="461"/>
  <c r="DPE29" i="461"/>
  <c r="DPD29" i="461"/>
  <c r="DPC29" i="461"/>
  <c r="DPB29" i="461"/>
  <c r="DPA29" i="461"/>
  <c r="DOZ29" i="461"/>
  <c r="DOY29" i="461"/>
  <c r="DOX29" i="461"/>
  <c r="DOW29" i="461"/>
  <c r="DOV29" i="461"/>
  <c r="DOU29" i="461"/>
  <c r="DOT29" i="461"/>
  <c r="DOS29" i="461"/>
  <c r="DOR29" i="461"/>
  <c r="DOQ29" i="461"/>
  <c r="DOP29" i="461"/>
  <c r="DOO29" i="461"/>
  <c r="DON29" i="461"/>
  <c r="DOM29" i="461"/>
  <c r="DOL29" i="461"/>
  <c r="DOK29" i="461"/>
  <c r="DOJ29" i="461"/>
  <c r="DOI29" i="461"/>
  <c r="DOH29" i="461"/>
  <c r="DOG29" i="461"/>
  <c r="DOF29" i="461"/>
  <c r="DOE29" i="461"/>
  <c r="DOD29" i="461"/>
  <c r="DOC29" i="461"/>
  <c r="DOB29" i="461"/>
  <c r="DOA29" i="461"/>
  <c r="DNZ29" i="461"/>
  <c r="DNY29" i="461"/>
  <c r="DNX29" i="461"/>
  <c r="DNW29" i="461"/>
  <c r="DNV29" i="461"/>
  <c r="DNU29" i="461"/>
  <c r="DNT29" i="461"/>
  <c r="DNS29" i="461"/>
  <c r="DNR29" i="461"/>
  <c r="DNQ29" i="461"/>
  <c r="DNP29" i="461"/>
  <c r="DNO29" i="461"/>
  <c r="DNN29" i="461"/>
  <c r="DNM29" i="461"/>
  <c r="DNL29" i="461"/>
  <c r="DNK29" i="461"/>
  <c r="DNJ29" i="461"/>
  <c r="DNI29" i="461"/>
  <c r="DNH29" i="461"/>
  <c r="DNG29" i="461"/>
  <c r="DNF29" i="461"/>
  <c r="DNE29" i="461"/>
  <c r="DND29" i="461"/>
  <c r="DNC29" i="461"/>
  <c r="DNB29" i="461"/>
  <c r="DNA29" i="461"/>
  <c r="DMZ29" i="461"/>
  <c r="DMY29" i="461"/>
  <c r="DMX29" i="461"/>
  <c r="DMW29" i="461"/>
  <c r="DMV29" i="461"/>
  <c r="DMU29" i="461"/>
  <c r="DMT29" i="461"/>
  <c r="DMS29" i="461"/>
  <c r="DMR29" i="461"/>
  <c r="DMQ29" i="461"/>
  <c r="DMP29" i="461"/>
  <c r="DMO29" i="461"/>
  <c r="DMN29" i="461"/>
  <c r="DMM29" i="461"/>
  <c r="DML29" i="461"/>
  <c r="DMK29" i="461"/>
  <c r="DMJ29" i="461"/>
  <c r="DMI29" i="461"/>
  <c r="DMH29" i="461"/>
  <c r="DMG29" i="461"/>
  <c r="DMF29" i="461"/>
  <c r="DME29" i="461"/>
  <c r="DMD29" i="461"/>
  <c r="DMC29" i="461"/>
  <c r="DMB29" i="461"/>
  <c r="DMA29" i="461"/>
  <c r="DLZ29" i="461"/>
  <c r="DLY29" i="461"/>
  <c r="DLX29" i="461"/>
  <c r="DLW29" i="461"/>
  <c r="DLV29" i="461"/>
  <c r="DLU29" i="461"/>
  <c r="DLT29" i="461"/>
  <c r="DLS29" i="461"/>
  <c r="DLR29" i="461"/>
  <c r="DLQ29" i="461"/>
  <c r="DLP29" i="461"/>
  <c r="DLO29" i="461"/>
  <c r="DLN29" i="461"/>
  <c r="DLM29" i="461"/>
  <c r="DLL29" i="461"/>
  <c r="DLK29" i="461"/>
  <c r="DLJ29" i="461"/>
  <c r="DLI29" i="461"/>
  <c r="DLH29" i="461"/>
  <c r="DLG29" i="461"/>
  <c r="DLF29" i="461"/>
  <c r="DLE29" i="461"/>
  <c r="DLD29" i="461"/>
  <c r="DLC29" i="461"/>
  <c r="DLB29" i="461"/>
  <c r="DLA29" i="461"/>
  <c r="DKZ29" i="461"/>
  <c r="DKY29" i="461"/>
  <c r="DKX29" i="461"/>
  <c r="DKW29" i="461"/>
  <c r="DKV29" i="461"/>
  <c r="DKU29" i="461"/>
  <c r="DKT29" i="461"/>
  <c r="DKS29" i="461"/>
  <c r="DKR29" i="461"/>
  <c r="DKQ29" i="461"/>
  <c r="DKP29" i="461"/>
  <c r="DKO29" i="461"/>
  <c r="DKN29" i="461"/>
  <c r="DKM29" i="461"/>
  <c r="DKL29" i="461"/>
  <c r="DKK29" i="461"/>
  <c r="DKJ29" i="461"/>
  <c r="DKI29" i="461"/>
  <c r="DKH29" i="461"/>
  <c r="DKG29" i="461"/>
  <c r="DKF29" i="461"/>
  <c r="DKE29" i="461"/>
  <c r="DKD29" i="461"/>
  <c r="DKC29" i="461"/>
  <c r="DKB29" i="461"/>
  <c r="DKA29" i="461"/>
  <c r="DJZ29" i="461"/>
  <c r="DJY29" i="461"/>
  <c r="DJX29" i="461"/>
  <c r="DJW29" i="461"/>
  <c r="DJV29" i="461"/>
  <c r="DJU29" i="461"/>
  <c r="DJT29" i="461"/>
  <c r="DJS29" i="461"/>
  <c r="DJR29" i="461"/>
  <c r="DJQ29" i="461"/>
  <c r="DJP29" i="461"/>
  <c r="DJO29" i="461"/>
  <c r="DJN29" i="461"/>
  <c r="DJM29" i="461"/>
  <c r="DJL29" i="461"/>
  <c r="DJK29" i="461"/>
  <c r="DJJ29" i="461"/>
  <c r="DJI29" i="461"/>
  <c r="DJH29" i="461"/>
  <c r="DJG29" i="461"/>
  <c r="DJF29" i="461"/>
  <c r="DJE29" i="461"/>
  <c r="DJD29" i="461"/>
  <c r="DJC29" i="461"/>
  <c r="DJB29" i="461"/>
  <c r="DJA29" i="461"/>
  <c r="DIZ29" i="461"/>
  <c r="DIY29" i="461"/>
  <c r="DIX29" i="461"/>
  <c r="DIW29" i="461"/>
  <c r="DIV29" i="461"/>
  <c r="DIU29" i="461"/>
  <c r="DIT29" i="461"/>
  <c r="DIS29" i="461"/>
  <c r="DIR29" i="461"/>
  <c r="DIQ29" i="461"/>
  <c r="DIP29" i="461"/>
  <c r="DIO29" i="461"/>
  <c r="DIN29" i="461"/>
  <c r="DIM29" i="461"/>
  <c r="DIL29" i="461"/>
  <c r="DIK29" i="461"/>
  <c r="DIJ29" i="461"/>
  <c r="DII29" i="461"/>
  <c r="DIH29" i="461"/>
  <c r="DIG29" i="461"/>
  <c r="DIF29" i="461"/>
  <c r="DIE29" i="461"/>
  <c r="DID29" i="461"/>
  <c r="DIC29" i="461"/>
  <c r="DIB29" i="461"/>
  <c r="DIA29" i="461"/>
  <c r="DHZ29" i="461"/>
  <c r="DHY29" i="461"/>
  <c r="DHX29" i="461"/>
  <c r="DHW29" i="461"/>
  <c r="DHV29" i="461"/>
  <c r="DHU29" i="461"/>
  <c r="DHT29" i="461"/>
  <c r="DHS29" i="461"/>
  <c r="DHR29" i="461"/>
  <c r="DHQ29" i="461"/>
  <c r="DHP29" i="461"/>
  <c r="DHO29" i="461"/>
  <c r="DHN29" i="461"/>
  <c r="DHM29" i="461"/>
  <c r="DHL29" i="461"/>
  <c r="DHK29" i="461"/>
  <c r="DHJ29" i="461"/>
  <c r="DHI29" i="461"/>
  <c r="DHH29" i="461"/>
  <c r="DHG29" i="461"/>
  <c r="DHF29" i="461"/>
  <c r="DHE29" i="461"/>
  <c r="DHD29" i="461"/>
  <c r="DHC29" i="461"/>
  <c r="DHB29" i="461"/>
  <c r="DHA29" i="461"/>
  <c r="DGZ29" i="461"/>
  <c r="DGY29" i="461"/>
  <c r="DGX29" i="461"/>
  <c r="DGW29" i="461"/>
  <c r="DGV29" i="461"/>
  <c r="DGU29" i="461"/>
  <c r="DGT29" i="461"/>
  <c r="DGS29" i="461"/>
  <c r="DGR29" i="461"/>
  <c r="DGQ29" i="461"/>
  <c r="DGP29" i="461"/>
  <c r="DGO29" i="461"/>
  <c r="DGN29" i="461"/>
  <c r="DGM29" i="461"/>
  <c r="DGL29" i="461"/>
  <c r="DGK29" i="461"/>
  <c r="DGJ29" i="461"/>
  <c r="DGI29" i="461"/>
  <c r="DGH29" i="461"/>
  <c r="DGG29" i="461"/>
  <c r="DGF29" i="461"/>
  <c r="DGE29" i="461"/>
  <c r="DGD29" i="461"/>
  <c r="DGC29" i="461"/>
  <c r="DGB29" i="461"/>
  <c r="DGA29" i="461"/>
  <c r="DFZ29" i="461"/>
  <c r="DFY29" i="461"/>
  <c r="DFX29" i="461"/>
  <c r="DFW29" i="461"/>
  <c r="DFV29" i="461"/>
  <c r="DFU29" i="461"/>
  <c r="DFT29" i="461"/>
  <c r="DFS29" i="461"/>
  <c r="DFR29" i="461"/>
  <c r="DFQ29" i="461"/>
  <c r="DFP29" i="461"/>
  <c r="DFO29" i="461"/>
  <c r="DFN29" i="461"/>
  <c r="DFM29" i="461"/>
  <c r="DFL29" i="461"/>
  <c r="DFK29" i="461"/>
  <c r="DFJ29" i="461"/>
  <c r="DFI29" i="461"/>
  <c r="DFH29" i="461"/>
  <c r="DFG29" i="461"/>
  <c r="DFF29" i="461"/>
  <c r="DFE29" i="461"/>
  <c r="DFD29" i="461"/>
  <c r="DFC29" i="461"/>
  <c r="DFB29" i="461"/>
  <c r="DFA29" i="461"/>
  <c r="DEZ29" i="461"/>
  <c r="DEY29" i="461"/>
  <c r="DEX29" i="461"/>
  <c r="DEW29" i="461"/>
  <c r="DEV29" i="461"/>
  <c r="DEU29" i="461"/>
  <c r="DET29" i="461"/>
  <c r="DES29" i="461"/>
  <c r="DER29" i="461"/>
  <c r="DEQ29" i="461"/>
  <c r="DEP29" i="461"/>
  <c r="DEO29" i="461"/>
  <c r="DEN29" i="461"/>
  <c r="DEM29" i="461"/>
  <c r="DEL29" i="461"/>
  <c r="DEK29" i="461"/>
  <c r="DEJ29" i="461"/>
  <c r="DEI29" i="461"/>
  <c r="DEH29" i="461"/>
  <c r="DEG29" i="461"/>
  <c r="DEF29" i="461"/>
  <c r="DEE29" i="461"/>
  <c r="DED29" i="461"/>
  <c r="DEC29" i="461"/>
  <c r="DEB29" i="461"/>
  <c r="DEA29" i="461"/>
  <c r="DDZ29" i="461"/>
  <c r="DDY29" i="461"/>
  <c r="DDX29" i="461"/>
  <c r="DDW29" i="461"/>
  <c r="DDV29" i="461"/>
  <c r="DDU29" i="461"/>
  <c r="DDT29" i="461"/>
  <c r="DDS29" i="461"/>
  <c r="DDR29" i="461"/>
  <c r="DDQ29" i="461"/>
  <c r="DDP29" i="461"/>
  <c r="DDO29" i="461"/>
  <c r="DDN29" i="461"/>
  <c r="DDM29" i="461"/>
  <c r="DDL29" i="461"/>
  <c r="DDK29" i="461"/>
  <c r="DDJ29" i="461"/>
  <c r="DDI29" i="461"/>
  <c r="DDH29" i="461"/>
  <c r="DDG29" i="461"/>
  <c r="DDF29" i="461"/>
  <c r="DDE29" i="461"/>
  <c r="DDD29" i="461"/>
  <c r="DDC29" i="461"/>
  <c r="DDB29" i="461"/>
  <c r="DDA29" i="461"/>
  <c r="DCZ29" i="461"/>
  <c r="DCY29" i="461"/>
  <c r="DCX29" i="461"/>
  <c r="DCW29" i="461"/>
  <c r="DCV29" i="461"/>
  <c r="DCU29" i="461"/>
  <c r="DCT29" i="461"/>
  <c r="DCS29" i="461"/>
  <c r="DCR29" i="461"/>
  <c r="DCQ29" i="461"/>
  <c r="DCP29" i="461"/>
  <c r="DCO29" i="461"/>
  <c r="DCN29" i="461"/>
  <c r="DCM29" i="461"/>
  <c r="DCL29" i="461"/>
  <c r="DCK29" i="461"/>
  <c r="DCJ29" i="461"/>
  <c r="DCI29" i="461"/>
  <c r="DCH29" i="461"/>
  <c r="DCG29" i="461"/>
  <c r="DCF29" i="461"/>
  <c r="DCE29" i="461"/>
  <c r="DCD29" i="461"/>
  <c r="DCC29" i="461"/>
  <c r="DCB29" i="461"/>
  <c r="DCA29" i="461"/>
  <c r="DBZ29" i="461"/>
  <c r="DBY29" i="461"/>
  <c r="DBX29" i="461"/>
  <c r="DBW29" i="461"/>
  <c r="DBV29" i="461"/>
  <c r="DBU29" i="461"/>
  <c r="DBT29" i="461"/>
  <c r="DBS29" i="461"/>
  <c r="DBR29" i="461"/>
  <c r="DBQ29" i="461"/>
  <c r="DBP29" i="461"/>
  <c r="DBO29" i="461"/>
  <c r="DBN29" i="461"/>
  <c r="DBM29" i="461"/>
  <c r="DBL29" i="461"/>
  <c r="DBK29" i="461"/>
  <c r="DBJ29" i="461"/>
  <c r="DBI29" i="461"/>
  <c r="DBH29" i="461"/>
  <c r="DBG29" i="461"/>
  <c r="DBF29" i="461"/>
  <c r="DBE29" i="461"/>
  <c r="DBD29" i="461"/>
  <c r="DBC29" i="461"/>
  <c r="DBB29" i="461"/>
  <c r="DBA29" i="461"/>
  <c r="DAZ29" i="461"/>
  <c r="DAY29" i="461"/>
  <c r="DAX29" i="461"/>
  <c r="DAW29" i="461"/>
  <c r="DAV29" i="461"/>
  <c r="DAU29" i="461"/>
  <c r="DAT29" i="461"/>
  <c r="DAS29" i="461"/>
  <c r="DAR29" i="461"/>
  <c r="DAQ29" i="461"/>
  <c r="DAP29" i="461"/>
  <c r="DAO29" i="461"/>
  <c r="DAN29" i="461"/>
  <c r="DAM29" i="461"/>
  <c r="DAL29" i="461"/>
  <c r="DAK29" i="461"/>
  <c r="DAJ29" i="461"/>
  <c r="DAI29" i="461"/>
  <c r="DAH29" i="461"/>
  <c r="DAG29" i="461"/>
  <c r="DAF29" i="461"/>
  <c r="DAE29" i="461"/>
  <c r="DAD29" i="461"/>
  <c r="DAC29" i="461"/>
  <c r="DAB29" i="461"/>
  <c r="DAA29" i="461"/>
  <c r="CZZ29" i="461"/>
  <c r="CZY29" i="461"/>
  <c r="CZX29" i="461"/>
  <c r="CZW29" i="461"/>
  <c r="CZV29" i="461"/>
  <c r="CZU29" i="461"/>
  <c r="CZT29" i="461"/>
  <c r="CZS29" i="461"/>
  <c r="CZR29" i="461"/>
  <c r="CZQ29" i="461"/>
  <c r="CZP29" i="461"/>
  <c r="CZO29" i="461"/>
  <c r="CZN29" i="461"/>
  <c r="CZM29" i="461"/>
  <c r="CZL29" i="461"/>
  <c r="CZK29" i="461"/>
  <c r="CZJ29" i="461"/>
  <c r="CZI29" i="461"/>
  <c r="CZH29" i="461"/>
  <c r="CZG29" i="461"/>
  <c r="CZF29" i="461"/>
  <c r="CZE29" i="461"/>
  <c r="CZD29" i="461"/>
  <c r="CZC29" i="461"/>
  <c r="CZB29" i="461"/>
  <c r="CZA29" i="461"/>
  <c r="CYZ29" i="461"/>
  <c r="CYY29" i="461"/>
  <c r="CYX29" i="461"/>
  <c r="CYW29" i="461"/>
  <c r="CYV29" i="461"/>
  <c r="CYU29" i="461"/>
  <c r="CYT29" i="461"/>
  <c r="CYS29" i="461"/>
  <c r="CYR29" i="461"/>
  <c r="CYQ29" i="461"/>
  <c r="CYP29" i="461"/>
  <c r="CYO29" i="461"/>
  <c r="CYN29" i="461"/>
  <c r="CYM29" i="461"/>
  <c r="CYL29" i="461"/>
  <c r="CYK29" i="461"/>
  <c r="CYJ29" i="461"/>
  <c r="CYI29" i="461"/>
  <c r="CYH29" i="461"/>
  <c r="CYG29" i="461"/>
  <c r="CYF29" i="461"/>
  <c r="CYE29" i="461"/>
  <c r="CYD29" i="461"/>
  <c r="CYC29" i="461"/>
  <c r="CYB29" i="461"/>
  <c r="CYA29" i="461"/>
  <c r="CXZ29" i="461"/>
  <c r="CXY29" i="461"/>
  <c r="CXX29" i="461"/>
  <c r="CXW29" i="461"/>
  <c r="CXV29" i="461"/>
  <c r="CXU29" i="461"/>
  <c r="CXT29" i="461"/>
  <c r="CXS29" i="461"/>
  <c r="CXR29" i="461"/>
  <c r="CXQ29" i="461"/>
  <c r="CXP29" i="461"/>
  <c r="CXO29" i="461"/>
  <c r="CXN29" i="461"/>
  <c r="CXM29" i="461"/>
  <c r="CXL29" i="461"/>
  <c r="CXK29" i="461"/>
  <c r="CXJ29" i="461"/>
  <c r="CXI29" i="461"/>
  <c r="CXH29" i="461"/>
  <c r="CXG29" i="461"/>
  <c r="CXF29" i="461"/>
  <c r="CXE29" i="461"/>
  <c r="CXD29" i="461"/>
  <c r="CXC29" i="461"/>
  <c r="CXB29" i="461"/>
  <c r="CXA29" i="461"/>
  <c r="CWZ29" i="461"/>
  <c r="CWY29" i="461"/>
  <c r="CWX29" i="461"/>
  <c r="CWW29" i="461"/>
  <c r="CWV29" i="461"/>
  <c r="CWU29" i="461"/>
  <c r="CWT29" i="461"/>
  <c r="CWS29" i="461"/>
  <c r="CWR29" i="461"/>
  <c r="CWQ29" i="461"/>
  <c r="CWP29" i="461"/>
  <c r="CWO29" i="461"/>
  <c r="CWN29" i="461"/>
  <c r="CWM29" i="461"/>
  <c r="CWL29" i="461"/>
  <c r="CWK29" i="461"/>
  <c r="CWJ29" i="461"/>
  <c r="CWI29" i="461"/>
  <c r="CWH29" i="461"/>
  <c r="CWG29" i="461"/>
  <c r="CWF29" i="461"/>
  <c r="CWE29" i="461"/>
  <c r="CWD29" i="461"/>
  <c r="CWC29" i="461"/>
  <c r="CWB29" i="461"/>
  <c r="CWA29" i="461"/>
  <c r="CVZ29" i="461"/>
  <c r="CVY29" i="461"/>
  <c r="CVX29" i="461"/>
  <c r="CVW29" i="461"/>
  <c r="CVV29" i="461"/>
  <c r="CVU29" i="461"/>
  <c r="CVT29" i="461"/>
  <c r="CVS29" i="461"/>
  <c r="CVR29" i="461"/>
  <c r="CVQ29" i="461"/>
  <c r="CVP29" i="461"/>
  <c r="CVO29" i="461"/>
  <c r="CVN29" i="461"/>
  <c r="CVM29" i="461"/>
  <c r="CVL29" i="461"/>
  <c r="CVK29" i="461"/>
  <c r="CVJ29" i="461"/>
  <c r="CVI29" i="461"/>
  <c r="CVH29" i="461"/>
  <c r="CVG29" i="461"/>
  <c r="CVF29" i="461"/>
  <c r="CVE29" i="461"/>
  <c r="CVD29" i="461"/>
  <c r="CVC29" i="461"/>
  <c r="CVB29" i="461"/>
  <c r="CVA29" i="461"/>
  <c r="CUZ29" i="461"/>
  <c r="CUY29" i="461"/>
  <c r="CUX29" i="461"/>
  <c r="CUW29" i="461"/>
  <c r="CUV29" i="461"/>
  <c r="CUU29" i="461"/>
  <c r="CUT29" i="461"/>
  <c r="CUS29" i="461"/>
  <c r="CUR29" i="461"/>
  <c r="CUQ29" i="461"/>
  <c r="CUP29" i="461"/>
  <c r="CUO29" i="461"/>
  <c r="CUN29" i="461"/>
  <c r="CUM29" i="461"/>
  <c r="CUL29" i="461"/>
  <c r="CUK29" i="461"/>
  <c r="CUJ29" i="461"/>
  <c r="CUI29" i="461"/>
  <c r="CUH29" i="461"/>
  <c r="CUG29" i="461"/>
  <c r="CUF29" i="461"/>
  <c r="CUE29" i="461"/>
  <c r="CUD29" i="461"/>
  <c r="CUC29" i="461"/>
  <c r="CUB29" i="461"/>
  <c r="CUA29" i="461"/>
  <c r="CTZ29" i="461"/>
  <c r="CTY29" i="461"/>
  <c r="CTX29" i="461"/>
  <c r="CTW29" i="461"/>
  <c r="CTV29" i="461"/>
  <c r="CTU29" i="461"/>
  <c r="CTT29" i="461"/>
  <c r="CTS29" i="461"/>
  <c r="CTR29" i="461"/>
  <c r="CTQ29" i="461"/>
  <c r="CTP29" i="461"/>
  <c r="CTO29" i="461"/>
  <c r="CTN29" i="461"/>
  <c r="CTM29" i="461"/>
  <c r="CTL29" i="461"/>
  <c r="CTK29" i="461"/>
  <c r="CTJ29" i="461"/>
  <c r="CTI29" i="461"/>
  <c r="CTH29" i="461"/>
  <c r="CTG29" i="461"/>
  <c r="CTF29" i="461"/>
  <c r="CTE29" i="461"/>
  <c r="CTD29" i="461"/>
  <c r="CTC29" i="461"/>
  <c r="CTB29" i="461"/>
  <c r="CTA29" i="461"/>
  <c r="CSZ29" i="461"/>
  <c r="CSY29" i="461"/>
  <c r="CSX29" i="461"/>
  <c r="CSW29" i="461"/>
  <c r="CSV29" i="461"/>
  <c r="CSU29" i="461"/>
  <c r="CST29" i="461"/>
  <c r="CSS29" i="461"/>
  <c r="CSR29" i="461"/>
  <c r="CSQ29" i="461"/>
  <c r="CSP29" i="461"/>
  <c r="CSO29" i="461"/>
  <c r="CSN29" i="461"/>
  <c r="CSM29" i="461"/>
  <c r="CSL29" i="461"/>
  <c r="CSK29" i="461"/>
  <c r="CSJ29" i="461"/>
  <c r="CSI29" i="461"/>
  <c r="CSH29" i="461"/>
  <c r="CSG29" i="461"/>
  <c r="CSF29" i="461"/>
  <c r="CSE29" i="461"/>
  <c r="CSD29" i="461"/>
  <c r="CSC29" i="461"/>
  <c r="CSB29" i="461"/>
  <c r="CSA29" i="461"/>
  <c r="CRZ29" i="461"/>
  <c r="CRY29" i="461"/>
  <c r="CRX29" i="461"/>
  <c r="CRW29" i="461"/>
  <c r="CRV29" i="461"/>
  <c r="CRU29" i="461"/>
  <c r="CRT29" i="461"/>
  <c r="CRS29" i="461"/>
  <c r="CRR29" i="461"/>
  <c r="CRQ29" i="461"/>
  <c r="CRP29" i="461"/>
  <c r="CRO29" i="461"/>
  <c r="CRN29" i="461"/>
  <c r="CRM29" i="461"/>
  <c r="CRL29" i="461"/>
  <c r="CRK29" i="461"/>
  <c r="CRJ29" i="461"/>
  <c r="CRI29" i="461"/>
  <c r="CRH29" i="461"/>
  <c r="CRG29" i="461"/>
  <c r="CRF29" i="461"/>
  <c r="CRE29" i="461"/>
  <c r="CRD29" i="461"/>
  <c r="CRC29" i="461"/>
  <c r="CRB29" i="461"/>
  <c r="CRA29" i="461"/>
  <c r="CQZ29" i="461"/>
  <c r="CQY29" i="461"/>
  <c r="CQX29" i="461"/>
  <c r="CQW29" i="461"/>
  <c r="CQV29" i="461"/>
  <c r="CQU29" i="461"/>
  <c r="CQT29" i="461"/>
  <c r="CQS29" i="461"/>
  <c r="CQR29" i="461"/>
  <c r="CQQ29" i="461"/>
  <c r="CQP29" i="461"/>
  <c r="CQO29" i="461"/>
  <c r="CQN29" i="461"/>
  <c r="CQM29" i="461"/>
  <c r="CQL29" i="461"/>
  <c r="CQK29" i="461"/>
  <c r="CQJ29" i="461"/>
  <c r="CQI29" i="461"/>
  <c r="CQH29" i="461"/>
  <c r="CQG29" i="461"/>
  <c r="CQF29" i="461"/>
  <c r="CQE29" i="461"/>
  <c r="CQD29" i="461"/>
  <c r="CQC29" i="461"/>
  <c r="CQB29" i="461"/>
  <c r="CQA29" i="461"/>
  <c r="CPZ29" i="461"/>
  <c r="CPY29" i="461"/>
  <c r="CPX29" i="461"/>
  <c r="CPW29" i="461"/>
  <c r="CPV29" i="461"/>
  <c r="CPU29" i="461"/>
  <c r="CPT29" i="461"/>
  <c r="CPS29" i="461"/>
  <c r="CPR29" i="461"/>
  <c r="CPQ29" i="461"/>
  <c r="CPP29" i="461"/>
  <c r="CPO29" i="461"/>
  <c r="CPN29" i="461"/>
  <c r="CPM29" i="461"/>
  <c r="CPL29" i="461"/>
  <c r="CPK29" i="461"/>
  <c r="CPJ29" i="461"/>
  <c r="CPI29" i="461"/>
  <c r="CPH29" i="461"/>
  <c r="CPG29" i="461"/>
  <c r="CPF29" i="461"/>
  <c r="CPE29" i="461"/>
  <c r="CPD29" i="461"/>
  <c r="CPC29" i="461"/>
  <c r="CPB29" i="461"/>
  <c r="CPA29" i="461"/>
  <c r="COZ29" i="461"/>
  <c r="COY29" i="461"/>
  <c r="COX29" i="461"/>
  <c r="COW29" i="461"/>
  <c r="COV29" i="461"/>
  <c r="COU29" i="461"/>
  <c r="COT29" i="461"/>
  <c r="COS29" i="461"/>
  <c r="COR29" i="461"/>
  <c r="COQ29" i="461"/>
  <c r="COP29" i="461"/>
  <c r="COO29" i="461"/>
  <c r="CON29" i="461"/>
  <c r="COM29" i="461"/>
  <c r="COL29" i="461"/>
  <c r="COK29" i="461"/>
  <c r="COJ29" i="461"/>
  <c r="COI29" i="461"/>
  <c r="COH29" i="461"/>
  <c r="COG29" i="461"/>
  <c r="COF29" i="461"/>
  <c r="COE29" i="461"/>
  <c r="COD29" i="461"/>
  <c r="COC29" i="461"/>
  <c r="COB29" i="461"/>
  <c r="COA29" i="461"/>
  <c r="CNZ29" i="461"/>
  <c r="CNY29" i="461"/>
  <c r="CNX29" i="461"/>
  <c r="CNW29" i="461"/>
  <c r="CNV29" i="461"/>
  <c r="CNU29" i="461"/>
  <c r="CNT29" i="461"/>
  <c r="CNS29" i="461"/>
  <c r="CNR29" i="461"/>
  <c r="CNQ29" i="461"/>
  <c r="CNP29" i="461"/>
  <c r="CNO29" i="461"/>
  <c r="CNN29" i="461"/>
  <c r="CNM29" i="461"/>
  <c r="CNL29" i="461"/>
  <c r="CNK29" i="461"/>
  <c r="CNJ29" i="461"/>
  <c r="CNI29" i="461"/>
  <c r="CNH29" i="461"/>
  <c r="CNG29" i="461"/>
  <c r="CNF29" i="461"/>
  <c r="CNE29" i="461"/>
  <c r="CND29" i="461"/>
  <c r="CNC29" i="461"/>
  <c r="CNB29" i="461"/>
  <c r="CNA29" i="461"/>
  <c r="CMZ29" i="461"/>
  <c r="CMY29" i="461"/>
  <c r="CMX29" i="461"/>
  <c r="CMW29" i="461"/>
  <c r="CMV29" i="461"/>
  <c r="CMU29" i="461"/>
  <c r="CMT29" i="461"/>
  <c r="CMS29" i="461"/>
  <c r="CMR29" i="461"/>
  <c r="CMQ29" i="461"/>
  <c r="CMP29" i="461"/>
  <c r="CMO29" i="461"/>
  <c r="CMN29" i="461"/>
  <c r="CMM29" i="461"/>
  <c r="CML29" i="461"/>
  <c r="CMK29" i="461"/>
  <c r="CMJ29" i="461"/>
  <c r="CMI29" i="461"/>
  <c r="CMH29" i="461"/>
  <c r="CMG29" i="461"/>
  <c r="CMF29" i="461"/>
  <c r="CME29" i="461"/>
  <c r="CMD29" i="461"/>
  <c r="CMC29" i="461"/>
  <c r="CMB29" i="461"/>
  <c r="CMA29" i="461"/>
  <c r="CLZ29" i="461"/>
  <c r="CLY29" i="461"/>
  <c r="CLX29" i="461"/>
  <c r="CLW29" i="461"/>
  <c r="CLV29" i="461"/>
  <c r="CLU29" i="461"/>
  <c r="CLT29" i="461"/>
  <c r="CLS29" i="461"/>
  <c r="CLR29" i="461"/>
  <c r="CLQ29" i="461"/>
  <c r="CLP29" i="461"/>
  <c r="CLO29" i="461"/>
  <c r="CLN29" i="461"/>
  <c r="CLM29" i="461"/>
  <c r="CLL29" i="461"/>
  <c r="CLK29" i="461"/>
  <c r="CLJ29" i="461"/>
  <c r="CLI29" i="461"/>
  <c r="CLH29" i="461"/>
  <c r="CLG29" i="461"/>
  <c r="CLF29" i="461"/>
  <c r="CLE29" i="461"/>
  <c r="CLD29" i="461"/>
  <c r="CLC29" i="461"/>
  <c r="CLB29" i="461"/>
  <c r="CLA29" i="461"/>
  <c r="CKZ29" i="461"/>
  <c r="CKY29" i="461"/>
  <c r="CKX29" i="461"/>
  <c r="CKW29" i="461"/>
  <c r="CKV29" i="461"/>
  <c r="CKU29" i="461"/>
  <c r="CKT29" i="461"/>
  <c r="CKS29" i="461"/>
  <c r="CKR29" i="461"/>
  <c r="CKQ29" i="461"/>
  <c r="CKP29" i="461"/>
  <c r="CKO29" i="461"/>
  <c r="CKN29" i="461"/>
  <c r="CKM29" i="461"/>
  <c r="CKL29" i="461"/>
  <c r="CKK29" i="461"/>
  <c r="CKJ29" i="461"/>
  <c r="CKI29" i="461"/>
  <c r="CKH29" i="461"/>
  <c r="CKG29" i="461"/>
  <c r="CKF29" i="461"/>
  <c r="CKE29" i="461"/>
  <c r="CKD29" i="461"/>
  <c r="CKC29" i="461"/>
  <c r="CKB29" i="461"/>
  <c r="CKA29" i="461"/>
  <c r="CJZ29" i="461"/>
  <c r="CJY29" i="461"/>
  <c r="CJX29" i="461"/>
  <c r="CJW29" i="461"/>
  <c r="CJV29" i="461"/>
  <c r="CJU29" i="461"/>
  <c r="CJT29" i="461"/>
  <c r="CJS29" i="461"/>
  <c r="CJR29" i="461"/>
  <c r="CJQ29" i="461"/>
  <c r="CJP29" i="461"/>
  <c r="CJO29" i="461"/>
  <c r="CJN29" i="461"/>
  <c r="CJM29" i="461"/>
  <c r="CJL29" i="461"/>
  <c r="CJK29" i="461"/>
  <c r="CJJ29" i="461"/>
  <c r="CJI29" i="461"/>
  <c r="CJH29" i="461"/>
  <c r="CJG29" i="461"/>
  <c r="CJF29" i="461"/>
  <c r="CJE29" i="461"/>
  <c r="CJD29" i="461"/>
  <c r="CJC29" i="461"/>
  <c r="CJB29" i="461"/>
  <c r="CJA29" i="461"/>
  <c r="CIZ29" i="461"/>
  <c r="CIY29" i="461"/>
  <c r="CIX29" i="461"/>
  <c r="CIW29" i="461"/>
  <c r="CIV29" i="461"/>
  <c r="CIU29" i="461"/>
  <c r="CIT29" i="461"/>
  <c r="CIS29" i="461"/>
  <c r="CIR29" i="461"/>
  <c r="CIQ29" i="461"/>
  <c r="CIP29" i="461"/>
  <c r="CIO29" i="461"/>
  <c r="CIN29" i="461"/>
  <c r="CIM29" i="461"/>
  <c r="CIL29" i="461"/>
  <c r="CIK29" i="461"/>
  <c r="CIJ29" i="461"/>
  <c r="CII29" i="461"/>
  <c r="CIH29" i="461"/>
  <c r="CIG29" i="461"/>
  <c r="CIF29" i="461"/>
  <c r="CIE29" i="461"/>
  <c r="CID29" i="461"/>
  <c r="CIC29" i="461"/>
  <c r="CIB29" i="461"/>
  <c r="CIA29" i="461"/>
  <c r="CHZ29" i="461"/>
  <c r="CHY29" i="461"/>
  <c r="CHX29" i="461"/>
  <c r="CHW29" i="461"/>
  <c r="CHV29" i="461"/>
  <c r="CHU29" i="461"/>
  <c r="CHT29" i="461"/>
  <c r="CHS29" i="461"/>
  <c r="CHR29" i="461"/>
  <c r="CHQ29" i="461"/>
  <c r="CHP29" i="461"/>
  <c r="CHO29" i="461"/>
  <c r="CHN29" i="461"/>
  <c r="CHM29" i="461"/>
  <c r="CHL29" i="461"/>
  <c r="CHK29" i="461"/>
  <c r="CHJ29" i="461"/>
  <c r="CHI29" i="461"/>
  <c r="CHH29" i="461"/>
  <c r="CHG29" i="461"/>
  <c r="CHF29" i="461"/>
  <c r="CHE29" i="461"/>
  <c r="CHD29" i="461"/>
  <c r="CHC29" i="461"/>
  <c r="CHB29" i="461"/>
  <c r="CHA29" i="461"/>
  <c r="CGZ29" i="461"/>
  <c r="CGY29" i="461"/>
  <c r="CGX29" i="461"/>
  <c r="CGW29" i="461"/>
  <c r="CGV29" i="461"/>
  <c r="CGU29" i="461"/>
  <c r="CGT29" i="461"/>
  <c r="CGS29" i="461"/>
  <c r="CGR29" i="461"/>
  <c r="CGQ29" i="461"/>
  <c r="CGP29" i="461"/>
  <c r="CGO29" i="461"/>
  <c r="CGN29" i="461"/>
  <c r="CGM29" i="461"/>
  <c r="CGL29" i="461"/>
  <c r="CGK29" i="461"/>
  <c r="CGJ29" i="461"/>
  <c r="CGI29" i="461"/>
  <c r="CGH29" i="461"/>
  <c r="CGG29" i="461"/>
  <c r="CGF29" i="461"/>
  <c r="CGE29" i="461"/>
  <c r="CGD29" i="461"/>
  <c r="CGC29" i="461"/>
  <c r="CGB29" i="461"/>
  <c r="CGA29" i="461"/>
  <c r="CFZ29" i="461"/>
  <c r="CFY29" i="461"/>
  <c r="CFX29" i="461"/>
  <c r="CFW29" i="461"/>
  <c r="CFV29" i="461"/>
  <c r="CFU29" i="461"/>
  <c r="CFT29" i="461"/>
  <c r="CFS29" i="461"/>
  <c r="CFR29" i="461"/>
  <c r="CFQ29" i="461"/>
  <c r="CFP29" i="461"/>
  <c r="CFO29" i="461"/>
  <c r="CFN29" i="461"/>
  <c r="CFM29" i="461"/>
  <c r="CFL29" i="461"/>
  <c r="CFK29" i="461"/>
  <c r="CFJ29" i="461"/>
  <c r="CFI29" i="461"/>
  <c r="CFH29" i="461"/>
  <c r="CFG29" i="461"/>
  <c r="CFF29" i="461"/>
  <c r="CFE29" i="461"/>
  <c r="CFD29" i="461"/>
  <c r="CFC29" i="461"/>
  <c r="CFB29" i="461"/>
  <c r="CFA29" i="461"/>
  <c r="CEZ29" i="461"/>
  <c r="CEY29" i="461"/>
  <c r="CEX29" i="461"/>
  <c r="CEW29" i="461"/>
  <c r="CEV29" i="461"/>
  <c r="CEU29" i="461"/>
  <c r="CET29" i="461"/>
  <c r="CES29" i="461"/>
  <c r="CER29" i="461"/>
  <c r="CEQ29" i="461"/>
  <c r="CEP29" i="461"/>
  <c r="CEO29" i="461"/>
  <c r="CEN29" i="461"/>
  <c r="CEM29" i="461"/>
  <c r="CEL29" i="461"/>
  <c r="CEK29" i="461"/>
  <c r="CEJ29" i="461"/>
  <c r="CEI29" i="461"/>
  <c r="CEH29" i="461"/>
  <c r="CEG29" i="461"/>
  <c r="CEF29" i="461"/>
  <c r="CEE29" i="461"/>
  <c r="CED29" i="461"/>
  <c r="CEC29" i="461"/>
  <c r="CEB29" i="461"/>
  <c r="CEA29" i="461"/>
  <c r="CDZ29" i="461"/>
  <c r="CDY29" i="461"/>
  <c r="CDX29" i="461"/>
  <c r="CDW29" i="461"/>
  <c r="CDV29" i="461"/>
  <c r="CDU29" i="461"/>
  <c r="CDT29" i="461"/>
  <c r="CDS29" i="461"/>
  <c r="CDR29" i="461"/>
  <c r="CDQ29" i="461"/>
  <c r="CDP29" i="461"/>
  <c r="CDO29" i="461"/>
  <c r="CDN29" i="461"/>
  <c r="CDM29" i="461"/>
  <c r="CDL29" i="461"/>
  <c r="CDK29" i="461"/>
  <c r="CDJ29" i="461"/>
  <c r="CDI29" i="461"/>
  <c r="CDH29" i="461"/>
  <c r="CDG29" i="461"/>
  <c r="CDF29" i="461"/>
  <c r="CDE29" i="461"/>
  <c r="CDD29" i="461"/>
  <c r="CDC29" i="461"/>
  <c r="CDB29" i="461"/>
  <c r="CDA29" i="461"/>
  <c r="CCZ29" i="461"/>
  <c r="CCY29" i="461"/>
  <c r="CCX29" i="461"/>
  <c r="CCW29" i="461"/>
  <c r="CCV29" i="461"/>
  <c r="CCU29" i="461"/>
  <c r="CCT29" i="461"/>
  <c r="CCS29" i="461"/>
  <c r="CCR29" i="461"/>
  <c r="CCQ29" i="461"/>
  <c r="CCP29" i="461"/>
  <c r="CCO29" i="461"/>
  <c r="CCN29" i="461"/>
  <c r="CCM29" i="461"/>
  <c r="CCL29" i="461"/>
  <c r="CCK29" i="461"/>
  <c r="CCJ29" i="461"/>
  <c r="CCI29" i="461"/>
  <c r="CCH29" i="461"/>
  <c r="CCG29" i="461"/>
  <c r="CCF29" i="461"/>
  <c r="CCE29" i="461"/>
  <c r="CCD29" i="461"/>
  <c r="CCC29" i="461"/>
  <c r="CCB29" i="461"/>
  <c r="CCA29" i="461"/>
  <c r="CBZ29" i="461"/>
  <c r="CBY29" i="461"/>
  <c r="CBX29" i="461"/>
  <c r="CBW29" i="461"/>
  <c r="CBV29" i="461"/>
  <c r="CBU29" i="461"/>
  <c r="CBT29" i="461"/>
  <c r="CBS29" i="461"/>
  <c r="CBR29" i="461"/>
  <c r="CBQ29" i="461"/>
  <c r="CBP29" i="461"/>
  <c r="CBO29" i="461"/>
  <c r="CBN29" i="461"/>
  <c r="CBM29" i="461"/>
  <c r="CBL29" i="461"/>
  <c r="CBK29" i="461"/>
  <c r="CBJ29" i="461"/>
  <c r="CBI29" i="461"/>
  <c r="CBH29" i="461"/>
  <c r="CBG29" i="461"/>
  <c r="CBF29" i="461"/>
  <c r="CBE29" i="461"/>
  <c r="CBD29" i="461"/>
  <c r="CBC29" i="461"/>
  <c r="CBB29" i="461"/>
  <c r="CBA29" i="461"/>
  <c r="CAZ29" i="461"/>
  <c r="CAY29" i="461"/>
  <c r="CAX29" i="461"/>
  <c r="CAW29" i="461"/>
  <c r="CAV29" i="461"/>
  <c r="CAU29" i="461"/>
  <c r="CAT29" i="461"/>
  <c r="CAS29" i="461"/>
  <c r="CAR29" i="461"/>
  <c r="CAQ29" i="461"/>
  <c r="CAP29" i="461"/>
  <c r="CAO29" i="461"/>
  <c r="CAN29" i="461"/>
  <c r="CAM29" i="461"/>
  <c r="CAL29" i="461"/>
  <c r="CAK29" i="461"/>
  <c r="CAJ29" i="461"/>
  <c r="CAI29" i="461"/>
  <c r="CAH29" i="461"/>
  <c r="CAG29" i="461"/>
  <c r="CAF29" i="461"/>
  <c r="CAE29" i="461"/>
  <c r="CAD29" i="461"/>
  <c r="CAC29" i="461"/>
  <c r="CAB29" i="461"/>
  <c r="CAA29" i="461"/>
  <c r="BZZ29" i="461"/>
  <c r="BZY29" i="461"/>
  <c r="BZX29" i="461"/>
  <c r="BZW29" i="461"/>
  <c r="BZV29" i="461"/>
  <c r="BZU29" i="461"/>
  <c r="BZT29" i="461"/>
  <c r="BZS29" i="461"/>
  <c r="BZR29" i="461"/>
  <c r="BZQ29" i="461"/>
  <c r="BZP29" i="461"/>
  <c r="BZO29" i="461"/>
  <c r="BZN29" i="461"/>
  <c r="BZM29" i="461"/>
  <c r="BZL29" i="461"/>
  <c r="BZK29" i="461"/>
  <c r="BZJ29" i="461"/>
  <c r="BZI29" i="461"/>
  <c r="BZH29" i="461"/>
  <c r="BZG29" i="461"/>
  <c r="BZF29" i="461"/>
  <c r="BZE29" i="461"/>
  <c r="BZD29" i="461"/>
  <c r="BZC29" i="461"/>
  <c r="BZB29" i="461"/>
  <c r="BZA29" i="461"/>
  <c r="BYZ29" i="461"/>
  <c r="BYY29" i="461"/>
  <c r="BYX29" i="461"/>
  <c r="BYW29" i="461"/>
  <c r="BYV29" i="461"/>
  <c r="BYU29" i="461"/>
  <c r="BYT29" i="461"/>
  <c r="BYS29" i="461"/>
  <c r="BYR29" i="461"/>
  <c r="BYQ29" i="461"/>
  <c r="BYP29" i="461"/>
  <c r="BYO29" i="461"/>
  <c r="BYN29" i="461"/>
  <c r="BYM29" i="461"/>
  <c r="BYL29" i="461"/>
  <c r="BYK29" i="461"/>
  <c r="BYJ29" i="461"/>
  <c r="BYI29" i="461"/>
  <c r="BYH29" i="461"/>
  <c r="BYG29" i="461"/>
  <c r="BYF29" i="461"/>
  <c r="BYE29" i="461"/>
  <c r="BYD29" i="461"/>
  <c r="BYC29" i="461"/>
  <c r="BYB29" i="461"/>
  <c r="BYA29" i="461"/>
  <c r="BXZ29" i="461"/>
  <c r="BXY29" i="461"/>
  <c r="BXX29" i="461"/>
  <c r="BXW29" i="461"/>
  <c r="BXV29" i="461"/>
  <c r="BXU29" i="461"/>
  <c r="BXT29" i="461"/>
  <c r="BXS29" i="461"/>
  <c r="BXR29" i="461"/>
  <c r="BXQ29" i="461"/>
  <c r="BXP29" i="461"/>
  <c r="BXO29" i="461"/>
  <c r="BXN29" i="461"/>
  <c r="BXM29" i="461"/>
  <c r="BXL29" i="461"/>
  <c r="BXK29" i="461"/>
  <c r="BXJ29" i="461"/>
  <c r="BXI29" i="461"/>
  <c r="BXH29" i="461"/>
  <c r="BXG29" i="461"/>
  <c r="BXF29" i="461"/>
  <c r="BXE29" i="461"/>
  <c r="BXD29" i="461"/>
  <c r="BXC29" i="461"/>
  <c r="BXB29" i="461"/>
  <c r="BXA29" i="461"/>
  <c r="BWZ29" i="461"/>
  <c r="BWY29" i="461"/>
  <c r="BWX29" i="461"/>
  <c r="BWW29" i="461"/>
  <c r="BWV29" i="461"/>
  <c r="BWU29" i="461"/>
  <c r="BWT29" i="461"/>
  <c r="BWS29" i="461"/>
  <c r="BWR29" i="461"/>
  <c r="BWQ29" i="461"/>
  <c r="BWP29" i="461"/>
  <c r="BWO29" i="461"/>
  <c r="BWN29" i="461"/>
  <c r="BWM29" i="461"/>
  <c r="BWL29" i="461"/>
  <c r="BWK29" i="461"/>
  <c r="BWJ29" i="461"/>
  <c r="BWI29" i="461"/>
  <c r="BWH29" i="461"/>
  <c r="BWG29" i="461"/>
  <c r="BWF29" i="461"/>
  <c r="BWE29" i="461"/>
  <c r="BWD29" i="461"/>
  <c r="BWC29" i="461"/>
  <c r="BWB29" i="461"/>
  <c r="BWA29" i="461"/>
  <c r="BVZ29" i="461"/>
  <c r="BVY29" i="461"/>
  <c r="BVX29" i="461"/>
  <c r="BVW29" i="461"/>
  <c r="BVV29" i="461"/>
  <c r="BVU29" i="461"/>
  <c r="BVT29" i="461"/>
  <c r="BVS29" i="461"/>
  <c r="BVR29" i="461"/>
  <c r="BVQ29" i="461"/>
  <c r="BVP29" i="461"/>
  <c r="BVO29" i="461"/>
  <c r="BVN29" i="461"/>
  <c r="BVM29" i="461"/>
  <c r="BVL29" i="461"/>
  <c r="BVK29" i="461"/>
  <c r="BVJ29" i="461"/>
  <c r="BVI29" i="461"/>
  <c r="BVH29" i="461"/>
  <c r="BVG29" i="461"/>
  <c r="BVF29" i="461"/>
  <c r="BVE29" i="461"/>
  <c r="BVD29" i="461"/>
  <c r="BVC29" i="461"/>
  <c r="BVB29" i="461"/>
  <c r="BVA29" i="461"/>
  <c r="BUZ29" i="461"/>
  <c r="BUY29" i="461"/>
  <c r="BUX29" i="461"/>
  <c r="BUW29" i="461"/>
  <c r="BUV29" i="461"/>
  <c r="BUU29" i="461"/>
  <c r="BUT29" i="461"/>
  <c r="BUS29" i="461"/>
  <c r="BUR29" i="461"/>
  <c r="BUQ29" i="461"/>
  <c r="BUP29" i="461"/>
  <c r="BUO29" i="461"/>
  <c r="BUN29" i="461"/>
  <c r="BUM29" i="461"/>
  <c r="BUL29" i="461"/>
  <c r="BUK29" i="461"/>
  <c r="BUJ29" i="461"/>
  <c r="BUI29" i="461"/>
  <c r="BUH29" i="461"/>
  <c r="BUG29" i="461"/>
  <c r="BUF29" i="461"/>
  <c r="BUE29" i="461"/>
  <c r="BUD29" i="461"/>
  <c r="BUC29" i="461"/>
  <c r="BUB29" i="461"/>
  <c r="BUA29" i="461"/>
  <c r="BTZ29" i="461"/>
  <c r="BTY29" i="461"/>
  <c r="BTX29" i="461"/>
  <c r="BTW29" i="461"/>
  <c r="BTV29" i="461"/>
  <c r="BTU29" i="461"/>
  <c r="BTT29" i="461"/>
  <c r="BTS29" i="461"/>
  <c r="BTR29" i="461"/>
  <c r="BTQ29" i="461"/>
  <c r="BTP29" i="461"/>
  <c r="BTO29" i="461"/>
  <c r="BTN29" i="461"/>
  <c r="BTM29" i="461"/>
  <c r="BTL29" i="461"/>
  <c r="BTK29" i="461"/>
  <c r="BTJ29" i="461"/>
  <c r="BTI29" i="461"/>
  <c r="BTH29" i="461"/>
  <c r="BTG29" i="461"/>
  <c r="BTF29" i="461"/>
  <c r="BTE29" i="461"/>
  <c r="BTD29" i="461"/>
  <c r="BTC29" i="461"/>
  <c r="BTB29" i="461"/>
  <c r="BTA29" i="461"/>
  <c r="BSZ29" i="461"/>
  <c r="BSY29" i="461"/>
  <c r="BSX29" i="461"/>
  <c r="BSW29" i="461"/>
  <c r="BSV29" i="461"/>
  <c r="BSU29" i="461"/>
  <c r="BST29" i="461"/>
  <c r="BSS29" i="461"/>
  <c r="BSR29" i="461"/>
  <c r="BSQ29" i="461"/>
  <c r="BSP29" i="461"/>
  <c r="BSO29" i="461"/>
  <c r="BSN29" i="461"/>
  <c r="BSM29" i="461"/>
  <c r="BSL29" i="461"/>
  <c r="BSK29" i="461"/>
  <c r="BSJ29" i="461"/>
  <c r="BSI29" i="461"/>
  <c r="BSH29" i="461"/>
  <c r="BSG29" i="461"/>
  <c r="BSF29" i="461"/>
  <c r="BSE29" i="461"/>
  <c r="BSD29" i="461"/>
  <c r="BSC29" i="461"/>
  <c r="BSB29" i="461"/>
  <c r="BSA29" i="461"/>
  <c r="BRZ29" i="461"/>
  <c r="BRY29" i="461"/>
  <c r="BRX29" i="461"/>
  <c r="BRW29" i="461"/>
  <c r="BRV29" i="461"/>
  <c r="BRU29" i="461"/>
  <c r="BRT29" i="461"/>
  <c r="BRS29" i="461"/>
  <c r="BRR29" i="461"/>
  <c r="BRQ29" i="461"/>
  <c r="BRP29" i="461"/>
  <c r="BRO29" i="461"/>
  <c r="BRN29" i="461"/>
  <c r="BRM29" i="461"/>
  <c r="BRL29" i="461"/>
  <c r="BRK29" i="461"/>
  <c r="BRJ29" i="461"/>
  <c r="BRI29" i="461"/>
  <c r="BRH29" i="461"/>
  <c r="BRG29" i="461"/>
  <c r="BRF29" i="461"/>
  <c r="BRE29" i="461"/>
  <c r="BRD29" i="461"/>
  <c r="BRC29" i="461"/>
  <c r="BRB29" i="461"/>
  <c r="BRA29" i="461"/>
  <c r="BQZ29" i="461"/>
  <c r="BQY29" i="461"/>
  <c r="BQX29" i="461"/>
  <c r="BQW29" i="461"/>
  <c r="BQV29" i="461"/>
  <c r="BQU29" i="461"/>
  <c r="BQT29" i="461"/>
  <c r="BQS29" i="461"/>
  <c r="BQR29" i="461"/>
  <c r="BQQ29" i="461"/>
  <c r="BQP29" i="461"/>
  <c r="BQO29" i="461"/>
  <c r="BQN29" i="461"/>
  <c r="BQM29" i="461"/>
  <c r="BQL29" i="461"/>
  <c r="BQK29" i="461"/>
  <c r="BQJ29" i="461"/>
  <c r="BQI29" i="461"/>
  <c r="BQH29" i="461"/>
  <c r="BQG29" i="461"/>
  <c r="BQF29" i="461"/>
  <c r="BQE29" i="461"/>
  <c r="BQD29" i="461"/>
  <c r="BQC29" i="461"/>
  <c r="BQB29" i="461"/>
  <c r="BQA29" i="461"/>
  <c r="BPZ29" i="461"/>
  <c r="BPY29" i="461"/>
  <c r="BPX29" i="461"/>
  <c r="BPW29" i="461"/>
  <c r="BPV29" i="461"/>
  <c r="BPU29" i="461"/>
  <c r="BPT29" i="461"/>
  <c r="BPS29" i="461"/>
  <c r="BPR29" i="461"/>
  <c r="BPQ29" i="461"/>
  <c r="BPP29" i="461"/>
  <c r="BPO29" i="461"/>
  <c r="BPN29" i="461"/>
  <c r="BPM29" i="461"/>
  <c r="BPL29" i="461"/>
  <c r="BPK29" i="461"/>
  <c r="BPJ29" i="461"/>
  <c r="BPI29" i="461"/>
  <c r="BPH29" i="461"/>
  <c r="BPG29" i="461"/>
  <c r="BPF29" i="461"/>
  <c r="BPE29" i="461"/>
  <c r="BPD29" i="461"/>
  <c r="BPC29" i="461"/>
  <c r="BPB29" i="461"/>
  <c r="BPA29" i="461"/>
  <c r="BOZ29" i="461"/>
  <c r="BOY29" i="461"/>
  <c r="BOX29" i="461"/>
  <c r="BOW29" i="461"/>
  <c r="BOV29" i="461"/>
  <c r="BOU29" i="461"/>
  <c r="BOT29" i="461"/>
  <c r="BOS29" i="461"/>
  <c r="BOR29" i="461"/>
  <c r="BOQ29" i="461"/>
  <c r="BOP29" i="461"/>
  <c r="BOO29" i="461"/>
  <c r="BON29" i="461"/>
  <c r="BOM29" i="461"/>
  <c r="BOL29" i="461"/>
  <c r="BOK29" i="461"/>
  <c r="BOJ29" i="461"/>
  <c r="BOI29" i="461"/>
  <c r="BOH29" i="461"/>
  <c r="BOG29" i="461"/>
  <c r="BOF29" i="461"/>
  <c r="BOE29" i="461"/>
  <c r="BOD29" i="461"/>
  <c r="BOC29" i="461"/>
  <c r="BOB29" i="461"/>
  <c r="BOA29" i="461"/>
  <c r="BNZ29" i="461"/>
  <c r="BNY29" i="461"/>
  <c r="BNX29" i="461"/>
  <c r="BNW29" i="461"/>
  <c r="BNV29" i="461"/>
  <c r="BNU29" i="461"/>
  <c r="BNT29" i="461"/>
  <c r="BNS29" i="461"/>
  <c r="BNR29" i="461"/>
  <c r="BNQ29" i="461"/>
  <c r="BNP29" i="461"/>
  <c r="BNO29" i="461"/>
  <c r="BNN29" i="461"/>
  <c r="BNM29" i="461"/>
  <c r="BNL29" i="461"/>
  <c r="BNK29" i="461"/>
  <c r="BNJ29" i="461"/>
  <c r="BNI29" i="461"/>
  <c r="BNH29" i="461"/>
  <c r="BNG29" i="461"/>
  <c r="BNF29" i="461"/>
  <c r="BNE29" i="461"/>
  <c r="BND29" i="461"/>
  <c r="BNC29" i="461"/>
  <c r="BNB29" i="461"/>
  <c r="BNA29" i="461"/>
  <c r="BMZ29" i="461"/>
  <c r="BMY29" i="461"/>
  <c r="BMX29" i="461"/>
  <c r="BMW29" i="461"/>
  <c r="BMV29" i="461"/>
  <c r="BMU29" i="461"/>
  <c r="BMT29" i="461"/>
  <c r="BMS29" i="461"/>
  <c r="BMR29" i="461"/>
  <c r="BMQ29" i="461"/>
  <c r="BMP29" i="461"/>
  <c r="BMO29" i="461"/>
  <c r="BMN29" i="461"/>
  <c r="BMM29" i="461"/>
  <c r="BML29" i="461"/>
  <c r="BMK29" i="461"/>
  <c r="BMJ29" i="461"/>
  <c r="BMI29" i="461"/>
  <c r="BMH29" i="461"/>
  <c r="BMG29" i="461"/>
  <c r="BMF29" i="461"/>
  <c r="BME29" i="461"/>
  <c r="BMD29" i="461"/>
  <c r="BMC29" i="461"/>
  <c r="BMB29" i="461"/>
  <c r="BMA29" i="461"/>
  <c r="BLZ29" i="461"/>
  <c r="BLY29" i="461"/>
  <c r="BLX29" i="461"/>
  <c r="BLW29" i="461"/>
  <c r="BLV29" i="461"/>
  <c r="BLU29" i="461"/>
  <c r="BLT29" i="461"/>
  <c r="BLS29" i="461"/>
  <c r="BLR29" i="461"/>
  <c r="BLQ29" i="461"/>
  <c r="BLP29" i="461"/>
  <c r="BLO29" i="461"/>
  <c r="BLN29" i="461"/>
  <c r="BLM29" i="461"/>
  <c r="BLL29" i="461"/>
  <c r="BLK29" i="461"/>
  <c r="BLJ29" i="461"/>
  <c r="BLI29" i="461"/>
  <c r="BLH29" i="461"/>
  <c r="BLG29" i="461"/>
  <c r="BLF29" i="461"/>
  <c r="BLE29" i="461"/>
  <c r="BLD29" i="461"/>
  <c r="BLC29" i="461"/>
  <c r="BLB29" i="461"/>
  <c r="BLA29" i="461"/>
  <c r="BKZ29" i="461"/>
  <c r="BKY29" i="461"/>
  <c r="BKX29" i="461"/>
  <c r="BKW29" i="461"/>
  <c r="BKV29" i="461"/>
  <c r="BKU29" i="461"/>
  <c r="BKT29" i="461"/>
  <c r="BKS29" i="461"/>
  <c r="BKR29" i="461"/>
  <c r="BKQ29" i="461"/>
  <c r="BKP29" i="461"/>
  <c r="BKO29" i="461"/>
  <c r="BKN29" i="461"/>
  <c r="BKM29" i="461"/>
  <c r="BKL29" i="461"/>
  <c r="BKK29" i="461"/>
  <c r="BKJ29" i="461"/>
  <c r="BKI29" i="461"/>
  <c r="BKH29" i="461"/>
  <c r="BKG29" i="461"/>
  <c r="BKF29" i="461"/>
  <c r="BKE29" i="461"/>
  <c r="BKD29" i="461"/>
  <c r="BKC29" i="461"/>
  <c r="BKB29" i="461"/>
  <c r="BKA29" i="461"/>
  <c r="BJZ29" i="461"/>
  <c r="BJY29" i="461"/>
  <c r="BJX29" i="461"/>
  <c r="BJW29" i="461"/>
  <c r="BJV29" i="461"/>
  <c r="BJU29" i="461"/>
  <c r="BJT29" i="461"/>
  <c r="BJS29" i="461"/>
  <c r="BJR29" i="461"/>
  <c r="BJQ29" i="461"/>
  <c r="BJP29" i="461"/>
  <c r="BJO29" i="461"/>
  <c r="BJN29" i="461"/>
  <c r="BJM29" i="461"/>
  <c r="BJL29" i="461"/>
  <c r="BJK29" i="461"/>
  <c r="BJJ29" i="461"/>
  <c r="BJI29" i="461"/>
  <c r="BJH29" i="461"/>
  <c r="BJG29" i="461"/>
  <c r="BJF29" i="461"/>
  <c r="BJE29" i="461"/>
  <c r="BJD29" i="461"/>
  <c r="BJC29" i="461"/>
  <c r="BJB29" i="461"/>
  <c r="BJA29" i="461"/>
  <c r="BIZ29" i="461"/>
  <c r="BIY29" i="461"/>
  <c r="BIX29" i="461"/>
  <c r="BIW29" i="461"/>
  <c r="BIV29" i="461"/>
  <c r="BIU29" i="461"/>
  <c r="BIT29" i="461"/>
  <c r="BIS29" i="461"/>
  <c r="BIR29" i="461"/>
  <c r="BIQ29" i="461"/>
  <c r="BIP29" i="461"/>
  <c r="BIO29" i="461"/>
  <c r="BIN29" i="461"/>
  <c r="BIM29" i="461"/>
  <c r="BIL29" i="461"/>
  <c r="BIK29" i="461"/>
  <c r="BIJ29" i="461"/>
  <c r="BII29" i="461"/>
  <c r="BIH29" i="461"/>
  <c r="BIG29" i="461"/>
  <c r="BIF29" i="461"/>
  <c r="BIE29" i="461"/>
  <c r="BID29" i="461"/>
  <c r="BIC29" i="461"/>
  <c r="BIB29" i="461"/>
  <c r="BIA29" i="461"/>
  <c r="BHZ29" i="461"/>
  <c r="BHY29" i="461"/>
  <c r="BHX29" i="461"/>
  <c r="BHW29" i="461"/>
  <c r="BHV29" i="461"/>
  <c r="BHU29" i="461"/>
  <c r="BHT29" i="461"/>
  <c r="BHS29" i="461"/>
  <c r="BHR29" i="461"/>
  <c r="BHQ29" i="461"/>
  <c r="BHP29" i="461"/>
  <c r="BHO29" i="461"/>
  <c r="BHN29" i="461"/>
  <c r="BHM29" i="461"/>
  <c r="BHL29" i="461"/>
  <c r="BHK29" i="461"/>
  <c r="BHJ29" i="461"/>
  <c r="BHI29" i="461"/>
  <c r="BHH29" i="461"/>
  <c r="BHG29" i="461"/>
  <c r="BHF29" i="461"/>
  <c r="BHE29" i="461"/>
  <c r="BHD29" i="461"/>
  <c r="BHC29" i="461"/>
  <c r="BHB29" i="461"/>
  <c r="BHA29" i="461"/>
  <c r="BGZ29" i="461"/>
  <c r="BGY29" i="461"/>
  <c r="BGX29" i="461"/>
  <c r="BGW29" i="461"/>
  <c r="BGV29" i="461"/>
  <c r="BGU29" i="461"/>
  <c r="BGT29" i="461"/>
  <c r="BGS29" i="461"/>
  <c r="BGR29" i="461"/>
  <c r="BGQ29" i="461"/>
  <c r="BGP29" i="461"/>
  <c r="BGO29" i="461"/>
  <c r="BGN29" i="461"/>
  <c r="BGM29" i="461"/>
  <c r="BGL29" i="461"/>
  <c r="BGK29" i="461"/>
  <c r="BGJ29" i="461"/>
  <c r="BGI29" i="461"/>
  <c r="BGH29" i="461"/>
  <c r="BGG29" i="461"/>
  <c r="BGF29" i="461"/>
  <c r="BGE29" i="461"/>
  <c r="BGD29" i="461"/>
  <c r="BGC29" i="461"/>
  <c r="BGB29" i="461"/>
  <c r="BGA29" i="461"/>
  <c r="BFZ29" i="461"/>
  <c r="BFY29" i="461"/>
  <c r="BFX29" i="461"/>
  <c r="BFW29" i="461"/>
  <c r="BFV29" i="461"/>
  <c r="BFU29" i="461"/>
  <c r="BFT29" i="461"/>
  <c r="BFS29" i="461"/>
  <c r="BFR29" i="461"/>
  <c r="BFQ29" i="461"/>
  <c r="BFP29" i="461"/>
  <c r="BFO29" i="461"/>
  <c r="BFN29" i="461"/>
  <c r="BFM29" i="461"/>
  <c r="BFL29" i="461"/>
  <c r="BFK29" i="461"/>
  <c r="BFJ29" i="461"/>
  <c r="BFI29" i="461"/>
  <c r="BFH29" i="461"/>
  <c r="BFG29" i="461"/>
  <c r="BFF29" i="461"/>
  <c r="BFE29" i="461"/>
  <c r="BFD29" i="461"/>
  <c r="BFC29" i="461"/>
  <c r="BFB29" i="461"/>
  <c r="BFA29" i="461"/>
  <c r="BEZ29" i="461"/>
  <c r="BEY29" i="461"/>
  <c r="BEX29" i="461"/>
  <c r="BEW29" i="461"/>
  <c r="BEV29" i="461"/>
  <c r="BEU29" i="461"/>
  <c r="BET29" i="461"/>
  <c r="BES29" i="461"/>
  <c r="BER29" i="461"/>
  <c r="BEQ29" i="461"/>
  <c r="BEP29" i="461"/>
  <c r="BEO29" i="461"/>
  <c r="BEN29" i="461"/>
  <c r="BEM29" i="461"/>
  <c r="BEL29" i="461"/>
  <c r="BEK29" i="461"/>
  <c r="BEJ29" i="461"/>
  <c r="BEI29" i="461"/>
  <c r="BEH29" i="461"/>
  <c r="BEG29" i="461"/>
  <c r="BEF29" i="461"/>
  <c r="BEE29" i="461"/>
  <c r="BED29" i="461"/>
  <c r="BEC29" i="461"/>
  <c r="BEB29" i="461"/>
  <c r="BEA29" i="461"/>
  <c r="BDZ29" i="461"/>
  <c r="BDY29" i="461"/>
  <c r="BDX29" i="461"/>
  <c r="BDW29" i="461"/>
  <c r="BDV29" i="461"/>
  <c r="BDU29" i="461"/>
  <c r="BDT29" i="461"/>
  <c r="BDS29" i="461"/>
  <c r="BDR29" i="461"/>
  <c r="BDQ29" i="461"/>
  <c r="BDP29" i="461"/>
  <c r="BDO29" i="461"/>
  <c r="BDN29" i="461"/>
  <c r="BDM29" i="461"/>
  <c r="BDL29" i="461"/>
  <c r="BDK29" i="461"/>
  <c r="BDJ29" i="461"/>
  <c r="BDI29" i="461"/>
  <c r="BDH29" i="461"/>
  <c r="BDG29" i="461"/>
  <c r="BDF29" i="461"/>
  <c r="BDE29" i="461"/>
  <c r="BDD29" i="461"/>
  <c r="BDC29" i="461"/>
  <c r="BDB29" i="461"/>
  <c r="BDA29" i="461"/>
  <c r="BCZ29" i="461"/>
  <c r="BCY29" i="461"/>
  <c r="BCX29" i="461"/>
  <c r="BCW29" i="461"/>
  <c r="BCV29" i="461"/>
  <c r="BCU29" i="461"/>
  <c r="BCT29" i="461"/>
  <c r="BCS29" i="461"/>
  <c r="BCR29" i="461"/>
  <c r="BCQ29" i="461"/>
  <c r="BCP29" i="461"/>
  <c r="BCO29" i="461"/>
  <c r="BCN29" i="461"/>
  <c r="BCM29" i="461"/>
  <c r="BCL29" i="461"/>
  <c r="BCK29" i="461"/>
  <c r="BCJ29" i="461"/>
  <c r="BCI29" i="461"/>
  <c r="BCH29" i="461"/>
  <c r="BCG29" i="461"/>
  <c r="BCF29" i="461"/>
  <c r="BCE29" i="461"/>
  <c r="BCD29" i="461"/>
  <c r="BCC29" i="461"/>
  <c r="BCB29" i="461"/>
  <c r="BCA29" i="461"/>
  <c r="BBZ29" i="461"/>
  <c r="BBY29" i="461"/>
  <c r="BBX29" i="461"/>
  <c r="BBW29" i="461"/>
  <c r="BBV29" i="461"/>
  <c r="BBU29" i="461"/>
  <c r="BBT29" i="461"/>
  <c r="BBS29" i="461"/>
  <c r="BBR29" i="461"/>
  <c r="BBQ29" i="461"/>
  <c r="BBP29" i="461"/>
  <c r="BBO29" i="461"/>
  <c r="BBN29" i="461"/>
  <c r="BBM29" i="461"/>
  <c r="BBL29" i="461"/>
  <c r="BBK29" i="461"/>
  <c r="BBJ29" i="461"/>
  <c r="BBI29" i="461"/>
  <c r="BBH29" i="461"/>
  <c r="BBG29" i="461"/>
  <c r="BBF29" i="461"/>
  <c r="BBE29" i="461"/>
  <c r="BBD29" i="461"/>
  <c r="BBC29" i="461"/>
  <c r="BBB29" i="461"/>
  <c r="BBA29" i="461"/>
  <c r="BAZ29" i="461"/>
  <c r="BAY29" i="461"/>
  <c r="BAX29" i="461"/>
  <c r="BAW29" i="461"/>
  <c r="BAV29" i="461"/>
  <c r="BAU29" i="461"/>
  <c r="BAT29" i="461"/>
  <c r="BAS29" i="461"/>
  <c r="BAR29" i="461"/>
  <c r="BAQ29" i="461"/>
  <c r="BAP29" i="461"/>
  <c r="BAO29" i="461"/>
  <c r="BAN29" i="461"/>
  <c r="BAM29" i="461"/>
  <c r="BAL29" i="461"/>
  <c r="BAK29" i="461"/>
  <c r="BAJ29" i="461"/>
  <c r="BAI29" i="461"/>
  <c r="BAH29" i="461"/>
  <c r="BAG29" i="461"/>
  <c r="BAF29" i="461"/>
  <c r="BAE29" i="461"/>
  <c r="BAD29" i="461"/>
  <c r="BAC29" i="461"/>
  <c r="BAB29" i="461"/>
  <c r="BAA29" i="461"/>
  <c r="AZZ29" i="461"/>
  <c r="AZY29" i="461"/>
  <c r="AZX29" i="461"/>
  <c r="AZW29" i="461"/>
  <c r="AZV29" i="461"/>
  <c r="AZU29" i="461"/>
  <c r="AZT29" i="461"/>
  <c r="AZS29" i="461"/>
  <c r="AZR29" i="461"/>
  <c r="AZQ29" i="461"/>
  <c r="AZP29" i="461"/>
  <c r="AZO29" i="461"/>
  <c r="AZN29" i="461"/>
  <c r="AZM29" i="461"/>
  <c r="AZL29" i="461"/>
  <c r="AZK29" i="461"/>
  <c r="AZJ29" i="461"/>
  <c r="AZI29" i="461"/>
  <c r="AZH29" i="461"/>
  <c r="AZG29" i="461"/>
  <c r="AZF29" i="461"/>
  <c r="AZE29" i="461"/>
  <c r="AZD29" i="461"/>
  <c r="AZC29" i="461"/>
  <c r="AZB29" i="461"/>
  <c r="AZA29" i="461"/>
  <c r="AYZ29" i="461"/>
  <c r="AYY29" i="461"/>
  <c r="AYX29" i="461"/>
  <c r="AYW29" i="461"/>
  <c r="AYV29" i="461"/>
  <c r="AYU29" i="461"/>
  <c r="AYT29" i="461"/>
  <c r="AYS29" i="461"/>
  <c r="AYR29" i="461"/>
  <c r="AYQ29" i="461"/>
  <c r="AYP29" i="461"/>
  <c r="AYO29" i="461"/>
  <c r="AYN29" i="461"/>
  <c r="AYM29" i="461"/>
  <c r="AYL29" i="461"/>
  <c r="AYK29" i="461"/>
  <c r="AYJ29" i="461"/>
  <c r="AYI29" i="461"/>
  <c r="AYH29" i="461"/>
  <c r="AYG29" i="461"/>
  <c r="AYF29" i="461"/>
  <c r="AYE29" i="461"/>
  <c r="AYD29" i="461"/>
  <c r="AYC29" i="461"/>
  <c r="AYB29" i="461"/>
  <c r="AYA29" i="461"/>
  <c r="AXZ29" i="461"/>
  <c r="AXY29" i="461"/>
  <c r="AXX29" i="461"/>
  <c r="AXW29" i="461"/>
  <c r="AXV29" i="461"/>
  <c r="AXU29" i="461"/>
  <c r="AXT29" i="461"/>
  <c r="AXS29" i="461"/>
  <c r="AXR29" i="461"/>
  <c r="AXQ29" i="461"/>
  <c r="AXP29" i="461"/>
  <c r="AXO29" i="461"/>
  <c r="AXN29" i="461"/>
  <c r="AXM29" i="461"/>
  <c r="AXL29" i="461"/>
  <c r="AXK29" i="461"/>
  <c r="AXJ29" i="461"/>
  <c r="AXI29" i="461"/>
  <c r="AXH29" i="461"/>
  <c r="AXG29" i="461"/>
  <c r="AXF29" i="461"/>
  <c r="AXE29" i="461"/>
  <c r="AXD29" i="461"/>
  <c r="AXC29" i="461"/>
  <c r="AXB29" i="461"/>
  <c r="AXA29" i="461"/>
  <c r="AWZ29" i="461"/>
  <c r="AWY29" i="461"/>
  <c r="AWX29" i="461"/>
  <c r="AWW29" i="461"/>
  <c r="AWV29" i="461"/>
  <c r="AWU29" i="461"/>
  <c r="AWT29" i="461"/>
  <c r="AWS29" i="461"/>
  <c r="AWR29" i="461"/>
  <c r="AWQ29" i="461"/>
  <c r="AWP29" i="461"/>
  <c r="AWO29" i="461"/>
  <c r="AWN29" i="461"/>
  <c r="AWM29" i="461"/>
  <c r="AWL29" i="461"/>
  <c r="AWK29" i="461"/>
  <c r="AWJ29" i="461"/>
  <c r="AWI29" i="461"/>
  <c r="AWH29" i="461"/>
  <c r="AWG29" i="461"/>
  <c r="AWF29" i="461"/>
  <c r="AWE29" i="461"/>
  <c r="AWD29" i="461"/>
  <c r="AWC29" i="461"/>
  <c r="AWB29" i="461"/>
  <c r="AWA29" i="461"/>
  <c r="AVZ29" i="461"/>
  <c r="AVY29" i="461"/>
  <c r="AVX29" i="461"/>
  <c r="AVW29" i="461"/>
  <c r="AVV29" i="461"/>
  <c r="AVU29" i="461"/>
  <c r="AVT29" i="461"/>
  <c r="AVS29" i="461"/>
  <c r="AVR29" i="461"/>
  <c r="AVQ29" i="461"/>
  <c r="AVP29" i="461"/>
  <c r="AVO29" i="461"/>
  <c r="AVN29" i="461"/>
  <c r="AVM29" i="461"/>
  <c r="AVL29" i="461"/>
  <c r="AVK29" i="461"/>
  <c r="AVJ29" i="461"/>
  <c r="AVI29" i="461"/>
  <c r="AVH29" i="461"/>
  <c r="AVG29" i="461"/>
  <c r="AVF29" i="461"/>
  <c r="AVE29" i="461"/>
  <c r="AVD29" i="461"/>
  <c r="AVC29" i="461"/>
  <c r="AVB29" i="461"/>
  <c r="AVA29" i="461"/>
  <c r="AUZ29" i="461"/>
  <c r="AUY29" i="461"/>
  <c r="AUX29" i="461"/>
  <c r="AUW29" i="461"/>
  <c r="AUV29" i="461"/>
  <c r="AUU29" i="461"/>
  <c r="AUT29" i="461"/>
  <c r="AUS29" i="461"/>
  <c r="AUR29" i="461"/>
  <c r="AUQ29" i="461"/>
  <c r="AUP29" i="461"/>
  <c r="AUO29" i="461"/>
  <c r="AUN29" i="461"/>
  <c r="AUM29" i="461"/>
  <c r="AUL29" i="461"/>
  <c r="AUK29" i="461"/>
  <c r="AUJ29" i="461"/>
  <c r="AUI29" i="461"/>
  <c r="AUH29" i="461"/>
  <c r="AUG29" i="461"/>
  <c r="AUF29" i="461"/>
  <c r="AUE29" i="461"/>
  <c r="AUD29" i="461"/>
  <c r="AUC29" i="461"/>
  <c r="AUB29" i="461"/>
  <c r="AUA29" i="461"/>
  <c r="ATZ29" i="461"/>
  <c r="ATY29" i="461"/>
  <c r="ATX29" i="461"/>
  <c r="ATW29" i="461"/>
  <c r="ATV29" i="461"/>
  <c r="ATU29" i="461"/>
  <c r="ATT29" i="461"/>
  <c r="ATS29" i="461"/>
  <c r="ATR29" i="461"/>
  <c r="ATQ29" i="461"/>
  <c r="ATP29" i="461"/>
  <c r="ATO29" i="461"/>
  <c r="ATN29" i="461"/>
  <c r="ATM29" i="461"/>
  <c r="ATL29" i="461"/>
  <c r="ATK29" i="461"/>
  <c r="ATJ29" i="461"/>
  <c r="ATI29" i="461"/>
  <c r="ATH29" i="461"/>
  <c r="ATG29" i="461"/>
  <c r="ATF29" i="461"/>
  <c r="ATE29" i="461"/>
  <c r="ATD29" i="461"/>
  <c r="ATC29" i="461"/>
  <c r="ATB29" i="461"/>
  <c r="ATA29" i="461"/>
  <c r="ASZ29" i="461"/>
  <c r="ASY29" i="461"/>
  <c r="ASX29" i="461"/>
  <c r="ASW29" i="461"/>
  <c r="ASV29" i="461"/>
  <c r="ASU29" i="461"/>
  <c r="AST29" i="461"/>
  <c r="ASS29" i="461"/>
  <c r="ASR29" i="461"/>
  <c r="ASQ29" i="461"/>
  <c r="ASP29" i="461"/>
  <c r="ASO29" i="461"/>
  <c r="ASN29" i="461"/>
  <c r="ASM29" i="461"/>
  <c r="ASL29" i="461"/>
  <c r="ASK29" i="461"/>
  <c r="ASJ29" i="461"/>
  <c r="ASI29" i="461"/>
  <c r="ASH29" i="461"/>
  <c r="ASG29" i="461"/>
  <c r="ASF29" i="461"/>
  <c r="ASE29" i="461"/>
  <c r="ASD29" i="461"/>
  <c r="ASC29" i="461"/>
  <c r="ASB29" i="461"/>
  <c r="ASA29" i="461"/>
  <c r="ARZ29" i="461"/>
  <c r="ARY29" i="461"/>
  <c r="ARX29" i="461"/>
  <c r="ARW29" i="461"/>
  <c r="ARV29" i="461"/>
  <c r="ARU29" i="461"/>
  <c r="ART29" i="461"/>
  <c r="ARS29" i="461"/>
  <c r="ARR29" i="461"/>
  <c r="ARQ29" i="461"/>
  <c r="ARP29" i="461"/>
  <c r="ARO29" i="461"/>
  <c r="ARN29" i="461"/>
  <c r="ARM29" i="461"/>
  <c r="ARL29" i="461"/>
  <c r="ARK29" i="461"/>
  <c r="ARJ29" i="461"/>
  <c r="ARI29" i="461"/>
  <c r="ARH29" i="461"/>
  <c r="ARG29" i="461"/>
  <c r="ARF29" i="461"/>
  <c r="ARE29" i="461"/>
  <c r="ARD29" i="461"/>
  <c r="ARC29" i="461"/>
  <c r="ARB29" i="461"/>
  <c r="ARA29" i="461"/>
  <c r="AQZ29" i="461"/>
  <c r="AQY29" i="461"/>
  <c r="AQX29" i="461"/>
  <c r="AQW29" i="461"/>
  <c r="AQV29" i="461"/>
  <c r="AQU29" i="461"/>
  <c r="AQT29" i="461"/>
  <c r="AQS29" i="461"/>
  <c r="AQR29" i="461"/>
  <c r="AQQ29" i="461"/>
  <c r="AQP29" i="461"/>
  <c r="AQO29" i="461"/>
  <c r="AQN29" i="461"/>
  <c r="AQM29" i="461"/>
  <c r="AQL29" i="461"/>
  <c r="AQK29" i="461"/>
  <c r="AQJ29" i="461"/>
  <c r="AQI29" i="461"/>
  <c r="AQH29" i="461"/>
  <c r="AQG29" i="461"/>
  <c r="AQF29" i="461"/>
  <c r="AQE29" i="461"/>
  <c r="AQD29" i="461"/>
  <c r="AQC29" i="461"/>
  <c r="AQB29" i="461"/>
  <c r="AQA29" i="461"/>
  <c r="APZ29" i="461"/>
  <c r="APY29" i="461"/>
  <c r="APX29" i="461"/>
  <c r="APW29" i="461"/>
  <c r="APV29" i="461"/>
  <c r="APU29" i="461"/>
  <c r="APT29" i="461"/>
  <c r="APS29" i="461"/>
  <c r="APR29" i="461"/>
  <c r="APQ29" i="461"/>
  <c r="APP29" i="461"/>
  <c r="APO29" i="461"/>
  <c r="APN29" i="461"/>
  <c r="APM29" i="461"/>
  <c r="APL29" i="461"/>
  <c r="APK29" i="461"/>
  <c r="APJ29" i="461"/>
  <c r="API29" i="461"/>
  <c r="APH29" i="461"/>
  <c r="APG29" i="461"/>
  <c r="APF29" i="461"/>
  <c r="APE29" i="461"/>
  <c r="APD29" i="461"/>
  <c r="APC29" i="461"/>
  <c r="APB29" i="461"/>
  <c r="APA29" i="461"/>
  <c r="AOZ29" i="461"/>
  <c r="AOY29" i="461"/>
  <c r="AOX29" i="461"/>
  <c r="AOW29" i="461"/>
  <c r="AOV29" i="461"/>
  <c r="AOU29" i="461"/>
  <c r="AOT29" i="461"/>
  <c r="AOS29" i="461"/>
  <c r="AOR29" i="461"/>
  <c r="AOQ29" i="461"/>
  <c r="AOP29" i="461"/>
  <c r="AOO29" i="461"/>
  <c r="AON29" i="461"/>
  <c r="AOM29" i="461"/>
  <c r="AOL29" i="461"/>
  <c r="AOK29" i="461"/>
  <c r="AOJ29" i="461"/>
  <c r="AOI29" i="461"/>
  <c r="AOH29" i="461"/>
  <c r="AOG29" i="461"/>
  <c r="AOF29" i="461"/>
  <c r="AOE29" i="461"/>
  <c r="AOD29" i="461"/>
  <c r="AOC29" i="461"/>
  <c r="AOB29" i="461"/>
  <c r="AOA29" i="461"/>
  <c r="ANZ29" i="461"/>
  <c r="ANY29" i="461"/>
  <c r="ANX29" i="461"/>
  <c r="ANW29" i="461"/>
  <c r="ANV29" i="461"/>
  <c r="ANU29" i="461"/>
  <c r="ANT29" i="461"/>
  <c r="ANS29" i="461"/>
  <c r="ANR29" i="461"/>
  <c r="ANQ29" i="461"/>
  <c r="ANP29" i="461"/>
  <c r="ANO29" i="461"/>
  <c r="ANN29" i="461"/>
  <c r="ANM29" i="461"/>
  <c r="ANL29" i="461"/>
  <c r="ANK29" i="461"/>
  <c r="ANJ29" i="461"/>
  <c r="ANI29" i="461"/>
  <c r="ANH29" i="461"/>
  <c r="ANG29" i="461"/>
  <c r="ANF29" i="461"/>
  <c r="ANE29" i="461"/>
  <c r="AND29" i="461"/>
  <c r="ANC29" i="461"/>
  <c r="ANB29" i="461"/>
  <c r="ANA29" i="461"/>
  <c r="AMZ29" i="461"/>
  <c r="AMY29" i="461"/>
  <c r="AMX29" i="461"/>
  <c r="AMW29" i="461"/>
  <c r="AMV29" i="461"/>
  <c r="AMU29" i="461"/>
  <c r="AMT29" i="461"/>
  <c r="AMS29" i="461"/>
  <c r="AMR29" i="461"/>
  <c r="AMQ29" i="461"/>
  <c r="AMP29" i="461"/>
  <c r="AMO29" i="461"/>
  <c r="AMN29" i="461"/>
  <c r="AMM29" i="461"/>
  <c r="AML29" i="461"/>
  <c r="AMK29" i="461"/>
  <c r="AMJ29" i="461"/>
  <c r="AMI29" i="461"/>
  <c r="AMH29" i="461"/>
  <c r="AMG29" i="461"/>
  <c r="AMF29" i="461"/>
  <c r="AME29" i="461"/>
  <c r="AMD29" i="461"/>
  <c r="AMC29" i="461"/>
  <c r="AMB29" i="461"/>
  <c r="AMA29" i="461"/>
  <c r="ALZ29" i="461"/>
  <c r="ALY29" i="461"/>
  <c r="ALX29" i="461"/>
  <c r="ALW29" i="461"/>
  <c r="ALV29" i="461"/>
  <c r="ALU29" i="461"/>
  <c r="ALT29" i="461"/>
  <c r="ALS29" i="461"/>
  <c r="ALR29" i="461"/>
  <c r="ALQ29" i="461"/>
  <c r="ALP29" i="461"/>
  <c r="ALO29" i="461"/>
  <c r="ALN29" i="461"/>
  <c r="ALM29" i="461"/>
  <c r="ALL29" i="461"/>
  <c r="ALK29" i="461"/>
  <c r="ALJ29" i="461"/>
  <c r="ALI29" i="461"/>
  <c r="ALH29" i="461"/>
  <c r="ALG29" i="461"/>
  <c r="ALF29" i="461"/>
  <c r="ALE29" i="461"/>
  <c r="ALD29" i="461"/>
  <c r="ALC29" i="461"/>
  <c r="ALB29" i="461"/>
  <c r="ALA29" i="461"/>
  <c r="AKZ29" i="461"/>
  <c r="AKY29" i="461"/>
  <c r="AKX29" i="461"/>
  <c r="AKW29" i="461"/>
  <c r="AKV29" i="461"/>
  <c r="AKU29" i="461"/>
  <c r="AKT29" i="461"/>
  <c r="AKS29" i="461"/>
  <c r="AKR29" i="461"/>
  <c r="AKQ29" i="461"/>
  <c r="AKP29" i="461"/>
  <c r="AKO29" i="461"/>
  <c r="AKN29" i="461"/>
  <c r="AKM29" i="461"/>
  <c r="AKL29" i="461"/>
  <c r="AKK29" i="461"/>
  <c r="AKJ29" i="461"/>
  <c r="AKI29" i="461"/>
  <c r="AKH29" i="461"/>
  <c r="AKG29" i="461"/>
  <c r="AKF29" i="461"/>
  <c r="AKE29" i="461"/>
  <c r="AKD29" i="461"/>
  <c r="AKC29" i="461"/>
  <c r="AKB29" i="461"/>
  <c r="AKA29" i="461"/>
  <c r="AJZ29" i="461"/>
  <c r="AJY29" i="461"/>
  <c r="AJX29" i="461"/>
  <c r="AJW29" i="461"/>
  <c r="AJV29" i="461"/>
  <c r="AJU29" i="461"/>
  <c r="AJT29" i="461"/>
  <c r="AJS29" i="461"/>
  <c r="AJR29" i="461"/>
  <c r="AJQ29" i="461"/>
  <c r="AJP29" i="461"/>
  <c r="AJO29" i="461"/>
  <c r="AJN29" i="461"/>
  <c r="AJM29" i="461"/>
  <c r="AJL29" i="461"/>
  <c r="AJK29" i="461"/>
  <c r="AJJ29" i="461"/>
  <c r="AJI29" i="461"/>
  <c r="AJH29" i="461"/>
  <c r="AJG29" i="461"/>
  <c r="AJF29" i="461"/>
  <c r="AJE29" i="461"/>
  <c r="AJD29" i="461"/>
  <c r="AJC29" i="461"/>
  <c r="AJB29" i="461"/>
  <c r="AJA29" i="461"/>
  <c r="AIZ29" i="461"/>
  <c r="AIY29" i="461"/>
  <c r="AIX29" i="461"/>
  <c r="AIW29" i="461"/>
  <c r="AIV29" i="461"/>
  <c r="AIU29" i="461"/>
  <c r="AIT29" i="461"/>
  <c r="AIS29" i="461"/>
  <c r="AIR29" i="461"/>
  <c r="AIQ29" i="461"/>
  <c r="AIP29" i="461"/>
  <c r="AIO29" i="461"/>
  <c r="AIN29" i="461"/>
  <c r="AIM29" i="461"/>
  <c r="AIL29" i="461"/>
  <c r="AIK29" i="461"/>
  <c r="AIJ29" i="461"/>
  <c r="AII29" i="461"/>
  <c r="AIH29" i="461"/>
  <c r="AIG29" i="461"/>
  <c r="AIF29" i="461"/>
  <c r="AIE29" i="461"/>
  <c r="AID29" i="461"/>
  <c r="AIC29" i="461"/>
  <c r="AIB29" i="461"/>
  <c r="AIA29" i="461"/>
  <c r="AHZ29" i="461"/>
  <c r="AHY29" i="461"/>
  <c r="AHX29" i="461"/>
  <c r="AHW29" i="461"/>
  <c r="AHV29" i="461"/>
  <c r="AHU29" i="461"/>
  <c r="AHT29" i="461"/>
  <c r="AHS29" i="461"/>
  <c r="AHR29" i="461"/>
  <c r="AHQ29" i="461"/>
  <c r="AHP29" i="461"/>
  <c r="AHO29" i="461"/>
  <c r="AHN29" i="461"/>
  <c r="AHM29" i="461"/>
  <c r="AHL29" i="461"/>
  <c r="AHK29" i="461"/>
  <c r="AHJ29" i="461"/>
  <c r="AHI29" i="461"/>
  <c r="AHH29" i="461"/>
  <c r="AHG29" i="461"/>
  <c r="AHF29" i="461"/>
  <c r="AHE29" i="461"/>
  <c r="AHD29" i="461"/>
  <c r="AHC29" i="461"/>
  <c r="AHB29" i="461"/>
  <c r="AHA29" i="461"/>
  <c r="AGZ29" i="461"/>
  <c r="AGY29" i="461"/>
  <c r="AGX29" i="461"/>
  <c r="AGW29" i="461"/>
  <c r="AGV29" i="461"/>
  <c r="AGU29" i="461"/>
  <c r="AGT29" i="461"/>
  <c r="AGS29" i="461"/>
  <c r="AGR29" i="461"/>
  <c r="AGQ29" i="461"/>
  <c r="AGP29" i="461"/>
  <c r="AGO29" i="461"/>
  <c r="AGN29" i="461"/>
  <c r="AGM29" i="461"/>
  <c r="AGL29" i="461"/>
  <c r="AGK29" i="461"/>
  <c r="AGJ29" i="461"/>
  <c r="AGI29" i="461"/>
  <c r="AGH29" i="461"/>
  <c r="AGG29" i="461"/>
  <c r="AGF29" i="461"/>
  <c r="AGE29" i="461"/>
  <c r="AGD29" i="461"/>
  <c r="AGC29" i="461"/>
  <c r="AGB29" i="461"/>
  <c r="AGA29" i="461"/>
  <c r="AFZ29" i="461"/>
  <c r="AFY29" i="461"/>
  <c r="AFX29" i="461"/>
  <c r="AFW29" i="461"/>
  <c r="AFV29" i="461"/>
  <c r="AFU29" i="461"/>
  <c r="AFT29" i="461"/>
  <c r="AFS29" i="461"/>
  <c r="AFR29" i="461"/>
  <c r="AFQ29" i="461"/>
  <c r="AFP29" i="461"/>
  <c r="AFO29" i="461"/>
  <c r="AFN29" i="461"/>
  <c r="AFM29" i="461"/>
  <c r="AFL29" i="461"/>
  <c r="AFK29" i="461"/>
  <c r="AFJ29" i="461"/>
  <c r="AFI29" i="461"/>
  <c r="AFH29" i="461"/>
  <c r="AFG29" i="461"/>
  <c r="AFF29" i="461"/>
  <c r="AFE29" i="461"/>
  <c r="AFD29" i="461"/>
  <c r="AFC29" i="461"/>
  <c r="AFB29" i="461"/>
  <c r="AFA29" i="461"/>
  <c r="AEZ29" i="461"/>
  <c r="AEY29" i="461"/>
  <c r="AEX29" i="461"/>
  <c r="AEW29" i="461"/>
  <c r="AEV29" i="461"/>
  <c r="AEU29" i="461"/>
  <c r="AET29" i="461"/>
  <c r="AES29" i="461"/>
  <c r="AER29" i="461"/>
  <c r="AEQ29" i="461"/>
  <c r="AEP29" i="461"/>
  <c r="AEO29" i="461"/>
  <c r="AEN29" i="461"/>
  <c r="AEM29" i="461"/>
  <c r="AEL29" i="461"/>
  <c r="AEK29" i="461"/>
  <c r="AEJ29" i="461"/>
  <c r="AEI29" i="461"/>
  <c r="AEH29" i="461"/>
  <c r="AEG29" i="461"/>
  <c r="AEF29" i="461"/>
  <c r="AEE29" i="461"/>
  <c r="AED29" i="461"/>
  <c r="AEC29" i="461"/>
  <c r="AEB29" i="461"/>
  <c r="AEA29" i="461"/>
  <c r="ADZ29" i="461"/>
  <c r="ADY29" i="461"/>
  <c r="ADX29" i="461"/>
  <c r="ADW29" i="461"/>
  <c r="ADV29" i="461"/>
  <c r="ADU29" i="461"/>
  <c r="ADT29" i="461"/>
  <c r="ADS29" i="461"/>
  <c r="ADR29" i="461"/>
  <c r="ADQ29" i="461"/>
  <c r="ADP29" i="461"/>
  <c r="ADO29" i="461"/>
  <c r="ADN29" i="461"/>
  <c r="ADM29" i="461"/>
  <c r="ADL29" i="461"/>
  <c r="ADK29" i="461"/>
  <c r="ADJ29" i="461"/>
  <c r="ADI29" i="461"/>
  <c r="ADH29" i="461"/>
  <c r="ADG29" i="461"/>
  <c r="ADF29" i="461"/>
  <c r="ADE29" i="461"/>
  <c r="ADD29" i="461"/>
  <c r="ADC29" i="461"/>
  <c r="ADB29" i="461"/>
  <c r="ADA29" i="461"/>
  <c r="ACZ29" i="461"/>
  <c r="ACY29" i="461"/>
  <c r="ACX29" i="461"/>
  <c r="ACW29" i="461"/>
  <c r="ACV29" i="461"/>
  <c r="ACU29" i="461"/>
  <c r="ACT29" i="461"/>
  <c r="ACS29" i="461"/>
  <c r="ACR29" i="461"/>
  <c r="ACQ29" i="461"/>
  <c r="ACP29" i="461"/>
  <c r="ACO29" i="461"/>
  <c r="ACN29" i="461"/>
  <c r="ACM29" i="461"/>
  <c r="ACL29" i="461"/>
  <c r="ACK29" i="461"/>
  <c r="ACJ29" i="461"/>
  <c r="ACI29" i="461"/>
  <c r="ACH29" i="461"/>
  <c r="ACG29" i="461"/>
  <c r="ACF29" i="461"/>
  <c r="ACE29" i="461"/>
  <c r="ACD29" i="461"/>
  <c r="ACC29" i="461"/>
  <c r="ACB29" i="461"/>
  <c r="ACA29" i="461"/>
  <c r="ABZ29" i="461"/>
  <c r="ABY29" i="461"/>
  <c r="ABX29" i="461"/>
  <c r="ABW29" i="461"/>
  <c r="ABV29" i="461"/>
  <c r="ABU29" i="461"/>
  <c r="ABT29" i="461"/>
  <c r="ABS29" i="461"/>
  <c r="ABR29" i="461"/>
  <c r="ABQ29" i="461"/>
  <c r="ABP29" i="461"/>
  <c r="ABO29" i="461"/>
  <c r="ABN29" i="461"/>
  <c r="ABM29" i="461"/>
  <c r="ABL29" i="461"/>
  <c r="ABK29" i="461"/>
  <c r="ABJ29" i="461"/>
  <c r="ABI29" i="461"/>
  <c r="ABH29" i="461"/>
  <c r="ABG29" i="461"/>
  <c r="ABF29" i="461"/>
  <c r="ABE29" i="461"/>
  <c r="ABD29" i="461"/>
  <c r="ABC29" i="461"/>
  <c r="ABB29" i="461"/>
  <c r="ABA29" i="461"/>
  <c r="AAZ29" i="461"/>
  <c r="AAY29" i="461"/>
  <c r="AAX29" i="461"/>
  <c r="AAW29" i="461"/>
  <c r="AAV29" i="461"/>
  <c r="AAU29" i="461"/>
  <c r="AAT29" i="461"/>
  <c r="AAS29" i="461"/>
  <c r="AAR29" i="461"/>
  <c r="AAQ29" i="461"/>
  <c r="AAP29" i="461"/>
  <c r="AAO29" i="461"/>
  <c r="AAN29" i="461"/>
  <c r="AAM29" i="461"/>
  <c r="AAL29" i="461"/>
  <c r="AAK29" i="461"/>
  <c r="AAJ29" i="461"/>
  <c r="AAI29" i="461"/>
  <c r="AAH29" i="461"/>
  <c r="AAG29" i="461"/>
  <c r="AAF29" i="461"/>
  <c r="AAE29" i="461"/>
  <c r="AAD29" i="461"/>
  <c r="AAC29" i="461"/>
  <c r="AAB29" i="461"/>
  <c r="AAA29" i="461"/>
  <c r="ZZ29" i="461"/>
  <c r="ZY29" i="461"/>
  <c r="ZX29" i="461"/>
  <c r="ZW29" i="461"/>
  <c r="ZV29" i="461"/>
  <c r="ZU29" i="461"/>
  <c r="ZT29" i="461"/>
  <c r="ZS29" i="461"/>
  <c r="ZR29" i="461"/>
  <c r="ZQ29" i="461"/>
  <c r="ZP29" i="461"/>
  <c r="ZO29" i="461"/>
  <c r="ZN29" i="461"/>
  <c r="ZM29" i="461"/>
  <c r="ZL29" i="461"/>
  <c r="ZK29" i="461"/>
  <c r="ZJ29" i="461"/>
  <c r="ZI29" i="461"/>
  <c r="ZH29" i="461"/>
  <c r="ZG29" i="461"/>
  <c r="ZF29" i="461"/>
  <c r="ZE29" i="461"/>
  <c r="ZD29" i="461"/>
  <c r="ZC29" i="461"/>
  <c r="ZB29" i="461"/>
  <c r="ZA29" i="461"/>
  <c r="YZ29" i="461"/>
  <c r="YY29" i="461"/>
  <c r="YX29" i="461"/>
  <c r="YW29" i="461"/>
  <c r="YV29" i="461"/>
  <c r="YU29" i="461"/>
  <c r="YT29" i="461"/>
  <c r="YS29" i="461"/>
  <c r="YR29" i="461"/>
  <c r="YQ29" i="461"/>
  <c r="YP29" i="461"/>
  <c r="YO29" i="461"/>
  <c r="YN29" i="461"/>
  <c r="YM29" i="461"/>
  <c r="YL29" i="461"/>
  <c r="YK29" i="461"/>
  <c r="YJ29" i="461"/>
  <c r="YI29" i="461"/>
  <c r="YH29" i="461"/>
  <c r="YG29" i="461"/>
  <c r="YF29" i="461"/>
  <c r="YE29" i="461"/>
  <c r="YD29" i="461"/>
  <c r="YC29" i="461"/>
  <c r="YB29" i="461"/>
  <c r="YA29" i="461"/>
  <c r="XZ29" i="461"/>
  <c r="XY29" i="461"/>
  <c r="XX29" i="461"/>
  <c r="XW29" i="461"/>
  <c r="XV29" i="461"/>
  <c r="XU29" i="461"/>
  <c r="XT29" i="461"/>
  <c r="XS29" i="461"/>
  <c r="XR29" i="461"/>
  <c r="XQ29" i="461"/>
  <c r="XP29" i="461"/>
  <c r="XO29" i="461"/>
  <c r="XN29" i="461"/>
  <c r="XM29" i="461"/>
  <c r="XL29" i="461"/>
  <c r="XK29" i="461"/>
  <c r="XJ29" i="461"/>
  <c r="XI29" i="461"/>
  <c r="XH29" i="461"/>
  <c r="XG29" i="461"/>
  <c r="XF29" i="461"/>
  <c r="XE29" i="461"/>
  <c r="XD29" i="461"/>
  <c r="XC29" i="461"/>
  <c r="XB29" i="461"/>
  <c r="XA29" i="461"/>
  <c r="WZ29" i="461"/>
  <c r="WY29" i="461"/>
  <c r="WX29" i="461"/>
  <c r="WW29" i="461"/>
  <c r="WV29" i="461"/>
  <c r="WU29" i="461"/>
  <c r="WT29" i="461"/>
  <c r="WS29" i="461"/>
  <c r="WR29" i="461"/>
  <c r="WQ29" i="461"/>
  <c r="WP29" i="461"/>
  <c r="WO29" i="461"/>
  <c r="WN29" i="461"/>
  <c r="WM29" i="461"/>
  <c r="WL29" i="461"/>
  <c r="WK29" i="461"/>
  <c r="WJ29" i="461"/>
  <c r="WI29" i="461"/>
  <c r="WH29" i="461"/>
  <c r="WG29" i="461"/>
  <c r="WF29" i="461"/>
  <c r="WE29" i="461"/>
  <c r="WD29" i="461"/>
  <c r="WC29" i="461"/>
  <c r="WB29" i="461"/>
  <c r="WA29" i="461"/>
  <c r="VZ29" i="461"/>
  <c r="VY29" i="461"/>
  <c r="VX29" i="461"/>
  <c r="VW29" i="461"/>
  <c r="VV29" i="461"/>
  <c r="VU29" i="461"/>
  <c r="VT29" i="461"/>
  <c r="VS29" i="461"/>
  <c r="VR29" i="461"/>
  <c r="VQ29" i="461"/>
  <c r="VP29" i="461"/>
  <c r="VO29" i="461"/>
  <c r="VN29" i="461"/>
  <c r="VM29" i="461"/>
  <c r="VL29" i="461"/>
  <c r="VK29" i="461"/>
  <c r="VJ29" i="461"/>
  <c r="VI29" i="461"/>
  <c r="VH29" i="461"/>
  <c r="VG29" i="461"/>
  <c r="VF29" i="461"/>
  <c r="VE29" i="461"/>
  <c r="VD29" i="461"/>
  <c r="VC29" i="461"/>
  <c r="VB29" i="461"/>
  <c r="VA29" i="461"/>
  <c r="UZ29" i="461"/>
  <c r="UY29" i="461"/>
  <c r="UX29" i="461"/>
  <c r="UW29" i="461"/>
  <c r="UV29" i="461"/>
  <c r="UU29" i="461"/>
  <c r="UT29" i="461"/>
  <c r="US29" i="461"/>
  <c r="UR29" i="461"/>
  <c r="UQ29" i="461"/>
  <c r="UP29" i="461"/>
  <c r="UO29" i="461"/>
  <c r="UN29" i="461"/>
  <c r="UM29" i="461"/>
  <c r="UL29" i="461"/>
  <c r="UK29" i="461"/>
  <c r="UJ29" i="461"/>
  <c r="UI29" i="461"/>
  <c r="UH29" i="461"/>
  <c r="UG29" i="461"/>
  <c r="UF29" i="461"/>
  <c r="UE29" i="461"/>
  <c r="UD29" i="461"/>
  <c r="UC29" i="461"/>
  <c r="UB29" i="461"/>
  <c r="UA29" i="461"/>
  <c r="TZ29" i="461"/>
  <c r="TY29" i="461"/>
  <c r="TX29" i="461"/>
  <c r="TW29" i="461"/>
  <c r="TV29" i="461"/>
  <c r="TU29" i="461"/>
  <c r="TT29" i="461"/>
  <c r="TS29" i="461"/>
  <c r="TR29" i="461"/>
  <c r="TQ29" i="461"/>
  <c r="TP29" i="461"/>
  <c r="TO29" i="461"/>
  <c r="TN29" i="461"/>
  <c r="TM29" i="461"/>
  <c r="TL29" i="461"/>
  <c r="TK29" i="461"/>
  <c r="TJ29" i="461"/>
  <c r="TI29" i="461"/>
  <c r="TH29" i="461"/>
  <c r="TG29" i="461"/>
  <c r="TF29" i="461"/>
  <c r="TE29" i="461"/>
  <c r="TD29" i="461"/>
  <c r="TC29" i="461"/>
  <c r="TB29" i="461"/>
  <c r="TA29" i="461"/>
  <c r="SZ29" i="461"/>
  <c r="SY29" i="461"/>
  <c r="SX29" i="461"/>
  <c r="SW29" i="461"/>
  <c r="SV29" i="461"/>
  <c r="SU29" i="461"/>
  <c r="ST29" i="461"/>
  <c r="SS29" i="461"/>
  <c r="SR29" i="461"/>
  <c r="SQ29" i="461"/>
  <c r="SP29" i="461"/>
  <c r="SO29" i="461"/>
  <c r="SN29" i="461"/>
  <c r="SM29" i="461"/>
  <c r="SL29" i="461"/>
  <c r="SK29" i="461"/>
  <c r="SJ29" i="461"/>
  <c r="SI29" i="461"/>
  <c r="SH29" i="461"/>
  <c r="SG29" i="461"/>
  <c r="SF29" i="461"/>
  <c r="SE29" i="461"/>
  <c r="SD29" i="461"/>
  <c r="SC29" i="461"/>
  <c r="SB29" i="461"/>
  <c r="SA29" i="461"/>
  <c r="RZ29" i="461"/>
  <c r="RY29" i="461"/>
  <c r="RX29" i="461"/>
  <c r="RW29" i="461"/>
  <c r="RV29" i="461"/>
  <c r="RU29" i="461"/>
  <c r="RT29" i="461"/>
  <c r="RS29" i="461"/>
  <c r="RR29" i="461"/>
  <c r="RQ29" i="461"/>
  <c r="RP29" i="461"/>
  <c r="RO29" i="461"/>
  <c r="RN29" i="461"/>
  <c r="RM29" i="461"/>
  <c r="RL29" i="461"/>
  <c r="RK29" i="461"/>
  <c r="RJ29" i="461"/>
  <c r="RI29" i="461"/>
  <c r="RH29" i="461"/>
  <c r="RG29" i="461"/>
  <c r="RF29" i="461"/>
  <c r="RE29" i="461"/>
  <c r="RD29" i="461"/>
  <c r="RC29" i="461"/>
  <c r="RB29" i="461"/>
  <c r="RA29" i="461"/>
  <c r="QZ29" i="461"/>
  <c r="QY29" i="461"/>
  <c r="QX29" i="461"/>
  <c r="QW29" i="461"/>
  <c r="QV29" i="461"/>
  <c r="QU29" i="461"/>
  <c r="QT29" i="461"/>
  <c r="QS29" i="461"/>
  <c r="QR29" i="461"/>
  <c r="QQ29" i="461"/>
  <c r="QP29" i="461"/>
  <c r="QO29" i="461"/>
  <c r="QN29" i="461"/>
  <c r="QM29" i="461"/>
  <c r="QL29" i="461"/>
  <c r="QK29" i="461"/>
  <c r="QJ29" i="461"/>
  <c r="QI29" i="461"/>
  <c r="QH29" i="461"/>
  <c r="QG29" i="461"/>
  <c r="QF29" i="461"/>
  <c r="QE29" i="461"/>
  <c r="QD29" i="461"/>
  <c r="QC29" i="461"/>
  <c r="QB29" i="461"/>
  <c r="QA29" i="461"/>
  <c r="PZ29" i="461"/>
  <c r="PY29" i="461"/>
  <c r="PX29" i="461"/>
  <c r="PW29" i="461"/>
  <c r="PV29" i="461"/>
  <c r="PU29" i="461"/>
  <c r="PT29" i="461"/>
  <c r="PS29" i="461"/>
  <c r="PR29" i="461"/>
  <c r="PQ29" i="461"/>
  <c r="PP29" i="461"/>
  <c r="PO29" i="461"/>
  <c r="PN29" i="461"/>
  <c r="PM29" i="461"/>
  <c r="PL29" i="461"/>
  <c r="PK29" i="461"/>
  <c r="PJ29" i="461"/>
  <c r="PI29" i="461"/>
  <c r="PH29" i="461"/>
  <c r="PG29" i="461"/>
  <c r="PF29" i="461"/>
  <c r="PE29" i="461"/>
  <c r="PD29" i="461"/>
  <c r="PC29" i="461"/>
  <c r="PB29" i="461"/>
  <c r="PA29" i="461"/>
  <c r="OZ29" i="461"/>
  <c r="OY29" i="461"/>
  <c r="OX29" i="461"/>
  <c r="OW29" i="461"/>
  <c r="OV29" i="461"/>
  <c r="OU29" i="461"/>
  <c r="OT29" i="461"/>
  <c r="OS29" i="461"/>
  <c r="OR29" i="461"/>
  <c r="OQ29" i="461"/>
  <c r="OP29" i="461"/>
  <c r="OO29" i="461"/>
  <c r="ON29" i="461"/>
  <c r="OM29" i="461"/>
  <c r="OL29" i="461"/>
  <c r="OK29" i="461"/>
  <c r="OJ29" i="461"/>
  <c r="OI29" i="461"/>
  <c r="OH29" i="461"/>
  <c r="OG29" i="461"/>
  <c r="OF29" i="461"/>
  <c r="OE29" i="461"/>
  <c r="OD29" i="461"/>
  <c r="OC29" i="461"/>
  <c r="OB29" i="461"/>
  <c r="OA29" i="461"/>
  <c r="NZ29" i="461"/>
  <c r="NY29" i="461"/>
  <c r="NX29" i="461"/>
  <c r="NW29" i="461"/>
  <c r="NV29" i="461"/>
  <c r="NU29" i="461"/>
  <c r="NT29" i="461"/>
  <c r="NS29" i="461"/>
  <c r="NR29" i="461"/>
  <c r="NQ29" i="461"/>
  <c r="NP29" i="461"/>
  <c r="NO29" i="461"/>
  <c r="NN29" i="461"/>
  <c r="NM29" i="461"/>
  <c r="NL29" i="461"/>
  <c r="NK29" i="461"/>
  <c r="NJ29" i="461"/>
  <c r="NI29" i="461"/>
  <c r="NH29" i="461"/>
  <c r="NG29" i="461"/>
  <c r="NF29" i="461"/>
  <c r="NE29" i="461"/>
  <c r="ND29" i="461"/>
  <c r="NC29" i="461"/>
  <c r="NB29" i="461"/>
  <c r="NA29" i="461"/>
  <c r="MZ29" i="461"/>
  <c r="MY29" i="461"/>
  <c r="MX29" i="461"/>
  <c r="MW29" i="461"/>
  <c r="MV29" i="461"/>
  <c r="MU29" i="461"/>
  <c r="MT29" i="461"/>
  <c r="MS29" i="461"/>
  <c r="MR29" i="461"/>
  <c r="MQ29" i="461"/>
  <c r="MP29" i="461"/>
  <c r="MO29" i="461"/>
  <c r="MN29" i="461"/>
  <c r="MM29" i="461"/>
  <c r="ML29" i="461"/>
  <c r="MK29" i="461"/>
  <c r="MJ29" i="461"/>
  <c r="MI29" i="461"/>
  <c r="MH29" i="461"/>
  <c r="MG29" i="461"/>
  <c r="MF29" i="461"/>
  <c r="ME29" i="461"/>
  <c r="MD29" i="461"/>
  <c r="MC29" i="461"/>
  <c r="MB29" i="461"/>
  <c r="MA29" i="461"/>
  <c r="LZ29" i="461"/>
  <c r="LY29" i="461"/>
  <c r="LX29" i="461"/>
  <c r="LW29" i="461"/>
  <c r="LV29" i="461"/>
  <c r="LU29" i="461"/>
  <c r="LT29" i="461"/>
  <c r="LS29" i="461"/>
  <c r="LR29" i="461"/>
  <c r="LQ29" i="461"/>
  <c r="LP29" i="461"/>
  <c r="LO29" i="461"/>
  <c r="LN29" i="461"/>
  <c r="LM29" i="461"/>
  <c r="LL29" i="461"/>
  <c r="LK29" i="461"/>
  <c r="LJ29" i="461"/>
  <c r="LI29" i="461"/>
  <c r="LH29" i="461"/>
  <c r="LG29" i="461"/>
  <c r="LF29" i="461"/>
  <c r="LE29" i="461"/>
  <c r="LD29" i="461"/>
  <c r="LC29" i="461"/>
  <c r="LB29" i="461"/>
  <c r="LA29" i="461"/>
  <c r="KZ29" i="461"/>
  <c r="KY29" i="461"/>
  <c r="KX29" i="461"/>
  <c r="KW29" i="461"/>
  <c r="KV29" i="461"/>
  <c r="KU29" i="461"/>
  <c r="KT29" i="461"/>
  <c r="KS29" i="461"/>
  <c r="KR29" i="461"/>
  <c r="KQ29" i="461"/>
  <c r="KP29" i="461"/>
  <c r="KO29" i="461"/>
  <c r="KN29" i="461"/>
  <c r="KM29" i="461"/>
  <c r="KL29" i="461"/>
  <c r="KK29" i="461"/>
  <c r="KJ29" i="461"/>
  <c r="KI29" i="461"/>
  <c r="KH29" i="461"/>
  <c r="KG29" i="461"/>
  <c r="KF29" i="461"/>
  <c r="KE29" i="461"/>
  <c r="KD29" i="461"/>
  <c r="KC29" i="461"/>
  <c r="KB29" i="461"/>
  <c r="KA29" i="461"/>
  <c r="JZ29" i="461"/>
  <c r="JY29" i="461"/>
  <c r="JX29" i="461"/>
  <c r="JW29" i="461"/>
  <c r="JV29" i="461"/>
  <c r="JU29" i="461"/>
  <c r="JT29" i="461"/>
  <c r="JS29" i="461"/>
  <c r="JR29" i="461"/>
  <c r="JQ29" i="461"/>
  <c r="JP29" i="461"/>
  <c r="JO29" i="461"/>
  <c r="JN29" i="461"/>
  <c r="JM29" i="461"/>
  <c r="JL29" i="461"/>
  <c r="JK29" i="461"/>
  <c r="JJ29" i="461"/>
  <c r="JI29" i="461"/>
  <c r="JH29" i="461"/>
  <c r="JG29" i="461"/>
  <c r="JF29" i="461"/>
  <c r="JE29" i="461"/>
  <c r="JD29" i="461"/>
  <c r="JC29" i="461"/>
  <c r="JB29" i="461"/>
  <c r="JA29" i="461"/>
  <c r="IZ29" i="461"/>
  <c r="IY29" i="461"/>
  <c r="IX29" i="461"/>
  <c r="IW29" i="461"/>
  <c r="IV29" i="461"/>
  <c r="IU29" i="461"/>
  <c r="IT29" i="461"/>
  <c r="IS29" i="461"/>
  <c r="IR29" i="461"/>
  <c r="IQ29" i="461"/>
  <c r="IP29" i="461"/>
  <c r="IO29" i="461"/>
  <c r="IN29" i="461"/>
  <c r="IM29" i="461"/>
  <c r="IL29" i="461"/>
  <c r="IK29" i="461"/>
  <c r="IJ29" i="461"/>
  <c r="II29" i="461"/>
  <c r="IH29" i="461"/>
  <c r="IG29" i="461"/>
  <c r="IF29" i="461"/>
  <c r="IE29" i="461"/>
  <c r="ID29" i="461"/>
  <c r="IC29" i="461"/>
  <c r="IB29" i="461"/>
  <c r="IA29" i="461"/>
  <c r="HZ29" i="461"/>
  <c r="HY29" i="461"/>
  <c r="HX29" i="461"/>
  <c r="HW29" i="461"/>
  <c r="HV29" i="461"/>
  <c r="HU29" i="461"/>
  <c r="HT29" i="461"/>
  <c r="HS29" i="461"/>
  <c r="HR29" i="461"/>
  <c r="HQ29" i="461"/>
  <c r="HP29" i="461"/>
  <c r="HO29" i="461"/>
  <c r="HN29" i="461"/>
  <c r="HM29" i="461"/>
  <c r="HL29" i="461"/>
  <c r="HK29" i="461"/>
  <c r="HJ29" i="461"/>
  <c r="HI29" i="461"/>
  <c r="HH29" i="461"/>
  <c r="HG29" i="461"/>
  <c r="HF29" i="461"/>
  <c r="HE29" i="461"/>
  <c r="HD29" i="461"/>
  <c r="HC29" i="461"/>
  <c r="HB29" i="461"/>
  <c r="HA29" i="461"/>
  <c r="GZ29" i="461"/>
  <c r="GY29" i="461"/>
  <c r="GX29" i="461"/>
  <c r="GW29" i="461"/>
  <c r="GV29" i="461"/>
  <c r="GU29" i="461"/>
  <c r="GT29" i="461"/>
  <c r="GS29" i="461"/>
  <c r="GR29" i="461"/>
  <c r="GQ29" i="461"/>
  <c r="GP29" i="461"/>
  <c r="GO29" i="461"/>
  <c r="GN29" i="461"/>
  <c r="GM29" i="461"/>
  <c r="GL29" i="461"/>
  <c r="GK29" i="461"/>
  <c r="GJ29" i="461"/>
  <c r="GI29" i="461"/>
  <c r="GH29" i="461"/>
  <c r="GG29" i="461"/>
  <c r="GF29" i="461"/>
  <c r="GE29" i="461"/>
  <c r="GD29" i="461"/>
  <c r="GC29" i="461"/>
  <c r="GB29" i="461"/>
  <c r="GA29" i="461"/>
  <c r="FZ29" i="461"/>
  <c r="FY29" i="461"/>
  <c r="FX29" i="461"/>
  <c r="FW29" i="461"/>
  <c r="FV29" i="461"/>
  <c r="FU29" i="461"/>
  <c r="FT29" i="461"/>
  <c r="FS29" i="461"/>
  <c r="FR29" i="461"/>
  <c r="FQ29" i="461"/>
  <c r="FP29" i="461"/>
  <c r="FO29" i="461"/>
  <c r="FN29" i="461"/>
  <c r="FM29" i="461"/>
  <c r="FL29" i="461"/>
  <c r="FK29" i="461"/>
  <c r="FJ29" i="461"/>
  <c r="FI29" i="461"/>
  <c r="FH29" i="461"/>
  <c r="FG29" i="461"/>
  <c r="FF29" i="461"/>
  <c r="FE29" i="461"/>
  <c r="FD29" i="461"/>
  <c r="FC29" i="461"/>
  <c r="FB29" i="461"/>
  <c r="FA29" i="461"/>
  <c r="EZ29" i="461"/>
  <c r="EY29" i="461"/>
  <c r="EX29" i="461"/>
  <c r="EW29" i="461"/>
  <c r="EV29" i="461"/>
  <c r="EU29" i="461"/>
  <c r="ET29" i="461"/>
  <c r="ES29" i="461"/>
  <c r="ER29" i="461"/>
  <c r="EQ29" i="461"/>
  <c r="EP29" i="461"/>
  <c r="EO29" i="461"/>
  <c r="EN29" i="461"/>
  <c r="EM29" i="461"/>
  <c r="EL29" i="461"/>
  <c r="EK29" i="461"/>
  <c r="EJ29" i="461"/>
  <c r="EI29" i="461"/>
  <c r="EH29" i="461"/>
  <c r="EG29" i="461"/>
  <c r="EF29" i="461"/>
  <c r="EE29" i="461"/>
  <c r="ED29" i="461"/>
  <c r="EC29" i="461"/>
  <c r="EB29" i="461"/>
  <c r="EA29" i="461"/>
  <c r="DZ29" i="461"/>
  <c r="DY29" i="461"/>
  <c r="DX29" i="461"/>
  <c r="DW29" i="461"/>
  <c r="DV29" i="461"/>
  <c r="DU29" i="461"/>
  <c r="DT29" i="461"/>
  <c r="DS29" i="461"/>
  <c r="DR29" i="461"/>
  <c r="DQ29" i="461"/>
  <c r="DP29" i="461"/>
  <c r="DO29" i="461"/>
  <c r="DN29" i="461"/>
  <c r="DM29" i="461"/>
  <c r="DL29" i="461"/>
  <c r="DK29" i="461"/>
  <c r="DJ29" i="461"/>
  <c r="DI29" i="461"/>
  <c r="DH29" i="461"/>
  <c r="DG29" i="461"/>
  <c r="DF29" i="461"/>
  <c r="DE29" i="461"/>
  <c r="DD29" i="461"/>
  <c r="DC29" i="461"/>
  <c r="DB29" i="461"/>
  <c r="DA29" i="461"/>
  <c r="CZ29" i="461"/>
  <c r="CY29" i="461"/>
  <c r="CX29" i="461"/>
  <c r="CW29" i="461"/>
  <c r="CV29" i="461"/>
  <c r="CU29" i="461"/>
  <c r="CT29" i="461"/>
  <c r="CS29" i="461"/>
  <c r="CR29" i="461"/>
  <c r="CQ29" i="461"/>
  <c r="CP29" i="461"/>
  <c r="CO29" i="461"/>
  <c r="CN29" i="461"/>
  <c r="CM29" i="461"/>
  <c r="CL29" i="461"/>
  <c r="CK29" i="461"/>
  <c r="CJ29" i="461"/>
  <c r="CI29" i="461"/>
  <c r="CH29" i="461"/>
  <c r="CG29" i="461"/>
  <c r="CF29" i="461"/>
  <c r="CE29" i="461"/>
  <c r="CD29" i="461"/>
  <c r="CC29" i="461"/>
  <c r="CB29" i="461"/>
  <c r="CA29" i="461"/>
  <c r="BZ29" i="461"/>
  <c r="BY29" i="461"/>
  <c r="BX29" i="461"/>
  <c r="BW29" i="461"/>
  <c r="BV29" i="461"/>
  <c r="BU29" i="461"/>
  <c r="BT29" i="461"/>
  <c r="BS29" i="461"/>
  <c r="BR29" i="461"/>
  <c r="BQ29" i="461"/>
  <c r="BP29" i="461"/>
  <c r="BO29" i="461"/>
  <c r="BN29" i="461"/>
  <c r="BM29" i="461"/>
  <c r="BL29" i="461"/>
  <c r="BK29" i="461"/>
  <c r="BJ29" i="461"/>
  <c r="BI29" i="461"/>
  <c r="BH29" i="461"/>
  <c r="BG29" i="461"/>
  <c r="BF29" i="461"/>
  <c r="BE29" i="461"/>
  <c r="BD29" i="461"/>
  <c r="BC29" i="461"/>
  <c r="BB29" i="461"/>
  <c r="BA29" i="461"/>
  <c r="AZ29" i="461"/>
  <c r="AY29" i="461"/>
  <c r="AX29" i="461"/>
  <c r="AW29" i="461"/>
  <c r="AV29" i="461"/>
  <c r="AU29" i="461"/>
  <c r="AT29" i="461"/>
  <c r="AS29" i="461"/>
  <c r="AR29" i="461"/>
  <c r="AQ29" i="461"/>
  <c r="AP29" i="461"/>
  <c r="AO29" i="461"/>
  <c r="AN29" i="461"/>
  <c r="AM29" i="461"/>
  <c r="AL29" i="461"/>
  <c r="AK29" i="461"/>
  <c r="AJ29" i="461"/>
  <c r="AI29" i="461"/>
  <c r="AH29" i="461"/>
  <c r="AG29" i="461"/>
  <c r="AF29" i="461"/>
  <c r="AE29" i="461"/>
  <c r="AD29" i="461"/>
  <c r="AC29" i="461"/>
  <c r="AB29" i="461"/>
  <c r="AA29" i="461"/>
  <c r="Z29" i="461"/>
  <c r="Y29" i="461"/>
  <c r="U705" i="444"/>
  <c r="R656" i="444"/>
  <c r="S656" i="444"/>
  <c r="R657" i="444"/>
  <c r="S657" i="444"/>
  <c r="R658" i="444"/>
  <c r="S658" i="444"/>
  <c r="R659" i="444"/>
  <c r="S659" i="444"/>
  <c r="R660" i="444"/>
  <c r="S660" i="444"/>
  <c r="R661" i="444"/>
  <c r="S661" i="444"/>
  <c r="R662" i="444"/>
  <c r="S662" i="444"/>
  <c r="R663" i="444"/>
  <c r="S663" i="444"/>
  <c r="R664" i="444"/>
  <c r="S664" i="444"/>
  <c r="R665" i="444"/>
  <c r="S665" i="444"/>
  <c r="R666" i="444"/>
  <c r="S666" i="444"/>
  <c r="R667" i="444"/>
  <c r="S667" i="444"/>
  <c r="R668" i="444"/>
  <c r="S668" i="444"/>
  <c r="R669" i="444"/>
  <c r="S669" i="444"/>
  <c r="R670" i="444"/>
  <c r="S670" i="444"/>
  <c r="R671" i="444"/>
  <c r="S671" i="444"/>
  <c r="R672" i="444"/>
  <c r="S672" i="444"/>
  <c r="R673" i="444"/>
  <c r="S673" i="444"/>
  <c r="R674" i="444"/>
  <c r="S674" i="444"/>
  <c r="R675" i="444"/>
  <c r="S675" i="444"/>
  <c r="R676" i="444"/>
  <c r="S676" i="444"/>
  <c r="R677" i="444"/>
  <c r="S677" i="444"/>
  <c r="R678" i="444"/>
  <c r="S678" i="444"/>
  <c r="R679" i="444"/>
  <c r="S679" i="444"/>
  <c r="R680" i="444"/>
  <c r="S680" i="444"/>
  <c r="R681" i="444"/>
  <c r="S681" i="444"/>
  <c r="R682" i="444"/>
  <c r="S682" i="444"/>
  <c r="R683" i="444"/>
  <c r="S683" i="444"/>
  <c r="R684" i="444"/>
  <c r="S684" i="444"/>
  <c r="R685" i="444"/>
  <c r="S685" i="444"/>
  <c r="R686" i="444"/>
  <c r="S686" i="444"/>
  <c r="R687" i="444"/>
  <c r="S687" i="444"/>
  <c r="R688" i="444"/>
  <c r="S688" i="444"/>
  <c r="R689" i="444"/>
  <c r="S689" i="444"/>
  <c r="R690" i="444"/>
  <c r="S690" i="444"/>
  <c r="R691" i="444"/>
  <c r="S691" i="444"/>
  <c r="R692" i="444"/>
  <c r="S692" i="444"/>
  <c r="R693" i="444"/>
  <c r="S693" i="444"/>
  <c r="R694" i="444"/>
  <c r="S694" i="444"/>
  <c r="R695" i="444"/>
  <c r="S695" i="444"/>
  <c r="R696" i="444"/>
  <c r="S696" i="444"/>
  <c r="R697" i="444"/>
  <c r="S697" i="444"/>
  <c r="R698" i="444"/>
  <c r="S698" i="444"/>
  <c r="R699" i="444"/>
  <c r="S699" i="444"/>
  <c r="R700" i="444"/>
  <c r="S700" i="444"/>
  <c r="R701" i="444"/>
  <c r="S701" i="444"/>
  <c r="R702" i="444"/>
  <c r="S702" i="444"/>
  <c r="R703" i="444"/>
  <c r="S703" i="444"/>
  <c r="R704" i="444"/>
  <c r="S704" i="444"/>
  <c r="R705" i="444"/>
  <c r="S705" i="444"/>
  <c r="A684" i="444"/>
  <c r="A685" i="444"/>
  <c r="A686" i="444"/>
  <c r="A687" i="444"/>
  <c r="A688" i="444"/>
  <c r="A689" i="444"/>
  <c r="A690" i="444"/>
  <c r="A691" i="444"/>
  <c r="A692" i="444"/>
  <c r="A693" i="444"/>
  <c r="A694" i="444"/>
  <c r="A695" i="444"/>
  <c r="A696" i="444"/>
  <c r="A697" i="444"/>
  <c r="A698" i="444"/>
  <c r="A699" i="444"/>
  <c r="A700" i="444"/>
  <c r="A701" i="444"/>
  <c r="A702" i="444"/>
  <c r="A703" i="444"/>
  <c r="A704" i="444"/>
  <c r="A705" i="444"/>
  <c r="R640" i="444" l="1"/>
  <c r="S640" i="444"/>
  <c r="R641" i="444"/>
  <c r="S641" i="444"/>
  <c r="R642" i="444"/>
  <c r="S642" i="444"/>
  <c r="R643" i="444"/>
  <c r="S643" i="444"/>
  <c r="R644" i="444"/>
  <c r="S644" i="444"/>
  <c r="R645" i="444"/>
  <c r="S645" i="444"/>
  <c r="R646" i="444"/>
  <c r="S646" i="444"/>
  <c r="R647" i="444"/>
  <c r="S647" i="444"/>
  <c r="R648" i="444"/>
  <c r="S648" i="444"/>
  <c r="R649" i="444"/>
  <c r="S649" i="444"/>
  <c r="R650" i="444"/>
  <c r="S650" i="444"/>
  <c r="R651" i="444"/>
  <c r="S651" i="444"/>
  <c r="R652" i="444"/>
  <c r="S652" i="444"/>
  <c r="R653" i="444"/>
  <c r="S653" i="444"/>
  <c r="R654" i="444"/>
  <c r="S654" i="444"/>
  <c r="R655" i="444"/>
  <c r="S655" i="444"/>
  <c r="G8" i="484" l="1"/>
  <c r="E8" i="484"/>
  <c r="R623" i="444" l="1"/>
  <c r="S623" i="444"/>
  <c r="R624" i="444"/>
  <c r="S624" i="444"/>
  <c r="R625" i="444"/>
  <c r="S625" i="444"/>
  <c r="R626" i="444"/>
  <c r="S626" i="444"/>
  <c r="R627" i="444"/>
  <c r="S627" i="444"/>
  <c r="R628" i="444"/>
  <c r="S628" i="444"/>
  <c r="R629" i="444"/>
  <c r="S629" i="444"/>
  <c r="R630" i="444"/>
  <c r="S630" i="444"/>
  <c r="R631" i="444"/>
  <c r="S631" i="444"/>
  <c r="R632" i="444"/>
  <c r="S632" i="444"/>
  <c r="R633" i="444"/>
  <c r="S633" i="444"/>
  <c r="R634" i="444"/>
  <c r="S634" i="444"/>
  <c r="R635" i="444"/>
  <c r="S635" i="444"/>
  <c r="R636" i="444"/>
  <c r="S636" i="444"/>
  <c r="R637" i="444"/>
  <c r="S637" i="444"/>
  <c r="R638" i="444"/>
  <c r="S638" i="444"/>
  <c r="R639" i="444"/>
  <c r="S639" i="444"/>
  <c r="R622" i="444"/>
  <c r="I11" i="484"/>
  <c r="AM21" i="437" l="1"/>
  <c r="AO20" i="437" l="1"/>
  <c r="AR21" i="437"/>
  <c r="AP21" i="437"/>
  <c r="AO21" i="437"/>
  <c r="AN21" i="437"/>
  <c r="AO80" i="437" s="1"/>
  <c r="AK21" i="437"/>
  <c r="G1" i="438"/>
  <c r="J1" i="438"/>
  <c r="N1" i="438"/>
  <c r="O1" i="438"/>
  <c r="P1" i="438"/>
  <c r="F1" i="438"/>
  <c r="H1" i="438"/>
  <c r="I1" i="438"/>
  <c r="L1" i="438"/>
  <c r="M1" i="438"/>
  <c r="Q1" i="438"/>
  <c r="K1" i="438"/>
  <c r="E5" i="438" l="1"/>
  <c r="R601" i="444"/>
  <c r="S601" i="444"/>
  <c r="R602" i="444"/>
  <c r="S602" i="444"/>
  <c r="R603" i="444"/>
  <c r="S603" i="444"/>
  <c r="R604" i="444"/>
  <c r="S604" i="444"/>
  <c r="R605" i="444"/>
  <c r="S605" i="444"/>
  <c r="R606" i="444"/>
  <c r="S606" i="444"/>
  <c r="R607" i="444"/>
  <c r="S607" i="444"/>
  <c r="R608" i="444"/>
  <c r="S608" i="444"/>
  <c r="R609" i="444"/>
  <c r="S609" i="444"/>
  <c r="R610" i="444"/>
  <c r="S610" i="444"/>
  <c r="R611" i="444"/>
  <c r="S611" i="444"/>
  <c r="R612" i="444"/>
  <c r="S612" i="444"/>
  <c r="R613" i="444"/>
  <c r="S613" i="444"/>
  <c r="R614" i="444"/>
  <c r="S614" i="444"/>
  <c r="R615" i="444"/>
  <c r="S615" i="444"/>
  <c r="R616" i="444"/>
  <c r="S616" i="444"/>
  <c r="R617" i="444"/>
  <c r="S617" i="444"/>
  <c r="R618" i="444"/>
  <c r="S618" i="444"/>
  <c r="R619" i="444"/>
  <c r="S619" i="444"/>
  <c r="R620" i="444"/>
  <c r="S620" i="444"/>
  <c r="R621" i="444"/>
  <c r="S621" i="444"/>
  <c r="S622" i="444"/>
  <c r="R600" i="444"/>
  <c r="R579" i="444" l="1"/>
  <c r="S579" i="444"/>
  <c r="R580" i="444"/>
  <c r="S580" i="444"/>
  <c r="R581" i="444"/>
  <c r="S581" i="444"/>
  <c r="R582" i="444"/>
  <c r="S582" i="444"/>
  <c r="R583" i="444"/>
  <c r="S583" i="444"/>
  <c r="R584" i="444"/>
  <c r="S584" i="444"/>
  <c r="R585" i="444"/>
  <c r="S585" i="444"/>
  <c r="R586" i="444"/>
  <c r="S586" i="444"/>
  <c r="R587" i="444"/>
  <c r="S587" i="444"/>
  <c r="R588" i="444"/>
  <c r="S588" i="444"/>
  <c r="R589" i="444"/>
  <c r="S589" i="444"/>
  <c r="R590" i="444"/>
  <c r="S590" i="444"/>
  <c r="R591" i="444"/>
  <c r="S591" i="444"/>
  <c r="R592" i="444"/>
  <c r="S592" i="444"/>
  <c r="R593" i="444"/>
  <c r="S593" i="444"/>
  <c r="R594" i="444"/>
  <c r="S594" i="444"/>
  <c r="R595" i="444"/>
  <c r="S595" i="444"/>
  <c r="R596" i="444"/>
  <c r="S596" i="444"/>
  <c r="R597" i="444"/>
  <c r="S597" i="444"/>
  <c r="R598" i="444"/>
  <c r="S598" i="444"/>
  <c r="R599" i="444"/>
  <c r="S599" i="444"/>
  <c r="S600" i="444"/>
  <c r="R557" i="444" l="1"/>
  <c r="S557" i="444"/>
  <c r="R558" i="444"/>
  <c r="S558" i="444"/>
  <c r="R559" i="444"/>
  <c r="S559" i="444"/>
  <c r="R560" i="444"/>
  <c r="S560" i="444"/>
  <c r="R561" i="444"/>
  <c r="S561" i="444"/>
  <c r="R562" i="444"/>
  <c r="S562" i="444"/>
  <c r="R563" i="444"/>
  <c r="S563" i="444"/>
  <c r="R564" i="444"/>
  <c r="S564" i="444"/>
  <c r="R565" i="444"/>
  <c r="S565" i="444"/>
  <c r="R566" i="444"/>
  <c r="S566" i="444"/>
  <c r="R567" i="444"/>
  <c r="S567" i="444"/>
  <c r="R568" i="444"/>
  <c r="S568" i="444"/>
  <c r="R569" i="444"/>
  <c r="S569" i="444"/>
  <c r="R570" i="444"/>
  <c r="S570" i="444"/>
  <c r="R571" i="444"/>
  <c r="S571" i="444"/>
  <c r="R572" i="444"/>
  <c r="S572" i="444"/>
  <c r="R573" i="444"/>
  <c r="S573" i="444"/>
  <c r="R574" i="444"/>
  <c r="S574" i="444"/>
  <c r="R575" i="444"/>
  <c r="S575" i="444"/>
  <c r="R576" i="444"/>
  <c r="S576" i="444"/>
  <c r="R577" i="444"/>
  <c r="S577" i="444"/>
  <c r="R578" i="444"/>
  <c r="S578" i="444"/>
  <c r="W38" i="457" l="1"/>
  <c r="W37" i="457"/>
  <c r="W36" i="457"/>
  <c r="W35" i="457"/>
  <c r="W34" i="457"/>
  <c r="W33" i="457"/>
  <c r="W32" i="457"/>
  <c r="W31" i="457"/>
  <c r="W29" i="457"/>
  <c r="W28" i="457"/>
  <c r="W27" i="457"/>
  <c r="W26" i="457"/>
  <c r="W25" i="457"/>
  <c r="W24" i="457"/>
  <c r="W23" i="457"/>
  <c r="W22" i="457"/>
  <c r="W21" i="457"/>
  <c r="W20" i="457"/>
  <c r="W19" i="457"/>
  <c r="W18" i="457"/>
  <c r="W17" i="457"/>
  <c r="W16" i="457"/>
  <c r="W15" i="457"/>
  <c r="W14" i="457"/>
  <c r="W13" i="457"/>
  <c r="U684" i="444" l="1"/>
  <c r="U685" i="444"/>
  <c r="U686" i="444"/>
  <c r="U687" i="444"/>
  <c r="U688" i="444"/>
  <c r="U689" i="444"/>
  <c r="U690" i="444"/>
  <c r="U691" i="444"/>
  <c r="U692" i="444"/>
  <c r="U693" i="444"/>
  <c r="U694" i="444"/>
  <c r="U695" i="444"/>
  <c r="U696" i="444"/>
  <c r="U697" i="444"/>
  <c r="U698" i="444"/>
  <c r="U699" i="444"/>
  <c r="U700" i="444"/>
  <c r="U701" i="444"/>
  <c r="U702" i="444"/>
  <c r="U703" i="444"/>
  <c r="U704" i="444"/>
  <c r="R544" i="444"/>
  <c r="S544" i="444"/>
  <c r="R545" i="444"/>
  <c r="S545" i="444"/>
  <c r="R546" i="444"/>
  <c r="S546" i="444"/>
  <c r="R547" i="444"/>
  <c r="S547" i="444"/>
  <c r="R548" i="444"/>
  <c r="S548" i="444"/>
  <c r="R549" i="444"/>
  <c r="S549" i="444"/>
  <c r="R550" i="444"/>
  <c r="S550" i="444"/>
  <c r="R551" i="444"/>
  <c r="S551" i="444"/>
  <c r="R552" i="444"/>
  <c r="S552" i="444"/>
  <c r="R553" i="444"/>
  <c r="S553" i="444"/>
  <c r="R554" i="444"/>
  <c r="S554" i="444"/>
  <c r="R555" i="444"/>
  <c r="S555" i="444"/>
  <c r="R556" i="444"/>
  <c r="S556" i="444"/>
  <c r="R543" i="444" l="1"/>
  <c r="R535" i="444"/>
  <c r="S535" i="444"/>
  <c r="R536" i="444"/>
  <c r="S536" i="444"/>
  <c r="R537" i="444"/>
  <c r="S537" i="444"/>
  <c r="R538" i="444"/>
  <c r="S538" i="444"/>
  <c r="R539" i="444"/>
  <c r="S539" i="444"/>
  <c r="R540" i="444"/>
  <c r="S540" i="444"/>
  <c r="R541" i="444"/>
  <c r="S541" i="444"/>
  <c r="R542" i="444"/>
  <c r="S542" i="444"/>
  <c r="S543" i="444"/>
  <c r="T537" i="444" l="1"/>
  <c r="T540" i="444"/>
  <c r="T535" i="444"/>
  <c r="T539" i="444"/>
  <c r="T543" i="444"/>
  <c r="T541" i="444"/>
  <c r="T536" i="444"/>
  <c r="T542" i="444"/>
  <c r="T538" i="444"/>
  <c r="R513" i="444"/>
  <c r="S513" i="444"/>
  <c r="R514" i="444"/>
  <c r="S514" i="444"/>
  <c r="R515" i="444"/>
  <c r="S515" i="444"/>
  <c r="R516" i="444"/>
  <c r="S516" i="444"/>
  <c r="R517" i="444"/>
  <c r="S517" i="444"/>
  <c r="R518" i="444"/>
  <c r="S518" i="444"/>
  <c r="R519" i="444"/>
  <c r="S519" i="444"/>
  <c r="R520" i="444"/>
  <c r="S520" i="444"/>
  <c r="R521" i="444"/>
  <c r="S521" i="444"/>
  <c r="R522" i="444"/>
  <c r="S522" i="444"/>
  <c r="R523" i="444"/>
  <c r="S523" i="444"/>
  <c r="R524" i="444"/>
  <c r="S524" i="444"/>
  <c r="R525" i="444"/>
  <c r="S525" i="444"/>
  <c r="R526" i="444"/>
  <c r="S526" i="444"/>
  <c r="R527" i="444"/>
  <c r="S527" i="444"/>
  <c r="R528" i="444"/>
  <c r="S528" i="444"/>
  <c r="R529" i="444"/>
  <c r="S529" i="444"/>
  <c r="R530" i="444"/>
  <c r="S530" i="444"/>
  <c r="R531" i="444"/>
  <c r="S531" i="444"/>
  <c r="R532" i="444"/>
  <c r="S532" i="444"/>
  <c r="R533" i="444"/>
  <c r="S533" i="444"/>
  <c r="R534" i="444"/>
  <c r="S534" i="444"/>
  <c r="D17" i="438" l="1"/>
  <c r="D19" i="438"/>
  <c r="D28" i="438"/>
  <c r="Q46" i="479" l="1"/>
  <c r="Q2" i="479"/>
  <c r="R478" i="444" l="1"/>
  <c r="R447" i="444" l="1"/>
  <c r="S447" i="444"/>
  <c r="R448" i="444"/>
  <c r="S448" i="444"/>
  <c r="R449" i="444"/>
  <c r="S449" i="444"/>
  <c r="R450" i="444"/>
  <c r="S450" i="444"/>
  <c r="R451" i="444"/>
  <c r="S451" i="444"/>
  <c r="R452" i="444"/>
  <c r="S452" i="444"/>
  <c r="R453" i="444"/>
  <c r="S453" i="444"/>
  <c r="R454" i="444"/>
  <c r="S454" i="444"/>
  <c r="R455" i="444"/>
  <c r="S455" i="444"/>
  <c r="R456" i="444"/>
  <c r="S456" i="444"/>
  <c r="R457" i="444"/>
  <c r="S457" i="444"/>
  <c r="R458" i="444"/>
  <c r="S458" i="444"/>
  <c r="R459" i="444"/>
  <c r="S459" i="444"/>
  <c r="R460" i="444"/>
  <c r="S460" i="444"/>
  <c r="R461" i="444"/>
  <c r="S461" i="444"/>
  <c r="R462" i="444"/>
  <c r="S462" i="444"/>
  <c r="R463" i="444"/>
  <c r="S463" i="444"/>
  <c r="R464" i="444"/>
  <c r="S464" i="444"/>
  <c r="R465" i="444"/>
  <c r="S465" i="444"/>
  <c r="R466" i="444"/>
  <c r="S466" i="444"/>
  <c r="R467" i="444"/>
  <c r="S467" i="444"/>
  <c r="R468" i="444"/>
  <c r="S468" i="444"/>
  <c r="R469" i="444"/>
  <c r="S469" i="444"/>
  <c r="R470" i="444"/>
  <c r="S470" i="444"/>
  <c r="R471" i="444"/>
  <c r="S471" i="444"/>
  <c r="R472" i="444"/>
  <c r="S472" i="444"/>
  <c r="R473" i="444"/>
  <c r="S473" i="444"/>
  <c r="R474" i="444"/>
  <c r="S474" i="444"/>
  <c r="R475" i="444"/>
  <c r="S475" i="444"/>
  <c r="R476" i="444"/>
  <c r="S476" i="444"/>
  <c r="R477" i="444"/>
  <c r="S477" i="444"/>
  <c r="S478" i="444"/>
  <c r="R479" i="444"/>
  <c r="S479" i="444"/>
  <c r="R480" i="444"/>
  <c r="S480" i="444"/>
  <c r="R481" i="444"/>
  <c r="S481" i="444"/>
  <c r="R482" i="444"/>
  <c r="S482" i="444"/>
  <c r="R483" i="444"/>
  <c r="S483" i="444"/>
  <c r="R484" i="444"/>
  <c r="S484" i="444"/>
  <c r="R485" i="444"/>
  <c r="S485" i="444"/>
  <c r="R486" i="444"/>
  <c r="S486" i="444"/>
  <c r="R487" i="444"/>
  <c r="S487" i="444"/>
  <c r="R488" i="444"/>
  <c r="S488" i="444"/>
  <c r="R489" i="444"/>
  <c r="S489" i="444"/>
  <c r="R490" i="444"/>
  <c r="S490" i="444"/>
  <c r="R491" i="444"/>
  <c r="S491" i="444"/>
  <c r="R492" i="444"/>
  <c r="S492" i="444"/>
  <c r="R493" i="444"/>
  <c r="S493" i="444"/>
  <c r="R494" i="444"/>
  <c r="S494" i="444"/>
  <c r="R495" i="444"/>
  <c r="S495" i="444"/>
  <c r="R496" i="444"/>
  <c r="S496" i="444"/>
  <c r="R497" i="444"/>
  <c r="S497" i="444"/>
  <c r="R498" i="444"/>
  <c r="S498" i="444"/>
  <c r="R499" i="444"/>
  <c r="S499" i="444"/>
  <c r="R500" i="444"/>
  <c r="S500" i="444"/>
  <c r="R501" i="444"/>
  <c r="S501" i="444"/>
  <c r="R502" i="444"/>
  <c r="S502" i="444"/>
  <c r="R503" i="444"/>
  <c r="S503" i="444"/>
  <c r="R504" i="444"/>
  <c r="S504" i="444"/>
  <c r="R505" i="444"/>
  <c r="S505" i="444"/>
  <c r="R506" i="444"/>
  <c r="S506" i="444"/>
  <c r="R507" i="444"/>
  <c r="S507" i="444"/>
  <c r="R508" i="444"/>
  <c r="S508" i="444"/>
  <c r="R509" i="444"/>
  <c r="S509" i="444"/>
  <c r="R510" i="444"/>
  <c r="S510" i="444"/>
  <c r="R511" i="444"/>
  <c r="S511" i="444"/>
  <c r="R512" i="444"/>
  <c r="S512" i="444"/>
  <c r="T513" i="444"/>
  <c r="T515" i="444"/>
  <c r="T517" i="444"/>
  <c r="T519" i="444"/>
  <c r="T521" i="444"/>
  <c r="T523" i="444"/>
  <c r="T525" i="444"/>
  <c r="T527" i="444"/>
  <c r="T529" i="444"/>
  <c r="T531" i="444"/>
  <c r="T533" i="444"/>
  <c r="A672" i="444"/>
  <c r="A673" i="444"/>
  <c r="A674" i="444"/>
  <c r="A675" i="444"/>
  <c r="A676" i="444"/>
  <c r="A677" i="444"/>
  <c r="A678" i="444"/>
  <c r="A679" i="444"/>
  <c r="A680" i="444"/>
  <c r="A681" i="444"/>
  <c r="A682" i="444"/>
  <c r="A683" i="444"/>
  <c r="T511" i="444" l="1"/>
  <c r="T509" i="444"/>
  <c r="T507" i="444"/>
  <c r="T505" i="444"/>
  <c r="T503" i="444"/>
  <c r="T501" i="444"/>
  <c r="T499" i="444"/>
  <c r="T497" i="444"/>
  <c r="T495" i="444"/>
  <c r="T493" i="444"/>
  <c r="T491" i="444"/>
  <c r="T489" i="444"/>
  <c r="T487" i="444"/>
  <c r="T485" i="444"/>
  <c r="T483" i="444"/>
  <c r="T481" i="444"/>
  <c r="T479" i="444"/>
  <c r="T477" i="444"/>
  <c r="T475" i="444"/>
  <c r="T473" i="444"/>
  <c r="T471" i="444"/>
  <c r="T469" i="444"/>
  <c r="T467" i="444"/>
  <c r="T465" i="444"/>
  <c r="T463" i="444"/>
  <c r="T461" i="444"/>
  <c r="T459" i="444"/>
  <c r="T457" i="444"/>
  <c r="T455" i="444"/>
  <c r="T453" i="444"/>
  <c r="T451" i="444"/>
  <c r="T449" i="444"/>
  <c r="T447" i="444"/>
  <c r="T534" i="444"/>
  <c r="T532" i="444"/>
  <c r="T530" i="444"/>
  <c r="T528" i="444"/>
  <c r="T526" i="444"/>
  <c r="T524" i="444"/>
  <c r="T522" i="444"/>
  <c r="T520" i="444"/>
  <c r="T518" i="444"/>
  <c r="T516" i="444"/>
  <c r="T514" i="444"/>
  <c r="T512" i="444"/>
  <c r="T510" i="444"/>
  <c r="T508" i="444"/>
  <c r="T506" i="444"/>
  <c r="T504" i="444"/>
  <c r="T502" i="444"/>
  <c r="T500" i="444"/>
  <c r="T498" i="444"/>
  <c r="T496" i="444"/>
  <c r="T494" i="444"/>
  <c r="T492" i="444"/>
  <c r="T490" i="444"/>
  <c r="T488" i="444"/>
  <c r="T486" i="444"/>
  <c r="T484" i="444"/>
  <c r="T482" i="444"/>
  <c r="T480" i="444"/>
  <c r="T478" i="444"/>
  <c r="T476" i="444"/>
  <c r="T474" i="444"/>
  <c r="T472" i="444"/>
  <c r="T470" i="444"/>
  <c r="T468" i="444"/>
  <c r="T466" i="444"/>
  <c r="T464" i="444"/>
  <c r="T462" i="444"/>
  <c r="T460" i="444"/>
  <c r="T458" i="444"/>
  <c r="T456" i="444"/>
  <c r="T454" i="444"/>
  <c r="T452" i="444"/>
  <c r="T450" i="444"/>
  <c r="T448" i="444"/>
  <c r="D83" i="464"/>
  <c r="D83" i="457"/>
  <c r="M83" i="457" s="1"/>
  <c r="D1" i="457"/>
  <c r="U683" i="444" l="1"/>
  <c r="U682" i="444"/>
  <c r="U681" i="444"/>
  <c r="U680" i="444"/>
  <c r="U679" i="444"/>
  <c r="U678" i="444"/>
  <c r="U677" i="444"/>
  <c r="U676" i="444"/>
  <c r="U675" i="444"/>
  <c r="U674" i="444"/>
  <c r="U673" i="444"/>
  <c r="U672" i="444"/>
  <c r="U671" i="444"/>
  <c r="U670" i="444"/>
  <c r="U669" i="444"/>
  <c r="U668" i="444"/>
  <c r="U667" i="444"/>
  <c r="U666" i="444"/>
  <c r="U665" i="444"/>
  <c r="U664" i="444"/>
  <c r="U663" i="444"/>
  <c r="U662" i="444"/>
  <c r="U661" i="444"/>
  <c r="U660" i="444"/>
  <c r="U659" i="444"/>
  <c r="U658" i="444"/>
  <c r="U657" i="444"/>
  <c r="U656" i="444"/>
  <c r="U655" i="444"/>
  <c r="U654" i="444"/>
  <c r="U653" i="444"/>
  <c r="U652" i="444"/>
  <c r="U651" i="444"/>
  <c r="U650" i="444"/>
  <c r="U649" i="444"/>
  <c r="U648" i="444"/>
  <c r="U647" i="444"/>
  <c r="U646" i="444"/>
  <c r="U645" i="444"/>
  <c r="U644" i="444"/>
  <c r="U643" i="444"/>
  <c r="U642" i="444"/>
  <c r="U641" i="444"/>
  <c r="U640" i="444"/>
  <c r="U639" i="444"/>
  <c r="U638" i="444"/>
  <c r="U637" i="444"/>
  <c r="U636" i="444"/>
  <c r="U635" i="444"/>
  <c r="U634" i="444"/>
  <c r="U633" i="444"/>
  <c r="U632" i="444"/>
  <c r="U631" i="444"/>
  <c r="U630" i="444"/>
  <c r="U629" i="444"/>
  <c r="U628" i="444"/>
  <c r="U627" i="444"/>
  <c r="U626" i="444"/>
  <c r="U625" i="444"/>
  <c r="U624" i="444"/>
  <c r="U623" i="444"/>
  <c r="U622" i="444"/>
  <c r="U621" i="444"/>
  <c r="U620" i="444"/>
  <c r="U619" i="444"/>
  <c r="U618" i="444"/>
  <c r="U617" i="444"/>
  <c r="U616" i="444"/>
  <c r="U615" i="444"/>
  <c r="U614" i="444"/>
  <c r="U613" i="444"/>
  <c r="U612" i="444"/>
  <c r="U611" i="444"/>
  <c r="U610" i="444"/>
  <c r="U609" i="444"/>
  <c r="U608" i="444"/>
  <c r="U607" i="444"/>
  <c r="U606" i="444"/>
  <c r="U605" i="444"/>
  <c r="U604" i="444"/>
  <c r="U603" i="444"/>
  <c r="U602" i="444"/>
  <c r="U601" i="444"/>
  <c r="U600" i="444"/>
  <c r="U599" i="444"/>
  <c r="U598" i="444"/>
  <c r="U597" i="444"/>
  <c r="U596" i="444"/>
  <c r="U595" i="444"/>
  <c r="U594" i="444"/>
  <c r="U593" i="444"/>
  <c r="U592" i="444"/>
  <c r="U591" i="444"/>
  <c r="U590" i="444"/>
  <c r="U589" i="444"/>
  <c r="U588" i="444"/>
  <c r="U587" i="444"/>
  <c r="U586" i="444"/>
  <c r="U585" i="444"/>
  <c r="U584" i="444"/>
  <c r="U583" i="444"/>
  <c r="U582" i="444"/>
  <c r="U581" i="444"/>
  <c r="U580" i="444"/>
  <c r="U579" i="444"/>
  <c r="U578" i="444"/>
  <c r="U577" i="444"/>
  <c r="U576" i="444"/>
  <c r="U575" i="444"/>
  <c r="U574" i="444"/>
  <c r="U573" i="444"/>
  <c r="U572" i="444"/>
  <c r="U571" i="444"/>
  <c r="U570" i="444"/>
  <c r="U569" i="444"/>
  <c r="U568" i="444"/>
  <c r="U567" i="444"/>
  <c r="U566" i="444"/>
  <c r="U565" i="444"/>
  <c r="U564" i="444"/>
  <c r="U563" i="444"/>
  <c r="U562" i="444"/>
  <c r="U561" i="444"/>
  <c r="U560" i="444"/>
  <c r="U559" i="444"/>
  <c r="U558" i="444"/>
  <c r="U557" i="444"/>
  <c r="U556" i="444"/>
  <c r="U555" i="444"/>
  <c r="U554" i="444"/>
  <c r="U553" i="444"/>
  <c r="U552" i="444"/>
  <c r="U551" i="444"/>
  <c r="U550" i="444"/>
  <c r="U549" i="444"/>
  <c r="U548" i="444"/>
  <c r="U547" i="444"/>
  <c r="U546" i="444"/>
  <c r="U545" i="444"/>
  <c r="U544" i="444"/>
  <c r="U543" i="444"/>
  <c r="U542" i="444"/>
  <c r="U541" i="444"/>
  <c r="U540" i="444"/>
  <c r="U539" i="444"/>
  <c r="U538" i="444"/>
  <c r="U537" i="444"/>
  <c r="U536" i="444"/>
  <c r="U535" i="444"/>
  <c r="U534" i="444"/>
  <c r="U533" i="444"/>
  <c r="U532" i="444"/>
  <c r="U531" i="444"/>
  <c r="U530" i="444"/>
  <c r="U529" i="444"/>
  <c r="U528" i="444"/>
  <c r="U527" i="444"/>
  <c r="U526" i="444"/>
  <c r="U525" i="444"/>
  <c r="U524" i="444"/>
  <c r="U523" i="444"/>
  <c r="U522" i="444"/>
  <c r="U521" i="444"/>
  <c r="U520" i="444"/>
  <c r="U519" i="444"/>
  <c r="U518" i="444"/>
  <c r="U517" i="444"/>
  <c r="U516" i="444"/>
  <c r="U515" i="444"/>
  <c r="U514" i="444"/>
  <c r="U513" i="444"/>
  <c r="U512" i="444"/>
  <c r="U511" i="444"/>
  <c r="U510" i="444"/>
  <c r="U509" i="444"/>
  <c r="U508" i="444"/>
  <c r="U507" i="444"/>
  <c r="U506" i="444"/>
  <c r="U505" i="444"/>
  <c r="U504" i="444"/>
  <c r="U503" i="444"/>
  <c r="U502" i="444"/>
  <c r="U501" i="444"/>
  <c r="U500" i="444"/>
  <c r="U499" i="444"/>
  <c r="U498" i="444"/>
  <c r="U497" i="444"/>
  <c r="U496" i="444"/>
  <c r="U495" i="444"/>
  <c r="U494" i="444"/>
  <c r="U493" i="444"/>
  <c r="U492" i="444"/>
  <c r="U491" i="444"/>
  <c r="U490" i="444"/>
  <c r="U489" i="444"/>
  <c r="U488" i="444"/>
  <c r="U487" i="444"/>
  <c r="U486" i="444"/>
  <c r="U485" i="444"/>
  <c r="U484" i="444"/>
  <c r="U483" i="444"/>
  <c r="U482" i="444"/>
  <c r="U481" i="444"/>
  <c r="U480" i="444"/>
  <c r="U479" i="444"/>
  <c r="U478" i="444"/>
  <c r="U477" i="444"/>
  <c r="U476" i="444"/>
  <c r="U475" i="444"/>
  <c r="U474" i="444"/>
  <c r="U473" i="444"/>
  <c r="U472" i="444"/>
  <c r="U471" i="444"/>
  <c r="U470" i="444"/>
  <c r="U469" i="444"/>
  <c r="U468" i="444"/>
  <c r="U467" i="444"/>
  <c r="U466" i="444"/>
  <c r="U465" i="444"/>
  <c r="U464" i="444"/>
  <c r="U463" i="444"/>
  <c r="U462" i="444"/>
  <c r="U461" i="444"/>
  <c r="U460" i="444"/>
  <c r="U459" i="444"/>
  <c r="U458" i="444"/>
  <c r="U457" i="444"/>
  <c r="U456" i="444"/>
  <c r="U455" i="444"/>
  <c r="U454" i="444"/>
  <c r="U453" i="444"/>
  <c r="U452" i="444"/>
  <c r="U451" i="444"/>
  <c r="U450" i="444"/>
  <c r="U449" i="444"/>
  <c r="U448" i="444"/>
  <c r="U447" i="444"/>
  <c r="U446" i="444"/>
  <c r="U445" i="444"/>
  <c r="U444" i="444"/>
  <c r="U443" i="444"/>
  <c r="U442" i="444"/>
  <c r="U441" i="444"/>
  <c r="U440" i="444"/>
  <c r="U439" i="444"/>
  <c r="U438" i="444"/>
  <c r="U437" i="444"/>
  <c r="U436" i="444"/>
  <c r="U435" i="444"/>
  <c r="U434" i="444"/>
  <c r="U433" i="444"/>
  <c r="U432" i="444"/>
  <c r="U431" i="444"/>
  <c r="U430" i="444"/>
  <c r="U429" i="444"/>
  <c r="U428" i="444"/>
  <c r="U427" i="444"/>
  <c r="U426" i="444"/>
  <c r="U425" i="444"/>
  <c r="U424" i="444"/>
  <c r="U423" i="444"/>
  <c r="U422" i="444"/>
  <c r="U421" i="444"/>
  <c r="U420" i="444"/>
  <c r="U419" i="444"/>
  <c r="U418" i="444"/>
  <c r="U417" i="444"/>
  <c r="U416" i="444"/>
  <c r="U415" i="444"/>
  <c r="U414" i="444"/>
  <c r="U413" i="444"/>
  <c r="U412" i="444"/>
  <c r="U411" i="444"/>
  <c r="U410" i="444"/>
  <c r="U409" i="444"/>
  <c r="U408" i="444"/>
  <c r="U407" i="444"/>
  <c r="U406" i="444"/>
  <c r="U405" i="444"/>
  <c r="U404" i="444"/>
  <c r="U403" i="444"/>
  <c r="U402" i="444"/>
  <c r="U401" i="444"/>
  <c r="U400" i="444"/>
  <c r="U399" i="444"/>
  <c r="U398" i="444"/>
  <c r="U397" i="444"/>
  <c r="U396" i="444"/>
  <c r="U395" i="444"/>
  <c r="U394" i="444"/>
  <c r="U393" i="444"/>
  <c r="U392" i="444"/>
  <c r="U391" i="444"/>
  <c r="U390" i="444"/>
  <c r="U389" i="444"/>
  <c r="U388" i="444"/>
  <c r="U387" i="444"/>
  <c r="U386" i="444"/>
  <c r="U385" i="444"/>
  <c r="U384" i="444"/>
  <c r="U383" i="444"/>
  <c r="U382" i="444"/>
  <c r="U381" i="444"/>
  <c r="U380" i="444"/>
  <c r="U379" i="444"/>
  <c r="U378" i="444"/>
  <c r="U377" i="444"/>
  <c r="U376" i="444"/>
  <c r="U375" i="444"/>
  <c r="U374" i="444"/>
  <c r="U373" i="444"/>
  <c r="U372" i="444"/>
  <c r="U371" i="444"/>
  <c r="U370" i="444"/>
  <c r="U369" i="444"/>
  <c r="U368" i="444"/>
  <c r="U367" i="444"/>
  <c r="U366" i="444"/>
  <c r="U365" i="444"/>
  <c r="U364" i="444"/>
  <c r="U363" i="444"/>
  <c r="U362" i="444"/>
  <c r="U361" i="444"/>
  <c r="U360" i="444"/>
  <c r="U359" i="444"/>
  <c r="U358" i="444"/>
  <c r="U357" i="444"/>
  <c r="U356" i="444"/>
  <c r="U355" i="444"/>
  <c r="U354" i="444"/>
  <c r="U353" i="444"/>
  <c r="U352" i="444"/>
  <c r="U351" i="444"/>
  <c r="U350" i="444"/>
  <c r="U349" i="444"/>
  <c r="U348" i="444"/>
  <c r="U347" i="444"/>
  <c r="U346" i="444"/>
  <c r="U345" i="444"/>
  <c r="U344" i="444"/>
  <c r="U343" i="444"/>
  <c r="U342" i="444"/>
  <c r="U341" i="444"/>
  <c r="U340" i="444"/>
  <c r="U339" i="444"/>
  <c r="U338" i="444"/>
  <c r="U337" i="444"/>
  <c r="U336" i="444"/>
  <c r="U335" i="444"/>
  <c r="U334" i="444"/>
  <c r="U333" i="444"/>
  <c r="U332" i="444"/>
  <c r="U331" i="444"/>
  <c r="U330" i="444"/>
  <c r="U329" i="444"/>
  <c r="U328" i="444"/>
  <c r="U327" i="444"/>
  <c r="U326" i="444"/>
  <c r="U325" i="444"/>
  <c r="U324" i="444"/>
  <c r="U323" i="444"/>
  <c r="U322" i="444"/>
  <c r="U321" i="444"/>
  <c r="U320" i="444"/>
  <c r="U319" i="444"/>
  <c r="U318" i="444"/>
  <c r="U317" i="444"/>
  <c r="U316" i="444"/>
  <c r="U315" i="444"/>
  <c r="U314" i="444"/>
  <c r="U313" i="444"/>
  <c r="U312" i="444"/>
  <c r="U311" i="444"/>
  <c r="U310" i="444"/>
  <c r="U309" i="444"/>
  <c r="U308" i="444"/>
  <c r="U307" i="444"/>
  <c r="U306" i="444"/>
  <c r="U305" i="444"/>
  <c r="U304" i="444"/>
  <c r="U303" i="444"/>
  <c r="U302" i="444"/>
  <c r="U301" i="444"/>
  <c r="U300" i="444"/>
  <c r="U299" i="444"/>
  <c r="U298" i="444"/>
  <c r="U297" i="444"/>
  <c r="U296" i="444"/>
  <c r="U295" i="444"/>
  <c r="U294" i="444"/>
  <c r="U293" i="444"/>
  <c r="U292" i="444"/>
  <c r="U291" i="444"/>
  <c r="U290" i="444"/>
  <c r="U289" i="444"/>
  <c r="U288" i="444"/>
  <c r="U287" i="444"/>
  <c r="U286" i="444"/>
  <c r="U285" i="444"/>
  <c r="U284" i="444"/>
  <c r="U283" i="444"/>
  <c r="U282" i="444"/>
  <c r="U281" i="444"/>
  <c r="U280" i="444"/>
  <c r="U279" i="444"/>
  <c r="U278" i="444"/>
  <c r="U277" i="444"/>
  <c r="U276" i="444"/>
  <c r="U275" i="444"/>
  <c r="U274" i="444"/>
  <c r="U273" i="444"/>
  <c r="U272" i="444"/>
  <c r="U271" i="444"/>
  <c r="U270" i="444"/>
  <c r="U269" i="444"/>
  <c r="U268" i="444"/>
  <c r="U267" i="444"/>
  <c r="U266" i="444"/>
  <c r="U265" i="444"/>
  <c r="U264" i="444"/>
  <c r="U263" i="444"/>
  <c r="U262" i="444"/>
  <c r="U261" i="444"/>
  <c r="U260" i="444"/>
  <c r="U259" i="444"/>
  <c r="U258" i="444"/>
  <c r="U257" i="444"/>
  <c r="U256" i="444"/>
  <c r="U255" i="444"/>
  <c r="U254" i="444"/>
  <c r="U253" i="444"/>
  <c r="U252" i="444"/>
  <c r="U251" i="444"/>
  <c r="U250" i="444"/>
  <c r="U249" i="444"/>
  <c r="U248" i="444"/>
  <c r="U247" i="444"/>
  <c r="U246" i="444"/>
  <c r="U245" i="444"/>
  <c r="U244" i="444"/>
  <c r="U243" i="444"/>
  <c r="U242" i="444"/>
  <c r="U241" i="444"/>
  <c r="U240" i="444"/>
  <c r="U239" i="444"/>
  <c r="U238" i="444"/>
  <c r="U237" i="444"/>
  <c r="U236" i="444"/>
  <c r="U235" i="444"/>
  <c r="U234" i="444"/>
  <c r="U233" i="444"/>
  <c r="U232" i="444"/>
  <c r="U231" i="444"/>
  <c r="U230" i="444"/>
  <c r="U229" i="444"/>
  <c r="U228" i="444"/>
  <c r="U227" i="444"/>
  <c r="U226" i="444"/>
  <c r="U225" i="444"/>
  <c r="U224" i="444"/>
  <c r="U223" i="444"/>
  <c r="U222" i="444"/>
  <c r="U221" i="444"/>
  <c r="U220" i="444"/>
  <c r="U219" i="444"/>
  <c r="U218" i="444"/>
  <c r="U217" i="444"/>
  <c r="U216" i="444"/>
  <c r="U215" i="444"/>
  <c r="U214" i="444"/>
  <c r="U213" i="444"/>
  <c r="U212" i="444"/>
  <c r="U211" i="444"/>
  <c r="U210" i="444"/>
  <c r="U209" i="444"/>
  <c r="U208" i="444"/>
  <c r="U207" i="444"/>
  <c r="U206" i="444"/>
  <c r="U205" i="444"/>
  <c r="U204" i="444"/>
  <c r="U203" i="444"/>
  <c r="U202" i="444"/>
  <c r="U201" i="444"/>
  <c r="U200" i="444"/>
  <c r="U199" i="444"/>
  <c r="U198" i="444"/>
  <c r="U197" i="444"/>
  <c r="U196" i="444"/>
  <c r="U195" i="444"/>
  <c r="U194" i="444"/>
  <c r="U193" i="444"/>
  <c r="U192" i="444"/>
  <c r="U191" i="444"/>
  <c r="U190" i="444"/>
  <c r="U189" i="444"/>
  <c r="U188" i="444"/>
  <c r="U187" i="444"/>
  <c r="U186" i="444"/>
  <c r="U185" i="444"/>
  <c r="U184" i="444"/>
  <c r="U183" i="444"/>
  <c r="U182" i="444"/>
  <c r="U181" i="444"/>
  <c r="U180" i="444"/>
  <c r="U179" i="444"/>
  <c r="U178" i="444"/>
  <c r="U177" i="444"/>
  <c r="U176" i="444"/>
  <c r="U175" i="444"/>
  <c r="U174" i="444"/>
  <c r="U173" i="444"/>
  <c r="U172" i="444"/>
  <c r="U171" i="444"/>
  <c r="U170" i="444"/>
  <c r="U169" i="444"/>
  <c r="U168" i="444"/>
  <c r="U167" i="444"/>
  <c r="U166" i="444"/>
  <c r="U165" i="444"/>
  <c r="U164" i="444"/>
  <c r="U163" i="444"/>
  <c r="U162" i="444"/>
  <c r="U161" i="444"/>
  <c r="U160" i="444"/>
  <c r="U159" i="444"/>
  <c r="U158" i="444"/>
  <c r="U157" i="444"/>
  <c r="U156" i="444"/>
  <c r="U155" i="444"/>
  <c r="U154" i="444"/>
  <c r="U153" i="444"/>
  <c r="U152" i="444"/>
  <c r="U151" i="444"/>
  <c r="U150" i="444"/>
  <c r="U149" i="444"/>
  <c r="U148" i="444"/>
  <c r="U147" i="444"/>
  <c r="U146" i="444"/>
  <c r="U145" i="444"/>
  <c r="U144" i="444"/>
  <c r="U143" i="444"/>
  <c r="U142" i="444"/>
  <c r="U141" i="444"/>
  <c r="U140" i="444"/>
  <c r="U139" i="444"/>
  <c r="U138" i="444"/>
  <c r="U137" i="444"/>
  <c r="U136" i="444"/>
  <c r="U135" i="444"/>
  <c r="U134" i="444"/>
  <c r="U133" i="444"/>
  <c r="U132" i="444"/>
  <c r="U131" i="444"/>
  <c r="U130" i="444"/>
  <c r="U129" i="444"/>
  <c r="U128" i="444"/>
  <c r="U127" i="444"/>
  <c r="U126" i="444"/>
  <c r="U125" i="444"/>
  <c r="U124" i="444"/>
  <c r="U123" i="444"/>
  <c r="U122" i="444"/>
  <c r="U121" i="444"/>
  <c r="U120" i="444"/>
  <c r="U119" i="444"/>
  <c r="U118" i="444"/>
  <c r="U117" i="444"/>
  <c r="U116" i="444"/>
  <c r="U115" i="444"/>
  <c r="U114" i="444"/>
  <c r="U113" i="444"/>
  <c r="U112" i="444"/>
  <c r="U111" i="444"/>
  <c r="U110" i="444"/>
  <c r="U109" i="444"/>
  <c r="U108" i="444"/>
  <c r="U107" i="444"/>
  <c r="U106" i="444"/>
  <c r="U105" i="444"/>
  <c r="U104" i="444"/>
  <c r="U103" i="444"/>
  <c r="U102" i="444"/>
  <c r="U101" i="444"/>
  <c r="U100" i="444"/>
  <c r="U99" i="444"/>
  <c r="U98" i="444"/>
  <c r="U97" i="444"/>
  <c r="U96" i="444"/>
  <c r="U95" i="444"/>
  <c r="U94" i="444"/>
  <c r="U93" i="444"/>
  <c r="U92" i="444"/>
  <c r="U91" i="444"/>
  <c r="U90" i="444"/>
  <c r="U89" i="444"/>
  <c r="U88" i="444"/>
  <c r="U87" i="444"/>
  <c r="U86" i="444"/>
  <c r="U85" i="444"/>
  <c r="U84" i="444"/>
  <c r="U83" i="444"/>
  <c r="U82" i="444"/>
  <c r="U81" i="444"/>
  <c r="U80" i="444"/>
  <c r="U79" i="444"/>
  <c r="U78" i="444"/>
  <c r="U77" i="444"/>
  <c r="U76" i="444"/>
  <c r="U75" i="444"/>
  <c r="U74" i="444"/>
  <c r="U73" i="444"/>
  <c r="U72" i="444"/>
  <c r="U71" i="444"/>
  <c r="U70" i="444"/>
  <c r="U69" i="444"/>
  <c r="U68" i="444"/>
  <c r="U67" i="444"/>
  <c r="U66" i="444"/>
  <c r="U65" i="444"/>
  <c r="U64" i="444"/>
  <c r="U63" i="444"/>
  <c r="U62" i="444"/>
  <c r="U61" i="444"/>
  <c r="U60" i="444"/>
  <c r="U59" i="444"/>
  <c r="U58" i="444"/>
  <c r="U57" i="444"/>
  <c r="U56" i="444"/>
  <c r="U55" i="444"/>
  <c r="U54" i="444"/>
  <c r="U53" i="444"/>
  <c r="U52" i="444"/>
  <c r="U51" i="444"/>
  <c r="U50" i="444"/>
  <c r="U49" i="444"/>
  <c r="U48" i="444"/>
  <c r="U47" i="444"/>
  <c r="U46" i="444"/>
  <c r="U45" i="444"/>
  <c r="U44" i="444"/>
  <c r="U43" i="444"/>
  <c r="U42" i="444"/>
  <c r="U41" i="444"/>
  <c r="U40" i="444"/>
  <c r="U39" i="444"/>
  <c r="U38" i="444"/>
  <c r="U37" i="444"/>
  <c r="U36" i="444"/>
  <c r="U35" i="444"/>
  <c r="U34" i="444"/>
  <c r="U33" i="444"/>
  <c r="U32" i="444"/>
  <c r="U31" i="444"/>
  <c r="U30" i="444"/>
  <c r="U29" i="444"/>
  <c r="U28" i="444"/>
  <c r="U27" i="444"/>
  <c r="U26" i="444"/>
  <c r="U25" i="444"/>
  <c r="U24" i="444"/>
  <c r="U23" i="444"/>
  <c r="U22" i="444"/>
  <c r="U21" i="444"/>
  <c r="U20" i="444"/>
  <c r="U19" i="444"/>
  <c r="U18" i="444"/>
  <c r="U17" i="444"/>
  <c r="U16" i="444"/>
  <c r="U15" i="444"/>
  <c r="U14" i="444"/>
  <c r="U13" i="444"/>
  <c r="U12" i="444"/>
  <c r="U11" i="444"/>
  <c r="U10" i="444"/>
  <c r="U9" i="444"/>
  <c r="U8" i="444"/>
  <c r="U7" i="444"/>
  <c r="U6" i="444"/>
  <c r="U5" i="444"/>
  <c r="U4" i="444"/>
  <c r="U3" i="444"/>
  <c r="U2" i="444"/>
  <c r="S446" i="444"/>
  <c r="R446" i="444"/>
  <c r="S445" i="444"/>
  <c r="R445" i="444"/>
  <c r="S444" i="444"/>
  <c r="R444" i="444"/>
  <c r="S443" i="444"/>
  <c r="R443" i="444"/>
  <c r="S442" i="444"/>
  <c r="R442" i="444"/>
  <c r="S441" i="444"/>
  <c r="R441" i="444"/>
  <c r="S440" i="444"/>
  <c r="R440" i="444"/>
  <c r="S439" i="444"/>
  <c r="R439" i="444"/>
  <c r="S438" i="444"/>
  <c r="R438" i="444"/>
  <c r="S437" i="444"/>
  <c r="R437" i="444"/>
  <c r="S436" i="444"/>
  <c r="R436" i="444"/>
  <c r="S435" i="444"/>
  <c r="R435" i="444"/>
  <c r="S434" i="444"/>
  <c r="R434" i="444"/>
  <c r="S433" i="444"/>
  <c r="R433" i="444"/>
  <c r="S432" i="444"/>
  <c r="R432" i="444"/>
  <c r="S431" i="444"/>
  <c r="R431" i="444"/>
  <c r="S430" i="444"/>
  <c r="R430" i="444"/>
  <c r="S429" i="444"/>
  <c r="R429" i="444"/>
  <c r="S428" i="444"/>
  <c r="R428" i="444"/>
  <c r="S427" i="444"/>
  <c r="R427" i="444"/>
  <c r="S426" i="444"/>
  <c r="R426" i="444"/>
  <c r="S425" i="444"/>
  <c r="R425" i="444"/>
  <c r="S424" i="444"/>
  <c r="R424" i="444"/>
  <c r="S423" i="444"/>
  <c r="R423" i="444"/>
  <c r="S422" i="444"/>
  <c r="R422" i="444"/>
  <c r="S421" i="444"/>
  <c r="R421" i="444"/>
  <c r="S420" i="444"/>
  <c r="R420" i="444"/>
  <c r="S419" i="444"/>
  <c r="R419" i="444"/>
  <c r="S418" i="444"/>
  <c r="R418" i="444"/>
  <c r="S417" i="444"/>
  <c r="R417" i="444"/>
  <c r="S416" i="444"/>
  <c r="R416" i="444"/>
  <c r="S415" i="444"/>
  <c r="R415" i="444"/>
  <c r="S414" i="444"/>
  <c r="R414" i="444"/>
  <c r="S413" i="444"/>
  <c r="R413" i="444"/>
  <c r="S412" i="444"/>
  <c r="R412" i="444"/>
  <c r="S411" i="444"/>
  <c r="R411" i="444"/>
  <c r="S410" i="444"/>
  <c r="R410" i="444"/>
  <c r="S409" i="444"/>
  <c r="R409" i="444"/>
  <c r="S408" i="444"/>
  <c r="R408" i="444"/>
  <c r="S407" i="444"/>
  <c r="R407" i="444"/>
  <c r="S406" i="444"/>
  <c r="R406" i="444"/>
  <c r="S405" i="444"/>
  <c r="R405" i="444"/>
  <c r="S404" i="444"/>
  <c r="R404" i="444"/>
  <c r="S403" i="444"/>
  <c r="R403" i="444"/>
  <c r="S402" i="444"/>
  <c r="R402" i="444"/>
  <c r="S401" i="444"/>
  <c r="R401" i="444"/>
  <c r="S400" i="444"/>
  <c r="R400" i="444"/>
  <c r="S399" i="444"/>
  <c r="R399" i="444"/>
  <c r="S398" i="444"/>
  <c r="R398" i="444"/>
  <c r="S397" i="444"/>
  <c r="R397" i="444"/>
  <c r="S396" i="444"/>
  <c r="R396" i="444"/>
  <c r="S395" i="444"/>
  <c r="R395" i="444"/>
  <c r="S394" i="444"/>
  <c r="R394" i="444"/>
  <c r="S393" i="444"/>
  <c r="R393" i="444"/>
  <c r="S392" i="444"/>
  <c r="R392" i="444"/>
  <c r="S391" i="444"/>
  <c r="R391" i="444"/>
  <c r="S390" i="444"/>
  <c r="R390" i="444"/>
  <c r="S389" i="444"/>
  <c r="R389" i="444"/>
  <c r="S388" i="444"/>
  <c r="R388" i="444"/>
  <c r="S387" i="444"/>
  <c r="R387" i="444"/>
  <c r="S386" i="444"/>
  <c r="R386" i="444"/>
  <c r="S385" i="444"/>
  <c r="R385" i="444"/>
  <c r="S384" i="444"/>
  <c r="R384" i="444"/>
  <c r="S383" i="444"/>
  <c r="R383" i="444"/>
  <c r="S382" i="444"/>
  <c r="R382" i="444"/>
  <c r="S381" i="444"/>
  <c r="R381" i="444"/>
  <c r="S380" i="444"/>
  <c r="R380" i="444"/>
  <c r="S379" i="444"/>
  <c r="R379" i="444"/>
  <c r="S378" i="444"/>
  <c r="R378" i="444"/>
  <c r="S377" i="444"/>
  <c r="R377" i="444"/>
  <c r="S376" i="444"/>
  <c r="R376" i="444"/>
  <c r="S375" i="444"/>
  <c r="R375" i="444"/>
  <c r="S374" i="444"/>
  <c r="R374" i="444"/>
  <c r="S373" i="444"/>
  <c r="R373" i="444"/>
  <c r="S372" i="444"/>
  <c r="R372" i="444"/>
  <c r="S371" i="444"/>
  <c r="R371" i="444"/>
  <c r="S370" i="444"/>
  <c r="R370" i="444"/>
  <c r="S369" i="444"/>
  <c r="R369" i="444"/>
  <c r="S368" i="444"/>
  <c r="R368" i="444"/>
  <c r="S367" i="444"/>
  <c r="R367" i="444"/>
  <c r="S366" i="444"/>
  <c r="R366" i="444"/>
  <c r="S365" i="444"/>
  <c r="R365" i="444"/>
  <c r="S364" i="444"/>
  <c r="R364" i="444"/>
  <c r="S363" i="444"/>
  <c r="R363" i="444"/>
  <c r="S362" i="444"/>
  <c r="R362" i="444"/>
  <c r="S361" i="444"/>
  <c r="R361" i="444"/>
  <c r="S360" i="444"/>
  <c r="R360" i="444"/>
  <c r="S359" i="444"/>
  <c r="R359" i="444"/>
  <c r="S358" i="444"/>
  <c r="R358" i="444"/>
  <c r="S357" i="444"/>
  <c r="R357" i="444"/>
  <c r="S356" i="444"/>
  <c r="R356" i="444"/>
  <c r="S355" i="444"/>
  <c r="R355" i="444"/>
  <c r="S354" i="444"/>
  <c r="R354" i="444"/>
  <c r="S353" i="444"/>
  <c r="R353" i="444"/>
  <c r="S352" i="444"/>
  <c r="R352" i="444"/>
  <c r="S351" i="444"/>
  <c r="R351" i="444"/>
  <c r="S350" i="444"/>
  <c r="R350" i="444"/>
  <c r="S349" i="444"/>
  <c r="R349" i="444"/>
  <c r="S348" i="444"/>
  <c r="R348" i="444"/>
  <c r="S347" i="444"/>
  <c r="R347" i="444"/>
  <c r="S346" i="444"/>
  <c r="R346" i="444"/>
  <c r="S345" i="444"/>
  <c r="R345" i="444"/>
  <c r="S344" i="444"/>
  <c r="R344" i="444"/>
  <c r="S343" i="444"/>
  <c r="R343" i="444"/>
  <c r="S342" i="444"/>
  <c r="R342" i="444"/>
  <c r="S341" i="444"/>
  <c r="R341" i="444"/>
  <c r="S340" i="444"/>
  <c r="R340" i="444"/>
  <c r="S339" i="444"/>
  <c r="R339" i="444"/>
  <c r="S338" i="444"/>
  <c r="R338" i="444"/>
  <c r="S337" i="444"/>
  <c r="R337" i="444"/>
  <c r="S336" i="444"/>
  <c r="R336" i="444"/>
  <c r="S335" i="444"/>
  <c r="R335" i="444"/>
  <c r="S334" i="444"/>
  <c r="R334" i="444"/>
  <c r="S333" i="444"/>
  <c r="R333" i="444"/>
  <c r="S332" i="444"/>
  <c r="R332" i="444"/>
  <c r="S331" i="444"/>
  <c r="R331" i="444"/>
  <c r="S330" i="444"/>
  <c r="R330" i="444"/>
  <c r="S329" i="444"/>
  <c r="R329" i="444"/>
  <c r="S328" i="444"/>
  <c r="R328" i="444"/>
  <c r="S327" i="444"/>
  <c r="R327" i="444"/>
  <c r="S326" i="444"/>
  <c r="R326" i="444"/>
  <c r="S325" i="444"/>
  <c r="R325" i="444"/>
  <c r="S324" i="444"/>
  <c r="R324" i="444"/>
  <c r="S323" i="444"/>
  <c r="R323" i="444"/>
  <c r="S322" i="444"/>
  <c r="R322" i="444"/>
  <c r="S321" i="444"/>
  <c r="R321" i="444"/>
  <c r="S320" i="444"/>
  <c r="R320" i="444"/>
  <c r="S319" i="444"/>
  <c r="R319" i="444"/>
  <c r="S318" i="444"/>
  <c r="R318" i="444"/>
  <c r="S317" i="444"/>
  <c r="R317" i="444"/>
  <c r="S316" i="444"/>
  <c r="R316" i="444"/>
  <c r="S315" i="444"/>
  <c r="R315" i="444"/>
  <c r="S314" i="444"/>
  <c r="R314" i="444"/>
  <c r="S313" i="444"/>
  <c r="R313" i="444"/>
  <c r="S312" i="444"/>
  <c r="R312" i="444"/>
  <c r="S311" i="444"/>
  <c r="R311" i="444"/>
  <c r="S310" i="444"/>
  <c r="R310" i="444"/>
  <c r="S309" i="444"/>
  <c r="R309" i="444"/>
  <c r="S308" i="444"/>
  <c r="R308" i="444"/>
  <c r="S307" i="444"/>
  <c r="R307" i="444"/>
  <c r="S306" i="444"/>
  <c r="R306" i="444"/>
  <c r="S305" i="444"/>
  <c r="R305" i="444"/>
  <c r="S304" i="444"/>
  <c r="R304" i="444"/>
  <c r="S303" i="444"/>
  <c r="R303" i="444"/>
  <c r="S302" i="444"/>
  <c r="R302" i="444"/>
  <c r="S301" i="444"/>
  <c r="R301" i="444"/>
  <c r="S300" i="444"/>
  <c r="R300" i="444"/>
  <c r="S299" i="444"/>
  <c r="R299" i="444"/>
  <c r="S298" i="444"/>
  <c r="R298" i="444"/>
  <c r="S297" i="444"/>
  <c r="R297" i="444"/>
  <c r="S296" i="444"/>
  <c r="R296" i="444"/>
  <c r="S295" i="444"/>
  <c r="R295" i="444"/>
  <c r="S294" i="444"/>
  <c r="R294" i="444"/>
  <c r="S293" i="444"/>
  <c r="R293" i="444"/>
  <c r="S292" i="444"/>
  <c r="R292" i="444"/>
  <c r="S291" i="444"/>
  <c r="R291" i="444"/>
  <c r="S290" i="444"/>
  <c r="R290" i="444"/>
  <c r="S289" i="444"/>
  <c r="R289" i="444"/>
  <c r="S288" i="444"/>
  <c r="R288" i="444"/>
  <c r="S287" i="444"/>
  <c r="R287" i="444"/>
  <c r="S286" i="444"/>
  <c r="R286" i="444"/>
  <c r="S285" i="444"/>
  <c r="R285" i="444"/>
  <c r="S284" i="444"/>
  <c r="R284" i="444"/>
  <c r="S283" i="444"/>
  <c r="R283" i="444"/>
  <c r="S282" i="444"/>
  <c r="R282" i="444"/>
  <c r="S281" i="444"/>
  <c r="R281" i="444"/>
  <c r="S280" i="444"/>
  <c r="R280" i="444"/>
  <c r="S279" i="444"/>
  <c r="R279" i="444"/>
  <c r="S278" i="444"/>
  <c r="R278" i="444"/>
  <c r="S277" i="444"/>
  <c r="R277" i="444"/>
  <c r="S276" i="444"/>
  <c r="R276" i="444"/>
  <c r="S275" i="444"/>
  <c r="R275" i="444"/>
  <c r="S274" i="444"/>
  <c r="R274" i="444"/>
  <c r="S273" i="444"/>
  <c r="R273" i="444"/>
  <c r="S272" i="444"/>
  <c r="R272" i="444"/>
  <c r="S271" i="444"/>
  <c r="R271" i="444"/>
  <c r="S270" i="444"/>
  <c r="R270" i="444"/>
  <c r="S269" i="444"/>
  <c r="R269" i="444"/>
  <c r="S268" i="444"/>
  <c r="R268" i="444"/>
  <c r="S267" i="444"/>
  <c r="R267" i="444"/>
  <c r="S266" i="444"/>
  <c r="R266" i="444"/>
  <c r="S265" i="444"/>
  <c r="R265" i="444"/>
  <c r="S264" i="444"/>
  <c r="R264" i="444"/>
  <c r="S263" i="444"/>
  <c r="R263" i="444"/>
  <c r="S262" i="444"/>
  <c r="R262" i="444"/>
  <c r="S261" i="444"/>
  <c r="R261" i="444"/>
  <c r="S260" i="444"/>
  <c r="R260" i="444"/>
  <c r="S259" i="444"/>
  <c r="R259" i="444"/>
  <c r="S258" i="444"/>
  <c r="R258" i="444"/>
  <c r="S257" i="444"/>
  <c r="R257" i="444"/>
  <c r="S256" i="444"/>
  <c r="R256" i="444"/>
  <c r="S255" i="444"/>
  <c r="R255" i="444"/>
  <c r="S254" i="444"/>
  <c r="R254" i="444"/>
  <c r="S253" i="444"/>
  <c r="R253" i="444"/>
  <c r="S252" i="444"/>
  <c r="R252" i="444"/>
  <c r="S251" i="444"/>
  <c r="R251" i="444"/>
  <c r="S250" i="444"/>
  <c r="R250" i="444"/>
  <c r="S249" i="444"/>
  <c r="R249" i="444"/>
  <c r="S248" i="444"/>
  <c r="R248" i="444"/>
  <c r="S247" i="444"/>
  <c r="R247" i="444"/>
  <c r="S246" i="444"/>
  <c r="R246" i="444"/>
  <c r="S245" i="444"/>
  <c r="R245" i="444"/>
  <c r="S244" i="444"/>
  <c r="R244" i="444"/>
  <c r="S243" i="444"/>
  <c r="R243" i="444"/>
  <c r="S242" i="444"/>
  <c r="R242" i="444"/>
  <c r="S241" i="444"/>
  <c r="R241" i="444"/>
  <c r="S240" i="444"/>
  <c r="R240" i="444"/>
  <c r="S239" i="444"/>
  <c r="R239" i="444"/>
  <c r="S238" i="444"/>
  <c r="R238" i="444"/>
  <c r="S237" i="444"/>
  <c r="R237" i="444"/>
  <c r="S236" i="444"/>
  <c r="R236" i="444"/>
  <c r="S235" i="444"/>
  <c r="R235" i="444"/>
  <c r="S234" i="444"/>
  <c r="R234" i="444"/>
  <c r="S233" i="444"/>
  <c r="R233" i="444"/>
  <c r="S232" i="444"/>
  <c r="R232" i="444"/>
  <c r="S231" i="444"/>
  <c r="R231" i="444"/>
  <c r="S230" i="444"/>
  <c r="R230" i="444"/>
  <c r="S229" i="444"/>
  <c r="R229" i="444"/>
  <c r="S228" i="444"/>
  <c r="R228" i="444"/>
  <c r="S227" i="444"/>
  <c r="R227" i="444"/>
  <c r="S226" i="444"/>
  <c r="R226" i="444"/>
  <c r="S225" i="444"/>
  <c r="R225" i="444"/>
  <c r="S224" i="444"/>
  <c r="R224" i="444"/>
  <c r="S223" i="444"/>
  <c r="R223" i="444"/>
  <c r="S222" i="444"/>
  <c r="R222" i="444"/>
  <c r="S221" i="444"/>
  <c r="R221" i="444"/>
  <c r="S220" i="444"/>
  <c r="R220" i="444"/>
  <c r="S219" i="444"/>
  <c r="R219" i="444"/>
  <c r="S218" i="444"/>
  <c r="R218" i="444"/>
  <c r="S217" i="444"/>
  <c r="R217" i="444"/>
  <c r="S216" i="444"/>
  <c r="R216" i="444"/>
  <c r="S215" i="444"/>
  <c r="R215" i="444"/>
  <c r="S214" i="444"/>
  <c r="R214" i="444"/>
  <c r="S213" i="444"/>
  <c r="R213" i="444"/>
  <c r="S212" i="444"/>
  <c r="R212" i="444"/>
  <c r="S211" i="444"/>
  <c r="R211" i="444"/>
  <c r="S210" i="444"/>
  <c r="R210" i="444"/>
  <c r="S209" i="444"/>
  <c r="R209" i="444"/>
  <c r="S208" i="444"/>
  <c r="R208" i="444"/>
  <c r="S207" i="444"/>
  <c r="R207" i="444"/>
  <c r="S206" i="444"/>
  <c r="R206" i="444"/>
  <c r="S205" i="444"/>
  <c r="R205" i="444"/>
  <c r="S204" i="444"/>
  <c r="R204" i="444"/>
  <c r="S203" i="444"/>
  <c r="R203" i="444"/>
  <c r="S202" i="444"/>
  <c r="R202" i="444"/>
  <c r="S201" i="444"/>
  <c r="R201" i="444"/>
  <c r="S200" i="444"/>
  <c r="R200" i="444"/>
  <c r="S199" i="444"/>
  <c r="R199" i="444"/>
  <c r="S198" i="444"/>
  <c r="R198" i="444"/>
  <c r="S197" i="444"/>
  <c r="R197" i="444"/>
  <c r="S196" i="444"/>
  <c r="R196" i="444"/>
  <c r="S195" i="444"/>
  <c r="R195" i="444"/>
  <c r="S194" i="444"/>
  <c r="R194" i="444"/>
  <c r="S193" i="444"/>
  <c r="R193" i="444"/>
  <c r="S192" i="444"/>
  <c r="R192" i="444"/>
  <c r="S191" i="444"/>
  <c r="R191" i="444"/>
  <c r="S190" i="444"/>
  <c r="R190" i="444"/>
  <c r="S189" i="444"/>
  <c r="R189" i="444"/>
  <c r="S188" i="444"/>
  <c r="R188" i="444"/>
  <c r="S187" i="444"/>
  <c r="R187" i="444"/>
  <c r="S186" i="444"/>
  <c r="R186" i="444"/>
  <c r="S185" i="444"/>
  <c r="R185" i="444"/>
  <c r="S184" i="444"/>
  <c r="R184" i="444"/>
  <c r="S183" i="444"/>
  <c r="R183" i="444"/>
  <c r="S182" i="444"/>
  <c r="R182" i="444"/>
  <c r="S181" i="444"/>
  <c r="R181" i="444"/>
  <c r="S180" i="444"/>
  <c r="R180" i="444"/>
  <c r="S179" i="444"/>
  <c r="R179" i="444"/>
  <c r="S178" i="444"/>
  <c r="R178" i="444"/>
  <c r="S177" i="444"/>
  <c r="R177" i="444"/>
  <c r="S176" i="444"/>
  <c r="R176" i="444"/>
  <c r="S175" i="444"/>
  <c r="R175" i="444"/>
  <c r="S174" i="444"/>
  <c r="R174" i="444"/>
  <c r="S173" i="444"/>
  <c r="R173" i="444"/>
  <c r="S172" i="444"/>
  <c r="R172" i="444"/>
  <c r="S171" i="444"/>
  <c r="R171" i="444"/>
  <c r="S170" i="444"/>
  <c r="R170" i="444"/>
  <c r="S169" i="444"/>
  <c r="R169" i="444"/>
  <c r="S168" i="444"/>
  <c r="R168" i="444"/>
  <c r="S167" i="444"/>
  <c r="R167" i="444"/>
  <c r="S166" i="444"/>
  <c r="R166" i="444"/>
  <c r="S165" i="444"/>
  <c r="R165" i="444"/>
  <c r="S164" i="444"/>
  <c r="R164" i="444"/>
  <c r="S163" i="444"/>
  <c r="R163" i="444"/>
  <c r="S162" i="444"/>
  <c r="R162" i="444"/>
  <c r="S161" i="444"/>
  <c r="R161" i="444"/>
  <c r="S160" i="444"/>
  <c r="R160" i="444"/>
  <c r="S159" i="444"/>
  <c r="R159" i="444"/>
  <c r="S158" i="444"/>
  <c r="R158" i="444"/>
  <c r="S157" i="444"/>
  <c r="R157" i="444"/>
  <c r="S156" i="444"/>
  <c r="R156" i="444"/>
  <c r="S155" i="444"/>
  <c r="R155" i="444"/>
  <c r="S154" i="444"/>
  <c r="R154" i="444"/>
  <c r="S153" i="444"/>
  <c r="R153" i="444"/>
  <c r="S152" i="444"/>
  <c r="R152" i="444"/>
  <c r="S151" i="444"/>
  <c r="R151" i="444"/>
  <c r="S150" i="444"/>
  <c r="R150" i="444"/>
  <c r="S149" i="444"/>
  <c r="R149" i="444"/>
  <c r="S148" i="444"/>
  <c r="R148" i="444"/>
  <c r="S147" i="444"/>
  <c r="R147" i="444"/>
  <c r="S146" i="444"/>
  <c r="R146" i="444"/>
  <c r="S145" i="444"/>
  <c r="R145" i="444"/>
  <c r="S144" i="444"/>
  <c r="R144" i="444"/>
  <c r="S143" i="444"/>
  <c r="R143" i="444"/>
  <c r="S142" i="444"/>
  <c r="R142" i="444"/>
  <c r="S141" i="444"/>
  <c r="R141" i="444"/>
  <c r="S140" i="444"/>
  <c r="R140" i="444"/>
  <c r="S139" i="444"/>
  <c r="R139" i="444"/>
  <c r="S138" i="444"/>
  <c r="R138" i="444"/>
  <c r="S137" i="444"/>
  <c r="R137" i="444"/>
  <c r="S136" i="444"/>
  <c r="R136" i="444"/>
  <c r="S135" i="444"/>
  <c r="R135" i="444"/>
  <c r="S134" i="444"/>
  <c r="R134" i="444"/>
  <c r="S133" i="444"/>
  <c r="R133" i="444"/>
  <c r="S132" i="444"/>
  <c r="R132" i="444"/>
  <c r="S131" i="444"/>
  <c r="R131" i="444"/>
  <c r="S130" i="444"/>
  <c r="R130" i="444"/>
  <c r="S129" i="444"/>
  <c r="R129" i="444"/>
  <c r="S128" i="444"/>
  <c r="R128" i="444"/>
  <c r="S127" i="444"/>
  <c r="R127" i="444"/>
  <c r="S126" i="444"/>
  <c r="R126" i="444"/>
  <c r="S125" i="444"/>
  <c r="R125" i="444"/>
  <c r="S124" i="444"/>
  <c r="R124" i="444"/>
  <c r="S123" i="444"/>
  <c r="R123" i="444"/>
  <c r="S122" i="444"/>
  <c r="R122" i="444"/>
  <c r="S121" i="444"/>
  <c r="R121" i="444"/>
  <c r="S120" i="444"/>
  <c r="R120" i="444"/>
  <c r="S119" i="444"/>
  <c r="R119" i="444"/>
  <c r="S118" i="444"/>
  <c r="R118" i="444"/>
  <c r="S117" i="444"/>
  <c r="R117" i="444"/>
  <c r="S116" i="444"/>
  <c r="R116" i="444"/>
  <c r="S115" i="444"/>
  <c r="R115" i="444"/>
  <c r="S114" i="444"/>
  <c r="R114" i="444"/>
  <c r="S113" i="444"/>
  <c r="R113" i="444"/>
  <c r="S112" i="444"/>
  <c r="R112" i="444"/>
  <c r="S111" i="444"/>
  <c r="R111" i="444"/>
  <c r="S110" i="444"/>
  <c r="R110" i="444"/>
  <c r="S109" i="444"/>
  <c r="R109" i="444"/>
  <c r="S108" i="444"/>
  <c r="R108" i="444"/>
  <c r="S107" i="444"/>
  <c r="R107" i="444"/>
  <c r="S106" i="444"/>
  <c r="R106" i="444"/>
  <c r="S105" i="444"/>
  <c r="R105" i="444"/>
  <c r="S104" i="444"/>
  <c r="R104" i="444"/>
  <c r="S103" i="444"/>
  <c r="R103" i="444"/>
  <c r="S102" i="444"/>
  <c r="R102" i="444"/>
  <c r="S101" i="444"/>
  <c r="R101" i="444"/>
  <c r="S100" i="444"/>
  <c r="R100" i="444"/>
  <c r="S99" i="444"/>
  <c r="R99" i="444"/>
  <c r="S98" i="444"/>
  <c r="R98" i="444"/>
  <c r="S97" i="444"/>
  <c r="R97" i="444"/>
  <c r="S96" i="444"/>
  <c r="R96" i="444"/>
  <c r="S95" i="444"/>
  <c r="R95" i="444"/>
  <c r="S94" i="444"/>
  <c r="R94" i="444"/>
  <c r="S93" i="444"/>
  <c r="R93" i="444"/>
  <c r="S92" i="444"/>
  <c r="R92" i="444"/>
  <c r="S91" i="444"/>
  <c r="R91" i="444"/>
  <c r="S90" i="444"/>
  <c r="R90" i="444"/>
  <c r="S89" i="444"/>
  <c r="R89" i="444"/>
  <c r="S88" i="444"/>
  <c r="R88" i="444"/>
  <c r="S87" i="444"/>
  <c r="R87" i="444"/>
  <c r="S86" i="444"/>
  <c r="R86" i="444"/>
  <c r="S85" i="444"/>
  <c r="R85" i="444"/>
  <c r="S84" i="444"/>
  <c r="R84" i="444"/>
  <c r="S83" i="444"/>
  <c r="R83" i="444"/>
  <c r="S82" i="444"/>
  <c r="R82" i="444"/>
  <c r="S81" i="444"/>
  <c r="R81" i="444"/>
  <c r="S80" i="444"/>
  <c r="R80" i="444"/>
  <c r="S79" i="444"/>
  <c r="R79" i="444"/>
  <c r="S78" i="444"/>
  <c r="R78" i="444"/>
  <c r="S77" i="444"/>
  <c r="R77" i="444"/>
  <c r="S76" i="444"/>
  <c r="R76" i="444"/>
  <c r="S75" i="444"/>
  <c r="R75" i="444"/>
  <c r="S74" i="444"/>
  <c r="R74" i="444"/>
  <c r="S73" i="444"/>
  <c r="R73" i="444"/>
  <c r="S72" i="444"/>
  <c r="R72" i="444"/>
  <c r="S71" i="444"/>
  <c r="R71" i="444"/>
  <c r="S70" i="444"/>
  <c r="R70" i="444"/>
  <c r="S69" i="444"/>
  <c r="R69" i="444"/>
  <c r="S68" i="444"/>
  <c r="R68" i="444"/>
  <c r="S67" i="444"/>
  <c r="R67" i="444"/>
  <c r="S66" i="444"/>
  <c r="R66" i="444"/>
  <c r="S65" i="444"/>
  <c r="R65" i="444"/>
  <c r="S64" i="444"/>
  <c r="R64" i="444"/>
  <c r="S63" i="444"/>
  <c r="R63" i="444"/>
  <c r="S62" i="444"/>
  <c r="R62" i="444"/>
  <c r="S61" i="444"/>
  <c r="R61" i="444"/>
  <c r="S60" i="444"/>
  <c r="R60" i="444"/>
  <c r="S59" i="444"/>
  <c r="R59" i="444"/>
  <c r="S58" i="444"/>
  <c r="R58" i="444"/>
  <c r="S57" i="444"/>
  <c r="R57" i="444"/>
  <c r="S56" i="444"/>
  <c r="R56" i="444"/>
  <c r="S55" i="444"/>
  <c r="R55" i="444"/>
  <c r="S54" i="444"/>
  <c r="R54" i="444"/>
  <c r="S53" i="444"/>
  <c r="R53" i="444"/>
  <c r="S52" i="444"/>
  <c r="R52" i="444"/>
  <c r="S51" i="444"/>
  <c r="R51" i="444"/>
  <c r="S50" i="444"/>
  <c r="R50" i="444"/>
  <c r="S49" i="444"/>
  <c r="R49" i="444"/>
  <c r="S48" i="444"/>
  <c r="R48" i="444"/>
  <c r="S47" i="444"/>
  <c r="R47" i="444"/>
  <c r="S46" i="444"/>
  <c r="R46" i="444"/>
  <c r="S45" i="444"/>
  <c r="R45" i="444"/>
  <c r="S44" i="444"/>
  <c r="R44" i="444"/>
  <c r="S43" i="444"/>
  <c r="R43" i="444"/>
  <c r="S42" i="444"/>
  <c r="R42" i="444"/>
  <c r="S41" i="444"/>
  <c r="R41" i="444"/>
  <c r="S40" i="444"/>
  <c r="R40" i="444"/>
  <c r="S39" i="444"/>
  <c r="R39" i="444"/>
  <c r="S38" i="444"/>
  <c r="R38" i="444"/>
  <c r="S37" i="444"/>
  <c r="R37" i="444"/>
  <c r="S36" i="444"/>
  <c r="R36" i="444"/>
  <c r="S35" i="444"/>
  <c r="R35" i="444"/>
  <c r="S34" i="444"/>
  <c r="R34" i="444"/>
  <c r="S33" i="444"/>
  <c r="R33" i="444"/>
  <c r="S32" i="444"/>
  <c r="R32" i="444"/>
  <c r="S31" i="444"/>
  <c r="R31" i="444"/>
  <c r="S30" i="444"/>
  <c r="R30" i="444"/>
  <c r="S29" i="444"/>
  <c r="R29" i="444"/>
  <c r="S28" i="444"/>
  <c r="R28" i="444"/>
  <c r="S27" i="444"/>
  <c r="R27" i="444"/>
  <c r="S26" i="444"/>
  <c r="R26" i="444"/>
  <c r="S25" i="444"/>
  <c r="R25" i="444"/>
  <c r="S24" i="444"/>
  <c r="R24" i="444"/>
  <c r="S23" i="444"/>
  <c r="R23" i="444"/>
  <c r="S22" i="444"/>
  <c r="R22" i="444"/>
  <c r="S21" i="444"/>
  <c r="R21" i="444"/>
  <c r="S20" i="444"/>
  <c r="R20" i="444"/>
  <c r="S19" i="444"/>
  <c r="R19" i="444"/>
  <c r="S18" i="444"/>
  <c r="R18" i="444"/>
  <c r="S17" i="444"/>
  <c r="R17" i="444"/>
  <c r="S16" i="444"/>
  <c r="R16" i="444"/>
  <c r="S15" i="444"/>
  <c r="R15" i="444"/>
  <c r="S14" i="444"/>
  <c r="R14" i="444"/>
  <c r="S13" i="444"/>
  <c r="R13" i="444"/>
  <c r="S12" i="444"/>
  <c r="R12" i="444"/>
  <c r="S11" i="444"/>
  <c r="R11" i="444"/>
  <c r="S10" i="444"/>
  <c r="R10" i="444"/>
  <c r="S9" i="444"/>
  <c r="R9" i="444"/>
  <c r="S8" i="444"/>
  <c r="R8" i="444"/>
  <c r="S7" i="444"/>
  <c r="R7" i="444"/>
  <c r="S6" i="444"/>
  <c r="R6" i="444"/>
  <c r="S5" i="444"/>
  <c r="R5" i="444"/>
  <c r="S4" i="444"/>
  <c r="R4" i="444"/>
  <c r="S3" i="444"/>
  <c r="R3" i="444"/>
  <c r="S2" i="444"/>
  <c r="R2" i="444"/>
  <c r="A2" i="444"/>
  <c r="AR80" i="437" l="1"/>
  <c r="AQ80" i="437" s="1"/>
  <c r="T402" i="444"/>
  <c r="T328" i="444"/>
  <c r="T392" i="444"/>
  <c r="T404" i="444"/>
  <c r="T438" i="444"/>
  <c r="T440" i="444"/>
  <c r="T446" i="444"/>
  <c r="T94" i="444"/>
  <c r="T325" i="444"/>
  <c r="T409" i="444"/>
  <c r="T411" i="444"/>
  <c r="T413" i="444"/>
  <c r="T417" i="444"/>
  <c r="T419" i="444"/>
  <c r="T421" i="444"/>
  <c r="T425" i="444"/>
  <c r="T427" i="444"/>
  <c r="T429" i="444"/>
  <c r="T184" i="444"/>
  <c r="T63" i="444"/>
  <c r="T67" i="444"/>
  <c r="T69" i="444"/>
  <c r="T83" i="444"/>
  <c r="T85" i="444"/>
  <c r="T91" i="444"/>
  <c r="T93" i="444"/>
  <c r="T133" i="444"/>
  <c r="T149" i="444"/>
  <c r="T153" i="444"/>
  <c r="T155" i="444"/>
  <c r="T157" i="444"/>
  <c r="T161" i="444"/>
  <c r="T163" i="444"/>
  <c r="T165" i="444"/>
  <c r="T169" i="444"/>
  <c r="T171" i="444"/>
  <c r="T173" i="444"/>
  <c r="T177" i="444"/>
  <c r="T179" i="444"/>
  <c r="T181" i="444"/>
  <c r="T197" i="444"/>
  <c r="T261" i="444"/>
  <c r="T277" i="444"/>
  <c r="T281" i="444"/>
  <c r="T283" i="444"/>
  <c r="T285" i="444"/>
  <c r="T289" i="444"/>
  <c r="T291" i="444"/>
  <c r="T293" i="444"/>
  <c r="T297" i="444"/>
  <c r="T299" i="444"/>
  <c r="T301" i="444"/>
  <c r="T305" i="444"/>
  <c r="T307" i="444"/>
  <c r="T309" i="444"/>
  <c r="T46" i="444"/>
  <c r="T160" i="444"/>
  <c r="T288" i="444"/>
  <c r="T304" i="444"/>
  <c r="T117" i="444"/>
  <c r="T352" i="444"/>
  <c r="T368" i="444"/>
  <c r="T196" i="444"/>
  <c r="T245" i="444"/>
  <c r="T176" i="444"/>
  <c r="T200" i="444"/>
  <c r="T212" i="444"/>
  <c r="T248" i="444"/>
  <c r="T312" i="444"/>
  <c r="T324" i="444"/>
  <c r="T389" i="444"/>
  <c r="T98" i="444"/>
  <c r="T112" i="444"/>
  <c r="T120" i="444"/>
  <c r="T132" i="444"/>
  <c r="T224" i="444"/>
  <c r="T240" i="444"/>
  <c r="T260" i="444"/>
  <c r="T24" i="444"/>
  <c r="T26" i="444"/>
  <c r="T28" i="444"/>
  <c r="T30" i="444"/>
  <c r="T34" i="444"/>
  <c r="T38" i="444"/>
  <c r="T44" i="444"/>
  <c r="T113" i="444"/>
  <c r="T115" i="444"/>
  <c r="T136" i="444"/>
  <c r="T148" i="444"/>
  <c r="T213" i="444"/>
  <c r="T217" i="444"/>
  <c r="T219" i="444"/>
  <c r="T221" i="444"/>
  <c r="T225" i="444"/>
  <c r="T227" i="444"/>
  <c r="T229" i="444"/>
  <c r="T233" i="444"/>
  <c r="T235" i="444"/>
  <c r="T237" i="444"/>
  <c r="T241" i="444"/>
  <c r="T243" i="444"/>
  <c r="T264" i="444"/>
  <c r="T276" i="444"/>
  <c r="T341" i="444"/>
  <c r="T345" i="444"/>
  <c r="T347" i="444"/>
  <c r="T349" i="444"/>
  <c r="T353" i="444"/>
  <c r="T355" i="444"/>
  <c r="T357" i="444"/>
  <c r="T361" i="444"/>
  <c r="T363" i="444"/>
  <c r="T365" i="444"/>
  <c r="T369" i="444"/>
  <c r="T371" i="444"/>
  <c r="T373" i="444"/>
  <c r="T416" i="444"/>
  <c r="T432" i="444"/>
  <c r="T50" i="444"/>
  <c r="T62" i="444"/>
  <c r="T340" i="444"/>
  <c r="T376" i="444"/>
  <c r="T388" i="444"/>
  <c r="T405" i="444"/>
  <c r="T437" i="444"/>
  <c r="T128" i="444"/>
  <c r="T192" i="444"/>
  <c r="T256" i="444"/>
  <c r="T320" i="444"/>
  <c r="T384" i="444"/>
  <c r="T2" i="444"/>
  <c r="T18" i="444"/>
  <c r="T68" i="444"/>
  <c r="T70" i="444"/>
  <c r="T72" i="444"/>
  <c r="T74" i="444"/>
  <c r="T76" i="444"/>
  <c r="T78" i="444"/>
  <c r="T82" i="444"/>
  <c r="T88" i="444"/>
  <c r="T90" i="444"/>
  <c r="T92" i="444"/>
  <c r="T105" i="444"/>
  <c r="T109" i="444"/>
  <c r="T121" i="444"/>
  <c r="T123" i="444"/>
  <c r="T125" i="444"/>
  <c r="T129" i="444"/>
  <c r="T131" i="444"/>
  <c r="T144" i="444"/>
  <c r="T152" i="444"/>
  <c r="T164" i="444"/>
  <c r="T185" i="444"/>
  <c r="T187" i="444"/>
  <c r="T189" i="444"/>
  <c r="T193" i="444"/>
  <c r="T195" i="444"/>
  <c r="T208" i="444"/>
  <c r="T216" i="444"/>
  <c r="T228" i="444"/>
  <c r="T249" i="444"/>
  <c r="T251" i="444"/>
  <c r="T253" i="444"/>
  <c r="T257" i="444"/>
  <c r="T259" i="444"/>
  <c r="T272" i="444"/>
  <c r="T280" i="444"/>
  <c r="T292" i="444"/>
  <c r="T313" i="444"/>
  <c r="T315" i="444"/>
  <c r="T317" i="444"/>
  <c r="T321" i="444"/>
  <c r="T323" i="444"/>
  <c r="T336" i="444"/>
  <c r="T344" i="444"/>
  <c r="T356" i="444"/>
  <c r="T377" i="444"/>
  <c r="T379" i="444"/>
  <c r="T381" i="444"/>
  <c r="T385" i="444"/>
  <c r="T387" i="444"/>
  <c r="T400" i="444"/>
  <c r="T408" i="444"/>
  <c r="T420" i="444"/>
  <c r="T444" i="444"/>
  <c r="T19" i="444"/>
  <c r="T21" i="444"/>
  <c r="T43" i="444"/>
  <c r="T45" i="444"/>
  <c r="T116" i="444"/>
  <c r="T137" i="444"/>
  <c r="T139" i="444"/>
  <c r="T141" i="444"/>
  <c r="T145" i="444"/>
  <c r="T147" i="444"/>
  <c r="T168" i="444"/>
  <c r="T180" i="444"/>
  <c r="T201" i="444"/>
  <c r="T203" i="444"/>
  <c r="T205" i="444"/>
  <c r="T209" i="444"/>
  <c r="T211" i="444"/>
  <c r="T232" i="444"/>
  <c r="T244" i="444"/>
  <c r="T265" i="444"/>
  <c r="T267" i="444"/>
  <c r="T269" i="444"/>
  <c r="T273" i="444"/>
  <c r="T275" i="444"/>
  <c r="T296" i="444"/>
  <c r="T308" i="444"/>
  <c r="T329" i="444"/>
  <c r="T331" i="444"/>
  <c r="T333" i="444"/>
  <c r="T337" i="444"/>
  <c r="T339" i="444"/>
  <c r="T360" i="444"/>
  <c r="T372" i="444"/>
  <c r="T393" i="444"/>
  <c r="T395" i="444"/>
  <c r="T397" i="444"/>
  <c r="T401" i="444"/>
  <c r="T403" i="444"/>
  <c r="T424" i="444"/>
  <c r="T430" i="444"/>
  <c r="T445" i="444"/>
  <c r="T3" i="444"/>
  <c r="T5" i="444"/>
  <c r="T15" i="444"/>
  <c r="T17" i="444"/>
  <c r="T22" i="444"/>
  <c r="T51" i="444"/>
  <c r="T53" i="444"/>
  <c r="T59" i="444"/>
  <c r="T61" i="444"/>
  <c r="T66" i="444"/>
  <c r="T95" i="444"/>
  <c r="T99" i="444"/>
  <c r="T118" i="444"/>
  <c r="T134" i="444"/>
  <c r="T150" i="444"/>
  <c r="T166" i="444"/>
  <c r="T182" i="444"/>
  <c r="T198" i="444"/>
  <c r="T214" i="444"/>
  <c r="T230" i="444"/>
  <c r="T246" i="444"/>
  <c r="T262" i="444"/>
  <c r="T278" i="444"/>
  <c r="T294" i="444"/>
  <c r="T310" i="444"/>
  <c r="T326" i="444"/>
  <c r="T342" i="444"/>
  <c r="T358" i="444"/>
  <c r="T374" i="444"/>
  <c r="T390" i="444"/>
  <c r="T406" i="444"/>
  <c r="T422" i="444"/>
  <c r="T4" i="444"/>
  <c r="T6" i="444"/>
  <c r="T8" i="444"/>
  <c r="T10" i="444"/>
  <c r="T12" i="444"/>
  <c r="T14" i="444"/>
  <c r="T35" i="444"/>
  <c r="T37" i="444"/>
  <c r="T52" i="444"/>
  <c r="T54" i="444"/>
  <c r="T60" i="444"/>
  <c r="T79" i="444"/>
  <c r="T81" i="444"/>
  <c r="T100" i="444"/>
  <c r="T102" i="444"/>
  <c r="T104" i="444"/>
  <c r="T106" i="444"/>
  <c r="T108" i="444"/>
  <c r="T110" i="444"/>
  <c r="T126" i="444"/>
  <c r="T142" i="444"/>
  <c r="T158" i="444"/>
  <c r="T174" i="444"/>
  <c r="T190" i="444"/>
  <c r="T206" i="444"/>
  <c r="T222" i="444"/>
  <c r="T238" i="444"/>
  <c r="T254" i="444"/>
  <c r="T270" i="444"/>
  <c r="T286" i="444"/>
  <c r="T302" i="444"/>
  <c r="T318" i="444"/>
  <c r="T334" i="444"/>
  <c r="T350" i="444"/>
  <c r="T366" i="444"/>
  <c r="T382" i="444"/>
  <c r="T398" i="444"/>
  <c r="T414" i="444"/>
  <c r="T436" i="444"/>
  <c r="T441" i="444"/>
  <c r="T443" i="444"/>
  <c r="T433" i="444"/>
  <c r="T435" i="444"/>
  <c r="T27" i="444"/>
  <c r="T29" i="444"/>
  <c r="T36" i="444"/>
  <c r="T47" i="444"/>
  <c r="T49" i="444"/>
  <c r="T56" i="444"/>
  <c r="T58" i="444"/>
  <c r="T75" i="444"/>
  <c r="T77" i="444"/>
  <c r="T84" i="444"/>
  <c r="T86" i="444"/>
  <c r="T11" i="444"/>
  <c r="T13" i="444"/>
  <c r="T20" i="444"/>
  <c r="T31" i="444"/>
  <c r="T33" i="444"/>
  <c r="T40" i="444"/>
  <c r="T42" i="444"/>
  <c r="T124" i="444"/>
  <c r="T140" i="444"/>
  <c r="T156" i="444"/>
  <c r="T172" i="444"/>
  <c r="T188" i="444"/>
  <c r="T204" i="444"/>
  <c r="T220" i="444"/>
  <c r="T236" i="444"/>
  <c r="T252" i="444"/>
  <c r="T268" i="444"/>
  <c r="T284" i="444"/>
  <c r="T300" i="444"/>
  <c r="T316" i="444"/>
  <c r="T332" i="444"/>
  <c r="T348" i="444"/>
  <c r="T364" i="444"/>
  <c r="T380" i="444"/>
  <c r="T396" i="444"/>
  <c r="T412" i="444"/>
  <c r="T428" i="444"/>
  <c r="T65" i="444"/>
  <c r="T97" i="444"/>
  <c r="T7" i="444"/>
  <c r="T9" i="444"/>
  <c r="T16" i="444"/>
  <c r="T23" i="444"/>
  <c r="T25" i="444"/>
  <c r="T32" i="444"/>
  <c r="T39" i="444"/>
  <c r="T41" i="444"/>
  <c r="T48" i="444"/>
  <c r="T55" i="444"/>
  <c r="T57" i="444"/>
  <c r="T64" i="444"/>
  <c r="T71" i="444"/>
  <c r="T73" i="444"/>
  <c r="T80" i="444"/>
  <c r="T87" i="444"/>
  <c r="T89" i="444"/>
  <c r="T96" i="444"/>
  <c r="T101" i="444"/>
  <c r="T103" i="444"/>
  <c r="T107" i="444"/>
  <c r="T111" i="444"/>
  <c r="T114" i="444"/>
  <c r="T119" i="444"/>
  <c r="T122" i="444"/>
  <c r="T127" i="444"/>
  <c r="T130" i="444"/>
  <c r="T135" i="444"/>
  <c r="T138" i="444"/>
  <c r="T143" i="444"/>
  <c r="T146" i="444"/>
  <c r="T151" i="444"/>
  <c r="T154" i="444"/>
  <c r="T159" i="444"/>
  <c r="T162" i="444"/>
  <c r="T167" i="444"/>
  <c r="T170" i="444"/>
  <c r="T175" i="444"/>
  <c r="T178" i="444"/>
  <c r="T183" i="444"/>
  <c r="T186" i="444"/>
  <c r="T191" i="444"/>
  <c r="T194" i="444"/>
  <c r="T199" i="444"/>
  <c r="T202" i="444"/>
  <c r="T207" i="444"/>
  <c r="T210" i="444"/>
  <c r="T215" i="444"/>
  <c r="T218" i="444"/>
  <c r="T223" i="444"/>
  <c r="T226" i="444"/>
  <c r="T231" i="444"/>
  <c r="T234" i="444"/>
  <c r="T239" i="444"/>
  <c r="T242" i="444"/>
  <c r="T247" i="444"/>
  <c r="T250" i="444"/>
  <c r="T255" i="444"/>
  <c r="T258" i="444"/>
  <c r="T263" i="444"/>
  <c r="T266" i="444"/>
  <c r="T271" i="444"/>
  <c r="T274" i="444"/>
  <c r="T279" i="444"/>
  <c r="T282" i="444"/>
  <c r="T287" i="444"/>
  <c r="T290" i="444"/>
  <c r="T295" i="444"/>
  <c r="T298" i="444"/>
  <c r="T303" i="444"/>
  <c r="T306" i="444"/>
  <c r="T311" i="444"/>
  <c r="T314" i="444"/>
  <c r="T319" i="444"/>
  <c r="T322" i="444"/>
  <c r="T327" i="444"/>
  <c r="T330" i="444"/>
  <c r="T335" i="444"/>
  <c r="T338" i="444"/>
  <c r="T343" i="444"/>
  <c r="T346" i="444"/>
  <c r="T351" i="444"/>
  <c r="T354" i="444"/>
  <c r="T359" i="444"/>
  <c r="T362" i="444"/>
  <c r="T367" i="444"/>
  <c r="T370" i="444"/>
  <c r="T375" i="444"/>
  <c r="T378" i="444"/>
  <c r="T383" i="444"/>
  <c r="T386" i="444"/>
  <c r="T391" i="444"/>
  <c r="T394" i="444"/>
  <c r="T399" i="444"/>
  <c r="T407" i="444"/>
  <c r="T410" i="444"/>
  <c r="T415" i="444"/>
  <c r="T418" i="444"/>
  <c r="T423" i="444"/>
  <c r="T426" i="444"/>
  <c r="T431" i="444"/>
  <c r="T434" i="444"/>
  <c r="T439" i="444"/>
  <c r="T442" i="444"/>
  <c r="C8" i="440" l="1"/>
  <c r="A2" i="487" l="1"/>
  <c r="A3" i="487" s="1"/>
  <c r="A2" i="457"/>
  <c r="A3" i="457" s="1"/>
  <c r="A2" i="438"/>
  <c r="A3" i="438" s="1"/>
  <c r="F9" i="438" s="1"/>
  <c r="A2" i="479"/>
  <c r="A3" i="479" s="1"/>
  <c r="A2" i="464"/>
  <c r="A3" i="464" s="1"/>
  <c r="A2" i="461"/>
  <c r="A2" i="465"/>
  <c r="A3" i="465" s="1"/>
  <c r="A2" i="468"/>
  <c r="A3" i="468" s="1"/>
  <c r="S50" i="468" s="1"/>
  <c r="S45" i="468" s="1"/>
  <c r="A2" i="460"/>
  <c r="A3" i="460" s="1"/>
  <c r="A2" i="462"/>
  <c r="A3" i="462" s="1"/>
  <c r="A2" i="467"/>
  <c r="A3" i="467" s="1"/>
  <c r="A2" i="459"/>
  <c r="A3" i="459" s="1"/>
  <c r="A2" i="466"/>
  <c r="A3" i="466" s="1"/>
  <c r="C5" i="440"/>
  <c r="S77" i="468" l="1"/>
  <c r="S69" i="468"/>
  <c r="S61" i="468"/>
  <c r="S53" i="468"/>
  <c r="S74" i="468"/>
  <c r="S66" i="468"/>
  <c r="S58" i="468"/>
  <c r="S80" i="468"/>
  <c r="S75" i="468"/>
  <c r="S55" i="468"/>
  <c r="S54" i="468"/>
  <c r="S70" i="468"/>
  <c r="S78" i="468"/>
  <c r="S71" i="468"/>
  <c r="S59" i="468"/>
  <c r="S65" i="468"/>
  <c r="S62" i="468"/>
  <c r="S52" i="468"/>
  <c r="S72" i="468"/>
  <c r="S56" i="468"/>
  <c r="S63" i="468"/>
  <c r="S60" i="468"/>
  <c r="S57" i="468"/>
  <c r="S79" i="468"/>
  <c r="S81" i="468"/>
  <c r="S73" i="468"/>
  <c r="S67" i="468"/>
  <c r="S64" i="468"/>
  <c r="S51" i="468"/>
  <c r="S76" i="468"/>
  <c r="S68" i="468"/>
  <c r="A3" i="461"/>
  <c r="A29" i="461"/>
  <c r="E11" i="479"/>
  <c r="H51" i="479"/>
  <c r="H11" i="479"/>
  <c r="E51" i="479"/>
  <c r="K11" i="479"/>
  <c r="N51" i="479"/>
  <c r="N11" i="479"/>
  <c r="K51" i="479"/>
  <c r="E52" i="467"/>
  <c r="H52" i="467"/>
  <c r="T52" i="467"/>
  <c r="K52" i="467"/>
  <c r="N52" i="467"/>
  <c r="Q52" i="467"/>
  <c r="Q47" i="467" s="1"/>
  <c r="T13" i="467"/>
  <c r="Q13" i="467"/>
  <c r="N13" i="467"/>
  <c r="H13" i="467"/>
  <c r="E13" i="467"/>
  <c r="S52" i="467"/>
  <c r="S47" i="467" s="1"/>
  <c r="K13" i="467"/>
  <c r="V11" i="487"/>
  <c r="V2" i="487" s="1"/>
  <c r="Z51" i="487"/>
  <c r="Z45" i="487" s="1"/>
  <c r="O11" i="487"/>
  <c r="O2" i="487" s="1"/>
  <c r="H11" i="487"/>
  <c r="H2" i="487" s="1"/>
  <c r="Y51" i="487"/>
  <c r="Y45" i="487" s="1"/>
  <c r="N11" i="487"/>
  <c r="N2" i="487" s="1"/>
  <c r="P11" i="487"/>
  <c r="P2" i="487" s="1"/>
  <c r="W51" i="487"/>
  <c r="W45" i="487" s="1"/>
  <c r="S51" i="487"/>
  <c r="S45" i="487" s="1"/>
  <c r="X51" i="487"/>
  <c r="X45" i="487" s="1"/>
  <c r="K51" i="487"/>
  <c r="K45" i="487" s="1"/>
  <c r="J11" i="487"/>
  <c r="J2" i="487" s="1"/>
  <c r="J51" i="487"/>
  <c r="J45" i="487" s="1"/>
  <c r="F11" i="487"/>
  <c r="F2" i="487" s="1"/>
  <c r="AB51" i="487"/>
  <c r="AB45" i="487" s="1"/>
  <c r="T11" i="487"/>
  <c r="T2" i="487" s="1"/>
  <c r="M11" i="487"/>
  <c r="M2" i="487" s="1"/>
  <c r="E11" i="487"/>
  <c r="E2" i="487" s="1"/>
  <c r="R51" i="487"/>
  <c r="R45" i="487" s="1"/>
  <c r="H51" i="487"/>
  <c r="H45" i="487" s="1"/>
  <c r="R11" i="487"/>
  <c r="R2" i="487" s="1"/>
  <c r="U11" i="487"/>
  <c r="U2" i="487" s="1"/>
  <c r="I51" i="487"/>
  <c r="I45" i="487" s="1"/>
  <c r="I11" i="487"/>
  <c r="I2" i="487" s="1"/>
  <c r="L11" i="487"/>
  <c r="L2" i="487" s="1"/>
  <c r="N51" i="487"/>
  <c r="N45" i="487" s="1"/>
  <c r="T51" i="487"/>
  <c r="T45" i="487" s="1"/>
  <c r="L51" i="487"/>
  <c r="L45" i="487" s="1"/>
  <c r="Q51" i="487"/>
  <c r="Q45" i="487" s="1"/>
  <c r="K11" i="487"/>
  <c r="K2" i="487" s="1"/>
  <c r="P51" i="487"/>
  <c r="P45" i="487" s="1"/>
  <c r="G51" i="487"/>
  <c r="G45" i="487" s="1"/>
  <c r="E51" i="487"/>
  <c r="E45" i="487" s="1"/>
  <c r="Q11" i="487"/>
  <c r="Q2" i="487" s="1"/>
  <c r="S11" i="487"/>
  <c r="S2" i="487" s="1"/>
  <c r="V51" i="487"/>
  <c r="V45" i="487" s="1"/>
  <c r="F51" i="487"/>
  <c r="F45" i="487" s="1"/>
  <c r="M51" i="487"/>
  <c r="M45" i="487" s="1"/>
  <c r="O51" i="487"/>
  <c r="O45" i="487" s="1"/>
  <c r="U51" i="487"/>
  <c r="U45" i="487" s="1"/>
  <c r="G11" i="487"/>
  <c r="G2" i="487" s="1"/>
  <c r="AA51" i="487"/>
  <c r="AA45" i="487" s="1"/>
  <c r="L52" i="464"/>
  <c r="L47" i="464" s="1"/>
  <c r="N12" i="464"/>
  <c r="N2" i="464" s="1"/>
  <c r="F52" i="464"/>
  <c r="F47" i="464" s="1"/>
  <c r="K12" i="464"/>
  <c r="K2" i="464" s="1"/>
  <c r="O52" i="464"/>
  <c r="O47" i="464" s="1"/>
  <c r="H12" i="464"/>
  <c r="H2" i="464" s="1"/>
  <c r="I52" i="464"/>
  <c r="I47" i="464" s="1"/>
  <c r="Q12" i="464"/>
  <c r="Q2" i="464" s="1"/>
  <c r="T12" i="464"/>
  <c r="T2" i="464" s="1"/>
  <c r="E12" i="464"/>
  <c r="E2" i="464" s="1"/>
  <c r="R50" i="468"/>
  <c r="R45" i="468" s="1"/>
  <c r="Q50" i="468"/>
  <c r="Q45" i="468" s="1"/>
  <c r="E50" i="468"/>
  <c r="E45" i="468" s="1"/>
  <c r="H50" i="468"/>
  <c r="H45" i="468" s="1"/>
  <c r="Q11" i="468"/>
  <c r="K50" i="468"/>
  <c r="K45" i="468" s="1"/>
  <c r="N50" i="468"/>
  <c r="N45" i="468" s="1"/>
  <c r="T50" i="468"/>
  <c r="T45" i="468" s="1"/>
  <c r="N11" i="468"/>
  <c r="N2" i="468" s="1"/>
  <c r="E11" i="468"/>
  <c r="E2" i="468" s="1"/>
  <c r="K11" i="468"/>
  <c r="K2" i="468" s="1"/>
  <c r="H11" i="468"/>
  <c r="H2" i="468" s="1"/>
  <c r="V52" i="466"/>
  <c r="V47" i="466" s="1"/>
  <c r="S52" i="466"/>
  <c r="S47" i="466" s="1"/>
  <c r="P52" i="466"/>
  <c r="P47" i="466" s="1"/>
  <c r="K52" i="466"/>
  <c r="K47" i="466" s="1"/>
  <c r="F52" i="466"/>
  <c r="U11" i="466"/>
  <c r="L11" i="466"/>
  <c r="R11" i="466"/>
  <c r="O11" i="466"/>
  <c r="I11" i="466"/>
  <c r="I2" i="466" s="1"/>
  <c r="F11" i="466"/>
  <c r="F2" i="466" s="1"/>
  <c r="G52" i="464"/>
  <c r="G47" i="464" s="1"/>
  <c r="N51" i="460"/>
  <c r="E51" i="460"/>
  <c r="T12" i="460"/>
  <c r="T51" i="460"/>
  <c r="K12" i="460"/>
  <c r="Q51" i="460"/>
  <c r="Q12" i="460"/>
  <c r="H12" i="460"/>
  <c r="E12" i="460"/>
  <c r="K51" i="460"/>
  <c r="N12" i="460"/>
  <c r="H51" i="460"/>
  <c r="I52" i="457"/>
  <c r="I47" i="457" s="1"/>
  <c r="T12" i="457"/>
  <c r="T2" i="457" s="1"/>
  <c r="Q12" i="457"/>
  <c r="Q2" i="457" s="1"/>
  <c r="K12" i="457"/>
  <c r="K2" i="457" s="1"/>
  <c r="E12" i="457"/>
  <c r="E2" i="457" s="1"/>
  <c r="F52" i="457"/>
  <c r="F47" i="457" s="1"/>
  <c r="R52" i="457"/>
  <c r="R47" i="457" s="1"/>
  <c r="O52" i="457"/>
  <c r="O47" i="457" s="1"/>
  <c r="N12" i="457"/>
  <c r="N2" i="457" s="1"/>
  <c r="H12" i="457"/>
  <c r="H2" i="457" s="1"/>
  <c r="U52" i="457"/>
  <c r="U47" i="457" s="1"/>
  <c r="T50" i="459"/>
  <c r="T45" i="459" s="1"/>
  <c r="N50" i="459"/>
  <c r="K50" i="459"/>
  <c r="Q50" i="459"/>
  <c r="E50" i="459"/>
  <c r="Q11" i="459"/>
  <c r="N11" i="459"/>
  <c r="E11" i="459"/>
  <c r="T11" i="459"/>
  <c r="K11" i="459"/>
  <c r="H11" i="459"/>
  <c r="H50" i="459"/>
  <c r="U50" i="468"/>
  <c r="U45" i="468" s="1"/>
  <c r="F50" i="468"/>
  <c r="F45" i="468" s="1"/>
  <c r="M50" i="468"/>
  <c r="M45" i="468" s="1"/>
  <c r="I11" i="468"/>
  <c r="I2" i="468" s="1"/>
  <c r="O11" i="468"/>
  <c r="O2" i="468" s="1"/>
  <c r="P11" i="468"/>
  <c r="P2" i="468" s="1"/>
  <c r="G11" i="468"/>
  <c r="G2" i="468" s="1"/>
  <c r="I50" i="468"/>
  <c r="I45" i="468" s="1"/>
  <c r="L11" i="468"/>
  <c r="L2" i="468" s="1"/>
  <c r="P50" i="468"/>
  <c r="P45" i="468" s="1"/>
  <c r="O50" i="468"/>
  <c r="O45" i="468" s="1"/>
  <c r="R11" i="468"/>
  <c r="R2" i="468" s="1"/>
  <c r="F11" i="468"/>
  <c r="F2" i="468" s="1"/>
  <c r="S11" i="468"/>
  <c r="S2" i="468" s="1"/>
  <c r="M11" i="468"/>
  <c r="M2" i="468" s="1"/>
  <c r="L50" i="468"/>
  <c r="L45" i="468" s="1"/>
  <c r="G50" i="468"/>
  <c r="G45" i="468" s="1"/>
  <c r="Q2" i="468"/>
  <c r="V50" i="468"/>
  <c r="V45" i="468" s="1"/>
  <c r="J50" i="468"/>
  <c r="J45" i="468" s="1"/>
  <c r="J11" i="468"/>
  <c r="J2" i="468" s="1"/>
  <c r="I12" i="464"/>
  <c r="I2" i="464" s="1"/>
  <c r="F12" i="464"/>
  <c r="F2" i="464" s="1"/>
  <c r="K52" i="464"/>
  <c r="K47" i="464" s="1"/>
  <c r="M12" i="464"/>
  <c r="M2" i="464" s="1"/>
  <c r="U12" i="464"/>
  <c r="U2" i="464" s="1"/>
  <c r="R12" i="464"/>
  <c r="R2" i="464" s="1"/>
  <c r="Q52" i="464"/>
  <c r="Q47" i="464" s="1"/>
  <c r="S12" i="464"/>
  <c r="S2" i="464" s="1"/>
  <c r="J52" i="464"/>
  <c r="J47" i="464" s="1"/>
  <c r="N52" i="464"/>
  <c r="N47" i="464" s="1"/>
  <c r="V12" i="464"/>
  <c r="V2" i="464" s="1"/>
  <c r="M52" i="464"/>
  <c r="M47" i="464" s="1"/>
  <c r="O12" i="464"/>
  <c r="O2" i="464" s="1"/>
  <c r="L12" i="464"/>
  <c r="L2" i="464" s="1"/>
  <c r="H52" i="464"/>
  <c r="H47" i="464" s="1"/>
  <c r="P12" i="464"/>
  <c r="P2" i="464" s="1"/>
  <c r="G12" i="464"/>
  <c r="G2" i="464" s="1"/>
  <c r="P52" i="464"/>
  <c r="P47" i="464" s="1"/>
  <c r="J12" i="464"/>
  <c r="J2" i="464" s="1"/>
  <c r="F52" i="467"/>
  <c r="P52" i="467"/>
  <c r="I52" i="467"/>
  <c r="L13" i="467"/>
  <c r="M52" i="467"/>
  <c r="R13" i="467"/>
  <c r="J13" i="467"/>
  <c r="G13" i="467"/>
  <c r="O52" i="467"/>
  <c r="S13" i="467"/>
  <c r="V13" i="467"/>
  <c r="J52" i="467"/>
  <c r="U13" i="467"/>
  <c r="I13" i="467"/>
  <c r="P13" i="467"/>
  <c r="M13" i="467"/>
  <c r="R52" i="467"/>
  <c r="R47" i="467" s="1"/>
  <c r="U52" i="467"/>
  <c r="F13" i="467"/>
  <c r="G52" i="467"/>
  <c r="V52" i="467"/>
  <c r="O13" i="467"/>
  <c r="L52" i="467"/>
  <c r="L54" i="465"/>
  <c r="F14" i="465"/>
  <c r="J14" i="465"/>
  <c r="P14" i="465"/>
  <c r="Q14" i="465" s="1"/>
  <c r="T14" i="465"/>
  <c r="U14" i="465" s="1"/>
  <c r="J54" i="465"/>
  <c r="N49" i="465" s="1"/>
  <c r="F54" i="465"/>
  <c r="H54" i="465"/>
  <c r="V14" i="465"/>
  <c r="W14" i="465" s="1"/>
  <c r="N54" i="465"/>
  <c r="H14" i="465"/>
  <c r="N14" i="465"/>
  <c r="L14" i="465"/>
  <c r="R14" i="465"/>
  <c r="S14" i="465" s="1"/>
  <c r="S50" i="459"/>
  <c r="P50" i="459"/>
  <c r="L50" i="459"/>
  <c r="R11" i="459"/>
  <c r="F11" i="459"/>
  <c r="S11" i="459"/>
  <c r="F50" i="459"/>
  <c r="G50" i="459"/>
  <c r="U11" i="459"/>
  <c r="P11" i="459"/>
  <c r="V11" i="459"/>
  <c r="M11" i="459"/>
  <c r="J11" i="459"/>
  <c r="M50" i="459"/>
  <c r="U50" i="459"/>
  <c r="U45" i="459" s="1"/>
  <c r="I50" i="459"/>
  <c r="O11" i="459"/>
  <c r="V50" i="459"/>
  <c r="V45" i="459" s="1"/>
  <c r="R50" i="459"/>
  <c r="L11" i="459"/>
  <c r="J50" i="459"/>
  <c r="G11" i="459"/>
  <c r="O50" i="459"/>
  <c r="I11" i="459"/>
  <c r="X11" i="462"/>
  <c r="X2" i="462" s="1"/>
  <c r="J11" i="462"/>
  <c r="J2" i="462" s="1"/>
  <c r="J49" i="462"/>
  <c r="J45" i="462" s="1"/>
  <c r="M49" i="462"/>
  <c r="M45" i="462" s="1"/>
  <c r="K49" i="462"/>
  <c r="K45" i="462" s="1"/>
  <c r="Q11" i="462"/>
  <c r="Q2" i="462" s="1"/>
  <c r="O49" i="462"/>
  <c r="O45" i="462" s="1"/>
  <c r="R11" i="462"/>
  <c r="R2" i="462" s="1"/>
  <c r="P11" i="462"/>
  <c r="P2" i="462" s="1"/>
  <c r="T49" i="462"/>
  <c r="T45" i="462" s="1"/>
  <c r="S11" i="462"/>
  <c r="S2" i="462" s="1"/>
  <c r="U49" i="462"/>
  <c r="U45" i="462" s="1"/>
  <c r="G49" i="462"/>
  <c r="G45" i="462" s="1"/>
  <c r="H49" i="462"/>
  <c r="H45" i="462" s="1"/>
  <c r="F11" i="462"/>
  <c r="F2" i="462" s="1"/>
  <c r="Q49" i="462"/>
  <c r="Q45" i="462" s="1"/>
  <c r="U11" i="462"/>
  <c r="U2" i="462" s="1"/>
  <c r="W11" i="462"/>
  <c r="W2" i="462" s="1"/>
  <c r="O11" i="462"/>
  <c r="O2" i="462" s="1"/>
  <c r="N11" i="462"/>
  <c r="N2" i="462" s="1"/>
  <c r="V49" i="462"/>
  <c r="V45" i="462" s="1"/>
  <c r="F49" i="462"/>
  <c r="F45" i="462" s="1"/>
  <c r="I49" i="462"/>
  <c r="I45" i="462" s="1"/>
  <c r="P49" i="462"/>
  <c r="P45" i="462" s="1"/>
  <c r="M11" i="462"/>
  <c r="M2" i="462" s="1"/>
  <c r="L49" i="462"/>
  <c r="L45" i="462" s="1"/>
  <c r="L11" i="462"/>
  <c r="L2" i="462" s="1"/>
  <c r="K11" i="462"/>
  <c r="K2" i="462" s="1"/>
  <c r="T11" i="462"/>
  <c r="T2" i="462" s="1"/>
  <c r="R49" i="462"/>
  <c r="R45" i="462" s="1"/>
  <c r="E49" i="462"/>
  <c r="E45" i="462" s="1"/>
  <c r="I11" i="462"/>
  <c r="I2" i="462" s="1"/>
  <c r="G11" i="462"/>
  <c r="G2" i="462" s="1"/>
  <c r="N49" i="462"/>
  <c r="N45" i="462" s="1"/>
  <c r="S49" i="462"/>
  <c r="S45" i="462" s="1"/>
  <c r="E11" i="462"/>
  <c r="E2" i="462" s="1"/>
  <c r="V11" i="462"/>
  <c r="V2" i="462" s="1"/>
  <c r="H11" i="462"/>
  <c r="H2" i="462" s="1"/>
  <c r="R12" i="457"/>
  <c r="R2" i="457" s="1"/>
  <c r="I12" i="457"/>
  <c r="I2" i="457" s="1"/>
  <c r="Q52" i="457"/>
  <c r="Q47" i="457" s="1"/>
  <c r="T52" i="457"/>
  <c r="T47" i="457" s="1"/>
  <c r="J12" i="457"/>
  <c r="J2" i="457" s="1"/>
  <c r="V12" i="457"/>
  <c r="V2" i="457" s="1"/>
  <c r="O12" i="457"/>
  <c r="O2" i="457" s="1"/>
  <c r="H52" i="457"/>
  <c r="H47" i="457" s="1"/>
  <c r="J52" i="457"/>
  <c r="J47" i="457" s="1"/>
  <c r="L12" i="457"/>
  <c r="L2" i="457" s="1"/>
  <c r="S52" i="457"/>
  <c r="S47" i="457" s="1"/>
  <c r="W52" i="457"/>
  <c r="W47" i="457" s="1"/>
  <c r="G12" i="457"/>
  <c r="G2" i="457" s="1"/>
  <c r="S12" i="457"/>
  <c r="S2" i="457" s="1"/>
  <c r="F12" i="457"/>
  <c r="F2" i="457" s="1"/>
  <c r="U12" i="457"/>
  <c r="U2" i="457" s="1"/>
  <c r="K52" i="457"/>
  <c r="K47" i="457" s="1"/>
  <c r="P52" i="457"/>
  <c r="P47" i="457" s="1"/>
  <c r="M12" i="457"/>
  <c r="M2" i="457" s="1"/>
  <c r="P12" i="457"/>
  <c r="P2" i="457" s="1"/>
  <c r="V52" i="457"/>
  <c r="V47" i="457" s="1"/>
  <c r="G52" i="457"/>
  <c r="G47" i="457" s="1"/>
  <c r="U52" i="466"/>
  <c r="U47" i="466" s="1"/>
  <c r="V11" i="466"/>
  <c r="P11" i="466"/>
  <c r="Q11" i="466"/>
  <c r="W11" i="466"/>
  <c r="M52" i="466"/>
  <c r="M47" i="466" s="1"/>
  <c r="T52" i="466"/>
  <c r="T47" i="466" s="1"/>
  <c r="N11" i="466"/>
  <c r="H52" i="466"/>
  <c r="H47" i="466" s="1"/>
  <c r="G11" i="466"/>
  <c r="G2" i="466" s="1"/>
  <c r="H11" i="466"/>
  <c r="H2" i="466" s="1"/>
  <c r="R52" i="466"/>
  <c r="R47" i="466" s="1"/>
  <c r="S11" i="466"/>
  <c r="W52" i="466"/>
  <c r="W47" i="466" s="1"/>
  <c r="M11" i="466"/>
  <c r="L52" i="466"/>
  <c r="L47" i="466" s="1"/>
  <c r="G52" i="466"/>
  <c r="G47" i="466" s="1"/>
  <c r="J11" i="466"/>
  <c r="J2" i="466" s="1"/>
  <c r="F47" i="466"/>
  <c r="K11" i="466"/>
  <c r="K2" i="466" s="1"/>
  <c r="X52" i="466"/>
  <c r="X47" i="466" s="1"/>
  <c r="Q52" i="466"/>
  <c r="Q47" i="466" s="1"/>
  <c r="T11" i="466"/>
  <c r="J51" i="460"/>
  <c r="I51" i="460"/>
  <c r="P51" i="460"/>
  <c r="V12" i="460"/>
  <c r="L12" i="460"/>
  <c r="V51" i="460"/>
  <c r="S12" i="460"/>
  <c r="I12" i="460"/>
  <c r="J12" i="460"/>
  <c r="F51" i="460"/>
  <c r="G12" i="460"/>
  <c r="O12" i="460"/>
  <c r="P12" i="460"/>
  <c r="M12" i="460"/>
  <c r="U12" i="460"/>
  <c r="U51" i="460"/>
  <c r="L51" i="460"/>
  <c r="R12" i="460"/>
  <c r="G51" i="460"/>
  <c r="S51" i="460"/>
  <c r="O51" i="460"/>
  <c r="R51" i="460"/>
  <c r="M51" i="460"/>
  <c r="F12" i="460"/>
  <c r="V49" i="461"/>
  <c r="V45" i="461" s="1"/>
  <c r="S49" i="461"/>
  <c r="S45" i="461" s="1"/>
  <c r="H49" i="461"/>
  <c r="H45" i="461" s="1"/>
  <c r="I11" i="461"/>
  <c r="I2" i="461" s="1"/>
  <c r="O49" i="461"/>
  <c r="O45" i="461" s="1"/>
  <c r="E11" i="461"/>
  <c r="E2" i="461" s="1"/>
  <c r="K49" i="461"/>
  <c r="K45" i="461" s="1"/>
  <c r="Q11" i="461"/>
  <c r="Q2" i="461" s="1"/>
  <c r="Q49" i="461"/>
  <c r="Q45" i="461" s="1"/>
  <c r="T11" i="461"/>
  <c r="T2" i="461" s="1"/>
  <c r="N49" i="461"/>
  <c r="N45" i="461" s="1"/>
  <c r="O11" i="461"/>
  <c r="O2" i="461" s="1"/>
  <c r="F11" i="461"/>
  <c r="F2" i="461" s="1"/>
  <c r="L11" i="461"/>
  <c r="L2" i="461" s="1"/>
  <c r="M11" i="461"/>
  <c r="M2" i="461" s="1"/>
  <c r="U49" i="461"/>
  <c r="U45" i="461" s="1"/>
  <c r="K11" i="461"/>
  <c r="K2" i="461" s="1"/>
  <c r="P11" i="461"/>
  <c r="P2" i="461" s="1"/>
  <c r="M49" i="461"/>
  <c r="M45" i="461" s="1"/>
  <c r="W11" i="461"/>
  <c r="W2" i="461" s="1"/>
  <c r="N11" i="461"/>
  <c r="N2" i="461" s="1"/>
  <c r="T49" i="461"/>
  <c r="T45" i="461" s="1"/>
  <c r="J11" i="461"/>
  <c r="J2" i="461" s="1"/>
  <c r="P49" i="461"/>
  <c r="P45" i="461" s="1"/>
  <c r="V11" i="461"/>
  <c r="V2" i="461" s="1"/>
  <c r="H11" i="461"/>
  <c r="H2" i="461" s="1"/>
  <c r="X11" i="461"/>
  <c r="X2" i="461" s="1"/>
  <c r="R49" i="461"/>
  <c r="R45" i="461" s="1"/>
  <c r="G11" i="461"/>
  <c r="G2" i="461" s="1"/>
  <c r="S11" i="461"/>
  <c r="S2" i="461" s="1"/>
  <c r="U11" i="461"/>
  <c r="U2" i="461" s="1"/>
  <c r="G49" i="461"/>
  <c r="G45" i="461" s="1"/>
  <c r="F49" i="461"/>
  <c r="F45" i="461" s="1"/>
  <c r="R11" i="461"/>
  <c r="R2" i="461" s="1"/>
  <c r="I49" i="461"/>
  <c r="I45" i="461" s="1"/>
  <c r="E49" i="461"/>
  <c r="E45" i="461" s="1"/>
  <c r="L49" i="461"/>
  <c r="L45" i="461" s="1"/>
  <c r="J49" i="461"/>
  <c r="J45" i="461" s="1"/>
  <c r="P51" i="479"/>
  <c r="F51" i="479"/>
  <c r="G51" i="479"/>
  <c r="M11" i="479"/>
  <c r="L11" i="479"/>
  <c r="J11" i="479"/>
  <c r="I51" i="479"/>
  <c r="J51" i="479"/>
  <c r="F11" i="479"/>
  <c r="L51" i="479"/>
  <c r="M51" i="479"/>
  <c r="G11" i="479"/>
  <c r="O51" i="479"/>
  <c r="P11" i="479"/>
  <c r="I11" i="479"/>
  <c r="O11" i="479"/>
  <c r="F2" i="438"/>
  <c r="N9" i="438"/>
  <c r="N2" i="438" s="1"/>
  <c r="O9" i="438"/>
  <c r="O2" i="438" s="1"/>
  <c r="I9" i="438"/>
  <c r="I2" i="438" s="1"/>
  <c r="L9" i="438"/>
  <c r="L2" i="438" s="1"/>
  <c r="K9" i="438"/>
  <c r="K2" i="438" s="1"/>
  <c r="J9" i="438"/>
  <c r="J2" i="438" s="1"/>
  <c r="H9" i="438"/>
  <c r="H2" i="438" s="1"/>
  <c r="M9" i="438"/>
  <c r="M2" i="438" s="1"/>
  <c r="G9" i="438"/>
  <c r="G2" i="438" s="1"/>
  <c r="Q9" i="438"/>
  <c r="Q2" i="438" s="1"/>
  <c r="P9" i="438"/>
  <c r="P2" i="438" s="1"/>
  <c r="C6" i="440"/>
  <c r="C7" i="440" s="1"/>
  <c r="C4" i="440"/>
  <c r="G3" i="484" s="1"/>
  <c r="K67" i="466" l="1"/>
  <c r="K68" i="466"/>
  <c r="K53" i="466"/>
  <c r="K69" i="466"/>
  <c r="K54" i="466"/>
  <c r="K70" i="466"/>
  <c r="K55" i="466"/>
  <c r="K71" i="466"/>
  <c r="K56" i="466"/>
  <c r="K72" i="466"/>
  <c r="K57" i="466"/>
  <c r="K73" i="466"/>
  <c r="K58" i="466"/>
  <c r="K74" i="466"/>
  <c r="K59" i="466"/>
  <c r="K75" i="466"/>
  <c r="K60" i="466"/>
  <c r="K76" i="466"/>
  <c r="K61" i="466"/>
  <c r="K77" i="466"/>
  <c r="K62" i="466"/>
  <c r="K78" i="466"/>
  <c r="K63" i="466"/>
  <c r="K79" i="466"/>
  <c r="K64" i="466"/>
  <c r="K80" i="466"/>
  <c r="K82" i="466"/>
  <c r="K65" i="466"/>
  <c r="K81" i="466"/>
  <c r="K66" i="466"/>
  <c r="R29" i="468"/>
  <c r="R13" i="468"/>
  <c r="R34" i="468"/>
  <c r="R18" i="468"/>
  <c r="R35" i="468"/>
  <c r="R19" i="468"/>
  <c r="R42" i="468"/>
  <c r="R26" i="468"/>
  <c r="R17" i="468"/>
  <c r="R24" i="468"/>
  <c r="R14" i="468"/>
  <c r="R41" i="468"/>
  <c r="R31" i="468"/>
  <c r="R21" i="468"/>
  <c r="R38" i="468"/>
  <c r="R28" i="468"/>
  <c r="R25" i="468"/>
  <c r="R15" i="468"/>
  <c r="R32" i="468"/>
  <c r="R22" i="468"/>
  <c r="R39" i="468"/>
  <c r="R12" i="468"/>
  <c r="R36" i="468"/>
  <c r="R16" i="468"/>
  <c r="R33" i="468"/>
  <c r="R23" i="468"/>
  <c r="R40" i="468"/>
  <c r="R30" i="468"/>
  <c r="R20" i="468"/>
  <c r="R37" i="468"/>
  <c r="R27" i="468"/>
  <c r="F38" i="466"/>
  <c r="F22" i="466"/>
  <c r="F27" i="466"/>
  <c r="F28" i="466"/>
  <c r="F12" i="466"/>
  <c r="F35" i="466"/>
  <c r="F40" i="466"/>
  <c r="F30" i="466"/>
  <c r="F19" i="466"/>
  <c r="F15" i="466"/>
  <c r="F37" i="466"/>
  <c r="F21" i="466"/>
  <c r="F17" i="466"/>
  <c r="F13" i="466"/>
  <c r="F42" i="466"/>
  <c r="F32" i="466"/>
  <c r="F26" i="466"/>
  <c r="F34" i="466"/>
  <c r="F20" i="466"/>
  <c r="F31" i="466"/>
  <c r="F25" i="466"/>
  <c r="F39" i="466"/>
  <c r="F36" i="466"/>
  <c r="F14" i="466"/>
  <c r="F33" i="466"/>
  <c r="F24" i="466"/>
  <c r="F16" i="466"/>
  <c r="F41" i="466"/>
  <c r="F29" i="466"/>
  <c r="F18" i="466"/>
  <c r="F23" i="466"/>
  <c r="N81" i="468"/>
  <c r="N79" i="468"/>
  <c r="N77" i="468"/>
  <c r="N69" i="468"/>
  <c r="N61" i="468"/>
  <c r="N73" i="468"/>
  <c r="N74" i="468"/>
  <c r="N68" i="468"/>
  <c r="N56" i="468"/>
  <c r="N78" i="468"/>
  <c r="N71" i="468"/>
  <c r="N55" i="468"/>
  <c r="N80" i="468"/>
  <c r="N76" i="468"/>
  <c r="N65" i="468"/>
  <c r="N62" i="468"/>
  <c r="N59" i="468"/>
  <c r="N52" i="468"/>
  <c r="N72" i="468"/>
  <c r="N66" i="468"/>
  <c r="N63" i="468"/>
  <c r="N60" i="468"/>
  <c r="N53" i="468"/>
  <c r="N75" i="468"/>
  <c r="N57" i="468"/>
  <c r="N70" i="468"/>
  <c r="N67" i="468"/>
  <c r="N54" i="468"/>
  <c r="N64" i="468"/>
  <c r="N58" i="468"/>
  <c r="N51" i="468"/>
  <c r="L81" i="464"/>
  <c r="L77" i="464"/>
  <c r="L73" i="464"/>
  <c r="L69" i="464"/>
  <c r="L65" i="464"/>
  <c r="L61" i="464"/>
  <c r="L57" i="464"/>
  <c r="L53" i="464"/>
  <c r="L82" i="464"/>
  <c r="L78" i="464"/>
  <c r="L74" i="464"/>
  <c r="L70" i="464"/>
  <c r="L66" i="464"/>
  <c r="L62" i="464"/>
  <c r="L58" i="464"/>
  <c r="L54" i="464"/>
  <c r="L80" i="464"/>
  <c r="L76" i="464"/>
  <c r="L72" i="464"/>
  <c r="L68" i="464"/>
  <c r="L64" i="464"/>
  <c r="L60" i="464"/>
  <c r="L56" i="464"/>
  <c r="L55" i="464"/>
  <c r="L59" i="464"/>
  <c r="L75" i="464"/>
  <c r="L63" i="464"/>
  <c r="L71" i="464"/>
  <c r="L83" i="464"/>
  <c r="L67" i="464"/>
  <c r="L79" i="464"/>
  <c r="T68" i="487"/>
  <c r="T71" i="487"/>
  <c r="T74" i="487"/>
  <c r="T58" i="487"/>
  <c r="T70" i="487"/>
  <c r="T54" i="487"/>
  <c r="T73" i="487"/>
  <c r="T76" i="487"/>
  <c r="T60" i="487"/>
  <c r="T82" i="487"/>
  <c r="T66" i="487"/>
  <c r="T78" i="487"/>
  <c r="T62" i="487"/>
  <c r="T53" i="487"/>
  <c r="T52" i="487"/>
  <c r="T57" i="487"/>
  <c r="T56" i="487"/>
  <c r="T55" i="487"/>
  <c r="T59" i="487"/>
  <c r="T65" i="487"/>
  <c r="T77" i="487"/>
  <c r="T61" i="487"/>
  <c r="T80" i="487"/>
  <c r="T69" i="487"/>
  <c r="T72" i="487"/>
  <c r="T63" i="487"/>
  <c r="T75" i="487"/>
  <c r="T81" i="487"/>
  <c r="T64" i="487"/>
  <c r="T67" i="487"/>
  <c r="T79" i="487"/>
  <c r="K76" i="487"/>
  <c r="K79" i="487"/>
  <c r="K82" i="487"/>
  <c r="K66" i="487"/>
  <c r="K78" i="487"/>
  <c r="K62" i="487"/>
  <c r="K81" i="487"/>
  <c r="K65" i="487"/>
  <c r="K68" i="487"/>
  <c r="K74" i="487"/>
  <c r="K58" i="487"/>
  <c r="K70" i="487"/>
  <c r="K54" i="487"/>
  <c r="K67" i="487"/>
  <c r="K64" i="487"/>
  <c r="K73" i="487"/>
  <c r="K53" i="487"/>
  <c r="K52" i="487"/>
  <c r="K71" i="487"/>
  <c r="K57" i="487"/>
  <c r="K56" i="487"/>
  <c r="K55" i="487"/>
  <c r="K77" i="487"/>
  <c r="K60" i="487"/>
  <c r="K59" i="487"/>
  <c r="K80" i="487"/>
  <c r="K61" i="487"/>
  <c r="K69" i="487"/>
  <c r="K72" i="487"/>
  <c r="K75" i="487"/>
  <c r="K63" i="487"/>
  <c r="L28" i="438"/>
  <c r="L38" i="438"/>
  <c r="L24" i="438"/>
  <c r="L34" i="438"/>
  <c r="L20" i="438"/>
  <c r="L30" i="438"/>
  <c r="L16" i="438"/>
  <c r="L26" i="438"/>
  <c r="L12" i="438"/>
  <c r="L22" i="438"/>
  <c r="L37" i="438"/>
  <c r="L18" i="438"/>
  <c r="L33" i="438"/>
  <c r="L14" i="438"/>
  <c r="L29" i="438"/>
  <c r="L39" i="438"/>
  <c r="L25" i="438"/>
  <c r="L31" i="438"/>
  <c r="L27" i="438"/>
  <c r="L19" i="438"/>
  <c r="L15" i="438"/>
  <c r="L21" i="438"/>
  <c r="L32" i="438"/>
  <c r="L23" i="438"/>
  <c r="L17" i="438"/>
  <c r="L35" i="438"/>
  <c r="L13" i="438"/>
  <c r="L40" i="438"/>
  <c r="L10" i="438"/>
  <c r="L36" i="438"/>
  <c r="L11" i="438"/>
  <c r="X38" i="461"/>
  <c r="X39" i="461"/>
  <c r="X35" i="461"/>
  <c r="X40" i="461"/>
  <c r="X36" i="461"/>
  <c r="X27" i="461"/>
  <c r="X23" i="461"/>
  <c r="X19" i="461"/>
  <c r="X15" i="461"/>
  <c r="X30" i="461"/>
  <c r="X37" i="461"/>
  <c r="X31" i="461"/>
  <c r="X41" i="461"/>
  <c r="X32" i="461"/>
  <c r="X26" i="461"/>
  <c r="X22" i="461"/>
  <c r="X18" i="461"/>
  <c r="X14" i="461"/>
  <c r="X33" i="461"/>
  <c r="X34" i="461"/>
  <c r="X29" i="461"/>
  <c r="X21" i="461"/>
  <c r="X13" i="461"/>
  <c r="X25" i="461"/>
  <c r="X17" i="461"/>
  <c r="X28" i="461"/>
  <c r="X20" i="461"/>
  <c r="X12" i="461"/>
  <c r="X42" i="461"/>
  <c r="X24" i="461"/>
  <c r="X16" i="461"/>
  <c r="N74" i="461"/>
  <c r="N66" i="461"/>
  <c r="N58" i="461"/>
  <c r="N50" i="461"/>
  <c r="N75" i="461"/>
  <c r="N69" i="461"/>
  <c r="N56" i="461"/>
  <c r="N71" i="461"/>
  <c r="N52" i="461"/>
  <c r="N79" i="461"/>
  <c r="N60" i="461"/>
  <c r="N72" i="461"/>
  <c r="N55" i="461"/>
  <c r="N53" i="461"/>
  <c r="N70" i="461"/>
  <c r="N68" i="461"/>
  <c r="N51" i="461"/>
  <c r="N64" i="461"/>
  <c r="N62" i="461"/>
  <c r="N77" i="461"/>
  <c r="N73" i="461"/>
  <c r="N54" i="461"/>
  <c r="N67" i="461"/>
  <c r="N65" i="461"/>
  <c r="N63" i="461"/>
  <c r="N80" i="461"/>
  <c r="N78" i="461"/>
  <c r="N61" i="461"/>
  <c r="N76" i="461"/>
  <c r="N59" i="461"/>
  <c r="N57" i="461"/>
  <c r="G39" i="466"/>
  <c r="G23" i="466"/>
  <c r="G28" i="466"/>
  <c r="G12" i="466"/>
  <c r="G29" i="466"/>
  <c r="G13" i="466"/>
  <c r="G36" i="466"/>
  <c r="G37" i="466"/>
  <c r="G27" i="466"/>
  <c r="G38" i="466"/>
  <c r="G21" i="466"/>
  <c r="G17" i="466"/>
  <c r="G35" i="466"/>
  <c r="G25" i="466"/>
  <c r="G33" i="466"/>
  <c r="G31" i="466"/>
  <c r="G42" i="466"/>
  <c r="G22" i="466"/>
  <c r="G14" i="466"/>
  <c r="G30" i="466"/>
  <c r="G19" i="466"/>
  <c r="G24" i="466"/>
  <c r="G16" i="466"/>
  <c r="G41" i="466"/>
  <c r="G32" i="466"/>
  <c r="G18" i="466"/>
  <c r="G26" i="466"/>
  <c r="G40" i="466"/>
  <c r="G15" i="466"/>
  <c r="G20" i="466"/>
  <c r="G34" i="466"/>
  <c r="H34" i="462"/>
  <c r="H30" i="462"/>
  <c r="H26" i="462"/>
  <c r="H22" i="462"/>
  <c r="H18" i="462"/>
  <c r="H14" i="462"/>
  <c r="H25" i="462"/>
  <c r="H39" i="462"/>
  <c r="H41" i="462"/>
  <c r="H31" i="462"/>
  <c r="H15" i="462"/>
  <c r="H35" i="462"/>
  <c r="H19" i="462"/>
  <c r="H23" i="462"/>
  <c r="H28" i="462"/>
  <c r="H16" i="462"/>
  <c r="H33" i="462"/>
  <c r="H21" i="462"/>
  <c r="H38" i="462"/>
  <c r="H40" i="462"/>
  <c r="H36" i="462"/>
  <c r="H24" i="462"/>
  <c r="H12" i="462"/>
  <c r="H42" i="462"/>
  <c r="H29" i="462"/>
  <c r="H17" i="462"/>
  <c r="H27" i="462"/>
  <c r="H32" i="462"/>
  <c r="H20" i="462"/>
  <c r="H37" i="462"/>
  <c r="H13" i="462"/>
  <c r="F77" i="462"/>
  <c r="F69" i="462"/>
  <c r="F61" i="462"/>
  <c r="F73" i="462"/>
  <c r="F65" i="462"/>
  <c r="F57" i="462"/>
  <c r="F80" i="462"/>
  <c r="F74" i="462"/>
  <c r="F68" i="462"/>
  <c r="F55" i="462"/>
  <c r="F76" i="462"/>
  <c r="F63" i="462"/>
  <c r="F70" i="462"/>
  <c r="F64" i="462"/>
  <c r="F53" i="462"/>
  <c r="F59" i="462"/>
  <c r="F66" i="462"/>
  <c r="F62" i="462"/>
  <c r="F71" i="462"/>
  <c r="F60" i="462"/>
  <c r="F67" i="462"/>
  <c r="F78" i="462"/>
  <c r="F72" i="462"/>
  <c r="F56" i="462"/>
  <c r="F50" i="462"/>
  <c r="F75" i="462"/>
  <c r="F52" i="462"/>
  <c r="F79" i="462"/>
  <c r="F58" i="462"/>
  <c r="F54" i="462"/>
  <c r="F51" i="462"/>
  <c r="Q39" i="462"/>
  <c r="Q42" i="462"/>
  <c r="Q35" i="462"/>
  <c r="Q31" i="462"/>
  <c r="Q27" i="462"/>
  <c r="Q23" i="462"/>
  <c r="Q19" i="462"/>
  <c r="Q15" i="462"/>
  <c r="Q34" i="462"/>
  <c r="Q30" i="462"/>
  <c r="Q26" i="462"/>
  <c r="Q22" i="462"/>
  <c r="Q18" i="462"/>
  <c r="Q14" i="462"/>
  <c r="Q38" i="462"/>
  <c r="Q41" i="462"/>
  <c r="Q33" i="462"/>
  <c r="Q32" i="462"/>
  <c r="Q17" i="462"/>
  <c r="Q16" i="462"/>
  <c r="Q37" i="462"/>
  <c r="Q36" i="462"/>
  <c r="Q21" i="462"/>
  <c r="Q20" i="462"/>
  <c r="Q29" i="462"/>
  <c r="Q28" i="462"/>
  <c r="Q13" i="462"/>
  <c r="Q12" i="462"/>
  <c r="Q40" i="462"/>
  <c r="Q24" i="462"/>
  <c r="Q25" i="462"/>
  <c r="R41" i="464"/>
  <c r="R38" i="464"/>
  <c r="R37" i="464"/>
  <c r="R36" i="464"/>
  <c r="R26" i="464"/>
  <c r="R25" i="464"/>
  <c r="R17" i="464"/>
  <c r="R39" i="464"/>
  <c r="R13" i="464"/>
  <c r="R34" i="464"/>
  <c r="R22" i="464"/>
  <c r="R14" i="464"/>
  <c r="R21" i="464"/>
  <c r="R42" i="464"/>
  <c r="R33" i="464"/>
  <c r="R35" i="464"/>
  <c r="R30" i="464"/>
  <c r="R19" i="464"/>
  <c r="R28" i="464"/>
  <c r="R18" i="464"/>
  <c r="R27" i="464"/>
  <c r="R15" i="464"/>
  <c r="R23" i="464"/>
  <c r="R43" i="464"/>
  <c r="R29" i="464"/>
  <c r="R31" i="464"/>
  <c r="R16" i="464"/>
  <c r="R20" i="464"/>
  <c r="R24" i="464"/>
  <c r="R40" i="464"/>
  <c r="R32" i="464"/>
  <c r="O71" i="468"/>
  <c r="O63" i="468"/>
  <c r="O55" i="468"/>
  <c r="O76" i="468"/>
  <c r="O68" i="468"/>
  <c r="O60" i="468"/>
  <c r="O52" i="468"/>
  <c r="O74" i="468"/>
  <c r="O64" i="468"/>
  <c r="O56" i="468"/>
  <c r="O81" i="468"/>
  <c r="O57" i="468"/>
  <c r="O77" i="468"/>
  <c r="O79" i="468"/>
  <c r="O73" i="468"/>
  <c r="O62" i="468"/>
  <c r="O80" i="468"/>
  <c r="O65" i="468"/>
  <c r="O59" i="468"/>
  <c r="O72" i="468"/>
  <c r="O69" i="468"/>
  <c r="O66" i="468"/>
  <c r="O53" i="468"/>
  <c r="O75" i="468"/>
  <c r="O70" i="468"/>
  <c r="O67" i="468"/>
  <c r="O54" i="468"/>
  <c r="O58" i="468"/>
  <c r="O61" i="468"/>
  <c r="O51" i="468"/>
  <c r="O78" i="468"/>
  <c r="I41" i="466"/>
  <c r="I25" i="466"/>
  <c r="I30" i="466"/>
  <c r="I14" i="466"/>
  <c r="I31" i="466"/>
  <c r="I15" i="466"/>
  <c r="I38" i="466"/>
  <c r="I37" i="466"/>
  <c r="I27" i="466"/>
  <c r="I34" i="466"/>
  <c r="I20" i="466"/>
  <c r="I16" i="466"/>
  <c r="I24" i="466"/>
  <c r="I35" i="466"/>
  <c r="I42" i="466"/>
  <c r="I32" i="466"/>
  <c r="I13" i="466"/>
  <c r="I29" i="466"/>
  <c r="I40" i="466"/>
  <c r="I28" i="466"/>
  <c r="I17" i="466"/>
  <c r="I39" i="466"/>
  <c r="I22" i="466"/>
  <c r="I12" i="466"/>
  <c r="I36" i="466"/>
  <c r="I33" i="466"/>
  <c r="I19" i="466"/>
  <c r="I21" i="466"/>
  <c r="I18" i="466"/>
  <c r="I26" i="466"/>
  <c r="I23" i="466"/>
  <c r="K73" i="468"/>
  <c r="K65" i="468"/>
  <c r="K57" i="468"/>
  <c r="K80" i="468"/>
  <c r="K79" i="468"/>
  <c r="K81" i="468"/>
  <c r="K78" i="468"/>
  <c r="K70" i="468"/>
  <c r="K62" i="468"/>
  <c r="K54" i="468"/>
  <c r="K75" i="468"/>
  <c r="K66" i="468"/>
  <c r="K53" i="468"/>
  <c r="K52" i="468"/>
  <c r="K51" i="468"/>
  <c r="K76" i="468"/>
  <c r="K71" i="468"/>
  <c r="K60" i="468"/>
  <c r="K58" i="468"/>
  <c r="K55" i="468"/>
  <c r="K68" i="468"/>
  <c r="K74" i="468"/>
  <c r="K59" i="468"/>
  <c r="K56" i="468"/>
  <c r="K72" i="468"/>
  <c r="K69" i="468"/>
  <c r="K77" i="468"/>
  <c r="K63" i="468"/>
  <c r="K67" i="468"/>
  <c r="K64" i="468"/>
  <c r="K61" i="468"/>
  <c r="AA70" i="487"/>
  <c r="AA73" i="487"/>
  <c r="AA76" i="487"/>
  <c r="AA60" i="487"/>
  <c r="AA82" i="487"/>
  <c r="AA72" i="487"/>
  <c r="AA56" i="487"/>
  <c r="AA75" i="487"/>
  <c r="AA78" i="487"/>
  <c r="AA62" i="487"/>
  <c r="AA68" i="487"/>
  <c r="AA52" i="487"/>
  <c r="AA80" i="487"/>
  <c r="AA64" i="487"/>
  <c r="AA71" i="487"/>
  <c r="AA61" i="487"/>
  <c r="AA74" i="487"/>
  <c r="AA77" i="487"/>
  <c r="AA66" i="487"/>
  <c r="AA63" i="487"/>
  <c r="AA69" i="487"/>
  <c r="AA81" i="487"/>
  <c r="AA67" i="487"/>
  <c r="AA79" i="487"/>
  <c r="AA55" i="487"/>
  <c r="AA54" i="487"/>
  <c r="AA53" i="487"/>
  <c r="AA59" i="487"/>
  <c r="AA58" i="487"/>
  <c r="AA57" i="487"/>
  <c r="AA65" i="487"/>
  <c r="N69" i="487"/>
  <c r="N72" i="487"/>
  <c r="N75" i="487"/>
  <c r="N59" i="487"/>
  <c r="N71" i="487"/>
  <c r="N55" i="487"/>
  <c r="N74" i="487"/>
  <c r="N77" i="487"/>
  <c r="N61" i="487"/>
  <c r="N67" i="487"/>
  <c r="N79" i="487"/>
  <c r="N63" i="487"/>
  <c r="N70" i="487"/>
  <c r="N64" i="487"/>
  <c r="N73" i="487"/>
  <c r="N76" i="487"/>
  <c r="N82" i="487"/>
  <c r="N54" i="487"/>
  <c r="N53" i="487"/>
  <c r="N52" i="487"/>
  <c r="N65" i="487"/>
  <c r="N58" i="487"/>
  <c r="N57" i="487"/>
  <c r="N56" i="487"/>
  <c r="N68" i="487"/>
  <c r="N60" i="487"/>
  <c r="N80" i="487"/>
  <c r="N62" i="487"/>
  <c r="N66" i="487"/>
  <c r="N78" i="487"/>
  <c r="N81" i="487"/>
  <c r="X80" i="487"/>
  <c r="X64" i="487"/>
  <c r="X67" i="487"/>
  <c r="X70" i="487"/>
  <c r="X54" i="487"/>
  <c r="X82" i="487"/>
  <c r="X66" i="487"/>
  <c r="X69" i="487"/>
  <c r="X72" i="487"/>
  <c r="X78" i="487"/>
  <c r="X62" i="487"/>
  <c r="X74" i="487"/>
  <c r="X58" i="487"/>
  <c r="X65" i="487"/>
  <c r="X60" i="487"/>
  <c r="X68" i="487"/>
  <c r="X61" i="487"/>
  <c r="X71" i="487"/>
  <c r="X77" i="487"/>
  <c r="X75" i="487"/>
  <c r="X63" i="487"/>
  <c r="X81" i="487"/>
  <c r="X73" i="487"/>
  <c r="X76" i="487"/>
  <c r="X79" i="487"/>
  <c r="X57" i="487"/>
  <c r="X56" i="487"/>
  <c r="X55" i="487"/>
  <c r="X59" i="487"/>
  <c r="X53" i="487"/>
  <c r="X52" i="487"/>
  <c r="U77" i="459"/>
  <c r="U69" i="459"/>
  <c r="U61" i="459"/>
  <c r="U53" i="459"/>
  <c r="U75" i="459"/>
  <c r="U67" i="459"/>
  <c r="U59" i="459"/>
  <c r="U51" i="459"/>
  <c r="U79" i="459"/>
  <c r="U71" i="459"/>
  <c r="U63" i="459"/>
  <c r="U55" i="459"/>
  <c r="U73" i="459"/>
  <c r="U57" i="459"/>
  <c r="U80" i="459"/>
  <c r="U64" i="459"/>
  <c r="U78" i="459"/>
  <c r="U62" i="459"/>
  <c r="U76" i="459"/>
  <c r="U60" i="459"/>
  <c r="U74" i="459"/>
  <c r="U68" i="459"/>
  <c r="U58" i="459"/>
  <c r="U52" i="459"/>
  <c r="U70" i="459"/>
  <c r="U54" i="459"/>
  <c r="U66" i="459"/>
  <c r="U72" i="459"/>
  <c r="U81" i="459"/>
  <c r="U65" i="459"/>
  <c r="U56" i="459"/>
  <c r="H36" i="461"/>
  <c r="H35" i="461"/>
  <c r="H34" i="461"/>
  <c r="H40" i="461"/>
  <c r="H30" i="461"/>
  <c r="H41" i="461"/>
  <c r="H37" i="461"/>
  <c r="H32" i="461"/>
  <c r="H31" i="461"/>
  <c r="H33" i="461"/>
  <c r="H27" i="461"/>
  <c r="H23" i="461"/>
  <c r="H19" i="461"/>
  <c r="H15" i="461"/>
  <c r="H38" i="461"/>
  <c r="H42" i="461"/>
  <c r="H26" i="461"/>
  <c r="H22" i="461"/>
  <c r="H18" i="461"/>
  <c r="H14" i="461"/>
  <c r="H39" i="461"/>
  <c r="H29" i="461"/>
  <c r="H25" i="461"/>
  <c r="H17" i="461"/>
  <c r="H28" i="461"/>
  <c r="H21" i="461"/>
  <c r="H13" i="461"/>
  <c r="H24" i="461"/>
  <c r="H16" i="461"/>
  <c r="H12" i="461"/>
  <c r="H20" i="461"/>
  <c r="T33" i="461"/>
  <c r="T38" i="461"/>
  <c r="T34" i="461"/>
  <c r="T29" i="461"/>
  <c r="T42" i="461"/>
  <c r="T39" i="461"/>
  <c r="T35" i="461"/>
  <c r="T28" i="461"/>
  <c r="T24" i="461"/>
  <c r="T20" i="461"/>
  <c r="T16" i="461"/>
  <c r="T12" i="461"/>
  <c r="T40" i="461"/>
  <c r="T36" i="461"/>
  <c r="T30" i="461"/>
  <c r="T27" i="461"/>
  <c r="T23" i="461"/>
  <c r="T19" i="461"/>
  <c r="T15" i="461"/>
  <c r="T31" i="461"/>
  <c r="T41" i="461"/>
  <c r="T37" i="461"/>
  <c r="T32" i="461"/>
  <c r="T26" i="461"/>
  <c r="T18" i="461"/>
  <c r="T22" i="461"/>
  <c r="T14" i="461"/>
  <c r="T25" i="461"/>
  <c r="T17" i="461"/>
  <c r="T13" i="461"/>
  <c r="T21" i="461"/>
  <c r="H82" i="466"/>
  <c r="H66" i="466"/>
  <c r="H71" i="466"/>
  <c r="H55" i="466"/>
  <c r="H72" i="466"/>
  <c r="H56" i="466"/>
  <c r="H79" i="466"/>
  <c r="H63" i="466"/>
  <c r="H74" i="466"/>
  <c r="H64" i="466"/>
  <c r="H81" i="466"/>
  <c r="H54" i="466"/>
  <c r="H78" i="466"/>
  <c r="H65" i="466"/>
  <c r="H62" i="466"/>
  <c r="H76" i="466"/>
  <c r="H83" i="466"/>
  <c r="H80" i="466"/>
  <c r="H70" i="466"/>
  <c r="H60" i="466"/>
  <c r="H58" i="466"/>
  <c r="H69" i="466"/>
  <c r="H57" i="466"/>
  <c r="H77" i="466"/>
  <c r="H68" i="466"/>
  <c r="H75" i="466"/>
  <c r="H59" i="466"/>
  <c r="H73" i="466"/>
  <c r="H53" i="466"/>
  <c r="H67" i="466"/>
  <c r="H61" i="466"/>
  <c r="V39" i="462"/>
  <c r="V41" i="462"/>
  <c r="V36" i="462"/>
  <c r="V35" i="462"/>
  <c r="V20" i="462"/>
  <c r="V19" i="462"/>
  <c r="V42" i="462"/>
  <c r="V38" i="462"/>
  <c r="V25" i="462"/>
  <c r="V40" i="462"/>
  <c r="V29" i="462"/>
  <c r="V13" i="462"/>
  <c r="V24" i="462"/>
  <c r="V12" i="462"/>
  <c r="V17" i="462"/>
  <c r="V34" i="462"/>
  <c r="V22" i="462"/>
  <c r="V27" i="462"/>
  <c r="V32" i="462"/>
  <c r="V15" i="462"/>
  <c r="V37" i="462"/>
  <c r="V30" i="462"/>
  <c r="V18" i="462"/>
  <c r="V28" i="462"/>
  <c r="V23" i="462"/>
  <c r="V16" i="462"/>
  <c r="V33" i="462"/>
  <c r="V21" i="462"/>
  <c r="V26" i="462"/>
  <c r="V14" i="462"/>
  <c r="V31" i="462"/>
  <c r="V77" i="462"/>
  <c r="V69" i="462"/>
  <c r="V61" i="462"/>
  <c r="V73" i="462"/>
  <c r="V65" i="462"/>
  <c r="V57" i="462"/>
  <c r="V72" i="462"/>
  <c r="V79" i="462"/>
  <c r="V66" i="462"/>
  <c r="V60" i="462"/>
  <c r="V53" i="462"/>
  <c r="V74" i="462"/>
  <c r="V68" i="462"/>
  <c r="V55" i="462"/>
  <c r="V75" i="462"/>
  <c r="V62" i="462"/>
  <c r="V51" i="462"/>
  <c r="V67" i="462"/>
  <c r="V63" i="462"/>
  <c r="V58" i="462"/>
  <c r="V78" i="462"/>
  <c r="V80" i="462"/>
  <c r="V50" i="462"/>
  <c r="V70" i="462"/>
  <c r="V59" i="462"/>
  <c r="V52" i="462"/>
  <c r="V64" i="462"/>
  <c r="V54" i="462"/>
  <c r="V76" i="462"/>
  <c r="V71" i="462"/>
  <c r="V56" i="462"/>
  <c r="K77" i="462"/>
  <c r="K69" i="462"/>
  <c r="K61" i="462"/>
  <c r="K53" i="462"/>
  <c r="K74" i="462"/>
  <c r="K66" i="462"/>
  <c r="K58" i="462"/>
  <c r="K50" i="462"/>
  <c r="K75" i="462"/>
  <c r="K78" i="462"/>
  <c r="K51" i="462"/>
  <c r="K72" i="462"/>
  <c r="K68" i="462"/>
  <c r="K55" i="462"/>
  <c r="K62" i="462"/>
  <c r="K54" i="462"/>
  <c r="K79" i="462"/>
  <c r="K57" i="462"/>
  <c r="K73" i="462"/>
  <c r="K67" i="462"/>
  <c r="K65" i="462"/>
  <c r="K63" i="462"/>
  <c r="K76" i="462"/>
  <c r="K80" i="462"/>
  <c r="K71" i="462"/>
  <c r="K56" i="462"/>
  <c r="K70" i="462"/>
  <c r="K59" i="462"/>
  <c r="K52" i="462"/>
  <c r="K64" i="462"/>
  <c r="K60" i="462"/>
  <c r="U39" i="464"/>
  <c r="U41" i="464"/>
  <c r="U32" i="464"/>
  <c r="U23" i="464"/>
  <c r="U15" i="464"/>
  <c r="U21" i="464"/>
  <c r="U13" i="464"/>
  <c r="U42" i="464"/>
  <c r="U34" i="464"/>
  <c r="U31" i="464"/>
  <c r="U36" i="464"/>
  <c r="U35" i="464"/>
  <c r="U33" i="464"/>
  <c r="U20" i="464"/>
  <c r="U40" i="464"/>
  <c r="U19" i="464"/>
  <c r="U30" i="464"/>
  <c r="U27" i="464"/>
  <c r="U38" i="464"/>
  <c r="U25" i="464"/>
  <c r="U29" i="464"/>
  <c r="U43" i="464"/>
  <c r="U16" i="464"/>
  <c r="U24" i="464"/>
  <c r="U17" i="464"/>
  <c r="U18" i="464"/>
  <c r="U14" i="464"/>
  <c r="U22" i="464"/>
  <c r="U26" i="464"/>
  <c r="U37" i="464"/>
  <c r="U28" i="464"/>
  <c r="P80" i="468"/>
  <c r="P76" i="468"/>
  <c r="P68" i="468"/>
  <c r="P60" i="468"/>
  <c r="P75" i="468"/>
  <c r="P65" i="468"/>
  <c r="P81" i="468"/>
  <c r="P57" i="468"/>
  <c r="P77" i="468"/>
  <c r="P69" i="468"/>
  <c r="P58" i="468"/>
  <c r="P74" i="468"/>
  <c r="P59" i="468"/>
  <c r="P62" i="468"/>
  <c r="P52" i="468"/>
  <c r="P72" i="468"/>
  <c r="P56" i="468"/>
  <c r="P66" i="468"/>
  <c r="P53" i="468"/>
  <c r="P63" i="468"/>
  <c r="P79" i="468"/>
  <c r="P70" i="468"/>
  <c r="P67" i="468"/>
  <c r="P54" i="468"/>
  <c r="P73" i="468"/>
  <c r="P64" i="468"/>
  <c r="P61" i="468"/>
  <c r="P51" i="468"/>
  <c r="P78" i="468"/>
  <c r="P55" i="468"/>
  <c r="P71" i="468"/>
  <c r="G24" i="487"/>
  <c r="G23" i="487"/>
  <c r="G22" i="487"/>
  <c r="G21" i="487"/>
  <c r="G40" i="487"/>
  <c r="G39" i="487"/>
  <c r="G38" i="487"/>
  <c r="G37" i="487"/>
  <c r="G41" i="487"/>
  <c r="G30" i="487"/>
  <c r="G42" i="487"/>
  <c r="G31" i="487"/>
  <c r="G12" i="487"/>
  <c r="G32" i="487"/>
  <c r="G29" i="487"/>
  <c r="G33" i="487"/>
  <c r="G17" i="487"/>
  <c r="G15" i="487"/>
  <c r="G35" i="487"/>
  <c r="G28" i="487"/>
  <c r="G26" i="487"/>
  <c r="G13" i="487"/>
  <c r="G20" i="487"/>
  <c r="G18" i="487"/>
  <c r="G34" i="487"/>
  <c r="G16" i="487"/>
  <c r="G36" i="487"/>
  <c r="G27" i="487"/>
  <c r="G25" i="487"/>
  <c r="G14" i="487"/>
  <c r="G19" i="487"/>
  <c r="L42" i="487"/>
  <c r="L34" i="487"/>
  <c r="L26" i="487"/>
  <c r="L18" i="487"/>
  <c r="L38" i="487"/>
  <c r="L30" i="487"/>
  <c r="L22" i="487"/>
  <c r="L14" i="487"/>
  <c r="L25" i="487"/>
  <c r="L24" i="487"/>
  <c r="L23" i="487"/>
  <c r="L41" i="487"/>
  <c r="L40" i="487"/>
  <c r="L39" i="487"/>
  <c r="L27" i="487"/>
  <c r="L28" i="487"/>
  <c r="L36" i="487"/>
  <c r="L29" i="487"/>
  <c r="L15" i="487"/>
  <c r="L35" i="487"/>
  <c r="L13" i="487"/>
  <c r="L20" i="487"/>
  <c r="L37" i="487"/>
  <c r="L32" i="487"/>
  <c r="L16" i="487"/>
  <c r="L31" i="487"/>
  <c r="L33" i="487"/>
  <c r="L17" i="487"/>
  <c r="L21" i="487"/>
  <c r="L19" i="487"/>
  <c r="L12" i="487"/>
  <c r="S81" i="487"/>
  <c r="S65" i="487"/>
  <c r="S68" i="487"/>
  <c r="S71" i="487"/>
  <c r="S55" i="487"/>
  <c r="S67" i="487"/>
  <c r="S70" i="487"/>
  <c r="S73" i="487"/>
  <c r="S79" i="487"/>
  <c r="S63" i="487"/>
  <c r="S82" i="487"/>
  <c r="S75" i="487"/>
  <c r="S59" i="487"/>
  <c r="S54" i="487"/>
  <c r="S53" i="487"/>
  <c r="S52" i="487"/>
  <c r="S58" i="487"/>
  <c r="S57" i="487"/>
  <c r="S56" i="487"/>
  <c r="S60" i="487"/>
  <c r="S74" i="487"/>
  <c r="S77" i="487"/>
  <c r="S61" i="487"/>
  <c r="S80" i="487"/>
  <c r="S62" i="487"/>
  <c r="S66" i="487"/>
  <c r="S69" i="487"/>
  <c r="S72" i="487"/>
  <c r="S78" i="487"/>
  <c r="S64" i="487"/>
  <c r="S76" i="487"/>
  <c r="Q67" i="467"/>
  <c r="Q80" i="467"/>
  <c r="Q75" i="467"/>
  <c r="Q70" i="467"/>
  <c r="Q65" i="467"/>
  <c r="Q62" i="467"/>
  <c r="Q83" i="467"/>
  <c r="Q81" i="467"/>
  <c r="Q68" i="467"/>
  <c r="Q60" i="467"/>
  <c r="Q56" i="467"/>
  <c r="Q76" i="467"/>
  <c r="Q63" i="467"/>
  <c r="Q66" i="467"/>
  <c r="Q69" i="467"/>
  <c r="Q57" i="467"/>
  <c r="Q79" i="467"/>
  <c r="Q72" i="467"/>
  <c r="Q54" i="467"/>
  <c r="Q59" i="467"/>
  <c r="Q78" i="467"/>
  <c r="Q71" i="467"/>
  <c r="Q74" i="467"/>
  <c r="Q53" i="467"/>
  <c r="Q61" i="467"/>
  <c r="Q77" i="467"/>
  <c r="Q64" i="467"/>
  <c r="Q82" i="467"/>
  <c r="Q58" i="467"/>
  <c r="Q55" i="467"/>
  <c r="Q73" i="467"/>
  <c r="I23" i="438"/>
  <c r="I13" i="438"/>
  <c r="I19" i="438"/>
  <c r="I38" i="438"/>
  <c r="I40" i="438"/>
  <c r="I34" i="438"/>
  <c r="I36" i="438"/>
  <c r="I30" i="438"/>
  <c r="I32" i="438"/>
  <c r="I22" i="438"/>
  <c r="I28" i="438"/>
  <c r="I18" i="438"/>
  <c r="I24" i="438"/>
  <c r="I10" i="438"/>
  <c r="I20" i="438"/>
  <c r="I26" i="438"/>
  <c r="I16" i="438"/>
  <c r="I14" i="438"/>
  <c r="I12" i="438"/>
  <c r="I27" i="438"/>
  <c r="I15" i="438"/>
  <c r="I37" i="438"/>
  <c r="I11" i="438"/>
  <c r="I33" i="438"/>
  <c r="I17" i="438"/>
  <c r="I39" i="438"/>
  <c r="I29" i="438"/>
  <c r="I35" i="438"/>
  <c r="I25" i="438"/>
  <c r="I31" i="438"/>
  <c r="I21" i="438"/>
  <c r="O28" i="438"/>
  <c r="O22" i="438"/>
  <c r="O24" i="438"/>
  <c r="O18" i="438"/>
  <c r="O20" i="438"/>
  <c r="O14" i="438"/>
  <c r="O16" i="438"/>
  <c r="O10" i="438"/>
  <c r="O12" i="438"/>
  <c r="O39" i="438"/>
  <c r="O37" i="438"/>
  <c r="O35" i="438"/>
  <c r="O33" i="438"/>
  <c r="O31" i="438"/>
  <c r="O29" i="438"/>
  <c r="O27" i="438"/>
  <c r="O25" i="438"/>
  <c r="O23" i="438"/>
  <c r="O21" i="438"/>
  <c r="O19" i="438"/>
  <c r="O26" i="438"/>
  <c r="O17" i="438"/>
  <c r="O15" i="438"/>
  <c r="O32" i="438"/>
  <c r="O13" i="438"/>
  <c r="O11" i="438"/>
  <c r="O38" i="438"/>
  <c r="O40" i="438"/>
  <c r="O34" i="438"/>
  <c r="O36" i="438"/>
  <c r="O30" i="438"/>
  <c r="V41" i="461"/>
  <c r="V31" i="461"/>
  <c r="V30" i="461"/>
  <c r="V34" i="461"/>
  <c r="V42" i="461"/>
  <c r="V25" i="461"/>
  <c r="V21" i="461"/>
  <c r="V17" i="461"/>
  <c r="V13" i="461"/>
  <c r="V39" i="461"/>
  <c r="V35" i="461"/>
  <c r="V28" i="461"/>
  <c r="V24" i="461"/>
  <c r="V20" i="461"/>
  <c r="V16" i="461"/>
  <c r="V12" i="461"/>
  <c r="V40" i="461"/>
  <c r="V36" i="461"/>
  <c r="V27" i="461"/>
  <c r="V23" i="461"/>
  <c r="V19" i="461"/>
  <c r="V15" i="461"/>
  <c r="V37" i="461"/>
  <c r="V32" i="461"/>
  <c r="V33" i="461"/>
  <c r="V26" i="461"/>
  <c r="V18" i="461"/>
  <c r="V38" i="461"/>
  <c r="V29" i="461"/>
  <c r="V22" i="461"/>
  <c r="V14" i="461"/>
  <c r="Q79" i="461"/>
  <c r="Q71" i="461"/>
  <c r="Q63" i="461"/>
  <c r="Q55" i="461"/>
  <c r="Q77" i="461"/>
  <c r="Q69" i="461"/>
  <c r="Q61" i="461"/>
  <c r="Q53" i="461"/>
  <c r="Q76" i="461"/>
  <c r="Q68" i="461"/>
  <c r="Q60" i="461"/>
  <c r="Q52" i="461"/>
  <c r="Q70" i="461"/>
  <c r="Q57" i="461"/>
  <c r="Q51" i="461"/>
  <c r="Q78" i="461"/>
  <c r="Q65" i="461"/>
  <c r="Q59" i="461"/>
  <c r="Q72" i="461"/>
  <c r="Q80" i="461"/>
  <c r="Q75" i="461"/>
  <c r="Q62" i="461"/>
  <c r="Q66" i="461"/>
  <c r="Q64" i="461"/>
  <c r="Q58" i="461"/>
  <c r="Q56" i="461"/>
  <c r="Q73" i="461"/>
  <c r="Q54" i="461"/>
  <c r="Q67" i="461"/>
  <c r="Q50" i="461"/>
  <c r="Q74" i="461"/>
  <c r="E42" i="462"/>
  <c r="E38" i="462"/>
  <c r="E34" i="462"/>
  <c r="E30" i="462"/>
  <c r="E26" i="462"/>
  <c r="E22" i="462"/>
  <c r="E18" i="462"/>
  <c r="E14" i="462"/>
  <c r="E37" i="462"/>
  <c r="E33" i="462"/>
  <c r="E29" i="462"/>
  <c r="E25" i="462"/>
  <c r="E21" i="462"/>
  <c r="E17" i="462"/>
  <c r="E13" i="462"/>
  <c r="E40" i="462"/>
  <c r="E24" i="462"/>
  <c r="E23" i="462"/>
  <c r="E28" i="462"/>
  <c r="E27" i="462"/>
  <c r="E12" i="462"/>
  <c r="E36" i="462"/>
  <c r="E35" i="462"/>
  <c r="E20" i="462"/>
  <c r="E19" i="462"/>
  <c r="E41" i="462"/>
  <c r="E16" i="462"/>
  <c r="E31" i="462"/>
  <c r="E39" i="462"/>
  <c r="E32" i="462"/>
  <c r="E15" i="462"/>
  <c r="N41" i="462"/>
  <c r="N40" i="462"/>
  <c r="N30" i="462"/>
  <c r="N29" i="462"/>
  <c r="N14" i="462"/>
  <c r="N13" i="462"/>
  <c r="N42" i="462"/>
  <c r="N35" i="462"/>
  <c r="N19" i="462"/>
  <c r="N23" i="462"/>
  <c r="N33" i="462"/>
  <c r="N21" i="462"/>
  <c r="N38" i="462"/>
  <c r="N26" i="462"/>
  <c r="N31" i="462"/>
  <c r="N36" i="462"/>
  <c r="N24" i="462"/>
  <c r="N12" i="462"/>
  <c r="N34" i="462"/>
  <c r="N22" i="462"/>
  <c r="N17" i="462"/>
  <c r="N27" i="462"/>
  <c r="N15" i="462"/>
  <c r="N32" i="462"/>
  <c r="N20" i="462"/>
  <c r="N39" i="462"/>
  <c r="N37" i="462"/>
  <c r="N25" i="462"/>
  <c r="N18" i="462"/>
  <c r="N28" i="462"/>
  <c r="N16" i="462"/>
  <c r="M76" i="462"/>
  <c r="M68" i="462"/>
  <c r="M60" i="462"/>
  <c r="M52" i="462"/>
  <c r="M73" i="462"/>
  <c r="M65" i="462"/>
  <c r="M57" i="462"/>
  <c r="M63" i="462"/>
  <c r="M51" i="462"/>
  <c r="M79" i="462"/>
  <c r="M66" i="462"/>
  <c r="M75" i="462"/>
  <c r="M62" i="462"/>
  <c r="M56" i="462"/>
  <c r="M77" i="462"/>
  <c r="M58" i="462"/>
  <c r="M80" i="462"/>
  <c r="M78" i="462"/>
  <c r="M61" i="462"/>
  <c r="M70" i="462"/>
  <c r="M50" i="462"/>
  <c r="M59" i="462"/>
  <c r="M74" i="462"/>
  <c r="M69" i="462"/>
  <c r="M55" i="462"/>
  <c r="M64" i="462"/>
  <c r="M72" i="462"/>
  <c r="M54" i="462"/>
  <c r="M67" i="462"/>
  <c r="M71" i="462"/>
  <c r="M53" i="462"/>
  <c r="R81" i="467"/>
  <c r="R77" i="467"/>
  <c r="R73" i="467"/>
  <c r="R69" i="467"/>
  <c r="R65" i="467"/>
  <c r="R61" i="467"/>
  <c r="R80" i="467"/>
  <c r="R75" i="467"/>
  <c r="R70" i="467"/>
  <c r="R62" i="467"/>
  <c r="R59" i="467"/>
  <c r="R55" i="467"/>
  <c r="R60" i="467"/>
  <c r="R56" i="467"/>
  <c r="R76" i="467"/>
  <c r="R63" i="467"/>
  <c r="R71" i="467"/>
  <c r="R66" i="467"/>
  <c r="R79" i="467"/>
  <c r="R74" i="467"/>
  <c r="R57" i="467"/>
  <c r="R53" i="467"/>
  <c r="R82" i="467"/>
  <c r="R72" i="467"/>
  <c r="R58" i="467"/>
  <c r="R54" i="467"/>
  <c r="R78" i="467"/>
  <c r="R68" i="467"/>
  <c r="R83" i="467"/>
  <c r="R64" i="467"/>
  <c r="R67" i="467"/>
  <c r="M43" i="464"/>
  <c r="M41" i="464"/>
  <c r="M37" i="464"/>
  <c r="M36" i="464"/>
  <c r="M28" i="464"/>
  <c r="M31" i="464"/>
  <c r="M30" i="464"/>
  <c r="M19" i="464"/>
  <c r="M25" i="464"/>
  <c r="M17" i="464"/>
  <c r="M23" i="464"/>
  <c r="M16" i="464"/>
  <c r="M42" i="464"/>
  <c r="M24" i="464"/>
  <c r="M39" i="464"/>
  <c r="M15" i="464"/>
  <c r="M33" i="464"/>
  <c r="M32" i="464"/>
  <c r="M21" i="464"/>
  <c r="M34" i="464"/>
  <c r="M13" i="464"/>
  <c r="M18" i="464"/>
  <c r="M27" i="464"/>
  <c r="M29" i="464"/>
  <c r="M38" i="464"/>
  <c r="M22" i="464"/>
  <c r="M14" i="464"/>
  <c r="M20" i="464"/>
  <c r="M35" i="464"/>
  <c r="M26" i="464"/>
  <c r="M40" i="464"/>
  <c r="L39" i="468"/>
  <c r="L23" i="468"/>
  <c r="L28" i="468"/>
  <c r="L12" i="468"/>
  <c r="L29" i="468"/>
  <c r="L13" i="468"/>
  <c r="L36" i="468"/>
  <c r="L20" i="468"/>
  <c r="L33" i="468"/>
  <c r="L40" i="468"/>
  <c r="L30" i="468"/>
  <c r="L37" i="468"/>
  <c r="L27" i="468"/>
  <c r="L17" i="468"/>
  <c r="L34" i="468"/>
  <c r="L24" i="468"/>
  <c r="L14" i="468"/>
  <c r="L41" i="468"/>
  <c r="L31" i="468"/>
  <c r="L21" i="468"/>
  <c r="L38" i="468"/>
  <c r="L18" i="468"/>
  <c r="L35" i="468"/>
  <c r="L25" i="468"/>
  <c r="L15" i="468"/>
  <c r="L42" i="468"/>
  <c r="L32" i="468"/>
  <c r="L22" i="468"/>
  <c r="L19" i="468"/>
  <c r="L16" i="468"/>
  <c r="L26" i="468"/>
  <c r="H72" i="468"/>
  <c r="H64" i="468"/>
  <c r="H56" i="468"/>
  <c r="H76" i="468"/>
  <c r="H60" i="468"/>
  <c r="H80" i="468"/>
  <c r="H75" i="468"/>
  <c r="H70" i="468"/>
  <c r="H58" i="468"/>
  <c r="H67" i="468"/>
  <c r="H61" i="468"/>
  <c r="H78" i="468"/>
  <c r="H71" i="468"/>
  <c r="H55" i="468"/>
  <c r="H51" i="468"/>
  <c r="H74" i="468"/>
  <c r="H68" i="468"/>
  <c r="H65" i="468"/>
  <c r="H62" i="468"/>
  <c r="H52" i="468"/>
  <c r="H59" i="468"/>
  <c r="H79" i="468"/>
  <c r="H69" i="468"/>
  <c r="H66" i="468"/>
  <c r="H81" i="468"/>
  <c r="H63" i="468"/>
  <c r="H53" i="468"/>
  <c r="H77" i="468"/>
  <c r="H73" i="468"/>
  <c r="H57" i="468"/>
  <c r="H54" i="468"/>
  <c r="U71" i="487"/>
  <c r="U74" i="487"/>
  <c r="U77" i="487"/>
  <c r="U61" i="487"/>
  <c r="U73" i="487"/>
  <c r="U57" i="487"/>
  <c r="U76" i="487"/>
  <c r="U79" i="487"/>
  <c r="U63" i="487"/>
  <c r="U82" i="487"/>
  <c r="U69" i="487"/>
  <c r="U53" i="487"/>
  <c r="U81" i="487"/>
  <c r="U65" i="487"/>
  <c r="U56" i="487"/>
  <c r="U55" i="487"/>
  <c r="U54" i="487"/>
  <c r="U59" i="487"/>
  <c r="U58" i="487"/>
  <c r="U60" i="487"/>
  <c r="U68" i="487"/>
  <c r="U80" i="487"/>
  <c r="U62" i="487"/>
  <c r="U66" i="487"/>
  <c r="U72" i="487"/>
  <c r="U75" i="487"/>
  <c r="U78" i="487"/>
  <c r="U64" i="487"/>
  <c r="U67" i="487"/>
  <c r="U70" i="487"/>
  <c r="U52" i="487"/>
  <c r="I15" i="487"/>
  <c r="I14" i="487"/>
  <c r="I13" i="487"/>
  <c r="I12" i="487"/>
  <c r="I31" i="487"/>
  <c r="I30" i="487"/>
  <c r="I29" i="487"/>
  <c r="I28" i="487"/>
  <c r="I34" i="487"/>
  <c r="I38" i="487"/>
  <c r="I19" i="487"/>
  <c r="I42" i="487"/>
  <c r="I39" i="487"/>
  <c r="I16" i="487"/>
  <c r="I24" i="487"/>
  <c r="I36" i="487"/>
  <c r="I17" i="487"/>
  <c r="I37" i="487"/>
  <c r="I18" i="487"/>
  <c r="I33" i="487"/>
  <c r="I35" i="487"/>
  <c r="I26" i="487"/>
  <c r="I22" i="487"/>
  <c r="I20" i="487"/>
  <c r="I32" i="487"/>
  <c r="I41" i="487"/>
  <c r="I40" i="487"/>
  <c r="I27" i="487"/>
  <c r="I21" i="487"/>
  <c r="I25" i="487"/>
  <c r="I23" i="487"/>
  <c r="W77" i="487"/>
  <c r="W80" i="487"/>
  <c r="W64" i="487"/>
  <c r="W67" i="487"/>
  <c r="W79" i="487"/>
  <c r="W63" i="487"/>
  <c r="W82" i="487"/>
  <c r="W66" i="487"/>
  <c r="W69" i="487"/>
  <c r="W75" i="487"/>
  <c r="W59" i="487"/>
  <c r="W71" i="487"/>
  <c r="W55" i="487"/>
  <c r="W65" i="487"/>
  <c r="W60" i="487"/>
  <c r="W68" i="487"/>
  <c r="W61" i="487"/>
  <c r="W74" i="487"/>
  <c r="W62" i="487"/>
  <c r="W72" i="487"/>
  <c r="W78" i="487"/>
  <c r="W81" i="487"/>
  <c r="W70" i="487"/>
  <c r="W73" i="487"/>
  <c r="W76" i="487"/>
  <c r="W54" i="487"/>
  <c r="W53" i="487"/>
  <c r="W52" i="487"/>
  <c r="W58" i="487"/>
  <c r="W57" i="487"/>
  <c r="W56" i="487"/>
  <c r="K28" i="438"/>
  <c r="K22" i="438"/>
  <c r="K10" i="438"/>
  <c r="K12" i="438"/>
  <c r="K37" i="438"/>
  <c r="K24" i="438"/>
  <c r="K18" i="438"/>
  <c r="K33" i="438"/>
  <c r="K31" i="438"/>
  <c r="K29" i="438"/>
  <c r="K19" i="438"/>
  <c r="K36" i="438"/>
  <c r="K14" i="438"/>
  <c r="K39" i="438"/>
  <c r="K27" i="438"/>
  <c r="K25" i="438"/>
  <c r="K21" i="438"/>
  <c r="K13" i="438"/>
  <c r="K34" i="438"/>
  <c r="K32" i="438"/>
  <c r="K16" i="438"/>
  <c r="K23" i="438"/>
  <c r="K17" i="438"/>
  <c r="K26" i="438"/>
  <c r="K35" i="438"/>
  <c r="K15" i="438"/>
  <c r="K40" i="438"/>
  <c r="K30" i="438"/>
  <c r="K20" i="438"/>
  <c r="K11" i="438"/>
  <c r="K38" i="438"/>
  <c r="Q82" i="464"/>
  <c r="Q78" i="464"/>
  <c r="Q74" i="464"/>
  <c r="Q70" i="464"/>
  <c r="Q66" i="464"/>
  <c r="Q62" i="464"/>
  <c r="Q58" i="464"/>
  <c r="Q54" i="464"/>
  <c r="Q72" i="464"/>
  <c r="Q55" i="464"/>
  <c r="Q61" i="464"/>
  <c r="Q65" i="464"/>
  <c r="Q75" i="464"/>
  <c r="Q60" i="464"/>
  <c r="Q79" i="464"/>
  <c r="Q81" i="464"/>
  <c r="Q57" i="464"/>
  <c r="Q80" i="464"/>
  <c r="Q77" i="464"/>
  <c r="Q67" i="464"/>
  <c r="Q83" i="464"/>
  <c r="Q59" i="464"/>
  <c r="Q56" i="464"/>
  <c r="Q53" i="464"/>
  <c r="Q64" i="464"/>
  <c r="Q69" i="464"/>
  <c r="Q76" i="464"/>
  <c r="Q68" i="464"/>
  <c r="Q73" i="464"/>
  <c r="Q71" i="464"/>
  <c r="Q63" i="464"/>
  <c r="N38" i="438"/>
  <c r="N27" i="438"/>
  <c r="N22" i="438"/>
  <c r="N10" i="438"/>
  <c r="N23" i="438"/>
  <c r="N37" i="438"/>
  <c r="N19" i="438"/>
  <c r="N40" i="438"/>
  <c r="N17" i="438"/>
  <c r="N24" i="438"/>
  <c r="N31" i="438"/>
  <c r="N15" i="438"/>
  <c r="N36" i="438"/>
  <c r="N13" i="438"/>
  <c r="N30" i="438"/>
  <c r="N35" i="438"/>
  <c r="N32" i="438"/>
  <c r="N34" i="438"/>
  <c r="N28" i="438"/>
  <c r="N18" i="438"/>
  <c r="N26" i="438"/>
  <c r="N29" i="438"/>
  <c r="N12" i="438"/>
  <c r="N33" i="438"/>
  <c r="N11" i="438"/>
  <c r="N25" i="438"/>
  <c r="N21" i="438"/>
  <c r="N20" i="438"/>
  <c r="N14" i="438"/>
  <c r="N16" i="438"/>
  <c r="N39" i="438"/>
  <c r="P73" i="461"/>
  <c r="P65" i="461"/>
  <c r="P57" i="461"/>
  <c r="P76" i="461"/>
  <c r="P63" i="461"/>
  <c r="P50" i="461"/>
  <c r="P78" i="461"/>
  <c r="P59" i="461"/>
  <c r="P67" i="461"/>
  <c r="P54" i="461"/>
  <c r="P70" i="461"/>
  <c r="P51" i="461"/>
  <c r="P68" i="461"/>
  <c r="P66" i="461"/>
  <c r="P64" i="461"/>
  <c r="P79" i="461"/>
  <c r="P62" i="461"/>
  <c r="P60" i="461"/>
  <c r="P77" i="461"/>
  <c r="P75" i="461"/>
  <c r="P58" i="461"/>
  <c r="P56" i="461"/>
  <c r="P71" i="461"/>
  <c r="P52" i="461"/>
  <c r="P69" i="461"/>
  <c r="P80" i="461"/>
  <c r="P61" i="461"/>
  <c r="P74" i="461"/>
  <c r="P72" i="461"/>
  <c r="P55" i="461"/>
  <c r="P53" i="461"/>
  <c r="Q40" i="461"/>
  <c r="Q36" i="461"/>
  <c r="Q31" i="461"/>
  <c r="Q41" i="461"/>
  <c r="Q37" i="461"/>
  <c r="Q33" i="461"/>
  <c r="Q26" i="461"/>
  <c r="Q22" i="461"/>
  <c r="Q18" i="461"/>
  <c r="Q14" i="461"/>
  <c r="Q38" i="461"/>
  <c r="Q42" i="461"/>
  <c r="Q34" i="461"/>
  <c r="Q29" i="461"/>
  <c r="Q25" i="461"/>
  <c r="Q21" i="461"/>
  <c r="Q17" i="461"/>
  <c r="Q13" i="461"/>
  <c r="Q39" i="461"/>
  <c r="Q35" i="461"/>
  <c r="Q30" i="461"/>
  <c r="Q27" i="461"/>
  <c r="Q23" i="461"/>
  <c r="Q19" i="461"/>
  <c r="Q15" i="461"/>
  <c r="Q32" i="461"/>
  <c r="Q24" i="461"/>
  <c r="Q16" i="461"/>
  <c r="Q28" i="461"/>
  <c r="Q20" i="461"/>
  <c r="Q12" i="461"/>
  <c r="T74" i="466"/>
  <c r="T58" i="466"/>
  <c r="T79" i="466"/>
  <c r="T63" i="466"/>
  <c r="T80" i="466"/>
  <c r="T64" i="466"/>
  <c r="T71" i="466"/>
  <c r="T55" i="466"/>
  <c r="T82" i="466"/>
  <c r="T72" i="466"/>
  <c r="T62" i="466"/>
  <c r="T76" i="466"/>
  <c r="T83" i="466"/>
  <c r="T73" i="466"/>
  <c r="T53" i="466"/>
  <c r="T70" i="466"/>
  <c r="T60" i="466"/>
  <c r="T77" i="466"/>
  <c r="T57" i="466"/>
  <c r="T81" i="466"/>
  <c r="T78" i="466"/>
  <c r="T68" i="466"/>
  <c r="T66" i="466"/>
  <c r="T54" i="466"/>
  <c r="T65" i="466"/>
  <c r="T59" i="466"/>
  <c r="T75" i="466"/>
  <c r="T56" i="466"/>
  <c r="T67" i="466"/>
  <c r="T61" i="466"/>
  <c r="T69" i="466"/>
  <c r="S73" i="462"/>
  <c r="S65" i="462"/>
  <c r="S57" i="462"/>
  <c r="S78" i="462"/>
  <c r="S70" i="462"/>
  <c r="S62" i="462"/>
  <c r="S54" i="462"/>
  <c r="S71" i="462"/>
  <c r="S51" i="462"/>
  <c r="S80" i="462"/>
  <c r="S74" i="462"/>
  <c r="S68" i="462"/>
  <c r="S77" i="462"/>
  <c r="S64" i="462"/>
  <c r="S69" i="462"/>
  <c r="S55" i="462"/>
  <c r="S52" i="462"/>
  <c r="S67" i="462"/>
  <c r="S76" i="462"/>
  <c r="S53" i="462"/>
  <c r="S72" i="462"/>
  <c r="S56" i="462"/>
  <c r="S50" i="462"/>
  <c r="S79" i="462"/>
  <c r="S75" i="462"/>
  <c r="S66" i="462"/>
  <c r="S58" i="462"/>
  <c r="S61" i="462"/>
  <c r="S60" i="462"/>
  <c r="S63" i="462"/>
  <c r="S59" i="462"/>
  <c r="O42" i="462"/>
  <c r="O38" i="462"/>
  <c r="O39" i="462"/>
  <c r="O34" i="462"/>
  <c r="O30" i="462"/>
  <c r="O26" i="462"/>
  <c r="O22" i="462"/>
  <c r="O18" i="462"/>
  <c r="O14" i="462"/>
  <c r="O40" i="462"/>
  <c r="O31" i="462"/>
  <c r="O15" i="462"/>
  <c r="O35" i="462"/>
  <c r="O19" i="462"/>
  <c r="O36" i="462"/>
  <c r="O20" i="462"/>
  <c r="O24" i="462"/>
  <c r="O27" i="462"/>
  <c r="O12" i="462"/>
  <c r="O29" i="462"/>
  <c r="O17" i="462"/>
  <c r="O32" i="462"/>
  <c r="O37" i="462"/>
  <c r="O25" i="462"/>
  <c r="O13" i="462"/>
  <c r="O41" i="462"/>
  <c r="O23" i="462"/>
  <c r="O28" i="462"/>
  <c r="O16" i="462"/>
  <c r="O33" i="462"/>
  <c r="O21" i="462"/>
  <c r="J75" i="462"/>
  <c r="J67" i="462"/>
  <c r="J59" i="462"/>
  <c r="J79" i="462"/>
  <c r="J71" i="462"/>
  <c r="J63" i="462"/>
  <c r="J55" i="462"/>
  <c r="J62" i="462"/>
  <c r="J69" i="462"/>
  <c r="J56" i="462"/>
  <c r="J77" i="462"/>
  <c r="J64" i="462"/>
  <c r="J58" i="462"/>
  <c r="J65" i="462"/>
  <c r="J78" i="462"/>
  <c r="J54" i="462"/>
  <c r="J51" i="462"/>
  <c r="J57" i="462"/>
  <c r="J52" i="462"/>
  <c r="J80" i="462"/>
  <c r="J74" i="462"/>
  <c r="J72" i="462"/>
  <c r="J53" i="462"/>
  <c r="J68" i="462"/>
  <c r="J50" i="462"/>
  <c r="J66" i="462"/>
  <c r="J70" i="462"/>
  <c r="J61" i="462"/>
  <c r="J73" i="462"/>
  <c r="J60" i="462"/>
  <c r="J76" i="462"/>
  <c r="J37" i="464"/>
  <c r="J42" i="464"/>
  <c r="J40" i="464"/>
  <c r="J36" i="464"/>
  <c r="J35" i="464"/>
  <c r="J34" i="464"/>
  <c r="J21" i="464"/>
  <c r="J13" i="464"/>
  <c r="J33" i="464"/>
  <c r="J41" i="464"/>
  <c r="J38" i="464"/>
  <c r="J28" i="464"/>
  <c r="J25" i="464"/>
  <c r="J17" i="464"/>
  <c r="J27" i="464"/>
  <c r="J18" i="464"/>
  <c r="J26" i="464"/>
  <c r="J23" i="464"/>
  <c r="J15" i="464"/>
  <c r="J22" i="464"/>
  <c r="J14" i="464"/>
  <c r="J32" i="464"/>
  <c r="J30" i="464"/>
  <c r="J39" i="464"/>
  <c r="J43" i="464"/>
  <c r="J19" i="464"/>
  <c r="J31" i="464"/>
  <c r="J24" i="464"/>
  <c r="J29" i="464"/>
  <c r="J16" i="464"/>
  <c r="J20" i="464"/>
  <c r="K82" i="464"/>
  <c r="K78" i="464"/>
  <c r="K74" i="464"/>
  <c r="K70" i="464"/>
  <c r="K66" i="464"/>
  <c r="K62" i="464"/>
  <c r="K58" i="464"/>
  <c r="K54" i="464"/>
  <c r="K83" i="464"/>
  <c r="K79" i="464"/>
  <c r="K75" i="464"/>
  <c r="K71" i="464"/>
  <c r="K67" i="464"/>
  <c r="K63" i="464"/>
  <c r="K59" i="464"/>
  <c r="K55" i="464"/>
  <c r="K81" i="464"/>
  <c r="K64" i="464"/>
  <c r="K69" i="464"/>
  <c r="K73" i="464"/>
  <c r="K72" i="464"/>
  <c r="K68" i="464"/>
  <c r="K65" i="464"/>
  <c r="K80" i="464"/>
  <c r="K77" i="464"/>
  <c r="K56" i="464"/>
  <c r="K76" i="464"/>
  <c r="K61" i="464"/>
  <c r="K53" i="464"/>
  <c r="K60" i="464"/>
  <c r="K57" i="464"/>
  <c r="I74" i="468"/>
  <c r="I66" i="468"/>
  <c r="I58" i="468"/>
  <c r="I71" i="468"/>
  <c r="I63" i="468"/>
  <c r="I55" i="468"/>
  <c r="I79" i="468"/>
  <c r="I72" i="468"/>
  <c r="I61" i="468"/>
  <c r="I64" i="468"/>
  <c r="I75" i="468"/>
  <c r="I65" i="468"/>
  <c r="I78" i="468"/>
  <c r="I51" i="468"/>
  <c r="I80" i="468"/>
  <c r="I76" i="468"/>
  <c r="I68" i="468"/>
  <c r="I62" i="468"/>
  <c r="I52" i="468"/>
  <c r="I59" i="468"/>
  <c r="I56" i="468"/>
  <c r="I69" i="468"/>
  <c r="I81" i="468"/>
  <c r="I53" i="468"/>
  <c r="I77" i="468"/>
  <c r="I60" i="468"/>
  <c r="I73" i="468"/>
  <c r="I57" i="468"/>
  <c r="I70" i="468"/>
  <c r="I54" i="468"/>
  <c r="I67" i="468"/>
  <c r="E76" i="468"/>
  <c r="E68" i="468"/>
  <c r="E60" i="468"/>
  <c r="E52" i="468"/>
  <c r="E73" i="468"/>
  <c r="E65" i="468"/>
  <c r="E57" i="468"/>
  <c r="E70" i="468"/>
  <c r="E58" i="468"/>
  <c r="E62" i="468"/>
  <c r="E63" i="468"/>
  <c r="E64" i="468"/>
  <c r="E67" i="468"/>
  <c r="E54" i="468"/>
  <c r="E80" i="468"/>
  <c r="E78" i="468"/>
  <c r="E61" i="468"/>
  <c r="E71" i="468"/>
  <c r="E51" i="468"/>
  <c r="E74" i="468"/>
  <c r="E55" i="468"/>
  <c r="E59" i="468"/>
  <c r="E72" i="468"/>
  <c r="E56" i="468"/>
  <c r="E69" i="468"/>
  <c r="E79" i="468"/>
  <c r="E77" i="468"/>
  <c r="E75" i="468"/>
  <c r="E66" i="468"/>
  <c r="E81" i="468"/>
  <c r="E53" i="468"/>
  <c r="O72" i="487"/>
  <c r="O75" i="487"/>
  <c r="O78" i="487"/>
  <c r="O62" i="487"/>
  <c r="O74" i="487"/>
  <c r="O58" i="487"/>
  <c r="O77" i="487"/>
  <c r="O80" i="487"/>
  <c r="O64" i="487"/>
  <c r="O70" i="487"/>
  <c r="O54" i="487"/>
  <c r="O82" i="487"/>
  <c r="O66" i="487"/>
  <c r="O73" i="487"/>
  <c r="O76" i="487"/>
  <c r="O79" i="487"/>
  <c r="O53" i="487"/>
  <c r="O52" i="487"/>
  <c r="O65" i="487"/>
  <c r="O57" i="487"/>
  <c r="O56" i="487"/>
  <c r="O55" i="487"/>
  <c r="O68" i="487"/>
  <c r="O60" i="487"/>
  <c r="O59" i="487"/>
  <c r="O71" i="487"/>
  <c r="O61" i="487"/>
  <c r="O69" i="487"/>
  <c r="O81" i="487"/>
  <c r="O63" i="487"/>
  <c r="O67" i="487"/>
  <c r="I73" i="487"/>
  <c r="I76" i="487"/>
  <c r="I79" i="487"/>
  <c r="I63" i="487"/>
  <c r="I75" i="487"/>
  <c r="I59" i="487"/>
  <c r="I78" i="487"/>
  <c r="I81" i="487"/>
  <c r="I65" i="487"/>
  <c r="I71" i="487"/>
  <c r="I55" i="487"/>
  <c r="I67" i="487"/>
  <c r="I70" i="487"/>
  <c r="I64" i="487"/>
  <c r="I82" i="487"/>
  <c r="I68" i="487"/>
  <c r="I54" i="487"/>
  <c r="I53" i="487"/>
  <c r="I52" i="487"/>
  <c r="I74" i="487"/>
  <c r="I58" i="487"/>
  <c r="I57" i="487"/>
  <c r="I56" i="487"/>
  <c r="I77" i="487"/>
  <c r="I60" i="487"/>
  <c r="I80" i="487"/>
  <c r="I61" i="487"/>
  <c r="I66" i="487"/>
  <c r="I62" i="487"/>
  <c r="I69" i="487"/>
  <c r="I72" i="487"/>
  <c r="P40" i="487"/>
  <c r="P32" i="487"/>
  <c r="P24" i="487"/>
  <c r="P16" i="487"/>
  <c r="P36" i="487"/>
  <c r="P28" i="487"/>
  <c r="P20" i="487"/>
  <c r="P12" i="487"/>
  <c r="P39" i="487"/>
  <c r="P38" i="487"/>
  <c r="P37" i="487"/>
  <c r="P23" i="487"/>
  <c r="P22" i="487"/>
  <c r="P21" i="487"/>
  <c r="P31" i="487"/>
  <c r="P35" i="487"/>
  <c r="P17" i="487"/>
  <c r="P29" i="487"/>
  <c r="P41" i="487"/>
  <c r="P18" i="487"/>
  <c r="P42" i="487"/>
  <c r="P19" i="487"/>
  <c r="P13" i="487"/>
  <c r="P30" i="487"/>
  <c r="P34" i="487"/>
  <c r="P27" i="487"/>
  <c r="P14" i="487"/>
  <c r="P25" i="487"/>
  <c r="P33" i="487"/>
  <c r="P15" i="487"/>
  <c r="P26" i="487"/>
  <c r="H40" i="466"/>
  <c r="H24" i="466"/>
  <c r="H29" i="466"/>
  <c r="H13" i="466"/>
  <c r="H30" i="466"/>
  <c r="H14" i="466"/>
  <c r="H37" i="466"/>
  <c r="H27" i="466"/>
  <c r="H34" i="466"/>
  <c r="H20" i="466"/>
  <c r="H16" i="466"/>
  <c r="H28" i="466"/>
  <c r="H21" i="466"/>
  <c r="H17" i="466"/>
  <c r="H35" i="466"/>
  <c r="H25" i="466"/>
  <c r="H42" i="466"/>
  <c r="H32" i="466"/>
  <c r="H39" i="466"/>
  <c r="H22" i="466"/>
  <c r="H18" i="466"/>
  <c r="H23" i="466"/>
  <c r="H19" i="466"/>
  <c r="H15" i="466"/>
  <c r="H12" i="466"/>
  <c r="H36" i="466"/>
  <c r="H33" i="466"/>
  <c r="H41" i="466"/>
  <c r="H38" i="466"/>
  <c r="H26" i="466"/>
  <c r="H31" i="466"/>
  <c r="F10" i="438"/>
  <c r="F36" i="438"/>
  <c r="F16" i="438"/>
  <c r="F37" i="438"/>
  <c r="F32" i="438"/>
  <c r="F33" i="438"/>
  <c r="F39" i="438"/>
  <c r="F29" i="438"/>
  <c r="F35" i="438"/>
  <c r="F25" i="438"/>
  <c r="F31" i="438"/>
  <c r="F21" i="438"/>
  <c r="F27" i="438"/>
  <c r="F17" i="438"/>
  <c r="F23" i="438"/>
  <c r="F13" i="438"/>
  <c r="F19" i="438"/>
  <c r="F12" i="438"/>
  <c r="F38" i="438"/>
  <c r="F15" i="438"/>
  <c r="F34" i="438"/>
  <c r="F11" i="438"/>
  <c r="F14" i="438"/>
  <c r="F30" i="438"/>
  <c r="F40" i="438"/>
  <c r="F26" i="438"/>
  <c r="F28" i="438"/>
  <c r="F22" i="438"/>
  <c r="F20" i="438"/>
  <c r="F18" i="438"/>
  <c r="F24" i="438"/>
  <c r="J30" i="461"/>
  <c r="J33" i="461"/>
  <c r="J36" i="461"/>
  <c r="J28" i="461"/>
  <c r="J24" i="461"/>
  <c r="J20" i="461"/>
  <c r="J16" i="461"/>
  <c r="J12" i="461"/>
  <c r="J41" i="461"/>
  <c r="J37" i="461"/>
  <c r="J32" i="461"/>
  <c r="J31" i="461"/>
  <c r="J27" i="461"/>
  <c r="J23" i="461"/>
  <c r="J19" i="461"/>
  <c r="J15" i="461"/>
  <c r="J38" i="461"/>
  <c r="J42" i="461"/>
  <c r="J34" i="461"/>
  <c r="J26" i="461"/>
  <c r="J22" i="461"/>
  <c r="J18" i="461"/>
  <c r="J14" i="461"/>
  <c r="J39" i="461"/>
  <c r="J35" i="461"/>
  <c r="J40" i="461"/>
  <c r="J25" i="461"/>
  <c r="J17" i="461"/>
  <c r="J29" i="461"/>
  <c r="J21" i="461"/>
  <c r="J13" i="461"/>
  <c r="K74" i="461"/>
  <c r="K66" i="461"/>
  <c r="K58" i="461"/>
  <c r="K50" i="461"/>
  <c r="K80" i="461"/>
  <c r="K72" i="461"/>
  <c r="K64" i="461"/>
  <c r="K56" i="461"/>
  <c r="K79" i="461"/>
  <c r="K71" i="461"/>
  <c r="K63" i="461"/>
  <c r="K55" i="461"/>
  <c r="K68" i="461"/>
  <c r="K62" i="461"/>
  <c r="K76" i="461"/>
  <c r="K70" i="461"/>
  <c r="K57" i="461"/>
  <c r="K51" i="461"/>
  <c r="K59" i="461"/>
  <c r="K73" i="461"/>
  <c r="K60" i="461"/>
  <c r="K54" i="461"/>
  <c r="K53" i="461"/>
  <c r="K77" i="461"/>
  <c r="K75" i="461"/>
  <c r="K69" i="461"/>
  <c r="K52" i="461"/>
  <c r="K67" i="461"/>
  <c r="K65" i="461"/>
  <c r="K61" i="461"/>
  <c r="K78" i="461"/>
  <c r="Q71" i="466"/>
  <c r="Q55" i="466"/>
  <c r="Q76" i="466"/>
  <c r="Q60" i="466"/>
  <c r="Q77" i="466"/>
  <c r="Q61" i="466"/>
  <c r="Q68" i="466"/>
  <c r="Q58" i="466"/>
  <c r="Q75" i="466"/>
  <c r="Q65" i="466"/>
  <c r="Q82" i="466"/>
  <c r="Q79" i="466"/>
  <c r="Q59" i="466"/>
  <c r="Q66" i="466"/>
  <c r="Q56" i="466"/>
  <c r="Q83" i="466"/>
  <c r="Q73" i="466"/>
  <c r="Q63" i="466"/>
  <c r="Q80" i="466"/>
  <c r="Q70" i="466"/>
  <c r="Q74" i="466"/>
  <c r="Q81" i="466"/>
  <c r="Q54" i="466"/>
  <c r="Q72" i="466"/>
  <c r="Q69" i="466"/>
  <c r="Q57" i="466"/>
  <c r="Q78" i="466"/>
  <c r="Q62" i="466"/>
  <c r="Q53" i="466"/>
  <c r="Q67" i="466"/>
  <c r="Q64" i="466"/>
  <c r="M69" i="466"/>
  <c r="M53" i="466"/>
  <c r="M74" i="466"/>
  <c r="M58" i="466"/>
  <c r="M75" i="466"/>
  <c r="M59" i="466"/>
  <c r="M82" i="466"/>
  <c r="M66" i="466"/>
  <c r="M81" i="466"/>
  <c r="M71" i="466"/>
  <c r="M61" i="466"/>
  <c r="M78" i="466"/>
  <c r="M68" i="466"/>
  <c r="M79" i="466"/>
  <c r="M76" i="466"/>
  <c r="M83" i="466"/>
  <c r="M73" i="466"/>
  <c r="M63" i="466"/>
  <c r="M80" i="466"/>
  <c r="M77" i="466"/>
  <c r="M57" i="466"/>
  <c r="M55" i="466"/>
  <c r="M72" i="466"/>
  <c r="M60" i="466"/>
  <c r="M54" i="466"/>
  <c r="M65" i="466"/>
  <c r="M62" i="466"/>
  <c r="M56" i="466"/>
  <c r="M70" i="466"/>
  <c r="M67" i="466"/>
  <c r="M64" i="466"/>
  <c r="N73" i="462"/>
  <c r="N65" i="462"/>
  <c r="N57" i="462"/>
  <c r="N77" i="462"/>
  <c r="N69" i="462"/>
  <c r="N61" i="462"/>
  <c r="N53" i="462"/>
  <c r="N76" i="462"/>
  <c r="N70" i="462"/>
  <c r="N64" i="462"/>
  <c r="N78" i="462"/>
  <c r="N72" i="462"/>
  <c r="N59" i="462"/>
  <c r="N79" i="462"/>
  <c r="N66" i="462"/>
  <c r="N75" i="462"/>
  <c r="N60" i="462"/>
  <c r="N71" i="462"/>
  <c r="N63" i="462"/>
  <c r="N58" i="462"/>
  <c r="N80" i="462"/>
  <c r="N74" i="462"/>
  <c r="N54" i="462"/>
  <c r="N56" i="462"/>
  <c r="N50" i="462"/>
  <c r="N62" i="462"/>
  <c r="N55" i="462"/>
  <c r="N52" i="462"/>
  <c r="N68" i="462"/>
  <c r="N51" i="462"/>
  <c r="N67" i="462"/>
  <c r="W40" i="462"/>
  <c r="W36" i="462"/>
  <c r="W32" i="462"/>
  <c r="W28" i="462"/>
  <c r="W24" i="462"/>
  <c r="W20" i="462"/>
  <c r="W16" i="462"/>
  <c r="W12" i="462"/>
  <c r="W42" i="462"/>
  <c r="W37" i="462"/>
  <c r="W21" i="462"/>
  <c r="W25" i="462"/>
  <c r="W26" i="462"/>
  <c r="W39" i="462"/>
  <c r="W30" i="462"/>
  <c r="W14" i="462"/>
  <c r="W41" i="462"/>
  <c r="W33" i="462"/>
  <c r="W17" i="462"/>
  <c r="W29" i="462"/>
  <c r="W34" i="462"/>
  <c r="W22" i="462"/>
  <c r="W27" i="462"/>
  <c r="W15" i="462"/>
  <c r="W13" i="462"/>
  <c r="W18" i="462"/>
  <c r="W35" i="462"/>
  <c r="W23" i="462"/>
  <c r="W38" i="462"/>
  <c r="W31" i="462"/>
  <c r="W19" i="462"/>
  <c r="J42" i="462"/>
  <c r="J39" i="462"/>
  <c r="J27" i="462"/>
  <c r="J26" i="462"/>
  <c r="J41" i="462"/>
  <c r="J32" i="462"/>
  <c r="J16" i="462"/>
  <c r="J36" i="462"/>
  <c r="J20" i="462"/>
  <c r="J38" i="462"/>
  <c r="J28" i="462"/>
  <c r="J33" i="462"/>
  <c r="J21" i="462"/>
  <c r="J40" i="462"/>
  <c r="J31" i="462"/>
  <c r="J19" i="462"/>
  <c r="J14" i="462"/>
  <c r="J24" i="462"/>
  <c r="J12" i="462"/>
  <c r="J29" i="462"/>
  <c r="J17" i="462"/>
  <c r="J34" i="462"/>
  <c r="J22" i="462"/>
  <c r="J15" i="462"/>
  <c r="J37" i="462"/>
  <c r="J25" i="462"/>
  <c r="J13" i="462"/>
  <c r="J35" i="462"/>
  <c r="J30" i="462"/>
  <c r="J18" i="462"/>
  <c r="J23" i="462"/>
  <c r="P82" i="464"/>
  <c r="P78" i="464"/>
  <c r="P74" i="464"/>
  <c r="P70" i="464"/>
  <c r="P66" i="464"/>
  <c r="P62" i="464"/>
  <c r="P58" i="464"/>
  <c r="P54" i="464"/>
  <c r="P83" i="464"/>
  <c r="P79" i="464"/>
  <c r="P75" i="464"/>
  <c r="P71" i="464"/>
  <c r="P67" i="464"/>
  <c r="P63" i="464"/>
  <c r="P59" i="464"/>
  <c r="P55" i="464"/>
  <c r="P81" i="464"/>
  <c r="P77" i="464"/>
  <c r="P73" i="464"/>
  <c r="P69" i="464"/>
  <c r="P65" i="464"/>
  <c r="P61" i="464"/>
  <c r="P57" i="464"/>
  <c r="P53" i="464"/>
  <c r="P76" i="464"/>
  <c r="P80" i="464"/>
  <c r="P60" i="464"/>
  <c r="P56" i="464"/>
  <c r="P68" i="464"/>
  <c r="P64" i="464"/>
  <c r="P72" i="464"/>
  <c r="F39" i="464"/>
  <c r="F42" i="464"/>
  <c r="F43" i="464"/>
  <c r="F23" i="464"/>
  <c r="F15" i="464"/>
  <c r="F40" i="464"/>
  <c r="F33" i="464"/>
  <c r="F28" i="464"/>
  <c r="F32" i="464"/>
  <c r="F31" i="464"/>
  <c r="F20" i="464"/>
  <c r="F19" i="464"/>
  <c r="F41" i="464"/>
  <c r="F38" i="464"/>
  <c r="F30" i="464"/>
  <c r="F29" i="464"/>
  <c r="F25" i="464"/>
  <c r="F17" i="464"/>
  <c r="F24" i="464"/>
  <c r="F16" i="464"/>
  <c r="F37" i="464"/>
  <c r="F34" i="464"/>
  <c r="F13" i="464"/>
  <c r="F21" i="464"/>
  <c r="F36" i="464"/>
  <c r="F27" i="464"/>
  <c r="F14" i="464"/>
  <c r="F18" i="464"/>
  <c r="F26" i="464"/>
  <c r="F35" i="464"/>
  <c r="F22" i="464"/>
  <c r="G34" i="468"/>
  <c r="G18" i="468"/>
  <c r="G39" i="468"/>
  <c r="G23" i="468"/>
  <c r="G40" i="468"/>
  <c r="G24" i="468"/>
  <c r="G31" i="468"/>
  <c r="G15" i="468"/>
  <c r="G22" i="468"/>
  <c r="G12" i="468"/>
  <c r="G29" i="468"/>
  <c r="G19" i="468"/>
  <c r="G36" i="468"/>
  <c r="G26" i="468"/>
  <c r="G16" i="468"/>
  <c r="G33" i="468"/>
  <c r="G13" i="468"/>
  <c r="G30" i="468"/>
  <c r="G20" i="468"/>
  <c r="G37" i="468"/>
  <c r="G27" i="468"/>
  <c r="G17" i="468"/>
  <c r="G41" i="468"/>
  <c r="G14" i="468"/>
  <c r="G21" i="468"/>
  <c r="G38" i="468"/>
  <c r="G28" i="468"/>
  <c r="G35" i="468"/>
  <c r="G25" i="468"/>
  <c r="G42" i="468"/>
  <c r="G32" i="468"/>
  <c r="Q79" i="468"/>
  <c r="Q78" i="468"/>
  <c r="Q70" i="468"/>
  <c r="Q62" i="468"/>
  <c r="Q54" i="468"/>
  <c r="Q75" i="468"/>
  <c r="Q67" i="468"/>
  <c r="Q59" i="468"/>
  <c r="Q51" i="468"/>
  <c r="Q80" i="468"/>
  <c r="Q66" i="468"/>
  <c r="Q77" i="468"/>
  <c r="Q69" i="468"/>
  <c r="Q58" i="468"/>
  <c r="Q74" i="468"/>
  <c r="Q63" i="468"/>
  <c r="Q76" i="468"/>
  <c r="Q68" i="468"/>
  <c r="Q65" i="468"/>
  <c r="Q52" i="468"/>
  <c r="Q72" i="468"/>
  <c r="Q56" i="468"/>
  <c r="Q53" i="468"/>
  <c r="Q60" i="468"/>
  <c r="Q57" i="468"/>
  <c r="Q81" i="468"/>
  <c r="Q73" i="468"/>
  <c r="Q64" i="468"/>
  <c r="Q61" i="468"/>
  <c r="Q71" i="468"/>
  <c r="Q55" i="468"/>
  <c r="M82" i="487"/>
  <c r="M66" i="487"/>
  <c r="M69" i="487"/>
  <c r="M72" i="487"/>
  <c r="M56" i="487"/>
  <c r="M68" i="487"/>
  <c r="M52" i="487"/>
  <c r="M71" i="487"/>
  <c r="M74" i="487"/>
  <c r="M80" i="487"/>
  <c r="M64" i="487"/>
  <c r="M76" i="487"/>
  <c r="M60" i="487"/>
  <c r="M67" i="487"/>
  <c r="M70" i="487"/>
  <c r="M73" i="487"/>
  <c r="M79" i="487"/>
  <c r="M55" i="487"/>
  <c r="M54" i="487"/>
  <c r="M53" i="487"/>
  <c r="M65" i="487"/>
  <c r="M59" i="487"/>
  <c r="M58" i="487"/>
  <c r="M57" i="487"/>
  <c r="M77" i="487"/>
  <c r="M61" i="487"/>
  <c r="M62" i="487"/>
  <c r="M75" i="487"/>
  <c r="M78" i="487"/>
  <c r="M63" i="487"/>
  <c r="M81" i="487"/>
  <c r="U25" i="487"/>
  <c r="U24" i="487"/>
  <c r="U23" i="487"/>
  <c r="U22" i="487"/>
  <c r="U41" i="487"/>
  <c r="U40" i="487"/>
  <c r="U39" i="487"/>
  <c r="U38" i="487"/>
  <c r="U28" i="487"/>
  <c r="U32" i="487"/>
  <c r="U36" i="487"/>
  <c r="U17" i="487"/>
  <c r="U37" i="487"/>
  <c r="U14" i="487"/>
  <c r="U26" i="487"/>
  <c r="U34" i="487"/>
  <c r="U15" i="487"/>
  <c r="U35" i="487"/>
  <c r="U16" i="487"/>
  <c r="U42" i="487"/>
  <c r="U18" i="487"/>
  <c r="U27" i="487"/>
  <c r="U29" i="487"/>
  <c r="U21" i="487"/>
  <c r="U12" i="487"/>
  <c r="U19" i="487"/>
  <c r="U31" i="487"/>
  <c r="U33" i="487"/>
  <c r="U20" i="487"/>
  <c r="U13" i="487"/>
  <c r="U30" i="487"/>
  <c r="N41" i="487"/>
  <c r="N33" i="487"/>
  <c r="N25" i="487"/>
  <c r="N17" i="487"/>
  <c r="N37" i="487"/>
  <c r="N29" i="487"/>
  <c r="N21" i="487"/>
  <c r="N13" i="487"/>
  <c r="N32" i="487"/>
  <c r="N31" i="487"/>
  <c r="N30" i="487"/>
  <c r="N16" i="487"/>
  <c r="N15" i="487"/>
  <c r="N14" i="487"/>
  <c r="N42" i="487"/>
  <c r="N35" i="487"/>
  <c r="N12" i="487"/>
  <c r="N39" i="487"/>
  <c r="N36" i="487"/>
  <c r="N40" i="487"/>
  <c r="N34" i="487"/>
  <c r="N38" i="487"/>
  <c r="N28" i="487"/>
  <c r="N26" i="487"/>
  <c r="N24" i="487"/>
  <c r="N22" i="487"/>
  <c r="N20" i="487"/>
  <c r="N18" i="487"/>
  <c r="N27" i="487"/>
  <c r="N23" i="487"/>
  <c r="N19" i="487"/>
  <c r="O75" i="462"/>
  <c r="O67" i="462"/>
  <c r="O59" i="462"/>
  <c r="O51" i="462"/>
  <c r="O80" i="462"/>
  <c r="O72" i="462"/>
  <c r="O64" i="462"/>
  <c r="O56" i="462"/>
  <c r="O70" i="462"/>
  <c r="O52" i="462"/>
  <c r="O60" i="462"/>
  <c r="O53" i="462"/>
  <c r="O73" i="462"/>
  <c r="O69" i="462"/>
  <c r="O63" i="462"/>
  <c r="O57" i="462"/>
  <c r="O71" i="462"/>
  <c r="O78" i="462"/>
  <c r="O61" i="462"/>
  <c r="O76" i="462"/>
  <c r="O74" i="462"/>
  <c r="O68" i="462"/>
  <c r="O62" i="462"/>
  <c r="O66" i="462"/>
  <c r="O55" i="462"/>
  <c r="O79" i="462"/>
  <c r="O65" i="462"/>
  <c r="O58" i="462"/>
  <c r="O54" i="462"/>
  <c r="O77" i="462"/>
  <c r="O50" i="462"/>
  <c r="J76" i="461"/>
  <c r="J68" i="461"/>
  <c r="J60" i="461"/>
  <c r="J52" i="461"/>
  <c r="J74" i="461"/>
  <c r="J61" i="461"/>
  <c r="J55" i="461"/>
  <c r="J70" i="461"/>
  <c r="J57" i="461"/>
  <c r="J78" i="461"/>
  <c r="J65" i="461"/>
  <c r="J59" i="461"/>
  <c r="J72" i="461"/>
  <c r="J53" i="461"/>
  <c r="J51" i="461"/>
  <c r="J66" i="461"/>
  <c r="J64" i="461"/>
  <c r="J62" i="461"/>
  <c r="J79" i="461"/>
  <c r="J77" i="461"/>
  <c r="J58" i="461"/>
  <c r="J75" i="461"/>
  <c r="J56" i="461"/>
  <c r="J73" i="461"/>
  <c r="J71" i="461"/>
  <c r="J54" i="461"/>
  <c r="J69" i="461"/>
  <c r="J67" i="461"/>
  <c r="J50" i="461"/>
  <c r="J63" i="461"/>
  <c r="J80" i="461"/>
  <c r="T79" i="461"/>
  <c r="T71" i="461"/>
  <c r="T63" i="461"/>
  <c r="T55" i="461"/>
  <c r="T77" i="461"/>
  <c r="T64" i="461"/>
  <c r="T58" i="461"/>
  <c r="T73" i="461"/>
  <c r="T60" i="461"/>
  <c r="T68" i="461"/>
  <c r="T66" i="461"/>
  <c r="T62" i="461"/>
  <c r="T75" i="461"/>
  <c r="T56" i="461"/>
  <c r="T54" i="461"/>
  <c r="T52" i="461"/>
  <c r="T69" i="461"/>
  <c r="T67" i="461"/>
  <c r="T65" i="461"/>
  <c r="T50" i="461"/>
  <c r="T80" i="461"/>
  <c r="T61" i="461"/>
  <c r="T78" i="461"/>
  <c r="T59" i="461"/>
  <c r="T76" i="461"/>
  <c r="T74" i="461"/>
  <c r="T57" i="461"/>
  <c r="T72" i="461"/>
  <c r="T53" i="461"/>
  <c r="T70" i="461"/>
  <c r="T51" i="461"/>
  <c r="E39" i="461"/>
  <c r="E35" i="461"/>
  <c r="E41" i="461"/>
  <c r="E40" i="461"/>
  <c r="E38" i="461"/>
  <c r="E30" i="461"/>
  <c r="E29" i="461"/>
  <c r="E36" i="461"/>
  <c r="E25" i="461"/>
  <c r="E21" i="461"/>
  <c r="E17" i="461"/>
  <c r="E13" i="461"/>
  <c r="E37" i="461"/>
  <c r="E28" i="461"/>
  <c r="E24" i="461"/>
  <c r="E20" i="461"/>
  <c r="E16" i="461"/>
  <c r="E12" i="461"/>
  <c r="E31" i="461"/>
  <c r="E32" i="461"/>
  <c r="E42" i="461"/>
  <c r="E33" i="461"/>
  <c r="E34" i="461"/>
  <c r="E26" i="461"/>
  <c r="E22" i="461"/>
  <c r="E18" i="461"/>
  <c r="E14" i="461"/>
  <c r="E23" i="461"/>
  <c r="E15" i="461"/>
  <c r="E27" i="461"/>
  <c r="E19" i="461"/>
  <c r="X78" i="466"/>
  <c r="X62" i="466"/>
  <c r="X83" i="466"/>
  <c r="X67" i="466"/>
  <c r="X68" i="466"/>
  <c r="X75" i="466"/>
  <c r="X59" i="466"/>
  <c r="X76" i="466"/>
  <c r="X66" i="466"/>
  <c r="X56" i="466"/>
  <c r="X73" i="466"/>
  <c r="X80" i="466"/>
  <c r="X77" i="466"/>
  <c r="X57" i="466"/>
  <c r="X74" i="466"/>
  <c r="X64" i="466"/>
  <c r="X54" i="466"/>
  <c r="X81" i="466"/>
  <c r="X61" i="466"/>
  <c r="X82" i="466"/>
  <c r="X72" i="466"/>
  <c r="X60" i="466"/>
  <c r="X71" i="466"/>
  <c r="X79" i="466"/>
  <c r="X65" i="466"/>
  <c r="X53" i="466"/>
  <c r="X70" i="466"/>
  <c r="X58" i="466"/>
  <c r="X55" i="466"/>
  <c r="X69" i="466"/>
  <c r="X63" i="466"/>
  <c r="G40" i="462"/>
  <c r="G36" i="462"/>
  <c r="G32" i="462"/>
  <c r="G28" i="462"/>
  <c r="G24" i="462"/>
  <c r="G20" i="462"/>
  <c r="G16" i="462"/>
  <c r="G12" i="462"/>
  <c r="G39" i="462"/>
  <c r="G25" i="462"/>
  <c r="G29" i="462"/>
  <c r="G13" i="462"/>
  <c r="G30" i="462"/>
  <c r="G14" i="462"/>
  <c r="G41" i="462"/>
  <c r="G42" i="462"/>
  <c r="G34" i="462"/>
  <c r="G18" i="462"/>
  <c r="G37" i="462"/>
  <c r="G21" i="462"/>
  <c r="G35" i="462"/>
  <c r="G23" i="462"/>
  <c r="G33" i="462"/>
  <c r="G26" i="462"/>
  <c r="G38" i="462"/>
  <c r="G31" i="462"/>
  <c r="G19" i="462"/>
  <c r="G17" i="462"/>
  <c r="G22" i="462"/>
  <c r="G27" i="462"/>
  <c r="G15" i="462"/>
  <c r="U42" i="462"/>
  <c r="U38" i="462"/>
  <c r="U34" i="462"/>
  <c r="U30" i="462"/>
  <c r="U26" i="462"/>
  <c r="U22" i="462"/>
  <c r="U18" i="462"/>
  <c r="U14" i="462"/>
  <c r="U37" i="462"/>
  <c r="U33" i="462"/>
  <c r="U29" i="462"/>
  <c r="U25" i="462"/>
  <c r="U21" i="462"/>
  <c r="U17" i="462"/>
  <c r="U13" i="462"/>
  <c r="U36" i="462"/>
  <c r="U35" i="462"/>
  <c r="U20" i="462"/>
  <c r="U19" i="462"/>
  <c r="U24" i="462"/>
  <c r="U23" i="462"/>
  <c r="U32" i="462"/>
  <c r="U31" i="462"/>
  <c r="U16" i="462"/>
  <c r="U15" i="462"/>
  <c r="U40" i="462"/>
  <c r="U12" i="462"/>
  <c r="U27" i="462"/>
  <c r="U39" i="462"/>
  <c r="U41" i="462"/>
  <c r="U28" i="462"/>
  <c r="X42" i="462"/>
  <c r="X38" i="462"/>
  <c r="X40" i="462"/>
  <c r="X34" i="462"/>
  <c r="X30" i="462"/>
  <c r="X26" i="462"/>
  <c r="X22" i="462"/>
  <c r="X18" i="462"/>
  <c r="X14" i="462"/>
  <c r="X37" i="462"/>
  <c r="X21" i="462"/>
  <c r="X39" i="462"/>
  <c r="X27" i="462"/>
  <c r="X31" i="462"/>
  <c r="X15" i="462"/>
  <c r="X29" i="462"/>
  <c r="X17" i="462"/>
  <c r="X32" i="462"/>
  <c r="X20" i="462"/>
  <c r="X25" i="462"/>
  <c r="X13" i="462"/>
  <c r="X35" i="462"/>
  <c r="X23" i="462"/>
  <c r="X28" i="462"/>
  <c r="X41" i="462"/>
  <c r="X16" i="462"/>
  <c r="X33" i="462"/>
  <c r="X19" i="462"/>
  <c r="X24" i="462"/>
  <c r="X12" i="462"/>
  <c r="X36" i="462"/>
  <c r="G38" i="464"/>
  <c r="G40" i="464"/>
  <c r="G31" i="464"/>
  <c r="G14" i="464"/>
  <c r="G22" i="464"/>
  <c r="G32" i="464"/>
  <c r="G20" i="464"/>
  <c r="G28" i="464"/>
  <c r="G41" i="464"/>
  <c r="G30" i="464"/>
  <c r="G18" i="464"/>
  <c r="G29" i="464"/>
  <c r="G19" i="464"/>
  <c r="G27" i="464"/>
  <c r="G34" i="464"/>
  <c r="G37" i="464"/>
  <c r="G39" i="464"/>
  <c r="G17" i="464"/>
  <c r="G15" i="464"/>
  <c r="G13" i="464"/>
  <c r="G43" i="464"/>
  <c r="G36" i="464"/>
  <c r="G25" i="464"/>
  <c r="G23" i="464"/>
  <c r="G21" i="464"/>
  <c r="G42" i="464"/>
  <c r="G33" i="464"/>
  <c r="G35" i="464"/>
  <c r="G16" i="464"/>
  <c r="G26" i="464"/>
  <c r="G24" i="464"/>
  <c r="I43" i="464"/>
  <c r="I39" i="464"/>
  <c r="I41" i="464"/>
  <c r="I30" i="464"/>
  <c r="I40" i="464"/>
  <c r="I37" i="464"/>
  <c r="I36" i="464"/>
  <c r="I35" i="464"/>
  <c r="I34" i="464"/>
  <c r="I21" i="464"/>
  <c r="I13" i="464"/>
  <c r="I29" i="464"/>
  <c r="I19" i="464"/>
  <c r="I38" i="464"/>
  <c r="I28" i="464"/>
  <c r="I18" i="464"/>
  <c r="I27" i="464"/>
  <c r="I26" i="464"/>
  <c r="I25" i="464"/>
  <c r="I17" i="464"/>
  <c r="I32" i="464"/>
  <c r="I16" i="464"/>
  <c r="I15" i="464"/>
  <c r="I23" i="464"/>
  <c r="I42" i="464"/>
  <c r="I14" i="464"/>
  <c r="I33" i="464"/>
  <c r="I31" i="464"/>
  <c r="I24" i="464"/>
  <c r="I22" i="464"/>
  <c r="I20" i="464"/>
  <c r="P27" i="468"/>
  <c r="P32" i="468"/>
  <c r="P16" i="468"/>
  <c r="P33" i="468"/>
  <c r="P17" i="468"/>
  <c r="P40" i="468"/>
  <c r="P24" i="468"/>
  <c r="P37" i="468"/>
  <c r="P34" i="468"/>
  <c r="P41" i="468"/>
  <c r="P14" i="468"/>
  <c r="P31" i="468"/>
  <c r="P21" i="468"/>
  <c r="P38" i="468"/>
  <c r="P28" i="468"/>
  <c r="P18" i="468"/>
  <c r="P35" i="468"/>
  <c r="P25" i="468"/>
  <c r="P42" i="468"/>
  <c r="P15" i="468"/>
  <c r="P22" i="468"/>
  <c r="P12" i="468"/>
  <c r="P39" i="468"/>
  <c r="P29" i="468"/>
  <c r="P19" i="468"/>
  <c r="P36" i="468"/>
  <c r="P26" i="468"/>
  <c r="P23" i="468"/>
  <c r="P13" i="468"/>
  <c r="P30" i="468"/>
  <c r="P20" i="468"/>
  <c r="R79" i="468"/>
  <c r="R81" i="468"/>
  <c r="R80" i="468"/>
  <c r="R75" i="468"/>
  <c r="R67" i="468"/>
  <c r="R59" i="468"/>
  <c r="R53" i="468"/>
  <c r="R52" i="468"/>
  <c r="R51" i="468"/>
  <c r="R70" i="468"/>
  <c r="R78" i="468"/>
  <c r="R64" i="468"/>
  <c r="R74" i="468"/>
  <c r="R62" i="468"/>
  <c r="R72" i="468"/>
  <c r="R56" i="468"/>
  <c r="R69" i="468"/>
  <c r="R66" i="468"/>
  <c r="R63" i="468"/>
  <c r="R60" i="468"/>
  <c r="R77" i="468"/>
  <c r="R57" i="468"/>
  <c r="R73" i="468"/>
  <c r="R54" i="468"/>
  <c r="R61" i="468"/>
  <c r="R58" i="468"/>
  <c r="R71" i="468"/>
  <c r="R55" i="468"/>
  <c r="R68" i="468"/>
  <c r="R65" i="468"/>
  <c r="R76" i="468"/>
  <c r="F80" i="487"/>
  <c r="F64" i="487"/>
  <c r="F67" i="487"/>
  <c r="F70" i="487"/>
  <c r="F54" i="487"/>
  <c r="F82" i="487"/>
  <c r="F66" i="487"/>
  <c r="F69" i="487"/>
  <c r="F72" i="487"/>
  <c r="F78" i="487"/>
  <c r="F62" i="487"/>
  <c r="F74" i="487"/>
  <c r="F58" i="487"/>
  <c r="F81" i="487"/>
  <c r="F63" i="487"/>
  <c r="F73" i="487"/>
  <c r="F76" i="487"/>
  <c r="F79" i="487"/>
  <c r="F65" i="487"/>
  <c r="F68" i="487"/>
  <c r="F53" i="487"/>
  <c r="F52" i="487"/>
  <c r="F71" i="487"/>
  <c r="F57" i="487"/>
  <c r="F56" i="487"/>
  <c r="F55" i="487"/>
  <c r="F77" i="487"/>
  <c r="F60" i="487"/>
  <c r="F59" i="487"/>
  <c r="F61" i="487"/>
  <c r="F75" i="487"/>
  <c r="R39" i="487"/>
  <c r="R31" i="487"/>
  <c r="R23" i="487"/>
  <c r="R15" i="487"/>
  <c r="R35" i="487"/>
  <c r="R27" i="487"/>
  <c r="R19" i="487"/>
  <c r="R14" i="487"/>
  <c r="R13" i="487"/>
  <c r="R12" i="487"/>
  <c r="R30" i="487"/>
  <c r="R29" i="487"/>
  <c r="R28" i="487"/>
  <c r="R24" i="487"/>
  <c r="R25" i="487"/>
  <c r="R37" i="487"/>
  <c r="R41" i="487"/>
  <c r="R26" i="487"/>
  <c r="R20" i="487"/>
  <c r="R42" i="487"/>
  <c r="R32" i="487"/>
  <c r="R18" i="487"/>
  <c r="R16" i="487"/>
  <c r="R34" i="487"/>
  <c r="R40" i="487"/>
  <c r="R21" i="487"/>
  <c r="R36" i="487"/>
  <c r="R33" i="487"/>
  <c r="R22" i="487"/>
  <c r="R38" i="487"/>
  <c r="R17" i="487"/>
  <c r="Y67" i="487"/>
  <c r="Y70" i="487"/>
  <c r="Y73" i="487"/>
  <c r="Y57" i="487"/>
  <c r="Y82" i="487"/>
  <c r="Y69" i="487"/>
  <c r="Y53" i="487"/>
  <c r="Y72" i="487"/>
  <c r="Y75" i="487"/>
  <c r="Y81" i="487"/>
  <c r="Y65" i="487"/>
  <c r="Y77" i="487"/>
  <c r="Y61" i="487"/>
  <c r="Y68" i="487"/>
  <c r="Y71" i="487"/>
  <c r="Y74" i="487"/>
  <c r="Y80" i="487"/>
  <c r="Y62" i="487"/>
  <c r="Y66" i="487"/>
  <c r="Y63" i="487"/>
  <c r="Y78" i="487"/>
  <c r="Y64" i="487"/>
  <c r="Y76" i="487"/>
  <c r="Y79" i="487"/>
  <c r="Y56" i="487"/>
  <c r="Y59" i="487"/>
  <c r="Y58" i="487"/>
  <c r="Y60" i="487"/>
  <c r="Y55" i="487"/>
  <c r="Y54" i="487"/>
  <c r="Y52" i="487"/>
  <c r="I78" i="462"/>
  <c r="I70" i="462"/>
  <c r="I62" i="462"/>
  <c r="I54" i="462"/>
  <c r="I75" i="462"/>
  <c r="I67" i="462"/>
  <c r="I59" i="462"/>
  <c r="I51" i="462"/>
  <c r="I68" i="462"/>
  <c r="I71" i="462"/>
  <c r="I50" i="462"/>
  <c r="I65" i="462"/>
  <c r="I80" i="462"/>
  <c r="I74" i="462"/>
  <c r="I61" i="462"/>
  <c r="I64" i="462"/>
  <c r="I79" i="462"/>
  <c r="I77" i="462"/>
  <c r="I69" i="462"/>
  <c r="I55" i="462"/>
  <c r="I52" i="462"/>
  <c r="I63" i="462"/>
  <c r="I58" i="462"/>
  <c r="I76" i="462"/>
  <c r="I66" i="462"/>
  <c r="I53" i="462"/>
  <c r="I56" i="462"/>
  <c r="I73" i="462"/>
  <c r="I72" i="462"/>
  <c r="I57" i="462"/>
  <c r="I60" i="462"/>
  <c r="N42" i="461"/>
  <c r="N35" i="461"/>
  <c r="N34" i="461"/>
  <c r="N32" i="461"/>
  <c r="N31" i="461"/>
  <c r="N30" i="461"/>
  <c r="N27" i="461"/>
  <c r="N23" i="461"/>
  <c r="N19" i="461"/>
  <c r="N15" i="461"/>
  <c r="N41" i="461"/>
  <c r="N37" i="461"/>
  <c r="N33" i="461"/>
  <c r="N26" i="461"/>
  <c r="N22" i="461"/>
  <c r="N18" i="461"/>
  <c r="N14" i="461"/>
  <c r="N38" i="461"/>
  <c r="N25" i="461"/>
  <c r="N21" i="461"/>
  <c r="N17" i="461"/>
  <c r="N13" i="461"/>
  <c r="N39" i="461"/>
  <c r="N40" i="461"/>
  <c r="N36" i="461"/>
  <c r="N28" i="461"/>
  <c r="N20" i="461"/>
  <c r="N12" i="461"/>
  <c r="N29" i="461"/>
  <c r="N24" i="461"/>
  <c r="N16" i="461"/>
  <c r="O80" i="461"/>
  <c r="O72" i="461"/>
  <c r="O64" i="461"/>
  <c r="O56" i="461"/>
  <c r="O78" i="461"/>
  <c r="O70" i="461"/>
  <c r="O62" i="461"/>
  <c r="O54" i="461"/>
  <c r="O77" i="461"/>
  <c r="O69" i="461"/>
  <c r="O61" i="461"/>
  <c r="O53" i="461"/>
  <c r="O76" i="461"/>
  <c r="O63" i="461"/>
  <c r="O50" i="461"/>
  <c r="O71" i="461"/>
  <c r="O58" i="461"/>
  <c r="O52" i="461"/>
  <c r="O65" i="461"/>
  <c r="O73" i="461"/>
  <c r="O74" i="461"/>
  <c r="O68" i="461"/>
  <c r="O55" i="461"/>
  <c r="O51" i="461"/>
  <c r="O66" i="461"/>
  <c r="O79" i="461"/>
  <c r="O60" i="461"/>
  <c r="O75" i="461"/>
  <c r="O67" i="461"/>
  <c r="O59" i="461"/>
  <c r="O57" i="461"/>
  <c r="K27" i="466"/>
  <c r="K32" i="466"/>
  <c r="K16" i="466"/>
  <c r="K33" i="466"/>
  <c r="K17" i="466"/>
  <c r="K40" i="466"/>
  <c r="K24" i="466"/>
  <c r="K41" i="466"/>
  <c r="K12" i="466"/>
  <c r="K31" i="466"/>
  <c r="K42" i="466"/>
  <c r="K22" i="466"/>
  <c r="K18" i="466"/>
  <c r="K39" i="466"/>
  <c r="K29" i="466"/>
  <c r="K26" i="466"/>
  <c r="K37" i="466"/>
  <c r="K25" i="466"/>
  <c r="K36" i="466"/>
  <c r="K19" i="466"/>
  <c r="K14" i="466"/>
  <c r="K30" i="466"/>
  <c r="K38" i="466"/>
  <c r="K21" i="466"/>
  <c r="K35" i="466"/>
  <c r="K13" i="466"/>
  <c r="K23" i="466"/>
  <c r="K15" i="466"/>
  <c r="K34" i="466"/>
  <c r="K20" i="466"/>
  <c r="K28" i="466"/>
  <c r="I41" i="462"/>
  <c r="I37" i="462"/>
  <c r="I33" i="462"/>
  <c r="I29" i="462"/>
  <c r="I25" i="462"/>
  <c r="I21" i="462"/>
  <c r="I17" i="462"/>
  <c r="I13" i="462"/>
  <c r="I36" i="462"/>
  <c r="I32" i="462"/>
  <c r="I28" i="462"/>
  <c r="I24" i="462"/>
  <c r="I20" i="462"/>
  <c r="I16" i="462"/>
  <c r="I12" i="462"/>
  <c r="I38" i="462"/>
  <c r="I39" i="462"/>
  <c r="I27" i="462"/>
  <c r="I26" i="462"/>
  <c r="I31" i="462"/>
  <c r="I30" i="462"/>
  <c r="I15" i="462"/>
  <c r="I14" i="462"/>
  <c r="I23" i="462"/>
  <c r="I22" i="462"/>
  <c r="I40" i="462"/>
  <c r="I19" i="462"/>
  <c r="I42" i="462"/>
  <c r="I34" i="462"/>
  <c r="I35" i="462"/>
  <c r="I18" i="462"/>
  <c r="Q74" i="462"/>
  <c r="Q66" i="462"/>
  <c r="Q58" i="462"/>
  <c r="Q50" i="462"/>
  <c r="Q79" i="462"/>
  <c r="Q71" i="462"/>
  <c r="Q63" i="462"/>
  <c r="Q55" i="462"/>
  <c r="Q77" i="462"/>
  <c r="Q64" i="462"/>
  <c r="Q78" i="462"/>
  <c r="Q53" i="462"/>
  <c r="Q67" i="462"/>
  <c r="Q80" i="462"/>
  <c r="Q76" i="462"/>
  <c r="Q70" i="462"/>
  <c r="Q57" i="462"/>
  <c r="Q73" i="462"/>
  <c r="Q60" i="462"/>
  <c r="Q69" i="462"/>
  <c r="Q72" i="462"/>
  <c r="Q59" i="462"/>
  <c r="Q62" i="462"/>
  <c r="Q75" i="462"/>
  <c r="Q65" i="462"/>
  <c r="Q52" i="462"/>
  <c r="Q61" i="462"/>
  <c r="Q68" i="462"/>
  <c r="Q54" i="462"/>
  <c r="Q51" i="462"/>
  <c r="Q56" i="462"/>
  <c r="N81" i="465"/>
  <c r="N73" i="465"/>
  <c r="N82" i="465"/>
  <c r="N74" i="465"/>
  <c r="N72" i="465"/>
  <c r="N67" i="465"/>
  <c r="N59" i="465"/>
  <c r="N85" i="465"/>
  <c r="N83" i="465"/>
  <c r="N77" i="465"/>
  <c r="N68" i="465"/>
  <c r="N60" i="465"/>
  <c r="N79" i="465"/>
  <c r="N65" i="465"/>
  <c r="N69" i="465"/>
  <c r="N71" i="465"/>
  <c r="N56" i="465"/>
  <c r="N76" i="465"/>
  <c r="N58" i="465"/>
  <c r="N62" i="465"/>
  <c r="N64" i="465"/>
  <c r="N66" i="465"/>
  <c r="N78" i="465"/>
  <c r="N75" i="465"/>
  <c r="N84" i="465"/>
  <c r="N70" i="465"/>
  <c r="N55" i="465"/>
  <c r="N57" i="465"/>
  <c r="N80" i="465"/>
  <c r="N63" i="465"/>
  <c r="N61" i="465"/>
  <c r="P42" i="464"/>
  <c r="P39" i="464"/>
  <c r="P41" i="464"/>
  <c r="P43" i="464"/>
  <c r="P28" i="464"/>
  <c r="P18" i="464"/>
  <c r="P38" i="464"/>
  <c r="P27" i="464"/>
  <c r="P26" i="464"/>
  <c r="P22" i="464"/>
  <c r="P23" i="464"/>
  <c r="P15" i="464"/>
  <c r="P14" i="464"/>
  <c r="P40" i="464"/>
  <c r="P32" i="464"/>
  <c r="P20" i="464"/>
  <c r="P30" i="464"/>
  <c r="P19" i="464"/>
  <c r="P13" i="464"/>
  <c r="P36" i="464"/>
  <c r="P25" i="464"/>
  <c r="P21" i="464"/>
  <c r="P17" i="464"/>
  <c r="P29" i="464"/>
  <c r="P31" i="464"/>
  <c r="P33" i="464"/>
  <c r="P16" i="464"/>
  <c r="P24" i="464"/>
  <c r="P35" i="464"/>
  <c r="P34" i="464"/>
  <c r="P37" i="464"/>
  <c r="J37" i="468"/>
  <c r="J21" i="468"/>
  <c r="J42" i="468"/>
  <c r="J26" i="468"/>
  <c r="J27" i="468"/>
  <c r="J34" i="468"/>
  <c r="J18" i="468"/>
  <c r="J36" i="468"/>
  <c r="J16" i="468"/>
  <c r="J33" i="468"/>
  <c r="J23" i="468"/>
  <c r="J13" i="468"/>
  <c r="J40" i="468"/>
  <c r="J30" i="468"/>
  <c r="J20" i="468"/>
  <c r="J17" i="468"/>
  <c r="J24" i="468"/>
  <c r="J14" i="468"/>
  <c r="J41" i="468"/>
  <c r="J31" i="468"/>
  <c r="J38" i="468"/>
  <c r="J28" i="468"/>
  <c r="J35" i="468"/>
  <c r="J25" i="468"/>
  <c r="J15" i="468"/>
  <c r="J32" i="468"/>
  <c r="J22" i="468"/>
  <c r="J39" i="468"/>
  <c r="J29" i="468"/>
  <c r="J12" i="468"/>
  <c r="J19" i="468"/>
  <c r="O42" i="468"/>
  <c r="O26" i="468"/>
  <c r="O31" i="468"/>
  <c r="O15" i="468"/>
  <c r="O32" i="468"/>
  <c r="O16" i="468"/>
  <c r="O39" i="468"/>
  <c r="O23" i="468"/>
  <c r="O30" i="468"/>
  <c r="O20" i="468"/>
  <c r="O37" i="468"/>
  <c r="O27" i="468"/>
  <c r="O17" i="468"/>
  <c r="O34" i="468"/>
  <c r="O24" i="468"/>
  <c r="O41" i="468"/>
  <c r="O14" i="468"/>
  <c r="O21" i="468"/>
  <c r="O38" i="468"/>
  <c r="O28" i="468"/>
  <c r="O18" i="468"/>
  <c r="O35" i="468"/>
  <c r="O25" i="468"/>
  <c r="O22" i="468"/>
  <c r="O12" i="468"/>
  <c r="O29" i="468"/>
  <c r="O19" i="468"/>
  <c r="O36" i="468"/>
  <c r="O33" i="468"/>
  <c r="O13" i="468"/>
  <c r="O40" i="468"/>
  <c r="T78" i="459"/>
  <c r="T70" i="459"/>
  <c r="T62" i="459"/>
  <c r="T54" i="459"/>
  <c r="T76" i="459"/>
  <c r="T68" i="459"/>
  <c r="T60" i="459"/>
  <c r="T52" i="459"/>
  <c r="T75" i="459"/>
  <c r="T67" i="459"/>
  <c r="T59" i="459"/>
  <c r="T51" i="459"/>
  <c r="T74" i="459"/>
  <c r="T66" i="459"/>
  <c r="T58" i="459"/>
  <c r="T81" i="459"/>
  <c r="T73" i="459"/>
  <c r="T65" i="459"/>
  <c r="T57" i="459"/>
  <c r="T69" i="459"/>
  <c r="T53" i="459"/>
  <c r="T79" i="459"/>
  <c r="T63" i="459"/>
  <c r="T77" i="459"/>
  <c r="T61" i="459"/>
  <c r="T71" i="459"/>
  <c r="T64" i="459"/>
  <c r="T56" i="459"/>
  <c r="T72" i="459"/>
  <c r="T55" i="459"/>
  <c r="T80" i="459"/>
  <c r="K83" i="466"/>
  <c r="E39" i="464"/>
  <c r="E41" i="464"/>
  <c r="E32" i="464"/>
  <c r="E23" i="464"/>
  <c r="E15" i="464"/>
  <c r="E43" i="464"/>
  <c r="E37" i="464"/>
  <c r="E36" i="464"/>
  <c r="E35" i="464"/>
  <c r="E34" i="464"/>
  <c r="E21" i="464"/>
  <c r="E13" i="464"/>
  <c r="E19" i="464"/>
  <c r="E33" i="464"/>
  <c r="E38" i="464"/>
  <c r="E30" i="464"/>
  <c r="E31" i="464"/>
  <c r="E20" i="464"/>
  <c r="E29" i="464"/>
  <c r="E26" i="464"/>
  <c r="E42" i="464"/>
  <c r="E28" i="464"/>
  <c r="E40" i="464"/>
  <c r="E14" i="464"/>
  <c r="E22" i="464"/>
  <c r="E17" i="464"/>
  <c r="E25" i="464"/>
  <c r="E27" i="464"/>
  <c r="E24" i="464"/>
  <c r="E18" i="464"/>
  <c r="E16" i="464"/>
  <c r="V74" i="487"/>
  <c r="V77" i="487"/>
  <c r="V80" i="487"/>
  <c r="V64" i="487"/>
  <c r="V76" i="487"/>
  <c r="V60" i="487"/>
  <c r="V79" i="487"/>
  <c r="V82" i="487"/>
  <c r="V66" i="487"/>
  <c r="V72" i="487"/>
  <c r="V56" i="487"/>
  <c r="V68" i="487"/>
  <c r="V52" i="487"/>
  <c r="V59" i="487"/>
  <c r="V58" i="487"/>
  <c r="V57" i="487"/>
  <c r="V65" i="487"/>
  <c r="V71" i="487"/>
  <c r="V61" i="487"/>
  <c r="V62" i="487"/>
  <c r="V69" i="487"/>
  <c r="V75" i="487"/>
  <c r="V63" i="487"/>
  <c r="V78" i="487"/>
  <c r="V81" i="487"/>
  <c r="V67" i="487"/>
  <c r="V70" i="487"/>
  <c r="V73" i="487"/>
  <c r="V55" i="487"/>
  <c r="V54" i="487"/>
  <c r="V53" i="487"/>
  <c r="H70" i="487"/>
  <c r="H73" i="487"/>
  <c r="H76" i="487"/>
  <c r="H60" i="487"/>
  <c r="H72" i="487"/>
  <c r="H56" i="487"/>
  <c r="H75" i="487"/>
  <c r="H78" i="487"/>
  <c r="H62" i="487"/>
  <c r="H68" i="487"/>
  <c r="H52" i="487"/>
  <c r="H80" i="487"/>
  <c r="H64" i="487"/>
  <c r="H67" i="487"/>
  <c r="H79" i="487"/>
  <c r="H82" i="487"/>
  <c r="H65" i="487"/>
  <c r="H71" i="487"/>
  <c r="H55" i="487"/>
  <c r="H54" i="487"/>
  <c r="H53" i="487"/>
  <c r="H74" i="487"/>
  <c r="H59" i="487"/>
  <c r="H58" i="487"/>
  <c r="H57" i="487"/>
  <c r="H77" i="487"/>
  <c r="H61" i="487"/>
  <c r="H66" i="487"/>
  <c r="H69" i="487"/>
  <c r="H81" i="487"/>
  <c r="H63" i="487"/>
  <c r="H36" i="487"/>
  <c r="H28" i="487"/>
  <c r="H20" i="487"/>
  <c r="H12" i="487"/>
  <c r="H40" i="487"/>
  <c r="H32" i="487"/>
  <c r="H24" i="487"/>
  <c r="H16" i="487"/>
  <c r="H27" i="487"/>
  <c r="H26" i="487"/>
  <c r="H25" i="487"/>
  <c r="H42" i="487"/>
  <c r="H41" i="487"/>
  <c r="H34" i="487"/>
  <c r="H15" i="487"/>
  <c r="H38" i="487"/>
  <c r="H35" i="487"/>
  <c r="H39" i="487"/>
  <c r="H13" i="487"/>
  <c r="H33" i="487"/>
  <c r="H14" i="487"/>
  <c r="H17" i="487"/>
  <c r="H30" i="487"/>
  <c r="H22" i="487"/>
  <c r="H37" i="487"/>
  <c r="H18" i="487"/>
  <c r="H29" i="487"/>
  <c r="H23" i="487"/>
  <c r="H31" i="487"/>
  <c r="H19" i="487"/>
  <c r="H21" i="487"/>
  <c r="L75" i="461"/>
  <c r="L67" i="461"/>
  <c r="L59" i="461"/>
  <c r="L51" i="461"/>
  <c r="L68" i="461"/>
  <c r="L62" i="461"/>
  <c r="L77" i="461"/>
  <c r="L64" i="461"/>
  <c r="L72" i="461"/>
  <c r="L53" i="461"/>
  <c r="L76" i="461"/>
  <c r="L57" i="461"/>
  <c r="L74" i="461"/>
  <c r="L55" i="461"/>
  <c r="L70" i="461"/>
  <c r="L66" i="461"/>
  <c r="L79" i="461"/>
  <c r="L60" i="461"/>
  <c r="L58" i="461"/>
  <c r="L56" i="461"/>
  <c r="L73" i="461"/>
  <c r="L71" i="461"/>
  <c r="L54" i="461"/>
  <c r="L69" i="461"/>
  <c r="L52" i="461"/>
  <c r="L65" i="461"/>
  <c r="L50" i="461"/>
  <c r="L63" i="461"/>
  <c r="L80" i="461"/>
  <c r="L78" i="461"/>
  <c r="L61" i="461"/>
  <c r="E77" i="461"/>
  <c r="E69" i="461"/>
  <c r="E61" i="461"/>
  <c r="E53" i="461"/>
  <c r="E75" i="461"/>
  <c r="E67" i="461"/>
  <c r="E59" i="461"/>
  <c r="E51" i="461"/>
  <c r="E74" i="461"/>
  <c r="E66" i="461"/>
  <c r="E58" i="461"/>
  <c r="E50" i="461"/>
  <c r="E79" i="461"/>
  <c r="E73" i="461"/>
  <c r="E60" i="461"/>
  <c r="E68" i="461"/>
  <c r="E55" i="461"/>
  <c r="E62" i="461"/>
  <c r="E70" i="461"/>
  <c r="E71" i="461"/>
  <c r="E65" i="461"/>
  <c r="E52" i="461"/>
  <c r="E80" i="461"/>
  <c r="E63" i="461"/>
  <c r="E78" i="461"/>
  <c r="E76" i="461"/>
  <c r="E57" i="461"/>
  <c r="E72" i="461"/>
  <c r="E64" i="461"/>
  <c r="E56" i="461"/>
  <c r="E54" i="461"/>
  <c r="W40" i="461"/>
  <c r="W36" i="461"/>
  <c r="W32" i="461"/>
  <c r="W39" i="461"/>
  <c r="W35" i="461"/>
  <c r="W31" i="461"/>
  <c r="W42" i="461"/>
  <c r="W30" i="461"/>
  <c r="W37" i="461"/>
  <c r="W41" i="461"/>
  <c r="W33" i="461"/>
  <c r="W38" i="461"/>
  <c r="W29" i="461"/>
  <c r="W21" i="461"/>
  <c r="W13" i="461"/>
  <c r="W34" i="461"/>
  <c r="W27" i="461"/>
  <c r="W19" i="461"/>
  <c r="W22" i="461"/>
  <c r="W14" i="461"/>
  <c r="W25" i="461"/>
  <c r="W17" i="461"/>
  <c r="W28" i="461"/>
  <c r="W12" i="461"/>
  <c r="W20" i="461"/>
  <c r="W15" i="461"/>
  <c r="W16" i="461"/>
  <c r="W24" i="461"/>
  <c r="W23" i="461"/>
  <c r="W18" i="461"/>
  <c r="W26" i="461"/>
  <c r="I42" i="461"/>
  <c r="I38" i="461"/>
  <c r="I34" i="461"/>
  <c r="I40" i="461"/>
  <c r="I36" i="461"/>
  <c r="I28" i="461"/>
  <c r="I24" i="461"/>
  <c r="I20" i="461"/>
  <c r="I16" i="461"/>
  <c r="I12" i="461"/>
  <c r="I30" i="461"/>
  <c r="I41" i="461"/>
  <c r="I37" i="461"/>
  <c r="I32" i="461"/>
  <c r="I31" i="461"/>
  <c r="I33" i="461"/>
  <c r="I27" i="461"/>
  <c r="I23" i="461"/>
  <c r="I19" i="461"/>
  <c r="I15" i="461"/>
  <c r="I39" i="461"/>
  <c r="I35" i="461"/>
  <c r="I25" i="461"/>
  <c r="I21" i="461"/>
  <c r="I17" i="461"/>
  <c r="I13" i="461"/>
  <c r="I26" i="461"/>
  <c r="I18" i="461"/>
  <c r="I29" i="461"/>
  <c r="I22" i="461"/>
  <c r="I14" i="461"/>
  <c r="F80" i="466"/>
  <c r="F64" i="466"/>
  <c r="F69" i="466"/>
  <c r="F53" i="466"/>
  <c r="F70" i="466"/>
  <c r="F54" i="466"/>
  <c r="F77" i="466"/>
  <c r="F61" i="466"/>
  <c r="F60" i="466"/>
  <c r="F67" i="466"/>
  <c r="F57" i="466"/>
  <c r="F74" i="466"/>
  <c r="F81" i="466"/>
  <c r="F78" i="466"/>
  <c r="F68" i="466"/>
  <c r="F58" i="466"/>
  <c r="F75" i="466"/>
  <c r="F65" i="466"/>
  <c r="F55" i="466"/>
  <c r="F82" i="466"/>
  <c r="F72" i="466"/>
  <c r="F79" i="466"/>
  <c r="F76" i="466"/>
  <c r="F83" i="466"/>
  <c r="F73" i="466"/>
  <c r="F63" i="466"/>
  <c r="F66" i="466"/>
  <c r="F71" i="466"/>
  <c r="F62" i="466"/>
  <c r="F59" i="466"/>
  <c r="F56" i="466"/>
  <c r="E80" i="462"/>
  <c r="E72" i="462"/>
  <c r="E64" i="462"/>
  <c r="E56" i="462"/>
  <c r="E77" i="462"/>
  <c r="E69" i="462"/>
  <c r="E61" i="462"/>
  <c r="E53" i="462"/>
  <c r="E67" i="462"/>
  <c r="E57" i="462"/>
  <c r="E70" i="462"/>
  <c r="E79" i="462"/>
  <c r="E66" i="462"/>
  <c r="E60" i="462"/>
  <c r="E50" i="462"/>
  <c r="E59" i="462"/>
  <c r="E75" i="462"/>
  <c r="E73" i="462"/>
  <c r="E71" i="462"/>
  <c r="E58" i="462"/>
  <c r="E76" i="462"/>
  <c r="E63" i="462"/>
  <c r="E62" i="462"/>
  <c r="E74" i="462"/>
  <c r="E65" i="462"/>
  <c r="E55" i="462"/>
  <c r="E52" i="462"/>
  <c r="E78" i="462"/>
  <c r="E68" i="462"/>
  <c r="E54" i="462"/>
  <c r="E51" i="462"/>
  <c r="F38" i="462"/>
  <c r="F24" i="462"/>
  <c r="F23" i="462"/>
  <c r="F40" i="462"/>
  <c r="F29" i="462"/>
  <c r="F13" i="462"/>
  <c r="F33" i="462"/>
  <c r="F17" i="462"/>
  <c r="F18" i="462"/>
  <c r="F35" i="462"/>
  <c r="F28" i="462"/>
  <c r="F16" i="462"/>
  <c r="F21" i="462"/>
  <c r="F26" i="462"/>
  <c r="F14" i="462"/>
  <c r="F31" i="462"/>
  <c r="F36" i="462"/>
  <c r="F19" i="462"/>
  <c r="F12" i="462"/>
  <c r="F42" i="462"/>
  <c r="F34" i="462"/>
  <c r="F22" i="462"/>
  <c r="F39" i="462"/>
  <c r="F32" i="462"/>
  <c r="F27" i="462"/>
  <c r="F15" i="462"/>
  <c r="F20" i="462"/>
  <c r="F37" i="462"/>
  <c r="F25" i="462"/>
  <c r="F30" i="462"/>
  <c r="F41" i="462"/>
  <c r="H80" i="464"/>
  <c r="H76" i="464"/>
  <c r="H72" i="464"/>
  <c r="H68" i="464"/>
  <c r="H64" i="464"/>
  <c r="H60" i="464"/>
  <c r="H56" i="464"/>
  <c r="H81" i="464"/>
  <c r="H77" i="464"/>
  <c r="H73" i="464"/>
  <c r="H69" i="464"/>
  <c r="H65" i="464"/>
  <c r="H61" i="464"/>
  <c r="H57" i="464"/>
  <c r="H53" i="464"/>
  <c r="H83" i="464"/>
  <c r="H79" i="464"/>
  <c r="H75" i="464"/>
  <c r="H71" i="464"/>
  <c r="H67" i="464"/>
  <c r="H63" i="464"/>
  <c r="H59" i="464"/>
  <c r="H55" i="464"/>
  <c r="H66" i="464"/>
  <c r="H70" i="464"/>
  <c r="H58" i="464"/>
  <c r="H62" i="464"/>
  <c r="H54" i="464"/>
  <c r="H74" i="464"/>
  <c r="H78" i="464"/>
  <c r="H82" i="464"/>
  <c r="J81" i="468"/>
  <c r="J71" i="468"/>
  <c r="J63" i="468"/>
  <c r="J80" i="468"/>
  <c r="J79" i="468"/>
  <c r="J75" i="468"/>
  <c r="J73" i="468"/>
  <c r="J62" i="468"/>
  <c r="J65" i="468"/>
  <c r="J59" i="468"/>
  <c r="J64" i="468"/>
  <c r="J61" i="468"/>
  <c r="J51" i="468"/>
  <c r="J78" i="468"/>
  <c r="J76" i="468"/>
  <c r="J58" i="468"/>
  <c r="J55" i="468"/>
  <c r="J68" i="468"/>
  <c r="J74" i="468"/>
  <c r="J52" i="468"/>
  <c r="J56" i="468"/>
  <c r="J72" i="468"/>
  <c r="J69" i="468"/>
  <c r="J66" i="468"/>
  <c r="J53" i="468"/>
  <c r="J77" i="468"/>
  <c r="J60" i="468"/>
  <c r="J57" i="468"/>
  <c r="J70" i="468"/>
  <c r="J54" i="468"/>
  <c r="J67" i="468"/>
  <c r="I36" i="468"/>
  <c r="I20" i="468"/>
  <c r="I41" i="468"/>
  <c r="I25" i="468"/>
  <c r="I42" i="468"/>
  <c r="I26" i="468"/>
  <c r="I33" i="468"/>
  <c r="I17" i="468"/>
  <c r="I19" i="468"/>
  <c r="I16" i="468"/>
  <c r="I23" i="468"/>
  <c r="I40" i="468"/>
  <c r="I30" i="468"/>
  <c r="I37" i="468"/>
  <c r="I27" i="468"/>
  <c r="I34" i="468"/>
  <c r="I24" i="468"/>
  <c r="I14" i="468"/>
  <c r="I31" i="468"/>
  <c r="I21" i="468"/>
  <c r="I38" i="468"/>
  <c r="I28" i="468"/>
  <c r="I18" i="468"/>
  <c r="I35" i="468"/>
  <c r="I32" i="468"/>
  <c r="I22" i="468"/>
  <c r="I12" i="468"/>
  <c r="I39" i="468"/>
  <c r="I15" i="468"/>
  <c r="I13" i="468"/>
  <c r="I29" i="468"/>
  <c r="P70" i="466"/>
  <c r="P54" i="466"/>
  <c r="P75" i="466"/>
  <c r="P59" i="466"/>
  <c r="P76" i="466"/>
  <c r="P60" i="466"/>
  <c r="P83" i="466"/>
  <c r="P67" i="466"/>
  <c r="P78" i="466"/>
  <c r="P68" i="466"/>
  <c r="P58" i="466"/>
  <c r="P82" i="466"/>
  <c r="P72" i="466"/>
  <c r="P79" i="466"/>
  <c r="P69" i="466"/>
  <c r="P66" i="466"/>
  <c r="P56" i="466"/>
  <c r="P73" i="466"/>
  <c r="P80" i="466"/>
  <c r="P53" i="466"/>
  <c r="P77" i="466"/>
  <c r="P74" i="466"/>
  <c r="P64" i="466"/>
  <c r="P63" i="466"/>
  <c r="P81" i="466"/>
  <c r="P57" i="466"/>
  <c r="P71" i="466"/>
  <c r="P65" i="466"/>
  <c r="P62" i="466"/>
  <c r="P61" i="466"/>
  <c r="P55" i="466"/>
  <c r="T40" i="464"/>
  <c r="T37" i="464"/>
  <c r="T43" i="464"/>
  <c r="T35" i="464"/>
  <c r="T42" i="464"/>
  <c r="T39" i="464"/>
  <c r="T41" i="464"/>
  <c r="T24" i="464"/>
  <c r="T16" i="464"/>
  <c r="T31" i="464"/>
  <c r="T21" i="464"/>
  <c r="T13" i="464"/>
  <c r="T33" i="464"/>
  <c r="T34" i="464"/>
  <c r="T32" i="464"/>
  <c r="T20" i="464"/>
  <c r="T36" i="464"/>
  <c r="T28" i="464"/>
  <c r="T18" i="464"/>
  <c r="T26" i="464"/>
  <c r="T17" i="464"/>
  <c r="T23" i="464"/>
  <c r="T27" i="464"/>
  <c r="T15" i="464"/>
  <c r="T25" i="464"/>
  <c r="T29" i="464"/>
  <c r="T38" i="464"/>
  <c r="T22" i="464"/>
  <c r="T14" i="464"/>
  <c r="T19" i="464"/>
  <c r="T30" i="464"/>
  <c r="S18" i="487"/>
  <c r="S17" i="487"/>
  <c r="S16" i="487"/>
  <c r="S15" i="487"/>
  <c r="S34" i="487"/>
  <c r="S33" i="487"/>
  <c r="S32" i="487"/>
  <c r="S31" i="487"/>
  <c r="S39" i="487"/>
  <c r="S28" i="487"/>
  <c r="S40" i="487"/>
  <c r="S29" i="487"/>
  <c r="S41" i="487"/>
  <c r="S22" i="487"/>
  <c r="S30" i="487"/>
  <c r="S27" i="487"/>
  <c r="S20" i="487"/>
  <c r="S42" i="487"/>
  <c r="S37" i="487"/>
  <c r="S25" i="487"/>
  <c r="S23" i="487"/>
  <c r="S21" i="487"/>
  <c r="S12" i="487"/>
  <c r="S36" i="487"/>
  <c r="S19" i="487"/>
  <c r="S38" i="487"/>
  <c r="S26" i="487"/>
  <c r="S13" i="487"/>
  <c r="S14" i="487"/>
  <c r="S35" i="487"/>
  <c r="S24" i="487"/>
  <c r="R81" i="487"/>
  <c r="R79" i="487"/>
  <c r="R77" i="487"/>
  <c r="R75" i="487"/>
  <c r="R73" i="487"/>
  <c r="R71" i="487"/>
  <c r="R69" i="487"/>
  <c r="R67" i="487"/>
  <c r="R65" i="487"/>
  <c r="R63" i="487"/>
  <c r="R61" i="487"/>
  <c r="R59" i="487"/>
  <c r="R57" i="487"/>
  <c r="R55" i="487"/>
  <c r="R53" i="487"/>
  <c r="R82" i="487"/>
  <c r="R80" i="487"/>
  <c r="R78" i="487"/>
  <c r="R76" i="487"/>
  <c r="R74" i="487"/>
  <c r="R72" i="487"/>
  <c r="R70" i="487"/>
  <c r="R68" i="487"/>
  <c r="R66" i="487"/>
  <c r="R64" i="487"/>
  <c r="R62" i="487"/>
  <c r="R60" i="487"/>
  <c r="R58" i="487"/>
  <c r="R56" i="487"/>
  <c r="R54" i="487"/>
  <c r="R52" i="487"/>
  <c r="O36" i="487"/>
  <c r="O35" i="487"/>
  <c r="O34" i="487"/>
  <c r="O33" i="487"/>
  <c r="O20" i="487"/>
  <c r="O19" i="487"/>
  <c r="O18" i="487"/>
  <c r="O17" i="487"/>
  <c r="O31" i="487"/>
  <c r="O39" i="487"/>
  <c r="O16" i="487"/>
  <c r="O40" i="487"/>
  <c r="O13" i="487"/>
  <c r="O25" i="487"/>
  <c r="O37" i="487"/>
  <c r="O14" i="487"/>
  <c r="O38" i="487"/>
  <c r="O15" i="487"/>
  <c r="O28" i="487"/>
  <c r="O26" i="487"/>
  <c r="O24" i="487"/>
  <c r="O22" i="487"/>
  <c r="O30" i="487"/>
  <c r="O42" i="487"/>
  <c r="O41" i="487"/>
  <c r="O32" i="487"/>
  <c r="O27" i="487"/>
  <c r="O23" i="487"/>
  <c r="O29" i="487"/>
  <c r="O21" i="487"/>
  <c r="O12" i="487"/>
  <c r="I75" i="461"/>
  <c r="I67" i="461"/>
  <c r="I59" i="461"/>
  <c r="I51" i="461"/>
  <c r="I73" i="461"/>
  <c r="I65" i="461"/>
  <c r="I57" i="461"/>
  <c r="I80" i="461"/>
  <c r="I72" i="461"/>
  <c r="I64" i="461"/>
  <c r="I56" i="461"/>
  <c r="I74" i="461"/>
  <c r="I61" i="461"/>
  <c r="I55" i="461"/>
  <c r="I69" i="461"/>
  <c r="I63" i="461"/>
  <c r="I50" i="461"/>
  <c r="I76" i="461"/>
  <c r="I52" i="461"/>
  <c r="I79" i="461"/>
  <c r="I66" i="461"/>
  <c r="I53" i="461"/>
  <c r="I78" i="461"/>
  <c r="I70" i="461"/>
  <c r="I68" i="461"/>
  <c r="I62" i="461"/>
  <c r="I60" i="461"/>
  <c r="I77" i="461"/>
  <c r="I58" i="461"/>
  <c r="I71" i="461"/>
  <c r="I54" i="461"/>
  <c r="M73" i="461"/>
  <c r="M65" i="461"/>
  <c r="M57" i="461"/>
  <c r="M79" i="461"/>
  <c r="M71" i="461"/>
  <c r="M63" i="461"/>
  <c r="M55" i="461"/>
  <c r="M78" i="461"/>
  <c r="M70" i="461"/>
  <c r="M62" i="461"/>
  <c r="M54" i="461"/>
  <c r="M75" i="461"/>
  <c r="M69" i="461"/>
  <c r="M56" i="461"/>
  <c r="M77" i="461"/>
  <c r="M64" i="461"/>
  <c r="M51" i="461"/>
  <c r="M58" i="461"/>
  <c r="M66" i="461"/>
  <c r="M80" i="461"/>
  <c r="M67" i="461"/>
  <c r="M61" i="461"/>
  <c r="M74" i="461"/>
  <c r="M72" i="461"/>
  <c r="M53" i="461"/>
  <c r="M68" i="461"/>
  <c r="M60" i="461"/>
  <c r="M52" i="461"/>
  <c r="M50" i="461"/>
  <c r="M76" i="461"/>
  <c r="M59" i="461"/>
  <c r="H77" i="461"/>
  <c r="H69" i="461"/>
  <c r="H61" i="461"/>
  <c r="H53" i="461"/>
  <c r="H80" i="461"/>
  <c r="H67" i="461"/>
  <c r="H54" i="461"/>
  <c r="H63" i="461"/>
  <c r="H50" i="461"/>
  <c r="H71" i="461"/>
  <c r="H58" i="461"/>
  <c r="H78" i="461"/>
  <c r="H76" i="461"/>
  <c r="H59" i="461"/>
  <c r="H57" i="461"/>
  <c r="H74" i="461"/>
  <c r="H55" i="461"/>
  <c r="H72" i="461"/>
  <c r="H70" i="461"/>
  <c r="H51" i="461"/>
  <c r="H68" i="461"/>
  <c r="H66" i="461"/>
  <c r="H64" i="461"/>
  <c r="H79" i="461"/>
  <c r="H62" i="461"/>
  <c r="H60" i="461"/>
  <c r="H75" i="461"/>
  <c r="H56" i="461"/>
  <c r="H73" i="461"/>
  <c r="H52" i="461"/>
  <c r="H65" i="461"/>
  <c r="J42" i="466"/>
  <c r="J26" i="466"/>
  <c r="J31" i="466"/>
  <c r="J15" i="466"/>
  <c r="J32" i="466"/>
  <c r="J16" i="466"/>
  <c r="J39" i="466"/>
  <c r="J23" i="466"/>
  <c r="J34" i="466"/>
  <c r="J20" i="466"/>
  <c r="J24" i="466"/>
  <c r="J41" i="466"/>
  <c r="J25" i="466"/>
  <c r="J13" i="466"/>
  <c r="J22" i="466"/>
  <c r="J18" i="466"/>
  <c r="J36" i="466"/>
  <c r="J14" i="466"/>
  <c r="J30" i="466"/>
  <c r="J28" i="466"/>
  <c r="J17" i="466"/>
  <c r="J12" i="466"/>
  <c r="J33" i="466"/>
  <c r="J19" i="466"/>
  <c r="J27" i="466"/>
  <c r="J38" i="466"/>
  <c r="J21" i="466"/>
  <c r="J35" i="466"/>
  <c r="J29" i="466"/>
  <c r="J40" i="466"/>
  <c r="J37" i="466"/>
  <c r="R79" i="462"/>
  <c r="R71" i="462"/>
  <c r="R63" i="462"/>
  <c r="R55" i="462"/>
  <c r="R75" i="462"/>
  <c r="R67" i="462"/>
  <c r="R59" i="462"/>
  <c r="R51" i="462"/>
  <c r="R78" i="462"/>
  <c r="R65" i="462"/>
  <c r="R73" i="462"/>
  <c r="R60" i="462"/>
  <c r="R54" i="462"/>
  <c r="R80" i="462"/>
  <c r="R61" i="462"/>
  <c r="R74" i="462"/>
  <c r="R69" i="462"/>
  <c r="R52" i="462"/>
  <c r="R76" i="462"/>
  <c r="R53" i="462"/>
  <c r="R72" i="462"/>
  <c r="R56" i="462"/>
  <c r="R50" i="462"/>
  <c r="R70" i="462"/>
  <c r="R66" i="462"/>
  <c r="R62" i="462"/>
  <c r="R77" i="462"/>
  <c r="R57" i="462"/>
  <c r="R58" i="462"/>
  <c r="R68" i="462"/>
  <c r="R64" i="462"/>
  <c r="H76" i="462"/>
  <c r="H68" i="462"/>
  <c r="H60" i="462"/>
  <c r="H80" i="462"/>
  <c r="H72" i="462"/>
  <c r="H64" i="462"/>
  <c r="H56" i="462"/>
  <c r="H75" i="462"/>
  <c r="H62" i="462"/>
  <c r="H70" i="462"/>
  <c r="H57" i="462"/>
  <c r="H77" i="462"/>
  <c r="H58" i="462"/>
  <c r="H71" i="462"/>
  <c r="H54" i="462"/>
  <c r="H51" i="462"/>
  <c r="H73" i="462"/>
  <c r="H69" i="462"/>
  <c r="H67" i="462"/>
  <c r="H65" i="462"/>
  <c r="H55" i="462"/>
  <c r="H52" i="462"/>
  <c r="H78" i="462"/>
  <c r="H61" i="462"/>
  <c r="H59" i="462"/>
  <c r="H53" i="462"/>
  <c r="H50" i="462"/>
  <c r="H66" i="462"/>
  <c r="H74" i="462"/>
  <c r="H79" i="462"/>
  <c r="H63" i="462"/>
  <c r="L41" i="464"/>
  <c r="L37" i="464"/>
  <c r="L32" i="464"/>
  <c r="L20" i="464"/>
  <c r="L43" i="464"/>
  <c r="L31" i="464"/>
  <c r="L26" i="464"/>
  <c r="L39" i="464"/>
  <c r="L25" i="464"/>
  <c r="L17" i="464"/>
  <c r="L24" i="464"/>
  <c r="L16" i="464"/>
  <c r="L22" i="464"/>
  <c r="L14" i="464"/>
  <c r="L40" i="464"/>
  <c r="L36" i="464"/>
  <c r="L35" i="464"/>
  <c r="L34" i="464"/>
  <c r="L21" i="464"/>
  <c r="L13" i="464"/>
  <c r="L15" i="464"/>
  <c r="L23" i="464"/>
  <c r="L19" i="464"/>
  <c r="L30" i="464"/>
  <c r="L27" i="464"/>
  <c r="L33" i="464"/>
  <c r="L42" i="464"/>
  <c r="L29" i="464"/>
  <c r="L38" i="464"/>
  <c r="L18" i="464"/>
  <c r="L28" i="464"/>
  <c r="V73" i="468"/>
  <c r="V65" i="468"/>
  <c r="V57" i="468"/>
  <c r="V77" i="468"/>
  <c r="V76" i="468"/>
  <c r="V68" i="468"/>
  <c r="V78" i="468"/>
  <c r="V60" i="468"/>
  <c r="V61" i="468"/>
  <c r="V80" i="468"/>
  <c r="V66" i="468"/>
  <c r="V55" i="468"/>
  <c r="V54" i="468"/>
  <c r="V53" i="468"/>
  <c r="V52" i="468"/>
  <c r="V72" i="468"/>
  <c r="V69" i="468"/>
  <c r="V63" i="468"/>
  <c r="V79" i="468"/>
  <c r="V81" i="468"/>
  <c r="V75" i="468"/>
  <c r="V70" i="468"/>
  <c r="V67" i="468"/>
  <c r="V64" i="468"/>
  <c r="V58" i="468"/>
  <c r="V51" i="468"/>
  <c r="V71" i="468"/>
  <c r="V62" i="468"/>
  <c r="V74" i="468"/>
  <c r="V59" i="468"/>
  <c r="V56" i="468"/>
  <c r="M72" i="468"/>
  <c r="M64" i="468"/>
  <c r="M56" i="468"/>
  <c r="M77" i="468"/>
  <c r="M69" i="468"/>
  <c r="M61" i="468"/>
  <c r="M53" i="468"/>
  <c r="M63" i="468"/>
  <c r="M76" i="468"/>
  <c r="M67" i="468"/>
  <c r="M55" i="468"/>
  <c r="M54" i="468"/>
  <c r="M68" i="468"/>
  <c r="M81" i="468"/>
  <c r="M51" i="468"/>
  <c r="M78" i="468"/>
  <c r="M71" i="468"/>
  <c r="M80" i="468"/>
  <c r="M74" i="468"/>
  <c r="M65" i="468"/>
  <c r="M62" i="468"/>
  <c r="M59" i="468"/>
  <c r="M52" i="468"/>
  <c r="M66" i="468"/>
  <c r="M79" i="468"/>
  <c r="M60" i="468"/>
  <c r="M75" i="468"/>
  <c r="M57" i="468"/>
  <c r="M73" i="468"/>
  <c r="M70" i="468"/>
  <c r="M58" i="468"/>
  <c r="S73" i="466"/>
  <c r="S57" i="466"/>
  <c r="S78" i="466"/>
  <c r="S62" i="466"/>
  <c r="S79" i="466"/>
  <c r="S63" i="466"/>
  <c r="S70" i="466"/>
  <c r="S54" i="466"/>
  <c r="S75" i="466"/>
  <c r="S65" i="466"/>
  <c r="S82" i="466"/>
  <c r="S55" i="466"/>
  <c r="S72" i="466"/>
  <c r="S76" i="466"/>
  <c r="S83" i="466"/>
  <c r="S56" i="466"/>
  <c r="S80" i="466"/>
  <c r="S53" i="466"/>
  <c r="S77" i="466"/>
  <c r="S67" i="466"/>
  <c r="S74" i="466"/>
  <c r="S81" i="466"/>
  <c r="S61" i="466"/>
  <c r="S69" i="466"/>
  <c r="S66" i="466"/>
  <c r="S60" i="466"/>
  <c r="S71" i="466"/>
  <c r="S68" i="466"/>
  <c r="S59" i="466"/>
  <c r="S64" i="466"/>
  <c r="S58" i="466"/>
  <c r="Q41" i="464"/>
  <c r="Q39" i="464"/>
  <c r="Q43" i="464"/>
  <c r="Q42" i="464"/>
  <c r="Q34" i="464"/>
  <c r="Q26" i="464"/>
  <c r="Q38" i="464"/>
  <c r="Q27" i="464"/>
  <c r="Q25" i="464"/>
  <c r="Q17" i="464"/>
  <c r="Q23" i="464"/>
  <c r="Q15" i="464"/>
  <c r="Q14" i="464"/>
  <c r="Q13" i="464"/>
  <c r="Q22" i="464"/>
  <c r="Q21" i="464"/>
  <c r="Q37" i="464"/>
  <c r="Q31" i="464"/>
  <c r="Q29" i="464"/>
  <c r="Q36" i="464"/>
  <c r="Q19" i="464"/>
  <c r="Q28" i="464"/>
  <c r="Q20" i="464"/>
  <c r="Q33" i="464"/>
  <c r="Q35" i="464"/>
  <c r="Q16" i="464"/>
  <c r="Q18" i="464"/>
  <c r="Q24" i="464"/>
  <c r="Q30" i="464"/>
  <c r="Q40" i="464"/>
  <c r="Q32" i="464"/>
  <c r="Q42" i="487"/>
  <c r="Q41" i="487"/>
  <c r="Q40" i="487"/>
  <c r="Q27" i="487"/>
  <c r="Q26" i="487"/>
  <c r="Q25" i="487"/>
  <c r="Q24" i="487"/>
  <c r="Q35" i="487"/>
  <c r="Q39" i="487"/>
  <c r="Q20" i="487"/>
  <c r="Q21" i="487"/>
  <c r="Q33" i="487"/>
  <c r="Q37" i="487"/>
  <c r="Q22" i="487"/>
  <c r="Q23" i="487"/>
  <c r="Q38" i="487"/>
  <c r="Q30" i="487"/>
  <c r="Q32" i="487"/>
  <c r="Q18" i="487"/>
  <c r="Q16" i="487"/>
  <c r="Q34" i="487"/>
  <c r="Q14" i="487"/>
  <c r="Q29" i="487"/>
  <c r="Q12" i="487"/>
  <c r="Q36" i="487"/>
  <c r="Q31" i="487"/>
  <c r="Q19" i="487"/>
  <c r="Q13" i="487"/>
  <c r="Q28" i="487"/>
  <c r="Q17" i="487"/>
  <c r="Q15" i="487"/>
  <c r="E17" i="487"/>
  <c r="E16" i="487"/>
  <c r="E15" i="487"/>
  <c r="E14" i="487"/>
  <c r="E33" i="487"/>
  <c r="E32" i="487"/>
  <c r="E31" i="487"/>
  <c r="E30" i="487"/>
  <c r="E37" i="487"/>
  <c r="E41" i="487"/>
  <c r="E22" i="487"/>
  <c r="E42" i="487"/>
  <c r="E23" i="487"/>
  <c r="E35" i="487"/>
  <c r="E39" i="487"/>
  <c r="E24" i="487"/>
  <c r="E25" i="487"/>
  <c r="E19" i="487"/>
  <c r="E38" i="487"/>
  <c r="E28" i="487"/>
  <c r="E26" i="487"/>
  <c r="E20" i="487"/>
  <c r="E18" i="487"/>
  <c r="E34" i="487"/>
  <c r="E40" i="487"/>
  <c r="E36" i="487"/>
  <c r="E29" i="487"/>
  <c r="E27" i="487"/>
  <c r="E21" i="487"/>
  <c r="E12" i="487"/>
  <c r="E13" i="487"/>
  <c r="Z82" i="487"/>
  <c r="Z80" i="487"/>
  <c r="Z78" i="487"/>
  <c r="Z76" i="487"/>
  <c r="Z74" i="487"/>
  <c r="Z72" i="487"/>
  <c r="Z70" i="487"/>
  <c r="Z68" i="487"/>
  <c r="Z66" i="487"/>
  <c r="Z64" i="487"/>
  <c r="Z62" i="487"/>
  <c r="Z60" i="487"/>
  <c r="Z58" i="487"/>
  <c r="Z56" i="487"/>
  <c r="Z54" i="487"/>
  <c r="Z52" i="487"/>
  <c r="Z81" i="487"/>
  <c r="Z79" i="487"/>
  <c r="Z77" i="487"/>
  <c r="Z75" i="487"/>
  <c r="Z73" i="487"/>
  <c r="Z71" i="487"/>
  <c r="Z69" i="487"/>
  <c r="Z67" i="487"/>
  <c r="Z65" i="487"/>
  <c r="Z63" i="487"/>
  <c r="Z61" i="487"/>
  <c r="Z59" i="487"/>
  <c r="Z57" i="487"/>
  <c r="Z55" i="487"/>
  <c r="Z53" i="487"/>
  <c r="P33" i="461"/>
  <c r="P32" i="461"/>
  <c r="P41" i="461"/>
  <c r="P37" i="461"/>
  <c r="P38" i="461"/>
  <c r="P42" i="461"/>
  <c r="P34" i="461"/>
  <c r="P29" i="461"/>
  <c r="P25" i="461"/>
  <c r="P21" i="461"/>
  <c r="P17" i="461"/>
  <c r="P13" i="461"/>
  <c r="P39" i="461"/>
  <c r="P35" i="461"/>
  <c r="P40" i="461"/>
  <c r="P28" i="461"/>
  <c r="P24" i="461"/>
  <c r="P20" i="461"/>
  <c r="P16" i="461"/>
  <c r="P12" i="461"/>
  <c r="P36" i="461"/>
  <c r="P31" i="461"/>
  <c r="P30" i="461"/>
  <c r="P23" i="461"/>
  <c r="P15" i="461"/>
  <c r="P27" i="461"/>
  <c r="P19" i="461"/>
  <c r="P22" i="461"/>
  <c r="P14" i="461"/>
  <c r="P26" i="461"/>
  <c r="P18" i="461"/>
  <c r="S78" i="461"/>
  <c r="S70" i="461"/>
  <c r="S62" i="461"/>
  <c r="S54" i="461"/>
  <c r="S76" i="461"/>
  <c r="S68" i="461"/>
  <c r="S60" i="461"/>
  <c r="S52" i="461"/>
  <c r="S75" i="461"/>
  <c r="S67" i="461"/>
  <c r="S59" i="461"/>
  <c r="S51" i="461"/>
  <c r="S77" i="461"/>
  <c r="S64" i="461"/>
  <c r="S58" i="461"/>
  <c r="S72" i="461"/>
  <c r="S66" i="461"/>
  <c r="S53" i="461"/>
  <c r="S79" i="461"/>
  <c r="S55" i="461"/>
  <c r="S69" i="461"/>
  <c r="S56" i="461"/>
  <c r="S50" i="461"/>
  <c r="S73" i="461"/>
  <c r="S71" i="461"/>
  <c r="S65" i="461"/>
  <c r="S63" i="461"/>
  <c r="S80" i="461"/>
  <c r="S61" i="461"/>
  <c r="S74" i="461"/>
  <c r="S57" i="461"/>
  <c r="G81" i="466"/>
  <c r="G65" i="466"/>
  <c r="G70" i="466"/>
  <c r="G54" i="466"/>
  <c r="G71" i="466"/>
  <c r="G55" i="466"/>
  <c r="G78" i="466"/>
  <c r="G62" i="466"/>
  <c r="G77" i="466"/>
  <c r="G67" i="466"/>
  <c r="G57" i="466"/>
  <c r="G74" i="466"/>
  <c r="G64" i="466"/>
  <c r="G75" i="466"/>
  <c r="G82" i="466"/>
  <c r="G72" i="466"/>
  <c r="G79" i="466"/>
  <c r="G69" i="466"/>
  <c r="G59" i="466"/>
  <c r="G76" i="466"/>
  <c r="G83" i="466"/>
  <c r="G80" i="466"/>
  <c r="G53" i="466"/>
  <c r="G61" i="466"/>
  <c r="G58" i="466"/>
  <c r="G66" i="466"/>
  <c r="G63" i="466"/>
  <c r="G60" i="466"/>
  <c r="G68" i="466"/>
  <c r="G56" i="466"/>
  <c r="G73" i="466"/>
  <c r="U75" i="466"/>
  <c r="U59" i="466"/>
  <c r="U80" i="466"/>
  <c r="U64" i="466"/>
  <c r="U81" i="466"/>
  <c r="U65" i="466"/>
  <c r="U72" i="466"/>
  <c r="U56" i="466"/>
  <c r="U55" i="466"/>
  <c r="U62" i="466"/>
  <c r="U79" i="466"/>
  <c r="U69" i="466"/>
  <c r="U76" i="466"/>
  <c r="U83" i="466"/>
  <c r="U63" i="466"/>
  <c r="U53" i="466"/>
  <c r="U70" i="466"/>
  <c r="U60" i="466"/>
  <c r="U77" i="466"/>
  <c r="U67" i="466"/>
  <c r="U74" i="466"/>
  <c r="U78" i="466"/>
  <c r="U58" i="466"/>
  <c r="U57" i="466"/>
  <c r="U82" i="466"/>
  <c r="U54" i="466"/>
  <c r="U71" i="466"/>
  <c r="U68" i="466"/>
  <c r="U73" i="466"/>
  <c r="U61" i="466"/>
  <c r="U66" i="466"/>
  <c r="T40" i="462"/>
  <c r="T42" i="462"/>
  <c r="T35" i="462"/>
  <c r="T31" i="462"/>
  <c r="T27" i="462"/>
  <c r="T23" i="462"/>
  <c r="T19" i="462"/>
  <c r="T15" i="462"/>
  <c r="T41" i="462"/>
  <c r="T34" i="462"/>
  <c r="T18" i="462"/>
  <c r="T38" i="462"/>
  <c r="T24" i="462"/>
  <c r="T28" i="462"/>
  <c r="T12" i="462"/>
  <c r="T36" i="462"/>
  <c r="T29" i="462"/>
  <c r="T17" i="462"/>
  <c r="T22" i="462"/>
  <c r="T32" i="462"/>
  <c r="T20" i="462"/>
  <c r="T37" i="462"/>
  <c r="T25" i="462"/>
  <c r="T39" i="462"/>
  <c r="T13" i="462"/>
  <c r="T30" i="462"/>
  <c r="T16" i="462"/>
  <c r="T33" i="462"/>
  <c r="T21" i="462"/>
  <c r="T26" i="462"/>
  <c r="T14" i="462"/>
  <c r="G79" i="462"/>
  <c r="G71" i="462"/>
  <c r="G63" i="462"/>
  <c r="G55" i="462"/>
  <c r="G76" i="462"/>
  <c r="G68" i="462"/>
  <c r="G60" i="462"/>
  <c r="G52" i="462"/>
  <c r="G74" i="462"/>
  <c r="G64" i="462"/>
  <c r="G77" i="462"/>
  <c r="G73" i="462"/>
  <c r="G67" i="462"/>
  <c r="G54" i="462"/>
  <c r="G66" i="462"/>
  <c r="G62" i="462"/>
  <c r="G69" i="462"/>
  <c r="G65" i="462"/>
  <c r="G70" i="462"/>
  <c r="G56" i="462"/>
  <c r="G53" i="462"/>
  <c r="G50" i="462"/>
  <c r="G75" i="462"/>
  <c r="G59" i="462"/>
  <c r="G80" i="462"/>
  <c r="G58" i="462"/>
  <c r="G78" i="462"/>
  <c r="G61" i="462"/>
  <c r="G51" i="462"/>
  <c r="G72" i="462"/>
  <c r="G57" i="462"/>
  <c r="O42" i="464"/>
  <c r="O40" i="464"/>
  <c r="O38" i="464"/>
  <c r="O35" i="464"/>
  <c r="O27" i="464"/>
  <c r="O43" i="464"/>
  <c r="O29" i="464"/>
  <c r="O28" i="464"/>
  <c r="O18" i="464"/>
  <c r="O41" i="464"/>
  <c r="O24" i="464"/>
  <c r="O16" i="464"/>
  <c r="O14" i="464"/>
  <c r="O39" i="464"/>
  <c r="O22" i="464"/>
  <c r="O23" i="464"/>
  <c r="O15" i="464"/>
  <c r="O36" i="464"/>
  <c r="O33" i="464"/>
  <c r="O37" i="464"/>
  <c r="O31" i="464"/>
  <c r="O34" i="464"/>
  <c r="O21" i="464"/>
  <c r="O17" i="464"/>
  <c r="O13" i="464"/>
  <c r="O19" i="464"/>
  <c r="O25" i="464"/>
  <c r="O20" i="464"/>
  <c r="O26" i="464"/>
  <c r="O32" i="464"/>
  <c r="O30" i="464"/>
  <c r="Q28" i="468"/>
  <c r="Q12" i="468"/>
  <c r="Q33" i="468"/>
  <c r="Q17" i="468"/>
  <c r="Q34" i="468"/>
  <c r="Q18" i="468"/>
  <c r="Q41" i="468"/>
  <c r="Q25" i="468"/>
  <c r="Q27" i="468"/>
  <c r="Q24" i="468"/>
  <c r="Q14" i="468"/>
  <c r="Q31" i="468"/>
  <c r="Q21" i="468"/>
  <c r="Q38" i="468"/>
  <c r="Q35" i="468"/>
  <c r="Q42" i="468"/>
  <c r="Q15" i="468"/>
  <c r="Q32" i="468"/>
  <c r="Q22" i="468"/>
  <c r="Q39" i="468"/>
  <c r="Q29" i="468"/>
  <c r="Q19" i="468"/>
  <c r="Q36" i="468"/>
  <c r="Q26" i="468"/>
  <c r="Q16" i="468"/>
  <c r="Q23" i="468"/>
  <c r="Q40" i="468"/>
  <c r="Q30" i="468"/>
  <c r="Q20" i="468"/>
  <c r="Q37" i="468"/>
  <c r="Q13" i="468"/>
  <c r="F73" i="468"/>
  <c r="F65" i="468"/>
  <c r="F57" i="468"/>
  <c r="F77" i="468"/>
  <c r="F78" i="468"/>
  <c r="F71" i="468"/>
  <c r="F59" i="468"/>
  <c r="F63" i="468"/>
  <c r="F74" i="468"/>
  <c r="F64" i="468"/>
  <c r="F80" i="468"/>
  <c r="F68" i="468"/>
  <c r="F70" i="468"/>
  <c r="F67" i="468"/>
  <c r="F54" i="468"/>
  <c r="F61" i="468"/>
  <c r="F58" i="468"/>
  <c r="F51" i="468"/>
  <c r="F76" i="468"/>
  <c r="F55" i="468"/>
  <c r="F62" i="468"/>
  <c r="F72" i="468"/>
  <c r="F56" i="468"/>
  <c r="F52" i="468"/>
  <c r="F69" i="468"/>
  <c r="F79" i="468"/>
  <c r="F75" i="468"/>
  <c r="F66" i="468"/>
  <c r="F81" i="468"/>
  <c r="F53" i="468"/>
  <c r="F60" i="468"/>
  <c r="V76" i="466"/>
  <c r="V60" i="466"/>
  <c r="V81" i="466"/>
  <c r="V65" i="466"/>
  <c r="V82" i="466"/>
  <c r="V66" i="466"/>
  <c r="V73" i="466"/>
  <c r="V57" i="466"/>
  <c r="V72" i="466"/>
  <c r="V62" i="466"/>
  <c r="V79" i="466"/>
  <c r="V69" i="466"/>
  <c r="V59" i="466"/>
  <c r="V83" i="466"/>
  <c r="V80" i="466"/>
  <c r="V70" i="466"/>
  <c r="V77" i="466"/>
  <c r="V67" i="466"/>
  <c r="V74" i="466"/>
  <c r="V64" i="466"/>
  <c r="V54" i="466"/>
  <c r="V78" i="466"/>
  <c r="V75" i="466"/>
  <c r="V63" i="466"/>
  <c r="V71" i="466"/>
  <c r="V68" i="466"/>
  <c r="V56" i="466"/>
  <c r="V53" i="466"/>
  <c r="V61" i="466"/>
  <c r="V58" i="466"/>
  <c r="V55" i="466"/>
  <c r="I80" i="464"/>
  <c r="I76" i="464"/>
  <c r="I72" i="464"/>
  <c r="I68" i="464"/>
  <c r="I64" i="464"/>
  <c r="I60" i="464"/>
  <c r="I56" i="464"/>
  <c r="I77" i="464"/>
  <c r="I62" i="464"/>
  <c r="I83" i="464"/>
  <c r="I55" i="464"/>
  <c r="I82" i="464"/>
  <c r="I65" i="464"/>
  <c r="I69" i="464"/>
  <c r="I66" i="464"/>
  <c r="I54" i="464"/>
  <c r="I59" i="464"/>
  <c r="I74" i="464"/>
  <c r="I71" i="464"/>
  <c r="I70" i="464"/>
  <c r="I67" i="464"/>
  <c r="I79" i="464"/>
  <c r="I61" i="464"/>
  <c r="I53" i="464"/>
  <c r="I75" i="464"/>
  <c r="I58" i="464"/>
  <c r="I78" i="464"/>
  <c r="I73" i="464"/>
  <c r="I81" i="464"/>
  <c r="I57" i="464"/>
  <c r="I63" i="464"/>
  <c r="E77" i="487"/>
  <c r="E80" i="487"/>
  <c r="E64" i="487"/>
  <c r="E67" i="487"/>
  <c r="E79" i="487"/>
  <c r="E63" i="487"/>
  <c r="E82" i="487"/>
  <c r="E66" i="487"/>
  <c r="E69" i="487"/>
  <c r="E75" i="487"/>
  <c r="E59" i="487"/>
  <c r="E71" i="487"/>
  <c r="E55" i="487"/>
  <c r="E78" i="487"/>
  <c r="E81" i="487"/>
  <c r="E70" i="487"/>
  <c r="E73" i="487"/>
  <c r="E76" i="487"/>
  <c r="E65" i="487"/>
  <c r="E68" i="487"/>
  <c r="E54" i="487"/>
  <c r="E53" i="487"/>
  <c r="E52" i="487"/>
  <c r="E74" i="487"/>
  <c r="E58" i="487"/>
  <c r="E57" i="487"/>
  <c r="E56" i="487"/>
  <c r="E60" i="487"/>
  <c r="E61" i="487"/>
  <c r="E62" i="487"/>
  <c r="E72" i="487"/>
  <c r="M29" i="487"/>
  <c r="M28" i="487"/>
  <c r="M27" i="487"/>
  <c r="M26" i="487"/>
  <c r="M42" i="487"/>
  <c r="M13" i="487"/>
  <c r="M12" i="487"/>
  <c r="M38" i="487"/>
  <c r="M31" i="487"/>
  <c r="M39" i="487"/>
  <c r="M32" i="487"/>
  <c r="M40" i="487"/>
  <c r="M33" i="487"/>
  <c r="M30" i="487"/>
  <c r="M35" i="487"/>
  <c r="M24" i="487"/>
  <c r="M22" i="487"/>
  <c r="M20" i="487"/>
  <c r="M37" i="487"/>
  <c r="M41" i="487"/>
  <c r="M18" i="487"/>
  <c r="M16" i="487"/>
  <c r="M34" i="487"/>
  <c r="M14" i="487"/>
  <c r="M25" i="487"/>
  <c r="M23" i="487"/>
  <c r="M21" i="487"/>
  <c r="M36" i="487"/>
  <c r="M15" i="487"/>
  <c r="M19" i="487"/>
  <c r="M17" i="487"/>
  <c r="V37" i="487"/>
  <c r="V29" i="487"/>
  <c r="V21" i="487"/>
  <c r="V13" i="487"/>
  <c r="V41" i="487"/>
  <c r="V33" i="487"/>
  <c r="V25" i="487"/>
  <c r="V17" i="487"/>
  <c r="V12" i="487"/>
  <c r="V28" i="487"/>
  <c r="V27" i="487"/>
  <c r="V26" i="487"/>
  <c r="V42" i="487"/>
  <c r="V32" i="487"/>
  <c r="V36" i="487"/>
  <c r="V40" i="487"/>
  <c r="V18" i="487"/>
  <c r="V30" i="487"/>
  <c r="V38" i="487"/>
  <c r="V19" i="487"/>
  <c r="V39" i="487"/>
  <c r="V20" i="487"/>
  <c r="V16" i="487"/>
  <c r="V34" i="487"/>
  <c r="V14" i="487"/>
  <c r="V23" i="487"/>
  <c r="V31" i="487"/>
  <c r="V35" i="487"/>
  <c r="V22" i="487"/>
  <c r="V24" i="487"/>
  <c r="V15" i="487"/>
  <c r="F78" i="461"/>
  <c r="F70" i="461"/>
  <c r="F62" i="461"/>
  <c r="F54" i="461"/>
  <c r="F79" i="461"/>
  <c r="F73" i="461"/>
  <c r="F60" i="461"/>
  <c r="F75" i="461"/>
  <c r="F56" i="461"/>
  <c r="F64" i="461"/>
  <c r="F80" i="461"/>
  <c r="F63" i="461"/>
  <c r="F61" i="461"/>
  <c r="F76" i="461"/>
  <c r="F59" i="461"/>
  <c r="F57" i="461"/>
  <c r="F74" i="461"/>
  <c r="F72" i="461"/>
  <c r="F55" i="461"/>
  <c r="F53" i="461"/>
  <c r="F68" i="461"/>
  <c r="F51" i="461"/>
  <c r="F66" i="461"/>
  <c r="F77" i="461"/>
  <c r="F58" i="461"/>
  <c r="F71" i="461"/>
  <c r="F69" i="461"/>
  <c r="F52" i="461"/>
  <c r="F67" i="461"/>
  <c r="F50" i="461"/>
  <c r="F65" i="461"/>
  <c r="K39" i="461"/>
  <c r="K35" i="461"/>
  <c r="K42" i="461"/>
  <c r="K38" i="461"/>
  <c r="K30" i="461"/>
  <c r="K41" i="461"/>
  <c r="K40" i="461"/>
  <c r="K37" i="461"/>
  <c r="K33" i="461"/>
  <c r="K32" i="461"/>
  <c r="K31" i="461"/>
  <c r="K34" i="461"/>
  <c r="K29" i="461"/>
  <c r="K28" i="461"/>
  <c r="K20" i="461"/>
  <c r="K12" i="461"/>
  <c r="K36" i="461"/>
  <c r="K26" i="461"/>
  <c r="K18" i="461"/>
  <c r="K21" i="461"/>
  <c r="K13" i="461"/>
  <c r="K24" i="461"/>
  <c r="K16" i="461"/>
  <c r="K27" i="461"/>
  <c r="K22" i="461"/>
  <c r="K17" i="461"/>
  <c r="K14" i="461"/>
  <c r="K25" i="461"/>
  <c r="K15" i="461"/>
  <c r="K23" i="461"/>
  <c r="K19" i="461"/>
  <c r="V78" i="461"/>
  <c r="V70" i="461"/>
  <c r="V62" i="461"/>
  <c r="V54" i="461"/>
  <c r="V71" i="461"/>
  <c r="V65" i="461"/>
  <c r="V52" i="461"/>
  <c r="V80" i="461"/>
  <c r="V67" i="461"/>
  <c r="V75" i="461"/>
  <c r="V56" i="461"/>
  <c r="V64" i="461"/>
  <c r="V79" i="461"/>
  <c r="V60" i="461"/>
  <c r="V77" i="461"/>
  <c r="V58" i="461"/>
  <c r="V73" i="461"/>
  <c r="V69" i="461"/>
  <c r="V50" i="461"/>
  <c r="V63" i="461"/>
  <c r="V61" i="461"/>
  <c r="V59" i="461"/>
  <c r="V76" i="461"/>
  <c r="V74" i="461"/>
  <c r="V57" i="461"/>
  <c r="V72" i="461"/>
  <c r="V55" i="461"/>
  <c r="V53" i="461"/>
  <c r="V68" i="461"/>
  <c r="V51" i="461"/>
  <c r="V66" i="461"/>
  <c r="L68" i="466"/>
  <c r="L73" i="466"/>
  <c r="L57" i="466"/>
  <c r="L74" i="466"/>
  <c r="L58" i="466"/>
  <c r="L81" i="466"/>
  <c r="L65" i="466"/>
  <c r="L64" i="466"/>
  <c r="L54" i="466"/>
  <c r="L71" i="466"/>
  <c r="L61" i="466"/>
  <c r="L78" i="466"/>
  <c r="L75" i="466"/>
  <c r="L82" i="466"/>
  <c r="L72" i="466"/>
  <c r="L62" i="466"/>
  <c r="L79" i="466"/>
  <c r="L69" i="466"/>
  <c r="L59" i="466"/>
  <c r="L76" i="466"/>
  <c r="L83" i="466"/>
  <c r="L56" i="466"/>
  <c r="L80" i="466"/>
  <c r="L77" i="466"/>
  <c r="L67" i="466"/>
  <c r="L55" i="466"/>
  <c r="L66" i="466"/>
  <c r="L63" i="466"/>
  <c r="L60" i="466"/>
  <c r="L53" i="466"/>
  <c r="L70" i="466"/>
  <c r="K39" i="462"/>
  <c r="K35" i="462"/>
  <c r="K31" i="462"/>
  <c r="K27" i="462"/>
  <c r="K23" i="462"/>
  <c r="K19" i="462"/>
  <c r="K15" i="462"/>
  <c r="K40" i="462"/>
  <c r="K28" i="462"/>
  <c r="K12" i="462"/>
  <c r="K32" i="462"/>
  <c r="K16" i="462"/>
  <c r="K33" i="462"/>
  <c r="K17" i="462"/>
  <c r="K42" i="462"/>
  <c r="K37" i="462"/>
  <c r="K21" i="462"/>
  <c r="K24" i="462"/>
  <c r="K38" i="462"/>
  <c r="K26" i="462"/>
  <c r="K14" i="462"/>
  <c r="K36" i="462"/>
  <c r="K29" i="462"/>
  <c r="K34" i="462"/>
  <c r="K22" i="462"/>
  <c r="K20" i="462"/>
  <c r="K25" i="462"/>
  <c r="K13" i="462"/>
  <c r="K30" i="462"/>
  <c r="K18" i="462"/>
  <c r="K41" i="462"/>
  <c r="U80" i="462"/>
  <c r="U72" i="462"/>
  <c r="U64" i="462"/>
  <c r="U56" i="462"/>
  <c r="U77" i="462"/>
  <c r="U69" i="462"/>
  <c r="U61" i="462"/>
  <c r="U53" i="462"/>
  <c r="U78" i="462"/>
  <c r="U79" i="462"/>
  <c r="U75" i="462"/>
  <c r="U62" i="462"/>
  <c r="U71" i="462"/>
  <c r="U58" i="462"/>
  <c r="U50" i="462"/>
  <c r="U55" i="462"/>
  <c r="U52" i="462"/>
  <c r="U67" i="462"/>
  <c r="U65" i="462"/>
  <c r="U63" i="462"/>
  <c r="U74" i="462"/>
  <c r="U70" i="462"/>
  <c r="U68" i="462"/>
  <c r="U59" i="462"/>
  <c r="U54" i="462"/>
  <c r="U51" i="462"/>
  <c r="U73" i="462"/>
  <c r="U57" i="462"/>
  <c r="U60" i="462"/>
  <c r="U76" i="462"/>
  <c r="U66" i="462"/>
  <c r="M81" i="464"/>
  <c r="M77" i="464"/>
  <c r="M73" i="464"/>
  <c r="M69" i="464"/>
  <c r="M65" i="464"/>
  <c r="M61" i="464"/>
  <c r="M57" i="464"/>
  <c r="M53" i="464"/>
  <c r="M83" i="464"/>
  <c r="M66" i="464"/>
  <c r="M72" i="464"/>
  <c r="M76" i="464"/>
  <c r="M71" i="464"/>
  <c r="M54" i="464"/>
  <c r="M75" i="464"/>
  <c r="M63" i="464"/>
  <c r="M78" i="464"/>
  <c r="M60" i="464"/>
  <c r="M68" i="464"/>
  <c r="M74" i="464"/>
  <c r="M80" i="464"/>
  <c r="M62" i="464"/>
  <c r="M59" i="464"/>
  <c r="M56" i="464"/>
  <c r="M79" i="464"/>
  <c r="M64" i="464"/>
  <c r="M55" i="464"/>
  <c r="M67" i="464"/>
  <c r="M82" i="464"/>
  <c r="M58" i="464"/>
  <c r="M70" i="464"/>
  <c r="G75" i="468"/>
  <c r="G67" i="468"/>
  <c r="G59" i="468"/>
  <c r="G51" i="468"/>
  <c r="G72" i="468"/>
  <c r="G64" i="468"/>
  <c r="G56" i="468"/>
  <c r="G78" i="468"/>
  <c r="G74" i="468"/>
  <c r="G80" i="468"/>
  <c r="G77" i="468"/>
  <c r="G69" i="468"/>
  <c r="G57" i="468"/>
  <c r="G54" i="468"/>
  <c r="G61" i="468"/>
  <c r="G58" i="468"/>
  <c r="G76" i="468"/>
  <c r="G71" i="468"/>
  <c r="G55" i="468"/>
  <c r="G68" i="468"/>
  <c r="G65" i="468"/>
  <c r="G62" i="468"/>
  <c r="G52" i="468"/>
  <c r="G79" i="468"/>
  <c r="G66" i="468"/>
  <c r="G81" i="468"/>
  <c r="G63" i="468"/>
  <c r="G53" i="468"/>
  <c r="G60" i="468"/>
  <c r="G70" i="468"/>
  <c r="G73" i="468"/>
  <c r="U76" i="468"/>
  <c r="U68" i="468"/>
  <c r="U60" i="468"/>
  <c r="U52" i="468"/>
  <c r="U73" i="468"/>
  <c r="U65" i="468"/>
  <c r="U57" i="468"/>
  <c r="U81" i="468"/>
  <c r="U80" i="468"/>
  <c r="U79" i="468"/>
  <c r="U78" i="468"/>
  <c r="U72" i="468"/>
  <c r="U75" i="468"/>
  <c r="U51" i="468"/>
  <c r="U59" i="468"/>
  <c r="U56" i="468"/>
  <c r="U69" i="468"/>
  <c r="U66" i="468"/>
  <c r="U63" i="468"/>
  <c r="U53" i="468"/>
  <c r="U77" i="468"/>
  <c r="U70" i="468"/>
  <c r="U54" i="468"/>
  <c r="U67" i="468"/>
  <c r="U64" i="468"/>
  <c r="U61" i="468"/>
  <c r="U58" i="468"/>
  <c r="U55" i="468"/>
  <c r="U71" i="468"/>
  <c r="U62" i="468"/>
  <c r="U74" i="468"/>
  <c r="H35" i="468"/>
  <c r="H19" i="468"/>
  <c r="H40" i="468"/>
  <c r="H24" i="468"/>
  <c r="H41" i="468"/>
  <c r="H25" i="468"/>
  <c r="H32" i="468"/>
  <c r="H16" i="468"/>
  <c r="H39" i="468"/>
  <c r="H29" i="468"/>
  <c r="H36" i="468"/>
  <c r="H26" i="468"/>
  <c r="H33" i="468"/>
  <c r="H23" i="468"/>
  <c r="H13" i="468"/>
  <c r="H30" i="468"/>
  <c r="H20" i="468"/>
  <c r="H37" i="468"/>
  <c r="H27" i="468"/>
  <c r="H17" i="468"/>
  <c r="H34" i="468"/>
  <c r="H14" i="468"/>
  <c r="H31" i="468"/>
  <c r="H21" i="468"/>
  <c r="H38" i="468"/>
  <c r="H28" i="468"/>
  <c r="H18" i="468"/>
  <c r="H42" i="468"/>
  <c r="H15" i="468"/>
  <c r="H12" i="468"/>
  <c r="H22" i="468"/>
  <c r="H38" i="464"/>
  <c r="H43" i="464"/>
  <c r="H41" i="464"/>
  <c r="H22" i="464"/>
  <c r="H14" i="464"/>
  <c r="H40" i="464"/>
  <c r="H31" i="464"/>
  <c r="H30" i="464"/>
  <c r="H29" i="464"/>
  <c r="H19" i="464"/>
  <c r="H27" i="464"/>
  <c r="H26" i="464"/>
  <c r="H28" i="464"/>
  <c r="H18" i="464"/>
  <c r="H42" i="464"/>
  <c r="H39" i="464"/>
  <c r="H24" i="464"/>
  <c r="H16" i="464"/>
  <c r="H23" i="464"/>
  <c r="H15" i="464"/>
  <c r="H34" i="464"/>
  <c r="H17" i="464"/>
  <c r="H32" i="464"/>
  <c r="H13" i="464"/>
  <c r="H36" i="464"/>
  <c r="H25" i="464"/>
  <c r="H21" i="464"/>
  <c r="H33" i="464"/>
  <c r="H35" i="464"/>
  <c r="H37" i="464"/>
  <c r="H20" i="464"/>
  <c r="G67" i="487"/>
  <c r="G70" i="487"/>
  <c r="G73" i="487"/>
  <c r="G57" i="487"/>
  <c r="G69" i="487"/>
  <c r="G53" i="487"/>
  <c r="G72" i="487"/>
  <c r="G75" i="487"/>
  <c r="G81" i="487"/>
  <c r="G65" i="487"/>
  <c r="G77" i="487"/>
  <c r="G61" i="487"/>
  <c r="G63" i="487"/>
  <c r="G76" i="487"/>
  <c r="G64" i="487"/>
  <c r="G79" i="487"/>
  <c r="G82" i="487"/>
  <c r="G68" i="487"/>
  <c r="G52" i="487"/>
  <c r="G71" i="487"/>
  <c r="G56" i="487"/>
  <c r="G55" i="487"/>
  <c r="G54" i="487"/>
  <c r="G74" i="487"/>
  <c r="G60" i="487"/>
  <c r="G59" i="487"/>
  <c r="G58" i="487"/>
  <c r="G80" i="487"/>
  <c r="G62" i="487"/>
  <c r="G66" i="487"/>
  <c r="G78" i="487"/>
  <c r="T38" i="487"/>
  <c r="T30" i="487"/>
  <c r="T22" i="487"/>
  <c r="T14" i="487"/>
  <c r="T42" i="487"/>
  <c r="T34" i="487"/>
  <c r="T26" i="487"/>
  <c r="T18" i="487"/>
  <c r="T21" i="487"/>
  <c r="T20" i="487"/>
  <c r="T19" i="487"/>
  <c r="T37" i="487"/>
  <c r="T36" i="487"/>
  <c r="T35" i="487"/>
  <c r="T32" i="487"/>
  <c r="T13" i="487"/>
  <c r="T40" i="487"/>
  <c r="T33" i="487"/>
  <c r="T41" i="487"/>
  <c r="T31" i="487"/>
  <c r="T12" i="487"/>
  <c r="T16" i="487"/>
  <c r="T27" i="487"/>
  <c r="T25" i="487"/>
  <c r="T23" i="487"/>
  <c r="T29" i="487"/>
  <c r="T17" i="487"/>
  <c r="T39" i="487"/>
  <c r="T28" i="487"/>
  <c r="T24" i="487"/>
  <c r="T15" i="487"/>
  <c r="R42" i="461"/>
  <c r="R32" i="461"/>
  <c r="R31" i="461"/>
  <c r="R33" i="461"/>
  <c r="R26" i="461"/>
  <c r="R22" i="461"/>
  <c r="R18" i="461"/>
  <c r="R14" i="461"/>
  <c r="R38" i="461"/>
  <c r="R34" i="461"/>
  <c r="R25" i="461"/>
  <c r="R21" i="461"/>
  <c r="R17" i="461"/>
  <c r="R13" i="461"/>
  <c r="R39" i="461"/>
  <c r="R35" i="461"/>
  <c r="R28" i="461"/>
  <c r="R24" i="461"/>
  <c r="R20" i="461"/>
  <c r="R16" i="461"/>
  <c r="R12" i="461"/>
  <c r="R40" i="461"/>
  <c r="R36" i="461"/>
  <c r="R30" i="461"/>
  <c r="R23" i="461"/>
  <c r="R15" i="461"/>
  <c r="R37" i="461"/>
  <c r="R27" i="461"/>
  <c r="R19" i="461"/>
  <c r="R41" i="461"/>
  <c r="R29" i="461"/>
  <c r="G30" i="438"/>
  <c r="G32" i="438"/>
  <c r="G26" i="438"/>
  <c r="G28" i="438"/>
  <c r="G22" i="438"/>
  <c r="G24" i="438"/>
  <c r="G18" i="438"/>
  <c r="G20" i="438"/>
  <c r="G14" i="438"/>
  <c r="G16" i="438"/>
  <c r="G10" i="438"/>
  <c r="G12" i="438"/>
  <c r="G39" i="438"/>
  <c r="G37" i="438"/>
  <c r="G35" i="438"/>
  <c r="G33" i="438"/>
  <c r="G31" i="438"/>
  <c r="G29" i="438"/>
  <c r="G27" i="438"/>
  <c r="G25" i="438"/>
  <c r="G23" i="438"/>
  <c r="G21" i="438"/>
  <c r="G34" i="438"/>
  <c r="G19" i="438"/>
  <c r="G17" i="438"/>
  <c r="G36" i="438"/>
  <c r="G15" i="438"/>
  <c r="G13" i="438"/>
  <c r="G11" i="438"/>
  <c r="G38" i="438"/>
  <c r="G40" i="438"/>
  <c r="G76" i="461"/>
  <c r="G68" i="461"/>
  <c r="G60" i="461"/>
  <c r="G52" i="461"/>
  <c r="G74" i="461"/>
  <c r="G66" i="461"/>
  <c r="G58" i="461"/>
  <c r="G50" i="461"/>
  <c r="G73" i="461"/>
  <c r="G65" i="461"/>
  <c r="G57" i="461"/>
  <c r="G80" i="461"/>
  <c r="G67" i="461"/>
  <c r="G54" i="461"/>
  <c r="G75" i="461"/>
  <c r="G62" i="461"/>
  <c r="G56" i="461"/>
  <c r="G69" i="461"/>
  <c r="G77" i="461"/>
  <c r="G78" i="461"/>
  <c r="G72" i="461"/>
  <c r="G59" i="461"/>
  <c r="G61" i="461"/>
  <c r="G55" i="461"/>
  <c r="G53" i="461"/>
  <c r="G70" i="461"/>
  <c r="G51" i="461"/>
  <c r="G64" i="461"/>
  <c r="G79" i="461"/>
  <c r="G71" i="461"/>
  <c r="G63" i="461"/>
  <c r="U77" i="461"/>
  <c r="U69" i="461"/>
  <c r="U61" i="461"/>
  <c r="U53" i="461"/>
  <c r="U75" i="461"/>
  <c r="U67" i="461"/>
  <c r="U59" i="461"/>
  <c r="U51" i="461"/>
  <c r="U74" i="461"/>
  <c r="U66" i="461"/>
  <c r="U58" i="461"/>
  <c r="U50" i="461"/>
  <c r="U71" i="461"/>
  <c r="U65" i="461"/>
  <c r="U52" i="461"/>
  <c r="U79" i="461"/>
  <c r="U73" i="461"/>
  <c r="U60" i="461"/>
  <c r="U54" i="461"/>
  <c r="U62" i="461"/>
  <c r="U76" i="461"/>
  <c r="U63" i="461"/>
  <c r="U57" i="461"/>
  <c r="U64" i="461"/>
  <c r="U56" i="461"/>
  <c r="U80" i="461"/>
  <c r="U78" i="461"/>
  <c r="U72" i="461"/>
  <c r="U55" i="461"/>
  <c r="U70" i="461"/>
  <c r="U68" i="461"/>
  <c r="L42" i="462"/>
  <c r="L41" i="462"/>
  <c r="L37" i="462"/>
  <c r="L33" i="462"/>
  <c r="L29" i="462"/>
  <c r="L25" i="462"/>
  <c r="L21" i="462"/>
  <c r="L17" i="462"/>
  <c r="L13" i="462"/>
  <c r="L40" i="462"/>
  <c r="L28" i="462"/>
  <c r="L12" i="462"/>
  <c r="L34" i="462"/>
  <c r="L18" i="462"/>
  <c r="L22" i="462"/>
  <c r="L16" i="462"/>
  <c r="L38" i="462"/>
  <c r="L26" i="462"/>
  <c r="L14" i="462"/>
  <c r="L31" i="462"/>
  <c r="L19" i="462"/>
  <c r="L36" i="462"/>
  <c r="L24" i="462"/>
  <c r="L27" i="462"/>
  <c r="L15" i="462"/>
  <c r="L32" i="462"/>
  <c r="L20" i="462"/>
  <c r="L39" i="462"/>
  <c r="L30" i="462"/>
  <c r="L35" i="462"/>
  <c r="L23" i="462"/>
  <c r="S41" i="462"/>
  <c r="S38" i="462"/>
  <c r="S37" i="462"/>
  <c r="S33" i="462"/>
  <c r="S29" i="462"/>
  <c r="S25" i="462"/>
  <c r="S21" i="462"/>
  <c r="S17" i="462"/>
  <c r="S13" i="462"/>
  <c r="S34" i="462"/>
  <c r="S18" i="462"/>
  <c r="S22" i="462"/>
  <c r="S23" i="462"/>
  <c r="S39" i="462"/>
  <c r="S27" i="462"/>
  <c r="S30" i="462"/>
  <c r="S14" i="462"/>
  <c r="S31" i="462"/>
  <c r="S19" i="462"/>
  <c r="S36" i="462"/>
  <c r="S24" i="462"/>
  <c r="S40" i="462"/>
  <c r="S12" i="462"/>
  <c r="S42" i="462"/>
  <c r="S15" i="462"/>
  <c r="S32" i="462"/>
  <c r="S20" i="462"/>
  <c r="S35" i="462"/>
  <c r="S28" i="462"/>
  <c r="S16" i="462"/>
  <c r="S26" i="462"/>
  <c r="V39" i="464"/>
  <c r="V42" i="464"/>
  <c r="V38" i="464"/>
  <c r="V34" i="464"/>
  <c r="V23" i="464"/>
  <c r="V15" i="464"/>
  <c r="V30" i="464"/>
  <c r="V19" i="464"/>
  <c r="V36" i="464"/>
  <c r="V35" i="464"/>
  <c r="V33" i="464"/>
  <c r="V20" i="464"/>
  <c r="V40" i="464"/>
  <c r="V29" i="464"/>
  <c r="V32" i="464"/>
  <c r="V31" i="464"/>
  <c r="V37" i="464"/>
  <c r="V43" i="464"/>
  <c r="V26" i="464"/>
  <c r="V17" i="464"/>
  <c r="V24" i="464"/>
  <c r="V16" i="464"/>
  <c r="V25" i="464"/>
  <c r="V21" i="464"/>
  <c r="V27" i="464"/>
  <c r="V18" i="464"/>
  <c r="V14" i="464"/>
  <c r="V22" i="464"/>
  <c r="V28" i="464"/>
  <c r="V13" i="464"/>
  <c r="V41" i="464"/>
  <c r="L80" i="468"/>
  <c r="L81" i="468"/>
  <c r="L78" i="468"/>
  <c r="L70" i="468"/>
  <c r="L62" i="468"/>
  <c r="L74" i="468"/>
  <c r="L79" i="468"/>
  <c r="L73" i="468"/>
  <c r="L66" i="468"/>
  <c r="L53" i="468"/>
  <c r="L52" i="468"/>
  <c r="L51" i="468"/>
  <c r="L76" i="468"/>
  <c r="L67" i="468"/>
  <c r="L55" i="468"/>
  <c r="L54" i="468"/>
  <c r="L72" i="468"/>
  <c r="L61" i="468"/>
  <c r="L58" i="468"/>
  <c r="L68" i="468"/>
  <c r="L71" i="468"/>
  <c r="L65" i="468"/>
  <c r="L59" i="468"/>
  <c r="L56" i="468"/>
  <c r="L69" i="468"/>
  <c r="L77" i="468"/>
  <c r="L63" i="468"/>
  <c r="L60" i="468"/>
  <c r="L75" i="468"/>
  <c r="L57" i="468"/>
  <c r="L64" i="468"/>
  <c r="K38" i="468"/>
  <c r="K22" i="468"/>
  <c r="K27" i="468"/>
  <c r="K28" i="468"/>
  <c r="K12" i="468"/>
  <c r="K35" i="468"/>
  <c r="K19" i="468"/>
  <c r="K26" i="468"/>
  <c r="K16" i="468"/>
  <c r="K33" i="468"/>
  <c r="K23" i="468"/>
  <c r="K13" i="468"/>
  <c r="K40" i="468"/>
  <c r="K30" i="468"/>
  <c r="K20" i="468"/>
  <c r="K37" i="468"/>
  <c r="K17" i="468"/>
  <c r="K34" i="468"/>
  <c r="K24" i="468"/>
  <c r="K14" i="468"/>
  <c r="K41" i="468"/>
  <c r="K31" i="468"/>
  <c r="K21" i="468"/>
  <c r="K18" i="468"/>
  <c r="K25" i="468"/>
  <c r="K15" i="468"/>
  <c r="K42" i="468"/>
  <c r="K32" i="468"/>
  <c r="K39" i="468"/>
  <c r="K29" i="468"/>
  <c r="K36" i="468"/>
  <c r="O83" i="464"/>
  <c r="O79" i="464"/>
  <c r="O75" i="464"/>
  <c r="O71" i="464"/>
  <c r="O67" i="464"/>
  <c r="O63" i="464"/>
  <c r="O59" i="464"/>
  <c r="O55" i="464"/>
  <c r="O80" i="464"/>
  <c r="O76" i="464"/>
  <c r="O72" i="464"/>
  <c r="O68" i="464"/>
  <c r="O64" i="464"/>
  <c r="O60" i="464"/>
  <c r="O56" i="464"/>
  <c r="O70" i="464"/>
  <c r="O53" i="464"/>
  <c r="O73" i="464"/>
  <c r="O58" i="464"/>
  <c r="O77" i="464"/>
  <c r="O78" i="464"/>
  <c r="O81" i="464"/>
  <c r="O54" i="464"/>
  <c r="O57" i="464"/>
  <c r="O74" i="464"/>
  <c r="O62" i="464"/>
  <c r="O69" i="464"/>
  <c r="O61" i="464"/>
  <c r="O82" i="464"/>
  <c r="O66" i="464"/>
  <c r="O65" i="464"/>
  <c r="P75" i="487"/>
  <c r="P78" i="487"/>
  <c r="P81" i="487"/>
  <c r="P65" i="487"/>
  <c r="P77" i="487"/>
  <c r="P61" i="487"/>
  <c r="P80" i="487"/>
  <c r="P67" i="487"/>
  <c r="P73" i="487"/>
  <c r="P57" i="487"/>
  <c r="P82" i="487"/>
  <c r="P69" i="487"/>
  <c r="P53" i="487"/>
  <c r="P76" i="487"/>
  <c r="P79" i="487"/>
  <c r="P52" i="487"/>
  <c r="P56" i="487"/>
  <c r="P55" i="487"/>
  <c r="P54" i="487"/>
  <c r="P68" i="487"/>
  <c r="P60" i="487"/>
  <c r="P59" i="487"/>
  <c r="P58" i="487"/>
  <c r="P71" i="487"/>
  <c r="P74" i="487"/>
  <c r="P62" i="487"/>
  <c r="P66" i="487"/>
  <c r="P72" i="487"/>
  <c r="P63" i="487"/>
  <c r="P70" i="487"/>
  <c r="P64" i="487"/>
  <c r="AB73" i="487"/>
  <c r="AB76" i="487"/>
  <c r="AB79" i="487"/>
  <c r="AB63" i="487"/>
  <c r="AB82" i="487"/>
  <c r="AB75" i="487"/>
  <c r="AB59" i="487"/>
  <c r="AB78" i="487"/>
  <c r="AB81" i="487"/>
  <c r="AB65" i="487"/>
  <c r="AB71" i="487"/>
  <c r="AB55" i="487"/>
  <c r="AB67" i="487"/>
  <c r="AB74" i="487"/>
  <c r="AB77" i="487"/>
  <c r="AB80" i="487"/>
  <c r="AB62" i="487"/>
  <c r="AB66" i="487"/>
  <c r="AB69" i="487"/>
  <c r="AB72" i="487"/>
  <c r="AB64" i="487"/>
  <c r="AB70" i="487"/>
  <c r="AB54" i="487"/>
  <c r="AB53" i="487"/>
  <c r="AB58" i="487"/>
  <c r="AB57" i="487"/>
  <c r="AB56" i="487"/>
  <c r="AB60" i="487"/>
  <c r="AB61" i="487"/>
  <c r="AB68" i="487"/>
  <c r="AB52" i="487"/>
  <c r="S81" i="467"/>
  <c r="S77" i="467"/>
  <c r="S73" i="467"/>
  <c r="S69" i="467"/>
  <c r="S65" i="467"/>
  <c r="S83" i="467"/>
  <c r="S75" i="467"/>
  <c r="S70" i="467"/>
  <c r="S62" i="467"/>
  <c r="S59" i="467"/>
  <c r="S55" i="467"/>
  <c r="S78" i="467"/>
  <c r="S76" i="467"/>
  <c r="S63" i="467"/>
  <c r="S71" i="467"/>
  <c r="S66" i="467"/>
  <c r="S79" i="467"/>
  <c r="S67" i="467"/>
  <c r="S57" i="467"/>
  <c r="S80" i="467"/>
  <c r="S72" i="467"/>
  <c r="S54" i="467"/>
  <c r="S68" i="467"/>
  <c r="S56" i="467"/>
  <c r="S74" i="467"/>
  <c r="S53" i="467"/>
  <c r="S64" i="467"/>
  <c r="S61" i="467"/>
  <c r="S82" i="467"/>
  <c r="S58" i="467"/>
  <c r="S60" i="467"/>
  <c r="P22" i="438"/>
  <c r="P15" i="438"/>
  <c r="P14" i="438"/>
  <c r="P40" i="438"/>
  <c r="P11" i="438"/>
  <c r="P18" i="438"/>
  <c r="P36" i="438"/>
  <c r="P12" i="438"/>
  <c r="P10" i="438"/>
  <c r="P26" i="438"/>
  <c r="P38" i="438"/>
  <c r="P37" i="438"/>
  <c r="P28" i="438"/>
  <c r="P35" i="438"/>
  <c r="P13" i="438"/>
  <c r="P32" i="438"/>
  <c r="P20" i="438"/>
  <c r="P30" i="438"/>
  <c r="P33" i="438"/>
  <c r="P16" i="438"/>
  <c r="P23" i="438"/>
  <c r="P24" i="438"/>
  <c r="P34" i="438"/>
  <c r="P29" i="438"/>
  <c r="P39" i="438"/>
  <c r="P19" i="438"/>
  <c r="P25" i="438"/>
  <c r="P21" i="438"/>
  <c r="P31" i="438"/>
  <c r="P27" i="438"/>
  <c r="P17" i="438"/>
  <c r="M28" i="438"/>
  <c r="M22" i="438"/>
  <c r="M24" i="438"/>
  <c r="M18" i="438"/>
  <c r="M20" i="438"/>
  <c r="M14" i="438"/>
  <c r="M16" i="438"/>
  <c r="M39" i="438"/>
  <c r="M37" i="438"/>
  <c r="M35" i="438"/>
  <c r="M33" i="438"/>
  <c r="M31" i="438"/>
  <c r="M29" i="438"/>
  <c r="M27" i="438"/>
  <c r="M25" i="438"/>
  <c r="M23" i="438"/>
  <c r="M21" i="438"/>
  <c r="M19" i="438"/>
  <c r="M32" i="438"/>
  <c r="M17" i="438"/>
  <c r="M15" i="438"/>
  <c r="M13" i="438"/>
  <c r="M11" i="438"/>
  <c r="M10" i="438"/>
  <c r="M26" i="438"/>
  <c r="M12" i="438"/>
  <c r="M38" i="438"/>
  <c r="M40" i="438"/>
  <c r="M34" i="438"/>
  <c r="M36" i="438"/>
  <c r="M30" i="438"/>
  <c r="U39" i="461"/>
  <c r="U35" i="461"/>
  <c r="U30" i="461"/>
  <c r="U38" i="461"/>
  <c r="U34" i="461"/>
  <c r="U29" i="461"/>
  <c r="U42" i="461"/>
  <c r="U25" i="461"/>
  <c r="U21" i="461"/>
  <c r="U17" i="461"/>
  <c r="U13" i="461"/>
  <c r="U28" i="461"/>
  <c r="U24" i="461"/>
  <c r="U20" i="461"/>
  <c r="U16" i="461"/>
  <c r="U12" i="461"/>
  <c r="U40" i="461"/>
  <c r="U36" i="461"/>
  <c r="U31" i="461"/>
  <c r="U41" i="461"/>
  <c r="U37" i="461"/>
  <c r="U32" i="461"/>
  <c r="U26" i="461"/>
  <c r="U22" i="461"/>
  <c r="U18" i="461"/>
  <c r="U14" i="461"/>
  <c r="U33" i="461"/>
  <c r="U27" i="461"/>
  <c r="U19" i="461"/>
  <c r="U23" i="461"/>
  <c r="U15" i="461"/>
  <c r="M41" i="461"/>
  <c r="M37" i="461"/>
  <c r="M39" i="461"/>
  <c r="M38" i="461"/>
  <c r="M36" i="461"/>
  <c r="M42" i="461"/>
  <c r="M35" i="461"/>
  <c r="M34" i="461"/>
  <c r="M32" i="461"/>
  <c r="M31" i="461"/>
  <c r="M30" i="461"/>
  <c r="M27" i="461"/>
  <c r="M23" i="461"/>
  <c r="M19" i="461"/>
  <c r="M15" i="461"/>
  <c r="M33" i="461"/>
  <c r="M26" i="461"/>
  <c r="M22" i="461"/>
  <c r="M18" i="461"/>
  <c r="M14" i="461"/>
  <c r="M29" i="461"/>
  <c r="M40" i="461"/>
  <c r="M28" i="461"/>
  <c r="M24" i="461"/>
  <c r="M20" i="461"/>
  <c r="M16" i="461"/>
  <c r="M12" i="461"/>
  <c r="M21" i="461"/>
  <c r="M13" i="461"/>
  <c r="M25" i="461"/>
  <c r="M17" i="461"/>
  <c r="W77" i="466"/>
  <c r="W61" i="466"/>
  <c r="W82" i="466"/>
  <c r="W66" i="466"/>
  <c r="W83" i="466"/>
  <c r="W67" i="466"/>
  <c r="W74" i="466"/>
  <c r="W58" i="466"/>
  <c r="W79" i="466"/>
  <c r="W69" i="466"/>
  <c r="W59" i="466"/>
  <c r="W76" i="466"/>
  <c r="W73" i="466"/>
  <c r="W80" i="466"/>
  <c r="W60" i="466"/>
  <c r="W57" i="466"/>
  <c r="W81" i="466"/>
  <c r="W71" i="466"/>
  <c r="W78" i="466"/>
  <c r="W75" i="466"/>
  <c r="W65" i="466"/>
  <c r="W55" i="466"/>
  <c r="W63" i="466"/>
  <c r="W54" i="466"/>
  <c r="W68" i="466"/>
  <c r="W62" i="466"/>
  <c r="W56" i="466"/>
  <c r="W53" i="466"/>
  <c r="W70" i="466"/>
  <c r="W64" i="466"/>
  <c r="W72" i="466"/>
  <c r="L74" i="462"/>
  <c r="L66" i="462"/>
  <c r="L58" i="462"/>
  <c r="L78" i="462"/>
  <c r="L70" i="462"/>
  <c r="L62" i="462"/>
  <c r="L54" i="462"/>
  <c r="L69" i="462"/>
  <c r="L76" i="462"/>
  <c r="L63" i="462"/>
  <c r="L57" i="462"/>
  <c r="L71" i="462"/>
  <c r="L65" i="462"/>
  <c r="L50" i="462"/>
  <c r="L72" i="462"/>
  <c r="L59" i="462"/>
  <c r="L52" i="462"/>
  <c r="L79" i="462"/>
  <c r="L51" i="462"/>
  <c r="L77" i="462"/>
  <c r="L73" i="462"/>
  <c r="L75" i="462"/>
  <c r="L60" i="462"/>
  <c r="L55" i="462"/>
  <c r="L80" i="462"/>
  <c r="L56" i="462"/>
  <c r="L64" i="462"/>
  <c r="L53" i="462"/>
  <c r="L61" i="462"/>
  <c r="L68" i="462"/>
  <c r="L67" i="462"/>
  <c r="T78" i="462"/>
  <c r="T70" i="462"/>
  <c r="T62" i="462"/>
  <c r="T54" i="462"/>
  <c r="T74" i="462"/>
  <c r="T66" i="462"/>
  <c r="T58" i="462"/>
  <c r="T50" i="462"/>
  <c r="T65" i="462"/>
  <c r="T72" i="462"/>
  <c r="T59" i="462"/>
  <c r="T52" i="462"/>
  <c r="T80" i="462"/>
  <c r="T67" i="462"/>
  <c r="T61" i="462"/>
  <c r="T68" i="462"/>
  <c r="T55" i="462"/>
  <c r="T71" i="462"/>
  <c r="T76" i="462"/>
  <c r="T56" i="462"/>
  <c r="T64" i="462"/>
  <c r="T60" i="462"/>
  <c r="T75" i="462"/>
  <c r="T69" i="462"/>
  <c r="T79" i="462"/>
  <c r="T73" i="462"/>
  <c r="T51" i="462"/>
  <c r="T57" i="462"/>
  <c r="T77" i="462"/>
  <c r="T63" i="462"/>
  <c r="T53" i="462"/>
  <c r="V77" i="459"/>
  <c r="V69" i="459"/>
  <c r="V61" i="459"/>
  <c r="V53" i="459"/>
  <c r="V75" i="459"/>
  <c r="V67" i="459"/>
  <c r="V59" i="459"/>
  <c r="V51" i="459"/>
  <c r="V74" i="459"/>
  <c r="V66" i="459"/>
  <c r="V58" i="459"/>
  <c r="V81" i="459"/>
  <c r="V73" i="459"/>
  <c r="V65" i="459"/>
  <c r="V57" i="459"/>
  <c r="V80" i="459"/>
  <c r="V72" i="459"/>
  <c r="V64" i="459"/>
  <c r="V56" i="459"/>
  <c r="V76" i="459"/>
  <c r="V60" i="459"/>
  <c r="V70" i="459"/>
  <c r="V54" i="459"/>
  <c r="V68" i="459"/>
  <c r="V52" i="459"/>
  <c r="V71" i="459"/>
  <c r="V55" i="459"/>
  <c r="V79" i="459"/>
  <c r="V63" i="459"/>
  <c r="V78" i="459"/>
  <c r="V62" i="459"/>
  <c r="N68" i="464"/>
  <c r="N74" i="464"/>
  <c r="N59" i="464"/>
  <c r="N57" i="464"/>
  <c r="N78" i="464"/>
  <c r="N63" i="464"/>
  <c r="N61" i="464"/>
  <c r="N56" i="464"/>
  <c r="N75" i="464"/>
  <c r="N72" i="464"/>
  <c r="N69" i="464"/>
  <c r="N66" i="464"/>
  <c r="N60" i="464"/>
  <c r="N81" i="464"/>
  <c r="N71" i="464"/>
  <c r="N65" i="464"/>
  <c r="N53" i="464"/>
  <c r="N80" i="464"/>
  <c r="N77" i="464"/>
  <c r="N62" i="464"/>
  <c r="N67" i="464"/>
  <c r="N83" i="464"/>
  <c r="N82" i="464"/>
  <c r="N58" i="464"/>
  <c r="N54" i="464"/>
  <c r="N76" i="464"/>
  <c r="N73" i="464"/>
  <c r="N64" i="464"/>
  <c r="N79" i="464"/>
  <c r="N70" i="464"/>
  <c r="N55" i="464"/>
  <c r="M40" i="468"/>
  <c r="M24" i="468"/>
  <c r="M29" i="468"/>
  <c r="M13" i="468"/>
  <c r="M30" i="468"/>
  <c r="M14" i="468"/>
  <c r="M37" i="468"/>
  <c r="M21" i="468"/>
  <c r="M23" i="468"/>
  <c r="M20" i="468"/>
  <c r="M27" i="468"/>
  <c r="M17" i="468"/>
  <c r="M34" i="468"/>
  <c r="M41" i="468"/>
  <c r="M31" i="468"/>
  <c r="M38" i="468"/>
  <c r="M28" i="468"/>
  <c r="M18" i="468"/>
  <c r="M35" i="468"/>
  <c r="M25" i="468"/>
  <c r="M15" i="468"/>
  <c r="M42" i="468"/>
  <c r="M32" i="468"/>
  <c r="M22" i="468"/>
  <c r="M39" i="468"/>
  <c r="M12" i="468"/>
  <c r="M19" i="468"/>
  <c r="M36" i="468"/>
  <c r="M26" i="468"/>
  <c r="M16" i="468"/>
  <c r="M33" i="468"/>
  <c r="E32" i="468"/>
  <c r="E16" i="468"/>
  <c r="E37" i="468"/>
  <c r="E21" i="468"/>
  <c r="E38" i="468"/>
  <c r="E22" i="468"/>
  <c r="E29" i="468"/>
  <c r="E13" i="468"/>
  <c r="E42" i="468"/>
  <c r="E15" i="468"/>
  <c r="E39" i="468"/>
  <c r="E12" i="468"/>
  <c r="E19" i="468"/>
  <c r="E36" i="468"/>
  <c r="E26" i="468"/>
  <c r="E33" i="468"/>
  <c r="E23" i="468"/>
  <c r="E40" i="468"/>
  <c r="E30" i="468"/>
  <c r="E20" i="468"/>
  <c r="E27" i="468"/>
  <c r="E17" i="468"/>
  <c r="E34" i="468"/>
  <c r="E24" i="468"/>
  <c r="E41" i="468"/>
  <c r="E31" i="468"/>
  <c r="E28" i="468"/>
  <c r="E18" i="468"/>
  <c r="E35" i="468"/>
  <c r="E14" i="468"/>
  <c r="E25" i="468"/>
  <c r="K42" i="464"/>
  <c r="K38" i="464"/>
  <c r="K29" i="464"/>
  <c r="K37" i="464"/>
  <c r="K33" i="464"/>
  <c r="K32" i="464"/>
  <c r="K20" i="464"/>
  <c r="K43" i="464"/>
  <c r="K27" i="464"/>
  <c r="K18" i="464"/>
  <c r="K26" i="464"/>
  <c r="K25" i="464"/>
  <c r="K17" i="464"/>
  <c r="K24" i="464"/>
  <c r="K16" i="464"/>
  <c r="K40" i="464"/>
  <c r="K30" i="464"/>
  <c r="K23" i="464"/>
  <c r="K14" i="464"/>
  <c r="K22" i="464"/>
  <c r="K34" i="464"/>
  <c r="K13" i="464"/>
  <c r="K21" i="464"/>
  <c r="K39" i="464"/>
  <c r="K15" i="464"/>
  <c r="K36" i="464"/>
  <c r="K19" i="464"/>
  <c r="K31" i="464"/>
  <c r="K28" i="464"/>
  <c r="K35" i="464"/>
  <c r="K41" i="464"/>
  <c r="K22" i="487"/>
  <c r="K21" i="487"/>
  <c r="K20" i="487"/>
  <c r="K19" i="487"/>
  <c r="K38" i="487"/>
  <c r="K37" i="487"/>
  <c r="K36" i="487"/>
  <c r="K35" i="487"/>
  <c r="K34" i="487"/>
  <c r="K42" i="487"/>
  <c r="K23" i="487"/>
  <c r="K24" i="487"/>
  <c r="K32" i="487"/>
  <c r="K40" i="487"/>
  <c r="K25" i="487"/>
  <c r="K26" i="487"/>
  <c r="K15" i="487"/>
  <c r="K28" i="487"/>
  <c r="K30" i="487"/>
  <c r="K41" i="487"/>
  <c r="K18" i="487"/>
  <c r="K16" i="487"/>
  <c r="K14" i="487"/>
  <c r="K29" i="487"/>
  <c r="K27" i="487"/>
  <c r="K31" i="487"/>
  <c r="K39" i="487"/>
  <c r="K33" i="487"/>
  <c r="K13" i="487"/>
  <c r="K12" i="487"/>
  <c r="K17" i="487"/>
  <c r="F37" i="487"/>
  <c r="F29" i="487"/>
  <c r="F21" i="487"/>
  <c r="F13" i="487"/>
  <c r="F41" i="487"/>
  <c r="F33" i="487"/>
  <c r="F25" i="487"/>
  <c r="F17" i="487"/>
  <c r="F20" i="487"/>
  <c r="F19" i="487"/>
  <c r="F18" i="487"/>
  <c r="F36" i="487"/>
  <c r="F35" i="487"/>
  <c r="F34" i="487"/>
  <c r="F26" i="487"/>
  <c r="F38" i="487"/>
  <c r="F42" i="487"/>
  <c r="F27" i="487"/>
  <c r="F39" i="487"/>
  <c r="F28" i="487"/>
  <c r="F15" i="487"/>
  <c r="F24" i="487"/>
  <c r="F30" i="487"/>
  <c r="F22" i="487"/>
  <c r="F32" i="487"/>
  <c r="F40" i="487"/>
  <c r="F16" i="487"/>
  <c r="F31" i="487"/>
  <c r="F14" i="487"/>
  <c r="F12" i="487"/>
  <c r="F23" i="487"/>
  <c r="O42" i="461"/>
  <c r="O38" i="461"/>
  <c r="O34" i="461"/>
  <c r="O41" i="461"/>
  <c r="O37" i="461"/>
  <c r="O33" i="461"/>
  <c r="O32" i="461"/>
  <c r="O29" i="461"/>
  <c r="O39" i="461"/>
  <c r="O35" i="461"/>
  <c r="O40" i="461"/>
  <c r="O36" i="461"/>
  <c r="O23" i="461"/>
  <c r="O15" i="461"/>
  <c r="O21" i="461"/>
  <c r="O13" i="461"/>
  <c r="O31" i="461"/>
  <c r="O24" i="461"/>
  <c r="O16" i="461"/>
  <c r="O30" i="461"/>
  <c r="O27" i="461"/>
  <c r="O19" i="461"/>
  <c r="O28" i="461"/>
  <c r="O22" i="461"/>
  <c r="O17" i="461"/>
  <c r="O26" i="461"/>
  <c r="O20" i="461"/>
  <c r="O12" i="461"/>
  <c r="O18" i="461"/>
  <c r="O25" i="461"/>
  <c r="O14" i="461"/>
  <c r="Q36" i="438"/>
  <c r="Q14" i="438"/>
  <c r="Q20" i="438"/>
  <c r="Q39" i="438"/>
  <c r="Q17" i="438"/>
  <c r="Q31" i="438"/>
  <c r="Q27" i="438"/>
  <c r="Q29" i="438"/>
  <c r="Q23" i="438"/>
  <c r="Q40" i="438"/>
  <c r="Q28" i="438"/>
  <c r="Q24" i="438"/>
  <c r="Q22" i="438"/>
  <c r="Q25" i="438"/>
  <c r="Q19" i="438"/>
  <c r="Q15" i="438"/>
  <c r="Q13" i="438"/>
  <c r="Q18" i="438"/>
  <c r="Q16" i="438"/>
  <c r="Q35" i="438"/>
  <c r="Q21" i="438"/>
  <c r="Q38" i="438"/>
  <c r="Q30" i="438"/>
  <c r="Q26" i="438"/>
  <c r="Q10" i="438"/>
  <c r="Q11" i="438"/>
  <c r="Q12" i="438"/>
  <c r="Q37" i="438"/>
  <c r="Q33" i="438"/>
  <c r="Q34" i="438"/>
  <c r="Q32" i="438"/>
  <c r="H39" i="438"/>
  <c r="H24" i="438"/>
  <c r="H35" i="438"/>
  <c r="H40" i="438"/>
  <c r="H31" i="438"/>
  <c r="H30" i="438"/>
  <c r="H27" i="438"/>
  <c r="H37" i="438"/>
  <c r="H23" i="438"/>
  <c r="H33" i="438"/>
  <c r="H19" i="438"/>
  <c r="H29" i="438"/>
  <c r="H15" i="438"/>
  <c r="H25" i="438"/>
  <c r="H11" i="438"/>
  <c r="H21" i="438"/>
  <c r="H20" i="438"/>
  <c r="H17" i="438"/>
  <c r="H16" i="438"/>
  <c r="H13" i="438"/>
  <c r="H12" i="438"/>
  <c r="H38" i="438"/>
  <c r="H22" i="438"/>
  <c r="H34" i="438"/>
  <c r="H28" i="438"/>
  <c r="H14" i="438"/>
  <c r="H18" i="438"/>
  <c r="H36" i="438"/>
  <c r="H10" i="438"/>
  <c r="H32" i="438"/>
  <c r="H26" i="438"/>
  <c r="S41" i="461"/>
  <c r="S37" i="461"/>
  <c r="S33" i="461"/>
  <c r="S40" i="461"/>
  <c r="S36" i="461"/>
  <c r="S32" i="461"/>
  <c r="S38" i="461"/>
  <c r="S34" i="461"/>
  <c r="S42" i="461"/>
  <c r="S39" i="461"/>
  <c r="S35" i="461"/>
  <c r="S30" i="461"/>
  <c r="S31" i="461"/>
  <c r="S26" i="461"/>
  <c r="S18" i="461"/>
  <c r="S29" i="461"/>
  <c r="S24" i="461"/>
  <c r="S16" i="461"/>
  <c r="S27" i="461"/>
  <c r="S19" i="461"/>
  <c r="S22" i="461"/>
  <c r="S14" i="461"/>
  <c r="S12" i="461"/>
  <c r="S21" i="461"/>
  <c r="S25" i="461"/>
  <c r="S20" i="461"/>
  <c r="S15" i="461"/>
  <c r="S23" i="461"/>
  <c r="S13" i="461"/>
  <c r="S28" i="461"/>
  <c r="S17" i="461"/>
  <c r="L41" i="461"/>
  <c r="L40" i="461"/>
  <c r="L37" i="461"/>
  <c r="L39" i="461"/>
  <c r="L38" i="461"/>
  <c r="L36" i="461"/>
  <c r="L32" i="461"/>
  <c r="L31" i="461"/>
  <c r="L30" i="461"/>
  <c r="L33" i="461"/>
  <c r="L42" i="461"/>
  <c r="L34" i="461"/>
  <c r="L26" i="461"/>
  <c r="L22" i="461"/>
  <c r="L18" i="461"/>
  <c r="L14" i="461"/>
  <c r="L35" i="461"/>
  <c r="L25" i="461"/>
  <c r="L21" i="461"/>
  <c r="L17" i="461"/>
  <c r="L13" i="461"/>
  <c r="L28" i="461"/>
  <c r="L20" i="461"/>
  <c r="L12" i="461"/>
  <c r="L29" i="461"/>
  <c r="L24" i="461"/>
  <c r="L16" i="461"/>
  <c r="L27" i="461"/>
  <c r="L19" i="461"/>
  <c r="L15" i="461"/>
  <c r="L23" i="461"/>
  <c r="M40" i="462"/>
  <c r="M36" i="462"/>
  <c r="M32" i="462"/>
  <c r="M28" i="462"/>
  <c r="M24" i="462"/>
  <c r="M20" i="462"/>
  <c r="M16" i="462"/>
  <c r="M12" i="462"/>
  <c r="M35" i="462"/>
  <c r="M31" i="462"/>
  <c r="M27" i="462"/>
  <c r="M23" i="462"/>
  <c r="M19" i="462"/>
  <c r="M15" i="462"/>
  <c r="M30" i="462"/>
  <c r="M29" i="462"/>
  <c r="M14" i="462"/>
  <c r="M13" i="462"/>
  <c r="M34" i="462"/>
  <c r="M33" i="462"/>
  <c r="M18" i="462"/>
  <c r="M17" i="462"/>
  <c r="M42" i="462"/>
  <c r="M38" i="462"/>
  <c r="M39" i="462"/>
  <c r="M26" i="462"/>
  <c r="M25" i="462"/>
  <c r="M21" i="462"/>
  <c r="M22" i="462"/>
  <c r="M37" i="462"/>
  <c r="M41" i="462"/>
  <c r="P40" i="462"/>
  <c r="P36" i="462"/>
  <c r="P32" i="462"/>
  <c r="P28" i="462"/>
  <c r="P24" i="462"/>
  <c r="P20" i="462"/>
  <c r="P16" i="462"/>
  <c r="P12" i="462"/>
  <c r="P31" i="462"/>
  <c r="P15" i="462"/>
  <c r="P41" i="462"/>
  <c r="P37" i="462"/>
  <c r="P21" i="462"/>
  <c r="P25" i="462"/>
  <c r="P38" i="462"/>
  <c r="P26" i="462"/>
  <c r="P14" i="462"/>
  <c r="P19" i="462"/>
  <c r="P29" i="462"/>
  <c r="P17" i="462"/>
  <c r="P34" i="462"/>
  <c r="P22" i="462"/>
  <c r="P42" i="462"/>
  <c r="P27" i="462"/>
  <c r="P39" i="462"/>
  <c r="P13" i="462"/>
  <c r="P30" i="462"/>
  <c r="P18" i="462"/>
  <c r="P35" i="462"/>
  <c r="P23" i="462"/>
  <c r="P33" i="462"/>
  <c r="J79" i="464"/>
  <c r="J70" i="464"/>
  <c r="J68" i="464"/>
  <c r="J53" i="464"/>
  <c r="J74" i="464"/>
  <c r="J72" i="464"/>
  <c r="J57" i="464"/>
  <c r="J67" i="464"/>
  <c r="J71" i="464"/>
  <c r="J69" i="464"/>
  <c r="J66" i="464"/>
  <c r="J75" i="464"/>
  <c r="J78" i="464"/>
  <c r="J63" i="464"/>
  <c r="J83" i="464"/>
  <c r="J59" i="464"/>
  <c r="J80" i="464"/>
  <c r="J65" i="464"/>
  <c r="J77" i="464"/>
  <c r="J62" i="464"/>
  <c r="J73" i="464"/>
  <c r="J82" i="464"/>
  <c r="J58" i="464"/>
  <c r="J54" i="464"/>
  <c r="J61" i="464"/>
  <c r="J76" i="464"/>
  <c r="J60" i="464"/>
  <c r="J81" i="464"/>
  <c r="J64" i="464"/>
  <c r="J56" i="464"/>
  <c r="J55" i="464"/>
  <c r="S30" i="468"/>
  <c r="S14" i="468"/>
  <c r="S35" i="468"/>
  <c r="S19" i="468"/>
  <c r="S36" i="468"/>
  <c r="S20" i="468"/>
  <c r="S27" i="468"/>
  <c r="S34" i="468"/>
  <c r="S24" i="468"/>
  <c r="S41" i="468"/>
  <c r="S31" i="468"/>
  <c r="S21" i="468"/>
  <c r="S38" i="468"/>
  <c r="S28" i="468"/>
  <c r="S18" i="468"/>
  <c r="S25" i="468"/>
  <c r="S15" i="468"/>
  <c r="S42" i="468"/>
  <c r="S32" i="468"/>
  <c r="S22" i="468"/>
  <c r="S39" i="468"/>
  <c r="S12" i="468"/>
  <c r="S29" i="468"/>
  <c r="S26" i="468"/>
  <c r="S16" i="468"/>
  <c r="S33" i="468"/>
  <c r="S23" i="468"/>
  <c r="S40" i="468"/>
  <c r="S13" i="468"/>
  <c r="S37" i="468"/>
  <c r="S17" i="468"/>
  <c r="N41" i="468"/>
  <c r="N25" i="468"/>
  <c r="N30" i="468"/>
  <c r="N14" i="468"/>
  <c r="N31" i="468"/>
  <c r="N15" i="468"/>
  <c r="N38" i="468"/>
  <c r="N22" i="468"/>
  <c r="N40" i="468"/>
  <c r="N13" i="468"/>
  <c r="N20" i="468"/>
  <c r="N37" i="468"/>
  <c r="N27" i="468"/>
  <c r="N17" i="468"/>
  <c r="N34" i="468"/>
  <c r="N24" i="468"/>
  <c r="N21" i="468"/>
  <c r="N28" i="468"/>
  <c r="N18" i="468"/>
  <c r="N35" i="468"/>
  <c r="N42" i="468"/>
  <c r="N32" i="468"/>
  <c r="N39" i="468"/>
  <c r="N29" i="468"/>
  <c r="N19" i="468"/>
  <c r="N36" i="468"/>
  <c r="N26" i="468"/>
  <c r="N16" i="468"/>
  <c r="N33" i="468"/>
  <c r="N12" i="468"/>
  <c r="N23" i="468"/>
  <c r="F58" i="464"/>
  <c r="F81" i="464"/>
  <c r="F79" i="464"/>
  <c r="F64" i="464"/>
  <c r="F83" i="464"/>
  <c r="F68" i="464"/>
  <c r="F53" i="464"/>
  <c r="F78" i="464"/>
  <c r="F82" i="464"/>
  <c r="F55" i="464"/>
  <c r="F69" i="464"/>
  <c r="F60" i="464"/>
  <c r="F57" i="464"/>
  <c r="F77" i="464"/>
  <c r="F65" i="464"/>
  <c r="F54" i="464"/>
  <c r="F71" i="464"/>
  <c r="F74" i="464"/>
  <c r="F56" i="464"/>
  <c r="F73" i="464"/>
  <c r="F67" i="464"/>
  <c r="F61" i="464"/>
  <c r="F70" i="464"/>
  <c r="F76" i="464"/>
  <c r="F75" i="464"/>
  <c r="F59" i="464"/>
  <c r="F62" i="464"/>
  <c r="F66" i="464"/>
  <c r="F80" i="464"/>
  <c r="F72" i="464"/>
  <c r="F63" i="464"/>
  <c r="Q78" i="487"/>
  <c r="Q62" i="487"/>
  <c r="Q81" i="487"/>
  <c r="Q65" i="487"/>
  <c r="Q68" i="487"/>
  <c r="Q52" i="487"/>
  <c r="Q80" i="487"/>
  <c r="Q64" i="487"/>
  <c r="Q67" i="487"/>
  <c r="Q70" i="487"/>
  <c r="Q76" i="487"/>
  <c r="Q60" i="487"/>
  <c r="Q82" i="487"/>
  <c r="Q72" i="487"/>
  <c r="Q56" i="487"/>
  <c r="Q79" i="487"/>
  <c r="Q55" i="487"/>
  <c r="Q54" i="487"/>
  <c r="Q53" i="487"/>
  <c r="Q59" i="487"/>
  <c r="Q58" i="487"/>
  <c r="Q57" i="487"/>
  <c r="Q71" i="487"/>
  <c r="Q74" i="487"/>
  <c r="Q77" i="487"/>
  <c r="Q61" i="487"/>
  <c r="Q66" i="487"/>
  <c r="Q69" i="487"/>
  <c r="Q63" i="487"/>
  <c r="Q75" i="487"/>
  <c r="Q73" i="487"/>
  <c r="J82" i="487"/>
  <c r="J80" i="487"/>
  <c r="J78" i="487"/>
  <c r="J76" i="487"/>
  <c r="J74" i="487"/>
  <c r="J72" i="487"/>
  <c r="J70" i="487"/>
  <c r="J68" i="487"/>
  <c r="J66" i="487"/>
  <c r="J64" i="487"/>
  <c r="J62" i="487"/>
  <c r="J60" i="487"/>
  <c r="J58" i="487"/>
  <c r="J56" i="487"/>
  <c r="J54" i="487"/>
  <c r="J52" i="487"/>
  <c r="J81" i="487"/>
  <c r="J79" i="487"/>
  <c r="J77" i="487"/>
  <c r="J75" i="487"/>
  <c r="J73" i="487"/>
  <c r="J71" i="487"/>
  <c r="J69" i="487"/>
  <c r="J67" i="487"/>
  <c r="J65" i="487"/>
  <c r="J63" i="487"/>
  <c r="J61" i="487"/>
  <c r="J59" i="487"/>
  <c r="J57" i="487"/>
  <c r="J55" i="487"/>
  <c r="J53" i="487"/>
  <c r="R80" i="461"/>
  <c r="R72" i="461"/>
  <c r="R64" i="461"/>
  <c r="R56" i="461"/>
  <c r="R70" i="461"/>
  <c r="R57" i="461"/>
  <c r="R51" i="461"/>
  <c r="R66" i="461"/>
  <c r="R53" i="461"/>
  <c r="R74" i="461"/>
  <c r="R61" i="461"/>
  <c r="R68" i="461"/>
  <c r="R79" i="461"/>
  <c r="R62" i="461"/>
  <c r="R60" i="461"/>
  <c r="R77" i="461"/>
  <c r="R58" i="461"/>
  <c r="R75" i="461"/>
  <c r="R73" i="461"/>
  <c r="R54" i="461"/>
  <c r="R71" i="461"/>
  <c r="R52" i="461"/>
  <c r="R69" i="461"/>
  <c r="R67" i="461"/>
  <c r="R50" i="461"/>
  <c r="R65" i="461"/>
  <c r="R63" i="461"/>
  <c r="R78" i="461"/>
  <c r="R59" i="461"/>
  <c r="R76" i="461"/>
  <c r="R55" i="461"/>
  <c r="J35" i="438"/>
  <c r="J20" i="438"/>
  <c r="J31" i="438"/>
  <c r="J16" i="438"/>
  <c r="J27" i="438"/>
  <c r="J12" i="438"/>
  <c r="J23" i="438"/>
  <c r="J13" i="438"/>
  <c r="J19" i="438"/>
  <c r="J29" i="438"/>
  <c r="J15" i="438"/>
  <c r="J21" i="438"/>
  <c r="J11" i="438"/>
  <c r="J38" i="438"/>
  <c r="J33" i="438"/>
  <c r="J34" i="438"/>
  <c r="J37" i="438"/>
  <c r="J30" i="438"/>
  <c r="J24" i="438"/>
  <c r="J25" i="438"/>
  <c r="J26" i="438"/>
  <c r="J39" i="438"/>
  <c r="J17" i="438"/>
  <c r="J22" i="438"/>
  <c r="J40" i="438"/>
  <c r="J18" i="438"/>
  <c r="J36" i="438"/>
  <c r="J14" i="438"/>
  <c r="J32" i="438"/>
  <c r="J10" i="438"/>
  <c r="J28" i="438"/>
  <c r="G40" i="461"/>
  <c r="G36" i="461"/>
  <c r="G39" i="461"/>
  <c r="G35" i="461"/>
  <c r="G31" i="461"/>
  <c r="G42" i="461"/>
  <c r="G41" i="461"/>
  <c r="G37" i="461"/>
  <c r="G34" i="461"/>
  <c r="G30" i="461"/>
  <c r="G32" i="461"/>
  <c r="G33" i="461"/>
  <c r="G38" i="461"/>
  <c r="G25" i="461"/>
  <c r="G17" i="461"/>
  <c r="G23" i="461"/>
  <c r="G15" i="461"/>
  <c r="G26" i="461"/>
  <c r="G18" i="461"/>
  <c r="G29" i="461"/>
  <c r="G21" i="461"/>
  <c r="G13" i="461"/>
  <c r="G28" i="461"/>
  <c r="G16" i="461"/>
  <c r="G12" i="461"/>
  <c r="G24" i="461"/>
  <c r="G19" i="461"/>
  <c r="G14" i="461"/>
  <c r="G22" i="461"/>
  <c r="G20" i="461"/>
  <c r="G27" i="461"/>
  <c r="F41" i="461"/>
  <c r="F31" i="461"/>
  <c r="F40" i="461"/>
  <c r="F39" i="461"/>
  <c r="F38" i="461"/>
  <c r="F30" i="461"/>
  <c r="F42" i="461"/>
  <c r="F37" i="461"/>
  <c r="F36" i="461"/>
  <c r="F35" i="461"/>
  <c r="F25" i="461"/>
  <c r="F21" i="461"/>
  <c r="F17" i="461"/>
  <c r="F13" i="461"/>
  <c r="F28" i="461"/>
  <c r="F24" i="461"/>
  <c r="F20" i="461"/>
  <c r="F16" i="461"/>
  <c r="F12" i="461"/>
  <c r="F32" i="461"/>
  <c r="F33" i="461"/>
  <c r="F27" i="461"/>
  <c r="F23" i="461"/>
  <c r="F19" i="461"/>
  <c r="F15" i="461"/>
  <c r="F34" i="461"/>
  <c r="F22" i="461"/>
  <c r="F14" i="461"/>
  <c r="F26" i="461"/>
  <c r="F18" i="461"/>
  <c r="F29" i="461"/>
  <c r="R72" i="466"/>
  <c r="R56" i="466"/>
  <c r="R77" i="466"/>
  <c r="R61" i="466"/>
  <c r="R78" i="466"/>
  <c r="R62" i="466"/>
  <c r="R69" i="466"/>
  <c r="R53" i="466"/>
  <c r="R68" i="466"/>
  <c r="R58" i="466"/>
  <c r="R75" i="466"/>
  <c r="R65" i="466"/>
  <c r="R82" i="466"/>
  <c r="R55" i="466"/>
  <c r="R79" i="466"/>
  <c r="R76" i="466"/>
  <c r="R66" i="466"/>
  <c r="R83" i="466"/>
  <c r="R73" i="466"/>
  <c r="R63" i="466"/>
  <c r="R80" i="466"/>
  <c r="R60" i="466"/>
  <c r="R81" i="466"/>
  <c r="R71" i="466"/>
  <c r="R57" i="466"/>
  <c r="R54" i="466"/>
  <c r="R59" i="466"/>
  <c r="R74" i="466"/>
  <c r="R70" i="466"/>
  <c r="R67" i="466"/>
  <c r="R64" i="466"/>
  <c r="P80" i="462"/>
  <c r="P72" i="462"/>
  <c r="P64" i="462"/>
  <c r="P56" i="462"/>
  <c r="P76" i="462"/>
  <c r="P68" i="462"/>
  <c r="P60" i="462"/>
  <c r="P52" i="462"/>
  <c r="P77" i="462"/>
  <c r="P71" i="462"/>
  <c r="P58" i="462"/>
  <c r="P50" i="462"/>
  <c r="P79" i="462"/>
  <c r="P66" i="462"/>
  <c r="P73" i="462"/>
  <c r="P54" i="462"/>
  <c r="P67" i="462"/>
  <c r="P75" i="462"/>
  <c r="P55" i="462"/>
  <c r="P78" i="462"/>
  <c r="P61" i="462"/>
  <c r="P74" i="462"/>
  <c r="P53" i="462"/>
  <c r="P59" i="462"/>
  <c r="P51" i="462"/>
  <c r="P70" i="462"/>
  <c r="P62" i="462"/>
  <c r="P69" i="462"/>
  <c r="P65" i="462"/>
  <c r="P57" i="462"/>
  <c r="P63" i="462"/>
  <c r="R41" i="462"/>
  <c r="R39" i="462"/>
  <c r="R33" i="462"/>
  <c r="R32" i="462"/>
  <c r="R17" i="462"/>
  <c r="R16" i="462"/>
  <c r="R22" i="462"/>
  <c r="R26" i="462"/>
  <c r="R40" i="462"/>
  <c r="R14" i="462"/>
  <c r="R31" i="462"/>
  <c r="R19" i="462"/>
  <c r="R36" i="462"/>
  <c r="R24" i="462"/>
  <c r="R29" i="462"/>
  <c r="R12" i="462"/>
  <c r="R34" i="462"/>
  <c r="R42" i="462"/>
  <c r="R27" i="462"/>
  <c r="R15" i="462"/>
  <c r="R37" i="462"/>
  <c r="R25" i="462"/>
  <c r="R20" i="462"/>
  <c r="R13" i="462"/>
  <c r="R30" i="462"/>
  <c r="R18" i="462"/>
  <c r="R35" i="462"/>
  <c r="R23" i="462"/>
  <c r="R28" i="462"/>
  <c r="R21" i="462"/>
  <c r="R38" i="462"/>
  <c r="S40" i="464"/>
  <c r="S38" i="464"/>
  <c r="S42" i="464"/>
  <c r="S33" i="464"/>
  <c r="S25" i="464"/>
  <c r="S16" i="464"/>
  <c r="S41" i="464"/>
  <c r="S24" i="464"/>
  <c r="S22" i="464"/>
  <c r="S14" i="464"/>
  <c r="S35" i="464"/>
  <c r="S36" i="464"/>
  <c r="S32" i="464"/>
  <c r="S21" i="464"/>
  <c r="S13" i="464"/>
  <c r="S34" i="464"/>
  <c r="S20" i="464"/>
  <c r="S29" i="464"/>
  <c r="S43" i="464"/>
  <c r="S27" i="464"/>
  <c r="S19" i="464"/>
  <c r="S17" i="464"/>
  <c r="S15" i="464"/>
  <c r="S23" i="464"/>
  <c r="S39" i="464"/>
  <c r="S31" i="464"/>
  <c r="S30" i="464"/>
  <c r="S18" i="464"/>
  <c r="S26" i="464"/>
  <c r="S37" i="464"/>
  <c r="S28" i="464"/>
  <c r="F33" i="468"/>
  <c r="F17" i="468"/>
  <c r="F38" i="468"/>
  <c r="F22" i="468"/>
  <c r="F39" i="468"/>
  <c r="F23" i="468"/>
  <c r="F30" i="468"/>
  <c r="F14" i="468"/>
  <c r="F32" i="468"/>
  <c r="F12" i="468"/>
  <c r="F29" i="468"/>
  <c r="F19" i="468"/>
  <c r="F36" i="468"/>
  <c r="F26" i="468"/>
  <c r="F16" i="468"/>
  <c r="F40" i="468"/>
  <c r="F13" i="468"/>
  <c r="F20" i="468"/>
  <c r="F37" i="468"/>
  <c r="F27" i="468"/>
  <c r="F34" i="468"/>
  <c r="F24" i="468"/>
  <c r="F41" i="468"/>
  <c r="F31" i="468"/>
  <c r="F21" i="468"/>
  <c r="F28" i="468"/>
  <c r="F18" i="468"/>
  <c r="F35" i="468"/>
  <c r="F25" i="468"/>
  <c r="F15" i="468"/>
  <c r="F42" i="468"/>
  <c r="G81" i="464"/>
  <c r="G77" i="464"/>
  <c r="G73" i="464"/>
  <c r="G69" i="464"/>
  <c r="G65" i="464"/>
  <c r="G61" i="464"/>
  <c r="G57" i="464"/>
  <c r="G53" i="464"/>
  <c r="G82" i="464"/>
  <c r="G78" i="464"/>
  <c r="G74" i="464"/>
  <c r="G70" i="464"/>
  <c r="G66" i="464"/>
  <c r="G62" i="464"/>
  <c r="G58" i="464"/>
  <c r="G54" i="464"/>
  <c r="G75" i="464"/>
  <c r="G60" i="464"/>
  <c r="G80" i="464"/>
  <c r="G63" i="464"/>
  <c r="G55" i="464"/>
  <c r="G72" i="464"/>
  <c r="G68" i="464"/>
  <c r="G71" i="464"/>
  <c r="G76" i="464"/>
  <c r="G64" i="464"/>
  <c r="G83" i="464"/>
  <c r="G67" i="464"/>
  <c r="G59" i="464"/>
  <c r="G56" i="464"/>
  <c r="G79" i="464"/>
  <c r="T78" i="468"/>
  <c r="T74" i="468"/>
  <c r="T66" i="468"/>
  <c r="T58" i="468"/>
  <c r="T76" i="468"/>
  <c r="T67" i="468"/>
  <c r="T56" i="468"/>
  <c r="T71" i="468"/>
  <c r="T59" i="468"/>
  <c r="T72" i="468"/>
  <c r="T60" i="468"/>
  <c r="T69" i="468"/>
  <c r="T63" i="468"/>
  <c r="T53" i="468"/>
  <c r="T57" i="468"/>
  <c r="T79" i="468"/>
  <c r="T77" i="468"/>
  <c r="T81" i="468"/>
  <c r="T75" i="468"/>
  <c r="T73" i="468"/>
  <c r="T70" i="468"/>
  <c r="T54" i="468"/>
  <c r="T64" i="468"/>
  <c r="T61" i="468"/>
  <c r="T51" i="468"/>
  <c r="T55" i="468"/>
  <c r="T68" i="468"/>
  <c r="T65" i="468"/>
  <c r="T62" i="468"/>
  <c r="T80" i="468"/>
  <c r="T52" i="468"/>
  <c r="N43" i="464"/>
  <c r="N40" i="464"/>
  <c r="N30" i="464"/>
  <c r="N19" i="464"/>
  <c r="N29" i="464"/>
  <c r="N24" i="464"/>
  <c r="N16" i="464"/>
  <c r="N39" i="464"/>
  <c r="N42" i="464"/>
  <c r="N23" i="464"/>
  <c r="N15" i="464"/>
  <c r="N35" i="464"/>
  <c r="N34" i="464"/>
  <c r="N21" i="464"/>
  <c r="N13" i="464"/>
  <c r="N32" i="464"/>
  <c r="N20" i="464"/>
  <c r="N36" i="464"/>
  <c r="N17" i="464"/>
  <c r="N26" i="464"/>
  <c r="N25" i="464"/>
  <c r="N27" i="464"/>
  <c r="N22" i="464"/>
  <c r="N31" i="464"/>
  <c r="N38" i="464"/>
  <c r="N33" i="464"/>
  <c r="N14" i="464"/>
  <c r="N18" i="464"/>
  <c r="N41" i="464"/>
  <c r="N37" i="464"/>
  <c r="N28" i="464"/>
  <c r="L79" i="487"/>
  <c r="L63" i="487"/>
  <c r="L82" i="487"/>
  <c r="L66" i="487"/>
  <c r="L69" i="487"/>
  <c r="L53" i="487"/>
  <c r="L81" i="487"/>
  <c r="L65" i="487"/>
  <c r="L68" i="487"/>
  <c r="L71" i="487"/>
  <c r="L77" i="487"/>
  <c r="L61" i="487"/>
  <c r="L73" i="487"/>
  <c r="L57" i="487"/>
  <c r="L67" i="487"/>
  <c r="L64" i="487"/>
  <c r="L70" i="487"/>
  <c r="L76" i="487"/>
  <c r="L52" i="487"/>
  <c r="L56" i="487"/>
  <c r="L55" i="487"/>
  <c r="L54" i="487"/>
  <c r="L74" i="487"/>
  <c r="L60" i="487"/>
  <c r="L59" i="487"/>
  <c r="L58" i="487"/>
  <c r="L80" i="487"/>
  <c r="L62" i="487"/>
  <c r="L72" i="487"/>
  <c r="L75" i="487"/>
  <c r="L78" i="487"/>
  <c r="J35" i="487"/>
  <c r="J27" i="487"/>
  <c r="J19" i="487"/>
  <c r="J39" i="487"/>
  <c r="J31" i="487"/>
  <c r="J23" i="487"/>
  <c r="J15" i="487"/>
  <c r="J18" i="487"/>
  <c r="J17" i="487"/>
  <c r="J16" i="487"/>
  <c r="J34" i="487"/>
  <c r="J33" i="487"/>
  <c r="J32" i="487"/>
  <c r="J30" i="487"/>
  <c r="J38" i="487"/>
  <c r="J42" i="487"/>
  <c r="J20" i="487"/>
  <c r="J28" i="487"/>
  <c r="J36" i="487"/>
  <c r="J40" i="487"/>
  <c r="J21" i="487"/>
  <c r="J41" i="487"/>
  <c r="J22" i="487"/>
  <c r="J26" i="487"/>
  <c r="J24" i="487"/>
  <c r="J13" i="487"/>
  <c r="J37" i="487"/>
  <c r="J25" i="487"/>
  <c r="J29" i="487"/>
  <c r="J14" i="487"/>
  <c r="J12" i="487"/>
  <c r="I41" i="457"/>
  <c r="I33" i="457"/>
  <c r="I30" i="457"/>
  <c r="I22" i="457"/>
  <c r="I38" i="457"/>
  <c r="I14" i="457"/>
  <c r="I37" i="457"/>
  <c r="I29" i="457"/>
  <c r="I43" i="457"/>
  <c r="I35" i="457"/>
  <c r="I27" i="457"/>
  <c r="I19" i="457"/>
  <c r="I42" i="457"/>
  <c r="I24" i="457"/>
  <c r="I17" i="457"/>
  <c r="I39" i="457"/>
  <c r="I36" i="457"/>
  <c r="I16" i="457"/>
  <c r="I15" i="457"/>
  <c r="I21" i="457"/>
  <c r="I13" i="457"/>
  <c r="I28" i="457"/>
  <c r="I25" i="457"/>
  <c r="I18" i="457"/>
  <c r="I32" i="457"/>
  <c r="I26" i="457"/>
  <c r="I34" i="457"/>
  <c r="I40" i="457"/>
  <c r="I23" i="457"/>
  <c r="I31" i="457"/>
  <c r="I20" i="457"/>
  <c r="K40" i="457"/>
  <c r="K32" i="457"/>
  <c r="K29" i="457"/>
  <c r="K21" i="457"/>
  <c r="K13" i="457"/>
  <c r="K37" i="457"/>
  <c r="K36" i="457"/>
  <c r="K42" i="457"/>
  <c r="K34" i="457"/>
  <c r="K26" i="457"/>
  <c r="K18" i="457"/>
  <c r="K39" i="457"/>
  <c r="K27" i="457"/>
  <c r="K28" i="457"/>
  <c r="K33" i="457"/>
  <c r="K25" i="457"/>
  <c r="K17" i="457"/>
  <c r="K30" i="457"/>
  <c r="K31" i="457"/>
  <c r="K41" i="457"/>
  <c r="K22" i="457"/>
  <c r="K38" i="457"/>
  <c r="K35" i="457"/>
  <c r="K20" i="457"/>
  <c r="K14" i="457"/>
  <c r="K19" i="457"/>
  <c r="K43" i="457"/>
  <c r="K15" i="457"/>
  <c r="K23" i="457"/>
  <c r="K16" i="457"/>
  <c r="K24" i="457"/>
  <c r="R37" i="457"/>
  <c r="R29" i="457"/>
  <c r="R36" i="457"/>
  <c r="R43" i="457"/>
  <c r="R35" i="457"/>
  <c r="R27" i="457"/>
  <c r="R19" i="457"/>
  <c r="R42" i="457"/>
  <c r="R34" i="457"/>
  <c r="R26" i="457"/>
  <c r="R18" i="457"/>
  <c r="R33" i="457"/>
  <c r="R25" i="457"/>
  <c r="R41" i="457"/>
  <c r="R40" i="457"/>
  <c r="R32" i="457"/>
  <c r="R39" i="457"/>
  <c r="R31" i="457"/>
  <c r="R23" i="457"/>
  <c r="R15" i="457"/>
  <c r="R30" i="457"/>
  <c r="R14" i="457"/>
  <c r="R38" i="457"/>
  <c r="R21" i="457"/>
  <c r="R13" i="457"/>
  <c r="R16" i="457"/>
  <c r="R17" i="457"/>
  <c r="R24" i="457"/>
  <c r="R20" i="457"/>
  <c r="R28" i="457"/>
  <c r="R22" i="457"/>
  <c r="Q37" i="457"/>
  <c r="Q29" i="457"/>
  <c r="Q18" i="457"/>
  <c r="Q42" i="457"/>
  <c r="Q34" i="457"/>
  <c r="Q26" i="457"/>
  <c r="Q41" i="457"/>
  <c r="Q33" i="457"/>
  <c r="Q39" i="457"/>
  <c r="Q31" i="457"/>
  <c r="Q23" i="457"/>
  <c r="Q15" i="457"/>
  <c r="Q22" i="457"/>
  <c r="Q13" i="457"/>
  <c r="Q30" i="457"/>
  <c r="Q14" i="457"/>
  <c r="Q38" i="457"/>
  <c r="Q35" i="457"/>
  <c r="Q32" i="457"/>
  <c r="Q19" i="457"/>
  <c r="Q43" i="457"/>
  <c r="Q40" i="457"/>
  <c r="Q27" i="457"/>
  <c r="Q24" i="457"/>
  <c r="Q20" i="457"/>
  <c r="Q21" i="457"/>
  <c r="Q16" i="457"/>
  <c r="Q25" i="457"/>
  <c r="Q17" i="457"/>
  <c r="Q36" i="457"/>
  <c r="Q28" i="457"/>
  <c r="T36" i="457"/>
  <c r="T28" i="457"/>
  <c r="T43" i="457"/>
  <c r="T35" i="457"/>
  <c r="T42" i="457"/>
  <c r="T34" i="457"/>
  <c r="T26" i="457"/>
  <c r="T18" i="457"/>
  <c r="T41" i="457"/>
  <c r="T33" i="457"/>
  <c r="T25" i="457"/>
  <c r="T17" i="457"/>
  <c r="T24" i="457"/>
  <c r="T40" i="457"/>
  <c r="T32" i="457"/>
  <c r="T39" i="457"/>
  <c r="T31" i="457"/>
  <c r="T38" i="457"/>
  <c r="T30" i="457"/>
  <c r="T22" i="457"/>
  <c r="T14" i="457"/>
  <c r="T19" i="457"/>
  <c r="T13" i="457"/>
  <c r="T23" i="457"/>
  <c r="T15" i="457"/>
  <c r="T29" i="457"/>
  <c r="T27" i="457"/>
  <c r="T20" i="457"/>
  <c r="T37" i="457"/>
  <c r="T16" i="457"/>
  <c r="T21" i="457"/>
  <c r="V82" i="457"/>
  <c r="V66" i="457"/>
  <c r="V83" i="457"/>
  <c r="V67" i="457"/>
  <c r="V68" i="457"/>
  <c r="V69" i="457"/>
  <c r="V53" i="457"/>
  <c r="V70" i="457"/>
  <c r="V71" i="457"/>
  <c r="V55" i="457"/>
  <c r="V56" i="457"/>
  <c r="V72" i="457"/>
  <c r="V73" i="457"/>
  <c r="V57" i="457"/>
  <c r="V74" i="457"/>
  <c r="V58" i="457"/>
  <c r="V75" i="457"/>
  <c r="V59" i="457"/>
  <c r="V76" i="457"/>
  <c r="V60" i="457"/>
  <c r="V77" i="457"/>
  <c r="V61" i="457"/>
  <c r="V78" i="457"/>
  <c r="V62" i="457"/>
  <c r="V79" i="457"/>
  <c r="V63" i="457"/>
  <c r="V80" i="457"/>
  <c r="V64" i="457"/>
  <c r="V81" i="457"/>
  <c r="V54" i="457"/>
  <c r="V65" i="457"/>
  <c r="I72" i="457"/>
  <c r="I73" i="457"/>
  <c r="I57" i="457"/>
  <c r="I74" i="457"/>
  <c r="I58" i="457"/>
  <c r="I75" i="457"/>
  <c r="I59" i="457"/>
  <c r="I76" i="457"/>
  <c r="I60" i="457"/>
  <c r="I77" i="457"/>
  <c r="I61" i="457"/>
  <c r="I62" i="457"/>
  <c r="I78" i="457"/>
  <c r="I79" i="457"/>
  <c r="I63" i="457"/>
  <c r="I80" i="457"/>
  <c r="I64" i="457"/>
  <c r="I81" i="457"/>
  <c r="I65" i="457"/>
  <c r="I82" i="457"/>
  <c r="I66" i="457"/>
  <c r="I83" i="457"/>
  <c r="I67" i="457"/>
  <c r="I68" i="457"/>
  <c r="I69" i="457"/>
  <c r="I53" i="457"/>
  <c r="I71" i="457"/>
  <c r="I70" i="457"/>
  <c r="I54" i="457"/>
  <c r="I56" i="457"/>
  <c r="I55" i="457"/>
  <c r="G70" i="457"/>
  <c r="G71" i="457"/>
  <c r="G55" i="457"/>
  <c r="G72" i="457"/>
  <c r="G56" i="457"/>
  <c r="G73" i="457"/>
  <c r="G57" i="457"/>
  <c r="G74" i="457"/>
  <c r="G75" i="457"/>
  <c r="G59" i="457"/>
  <c r="G60" i="457"/>
  <c r="G76" i="457"/>
  <c r="G77" i="457"/>
  <c r="G61" i="457"/>
  <c r="G78" i="457"/>
  <c r="G62" i="457"/>
  <c r="G79" i="457"/>
  <c r="G63" i="457"/>
  <c r="G80" i="457"/>
  <c r="G64" i="457"/>
  <c r="G81" i="457"/>
  <c r="G65" i="457"/>
  <c r="G82" i="457"/>
  <c r="G66" i="457"/>
  <c r="G83" i="457"/>
  <c r="G67" i="457"/>
  <c r="G69" i="457"/>
  <c r="G68" i="457"/>
  <c r="G58" i="457"/>
  <c r="G54" i="457"/>
  <c r="G53" i="457"/>
  <c r="S36" i="457"/>
  <c r="S28" i="457"/>
  <c r="S33" i="457"/>
  <c r="S25" i="457"/>
  <c r="S41" i="457"/>
  <c r="S17" i="457"/>
  <c r="S40" i="457"/>
  <c r="S32" i="457"/>
  <c r="S38" i="457"/>
  <c r="S30" i="457"/>
  <c r="S22" i="457"/>
  <c r="S14" i="457"/>
  <c r="S18" i="457"/>
  <c r="S26" i="457"/>
  <c r="S15" i="457"/>
  <c r="S35" i="457"/>
  <c r="S23" i="457"/>
  <c r="S19" i="457"/>
  <c r="S43" i="457"/>
  <c r="S29" i="457"/>
  <c r="S27" i="457"/>
  <c r="S24" i="457"/>
  <c r="S20" i="457"/>
  <c r="S42" i="457"/>
  <c r="S37" i="457"/>
  <c r="S16" i="457"/>
  <c r="S34" i="457"/>
  <c r="S31" i="457"/>
  <c r="S21" i="457"/>
  <c r="S39" i="457"/>
  <c r="S13" i="457"/>
  <c r="F43" i="457"/>
  <c r="F35" i="457"/>
  <c r="F42" i="457"/>
  <c r="F34" i="457"/>
  <c r="F41" i="457"/>
  <c r="F33" i="457"/>
  <c r="F25" i="457"/>
  <c r="F17" i="457"/>
  <c r="F40" i="457"/>
  <c r="F32" i="457"/>
  <c r="F24" i="457"/>
  <c r="F16" i="457"/>
  <c r="F31" i="457"/>
  <c r="F23" i="457"/>
  <c r="F39" i="457"/>
  <c r="F38" i="457"/>
  <c r="F37" i="457"/>
  <c r="F29" i="457"/>
  <c r="F21" i="457"/>
  <c r="F13" i="457"/>
  <c r="F20" i="457"/>
  <c r="F19" i="457"/>
  <c r="F36" i="457"/>
  <c r="F30" i="457"/>
  <c r="F28" i="457"/>
  <c r="F22" i="457"/>
  <c r="F18" i="457"/>
  <c r="F14" i="457"/>
  <c r="F26" i="457"/>
  <c r="F15" i="457"/>
  <c r="F27" i="457"/>
  <c r="G42" i="457"/>
  <c r="G34" i="457"/>
  <c r="G31" i="457"/>
  <c r="G23" i="457"/>
  <c r="G39" i="457"/>
  <c r="G15" i="457"/>
  <c r="G38" i="457"/>
  <c r="G30" i="457"/>
  <c r="G36" i="457"/>
  <c r="G28" i="457"/>
  <c r="G20" i="457"/>
  <c r="G25" i="457"/>
  <c r="G24" i="457"/>
  <c r="G17" i="457"/>
  <c r="G16" i="457"/>
  <c r="G33" i="457"/>
  <c r="G21" i="457"/>
  <c r="G41" i="457"/>
  <c r="G22" i="457"/>
  <c r="G13" i="457"/>
  <c r="G35" i="457"/>
  <c r="G37" i="457"/>
  <c r="G32" i="457"/>
  <c r="G18" i="457"/>
  <c r="G14" i="457"/>
  <c r="G40" i="457"/>
  <c r="G19" i="457"/>
  <c r="G26" i="457"/>
  <c r="G43" i="457"/>
  <c r="G29" i="457"/>
  <c r="G27" i="457"/>
  <c r="K74" i="457"/>
  <c r="K75" i="457"/>
  <c r="K59" i="457"/>
  <c r="K76" i="457"/>
  <c r="K60" i="457"/>
  <c r="K77" i="457"/>
  <c r="K61" i="457"/>
  <c r="K78" i="457"/>
  <c r="K62" i="457"/>
  <c r="K79" i="457"/>
  <c r="K63" i="457"/>
  <c r="K80" i="457"/>
  <c r="K64" i="457"/>
  <c r="K81" i="457"/>
  <c r="K65" i="457"/>
  <c r="K82" i="457"/>
  <c r="K66" i="457"/>
  <c r="K83" i="457"/>
  <c r="K67" i="457"/>
  <c r="K68" i="457"/>
  <c r="K69" i="457"/>
  <c r="K53" i="457"/>
  <c r="K70" i="457"/>
  <c r="K71" i="457"/>
  <c r="K55" i="457"/>
  <c r="K73" i="457"/>
  <c r="K72" i="457"/>
  <c r="K56" i="457"/>
  <c r="K58" i="457"/>
  <c r="K57" i="457"/>
  <c r="K54" i="457"/>
  <c r="W83" i="457"/>
  <c r="W67" i="457"/>
  <c r="W68" i="457"/>
  <c r="W69" i="457"/>
  <c r="W53" i="457"/>
  <c r="W70" i="457"/>
  <c r="W54" i="457"/>
  <c r="W71" i="457"/>
  <c r="W72" i="457"/>
  <c r="W56" i="457"/>
  <c r="W57" i="457"/>
  <c r="W73" i="457"/>
  <c r="W74" i="457"/>
  <c r="W58" i="457"/>
  <c r="W75" i="457"/>
  <c r="W59" i="457"/>
  <c r="W76" i="457"/>
  <c r="W60" i="457"/>
  <c r="W77" i="457"/>
  <c r="W61" i="457"/>
  <c r="W78" i="457"/>
  <c r="W62" i="457"/>
  <c r="W79" i="457"/>
  <c r="W63" i="457"/>
  <c r="W80" i="457"/>
  <c r="W64" i="457"/>
  <c r="W81" i="457"/>
  <c r="W65" i="457"/>
  <c r="W82" i="457"/>
  <c r="W66" i="457"/>
  <c r="W55" i="457"/>
  <c r="U43" i="457"/>
  <c r="U35" i="457"/>
  <c r="U27" i="457"/>
  <c r="U16" i="457"/>
  <c r="U40" i="457"/>
  <c r="U32" i="457"/>
  <c r="U24" i="457"/>
  <c r="U39" i="457"/>
  <c r="U31" i="457"/>
  <c r="U37" i="457"/>
  <c r="U29" i="457"/>
  <c r="U21" i="457"/>
  <c r="U13" i="457"/>
  <c r="U18" i="457"/>
  <c r="U19" i="457"/>
  <c r="U20" i="457"/>
  <c r="U14" i="457"/>
  <c r="U17" i="457"/>
  <c r="U41" i="457"/>
  <c r="U38" i="457"/>
  <c r="U26" i="457"/>
  <c r="U23" i="457"/>
  <c r="U28" i="457"/>
  <c r="U15" i="457"/>
  <c r="U25" i="457"/>
  <c r="U34" i="457"/>
  <c r="U42" i="457"/>
  <c r="U36" i="457"/>
  <c r="U22" i="457"/>
  <c r="U30" i="457"/>
  <c r="U33" i="457"/>
  <c r="S79" i="457"/>
  <c r="S80" i="457"/>
  <c r="S64" i="457"/>
  <c r="S81" i="457"/>
  <c r="S65" i="457"/>
  <c r="S82" i="457"/>
  <c r="S66" i="457"/>
  <c r="S83" i="457"/>
  <c r="S67" i="457"/>
  <c r="S68" i="457"/>
  <c r="S69" i="457"/>
  <c r="S70" i="457"/>
  <c r="S54" i="457"/>
  <c r="S71" i="457"/>
  <c r="S55" i="457"/>
  <c r="S72" i="457"/>
  <c r="S56" i="457"/>
  <c r="S73" i="457"/>
  <c r="S57" i="457"/>
  <c r="S74" i="457"/>
  <c r="S58" i="457"/>
  <c r="S75" i="457"/>
  <c r="S59" i="457"/>
  <c r="S76" i="457"/>
  <c r="S60" i="457"/>
  <c r="S77" i="457"/>
  <c r="S61" i="457"/>
  <c r="S78" i="457"/>
  <c r="S53" i="457"/>
  <c r="S63" i="457"/>
  <c r="S62" i="457"/>
  <c r="P76" i="457"/>
  <c r="P77" i="457"/>
  <c r="P61" i="457"/>
  <c r="P78" i="457"/>
  <c r="P62" i="457"/>
  <c r="P79" i="457"/>
  <c r="P63" i="457"/>
  <c r="P80" i="457"/>
  <c r="P64" i="457"/>
  <c r="P81" i="457"/>
  <c r="P65" i="457"/>
  <c r="P82" i="457"/>
  <c r="P66" i="457"/>
  <c r="P83" i="457"/>
  <c r="P67" i="457"/>
  <c r="P68" i="457"/>
  <c r="P69" i="457"/>
  <c r="P53" i="457"/>
  <c r="P70" i="457"/>
  <c r="P54" i="457"/>
  <c r="P71" i="457"/>
  <c r="P55" i="457"/>
  <c r="P72" i="457"/>
  <c r="P73" i="457"/>
  <c r="P57" i="457"/>
  <c r="P75" i="457"/>
  <c r="P74" i="457"/>
  <c r="P58" i="457"/>
  <c r="P56" i="457"/>
  <c r="P60" i="457"/>
  <c r="P59" i="457"/>
  <c r="L40" i="457"/>
  <c r="L32" i="457"/>
  <c r="L39" i="457"/>
  <c r="L31" i="457"/>
  <c r="L38" i="457"/>
  <c r="L30" i="457"/>
  <c r="L22" i="457"/>
  <c r="L14" i="457"/>
  <c r="L37" i="457"/>
  <c r="L29" i="457"/>
  <c r="L21" i="457"/>
  <c r="L13" i="457"/>
  <c r="L28" i="457"/>
  <c r="L36" i="457"/>
  <c r="L43" i="457"/>
  <c r="L35" i="457"/>
  <c r="L42" i="457"/>
  <c r="L34" i="457"/>
  <c r="L26" i="457"/>
  <c r="L18" i="457"/>
  <c r="L33" i="457"/>
  <c r="L25" i="457"/>
  <c r="L17" i="457"/>
  <c r="L24" i="457"/>
  <c r="L41" i="457"/>
  <c r="L20" i="457"/>
  <c r="L23" i="457"/>
  <c r="L19" i="457"/>
  <c r="L15" i="457"/>
  <c r="L27" i="457"/>
  <c r="L16" i="457"/>
  <c r="J73" i="457"/>
  <c r="J74" i="457"/>
  <c r="J58" i="457"/>
  <c r="J75" i="457"/>
  <c r="J59" i="457"/>
  <c r="J76" i="457"/>
  <c r="J60" i="457"/>
  <c r="J77" i="457"/>
  <c r="J61" i="457"/>
  <c r="J78" i="457"/>
  <c r="J62" i="457"/>
  <c r="J63" i="457"/>
  <c r="J79" i="457"/>
  <c r="J80" i="457"/>
  <c r="J64" i="457"/>
  <c r="J81" i="457"/>
  <c r="J65" i="457"/>
  <c r="J82" i="457"/>
  <c r="J66" i="457"/>
  <c r="J83" i="457"/>
  <c r="J67" i="457"/>
  <c r="J68" i="457"/>
  <c r="J69" i="457"/>
  <c r="J70" i="457"/>
  <c r="J54" i="457"/>
  <c r="J71" i="457"/>
  <c r="J55" i="457"/>
  <c r="J72" i="457"/>
  <c r="J57" i="457"/>
  <c r="J53" i="457"/>
  <c r="J56" i="457"/>
  <c r="U81" i="457"/>
  <c r="U65" i="457"/>
  <c r="U82" i="457"/>
  <c r="U66" i="457"/>
  <c r="U83" i="457"/>
  <c r="U67" i="457"/>
  <c r="U68" i="457"/>
  <c r="U69" i="457"/>
  <c r="U70" i="457"/>
  <c r="U54" i="457"/>
  <c r="U71" i="457"/>
  <c r="U55" i="457"/>
  <c r="U72" i="457"/>
  <c r="U56" i="457"/>
  <c r="U73" i="457"/>
  <c r="U57" i="457"/>
  <c r="U74" i="457"/>
  <c r="U58" i="457"/>
  <c r="U75" i="457"/>
  <c r="U59" i="457"/>
  <c r="U76" i="457"/>
  <c r="U60" i="457"/>
  <c r="U77" i="457"/>
  <c r="U61" i="457"/>
  <c r="U78" i="457"/>
  <c r="U62" i="457"/>
  <c r="U80" i="457"/>
  <c r="U79" i="457"/>
  <c r="U63" i="457"/>
  <c r="U64" i="457"/>
  <c r="U53" i="457"/>
  <c r="H71" i="457"/>
  <c r="H72" i="457"/>
  <c r="H56" i="457"/>
  <c r="H73" i="457"/>
  <c r="H57" i="457"/>
  <c r="H74" i="457"/>
  <c r="H58" i="457"/>
  <c r="H75" i="457"/>
  <c r="H76" i="457"/>
  <c r="H60" i="457"/>
  <c r="H61" i="457"/>
  <c r="H77" i="457"/>
  <c r="H78" i="457"/>
  <c r="H62" i="457"/>
  <c r="H79" i="457"/>
  <c r="H63" i="457"/>
  <c r="H80" i="457"/>
  <c r="H64" i="457"/>
  <c r="H81" i="457"/>
  <c r="H65" i="457"/>
  <c r="H82" i="457"/>
  <c r="H66" i="457"/>
  <c r="H83" i="457"/>
  <c r="H67" i="457"/>
  <c r="H68" i="457"/>
  <c r="H69" i="457"/>
  <c r="H53" i="457"/>
  <c r="H70" i="457"/>
  <c r="H54" i="457"/>
  <c r="H59" i="457"/>
  <c r="H55" i="457"/>
  <c r="H42" i="457"/>
  <c r="H34" i="457"/>
  <c r="H41" i="457"/>
  <c r="H33" i="457"/>
  <c r="H40" i="457"/>
  <c r="H32" i="457"/>
  <c r="H24" i="457"/>
  <c r="H16" i="457"/>
  <c r="H39" i="457"/>
  <c r="H31" i="457"/>
  <c r="H23" i="457"/>
  <c r="H15" i="457"/>
  <c r="H30" i="457"/>
  <c r="H38" i="457"/>
  <c r="H37" i="457"/>
  <c r="H36" i="457"/>
  <c r="H28" i="457"/>
  <c r="H20" i="457"/>
  <c r="H17" i="457"/>
  <c r="H22" i="457"/>
  <c r="H13" i="457"/>
  <c r="H21" i="457"/>
  <c r="H25" i="457"/>
  <c r="H35" i="457"/>
  <c r="H27" i="457"/>
  <c r="H18" i="457"/>
  <c r="H26" i="457"/>
  <c r="H14" i="457"/>
  <c r="H43" i="457"/>
  <c r="H29" i="457"/>
  <c r="H19" i="457"/>
  <c r="O38" i="457"/>
  <c r="O30" i="457"/>
  <c r="O27" i="457"/>
  <c r="O19" i="457"/>
  <c r="O43" i="457"/>
  <c r="O35" i="457"/>
  <c r="O42" i="457"/>
  <c r="O34" i="457"/>
  <c r="O40" i="457"/>
  <c r="O32" i="457"/>
  <c r="O24" i="457"/>
  <c r="O16" i="457"/>
  <c r="O36" i="457"/>
  <c r="O33" i="457"/>
  <c r="O28" i="457"/>
  <c r="O25" i="457"/>
  <c r="O17" i="457"/>
  <c r="O13" i="457"/>
  <c r="O18" i="457"/>
  <c r="O23" i="457"/>
  <c r="O22" i="457"/>
  <c r="O41" i="457"/>
  <c r="O14" i="457"/>
  <c r="O26" i="457"/>
  <c r="O29" i="457"/>
  <c r="O15" i="457"/>
  <c r="O31" i="457"/>
  <c r="O37" i="457"/>
  <c r="O20" i="457"/>
  <c r="O39" i="457"/>
  <c r="O21" i="457"/>
  <c r="N39" i="457"/>
  <c r="N31" i="457"/>
  <c r="N38" i="457"/>
  <c r="N30" i="457"/>
  <c r="N37" i="457"/>
  <c r="N29" i="457"/>
  <c r="N21" i="457"/>
  <c r="N13" i="457"/>
  <c r="N36" i="457"/>
  <c r="N28" i="457"/>
  <c r="N20" i="457"/>
  <c r="N27" i="457"/>
  <c r="N43" i="457"/>
  <c r="N35" i="457"/>
  <c r="N42" i="457"/>
  <c r="N34" i="457"/>
  <c r="N41" i="457"/>
  <c r="N33" i="457"/>
  <c r="N25" i="457"/>
  <c r="N17" i="457"/>
  <c r="N14" i="457"/>
  <c r="N18" i="457"/>
  <c r="N16" i="457"/>
  <c r="N22" i="457"/>
  <c r="N26" i="457"/>
  <c r="N32" i="457"/>
  <c r="N23" i="457"/>
  <c r="N19" i="457"/>
  <c r="N40" i="457"/>
  <c r="N15" i="457"/>
  <c r="N24" i="457"/>
  <c r="V43" i="457"/>
  <c r="V35" i="457"/>
  <c r="V42" i="457"/>
  <c r="V34" i="457"/>
  <c r="V41" i="457"/>
  <c r="V33" i="457"/>
  <c r="V25" i="457"/>
  <c r="V17" i="457"/>
  <c r="V40" i="457"/>
  <c r="V32" i="457"/>
  <c r="V24" i="457"/>
  <c r="V16" i="457"/>
  <c r="V31" i="457"/>
  <c r="V39" i="457"/>
  <c r="V23" i="457"/>
  <c r="V38" i="457"/>
  <c r="V30" i="457"/>
  <c r="V37" i="457"/>
  <c r="V29" i="457"/>
  <c r="V21" i="457"/>
  <c r="V13" i="457"/>
  <c r="V14" i="457"/>
  <c r="V26" i="457"/>
  <c r="V19" i="457"/>
  <c r="V15" i="457"/>
  <c r="V20" i="457"/>
  <c r="V27" i="457"/>
  <c r="V36" i="457"/>
  <c r="V18" i="457"/>
  <c r="V22" i="457"/>
  <c r="V28" i="457"/>
  <c r="O75" i="457"/>
  <c r="O76" i="457"/>
  <c r="O60" i="457"/>
  <c r="O77" i="457"/>
  <c r="O61" i="457"/>
  <c r="O78" i="457"/>
  <c r="O62" i="457"/>
  <c r="O79" i="457"/>
  <c r="O63" i="457"/>
  <c r="O80" i="457"/>
  <c r="O64" i="457"/>
  <c r="O65" i="457"/>
  <c r="O81" i="457"/>
  <c r="O82" i="457"/>
  <c r="O66" i="457"/>
  <c r="O83" i="457"/>
  <c r="O67" i="457"/>
  <c r="O68" i="457"/>
  <c r="O69" i="457"/>
  <c r="O53" i="457"/>
  <c r="O70" i="457"/>
  <c r="O54" i="457"/>
  <c r="O71" i="457"/>
  <c r="O72" i="457"/>
  <c r="O56" i="457"/>
  <c r="O73" i="457"/>
  <c r="O57" i="457"/>
  <c r="O74" i="457"/>
  <c r="O59" i="457"/>
  <c r="O55" i="457"/>
  <c r="O58" i="457"/>
  <c r="J41" i="457"/>
  <c r="J33" i="457"/>
  <c r="J40" i="457"/>
  <c r="J32" i="457"/>
  <c r="J39" i="457"/>
  <c r="J31" i="457"/>
  <c r="J23" i="457"/>
  <c r="J15" i="457"/>
  <c r="J38" i="457"/>
  <c r="J30" i="457"/>
  <c r="J22" i="457"/>
  <c r="J14" i="457"/>
  <c r="J37" i="457"/>
  <c r="J29" i="457"/>
  <c r="J36" i="457"/>
  <c r="J43" i="457"/>
  <c r="J35" i="457"/>
  <c r="J27" i="457"/>
  <c r="J19" i="457"/>
  <c r="J16" i="457"/>
  <c r="J21" i="457"/>
  <c r="J28" i="457"/>
  <c r="J17" i="457"/>
  <c r="J13" i="457"/>
  <c r="J18" i="457"/>
  <c r="J25" i="457"/>
  <c r="J26" i="457"/>
  <c r="J34" i="457"/>
  <c r="J20" i="457"/>
  <c r="J42" i="457"/>
  <c r="J24" i="457"/>
  <c r="R78" i="457"/>
  <c r="R79" i="457"/>
  <c r="R63" i="457"/>
  <c r="R80" i="457"/>
  <c r="R64" i="457"/>
  <c r="R81" i="457"/>
  <c r="R65" i="457"/>
  <c r="R82" i="457"/>
  <c r="R66" i="457"/>
  <c r="R83" i="457"/>
  <c r="R67" i="457"/>
  <c r="R68" i="457"/>
  <c r="R69" i="457"/>
  <c r="R53" i="457"/>
  <c r="R70" i="457"/>
  <c r="R54" i="457"/>
  <c r="R71" i="457"/>
  <c r="R55" i="457"/>
  <c r="R72" i="457"/>
  <c r="R56" i="457"/>
  <c r="R73" i="457"/>
  <c r="R57" i="457"/>
  <c r="R74" i="457"/>
  <c r="R75" i="457"/>
  <c r="R59" i="457"/>
  <c r="R77" i="457"/>
  <c r="R76" i="457"/>
  <c r="R60" i="457"/>
  <c r="R62" i="457"/>
  <c r="R61" i="457"/>
  <c r="R58" i="457"/>
  <c r="P38" i="457"/>
  <c r="P30" i="457"/>
  <c r="P37" i="457"/>
  <c r="P29" i="457"/>
  <c r="P36" i="457"/>
  <c r="P28" i="457"/>
  <c r="P20" i="457"/>
  <c r="P43" i="457"/>
  <c r="P35" i="457"/>
  <c r="P27" i="457"/>
  <c r="P19" i="457"/>
  <c r="P42" i="457"/>
  <c r="P34" i="457"/>
  <c r="P26" i="457"/>
  <c r="P41" i="457"/>
  <c r="P33" i="457"/>
  <c r="P40" i="457"/>
  <c r="P32" i="457"/>
  <c r="P24" i="457"/>
  <c r="P16" i="457"/>
  <c r="P14" i="457"/>
  <c r="P22" i="457"/>
  <c r="P13" i="457"/>
  <c r="P17" i="457"/>
  <c r="P18" i="457"/>
  <c r="P23" i="457"/>
  <c r="P15" i="457"/>
  <c r="P31" i="457"/>
  <c r="P39" i="457"/>
  <c r="P21" i="457"/>
  <c r="P25" i="457"/>
  <c r="T80" i="457"/>
  <c r="T64" i="457"/>
  <c r="T81" i="457"/>
  <c r="T65" i="457"/>
  <c r="T82" i="457"/>
  <c r="T66" i="457"/>
  <c r="T83" i="457"/>
  <c r="T67" i="457"/>
  <c r="T68" i="457"/>
  <c r="T69" i="457"/>
  <c r="T53" i="457"/>
  <c r="T70" i="457"/>
  <c r="T71" i="457"/>
  <c r="T55" i="457"/>
  <c r="T72" i="457"/>
  <c r="T56" i="457"/>
  <c r="T73" i="457"/>
  <c r="T57" i="457"/>
  <c r="T74" i="457"/>
  <c r="T58" i="457"/>
  <c r="T75" i="457"/>
  <c r="T59" i="457"/>
  <c r="T76" i="457"/>
  <c r="T60" i="457"/>
  <c r="T77" i="457"/>
  <c r="T61" i="457"/>
  <c r="T78" i="457"/>
  <c r="T62" i="457"/>
  <c r="T79" i="457"/>
  <c r="T63" i="457"/>
  <c r="T54" i="457"/>
  <c r="F69" i="457"/>
  <c r="F70" i="457"/>
  <c r="F54" i="457"/>
  <c r="F71" i="457"/>
  <c r="F55" i="457"/>
  <c r="F72" i="457"/>
  <c r="F56" i="457"/>
  <c r="F73" i="457"/>
  <c r="F74" i="457"/>
  <c r="F58" i="457"/>
  <c r="F75" i="457"/>
  <c r="F59" i="457"/>
  <c r="F76" i="457"/>
  <c r="F60" i="457"/>
  <c r="F77" i="457"/>
  <c r="F61" i="457"/>
  <c r="F78" i="457"/>
  <c r="F62" i="457"/>
  <c r="F79" i="457"/>
  <c r="F63" i="457"/>
  <c r="F80" i="457"/>
  <c r="F64" i="457"/>
  <c r="F81" i="457"/>
  <c r="F65" i="457"/>
  <c r="F82" i="457"/>
  <c r="F66" i="457"/>
  <c r="F83" i="457"/>
  <c r="F67" i="457"/>
  <c r="F68" i="457"/>
  <c r="F57" i="457"/>
  <c r="F53" i="457"/>
  <c r="M39" i="457"/>
  <c r="M31" i="457"/>
  <c r="M36" i="457"/>
  <c r="M28" i="457"/>
  <c r="M20" i="457"/>
  <c r="M43" i="457"/>
  <c r="M35" i="457"/>
  <c r="M41" i="457"/>
  <c r="M33" i="457"/>
  <c r="M25" i="457"/>
  <c r="M17" i="457"/>
  <c r="M21" i="457"/>
  <c r="M22" i="457"/>
  <c r="M13" i="457"/>
  <c r="M30" i="457"/>
  <c r="M16" i="457"/>
  <c r="M38" i="457"/>
  <c r="M18" i="457"/>
  <c r="M26" i="457"/>
  <c r="M32" i="457"/>
  <c r="M14" i="457"/>
  <c r="M24" i="457"/>
  <c r="M23" i="457"/>
  <c r="M19" i="457"/>
  <c r="M29" i="457"/>
  <c r="M15" i="457"/>
  <c r="M40" i="457"/>
  <c r="M27" i="457"/>
  <c r="M37" i="457"/>
  <c r="M34" i="457"/>
  <c r="M42" i="457"/>
  <c r="Q77" i="457"/>
  <c r="Q78" i="457"/>
  <c r="Q62" i="457"/>
  <c r="Q79" i="457"/>
  <c r="Q63" i="457"/>
  <c r="Q80" i="457"/>
  <c r="Q64" i="457"/>
  <c r="Q81" i="457"/>
  <c r="Q65" i="457"/>
  <c r="Q82" i="457"/>
  <c r="Q66" i="457"/>
  <c r="Q83" i="457"/>
  <c r="Q67" i="457"/>
  <c r="Q68" i="457"/>
  <c r="Q69" i="457"/>
  <c r="Q53" i="457"/>
  <c r="Q70" i="457"/>
  <c r="Q54" i="457"/>
  <c r="Q71" i="457"/>
  <c r="Q55" i="457"/>
  <c r="Q72" i="457"/>
  <c r="Q56" i="457"/>
  <c r="Q73" i="457"/>
  <c r="Q74" i="457"/>
  <c r="Q58" i="457"/>
  <c r="Q75" i="457"/>
  <c r="Q59" i="457"/>
  <c r="Q76" i="457"/>
  <c r="Q57" i="457"/>
  <c r="Q61" i="457"/>
  <c r="Q60" i="457"/>
  <c r="E43" i="457"/>
  <c r="E35" i="457"/>
  <c r="E32" i="457"/>
  <c r="E24" i="457"/>
  <c r="E40" i="457"/>
  <c r="E16" i="457"/>
  <c r="E39" i="457"/>
  <c r="E31" i="457"/>
  <c r="E37" i="457"/>
  <c r="E29" i="457"/>
  <c r="E21" i="457"/>
  <c r="E13" i="457"/>
  <c r="E27" i="457"/>
  <c r="E42" i="457"/>
  <c r="E20" i="457"/>
  <c r="E23" i="457"/>
  <c r="E36" i="457"/>
  <c r="E33" i="457"/>
  <c r="E30" i="457"/>
  <c r="E28" i="457"/>
  <c r="E41" i="457"/>
  <c r="E38" i="457"/>
  <c r="E25" i="457"/>
  <c r="E17" i="457"/>
  <c r="E14" i="457"/>
  <c r="E22" i="457"/>
  <c r="E15" i="457"/>
  <c r="E18" i="457"/>
  <c r="E26" i="457"/>
  <c r="E34" i="457"/>
  <c r="E19" i="457"/>
  <c r="V2" i="459"/>
  <c r="U2" i="459"/>
  <c r="T2" i="459"/>
  <c r="H2" i="460"/>
  <c r="H46" i="460"/>
  <c r="L46" i="460"/>
  <c r="L2" i="460"/>
  <c r="I46" i="460"/>
  <c r="I2" i="460"/>
  <c r="O2" i="459"/>
  <c r="O45" i="459"/>
  <c r="J2" i="459"/>
  <c r="J45" i="459"/>
  <c r="E45" i="459"/>
  <c r="E2" i="459"/>
  <c r="Q45" i="459"/>
  <c r="Q2" i="459"/>
  <c r="L45" i="459"/>
  <c r="L2" i="459"/>
  <c r="N2" i="459"/>
  <c r="N45" i="459"/>
  <c r="O14" i="465"/>
  <c r="O54" i="465"/>
  <c r="L49" i="465"/>
  <c r="J49" i="465"/>
  <c r="K47" i="467"/>
  <c r="K2" i="467"/>
  <c r="J2" i="467"/>
  <c r="J47" i="467"/>
  <c r="N47" i="467"/>
  <c r="N2" i="467"/>
  <c r="H46" i="479"/>
  <c r="H2" i="479"/>
  <c r="E46" i="479"/>
  <c r="E2" i="479"/>
  <c r="I46" i="479"/>
  <c r="I2" i="479"/>
  <c r="M46" i="479"/>
  <c r="M2" i="479"/>
  <c r="N46" i="479"/>
  <c r="N2" i="479"/>
  <c r="G2" i="479"/>
  <c r="G46" i="479"/>
  <c r="P46" i="479"/>
  <c r="P2" i="479"/>
  <c r="R46" i="460"/>
  <c r="R2" i="460"/>
  <c r="K2" i="460"/>
  <c r="K46" i="460"/>
  <c r="V2" i="460"/>
  <c r="V46" i="460"/>
  <c r="R2" i="466"/>
  <c r="L2" i="466"/>
  <c r="O2" i="466"/>
  <c r="M45" i="459"/>
  <c r="M2" i="459"/>
  <c r="F2" i="459"/>
  <c r="F45" i="459"/>
  <c r="H2" i="459"/>
  <c r="H45" i="459"/>
  <c r="S2" i="459"/>
  <c r="S45" i="459"/>
  <c r="J8" i="465"/>
  <c r="I14" i="465"/>
  <c r="P8" i="465"/>
  <c r="I54" i="465"/>
  <c r="F49" i="465"/>
  <c r="H49" i="465"/>
  <c r="K14" i="465"/>
  <c r="K54" i="465"/>
  <c r="O49" i="465" s="1"/>
  <c r="R8" i="465"/>
  <c r="T8" i="465"/>
  <c r="L2" i="467"/>
  <c r="L47" i="467"/>
  <c r="U47" i="467"/>
  <c r="U2" i="467"/>
  <c r="O47" i="467"/>
  <c r="O2" i="467"/>
  <c r="H2" i="467"/>
  <c r="H47" i="467"/>
  <c r="O46" i="479"/>
  <c r="O2" i="479"/>
  <c r="L46" i="479"/>
  <c r="L2" i="479"/>
  <c r="F46" i="479"/>
  <c r="F2" i="479"/>
  <c r="Q46" i="460"/>
  <c r="Q2" i="460"/>
  <c r="E46" i="460"/>
  <c r="E2" i="460"/>
  <c r="F2" i="460"/>
  <c r="F46" i="460"/>
  <c r="P2" i="460"/>
  <c r="P46" i="460"/>
  <c r="T2" i="466"/>
  <c r="Q2" i="466"/>
  <c r="N2" i="466"/>
  <c r="M2" i="467"/>
  <c r="M47" i="467"/>
  <c r="I2" i="467"/>
  <c r="I47" i="467"/>
  <c r="T2" i="467"/>
  <c r="T47" i="467"/>
  <c r="O2" i="460"/>
  <c r="O46" i="460"/>
  <c r="R2" i="459"/>
  <c r="R45" i="459"/>
  <c r="K45" i="459"/>
  <c r="K2" i="459"/>
  <c r="G2" i="459"/>
  <c r="G45" i="459"/>
  <c r="G14" i="465"/>
  <c r="G54" i="465"/>
  <c r="L8" i="465"/>
  <c r="F8" i="465"/>
  <c r="N8" i="465"/>
  <c r="H8" i="465"/>
  <c r="G47" i="467"/>
  <c r="G2" i="467"/>
  <c r="E2" i="467"/>
  <c r="E47" i="467"/>
  <c r="J46" i="479"/>
  <c r="J2" i="479"/>
  <c r="K46" i="479"/>
  <c r="K2" i="479"/>
  <c r="M46" i="460"/>
  <c r="M2" i="460"/>
  <c r="S2" i="460"/>
  <c r="S46" i="460"/>
  <c r="G2" i="460"/>
  <c r="G46" i="460"/>
  <c r="T46" i="460"/>
  <c r="T2" i="460"/>
  <c r="U2" i="460"/>
  <c r="U46" i="460"/>
  <c r="N2" i="460"/>
  <c r="N46" i="460"/>
  <c r="J2" i="460"/>
  <c r="J46" i="460"/>
  <c r="P2" i="466"/>
  <c r="M2" i="466"/>
  <c r="S2" i="466"/>
  <c r="I2" i="459"/>
  <c r="I45" i="459"/>
  <c r="P2" i="459"/>
  <c r="P45" i="459"/>
  <c r="V8" i="465"/>
  <c r="M14" i="465"/>
  <c r="W8" i="465" s="1"/>
  <c r="M54" i="465"/>
  <c r="V47" i="467"/>
  <c r="V2" i="467"/>
  <c r="P47" i="467"/>
  <c r="P2" i="467"/>
  <c r="F47" i="467"/>
  <c r="F2" i="467"/>
  <c r="Q79" i="460" l="1"/>
  <c r="Q71" i="460"/>
  <c r="Q63" i="460"/>
  <c r="Q55" i="460"/>
  <c r="Q77" i="460"/>
  <c r="Q69" i="460"/>
  <c r="Q61" i="460"/>
  <c r="Q53" i="460"/>
  <c r="Q81" i="460"/>
  <c r="Q73" i="460"/>
  <c r="Q65" i="460"/>
  <c r="Q57" i="460"/>
  <c r="Q74" i="460"/>
  <c r="Q64" i="460"/>
  <c r="Q54" i="460"/>
  <c r="Q58" i="460"/>
  <c r="Q75" i="460"/>
  <c r="Q82" i="460"/>
  <c r="Q80" i="460"/>
  <c r="Q66" i="460"/>
  <c r="Q70" i="460"/>
  <c r="Q60" i="460"/>
  <c r="Q68" i="460"/>
  <c r="Q76" i="460"/>
  <c r="Q62" i="460"/>
  <c r="Q52" i="460"/>
  <c r="Q78" i="460"/>
  <c r="Q72" i="460"/>
  <c r="Q67" i="460"/>
  <c r="Q59" i="460"/>
  <c r="Q56" i="460"/>
  <c r="S35" i="466"/>
  <c r="S19" i="466"/>
  <c r="S40" i="466"/>
  <c r="S24" i="466"/>
  <c r="S41" i="466"/>
  <c r="S25" i="466"/>
  <c r="S32" i="466"/>
  <c r="S22" i="466"/>
  <c r="S39" i="466"/>
  <c r="S29" i="466"/>
  <c r="S18" i="466"/>
  <c r="S23" i="466"/>
  <c r="S15" i="466"/>
  <c r="S30" i="466"/>
  <c r="S37" i="466"/>
  <c r="S27" i="466"/>
  <c r="S34" i="466"/>
  <c r="S16" i="466"/>
  <c r="S12" i="466"/>
  <c r="S17" i="466"/>
  <c r="S13" i="466"/>
  <c r="S33" i="466"/>
  <c r="S38" i="466"/>
  <c r="S21" i="466"/>
  <c r="S26" i="466"/>
  <c r="S20" i="466"/>
  <c r="S31" i="466"/>
  <c r="S28" i="466"/>
  <c r="S42" i="466"/>
  <c r="S14" i="466"/>
  <c r="S36" i="466"/>
  <c r="N80" i="467"/>
  <c r="N76" i="467"/>
  <c r="N72" i="467"/>
  <c r="N68" i="467"/>
  <c r="N64" i="467"/>
  <c r="N82" i="467"/>
  <c r="N77" i="467"/>
  <c r="N67" i="467"/>
  <c r="N58" i="467"/>
  <c r="N54" i="467"/>
  <c r="N83" i="467"/>
  <c r="N59" i="467"/>
  <c r="N55" i="467"/>
  <c r="N78" i="467"/>
  <c r="N73" i="467"/>
  <c r="N81" i="467"/>
  <c r="N63" i="467"/>
  <c r="N60" i="467"/>
  <c r="N56" i="467"/>
  <c r="N74" i="467"/>
  <c r="N69" i="467"/>
  <c r="N57" i="467"/>
  <c r="N53" i="467"/>
  <c r="N66" i="467"/>
  <c r="N79" i="467"/>
  <c r="N75" i="467"/>
  <c r="N65" i="467"/>
  <c r="N62" i="467"/>
  <c r="N71" i="467"/>
  <c r="N61" i="467"/>
  <c r="N70" i="467"/>
  <c r="O82" i="465"/>
  <c r="O74" i="465"/>
  <c r="O83" i="465"/>
  <c r="O77" i="465"/>
  <c r="O68" i="465"/>
  <c r="O60" i="465"/>
  <c r="O81" i="465"/>
  <c r="O79" i="465"/>
  <c r="O75" i="465"/>
  <c r="O84" i="465"/>
  <c r="O80" i="465"/>
  <c r="O64" i="465"/>
  <c r="O56" i="465"/>
  <c r="O67" i="465"/>
  <c r="O69" i="465"/>
  <c r="O71" i="465"/>
  <c r="O76" i="465"/>
  <c r="O58" i="465"/>
  <c r="O85" i="465"/>
  <c r="O73" i="465"/>
  <c r="O62" i="465"/>
  <c r="O66" i="465"/>
  <c r="O78" i="465"/>
  <c r="O70" i="465"/>
  <c r="O55" i="465"/>
  <c r="O57" i="465"/>
  <c r="O72" i="465"/>
  <c r="O59" i="465"/>
  <c r="O63" i="465"/>
  <c r="O61" i="465"/>
  <c r="O65" i="465"/>
  <c r="G36" i="459"/>
  <c r="G28" i="459"/>
  <c r="G20" i="459"/>
  <c r="G12" i="459"/>
  <c r="G42" i="459"/>
  <c r="G34" i="459"/>
  <c r="G26" i="459"/>
  <c r="G18" i="459"/>
  <c r="G38" i="459"/>
  <c r="G30" i="459"/>
  <c r="G22" i="459"/>
  <c r="G14" i="459"/>
  <c r="G39" i="459"/>
  <c r="G23" i="459"/>
  <c r="G37" i="459"/>
  <c r="G17" i="459"/>
  <c r="G35" i="459"/>
  <c r="G27" i="459"/>
  <c r="G24" i="459"/>
  <c r="G15" i="459"/>
  <c r="G31" i="459"/>
  <c r="G25" i="459"/>
  <c r="G41" i="459"/>
  <c r="G29" i="459"/>
  <c r="G16" i="459"/>
  <c r="G40" i="459"/>
  <c r="G33" i="459"/>
  <c r="G19" i="459"/>
  <c r="G32" i="459"/>
  <c r="G13" i="459"/>
  <c r="G21" i="459"/>
  <c r="S38" i="459"/>
  <c r="S30" i="459"/>
  <c r="S22" i="459"/>
  <c r="S14" i="459"/>
  <c r="S36" i="459"/>
  <c r="S28" i="459"/>
  <c r="S20" i="459"/>
  <c r="S12" i="459"/>
  <c r="S40" i="459"/>
  <c r="S32" i="459"/>
  <c r="S24" i="459"/>
  <c r="S16" i="459"/>
  <c r="S42" i="459"/>
  <c r="S15" i="459"/>
  <c r="S19" i="459"/>
  <c r="S29" i="459"/>
  <c r="S17" i="459"/>
  <c r="S35" i="459"/>
  <c r="S41" i="459"/>
  <c r="S18" i="459"/>
  <c r="S31" i="459"/>
  <c r="S37" i="459"/>
  <c r="S13" i="459"/>
  <c r="S33" i="459"/>
  <c r="S39" i="459"/>
  <c r="S23" i="459"/>
  <c r="S27" i="459"/>
  <c r="S21" i="459"/>
  <c r="S26" i="459"/>
  <c r="S25" i="459"/>
  <c r="S34" i="459"/>
  <c r="P32" i="466"/>
  <c r="P16" i="466"/>
  <c r="P37" i="466"/>
  <c r="P21" i="466"/>
  <c r="P38" i="466"/>
  <c r="P22" i="466"/>
  <c r="P29" i="466"/>
  <c r="P28" i="466"/>
  <c r="P17" i="466"/>
  <c r="P35" i="466"/>
  <c r="P25" i="466"/>
  <c r="P13" i="466"/>
  <c r="P42" i="466"/>
  <c r="P36" i="466"/>
  <c r="P26" i="466"/>
  <c r="P33" i="466"/>
  <c r="P23" i="466"/>
  <c r="P40" i="466"/>
  <c r="P19" i="466"/>
  <c r="P31" i="466"/>
  <c r="P30" i="466"/>
  <c r="P14" i="466"/>
  <c r="P27" i="466"/>
  <c r="P24" i="466"/>
  <c r="P41" i="466"/>
  <c r="P18" i="466"/>
  <c r="P15" i="466"/>
  <c r="P34" i="466"/>
  <c r="P20" i="466"/>
  <c r="P12" i="466"/>
  <c r="P39" i="466"/>
  <c r="K83" i="479"/>
  <c r="K80" i="479"/>
  <c r="K75" i="479"/>
  <c r="K77" i="479"/>
  <c r="K69" i="479"/>
  <c r="K66" i="479"/>
  <c r="K78" i="479"/>
  <c r="K52" i="479"/>
  <c r="K82" i="479"/>
  <c r="K59" i="479"/>
  <c r="K79" i="479"/>
  <c r="K76" i="479"/>
  <c r="K60" i="479"/>
  <c r="K71" i="479"/>
  <c r="K58" i="479"/>
  <c r="K65" i="479"/>
  <c r="K53" i="479"/>
  <c r="K74" i="479"/>
  <c r="K81" i="479"/>
  <c r="K55" i="479"/>
  <c r="K57" i="479"/>
  <c r="K73" i="479"/>
  <c r="K64" i="479"/>
  <c r="K72" i="479"/>
  <c r="K54" i="479"/>
  <c r="K56" i="479"/>
  <c r="K63" i="479"/>
  <c r="K62" i="479"/>
  <c r="K61" i="479"/>
  <c r="K70" i="479"/>
  <c r="K68" i="479"/>
  <c r="K67" i="479"/>
  <c r="K74" i="459"/>
  <c r="K66" i="459"/>
  <c r="K58" i="459"/>
  <c r="K80" i="459"/>
  <c r="K72" i="459"/>
  <c r="K64" i="459"/>
  <c r="K56" i="459"/>
  <c r="K76" i="459"/>
  <c r="K68" i="459"/>
  <c r="K60" i="459"/>
  <c r="K52" i="459"/>
  <c r="K70" i="459"/>
  <c r="K54" i="459"/>
  <c r="K77" i="459"/>
  <c r="K61" i="459"/>
  <c r="K75" i="459"/>
  <c r="K59" i="459"/>
  <c r="K73" i="459"/>
  <c r="K57" i="459"/>
  <c r="K78" i="459"/>
  <c r="K62" i="459"/>
  <c r="K81" i="459"/>
  <c r="K67" i="459"/>
  <c r="K51" i="459"/>
  <c r="K79" i="459"/>
  <c r="K69" i="459"/>
  <c r="K65" i="459"/>
  <c r="K63" i="459"/>
  <c r="K53" i="459"/>
  <c r="K71" i="459"/>
  <c r="K55" i="459"/>
  <c r="F77" i="460"/>
  <c r="F69" i="460"/>
  <c r="F61" i="460"/>
  <c r="F53" i="460"/>
  <c r="F82" i="460"/>
  <c r="F74" i="460"/>
  <c r="F66" i="460"/>
  <c r="F58" i="460"/>
  <c r="F81" i="460"/>
  <c r="F80" i="460"/>
  <c r="F72" i="460"/>
  <c r="F64" i="460"/>
  <c r="F56" i="460"/>
  <c r="F78" i="460"/>
  <c r="F59" i="460"/>
  <c r="F70" i="460"/>
  <c r="F60" i="460"/>
  <c r="F67" i="460"/>
  <c r="F57" i="460"/>
  <c r="F54" i="460"/>
  <c r="F68" i="460"/>
  <c r="F55" i="460"/>
  <c r="F63" i="460"/>
  <c r="F62" i="460"/>
  <c r="F73" i="460"/>
  <c r="F79" i="460"/>
  <c r="F71" i="460"/>
  <c r="F76" i="460"/>
  <c r="F75" i="460"/>
  <c r="F65" i="460"/>
  <c r="F52" i="460"/>
  <c r="U38" i="467"/>
  <c r="U39" i="467"/>
  <c r="U23" i="467"/>
  <c r="U40" i="467"/>
  <c r="U44" i="467"/>
  <c r="U28" i="467"/>
  <c r="U29" i="467"/>
  <c r="U30" i="467"/>
  <c r="U36" i="467"/>
  <c r="U20" i="467"/>
  <c r="U42" i="467"/>
  <c r="U19" i="467"/>
  <c r="U26" i="467"/>
  <c r="U16" i="467"/>
  <c r="U34" i="467"/>
  <c r="U32" i="467"/>
  <c r="U27" i="467"/>
  <c r="U17" i="467"/>
  <c r="U24" i="467"/>
  <c r="U14" i="467"/>
  <c r="U43" i="467"/>
  <c r="U41" i="467"/>
  <c r="U21" i="467"/>
  <c r="U37" i="467"/>
  <c r="U18" i="467"/>
  <c r="U35" i="467"/>
  <c r="U25" i="467"/>
  <c r="U15" i="467"/>
  <c r="U33" i="467"/>
  <c r="U22" i="467"/>
  <c r="U31" i="467"/>
  <c r="H76" i="459"/>
  <c r="H68" i="459"/>
  <c r="H60" i="459"/>
  <c r="H52" i="459"/>
  <c r="H74" i="459"/>
  <c r="H66" i="459"/>
  <c r="H58" i="459"/>
  <c r="H81" i="459"/>
  <c r="H73" i="459"/>
  <c r="H65" i="459"/>
  <c r="H57" i="459"/>
  <c r="H80" i="459"/>
  <c r="H72" i="459"/>
  <c r="H64" i="459"/>
  <c r="H56" i="459"/>
  <c r="H79" i="459"/>
  <c r="H71" i="459"/>
  <c r="H63" i="459"/>
  <c r="H55" i="459"/>
  <c r="H75" i="459"/>
  <c r="H59" i="459"/>
  <c r="H69" i="459"/>
  <c r="H53" i="459"/>
  <c r="H67" i="459"/>
  <c r="H51" i="459"/>
  <c r="H78" i="459"/>
  <c r="H77" i="459"/>
  <c r="H61" i="459"/>
  <c r="H70" i="459"/>
  <c r="H54" i="459"/>
  <c r="H62" i="459"/>
  <c r="P82" i="479"/>
  <c r="P80" i="479"/>
  <c r="P83" i="479"/>
  <c r="P61" i="479"/>
  <c r="P57" i="479"/>
  <c r="P53" i="479"/>
  <c r="P62" i="479"/>
  <c r="P58" i="479"/>
  <c r="P54" i="479"/>
  <c r="P77" i="479"/>
  <c r="P63" i="479"/>
  <c r="P59" i="479"/>
  <c r="P55" i="479"/>
  <c r="P75" i="479"/>
  <c r="P64" i="479"/>
  <c r="P60" i="479"/>
  <c r="P56" i="479"/>
  <c r="P52" i="479"/>
  <c r="P71" i="479"/>
  <c r="P73" i="479"/>
  <c r="P79" i="479"/>
  <c r="P70" i="479"/>
  <c r="P68" i="479"/>
  <c r="P66" i="479"/>
  <c r="P72" i="479"/>
  <c r="P65" i="479"/>
  <c r="P81" i="479"/>
  <c r="P67" i="479"/>
  <c r="P76" i="479"/>
  <c r="P69" i="479"/>
  <c r="P78" i="479"/>
  <c r="P74" i="479"/>
  <c r="J30" i="467"/>
  <c r="J31" i="467"/>
  <c r="J15" i="467"/>
  <c r="J36" i="467"/>
  <c r="J20" i="467"/>
  <c r="J37" i="467"/>
  <c r="J21" i="467"/>
  <c r="J38" i="467"/>
  <c r="J44" i="467"/>
  <c r="J28" i="467"/>
  <c r="J35" i="467"/>
  <c r="J18" i="467"/>
  <c r="J33" i="467"/>
  <c r="J25" i="467"/>
  <c r="J22" i="467"/>
  <c r="J42" i="467"/>
  <c r="J40" i="467"/>
  <c r="J19" i="467"/>
  <c r="J26" i="467"/>
  <c r="J16" i="467"/>
  <c r="J29" i="467"/>
  <c r="J23" i="467"/>
  <c r="J34" i="467"/>
  <c r="J32" i="467"/>
  <c r="J27" i="467"/>
  <c r="J17" i="467"/>
  <c r="J43" i="467"/>
  <c r="J41" i="467"/>
  <c r="J39" i="467"/>
  <c r="J24" i="467"/>
  <c r="J14" i="467"/>
  <c r="J35" i="459"/>
  <c r="J27" i="459"/>
  <c r="J19" i="459"/>
  <c r="J41" i="459"/>
  <c r="J40" i="459"/>
  <c r="J32" i="459"/>
  <c r="J24" i="459"/>
  <c r="J16" i="459"/>
  <c r="J39" i="459"/>
  <c r="J31" i="459"/>
  <c r="J38" i="459"/>
  <c r="J30" i="459"/>
  <c r="J22" i="459"/>
  <c r="J14" i="459"/>
  <c r="J29" i="459"/>
  <c r="J20" i="459"/>
  <c r="J42" i="459"/>
  <c r="J21" i="459"/>
  <c r="J36" i="459"/>
  <c r="J12" i="459"/>
  <c r="J34" i="459"/>
  <c r="J26" i="459"/>
  <c r="J37" i="459"/>
  <c r="J28" i="459"/>
  <c r="J15" i="459"/>
  <c r="J13" i="459"/>
  <c r="J23" i="459"/>
  <c r="J18" i="459"/>
  <c r="J17" i="459"/>
  <c r="J33" i="459"/>
  <c r="J25" i="459"/>
  <c r="R79" i="460"/>
  <c r="R71" i="460"/>
  <c r="R63" i="460"/>
  <c r="R55" i="460"/>
  <c r="R77" i="460"/>
  <c r="R76" i="460"/>
  <c r="R68" i="460"/>
  <c r="R60" i="460"/>
  <c r="R52" i="460"/>
  <c r="R75" i="460"/>
  <c r="R82" i="460"/>
  <c r="R74" i="460"/>
  <c r="R66" i="460"/>
  <c r="R58" i="460"/>
  <c r="R81" i="460"/>
  <c r="R64" i="460"/>
  <c r="R54" i="460"/>
  <c r="R65" i="460"/>
  <c r="R72" i="460"/>
  <c r="R62" i="460"/>
  <c r="R80" i="460"/>
  <c r="R69" i="460"/>
  <c r="R59" i="460"/>
  <c r="R78" i="460"/>
  <c r="R56" i="460"/>
  <c r="R57" i="460"/>
  <c r="R67" i="460"/>
  <c r="R61" i="460"/>
  <c r="R70" i="460"/>
  <c r="R73" i="460"/>
  <c r="R53" i="460"/>
  <c r="K42" i="459"/>
  <c r="K34" i="459"/>
  <c r="K26" i="459"/>
  <c r="K18" i="459"/>
  <c r="K40" i="459"/>
  <c r="K32" i="459"/>
  <c r="K24" i="459"/>
  <c r="K16" i="459"/>
  <c r="K36" i="459"/>
  <c r="K28" i="459"/>
  <c r="K20" i="459"/>
  <c r="K12" i="459"/>
  <c r="K37" i="459"/>
  <c r="K35" i="459"/>
  <c r="K27" i="459"/>
  <c r="K14" i="459"/>
  <c r="K30" i="459"/>
  <c r="K31" i="459"/>
  <c r="K38" i="459"/>
  <c r="K22" i="459"/>
  <c r="K33" i="459"/>
  <c r="K17" i="459"/>
  <c r="K39" i="459"/>
  <c r="K25" i="459"/>
  <c r="K13" i="459"/>
  <c r="K23" i="459"/>
  <c r="K41" i="459"/>
  <c r="K29" i="459"/>
  <c r="K21" i="459"/>
  <c r="K15" i="459"/>
  <c r="K19" i="459"/>
  <c r="J75" i="459"/>
  <c r="J67" i="459"/>
  <c r="J59" i="459"/>
  <c r="J51" i="459"/>
  <c r="J81" i="459"/>
  <c r="J73" i="459"/>
  <c r="J65" i="459"/>
  <c r="J57" i="459"/>
  <c r="J80" i="459"/>
  <c r="J72" i="459"/>
  <c r="J64" i="459"/>
  <c r="J56" i="459"/>
  <c r="J79" i="459"/>
  <c r="J71" i="459"/>
  <c r="J63" i="459"/>
  <c r="J55" i="459"/>
  <c r="J78" i="459"/>
  <c r="J70" i="459"/>
  <c r="J62" i="459"/>
  <c r="J54" i="459"/>
  <c r="J66" i="459"/>
  <c r="J76" i="459"/>
  <c r="J60" i="459"/>
  <c r="J74" i="459"/>
  <c r="J58" i="459"/>
  <c r="J53" i="459"/>
  <c r="J52" i="459"/>
  <c r="J77" i="459"/>
  <c r="J61" i="459"/>
  <c r="J69" i="459"/>
  <c r="J68" i="459"/>
  <c r="J34" i="479"/>
  <c r="J37" i="479"/>
  <c r="J28" i="479"/>
  <c r="J23" i="479"/>
  <c r="J29" i="479"/>
  <c r="J16" i="479"/>
  <c r="J43" i="479"/>
  <c r="J22" i="479"/>
  <c r="J31" i="479"/>
  <c r="J38" i="479"/>
  <c r="J26" i="479"/>
  <c r="J24" i="479"/>
  <c r="J33" i="479"/>
  <c r="J40" i="479"/>
  <c r="J42" i="479"/>
  <c r="J17" i="479"/>
  <c r="J15" i="479"/>
  <c r="J13" i="479"/>
  <c r="J21" i="479"/>
  <c r="J19" i="479"/>
  <c r="J30" i="479"/>
  <c r="J32" i="479"/>
  <c r="J25" i="479"/>
  <c r="J41" i="479"/>
  <c r="J18" i="479"/>
  <c r="J14" i="479"/>
  <c r="J35" i="479"/>
  <c r="J27" i="479"/>
  <c r="J20" i="479"/>
  <c r="J12" i="479"/>
  <c r="J39" i="479"/>
  <c r="J36" i="479"/>
  <c r="O80" i="459"/>
  <c r="O72" i="459"/>
  <c r="O64" i="459"/>
  <c r="O56" i="459"/>
  <c r="O78" i="459"/>
  <c r="O70" i="459"/>
  <c r="O62" i="459"/>
  <c r="O54" i="459"/>
  <c r="O74" i="459"/>
  <c r="O66" i="459"/>
  <c r="O58" i="459"/>
  <c r="O68" i="459"/>
  <c r="O52" i="459"/>
  <c r="O75" i="459"/>
  <c r="O59" i="459"/>
  <c r="O73" i="459"/>
  <c r="O57" i="459"/>
  <c r="O71" i="459"/>
  <c r="O55" i="459"/>
  <c r="O81" i="459"/>
  <c r="O65" i="459"/>
  <c r="O77" i="459"/>
  <c r="O76" i="459"/>
  <c r="O61" i="459"/>
  <c r="O67" i="459"/>
  <c r="O51" i="459"/>
  <c r="O60" i="459"/>
  <c r="O79" i="459"/>
  <c r="O69" i="459"/>
  <c r="O63" i="459"/>
  <c r="O53" i="459"/>
  <c r="U43" i="460"/>
  <c r="U40" i="460"/>
  <c r="U32" i="460"/>
  <c r="U24" i="460"/>
  <c r="U16" i="460"/>
  <c r="U38" i="460"/>
  <c r="U30" i="460"/>
  <c r="U22" i="460"/>
  <c r="U14" i="460"/>
  <c r="U42" i="460"/>
  <c r="U34" i="460"/>
  <c r="U26" i="460"/>
  <c r="U18" i="460"/>
  <c r="U36" i="460"/>
  <c r="U20" i="460"/>
  <c r="U27" i="460"/>
  <c r="U41" i="460"/>
  <c r="U25" i="460"/>
  <c r="U39" i="460"/>
  <c r="U23" i="460"/>
  <c r="U21" i="460"/>
  <c r="U15" i="460"/>
  <c r="U33" i="460"/>
  <c r="U17" i="460"/>
  <c r="U29" i="460"/>
  <c r="U35" i="460"/>
  <c r="U13" i="460"/>
  <c r="U19" i="460"/>
  <c r="U28" i="460"/>
  <c r="U37" i="460"/>
  <c r="U31" i="460"/>
  <c r="S78" i="459"/>
  <c r="S70" i="459"/>
  <c r="S62" i="459"/>
  <c r="S54" i="459"/>
  <c r="S76" i="459"/>
  <c r="S68" i="459"/>
  <c r="S60" i="459"/>
  <c r="S52" i="459"/>
  <c r="S80" i="459"/>
  <c r="S72" i="459"/>
  <c r="S64" i="459"/>
  <c r="S56" i="459"/>
  <c r="S66" i="459"/>
  <c r="S73" i="459"/>
  <c r="S57" i="459"/>
  <c r="S71" i="459"/>
  <c r="S55" i="459"/>
  <c r="S69" i="459"/>
  <c r="S53" i="459"/>
  <c r="S65" i="459"/>
  <c r="S74" i="459"/>
  <c r="S67" i="459"/>
  <c r="S61" i="459"/>
  <c r="S51" i="459"/>
  <c r="S79" i="459"/>
  <c r="S63" i="459"/>
  <c r="S75" i="459"/>
  <c r="S77" i="459"/>
  <c r="S59" i="459"/>
  <c r="S58" i="459"/>
  <c r="S81" i="459"/>
  <c r="M29" i="466"/>
  <c r="M13" i="466"/>
  <c r="M34" i="466"/>
  <c r="M18" i="466"/>
  <c r="M35" i="466"/>
  <c r="M19" i="466"/>
  <c r="M42" i="466"/>
  <c r="M26" i="466"/>
  <c r="M41" i="466"/>
  <c r="M31" i="466"/>
  <c r="M12" i="466"/>
  <c r="M38" i="466"/>
  <c r="M21" i="466"/>
  <c r="M28" i="466"/>
  <c r="M39" i="466"/>
  <c r="M36" i="466"/>
  <c r="M14" i="466"/>
  <c r="M33" i="466"/>
  <c r="M23" i="466"/>
  <c r="M25" i="466"/>
  <c r="M22" i="466"/>
  <c r="M30" i="466"/>
  <c r="M27" i="466"/>
  <c r="M24" i="466"/>
  <c r="M16" i="466"/>
  <c r="M32" i="466"/>
  <c r="M40" i="466"/>
  <c r="M15" i="466"/>
  <c r="M37" i="466"/>
  <c r="M20" i="466"/>
  <c r="M17" i="466"/>
  <c r="O80" i="467"/>
  <c r="O76" i="467"/>
  <c r="O72" i="467"/>
  <c r="O68" i="467"/>
  <c r="O67" i="467"/>
  <c r="O58" i="467"/>
  <c r="O54" i="467"/>
  <c r="O83" i="467"/>
  <c r="O78" i="467"/>
  <c r="O73" i="467"/>
  <c r="O81" i="467"/>
  <c r="O71" i="467"/>
  <c r="O79" i="467"/>
  <c r="O61" i="467"/>
  <c r="O63" i="467"/>
  <c r="O60" i="467"/>
  <c r="O66" i="467"/>
  <c r="O69" i="467"/>
  <c r="O57" i="467"/>
  <c r="O75" i="467"/>
  <c r="O65" i="467"/>
  <c r="O62" i="467"/>
  <c r="O59" i="467"/>
  <c r="O56" i="467"/>
  <c r="O74" i="467"/>
  <c r="O53" i="467"/>
  <c r="O77" i="467"/>
  <c r="O64" i="467"/>
  <c r="O82" i="467"/>
  <c r="O70" i="467"/>
  <c r="O55" i="467"/>
  <c r="J75" i="460"/>
  <c r="J67" i="460"/>
  <c r="J59" i="460"/>
  <c r="J81" i="460"/>
  <c r="J80" i="460"/>
  <c r="J72" i="460"/>
  <c r="J64" i="460"/>
  <c r="J56" i="460"/>
  <c r="J79" i="460"/>
  <c r="J78" i="460"/>
  <c r="J70" i="460"/>
  <c r="J62" i="460"/>
  <c r="J54" i="460"/>
  <c r="J76" i="460"/>
  <c r="J73" i="460"/>
  <c r="J63" i="460"/>
  <c r="J53" i="460"/>
  <c r="J74" i="460"/>
  <c r="J57" i="460"/>
  <c r="J71" i="460"/>
  <c r="J68" i="460"/>
  <c r="J58" i="460"/>
  <c r="J82" i="460"/>
  <c r="J65" i="460"/>
  <c r="J55" i="460"/>
  <c r="J69" i="460"/>
  <c r="J60" i="460"/>
  <c r="J52" i="460"/>
  <c r="J77" i="460"/>
  <c r="J66" i="460"/>
  <c r="J61" i="460"/>
  <c r="F40" i="460"/>
  <c r="F32" i="460"/>
  <c r="F24" i="460"/>
  <c r="F16" i="460"/>
  <c r="F38" i="460"/>
  <c r="F30" i="460"/>
  <c r="F22" i="460"/>
  <c r="F14" i="460"/>
  <c r="F37" i="460"/>
  <c r="F29" i="460"/>
  <c r="F21" i="460"/>
  <c r="F13" i="460"/>
  <c r="F36" i="460"/>
  <c r="F28" i="460"/>
  <c r="F20" i="460"/>
  <c r="F43" i="460"/>
  <c r="F35" i="460"/>
  <c r="F27" i="460"/>
  <c r="F19" i="460"/>
  <c r="F31" i="460"/>
  <c r="F15" i="460"/>
  <c r="F41" i="460"/>
  <c r="F25" i="460"/>
  <c r="F39" i="460"/>
  <c r="F23" i="460"/>
  <c r="F18" i="460"/>
  <c r="F33" i="460"/>
  <c r="F17" i="460"/>
  <c r="F42" i="460"/>
  <c r="F26" i="460"/>
  <c r="F34" i="460"/>
  <c r="G83" i="479"/>
  <c r="G77" i="479"/>
  <c r="G72" i="479"/>
  <c r="G69" i="479"/>
  <c r="G82" i="479"/>
  <c r="G80" i="479"/>
  <c r="G67" i="479"/>
  <c r="G81" i="479"/>
  <c r="G79" i="479"/>
  <c r="G76" i="479"/>
  <c r="G60" i="479"/>
  <c r="G63" i="479"/>
  <c r="G73" i="479"/>
  <c r="G54" i="479"/>
  <c r="G75" i="479"/>
  <c r="G55" i="479"/>
  <c r="G56" i="479"/>
  <c r="G78" i="479"/>
  <c r="G71" i="479"/>
  <c r="G68" i="479"/>
  <c r="G58" i="479"/>
  <c r="G74" i="479"/>
  <c r="G65" i="479"/>
  <c r="G53" i="479"/>
  <c r="G70" i="479"/>
  <c r="G62" i="479"/>
  <c r="G57" i="479"/>
  <c r="G64" i="479"/>
  <c r="G52" i="479"/>
  <c r="G59" i="479"/>
  <c r="G61" i="479"/>
  <c r="G66" i="479"/>
  <c r="F79" i="467"/>
  <c r="F66" i="467"/>
  <c r="F74" i="467"/>
  <c r="F82" i="467"/>
  <c r="F80" i="467"/>
  <c r="F75" i="467"/>
  <c r="F58" i="467"/>
  <c r="F54" i="467"/>
  <c r="F83" i="467"/>
  <c r="F65" i="467"/>
  <c r="F81" i="467"/>
  <c r="F76" i="467"/>
  <c r="F71" i="467"/>
  <c r="F63" i="467"/>
  <c r="F70" i="467"/>
  <c r="F55" i="467"/>
  <c r="F73" i="467"/>
  <c r="F60" i="467"/>
  <c r="F69" i="467"/>
  <c r="F57" i="467"/>
  <c r="F72" i="467"/>
  <c r="F62" i="467"/>
  <c r="F59" i="467"/>
  <c r="F78" i="467"/>
  <c r="F68" i="467"/>
  <c r="F56" i="467"/>
  <c r="F53" i="467"/>
  <c r="F64" i="467"/>
  <c r="F61" i="467"/>
  <c r="F77" i="467"/>
  <c r="F67" i="467"/>
  <c r="J82" i="479"/>
  <c r="J78" i="479"/>
  <c r="J73" i="479"/>
  <c r="J71" i="479"/>
  <c r="J83" i="479"/>
  <c r="J58" i="479"/>
  <c r="J75" i="479"/>
  <c r="J61" i="479"/>
  <c r="J77" i="479"/>
  <c r="J52" i="479"/>
  <c r="J74" i="479"/>
  <c r="J53" i="479"/>
  <c r="J68" i="479"/>
  <c r="J65" i="479"/>
  <c r="J60" i="479"/>
  <c r="J81" i="479"/>
  <c r="J70" i="479"/>
  <c r="J67" i="479"/>
  <c r="J62" i="479"/>
  <c r="J57" i="479"/>
  <c r="J80" i="479"/>
  <c r="J64" i="479"/>
  <c r="J59" i="479"/>
  <c r="J76" i="479"/>
  <c r="J69" i="479"/>
  <c r="J79" i="479"/>
  <c r="J56" i="479"/>
  <c r="J63" i="479"/>
  <c r="J72" i="479"/>
  <c r="J55" i="479"/>
  <c r="J54" i="479"/>
  <c r="J66" i="479"/>
  <c r="E40" i="460"/>
  <c r="E32" i="460"/>
  <c r="E24" i="460"/>
  <c r="E16" i="460"/>
  <c r="E38" i="460"/>
  <c r="E30" i="460"/>
  <c r="E22" i="460"/>
  <c r="E14" i="460"/>
  <c r="E42" i="460"/>
  <c r="E34" i="460"/>
  <c r="E26" i="460"/>
  <c r="E18" i="460"/>
  <c r="E28" i="460"/>
  <c r="E35" i="460"/>
  <c r="E19" i="460"/>
  <c r="E33" i="460"/>
  <c r="E17" i="460"/>
  <c r="E31" i="460"/>
  <c r="E15" i="460"/>
  <c r="E41" i="460"/>
  <c r="E25" i="460"/>
  <c r="E37" i="460"/>
  <c r="E36" i="460"/>
  <c r="E43" i="460"/>
  <c r="E21" i="460"/>
  <c r="E27" i="460"/>
  <c r="E20" i="460"/>
  <c r="E39" i="460"/>
  <c r="E29" i="460"/>
  <c r="E23" i="460"/>
  <c r="E13" i="460"/>
  <c r="F77" i="459"/>
  <c r="F69" i="459"/>
  <c r="F61" i="459"/>
  <c r="F53" i="459"/>
  <c r="F75" i="459"/>
  <c r="F67" i="459"/>
  <c r="F59" i="459"/>
  <c r="F51" i="459"/>
  <c r="F74" i="459"/>
  <c r="F66" i="459"/>
  <c r="F58" i="459"/>
  <c r="F81" i="459"/>
  <c r="F73" i="459"/>
  <c r="F65" i="459"/>
  <c r="F57" i="459"/>
  <c r="F80" i="459"/>
  <c r="F72" i="459"/>
  <c r="F64" i="459"/>
  <c r="F56" i="459"/>
  <c r="F68" i="459"/>
  <c r="F52" i="459"/>
  <c r="F78" i="459"/>
  <c r="F62" i="459"/>
  <c r="F76" i="459"/>
  <c r="F60" i="459"/>
  <c r="F71" i="459"/>
  <c r="F55" i="459"/>
  <c r="F70" i="459"/>
  <c r="F54" i="459"/>
  <c r="F63" i="459"/>
  <c r="F79" i="459"/>
  <c r="O40" i="459"/>
  <c r="O32" i="459"/>
  <c r="O24" i="459"/>
  <c r="O16" i="459"/>
  <c r="O38" i="459"/>
  <c r="O30" i="459"/>
  <c r="O22" i="459"/>
  <c r="O14" i="459"/>
  <c r="O42" i="459"/>
  <c r="O34" i="459"/>
  <c r="O26" i="459"/>
  <c r="O18" i="459"/>
  <c r="O35" i="459"/>
  <c r="O27" i="459"/>
  <c r="O33" i="459"/>
  <c r="O25" i="459"/>
  <c r="O15" i="459"/>
  <c r="O29" i="459"/>
  <c r="O12" i="459"/>
  <c r="O37" i="459"/>
  <c r="O31" i="459"/>
  <c r="O28" i="459"/>
  <c r="O13" i="459"/>
  <c r="O36" i="459"/>
  <c r="O23" i="459"/>
  <c r="O41" i="459"/>
  <c r="O17" i="459"/>
  <c r="O39" i="459"/>
  <c r="O21" i="459"/>
  <c r="O20" i="459"/>
  <c r="O19" i="459"/>
  <c r="G43" i="467"/>
  <c r="G44" i="467"/>
  <c r="G28" i="467"/>
  <c r="G33" i="467"/>
  <c r="G17" i="467"/>
  <c r="G34" i="467"/>
  <c r="G18" i="467"/>
  <c r="G35" i="467"/>
  <c r="G41" i="467"/>
  <c r="G25" i="467"/>
  <c r="G39" i="467"/>
  <c r="G37" i="467"/>
  <c r="G30" i="467"/>
  <c r="G24" i="467"/>
  <c r="G14" i="467"/>
  <c r="G21" i="467"/>
  <c r="G15" i="467"/>
  <c r="G22" i="467"/>
  <c r="G42" i="467"/>
  <c r="G31" i="467"/>
  <c r="G19" i="467"/>
  <c r="G40" i="467"/>
  <c r="G38" i="467"/>
  <c r="G36" i="467"/>
  <c r="G29" i="467"/>
  <c r="G26" i="467"/>
  <c r="G16" i="467"/>
  <c r="G23" i="467"/>
  <c r="G20" i="467"/>
  <c r="G32" i="467"/>
  <c r="G27" i="467"/>
  <c r="O31" i="466"/>
  <c r="O15" i="466"/>
  <c r="O36" i="466"/>
  <c r="O20" i="466"/>
  <c r="O37" i="466"/>
  <c r="O21" i="466"/>
  <c r="O28" i="466"/>
  <c r="O17" i="466"/>
  <c r="O35" i="466"/>
  <c r="O25" i="466"/>
  <c r="O14" i="466"/>
  <c r="O26" i="466"/>
  <c r="O33" i="466"/>
  <c r="O23" i="466"/>
  <c r="O30" i="466"/>
  <c r="O41" i="466"/>
  <c r="O12" i="466"/>
  <c r="O39" i="466"/>
  <c r="O19" i="466"/>
  <c r="O27" i="466"/>
  <c r="O24" i="466"/>
  <c r="O16" i="466"/>
  <c r="O38" i="466"/>
  <c r="O32" i="466"/>
  <c r="O13" i="466"/>
  <c r="O29" i="466"/>
  <c r="O18" i="466"/>
  <c r="O40" i="466"/>
  <c r="O34" i="466"/>
  <c r="O22" i="466"/>
  <c r="O42" i="466"/>
  <c r="P80" i="460"/>
  <c r="P72" i="460"/>
  <c r="P64" i="460"/>
  <c r="P56" i="460"/>
  <c r="P78" i="460"/>
  <c r="P77" i="460"/>
  <c r="P69" i="460"/>
  <c r="P61" i="460"/>
  <c r="P53" i="460"/>
  <c r="P76" i="460"/>
  <c r="P75" i="460"/>
  <c r="P67" i="460"/>
  <c r="P59" i="460"/>
  <c r="P81" i="460"/>
  <c r="P57" i="460"/>
  <c r="P74" i="460"/>
  <c r="P68" i="460"/>
  <c r="P58" i="460"/>
  <c r="P65" i="460"/>
  <c r="P55" i="460"/>
  <c r="P62" i="460"/>
  <c r="P52" i="460"/>
  <c r="P79" i="460"/>
  <c r="P66" i="460"/>
  <c r="P82" i="460"/>
  <c r="P71" i="460"/>
  <c r="P54" i="460"/>
  <c r="P70" i="460"/>
  <c r="P60" i="460"/>
  <c r="P63" i="460"/>
  <c r="P73" i="460"/>
  <c r="P43" i="460"/>
  <c r="P35" i="460"/>
  <c r="P27" i="460"/>
  <c r="P19" i="460"/>
  <c r="P41" i="460"/>
  <c r="P33" i="460"/>
  <c r="P25" i="460"/>
  <c r="P17" i="460"/>
  <c r="P40" i="460"/>
  <c r="P32" i="460"/>
  <c r="P24" i="460"/>
  <c r="P16" i="460"/>
  <c r="P39" i="460"/>
  <c r="P31" i="460"/>
  <c r="P23" i="460"/>
  <c r="P15" i="460"/>
  <c r="P38" i="460"/>
  <c r="P30" i="460"/>
  <c r="P22" i="460"/>
  <c r="P14" i="460"/>
  <c r="P34" i="460"/>
  <c r="P18" i="460"/>
  <c r="P28" i="460"/>
  <c r="P42" i="460"/>
  <c r="P26" i="460"/>
  <c r="P37" i="460"/>
  <c r="P36" i="460"/>
  <c r="P20" i="460"/>
  <c r="P29" i="460"/>
  <c r="P13" i="460"/>
  <c r="P21" i="460"/>
  <c r="F42" i="467"/>
  <c r="F43" i="467"/>
  <c r="F27" i="467"/>
  <c r="F44" i="467"/>
  <c r="F32" i="467"/>
  <c r="F16" i="467"/>
  <c r="F33" i="467"/>
  <c r="F17" i="467"/>
  <c r="F34" i="467"/>
  <c r="F40" i="467"/>
  <c r="F24" i="467"/>
  <c r="F41" i="467"/>
  <c r="F39" i="467"/>
  <c r="F37" i="467"/>
  <c r="F35" i="467"/>
  <c r="F30" i="467"/>
  <c r="F14" i="467"/>
  <c r="F21" i="467"/>
  <c r="F28" i="467"/>
  <c r="F18" i="467"/>
  <c r="F25" i="467"/>
  <c r="F15" i="467"/>
  <c r="F22" i="467"/>
  <c r="F31" i="467"/>
  <c r="F19" i="467"/>
  <c r="F38" i="467"/>
  <c r="F36" i="467"/>
  <c r="F29" i="467"/>
  <c r="F26" i="467"/>
  <c r="F23" i="467"/>
  <c r="F20" i="467"/>
  <c r="R79" i="459"/>
  <c r="R71" i="459"/>
  <c r="R63" i="459"/>
  <c r="R55" i="459"/>
  <c r="R77" i="459"/>
  <c r="R69" i="459"/>
  <c r="R61" i="459"/>
  <c r="R53" i="459"/>
  <c r="R76" i="459"/>
  <c r="R68" i="459"/>
  <c r="R60" i="459"/>
  <c r="R52" i="459"/>
  <c r="R75" i="459"/>
  <c r="R67" i="459"/>
  <c r="R59" i="459"/>
  <c r="R51" i="459"/>
  <c r="R74" i="459"/>
  <c r="R66" i="459"/>
  <c r="R58" i="459"/>
  <c r="R78" i="459"/>
  <c r="R62" i="459"/>
  <c r="R72" i="459"/>
  <c r="R56" i="459"/>
  <c r="R70" i="459"/>
  <c r="R54" i="459"/>
  <c r="R81" i="459"/>
  <c r="R65" i="459"/>
  <c r="R80" i="459"/>
  <c r="R64" i="459"/>
  <c r="R57" i="459"/>
  <c r="R73" i="459"/>
  <c r="H36" i="459"/>
  <c r="H28" i="459"/>
  <c r="H20" i="459"/>
  <c r="H12" i="459"/>
  <c r="H42" i="459"/>
  <c r="H41" i="459"/>
  <c r="H33" i="459"/>
  <c r="H25" i="459"/>
  <c r="H17" i="459"/>
  <c r="H40" i="459"/>
  <c r="H32" i="459"/>
  <c r="H39" i="459"/>
  <c r="H31" i="459"/>
  <c r="H23" i="459"/>
  <c r="H15" i="459"/>
  <c r="H29" i="459"/>
  <c r="H13" i="459"/>
  <c r="H35" i="459"/>
  <c r="H14" i="459"/>
  <c r="H19" i="459"/>
  <c r="H27" i="459"/>
  <c r="H16" i="459"/>
  <c r="H37" i="459"/>
  <c r="H26" i="459"/>
  <c r="H18" i="459"/>
  <c r="H24" i="459"/>
  <c r="H22" i="459"/>
  <c r="H34" i="459"/>
  <c r="H30" i="459"/>
  <c r="H21" i="459"/>
  <c r="H38" i="459"/>
  <c r="K31" i="467"/>
  <c r="K32" i="467"/>
  <c r="K16" i="467"/>
  <c r="K37" i="467"/>
  <c r="K21" i="467"/>
  <c r="K38" i="467"/>
  <c r="K22" i="467"/>
  <c r="K39" i="467"/>
  <c r="K29" i="467"/>
  <c r="K18" i="467"/>
  <c r="K33" i="467"/>
  <c r="K28" i="467"/>
  <c r="K25" i="467"/>
  <c r="K15" i="467"/>
  <c r="K44" i="467"/>
  <c r="K42" i="467"/>
  <c r="K40" i="467"/>
  <c r="K19" i="467"/>
  <c r="K26" i="467"/>
  <c r="K36" i="467"/>
  <c r="K23" i="467"/>
  <c r="K34" i="467"/>
  <c r="K20" i="467"/>
  <c r="K27" i="467"/>
  <c r="K17" i="467"/>
  <c r="K43" i="467"/>
  <c r="K41" i="467"/>
  <c r="K24" i="467"/>
  <c r="K14" i="467"/>
  <c r="K30" i="467"/>
  <c r="K35" i="467"/>
  <c r="J43" i="460"/>
  <c r="J38" i="460"/>
  <c r="J30" i="460"/>
  <c r="J22" i="460"/>
  <c r="J14" i="460"/>
  <c r="J36" i="460"/>
  <c r="J28" i="460"/>
  <c r="J20" i="460"/>
  <c r="J35" i="460"/>
  <c r="J27" i="460"/>
  <c r="J19" i="460"/>
  <c r="J42" i="460"/>
  <c r="J34" i="460"/>
  <c r="J26" i="460"/>
  <c r="J18" i="460"/>
  <c r="J41" i="460"/>
  <c r="J33" i="460"/>
  <c r="J25" i="460"/>
  <c r="J17" i="460"/>
  <c r="J29" i="460"/>
  <c r="J13" i="460"/>
  <c r="J39" i="460"/>
  <c r="J23" i="460"/>
  <c r="J37" i="460"/>
  <c r="J21" i="460"/>
  <c r="J31" i="460"/>
  <c r="J24" i="460"/>
  <c r="J32" i="460"/>
  <c r="J16" i="460"/>
  <c r="J15" i="460"/>
  <c r="J40" i="460"/>
  <c r="R39" i="459"/>
  <c r="R31" i="459"/>
  <c r="R23" i="459"/>
  <c r="R15" i="459"/>
  <c r="R37" i="459"/>
  <c r="R36" i="459"/>
  <c r="R28" i="459"/>
  <c r="R20" i="459"/>
  <c r="R12" i="459"/>
  <c r="R35" i="459"/>
  <c r="R27" i="459"/>
  <c r="R42" i="459"/>
  <c r="R34" i="459"/>
  <c r="R26" i="459"/>
  <c r="R18" i="459"/>
  <c r="R30" i="459"/>
  <c r="R21" i="459"/>
  <c r="R25" i="459"/>
  <c r="R38" i="459"/>
  <c r="R13" i="459"/>
  <c r="R32" i="459"/>
  <c r="R14" i="459"/>
  <c r="R16" i="459"/>
  <c r="R41" i="459"/>
  <c r="R22" i="459"/>
  <c r="R29" i="459"/>
  <c r="R17" i="459"/>
  <c r="R19" i="459"/>
  <c r="R40" i="459"/>
  <c r="R33" i="459"/>
  <c r="R24" i="459"/>
  <c r="L82" i="467"/>
  <c r="I82" i="467" s="1"/>
  <c r="L78" i="467"/>
  <c r="I78" i="467" s="1"/>
  <c r="L74" i="467"/>
  <c r="I74" i="467" s="1"/>
  <c r="L70" i="467"/>
  <c r="I70" i="467" s="1"/>
  <c r="U70" i="467" s="1"/>
  <c r="L66" i="467"/>
  <c r="I66" i="467" s="1"/>
  <c r="L62" i="467"/>
  <c r="I62" i="467" s="1"/>
  <c r="L69" i="467"/>
  <c r="I69" i="467" s="1"/>
  <c r="L57" i="467"/>
  <c r="I57" i="467" s="1"/>
  <c r="L53" i="467"/>
  <c r="I53" i="467" s="1"/>
  <c r="L64" i="467"/>
  <c r="I64" i="467" s="1"/>
  <c r="L61" i="467"/>
  <c r="I61" i="467" s="1"/>
  <c r="L77" i="467"/>
  <c r="I77" i="467" s="1"/>
  <c r="L72" i="467"/>
  <c r="I72" i="467" s="1"/>
  <c r="L75" i="467"/>
  <c r="I75" i="467" s="1"/>
  <c r="L65" i="467"/>
  <c r="I65" i="467" s="1"/>
  <c r="L83" i="467"/>
  <c r="I83" i="467" s="1"/>
  <c r="L59" i="467"/>
  <c r="I59" i="467" s="1"/>
  <c r="L55" i="467"/>
  <c r="I55" i="467" s="1"/>
  <c r="L73" i="467"/>
  <c r="I73" i="467" s="1"/>
  <c r="L76" i="467"/>
  <c r="I76" i="467" s="1"/>
  <c r="L63" i="467"/>
  <c r="I63" i="467" s="1"/>
  <c r="L60" i="467"/>
  <c r="I60" i="467" s="1"/>
  <c r="L80" i="467"/>
  <c r="I80" i="467" s="1"/>
  <c r="L79" i="467"/>
  <c r="I79" i="467" s="1"/>
  <c r="L54" i="467"/>
  <c r="I54" i="467" s="1"/>
  <c r="L68" i="467"/>
  <c r="I68" i="467" s="1"/>
  <c r="L56" i="467"/>
  <c r="I56" i="467" s="1"/>
  <c r="L71" i="467"/>
  <c r="I71" i="467" s="1"/>
  <c r="L67" i="467"/>
  <c r="I67" i="467" s="1"/>
  <c r="L58" i="467"/>
  <c r="I58" i="467" s="1"/>
  <c r="L81" i="467"/>
  <c r="I81" i="467" s="1"/>
  <c r="G36" i="479"/>
  <c r="G19" i="479"/>
  <c r="G39" i="479"/>
  <c r="G20" i="479"/>
  <c r="G17" i="479"/>
  <c r="G14" i="479"/>
  <c r="G30" i="479"/>
  <c r="G31" i="479"/>
  <c r="G29" i="479"/>
  <c r="G16" i="479"/>
  <c r="G43" i="479"/>
  <c r="G18" i="479"/>
  <c r="G22" i="479"/>
  <c r="G38" i="479"/>
  <c r="G24" i="479"/>
  <c r="G40" i="479"/>
  <c r="G28" i="479"/>
  <c r="G35" i="479"/>
  <c r="G42" i="479"/>
  <c r="G15" i="479"/>
  <c r="G13" i="479"/>
  <c r="G37" i="479"/>
  <c r="G21" i="479"/>
  <c r="G23" i="479"/>
  <c r="G34" i="479"/>
  <c r="G27" i="479"/>
  <c r="G26" i="479"/>
  <c r="G33" i="479"/>
  <c r="G12" i="479"/>
  <c r="G41" i="479"/>
  <c r="G25" i="479"/>
  <c r="G32" i="479"/>
  <c r="K83" i="467"/>
  <c r="H83" i="467" s="1"/>
  <c r="K79" i="467"/>
  <c r="H79" i="467" s="1"/>
  <c r="K75" i="467"/>
  <c r="H75" i="467" s="1"/>
  <c r="K71" i="467"/>
  <c r="H71" i="467" s="1"/>
  <c r="K67" i="467"/>
  <c r="H67" i="467" s="1"/>
  <c r="K74" i="467"/>
  <c r="H74" i="467" s="1"/>
  <c r="K69" i="467"/>
  <c r="H69" i="467" s="1"/>
  <c r="K57" i="467"/>
  <c r="H57" i="467" s="1"/>
  <c r="K53" i="467"/>
  <c r="H53" i="467" s="1"/>
  <c r="K82" i="467"/>
  <c r="H82" i="467" s="1"/>
  <c r="K64" i="467"/>
  <c r="H64" i="467" s="1"/>
  <c r="K61" i="467"/>
  <c r="H61" i="467" s="1"/>
  <c r="K80" i="467"/>
  <c r="H80" i="467" s="1"/>
  <c r="K70" i="467"/>
  <c r="H70" i="467" s="1"/>
  <c r="K62" i="467"/>
  <c r="H62" i="467" s="1"/>
  <c r="K65" i="467"/>
  <c r="H65" i="467" s="1"/>
  <c r="K73" i="467"/>
  <c r="H73" i="467" s="1"/>
  <c r="K68" i="467"/>
  <c r="H68" i="467" s="1"/>
  <c r="K81" i="467"/>
  <c r="H81" i="467" s="1"/>
  <c r="K66" i="467"/>
  <c r="H66" i="467" s="1"/>
  <c r="K55" i="467"/>
  <c r="H55" i="467" s="1"/>
  <c r="K76" i="467"/>
  <c r="H76" i="467" s="1"/>
  <c r="K63" i="467"/>
  <c r="H63" i="467" s="1"/>
  <c r="K60" i="467"/>
  <c r="H60" i="467" s="1"/>
  <c r="K72" i="467"/>
  <c r="H72" i="467" s="1"/>
  <c r="K54" i="467"/>
  <c r="H54" i="467" s="1"/>
  <c r="K59" i="467"/>
  <c r="H59" i="467" s="1"/>
  <c r="K78" i="467"/>
  <c r="H78" i="467" s="1"/>
  <c r="K56" i="467"/>
  <c r="H56" i="467" s="1"/>
  <c r="K77" i="467"/>
  <c r="H77" i="467" s="1"/>
  <c r="K58" i="467"/>
  <c r="H58" i="467" s="1"/>
  <c r="P36" i="467"/>
  <c r="P37" i="467"/>
  <c r="P21" i="467"/>
  <c r="P38" i="467"/>
  <c r="P42" i="467"/>
  <c r="P26" i="467"/>
  <c r="P43" i="467"/>
  <c r="P27" i="467"/>
  <c r="P44" i="467"/>
  <c r="P28" i="467"/>
  <c r="P34" i="467"/>
  <c r="P18" i="467"/>
  <c r="P31" i="467"/>
  <c r="P19" i="467"/>
  <c r="P40" i="467"/>
  <c r="P29" i="467"/>
  <c r="P16" i="467"/>
  <c r="P23" i="467"/>
  <c r="P20" i="467"/>
  <c r="P32" i="467"/>
  <c r="P17" i="467"/>
  <c r="P24" i="467"/>
  <c r="P14" i="467"/>
  <c r="P41" i="467"/>
  <c r="P39" i="467"/>
  <c r="P30" i="467"/>
  <c r="P35" i="467"/>
  <c r="P25" i="467"/>
  <c r="P15" i="467"/>
  <c r="P33" i="467"/>
  <c r="P22" i="467"/>
  <c r="N81" i="460"/>
  <c r="N73" i="460"/>
  <c r="N65" i="460"/>
  <c r="N57" i="460"/>
  <c r="N79" i="460"/>
  <c r="N78" i="460"/>
  <c r="N70" i="460"/>
  <c r="N62" i="460"/>
  <c r="N54" i="460"/>
  <c r="N77" i="460"/>
  <c r="N76" i="460"/>
  <c r="N68" i="460"/>
  <c r="N60" i="460"/>
  <c r="N52" i="460"/>
  <c r="N67" i="460"/>
  <c r="N71" i="460"/>
  <c r="N61" i="460"/>
  <c r="N58" i="460"/>
  <c r="N82" i="460"/>
  <c r="N72" i="460"/>
  <c r="N55" i="460"/>
  <c r="N80" i="460"/>
  <c r="N69" i="460"/>
  <c r="N75" i="460"/>
  <c r="N74" i="460"/>
  <c r="N53" i="460"/>
  <c r="N64" i="460"/>
  <c r="N66" i="460"/>
  <c r="N56" i="460"/>
  <c r="N59" i="460"/>
  <c r="N63" i="460"/>
  <c r="E81" i="467"/>
  <c r="E77" i="467"/>
  <c r="E73" i="467"/>
  <c r="E69" i="467"/>
  <c r="E65" i="467"/>
  <c r="E61" i="467"/>
  <c r="E60" i="467"/>
  <c r="E56" i="467"/>
  <c r="E79" i="467"/>
  <c r="E66" i="467"/>
  <c r="E82" i="467"/>
  <c r="E72" i="467"/>
  <c r="E67" i="467"/>
  <c r="E80" i="467"/>
  <c r="E75" i="467"/>
  <c r="E58" i="467"/>
  <c r="E54" i="467"/>
  <c r="E83" i="467"/>
  <c r="E70" i="467"/>
  <c r="E62" i="467"/>
  <c r="E78" i="467"/>
  <c r="E55" i="467"/>
  <c r="E76" i="467"/>
  <c r="E63" i="467"/>
  <c r="E57" i="467"/>
  <c r="E59" i="467"/>
  <c r="E68" i="467"/>
  <c r="E71" i="467"/>
  <c r="E74" i="467"/>
  <c r="E53" i="467"/>
  <c r="E64" i="467"/>
  <c r="O80" i="460"/>
  <c r="O72" i="460"/>
  <c r="O64" i="460"/>
  <c r="O56" i="460"/>
  <c r="O78" i="460"/>
  <c r="O70" i="460"/>
  <c r="O62" i="460"/>
  <c r="O54" i="460"/>
  <c r="O82" i="460"/>
  <c r="O74" i="460"/>
  <c r="O66" i="460"/>
  <c r="O58" i="460"/>
  <c r="O67" i="460"/>
  <c r="O81" i="460"/>
  <c r="O57" i="460"/>
  <c r="O77" i="460"/>
  <c r="O68" i="460"/>
  <c r="O75" i="460"/>
  <c r="O59" i="460"/>
  <c r="O76" i="460"/>
  <c r="O73" i="460"/>
  <c r="O63" i="460"/>
  <c r="O53" i="460"/>
  <c r="O69" i="460"/>
  <c r="O52" i="460"/>
  <c r="O79" i="460"/>
  <c r="O60" i="460"/>
  <c r="O71" i="460"/>
  <c r="O61" i="460"/>
  <c r="O65" i="460"/>
  <c r="O55" i="460"/>
  <c r="E77" i="460"/>
  <c r="E69" i="460"/>
  <c r="E61" i="460"/>
  <c r="E53" i="460"/>
  <c r="E75" i="460"/>
  <c r="E67" i="460"/>
  <c r="E59" i="460"/>
  <c r="E79" i="460"/>
  <c r="E71" i="460"/>
  <c r="E63" i="460"/>
  <c r="E55" i="460"/>
  <c r="E78" i="460"/>
  <c r="E66" i="460"/>
  <c r="E81" i="460"/>
  <c r="E70" i="460"/>
  <c r="E60" i="460"/>
  <c r="E64" i="460"/>
  <c r="E65" i="460"/>
  <c r="E58" i="460"/>
  <c r="E52" i="460"/>
  <c r="E56" i="460"/>
  <c r="E68" i="460"/>
  <c r="E73" i="460"/>
  <c r="E57" i="460"/>
  <c r="E76" i="460"/>
  <c r="E82" i="460"/>
  <c r="E74" i="460"/>
  <c r="E54" i="460"/>
  <c r="E80" i="460"/>
  <c r="E62" i="460"/>
  <c r="E72" i="460"/>
  <c r="L32" i="467"/>
  <c r="L33" i="467"/>
  <c r="L17" i="467"/>
  <c r="L38" i="467"/>
  <c r="L22" i="467"/>
  <c r="L39" i="467"/>
  <c r="L23" i="467"/>
  <c r="L40" i="467"/>
  <c r="L30" i="467"/>
  <c r="L14" i="467"/>
  <c r="L28" i="467"/>
  <c r="L25" i="467"/>
  <c r="L15" i="467"/>
  <c r="L44" i="467"/>
  <c r="L42" i="467"/>
  <c r="L31" i="467"/>
  <c r="L19" i="467"/>
  <c r="L26" i="467"/>
  <c r="L36" i="467"/>
  <c r="L16" i="467"/>
  <c r="L34" i="467"/>
  <c r="L29" i="467"/>
  <c r="L20" i="467"/>
  <c r="L27" i="467"/>
  <c r="L43" i="467"/>
  <c r="L41" i="467"/>
  <c r="L24" i="467"/>
  <c r="L37" i="467"/>
  <c r="L35" i="467"/>
  <c r="L21" i="467"/>
  <c r="L18" i="467"/>
  <c r="F37" i="459"/>
  <c r="F29" i="459"/>
  <c r="F21" i="459"/>
  <c r="F13" i="459"/>
  <c r="F35" i="459"/>
  <c r="F42" i="459"/>
  <c r="F34" i="459"/>
  <c r="F26" i="459"/>
  <c r="F18" i="459"/>
  <c r="F41" i="459"/>
  <c r="F33" i="459"/>
  <c r="F40" i="459"/>
  <c r="F32" i="459"/>
  <c r="F24" i="459"/>
  <c r="F16" i="459"/>
  <c r="F38" i="459"/>
  <c r="F25" i="459"/>
  <c r="F36" i="459"/>
  <c r="F22" i="459"/>
  <c r="F12" i="459"/>
  <c r="F23" i="459"/>
  <c r="F27" i="459"/>
  <c r="F14" i="459"/>
  <c r="F20" i="459"/>
  <c r="F31" i="459"/>
  <c r="F17" i="459"/>
  <c r="F15" i="459"/>
  <c r="F19" i="459"/>
  <c r="F30" i="459"/>
  <c r="F28" i="459"/>
  <c r="F39" i="459"/>
  <c r="N39" i="479"/>
  <c r="N20" i="479"/>
  <c r="N42" i="479"/>
  <c r="N26" i="479"/>
  <c r="N33" i="479"/>
  <c r="N21" i="479"/>
  <c r="N34" i="479"/>
  <c r="N40" i="479"/>
  <c r="N28" i="479"/>
  <c r="N35" i="479"/>
  <c r="N37" i="479"/>
  <c r="N23" i="479"/>
  <c r="N32" i="479"/>
  <c r="N25" i="479"/>
  <c r="N27" i="479"/>
  <c r="N43" i="479"/>
  <c r="N31" i="479"/>
  <c r="N22" i="479"/>
  <c r="N12" i="479"/>
  <c r="N41" i="479"/>
  <c r="N19" i="479"/>
  <c r="N15" i="479"/>
  <c r="N18" i="479"/>
  <c r="N24" i="479"/>
  <c r="N14" i="479"/>
  <c r="N38" i="479"/>
  <c r="N30" i="479"/>
  <c r="N17" i="479"/>
  <c r="N29" i="479"/>
  <c r="N13" i="479"/>
  <c r="N36" i="479"/>
  <c r="N16" i="479"/>
  <c r="J83" i="465"/>
  <c r="J75" i="465"/>
  <c r="J84" i="465"/>
  <c r="J76" i="465"/>
  <c r="J69" i="465"/>
  <c r="J61" i="465"/>
  <c r="J70" i="465"/>
  <c r="J62" i="465"/>
  <c r="J80" i="465"/>
  <c r="J77" i="465"/>
  <c r="J72" i="465"/>
  <c r="J59" i="465"/>
  <c r="J74" i="465"/>
  <c r="J65" i="465"/>
  <c r="J63" i="465"/>
  <c r="J79" i="465"/>
  <c r="J67" i="465"/>
  <c r="J82" i="465"/>
  <c r="J85" i="465"/>
  <c r="J71" i="465"/>
  <c r="J56" i="465"/>
  <c r="J58" i="465"/>
  <c r="J60" i="465"/>
  <c r="J73" i="465"/>
  <c r="J64" i="465"/>
  <c r="J81" i="465"/>
  <c r="J78" i="465"/>
  <c r="J66" i="465"/>
  <c r="J68" i="465"/>
  <c r="J57" i="465"/>
  <c r="J55" i="465"/>
  <c r="I43" i="460"/>
  <c r="I38" i="460"/>
  <c r="I30" i="460"/>
  <c r="I22" i="460"/>
  <c r="I14" i="460"/>
  <c r="I36" i="460"/>
  <c r="I28" i="460"/>
  <c r="I20" i="460"/>
  <c r="I40" i="460"/>
  <c r="I32" i="460"/>
  <c r="I24" i="460"/>
  <c r="I16" i="460"/>
  <c r="I42" i="460"/>
  <c r="I26" i="460"/>
  <c r="I33" i="460"/>
  <c r="I17" i="460"/>
  <c r="I31" i="460"/>
  <c r="I15" i="460"/>
  <c r="I29" i="460"/>
  <c r="I13" i="460"/>
  <c r="I25" i="460"/>
  <c r="I34" i="460"/>
  <c r="I27" i="460"/>
  <c r="I21" i="460"/>
  <c r="I39" i="460"/>
  <c r="I23" i="460"/>
  <c r="I35" i="460"/>
  <c r="I37" i="460"/>
  <c r="I19" i="460"/>
  <c r="I18" i="460"/>
  <c r="I41" i="460"/>
  <c r="M81" i="460"/>
  <c r="M73" i="460"/>
  <c r="M65" i="460"/>
  <c r="M57" i="460"/>
  <c r="M79" i="460"/>
  <c r="M71" i="460"/>
  <c r="M63" i="460"/>
  <c r="M55" i="460"/>
  <c r="M75" i="460"/>
  <c r="M67" i="460"/>
  <c r="M59" i="460"/>
  <c r="M60" i="460"/>
  <c r="M77" i="460"/>
  <c r="M61" i="460"/>
  <c r="M68" i="460"/>
  <c r="M82" i="460"/>
  <c r="M52" i="460"/>
  <c r="M66" i="460"/>
  <c r="M56" i="460"/>
  <c r="M72" i="460"/>
  <c r="M69" i="460"/>
  <c r="M78" i="460"/>
  <c r="M74" i="460"/>
  <c r="M54" i="460"/>
  <c r="M62" i="460"/>
  <c r="M70" i="460"/>
  <c r="M76" i="460"/>
  <c r="M64" i="460"/>
  <c r="M80" i="460"/>
  <c r="M58" i="460"/>
  <c r="M53" i="460"/>
  <c r="E77" i="459"/>
  <c r="E69" i="459"/>
  <c r="E61" i="459"/>
  <c r="E53" i="459"/>
  <c r="E75" i="459"/>
  <c r="E67" i="459"/>
  <c r="E59" i="459"/>
  <c r="E51" i="459"/>
  <c r="E79" i="459"/>
  <c r="E71" i="459"/>
  <c r="E63" i="459"/>
  <c r="E55" i="459"/>
  <c r="E81" i="459"/>
  <c r="E65" i="459"/>
  <c r="E72" i="459"/>
  <c r="E56" i="459"/>
  <c r="E70" i="459"/>
  <c r="E54" i="459"/>
  <c r="E68" i="459"/>
  <c r="E52" i="459"/>
  <c r="E74" i="459"/>
  <c r="E64" i="459"/>
  <c r="E80" i="459"/>
  <c r="E58" i="459"/>
  <c r="E73" i="459"/>
  <c r="E57" i="459"/>
  <c r="E66" i="459"/>
  <c r="E60" i="459"/>
  <c r="E78" i="459"/>
  <c r="E76" i="459"/>
  <c r="E62" i="459"/>
  <c r="K41" i="479"/>
  <c r="K28" i="479"/>
  <c r="K23" i="479"/>
  <c r="K35" i="479"/>
  <c r="K12" i="479"/>
  <c r="K36" i="479"/>
  <c r="K19" i="479"/>
  <c r="K31" i="479"/>
  <c r="K38" i="479"/>
  <c r="K26" i="479"/>
  <c r="K24" i="479"/>
  <c r="K33" i="479"/>
  <c r="K40" i="479"/>
  <c r="K21" i="479"/>
  <c r="K30" i="479"/>
  <c r="K37" i="479"/>
  <c r="K32" i="479"/>
  <c r="K25" i="479"/>
  <c r="K39" i="479"/>
  <c r="K29" i="479"/>
  <c r="K20" i="479"/>
  <c r="K16" i="479"/>
  <c r="K27" i="479"/>
  <c r="K43" i="479"/>
  <c r="K34" i="479"/>
  <c r="K42" i="479"/>
  <c r="K15" i="479"/>
  <c r="K18" i="479"/>
  <c r="K14" i="479"/>
  <c r="K17" i="479"/>
  <c r="K22" i="479"/>
  <c r="K13" i="479"/>
  <c r="P41" i="479"/>
  <c r="P37" i="479"/>
  <c r="P33" i="479"/>
  <c r="P29" i="479"/>
  <c r="P25" i="479"/>
  <c r="P21" i="479"/>
  <c r="P17" i="479"/>
  <c r="P13" i="479"/>
  <c r="P42" i="479"/>
  <c r="P38" i="479"/>
  <c r="P34" i="479"/>
  <c r="P30" i="479"/>
  <c r="P26" i="479"/>
  <c r="P22" i="479"/>
  <c r="P18" i="479"/>
  <c r="P14" i="479"/>
  <c r="P43" i="479"/>
  <c r="P39" i="479"/>
  <c r="P35" i="479"/>
  <c r="P31" i="479"/>
  <c r="P27" i="479"/>
  <c r="P23" i="479"/>
  <c r="P40" i="479"/>
  <c r="P36" i="479"/>
  <c r="P32" i="479"/>
  <c r="P28" i="479"/>
  <c r="P16" i="479"/>
  <c r="P12" i="479"/>
  <c r="P15" i="479"/>
  <c r="P19" i="479"/>
  <c r="P24" i="479"/>
  <c r="P20" i="479"/>
  <c r="P83" i="467"/>
  <c r="P79" i="467"/>
  <c r="P75" i="467"/>
  <c r="P71" i="467"/>
  <c r="P67" i="467"/>
  <c r="P63" i="467"/>
  <c r="P72" i="467"/>
  <c r="P58" i="467"/>
  <c r="P54" i="467"/>
  <c r="P80" i="467"/>
  <c r="P78" i="467"/>
  <c r="P81" i="467"/>
  <c r="P68" i="467"/>
  <c r="P60" i="467"/>
  <c r="P56" i="467"/>
  <c r="P66" i="467"/>
  <c r="P82" i="467"/>
  <c r="P77" i="467"/>
  <c r="P64" i="467"/>
  <c r="P76" i="467"/>
  <c r="P69" i="467"/>
  <c r="P57" i="467"/>
  <c r="P65" i="467"/>
  <c r="P62" i="467"/>
  <c r="P59" i="467"/>
  <c r="P74" i="467"/>
  <c r="P53" i="467"/>
  <c r="P61" i="467"/>
  <c r="P70" i="467"/>
  <c r="P55" i="467"/>
  <c r="P73" i="467"/>
  <c r="N36" i="460"/>
  <c r="N28" i="460"/>
  <c r="N20" i="460"/>
  <c r="N42" i="460"/>
  <c r="N34" i="460"/>
  <c r="N26" i="460"/>
  <c r="N18" i="460"/>
  <c r="N43" i="460"/>
  <c r="N41" i="460"/>
  <c r="N33" i="460"/>
  <c r="N25" i="460"/>
  <c r="N17" i="460"/>
  <c r="N40" i="460"/>
  <c r="N32" i="460"/>
  <c r="N24" i="460"/>
  <c r="N16" i="460"/>
  <c r="N39" i="460"/>
  <c r="N31" i="460"/>
  <c r="N23" i="460"/>
  <c r="N15" i="460"/>
  <c r="N27" i="460"/>
  <c r="N37" i="460"/>
  <c r="N21" i="460"/>
  <c r="N35" i="460"/>
  <c r="N19" i="460"/>
  <c r="N30" i="460"/>
  <c r="N14" i="460"/>
  <c r="N29" i="460"/>
  <c r="N13" i="460"/>
  <c r="N38" i="460"/>
  <c r="N22" i="460"/>
  <c r="E41" i="467"/>
  <c r="E42" i="467"/>
  <c r="E26" i="467"/>
  <c r="E43" i="467"/>
  <c r="E31" i="467"/>
  <c r="E15" i="467"/>
  <c r="E32" i="467"/>
  <c r="E16" i="467"/>
  <c r="E33" i="467"/>
  <c r="E39" i="467"/>
  <c r="E23" i="467"/>
  <c r="E24" i="467"/>
  <c r="E37" i="467"/>
  <c r="E35" i="467"/>
  <c r="E30" i="467"/>
  <c r="E14" i="467"/>
  <c r="E21" i="467"/>
  <c r="E28" i="467"/>
  <c r="E18" i="467"/>
  <c r="E44" i="467"/>
  <c r="E25" i="467"/>
  <c r="E22" i="467"/>
  <c r="E40" i="467"/>
  <c r="E19" i="467"/>
  <c r="E38" i="467"/>
  <c r="E36" i="467"/>
  <c r="E34" i="467"/>
  <c r="E29" i="467"/>
  <c r="E20" i="467"/>
  <c r="E17" i="467"/>
  <c r="E27" i="467"/>
  <c r="O35" i="460"/>
  <c r="O27" i="460"/>
  <c r="O19" i="460"/>
  <c r="O43" i="460"/>
  <c r="O41" i="460"/>
  <c r="O33" i="460"/>
  <c r="O25" i="460"/>
  <c r="O17" i="460"/>
  <c r="O37" i="460"/>
  <c r="O29" i="460"/>
  <c r="O21" i="460"/>
  <c r="O13" i="460"/>
  <c r="O31" i="460"/>
  <c r="O15" i="460"/>
  <c r="O38" i="460"/>
  <c r="O22" i="460"/>
  <c r="O36" i="460"/>
  <c r="O20" i="460"/>
  <c r="O34" i="460"/>
  <c r="O18" i="460"/>
  <c r="O28" i="460"/>
  <c r="O30" i="460"/>
  <c r="O14" i="460"/>
  <c r="O39" i="460"/>
  <c r="O23" i="460"/>
  <c r="O42" i="460"/>
  <c r="O32" i="460"/>
  <c r="O26" i="460"/>
  <c r="O16" i="460"/>
  <c r="O40" i="460"/>
  <c r="O24" i="460"/>
  <c r="Q42" i="460"/>
  <c r="Q34" i="460"/>
  <c r="Q26" i="460"/>
  <c r="Q18" i="460"/>
  <c r="Q40" i="460"/>
  <c r="Q32" i="460"/>
  <c r="Q24" i="460"/>
  <c r="Q16" i="460"/>
  <c r="Q36" i="460"/>
  <c r="Q28" i="460"/>
  <c r="Q20" i="460"/>
  <c r="Q38" i="460"/>
  <c r="Q22" i="460"/>
  <c r="Q29" i="460"/>
  <c r="Q13" i="460"/>
  <c r="Q27" i="460"/>
  <c r="Q43" i="460"/>
  <c r="Q41" i="460"/>
  <c r="Q25" i="460"/>
  <c r="Q31" i="460"/>
  <c r="Q37" i="460"/>
  <c r="Q15" i="460"/>
  <c r="Q21" i="460"/>
  <c r="Q14" i="460"/>
  <c r="Q39" i="460"/>
  <c r="Q33" i="460"/>
  <c r="Q23" i="460"/>
  <c r="Q17" i="460"/>
  <c r="Q35" i="460"/>
  <c r="Q19" i="460"/>
  <c r="Q30" i="460"/>
  <c r="T39" i="465"/>
  <c r="T31" i="465"/>
  <c r="T23" i="465"/>
  <c r="T15" i="465"/>
  <c r="T44" i="465"/>
  <c r="T36" i="465"/>
  <c r="T28" i="465"/>
  <c r="T20" i="465"/>
  <c r="T37" i="465"/>
  <c r="T18" i="465"/>
  <c r="T38" i="465"/>
  <c r="T25" i="465"/>
  <c r="T19" i="465"/>
  <c r="T45" i="465"/>
  <c r="T33" i="465"/>
  <c r="T27" i="465"/>
  <c r="T40" i="465"/>
  <c r="T34" i="465"/>
  <c r="T21" i="465"/>
  <c r="T43" i="465"/>
  <c r="T30" i="465"/>
  <c r="T17" i="465"/>
  <c r="T41" i="465"/>
  <c r="T22" i="465"/>
  <c r="T29" i="465"/>
  <c r="T26" i="465"/>
  <c r="T35" i="465"/>
  <c r="T16" i="465"/>
  <c r="T42" i="465"/>
  <c r="T32" i="465"/>
  <c r="T24" i="465"/>
  <c r="M41" i="459"/>
  <c r="M33" i="459"/>
  <c r="M25" i="459"/>
  <c r="M17" i="459"/>
  <c r="M39" i="459"/>
  <c r="M31" i="459"/>
  <c r="M23" i="459"/>
  <c r="M15" i="459"/>
  <c r="M35" i="459"/>
  <c r="M27" i="459"/>
  <c r="M19" i="459"/>
  <c r="M37" i="459"/>
  <c r="M32" i="459"/>
  <c r="M42" i="459"/>
  <c r="M30" i="459"/>
  <c r="M21" i="459"/>
  <c r="M40" i="459"/>
  <c r="M18" i="459"/>
  <c r="M26" i="459"/>
  <c r="M38" i="459"/>
  <c r="M14" i="459"/>
  <c r="M12" i="459"/>
  <c r="M24" i="459"/>
  <c r="M34" i="459"/>
  <c r="M28" i="459"/>
  <c r="M36" i="459"/>
  <c r="M13" i="459"/>
  <c r="M29" i="459"/>
  <c r="M22" i="459"/>
  <c r="M16" i="459"/>
  <c r="M20" i="459"/>
  <c r="N82" i="479"/>
  <c r="N79" i="479"/>
  <c r="N78" i="479"/>
  <c r="N76" i="479"/>
  <c r="N68" i="479"/>
  <c r="N83" i="479"/>
  <c r="N81" i="479"/>
  <c r="N69" i="479"/>
  <c r="N80" i="479"/>
  <c r="N71" i="479"/>
  <c r="N67" i="479"/>
  <c r="N63" i="479"/>
  <c r="N57" i="479"/>
  <c r="N58" i="479"/>
  <c r="N65" i="479"/>
  <c r="N53" i="479"/>
  <c r="N74" i="479"/>
  <c r="N60" i="479"/>
  <c r="N55" i="479"/>
  <c r="N70" i="479"/>
  <c r="N62" i="479"/>
  <c r="N77" i="479"/>
  <c r="N52" i="479"/>
  <c r="N59" i="479"/>
  <c r="N66" i="479"/>
  <c r="N54" i="479"/>
  <c r="N72" i="479"/>
  <c r="N61" i="479"/>
  <c r="N75" i="479"/>
  <c r="N64" i="479"/>
  <c r="N73" i="479"/>
  <c r="N56" i="479"/>
  <c r="L78" i="465"/>
  <c r="L79" i="465"/>
  <c r="L71" i="465"/>
  <c r="L82" i="465"/>
  <c r="L84" i="465"/>
  <c r="L80" i="465"/>
  <c r="L74" i="465"/>
  <c r="L64" i="465"/>
  <c r="L56" i="465"/>
  <c r="L65" i="465"/>
  <c r="L57" i="465"/>
  <c r="L85" i="465"/>
  <c r="L63" i="465"/>
  <c r="L67" i="465"/>
  <c r="L69" i="465"/>
  <c r="L76" i="465"/>
  <c r="L60" i="465"/>
  <c r="L58" i="465"/>
  <c r="L73" i="465"/>
  <c r="L62" i="465"/>
  <c r="L81" i="465"/>
  <c r="L68" i="465"/>
  <c r="L66" i="465"/>
  <c r="L75" i="465"/>
  <c r="L70" i="465"/>
  <c r="L55" i="465"/>
  <c r="L77" i="465"/>
  <c r="L72" i="465"/>
  <c r="L59" i="465"/>
  <c r="L61" i="465"/>
  <c r="L83" i="465"/>
  <c r="I75" i="460"/>
  <c r="I67" i="460"/>
  <c r="I59" i="460"/>
  <c r="I81" i="460"/>
  <c r="I73" i="460"/>
  <c r="I65" i="460"/>
  <c r="I57" i="460"/>
  <c r="I77" i="460"/>
  <c r="I69" i="460"/>
  <c r="I61" i="460"/>
  <c r="I53" i="460"/>
  <c r="I76" i="460"/>
  <c r="I63" i="460"/>
  <c r="I79" i="460"/>
  <c r="I74" i="460"/>
  <c r="I64" i="460"/>
  <c r="I54" i="460"/>
  <c r="I52" i="460"/>
  <c r="I58" i="460"/>
  <c r="I72" i="460"/>
  <c r="I55" i="460"/>
  <c r="I66" i="460"/>
  <c r="I78" i="460"/>
  <c r="I82" i="460"/>
  <c r="I60" i="460"/>
  <c r="I80" i="460"/>
  <c r="I70" i="460"/>
  <c r="I71" i="460"/>
  <c r="I56" i="460"/>
  <c r="I68" i="460"/>
  <c r="I62" i="460"/>
  <c r="R40" i="465"/>
  <c r="R32" i="465"/>
  <c r="R24" i="465"/>
  <c r="R16" i="465"/>
  <c r="R45" i="465"/>
  <c r="R37" i="465"/>
  <c r="R29" i="465"/>
  <c r="R21" i="465"/>
  <c r="R43" i="465"/>
  <c r="R30" i="465"/>
  <c r="R44" i="465"/>
  <c r="R31" i="465"/>
  <c r="R18" i="465"/>
  <c r="R39" i="465"/>
  <c r="R26" i="465"/>
  <c r="R20" i="465"/>
  <c r="R33" i="465"/>
  <c r="R27" i="465"/>
  <c r="R42" i="465"/>
  <c r="R36" i="465"/>
  <c r="R23" i="465"/>
  <c r="R34" i="465"/>
  <c r="R15" i="465"/>
  <c r="R41" i="465"/>
  <c r="R22" i="465"/>
  <c r="R38" i="465"/>
  <c r="R19" i="465"/>
  <c r="R28" i="465"/>
  <c r="R35" i="465"/>
  <c r="R25" i="465"/>
  <c r="R17" i="465"/>
  <c r="M81" i="459"/>
  <c r="M73" i="459"/>
  <c r="M65" i="459"/>
  <c r="M57" i="459"/>
  <c r="M79" i="459"/>
  <c r="M71" i="459"/>
  <c r="M63" i="459"/>
  <c r="M55" i="459"/>
  <c r="M75" i="459"/>
  <c r="M67" i="459"/>
  <c r="M59" i="459"/>
  <c r="M51" i="459"/>
  <c r="M77" i="459"/>
  <c r="M61" i="459"/>
  <c r="M68" i="459"/>
  <c r="M52" i="459"/>
  <c r="M66" i="459"/>
  <c r="M80" i="459"/>
  <c r="M64" i="459"/>
  <c r="M62" i="459"/>
  <c r="M56" i="459"/>
  <c r="M74" i="459"/>
  <c r="M58" i="459"/>
  <c r="M70" i="459"/>
  <c r="M54" i="459"/>
  <c r="M76" i="459"/>
  <c r="M60" i="459"/>
  <c r="M53" i="459"/>
  <c r="M72" i="459"/>
  <c r="M69" i="459"/>
  <c r="M78" i="459"/>
  <c r="L37" i="460"/>
  <c r="L29" i="460"/>
  <c r="L21" i="460"/>
  <c r="L13" i="460"/>
  <c r="L35" i="460"/>
  <c r="L27" i="460"/>
  <c r="L19" i="460"/>
  <c r="L43" i="460"/>
  <c r="L42" i="460"/>
  <c r="L34" i="460"/>
  <c r="L26" i="460"/>
  <c r="L18" i="460"/>
  <c r="L41" i="460"/>
  <c r="L33" i="460"/>
  <c r="L25" i="460"/>
  <c r="L17" i="460"/>
  <c r="L40" i="460"/>
  <c r="L32" i="460"/>
  <c r="L24" i="460"/>
  <c r="L16" i="460"/>
  <c r="L36" i="460"/>
  <c r="L20" i="460"/>
  <c r="L30" i="460"/>
  <c r="L14" i="460"/>
  <c r="L28" i="460"/>
  <c r="L31" i="460"/>
  <c r="L15" i="460"/>
  <c r="L39" i="460"/>
  <c r="L23" i="460"/>
  <c r="L38" i="460"/>
  <c r="L22" i="460"/>
  <c r="T43" i="460"/>
  <c r="T41" i="460"/>
  <c r="T33" i="460"/>
  <c r="T25" i="460"/>
  <c r="T17" i="460"/>
  <c r="T39" i="460"/>
  <c r="T31" i="460"/>
  <c r="T23" i="460"/>
  <c r="T15" i="460"/>
  <c r="T38" i="460"/>
  <c r="T30" i="460"/>
  <c r="T22" i="460"/>
  <c r="T14" i="460"/>
  <c r="T37" i="460"/>
  <c r="T29" i="460"/>
  <c r="T21" i="460"/>
  <c r="T13" i="460"/>
  <c r="T36" i="460"/>
  <c r="T28" i="460"/>
  <c r="T20" i="460"/>
  <c r="T32" i="460"/>
  <c r="T16" i="460"/>
  <c r="T42" i="460"/>
  <c r="T26" i="460"/>
  <c r="T40" i="460"/>
  <c r="T24" i="460"/>
  <c r="T34" i="460"/>
  <c r="T18" i="460"/>
  <c r="T35" i="460"/>
  <c r="T19" i="460"/>
  <c r="T27" i="460"/>
  <c r="H45" i="465"/>
  <c r="H37" i="465"/>
  <c r="H29" i="465"/>
  <c r="H21" i="465"/>
  <c r="H42" i="465"/>
  <c r="H34" i="465"/>
  <c r="H26" i="465"/>
  <c r="H18" i="465"/>
  <c r="H40" i="465"/>
  <c r="H27" i="465"/>
  <c r="H41" i="465"/>
  <c r="H28" i="465"/>
  <c r="H15" i="465"/>
  <c r="H36" i="465"/>
  <c r="H23" i="465"/>
  <c r="H17" i="465"/>
  <c r="H30" i="465"/>
  <c r="H43" i="465"/>
  <c r="H24" i="465"/>
  <c r="H44" i="465"/>
  <c r="H39" i="465"/>
  <c r="H33" i="465"/>
  <c r="H20" i="465"/>
  <c r="H25" i="465"/>
  <c r="H32" i="465"/>
  <c r="H22" i="465"/>
  <c r="H31" i="465"/>
  <c r="H38" i="465"/>
  <c r="H19" i="465"/>
  <c r="H35" i="465"/>
  <c r="H16" i="465"/>
  <c r="F80" i="479"/>
  <c r="F66" i="479"/>
  <c r="F75" i="479"/>
  <c r="F73" i="479"/>
  <c r="F74" i="479"/>
  <c r="F76" i="479"/>
  <c r="F53" i="479"/>
  <c r="F83" i="479"/>
  <c r="F71" i="479"/>
  <c r="F69" i="479"/>
  <c r="F65" i="479"/>
  <c r="F56" i="479"/>
  <c r="F63" i="479"/>
  <c r="F72" i="479"/>
  <c r="F70" i="479"/>
  <c r="F68" i="479"/>
  <c r="F64" i="479"/>
  <c r="F82" i="479"/>
  <c r="F78" i="479"/>
  <c r="F58" i="479"/>
  <c r="F81" i="479"/>
  <c r="F77" i="479"/>
  <c r="F55" i="479"/>
  <c r="F67" i="479"/>
  <c r="F62" i="479"/>
  <c r="F57" i="479"/>
  <c r="F52" i="479"/>
  <c r="F79" i="479"/>
  <c r="F54" i="479"/>
  <c r="F61" i="479"/>
  <c r="F60" i="479"/>
  <c r="F59" i="479"/>
  <c r="L28" i="466"/>
  <c r="L12" i="466"/>
  <c r="L33" i="466"/>
  <c r="L17" i="466"/>
  <c r="L34" i="466"/>
  <c r="L18" i="466"/>
  <c r="L41" i="466"/>
  <c r="L25" i="466"/>
  <c r="L24" i="466"/>
  <c r="L16" i="466"/>
  <c r="L31" i="466"/>
  <c r="L38" i="466"/>
  <c r="L21" i="466"/>
  <c r="L32" i="466"/>
  <c r="L22" i="466"/>
  <c r="L39" i="466"/>
  <c r="L29" i="466"/>
  <c r="L36" i="466"/>
  <c r="L14" i="466"/>
  <c r="L19" i="466"/>
  <c r="L27" i="466"/>
  <c r="L20" i="466"/>
  <c r="L42" i="466"/>
  <c r="L30" i="466"/>
  <c r="L35" i="466"/>
  <c r="L26" i="466"/>
  <c r="L13" i="466"/>
  <c r="L23" i="466"/>
  <c r="L40" i="466"/>
  <c r="L15" i="466"/>
  <c r="L37" i="466"/>
  <c r="I43" i="479"/>
  <c r="I27" i="479"/>
  <c r="I22" i="479"/>
  <c r="I30" i="479"/>
  <c r="I37" i="479"/>
  <c r="I38" i="479"/>
  <c r="I24" i="479"/>
  <c r="I13" i="479"/>
  <c r="I36" i="479"/>
  <c r="I20" i="479"/>
  <c r="I31" i="479"/>
  <c r="I26" i="479"/>
  <c r="I33" i="479"/>
  <c r="I35" i="479"/>
  <c r="I42" i="479"/>
  <c r="I17" i="479"/>
  <c r="I15" i="479"/>
  <c r="I21" i="479"/>
  <c r="I19" i="479"/>
  <c r="I23" i="479"/>
  <c r="I41" i="479"/>
  <c r="I12" i="479"/>
  <c r="I16" i="479"/>
  <c r="I34" i="479"/>
  <c r="I25" i="479"/>
  <c r="I32" i="479"/>
  <c r="I40" i="479"/>
  <c r="I39" i="479"/>
  <c r="I18" i="479"/>
  <c r="I14" i="479"/>
  <c r="I29" i="479"/>
  <c r="I28" i="479"/>
  <c r="N81" i="459"/>
  <c r="N73" i="459"/>
  <c r="N65" i="459"/>
  <c r="N57" i="459"/>
  <c r="N79" i="459"/>
  <c r="N71" i="459"/>
  <c r="N63" i="459"/>
  <c r="N55" i="459"/>
  <c r="N78" i="459"/>
  <c r="N70" i="459"/>
  <c r="N62" i="459"/>
  <c r="N54" i="459"/>
  <c r="N77" i="459"/>
  <c r="N69" i="459"/>
  <c r="N61" i="459"/>
  <c r="N53" i="459"/>
  <c r="N76" i="459"/>
  <c r="N68" i="459"/>
  <c r="N60" i="459"/>
  <c r="N52" i="459"/>
  <c r="N80" i="459"/>
  <c r="N64" i="459"/>
  <c r="N74" i="459"/>
  <c r="N58" i="459"/>
  <c r="N72" i="459"/>
  <c r="N56" i="459"/>
  <c r="N59" i="459"/>
  <c r="N51" i="459"/>
  <c r="N67" i="459"/>
  <c r="N75" i="459"/>
  <c r="N66" i="459"/>
  <c r="H76" i="460"/>
  <c r="H68" i="460"/>
  <c r="H60" i="460"/>
  <c r="H52" i="460"/>
  <c r="H82" i="460"/>
  <c r="H81" i="460"/>
  <c r="H73" i="460"/>
  <c r="H65" i="460"/>
  <c r="H57" i="460"/>
  <c r="H80" i="460"/>
  <c r="H79" i="460"/>
  <c r="H71" i="460"/>
  <c r="H63" i="460"/>
  <c r="H55" i="460"/>
  <c r="H66" i="460"/>
  <c r="H56" i="460"/>
  <c r="H67" i="460"/>
  <c r="H74" i="460"/>
  <c r="H64" i="460"/>
  <c r="H77" i="460"/>
  <c r="H61" i="460"/>
  <c r="H75" i="460"/>
  <c r="H58" i="460"/>
  <c r="H62" i="460"/>
  <c r="H78" i="460"/>
  <c r="H59" i="460"/>
  <c r="H53" i="460"/>
  <c r="H72" i="460"/>
  <c r="H70" i="460"/>
  <c r="H54" i="460"/>
  <c r="H69" i="460"/>
  <c r="M32" i="479"/>
  <c r="M25" i="479"/>
  <c r="M17" i="479"/>
  <c r="M35" i="479"/>
  <c r="M18" i="479"/>
  <c r="M15" i="479"/>
  <c r="M12" i="479"/>
  <c r="M42" i="479"/>
  <c r="M26" i="479"/>
  <c r="M43" i="479"/>
  <c r="M27" i="479"/>
  <c r="M22" i="479"/>
  <c r="M38" i="479"/>
  <c r="M24" i="479"/>
  <c r="M33" i="479"/>
  <c r="M40" i="479"/>
  <c r="M28" i="479"/>
  <c r="M30" i="479"/>
  <c r="M37" i="479"/>
  <c r="M23" i="479"/>
  <c r="M39" i="479"/>
  <c r="M36" i="479"/>
  <c r="M16" i="479"/>
  <c r="M34" i="479"/>
  <c r="M20" i="479"/>
  <c r="M41" i="479"/>
  <c r="M19" i="479"/>
  <c r="M31" i="479"/>
  <c r="M14" i="479"/>
  <c r="M29" i="479"/>
  <c r="M21" i="479"/>
  <c r="M13" i="479"/>
  <c r="W43" i="465"/>
  <c r="W35" i="465"/>
  <c r="W27" i="465"/>
  <c r="W19" i="465"/>
  <c r="W39" i="465"/>
  <c r="W31" i="465"/>
  <c r="W23" i="465"/>
  <c r="W15" i="465"/>
  <c r="W38" i="465"/>
  <c r="W45" i="465"/>
  <c r="W32" i="465"/>
  <c r="W26" i="465"/>
  <c r="W40" i="465"/>
  <c r="W34" i="465"/>
  <c r="W21" i="465"/>
  <c r="W41" i="465"/>
  <c r="W28" i="465"/>
  <c r="W22" i="465"/>
  <c r="W42" i="465"/>
  <c r="W36" i="465"/>
  <c r="W17" i="465"/>
  <c r="W24" i="465"/>
  <c r="W44" i="465"/>
  <c r="W33" i="465"/>
  <c r="W16" i="465"/>
  <c r="W30" i="465"/>
  <c r="W37" i="465"/>
  <c r="W18" i="465"/>
  <c r="W20" i="465"/>
  <c r="W29" i="465"/>
  <c r="W25" i="465"/>
  <c r="T78" i="460"/>
  <c r="T70" i="460"/>
  <c r="T62" i="460"/>
  <c r="T54" i="460"/>
  <c r="T76" i="460"/>
  <c r="T75" i="460"/>
  <c r="T67" i="460"/>
  <c r="T59" i="460"/>
  <c r="T82" i="460"/>
  <c r="T81" i="460"/>
  <c r="T73" i="460"/>
  <c r="T65" i="460"/>
  <c r="T57" i="460"/>
  <c r="T79" i="460"/>
  <c r="T71" i="460"/>
  <c r="T61" i="460"/>
  <c r="T55" i="460"/>
  <c r="T72" i="460"/>
  <c r="T69" i="460"/>
  <c r="T52" i="460"/>
  <c r="T66" i="460"/>
  <c r="T63" i="460"/>
  <c r="T53" i="460"/>
  <c r="T68" i="460"/>
  <c r="T80" i="460"/>
  <c r="T58" i="460"/>
  <c r="T77" i="460"/>
  <c r="T60" i="460"/>
  <c r="T74" i="460"/>
  <c r="T64" i="460"/>
  <c r="T56" i="460"/>
  <c r="N42" i="465"/>
  <c r="N34" i="465"/>
  <c r="N26" i="465"/>
  <c r="N18" i="465"/>
  <c r="N39" i="465"/>
  <c r="N31" i="465"/>
  <c r="N23" i="465"/>
  <c r="N15" i="465"/>
  <c r="N29" i="465"/>
  <c r="N16" i="465"/>
  <c r="N36" i="465"/>
  <c r="N30" i="465"/>
  <c r="N17" i="465"/>
  <c r="N43" i="465"/>
  <c r="N44" i="465"/>
  <c r="N38" i="465"/>
  <c r="N25" i="465"/>
  <c r="N19" i="465"/>
  <c r="N45" i="465"/>
  <c r="N32" i="465"/>
  <c r="N41" i="465"/>
  <c r="N28" i="465"/>
  <c r="N22" i="465"/>
  <c r="N20" i="465"/>
  <c r="N27" i="465"/>
  <c r="N24" i="465"/>
  <c r="N33" i="465"/>
  <c r="N40" i="465"/>
  <c r="N21" i="465"/>
  <c r="N35" i="465"/>
  <c r="N37" i="465"/>
  <c r="I29" i="467"/>
  <c r="I30" i="467"/>
  <c r="I14" i="467"/>
  <c r="I35" i="467"/>
  <c r="I19" i="467"/>
  <c r="I36" i="467"/>
  <c r="I20" i="467"/>
  <c r="I37" i="467"/>
  <c r="I43" i="467"/>
  <c r="I27" i="467"/>
  <c r="I28" i="467"/>
  <c r="I18" i="467"/>
  <c r="I33" i="467"/>
  <c r="I25" i="467"/>
  <c r="I15" i="467"/>
  <c r="I22" i="467"/>
  <c r="I44" i="467"/>
  <c r="I31" i="467"/>
  <c r="I42" i="467"/>
  <c r="I40" i="467"/>
  <c r="I38" i="467"/>
  <c r="I26" i="467"/>
  <c r="I16" i="467"/>
  <c r="I23" i="467"/>
  <c r="I34" i="467"/>
  <c r="I32" i="467"/>
  <c r="I17" i="467"/>
  <c r="I41" i="467"/>
  <c r="I39" i="467"/>
  <c r="I24" i="467"/>
  <c r="I21" i="467"/>
  <c r="L40" i="479"/>
  <c r="L36" i="479"/>
  <c r="L32" i="479"/>
  <c r="L28" i="479"/>
  <c r="L24" i="479"/>
  <c r="L20" i="479"/>
  <c r="L16" i="479"/>
  <c r="L12" i="479"/>
  <c r="L41" i="479"/>
  <c r="L37" i="479"/>
  <c r="L33" i="479"/>
  <c r="L29" i="479"/>
  <c r="L25" i="479"/>
  <c r="L21" i="479"/>
  <c r="L17" i="479"/>
  <c r="L13" i="479"/>
  <c r="L42" i="479"/>
  <c r="L38" i="479"/>
  <c r="L34" i="479"/>
  <c r="L30" i="479"/>
  <c r="L26" i="479"/>
  <c r="L22" i="479"/>
  <c r="L43" i="479"/>
  <c r="L39" i="479"/>
  <c r="L35" i="479"/>
  <c r="L31" i="479"/>
  <c r="L27" i="479"/>
  <c r="L14" i="479"/>
  <c r="L18" i="479"/>
  <c r="L15" i="479"/>
  <c r="L19" i="479"/>
  <c r="L23" i="479"/>
  <c r="H80" i="465"/>
  <c r="H72" i="465"/>
  <c r="H81" i="465"/>
  <c r="H73" i="465"/>
  <c r="H66" i="465"/>
  <c r="H58" i="465"/>
  <c r="H67" i="465"/>
  <c r="H59" i="465"/>
  <c r="H57" i="465"/>
  <c r="H83" i="465"/>
  <c r="H77" i="465"/>
  <c r="H61" i="465"/>
  <c r="H63" i="465"/>
  <c r="H74" i="465"/>
  <c r="H65" i="465"/>
  <c r="H79" i="465"/>
  <c r="H69" i="465"/>
  <c r="H82" i="465"/>
  <c r="H76" i="465"/>
  <c r="H71" i="465"/>
  <c r="H85" i="465"/>
  <c r="H56" i="465"/>
  <c r="H62" i="465"/>
  <c r="H60" i="465"/>
  <c r="H84" i="465"/>
  <c r="H64" i="465"/>
  <c r="H78" i="465"/>
  <c r="H75" i="465"/>
  <c r="H70" i="465"/>
  <c r="H68" i="465"/>
  <c r="H55" i="465"/>
  <c r="R34" i="466"/>
  <c r="R18" i="466"/>
  <c r="R39" i="466"/>
  <c r="R23" i="466"/>
  <c r="R40" i="466"/>
  <c r="R24" i="466"/>
  <c r="R31" i="466"/>
  <c r="R42" i="466"/>
  <c r="R32" i="466"/>
  <c r="R22" i="466"/>
  <c r="R33" i="466"/>
  <c r="R19" i="466"/>
  <c r="R15" i="466"/>
  <c r="R30" i="466"/>
  <c r="R20" i="466"/>
  <c r="R38" i="466"/>
  <c r="R28" i="466"/>
  <c r="R21" i="466"/>
  <c r="R36" i="466"/>
  <c r="R14" i="466"/>
  <c r="R27" i="466"/>
  <c r="R41" i="466"/>
  <c r="R16" i="466"/>
  <c r="R35" i="466"/>
  <c r="R29" i="466"/>
  <c r="R13" i="466"/>
  <c r="R26" i="466"/>
  <c r="R37" i="466"/>
  <c r="R12" i="466"/>
  <c r="R25" i="466"/>
  <c r="R17" i="466"/>
  <c r="I78" i="479"/>
  <c r="I74" i="479"/>
  <c r="I70" i="479"/>
  <c r="I66" i="479"/>
  <c r="I79" i="479"/>
  <c r="I75" i="479"/>
  <c r="I71" i="479"/>
  <c r="I67" i="479"/>
  <c r="I76" i="479"/>
  <c r="I72" i="479"/>
  <c r="I68" i="479"/>
  <c r="I65" i="479"/>
  <c r="I54" i="479"/>
  <c r="I61" i="479"/>
  <c r="I82" i="479"/>
  <c r="I77" i="479"/>
  <c r="I81" i="479"/>
  <c r="I62" i="479"/>
  <c r="I63" i="479"/>
  <c r="I58" i="479"/>
  <c r="I53" i="479"/>
  <c r="I60" i="479"/>
  <c r="I55" i="479"/>
  <c r="I73" i="479"/>
  <c r="I57" i="479"/>
  <c r="I80" i="479"/>
  <c r="I64" i="479"/>
  <c r="I52" i="479"/>
  <c r="I59" i="479"/>
  <c r="I69" i="479"/>
  <c r="I83" i="479"/>
  <c r="I56" i="479"/>
  <c r="N41" i="459"/>
  <c r="N33" i="459"/>
  <c r="N25" i="459"/>
  <c r="N17" i="459"/>
  <c r="N39" i="459"/>
  <c r="N38" i="459"/>
  <c r="N30" i="459"/>
  <c r="N22" i="459"/>
  <c r="N14" i="459"/>
  <c r="N37" i="459"/>
  <c r="N29" i="459"/>
  <c r="N36" i="459"/>
  <c r="N28" i="459"/>
  <c r="N20" i="459"/>
  <c r="N12" i="459"/>
  <c r="N24" i="459"/>
  <c r="N40" i="459"/>
  <c r="N34" i="459"/>
  <c r="N16" i="459"/>
  <c r="N23" i="459"/>
  <c r="N13" i="459"/>
  <c r="N35" i="459"/>
  <c r="N32" i="459"/>
  <c r="N26" i="459"/>
  <c r="N31" i="459"/>
  <c r="N21" i="459"/>
  <c r="N19" i="459"/>
  <c r="N42" i="459"/>
  <c r="N18" i="459"/>
  <c r="N27" i="459"/>
  <c r="N15" i="459"/>
  <c r="H39" i="460"/>
  <c r="H31" i="460"/>
  <c r="H23" i="460"/>
  <c r="H15" i="460"/>
  <c r="H37" i="460"/>
  <c r="H29" i="460"/>
  <c r="H21" i="460"/>
  <c r="H13" i="460"/>
  <c r="H36" i="460"/>
  <c r="H28" i="460"/>
  <c r="H20" i="460"/>
  <c r="H43" i="460"/>
  <c r="H35" i="460"/>
  <c r="H27" i="460"/>
  <c r="H19" i="460"/>
  <c r="H42" i="460"/>
  <c r="H34" i="460"/>
  <c r="H26" i="460"/>
  <c r="H18" i="460"/>
  <c r="H38" i="460"/>
  <c r="H22" i="460"/>
  <c r="H32" i="460"/>
  <c r="H16" i="460"/>
  <c r="H30" i="460"/>
  <c r="H14" i="460"/>
  <c r="H41" i="460"/>
  <c r="H25" i="460"/>
  <c r="H40" i="460"/>
  <c r="H17" i="460"/>
  <c r="H24" i="460"/>
  <c r="H33" i="460"/>
  <c r="G83" i="467"/>
  <c r="G79" i="467"/>
  <c r="G75" i="467"/>
  <c r="G71" i="467"/>
  <c r="G67" i="467"/>
  <c r="G63" i="467"/>
  <c r="G74" i="467"/>
  <c r="G69" i="467"/>
  <c r="G57" i="467"/>
  <c r="G53" i="467"/>
  <c r="G80" i="467"/>
  <c r="G58" i="467"/>
  <c r="G54" i="467"/>
  <c r="G70" i="467"/>
  <c r="G62" i="467"/>
  <c r="G78" i="467"/>
  <c r="G59" i="467"/>
  <c r="G55" i="467"/>
  <c r="G60" i="467"/>
  <c r="G56" i="467"/>
  <c r="G81" i="467"/>
  <c r="G73" i="467"/>
  <c r="G76" i="467"/>
  <c r="G66" i="467"/>
  <c r="G72" i="467"/>
  <c r="G65" i="467"/>
  <c r="G68" i="467"/>
  <c r="G64" i="467"/>
  <c r="G61" i="467"/>
  <c r="G82" i="467"/>
  <c r="G77" i="467"/>
  <c r="V38" i="465"/>
  <c r="V30" i="465"/>
  <c r="V22" i="465"/>
  <c r="V43" i="465"/>
  <c r="V35" i="465"/>
  <c r="V27" i="465"/>
  <c r="V19" i="465"/>
  <c r="V44" i="465"/>
  <c r="V25" i="465"/>
  <c r="V45" i="465"/>
  <c r="V32" i="465"/>
  <c r="V26" i="465"/>
  <c r="V40" i="465"/>
  <c r="V34" i="465"/>
  <c r="V21" i="465"/>
  <c r="V15" i="465"/>
  <c r="V41" i="465"/>
  <c r="V28" i="465"/>
  <c r="V37" i="465"/>
  <c r="V24" i="465"/>
  <c r="V18" i="465"/>
  <c r="V29" i="465"/>
  <c r="V36" i="465"/>
  <c r="V17" i="465"/>
  <c r="V31" i="465"/>
  <c r="V33" i="465"/>
  <c r="V42" i="465"/>
  <c r="V16" i="465"/>
  <c r="V23" i="465"/>
  <c r="V39" i="465"/>
  <c r="V20" i="465"/>
  <c r="T38" i="459"/>
  <c r="T30" i="459"/>
  <c r="T22" i="459"/>
  <c r="T14" i="459"/>
  <c r="T36" i="459"/>
  <c r="T35" i="459"/>
  <c r="T27" i="459"/>
  <c r="T19" i="459"/>
  <c r="T42" i="459"/>
  <c r="T34" i="459"/>
  <c r="T26" i="459"/>
  <c r="T41" i="459"/>
  <c r="T33" i="459"/>
  <c r="T25" i="459"/>
  <c r="T17" i="459"/>
  <c r="T18" i="459"/>
  <c r="T28" i="459"/>
  <c r="T31" i="459"/>
  <c r="T39" i="459"/>
  <c r="T20" i="459"/>
  <c r="T37" i="459"/>
  <c r="T32" i="459"/>
  <c r="T16" i="459"/>
  <c r="T29" i="459"/>
  <c r="T24" i="459"/>
  <c r="T40" i="459"/>
  <c r="T13" i="459"/>
  <c r="T15" i="459"/>
  <c r="T21" i="459"/>
  <c r="T12" i="459"/>
  <c r="T23" i="459"/>
  <c r="F29" i="479"/>
  <c r="F16" i="479"/>
  <c r="F13" i="479"/>
  <c r="F32" i="479"/>
  <c r="F25" i="479"/>
  <c r="F39" i="479"/>
  <c r="F20" i="479"/>
  <c r="F17" i="479"/>
  <c r="F14" i="479"/>
  <c r="F40" i="479"/>
  <c r="F41" i="479"/>
  <c r="F12" i="479"/>
  <c r="F36" i="479"/>
  <c r="F43" i="479"/>
  <c r="F31" i="479"/>
  <c r="F22" i="479"/>
  <c r="F38" i="479"/>
  <c r="F24" i="479"/>
  <c r="F33" i="479"/>
  <c r="F26" i="479"/>
  <c r="F28" i="479"/>
  <c r="F35" i="479"/>
  <c r="F42" i="479"/>
  <c r="F30" i="479"/>
  <c r="F19" i="479"/>
  <c r="F37" i="479"/>
  <c r="F21" i="479"/>
  <c r="F27" i="479"/>
  <c r="F34" i="479"/>
  <c r="F15" i="479"/>
  <c r="F23" i="479"/>
  <c r="F18" i="479"/>
  <c r="G76" i="460"/>
  <c r="G68" i="460"/>
  <c r="G60" i="460"/>
  <c r="G52" i="460"/>
  <c r="G82" i="460"/>
  <c r="G74" i="460"/>
  <c r="G66" i="460"/>
  <c r="G58" i="460"/>
  <c r="G78" i="460"/>
  <c r="G70" i="460"/>
  <c r="G62" i="460"/>
  <c r="G54" i="460"/>
  <c r="G73" i="460"/>
  <c r="G56" i="460"/>
  <c r="G81" i="460"/>
  <c r="G67" i="460"/>
  <c r="G57" i="460"/>
  <c r="G79" i="460"/>
  <c r="G71" i="460"/>
  <c r="G77" i="460"/>
  <c r="G80" i="460"/>
  <c r="G72" i="460"/>
  <c r="G61" i="460"/>
  <c r="G75" i="460"/>
  <c r="G69" i="460"/>
  <c r="G63" i="460"/>
  <c r="G53" i="460"/>
  <c r="G65" i="460"/>
  <c r="G55" i="460"/>
  <c r="G64" i="460"/>
  <c r="G59" i="460"/>
  <c r="F85" i="465"/>
  <c r="F77" i="465"/>
  <c r="F78" i="465"/>
  <c r="F71" i="465"/>
  <c r="F63" i="465"/>
  <c r="F55" i="465"/>
  <c r="F82" i="465"/>
  <c r="F80" i="465"/>
  <c r="F76" i="465"/>
  <c r="F74" i="465"/>
  <c r="F64" i="465"/>
  <c r="F56" i="465"/>
  <c r="F83" i="465"/>
  <c r="F79" i="465"/>
  <c r="F70" i="465"/>
  <c r="F72" i="465"/>
  <c r="F59" i="465"/>
  <c r="F57" i="465"/>
  <c r="F61" i="465"/>
  <c r="F67" i="465"/>
  <c r="F65" i="465"/>
  <c r="F69" i="465"/>
  <c r="F58" i="465"/>
  <c r="F73" i="465"/>
  <c r="F60" i="465"/>
  <c r="F62" i="465"/>
  <c r="F81" i="465"/>
  <c r="F84" i="465"/>
  <c r="F66" i="465"/>
  <c r="F75" i="465"/>
  <c r="F68" i="465"/>
  <c r="P80" i="459"/>
  <c r="P72" i="459"/>
  <c r="P64" i="459"/>
  <c r="P56" i="459"/>
  <c r="P78" i="459"/>
  <c r="P70" i="459"/>
  <c r="P62" i="459"/>
  <c r="P54" i="459"/>
  <c r="P77" i="459"/>
  <c r="P69" i="459"/>
  <c r="P61" i="459"/>
  <c r="P53" i="459"/>
  <c r="P76" i="459"/>
  <c r="P68" i="459"/>
  <c r="P60" i="459"/>
  <c r="P52" i="459"/>
  <c r="P75" i="459"/>
  <c r="P67" i="459"/>
  <c r="P59" i="459"/>
  <c r="P51" i="459"/>
  <c r="P71" i="459"/>
  <c r="P55" i="459"/>
  <c r="P81" i="459"/>
  <c r="P65" i="459"/>
  <c r="P79" i="459"/>
  <c r="P63" i="459"/>
  <c r="P58" i="459"/>
  <c r="P73" i="459"/>
  <c r="P57" i="459"/>
  <c r="P66" i="459"/>
  <c r="P74" i="459"/>
  <c r="G39" i="460"/>
  <c r="G31" i="460"/>
  <c r="G23" i="460"/>
  <c r="G15" i="460"/>
  <c r="G37" i="460"/>
  <c r="G29" i="460"/>
  <c r="G21" i="460"/>
  <c r="G13" i="460"/>
  <c r="G41" i="460"/>
  <c r="G33" i="460"/>
  <c r="G25" i="460"/>
  <c r="G17" i="460"/>
  <c r="G35" i="460"/>
  <c r="G19" i="460"/>
  <c r="G42" i="460"/>
  <c r="G26" i="460"/>
  <c r="G40" i="460"/>
  <c r="G24" i="460"/>
  <c r="G38" i="460"/>
  <c r="G22" i="460"/>
  <c r="G28" i="460"/>
  <c r="G43" i="460"/>
  <c r="G14" i="460"/>
  <c r="G27" i="460"/>
  <c r="G20" i="460"/>
  <c r="G36" i="460"/>
  <c r="G30" i="460"/>
  <c r="G32" i="460"/>
  <c r="G34" i="460"/>
  <c r="G18" i="460"/>
  <c r="G16" i="460"/>
  <c r="L43" i="465"/>
  <c r="L35" i="465"/>
  <c r="L27" i="465"/>
  <c r="L19" i="465"/>
  <c r="L40" i="465"/>
  <c r="L32" i="465"/>
  <c r="L24" i="465"/>
  <c r="L16" i="465"/>
  <c r="L41" i="465"/>
  <c r="L22" i="465"/>
  <c r="L42" i="465"/>
  <c r="L29" i="465"/>
  <c r="L23" i="465"/>
  <c r="L37" i="465"/>
  <c r="L31" i="465"/>
  <c r="L18" i="465"/>
  <c r="L44" i="465"/>
  <c r="L38" i="465"/>
  <c r="L25" i="465"/>
  <c r="L45" i="465"/>
  <c r="L34" i="465"/>
  <c r="L21" i="465"/>
  <c r="L15" i="465"/>
  <c r="L39" i="465"/>
  <c r="L20" i="465"/>
  <c r="L36" i="465"/>
  <c r="L17" i="465"/>
  <c r="L26" i="465"/>
  <c r="L33" i="465"/>
  <c r="L28" i="465"/>
  <c r="L30" i="465"/>
  <c r="M33" i="467"/>
  <c r="M34" i="467"/>
  <c r="M18" i="467"/>
  <c r="M35" i="467"/>
  <c r="M39" i="467"/>
  <c r="M23" i="467"/>
  <c r="M40" i="467"/>
  <c r="M24" i="467"/>
  <c r="M41" i="467"/>
  <c r="M31" i="467"/>
  <c r="M15" i="467"/>
  <c r="M44" i="467"/>
  <c r="M42" i="467"/>
  <c r="M22" i="467"/>
  <c r="M19" i="467"/>
  <c r="M26" i="467"/>
  <c r="M38" i="467"/>
  <c r="M36" i="467"/>
  <c r="M16" i="467"/>
  <c r="M29" i="467"/>
  <c r="M20" i="467"/>
  <c r="M27" i="467"/>
  <c r="M43" i="467"/>
  <c r="M32" i="467"/>
  <c r="M17" i="467"/>
  <c r="M14" i="467"/>
  <c r="M37" i="467"/>
  <c r="M30" i="467"/>
  <c r="M21" i="467"/>
  <c r="M28" i="467"/>
  <c r="M25" i="467"/>
  <c r="O30" i="479"/>
  <c r="O33" i="479"/>
  <c r="O21" i="479"/>
  <c r="O40" i="479"/>
  <c r="O41" i="479"/>
  <c r="O14" i="479"/>
  <c r="O26" i="479"/>
  <c r="O28" i="479"/>
  <c r="O35" i="479"/>
  <c r="O19" i="479"/>
  <c r="O17" i="479"/>
  <c r="O42" i="479"/>
  <c r="O32" i="479"/>
  <c r="O25" i="479"/>
  <c r="O39" i="479"/>
  <c r="O27" i="479"/>
  <c r="O34" i="479"/>
  <c r="O43" i="479"/>
  <c r="O38" i="479"/>
  <c r="O24" i="479"/>
  <c r="O20" i="479"/>
  <c r="O12" i="479"/>
  <c r="O15" i="479"/>
  <c r="O18" i="479"/>
  <c r="O31" i="479"/>
  <c r="O23" i="479"/>
  <c r="O37" i="479"/>
  <c r="O29" i="479"/>
  <c r="O22" i="479"/>
  <c r="O13" i="479"/>
  <c r="O36" i="479"/>
  <c r="O16" i="479"/>
  <c r="V43" i="460"/>
  <c r="V40" i="460"/>
  <c r="V32" i="460"/>
  <c r="V24" i="460"/>
  <c r="V16" i="460"/>
  <c r="V38" i="460"/>
  <c r="V30" i="460"/>
  <c r="V22" i="460"/>
  <c r="V14" i="460"/>
  <c r="V37" i="460"/>
  <c r="V29" i="460"/>
  <c r="V21" i="460"/>
  <c r="V13" i="460"/>
  <c r="V36" i="460"/>
  <c r="V28" i="460"/>
  <c r="V20" i="460"/>
  <c r="V35" i="460"/>
  <c r="V27" i="460"/>
  <c r="V19" i="460"/>
  <c r="V39" i="460"/>
  <c r="V23" i="460"/>
  <c r="V33" i="460"/>
  <c r="V17" i="460"/>
  <c r="V31" i="460"/>
  <c r="V15" i="460"/>
  <c r="V18" i="460"/>
  <c r="V42" i="460"/>
  <c r="V26" i="460"/>
  <c r="V41" i="460"/>
  <c r="V25" i="460"/>
  <c r="V34" i="460"/>
  <c r="E77" i="479"/>
  <c r="E73" i="479"/>
  <c r="E69" i="479"/>
  <c r="E65" i="479"/>
  <c r="E78" i="479"/>
  <c r="E74" i="479"/>
  <c r="E70" i="479"/>
  <c r="E66" i="479"/>
  <c r="E82" i="479"/>
  <c r="E79" i="479"/>
  <c r="E75" i="479"/>
  <c r="E71" i="479"/>
  <c r="E68" i="479"/>
  <c r="E81" i="479"/>
  <c r="E62" i="479"/>
  <c r="E67" i="479"/>
  <c r="E56" i="479"/>
  <c r="E57" i="479"/>
  <c r="E63" i="479"/>
  <c r="E58" i="479"/>
  <c r="E60" i="479"/>
  <c r="E55" i="479"/>
  <c r="E80" i="479"/>
  <c r="E76" i="479"/>
  <c r="E64" i="479"/>
  <c r="E59" i="479"/>
  <c r="E72" i="479"/>
  <c r="E54" i="479"/>
  <c r="E53" i="479"/>
  <c r="E52" i="479"/>
  <c r="E83" i="479"/>
  <c r="E61" i="479"/>
  <c r="L74" i="459"/>
  <c r="L66" i="459"/>
  <c r="L58" i="459"/>
  <c r="L80" i="459"/>
  <c r="L72" i="459"/>
  <c r="L64" i="459"/>
  <c r="L56" i="459"/>
  <c r="L79" i="459"/>
  <c r="L71" i="459"/>
  <c r="L63" i="459"/>
  <c r="L55" i="459"/>
  <c r="L78" i="459"/>
  <c r="L70" i="459"/>
  <c r="L62" i="459"/>
  <c r="L54" i="459"/>
  <c r="L77" i="459"/>
  <c r="L69" i="459"/>
  <c r="L61" i="459"/>
  <c r="L53" i="459"/>
  <c r="L73" i="459"/>
  <c r="L57" i="459"/>
  <c r="L67" i="459"/>
  <c r="L51" i="459"/>
  <c r="L81" i="459"/>
  <c r="L65" i="459"/>
  <c r="L75" i="459"/>
  <c r="L59" i="459"/>
  <c r="L76" i="459"/>
  <c r="L60" i="459"/>
  <c r="L52" i="459"/>
  <c r="L68" i="459"/>
  <c r="U37" i="459"/>
  <c r="U29" i="459"/>
  <c r="U21" i="459"/>
  <c r="U13" i="459"/>
  <c r="U35" i="459"/>
  <c r="U27" i="459"/>
  <c r="U19" i="459"/>
  <c r="U39" i="459"/>
  <c r="U31" i="459"/>
  <c r="U23" i="459"/>
  <c r="U15" i="459"/>
  <c r="U30" i="459"/>
  <c r="U40" i="459"/>
  <c r="U33" i="459"/>
  <c r="U38" i="459"/>
  <c r="U28" i="459"/>
  <c r="U22" i="459"/>
  <c r="U12" i="459"/>
  <c r="U36" i="459"/>
  <c r="U32" i="459"/>
  <c r="U24" i="459"/>
  <c r="U41" i="459"/>
  <c r="U18" i="459"/>
  <c r="U20" i="459"/>
  <c r="U17" i="459"/>
  <c r="U42" i="459"/>
  <c r="U16" i="459"/>
  <c r="U26" i="459"/>
  <c r="U25" i="459"/>
  <c r="U34" i="459"/>
  <c r="U14" i="459"/>
  <c r="L82" i="460"/>
  <c r="L74" i="460"/>
  <c r="L66" i="460"/>
  <c r="L58" i="460"/>
  <c r="L80" i="460"/>
  <c r="L79" i="460"/>
  <c r="L71" i="460"/>
  <c r="L63" i="460"/>
  <c r="L55" i="460"/>
  <c r="L78" i="460"/>
  <c r="L77" i="460"/>
  <c r="L69" i="460"/>
  <c r="L61" i="460"/>
  <c r="L53" i="460"/>
  <c r="L70" i="460"/>
  <c r="L60" i="460"/>
  <c r="L64" i="460"/>
  <c r="L54" i="460"/>
  <c r="L75" i="460"/>
  <c r="L65" i="460"/>
  <c r="L72" i="460"/>
  <c r="L62" i="460"/>
  <c r="L52" i="460"/>
  <c r="L57" i="460"/>
  <c r="L73" i="460"/>
  <c r="L56" i="460"/>
  <c r="L76" i="460"/>
  <c r="L67" i="460"/>
  <c r="L81" i="460"/>
  <c r="L59" i="460"/>
  <c r="L68" i="460"/>
  <c r="M64" i="467"/>
  <c r="J64" i="467" s="1"/>
  <c r="M61" i="467"/>
  <c r="J61" i="467" s="1"/>
  <c r="M82" i="467"/>
  <c r="J82" i="467" s="1"/>
  <c r="M77" i="467"/>
  <c r="J77" i="467" s="1"/>
  <c r="M72" i="467"/>
  <c r="J72" i="467" s="1"/>
  <c r="M70" i="467"/>
  <c r="J70" i="467" s="1"/>
  <c r="M65" i="467"/>
  <c r="J65" i="467" s="1"/>
  <c r="M62" i="467"/>
  <c r="J62" i="467" s="1"/>
  <c r="M83" i="467"/>
  <c r="J83" i="467" s="1"/>
  <c r="M59" i="467"/>
  <c r="J59" i="467" s="1"/>
  <c r="M55" i="467"/>
  <c r="J55" i="467" s="1"/>
  <c r="M78" i="467"/>
  <c r="J78" i="467" s="1"/>
  <c r="M73" i="467"/>
  <c r="J73" i="467" s="1"/>
  <c r="M68" i="467"/>
  <c r="J68" i="467" s="1"/>
  <c r="M81" i="467"/>
  <c r="J81" i="467" s="1"/>
  <c r="M76" i="467"/>
  <c r="J76" i="467" s="1"/>
  <c r="M79" i="467"/>
  <c r="J79" i="467" s="1"/>
  <c r="M63" i="467"/>
  <c r="J63" i="467" s="1"/>
  <c r="M60" i="467"/>
  <c r="J60" i="467" s="1"/>
  <c r="M80" i="467"/>
  <c r="J80" i="467" s="1"/>
  <c r="M66" i="467"/>
  <c r="J66" i="467" s="1"/>
  <c r="M69" i="467"/>
  <c r="J69" i="467" s="1"/>
  <c r="M57" i="467"/>
  <c r="J57" i="467" s="1"/>
  <c r="M54" i="467"/>
  <c r="J54" i="467" s="1"/>
  <c r="M75" i="467"/>
  <c r="J75" i="467" s="1"/>
  <c r="M56" i="467"/>
  <c r="J56" i="467" s="1"/>
  <c r="M71" i="467"/>
  <c r="J71" i="467" s="1"/>
  <c r="M74" i="467"/>
  <c r="J74" i="467" s="1"/>
  <c r="M53" i="467"/>
  <c r="J53" i="467" s="1"/>
  <c r="M67" i="467"/>
  <c r="J67" i="467" s="1"/>
  <c r="M58" i="467"/>
  <c r="J58" i="467" s="1"/>
  <c r="E38" i="479"/>
  <c r="E24" i="479"/>
  <c r="E41" i="479"/>
  <c r="E32" i="479"/>
  <c r="E25" i="479"/>
  <c r="E33" i="479"/>
  <c r="E26" i="479"/>
  <c r="E21" i="479"/>
  <c r="E18" i="479"/>
  <c r="E34" i="479"/>
  <c r="E29" i="479"/>
  <c r="E20" i="479"/>
  <c r="E16" i="479"/>
  <c r="E14" i="479"/>
  <c r="E12" i="479"/>
  <c r="E36" i="479"/>
  <c r="E43" i="479"/>
  <c r="E31" i="479"/>
  <c r="E22" i="479"/>
  <c r="E40" i="479"/>
  <c r="E28" i="479"/>
  <c r="E35" i="479"/>
  <c r="E42" i="479"/>
  <c r="E30" i="479"/>
  <c r="E19" i="479"/>
  <c r="E39" i="479"/>
  <c r="E13" i="479"/>
  <c r="E27" i="479"/>
  <c r="E15" i="479"/>
  <c r="E23" i="479"/>
  <c r="E37" i="479"/>
  <c r="E17" i="479"/>
  <c r="S78" i="460"/>
  <c r="S70" i="460"/>
  <c r="S62" i="460"/>
  <c r="S54" i="460"/>
  <c r="S76" i="460"/>
  <c r="S68" i="460"/>
  <c r="S60" i="460"/>
  <c r="S52" i="460"/>
  <c r="S80" i="460"/>
  <c r="S72" i="460"/>
  <c r="S64" i="460"/>
  <c r="S56" i="460"/>
  <c r="S79" i="460"/>
  <c r="S71" i="460"/>
  <c r="S61" i="460"/>
  <c r="S75" i="460"/>
  <c r="S65" i="460"/>
  <c r="S82" i="460"/>
  <c r="S55" i="460"/>
  <c r="S73" i="460"/>
  <c r="S67" i="460"/>
  <c r="S66" i="460"/>
  <c r="S63" i="460"/>
  <c r="S74" i="460"/>
  <c r="S57" i="460"/>
  <c r="S59" i="460"/>
  <c r="S81" i="460"/>
  <c r="S69" i="460"/>
  <c r="S53" i="460"/>
  <c r="S58" i="460"/>
  <c r="S77" i="460"/>
  <c r="H43" i="479"/>
  <c r="H39" i="479"/>
  <c r="H35" i="479"/>
  <c r="H31" i="479"/>
  <c r="H27" i="479"/>
  <c r="H23" i="479"/>
  <c r="H19" i="479"/>
  <c r="H15" i="479"/>
  <c r="H40" i="479"/>
  <c r="H36" i="479"/>
  <c r="H32" i="479"/>
  <c r="H28" i="479"/>
  <c r="H24" i="479"/>
  <c r="H20" i="479"/>
  <c r="H16" i="479"/>
  <c r="H12" i="479"/>
  <c r="H41" i="479"/>
  <c r="H37" i="479"/>
  <c r="H33" i="479"/>
  <c r="H29" i="479"/>
  <c r="H25" i="479"/>
  <c r="H21" i="479"/>
  <c r="H42" i="479"/>
  <c r="H38" i="479"/>
  <c r="H34" i="479"/>
  <c r="H30" i="479"/>
  <c r="H18" i="479"/>
  <c r="H14" i="479"/>
  <c r="H22" i="479"/>
  <c r="H26" i="479"/>
  <c r="H13" i="479"/>
  <c r="H17" i="479"/>
  <c r="V39" i="467"/>
  <c r="V40" i="467"/>
  <c r="V24" i="467"/>
  <c r="V41" i="467"/>
  <c r="V29" i="467"/>
  <c r="V30" i="467"/>
  <c r="V14" i="467"/>
  <c r="V31" i="467"/>
  <c r="V37" i="467"/>
  <c r="V21" i="467"/>
  <c r="V26" i="467"/>
  <c r="V16" i="467"/>
  <c r="V38" i="467"/>
  <c r="V23" i="467"/>
  <c r="V36" i="467"/>
  <c r="V34" i="467"/>
  <c r="V20" i="467"/>
  <c r="V32" i="467"/>
  <c r="V27" i="467"/>
  <c r="V17" i="467"/>
  <c r="V43" i="467"/>
  <c r="V18" i="467"/>
  <c r="V35" i="467"/>
  <c r="V25" i="467"/>
  <c r="V15" i="467"/>
  <c r="V33" i="467"/>
  <c r="V28" i="467"/>
  <c r="V22" i="467"/>
  <c r="V42" i="467"/>
  <c r="V19" i="467"/>
  <c r="V44" i="467"/>
  <c r="M75" i="479"/>
  <c r="M71" i="479"/>
  <c r="M67" i="479"/>
  <c r="M76" i="479"/>
  <c r="M72" i="479"/>
  <c r="M68" i="479"/>
  <c r="M77" i="479"/>
  <c r="M73" i="479"/>
  <c r="M81" i="479"/>
  <c r="M82" i="479"/>
  <c r="M80" i="479"/>
  <c r="M70" i="479"/>
  <c r="M65" i="479"/>
  <c r="M79" i="479"/>
  <c r="M74" i="479"/>
  <c r="M83" i="479"/>
  <c r="M69" i="479"/>
  <c r="M56" i="479"/>
  <c r="M59" i="479"/>
  <c r="M78" i="479"/>
  <c r="M53" i="479"/>
  <c r="M60" i="479"/>
  <c r="M55" i="479"/>
  <c r="M62" i="479"/>
  <c r="M64" i="479"/>
  <c r="M52" i="479"/>
  <c r="M66" i="479"/>
  <c r="M54" i="479"/>
  <c r="M61" i="479"/>
  <c r="M63" i="479"/>
  <c r="M58" i="479"/>
  <c r="M57" i="479"/>
  <c r="L81" i="479"/>
  <c r="L83" i="479"/>
  <c r="L79" i="479"/>
  <c r="L67" i="479"/>
  <c r="L64" i="479"/>
  <c r="L60" i="479"/>
  <c r="L56" i="479"/>
  <c r="L52" i="479"/>
  <c r="L61" i="479"/>
  <c r="L57" i="479"/>
  <c r="L53" i="479"/>
  <c r="L62" i="479"/>
  <c r="L58" i="479"/>
  <c r="L54" i="479"/>
  <c r="L72" i="479"/>
  <c r="L63" i="479"/>
  <c r="L59" i="479"/>
  <c r="L55" i="479"/>
  <c r="L65" i="479"/>
  <c r="L82" i="479"/>
  <c r="L77" i="479"/>
  <c r="L78" i="479"/>
  <c r="L74" i="479"/>
  <c r="L70" i="479"/>
  <c r="L73" i="479"/>
  <c r="L80" i="479"/>
  <c r="L76" i="479"/>
  <c r="L69" i="479"/>
  <c r="L66" i="479"/>
  <c r="L75" i="479"/>
  <c r="L68" i="479"/>
  <c r="L71" i="479"/>
  <c r="L42" i="459"/>
  <c r="L34" i="459"/>
  <c r="L26" i="459"/>
  <c r="L18" i="459"/>
  <c r="L40" i="459"/>
  <c r="L39" i="459"/>
  <c r="L31" i="459"/>
  <c r="L23" i="459"/>
  <c r="L15" i="459"/>
  <c r="L38" i="459"/>
  <c r="L30" i="459"/>
  <c r="L37" i="459"/>
  <c r="L29" i="459"/>
  <c r="L21" i="459"/>
  <c r="L13" i="459"/>
  <c r="L32" i="459"/>
  <c r="L17" i="459"/>
  <c r="L33" i="459"/>
  <c r="L19" i="459"/>
  <c r="L41" i="459"/>
  <c r="L16" i="459"/>
  <c r="L27" i="459"/>
  <c r="L35" i="459"/>
  <c r="L22" i="459"/>
  <c r="L20" i="459"/>
  <c r="L24" i="459"/>
  <c r="L28" i="459"/>
  <c r="L12" i="459"/>
  <c r="L36" i="459"/>
  <c r="L25" i="459"/>
  <c r="L14" i="459"/>
  <c r="P40" i="459"/>
  <c r="P32" i="459"/>
  <c r="P24" i="459"/>
  <c r="P16" i="459"/>
  <c r="P38" i="459"/>
  <c r="P37" i="459"/>
  <c r="P29" i="459"/>
  <c r="P21" i="459"/>
  <c r="P13" i="459"/>
  <c r="P36" i="459"/>
  <c r="P28" i="459"/>
  <c r="P35" i="459"/>
  <c r="P27" i="459"/>
  <c r="P19" i="459"/>
  <c r="P14" i="459"/>
  <c r="P33" i="459"/>
  <c r="P18" i="459"/>
  <c r="P41" i="459"/>
  <c r="P26" i="459"/>
  <c r="P23" i="459"/>
  <c r="P39" i="459"/>
  <c r="P20" i="459"/>
  <c r="P12" i="459"/>
  <c r="P34" i="459"/>
  <c r="P31" i="459"/>
  <c r="P15" i="459"/>
  <c r="P25" i="459"/>
  <c r="P42" i="459"/>
  <c r="P30" i="459"/>
  <c r="P17" i="459"/>
  <c r="P22" i="459"/>
  <c r="O80" i="479"/>
  <c r="O73" i="479"/>
  <c r="O71" i="479"/>
  <c r="O69" i="479"/>
  <c r="O66" i="479"/>
  <c r="O54" i="479"/>
  <c r="O57" i="479"/>
  <c r="O79" i="479"/>
  <c r="O64" i="479"/>
  <c r="O70" i="479"/>
  <c r="O82" i="479"/>
  <c r="O74" i="479"/>
  <c r="O60" i="479"/>
  <c r="O55" i="479"/>
  <c r="O62" i="479"/>
  <c r="O81" i="479"/>
  <c r="O77" i="479"/>
  <c r="O67" i="479"/>
  <c r="O52" i="479"/>
  <c r="O59" i="479"/>
  <c r="O76" i="479"/>
  <c r="O72" i="479"/>
  <c r="O61" i="479"/>
  <c r="O56" i="479"/>
  <c r="O75" i="479"/>
  <c r="O83" i="479"/>
  <c r="O68" i="479"/>
  <c r="O58" i="479"/>
  <c r="O65" i="479"/>
  <c r="O63" i="479"/>
  <c r="O78" i="479"/>
  <c r="O53" i="479"/>
  <c r="K82" i="460"/>
  <c r="K74" i="460"/>
  <c r="K66" i="460"/>
  <c r="K58" i="460"/>
  <c r="K80" i="460"/>
  <c r="K72" i="460"/>
  <c r="K64" i="460"/>
  <c r="K56" i="460"/>
  <c r="K76" i="460"/>
  <c r="K68" i="460"/>
  <c r="K60" i="460"/>
  <c r="K52" i="460"/>
  <c r="K53" i="460"/>
  <c r="K70" i="460"/>
  <c r="K79" i="460"/>
  <c r="K71" i="460"/>
  <c r="K54" i="460"/>
  <c r="K77" i="460"/>
  <c r="K61" i="460"/>
  <c r="K75" i="460"/>
  <c r="K78" i="460"/>
  <c r="K59" i="460"/>
  <c r="K55" i="460"/>
  <c r="K63" i="460"/>
  <c r="K57" i="460"/>
  <c r="K73" i="460"/>
  <c r="K62" i="460"/>
  <c r="K65" i="460"/>
  <c r="K69" i="460"/>
  <c r="K81" i="460"/>
  <c r="K67" i="460"/>
  <c r="V37" i="459"/>
  <c r="V29" i="459"/>
  <c r="V21" i="459"/>
  <c r="V13" i="459"/>
  <c r="V35" i="459"/>
  <c r="V42" i="459"/>
  <c r="V34" i="459"/>
  <c r="V26" i="459"/>
  <c r="V18" i="459"/>
  <c r="V41" i="459"/>
  <c r="V33" i="459"/>
  <c r="V25" i="459"/>
  <c r="V40" i="459"/>
  <c r="V32" i="459"/>
  <c r="V24" i="459"/>
  <c r="V16" i="459"/>
  <c r="V36" i="459"/>
  <c r="V31" i="459"/>
  <c r="V17" i="459"/>
  <c r="V14" i="459"/>
  <c r="V38" i="459"/>
  <c r="V20" i="459"/>
  <c r="V22" i="459"/>
  <c r="V28" i="459"/>
  <c r="V15" i="459"/>
  <c r="V19" i="459"/>
  <c r="V23" i="459"/>
  <c r="V39" i="459"/>
  <c r="V30" i="459"/>
  <c r="V27" i="459"/>
  <c r="V12" i="459"/>
  <c r="S43" i="460"/>
  <c r="S41" i="460"/>
  <c r="S33" i="460"/>
  <c r="S25" i="460"/>
  <c r="S17" i="460"/>
  <c r="S39" i="460"/>
  <c r="S31" i="460"/>
  <c r="S23" i="460"/>
  <c r="S15" i="460"/>
  <c r="S35" i="460"/>
  <c r="S27" i="460"/>
  <c r="S19" i="460"/>
  <c r="S29" i="460"/>
  <c r="S13" i="460"/>
  <c r="S36" i="460"/>
  <c r="S20" i="460"/>
  <c r="S34" i="460"/>
  <c r="S18" i="460"/>
  <c r="S32" i="460"/>
  <c r="S16" i="460"/>
  <c r="S37" i="460"/>
  <c r="S21" i="460"/>
  <c r="S40" i="460"/>
  <c r="S26" i="460"/>
  <c r="S42" i="460"/>
  <c r="S38" i="460"/>
  <c r="S28" i="460"/>
  <c r="S30" i="460"/>
  <c r="S14" i="460"/>
  <c r="S24" i="460"/>
  <c r="S22" i="460"/>
  <c r="Q79" i="459"/>
  <c r="Q71" i="459"/>
  <c r="Q63" i="459"/>
  <c r="Q55" i="459"/>
  <c r="Q77" i="459"/>
  <c r="Q69" i="459"/>
  <c r="Q61" i="459"/>
  <c r="Q53" i="459"/>
  <c r="Q81" i="459"/>
  <c r="Q73" i="459"/>
  <c r="Q65" i="459"/>
  <c r="Q57" i="459"/>
  <c r="Q75" i="459"/>
  <c r="Q59" i="459"/>
  <c r="Q66" i="459"/>
  <c r="Q80" i="459"/>
  <c r="Q64" i="459"/>
  <c r="Q78" i="459"/>
  <c r="Q62" i="459"/>
  <c r="Q68" i="459"/>
  <c r="Q60" i="459"/>
  <c r="Q54" i="459"/>
  <c r="Q67" i="459"/>
  <c r="Q51" i="459"/>
  <c r="Q76" i="459"/>
  <c r="Q70" i="459"/>
  <c r="Q72" i="459"/>
  <c r="Q52" i="459"/>
  <c r="Q74" i="459"/>
  <c r="Q58" i="459"/>
  <c r="Q56" i="459"/>
  <c r="T37" i="467"/>
  <c r="T38" i="467"/>
  <c r="T22" i="467"/>
  <c r="T39" i="467"/>
  <c r="T43" i="467"/>
  <c r="T27" i="467"/>
  <c r="T44" i="467"/>
  <c r="T28" i="467"/>
  <c r="T29" i="467"/>
  <c r="T35" i="467"/>
  <c r="T19" i="467"/>
  <c r="T31" i="467"/>
  <c r="T42" i="467"/>
  <c r="T40" i="467"/>
  <c r="T26" i="467"/>
  <c r="T16" i="467"/>
  <c r="T23" i="467"/>
  <c r="T36" i="467"/>
  <c r="T34" i="467"/>
  <c r="T20" i="467"/>
  <c r="T32" i="467"/>
  <c r="T17" i="467"/>
  <c r="T24" i="467"/>
  <c r="T14" i="467"/>
  <c r="T41" i="467"/>
  <c r="T30" i="467"/>
  <c r="T21" i="467"/>
  <c r="T18" i="467"/>
  <c r="T25" i="467"/>
  <c r="T15" i="467"/>
  <c r="T33" i="467"/>
  <c r="F38" i="465"/>
  <c r="F30" i="465"/>
  <c r="F22" i="465"/>
  <c r="F43" i="465"/>
  <c r="F35" i="465"/>
  <c r="F27" i="465"/>
  <c r="F19" i="465"/>
  <c r="F33" i="465"/>
  <c r="F20" i="465"/>
  <c r="F40" i="465"/>
  <c r="F34" i="465"/>
  <c r="F21" i="465"/>
  <c r="F42" i="465"/>
  <c r="F29" i="465"/>
  <c r="F16" i="465"/>
  <c r="F23" i="465"/>
  <c r="F36" i="465"/>
  <c r="F17" i="465"/>
  <c r="F44" i="465"/>
  <c r="F45" i="465"/>
  <c r="F32" i="465"/>
  <c r="F26" i="465"/>
  <c r="F37" i="465"/>
  <c r="F18" i="465"/>
  <c r="F25" i="465"/>
  <c r="F39" i="465"/>
  <c r="F15" i="465"/>
  <c r="F41" i="465"/>
  <c r="F24" i="465"/>
  <c r="F31" i="465"/>
  <c r="F28" i="465"/>
  <c r="V77" i="460"/>
  <c r="V69" i="460"/>
  <c r="V61" i="460"/>
  <c r="V53" i="460"/>
  <c r="V75" i="460"/>
  <c r="V82" i="460"/>
  <c r="V74" i="460"/>
  <c r="V66" i="460"/>
  <c r="V58" i="460"/>
  <c r="V81" i="460"/>
  <c r="V80" i="460"/>
  <c r="V72" i="460"/>
  <c r="V64" i="460"/>
  <c r="V56" i="460"/>
  <c r="V68" i="460"/>
  <c r="V62" i="460"/>
  <c r="V52" i="460"/>
  <c r="V59" i="460"/>
  <c r="V78" i="460"/>
  <c r="V73" i="460"/>
  <c r="V76" i="460"/>
  <c r="V70" i="460"/>
  <c r="V60" i="460"/>
  <c r="V63" i="460"/>
  <c r="V71" i="460"/>
  <c r="V65" i="460"/>
  <c r="V79" i="460"/>
  <c r="V57" i="460"/>
  <c r="V67" i="460"/>
  <c r="V55" i="460"/>
  <c r="V54" i="460"/>
  <c r="N30" i="466"/>
  <c r="N14" i="466"/>
  <c r="N35" i="466"/>
  <c r="N19" i="466"/>
  <c r="N36" i="466"/>
  <c r="N20" i="466"/>
  <c r="N27" i="466"/>
  <c r="N38" i="466"/>
  <c r="N21" i="466"/>
  <c r="N28" i="466"/>
  <c r="N17" i="466"/>
  <c r="N29" i="466"/>
  <c r="N18" i="466"/>
  <c r="N26" i="466"/>
  <c r="N40" i="466"/>
  <c r="N15" i="466"/>
  <c r="N34" i="466"/>
  <c r="N24" i="466"/>
  <c r="N16" i="466"/>
  <c r="N42" i="466"/>
  <c r="N22" i="466"/>
  <c r="N12" i="466"/>
  <c r="N39" i="466"/>
  <c r="N33" i="466"/>
  <c r="N41" i="466"/>
  <c r="N32" i="466"/>
  <c r="N13" i="466"/>
  <c r="N23" i="466"/>
  <c r="N37" i="466"/>
  <c r="N31" i="466"/>
  <c r="N25" i="466"/>
  <c r="P41" i="465"/>
  <c r="P33" i="465"/>
  <c r="P25" i="465"/>
  <c r="P17" i="465"/>
  <c r="P38" i="465"/>
  <c r="P30" i="465"/>
  <c r="P22" i="465"/>
  <c r="P36" i="465"/>
  <c r="P23" i="465"/>
  <c r="P43" i="465"/>
  <c r="P37" i="465"/>
  <c r="P24" i="465"/>
  <c r="P44" i="465"/>
  <c r="P45" i="465"/>
  <c r="P32" i="465"/>
  <c r="P19" i="465"/>
  <c r="P26" i="465"/>
  <c r="P39" i="465"/>
  <c r="P20" i="465"/>
  <c r="P35" i="465"/>
  <c r="P29" i="465"/>
  <c r="P16" i="465"/>
  <c r="P27" i="465"/>
  <c r="P34" i="465"/>
  <c r="P15" i="465"/>
  <c r="P31" i="465"/>
  <c r="P40" i="465"/>
  <c r="P21" i="465"/>
  <c r="P28" i="465"/>
  <c r="P42" i="465"/>
  <c r="P18" i="465"/>
  <c r="Q39" i="459"/>
  <c r="Q31" i="459"/>
  <c r="Q23" i="459"/>
  <c r="Q15" i="459"/>
  <c r="Q37" i="459"/>
  <c r="Q29" i="459"/>
  <c r="Q21" i="459"/>
  <c r="Q13" i="459"/>
  <c r="Q41" i="459"/>
  <c r="Q33" i="459"/>
  <c r="Q25" i="459"/>
  <c r="Q17" i="459"/>
  <c r="Q35" i="459"/>
  <c r="Q42" i="459"/>
  <c r="Q40" i="459"/>
  <c r="Q38" i="459"/>
  <c r="Q28" i="459"/>
  <c r="Q22" i="459"/>
  <c r="Q12" i="459"/>
  <c r="Q32" i="459"/>
  <c r="Q14" i="459"/>
  <c r="Q18" i="459"/>
  <c r="Q20" i="459"/>
  <c r="Q16" i="459"/>
  <c r="Q34" i="459"/>
  <c r="Q26" i="459"/>
  <c r="Q36" i="459"/>
  <c r="Q30" i="459"/>
  <c r="Q27" i="459"/>
  <c r="Q24" i="459"/>
  <c r="Q19" i="459"/>
  <c r="I75" i="459"/>
  <c r="I67" i="459"/>
  <c r="I59" i="459"/>
  <c r="I51" i="459"/>
  <c r="I81" i="459"/>
  <c r="I73" i="459"/>
  <c r="I65" i="459"/>
  <c r="I57" i="459"/>
  <c r="I77" i="459"/>
  <c r="I69" i="459"/>
  <c r="I61" i="459"/>
  <c r="I53" i="459"/>
  <c r="I79" i="459"/>
  <c r="I63" i="459"/>
  <c r="I70" i="459"/>
  <c r="I54" i="459"/>
  <c r="I68" i="459"/>
  <c r="I52" i="459"/>
  <c r="I66" i="459"/>
  <c r="I72" i="459"/>
  <c r="I78" i="459"/>
  <c r="I56" i="459"/>
  <c r="I62" i="459"/>
  <c r="I55" i="459"/>
  <c r="I80" i="459"/>
  <c r="I74" i="459"/>
  <c r="I64" i="459"/>
  <c r="I58" i="459"/>
  <c r="I76" i="459"/>
  <c r="I60" i="459"/>
  <c r="I71" i="459"/>
  <c r="Q33" i="466"/>
  <c r="Q17" i="466"/>
  <c r="Q38" i="466"/>
  <c r="Q22" i="466"/>
  <c r="Q39" i="466"/>
  <c r="Q23" i="466"/>
  <c r="Q30" i="466"/>
  <c r="Q35" i="466"/>
  <c r="Q25" i="466"/>
  <c r="Q13" i="466"/>
  <c r="Q42" i="466"/>
  <c r="Q32" i="466"/>
  <c r="Q40" i="466"/>
  <c r="Q19" i="466"/>
  <c r="Q15" i="466"/>
  <c r="Q37" i="466"/>
  <c r="Q27" i="466"/>
  <c r="Q36" i="466"/>
  <c r="Q14" i="466"/>
  <c r="Q24" i="466"/>
  <c r="Q41" i="466"/>
  <c r="Q16" i="466"/>
  <c r="Q21" i="466"/>
  <c r="Q18" i="466"/>
  <c r="Q29" i="466"/>
  <c r="Q26" i="466"/>
  <c r="Q34" i="466"/>
  <c r="Q20" i="466"/>
  <c r="Q31" i="466"/>
  <c r="Q28" i="466"/>
  <c r="Q12" i="466"/>
  <c r="K37" i="460"/>
  <c r="K29" i="460"/>
  <c r="K21" i="460"/>
  <c r="K13" i="460"/>
  <c r="K35" i="460"/>
  <c r="K27" i="460"/>
  <c r="K19" i="460"/>
  <c r="K39" i="460"/>
  <c r="K31" i="460"/>
  <c r="K23" i="460"/>
  <c r="K15" i="460"/>
  <c r="K33" i="460"/>
  <c r="K17" i="460"/>
  <c r="K40" i="460"/>
  <c r="K24" i="460"/>
  <c r="K38" i="460"/>
  <c r="K22" i="460"/>
  <c r="K36" i="460"/>
  <c r="K20" i="460"/>
  <c r="K34" i="460"/>
  <c r="K28" i="460"/>
  <c r="K18" i="460"/>
  <c r="K30" i="460"/>
  <c r="K14" i="460"/>
  <c r="K42" i="460"/>
  <c r="K26" i="460"/>
  <c r="K32" i="460"/>
  <c r="K41" i="460"/>
  <c r="K16" i="460"/>
  <c r="K43" i="460"/>
  <c r="K25" i="460"/>
  <c r="H80" i="479"/>
  <c r="H82" i="479"/>
  <c r="H81" i="479"/>
  <c r="H63" i="479"/>
  <c r="H59" i="479"/>
  <c r="H55" i="479"/>
  <c r="H70" i="479"/>
  <c r="H64" i="479"/>
  <c r="H60" i="479"/>
  <c r="H56" i="479"/>
  <c r="H52" i="479"/>
  <c r="H76" i="479"/>
  <c r="H61" i="479"/>
  <c r="H57" i="479"/>
  <c r="H53" i="479"/>
  <c r="H83" i="479"/>
  <c r="H74" i="479"/>
  <c r="H62" i="479"/>
  <c r="H58" i="479"/>
  <c r="H54" i="479"/>
  <c r="H78" i="479"/>
  <c r="H73" i="479"/>
  <c r="H75" i="479"/>
  <c r="H71" i="479"/>
  <c r="H68" i="479"/>
  <c r="H65" i="479"/>
  <c r="H77" i="479"/>
  <c r="H67" i="479"/>
  <c r="H79" i="479"/>
  <c r="H72" i="479"/>
  <c r="H66" i="479"/>
  <c r="H69" i="479"/>
  <c r="I35" i="459"/>
  <c r="I27" i="459"/>
  <c r="I19" i="459"/>
  <c r="I41" i="459"/>
  <c r="I33" i="459"/>
  <c r="I25" i="459"/>
  <c r="I17" i="459"/>
  <c r="I37" i="459"/>
  <c r="I29" i="459"/>
  <c r="I21" i="459"/>
  <c r="I13" i="459"/>
  <c r="I39" i="459"/>
  <c r="I24" i="459"/>
  <c r="I42" i="459"/>
  <c r="I30" i="459"/>
  <c r="I28" i="459"/>
  <c r="I22" i="459"/>
  <c r="I18" i="459"/>
  <c r="I20" i="459"/>
  <c r="I40" i="459"/>
  <c r="I34" i="459"/>
  <c r="I26" i="459"/>
  <c r="I31" i="459"/>
  <c r="I36" i="459"/>
  <c r="I32" i="459"/>
  <c r="I23" i="459"/>
  <c r="I12" i="459"/>
  <c r="I38" i="459"/>
  <c r="I16" i="459"/>
  <c r="I15" i="459"/>
  <c r="I14" i="459"/>
  <c r="M43" i="460"/>
  <c r="M36" i="460"/>
  <c r="M28" i="460"/>
  <c r="M20" i="460"/>
  <c r="M42" i="460"/>
  <c r="M34" i="460"/>
  <c r="M26" i="460"/>
  <c r="M18" i="460"/>
  <c r="M38" i="460"/>
  <c r="M30" i="460"/>
  <c r="M22" i="460"/>
  <c r="M14" i="460"/>
  <c r="M40" i="460"/>
  <c r="M24" i="460"/>
  <c r="M31" i="460"/>
  <c r="M15" i="460"/>
  <c r="M29" i="460"/>
  <c r="M13" i="460"/>
  <c r="M27" i="460"/>
  <c r="M33" i="460"/>
  <c r="M39" i="460"/>
  <c r="M17" i="460"/>
  <c r="M23" i="460"/>
  <c r="M32" i="460"/>
  <c r="M16" i="460"/>
  <c r="M35" i="460"/>
  <c r="M41" i="460"/>
  <c r="M25" i="460"/>
  <c r="M19" i="460"/>
  <c r="M37" i="460"/>
  <c r="M21" i="460"/>
  <c r="G76" i="459"/>
  <c r="G68" i="459"/>
  <c r="G60" i="459"/>
  <c r="G52" i="459"/>
  <c r="G74" i="459"/>
  <c r="G66" i="459"/>
  <c r="G58" i="459"/>
  <c r="G78" i="459"/>
  <c r="G70" i="459"/>
  <c r="G62" i="459"/>
  <c r="G54" i="459"/>
  <c r="G72" i="459"/>
  <c r="G56" i="459"/>
  <c r="G79" i="459"/>
  <c r="G63" i="459"/>
  <c r="G77" i="459"/>
  <c r="G61" i="459"/>
  <c r="G75" i="459"/>
  <c r="G59" i="459"/>
  <c r="G69" i="459"/>
  <c r="G53" i="459"/>
  <c r="G71" i="459"/>
  <c r="G55" i="459"/>
  <c r="G80" i="459"/>
  <c r="G64" i="459"/>
  <c r="G73" i="459"/>
  <c r="G67" i="459"/>
  <c r="G57" i="459"/>
  <c r="G51" i="459"/>
  <c r="G65" i="459"/>
  <c r="G81" i="459"/>
  <c r="T36" i="466"/>
  <c r="T20" i="466"/>
  <c r="T41" i="466"/>
  <c r="T25" i="466"/>
  <c r="T42" i="466"/>
  <c r="T26" i="466"/>
  <c r="T33" i="466"/>
  <c r="T32" i="466"/>
  <c r="T22" i="466"/>
  <c r="T39" i="466"/>
  <c r="T29" i="466"/>
  <c r="T18" i="466"/>
  <c r="T14" i="466"/>
  <c r="T40" i="466"/>
  <c r="T30" i="466"/>
  <c r="T37" i="466"/>
  <c r="T27" i="466"/>
  <c r="T24" i="466"/>
  <c r="T35" i="466"/>
  <c r="T19" i="466"/>
  <c r="T16" i="466"/>
  <c r="T38" i="466"/>
  <c r="T21" i="466"/>
  <c r="T13" i="466"/>
  <c r="T23" i="466"/>
  <c r="T15" i="466"/>
  <c r="T34" i="466"/>
  <c r="T31" i="466"/>
  <c r="T28" i="466"/>
  <c r="T12" i="466"/>
  <c r="T17" i="466"/>
  <c r="H44" i="467"/>
  <c r="H28" i="467"/>
  <c r="H29" i="467"/>
  <c r="H34" i="467"/>
  <c r="H18" i="467"/>
  <c r="H35" i="467"/>
  <c r="H19" i="467"/>
  <c r="H36" i="467"/>
  <c r="H42" i="467"/>
  <c r="H26" i="467"/>
  <c r="H21" i="467"/>
  <c r="H33" i="467"/>
  <c r="H25" i="467"/>
  <c r="H15" i="467"/>
  <c r="H22" i="467"/>
  <c r="H31" i="467"/>
  <c r="H40" i="467"/>
  <c r="H38" i="467"/>
  <c r="H16" i="467"/>
  <c r="H23" i="467"/>
  <c r="H20" i="467"/>
  <c r="H32" i="467"/>
  <c r="H27" i="467"/>
  <c r="H43" i="467"/>
  <c r="H17" i="467"/>
  <c r="H41" i="467"/>
  <c r="H39" i="467"/>
  <c r="H14" i="467"/>
  <c r="H37" i="467"/>
  <c r="H30" i="467"/>
  <c r="H24" i="467"/>
  <c r="J44" i="465"/>
  <c r="J36" i="465"/>
  <c r="J28" i="465"/>
  <c r="J20" i="465"/>
  <c r="J41" i="465"/>
  <c r="J33" i="465"/>
  <c r="J25" i="465"/>
  <c r="J17" i="465"/>
  <c r="J34" i="465"/>
  <c r="J15" i="465"/>
  <c r="J35" i="465"/>
  <c r="J22" i="465"/>
  <c r="J16" i="465"/>
  <c r="J43" i="465"/>
  <c r="J30" i="465"/>
  <c r="J24" i="465"/>
  <c r="J37" i="465"/>
  <c r="J31" i="465"/>
  <c r="J18" i="465"/>
  <c r="J45" i="465"/>
  <c r="J40" i="465"/>
  <c r="J27" i="465"/>
  <c r="J32" i="465"/>
  <c r="J39" i="465"/>
  <c r="J29" i="465"/>
  <c r="J38" i="465"/>
  <c r="J19" i="465"/>
  <c r="J26" i="465"/>
  <c r="J42" i="465"/>
  <c r="J23" i="465"/>
  <c r="J21" i="465"/>
  <c r="R42" i="460"/>
  <c r="R34" i="460"/>
  <c r="R26" i="460"/>
  <c r="R18" i="460"/>
  <c r="R40" i="460"/>
  <c r="R32" i="460"/>
  <c r="R24" i="460"/>
  <c r="R16" i="460"/>
  <c r="R39" i="460"/>
  <c r="R31" i="460"/>
  <c r="R23" i="460"/>
  <c r="R15" i="460"/>
  <c r="R38" i="460"/>
  <c r="R30" i="460"/>
  <c r="R22" i="460"/>
  <c r="R14" i="460"/>
  <c r="R37" i="460"/>
  <c r="R29" i="460"/>
  <c r="R21" i="460"/>
  <c r="R13" i="460"/>
  <c r="R43" i="460"/>
  <c r="R41" i="460"/>
  <c r="R25" i="460"/>
  <c r="R35" i="460"/>
  <c r="R19" i="460"/>
  <c r="R33" i="460"/>
  <c r="R17" i="460"/>
  <c r="R36" i="460"/>
  <c r="R20" i="460"/>
  <c r="R28" i="460"/>
  <c r="R27" i="460"/>
  <c r="N34" i="467"/>
  <c r="N35" i="467"/>
  <c r="N19" i="467"/>
  <c r="N36" i="467"/>
  <c r="N40" i="467"/>
  <c r="N24" i="467"/>
  <c r="N41" i="467"/>
  <c r="N25" i="467"/>
  <c r="N42" i="467"/>
  <c r="N32" i="467"/>
  <c r="N16" i="467"/>
  <c r="N33" i="467"/>
  <c r="N15" i="467"/>
  <c r="N44" i="467"/>
  <c r="N22" i="467"/>
  <c r="N31" i="467"/>
  <c r="N26" i="467"/>
  <c r="N38" i="467"/>
  <c r="N29" i="467"/>
  <c r="N23" i="467"/>
  <c r="N20" i="467"/>
  <c r="N27" i="467"/>
  <c r="N43" i="467"/>
  <c r="N17" i="467"/>
  <c r="N14" i="467"/>
  <c r="N39" i="467"/>
  <c r="N37" i="467"/>
  <c r="N30" i="467"/>
  <c r="N21" i="467"/>
  <c r="N28" i="467"/>
  <c r="N18" i="467"/>
  <c r="E37" i="459"/>
  <c r="E29" i="459"/>
  <c r="E21" i="459"/>
  <c r="E13" i="459"/>
  <c r="E35" i="459"/>
  <c r="E27" i="459"/>
  <c r="E19" i="459"/>
  <c r="E39" i="459"/>
  <c r="E31" i="459"/>
  <c r="E23" i="459"/>
  <c r="E15" i="459"/>
  <c r="E41" i="459"/>
  <c r="E34" i="459"/>
  <c r="E26" i="459"/>
  <c r="E16" i="459"/>
  <c r="E32" i="459"/>
  <c r="E20" i="459"/>
  <c r="E17" i="459"/>
  <c r="E28" i="459"/>
  <c r="E30" i="459"/>
  <c r="E25" i="459"/>
  <c r="E38" i="459"/>
  <c r="E12" i="459"/>
  <c r="E14" i="459"/>
  <c r="E40" i="459"/>
  <c r="E18" i="459"/>
  <c r="E24" i="459"/>
  <c r="E22" i="459"/>
  <c r="E42" i="459"/>
  <c r="E36" i="459"/>
  <c r="E33" i="459"/>
  <c r="U77" i="460"/>
  <c r="U69" i="460"/>
  <c r="U61" i="460"/>
  <c r="U53" i="460"/>
  <c r="U75" i="460"/>
  <c r="U67" i="460"/>
  <c r="U59" i="460"/>
  <c r="U79" i="460"/>
  <c r="U71" i="460"/>
  <c r="U63" i="460"/>
  <c r="U55" i="460"/>
  <c r="U68" i="460"/>
  <c r="U58" i="460"/>
  <c r="U82" i="460"/>
  <c r="U72" i="460"/>
  <c r="U62" i="460"/>
  <c r="U52" i="460"/>
  <c r="U80" i="460"/>
  <c r="U56" i="460"/>
  <c r="U78" i="460"/>
  <c r="U81" i="460"/>
  <c r="U74" i="460"/>
  <c r="U57" i="460"/>
  <c r="U60" i="460"/>
  <c r="U54" i="460"/>
  <c r="U65" i="460"/>
  <c r="U64" i="460"/>
  <c r="U76" i="460"/>
  <c r="U70" i="460"/>
  <c r="U73" i="460"/>
  <c r="U66" i="460"/>
  <c r="O35" i="467"/>
  <c r="O36" i="467"/>
  <c r="O20" i="467"/>
  <c r="O37" i="467"/>
  <c r="O41" i="467"/>
  <c r="O25" i="467"/>
  <c r="O42" i="467"/>
  <c r="O26" i="467"/>
  <c r="O43" i="467"/>
  <c r="O33" i="467"/>
  <c r="O17" i="467"/>
  <c r="O44" i="467"/>
  <c r="O22" i="467"/>
  <c r="O31" i="467"/>
  <c r="O19" i="467"/>
  <c r="O40" i="467"/>
  <c r="O38" i="467"/>
  <c r="O29" i="467"/>
  <c r="O16" i="467"/>
  <c r="O23" i="467"/>
  <c r="O34" i="467"/>
  <c r="O27" i="467"/>
  <c r="O32" i="467"/>
  <c r="O24" i="467"/>
  <c r="O14" i="467"/>
  <c r="O39" i="467"/>
  <c r="O30" i="467"/>
  <c r="O21" i="467"/>
  <c r="O28" i="467"/>
  <c r="O18" i="467"/>
  <c r="O15" i="467"/>
  <c r="E37" i="438"/>
  <c r="E19" i="438"/>
  <c r="E20" i="438"/>
  <c r="E17" i="438"/>
  <c r="E25" i="438"/>
  <c r="E13" i="438"/>
  <c r="E38" i="438"/>
  <c r="E26" i="438"/>
  <c r="E22" i="438"/>
  <c r="E23" i="438"/>
  <c r="E10" i="438"/>
  <c r="E35" i="438"/>
  <c r="E24" i="438"/>
  <c r="E14" i="438"/>
  <c r="E18" i="438"/>
  <c r="E12" i="438"/>
  <c r="E16" i="438"/>
  <c r="E21" i="438"/>
  <c r="E28" i="438"/>
  <c r="E29" i="438"/>
  <c r="E31" i="438"/>
  <c r="E32" i="438"/>
  <c r="E11" i="438"/>
  <c r="E30" i="438"/>
  <c r="E39" i="438"/>
  <c r="E34" i="438"/>
  <c r="E36" i="438"/>
  <c r="E33" i="438"/>
  <c r="E15" i="438"/>
  <c r="D31" i="464"/>
  <c r="D38" i="464"/>
  <c r="D35" i="464"/>
  <c r="D15" i="464"/>
  <c r="D33" i="464"/>
  <c r="D17" i="464"/>
  <c r="D39" i="464"/>
  <c r="D25" i="464"/>
  <c r="D41" i="464"/>
  <c r="D40" i="464"/>
  <c r="D34" i="464"/>
  <c r="D42" i="464"/>
  <c r="D14" i="464"/>
  <c r="D21" i="464"/>
  <c r="D16" i="464"/>
  <c r="D37" i="464"/>
  <c r="D29" i="464"/>
  <c r="D18" i="464"/>
  <c r="D19" i="464"/>
  <c r="D20" i="464"/>
  <c r="D23" i="464"/>
  <c r="D22" i="464"/>
  <c r="D24" i="464"/>
  <c r="D27" i="464"/>
  <c r="D32" i="464"/>
  <c r="D26" i="464"/>
  <c r="D13" i="464"/>
  <c r="D28" i="464"/>
  <c r="D55" i="464"/>
  <c r="D78" i="464"/>
  <c r="D64" i="464"/>
  <c r="D65" i="464"/>
  <c r="D73" i="464"/>
  <c r="D74" i="464"/>
  <c r="D59" i="464"/>
  <c r="D68" i="464"/>
  <c r="D58" i="464"/>
  <c r="D61" i="464"/>
  <c r="D66" i="464"/>
  <c r="D63" i="464"/>
  <c r="D71" i="464"/>
  <c r="D67" i="464"/>
  <c r="D75" i="464"/>
  <c r="D79" i="464"/>
  <c r="D62" i="464"/>
  <c r="D56" i="464"/>
  <c r="D69" i="464"/>
  <c r="D60" i="464"/>
  <c r="D53" i="464"/>
  <c r="D77" i="464"/>
  <c r="D80" i="464"/>
  <c r="D54" i="464"/>
  <c r="D81" i="464"/>
  <c r="D57" i="464"/>
  <c r="D82" i="464"/>
  <c r="D72" i="464"/>
  <c r="D26" i="457"/>
  <c r="D27" i="457"/>
  <c r="D28" i="457"/>
  <c r="D13" i="457"/>
  <c r="D29" i="457"/>
  <c r="D14" i="457"/>
  <c r="D31" i="457"/>
  <c r="D15" i="457"/>
  <c r="D32" i="457"/>
  <c r="D16" i="457"/>
  <c r="D33" i="457"/>
  <c r="D17" i="457"/>
  <c r="D34" i="457"/>
  <c r="D18" i="457"/>
  <c r="D35" i="457"/>
  <c r="D19" i="457"/>
  <c r="D20" i="457"/>
  <c r="D37" i="457"/>
  <c r="D21" i="457"/>
  <c r="D38" i="457"/>
  <c r="D22" i="457"/>
  <c r="D39" i="457"/>
  <c r="D23" i="457"/>
  <c r="D40" i="457"/>
  <c r="D24" i="457"/>
  <c r="D41" i="457"/>
  <c r="D25" i="457"/>
  <c r="D42" i="457"/>
  <c r="D72" i="457"/>
  <c r="M72" i="457" s="1"/>
  <c r="D68" i="457"/>
  <c r="M68" i="457" s="1"/>
  <c r="D53" i="457"/>
  <c r="M53" i="457" s="1"/>
  <c r="D69" i="457"/>
  <c r="M69" i="457" s="1"/>
  <c r="D71" i="457"/>
  <c r="M71" i="457" s="1"/>
  <c r="D54" i="457"/>
  <c r="M54" i="457" s="1"/>
  <c r="D55" i="457"/>
  <c r="M55" i="457" s="1"/>
  <c r="D56" i="457"/>
  <c r="M56" i="457" s="1"/>
  <c r="D74" i="457"/>
  <c r="M74" i="457" s="1"/>
  <c r="D58" i="457"/>
  <c r="M58" i="457" s="1"/>
  <c r="D59" i="457"/>
  <c r="M59" i="457" s="1"/>
  <c r="D77" i="457"/>
  <c r="M77" i="457" s="1"/>
  <c r="D61" i="457"/>
  <c r="M61" i="457" s="1"/>
  <c r="D62" i="457"/>
  <c r="M62" i="457" s="1"/>
  <c r="D80" i="457"/>
  <c r="M80" i="457" s="1"/>
  <c r="D64" i="457"/>
  <c r="M64" i="457" s="1"/>
  <c r="D65" i="457"/>
  <c r="M65" i="457" s="1"/>
  <c r="D73" i="457"/>
  <c r="M73" i="457" s="1"/>
  <c r="D57" i="457"/>
  <c r="M57" i="457" s="1"/>
  <c r="D75" i="457"/>
  <c r="M75" i="457" s="1"/>
  <c r="D60" i="457"/>
  <c r="M60" i="457" s="1"/>
  <c r="D78" i="457"/>
  <c r="M78" i="457" s="1"/>
  <c r="D79" i="457"/>
  <c r="M79" i="457" s="1"/>
  <c r="D63" i="457"/>
  <c r="M63" i="457" s="1"/>
  <c r="D81" i="457"/>
  <c r="M81" i="457" s="1"/>
  <c r="D82" i="457"/>
  <c r="M82" i="457" s="1"/>
  <c r="D66" i="457"/>
  <c r="M66" i="457" s="1"/>
  <c r="D67" i="457"/>
  <c r="M67" i="457" s="1"/>
  <c r="L59" i="457"/>
  <c r="L67" i="457"/>
  <c r="L72" i="457"/>
  <c r="L76" i="457"/>
  <c r="L80" i="457"/>
  <c r="L73" i="457"/>
  <c r="L58" i="457"/>
  <c r="L68" i="457"/>
  <c r="L77" i="457"/>
  <c r="L81" i="457"/>
  <c r="L62" i="457"/>
  <c r="L69" i="457"/>
  <c r="L63" i="457"/>
  <c r="L54" i="457"/>
  <c r="L71" i="457"/>
  <c r="L75" i="457"/>
  <c r="L79" i="457"/>
  <c r="L55" i="457"/>
  <c r="N85" i="457"/>
  <c r="L61" i="457"/>
  <c r="L78" i="457"/>
  <c r="L53" i="457"/>
  <c r="L74" i="457"/>
  <c r="L82" i="457"/>
  <c r="L64" i="457"/>
  <c r="L57" i="457"/>
  <c r="L60" i="457"/>
  <c r="L83" i="457"/>
  <c r="L66" i="457"/>
  <c r="L65" i="457"/>
  <c r="L56" i="457"/>
  <c r="G8" i="465"/>
  <c r="M8" i="465"/>
  <c r="O8" i="465"/>
  <c r="I8" i="465"/>
  <c r="U8" i="465"/>
  <c r="S8" i="465"/>
  <c r="K8" i="465"/>
  <c r="Q8" i="465"/>
  <c r="G49" i="465"/>
  <c r="I49" i="465"/>
  <c r="K49" i="465"/>
  <c r="M49" i="465"/>
  <c r="M76" i="457"/>
  <c r="V70" i="467" l="1"/>
  <c r="T70" i="467"/>
  <c r="S31" i="467"/>
  <c r="W29" i="466"/>
  <c r="V29" i="466"/>
  <c r="U29" i="466"/>
  <c r="R31" i="467"/>
  <c r="Q31" i="467"/>
  <c r="M40" i="465"/>
  <c r="M32" i="465"/>
  <c r="M24" i="465"/>
  <c r="M16" i="465"/>
  <c r="M44" i="465"/>
  <c r="M36" i="465"/>
  <c r="M28" i="465"/>
  <c r="M20" i="465"/>
  <c r="M35" i="465"/>
  <c r="M42" i="465"/>
  <c r="M29" i="465"/>
  <c r="M23" i="465"/>
  <c r="M37" i="465"/>
  <c r="M31" i="465"/>
  <c r="M18" i="465"/>
  <c r="M38" i="465"/>
  <c r="M25" i="465"/>
  <c r="M19" i="465"/>
  <c r="M45" i="465"/>
  <c r="M27" i="465"/>
  <c r="M34" i="465"/>
  <c r="M41" i="465"/>
  <c r="M17" i="465"/>
  <c r="M43" i="465"/>
  <c r="M26" i="465"/>
  <c r="M33" i="465"/>
  <c r="M21" i="465"/>
  <c r="M30" i="465"/>
  <c r="M15" i="465"/>
  <c r="M22" i="465"/>
  <c r="M39" i="465"/>
  <c r="G43" i="465"/>
  <c r="G35" i="465"/>
  <c r="G27" i="465"/>
  <c r="G19" i="465"/>
  <c r="G39" i="465"/>
  <c r="G31" i="465"/>
  <c r="G23" i="465"/>
  <c r="G15" i="465"/>
  <c r="G40" i="465"/>
  <c r="G34" i="465"/>
  <c r="G21" i="465"/>
  <c r="G42" i="465"/>
  <c r="G29" i="465"/>
  <c r="G16" i="465"/>
  <c r="G36" i="465"/>
  <c r="G17" i="465"/>
  <c r="G30" i="465"/>
  <c r="G44" i="465"/>
  <c r="G45" i="465"/>
  <c r="G25" i="465"/>
  <c r="G32" i="465"/>
  <c r="G41" i="465"/>
  <c r="G22" i="465"/>
  <c r="G24" i="465"/>
  <c r="G38" i="465"/>
  <c r="G26" i="465"/>
  <c r="G33" i="465"/>
  <c r="G28" i="465"/>
  <c r="G37" i="465"/>
  <c r="G20" i="465"/>
  <c r="G18" i="465"/>
  <c r="M79" i="465"/>
  <c r="M84" i="465"/>
  <c r="M80" i="465"/>
  <c r="M78" i="465"/>
  <c r="M76" i="465"/>
  <c r="M65" i="465"/>
  <c r="M57" i="465"/>
  <c r="M85" i="465"/>
  <c r="M83" i="465"/>
  <c r="M81" i="465"/>
  <c r="M77" i="465"/>
  <c r="M69" i="465"/>
  <c r="M61" i="465"/>
  <c r="M74" i="465"/>
  <c r="M67" i="465"/>
  <c r="M82" i="465"/>
  <c r="M71" i="465"/>
  <c r="M56" i="465"/>
  <c r="M60" i="465"/>
  <c r="M58" i="465"/>
  <c r="M73" i="465"/>
  <c r="M62" i="465"/>
  <c r="M64" i="465"/>
  <c r="M68" i="465"/>
  <c r="M66" i="465"/>
  <c r="M75" i="465"/>
  <c r="M70" i="465"/>
  <c r="M55" i="465"/>
  <c r="M72" i="465"/>
  <c r="M59" i="465"/>
  <c r="M63" i="465"/>
  <c r="K84" i="465"/>
  <c r="K76" i="465"/>
  <c r="K82" i="465"/>
  <c r="K70" i="465"/>
  <c r="K62" i="465"/>
  <c r="K66" i="465"/>
  <c r="K58" i="465"/>
  <c r="K83" i="465"/>
  <c r="K61" i="465"/>
  <c r="K74" i="465"/>
  <c r="K65" i="465"/>
  <c r="K63" i="465"/>
  <c r="K79" i="465"/>
  <c r="K67" i="465"/>
  <c r="K69" i="465"/>
  <c r="K85" i="465"/>
  <c r="K71" i="465"/>
  <c r="K56" i="465"/>
  <c r="K60" i="465"/>
  <c r="K73" i="465"/>
  <c r="K64" i="465"/>
  <c r="K81" i="465"/>
  <c r="K78" i="465"/>
  <c r="K68" i="465"/>
  <c r="K75" i="465"/>
  <c r="K57" i="465"/>
  <c r="K55" i="465"/>
  <c r="K59" i="465"/>
  <c r="K80" i="465"/>
  <c r="K77" i="465"/>
  <c r="K72" i="465"/>
  <c r="I81" i="465"/>
  <c r="I72" i="465"/>
  <c r="I67" i="465"/>
  <c r="I59" i="465"/>
  <c r="I71" i="465"/>
  <c r="I63" i="465"/>
  <c r="I55" i="465"/>
  <c r="I83" i="465"/>
  <c r="I80" i="465"/>
  <c r="I77" i="465"/>
  <c r="I61" i="465"/>
  <c r="I74" i="465"/>
  <c r="I65" i="465"/>
  <c r="I79" i="465"/>
  <c r="I69" i="465"/>
  <c r="I82" i="465"/>
  <c r="I76" i="465"/>
  <c r="I85" i="465"/>
  <c r="I56" i="465"/>
  <c r="I58" i="465"/>
  <c r="I62" i="465"/>
  <c r="I60" i="465"/>
  <c r="I73" i="465"/>
  <c r="I84" i="465"/>
  <c r="I64" i="465"/>
  <c r="I78" i="465"/>
  <c r="I66" i="465"/>
  <c r="I75" i="465"/>
  <c r="I70" i="465"/>
  <c r="I68" i="465"/>
  <c r="I57" i="465"/>
  <c r="G78" i="465"/>
  <c r="G74" i="465"/>
  <c r="G64" i="465"/>
  <c r="G56" i="465"/>
  <c r="G72" i="465"/>
  <c r="G77" i="465"/>
  <c r="G75" i="465"/>
  <c r="G73" i="465"/>
  <c r="G68" i="465"/>
  <c r="G60" i="465"/>
  <c r="G55" i="465"/>
  <c r="G59" i="465"/>
  <c r="G57" i="465"/>
  <c r="G80" i="465"/>
  <c r="G83" i="465"/>
  <c r="G61" i="465"/>
  <c r="G63" i="465"/>
  <c r="G67" i="465"/>
  <c r="G65" i="465"/>
  <c r="G79" i="465"/>
  <c r="G69" i="465"/>
  <c r="G82" i="465"/>
  <c r="G76" i="465"/>
  <c r="G71" i="465"/>
  <c r="G85" i="465"/>
  <c r="G58" i="465"/>
  <c r="G62" i="465"/>
  <c r="G81" i="465"/>
  <c r="G84" i="465"/>
  <c r="G66" i="465"/>
  <c r="G70" i="465"/>
  <c r="Q38" i="465"/>
  <c r="Q30" i="465"/>
  <c r="Q22" i="465"/>
  <c r="Q42" i="465"/>
  <c r="Q34" i="465"/>
  <c r="Q26" i="465"/>
  <c r="Q18" i="465"/>
  <c r="Q17" i="465"/>
  <c r="Q43" i="465"/>
  <c r="Q37" i="465"/>
  <c r="Q24" i="465"/>
  <c r="Q44" i="465"/>
  <c r="Q45" i="465"/>
  <c r="Q32" i="465"/>
  <c r="Q19" i="465"/>
  <c r="Q39" i="465"/>
  <c r="Q20" i="465"/>
  <c r="Q33" i="465"/>
  <c r="Q15" i="465"/>
  <c r="Q41" i="465"/>
  <c r="Q29" i="465"/>
  <c r="Q36" i="465"/>
  <c r="Q31" i="465"/>
  <c r="Q40" i="465"/>
  <c r="Q21" i="465"/>
  <c r="Q28" i="465"/>
  <c r="Q35" i="465"/>
  <c r="Q16" i="465"/>
  <c r="Q25" i="465"/>
  <c r="Q23" i="465"/>
  <c r="Q27" i="465"/>
  <c r="K41" i="465"/>
  <c r="K33" i="465"/>
  <c r="K25" i="465"/>
  <c r="K17" i="465"/>
  <c r="K45" i="465"/>
  <c r="K37" i="465"/>
  <c r="K29" i="465"/>
  <c r="K21" i="465"/>
  <c r="K28" i="465"/>
  <c r="K35" i="465"/>
  <c r="K22" i="465"/>
  <c r="K16" i="465"/>
  <c r="K43" i="465"/>
  <c r="K30" i="465"/>
  <c r="K24" i="465"/>
  <c r="K31" i="465"/>
  <c r="K18" i="465"/>
  <c r="K44" i="465"/>
  <c r="K39" i="465"/>
  <c r="K20" i="465"/>
  <c r="K27" i="465"/>
  <c r="K34" i="465"/>
  <c r="K36" i="465"/>
  <c r="K38" i="465"/>
  <c r="K19" i="465"/>
  <c r="K26" i="465"/>
  <c r="K40" i="465"/>
  <c r="K42" i="465"/>
  <c r="K23" i="465"/>
  <c r="K15" i="465"/>
  <c r="K32" i="465"/>
  <c r="U44" i="465"/>
  <c r="U36" i="465"/>
  <c r="U28" i="465"/>
  <c r="U20" i="465"/>
  <c r="U40" i="465"/>
  <c r="U32" i="465"/>
  <c r="U24" i="465"/>
  <c r="U16" i="465"/>
  <c r="U31" i="465"/>
  <c r="U38" i="465"/>
  <c r="U25" i="465"/>
  <c r="U19" i="465"/>
  <c r="U45" i="465"/>
  <c r="U33" i="465"/>
  <c r="U27" i="465"/>
  <c r="U34" i="465"/>
  <c r="U21" i="465"/>
  <c r="U15" i="465"/>
  <c r="U43" i="465"/>
  <c r="U29" i="465"/>
  <c r="U26" i="465"/>
  <c r="U35" i="465"/>
  <c r="U42" i="465"/>
  <c r="U23" i="465"/>
  <c r="U30" i="465"/>
  <c r="U37" i="465"/>
  <c r="U39" i="465"/>
  <c r="U22" i="465"/>
  <c r="U41" i="465"/>
  <c r="U18" i="465"/>
  <c r="U17" i="465"/>
  <c r="S45" i="465"/>
  <c r="S37" i="465"/>
  <c r="S29" i="465"/>
  <c r="S21" i="465"/>
  <c r="S41" i="465"/>
  <c r="S33" i="465"/>
  <c r="S25" i="465"/>
  <c r="S17" i="465"/>
  <c r="S24" i="465"/>
  <c r="S44" i="465"/>
  <c r="S31" i="465"/>
  <c r="S18" i="465"/>
  <c r="S39" i="465"/>
  <c r="S26" i="465"/>
  <c r="S20" i="465"/>
  <c r="S27" i="465"/>
  <c r="S40" i="465"/>
  <c r="S22" i="465"/>
  <c r="S36" i="465"/>
  <c r="S38" i="465"/>
  <c r="S19" i="465"/>
  <c r="S43" i="465"/>
  <c r="S28" i="465"/>
  <c r="S35" i="465"/>
  <c r="S16" i="465"/>
  <c r="S42" i="465"/>
  <c r="S23" i="465"/>
  <c r="S30" i="465"/>
  <c r="S32" i="465"/>
  <c r="S15" i="465"/>
  <c r="S34" i="465"/>
  <c r="I42" i="465"/>
  <c r="I34" i="465"/>
  <c r="I26" i="465"/>
  <c r="I18" i="465"/>
  <c r="I38" i="465"/>
  <c r="I30" i="465"/>
  <c r="I22" i="465"/>
  <c r="I21" i="465"/>
  <c r="I41" i="465"/>
  <c r="I28" i="465"/>
  <c r="I15" i="465"/>
  <c r="I36" i="465"/>
  <c r="I23" i="465"/>
  <c r="I17" i="465"/>
  <c r="I43" i="465"/>
  <c r="I24" i="465"/>
  <c r="I37" i="465"/>
  <c r="I44" i="465"/>
  <c r="I45" i="465"/>
  <c r="I32" i="465"/>
  <c r="I39" i="465"/>
  <c r="I29" i="465"/>
  <c r="I31" i="465"/>
  <c r="I19" i="465"/>
  <c r="I33" i="465"/>
  <c r="I40" i="465"/>
  <c r="I35" i="465"/>
  <c r="I16" i="465"/>
  <c r="I20" i="465"/>
  <c r="I27" i="465"/>
  <c r="I25" i="465"/>
  <c r="O39" i="465"/>
  <c r="O31" i="465"/>
  <c r="O23" i="465"/>
  <c r="O15" i="465"/>
  <c r="O43" i="465"/>
  <c r="O35" i="465"/>
  <c r="O27" i="465"/>
  <c r="O19" i="465"/>
  <c r="O42" i="465"/>
  <c r="O36" i="465"/>
  <c r="O30" i="465"/>
  <c r="O17" i="465"/>
  <c r="O44" i="465"/>
  <c r="O38" i="465"/>
  <c r="O25" i="465"/>
  <c r="O45" i="465"/>
  <c r="O32" i="465"/>
  <c r="O26" i="465"/>
  <c r="O34" i="465"/>
  <c r="O41" i="465"/>
  <c r="O22" i="465"/>
  <c r="O29" i="465"/>
  <c r="O24" i="465"/>
  <c r="O33" i="465"/>
  <c r="O40" i="465"/>
  <c r="O21" i="465"/>
  <c r="O28" i="465"/>
  <c r="O37" i="465"/>
  <c r="O18" i="465"/>
  <c r="O20" i="465"/>
  <c r="O16" i="465"/>
  <c r="V76" i="467"/>
  <c r="U76" i="467"/>
  <c r="T76" i="467"/>
  <c r="W12" i="466"/>
  <c r="S37" i="467"/>
  <c r="W35" i="466"/>
  <c r="V35" i="466"/>
  <c r="U35" i="466"/>
  <c r="Q37" i="467"/>
  <c r="R37" i="467"/>
  <c r="AN49" i="437"/>
  <c r="W27" i="466"/>
  <c r="W18" i="466"/>
  <c r="U55" i="467"/>
  <c r="U60" i="467"/>
  <c r="U81" i="467"/>
  <c r="U17" i="466"/>
  <c r="U66" i="467"/>
  <c r="U71" i="467"/>
  <c r="U75" i="467"/>
  <c r="U79" i="467"/>
  <c r="U83" i="467"/>
  <c r="V30" i="466"/>
  <c r="U34" i="466"/>
  <c r="U25" i="466"/>
  <c r="U61" i="467"/>
  <c r="U56" i="467"/>
  <c r="U64" i="467"/>
  <c r="U20" i="466"/>
  <c r="U15" i="466"/>
  <c r="U23" i="466"/>
  <c r="U32" i="466"/>
  <c r="U36" i="466"/>
  <c r="V56" i="467"/>
  <c r="V60" i="467"/>
  <c r="U12" i="466"/>
  <c r="U28" i="466"/>
  <c r="W38" i="466"/>
  <c r="U26" i="466"/>
  <c r="V24" i="466"/>
  <c r="W33" i="466"/>
  <c r="V31" i="466"/>
  <c r="U57" i="467"/>
  <c r="W24" i="466"/>
  <c r="W30" i="466"/>
  <c r="W34" i="466"/>
  <c r="U39" i="466"/>
  <c r="U74" i="467"/>
  <c r="V55" i="467"/>
  <c r="V59" i="467"/>
  <c r="V63" i="467"/>
  <c r="V67" i="467"/>
  <c r="V68" i="467"/>
  <c r="V77" i="467"/>
  <c r="V57" i="467"/>
  <c r="V61" i="467"/>
  <c r="V65" i="467"/>
  <c r="V69" i="467"/>
  <c r="V74" i="467"/>
  <c r="V78" i="467"/>
  <c r="V54" i="467"/>
  <c r="V66" i="467"/>
  <c r="V71" i="467"/>
  <c r="V75" i="467"/>
  <c r="V79" i="467"/>
  <c r="V83" i="467"/>
  <c r="T71" i="467"/>
  <c r="T72" i="467"/>
  <c r="V82" i="467"/>
  <c r="U67" i="467"/>
  <c r="V14" i="466"/>
  <c r="R24" i="467"/>
  <c r="U19" i="466"/>
  <c r="U27" i="466"/>
  <c r="U40" i="466"/>
  <c r="U14" i="466"/>
  <c r="U22" i="466"/>
  <c r="U31" i="466"/>
  <c r="U42" i="466"/>
  <c r="W14" i="466"/>
  <c r="W26" i="466"/>
  <c r="W31" i="466"/>
  <c r="W39" i="466"/>
  <c r="U58" i="467"/>
  <c r="U62" i="467"/>
  <c r="V17" i="466"/>
  <c r="V16" i="466"/>
  <c r="V58" i="467"/>
  <c r="R44" i="467"/>
  <c r="U21" i="466"/>
  <c r="U30" i="466"/>
  <c r="V62" i="467"/>
  <c r="V19" i="466"/>
  <c r="V27" i="466"/>
  <c r="V39" i="466"/>
  <c r="R18" i="467"/>
  <c r="R42" i="467"/>
  <c r="V18" i="466"/>
  <c r="V28" i="466"/>
  <c r="V13" i="466"/>
  <c r="V36" i="466"/>
  <c r="V40" i="466"/>
  <c r="V34" i="466"/>
  <c r="V38" i="466"/>
  <c r="U65" i="467"/>
  <c r="V53" i="467"/>
  <c r="V72" i="467"/>
  <c r="V80" i="467"/>
  <c r="U53" i="467"/>
  <c r="U59" i="467"/>
  <c r="R19" i="467"/>
  <c r="R34" i="467"/>
  <c r="R43" i="467"/>
  <c r="R41" i="467"/>
  <c r="U68" i="467"/>
  <c r="U80" i="467"/>
  <c r="V64" i="467"/>
  <c r="V73" i="467"/>
  <c r="V81" i="467"/>
  <c r="R29" i="467"/>
  <c r="R27" i="467"/>
  <c r="R20" i="467"/>
  <c r="R38" i="467"/>
  <c r="T77" i="467"/>
  <c r="R39" i="467"/>
  <c r="R40" i="467"/>
  <c r="R25" i="467"/>
  <c r="R14" i="467"/>
  <c r="R30" i="467"/>
  <c r="R23" i="467"/>
  <c r="R16" i="467"/>
  <c r="R33" i="467"/>
  <c r="R22" i="467"/>
  <c r="R35" i="467"/>
  <c r="U73" i="467"/>
  <c r="U72" i="467"/>
  <c r="U69" i="467"/>
  <c r="R21" i="467"/>
  <c r="R32" i="467"/>
  <c r="R15" i="467"/>
  <c r="R17" i="467"/>
  <c r="R36" i="467"/>
  <c r="R26" i="467"/>
  <c r="R28" i="467"/>
  <c r="U78" i="467"/>
  <c r="U77" i="467"/>
  <c r="U82" i="467"/>
  <c r="U63" i="467"/>
  <c r="U13" i="466"/>
  <c r="W15" i="466"/>
  <c r="V25" i="466"/>
  <c r="V42" i="466"/>
  <c r="W17" i="466"/>
  <c r="W21" i="466"/>
  <c r="W42" i="466"/>
  <c r="V23" i="466"/>
  <c r="V32" i="466"/>
  <c r="U37" i="466"/>
  <c r="W16" i="466"/>
  <c r="W20" i="466"/>
  <c r="W37" i="466"/>
  <c r="W23" i="466"/>
  <c r="W36" i="466"/>
  <c r="U16" i="466"/>
  <c r="U24" i="466"/>
  <c r="U33" i="466"/>
  <c r="V33" i="466"/>
  <c r="V26" i="466"/>
  <c r="V15" i="466"/>
  <c r="V37" i="466"/>
  <c r="V41" i="466"/>
  <c r="U18" i="466"/>
  <c r="W41" i="466"/>
  <c r="W19" i="466"/>
  <c r="W40" i="466"/>
  <c r="V12" i="466"/>
  <c r="U41" i="466"/>
  <c r="U38" i="466"/>
  <c r="V21" i="466"/>
  <c r="V20" i="466"/>
  <c r="V22" i="466"/>
  <c r="U54" i="467"/>
  <c r="T79" i="467"/>
  <c r="T81" i="467"/>
  <c r="T80" i="467"/>
  <c r="T83" i="467"/>
  <c r="T82" i="467"/>
  <c r="T78" i="467"/>
  <c r="T62" i="467"/>
  <c r="T64" i="467"/>
  <c r="T58" i="467"/>
  <c r="T68" i="467"/>
  <c r="T73" i="467"/>
  <c r="W28" i="466"/>
  <c r="T53" i="467"/>
  <c r="T56" i="467"/>
  <c r="W25" i="466"/>
  <c r="W13" i="466"/>
  <c r="W32" i="466"/>
  <c r="W22" i="466"/>
  <c r="T75" i="467"/>
  <c r="Q39" i="467"/>
  <c r="Q25" i="467"/>
  <c r="Q43" i="467"/>
  <c r="Q15" i="467"/>
  <c r="Q32" i="467"/>
  <c r="Q16" i="467"/>
  <c r="Q33" i="467"/>
  <c r="S15" i="467"/>
  <c r="S18" i="467"/>
  <c r="S19" i="467"/>
  <c r="S14" i="467"/>
  <c r="S16" i="467"/>
  <c r="S29" i="467"/>
  <c r="S17" i="467"/>
  <c r="S30" i="467"/>
  <c r="T67" i="467"/>
  <c r="T60" i="467"/>
  <c r="T54" i="467"/>
  <c r="T59" i="467"/>
  <c r="T55" i="467"/>
  <c r="T63" i="467"/>
  <c r="T57" i="467"/>
  <c r="Q14" i="467"/>
  <c r="Q17" i="467"/>
  <c r="Q18" i="467"/>
  <c r="Q21" i="467"/>
  <c r="Q19" i="467"/>
  <c r="Q36" i="467"/>
  <c r="Q20" i="467"/>
  <c r="S23" i="467"/>
  <c r="S25" i="467"/>
  <c r="S26" i="467"/>
  <c r="S22" i="467"/>
  <c r="S20" i="467"/>
  <c r="S38" i="467"/>
  <c r="S21" i="467"/>
  <c r="S39" i="467"/>
  <c r="T61" i="467"/>
  <c r="T66" i="467"/>
  <c r="T65" i="467"/>
  <c r="T69" i="467"/>
  <c r="T74" i="467"/>
  <c r="Q22" i="467"/>
  <c r="Q34" i="467"/>
  <c r="Q26" i="467"/>
  <c r="Q29" i="467"/>
  <c r="Q23" i="467"/>
  <c r="Q40" i="467"/>
  <c r="Q24" i="467"/>
  <c r="Q41" i="467"/>
  <c r="S28" i="467"/>
  <c r="S36" i="467"/>
  <c r="S27" i="467"/>
  <c r="S34" i="467"/>
  <c r="S42" i="467"/>
  <c r="S35" i="467"/>
  <c r="S43" i="467"/>
  <c r="Q30" i="467"/>
  <c r="Q42" i="467"/>
  <c r="Q35" i="467"/>
  <c r="Q38" i="467"/>
  <c r="Q27" i="467"/>
  <c r="Q44" i="467"/>
  <c r="Q28" i="467"/>
  <c r="S41" i="467"/>
  <c r="S44" i="467"/>
  <c r="S40" i="467"/>
  <c r="S32" i="467"/>
  <c r="S24" i="467"/>
  <c r="S33" i="467"/>
  <c r="D81" i="467" l="1"/>
  <c r="D71" i="467"/>
  <c r="D53" i="467"/>
  <c r="D62" i="467"/>
  <c r="D72" i="467"/>
  <c r="D74" i="467"/>
  <c r="D59" i="467"/>
  <c r="D56" i="467"/>
  <c r="D79" i="467"/>
  <c r="D55" i="467"/>
  <c r="D75" i="467"/>
  <c r="D66" i="467"/>
  <c r="D54" i="467"/>
  <c r="D80" i="467"/>
  <c r="D78" i="467"/>
  <c r="D69" i="467"/>
  <c r="D58" i="467"/>
  <c r="D61" i="467"/>
  <c r="D65" i="467"/>
  <c r="D57" i="467"/>
  <c r="D73" i="467"/>
  <c r="D77" i="467"/>
  <c r="D64" i="467"/>
  <c r="D82" i="467"/>
  <c r="D68" i="467"/>
  <c r="D67" i="467"/>
  <c r="D63" i="467"/>
  <c r="D60" i="467"/>
  <c r="D68" i="465"/>
  <c r="D55" i="465"/>
  <c r="D42" i="465"/>
  <c r="D74" i="465"/>
  <c r="D56" i="465"/>
  <c r="D60" i="465"/>
  <c r="D75" i="465"/>
  <c r="D59" i="465"/>
  <c r="D15" i="465"/>
  <c r="D58" i="465"/>
  <c r="D57" i="465"/>
  <c r="D61" i="465"/>
  <c r="D63" i="465"/>
  <c r="D17" i="465"/>
  <c r="D65" i="465"/>
  <c r="D76" i="465"/>
  <c r="D79" i="465"/>
  <c r="D80" i="465"/>
  <c r="D69" i="465"/>
  <c r="D29" i="465"/>
  <c r="D34" i="465"/>
  <c r="D67" i="465"/>
  <c r="D71" i="465"/>
  <c r="D64" i="465"/>
  <c r="D82" i="465"/>
  <c r="D83" i="465"/>
  <c r="D62" i="465"/>
  <c r="D73" i="465"/>
  <c r="D77" i="465"/>
  <c r="D81" i="465"/>
  <c r="D66" i="465"/>
  <c r="D70" i="465"/>
  <c r="D19" i="465"/>
  <c r="D40" i="465"/>
  <c r="D43" i="465"/>
  <c r="D20" i="465"/>
  <c r="D27" i="465"/>
  <c r="D23" i="465"/>
  <c r="D18" i="465"/>
  <c r="D84" i="465"/>
  <c r="D16" i="465"/>
  <c r="D31" i="465"/>
  <c r="D30" i="465"/>
  <c r="D24" i="465"/>
  <c r="D35" i="465"/>
  <c r="D44" i="465"/>
  <c r="D36" i="465"/>
  <c r="D28" i="465"/>
  <c r="D33" i="465"/>
  <c r="D37" i="465"/>
  <c r="D41" i="465"/>
  <c r="D22" i="465"/>
  <c r="D26" i="465"/>
  <c r="D21" i="465"/>
  <c r="D25" i="465"/>
  <c r="D39" i="465"/>
  <c r="AM25" i="437" l="1"/>
  <c r="C16" i="437" s="1"/>
  <c r="AN25" i="437" l="1"/>
  <c r="AO25" i="437" s="1"/>
  <c r="AR25" i="437" s="1"/>
  <c r="AL24" i="437"/>
  <c r="AM26" i="437" s="1"/>
  <c r="AL25" i="437" l="1"/>
  <c r="BJ25" i="437"/>
  <c r="AM27" i="437"/>
  <c r="AN26" i="437"/>
  <c r="AL26" i="437" s="1"/>
  <c r="AX25" i="437" l="1"/>
  <c r="AT25" i="437"/>
  <c r="AW25" i="437"/>
  <c r="AS25" i="437"/>
  <c r="AP25" i="437"/>
  <c r="AV25" i="437"/>
  <c r="BF25" i="437"/>
  <c r="BE25" i="437"/>
  <c r="AU25" i="437"/>
  <c r="AQ25" i="437"/>
  <c r="AN27" i="437"/>
  <c r="AL27" i="437" s="1"/>
  <c r="AM29" i="437"/>
  <c r="AZ25" i="437" l="1"/>
  <c r="BC25" i="437"/>
  <c r="AY25" i="437"/>
  <c r="BA25" i="437" s="1"/>
  <c r="BB25" i="437"/>
  <c r="BD25" i="437"/>
  <c r="AM30" i="437"/>
  <c r="AN29" i="437"/>
  <c r="AL29" i="437" s="1"/>
  <c r="AN30" i="437" l="1"/>
  <c r="AL30" i="437" s="1"/>
  <c r="AM31" i="437"/>
  <c r="AM32" i="437" l="1"/>
  <c r="AN31" i="437"/>
  <c r="AL31" i="437" s="1"/>
  <c r="AN32" i="437" l="1"/>
  <c r="AL32" i="437" s="1"/>
  <c r="AM33" i="437"/>
  <c r="AM34" i="437" l="1"/>
  <c r="AN33" i="437"/>
  <c r="AL33" i="437" s="1"/>
  <c r="AN34" i="437" l="1"/>
  <c r="AL34" i="437" s="1"/>
  <c r="AM35" i="437"/>
  <c r="AM36" i="437" l="1"/>
  <c r="AN35" i="437"/>
  <c r="AL35" i="437" s="1"/>
  <c r="AN36" i="437" l="1"/>
  <c r="AL36" i="437" s="1"/>
  <c r="AM37" i="437"/>
  <c r="AN37" i="437" l="1"/>
  <c r="AL37" i="437" s="1"/>
  <c r="AN81" i="437" l="1"/>
  <c r="AN80" i="437"/>
  <c r="B9" i="437"/>
  <c r="AN66" i="437" l="1"/>
  <c r="AN70" i="437"/>
  <c r="AN75" i="437"/>
  <c r="AN76" i="437"/>
  <c r="AN65" i="437"/>
  <c r="AN74" i="437"/>
  <c r="AN67" i="437"/>
  <c r="AN77" i="437"/>
  <c r="AN69" i="437"/>
  <c r="AN51" i="437"/>
  <c r="AN78" i="437"/>
  <c r="AN63" i="437"/>
  <c r="AN62" i="437"/>
  <c r="AN72" i="437"/>
  <c r="AN68" i="437"/>
  <c r="AN58" i="437"/>
  <c r="AN71" i="437"/>
  <c r="AN56" i="437"/>
  <c r="AN55" i="437"/>
  <c r="AN60" i="437"/>
  <c r="AN64" i="437"/>
  <c r="AN79" i="437"/>
  <c r="AN61" i="437"/>
  <c r="AN54" i="437"/>
  <c r="AN57" i="437"/>
  <c r="AN53" i="437"/>
  <c r="AN59" i="437"/>
  <c r="AN52" i="437"/>
  <c r="AN73" i="437"/>
  <c r="C22" i="437"/>
  <c r="C21" i="437"/>
  <c r="C20" i="437"/>
  <c r="C19" i="437"/>
  <c r="C18" i="437"/>
  <c r="C17" i="437"/>
  <c r="C26" i="437" l="1"/>
  <c r="BI36" i="437"/>
  <c r="C25" i="437"/>
  <c r="C24" i="437"/>
  <c r="C23" i="437"/>
  <c r="BI35" i="437"/>
  <c r="BI37" i="437" l="1"/>
  <c r="C27" i="437"/>
  <c r="BI34" i="437"/>
  <c r="BI33" i="437" l="1"/>
  <c r="BI32" i="437" l="1"/>
  <c r="BI31" i="437" l="1"/>
  <c r="BI30" i="437" l="1"/>
  <c r="BI29" i="437" l="1"/>
  <c r="BI27" i="437"/>
  <c r="BI26" i="437"/>
  <c r="BI25" i="437"/>
  <c r="B3" i="437" l="1"/>
  <c r="B2" i="437"/>
  <c r="AO79" i="437" l="1"/>
  <c r="AO75" i="437"/>
  <c r="AO71" i="437"/>
  <c r="AO67" i="437"/>
  <c r="AO63" i="437"/>
  <c r="AO59" i="437"/>
  <c r="AO55" i="437"/>
  <c r="AR55" i="437" s="1"/>
  <c r="AQ55" i="437" s="1"/>
  <c r="AO51" i="437"/>
  <c r="AR51" i="437" s="1"/>
  <c r="AQ51" i="437" s="1"/>
  <c r="AO78" i="437"/>
  <c r="AO74" i="437"/>
  <c r="AO70" i="437"/>
  <c r="AO66" i="437"/>
  <c r="AO62" i="437"/>
  <c r="AO58" i="437"/>
  <c r="AO54" i="437"/>
  <c r="AO72" i="437"/>
  <c r="AO64" i="437"/>
  <c r="AO56" i="437"/>
  <c r="AO81" i="437"/>
  <c r="AS80" i="437" s="1"/>
  <c r="AO77" i="437"/>
  <c r="AO73" i="437"/>
  <c r="AO69" i="437"/>
  <c r="AO65" i="437"/>
  <c r="AO61" i="437"/>
  <c r="AO57" i="437"/>
  <c r="AO53" i="437"/>
  <c r="AO76" i="437"/>
  <c r="AO68" i="437"/>
  <c r="AO60" i="437"/>
  <c r="AO52" i="437"/>
  <c r="BG24" i="437"/>
  <c r="BH24" i="437"/>
  <c r="AO37" i="437"/>
  <c r="AO36" i="437"/>
  <c r="AO35" i="437"/>
  <c r="AO34" i="437"/>
  <c r="AO29" i="437"/>
  <c r="BJ29" i="437" s="1"/>
  <c r="AO32" i="437"/>
  <c r="AO31" i="437"/>
  <c r="AP31" i="437" s="1"/>
  <c r="AO33" i="437"/>
  <c r="AO26" i="437"/>
  <c r="BJ26" i="437" s="1"/>
  <c r="AO30" i="437"/>
  <c r="AP30" i="437" s="1"/>
  <c r="AO27" i="437"/>
  <c r="BJ27" i="437" s="1"/>
  <c r="AR79" i="437" l="1"/>
  <c r="AQ79" i="437" s="1"/>
  <c r="AR54" i="437"/>
  <c r="AQ54" i="437" s="1"/>
  <c r="AR58" i="437"/>
  <c r="AQ58" i="437" s="1"/>
  <c r="AR60" i="437"/>
  <c r="AQ60" i="437" s="1"/>
  <c r="AR62" i="437"/>
  <c r="AQ62" i="437" s="1"/>
  <c r="AR64" i="437"/>
  <c r="AQ64" i="437" s="1"/>
  <c r="AR68" i="437"/>
  <c r="AQ68" i="437" s="1"/>
  <c r="AR66" i="437"/>
  <c r="AQ66" i="437" s="1"/>
  <c r="AR76" i="437"/>
  <c r="AQ76" i="437" s="1"/>
  <c r="AR70" i="437"/>
  <c r="AQ70" i="437" s="1"/>
  <c r="AR53" i="437"/>
  <c r="AQ53" i="437" s="1"/>
  <c r="AR74" i="437"/>
  <c r="AQ74" i="437" s="1"/>
  <c r="AR57" i="437"/>
  <c r="AQ57" i="437" s="1"/>
  <c r="AR78" i="437"/>
  <c r="AQ78" i="437" s="1"/>
  <c r="AR52" i="437"/>
  <c r="AQ52" i="437" s="1"/>
  <c r="AR65" i="437"/>
  <c r="AQ65" i="437" s="1"/>
  <c r="AR69" i="437"/>
  <c r="AQ69" i="437" s="1"/>
  <c r="AR59" i="437"/>
  <c r="AQ59" i="437" s="1"/>
  <c r="AR72" i="437"/>
  <c r="AQ72" i="437" s="1"/>
  <c r="AR63" i="437"/>
  <c r="AQ63" i="437" s="1"/>
  <c r="AR61" i="437"/>
  <c r="AQ61" i="437" s="1"/>
  <c r="AR73" i="437"/>
  <c r="AQ73" i="437" s="1"/>
  <c r="AR77" i="437"/>
  <c r="AQ77" i="437" s="1"/>
  <c r="AR67" i="437"/>
  <c r="AQ67" i="437" s="1"/>
  <c r="AR81" i="437"/>
  <c r="AQ81" i="437" s="1"/>
  <c r="AS68" i="437"/>
  <c r="AS65" i="437"/>
  <c r="AS57" i="437"/>
  <c r="AS78" i="437"/>
  <c r="AS69" i="437"/>
  <c r="AS55" i="437"/>
  <c r="AS59" i="437"/>
  <c r="AS71" i="437"/>
  <c r="AS77" i="437"/>
  <c r="AS61" i="437"/>
  <c r="AS64" i="437"/>
  <c r="AS81" i="437"/>
  <c r="AS62" i="437"/>
  <c r="AS51" i="437"/>
  <c r="AS63" i="437"/>
  <c r="AS58" i="437"/>
  <c r="AS56" i="437"/>
  <c r="AS70" i="437"/>
  <c r="AS53" i="437"/>
  <c r="AS66" i="437"/>
  <c r="AS72" i="437"/>
  <c r="AS73" i="437"/>
  <c r="AS75" i="437"/>
  <c r="AS54" i="437"/>
  <c r="AS79" i="437"/>
  <c r="AS67" i="437"/>
  <c r="AS52" i="437"/>
  <c r="AS60" i="437"/>
  <c r="AS74" i="437"/>
  <c r="AS76" i="437"/>
  <c r="AR71" i="437"/>
  <c r="AQ71" i="437" s="1"/>
  <c r="AR56" i="437"/>
  <c r="AQ56" i="437" s="1"/>
  <c r="AR75" i="437"/>
  <c r="AQ75" i="437" s="1"/>
  <c r="AU27" i="437"/>
  <c r="O18" i="437" s="1"/>
  <c r="BF27" i="437"/>
  <c r="BE27" i="437"/>
  <c r="AV27" i="437"/>
  <c r="AQ27" i="437"/>
  <c r="I18" i="437" s="1"/>
  <c r="AS27" i="437"/>
  <c r="AW27" i="437"/>
  <c r="AR27" i="437"/>
  <c r="AT27" i="437"/>
  <c r="F18" i="437" s="1"/>
  <c r="AX27" i="437"/>
  <c r="AP27" i="437"/>
  <c r="BF29" i="437"/>
  <c r="BE29" i="437"/>
  <c r="AQ29" i="437"/>
  <c r="I19" i="437" s="1"/>
  <c r="AU29" i="437"/>
  <c r="O19" i="437" s="1"/>
  <c r="AR29" i="437"/>
  <c r="AV29" i="437"/>
  <c r="AS29" i="437"/>
  <c r="AW29" i="437"/>
  <c r="AP29" i="437"/>
  <c r="AT29" i="437"/>
  <c r="F19" i="437" s="1"/>
  <c r="AX29" i="437"/>
  <c r="AQ26" i="437"/>
  <c r="I17" i="437" s="1"/>
  <c r="AU26" i="437"/>
  <c r="AP26" i="437"/>
  <c r="AR26" i="437"/>
  <c r="L17" i="437" s="1"/>
  <c r="AV26" i="437"/>
  <c r="BF26" i="437"/>
  <c r="BE26" i="437"/>
  <c r="AS26" i="437"/>
  <c r="AW26" i="437"/>
  <c r="AT26" i="437"/>
  <c r="F17" i="437" s="1"/>
  <c r="AX26" i="437"/>
  <c r="AW35" i="437"/>
  <c r="AV35" i="437"/>
  <c r="AU35" i="437"/>
  <c r="O25" i="437" s="1"/>
  <c r="AT35" i="437"/>
  <c r="F25" i="437" s="1"/>
  <c r="BJ35" i="437"/>
  <c r="AS35" i="437"/>
  <c r="AR35" i="437"/>
  <c r="L25" i="437" s="1"/>
  <c r="AQ35" i="437"/>
  <c r="I25" i="437" s="1"/>
  <c r="BF35" i="437"/>
  <c r="AP35" i="437"/>
  <c r="AX35" i="437"/>
  <c r="BE35" i="437"/>
  <c r="AS30" i="437"/>
  <c r="AR30" i="437"/>
  <c r="L20" i="437" s="1"/>
  <c r="AQ30" i="437"/>
  <c r="I20" i="437" s="1"/>
  <c r="AX30" i="437"/>
  <c r="AV30" i="437"/>
  <c r="AU30" i="437"/>
  <c r="O20" i="437" s="1"/>
  <c r="AW30" i="437"/>
  <c r="BJ30" i="437"/>
  <c r="BF30" i="437"/>
  <c r="BE30" i="437"/>
  <c r="AT30" i="437"/>
  <c r="F20" i="437" s="1"/>
  <c r="BJ32" i="437"/>
  <c r="BF32" i="437"/>
  <c r="BE32" i="437"/>
  <c r="AX32" i="437"/>
  <c r="AP32" i="437"/>
  <c r="AW32" i="437"/>
  <c r="AV32" i="437"/>
  <c r="AU32" i="437"/>
  <c r="O22" i="437" s="1"/>
  <c r="AT32" i="437"/>
  <c r="F22" i="437" s="1"/>
  <c r="AS32" i="437"/>
  <c r="AR32" i="437"/>
  <c r="L22" i="437" s="1"/>
  <c r="AQ32" i="437"/>
  <c r="I22" i="437" s="1"/>
  <c r="BJ36" i="437"/>
  <c r="BF36" i="437"/>
  <c r="BE36" i="437"/>
  <c r="AP36" i="437"/>
  <c r="AW36" i="437"/>
  <c r="AV36" i="437"/>
  <c r="AU36" i="437"/>
  <c r="O26" i="437" s="1"/>
  <c r="AS36" i="437"/>
  <c r="AR36" i="437"/>
  <c r="L26" i="437" s="1"/>
  <c r="AQ36" i="437"/>
  <c r="I26" i="437" s="1"/>
  <c r="AT36" i="437"/>
  <c r="F26" i="437" s="1"/>
  <c r="AX36" i="437"/>
  <c r="AW31" i="437"/>
  <c r="AV31" i="437"/>
  <c r="AU31" i="437"/>
  <c r="O21" i="437" s="1"/>
  <c r="AS31" i="437"/>
  <c r="AR31" i="437"/>
  <c r="L21" i="437" s="1"/>
  <c r="AQ31" i="437"/>
  <c r="I21" i="437" s="1"/>
  <c r="AX31" i="437"/>
  <c r="BJ31" i="437"/>
  <c r="BF31" i="437"/>
  <c r="AT31" i="437"/>
  <c r="F21" i="437" s="1"/>
  <c r="BE31" i="437"/>
  <c r="AR37" i="437"/>
  <c r="L27" i="437" s="1"/>
  <c r="BJ37" i="437"/>
  <c r="BF37" i="437"/>
  <c r="BE37" i="437"/>
  <c r="AX37" i="437"/>
  <c r="AP37" i="437"/>
  <c r="AS37" i="437"/>
  <c r="AQ37" i="437"/>
  <c r="I27" i="437" s="1"/>
  <c r="AW37" i="437"/>
  <c r="AV37" i="437"/>
  <c r="AU37" i="437"/>
  <c r="O27" i="437" s="1"/>
  <c r="AT37" i="437"/>
  <c r="F27" i="437" s="1"/>
  <c r="AX33" i="437"/>
  <c r="AP33" i="437"/>
  <c r="AS33" i="437"/>
  <c r="BJ33" i="437"/>
  <c r="BF33" i="437"/>
  <c r="BE33" i="437"/>
  <c r="AQ33" i="437"/>
  <c r="I23" i="437" s="1"/>
  <c r="AW33" i="437"/>
  <c r="AV33" i="437"/>
  <c r="AU33" i="437"/>
  <c r="O23" i="437" s="1"/>
  <c r="AT33" i="437"/>
  <c r="F23" i="437" s="1"/>
  <c r="AR33" i="437"/>
  <c r="L23" i="437" s="1"/>
  <c r="AS34" i="437"/>
  <c r="AR34" i="437"/>
  <c r="L24" i="437" s="1"/>
  <c r="AQ34" i="437"/>
  <c r="I24" i="437" s="1"/>
  <c r="AV34" i="437"/>
  <c r="AU34" i="437"/>
  <c r="O24" i="437" s="1"/>
  <c r="AP34" i="437"/>
  <c r="AX34" i="437"/>
  <c r="AT34" i="437"/>
  <c r="F24" i="437" s="1"/>
  <c r="BJ34" i="437"/>
  <c r="BF34" i="437"/>
  <c r="BE34" i="437"/>
  <c r="AW34" i="437"/>
  <c r="I16" i="437"/>
  <c r="O16" i="437"/>
  <c r="L16" i="437"/>
  <c r="F16" i="437"/>
  <c r="J11" i="437"/>
  <c r="BH26" i="437" l="1"/>
  <c r="BH25" i="437"/>
  <c r="BH29" i="437"/>
  <c r="BH27" i="437"/>
  <c r="BD27" i="437"/>
  <c r="BB26" i="437"/>
  <c r="BD26" i="437"/>
  <c r="AY26" i="437"/>
  <c r="BA26" i="437" s="1"/>
  <c r="BC26" i="437"/>
  <c r="AZ26" i="437"/>
  <c r="BB29" i="437"/>
  <c r="O17" i="437"/>
  <c r="AY29" i="437"/>
  <c r="BA29" i="437" s="1"/>
  <c r="BC29" i="437"/>
  <c r="AZ29" i="437"/>
  <c r="L18" i="437"/>
  <c r="L19" i="437"/>
  <c r="BD29" i="437"/>
  <c r="AY27" i="437"/>
  <c r="BA27" i="437" s="1"/>
  <c r="BC27" i="437"/>
  <c r="AZ27" i="437"/>
  <c r="BB27" i="437"/>
  <c r="BG35" i="437"/>
  <c r="BG36" i="437"/>
  <c r="BG34" i="437"/>
  <c r="BG33" i="437"/>
  <c r="BG37" i="437"/>
  <c r="BG25" i="437"/>
  <c r="BH37" i="437"/>
  <c r="BG29" i="437"/>
  <c r="BH35" i="437"/>
  <c r="BH34" i="437"/>
  <c r="BH31" i="437"/>
  <c r="BH32" i="437"/>
  <c r="BG32" i="437"/>
  <c r="BG26" i="437"/>
  <c r="BH30" i="437"/>
  <c r="BG27" i="437"/>
  <c r="BG31" i="437"/>
  <c r="BG30" i="437"/>
  <c r="BH36" i="437"/>
  <c r="BH33" i="437"/>
  <c r="J7" i="437"/>
  <c r="BD34" i="437"/>
  <c r="BD32" i="437"/>
  <c r="BD36" i="437"/>
  <c r="BD33" i="437"/>
  <c r="BB37" i="437"/>
  <c r="AY35" i="437"/>
  <c r="BA35" i="437" s="1"/>
  <c r="AZ35" i="437"/>
  <c r="BC35" i="437"/>
  <c r="BB35" i="437"/>
  <c r="BB31" i="437"/>
  <c r="BB36" i="437"/>
  <c r="BB33" i="437"/>
  <c r="AZ34" i="437"/>
  <c r="BC34" i="437"/>
  <c r="AY34" i="437"/>
  <c r="BA34" i="437" s="1"/>
  <c r="AY31" i="437"/>
  <c r="BA31" i="437" s="1"/>
  <c r="AZ31" i="437"/>
  <c r="BC31" i="437"/>
  <c r="AY30" i="437"/>
  <c r="BA30" i="437" s="1"/>
  <c r="AZ30" i="437"/>
  <c r="BC30" i="437"/>
  <c r="BB30" i="437"/>
  <c r="BD30" i="437"/>
  <c r="BC36" i="437"/>
  <c r="AY36" i="437"/>
  <c r="BA36" i="437" s="1"/>
  <c r="AZ36" i="437"/>
  <c r="BC33" i="437"/>
  <c r="AZ33" i="437"/>
  <c r="AY33" i="437"/>
  <c r="BA33" i="437" s="1"/>
  <c r="AZ37" i="437"/>
  <c r="AY37" i="437"/>
  <c r="BA37" i="437" s="1"/>
  <c r="BC37" i="437"/>
  <c r="BD37" i="437"/>
  <c r="BB34" i="437"/>
  <c r="BD31" i="437"/>
  <c r="AZ32" i="437"/>
  <c r="BC32" i="437"/>
  <c r="AY32" i="437"/>
  <c r="BA32" i="437" s="1"/>
  <c r="BB32" i="437"/>
  <c r="BD35" i="437"/>
</calcChain>
</file>

<file path=xl/sharedStrings.xml><?xml version="1.0" encoding="utf-8"?>
<sst xmlns="http://schemas.openxmlformats.org/spreadsheetml/2006/main" count="36403" uniqueCount="6768">
  <si>
    <t>Tier 1 capital ratio</t>
  </si>
  <si>
    <t>Total capital ratio</t>
  </si>
  <si>
    <t>95^ pct</t>
  </si>
  <si>
    <t>Third quartile</t>
  </si>
  <si>
    <t>Weighted average</t>
  </si>
  <si>
    <t>Average</t>
  </si>
  <si>
    <t>First quartile</t>
  </si>
  <si>
    <t>5^ pct</t>
  </si>
  <si>
    <t>Return on equity</t>
  </si>
  <si>
    <t>Cost-income ratio</t>
  </si>
  <si>
    <t>Return on assets</t>
  </si>
  <si>
    <t>Q2</t>
  </si>
  <si>
    <t>Q3</t>
  </si>
  <si>
    <t>AT</t>
  </si>
  <si>
    <t>BE</t>
  </si>
  <si>
    <t>CY</t>
  </si>
  <si>
    <t>DE</t>
  </si>
  <si>
    <t>DK</t>
  </si>
  <si>
    <t>ES</t>
  </si>
  <si>
    <t>FI</t>
  </si>
  <si>
    <t>FR</t>
  </si>
  <si>
    <t>GB</t>
  </si>
  <si>
    <t>GR</t>
  </si>
  <si>
    <t>HU</t>
  </si>
  <si>
    <t>IE</t>
  </si>
  <si>
    <t>IT</t>
  </si>
  <si>
    <t>MT</t>
  </si>
  <si>
    <t>NL</t>
  </si>
  <si>
    <t>NO</t>
  </si>
  <si>
    <t>PL</t>
  </si>
  <si>
    <t>PT</t>
  </si>
  <si>
    <t>SE</t>
  </si>
  <si>
    <t>SI</t>
  </si>
  <si>
    <t>All banks</t>
  </si>
  <si>
    <t>EU</t>
  </si>
  <si>
    <t>YES</t>
  </si>
  <si>
    <t>Dispersion</t>
  </si>
  <si>
    <t>Dispersion chart</t>
  </si>
  <si>
    <t>Q1</t>
  </si>
  <si>
    <t>5pct</t>
  </si>
  <si>
    <t>95 pct</t>
  </si>
  <si>
    <t>Numerator</t>
  </si>
  <si>
    <t>Denominator</t>
  </si>
  <si>
    <t>Country</t>
  </si>
  <si>
    <t>Country name</t>
  </si>
  <si>
    <t>Medium</t>
  </si>
  <si>
    <t>Total liabilities</t>
  </si>
  <si>
    <t>Final version</t>
  </si>
  <si>
    <t>Quarter</t>
  </si>
  <si>
    <t>Kri Code</t>
  </si>
  <si>
    <t>KRI name</t>
  </si>
  <si>
    <t>Nr</t>
  </si>
  <si>
    <t>Family</t>
  </si>
  <si>
    <t>Solvency</t>
  </si>
  <si>
    <t>Credit Risk and Asset Quality</t>
  </si>
  <si>
    <t>Profitability</t>
  </si>
  <si>
    <t>Numerator and denominator: trends</t>
  </si>
  <si>
    <t>KRI by size class</t>
  </si>
  <si>
    <t>Median</t>
  </si>
  <si>
    <t>Period</t>
  </si>
  <si>
    <t>Q1 Neg</t>
  </si>
  <si>
    <t>num</t>
  </si>
  <si>
    <t>den</t>
  </si>
  <si>
    <t>RI_by_Type</t>
  </si>
  <si>
    <t>SVC_3</t>
  </si>
  <si>
    <t>SVC_1</t>
  </si>
  <si>
    <t>SVC_2</t>
  </si>
  <si>
    <t>CET1 ratio</t>
  </si>
  <si>
    <t>PFT_21</t>
  </si>
  <si>
    <t>PFT_23</t>
  </si>
  <si>
    <t>PFT_24</t>
  </si>
  <si>
    <t>PFT_25</t>
  </si>
  <si>
    <t>PFT_41</t>
  </si>
  <si>
    <t>Asset encumbrance ratio</t>
  </si>
  <si>
    <t>PERIOD</t>
  </si>
  <si>
    <t>NRI_CODE</t>
  </si>
  <si>
    <t>NRI_FORMAT</t>
  </si>
  <si>
    <t>p5</t>
  </si>
  <si>
    <t>p25</t>
  </si>
  <si>
    <t>median</t>
  </si>
  <si>
    <t>waver</t>
  </si>
  <si>
    <t>p75</t>
  </si>
  <si>
    <t>p95</t>
  </si>
  <si>
    <t>Nbanks</t>
  </si>
  <si>
    <t>Small</t>
  </si>
  <si>
    <t>Large</t>
  </si>
  <si>
    <t>NSA</t>
  </si>
  <si>
    <t>_TYPE_</t>
  </si>
  <si>
    <t>_FREQ_</t>
  </si>
  <si>
    <t>country</t>
  </si>
  <si>
    <t>HR</t>
  </si>
  <si>
    <t>CZ</t>
  </si>
  <si>
    <t>BG</t>
  </si>
  <si>
    <t>SK</t>
  </si>
  <si>
    <t>LU</t>
  </si>
  <si>
    <t>Asset composition</t>
  </si>
  <si>
    <t>RWA composition</t>
  </si>
  <si>
    <t>EE</t>
  </si>
  <si>
    <t>LT</t>
  </si>
  <si>
    <t>LV</t>
  </si>
  <si>
    <t>RO</t>
  </si>
  <si>
    <t>Cost to income ratio</t>
  </si>
  <si>
    <t>Loan-to-deposit ratio for households and non-financial corporations</t>
  </si>
  <si>
    <t>Asset composition and volumes</t>
  </si>
  <si>
    <t>Other assets</t>
  </si>
  <si>
    <t>Deposits from credit institutions</t>
  </si>
  <si>
    <t>Dashboard name</t>
  </si>
  <si>
    <t>dashboard name</t>
  </si>
  <si>
    <t>Net interest margin</t>
  </si>
  <si>
    <t>Ratio of non-performing loans and advances (NPL ratio)</t>
  </si>
  <si>
    <t>Total Assets</t>
  </si>
  <si>
    <t>%</t>
  </si>
  <si>
    <t>% of total assets</t>
  </si>
  <si>
    <t>Equity instruments</t>
  </si>
  <si>
    <t>Debt securities</t>
  </si>
  <si>
    <t>Loans and advances</t>
  </si>
  <si>
    <t>Derivatives</t>
  </si>
  <si>
    <t>Liabilities composition</t>
  </si>
  <si>
    <t>NPL Ratio</t>
  </si>
  <si>
    <t>lbl</t>
  </si>
  <si>
    <t>Securitisation capital requirements</t>
  </si>
  <si>
    <t>Market risk capital requirements</t>
  </si>
  <si>
    <t>Operational risk capital requirements</t>
  </si>
  <si>
    <t>Other capital requirements</t>
  </si>
  <si>
    <t>PFT_29</t>
  </si>
  <si>
    <t>PFT_26</t>
  </si>
  <si>
    <t>AQT_3.2</t>
  </si>
  <si>
    <t>Ratio</t>
  </si>
  <si>
    <t>yes</t>
  </si>
  <si>
    <t>FND_28</t>
  </si>
  <si>
    <t>T01_1</t>
  </si>
  <si>
    <t>T01_3</t>
  </si>
  <si>
    <t>T01_2</t>
  </si>
  <si>
    <t>T01_4</t>
  </si>
  <si>
    <t>T01_5</t>
  </si>
  <si>
    <t>T01_6</t>
  </si>
  <si>
    <t>T02_1</t>
  </si>
  <si>
    <t>T02_2</t>
  </si>
  <si>
    <t>T03_1</t>
  </si>
  <si>
    <t>T04_2</t>
  </si>
  <si>
    <t>T04_3</t>
  </si>
  <si>
    <t>T04_4</t>
  </si>
  <si>
    <t>T05_1</t>
  </si>
  <si>
    <t>T07_1</t>
  </si>
  <si>
    <t>T07_2</t>
  </si>
  <si>
    <t>T07_3</t>
  </si>
  <si>
    <t>T07_4</t>
  </si>
  <si>
    <t>T12_1</t>
  </si>
  <si>
    <t>T01_1|AT</t>
  </si>
  <si>
    <t>T01_1|BE</t>
  </si>
  <si>
    <t>T01_1|BG</t>
  </si>
  <si>
    <t>T01_1|CY</t>
  </si>
  <si>
    <t>T01_1|CZ</t>
  </si>
  <si>
    <t>T01_1|DE</t>
  </si>
  <si>
    <t>T01_1|DK</t>
  </si>
  <si>
    <t>T01_1|ES</t>
  </si>
  <si>
    <t>T01_1|FI</t>
  </si>
  <si>
    <t>T01_1|FR</t>
  </si>
  <si>
    <t>T01_1|GB</t>
  </si>
  <si>
    <t>T01_1|GR</t>
  </si>
  <si>
    <t>T01_1|HR</t>
  </si>
  <si>
    <t>T01_1|HU</t>
  </si>
  <si>
    <t>T01_1|IE</t>
  </si>
  <si>
    <t>T01_1|IT</t>
  </si>
  <si>
    <t>T01_1|LT</t>
  </si>
  <si>
    <t>T01_1|LU</t>
  </si>
  <si>
    <t>T01_1|LV</t>
  </si>
  <si>
    <t>T01_1|NL</t>
  </si>
  <si>
    <t>T01_1|NO</t>
  </si>
  <si>
    <t>T01_1|PL</t>
  </si>
  <si>
    <t>T01_1|PT</t>
  </si>
  <si>
    <t>T01_1|RO</t>
  </si>
  <si>
    <t>T01_1|SE</t>
  </si>
  <si>
    <t>T01_1|SK</t>
  </si>
  <si>
    <t>T01_2|AT</t>
  </si>
  <si>
    <t>T01_2|BE</t>
  </si>
  <si>
    <t>T01_2|CY</t>
  </si>
  <si>
    <t>T01_2|DE</t>
  </si>
  <si>
    <t>T01_2|EU</t>
  </si>
  <si>
    <t>T01_2|FR</t>
  </si>
  <si>
    <t>T01_2|GB</t>
  </si>
  <si>
    <t>T01_2|GR</t>
  </si>
  <si>
    <t>T01_2|HR</t>
  </si>
  <si>
    <t>T01_2|HU</t>
  </si>
  <si>
    <t>T01_2|IE</t>
  </si>
  <si>
    <t>T01_2|IT</t>
  </si>
  <si>
    <t>T01_2|LT</t>
  </si>
  <si>
    <t>T01_2|LU</t>
  </si>
  <si>
    <t>T01_2|LV</t>
  </si>
  <si>
    <t>T01_2|NL</t>
  </si>
  <si>
    <t>T01_2|NO</t>
  </si>
  <si>
    <t>T01_2|PL</t>
  </si>
  <si>
    <t>T01_2|PT</t>
  </si>
  <si>
    <t>T01_2|RO</t>
  </si>
  <si>
    <t>T01_2|SE</t>
  </si>
  <si>
    <t>T01_2|SK</t>
  </si>
  <si>
    <t>T01_3|AT</t>
  </si>
  <si>
    <t>T01_3|BE</t>
  </si>
  <si>
    <t>T01_3|BG</t>
  </si>
  <si>
    <t>T01_3|CY</t>
  </si>
  <si>
    <t>T01_3|CZ</t>
  </si>
  <si>
    <t>T01_3|DE</t>
  </si>
  <si>
    <t>T01_3|DK</t>
  </si>
  <si>
    <t>T01_3|ES</t>
  </si>
  <si>
    <t>T01_3|EU</t>
  </si>
  <si>
    <t>T01_3|FI</t>
  </si>
  <si>
    <t>T01_3|FR</t>
  </si>
  <si>
    <t>T01_3|GB</t>
  </si>
  <si>
    <t>T01_3|GR</t>
  </si>
  <si>
    <t>T01_3|HR</t>
  </si>
  <si>
    <t>T01_3|HU</t>
  </si>
  <si>
    <t>T01_3|IE</t>
  </si>
  <si>
    <t>T01_3|IT</t>
  </si>
  <si>
    <t>T01_3|LT</t>
  </si>
  <si>
    <t>T01_3|LU</t>
  </si>
  <si>
    <t>T01_3|LV</t>
  </si>
  <si>
    <t>T01_3|NL</t>
  </si>
  <si>
    <t>T01_3|NO</t>
  </si>
  <si>
    <t>T01_3|PL</t>
  </si>
  <si>
    <t>T01_3|PT</t>
  </si>
  <si>
    <t>T01_3|RO</t>
  </si>
  <si>
    <t>T01_3|SE</t>
  </si>
  <si>
    <t>T01_3|SK</t>
  </si>
  <si>
    <t>T01_4|AT</t>
  </si>
  <si>
    <t>T01_4|BE</t>
  </si>
  <si>
    <t>T01_4|BG</t>
  </si>
  <si>
    <t>T01_4|CY</t>
  </si>
  <si>
    <t>T01_4|CZ</t>
  </si>
  <si>
    <t>T01_4|DE</t>
  </si>
  <si>
    <t>T01_4|DK</t>
  </si>
  <si>
    <t>T01_4|ES</t>
  </si>
  <si>
    <t>T01_4|EU</t>
  </si>
  <si>
    <t>T01_4|FI</t>
  </si>
  <si>
    <t>T01_4|FR</t>
  </si>
  <si>
    <t>T01_4|GB</t>
  </si>
  <si>
    <t>T01_4|GR</t>
  </si>
  <si>
    <t>T01_4|HR</t>
  </si>
  <si>
    <t>T01_4|HU</t>
  </si>
  <si>
    <t>T01_4|IE</t>
  </si>
  <si>
    <t>T01_4|IT</t>
  </si>
  <si>
    <t>T01_4|LT</t>
  </si>
  <si>
    <t>T01_4|LU</t>
  </si>
  <si>
    <t>T01_4|LV</t>
  </si>
  <si>
    <t>T01_4|NL</t>
  </si>
  <si>
    <t>T01_4|NO</t>
  </si>
  <si>
    <t>T01_4|PL</t>
  </si>
  <si>
    <t>T01_4|PT</t>
  </si>
  <si>
    <t>T01_4|RO</t>
  </si>
  <si>
    <t>T01_4|SE</t>
  </si>
  <si>
    <t>T01_4|SK</t>
  </si>
  <si>
    <t>T01_5|AT</t>
  </si>
  <si>
    <t>T01_5|BE</t>
  </si>
  <si>
    <t>T01_5|BG</t>
  </si>
  <si>
    <t>T01_5|CY</t>
  </si>
  <si>
    <t>T01_5|CZ</t>
  </si>
  <si>
    <t>T01_5|DE</t>
  </si>
  <si>
    <t>T01_5|DK</t>
  </si>
  <si>
    <t>T01_5|ES</t>
  </si>
  <si>
    <t>T01_5|EU</t>
  </si>
  <si>
    <t>T01_5|FI</t>
  </si>
  <si>
    <t>T01_5|FR</t>
  </si>
  <si>
    <t>T01_5|GB</t>
  </si>
  <si>
    <t>T01_5|GR</t>
  </si>
  <si>
    <t>T01_5|HR</t>
  </si>
  <si>
    <t>T01_5|HU</t>
  </si>
  <si>
    <t>T01_5|IE</t>
  </si>
  <si>
    <t>T01_5|IT</t>
  </si>
  <si>
    <t>T01_5|LT</t>
  </si>
  <si>
    <t>T01_5|LU</t>
  </si>
  <si>
    <t>T01_5|LV</t>
  </si>
  <si>
    <t>T01_5|NL</t>
  </si>
  <si>
    <t>T01_5|NO</t>
  </si>
  <si>
    <t>T01_5|PL</t>
  </si>
  <si>
    <t>T01_5|PT</t>
  </si>
  <si>
    <t>T01_5|RO</t>
  </si>
  <si>
    <t>T01_5|SE</t>
  </si>
  <si>
    <t>T01_5|SK</t>
  </si>
  <si>
    <t>T01_6|AT</t>
  </si>
  <si>
    <t>T01_6|BE</t>
  </si>
  <si>
    <t>T01_6|BG</t>
  </si>
  <si>
    <t>T01_6|CY</t>
  </si>
  <si>
    <t>T01_6|CZ</t>
  </si>
  <si>
    <t>T01_6|DE</t>
  </si>
  <si>
    <t>T01_6|DK</t>
  </si>
  <si>
    <t>T01_6|ES</t>
  </si>
  <si>
    <t>T01_6|EU</t>
  </si>
  <si>
    <t>T01_6|FI</t>
  </si>
  <si>
    <t>T01_6|FR</t>
  </si>
  <si>
    <t>T01_6|GB</t>
  </si>
  <si>
    <t>T01_6|GR</t>
  </si>
  <si>
    <t>T01_6|HR</t>
  </si>
  <si>
    <t>T01_6|HU</t>
  </si>
  <si>
    <t>T01_6|IE</t>
  </si>
  <si>
    <t>T01_6|IT</t>
  </si>
  <si>
    <t>T01_6|LT</t>
  </si>
  <si>
    <t>T01_6|LU</t>
  </si>
  <si>
    <t>T01_6|LV</t>
  </si>
  <si>
    <t>T01_6|NL</t>
  </si>
  <si>
    <t>T01_6|NO</t>
  </si>
  <si>
    <t>T01_6|PL</t>
  </si>
  <si>
    <t>T01_6|PT</t>
  </si>
  <si>
    <t>T01_6|RO</t>
  </si>
  <si>
    <t>T01_6|SE</t>
  </si>
  <si>
    <t>T01_6|SK</t>
  </si>
  <si>
    <t>T02_1|AT</t>
  </si>
  <si>
    <t>T02_1|BE</t>
  </si>
  <si>
    <t>T02_1|BG</t>
  </si>
  <si>
    <t>T02_1|CY</t>
  </si>
  <si>
    <t>T02_1|CZ</t>
  </si>
  <si>
    <t>T02_1|DE</t>
  </si>
  <si>
    <t>T02_1|DK</t>
  </si>
  <si>
    <t>T02_1|ES</t>
  </si>
  <si>
    <t>T02_1|EU</t>
  </si>
  <si>
    <t>T02_1|FI</t>
  </si>
  <si>
    <t>T02_1|FR</t>
  </si>
  <si>
    <t>T02_1|GB</t>
  </si>
  <si>
    <t>T02_1|GR</t>
  </si>
  <si>
    <t>T02_1|HR</t>
  </si>
  <si>
    <t>T02_1|HU</t>
  </si>
  <si>
    <t>T02_1|IE</t>
  </si>
  <si>
    <t>T02_1|IT</t>
  </si>
  <si>
    <t>T02_1|LT</t>
  </si>
  <si>
    <t>T02_1|LU</t>
  </si>
  <si>
    <t>T02_1|LV</t>
  </si>
  <si>
    <t>T02_1|NL</t>
  </si>
  <si>
    <t>T02_1|NO</t>
  </si>
  <si>
    <t>T02_1|PL</t>
  </si>
  <si>
    <t>T02_1|PT</t>
  </si>
  <si>
    <t>T02_1|RO</t>
  </si>
  <si>
    <t>T02_1|SE</t>
  </si>
  <si>
    <t>T02_1|SK</t>
  </si>
  <si>
    <t>T02_2|AT</t>
  </si>
  <si>
    <t>T02_2|BE</t>
  </si>
  <si>
    <t>T02_2|BG</t>
  </si>
  <si>
    <t>T02_2|CY</t>
  </si>
  <si>
    <t>T02_2|CZ</t>
  </si>
  <si>
    <t>T02_2|DE</t>
  </si>
  <si>
    <t>T02_2|DK</t>
  </si>
  <si>
    <t>T02_2|ES</t>
  </si>
  <si>
    <t>T02_2|EU</t>
  </si>
  <si>
    <t>T02_2|FI</t>
  </si>
  <si>
    <t>T02_2|FR</t>
  </si>
  <si>
    <t>T02_2|GB</t>
  </si>
  <si>
    <t>T02_2|GR</t>
  </si>
  <si>
    <t>T02_2|HR</t>
  </si>
  <si>
    <t>T02_2|HU</t>
  </si>
  <si>
    <t>T02_2|IE</t>
  </si>
  <si>
    <t>T02_2|IT</t>
  </si>
  <si>
    <t>T02_2|LT</t>
  </si>
  <si>
    <t>T02_2|LU</t>
  </si>
  <si>
    <t>T02_2|LV</t>
  </si>
  <si>
    <t>T02_2|NL</t>
  </si>
  <si>
    <t>T02_2|NO</t>
  </si>
  <si>
    <t>T02_2|PL</t>
  </si>
  <si>
    <t>T02_2|PT</t>
  </si>
  <si>
    <t>T02_2|RO</t>
  </si>
  <si>
    <t>T02_2|SE</t>
  </si>
  <si>
    <t>T02_2|SK</t>
  </si>
  <si>
    <t>T03_1|AT</t>
  </si>
  <si>
    <t>T03_1|BE</t>
  </si>
  <si>
    <t>T03_1|BG</t>
  </si>
  <si>
    <t>T03_1|CY</t>
  </si>
  <si>
    <t>T03_1|CZ</t>
  </si>
  <si>
    <t>T03_1|DE</t>
  </si>
  <si>
    <t>T03_1|DK</t>
  </si>
  <si>
    <t>T03_1|ES</t>
  </si>
  <si>
    <t>T03_1|EU</t>
  </si>
  <si>
    <t>T03_1|FI</t>
  </si>
  <si>
    <t>T03_1|FR</t>
  </si>
  <si>
    <t>T03_1|GB</t>
  </si>
  <si>
    <t>T03_1|GR</t>
  </si>
  <si>
    <t>T03_1|HR</t>
  </si>
  <si>
    <t>T03_1|HU</t>
  </si>
  <si>
    <t>T03_1|IE</t>
  </si>
  <si>
    <t>T03_1|IT</t>
  </si>
  <si>
    <t>T03_1|LT</t>
  </si>
  <si>
    <t>T03_1|LU</t>
  </si>
  <si>
    <t>T03_1|LV</t>
  </si>
  <si>
    <t>T03_1|NL</t>
  </si>
  <si>
    <t>T03_1|NO</t>
  </si>
  <si>
    <t>T03_1|PL</t>
  </si>
  <si>
    <t>T03_1|PT</t>
  </si>
  <si>
    <t>T03_1|RO</t>
  </si>
  <si>
    <t>T03_1|SE</t>
  </si>
  <si>
    <t>T03_1|SK</t>
  </si>
  <si>
    <t>T04_2|AT</t>
  </si>
  <si>
    <t>T04_2|BE</t>
  </si>
  <si>
    <t>T04_2|BG</t>
  </si>
  <si>
    <t>T04_2|CY</t>
  </si>
  <si>
    <t>T04_2|CZ</t>
  </si>
  <si>
    <t>T04_2|DE</t>
  </si>
  <si>
    <t>T04_2|DK</t>
  </si>
  <si>
    <t>T04_2|ES</t>
  </si>
  <si>
    <t>T04_2|EU</t>
  </si>
  <si>
    <t>T04_2|FI</t>
  </si>
  <si>
    <t>T04_2|FR</t>
  </si>
  <si>
    <t>T04_2|GB</t>
  </si>
  <si>
    <t>T04_2|GR</t>
  </si>
  <si>
    <t>T04_2|HR</t>
  </si>
  <si>
    <t>T04_2|HU</t>
  </si>
  <si>
    <t>T04_2|IE</t>
  </si>
  <si>
    <t>T04_2|IT</t>
  </si>
  <si>
    <t>T04_2|LT</t>
  </si>
  <si>
    <t>T04_2|LU</t>
  </si>
  <si>
    <t>T04_2|LV</t>
  </si>
  <si>
    <t>T04_2|NL</t>
  </si>
  <si>
    <t>T04_2|NO</t>
  </si>
  <si>
    <t>T04_2|PL</t>
  </si>
  <si>
    <t>T04_2|PT</t>
  </si>
  <si>
    <t>T04_2|RO</t>
  </si>
  <si>
    <t>T04_2|SE</t>
  </si>
  <si>
    <t>T04_2|SK</t>
  </si>
  <si>
    <t>T04_3|AT</t>
  </si>
  <si>
    <t>T04_3|BE</t>
  </si>
  <si>
    <t>T04_3|BG</t>
  </si>
  <si>
    <t>T04_3|CZ</t>
  </si>
  <si>
    <t>T04_3|DE</t>
  </si>
  <si>
    <t>T04_3|DK</t>
  </si>
  <si>
    <t>T04_3|ES</t>
  </si>
  <si>
    <t>T04_3|EU</t>
  </si>
  <si>
    <t>T04_3|FI</t>
  </si>
  <si>
    <t>T04_3|FR</t>
  </si>
  <si>
    <t>T04_3|GB</t>
  </si>
  <si>
    <t>T04_3|GR</t>
  </si>
  <si>
    <t>T04_3|HU</t>
  </si>
  <si>
    <t>T04_3|IE</t>
  </si>
  <si>
    <t>T04_3|IT</t>
  </si>
  <si>
    <t>T04_3|LU</t>
  </si>
  <si>
    <t>T04_3|LV</t>
  </si>
  <si>
    <t>T04_3|NL</t>
  </si>
  <si>
    <t>T04_3|NO</t>
  </si>
  <si>
    <t>T04_3|PL</t>
  </si>
  <si>
    <t>T04_3|PT</t>
  </si>
  <si>
    <t>T04_3|SE</t>
  </si>
  <si>
    <t>T04_3|SK</t>
  </si>
  <si>
    <t>T04_4|AT</t>
  </si>
  <si>
    <t>T04_4|BE</t>
  </si>
  <si>
    <t>T04_4|BG</t>
  </si>
  <si>
    <t>T04_4|CY</t>
  </si>
  <si>
    <t>T04_4|CZ</t>
  </si>
  <si>
    <t>T04_4|DE</t>
  </si>
  <si>
    <t>T04_4|DK</t>
  </si>
  <si>
    <t>T04_4|ES</t>
  </si>
  <si>
    <t>T04_4|EU</t>
  </si>
  <si>
    <t>T04_4|FI</t>
  </si>
  <si>
    <t>T04_4|FR</t>
  </si>
  <si>
    <t>T04_4|GB</t>
  </si>
  <si>
    <t>T04_4|GR</t>
  </si>
  <si>
    <t>T04_4|HR</t>
  </si>
  <si>
    <t>T04_4|HU</t>
  </si>
  <si>
    <t>T04_4|IE</t>
  </si>
  <si>
    <t>T04_4|IT</t>
  </si>
  <si>
    <t>T04_4|LT</t>
  </si>
  <si>
    <t>T04_4|LU</t>
  </si>
  <si>
    <t>T04_4|LV</t>
  </si>
  <si>
    <t>T04_4|NL</t>
  </si>
  <si>
    <t>T04_4|NO</t>
  </si>
  <si>
    <t>T04_4|PL</t>
  </si>
  <si>
    <t>T04_4|PT</t>
  </si>
  <si>
    <t>T04_4|RO</t>
  </si>
  <si>
    <t>T04_4|SE</t>
  </si>
  <si>
    <t>T04_4|SK</t>
  </si>
  <si>
    <t>T05_1|AT</t>
  </si>
  <si>
    <t>T05_1|BE</t>
  </si>
  <si>
    <t>T05_1|BG</t>
  </si>
  <si>
    <t>T05_1|CY</t>
  </si>
  <si>
    <t>T05_1|CZ</t>
  </si>
  <si>
    <t>T05_1|DE</t>
  </si>
  <si>
    <t>T05_1|DK</t>
  </si>
  <si>
    <t>T05_1|ES</t>
  </si>
  <si>
    <t>T05_1|EU</t>
  </si>
  <si>
    <t>T05_1|FI</t>
  </si>
  <si>
    <t>T05_1|FR</t>
  </si>
  <si>
    <t>T05_1|GB</t>
  </si>
  <si>
    <t>T05_1|GR</t>
  </si>
  <si>
    <t>T05_1|HR</t>
  </si>
  <si>
    <t>T05_1|HU</t>
  </si>
  <si>
    <t>T05_1|IE</t>
  </si>
  <si>
    <t>T05_1|IT</t>
  </si>
  <si>
    <t>T05_1|LU</t>
  </si>
  <si>
    <t>T05_1|LV</t>
  </si>
  <si>
    <t>T05_1|NL</t>
  </si>
  <si>
    <t>T05_1|NO</t>
  </si>
  <si>
    <t>T05_1|PL</t>
  </si>
  <si>
    <t>T05_1|PT</t>
  </si>
  <si>
    <t>T05_1|RO</t>
  </si>
  <si>
    <t>T05_1|SE</t>
  </si>
  <si>
    <t>T05_1|SK</t>
  </si>
  <si>
    <t>T07_1|AT</t>
  </si>
  <si>
    <t>T07_1|BE</t>
  </si>
  <si>
    <t>T07_1|BG</t>
  </si>
  <si>
    <t>T07_1|CY</t>
  </si>
  <si>
    <t>T07_1|CZ</t>
  </si>
  <si>
    <t>T07_1|DE</t>
  </si>
  <si>
    <t>T07_1|DK</t>
  </si>
  <si>
    <t>T07_1|ES</t>
  </si>
  <si>
    <t>T07_1|EU</t>
  </si>
  <si>
    <t>T07_1|FI</t>
  </si>
  <si>
    <t>T07_1|FR</t>
  </si>
  <si>
    <t>T07_1|GB</t>
  </si>
  <si>
    <t>T07_1|GR</t>
  </si>
  <si>
    <t>T07_1|HR</t>
  </si>
  <si>
    <t>T07_1|HU</t>
  </si>
  <si>
    <t>T07_1|IE</t>
  </si>
  <si>
    <t>T07_1|IT</t>
  </si>
  <si>
    <t>T07_1|LT</t>
  </si>
  <si>
    <t>T07_1|LU</t>
  </si>
  <si>
    <t>T07_1|LV</t>
  </si>
  <si>
    <t>T07_1|NL</t>
  </si>
  <si>
    <t>T07_1|NO</t>
  </si>
  <si>
    <t>T07_1|PL</t>
  </si>
  <si>
    <t>T07_1|PT</t>
  </si>
  <si>
    <t>T07_1|RO</t>
  </si>
  <si>
    <t>T07_1|SE</t>
  </si>
  <si>
    <t>T07_1|SK</t>
  </si>
  <si>
    <t>T07_2|AT</t>
  </si>
  <si>
    <t>T07_2|BE</t>
  </si>
  <si>
    <t>T07_2|BG</t>
  </si>
  <si>
    <t>T07_2|CZ</t>
  </si>
  <si>
    <t>T07_2|DE</t>
  </si>
  <si>
    <t>T07_2|DK</t>
  </si>
  <si>
    <t>T07_2|ES</t>
  </si>
  <si>
    <t>T07_2|EU</t>
  </si>
  <si>
    <t>T07_2|FI</t>
  </si>
  <si>
    <t>T07_2|FR</t>
  </si>
  <si>
    <t>T07_2|GB</t>
  </si>
  <si>
    <t>T07_2|GR</t>
  </si>
  <si>
    <t>T07_2|HU</t>
  </si>
  <si>
    <t>T07_2|IE</t>
  </si>
  <si>
    <t>T07_2|IT</t>
  </si>
  <si>
    <t>T07_2|LT</t>
  </si>
  <si>
    <t>T07_2|LU</t>
  </si>
  <si>
    <t>T07_2|LV</t>
  </si>
  <si>
    <t>T07_2|NL</t>
  </si>
  <si>
    <t>T07_2|NO</t>
  </si>
  <si>
    <t>T07_2|PT</t>
  </si>
  <si>
    <t>T07_2|SE</t>
  </si>
  <si>
    <t>T07_2|SK</t>
  </si>
  <si>
    <t>T07_3|AT</t>
  </si>
  <si>
    <t>T07_3|BE</t>
  </si>
  <si>
    <t>T07_3|BG</t>
  </si>
  <si>
    <t>T07_3|CY</t>
  </si>
  <si>
    <t>T07_3|CZ</t>
  </si>
  <si>
    <t>T07_3|DE</t>
  </si>
  <si>
    <t>T07_3|DK</t>
  </si>
  <si>
    <t>T07_3|ES</t>
  </si>
  <si>
    <t>T07_3|EU</t>
  </si>
  <si>
    <t>T07_3|FI</t>
  </si>
  <si>
    <t>T07_3|FR</t>
  </si>
  <si>
    <t>T07_3|GB</t>
  </si>
  <si>
    <t>T07_3|GR</t>
  </si>
  <si>
    <t>T07_3|HR</t>
  </si>
  <si>
    <t>T07_3|HU</t>
  </si>
  <si>
    <t>T07_3|IE</t>
  </si>
  <si>
    <t>T07_3|IT</t>
  </si>
  <si>
    <t>T07_3|LT</t>
  </si>
  <si>
    <t>T07_3|LU</t>
  </si>
  <si>
    <t>T07_3|LV</t>
  </si>
  <si>
    <t>T07_3|NL</t>
  </si>
  <si>
    <t>T07_3|NO</t>
  </si>
  <si>
    <t>T07_3|PL</t>
  </si>
  <si>
    <t>T07_3|PT</t>
  </si>
  <si>
    <t>T07_3|RO</t>
  </si>
  <si>
    <t>T07_3|SE</t>
  </si>
  <si>
    <t>T07_3|SK</t>
  </si>
  <si>
    <t>T07_4|AT</t>
  </si>
  <si>
    <t>T07_4|BE</t>
  </si>
  <si>
    <t>T07_4|BG</t>
  </si>
  <si>
    <t>T07_4|CY</t>
  </si>
  <si>
    <t>T07_4|CZ</t>
  </si>
  <si>
    <t>T07_4|DE</t>
  </si>
  <si>
    <t>T07_4|DK</t>
  </si>
  <si>
    <t>T07_4|ES</t>
  </si>
  <si>
    <t>T07_4|EU</t>
  </si>
  <si>
    <t>T07_4|FI</t>
  </si>
  <si>
    <t>T07_4|FR</t>
  </si>
  <si>
    <t>T07_4|GB</t>
  </si>
  <si>
    <t>T07_4|GR</t>
  </si>
  <si>
    <t>T07_4|HR</t>
  </si>
  <si>
    <t>T07_4|HU</t>
  </si>
  <si>
    <t>T07_4|IE</t>
  </si>
  <si>
    <t>T07_4|IT</t>
  </si>
  <si>
    <t>T07_4|LT</t>
  </si>
  <si>
    <t>T07_4|LU</t>
  </si>
  <si>
    <t>T07_4|LV</t>
  </si>
  <si>
    <t>T07_4|NL</t>
  </si>
  <si>
    <t>T07_4|NO</t>
  </si>
  <si>
    <t>T07_4|PL</t>
  </si>
  <si>
    <t>T07_4|PT</t>
  </si>
  <si>
    <t>T07_4|RO</t>
  </si>
  <si>
    <t>T07_4|SE</t>
  </si>
  <si>
    <t>T07_4|SK</t>
  </si>
  <si>
    <t>AQT_3.1</t>
  </si>
  <si>
    <t>% of total liabilities</t>
  </si>
  <si>
    <t>Risk Indicator code</t>
  </si>
  <si>
    <t>Formula</t>
  </si>
  <si>
    <t>010</t>
  </si>
  <si>
    <t>C 02.00</t>
  </si>
  <si>
    <t>Template</t>
  </si>
  <si>
    <t>Row</t>
  </si>
  <si>
    <t>Column</t>
  </si>
  <si>
    <t>F 18.00</t>
  </si>
  <si>
    <t>F 01.01</t>
  </si>
  <si>
    <t>Profit or loss for the year (A) / Total equity (B)</t>
  </si>
  <si>
    <t>F 02.00</t>
  </si>
  <si>
    <t>F 01.03</t>
  </si>
  <si>
    <t>F 08.01</t>
  </si>
  <si>
    <t>F 01.02</t>
  </si>
  <si>
    <t>F 14.00</t>
  </si>
  <si>
    <t>FND_9</t>
  </si>
  <si>
    <t>FND_32</t>
  </si>
  <si>
    <t>Debt securities issued (A) / Total liabilities (B)</t>
  </si>
  <si>
    <t>390</t>
  </si>
  <si>
    <t>Deposits from credit institutions (A) / Total liabilities (B)</t>
  </si>
  <si>
    <t>Annex series</t>
  </si>
  <si>
    <t>Other assets (A) / Total Assets (B)</t>
  </si>
  <si>
    <t>Derivatives (A) / Total Assets (B)</t>
  </si>
  <si>
    <t>Loans and advances (A) / Total Assets (B)</t>
  </si>
  <si>
    <t>Debt securities (A) / Total Assets (B)</t>
  </si>
  <si>
    <t>Equity instruments (A) / Total Assets (B)</t>
  </si>
  <si>
    <t>n/a</t>
  </si>
  <si>
    <t>CET1 ratio (fully loaded)</t>
  </si>
  <si>
    <t>Ratio of non-performing exposures (NPE ratio)</t>
  </si>
  <si>
    <t>Liability composition and volumes</t>
  </si>
  <si>
    <t>Coverage ratio of non-performing loans and advances</t>
  </si>
  <si>
    <t>SVC_29</t>
  </si>
  <si>
    <t>Forbearance ratio for loans and advances</t>
  </si>
  <si>
    <t>Residual in total capital requirements</t>
  </si>
  <si>
    <t>T05_1|LT</t>
  </si>
  <si>
    <t>Tier 1 Capital Ratio</t>
  </si>
  <si>
    <t>Total Capital Ratio</t>
  </si>
  <si>
    <t>Tier 1 Ratio excluding hybrid instruments</t>
  </si>
  <si>
    <t>AQT_41.2</t>
  </si>
  <si>
    <t>AQT_42.2</t>
  </si>
  <si>
    <t>FND_33</t>
  </si>
  <si>
    <t>FND_10</t>
  </si>
  <si>
    <t>FND_18</t>
  </si>
  <si>
    <t>RDB_1</t>
  </si>
  <si>
    <t>RDB_2</t>
  </si>
  <si>
    <t>RDB_3</t>
  </si>
  <si>
    <t>RDB_4</t>
  </si>
  <si>
    <t>RDB_5</t>
  </si>
  <si>
    <t>T04_3|CY</t>
  </si>
  <si>
    <t>T04_3|HR</t>
  </si>
  <si>
    <t>T04_3|LT</t>
  </si>
  <si>
    <t>T04_3|RO</t>
  </si>
  <si>
    <t>T07_2|CY</t>
  </si>
  <si>
    <t>T07_2|HR</t>
  </si>
  <si>
    <t>T07_2|PL</t>
  </si>
  <si>
    <t>T07_2|RO</t>
  </si>
  <si>
    <t>Credit risk capital requirements (excl. securitisation)</t>
  </si>
  <si>
    <t>FND_29</t>
  </si>
  <si>
    <t>SCV_4</t>
  </si>
  <si>
    <t>SCV_8</t>
  </si>
  <si>
    <t>SCV_9</t>
  </si>
  <si>
    <t>Tier 1 capital (A) / Total risk exposure amount (B)</t>
  </si>
  <si>
    <t>C 01.00</t>
  </si>
  <si>
    <t>Own funds (A) / Total risk exposure amount (B)</t>
  </si>
  <si>
    <t>F 19.00</t>
  </si>
  <si>
    <t>Profit or loss for the year (A) / Total assets (B)</t>
  </si>
  <si>
    <t>Administrative and depreciation expenses (A) / Total net operating income (B)</t>
  </si>
  <si>
    <t>F 32.01</t>
  </si>
  <si>
    <t>Total deposits other than from banks (A) / Total liabilities (B)</t>
  </si>
  <si>
    <t>Cash balances</t>
  </si>
  <si>
    <t>Risk Indicators in the Dashboard</t>
  </si>
  <si>
    <t>Risk Indicators in the Statistical Annex</t>
  </si>
  <si>
    <t>Common equity TIER 1 capital (A) / Total risk exposure amount (B)</t>
  </si>
  <si>
    <t>Non-performing loans and advances (A) / Total gross loans and advances (B)</t>
  </si>
  <si>
    <t>Cash positions (A) / Total Assets (B)</t>
  </si>
  <si>
    <t>waverS</t>
  </si>
  <si>
    <t>waverM</t>
  </si>
  <si>
    <t>waverL</t>
  </si>
  <si>
    <t>WA</t>
  </si>
  <si>
    <t>Share of secured funding</t>
  </si>
  <si>
    <t>Other liabilities</t>
  </si>
  <si>
    <t>Calculated as sum (numerator FND_28 and FND_29) / numerator FND_9</t>
  </si>
  <si>
    <t>Assets</t>
  </si>
  <si>
    <t>Liabilities</t>
  </si>
  <si>
    <t>Choose a set of Tables from the statistical Annex:</t>
  </si>
  <si>
    <t>Choose a Risk Indicator:</t>
  </si>
  <si>
    <t>Risk Dashboard Interactive Tool</t>
  </si>
  <si>
    <t>RI Code</t>
  </si>
  <si>
    <t>reference period:</t>
  </si>
  <si>
    <t>T01_1|EE</t>
  </si>
  <si>
    <t>T01_1|MT</t>
  </si>
  <si>
    <t>T01_1|SI</t>
  </si>
  <si>
    <t>T01_2|EE</t>
  </si>
  <si>
    <t>T01_2|MT</t>
  </si>
  <si>
    <t>T01_2|SI</t>
  </si>
  <si>
    <t>T01_3|EE</t>
  </si>
  <si>
    <t>T01_3|MT</t>
  </si>
  <si>
    <t>T01_3|SI</t>
  </si>
  <si>
    <t>T01_4|EE</t>
  </si>
  <si>
    <t>T01_4|MT</t>
  </si>
  <si>
    <t>T01_4|SI</t>
  </si>
  <si>
    <t>T01_5|EE</t>
  </si>
  <si>
    <t>T01_5|MT</t>
  </si>
  <si>
    <t>T01_5|SI</t>
  </si>
  <si>
    <t>T01_6|EE</t>
  </si>
  <si>
    <t>T01_6|MT</t>
  </si>
  <si>
    <t>T01_6|SI</t>
  </si>
  <si>
    <t>T02_1|EE</t>
  </si>
  <si>
    <t>T02_1|MT</t>
  </si>
  <si>
    <t>T02_1|SI</t>
  </si>
  <si>
    <t>T02_2|EE</t>
  </si>
  <si>
    <t>T02_2|MT</t>
  </si>
  <si>
    <t>T02_2|SI</t>
  </si>
  <si>
    <t>T03_1|EE</t>
  </si>
  <si>
    <t>T03_1|MT</t>
  </si>
  <si>
    <t>T03_1|SI</t>
  </si>
  <si>
    <t>T04_2|EE</t>
  </si>
  <si>
    <t>T04_2|MT</t>
  </si>
  <si>
    <t>T04_2|SI</t>
  </si>
  <si>
    <t>T04_3|EE</t>
  </si>
  <si>
    <t>T04_3|MT</t>
  </si>
  <si>
    <t>T04_3|SI</t>
  </si>
  <si>
    <t>T04_4|EE</t>
  </si>
  <si>
    <t>T04_4|MT</t>
  </si>
  <si>
    <t>T04_4|SI</t>
  </si>
  <si>
    <t>T05_1|EE</t>
  </si>
  <si>
    <t>T05_1|MT</t>
  </si>
  <si>
    <t>T05_1|SI</t>
  </si>
  <si>
    <t>T07_1|EE</t>
  </si>
  <si>
    <t>T07_1|MT</t>
  </si>
  <si>
    <t>T07_1|SI</t>
  </si>
  <si>
    <t>T07_2|EE</t>
  </si>
  <si>
    <t>T07_2|MT</t>
  </si>
  <si>
    <t>T07_2|SI</t>
  </si>
  <si>
    <t>T07_3|EE</t>
  </si>
  <si>
    <t>T07_3|MT</t>
  </si>
  <si>
    <t>T07_3|SI</t>
  </si>
  <si>
    <t>T07_4|EE</t>
  </si>
  <si>
    <t>T07_4|MT</t>
  </si>
  <si>
    <t>T07_4|SI</t>
  </si>
  <si>
    <t>Tier 1 capital</t>
  </si>
  <si>
    <t>Total risk exposure amount</t>
  </si>
  <si>
    <t>Total capital</t>
  </si>
  <si>
    <t>CET1 capital</t>
  </si>
  <si>
    <t>CET1 capital (fully loaded)</t>
  </si>
  <si>
    <t>Total risk exposure amount (fully loaded)</t>
  </si>
  <si>
    <t>Non-performing loans</t>
  </si>
  <si>
    <t>Total loans</t>
  </si>
  <si>
    <t>Specific allowances for loans</t>
  </si>
  <si>
    <t>Forborne loans</t>
  </si>
  <si>
    <t>Non-performing debt instruments</t>
  </si>
  <si>
    <t>Total debt instruments</t>
  </si>
  <si>
    <t>Profit or loss for the year</t>
  </si>
  <si>
    <t>Total equity</t>
  </si>
  <si>
    <t>Total assets</t>
  </si>
  <si>
    <t>Costs</t>
  </si>
  <si>
    <t>Net interest income</t>
  </si>
  <si>
    <t>Net fee and commission income</t>
  </si>
  <si>
    <t>Net trading income</t>
  </si>
  <si>
    <t>Interest earning assets</t>
  </si>
  <si>
    <t>Loans to NFCs and households</t>
  </si>
  <si>
    <t>Deposits to NFCs and households</t>
  </si>
  <si>
    <t>Encumbered assets and collateral</t>
  </si>
  <si>
    <t>Total assets and collateral</t>
  </si>
  <si>
    <t>Numeratir</t>
  </si>
  <si>
    <t>AT_SVC_1</t>
  </si>
  <si>
    <t>AT_SVC_2</t>
  </si>
  <si>
    <t>AT_SVC_3</t>
  </si>
  <si>
    <t>AT_SVC_29</t>
  </si>
  <si>
    <t>AT_AQT_3.2</t>
  </si>
  <si>
    <t>AT_AQT_41.2</t>
  </si>
  <si>
    <t>AT_AQT_42.2</t>
  </si>
  <si>
    <t>AT_AQT_3.1</t>
  </si>
  <si>
    <t>AT_PFT_21</t>
  </si>
  <si>
    <t>AT_PFT_24</t>
  </si>
  <si>
    <t>AT_PFT_23</t>
  </si>
  <si>
    <t>BE_SVC_1</t>
  </si>
  <si>
    <t>BE_SVC_2</t>
  </si>
  <si>
    <t>BE_SVC_3</t>
  </si>
  <si>
    <t>BE_SVC_29</t>
  </si>
  <si>
    <t>BE_AQT_3.2</t>
  </si>
  <si>
    <t>BE_AQT_41.2</t>
  </si>
  <si>
    <t>BE_AQT_42.2</t>
  </si>
  <si>
    <t>BE_AQT_3.1</t>
  </si>
  <si>
    <t>BE_PFT_21</t>
  </si>
  <si>
    <t>BE_PFT_24</t>
  </si>
  <si>
    <t>BE_PFT_23</t>
  </si>
  <si>
    <t>BG_SVC_1</t>
  </si>
  <si>
    <t>BG_SVC_2</t>
  </si>
  <si>
    <t>BG_SVC_3</t>
  </si>
  <si>
    <t>BG_SVC_29</t>
  </si>
  <si>
    <t>BG_AQT_3.2</t>
  </si>
  <si>
    <t>BG_AQT_41.2</t>
  </si>
  <si>
    <t>BG_AQT_42.2</t>
  </si>
  <si>
    <t>BG_AQT_3.1</t>
  </si>
  <si>
    <t>BG_PFT_21</t>
  </si>
  <si>
    <t>BG_PFT_24</t>
  </si>
  <si>
    <t>BG_PFT_23</t>
  </si>
  <si>
    <t>CY_SVC_1</t>
  </si>
  <si>
    <t>CY_SVC_2</t>
  </si>
  <si>
    <t>CY_SVC_3</t>
  </si>
  <si>
    <t>CY_SVC_29</t>
  </si>
  <si>
    <t>CY_AQT_3.2</t>
  </si>
  <si>
    <t>CY_AQT_41.2</t>
  </si>
  <si>
    <t>CY_AQT_42.2</t>
  </si>
  <si>
    <t>CY_AQT_3.1</t>
  </si>
  <si>
    <t>CY_PFT_21</t>
  </si>
  <si>
    <t>CY_PFT_24</t>
  </si>
  <si>
    <t>CY_PFT_23</t>
  </si>
  <si>
    <t>CZ_SVC_1</t>
  </si>
  <si>
    <t>CZ_SVC_2</t>
  </si>
  <si>
    <t>CZ_SVC_3</t>
  </si>
  <si>
    <t>CZ_SVC_29</t>
  </si>
  <si>
    <t>CZ_AQT_3.2</t>
  </si>
  <si>
    <t>CZ_AQT_41.2</t>
  </si>
  <si>
    <t>CZ_AQT_42.2</t>
  </si>
  <si>
    <t>CZ_AQT_3.1</t>
  </si>
  <si>
    <t>CZ_PFT_21</t>
  </si>
  <si>
    <t>CZ_PFT_24</t>
  </si>
  <si>
    <t>CZ_PFT_23</t>
  </si>
  <si>
    <t>DE_SVC_1</t>
  </si>
  <si>
    <t>DE_SVC_2</t>
  </si>
  <si>
    <t>DE_SVC_3</t>
  </si>
  <si>
    <t>DE_SVC_29</t>
  </si>
  <si>
    <t>DE_AQT_3.2</t>
  </si>
  <si>
    <t>DE_AQT_41.2</t>
  </si>
  <si>
    <t>DE_AQT_42.2</t>
  </si>
  <si>
    <t>DE_AQT_3.1</t>
  </si>
  <si>
    <t>DE_PFT_21</t>
  </si>
  <si>
    <t>DE_PFT_24</t>
  </si>
  <si>
    <t>DE_PFT_23</t>
  </si>
  <si>
    <t>DK_SVC_1</t>
  </si>
  <si>
    <t>DK_SVC_2</t>
  </si>
  <si>
    <t>DK_SVC_3</t>
  </si>
  <si>
    <t>DK_SVC_29</t>
  </si>
  <si>
    <t>DK_AQT_3.2</t>
  </si>
  <si>
    <t>DK_AQT_41.2</t>
  </si>
  <si>
    <t>DK_AQT_42.2</t>
  </si>
  <si>
    <t>DK_AQT_3.1</t>
  </si>
  <si>
    <t>DK_PFT_21</t>
  </si>
  <si>
    <t>DK_PFT_24</t>
  </si>
  <si>
    <t>DK_PFT_23</t>
  </si>
  <si>
    <t>ES_SVC_1</t>
  </si>
  <si>
    <t>ES_SVC_2</t>
  </si>
  <si>
    <t>ES_SVC_3</t>
  </si>
  <si>
    <t>ES_SVC_29</t>
  </si>
  <si>
    <t>ES_AQT_3.2</t>
  </si>
  <si>
    <t>ES_AQT_41.2</t>
  </si>
  <si>
    <t>ES_AQT_42.2</t>
  </si>
  <si>
    <t>ES_AQT_3.1</t>
  </si>
  <si>
    <t>ES_PFT_21</t>
  </si>
  <si>
    <t>ES_PFT_24</t>
  </si>
  <si>
    <t>ES_PFT_23</t>
  </si>
  <si>
    <t>FI_SVC_1</t>
  </si>
  <si>
    <t>FI_SVC_2</t>
  </si>
  <si>
    <t>FI_SVC_3</t>
  </si>
  <si>
    <t>FI_SVC_29</t>
  </si>
  <si>
    <t>FI_AQT_3.2</t>
  </si>
  <si>
    <t>FI_AQT_41.2</t>
  </si>
  <si>
    <t>FI_AQT_42.2</t>
  </si>
  <si>
    <t>FI_AQT_3.1</t>
  </si>
  <si>
    <t>FI_PFT_21</t>
  </si>
  <si>
    <t>FI_PFT_24</t>
  </si>
  <si>
    <t>FI_PFT_23</t>
  </si>
  <si>
    <t>FR_SVC_1</t>
  </si>
  <si>
    <t>FR_SVC_2</t>
  </si>
  <si>
    <t>FR_SVC_3</t>
  </si>
  <si>
    <t>FR_SVC_29</t>
  </si>
  <si>
    <t>FR_AQT_3.2</t>
  </si>
  <si>
    <t>FR_AQT_41.2</t>
  </si>
  <si>
    <t>FR_AQT_42.2</t>
  </si>
  <si>
    <t>FR_AQT_3.1</t>
  </si>
  <si>
    <t>FR_PFT_21</t>
  </si>
  <si>
    <t>FR_PFT_24</t>
  </si>
  <si>
    <t>FR_PFT_23</t>
  </si>
  <si>
    <t>GB_SVC_1</t>
  </si>
  <si>
    <t>GB_SVC_2</t>
  </si>
  <si>
    <t>GB_SVC_3</t>
  </si>
  <si>
    <t>GB_SVC_29</t>
  </si>
  <si>
    <t>GB_AQT_3.2</t>
  </si>
  <si>
    <t>GB_AQT_41.2</t>
  </si>
  <si>
    <t>GB_AQT_42.2</t>
  </si>
  <si>
    <t>GB_AQT_3.1</t>
  </si>
  <si>
    <t>GB_PFT_21</t>
  </si>
  <si>
    <t>GB_PFT_24</t>
  </si>
  <si>
    <t>GB_PFT_23</t>
  </si>
  <si>
    <t>GR_SVC_1</t>
  </si>
  <si>
    <t>GR_SVC_2</t>
  </si>
  <si>
    <t>GR_SVC_3</t>
  </si>
  <si>
    <t>GR_SVC_29</t>
  </si>
  <si>
    <t>GR_AQT_3.2</t>
  </si>
  <si>
    <t>GR_AQT_41.2</t>
  </si>
  <si>
    <t>GR_AQT_42.2</t>
  </si>
  <si>
    <t>GR_AQT_3.1</t>
  </si>
  <si>
    <t>GR_PFT_21</t>
  </si>
  <si>
    <t>GR_PFT_24</t>
  </si>
  <si>
    <t>GR_PFT_23</t>
  </si>
  <si>
    <t>HR_SVC_1</t>
  </si>
  <si>
    <t>HR_SVC_2</t>
  </si>
  <si>
    <t>HR_SVC_3</t>
  </si>
  <si>
    <t>HR_SVC_29</t>
  </si>
  <si>
    <t>HR_AQT_3.2</t>
  </si>
  <si>
    <t>HR_AQT_41.2</t>
  </si>
  <si>
    <t>HR_AQT_42.2</t>
  </si>
  <si>
    <t>HR_AQT_3.1</t>
  </si>
  <si>
    <t>HR_PFT_21</t>
  </si>
  <si>
    <t>HR_PFT_24</t>
  </si>
  <si>
    <t>HR_PFT_23</t>
  </si>
  <si>
    <t>HU_SVC_1</t>
  </si>
  <si>
    <t>HU_SVC_2</t>
  </si>
  <si>
    <t>HU_SVC_3</t>
  </si>
  <si>
    <t>HU_SVC_29</t>
  </si>
  <si>
    <t>HU_AQT_3.2</t>
  </si>
  <si>
    <t>HU_AQT_41.2</t>
  </si>
  <si>
    <t>HU_AQT_42.2</t>
  </si>
  <si>
    <t>HU_AQT_3.1</t>
  </si>
  <si>
    <t>HU_PFT_21</t>
  </si>
  <si>
    <t>HU_PFT_24</t>
  </si>
  <si>
    <t>HU_PFT_23</t>
  </si>
  <si>
    <t>IE_SVC_1</t>
  </si>
  <si>
    <t>IE_SVC_2</t>
  </si>
  <si>
    <t>IE_SVC_3</t>
  </si>
  <si>
    <t>IE_SVC_29</t>
  </si>
  <si>
    <t>IE_AQT_3.2</t>
  </si>
  <si>
    <t>IE_AQT_41.2</t>
  </si>
  <si>
    <t>IE_AQT_42.2</t>
  </si>
  <si>
    <t>IE_AQT_3.1</t>
  </si>
  <si>
    <t>IE_PFT_21</t>
  </si>
  <si>
    <t>IE_PFT_24</t>
  </si>
  <si>
    <t>IE_PFT_23</t>
  </si>
  <si>
    <t>IT_SVC_1</t>
  </si>
  <si>
    <t>IT_SVC_2</t>
  </si>
  <si>
    <t>IT_SVC_3</t>
  </si>
  <si>
    <t>IT_SVC_29</t>
  </si>
  <si>
    <t>IT_AQT_3.2</t>
  </si>
  <si>
    <t>IT_AQT_41.2</t>
  </si>
  <si>
    <t>IT_AQT_42.2</t>
  </si>
  <si>
    <t>IT_AQT_3.1</t>
  </si>
  <si>
    <t>IT_PFT_21</t>
  </si>
  <si>
    <t>IT_PFT_24</t>
  </si>
  <si>
    <t>IT_PFT_23</t>
  </si>
  <si>
    <t>LT_SVC_1</t>
  </si>
  <si>
    <t>LT_SVC_2</t>
  </si>
  <si>
    <t>LT_SVC_3</t>
  </si>
  <si>
    <t>LT_SVC_29</t>
  </si>
  <si>
    <t>LT_AQT_3.2</t>
  </si>
  <si>
    <t>LT_AQT_41.2</t>
  </si>
  <si>
    <t>LT_AQT_42.2</t>
  </si>
  <si>
    <t>LT_AQT_3.1</t>
  </si>
  <si>
    <t>LT_PFT_21</t>
  </si>
  <si>
    <t>LT_PFT_24</t>
  </si>
  <si>
    <t>LT_PFT_23</t>
  </si>
  <si>
    <t>LU_SVC_1</t>
  </si>
  <si>
    <t>LU_SVC_2</t>
  </si>
  <si>
    <t>LU_SVC_3</t>
  </si>
  <si>
    <t>LU_SVC_29</t>
  </si>
  <si>
    <t>LU_AQT_3.2</t>
  </si>
  <si>
    <t>LU_AQT_41.2</t>
  </si>
  <si>
    <t>LU_AQT_42.2</t>
  </si>
  <si>
    <t>LU_AQT_3.1</t>
  </si>
  <si>
    <t>LU_PFT_21</t>
  </si>
  <si>
    <t>LU_PFT_24</t>
  </si>
  <si>
    <t>LU_PFT_23</t>
  </si>
  <si>
    <t>LV_SVC_1</t>
  </si>
  <si>
    <t>LV_SVC_2</t>
  </si>
  <si>
    <t>LV_SVC_3</t>
  </si>
  <si>
    <t>LV_SVC_29</t>
  </si>
  <si>
    <t>LV_AQT_3.2</t>
  </si>
  <si>
    <t>LV_AQT_41.2</t>
  </si>
  <si>
    <t>LV_AQT_42.2</t>
  </si>
  <si>
    <t>LV_AQT_3.1</t>
  </si>
  <si>
    <t>LV_PFT_21</t>
  </si>
  <si>
    <t>LV_PFT_24</t>
  </si>
  <si>
    <t>LV_PFT_23</t>
  </si>
  <si>
    <t>NL_SVC_1</t>
  </si>
  <si>
    <t>NL_SVC_2</t>
  </si>
  <si>
    <t>NL_SVC_3</t>
  </si>
  <si>
    <t>NL_SVC_29</t>
  </si>
  <si>
    <t>NL_AQT_3.2</t>
  </si>
  <si>
    <t>NL_AQT_41.2</t>
  </si>
  <si>
    <t>NL_AQT_42.2</t>
  </si>
  <si>
    <t>NL_AQT_3.1</t>
  </si>
  <si>
    <t>NL_PFT_21</t>
  </si>
  <si>
    <t>NL_PFT_24</t>
  </si>
  <si>
    <t>NL_PFT_23</t>
  </si>
  <si>
    <t>NO_SVC_1</t>
  </si>
  <si>
    <t>NO_SVC_2</t>
  </si>
  <si>
    <t>NO_SVC_3</t>
  </si>
  <si>
    <t>NO_SVC_29</t>
  </si>
  <si>
    <t>NO_AQT_3.2</t>
  </si>
  <si>
    <t>NO_AQT_41.2</t>
  </si>
  <si>
    <t>NO_AQT_42.2</t>
  </si>
  <si>
    <t>NO_AQT_3.1</t>
  </si>
  <si>
    <t>NO_PFT_21</t>
  </si>
  <si>
    <t>NO_PFT_24</t>
  </si>
  <si>
    <t>NO_PFT_23</t>
  </si>
  <si>
    <t>PL_SVC_1</t>
  </si>
  <si>
    <t>PL_SVC_2</t>
  </si>
  <si>
    <t>PL_SVC_3</t>
  </si>
  <si>
    <t>PL_SVC_29</t>
  </si>
  <si>
    <t>PL_AQT_3.2</t>
  </si>
  <si>
    <t>PL_AQT_41.2</t>
  </si>
  <si>
    <t>PL_AQT_42.2</t>
  </si>
  <si>
    <t>PL_AQT_3.1</t>
  </si>
  <si>
    <t>PL_PFT_21</t>
  </si>
  <si>
    <t>PL_PFT_24</t>
  </si>
  <si>
    <t>PL_PFT_23</t>
  </si>
  <si>
    <t>PT_SVC_1</t>
  </si>
  <si>
    <t>PT_SVC_2</t>
  </si>
  <si>
    <t>PT_SVC_3</t>
  </si>
  <si>
    <t>PT_SVC_29</t>
  </si>
  <si>
    <t>PT_AQT_3.2</t>
  </si>
  <si>
    <t>PT_AQT_41.2</t>
  </si>
  <si>
    <t>PT_AQT_42.2</t>
  </si>
  <si>
    <t>PT_AQT_3.1</t>
  </si>
  <si>
    <t>PT_PFT_21</t>
  </si>
  <si>
    <t>PT_PFT_24</t>
  </si>
  <si>
    <t>PT_PFT_23</t>
  </si>
  <si>
    <t>RO_SVC_1</t>
  </si>
  <si>
    <t>RO_SVC_2</t>
  </si>
  <si>
    <t>RO_SVC_3</t>
  </si>
  <si>
    <t>RO_SVC_29</t>
  </si>
  <si>
    <t>RO_AQT_3.2</t>
  </si>
  <si>
    <t>RO_AQT_41.2</t>
  </si>
  <si>
    <t>RO_AQT_42.2</t>
  </si>
  <si>
    <t>RO_AQT_3.1</t>
  </si>
  <si>
    <t>RO_PFT_21</t>
  </si>
  <si>
    <t>RO_PFT_24</t>
  </si>
  <si>
    <t>RO_PFT_23</t>
  </si>
  <si>
    <t>SE_SVC_1</t>
  </si>
  <si>
    <t>SE_SVC_2</t>
  </si>
  <si>
    <t>SE_SVC_3</t>
  </si>
  <si>
    <t>SE_SVC_29</t>
  </si>
  <si>
    <t>SE_AQT_3.2</t>
  </si>
  <si>
    <t>SE_AQT_41.2</t>
  </si>
  <si>
    <t>SE_AQT_42.2</t>
  </si>
  <si>
    <t>SE_AQT_3.1</t>
  </si>
  <si>
    <t>SE_PFT_21</t>
  </si>
  <si>
    <t>SE_PFT_24</t>
  </si>
  <si>
    <t>SE_PFT_23</t>
  </si>
  <si>
    <t>SK_SVC_1</t>
  </si>
  <si>
    <t>SK_SVC_2</t>
  </si>
  <si>
    <t>SK_SVC_3</t>
  </si>
  <si>
    <t>SK_SVC_29</t>
  </si>
  <si>
    <t>SK_AQT_3.2</t>
  </si>
  <si>
    <t>SK_AQT_41.2</t>
  </si>
  <si>
    <t>SK_AQT_42.2</t>
  </si>
  <si>
    <t>SK_AQT_3.1</t>
  </si>
  <si>
    <t>SK_PFT_21</t>
  </si>
  <si>
    <t>SK_PFT_24</t>
  </si>
  <si>
    <t>SK_PFT_23</t>
  </si>
  <si>
    <t>EE_SVC_1</t>
  </si>
  <si>
    <t>EE_SVC_2</t>
  </si>
  <si>
    <t>EE_SVC_3</t>
  </si>
  <si>
    <t>EE_SVC_29</t>
  </si>
  <si>
    <t>EE_AQT_3.2</t>
  </si>
  <si>
    <t>EE_AQT_41.2</t>
  </si>
  <si>
    <t>EE_AQT_42.2</t>
  </si>
  <si>
    <t>EE_AQT_3.1</t>
  </si>
  <si>
    <t>EE_PFT_21</t>
  </si>
  <si>
    <t>EE_PFT_24</t>
  </si>
  <si>
    <t>EE_PFT_23</t>
  </si>
  <si>
    <t>SI_SVC_1</t>
  </si>
  <si>
    <t>SI_SVC_2</t>
  </si>
  <si>
    <t>SI_SVC_3</t>
  </si>
  <si>
    <t>SI_SVC_29</t>
  </si>
  <si>
    <t>SI_AQT_3.2</t>
  </si>
  <si>
    <t>SI_AQT_41.2</t>
  </si>
  <si>
    <t>SI_AQT_42.2</t>
  </si>
  <si>
    <t>SI_AQT_3.1</t>
  </si>
  <si>
    <t>SI_PFT_21</t>
  </si>
  <si>
    <t>SI_PFT_24</t>
  </si>
  <si>
    <t>SI_PFT_23</t>
  </si>
  <si>
    <t>MT_SVC_1</t>
  </si>
  <si>
    <t>MT_SVC_2</t>
  </si>
  <si>
    <t>MT_SVC_3</t>
  </si>
  <si>
    <t>MT_SVC_29</t>
  </si>
  <si>
    <t>MT_AQT_3.2</t>
  </si>
  <si>
    <t>MT_AQT_41.2</t>
  </si>
  <si>
    <t>MT_AQT_42.2</t>
  </si>
  <si>
    <t>MT_AQT_3.1</t>
  </si>
  <si>
    <t>MT_PFT_21</t>
  </si>
  <si>
    <t>MT_PFT_24</t>
  </si>
  <si>
    <t>MT_PFT_23</t>
  </si>
  <si>
    <t>EU_SVC_1</t>
  </si>
  <si>
    <t>EU_SVC_2</t>
  </si>
  <si>
    <t>EU_SVC_3</t>
  </si>
  <si>
    <t>EU_SVC_29</t>
  </si>
  <si>
    <t>EU_AQT_3.2</t>
  </si>
  <si>
    <t>EU_AQT_41.2</t>
  </si>
  <si>
    <t>EU_AQT_42.2</t>
  </si>
  <si>
    <t>EU_AQT_3.1</t>
  </si>
  <si>
    <t>EU_PFT_21</t>
  </si>
  <si>
    <t>EU_PFT_24</t>
  </si>
  <si>
    <t>EU_PFT_23</t>
  </si>
  <si>
    <t>Leverage ratio (fully phased-in definition of Tier 1)</t>
  </si>
  <si>
    <t>SVC_12</t>
  </si>
  <si>
    <t>Leverage ratio (transitional definition of Tier 1)</t>
  </si>
  <si>
    <t>SVC_13</t>
  </si>
  <si>
    <t>Liquidity coverage ratio</t>
  </si>
  <si>
    <t>LIQ_17</t>
  </si>
  <si>
    <t>Tier 1 capital - fully phased-in definition (A) / Total Leverage Ratio exposure - using a fully phased-in definition of Tier 1 capital (B)</t>
  </si>
  <si>
    <t>C 47.00</t>
  </si>
  <si>
    <t>Tier 1 capital - transitional definition (A) / Total Leverage Ratio exposure - using a transitional definition of Tier 1 capital (B)</t>
  </si>
  <si>
    <t>F 32.02</t>
  </si>
  <si>
    <t>Liquidity Buffer (A) / Net Liquidity Outflow (B)</t>
  </si>
  <si>
    <t>C 76.00</t>
  </si>
  <si>
    <t>Leverage ratio (fully phased-in definition of Tier 1)</t>
  </si>
  <si>
    <t>Leverage ratio (transitional definition of Tier 1)</t>
  </si>
  <si>
    <t>Liquidity coverage ratio (%)</t>
  </si>
  <si>
    <t xml:space="preserve">Liquidity Buffer </t>
  </si>
  <si>
    <t>Net Liquidity Outflow</t>
  </si>
  <si>
    <t>Tier 1 capital - fully phased-in definition</t>
  </si>
  <si>
    <t xml:space="preserve">Total Leverage Ratio exposure - using a fully phased-in definition of Tier 1 capital </t>
  </si>
  <si>
    <t xml:space="preserve">Tier 1 capital - transitional definition </t>
  </si>
  <si>
    <t xml:space="preserve">Total Leverage Ratio exposure - using a transitional definition of Tier 1 capital </t>
  </si>
  <si>
    <t>EU_PFT_25</t>
  </si>
  <si>
    <t>EU_PFT_26</t>
  </si>
  <si>
    <t>EU_PFT_29</t>
  </si>
  <si>
    <t>EU_FND_32</t>
  </si>
  <si>
    <t>EU_FND_33</t>
  </si>
  <si>
    <t>EU_SVC_12</t>
  </si>
  <si>
    <t>EU_SVC_13</t>
  </si>
  <si>
    <t>EU_PFT_41</t>
  </si>
  <si>
    <t>EU_LIQ_17</t>
  </si>
  <si>
    <t>AT_PFT_25</t>
  </si>
  <si>
    <t>AT_PFT_26</t>
  </si>
  <si>
    <t>AT_PFT_29</t>
  </si>
  <si>
    <t>AT_FND_32</t>
  </si>
  <si>
    <t>AT_FND_33</t>
  </si>
  <si>
    <t>AT_SVC_12</t>
  </si>
  <si>
    <t>AT_SVC_13</t>
  </si>
  <si>
    <t>AT_PFT_41</t>
  </si>
  <si>
    <t>AT_LIQ_17</t>
  </si>
  <si>
    <t>BE_PFT_25</t>
  </si>
  <si>
    <t>BE_PFT_26</t>
  </si>
  <si>
    <t>BE_PFT_29</t>
  </si>
  <si>
    <t>BE_FND_32</t>
  </si>
  <si>
    <t>BE_FND_33</t>
  </si>
  <si>
    <t>BE_SVC_12</t>
  </si>
  <si>
    <t>BE_SVC_13</t>
  </si>
  <si>
    <t>BE_PFT_41</t>
  </si>
  <si>
    <t>BE_LIQ_17</t>
  </si>
  <si>
    <t>BG_PFT_25</t>
  </si>
  <si>
    <t>BG_PFT_26</t>
  </si>
  <si>
    <t>BG_PFT_29</t>
  </si>
  <si>
    <t>BG_FND_32</t>
  </si>
  <si>
    <t>BG_FND_33</t>
  </si>
  <si>
    <t>BG_SVC_12</t>
  </si>
  <si>
    <t>BG_SVC_13</t>
  </si>
  <si>
    <t>BG_PFT_41</t>
  </si>
  <si>
    <t>BG_LIQ_17</t>
  </si>
  <si>
    <t>CY_PFT_25</t>
  </si>
  <si>
    <t>CY_PFT_26</t>
  </si>
  <si>
    <t>CY_PFT_29</t>
  </si>
  <si>
    <t>CY_FND_32</t>
  </si>
  <si>
    <t>CY_FND_33</t>
  </si>
  <si>
    <t>CY_SVC_12</t>
  </si>
  <si>
    <t>CY_SVC_13</t>
  </si>
  <si>
    <t>CY_PFT_41</t>
  </si>
  <si>
    <t>CY_LIQ_17</t>
  </si>
  <si>
    <t>CZ_PFT_25</t>
  </si>
  <si>
    <t>CZ_PFT_26</t>
  </si>
  <si>
    <t>CZ_PFT_29</t>
  </si>
  <si>
    <t>CZ_FND_32</t>
  </si>
  <si>
    <t>CZ_FND_33</t>
  </si>
  <si>
    <t>CZ_SVC_12</t>
  </si>
  <si>
    <t>CZ_SVC_13</t>
  </si>
  <si>
    <t>CZ_PFT_41</t>
  </si>
  <si>
    <t>DE_PFT_25</t>
  </si>
  <si>
    <t>DE_PFT_26</t>
  </si>
  <si>
    <t>DE_PFT_29</t>
  </si>
  <si>
    <t>DE_FND_32</t>
  </si>
  <si>
    <t>DE_FND_33</t>
  </si>
  <si>
    <t>DE_SVC_12</t>
  </si>
  <si>
    <t>DE_SVC_13</t>
  </si>
  <si>
    <t>DE_PFT_41</t>
  </si>
  <si>
    <t>DE_LIQ_17</t>
  </si>
  <si>
    <t>DK_PFT_25</t>
  </si>
  <si>
    <t>DK_PFT_26</t>
  </si>
  <si>
    <t>DK_PFT_29</t>
  </si>
  <si>
    <t>DK_FND_32</t>
  </si>
  <si>
    <t>DK_FND_33</t>
  </si>
  <si>
    <t>DK_SVC_12</t>
  </si>
  <si>
    <t>DK_SVC_13</t>
  </si>
  <si>
    <t>DK_PFT_41</t>
  </si>
  <si>
    <t>DK_LIQ_17</t>
  </si>
  <si>
    <t>ES_PFT_25</t>
  </si>
  <si>
    <t>ES_PFT_26</t>
  </si>
  <si>
    <t>ES_PFT_29</t>
  </si>
  <si>
    <t>ES_FND_32</t>
  </si>
  <si>
    <t>ES_FND_33</t>
  </si>
  <si>
    <t>ES_SVC_12</t>
  </si>
  <si>
    <t>ES_SVC_13</t>
  </si>
  <si>
    <t>ES_PFT_41</t>
  </si>
  <si>
    <t>ES_LIQ_17</t>
  </si>
  <si>
    <t>FI_PFT_25</t>
  </si>
  <si>
    <t>FI_PFT_26</t>
  </si>
  <si>
    <t>FI_PFT_29</t>
  </si>
  <si>
    <t>FI_FND_32</t>
  </si>
  <si>
    <t>FI_FND_33</t>
  </si>
  <si>
    <t>FI_SVC_12</t>
  </si>
  <si>
    <t>FI_SVC_13</t>
  </si>
  <si>
    <t>FI_PFT_41</t>
  </si>
  <si>
    <t>FI_LIQ_17</t>
  </si>
  <si>
    <t>FR_PFT_25</t>
  </si>
  <si>
    <t>FR_PFT_26</t>
  </si>
  <si>
    <t>FR_PFT_29</t>
  </si>
  <si>
    <t>FR_FND_32</t>
  </si>
  <si>
    <t>FR_FND_33</t>
  </si>
  <si>
    <t>FR_SVC_12</t>
  </si>
  <si>
    <t>FR_SVC_13</t>
  </si>
  <si>
    <t>FR_PFT_41</t>
  </si>
  <si>
    <t>FR_LIQ_17</t>
  </si>
  <si>
    <t>GB_PFT_25</t>
  </si>
  <si>
    <t>GB_PFT_26</t>
  </si>
  <si>
    <t>GB_PFT_29</t>
  </si>
  <si>
    <t>GB_FND_32</t>
  </si>
  <si>
    <t>GB_FND_33</t>
  </si>
  <si>
    <t>GB_SVC_12</t>
  </si>
  <si>
    <t>GB_SVC_13</t>
  </si>
  <si>
    <t>GB_PFT_41</t>
  </si>
  <si>
    <t>GB_LIQ_17</t>
  </si>
  <si>
    <t>GR_PFT_25</t>
  </si>
  <si>
    <t>GR_PFT_26</t>
  </si>
  <si>
    <t>GR_PFT_29</t>
  </si>
  <si>
    <t>GR_FND_32</t>
  </si>
  <si>
    <t>GR_FND_33</t>
  </si>
  <si>
    <t>GR_SVC_12</t>
  </si>
  <si>
    <t>GR_SVC_13</t>
  </si>
  <si>
    <t>GR_PFT_41</t>
  </si>
  <si>
    <t>GR_LIQ_17</t>
  </si>
  <si>
    <t>HR_PFT_25</t>
  </si>
  <si>
    <t>HR_PFT_26</t>
  </si>
  <si>
    <t>HR_PFT_29</t>
  </si>
  <si>
    <t>HR_FND_32</t>
  </si>
  <si>
    <t>HR_FND_33</t>
  </si>
  <si>
    <t>HR_SVC_12</t>
  </si>
  <si>
    <t>HR_SVC_13</t>
  </si>
  <si>
    <t>HR_PFT_41</t>
  </si>
  <si>
    <t>HU_PFT_25</t>
  </si>
  <si>
    <t>HU_PFT_26</t>
  </si>
  <si>
    <t>HU_PFT_29</t>
  </si>
  <si>
    <t>HU_FND_32</t>
  </si>
  <si>
    <t>HU_FND_33</t>
  </si>
  <si>
    <t>HU_SVC_12</t>
  </si>
  <si>
    <t>HU_SVC_13</t>
  </si>
  <si>
    <t>HU_PFT_41</t>
  </si>
  <si>
    <t>HU_LIQ_17</t>
  </si>
  <si>
    <t>IE_PFT_25</t>
  </si>
  <si>
    <t>IE_PFT_26</t>
  </si>
  <si>
    <t>IE_PFT_29</t>
  </si>
  <si>
    <t>IE_FND_32</t>
  </si>
  <si>
    <t>IE_FND_33</t>
  </si>
  <si>
    <t>IE_SVC_12</t>
  </si>
  <si>
    <t>IE_SVC_13</t>
  </si>
  <si>
    <t>IE_PFT_41</t>
  </si>
  <si>
    <t>IE_LIQ_17</t>
  </si>
  <si>
    <t>IT_PFT_25</t>
  </si>
  <si>
    <t>IT_PFT_26</t>
  </si>
  <si>
    <t>IT_PFT_29</t>
  </si>
  <si>
    <t>IT_FND_32</t>
  </si>
  <si>
    <t>IT_FND_33</t>
  </si>
  <si>
    <t>IT_SVC_12</t>
  </si>
  <si>
    <t>IT_SVC_13</t>
  </si>
  <si>
    <t>IT_PFT_41</t>
  </si>
  <si>
    <t>IT_LIQ_17</t>
  </si>
  <si>
    <t>LT_PFT_25</t>
  </si>
  <si>
    <t>LT_PFT_26</t>
  </si>
  <si>
    <t>LT_PFT_29</t>
  </si>
  <si>
    <t>LT_FND_32</t>
  </si>
  <si>
    <t>LT_FND_33</t>
  </si>
  <si>
    <t>LT_SVC_12</t>
  </si>
  <si>
    <t>LT_SVC_13</t>
  </si>
  <si>
    <t>LT_PFT_41</t>
  </si>
  <si>
    <t>LT_LIQ_17</t>
  </si>
  <si>
    <t>LU_PFT_25</t>
  </si>
  <si>
    <t>LU_PFT_26</t>
  </si>
  <si>
    <t>LU_PFT_29</t>
  </si>
  <si>
    <t>LU_FND_32</t>
  </si>
  <si>
    <t>LU_FND_33</t>
  </si>
  <si>
    <t>LU_SVC_12</t>
  </si>
  <si>
    <t>LU_SVC_13</t>
  </si>
  <si>
    <t>LU_PFT_41</t>
  </si>
  <si>
    <t>LU_LIQ_17</t>
  </si>
  <si>
    <t>LV_PFT_25</t>
  </si>
  <si>
    <t>LV_PFT_26</t>
  </si>
  <si>
    <t>LV_PFT_29</t>
  </si>
  <si>
    <t>LV_FND_32</t>
  </si>
  <si>
    <t>LV_FND_33</t>
  </si>
  <si>
    <t>LV_SVC_12</t>
  </si>
  <si>
    <t>LV_SVC_13</t>
  </si>
  <si>
    <t>LV_PFT_41</t>
  </si>
  <si>
    <t>LV_LIQ_17</t>
  </si>
  <si>
    <t>NL_PFT_25</t>
  </si>
  <si>
    <t>NL_PFT_26</t>
  </si>
  <si>
    <t>NL_PFT_29</t>
  </si>
  <si>
    <t>NL_FND_32</t>
  </si>
  <si>
    <t>NL_FND_33</t>
  </si>
  <si>
    <t>NL_SVC_12</t>
  </si>
  <si>
    <t>NL_SVC_13</t>
  </si>
  <si>
    <t>NL_PFT_41</t>
  </si>
  <si>
    <t>NL_LIQ_17</t>
  </si>
  <si>
    <t>NO_PFT_25</t>
  </si>
  <si>
    <t>NO_PFT_26</t>
  </si>
  <si>
    <t>NO_PFT_29</t>
  </si>
  <si>
    <t>NO_FND_32</t>
  </si>
  <si>
    <t>NO_FND_33</t>
  </si>
  <si>
    <t>NO_SVC_12</t>
  </si>
  <si>
    <t>NO_SVC_13</t>
  </si>
  <si>
    <t>NO_PFT_41</t>
  </si>
  <si>
    <t>NO_LIQ_17</t>
  </si>
  <si>
    <t>PL_PFT_25</t>
  </si>
  <si>
    <t>PL_PFT_26</t>
  </si>
  <si>
    <t>PL_PFT_29</t>
  </si>
  <si>
    <t>PL_FND_32</t>
  </si>
  <si>
    <t>PL_FND_33</t>
  </si>
  <si>
    <t>PL_SVC_12</t>
  </si>
  <si>
    <t>PL_SVC_13</t>
  </si>
  <si>
    <t>PL_PFT_41</t>
  </si>
  <si>
    <t>PL_LIQ_17</t>
  </si>
  <si>
    <t>PT_PFT_25</t>
  </si>
  <si>
    <t>PT_PFT_26</t>
  </si>
  <si>
    <t>PT_PFT_29</t>
  </si>
  <si>
    <t>PT_FND_32</t>
  </si>
  <si>
    <t>PT_FND_33</t>
  </si>
  <si>
    <t>PT_SVC_12</t>
  </si>
  <si>
    <t>PT_SVC_13</t>
  </si>
  <si>
    <t>PT_PFT_41</t>
  </si>
  <si>
    <t>PT_LIQ_17</t>
  </si>
  <si>
    <t>RO_PFT_25</t>
  </si>
  <si>
    <t>RO_PFT_26</t>
  </si>
  <si>
    <t>RO_PFT_29</t>
  </si>
  <si>
    <t>RO_FND_32</t>
  </si>
  <si>
    <t>RO_FND_33</t>
  </si>
  <si>
    <t>RO_SVC_12</t>
  </si>
  <si>
    <t>RO_SVC_13</t>
  </si>
  <si>
    <t>RO_PFT_41</t>
  </si>
  <si>
    <t>RO_LIQ_17</t>
  </si>
  <si>
    <t>SE_PFT_25</t>
  </si>
  <si>
    <t>SE_PFT_26</t>
  </si>
  <si>
    <t>SE_PFT_29</t>
  </si>
  <si>
    <t>SE_FND_32</t>
  </si>
  <si>
    <t>SE_FND_33</t>
  </si>
  <si>
    <t>SE_SVC_12</t>
  </si>
  <si>
    <t>SE_SVC_13</t>
  </si>
  <si>
    <t>SE_PFT_41</t>
  </si>
  <si>
    <t>SE_LIQ_17</t>
  </si>
  <si>
    <t>SK_PFT_25</t>
  </si>
  <si>
    <t>SK_PFT_26</t>
  </si>
  <si>
    <t>SK_PFT_29</t>
  </si>
  <si>
    <t>SK_FND_32</t>
  </si>
  <si>
    <t>SK_FND_33</t>
  </si>
  <si>
    <t>SK_SVC_12</t>
  </si>
  <si>
    <t>SK_SVC_13</t>
  </si>
  <si>
    <t>SK_PFT_41</t>
  </si>
  <si>
    <t>EE_PFT_25</t>
  </si>
  <si>
    <t>EE_PFT_26</t>
  </si>
  <si>
    <t>EE_PFT_29</t>
  </si>
  <si>
    <t>EE_FND_32</t>
  </si>
  <si>
    <t>EE_FND_33</t>
  </si>
  <si>
    <t>EE_SVC_12</t>
  </si>
  <si>
    <t>EE_SVC_13</t>
  </si>
  <si>
    <t>EE_PFT_41</t>
  </si>
  <si>
    <t>EE_LIQ_17</t>
  </si>
  <si>
    <t>SI_PFT_25</t>
  </si>
  <si>
    <t>SI_PFT_26</t>
  </si>
  <si>
    <t>SI_PFT_29</t>
  </si>
  <si>
    <t>SI_FND_32</t>
  </si>
  <si>
    <t>SI_FND_33</t>
  </si>
  <si>
    <t>SI_SVC_12</t>
  </si>
  <si>
    <t>SI_SVC_13</t>
  </si>
  <si>
    <t>SI_PFT_41</t>
  </si>
  <si>
    <t>SI_LIQ_17</t>
  </si>
  <si>
    <t>MT_PFT_25</t>
  </si>
  <si>
    <t>MT_PFT_26</t>
  </si>
  <si>
    <t>MT_PFT_29</t>
  </si>
  <si>
    <t>MT_FND_32</t>
  </si>
  <si>
    <t>MT_FND_33</t>
  </si>
  <si>
    <t>MT_SVC_12</t>
  </si>
  <si>
    <t>MT_SVC_13</t>
  </si>
  <si>
    <t>MT_PFT_41</t>
  </si>
  <si>
    <t>MT_LIQ_17</t>
  </si>
  <si>
    <t>Due to the automation of this file, charts axis are not scaled as in the booklet version. User may need to manually adjust it.</t>
  </si>
  <si>
    <t>NRI_FORMATPERIOD</t>
  </si>
  <si>
    <t>NRI_FORMATcountry</t>
  </si>
  <si>
    <t>Total gross loans and advances</t>
  </si>
  <si>
    <t>Net interest income to total net operating income</t>
  </si>
  <si>
    <t>Net fee and commission income to total net operating income</t>
  </si>
  <si>
    <t>Loans and advances-to-deposits ratio for households and non-financial corporations</t>
  </si>
  <si>
    <t>CET 1 ratio (fully phased-in definition)</t>
  </si>
  <si>
    <t>Forbearance ratio - Loans and advances (gross amount) (FBL)</t>
  </si>
  <si>
    <t>IS</t>
  </si>
  <si>
    <t>T01_1|IS</t>
  </si>
  <si>
    <t>T01_2|IS</t>
  </si>
  <si>
    <t>T01_3|IS</t>
  </si>
  <si>
    <t>T01_4|IS</t>
  </si>
  <si>
    <t>T01_5|IS</t>
  </si>
  <si>
    <t>T01_6|IS</t>
  </si>
  <si>
    <t>T02_1|IS</t>
  </si>
  <si>
    <t>T02_2|IS</t>
  </si>
  <si>
    <t>T03_1|IS</t>
  </si>
  <si>
    <t>T04_2|IS</t>
  </si>
  <si>
    <t>T04_3|IS</t>
  </si>
  <si>
    <t>T04_4|IS</t>
  </si>
  <si>
    <t>T05_1|IS</t>
  </si>
  <si>
    <t>T07_1|IS</t>
  </si>
  <si>
    <t>T07_2|IS</t>
  </si>
  <si>
    <t>T07_3|IS</t>
  </si>
  <si>
    <t>T07_4|IS</t>
  </si>
  <si>
    <t>Annualisation_Num</t>
  </si>
  <si>
    <t>Annualisation_Den</t>
  </si>
  <si>
    <t>IS_SVC_1</t>
  </si>
  <si>
    <t>IS_SVC_2</t>
  </si>
  <si>
    <t>IS_SVC_3</t>
  </si>
  <si>
    <t>IS_PFT_21</t>
  </si>
  <si>
    <t>IS_PFT_23</t>
  </si>
  <si>
    <t>IS_PFT_24</t>
  </si>
  <si>
    <t>IS_PFT_25</t>
  </si>
  <si>
    <t>IS_PFT_26</t>
  </si>
  <si>
    <t>IS_PFT_29</t>
  </si>
  <si>
    <t>IS_FND_32</t>
  </si>
  <si>
    <t>IS_FND_33</t>
  </si>
  <si>
    <t>IS_AQT_3.1</t>
  </si>
  <si>
    <t>IS_AQT_3.2</t>
  </si>
  <si>
    <t>IS_SVC_12</t>
  </si>
  <si>
    <t>IS_SVC_13</t>
  </si>
  <si>
    <t>IS_SVC_29</t>
  </si>
  <si>
    <t>IS_AQT_41.2</t>
  </si>
  <si>
    <t>IS_PFT_41</t>
  </si>
  <si>
    <t>IS_AQT_42.2</t>
  </si>
  <si>
    <t>IS_LIQ_17</t>
  </si>
  <si>
    <t>010, 020, 030, 034, 035</t>
  </si>
  <si>
    <t>Proportion of exposures to NACE F (Construction)</t>
  </si>
  <si>
    <t>Exposures to NACE F (Construction) (A) / Total exposures to non-financial corporations (B)</t>
  </si>
  <si>
    <t>Non-performing exposures to NACE F (Construction)</t>
  </si>
  <si>
    <t>Non-performing exposures to NACE F (A) / Total exposures to NACE F (Construction) (B)</t>
  </si>
  <si>
    <t>Proportion of exposures to NACE L (Real Estate Activities)</t>
  </si>
  <si>
    <t>Exposures to NACE L (Real Estate Activities) (A) / Total exposures to non-financial corporations (B)</t>
  </si>
  <si>
    <t>Non-performing exposures to NACE L (Real Estate Activities)</t>
  </si>
  <si>
    <t>Non-performing exposures to NACE L (A) / Total exposures to NACE L (Real Estate Activities) (B)</t>
  </si>
  <si>
    <t>Share of non‐performing loans and advances
(NPL ratio)</t>
  </si>
  <si>
    <t>Accumulated impairment, accumulated negative changes in fair value due to credit risk for non-performing loans and advances (A) / Total gross non-performing loans and advances (B)</t>
  </si>
  <si>
    <t>Exposures with forbearance measures for loans and advances [A] / total instruments on BS [B]</t>
  </si>
  <si>
    <t>Non-performing debt instruments (loans and advances &amp; debt securities) other than held for trading to total gross debt instruments (NPE ratio)</t>
  </si>
  <si>
    <t>Non-performing debt instruments (loans and advances &amp; debt securities) other than held for trading (A) / Total gross debt instruments (B)</t>
  </si>
  <si>
    <t>Net interest income (Interest income (A) - Interest expenses (B)) / Total net operating income (C)</t>
  </si>
  <si>
    <t>Net fee and commission income (Fee and commission income (A) - Fee and commission expenses (B)) / Total net operating income  (C)</t>
  </si>
  <si>
    <t>Net gains or losses on financial assets and liabilities held for trading (A) / Total net operating income (B)</t>
  </si>
  <si>
    <t>Total loans and advances to non-financial corporations and households (A + B) / Total deposits to non-financial corporations and households (C)</t>
  </si>
  <si>
    <t>F 05.01</t>
  </si>
  <si>
    <t>F 04.01</t>
  </si>
  <si>
    <t>CET 1 capital ratio</t>
  </si>
  <si>
    <t>Securitisation positions (SA and IRB) (A) /  Risk-weighted exposure amounts for credit, counterparty credit and dilution risks and free deliveries (B)</t>
  </si>
  <si>
    <t>Total risk exposure amount for position, foreign exchange and commodities risks (A) / Total risk exposure amount (B)</t>
  </si>
  <si>
    <t>Total risk exposure amount for OpR (A) / Total risk exposure amount (B)</t>
  </si>
  <si>
    <t>Non‐performing loans and advances</t>
  </si>
  <si>
    <t>Non‐performing loans and advances (A) / Total gross loans and advances (B)</t>
  </si>
  <si>
    <t>F 20.07.1</t>
  </si>
  <si>
    <t>Risk-weighted exposure amounts for credit, counterparty credit and dilution risks and free deliveries (A) / Total risk exposure amount (B)</t>
  </si>
  <si>
    <t>Covered bonds (A) / Total liabilities (B)</t>
  </si>
  <si>
    <t>Asset-backed securities (A) / Total liabilities (B)</t>
  </si>
  <si>
    <t>Sheet</t>
  </si>
  <si>
    <t>Cell</t>
  </si>
  <si>
    <t>Start</t>
  </si>
  <si>
    <t>G3</t>
  </si>
  <si>
    <t>Content</t>
  </si>
  <si>
    <t>Tables</t>
  </si>
  <si>
    <t>A2</t>
  </si>
  <si>
    <t>Charts</t>
  </si>
  <si>
    <t>AL24</t>
  </si>
  <si>
    <t>AM25</t>
  </si>
  <si>
    <t>Time series</t>
  </si>
  <si>
    <t>25th percentile</t>
  </si>
  <si>
    <t>50th percentile</t>
  </si>
  <si>
    <t>75th percentile</t>
  </si>
  <si>
    <t>Interest income (A) - interest expenses (B) / Interest earning assets (C)</t>
  </si>
  <si>
    <t>flag_lt3</t>
  </si>
  <si>
    <t>* Data is not disclosed because it was reported for less than three institutions.</t>
  </si>
  <si>
    <t>Cost of Risk</t>
  </si>
  <si>
    <t>PFT_43</t>
  </si>
  <si>
    <t>F 12.01</t>
  </si>
  <si>
    <t>F 04.03.1</t>
  </si>
  <si>
    <t>F 04.04.1</t>
  </si>
  <si>
    <t>List showing in Dropdown menu</t>
  </si>
  <si>
    <t>RI number</t>
  </si>
  <si>
    <t>Name for tables - change if needs to be different from dropdown names</t>
  </si>
  <si>
    <t>IFRS9</t>
  </si>
  <si>
    <t>Sovereigns</t>
  </si>
  <si>
    <t>Sovereign exposures</t>
  </si>
  <si>
    <t>Tables name for dropdown</t>
  </si>
  <si>
    <t>% of loans and advances at amortised cost</t>
  </si>
  <si>
    <t>Volumes bn EUR, % as share of fair value financial assets</t>
  </si>
  <si>
    <t>Share of non-performing loans and advances.(NPL ratio)</t>
  </si>
  <si>
    <t>Cost of risk</t>
  </si>
  <si>
    <t>Loans and advances at amortised cost: distribution among stages according to IFRS 9</t>
  </si>
  <si>
    <t>Fair valued financial assets</t>
  </si>
  <si>
    <t>T03_2|AT</t>
  </si>
  <si>
    <t>T03_2</t>
  </si>
  <si>
    <t>T03_2|BE</t>
  </si>
  <si>
    <t>T03_2|BG</t>
  </si>
  <si>
    <t>T03_2|CY</t>
  </si>
  <si>
    <t>T03_2|CZ</t>
  </si>
  <si>
    <t>T03_2|DE</t>
  </si>
  <si>
    <t>T03_2|DK</t>
  </si>
  <si>
    <t>T03_2|EE</t>
  </si>
  <si>
    <t>T03_2|ES</t>
  </si>
  <si>
    <t>T03_2|EU</t>
  </si>
  <si>
    <t>T03_2|FI</t>
  </si>
  <si>
    <t>T03_2|FR</t>
  </si>
  <si>
    <t>T03_2|GB</t>
  </si>
  <si>
    <t>T03_2|GR</t>
  </si>
  <si>
    <t>T03_2|HR</t>
  </si>
  <si>
    <t>T03_2|HU</t>
  </si>
  <si>
    <t>T03_2|IE</t>
  </si>
  <si>
    <t>T03_2|IS</t>
  </si>
  <si>
    <t>T03_2|IT</t>
  </si>
  <si>
    <t>T03_2|LT</t>
  </si>
  <si>
    <t>T03_2|LU</t>
  </si>
  <si>
    <t>T03_2|LV</t>
  </si>
  <si>
    <t>T03_2|MT</t>
  </si>
  <si>
    <t>T03_2|NL</t>
  </si>
  <si>
    <t>T03_2|NO</t>
  </si>
  <si>
    <t>T03_2|PL</t>
  </si>
  <si>
    <t>T03_2|PT</t>
  </si>
  <si>
    <t>T03_2|RO</t>
  </si>
  <si>
    <t>T03_2|SE</t>
  </si>
  <si>
    <t>T03_2|SI</t>
  </si>
  <si>
    <t>T03_2|SK</t>
  </si>
  <si>
    <t>T03_3|AT</t>
  </si>
  <si>
    <t>T03_3</t>
  </si>
  <si>
    <t>T03_3|BE</t>
  </si>
  <si>
    <t>T03_3|BG</t>
  </si>
  <si>
    <t>T03_3|CY</t>
  </si>
  <si>
    <t>T03_3|CZ</t>
  </si>
  <si>
    <t>T03_3|DE</t>
  </si>
  <si>
    <t>T03_3|DK</t>
  </si>
  <si>
    <t>T03_3|EE</t>
  </si>
  <si>
    <t>T03_3|ES</t>
  </si>
  <si>
    <t>T03_3|EU</t>
  </si>
  <si>
    <t>T03_3|FI</t>
  </si>
  <si>
    <t>T03_3|FR</t>
  </si>
  <si>
    <t>T03_3|GB</t>
  </si>
  <si>
    <t>T03_3|GR</t>
  </si>
  <si>
    <t>T03_3|HR</t>
  </si>
  <si>
    <t>T03_3|HU</t>
  </si>
  <si>
    <t>T03_3|IE</t>
  </si>
  <si>
    <t>T03_3|IS</t>
  </si>
  <si>
    <t>T03_3|IT</t>
  </si>
  <si>
    <t>T03_3|LT</t>
  </si>
  <si>
    <t>T03_3|LU</t>
  </si>
  <si>
    <t>T03_3|LV</t>
  </si>
  <si>
    <t>T03_3|MT</t>
  </si>
  <si>
    <t>T03_3|NL</t>
  </si>
  <si>
    <t>T03_3|NO</t>
  </si>
  <si>
    <t>T03_3|PL</t>
  </si>
  <si>
    <t>T03_3|PT</t>
  </si>
  <si>
    <t>T03_3|RO</t>
  </si>
  <si>
    <t>T03_3|SE</t>
  </si>
  <si>
    <t>T03_3|SI</t>
  </si>
  <si>
    <t>T03_3|SK</t>
  </si>
  <si>
    <t>T13_1|AT</t>
  </si>
  <si>
    <t>T13_1</t>
  </si>
  <si>
    <t>T13_1|BE</t>
  </si>
  <si>
    <t>T13_1|BG</t>
  </si>
  <si>
    <t>T13_1|CY</t>
  </si>
  <si>
    <t>T13_1|CZ</t>
  </si>
  <si>
    <t>T13_1|DE</t>
  </si>
  <si>
    <t>T13_1|DK</t>
  </si>
  <si>
    <t>T13_1|EE</t>
  </si>
  <si>
    <t>T13_1|ES</t>
  </si>
  <si>
    <t>T13_1|EU</t>
  </si>
  <si>
    <t>T13_1|FI</t>
  </si>
  <si>
    <t>T13_1|FR</t>
  </si>
  <si>
    <t>T13_1|GB</t>
  </si>
  <si>
    <t>T13_1|GR</t>
  </si>
  <si>
    <t>T13_1|HR</t>
  </si>
  <si>
    <t>T13_1|HU</t>
  </si>
  <si>
    <t>T13_1|IE</t>
  </si>
  <si>
    <t>T13_1|IS</t>
  </si>
  <si>
    <t>T13_1|IT</t>
  </si>
  <si>
    <t>T13_1|LT</t>
  </si>
  <si>
    <t>T13_1|LU</t>
  </si>
  <si>
    <t>T13_1|LV</t>
  </si>
  <si>
    <t>T13_1|MT</t>
  </si>
  <si>
    <t>T13_1|NL</t>
  </si>
  <si>
    <t>T13_1|NO</t>
  </si>
  <si>
    <t>T13_1|PL</t>
  </si>
  <si>
    <t>T13_1|PT</t>
  </si>
  <si>
    <t>T13_1|RO</t>
  </si>
  <si>
    <t>T13_1|SE</t>
  </si>
  <si>
    <t>T13_1|SI</t>
  </si>
  <si>
    <t>T13_1|SK</t>
  </si>
  <si>
    <t>T13_2|AT</t>
  </si>
  <si>
    <t>T13_2</t>
  </si>
  <si>
    <t>T13_2|BE</t>
  </si>
  <si>
    <t>T13_2|BG</t>
  </si>
  <si>
    <t>T13_2|CY</t>
  </si>
  <si>
    <t>T13_2|CZ</t>
  </si>
  <si>
    <t>T13_2|DE</t>
  </si>
  <si>
    <t>T13_2|DK</t>
  </si>
  <si>
    <t>T13_2|EE</t>
  </si>
  <si>
    <t>T13_2|ES</t>
  </si>
  <si>
    <t>T13_2|EU</t>
  </si>
  <si>
    <t>T13_2|FI</t>
  </si>
  <si>
    <t>T13_2|FR</t>
  </si>
  <si>
    <t>T13_2|GB</t>
  </si>
  <si>
    <t>T13_2|GR</t>
  </si>
  <si>
    <t>T13_2|HR</t>
  </si>
  <si>
    <t>T13_2|HU</t>
  </si>
  <si>
    <t>T13_2|IE</t>
  </si>
  <si>
    <t>T13_2|IS</t>
  </si>
  <si>
    <t>T13_2|IT</t>
  </si>
  <si>
    <t>T13_2|LT</t>
  </si>
  <si>
    <t>T13_2|LU</t>
  </si>
  <si>
    <t>T13_2|LV</t>
  </si>
  <si>
    <t>T13_2|MT</t>
  </si>
  <si>
    <t>T13_2|NL</t>
  </si>
  <si>
    <t>T13_2|NO</t>
  </si>
  <si>
    <t>T13_2|PL</t>
  </si>
  <si>
    <t>T13_2|PT</t>
  </si>
  <si>
    <t>T13_2|RO</t>
  </si>
  <si>
    <t>T13_2|SE</t>
  </si>
  <si>
    <t>T13_2|SI</t>
  </si>
  <si>
    <t>T13_2|SK</t>
  </si>
  <si>
    <t>T13_3|AT</t>
  </si>
  <si>
    <t>T13_3</t>
  </si>
  <si>
    <t>T13_3|BE</t>
  </si>
  <si>
    <t>T13_3|BG</t>
  </si>
  <si>
    <t>T13_3|CY</t>
  </si>
  <si>
    <t>T13_3|CZ</t>
  </si>
  <si>
    <t>T13_3|DE</t>
  </si>
  <si>
    <t>T13_3|DK</t>
  </si>
  <si>
    <t>T13_3|EE</t>
  </si>
  <si>
    <t>T13_3|ES</t>
  </si>
  <si>
    <t>T13_3|EU</t>
  </si>
  <si>
    <t>T13_3|FI</t>
  </si>
  <si>
    <t>T13_3|FR</t>
  </si>
  <si>
    <t>T13_3|GB</t>
  </si>
  <si>
    <t>T13_3|GR</t>
  </si>
  <si>
    <t>T13_3|HR</t>
  </si>
  <si>
    <t>T13_3|HU</t>
  </si>
  <si>
    <t>T13_3|IE</t>
  </si>
  <si>
    <t>T13_3|IS</t>
  </si>
  <si>
    <t>T13_3|IT</t>
  </si>
  <si>
    <t>T13_3|LT</t>
  </si>
  <si>
    <t>T13_3|LU</t>
  </si>
  <si>
    <t>T13_3|LV</t>
  </si>
  <si>
    <t>T13_3|MT</t>
  </si>
  <si>
    <t>T13_3|NL</t>
  </si>
  <si>
    <t>T13_3|NO</t>
  </si>
  <si>
    <t>T13_3|PL</t>
  </si>
  <si>
    <t>T13_3|PT</t>
  </si>
  <si>
    <t>T13_3|RO</t>
  </si>
  <si>
    <t>T13_3|SE</t>
  </si>
  <si>
    <t>T13_3|SI</t>
  </si>
  <si>
    <t>T13_3|SK</t>
  </si>
  <si>
    <t>T13_4|AT</t>
  </si>
  <si>
    <t>T13_4</t>
  </si>
  <si>
    <t>T13_4|BE</t>
  </si>
  <si>
    <t>T13_4|BG</t>
  </si>
  <si>
    <t>T13_4|CY</t>
  </si>
  <si>
    <t>T13_4|CZ</t>
  </si>
  <si>
    <t>T13_4|DE</t>
  </si>
  <si>
    <t>T13_4|DK</t>
  </si>
  <si>
    <t>T13_4|EE</t>
  </si>
  <si>
    <t>T13_4|ES</t>
  </si>
  <si>
    <t>T13_4|EU</t>
  </si>
  <si>
    <t>T13_4|FI</t>
  </si>
  <si>
    <t>T13_4|FR</t>
  </si>
  <si>
    <t>T13_4|GB</t>
  </si>
  <si>
    <t>T13_4|GR</t>
  </si>
  <si>
    <t>T13_4|HR</t>
  </si>
  <si>
    <t>T13_4|HU</t>
  </si>
  <si>
    <t>T13_4|IE</t>
  </si>
  <si>
    <t>T13_4|IS</t>
  </si>
  <si>
    <t>T13_4|IT</t>
  </si>
  <si>
    <t>T13_4|LT</t>
  </si>
  <si>
    <t>T13_4|LU</t>
  </si>
  <si>
    <t>T13_4|LV</t>
  </si>
  <si>
    <t>T13_4|MT</t>
  </si>
  <si>
    <t>T13_4|NL</t>
  </si>
  <si>
    <t>T13_4|NO</t>
  </si>
  <si>
    <t>T13_4|PL</t>
  </si>
  <si>
    <t>T13_4|PT</t>
  </si>
  <si>
    <t>T13_4|RO</t>
  </si>
  <si>
    <t>T13_4|SE</t>
  </si>
  <si>
    <t>T13_4|SI</t>
  </si>
  <si>
    <t>T13_4|SK</t>
  </si>
  <si>
    <t>T13_5|AT</t>
  </si>
  <si>
    <t>T13_5</t>
  </si>
  <si>
    <t>T13_5|BE</t>
  </si>
  <si>
    <t>T13_5|BG</t>
  </si>
  <si>
    <t>T13_5|CY</t>
  </si>
  <si>
    <t>T13_5|CZ</t>
  </si>
  <si>
    <t>T13_5|DE</t>
  </si>
  <si>
    <t>T13_5|DK</t>
  </si>
  <si>
    <t>T13_5|EE</t>
  </si>
  <si>
    <t>T13_5|ES</t>
  </si>
  <si>
    <t>T13_5|EU</t>
  </si>
  <si>
    <t>T13_5|FI</t>
  </si>
  <si>
    <t>T13_5|FR</t>
  </si>
  <si>
    <t>T13_5|GB</t>
  </si>
  <si>
    <t>T13_5|GR</t>
  </si>
  <si>
    <t>T13_5|HR</t>
  </si>
  <si>
    <t>T13_5|HU</t>
  </si>
  <si>
    <t>T13_5|IE</t>
  </si>
  <si>
    <t>T13_5|IS</t>
  </si>
  <si>
    <t>T13_5|IT</t>
  </si>
  <si>
    <t>T13_5|LT</t>
  </si>
  <si>
    <t>T13_5|LU</t>
  </si>
  <si>
    <t>T13_5|LV</t>
  </si>
  <si>
    <t>T13_5|MT</t>
  </si>
  <si>
    <t>T13_5|NL</t>
  </si>
  <si>
    <t>T13_5|NO</t>
  </si>
  <si>
    <t>T13_5|PL</t>
  </si>
  <si>
    <t>T13_5|PT</t>
  </si>
  <si>
    <t>T13_5|RO</t>
  </si>
  <si>
    <t>T13_5|SE</t>
  </si>
  <si>
    <t>T13_5|SI</t>
  </si>
  <si>
    <t>T13_5|SK</t>
  </si>
  <si>
    <t>T13_6|AT</t>
  </si>
  <si>
    <t>T13_6</t>
  </si>
  <si>
    <t>T13_6|BE</t>
  </si>
  <si>
    <t>T13_6|BG</t>
  </si>
  <si>
    <t>T13_6|CY</t>
  </si>
  <si>
    <t>T13_6|CZ</t>
  </si>
  <si>
    <t>T13_6|DE</t>
  </si>
  <si>
    <t>T13_6|DK</t>
  </si>
  <si>
    <t>T13_6|EE</t>
  </si>
  <si>
    <t>T13_6|ES</t>
  </si>
  <si>
    <t>T13_6|EU</t>
  </si>
  <si>
    <t>T13_6|FI</t>
  </si>
  <si>
    <t>T13_6|FR</t>
  </si>
  <si>
    <t>T13_6|GB</t>
  </si>
  <si>
    <t>T13_6|GR</t>
  </si>
  <si>
    <t>T13_6|HR</t>
  </si>
  <si>
    <t>T13_6|HU</t>
  </si>
  <si>
    <t>T13_6|IE</t>
  </si>
  <si>
    <t>T13_6|IS</t>
  </si>
  <si>
    <t>T13_6|IT</t>
  </si>
  <si>
    <t>T13_6|LT</t>
  </si>
  <si>
    <t>T13_6|LU</t>
  </si>
  <si>
    <t>T13_6|LV</t>
  </si>
  <si>
    <t>T13_6|MT</t>
  </si>
  <si>
    <t>T13_6|NL</t>
  </si>
  <si>
    <t>T13_6|NO</t>
  </si>
  <si>
    <t>T13_6|PL</t>
  </si>
  <si>
    <t>T13_6|PT</t>
  </si>
  <si>
    <t>T13_6|RO</t>
  </si>
  <si>
    <t>T13_6|SE</t>
  </si>
  <si>
    <t>T13_6|SI</t>
  </si>
  <si>
    <t>T13_6|SK</t>
  </si>
  <si>
    <t>T14_0|AT</t>
  </si>
  <si>
    <t>T14_0</t>
  </si>
  <si>
    <t>T14_0|BE</t>
  </si>
  <si>
    <t>T14_0|BG</t>
  </si>
  <si>
    <t>T14_0|CY</t>
  </si>
  <si>
    <t>T14_0|CZ</t>
  </si>
  <si>
    <t>T14_0|DE</t>
  </si>
  <si>
    <t>T14_0|DK</t>
  </si>
  <si>
    <t>T14_0|EE</t>
  </si>
  <si>
    <t>T14_0|ES</t>
  </si>
  <si>
    <t>T14_0|EU</t>
  </si>
  <si>
    <t>T14_0|FI</t>
  </si>
  <si>
    <t>T14_0|FR</t>
  </si>
  <si>
    <t>T14_0|GB</t>
  </si>
  <si>
    <t>T14_0|GR</t>
  </si>
  <si>
    <t>T14_0|HR</t>
  </si>
  <si>
    <t>T14_0|HU</t>
  </si>
  <si>
    <t>T14_0|IE</t>
  </si>
  <si>
    <t>T14_0|IS</t>
  </si>
  <si>
    <t>T14_0|IT</t>
  </si>
  <si>
    <t>T14_0|LT</t>
  </si>
  <si>
    <t>T14_0|LU</t>
  </si>
  <si>
    <t>T14_0|LV</t>
  </si>
  <si>
    <t>T14_0|MT</t>
  </si>
  <si>
    <t>T14_0|NL</t>
  </si>
  <si>
    <t>T14_0|NO</t>
  </si>
  <si>
    <t>T14_0|PL</t>
  </si>
  <si>
    <t>T14_0|PT</t>
  </si>
  <si>
    <t>T14_0|RO</t>
  </si>
  <si>
    <t>T14_0|SE</t>
  </si>
  <si>
    <t>T14_0|SI</t>
  </si>
  <si>
    <t>T14_0|SK</t>
  </si>
  <si>
    <t>T14_1|AT</t>
  </si>
  <si>
    <t>T14_1</t>
  </si>
  <si>
    <t>T14_1|BE</t>
  </si>
  <si>
    <t>T14_1|BG</t>
  </si>
  <si>
    <t>T14_1|CY</t>
  </si>
  <si>
    <t>T14_1|CZ</t>
  </si>
  <si>
    <t>T14_1|DE</t>
  </si>
  <si>
    <t>T14_1|DK</t>
  </si>
  <si>
    <t>T14_1|EE</t>
  </si>
  <si>
    <t>T14_1|ES</t>
  </si>
  <si>
    <t>T14_1|EU</t>
  </si>
  <si>
    <t>T14_1|FI</t>
  </si>
  <si>
    <t>T14_1|FR</t>
  </si>
  <si>
    <t>T14_1|GB</t>
  </si>
  <si>
    <t>T14_1|GR</t>
  </si>
  <si>
    <t>T14_1|HR</t>
  </si>
  <si>
    <t>T14_1|HU</t>
  </si>
  <si>
    <t>T14_1|IE</t>
  </si>
  <si>
    <t>T14_1|IS</t>
  </si>
  <si>
    <t>T14_1|IT</t>
  </si>
  <si>
    <t>T14_1|LT</t>
  </si>
  <si>
    <t>T14_1|LU</t>
  </si>
  <si>
    <t>T14_1|LV</t>
  </si>
  <si>
    <t>T14_1|MT</t>
  </si>
  <si>
    <t>T14_1|NL</t>
  </si>
  <si>
    <t>T14_1|NO</t>
  </si>
  <si>
    <t>T14_1|PL</t>
  </si>
  <si>
    <t>T14_1|PT</t>
  </si>
  <si>
    <t>T14_1|RO</t>
  </si>
  <si>
    <t>T14_1|SE</t>
  </si>
  <si>
    <t>T14_1|SI</t>
  </si>
  <si>
    <t>T14_1|SK</t>
  </si>
  <si>
    <t>T14_2|AT</t>
  </si>
  <si>
    <t>T14_2</t>
  </si>
  <si>
    <t>T14_2|BE</t>
  </si>
  <si>
    <t>T14_2|BG</t>
  </si>
  <si>
    <t>T14_2|CY</t>
  </si>
  <si>
    <t>T14_2|CZ</t>
  </si>
  <si>
    <t>T14_2|DE</t>
  </si>
  <si>
    <t>T14_2|DK</t>
  </si>
  <si>
    <t>T14_2|EE</t>
  </si>
  <si>
    <t>T14_2|ES</t>
  </si>
  <si>
    <t>T14_2|EU</t>
  </si>
  <si>
    <t>T14_2|FI</t>
  </si>
  <si>
    <t>T14_2|FR</t>
  </si>
  <si>
    <t>T14_2|GB</t>
  </si>
  <si>
    <t>T14_2|GR</t>
  </si>
  <si>
    <t>T14_2|HR</t>
  </si>
  <si>
    <t>T14_2|HU</t>
  </si>
  <si>
    <t>T14_2|IE</t>
  </si>
  <si>
    <t>T14_2|IS</t>
  </si>
  <si>
    <t>T14_2|IT</t>
  </si>
  <si>
    <t>T14_2|LT</t>
  </si>
  <si>
    <t>T14_2|LU</t>
  </si>
  <si>
    <t>T14_2|LV</t>
  </si>
  <si>
    <t>T14_2|MT</t>
  </si>
  <si>
    <t>T14_2|NL</t>
  </si>
  <si>
    <t>T14_2|NO</t>
  </si>
  <si>
    <t>T14_2|PL</t>
  </si>
  <si>
    <t>T14_2|PT</t>
  </si>
  <si>
    <t>T14_2|RO</t>
  </si>
  <si>
    <t>T14_2|SE</t>
  </si>
  <si>
    <t>T14_2|SI</t>
  </si>
  <si>
    <t>T14_2|SK</t>
  </si>
  <si>
    <t>T14_3|AT</t>
  </si>
  <si>
    <t>T14_3</t>
  </si>
  <si>
    <t>T14_3|BE</t>
  </si>
  <si>
    <t>T14_3|BG</t>
  </si>
  <si>
    <t>T14_3|CY</t>
  </si>
  <si>
    <t>T14_3|CZ</t>
  </si>
  <si>
    <t>T14_3|DE</t>
  </si>
  <si>
    <t>T14_3|DK</t>
  </si>
  <si>
    <t>T14_3|EE</t>
  </si>
  <si>
    <t>T14_3|ES</t>
  </si>
  <si>
    <t>T14_3|EU</t>
  </si>
  <si>
    <t>T14_3|FI</t>
  </si>
  <si>
    <t>T14_3|FR</t>
  </si>
  <si>
    <t>T14_3|GB</t>
  </si>
  <si>
    <t>T14_3|GR</t>
  </si>
  <si>
    <t>T14_3|HR</t>
  </si>
  <si>
    <t>T14_3|HU</t>
  </si>
  <si>
    <t>T14_3|IE</t>
  </si>
  <si>
    <t>T14_3|IS</t>
  </si>
  <si>
    <t>T14_3|IT</t>
  </si>
  <si>
    <t>T14_3|LT</t>
  </si>
  <si>
    <t>T14_3|LU</t>
  </si>
  <si>
    <t>T14_3|LV</t>
  </si>
  <si>
    <t>T14_3|MT</t>
  </si>
  <si>
    <t>T14_3|NL</t>
  </si>
  <si>
    <t>T14_3|NO</t>
  </si>
  <si>
    <t>T14_3|PL</t>
  </si>
  <si>
    <t>T14_3|PT</t>
  </si>
  <si>
    <t>T14_3|RO</t>
  </si>
  <si>
    <t>T14_3|SE</t>
  </si>
  <si>
    <t>T14_3|SI</t>
  </si>
  <si>
    <t>T14_3|SK</t>
  </si>
  <si>
    <t>T15_1|AT</t>
  </si>
  <si>
    <t>T15_1</t>
  </si>
  <si>
    <t>T15_1|BE</t>
  </si>
  <si>
    <t>T15_1|BG</t>
  </si>
  <si>
    <t>T15_1|CY</t>
  </si>
  <si>
    <t>T15_1|CZ</t>
  </si>
  <si>
    <t>T15_1|DE</t>
  </si>
  <si>
    <t>T15_1|DK</t>
  </si>
  <si>
    <t>T15_1|EE</t>
  </si>
  <si>
    <t>T15_1|ES</t>
  </si>
  <si>
    <t>T15_1|EU</t>
  </si>
  <si>
    <t>T15_1|FI</t>
  </si>
  <si>
    <t>T15_1|FR</t>
  </si>
  <si>
    <t>T15_1|GB</t>
  </si>
  <si>
    <t>T15_1|GR</t>
  </si>
  <si>
    <t>T15_1|HR</t>
  </si>
  <si>
    <t>T15_1|HU</t>
  </si>
  <si>
    <t>T15_1|IE</t>
  </si>
  <si>
    <t>T15_1|IS</t>
  </si>
  <si>
    <t>T15_1|IT</t>
  </si>
  <si>
    <t>T15_1|LT</t>
  </si>
  <si>
    <t>T15_1|LU</t>
  </si>
  <si>
    <t>T15_1|LV</t>
  </si>
  <si>
    <t>T15_1|MT</t>
  </si>
  <si>
    <t>T15_1|NL</t>
  </si>
  <si>
    <t>T15_1|NO</t>
  </si>
  <si>
    <t>T15_1|PL</t>
  </si>
  <si>
    <t>T15_1|PT</t>
  </si>
  <si>
    <t>T15_1|RO</t>
  </si>
  <si>
    <t>T15_1|SE</t>
  </si>
  <si>
    <t>T15_1|SI</t>
  </si>
  <si>
    <t>T15_1|SK</t>
  </si>
  <si>
    <t>T15_2|AT</t>
  </si>
  <si>
    <t>T15_2</t>
  </si>
  <si>
    <t>T15_2|BE</t>
  </si>
  <si>
    <t>T15_2|BG</t>
  </si>
  <si>
    <t>T15_2|CY</t>
  </si>
  <si>
    <t>T15_2|CZ</t>
  </si>
  <si>
    <t>T15_2|DE</t>
  </si>
  <si>
    <t>T15_2|DK</t>
  </si>
  <si>
    <t>T15_2|EE</t>
  </si>
  <si>
    <t>T15_2|ES</t>
  </si>
  <si>
    <t>T15_2|EU</t>
  </si>
  <si>
    <t>T15_2|FI</t>
  </si>
  <si>
    <t>T15_2|FR</t>
  </si>
  <si>
    <t>T15_2|GB</t>
  </si>
  <si>
    <t>T15_2|GR</t>
  </si>
  <si>
    <t>T15_2|HR</t>
  </si>
  <si>
    <t>T15_2|HU</t>
  </si>
  <si>
    <t>T15_2|IE</t>
  </si>
  <si>
    <t>T15_2|IS</t>
  </si>
  <si>
    <t>T15_2|IT</t>
  </si>
  <si>
    <t>T15_2|LT</t>
  </si>
  <si>
    <t>T15_2|LU</t>
  </si>
  <si>
    <t>T15_2|LV</t>
  </si>
  <si>
    <t>T15_2|MT</t>
  </si>
  <si>
    <t>T15_2|NL</t>
  </si>
  <si>
    <t>T15_2|NO</t>
  </si>
  <si>
    <t>T15_2|PL</t>
  </si>
  <si>
    <t>T15_2|PT</t>
  </si>
  <si>
    <t>T15_2|RO</t>
  </si>
  <si>
    <t>T15_2|SE</t>
  </si>
  <si>
    <t>T15_2|SI</t>
  </si>
  <si>
    <t>T15_2|SK</t>
  </si>
  <si>
    <t>T15_3|AT</t>
  </si>
  <si>
    <t>T15_3</t>
  </si>
  <si>
    <t>T15_3|BE</t>
  </si>
  <si>
    <t>T15_3|BG</t>
  </si>
  <si>
    <t>T15_3|CY</t>
  </si>
  <si>
    <t>T15_3|CZ</t>
  </si>
  <si>
    <t>T15_3|DE</t>
  </si>
  <si>
    <t>T15_3|DK</t>
  </si>
  <si>
    <t>T15_3|EE</t>
  </si>
  <si>
    <t>T15_3|ES</t>
  </si>
  <si>
    <t>T15_3|EU</t>
  </si>
  <si>
    <t>T15_3|FI</t>
  </si>
  <si>
    <t>T15_3|FR</t>
  </si>
  <si>
    <t>T15_3|GB</t>
  </si>
  <si>
    <t>T15_3|GR</t>
  </si>
  <si>
    <t>T15_3|HR</t>
  </si>
  <si>
    <t>T15_3|HU</t>
  </si>
  <si>
    <t>T15_3|IE</t>
  </si>
  <si>
    <t>T15_3|IS</t>
  </si>
  <si>
    <t>T15_3|IT</t>
  </si>
  <si>
    <t>T15_3|LT</t>
  </si>
  <si>
    <t>T15_3|LU</t>
  </si>
  <si>
    <t>T15_3|LV</t>
  </si>
  <si>
    <t>T15_3|MT</t>
  </si>
  <si>
    <t>T15_3|NL</t>
  </si>
  <si>
    <t>T15_3|NO</t>
  </si>
  <si>
    <t>T15_3|PL</t>
  </si>
  <si>
    <t>T15_3|PT</t>
  </si>
  <si>
    <t>T15_3|RO</t>
  </si>
  <si>
    <t>T15_3|SE</t>
  </si>
  <si>
    <t>T15_3|SI</t>
  </si>
  <si>
    <t>T15_3|SK</t>
  </si>
  <si>
    <t>T15_4|AT</t>
  </si>
  <si>
    <t>T15_4</t>
  </si>
  <si>
    <t>T15_4|BE</t>
  </si>
  <si>
    <t>T15_4|BG</t>
  </si>
  <si>
    <t>T15_4|CY</t>
  </si>
  <si>
    <t>T15_4|CZ</t>
  </si>
  <si>
    <t>T15_4|DE</t>
  </si>
  <si>
    <t>T15_4|DK</t>
  </si>
  <si>
    <t>T15_4|EE</t>
  </si>
  <si>
    <t>T15_4|ES</t>
  </si>
  <si>
    <t>T15_4|EU</t>
  </si>
  <si>
    <t>T15_4|FI</t>
  </si>
  <si>
    <t>T15_4|FR</t>
  </si>
  <si>
    <t>T15_4|GB</t>
  </si>
  <si>
    <t>T15_4|GR</t>
  </si>
  <si>
    <t>T15_4|HR</t>
  </si>
  <si>
    <t>T15_4|HU</t>
  </si>
  <si>
    <t>T15_4|IE</t>
  </si>
  <si>
    <t>T15_4|IS</t>
  </si>
  <si>
    <t>T15_4|IT</t>
  </si>
  <si>
    <t>T15_4|LT</t>
  </si>
  <si>
    <t>T15_4|LU</t>
  </si>
  <si>
    <t>T15_4|LV</t>
  </si>
  <si>
    <t>T15_4|MT</t>
  </si>
  <si>
    <t>T15_4|NL</t>
  </si>
  <si>
    <t>T15_4|NO</t>
  </si>
  <si>
    <t>T15_4|PL</t>
  </si>
  <si>
    <t>T15_4|PT</t>
  </si>
  <si>
    <t>T15_4|RO</t>
  </si>
  <si>
    <t>T15_4|SE</t>
  </si>
  <si>
    <t>T15_4|SI</t>
  </si>
  <si>
    <t>T15_4|SK</t>
  </si>
  <si>
    <t>T15_5|AT</t>
  </si>
  <si>
    <t>T15_5</t>
  </si>
  <si>
    <t>T15_5|BE</t>
  </si>
  <si>
    <t>T15_5|BG</t>
  </si>
  <si>
    <t>T15_5|CY</t>
  </si>
  <si>
    <t>T15_5|CZ</t>
  </si>
  <si>
    <t>T15_5|DE</t>
  </si>
  <si>
    <t>T15_5|DK</t>
  </si>
  <si>
    <t>T15_5|EE</t>
  </si>
  <si>
    <t>T15_5|ES</t>
  </si>
  <si>
    <t>T15_5|EU</t>
  </si>
  <si>
    <t>T15_5|FI</t>
  </si>
  <si>
    <t>T15_5|FR</t>
  </si>
  <si>
    <t>T15_5|GB</t>
  </si>
  <si>
    <t>T15_5|GR</t>
  </si>
  <si>
    <t>T15_5|HR</t>
  </si>
  <si>
    <t>T15_5|HU</t>
  </si>
  <si>
    <t>T15_5|IE</t>
  </si>
  <si>
    <t>T15_5|IS</t>
  </si>
  <si>
    <t>T15_5|IT</t>
  </si>
  <si>
    <t>T15_5|LT</t>
  </si>
  <si>
    <t>T15_5|LU</t>
  </si>
  <si>
    <t>T15_5|LV</t>
  </si>
  <si>
    <t>T15_5|MT</t>
  </si>
  <si>
    <t>T15_5|NL</t>
  </si>
  <si>
    <t>T15_5|NO</t>
  </si>
  <si>
    <t>T15_5|PL</t>
  </si>
  <si>
    <t>T15_5|PT</t>
  </si>
  <si>
    <t>T15_5|RO</t>
  </si>
  <si>
    <t>T15_5|SE</t>
  </si>
  <si>
    <t>T15_5|SI</t>
  </si>
  <si>
    <t>T15_5|SK</t>
  </si>
  <si>
    <t>T15_6|AT</t>
  </si>
  <si>
    <t>T15_6</t>
  </si>
  <si>
    <t>T15_6|BE</t>
  </si>
  <si>
    <t>T15_6|BG</t>
  </si>
  <si>
    <t>T15_6|CY</t>
  </si>
  <si>
    <t>T15_6|CZ</t>
  </si>
  <si>
    <t>T15_6|DE</t>
  </si>
  <si>
    <t>T15_6|DK</t>
  </si>
  <si>
    <t>T15_6|EE</t>
  </si>
  <si>
    <t>T15_6|ES</t>
  </si>
  <si>
    <t>T15_6|EU</t>
  </si>
  <si>
    <t>T15_6|FI</t>
  </si>
  <si>
    <t>T15_6|FR</t>
  </si>
  <si>
    <t>T15_6|GB</t>
  </si>
  <si>
    <t>T15_6|GR</t>
  </si>
  <si>
    <t>T15_6|HR</t>
  </si>
  <si>
    <t>T15_6|HU</t>
  </si>
  <si>
    <t>T15_6|IE</t>
  </si>
  <si>
    <t>T15_6|IS</t>
  </si>
  <si>
    <t>T15_6|IT</t>
  </si>
  <si>
    <t>T15_6|LT</t>
  </si>
  <si>
    <t>T15_6|LU</t>
  </si>
  <si>
    <t>T15_6|LV</t>
  </si>
  <si>
    <t>T15_6|MT</t>
  </si>
  <si>
    <t>T15_6|NL</t>
  </si>
  <si>
    <t>T15_6|NO</t>
  </si>
  <si>
    <t>T15_6|PL</t>
  </si>
  <si>
    <t>T15_6|PT</t>
  </si>
  <si>
    <t>T15_6|RO</t>
  </si>
  <si>
    <t>T15_6|SE</t>
  </si>
  <si>
    <t>T15_6|SI</t>
  </si>
  <si>
    <t>T15_6|SK</t>
  </si>
  <si>
    <t>T15_7|AT</t>
  </si>
  <si>
    <t>T15_7</t>
  </si>
  <si>
    <t>T15_7|BE</t>
  </si>
  <si>
    <t>T15_7|BG</t>
  </si>
  <si>
    <t>T15_7|CY</t>
  </si>
  <si>
    <t>T15_7|CZ</t>
  </si>
  <si>
    <t>T15_7|DE</t>
  </si>
  <si>
    <t>T15_7|DK</t>
  </si>
  <si>
    <t>T15_7|EE</t>
  </si>
  <si>
    <t>T15_7|ES</t>
  </si>
  <si>
    <t>T15_7|EU</t>
  </si>
  <si>
    <t>T15_7|FI</t>
  </si>
  <si>
    <t>T15_7|FR</t>
  </si>
  <si>
    <t>T15_7|GB</t>
  </si>
  <si>
    <t>T15_7|GR</t>
  </si>
  <si>
    <t>T15_7|HR</t>
  </si>
  <si>
    <t>T15_7|HU</t>
  </si>
  <si>
    <t>T15_7|IE</t>
  </si>
  <si>
    <t>T15_7|IS</t>
  </si>
  <si>
    <t>T15_7|IT</t>
  </si>
  <si>
    <t>T15_7|LT</t>
  </si>
  <si>
    <t>T15_7|LU</t>
  </si>
  <si>
    <t>T15_7|LV</t>
  </si>
  <si>
    <t>T15_7|MT</t>
  </si>
  <si>
    <t>T15_7|NL</t>
  </si>
  <si>
    <t>T15_7|NO</t>
  </si>
  <si>
    <t>T15_7|PL</t>
  </si>
  <si>
    <t>T15_7|PT</t>
  </si>
  <si>
    <t>T15_7|RO</t>
  </si>
  <si>
    <t>T15_7|SE</t>
  </si>
  <si>
    <t>T15_7|SI</t>
  </si>
  <si>
    <t>T15_7|SK</t>
  </si>
  <si>
    <t>T15_8|AT</t>
  </si>
  <si>
    <t>T15_8</t>
  </si>
  <si>
    <t>T15_8|BE</t>
  </si>
  <si>
    <t>T15_8|BG</t>
  </si>
  <si>
    <t>T15_8|CY</t>
  </si>
  <si>
    <t>T15_8|CZ</t>
  </si>
  <si>
    <t>T15_8|DE</t>
  </si>
  <si>
    <t>T15_8|DK</t>
  </si>
  <si>
    <t>T15_8|EE</t>
  </si>
  <si>
    <t>T15_8|ES</t>
  </si>
  <si>
    <t>T15_8|EU</t>
  </si>
  <si>
    <t>T15_8|FI</t>
  </si>
  <si>
    <t>T15_8|FR</t>
  </si>
  <si>
    <t>T15_8|GB</t>
  </si>
  <si>
    <t>T15_8|GR</t>
  </si>
  <si>
    <t>T15_8|HR</t>
  </si>
  <si>
    <t>T15_8|HU</t>
  </si>
  <si>
    <t>T15_8|IE</t>
  </si>
  <si>
    <t>T15_8|IS</t>
  </si>
  <si>
    <t>T15_8|IT</t>
  </si>
  <si>
    <t>T15_8|LT</t>
  </si>
  <si>
    <t>T15_8|LU</t>
  </si>
  <si>
    <t>T15_8|LV</t>
  </si>
  <si>
    <t>T15_8|MT</t>
  </si>
  <si>
    <t>T15_8|NL</t>
  </si>
  <si>
    <t>T15_8|NO</t>
  </si>
  <si>
    <t>T15_8|PL</t>
  </si>
  <si>
    <t>T15_8|PT</t>
  </si>
  <si>
    <t>T15_8|RO</t>
  </si>
  <si>
    <t>T15_8|SE</t>
  </si>
  <si>
    <t>T15_8|SI</t>
  </si>
  <si>
    <t>T15_8|SK</t>
  </si>
  <si>
    <t>T16_1|AT</t>
  </si>
  <si>
    <t>T16_1</t>
  </si>
  <si>
    <t>T16_1|BE</t>
  </si>
  <si>
    <t>T16_1|BG</t>
  </si>
  <si>
    <t>T16_1|CY</t>
  </si>
  <si>
    <t>T16_1|CZ</t>
  </si>
  <si>
    <t>T16_1|DE</t>
  </si>
  <si>
    <t>T16_1|DK</t>
  </si>
  <si>
    <t>T16_1|EE</t>
  </si>
  <si>
    <t>T16_1|ES</t>
  </si>
  <si>
    <t>T16_1|EU</t>
  </si>
  <si>
    <t>T16_1|FI</t>
  </si>
  <si>
    <t>T16_1|FR</t>
  </si>
  <si>
    <t>T16_1|GB</t>
  </si>
  <si>
    <t>T16_1|GR</t>
  </si>
  <si>
    <t>T16_1|HR</t>
  </si>
  <si>
    <t>T16_1|HU</t>
  </si>
  <si>
    <t>T16_1|IE</t>
  </si>
  <si>
    <t>T16_1|IS</t>
  </si>
  <si>
    <t>T16_1|IT</t>
  </si>
  <si>
    <t>T16_1|LT</t>
  </si>
  <si>
    <t>T16_1|LU</t>
  </si>
  <si>
    <t>T16_1|LV</t>
  </si>
  <si>
    <t>T16_1|MT</t>
  </si>
  <si>
    <t>T16_1|NL</t>
  </si>
  <si>
    <t>T16_1|NO</t>
  </si>
  <si>
    <t>T16_1|PL</t>
  </si>
  <si>
    <t>T16_1|PT</t>
  </si>
  <si>
    <t>T16_1|RO</t>
  </si>
  <si>
    <t>T16_1|SE</t>
  </si>
  <si>
    <t>T16_1|SI</t>
  </si>
  <si>
    <t>T16_1|SK</t>
  </si>
  <si>
    <t>T16_2|AT</t>
  </si>
  <si>
    <t>T16_2</t>
  </si>
  <si>
    <t>T16_2|BE</t>
  </si>
  <si>
    <t>T16_2|BG</t>
  </si>
  <si>
    <t>T16_2|CY</t>
  </si>
  <si>
    <t>T16_2|CZ</t>
  </si>
  <si>
    <t>T16_2|DE</t>
  </si>
  <si>
    <t>T16_2|DK</t>
  </si>
  <si>
    <t>T16_2|EE</t>
  </si>
  <si>
    <t>T16_2|ES</t>
  </si>
  <si>
    <t>T16_2|EU</t>
  </si>
  <si>
    <t>T16_2|FI</t>
  </si>
  <si>
    <t>T16_2|FR</t>
  </si>
  <si>
    <t>T16_2|GB</t>
  </si>
  <si>
    <t>T16_2|GR</t>
  </si>
  <si>
    <t>T16_2|HR</t>
  </si>
  <si>
    <t>T16_2|HU</t>
  </si>
  <si>
    <t>T16_2|IE</t>
  </si>
  <si>
    <t>T16_2|IS</t>
  </si>
  <si>
    <t>T16_2|IT</t>
  </si>
  <si>
    <t>T16_2|LT</t>
  </si>
  <si>
    <t>T16_2|LU</t>
  </si>
  <si>
    <t>T16_2|LV</t>
  </si>
  <si>
    <t>T16_2|MT</t>
  </si>
  <si>
    <t>T16_2|NL</t>
  </si>
  <si>
    <t>T16_2|NO</t>
  </si>
  <si>
    <t>T16_2|PL</t>
  </si>
  <si>
    <t>T16_2|PT</t>
  </si>
  <si>
    <t>T16_2|RO</t>
  </si>
  <si>
    <t>T16_2|SE</t>
  </si>
  <si>
    <t>T16_2|SI</t>
  </si>
  <si>
    <t>T16_2|SK</t>
  </si>
  <si>
    <t>T16_3|AT</t>
  </si>
  <si>
    <t>T16_3</t>
  </si>
  <si>
    <t>T16_3|BE</t>
  </si>
  <si>
    <t>T16_3|BG</t>
  </si>
  <si>
    <t>T16_3|CY</t>
  </si>
  <si>
    <t>T16_3|CZ</t>
  </si>
  <si>
    <t>T16_3|DE</t>
  </si>
  <si>
    <t>T16_3|DK</t>
  </si>
  <si>
    <t>T16_3|EE</t>
  </si>
  <si>
    <t>T16_3|ES</t>
  </si>
  <si>
    <t>T16_3|EU</t>
  </si>
  <si>
    <t>T16_3|FI</t>
  </si>
  <si>
    <t>T16_3|FR</t>
  </si>
  <si>
    <t>T16_3|GB</t>
  </si>
  <si>
    <t>T16_3|GR</t>
  </si>
  <si>
    <t>T16_3|HR</t>
  </si>
  <si>
    <t>T16_3|HU</t>
  </si>
  <si>
    <t>T16_3|IE</t>
  </si>
  <si>
    <t>T16_3|IS</t>
  </si>
  <si>
    <t>T16_3|IT</t>
  </si>
  <si>
    <t>T16_3|LT</t>
  </si>
  <si>
    <t>T16_3|LU</t>
  </si>
  <si>
    <t>T16_3|LV</t>
  </si>
  <si>
    <t>T16_3|MT</t>
  </si>
  <si>
    <t>T16_3|NL</t>
  </si>
  <si>
    <t>T16_3|NO</t>
  </si>
  <si>
    <t>T16_3|PL</t>
  </si>
  <si>
    <t>T16_3|PT</t>
  </si>
  <si>
    <t>T16_3|RO</t>
  </si>
  <si>
    <t>T16_3|SE</t>
  </si>
  <si>
    <t>T16_3|SI</t>
  </si>
  <si>
    <t>T16_3|SK</t>
  </si>
  <si>
    <t>T16_4|AT</t>
  </si>
  <si>
    <t>T16_4</t>
  </si>
  <si>
    <t>T16_4|BE</t>
  </si>
  <si>
    <t>T16_4|BG</t>
  </si>
  <si>
    <t>T16_4|CY</t>
  </si>
  <si>
    <t>T16_4|CZ</t>
  </si>
  <si>
    <t>T16_4|DE</t>
  </si>
  <si>
    <t>T16_4|DK</t>
  </si>
  <si>
    <t>T16_4|EE</t>
  </si>
  <si>
    <t>T16_4|ES</t>
  </si>
  <si>
    <t>T16_4|EU</t>
  </si>
  <si>
    <t>T16_4|FI</t>
  </si>
  <si>
    <t>T16_4|FR</t>
  </si>
  <si>
    <t>T16_4|GB</t>
  </si>
  <si>
    <t>T16_4|GR</t>
  </si>
  <si>
    <t>T16_4|HR</t>
  </si>
  <si>
    <t>T16_4|HU</t>
  </si>
  <si>
    <t>T16_4|IE</t>
  </si>
  <si>
    <t>T16_4|IS</t>
  </si>
  <si>
    <t>T16_4|IT</t>
  </si>
  <si>
    <t>T16_4|LT</t>
  </si>
  <si>
    <t>T16_4|LU</t>
  </si>
  <si>
    <t>T16_4|LV</t>
  </si>
  <si>
    <t>T16_4|MT</t>
  </si>
  <si>
    <t>T16_4|NL</t>
  </si>
  <si>
    <t>T16_4|NO</t>
  </si>
  <si>
    <t>T16_4|PL</t>
  </si>
  <si>
    <t>T16_4|PT</t>
  </si>
  <si>
    <t>T16_4|RO</t>
  </si>
  <si>
    <t>T16_4|SE</t>
  </si>
  <si>
    <t>T16_4|SI</t>
  </si>
  <si>
    <t>T16_4|SK</t>
  </si>
  <si>
    <t>T16_5|AT</t>
  </si>
  <si>
    <t>T16_5</t>
  </si>
  <si>
    <t>T16_5|BE</t>
  </si>
  <si>
    <t>T16_5|BG</t>
  </si>
  <si>
    <t>T16_5|CY</t>
  </si>
  <si>
    <t>T16_5|CZ</t>
  </si>
  <si>
    <t>T16_5|DE</t>
  </si>
  <si>
    <t>T16_5|DK</t>
  </si>
  <si>
    <t>T16_5|EE</t>
  </si>
  <si>
    <t>T16_5|ES</t>
  </si>
  <si>
    <t>T16_5|EU</t>
  </si>
  <si>
    <t>T16_5|FI</t>
  </si>
  <si>
    <t>T16_5|FR</t>
  </si>
  <si>
    <t>T16_5|GB</t>
  </si>
  <si>
    <t>T16_5|GR</t>
  </si>
  <si>
    <t>T16_5|HR</t>
  </si>
  <si>
    <t>T16_5|HU</t>
  </si>
  <si>
    <t>T16_5|IE</t>
  </si>
  <si>
    <t>T16_5|IS</t>
  </si>
  <si>
    <t>T16_5|IT</t>
  </si>
  <si>
    <t>T16_5|LT</t>
  </si>
  <si>
    <t>T16_5|LU</t>
  </si>
  <si>
    <t>T16_5|LV</t>
  </si>
  <si>
    <t>T16_5|MT</t>
  </si>
  <si>
    <t>T16_5|NL</t>
  </si>
  <si>
    <t>T16_5|NO</t>
  </si>
  <si>
    <t>T16_5|PL</t>
  </si>
  <si>
    <t>T16_5|PT</t>
  </si>
  <si>
    <t>T16_5|RO</t>
  </si>
  <si>
    <t>T16_5|SE</t>
  </si>
  <si>
    <t>T16_5|SI</t>
  </si>
  <si>
    <t>T16_5|SK</t>
  </si>
  <si>
    <t>% of debt securities issued</t>
  </si>
  <si>
    <t>Financial Assets</t>
  </si>
  <si>
    <t>% of total financial assets</t>
  </si>
  <si>
    <t>Total Financial Assets</t>
  </si>
  <si>
    <t>Changes in allowances for credit losses</t>
  </si>
  <si>
    <t>Total gross loans and advances subject to impairment</t>
  </si>
  <si>
    <t>Share of financial assets at fair value through OCI</t>
  </si>
  <si>
    <t>Share of financial assets at fair value through profit&amp;loss</t>
  </si>
  <si>
    <t>Stage 1</t>
  </si>
  <si>
    <t>Stage 2</t>
  </si>
  <si>
    <t>Stage 3</t>
  </si>
  <si>
    <t>Coverage ratio of stage 1 loans and advances</t>
  </si>
  <si>
    <t>Coverage ratio of stage 2 loans and advances</t>
  </si>
  <si>
    <t>Total fair valued financial assets</t>
  </si>
  <si>
    <t>Level 1 financial assets</t>
  </si>
  <si>
    <t>Level 2 financial assets</t>
  </si>
  <si>
    <t>Level 3 financial assets</t>
  </si>
  <si>
    <t>Total gross carrying amount</t>
  </si>
  <si>
    <t>Debt securities issued</t>
  </si>
  <si>
    <t>0 - 3M</t>
  </si>
  <si>
    <t>3M - 1Y</t>
  </si>
  <si>
    <t>1Y - 5Y</t>
  </si>
  <si>
    <t>5Y - 10Y</t>
  </si>
  <si>
    <t>10Y - more</t>
  </si>
  <si>
    <t>T04_6</t>
  </si>
  <si>
    <t>T15_9</t>
  </si>
  <si>
    <t>Share of financial assets valued at (amortised) cost</t>
  </si>
  <si>
    <t>Credit risk capital requirements 
(excl. securitisation)</t>
  </si>
  <si>
    <t>RoE
(Return on Equity)</t>
  </si>
  <si>
    <t>Notes</t>
  </si>
  <si>
    <t>Do not edit these cells</t>
  </si>
  <si>
    <t>Relevant reference date</t>
  </si>
  <si>
    <t>T01_1|EU</t>
  </si>
  <si>
    <t>T01_2|BG</t>
  </si>
  <si>
    <t>T01_2|CZ</t>
  </si>
  <si>
    <t>T01_2|DK</t>
  </si>
  <si>
    <t>T01_2|ES</t>
  </si>
  <si>
    <t>T01_2|FI</t>
  </si>
  <si>
    <t>T15_9|AT</t>
  </si>
  <si>
    <t>T15_9|BE</t>
  </si>
  <si>
    <t>T15_9|BG</t>
  </si>
  <si>
    <t>T15_9|CY</t>
  </si>
  <si>
    <t>T15_9|CZ</t>
  </si>
  <si>
    <t>T15_9|DE</t>
  </si>
  <si>
    <t>T15_9|DK</t>
  </si>
  <si>
    <t>T15_9|EE</t>
  </si>
  <si>
    <t>T15_9|ES</t>
  </si>
  <si>
    <t>T15_9|EU</t>
  </si>
  <si>
    <t>T15_9|FI</t>
  </si>
  <si>
    <t>T15_9|FR</t>
  </si>
  <si>
    <t>T15_9|GB</t>
  </si>
  <si>
    <t>T15_9|GR</t>
  </si>
  <si>
    <t>T15_9|HR</t>
  </si>
  <si>
    <t>T15_9|HU</t>
  </si>
  <si>
    <t>T15_9|IE</t>
  </si>
  <si>
    <t>T15_9|IS</t>
  </si>
  <si>
    <t>T15_9|IT</t>
  </si>
  <si>
    <t>T15_9|LT</t>
  </si>
  <si>
    <t>T15_9|LU</t>
  </si>
  <si>
    <t>T15_9|LV</t>
  </si>
  <si>
    <t>T15_9|MT</t>
  </si>
  <si>
    <t>T15_9|NL</t>
  </si>
  <si>
    <t>T15_9|NO</t>
  </si>
  <si>
    <t>T15_9|PL</t>
  </si>
  <si>
    <t>T15_9|PT</t>
  </si>
  <si>
    <t>T15_9|RO</t>
  </si>
  <si>
    <t>T15_9|SE</t>
  </si>
  <si>
    <t>T15_9|SI</t>
  </si>
  <si>
    <t>T15_9|SK</t>
  </si>
  <si>
    <t>Name</t>
  </si>
  <si>
    <t>EU_PFT_43</t>
  </si>
  <si>
    <t>AT_PFT_43</t>
  </si>
  <si>
    <t>BE_PFT_43</t>
  </si>
  <si>
    <t>BG_PFT_43</t>
  </si>
  <si>
    <t>CY_PFT_43</t>
  </si>
  <si>
    <t>CZ_PFT_43</t>
  </si>
  <si>
    <t>DE_PFT_43</t>
  </si>
  <si>
    <t>DK_PFT_43</t>
  </si>
  <si>
    <t>EE_PFT_43</t>
  </si>
  <si>
    <t>ES_PFT_43</t>
  </si>
  <si>
    <t>FI_PFT_43</t>
  </si>
  <si>
    <t>FR_PFT_43</t>
  </si>
  <si>
    <t>GB_PFT_43</t>
  </si>
  <si>
    <t>GR_PFT_43</t>
  </si>
  <si>
    <t>HR_PFT_43</t>
  </si>
  <si>
    <t>HU_PFT_43</t>
  </si>
  <si>
    <t>IE_PFT_43</t>
  </si>
  <si>
    <t>IS_PFT_43</t>
  </si>
  <si>
    <t>IT_PFT_43</t>
  </si>
  <si>
    <t>LT_PFT_43</t>
  </si>
  <si>
    <t>LU_PFT_43</t>
  </si>
  <si>
    <t>LV_PFT_43</t>
  </si>
  <si>
    <t>MT_PFT_43</t>
  </si>
  <si>
    <t>NL_PFT_43</t>
  </si>
  <si>
    <t>NO_PFT_43</t>
  </si>
  <si>
    <t>PL_PFT_43</t>
  </si>
  <si>
    <t>PT_PFT_43</t>
  </si>
  <si>
    <t>RO_PFT_43</t>
  </si>
  <si>
    <t>SE_PFT_43</t>
  </si>
  <si>
    <t>SI_PFT_43</t>
  </si>
  <si>
    <t>SK_PFT_43</t>
  </si>
  <si>
    <t xml:space="preserve">Total financial assets </t>
  </si>
  <si>
    <t>F01.01</t>
  </si>
  <si>
    <t xml:space="preserve">Share of financial assets valued at (amortised) cost </t>
  </si>
  <si>
    <t>Financial instruments measured at (amortised) cost (A) / Total financial instruments on the asset side (B)</t>
  </si>
  <si>
    <t xml:space="preserve">Share of financial assets at fair value through OCI </t>
  </si>
  <si>
    <t>Financial instruments measured at FV through other comprehensive income (A) / Total financial instruments on the asset side (B)</t>
  </si>
  <si>
    <t>Financial instruments measured at FV through P&amp;L (A) / Total financial instruments on the asset side (B)</t>
  </si>
  <si>
    <t>AQT_79.1</t>
  </si>
  <si>
    <t>Accumulated impairments (A) / Gross carrying amount (B) for loans and advances at amortised cost in stage 1</t>
  </si>
  <si>
    <t>AQT_79.2</t>
  </si>
  <si>
    <t>Accumulated impairments (A) / Gross carrying amount (B) for loans and advances at amortised cost in stage 2</t>
  </si>
  <si>
    <t>AQT_79.3</t>
  </si>
  <si>
    <t>Accumulated impairments (A) / Gross carrying amount (B) for loans and advances at amortised cost in stage 3</t>
  </si>
  <si>
    <t>AQT_80.1</t>
  </si>
  <si>
    <t>Calculation</t>
  </si>
  <si>
    <t>(AQT_68.1 + AQT_68.2) * Total Financial Assets</t>
  </si>
  <si>
    <t>Financial assets recognised at fair value through profit and loss and at fair value through other comprehensive income and hedge accounting derivatives, which are Level 1 assets (A) / total financial assets recognised at fair value through profit and loss and at fair value through other comprehensive income and hedge accounting derivatives (B)</t>
  </si>
  <si>
    <t>AQT_80.2</t>
  </si>
  <si>
    <t>Financial assets recognised at fair value through profit and loss and at fair value through other comprehensive income and hedge accounting derivatives, which are Level 2 assets (A) / total financial assets recognised at fair value through profit and loss and at fair value through other comprehensive income and hedge accounting derivatives (B)</t>
  </si>
  <si>
    <t>AQT_80.3</t>
  </si>
  <si>
    <t>Financial assets recognised at fair value through profit and loss and at fair value through other comprehensive income and hedge accounting derivatives, which are Level 3 assets (A) / total financial assets recognised at fair value through profit and loss and at fair value through other comprehensive income and hedge accounting derivatives (B)</t>
  </si>
  <si>
    <t>Sovereign exposure - Total gross carrying amount</t>
  </si>
  <si>
    <t>C 33.00</t>
  </si>
  <si>
    <t>Sovereign exposure - Total net of short positions</t>
  </si>
  <si>
    <t>Sovereign exposure - Financial assets held for trading</t>
  </si>
  <si>
    <t>Sovereign exposure treated as Financial assets held for trading / Sum of the sovereign exposure values at fair value through P&amp;L , OCI and amortised cost  (B)</t>
  </si>
  <si>
    <t>Sovereign exposure - Fair value through P&amp;L</t>
  </si>
  <si>
    <t>Sovereign exposure treated as Fair value through P&amp;L (A) / Sum of the sovereign exposure values at fair value through P&amp;L , OCI and amortised cost  (B)</t>
  </si>
  <si>
    <t>Sovereign exposure - Fair value through OCI</t>
  </si>
  <si>
    <t>Sovereign exposure treated as Fair value through OCI (A) / Sum of the sovereign exposure values at fair value through P&amp;L , OCI and amortised cost  (B)</t>
  </si>
  <si>
    <t>Sovereign exposure - Amortised cost</t>
  </si>
  <si>
    <t>Sovereign exposure treated as Amortised cost (A) / Sum of the sovereign exposure values at fair value through P&amp;L , OCI and amortised cost  (B)</t>
  </si>
  <si>
    <t xml:space="preserve">Sovereign exposure - Other </t>
  </si>
  <si>
    <t>Total net of short positions</t>
  </si>
  <si>
    <t>Leverage ratio</t>
  </si>
  <si>
    <t>(4) Encumbered assets (recognised on the balance sheet) are considered at their carrying value, collateral received is considered as at fair value.</t>
  </si>
  <si>
    <r>
      <t>Data Point A</t>
    </r>
    <r>
      <rPr>
        <b/>
        <vertAlign val="superscript"/>
        <sz val="10"/>
        <color theme="1"/>
        <rFont val="Calibri"/>
        <family val="2"/>
        <scheme val="minor"/>
      </rPr>
      <t>(1)</t>
    </r>
  </si>
  <si>
    <r>
      <t>Data Point B</t>
    </r>
    <r>
      <rPr>
        <b/>
        <vertAlign val="superscript"/>
        <sz val="10"/>
        <color theme="1"/>
        <rFont val="Calibri"/>
        <family val="2"/>
        <scheme val="minor"/>
      </rPr>
      <t>(1)</t>
    </r>
  </si>
  <si>
    <r>
      <t>Data Point C</t>
    </r>
    <r>
      <rPr>
        <b/>
        <vertAlign val="superscript"/>
        <sz val="10"/>
        <color theme="1"/>
        <rFont val="Calibri"/>
        <family val="2"/>
        <scheme val="minor"/>
      </rPr>
      <t>(1)</t>
    </r>
  </si>
  <si>
    <r>
      <t>Data Point D</t>
    </r>
    <r>
      <rPr>
        <b/>
        <vertAlign val="superscript"/>
        <sz val="10"/>
        <color theme="1"/>
        <rFont val="Calibri"/>
        <family val="2"/>
        <scheme val="minor"/>
      </rPr>
      <t>(1)</t>
    </r>
  </si>
  <si>
    <t>(1) The data points refer to the latest version of either FINREP tables ("F") or COREP tables ("C") (http://www.eba.europa.eu/regulation-and-policy/supervisory-reporting/implementing-technical-standard-on-supervisory-reporting). For more information regarding the Risk Indicators formulas, applicable to each reporting framework, please see the List and Methodological Guide available here (http://www.eba.europa.eu/risk-analysis-and-data/risk-indicators-guide).</t>
  </si>
  <si>
    <t>(2) For the calculation of the average the previous December figure is used as an “anchor” for the subsequent year, and the second the number is taken from the latest quarter observation, i.e. Q1, Q2, Q3 or Q4.</t>
  </si>
  <si>
    <t>(3) Applicable only to IFRS reporting banks. For nGAAP banks the formula is: Increases and other adjustments in allowances  due to amounts set aside for estimated loan losses during the period + Decreases due to amounts reversed for estimated loan losses during the period] (A) / Total gross loans and advances subject to impairment (B + C + D)</t>
  </si>
  <si>
    <t>Total net operating income</t>
  </si>
  <si>
    <t>Funding and Liquidity</t>
  </si>
  <si>
    <t>Leverage Ratio</t>
  </si>
  <si>
    <r>
      <t>RDB_6</t>
    </r>
    <r>
      <rPr>
        <vertAlign val="superscript"/>
        <sz val="10"/>
        <color theme="1"/>
        <rFont val="Calibri"/>
        <family val="2"/>
        <scheme val="minor"/>
      </rPr>
      <t xml:space="preserve"> (4)</t>
    </r>
  </si>
  <si>
    <r>
      <t xml:space="preserve">AQT_68.1 </t>
    </r>
    <r>
      <rPr>
        <vertAlign val="superscript"/>
        <sz val="10"/>
        <color theme="1"/>
        <rFont val="Calibri"/>
        <family val="2"/>
        <scheme val="minor"/>
      </rPr>
      <t>(4)</t>
    </r>
  </si>
  <si>
    <t>Total financial instruments on the asset side</t>
  </si>
  <si>
    <r>
      <t xml:space="preserve">AQT_68.3 </t>
    </r>
    <r>
      <rPr>
        <vertAlign val="superscript"/>
        <sz val="10"/>
        <color theme="1"/>
        <rFont val="Calibri"/>
        <family val="2"/>
        <scheme val="minor"/>
      </rPr>
      <t>(4)</t>
    </r>
  </si>
  <si>
    <r>
      <t xml:space="preserve">AQT_68.2 </t>
    </r>
    <r>
      <rPr>
        <vertAlign val="superscript"/>
        <sz val="10"/>
        <color theme="1"/>
        <rFont val="Calibri"/>
        <family val="2"/>
        <scheme val="minor"/>
      </rPr>
      <t>(4)</t>
    </r>
  </si>
  <si>
    <r>
      <t xml:space="preserve">Share of financial assets at fair value through profit&amp;loss </t>
    </r>
    <r>
      <rPr>
        <vertAlign val="superscript"/>
        <sz val="10"/>
        <color theme="1"/>
        <rFont val="Calibri"/>
        <family val="2"/>
        <scheme val="minor"/>
      </rPr>
      <t>(3)</t>
    </r>
  </si>
  <si>
    <r>
      <t xml:space="preserve">Coverage ratio stage 1 of loans and advances </t>
    </r>
    <r>
      <rPr>
        <vertAlign val="superscript"/>
        <sz val="10"/>
        <color theme="1"/>
        <rFont val="Calibri"/>
        <family val="2"/>
        <scheme val="minor"/>
      </rPr>
      <t>(3)</t>
    </r>
  </si>
  <si>
    <r>
      <t xml:space="preserve">Coverage ratio stage 2 of loans and advances </t>
    </r>
    <r>
      <rPr>
        <vertAlign val="superscript"/>
        <sz val="10"/>
        <color theme="1"/>
        <rFont val="Calibri"/>
        <family val="2"/>
        <scheme val="minor"/>
      </rPr>
      <t>(3)</t>
    </r>
  </si>
  <si>
    <r>
      <t xml:space="preserve">Coverage ratio stage 3 of loans and advances </t>
    </r>
    <r>
      <rPr>
        <vertAlign val="superscript"/>
        <sz val="10"/>
        <color theme="1"/>
        <rFont val="Calibri"/>
        <family val="2"/>
        <scheme val="minor"/>
      </rPr>
      <t>(3)</t>
    </r>
  </si>
  <si>
    <r>
      <t xml:space="preserve">Total fair valued financial assets </t>
    </r>
    <r>
      <rPr>
        <vertAlign val="superscript"/>
        <sz val="10"/>
        <color theme="1"/>
        <rFont val="Calibri"/>
        <family val="2"/>
        <scheme val="minor"/>
      </rPr>
      <t>(3)</t>
    </r>
  </si>
  <si>
    <r>
      <t xml:space="preserve">Level 1 financial assets </t>
    </r>
    <r>
      <rPr>
        <vertAlign val="superscript"/>
        <sz val="10"/>
        <color theme="1"/>
        <rFont val="Calibri"/>
        <family val="2"/>
        <scheme val="minor"/>
      </rPr>
      <t>(3)</t>
    </r>
  </si>
  <si>
    <r>
      <t>Level 2 financial assets</t>
    </r>
    <r>
      <rPr>
        <vertAlign val="superscript"/>
        <sz val="10"/>
        <color theme="1"/>
        <rFont val="Calibri"/>
        <family val="2"/>
        <scheme val="minor"/>
      </rPr>
      <t xml:space="preserve"> (3)</t>
    </r>
  </si>
  <si>
    <r>
      <t xml:space="preserve">Level 3 financial assets </t>
    </r>
    <r>
      <rPr>
        <vertAlign val="superscript"/>
        <sz val="10"/>
        <color theme="1"/>
        <rFont val="Calibri"/>
        <family val="2"/>
        <scheme val="minor"/>
      </rPr>
      <t>(3)</t>
    </r>
  </si>
  <si>
    <t>Residual Calculation:  1 - (A/B)</t>
  </si>
  <si>
    <t>Sovereign exposure maturities 0 - 3M</t>
  </si>
  <si>
    <t>Sovereign exposure maturities  0 - 3M (A) / Sum of the sovereign exposure values in all maturities  (B)</t>
  </si>
  <si>
    <t>Sovereign exposure maturities 3M - 1Y</t>
  </si>
  <si>
    <t>Sovereign exposure maturities 3M - 1Y (A) / Sum of the sovereign exposure values in all maturities  (B)</t>
  </si>
  <si>
    <t>Sovereign exposure maturities 5Y - 10Y</t>
  </si>
  <si>
    <t>Sovereign exposure maturities 5Y - 10Y (A) / Sum of the sovereign exposure values in all maturities  (B)</t>
  </si>
  <si>
    <t>Sovereign exposure maturities 10Y - more</t>
  </si>
  <si>
    <t>Sovereign exposure maturities 10Y - more (A) / Sum of the sovereign exposure values in all maturities  (B)</t>
  </si>
  <si>
    <t>(3) Applicable only to IFRS reporting banks.</t>
  </si>
  <si>
    <t>(4) The formula presented in this document for this risk indicator differs from the formula presented in the EBA list of risk indicators published on the EBA website, which will be subject to future revision.</t>
  </si>
  <si>
    <t>Net trading income to total net operating income</t>
  </si>
  <si>
    <t>Net gains on financial assets and liabilities held for trading to total net operating income</t>
  </si>
  <si>
    <t>CET 1 ratio (fully loaded)</t>
  </si>
  <si>
    <t>lookup</t>
  </si>
  <si>
    <t>Coverage ratio of stage 3 loans and advances</t>
  </si>
  <si>
    <t>Insert your data's reference date in cell B1, in the format dd/mm/yyyy:</t>
  </si>
  <si>
    <t>12 quarters before (f.e. if reference date is 31/12/2019, this will be 31/03/2019)</t>
  </si>
  <si>
    <t>Value</t>
  </si>
  <si>
    <t>Indicator</t>
  </si>
  <si>
    <t>EU value</t>
  </si>
  <si>
    <t>Individual country data includes subsidiaries, which are excluded from EU aggregate. For example, at country level the subsidiary in country X of a bank domiciled in country Y is included both in data for countries X and Y (for the latter as part of the consolidated entity). In the EU aggregate, only the consolidated entity domiciled in country Y is considered. The sample of banks is unbalanced and reviewed annually. From Q1 2020 onwards, EU aggregates no longer include figures for UK banks and they include data for subsidiaries of UK banks in EU countries.</t>
  </si>
  <si>
    <t>RWA volume</t>
  </si>
  <si>
    <t xml:space="preserve"> Assets</t>
  </si>
  <si>
    <t>Volumes bn EUR</t>
  </si>
  <si>
    <t>Please enable macros to ensure the correct functioning of the tool</t>
  </si>
  <si>
    <t>T20_1|AT</t>
  </si>
  <si>
    <t>T20_1</t>
  </si>
  <si>
    <t>T20_1|BE</t>
  </si>
  <si>
    <t>T20_1|BG</t>
  </si>
  <si>
    <t>T20_1|CY</t>
  </si>
  <si>
    <t>T20_1|CZ</t>
  </si>
  <si>
    <t>T20_1|DE</t>
  </si>
  <si>
    <t>T20_1|DK</t>
  </si>
  <si>
    <t>T20_1|EE</t>
  </si>
  <si>
    <t>T20_1|ES</t>
  </si>
  <si>
    <t>T20_1|EU</t>
  </si>
  <si>
    <t>T20_1|FI</t>
  </si>
  <si>
    <t>T20_1|FR</t>
  </si>
  <si>
    <t>T20_1|GB</t>
  </si>
  <si>
    <t>T20_1|GR</t>
  </si>
  <si>
    <t>T20_1|HR</t>
  </si>
  <si>
    <t>T20_1|HU</t>
  </si>
  <si>
    <t>T20_1|IE</t>
  </si>
  <si>
    <t>T20_1|IS</t>
  </si>
  <si>
    <t>T20_1|IT</t>
  </si>
  <si>
    <t>T20_1|LT</t>
  </si>
  <si>
    <t>T20_1|LU</t>
  </si>
  <si>
    <t>T20_1|LV</t>
  </si>
  <si>
    <t>T20_1|MT</t>
  </si>
  <si>
    <t>T20_1|NL</t>
  </si>
  <si>
    <t>T20_1|NO</t>
  </si>
  <si>
    <t>T20_1|PL</t>
  </si>
  <si>
    <t>T20_1|PT</t>
  </si>
  <si>
    <t>T20_1|RO</t>
  </si>
  <si>
    <t>T20_1|SE</t>
  </si>
  <si>
    <t>T20_1|SI</t>
  </si>
  <si>
    <t>T20_1|SK</t>
  </si>
  <si>
    <t>T20_2|AT</t>
  </si>
  <si>
    <t>T20_2</t>
  </si>
  <si>
    <t>T20_2|BE</t>
  </si>
  <si>
    <t>T20_2|BG</t>
  </si>
  <si>
    <t>T20_2|CY</t>
  </si>
  <si>
    <t>T20_2|CZ</t>
  </si>
  <si>
    <t>T20_2|DE</t>
  </si>
  <si>
    <t>T20_2|DK</t>
  </si>
  <si>
    <t>T20_2|EE</t>
  </si>
  <si>
    <t>T20_2|ES</t>
  </si>
  <si>
    <t>T20_2|EU</t>
  </si>
  <si>
    <t>T20_2|FI</t>
  </si>
  <si>
    <t>T20_2|FR</t>
  </si>
  <si>
    <t>T20_2|GB</t>
  </si>
  <si>
    <t>T20_2|GR</t>
  </si>
  <si>
    <t>T20_2|HR</t>
  </si>
  <si>
    <t>T20_2|HU</t>
  </si>
  <si>
    <t>T20_2|IE</t>
  </si>
  <si>
    <t>T20_2|IS</t>
  </si>
  <si>
    <t>T20_2|IT</t>
  </si>
  <si>
    <t>T20_2|LT</t>
  </si>
  <si>
    <t>T20_2|LU</t>
  </si>
  <si>
    <t>T20_2|LV</t>
  </si>
  <si>
    <t>T20_2|MT</t>
  </si>
  <si>
    <t>T20_2|NL</t>
  </si>
  <si>
    <t>T20_2|NO</t>
  </si>
  <si>
    <t>T20_2|PL</t>
  </si>
  <si>
    <t>T20_2|PT</t>
  </si>
  <si>
    <t>T20_2|RO</t>
  </si>
  <si>
    <t>T20_2|SE</t>
  </si>
  <si>
    <t>T20_2|SI</t>
  </si>
  <si>
    <t>T20_2|SK</t>
  </si>
  <si>
    <t>T20_3|AT</t>
  </si>
  <si>
    <t>T20_3</t>
  </si>
  <si>
    <t>T20_3|BE</t>
  </si>
  <si>
    <t>T20_3|BG</t>
  </si>
  <si>
    <t>T20_3|CY</t>
  </si>
  <si>
    <t>T20_3|CZ</t>
  </si>
  <si>
    <t>T20_3|DE</t>
  </si>
  <si>
    <t>T20_3|DK</t>
  </si>
  <si>
    <t>T20_3|EE</t>
  </si>
  <si>
    <t>T20_3|ES</t>
  </si>
  <si>
    <t>T20_3|EU</t>
  </si>
  <si>
    <t>T20_3|FI</t>
  </si>
  <si>
    <t>T20_3|FR</t>
  </si>
  <si>
    <t>T20_3|GB</t>
  </si>
  <si>
    <t>T20_3|GR</t>
  </si>
  <si>
    <t>T20_3|HR</t>
  </si>
  <si>
    <t>T20_3|HU</t>
  </si>
  <si>
    <t>T20_3|IE</t>
  </si>
  <si>
    <t>T20_3|IS</t>
  </si>
  <si>
    <t>T20_3|IT</t>
  </si>
  <si>
    <t>T20_3|LT</t>
  </si>
  <si>
    <t>T20_3|LU</t>
  </si>
  <si>
    <t>T20_3|LV</t>
  </si>
  <si>
    <t>T20_3|MT</t>
  </si>
  <si>
    <t>T20_3|NL</t>
  </si>
  <si>
    <t>T20_3|NO</t>
  </si>
  <si>
    <t>T20_3|PL</t>
  </si>
  <si>
    <t>T20_3|PT</t>
  </si>
  <si>
    <t>T20_3|RO</t>
  </si>
  <si>
    <t>T20_3|SE</t>
  </si>
  <si>
    <t>T20_3|SI</t>
  </si>
  <si>
    <t>T20_3|SK</t>
  </si>
  <si>
    <t>T20_4|AT</t>
  </si>
  <si>
    <t>T20_4</t>
  </si>
  <si>
    <t>T20_4|BE</t>
  </si>
  <si>
    <t>T20_4|BG</t>
  </si>
  <si>
    <t>T20_4|CY</t>
  </si>
  <si>
    <t>T20_4|CZ</t>
  </si>
  <si>
    <t>T20_4|DE</t>
  </si>
  <si>
    <t>T20_4|DK</t>
  </si>
  <si>
    <t>T20_4|EE</t>
  </si>
  <si>
    <t>T20_4|ES</t>
  </si>
  <si>
    <t>T20_4|EU</t>
  </si>
  <si>
    <t>T20_4|FI</t>
  </si>
  <si>
    <t>T20_4|FR</t>
  </si>
  <si>
    <t>T20_4|GB</t>
  </si>
  <si>
    <t>T20_4|GR</t>
  </si>
  <si>
    <t>T20_4|HR</t>
  </si>
  <si>
    <t>T20_4|HU</t>
  </si>
  <si>
    <t>T20_4|IE</t>
  </si>
  <si>
    <t>T20_4|IS</t>
  </si>
  <si>
    <t>T20_4|IT</t>
  </si>
  <si>
    <t>T20_4|LT</t>
  </si>
  <si>
    <t>T20_4|LU</t>
  </si>
  <si>
    <t>T20_4|LV</t>
  </si>
  <si>
    <t>T20_4|MT</t>
  </si>
  <si>
    <t>T20_4|NL</t>
  </si>
  <si>
    <t>T20_4|NO</t>
  </si>
  <si>
    <t>T20_4|PL</t>
  </si>
  <si>
    <t>T20_4|PT</t>
  </si>
  <si>
    <t>T20_4|RO</t>
  </si>
  <si>
    <t>T20_4|SE</t>
  </si>
  <si>
    <t>T20_4|SI</t>
  </si>
  <si>
    <t>T20_4|SK</t>
  </si>
  <si>
    <t>T20_5|AT</t>
  </si>
  <si>
    <t>T20_5</t>
  </si>
  <si>
    <t>T20_5|BE</t>
  </si>
  <si>
    <t>T20_5|BG</t>
  </si>
  <si>
    <t>T20_5|CY</t>
  </si>
  <si>
    <t>T20_5|CZ</t>
  </si>
  <si>
    <t>T20_5|DE</t>
  </si>
  <si>
    <t>T20_5|DK</t>
  </si>
  <si>
    <t>T20_5|EE</t>
  </si>
  <si>
    <t>T20_5|ES</t>
  </si>
  <si>
    <t>T20_5|EU</t>
  </si>
  <si>
    <t>T20_5|FI</t>
  </si>
  <si>
    <t>T20_5|FR</t>
  </si>
  <si>
    <t>T20_5|GB</t>
  </si>
  <si>
    <t>T20_5|GR</t>
  </si>
  <si>
    <t>T20_5|HR</t>
  </si>
  <si>
    <t>T20_5|HU</t>
  </si>
  <si>
    <t>T20_5|IE</t>
  </si>
  <si>
    <t>T20_5|IS</t>
  </si>
  <si>
    <t>T20_5|IT</t>
  </si>
  <si>
    <t>T20_5|LT</t>
  </si>
  <si>
    <t>T20_5|LU</t>
  </si>
  <si>
    <t>T20_5|LV</t>
  </si>
  <si>
    <t>T20_5|MT</t>
  </si>
  <si>
    <t>T20_5|NL</t>
  </si>
  <si>
    <t>T20_5|NO</t>
  </si>
  <si>
    <t>T20_5|PL</t>
  </si>
  <si>
    <t>T20_5|PT</t>
  </si>
  <si>
    <t>T20_5|RO</t>
  </si>
  <si>
    <t>T20_5|SE</t>
  </si>
  <si>
    <t>T20_5|SI</t>
  </si>
  <si>
    <t>T20_5|SK</t>
  </si>
  <si>
    <t>T20_6|AT</t>
  </si>
  <si>
    <t>T20_6</t>
  </si>
  <si>
    <t>T20_6|BE</t>
  </si>
  <si>
    <t>T20_6|BG</t>
  </si>
  <si>
    <t>T20_6|CY</t>
  </si>
  <si>
    <t>T20_6|CZ</t>
  </si>
  <si>
    <t>T20_6|DE</t>
  </si>
  <si>
    <t>T20_6|DK</t>
  </si>
  <si>
    <t>T20_6|EE</t>
  </si>
  <si>
    <t>T20_6|ES</t>
  </si>
  <si>
    <t>T20_6|EU</t>
  </si>
  <si>
    <t>T20_6|FI</t>
  </si>
  <si>
    <t>T20_6|FR</t>
  </si>
  <si>
    <t>T20_6|GB</t>
  </si>
  <si>
    <t>T20_6|GR</t>
  </si>
  <si>
    <t>T20_6|HR</t>
  </si>
  <si>
    <t>T20_6|HU</t>
  </si>
  <si>
    <t>T20_6|IE</t>
  </si>
  <si>
    <t>T20_6|IS</t>
  </si>
  <si>
    <t>T20_6|IT</t>
  </si>
  <si>
    <t>T20_6|LT</t>
  </si>
  <si>
    <t>T20_6|LU</t>
  </si>
  <si>
    <t>T20_6|LV</t>
  </si>
  <si>
    <t>T20_6|MT</t>
  </si>
  <si>
    <t>T20_6|NL</t>
  </si>
  <si>
    <t>T20_6|NO</t>
  </si>
  <si>
    <t>T20_6|PL</t>
  </si>
  <si>
    <t>T20_6|PT</t>
  </si>
  <si>
    <t>T20_6|RO</t>
  </si>
  <si>
    <t>T20_6|SE</t>
  </si>
  <si>
    <t>T20_6|SI</t>
  </si>
  <si>
    <t>T20_6|SK</t>
  </si>
  <si>
    <t>T21_1|AT</t>
  </si>
  <si>
    <t>T21_1</t>
  </si>
  <si>
    <t>T21_1|BE</t>
  </si>
  <si>
    <t>T21_1|BG</t>
  </si>
  <si>
    <t>T21_1|CY</t>
  </si>
  <si>
    <t>T21_1|CZ</t>
  </si>
  <si>
    <t>T21_1|DE</t>
  </si>
  <si>
    <t>T21_1|DK</t>
  </si>
  <si>
    <t>T21_1|EE</t>
  </si>
  <si>
    <t>T21_1|ES</t>
  </si>
  <si>
    <t>T21_1|EU</t>
  </si>
  <si>
    <t>T21_1|FI</t>
  </si>
  <si>
    <t>T21_1|FR</t>
  </si>
  <si>
    <t>T21_1|GB</t>
  </si>
  <si>
    <t>T21_1|GR</t>
  </si>
  <si>
    <t>T21_1|HR</t>
  </si>
  <si>
    <t>T21_1|HU</t>
  </si>
  <si>
    <t>T21_1|IE</t>
  </si>
  <si>
    <t>T21_1|IS</t>
  </si>
  <si>
    <t>T21_1|IT</t>
  </si>
  <si>
    <t>T21_1|LT</t>
  </si>
  <si>
    <t>T21_1|LU</t>
  </si>
  <si>
    <t>T21_1|LV</t>
  </si>
  <si>
    <t>T21_1|MT</t>
  </si>
  <si>
    <t>T21_1|NL</t>
  </si>
  <si>
    <t>T21_1|NO</t>
  </si>
  <si>
    <t>T21_1|PL</t>
  </si>
  <si>
    <t>T21_1|PT</t>
  </si>
  <si>
    <t>T21_1|RO</t>
  </si>
  <si>
    <t>T21_1|SE</t>
  </si>
  <si>
    <t>T21_1|SI</t>
  </si>
  <si>
    <t>T21_1|SK</t>
  </si>
  <si>
    <t>T21_2|AT</t>
  </si>
  <si>
    <t>T21_2</t>
  </si>
  <si>
    <t>T21_2|BE</t>
  </si>
  <si>
    <t>T21_2|BG</t>
  </si>
  <si>
    <t>T21_2|CY</t>
  </si>
  <si>
    <t>T21_2|CZ</t>
  </si>
  <si>
    <t>T21_2|DE</t>
  </si>
  <si>
    <t>T21_2|DK</t>
  </si>
  <si>
    <t>T21_2|EE</t>
  </si>
  <si>
    <t>T21_2|ES</t>
  </si>
  <si>
    <t>T21_2|EU</t>
  </si>
  <si>
    <t>T21_2|FI</t>
  </si>
  <si>
    <t>T21_2|FR</t>
  </si>
  <si>
    <t>T21_2|GB</t>
  </si>
  <si>
    <t>T21_2|GR</t>
  </si>
  <si>
    <t>T21_2|HR</t>
  </si>
  <si>
    <t>T21_2|HU</t>
  </si>
  <si>
    <t>T21_2|IE</t>
  </si>
  <si>
    <t>T21_2|IS</t>
  </si>
  <si>
    <t>T21_2|IT</t>
  </si>
  <si>
    <t>T21_2|LT</t>
  </si>
  <si>
    <t>T21_2|LU</t>
  </si>
  <si>
    <t>T21_2|LV</t>
  </si>
  <si>
    <t>T21_2|MT</t>
  </si>
  <si>
    <t>T21_2|NL</t>
  </si>
  <si>
    <t>T21_2|NO</t>
  </si>
  <si>
    <t>T21_2|PL</t>
  </si>
  <si>
    <t>T21_2|PT</t>
  </si>
  <si>
    <t>T21_2|RO</t>
  </si>
  <si>
    <t>T21_2|SE</t>
  </si>
  <si>
    <t>T21_2|SI</t>
  </si>
  <si>
    <t>T21_2|SK</t>
  </si>
  <si>
    <t>T21_3|AT</t>
  </si>
  <si>
    <t>T21_3</t>
  </si>
  <si>
    <t>T21_3|BE</t>
  </si>
  <si>
    <t>T21_3|BG</t>
  </si>
  <si>
    <t>T21_3|CY</t>
  </si>
  <si>
    <t>T21_3|CZ</t>
  </si>
  <si>
    <t>T21_3|DE</t>
  </si>
  <si>
    <t>T21_3|DK</t>
  </si>
  <si>
    <t>T21_3|EE</t>
  </si>
  <si>
    <t>T21_3|ES</t>
  </si>
  <si>
    <t>T21_3|EU</t>
  </si>
  <si>
    <t>T21_3|FI</t>
  </si>
  <si>
    <t>T21_3|FR</t>
  </si>
  <si>
    <t>T21_3|GB</t>
  </si>
  <si>
    <t>T21_3|GR</t>
  </si>
  <si>
    <t>T21_3|HR</t>
  </si>
  <si>
    <t>T21_3|HU</t>
  </si>
  <si>
    <t>T21_3|IE</t>
  </si>
  <si>
    <t>T21_3|IS</t>
  </si>
  <si>
    <t>T21_3|IT</t>
  </si>
  <si>
    <t>T21_3|LT</t>
  </si>
  <si>
    <t>T21_3|LU</t>
  </si>
  <si>
    <t>T21_3|LV</t>
  </si>
  <si>
    <t>T21_3|MT</t>
  </si>
  <si>
    <t>T21_3|NL</t>
  </si>
  <si>
    <t>T21_3|NO</t>
  </si>
  <si>
    <t>T21_3|PL</t>
  </si>
  <si>
    <t>T21_3|PT</t>
  </si>
  <si>
    <t>T21_3|RO</t>
  </si>
  <si>
    <t>T21_3|SE</t>
  </si>
  <si>
    <t>T21_3|SI</t>
  </si>
  <si>
    <t>T21_3|SK</t>
  </si>
  <si>
    <t>T21_4|AT</t>
  </si>
  <si>
    <t>T21_4</t>
  </si>
  <si>
    <t>T21_4|BE</t>
  </si>
  <si>
    <t>T21_4|BG</t>
  </si>
  <si>
    <t>T21_4|CY</t>
  </si>
  <si>
    <t>T21_4|CZ</t>
  </si>
  <si>
    <t>T21_4|DE</t>
  </si>
  <si>
    <t>T21_4|DK</t>
  </si>
  <si>
    <t>T21_4|EE</t>
  </si>
  <si>
    <t>T21_4|ES</t>
  </si>
  <si>
    <t>T21_4|EU</t>
  </si>
  <si>
    <t>T21_4|FI</t>
  </si>
  <si>
    <t>T21_4|FR</t>
  </si>
  <si>
    <t>T21_4|GB</t>
  </si>
  <si>
    <t>T21_4|GR</t>
  </si>
  <si>
    <t>T21_4|HR</t>
  </si>
  <si>
    <t>T21_4|HU</t>
  </si>
  <si>
    <t>T21_4|IE</t>
  </si>
  <si>
    <t>T21_4|IS</t>
  </si>
  <si>
    <t>T21_4|IT</t>
  </si>
  <si>
    <t>T21_4|LT</t>
  </si>
  <si>
    <t>T21_4|LU</t>
  </si>
  <si>
    <t>T21_4|LV</t>
  </si>
  <si>
    <t>T21_4|MT</t>
  </si>
  <si>
    <t>T21_4|NL</t>
  </si>
  <si>
    <t>T21_4|NO</t>
  </si>
  <si>
    <t>T21_4|PL</t>
  </si>
  <si>
    <t>T21_4|PT</t>
  </si>
  <si>
    <t>T21_4|RO</t>
  </si>
  <si>
    <t>T21_4|SE</t>
  </si>
  <si>
    <t>T21_4|SI</t>
  </si>
  <si>
    <t>T21_4|SK</t>
  </si>
  <si>
    <t>T21_5|AT</t>
  </si>
  <si>
    <t>T21_5</t>
  </si>
  <si>
    <t>T21_5|BE</t>
  </si>
  <si>
    <t>T21_5|BG</t>
  </si>
  <si>
    <t>T21_5|CY</t>
  </si>
  <si>
    <t>T21_5|CZ</t>
  </si>
  <si>
    <t>T21_5|DE</t>
  </si>
  <si>
    <t>T21_5|DK</t>
  </si>
  <si>
    <t>T21_5|EE</t>
  </si>
  <si>
    <t>T21_5|ES</t>
  </si>
  <si>
    <t>T21_5|EU</t>
  </si>
  <si>
    <t>T21_5|FI</t>
  </si>
  <si>
    <t>T21_5|FR</t>
  </si>
  <si>
    <t>T21_5|GB</t>
  </si>
  <si>
    <t>T21_5|GR</t>
  </si>
  <si>
    <t>T21_5|HR</t>
  </si>
  <si>
    <t>T21_5|HU</t>
  </si>
  <si>
    <t>T21_5|IE</t>
  </si>
  <si>
    <t>T21_5|IS</t>
  </si>
  <si>
    <t>T21_5|IT</t>
  </si>
  <si>
    <t>T21_5|LT</t>
  </si>
  <si>
    <t>T21_5|LU</t>
  </si>
  <si>
    <t>T21_5|LV</t>
  </si>
  <si>
    <t>T21_5|MT</t>
  </si>
  <si>
    <t>T21_5|NL</t>
  </si>
  <si>
    <t>T21_5|NO</t>
  </si>
  <si>
    <t>T21_5|PL</t>
  </si>
  <si>
    <t>T21_5|PT</t>
  </si>
  <si>
    <t>T21_5|RO</t>
  </si>
  <si>
    <t>T21_5|SE</t>
  </si>
  <si>
    <t>T21_5|SI</t>
  </si>
  <si>
    <t>T21_5|SK</t>
  </si>
  <si>
    <t>T21_6|AT</t>
  </si>
  <si>
    <t>T21_6</t>
  </si>
  <si>
    <t>T21_6|BE</t>
  </si>
  <si>
    <t>T21_6|BG</t>
  </si>
  <si>
    <t>T21_6|CY</t>
  </si>
  <si>
    <t>T21_6|CZ</t>
  </si>
  <si>
    <t>T21_6|DE</t>
  </si>
  <si>
    <t>T21_6|DK</t>
  </si>
  <si>
    <t>T21_6|EE</t>
  </si>
  <si>
    <t>T21_6|ES</t>
  </si>
  <si>
    <t>T21_6|EU</t>
  </si>
  <si>
    <t>T21_6|FI</t>
  </si>
  <si>
    <t>T21_6|FR</t>
  </si>
  <si>
    <t>T21_6|GB</t>
  </si>
  <si>
    <t>T21_6|GR</t>
  </si>
  <si>
    <t>T21_6|HR</t>
  </si>
  <si>
    <t>T21_6|HU</t>
  </si>
  <si>
    <t>T21_6|IE</t>
  </si>
  <si>
    <t>T21_6|IS</t>
  </si>
  <si>
    <t>T21_6|IT</t>
  </si>
  <si>
    <t>T21_6|LT</t>
  </si>
  <si>
    <t>T21_6|LU</t>
  </si>
  <si>
    <t>T21_6|LV</t>
  </si>
  <si>
    <t>T21_6|MT</t>
  </si>
  <si>
    <t>T21_6|NL</t>
  </si>
  <si>
    <t>T21_6|NO</t>
  </si>
  <si>
    <t>T21_6|PL</t>
  </si>
  <si>
    <t>T21_6|PT</t>
  </si>
  <si>
    <t>T21_6|RO</t>
  </si>
  <si>
    <t>T21_6|SE</t>
  </si>
  <si>
    <t>T21_6|SI</t>
  </si>
  <si>
    <t>T21_6|SK</t>
  </si>
  <si>
    <t>T22_1|AT</t>
  </si>
  <si>
    <t>T22_1</t>
  </si>
  <si>
    <t>T22_1|BE</t>
  </si>
  <si>
    <t>T22_1|BG</t>
  </si>
  <si>
    <t>T22_1|CY</t>
  </si>
  <si>
    <t>T22_1|CZ</t>
  </si>
  <si>
    <t>T22_1|DE</t>
  </si>
  <si>
    <t>T22_1|DK</t>
  </si>
  <si>
    <t>T22_1|EE</t>
  </si>
  <si>
    <t>T22_1|ES</t>
  </si>
  <si>
    <t>T22_1|EU</t>
  </si>
  <si>
    <t>T22_1|FI</t>
  </si>
  <si>
    <t>T22_1|FR</t>
  </si>
  <si>
    <t>T22_1|GB</t>
  </si>
  <si>
    <t>T22_1|GR</t>
  </si>
  <si>
    <t>T22_1|HR</t>
  </si>
  <si>
    <t>T22_1|HU</t>
  </si>
  <si>
    <t>T22_1|IE</t>
  </si>
  <si>
    <t>T22_1|IS</t>
  </si>
  <si>
    <t>T22_1|IT</t>
  </si>
  <si>
    <t>T22_1|LT</t>
  </si>
  <si>
    <t>T22_1|LU</t>
  </si>
  <si>
    <t>T22_1|LV</t>
  </si>
  <si>
    <t>T22_1|MT</t>
  </si>
  <si>
    <t>T22_1|NL</t>
  </si>
  <si>
    <t>T22_1|NO</t>
  </si>
  <si>
    <t>T22_1|PL</t>
  </si>
  <si>
    <t>T22_1|PT</t>
  </si>
  <si>
    <t>T22_1|RO</t>
  </si>
  <si>
    <t>T22_1|SE</t>
  </si>
  <si>
    <t>T22_1|SI</t>
  </si>
  <si>
    <t>T22_1|SK</t>
  </si>
  <si>
    <t>T22_2|AT</t>
  </si>
  <si>
    <t>T22_2</t>
  </si>
  <si>
    <t>T22_2|BE</t>
  </si>
  <si>
    <t>T22_2|BG</t>
  </si>
  <si>
    <t>T22_2|CY</t>
  </si>
  <si>
    <t>T22_2|CZ</t>
  </si>
  <si>
    <t>T22_2|DE</t>
  </si>
  <si>
    <t>T22_2|DK</t>
  </si>
  <si>
    <t>T22_2|EE</t>
  </si>
  <si>
    <t>T22_2|ES</t>
  </si>
  <si>
    <t>T22_2|EU</t>
  </si>
  <si>
    <t>T22_2|FI</t>
  </si>
  <si>
    <t>T22_2|FR</t>
  </si>
  <si>
    <t>T22_2|GB</t>
  </si>
  <si>
    <t>T22_2|GR</t>
  </si>
  <si>
    <t>T22_2|HR</t>
  </si>
  <si>
    <t>T22_2|HU</t>
  </si>
  <si>
    <t>T22_2|IE</t>
  </si>
  <si>
    <t>T22_2|IS</t>
  </si>
  <si>
    <t>T22_2|IT</t>
  </si>
  <si>
    <t>T22_2|LT</t>
  </si>
  <si>
    <t>T22_2|LU</t>
  </si>
  <si>
    <t>T22_2|LV</t>
  </si>
  <si>
    <t>T22_2|MT</t>
  </si>
  <si>
    <t>T22_2|NL</t>
  </si>
  <si>
    <t>T22_2|NO</t>
  </si>
  <si>
    <t>T22_2|PL</t>
  </si>
  <si>
    <t>T22_2|PT</t>
  </si>
  <si>
    <t>T22_2|RO</t>
  </si>
  <si>
    <t>T22_2|SE</t>
  </si>
  <si>
    <t>T22_2|SI</t>
  </si>
  <si>
    <t>T22_2|SK</t>
  </si>
  <si>
    <t>T22_3|AT</t>
  </si>
  <si>
    <t>T22_3</t>
  </si>
  <si>
    <t>T22_3|BE</t>
  </si>
  <si>
    <t>T22_3|BG</t>
  </si>
  <si>
    <t>T22_3|CY</t>
  </si>
  <si>
    <t>T22_3|CZ</t>
  </si>
  <si>
    <t>T22_3|DE</t>
  </si>
  <si>
    <t>T22_3|DK</t>
  </si>
  <si>
    <t>T22_3|EE</t>
  </si>
  <si>
    <t>T22_3|ES</t>
  </si>
  <si>
    <t>T22_3|EU</t>
  </si>
  <si>
    <t>T22_3|FI</t>
  </si>
  <si>
    <t>T22_3|FR</t>
  </si>
  <si>
    <t>T22_3|GB</t>
  </si>
  <si>
    <t>T22_3|GR</t>
  </si>
  <si>
    <t>T22_3|HR</t>
  </si>
  <si>
    <t>T22_3|HU</t>
  </si>
  <si>
    <t>T22_3|IE</t>
  </si>
  <si>
    <t>T22_3|IS</t>
  </si>
  <si>
    <t>T22_3|IT</t>
  </si>
  <si>
    <t>T22_3|LT</t>
  </si>
  <si>
    <t>T22_3|LU</t>
  </si>
  <si>
    <t>T22_3|LV</t>
  </si>
  <si>
    <t>T22_3|MT</t>
  </si>
  <si>
    <t>T22_3|NL</t>
  </si>
  <si>
    <t>T22_3|NO</t>
  </si>
  <si>
    <t>T22_3|PL</t>
  </si>
  <si>
    <t>T22_3|PT</t>
  </si>
  <si>
    <t>T22_3|RO</t>
  </si>
  <si>
    <t>T22_3|SE</t>
  </si>
  <si>
    <t>T22_3|SI</t>
  </si>
  <si>
    <t>T22_3|SK</t>
  </si>
  <si>
    <t>T22_4|AT</t>
  </si>
  <si>
    <t>T22_4</t>
  </si>
  <si>
    <t>T22_4|BE</t>
  </si>
  <si>
    <t>T22_4|BG</t>
  </si>
  <si>
    <t>T22_4|CY</t>
  </si>
  <si>
    <t>T22_4|CZ</t>
  </si>
  <si>
    <t>T22_4|DE</t>
  </si>
  <si>
    <t>T22_4|DK</t>
  </si>
  <si>
    <t>T22_4|EE</t>
  </si>
  <si>
    <t>T22_4|ES</t>
  </si>
  <si>
    <t>T22_4|EU</t>
  </si>
  <si>
    <t>T22_4|FI</t>
  </si>
  <si>
    <t>T22_4|FR</t>
  </si>
  <si>
    <t>T22_4|GB</t>
  </si>
  <si>
    <t>T22_4|GR</t>
  </si>
  <si>
    <t>T22_4|HR</t>
  </si>
  <si>
    <t>T22_4|HU</t>
  </si>
  <si>
    <t>T22_4|IE</t>
  </si>
  <si>
    <t>T22_4|IS</t>
  </si>
  <si>
    <t>T22_4|IT</t>
  </si>
  <si>
    <t>T22_4|LT</t>
  </si>
  <si>
    <t>T22_4|LU</t>
  </si>
  <si>
    <t>T22_4|LV</t>
  </si>
  <si>
    <t>T22_4|MT</t>
  </si>
  <si>
    <t>T22_4|NL</t>
  </si>
  <si>
    <t>T22_4|NO</t>
  </si>
  <si>
    <t>T22_4|PL</t>
  </si>
  <si>
    <t>T22_4|PT</t>
  </si>
  <si>
    <t>T22_4|RO</t>
  </si>
  <si>
    <t>T22_4|SE</t>
  </si>
  <si>
    <t>T22_4|SI</t>
  </si>
  <si>
    <t>T22_4|SK</t>
  </si>
  <si>
    <t>T22_5|AT</t>
  </si>
  <si>
    <t>T22_5</t>
  </si>
  <si>
    <t>T22_5|BE</t>
  </si>
  <si>
    <t>T22_5|BG</t>
  </si>
  <si>
    <t>T22_5|CY</t>
  </si>
  <si>
    <t>T22_5|CZ</t>
  </si>
  <si>
    <t>T22_5|DE</t>
  </si>
  <si>
    <t>T22_5|DK</t>
  </si>
  <si>
    <t>T22_5|EE</t>
  </si>
  <si>
    <t>T22_5|ES</t>
  </si>
  <si>
    <t>T22_5|EU</t>
  </si>
  <si>
    <t>T22_5|FI</t>
  </si>
  <si>
    <t>T22_5|FR</t>
  </si>
  <si>
    <t>T22_5|GB</t>
  </si>
  <si>
    <t>T22_5|GR</t>
  </si>
  <si>
    <t>T22_5|HR</t>
  </si>
  <si>
    <t>T22_5|HU</t>
  </si>
  <si>
    <t>T22_5|IE</t>
  </si>
  <si>
    <t>T22_5|IS</t>
  </si>
  <si>
    <t>T22_5|IT</t>
  </si>
  <si>
    <t>T22_5|LT</t>
  </si>
  <si>
    <t>T22_5|LU</t>
  </si>
  <si>
    <t>T22_5|LV</t>
  </si>
  <si>
    <t>T22_5|MT</t>
  </si>
  <si>
    <t>T22_5|NL</t>
  </si>
  <si>
    <t>T22_5|NO</t>
  </si>
  <si>
    <t>T22_5|PL</t>
  </si>
  <si>
    <t>T22_5|PT</t>
  </si>
  <si>
    <t>T22_5|RO</t>
  </si>
  <si>
    <t>T22_5|SE</t>
  </si>
  <si>
    <t>T22_5|SI</t>
  </si>
  <si>
    <t>T22_5|SK</t>
  </si>
  <si>
    <t>T22_6|AT</t>
  </si>
  <si>
    <t>T22_6</t>
  </si>
  <si>
    <t>T22_6|BE</t>
  </si>
  <si>
    <t>T22_6|BG</t>
  </si>
  <si>
    <t>T22_6|CY</t>
  </si>
  <si>
    <t>T22_6|CZ</t>
  </si>
  <si>
    <t>T22_6|DE</t>
  </si>
  <si>
    <t>T22_6|DK</t>
  </si>
  <si>
    <t>T22_6|EE</t>
  </si>
  <si>
    <t>T22_6|ES</t>
  </si>
  <si>
    <t>T22_6|EU</t>
  </si>
  <si>
    <t>T22_6|FI</t>
  </si>
  <si>
    <t>T22_6|FR</t>
  </si>
  <si>
    <t>T22_6|GB</t>
  </si>
  <si>
    <t>T22_6|GR</t>
  </si>
  <si>
    <t>T22_6|HR</t>
  </si>
  <si>
    <t>T22_6|HU</t>
  </si>
  <si>
    <t>T22_6|IE</t>
  </si>
  <si>
    <t>T22_6|IS</t>
  </si>
  <si>
    <t>T22_6|IT</t>
  </si>
  <si>
    <t>T22_6|LT</t>
  </si>
  <si>
    <t>T22_6|LU</t>
  </si>
  <si>
    <t>T22_6|LV</t>
  </si>
  <si>
    <t>T22_6|MT</t>
  </si>
  <si>
    <t>T22_6|NL</t>
  </si>
  <si>
    <t>T22_6|NO</t>
  </si>
  <si>
    <t>T22_6|PL</t>
  </si>
  <si>
    <t>T22_6|PT</t>
  </si>
  <si>
    <t>T22_6|RO</t>
  </si>
  <si>
    <t>T22_6|SE</t>
  </si>
  <si>
    <t>T22_6|SI</t>
  </si>
  <si>
    <t>T22_6|SK</t>
  </si>
  <si>
    <t>T23_1|AT</t>
  </si>
  <si>
    <t>T23_1</t>
  </si>
  <si>
    <t>T23_1|BE</t>
  </si>
  <si>
    <t>T23_1|BG</t>
  </si>
  <si>
    <t>T23_1|CY</t>
  </si>
  <si>
    <t>T23_1|CZ</t>
  </si>
  <si>
    <t>T23_1|DE</t>
  </si>
  <si>
    <t>T23_1|DK</t>
  </si>
  <si>
    <t>T23_1|EE</t>
  </si>
  <si>
    <t>T23_1|ES</t>
  </si>
  <si>
    <t>T23_1|EU</t>
  </si>
  <si>
    <t>T23_1|FI</t>
  </si>
  <si>
    <t>T23_1|FR</t>
  </si>
  <si>
    <t>T23_1|GB</t>
  </si>
  <si>
    <t>T23_1|GR</t>
  </si>
  <si>
    <t>T23_1|HR</t>
  </si>
  <si>
    <t>T23_1|HU</t>
  </si>
  <si>
    <t>T23_1|IE</t>
  </si>
  <si>
    <t>T23_1|IS</t>
  </si>
  <si>
    <t>T23_1|IT</t>
  </si>
  <si>
    <t>T23_1|LT</t>
  </si>
  <si>
    <t>T23_1|LU</t>
  </si>
  <si>
    <t>T23_1|LV</t>
  </si>
  <si>
    <t>T23_1|MT</t>
  </si>
  <si>
    <t>T23_1|NL</t>
  </si>
  <si>
    <t>T23_1|NO</t>
  </si>
  <si>
    <t>T23_1|PL</t>
  </si>
  <si>
    <t>T23_1|PT</t>
  </si>
  <si>
    <t>T23_1|RO</t>
  </si>
  <si>
    <t>T23_1|SE</t>
  </si>
  <si>
    <t>T23_1|SI</t>
  </si>
  <si>
    <t>T23_1|SK</t>
  </si>
  <si>
    <t>T23_2|AT</t>
  </si>
  <si>
    <t>T23_2</t>
  </si>
  <si>
    <t>T23_2|BE</t>
  </si>
  <si>
    <t>T23_2|BG</t>
  </si>
  <si>
    <t>T23_2|CY</t>
  </si>
  <si>
    <t>T23_2|CZ</t>
  </si>
  <si>
    <t>T23_2|DE</t>
  </si>
  <si>
    <t>T23_2|DK</t>
  </si>
  <si>
    <t>T23_2|EE</t>
  </si>
  <si>
    <t>T23_2|ES</t>
  </si>
  <si>
    <t>T23_2|EU</t>
  </si>
  <si>
    <t>T23_2|FI</t>
  </si>
  <si>
    <t>T23_2|FR</t>
  </si>
  <si>
    <t>T23_2|GB</t>
  </si>
  <si>
    <t>T23_2|GR</t>
  </si>
  <si>
    <t>T23_2|HR</t>
  </si>
  <si>
    <t>T23_2|HU</t>
  </si>
  <si>
    <t>T23_2|IE</t>
  </si>
  <si>
    <t>T23_2|IS</t>
  </si>
  <si>
    <t>T23_2|IT</t>
  </si>
  <si>
    <t>T23_2|LT</t>
  </si>
  <si>
    <t>T23_2|LU</t>
  </si>
  <si>
    <t>T23_2|LV</t>
  </si>
  <si>
    <t>T23_2|MT</t>
  </si>
  <si>
    <t>T23_2|NL</t>
  </si>
  <si>
    <t>T23_2|NO</t>
  </si>
  <si>
    <t>T23_2|PL</t>
  </si>
  <si>
    <t>T23_2|PT</t>
  </si>
  <si>
    <t>T23_2|RO</t>
  </si>
  <si>
    <t>T23_2|SE</t>
  </si>
  <si>
    <t>T23_2|SI</t>
  </si>
  <si>
    <t>T23_2|SK</t>
  </si>
  <si>
    <t>T23_3|AT</t>
  </si>
  <si>
    <t>T23_3</t>
  </si>
  <si>
    <t>T23_3|BE</t>
  </si>
  <si>
    <t>T23_3|BG</t>
  </si>
  <si>
    <t>T23_3|CY</t>
  </si>
  <si>
    <t>T23_3|CZ</t>
  </si>
  <si>
    <t>T23_3|DE</t>
  </si>
  <si>
    <t>T23_3|DK</t>
  </si>
  <si>
    <t>T23_3|EE</t>
  </si>
  <si>
    <t>T23_3|ES</t>
  </si>
  <si>
    <t>T23_3|EU</t>
  </si>
  <si>
    <t>T23_3|FI</t>
  </si>
  <si>
    <t>T23_3|FR</t>
  </si>
  <si>
    <t>T23_3|GB</t>
  </si>
  <si>
    <t>T23_3|GR</t>
  </si>
  <si>
    <t>T23_3|HR</t>
  </si>
  <si>
    <t>T23_3|HU</t>
  </si>
  <si>
    <t>T23_3|IE</t>
  </si>
  <si>
    <t>T23_3|IS</t>
  </si>
  <si>
    <t>T23_3|IT</t>
  </si>
  <si>
    <t>T23_3|LT</t>
  </si>
  <si>
    <t>T23_3|LU</t>
  </si>
  <si>
    <t>T23_3|LV</t>
  </si>
  <si>
    <t>T23_3|MT</t>
  </si>
  <si>
    <t>T23_3|NL</t>
  </si>
  <si>
    <t>T23_3|NO</t>
  </si>
  <si>
    <t>T23_3|PL</t>
  </si>
  <si>
    <t>T23_3|PT</t>
  </si>
  <si>
    <t>T23_3|RO</t>
  </si>
  <si>
    <t>T23_3|SE</t>
  </si>
  <si>
    <t>T23_3|SI</t>
  </si>
  <si>
    <t>T23_3|SK</t>
  </si>
  <si>
    <t>T23_4|AT</t>
  </si>
  <si>
    <t>T23_4</t>
  </si>
  <si>
    <t>T23_4|BE</t>
  </si>
  <si>
    <t>T23_4|BG</t>
  </si>
  <si>
    <t>T23_4|CY</t>
  </si>
  <si>
    <t>T23_4|CZ</t>
  </si>
  <si>
    <t>T23_4|DE</t>
  </si>
  <si>
    <t>T23_4|DK</t>
  </si>
  <si>
    <t>T23_4|EE</t>
  </si>
  <si>
    <t>T23_4|ES</t>
  </si>
  <si>
    <t>T23_4|EU</t>
  </si>
  <si>
    <t>T23_4|FI</t>
  </si>
  <si>
    <t>T23_4|FR</t>
  </si>
  <si>
    <t>T23_4|GB</t>
  </si>
  <si>
    <t>T23_4|GR</t>
  </si>
  <si>
    <t>T23_4|HR</t>
  </si>
  <si>
    <t>T23_4|HU</t>
  </si>
  <si>
    <t>T23_4|IE</t>
  </si>
  <si>
    <t>T23_4|IS</t>
  </si>
  <si>
    <t>T23_4|IT</t>
  </si>
  <si>
    <t>T23_4|LT</t>
  </si>
  <si>
    <t>T23_4|LU</t>
  </si>
  <si>
    <t>T23_4|LV</t>
  </si>
  <si>
    <t>T23_4|MT</t>
  </si>
  <si>
    <t>T23_4|NL</t>
  </si>
  <si>
    <t>T23_4|NO</t>
  </si>
  <si>
    <t>T23_4|PL</t>
  </si>
  <si>
    <t>T23_4|PT</t>
  </si>
  <si>
    <t>T23_4|RO</t>
  </si>
  <si>
    <t>T23_4|SE</t>
  </si>
  <si>
    <t>T23_4|SI</t>
  </si>
  <si>
    <t>T23_4|SK</t>
  </si>
  <si>
    <t>T23_5|AT</t>
  </si>
  <si>
    <t>T23_5</t>
  </si>
  <si>
    <t>T23_5|BE</t>
  </si>
  <si>
    <t>T23_5|BG</t>
  </si>
  <si>
    <t>T23_5|CY</t>
  </si>
  <si>
    <t>T23_5|CZ</t>
  </si>
  <si>
    <t>T23_5|DE</t>
  </si>
  <si>
    <t>T23_5|DK</t>
  </si>
  <si>
    <t>T23_5|EE</t>
  </si>
  <si>
    <t>T23_5|ES</t>
  </si>
  <si>
    <t>T23_5|EU</t>
  </si>
  <si>
    <t>T23_5|FI</t>
  </si>
  <si>
    <t>T23_5|FR</t>
  </si>
  <si>
    <t>T23_5|GB</t>
  </si>
  <si>
    <t>T23_5|GR</t>
  </si>
  <si>
    <t>T23_5|HR</t>
  </si>
  <si>
    <t>T23_5|HU</t>
  </si>
  <si>
    <t>T23_5|IE</t>
  </si>
  <si>
    <t>T23_5|IS</t>
  </si>
  <si>
    <t>T23_5|IT</t>
  </si>
  <si>
    <t>T23_5|LT</t>
  </si>
  <si>
    <t>T23_5|LU</t>
  </si>
  <si>
    <t>T23_5|LV</t>
  </si>
  <si>
    <t>T23_5|MT</t>
  </si>
  <si>
    <t>T23_5|NL</t>
  </si>
  <si>
    <t>T23_5|NO</t>
  </si>
  <si>
    <t>T23_5|PL</t>
  </si>
  <si>
    <t>T23_5|PT</t>
  </si>
  <si>
    <t>T23_5|RO</t>
  </si>
  <si>
    <t>T23_5|SE</t>
  </si>
  <si>
    <t>T23_5|SI</t>
  </si>
  <si>
    <t>T23_5|SK</t>
  </si>
  <si>
    <t>T23_6|AT</t>
  </si>
  <si>
    <t>T23_6</t>
  </si>
  <si>
    <t>T23_6|BE</t>
  </si>
  <si>
    <t>T23_6|BG</t>
  </si>
  <si>
    <t>T23_6|CY</t>
  </si>
  <si>
    <t>T23_6|CZ</t>
  </si>
  <si>
    <t>T23_6|DE</t>
  </si>
  <si>
    <t>T23_6|DK</t>
  </si>
  <si>
    <t>T23_6|EE</t>
  </si>
  <si>
    <t>T23_6|ES</t>
  </si>
  <si>
    <t>T23_6|EU</t>
  </si>
  <si>
    <t>T23_6|FI</t>
  </si>
  <si>
    <t>T23_6|FR</t>
  </si>
  <si>
    <t>T23_6|GB</t>
  </si>
  <si>
    <t>T23_6|GR</t>
  </si>
  <si>
    <t>T23_6|HR</t>
  </si>
  <si>
    <t>T23_6|HU</t>
  </si>
  <si>
    <t>T23_6|IE</t>
  </si>
  <si>
    <t>T23_6|IS</t>
  </si>
  <si>
    <t>T23_6|IT</t>
  </si>
  <si>
    <t>T23_6|LT</t>
  </si>
  <si>
    <t>T23_6|LU</t>
  </si>
  <si>
    <t>T23_6|LV</t>
  </si>
  <si>
    <t>T23_6|MT</t>
  </si>
  <si>
    <t>T23_6|NL</t>
  </si>
  <si>
    <t>T23_6|NO</t>
  </si>
  <si>
    <t>T23_6|PL</t>
  </si>
  <si>
    <t>T23_6|PT</t>
  </si>
  <si>
    <t>T23_6|RO</t>
  </si>
  <si>
    <t>T23_6|SE</t>
  </si>
  <si>
    <t>T23_6|SI</t>
  </si>
  <si>
    <t>T23_6|SK</t>
  </si>
  <si>
    <t>T2410|AT</t>
  </si>
  <si>
    <t>T2410</t>
  </si>
  <si>
    <t>T2410|BE</t>
  </si>
  <si>
    <t>T2410|BG</t>
  </si>
  <si>
    <t>T2410|CY</t>
  </si>
  <si>
    <t>T2410|CZ</t>
  </si>
  <si>
    <t>T2410|DE</t>
  </si>
  <si>
    <t>T2410|DK</t>
  </si>
  <si>
    <t>T2410|EE</t>
  </si>
  <si>
    <t>T2410|ES</t>
  </si>
  <si>
    <t>T2410|EU</t>
  </si>
  <si>
    <t>T2410|FI</t>
  </si>
  <si>
    <t>T2410|FR</t>
  </si>
  <si>
    <t>T2410|GB</t>
  </si>
  <si>
    <t>T2410|GR</t>
  </si>
  <si>
    <t>T2410|HR</t>
  </si>
  <si>
    <t>T2410|HU</t>
  </si>
  <si>
    <t>T2410|IE</t>
  </si>
  <si>
    <t>T2410|IS</t>
  </si>
  <si>
    <t>T2410|IT</t>
  </si>
  <si>
    <t>T2410|LT</t>
  </si>
  <si>
    <t>T2410|LU</t>
  </si>
  <si>
    <t>T2410|LV</t>
  </si>
  <si>
    <t>T2410|MT</t>
  </si>
  <si>
    <t>T2410|NL</t>
  </si>
  <si>
    <t>T2410|NO</t>
  </si>
  <si>
    <t>T2410|PL</t>
  </si>
  <si>
    <t>T2410|PT</t>
  </si>
  <si>
    <t>T2410|RO</t>
  </si>
  <si>
    <t>T2410|SE</t>
  </si>
  <si>
    <t>T2410|SI</t>
  </si>
  <si>
    <t>T2410|SK</t>
  </si>
  <si>
    <t>T24_1|AT</t>
  </si>
  <si>
    <t>T24_1</t>
  </si>
  <si>
    <t>T24_1|BE</t>
  </si>
  <si>
    <t>T24_1|BG</t>
  </si>
  <si>
    <t>T24_1|CY</t>
  </si>
  <si>
    <t>T24_1|CZ</t>
  </si>
  <si>
    <t>T24_1|DE</t>
  </si>
  <si>
    <t>T24_1|DK</t>
  </si>
  <si>
    <t>T24_1|EE</t>
  </si>
  <si>
    <t>T24_1|ES</t>
  </si>
  <si>
    <t>T24_1|EU</t>
  </si>
  <si>
    <t>T24_1|FI</t>
  </si>
  <si>
    <t>T24_1|FR</t>
  </si>
  <si>
    <t>T24_1|GB</t>
  </si>
  <si>
    <t>T24_1|GR</t>
  </si>
  <si>
    <t>T24_1|HR</t>
  </si>
  <si>
    <t>T24_1|HU</t>
  </si>
  <si>
    <t>T24_1|IE</t>
  </si>
  <si>
    <t>T24_1|IS</t>
  </si>
  <si>
    <t>T24_1|IT</t>
  </si>
  <si>
    <t>T24_1|LT</t>
  </si>
  <si>
    <t>T24_1|LU</t>
  </si>
  <si>
    <t>T24_1|LV</t>
  </si>
  <si>
    <t>T24_1|MT</t>
  </si>
  <si>
    <t>T24_1|NL</t>
  </si>
  <si>
    <t>T24_1|NO</t>
  </si>
  <si>
    <t>T24_1|PL</t>
  </si>
  <si>
    <t>T24_1|PT</t>
  </si>
  <si>
    <t>T24_1|RO</t>
  </si>
  <si>
    <t>T24_1|SE</t>
  </si>
  <si>
    <t>T24_1|SI</t>
  </si>
  <si>
    <t>T24_1|SK</t>
  </si>
  <si>
    <t>T24_2|AT</t>
  </si>
  <si>
    <t>T24_2</t>
  </si>
  <si>
    <t>T24_2|BE</t>
  </si>
  <si>
    <t>T24_2|BG</t>
  </si>
  <si>
    <t>T24_2|CY</t>
  </si>
  <si>
    <t>T24_2|CZ</t>
  </si>
  <si>
    <t>T24_2|DE</t>
  </si>
  <si>
    <t>T24_2|DK</t>
  </si>
  <si>
    <t>T24_2|EE</t>
  </si>
  <si>
    <t>T24_2|ES</t>
  </si>
  <si>
    <t>T24_2|EU</t>
  </si>
  <si>
    <t>T24_2|FI</t>
  </si>
  <si>
    <t>T24_2|FR</t>
  </si>
  <si>
    <t>T24_2|GB</t>
  </si>
  <si>
    <t>T24_2|GR</t>
  </si>
  <si>
    <t>T24_2|HR</t>
  </si>
  <si>
    <t>T24_2|HU</t>
  </si>
  <si>
    <t>T24_2|IE</t>
  </si>
  <si>
    <t>T24_2|IS</t>
  </si>
  <si>
    <t>T24_2|IT</t>
  </si>
  <si>
    <t>T24_2|LT</t>
  </si>
  <si>
    <t>T24_2|LU</t>
  </si>
  <si>
    <t>T24_2|LV</t>
  </si>
  <si>
    <t>T24_2|MT</t>
  </si>
  <si>
    <t>T24_2|NL</t>
  </si>
  <si>
    <t>T24_2|NO</t>
  </si>
  <si>
    <t>T24_2|PL</t>
  </si>
  <si>
    <t>T24_2|PT</t>
  </si>
  <si>
    <t>T24_2|RO</t>
  </si>
  <si>
    <t>T24_2|SE</t>
  </si>
  <si>
    <t>T24_2|SI</t>
  </si>
  <si>
    <t>T24_2|SK</t>
  </si>
  <si>
    <t>T24_3|AT</t>
  </si>
  <si>
    <t>T24_3</t>
  </si>
  <si>
    <t>T24_3|BE</t>
  </si>
  <si>
    <t>T24_3|BG</t>
  </si>
  <si>
    <t>T24_3|CY</t>
  </si>
  <si>
    <t>T24_3|CZ</t>
  </si>
  <si>
    <t>T24_3|DE</t>
  </si>
  <si>
    <t>T24_3|DK</t>
  </si>
  <si>
    <t>T24_3|EE</t>
  </si>
  <si>
    <t>T24_3|ES</t>
  </si>
  <si>
    <t>T24_3|EU</t>
  </si>
  <si>
    <t>T24_3|FI</t>
  </si>
  <si>
    <t>T24_3|FR</t>
  </si>
  <si>
    <t>T24_3|GB</t>
  </si>
  <si>
    <t>T24_3|GR</t>
  </si>
  <si>
    <t>T24_3|HR</t>
  </si>
  <si>
    <t>T24_3|HU</t>
  </si>
  <si>
    <t>T24_3|IE</t>
  </si>
  <si>
    <t>T24_3|IS</t>
  </si>
  <si>
    <t>T24_3|IT</t>
  </si>
  <si>
    <t>T24_3|LT</t>
  </si>
  <si>
    <t>T24_3|LU</t>
  </si>
  <si>
    <t>T24_3|LV</t>
  </si>
  <si>
    <t>T24_3|MT</t>
  </si>
  <si>
    <t>T24_3|NL</t>
  </si>
  <si>
    <t>T24_3|NO</t>
  </si>
  <si>
    <t>T24_3|PL</t>
  </si>
  <si>
    <t>T24_3|PT</t>
  </si>
  <si>
    <t>T24_3|RO</t>
  </si>
  <si>
    <t>T24_3|SE</t>
  </si>
  <si>
    <t>T24_3|SI</t>
  </si>
  <si>
    <t>T24_3|SK</t>
  </si>
  <si>
    <t>T24_4|AT</t>
  </si>
  <si>
    <t>T24_4</t>
  </si>
  <si>
    <t>T24_4|BE</t>
  </si>
  <si>
    <t>T24_4|BG</t>
  </si>
  <si>
    <t>T24_4|CY</t>
  </si>
  <si>
    <t>T24_4|CZ</t>
  </si>
  <si>
    <t>T24_4|DE</t>
  </si>
  <si>
    <t>T24_4|DK</t>
  </si>
  <si>
    <t>T24_4|EE</t>
  </si>
  <si>
    <t>T24_4|ES</t>
  </si>
  <si>
    <t>T24_4|EU</t>
  </si>
  <si>
    <t>T24_4|FI</t>
  </si>
  <si>
    <t>T24_4|FR</t>
  </si>
  <si>
    <t>T24_4|GB</t>
  </si>
  <si>
    <t>T24_4|GR</t>
  </si>
  <si>
    <t>T24_4|HR</t>
  </si>
  <si>
    <t>T24_4|HU</t>
  </si>
  <si>
    <t>T24_4|IE</t>
  </si>
  <si>
    <t>T24_4|IS</t>
  </si>
  <si>
    <t>T24_4|IT</t>
  </si>
  <si>
    <t>T24_4|LT</t>
  </si>
  <si>
    <t>T24_4|LU</t>
  </si>
  <si>
    <t>T24_4|LV</t>
  </si>
  <si>
    <t>T24_4|MT</t>
  </si>
  <si>
    <t>T24_4|NL</t>
  </si>
  <si>
    <t>T24_4|NO</t>
  </si>
  <si>
    <t>T24_4|PL</t>
  </si>
  <si>
    <t>T24_4|PT</t>
  </si>
  <si>
    <t>T24_4|RO</t>
  </si>
  <si>
    <t>T24_4|SE</t>
  </si>
  <si>
    <t>T24_4|SI</t>
  </si>
  <si>
    <t>T24_4|SK</t>
  </si>
  <si>
    <t>T24_5|AT</t>
  </si>
  <si>
    <t>T24_5</t>
  </si>
  <si>
    <t>T24_5|BE</t>
  </si>
  <si>
    <t>T24_5|BG</t>
  </si>
  <si>
    <t>T24_5|CY</t>
  </si>
  <si>
    <t>T24_5|CZ</t>
  </si>
  <si>
    <t>T24_5|DE</t>
  </si>
  <si>
    <t>T24_5|DK</t>
  </si>
  <si>
    <t>T24_5|EE</t>
  </si>
  <si>
    <t>T24_5|ES</t>
  </si>
  <si>
    <t>T24_5|EU</t>
  </si>
  <si>
    <t>T24_5|FI</t>
  </si>
  <si>
    <t>T24_5|FR</t>
  </si>
  <si>
    <t>T24_5|GB</t>
  </si>
  <si>
    <t>T24_5|GR</t>
  </si>
  <si>
    <t>T24_5|HR</t>
  </si>
  <si>
    <t>T24_5|HU</t>
  </si>
  <si>
    <t>T24_5|IE</t>
  </si>
  <si>
    <t>T24_5|IS</t>
  </si>
  <si>
    <t>T24_5|IT</t>
  </si>
  <si>
    <t>T24_5|LT</t>
  </si>
  <si>
    <t>T24_5|LU</t>
  </si>
  <si>
    <t>T24_5|LV</t>
  </si>
  <si>
    <t>T24_5|MT</t>
  </si>
  <si>
    <t>T24_5|NL</t>
  </si>
  <si>
    <t>T24_5|NO</t>
  </si>
  <si>
    <t>T24_5|PL</t>
  </si>
  <si>
    <t>T24_5|PT</t>
  </si>
  <si>
    <t>T24_5|RO</t>
  </si>
  <si>
    <t>T24_5|SE</t>
  </si>
  <si>
    <t>T24_5|SI</t>
  </si>
  <si>
    <t>T24_5|SK</t>
  </si>
  <si>
    <t>T24_6|AT</t>
  </si>
  <si>
    <t>T24_6</t>
  </si>
  <si>
    <t>T24_6|BE</t>
  </si>
  <si>
    <t>T24_6|BG</t>
  </si>
  <si>
    <t>T24_6|CY</t>
  </si>
  <si>
    <t>T24_6|CZ</t>
  </si>
  <si>
    <t>T24_6|DE</t>
  </si>
  <si>
    <t>T24_6|DK</t>
  </si>
  <si>
    <t>T24_6|EE</t>
  </si>
  <si>
    <t>T24_6|ES</t>
  </si>
  <si>
    <t>T24_6|EU</t>
  </si>
  <si>
    <t>T24_6|FI</t>
  </si>
  <si>
    <t>T24_6|FR</t>
  </si>
  <si>
    <t>T24_6|GB</t>
  </si>
  <si>
    <t>T24_6|GR</t>
  </si>
  <si>
    <t>T24_6|HR</t>
  </si>
  <si>
    <t>T24_6|HU</t>
  </si>
  <si>
    <t>T24_6|IE</t>
  </si>
  <si>
    <t>T24_6|IS</t>
  </si>
  <si>
    <t>T24_6|IT</t>
  </si>
  <si>
    <t>T24_6|LT</t>
  </si>
  <si>
    <t>T24_6|LU</t>
  </si>
  <si>
    <t>T24_6|LV</t>
  </si>
  <si>
    <t>T24_6|MT</t>
  </si>
  <si>
    <t>T24_6|NL</t>
  </si>
  <si>
    <t>T24_6|NO</t>
  </si>
  <si>
    <t>T24_6|PL</t>
  </si>
  <si>
    <t>T24_6|PT</t>
  </si>
  <si>
    <t>T24_6|RO</t>
  </si>
  <si>
    <t>T24_6|SE</t>
  </si>
  <si>
    <t>T24_6|SI</t>
  </si>
  <si>
    <t>T24_6|SK</t>
  </si>
  <si>
    <t>T24_7|AT</t>
  </si>
  <si>
    <t>T24_7</t>
  </si>
  <si>
    <t>T24_7|BE</t>
  </si>
  <si>
    <t>T24_7|BG</t>
  </si>
  <si>
    <t>T24_7|CY</t>
  </si>
  <si>
    <t>T24_7|CZ</t>
  </si>
  <si>
    <t>T24_7|DE</t>
  </si>
  <si>
    <t>T24_7|DK</t>
  </si>
  <si>
    <t>T24_7|EE</t>
  </si>
  <si>
    <t>T24_7|ES</t>
  </si>
  <si>
    <t>T24_7|EU</t>
  </si>
  <si>
    <t>T24_7|FI</t>
  </si>
  <si>
    <t>T24_7|FR</t>
  </si>
  <si>
    <t>T24_7|GB</t>
  </si>
  <si>
    <t>T24_7|GR</t>
  </si>
  <si>
    <t>T24_7|HR</t>
  </si>
  <si>
    <t>T24_7|HU</t>
  </si>
  <si>
    <t>T24_7|IE</t>
  </si>
  <si>
    <t>T24_7|IS</t>
  </si>
  <si>
    <t>T24_7|IT</t>
  </si>
  <si>
    <t>T24_7|LT</t>
  </si>
  <si>
    <t>T24_7|LU</t>
  </si>
  <si>
    <t>T24_7|LV</t>
  </si>
  <si>
    <t>T24_7|MT</t>
  </si>
  <si>
    <t>T24_7|NL</t>
  </si>
  <si>
    <t>T24_7|NO</t>
  </si>
  <si>
    <t>T24_7|PL</t>
  </si>
  <si>
    <t>T24_7|PT</t>
  </si>
  <si>
    <t>T24_7|RO</t>
  </si>
  <si>
    <t>T24_7|SE</t>
  </si>
  <si>
    <t>T24_7|SI</t>
  </si>
  <si>
    <t>T24_7|SK</t>
  </si>
  <si>
    <t>T24_8|AT</t>
  </si>
  <si>
    <t>T24_8</t>
  </si>
  <si>
    <t>T24_8|BE</t>
  </si>
  <si>
    <t>T24_8|BG</t>
  </si>
  <si>
    <t>T24_8|CY</t>
  </si>
  <si>
    <t>T24_8|CZ</t>
  </si>
  <si>
    <t>T24_8|DE</t>
  </si>
  <si>
    <t>T24_8|DK</t>
  </si>
  <si>
    <t>T24_8|EE</t>
  </si>
  <si>
    <t>T24_8|ES</t>
  </si>
  <si>
    <t>T24_8|EU</t>
  </si>
  <si>
    <t>T24_8|FI</t>
  </si>
  <si>
    <t>T24_8|FR</t>
  </si>
  <si>
    <t>T24_8|GB</t>
  </si>
  <si>
    <t>T24_8|GR</t>
  </si>
  <si>
    <t>T24_8|HR</t>
  </si>
  <si>
    <t>T24_8|HU</t>
  </si>
  <si>
    <t>T24_8|IE</t>
  </si>
  <si>
    <t>T24_8|IS</t>
  </si>
  <si>
    <t>T24_8|IT</t>
  </si>
  <si>
    <t>T24_8|LT</t>
  </si>
  <si>
    <t>T24_8|LU</t>
  </si>
  <si>
    <t>T24_8|LV</t>
  </si>
  <si>
    <t>T24_8|MT</t>
  </si>
  <si>
    <t>T24_8|NL</t>
  </si>
  <si>
    <t>T24_8|NO</t>
  </si>
  <si>
    <t>T24_8|PL</t>
  </si>
  <si>
    <t>T24_8|PT</t>
  </si>
  <si>
    <t>T24_8|RO</t>
  </si>
  <si>
    <t>T24_8|SE</t>
  </si>
  <si>
    <t>T24_8|SI</t>
  </si>
  <si>
    <t>T24_8|SK</t>
  </si>
  <si>
    <t>T24_9|AT</t>
  </si>
  <si>
    <t>T24_9</t>
  </si>
  <si>
    <t>T24_9|BE</t>
  </si>
  <si>
    <t>T24_9|BG</t>
  </si>
  <si>
    <t>T24_9|CY</t>
  </si>
  <si>
    <t>T24_9|CZ</t>
  </si>
  <si>
    <t>T24_9|DE</t>
  </si>
  <si>
    <t>T24_9|DK</t>
  </si>
  <si>
    <t>T24_9|EE</t>
  </si>
  <si>
    <t>T24_9|ES</t>
  </si>
  <si>
    <t>T24_9|EU</t>
  </si>
  <si>
    <t>T24_9|FI</t>
  </si>
  <si>
    <t>T24_9|FR</t>
  </si>
  <si>
    <t>T24_9|GB</t>
  </si>
  <si>
    <t>T24_9|GR</t>
  </si>
  <si>
    <t>T24_9|HR</t>
  </si>
  <si>
    <t>T24_9|HU</t>
  </si>
  <si>
    <t>T24_9|IE</t>
  </si>
  <si>
    <t>T24_9|IS</t>
  </si>
  <si>
    <t>T24_9|IT</t>
  </si>
  <si>
    <t>T24_9|LT</t>
  </si>
  <si>
    <t>T24_9|LU</t>
  </si>
  <si>
    <t>T24_9|LV</t>
  </si>
  <si>
    <t>T24_9|MT</t>
  </si>
  <si>
    <t>T24_9|NL</t>
  </si>
  <si>
    <t>T24_9|NO</t>
  </si>
  <si>
    <t>T24_9|PL</t>
  </si>
  <si>
    <t>T24_9|PT</t>
  </si>
  <si>
    <t>T24_9|RO</t>
  </si>
  <si>
    <t>T24_9|SE</t>
  </si>
  <si>
    <t>T24_9|SI</t>
  </si>
  <si>
    <t>T24_9|SK</t>
  </si>
  <si>
    <t>T25_1|AT</t>
  </si>
  <si>
    <t>T25_1</t>
  </si>
  <si>
    <t>T25_1|BE</t>
  </si>
  <si>
    <t>T25_1|BG</t>
  </si>
  <si>
    <t>T25_1|CY</t>
  </si>
  <si>
    <t>T25_1|CZ</t>
  </si>
  <si>
    <t>T25_1|DE</t>
  </si>
  <si>
    <t>T25_1|DK</t>
  </si>
  <si>
    <t>T25_1|EE</t>
  </si>
  <si>
    <t>T25_1|ES</t>
  </si>
  <si>
    <t>T25_1|EU</t>
  </si>
  <si>
    <t>T25_1|FI</t>
  </si>
  <si>
    <t>T25_1|FR</t>
  </si>
  <si>
    <t>T25_1|GB</t>
  </si>
  <si>
    <t>T25_1|GR</t>
  </si>
  <si>
    <t>T25_1|HR</t>
  </si>
  <si>
    <t>T25_1|HU</t>
  </si>
  <si>
    <t>T25_1|IE</t>
  </si>
  <si>
    <t>T25_1|IS</t>
  </si>
  <si>
    <t>T25_1|IT</t>
  </si>
  <si>
    <t>T25_1|LT</t>
  </si>
  <si>
    <t>T25_1|LU</t>
  </si>
  <si>
    <t>T25_1|LV</t>
  </si>
  <si>
    <t>T25_1|MT</t>
  </si>
  <si>
    <t>T25_1|NL</t>
  </si>
  <si>
    <t>T25_1|NO</t>
  </si>
  <si>
    <t>T25_1|PL</t>
  </si>
  <si>
    <t>T25_1|PT</t>
  </si>
  <si>
    <t>T25_1|RO</t>
  </si>
  <si>
    <t>T25_1|SE</t>
  </si>
  <si>
    <t>T25_1|SI</t>
  </si>
  <si>
    <t>T25_1|SK</t>
  </si>
  <si>
    <t>T25_2|AT</t>
  </si>
  <si>
    <t>T25_2</t>
  </si>
  <si>
    <t>T25_2|BE</t>
  </si>
  <si>
    <t>T25_2|BG</t>
  </si>
  <si>
    <t>T25_2|CY</t>
  </si>
  <si>
    <t>T25_2|CZ</t>
  </si>
  <si>
    <t>T25_2|DE</t>
  </si>
  <si>
    <t>T25_2|DK</t>
  </si>
  <si>
    <t>T25_2|EE</t>
  </si>
  <si>
    <t>T25_2|ES</t>
  </si>
  <si>
    <t>T25_2|EU</t>
  </si>
  <si>
    <t>T25_2|FI</t>
  </si>
  <si>
    <t>T25_2|FR</t>
  </si>
  <si>
    <t>T25_2|GB</t>
  </si>
  <si>
    <t>T25_2|GR</t>
  </si>
  <si>
    <t>T25_2|HR</t>
  </si>
  <si>
    <t>T25_2|HU</t>
  </si>
  <si>
    <t>T25_2|IE</t>
  </si>
  <si>
    <t>T25_2|IS</t>
  </si>
  <si>
    <t>T25_2|IT</t>
  </si>
  <si>
    <t>T25_2|LT</t>
  </si>
  <si>
    <t>T25_2|LU</t>
  </si>
  <si>
    <t>T25_2|LV</t>
  </si>
  <si>
    <t>T25_2|MT</t>
  </si>
  <si>
    <t>T25_2|NL</t>
  </si>
  <si>
    <t>T25_2|NO</t>
  </si>
  <si>
    <t>T25_2|PL</t>
  </si>
  <si>
    <t>T25_2|PT</t>
  </si>
  <si>
    <t>T25_2|RO</t>
  </si>
  <si>
    <t>T25_2|SE</t>
  </si>
  <si>
    <t>T25_2|SI</t>
  </si>
  <si>
    <t>T25_2|SK</t>
  </si>
  <si>
    <t>T25_3|AT</t>
  </si>
  <si>
    <t>T25_3</t>
  </si>
  <si>
    <t>T25_3|BE</t>
  </si>
  <si>
    <t>T25_3|BG</t>
  </si>
  <si>
    <t>T25_3|CY</t>
  </si>
  <si>
    <t>T25_3|CZ</t>
  </si>
  <si>
    <t>T25_3|DE</t>
  </si>
  <si>
    <t>T25_3|DK</t>
  </si>
  <si>
    <t>T25_3|EE</t>
  </si>
  <si>
    <t>T25_3|ES</t>
  </si>
  <si>
    <t>T25_3|EU</t>
  </si>
  <si>
    <t>T25_3|FI</t>
  </si>
  <si>
    <t>T25_3|FR</t>
  </si>
  <si>
    <t>T25_3|GB</t>
  </si>
  <si>
    <t>T25_3|GR</t>
  </si>
  <si>
    <t>T25_3|HR</t>
  </si>
  <si>
    <t>T25_3|HU</t>
  </si>
  <si>
    <t>T25_3|IE</t>
  </si>
  <si>
    <t>T25_3|IS</t>
  </si>
  <si>
    <t>T25_3|IT</t>
  </si>
  <si>
    <t>T25_3|LT</t>
  </si>
  <si>
    <t>T25_3|LU</t>
  </si>
  <si>
    <t>T25_3|LV</t>
  </si>
  <si>
    <t>T25_3|MT</t>
  </si>
  <si>
    <t>T25_3|NL</t>
  </si>
  <si>
    <t>T25_3|NO</t>
  </si>
  <si>
    <t>T25_3|PL</t>
  </si>
  <si>
    <t>T25_3|PT</t>
  </si>
  <si>
    <t>T25_3|RO</t>
  </si>
  <si>
    <t>T25_3|SE</t>
  </si>
  <si>
    <t>T25_3|SI</t>
  </si>
  <si>
    <t>T25_3|SK</t>
  </si>
  <si>
    <t>T25_4|AT</t>
  </si>
  <si>
    <t>T25_4</t>
  </si>
  <si>
    <t>T25_4|BE</t>
  </si>
  <si>
    <t>T25_4|BG</t>
  </si>
  <si>
    <t>T25_4|CY</t>
  </si>
  <si>
    <t>T25_4|CZ</t>
  </si>
  <si>
    <t>T25_4|DE</t>
  </si>
  <si>
    <t>T25_4|DK</t>
  </si>
  <si>
    <t>T25_4|EE</t>
  </si>
  <si>
    <t>T25_4|ES</t>
  </si>
  <si>
    <t>T25_4|EU</t>
  </si>
  <si>
    <t>T25_4|FI</t>
  </si>
  <si>
    <t>T25_4|FR</t>
  </si>
  <si>
    <t>T25_4|GB</t>
  </si>
  <si>
    <t>T25_4|GR</t>
  </si>
  <si>
    <t>T25_4|HR</t>
  </si>
  <si>
    <t>T25_4|HU</t>
  </si>
  <si>
    <t>T25_4|IE</t>
  </si>
  <si>
    <t>T25_4|IS</t>
  </si>
  <si>
    <t>T25_4|IT</t>
  </si>
  <si>
    <t>T25_4|LT</t>
  </si>
  <si>
    <t>T25_4|LU</t>
  </si>
  <si>
    <t>T25_4|LV</t>
  </si>
  <si>
    <t>T25_4|MT</t>
  </si>
  <si>
    <t>T25_4|NL</t>
  </si>
  <si>
    <t>T25_4|NO</t>
  </si>
  <si>
    <t>T25_4|PL</t>
  </si>
  <si>
    <t>T25_4|PT</t>
  </si>
  <si>
    <t>T25_4|RO</t>
  </si>
  <si>
    <t>T25_4|SE</t>
  </si>
  <si>
    <t>T25_4|SI</t>
  </si>
  <si>
    <t>T25_4|SK</t>
  </si>
  <si>
    <t>T25_5|AT</t>
  </si>
  <si>
    <t>T25_5</t>
  </si>
  <si>
    <t>T25_5|BE</t>
  </si>
  <si>
    <t>T25_5|BG</t>
  </si>
  <si>
    <t>T25_5|CY</t>
  </si>
  <si>
    <t>T25_5|CZ</t>
  </si>
  <si>
    <t>T25_5|DE</t>
  </si>
  <si>
    <t>T25_5|DK</t>
  </si>
  <si>
    <t>T25_5|EE</t>
  </si>
  <si>
    <t>T25_5|ES</t>
  </si>
  <si>
    <t>T25_5|EU</t>
  </si>
  <si>
    <t>T25_5|FI</t>
  </si>
  <si>
    <t>T25_5|FR</t>
  </si>
  <si>
    <t>T25_5|GB</t>
  </si>
  <si>
    <t>T25_5|GR</t>
  </si>
  <si>
    <t>T25_5|HR</t>
  </si>
  <si>
    <t>T25_5|HU</t>
  </si>
  <si>
    <t>T25_5|IE</t>
  </si>
  <si>
    <t>T25_5|IS</t>
  </si>
  <si>
    <t>T25_5|IT</t>
  </si>
  <si>
    <t>T25_5|LT</t>
  </si>
  <si>
    <t>T25_5|LU</t>
  </si>
  <si>
    <t>T25_5|LV</t>
  </si>
  <si>
    <t>T25_5|MT</t>
  </si>
  <si>
    <t>T25_5|NL</t>
  </si>
  <si>
    <t>T25_5|NO</t>
  </si>
  <si>
    <t>T25_5|PL</t>
  </si>
  <si>
    <t>T25_5|PT</t>
  </si>
  <si>
    <t>T25_5|RO</t>
  </si>
  <si>
    <t>T25_5|SE</t>
  </si>
  <si>
    <t>T25_5|SI</t>
  </si>
  <si>
    <t>T25_5|SK</t>
  </si>
  <si>
    <t>T25_6|AT</t>
  </si>
  <si>
    <t>T25_6</t>
  </si>
  <si>
    <t>T25_6|BE</t>
  </si>
  <si>
    <t>T25_6|BG</t>
  </si>
  <si>
    <t>T25_6|CY</t>
  </si>
  <si>
    <t>T25_6|CZ</t>
  </si>
  <si>
    <t>T25_6|DE</t>
  </si>
  <si>
    <t>T25_6|DK</t>
  </si>
  <si>
    <t>T25_6|EE</t>
  </si>
  <si>
    <t>T25_6|ES</t>
  </si>
  <si>
    <t>T25_6|EU</t>
  </si>
  <si>
    <t>T25_6|FI</t>
  </si>
  <si>
    <t>T25_6|FR</t>
  </si>
  <si>
    <t>T25_6|GB</t>
  </si>
  <si>
    <t>T25_6|GR</t>
  </si>
  <si>
    <t>T25_6|HR</t>
  </si>
  <si>
    <t>T25_6|HU</t>
  </si>
  <si>
    <t>T25_6|IE</t>
  </si>
  <si>
    <t>T25_6|IS</t>
  </si>
  <si>
    <t>T25_6|IT</t>
  </si>
  <si>
    <t>T25_6|LT</t>
  </si>
  <si>
    <t>T25_6|LU</t>
  </si>
  <si>
    <t>T25_6|LV</t>
  </si>
  <si>
    <t>T25_6|MT</t>
  </si>
  <si>
    <t>T25_6|NL</t>
  </si>
  <si>
    <t>T25_6|NO</t>
  </si>
  <si>
    <t>T25_6|PL</t>
  </si>
  <si>
    <t>T25_6|PT</t>
  </si>
  <si>
    <t>T25_6|RO</t>
  </si>
  <si>
    <t>T25_6|SE</t>
  </si>
  <si>
    <t>T25_6|SI</t>
  </si>
  <si>
    <t>T25_6|SK</t>
  </si>
  <si>
    <t>T25_7|AT</t>
  </si>
  <si>
    <t>T25_7</t>
  </si>
  <si>
    <t>T25_7|BE</t>
  </si>
  <si>
    <t>T25_7|BG</t>
  </si>
  <si>
    <t>T25_7|CY</t>
  </si>
  <si>
    <t>T25_7|CZ</t>
  </si>
  <si>
    <t>T25_7|DE</t>
  </si>
  <si>
    <t>T25_7|DK</t>
  </si>
  <si>
    <t>T25_7|EE</t>
  </si>
  <si>
    <t>T25_7|ES</t>
  </si>
  <si>
    <t>T25_7|EU</t>
  </si>
  <si>
    <t>T25_7|FI</t>
  </si>
  <si>
    <t>T25_7|FR</t>
  </si>
  <si>
    <t>T25_7|GB</t>
  </si>
  <si>
    <t>T25_7|GR</t>
  </si>
  <si>
    <t>T25_7|HR</t>
  </si>
  <si>
    <t>T25_7|HU</t>
  </si>
  <si>
    <t>T25_7|IE</t>
  </si>
  <si>
    <t>T25_7|IS</t>
  </si>
  <si>
    <t>T25_7|IT</t>
  </si>
  <si>
    <t>T25_7|LT</t>
  </si>
  <si>
    <t>T25_7|LU</t>
  </si>
  <si>
    <t>T25_7|LV</t>
  </si>
  <si>
    <t>T25_7|MT</t>
  </si>
  <si>
    <t>T25_7|NL</t>
  </si>
  <si>
    <t>T25_7|NO</t>
  </si>
  <si>
    <t>T25_7|PL</t>
  </si>
  <si>
    <t>T25_7|PT</t>
  </si>
  <si>
    <t>T25_7|RO</t>
  </si>
  <si>
    <t>T25_7|SE</t>
  </si>
  <si>
    <t>T25_7|SI</t>
  </si>
  <si>
    <t>T25_7|SK</t>
  </si>
  <si>
    <t>T25_8|AT</t>
  </si>
  <si>
    <t>T25_8</t>
  </si>
  <si>
    <t>T25_8|BE</t>
  </si>
  <si>
    <t>T25_8|BG</t>
  </si>
  <si>
    <t>T25_8|CY</t>
  </si>
  <si>
    <t>T25_8|CZ</t>
  </si>
  <si>
    <t>T25_8|DE</t>
  </si>
  <si>
    <t>T25_8|DK</t>
  </si>
  <si>
    <t>T25_8|EE</t>
  </si>
  <si>
    <t>T25_8|ES</t>
  </si>
  <si>
    <t>T25_8|EU</t>
  </si>
  <si>
    <t>T25_8|FI</t>
  </si>
  <si>
    <t>T25_8|FR</t>
  </si>
  <si>
    <t>T25_8|GB</t>
  </si>
  <si>
    <t>T25_8|GR</t>
  </si>
  <si>
    <t>T25_8|HR</t>
  </si>
  <si>
    <t>T25_8|HU</t>
  </si>
  <si>
    <t>T25_8|IE</t>
  </si>
  <si>
    <t>T25_8|IS</t>
  </si>
  <si>
    <t>T25_8|IT</t>
  </si>
  <si>
    <t>T25_8|LT</t>
  </si>
  <si>
    <t>T25_8|LU</t>
  </si>
  <si>
    <t>T25_8|LV</t>
  </si>
  <si>
    <t>T25_8|MT</t>
  </si>
  <si>
    <t>T25_8|NL</t>
  </si>
  <si>
    <t>T25_8|NO</t>
  </si>
  <si>
    <t>T25_8|PL</t>
  </si>
  <si>
    <t>T25_8|PT</t>
  </si>
  <si>
    <t>T25_8|RO</t>
  </si>
  <si>
    <t>T25_8|SE</t>
  </si>
  <si>
    <t>T25_8|SI</t>
  </si>
  <si>
    <t>T25_8|SK</t>
  </si>
  <si>
    <t>T25_9|AT</t>
  </si>
  <si>
    <t>T25_9</t>
  </si>
  <si>
    <t>T25_9|BE</t>
  </si>
  <si>
    <t>T25_9|BG</t>
  </si>
  <si>
    <t>T25_9|CY</t>
  </si>
  <si>
    <t>T25_9|CZ</t>
  </si>
  <si>
    <t>T25_9|DE</t>
  </si>
  <si>
    <t>T25_9|DK</t>
  </si>
  <si>
    <t>T25_9|EE</t>
  </si>
  <si>
    <t>T25_9|ES</t>
  </si>
  <si>
    <t>T25_9|EU</t>
  </si>
  <si>
    <t>T25_9|FI</t>
  </si>
  <si>
    <t>T25_9|FR</t>
  </si>
  <si>
    <t>T25_9|GB</t>
  </si>
  <si>
    <t>T25_9|GR</t>
  </si>
  <si>
    <t>T25_9|HR</t>
  </si>
  <si>
    <t>T25_9|HU</t>
  </si>
  <si>
    <t>T25_9|IE</t>
  </si>
  <si>
    <t>T25_9|IS</t>
  </si>
  <si>
    <t>T25_9|IT</t>
  </si>
  <si>
    <t>T25_9|LT</t>
  </si>
  <si>
    <t>T25_9|LU</t>
  </si>
  <si>
    <t>T25_9|LV</t>
  </si>
  <si>
    <t>T25_9|MT</t>
  </si>
  <si>
    <t>T25_9|NL</t>
  </si>
  <si>
    <t>T25_9|NO</t>
  </si>
  <si>
    <t>T25_9|PL</t>
  </si>
  <si>
    <t>T25_9|PT</t>
  </si>
  <si>
    <t>T25_9|RO</t>
  </si>
  <si>
    <t>T25_9|SE</t>
  </si>
  <si>
    <t>T25_9|SI</t>
  </si>
  <si>
    <t>T25_9|SK</t>
  </si>
  <si>
    <t>T2610|AT</t>
  </si>
  <si>
    <t>T2610</t>
  </si>
  <si>
    <t>T2610|BE</t>
  </si>
  <si>
    <t>T2610|BG</t>
  </si>
  <si>
    <t>T2610|CY</t>
  </si>
  <si>
    <t>T2610|CZ</t>
  </si>
  <si>
    <t>T2610|DE</t>
  </si>
  <si>
    <t>T2610|DK</t>
  </si>
  <si>
    <t>T2610|EE</t>
  </si>
  <si>
    <t>T2610|ES</t>
  </si>
  <si>
    <t>T2610|EU</t>
  </si>
  <si>
    <t>T2610|FI</t>
  </si>
  <si>
    <t>T2610|FR</t>
  </si>
  <si>
    <t>T2610|GB</t>
  </si>
  <si>
    <t>T2610|GR</t>
  </si>
  <si>
    <t>T2610|HR</t>
  </si>
  <si>
    <t>T2610|HU</t>
  </si>
  <si>
    <t>T2610|IE</t>
  </si>
  <si>
    <t>T2610|IS</t>
  </si>
  <si>
    <t>T2610|IT</t>
  </si>
  <si>
    <t>T2610|LT</t>
  </si>
  <si>
    <t>T2610|LU</t>
  </si>
  <si>
    <t>T2610|LV</t>
  </si>
  <si>
    <t>T2610|MT</t>
  </si>
  <si>
    <t>T2610|NL</t>
  </si>
  <si>
    <t>T2610|NO</t>
  </si>
  <si>
    <t>T2610|PL</t>
  </si>
  <si>
    <t>T2610|PT</t>
  </si>
  <si>
    <t>T2610|RO</t>
  </si>
  <si>
    <t>T2610|SE</t>
  </si>
  <si>
    <t>T2610|SI</t>
  </si>
  <si>
    <t>T2610|SK</t>
  </si>
  <si>
    <t>T26_1|AT</t>
  </si>
  <si>
    <t>T26_1</t>
  </si>
  <si>
    <t>T26_1|BE</t>
  </si>
  <si>
    <t>T26_1|BG</t>
  </si>
  <si>
    <t>T26_1|CY</t>
  </si>
  <si>
    <t>T26_1|CZ</t>
  </si>
  <si>
    <t>T26_1|DE</t>
  </si>
  <si>
    <t>T26_1|DK</t>
  </si>
  <si>
    <t>T26_1|EE</t>
  </si>
  <si>
    <t>T26_1|ES</t>
  </si>
  <si>
    <t>T26_1|EU</t>
  </si>
  <si>
    <t>T26_1|FI</t>
  </si>
  <si>
    <t>T26_1|FR</t>
  </si>
  <si>
    <t>T26_1|GB</t>
  </si>
  <si>
    <t>T26_1|GR</t>
  </si>
  <si>
    <t>T26_1|HR</t>
  </si>
  <si>
    <t>T26_1|HU</t>
  </si>
  <si>
    <t>T26_1|IE</t>
  </si>
  <si>
    <t>T26_1|IS</t>
  </si>
  <si>
    <t>T26_1|IT</t>
  </si>
  <si>
    <t>T26_1|LT</t>
  </si>
  <si>
    <t>T26_1|LU</t>
  </si>
  <si>
    <t>T26_1|LV</t>
  </si>
  <si>
    <t>T26_1|MT</t>
  </si>
  <si>
    <t>T26_1|NL</t>
  </si>
  <si>
    <t>T26_1|NO</t>
  </si>
  <si>
    <t>T26_1|PL</t>
  </si>
  <si>
    <t>T26_1|PT</t>
  </si>
  <si>
    <t>T26_1|RO</t>
  </si>
  <si>
    <t>T26_1|SE</t>
  </si>
  <si>
    <t>T26_1|SI</t>
  </si>
  <si>
    <t>T26_1|SK</t>
  </si>
  <si>
    <t>T26_2|AT</t>
  </si>
  <si>
    <t>T26_2</t>
  </si>
  <si>
    <t>T26_2|BE</t>
  </si>
  <si>
    <t>T26_2|BG</t>
  </si>
  <si>
    <t>T26_2|CY</t>
  </si>
  <si>
    <t>T26_2|CZ</t>
  </si>
  <si>
    <t>T26_2|DE</t>
  </si>
  <si>
    <t>T26_2|DK</t>
  </si>
  <si>
    <t>T26_2|EE</t>
  </si>
  <si>
    <t>T26_2|ES</t>
  </si>
  <si>
    <t>T26_2|EU</t>
  </si>
  <si>
    <t>T26_2|FI</t>
  </si>
  <si>
    <t>T26_2|FR</t>
  </si>
  <si>
    <t>T26_2|GB</t>
  </si>
  <si>
    <t>T26_2|GR</t>
  </si>
  <si>
    <t>T26_2|HR</t>
  </si>
  <si>
    <t>T26_2|HU</t>
  </si>
  <si>
    <t>T26_2|IE</t>
  </si>
  <si>
    <t>T26_2|IS</t>
  </si>
  <si>
    <t>T26_2|IT</t>
  </si>
  <si>
    <t>T26_2|LT</t>
  </si>
  <si>
    <t>T26_2|LU</t>
  </si>
  <si>
    <t>T26_2|LV</t>
  </si>
  <si>
    <t>T26_2|MT</t>
  </si>
  <si>
    <t>T26_2|NL</t>
  </si>
  <si>
    <t>T26_2|NO</t>
  </si>
  <si>
    <t>T26_2|PL</t>
  </si>
  <si>
    <t>T26_2|PT</t>
  </si>
  <si>
    <t>T26_2|RO</t>
  </si>
  <si>
    <t>T26_2|SE</t>
  </si>
  <si>
    <t>T26_2|SI</t>
  </si>
  <si>
    <t>T26_2|SK</t>
  </si>
  <si>
    <t>T26_3|AT</t>
  </si>
  <si>
    <t>T26_3</t>
  </si>
  <si>
    <t>T26_3|BE</t>
  </si>
  <si>
    <t>T26_3|BG</t>
  </si>
  <si>
    <t>T26_3|CY</t>
  </si>
  <si>
    <t>T26_3|CZ</t>
  </si>
  <si>
    <t>T26_3|DE</t>
  </si>
  <si>
    <t>T26_3|DK</t>
  </si>
  <si>
    <t>T26_3|EE</t>
  </si>
  <si>
    <t>T26_3|ES</t>
  </si>
  <si>
    <t>T26_3|EU</t>
  </si>
  <si>
    <t>T26_3|FI</t>
  </si>
  <si>
    <t>T26_3|FR</t>
  </si>
  <si>
    <t>T26_3|GB</t>
  </si>
  <si>
    <t>T26_3|GR</t>
  </si>
  <si>
    <t>T26_3|HR</t>
  </si>
  <si>
    <t>T26_3|HU</t>
  </si>
  <si>
    <t>T26_3|IE</t>
  </si>
  <si>
    <t>T26_3|IS</t>
  </si>
  <si>
    <t>T26_3|IT</t>
  </si>
  <si>
    <t>T26_3|LT</t>
  </si>
  <si>
    <t>T26_3|LU</t>
  </si>
  <si>
    <t>T26_3|LV</t>
  </si>
  <si>
    <t>T26_3|MT</t>
  </si>
  <si>
    <t>T26_3|NL</t>
  </si>
  <si>
    <t>T26_3|NO</t>
  </si>
  <si>
    <t>T26_3|PL</t>
  </si>
  <si>
    <t>T26_3|PT</t>
  </si>
  <si>
    <t>T26_3|RO</t>
  </si>
  <si>
    <t>T26_3|SE</t>
  </si>
  <si>
    <t>T26_3|SI</t>
  </si>
  <si>
    <t>T26_3|SK</t>
  </si>
  <si>
    <t>T26_4|AT</t>
  </si>
  <si>
    <t>T26_4</t>
  </si>
  <si>
    <t>T26_4|BE</t>
  </si>
  <si>
    <t>T26_4|BG</t>
  </si>
  <si>
    <t>T26_4|CY</t>
  </si>
  <si>
    <t>T26_4|CZ</t>
  </si>
  <si>
    <t>T26_4|DE</t>
  </si>
  <si>
    <t>T26_4|DK</t>
  </si>
  <si>
    <t>T26_4|EE</t>
  </si>
  <si>
    <t>T26_4|ES</t>
  </si>
  <si>
    <t>T26_4|EU</t>
  </si>
  <si>
    <t>T26_4|FI</t>
  </si>
  <si>
    <t>T26_4|FR</t>
  </si>
  <si>
    <t>T26_4|GB</t>
  </si>
  <si>
    <t>T26_4|GR</t>
  </si>
  <si>
    <t>T26_4|HR</t>
  </si>
  <si>
    <t>T26_4|HU</t>
  </si>
  <si>
    <t>T26_4|IE</t>
  </si>
  <si>
    <t>T26_4|IS</t>
  </si>
  <si>
    <t>T26_4|IT</t>
  </si>
  <si>
    <t>T26_4|LT</t>
  </si>
  <si>
    <t>T26_4|LU</t>
  </si>
  <si>
    <t>T26_4|LV</t>
  </si>
  <si>
    <t>T26_4|MT</t>
  </si>
  <si>
    <t>T26_4|NL</t>
  </si>
  <si>
    <t>T26_4|NO</t>
  </si>
  <si>
    <t>T26_4|PL</t>
  </si>
  <si>
    <t>T26_4|PT</t>
  </si>
  <si>
    <t>T26_4|RO</t>
  </si>
  <si>
    <t>T26_4|SE</t>
  </si>
  <si>
    <t>T26_4|SI</t>
  </si>
  <si>
    <t>T26_4|SK</t>
  </si>
  <si>
    <t>T26_5|AT</t>
  </si>
  <si>
    <t>T26_5</t>
  </si>
  <si>
    <t>T26_5|BE</t>
  </si>
  <si>
    <t>T26_5|BG</t>
  </si>
  <si>
    <t>T26_5|CY</t>
  </si>
  <si>
    <t>T26_5|CZ</t>
  </si>
  <si>
    <t>T26_5|DE</t>
  </si>
  <si>
    <t>T26_5|DK</t>
  </si>
  <si>
    <t>T26_5|EE</t>
  </si>
  <si>
    <t>T26_5|ES</t>
  </si>
  <si>
    <t>T26_5|EU</t>
  </si>
  <si>
    <t>T26_5|FI</t>
  </si>
  <si>
    <t>T26_5|FR</t>
  </si>
  <si>
    <t>T26_5|GB</t>
  </si>
  <si>
    <t>T26_5|GR</t>
  </si>
  <si>
    <t>T26_5|HR</t>
  </si>
  <si>
    <t>T26_5|HU</t>
  </si>
  <si>
    <t>T26_5|IE</t>
  </si>
  <si>
    <t>T26_5|IS</t>
  </si>
  <si>
    <t>T26_5|IT</t>
  </si>
  <si>
    <t>T26_5|LT</t>
  </si>
  <si>
    <t>T26_5|LU</t>
  </si>
  <si>
    <t>T26_5|LV</t>
  </si>
  <si>
    <t>T26_5|MT</t>
  </si>
  <si>
    <t>T26_5|NL</t>
  </si>
  <si>
    <t>T26_5|NO</t>
  </si>
  <si>
    <t>T26_5|PL</t>
  </si>
  <si>
    <t>T26_5|PT</t>
  </si>
  <si>
    <t>T26_5|RO</t>
  </si>
  <si>
    <t>T26_5|SE</t>
  </si>
  <si>
    <t>T26_5|SI</t>
  </si>
  <si>
    <t>T26_5|SK</t>
  </si>
  <si>
    <t>T26_6|AT</t>
  </si>
  <si>
    <t>T26_6</t>
  </si>
  <si>
    <t>T26_6|BE</t>
  </si>
  <si>
    <t>T26_6|BG</t>
  </si>
  <si>
    <t>T26_6|CY</t>
  </si>
  <si>
    <t>T26_6|CZ</t>
  </si>
  <si>
    <t>T26_6|DE</t>
  </si>
  <si>
    <t>T26_6|DK</t>
  </si>
  <si>
    <t>T26_6|EE</t>
  </si>
  <si>
    <t>T26_6|ES</t>
  </si>
  <si>
    <t>T26_6|EU</t>
  </si>
  <si>
    <t>T26_6|FI</t>
  </si>
  <si>
    <t>T26_6|FR</t>
  </si>
  <si>
    <t>T26_6|GB</t>
  </si>
  <si>
    <t>T26_6|GR</t>
  </si>
  <si>
    <t>T26_6|HR</t>
  </si>
  <si>
    <t>T26_6|HU</t>
  </si>
  <si>
    <t>T26_6|IE</t>
  </si>
  <si>
    <t>T26_6|IS</t>
  </si>
  <si>
    <t>T26_6|IT</t>
  </si>
  <si>
    <t>T26_6|LT</t>
  </si>
  <si>
    <t>T26_6|LU</t>
  </si>
  <si>
    <t>T26_6|LV</t>
  </si>
  <si>
    <t>T26_6|MT</t>
  </si>
  <si>
    <t>T26_6|NL</t>
  </si>
  <si>
    <t>T26_6|NO</t>
  </si>
  <si>
    <t>T26_6|PL</t>
  </si>
  <si>
    <t>T26_6|PT</t>
  </si>
  <si>
    <t>T26_6|RO</t>
  </si>
  <si>
    <t>T26_6|SE</t>
  </si>
  <si>
    <t>T26_6|SI</t>
  </si>
  <si>
    <t>T26_6|SK</t>
  </si>
  <si>
    <t>T26_7|AT</t>
  </si>
  <si>
    <t>T26_7</t>
  </si>
  <si>
    <t>T26_7|BE</t>
  </si>
  <si>
    <t>T26_7|BG</t>
  </si>
  <si>
    <t>T26_7|CY</t>
  </si>
  <si>
    <t>T26_7|CZ</t>
  </si>
  <si>
    <t>T26_7|DE</t>
  </si>
  <si>
    <t>T26_7|DK</t>
  </si>
  <si>
    <t>T26_7|EE</t>
  </si>
  <si>
    <t>T26_7|ES</t>
  </si>
  <si>
    <t>T26_7|EU</t>
  </si>
  <si>
    <t>T26_7|FI</t>
  </si>
  <si>
    <t>T26_7|FR</t>
  </si>
  <si>
    <t>T26_7|GB</t>
  </si>
  <si>
    <t>T26_7|GR</t>
  </si>
  <si>
    <t>T26_7|HR</t>
  </si>
  <si>
    <t>T26_7|HU</t>
  </si>
  <si>
    <t>T26_7|IE</t>
  </si>
  <si>
    <t>T26_7|IS</t>
  </si>
  <si>
    <t>T26_7|IT</t>
  </si>
  <si>
    <t>T26_7|LT</t>
  </si>
  <si>
    <t>T26_7|LU</t>
  </si>
  <si>
    <t>T26_7|LV</t>
  </si>
  <si>
    <t>T26_7|MT</t>
  </si>
  <si>
    <t>T26_7|NL</t>
  </si>
  <si>
    <t>T26_7|NO</t>
  </si>
  <si>
    <t>T26_7|PL</t>
  </si>
  <si>
    <t>T26_7|PT</t>
  </si>
  <si>
    <t>T26_7|RO</t>
  </si>
  <si>
    <t>T26_7|SE</t>
  </si>
  <si>
    <t>T26_7|SI</t>
  </si>
  <si>
    <t>T26_7|SK</t>
  </si>
  <si>
    <t>T26_8|AT</t>
  </si>
  <si>
    <t>T26_8</t>
  </si>
  <si>
    <t>T26_8|BE</t>
  </si>
  <si>
    <t>T26_8|BG</t>
  </si>
  <si>
    <t>T26_8|CY</t>
  </si>
  <si>
    <t>T26_8|CZ</t>
  </si>
  <si>
    <t>T26_8|DE</t>
  </si>
  <si>
    <t>T26_8|DK</t>
  </si>
  <si>
    <t>T26_8|EE</t>
  </si>
  <si>
    <t>T26_8|ES</t>
  </si>
  <si>
    <t>T26_8|EU</t>
  </si>
  <si>
    <t>T26_8|FI</t>
  </si>
  <si>
    <t>T26_8|FR</t>
  </si>
  <si>
    <t>T26_8|GB</t>
  </si>
  <si>
    <t>T26_8|GR</t>
  </si>
  <si>
    <t>T26_8|HR</t>
  </si>
  <si>
    <t>T26_8|HU</t>
  </si>
  <si>
    <t>T26_8|IE</t>
  </si>
  <si>
    <t>T26_8|IS</t>
  </si>
  <si>
    <t>T26_8|IT</t>
  </si>
  <si>
    <t>T26_8|LT</t>
  </si>
  <si>
    <t>T26_8|LU</t>
  </si>
  <si>
    <t>T26_8|LV</t>
  </si>
  <si>
    <t>T26_8|MT</t>
  </si>
  <si>
    <t>T26_8|NL</t>
  </si>
  <si>
    <t>T26_8|NO</t>
  </si>
  <si>
    <t>T26_8|PL</t>
  </si>
  <si>
    <t>T26_8|PT</t>
  </si>
  <si>
    <t>T26_8|RO</t>
  </si>
  <si>
    <t>T26_8|SE</t>
  </si>
  <si>
    <t>T26_8|SI</t>
  </si>
  <si>
    <t>T26_8|SK</t>
  </si>
  <si>
    <t>T26_9|AT</t>
  </si>
  <si>
    <t>T26_9</t>
  </si>
  <si>
    <t>T26_9|BE</t>
  </si>
  <si>
    <t>T26_9|BG</t>
  </si>
  <si>
    <t>T26_9|CY</t>
  </si>
  <si>
    <t>T26_9|CZ</t>
  </si>
  <si>
    <t>T26_9|DE</t>
  </si>
  <si>
    <t>T26_9|DK</t>
  </si>
  <si>
    <t>T26_9|EE</t>
  </si>
  <si>
    <t>T26_9|ES</t>
  </si>
  <si>
    <t>T26_9|EU</t>
  </si>
  <si>
    <t>T26_9|FI</t>
  </si>
  <si>
    <t>T26_9|FR</t>
  </si>
  <si>
    <t>T26_9|GB</t>
  </si>
  <si>
    <t>T26_9|GR</t>
  </si>
  <si>
    <t>T26_9|HR</t>
  </si>
  <si>
    <t>T26_9|HU</t>
  </si>
  <si>
    <t>T26_9|IE</t>
  </si>
  <si>
    <t>T26_9|IS</t>
  </si>
  <si>
    <t>T26_9|IT</t>
  </si>
  <si>
    <t>T26_9|LT</t>
  </si>
  <si>
    <t>T26_9|LU</t>
  </si>
  <si>
    <t>T26_9|LV</t>
  </si>
  <si>
    <t>T26_9|MT</t>
  </si>
  <si>
    <t>T26_9|NL</t>
  </si>
  <si>
    <t>T26_9|NO</t>
  </si>
  <si>
    <t>T26_9|PL</t>
  </si>
  <si>
    <t>T26_9|PT</t>
  </si>
  <si>
    <t>T26_9|RO</t>
  </si>
  <si>
    <t>T26_9|SE</t>
  </si>
  <si>
    <t>T26_9|SI</t>
  </si>
  <si>
    <t>T26_9|SK</t>
  </si>
  <si>
    <t>T27_1|AT</t>
  </si>
  <si>
    <t>T27_1</t>
  </si>
  <si>
    <t>T27_1|BE</t>
  </si>
  <si>
    <t>T27_1|BG</t>
  </si>
  <si>
    <t>T27_1|CY</t>
  </si>
  <si>
    <t>T27_1|CZ</t>
  </si>
  <si>
    <t>T27_1|DE</t>
  </si>
  <si>
    <t>T27_1|DK</t>
  </si>
  <si>
    <t>T27_1|EE</t>
  </si>
  <si>
    <t>T27_1|ES</t>
  </si>
  <si>
    <t>T27_1|EU</t>
  </si>
  <si>
    <t>T27_1|FI</t>
  </si>
  <si>
    <t>T27_1|FR</t>
  </si>
  <si>
    <t>T27_1|GB</t>
  </si>
  <si>
    <t>T27_1|GR</t>
  </si>
  <si>
    <t>T27_1|HR</t>
  </si>
  <si>
    <t>T27_1|HU</t>
  </si>
  <si>
    <t>T27_1|IE</t>
  </si>
  <si>
    <t>T27_1|IS</t>
  </si>
  <si>
    <t>T27_1|IT</t>
  </si>
  <si>
    <t>T27_1|LT</t>
  </si>
  <si>
    <t>T27_1|LU</t>
  </si>
  <si>
    <t>T27_1|LV</t>
  </si>
  <si>
    <t>T27_1|MT</t>
  </si>
  <si>
    <t>T27_1|NL</t>
  </si>
  <si>
    <t>T27_1|NO</t>
  </si>
  <si>
    <t>T27_1|PL</t>
  </si>
  <si>
    <t>T27_1|PT</t>
  </si>
  <si>
    <t>T27_1|RO</t>
  </si>
  <si>
    <t>T27_1|SE</t>
  </si>
  <si>
    <t>T27_1|SI</t>
  </si>
  <si>
    <t>T27_1|SK</t>
  </si>
  <si>
    <t>T27_2|AT</t>
  </si>
  <si>
    <t>T27_2</t>
  </si>
  <si>
    <t>T27_2|BE</t>
  </si>
  <si>
    <t>T27_2|BG</t>
  </si>
  <si>
    <t>T27_2|CY</t>
  </si>
  <si>
    <t>T27_2|CZ</t>
  </si>
  <si>
    <t>T27_2|DE</t>
  </si>
  <si>
    <t>T27_2|DK</t>
  </si>
  <si>
    <t>T27_2|EE</t>
  </si>
  <si>
    <t>T27_2|ES</t>
  </si>
  <si>
    <t>T27_2|EU</t>
  </si>
  <si>
    <t>T27_2|FI</t>
  </si>
  <si>
    <t>T27_2|FR</t>
  </si>
  <si>
    <t>T27_2|GB</t>
  </si>
  <si>
    <t>T27_2|GR</t>
  </si>
  <si>
    <t>T27_2|HR</t>
  </si>
  <si>
    <t>T27_2|HU</t>
  </si>
  <si>
    <t>T27_2|IE</t>
  </si>
  <si>
    <t>T27_2|IS</t>
  </si>
  <si>
    <t>T27_2|IT</t>
  </si>
  <si>
    <t>T27_2|LT</t>
  </si>
  <si>
    <t>T27_2|LU</t>
  </si>
  <si>
    <t>T27_2|LV</t>
  </si>
  <si>
    <t>T27_2|MT</t>
  </si>
  <si>
    <t>T27_2|NL</t>
  </si>
  <si>
    <t>T27_2|NO</t>
  </si>
  <si>
    <t>T27_2|PL</t>
  </si>
  <si>
    <t>T27_2|PT</t>
  </si>
  <si>
    <t>T27_2|RO</t>
  </si>
  <si>
    <t>T27_2|SE</t>
  </si>
  <si>
    <t>T27_2|SI</t>
  </si>
  <si>
    <t>T27_2|SK</t>
  </si>
  <si>
    <t>T27_3|AT</t>
  </si>
  <si>
    <t>T27_3</t>
  </si>
  <si>
    <t>T27_3|BE</t>
  </si>
  <si>
    <t>T27_3|BG</t>
  </si>
  <si>
    <t>T27_3|CY</t>
  </si>
  <si>
    <t>T27_3|CZ</t>
  </si>
  <si>
    <t>T27_3|DE</t>
  </si>
  <si>
    <t>T27_3|DK</t>
  </si>
  <si>
    <t>T27_3|EE</t>
  </si>
  <si>
    <t>T27_3|ES</t>
  </si>
  <si>
    <t>T27_3|EU</t>
  </si>
  <si>
    <t>T27_3|FI</t>
  </si>
  <si>
    <t>T27_3|FR</t>
  </si>
  <si>
    <t>T27_3|GB</t>
  </si>
  <si>
    <t>T27_3|GR</t>
  </si>
  <si>
    <t>T27_3|HR</t>
  </si>
  <si>
    <t>T27_3|HU</t>
  </si>
  <si>
    <t>T27_3|IE</t>
  </si>
  <si>
    <t>T27_3|IS</t>
  </si>
  <si>
    <t>T27_3|IT</t>
  </si>
  <si>
    <t>T27_3|LT</t>
  </si>
  <si>
    <t>T27_3|LU</t>
  </si>
  <si>
    <t>T27_3|LV</t>
  </si>
  <si>
    <t>T27_3|MT</t>
  </si>
  <si>
    <t>T27_3|NL</t>
  </si>
  <si>
    <t>T27_3|NO</t>
  </si>
  <si>
    <t>T27_3|PL</t>
  </si>
  <si>
    <t>T27_3|PT</t>
  </si>
  <si>
    <t>T27_3|RO</t>
  </si>
  <si>
    <t>T27_3|SE</t>
  </si>
  <si>
    <t>T27_3|SI</t>
  </si>
  <si>
    <t>T27_3|SK</t>
  </si>
  <si>
    <t>T27_4|AT</t>
  </si>
  <si>
    <t>T27_4</t>
  </si>
  <si>
    <t>T27_4|BE</t>
  </si>
  <si>
    <t>T27_4|BG</t>
  </si>
  <si>
    <t>T27_4|CY</t>
  </si>
  <si>
    <t>T27_4|CZ</t>
  </si>
  <si>
    <t>T27_4|DE</t>
  </si>
  <si>
    <t>T27_4|DK</t>
  </si>
  <si>
    <t>T27_4|EE</t>
  </si>
  <si>
    <t>T27_4|ES</t>
  </si>
  <si>
    <t>T27_4|EU</t>
  </si>
  <si>
    <t>T27_4|FI</t>
  </si>
  <si>
    <t>T27_4|FR</t>
  </si>
  <si>
    <t>T27_4|GB</t>
  </si>
  <si>
    <t>T27_4|GR</t>
  </si>
  <si>
    <t>T27_4|HR</t>
  </si>
  <si>
    <t>T27_4|HU</t>
  </si>
  <si>
    <t>T27_4|IE</t>
  </si>
  <si>
    <t>T27_4|IS</t>
  </si>
  <si>
    <t>T27_4|IT</t>
  </si>
  <si>
    <t>T27_4|LT</t>
  </si>
  <si>
    <t>T27_4|LU</t>
  </si>
  <si>
    <t>T27_4|LV</t>
  </si>
  <si>
    <t>T27_4|MT</t>
  </si>
  <si>
    <t>T27_4|NL</t>
  </si>
  <si>
    <t>T27_4|NO</t>
  </si>
  <si>
    <t>T27_4|PL</t>
  </si>
  <si>
    <t>T27_4|PT</t>
  </si>
  <si>
    <t>T27_4|RO</t>
  </si>
  <si>
    <t>T27_4|SE</t>
  </si>
  <si>
    <t>T27_4|SI</t>
  </si>
  <si>
    <t>T27_4|SK</t>
  </si>
  <si>
    <t>T27_5|AT</t>
  </si>
  <si>
    <t>T27_5</t>
  </si>
  <si>
    <t>T27_5|BE</t>
  </si>
  <si>
    <t>T27_5|BG</t>
  </si>
  <si>
    <t>T27_5|CY</t>
  </si>
  <si>
    <t>T27_5|CZ</t>
  </si>
  <si>
    <t>T27_5|DE</t>
  </si>
  <si>
    <t>T27_5|DK</t>
  </si>
  <si>
    <t>T27_5|EE</t>
  </si>
  <si>
    <t>T27_5|ES</t>
  </si>
  <si>
    <t>T27_5|EU</t>
  </si>
  <si>
    <t>T27_5|FI</t>
  </si>
  <si>
    <t>T27_5|FR</t>
  </si>
  <si>
    <t>T27_5|GB</t>
  </si>
  <si>
    <t>T27_5|GR</t>
  </si>
  <si>
    <t>T27_5|HR</t>
  </si>
  <si>
    <t>T27_5|HU</t>
  </si>
  <si>
    <t>T27_5|IE</t>
  </si>
  <si>
    <t>T27_5|IS</t>
  </si>
  <si>
    <t>T27_5|IT</t>
  </si>
  <si>
    <t>T27_5|LT</t>
  </si>
  <si>
    <t>T27_5|LU</t>
  </si>
  <si>
    <t>T27_5|LV</t>
  </si>
  <si>
    <t>T27_5|MT</t>
  </si>
  <si>
    <t>T27_5|NL</t>
  </si>
  <si>
    <t>T27_5|NO</t>
  </si>
  <si>
    <t>T27_5|PL</t>
  </si>
  <si>
    <t>T27_5|PT</t>
  </si>
  <si>
    <t>T27_5|RO</t>
  </si>
  <si>
    <t>T27_5|SE</t>
  </si>
  <si>
    <t>T27_5|SI</t>
  </si>
  <si>
    <t>T27_5|SK</t>
  </si>
  <si>
    <t>T27_6|AT</t>
  </si>
  <si>
    <t>T27_6</t>
  </si>
  <si>
    <t>T27_6|BE</t>
  </si>
  <si>
    <t>T27_6|BG</t>
  </si>
  <si>
    <t>T27_6|CY</t>
  </si>
  <si>
    <t>T27_6|CZ</t>
  </si>
  <si>
    <t>T27_6|DE</t>
  </si>
  <si>
    <t>T27_6|DK</t>
  </si>
  <si>
    <t>T27_6|EE</t>
  </si>
  <si>
    <t>T27_6|ES</t>
  </si>
  <si>
    <t>T27_6|EU</t>
  </si>
  <si>
    <t>T27_6|FI</t>
  </si>
  <si>
    <t>T27_6|FR</t>
  </si>
  <si>
    <t>T27_6|GB</t>
  </si>
  <si>
    <t>T27_6|GR</t>
  </si>
  <si>
    <t>T27_6|HR</t>
  </si>
  <si>
    <t>T27_6|HU</t>
  </si>
  <si>
    <t>T27_6|IE</t>
  </si>
  <si>
    <t>T27_6|IS</t>
  </si>
  <si>
    <t>T27_6|IT</t>
  </si>
  <si>
    <t>T27_6|LT</t>
  </si>
  <si>
    <t>T27_6|LU</t>
  </si>
  <si>
    <t>T27_6|LV</t>
  </si>
  <si>
    <t>T27_6|MT</t>
  </si>
  <si>
    <t>T27_6|NL</t>
  </si>
  <si>
    <t>T27_6|NO</t>
  </si>
  <si>
    <t>T27_6|PL</t>
  </si>
  <si>
    <t>T27_6|PT</t>
  </si>
  <si>
    <t>T27_6|RO</t>
  </si>
  <si>
    <t>T27_6|SE</t>
  </si>
  <si>
    <t>T27_6|SI</t>
  </si>
  <si>
    <t>T27_6|SK</t>
  </si>
  <si>
    <t>T27_7|AT</t>
  </si>
  <si>
    <t>T27_7</t>
  </si>
  <si>
    <t>T27_7|BE</t>
  </si>
  <si>
    <t>T27_7|BG</t>
  </si>
  <si>
    <t>T27_7|CY</t>
  </si>
  <si>
    <t>T27_7|CZ</t>
  </si>
  <si>
    <t>T27_7|DE</t>
  </si>
  <si>
    <t>T27_7|DK</t>
  </si>
  <si>
    <t>T27_7|EE</t>
  </si>
  <si>
    <t>T27_7|ES</t>
  </si>
  <si>
    <t>T27_7|EU</t>
  </si>
  <si>
    <t>T27_7|FI</t>
  </si>
  <si>
    <t>T27_7|FR</t>
  </si>
  <si>
    <t>T27_7|GB</t>
  </si>
  <si>
    <t>T27_7|GR</t>
  </si>
  <si>
    <t>T27_7|HR</t>
  </si>
  <si>
    <t>T27_7|HU</t>
  </si>
  <si>
    <t>T27_7|IE</t>
  </si>
  <si>
    <t>T27_7|IS</t>
  </si>
  <si>
    <t>T27_7|IT</t>
  </si>
  <si>
    <t>T27_7|LT</t>
  </si>
  <si>
    <t>T27_7|LU</t>
  </si>
  <si>
    <t>T27_7|LV</t>
  </si>
  <si>
    <t>T27_7|MT</t>
  </si>
  <si>
    <t>T27_7|NL</t>
  </si>
  <si>
    <t>T27_7|NO</t>
  </si>
  <si>
    <t>T27_7|PL</t>
  </si>
  <si>
    <t>T27_7|PT</t>
  </si>
  <si>
    <t>T27_7|RO</t>
  </si>
  <si>
    <t>T27_7|SE</t>
  </si>
  <si>
    <t>T27_7|SI</t>
  </si>
  <si>
    <t>T27_7|SK</t>
  </si>
  <si>
    <t>T27_8|AT</t>
  </si>
  <si>
    <t>T27_8</t>
  </si>
  <si>
    <t>T27_8|BE</t>
  </si>
  <si>
    <t>T27_8|BG</t>
  </si>
  <si>
    <t>T27_8|CY</t>
  </si>
  <si>
    <t>T27_8|CZ</t>
  </si>
  <si>
    <t>T27_8|DE</t>
  </si>
  <si>
    <t>T27_8|DK</t>
  </si>
  <si>
    <t>T27_8|EE</t>
  </si>
  <si>
    <t>T27_8|ES</t>
  </si>
  <si>
    <t>T27_8|EU</t>
  </si>
  <si>
    <t>T27_8|FI</t>
  </si>
  <si>
    <t>T27_8|FR</t>
  </si>
  <si>
    <t>T27_8|GB</t>
  </si>
  <si>
    <t>T27_8|GR</t>
  </si>
  <si>
    <t>T27_8|HR</t>
  </si>
  <si>
    <t>T27_8|HU</t>
  </si>
  <si>
    <t>T27_8|IE</t>
  </si>
  <si>
    <t>T27_8|IS</t>
  </si>
  <si>
    <t>T27_8|IT</t>
  </si>
  <si>
    <t>T27_8|LT</t>
  </si>
  <si>
    <t>T27_8|LU</t>
  </si>
  <si>
    <t>T27_8|LV</t>
  </si>
  <si>
    <t>T27_8|MT</t>
  </si>
  <si>
    <t>T27_8|NL</t>
  </si>
  <si>
    <t>T27_8|NO</t>
  </si>
  <si>
    <t>T27_8|PL</t>
  </si>
  <si>
    <t>T27_8|PT</t>
  </si>
  <si>
    <t>T27_8|RO</t>
  </si>
  <si>
    <t>T27_8|SE</t>
  </si>
  <si>
    <t>T27_8|SI</t>
  </si>
  <si>
    <t>T27_8|SK</t>
  </si>
  <si>
    <t>T27_9|AT</t>
  </si>
  <si>
    <t>T27_9</t>
  </si>
  <si>
    <t>T27_9|BE</t>
  </si>
  <si>
    <t>T27_9|BG</t>
  </si>
  <si>
    <t>T27_9|CY</t>
  </si>
  <si>
    <t>T27_9|CZ</t>
  </si>
  <si>
    <t>T27_9|DE</t>
  </si>
  <si>
    <t>T27_9|DK</t>
  </si>
  <si>
    <t>T27_9|EE</t>
  </si>
  <si>
    <t>T27_9|ES</t>
  </si>
  <si>
    <t>T27_9|EU</t>
  </si>
  <si>
    <t>T27_9|FI</t>
  </si>
  <si>
    <t>T27_9|FR</t>
  </si>
  <si>
    <t>T27_9|GB</t>
  </si>
  <si>
    <t>T27_9|GR</t>
  </si>
  <si>
    <t>T27_9|HR</t>
  </si>
  <si>
    <t>T27_9|HU</t>
  </si>
  <si>
    <t>T27_9|IE</t>
  </si>
  <si>
    <t>T27_9|IS</t>
  </si>
  <si>
    <t>T27_9|IT</t>
  </si>
  <si>
    <t>T27_9|LT</t>
  </si>
  <si>
    <t>T27_9|LU</t>
  </si>
  <si>
    <t>T27_9|LV</t>
  </si>
  <si>
    <t>T27_9|MT</t>
  </si>
  <si>
    <t>T27_9|NL</t>
  </si>
  <si>
    <t>T27_9|NO</t>
  </si>
  <si>
    <t>T27_9|PL</t>
  </si>
  <si>
    <t>T27_9|PT</t>
  </si>
  <si>
    <t>T27_9|RO</t>
  </si>
  <si>
    <t>T27_9|SE</t>
  </si>
  <si>
    <t>T27_9|SI</t>
  </si>
  <si>
    <t>T27_9|SK</t>
  </si>
  <si>
    <t>T28_1|AT</t>
  </si>
  <si>
    <t>T28_1</t>
  </si>
  <si>
    <t>T28_1|BE</t>
  </si>
  <si>
    <t>T28_1|BG</t>
  </si>
  <si>
    <t>T28_1|CY</t>
  </si>
  <si>
    <t>T28_1|CZ</t>
  </si>
  <si>
    <t>T28_1|DE</t>
  </si>
  <si>
    <t>T28_1|DK</t>
  </si>
  <si>
    <t>T28_1|EE</t>
  </si>
  <si>
    <t>T28_1|ES</t>
  </si>
  <si>
    <t>T28_1|EU</t>
  </si>
  <si>
    <t>T28_1|FI</t>
  </si>
  <si>
    <t>T28_1|FR</t>
  </si>
  <si>
    <t>T28_1|GB</t>
  </si>
  <si>
    <t>T28_1|GR</t>
  </si>
  <si>
    <t>T28_1|HR</t>
  </si>
  <si>
    <t>T28_1|HU</t>
  </si>
  <si>
    <t>T28_1|IE</t>
  </si>
  <si>
    <t>T28_1|IS</t>
  </si>
  <si>
    <t>T28_1|IT</t>
  </si>
  <si>
    <t>T28_1|LT</t>
  </si>
  <si>
    <t>T28_1|LU</t>
  </si>
  <si>
    <t>T28_1|LV</t>
  </si>
  <si>
    <t>T28_1|MT</t>
  </si>
  <si>
    <t>T28_1|NL</t>
  </si>
  <si>
    <t>T28_1|NO</t>
  </si>
  <si>
    <t>T28_1|PL</t>
  </si>
  <si>
    <t>T28_1|PT</t>
  </si>
  <si>
    <t>T28_1|RO</t>
  </si>
  <si>
    <t>T28_1|SE</t>
  </si>
  <si>
    <t>T28_1|SI</t>
  </si>
  <si>
    <t>T28_1|SK</t>
  </si>
  <si>
    <t>Loans: composition and asset quality</t>
  </si>
  <si>
    <r>
      <t xml:space="preserve">Loans and advances </t>
    </r>
    <r>
      <rPr>
        <b/>
        <vertAlign val="superscript"/>
        <sz val="18"/>
        <color theme="0"/>
        <rFont val="Calibri"/>
        <family val="2"/>
        <scheme val="minor"/>
      </rPr>
      <t>(1)</t>
    </r>
  </si>
  <si>
    <t>HHs</t>
  </si>
  <si>
    <t>…of which mortgages</t>
  </si>
  <si>
    <t>NFCs</t>
  </si>
  <si>
    <t>…of which SMEs</t>
  </si>
  <si>
    <t>…of which CRE</t>
  </si>
  <si>
    <t>EU / EEA</t>
  </si>
  <si>
    <r>
      <t xml:space="preserve">of which: non-performing loans and advances at amortised cost by segment (volumes) </t>
    </r>
    <r>
      <rPr>
        <b/>
        <vertAlign val="superscript"/>
        <sz val="20"/>
        <color theme="0"/>
        <rFont val="Calibri"/>
        <family val="2"/>
        <scheme val="minor"/>
      </rPr>
      <t>(2)</t>
    </r>
  </si>
  <si>
    <r>
      <t xml:space="preserve">Non-performing loans and advances </t>
    </r>
    <r>
      <rPr>
        <b/>
        <vertAlign val="superscript"/>
        <sz val="18"/>
        <color theme="0"/>
        <rFont val="Calibri"/>
        <family val="2"/>
        <scheme val="minor"/>
      </rPr>
      <t>(1)</t>
    </r>
  </si>
  <si>
    <t>(1) Gross carrying amounts, other than trading exposures.</t>
  </si>
  <si>
    <t>(2) Gross carrying amounts, loans and advances at amortised cost (excluding at fair value through OCI and through P&amp;L, excluding trading exposures).</t>
  </si>
  <si>
    <t>Loans: NPL and coverage ratios</t>
  </si>
  <si>
    <r>
      <t xml:space="preserve">of which: loans and advances at amortised cost: NPL ratio </t>
    </r>
    <r>
      <rPr>
        <b/>
        <vertAlign val="superscript"/>
        <sz val="20"/>
        <color theme="0"/>
        <rFont val="Calibri"/>
        <family val="2"/>
        <scheme val="minor"/>
      </rPr>
      <t>(2)</t>
    </r>
  </si>
  <si>
    <r>
      <t xml:space="preserve">Loans and advances:
NPL ratio </t>
    </r>
    <r>
      <rPr>
        <b/>
        <vertAlign val="superscript"/>
        <sz val="18"/>
        <color theme="0"/>
        <rFont val="Calibri"/>
        <family val="2"/>
        <scheme val="minor"/>
      </rPr>
      <t>(1)</t>
    </r>
  </si>
  <si>
    <t>Distribution of NFC loans and advances by NACE code (other than trading exposures) (1/2)</t>
  </si>
  <si>
    <t>A Agriculture, forestry and fishing</t>
  </si>
  <si>
    <t>B Mining and quarrying</t>
  </si>
  <si>
    <t>C Manufacturing</t>
  </si>
  <si>
    <t>D Electricity, gas, steam and air conditioning supply</t>
  </si>
  <si>
    <t>E Water supply</t>
  </si>
  <si>
    <t>F Construction</t>
  </si>
  <si>
    <t>G Wholesale and retail trade</t>
  </si>
  <si>
    <t>H Transport and storage</t>
  </si>
  <si>
    <t>I Accommodation and food service activities</t>
  </si>
  <si>
    <t>J Information and communication</t>
  </si>
  <si>
    <t>Distribution of NFC loans and advances by NACE code (other than trading exposures) (2/2)</t>
  </si>
  <si>
    <t>K Financial and insurance activities</t>
  </si>
  <si>
    <t>L Real estate activities</t>
  </si>
  <si>
    <t>M Professional, scientific and technical activities</t>
  </si>
  <si>
    <t>N Administrative and support service activities</t>
  </si>
  <si>
    <t>O Public administration and defence, compulsory social security</t>
  </si>
  <si>
    <t>P Education</t>
  </si>
  <si>
    <t>Q Human health services and social work activities</t>
  </si>
  <si>
    <t>R Arts, entertainment and recreation</t>
  </si>
  <si>
    <t>S Other services</t>
  </si>
  <si>
    <t>NPL ratios of NFC loans and advances by NACE code (other than trading exposures) (1/2)</t>
  </si>
  <si>
    <t>NPL ratios of NFC loans and advances by NACE code (other than trading exposures) (2/2)</t>
  </si>
  <si>
    <t>Volumes bn EUR, % of total sov exposure</t>
  </si>
  <si>
    <t>to home country</t>
  </si>
  <si>
    <t>to other EU/EEA countries</t>
  </si>
  <si>
    <t>Financial assets held for trading</t>
  </si>
  <si>
    <t>Fair value through P&amp;L</t>
  </si>
  <si>
    <t>Fair value through OCI</t>
  </si>
  <si>
    <t>Amortised cost</t>
  </si>
  <si>
    <t>Other financial assets</t>
  </si>
  <si>
    <t>Total gross carrying amount
of which:</t>
  </si>
  <si>
    <r>
      <t xml:space="preserve">Total carrying amount (net of short positions)
of which </t>
    </r>
    <r>
      <rPr>
        <b/>
        <vertAlign val="superscript"/>
        <sz val="16"/>
        <color theme="0" tint="-4.9989318521683403E-2"/>
        <rFont val="Calibri"/>
        <family val="2"/>
        <scheme val="minor"/>
      </rPr>
      <t>(2)</t>
    </r>
    <r>
      <rPr>
        <b/>
        <sz val="16"/>
        <color theme="0" tint="-4.9989318521683403E-2"/>
        <rFont val="Calibri"/>
        <family val="2"/>
        <scheme val="minor"/>
      </rPr>
      <t>:</t>
    </r>
  </si>
  <si>
    <t>% of total sov exposure</t>
  </si>
  <si>
    <t>Volumes bn EUR; %</t>
  </si>
  <si>
    <t>Statistical Annex</t>
  </si>
  <si>
    <t>CH_1</t>
  </si>
  <si>
    <t>Other Assets</t>
  </si>
  <si>
    <t>EU/EEA</t>
  </si>
  <si>
    <t xml:space="preserve">Individual country data includes subsidiaries, which are excluded from EU aggregate. For example, at country level the subsidiary in country X of a bank domiciled in country Y is included both in data for countries X and Y (for the latter as part of the consolidated entity). In the EU aggregate, only the consolidated entity domiciled in country Y is considered.  The sample of banks is unbalanced and reviewed annually.
As of Q1 2020 onwards UK banks are removed from the EU/EEA aggregate and subsidiaries of UK banks in EU member states are used instead.
</t>
  </si>
  <si>
    <t>_NAME_</t>
  </si>
  <si>
    <t>T04_6|AT</t>
  </si>
  <si>
    <t>T04_6|BE</t>
  </si>
  <si>
    <t>T04_6|BG</t>
  </si>
  <si>
    <t>T04_6|CY</t>
  </si>
  <si>
    <t>T04_6|CZ</t>
  </si>
  <si>
    <t>T04_6|DE</t>
  </si>
  <si>
    <t>T04_6|DK</t>
  </si>
  <si>
    <t>T04_6|EE</t>
  </si>
  <si>
    <t>T04_6|ES</t>
  </si>
  <si>
    <t>T04_6|EU</t>
  </si>
  <si>
    <t>T04_6|FI</t>
  </si>
  <si>
    <t>T04_6|FR</t>
  </si>
  <si>
    <t>T04_6|GB</t>
  </si>
  <si>
    <t>T04_6|GR</t>
  </si>
  <si>
    <t>T04_6|HR</t>
  </si>
  <si>
    <t>T04_6|HU</t>
  </si>
  <si>
    <t>T04_6|IE</t>
  </si>
  <si>
    <t>T04_6|IS</t>
  </si>
  <si>
    <t>T04_6|IT</t>
  </si>
  <si>
    <t>T04_6|LT</t>
  </si>
  <si>
    <t>T04_6|LU</t>
  </si>
  <si>
    <t>T04_6|LV</t>
  </si>
  <si>
    <t>T04_6|MT</t>
  </si>
  <si>
    <t>T04_6|NL</t>
  </si>
  <si>
    <t>T04_6|NO</t>
  </si>
  <si>
    <t>T04_6|PL</t>
  </si>
  <si>
    <t>T04_6|PT</t>
  </si>
  <si>
    <t>T04_6|RO</t>
  </si>
  <si>
    <t>T04_6|SE</t>
  </si>
  <si>
    <t>T04_6|SI</t>
  </si>
  <si>
    <t>T04_6|SK</t>
  </si>
  <si>
    <t>T04_7|AT</t>
  </si>
  <si>
    <t>T04_7</t>
  </si>
  <si>
    <t>T04_7|BE</t>
  </si>
  <si>
    <t>T04_7|BG</t>
  </si>
  <si>
    <t>T04_7|CY</t>
  </si>
  <si>
    <t>T04_7|CZ</t>
  </si>
  <si>
    <t>T04_7|DE</t>
  </si>
  <si>
    <t>T04_7|DK</t>
  </si>
  <si>
    <t>T04_7|EE</t>
  </si>
  <si>
    <t>T04_7|ES</t>
  </si>
  <si>
    <t>T04_7|EU</t>
  </si>
  <si>
    <t>T04_7|FI</t>
  </si>
  <si>
    <t>T04_7|FR</t>
  </si>
  <si>
    <t>T04_7|GB</t>
  </si>
  <si>
    <t>T04_7|GR</t>
  </si>
  <si>
    <t>T04_7|HR</t>
  </si>
  <si>
    <t>T04_7|HU</t>
  </si>
  <si>
    <t>T04_7|IE</t>
  </si>
  <si>
    <t>T04_7|IS</t>
  </si>
  <si>
    <t>T04_7|IT</t>
  </si>
  <si>
    <t>T04_7|LT</t>
  </si>
  <si>
    <t>T04_7|LU</t>
  </si>
  <si>
    <t>T04_7|LV</t>
  </si>
  <si>
    <t>T04_7|MT</t>
  </si>
  <si>
    <t>T04_7|NL</t>
  </si>
  <si>
    <t>T04_7|NO</t>
  </si>
  <si>
    <t>T04_7|PL</t>
  </si>
  <si>
    <t>T04_7|PT</t>
  </si>
  <si>
    <t>T04_7|RO</t>
  </si>
  <si>
    <t>T04_7|SE</t>
  </si>
  <si>
    <t>T04_7|SI</t>
  </si>
  <si>
    <t>T04_7|SK</t>
  </si>
  <si>
    <t>T04_8|AT</t>
  </si>
  <si>
    <t>T04_8</t>
  </si>
  <si>
    <t>T04_8|BE</t>
  </si>
  <si>
    <t>T04_8|BG</t>
  </si>
  <si>
    <t>T04_8|CY</t>
  </si>
  <si>
    <t>T04_8|CZ</t>
  </si>
  <si>
    <t>T04_8|DE</t>
  </si>
  <si>
    <t>T04_8|DK</t>
  </si>
  <si>
    <t>T04_8|EE</t>
  </si>
  <si>
    <t>T04_8|ES</t>
  </si>
  <si>
    <t>T04_8|EU</t>
  </si>
  <si>
    <t>T04_8|FI</t>
  </si>
  <si>
    <t>T04_8|FR</t>
  </si>
  <si>
    <t>T04_8|GB</t>
  </si>
  <si>
    <t>T04_8|GR</t>
  </si>
  <si>
    <t>T04_8|HR</t>
  </si>
  <si>
    <t>T04_8|HU</t>
  </si>
  <si>
    <t>T04_8|IE</t>
  </si>
  <si>
    <t>T04_8|IS</t>
  </si>
  <si>
    <t>T04_8|IT</t>
  </si>
  <si>
    <t>T04_8|LT</t>
  </si>
  <si>
    <t>T04_8|LU</t>
  </si>
  <si>
    <t>T04_8|LV</t>
  </si>
  <si>
    <t>T04_8|MT</t>
  </si>
  <si>
    <t>T04_8|NL</t>
  </si>
  <si>
    <t>T04_8|NO</t>
  </si>
  <si>
    <t>T04_8|PL</t>
  </si>
  <si>
    <t>T04_8|PT</t>
  </si>
  <si>
    <t>T04_8|RO</t>
  </si>
  <si>
    <t>T04_8|SE</t>
  </si>
  <si>
    <t>T04_8|SI</t>
  </si>
  <si>
    <t>T04_8|SK</t>
  </si>
  <si>
    <t>T05_2|AT</t>
  </si>
  <si>
    <t>T05_2</t>
  </si>
  <si>
    <t>T05_2|BE</t>
  </si>
  <si>
    <t>T05_2|BG</t>
  </si>
  <si>
    <t>T05_2|CY</t>
  </si>
  <si>
    <t>T05_2|CZ</t>
  </si>
  <si>
    <t>T05_2|DE</t>
  </si>
  <si>
    <t>T05_2|DK</t>
  </si>
  <si>
    <t>T05_2|EE</t>
  </si>
  <si>
    <t>T05_2|ES</t>
  </si>
  <si>
    <t>T05_2|EU</t>
  </si>
  <si>
    <t>T05_2|FI</t>
  </si>
  <si>
    <t>T05_2|FR</t>
  </si>
  <si>
    <t>T05_2|GB</t>
  </si>
  <si>
    <t>T05_2|GR</t>
  </si>
  <si>
    <t>T05_2|HR</t>
  </si>
  <si>
    <t>T05_2|HU</t>
  </si>
  <si>
    <t>T05_2|IE</t>
  </si>
  <si>
    <t>T05_2|IS</t>
  </si>
  <si>
    <t>T05_2|IT</t>
  </si>
  <si>
    <t>T05_2|LT</t>
  </si>
  <si>
    <t>T05_2|LU</t>
  </si>
  <si>
    <t>T05_2|LV</t>
  </si>
  <si>
    <t>T05_2|MT</t>
  </si>
  <si>
    <t>T05_2|NL</t>
  </si>
  <si>
    <t>T05_2|NO</t>
  </si>
  <si>
    <t>T05_2|PL</t>
  </si>
  <si>
    <t>T05_2|PT</t>
  </si>
  <si>
    <t>T05_2|RO</t>
  </si>
  <si>
    <t>T05_2|SE</t>
  </si>
  <si>
    <t>T05_2|SI</t>
  </si>
  <si>
    <t>T05_2|SK</t>
  </si>
  <si>
    <t>T05_3|AT</t>
  </si>
  <si>
    <t>T05_3</t>
  </si>
  <si>
    <t>T05_3|BE</t>
  </si>
  <si>
    <t>T05_3|BG</t>
  </si>
  <si>
    <t>T05_3|CY</t>
  </si>
  <si>
    <t>T05_3|CZ</t>
  </si>
  <si>
    <t>T05_3|DE</t>
  </si>
  <si>
    <t>T05_3|DK</t>
  </si>
  <si>
    <t>T05_3|EE</t>
  </si>
  <si>
    <t>T05_3|ES</t>
  </si>
  <si>
    <t>T05_3|EU</t>
  </si>
  <si>
    <t>T05_3|FI</t>
  </si>
  <si>
    <t>T05_3|FR</t>
  </si>
  <si>
    <t>T05_3|GB</t>
  </si>
  <si>
    <t>T05_3|GR</t>
  </si>
  <si>
    <t>T05_3|HR</t>
  </si>
  <si>
    <t>T05_3|HU</t>
  </si>
  <si>
    <t>T05_3|IE</t>
  </si>
  <si>
    <t>T05_3|IS</t>
  </si>
  <si>
    <t>T05_3|IT</t>
  </si>
  <si>
    <t>T05_3|LT</t>
  </si>
  <si>
    <t>T05_3|LU</t>
  </si>
  <si>
    <t>T05_3|LV</t>
  </si>
  <si>
    <t>T05_3|MT</t>
  </si>
  <si>
    <t>T05_3|NL</t>
  </si>
  <si>
    <t>T05_3|NO</t>
  </si>
  <si>
    <t>T05_3|PL</t>
  </si>
  <si>
    <t>T05_3|PT</t>
  </si>
  <si>
    <t>T05_3|RO</t>
  </si>
  <si>
    <t>T05_3|SE</t>
  </si>
  <si>
    <t>T05_3|SI</t>
  </si>
  <si>
    <t>T05_3|SK</t>
  </si>
  <si>
    <t>T05_4|AT</t>
  </si>
  <si>
    <t>T05_4</t>
  </si>
  <si>
    <t>T05_4|BE</t>
  </si>
  <si>
    <t>T05_4|BG</t>
  </si>
  <si>
    <t>T05_4|CY</t>
  </si>
  <si>
    <t>T05_4|CZ</t>
  </si>
  <si>
    <t>T05_4|DE</t>
  </si>
  <si>
    <t>T05_4|DK</t>
  </si>
  <si>
    <t>T05_4|EE</t>
  </si>
  <si>
    <t>T05_4|ES</t>
  </si>
  <si>
    <t>T05_4|EU</t>
  </si>
  <si>
    <t>T05_4|FI</t>
  </si>
  <si>
    <t>T05_4|FR</t>
  </si>
  <si>
    <t>T05_4|GB</t>
  </si>
  <si>
    <t>T05_4|GR</t>
  </si>
  <si>
    <t>T05_4|HR</t>
  </si>
  <si>
    <t>T05_4|HU</t>
  </si>
  <si>
    <t>T05_4|IE</t>
  </si>
  <si>
    <t>T05_4|IS</t>
  </si>
  <si>
    <t>T05_4|IT</t>
  </si>
  <si>
    <t>T05_4|LT</t>
  </si>
  <si>
    <t>T05_4|LU</t>
  </si>
  <si>
    <t>T05_4|LV</t>
  </si>
  <si>
    <t>T05_4|MT</t>
  </si>
  <si>
    <t>T05_4|NL</t>
  </si>
  <si>
    <t>T05_4|NO</t>
  </si>
  <si>
    <t>T05_4|PL</t>
  </si>
  <si>
    <t>T05_4|PT</t>
  </si>
  <si>
    <t>T05_4|RO</t>
  </si>
  <si>
    <t>T05_4|SE</t>
  </si>
  <si>
    <t>T05_4|SI</t>
  </si>
  <si>
    <t>T05_4|SK</t>
  </si>
  <si>
    <t>T28_2|AT</t>
  </si>
  <si>
    <t>T28_2</t>
  </si>
  <si>
    <t>T28_2|BE</t>
  </si>
  <si>
    <t>T28_2|BG</t>
  </si>
  <si>
    <t>T28_2|CY</t>
  </si>
  <si>
    <t>T28_2|CZ</t>
  </si>
  <si>
    <t>T28_2|DE</t>
  </si>
  <si>
    <t>T28_2|DK</t>
  </si>
  <si>
    <t>T28_2|EE</t>
  </si>
  <si>
    <t>T28_2|ES</t>
  </si>
  <si>
    <t>T28_2|EU</t>
  </si>
  <si>
    <t>T28_2|FI</t>
  </si>
  <si>
    <t>T28_2|FR</t>
  </si>
  <si>
    <t>T28_2|GB</t>
  </si>
  <si>
    <t>T28_2|GR</t>
  </si>
  <si>
    <t>T28_2|HR</t>
  </si>
  <si>
    <t>T28_2|HU</t>
  </si>
  <si>
    <t>T28_2|IE</t>
  </si>
  <si>
    <t>T28_2|IS</t>
  </si>
  <si>
    <t>T28_2|IT</t>
  </si>
  <si>
    <t>T28_2|LT</t>
  </si>
  <si>
    <t>T28_2|LU</t>
  </si>
  <si>
    <t>T28_2|LV</t>
  </si>
  <si>
    <t>T28_2|MT</t>
  </si>
  <si>
    <t>T28_2|NL</t>
  </si>
  <si>
    <t>T28_2|NO</t>
  </si>
  <si>
    <t>T28_2|PL</t>
  </si>
  <si>
    <t>T28_2|PT</t>
  </si>
  <si>
    <t>T28_2|RO</t>
  </si>
  <si>
    <t>T28_2|SE</t>
  </si>
  <si>
    <t>T28_2|SI</t>
  </si>
  <si>
    <t>T28_2|SK</t>
  </si>
  <si>
    <t>T28_3|AT</t>
  </si>
  <si>
    <t>T28_3</t>
  </si>
  <si>
    <t>T28_3|BE</t>
  </si>
  <si>
    <t>T28_3|BG</t>
  </si>
  <si>
    <t>T28_3|CY</t>
  </si>
  <si>
    <t>T28_3|CZ</t>
  </si>
  <si>
    <t>T28_3|DE</t>
  </si>
  <si>
    <t>T28_3|DK</t>
  </si>
  <si>
    <t>T28_3|EE</t>
  </si>
  <si>
    <t>T28_3|ES</t>
  </si>
  <si>
    <t>T28_3|EU</t>
  </si>
  <si>
    <t>T28_3|FI</t>
  </si>
  <si>
    <t>T28_3|FR</t>
  </si>
  <si>
    <t>T28_3|GB</t>
  </si>
  <si>
    <t>T28_3|GR</t>
  </si>
  <si>
    <t>T28_3|HR</t>
  </si>
  <si>
    <t>T28_3|HU</t>
  </si>
  <si>
    <t>T28_3|IE</t>
  </si>
  <si>
    <t>T28_3|IS</t>
  </si>
  <si>
    <t>T28_3|IT</t>
  </si>
  <si>
    <t>T28_3|LT</t>
  </si>
  <si>
    <t>T28_3|LU</t>
  </si>
  <si>
    <t>T28_3|LV</t>
  </si>
  <si>
    <t>T28_3|MT</t>
  </si>
  <si>
    <t>T28_3|NL</t>
  </si>
  <si>
    <t>T28_3|NO</t>
  </si>
  <si>
    <t>T28_3|PL</t>
  </si>
  <si>
    <t>T28_3|PT</t>
  </si>
  <si>
    <t>T28_3|RO</t>
  </si>
  <si>
    <t>T28_3|SE</t>
  </si>
  <si>
    <t>T28_3|SI</t>
  </si>
  <si>
    <t>T28_3|SK</t>
  </si>
  <si>
    <t>T28_4|AT</t>
  </si>
  <si>
    <t>T28_4</t>
  </si>
  <si>
    <t>T28_4|BE</t>
  </si>
  <si>
    <t>T28_4|BG</t>
  </si>
  <si>
    <t>T28_4|CY</t>
  </si>
  <si>
    <t>T28_4|CZ</t>
  </si>
  <si>
    <t>T28_4|DE</t>
  </si>
  <si>
    <t>T28_4|DK</t>
  </si>
  <si>
    <t>T28_4|EE</t>
  </si>
  <si>
    <t>T28_4|ES</t>
  </si>
  <si>
    <t>T28_4|EU</t>
  </si>
  <si>
    <t>T28_4|FI</t>
  </si>
  <si>
    <t>T28_4|FR</t>
  </si>
  <si>
    <t>T28_4|GB</t>
  </si>
  <si>
    <t>T28_4|GR</t>
  </si>
  <si>
    <t>T28_4|HR</t>
  </si>
  <si>
    <t>T28_4|HU</t>
  </si>
  <si>
    <t>T28_4|IE</t>
  </si>
  <si>
    <t>T28_4|IS</t>
  </si>
  <si>
    <t>T28_4|IT</t>
  </si>
  <si>
    <t>T28_4|LT</t>
  </si>
  <si>
    <t>T28_4|LU</t>
  </si>
  <si>
    <t>T28_4|LV</t>
  </si>
  <si>
    <t>T28_4|MT</t>
  </si>
  <si>
    <t>T28_4|NL</t>
  </si>
  <si>
    <t>T28_4|NO</t>
  </si>
  <si>
    <t>T28_4|PL</t>
  </si>
  <si>
    <t>T28_4|PT</t>
  </si>
  <si>
    <t>T28_4|RO</t>
  </si>
  <si>
    <t>T28_4|SE</t>
  </si>
  <si>
    <t>T28_4|SI</t>
  </si>
  <si>
    <t>T28_4|SK</t>
  </si>
  <si>
    <t>T28_5|AT</t>
  </si>
  <si>
    <t>T28_5</t>
  </si>
  <si>
    <t>T28_5|BE</t>
  </si>
  <si>
    <t>T28_5|BG</t>
  </si>
  <si>
    <t>T28_5|CY</t>
  </si>
  <si>
    <t>T28_5|CZ</t>
  </si>
  <si>
    <t>T28_5|DE</t>
  </si>
  <si>
    <t>T28_5|DK</t>
  </si>
  <si>
    <t>T28_5|EE</t>
  </si>
  <si>
    <t>T28_5|ES</t>
  </si>
  <si>
    <t>T28_5|EU</t>
  </si>
  <si>
    <t>T28_5|FI</t>
  </si>
  <si>
    <t>T28_5|FR</t>
  </si>
  <si>
    <t>T28_5|GB</t>
  </si>
  <si>
    <t>T28_5|GR</t>
  </si>
  <si>
    <t>T28_5|HR</t>
  </si>
  <si>
    <t>T28_5|HU</t>
  </si>
  <si>
    <t>T28_5|IE</t>
  </si>
  <si>
    <t>T28_5|IS</t>
  </si>
  <si>
    <t>T28_5|IT</t>
  </si>
  <si>
    <t>T28_5|LT</t>
  </si>
  <si>
    <t>T28_5|LU</t>
  </si>
  <si>
    <t>T28_5|LV</t>
  </si>
  <si>
    <t>T28_5|MT</t>
  </si>
  <si>
    <t>T28_5|NL</t>
  </si>
  <si>
    <t>T28_5|NO</t>
  </si>
  <si>
    <t>T28_5|PL</t>
  </si>
  <si>
    <t>T28_5|PT</t>
  </si>
  <si>
    <t>T28_5|RO</t>
  </si>
  <si>
    <t>T28_5|SE</t>
  </si>
  <si>
    <t>T28_5|SI</t>
  </si>
  <si>
    <t>T28_5|SK</t>
  </si>
  <si>
    <t>T29_1|AT</t>
  </si>
  <si>
    <t>T29_1</t>
  </si>
  <si>
    <t>T29_1|BE</t>
  </si>
  <si>
    <t>T29_1|BG</t>
  </si>
  <si>
    <t>T29_1|CY</t>
  </si>
  <si>
    <t>T29_1|CZ</t>
  </si>
  <si>
    <t>T29_1|DE</t>
  </si>
  <si>
    <t>T29_1|DK</t>
  </si>
  <si>
    <t>T29_1|EE</t>
  </si>
  <si>
    <t>T29_1|ES</t>
  </si>
  <si>
    <t>T29_1|EU</t>
  </si>
  <si>
    <t>T29_1|FI</t>
  </si>
  <si>
    <t>T29_1|FR</t>
  </si>
  <si>
    <t>T29_1|GB</t>
  </si>
  <si>
    <t>T29_1|GR</t>
  </si>
  <si>
    <t>T29_1|HR</t>
  </si>
  <si>
    <t>T29_1|HU</t>
  </si>
  <si>
    <t>T29_1|IE</t>
  </si>
  <si>
    <t>T29_1|IS</t>
  </si>
  <si>
    <t>T29_1|IT</t>
  </si>
  <si>
    <t>T29_1|LT</t>
  </si>
  <si>
    <t>T29_1|LU</t>
  </si>
  <si>
    <t>T29_1|LV</t>
  </si>
  <si>
    <t>T29_1|MT</t>
  </si>
  <si>
    <t>T29_1|NL</t>
  </si>
  <si>
    <t>T29_1|NO</t>
  </si>
  <si>
    <t>T29_1|PL</t>
  </si>
  <si>
    <t>T29_1|PT</t>
  </si>
  <si>
    <t>T29_1|RO</t>
  </si>
  <si>
    <t>T29_1|SE</t>
  </si>
  <si>
    <t>T29_1|SI</t>
  </si>
  <si>
    <t>T29_1|SK</t>
  </si>
  <si>
    <t>T29_2|AT</t>
  </si>
  <si>
    <t>T29_2</t>
  </si>
  <si>
    <t>T29_2|BE</t>
  </si>
  <si>
    <t>T29_2|BG</t>
  </si>
  <si>
    <t>T29_2|CY</t>
  </si>
  <si>
    <t>T29_2|CZ</t>
  </si>
  <si>
    <t>T29_2|DE</t>
  </si>
  <si>
    <t>T29_2|DK</t>
  </si>
  <si>
    <t>T29_2|EE</t>
  </si>
  <si>
    <t>T29_2|ES</t>
  </si>
  <si>
    <t>T29_2|EU</t>
  </si>
  <si>
    <t>T29_2|FI</t>
  </si>
  <si>
    <t>T29_2|FR</t>
  </si>
  <si>
    <t>T29_2|GB</t>
  </si>
  <si>
    <t>T29_2|GR</t>
  </si>
  <si>
    <t>T29_2|HR</t>
  </si>
  <si>
    <t>T29_2|HU</t>
  </si>
  <si>
    <t>T29_2|IE</t>
  </si>
  <si>
    <t>T29_2|IS</t>
  </si>
  <si>
    <t>T29_2|IT</t>
  </si>
  <si>
    <t>T29_2|LT</t>
  </si>
  <si>
    <t>T29_2|LU</t>
  </si>
  <si>
    <t>T29_2|LV</t>
  </si>
  <si>
    <t>T29_2|MT</t>
  </si>
  <si>
    <t>T29_2|NL</t>
  </si>
  <si>
    <t>T29_2|NO</t>
  </si>
  <si>
    <t>T29_2|PL</t>
  </si>
  <si>
    <t>T29_2|PT</t>
  </si>
  <si>
    <t>T29_2|RO</t>
  </si>
  <si>
    <t>T29_2|SE</t>
  </si>
  <si>
    <t>T29_2|SI</t>
  </si>
  <si>
    <t>T29_2|SK</t>
  </si>
  <si>
    <t>T29_3|AT</t>
  </si>
  <si>
    <t>T29_3</t>
  </si>
  <si>
    <t>T29_3|BE</t>
  </si>
  <si>
    <t>T29_3|BG</t>
  </si>
  <si>
    <t>T29_3|CY</t>
  </si>
  <si>
    <t>T29_3|CZ</t>
  </si>
  <si>
    <t>T29_3|DE</t>
  </si>
  <si>
    <t>T29_3|DK</t>
  </si>
  <si>
    <t>T29_3|EE</t>
  </si>
  <si>
    <t>T29_3|ES</t>
  </si>
  <si>
    <t>T29_3|EU</t>
  </si>
  <si>
    <t>T29_3|FI</t>
  </si>
  <si>
    <t>T29_3|FR</t>
  </si>
  <si>
    <t>T29_3|GB</t>
  </si>
  <si>
    <t>T29_3|GR</t>
  </si>
  <si>
    <t>T29_3|HR</t>
  </si>
  <si>
    <t>T29_3|HU</t>
  </si>
  <si>
    <t>T29_3|IE</t>
  </si>
  <si>
    <t>T29_3|IS</t>
  </si>
  <si>
    <t>T29_3|IT</t>
  </si>
  <si>
    <t>T29_3|LT</t>
  </si>
  <si>
    <t>T29_3|LU</t>
  </si>
  <si>
    <t>T29_3|LV</t>
  </si>
  <si>
    <t>T29_3|MT</t>
  </si>
  <si>
    <t>T29_3|NL</t>
  </si>
  <si>
    <t>T29_3|NO</t>
  </si>
  <si>
    <t>T29_3|PL</t>
  </si>
  <si>
    <t>T29_3|PT</t>
  </si>
  <si>
    <t>T29_3|RO</t>
  </si>
  <si>
    <t>T29_3|SE</t>
  </si>
  <si>
    <t>T29_3|SI</t>
  </si>
  <si>
    <t>T29_3|SK</t>
  </si>
  <si>
    <t>T29_4|AT</t>
  </si>
  <si>
    <t>T29_4</t>
  </si>
  <si>
    <t>T29_4|BE</t>
  </si>
  <si>
    <t>T29_4|BG</t>
  </si>
  <si>
    <t>T29_4|CY</t>
  </si>
  <si>
    <t>T29_4|CZ</t>
  </si>
  <si>
    <t>T29_4|DE</t>
  </si>
  <si>
    <t>T29_4|DK</t>
  </si>
  <si>
    <t>T29_4|EE</t>
  </si>
  <si>
    <t>T29_4|ES</t>
  </si>
  <si>
    <t>T29_4|EU</t>
  </si>
  <si>
    <t>T29_4|FI</t>
  </si>
  <si>
    <t>T29_4|FR</t>
  </si>
  <si>
    <t>T29_4|GB</t>
  </si>
  <si>
    <t>T29_4|GR</t>
  </si>
  <si>
    <t>T29_4|HR</t>
  </si>
  <si>
    <t>T29_4|HU</t>
  </si>
  <si>
    <t>T29_4|IE</t>
  </si>
  <si>
    <t>T29_4|IS</t>
  </si>
  <si>
    <t>T29_4|IT</t>
  </si>
  <si>
    <t>T29_4|LT</t>
  </si>
  <si>
    <t>T29_4|LU</t>
  </si>
  <si>
    <t>T29_4|LV</t>
  </si>
  <si>
    <t>T29_4|MT</t>
  </si>
  <si>
    <t>T29_4|NL</t>
  </si>
  <si>
    <t>T29_4|NO</t>
  </si>
  <si>
    <t>T29_4|PL</t>
  </si>
  <si>
    <t>T29_4|PT</t>
  </si>
  <si>
    <t>T29_4|RO</t>
  </si>
  <si>
    <t>T29_4|SE</t>
  </si>
  <si>
    <t>T29_4|SI</t>
  </si>
  <si>
    <t>T29_4|SK</t>
  </si>
  <si>
    <t>T29_5|AT</t>
  </si>
  <si>
    <t>T29_5</t>
  </si>
  <si>
    <t>T29_5|BE</t>
  </si>
  <si>
    <t>T29_5|BG</t>
  </si>
  <si>
    <t>T29_5|CY</t>
  </si>
  <si>
    <t>T29_5|CZ</t>
  </si>
  <si>
    <t>T29_5|DE</t>
  </si>
  <si>
    <t>T29_5|DK</t>
  </si>
  <si>
    <t>T29_5|EE</t>
  </si>
  <si>
    <t>T29_5|ES</t>
  </si>
  <si>
    <t>T29_5|EU</t>
  </si>
  <si>
    <t>T29_5|FI</t>
  </si>
  <si>
    <t>T29_5|FR</t>
  </si>
  <si>
    <t>T29_5|GB</t>
  </si>
  <si>
    <t>T29_5|GR</t>
  </si>
  <si>
    <t>T29_5|HR</t>
  </si>
  <si>
    <t>T29_5|HU</t>
  </si>
  <si>
    <t>T29_5|IE</t>
  </si>
  <si>
    <t>T29_5|IS</t>
  </si>
  <si>
    <t>T29_5|IT</t>
  </si>
  <si>
    <t>T29_5|LT</t>
  </si>
  <si>
    <t>T29_5|LU</t>
  </si>
  <si>
    <t>T29_5|LV</t>
  </si>
  <si>
    <t>T29_5|MT</t>
  </si>
  <si>
    <t>T29_5|NL</t>
  </si>
  <si>
    <t>T29_5|NO</t>
  </si>
  <si>
    <t>T29_5|PL</t>
  </si>
  <si>
    <t>T29_5|PT</t>
  </si>
  <si>
    <t>T29_5|RO</t>
  </si>
  <si>
    <t>T29_5|SE</t>
  </si>
  <si>
    <t>T29_5|SI</t>
  </si>
  <si>
    <t>T29_5|SK</t>
  </si>
  <si>
    <t>T30_1|AT</t>
  </si>
  <si>
    <t>T30_1</t>
  </si>
  <si>
    <t>T30_1|BE</t>
  </si>
  <si>
    <t>T30_1|BG</t>
  </si>
  <si>
    <t>T30_1|CY</t>
  </si>
  <si>
    <t>T30_1|CZ</t>
  </si>
  <si>
    <t>T30_1|DE</t>
  </si>
  <si>
    <t>T30_1|DK</t>
  </si>
  <si>
    <t>T30_1|EE</t>
  </si>
  <si>
    <t>T30_1|ES</t>
  </si>
  <si>
    <t>T30_1|EU</t>
  </si>
  <si>
    <t>T30_1|FI</t>
  </si>
  <si>
    <t>T30_1|FR</t>
  </si>
  <si>
    <t>T30_1|GB</t>
  </si>
  <si>
    <t>T30_1|GR</t>
  </si>
  <si>
    <t>T30_1|HR</t>
  </si>
  <si>
    <t>T30_1|HU</t>
  </si>
  <si>
    <t>T30_1|IE</t>
  </si>
  <si>
    <t>T30_1|IS</t>
  </si>
  <si>
    <t>T30_1|IT</t>
  </si>
  <si>
    <t>T30_1|LT</t>
  </si>
  <si>
    <t>T30_1|LU</t>
  </si>
  <si>
    <t>T30_1|LV</t>
  </si>
  <si>
    <t>T30_1|MT</t>
  </si>
  <si>
    <t>T30_1|NL</t>
  </si>
  <si>
    <t>T30_1|NO</t>
  </si>
  <si>
    <t>T30_1|PL</t>
  </si>
  <si>
    <t>T30_1|PT</t>
  </si>
  <si>
    <t>T30_1|RO</t>
  </si>
  <si>
    <t>T30_1|SE</t>
  </si>
  <si>
    <t>T30_1|SI</t>
  </si>
  <si>
    <t>T30_1|SK</t>
  </si>
  <si>
    <t>T30_2|AT</t>
  </si>
  <si>
    <t>T30_2</t>
  </si>
  <si>
    <t>T30_2|BE</t>
  </si>
  <si>
    <t>T30_2|BG</t>
  </si>
  <si>
    <t>T30_2|CY</t>
  </si>
  <si>
    <t>T30_2|CZ</t>
  </si>
  <si>
    <t>T30_2|DE</t>
  </si>
  <si>
    <t>T30_2|DK</t>
  </si>
  <si>
    <t>T30_2|EE</t>
  </si>
  <si>
    <t>T30_2|ES</t>
  </si>
  <si>
    <t>T30_2|EU</t>
  </si>
  <si>
    <t>T30_2|FI</t>
  </si>
  <si>
    <t>T30_2|FR</t>
  </si>
  <si>
    <t>T30_2|GB</t>
  </si>
  <si>
    <t>T30_2|GR</t>
  </si>
  <si>
    <t>T30_2|HR</t>
  </si>
  <si>
    <t>T30_2|HU</t>
  </si>
  <si>
    <t>T30_2|IE</t>
  </si>
  <si>
    <t>T30_2|IS</t>
  </si>
  <si>
    <t>T30_2|IT</t>
  </si>
  <si>
    <t>T30_2|LT</t>
  </si>
  <si>
    <t>T30_2|LU</t>
  </si>
  <si>
    <t>T30_2|LV</t>
  </si>
  <si>
    <t>T30_2|MT</t>
  </si>
  <si>
    <t>T30_2|NL</t>
  </si>
  <si>
    <t>T30_2|NO</t>
  </si>
  <si>
    <t>T30_2|PL</t>
  </si>
  <si>
    <t>T30_2|PT</t>
  </si>
  <si>
    <t>T30_2|RO</t>
  </si>
  <si>
    <t>T30_2|SE</t>
  </si>
  <si>
    <t>T30_2|SI</t>
  </si>
  <si>
    <t>T30_2|SK</t>
  </si>
  <si>
    <t>T30_3|AT</t>
  </si>
  <si>
    <t>T30_3</t>
  </si>
  <si>
    <t>T30_3|BE</t>
  </si>
  <si>
    <t>T30_3|BG</t>
  </si>
  <si>
    <t>T30_3|CY</t>
  </si>
  <si>
    <t>T30_3|CZ</t>
  </si>
  <si>
    <t>T30_3|DE</t>
  </si>
  <si>
    <t>T30_3|DK</t>
  </si>
  <si>
    <t>T30_3|EE</t>
  </si>
  <si>
    <t>T30_3|ES</t>
  </si>
  <si>
    <t>T30_3|EU</t>
  </si>
  <si>
    <t>T30_3|FI</t>
  </si>
  <si>
    <t>T30_3|FR</t>
  </si>
  <si>
    <t>T30_3|GB</t>
  </si>
  <si>
    <t>T30_3|GR</t>
  </si>
  <si>
    <t>T30_3|HR</t>
  </si>
  <si>
    <t>T30_3|HU</t>
  </si>
  <si>
    <t>T30_3|IE</t>
  </si>
  <si>
    <t>T30_3|IS</t>
  </si>
  <si>
    <t>T30_3|IT</t>
  </si>
  <si>
    <t>T30_3|LT</t>
  </si>
  <si>
    <t>T30_3|LU</t>
  </si>
  <si>
    <t>T30_3|LV</t>
  </si>
  <si>
    <t>T30_3|MT</t>
  </si>
  <si>
    <t>T30_3|NL</t>
  </si>
  <si>
    <t>T30_3|NO</t>
  </si>
  <si>
    <t>T30_3|PL</t>
  </si>
  <si>
    <t>T30_3|PT</t>
  </si>
  <si>
    <t>T30_3|RO</t>
  </si>
  <si>
    <t>T30_3|SE</t>
  </si>
  <si>
    <t>T30_3|SI</t>
  </si>
  <si>
    <t>T30_3|SK</t>
  </si>
  <si>
    <t>T30_4|AT</t>
  </si>
  <si>
    <t>T30_4</t>
  </si>
  <si>
    <t>T30_4|BE</t>
  </si>
  <si>
    <t>T30_4|BG</t>
  </si>
  <si>
    <t>T30_4|CY</t>
  </si>
  <si>
    <t>T30_4|CZ</t>
  </si>
  <si>
    <t>T30_4|DE</t>
  </si>
  <si>
    <t>T30_4|DK</t>
  </si>
  <si>
    <t>T30_4|EE</t>
  </si>
  <si>
    <t>T30_4|ES</t>
  </si>
  <si>
    <t>T30_4|EU</t>
  </si>
  <si>
    <t>T30_4|FI</t>
  </si>
  <si>
    <t>T30_4|FR</t>
  </si>
  <si>
    <t>T30_4|GB</t>
  </si>
  <si>
    <t>T30_4|GR</t>
  </si>
  <si>
    <t>T30_4|HR</t>
  </si>
  <si>
    <t>T30_4|HU</t>
  </si>
  <si>
    <t>T30_4|IE</t>
  </si>
  <si>
    <t>T30_4|IS</t>
  </si>
  <si>
    <t>T30_4|IT</t>
  </si>
  <si>
    <t>T30_4|LT</t>
  </si>
  <si>
    <t>T30_4|LU</t>
  </si>
  <si>
    <t>T30_4|LV</t>
  </si>
  <si>
    <t>T30_4|MT</t>
  </si>
  <si>
    <t>T30_4|NL</t>
  </si>
  <si>
    <t>T30_4|NO</t>
  </si>
  <si>
    <t>T30_4|PL</t>
  </si>
  <si>
    <t>T30_4|PT</t>
  </si>
  <si>
    <t>T30_4|RO</t>
  </si>
  <si>
    <t>T30_4|SE</t>
  </si>
  <si>
    <t>T30_4|SI</t>
  </si>
  <si>
    <t>T30_4|SK</t>
  </si>
  <si>
    <t>T30_6|AT</t>
  </si>
  <si>
    <t>T30_6</t>
  </si>
  <si>
    <t>T30_6|BE</t>
  </si>
  <si>
    <t>T30_6|BG</t>
  </si>
  <si>
    <t>T30_6|CY</t>
  </si>
  <si>
    <t>T30_6|CZ</t>
  </si>
  <si>
    <t>T30_6|DE</t>
  </si>
  <si>
    <t>T30_6|DK</t>
  </si>
  <si>
    <t>T30_6|EE</t>
  </si>
  <si>
    <t>T30_6|ES</t>
  </si>
  <si>
    <t>T30_6|EU</t>
  </si>
  <si>
    <t>T30_6|FI</t>
  </si>
  <si>
    <t>T30_6|FR</t>
  </si>
  <si>
    <t>T30_6|GB</t>
  </si>
  <si>
    <t>T30_6|GR</t>
  </si>
  <si>
    <t>T30_6|HR</t>
  </si>
  <si>
    <t>T30_6|HU</t>
  </si>
  <si>
    <t>T30_6|IE</t>
  </si>
  <si>
    <t>T30_6|IS</t>
  </si>
  <si>
    <t>T30_6|IT</t>
  </si>
  <si>
    <t>T30_6|LT</t>
  </si>
  <si>
    <t>T30_6|LU</t>
  </si>
  <si>
    <t>T30_6|LV</t>
  </si>
  <si>
    <t>T30_6|MT</t>
  </si>
  <si>
    <t>T30_6|NL</t>
  </si>
  <si>
    <t>T30_6|NO</t>
  </si>
  <si>
    <t>T30_6|PL</t>
  </si>
  <si>
    <t>T30_6|PT</t>
  </si>
  <si>
    <t>T30_6|RO</t>
  </si>
  <si>
    <t>T30_6|SE</t>
  </si>
  <si>
    <t>T30_6|SI</t>
  </si>
  <si>
    <t>T30_6|SK</t>
  </si>
  <si>
    <t>T31_1|AT</t>
  </si>
  <si>
    <t>T31_1</t>
  </si>
  <si>
    <t>T31_1|BE</t>
  </si>
  <si>
    <t>T31_1|BG</t>
  </si>
  <si>
    <t>T31_1|CY</t>
  </si>
  <si>
    <t>T31_1|CZ</t>
  </si>
  <si>
    <t>T31_1|DE</t>
  </si>
  <si>
    <t>T31_1|DK</t>
  </si>
  <si>
    <t>T31_1|EE</t>
  </si>
  <si>
    <t>T31_1|ES</t>
  </si>
  <si>
    <t>T31_1|EU</t>
  </si>
  <si>
    <t>T31_1|FI</t>
  </si>
  <si>
    <t>T31_1|FR</t>
  </si>
  <si>
    <t>T31_1|GB</t>
  </si>
  <si>
    <t>T31_1|GR</t>
  </si>
  <si>
    <t>T31_1|HR</t>
  </si>
  <si>
    <t>T31_1|HU</t>
  </si>
  <si>
    <t>T31_1|IE</t>
  </si>
  <si>
    <t>T31_1|IS</t>
  </si>
  <si>
    <t>T31_1|IT</t>
  </si>
  <si>
    <t>T31_1|LT</t>
  </si>
  <si>
    <t>T31_1|LU</t>
  </si>
  <si>
    <t>T31_1|LV</t>
  </si>
  <si>
    <t>T31_1|MT</t>
  </si>
  <si>
    <t>T31_1|NL</t>
  </si>
  <si>
    <t>T31_1|NO</t>
  </si>
  <si>
    <t>T31_1|PL</t>
  </si>
  <si>
    <t>T31_1|PT</t>
  </si>
  <si>
    <t>T31_1|RO</t>
  </si>
  <si>
    <t>T31_1|SE</t>
  </si>
  <si>
    <t>T31_1|SI</t>
  </si>
  <si>
    <t>T31_1|SK</t>
  </si>
  <si>
    <r>
      <t xml:space="preserve">of which: loans and advances at amortised cost - by segment (volumes) </t>
    </r>
    <r>
      <rPr>
        <b/>
        <vertAlign val="superscript"/>
        <sz val="20"/>
        <color theme="0"/>
        <rFont val="Calibri"/>
        <family val="2"/>
        <scheme val="minor"/>
      </rPr>
      <t>(2)</t>
    </r>
  </si>
  <si>
    <r>
      <t xml:space="preserve">of which: non-performing loans and advances at amortised cost: coverage ratio </t>
    </r>
    <r>
      <rPr>
        <b/>
        <vertAlign val="superscript"/>
        <sz val="20"/>
        <color theme="0"/>
        <rFont val="Calibri"/>
        <family val="2"/>
        <scheme val="minor"/>
      </rPr>
      <t>(2)</t>
    </r>
  </si>
  <si>
    <t>(2) Gross carrying amounts, loans and advances at amortised costs (excluding at fair value through OCI and through P&amp;L, excluding trading exposures).</t>
  </si>
  <si>
    <t>Non-trading loans and advances to non-financial corporations by sector</t>
  </si>
  <si>
    <t>T2_1</t>
  </si>
  <si>
    <t>The data is based on gross carrying amounts, other than held for trading.</t>
  </si>
  <si>
    <r>
      <t>IFRS 9 specific data</t>
    </r>
    <r>
      <rPr>
        <b/>
        <i/>
        <vertAlign val="superscript"/>
        <sz val="22"/>
        <color theme="0" tint="-0.499984740745262"/>
        <rFont val="Calibri"/>
        <family val="2"/>
        <scheme val="minor"/>
      </rPr>
      <t xml:space="preserve"> (1)</t>
    </r>
  </si>
  <si>
    <t>(1) Applicable only to IFRS reporting banks.</t>
  </si>
  <si>
    <t>Sovereign exposure</t>
  </si>
  <si>
    <r>
      <t xml:space="preserve">Direct exposures towards General governments </t>
    </r>
    <r>
      <rPr>
        <b/>
        <vertAlign val="superscript"/>
        <sz val="16"/>
        <color theme="0" tint="-4.9989318521683403E-2"/>
        <rFont val="Calibri"/>
        <family val="2"/>
        <scheme val="minor"/>
      </rPr>
      <t>(1)</t>
    </r>
  </si>
  <si>
    <t>(1) Direct exposures through Non-derivative financial assets. Information on sovereign exposures is only available for institutions that have sovereign exposures of at least 1% of total “Debt securities and loans receivables”.</t>
  </si>
  <si>
    <t>(2) The breakdown by accounting portfolios refers to the Total carrying amount of General governments exposures through Non-derivative financial assets.</t>
  </si>
  <si>
    <t>Total gross carrying amount by maturity</t>
  </si>
  <si>
    <t>Customer deposits from HHs</t>
  </si>
  <si>
    <t>Customer deposits from NFCs</t>
  </si>
  <si>
    <r>
      <t>Other liabilities</t>
    </r>
    <r>
      <rPr>
        <b/>
        <vertAlign val="superscript"/>
        <sz val="16"/>
        <color theme="0" tint="-4.9989318521683403E-2"/>
        <rFont val="Calibri"/>
        <family val="2"/>
        <scheme val="minor"/>
      </rPr>
      <t xml:space="preserve"> (2)</t>
    </r>
  </si>
  <si>
    <r>
      <t xml:space="preserve">(1) Customer deposits include deposits from </t>
    </r>
    <r>
      <rPr>
        <sz val="11"/>
        <color theme="1"/>
        <rFont val="Calibri"/>
        <family val="2"/>
        <scheme val="minor"/>
      </rPr>
      <t>other financial institutions and general governments.</t>
    </r>
  </si>
  <si>
    <t>(2) Also includes deposits from central banks.</t>
  </si>
  <si>
    <t>Contingent liabilities: loan commitments</t>
  </si>
  <si>
    <t>Volumes bn EUR; % of total loan commitments</t>
  </si>
  <si>
    <t>Loan commitments: volume</t>
  </si>
  <si>
    <t>Share of loan commitments to HHs</t>
  </si>
  <si>
    <t>Share of loan commitments to NFCs</t>
  </si>
  <si>
    <t>Individual country data includes subsidiaries, which are excluded from EU aggregate. For example, at country level the subsidiary in country X of a bank domiciled in country Y is included both in data for countries X and Y (for the latter as part of the consolidated entity). In the EU aggregate, only the consolidated entity domiciled in country Y is considered.  The sample of banks is unbalanced and reviewed annually.
As of Q1 2020 onwards UK banks are removed from the EU/EEA aggregate and subsidiaries of UK banks in EU member states are used instead.</t>
  </si>
  <si>
    <t xml:space="preserve"> Composition of own funds and risk-weighted assets</t>
  </si>
  <si>
    <t>Composition of own funds (Tier 1 capital)</t>
  </si>
  <si>
    <t>Own funds (Tier 1 capital) volume</t>
  </si>
  <si>
    <t>Capital instruments eligible as CET1 Capital</t>
  </si>
  <si>
    <t>Retained earnings</t>
  </si>
  <si>
    <t>Accumulated other comprehensive income</t>
  </si>
  <si>
    <t>Other CET1 components</t>
  </si>
  <si>
    <t>Additional Tier 1 capital</t>
  </si>
  <si>
    <t>Profitability analysis: main drivers within RoE</t>
  </si>
  <si>
    <t>Components of RoE: revenue side</t>
  </si>
  <si>
    <t>Net interest income / equity</t>
  </si>
  <si>
    <t>Net fee &amp; commission income / equity</t>
  </si>
  <si>
    <t>Net trading income (incl. FV result) / equity</t>
  </si>
  <si>
    <t>Other operating income / equity</t>
  </si>
  <si>
    <t>Components of RoE: expenses, costs, provisions, impairments</t>
  </si>
  <si>
    <t>Staff expenses / equity</t>
  </si>
  <si>
    <t>Other admin. (incl. depreciation) expenses / equity</t>
  </si>
  <si>
    <t>Provisions / equity</t>
  </si>
  <si>
    <t>Impairments (credit risk losses) / equity</t>
  </si>
  <si>
    <t>Other (incl. tax) / equity</t>
  </si>
  <si>
    <t>Loans Composition</t>
  </si>
  <si>
    <t>Loans NPL and coverage ratio</t>
  </si>
  <si>
    <t>NACE composition</t>
  </si>
  <si>
    <t>NPL ratio by NACE</t>
  </si>
  <si>
    <t>Own funds and RWA</t>
  </si>
  <si>
    <t xml:space="preserve"> </t>
  </si>
  <si>
    <t>Net fee and comission income to total net operating income</t>
  </si>
  <si>
    <t>Gross carrying amount of loans at amortised costs to Households</t>
  </si>
  <si>
    <t>Gross carrying amount of loans at amortised costs to Households of which: Loans collateralised by residential immovable property</t>
  </si>
  <si>
    <t>Gross carrying amount of loans at amortised costs to Non-financial corporations</t>
  </si>
  <si>
    <t>Gross carrying amount of loans at amortised costs to NFCs of which: Small and Medium-sized Enterprises</t>
  </si>
  <si>
    <t>Gross carrying amount of loans at amortised costs to NFCs of which: Loans collateralised by commercial immovable property</t>
  </si>
  <si>
    <t>Gross carrying amount of  non-performing loans at amortised costs to Households</t>
  </si>
  <si>
    <t>Gross carrying amount of non-performing loans at amortised costs to Households of which: Loans collateralised by residential immovable property</t>
  </si>
  <si>
    <t>Gross carrying amount of non-performing loans at amortised costs to Non-financial corporations</t>
  </si>
  <si>
    <t>Gross carrying amount of non-performing loans at amortised costs to NFCs of which: Small and Medium-sized Enterprises</t>
  </si>
  <si>
    <t>Gross carrying amount of non-performing loans at amortised costs to NFCs of which: Loans collateralised by commercial immovable property</t>
  </si>
  <si>
    <t>Gross carrying amounts of loans at amortised costs to Households: Non-performing (A) / Gross carrying amount (B)</t>
  </si>
  <si>
    <t>Gross carrying amounts of loans at amortised costs to Households of which: Loans collateralised by residential immovable property: Non-performing  (A) / Gross carrying amount (B)</t>
  </si>
  <si>
    <t>Gross carrying amounts of loans at amortised costs to Non-financial corporations: Non-performing  (A) / Gross carrying amount (B)</t>
  </si>
  <si>
    <t>Gross carrying amounts of loans at amortised costs to NFCs of which: Small and Medium-sized Enterprises: Non-performing  (A) / Gross carrying amount (B)</t>
  </si>
  <si>
    <t>Gross carrying amounts of loans at amortised costs to NFCs of which: Loans collateralised by commercial immovable property: Non-performing  (A) / Gross carrying amount (B)</t>
  </si>
  <si>
    <t>Gross carrying amounts of loans at amortised costs to Households: Accumulated impairment (A) / Non-performing (B)</t>
  </si>
  <si>
    <t>F18.00</t>
  </si>
  <si>
    <t>Gross carrying amounts of loans at amortised costs to Households of which: Loans collateralised by residential immovable property: Accumulated impairment (A) / Non-performing (B)</t>
  </si>
  <si>
    <t>Gross carrying amounts of loans at amortised costs to Non-financial corporations: Accumulated impairment (A) / Non-performing (B)</t>
  </si>
  <si>
    <t>Gross carrying amounts of loans at amortised costs to NFCs of which: Small and Medium-sized Enterprises Accumulated impairment (A) / Non-performing (B)</t>
  </si>
  <si>
    <t>Gross carrying amounts of loans at amortised costs to NFCs of which: Loans collateralised by commercial immovable property Accumulated impairment (A) / Non-performing (B)</t>
  </si>
  <si>
    <t>NFCs loans and advances - A Agriculture, forestry and fishing</t>
  </si>
  <si>
    <t>NFCs loans and advances - A Agriculture, forestry and fishing (A) / Total gross carrying amount Loans and advances (B)</t>
  </si>
  <si>
    <t>F 06.01</t>
  </si>
  <si>
    <t>F06.01</t>
  </si>
  <si>
    <t>NFCs loans and advances - B Mining and quarrying</t>
  </si>
  <si>
    <t>NFCs loans and advances - B Mining and quarrying (A) / Total gross carrying amount Loans and advances (B)</t>
  </si>
  <si>
    <t>NFCs loans and advances - C Manufacturing</t>
  </si>
  <si>
    <t>NFCs loans and advances - C Manufacturing (A) / Total gross carrying amount Loans and advances (B)</t>
  </si>
  <si>
    <t>NFCs loans and advances - D Electricity, gas, steam and air conditioning supply</t>
  </si>
  <si>
    <t>NFCs loans and advances - D Electricity, gas, steam and air conditioning supply (A) / Total gross carrying amount Loans and advances (B)</t>
  </si>
  <si>
    <t>NFCs loans and advances - E Water supply</t>
  </si>
  <si>
    <t>NFCs loans and advances - E Water supply (A) / Total gross carrying amount Loans and advances (B)</t>
  </si>
  <si>
    <t>NFCs loans and advances - F Construction</t>
  </si>
  <si>
    <t>NFCs loans and advances - F Construction (A) / Total gross carrying amount Loans and advances (B)</t>
  </si>
  <si>
    <t>NFCs loans and advances - G Wholesale and retail trade</t>
  </si>
  <si>
    <t>NFCs loans and advances - G Wholesale and retail trade (A) / Total gross carrying amount Loans and advances (B)</t>
  </si>
  <si>
    <t>NFCs loans and advances - H Transport and storage</t>
  </si>
  <si>
    <t>NFCs loans and advances - H Transport and storage (A) / Total gross carrying amount Loans and advances (B)</t>
  </si>
  <si>
    <t>NFCs loans and advances - I Accommodation and food service activities</t>
  </si>
  <si>
    <t>NFCs loans and advances - I Accommodation and food service activities (A) / Total gross carrying amount Loans and advances (B)</t>
  </si>
  <si>
    <t>NFCs loans and advances - J Information and communication</t>
  </si>
  <si>
    <t>NFCs loans and advances - J Information and communication (A) / Total gross carrying amount Loans and advances (B)</t>
  </si>
  <si>
    <t>NFCs loans and advances - K Financial and insurance activities</t>
  </si>
  <si>
    <t>NFCs loans and advances - K Financial and insurance activities (A) / Total gross carrying amount Loans and advances (B)</t>
  </si>
  <si>
    <t>NFCs loans and advances - L Real estate activities</t>
  </si>
  <si>
    <t>NFCs loans and advances - L Real estate activities (A) / Total gross carrying amount Loans and advances (B)</t>
  </si>
  <si>
    <t>NFCs loans and advances - M Professional, scientific and technical activities</t>
  </si>
  <si>
    <t>NFCs loans and advances - M Professional, scientific and technical activities (A) / Total gross carrying amount Loans and advances (B)</t>
  </si>
  <si>
    <t>NFCs loans and advances - N Administrative and support service activities</t>
  </si>
  <si>
    <t>NFCs loans and advances - N Administrative and support service activities (A) / Total gross carrying amount Loans and advances (B)</t>
  </si>
  <si>
    <t>NFCs loans and advances - O Public administration and defence, compulsory social security</t>
  </si>
  <si>
    <t>NFCs loans and advances - O Public administration and defence, compulsory social security (A) / Total gross carrying amount Loans and advances (B)</t>
  </si>
  <si>
    <t>NFCs loans and advances - P Education</t>
  </si>
  <si>
    <t>NFCs loans and advances - P Education (A) / Total gross carrying amount Loans and advances (B)</t>
  </si>
  <si>
    <t>NFCs loans and advances - Q Human health services and social work activities</t>
  </si>
  <si>
    <t>NFCs loans and advances - Q Human health services and social work activities (A) / Total gross carrying amount Loans and advances (B)</t>
  </si>
  <si>
    <t>NFCs loans and advances - R Arts, entertainment and recreation</t>
  </si>
  <si>
    <t>NFCs loans and advances - R Arts, entertainment and recreation (A) / Total gross carrying amount Loans and advances (B)</t>
  </si>
  <si>
    <t>NFCs loans and advances - S Other services</t>
  </si>
  <si>
    <t>NFCs loans and advances - S Other services (A) / Total gross carrying amount Loans and advances (B)</t>
  </si>
  <si>
    <t>NFCs NPLs - A Agriculture, forestry and fishing</t>
  </si>
  <si>
    <t>NFCs loans and advances - A Agriculture, forestry and fishing : Non-performing (A) /Loans and advances (B)</t>
  </si>
  <si>
    <t>NFCs NPLs - B Mining and quarrying</t>
  </si>
  <si>
    <t>NFCs loans and advances - B Mining and quarrying : Non-performing (A) /Loans and advances (B)</t>
  </si>
  <si>
    <t>NFCs NPLs - C Manufacturing</t>
  </si>
  <si>
    <t>NFCs loans and advances - C Manufacturing : Non-performing (A) /Loans and advances (B)</t>
  </si>
  <si>
    <t>NFCs NPLs - D Electricity, gas, steam and air conditioning supply</t>
  </si>
  <si>
    <t>NFCs loans and advances - D Electricity, gas, steam and air conditioning supply : Non-performing (A) /Loans and advances (B)</t>
  </si>
  <si>
    <t>NFCs NPLs - E Water supply</t>
  </si>
  <si>
    <t>NFCs loans and advances - E Water supply : Non-performing (A) /Loans and advances (B)</t>
  </si>
  <si>
    <t>NFCs NPLs - F Construction</t>
  </si>
  <si>
    <t>NFCs loans and advances - F Construction : Non-performing (A) /Loans and advances (B)</t>
  </si>
  <si>
    <t>NFCs NPLs - G Wholesale and retail trade</t>
  </si>
  <si>
    <t>NFCs loans and advances - G Wholesale and retail trade : Non-performing (A) /Loans and advances (B)</t>
  </si>
  <si>
    <t>NFCs NPLs - H Transport and storage</t>
  </si>
  <si>
    <t>NFCs loans and advances - H Transport and storage : Non-performing (A) /Loans and advances (B)</t>
  </si>
  <si>
    <t>NFCs NPLs - I Accommodation and food service activities</t>
  </si>
  <si>
    <t>NFCs loans and advances - I Accommodation and food service activities : Non-performing (A) /Loans and advances (B)</t>
  </si>
  <si>
    <t>NFCs NPLs - J Information and communication</t>
  </si>
  <si>
    <t>NFCs loans and advances - J Information and communication : Non-performing (A) /Loans and advances (B)</t>
  </si>
  <si>
    <t>NFCs NPLs - K Financial and insurance activities</t>
  </si>
  <si>
    <t>NFCs loans and advances - K Financial and insurance activities : Non-performing (A) /Loans and advances (B)</t>
  </si>
  <si>
    <t>NFCs NPLs - L Real estate activities</t>
  </si>
  <si>
    <t>NFCs loans and advances - L Real estate activities : Non-performing (A) /Loans and advances (B)</t>
  </si>
  <si>
    <t>NFCs NPLs - M Professional, scientific and technical activities</t>
  </si>
  <si>
    <t>NFCs loans and advances - M Professional, scientific and technical activities : Non-performing (A) /Loans and advances (B)</t>
  </si>
  <si>
    <t>NFCs NPLs - N Administrative and support service activities</t>
  </si>
  <si>
    <t>NFCs loans and advances - N Administrative and support service activities : Non-performing (A) /Loans and advances (B)</t>
  </si>
  <si>
    <t>NFCs NPLs - O Public administration and defence, compulsory social security</t>
  </si>
  <si>
    <t>NFCs loans and advances - O Public administration and defence, compulsory social security : Non-performing (A) /Loans and advances (B)</t>
  </si>
  <si>
    <t>NFCs NPLs - P Education</t>
  </si>
  <si>
    <t>NFCs loans and advances - P Education : Non-performing (A) /Loans and advances (B)</t>
  </si>
  <si>
    <t>NFCs NPLs - Q Human health services and social work activities</t>
  </si>
  <si>
    <t>NFCs loans and advances - Q Human health services and social work activities : Non-performing (A) /Loans and advances (B)</t>
  </si>
  <si>
    <t>NFCs NPLs - R Arts, entertainment and recreation</t>
  </si>
  <si>
    <t>NFCs loans and advances - R Arts, entertainment and recreation : Non-performing (A) /Loans and advances (B)</t>
  </si>
  <si>
    <t>NFCs NPLs - S Other services</t>
  </si>
  <si>
    <t>NFCs loans and advances - S Other services : Non-performing (A) /Loans and advances (B)</t>
  </si>
  <si>
    <t>Deposits from HHs (A) / Total liabilities (B)</t>
  </si>
  <si>
    <t>F01.02</t>
  </si>
  <si>
    <t>Deposits from NFCs (A) / Total liabilities (B)</t>
  </si>
  <si>
    <t>Other deposits</t>
  </si>
  <si>
    <t>Other deposits (A) / Total liabilities (B)</t>
  </si>
  <si>
    <t>Gross carrying amount</t>
  </si>
  <si>
    <t>Loan commitments to HHs (A) / Total loan commitments given (B)</t>
  </si>
  <si>
    <t>Loan commitments to NFCs (A) / Total loan commitments given (B)</t>
  </si>
  <si>
    <t>Tier 1 capital volume (A)</t>
  </si>
  <si>
    <t>Capital instruments eligible as CET1 Capital (A) / Tier 1 capital volume (B)</t>
  </si>
  <si>
    <t>C01.00</t>
  </si>
  <si>
    <t>Retained earnings (A) / Tier 1 capital volume (B)</t>
  </si>
  <si>
    <t>Accumulated other comprehensive income (A) / Tier 1 capital volume (B)</t>
  </si>
  <si>
    <t>Calculated as SCV_4 - Securitisation risk exposure amounts of total credit risk exposure amounts</t>
  </si>
  <si>
    <t>(Interest income - Interest expense )(A) / Equity (B)</t>
  </si>
  <si>
    <t>Fee &amp; commission income - Fee &amp; commission expense (A) / Equity (B)</t>
  </si>
  <si>
    <t>Net Gains or (-) losses on financial assets and liabilities: held for trading, trading, non-trading financial assets mandatorily at fair value through profit or loss, designated at fair value through profit or loss (A) / Equity (B)</t>
  </si>
  <si>
    <t>Total net operating income - net interest income - Fee &amp; commission income - net trading income (A) / Equity (B)</t>
  </si>
  <si>
    <t>Staff expenses (A) / Equity (B)</t>
  </si>
  <si>
    <t>Other admin. (incl. depreciation) expenses (A) / Equity (B)</t>
  </si>
  <si>
    <t>Provisions (A) / Equity (B)</t>
  </si>
  <si>
    <t>Impairments (credit risk losses) (A) / Equity (B)</t>
  </si>
  <si>
    <t>Label</t>
  </si>
  <si>
    <t>Asset composition - Cash balances</t>
  </si>
  <si>
    <t>Asset composition - Equity instruments</t>
  </si>
  <si>
    <t>Asset composition - Debt securities</t>
  </si>
  <si>
    <t>Asset composition - Loans and advances</t>
  </si>
  <si>
    <t>Asset composition - Derivatives</t>
  </si>
  <si>
    <t>Asset composition - Other Assets</t>
  </si>
  <si>
    <t>Financial Assets - Share of financial assets valued at (amortised) cost</t>
  </si>
  <si>
    <t>Financial Assets - Share of financial assets at fair value through OCI</t>
  </si>
  <si>
    <t>Financial Assets - Share of financial assets at fair value through profit&amp;loss</t>
  </si>
  <si>
    <t>Liabilities composition - Debt securities issued</t>
  </si>
  <si>
    <t>Liabilities composition - Deposits from credit institutions</t>
  </si>
  <si>
    <t>Liabilities composition - Customer deposits from HHs</t>
  </si>
  <si>
    <t>Liabilities composition - Customer deposits from NFCs</t>
  </si>
  <si>
    <t>Liabilities composition - Other deposits</t>
  </si>
  <si>
    <t>Contingent liabilities - loan commitments volume</t>
  </si>
  <si>
    <t>Contingent liabilities - Share of loan commitments to HHs</t>
  </si>
  <si>
    <t>Contingent liabilities - Share of loan commitments to NFCs</t>
  </si>
  <si>
    <t>Loans and advances at amortised cost - HHs</t>
  </si>
  <si>
    <t>Loans and advances at amortised cost - HHs, of which mortgages</t>
  </si>
  <si>
    <t>Loans and advances at amortised cost - NFCs</t>
  </si>
  <si>
    <t>Loans and advances at amortised cost - NFCs, of which SMEs</t>
  </si>
  <si>
    <t>Loans and advances at amortised cost - NFCs, of which CRE</t>
  </si>
  <si>
    <t>Non-performing loans and advances</t>
  </si>
  <si>
    <t>Non-performing loans and advances at amortised cost - HHs</t>
  </si>
  <si>
    <t>Non-performing loans and advances at amortised cost - HHs, of which mortgages</t>
  </si>
  <si>
    <t>Non-performing loans and advances at amortised cost - NFCs</t>
  </si>
  <si>
    <t>Non-performing loans and advances at amortised cost - NFCs, of which SMEs</t>
  </si>
  <si>
    <t>Non-performing loans and advances at amortised cost - NFCs, of which CRE</t>
  </si>
  <si>
    <t>Loans and advances: NPL ratio</t>
  </si>
  <si>
    <t>Loans and advances at amortised cost: NPL ratio - HHs</t>
  </si>
  <si>
    <t>Loans and advances at amortised cost: NPL ratio - NFCs</t>
  </si>
  <si>
    <t>Loans and advances at amortised cost: NPL ratio - NFCs, of which SMEs</t>
  </si>
  <si>
    <t>Non-performing loans and advances: coverage ratio</t>
  </si>
  <si>
    <t>Non-performing loans and advances at amortised cost: coverage ratio - HHs</t>
  </si>
  <si>
    <t>Non-performing loans and advances at amortised cost: coverage ratio - HHs, of which mortgages</t>
  </si>
  <si>
    <t>Non-performing loans and advances at amortised cost: coverage ratio - NFCs</t>
  </si>
  <si>
    <t>Non-performing loans and advances at amortised cost: coverage ratio - NFCs, of which SMEs</t>
  </si>
  <si>
    <t>Non-performing loans and advances at amortised cost: coverage ratio - NFCs, of which CRE</t>
  </si>
  <si>
    <t>Distribution of NFC loans and advances by NACE code (other than trading exposures) - A Agriculture, forestry and fishing</t>
  </si>
  <si>
    <t>Distribution of NFC loans and advances by NACE code (other than trading exposures) - B Mining and quarrying</t>
  </si>
  <si>
    <t>Distribution of NFC loans and advances by NACE code (other than trading exposures) - C Manufacturing</t>
  </si>
  <si>
    <t>Distribution of NFC loans and advances by NACE code (other than trading exposures) - D Electricity, gas, steam and air conditioning supply</t>
  </si>
  <si>
    <t>Distribution of NFC loans and advances by NACE code (other than trading exposures) - E Water supply</t>
  </si>
  <si>
    <t>Distribution of NFC loans and advances by NACE code (other than trading exposures) - F Construction</t>
  </si>
  <si>
    <t>Distribution of NFC loans and advances by NACE code (other than trading exposures) - G Wholesale and retail trade</t>
  </si>
  <si>
    <t>Distribution of NFC loans and advances by NACE code (other than trading exposures) - H Transport and storage</t>
  </si>
  <si>
    <t>Distribution of NFC loans and advances by NACE code (other than trading exposures) - I Accommodation and food service activities</t>
  </si>
  <si>
    <t>Distribution of NFC loans and advances by NACE code (other than trading exposures) - J Information and communication</t>
  </si>
  <si>
    <t>Distribution of NFC loans and advances by NACE code (other than trading exposures) - K Financial and insurance activities</t>
  </si>
  <si>
    <t>Distribution of NFC loans and advances by NACE code (other than trading exposures) - L Real estate activities</t>
  </si>
  <si>
    <t>Distribution of NFC loans and advances by NACE code (other than trading exposures) - M Professional, scientific and technical activities</t>
  </si>
  <si>
    <t>Distribution of NFC loans and advances by NACE code (other than trading exposures) - N Administrative and support service activities</t>
  </si>
  <si>
    <t>Distribution of NFC loans and advances by NACE code (other than trading exposures) - O Public administration and defence, compulsory social security</t>
  </si>
  <si>
    <t>Distribution of NFC loans and advances by NACE code (other than trading exposures) - P Education</t>
  </si>
  <si>
    <t>Distribution of NFC loans and advances by NACE code (other than trading exposures) - Q Human health services and social work activities</t>
  </si>
  <si>
    <t>Distribution of NFC loans and advances by NACE code (other than trading exposures) - R Arts, entertainment and recreation</t>
  </si>
  <si>
    <t>Distribution of NFC loans and advances by NACE code (other than trading exposures) - S Other services</t>
  </si>
  <si>
    <t>NPL ratios of NFC loans and advances by NACE code (other than trading exposures) - A Agriculture, forestry and fishing</t>
  </si>
  <si>
    <t>NPL ratios of NFC loans and advances by NACE code (other than trading exposures) - B Mining and quarrying</t>
  </si>
  <si>
    <t>NPL ratios of NFC loans and advances by NACE code (other than trading exposures) - C Manufacturing</t>
  </si>
  <si>
    <t>NPL ratios of NFC loans and advances by NACE code (other than trading exposures) - D Electricity, gas, steam and air conditioning supply</t>
  </si>
  <si>
    <t>NPL ratios of NFC loans and advances by NACE code (other than trading exposures) - E Water supply</t>
  </si>
  <si>
    <t>NPL ratios of NFC loans and advances by NACE code (other than trading exposures) - F Construction</t>
  </si>
  <si>
    <t>NPL ratios of NFC loans and advances by NACE code (other than trading exposures) - G Wholesale and retail trade</t>
  </si>
  <si>
    <t>NPL ratios of NFC loans and advances by NACE code (other than trading exposures) - H Transport and storage</t>
  </si>
  <si>
    <t>NPL ratios of NFC loans and advances by NACE code (other than trading exposures) - I Accommodation and food service activities</t>
  </si>
  <si>
    <t>NPL ratios of NFC loans and advances by NACE code (other than trading exposures) - J Information and communication</t>
  </si>
  <si>
    <t>NPL ratios of NFC loans and advances by NACE code (other than trading exposures) - K Financial and insurance activities</t>
  </si>
  <si>
    <t>NPL ratios of NFC loans and advances by NACE code (other than trading exposures) - L Real estate activities</t>
  </si>
  <si>
    <t>NPL ratios of NFC loans and advances by NACE code (other than trading exposures) - M Professional, scientific and technical activities</t>
  </si>
  <si>
    <t>NPL ratios of NFC loans and advances by NACE code (other than trading exposures) - N Administrative and support service activities</t>
  </si>
  <si>
    <t>NPL ratios of NFC loans and advances by NACE code (other than trading exposures) - O Public administration and defence, compulsory social security</t>
  </si>
  <si>
    <t>NPL ratios of NFC loans and advances by NACE code (other than trading exposures) - P Education</t>
  </si>
  <si>
    <t>NPL ratios of NFC loans and advances by NACE code (other than trading exposures) - Q Human health services and social work activities</t>
  </si>
  <si>
    <t>NPL ratios of NFC loans and advances by NACE code (other than trading exposures) - R Arts, entertainment and recreation</t>
  </si>
  <si>
    <t>NPL ratios of NFC loans and advances by NACE code (other than trading exposures) - S Other services</t>
  </si>
  <si>
    <t>Composition of own funds (Tier 1 capital) - Own funds (Tier 1 capital) volume</t>
  </si>
  <si>
    <t>Composition of own funds (Tier 1 capital) - Capital instruments eligible as CET1 Capital</t>
  </si>
  <si>
    <t>Composition of own funds (Tier 1 capital) - Retained earnings</t>
  </si>
  <si>
    <t>Composition of own funds (Tier 1 capital) - Accumulated other comprehensive income</t>
  </si>
  <si>
    <t>Composition of own funds (Tier 1 capital) - Additional Tier 1 capital</t>
  </si>
  <si>
    <t>RWA composition - RWA volume</t>
  </si>
  <si>
    <t>RWA composition - Securitisation capital requirements</t>
  </si>
  <si>
    <t>RWA composition - Market risk capital requirements</t>
  </si>
  <si>
    <t>RWA composition - Operational risk capital requirements</t>
  </si>
  <si>
    <t>Loans and advances at amortised cost - Stage 1</t>
  </si>
  <si>
    <t>Loans and advances at amortised cost - Stage 2</t>
  </si>
  <si>
    <t>Loans and advances at amortised cost - Stage 3</t>
  </si>
  <si>
    <t>Loans and advances at amortised cost - Coverage ratio of stage 1 loans and advances</t>
  </si>
  <si>
    <t>Loans and advances at amortised cost - Coverage ratio of stage 2 loans and advances</t>
  </si>
  <si>
    <t>Loans and advances at amortised cost - Coverage ratio of stage 3 loans and advances</t>
  </si>
  <si>
    <t>Sovereign exposure - Total gross carrying amount, of which: to home country</t>
  </si>
  <si>
    <t>Sovereign exposure - Total gross carrying amount, of which: to other EU/EEA countries</t>
  </si>
  <si>
    <t>Sovereign exposure - Total carrying amount (net of short positions)</t>
  </si>
  <si>
    <t>Total</t>
  </si>
  <si>
    <t>T91_1</t>
  </si>
  <si>
    <t>T91_2</t>
  </si>
  <si>
    <t>T91_3</t>
  </si>
  <si>
    <t>T91_4</t>
  </si>
  <si>
    <t>T91_5</t>
  </si>
  <si>
    <t>T91_6</t>
  </si>
  <si>
    <t>T93_1</t>
  </si>
  <si>
    <t>T93_2</t>
  </si>
  <si>
    <t>T93_3</t>
  </si>
  <si>
    <t>T93_4</t>
  </si>
  <si>
    <t>Statistical Annex Item</t>
  </si>
  <si>
    <t>Common equity TIER 1 capital (A) / Total risk exposure amount (B) with both, numerator and denominator, being adjusted for transitional effects</t>
  </si>
  <si>
    <r>
      <t xml:space="preserve">Cost of risk </t>
    </r>
    <r>
      <rPr>
        <vertAlign val="superscript"/>
        <sz val="10"/>
        <color theme="1"/>
        <rFont val="Calibri"/>
        <family val="2"/>
      </rPr>
      <t>(3)</t>
    </r>
  </si>
  <si>
    <t>RI's parameter shown</t>
  </si>
  <si>
    <t>Loans and advances: HHs</t>
  </si>
  <si>
    <t>Loans and advances: Mortgages</t>
  </si>
  <si>
    <t>Loans and advances: NFCs</t>
  </si>
  <si>
    <t>Loans and advances: SME</t>
  </si>
  <si>
    <t>Loans and advances: CRE</t>
  </si>
  <si>
    <t>Non-performing loans and advances: HHs</t>
  </si>
  <si>
    <t>Non-performing loans and advances: Mortgages</t>
  </si>
  <si>
    <t>Non-performing loans and advances: NFCs</t>
  </si>
  <si>
    <t>Non-performing loans and advances: SME</t>
  </si>
  <si>
    <t>Non-performing loans and advances: CRE</t>
  </si>
  <si>
    <t>NPL ratio: HHs</t>
  </si>
  <si>
    <t>NPL ratio: Mortgages</t>
  </si>
  <si>
    <t>NPL ratio: NFCs</t>
  </si>
  <si>
    <t>NPL ratio: SME</t>
  </si>
  <si>
    <t>NPL ratio: CRE</t>
  </si>
  <si>
    <t>Coverage ratio: HHs</t>
  </si>
  <si>
    <t>Coverage ratio: Mortgages</t>
  </si>
  <si>
    <t>Coverage ratio: NFCs</t>
  </si>
  <si>
    <t>Coverage ratio: SME</t>
  </si>
  <si>
    <t>Coverage ratio: CRE</t>
  </si>
  <si>
    <t>Sovereign exposure maturities 1Y - 5Y</t>
  </si>
  <si>
    <t>Sovereign exposure maturities 1Y - 5Y (A) / Sum of the sovereign exposure values in all maturities  (B)</t>
  </si>
  <si>
    <r>
      <t>Net interest income on equity (numerator annualised, denominator as average)</t>
    </r>
    <r>
      <rPr>
        <vertAlign val="superscript"/>
        <sz val="10"/>
        <color theme="1"/>
        <rFont val="Calibri"/>
        <family val="2"/>
        <scheme val="minor"/>
      </rPr>
      <t xml:space="preserve"> (2)</t>
    </r>
  </si>
  <si>
    <r>
      <t>Net fee &amp; commission income on equity (numerator annualised, denominator as average)</t>
    </r>
    <r>
      <rPr>
        <vertAlign val="superscript"/>
        <sz val="10"/>
        <color theme="1"/>
        <rFont val="Calibri"/>
        <family val="2"/>
        <scheme val="minor"/>
      </rPr>
      <t xml:space="preserve"> (2)</t>
    </r>
  </si>
  <si>
    <r>
      <t>Net trading income (incl. FV result) on equity (numerator annualised, denominator as average)</t>
    </r>
    <r>
      <rPr>
        <vertAlign val="superscript"/>
        <sz val="10"/>
        <color theme="1"/>
        <rFont val="Calibri"/>
        <family val="2"/>
        <scheme val="minor"/>
      </rPr>
      <t xml:space="preserve"> (2)</t>
    </r>
  </si>
  <si>
    <r>
      <t>Other operating income on equity (numerator annualised, denominator as average)</t>
    </r>
    <r>
      <rPr>
        <vertAlign val="superscript"/>
        <sz val="10"/>
        <color theme="1"/>
        <rFont val="Calibri"/>
        <family val="2"/>
        <scheme val="minor"/>
      </rPr>
      <t xml:space="preserve"> (2)</t>
    </r>
  </si>
  <si>
    <r>
      <t>Staff expenses on equity (numerator annualised, denominator as average)</t>
    </r>
    <r>
      <rPr>
        <vertAlign val="superscript"/>
        <sz val="10"/>
        <color theme="1"/>
        <rFont val="Calibri"/>
        <family val="2"/>
        <scheme val="minor"/>
      </rPr>
      <t xml:space="preserve"> (2)</t>
    </r>
  </si>
  <si>
    <r>
      <t>Other admin. (incl. depreciation) expenses on equity (numerator annualised, denominator as average)</t>
    </r>
    <r>
      <rPr>
        <vertAlign val="superscript"/>
        <sz val="10"/>
        <color theme="1"/>
        <rFont val="Calibri"/>
        <family val="2"/>
        <scheme val="minor"/>
      </rPr>
      <t xml:space="preserve"> (2)</t>
    </r>
  </si>
  <si>
    <r>
      <t>Provisions on equity (numerator annualised, denominator as average)</t>
    </r>
    <r>
      <rPr>
        <vertAlign val="superscript"/>
        <sz val="10"/>
        <color theme="1"/>
        <rFont val="Calibri"/>
        <family val="2"/>
        <scheme val="minor"/>
      </rPr>
      <t xml:space="preserve"> (2)</t>
    </r>
  </si>
  <si>
    <r>
      <t xml:space="preserve">Impairments (credit risk losses) on equity (numerator annualised, denominator as average) </t>
    </r>
    <r>
      <rPr>
        <vertAlign val="superscript"/>
        <sz val="10"/>
        <color theme="1"/>
        <rFont val="Calibri"/>
        <family val="2"/>
        <scheme val="minor"/>
      </rPr>
      <t>(2)</t>
    </r>
  </si>
  <si>
    <r>
      <t>Other (incl. tax) on equity (numerator annualised, denominator as average)</t>
    </r>
    <r>
      <rPr>
        <vertAlign val="superscript"/>
        <sz val="10"/>
        <color theme="1"/>
        <rFont val="Calibri"/>
        <family val="2"/>
        <scheme val="minor"/>
      </rPr>
      <t xml:space="preserve"> (2)</t>
    </r>
  </si>
  <si>
    <t>0010</t>
  </si>
  <si>
    <t>0020</t>
  </si>
  <si>
    <t>0040</t>
  </si>
  <si>
    <t>0050</t>
  </si>
  <si>
    <t>0060</t>
  </si>
  <si>
    <t>Coverage of NPLs (A) / Non-performing (B)</t>
  </si>
  <si>
    <t>0150</t>
  </si>
  <si>
    <t>F 91.03</t>
  </si>
  <si>
    <t>Loans and advances with expired EBA-compliant moratoria: HHs</t>
  </si>
  <si>
    <t>Households (A) / Total Loans and advances with expired EBA-compliant moratoria (B)</t>
  </si>
  <si>
    <t>Loans and advances with expired EBA-compliant moratoria: NFCs</t>
  </si>
  <si>
    <t>NFCs (A) / Total Loans and advances with expired EBA-compliant moratoria (B)</t>
  </si>
  <si>
    <t>Loans and advances with expired EBA-compliant moratoria: Stage 2</t>
  </si>
  <si>
    <t>Stage 2 (A) / Total Loans and advances with expired EBA-compliant moratoria (B)</t>
  </si>
  <si>
    <t>Loans and advances with expired EBA-compliant moratoria: Non-performing</t>
  </si>
  <si>
    <t>Non-performing (A) / Total Loans and advances with expired EBA-compliant moratoria (B)</t>
  </si>
  <si>
    <t>Loans and advances with expired EBA-compliant moratoria: Coverage of NPLs</t>
  </si>
  <si>
    <t>0120</t>
  </si>
  <si>
    <t>0030</t>
  </si>
  <si>
    <t>0070</t>
  </si>
  <si>
    <t>0080</t>
  </si>
  <si>
    <t>F 91.05</t>
  </si>
  <si>
    <t>Sovereign exposure - Total carrying amount (net of short positions), of which: Financial assets held for trading</t>
  </si>
  <si>
    <t>Sovereign exposure - Total carrying amount (net of short positions), of which: Fair value through P&amp;L</t>
  </si>
  <si>
    <t>Sovereign exposure - Total carrying amount (net of short positions), of which: Fair value through OCI</t>
  </si>
  <si>
    <t>Sovereign exposure - Total carrying amount (net of short positions), of which: Amortised cost</t>
  </si>
  <si>
    <t>Sovereign exposure - Total carrying amount (net of short positions), of which: Other financial assets</t>
  </si>
  <si>
    <t>Sovereign exposure - Total gross carrying amount by maturity: 0 - 3M</t>
  </si>
  <si>
    <t>Sovereign exposure - Total gross carrying amount by maturity: 3M - 1Y</t>
  </si>
  <si>
    <t>Sovereign exposure - Total gross carrying amount by maturity: 1Y - 5Y</t>
  </si>
  <si>
    <t>Sovereign exposure - Total gross carrying amount by maturity: 5Y - 10Y</t>
  </si>
  <si>
    <t>Sovereign exposure - Total gross carrying amount by maturity: 10Y - more</t>
  </si>
  <si>
    <t>Components of RoE: RoE
(Return on Equity)</t>
  </si>
  <si>
    <t>Components of RoE: Net interest income / equity</t>
  </si>
  <si>
    <t>Components of RoE: Net fee &amp; commission income / equity</t>
  </si>
  <si>
    <t>Components of RoE: Net trading income (incl. FV result) / equity</t>
  </si>
  <si>
    <t>Components of RoE: Other operating income / equity</t>
  </si>
  <si>
    <t>Components of RoE: Staff expenses / equity</t>
  </si>
  <si>
    <t>Components of RoE: Other admin. (incl. depreciation) expenses / equity</t>
  </si>
  <si>
    <t>Components of RoE: Provisions / equity</t>
  </si>
  <si>
    <t>Components of RoE: Impairments (credit risk losses) / equity</t>
  </si>
  <si>
    <t>Components of RoE: Other (incl. tax) / equity</t>
  </si>
  <si>
    <t>RWA composition - Credit risk capital requirements</t>
  </si>
  <si>
    <t>Loans and advances at amortised cost: NPL ratio - HHs, of which mortgages</t>
  </si>
  <si>
    <t>Loans and advances at amortised cost: NPL ratio - NFCs, of which CRE</t>
  </si>
  <si>
    <r>
      <t>This table maps the codes in column L of sheet "</t>
    </r>
    <r>
      <rPr>
        <sz val="11"/>
        <color theme="1"/>
        <rFont val="Calibri"/>
        <family val="2"/>
      </rPr>
      <t>Data Annex</t>
    </r>
    <r>
      <rPr>
        <i/>
        <sz val="11"/>
        <color theme="1"/>
        <rFont val="Calibri"/>
        <family val="2"/>
      </rPr>
      <t>"</t>
    </r>
    <r>
      <rPr>
        <sz val="11"/>
        <color theme="1"/>
        <rFont val="Calibri"/>
        <family val="2"/>
        <scheme val="minor"/>
      </rPr>
      <t xml:space="preserve"> with the items of each Statistical Annex table.</t>
    </r>
  </si>
  <si>
    <t>Exposures to Real Estate activities and Construction - by country of counterparty</t>
  </si>
  <si>
    <t>Total exposures to Real Estate activities (NACE L)</t>
  </si>
  <si>
    <t>Non-performing exposures to Real Estate activities (NACE L)</t>
  </si>
  <si>
    <t>Country of counterparty</t>
  </si>
  <si>
    <t>As % of Total of exposures to Non-financial corporations</t>
  </si>
  <si>
    <t>NPL ratio</t>
  </si>
  <si>
    <t>NEU</t>
  </si>
  <si>
    <t>Total exposures to Construction (NACE F)</t>
  </si>
  <si>
    <t>Non-performing exposures to Construction (NACE F)</t>
  </si>
  <si>
    <t>(1) In disclosing aggregated information on the real estate (RE) exposures towards the different national RE markets in the Union, the EBA made use of information in regulatory reporting templates that provide a breakdown of credit exposures. RE exposures are identified as those referred to as both the NACE codes  ‘F’ and ‘L’, although strictly speaking some sub-categories would need to be excluded following the Commercial Real Estate (CRE) definition adopted in the ESRB Recommendation.</t>
  </si>
  <si>
    <t xml:space="preserve">(2) Data is country aggregated on the basis of the residence of the immediate counterparty. The information on the geographical distribution of exposures by country is reported by institutions where non-domestic original exposures in all ‘non-domestic’ countries in all exposures classes are equal or higher than 10 % of total domestic and non-domestic original exposures. For this purpose exposures shall be deemed to be domestic where they are exposures to counterparties located in the Member State where the institution is located.  </t>
  </si>
  <si>
    <t>RE and Construction Exposures</t>
  </si>
  <si>
    <r>
      <t xml:space="preserve">In compliance with the Recommendation ESRB/2016/14 on closing real estate data gaps, the EBA is disclosing aggregated information on the exposures 
towards Non-financial corporations under Real Estate activities (NACE code L) and Construction Sector (NACE code F) </t>
    </r>
    <r>
      <rPr>
        <i/>
        <vertAlign val="superscript"/>
        <sz val="16"/>
        <color theme="0" tint="-0.499984740745262"/>
        <rFont val="Calibri"/>
        <family val="2"/>
      </rPr>
      <t>(1) (2)</t>
    </r>
  </si>
  <si>
    <t>Memo item: Non-EU/EEA countries</t>
  </si>
  <si>
    <t>RE_T11_1</t>
  </si>
  <si>
    <t>RE_T11_2</t>
  </si>
  <si>
    <t>RE_T11_3</t>
  </si>
  <si>
    <t>RE_T11_4</t>
  </si>
  <si>
    <t>RE_T12_1</t>
  </si>
  <si>
    <t>RE_T12_2</t>
  </si>
  <si>
    <t>RE_T12_3</t>
  </si>
  <si>
    <t>RE_T12_4</t>
  </si>
  <si>
    <t>Gross carrying amount (bn€)</t>
  </si>
  <si>
    <t>Total exposures to Real Estate activities (NACE L) - Gross carrying amount</t>
  </si>
  <si>
    <t>Total exposures to Real Estate activities (NACE L) - As % of Total of exposures to Non-financial corporations</t>
  </si>
  <si>
    <t>Non-performing exposures to Real Estate activities (NACE L) - Gross carrying amount</t>
  </si>
  <si>
    <t>Non-performing exposures to Real Estate activities (NACE L) - NPL ratio</t>
  </si>
  <si>
    <t>Total exposures to Real Estate activities (NACE F) - Gross carrying amount</t>
  </si>
  <si>
    <t>Total exposures to Real Estate activities (NACE F) - As % of Total of exposures to Non-financial corporations</t>
  </si>
  <si>
    <t>Non-performing exposures to Real Estate activities (NACE F) - Gross carrying amount</t>
  </si>
  <si>
    <t>Non-performing exposures to Real Estate activities (NACE F) - NPL ratio</t>
  </si>
  <si>
    <t>LI</t>
  </si>
  <si>
    <t>LI_LIQ_17</t>
  </si>
  <si>
    <t>CZ_LIQ_17</t>
  </si>
  <si>
    <t>HR_LIQ_17</t>
  </si>
  <si>
    <t>SK_LIQ_17</t>
  </si>
  <si>
    <t>LI_SVC_1</t>
  </si>
  <si>
    <t>LI_SVC_12</t>
  </si>
  <si>
    <t>LI_SVC_13</t>
  </si>
  <si>
    <t>LI_SVC_2</t>
  </si>
  <si>
    <t>LI_SVC_29</t>
  </si>
  <si>
    <t>LI_SVC_3</t>
  </si>
  <si>
    <t>T07_1|LI</t>
  </si>
  <si>
    <t>T07_2|LI</t>
  </si>
  <si>
    <t>T07_3|LI</t>
  </si>
  <si>
    <t>T07_4|LI</t>
  </si>
  <si>
    <t>T30_1|LI</t>
  </si>
  <si>
    <t>T30_2|LI</t>
  </si>
  <si>
    <t>T30_3|LI</t>
  </si>
  <si>
    <t>T30_4|LI</t>
  </si>
  <si>
    <t>T30_6|LI</t>
  </si>
  <si>
    <t>T31_1|LI</t>
  </si>
  <si>
    <t>LI_AQT_3.1</t>
  </si>
  <si>
    <t>LI_AQT_3.2</t>
  </si>
  <si>
    <t>LI_AQT_41.2</t>
  </si>
  <si>
    <t>LI_AQT_42.2</t>
  </si>
  <si>
    <t>LI_FND_32</t>
  </si>
  <si>
    <t>LI_PFT_21</t>
  </si>
  <si>
    <t>LI_PFT_23</t>
  </si>
  <si>
    <t>LI_PFT_24</t>
  </si>
  <si>
    <t>LI_PFT_25</t>
  </si>
  <si>
    <t>LI_PFT_26</t>
  </si>
  <si>
    <t>LI_PFT_29</t>
  </si>
  <si>
    <t>LI_PFT_41</t>
  </si>
  <si>
    <t>LI_PFT_43</t>
  </si>
  <si>
    <t>T01_1|LI</t>
  </si>
  <si>
    <t>T01_2|LI</t>
  </si>
  <si>
    <t>T01_3|LI</t>
  </si>
  <si>
    <t>T01_4|LI</t>
  </si>
  <si>
    <t>T01_5|LI</t>
  </si>
  <si>
    <t>T01_6|LI</t>
  </si>
  <si>
    <t>T02_1|LI</t>
  </si>
  <si>
    <t>T02_2|LI</t>
  </si>
  <si>
    <t>T03_1|LI</t>
  </si>
  <si>
    <t>T03_2|LI</t>
  </si>
  <si>
    <t>T03_3|LI</t>
  </si>
  <si>
    <t>T04_2|LI</t>
  </si>
  <si>
    <t>T04_3|LI</t>
  </si>
  <si>
    <t>T04_4|LI</t>
  </si>
  <si>
    <t>T04_6|LI</t>
  </si>
  <si>
    <t>T04_7|LI</t>
  </si>
  <si>
    <t>T04_8|LI</t>
  </si>
  <si>
    <t>T05_1|LI</t>
  </si>
  <si>
    <t>T05_2|LI</t>
  </si>
  <si>
    <t>T05_3|LI</t>
  </si>
  <si>
    <t>T05_4|LI</t>
  </si>
  <si>
    <t>T13_1|LI</t>
  </si>
  <si>
    <t>T13_2|LI</t>
  </si>
  <si>
    <t>T13_3|LI</t>
  </si>
  <si>
    <t>T13_4|LI</t>
  </si>
  <si>
    <t>T13_5|LI</t>
  </si>
  <si>
    <t>T13_6|LI</t>
  </si>
  <si>
    <t>T14_0|LI</t>
  </si>
  <si>
    <t>T14_1|LI</t>
  </si>
  <si>
    <t>T14_2|LI</t>
  </si>
  <si>
    <t>T14_3|LI</t>
  </si>
  <si>
    <t>T20_1|LI</t>
  </si>
  <si>
    <t>T20_2|LI</t>
  </si>
  <si>
    <t>T20_3|LI</t>
  </si>
  <si>
    <t>T20_4|LI</t>
  </si>
  <si>
    <t>T20_5|LI</t>
  </si>
  <si>
    <t>T20_6|LI</t>
  </si>
  <si>
    <t>T21_1|LI</t>
  </si>
  <si>
    <t>T21_2|LI</t>
  </si>
  <si>
    <t>T21_3|LI</t>
  </si>
  <si>
    <t>T21_4|LI</t>
  </si>
  <si>
    <t>T21_5|LI</t>
  </si>
  <si>
    <t>T21_6|LI</t>
  </si>
  <si>
    <t>T22_1|LI</t>
  </si>
  <si>
    <t>T22_2|LI</t>
  </si>
  <si>
    <t>T22_3|LI</t>
  </si>
  <si>
    <t>T22_4|LI</t>
  </si>
  <si>
    <t>T22_5|LI</t>
  </si>
  <si>
    <t>T22_6|LI</t>
  </si>
  <si>
    <t>T23_1|LI</t>
  </si>
  <si>
    <t>T23_2|LI</t>
  </si>
  <si>
    <t>T23_3|LI</t>
  </si>
  <si>
    <t>T23_4|LI</t>
  </si>
  <si>
    <t>T23_5|LI</t>
  </si>
  <si>
    <t>T23_6|LI</t>
  </si>
  <si>
    <t>T2410|LI</t>
  </si>
  <si>
    <t>T24_1|LI</t>
  </si>
  <si>
    <t>T24_2|LI</t>
  </si>
  <si>
    <t>T24_3|LI</t>
  </si>
  <si>
    <t>T24_4|LI</t>
  </si>
  <si>
    <t>T24_5|LI</t>
  </si>
  <si>
    <t>T24_6|LI</t>
  </si>
  <si>
    <t>T24_7|LI</t>
  </si>
  <si>
    <t>T24_8|LI</t>
  </si>
  <si>
    <t>T24_9|LI</t>
  </si>
  <si>
    <t>T25_1|LI</t>
  </si>
  <si>
    <t>T25_2|LI</t>
  </si>
  <si>
    <t>T25_3|LI</t>
  </si>
  <si>
    <t>T25_4|LI</t>
  </si>
  <si>
    <t>T25_5|LI</t>
  </si>
  <si>
    <t>T25_6|LI</t>
  </si>
  <si>
    <t>T25_7|LI</t>
  </si>
  <si>
    <t>T25_8|LI</t>
  </si>
  <si>
    <t>T25_9|LI</t>
  </si>
  <si>
    <t>T2610|LI</t>
  </si>
  <si>
    <t>T26_1|LI</t>
  </si>
  <si>
    <t>T26_2|LI</t>
  </si>
  <si>
    <t>T26_3|LI</t>
  </si>
  <si>
    <t>T26_4|LI</t>
  </si>
  <si>
    <t>T26_5|LI</t>
  </si>
  <si>
    <t>T26_6|LI</t>
  </si>
  <si>
    <t>T26_7|LI</t>
  </si>
  <si>
    <t>T26_8|LI</t>
  </si>
  <si>
    <t>T26_9|LI</t>
  </si>
  <si>
    <t>T27_1|LI</t>
  </si>
  <si>
    <t>T27_2|LI</t>
  </si>
  <si>
    <t>T27_3|LI</t>
  </si>
  <si>
    <t>T27_4|LI</t>
  </si>
  <si>
    <t>T27_5|LI</t>
  </si>
  <si>
    <t>T27_6|LI</t>
  </si>
  <si>
    <t>T27_7|LI</t>
  </si>
  <si>
    <t>T27_8|LI</t>
  </si>
  <si>
    <t>T27_9|LI</t>
  </si>
  <si>
    <t>T28_1|LI</t>
  </si>
  <si>
    <t>T28_2|LI</t>
  </si>
  <si>
    <t>T28_3|LI</t>
  </si>
  <si>
    <t>T28_4|LI</t>
  </si>
  <si>
    <t>T28_5|LI</t>
  </si>
  <si>
    <t>T29_1|LI</t>
  </si>
  <si>
    <t>T29_2|LI</t>
  </si>
  <si>
    <t>T29_3|LI</t>
  </si>
  <si>
    <t>T29_4|LI</t>
  </si>
  <si>
    <t>T29_5|LI</t>
  </si>
  <si>
    <t>RE_T11_1|AT</t>
  </si>
  <si>
    <t>RE_T11_1|BE</t>
  </si>
  <si>
    <t>RE_T11_1|BG</t>
  </si>
  <si>
    <t>RE_T11_1|CY</t>
  </si>
  <si>
    <t>RE_T11_1|CZ</t>
  </si>
  <si>
    <t>RE_T11_1|DE</t>
  </si>
  <si>
    <t>RE_T11_1|DK</t>
  </si>
  <si>
    <t>RE_T11_1|EE</t>
  </si>
  <si>
    <t>RE_T11_1|ES</t>
  </si>
  <si>
    <t>RE_T11_1|EU</t>
  </si>
  <si>
    <t>RE_T11_1|FI</t>
  </si>
  <si>
    <t>RE_T11_1|FR</t>
  </si>
  <si>
    <t>RE_T11_1|GR</t>
  </si>
  <si>
    <t>RE_T11_1|HR</t>
  </si>
  <si>
    <t>RE_T11_1|HU</t>
  </si>
  <si>
    <t>RE_T11_1|IE</t>
  </si>
  <si>
    <t>RE_T11_1|IS</t>
  </si>
  <si>
    <t>RE_T11_1|IT</t>
  </si>
  <si>
    <t>RE_T11_1|LI</t>
  </si>
  <si>
    <t>RE_T11_1|LT</t>
  </si>
  <si>
    <t>RE_T11_1|LU</t>
  </si>
  <si>
    <t>RE_T11_1|LV</t>
  </si>
  <si>
    <t>RE_T11_1|MT</t>
  </si>
  <si>
    <t>RE_T11_1|NEU</t>
  </si>
  <si>
    <t>RE_T11_1|NL</t>
  </si>
  <si>
    <t>RE_T11_1|NO</t>
  </si>
  <si>
    <t>RE_T11_1|PL</t>
  </si>
  <si>
    <t>RE_T11_1|PT</t>
  </si>
  <si>
    <t>RE_T11_1|RO</t>
  </si>
  <si>
    <t>RE_T11_1|SE</t>
  </si>
  <si>
    <t>RE_T11_1|SI</t>
  </si>
  <si>
    <t>RE_T11_1|SK</t>
  </si>
  <si>
    <t>RE_T11_2|AT</t>
  </si>
  <si>
    <t>RE_T11_2|BE</t>
  </si>
  <si>
    <t>RE_T11_2|BG</t>
  </si>
  <si>
    <t>RE_T11_2|CY</t>
  </si>
  <si>
    <t>RE_T11_2|CZ</t>
  </si>
  <si>
    <t>RE_T11_2|DE</t>
  </si>
  <si>
    <t>RE_T11_2|DK</t>
  </si>
  <si>
    <t>RE_T11_2|EE</t>
  </si>
  <si>
    <t>RE_T11_2|ES</t>
  </si>
  <si>
    <t>RE_T11_2|EU</t>
  </si>
  <si>
    <t>RE_T11_2|FI</t>
  </si>
  <si>
    <t>RE_T11_2|FR</t>
  </si>
  <si>
    <t>RE_T11_2|GR</t>
  </si>
  <si>
    <t>RE_T11_2|HR</t>
  </si>
  <si>
    <t>RE_T11_2|HU</t>
  </si>
  <si>
    <t>RE_T11_2|IE</t>
  </si>
  <si>
    <t>RE_T11_2|IS</t>
  </si>
  <si>
    <t>RE_T11_2|IT</t>
  </si>
  <si>
    <t>RE_T11_2|LI</t>
  </si>
  <si>
    <t>RE_T11_2|LT</t>
  </si>
  <si>
    <t>RE_T11_2|LU</t>
  </si>
  <si>
    <t>RE_T11_2|LV</t>
  </si>
  <si>
    <t>RE_T11_2|MT</t>
  </si>
  <si>
    <t>RE_T11_2|NEU</t>
  </si>
  <si>
    <t>RE_T11_2|NL</t>
  </si>
  <si>
    <t>RE_T11_2|NO</t>
  </si>
  <si>
    <t>RE_T11_2|PL</t>
  </si>
  <si>
    <t>RE_T11_2|PT</t>
  </si>
  <si>
    <t>RE_T11_2|RO</t>
  </si>
  <si>
    <t>RE_T11_2|SE</t>
  </si>
  <si>
    <t>RE_T11_2|SI</t>
  </si>
  <si>
    <t>RE_T11_2|SK</t>
  </si>
  <si>
    <t>RE_T11_3|AT</t>
  </si>
  <si>
    <t>RE_T11_3|BE</t>
  </si>
  <si>
    <t>RE_T11_3|BG</t>
  </si>
  <si>
    <t>RE_T11_3|CY</t>
  </si>
  <si>
    <t>RE_T11_3|CZ</t>
  </si>
  <si>
    <t>RE_T11_3|DE</t>
  </si>
  <si>
    <t>RE_T11_3|DK</t>
  </si>
  <si>
    <t>RE_T11_3|EE</t>
  </si>
  <si>
    <t>RE_T11_3|ES</t>
  </si>
  <si>
    <t>RE_T11_3|EU</t>
  </si>
  <si>
    <t>RE_T11_3|FI</t>
  </si>
  <si>
    <t>RE_T11_3|FR</t>
  </si>
  <si>
    <t>RE_T11_3|GR</t>
  </si>
  <si>
    <t>RE_T11_3|HR</t>
  </si>
  <si>
    <t>RE_T11_3|HU</t>
  </si>
  <si>
    <t>RE_T11_3|IE</t>
  </si>
  <si>
    <t>RE_T11_3|IS</t>
  </si>
  <si>
    <t>RE_T11_3|IT</t>
  </si>
  <si>
    <t>RE_T11_3|LI</t>
  </si>
  <si>
    <t>RE_T11_3|LT</t>
  </si>
  <si>
    <t>RE_T11_3|LU</t>
  </si>
  <si>
    <t>RE_T11_3|LV</t>
  </si>
  <si>
    <t>RE_T11_3|MT</t>
  </si>
  <si>
    <t>RE_T11_3|NEU</t>
  </si>
  <si>
    <t>RE_T11_3|NL</t>
  </si>
  <si>
    <t>RE_T11_3|NO</t>
  </si>
  <si>
    <t>RE_T11_3|PL</t>
  </si>
  <si>
    <t>RE_T11_3|PT</t>
  </si>
  <si>
    <t>RE_T11_3|RO</t>
  </si>
  <si>
    <t>RE_T11_3|SE</t>
  </si>
  <si>
    <t>RE_T11_3|SI</t>
  </si>
  <si>
    <t>RE_T11_3|SK</t>
  </si>
  <si>
    <t>RE_T11_4|AT</t>
  </si>
  <si>
    <t>RE_T11_4|BE</t>
  </si>
  <si>
    <t>RE_T11_4|BG</t>
  </si>
  <si>
    <t>RE_T11_4|CY</t>
  </si>
  <si>
    <t>RE_T11_4|CZ</t>
  </si>
  <si>
    <t>RE_T11_4|DE</t>
  </si>
  <si>
    <t>RE_T11_4|DK</t>
  </si>
  <si>
    <t>RE_T11_4|EE</t>
  </si>
  <si>
    <t>RE_T11_4|ES</t>
  </si>
  <si>
    <t>RE_T11_4|EU</t>
  </si>
  <si>
    <t>RE_T11_4|FI</t>
  </si>
  <si>
    <t>RE_T11_4|FR</t>
  </si>
  <si>
    <t>RE_T11_4|GR</t>
  </si>
  <si>
    <t>RE_T11_4|HR</t>
  </si>
  <si>
    <t>RE_T11_4|HU</t>
  </si>
  <si>
    <t>RE_T11_4|IE</t>
  </si>
  <si>
    <t>RE_T11_4|IS</t>
  </si>
  <si>
    <t>RE_T11_4|IT</t>
  </si>
  <si>
    <t>RE_T11_4|LI</t>
  </si>
  <si>
    <t>RE_T11_4|LT</t>
  </si>
  <si>
    <t>RE_T11_4|LU</t>
  </si>
  <si>
    <t>RE_T11_4|LV</t>
  </si>
  <si>
    <t>RE_T11_4|MT</t>
  </si>
  <si>
    <t>RE_T11_4|NEU</t>
  </si>
  <si>
    <t>RE_T11_4|NL</t>
  </si>
  <si>
    <t>RE_T11_4|NO</t>
  </si>
  <si>
    <t>RE_T11_4|PL</t>
  </si>
  <si>
    <t>RE_T11_4|PT</t>
  </si>
  <si>
    <t>RE_T11_4|RO</t>
  </si>
  <si>
    <t>RE_T11_4|SE</t>
  </si>
  <si>
    <t>RE_T11_4|SI</t>
  </si>
  <si>
    <t>RE_T11_4|SK</t>
  </si>
  <si>
    <t>RE_T12_1|AT</t>
  </si>
  <si>
    <t>RE_T12_1|BE</t>
  </si>
  <si>
    <t>RE_T12_1|BG</t>
  </si>
  <si>
    <t>RE_T12_1|CY</t>
  </si>
  <si>
    <t>RE_T12_1|CZ</t>
  </si>
  <si>
    <t>RE_T12_1|DE</t>
  </si>
  <si>
    <t>RE_T12_1|DK</t>
  </si>
  <si>
    <t>RE_T12_1|EE</t>
  </si>
  <si>
    <t>RE_T12_1|ES</t>
  </si>
  <si>
    <t>RE_T12_1|EU</t>
  </si>
  <si>
    <t>RE_T12_1|FI</t>
  </si>
  <si>
    <t>RE_T12_1|FR</t>
  </si>
  <si>
    <t>RE_T12_1|GR</t>
  </si>
  <si>
    <t>RE_T12_1|HR</t>
  </si>
  <si>
    <t>RE_T12_1|HU</t>
  </si>
  <si>
    <t>RE_T12_1|IE</t>
  </si>
  <si>
    <t>RE_T12_1|IS</t>
  </si>
  <si>
    <t>RE_T12_1|IT</t>
  </si>
  <si>
    <t>RE_T12_1|LI</t>
  </si>
  <si>
    <t>RE_T12_1|LT</t>
  </si>
  <si>
    <t>RE_T12_1|LU</t>
  </si>
  <si>
    <t>RE_T12_1|LV</t>
  </si>
  <si>
    <t>RE_T12_1|MT</t>
  </si>
  <si>
    <t>RE_T12_1|NEU</t>
  </si>
  <si>
    <t>RE_T12_1|NL</t>
  </si>
  <si>
    <t>RE_T12_1|NO</t>
  </si>
  <si>
    <t>RE_T12_1|PL</t>
  </si>
  <si>
    <t>RE_T12_1|PT</t>
  </si>
  <si>
    <t>RE_T12_1|RO</t>
  </si>
  <si>
    <t>RE_T12_1|SE</t>
  </si>
  <si>
    <t>RE_T12_1|SI</t>
  </si>
  <si>
    <t>RE_T12_1|SK</t>
  </si>
  <si>
    <t>RE_T12_2|AT</t>
  </si>
  <si>
    <t>RE_T12_2|BE</t>
  </si>
  <si>
    <t>RE_T12_2|BG</t>
  </si>
  <si>
    <t>RE_T12_2|CY</t>
  </si>
  <si>
    <t>RE_T12_2|CZ</t>
  </si>
  <si>
    <t>RE_T12_2|DE</t>
  </si>
  <si>
    <t>RE_T12_2|DK</t>
  </si>
  <si>
    <t>RE_T12_2|EE</t>
  </si>
  <si>
    <t>RE_T12_2|ES</t>
  </si>
  <si>
    <t>RE_T12_2|EU</t>
  </si>
  <si>
    <t>RE_T12_2|FI</t>
  </si>
  <si>
    <t>RE_T12_2|FR</t>
  </si>
  <si>
    <t>RE_T12_2|GR</t>
  </si>
  <si>
    <t>RE_T12_2|HR</t>
  </si>
  <si>
    <t>RE_T12_2|HU</t>
  </si>
  <si>
    <t>RE_T12_2|IE</t>
  </si>
  <si>
    <t>RE_T12_2|IS</t>
  </si>
  <si>
    <t>RE_T12_2|IT</t>
  </si>
  <si>
    <t>RE_T12_2|LI</t>
  </si>
  <si>
    <t>RE_T12_2|LT</t>
  </si>
  <si>
    <t>RE_T12_2|LU</t>
  </si>
  <si>
    <t>RE_T12_2|LV</t>
  </si>
  <si>
    <t>RE_T12_2|MT</t>
  </si>
  <si>
    <t>RE_T12_2|NEU</t>
  </si>
  <si>
    <t>RE_T12_2|NL</t>
  </si>
  <si>
    <t>RE_T12_2|NO</t>
  </si>
  <si>
    <t>RE_T12_2|PL</t>
  </si>
  <si>
    <t>RE_T12_2|PT</t>
  </si>
  <si>
    <t>RE_T12_2|RO</t>
  </si>
  <si>
    <t>RE_T12_2|SE</t>
  </si>
  <si>
    <t>RE_T12_2|SI</t>
  </si>
  <si>
    <t>RE_T12_2|SK</t>
  </si>
  <si>
    <t>RE_T12_3|AT</t>
  </si>
  <si>
    <t>RE_T12_3|BE</t>
  </si>
  <si>
    <t>RE_T12_3|BG</t>
  </si>
  <si>
    <t>RE_T12_3|CY</t>
  </si>
  <si>
    <t>RE_T12_3|CZ</t>
  </si>
  <si>
    <t>RE_T12_3|DE</t>
  </si>
  <si>
    <t>RE_T12_3|DK</t>
  </si>
  <si>
    <t>RE_T12_3|EE</t>
  </si>
  <si>
    <t>RE_T12_3|ES</t>
  </si>
  <si>
    <t>RE_T12_3|EU</t>
  </si>
  <si>
    <t>RE_T12_3|FI</t>
  </si>
  <si>
    <t>RE_T12_3|FR</t>
  </si>
  <si>
    <t>RE_T12_3|GR</t>
  </si>
  <si>
    <t>RE_T12_3|HR</t>
  </si>
  <si>
    <t>RE_T12_3|HU</t>
  </si>
  <si>
    <t>RE_T12_3|IE</t>
  </si>
  <si>
    <t>RE_T12_3|IS</t>
  </si>
  <si>
    <t>RE_T12_3|IT</t>
  </si>
  <si>
    <t>RE_T12_3|LI</t>
  </si>
  <si>
    <t>RE_T12_3|LT</t>
  </si>
  <si>
    <t>RE_T12_3|LU</t>
  </si>
  <si>
    <t>RE_T12_3|LV</t>
  </si>
  <si>
    <t>RE_T12_3|MT</t>
  </si>
  <si>
    <t>RE_T12_3|NEU</t>
  </si>
  <si>
    <t>RE_T12_3|NL</t>
  </si>
  <si>
    <t>RE_T12_3|NO</t>
  </si>
  <si>
    <t>RE_T12_3|PL</t>
  </si>
  <si>
    <t>RE_T12_3|PT</t>
  </si>
  <si>
    <t>RE_T12_3|RO</t>
  </si>
  <si>
    <t>RE_T12_3|SE</t>
  </si>
  <si>
    <t>RE_T12_3|SI</t>
  </si>
  <si>
    <t>RE_T12_3|SK</t>
  </si>
  <si>
    <t>RE_T12_4|AT</t>
  </si>
  <si>
    <t>RE_T12_4|BE</t>
  </si>
  <si>
    <t>RE_T12_4|BG</t>
  </si>
  <si>
    <t>RE_T12_4|CY</t>
  </si>
  <si>
    <t>RE_T12_4|CZ</t>
  </si>
  <si>
    <t>RE_T12_4|DE</t>
  </si>
  <si>
    <t>RE_T12_4|DK</t>
  </si>
  <si>
    <t>RE_T12_4|EE</t>
  </si>
  <si>
    <t>RE_T12_4|ES</t>
  </si>
  <si>
    <t>RE_T12_4|EU</t>
  </si>
  <si>
    <t>RE_T12_4|FI</t>
  </si>
  <si>
    <t>RE_T12_4|FR</t>
  </si>
  <si>
    <t>RE_T12_4|GR</t>
  </si>
  <si>
    <t>RE_T12_4|HR</t>
  </si>
  <si>
    <t>RE_T12_4|HU</t>
  </si>
  <si>
    <t>RE_T12_4|IE</t>
  </si>
  <si>
    <t>RE_T12_4|IS</t>
  </si>
  <si>
    <t>RE_T12_4|IT</t>
  </si>
  <si>
    <t>RE_T12_4|LI</t>
  </si>
  <si>
    <t>RE_T12_4|LT</t>
  </si>
  <si>
    <t>RE_T12_4|LU</t>
  </si>
  <si>
    <t>RE_T12_4|LV</t>
  </si>
  <si>
    <t>RE_T12_4|MT</t>
  </si>
  <si>
    <t>RE_T12_4|NEU</t>
  </si>
  <si>
    <t>RE_T12_4|NL</t>
  </si>
  <si>
    <t>RE_T12_4|NO</t>
  </si>
  <si>
    <t>RE_T12_4|PL</t>
  </si>
  <si>
    <t>RE_T12_4|PT</t>
  </si>
  <si>
    <t>RE_T12_4|RO</t>
  </si>
  <si>
    <t>RE_T12_4|SE</t>
  </si>
  <si>
    <t>RE_T12_4|SI</t>
  </si>
  <si>
    <t>RE_T12_4|SK</t>
  </si>
  <si>
    <t>NO*</t>
  </si>
  <si>
    <t>* Norwegian banks have not implemented yet the reporting framework based on CRR2/CRD5. Therefore, Norwegian figures are included in the EBA Risk dashboard only until March 2021.</t>
  </si>
  <si>
    <t>Code in Data Annex</t>
  </si>
  <si>
    <t>0015</t>
  </si>
  <si>
    <t>{C 01.00(r0020, c0010) - C 05.01(r0010, c0010) - C 01.00(r0440, c0010) + MIN ([C 01.00(r0530, c0010) - C 01.00(r0740, c0010) - C 05.01(r0010, c0020) - C 01.00(r0720, c0010) + MIN ([C 01.00(r0750, c0010) - C 01.00(r0970, c0010) - C 05.01(r0010, c0030)], 0)], 0)} / ( {C 02.00;r0010;c0010} - {C 05.01;r0010;c0040} )</t>
  </si>
  <si>
    <t>0320</t>
  </si>
  <si>
    <t>0300</t>
  </si>
  <si>
    <t>0310</t>
  </si>
  <si>
    <t>0290</t>
  </si>
  <si>
    <t>0005, 0070, 0191, 0221</t>
  </si>
  <si>
    <t>0330</t>
  </si>
  <si>
    <t>0670</t>
  </si>
  <si>
    <t>0380</t>
  </si>
  <si>
    <t>0360, 0385, 0390</t>
  </si>
  <si>
    <t>0355</t>
  </si>
  <si>
    <t>0090</t>
  </si>
  <si>
    <t>0200</t>
  </si>
  <si>
    <t>0210</t>
  </si>
  <si>
    <t xml:space="preserve">0280, 0285, 0287, 0290, 0295 </t>
  </si>
  <si>
    <t>0010, 0080, 0090, 0094, 0095, 0120, 0130, 0173, 0174, 0177, 0178, 0232, 0233, 0236, 0237, 0098, 0099, 0143, 0144, 0182, 0183</t>
  </si>
  <si>
    <t>0080, 0250, 0430, 0670</t>
  </si>
  <si>
    <t>0020, 0040, 0050, 0070, 0110, 0120, 0125</t>
  </si>
  <si>
    <t>0110</t>
  </si>
  <si>
    <t>0015, 0030, 0040, 0041</t>
  </si>
  <si>
    <t>0050, 0060</t>
  </si>
  <si>
    <t>0170, 0180</t>
  </si>
  <si>
    <t>0260, 0310</t>
  </si>
  <si>
    <t>0010, 0020, 0030, 0034, 0035</t>
  </si>
  <si>
    <t>0020, 0030, 0040</t>
  </si>
  <si>
    <t>0070, 0093, 0097, 0110, 0142, 0172, 0176, 0235, 0390</t>
  </si>
  <si>
    <t>0080, 0094, 0098, 0120, 0173, 0143, 0177, 0182, 0232, 0236</t>
  </si>
  <si>
    <t>0090, 0095, 0099, 0130, 0144, 0174, 0178, 0183, 0233, 0237</t>
  </si>
  <si>
    <t>0060, 0092, 0240</t>
  </si>
  <si>
    <t>0250, 0260, 0270, 0300, 0330, 0360, 0370, 0375</t>
  </si>
  <si>
    <t>0010, 0050, 0091, 0096, 0100, 0141, 0171, 0175, 0181, 0231, 0234, 0240</t>
  </si>
  <si>
    <t>0010, 0181, 0231, 0234</t>
  </si>
  <si>
    <t>0141, 0175</t>
  </si>
  <si>
    <t>0050, 0091, 0096, 0100, 0171, 0240</t>
  </si>
  <si>
    <t>0160</t>
  </si>
  <si>
    <t>0130</t>
  </si>
  <si>
    <t>0140</t>
  </si>
  <si>
    <t>0190</t>
  </si>
  <si>
    <t>0100</t>
  </si>
  <si>
    <t>0105</t>
  </si>
  <si>
    <t>0170</t>
  </si>
  <si>
    <t>0180</t>
  </si>
  <si>
    <t>0012</t>
  </si>
  <si>
    <t>0010, 0056, 0060, 0101, 0140</t>
  </si>
  <si>
    <t>0010, 0020, 0030</t>
  </si>
  <si>
    <t>0030, 0040, 0050, 0060, 0070, 0080, 0090, 0100, 0110, 0120</t>
  </si>
  <si>
    <t>0030, 0060, 0080, 0100</t>
  </si>
  <si>
    <t>0170, 0180, 0190, 0200, 0210, 0220, 0230</t>
  </si>
  <si>
    <t>0190, 0200, 0210</t>
  </si>
  <si>
    <t>0220</t>
  </si>
  <si>
    <t>0230</t>
  </si>
  <si>
    <t>0050, 0065, 0090, 0130, 0143</t>
  </si>
  <si>
    <t>0260</t>
  </si>
  <si>
    <t>0110, 0210</t>
  </si>
  <si>
    <t>0110, 0210, 0260, 0310</t>
  </si>
  <si>
    <t>0340</t>
  </si>
  <si>
    <t>0400</t>
  </si>
  <si>
    <t>0390</t>
  </si>
  <si>
    <t>0030, 0130, 0180, 0530</t>
  </si>
  <si>
    <t>0530</t>
  </si>
  <si>
    <t>0220, 0430, 0470</t>
  </si>
  <si>
    <t>0520</t>
  </si>
  <si>
    <t>0590</t>
  </si>
  <si>
    <t>0010, 0090</t>
  </si>
  <si>
    <t>0200, 0210</t>
  </si>
  <si>
    <t>0280, 0285, 0287, 0290</t>
  </si>
  <si>
    <t>0010, 0090, 0200, 0210, 0280, 0285, 0287, 0290, 0355</t>
  </si>
  <si>
    <t>0370</t>
  </si>
  <si>
    <t>0380, 0390</t>
  </si>
  <si>
    <t>0430</t>
  </si>
  <si>
    <t>0460</t>
  </si>
  <si>
    <t>5th and 95th pct, interquartile range and median.</t>
  </si>
  <si>
    <t>n.a.</t>
  </si>
  <si>
    <t>Cash balances at central banks and other demand deposits</t>
  </si>
  <si>
    <t>Central banks and general governments</t>
  </si>
  <si>
    <t>Credit institutions and other financial corporations</t>
  </si>
  <si>
    <t>Non-financial corporations</t>
  </si>
  <si>
    <t>Households</t>
  </si>
  <si>
    <t>Deposits</t>
  </si>
  <si>
    <t>Central banks</t>
  </si>
  <si>
    <t>General governments</t>
  </si>
  <si>
    <t>Credit institutions</t>
  </si>
  <si>
    <t>Other financial corporations</t>
  </si>
  <si>
    <t>RI Number (*)</t>
  </si>
  <si>
    <t>(*) In order of appearance in the Risk Dashboard</t>
  </si>
  <si>
    <t>Exposures towards counterparty</t>
  </si>
  <si>
    <t>Equity instruments + Cash balances at central banks and other demand deposits + Debt securities + Loans and advances</t>
  </si>
  <si>
    <t>F 20.04</t>
  </si>
  <si>
    <t>0040, 0075, 0080, 0140</t>
  </si>
  <si>
    <t>0075</t>
  </si>
  <si>
    <t>Debt securities: of which Central banks and general governments</t>
  </si>
  <si>
    <t>0090, 0100</t>
  </si>
  <si>
    <t>Loans and advances: of which Credit institutions and other financial corporations</t>
  </si>
  <si>
    <t>Loans and advances: of which Non-financial corporations</t>
  </si>
  <si>
    <t>Loans and advances: of which Households</t>
  </si>
  <si>
    <t>F 20.06</t>
  </si>
  <si>
    <t>Deposits: of which Central banks</t>
  </si>
  <si>
    <t>Deposits: of which General governments</t>
  </si>
  <si>
    <t>Deposits: of which Credit institutions</t>
  </si>
  <si>
    <t>Deposits: of which Other financial corporations</t>
  </si>
  <si>
    <t>Deposits: of which Non-financial corporations</t>
  </si>
  <si>
    <t>Deposits: of which Households</t>
  </si>
  <si>
    <t>Off balance sheet exposures: Loan commitments</t>
  </si>
  <si>
    <t>Loan commitments given</t>
  </si>
  <si>
    <t>F 20.05</t>
  </si>
  <si>
    <t>Off balance sheet exposures: Financial guarantees</t>
  </si>
  <si>
    <t xml:space="preserve"> Financial guarantees given</t>
  </si>
  <si>
    <t>Off balance sheet exposures: Other Commitments</t>
  </si>
  <si>
    <t xml:space="preserve"> Other Commitments given</t>
  </si>
  <si>
    <t>T50_1/T53_1/T56_1</t>
  </si>
  <si>
    <t>T50_2/T53_2/T56_2</t>
  </si>
  <si>
    <t>T50_3/T53_3/T56_3</t>
  </si>
  <si>
    <t>T50_4/T53_4/T56_4</t>
  </si>
  <si>
    <t>T50_5/T53_5/T56_5</t>
  </si>
  <si>
    <t>T50_6/T53_6/T56_6</t>
  </si>
  <si>
    <t>T50_7/T53_7/T56_7</t>
  </si>
  <si>
    <t>T50_8/T53_8/T56_8</t>
  </si>
  <si>
    <t>T51_1/T54_1/T57_1</t>
  </si>
  <si>
    <t>T51_2/T54_2/T57_2</t>
  </si>
  <si>
    <t>T51_3/T54_3/T57_3</t>
  </si>
  <si>
    <t>T51_4/T54_4/T57_4</t>
  </si>
  <si>
    <t>T51_5/T54_5/T57_5</t>
  </si>
  <si>
    <t>T51_6/T54_6/T57_6</t>
  </si>
  <si>
    <t>T51_7/T54_7/T57_7</t>
  </si>
  <si>
    <t>T52_1/T55_1/T58_1</t>
  </si>
  <si>
    <t>T52_2/T55_2/T58_2</t>
  </si>
  <si>
    <t>T52_3/T55_3/T58_3</t>
  </si>
  <si>
    <t>T93_5</t>
  </si>
  <si>
    <t>Loans and advances with expired EBA-compliant moratoria: Total outstanding</t>
  </si>
  <si>
    <t>Loans and advances subject to PGS: Total outstanding</t>
  </si>
  <si>
    <t>Loans and advances subject to PGS: public guarantee received</t>
  </si>
  <si>
    <t>Loans and advances subject to PGS: classified as stage 2</t>
  </si>
  <si>
    <t>Loans and advances subject to PGS: non-performing loans</t>
  </si>
  <si>
    <t>Loans and advances subject to PGS: coverage ratio of non-performing loans subject to PGS</t>
  </si>
  <si>
    <t>Total Loans and advances outstanding with expired EBA-compliant moratoria</t>
  </si>
  <si>
    <t>Total Loans and advances outstanding subject to public guarantee schemes</t>
  </si>
  <si>
    <t>Guarantee received  (A) / Total loans and advances subject to PGS (B)</t>
  </si>
  <si>
    <t>Loans and advances subject to PGS classified as stage 2 (A) / Total loans loans and advances subject to PGS (B)</t>
  </si>
  <si>
    <t>Non-performing loans and advances subject to PGS (A) / Total loans and advances subject to PGS (B)</t>
  </si>
  <si>
    <t>Accumulated impairment, accumulated negative changes in fair value due to credit risk of non-performing loans and advances subject to PGS (A) / Non-performing loans loans and advances subject to PGS (B)</t>
  </si>
  <si>
    <t>Net Stable Funding Ratio</t>
  </si>
  <si>
    <t>Liquidity</t>
  </si>
  <si>
    <t>LIQ_20</t>
  </si>
  <si>
    <r>
      <t xml:space="preserve">Non-performing loans and advances: coverage ratio </t>
    </r>
    <r>
      <rPr>
        <b/>
        <vertAlign val="superscript"/>
        <sz val="12"/>
        <color theme="0"/>
        <rFont val="Calibri"/>
        <family val="2"/>
        <scheme val="minor"/>
      </rPr>
      <t>(1)</t>
    </r>
  </si>
  <si>
    <t>Contributions to DGS and resolution funds / equity</t>
  </si>
  <si>
    <t>T29_6</t>
  </si>
  <si>
    <t>Volume and composition of liquid assets (after weighting)</t>
  </si>
  <si>
    <t>bn EUR and %</t>
  </si>
  <si>
    <t>Cash and reserves</t>
  </si>
  <si>
    <t>Central government assets (L1)</t>
  </si>
  <si>
    <t>L1 securities</t>
  </si>
  <si>
    <t>Extremely high quality covered bonds</t>
  </si>
  <si>
    <t>L2A &amp; L2B assets</t>
  </si>
  <si>
    <t>Volume and composition of available stable funding (after weighting)</t>
  </si>
  <si>
    <t>Capital items and instruments</t>
  </si>
  <si>
    <t>Retail deposits</t>
  </si>
  <si>
    <t>Operational deposits</t>
  </si>
  <si>
    <t>Other non-financial customers (excl. central banks)</t>
  </si>
  <si>
    <t>(Other) financial customers and central banks</t>
  </si>
  <si>
    <t>Liabilities provided from undetermined counterparties</t>
  </si>
  <si>
    <t>Intra-group and other liabilities</t>
  </si>
  <si>
    <t>T35_1</t>
  </si>
  <si>
    <t>T35_2</t>
  </si>
  <si>
    <t>T35_3</t>
  </si>
  <si>
    <t>T35_4</t>
  </si>
  <si>
    <t>T35_5</t>
  </si>
  <si>
    <t>T35_6</t>
  </si>
  <si>
    <t>T36_1</t>
  </si>
  <si>
    <t>T36_2</t>
  </si>
  <si>
    <t>T36_3</t>
  </si>
  <si>
    <t>T36_4</t>
  </si>
  <si>
    <t>T36_5</t>
  </si>
  <si>
    <t>T36_7</t>
  </si>
  <si>
    <t>T36_8</t>
  </si>
  <si>
    <t>T36_0</t>
  </si>
  <si>
    <t>Components of RoE: Contributions to DGS and resolution funds / equity</t>
  </si>
  <si>
    <t>Volume and composition of liquid assets (after weighting): Total</t>
  </si>
  <si>
    <t>Volume and composition of liquid assets (after weighting): Cash and reserves</t>
  </si>
  <si>
    <t>Volume and composition of liquid assets (after weighting): Central government assets (L1)</t>
  </si>
  <si>
    <t>Volume and composition of liquid assets (after weighting): L1 securities</t>
  </si>
  <si>
    <t>Volume and composition of liquid assets (after weighting): Extremely high quality covered bonds</t>
  </si>
  <si>
    <t>Volume and composition of liquid assets (after weighting): L2A &amp; L2B assets</t>
  </si>
  <si>
    <t>Volume and composition of available stable funding (after weighting): Total</t>
  </si>
  <si>
    <t>Volume and composition of available stable funding (after weighting): Capital items and instruments</t>
  </si>
  <si>
    <t>Volume and composition of available stable funding (after weighting): Retail deposits</t>
  </si>
  <si>
    <t>Volume and composition of available stable funding (after weighting): Operational deposits</t>
  </si>
  <si>
    <t>Volume and composition of available stable funding (after weighting): Other non-financial customers (excl. central banks)</t>
  </si>
  <si>
    <t>Volume and composition of available stable funding (after weighting): (Other) financial customers and central banks</t>
  </si>
  <si>
    <t>Volume and composition of available stable funding (after weighting): Liabilities provided from undetermined counterparties</t>
  </si>
  <si>
    <t>Volume and composition of available stable funding (after weighting): Intra-group and other liabilities</t>
  </si>
  <si>
    <t>Cash contributions to resolution funds and deposit guarantee schemes (A) /Equity (B)</t>
  </si>
  <si>
    <t>0385</t>
  </si>
  <si>
    <t xml:space="preserve">Profit or (-) loss for the year - Total operating income + Staff expenses + Other admin. Expenses + Cash contributions to resolution funds and deposit guarantee schemes + Provisions + Impairments (A) / Equity (B) </t>
  </si>
  <si>
    <t>Volume of liquid assets (after weighting)</t>
  </si>
  <si>
    <t>Volume of available stable funding (after weighting)</t>
  </si>
  <si>
    <t>Volume of liquid assets (A)</t>
  </si>
  <si>
    <t>Volume of available stable funding (A)</t>
  </si>
  <si>
    <t>C 72.00</t>
  </si>
  <si>
    <t>0040, 0050, 0070, 0060, 0080, 0090, 0100, 0110, 0120, 0130, 0140, 0150, 0160, 0170, 0180, 0230, 0310</t>
  </si>
  <si>
    <t>0040, 0050</t>
  </si>
  <si>
    <t>0060, 0080, 0090, 0100, 0110, 0120, 0130, 0140, 0150, 0160, 0170</t>
  </si>
  <si>
    <t>0230, 0310</t>
  </si>
  <si>
    <t>C 84.00</t>
  </si>
  <si>
    <t>0130, 0140, 0150, 0160, 0170, 0180, 0190, 0200, 0210</t>
  </si>
  <si>
    <t>0170, 0200, 0210</t>
  </si>
  <si>
    <t>Share of stage 1 loans and advances to total gross loans and advances</t>
  </si>
  <si>
    <t>AQT_65.1</t>
  </si>
  <si>
    <t>Share of stage 2 loans and advances to total gross loans and advances</t>
  </si>
  <si>
    <t>AQT_65.2</t>
  </si>
  <si>
    <t>Share of stage 3 loans and advances to total gross loans and advances</t>
  </si>
  <si>
    <t>AQT_65.3</t>
  </si>
  <si>
    <t xml:space="preserve"> Stage 1 loans and advances at amortised cost (A) / Sum of stage 1, 2 , 3 and POCI loans and advances at amortised cost (B)</t>
  </si>
  <si>
    <t xml:space="preserve"> Stage 2 loans and advances at amortised cost (A) / Sum of stage 1, 2 , 3 and POCI loans and advances at amortised cost (B)</t>
  </si>
  <si>
    <t xml:space="preserve"> Stage 3 loans and advances at amortised cost (A) / Sum of stage 1, 2 , 3 and POCI loans and advances at amortised cost (B)</t>
  </si>
  <si>
    <t>Available Stable Funding (A) / Required Stable Funding (B)</t>
  </si>
  <si>
    <t>NSFR</t>
  </si>
  <si>
    <t>T15_1|LI</t>
  </si>
  <si>
    <t>T15_2|LI</t>
  </si>
  <si>
    <t>T15_3|LI</t>
  </si>
  <si>
    <t>T15_4|LI</t>
  </si>
  <si>
    <t>T15_5|LI</t>
  </si>
  <si>
    <t>T15_6|LI</t>
  </si>
  <si>
    <t>T15_7|LI</t>
  </si>
  <si>
    <t>T15_8|LI</t>
  </si>
  <si>
    <t>T15_9|LI</t>
  </si>
  <si>
    <t>T16_1|LI</t>
  </si>
  <si>
    <t>T16_2|LI</t>
  </si>
  <si>
    <t>T16_3|LI</t>
  </si>
  <si>
    <t>T16_4|LI</t>
  </si>
  <si>
    <t>T16_5|LI</t>
  </si>
  <si>
    <t>T29_6|AT</t>
  </si>
  <si>
    <t>T29_6|BE</t>
  </si>
  <si>
    <t>T29_6|BG</t>
  </si>
  <si>
    <t>T29_6|CY</t>
  </si>
  <si>
    <t>T29_6|CZ</t>
  </si>
  <si>
    <t>T29_6|DE</t>
  </si>
  <si>
    <t>T29_6|DK</t>
  </si>
  <si>
    <t>T29_6|EE</t>
  </si>
  <si>
    <t>T29_6|ES</t>
  </si>
  <si>
    <t>T29_6|EU</t>
  </si>
  <si>
    <t>T29_6|FI</t>
  </si>
  <si>
    <t>T29_6|FR</t>
  </si>
  <si>
    <t>T29_6|GR</t>
  </si>
  <si>
    <t>T29_6|HR</t>
  </si>
  <si>
    <t>T29_6|HU</t>
  </si>
  <si>
    <t>T29_6|IE</t>
  </si>
  <si>
    <t>T29_6|IS</t>
  </si>
  <si>
    <t>T29_6|IT</t>
  </si>
  <si>
    <t>T29_6|LI</t>
  </si>
  <si>
    <t>T29_6|LT</t>
  </si>
  <si>
    <t>T29_6|LU</t>
  </si>
  <si>
    <t>T29_6|LV</t>
  </si>
  <si>
    <t>T29_6|MT</t>
  </si>
  <si>
    <t>T29_6|NL</t>
  </si>
  <si>
    <t>T29_6|NO</t>
  </si>
  <si>
    <t>T29_6|PL</t>
  </si>
  <si>
    <t>T29_6|PT</t>
  </si>
  <si>
    <t>T29_6|RO</t>
  </si>
  <si>
    <t>T29_6|SE</t>
  </si>
  <si>
    <t>T29_6|SI</t>
  </si>
  <si>
    <t>T29_6|SK</t>
  </si>
  <si>
    <t>T35_1|AT</t>
  </si>
  <si>
    <t>T35_1|BE</t>
  </si>
  <si>
    <t>T35_1|BG</t>
  </si>
  <si>
    <t>T35_1|CY</t>
  </si>
  <si>
    <t>T35_1|CZ</t>
  </si>
  <si>
    <t>T35_1|DE</t>
  </si>
  <si>
    <t>T35_1|DK</t>
  </si>
  <si>
    <t>T35_1|EE</t>
  </si>
  <si>
    <t>T35_1|ES</t>
  </si>
  <si>
    <t>T35_1|EU</t>
  </si>
  <si>
    <t>T35_1|FI</t>
  </si>
  <si>
    <t>T35_1|FR</t>
  </si>
  <si>
    <t>T35_1|GR</t>
  </si>
  <si>
    <t>T35_1|HR</t>
  </si>
  <si>
    <t>T35_1|HU</t>
  </si>
  <si>
    <t>T35_1|IE</t>
  </si>
  <si>
    <t>T35_1|IS</t>
  </si>
  <si>
    <t>T35_1|IT</t>
  </si>
  <si>
    <t>T35_1|LI</t>
  </si>
  <si>
    <t>T35_1|LT</t>
  </si>
  <si>
    <t>T35_1|LU</t>
  </si>
  <si>
    <t>T35_1|LV</t>
  </si>
  <si>
    <t>T35_1|MT</t>
  </si>
  <si>
    <t>T35_1|NL</t>
  </si>
  <si>
    <t>T35_1|NO</t>
  </si>
  <si>
    <t>T35_1|PL</t>
  </si>
  <si>
    <t>T35_1|PT</t>
  </si>
  <si>
    <t>T35_1|RO</t>
  </si>
  <si>
    <t>T35_1|SE</t>
  </si>
  <si>
    <t>T35_1|SI</t>
  </si>
  <si>
    <t>T35_1|SK</t>
  </si>
  <si>
    <t>T35_2|AT</t>
  </si>
  <si>
    <t>T35_2|BE</t>
  </si>
  <si>
    <t>T35_2|BG</t>
  </si>
  <si>
    <t>T35_2|CY</t>
  </si>
  <si>
    <t>T35_2|CZ</t>
  </si>
  <si>
    <t>T35_2|DE</t>
  </si>
  <si>
    <t>T35_2|DK</t>
  </si>
  <si>
    <t>T35_2|EE</t>
  </si>
  <si>
    <t>T35_2|ES</t>
  </si>
  <si>
    <t>T35_2|EU</t>
  </si>
  <si>
    <t>T35_2|FI</t>
  </si>
  <si>
    <t>T35_2|FR</t>
  </si>
  <si>
    <t>T35_2|GR</t>
  </si>
  <si>
    <t>T35_2|HR</t>
  </si>
  <si>
    <t>T35_2|HU</t>
  </si>
  <si>
    <t>T35_2|IE</t>
  </si>
  <si>
    <t>T35_2|IS</t>
  </si>
  <si>
    <t>T35_2|IT</t>
  </si>
  <si>
    <t>T35_2|LI</t>
  </si>
  <si>
    <t>T35_2|LT</t>
  </si>
  <si>
    <t>T35_2|LU</t>
  </si>
  <si>
    <t>T35_2|LV</t>
  </si>
  <si>
    <t>T35_2|MT</t>
  </si>
  <si>
    <t>T35_2|NL</t>
  </si>
  <si>
    <t>T35_2|NO</t>
  </si>
  <si>
    <t>T35_2|PL</t>
  </si>
  <si>
    <t>T35_2|PT</t>
  </si>
  <si>
    <t>T35_2|RO</t>
  </si>
  <si>
    <t>T35_2|SE</t>
  </si>
  <si>
    <t>T35_2|SI</t>
  </si>
  <si>
    <t>T35_2|SK</t>
  </si>
  <si>
    <t>T35_3|AT</t>
  </si>
  <si>
    <t>T35_3|BE</t>
  </si>
  <si>
    <t>T35_3|BG</t>
  </si>
  <si>
    <t>T35_3|CY</t>
  </si>
  <si>
    <t>T35_3|CZ</t>
  </si>
  <si>
    <t>T35_3|DE</t>
  </si>
  <si>
    <t>T35_3|DK</t>
  </si>
  <si>
    <t>T35_3|EE</t>
  </si>
  <si>
    <t>T35_3|ES</t>
  </si>
  <si>
    <t>T35_3|EU</t>
  </si>
  <si>
    <t>T35_3|FI</t>
  </si>
  <si>
    <t>T35_3|FR</t>
  </si>
  <si>
    <t>T35_3|GR</t>
  </si>
  <si>
    <t>T35_3|HR</t>
  </si>
  <si>
    <t>T35_3|HU</t>
  </si>
  <si>
    <t>T35_3|IE</t>
  </si>
  <si>
    <t>T35_3|IS</t>
  </si>
  <si>
    <t>T35_3|IT</t>
  </si>
  <si>
    <t>T35_3|LI</t>
  </si>
  <si>
    <t>T35_3|LT</t>
  </si>
  <si>
    <t>T35_3|LU</t>
  </si>
  <si>
    <t>T35_3|LV</t>
  </si>
  <si>
    <t>T35_3|MT</t>
  </si>
  <si>
    <t>T35_3|NL</t>
  </si>
  <si>
    <t>T35_3|NO</t>
  </si>
  <si>
    <t>T35_3|PL</t>
  </si>
  <si>
    <t>T35_3|PT</t>
  </si>
  <si>
    <t>T35_3|RO</t>
  </si>
  <si>
    <t>T35_3|SE</t>
  </si>
  <si>
    <t>T35_3|SI</t>
  </si>
  <si>
    <t>T35_3|SK</t>
  </si>
  <si>
    <t>T35_4|AT</t>
  </si>
  <si>
    <t>T35_4|BE</t>
  </si>
  <si>
    <t>T35_4|BG</t>
  </si>
  <si>
    <t>T35_4|CY</t>
  </si>
  <si>
    <t>T35_4|CZ</t>
  </si>
  <si>
    <t>T35_4|DE</t>
  </si>
  <si>
    <t>T35_4|DK</t>
  </si>
  <si>
    <t>T35_4|EE</t>
  </si>
  <si>
    <t>T35_4|ES</t>
  </si>
  <si>
    <t>T35_4|EU</t>
  </si>
  <si>
    <t>T35_4|FI</t>
  </si>
  <si>
    <t>T35_4|FR</t>
  </si>
  <si>
    <t>T35_4|GR</t>
  </si>
  <si>
    <t>T35_4|HR</t>
  </si>
  <si>
    <t>T35_4|HU</t>
  </si>
  <si>
    <t>T35_4|IE</t>
  </si>
  <si>
    <t>T35_4|IS</t>
  </si>
  <si>
    <t>T35_4|IT</t>
  </si>
  <si>
    <t>T35_4|LI</t>
  </si>
  <si>
    <t>T35_4|LT</t>
  </si>
  <si>
    <t>T35_4|LU</t>
  </si>
  <si>
    <t>T35_4|LV</t>
  </si>
  <si>
    <t>T35_4|MT</t>
  </si>
  <si>
    <t>T35_4|NL</t>
  </si>
  <si>
    <t>T35_4|NO</t>
  </si>
  <si>
    <t>T35_4|PL</t>
  </si>
  <si>
    <t>T35_4|PT</t>
  </si>
  <si>
    <t>T35_4|RO</t>
  </si>
  <si>
    <t>T35_4|SE</t>
  </si>
  <si>
    <t>T35_4|SI</t>
  </si>
  <si>
    <t>T35_4|SK</t>
  </si>
  <si>
    <t>T35_5|AT</t>
  </si>
  <si>
    <t>T35_5|BE</t>
  </si>
  <si>
    <t>T35_5|BG</t>
  </si>
  <si>
    <t>T35_5|CY</t>
  </si>
  <si>
    <t>T35_5|CZ</t>
  </si>
  <si>
    <t>T35_5|DE</t>
  </si>
  <si>
    <t>T35_5|DK</t>
  </si>
  <si>
    <t>T35_5|EE</t>
  </si>
  <si>
    <t>T35_5|ES</t>
  </si>
  <si>
    <t>T35_5|EU</t>
  </si>
  <si>
    <t>T35_5|FI</t>
  </si>
  <si>
    <t>T35_5|FR</t>
  </si>
  <si>
    <t>T35_5|GR</t>
  </si>
  <si>
    <t>T35_5|HR</t>
  </si>
  <si>
    <t>T35_5|HU</t>
  </si>
  <si>
    <t>T35_5|IE</t>
  </si>
  <si>
    <t>T35_5|IS</t>
  </si>
  <si>
    <t>T35_5|IT</t>
  </si>
  <si>
    <t>T35_5|LI</t>
  </si>
  <si>
    <t>T35_5|LT</t>
  </si>
  <si>
    <t>T35_5|LU</t>
  </si>
  <si>
    <t>T35_5|LV</t>
  </si>
  <si>
    <t>T35_5|MT</t>
  </si>
  <si>
    <t>T35_5|NL</t>
  </si>
  <si>
    <t>T35_5|NO</t>
  </si>
  <si>
    <t>T35_5|PL</t>
  </si>
  <si>
    <t>T35_5|PT</t>
  </si>
  <si>
    <t>T35_5|RO</t>
  </si>
  <si>
    <t>T35_5|SE</t>
  </si>
  <si>
    <t>T35_5|SI</t>
  </si>
  <si>
    <t>T35_5|SK</t>
  </si>
  <si>
    <t>T35_6|AT</t>
  </si>
  <si>
    <t>T35_6|BE</t>
  </si>
  <si>
    <t>T35_6|BG</t>
  </si>
  <si>
    <t>T35_6|CY</t>
  </si>
  <si>
    <t>T35_6|CZ</t>
  </si>
  <si>
    <t>T35_6|DE</t>
  </si>
  <si>
    <t>T35_6|DK</t>
  </si>
  <si>
    <t>T35_6|EE</t>
  </si>
  <si>
    <t>T35_6|ES</t>
  </si>
  <si>
    <t>T35_6|EU</t>
  </si>
  <si>
    <t>T35_6|FI</t>
  </si>
  <si>
    <t>T35_6|FR</t>
  </si>
  <si>
    <t>T35_6|GR</t>
  </si>
  <si>
    <t>T35_6|HR</t>
  </si>
  <si>
    <t>T35_6|HU</t>
  </si>
  <si>
    <t>T35_6|IE</t>
  </si>
  <si>
    <t>T35_6|IS</t>
  </si>
  <si>
    <t>T35_6|IT</t>
  </si>
  <si>
    <t>T35_6|LI</t>
  </si>
  <si>
    <t>T35_6|LT</t>
  </si>
  <si>
    <t>T35_6|LU</t>
  </si>
  <si>
    <t>T35_6|LV</t>
  </si>
  <si>
    <t>T35_6|MT</t>
  </si>
  <si>
    <t>T35_6|NL</t>
  </si>
  <si>
    <t>T35_6|NO</t>
  </si>
  <si>
    <t>T35_6|PL</t>
  </si>
  <si>
    <t>T35_6|PT</t>
  </si>
  <si>
    <t>T35_6|RO</t>
  </si>
  <si>
    <t>T35_6|SE</t>
  </si>
  <si>
    <t>T35_6|SI</t>
  </si>
  <si>
    <t>T35_6|SK</t>
  </si>
  <si>
    <t>T36_0|AT</t>
  </si>
  <si>
    <t>T36_0|BE</t>
  </si>
  <si>
    <t>T36_0|BG</t>
  </si>
  <si>
    <t>T36_0|CY</t>
  </si>
  <si>
    <t>T36_0|CZ</t>
  </si>
  <si>
    <t>T36_0|DE</t>
  </si>
  <si>
    <t>T36_0|DK</t>
  </si>
  <si>
    <t>T36_0|EE</t>
  </si>
  <si>
    <t>T36_0|ES</t>
  </si>
  <si>
    <t>T36_0|EU</t>
  </si>
  <si>
    <t>T36_0|FI</t>
  </si>
  <si>
    <t>T36_0|FR</t>
  </si>
  <si>
    <t>T36_0|GR</t>
  </si>
  <si>
    <t>T36_0|HR</t>
  </si>
  <si>
    <t>T36_0|HU</t>
  </si>
  <si>
    <t>T36_0|IE</t>
  </si>
  <si>
    <t>T36_0|IT</t>
  </si>
  <si>
    <t>T36_0|LI</t>
  </si>
  <si>
    <t>T36_0|LT</t>
  </si>
  <si>
    <t>T36_0|LU</t>
  </si>
  <si>
    <t>T36_0|LV</t>
  </si>
  <si>
    <t>T36_0|MT</t>
  </si>
  <si>
    <t>T36_0|NL</t>
  </si>
  <si>
    <t>T36_0|NO</t>
  </si>
  <si>
    <t>T36_0|PL</t>
  </si>
  <si>
    <t>T36_0|PT</t>
  </si>
  <si>
    <t>T36_0|RO</t>
  </si>
  <si>
    <t>T36_0|SE</t>
  </si>
  <si>
    <t>T36_0|SI</t>
  </si>
  <si>
    <t>T36_0|SK</t>
  </si>
  <si>
    <t>T36_1|AT</t>
  </si>
  <si>
    <t>T36_1|BE</t>
  </si>
  <si>
    <t>T36_1|BG</t>
  </si>
  <si>
    <t>T36_1|CY</t>
  </si>
  <si>
    <t>T36_1|CZ</t>
  </si>
  <si>
    <t>T36_1|DE</t>
  </si>
  <si>
    <t>T36_1|DK</t>
  </si>
  <si>
    <t>T36_1|EE</t>
  </si>
  <si>
    <t>T36_1|ES</t>
  </si>
  <si>
    <t>T36_1|EU</t>
  </si>
  <si>
    <t>T36_1|FI</t>
  </si>
  <si>
    <t>T36_1|FR</t>
  </si>
  <si>
    <t>T36_1|GR</t>
  </si>
  <si>
    <t>T36_1|HR</t>
  </si>
  <si>
    <t>T36_1|HU</t>
  </si>
  <si>
    <t>T36_1|IE</t>
  </si>
  <si>
    <t>T36_1|IT</t>
  </si>
  <si>
    <t>T36_1|LI</t>
  </si>
  <si>
    <t>T36_1|LT</t>
  </si>
  <si>
    <t>T36_1|LU</t>
  </si>
  <si>
    <t>T36_1|LV</t>
  </si>
  <si>
    <t>T36_1|MT</t>
  </si>
  <si>
    <t>T36_1|NL</t>
  </si>
  <si>
    <t>T36_1|NO</t>
  </si>
  <si>
    <t>T36_1|PL</t>
  </si>
  <si>
    <t>T36_1|PT</t>
  </si>
  <si>
    <t>T36_1|RO</t>
  </si>
  <si>
    <t>T36_1|SE</t>
  </si>
  <si>
    <t>T36_1|SI</t>
  </si>
  <si>
    <t>T36_1|SK</t>
  </si>
  <si>
    <t>T36_2|AT</t>
  </si>
  <si>
    <t>T36_2|BE</t>
  </si>
  <si>
    <t>T36_2|BG</t>
  </si>
  <si>
    <t>T36_2|CY</t>
  </si>
  <si>
    <t>T36_2|CZ</t>
  </si>
  <si>
    <t>T36_2|DE</t>
  </si>
  <si>
    <t>T36_2|DK</t>
  </si>
  <si>
    <t>T36_2|EE</t>
  </si>
  <si>
    <t>T36_2|ES</t>
  </si>
  <si>
    <t>T36_2|EU</t>
  </si>
  <si>
    <t>T36_2|FI</t>
  </si>
  <si>
    <t>T36_2|FR</t>
  </si>
  <si>
    <t>T36_2|GR</t>
  </si>
  <si>
    <t>T36_2|HR</t>
  </si>
  <si>
    <t>T36_2|HU</t>
  </si>
  <si>
    <t>T36_2|IE</t>
  </si>
  <si>
    <t>T36_2|IT</t>
  </si>
  <si>
    <t>T36_2|LI</t>
  </si>
  <si>
    <t>T36_2|LT</t>
  </si>
  <si>
    <t>T36_2|LU</t>
  </si>
  <si>
    <t>T36_2|LV</t>
  </si>
  <si>
    <t>T36_2|MT</t>
  </si>
  <si>
    <t>T36_2|NL</t>
  </si>
  <si>
    <t>T36_2|NO</t>
  </si>
  <si>
    <t>T36_2|PL</t>
  </si>
  <si>
    <t>T36_2|PT</t>
  </si>
  <si>
    <t>T36_2|RO</t>
  </si>
  <si>
    <t>T36_2|SE</t>
  </si>
  <si>
    <t>T36_2|SI</t>
  </si>
  <si>
    <t>T36_2|SK</t>
  </si>
  <si>
    <t>T36_3|AT</t>
  </si>
  <si>
    <t>T36_3|BE</t>
  </si>
  <si>
    <t>T36_3|BG</t>
  </si>
  <si>
    <t>T36_3|CY</t>
  </si>
  <si>
    <t>T36_3|CZ</t>
  </si>
  <si>
    <t>T36_3|DE</t>
  </si>
  <si>
    <t>T36_3|DK</t>
  </si>
  <si>
    <t>T36_3|EE</t>
  </si>
  <si>
    <t>T36_3|ES</t>
  </si>
  <si>
    <t>T36_3|EU</t>
  </si>
  <si>
    <t>T36_3|FI</t>
  </si>
  <si>
    <t>T36_3|FR</t>
  </si>
  <si>
    <t>T36_3|GR</t>
  </si>
  <si>
    <t>T36_3|HR</t>
  </si>
  <si>
    <t>T36_3|HU</t>
  </si>
  <si>
    <t>T36_3|IE</t>
  </si>
  <si>
    <t>T36_3|IT</t>
  </si>
  <si>
    <t>T36_3|LI</t>
  </si>
  <si>
    <t>T36_3|LT</t>
  </si>
  <si>
    <t>T36_3|LU</t>
  </si>
  <si>
    <t>T36_3|LV</t>
  </si>
  <si>
    <t>T36_3|MT</t>
  </si>
  <si>
    <t>T36_3|NL</t>
  </si>
  <si>
    <t>T36_3|NO</t>
  </si>
  <si>
    <t>T36_3|PL</t>
  </si>
  <si>
    <t>T36_3|PT</t>
  </si>
  <si>
    <t>T36_3|RO</t>
  </si>
  <si>
    <t>T36_3|SE</t>
  </si>
  <si>
    <t>T36_3|SI</t>
  </si>
  <si>
    <t>T36_3|SK</t>
  </si>
  <si>
    <t>T36_4|AT</t>
  </si>
  <si>
    <t>T36_4|BE</t>
  </si>
  <si>
    <t>T36_4|BG</t>
  </si>
  <si>
    <t>T36_4|CY</t>
  </si>
  <si>
    <t>T36_4|CZ</t>
  </si>
  <si>
    <t>T36_4|DE</t>
  </si>
  <si>
    <t>T36_4|DK</t>
  </si>
  <si>
    <t>T36_4|EE</t>
  </si>
  <si>
    <t>T36_4|ES</t>
  </si>
  <si>
    <t>T36_4|EU</t>
  </si>
  <si>
    <t>T36_4|FI</t>
  </si>
  <si>
    <t>T36_4|FR</t>
  </si>
  <si>
    <t>T36_4|GR</t>
  </si>
  <si>
    <t>T36_4|HR</t>
  </si>
  <si>
    <t>T36_4|HU</t>
  </si>
  <si>
    <t>T36_4|IE</t>
  </si>
  <si>
    <t>T36_4|IT</t>
  </si>
  <si>
    <t>T36_4|LI</t>
  </si>
  <si>
    <t>T36_4|LT</t>
  </si>
  <si>
    <t>T36_4|LU</t>
  </si>
  <si>
    <t>T36_4|LV</t>
  </si>
  <si>
    <t>T36_4|MT</t>
  </si>
  <si>
    <t>T36_4|NL</t>
  </si>
  <si>
    <t>T36_4|NO</t>
  </si>
  <si>
    <t>T36_4|PL</t>
  </si>
  <si>
    <t>T36_4|PT</t>
  </si>
  <si>
    <t>T36_4|RO</t>
  </si>
  <si>
    <t>T36_4|SE</t>
  </si>
  <si>
    <t>T36_4|SI</t>
  </si>
  <si>
    <t>T36_4|SK</t>
  </si>
  <si>
    <t>T36_5|AT</t>
  </si>
  <si>
    <t>T36_5|BE</t>
  </si>
  <si>
    <t>T36_5|BG</t>
  </si>
  <si>
    <t>T36_5|CY</t>
  </si>
  <si>
    <t>T36_5|CZ</t>
  </si>
  <si>
    <t>T36_5|DE</t>
  </si>
  <si>
    <t>T36_5|DK</t>
  </si>
  <si>
    <t>T36_5|EE</t>
  </si>
  <si>
    <t>T36_5|ES</t>
  </si>
  <si>
    <t>T36_5|EU</t>
  </si>
  <si>
    <t>T36_5|FI</t>
  </si>
  <si>
    <t>T36_5|FR</t>
  </si>
  <si>
    <t>T36_5|GR</t>
  </si>
  <si>
    <t>T36_5|HR</t>
  </si>
  <si>
    <t>T36_5|HU</t>
  </si>
  <si>
    <t>T36_5|IE</t>
  </si>
  <si>
    <t>T36_5|IT</t>
  </si>
  <si>
    <t>T36_5|LI</t>
  </si>
  <si>
    <t>T36_5|LT</t>
  </si>
  <si>
    <t>T36_5|LU</t>
  </si>
  <si>
    <t>T36_5|LV</t>
  </si>
  <si>
    <t>T36_5|MT</t>
  </si>
  <si>
    <t>T36_5|NL</t>
  </si>
  <si>
    <t>T36_5|NO</t>
  </si>
  <si>
    <t>T36_5|PL</t>
  </si>
  <si>
    <t>T36_5|PT</t>
  </si>
  <si>
    <t>T36_5|RO</t>
  </si>
  <si>
    <t>T36_5|SE</t>
  </si>
  <si>
    <t>T36_5|SI</t>
  </si>
  <si>
    <t>T36_5|SK</t>
  </si>
  <si>
    <t>T36_7|AT</t>
  </si>
  <si>
    <t>T36_7|BE</t>
  </si>
  <si>
    <t>T36_7|BG</t>
  </si>
  <si>
    <t>T36_7|CY</t>
  </si>
  <si>
    <t>T36_7|CZ</t>
  </si>
  <si>
    <t>T36_7|DE</t>
  </si>
  <si>
    <t>T36_7|DK</t>
  </si>
  <si>
    <t>T36_7|EE</t>
  </si>
  <si>
    <t>T36_7|ES</t>
  </si>
  <si>
    <t>T36_7|EU</t>
  </si>
  <si>
    <t>T36_7|FI</t>
  </si>
  <si>
    <t>T36_7|FR</t>
  </si>
  <si>
    <t>T36_7|GR</t>
  </si>
  <si>
    <t>T36_7|HR</t>
  </si>
  <si>
    <t>T36_7|HU</t>
  </si>
  <si>
    <t>T36_7|IE</t>
  </si>
  <si>
    <t>T36_7|IT</t>
  </si>
  <si>
    <t>T36_7|LI</t>
  </si>
  <si>
    <t>T36_7|LT</t>
  </si>
  <si>
    <t>T36_7|LU</t>
  </si>
  <si>
    <t>T36_7|LV</t>
  </si>
  <si>
    <t>T36_7|MT</t>
  </si>
  <si>
    <t>T36_7|NL</t>
  </si>
  <si>
    <t>T36_7|NO</t>
  </si>
  <si>
    <t>T36_7|PL</t>
  </si>
  <si>
    <t>T36_7|PT</t>
  </si>
  <si>
    <t>T36_7|RO</t>
  </si>
  <si>
    <t>T36_7|SE</t>
  </si>
  <si>
    <t>T36_7|SI</t>
  </si>
  <si>
    <t>T36_7|SK</t>
  </si>
  <si>
    <t>T36_8|AT</t>
  </si>
  <si>
    <t>T36_8|BE</t>
  </si>
  <si>
    <t>T36_8|BG</t>
  </si>
  <si>
    <t>T36_8|CY</t>
  </si>
  <si>
    <t>T36_8|CZ</t>
  </si>
  <si>
    <t>T36_8|DE</t>
  </si>
  <si>
    <t>T36_8|DK</t>
  </si>
  <si>
    <t>T36_8|EE</t>
  </si>
  <si>
    <t>T36_8|ES</t>
  </si>
  <si>
    <t>T36_8|EU</t>
  </si>
  <si>
    <t>T36_8|FI</t>
  </si>
  <si>
    <t>T36_8|FR</t>
  </si>
  <si>
    <t>T36_8|GR</t>
  </si>
  <si>
    <t>T36_8|HR</t>
  </si>
  <si>
    <t>T36_8|HU</t>
  </si>
  <si>
    <t>T36_8|IE</t>
  </si>
  <si>
    <t>T36_8|IT</t>
  </si>
  <si>
    <t>T36_8|LI</t>
  </si>
  <si>
    <t>T36_8|LT</t>
  </si>
  <si>
    <t>T36_8|LU</t>
  </si>
  <si>
    <t>T36_8|LV</t>
  </si>
  <si>
    <t>T36_8|MT</t>
  </si>
  <si>
    <t>T36_8|NL</t>
  </si>
  <si>
    <t>T36_8|NO</t>
  </si>
  <si>
    <t>T36_8|PL</t>
  </si>
  <si>
    <t>T36_8|PT</t>
  </si>
  <si>
    <t>T36_8|RO</t>
  </si>
  <si>
    <t>T36_8|SE</t>
  </si>
  <si>
    <t>T36_8|SI</t>
  </si>
  <si>
    <t>T36_8|SK</t>
  </si>
  <si>
    <t>T29_6|GB</t>
  </si>
  <si>
    <r>
      <t xml:space="preserve">Other customer deposits </t>
    </r>
    <r>
      <rPr>
        <b/>
        <vertAlign val="superscript"/>
        <sz val="16"/>
        <color theme="0"/>
        <rFont val="Calibri"/>
        <family val="2"/>
        <scheme val="minor"/>
      </rPr>
      <t>(1)</t>
    </r>
  </si>
  <si>
    <t>FND_Y</t>
  </si>
  <si>
    <t>Net Stable Fuding Ratio</t>
  </si>
  <si>
    <t>Available stable funding</t>
  </si>
  <si>
    <t>Required stable funding</t>
  </si>
  <si>
    <t>( * ) Not reported. Weighted Averages by country.</t>
  </si>
  <si>
    <t>LI*</t>
  </si>
  <si>
    <t>** The EBA Risk Dashboard does not include data from Norwegian nor Liechtensteiner banks from June 2021 to March 2022 due to the implementation of the reporting framework based on CRR2/CRD5 taking place only in Q2 2022.</t>
  </si>
  <si>
    <t xml:space="preserve">From Q1 2020 onwards, EU aggregates no longer include figures for UK banks and they include data for subsidiaries of UK banks in EU countries.
The EBA Risk Dashboard does not include data from Norwegian nor Liechtensteiner banks from June 2021 to March 2022 due to the implementation of the reporting framework based on CRR2/CRD5 taking place only in Q2 2022.
</t>
  </si>
  <si>
    <t>LI_FND_33</t>
  </si>
  <si>
    <t>ano</t>
  </si>
  <si>
    <r>
      <t>Return on equity (numerator annualised, denominator as average)</t>
    </r>
    <r>
      <rPr>
        <vertAlign val="superscript"/>
        <sz val="10"/>
        <color theme="1"/>
        <rFont val="Calibri"/>
        <family val="2"/>
        <scheme val="minor"/>
      </rPr>
      <t>(2)</t>
    </r>
  </si>
  <si>
    <r>
      <t>Return on assets (numerator annualised, denominator as average)</t>
    </r>
    <r>
      <rPr>
        <vertAlign val="superscript"/>
        <sz val="10"/>
        <color theme="1"/>
        <rFont val="Calibri"/>
        <family val="2"/>
        <scheme val="minor"/>
      </rPr>
      <t>(2)</t>
    </r>
  </si>
  <si>
    <r>
      <t>Net interest margin (numerator annualised, denominator as average)</t>
    </r>
    <r>
      <rPr>
        <vertAlign val="superscript"/>
        <sz val="10"/>
        <color theme="1"/>
        <rFont val="Calibri"/>
        <family val="2"/>
        <scheme val="minor"/>
      </rPr>
      <t>(2)</t>
    </r>
  </si>
  <si>
    <r>
      <rPr>
        <vertAlign val="superscript"/>
        <sz val="10"/>
        <color theme="1"/>
        <rFont val="Calibri"/>
        <family val="2"/>
        <scheme val="minor"/>
      </rPr>
      <t>(3)</t>
    </r>
    <r>
      <rPr>
        <sz val="10"/>
        <color theme="1"/>
        <rFont val="Calibri"/>
        <family val="2"/>
        <scheme val="minor"/>
      </rPr>
      <t xml:space="preserve"> Increases due to origination and acquisition + Changes due to change in credit risk (net) + Changes due to modifications without derecognition (net) + Changes due to update in the institution's methodology for estimation (net) + Other adjustments] (annualised) (A) / Total gross loans and advances subject to impairment (B + C)</t>
    </r>
  </si>
  <si>
    <t>*** Encumbered assets (recognised on the balance sheet) are considered at their carrying value, collateral received is considered as at fair value.</t>
  </si>
  <si>
    <t>Cash and reserves (A) / Volume of liquid assets (B)</t>
  </si>
  <si>
    <t>Central government assets L1 (A) / Volume of liquid assets (B)</t>
  </si>
  <si>
    <t>L1 Securities (A) / Volume of liquid assets (B)</t>
  </si>
  <si>
    <t>L2A &amp; L2B assets (A) / Volume of liquid assets (B)</t>
  </si>
  <si>
    <t>Capital items and instruments (A) / Volume of available stable funding (B)</t>
  </si>
  <si>
    <t>Retail deposits (A) / Volume of available stable funding (B)</t>
  </si>
  <si>
    <t>Operational deposits (A) / Volume of available stable funding (B)</t>
  </si>
  <si>
    <t>Other non-financial customers (excl. central banks) (A) / Volume of available stable funding (B)</t>
  </si>
  <si>
    <t>(Other) financial customers and central banks (A) / Volume of available stable funding (B)</t>
  </si>
  <si>
    <t>Liabilities provided from undetermined counterparties (A) / Volume of available stable funding (B)</t>
  </si>
  <si>
    <t>Intra-group and other liabilities (A) / Volume of available stable funding (B)</t>
  </si>
  <si>
    <t>0670, 0355, 0370, 0380, 0385, 0390, 0430, 0460</t>
  </si>
  <si>
    <t>EU_LIQ_20</t>
  </si>
  <si>
    <t>AT_LIQ_20</t>
  </si>
  <si>
    <t>BE_LIQ_20</t>
  </si>
  <si>
    <t>BG_LIQ_20</t>
  </si>
  <si>
    <t>CY_LIQ_20</t>
  </si>
  <si>
    <t>CZ_LIQ_20</t>
  </si>
  <si>
    <t>DE_LIQ_20</t>
  </si>
  <si>
    <t>DK_LIQ_20</t>
  </si>
  <si>
    <t>EE_LIQ_20</t>
  </si>
  <si>
    <t>ES_LIQ_20</t>
  </si>
  <si>
    <t>FI_LIQ_20</t>
  </si>
  <si>
    <t>FR_LIQ_20</t>
  </si>
  <si>
    <t>GR_LIQ_20</t>
  </si>
  <si>
    <t>HR_LIQ_20</t>
  </si>
  <si>
    <t>HU_LIQ_20</t>
  </si>
  <si>
    <t>IE_LIQ_20</t>
  </si>
  <si>
    <t>IT_LIQ_20</t>
  </si>
  <si>
    <t>LI_LIQ_20</t>
  </si>
  <si>
    <t>LT_LIQ_20</t>
  </si>
  <si>
    <t>LU_LIQ_20</t>
  </si>
  <si>
    <t>LV_LIQ_20</t>
  </si>
  <si>
    <t>MT_LIQ_20</t>
  </si>
  <si>
    <t>NL_LIQ_20</t>
  </si>
  <si>
    <t>NO_LIQ_20</t>
  </si>
  <si>
    <t>PL_LIQ_20</t>
  </si>
  <si>
    <t>PT_LIQ_20</t>
  </si>
  <si>
    <t>RO_LIQ_20</t>
  </si>
  <si>
    <t>SE_LIQ_20</t>
  </si>
  <si>
    <t>SI_LIQ_20</t>
  </si>
  <si>
    <t>SK_LIQ_20</t>
  </si>
  <si>
    <t>.</t>
  </si>
  <si>
    <r>
      <t>(4)</t>
    </r>
    <r>
      <rPr>
        <sz val="10"/>
        <color rgb="FF000000"/>
        <rFont val="Calibri"/>
        <family val="2"/>
      </rPr>
      <t xml:space="preserve"> Total encumbered assets and collateral (A + B) / Total assets and collateral (C + D)</t>
    </r>
  </si>
  <si>
    <t>0010, 0060</t>
  </si>
  <si>
    <t>0010, 0040</t>
  </si>
  <si>
    <t>IS_LIQ_20</t>
  </si>
  <si>
    <t>T36_0|IS</t>
  </si>
  <si>
    <t>T36_1|IS</t>
  </si>
  <si>
    <t>T36_2|IS</t>
  </si>
  <si>
    <t>T36_3|IS</t>
  </si>
  <si>
    <t>T36_4|IS</t>
  </si>
  <si>
    <t>T36_5|IS</t>
  </si>
  <si>
    <t>T36_7|IS</t>
  </si>
  <si>
    <t>T36_8|IS</t>
  </si>
  <si>
    <t xml:space="preserve">Individual country data includes subsidiaries, which are excluded from EU aggregate. For example, at country level the subsidiary in country X of a bank domiciled in country Y is included both in data for countries X and Y (for the latter as part of the consolidated entity). In the EU aggregate, only the consolidated entity domiciled in country Y is considered.  The sample of banks is unbalanced and reviewed annually.
As of Q1 2020 onwards UK banks are removed from the EU/EEA aggregate and subsidiaries of UK banks in EU member states are used instead.
(1) Gross carrying amounts, other than trading exposures.
(2) Gross carrying amounts, loans and advances at amortised cost (excluding at fair value through OCI and through P&amp;L, excluding trading exposures).
</t>
  </si>
  <si>
    <t>Share of non-performing loans and advances (NPL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</si>
</sst>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0.0%"/>
    <numFmt numFmtId="166" formatCode="_-* #,##0_-;\-* #,##0_-;_-* &quot;-&quot;??_-;_-@_-"/>
    <numFmt numFmtId="167" formatCode="mmm\ \-\ yy"/>
    <numFmt numFmtId="168" formatCode="#,##0_ ;\-#,##0\ "/>
    <numFmt numFmtId="169" formatCode="0.0000"/>
    <numFmt numFmtId="170" formatCode="#,##0.0"/>
    <numFmt numFmtId="171" formatCode="0.00000"/>
    <numFmt numFmtId="172" formatCode="_-* #,##0.0_-;\-* #,##0.0_-;_-* &quot;-&quot;??_-;_-@_-"/>
    <numFmt numFmtId="173" formatCode="_-* #,##0.000000000_-;\-* #,##0.000000000_-;_-* &quot;-&quot;??_-;_-@_-"/>
    <numFmt numFmtId="174" formatCode="_-* #,##0.0_-;\-* #,##0.0_-;_-* &quot;&quot;??_-;_-@_-"/>
  </numFmts>
  <fonts count="117">
    <font>
      <sz val="11"/>
      <color theme="1"/>
      <name val="Calibri"/>
      <family val="2"/>
      <scheme val="minor"/>
    </font>
    <font>
      <sz val="11"/>
      <color theme="1"/>
      <name val="Calibri"/>
      <family val="2"/>
      <scheme val="minor"/>
    </font>
    <font>
      <sz val="10"/>
      <name val="MS Sans Serif"/>
      <family val="2"/>
    </font>
    <font>
      <sz val="12"/>
      <color theme="1"/>
      <name val="Calibri"/>
      <family val="2"/>
      <scheme val="minor"/>
    </font>
    <font>
      <sz val="10"/>
      <name val="Times New Roman"/>
      <family val="1"/>
    </font>
    <font>
      <sz val="11"/>
      <color theme="0"/>
      <name val="Calibri"/>
      <family val="2"/>
      <scheme val="minor"/>
    </font>
    <font>
      <sz val="11"/>
      <name val="Calibri"/>
      <family val="2"/>
      <scheme val="minor"/>
    </font>
    <font>
      <sz val="10"/>
      <name val="MS Sans Serif"/>
      <family val="2"/>
    </font>
    <font>
      <sz val="12"/>
      <name val="Calibri"/>
      <family val="2"/>
      <scheme val="minor"/>
    </font>
    <font>
      <sz val="16"/>
      <color theme="1"/>
      <name val="Calibri"/>
      <family val="2"/>
      <scheme val="minor"/>
    </font>
    <font>
      <sz val="11"/>
      <color rgb="FF006100"/>
      <name val="Calibri"/>
      <family val="2"/>
      <scheme val="minor"/>
    </font>
    <font>
      <sz val="11"/>
      <color rgb="FF9C6500"/>
      <name val="Calibri"/>
      <family val="2"/>
      <scheme val="minor"/>
    </font>
    <font>
      <sz val="20"/>
      <color theme="1"/>
      <name val="Calibri"/>
      <family val="2"/>
      <scheme val="minor"/>
    </font>
    <font>
      <sz val="14"/>
      <color theme="1"/>
      <name val="Calibri"/>
      <family val="2"/>
      <scheme val="minor"/>
    </font>
    <font>
      <sz val="12"/>
      <color theme="0"/>
      <name val="Calibri"/>
      <family val="2"/>
      <scheme val="minor"/>
    </font>
    <font>
      <b/>
      <sz val="14"/>
      <color theme="1"/>
      <name val="Calibri"/>
      <family val="2"/>
      <scheme val="minor"/>
    </font>
    <font>
      <sz val="14"/>
      <color theme="0"/>
      <name val="Calibri"/>
      <family val="2"/>
      <scheme val="minor"/>
    </font>
    <font>
      <sz val="16"/>
      <color theme="0"/>
      <name val="Calibri"/>
      <family val="2"/>
      <scheme val="minor"/>
    </font>
    <font>
      <sz val="20"/>
      <color theme="0"/>
      <name val="Calibri"/>
      <family val="2"/>
      <scheme val="minor"/>
    </font>
    <font>
      <sz val="28"/>
      <color theme="1"/>
      <name val="Calibri"/>
      <family val="2"/>
      <scheme val="minor"/>
    </font>
    <font>
      <sz val="8"/>
      <color theme="1"/>
      <name val="Calibri"/>
      <family val="2"/>
      <scheme val="minor"/>
    </font>
    <font>
      <b/>
      <sz val="11"/>
      <color theme="1"/>
      <name val="Calibri"/>
      <family val="2"/>
      <scheme val="minor"/>
    </font>
    <font>
      <sz val="10"/>
      <color theme="1"/>
      <name val="Calibri"/>
      <family val="2"/>
      <scheme val="minor"/>
    </font>
    <font>
      <b/>
      <i/>
      <sz val="18"/>
      <color theme="3"/>
      <name val="Calibri"/>
      <family val="2"/>
      <scheme val="minor"/>
    </font>
    <font>
      <b/>
      <sz val="16"/>
      <color theme="0" tint="-4.9989318521683403E-2"/>
      <name val="Calibri"/>
      <family val="2"/>
      <scheme val="minor"/>
    </font>
    <font>
      <sz val="12"/>
      <color rgb="FF2F5773"/>
      <name val="Calibri"/>
      <family val="2"/>
      <scheme val="minor"/>
    </font>
    <font>
      <b/>
      <sz val="28"/>
      <color rgb="FF2F5773"/>
      <name val="Calibri"/>
      <family val="2"/>
      <scheme val="minor"/>
    </font>
    <font>
      <b/>
      <sz val="18"/>
      <color theme="0"/>
      <name val="Calibri"/>
      <family val="2"/>
      <scheme val="minor"/>
    </font>
    <font>
      <sz val="14"/>
      <color rgb="FF2F5773"/>
      <name val="Calibri"/>
      <family val="2"/>
      <scheme val="minor"/>
    </font>
    <font>
      <sz val="12"/>
      <color theme="0" tint="-4.9989318521683403E-2"/>
      <name val="Calibri"/>
      <family val="2"/>
      <scheme val="minor"/>
    </font>
    <font>
      <sz val="14"/>
      <color theme="0" tint="-4.9989318521683403E-2"/>
      <name val="Calibri"/>
      <family val="2"/>
      <scheme val="minor"/>
    </font>
    <font>
      <b/>
      <sz val="12"/>
      <color theme="0" tint="-4.9989318521683403E-2"/>
      <name val="Calibri"/>
      <family val="2"/>
      <scheme val="minor"/>
    </font>
    <font>
      <sz val="16"/>
      <color theme="0" tint="-4.9989318521683403E-2"/>
      <name val="Calibri"/>
      <family val="2"/>
      <scheme val="minor"/>
    </font>
    <font>
      <b/>
      <sz val="20"/>
      <color theme="0" tint="-4.9989318521683403E-2"/>
      <name val="Calibri"/>
      <family val="2"/>
      <scheme val="minor"/>
    </font>
    <font>
      <b/>
      <sz val="24"/>
      <color theme="0" tint="-4.9989318521683403E-2"/>
      <name val="Calibri"/>
      <family val="2"/>
      <scheme val="minor"/>
    </font>
    <font>
      <b/>
      <sz val="12"/>
      <color rgb="FF2F5773"/>
      <name val="Calibri"/>
      <family val="2"/>
      <scheme val="minor"/>
    </font>
    <font>
      <b/>
      <sz val="22"/>
      <color theme="0" tint="-0.499984740745262"/>
      <name val="Calibri"/>
      <family val="2"/>
      <scheme val="minor"/>
    </font>
    <font>
      <b/>
      <i/>
      <sz val="22"/>
      <color theme="0" tint="-0.499984740745262"/>
      <name val="Calibri"/>
      <family val="2"/>
      <scheme val="minor"/>
    </font>
    <font>
      <b/>
      <sz val="18"/>
      <color theme="0" tint="-0.499984740745262"/>
      <name val="Calibri"/>
      <family val="2"/>
      <scheme val="minor"/>
    </font>
    <font>
      <b/>
      <sz val="14"/>
      <color theme="0" tint="-0.499984740745262"/>
      <name val="Calibri"/>
      <family val="2"/>
      <scheme val="minor"/>
    </font>
    <font>
      <sz val="14"/>
      <color theme="0" tint="-0.499984740745262"/>
      <name val="Calibri"/>
      <family val="2"/>
      <scheme val="minor"/>
    </font>
    <font>
      <b/>
      <sz val="10"/>
      <color theme="1"/>
      <name val="Calibri"/>
      <family val="2"/>
      <scheme val="minor"/>
    </font>
    <font>
      <sz val="18"/>
      <color theme="0" tint="-4.9989318521683403E-2"/>
      <name val="Calibri"/>
      <family val="2"/>
      <scheme val="minor"/>
    </font>
    <font>
      <sz val="11"/>
      <color rgb="FF2F5773"/>
      <name val="Calibri"/>
      <family val="2"/>
      <scheme val="minor"/>
    </font>
    <font>
      <sz val="11"/>
      <color theme="0" tint="-0.499984740745262"/>
      <name val="Calibri"/>
      <family val="2"/>
      <scheme val="minor"/>
    </font>
    <font>
      <b/>
      <sz val="16"/>
      <color rgb="FF2F5773"/>
      <name val="Calibri"/>
      <family val="2"/>
      <scheme val="minor"/>
    </font>
    <font>
      <sz val="14"/>
      <color rgb="FFFFC000"/>
      <name val="Calibri"/>
      <family val="2"/>
      <scheme val="minor"/>
    </font>
    <font>
      <sz val="10"/>
      <color theme="0" tint="-0.499984740745262"/>
      <name val="Calibri"/>
      <family val="2"/>
      <scheme val="minor"/>
    </font>
    <font>
      <sz val="16"/>
      <color theme="0" tint="-0.499984740745262"/>
      <name val="Calibri"/>
      <family val="2"/>
      <scheme val="minor"/>
    </font>
    <font>
      <sz val="16"/>
      <color rgb="FFFF0000"/>
      <name val="Calibri"/>
      <family val="2"/>
      <scheme val="minor"/>
    </font>
    <font>
      <sz val="28"/>
      <color theme="0" tint="-0.499984740745262"/>
      <name val="Calibri"/>
      <family val="2"/>
      <scheme val="minor"/>
    </font>
    <font>
      <sz val="20"/>
      <color theme="0" tint="-0.499984740745262"/>
      <name val="Calibri"/>
      <family val="2"/>
      <scheme val="minor"/>
    </font>
    <font>
      <sz val="12"/>
      <color theme="0" tint="-0.499984740745262"/>
      <name val="Calibri"/>
      <family val="2"/>
      <scheme val="minor"/>
    </font>
    <font>
      <b/>
      <sz val="12"/>
      <color theme="0" tint="-0.499984740745262"/>
      <name val="Calibri"/>
      <family val="2"/>
      <scheme val="minor"/>
    </font>
    <font>
      <b/>
      <sz val="11"/>
      <color theme="0" tint="-0.499984740745262"/>
      <name val="Calibri"/>
      <family val="2"/>
      <scheme val="minor"/>
    </font>
    <font>
      <b/>
      <sz val="14"/>
      <color rgb="FFFF0000"/>
      <name val="Calibri"/>
      <family val="2"/>
      <scheme val="minor"/>
    </font>
    <font>
      <b/>
      <sz val="16"/>
      <color rgb="FFFF0000"/>
      <name val="Calibri"/>
      <family val="2"/>
      <scheme val="minor"/>
    </font>
    <font>
      <b/>
      <sz val="18"/>
      <color theme="0" tint="-4.9989318521683403E-2"/>
      <name val="Calibri"/>
      <family val="2"/>
      <scheme val="minor"/>
    </font>
    <font>
      <b/>
      <sz val="12"/>
      <name val="Calibri"/>
      <family val="2"/>
      <scheme val="minor"/>
    </font>
    <font>
      <sz val="11"/>
      <color theme="1" tint="0.34998626667073579"/>
      <name val="Calibri"/>
      <family val="2"/>
      <scheme val="minor"/>
    </font>
    <font>
      <b/>
      <i/>
      <sz val="22"/>
      <color theme="1" tint="0.249977111117893"/>
      <name val="Calibri"/>
      <family val="2"/>
      <scheme val="minor"/>
    </font>
    <font>
      <sz val="12"/>
      <color theme="0" tint="-0.14999847407452621"/>
      <name val="Calibri"/>
      <family val="2"/>
      <scheme val="minor"/>
    </font>
    <font>
      <sz val="11"/>
      <color rgb="FFFF0000"/>
      <name val="Calibri"/>
      <family val="2"/>
      <scheme val="minor"/>
    </font>
    <font>
      <sz val="11"/>
      <color rgb="FF00B050"/>
      <name val="Calibri"/>
      <family val="2"/>
      <scheme val="minor"/>
    </font>
    <font>
      <sz val="10"/>
      <color theme="0"/>
      <name val="Calibri"/>
      <family val="2"/>
      <scheme val="minor"/>
    </font>
    <font>
      <b/>
      <sz val="9"/>
      <color theme="0" tint="-0.499984740745262"/>
      <name val="Calibri"/>
      <family val="2"/>
      <scheme val="minor"/>
    </font>
    <font>
      <sz val="9"/>
      <color theme="0" tint="-0.499984740745262"/>
      <name val="Calibri"/>
      <family val="2"/>
      <scheme val="minor"/>
    </font>
    <font>
      <b/>
      <sz val="10"/>
      <name val="Verdana"/>
      <family val="2"/>
    </font>
    <font>
      <sz val="10"/>
      <name val="Verdana"/>
      <family val="2"/>
    </font>
    <font>
      <sz val="8"/>
      <name val="Verdana"/>
      <family val="2"/>
    </font>
    <font>
      <b/>
      <sz val="16"/>
      <color theme="0"/>
      <name val="Calibri"/>
      <family val="2"/>
      <scheme val="minor"/>
    </font>
    <font>
      <b/>
      <sz val="24"/>
      <color theme="1"/>
      <name val="Calibri"/>
      <family val="2"/>
      <scheme val="minor"/>
    </font>
    <font>
      <vertAlign val="superscript"/>
      <sz val="10"/>
      <color theme="1"/>
      <name val="Calibri"/>
      <family val="2"/>
      <scheme val="minor"/>
    </font>
    <font>
      <b/>
      <vertAlign val="superscript"/>
      <sz val="10"/>
      <color theme="1"/>
      <name val="Calibri"/>
      <family val="2"/>
      <scheme val="minor"/>
    </font>
    <font>
      <b/>
      <sz val="11"/>
      <color rgb="FF006100"/>
      <name val="Calibri"/>
      <family val="2"/>
      <scheme val="minor"/>
    </font>
    <font>
      <sz val="28"/>
      <color theme="0"/>
      <name val="Calibri"/>
      <family val="2"/>
      <scheme val="minor"/>
    </font>
    <font>
      <b/>
      <i/>
      <sz val="28"/>
      <color rgb="FF2F5773"/>
      <name val="Calibri"/>
      <family val="2"/>
      <scheme val="minor"/>
    </font>
    <font>
      <b/>
      <sz val="20"/>
      <color theme="0"/>
      <name val="Calibri"/>
      <family val="2"/>
      <scheme val="minor"/>
    </font>
    <font>
      <u/>
      <sz val="7.7"/>
      <color theme="10"/>
      <name val="Calibri"/>
      <family val="2"/>
    </font>
    <font>
      <b/>
      <sz val="20"/>
      <color rgb="FFFFC000"/>
      <name val="Calibri"/>
      <family val="2"/>
      <scheme val="minor"/>
    </font>
    <font>
      <b/>
      <vertAlign val="superscript"/>
      <sz val="20"/>
      <color theme="0"/>
      <name val="Calibri"/>
      <family val="2"/>
      <scheme val="minor"/>
    </font>
    <font>
      <b/>
      <vertAlign val="superscript"/>
      <sz val="18"/>
      <color theme="0"/>
      <name val="Calibri"/>
      <family val="2"/>
      <scheme val="minor"/>
    </font>
    <font>
      <sz val="11"/>
      <color theme="0" tint="-0.34998626667073579"/>
      <name val="Calibri"/>
      <family val="2"/>
      <scheme val="minor"/>
    </font>
    <font>
      <b/>
      <i/>
      <sz val="22"/>
      <color rgb="FFFF0000"/>
      <name val="Calibri"/>
      <family val="2"/>
      <scheme val="minor"/>
    </font>
    <font>
      <b/>
      <vertAlign val="superscript"/>
      <sz val="16"/>
      <color theme="0" tint="-4.9989318521683403E-2"/>
      <name val="Calibri"/>
      <family val="2"/>
      <scheme val="minor"/>
    </font>
    <font>
      <b/>
      <sz val="18"/>
      <name val="Calibri"/>
      <family val="2"/>
      <scheme val="minor"/>
    </font>
    <font>
      <sz val="28"/>
      <color theme="0" tint="-0.34998626667073579"/>
      <name val="Calibri"/>
      <family val="2"/>
      <scheme val="minor"/>
    </font>
    <font>
      <b/>
      <i/>
      <sz val="16"/>
      <color rgb="FFFF0000"/>
      <name val="Calibri"/>
      <family val="2"/>
      <scheme val="minor"/>
    </font>
    <font>
      <sz val="14"/>
      <color theme="0" tint="-0.34998626667073579"/>
      <name val="Calibri"/>
      <family val="2"/>
      <scheme val="minor"/>
    </font>
    <font>
      <sz val="11"/>
      <color rgb="FF00B0F0"/>
      <name val="Calibri"/>
      <family val="2"/>
      <scheme val="minor"/>
    </font>
    <font>
      <sz val="9"/>
      <color theme="0"/>
      <name val="Cambria"/>
      <family val="1"/>
      <scheme val="major"/>
    </font>
    <font>
      <b/>
      <sz val="16"/>
      <name val="Calibri"/>
      <family val="2"/>
      <scheme val="minor"/>
    </font>
    <font>
      <b/>
      <sz val="14"/>
      <name val="Calibri"/>
      <family val="2"/>
      <scheme val="minor"/>
    </font>
    <font>
      <b/>
      <i/>
      <sz val="28"/>
      <color theme="3"/>
      <name val="Calibri"/>
      <family val="2"/>
      <scheme val="minor"/>
    </font>
    <font>
      <sz val="14"/>
      <name val="Calibri"/>
      <family val="2"/>
      <scheme val="minor"/>
    </font>
    <font>
      <b/>
      <i/>
      <sz val="16"/>
      <name val="Calibri"/>
      <family val="2"/>
      <scheme val="minor"/>
    </font>
    <font>
      <sz val="20"/>
      <color theme="0" tint="-0.34998626667073579"/>
      <name val="Calibri"/>
      <family val="2"/>
      <scheme val="minor"/>
    </font>
    <font>
      <b/>
      <i/>
      <vertAlign val="superscript"/>
      <sz val="22"/>
      <color theme="0" tint="-0.499984740745262"/>
      <name val="Calibri"/>
      <family val="2"/>
      <scheme val="minor"/>
    </font>
    <font>
      <sz val="16"/>
      <color theme="0" tint="-0.34998626667073579"/>
      <name val="Calibri"/>
      <family val="2"/>
      <scheme val="minor"/>
    </font>
    <font>
      <sz val="12"/>
      <color theme="0" tint="-0.34998626667073579"/>
      <name val="Calibri"/>
      <family val="2"/>
      <scheme val="minor"/>
    </font>
    <font>
      <sz val="9"/>
      <color rgb="FFFF0000"/>
      <name val="Cambria"/>
      <family val="1"/>
      <scheme val="major"/>
    </font>
    <font>
      <b/>
      <vertAlign val="superscript"/>
      <sz val="16"/>
      <color theme="0"/>
      <name val="Calibri"/>
      <family val="2"/>
      <scheme val="minor"/>
    </font>
    <font>
      <sz val="11.5"/>
      <name val="Calibri"/>
      <family val="2"/>
      <scheme val="minor"/>
    </font>
    <font>
      <sz val="10"/>
      <name val="Calibri"/>
      <family val="2"/>
      <scheme val="minor"/>
    </font>
    <font>
      <vertAlign val="superscript"/>
      <sz val="10"/>
      <color theme="1"/>
      <name val="Calibri"/>
      <family val="2"/>
    </font>
    <font>
      <sz val="11"/>
      <color theme="1"/>
      <name val="Calibri"/>
      <family val="2"/>
    </font>
    <font>
      <i/>
      <sz val="11"/>
      <color theme="1"/>
      <name val="Calibri"/>
      <family val="2"/>
    </font>
    <font>
      <i/>
      <sz val="16"/>
      <color theme="0" tint="-0.499984740745262"/>
      <name val="Calibri"/>
      <family val="2"/>
      <scheme val="minor"/>
    </font>
    <font>
      <i/>
      <vertAlign val="superscript"/>
      <sz val="16"/>
      <color theme="0" tint="-0.499984740745262"/>
      <name val="Calibri"/>
      <family val="2"/>
    </font>
    <font>
      <sz val="12"/>
      <color rgb="FFFF0000"/>
      <name val="Calibri"/>
      <family val="2"/>
      <scheme val="minor"/>
    </font>
    <font>
      <sz val="8"/>
      <name val="Calibri"/>
      <family val="2"/>
      <scheme val="minor"/>
    </font>
    <font>
      <b/>
      <sz val="12"/>
      <color theme="0"/>
      <name val="Calibri"/>
      <family val="2"/>
      <scheme val="minor"/>
    </font>
    <font>
      <b/>
      <vertAlign val="superscript"/>
      <sz val="12"/>
      <color theme="0"/>
      <name val="Calibri"/>
      <family val="2"/>
      <scheme val="minor"/>
    </font>
    <font>
      <sz val="9"/>
      <name val="Cambria"/>
      <family val="1"/>
      <scheme val="major"/>
    </font>
    <font>
      <b/>
      <sz val="14"/>
      <color theme="0" tint="-4.9989318521683403E-2"/>
      <name val="Calibri"/>
      <family val="2"/>
      <scheme val="minor"/>
    </font>
    <font>
      <sz val="10"/>
      <color rgb="FF000000"/>
      <name val="Calibri"/>
      <family val="2"/>
    </font>
    <font>
      <sz val="14"/>
      <color rgb="FF2F5773"/>
      <name val="Open san"/>
    </font>
  </fonts>
  <fills count="15">
    <fill>
      <patternFill patternType="none"/>
    </fill>
    <fill>
      <patternFill patternType="gray125"/>
    </fill>
    <fill>
      <patternFill patternType="solid">
        <fgColor rgb="FFFFC000"/>
        <bgColor indexed="64"/>
      </patternFill>
    </fill>
    <fill>
      <patternFill patternType="solid">
        <fgColor theme="0" tint="-4.9989318521683403E-2"/>
        <bgColor indexed="64"/>
      </patternFill>
    </fill>
    <fill>
      <patternFill patternType="solid">
        <fgColor theme="0"/>
        <bgColor indexed="64"/>
      </patternFill>
    </fill>
    <fill>
      <patternFill patternType="solid">
        <fgColor rgb="FFC6EFCE"/>
      </patternFill>
    </fill>
    <fill>
      <patternFill patternType="solid">
        <fgColor rgb="FFFFEB9C"/>
      </patternFill>
    </fill>
    <fill>
      <patternFill patternType="solid">
        <fgColor theme="0" tint="-0.14999847407452621"/>
        <bgColor indexed="64"/>
      </patternFill>
    </fill>
    <fill>
      <patternFill patternType="solid">
        <fgColor rgb="FF2F5773"/>
        <bgColor indexed="64"/>
      </patternFill>
    </fill>
    <fill>
      <patternFill patternType="solid">
        <fgColor rgb="FF71A3C5"/>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FFE38B"/>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right/>
      <top style="thick">
        <color rgb="FF2F5773"/>
      </top>
      <bottom style="thick">
        <color rgb="FF2F5773"/>
      </bottom>
      <diagonal/>
    </border>
    <border>
      <left/>
      <right/>
      <top/>
      <bottom style="thick">
        <color rgb="FF2F5773"/>
      </bottom>
      <diagonal/>
    </border>
    <border>
      <left/>
      <right/>
      <top style="thick">
        <color rgb="FF2F5773"/>
      </top>
      <bottom/>
      <diagonal/>
    </border>
    <border>
      <left/>
      <right style="thin">
        <color theme="0" tint="-0.14996795556505021"/>
      </right>
      <top/>
      <bottom/>
      <diagonal/>
    </border>
    <border>
      <left/>
      <right/>
      <top style="medium">
        <color rgb="FF2F5773"/>
      </top>
      <bottom style="medium">
        <color rgb="FF2F5773"/>
      </bottom>
      <diagonal/>
    </border>
    <border>
      <left/>
      <right style="thin">
        <color theme="0" tint="-0.14996795556505021"/>
      </right>
      <top style="medium">
        <color rgb="FF2F5773"/>
      </top>
      <bottom style="medium">
        <color rgb="FF2F5773"/>
      </bottom>
      <diagonal/>
    </border>
    <border>
      <left style="thin">
        <color theme="0" tint="-0.14996795556505021"/>
      </left>
      <right/>
      <top/>
      <bottom/>
      <diagonal/>
    </border>
    <border>
      <left style="thin">
        <color theme="0" tint="-0.14996795556505021"/>
      </left>
      <right/>
      <top style="medium">
        <color rgb="FF2F5773"/>
      </top>
      <bottom style="medium">
        <color rgb="FF2F5773"/>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dashed">
        <color theme="0" tint="-0.499984740745262"/>
      </bottom>
      <diagonal/>
    </border>
    <border>
      <left/>
      <right/>
      <top style="thin">
        <color theme="0" tint="-0.499984740745262"/>
      </top>
      <bottom style="dashed">
        <color theme="0" tint="-0.499984740745262"/>
      </bottom>
      <diagonal/>
    </border>
    <border>
      <left/>
      <right style="thin">
        <color theme="0" tint="-0.499984740745262"/>
      </right>
      <top style="thin">
        <color theme="0" tint="-0.499984740745262"/>
      </top>
      <bottom style="dashed">
        <color theme="0" tint="-0.499984740745262"/>
      </bottom>
      <diagonal/>
    </border>
    <border>
      <left style="thin">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thin">
        <color theme="0" tint="-0.499984740745262"/>
      </right>
      <top style="dashed">
        <color theme="0" tint="-0.499984740745262"/>
      </top>
      <bottom style="dashed">
        <color theme="0" tint="-0.499984740745262"/>
      </bottom>
      <diagonal/>
    </border>
    <border>
      <left/>
      <right/>
      <top style="dashed">
        <color theme="0" tint="-0.499984740745262"/>
      </top>
      <bottom style="thin">
        <color theme="0" tint="-0.499984740745262"/>
      </bottom>
      <diagonal/>
    </border>
    <border>
      <left/>
      <right style="thin">
        <color theme="0" tint="-0.499984740745262"/>
      </right>
      <top style="dashed">
        <color theme="0" tint="-0.499984740745262"/>
      </top>
      <bottom style="thin">
        <color theme="0" tint="-0.499984740745262"/>
      </bottom>
      <diagonal/>
    </border>
    <border>
      <left style="dashed">
        <color theme="0" tint="-0.499984740745262"/>
      </left>
      <right style="dashed">
        <color theme="0" tint="-0.499984740745262"/>
      </right>
      <top style="thin">
        <color theme="0" tint="-0.499984740745262"/>
      </top>
      <bottom style="dashed">
        <color theme="0" tint="-0.499984740745262"/>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dashed">
        <color theme="0" tint="-0.499984740745262"/>
      </right>
      <top style="thin">
        <color theme="0" tint="-0.499984740745262"/>
      </top>
      <bottom style="thin">
        <color theme="0" tint="-0.499984740745262"/>
      </bottom>
      <diagonal/>
    </border>
    <border>
      <left style="dashed">
        <color theme="0" tint="-0.499984740745262"/>
      </left>
      <right style="dashed">
        <color theme="0" tint="-0.499984740745262"/>
      </right>
      <top style="thin">
        <color theme="0" tint="-0.499984740745262"/>
      </top>
      <bottom style="thin">
        <color theme="0" tint="-0.499984740745262"/>
      </bottom>
      <diagonal/>
    </border>
    <border>
      <left style="dashed">
        <color theme="0" tint="-0.499984740745262"/>
      </left>
      <right style="thin">
        <color theme="0" tint="-0.499984740745262"/>
      </right>
      <top style="thin">
        <color theme="0" tint="-0.499984740745262"/>
      </top>
      <bottom style="thin">
        <color theme="0" tint="-0.499984740745262"/>
      </bottom>
      <diagonal/>
    </border>
    <border>
      <left style="medium">
        <color indexed="64"/>
      </left>
      <right style="medium">
        <color indexed="64"/>
      </right>
      <top style="medium">
        <color indexed="64"/>
      </top>
      <bottom style="medium">
        <color indexed="64"/>
      </bottom>
      <diagonal/>
    </border>
    <border>
      <left/>
      <right/>
      <top style="dashed">
        <color theme="0" tint="-0.499984740745262"/>
      </top>
      <bottom/>
      <diagonal/>
    </border>
    <border>
      <left/>
      <right style="medium">
        <color theme="0" tint="-0.14996795556505021"/>
      </right>
      <top/>
      <bottom/>
      <diagonal/>
    </border>
    <border>
      <left/>
      <right style="medium">
        <color theme="0" tint="-0.14996795556505021"/>
      </right>
      <top style="medium">
        <color rgb="FF2F5773"/>
      </top>
      <bottom style="medium">
        <color rgb="FF2F5773"/>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right style="thin">
        <color theme="0"/>
      </right>
      <top/>
      <bottom/>
      <diagonal/>
    </border>
    <border>
      <left style="thin">
        <color theme="0"/>
      </left>
      <right/>
      <top/>
      <bottom/>
      <diagonal/>
    </border>
    <border>
      <left style="medium">
        <color theme="0" tint="-0.14996795556505021"/>
      </left>
      <right/>
      <top/>
      <bottom/>
      <diagonal/>
    </border>
    <border>
      <left/>
      <right/>
      <top/>
      <bottom style="thin">
        <color rgb="FF2F5773"/>
      </bottom>
      <diagonal/>
    </border>
    <border>
      <left style="medium">
        <color theme="0" tint="-0.14996795556505021"/>
      </left>
      <right style="medium">
        <color theme="0" tint="-0.14996795556505021"/>
      </right>
      <top style="medium">
        <color rgb="FF2F5773"/>
      </top>
      <bottom style="medium">
        <color rgb="FF2F5773"/>
      </bottom>
      <diagonal/>
    </border>
    <border>
      <left/>
      <right style="thin">
        <color theme="0" tint="-0.14996795556505021"/>
      </right>
      <top/>
      <bottom style="thin">
        <color rgb="FF2F5773"/>
      </bottom>
      <diagonal/>
    </border>
    <border>
      <left style="thin">
        <color theme="0" tint="-0.14996795556505021"/>
      </left>
      <right/>
      <top/>
      <bottom style="thin">
        <color rgb="FF2F5773"/>
      </bottom>
      <diagonal/>
    </border>
    <border>
      <left/>
      <right style="thin">
        <color theme="0" tint="-0.14996795556505021"/>
      </right>
      <top style="thin">
        <color rgb="FF2F5773"/>
      </top>
      <bottom/>
      <diagonal/>
    </border>
    <border>
      <left style="thin">
        <color theme="0" tint="-4.9989318521683403E-2"/>
      </left>
      <right/>
      <top/>
      <bottom/>
      <diagonal/>
    </border>
    <border>
      <left style="thin">
        <color theme="0" tint="-4.9989318521683403E-2"/>
      </left>
      <right/>
      <top/>
      <bottom style="thin">
        <color rgb="FF2F5773"/>
      </bottom>
      <diagonal/>
    </border>
    <border>
      <left style="thin">
        <color theme="0"/>
      </left>
      <right/>
      <top/>
      <bottom style="thin">
        <color rgb="FF2F5773"/>
      </bottom>
      <diagonal/>
    </border>
    <border>
      <left style="medium">
        <color theme="0" tint="-0.14996795556505021"/>
      </left>
      <right/>
      <top style="thin">
        <color rgb="FF2F5773"/>
      </top>
      <bottom/>
      <diagonal/>
    </border>
    <border>
      <left style="thin">
        <color theme="0" tint="-0.14996795556505021"/>
      </left>
      <right/>
      <top style="thin">
        <color rgb="FF2F5773"/>
      </top>
      <bottom/>
      <diagonal/>
    </border>
    <border>
      <left/>
      <right/>
      <top style="thin">
        <color rgb="FF2F5773"/>
      </top>
      <bottom/>
      <diagonal/>
    </border>
    <border>
      <left/>
      <right/>
      <top style="thin">
        <color rgb="FF2F5773"/>
      </top>
      <bottom style="thin">
        <color rgb="FF2F5773"/>
      </bottom>
      <diagonal/>
    </border>
    <border>
      <left style="thin">
        <color theme="0" tint="-0.14996795556505021"/>
      </left>
      <right/>
      <top style="thin">
        <color theme="0" tint="-0.14993743705557422"/>
      </top>
      <bottom style="thin">
        <color rgb="FF2F5773"/>
      </bottom>
      <diagonal/>
    </border>
    <border>
      <left/>
      <right style="thin">
        <color theme="0" tint="-0.14996795556505021"/>
      </right>
      <top style="thin">
        <color theme="0" tint="-0.14993743705557422"/>
      </top>
      <bottom style="thin">
        <color rgb="FF2F5773"/>
      </bottom>
      <diagonal/>
    </border>
    <border>
      <left/>
      <right/>
      <top style="thin">
        <color theme="0" tint="-0.14993743705557422"/>
      </top>
      <bottom style="thin">
        <color rgb="FF2F5773"/>
      </bottom>
      <diagonal/>
    </border>
    <border>
      <left/>
      <right style="thin">
        <color theme="0"/>
      </right>
      <top/>
      <bottom style="thin">
        <color rgb="FF2F5773"/>
      </bottom>
      <diagonal/>
    </border>
    <border>
      <left style="medium">
        <color theme="0" tint="-0.14996795556505021"/>
      </left>
      <right style="medium">
        <color theme="0" tint="-0.14996795556505021"/>
      </right>
      <top/>
      <bottom/>
      <diagonal/>
    </border>
    <border>
      <left/>
      <right/>
      <top/>
      <bottom style="medium">
        <color rgb="FF2F5773"/>
      </bottom>
      <diagonal/>
    </border>
    <border>
      <left/>
      <right style="medium">
        <color theme="0" tint="-0.14996795556505021"/>
      </right>
      <top/>
      <bottom style="medium">
        <color rgb="FF2F5773"/>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rgb="FF2F5773"/>
      </top>
      <bottom/>
      <diagonal/>
    </border>
    <border>
      <left/>
      <right style="thin">
        <color theme="0" tint="-0.14999847407452621"/>
      </right>
      <top/>
      <bottom/>
      <diagonal/>
    </border>
    <border>
      <left/>
      <right style="thin">
        <color theme="0" tint="-0.14999847407452621"/>
      </right>
      <top style="medium">
        <color rgb="FF2F5773"/>
      </top>
      <bottom style="medium">
        <color rgb="FF2F5773"/>
      </bottom>
      <diagonal/>
    </border>
    <border>
      <left/>
      <right style="medium">
        <color theme="0" tint="-0.14996795556505021"/>
      </right>
      <top style="thin">
        <color rgb="FF2F5773"/>
      </top>
      <bottom/>
      <diagonal/>
    </border>
    <border>
      <left/>
      <right style="thin">
        <color theme="0" tint="-0.14999847407452621"/>
      </right>
      <top style="thin">
        <color rgb="FF2F5773"/>
      </top>
      <bottom/>
      <diagonal/>
    </border>
    <border>
      <left style="thin">
        <color theme="0" tint="-0.499984740745262"/>
      </left>
      <right style="dashed">
        <color theme="0" tint="-0.499984740745262"/>
      </right>
      <top style="thin">
        <color theme="0" tint="-0.499984740745262"/>
      </top>
      <bottom style="dashed">
        <color theme="0" tint="-0.499984740745262"/>
      </bottom>
      <diagonal/>
    </border>
    <border>
      <left style="dashed">
        <color theme="0" tint="-0.499984740745262"/>
      </left>
      <right style="thin">
        <color theme="0" tint="-0.499984740745262"/>
      </right>
      <top style="thin">
        <color theme="0" tint="-0.499984740745262"/>
      </top>
      <bottom style="dashed">
        <color theme="0" tint="-0.499984740745262"/>
      </bottom>
      <diagonal/>
    </border>
    <border>
      <left style="dashed">
        <color theme="0" tint="-0.499984740745262"/>
      </left>
      <right/>
      <top style="thin">
        <color theme="0" tint="-0.499984740745262"/>
      </top>
      <bottom style="dashed">
        <color theme="0" tint="-0.499984740745262"/>
      </bottom>
      <diagonal/>
    </border>
    <border>
      <left style="thin">
        <color theme="0" tint="-0.499984740745262"/>
      </left>
      <right style="dashed">
        <color theme="0" tint="-0.499984740745262"/>
      </right>
      <top style="dashed">
        <color theme="0" tint="-0.499984740745262"/>
      </top>
      <bottom style="dashed">
        <color theme="0" tint="-0.499984740745262"/>
      </bottom>
      <diagonal/>
    </border>
    <border>
      <left style="dashed">
        <color theme="0" tint="-0.499984740745262"/>
      </left>
      <right style="thin">
        <color theme="0" tint="-0.499984740745262"/>
      </right>
      <top style="dashed">
        <color theme="0" tint="-0.499984740745262"/>
      </top>
      <bottom style="dashed">
        <color theme="0" tint="-0.499984740745262"/>
      </bottom>
      <diagonal/>
    </border>
    <border>
      <left style="dashed">
        <color theme="0" tint="-0.499984740745262"/>
      </left>
      <right/>
      <top style="dashed">
        <color theme="0" tint="-0.499984740745262"/>
      </top>
      <bottom style="dashed">
        <color theme="0" tint="-0.499984740745262"/>
      </bottom>
      <diagonal/>
    </border>
    <border>
      <left style="thin">
        <color theme="0" tint="-0.499984740745262"/>
      </left>
      <right style="dashed">
        <color theme="0" tint="-0.499984740745262"/>
      </right>
      <top style="dashed">
        <color theme="0" tint="-0.499984740745262"/>
      </top>
      <bottom/>
      <diagonal/>
    </border>
    <border>
      <left/>
      <right/>
      <top style="thin">
        <color indexed="64"/>
      </top>
      <bottom/>
      <diagonal/>
    </border>
    <border>
      <left/>
      <right style="thin">
        <color theme="0"/>
      </right>
      <top style="thin">
        <color rgb="FF2F5773"/>
      </top>
      <bottom style="thin">
        <color rgb="FF2F5773"/>
      </bottom>
      <diagonal/>
    </border>
    <border>
      <left style="thin">
        <color theme="0"/>
      </left>
      <right/>
      <top style="thin">
        <color rgb="FF2F5773"/>
      </top>
      <bottom style="thin">
        <color rgb="FF2F5773"/>
      </bottom>
      <diagonal/>
    </border>
    <border>
      <left/>
      <right/>
      <top/>
      <bottom style="dashed">
        <color theme="0" tint="-0.499984740745262"/>
      </bottom>
      <diagonal/>
    </border>
    <border>
      <left style="thin">
        <color theme="0" tint="-0.499984740745262"/>
      </left>
      <right style="thin">
        <color theme="0" tint="-0.499984740745262"/>
      </right>
      <top style="dashed">
        <color theme="0" tint="-0.499984740745262"/>
      </top>
      <bottom style="dashed">
        <color theme="0" tint="-0.499984740745262"/>
      </bottom>
      <diagonal/>
    </border>
    <border>
      <left style="thin">
        <color theme="0" tint="-0.499984740745262"/>
      </left>
      <right style="thin">
        <color theme="0" tint="-0.499984740745262"/>
      </right>
      <top style="dashed">
        <color theme="0" tint="-0.499984740745262"/>
      </top>
      <bottom/>
      <diagonal/>
    </border>
    <border>
      <left/>
      <right style="thin">
        <color theme="0" tint="-4.9989318521683403E-2"/>
      </right>
      <top/>
      <bottom style="thin">
        <color rgb="FF2F5773"/>
      </bottom>
      <diagonal/>
    </border>
    <border>
      <left style="dashed">
        <color theme="0" tint="-0.499984740745262"/>
      </left>
      <right/>
      <top style="hair">
        <color theme="0" tint="-0.499984740745262"/>
      </top>
      <bottom style="dashed">
        <color theme="0" tint="-0.499984740745262"/>
      </bottom>
      <diagonal/>
    </border>
    <border>
      <left style="thin">
        <color auto="1"/>
      </left>
      <right style="hair">
        <color auto="1"/>
      </right>
      <top/>
      <bottom/>
      <diagonal/>
    </border>
    <border>
      <left style="hair">
        <color auto="1"/>
      </left>
      <right style="hair">
        <color auto="1"/>
      </right>
      <top/>
      <bottom/>
      <diagonal/>
    </border>
    <border>
      <left/>
      <right/>
      <top/>
      <bottom style="thin">
        <color indexed="64"/>
      </bottom>
      <diagonal/>
    </border>
    <border>
      <left/>
      <right style="thin">
        <color theme="0" tint="-0.14996795556505021"/>
      </right>
      <top/>
      <bottom style="thin">
        <color auto="1"/>
      </bottom>
      <diagonal/>
    </border>
    <border>
      <left style="thin">
        <color theme="0" tint="-0.499984740745262"/>
      </left>
      <right/>
      <top style="dashed">
        <color theme="0" tint="-0.499984740745262"/>
      </top>
      <bottom style="thin">
        <color theme="0" tint="-0.499984740745262"/>
      </bottom>
      <diagonal/>
    </border>
    <border>
      <left style="dashed">
        <color theme="0" tint="-0.499984740745262"/>
      </left>
      <right style="dashed">
        <color theme="0" tint="-0.499984740745262"/>
      </right>
      <top style="dashed">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dashed">
        <color theme="0" tint="-0.499984740745262"/>
      </bottom>
      <diagonal/>
    </border>
    <border>
      <left style="dashed">
        <color theme="0" tint="-0.499984740745262"/>
      </left>
      <right style="dashed">
        <color theme="0" tint="-0.499984740745262"/>
      </right>
      <top/>
      <bottom style="dashed">
        <color theme="0" tint="-0.499984740745262"/>
      </bottom>
      <diagonal/>
    </border>
    <border>
      <left style="medium">
        <color theme="0" tint="-0.14996795556505021"/>
      </left>
      <right/>
      <top style="medium">
        <color rgb="FF2F5773"/>
      </top>
      <bottom style="medium">
        <color rgb="FF2F5773"/>
      </bottom>
      <diagonal/>
    </border>
  </borders>
  <cellStyleXfs count="40">
    <xf numFmtId="0" fontId="0" fillId="0" borderId="0"/>
    <xf numFmtId="9" fontId="1" fillId="0" borderId="0" applyFont="0" applyFill="0" applyBorder="0" applyAlignment="0" applyProtection="0"/>
    <xf numFmtId="164" fontId="1" fillId="0" borderId="0" applyFont="0" applyFill="0" applyBorder="0" applyAlignment="0" applyProtection="0"/>
    <xf numFmtId="0" fontId="2" fillId="0" borderId="0"/>
    <xf numFmtId="0" fontId="4" fillId="0" borderId="0"/>
    <xf numFmtId="0" fontId="7" fillId="0" borderId="0"/>
    <xf numFmtId="9" fontId="2" fillId="0" borderId="0" applyFont="0" applyFill="0" applyBorder="0" applyAlignment="0" applyProtection="0"/>
    <xf numFmtId="0" fontId="10" fillId="5" borderId="0" applyNumberFormat="0" applyBorder="0" applyAlignment="0" applyProtection="0"/>
    <xf numFmtId="0" fontId="11" fillId="6" borderId="0" applyNumberFormat="0" applyBorder="0" applyAlignment="0" applyProtection="0"/>
    <xf numFmtId="0" fontId="4"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2" fillId="0" borderId="0"/>
    <xf numFmtId="164" fontId="1" fillId="0" borderId="0" applyFont="0" applyFill="0" applyBorder="0" applyAlignment="0" applyProtection="0"/>
    <xf numFmtId="0" fontId="78"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2"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32">
    <xf numFmtId="0" fontId="0" fillId="0" borderId="0" xfId="0"/>
    <xf numFmtId="0" fontId="6" fillId="0" borderId="0" xfId="0" applyFont="1"/>
    <xf numFmtId="0" fontId="5" fillId="0" borderId="0" xfId="0" applyFont="1"/>
    <xf numFmtId="0" fontId="3" fillId="0" borderId="0" xfId="0" applyFont="1" applyAlignment="1">
      <alignment vertical="center"/>
    </xf>
    <xf numFmtId="0" fontId="13" fillId="0" borderId="0" xfId="0" applyFont="1"/>
    <xf numFmtId="0" fontId="16" fillId="0" borderId="0" xfId="0" applyFont="1"/>
    <xf numFmtId="0" fontId="9" fillId="0" borderId="0" xfId="0" applyFont="1"/>
    <xf numFmtId="0" fontId="17" fillId="0" borderId="0" xfId="0" applyFont="1"/>
    <xf numFmtId="0" fontId="12" fillId="0" borderId="0" xfId="0" applyFont="1"/>
    <xf numFmtId="0" fontId="18" fillId="0" borderId="0" xfId="0" applyFont="1"/>
    <xf numFmtId="0" fontId="14" fillId="0" borderId="0" xfId="0" applyFont="1" applyAlignment="1">
      <alignment vertical="center"/>
    </xf>
    <xf numFmtId="169" fontId="0" fillId="0" borderId="0" xfId="1" applyNumberFormat="1" applyFont="1" applyAlignment="1">
      <alignment horizontal="center"/>
    </xf>
    <xf numFmtId="169" fontId="0" fillId="0" borderId="0" xfId="1" applyNumberFormat="1" applyFont="1" applyFill="1" applyAlignment="1">
      <alignment horizontal="center"/>
    </xf>
    <xf numFmtId="17" fontId="6" fillId="0" borderId="0" xfId="0" applyNumberFormat="1" applyFont="1"/>
    <xf numFmtId="0" fontId="0" fillId="0" borderId="0" xfId="0" applyAlignment="1">
      <alignment horizontal="center" vertical="center"/>
    </xf>
    <xf numFmtId="0" fontId="5" fillId="0" borderId="0" xfId="0" applyFont="1" applyAlignment="1">
      <alignment horizontal="center" vertical="center"/>
    </xf>
    <xf numFmtId="0" fontId="22" fillId="0" borderId="0" xfId="0" applyFont="1"/>
    <xf numFmtId="0" fontId="22" fillId="0" borderId="0" xfId="0" applyFont="1" applyAlignment="1">
      <alignment horizontal="center"/>
    </xf>
    <xf numFmtId="0" fontId="34" fillId="8" borderId="0" xfId="0" applyFont="1" applyFill="1" applyAlignment="1">
      <alignment horizontal="center" vertical="center"/>
    </xf>
    <xf numFmtId="0" fontId="32" fillId="8" borderId="0" xfId="0" applyFont="1" applyFill="1" applyAlignment="1">
      <alignment horizontal="left" vertical="top"/>
    </xf>
    <xf numFmtId="0" fontId="29" fillId="8" borderId="0" xfId="0" applyFont="1" applyFill="1"/>
    <xf numFmtId="0" fontId="31" fillId="8" borderId="0" xfId="0" applyFont="1" applyFill="1"/>
    <xf numFmtId="0" fontId="35" fillId="7" borderId="0" xfId="0" applyFont="1" applyFill="1" applyAlignment="1">
      <alignment horizontal="center"/>
    </xf>
    <xf numFmtId="0" fontId="30" fillId="9" borderId="0" xfId="0" applyFont="1" applyFill="1" applyAlignment="1">
      <alignment horizontal="center" vertical="center"/>
    </xf>
    <xf numFmtId="0" fontId="37" fillId="3" borderId="3" xfId="0" applyFont="1" applyFill="1" applyBorder="1" applyAlignment="1">
      <alignment vertical="center"/>
    </xf>
    <xf numFmtId="0" fontId="15" fillId="0" borderId="0" xfId="0" applyFont="1" applyAlignment="1">
      <alignment vertical="center"/>
    </xf>
    <xf numFmtId="0" fontId="0" fillId="0" borderId="0" xfId="0" applyAlignment="1">
      <alignment vertical="center"/>
    </xf>
    <xf numFmtId="0" fontId="28" fillId="4" borderId="0" xfId="0" applyFont="1" applyFill="1" applyAlignment="1">
      <alignment horizontal="left" vertical="center"/>
    </xf>
    <xf numFmtId="0" fontId="44" fillId="0" borderId="0" xfId="0" applyFont="1"/>
    <xf numFmtId="0" fontId="45" fillId="0" borderId="0" xfId="0" applyFont="1" applyAlignment="1">
      <alignment horizontal="right"/>
    </xf>
    <xf numFmtId="0" fontId="46" fillId="0" borderId="0" xfId="0" applyFont="1" applyAlignment="1">
      <alignment horizontal="right"/>
    </xf>
    <xf numFmtId="0" fontId="25" fillId="0" borderId="0" xfId="0" applyFont="1" applyAlignment="1">
      <alignment horizontal="center" vertical="center"/>
    </xf>
    <xf numFmtId="0" fontId="19" fillId="0" borderId="0" xfId="0" applyFont="1"/>
    <xf numFmtId="0" fontId="39" fillId="0" borderId="0" xfId="0" applyFont="1" applyAlignment="1">
      <alignment horizontal="center" vertical="center"/>
    </xf>
    <xf numFmtId="0" fontId="40" fillId="0" borderId="0" xfId="0" applyFont="1"/>
    <xf numFmtId="0" fontId="0" fillId="0" borderId="0" xfId="0" applyAlignment="1">
      <alignment horizontal="justify" vertical="center" wrapText="1"/>
    </xf>
    <xf numFmtId="0" fontId="0" fillId="0" borderId="0" xfId="0" applyAlignment="1">
      <alignment horizontal="center" vertical="top"/>
    </xf>
    <xf numFmtId="0" fontId="15" fillId="0" borderId="0" xfId="0" applyFont="1" applyAlignment="1">
      <alignment horizontal="center" vertical="center"/>
    </xf>
    <xf numFmtId="0" fontId="3" fillId="0" borderId="0" xfId="0" applyFont="1" applyAlignment="1">
      <alignment horizontal="center" vertical="top"/>
    </xf>
    <xf numFmtId="0" fontId="3" fillId="0" borderId="0" xfId="0" applyFont="1" applyAlignment="1">
      <alignment horizontal="center"/>
    </xf>
    <xf numFmtId="10" fontId="3" fillId="0" borderId="0" xfId="0" applyNumberFormat="1" applyFont="1" applyAlignment="1">
      <alignment horizontal="center"/>
    </xf>
    <xf numFmtId="0" fontId="13" fillId="3" borderId="0" xfId="0" applyFont="1" applyFill="1" applyAlignment="1">
      <alignment horizontal="center" vertical="center"/>
    </xf>
    <xf numFmtId="167" fontId="28" fillId="3" borderId="0" xfId="0" applyNumberFormat="1" applyFont="1" applyFill="1" applyAlignment="1">
      <alignment horizontal="center" vertical="center"/>
    </xf>
    <xf numFmtId="0" fontId="28" fillId="3" borderId="0" xfId="0" applyFont="1" applyFill="1" applyAlignment="1">
      <alignment horizontal="center" vertical="center"/>
    </xf>
    <xf numFmtId="165" fontId="28" fillId="3" borderId="0" xfId="0" applyNumberFormat="1" applyFont="1" applyFill="1" applyAlignment="1">
      <alignment horizontal="center" vertical="center"/>
    </xf>
    <xf numFmtId="0" fontId="13" fillId="0" borderId="0" xfId="0" applyFont="1" applyAlignment="1">
      <alignment horizontal="center" vertical="center"/>
    </xf>
    <xf numFmtId="167" fontId="28" fillId="0" borderId="0" xfId="0" applyNumberFormat="1" applyFont="1" applyAlignment="1">
      <alignment horizontal="center" vertical="center"/>
    </xf>
    <xf numFmtId="0" fontId="28" fillId="0" borderId="0" xfId="0" applyFont="1" applyAlignment="1">
      <alignment horizontal="center" vertical="center"/>
    </xf>
    <xf numFmtId="165" fontId="28" fillId="0" borderId="0" xfId="0" applyNumberFormat="1" applyFont="1" applyAlignment="1">
      <alignment horizontal="center" vertical="center"/>
    </xf>
    <xf numFmtId="0" fontId="13" fillId="3" borderId="0" xfId="0" quotePrefix="1" applyFont="1" applyFill="1" applyAlignment="1">
      <alignment horizontal="center" vertical="center"/>
    </xf>
    <xf numFmtId="0" fontId="23" fillId="7" borderId="13" xfId="0" applyFont="1" applyFill="1" applyBorder="1" applyAlignment="1">
      <alignment vertical="center"/>
    </xf>
    <xf numFmtId="0" fontId="47" fillId="0" borderId="0" xfId="0" applyFont="1"/>
    <xf numFmtId="0" fontId="28" fillId="2" borderId="0" xfId="0" applyFont="1" applyFill="1" applyAlignment="1">
      <alignment horizontal="center" vertical="center"/>
    </xf>
    <xf numFmtId="0" fontId="49" fillId="0" borderId="0" xfId="0" applyFont="1" applyAlignment="1">
      <alignment horizontal="left" vertical="center"/>
    </xf>
    <xf numFmtId="0" fontId="48" fillId="0" borderId="0" xfId="0" applyFont="1" applyAlignment="1">
      <alignment horizontal="left" vertical="top"/>
    </xf>
    <xf numFmtId="0" fontId="0" fillId="10" borderId="0" xfId="0" applyFill="1"/>
    <xf numFmtId="0" fontId="3" fillId="10" borderId="0" xfId="0" applyFont="1" applyFill="1" applyAlignment="1">
      <alignment vertical="center"/>
    </xf>
    <xf numFmtId="0" fontId="40" fillId="10" borderId="0" xfId="0" applyFont="1" applyFill="1"/>
    <xf numFmtId="0" fontId="44" fillId="10" borderId="0" xfId="0" applyFont="1" applyFill="1"/>
    <xf numFmtId="0" fontId="50" fillId="10" borderId="0" xfId="0" applyFont="1" applyFill="1"/>
    <xf numFmtId="0" fontId="51" fillId="10" borderId="0" xfId="0" applyFont="1" applyFill="1"/>
    <xf numFmtId="0" fontId="48" fillId="10" borderId="0" xfId="0" applyFont="1" applyFill="1"/>
    <xf numFmtId="0" fontId="52" fillId="10" borderId="0" xfId="0" applyFont="1" applyFill="1" applyAlignment="1">
      <alignment vertical="center"/>
    </xf>
    <xf numFmtId="2" fontId="52" fillId="10" borderId="0" xfId="0" applyNumberFormat="1" applyFont="1" applyFill="1" applyAlignment="1">
      <alignment vertical="center"/>
    </xf>
    <xf numFmtId="168" fontId="52" fillId="10" borderId="0" xfId="2" applyNumberFormat="1" applyFont="1" applyFill="1" applyBorder="1" applyAlignment="1" applyProtection="1">
      <alignment vertical="center"/>
    </xf>
    <xf numFmtId="1" fontId="52" fillId="10" borderId="0" xfId="0" applyNumberFormat="1" applyFont="1" applyFill="1" applyAlignment="1">
      <alignment vertical="center"/>
    </xf>
    <xf numFmtId="2" fontId="53" fillId="10" borderId="0" xfId="0" applyNumberFormat="1" applyFont="1" applyFill="1" applyAlignment="1">
      <alignment horizontal="center" vertical="center"/>
    </xf>
    <xf numFmtId="2" fontId="44" fillId="10" borderId="0" xfId="0" applyNumberFormat="1" applyFont="1" applyFill="1"/>
    <xf numFmtId="10" fontId="44" fillId="10" borderId="0" xfId="1" applyNumberFormat="1" applyFont="1" applyFill="1" applyBorder="1" applyProtection="1"/>
    <xf numFmtId="166" fontId="44" fillId="10" borderId="0" xfId="2" applyNumberFormat="1" applyFont="1" applyFill="1" applyBorder="1" applyProtection="1"/>
    <xf numFmtId="164" fontId="44" fillId="10" borderId="0" xfId="2" applyFont="1" applyFill="1" applyBorder="1" applyProtection="1"/>
    <xf numFmtId="1" fontId="44" fillId="10" borderId="0" xfId="0" applyNumberFormat="1" applyFont="1" applyFill="1"/>
    <xf numFmtId="165" fontId="44" fillId="10" borderId="0" xfId="1" applyNumberFormat="1" applyFont="1" applyFill="1" applyBorder="1" applyProtection="1"/>
    <xf numFmtId="1" fontId="44" fillId="10" borderId="0" xfId="0" applyNumberFormat="1" applyFont="1" applyFill="1" applyAlignment="1">
      <alignment horizontal="center"/>
    </xf>
    <xf numFmtId="0" fontId="44" fillId="10" borderId="0" xfId="0" applyFont="1" applyFill="1" applyAlignment="1">
      <alignment vertical="center" wrapText="1"/>
    </xf>
    <xf numFmtId="14" fontId="44" fillId="10" borderId="0" xfId="0" applyNumberFormat="1" applyFont="1" applyFill="1"/>
    <xf numFmtId="0" fontId="44" fillId="10" borderId="0" xfId="0" applyFont="1" applyFill="1" applyAlignment="1">
      <alignment horizontal="center" vertical="center"/>
    </xf>
    <xf numFmtId="0" fontId="44" fillId="10" borderId="0" xfId="0" applyFont="1" applyFill="1" applyAlignment="1">
      <alignment horizontal="right"/>
    </xf>
    <xf numFmtId="0" fontId="55" fillId="10" borderId="0" xfId="0" applyFont="1" applyFill="1" applyAlignment="1">
      <alignment vertical="center"/>
    </xf>
    <xf numFmtId="165" fontId="8" fillId="0" borderId="0" xfId="1" applyNumberFormat="1" applyFont="1" applyBorder="1" applyAlignment="1">
      <alignment horizontal="right"/>
    </xf>
    <xf numFmtId="165" fontId="8" fillId="0" borderId="6" xfId="1" applyNumberFormat="1" applyFont="1" applyFill="1" applyBorder="1" applyAlignment="1">
      <alignment horizontal="right" vertical="center"/>
    </xf>
    <xf numFmtId="165" fontId="8" fillId="0" borderId="7" xfId="1" applyNumberFormat="1" applyFont="1" applyFill="1" applyBorder="1" applyAlignment="1">
      <alignment horizontal="right" vertical="center"/>
    </xf>
    <xf numFmtId="0" fontId="35" fillId="0" borderId="0" xfId="0" applyFont="1" applyAlignment="1">
      <alignment horizontal="center"/>
    </xf>
    <xf numFmtId="165" fontId="59" fillId="0" borderId="0" xfId="1" applyNumberFormat="1" applyFont="1" applyBorder="1" applyAlignment="1">
      <alignment horizontal="left"/>
    </xf>
    <xf numFmtId="0" fontId="60" fillId="3" borderId="3" xfId="0" applyFont="1" applyFill="1" applyBorder="1" applyAlignment="1">
      <alignment vertical="center"/>
    </xf>
    <xf numFmtId="0" fontId="44" fillId="0" borderId="0" xfId="0" applyFont="1" applyAlignment="1">
      <alignment horizontal="left" wrapText="1"/>
    </xf>
    <xf numFmtId="17" fontId="44" fillId="10" borderId="0" xfId="0" applyNumberFormat="1" applyFont="1" applyFill="1"/>
    <xf numFmtId="17" fontId="61" fillId="10" borderId="0" xfId="0" applyNumberFormat="1" applyFont="1" applyFill="1" applyAlignment="1">
      <alignment vertical="center"/>
    </xf>
    <xf numFmtId="17" fontId="8" fillId="12" borderId="0" xfId="0" applyNumberFormat="1" applyFont="1" applyFill="1" applyAlignment="1">
      <alignment vertical="center"/>
    </xf>
    <xf numFmtId="0" fontId="62" fillId="0" borderId="0" xfId="0" applyFont="1"/>
    <xf numFmtId="10" fontId="44" fillId="10" borderId="0" xfId="1" applyNumberFormat="1" applyFont="1" applyFill="1" applyBorder="1" applyAlignment="1" applyProtection="1">
      <alignment vertical="center"/>
    </xf>
    <xf numFmtId="166" fontId="44" fillId="10" borderId="0" xfId="2" applyNumberFormat="1" applyFont="1" applyFill="1" applyBorder="1" applyAlignment="1" applyProtection="1">
      <alignment vertical="center"/>
    </xf>
    <xf numFmtId="1" fontId="44" fillId="10" borderId="0" xfId="0" applyNumberFormat="1" applyFont="1" applyFill="1" applyAlignment="1">
      <alignment vertical="center"/>
    </xf>
    <xf numFmtId="17" fontId="47" fillId="10" borderId="0" xfId="0" applyNumberFormat="1" applyFont="1" applyFill="1"/>
    <xf numFmtId="17" fontId="47" fillId="12" borderId="0" xfId="0" applyNumberFormat="1" applyFont="1" applyFill="1"/>
    <xf numFmtId="0" fontId="35" fillId="7" borderId="31" xfId="0" applyFont="1" applyFill="1" applyBorder="1" applyAlignment="1">
      <alignment horizontal="center"/>
    </xf>
    <xf numFmtId="0" fontId="63" fillId="10" borderId="0" xfId="0" applyFont="1" applyFill="1"/>
    <xf numFmtId="165" fontId="35" fillId="7" borderId="0" xfId="0" applyNumberFormat="1" applyFont="1" applyFill="1" applyAlignment="1">
      <alignment horizontal="center"/>
    </xf>
    <xf numFmtId="0" fontId="43" fillId="0" borderId="0" xfId="0" applyFont="1"/>
    <xf numFmtId="0" fontId="65" fillId="10" borderId="33" xfId="0" applyFont="1" applyFill="1" applyBorder="1"/>
    <xf numFmtId="0" fontId="65" fillId="10" borderId="34" xfId="0" applyFont="1" applyFill="1" applyBorder="1"/>
    <xf numFmtId="0" fontId="65" fillId="10" borderId="35" xfId="0" applyFont="1" applyFill="1" applyBorder="1"/>
    <xf numFmtId="0" fontId="66" fillId="10" borderId="36" xfId="0" applyFont="1" applyFill="1" applyBorder="1"/>
    <xf numFmtId="0" fontId="66" fillId="10" borderId="37" xfId="0" applyFont="1" applyFill="1" applyBorder="1"/>
    <xf numFmtId="0" fontId="66" fillId="10" borderId="38" xfId="0" applyFont="1" applyFill="1" applyBorder="1"/>
    <xf numFmtId="0" fontId="66" fillId="10" borderId="39" xfId="0" applyFont="1" applyFill="1" applyBorder="1"/>
    <xf numFmtId="0" fontId="66" fillId="10" borderId="40" xfId="0" applyFont="1" applyFill="1" applyBorder="1"/>
    <xf numFmtId="0" fontId="66" fillId="10" borderId="41" xfId="0" applyFont="1" applyFill="1" applyBorder="1"/>
    <xf numFmtId="0" fontId="66" fillId="10" borderId="36" xfId="0" applyFont="1" applyFill="1" applyBorder="1" applyAlignment="1">
      <alignment wrapText="1"/>
    </xf>
    <xf numFmtId="0" fontId="67" fillId="0" borderId="1" xfId="4" applyFont="1" applyBorder="1" applyAlignment="1">
      <alignment horizontal="center" vertical="center" wrapText="1" shrinkToFit="1"/>
    </xf>
    <xf numFmtId="0" fontId="67" fillId="0" borderId="1" xfId="4" applyFont="1" applyBorder="1" applyAlignment="1">
      <alignment vertical="center" wrapText="1" shrinkToFit="1"/>
    </xf>
    <xf numFmtId="0" fontId="68" fillId="0" borderId="1" xfId="4" applyFont="1" applyBorder="1" applyAlignment="1">
      <alignment horizontal="center" vertical="center" wrapText="1" shrinkToFit="1"/>
    </xf>
    <xf numFmtId="0" fontId="68" fillId="0" borderId="1" xfId="4" applyFont="1" applyBorder="1" applyAlignment="1">
      <alignment vertical="center" wrapText="1" shrinkToFit="1"/>
    </xf>
    <xf numFmtId="0" fontId="69" fillId="0" borderId="1" xfId="4" applyFont="1" applyBorder="1" applyAlignment="1">
      <alignment horizontal="center" vertical="center" wrapText="1" shrinkToFit="1"/>
    </xf>
    <xf numFmtId="0" fontId="69" fillId="0" borderId="1" xfId="4" applyFont="1" applyBorder="1" applyAlignment="1">
      <alignment horizontal="left" vertical="center" wrapText="1" shrinkToFit="1"/>
    </xf>
    <xf numFmtId="0" fontId="69" fillId="0" borderId="1" xfId="0" applyFont="1" applyBorder="1" applyAlignment="1">
      <alignment horizontal="left" vertical="center" wrapText="1" shrinkToFit="1"/>
    </xf>
    <xf numFmtId="0" fontId="69" fillId="0" borderId="0" xfId="4" applyFont="1" applyAlignment="1">
      <alignment horizontal="left" vertical="center" wrapText="1" shrinkToFit="1"/>
    </xf>
    <xf numFmtId="0" fontId="69" fillId="0" borderId="1" xfId="4" applyFont="1" applyBorder="1" applyAlignment="1">
      <alignment vertical="center" wrapText="1" shrinkToFit="1"/>
    </xf>
    <xf numFmtId="0" fontId="69" fillId="0" borderId="0" xfId="4" applyFont="1" applyAlignment="1">
      <alignment vertical="center" wrapText="1" shrinkToFit="1"/>
    </xf>
    <xf numFmtId="0" fontId="68" fillId="0" borderId="0" xfId="4" applyFont="1" applyAlignment="1">
      <alignment vertical="center" wrapText="1" shrinkToFit="1"/>
    </xf>
    <xf numFmtId="1" fontId="52" fillId="10" borderId="0" xfId="0" applyNumberFormat="1" applyFont="1" applyFill="1" applyAlignment="1">
      <alignment horizontal="center" vertical="center"/>
    </xf>
    <xf numFmtId="0" fontId="68" fillId="0" borderId="0" xfId="4" applyFont="1" applyAlignment="1">
      <alignment horizontal="center" vertical="center" wrapText="1" shrinkToFit="1"/>
    </xf>
    <xf numFmtId="0" fontId="67" fillId="0" borderId="0" xfId="4" applyFont="1" applyAlignment="1">
      <alignment vertical="center" wrapText="1" shrinkToFit="1"/>
    </xf>
    <xf numFmtId="14" fontId="6" fillId="13" borderId="0" xfId="0" applyNumberFormat="1" applyFont="1" applyFill="1"/>
    <xf numFmtId="0" fontId="0" fillId="0" borderId="38" xfId="0" applyBorder="1"/>
    <xf numFmtId="0" fontId="0" fillId="0" borderId="41" xfId="0" applyBorder="1"/>
    <xf numFmtId="0" fontId="6" fillId="10" borderId="37" xfId="0" applyFont="1" applyFill="1" applyBorder="1"/>
    <xf numFmtId="14" fontId="6" fillId="10" borderId="37" xfId="0" applyNumberFormat="1" applyFont="1" applyFill="1" applyBorder="1"/>
    <xf numFmtId="17" fontId="8" fillId="10" borderId="37" xfId="0" applyNumberFormat="1" applyFont="1" applyFill="1" applyBorder="1" applyAlignment="1">
      <alignment vertical="center"/>
    </xf>
    <xf numFmtId="0" fontId="0" fillId="0" borderId="36" xfId="0" applyBorder="1"/>
    <xf numFmtId="0" fontId="0" fillId="0" borderId="37" xfId="0" applyBorder="1"/>
    <xf numFmtId="0" fontId="0" fillId="0" borderId="39" xfId="0" applyBorder="1"/>
    <xf numFmtId="0" fontId="0" fillId="0" borderId="40" xfId="0" applyBorder="1"/>
    <xf numFmtId="0" fontId="35" fillId="8" borderId="45" xfId="0" applyFont="1" applyFill="1" applyBorder="1" applyAlignment="1">
      <alignment horizontal="center"/>
    </xf>
    <xf numFmtId="17" fontId="58" fillId="0" borderId="0" xfId="0" applyNumberFormat="1" applyFont="1" applyAlignment="1">
      <alignment horizontal="center" vertical="center"/>
    </xf>
    <xf numFmtId="17" fontId="58" fillId="0" borderId="5" xfId="0" applyNumberFormat="1" applyFont="1" applyBorder="1" applyAlignment="1">
      <alignment horizontal="center" vertical="center"/>
    </xf>
    <xf numFmtId="165" fontId="8" fillId="3" borderId="0" xfId="1" applyNumberFormat="1" applyFont="1" applyFill="1" applyBorder="1" applyAlignment="1">
      <alignment horizontal="center" vertical="center"/>
    </xf>
    <xf numFmtId="165" fontId="8" fillId="3" borderId="5" xfId="1" applyNumberFormat="1" applyFont="1" applyFill="1" applyBorder="1" applyAlignment="1">
      <alignment horizontal="center" vertical="center"/>
    </xf>
    <xf numFmtId="165" fontId="8" fillId="0" borderId="0" xfId="1" applyNumberFormat="1" applyFont="1" applyBorder="1" applyAlignment="1">
      <alignment horizontal="center" vertical="center"/>
    </xf>
    <xf numFmtId="165" fontId="8" fillId="0" borderId="5" xfId="1" applyNumberFormat="1" applyFont="1" applyBorder="1" applyAlignment="1">
      <alignment horizontal="center" vertical="center"/>
    </xf>
    <xf numFmtId="0" fontId="47" fillId="0" borderId="0" xfId="0" applyFont="1" applyAlignment="1">
      <alignment vertical="top"/>
    </xf>
    <xf numFmtId="0" fontId="21" fillId="0" borderId="0" xfId="0" applyFont="1"/>
    <xf numFmtId="0" fontId="35" fillId="7" borderId="31" xfId="0" applyFont="1" applyFill="1" applyBorder="1"/>
    <xf numFmtId="0" fontId="35" fillId="7" borderId="32" xfId="0" applyFont="1" applyFill="1" applyBorder="1" applyAlignment="1">
      <alignment horizontal="center" vertical="center"/>
    </xf>
    <xf numFmtId="0" fontId="20" fillId="0" borderId="1" xfId="0" applyFont="1" applyBorder="1" applyAlignment="1">
      <alignment horizontal="center" vertical="center"/>
    </xf>
    <xf numFmtId="0" fontId="10" fillId="0" borderId="1" xfId="7" applyFill="1" applyBorder="1" applyAlignment="1">
      <alignment horizontal="center" vertical="center" wrapText="1" shrinkToFit="1"/>
    </xf>
    <xf numFmtId="0" fontId="10" fillId="0" borderId="0" xfId="7" applyFill="1" applyAlignment="1">
      <alignment horizontal="center" vertical="center" wrapText="1" shrinkToFit="1"/>
    </xf>
    <xf numFmtId="14" fontId="6" fillId="10" borderId="40" xfId="0" applyNumberFormat="1" applyFont="1" applyFill="1" applyBorder="1"/>
    <xf numFmtId="0" fontId="21" fillId="0" borderId="33" xfId="0" applyFont="1" applyBorder="1"/>
    <xf numFmtId="0" fontId="21" fillId="0" borderId="34" xfId="0" applyFont="1" applyBorder="1"/>
    <xf numFmtId="0" fontId="21" fillId="0" borderId="35" xfId="0" applyFont="1" applyBorder="1"/>
    <xf numFmtId="0" fontId="0" fillId="13" borderId="0" xfId="0" applyFill="1"/>
    <xf numFmtId="2" fontId="44" fillId="10" borderId="33" xfId="0" applyNumberFormat="1" applyFont="1" applyFill="1" applyBorder="1"/>
    <xf numFmtId="2" fontId="54" fillId="10" borderId="34" xfId="0" applyNumberFormat="1" applyFont="1" applyFill="1" applyBorder="1" applyAlignment="1">
      <alignment horizontal="center"/>
    </xf>
    <xf numFmtId="2" fontId="44" fillId="10" borderId="36" xfId="0" applyNumberFormat="1" applyFont="1" applyFill="1" applyBorder="1"/>
    <xf numFmtId="1" fontId="44" fillId="10" borderId="37" xfId="0" applyNumberFormat="1" applyFont="1" applyFill="1" applyBorder="1"/>
    <xf numFmtId="0" fontId="63" fillId="10" borderId="36" xfId="0" applyFont="1" applyFill="1" applyBorder="1"/>
    <xf numFmtId="2" fontId="44" fillId="10" borderId="37" xfId="0" applyNumberFormat="1" applyFont="1" applyFill="1" applyBorder="1"/>
    <xf numFmtId="2" fontId="44" fillId="10" borderId="37" xfId="0" applyNumberFormat="1" applyFont="1" applyFill="1" applyBorder="1" applyAlignment="1">
      <alignment horizontal="center" vertical="center"/>
    </xf>
    <xf numFmtId="2" fontId="44" fillId="10" borderId="38" xfId="0" applyNumberFormat="1" applyFont="1" applyFill="1" applyBorder="1"/>
    <xf numFmtId="0" fontId="63" fillId="10" borderId="39" xfId="0" applyFont="1" applyFill="1" applyBorder="1"/>
    <xf numFmtId="2" fontId="44" fillId="10" borderId="40" xfId="0" applyNumberFormat="1" applyFont="1" applyFill="1" applyBorder="1"/>
    <xf numFmtId="1" fontId="44" fillId="10" borderId="40" xfId="0" applyNumberFormat="1" applyFont="1" applyFill="1" applyBorder="1"/>
    <xf numFmtId="2" fontId="54" fillId="10" borderId="35" xfId="0" applyNumberFormat="1" applyFont="1" applyFill="1" applyBorder="1"/>
    <xf numFmtId="0" fontId="21" fillId="0" borderId="0" xfId="0" applyFont="1" applyAlignment="1">
      <alignment horizontal="center" vertical="center"/>
    </xf>
    <xf numFmtId="0" fontId="74" fillId="0" borderId="0" xfId="7" applyFont="1" applyFill="1"/>
    <xf numFmtId="171" fontId="74" fillId="0" borderId="0" xfId="7" applyNumberFormat="1" applyFont="1" applyFill="1"/>
    <xf numFmtId="166" fontId="74" fillId="0" borderId="0" xfId="7" applyNumberFormat="1" applyFont="1" applyFill="1"/>
    <xf numFmtId="0" fontId="35" fillId="7" borderId="46" xfId="0" applyFont="1" applyFill="1" applyBorder="1" applyAlignment="1">
      <alignment horizontal="center" vertical="center"/>
    </xf>
    <xf numFmtId="0" fontId="5" fillId="0" borderId="0" xfId="0" applyFont="1" applyAlignment="1">
      <alignment vertical="center"/>
    </xf>
    <xf numFmtId="0" fontId="75" fillId="0" borderId="0" xfId="0" applyFont="1"/>
    <xf numFmtId="0" fontId="71" fillId="0" borderId="0" xfId="0" applyFont="1"/>
    <xf numFmtId="0" fontId="3" fillId="0" borderId="0" xfId="0" applyFont="1"/>
    <xf numFmtId="0" fontId="31" fillId="8" borderId="0" xfId="0" applyFont="1" applyFill="1" applyAlignment="1">
      <alignment vertical="top" wrapText="1"/>
    </xf>
    <xf numFmtId="0" fontId="31" fillId="8" borderId="45" xfId="0" applyFont="1" applyFill="1" applyBorder="1" applyAlignment="1">
      <alignment horizontal="center"/>
    </xf>
    <xf numFmtId="172" fontId="8" fillId="0" borderId="7" xfId="14" applyNumberFormat="1" applyFont="1" applyFill="1" applyBorder="1" applyAlignment="1">
      <alignment horizontal="right" vertical="center"/>
    </xf>
    <xf numFmtId="0" fontId="35" fillId="7" borderId="0" xfId="0" applyFont="1" applyFill="1" applyAlignment="1">
      <alignment vertical="center"/>
    </xf>
    <xf numFmtId="0" fontId="35" fillId="7" borderId="31" xfId="0" applyFont="1" applyFill="1" applyBorder="1" applyAlignment="1">
      <alignment vertical="center"/>
    </xf>
    <xf numFmtId="0" fontId="0" fillId="7" borderId="0" xfId="0" applyFill="1" applyAlignment="1">
      <alignment vertical="center"/>
    </xf>
    <xf numFmtId="0" fontId="8" fillId="7" borderId="31" xfId="0" applyFont="1" applyFill="1" applyBorder="1" applyAlignment="1">
      <alignment vertical="center"/>
    </xf>
    <xf numFmtId="0" fontId="78" fillId="0" borderId="0" xfId="15" applyAlignment="1" applyProtection="1">
      <alignment vertical="center"/>
    </xf>
    <xf numFmtId="0" fontId="29" fillId="0" borderId="0" xfId="0" applyFont="1" applyAlignment="1">
      <alignment horizontal="center" vertical="center"/>
    </xf>
    <xf numFmtId="0" fontId="79" fillId="8" borderId="0" xfId="0" applyFont="1" applyFill="1" applyAlignment="1">
      <alignment vertical="center"/>
    </xf>
    <xf numFmtId="0" fontId="14" fillId="8" borderId="0" xfId="0" applyFont="1" applyFill="1" applyAlignment="1">
      <alignment horizontal="center" vertical="center"/>
    </xf>
    <xf numFmtId="0" fontId="6" fillId="0" borderId="0" xfId="0" applyFont="1" applyAlignment="1">
      <alignment vertical="center"/>
    </xf>
    <xf numFmtId="172" fontId="3" fillId="0" borderId="6" xfId="14" applyNumberFormat="1" applyFont="1" applyFill="1" applyBorder="1" applyAlignment="1">
      <alignment horizontal="right" vertical="center"/>
    </xf>
    <xf numFmtId="172" fontId="3" fillId="0" borderId="7" xfId="14" applyNumberFormat="1" applyFont="1" applyFill="1" applyBorder="1" applyAlignment="1">
      <alignment horizontal="right" vertical="center"/>
    </xf>
    <xf numFmtId="172" fontId="8" fillId="0" borderId="6" xfId="14" applyNumberFormat="1" applyFont="1" applyFill="1" applyBorder="1" applyAlignment="1">
      <alignment horizontal="right" vertical="center"/>
    </xf>
    <xf numFmtId="0" fontId="8" fillId="0" borderId="0" xfId="0" applyFont="1"/>
    <xf numFmtId="165" fontId="0" fillId="0" borderId="0" xfId="1" applyNumberFormat="1" applyFont="1" applyBorder="1"/>
    <xf numFmtId="165" fontId="8" fillId="3" borderId="0" xfId="1" applyNumberFormat="1" applyFont="1" applyFill="1" applyBorder="1" applyAlignment="1">
      <alignment vertical="center"/>
    </xf>
    <xf numFmtId="165" fontId="8" fillId="3" borderId="5" xfId="1" applyNumberFormat="1" applyFont="1" applyFill="1" applyBorder="1" applyAlignment="1">
      <alignment vertical="center"/>
    </xf>
    <xf numFmtId="165" fontId="8" fillId="0" borderId="0" xfId="1" applyNumberFormat="1" applyFont="1" applyBorder="1" applyAlignment="1">
      <alignment horizontal="right" vertical="center"/>
    </xf>
    <xf numFmtId="165" fontId="8" fillId="0" borderId="5" xfId="1" applyNumberFormat="1" applyFont="1" applyFill="1" applyBorder="1" applyAlignment="1">
      <alignment horizontal="right" vertical="center"/>
    </xf>
    <xf numFmtId="165" fontId="8" fillId="3" borderId="0" xfId="1" applyNumberFormat="1" applyFont="1" applyFill="1" applyBorder="1" applyAlignment="1">
      <alignment horizontal="right" vertical="center"/>
    </xf>
    <xf numFmtId="165" fontId="8" fillId="3" borderId="5" xfId="1" applyNumberFormat="1" applyFont="1" applyFill="1" applyBorder="1" applyAlignment="1">
      <alignment horizontal="right" vertical="center"/>
    </xf>
    <xf numFmtId="165" fontId="8" fillId="0" borderId="5" xfId="1" applyNumberFormat="1" applyFont="1" applyBorder="1" applyAlignment="1">
      <alignment horizontal="right" vertical="center"/>
    </xf>
    <xf numFmtId="0" fontId="77" fillId="8" borderId="0" xfId="0" applyFont="1" applyFill="1" applyAlignment="1">
      <alignment vertical="center"/>
    </xf>
    <xf numFmtId="0" fontId="14" fillId="8" borderId="31" xfId="0" applyFont="1" applyFill="1" applyBorder="1" applyAlignment="1">
      <alignment horizontal="center" vertical="center" wrapText="1"/>
    </xf>
    <xf numFmtId="0" fontId="24" fillId="8" borderId="45" xfId="0" applyFont="1" applyFill="1" applyBorder="1" applyAlignment="1">
      <alignment vertical="top" wrapText="1"/>
    </xf>
    <xf numFmtId="0" fontId="24" fillId="8" borderId="45" xfId="0" applyFont="1" applyFill="1" applyBorder="1" applyAlignment="1">
      <alignment vertical="center" wrapText="1"/>
    </xf>
    <xf numFmtId="0" fontId="24" fillId="8" borderId="47" xfId="0" applyFont="1" applyFill="1" applyBorder="1" applyAlignment="1">
      <alignment vertical="center" wrapText="1"/>
    </xf>
    <xf numFmtId="0" fontId="24" fillId="8" borderId="48" xfId="0" applyFont="1" applyFill="1" applyBorder="1" applyAlignment="1">
      <alignment vertical="center" wrapText="1"/>
    </xf>
    <xf numFmtId="0" fontId="35" fillId="7" borderId="0" xfId="0" applyFont="1" applyFill="1" applyAlignment="1">
      <alignment horizontal="center" vertical="center"/>
    </xf>
    <xf numFmtId="0" fontId="35" fillId="7" borderId="31" xfId="0" applyFont="1" applyFill="1" applyBorder="1" applyAlignment="1">
      <alignment horizontal="center" vertical="center"/>
    </xf>
    <xf numFmtId="0" fontId="35" fillId="7" borderId="6" xfId="0" applyFont="1" applyFill="1" applyBorder="1" applyAlignment="1">
      <alignment horizontal="center" vertical="center"/>
    </xf>
    <xf numFmtId="0" fontId="33" fillId="8" borderId="0" xfId="0" applyFont="1" applyFill="1" applyAlignment="1">
      <alignment horizontal="center" vertical="center"/>
    </xf>
    <xf numFmtId="0" fontId="0" fillId="0" borderId="0" xfId="0" applyAlignment="1">
      <alignment horizontal="left" wrapText="1"/>
    </xf>
    <xf numFmtId="0" fontId="0" fillId="0" borderId="0" xfId="0" applyAlignment="1">
      <alignment horizontal="left"/>
    </xf>
    <xf numFmtId="0" fontId="82" fillId="0" borderId="0" xfId="0" applyFont="1"/>
    <xf numFmtId="14" fontId="82" fillId="0" borderId="0" xfId="0" applyNumberFormat="1" applyFont="1"/>
    <xf numFmtId="0" fontId="86" fillId="0" borderId="0" xfId="0" applyFont="1"/>
    <xf numFmtId="0" fontId="87" fillId="0" borderId="0" xfId="0" applyFont="1" applyAlignment="1">
      <alignment horizontal="center" vertical="center"/>
    </xf>
    <xf numFmtId="0" fontId="88" fillId="0" borderId="0" xfId="0" applyFont="1"/>
    <xf numFmtId="0" fontId="31" fillId="8" borderId="45" xfId="0" applyFont="1" applyFill="1" applyBorder="1"/>
    <xf numFmtId="0" fontId="35" fillId="7" borderId="61" xfId="0" applyFont="1" applyFill="1" applyBorder="1" applyAlignment="1">
      <alignment vertical="center"/>
    </xf>
    <xf numFmtId="17" fontId="8" fillId="0" borderId="0" xfId="0" applyNumberFormat="1" applyFont="1" applyAlignment="1">
      <alignment vertical="center"/>
    </xf>
    <xf numFmtId="17" fontId="8" fillId="0" borderId="5" xfId="0" applyNumberFormat="1" applyFont="1" applyBorder="1" applyAlignment="1">
      <alignment vertical="center"/>
    </xf>
    <xf numFmtId="17" fontId="8" fillId="0" borderId="49" xfId="0" applyNumberFormat="1" applyFont="1" applyBorder="1" applyAlignment="1">
      <alignment vertical="center"/>
    </xf>
    <xf numFmtId="0" fontId="35" fillId="7" borderId="61" xfId="0" applyFont="1" applyFill="1" applyBorder="1" applyAlignment="1">
      <alignment horizontal="center" vertical="center"/>
    </xf>
    <xf numFmtId="165" fontId="8" fillId="0" borderId="8" xfId="1" applyNumberFormat="1" applyFont="1" applyBorder="1" applyAlignment="1">
      <alignment horizontal="right" vertical="center"/>
    </xf>
    <xf numFmtId="165" fontId="8" fillId="0" borderId="0" xfId="1" applyNumberFormat="1" applyFont="1" applyFill="1" applyBorder="1" applyAlignment="1">
      <alignment horizontal="right" vertical="center"/>
    </xf>
    <xf numFmtId="0" fontId="89" fillId="0" borderId="0" xfId="0" applyFont="1"/>
    <xf numFmtId="0" fontId="0" fillId="0" borderId="0" xfId="0" applyAlignment="1">
      <alignment horizontal="center"/>
    </xf>
    <xf numFmtId="0" fontId="5" fillId="4" borderId="0" xfId="0" applyFont="1" applyFill="1"/>
    <xf numFmtId="1" fontId="5" fillId="4" borderId="0" xfId="0" applyNumberFormat="1" applyFont="1" applyFill="1"/>
    <xf numFmtId="1" fontId="90" fillId="0" borderId="0" xfId="0" applyNumberFormat="1" applyFont="1"/>
    <xf numFmtId="0" fontId="58" fillId="0" borderId="0" xfId="0" applyFont="1" applyAlignment="1">
      <alignment horizontal="center"/>
    </xf>
    <xf numFmtId="0" fontId="6" fillId="0" borderId="0" xfId="0" applyFont="1" applyAlignment="1">
      <alignment horizontal="center"/>
    </xf>
    <xf numFmtId="17" fontId="8" fillId="0" borderId="0" xfId="0" applyNumberFormat="1" applyFont="1" applyAlignment="1">
      <alignment horizontal="right" vertical="center"/>
    </xf>
    <xf numFmtId="17" fontId="8" fillId="0" borderId="8" xfId="0" applyNumberFormat="1" applyFont="1" applyBorder="1" applyAlignment="1">
      <alignment horizontal="right" vertical="center"/>
    </xf>
    <xf numFmtId="17" fontId="8" fillId="0" borderId="5" xfId="0" applyNumberFormat="1" applyFont="1" applyBorder="1" applyAlignment="1">
      <alignment horizontal="right" vertical="center"/>
    </xf>
    <xf numFmtId="0" fontId="14" fillId="0" borderId="0" xfId="0" applyFont="1"/>
    <xf numFmtId="170" fontId="8" fillId="3" borderId="0" xfId="14" applyNumberFormat="1" applyFont="1" applyFill="1" applyBorder="1" applyAlignment="1">
      <alignment horizontal="right" vertical="center"/>
    </xf>
    <xf numFmtId="172" fontId="8" fillId="3" borderId="5" xfId="14" applyNumberFormat="1" applyFont="1" applyFill="1" applyBorder="1" applyAlignment="1">
      <alignment horizontal="right" vertical="center"/>
    </xf>
    <xf numFmtId="165" fontId="8" fillId="3" borderId="8" xfId="1" applyNumberFormat="1" applyFont="1" applyFill="1" applyBorder="1" applyAlignment="1">
      <alignment horizontal="right" vertical="center"/>
    </xf>
    <xf numFmtId="173" fontId="89" fillId="0" borderId="0" xfId="14" applyNumberFormat="1" applyFont="1"/>
    <xf numFmtId="173" fontId="5" fillId="0" borderId="0" xfId="14" applyNumberFormat="1" applyFont="1"/>
    <xf numFmtId="170" fontId="8" fillId="0" borderId="0" xfId="14" applyNumberFormat="1" applyFont="1" applyBorder="1" applyAlignment="1">
      <alignment horizontal="right" vertical="center"/>
    </xf>
    <xf numFmtId="172" fontId="8" fillId="0" borderId="5" xfId="14" applyNumberFormat="1" applyFont="1" applyBorder="1" applyAlignment="1">
      <alignment horizontal="right" vertical="center"/>
    </xf>
    <xf numFmtId="170" fontId="8" fillId="0" borderId="6" xfId="14" applyNumberFormat="1" applyFont="1" applyFill="1" applyBorder="1" applyAlignment="1">
      <alignment horizontal="right" vertical="center"/>
    </xf>
    <xf numFmtId="165" fontId="5" fillId="0" borderId="0" xfId="0" applyNumberFormat="1" applyFont="1"/>
    <xf numFmtId="0" fontId="20" fillId="0" borderId="66" xfId="0" applyFont="1" applyBorder="1"/>
    <xf numFmtId="1" fontId="5" fillId="0" borderId="0" xfId="0" applyNumberFormat="1" applyFont="1"/>
    <xf numFmtId="1" fontId="6" fillId="0" borderId="0" xfId="0" applyNumberFormat="1" applyFont="1"/>
    <xf numFmtId="14" fontId="64" fillId="0" borderId="0" xfId="0" applyNumberFormat="1" applyFont="1"/>
    <xf numFmtId="17" fontId="3" fillId="0" borderId="0" xfId="0" applyNumberFormat="1" applyFont="1" applyAlignment="1">
      <alignment vertical="center"/>
    </xf>
    <xf numFmtId="172" fontId="3" fillId="3" borderId="0" xfId="14" applyNumberFormat="1" applyFont="1" applyFill="1" applyBorder="1" applyAlignment="1">
      <alignment vertical="center"/>
    </xf>
    <xf numFmtId="172" fontId="3" fillId="3" borderId="5" xfId="14" applyNumberFormat="1" applyFont="1" applyFill="1" applyBorder="1" applyAlignment="1">
      <alignment vertical="center"/>
    </xf>
    <xf numFmtId="172" fontId="8" fillId="3" borderId="0" xfId="14" applyNumberFormat="1" applyFont="1" applyFill="1" applyBorder="1" applyAlignment="1">
      <alignment vertical="center"/>
    </xf>
    <xf numFmtId="172" fontId="8" fillId="3" borderId="5" xfId="14" applyNumberFormat="1" applyFont="1" applyFill="1" applyBorder="1" applyAlignment="1">
      <alignment vertical="center"/>
    </xf>
    <xf numFmtId="172" fontId="3" fillId="0" borderId="0" xfId="14" applyNumberFormat="1" applyFont="1" applyBorder="1" applyAlignment="1">
      <alignment vertical="center"/>
    </xf>
    <xf numFmtId="172" fontId="3" fillId="0" borderId="5" xfId="14" applyNumberFormat="1" applyFont="1" applyBorder="1" applyAlignment="1">
      <alignment vertical="center"/>
    </xf>
    <xf numFmtId="172" fontId="8" fillId="0" borderId="0" xfId="14" applyNumberFormat="1" applyFont="1" applyBorder="1" applyAlignment="1">
      <alignment vertical="center"/>
    </xf>
    <xf numFmtId="172" fontId="8" fillId="0" borderId="5" xfId="14" applyNumberFormat="1" applyFont="1" applyBorder="1" applyAlignment="1">
      <alignment vertical="center"/>
    </xf>
    <xf numFmtId="0" fontId="6" fillId="12" borderId="0" xfId="0" applyFont="1" applyFill="1"/>
    <xf numFmtId="165" fontId="3" fillId="3" borderId="0" xfId="1" applyNumberFormat="1" applyFont="1" applyFill="1" applyBorder="1" applyAlignment="1">
      <alignment vertical="center"/>
    </xf>
    <xf numFmtId="165" fontId="3" fillId="3" borderId="5" xfId="1" applyNumberFormat="1" applyFont="1" applyFill="1" applyBorder="1" applyAlignment="1">
      <alignment vertical="center"/>
    </xf>
    <xf numFmtId="165" fontId="3" fillId="0" borderId="0" xfId="1" applyNumberFormat="1" applyFont="1" applyBorder="1" applyAlignment="1">
      <alignment vertical="center"/>
    </xf>
    <xf numFmtId="165" fontId="3" fillId="0" borderId="5" xfId="1" applyNumberFormat="1" applyFont="1" applyBorder="1" applyAlignment="1">
      <alignment vertical="center"/>
    </xf>
    <xf numFmtId="165" fontId="8" fillId="0" borderId="0" xfId="1" applyNumberFormat="1" applyFont="1" applyBorder="1" applyAlignment="1">
      <alignment vertical="center"/>
    </xf>
    <xf numFmtId="165" fontId="8" fillId="0" borderId="5" xfId="1" applyNumberFormat="1" applyFont="1" applyBorder="1" applyAlignment="1">
      <alignment vertical="center"/>
    </xf>
    <xf numFmtId="165" fontId="3" fillId="0" borderId="6" xfId="1" applyNumberFormat="1" applyFont="1" applyFill="1" applyBorder="1" applyAlignment="1">
      <alignment horizontal="right" vertical="center"/>
    </xf>
    <xf numFmtId="165" fontId="3" fillId="0" borderId="7" xfId="1" applyNumberFormat="1" applyFont="1" applyFill="1" applyBorder="1" applyAlignment="1">
      <alignment horizontal="right" vertical="center"/>
    </xf>
    <xf numFmtId="0" fontId="83" fillId="0" borderId="0" xfId="0" applyFont="1" applyAlignment="1">
      <alignment vertical="center"/>
    </xf>
    <xf numFmtId="17" fontId="6" fillId="0" borderId="0" xfId="0" applyNumberFormat="1" applyFont="1" applyAlignment="1">
      <alignment textRotation="90" wrapText="1"/>
    </xf>
    <xf numFmtId="17" fontId="3" fillId="0" borderId="8" xfId="0" applyNumberFormat="1" applyFont="1" applyBorder="1" applyAlignment="1">
      <alignment vertical="center"/>
    </xf>
    <xf numFmtId="17" fontId="3" fillId="0" borderId="0" xfId="0" applyNumberFormat="1" applyFont="1"/>
    <xf numFmtId="17" fontId="3" fillId="0" borderId="8" xfId="0" applyNumberFormat="1" applyFont="1" applyBorder="1"/>
    <xf numFmtId="165" fontId="8" fillId="0" borderId="6" xfId="1" applyNumberFormat="1" applyFont="1" applyFill="1" applyBorder="1" applyAlignment="1">
      <alignment vertical="center"/>
    </xf>
    <xf numFmtId="165" fontId="8" fillId="0" borderId="9" xfId="1" applyNumberFormat="1" applyFont="1" applyFill="1" applyBorder="1" applyAlignment="1">
      <alignment vertical="center"/>
    </xf>
    <xf numFmtId="165" fontId="8" fillId="0" borderId="7" xfId="1" applyNumberFormat="1" applyFont="1" applyFill="1" applyBorder="1" applyAlignment="1">
      <alignment vertical="center"/>
    </xf>
    <xf numFmtId="0" fontId="0" fillId="4" borderId="0" xfId="0" applyFill="1"/>
    <xf numFmtId="0" fontId="48" fillId="0" borderId="0" xfId="0" applyFont="1"/>
    <xf numFmtId="0" fontId="52" fillId="0" borderId="0" xfId="0" applyFont="1" applyAlignment="1">
      <alignment vertical="center"/>
    </xf>
    <xf numFmtId="14" fontId="5" fillId="0" borderId="0" xfId="0" applyNumberFormat="1" applyFont="1"/>
    <xf numFmtId="0" fontId="95" fillId="0" borderId="0" xfId="0" applyFont="1" applyAlignment="1">
      <alignment horizontal="center" vertical="center"/>
    </xf>
    <xf numFmtId="0" fontId="94" fillId="0" borderId="0" xfId="0" applyFont="1"/>
    <xf numFmtId="0" fontId="14" fillId="4" borderId="0" xfId="0" applyFont="1" applyFill="1"/>
    <xf numFmtId="172" fontId="8" fillId="3" borderId="0" xfId="14" applyNumberFormat="1" applyFont="1" applyFill="1" applyBorder="1" applyAlignment="1">
      <alignment horizontal="right" vertical="center"/>
    </xf>
    <xf numFmtId="172" fontId="8" fillId="3" borderId="71" xfId="14" applyNumberFormat="1" applyFont="1" applyFill="1" applyBorder="1" applyAlignment="1">
      <alignment horizontal="right" vertical="center"/>
    </xf>
    <xf numFmtId="172" fontId="8" fillId="0" borderId="0" xfId="14" applyNumberFormat="1" applyFont="1" applyBorder="1" applyAlignment="1">
      <alignment horizontal="right" vertical="center"/>
    </xf>
    <xf numFmtId="172" fontId="8" fillId="0" borderId="71" xfId="14" applyNumberFormat="1" applyFont="1" applyBorder="1" applyAlignment="1">
      <alignment horizontal="right" vertical="center"/>
    </xf>
    <xf numFmtId="0" fontId="96" fillId="0" borderId="0" xfId="0" applyFont="1"/>
    <xf numFmtId="0" fontId="35" fillId="7" borderId="61" xfId="0" applyFont="1" applyFill="1" applyBorder="1" applyAlignment="1">
      <alignment horizontal="center"/>
    </xf>
    <xf numFmtId="0" fontId="98" fillId="0" borderId="0" xfId="0" applyFont="1"/>
    <xf numFmtId="0" fontId="99" fillId="0" borderId="0" xfId="0" applyFont="1" applyAlignment="1">
      <alignment vertical="center"/>
    </xf>
    <xf numFmtId="0" fontId="82" fillId="0" borderId="0" xfId="0" applyFont="1" applyAlignment="1">
      <alignment horizontal="center" vertical="center"/>
    </xf>
    <xf numFmtId="1" fontId="100" fillId="0" borderId="0" xfId="0" applyNumberFormat="1" applyFont="1"/>
    <xf numFmtId="0" fontId="82"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35" fillId="7" borderId="0" xfId="0" applyFont="1" applyFill="1"/>
    <xf numFmtId="17" fontId="8" fillId="0" borderId="0" xfId="0" applyNumberFormat="1" applyFont="1" applyAlignment="1">
      <alignment horizontal="right"/>
    </xf>
    <xf numFmtId="17" fontId="8" fillId="0" borderId="5" xfId="0" applyNumberFormat="1" applyFont="1" applyBorder="1" applyAlignment="1">
      <alignment horizontal="right"/>
    </xf>
    <xf numFmtId="9" fontId="8" fillId="3" borderId="0" xfId="1" applyFont="1" applyFill="1" applyBorder="1" applyAlignment="1">
      <alignment horizontal="right" vertical="center"/>
    </xf>
    <xf numFmtId="9" fontId="8" fillId="3" borderId="5" xfId="1" applyFont="1" applyFill="1" applyBorder="1" applyAlignment="1">
      <alignment horizontal="right" vertical="center"/>
    </xf>
    <xf numFmtId="9" fontId="100" fillId="0" borderId="0" xfId="1" applyFont="1"/>
    <xf numFmtId="9" fontId="8" fillId="0" borderId="0" xfId="1" applyFont="1" applyBorder="1" applyAlignment="1">
      <alignment horizontal="right" vertical="center"/>
    </xf>
    <xf numFmtId="9" fontId="8" fillId="0" borderId="5" xfId="1" applyFont="1" applyBorder="1" applyAlignment="1">
      <alignment horizontal="right" vertical="center"/>
    </xf>
    <xf numFmtId="9" fontId="8" fillId="0" borderId="6" xfId="1" applyFont="1" applyFill="1" applyBorder="1" applyAlignment="1">
      <alignment horizontal="right" vertical="center"/>
    </xf>
    <xf numFmtId="9" fontId="8" fillId="0" borderId="7" xfId="1" applyFont="1" applyFill="1" applyBorder="1" applyAlignment="1">
      <alignment horizontal="right" vertical="center"/>
    </xf>
    <xf numFmtId="0" fontId="6" fillId="0" borderId="0" xfId="0" quotePrefix="1" applyFont="1"/>
    <xf numFmtId="0" fontId="62" fillId="0" borderId="0" xfId="0" applyFont="1" applyAlignment="1">
      <alignment horizontal="left" wrapText="1"/>
    </xf>
    <xf numFmtId="0" fontId="29" fillId="8" borderId="0" xfId="0" applyFont="1" applyFill="1" applyAlignment="1">
      <alignment horizontal="center" vertical="center"/>
    </xf>
    <xf numFmtId="0" fontId="8" fillId="7" borderId="0" xfId="0" applyFont="1" applyFill="1" applyAlignment="1">
      <alignment vertical="center"/>
    </xf>
    <xf numFmtId="0" fontId="16" fillId="7" borderId="31" xfId="0" applyFont="1" applyFill="1" applyBorder="1" applyAlignment="1">
      <alignment vertical="center"/>
    </xf>
    <xf numFmtId="17" fontId="8" fillId="0" borderId="49" xfId="0" applyNumberFormat="1" applyFont="1" applyBorder="1" applyAlignment="1">
      <alignment horizontal="right" vertical="center"/>
    </xf>
    <xf numFmtId="165" fontId="3" fillId="3" borderId="0" xfId="1" applyNumberFormat="1" applyFont="1" applyFill="1" applyBorder="1" applyAlignment="1">
      <alignment horizontal="right" vertical="center"/>
    </xf>
    <xf numFmtId="165" fontId="3" fillId="3" borderId="5" xfId="1" applyNumberFormat="1" applyFont="1" applyFill="1" applyBorder="1" applyAlignment="1">
      <alignment horizontal="right" vertical="center"/>
    </xf>
    <xf numFmtId="165" fontId="3" fillId="0" borderId="0" xfId="1" applyNumberFormat="1" applyFont="1" applyBorder="1" applyAlignment="1">
      <alignment horizontal="right" vertical="center"/>
    </xf>
    <xf numFmtId="165" fontId="3" fillId="0" borderId="5" xfId="1" applyNumberFormat="1" applyFont="1" applyBorder="1" applyAlignment="1">
      <alignment horizontal="right" vertical="center"/>
    </xf>
    <xf numFmtId="0" fontId="29" fillId="8" borderId="0" xfId="0" applyFont="1" applyFill="1" applyAlignment="1">
      <alignment wrapText="1"/>
    </xf>
    <xf numFmtId="0" fontId="17" fillId="8" borderId="0" xfId="0" applyFont="1" applyFill="1" applyAlignment="1">
      <alignment horizontal="left" vertical="top"/>
    </xf>
    <xf numFmtId="0" fontId="14" fillId="8" borderId="0" xfId="0" applyFont="1" applyFill="1"/>
    <xf numFmtId="0" fontId="29" fillId="8" borderId="45" xfId="0" applyFont="1" applyFill="1" applyBorder="1" applyAlignment="1">
      <alignment horizontal="center"/>
    </xf>
    <xf numFmtId="0" fontId="14" fillId="8" borderId="45" xfId="0" applyFont="1" applyFill="1" applyBorder="1" applyAlignment="1">
      <alignment horizontal="center"/>
    </xf>
    <xf numFmtId="0" fontId="14" fillId="7" borderId="0" xfId="0" applyFont="1" applyFill="1" applyAlignment="1">
      <alignment vertical="center"/>
    </xf>
    <xf numFmtId="17" fontId="8" fillId="0" borderId="55" xfId="0" applyNumberFormat="1" applyFont="1" applyBorder="1" applyAlignment="1">
      <alignment vertical="center"/>
    </xf>
    <xf numFmtId="166" fontId="8" fillId="3" borderId="0" xfId="14" applyNumberFormat="1" applyFont="1" applyFill="1" applyBorder="1" applyAlignment="1">
      <alignment vertical="center"/>
    </xf>
    <xf numFmtId="166" fontId="8" fillId="0" borderId="0" xfId="14" applyNumberFormat="1" applyFont="1" applyBorder="1" applyAlignment="1">
      <alignment vertical="center"/>
    </xf>
    <xf numFmtId="0" fontId="35" fillId="7" borderId="62" xfId="0" applyFont="1" applyFill="1" applyBorder="1" applyAlignment="1">
      <alignment horizontal="center" vertical="center"/>
    </xf>
    <xf numFmtId="166" fontId="102" fillId="0" borderId="6" xfId="14" applyNumberFormat="1" applyFont="1" applyFill="1" applyBorder="1" applyAlignment="1">
      <alignment vertical="center"/>
    </xf>
    <xf numFmtId="0" fontId="27" fillId="8" borderId="0" xfId="0" applyFont="1" applyFill="1" applyAlignment="1">
      <alignment vertical="center" wrapText="1"/>
    </xf>
    <xf numFmtId="17" fontId="8" fillId="0" borderId="55" xfId="0" applyNumberFormat="1" applyFont="1" applyBorder="1" applyAlignment="1">
      <alignment horizontal="right" vertical="center"/>
    </xf>
    <xf numFmtId="17" fontId="8" fillId="0" borderId="74" xfId="0" applyNumberFormat="1" applyFont="1" applyBorder="1" applyAlignment="1">
      <alignment horizontal="right" vertical="center"/>
    </xf>
    <xf numFmtId="9" fontId="8" fillId="3" borderId="71" xfId="1" applyFont="1" applyFill="1" applyBorder="1" applyAlignment="1">
      <alignment horizontal="right" vertical="center"/>
    </xf>
    <xf numFmtId="9" fontId="8" fillId="0" borderId="71" xfId="1" applyFont="1" applyBorder="1" applyAlignment="1">
      <alignment horizontal="right" vertical="center"/>
    </xf>
    <xf numFmtId="172" fontId="8" fillId="0" borderId="72" xfId="14" applyNumberFormat="1" applyFont="1" applyFill="1" applyBorder="1" applyAlignment="1">
      <alignment horizontal="right" vertical="center"/>
    </xf>
    <xf numFmtId="9" fontId="8" fillId="0" borderId="72" xfId="1" applyFont="1" applyFill="1" applyBorder="1" applyAlignment="1">
      <alignment horizontal="right" vertical="center"/>
    </xf>
    <xf numFmtId="49" fontId="14" fillId="4" borderId="0" xfId="0" applyNumberFormat="1" applyFont="1" applyFill="1" applyAlignment="1">
      <alignment horizontal="right"/>
    </xf>
    <xf numFmtId="0" fontId="29" fillId="8" borderId="0" xfId="0" applyFont="1" applyFill="1" applyAlignment="1">
      <alignment horizontal="center" vertical="top"/>
    </xf>
    <xf numFmtId="0" fontId="31" fillId="8" borderId="0" xfId="0" applyFont="1" applyFill="1" applyAlignment="1">
      <alignment horizontal="center" vertical="center"/>
    </xf>
    <xf numFmtId="165" fontId="58" fillId="0" borderId="6" xfId="1" applyNumberFormat="1" applyFont="1" applyFill="1" applyBorder="1" applyAlignment="1">
      <alignment horizontal="center" vertical="center"/>
    </xf>
    <xf numFmtId="165" fontId="58" fillId="0" borderId="7" xfId="1" applyNumberFormat="1" applyFont="1" applyFill="1" applyBorder="1" applyAlignment="1">
      <alignment horizontal="center" vertical="center"/>
    </xf>
    <xf numFmtId="165" fontId="8" fillId="4" borderId="0" xfId="1" applyNumberFormat="1" applyFont="1" applyFill="1" applyBorder="1" applyAlignment="1">
      <alignment horizontal="center" vertical="center"/>
    </xf>
    <xf numFmtId="0" fontId="44" fillId="4" borderId="0" xfId="0" applyFont="1" applyFill="1"/>
    <xf numFmtId="0" fontId="5" fillId="0" borderId="0" xfId="0" applyFont="1" applyAlignment="1">
      <alignment horizontal="left" wrapText="1"/>
    </xf>
    <xf numFmtId="49" fontId="0" fillId="11" borderId="0" xfId="0" applyNumberFormat="1" applyFill="1"/>
    <xf numFmtId="0" fontId="0" fillId="11" borderId="0" xfId="0" applyFill="1"/>
    <xf numFmtId="0" fontId="22" fillId="0" borderId="75" xfId="0" applyFont="1" applyBorder="1" applyAlignment="1">
      <alignment horizontal="center" vertical="center" wrapText="1"/>
    </xf>
    <xf numFmtId="0" fontId="22" fillId="0" borderId="23" xfId="0" quotePrefix="1" applyFont="1" applyBorder="1" applyAlignment="1">
      <alignment horizontal="center" vertical="center" wrapText="1"/>
    </xf>
    <xf numFmtId="0" fontId="22" fillId="0" borderId="76" xfId="0" quotePrefix="1" applyFont="1" applyBorder="1" applyAlignment="1">
      <alignment horizontal="center" vertical="center" wrapText="1"/>
    </xf>
    <xf numFmtId="0" fontId="22" fillId="0" borderId="23" xfId="0" applyFont="1" applyBorder="1" applyAlignment="1">
      <alignment horizontal="center" vertical="center" wrapText="1"/>
    </xf>
    <xf numFmtId="0" fontId="22" fillId="0" borderId="77" xfId="0" quotePrefix="1" applyFont="1" applyBorder="1" applyAlignment="1">
      <alignment horizontal="center" vertical="center" wrapText="1"/>
    </xf>
    <xf numFmtId="0" fontId="22" fillId="0" borderId="19" xfId="4" applyFont="1" applyBorder="1" applyAlignment="1">
      <alignment horizontal="left" vertical="center" shrinkToFit="1"/>
    </xf>
    <xf numFmtId="0" fontId="22" fillId="0" borderId="19" xfId="0" applyFont="1" applyBorder="1" applyAlignment="1">
      <alignment horizontal="center" vertical="center"/>
    </xf>
    <xf numFmtId="0" fontId="22" fillId="0" borderId="78" xfId="0" applyFont="1" applyBorder="1" applyAlignment="1">
      <alignment horizontal="center" vertical="center" wrapText="1"/>
    </xf>
    <xf numFmtId="0" fontId="22" fillId="0" borderId="24" xfId="0" applyFont="1" applyBorder="1" applyAlignment="1">
      <alignment horizontal="center" vertical="center" wrapText="1"/>
    </xf>
    <xf numFmtId="0" fontId="22" fillId="0" borderId="79" xfId="0" quotePrefix="1" applyFont="1" applyBorder="1" applyAlignment="1">
      <alignment horizontal="center" vertical="center" wrapText="1"/>
    </xf>
    <xf numFmtId="0" fontId="22" fillId="0" borderId="80" xfId="0" quotePrefix="1" applyFont="1" applyBorder="1" applyAlignment="1">
      <alignment horizontal="center" vertical="center" wrapText="1"/>
    </xf>
    <xf numFmtId="0" fontId="22" fillId="0" borderId="24" xfId="0" quotePrefix="1" applyFont="1" applyBorder="1" applyAlignment="1">
      <alignment horizontal="center" vertical="center" wrapText="1"/>
    </xf>
    <xf numFmtId="0" fontId="103" fillId="0" borderId="20" xfId="0" applyFont="1" applyBorder="1" applyAlignment="1">
      <alignment horizontal="left" vertical="center" wrapText="1"/>
    </xf>
    <xf numFmtId="0" fontId="103" fillId="0" borderId="19" xfId="0" applyFont="1" applyBorder="1" applyAlignment="1">
      <alignment horizontal="left" vertical="center" wrapText="1"/>
    </xf>
    <xf numFmtId="0" fontId="103" fillId="0" borderId="19" xfId="0" applyFont="1" applyBorder="1" applyAlignment="1">
      <alignment horizontal="center" vertical="center"/>
    </xf>
    <xf numFmtId="0" fontId="103" fillId="0" borderId="19" xfId="0" applyFont="1" applyBorder="1" applyAlignment="1">
      <alignment horizontal="left" vertical="center"/>
    </xf>
    <xf numFmtId="0" fontId="47" fillId="0" borderId="0" xfId="0" applyFont="1" applyAlignment="1">
      <alignment horizontal="left" vertical="top" wrapText="1"/>
    </xf>
    <xf numFmtId="0" fontId="0" fillId="0" borderId="82" xfId="0" applyBorder="1"/>
    <xf numFmtId="0" fontId="0" fillId="0" borderId="82" xfId="0" applyBorder="1" applyAlignment="1">
      <alignment horizontal="center"/>
    </xf>
    <xf numFmtId="0" fontId="47" fillId="0" borderId="0" xfId="0" applyFont="1" applyAlignment="1">
      <alignment horizontal="center" vertical="top" wrapText="1"/>
    </xf>
    <xf numFmtId="0" fontId="47" fillId="0" borderId="0" xfId="0" applyFont="1" applyAlignment="1">
      <alignment vertical="top" wrapText="1"/>
    </xf>
    <xf numFmtId="14" fontId="56" fillId="11" borderId="29" xfId="0" applyNumberFormat="1" applyFont="1" applyFill="1" applyBorder="1" applyAlignment="1">
      <alignment horizontal="center" vertical="center"/>
    </xf>
    <xf numFmtId="14" fontId="85" fillId="12" borderId="29" xfId="0" applyNumberFormat="1" applyFont="1" applyFill="1" applyBorder="1" applyAlignment="1">
      <alignment horizontal="center" vertical="center"/>
    </xf>
    <xf numFmtId="14" fontId="0" fillId="0" borderId="0" xfId="0" quotePrefix="1" applyNumberFormat="1"/>
    <xf numFmtId="14" fontId="91" fillId="12" borderId="29" xfId="0" applyNumberFormat="1" applyFont="1" applyFill="1" applyBorder="1" applyAlignment="1">
      <alignment horizontal="center" vertical="center"/>
    </xf>
    <xf numFmtId="14" fontId="70" fillId="12" borderId="29" xfId="0" applyNumberFormat="1" applyFont="1" applyFill="1" applyBorder="1" applyAlignment="1">
      <alignment horizontal="center" vertical="center"/>
    </xf>
    <xf numFmtId="14" fontId="6" fillId="0" borderId="0" xfId="0" applyNumberFormat="1" applyFont="1"/>
    <xf numFmtId="0" fontId="0" fillId="0" borderId="0" xfId="0" applyAlignment="1">
      <alignment wrapText="1"/>
    </xf>
    <xf numFmtId="0" fontId="35" fillId="7" borderId="32" xfId="0" applyFont="1" applyFill="1" applyBorder="1" applyAlignment="1">
      <alignment horizontal="center" vertical="center" wrapText="1"/>
    </xf>
    <xf numFmtId="0" fontId="0" fillId="0" borderId="0" xfId="0" applyAlignment="1">
      <alignment vertical="top" wrapText="1"/>
    </xf>
    <xf numFmtId="0" fontId="109" fillId="0" borderId="0" xfId="0" applyFont="1"/>
    <xf numFmtId="165" fontId="8" fillId="3" borderId="0" xfId="14" applyNumberFormat="1" applyFont="1" applyFill="1" applyBorder="1" applyAlignment="1">
      <alignment vertical="center"/>
    </xf>
    <xf numFmtId="165" fontId="8" fillId="3" borderId="5" xfId="14" applyNumberFormat="1" applyFont="1" applyFill="1" applyBorder="1" applyAlignment="1">
      <alignment vertical="center"/>
    </xf>
    <xf numFmtId="165" fontId="8" fillId="0" borderId="0" xfId="14" applyNumberFormat="1" applyFont="1" applyBorder="1" applyAlignment="1">
      <alignment vertical="center"/>
    </xf>
    <xf numFmtId="165" fontId="8" fillId="0" borderId="5" xfId="14" applyNumberFormat="1" applyFont="1" applyBorder="1" applyAlignment="1">
      <alignment vertical="center"/>
    </xf>
    <xf numFmtId="165" fontId="8" fillId="0" borderId="6" xfId="14" applyNumberFormat="1" applyFont="1" applyFill="1" applyBorder="1" applyAlignment="1">
      <alignment horizontal="right" vertical="center"/>
    </xf>
    <xf numFmtId="165" fontId="8" fillId="0" borderId="7" xfId="14" applyNumberFormat="1" applyFont="1" applyFill="1" applyBorder="1" applyAlignment="1">
      <alignment horizontal="right" vertical="center"/>
    </xf>
    <xf numFmtId="0" fontId="0" fillId="0" borderId="0" xfId="0" applyProtection="1">
      <protection locked="0"/>
    </xf>
    <xf numFmtId="0" fontId="5" fillId="0" borderId="0" xfId="0" applyFont="1" applyProtection="1">
      <protection locked="0"/>
    </xf>
    <xf numFmtId="0" fontId="75" fillId="0" borderId="0" xfId="0" applyFont="1" applyProtection="1">
      <protection locked="0"/>
    </xf>
    <xf numFmtId="0" fontId="18" fillId="0" borderId="0" xfId="0" applyFont="1" applyProtection="1">
      <protection locked="0"/>
    </xf>
    <xf numFmtId="0" fontId="16" fillId="0" borderId="0" xfId="0" applyFont="1" applyProtection="1">
      <protection locked="0"/>
    </xf>
    <xf numFmtId="0" fontId="17" fillId="0" borderId="0" xfId="0" applyFont="1" applyProtection="1">
      <protection locked="0"/>
    </xf>
    <xf numFmtId="0" fontId="14" fillId="0" borderId="0" xfId="0" applyFont="1" applyAlignment="1" applyProtection="1">
      <alignment vertical="center"/>
      <protection locked="0"/>
    </xf>
    <xf numFmtId="0" fontId="5" fillId="4" borderId="0" xfId="0" applyFont="1" applyFill="1" applyProtection="1">
      <protection locked="0"/>
    </xf>
    <xf numFmtId="0" fontId="5" fillId="0" borderId="0" xfId="0" applyFont="1" applyAlignment="1" applyProtection="1">
      <alignment horizontal="center" vertical="center"/>
      <protection locked="0"/>
    </xf>
    <xf numFmtId="0" fontId="5" fillId="0" borderId="0" xfId="0" applyFont="1" applyAlignment="1" applyProtection="1">
      <alignment horizontal="left" vertical="top"/>
      <protection locked="0"/>
    </xf>
    <xf numFmtId="0" fontId="5" fillId="0" borderId="0" xfId="0" applyFont="1" applyAlignment="1" applyProtection="1">
      <alignment vertical="center"/>
      <protection locked="0"/>
    </xf>
    <xf numFmtId="0" fontId="6" fillId="0" borderId="0" xfId="0" applyFont="1" applyProtection="1">
      <protection locked="0"/>
    </xf>
    <xf numFmtId="11" fontId="0" fillId="11" borderId="0" xfId="0" applyNumberFormat="1" applyFill="1"/>
    <xf numFmtId="0" fontId="20" fillId="0" borderId="65" xfId="0" applyFont="1" applyBorder="1"/>
    <xf numFmtId="0" fontId="20" fillId="0" borderId="1" xfId="0" applyFont="1" applyBorder="1"/>
    <xf numFmtId="0" fontId="20" fillId="0" borderId="64" xfId="0" applyFont="1" applyBorder="1"/>
    <xf numFmtId="0" fontId="0" fillId="0" borderId="1" xfId="0" applyBorder="1"/>
    <xf numFmtId="0" fontId="0" fillId="0" borderId="66" xfId="0" applyBorder="1"/>
    <xf numFmtId="0" fontId="20" fillId="0" borderId="1" xfId="0" applyFont="1" applyBorder="1" applyAlignment="1">
      <alignment wrapText="1"/>
    </xf>
    <xf numFmtId="0" fontId="20" fillId="0" borderId="67" xfId="0" applyFont="1" applyBorder="1"/>
    <xf numFmtId="0" fontId="20" fillId="0" borderId="68" xfId="0" applyFont="1" applyBorder="1"/>
    <xf numFmtId="0" fontId="0" fillId="0" borderId="68" xfId="0" applyBorder="1"/>
    <xf numFmtId="0" fontId="0" fillId="0" borderId="69" xfId="0" applyBorder="1"/>
    <xf numFmtId="0" fontId="20" fillId="0" borderId="0" xfId="0" applyFont="1"/>
    <xf numFmtId="165" fontId="8" fillId="3" borderId="71" xfId="1" applyNumberFormat="1" applyFont="1" applyFill="1" applyBorder="1" applyAlignment="1">
      <alignment horizontal="right" vertical="center"/>
    </xf>
    <xf numFmtId="165" fontId="8" fillId="0" borderId="71" xfId="1" applyNumberFormat="1" applyFont="1" applyBorder="1" applyAlignment="1">
      <alignment horizontal="right" vertical="center"/>
    </xf>
    <xf numFmtId="165" fontId="8" fillId="0" borderId="72" xfId="1" applyNumberFormat="1" applyFont="1" applyFill="1" applyBorder="1" applyAlignment="1">
      <alignment horizontal="right" vertical="center"/>
    </xf>
    <xf numFmtId="172" fontId="8" fillId="3" borderId="0" xfId="16" applyNumberFormat="1" applyFont="1" applyFill="1" applyBorder="1" applyAlignment="1">
      <alignment horizontal="right" vertical="center"/>
    </xf>
    <xf numFmtId="172" fontId="8" fillId="0" borderId="0" xfId="16" applyNumberFormat="1" applyFont="1" applyBorder="1" applyAlignment="1">
      <alignment horizontal="right" vertical="center"/>
    </xf>
    <xf numFmtId="0" fontId="22" fillId="0" borderId="89" xfId="0" quotePrefix="1" applyFont="1" applyBorder="1" applyAlignment="1">
      <alignment horizontal="center" vertical="center" wrapText="1"/>
    </xf>
    <xf numFmtId="0" fontId="66" fillId="10" borderId="90" xfId="0" applyFont="1" applyFill="1" applyBorder="1"/>
    <xf numFmtId="0" fontId="66" fillId="10" borderId="91" xfId="0" applyFont="1" applyFill="1" applyBorder="1"/>
    <xf numFmtId="1" fontId="113" fillId="0" borderId="0" xfId="0" applyNumberFormat="1" applyFont="1"/>
    <xf numFmtId="172" fontId="8" fillId="3" borderId="5" xfId="16" applyNumberFormat="1" applyFont="1" applyFill="1" applyBorder="1" applyAlignment="1">
      <alignment horizontal="right" vertical="center"/>
    </xf>
    <xf numFmtId="172" fontId="8" fillId="0" borderId="5" xfId="16" applyNumberFormat="1" applyFont="1" applyFill="1" applyBorder="1" applyAlignment="1">
      <alignment horizontal="right" vertical="center"/>
    </xf>
    <xf numFmtId="172" fontId="8" fillId="0" borderId="6" xfId="16" applyNumberFormat="1" applyFont="1" applyFill="1" applyBorder="1" applyAlignment="1">
      <alignment horizontal="right" vertical="center"/>
    </xf>
    <xf numFmtId="172" fontId="8" fillId="0" borderId="7" xfId="16" applyNumberFormat="1" applyFont="1" applyFill="1" applyBorder="1" applyAlignment="1">
      <alignment horizontal="right" vertical="center"/>
    </xf>
    <xf numFmtId="0" fontId="0" fillId="0" borderId="0" xfId="0" applyAlignment="1">
      <alignment vertical="center" wrapText="1"/>
    </xf>
    <xf numFmtId="0" fontId="62" fillId="0" borderId="0" xfId="0" applyFont="1" applyProtection="1">
      <protection locked="0"/>
    </xf>
    <xf numFmtId="172" fontId="8" fillId="0" borderId="5" xfId="16" applyNumberFormat="1" applyFont="1" applyBorder="1" applyAlignment="1">
      <alignment horizontal="right" vertical="center"/>
    </xf>
    <xf numFmtId="174" fontId="3" fillId="3" borderId="8" xfId="16" applyNumberFormat="1" applyFont="1" applyFill="1" applyBorder="1" applyAlignment="1">
      <alignment horizontal="right" vertical="center"/>
    </xf>
    <xf numFmtId="174" fontId="3" fillId="0" borderId="8" xfId="16" applyNumberFormat="1" applyFont="1" applyBorder="1" applyAlignment="1">
      <alignment horizontal="right" vertical="center"/>
    </xf>
    <xf numFmtId="174" fontId="3" fillId="0" borderId="9" xfId="16" applyNumberFormat="1" applyFont="1" applyFill="1" applyBorder="1" applyAlignment="1">
      <alignment horizontal="right" vertical="center"/>
    </xf>
    <xf numFmtId="165" fontId="3" fillId="3" borderId="8" xfId="1" applyNumberFormat="1" applyFont="1" applyFill="1" applyBorder="1" applyAlignment="1">
      <alignment horizontal="right" vertical="center"/>
    </xf>
    <xf numFmtId="165" fontId="3" fillId="0" borderId="8" xfId="1" applyNumberFormat="1" applyFont="1" applyBorder="1" applyAlignment="1">
      <alignment horizontal="right" vertical="center"/>
    </xf>
    <xf numFmtId="165" fontId="3" fillId="0" borderId="9" xfId="1" applyNumberFormat="1" applyFont="1" applyFill="1" applyBorder="1" applyAlignment="1">
      <alignment horizontal="right" vertical="center"/>
    </xf>
    <xf numFmtId="165" fontId="8" fillId="0" borderId="9" xfId="1" applyNumberFormat="1" applyFont="1" applyFill="1" applyBorder="1" applyAlignment="1">
      <alignment horizontal="right" vertical="center"/>
    </xf>
    <xf numFmtId="0" fontId="66" fillId="10" borderId="0" xfId="0" applyFont="1" applyFill="1" applyAlignment="1">
      <alignment wrapText="1"/>
    </xf>
    <xf numFmtId="0" fontId="22" fillId="0" borderId="19" xfId="0" applyFont="1" applyBorder="1" applyAlignment="1">
      <alignment horizontal="left" vertical="center" wrapText="1"/>
    </xf>
    <xf numFmtId="0" fontId="22" fillId="0" borderId="30" xfId="0" applyFont="1" applyBorder="1" applyAlignment="1">
      <alignment horizontal="center" vertical="center"/>
    </xf>
    <xf numFmtId="0" fontId="22" fillId="0" borderId="0" xfId="0" applyFont="1" applyAlignment="1">
      <alignment horizontal="center" vertical="center"/>
    </xf>
    <xf numFmtId="1" fontId="62" fillId="0" borderId="0" xfId="0" applyNumberFormat="1" applyFont="1"/>
    <xf numFmtId="0" fontId="23" fillId="0" borderId="0" xfId="0" applyFont="1" applyAlignment="1">
      <alignment horizontal="center" vertical="center"/>
    </xf>
    <xf numFmtId="0" fontId="23" fillId="0" borderId="0" xfId="0" applyFont="1" applyAlignment="1">
      <alignment vertical="center"/>
    </xf>
    <xf numFmtId="0" fontId="41" fillId="0" borderId="28" xfId="0" applyFont="1" applyBorder="1" applyAlignment="1">
      <alignment horizontal="center" vertical="center"/>
    </xf>
    <xf numFmtId="0" fontId="22" fillId="0" borderId="30" xfId="0" applyFont="1" applyBorder="1" applyAlignment="1">
      <alignment horizontal="left" vertical="center" wrapText="1"/>
    </xf>
    <xf numFmtId="0" fontId="22" fillId="0" borderId="19" xfId="4" applyFont="1" applyBorder="1" applyAlignment="1">
      <alignment horizontal="left" vertical="center" wrapText="1" shrinkToFit="1"/>
    </xf>
    <xf numFmtId="49" fontId="22" fillId="0" borderId="80" xfId="0" applyNumberFormat="1" applyFont="1" applyBorder="1" applyAlignment="1">
      <alignment horizontal="center" vertical="center" wrapText="1"/>
    </xf>
    <xf numFmtId="0" fontId="22" fillId="0" borderId="19" xfId="0" applyFont="1" applyBorder="1" applyAlignment="1">
      <alignment vertical="center" wrapText="1"/>
    </xf>
    <xf numFmtId="0" fontId="41" fillId="0" borderId="27" xfId="0" applyFont="1" applyBorder="1" applyAlignment="1">
      <alignment horizontal="center" vertical="center"/>
    </xf>
    <xf numFmtId="0" fontId="22" fillId="0" borderId="81" xfId="0" applyFont="1" applyBorder="1" applyAlignment="1">
      <alignment horizontal="center" vertical="center" wrapText="1"/>
    </xf>
    <xf numFmtId="0" fontId="41" fillId="0" borderId="26" xfId="0" applyFont="1" applyBorder="1" applyAlignment="1">
      <alignment horizontal="center" vertical="center"/>
    </xf>
    <xf numFmtId="49" fontId="22" fillId="0" borderId="24" xfId="0" applyNumberFormat="1" applyFont="1" applyBorder="1" applyAlignment="1">
      <alignment horizontal="center" vertical="center" wrapText="1"/>
    </xf>
    <xf numFmtId="0" fontId="22" fillId="0" borderId="20" xfId="0" applyFont="1" applyBorder="1" applyAlignment="1">
      <alignment horizontal="left" vertical="center" wrapText="1"/>
    </xf>
    <xf numFmtId="0" fontId="6" fillId="0" borderId="70" xfId="0" applyFont="1" applyBorder="1" applyAlignment="1">
      <alignment vertical="center"/>
    </xf>
    <xf numFmtId="49" fontId="22" fillId="0" borderId="86" xfId="0" applyNumberFormat="1" applyFont="1" applyBorder="1" applyAlignment="1">
      <alignment horizontal="left" vertical="center" wrapText="1"/>
    </xf>
    <xf numFmtId="49" fontId="22" fillId="0" borderId="18" xfId="0" applyNumberFormat="1" applyFont="1" applyBorder="1" applyAlignment="1">
      <alignment horizontal="left" vertical="center" wrapText="1"/>
    </xf>
    <xf numFmtId="0" fontId="41" fillId="0" borderId="11" xfId="4" applyFont="1" applyBorder="1" applyAlignment="1">
      <alignment horizontal="center" vertical="center" wrapText="1" shrinkToFit="1"/>
    </xf>
    <xf numFmtId="0" fontId="41" fillId="0" borderId="12" xfId="4" applyFont="1" applyBorder="1" applyAlignment="1">
      <alignment horizontal="center" vertical="center" wrapText="1" shrinkToFit="1"/>
    </xf>
    <xf numFmtId="0" fontId="41" fillId="0" borderId="13" xfId="4" applyFont="1" applyBorder="1" applyAlignment="1">
      <alignment horizontal="center" vertical="center" shrinkToFit="1"/>
    </xf>
    <xf numFmtId="0" fontId="41" fillId="0" borderId="13" xfId="4" applyFont="1" applyBorder="1" applyAlignment="1">
      <alignment horizontal="center" vertical="center" wrapText="1"/>
    </xf>
    <xf numFmtId="0" fontId="22" fillId="0" borderId="14" xfId="0" applyFont="1" applyBorder="1" applyAlignment="1">
      <alignment horizontal="center" vertical="center"/>
    </xf>
    <xf numFmtId="0" fontId="22" fillId="0" borderId="10" xfId="0" applyFont="1" applyBorder="1"/>
    <xf numFmtId="0" fontId="22" fillId="0" borderId="25" xfId="0" applyFont="1" applyBorder="1"/>
    <xf numFmtId="0" fontId="22" fillId="0" borderId="16" xfId="4" applyFont="1" applyBorder="1" applyAlignment="1">
      <alignment horizontal="center" vertical="center" shrinkToFit="1"/>
    </xf>
    <xf numFmtId="0" fontId="22" fillId="0" borderId="16" xfId="4" applyFont="1" applyBorder="1" applyAlignment="1">
      <alignment horizontal="left" vertical="center" wrapText="1"/>
    </xf>
    <xf numFmtId="0" fontId="22" fillId="0" borderId="17" xfId="0" applyFont="1" applyBorder="1" applyAlignment="1">
      <alignment horizontal="left" vertical="center" wrapText="1"/>
    </xf>
    <xf numFmtId="49" fontId="22" fillId="0" borderId="15" xfId="0" applyNumberFormat="1" applyFont="1" applyBorder="1" applyAlignment="1">
      <alignment horizontal="left" vertical="center" wrapText="1"/>
    </xf>
    <xf numFmtId="49" fontId="22" fillId="0" borderId="23" xfId="0" quotePrefix="1" applyNumberFormat="1" applyFont="1" applyBorder="1" applyAlignment="1">
      <alignment horizontal="left" vertical="center" wrapText="1"/>
    </xf>
    <xf numFmtId="49" fontId="22" fillId="0" borderId="17" xfId="0" applyNumberFormat="1" applyFont="1" applyBorder="1" applyAlignment="1">
      <alignment horizontal="left" vertical="center" wrapText="1"/>
    </xf>
    <xf numFmtId="49" fontId="22" fillId="0" borderId="23" xfId="0" applyNumberFormat="1" applyFont="1" applyBorder="1" applyAlignment="1">
      <alignment horizontal="left" vertical="center" wrapText="1"/>
    </xf>
    <xf numFmtId="49" fontId="22" fillId="0" borderId="96" xfId="0" applyNumberFormat="1" applyFont="1" applyBorder="1" applyAlignment="1">
      <alignment horizontal="left" vertical="center" wrapText="1"/>
    </xf>
    <xf numFmtId="0" fontId="22" fillId="0" borderId="19" xfId="4" applyFont="1" applyBorder="1" applyAlignment="1">
      <alignment horizontal="center" vertical="center" shrinkToFit="1"/>
    </xf>
    <xf numFmtId="0" fontId="22" fillId="0" borderId="19" xfId="4" applyFont="1" applyBorder="1" applyAlignment="1">
      <alignment horizontal="left" vertical="center" wrapText="1"/>
    </xf>
    <xf numFmtId="49" fontId="22" fillId="0" borderId="24" xfId="0" applyNumberFormat="1" applyFont="1" applyBorder="1" applyAlignment="1">
      <alignment horizontal="left" vertical="center" wrapText="1"/>
    </xf>
    <xf numFmtId="49" fontId="22" fillId="0" borderId="20" xfId="0" applyNumberFormat="1" applyFont="1" applyBorder="1" applyAlignment="1">
      <alignment horizontal="left" vertical="center" wrapText="1"/>
    </xf>
    <xf numFmtId="49" fontId="22" fillId="0" borderId="24" xfId="0" quotePrefix="1" applyNumberFormat="1" applyFont="1" applyBorder="1" applyAlignment="1">
      <alignment horizontal="left" vertical="center" wrapText="1"/>
    </xf>
    <xf numFmtId="49" fontId="22" fillId="0" borderId="24" xfId="0" quotePrefix="1" applyNumberFormat="1" applyFont="1" applyBorder="1" applyAlignment="1">
      <alignment horizontal="left" vertical="center"/>
    </xf>
    <xf numFmtId="49" fontId="22" fillId="0" borderId="19" xfId="0" applyNumberFormat="1" applyFont="1" applyBorder="1" applyAlignment="1">
      <alignment horizontal="left" vertical="center" wrapText="1"/>
    </xf>
    <xf numFmtId="49" fontId="22" fillId="0" borderId="97" xfId="0" applyNumberFormat="1" applyFont="1" applyBorder="1" applyAlignment="1">
      <alignment horizontal="left" vertical="center" wrapText="1"/>
    </xf>
    <xf numFmtId="49" fontId="22" fillId="4" borderId="18" xfId="0" applyNumberFormat="1" applyFont="1" applyFill="1" applyBorder="1" applyAlignment="1">
      <alignment horizontal="left" vertical="center" wrapText="1"/>
    </xf>
    <xf numFmtId="49" fontId="22" fillId="4" borderId="23" xfId="0" applyNumberFormat="1" applyFont="1" applyFill="1" applyBorder="1" applyAlignment="1">
      <alignment horizontal="left" vertical="center" wrapText="1"/>
    </xf>
    <xf numFmtId="49" fontId="22" fillId="4" borderId="20" xfId="0" applyNumberFormat="1" applyFont="1" applyFill="1" applyBorder="1" applyAlignment="1">
      <alignment horizontal="left" vertical="center" wrapText="1"/>
    </xf>
    <xf numFmtId="49" fontId="22" fillId="4" borderId="20" xfId="0" quotePrefix="1" applyNumberFormat="1" applyFont="1" applyFill="1" applyBorder="1" applyAlignment="1">
      <alignment horizontal="left" vertical="center" wrapText="1"/>
    </xf>
    <xf numFmtId="0" fontId="22" fillId="0" borderId="30" xfId="4" applyFont="1" applyBorder="1" applyAlignment="1">
      <alignment horizontal="center" vertical="center" shrinkToFit="1"/>
    </xf>
    <xf numFmtId="0" fontId="22" fillId="0" borderId="30" xfId="4" applyFont="1" applyBorder="1" applyAlignment="1">
      <alignment vertical="center" wrapText="1"/>
    </xf>
    <xf numFmtId="0" fontId="22" fillId="0" borderId="21" xfId="4" applyFont="1" applyBorder="1" applyAlignment="1">
      <alignment horizontal="center" vertical="center" shrinkToFit="1"/>
    </xf>
    <xf numFmtId="0" fontId="22" fillId="0" borderId="21" xfId="4" applyFont="1" applyBorder="1" applyAlignment="1">
      <alignment horizontal="left" vertical="center" wrapText="1"/>
    </xf>
    <xf numFmtId="0" fontId="22" fillId="0" borderId="22" xfId="0" applyFont="1" applyBorder="1" applyAlignment="1">
      <alignment horizontal="left" vertical="center" wrapText="1"/>
    </xf>
    <xf numFmtId="49" fontId="22" fillId="0" borderId="94" xfId="0" applyNumberFormat="1" applyFont="1" applyBorder="1" applyAlignment="1">
      <alignment horizontal="left" vertical="center" wrapText="1"/>
    </xf>
    <xf numFmtId="49" fontId="22" fillId="0" borderId="95" xfId="0" quotePrefix="1" applyNumberFormat="1" applyFont="1" applyBorder="1" applyAlignment="1">
      <alignment horizontal="left" vertical="center" wrapText="1"/>
    </xf>
    <xf numFmtId="49" fontId="22" fillId="0" borderId="22" xfId="0" quotePrefix="1" applyNumberFormat="1" applyFont="1" applyBorder="1" applyAlignment="1">
      <alignment horizontal="left" vertical="center" wrapText="1"/>
    </xf>
    <xf numFmtId="49" fontId="22" fillId="0" borderId="95" xfId="0" applyNumberFormat="1" applyFont="1" applyBorder="1" applyAlignment="1">
      <alignment horizontal="left" vertical="center" wrapText="1"/>
    </xf>
    <xf numFmtId="49" fontId="22" fillId="0" borderId="21" xfId="0" applyNumberFormat="1" applyFont="1" applyBorder="1" applyAlignment="1">
      <alignment horizontal="left" vertical="center" wrapText="1"/>
    </xf>
    <xf numFmtId="0" fontId="22" fillId="0" borderId="0" xfId="0" applyFont="1" applyAlignment="1">
      <alignment vertical="top" wrapText="1"/>
    </xf>
    <xf numFmtId="166" fontId="8" fillId="0" borderId="0" xfId="14" applyNumberFormat="1" applyFont="1" applyBorder="1" applyAlignment="1">
      <alignment horizontal="center" vertical="center"/>
    </xf>
    <xf numFmtId="172" fontId="3" fillId="0" borderId="0" xfId="14" applyNumberFormat="1" applyFont="1" applyBorder="1" applyAlignment="1">
      <alignment horizontal="center" vertical="center"/>
    </xf>
    <xf numFmtId="172" fontId="8" fillId="0" borderId="0" xfId="14" applyNumberFormat="1" applyFont="1" applyBorder="1" applyAlignment="1">
      <alignment horizontal="center" vertical="center"/>
    </xf>
    <xf numFmtId="165" fontId="3" fillId="3" borderId="8" xfId="16" applyNumberFormat="1" applyFont="1" applyFill="1" applyBorder="1" applyAlignment="1">
      <alignment horizontal="right" vertical="center"/>
    </xf>
    <xf numFmtId="165" fontId="3" fillId="0" borderId="8" xfId="16" applyNumberFormat="1" applyFont="1" applyBorder="1" applyAlignment="1">
      <alignment horizontal="right" vertical="center"/>
    </xf>
    <xf numFmtId="165" fontId="3" fillId="0" borderId="9" xfId="16" applyNumberFormat="1" applyFont="1" applyFill="1" applyBorder="1" applyAlignment="1">
      <alignment horizontal="right" vertical="center"/>
    </xf>
    <xf numFmtId="9" fontId="8" fillId="0" borderId="6" xfId="1" applyFont="1" applyBorder="1" applyAlignment="1">
      <alignment horizontal="right" vertical="center"/>
    </xf>
    <xf numFmtId="9" fontId="8" fillId="0" borderId="7" xfId="1" applyFont="1" applyBorder="1" applyAlignment="1">
      <alignment horizontal="right" vertical="center"/>
    </xf>
    <xf numFmtId="166" fontId="8" fillId="0" borderId="98" xfId="14" applyNumberFormat="1" applyFont="1" applyBorder="1" applyAlignment="1">
      <alignment horizontal="right" vertical="center"/>
    </xf>
    <xf numFmtId="166" fontId="8" fillId="0" borderId="7" xfId="14" applyNumberFormat="1" applyFont="1" applyBorder="1" applyAlignment="1">
      <alignment horizontal="right" vertical="center"/>
    </xf>
    <xf numFmtId="166" fontId="8" fillId="0" borderId="6" xfId="14" applyNumberFormat="1" applyFont="1" applyBorder="1" applyAlignment="1">
      <alignment horizontal="right" vertical="center"/>
    </xf>
    <xf numFmtId="0" fontId="21" fillId="0" borderId="0" xfId="0" applyFont="1" applyAlignment="1">
      <alignment horizontal="left" vertical="top"/>
    </xf>
    <xf numFmtId="0" fontId="21" fillId="0" borderId="0" xfId="0" applyFont="1" applyAlignment="1">
      <alignment horizontal="left"/>
    </xf>
    <xf numFmtId="0" fontId="10" fillId="5" borderId="0" xfId="7"/>
    <xf numFmtId="11" fontId="10" fillId="5" borderId="0" xfId="7" applyNumberFormat="1"/>
    <xf numFmtId="0" fontId="0" fillId="14" borderId="0" xfId="0" applyFill="1"/>
    <xf numFmtId="0" fontId="11" fillId="14" borderId="0" xfId="8" applyFill="1" applyAlignment="1">
      <alignment horizontal="center"/>
    </xf>
    <xf numFmtId="0" fontId="116" fillId="4" borderId="0" xfId="0" applyFont="1" applyFill="1" applyAlignment="1">
      <alignment vertical="center"/>
    </xf>
    <xf numFmtId="1" fontId="57" fillId="8" borderId="42" xfId="0" applyNumberFormat="1" applyFont="1" applyFill="1" applyBorder="1" applyAlignment="1">
      <alignment horizontal="center" vertical="center"/>
    </xf>
    <xf numFmtId="0" fontId="15" fillId="0" borderId="0" xfId="0" applyFont="1" applyAlignment="1">
      <alignment horizontal="center"/>
    </xf>
    <xf numFmtId="0" fontId="30" fillId="8" borderId="0" xfId="0" applyFont="1" applyFill="1" applyAlignment="1" applyProtection="1">
      <alignment horizontal="center" vertical="center" wrapText="1"/>
      <protection locked="0"/>
    </xf>
    <xf numFmtId="0" fontId="42" fillId="8" borderId="0" xfId="0" applyFont="1" applyFill="1" applyAlignment="1" applyProtection="1">
      <alignment horizontal="center" vertical="center"/>
      <protection locked="0"/>
    </xf>
    <xf numFmtId="1" fontId="26" fillId="3" borderId="4" xfId="0" applyNumberFormat="1" applyFont="1" applyFill="1" applyBorder="1" applyAlignment="1">
      <alignment horizontal="center" vertical="center"/>
    </xf>
    <xf numFmtId="0" fontId="26" fillId="3" borderId="4" xfId="0" applyFont="1" applyFill="1" applyBorder="1" applyAlignment="1">
      <alignment horizontal="center" vertical="center"/>
    </xf>
    <xf numFmtId="2" fontId="36" fillId="3" borderId="3" xfId="0" applyNumberFormat="1" applyFont="1" applyFill="1" applyBorder="1" applyAlignment="1">
      <alignment horizontal="center" vertical="center"/>
    </xf>
    <xf numFmtId="0" fontId="36" fillId="3" borderId="3" xfId="0" applyFont="1" applyFill="1" applyBorder="1" applyAlignment="1">
      <alignment horizontal="center" vertical="center"/>
    </xf>
    <xf numFmtId="0" fontId="27" fillId="8" borderId="0" xfId="0" applyFont="1" applyFill="1" applyAlignment="1">
      <alignment horizontal="center" vertical="center"/>
    </xf>
    <xf numFmtId="0" fontId="38" fillId="8" borderId="0" xfId="0" applyFont="1" applyFill="1" applyAlignment="1">
      <alignment horizontal="center" vertical="center"/>
    </xf>
    <xf numFmtId="0" fontId="0" fillId="0" borderId="0" xfId="0" applyAlignment="1">
      <alignment horizontal="center"/>
    </xf>
    <xf numFmtId="0" fontId="25" fillId="0" borderId="2" xfId="0" applyFont="1" applyBorder="1" applyAlignment="1">
      <alignment horizontal="center" vertical="center" wrapText="1"/>
    </xf>
    <xf numFmtId="0" fontId="25" fillId="0" borderId="0" xfId="0" applyFont="1" applyAlignment="1">
      <alignment horizontal="left" vertical="center" wrapText="1"/>
    </xf>
    <xf numFmtId="2" fontId="52" fillId="10" borderId="0" xfId="0" applyNumberFormat="1" applyFont="1" applyFill="1" applyAlignment="1">
      <alignment horizontal="center" vertical="center"/>
    </xf>
    <xf numFmtId="0" fontId="24" fillId="8" borderId="0" xfId="0" applyFont="1" applyFill="1" applyAlignment="1">
      <alignment horizontal="center" vertical="center"/>
    </xf>
    <xf numFmtId="0" fontId="24" fillId="8" borderId="48" xfId="0" applyFont="1" applyFill="1" applyBorder="1" applyAlignment="1">
      <alignment horizontal="center" vertical="top" wrapText="1"/>
    </xf>
    <xf numFmtId="0" fontId="24" fillId="8" borderId="45" xfId="0" applyFont="1" applyFill="1" applyBorder="1" applyAlignment="1">
      <alignment horizontal="center" vertical="top" wrapText="1"/>
    </xf>
    <xf numFmtId="0" fontId="24" fillId="8" borderId="47" xfId="0" applyFont="1" applyFill="1" applyBorder="1" applyAlignment="1">
      <alignment horizontal="center" vertical="top" wrapText="1"/>
    </xf>
    <xf numFmtId="0" fontId="35" fillId="7" borderId="0" xfId="0" applyFont="1" applyFill="1" applyAlignment="1">
      <alignment horizontal="center" vertical="center"/>
    </xf>
    <xf numFmtId="0" fontId="35" fillId="7" borderId="31" xfId="0" applyFont="1" applyFill="1" applyBorder="1" applyAlignment="1">
      <alignment horizontal="center" vertical="center"/>
    </xf>
    <xf numFmtId="0" fontId="0" fillId="0" borderId="0" xfId="0" applyAlignment="1">
      <alignment horizontal="left" vertical="top" wrapText="1"/>
    </xf>
    <xf numFmtId="0" fontId="35" fillId="7" borderId="62" xfId="0" applyFont="1" applyFill="1" applyBorder="1" applyAlignment="1">
      <alignment horizontal="center" vertical="center"/>
    </xf>
    <xf numFmtId="0" fontId="35" fillId="7" borderId="63" xfId="0" applyFont="1" applyFill="1" applyBorder="1" applyAlignment="1">
      <alignment horizontal="center" vertical="center"/>
    </xf>
    <xf numFmtId="0" fontId="35" fillId="7" borderId="6" xfId="0" applyFont="1" applyFill="1" applyBorder="1" applyAlignment="1">
      <alignment horizontal="center" vertical="center"/>
    </xf>
    <xf numFmtId="0" fontId="35" fillId="7" borderId="32" xfId="0" applyFont="1" applyFill="1" applyBorder="1" applyAlignment="1">
      <alignment horizontal="center" vertical="center"/>
    </xf>
    <xf numFmtId="1" fontId="76" fillId="3" borderId="4" xfId="0" applyNumberFormat="1" applyFont="1" applyFill="1" applyBorder="1" applyAlignment="1">
      <alignment horizontal="center" vertical="center"/>
    </xf>
    <xf numFmtId="0" fontId="37" fillId="3" borderId="3" xfId="0" applyFont="1" applyFill="1" applyBorder="1" applyAlignment="1">
      <alignment horizontal="center" vertical="center"/>
    </xf>
    <xf numFmtId="0" fontId="15" fillId="0" borderId="0" xfId="0" applyFont="1" applyAlignment="1">
      <alignment horizontal="center" vertical="center"/>
    </xf>
    <xf numFmtId="0" fontId="0" fillId="0" borderId="0" xfId="0" applyAlignment="1">
      <alignment horizontal="center" vertical="center"/>
    </xf>
    <xf numFmtId="0" fontId="33" fillId="8" borderId="0" xfId="0" applyFont="1" applyFill="1" applyAlignment="1">
      <alignment horizontal="center" vertical="center"/>
    </xf>
    <xf numFmtId="0" fontId="24" fillId="8" borderId="8" xfId="0" applyFont="1" applyFill="1" applyBorder="1" applyAlignment="1">
      <alignment horizontal="center" vertical="top" wrapText="1"/>
    </xf>
    <xf numFmtId="0" fontId="24" fillId="8" borderId="0" xfId="0" applyFont="1" applyFill="1" applyAlignment="1">
      <alignment horizontal="center" vertical="top" wrapText="1"/>
    </xf>
    <xf numFmtId="0" fontId="14" fillId="8" borderId="0" xfId="0" applyFont="1" applyFill="1" applyAlignment="1">
      <alignment horizontal="center" vertical="center" wrapText="1"/>
    </xf>
    <xf numFmtId="0" fontId="77" fillId="8" borderId="50" xfId="0" applyFont="1" applyFill="1" applyBorder="1" applyAlignment="1">
      <alignment horizontal="center" vertical="center"/>
    </xf>
    <xf numFmtId="0" fontId="77" fillId="8" borderId="0" xfId="0" applyFont="1" applyFill="1" applyAlignment="1">
      <alignment horizontal="center" vertical="center"/>
    </xf>
    <xf numFmtId="0" fontId="27" fillId="8" borderId="45" xfId="0" applyFont="1" applyFill="1" applyBorder="1" applyAlignment="1">
      <alignment horizontal="center" vertical="center" wrapText="1"/>
    </xf>
    <xf numFmtId="0" fontId="27" fillId="8" borderId="88" xfId="0" applyFont="1" applyFill="1" applyBorder="1" applyAlignment="1">
      <alignment horizontal="center" vertical="center" wrapText="1"/>
    </xf>
    <xf numFmtId="0" fontId="27" fillId="8" borderId="51" xfId="0" applyFont="1" applyFill="1" applyBorder="1" applyAlignment="1">
      <alignment horizontal="center" vertical="center" wrapText="1"/>
    </xf>
    <xf numFmtId="0" fontId="27" fillId="8" borderId="60" xfId="0" applyFont="1" applyFill="1" applyBorder="1" applyAlignment="1">
      <alignment horizontal="center" vertical="center" wrapText="1"/>
    </xf>
    <xf numFmtId="0" fontId="27" fillId="8" borderId="52" xfId="0" applyFont="1" applyFill="1" applyBorder="1" applyAlignment="1">
      <alignment horizontal="center" vertical="center" wrapText="1"/>
    </xf>
    <xf numFmtId="0" fontId="92" fillId="0" borderId="0" xfId="0" applyFont="1" applyAlignment="1">
      <alignment horizontal="center" vertical="center"/>
    </xf>
    <xf numFmtId="0" fontId="6" fillId="0" borderId="0" xfId="0" applyFont="1" applyAlignment="1">
      <alignment horizontal="center" vertical="center"/>
    </xf>
    <xf numFmtId="0" fontId="111" fillId="8" borderId="45" xfId="0" applyFont="1" applyFill="1" applyBorder="1" applyAlignment="1">
      <alignment horizontal="center" vertical="center" wrapText="1"/>
    </xf>
    <xf numFmtId="0" fontId="111" fillId="8" borderId="88" xfId="0" applyFont="1" applyFill="1" applyBorder="1" applyAlignment="1">
      <alignment horizontal="center" vertical="center" wrapText="1"/>
    </xf>
    <xf numFmtId="17" fontId="14" fillId="8" borderId="54" xfId="0" applyNumberFormat="1" applyFont="1" applyFill="1" applyBorder="1" applyAlignment="1">
      <alignment horizontal="center" vertical="center" textRotation="90" wrapText="1"/>
    </xf>
    <xf numFmtId="17" fontId="14" fillId="8" borderId="49" xfId="0" applyNumberFormat="1" applyFont="1" applyFill="1" applyBorder="1" applyAlignment="1">
      <alignment horizontal="center" vertical="center" textRotation="90" wrapText="1"/>
    </xf>
    <xf numFmtId="17" fontId="14" fillId="8" borderId="53" xfId="0" applyNumberFormat="1" applyFont="1" applyFill="1" applyBorder="1" applyAlignment="1">
      <alignment horizontal="center" vertical="center" textRotation="90" wrapText="1"/>
    </xf>
    <xf numFmtId="1" fontId="93" fillId="3" borderId="70" xfId="0" applyNumberFormat="1" applyFont="1" applyFill="1" applyBorder="1" applyAlignment="1">
      <alignment horizontal="center" vertical="center"/>
    </xf>
    <xf numFmtId="17" fontId="14" fillId="8" borderId="8" xfId="0" applyNumberFormat="1" applyFont="1" applyFill="1" applyBorder="1" applyAlignment="1">
      <alignment horizontal="center" vertical="center" textRotation="90" wrapText="1"/>
    </xf>
    <xf numFmtId="17" fontId="14" fillId="8" borderId="0" xfId="0" applyNumberFormat="1" applyFont="1" applyFill="1" applyAlignment="1">
      <alignment horizontal="center" vertical="center" textRotation="90" wrapText="1"/>
    </xf>
    <xf numFmtId="17" fontId="14" fillId="8" borderId="55" xfId="0" applyNumberFormat="1" applyFont="1" applyFill="1" applyBorder="1" applyAlignment="1">
      <alignment horizontal="center" vertical="center" textRotation="90" wrapText="1"/>
    </xf>
    <xf numFmtId="17" fontId="14" fillId="8" borderId="44" xfId="0" applyNumberFormat="1" applyFont="1" applyFill="1" applyBorder="1" applyAlignment="1">
      <alignment horizontal="center" vertical="center" textRotation="90" wrapText="1"/>
    </xf>
    <xf numFmtId="17" fontId="14" fillId="8" borderId="5" xfId="0" applyNumberFormat="1" applyFont="1" applyFill="1" applyBorder="1" applyAlignment="1">
      <alignment horizontal="center" vertical="center" textRotation="90" wrapText="1"/>
    </xf>
    <xf numFmtId="0" fontId="0" fillId="0" borderId="0" xfId="0" applyAlignment="1">
      <alignment horizontal="left" wrapText="1"/>
    </xf>
    <xf numFmtId="0" fontId="24" fillId="8" borderId="8" xfId="0" applyFont="1" applyFill="1" applyBorder="1" applyAlignment="1">
      <alignment horizontal="center" vertical="center" wrapText="1"/>
    </xf>
    <xf numFmtId="0" fontId="24" fillId="8" borderId="0" xfId="0" applyFont="1" applyFill="1" applyAlignment="1">
      <alignment horizontal="center" vertical="center" wrapText="1"/>
    </xf>
    <xf numFmtId="0" fontId="24" fillId="8" borderId="45" xfId="0" applyFont="1" applyFill="1" applyBorder="1" applyAlignment="1">
      <alignment horizontal="center" vertical="center" wrapText="1"/>
    </xf>
    <xf numFmtId="0" fontId="24" fillId="8" borderId="47" xfId="0" applyFont="1" applyFill="1" applyBorder="1" applyAlignment="1">
      <alignment horizontal="center" vertical="center" wrapText="1"/>
    </xf>
    <xf numFmtId="0" fontId="24" fillId="8" borderId="5" xfId="0" applyFont="1" applyFill="1" applyBorder="1" applyAlignment="1">
      <alignment horizontal="center" vertical="center" wrapText="1"/>
    </xf>
    <xf numFmtId="0" fontId="24" fillId="8" borderId="48" xfId="0" applyFont="1" applyFill="1" applyBorder="1" applyAlignment="1">
      <alignment horizontal="center" vertical="center" wrapText="1"/>
    </xf>
    <xf numFmtId="0" fontId="35" fillId="7" borderId="55" xfId="0" applyFont="1" applyFill="1" applyBorder="1" applyAlignment="1">
      <alignment horizontal="center" vertical="center"/>
    </xf>
    <xf numFmtId="0" fontId="35" fillId="7" borderId="73" xfId="0" applyFont="1" applyFill="1" applyBorder="1" applyAlignment="1">
      <alignment horizontal="center" vertical="center"/>
    </xf>
    <xf numFmtId="0" fontId="70" fillId="8" borderId="45" xfId="0" applyFont="1" applyFill="1" applyBorder="1" applyAlignment="1">
      <alignment horizontal="center" vertical="center" wrapText="1"/>
    </xf>
    <xf numFmtId="0" fontId="70" fillId="8" borderId="47" xfId="0" applyFont="1" applyFill="1" applyBorder="1" applyAlignment="1">
      <alignment horizontal="center" vertical="center" wrapText="1"/>
    </xf>
    <xf numFmtId="0" fontId="29" fillId="8" borderId="45" xfId="0" applyFont="1" applyFill="1" applyBorder="1" applyAlignment="1">
      <alignment horizontal="left" vertical="top" wrapText="1"/>
    </xf>
    <xf numFmtId="0" fontId="24" fillId="8" borderId="57" xfId="0" applyFont="1" applyFill="1" applyBorder="1" applyAlignment="1">
      <alignment horizontal="center" vertical="center" wrapText="1"/>
    </xf>
    <xf numFmtId="0" fontId="24" fillId="8" borderId="58" xfId="0" applyFont="1" applyFill="1" applyBorder="1" applyAlignment="1">
      <alignment horizontal="center" vertical="center" wrapText="1"/>
    </xf>
    <xf numFmtId="0" fontId="29" fillId="8" borderId="0" xfId="0" applyFont="1" applyFill="1" applyAlignment="1">
      <alignment horizontal="left" vertical="top" wrapText="1"/>
    </xf>
    <xf numFmtId="0" fontId="31" fillId="8" borderId="56" xfId="0" applyFont="1" applyFill="1" applyBorder="1" applyAlignment="1">
      <alignment horizontal="left" vertical="center" wrapText="1"/>
    </xf>
    <xf numFmtId="0" fontId="24" fillId="8" borderId="59" xfId="0" applyFont="1" applyFill="1" applyBorder="1" applyAlignment="1">
      <alignment horizontal="center" vertical="center" wrapText="1"/>
    </xf>
    <xf numFmtId="0" fontId="0" fillId="0" borderId="0" xfId="0" applyAlignment="1">
      <alignment horizontal="left" vertical="center" wrapText="1"/>
    </xf>
    <xf numFmtId="0" fontId="70" fillId="8" borderId="48" xfId="0" applyFont="1" applyFill="1" applyBorder="1" applyAlignment="1">
      <alignment horizontal="center" vertical="top" wrapText="1"/>
    </xf>
    <xf numFmtId="0" fontId="70" fillId="8" borderId="45" xfId="0" applyFont="1" applyFill="1" applyBorder="1" applyAlignment="1">
      <alignment horizontal="center" vertical="top" wrapText="1"/>
    </xf>
    <xf numFmtId="0" fontId="70" fillId="8" borderId="47" xfId="0" applyFont="1" applyFill="1" applyBorder="1" applyAlignment="1">
      <alignment horizontal="center" vertical="top" wrapText="1"/>
    </xf>
    <xf numFmtId="0" fontId="70" fillId="8" borderId="48" xfId="0" applyFont="1" applyFill="1" applyBorder="1" applyAlignment="1">
      <alignment horizontal="center" vertical="center" wrapText="1"/>
    </xf>
    <xf numFmtId="0" fontId="32" fillId="8" borderId="0" xfId="0" applyFont="1" applyFill="1" applyAlignment="1">
      <alignment horizontal="center" vertical="top" wrapText="1"/>
    </xf>
    <xf numFmtId="0" fontId="32" fillId="8" borderId="45" xfId="0" applyFont="1" applyFill="1" applyBorder="1" applyAlignment="1">
      <alignment horizontal="center" vertical="top" wrapText="1"/>
    </xf>
    <xf numFmtId="0" fontId="57" fillId="8" borderId="48" xfId="0" applyFont="1" applyFill="1" applyBorder="1" applyAlignment="1">
      <alignment horizontal="center" vertical="top" wrapText="1"/>
    </xf>
    <xf numFmtId="0" fontId="57" fillId="8" borderId="45" xfId="0" applyFont="1" applyFill="1" applyBorder="1" applyAlignment="1">
      <alignment horizontal="center" vertical="top" wrapText="1"/>
    </xf>
    <xf numFmtId="0" fontId="27" fillId="8" borderId="0" xfId="0" applyFont="1" applyFill="1" applyAlignment="1">
      <alignment horizontal="center" vertical="top" wrapText="1"/>
    </xf>
    <xf numFmtId="0" fontId="27" fillId="8" borderId="42" xfId="0" applyFont="1" applyFill="1" applyBorder="1" applyAlignment="1">
      <alignment horizontal="center" vertical="top" wrapText="1"/>
    </xf>
    <xf numFmtId="0" fontId="27" fillId="8" borderId="45" xfId="0" applyFont="1" applyFill="1" applyBorder="1" applyAlignment="1">
      <alignment horizontal="center" vertical="top" wrapText="1"/>
    </xf>
    <xf numFmtId="0" fontId="27" fillId="8" borderId="60" xfId="0" applyFont="1" applyFill="1" applyBorder="1" applyAlignment="1">
      <alignment horizontal="center" vertical="top" wrapText="1"/>
    </xf>
    <xf numFmtId="0" fontId="14" fillId="8" borderId="0" xfId="0" applyFont="1" applyFill="1" applyAlignment="1">
      <alignment horizontal="center" vertical="top" wrapText="1"/>
    </xf>
    <xf numFmtId="0" fontId="14" fillId="8" borderId="45" xfId="0" applyFont="1" applyFill="1" applyBorder="1" applyAlignment="1">
      <alignment horizontal="center" vertical="top" wrapText="1"/>
    </xf>
    <xf numFmtId="0" fontId="57" fillId="8" borderId="60" xfId="0" applyFont="1" applyFill="1" applyBorder="1" applyAlignment="1">
      <alignment horizontal="center" vertical="top" wrapText="1"/>
    </xf>
    <xf numFmtId="0" fontId="57" fillId="8" borderId="52" xfId="0" applyFont="1" applyFill="1" applyBorder="1" applyAlignment="1">
      <alignment horizontal="center" vertical="top" wrapText="1"/>
    </xf>
    <xf numFmtId="0" fontId="57" fillId="8" borderId="47" xfId="0" applyFont="1" applyFill="1" applyBorder="1" applyAlignment="1">
      <alignment horizontal="center" vertical="top" wrapText="1"/>
    </xf>
    <xf numFmtId="0" fontId="37" fillId="3" borderId="62" xfId="0" applyFont="1" applyFill="1" applyBorder="1" applyAlignment="1">
      <alignment horizontal="center" vertical="center"/>
    </xf>
    <xf numFmtId="0" fontId="0" fillId="0" borderId="0" xfId="0" applyAlignment="1">
      <alignment horizontal="left" vertical="top"/>
    </xf>
    <xf numFmtId="0" fontId="24" fillId="8" borderId="92" xfId="0" applyFont="1" applyFill="1" applyBorder="1" applyAlignment="1">
      <alignment horizontal="center" vertical="center" wrapText="1"/>
    </xf>
    <xf numFmtId="0" fontId="24" fillId="8" borderId="93" xfId="0" applyFont="1" applyFill="1" applyBorder="1" applyAlignment="1">
      <alignment horizontal="center" vertical="center" wrapText="1"/>
    </xf>
    <xf numFmtId="0" fontId="24" fillId="8" borderId="84" xfId="0" applyFont="1" applyFill="1" applyBorder="1" applyAlignment="1">
      <alignment horizontal="center" vertical="center" wrapText="1"/>
    </xf>
    <xf numFmtId="0" fontId="24" fillId="8" borderId="56" xfId="0" applyFont="1" applyFill="1" applyBorder="1" applyAlignment="1">
      <alignment horizontal="center" vertical="center" wrapText="1"/>
    </xf>
    <xf numFmtId="0" fontId="24" fillId="8" borderId="83" xfId="0" applyFont="1" applyFill="1" applyBorder="1" applyAlignment="1">
      <alignment horizontal="center" vertical="center" wrapText="1"/>
    </xf>
    <xf numFmtId="0" fontId="107" fillId="3" borderId="2" xfId="0" applyFont="1" applyFill="1" applyBorder="1" applyAlignment="1">
      <alignment horizontal="center" vertical="top" wrapText="1"/>
    </xf>
    <xf numFmtId="0" fontId="70" fillId="8" borderId="0" xfId="0" applyFont="1" applyFill="1" applyAlignment="1">
      <alignment horizontal="center" vertical="center"/>
    </xf>
    <xf numFmtId="0" fontId="70" fillId="8" borderId="42" xfId="0" applyFont="1" applyFill="1" applyBorder="1" applyAlignment="1">
      <alignment horizontal="center" vertical="center"/>
    </xf>
    <xf numFmtId="0" fontId="70" fillId="8" borderId="45" xfId="0" applyFont="1" applyFill="1" applyBorder="1" applyAlignment="1">
      <alignment horizontal="center" vertical="center"/>
    </xf>
    <xf numFmtId="0" fontId="70" fillId="8" borderId="60" xfId="0" applyFont="1" applyFill="1" applyBorder="1" applyAlignment="1">
      <alignment horizontal="center" vertical="center"/>
    </xf>
    <xf numFmtId="0" fontId="70" fillId="8" borderId="43" xfId="0" applyFont="1" applyFill="1" applyBorder="1" applyAlignment="1">
      <alignment horizontal="center" vertical="center"/>
    </xf>
    <xf numFmtId="0" fontId="70" fillId="8" borderId="52" xfId="0" applyFont="1" applyFill="1" applyBorder="1" applyAlignment="1">
      <alignment horizontal="center" vertical="center"/>
    </xf>
    <xf numFmtId="0" fontId="70" fillId="8" borderId="43" xfId="0" applyFont="1" applyFill="1" applyBorder="1" applyAlignment="1">
      <alignment horizontal="center" vertical="center" wrapText="1"/>
    </xf>
    <xf numFmtId="0" fontId="70" fillId="8" borderId="0" xfId="0" applyFont="1" applyFill="1" applyAlignment="1">
      <alignment horizontal="center" vertical="center" wrapText="1"/>
    </xf>
    <xf numFmtId="0" fontId="70" fillId="8" borderId="52" xfId="0" applyFont="1" applyFill="1" applyBorder="1" applyAlignment="1">
      <alignment horizontal="center" vertical="center" wrapText="1"/>
    </xf>
    <xf numFmtId="1" fontId="93" fillId="3" borderId="0" xfId="0" applyNumberFormat="1" applyFont="1" applyFill="1" applyAlignment="1">
      <alignment horizontal="center" vertical="center"/>
    </xf>
    <xf numFmtId="0" fontId="114" fillId="8" borderId="0" xfId="0" applyFont="1" applyFill="1" applyAlignment="1">
      <alignment horizontal="center" vertical="center" wrapText="1"/>
    </xf>
    <xf numFmtId="0" fontId="114" fillId="8" borderId="45" xfId="0" applyFont="1" applyFill="1" applyBorder="1" applyAlignment="1">
      <alignment horizontal="center" vertical="center" wrapText="1"/>
    </xf>
    <xf numFmtId="0" fontId="44" fillId="0" borderId="4" xfId="0" applyFont="1" applyBorder="1" applyAlignment="1">
      <alignment horizontal="left" wrapText="1"/>
    </xf>
    <xf numFmtId="0" fontId="44" fillId="0" borderId="0" xfId="0" applyFont="1" applyAlignment="1">
      <alignment horizontal="left" wrapText="1"/>
    </xf>
    <xf numFmtId="0" fontId="59" fillId="0" borderId="0" xfId="0" applyFont="1" applyAlignment="1">
      <alignment horizontal="left" wrapText="1"/>
    </xf>
    <xf numFmtId="0" fontId="57" fillId="8" borderId="43" xfId="0" applyFont="1" applyFill="1" applyBorder="1" applyAlignment="1">
      <alignment horizontal="center" vertical="center"/>
    </xf>
    <xf numFmtId="0" fontId="57" fillId="8" borderId="0" xfId="0" applyFont="1" applyFill="1" applyAlignment="1">
      <alignment horizontal="center" vertical="center"/>
    </xf>
    <xf numFmtId="0" fontId="57" fillId="8" borderId="42" xfId="0" applyFont="1" applyFill="1" applyBorder="1" applyAlignment="1">
      <alignment horizontal="center" vertical="center"/>
    </xf>
    <xf numFmtId="0" fontId="47" fillId="0" borderId="0" xfId="0" applyFont="1" applyAlignment="1">
      <alignment horizontal="left" vertical="top" wrapText="1"/>
    </xf>
    <xf numFmtId="0" fontId="41" fillId="0" borderId="10" xfId="0" applyFont="1" applyBorder="1" applyAlignment="1">
      <alignment horizontal="center" vertical="center"/>
    </xf>
    <xf numFmtId="0" fontId="41" fillId="0" borderId="25" xfId="0" applyFont="1" applyBorder="1" applyAlignment="1">
      <alignment horizontal="center" vertical="center"/>
    </xf>
    <xf numFmtId="49" fontId="22" fillId="0" borderId="86" xfId="0" applyNumberFormat="1" applyFont="1" applyBorder="1" applyAlignment="1">
      <alignment horizontal="left" vertical="center" wrapText="1"/>
    </xf>
    <xf numFmtId="49" fontId="22" fillId="0" borderId="87" xfId="0" applyNumberFormat="1" applyFont="1" applyBorder="1" applyAlignment="1">
      <alignment horizontal="left" vertical="center" wrapText="1"/>
    </xf>
    <xf numFmtId="49" fontId="22" fillId="0" borderId="18" xfId="0" applyNumberFormat="1" applyFont="1" applyBorder="1" applyAlignment="1">
      <alignment horizontal="left" vertical="center" wrapText="1"/>
    </xf>
    <xf numFmtId="0" fontId="22" fillId="0" borderId="19" xfId="0" applyFont="1" applyBorder="1" applyAlignment="1">
      <alignment horizontal="left" vertical="center" wrapText="1"/>
    </xf>
    <xf numFmtId="0" fontId="22" fillId="0" borderId="19" xfId="0" applyFont="1" applyBorder="1" applyAlignment="1">
      <alignment horizontal="left" vertical="center"/>
    </xf>
    <xf numFmtId="0" fontId="22" fillId="0" borderId="20" xfId="0" applyFont="1" applyBorder="1" applyAlignment="1">
      <alignment horizontal="left" vertical="center"/>
    </xf>
    <xf numFmtId="0" fontId="41" fillId="0" borderId="11" xfId="4" applyFont="1" applyBorder="1" applyAlignment="1">
      <alignment horizontal="center" vertical="center" wrapText="1" shrinkToFit="1"/>
    </xf>
    <xf numFmtId="0" fontId="41" fillId="0" borderId="13" xfId="4" applyFont="1" applyBorder="1" applyAlignment="1">
      <alignment horizontal="center" vertical="center" wrapText="1" shrinkToFit="1"/>
    </xf>
    <xf numFmtId="0" fontId="41" fillId="0" borderId="12" xfId="4" applyFont="1" applyBorder="1" applyAlignment="1">
      <alignment horizontal="center" vertical="center" wrapText="1" shrinkToFit="1"/>
    </xf>
    <xf numFmtId="0" fontId="41" fillId="0" borderId="14" xfId="4" applyFont="1" applyBorder="1" applyAlignment="1">
      <alignment horizontal="center" vertical="center" wrapText="1" shrinkToFit="1"/>
    </xf>
    <xf numFmtId="0" fontId="22" fillId="0" borderId="30" xfId="0" applyFont="1" applyBorder="1" applyAlignment="1">
      <alignment horizontal="center" vertical="center"/>
    </xf>
    <xf numFmtId="0" fontId="22" fillId="0" borderId="0" xfId="0" applyFont="1" applyAlignment="1">
      <alignment horizontal="center" vertical="center"/>
    </xf>
    <xf numFmtId="0" fontId="22" fillId="0" borderId="85" xfId="0" applyFont="1" applyBorder="1" applyAlignment="1">
      <alignment horizontal="center" vertical="center"/>
    </xf>
    <xf numFmtId="0" fontId="21" fillId="0" borderId="0" xfId="0" applyFont="1" applyAlignment="1">
      <alignment horizontal="center"/>
    </xf>
    <xf numFmtId="0" fontId="21" fillId="2" borderId="0" xfId="0" applyFont="1" applyFill="1" applyAlignment="1">
      <alignment horizontal="center" vertical="center" wrapText="1"/>
    </xf>
  </cellXfs>
  <cellStyles count="40">
    <cellStyle name="Comma" xfId="2" builtinId="3"/>
    <cellStyle name="Comma 2" xfId="11" xr:uid="{00000000-0005-0000-0000-000001000000}"/>
    <cellStyle name="Comma 2 2" xfId="12" xr:uid="{00000000-0005-0000-0000-000002000000}"/>
    <cellStyle name="Comma 2 2 2" xfId="23" xr:uid="{DC6AB6ED-2753-4F3E-A4E7-0DAFA39EEAD0}"/>
    <cellStyle name="Comma 2 2 3" xfId="31" xr:uid="{B42D37C0-75C9-4C41-AC9D-51CFF12DD833}"/>
    <cellStyle name="Comma 2 3" xfId="19" xr:uid="{6A6AD6DE-FDEE-4D80-B8E9-E11C3CFE4FE0}"/>
    <cellStyle name="Comma 2 3 2" xfId="28" xr:uid="{2BA5298B-2ECF-4950-851A-1B6EF6A978C4}"/>
    <cellStyle name="Comma 2 3 3" xfId="36" xr:uid="{B9049136-1CE5-4027-88CE-3FED0CFBD94C}"/>
    <cellStyle name="Comma 2 4" xfId="21" xr:uid="{DEF2E156-C883-4340-865A-27882CA08862}"/>
    <cellStyle name="Comma 2 4 2" xfId="38" xr:uid="{A781EE31-E2CB-444F-81E7-1090029BF72D}"/>
    <cellStyle name="Comma 2 5" xfId="30" xr:uid="{362C4546-3628-4F8C-A1B4-03EBDE0DCA57}"/>
    <cellStyle name="Comma 3" xfId="14" xr:uid="{00000000-0005-0000-0000-000003000000}"/>
    <cellStyle name="Comma 3 2" xfId="24" xr:uid="{8233B3ED-AB3B-458A-94D0-A90AF4555EFE}"/>
    <cellStyle name="Comma 3 3" xfId="32" xr:uid="{91CBBB8D-71B4-48A2-BCE9-CBDA82B54076}"/>
    <cellStyle name="Comma 4" xfId="16" xr:uid="{00000000-0005-0000-0000-000004000000}"/>
    <cellStyle name="Comma 4 2" xfId="25" xr:uid="{C54037DF-3EEB-40A8-A7E7-C4A9A6F57E48}"/>
    <cellStyle name="Comma 4 3" xfId="33" xr:uid="{4E6BA080-CC58-4C19-B7E2-2A35EA11DB27}"/>
    <cellStyle name="Comma 5" xfId="17" xr:uid="{F6D638EB-2C90-4CE5-943F-F32DB2B04DDE}"/>
    <cellStyle name="Comma 5 2" xfId="26" xr:uid="{501593D3-07E0-4870-9F10-DD38058EE986}"/>
    <cellStyle name="Comma 5 3" xfId="34" xr:uid="{C76DB3A1-D7CB-41F3-8296-AA8469069AEB}"/>
    <cellStyle name="Comma 6" xfId="18" xr:uid="{1EE3117E-263B-453F-91E2-E5EE47FB822B}"/>
    <cellStyle name="Comma 6 2" xfId="27" xr:uid="{82FBBD65-5BEC-4425-AE0B-5716A880AB79}"/>
    <cellStyle name="Comma 6 3" xfId="35" xr:uid="{B48B5BA1-FB6D-44D5-ACB3-264867234B14}"/>
    <cellStyle name="Comma 7" xfId="20" xr:uid="{82AFE4A3-D45B-412B-9813-2360C3864249}"/>
    <cellStyle name="Comma 7 2" xfId="37" xr:uid="{BDF168DB-5165-4FEB-85EC-E4A124743618}"/>
    <cellStyle name="Comma 8" xfId="39" xr:uid="{CF1985DE-A1F7-40D2-AA1A-D47C72E26EFC}"/>
    <cellStyle name="Comma 9" xfId="29" xr:uid="{7C9BE61B-C324-4BAA-A1F7-4309610A4870}"/>
    <cellStyle name="Good" xfId="7" builtinId="26"/>
    <cellStyle name="Hyperlink" xfId="15" builtinId="8"/>
    <cellStyle name="Neutral" xfId="8" builtinId="28"/>
    <cellStyle name="Normal" xfId="0" builtinId="0"/>
    <cellStyle name="Normal 2" xfId="3" xr:uid="{00000000-0005-0000-0000-000009000000}"/>
    <cellStyle name="Normal 3" xfId="4" xr:uid="{00000000-0005-0000-0000-00000A000000}"/>
    <cellStyle name="Normal 3 5" xfId="9" xr:uid="{00000000-0005-0000-0000-00000B000000}"/>
    <cellStyle name="Normal 4" xfId="5" xr:uid="{00000000-0005-0000-0000-00000C000000}"/>
    <cellStyle name="Normal 4 2" xfId="13" xr:uid="{00000000-0005-0000-0000-00000D000000}"/>
    <cellStyle name="Normal 4 3" xfId="22" xr:uid="{DDB50130-A390-4C13-A503-6ACA601A0D6A}"/>
    <cellStyle name="Normal 7" xfId="10" xr:uid="{00000000-0005-0000-0000-00000E000000}"/>
    <cellStyle name="Percent" xfId="1" builtinId="5"/>
    <cellStyle name="Percent 2" xfId="6" xr:uid="{00000000-0005-0000-0000-000010000000}"/>
  </cellStyles>
  <dxfs count="502">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font>
        <color theme="0"/>
      </font>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
      <numFmt numFmtId="175" formatCode="0.0"/>
    </dxf>
  </dxfs>
  <tableStyles count="0" defaultTableStyle="TableStyleMedium9" defaultPivotStyle="PivotStyleLight16"/>
  <colors>
    <mruColors>
      <color rgb="FF4F81BD"/>
      <color rgb="FF2F5773"/>
      <color rgb="FFFFC000"/>
      <color rgb="FF71A3C5"/>
      <color rgb="FFE98E27"/>
      <color rgb="FF556C91"/>
      <color rgb="FFD264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8241080970271271E-2"/>
          <c:y val="3.012863247863248E-2"/>
          <c:w val="0.90437827694694739"/>
          <c:h val="0.84434572649572648"/>
        </c:manualLayout>
      </c:layout>
      <c:lineChart>
        <c:grouping val="standard"/>
        <c:varyColors val="0"/>
        <c:ser>
          <c:idx val="0"/>
          <c:order val="0"/>
          <c:tx>
            <c:strRef>
              <c:f>Charts!$BG$24</c:f>
              <c:strCache>
                <c:ptCount val="1"/>
                <c:pt idx="0">
                  <c:v>Tier 1 capital</c:v>
                </c:pt>
              </c:strCache>
            </c:strRef>
          </c:tx>
          <c:marker>
            <c:symbol val="none"/>
          </c:marker>
          <c:cat>
            <c:numRef>
              <c:f>Charts!$AM$25:$AM$46</c:f>
              <c:numCache>
                <c:formatCode>mmm\-yy</c:formatCode>
                <c:ptCount val="22"/>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Charts!$BG$25:$BG$46</c:f>
              <c:numCache>
                <c:formatCode>_(* #,##0.00_);_(* \(#,##0.00\);_(* "-"??_);_(@_)</c:formatCode>
                <c:ptCount val="22"/>
                <c:pt idx="0">
                  <c:v>100</c:v>
                </c:pt>
                <c:pt idx="1">
                  <c:v>100.96901154871011</c:v>
                </c:pt>
                <c:pt idx="2">
                  <c:v>100.79566148886794</c:v>
                </c:pt>
                <c:pt idx="4">
                  <c:v>102.06165141457228</c:v>
                </c:pt>
                <c:pt idx="5">
                  <c:v>100.19301340993903</c:v>
                </c:pt>
                <c:pt idx="6">
                  <c:v>100.64245724989986</c:v>
                </c:pt>
                <c:pt idx="7">
                  <c:v>100.39000011635481</c:v>
                </c:pt>
                <c:pt idx="8">
                  <c:v>102.07878862460184</c:v>
                </c:pt>
                <c:pt idx="9">
                  <c:v>103.16092806198751</c:v>
                </c:pt>
                <c:pt idx="10">
                  <c:v>105.11965605972826</c:v>
                </c:pt>
                <c:pt idx="11">
                  <c:v>105.23190322533245</c:v>
                </c:pt>
                <c:pt idx="12">
                  <c:v>106.0065307163954</c:v>
                </c:pt>
              </c:numCache>
            </c:numRef>
          </c:val>
          <c:smooth val="0"/>
          <c:extLst>
            <c:ext xmlns:c16="http://schemas.microsoft.com/office/drawing/2014/chart" uri="{C3380CC4-5D6E-409C-BE32-E72D297353CC}">
              <c16:uniqueId val="{00000000-4064-4048-BAB2-E988F61996CE}"/>
            </c:ext>
          </c:extLst>
        </c:ser>
        <c:ser>
          <c:idx val="1"/>
          <c:order val="1"/>
          <c:tx>
            <c:strRef>
              <c:f>Charts!$BH$24</c:f>
              <c:strCache>
                <c:ptCount val="1"/>
                <c:pt idx="0">
                  <c:v>Total risk exposure amount</c:v>
                </c:pt>
              </c:strCache>
            </c:strRef>
          </c:tx>
          <c:marker>
            <c:symbol val="none"/>
          </c:marker>
          <c:cat>
            <c:numRef>
              <c:f>Charts!$AM$25:$AM$46</c:f>
              <c:numCache>
                <c:formatCode>mmm\-yy</c:formatCode>
                <c:ptCount val="22"/>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Charts!$BH$25:$BH$46</c:f>
              <c:numCache>
                <c:formatCode>_(* #,##0.00_);_(* \(#,##0.00\);_(* "-"??_);_(@_)</c:formatCode>
                <c:ptCount val="22"/>
                <c:pt idx="0">
                  <c:v>100</c:v>
                </c:pt>
                <c:pt idx="1">
                  <c:v>100.43747267593228</c:v>
                </c:pt>
                <c:pt idx="2">
                  <c:v>100.71093400396755</c:v>
                </c:pt>
                <c:pt idx="4">
                  <c:v>101.02101751804014</c:v>
                </c:pt>
                <c:pt idx="5">
                  <c:v>103.77540982543323</c:v>
                </c:pt>
                <c:pt idx="6">
                  <c:v>104.3420209317208</c:v>
                </c:pt>
                <c:pt idx="7">
                  <c:v>104.92657972718493</c:v>
                </c:pt>
                <c:pt idx="8">
                  <c:v>103.18767138063347</c:v>
                </c:pt>
                <c:pt idx="9">
                  <c:v>103.11642978083864</c:v>
                </c:pt>
                <c:pt idx="10">
                  <c:v>103.9573878197801</c:v>
                </c:pt>
                <c:pt idx="11">
                  <c:v>104.46381762209876</c:v>
                </c:pt>
                <c:pt idx="12">
                  <c:v>104.85228218038291</c:v>
                </c:pt>
              </c:numCache>
            </c:numRef>
          </c:val>
          <c:smooth val="0"/>
          <c:extLst>
            <c:ext xmlns:c16="http://schemas.microsoft.com/office/drawing/2014/chart" uri="{C3380CC4-5D6E-409C-BE32-E72D297353CC}">
              <c16:uniqueId val="{00000001-4064-4048-BAB2-E988F61996CE}"/>
            </c:ext>
          </c:extLst>
        </c:ser>
        <c:dLbls>
          <c:showLegendKey val="0"/>
          <c:showVal val="0"/>
          <c:showCatName val="0"/>
          <c:showSerName val="0"/>
          <c:showPercent val="0"/>
          <c:showBubbleSize val="0"/>
        </c:dLbls>
        <c:smooth val="0"/>
        <c:axId val="751323008"/>
        <c:axId val="751324544"/>
      </c:lineChart>
      <c:dateAx>
        <c:axId val="751323008"/>
        <c:scaling>
          <c:orientation val="minMax"/>
        </c:scaling>
        <c:delete val="0"/>
        <c:axPos val="b"/>
        <c:numFmt formatCode="mmm\-yy" sourceLinked="1"/>
        <c:majorTickMark val="out"/>
        <c:minorTickMark val="none"/>
        <c:tickLblPos val="low"/>
        <c:txPr>
          <a:bodyPr rot="-5400000"/>
          <a:lstStyle/>
          <a:p>
            <a:pPr>
              <a:defRPr sz="1000"/>
            </a:pPr>
            <a:endParaRPr lang="en-US"/>
          </a:p>
        </c:txPr>
        <c:crossAx val="751324544"/>
        <c:crosses val="autoZero"/>
        <c:auto val="1"/>
        <c:lblOffset val="100"/>
        <c:baseTimeUnit val="months"/>
        <c:majorUnit val="3"/>
        <c:majorTimeUnit val="months"/>
      </c:dateAx>
      <c:valAx>
        <c:axId val="751324544"/>
        <c:scaling>
          <c:orientation val="minMax"/>
        </c:scaling>
        <c:delete val="0"/>
        <c:axPos val="l"/>
        <c:majorGridlines/>
        <c:numFmt formatCode="#,##0" sourceLinked="0"/>
        <c:majorTickMark val="out"/>
        <c:minorTickMark val="none"/>
        <c:tickLblPos val="nextTo"/>
        <c:crossAx val="751323008"/>
        <c:crosses val="autoZero"/>
        <c:crossBetween val="between"/>
      </c:valAx>
    </c:plotArea>
    <c:legend>
      <c:legendPos val="r"/>
      <c:layout>
        <c:manualLayout>
          <c:xMode val="edge"/>
          <c:yMode val="edge"/>
          <c:x val="0.43996803941940998"/>
          <c:y val="0.73315106837606836"/>
          <c:w val="0.49313685070130708"/>
          <c:h val="0.13613376068376068"/>
        </c:manualLayout>
      </c:layout>
      <c:overlay val="0"/>
    </c:legend>
    <c:plotVisOnly val="0"/>
    <c:dispBlanksAs val="gap"/>
    <c:showDLblsOverMax val="0"/>
  </c:chart>
  <c:spPr>
    <a:ln>
      <a:noFill/>
    </a:ln>
  </c:spPr>
  <c:txPr>
    <a:bodyPr/>
    <a:lstStyle/>
    <a:p>
      <a:pPr>
        <a:defRPr sz="1100"/>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6.9469791666666683E-2"/>
          <c:y val="1.8687393162393161E-2"/>
          <c:w val="0.89092617135729257"/>
          <c:h val="0.89239829396325454"/>
        </c:manualLayout>
      </c:layout>
      <c:barChart>
        <c:barDir val="col"/>
        <c:grouping val="clustered"/>
        <c:varyColors val="0"/>
        <c:ser>
          <c:idx val="0"/>
          <c:order val="0"/>
          <c:tx>
            <c:strRef>
              <c:f>Charts!$AO$21</c:f>
              <c:strCache>
                <c:ptCount val="1"/>
                <c:pt idx="0">
                  <c:v>Tier 1 capital ratio</c:v>
                </c:pt>
              </c:strCache>
            </c:strRef>
          </c:tx>
          <c:spPr>
            <a:solidFill>
              <a:schemeClr val="accent1"/>
            </a:solidFill>
            <a:ln>
              <a:noFill/>
            </a:ln>
            <a:effectLst/>
          </c:spPr>
          <c:invertIfNegative val="0"/>
          <c:dPt>
            <c:idx val="28"/>
            <c:invertIfNegative val="0"/>
            <c:bubble3D val="0"/>
            <c:spPr>
              <a:solidFill>
                <a:srgbClr val="1F497D"/>
              </a:solidFill>
              <a:ln>
                <a:noFill/>
              </a:ln>
              <a:effectLst/>
            </c:spPr>
            <c:extLst>
              <c:ext xmlns:c16="http://schemas.microsoft.com/office/drawing/2014/chart" uri="{C3380CC4-5D6E-409C-BE32-E72D297353CC}">
                <c16:uniqueId val="{00000002-AD60-4E3F-A588-57C8F3B1C23B}"/>
              </c:ext>
            </c:extLst>
          </c:dPt>
          <c:dPt>
            <c:idx val="29"/>
            <c:invertIfNegative val="0"/>
            <c:bubble3D val="0"/>
            <c:spPr>
              <a:solidFill>
                <a:srgbClr val="1F497D"/>
              </a:solidFill>
              <a:ln>
                <a:noFill/>
              </a:ln>
              <a:effectLst/>
            </c:spPr>
            <c:extLst>
              <c:ext xmlns:c16="http://schemas.microsoft.com/office/drawing/2014/chart" uri="{C3380CC4-5D6E-409C-BE32-E72D297353CC}">
                <c16:uniqueId val="{00000004-35B5-4F43-87E2-0691AA23FD3B}"/>
              </c:ext>
            </c:extLst>
          </c:dPt>
          <c:cat>
            <c:strRef>
              <c:f>Charts!$AQ$51:$AQ$80</c:f>
              <c:strCache>
                <c:ptCount val="30"/>
                <c:pt idx="0">
                  <c:v>EE</c:v>
                </c:pt>
                <c:pt idx="1">
                  <c:v>HR</c:v>
                </c:pt>
                <c:pt idx="2">
                  <c:v>LU</c:v>
                </c:pt>
                <c:pt idx="3">
                  <c:v>IS</c:v>
                </c:pt>
                <c:pt idx="4">
                  <c:v>CY</c:v>
                </c:pt>
                <c:pt idx="5">
                  <c:v>MT</c:v>
                </c:pt>
                <c:pt idx="6">
                  <c:v>BG</c:v>
                </c:pt>
                <c:pt idx="7">
                  <c:v>SE</c:v>
                </c:pt>
                <c:pt idx="8">
                  <c:v>DK</c:v>
                </c:pt>
                <c:pt idx="9">
                  <c:v>LV</c:v>
                </c:pt>
                <c:pt idx="10">
                  <c:v>LI</c:v>
                </c:pt>
                <c:pt idx="11">
                  <c:v>NO</c:v>
                </c:pt>
                <c:pt idx="12">
                  <c:v>FI</c:v>
                </c:pt>
                <c:pt idx="13">
                  <c:v>IE</c:v>
                </c:pt>
                <c:pt idx="14">
                  <c:v>BE</c:v>
                </c:pt>
                <c:pt idx="15">
                  <c:v>CZ</c:v>
                </c:pt>
                <c:pt idx="16">
                  <c:v>LT</c:v>
                </c:pt>
                <c:pt idx="17">
                  <c:v>SK</c:v>
                </c:pt>
                <c:pt idx="18">
                  <c:v>NL</c:v>
                </c:pt>
                <c:pt idx="19">
                  <c:v>DE</c:v>
                </c:pt>
                <c:pt idx="20">
                  <c:v>AT</c:v>
                </c:pt>
                <c:pt idx="21">
                  <c:v>PT</c:v>
                </c:pt>
                <c:pt idx="22">
                  <c:v>RO</c:v>
                </c:pt>
                <c:pt idx="23">
                  <c:v>IT</c:v>
                </c:pt>
                <c:pt idx="24">
                  <c:v>SI</c:v>
                </c:pt>
                <c:pt idx="25">
                  <c:v>FR</c:v>
                </c:pt>
                <c:pt idx="26">
                  <c:v>PL</c:v>
                </c:pt>
                <c:pt idx="27">
                  <c:v>HU</c:v>
                </c:pt>
                <c:pt idx="28">
                  <c:v>GR</c:v>
                </c:pt>
                <c:pt idx="29">
                  <c:v>ES</c:v>
                </c:pt>
              </c:strCache>
            </c:strRef>
          </c:cat>
          <c:val>
            <c:numRef>
              <c:f>Charts!$AR$51:$AR$80</c:f>
              <c:numCache>
                <c:formatCode>0.00</c:formatCode>
                <c:ptCount val="30"/>
                <c:pt idx="0">
                  <c:v>0.22328950629614364</c:v>
                </c:pt>
                <c:pt idx="1">
                  <c:v>0.22239362232562576</c:v>
                </c:pt>
                <c:pt idx="2">
                  <c:v>0.22066128905106777</c:v>
                </c:pt>
                <c:pt idx="3">
                  <c:v>0.21916015660961527</c:v>
                </c:pt>
                <c:pt idx="4">
                  <c:v>0.21602094516736792</c:v>
                </c:pt>
                <c:pt idx="5">
                  <c:v>0.21206612433189889</c:v>
                </c:pt>
                <c:pt idx="6">
                  <c:v>0.20705704881233786</c:v>
                </c:pt>
                <c:pt idx="7">
                  <c:v>0.20575453316282857</c:v>
                </c:pt>
                <c:pt idx="8">
                  <c:v>0.20427166835573426</c:v>
                </c:pt>
                <c:pt idx="9">
                  <c:v>0.20370110055281629</c:v>
                </c:pt>
                <c:pt idx="10">
                  <c:v>0.2020711811814852</c:v>
                </c:pt>
                <c:pt idx="11">
                  <c:v>0.20051123337949389</c:v>
                </c:pt>
                <c:pt idx="12">
                  <c:v>0.19887750158935522</c:v>
                </c:pt>
                <c:pt idx="13">
                  <c:v>0.19781479441940633</c:v>
                </c:pt>
                <c:pt idx="14">
                  <c:v>0.18712041250565439</c:v>
                </c:pt>
                <c:pt idx="15">
                  <c:v>0.18455831132622841</c:v>
                </c:pt>
                <c:pt idx="16">
                  <c:v>0.18147500657707186</c:v>
                </c:pt>
                <c:pt idx="17">
                  <c:v>0.18085700077805791</c:v>
                </c:pt>
                <c:pt idx="18">
                  <c:v>0.17958100550985365</c:v>
                </c:pt>
                <c:pt idx="19">
                  <c:v>0.17955461826927946</c:v>
                </c:pt>
                <c:pt idx="20">
                  <c:v>0.17846437324996678</c:v>
                </c:pt>
                <c:pt idx="21">
                  <c:v>0.17785986433093154</c:v>
                </c:pt>
                <c:pt idx="22">
                  <c:v>0.17687912044770432</c:v>
                </c:pt>
                <c:pt idx="23">
                  <c:v>0.17429010782231494</c:v>
                </c:pt>
                <c:pt idx="24">
                  <c:v>0.17208100065350765</c:v>
                </c:pt>
                <c:pt idx="25">
                  <c:v>0.17104213329458523</c:v>
                </c:pt>
                <c:pt idx="26">
                  <c:v>0.16897790848856145</c:v>
                </c:pt>
                <c:pt idx="27">
                  <c:v>0.16425813585148596</c:v>
                </c:pt>
                <c:pt idx="28">
                  <c:v>0.16192809889369425</c:v>
                </c:pt>
                <c:pt idx="29">
                  <c:v>0.14258507329298542</c:v>
                </c:pt>
              </c:numCache>
            </c:numRef>
          </c:val>
          <c:extLst>
            <c:ext xmlns:c16="http://schemas.microsoft.com/office/drawing/2014/chart" uri="{C3380CC4-5D6E-409C-BE32-E72D297353CC}">
              <c16:uniqueId val="{00000000-7AF1-4CEB-84FA-8CE47CA547D2}"/>
            </c:ext>
          </c:extLst>
        </c:ser>
        <c:dLbls>
          <c:showLegendKey val="0"/>
          <c:showVal val="0"/>
          <c:showCatName val="0"/>
          <c:showSerName val="0"/>
          <c:showPercent val="0"/>
          <c:showBubbleSize val="0"/>
        </c:dLbls>
        <c:gapWidth val="50"/>
        <c:axId val="751340544"/>
        <c:axId val="751375104"/>
      </c:barChart>
      <c:lineChart>
        <c:grouping val="standard"/>
        <c:varyColors val="0"/>
        <c:ser>
          <c:idx val="1"/>
          <c:order val="1"/>
          <c:tx>
            <c:v>EU/EEA</c:v>
          </c:tx>
          <c:spPr>
            <a:ln w="34925"/>
          </c:spPr>
          <c:marker>
            <c:symbol val="none"/>
          </c:marker>
          <c:cat>
            <c:strRef>
              <c:f>Charts!$AQ$51:$AQ$80</c:f>
              <c:strCache>
                <c:ptCount val="30"/>
                <c:pt idx="0">
                  <c:v>EE</c:v>
                </c:pt>
                <c:pt idx="1">
                  <c:v>HR</c:v>
                </c:pt>
                <c:pt idx="2">
                  <c:v>LU</c:v>
                </c:pt>
                <c:pt idx="3">
                  <c:v>IS</c:v>
                </c:pt>
                <c:pt idx="4">
                  <c:v>CY</c:v>
                </c:pt>
                <c:pt idx="5">
                  <c:v>MT</c:v>
                </c:pt>
                <c:pt idx="6">
                  <c:v>BG</c:v>
                </c:pt>
                <c:pt idx="7">
                  <c:v>SE</c:v>
                </c:pt>
                <c:pt idx="8">
                  <c:v>DK</c:v>
                </c:pt>
                <c:pt idx="9">
                  <c:v>LV</c:v>
                </c:pt>
                <c:pt idx="10">
                  <c:v>LI</c:v>
                </c:pt>
                <c:pt idx="11">
                  <c:v>NO</c:v>
                </c:pt>
                <c:pt idx="12">
                  <c:v>FI</c:v>
                </c:pt>
                <c:pt idx="13">
                  <c:v>IE</c:v>
                </c:pt>
                <c:pt idx="14">
                  <c:v>BE</c:v>
                </c:pt>
                <c:pt idx="15">
                  <c:v>CZ</c:v>
                </c:pt>
                <c:pt idx="16">
                  <c:v>LT</c:v>
                </c:pt>
                <c:pt idx="17">
                  <c:v>SK</c:v>
                </c:pt>
                <c:pt idx="18">
                  <c:v>NL</c:v>
                </c:pt>
                <c:pt idx="19">
                  <c:v>DE</c:v>
                </c:pt>
                <c:pt idx="20">
                  <c:v>AT</c:v>
                </c:pt>
                <c:pt idx="21">
                  <c:v>PT</c:v>
                </c:pt>
                <c:pt idx="22">
                  <c:v>RO</c:v>
                </c:pt>
                <c:pt idx="23">
                  <c:v>IT</c:v>
                </c:pt>
                <c:pt idx="24">
                  <c:v>SI</c:v>
                </c:pt>
                <c:pt idx="25">
                  <c:v>FR</c:v>
                </c:pt>
                <c:pt idx="26">
                  <c:v>PL</c:v>
                </c:pt>
                <c:pt idx="27">
                  <c:v>HU</c:v>
                </c:pt>
                <c:pt idx="28">
                  <c:v>GR</c:v>
                </c:pt>
                <c:pt idx="29">
                  <c:v>ES</c:v>
                </c:pt>
              </c:strCache>
            </c:strRef>
          </c:cat>
          <c:val>
            <c:numRef>
              <c:f>Charts!$AS$51:$AS$79</c:f>
              <c:numCache>
                <c:formatCode>0.00</c:formatCode>
                <c:ptCount val="29"/>
                <c:pt idx="0">
                  <c:v>0.1733796266446265</c:v>
                </c:pt>
                <c:pt idx="1">
                  <c:v>0.1733796266446265</c:v>
                </c:pt>
                <c:pt idx="2">
                  <c:v>0.1733796266446265</c:v>
                </c:pt>
                <c:pt idx="3">
                  <c:v>0.1733796266446265</c:v>
                </c:pt>
                <c:pt idx="4">
                  <c:v>0.1733796266446265</c:v>
                </c:pt>
                <c:pt idx="5">
                  <c:v>0.1733796266446265</c:v>
                </c:pt>
                <c:pt idx="6">
                  <c:v>0.1733796266446265</c:v>
                </c:pt>
                <c:pt idx="7">
                  <c:v>0.1733796266446265</c:v>
                </c:pt>
                <c:pt idx="8">
                  <c:v>0.1733796266446265</c:v>
                </c:pt>
                <c:pt idx="9">
                  <c:v>0.1733796266446265</c:v>
                </c:pt>
                <c:pt idx="10">
                  <c:v>0.1733796266446265</c:v>
                </c:pt>
                <c:pt idx="11">
                  <c:v>0.1733796266446265</c:v>
                </c:pt>
                <c:pt idx="12">
                  <c:v>0.1733796266446265</c:v>
                </c:pt>
                <c:pt idx="13">
                  <c:v>0.1733796266446265</c:v>
                </c:pt>
                <c:pt idx="14">
                  <c:v>0.1733796266446265</c:v>
                </c:pt>
                <c:pt idx="15">
                  <c:v>0.1733796266446265</c:v>
                </c:pt>
                <c:pt idx="16">
                  <c:v>0.1733796266446265</c:v>
                </c:pt>
                <c:pt idx="17">
                  <c:v>0.1733796266446265</c:v>
                </c:pt>
                <c:pt idx="18">
                  <c:v>0.1733796266446265</c:v>
                </c:pt>
                <c:pt idx="19">
                  <c:v>0.1733796266446265</c:v>
                </c:pt>
                <c:pt idx="20">
                  <c:v>0.1733796266446265</c:v>
                </c:pt>
                <c:pt idx="21">
                  <c:v>0.1733796266446265</c:v>
                </c:pt>
                <c:pt idx="22">
                  <c:v>0.1733796266446265</c:v>
                </c:pt>
                <c:pt idx="23">
                  <c:v>0.1733796266446265</c:v>
                </c:pt>
                <c:pt idx="24">
                  <c:v>0.1733796266446265</c:v>
                </c:pt>
                <c:pt idx="25">
                  <c:v>0.1733796266446265</c:v>
                </c:pt>
                <c:pt idx="26">
                  <c:v>0.1733796266446265</c:v>
                </c:pt>
                <c:pt idx="27">
                  <c:v>0.1733796266446265</c:v>
                </c:pt>
                <c:pt idx="28">
                  <c:v>0.1733796266446265</c:v>
                </c:pt>
              </c:numCache>
            </c:numRef>
          </c:val>
          <c:smooth val="0"/>
          <c:extLst>
            <c:ext xmlns:c16="http://schemas.microsoft.com/office/drawing/2014/chart" uri="{C3380CC4-5D6E-409C-BE32-E72D297353CC}">
              <c16:uniqueId val="{00000001-7AF1-4CEB-84FA-8CE47CA547D2}"/>
            </c:ext>
          </c:extLst>
        </c:ser>
        <c:dLbls>
          <c:showLegendKey val="0"/>
          <c:showVal val="0"/>
          <c:showCatName val="0"/>
          <c:showSerName val="0"/>
          <c:showPercent val="0"/>
          <c:showBubbleSize val="0"/>
        </c:dLbls>
        <c:marker val="1"/>
        <c:smooth val="0"/>
        <c:axId val="751340544"/>
        <c:axId val="751375104"/>
      </c:lineChart>
      <c:catAx>
        <c:axId val="751340544"/>
        <c:scaling>
          <c:orientation val="minMax"/>
        </c:scaling>
        <c:delete val="0"/>
        <c:axPos val="b"/>
        <c:numFmt formatCode="General" sourceLinked="1"/>
        <c:majorTickMark val="out"/>
        <c:minorTickMark val="none"/>
        <c:tickLblPos val="low"/>
        <c:txPr>
          <a:bodyPr rot="-5400000" vert="horz"/>
          <a:lstStyle/>
          <a:p>
            <a:pPr>
              <a:defRPr/>
            </a:pPr>
            <a:endParaRPr lang="en-US"/>
          </a:p>
        </c:txPr>
        <c:crossAx val="751375104"/>
        <c:crosses val="autoZero"/>
        <c:auto val="1"/>
        <c:lblAlgn val="ctr"/>
        <c:lblOffset val="100"/>
        <c:noMultiLvlLbl val="0"/>
      </c:catAx>
      <c:valAx>
        <c:axId val="751375104"/>
        <c:scaling>
          <c:orientation val="minMax"/>
        </c:scaling>
        <c:delete val="0"/>
        <c:axPos val="l"/>
        <c:majorGridlines>
          <c:spPr>
            <a:ln>
              <a:prstDash val="sysDot"/>
            </a:ln>
          </c:spPr>
        </c:majorGridlines>
        <c:numFmt formatCode="0%" sourceLinked="0"/>
        <c:majorTickMark val="out"/>
        <c:minorTickMark val="none"/>
        <c:tickLblPos val="nextTo"/>
        <c:crossAx val="751340544"/>
        <c:crosses val="autoZero"/>
        <c:crossBetween val="between"/>
      </c:valAx>
      <c:spPr>
        <a:ln>
          <a:noFill/>
        </a:ln>
      </c:spPr>
    </c:plotArea>
    <c:legend>
      <c:legendPos val="r"/>
      <c:legendEntry>
        <c:idx val="0"/>
        <c:delete val="1"/>
      </c:legendEntry>
      <c:layout>
        <c:manualLayout>
          <c:xMode val="edge"/>
          <c:yMode val="edge"/>
          <c:x val="0.79032810565281453"/>
          <c:y val="7.1181805399325088E-2"/>
          <c:w val="0.16887996760088284"/>
          <c:h val="9.4019731908511442E-2"/>
        </c:manualLayout>
      </c:layout>
      <c:overlay val="1"/>
    </c:legend>
    <c:plotVisOnly val="0"/>
    <c:dispBlanksAs val="gap"/>
    <c:showDLblsOverMax val="0"/>
  </c:chart>
  <c:spPr>
    <a:ln>
      <a:noFill/>
    </a:ln>
  </c:spPr>
  <c:printSettings>
    <c:headerFooter/>
    <c:pageMargins b="1" l="0.75" r="0.75" t="1" header="0.5" footer="0.5"/>
    <c:pageSetup paperSize="9" orientation="portrait" horizontalDpi="-4" verticalDpi="-4"/>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5608854166666665E-2"/>
          <c:y val="2.7628205128205127E-2"/>
          <c:w val="0.87817784129975096"/>
          <c:h val="0.86812835241926012"/>
        </c:manualLayout>
      </c:layout>
      <c:lineChart>
        <c:grouping val="standard"/>
        <c:varyColors val="0"/>
        <c:ser>
          <c:idx val="0"/>
          <c:order val="0"/>
          <c:tx>
            <c:strRef>
              <c:f>Charts!$AW$24</c:f>
              <c:strCache>
                <c:ptCount val="1"/>
                <c:pt idx="0">
                  <c:v>Small</c:v>
                </c:pt>
              </c:strCache>
            </c:strRef>
          </c:tx>
          <c:marker>
            <c:symbol val="none"/>
          </c:marker>
          <c:cat>
            <c:numRef>
              <c:f>Charts!$AM$25:$AM$46</c:f>
              <c:numCache>
                <c:formatCode>mmm\-yy</c:formatCode>
                <c:ptCount val="22"/>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Charts!$AW$25:$AW$46</c:f>
              <c:numCache>
                <c:formatCode>0.00%</c:formatCode>
                <c:ptCount val="22"/>
                <c:pt idx="0">
                  <c:v>0.21385452765153054</c:v>
                </c:pt>
                <c:pt idx="1">
                  <c:v>0.21858254138830074</c:v>
                </c:pt>
                <c:pt idx="2">
                  <c:v>0.21461966728975562</c:v>
                </c:pt>
                <c:pt idx="4">
                  <c:v>0.20248183797613883</c:v>
                </c:pt>
                <c:pt idx="5">
                  <c:v>0.20621828576772899</c:v>
                </c:pt>
                <c:pt idx="6">
                  <c:v>0.20278387099793929</c:v>
                </c:pt>
                <c:pt idx="7">
                  <c:v>0.1949511335991139</c:v>
                </c:pt>
                <c:pt idx="8">
                  <c:v>0.21890627323853723</c:v>
                </c:pt>
                <c:pt idx="9">
                  <c:v>0.2187036945782885</c:v>
                </c:pt>
                <c:pt idx="10">
                  <c:v>0.21756942543252961</c:v>
                </c:pt>
                <c:pt idx="11">
                  <c:v>0.21544105372716574</c:v>
                </c:pt>
                <c:pt idx="12">
                  <c:v>0.21188070065312958</c:v>
                </c:pt>
              </c:numCache>
            </c:numRef>
          </c:val>
          <c:smooth val="0"/>
          <c:extLst>
            <c:ext xmlns:c16="http://schemas.microsoft.com/office/drawing/2014/chart" uri="{C3380CC4-5D6E-409C-BE32-E72D297353CC}">
              <c16:uniqueId val="{00000000-08DE-429F-927F-81597264DCC6}"/>
            </c:ext>
          </c:extLst>
        </c:ser>
        <c:ser>
          <c:idx val="1"/>
          <c:order val="1"/>
          <c:tx>
            <c:strRef>
              <c:f>Charts!$AX$24</c:f>
              <c:strCache>
                <c:ptCount val="1"/>
                <c:pt idx="0">
                  <c:v>Medium</c:v>
                </c:pt>
              </c:strCache>
            </c:strRef>
          </c:tx>
          <c:marker>
            <c:symbol val="none"/>
          </c:marker>
          <c:cat>
            <c:numRef>
              <c:f>Charts!$AM$25:$AM$46</c:f>
              <c:numCache>
                <c:formatCode>mmm\-yy</c:formatCode>
                <c:ptCount val="22"/>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Charts!$AX$25:$AX$46</c:f>
              <c:numCache>
                <c:formatCode>0.00%</c:formatCode>
                <c:ptCount val="22"/>
                <c:pt idx="0">
                  <c:v>0.18080887091158804</c:v>
                </c:pt>
                <c:pt idx="1">
                  <c:v>0.18091345502141512</c:v>
                </c:pt>
                <c:pt idx="2">
                  <c:v>0.17831106673126526</c:v>
                </c:pt>
                <c:pt idx="4">
                  <c:v>0.18238971238058085</c:v>
                </c:pt>
                <c:pt idx="5">
                  <c:v>0.17652595266004925</c:v>
                </c:pt>
                <c:pt idx="6">
                  <c:v>0.17699497188646185</c:v>
                </c:pt>
                <c:pt idx="7">
                  <c:v>0.17476764399742567</c:v>
                </c:pt>
                <c:pt idx="8">
                  <c:v>0.18151100059747785</c:v>
                </c:pt>
                <c:pt idx="9">
                  <c:v>0.18263162763813509</c:v>
                </c:pt>
                <c:pt idx="10">
                  <c:v>0.18740389875138366</c:v>
                </c:pt>
                <c:pt idx="11">
                  <c:v>0.18653780932613417</c:v>
                </c:pt>
                <c:pt idx="12">
                  <c:v>0.18879896168484145</c:v>
                </c:pt>
              </c:numCache>
            </c:numRef>
          </c:val>
          <c:smooth val="0"/>
          <c:extLst>
            <c:ext xmlns:c16="http://schemas.microsoft.com/office/drawing/2014/chart" uri="{C3380CC4-5D6E-409C-BE32-E72D297353CC}">
              <c16:uniqueId val="{00000001-08DE-429F-927F-81597264DCC6}"/>
            </c:ext>
          </c:extLst>
        </c:ser>
        <c:ser>
          <c:idx val="2"/>
          <c:order val="2"/>
          <c:tx>
            <c:strRef>
              <c:f>Charts!$AT$24</c:f>
              <c:strCache>
                <c:ptCount val="1"/>
                <c:pt idx="0">
                  <c:v>All banks</c:v>
                </c:pt>
              </c:strCache>
            </c:strRef>
          </c:tx>
          <c:marker>
            <c:symbol val="none"/>
          </c:marker>
          <c:cat>
            <c:numRef>
              <c:f>Charts!$AM$25:$AM$46</c:f>
              <c:numCache>
                <c:formatCode>mmm\-yy</c:formatCode>
                <c:ptCount val="22"/>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Charts!$AT$25:$AT$46</c:f>
              <c:numCache>
                <c:formatCode>0.00%</c:formatCode>
                <c:ptCount val="22"/>
                <c:pt idx="0">
                  <c:v>0.17051875258602764</c:v>
                </c:pt>
                <c:pt idx="1">
                  <c:v>0.1708323297587086</c:v>
                </c:pt>
                <c:pt idx="2">
                  <c:v>0.17003613751698729</c:v>
                </c:pt>
                <c:pt idx="4">
                  <c:v>0.17122622054332859</c:v>
                </c:pt>
                <c:pt idx="5">
                  <c:v>0.16422836018504003</c:v>
                </c:pt>
                <c:pt idx="6">
                  <c:v>0.16458996427444675</c:v>
                </c:pt>
                <c:pt idx="7">
                  <c:v>0.16284383720230852</c:v>
                </c:pt>
                <c:pt idx="8">
                  <c:v>0.16939783619032833</c:v>
                </c:pt>
                <c:pt idx="9">
                  <c:v>0.17184460502053067</c:v>
                </c:pt>
                <c:pt idx="10">
                  <c:v>0.17363995309193858</c:v>
                </c:pt>
                <c:pt idx="11">
                  <c:v>0.17285911509616417</c:v>
                </c:pt>
                <c:pt idx="12">
                  <c:v>0.1733796266446265</c:v>
                </c:pt>
              </c:numCache>
            </c:numRef>
          </c:val>
          <c:smooth val="0"/>
          <c:extLst>
            <c:ext xmlns:c16="http://schemas.microsoft.com/office/drawing/2014/chart" uri="{C3380CC4-5D6E-409C-BE32-E72D297353CC}">
              <c16:uniqueId val="{00000002-08DE-429F-927F-81597264DCC6}"/>
            </c:ext>
          </c:extLst>
        </c:ser>
        <c:ser>
          <c:idx val="3"/>
          <c:order val="3"/>
          <c:tx>
            <c:strRef>
              <c:f>Charts!$BJ$24</c:f>
              <c:strCache>
                <c:ptCount val="1"/>
                <c:pt idx="0">
                  <c:v>Large</c:v>
                </c:pt>
              </c:strCache>
            </c:strRef>
          </c:tx>
          <c:marker>
            <c:symbol val="none"/>
          </c:marker>
          <c:cat>
            <c:numRef>
              <c:f>Charts!$AM$25:$AM$46</c:f>
              <c:numCache>
                <c:formatCode>mmm\-yy</c:formatCode>
                <c:ptCount val="22"/>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Charts!$BJ$25:$BJ$46</c:f>
              <c:numCache>
                <c:formatCode>0.00%</c:formatCode>
                <c:ptCount val="22"/>
                <c:pt idx="0">
                  <c:v>0.16648927267004607</c:v>
                </c:pt>
                <c:pt idx="1">
                  <c:v>0.16667930902275963</c:v>
                </c:pt>
                <c:pt idx="2">
                  <c:v>0.16635613246260439</c:v>
                </c:pt>
                <c:pt idx="4">
                  <c:v>0.16741071808041377</c:v>
                </c:pt>
                <c:pt idx="5">
                  <c:v>0.15941231214410115</c:v>
                </c:pt>
                <c:pt idx="6">
                  <c:v>0.15977640488647779</c:v>
                </c:pt>
                <c:pt idx="7">
                  <c:v>0.15845578261221488</c:v>
                </c:pt>
                <c:pt idx="8">
                  <c:v>0.16419745146121395</c:v>
                </c:pt>
                <c:pt idx="9">
                  <c:v>0.16658842530701634</c:v>
                </c:pt>
                <c:pt idx="10">
                  <c:v>0.16797079316322608</c:v>
                </c:pt>
                <c:pt idx="11">
                  <c:v>0.16733018576113889</c:v>
                </c:pt>
                <c:pt idx="12">
                  <c:v>0.16762283873344885</c:v>
                </c:pt>
              </c:numCache>
            </c:numRef>
          </c:val>
          <c:smooth val="0"/>
          <c:extLst>
            <c:ext xmlns:c16="http://schemas.microsoft.com/office/drawing/2014/chart" uri="{C3380CC4-5D6E-409C-BE32-E72D297353CC}">
              <c16:uniqueId val="{00000003-08DE-429F-927F-81597264DCC6}"/>
            </c:ext>
          </c:extLst>
        </c:ser>
        <c:dLbls>
          <c:showLegendKey val="0"/>
          <c:showVal val="0"/>
          <c:showCatName val="0"/>
          <c:showSerName val="0"/>
          <c:showPercent val="0"/>
          <c:showBubbleSize val="0"/>
        </c:dLbls>
        <c:smooth val="0"/>
        <c:axId val="751421312"/>
        <c:axId val="751422848"/>
      </c:lineChart>
      <c:dateAx>
        <c:axId val="751421312"/>
        <c:scaling>
          <c:orientation val="minMax"/>
        </c:scaling>
        <c:delete val="0"/>
        <c:axPos val="b"/>
        <c:numFmt formatCode="mmm\-yy" sourceLinked="1"/>
        <c:majorTickMark val="out"/>
        <c:minorTickMark val="none"/>
        <c:tickLblPos val="low"/>
        <c:txPr>
          <a:bodyPr rot="-5400000" vert="horz"/>
          <a:lstStyle/>
          <a:p>
            <a:pPr>
              <a:defRPr/>
            </a:pPr>
            <a:endParaRPr lang="en-US"/>
          </a:p>
        </c:txPr>
        <c:crossAx val="751422848"/>
        <c:crosses val="autoZero"/>
        <c:auto val="1"/>
        <c:lblOffset val="100"/>
        <c:baseTimeUnit val="months"/>
        <c:majorUnit val="3"/>
        <c:majorTimeUnit val="months"/>
      </c:dateAx>
      <c:valAx>
        <c:axId val="751422848"/>
        <c:scaling>
          <c:orientation val="minMax"/>
        </c:scaling>
        <c:delete val="0"/>
        <c:axPos val="l"/>
        <c:majorGridlines/>
        <c:numFmt formatCode="0%" sourceLinked="0"/>
        <c:majorTickMark val="out"/>
        <c:minorTickMark val="none"/>
        <c:tickLblPos val="nextTo"/>
        <c:crossAx val="751421312"/>
        <c:crosses val="autoZero"/>
        <c:crossBetween val="between"/>
      </c:valAx>
    </c:plotArea>
    <c:legend>
      <c:legendPos val="r"/>
      <c:layout>
        <c:manualLayout>
          <c:xMode val="edge"/>
          <c:yMode val="edge"/>
          <c:x val="0.11952489152760697"/>
          <c:y val="0.75860498562355505"/>
          <c:w val="0.60421485269107078"/>
          <c:h val="0.19724254826485296"/>
        </c:manualLayout>
      </c:layout>
      <c:overlay val="0"/>
    </c:legend>
    <c:plotVisOnly val="0"/>
    <c:dispBlanksAs val="gap"/>
    <c:showDLblsOverMax val="0"/>
  </c:chart>
  <c:spPr>
    <a:ln>
      <a:noFill/>
    </a:ln>
  </c:sp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1158215249113652E-2"/>
          <c:y val="4.5359188034188036E-2"/>
          <c:w val="0.89674096428838057"/>
          <c:h val="0.85186944444444446"/>
        </c:manualLayout>
      </c:layout>
      <c:barChart>
        <c:barDir val="col"/>
        <c:grouping val="stacked"/>
        <c:varyColors val="0"/>
        <c:ser>
          <c:idx val="0"/>
          <c:order val="0"/>
          <c:tx>
            <c:strRef>
              <c:f>Charts!$AY$24</c:f>
              <c:strCache>
                <c:ptCount val="1"/>
                <c:pt idx="0">
                  <c:v>Q1</c:v>
                </c:pt>
              </c:strCache>
            </c:strRef>
          </c:tx>
          <c:spPr>
            <a:noFill/>
            <a:ln>
              <a:noFill/>
            </a:ln>
            <a:effectLst/>
          </c:spPr>
          <c:invertIfNegative val="0"/>
          <c:cat>
            <c:numRef>
              <c:f>Charts!$AM$25:$AM$37</c:f>
              <c:numCache>
                <c:formatCode>mmm\-yy</c:formatCode>
                <c:ptCount val="13"/>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Charts!$AY$25:$AY$46</c:f>
              <c:numCache>
                <c:formatCode>0.00%</c:formatCode>
                <c:ptCount val="22"/>
                <c:pt idx="0">
                  <c:v>0.15746647821923773</c:v>
                </c:pt>
                <c:pt idx="1">
                  <c:v>0.15581416171803159</c:v>
                </c:pt>
                <c:pt idx="2">
                  <c:v>0.15507790032668944</c:v>
                </c:pt>
                <c:pt idx="4">
                  <c:v>0.15748039326083038</c:v>
                </c:pt>
                <c:pt idx="5">
                  <c:v>0.15293049405443057</c:v>
                </c:pt>
                <c:pt idx="6">
                  <c:v>0.15008211150955614</c:v>
                </c:pt>
                <c:pt idx="7">
                  <c:v>0.14963460168373166</c:v>
                </c:pt>
                <c:pt idx="8">
                  <c:v>0.15790572408311945</c:v>
                </c:pt>
                <c:pt idx="9">
                  <c:v>0.15545638933883035</c:v>
                </c:pt>
                <c:pt idx="10">
                  <c:v>0.15857124538733025</c:v>
                </c:pt>
                <c:pt idx="11">
                  <c:v>0.15995001963562785</c:v>
                </c:pt>
                <c:pt idx="12">
                  <c:v>0.16201416372788841</c:v>
                </c:pt>
              </c:numCache>
            </c:numRef>
          </c:val>
          <c:extLst>
            <c:ext xmlns:c16="http://schemas.microsoft.com/office/drawing/2014/chart" uri="{C3380CC4-5D6E-409C-BE32-E72D297353CC}">
              <c16:uniqueId val="{00000000-22DB-41B5-B532-96D21F8C9A7D}"/>
            </c:ext>
          </c:extLst>
        </c:ser>
        <c:ser>
          <c:idx val="1"/>
          <c:order val="1"/>
          <c:tx>
            <c:strRef>
              <c:f>Charts!$AZ$24</c:f>
              <c:strCache>
                <c:ptCount val="1"/>
                <c:pt idx="0">
                  <c:v>Q1 Neg</c:v>
                </c:pt>
              </c:strCache>
            </c:strRef>
          </c:tx>
          <c:spPr>
            <a:solidFill>
              <a:srgbClr val="2F5773"/>
            </a:solidFill>
            <a:ln>
              <a:noFill/>
            </a:ln>
          </c:spPr>
          <c:invertIfNegative val="0"/>
          <c:errBars>
            <c:errBarType val="minus"/>
            <c:errValType val="cust"/>
            <c:noEndCap val="0"/>
            <c:plus>
              <c:numLit>
                <c:formatCode>General</c:formatCode>
                <c:ptCount val="1"/>
                <c:pt idx="0">
                  <c:v>1</c:v>
                </c:pt>
              </c:numLit>
            </c:plus>
            <c:minus>
              <c:numRef>
                <c:f>Charts!$BC$25:$BC$46</c:f>
                <c:numCache>
                  <c:formatCode>General</c:formatCode>
                  <c:ptCount val="22"/>
                  <c:pt idx="0">
                    <c:v>2.0062553609135725E-2</c:v>
                  </c:pt>
                  <c:pt idx="1">
                    <c:v>2.3712552439348278E-2</c:v>
                  </c:pt>
                  <c:pt idx="2">
                    <c:v>2.3718764804013942E-2</c:v>
                  </c:pt>
                  <c:pt idx="4">
                    <c:v>2.5734575973689028E-2</c:v>
                  </c:pt>
                  <c:pt idx="5">
                    <c:v>2.2079720723300694E-2</c:v>
                  </c:pt>
                  <c:pt idx="6">
                    <c:v>1.8233983543944648E-2</c:v>
                  </c:pt>
                  <c:pt idx="7">
                    <c:v>1.7319639167318351E-2</c:v>
                  </c:pt>
                  <c:pt idx="8">
                    <c:v>2.0123437185498555E-2</c:v>
                  </c:pt>
                  <c:pt idx="9">
                    <c:v>1.5826008695423888E-2</c:v>
                  </c:pt>
                  <c:pt idx="10">
                    <c:v>1.5518032119927888E-2</c:v>
                  </c:pt>
                  <c:pt idx="11">
                    <c:v>1.5620770492368791E-2</c:v>
                  </c:pt>
                  <c:pt idx="12">
                    <c:v>1.8422608692591741E-2</c:v>
                  </c:pt>
                </c:numCache>
              </c:numRef>
            </c:minus>
            <c:spPr>
              <a:ln>
                <a:solidFill>
                  <a:srgbClr val="2F5773"/>
                </a:solidFill>
              </a:ln>
            </c:spPr>
          </c:errBars>
          <c:cat>
            <c:numRef>
              <c:f>Charts!$AM$25:$AM$37</c:f>
              <c:numCache>
                <c:formatCode>mmm\-yy</c:formatCode>
                <c:ptCount val="13"/>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Charts!$AZ$25:$AZ$46</c:f>
              <c:numCache>
                <c:formatCode>0.00%</c:formatCode>
                <c:ptCount val="22"/>
                <c:pt idx="0">
                  <c:v>0</c:v>
                </c:pt>
                <c:pt idx="1">
                  <c:v>0</c:v>
                </c:pt>
                <c:pt idx="2">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22DB-41B5-B532-96D21F8C9A7D}"/>
            </c:ext>
          </c:extLst>
        </c:ser>
        <c:ser>
          <c:idx val="2"/>
          <c:order val="2"/>
          <c:tx>
            <c:strRef>
              <c:f>Charts!$BA$24</c:f>
              <c:strCache>
                <c:ptCount val="1"/>
                <c:pt idx="0">
                  <c:v>Q2</c:v>
                </c:pt>
              </c:strCache>
            </c:strRef>
          </c:tx>
          <c:spPr>
            <a:solidFill>
              <a:srgbClr val="2F5773"/>
            </a:solidFill>
            <a:ln>
              <a:noFill/>
            </a:ln>
          </c:spPr>
          <c:invertIfNegative val="0"/>
          <c:cat>
            <c:numRef>
              <c:f>Charts!$AM$25:$AM$37</c:f>
              <c:numCache>
                <c:formatCode>mmm\-yy</c:formatCode>
                <c:ptCount val="13"/>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Charts!$BA$25:$BA$46</c:f>
              <c:numCache>
                <c:formatCode>0.00%</c:formatCode>
                <c:ptCount val="22"/>
                <c:pt idx="0">
                  <c:v>2.33003542329768E-2</c:v>
                </c:pt>
                <c:pt idx="1">
                  <c:v>2.0282234830174439E-2</c:v>
                </c:pt>
                <c:pt idx="2">
                  <c:v>2.053097046990543E-2</c:v>
                </c:pt>
                <c:pt idx="4">
                  <c:v>2.2261165104429992E-2</c:v>
                </c:pt>
                <c:pt idx="5">
                  <c:v>1.6523547409196537E-2</c:v>
                </c:pt>
                <c:pt idx="6">
                  <c:v>2.0829008233499174E-2</c:v>
                </c:pt>
                <c:pt idx="7">
                  <c:v>1.7998863361977036E-2</c:v>
                </c:pt>
                <c:pt idx="8">
                  <c:v>2.3286306869366807E-2</c:v>
                </c:pt>
                <c:pt idx="9">
                  <c:v>2.5210762991171171E-2</c:v>
                </c:pt>
                <c:pt idx="10">
                  <c:v>2.6671961892416218E-2</c:v>
                </c:pt>
                <c:pt idx="11">
                  <c:v>2.2226563998098636E-2</c:v>
                </c:pt>
                <c:pt idx="12">
                  <c:v>2.1158194718029821E-2</c:v>
                </c:pt>
              </c:numCache>
            </c:numRef>
          </c:val>
          <c:extLst>
            <c:ext xmlns:c16="http://schemas.microsoft.com/office/drawing/2014/chart" uri="{C3380CC4-5D6E-409C-BE32-E72D297353CC}">
              <c16:uniqueId val="{00000002-22DB-41B5-B532-96D21F8C9A7D}"/>
            </c:ext>
          </c:extLst>
        </c:ser>
        <c:ser>
          <c:idx val="3"/>
          <c:order val="3"/>
          <c:tx>
            <c:strRef>
              <c:f>Charts!$BB$24</c:f>
              <c:strCache>
                <c:ptCount val="1"/>
                <c:pt idx="0">
                  <c:v>Q3</c:v>
                </c:pt>
              </c:strCache>
            </c:strRef>
          </c:tx>
          <c:spPr>
            <a:solidFill>
              <a:srgbClr val="E98E31"/>
            </a:solidFill>
            <a:ln>
              <a:noFill/>
            </a:ln>
          </c:spPr>
          <c:invertIfNegative val="0"/>
          <c:errBars>
            <c:errBarType val="plus"/>
            <c:errValType val="cust"/>
            <c:noEndCap val="0"/>
            <c:plus>
              <c:numRef>
                <c:f>Charts!$BD$25:$BD$46</c:f>
                <c:numCache>
                  <c:formatCode>General</c:formatCode>
                  <c:ptCount val="22"/>
                  <c:pt idx="0">
                    <c:v>0.1730188646825542</c:v>
                  </c:pt>
                  <c:pt idx="1">
                    <c:v>0.12466092384800298</c:v>
                  </c:pt>
                  <c:pt idx="2">
                    <c:v>0.11851059585336024</c:v>
                  </c:pt>
                  <c:pt idx="4">
                    <c:v>0.12590228523726008</c:v>
                  </c:pt>
                  <c:pt idx="5">
                    <c:v>0.15625477381003849</c:v>
                  </c:pt>
                  <c:pt idx="6">
                    <c:v>0.17503418471299539</c:v>
                  </c:pt>
                  <c:pt idx="7">
                    <c:v>0.1700806864322042</c:v>
                  </c:pt>
                  <c:pt idx="8">
                    <c:v>0.19650232934925041</c:v>
                  </c:pt>
                  <c:pt idx="9">
                    <c:v>0.19721778556524233</c:v>
                  </c:pt>
                  <c:pt idx="10">
                    <c:v>0.19893846426206757</c:v>
                  </c:pt>
                  <c:pt idx="11">
                    <c:v>0.20713805479150976</c:v>
                  </c:pt>
                  <c:pt idx="12">
                    <c:v>0.1792953616502555</c:v>
                  </c:pt>
                </c:numCache>
              </c:numRef>
            </c:plus>
            <c:minus>
              <c:numLit>
                <c:formatCode>General</c:formatCode>
                <c:ptCount val="1"/>
                <c:pt idx="0">
                  <c:v>1</c:v>
                </c:pt>
              </c:numLit>
            </c:minus>
            <c:spPr>
              <a:ln>
                <a:solidFill>
                  <a:srgbClr val="E98E27"/>
                </a:solidFill>
              </a:ln>
            </c:spPr>
          </c:errBars>
          <c:cat>
            <c:numRef>
              <c:f>Charts!$AM$25:$AM$37</c:f>
              <c:numCache>
                <c:formatCode>mmm\-yy</c:formatCode>
                <c:ptCount val="13"/>
                <c:pt idx="0">
                  <c:v>44256</c:v>
                </c:pt>
                <c:pt idx="1">
                  <c:v>44348</c:v>
                </c:pt>
                <c:pt idx="2">
                  <c:v>44440</c:v>
                </c:pt>
                <c:pt idx="4">
                  <c:v>44531</c:v>
                </c:pt>
                <c:pt idx="5">
                  <c:v>44621</c:v>
                </c:pt>
                <c:pt idx="6">
                  <c:v>44713</c:v>
                </c:pt>
                <c:pt idx="7">
                  <c:v>44805</c:v>
                </c:pt>
                <c:pt idx="8">
                  <c:v>44896</c:v>
                </c:pt>
                <c:pt idx="9">
                  <c:v>44986</c:v>
                </c:pt>
                <c:pt idx="10">
                  <c:v>45078</c:v>
                </c:pt>
                <c:pt idx="11">
                  <c:v>45170</c:v>
                </c:pt>
                <c:pt idx="12">
                  <c:v>45261</c:v>
                </c:pt>
              </c:numCache>
            </c:numRef>
          </c:cat>
          <c:val>
            <c:numRef>
              <c:f>Charts!$BB$25:$BB$46</c:f>
              <c:numCache>
                <c:formatCode>0.00%</c:formatCode>
                <c:ptCount val="22"/>
                <c:pt idx="0">
                  <c:v>3.0192719702713283E-2</c:v>
                </c:pt>
                <c:pt idx="1">
                  <c:v>3.6741364860263137E-2</c:v>
                </c:pt>
                <c:pt idx="2">
                  <c:v>3.7410802730653919E-2</c:v>
                </c:pt>
                <c:pt idx="4">
                  <c:v>3.3725956209780195E-2</c:v>
                </c:pt>
                <c:pt idx="5">
                  <c:v>3.1728060726464419E-2</c:v>
                </c:pt>
                <c:pt idx="6">
                  <c:v>3.2707990233692752E-2</c:v>
                </c:pt>
                <c:pt idx="7">
                  <c:v>3.569735406539698E-2</c:v>
                </c:pt>
                <c:pt idx="8">
                  <c:v>2.5273653149173264E-2</c:v>
                </c:pt>
                <c:pt idx="9">
                  <c:v>2.6724718707132167E-2</c:v>
                </c:pt>
                <c:pt idx="10">
                  <c:v>2.4903698241712013E-2</c:v>
                </c:pt>
                <c:pt idx="11">
                  <c:v>3.009228816744744E-2</c:v>
                </c:pt>
                <c:pt idx="12">
                  <c:v>2.9175872337768971E-2</c:v>
                </c:pt>
              </c:numCache>
            </c:numRef>
          </c:val>
          <c:extLst>
            <c:ext xmlns:c16="http://schemas.microsoft.com/office/drawing/2014/chart" uri="{C3380CC4-5D6E-409C-BE32-E72D297353CC}">
              <c16:uniqueId val="{00000003-22DB-41B5-B532-96D21F8C9A7D}"/>
            </c:ext>
          </c:extLst>
        </c:ser>
        <c:dLbls>
          <c:showLegendKey val="0"/>
          <c:showVal val="0"/>
          <c:showCatName val="0"/>
          <c:showSerName val="0"/>
          <c:showPercent val="0"/>
          <c:showBubbleSize val="0"/>
        </c:dLbls>
        <c:gapWidth val="0"/>
        <c:overlap val="100"/>
        <c:axId val="751469312"/>
        <c:axId val="751470848"/>
      </c:barChart>
      <c:dateAx>
        <c:axId val="751469312"/>
        <c:scaling>
          <c:orientation val="minMax"/>
        </c:scaling>
        <c:delete val="0"/>
        <c:axPos val="b"/>
        <c:numFmt formatCode="mmm\-yy" sourceLinked="1"/>
        <c:majorTickMark val="out"/>
        <c:minorTickMark val="none"/>
        <c:tickLblPos val="low"/>
        <c:txPr>
          <a:bodyPr rot="-5400000"/>
          <a:lstStyle/>
          <a:p>
            <a:pPr>
              <a:defRPr sz="1000"/>
            </a:pPr>
            <a:endParaRPr lang="en-US"/>
          </a:p>
        </c:txPr>
        <c:crossAx val="751470848"/>
        <c:crosses val="autoZero"/>
        <c:auto val="1"/>
        <c:lblOffset val="100"/>
        <c:baseTimeUnit val="months"/>
        <c:majorUnit val="3"/>
        <c:majorTimeUnit val="months"/>
      </c:dateAx>
      <c:valAx>
        <c:axId val="751470848"/>
        <c:scaling>
          <c:orientation val="minMax"/>
        </c:scaling>
        <c:delete val="0"/>
        <c:axPos val="l"/>
        <c:majorGridlines/>
        <c:numFmt formatCode="0%" sourceLinked="0"/>
        <c:majorTickMark val="out"/>
        <c:minorTickMark val="none"/>
        <c:tickLblPos val="nextTo"/>
        <c:crossAx val="751469312"/>
        <c:crosses val="autoZero"/>
        <c:crossBetween val="between"/>
      </c:valAx>
    </c:plotArea>
    <c:plotVisOnly val="0"/>
    <c:dispBlanksAs val="gap"/>
    <c:showDLblsOverMax val="0"/>
  </c:chart>
  <c:spPr>
    <a:ln>
      <a:noFill/>
    </a:ln>
  </c:spPr>
  <c:txPr>
    <a:bodyPr/>
    <a:lstStyle/>
    <a:p>
      <a:pPr>
        <a:defRPr sz="1100"/>
      </a:pPr>
      <a:endParaRPr lang="en-US"/>
    </a:p>
  </c:txPr>
  <c:printSettings>
    <c:headerFooter/>
    <c:pageMargins b="1" l="0.75" r="0.75" t="1" header="0.5" footer="0.5"/>
    <c:pageSetup paperSize="9" orientation="portrait" horizontalDpi="-4" verticalDpi="-4"/>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57150</xdr:rowOff>
    </xdr:from>
    <xdr:to>
      <xdr:col>1</xdr:col>
      <xdr:colOff>1647825</xdr:colOff>
      <xdr:row>2</xdr:row>
      <xdr:rowOff>227618</xdr:rowOff>
    </xdr:to>
    <xdr:pic>
      <xdr:nvPicPr>
        <xdr:cNvPr id="4" name="Picture 3">
          <a:extLst>
            <a:ext uri="{FF2B5EF4-FFF2-40B4-BE49-F238E27FC236}">
              <a16:creationId xmlns:a16="http://schemas.microsoft.com/office/drawing/2014/main" id="{A2DE08D1-DBA3-997E-1217-D872E3A8D9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1950" y="57150"/>
          <a:ext cx="1543050" cy="618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51706</xdr:colOff>
      <xdr:row>5</xdr:row>
      <xdr:rowOff>134257</xdr:rowOff>
    </xdr:from>
    <xdr:to>
      <xdr:col>15</xdr:col>
      <xdr:colOff>749849</xdr:colOff>
      <xdr:row>5</xdr:row>
      <xdr:rowOff>4814257</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82549</xdr:colOff>
      <xdr:row>9</xdr:row>
      <xdr:rowOff>61686</xdr:rowOff>
    </xdr:from>
    <xdr:to>
      <xdr:col>7</xdr:col>
      <xdr:colOff>780692</xdr:colOff>
      <xdr:row>9</xdr:row>
      <xdr:rowOff>4741686</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59417</xdr:colOff>
      <xdr:row>9</xdr:row>
      <xdr:rowOff>96158</xdr:rowOff>
    </xdr:from>
    <xdr:to>
      <xdr:col>15</xdr:col>
      <xdr:colOff>757560</xdr:colOff>
      <xdr:row>9</xdr:row>
      <xdr:rowOff>4776158</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34471</xdr:colOff>
      <xdr:row>5</xdr:row>
      <xdr:rowOff>99785</xdr:rowOff>
    </xdr:from>
    <xdr:to>
      <xdr:col>7</xdr:col>
      <xdr:colOff>732614</xdr:colOff>
      <xdr:row>5</xdr:row>
      <xdr:rowOff>4779785</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baonline-my.sharepoint.com/Departments/Oversight/Data/KRIs%20Dashboard/RDB%202016%20Q1/EBA%20Interactive%20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harts"/>
      <sheetName val="Tables"/>
      <sheetName val="RI database"/>
      <sheetName val="Annex database"/>
      <sheetName val="List"/>
      <sheetName val="Data_Annex"/>
      <sheetName val="Data"/>
    </sheetNames>
    <sheetDataSet>
      <sheetData sheetId="0" refreshError="1"/>
      <sheetData sheetId="1">
        <row r="50">
          <cell r="AR50">
            <v>0.48064472400000002</v>
          </cell>
          <cell r="AV50">
            <v>0.26579109969999998</v>
          </cell>
          <cell r="AW50" t="str">
            <v>GR</v>
          </cell>
        </row>
        <row r="51">
          <cell r="AR51">
            <v>0.45323371089999998</v>
          </cell>
          <cell r="AV51">
            <v>0.26579109969999998</v>
          </cell>
          <cell r="AW51" t="str">
            <v>DK</v>
          </cell>
        </row>
        <row r="52">
          <cell r="AR52">
            <v>0.2956265052</v>
          </cell>
          <cell r="AV52">
            <v>0.26579109969999998</v>
          </cell>
          <cell r="AW52" t="str">
            <v>DE</v>
          </cell>
        </row>
        <row r="53">
          <cell r="AR53">
            <v>0.27986147290000002</v>
          </cell>
          <cell r="AV53">
            <v>0.26579109969999998</v>
          </cell>
          <cell r="AW53" t="str">
            <v>ES</v>
          </cell>
        </row>
        <row r="54">
          <cell r="AR54">
            <v>0.27699981670000001</v>
          </cell>
          <cell r="AV54">
            <v>0.26579109969999998</v>
          </cell>
          <cell r="AW54" t="str">
            <v>IE</v>
          </cell>
        </row>
        <row r="55">
          <cell r="AR55">
            <v>0.2661815743</v>
          </cell>
          <cell r="AV55">
            <v>0.26579109969999998</v>
          </cell>
          <cell r="AW55" t="str">
            <v>IT</v>
          </cell>
        </row>
        <row r="56">
          <cell r="AR56">
            <v>0.25680312659999999</v>
          </cell>
          <cell r="AV56">
            <v>0.26579109969999998</v>
          </cell>
          <cell r="AW56" t="str">
            <v>BE</v>
          </cell>
        </row>
        <row r="57">
          <cell r="AR57">
            <v>0.25003618170000003</v>
          </cell>
          <cell r="AV57">
            <v>0.26579109969999998</v>
          </cell>
          <cell r="AW57" t="str">
            <v>SE</v>
          </cell>
        </row>
        <row r="58">
          <cell r="AR58">
            <v>0.24281708830000001</v>
          </cell>
          <cell r="AV58">
            <v>0.26579109969999998</v>
          </cell>
          <cell r="AW58" t="str">
            <v>GB</v>
          </cell>
        </row>
        <row r="59">
          <cell r="AR59">
            <v>0.23884312190000001</v>
          </cell>
          <cell r="AV59">
            <v>0.26579109969999998</v>
          </cell>
          <cell r="AW59" t="str">
            <v>CY</v>
          </cell>
        </row>
        <row r="60">
          <cell r="AR60">
            <v>0.22533211559999999</v>
          </cell>
          <cell r="AV60">
            <v>0.26579109969999998</v>
          </cell>
          <cell r="AW60" t="str">
            <v>FR</v>
          </cell>
        </row>
        <row r="61">
          <cell r="AR61">
            <v>0.20478122539999999</v>
          </cell>
          <cell r="AV61">
            <v>0.26579109969999998</v>
          </cell>
          <cell r="AW61" t="str">
            <v>PT</v>
          </cell>
        </row>
        <row r="62">
          <cell r="AR62">
            <v>0.19895270379999999</v>
          </cell>
          <cell r="AV62">
            <v>0.26579109969999998</v>
          </cell>
          <cell r="AW62" t="str">
            <v>FI</v>
          </cell>
        </row>
        <row r="63">
          <cell r="AR63">
            <v>0.1954570373</v>
          </cell>
          <cell r="AV63">
            <v>0.26579109969999998</v>
          </cell>
          <cell r="AW63" t="str">
            <v>NO</v>
          </cell>
        </row>
        <row r="64">
          <cell r="AR64">
            <v>0.151906764</v>
          </cell>
          <cell r="AV64">
            <v>0.26579109969999998</v>
          </cell>
          <cell r="AW64" t="str">
            <v>NL</v>
          </cell>
        </row>
        <row r="65">
          <cell r="AR65">
            <v>0.14019753060000001</v>
          </cell>
          <cell r="AV65">
            <v>0.26579109969999998</v>
          </cell>
          <cell r="AW65" t="str">
            <v>SK</v>
          </cell>
        </row>
        <row r="66">
          <cell r="AR66">
            <v>0.13950057129999999</v>
          </cell>
          <cell r="AV66">
            <v>0.26579109969999998</v>
          </cell>
          <cell r="AW66" t="str">
            <v>AT</v>
          </cell>
        </row>
        <row r="67">
          <cell r="AR67">
            <v>0.1132601474</v>
          </cell>
          <cell r="AV67">
            <v>0.26579109969999998</v>
          </cell>
          <cell r="AW67" t="str">
            <v>CZ</v>
          </cell>
        </row>
        <row r="68">
          <cell r="AR68">
            <v>8.8458343699999997E-2</v>
          </cell>
          <cell r="AV68">
            <v>0.26579109969999998</v>
          </cell>
          <cell r="AW68" t="str">
            <v>LU</v>
          </cell>
        </row>
        <row r="69">
          <cell r="AR69">
            <v>7.4066807600000006E-2</v>
          </cell>
          <cell r="AV69">
            <v>0.26579109969999998</v>
          </cell>
          <cell r="AW69" t="str">
            <v>HU</v>
          </cell>
        </row>
        <row r="70">
          <cell r="AR70">
            <v>6.7486225600000005E-2</v>
          </cell>
          <cell r="AV70">
            <v>0.26579109969999998</v>
          </cell>
          <cell r="AW70" t="str">
            <v>HR</v>
          </cell>
        </row>
        <row r="71">
          <cell r="AR71">
            <v>6.4257916299999995E-2</v>
          </cell>
          <cell r="AV71">
            <v>0.26579109969999998</v>
          </cell>
          <cell r="AW71" t="str">
            <v>PL</v>
          </cell>
        </row>
        <row r="72">
          <cell r="AR72">
            <v>6.36338563E-2</v>
          </cell>
          <cell r="AV72">
            <v>0.26579109969999998</v>
          </cell>
          <cell r="AW72" t="str">
            <v>LV</v>
          </cell>
        </row>
        <row r="73">
          <cell r="AR73">
            <v>5.92328227E-2</v>
          </cell>
          <cell r="AV73">
            <v>0.26579109969999998</v>
          </cell>
          <cell r="AW73">
            <v>0</v>
          </cell>
        </row>
        <row r="74">
          <cell r="AR74">
            <v>4.7298849499999997E-2</v>
          </cell>
          <cell r="AV74">
            <v>0.26579109969999998</v>
          </cell>
          <cell r="AW74" t="str">
            <v>BG</v>
          </cell>
        </row>
        <row r="75">
          <cell r="AR75">
            <v>3.35624468E-2</v>
          </cell>
          <cell r="AV75">
            <v>0.26579109969999998</v>
          </cell>
          <cell r="AW75">
            <v>0</v>
          </cell>
        </row>
        <row r="76">
          <cell r="AR76">
            <v>2.5343087199999999E-2</v>
          </cell>
          <cell r="AV76">
            <v>0.26579109969999998</v>
          </cell>
          <cell r="AW76" t="str">
            <v>LT</v>
          </cell>
        </row>
        <row r="77">
          <cell r="AR77">
            <v>5.8172679E-3</v>
          </cell>
          <cell r="AV77">
            <v>0.26579109969999998</v>
          </cell>
          <cell r="AW77" t="str">
            <v>RO</v>
          </cell>
        </row>
        <row r="78">
          <cell r="AR78">
            <v>4.1913486999999999E-3</v>
          </cell>
          <cell r="AV78">
            <v>0.26579109969999998</v>
          </cell>
          <cell r="AW78">
            <v>0</v>
          </cell>
        </row>
      </sheetData>
      <sheetData sheetId="2" refreshError="1"/>
      <sheetData sheetId="3" refreshError="1"/>
      <sheetData sheetId="4" refreshError="1"/>
      <sheetData sheetId="5" refreshError="1"/>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2:C153" totalsRowShown="0">
  <autoFilter ref="A2:C153" xr:uid="{00000000-000C-0000-FFFF-FFFF00000000}"/>
  <tableColumns count="3">
    <tableColumn id="1" xr3:uid="{00000000-0010-0000-0000-000001000000}" name="Label"/>
    <tableColumn id="2" xr3:uid="{00000000-0010-0000-0000-000002000000}" name="Sheet"/>
    <tableColumn id="3" xr3:uid="{00000000-0010-0000-0000-000003000000}" name="Statistical Annex Item"/>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EBA theme 2">
    <a:dk1>
      <a:srgbClr val="000000"/>
    </a:dk1>
    <a:lt1>
      <a:sysClr val="window" lastClr="FFFFFF"/>
    </a:lt1>
    <a:dk2>
      <a:srgbClr val="2F5773"/>
    </a:dk2>
    <a:lt2>
      <a:srgbClr val="E98E31"/>
    </a:lt2>
    <a:accent1>
      <a:srgbClr val="2F5773"/>
    </a:accent1>
    <a:accent2>
      <a:srgbClr val="EA933B"/>
    </a:accent2>
    <a:accent3>
      <a:srgbClr val="D44D2A"/>
    </a:accent3>
    <a:accent4>
      <a:srgbClr val="49AB74"/>
    </a:accent4>
    <a:accent5>
      <a:srgbClr val="52666E"/>
    </a:accent5>
    <a:accent6>
      <a:srgbClr val="163A5A"/>
    </a:accent6>
    <a:hlink>
      <a:srgbClr val="2F5773"/>
    </a:hlink>
    <a:folHlink>
      <a:srgbClr val="800080"/>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EBA theme 2">
    <a:dk1>
      <a:srgbClr val="000000"/>
    </a:dk1>
    <a:lt1>
      <a:sysClr val="window" lastClr="FFFFFF"/>
    </a:lt1>
    <a:dk2>
      <a:srgbClr val="2F5773"/>
    </a:dk2>
    <a:lt2>
      <a:srgbClr val="E98E31"/>
    </a:lt2>
    <a:accent1>
      <a:srgbClr val="2F5773"/>
    </a:accent1>
    <a:accent2>
      <a:srgbClr val="EA933B"/>
    </a:accent2>
    <a:accent3>
      <a:srgbClr val="D44D2A"/>
    </a:accent3>
    <a:accent4>
      <a:srgbClr val="49AB74"/>
    </a:accent4>
    <a:accent5>
      <a:srgbClr val="52666E"/>
    </a:accent5>
    <a:accent6>
      <a:srgbClr val="163A5A"/>
    </a:accent6>
    <a:hlink>
      <a:srgbClr val="2F5773"/>
    </a:hlink>
    <a:folHlink>
      <a:srgbClr val="800080"/>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EBA theme 2">
    <a:dk1>
      <a:srgbClr val="000000"/>
    </a:dk1>
    <a:lt1>
      <a:sysClr val="window" lastClr="FFFFFF"/>
    </a:lt1>
    <a:dk2>
      <a:srgbClr val="2F5773"/>
    </a:dk2>
    <a:lt2>
      <a:srgbClr val="E98E31"/>
    </a:lt2>
    <a:accent1>
      <a:srgbClr val="2F5773"/>
    </a:accent1>
    <a:accent2>
      <a:srgbClr val="EA933B"/>
    </a:accent2>
    <a:accent3>
      <a:srgbClr val="D44D2A"/>
    </a:accent3>
    <a:accent4>
      <a:srgbClr val="49AB74"/>
    </a:accent4>
    <a:accent5>
      <a:srgbClr val="52666E"/>
    </a:accent5>
    <a:accent6>
      <a:srgbClr val="163A5A"/>
    </a:accent6>
    <a:hlink>
      <a:srgbClr val="2F5773"/>
    </a:hlink>
    <a:folHlink>
      <a:srgbClr val="800080"/>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EBA theme 2">
    <a:dk1>
      <a:srgbClr val="000000"/>
    </a:dk1>
    <a:lt1>
      <a:sysClr val="window" lastClr="FFFFFF"/>
    </a:lt1>
    <a:dk2>
      <a:srgbClr val="2F5773"/>
    </a:dk2>
    <a:lt2>
      <a:srgbClr val="E98E31"/>
    </a:lt2>
    <a:accent1>
      <a:srgbClr val="2F5773"/>
    </a:accent1>
    <a:accent2>
      <a:srgbClr val="EA933B"/>
    </a:accent2>
    <a:accent3>
      <a:srgbClr val="D44D2A"/>
    </a:accent3>
    <a:accent4>
      <a:srgbClr val="49AB74"/>
    </a:accent4>
    <a:accent5>
      <a:srgbClr val="52666E"/>
    </a:accent5>
    <a:accent6>
      <a:srgbClr val="163A5A"/>
    </a:accent6>
    <a:hlink>
      <a:srgbClr val="2F5773"/>
    </a:hlink>
    <a:folHlink>
      <a:srgbClr val="800080"/>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DE727-0014-4805-8AAC-D16F7949D34A}">
  <sheetPr codeName="Sheet26"/>
  <dimension ref="A1:T35"/>
  <sheetViews>
    <sheetView showGridLines="0" tabSelected="1" zoomScale="80" zoomScaleNormal="80" workbookViewId="0">
      <selection activeCell="B11" sqref="B11:G11"/>
    </sheetView>
  </sheetViews>
  <sheetFormatPr defaultColWidth="0" defaultRowHeight="14.4" zeroHeight="1"/>
  <cols>
    <col min="1" max="1" width="3.77734375" customWidth="1"/>
    <col min="2" max="2" width="36.5546875" customWidth="1"/>
    <col min="3" max="3" width="11.5546875" bestFit="1" customWidth="1"/>
    <col min="4" max="4" width="1.5546875" customWidth="1"/>
    <col min="5" max="5" width="54.5546875" customWidth="1"/>
    <col min="6" max="7" width="10.5546875" customWidth="1"/>
    <col min="8" max="8" width="8.21875" customWidth="1"/>
    <col min="9" max="19" width="9.21875" hidden="1" customWidth="1"/>
    <col min="20" max="20" width="21" hidden="1" customWidth="1"/>
    <col min="21" max="16384" width="9.21875" hidden="1"/>
  </cols>
  <sheetData>
    <row r="1" spans="1:20">
      <c r="A1" t="s">
        <v>5269</v>
      </c>
    </row>
    <row r="2" spans="1:20" ht="21">
      <c r="G2" s="29" t="s">
        <v>680</v>
      </c>
    </row>
    <row r="3" spans="1:20" ht="18">
      <c r="G3" s="30" t="str">
        <f>+'Reference Dates'!$C$4</f>
        <v>Q42023 Data</v>
      </c>
    </row>
    <row r="4" spans="1:20" ht="18">
      <c r="E4" s="501" t="s">
        <v>2476</v>
      </c>
      <c r="F4" s="501"/>
      <c r="G4" s="501"/>
    </row>
    <row r="5" spans="1:20">
      <c r="O5" s="99" t="s">
        <v>1478</v>
      </c>
      <c r="P5" s="100" t="s">
        <v>1479</v>
      </c>
      <c r="Q5" s="100" t="s">
        <v>681</v>
      </c>
      <c r="R5" s="101" t="s">
        <v>1480</v>
      </c>
      <c r="S5" s="58"/>
      <c r="T5" s="99" t="s">
        <v>1484</v>
      </c>
    </row>
    <row r="6" spans="1:20">
      <c r="O6" s="102" t="s">
        <v>0</v>
      </c>
      <c r="P6" s="103">
        <v>1</v>
      </c>
      <c r="Q6" s="103" t="s">
        <v>65</v>
      </c>
      <c r="R6" s="104" t="s">
        <v>0</v>
      </c>
      <c r="S6" s="58"/>
      <c r="T6" s="108" t="s">
        <v>676</v>
      </c>
    </row>
    <row r="7" spans="1:20" ht="18">
      <c r="B7" s="27" t="s">
        <v>679</v>
      </c>
      <c r="E7" s="31" t="s">
        <v>6090</v>
      </c>
      <c r="F7" s="31"/>
      <c r="G7" s="31" t="s">
        <v>681</v>
      </c>
      <c r="O7" s="102" t="s">
        <v>1</v>
      </c>
      <c r="P7" s="103">
        <v>2</v>
      </c>
      <c r="Q7" s="103" t="s">
        <v>66</v>
      </c>
      <c r="R7" s="104" t="s">
        <v>1</v>
      </c>
      <c r="S7" s="58"/>
      <c r="T7" s="108" t="s">
        <v>5264</v>
      </c>
    </row>
    <row r="8" spans="1:20" ht="49.5" customHeight="1">
      <c r="B8" s="502" t="s">
        <v>0</v>
      </c>
      <c r="C8" s="502"/>
      <c r="E8" s="23">
        <f>IFERROR(VLOOKUP(B8,$O$6:$Q$27,2,0),"")</f>
        <v>1</v>
      </c>
      <c r="G8" s="52" t="str">
        <f>IFERROR(VLOOKUP(B8,$O$6:$Q$27,3,0),"")</f>
        <v>SVC_1</v>
      </c>
      <c r="O8" s="102" t="s">
        <v>67</v>
      </c>
      <c r="P8" s="103">
        <v>3</v>
      </c>
      <c r="Q8" s="103" t="s">
        <v>64</v>
      </c>
      <c r="R8" s="104" t="s">
        <v>67</v>
      </c>
      <c r="S8" s="58"/>
      <c r="T8" s="58" t="s">
        <v>5265</v>
      </c>
    </row>
    <row r="9" spans="1:20">
      <c r="O9" s="102" t="s">
        <v>621</v>
      </c>
      <c r="P9" s="103">
        <v>4</v>
      </c>
      <c r="Q9" s="103" t="s">
        <v>625</v>
      </c>
      <c r="R9" s="104" t="s">
        <v>621</v>
      </c>
      <c r="S9" s="58"/>
      <c r="T9" s="58" t="s">
        <v>5266</v>
      </c>
    </row>
    <row r="10" spans="1:20" ht="17.399999999999999">
      <c r="B10" s="499" t="s">
        <v>678</v>
      </c>
      <c r="O10" s="102" t="s">
        <v>2426</v>
      </c>
      <c r="P10" s="103">
        <v>5</v>
      </c>
      <c r="Q10" s="103" t="s">
        <v>1092</v>
      </c>
      <c r="R10" s="104" t="s">
        <v>1091</v>
      </c>
      <c r="S10" s="58"/>
      <c r="T10" s="58" t="s">
        <v>5267</v>
      </c>
    </row>
    <row r="11" spans="1:20" ht="41.25" customHeight="1">
      <c r="B11" s="503" t="s">
        <v>676</v>
      </c>
      <c r="C11" s="503"/>
      <c r="D11" s="503"/>
      <c r="E11" s="503"/>
      <c r="F11" s="503"/>
      <c r="G11" s="503"/>
      <c r="I11" t="str">
        <f>IFERROR((LEFT($B$11,FIND(" ",$B$11)-1)),$B$11)</f>
        <v>Assets</v>
      </c>
      <c r="O11" s="102" t="s">
        <v>1089</v>
      </c>
      <c r="P11" s="103">
        <v>6</v>
      </c>
      <c r="Q11" s="103" t="s">
        <v>1090</v>
      </c>
      <c r="R11" s="104" t="s">
        <v>1089</v>
      </c>
      <c r="S11" s="58"/>
      <c r="T11" s="58" t="s">
        <v>5590</v>
      </c>
    </row>
    <row r="12" spans="1:20">
      <c r="O12" s="102" t="s">
        <v>109</v>
      </c>
      <c r="P12" s="103">
        <v>7</v>
      </c>
      <c r="Q12" s="103" t="s">
        <v>126</v>
      </c>
      <c r="R12" s="104" t="s">
        <v>109</v>
      </c>
      <c r="S12" s="58"/>
      <c r="T12" s="108" t="s">
        <v>1481</v>
      </c>
    </row>
    <row r="13" spans="1:20">
      <c r="B13" s="363"/>
      <c r="O13" s="102" t="s">
        <v>624</v>
      </c>
      <c r="P13" s="103">
        <v>8</v>
      </c>
      <c r="Q13" s="103" t="s">
        <v>632</v>
      </c>
      <c r="R13" s="104" t="s">
        <v>624</v>
      </c>
      <c r="S13" s="58"/>
      <c r="T13" s="108" t="s">
        <v>1482</v>
      </c>
    </row>
    <row r="14" spans="1:20">
      <c r="O14" s="102" t="s">
        <v>626</v>
      </c>
      <c r="P14" s="103">
        <v>9</v>
      </c>
      <c r="Q14" s="103" t="s">
        <v>633</v>
      </c>
      <c r="R14" s="104" t="s">
        <v>626</v>
      </c>
      <c r="S14" s="58"/>
      <c r="T14" s="108" t="s">
        <v>677</v>
      </c>
    </row>
    <row r="15" spans="1:20">
      <c r="B15" s="98" t="s">
        <v>6091</v>
      </c>
      <c r="O15" s="102" t="s">
        <v>622</v>
      </c>
      <c r="P15" s="103">
        <v>10</v>
      </c>
      <c r="Q15" s="103" t="s">
        <v>592</v>
      </c>
      <c r="R15" s="104" t="s">
        <v>622</v>
      </c>
      <c r="S15" s="58"/>
      <c r="T15" s="424" t="s">
        <v>6148</v>
      </c>
    </row>
    <row r="16" spans="1:20">
      <c r="O16" s="102" t="s">
        <v>8</v>
      </c>
      <c r="P16" s="103">
        <v>11</v>
      </c>
      <c r="Q16" s="103" t="s">
        <v>68</v>
      </c>
      <c r="R16" s="104" t="s">
        <v>8</v>
      </c>
      <c r="S16" s="58"/>
      <c r="T16" s="58" t="s">
        <v>5268</v>
      </c>
    </row>
    <row r="17" spans="15:20" hidden="1">
      <c r="O17" s="102" t="s">
        <v>10</v>
      </c>
      <c r="P17" s="103">
        <v>12</v>
      </c>
      <c r="Q17" s="103" t="s">
        <v>70</v>
      </c>
      <c r="R17" s="104" t="s">
        <v>10</v>
      </c>
      <c r="S17" s="58"/>
      <c r="T17" s="108" t="s">
        <v>55</v>
      </c>
    </row>
    <row r="18" spans="15:20" hidden="1">
      <c r="O18" s="102" t="s">
        <v>101</v>
      </c>
      <c r="P18" s="103">
        <v>13</v>
      </c>
      <c r="Q18" s="103" t="s">
        <v>69</v>
      </c>
      <c r="R18" s="104" t="s">
        <v>101</v>
      </c>
      <c r="S18" s="58"/>
      <c r="T18" s="58"/>
    </row>
    <row r="19" spans="15:20" hidden="1">
      <c r="O19" s="102" t="s">
        <v>1381</v>
      </c>
      <c r="P19" s="103">
        <v>14</v>
      </c>
      <c r="Q19" s="103" t="s">
        <v>71</v>
      </c>
      <c r="R19" s="104" t="s">
        <v>1381</v>
      </c>
      <c r="S19" s="58"/>
    </row>
    <row r="20" spans="15:20" hidden="1">
      <c r="O20" s="102" t="s">
        <v>1382</v>
      </c>
      <c r="P20" s="103">
        <v>15</v>
      </c>
      <c r="Q20" s="103" t="s">
        <v>125</v>
      </c>
      <c r="R20" s="104" t="s">
        <v>1382</v>
      </c>
      <c r="S20" s="58"/>
    </row>
    <row r="21" spans="15:20" hidden="1">
      <c r="O21" s="102" t="s">
        <v>2462</v>
      </c>
      <c r="P21" s="103">
        <v>16</v>
      </c>
      <c r="Q21" s="103" t="s">
        <v>124</v>
      </c>
      <c r="R21" s="104" t="s">
        <v>2462</v>
      </c>
      <c r="S21" s="58"/>
      <c r="T21" s="58"/>
    </row>
    <row r="22" spans="15:20" hidden="1">
      <c r="O22" s="102" t="s">
        <v>108</v>
      </c>
      <c r="P22" s="103">
        <v>17</v>
      </c>
      <c r="Q22" s="103" t="s">
        <v>72</v>
      </c>
      <c r="R22" s="104" t="s">
        <v>108</v>
      </c>
      <c r="S22" s="58"/>
      <c r="T22" s="58"/>
    </row>
    <row r="23" spans="15:20" hidden="1">
      <c r="O23" s="102" t="s">
        <v>1473</v>
      </c>
      <c r="P23" s="103">
        <v>18</v>
      </c>
      <c r="Q23" s="103" t="s">
        <v>1474</v>
      </c>
      <c r="R23" s="104" t="s">
        <v>1473</v>
      </c>
      <c r="S23" s="58"/>
      <c r="T23" s="58"/>
    </row>
    <row r="24" spans="15:20" hidden="1">
      <c r="O24" s="102" t="s">
        <v>102</v>
      </c>
      <c r="P24" s="103">
        <v>19</v>
      </c>
      <c r="Q24" s="103" t="s">
        <v>610</v>
      </c>
      <c r="R24" s="104" t="s">
        <v>102</v>
      </c>
      <c r="S24" s="58"/>
      <c r="T24" s="58"/>
    </row>
    <row r="25" spans="15:20" hidden="1">
      <c r="O25" s="102" t="s">
        <v>73</v>
      </c>
      <c r="P25" s="103">
        <v>20</v>
      </c>
      <c r="Q25" s="103" t="s">
        <v>634</v>
      </c>
      <c r="R25" s="104" t="s">
        <v>73</v>
      </c>
      <c r="S25" s="58"/>
      <c r="T25" s="58"/>
    </row>
    <row r="26" spans="15:20" hidden="1">
      <c r="O26" s="105" t="s">
        <v>1103</v>
      </c>
      <c r="P26" s="106">
        <v>21</v>
      </c>
      <c r="Q26" s="106" t="s">
        <v>1094</v>
      </c>
      <c r="R26" s="107" t="s">
        <v>1103</v>
      </c>
      <c r="S26" s="58"/>
      <c r="T26" s="58"/>
    </row>
    <row r="27" spans="15:20" hidden="1">
      <c r="O27" s="407" t="s">
        <v>6147</v>
      </c>
      <c r="P27" s="408">
        <v>22</v>
      </c>
      <c r="Q27" s="106" t="s">
        <v>6149</v>
      </c>
      <c r="R27" s="407" t="s">
        <v>6147</v>
      </c>
      <c r="T27" s="58"/>
    </row>
    <row r="28" spans="15:20" hidden="1">
      <c r="T28" s="58"/>
    </row>
    <row r="29" spans="15:20" hidden="1">
      <c r="T29" s="58"/>
    </row>
    <row r="33" customFormat="1" hidden="1"/>
    <row r="34" customFormat="1" hidden="1"/>
    <row r="35" customFormat="1" hidden="1"/>
  </sheetData>
  <sheetProtection algorithmName="SHA-512" hashValue="fqd5RXXJ2+sCsDrtNx9/bSThaJd2E/KNEjaDCkZ5q8LQCERhLDpyMFC8Si7dxdcf8EOE4YtFKjINvJHq12+FVw==" saltValue="X6iVHwzOyBek57MzBd3k8w==" spinCount="100000" sheet="1" objects="1" scenarios="1"/>
  <mergeCells count="3">
    <mergeCell ref="E4:G4"/>
    <mergeCell ref="B8:C8"/>
    <mergeCell ref="B11:G11"/>
  </mergeCells>
  <dataValidations count="2">
    <dataValidation type="list" allowBlank="1" showInputMessage="1" showErrorMessage="1" sqref="B8:C8" xr:uid="{BA53A9D6-3A42-4E50-BE01-CDDE82B871B1}">
      <formula1>$O$6:$O$27</formula1>
    </dataValidation>
    <dataValidation type="list" allowBlank="1" showInputMessage="1" showErrorMessage="1" sqref="B11:G11" xr:uid="{49961449-075E-4248-BB91-C8AEA9A2C8F3}">
      <formula1>SheetType</formula1>
    </dataValidation>
  </dataValidation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A1:BK81"/>
  <sheetViews>
    <sheetView showGridLines="0" zoomScale="60" zoomScaleNormal="60" workbookViewId="0">
      <selection activeCell="A30" sqref="A30:XFD1048576"/>
    </sheetView>
  </sheetViews>
  <sheetFormatPr defaultColWidth="0" defaultRowHeight="21.6" customHeight="1" zeroHeight="1"/>
  <cols>
    <col min="1" max="1" width="5.5546875" style="377" customWidth="1"/>
    <col min="2" max="16" width="12.5546875" style="377" customWidth="1"/>
    <col min="17" max="17" width="4.5546875" style="377" customWidth="1"/>
    <col min="18" max="40" width="13" style="377" hidden="1" customWidth="1"/>
    <col min="41" max="41" width="25.21875" style="377" hidden="1" customWidth="1"/>
    <col min="42" max="63" width="0" style="377" hidden="1" customWidth="1"/>
    <col min="64" max="16384" width="13" style="377" hidden="1"/>
  </cols>
  <sheetData>
    <row r="1" spans="1:63" ht="20.25" customHeight="1" thickBot="1">
      <c r="A1"/>
      <c r="B1"/>
      <c r="C1"/>
      <c r="D1"/>
      <c r="E1"/>
      <c r="F1"/>
      <c r="G1"/>
      <c r="H1"/>
      <c r="I1"/>
      <c r="J1"/>
      <c r="K1"/>
      <c r="L1"/>
      <c r="M1"/>
      <c r="N1"/>
      <c r="O1"/>
      <c r="P1"/>
      <c r="Q1"/>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row>
    <row r="2" spans="1:63" ht="60" customHeight="1" thickTop="1">
      <c r="A2" s="32"/>
      <c r="B2" s="504" t="str">
        <f>$AR$21</f>
        <v>Solvency</v>
      </c>
      <c r="C2" s="504"/>
      <c r="D2" s="504"/>
      <c r="E2" s="504"/>
      <c r="F2" s="504"/>
      <c r="G2" s="504"/>
      <c r="H2" s="504"/>
      <c r="I2" s="504"/>
      <c r="J2" s="504"/>
      <c r="K2" s="504"/>
      <c r="L2" s="504"/>
      <c r="M2" s="504"/>
      <c r="N2" s="504"/>
      <c r="O2" s="505"/>
      <c r="P2" s="505"/>
      <c r="Q2" s="32"/>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row>
    <row r="3" spans="1:63" ht="40.049999999999997" customHeight="1" thickBot="1">
      <c r="A3" s="8"/>
      <c r="B3" s="506" t="str">
        <f>AM21&amp;" - "&amp;$AO$20</f>
        <v>1 - Tier 1 capital ratio</v>
      </c>
      <c r="C3" s="507"/>
      <c r="D3" s="507"/>
      <c r="E3" s="507"/>
      <c r="F3" s="507"/>
      <c r="G3" s="507"/>
      <c r="H3" s="507"/>
      <c r="I3" s="507"/>
      <c r="J3" s="507"/>
      <c r="K3" s="507"/>
      <c r="L3" s="507"/>
      <c r="M3" s="507"/>
      <c r="N3" s="507"/>
      <c r="O3" s="507"/>
      <c r="P3" s="507"/>
      <c r="Q3" s="8"/>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row>
    <row r="4" spans="1:63" ht="33.75" customHeight="1" thickTop="1">
      <c r="A4"/>
      <c r="B4" s="54" t="s">
        <v>1377</v>
      </c>
      <c r="C4" s="53"/>
      <c r="D4" s="53"/>
      <c r="E4" s="53"/>
      <c r="F4" s="53"/>
      <c r="G4" s="53"/>
      <c r="H4" s="53"/>
      <c r="I4" s="53"/>
      <c r="J4" s="53"/>
      <c r="K4" s="53"/>
      <c r="L4" s="53"/>
      <c r="M4" s="53"/>
      <c r="N4" s="53"/>
      <c r="O4" s="53"/>
      <c r="P4" s="53"/>
      <c r="Q4"/>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row>
    <row r="5" spans="1:63" ht="40.049999999999997" customHeight="1">
      <c r="A5" s="4"/>
      <c r="B5" s="508" t="s">
        <v>36</v>
      </c>
      <c r="C5" s="508"/>
      <c r="D5" s="509"/>
      <c r="E5" s="509"/>
      <c r="F5" s="509"/>
      <c r="G5" s="509"/>
      <c r="H5" s="509"/>
      <c r="I5" s="33"/>
      <c r="J5" s="508" t="s">
        <v>56</v>
      </c>
      <c r="K5" s="508"/>
      <c r="L5" s="508"/>
      <c r="M5" s="508"/>
      <c r="N5" s="508"/>
      <c r="O5" s="508"/>
      <c r="P5" s="508"/>
      <c r="Q5" s="34"/>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7"/>
      <c r="BH5" s="57"/>
      <c r="BI5" s="57"/>
      <c r="BJ5" s="57"/>
      <c r="BK5" s="57"/>
    </row>
    <row r="6" spans="1:63" ht="380.1" customHeight="1" thickBot="1">
      <c r="A6"/>
      <c r="B6" s="510"/>
      <c r="C6" s="510"/>
      <c r="D6" s="510"/>
      <c r="E6" s="510"/>
      <c r="F6" s="510"/>
      <c r="G6" s="510"/>
      <c r="H6" s="510"/>
      <c r="I6"/>
      <c r="J6" s="510"/>
      <c r="K6" s="510"/>
      <c r="L6" s="510"/>
      <c r="M6" s="510"/>
      <c r="N6" s="510"/>
      <c r="O6" s="510"/>
      <c r="P6" s="510"/>
      <c r="Q6"/>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row>
    <row r="7" spans="1:63" ht="50.1" customHeight="1" thickTop="1" thickBot="1">
      <c r="A7"/>
      <c r="B7" s="511" t="s">
        <v>6078</v>
      </c>
      <c r="C7" s="511"/>
      <c r="D7" s="511"/>
      <c r="E7" s="511"/>
      <c r="F7" s="511"/>
      <c r="G7" s="511"/>
      <c r="H7" s="511"/>
      <c r="I7" s="35"/>
      <c r="J7" s="511" t="str">
        <f>IF(AK21="PFT_43","Total numerator and denominator. 2018Q1=100.","Total numerator and denominator.
"&amp;
IF(NOT(ISNA($AS$25)), YEAR($AM$25), IF(NOT(ISNA($AS$26)), YEAR($AM$26), IF(NOT(ISNA($AS$27)), YEAR($AM$27), IF(NOT(ISNA($AS$29)), YEAR($AM$29), IF(NOT(ISNA(#REF!)), YEAR($AM$30),IF(NOT(ISNA($AS$31)), YEAR($AM$31),IF(NOT(ISNA($AS$32)), YEAR($AM$32),IF(NOT(ISNA($AS$33)), YEAR($AM$33),IF(NOT(ISNA($AS$34)), YEAR($AM$34),IF(NOT(ISNA($AS$35)), YEAR($AM$35),IF(NOT(ISNA($AS$36)), YEAR($AM$36),YEAR($AM$37))))))))))))
&amp;"Q"&amp;
IF(NOT(ISNA($AS$25)),ROUNDUP(MONTH($AM$25)/3,0), IF(NOT(ISNA($AS$26)),ROUNDUP(MONTH($AM$26)/3,0), IF(NOT(ISNA($AS$27)), ROUNDUP(MONTH($AM$27)/3,0), IF(NOT(ISNA($AS$29)), ROUNDUP(MONTH($AM$29)/3,0),NOT(ISNA($AS$30))))))
&amp;" = 100.")</f>
        <v>Total numerator and denominator.
2021Q1 = 100.</v>
      </c>
      <c r="K7" s="511"/>
      <c r="L7" s="511"/>
      <c r="M7" s="511"/>
      <c r="N7" s="511"/>
      <c r="O7" s="511"/>
      <c r="P7" s="511"/>
      <c r="Q7"/>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c r="BA7" s="58"/>
      <c r="BB7" s="58"/>
      <c r="BC7" s="58"/>
      <c r="BD7" s="58"/>
      <c r="BE7" s="58"/>
      <c r="BF7" s="58"/>
      <c r="BG7" s="58"/>
      <c r="BH7" s="58"/>
      <c r="BI7" s="58"/>
      <c r="BJ7" s="58"/>
      <c r="BK7" s="58"/>
    </row>
    <row r="8" spans="1:63" ht="15" customHeight="1" thickTop="1">
      <c r="A8"/>
      <c r="B8" s="36"/>
      <c r="C8" s="36"/>
      <c r="D8" s="36"/>
      <c r="E8" s="36"/>
      <c r="F8" s="36"/>
      <c r="G8" s="36"/>
      <c r="H8" s="36"/>
      <c r="I8" s="36"/>
      <c r="J8" s="36"/>
      <c r="K8" s="36"/>
      <c r="L8" s="36"/>
      <c r="M8" s="36"/>
      <c r="N8" s="36"/>
      <c r="O8"/>
      <c r="P8" s="36"/>
      <c r="Q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S8" s="58"/>
      <c r="AT8" s="58"/>
      <c r="AU8" s="58"/>
      <c r="AV8" s="58"/>
      <c r="AW8" s="58"/>
      <c r="AX8" s="58"/>
      <c r="AY8" s="58"/>
      <c r="AZ8" s="58"/>
      <c r="BA8" s="58"/>
      <c r="BB8" s="58"/>
      <c r="BC8" s="58"/>
      <c r="BD8" s="58"/>
      <c r="BE8" s="58"/>
      <c r="BF8" s="58"/>
      <c r="BG8" s="58"/>
      <c r="BH8" s="58"/>
      <c r="BI8" s="58"/>
      <c r="BJ8" s="58"/>
      <c r="BK8" s="58"/>
    </row>
    <row r="9" spans="1:63" ht="40.049999999999997" customHeight="1">
      <c r="A9" s="4"/>
      <c r="B9" s="508" t="str">
        <f>"Country dispersion (as of "&amp; YEAR(MAX(AM25:AM46))&amp;" Q"&amp;(ROUNDUP((MONTH(MAX(AM25:AM46))/3),0))&amp;")"</f>
        <v>Country dispersion (as of 2023 Q4)</v>
      </c>
      <c r="C9" s="508"/>
      <c r="D9" s="508"/>
      <c r="E9" s="508"/>
      <c r="F9" s="508"/>
      <c r="G9" s="508"/>
      <c r="H9" s="508"/>
      <c r="I9" s="37"/>
      <c r="J9" s="508" t="s">
        <v>57</v>
      </c>
      <c r="K9" s="508"/>
      <c r="L9" s="508"/>
      <c r="M9" s="508"/>
      <c r="N9" s="508"/>
      <c r="O9" s="508"/>
      <c r="P9" s="508"/>
      <c r="Q9" s="4"/>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row>
    <row r="10" spans="1:63" ht="380.1" customHeight="1" thickBot="1">
      <c r="A10"/>
      <c r="B10" s="510"/>
      <c r="C10" s="510"/>
      <c r="D10" s="510"/>
      <c r="E10" s="510"/>
      <c r="F10" s="510"/>
      <c r="G10" s="510"/>
      <c r="H10" s="510"/>
      <c r="I10"/>
      <c r="J10" s="510"/>
      <c r="K10" s="510"/>
      <c r="L10" s="510"/>
      <c r="M10" s="510"/>
      <c r="N10" s="510"/>
      <c r="O10" s="510"/>
      <c r="P10" s="510"/>
      <c r="Q10"/>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row>
    <row r="11" spans="1:63" ht="49.5" customHeight="1" thickTop="1" thickBot="1">
      <c r="A11"/>
      <c r="B11" s="511" t="s">
        <v>6700</v>
      </c>
      <c r="C11" s="511"/>
      <c r="D11" s="511"/>
      <c r="E11" s="511"/>
      <c r="F11" s="511"/>
      <c r="G11" s="511"/>
      <c r="H11" s="511"/>
      <c r="I11" s="35"/>
      <c r="J11" s="511" t="str">
        <f>"Weighted average. Banks are classified in the size class according to the their average total assets between 2014Q4 and "&amp;YEAR(MAX(AM25:AM46))&amp;"Q"&amp;(ROUNDUP(MONTH(MAX(AM25:AM46))/3,0))&amp;IF(AN49="Y",". Non-FINREP banks are assigned to the bucket of small banks.",". ")</f>
        <v xml:space="preserve">Weighted average. Banks are classified in the size class according to the their average total assets between 2014Q4 and 2023Q4. </v>
      </c>
      <c r="K11" s="511"/>
      <c r="L11" s="511"/>
      <c r="M11" s="511"/>
      <c r="N11" s="511"/>
      <c r="O11" s="511"/>
      <c r="P11" s="511"/>
      <c r="Q11"/>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c r="BA11" s="58"/>
      <c r="BB11" s="58"/>
      <c r="BC11" s="58"/>
      <c r="BD11" s="58"/>
      <c r="BE11" s="58"/>
      <c r="BF11" s="58"/>
      <c r="BG11" s="58"/>
      <c r="BH11" s="58"/>
      <c r="BI11" s="58"/>
      <c r="BJ11" s="58"/>
      <c r="BK11" s="58"/>
    </row>
    <row r="12" spans="1:63" ht="8.1" customHeight="1" thickTop="1">
      <c r="A12"/>
      <c r="B12"/>
      <c r="C12"/>
      <c r="D12"/>
      <c r="E12"/>
      <c r="F12"/>
      <c r="G12"/>
      <c r="H12"/>
      <c r="I12"/>
      <c r="J12"/>
      <c r="K12"/>
      <c r="L12"/>
      <c r="M12"/>
      <c r="N12"/>
      <c r="O12"/>
      <c r="P12"/>
      <c r="Q12"/>
      <c r="R12" s="58"/>
      <c r="S12" s="58"/>
      <c r="T12" s="58"/>
      <c r="U12" s="58"/>
      <c r="V12" s="58"/>
      <c r="W12" s="58"/>
      <c r="X12" s="58"/>
      <c r="Y12" s="58"/>
      <c r="Z12" s="58"/>
      <c r="AA12" s="58"/>
      <c r="AB12" s="58"/>
      <c r="AC12" s="58"/>
      <c r="AD12" s="58"/>
      <c r="AE12" s="58"/>
      <c r="AF12" s="58"/>
      <c r="AG12" s="58"/>
      <c r="AH12" s="58"/>
      <c r="AI12" s="58"/>
      <c r="AJ12" s="58"/>
      <c r="AK12" s="58"/>
      <c r="AL12" s="58"/>
      <c r="AM12" s="58"/>
      <c r="AN12" s="58"/>
      <c r="AO12" s="58"/>
      <c r="AP12" s="58"/>
      <c r="AQ12" s="58"/>
      <c r="AR12" s="58"/>
      <c r="AS12" s="58"/>
      <c r="AT12" s="58"/>
      <c r="AU12" s="58"/>
      <c r="AV12" s="58"/>
      <c r="AW12" s="58"/>
      <c r="AX12" s="58"/>
      <c r="AY12" s="58"/>
      <c r="AZ12" s="58"/>
      <c r="BA12" s="58"/>
      <c r="BB12" s="58"/>
      <c r="BC12" s="58"/>
      <c r="BD12" s="58"/>
      <c r="BE12" s="58"/>
      <c r="BF12" s="58"/>
      <c r="BG12" s="58"/>
      <c r="BH12" s="58"/>
      <c r="BI12" s="58"/>
      <c r="BJ12" s="58"/>
      <c r="BK12" s="58"/>
    </row>
    <row r="13" spans="1:63" ht="8.1" customHeight="1">
      <c r="A13"/>
      <c r="B13"/>
      <c r="C13"/>
      <c r="D13"/>
      <c r="E13"/>
      <c r="F13"/>
      <c r="G13"/>
      <c r="H13"/>
      <c r="I13"/>
      <c r="J13"/>
      <c r="K13"/>
      <c r="L13"/>
      <c r="M13"/>
      <c r="N13"/>
      <c r="O13"/>
      <c r="P13"/>
      <c r="Q13"/>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c r="BA13" s="58"/>
      <c r="BB13" s="58"/>
      <c r="BC13" s="58"/>
      <c r="BD13" s="58"/>
      <c r="BE13" s="58"/>
      <c r="BF13" s="58"/>
      <c r="BG13" s="58"/>
      <c r="BH13" s="58"/>
      <c r="BI13" s="58"/>
      <c r="BJ13" s="58"/>
      <c r="BK13" s="58"/>
    </row>
    <row r="14" spans="1:63" ht="30" customHeight="1">
      <c r="A14" s="6"/>
      <c r="B14" s="514" t="s">
        <v>59</v>
      </c>
      <c r="C14" s="514"/>
      <c r="D14" s="514"/>
      <c r="E14" s="514" t="s">
        <v>4</v>
      </c>
      <c r="F14" s="514"/>
      <c r="G14" s="514"/>
      <c r="H14" s="514" t="s">
        <v>1467</v>
      </c>
      <c r="I14" s="514"/>
      <c r="J14" s="514"/>
      <c r="K14" s="514" t="s">
        <v>1468</v>
      </c>
      <c r="L14" s="514"/>
      <c r="M14" s="514"/>
      <c r="N14" s="514" t="s">
        <v>1469</v>
      </c>
      <c r="O14" s="514"/>
      <c r="P14" s="514"/>
      <c r="Q14" s="6"/>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row>
    <row r="15" spans="1:63" ht="12" customHeight="1">
      <c r="A15"/>
      <c r="B15" s="38"/>
      <c r="C15" s="38"/>
      <c r="D15" s="38"/>
      <c r="E15" s="38"/>
      <c r="F15" s="38"/>
      <c r="G15" s="38"/>
      <c r="H15" s="39"/>
      <c r="I15" s="40"/>
      <c r="J15" s="39"/>
      <c r="K15" s="39"/>
      <c r="L15" s="40"/>
      <c r="M15" s="39"/>
      <c r="N15" s="39"/>
      <c r="O15" s="40"/>
      <c r="P15" s="39"/>
      <c r="Q15"/>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c r="BA15" s="58"/>
      <c r="BB15" s="58"/>
      <c r="BC15" s="58"/>
      <c r="BD15" s="58"/>
      <c r="BE15" s="58"/>
      <c r="BF15" s="58"/>
      <c r="BG15" s="58"/>
      <c r="BH15" s="58"/>
      <c r="BI15" s="58"/>
      <c r="BJ15" s="58"/>
      <c r="BK15" s="58"/>
    </row>
    <row r="16" spans="1:63" ht="22.05" customHeight="1">
      <c r="A16" s="3"/>
      <c r="B16" s="41"/>
      <c r="C16" s="42">
        <f>AM25</f>
        <v>44256</v>
      </c>
      <c r="D16" s="43"/>
      <c r="E16" s="43"/>
      <c r="F16" s="44">
        <f t="shared" ref="F16:F27" si="0">IF(AND(YEAR(C16)&lt;2018,$AK$21="PFT_43"),"",IFERROR(VLOOKUP($C16,$AM$25:$BB$43,8,FALSE), ""))</f>
        <v>0.17051875258602764</v>
      </c>
      <c r="G16" s="44"/>
      <c r="H16" s="44"/>
      <c r="I16" s="44">
        <f t="shared" ref="I16:I27" si="1">IF(AND(YEAR(C16)&lt;2018,$AK$21="PFT_43"),"",IFERROR(VLOOKUP($C16,$AM$25:$BB$43,5,FALSE), ""))</f>
        <v>0.15746647821923773</v>
      </c>
      <c r="J16" s="44"/>
      <c r="K16" s="44"/>
      <c r="L16" s="44">
        <f t="shared" ref="L16:L27" si="2">IF(AND(YEAR(C16)&lt;2018,$AK$21="PFT_43"),"",IFERROR(VLOOKUP($C16,$AM$25:$BB$43,6,FALSE), ""))</f>
        <v>0.18076683245221453</v>
      </c>
      <c r="M16" s="44"/>
      <c r="N16" s="44"/>
      <c r="O16" s="44">
        <f t="shared" ref="O16:O27" si="3">IF(AND(YEAR(C16)&lt;2018,$AK$21="PFT_43"),"",IFERROR(VLOOKUP($C16,$AM$25:$BB$43,9,FALSE), ""))</f>
        <v>0.21095955215492782</v>
      </c>
      <c r="P16" s="41"/>
      <c r="Q16" s="3"/>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row>
    <row r="17" spans="1:63" ht="22.05" customHeight="1">
      <c r="A17" s="3"/>
      <c r="B17" s="45"/>
      <c r="C17" s="46">
        <f>AM26</f>
        <v>44348</v>
      </c>
      <c r="D17" s="47"/>
      <c r="E17" s="47"/>
      <c r="F17" s="48">
        <f t="shared" si="0"/>
        <v>0.1708323297587086</v>
      </c>
      <c r="G17" s="48"/>
      <c r="H17" s="48"/>
      <c r="I17" s="48">
        <f t="shared" si="1"/>
        <v>0.15581416171803159</v>
      </c>
      <c r="J17" s="48"/>
      <c r="K17" s="48"/>
      <c r="L17" s="48">
        <f t="shared" si="2"/>
        <v>0.17609639654820602</v>
      </c>
      <c r="M17" s="48"/>
      <c r="N17" s="48"/>
      <c r="O17" s="48">
        <f t="shared" si="3"/>
        <v>0.21283776140846916</v>
      </c>
      <c r="P17" s="45"/>
      <c r="Q17" s="3"/>
      <c r="R17" s="62"/>
      <c r="S17" s="62"/>
      <c r="T17" s="62"/>
      <c r="U17" s="62"/>
      <c r="V17" s="62"/>
      <c r="W17" s="62"/>
      <c r="X17" s="62"/>
      <c r="Y17" s="62"/>
      <c r="Z17" s="62"/>
      <c r="AA17" s="62"/>
      <c r="AB17" s="62"/>
      <c r="AC17" s="62"/>
      <c r="AD17" s="62"/>
      <c r="AE17" s="62"/>
      <c r="AF17" s="62"/>
      <c r="AG17" s="62"/>
      <c r="AH17" s="62"/>
      <c r="AI17" s="62"/>
      <c r="AJ17" s="62"/>
      <c r="AK17" s="62"/>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2"/>
    </row>
    <row r="18" spans="1:63" ht="22.05" customHeight="1">
      <c r="A18" s="3"/>
      <c r="B18" s="49"/>
      <c r="C18" s="42">
        <f>AM27</f>
        <v>44440</v>
      </c>
      <c r="D18" s="43"/>
      <c r="E18" s="43"/>
      <c r="F18" s="44">
        <f t="shared" si="0"/>
        <v>0.17003613751698729</v>
      </c>
      <c r="G18" s="44"/>
      <c r="H18" s="44"/>
      <c r="I18" s="44">
        <f t="shared" si="1"/>
        <v>0.15507790032668944</v>
      </c>
      <c r="J18" s="44"/>
      <c r="K18" s="44"/>
      <c r="L18" s="44">
        <f t="shared" si="2"/>
        <v>0.17560887079659487</v>
      </c>
      <c r="M18" s="44"/>
      <c r="N18" s="44"/>
      <c r="O18" s="44">
        <f t="shared" si="3"/>
        <v>0.21301967352724879</v>
      </c>
      <c r="P18" s="41"/>
      <c r="Q18" s="3"/>
      <c r="R18" s="62"/>
      <c r="S18" s="62"/>
      <c r="T18" s="62"/>
      <c r="U18" s="62"/>
      <c r="V18" s="62"/>
      <c r="W18" s="62"/>
      <c r="X18" s="62"/>
      <c r="Y18" s="62"/>
      <c r="Z18" s="62"/>
      <c r="AA18" s="62"/>
      <c r="AB18" s="62"/>
      <c r="AC18" s="62"/>
      <c r="AD18" s="62"/>
      <c r="AE18" s="62"/>
      <c r="AF18" s="62"/>
      <c r="AG18" s="62"/>
      <c r="AH18" s="62"/>
      <c r="AI18" s="62"/>
      <c r="AJ18" s="62"/>
      <c r="AK18" s="62"/>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2"/>
    </row>
    <row r="19" spans="1:63" ht="22.05" customHeight="1">
      <c r="A19" s="3"/>
      <c r="B19" s="45"/>
      <c r="C19" s="46">
        <f t="shared" ref="C19:C25" si="4">AM29</f>
        <v>44531</v>
      </c>
      <c r="D19" s="47"/>
      <c r="E19" s="47"/>
      <c r="F19" s="48">
        <f t="shared" si="0"/>
        <v>0.17122622054332859</v>
      </c>
      <c r="G19" s="48"/>
      <c r="H19" s="48"/>
      <c r="I19" s="48">
        <f t="shared" si="1"/>
        <v>0.15748039326083038</v>
      </c>
      <c r="J19" s="48"/>
      <c r="K19" s="48"/>
      <c r="L19" s="48">
        <f t="shared" si="2"/>
        <v>0.17974155836526037</v>
      </c>
      <c r="M19" s="48"/>
      <c r="N19" s="48"/>
      <c r="O19" s="48">
        <f t="shared" si="3"/>
        <v>0.21346751457504057</v>
      </c>
      <c r="P19" s="45"/>
      <c r="Q19" s="3"/>
      <c r="R19" s="62"/>
      <c r="S19" s="62"/>
      <c r="T19" s="62"/>
      <c r="U19" s="62"/>
      <c r="V19" s="62"/>
      <c r="W19" s="62"/>
      <c r="X19" s="62"/>
      <c r="Y19" s="62"/>
      <c r="Z19" s="62"/>
      <c r="AA19" s="62"/>
      <c r="AB19" s="62"/>
      <c r="AC19" s="62"/>
      <c r="AD19" s="62"/>
      <c r="AE19" s="62"/>
      <c r="AF19" s="62"/>
      <c r="AG19" s="62"/>
      <c r="AH19" s="62"/>
      <c r="AI19" s="62"/>
      <c r="AJ19" s="62"/>
      <c r="AK19" s="62"/>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2"/>
    </row>
    <row r="20" spans="1:63" ht="22.05" customHeight="1">
      <c r="A20" s="3"/>
      <c r="B20" s="49"/>
      <c r="C20" s="42">
        <f t="shared" si="4"/>
        <v>44621</v>
      </c>
      <c r="D20" s="43"/>
      <c r="E20" s="43"/>
      <c r="F20" s="44">
        <f t="shared" si="0"/>
        <v>0.16422836018504003</v>
      </c>
      <c r="G20" s="44"/>
      <c r="H20" s="44"/>
      <c r="I20" s="44">
        <f t="shared" si="1"/>
        <v>0.15293049405443057</v>
      </c>
      <c r="J20" s="44"/>
      <c r="K20" s="44"/>
      <c r="L20" s="44">
        <f t="shared" si="2"/>
        <v>0.16945404146362711</v>
      </c>
      <c r="M20" s="44"/>
      <c r="N20" s="44"/>
      <c r="O20" s="44">
        <f t="shared" si="3"/>
        <v>0.20118210219009153</v>
      </c>
      <c r="P20" s="41"/>
      <c r="Q20" s="3"/>
      <c r="R20" s="62"/>
      <c r="S20" s="62"/>
      <c r="T20" s="62"/>
      <c r="U20" s="62"/>
      <c r="V20" s="62"/>
      <c r="W20" s="62"/>
      <c r="X20" s="62"/>
      <c r="Y20" s="62"/>
      <c r="Z20" s="62"/>
      <c r="AA20" s="62"/>
      <c r="AB20" s="62"/>
      <c r="AC20" s="62"/>
      <c r="AD20" s="62"/>
      <c r="AE20" s="62"/>
      <c r="AF20" s="62"/>
      <c r="AG20" s="62"/>
      <c r="AH20" s="62"/>
      <c r="AI20" s="62"/>
      <c r="AJ20" s="62"/>
      <c r="AK20" s="62"/>
      <c r="AL20" s="63"/>
      <c r="AM20" s="63"/>
      <c r="AN20" s="63" t="s">
        <v>107</v>
      </c>
      <c r="AO20" s="63" t="str">
        <f>VLOOKUP($AM$21*1,List!$A$3:$M$24,8,FALSE)</f>
        <v>Tier 1 capital ratio</v>
      </c>
      <c r="AP20" s="63"/>
      <c r="AQ20" s="63"/>
      <c r="AR20" s="63"/>
      <c r="AS20" s="63"/>
      <c r="AT20" s="63"/>
      <c r="AU20" s="63"/>
      <c r="AV20" s="63"/>
      <c r="AW20" s="63"/>
      <c r="AX20" s="63"/>
      <c r="AY20" s="63"/>
      <c r="AZ20" s="63"/>
      <c r="BA20" s="63"/>
      <c r="BB20" s="63"/>
      <c r="BC20" s="63"/>
      <c r="BD20" s="63"/>
      <c r="BE20" s="63"/>
      <c r="BF20" s="63"/>
      <c r="BG20" s="63"/>
      <c r="BH20" s="63"/>
      <c r="BI20" s="63"/>
      <c r="BJ20" s="63"/>
      <c r="BK20" s="62"/>
    </row>
    <row r="21" spans="1:63" ht="21.75" customHeight="1">
      <c r="A21" s="3"/>
      <c r="B21" s="45"/>
      <c r="C21" s="46">
        <f t="shared" si="4"/>
        <v>44713</v>
      </c>
      <c r="D21" s="47"/>
      <c r="E21" s="47"/>
      <c r="F21" s="48">
        <f t="shared" si="0"/>
        <v>0.16458996427444675</v>
      </c>
      <c r="G21" s="48"/>
      <c r="H21" s="48"/>
      <c r="I21" s="48">
        <f t="shared" si="1"/>
        <v>0.15008211150955614</v>
      </c>
      <c r="J21" s="48"/>
      <c r="K21" s="48"/>
      <c r="L21" s="48">
        <f t="shared" si="2"/>
        <v>0.17091111974305531</v>
      </c>
      <c r="M21" s="48"/>
      <c r="N21" s="48"/>
      <c r="O21" s="48">
        <f t="shared" si="3"/>
        <v>0.20361910997674806</v>
      </c>
      <c r="P21" s="45"/>
      <c r="Q21" s="3"/>
      <c r="R21" s="62"/>
      <c r="S21" s="62"/>
      <c r="T21" s="62"/>
      <c r="U21" s="62"/>
      <c r="V21" s="62"/>
      <c r="W21" s="62"/>
      <c r="X21" s="62"/>
      <c r="Y21" s="62"/>
      <c r="Z21" s="62"/>
      <c r="AA21" s="62"/>
      <c r="AB21" s="62"/>
      <c r="AC21" s="62"/>
      <c r="AD21" s="62"/>
      <c r="AE21" s="62"/>
      <c r="AF21" s="62"/>
      <c r="AG21" s="62"/>
      <c r="AH21" s="62"/>
      <c r="AI21" s="62"/>
      <c r="AJ21" s="62"/>
      <c r="AK21" s="62" t="str">
        <f>VLOOKUP($AM$21*1,List!$A$3:$F$24,6,0)</f>
        <v>SVC_1</v>
      </c>
      <c r="AL21" s="63"/>
      <c r="AM21" s="120">
        <f>Start!E8</f>
        <v>1</v>
      </c>
      <c r="AN21" s="62">
        <f>VLOOKUP($AM$21*1,List!$A$3:$F$24,4,0)</f>
        <v>1</v>
      </c>
      <c r="AO21" s="62" t="str">
        <f>VLOOKUP($AM$21*1,List!$A$3:$E$24,5,0)</f>
        <v>Tier 1 capital ratio</v>
      </c>
      <c r="AP21" s="64">
        <f>VLOOKUP($AM$21*1,List!$A$3:$K$24,11,FALSE)</f>
        <v>0</v>
      </c>
      <c r="AQ21" s="65"/>
      <c r="AR21" s="65" t="str">
        <f>VLOOKUP($AM$21*1,List!$A$3:$M$24,13,FALSE)</f>
        <v>Solvency</v>
      </c>
      <c r="AS21" s="63"/>
      <c r="AT21" s="63"/>
      <c r="AU21" s="63"/>
      <c r="AV21" s="63"/>
      <c r="AW21" s="63"/>
      <c r="AX21" s="63"/>
      <c r="AY21" s="63"/>
      <c r="AZ21" s="63"/>
      <c r="BA21" s="63"/>
      <c r="BB21" s="63"/>
      <c r="BC21" s="63"/>
      <c r="BD21" s="63"/>
      <c r="BE21" s="63"/>
      <c r="BF21" s="63"/>
      <c r="BG21" s="63"/>
      <c r="BH21" s="63"/>
      <c r="BI21" s="63"/>
      <c r="BJ21" s="63"/>
      <c r="BK21" s="62"/>
    </row>
    <row r="22" spans="1:63" ht="22.05" customHeight="1">
      <c r="A22" s="3"/>
      <c r="B22" s="49"/>
      <c r="C22" s="42">
        <f t="shared" si="4"/>
        <v>44805</v>
      </c>
      <c r="D22" s="43"/>
      <c r="E22" s="43"/>
      <c r="F22" s="44">
        <f t="shared" si="0"/>
        <v>0.16284383720230852</v>
      </c>
      <c r="G22" s="44"/>
      <c r="H22" s="44"/>
      <c r="I22" s="44">
        <f t="shared" si="1"/>
        <v>0.14963460168373166</v>
      </c>
      <c r="J22" s="44"/>
      <c r="K22" s="44"/>
      <c r="L22" s="44">
        <f t="shared" si="2"/>
        <v>0.1676334650457087</v>
      </c>
      <c r="M22" s="44"/>
      <c r="N22" s="44"/>
      <c r="O22" s="44">
        <f t="shared" si="3"/>
        <v>0.20333081911110568</v>
      </c>
      <c r="P22" s="41"/>
      <c r="Q22" s="3"/>
      <c r="R22" s="62"/>
      <c r="S22" s="62"/>
      <c r="T22" s="62"/>
      <c r="U22" s="62"/>
      <c r="V22" s="62"/>
      <c r="W22" s="62"/>
      <c r="X22" s="62"/>
      <c r="Y22" s="62"/>
      <c r="Z22" s="62"/>
      <c r="AA22" s="62"/>
      <c r="AB22" s="62"/>
      <c r="AC22" s="62"/>
      <c r="AD22" s="62"/>
      <c r="AE22" s="62"/>
      <c r="AF22" s="62"/>
      <c r="AG22" s="62"/>
      <c r="AH22" s="62"/>
      <c r="AI22" s="62"/>
      <c r="AJ22" s="62"/>
      <c r="AK22" s="62"/>
      <c r="AL22" s="63"/>
      <c r="AM22" s="63"/>
      <c r="AN22" s="63"/>
      <c r="AO22" s="63"/>
      <c r="AP22" s="63"/>
      <c r="AQ22" s="63"/>
      <c r="AR22" s="63"/>
      <c r="AS22" s="63"/>
      <c r="AT22" s="63" t="s">
        <v>672</v>
      </c>
      <c r="AU22" s="63"/>
      <c r="AV22" s="63"/>
      <c r="AW22" s="63"/>
      <c r="AX22" s="63"/>
      <c r="AY22" s="63"/>
      <c r="AZ22" s="63"/>
      <c r="BA22" s="63"/>
      <c r="BB22" s="63"/>
      <c r="BC22" s="63"/>
      <c r="BD22" s="63"/>
      <c r="BE22" s="63"/>
      <c r="BF22" s="63"/>
      <c r="BG22" s="63"/>
      <c r="BH22" s="63"/>
      <c r="BI22" s="63"/>
      <c r="BJ22" s="63"/>
      <c r="BK22" s="62"/>
    </row>
    <row r="23" spans="1:63" ht="22.05" customHeight="1">
      <c r="A23" s="3"/>
      <c r="B23" s="45"/>
      <c r="C23" s="46">
        <f t="shared" si="4"/>
        <v>44896</v>
      </c>
      <c r="D23" s="47"/>
      <c r="E23" s="47"/>
      <c r="F23" s="48">
        <f t="shared" si="0"/>
        <v>0.16939783619032833</v>
      </c>
      <c r="G23" s="48"/>
      <c r="H23" s="48"/>
      <c r="I23" s="48">
        <f t="shared" si="1"/>
        <v>0.15790572408311945</v>
      </c>
      <c r="J23" s="48"/>
      <c r="K23" s="48"/>
      <c r="L23" s="48">
        <f t="shared" si="2"/>
        <v>0.18119203095248626</v>
      </c>
      <c r="M23" s="48"/>
      <c r="N23" s="48"/>
      <c r="O23" s="48">
        <f t="shared" si="3"/>
        <v>0.20646568410165952</v>
      </c>
      <c r="P23" s="45"/>
      <c r="Q23" s="3"/>
      <c r="R23" s="62"/>
      <c r="S23" s="62"/>
      <c r="T23" s="62"/>
      <c r="U23" s="62"/>
      <c r="V23" s="62"/>
      <c r="W23" s="62"/>
      <c r="X23" s="62"/>
      <c r="Y23" s="62"/>
      <c r="Z23" s="62"/>
      <c r="AA23" s="62"/>
      <c r="AB23" s="62"/>
      <c r="AC23" s="62"/>
      <c r="AD23" s="62"/>
      <c r="AE23" s="62"/>
      <c r="AF23" s="62"/>
      <c r="AG23" s="62"/>
      <c r="AH23" s="62"/>
      <c r="AI23" s="62"/>
      <c r="AJ23" s="62"/>
      <c r="AK23" s="62"/>
      <c r="AL23" s="63"/>
      <c r="AM23" s="63"/>
      <c r="AN23" s="63"/>
      <c r="AO23" s="63"/>
      <c r="AP23" s="63">
        <v>5</v>
      </c>
      <c r="AQ23" s="63">
        <v>6</v>
      </c>
      <c r="AR23" s="63">
        <v>7</v>
      </c>
      <c r="AS23" s="63">
        <v>8</v>
      </c>
      <c r="AT23" s="63">
        <v>9</v>
      </c>
      <c r="AU23" s="63">
        <v>10</v>
      </c>
      <c r="AV23" s="63">
        <v>11</v>
      </c>
      <c r="AW23" s="63">
        <v>14</v>
      </c>
      <c r="AX23" s="63">
        <v>15</v>
      </c>
      <c r="AY23" s="513" t="s">
        <v>37</v>
      </c>
      <c r="AZ23" s="513"/>
      <c r="BA23" s="513"/>
      <c r="BB23" s="513"/>
      <c r="BC23" s="513"/>
      <c r="BD23" s="63">
        <v>12</v>
      </c>
      <c r="BE23" s="63">
        <v>13</v>
      </c>
      <c r="BF23" s="63"/>
      <c r="BG23" s="63"/>
      <c r="BH23" s="63"/>
      <c r="BI23" s="63"/>
      <c r="BJ23" s="63">
        <v>16</v>
      </c>
      <c r="BK23" s="62"/>
    </row>
    <row r="24" spans="1:63" ht="22.05" customHeight="1">
      <c r="A24" s="3"/>
      <c r="B24" s="49"/>
      <c r="C24" s="42">
        <f t="shared" si="4"/>
        <v>44986</v>
      </c>
      <c r="D24" s="43"/>
      <c r="E24" s="43"/>
      <c r="F24" s="44">
        <f t="shared" si="0"/>
        <v>0.17184460502053067</v>
      </c>
      <c r="G24" s="44"/>
      <c r="H24" s="44"/>
      <c r="I24" s="44">
        <f t="shared" si="1"/>
        <v>0.15545638933883035</v>
      </c>
      <c r="J24" s="44"/>
      <c r="K24" s="44"/>
      <c r="L24" s="44">
        <f t="shared" si="2"/>
        <v>0.18066715233000152</v>
      </c>
      <c r="M24" s="44"/>
      <c r="N24" s="44"/>
      <c r="O24" s="44">
        <f t="shared" si="3"/>
        <v>0.20739187103713369</v>
      </c>
      <c r="P24" s="41"/>
      <c r="Q24" s="3"/>
      <c r="R24" s="62"/>
      <c r="S24" s="62"/>
      <c r="T24" s="62"/>
      <c r="U24" s="62"/>
      <c r="V24" s="62"/>
      <c r="W24" s="62"/>
      <c r="X24" s="62"/>
      <c r="Y24" s="62"/>
      <c r="Z24" s="62"/>
      <c r="AA24" s="62"/>
      <c r="AB24" s="62"/>
      <c r="AC24" s="62"/>
      <c r="AD24" s="62"/>
      <c r="AE24" s="62"/>
      <c r="AF24" s="62"/>
      <c r="AG24" s="62"/>
      <c r="AH24" s="62"/>
      <c r="AI24" s="62"/>
      <c r="AJ24" s="62"/>
      <c r="AK24" s="62"/>
      <c r="AL24" s="88">
        <f>+'Reference Dates'!$C$6</f>
        <v>45291</v>
      </c>
      <c r="AM24" s="87"/>
      <c r="AN24" s="63"/>
      <c r="AO24" s="63"/>
      <c r="AP24" s="66" t="s">
        <v>7</v>
      </c>
      <c r="AQ24" s="66" t="s">
        <v>6</v>
      </c>
      <c r="AR24" s="66" t="s">
        <v>58</v>
      </c>
      <c r="AS24" s="66" t="s">
        <v>5</v>
      </c>
      <c r="AT24" s="66" t="s">
        <v>33</v>
      </c>
      <c r="AU24" s="66" t="s">
        <v>3</v>
      </c>
      <c r="AV24" s="66" t="s">
        <v>2</v>
      </c>
      <c r="AW24" s="66" t="s">
        <v>84</v>
      </c>
      <c r="AX24" s="66" t="s">
        <v>45</v>
      </c>
      <c r="AY24" s="66" t="s">
        <v>38</v>
      </c>
      <c r="AZ24" s="66" t="s">
        <v>60</v>
      </c>
      <c r="BA24" s="66" t="s">
        <v>11</v>
      </c>
      <c r="BB24" s="66" t="s">
        <v>12</v>
      </c>
      <c r="BC24" s="66" t="s">
        <v>39</v>
      </c>
      <c r="BD24" s="66" t="s">
        <v>40</v>
      </c>
      <c r="BE24" s="66" t="s">
        <v>758</v>
      </c>
      <c r="BF24" s="66" t="s">
        <v>42</v>
      </c>
      <c r="BG24" s="66" t="str">
        <f>VLOOKUP($AN$21,List!$D:$L,6,0)</f>
        <v>Tier 1 capital</v>
      </c>
      <c r="BH24" s="66" t="str">
        <f>VLOOKUP($AN$21,List!$D:$L,7,0)</f>
        <v>Total risk exposure amount</v>
      </c>
      <c r="BI24" s="63" t="s">
        <v>48</v>
      </c>
      <c r="BJ24" s="66" t="s">
        <v>85</v>
      </c>
      <c r="BK24" s="62"/>
    </row>
    <row r="25" spans="1:63" ht="22.05" customHeight="1">
      <c r="A25" s="3"/>
      <c r="B25" s="45"/>
      <c r="C25" s="46">
        <f t="shared" si="4"/>
        <v>45078</v>
      </c>
      <c r="D25" s="47"/>
      <c r="E25" s="47"/>
      <c r="F25" s="48">
        <f t="shared" si="0"/>
        <v>0.17363995309193858</v>
      </c>
      <c r="G25" s="48"/>
      <c r="H25" s="48"/>
      <c r="I25" s="48">
        <f t="shared" si="1"/>
        <v>0.15857124538733025</v>
      </c>
      <c r="J25" s="48"/>
      <c r="K25" s="48"/>
      <c r="L25" s="48">
        <f t="shared" si="2"/>
        <v>0.18524320727974647</v>
      </c>
      <c r="M25" s="48"/>
      <c r="N25" s="48"/>
      <c r="O25" s="48">
        <f t="shared" si="3"/>
        <v>0.21014690552145848</v>
      </c>
      <c r="P25" s="45"/>
      <c r="Q25" s="3"/>
      <c r="R25" s="62"/>
      <c r="S25" s="62"/>
      <c r="T25" s="62"/>
      <c r="U25" s="62"/>
      <c r="V25" s="62"/>
      <c r="W25" s="62"/>
      <c r="X25" s="62"/>
      <c r="Y25" s="62"/>
      <c r="Z25" s="62"/>
      <c r="AA25" s="62"/>
      <c r="AB25" s="62"/>
      <c r="AC25" s="62"/>
      <c r="AD25" s="62"/>
      <c r="AE25" s="62"/>
      <c r="AF25" s="62"/>
      <c r="AG25" s="62"/>
      <c r="AH25" s="62"/>
      <c r="AI25" s="62"/>
      <c r="AJ25" s="62"/>
      <c r="AK25" s="62">
        <v>1</v>
      </c>
      <c r="AL25" s="96">
        <f t="shared" ref="AL25:AL37" si="5">(+AN25)*1</f>
        <v>202103</v>
      </c>
      <c r="AM25" s="94">
        <f>+'Reference Dates'!$C$7</f>
        <v>44256</v>
      </c>
      <c r="AN25" s="77" t="str">
        <f>+IF(MONTH(AM25)=12,YEAR(AM25)&amp;MONTH(AM25),YEAR(AM25)&amp;0&amp;MONTH(AM25))</f>
        <v>202103</v>
      </c>
      <c r="AO25" s="63" t="str">
        <f>CONCATENATE($AO$21,AN25)</f>
        <v>Tier 1 capital ratio202103</v>
      </c>
      <c r="AP25" s="90">
        <f>VLOOKUP($AO25,Data!$A$1:$P$688,Charts!AP$23,FALSE)</f>
        <v>0.13740392461010201</v>
      </c>
      <c r="AQ25" s="90">
        <f>VLOOKUP($AO25,Data!$A$1:$P$688,Charts!AQ$23,FALSE)</f>
        <v>0.15746647821923773</v>
      </c>
      <c r="AR25" s="90">
        <f>VLOOKUP($AO25,Data!$A$1:$P$688,Charts!AR$23,FALSE)</f>
        <v>0.18076683245221453</v>
      </c>
      <c r="AS25" s="90">
        <f>VLOOKUP($AO25,Data!$A$1:$P$688,Charts!AS$23,FALSE)</f>
        <v>0.23052580556139768</v>
      </c>
      <c r="AT25" s="90">
        <f>VLOOKUP($AO25,Data!$A$1:$P$688,Charts!AT$23,FALSE)</f>
        <v>0.17051875258602764</v>
      </c>
      <c r="AU25" s="90">
        <f>VLOOKUP($AO25,Data!$A$1:$P$688,Charts!AU$23,FALSE)</f>
        <v>0.21095955215492782</v>
      </c>
      <c r="AV25" s="90">
        <f>VLOOKUP($AO25,Data!$A$1:$P$688,Charts!AV$23,FALSE)</f>
        <v>0.38397841683748202</v>
      </c>
      <c r="AW25" s="90">
        <f>VLOOKUP($AO25,Data!$A$1:$P$688,Charts!AW$23,FALSE)</f>
        <v>0.21385452765153054</v>
      </c>
      <c r="AX25" s="90">
        <f>VLOOKUP($AO25,Data!$A$1:$P$688,Charts!AX$23,FALSE)</f>
        <v>0.18080887091158804</v>
      </c>
      <c r="AY25" s="90">
        <f t="shared" ref="AY25" si="6">IF(AQ25&lt;0,0,AQ25)</f>
        <v>0.15746647821923773</v>
      </c>
      <c r="AZ25" s="90">
        <f t="shared" ref="AZ25" si="7">IF(AQ25&lt;0,AQ25,0)</f>
        <v>0</v>
      </c>
      <c r="BA25" s="90">
        <f t="shared" ref="BA25" si="8">AR25-AY25</f>
        <v>2.33003542329768E-2</v>
      </c>
      <c r="BB25" s="90">
        <f t="shared" ref="BB25" si="9">AU25-AR25</f>
        <v>3.0192719702713283E-2</v>
      </c>
      <c r="BC25" s="90">
        <f t="shared" ref="BC25" si="10">AQ25-AP25</f>
        <v>2.0062553609135725E-2</v>
      </c>
      <c r="BD25" s="90">
        <f t="shared" ref="BD25" si="11">AV25-AU25</f>
        <v>0.1730188646825542</v>
      </c>
      <c r="BE25" s="91">
        <f>VLOOKUP($AO25,Data!$A$1:$P$688,BD$23,FALSE)</f>
        <v>1405759680727.5764</v>
      </c>
      <c r="BF25" s="91">
        <f>VLOOKUP($AO25,Data!$A$1:$P$688,BE$23,FALSE)</f>
        <v>8389173068272.5</v>
      </c>
      <c r="BG25" s="70">
        <f>IFERROR(IF($AP$21=0,BE25/BE$25*100,(100*(BE25*12/$BI25)/BE$25)),IFERROR(IF($AP$21=0, BE25/BE$26*100, 100*(BE25*12/$BI25)/BE$26), IFERROR(IF($AP$21=0, BE25/BE$27*100, 100*(BE25*12/$BI25)/BE$27),IFERROR(IF($AP$21=0, BE25/BE$29*100, 100*(BE25*12/$BI25)/BE$29), IFERROR(IF($AP$21=0, BE25/BE$30*100, 100*(BE25*12/$BI25)/BE$30),IFERROR(IF($AP$21=0, BE25/BE$31*100, 100*(BE25*12/$BI25)/#REF!),IFERROR(IF($AP$21=0, BE25/BE$32*100, 100*(BE25*12/$BI25)/BE$32),IFERROR(IF($AP$21=0, BE25/BE$32*100, 100*(BE25*12/$BI25)/BE$32),IFERROR(IF($AP$21=0, BE25/BE$33*100, 100*(BE25*12/$BI25)/BE$33),IFERROR(IF($AP$21=0, BE25/BE$34*100, 100*(BE25*12/$BI25)/BE$34),IF($AP$21=0, BE25/BE$35*100,  100*(BE25*12/$BI25)/BE$35)))))))))))</f>
        <v>100</v>
      </c>
      <c r="BH25" s="70">
        <f>IFERROR(IF($AP$21=0,BF25/BF$25*100,(100*(BF25*12/$BI25)/BF$25)),IFERROR(IF($AP$21=0, BF25/BF$26*100, 100*(BF25*12/$BI25)/BF$26), IFERROR(IF($AP$21=0, BF25/BF$27*100, 100*(BF25*12/$BI25)/BF$27),IFERROR(IF($AP$21=0, BF25/BF$29*100, 100*(BF25*12/$BI25)/BF$29), IFERROR(IF($AP$21=0, BF25/BF$30*100, 100*(BF25*12/$BI25)/BF$30),IFERROR(IF($AP$21=0, BF25/BF$31*100, 100*(BF25*12/$BI25)/#REF!),IFERROR(IF($AP$21=0, BF25/BF$32*100, 100*(BF25*12/$BI25)/BF$32),IFERROR(IF($AP$21=0, BF25/BF$32*100, 100*(BF25*12/$BI25)/BF$32),IFERROR(IF($AP$21=0, BF25/BF$33*100, 100*(BF25*12/$BI25)/BF$33),IFERROR(IF($AP$21=0, BF25/BF$34*100, 100*(BF25*12/$BI25)/BF$34),IF($AP$21=0, BF25/BF$35*100,  100*(BF25*12/$BI25)/BF$35)))))))))))</f>
        <v>100</v>
      </c>
      <c r="BI25" s="92">
        <f t="shared" ref="BI25:BI31" si="12">MONTH(AM25)</f>
        <v>3</v>
      </c>
      <c r="BJ25" s="90">
        <f>VLOOKUP($AO25,Data!$A$1:$P$688,Charts!BJ$23,FALSE)</f>
        <v>0.16648927267004607</v>
      </c>
      <c r="BK25" s="62"/>
    </row>
    <row r="26" spans="1:63" ht="22.05" customHeight="1">
      <c r="A26" s="3"/>
      <c r="B26" s="49"/>
      <c r="C26" s="42">
        <f>AM36</f>
        <v>45170</v>
      </c>
      <c r="D26" s="43"/>
      <c r="E26" s="43"/>
      <c r="F26" s="44">
        <f t="shared" si="0"/>
        <v>0.17285911509616417</v>
      </c>
      <c r="G26" s="44"/>
      <c r="H26" s="44"/>
      <c r="I26" s="44">
        <f t="shared" si="1"/>
        <v>0.15995001963562785</v>
      </c>
      <c r="J26" s="44"/>
      <c r="K26" s="44"/>
      <c r="L26" s="44">
        <f t="shared" si="2"/>
        <v>0.18217658363372649</v>
      </c>
      <c r="M26" s="44"/>
      <c r="N26" s="44"/>
      <c r="O26" s="44">
        <f t="shared" si="3"/>
        <v>0.21226887180117393</v>
      </c>
      <c r="P26" s="41"/>
      <c r="Q26" s="3"/>
      <c r="R26" s="62"/>
      <c r="S26" s="62"/>
      <c r="T26" s="62"/>
      <c r="U26" s="62"/>
      <c r="V26" s="62"/>
      <c r="W26" s="62"/>
      <c r="X26" s="62"/>
      <c r="Y26" s="62"/>
      <c r="Z26" s="62"/>
      <c r="AA26" s="62"/>
      <c r="AB26" s="62"/>
      <c r="AC26" s="62"/>
      <c r="AD26" s="62"/>
      <c r="AE26" s="62"/>
      <c r="AF26" s="62"/>
      <c r="AG26" s="62"/>
      <c r="AH26" s="62"/>
      <c r="AI26" s="62"/>
      <c r="AJ26" s="62"/>
      <c r="AK26" s="62"/>
      <c r="AL26" s="96">
        <f t="shared" si="5"/>
        <v>202106</v>
      </c>
      <c r="AM26" s="93">
        <f>IF(AM25&lt;$AL$24,+DATE(YEAR(AM25),MONTH(AM25)+3,DAY(AM25)),"")</f>
        <v>44348</v>
      </c>
      <c r="AN26" s="77" t="str">
        <f t="shared" ref="AN26:AN36" si="13">+IF(MONTH(AM26)=12,YEAR(AM26)&amp;MONTH(AM26),YEAR(AM26)&amp;0&amp;MONTH(AM26))</f>
        <v>202106</v>
      </c>
      <c r="AO26" s="63" t="str">
        <f t="shared" ref="AO26:AO31" si="14">CONCATENATE($AO$21,AN26)</f>
        <v>Tier 1 capital ratio202106</v>
      </c>
      <c r="AP26" s="90">
        <f>VLOOKUP($AO26,Data!$A$1:$P$688,Charts!AP$23,FALSE)</f>
        <v>0.13210160927868331</v>
      </c>
      <c r="AQ26" s="90">
        <f>VLOOKUP($AO26,Data!$A$1:$P$688,Charts!AQ$23,FALSE)</f>
        <v>0.15581416171803159</v>
      </c>
      <c r="AR26" s="90">
        <f>VLOOKUP($AO26,Data!$A$1:$P$688,Charts!AR$23,FALSE)</f>
        <v>0.17609639654820602</v>
      </c>
      <c r="AS26" s="90">
        <f>VLOOKUP($AO26,Data!$A$1:$P$688,Charts!AS$23,FALSE)</f>
        <v>0.22729671831252815</v>
      </c>
      <c r="AT26" s="90">
        <f>VLOOKUP($AO26,Data!$A$1:$P$688,Charts!AT$23,FALSE)</f>
        <v>0.1708323297587086</v>
      </c>
      <c r="AU26" s="90">
        <f>VLOOKUP($AO26,Data!$A$1:$P$688,Charts!AU$23,FALSE)</f>
        <v>0.21283776140846916</v>
      </c>
      <c r="AV26" s="90">
        <f>VLOOKUP($AO26,Data!$A$1:$P$688,Charts!AV$23,FALSE)</f>
        <v>0.33749868525647214</v>
      </c>
      <c r="AW26" s="90">
        <f>VLOOKUP($AO26,Data!$A$1:$P$688,Charts!AW$23,FALSE)</f>
        <v>0.21858254138830074</v>
      </c>
      <c r="AX26" s="90">
        <f>VLOOKUP($AO26,Data!$A$1:$P$688,Charts!AX$23,FALSE)</f>
        <v>0.18091345502141512</v>
      </c>
      <c r="AY26" s="90">
        <f t="shared" ref="AY26:AY29" si="15">IF(AQ26&lt;0,0,AQ26)</f>
        <v>0.15581416171803159</v>
      </c>
      <c r="AZ26" s="90">
        <f t="shared" ref="AZ26:AZ29" si="16">IF(AQ26&lt;0,AQ26,0)</f>
        <v>0</v>
      </c>
      <c r="BA26" s="90">
        <f t="shared" ref="BA26:BA29" si="17">AR26-AY26</f>
        <v>2.0282234830174439E-2</v>
      </c>
      <c r="BB26" s="90">
        <f t="shared" ref="BB26:BB29" si="18">AU26-AR26</f>
        <v>3.6741364860263137E-2</v>
      </c>
      <c r="BC26" s="90">
        <f t="shared" ref="BC26:BC29" si="19">AQ26-AP26</f>
        <v>2.3712552439348278E-2</v>
      </c>
      <c r="BD26" s="90">
        <f t="shared" ref="BD26:BD29" si="20">AV26-AU26</f>
        <v>0.12466092384800298</v>
      </c>
      <c r="BE26" s="91">
        <f>VLOOKUP($AO26,Data!$A$1:$P$688,BD$23,FALSE)</f>
        <v>1419381654380.9373</v>
      </c>
      <c r="BF26" s="91">
        <f>VLOOKUP($AO26,Data!$A$1:$P$688,BE$23,FALSE)</f>
        <v>8425873408182.8613</v>
      </c>
      <c r="BG26" s="70">
        <f>IFERROR(IF($AP$21=0,BE26/BE$25*100,(100*(BE26*12/$BI26)/BE$25)),IFERROR(IF($AP$21=0, BE26/BE$26*100, 100*(BE26*12/$BI26)/BE$26), IFERROR(IF($AP$21=0, BE26/BE$27*100, 100*(BE26*12/$BI26)/BE$27),IFERROR(IF($AP$21=0, BE26/BE$29*100, 100*(BE26*12/$BI26)/BE$29), IFERROR(IF($AP$21=0, BE26/BE$30*100, 100*(BE26*12/$BI26)/BE$30),IFERROR(IF($AP$21=0, BE26/BE$31*100, 100*(BE26*12/$BI26)/#REF!),IFERROR(IF($AP$21=0, BE26/BE$32*100, 100*(BE26*12/$BI26)/BE$32),IFERROR(IF($AP$21=0, BE26/BE$32*100, 100*(BE26*12/$BI26)/BE$32),IFERROR(IF($AP$21=0, BE26/BE$33*100, 100*(BE26*12/$BI26)/BE$33),IFERROR(IF($AP$21=0, BE26/BE$34*100, 100*(BE26*12/$BI26)/BE$34),IF($AP$21=0, BE26/BE$35*100,  100*(BE26*12/$BI26)/BE$35)))))))))))</f>
        <v>100.96901154871011</v>
      </c>
      <c r="BH26" s="70">
        <f>IFERROR(IF($AP$21=0,BF26/BF$25*100,(100*(BF26*12/$BI26)/BF$25)),IFERROR(IF($AP$21=0, BF26/BF$26*100, 100*(BF26*12/$BI26)/BF$26), IFERROR(IF($AP$21=0, BF26/BF$27*100, 100*(BF26*12/$BI26)/BF$27),IFERROR(IF($AP$21=0, BF26/BF$29*100, 100*(BF26*12/$BI26)/BF$29), IFERROR(IF($AP$21=0, BF26/BF$30*100, 100*(BF26*12/$BI26)/BF$30),IFERROR(IF($AP$21=0, BF26/BF$31*100, 100*(BF26*12/$BI26)/#REF!),IFERROR(IF($AP$21=0, BF26/BF$32*100, 100*(BF26*12/$BI26)/BF$32),IFERROR(IF($AP$21=0, BF26/BF$32*100, 100*(BF26*12/$BI26)/BF$32),IFERROR(IF($AP$21=0, BF26/BF$33*100, 100*(BF26*12/$BI26)/BF$33),IFERROR(IF($AP$21=0, BF26/BF$34*100, 100*(BF26*12/$BI26)/BF$34),IF($AP$21=0, BF26/BF$35*100,  100*(BF26*12/$BI26)/BF$35)))))))))))</f>
        <v>100.43747267593228</v>
      </c>
      <c r="BI26" s="92">
        <f t="shared" si="12"/>
        <v>6</v>
      </c>
      <c r="BJ26" s="90">
        <f>VLOOKUP($AO26,Data!$A$1:$P$688,Charts!BJ$23,FALSE)</f>
        <v>0.16667930902275963</v>
      </c>
      <c r="BK26" s="62"/>
    </row>
    <row r="27" spans="1:63" ht="20.25" customHeight="1">
      <c r="A27" s="3"/>
      <c r="B27" s="45"/>
      <c r="C27" s="46">
        <f>AM37</f>
        <v>45261</v>
      </c>
      <c r="D27" s="47"/>
      <c r="E27" s="47"/>
      <c r="F27" s="48">
        <f t="shared" si="0"/>
        <v>0.1733796266446265</v>
      </c>
      <c r="G27" s="48"/>
      <c r="H27" s="48"/>
      <c r="I27" s="48">
        <f t="shared" si="1"/>
        <v>0.16201416372788841</v>
      </c>
      <c r="J27" s="48"/>
      <c r="K27" s="48"/>
      <c r="L27" s="48">
        <f t="shared" si="2"/>
        <v>0.18317235844591823</v>
      </c>
      <c r="M27" s="48"/>
      <c r="N27" s="48"/>
      <c r="O27" s="48">
        <f t="shared" si="3"/>
        <v>0.2123482307836872</v>
      </c>
      <c r="P27" s="45"/>
      <c r="Q27" s="3"/>
      <c r="R27" s="62"/>
      <c r="S27" s="62"/>
      <c r="T27" s="62"/>
      <c r="U27" s="62"/>
      <c r="V27" s="62"/>
      <c r="W27" s="62"/>
      <c r="X27" s="62"/>
      <c r="Y27" s="62"/>
      <c r="Z27" s="62"/>
      <c r="AA27" s="62"/>
      <c r="AB27" s="62"/>
      <c r="AC27" s="62"/>
      <c r="AD27" s="62"/>
      <c r="AE27" s="62"/>
      <c r="AF27" s="62"/>
      <c r="AG27" s="62"/>
      <c r="AH27" s="62"/>
      <c r="AI27" s="62"/>
      <c r="AJ27" s="62"/>
      <c r="AK27" s="62"/>
      <c r="AL27" s="96">
        <f t="shared" si="5"/>
        <v>202109</v>
      </c>
      <c r="AM27" s="93">
        <f t="shared" ref="AM27:AM36" si="21">IF(AM26&lt;$AL$24,+DATE(YEAR(AM26),MONTH(AM26)+3,DAY(AM26)),"")</f>
        <v>44440</v>
      </c>
      <c r="AN27" s="77" t="str">
        <f t="shared" si="13"/>
        <v>202109</v>
      </c>
      <c r="AO27" s="63" t="str">
        <f t="shared" si="14"/>
        <v>Tier 1 capital ratio202109</v>
      </c>
      <c r="AP27" s="90">
        <f>VLOOKUP($AO27,Data!$A$1:$P$688,Charts!AP$23,FALSE)</f>
        <v>0.1313591355226755</v>
      </c>
      <c r="AQ27" s="90">
        <f>VLOOKUP($AO27,Data!$A$1:$P$688,Charts!AQ$23,FALSE)</f>
        <v>0.15507790032668944</v>
      </c>
      <c r="AR27" s="90">
        <f>VLOOKUP($AO27,Data!$A$1:$P$688,Charts!AR$23,FALSE)</f>
        <v>0.17560887079659487</v>
      </c>
      <c r="AS27" s="90">
        <f>VLOOKUP($AO27,Data!$A$1:$P$688,Charts!AS$23,FALSE)</f>
        <v>0.22471391635330135</v>
      </c>
      <c r="AT27" s="90">
        <f>VLOOKUP($AO27,Data!$A$1:$P$688,Charts!AT$23,FALSE)</f>
        <v>0.17003613751698729</v>
      </c>
      <c r="AU27" s="90">
        <f>VLOOKUP($AO27,Data!$A$1:$P$688,Charts!AU$23,FALSE)</f>
        <v>0.21301967352724879</v>
      </c>
      <c r="AV27" s="90">
        <f>VLOOKUP($AO27,Data!$A$1:$P$688,Charts!AV$23,FALSE)</f>
        <v>0.33153026938060903</v>
      </c>
      <c r="AW27" s="90">
        <f>VLOOKUP($AO27,Data!$A$1:$P$688,Charts!AW$23,FALSE)</f>
        <v>0.21461966728975562</v>
      </c>
      <c r="AX27" s="90">
        <f>VLOOKUP($AO27,Data!$A$1:$P$688,Charts!AX$23,FALSE)</f>
        <v>0.17831106673126526</v>
      </c>
      <c r="AY27" s="90">
        <f t="shared" si="15"/>
        <v>0.15507790032668944</v>
      </c>
      <c r="AZ27" s="90">
        <f t="shared" si="16"/>
        <v>0</v>
      </c>
      <c r="BA27" s="90">
        <f t="shared" si="17"/>
        <v>2.053097046990543E-2</v>
      </c>
      <c r="BB27" s="90">
        <f t="shared" si="18"/>
        <v>3.7410802730653919E-2</v>
      </c>
      <c r="BC27" s="90">
        <f t="shared" si="19"/>
        <v>2.3718764804013942E-2</v>
      </c>
      <c r="BD27" s="90">
        <f t="shared" si="20"/>
        <v>0.11851059585336024</v>
      </c>
      <c r="BE27" s="91">
        <f>VLOOKUP($AO27,Data!$A$1:$P$688,BD$23,FALSE)</f>
        <v>1416944769133.1587</v>
      </c>
      <c r="BF27" s="91">
        <f>VLOOKUP($AO27,Data!$A$1:$P$688,BE$23,FALSE)</f>
        <v>8448814552266.5371</v>
      </c>
      <c r="BG27" s="70">
        <f>IFERROR(IF($AP$21=0,BE27/BE$25*100,(100*(BE27*12/$BI27)/BE$25)),IFERROR(IF($AP$21=0, BE27/BE$26*100, 100*(BE27*12/$BI27)/BE$26), IFERROR(IF($AP$21=0, BE27/BE$27*100, 100*(BE27*12/$BI27)/BE$27),IFERROR(IF($AP$21=0, BE27/BE$29*100, 100*(BE27*12/$BI27)/BE$29), IFERROR(IF($AP$21=0, BE27/BE$30*100, 100*(BE27*12/$BI27)/BE$30),IFERROR(IF($AP$21=0, BE27/BE$31*100, 100*(BE27*12/$BI27)/#REF!),IFERROR(IF($AP$21=0, BE27/BE$32*100, 100*(BE27*12/$BI27)/BE$32),IFERROR(IF($AP$21=0, BE27/BE$32*100, 100*(BE27*12/$BI27)/BE$32),IFERROR(IF($AP$21=0, BE27/BE$33*100, 100*(BE27*12/$BI27)/BE$33),IFERROR(IF($AP$21=0, BE27/BE$34*100, 100*(BE27*12/$BI27)/BE$34),IF($AP$21=0, BE27/BE$35*100,  100*(BE27*12/$BI27)/BE$35)))))))))))</f>
        <v>100.79566148886794</v>
      </c>
      <c r="BH27" s="70">
        <f>IFERROR(IF($AP$21=0,BF27/BF$25*100,(100*(BF27*12/$BI27)/BF$25)),IFERROR(IF($AP$21=0, BF27/BF$26*100, 100*(BF27*12/$BI27)/BF$26), IFERROR(IF($AP$21=0, BF27/BF$27*100, 100*(BF27*12/$BI27)/BF$27),IFERROR(IF($AP$21=0, BF27/BF$29*100, 100*(BF27*12/$BI27)/BF$29), IFERROR(IF($AP$21=0, BF27/BF$30*100, 100*(BF27*12/$BI27)/BF$30),IFERROR(IF($AP$21=0, BF27/BF$31*100, 100*(BF27*12/$BI27)/#REF!),IFERROR(IF($AP$21=0, BF27/BF$32*100, 100*(BF27*12/$BI27)/BF$32),IFERROR(IF($AP$21=0, BF27/BF$32*100, 100*(BF27*12/$BI27)/BF$32),IFERROR(IF($AP$21=0, BF27/BF$33*100, 100*(BF27*12/$BI27)/BF$33),IFERROR(IF($AP$21=0, BF27/BF$34*100, 100*(BF27*12/$BI27)/BF$34),IF($AP$21=0, BF27/BF$35*100,  100*(BF27*12/$BI27)/BF$35)))))))))))</f>
        <v>100.71093400396755</v>
      </c>
      <c r="BI27" s="92">
        <f t="shared" si="12"/>
        <v>9</v>
      </c>
      <c r="BJ27" s="90">
        <f>VLOOKUP($AO27,Data!$A$1:$P$688,Charts!BJ$23,FALSE)</f>
        <v>0.16635613246260439</v>
      </c>
      <c r="BK27" s="62"/>
    </row>
    <row r="28" spans="1:63" ht="20.25" customHeight="1">
      <c r="A28" s="3"/>
      <c r="B28" s="45"/>
      <c r="C28" s="46"/>
      <c r="D28" s="47"/>
      <c r="E28" s="47"/>
      <c r="F28" s="48"/>
      <c r="G28" s="48"/>
      <c r="H28" s="48"/>
      <c r="I28" s="48"/>
      <c r="J28" s="48"/>
      <c r="K28" s="48"/>
      <c r="L28" s="48"/>
      <c r="M28" s="48"/>
      <c r="N28" s="48"/>
      <c r="O28" s="48"/>
      <c r="P28" s="45"/>
      <c r="Q28" s="3"/>
      <c r="R28" s="62"/>
      <c r="S28" s="62"/>
      <c r="T28" s="62"/>
      <c r="U28" s="62"/>
      <c r="V28" s="62"/>
      <c r="W28" s="62"/>
      <c r="X28" s="62"/>
      <c r="Y28" s="62"/>
      <c r="Z28" s="62"/>
      <c r="AA28" s="62"/>
      <c r="AB28" s="62"/>
      <c r="AC28" s="62"/>
      <c r="AD28" s="62"/>
      <c r="AE28" s="62"/>
      <c r="AF28" s="62"/>
      <c r="AG28" s="62"/>
      <c r="AH28" s="62"/>
      <c r="AI28" s="62"/>
      <c r="AJ28" s="62"/>
      <c r="AK28" s="62"/>
      <c r="AL28" s="96"/>
      <c r="AM28" s="93"/>
      <c r="AN28" s="77"/>
      <c r="AO28" s="63"/>
      <c r="AP28" s="90"/>
      <c r="AQ28" s="90"/>
      <c r="AR28" s="90"/>
      <c r="AS28" s="90"/>
      <c r="AT28" s="90"/>
      <c r="AU28" s="90"/>
      <c r="AV28" s="90"/>
      <c r="AW28" s="90"/>
      <c r="AX28" s="90"/>
      <c r="AY28" s="90"/>
      <c r="AZ28" s="90"/>
      <c r="BA28" s="90"/>
      <c r="BB28" s="90"/>
      <c r="BC28" s="90"/>
      <c r="BD28" s="90"/>
      <c r="BE28" s="91"/>
      <c r="BF28" s="91"/>
      <c r="BG28" s="70"/>
      <c r="BH28" s="70"/>
      <c r="BI28" s="92"/>
      <c r="BJ28" s="90"/>
      <c r="BK28" s="62"/>
    </row>
    <row r="29" spans="1:63" ht="81" customHeight="1">
      <c r="A29" s="3"/>
      <c r="B29" s="512" t="s">
        <v>6703</v>
      </c>
      <c r="C29" s="512"/>
      <c r="D29" s="512"/>
      <c r="E29" s="512"/>
      <c r="F29" s="512"/>
      <c r="G29" s="512"/>
      <c r="H29" s="512"/>
      <c r="I29" s="512"/>
      <c r="J29" s="512"/>
      <c r="K29" s="512"/>
      <c r="L29" s="512"/>
      <c r="M29" s="512"/>
      <c r="N29" s="512"/>
      <c r="O29" s="512"/>
      <c r="P29" s="512"/>
      <c r="Q29" s="3"/>
      <c r="R29" s="62"/>
      <c r="S29" s="62"/>
      <c r="T29" s="62"/>
      <c r="U29" s="62"/>
      <c r="V29" s="62"/>
      <c r="W29" s="62"/>
      <c r="X29" s="62"/>
      <c r="Y29" s="62"/>
      <c r="Z29" s="62"/>
      <c r="AA29" s="62"/>
      <c r="AB29" s="62"/>
      <c r="AC29" s="62"/>
      <c r="AD29" s="62"/>
      <c r="AE29" s="62"/>
      <c r="AF29" s="62"/>
      <c r="AG29" s="62"/>
      <c r="AH29" s="62"/>
      <c r="AI29" s="62"/>
      <c r="AJ29" s="62"/>
      <c r="AK29" s="62"/>
      <c r="AL29" s="96">
        <f t="shared" si="5"/>
        <v>202112</v>
      </c>
      <c r="AM29" s="93">
        <f>IF(AM27&lt;$AL$24,+DATE(YEAR(AM27),MONTH(AM27)+3,DAY(AM27)),"")</f>
        <v>44531</v>
      </c>
      <c r="AN29" s="77" t="str">
        <f t="shared" si="13"/>
        <v>202112</v>
      </c>
      <c r="AO29" s="63" t="str">
        <f t="shared" si="14"/>
        <v>Tier 1 capital ratio202112</v>
      </c>
      <c r="AP29" s="90">
        <f>VLOOKUP($AO29,Data!$A$1:$P$688,Charts!AP$23,FALSE)</f>
        <v>0.13174581728714135</v>
      </c>
      <c r="AQ29" s="90">
        <f>VLOOKUP($AO29,Data!$A$1:$P$688,Charts!AQ$23,FALSE)</f>
        <v>0.15748039326083038</v>
      </c>
      <c r="AR29" s="90">
        <f>VLOOKUP($AO29,Data!$A$1:$P$688,Charts!AR$23,FALSE)</f>
        <v>0.17974155836526037</v>
      </c>
      <c r="AS29" s="90">
        <f>VLOOKUP($AO29,Data!$A$1:$P$688,Charts!AS$23,FALSE)</f>
        <v>0.23315260178622965</v>
      </c>
      <c r="AT29" s="90">
        <f>VLOOKUP($AO29,Data!$A$1:$P$688,Charts!AT$23,FALSE)</f>
        <v>0.17122622054332859</v>
      </c>
      <c r="AU29" s="90">
        <f>VLOOKUP($AO29,Data!$A$1:$P$688,Charts!AU$23,FALSE)</f>
        <v>0.21346751457504057</v>
      </c>
      <c r="AV29" s="90">
        <f>VLOOKUP($AO29,Data!$A$1:$P$688,Charts!AV$23,FALSE)</f>
        <v>0.33936979981230064</v>
      </c>
      <c r="AW29" s="90">
        <f>VLOOKUP($AO29,Data!$A$1:$P$688,Charts!AW$23,FALSE)</f>
        <v>0.20248183797613883</v>
      </c>
      <c r="AX29" s="90">
        <f>VLOOKUP($AO29,Data!$A$1:$P$688,Charts!AX$23,FALSE)</f>
        <v>0.18238971238058085</v>
      </c>
      <c r="AY29" s="90">
        <f t="shared" si="15"/>
        <v>0.15748039326083038</v>
      </c>
      <c r="AZ29" s="90">
        <f t="shared" si="16"/>
        <v>0</v>
      </c>
      <c r="BA29" s="90">
        <f t="shared" si="17"/>
        <v>2.2261165104429992E-2</v>
      </c>
      <c r="BB29" s="90">
        <f t="shared" si="18"/>
        <v>3.3725956209780195E-2</v>
      </c>
      <c r="BC29" s="90">
        <f t="shared" si="19"/>
        <v>2.5734575973689028E-2</v>
      </c>
      <c r="BD29" s="90">
        <f t="shared" si="20"/>
        <v>0.12590228523726008</v>
      </c>
      <c r="BE29" s="91">
        <f>VLOOKUP($AO29,Data!$A$1:$P$688,BD$23,FALSE)</f>
        <v>1434741545070.7832</v>
      </c>
      <c r="BF29" s="91">
        <f>VLOOKUP($AO29,Data!$A$1:$P$688,BE$23,FALSE)</f>
        <v>8474827994918.2676</v>
      </c>
      <c r="BG29" s="70">
        <f>IFERROR(IF($AP$21=0,BE29/BE$25*100,(100*(BE29*12/$BI29)/BE$25)),IFERROR(IF($AP$21=0, BE29/BE$26*100, 100*(BE29*12/$BI29)/BE$26), IFERROR(IF($AP$21=0, BE29/BE$27*100, 100*(BE29*12/$BI29)/BE$27),IFERROR(IF($AP$21=0, BE29/BE$29*100, 100*(BE29*12/$BI29)/BE$29), IFERROR(IF($AP$21=0, BE29/BE$30*100, 100*(BE29*12/$BI29)/BE$30),IFERROR(IF($AP$21=0, BE29/BE$31*100, 100*(BE29*12/$BI29)/#REF!),IFERROR(IF($AP$21=0, BE29/BE$32*100, 100*(BE29*12/$BI29)/BE$32),IFERROR(IF($AP$21=0, BE29/BE$32*100, 100*(BE29*12/$BI29)/BE$32),IFERROR(IF($AP$21=0, BE29/BE$33*100, 100*(BE29*12/$BI29)/BE$33),IFERROR(IF($AP$21=0, BE29/BE$34*100, 100*(BE29*12/$BI29)/BE$34),IF($AP$21=0, BE29/BE$35*100,  100*(BE29*12/$BI29)/BE$35)))))))))))</f>
        <v>102.06165141457228</v>
      </c>
      <c r="BH29" s="70">
        <f>IFERROR(IF($AP$21=0,BF29/BF$25*100,(100*(BF29*12/$BI29)/BF$25)),IFERROR(IF($AP$21=0, BF29/BF$26*100, 100*(BF29*12/$BI29)/BF$26), IFERROR(IF($AP$21=0, BF29/BF$27*100, 100*(BF29*12/$BI29)/BF$27),IFERROR(IF($AP$21=0, BF29/BF$29*100, 100*(BF29*12/$BI29)/BF$29), IFERROR(IF($AP$21=0, BF29/BF$30*100, 100*(BF29*12/$BI29)/BF$30),IFERROR(IF($AP$21=0, BF29/BF$31*100, 100*(BF29*12/$BI29)/#REF!),IFERROR(IF($AP$21=0, BF29/BF$32*100, 100*(BF29*12/$BI29)/BF$32),IFERROR(IF($AP$21=0, BF29/BF$32*100, 100*(BF29*12/$BI29)/BF$32),IFERROR(IF($AP$21=0, BF29/BF$33*100, 100*(BF29*12/$BI29)/BF$33),IFERROR(IF($AP$21=0, BF29/BF$34*100, 100*(BF29*12/$BI29)/BF$34),IF($AP$21=0, BF29/BF$35*100,  100*(BF29*12/$BI29)/BF$35)))))))))))</f>
        <v>101.02101751804014</v>
      </c>
      <c r="BI29" s="92">
        <f t="shared" si="12"/>
        <v>12</v>
      </c>
      <c r="BJ29" s="90">
        <f>VLOOKUP($AO29,Data!$A$1:$P$688,Charts!BJ$23,FALSE)</f>
        <v>0.16741071808041377</v>
      </c>
      <c r="BK29" s="62"/>
    </row>
    <row r="30" spans="1:63" ht="21.6" hidden="1" customHeight="1">
      <c r="A30" s="56"/>
      <c r="B30" s="55"/>
      <c r="C30" s="55"/>
      <c r="D30" s="55"/>
      <c r="E30" s="55"/>
      <c r="F30" s="55"/>
      <c r="G30" s="55"/>
      <c r="H30" s="55"/>
      <c r="I30" s="55"/>
      <c r="J30" s="55"/>
      <c r="K30" s="55"/>
      <c r="L30" s="55"/>
      <c r="M30" s="55"/>
      <c r="N30" s="55"/>
      <c r="O30" s="55"/>
      <c r="P30" s="55"/>
      <c r="Q30" s="56"/>
      <c r="R30" s="62"/>
      <c r="S30" s="62"/>
      <c r="T30" s="62"/>
      <c r="U30" s="62"/>
      <c r="V30" s="62"/>
      <c r="W30" s="62"/>
      <c r="X30" s="62"/>
      <c r="Y30" s="62"/>
      <c r="Z30" s="62"/>
      <c r="AA30" s="62"/>
      <c r="AB30" s="62"/>
      <c r="AC30" s="62"/>
      <c r="AD30" s="62"/>
      <c r="AE30" s="62"/>
      <c r="AF30" s="62"/>
      <c r="AG30" s="62"/>
      <c r="AH30" s="62"/>
      <c r="AI30" s="62"/>
      <c r="AJ30" s="62"/>
      <c r="AK30" s="62"/>
      <c r="AL30" s="96">
        <f t="shared" si="5"/>
        <v>202203</v>
      </c>
      <c r="AM30" s="93">
        <f t="shared" si="21"/>
        <v>44621</v>
      </c>
      <c r="AN30" s="77" t="str">
        <f t="shared" si="13"/>
        <v>202203</v>
      </c>
      <c r="AO30" s="63" t="str">
        <f t="shared" si="14"/>
        <v>Tier 1 capital ratio202203</v>
      </c>
      <c r="AP30" s="90">
        <f>VLOOKUP($AO30,Data!$A$1:$P$688,Charts!AP$23,FALSE)</f>
        <v>0.13085077333112988</v>
      </c>
      <c r="AQ30" s="90">
        <f>VLOOKUP($AO30,Data!$A$1:$P$688,Charts!AQ$23,FALSE)</f>
        <v>0.15293049405443057</v>
      </c>
      <c r="AR30" s="90">
        <f>VLOOKUP($AO30,Data!$A$1:$P$688,Charts!AR$23,FALSE)</f>
        <v>0.16945404146362711</v>
      </c>
      <c r="AS30" s="90">
        <f>VLOOKUP($AO30,Data!$A$1:$P$688,Charts!AS$23,FALSE)</f>
        <v>0.22011819632675764</v>
      </c>
      <c r="AT30" s="90">
        <f>VLOOKUP($AO30,Data!$A$1:$P$688,Charts!AT$23,FALSE)</f>
        <v>0.16422836018504003</v>
      </c>
      <c r="AU30" s="90">
        <f>VLOOKUP($AO30,Data!$A$1:$P$688,Charts!AU$23,FALSE)</f>
        <v>0.20118210219009153</v>
      </c>
      <c r="AV30" s="90">
        <f>VLOOKUP($AO30,Data!$A$1:$P$688,Charts!AV$23,FALSE)</f>
        <v>0.35743687600013002</v>
      </c>
      <c r="AW30" s="90">
        <f>VLOOKUP($AO30,Data!$A$1:$P$688,Charts!AW$23,FALSE)</f>
        <v>0.20621828576772899</v>
      </c>
      <c r="AX30" s="90">
        <f>VLOOKUP($AO30,Data!$A$1:$P$688,Charts!AX$23,FALSE)</f>
        <v>0.17652595266004925</v>
      </c>
      <c r="AY30" s="90">
        <f t="shared" ref="AY30:AY31" si="22">IF(AQ30&lt;0,0,AQ30)</f>
        <v>0.15293049405443057</v>
      </c>
      <c r="AZ30" s="90">
        <f t="shared" ref="AZ30:AZ31" si="23">IF(AQ30&lt;0,AQ30,0)</f>
        <v>0</v>
      </c>
      <c r="BA30" s="90">
        <f t="shared" ref="BA30:BA31" si="24">AR30-AY30</f>
        <v>1.6523547409196537E-2</v>
      </c>
      <c r="BB30" s="90">
        <f t="shared" ref="BB30:BB31" si="25">AU30-AR30</f>
        <v>3.1728060726464419E-2</v>
      </c>
      <c r="BC30" s="90">
        <f t="shared" ref="BC30:BC31" si="26">AQ30-AP30</f>
        <v>2.2079720723300694E-2</v>
      </c>
      <c r="BD30" s="90">
        <f t="shared" ref="BD30:BD31" si="27">AV30-AU30</f>
        <v>0.15625477381003849</v>
      </c>
      <c r="BE30" s="91">
        <f>VLOOKUP($AO30,Data!$A$1:$P$688,BD$23,FALSE)</f>
        <v>1408472985422.8967</v>
      </c>
      <c r="BF30" s="91">
        <f>VLOOKUP($AO30,Data!$A$1:$P$688,BE$23,FALSE)</f>
        <v>8705898732564.6592</v>
      </c>
      <c r="BG30" s="70">
        <f>IFERROR(IF($AP$21=0,BE30/BE$25*100,(100*(BE30*12/$BI30)/BE$25)),IFERROR(IF($AP$21=0, BE30/BE$26*100, 100*(BE30*12/$BI30)/BE$26), IFERROR(IF($AP$21=0, BE30/BE$27*100, 100*(BE30*12/$BI30)/BE$27),IFERROR(IF($AP$21=0, BE30/BE$29*100, 100*(BE30*12/$BI30)/BE$29), IFERROR(IF($AP$21=0, BE30/BE$30*100, 100*(BE30*12/$BI30)/BE$30),IFERROR(IF($AP$21=0, BE30/BE$31*100, 100*(BE30*12/$BI30)/#REF!),IFERROR(IF($AP$21=0, BE30/BE$32*100, 100*(BE30*12/$BI30)/BE$32),IFERROR(IF($AP$21=0, BE30/BE$32*100, 100*(BE30*12/$BI30)/BE$32),IFERROR(IF($AP$21=0, BE30/BE$33*100, 100*(BE30*12/$BI30)/BE$33),IFERROR(IF($AP$21=0, BE30/BE$34*100, 100*(BE30*12/$BI30)/BE$34),IF($AP$21=0, BE30/BE$35*100,  100*(BE30*12/$BI30)/BE$35)))))))))))</f>
        <v>100.19301340993903</v>
      </c>
      <c r="BH30" s="70">
        <f>IFERROR(IF($AP$21=0,BF30/BF$25*100,(100*(BF30*12/$BI30)/BF$25)),IFERROR(IF($AP$21=0, BF30/BF$26*100, 100*(BF30*12/$BI30)/BF$26), IFERROR(IF($AP$21=0, BF30/BF$27*100, 100*(BF30*12/$BI30)/BF$27),IFERROR(IF($AP$21=0, BF30/BF$29*100, 100*(BF30*12/$BI30)/BF$29), IFERROR(IF($AP$21=0, BF30/BF$30*100, 100*(BF30*12/$BI30)/BF$30),IFERROR(IF($AP$21=0, BF30/BF$31*100, 100*(BF30*12/$BI30)/#REF!),IFERROR(IF($AP$21=0, BF30/BF$32*100, 100*(BF30*12/$BI30)/BF$32),IFERROR(IF($AP$21=0, BF30/BF$32*100, 100*(BF30*12/$BI30)/BF$32),IFERROR(IF($AP$21=0, BF30/BF$33*100, 100*(BF30*12/$BI30)/BF$33),IFERROR(IF($AP$21=0, BF30/BF$34*100, 100*(BF30*12/$BI30)/BF$34),IF($AP$21=0, BF30/BF$35*100,  100*(BF30*12/$BI30)/BF$35)))))))))))</f>
        <v>103.77540982543323</v>
      </c>
      <c r="BI30" s="92">
        <f t="shared" si="12"/>
        <v>3</v>
      </c>
      <c r="BJ30" s="90">
        <f>VLOOKUP($AO30,Data!$A$1:$P$688,Charts!BJ$23,FALSE)</f>
        <v>0.15941231214410115</v>
      </c>
      <c r="BK30" s="62"/>
    </row>
    <row r="31" spans="1:63" ht="21.6" hidden="1" customHeight="1">
      <c r="A31" s="56"/>
      <c r="B31" s="55"/>
      <c r="C31" s="55"/>
      <c r="D31" s="55"/>
      <c r="E31" s="55"/>
      <c r="F31" s="55"/>
      <c r="G31" s="55"/>
      <c r="H31" s="55"/>
      <c r="I31" s="55"/>
      <c r="J31" s="55"/>
      <c r="K31" s="55"/>
      <c r="L31" s="55"/>
      <c r="M31" s="55"/>
      <c r="N31" s="55"/>
      <c r="O31" s="55"/>
      <c r="P31" s="55"/>
      <c r="Q31" s="56"/>
      <c r="R31" s="62"/>
      <c r="S31" s="62"/>
      <c r="T31" s="62"/>
      <c r="U31" s="62"/>
      <c r="V31" s="62"/>
      <c r="W31" s="62"/>
      <c r="X31" s="62"/>
      <c r="Y31" s="62"/>
      <c r="Z31" s="62"/>
      <c r="AA31" s="62"/>
      <c r="AB31" s="62"/>
      <c r="AC31" s="62"/>
      <c r="AD31" s="62"/>
      <c r="AE31" s="62"/>
      <c r="AF31" s="62"/>
      <c r="AG31" s="62"/>
      <c r="AH31" s="62"/>
      <c r="AI31" s="62"/>
      <c r="AJ31" s="62"/>
      <c r="AK31" s="62"/>
      <c r="AL31" s="96">
        <f t="shared" si="5"/>
        <v>202206</v>
      </c>
      <c r="AM31" s="93">
        <f t="shared" si="21"/>
        <v>44713</v>
      </c>
      <c r="AN31" s="77" t="str">
        <f t="shared" si="13"/>
        <v>202206</v>
      </c>
      <c r="AO31" s="63" t="str">
        <f t="shared" si="14"/>
        <v>Tier 1 capital ratio202206</v>
      </c>
      <c r="AP31" s="90">
        <f>VLOOKUP($AO31,Data!$A$1:$P$688,Charts!AP$23,FALSE)</f>
        <v>0.13184812796561149</v>
      </c>
      <c r="AQ31" s="90">
        <f>VLOOKUP($AO31,Data!$A$1:$P$688,Charts!AQ$23,FALSE)</f>
        <v>0.15008211150955614</v>
      </c>
      <c r="AR31" s="90">
        <f>VLOOKUP($AO31,Data!$A$1:$P$688,Charts!AR$23,FALSE)</f>
        <v>0.17091111974305531</v>
      </c>
      <c r="AS31" s="90">
        <f>VLOOKUP($AO31,Data!$A$1:$P$688,Charts!AS$23,FALSE)</f>
        <v>0.21532647557739509</v>
      </c>
      <c r="AT31" s="90">
        <f>VLOOKUP($AO31,Data!$A$1:$P$688,Charts!AT$23,FALSE)</f>
        <v>0.16458996427444675</v>
      </c>
      <c r="AU31" s="90">
        <f>VLOOKUP($AO31,Data!$A$1:$P$688,Charts!AU$23,FALSE)</f>
        <v>0.20361910997674806</v>
      </c>
      <c r="AV31" s="90">
        <f>VLOOKUP($AO31,Data!$A$1:$P$688,Charts!AV$23,FALSE)</f>
        <v>0.37865329468974346</v>
      </c>
      <c r="AW31" s="90">
        <f>VLOOKUP($AO31,Data!$A$1:$P$688,Charts!AW$23,FALSE)</f>
        <v>0.20278387099793929</v>
      </c>
      <c r="AX31" s="90">
        <f>VLOOKUP($AO31,Data!$A$1:$P$688,Charts!AX$23,FALSE)</f>
        <v>0.17699497188646185</v>
      </c>
      <c r="AY31" s="90">
        <f t="shared" si="22"/>
        <v>0.15008211150955614</v>
      </c>
      <c r="AZ31" s="90">
        <f t="shared" si="23"/>
        <v>0</v>
      </c>
      <c r="BA31" s="90">
        <f t="shared" si="24"/>
        <v>2.0829008233499174E-2</v>
      </c>
      <c r="BB31" s="90">
        <f t="shared" si="25"/>
        <v>3.2707990233692752E-2</v>
      </c>
      <c r="BC31" s="90">
        <f t="shared" si="26"/>
        <v>1.8233983543944648E-2</v>
      </c>
      <c r="BD31" s="90">
        <f t="shared" si="27"/>
        <v>0.17503418471299539</v>
      </c>
      <c r="BE31" s="91">
        <f>VLOOKUP($AO31,Data!$A$1:$P$688,BD$23,FALSE)</f>
        <v>1414791085712.5798</v>
      </c>
      <c r="BF31" s="91">
        <f>VLOOKUP($AO31,Data!$A$1:$P$688,BE$23,FALSE)</f>
        <v>8753432718895.1768</v>
      </c>
      <c r="BG31" s="70">
        <f>IFERROR(IF($AP$21=0,BE31/BE$25*100,(100*(BE31*12/$BI31)/BE$25)),IFERROR(IF($AP$21=0, BE31/BE$26*100, 100*(BE31*12/$BI31)/BE$26), IFERROR(IF($AP$21=0, BE31/BE$27*100, 100*(BE31*12/$BI31)/BE$27),IFERROR(IF($AP$21=0, BE31/BE$29*100, 100*(BE31*12/$BI31)/BE$29), IFERROR(IF($AP$21=0, BE31/BE$30*100, 100*(BE31*12/$BI31)/BE$30),IFERROR(IF($AP$21=0, BE31/BE$31*100, 100*(BE31*12/$BI31)/#REF!),IFERROR(IF($AP$21=0, BE31/BE$32*100, 100*(BE31*12/$BI31)/BE$32),IFERROR(IF($AP$21=0, BE31/BE$32*100, 100*(BE31*12/$BI31)/BE$32),IFERROR(IF($AP$21=0, BE31/BE$33*100, 100*(BE31*12/$BI31)/BE$33),IFERROR(IF($AP$21=0, BE31/BE$34*100, 100*(BE31*12/$BI31)/BE$34),IF($AP$21=0, BE31/BE$35*100,  100*(BE31*12/$BI31)/BE$35)))))))))))</f>
        <v>100.64245724989986</v>
      </c>
      <c r="BH31" s="70">
        <f>IFERROR(IF($AP$21=0,BF31/BF$25*100,(100*(BF31*12/$BI31)/BF$25)),IFERROR(IF($AP$21=0, BF31/BF$26*100, 100*(BF31*12/$BI31)/BF$26), IFERROR(IF($AP$21=0, BF31/BF$27*100, 100*(BF31*12/$BI31)/BF$27),IFERROR(IF($AP$21=0, BF31/BF$29*100, 100*(BF31*12/$BI31)/BF$29), IFERROR(IF($AP$21=0, BF31/BF$30*100, 100*(BF31*12/$BI31)/BF$30),IFERROR(IF($AP$21=0, BF31/BF$31*100, 100*(BF31*12/$BI31)/#REF!),IFERROR(IF($AP$21=0, BF31/BF$32*100, 100*(BF31*12/$BI31)/BF$32),IFERROR(IF($AP$21=0, BF31/BF$32*100, 100*(BF31*12/$BI31)/BF$32),IFERROR(IF($AP$21=0, BF31/BF$33*100, 100*(BF31*12/$BI31)/BF$33),IFERROR(IF($AP$21=0, BF31/BF$34*100, 100*(BF31*12/$BI31)/BF$34),IF($AP$21=0, BF31/BF$35*100,  100*(BF31*12/$BI31)/BF$35)))))))))))</f>
        <v>104.3420209317208</v>
      </c>
      <c r="BI31" s="92">
        <f t="shared" si="12"/>
        <v>6</v>
      </c>
      <c r="BJ31" s="90">
        <f>VLOOKUP($AO31,Data!$A$1:$P$688,Charts!BJ$23,FALSE)</f>
        <v>0.15977640488647779</v>
      </c>
      <c r="BK31" s="62"/>
    </row>
    <row r="32" spans="1:63" ht="21.6" hidden="1" customHeight="1">
      <c r="A32" s="55"/>
      <c r="B32" s="55"/>
      <c r="C32" s="55"/>
      <c r="D32" s="55"/>
      <c r="E32" s="55"/>
      <c r="F32" s="55"/>
      <c r="G32" s="55"/>
      <c r="H32" s="55"/>
      <c r="I32" s="55"/>
      <c r="J32" s="55"/>
      <c r="K32" s="55"/>
      <c r="L32" s="55"/>
      <c r="M32" s="55"/>
      <c r="N32" s="55"/>
      <c r="O32" s="55"/>
      <c r="P32" s="55"/>
      <c r="Q32" s="55"/>
      <c r="R32" s="58"/>
      <c r="S32" s="58"/>
      <c r="T32" s="58"/>
      <c r="U32" s="58"/>
      <c r="V32" s="58"/>
      <c r="W32" s="58"/>
      <c r="X32" s="58"/>
      <c r="Y32" s="58"/>
      <c r="Z32" s="58"/>
      <c r="AA32" s="58"/>
      <c r="AB32" s="58"/>
      <c r="AC32" s="58"/>
      <c r="AD32" s="58"/>
      <c r="AE32" s="58"/>
      <c r="AF32" s="58"/>
      <c r="AG32" s="58"/>
      <c r="AH32" s="58"/>
      <c r="AI32" s="58"/>
      <c r="AJ32" s="58"/>
      <c r="AK32" s="58"/>
      <c r="AL32" s="96">
        <f t="shared" si="5"/>
        <v>202209</v>
      </c>
      <c r="AM32" s="93">
        <f t="shared" si="21"/>
        <v>44805</v>
      </c>
      <c r="AN32" s="77" t="str">
        <f t="shared" si="13"/>
        <v>202209</v>
      </c>
      <c r="AO32" s="63" t="str">
        <f t="shared" ref="AO32:AO37" si="28">CONCATENATE($AO$21,AN32)</f>
        <v>Tier 1 capital ratio202209</v>
      </c>
      <c r="AP32" s="90">
        <f>VLOOKUP($AO32,Data!$A$1:$P$688,Charts!AP$23,FALSE)</f>
        <v>0.13231496251641331</v>
      </c>
      <c r="AQ32" s="90">
        <f>VLOOKUP($AO32,Data!$A$1:$P$688,Charts!AQ$23,FALSE)</f>
        <v>0.14963460168373166</v>
      </c>
      <c r="AR32" s="90">
        <f>VLOOKUP($AO32,Data!$A$1:$P$688,Charts!AR$23,FALSE)</f>
        <v>0.1676334650457087</v>
      </c>
      <c r="AS32" s="90">
        <f>VLOOKUP($AO32,Data!$A$1:$P$688,Charts!AS$23,FALSE)</f>
        <v>0.23030015675607213</v>
      </c>
      <c r="AT32" s="90">
        <f>VLOOKUP($AO32,Data!$A$1:$P$688,Charts!AT$23,FALSE)</f>
        <v>0.16284383720230852</v>
      </c>
      <c r="AU32" s="90">
        <f>VLOOKUP($AO32,Data!$A$1:$P$688,Charts!AU$23,FALSE)</f>
        <v>0.20333081911110568</v>
      </c>
      <c r="AV32" s="90">
        <f>VLOOKUP($AO32,Data!$A$1:$P$688,Charts!AV$23,FALSE)</f>
        <v>0.37341150554330987</v>
      </c>
      <c r="AW32" s="90">
        <f>VLOOKUP($AO32,Data!$A$1:$P$688,Charts!AW$23,FALSE)</f>
        <v>0.1949511335991139</v>
      </c>
      <c r="AX32" s="90">
        <f>VLOOKUP($AO32,Data!$A$1:$P$688,Charts!AX$23,FALSE)</f>
        <v>0.17476764399742567</v>
      </c>
      <c r="AY32" s="90">
        <f t="shared" ref="AY32:AY37" si="29">IF(AQ32&lt;0,0,AQ32)</f>
        <v>0.14963460168373166</v>
      </c>
      <c r="AZ32" s="90">
        <f t="shared" ref="AZ32:AZ37" si="30">IF(AQ32&lt;0,AQ32,0)</f>
        <v>0</v>
      </c>
      <c r="BA32" s="90">
        <f t="shared" ref="BA32:BA37" si="31">AR32-AY32</f>
        <v>1.7998863361977036E-2</v>
      </c>
      <c r="BB32" s="90">
        <f t="shared" ref="BB32:BB37" si="32">AU32-AR32</f>
        <v>3.569735406539698E-2</v>
      </c>
      <c r="BC32" s="90">
        <f t="shared" ref="BC32:BC37" si="33">AQ32-AP32</f>
        <v>1.7319639167318351E-2</v>
      </c>
      <c r="BD32" s="90">
        <f t="shared" ref="BD32:BD37" si="34">AV32-AU32</f>
        <v>0.1700806864322042</v>
      </c>
      <c r="BE32" s="91">
        <f>VLOOKUP($AO32,Data!$A$1:$P$688,BD$23,FALSE)</f>
        <v>1411242145118.083</v>
      </c>
      <c r="BF32" s="91">
        <f>VLOOKUP($AO32,Data!$A$1:$P$688,BE$23,FALSE)</f>
        <v>8802472367932.4707</v>
      </c>
      <c r="BG32" s="70">
        <f>IFERROR(IF($AP$21=0,BE32/BE$25*100,(100*(BE32*12/$BI32)/BE$25)),IFERROR(IF($AP$21=0, BE32/BE$26*100, 100*(BE32*12/$BI32)/BE$26), IFERROR(IF($AP$21=0, BE32/BE$27*100, 100*(BE32*12/$BI32)/BE$27),IFERROR(IF($AP$21=0, BE32/BE$29*100, 100*(BE32*12/$BI32)/BE$29), IFERROR(IF($AP$21=0, BE32/BE$30*100, 100*(BE32*12/$BI32)/BE$30),IFERROR(IF($AP$21=0, BE32/BE$31*100, 100*(BE32*12/$BI32)/#REF!),IFERROR(IF($AP$21=0, BE32/BE$32*100, 100*(BE32*12/$BI32)/BE$32),IFERROR(IF($AP$21=0, BE32/BE$32*100, 100*(BE32*12/$BI32)/BE$32),IFERROR(IF($AP$21=0, BE32/BE$33*100, 100*(BE32*12/$BI32)/BE$33),IFERROR(IF($AP$21=0, BE32/BE$34*100, 100*(BE32*12/$BI32)/BE$34),IF($AP$21=0, BE32/BE$35*100,  100*(BE32*12/$BI32)/BE$35)))))))))))</f>
        <v>100.39000011635481</v>
      </c>
      <c r="BH32" s="70">
        <f>IFERROR(IF($AP$21=0,BF32/BF$25*100,(100*(BF32*12/$BI32)/BF$25)),IFERROR(IF($AP$21=0, BF32/BF$26*100, 100*(BF32*12/$BI32)/BF$26), IFERROR(IF($AP$21=0, BF32/BF$27*100, 100*(BF32*12/$BI32)/BF$27),IFERROR(IF($AP$21=0, BF32/BF$29*100, 100*(BF32*12/$BI32)/BF$29), IFERROR(IF($AP$21=0, BF32/BF$30*100, 100*(BF32*12/$BI32)/BF$30),IFERROR(IF($AP$21=0, BF32/BF$31*100, 100*(BF32*12/$BI32)/#REF!),IFERROR(IF($AP$21=0, BF32/BF$32*100, 100*(BF32*12/$BI32)/BF$32),IFERROR(IF($AP$21=0, BF32/BF$32*100, 100*(BF32*12/$BI32)/BF$32),IFERROR(IF($AP$21=0, BF32/BF$33*100, 100*(BF32*12/$BI32)/BF$33),IFERROR(IF($AP$21=0, BF32/BF$34*100, 100*(BF32*12/$BI32)/BF$34),IF($AP$21=0, BF32/BF$35*100,  100*(BF32*12/$BI32)/BF$35)))))))))))</f>
        <v>104.92657972718493</v>
      </c>
      <c r="BI32" s="92">
        <f t="shared" ref="BI32:BI37" si="35">MONTH(AM32)</f>
        <v>9</v>
      </c>
      <c r="BJ32" s="90">
        <f>VLOOKUP($AO32,Data!$A$1:$P$688,Charts!BJ$23,FALSE)</f>
        <v>0.15845578261221488</v>
      </c>
      <c r="BK32" s="58"/>
    </row>
    <row r="33" spans="1:63" ht="21.6" hidden="1" customHeight="1">
      <c r="A33" s="55"/>
      <c r="B33" s="55"/>
      <c r="C33" s="55"/>
      <c r="D33" s="55"/>
      <c r="E33" s="55"/>
      <c r="F33" s="55"/>
      <c r="G33" s="55"/>
      <c r="H33" s="55"/>
      <c r="I33" s="55"/>
      <c r="J33" s="55"/>
      <c r="K33" s="55"/>
      <c r="L33" s="55"/>
      <c r="M33" s="55"/>
      <c r="N33" s="55"/>
      <c r="O33" s="55"/>
      <c r="P33" s="55"/>
      <c r="Q33" s="55"/>
      <c r="R33" s="58"/>
      <c r="S33" s="58"/>
      <c r="T33" s="58"/>
      <c r="U33" s="58"/>
      <c r="V33" s="58"/>
      <c r="W33" s="58"/>
      <c r="X33" s="58"/>
      <c r="Y33" s="58"/>
      <c r="Z33" s="58"/>
      <c r="AA33" s="58"/>
      <c r="AB33" s="58"/>
      <c r="AC33" s="58"/>
      <c r="AD33" s="58"/>
      <c r="AE33" s="58"/>
      <c r="AF33" s="58"/>
      <c r="AG33" s="58"/>
      <c r="AH33" s="58"/>
      <c r="AI33" s="58"/>
      <c r="AJ33" s="58"/>
      <c r="AK33" s="58"/>
      <c r="AL33" s="96">
        <f t="shared" si="5"/>
        <v>202212</v>
      </c>
      <c r="AM33" s="93">
        <f>IF(AM32&lt;$AL$24,+DATE(YEAR(AM32),MONTH(AM32)+3,DAY(AM32)),"")</f>
        <v>44896</v>
      </c>
      <c r="AN33" s="77" t="str">
        <f t="shared" si="13"/>
        <v>202212</v>
      </c>
      <c r="AO33" s="63" t="str">
        <f t="shared" si="28"/>
        <v>Tier 1 capital ratio202212</v>
      </c>
      <c r="AP33" s="68">
        <f>VLOOKUP($AO33,Data!$A$1:$P$688,Charts!AP$23,FALSE)</f>
        <v>0.1377822868976209</v>
      </c>
      <c r="AQ33" s="68">
        <f>VLOOKUP($AO33,Data!$A$1:$P$688,Charts!AQ$23,FALSE)</f>
        <v>0.15790572408311945</v>
      </c>
      <c r="AR33" s="68">
        <f>VLOOKUP($AO33,Data!$A$1:$P$688,Charts!AR$23,FALSE)</f>
        <v>0.18119203095248626</v>
      </c>
      <c r="AS33" s="68">
        <f>VLOOKUP($AO33,Data!$A$1:$P$688,Charts!AS$23,FALSE)</f>
        <v>0.23673749900977439</v>
      </c>
      <c r="AT33" s="68">
        <f>VLOOKUP($AO33,Data!$A$1:$P$688,Charts!AT$23,FALSE)</f>
        <v>0.16939783619032833</v>
      </c>
      <c r="AU33" s="68">
        <f>VLOOKUP($AO33,Data!$A$1:$P$688,Charts!AU$23,FALSE)</f>
        <v>0.20646568410165952</v>
      </c>
      <c r="AV33" s="68">
        <f>VLOOKUP($AO33,Data!$A$1:$P$688,Charts!AV$23,FALSE)</f>
        <v>0.40296801345090993</v>
      </c>
      <c r="AW33" s="68">
        <f>VLOOKUP($AO33,Data!$A$1:$P$688,Charts!AW$23,FALSE)</f>
        <v>0.21890627323853723</v>
      </c>
      <c r="AX33" s="68">
        <f>VLOOKUP($AO33,Data!$A$1:$P$688,Charts!AX$23,FALSE)</f>
        <v>0.18151100059747785</v>
      </c>
      <c r="AY33" s="68">
        <f t="shared" si="29"/>
        <v>0.15790572408311945</v>
      </c>
      <c r="AZ33" s="68">
        <f t="shared" si="30"/>
        <v>0</v>
      </c>
      <c r="BA33" s="68">
        <f t="shared" si="31"/>
        <v>2.3286306869366807E-2</v>
      </c>
      <c r="BB33" s="68">
        <f t="shared" si="32"/>
        <v>2.5273653149173264E-2</v>
      </c>
      <c r="BC33" s="68">
        <f t="shared" si="33"/>
        <v>2.0123437185498555E-2</v>
      </c>
      <c r="BD33" s="68">
        <f t="shared" si="34"/>
        <v>0.19650232934925041</v>
      </c>
      <c r="BE33" s="69">
        <f>VLOOKUP($AO33,Data!$A$1:$P$688,BD$23,FALSE)</f>
        <v>1434982453059.7805</v>
      </c>
      <c r="BF33" s="69">
        <f>VLOOKUP($AO33,Data!$A$1:$P$688,BE$23,FALSE)</f>
        <v>8656592337241.6328</v>
      </c>
      <c r="BG33" s="70">
        <f>IFERROR(IF($AP$21=0,BE33/BE$25*100,(100*(BE33*12/$BI33)/BE$25)),IFERROR(IF($AP$21=0, BE33/BE$26*100, 100*(BE33*12/$BI33)/BE$26), IFERROR(IF($AP$21=0, BE33/BE$27*100, 100*(BE33*12/$BI33)/BE$27),IFERROR(IF($AP$21=0, BE33/BE$29*100, 100*(BE33*12/$BI33)/BE$29), IFERROR(IF($AP$21=0, BE33/BE$30*100, 100*(BE33*12/$BI33)/BE$30),IFERROR(IF($AP$21=0, BE33/BE$31*100, 100*(BE33*12/$BI33)/#REF!),IFERROR(IF($AP$21=0, BE33/BE$32*100, 100*(BE33*12/$BI33)/BE$32),IFERROR(IF($AP$21=0, BE33/BE$32*100, 100*(BE33*12/$BI33)/BE$32),IFERROR(IF($AP$21=0, BE33/BE$33*100, 100*(BE33*12/$BI33)/BE$33),IFERROR(IF($AP$21=0, BE33/BE$34*100, 100*(BE33*12/$BI33)/BE$34),IF($AP$21=0, BE33/BE$35*100,  100*(BE33*12/$BI33)/BE$35)))))))))))</f>
        <v>102.07878862460184</v>
      </c>
      <c r="BH33" s="70">
        <f>IFERROR(IF($AP$21=0,BF33/BF$25*100,(100*(BF33*12/$BI33)/BF$25)),IFERROR(IF($AP$21=0, BF33/BF$26*100, 100*(BF33*12/$BI33)/BF$26), IFERROR(IF($AP$21=0, BF33/BF$27*100, 100*(BF33*12/$BI33)/BF$27),IFERROR(IF($AP$21=0, BF33/BF$29*100, 100*(BF33*12/$BI33)/BF$29), IFERROR(IF($AP$21=0, BF33/BF$30*100, 100*(BF33*12/$BI33)/BF$30),IFERROR(IF($AP$21=0, BF33/BF$31*100, 100*(BF33*12/$BI33)/#REF!),IFERROR(IF($AP$21=0, BF33/BF$32*100, 100*(BF33*12/$BI33)/BF$32),IFERROR(IF($AP$21=0, BF33/BF$32*100, 100*(BF33*12/$BI33)/BF$32),IFERROR(IF($AP$21=0, BF33/BF$33*100, 100*(BF33*12/$BI33)/BF$33),IFERROR(IF($AP$21=0, BF33/BF$34*100, 100*(BF33*12/$BI33)/BF$34),IF($AP$21=0, BF33/BF$35*100,  100*(BF33*12/$BI33)/BF$35)))))))))))</f>
        <v>103.18767138063347</v>
      </c>
      <c r="BI33" s="71">
        <f t="shared" si="35"/>
        <v>12</v>
      </c>
      <c r="BJ33" s="90">
        <f>VLOOKUP($AO33,Data!$A$1:$P$688,Charts!BJ$23,FALSE)</f>
        <v>0.16419745146121395</v>
      </c>
      <c r="BK33" s="58"/>
    </row>
    <row r="34" spans="1:63" ht="21.6" hidden="1" customHeight="1">
      <c r="A34" s="55"/>
      <c r="B34" s="55"/>
      <c r="C34" s="55"/>
      <c r="D34" s="55"/>
      <c r="E34" s="55"/>
      <c r="F34" s="55"/>
      <c r="G34" s="55"/>
      <c r="H34" s="55"/>
      <c r="I34" s="55"/>
      <c r="J34" s="55"/>
      <c r="K34" s="55"/>
      <c r="L34" s="55"/>
      <c r="M34" s="55"/>
      <c r="N34" s="55"/>
      <c r="O34" s="55"/>
      <c r="P34" s="55"/>
      <c r="Q34" s="55"/>
      <c r="R34" s="58"/>
      <c r="S34" s="58"/>
      <c r="T34" s="58"/>
      <c r="U34" s="58"/>
      <c r="V34" s="58"/>
      <c r="W34" s="58"/>
      <c r="X34" s="58"/>
      <c r="Y34" s="58"/>
      <c r="Z34" s="58"/>
      <c r="AA34" s="58"/>
      <c r="AB34" s="58"/>
      <c r="AC34" s="58"/>
      <c r="AD34" s="58"/>
      <c r="AE34" s="58"/>
      <c r="AF34" s="58"/>
      <c r="AG34" s="58"/>
      <c r="AH34" s="58"/>
      <c r="AI34" s="58"/>
      <c r="AJ34" s="58"/>
      <c r="AK34" s="58"/>
      <c r="AL34" s="96">
        <f t="shared" si="5"/>
        <v>202303</v>
      </c>
      <c r="AM34" s="93">
        <f>IF(AM33&lt;$AL$24,+DATE(YEAR(AM33),MONTH(AM33)+3,DAY(AM33)),"")</f>
        <v>44986</v>
      </c>
      <c r="AN34" s="77" t="str">
        <f t="shared" si="13"/>
        <v>202303</v>
      </c>
      <c r="AO34" s="63" t="str">
        <f t="shared" si="28"/>
        <v>Tier 1 capital ratio202303</v>
      </c>
      <c r="AP34" s="90">
        <f>VLOOKUP($AO34,Data!$A$1:$P$688,Charts!AP$23,FALSE)</f>
        <v>0.13963038064340647</v>
      </c>
      <c r="AQ34" s="90">
        <f>VLOOKUP($AO34,Data!$A$1:$P$688,Charts!AQ$23,FALSE)</f>
        <v>0.15545638933883035</v>
      </c>
      <c r="AR34" s="90">
        <f>VLOOKUP($AO34,Data!$A$1:$P$688,Charts!AR$23,FALSE)</f>
        <v>0.18066715233000152</v>
      </c>
      <c r="AS34" s="90">
        <f>VLOOKUP($AO34,Data!$A$1:$P$688,Charts!AS$23,FALSE)</f>
        <v>0.24069517802044965</v>
      </c>
      <c r="AT34" s="90">
        <f>VLOOKUP($AO34,Data!$A$1:$P$688,Charts!AT$23,FALSE)</f>
        <v>0.17184460502053067</v>
      </c>
      <c r="AU34" s="90">
        <f>VLOOKUP($AO34,Data!$A$1:$P$688,Charts!AU$23,FALSE)</f>
        <v>0.20739187103713369</v>
      </c>
      <c r="AV34" s="90">
        <f>VLOOKUP($AO34,Data!$A$1:$P$688,Charts!AV$23,FALSE)</f>
        <v>0.40460965660237602</v>
      </c>
      <c r="AW34" s="90">
        <f>VLOOKUP($AO34,Data!$A$1:$P$688,Charts!AW$23,FALSE)</f>
        <v>0.2187036945782885</v>
      </c>
      <c r="AX34" s="90">
        <f>VLOOKUP($AO34,Data!$A$1:$P$688,Charts!AX$23,FALSE)</f>
        <v>0.18263162763813509</v>
      </c>
      <c r="AY34" s="90">
        <f t="shared" si="29"/>
        <v>0.15545638933883035</v>
      </c>
      <c r="AZ34" s="90">
        <f t="shared" si="30"/>
        <v>0</v>
      </c>
      <c r="BA34" s="90">
        <f t="shared" si="31"/>
        <v>2.5210762991171171E-2</v>
      </c>
      <c r="BB34" s="90">
        <f t="shared" si="32"/>
        <v>2.6724718707132167E-2</v>
      </c>
      <c r="BC34" s="90">
        <f t="shared" si="33"/>
        <v>1.5826008695423888E-2</v>
      </c>
      <c r="BD34" s="90">
        <f t="shared" si="34"/>
        <v>0.19721778556524233</v>
      </c>
      <c r="BE34" s="91">
        <f>VLOOKUP($AO34,Data!$A$1:$P$688,BD$23,FALSE)</f>
        <v>1450194732959.8005</v>
      </c>
      <c r="BF34" s="91">
        <f>VLOOKUP($AO34,Data!$A$1:$P$688,BE$23,FALSE)</f>
        <v>8650615756138.2393</v>
      </c>
      <c r="BG34" s="70">
        <f>IFERROR(IF($AP$21=0,BE34/BE$25*100,(100*(BE34*12/$BI34)/BE$25)),IFERROR(IF($AP$21=0, BE34/BE$26*100, 100*(BE34*12/$BI34)/BE$26), IFERROR(IF($AP$21=0, BE34/BE$27*100, 100*(BE34*12/$BI34)/BE$27),IFERROR(IF($AP$21=0, BE34/BE$29*100, 100*(BE34*12/$BI34)/BE$29), IFERROR(IF($AP$21=0, BE34/BE$30*100, 100*(BE34*12/$BI34)/BE$30),IFERROR(IF($AP$21=0, BE34/BE$31*100, 100*(BE34*12/$BI34)/#REF!),IFERROR(IF($AP$21=0, BE34/BE$32*100, 100*(BE34*12/$BI34)/BE$32),IFERROR(IF($AP$21=0, BE34/BE$32*100, 100*(BE34*12/$BI34)/BE$32),IFERROR(IF($AP$21=0, BE34/BE$33*100, 100*(BE34*12/$BI34)/BE$33),IFERROR(IF($AP$21=0, BE34/BE$34*100, 100*(BE34*12/$BI34)/BE$34),IF($AP$21=0, BE34/BE$35*100,  100*(BE34*12/$BI34)/BE$35)))))))))))</f>
        <v>103.16092806198751</v>
      </c>
      <c r="BH34" s="70">
        <f>IFERROR(IF($AP$21=0,BF34/BF$25*100,(100*(BF34*12/$BI34)/BF$25)),IFERROR(IF($AP$21=0, BF34/BF$26*100, 100*(BF34*12/$BI34)/BF$26), IFERROR(IF($AP$21=0, BF34/BF$27*100, 100*(BF34*12/$BI34)/BF$27),IFERROR(IF($AP$21=0, BF34/BF$29*100, 100*(BF34*12/$BI34)/BF$29), IFERROR(IF($AP$21=0, BF34/BF$30*100, 100*(BF34*12/$BI34)/BF$30),IFERROR(IF($AP$21=0, BF34/BF$31*100, 100*(BF34*12/$BI34)/#REF!),IFERROR(IF($AP$21=0, BF34/BF$32*100, 100*(BF34*12/$BI34)/BF$32),IFERROR(IF($AP$21=0, BF34/BF$32*100, 100*(BF34*12/$BI34)/BF$32),IFERROR(IF($AP$21=0, BF34/BF$33*100, 100*(BF34*12/$BI34)/BF$33),IFERROR(IF($AP$21=0, BF34/BF$34*100, 100*(BF34*12/$BI34)/BF$34),IF($AP$21=0, BF34/BF$35*100,  100*(BF34*12/$BI34)/BF$35)))))))))))</f>
        <v>103.11642978083864</v>
      </c>
      <c r="BI34" s="92">
        <f t="shared" si="35"/>
        <v>3</v>
      </c>
      <c r="BJ34" s="90">
        <f>VLOOKUP($AO34,Data!$A$1:$P$688,Charts!BJ$23,FALSE)</f>
        <v>0.16658842530701634</v>
      </c>
      <c r="BK34" s="58"/>
    </row>
    <row r="35" spans="1:63" ht="21.6" hidden="1" customHeight="1">
      <c r="A35" s="55"/>
      <c r="B35" s="55"/>
      <c r="C35" s="55"/>
      <c r="D35" s="55"/>
      <c r="E35" s="55"/>
      <c r="F35" s="55"/>
      <c r="G35" s="55"/>
      <c r="H35" s="55"/>
      <c r="I35" s="55"/>
      <c r="J35" s="55"/>
      <c r="K35" s="55"/>
      <c r="L35" s="55"/>
      <c r="M35" s="55"/>
      <c r="N35" s="55"/>
      <c r="O35" s="55"/>
      <c r="P35" s="55"/>
      <c r="Q35" s="55"/>
      <c r="R35" s="58"/>
      <c r="S35" s="58"/>
      <c r="T35" s="58"/>
      <c r="U35" s="58"/>
      <c r="V35" s="58"/>
      <c r="W35" s="58"/>
      <c r="X35" s="58"/>
      <c r="Y35" s="58"/>
      <c r="Z35" s="58"/>
      <c r="AA35" s="58"/>
      <c r="AB35" s="58"/>
      <c r="AC35" s="58"/>
      <c r="AD35" s="58"/>
      <c r="AE35" s="58"/>
      <c r="AF35" s="58"/>
      <c r="AG35" s="58"/>
      <c r="AH35" s="58"/>
      <c r="AI35" s="58"/>
      <c r="AJ35" s="58"/>
      <c r="AK35" s="58"/>
      <c r="AL35" s="96">
        <f t="shared" si="5"/>
        <v>202306</v>
      </c>
      <c r="AM35" s="93">
        <f t="shared" si="21"/>
        <v>45078</v>
      </c>
      <c r="AN35" s="77" t="str">
        <f t="shared" si="13"/>
        <v>202306</v>
      </c>
      <c r="AO35" s="63" t="str">
        <f t="shared" si="28"/>
        <v>Tier 1 capital ratio202306</v>
      </c>
      <c r="AP35" s="68">
        <f>VLOOKUP($AO35,Data!$A$1:$P$688,Charts!AP$23,FALSE)</f>
        <v>0.14305321326740236</v>
      </c>
      <c r="AQ35" s="68">
        <f>VLOOKUP($AO35,Data!$A$1:$P$688,Charts!AQ$23,FALSE)</f>
        <v>0.15857124538733025</v>
      </c>
      <c r="AR35" s="68">
        <f>VLOOKUP($AO35,Data!$A$1:$P$688,Charts!AR$23,FALSE)</f>
        <v>0.18524320727974647</v>
      </c>
      <c r="AS35" s="68">
        <f>VLOOKUP($AO35,Data!$A$1:$P$688,Charts!AS$23,FALSE)</f>
        <v>0.24814550647244613</v>
      </c>
      <c r="AT35" s="68">
        <f>VLOOKUP($AO35,Data!$A$1:$P$688,Charts!AT$23,FALSE)</f>
        <v>0.17363995309193858</v>
      </c>
      <c r="AU35" s="68">
        <f>VLOOKUP($AO35,Data!$A$1:$P$688,Charts!AU$23,FALSE)</f>
        <v>0.21014690552145848</v>
      </c>
      <c r="AV35" s="68">
        <f>VLOOKUP($AO35,Data!$A$1:$P$688,Charts!AV$23,FALSE)</f>
        <v>0.40908536978352605</v>
      </c>
      <c r="AW35" s="68">
        <f>VLOOKUP($AO35,Data!$A$1:$P$688,Charts!AW$23,FALSE)</f>
        <v>0.21756942543252961</v>
      </c>
      <c r="AX35" s="68">
        <f>VLOOKUP($AO35,Data!$A$1:$P$688,Charts!AX$23,FALSE)</f>
        <v>0.18740389875138366</v>
      </c>
      <c r="AY35" s="68">
        <f t="shared" si="29"/>
        <v>0.15857124538733025</v>
      </c>
      <c r="AZ35" s="68">
        <f t="shared" si="30"/>
        <v>0</v>
      </c>
      <c r="BA35" s="68">
        <f t="shared" si="31"/>
        <v>2.6671961892416218E-2</v>
      </c>
      <c r="BB35" s="68">
        <f t="shared" si="32"/>
        <v>2.4903698241712013E-2</v>
      </c>
      <c r="BC35" s="68">
        <f t="shared" si="33"/>
        <v>1.5518032119927888E-2</v>
      </c>
      <c r="BD35" s="68">
        <f t="shared" si="34"/>
        <v>0.19893846426206757</v>
      </c>
      <c r="BE35" s="69">
        <f>VLOOKUP($AO35,Data!$A$1:$P$688,BD$23,FALSE)</f>
        <v>1477729741407.1624</v>
      </c>
      <c r="BF35" s="69">
        <f>VLOOKUP($AO35,Data!$A$1:$P$688,BE$23,FALSE)</f>
        <v>8721165181456.5889</v>
      </c>
      <c r="BG35" s="70">
        <f>IFERROR(IF($AP$21=0,BE35/BE$25*100,(100*(BE35*12/$BI35)/BE$25)),IFERROR(IF($AP$21=0, BE35/BE$26*100, 100*(BE35*12/$BI35)/BE$26), IFERROR(IF($AP$21=0, BE35/BE$27*100, 100*(BE35*12/$BI35)/BE$27),IFERROR(IF($AP$21=0, BE35/BE$29*100, 100*(BE35*12/$BI35)/BE$29), IFERROR(IF($AP$21=0, BE35/BE$30*100, 100*(BE35*12/$BI35)/BE$30),IFERROR(IF($AP$21=0, BE35/BE$31*100, 100*(BE35*12/$BI35)/#REF!),IFERROR(IF($AP$21=0, BE35/BE$32*100, 100*(BE35*12/$BI35)/BE$32),IFERROR(IF($AP$21=0, BE35/BE$32*100, 100*(BE35*12/$BI35)/BE$32),IFERROR(IF($AP$21=0, BE35/BE$33*100, 100*(BE35*12/$BI35)/BE$33),IFERROR(IF($AP$21=0, BE35/BE$34*100, 100*(BE35*12/$BI35)/BE$34),IF($AP$21=0, BE35/BE$35*100,  100*(BE35*12/$BI35)/BE$35)))))))))))</f>
        <v>105.11965605972826</v>
      </c>
      <c r="BH35" s="70">
        <f>IFERROR(IF($AP$21=0,BF35/BF$25*100,(100*(BF35*12/$BI35)/BF$25)),IFERROR(IF($AP$21=0, BF35/BF$26*100, 100*(BF35*12/$BI35)/BF$26), IFERROR(IF($AP$21=0, BF35/BF$27*100, 100*(BF35*12/$BI35)/BF$27),IFERROR(IF($AP$21=0, BF35/BF$29*100, 100*(BF35*12/$BI35)/BF$29), IFERROR(IF($AP$21=0, BF35/BF$30*100, 100*(BF35*12/$BI35)/BF$30),IFERROR(IF($AP$21=0, BF35/BF$31*100, 100*(BF35*12/$BI35)/#REF!),IFERROR(IF($AP$21=0, BF35/BF$32*100, 100*(BF35*12/$BI35)/BF$32),IFERROR(IF($AP$21=0, BF35/BF$32*100, 100*(BF35*12/$BI35)/BF$32),IFERROR(IF($AP$21=0, BF35/BF$33*100, 100*(BF35*12/$BI35)/BF$33),IFERROR(IF($AP$21=0, BF35/BF$34*100, 100*(BF35*12/$BI35)/BF$34),IF($AP$21=0, BF35/BF$35*100,  100*(BF35*12/$BI35)/BF$35)))))))))))</f>
        <v>103.9573878197801</v>
      </c>
      <c r="BI35" s="71">
        <f t="shared" si="35"/>
        <v>6</v>
      </c>
      <c r="BJ35" s="90">
        <f>VLOOKUP($AO35,Data!$A$1:$P$688,Charts!BJ$23,FALSE)</f>
        <v>0.16797079316322608</v>
      </c>
      <c r="BK35" s="58"/>
    </row>
    <row r="36" spans="1:63" ht="21.6" hidden="1" customHeight="1">
      <c r="A36" s="55"/>
      <c r="B36" s="55"/>
      <c r="C36" s="55"/>
      <c r="D36" s="55"/>
      <c r="E36" s="55"/>
      <c r="F36" s="55"/>
      <c r="G36" s="55"/>
      <c r="H36" s="55"/>
      <c r="I36" s="55"/>
      <c r="J36" s="55"/>
      <c r="K36" s="55"/>
      <c r="L36" s="55"/>
      <c r="M36" s="55"/>
      <c r="N36" s="55"/>
      <c r="O36" s="55"/>
      <c r="P36" s="55"/>
      <c r="Q36" s="55"/>
      <c r="R36" s="58"/>
      <c r="S36" s="58"/>
      <c r="T36" s="58"/>
      <c r="U36" s="58"/>
      <c r="V36" s="58"/>
      <c r="W36" s="58"/>
      <c r="X36" s="58"/>
      <c r="Y36" s="58"/>
      <c r="Z36" s="58"/>
      <c r="AA36" s="58"/>
      <c r="AB36" s="58"/>
      <c r="AC36" s="58"/>
      <c r="AD36" s="58"/>
      <c r="AE36" s="58"/>
      <c r="AF36" s="58"/>
      <c r="AG36" s="58"/>
      <c r="AH36" s="58"/>
      <c r="AI36" s="58"/>
      <c r="AJ36" s="58"/>
      <c r="AK36" s="58"/>
      <c r="AL36" s="96">
        <f t="shared" si="5"/>
        <v>202309</v>
      </c>
      <c r="AM36" s="93">
        <f t="shared" si="21"/>
        <v>45170</v>
      </c>
      <c r="AN36" s="77" t="str">
        <f t="shared" si="13"/>
        <v>202309</v>
      </c>
      <c r="AO36" s="63" t="str">
        <f t="shared" si="28"/>
        <v>Tier 1 capital ratio202309</v>
      </c>
      <c r="AP36" s="68">
        <f>VLOOKUP($AO36,Data!$A$1:$P$688,Charts!AP$23,FALSE)</f>
        <v>0.14432924914325906</v>
      </c>
      <c r="AQ36" s="68">
        <f>VLOOKUP($AO36,Data!$A$1:$P$688,Charts!AQ$23,FALSE)</f>
        <v>0.15995001963562785</v>
      </c>
      <c r="AR36" s="68">
        <f>VLOOKUP($AO36,Data!$A$1:$P$688,Charts!AR$23,FALSE)</f>
        <v>0.18217658363372649</v>
      </c>
      <c r="AS36" s="68">
        <f>VLOOKUP($AO36,Data!$A$1:$P$688,Charts!AS$23,FALSE)</f>
        <v>0.24698152063970025</v>
      </c>
      <c r="AT36" s="68">
        <f>VLOOKUP($AO36,Data!$A$1:$P$688,Charts!AT$23,FALSE)</f>
        <v>0.17285911509616417</v>
      </c>
      <c r="AU36" s="68">
        <f>VLOOKUP($AO36,Data!$A$1:$P$688,Charts!AU$23,FALSE)</f>
        <v>0.21226887180117393</v>
      </c>
      <c r="AV36" s="68">
        <f>VLOOKUP($AO36,Data!$A$1:$P$688,Charts!AV$23,FALSE)</f>
        <v>0.41940692659268369</v>
      </c>
      <c r="AW36" s="68">
        <f>VLOOKUP($AO36,Data!$A$1:$P$688,Charts!AW$23,FALSE)</f>
        <v>0.21544105372716574</v>
      </c>
      <c r="AX36" s="68">
        <f>VLOOKUP($AO36,Data!$A$1:$P$688,Charts!AX$23,FALSE)</f>
        <v>0.18653780932613417</v>
      </c>
      <c r="AY36" s="68">
        <f t="shared" si="29"/>
        <v>0.15995001963562785</v>
      </c>
      <c r="AZ36" s="68">
        <f t="shared" si="30"/>
        <v>0</v>
      </c>
      <c r="BA36" s="68">
        <f t="shared" si="31"/>
        <v>2.2226563998098636E-2</v>
      </c>
      <c r="BB36" s="68">
        <f t="shared" si="32"/>
        <v>3.009228816744744E-2</v>
      </c>
      <c r="BC36" s="68">
        <f t="shared" si="33"/>
        <v>1.5620770492368791E-2</v>
      </c>
      <c r="BD36" s="68">
        <f t="shared" si="34"/>
        <v>0.20713805479150976</v>
      </c>
      <c r="BE36" s="69">
        <f>VLOOKUP($AO36,Data!$A$1:$P$688,BD$23,FALSE)</f>
        <v>1479307666803.9856</v>
      </c>
      <c r="BF36" s="69">
        <f>VLOOKUP($AO36,Data!$A$1:$P$688,BE$23,FALSE)</f>
        <v>8763650454042.4111</v>
      </c>
      <c r="BG36" s="70">
        <f>IFERROR(IF($AP$21=0,BE36/BE$25*100,(100*(BE36*12/$BI36)/BE$25)),IFERROR(IF($AP$21=0, BE36/BE$26*100, 100*(BE36*12/$BI36)/BE$26), IFERROR(IF($AP$21=0, BE36/BE$27*100, 100*(BE36*12/$BI36)/BE$27),IFERROR(IF($AP$21=0, BE36/BE$29*100, 100*(BE36*12/$BI36)/BE$29), IFERROR(IF($AP$21=0, BE36/BE$30*100, 100*(BE36*12/$BI36)/BE$30),IFERROR(IF($AP$21=0, BE36/BE$31*100, 100*(BE36*12/$BI36)/#REF!),IFERROR(IF($AP$21=0, BE36/BE$32*100, 100*(BE36*12/$BI36)/BE$32),IFERROR(IF($AP$21=0, BE36/BE$32*100, 100*(BE36*12/$BI36)/BE$32),IFERROR(IF($AP$21=0, BE36/BE$33*100, 100*(BE36*12/$BI36)/BE$33),IFERROR(IF($AP$21=0, BE36/BE$34*100, 100*(BE36*12/$BI36)/BE$34),IF($AP$21=0, BE36/BE$35*100,  100*(BE36*12/$BI36)/BE$35)))))))))))</f>
        <v>105.23190322533245</v>
      </c>
      <c r="BH36" s="70">
        <f>IFERROR(IF($AP$21=0,BF36/BF$25*100,(100*(BF36*12/$BI36)/BF$25)),IFERROR(IF($AP$21=0, BF36/BF$26*100, 100*(BF36*12/$BI36)/BF$26), IFERROR(IF($AP$21=0, BF36/BF$27*100, 100*(BF36*12/$BI36)/BF$27),IFERROR(IF($AP$21=0, BF36/BF$29*100, 100*(BF36*12/$BI36)/BF$29), IFERROR(IF($AP$21=0, BF36/BF$30*100, 100*(BF36*12/$BI36)/BF$30),IFERROR(IF($AP$21=0, BF36/BF$31*100, 100*(BF36*12/$BI36)/#REF!),IFERROR(IF($AP$21=0, BF36/BF$32*100, 100*(BF36*12/$BI36)/BF$32),IFERROR(IF($AP$21=0, BF36/BF$32*100, 100*(BF36*12/$BI36)/BF$32),IFERROR(IF($AP$21=0, BF36/BF$33*100, 100*(BF36*12/$BI36)/BF$33),IFERROR(IF($AP$21=0, BF36/BF$34*100, 100*(BF36*12/$BI36)/BF$34),IF($AP$21=0, BF36/BF$35*100,  100*(BF36*12/$BI36)/BF$35)))))))))))</f>
        <v>104.46381762209876</v>
      </c>
      <c r="BI36" s="71">
        <f t="shared" si="35"/>
        <v>9</v>
      </c>
      <c r="BJ36" s="90">
        <f>VLOOKUP($AO36,Data!$A$1:$P$688,Charts!BJ$23,FALSE)</f>
        <v>0.16733018576113889</v>
      </c>
      <c r="BK36" s="58"/>
    </row>
    <row r="37" spans="1:63" ht="21.6" hidden="1" customHeight="1">
      <c r="A37" s="55"/>
      <c r="B37" s="55"/>
      <c r="C37" s="55"/>
      <c r="D37" s="55"/>
      <c r="E37" s="55"/>
      <c r="F37" s="55"/>
      <c r="G37" s="55"/>
      <c r="H37" s="55"/>
      <c r="I37" s="55"/>
      <c r="J37" s="55"/>
      <c r="K37" s="55"/>
      <c r="L37" s="55"/>
      <c r="M37" s="55"/>
      <c r="N37" s="55"/>
      <c r="O37" s="55"/>
      <c r="P37" s="55"/>
      <c r="Q37" s="55"/>
      <c r="R37" s="58"/>
      <c r="S37" s="58"/>
      <c r="T37" s="58"/>
      <c r="U37" s="58"/>
      <c r="V37" s="58"/>
      <c r="W37" s="58"/>
      <c r="X37" s="58"/>
      <c r="Y37" s="58"/>
      <c r="Z37" s="58"/>
      <c r="AA37" s="58"/>
      <c r="AB37" s="58"/>
      <c r="AC37" s="58"/>
      <c r="AD37" s="58"/>
      <c r="AE37" s="58"/>
      <c r="AF37" s="58"/>
      <c r="AG37" s="58"/>
      <c r="AH37" s="58"/>
      <c r="AI37" s="58"/>
      <c r="AJ37" s="58"/>
      <c r="AK37" s="58"/>
      <c r="AL37" s="96">
        <f t="shared" si="5"/>
        <v>202312</v>
      </c>
      <c r="AM37" s="93">
        <f>IF(AM36&lt;$AL$24,+DATE(YEAR(AM36),MONTH(AM36)+3,DAY(AM36)),"")</f>
        <v>45261</v>
      </c>
      <c r="AN37" s="77" t="str">
        <f>+IF(MONTH(AM37)=12,YEAR(AM37)&amp;MONTH(AM37),YEAR(AM37)&amp;0&amp;MONTH(AM37))</f>
        <v>202312</v>
      </c>
      <c r="AO37" s="63" t="str">
        <f t="shared" si="28"/>
        <v>Tier 1 capital ratio202312</v>
      </c>
      <c r="AP37" s="68">
        <f>VLOOKUP($AO37,Data!$A$1:$P$688,Charts!AP$23,FALSE)</f>
        <v>0.14359155503529666</v>
      </c>
      <c r="AQ37" s="68">
        <f>VLOOKUP($AO37,Data!$A$1:$P$688,Charts!AQ$23,FALSE)</f>
        <v>0.16201416372788841</v>
      </c>
      <c r="AR37" s="68">
        <f>VLOOKUP($AO37,Data!$A$1:$P$688,Charts!AR$23,FALSE)</f>
        <v>0.18317235844591823</v>
      </c>
      <c r="AS37" s="68">
        <f>VLOOKUP($AO37,Data!$A$1:$P$688,Charts!AS$23,FALSE)</f>
        <v>0.23572416817560579</v>
      </c>
      <c r="AT37" s="68">
        <f>VLOOKUP($AO37,Data!$A$1:$P$688,Charts!AT$23,FALSE)</f>
        <v>0.1733796266446265</v>
      </c>
      <c r="AU37" s="68">
        <f>VLOOKUP($AO37,Data!$A$1:$P$688,Charts!AU$23,FALSE)</f>
        <v>0.2123482307836872</v>
      </c>
      <c r="AV37" s="68">
        <f>VLOOKUP($AO37,Data!$A$1:$P$688,Charts!AV$23,FALSE)</f>
        <v>0.3916435924339427</v>
      </c>
      <c r="AW37" s="68">
        <f>VLOOKUP($AO37,Data!$A$1:$P$688,Charts!AW$23,FALSE)</f>
        <v>0.21188070065312958</v>
      </c>
      <c r="AX37" s="68">
        <f>VLOOKUP($AO37,Data!$A$1:$P$688,Charts!AX$23,FALSE)</f>
        <v>0.18879896168484145</v>
      </c>
      <c r="AY37" s="68">
        <f t="shared" si="29"/>
        <v>0.16201416372788841</v>
      </c>
      <c r="AZ37" s="68">
        <f t="shared" si="30"/>
        <v>0</v>
      </c>
      <c r="BA37" s="68">
        <f t="shared" si="31"/>
        <v>2.1158194718029821E-2</v>
      </c>
      <c r="BB37" s="68">
        <f t="shared" si="32"/>
        <v>2.9175872337768971E-2</v>
      </c>
      <c r="BC37" s="68">
        <f t="shared" si="33"/>
        <v>1.8422608692591741E-2</v>
      </c>
      <c r="BD37" s="68">
        <f t="shared" si="34"/>
        <v>0.1792953616502555</v>
      </c>
      <c r="BE37" s="69">
        <f>VLOOKUP($AO37,Data!$A$1:$P$688,BD$23,FALSE)</f>
        <v>1490197067749.1804</v>
      </c>
      <c r="BF37" s="69">
        <f>VLOOKUP($AO37,Data!$A$1:$P$688,BE$23,FALSE)</f>
        <v>8796239418145.7695</v>
      </c>
      <c r="BG37" s="70">
        <f>IFERROR(IF($AP$21=0,BE37/BE$25*100,(100*(BE37*12/$BI37)/BE$25)),IFERROR(IF($AP$21=0, BE37/BE$26*100, 100*(BE37*12/$BI37)/BE$26), IFERROR(IF($AP$21=0, BE37/BE$27*100, 100*(BE37*12/$BI37)/BE$27),IFERROR(IF($AP$21=0, BE37/BE$29*100, 100*(BE37*12/$BI37)/BE$29), IFERROR(IF($AP$21=0, BE37/BE$30*100, 100*(BE37*12/$BI37)/BE$30),IFERROR(IF($AP$21=0, BE37/BE$31*100, 100*(BE37*12/$BI37)/#REF!),IFERROR(IF($AP$21=0, BE37/BE$32*100, 100*(BE37*12/$BI37)/BE$32),IFERROR(IF($AP$21=0, BE37/BE$32*100, 100*(BE37*12/$BI37)/BE$32),IFERROR(IF($AP$21=0, BE37/BE$33*100, 100*(BE37*12/$BI37)/BE$33),IFERROR(IF($AP$21=0, BE37/BE$34*100, 100*(BE37*12/$BI37)/BE$34),IF($AP$21=0, BE37/BE$35*100,  100*(BE37*12/$BI37)/BE$35)))))))))))</f>
        <v>106.0065307163954</v>
      </c>
      <c r="BH37" s="70">
        <f>IFERROR(IF($AP$21=0,BF37/BF$25*100,(100*(BF37*12/$BI37)/BF$25)),IFERROR(IF($AP$21=0, BF37/BF$26*100, 100*(BF37*12/$BI37)/BF$26), IFERROR(IF($AP$21=0, BF37/BF$27*100, 100*(BF37*12/$BI37)/BF$27),IFERROR(IF($AP$21=0, BF37/BF$29*100, 100*(BF37*12/$BI37)/BF$29), IFERROR(IF($AP$21=0, BF37/BF$30*100, 100*(BF37*12/$BI37)/BF$30),IFERROR(IF($AP$21=0, BF37/BF$31*100, 100*(BF37*12/$BI37)/#REF!),IFERROR(IF($AP$21=0, BF37/BF$32*100, 100*(BF37*12/$BI37)/BF$32),IFERROR(IF($AP$21=0, BF37/BF$32*100, 100*(BF37*12/$BI37)/BF$32),IFERROR(IF($AP$21=0, BF37/BF$33*100, 100*(BF37*12/$BI37)/BF$33),IFERROR(IF($AP$21=0, BF37/BF$34*100, 100*(BF37*12/$BI37)/BF$34),IF($AP$21=0, BF37/BF$35*100,  100*(BF37*12/$BI37)/BF$35)))))))))))</f>
        <v>104.85228218038291</v>
      </c>
      <c r="BI37" s="71">
        <f t="shared" si="35"/>
        <v>12</v>
      </c>
      <c r="BJ37" s="90">
        <f>VLOOKUP($AO37,Data!$A$1:$P$688,Charts!BJ$23,FALSE)</f>
        <v>0.16762283873344885</v>
      </c>
      <c r="BK37" s="58"/>
    </row>
    <row r="38" spans="1:63" ht="21.6" hidden="1" customHeight="1">
      <c r="A38" s="55"/>
      <c r="B38" s="55"/>
      <c r="C38" s="55"/>
      <c r="D38" s="55"/>
      <c r="E38" s="55"/>
      <c r="F38" s="55"/>
      <c r="G38" s="55"/>
      <c r="H38" s="55"/>
      <c r="I38" s="55"/>
      <c r="J38" s="55"/>
      <c r="K38" s="55"/>
      <c r="L38" s="55"/>
      <c r="M38" s="55"/>
      <c r="N38" s="55"/>
      <c r="O38" s="55"/>
      <c r="P38" s="55"/>
      <c r="Q38" s="55"/>
      <c r="R38" s="58"/>
      <c r="S38" s="58"/>
      <c r="T38" s="58"/>
      <c r="U38" s="58"/>
      <c r="V38" s="58"/>
      <c r="W38" s="58"/>
      <c r="X38" s="58"/>
      <c r="Y38" s="58"/>
      <c r="Z38" s="58"/>
      <c r="AA38" s="58"/>
      <c r="AB38" s="58"/>
      <c r="AC38" s="58"/>
      <c r="AD38" s="58"/>
      <c r="AE38" s="58"/>
      <c r="AF38" s="58"/>
      <c r="AG38" s="58"/>
      <c r="AH38" s="58"/>
      <c r="AI38" s="58"/>
      <c r="AJ38" s="58"/>
      <c r="AK38" s="58"/>
      <c r="AL38" s="96"/>
      <c r="AM38" s="86"/>
      <c r="AN38" s="58"/>
      <c r="AO38" s="67"/>
      <c r="AP38" s="68"/>
      <c r="AQ38" s="68"/>
      <c r="AR38" s="68"/>
      <c r="AS38" s="68"/>
      <c r="AT38" s="68"/>
      <c r="AU38" s="68"/>
      <c r="AV38" s="68"/>
      <c r="AW38" s="68"/>
      <c r="AX38" s="68"/>
      <c r="AY38" s="68"/>
      <c r="AZ38" s="68"/>
      <c r="BA38" s="68"/>
      <c r="BB38" s="68"/>
      <c r="BC38" s="68"/>
      <c r="BD38" s="68"/>
      <c r="BE38" s="69"/>
      <c r="BF38" s="69"/>
      <c r="BG38" s="70"/>
      <c r="BH38" s="67"/>
      <c r="BI38" s="71"/>
      <c r="BJ38" s="67"/>
      <c r="BK38" s="58"/>
    </row>
    <row r="39" spans="1:63" ht="21.6" hidden="1" customHeight="1">
      <c r="A39" s="55"/>
      <c r="B39" s="55"/>
      <c r="C39" s="55"/>
      <c r="D39" s="55"/>
      <c r="E39" s="55"/>
      <c r="F39" s="55"/>
      <c r="G39" s="55"/>
      <c r="H39" s="55"/>
      <c r="I39" s="55"/>
      <c r="J39" s="55"/>
      <c r="K39" s="55"/>
      <c r="L39" s="55"/>
      <c r="M39" s="55"/>
      <c r="N39" s="55"/>
      <c r="O39" s="55"/>
      <c r="P39" s="55"/>
      <c r="Q39" s="55"/>
      <c r="R39" s="58"/>
      <c r="S39" s="58"/>
      <c r="T39" s="58"/>
      <c r="U39" s="58"/>
      <c r="V39" s="58"/>
      <c r="W39" s="58"/>
      <c r="X39" s="58"/>
      <c r="Y39" s="58"/>
      <c r="Z39" s="58"/>
      <c r="AA39" s="58"/>
      <c r="AB39" s="58"/>
      <c r="AC39" s="58"/>
      <c r="AD39" s="58"/>
      <c r="AE39" s="58"/>
      <c r="AF39" s="58"/>
      <c r="AG39" s="58"/>
      <c r="AH39" s="58"/>
      <c r="AI39" s="58"/>
      <c r="AJ39" s="58"/>
      <c r="AK39" s="58"/>
      <c r="AL39" s="96"/>
      <c r="AM39" s="86"/>
      <c r="AN39" s="58"/>
      <c r="AO39" s="67"/>
      <c r="AP39" s="68"/>
      <c r="AQ39" s="68"/>
      <c r="AR39" s="68"/>
      <c r="AS39" s="68"/>
      <c r="AT39" s="68"/>
      <c r="AU39" s="68"/>
      <c r="AV39" s="68"/>
      <c r="AW39" s="68"/>
      <c r="AX39" s="68"/>
      <c r="AY39" s="68"/>
      <c r="AZ39" s="68"/>
      <c r="BA39" s="68"/>
      <c r="BB39" s="68"/>
      <c r="BC39" s="68"/>
      <c r="BD39" s="68"/>
      <c r="BE39" s="69"/>
      <c r="BF39" s="69"/>
      <c r="BG39" s="70"/>
      <c r="BH39" s="67"/>
      <c r="BI39" s="71"/>
      <c r="BJ39" s="67"/>
      <c r="BK39" s="58"/>
    </row>
    <row r="40" spans="1:63" ht="21.6" hidden="1" customHeight="1">
      <c r="A40" s="55"/>
      <c r="B40" s="55"/>
      <c r="C40" s="55"/>
      <c r="D40" s="55"/>
      <c r="E40" s="55"/>
      <c r="F40" s="55"/>
      <c r="G40" s="55"/>
      <c r="H40" s="55"/>
      <c r="I40" s="55"/>
      <c r="J40" s="55"/>
      <c r="K40" s="55"/>
      <c r="L40" s="55"/>
      <c r="M40" s="55"/>
      <c r="N40" s="55"/>
      <c r="O40" s="55"/>
      <c r="P40" s="55"/>
      <c r="Q40" s="55"/>
      <c r="R40" s="58"/>
      <c r="S40" s="58"/>
      <c r="T40" s="58"/>
      <c r="U40" s="58"/>
      <c r="V40" s="58"/>
      <c r="W40" s="58"/>
      <c r="X40" s="58"/>
      <c r="Y40" s="58"/>
      <c r="Z40" s="58"/>
      <c r="AA40" s="58"/>
      <c r="AB40" s="58"/>
      <c r="AC40" s="58"/>
      <c r="AD40" s="58"/>
      <c r="AE40" s="58"/>
      <c r="AF40" s="58"/>
      <c r="AG40" s="58"/>
      <c r="AH40" s="58"/>
      <c r="AI40" s="58"/>
      <c r="AJ40" s="58"/>
      <c r="AK40" s="58"/>
      <c r="AL40" s="96"/>
      <c r="AM40" s="86"/>
      <c r="AN40" s="58"/>
      <c r="AO40" s="67"/>
      <c r="AP40" s="68"/>
      <c r="AQ40" s="68"/>
      <c r="AR40" s="68"/>
      <c r="AS40" s="68"/>
      <c r="AT40" s="68"/>
      <c r="AU40" s="68"/>
      <c r="AV40" s="68"/>
      <c r="AW40" s="68"/>
      <c r="AX40" s="68"/>
      <c r="AY40" s="68"/>
      <c r="AZ40" s="68"/>
      <c r="BA40" s="68"/>
      <c r="BB40" s="68"/>
      <c r="BC40" s="68"/>
      <c r="BD40" s="68"/>
      <c r="BE40" s="69"/>
      <c r="BF40" s="69"/>
      <c r="BG40" s="70"/>
      <c r="BH40" s="67"/>
      <c r="BI40" s="71"/>
      <c r="BJ40" s="67"/>
      <c r="BK40" s="58"/>
    </row>
    <row r="41" spans="1:63" ht="21.6" hidden="1" customHeight="1">
      <c r="A41" s="55"/>
      <c r="B41" s="55"/>
      <c r="C41" s="55"/>
      <c r="D41" s="55"/>
      <c r="E41" s="55"/>
      <c r="F41" s="55"/>
      <c r="G41" s="55"/>
      <c r="H41" s="55"/>
      <c r="I41" s="55"/>
      <c r="J41" s="55"/>
      <c r="K41" s="55"/>
      <c r="L41" s="55"/>
      <c r="M41" s="55"/>
      <c r="N41" s="55"/>
      <c r="O41" s="55"/>
      <c r="P41" s="55"/>
      <c r="Q41" s="55"/>
      <c r="R41" s="58"/>
      <c r="S41" s="58"/>
      <c r="T41" s="58"/>
      <c r="U41" s="58"/>
      <c r="V41" s="58"/>
      <c r="W41" s="58"/>
      <c r="X41" s="58"/>
      <c r="Y41" s="58"/>
      <c r="Z41" s="58"/>
      <c r="AA41" s="58"/>
      <c r="AB41" s="58"/>
      <c r="AC41" s="58"/>
      <c r="AD41" s="58"/>
      <c r="AE41" s="58"/>
      <c r="AF41" s="58"/>
      <c r="AG41" s="58"/>
      <c r="AH41" s="58"/>
      <c r="AI41" s="58"/>
      <c r="AJ41" s="58"/>
      <c r="AK41" s="58"/>
      <c r="AL41" s="96"/>
      <c r="AM41" s="86"/>
      <c r="AN41" s="58"/>
      <c r="AO41" s="67"/>
      <c r="AP41" s="68"/>
      <c r="AQ41" s="68"/>
      <c r="AR41" s="68"/>
      <c r="AS41" s="68"/>
      <c r="AT41" s="68"/>
      <c r="AU41" s="68"/>
      <c r="AV41" s="68"/>
      <c r="AW41" s="68"/>
      <c r="AX41" s="68"/>
      <c r="AY41" s="68"/>
      <c r="AZ41" s="68"/>
      <c r="BA41" s="68"/>
      <c r="BB41" s="68"/>
      <c r="BC41" s="68"/>
      <c r="BD41" s="68"/>
      <c r="BE41" s="69"/>
      <c r="BF41" s="69"/>
      <c r="BG41" s="70"/>
      <c r="BH41" s="67"/>
      <c r="BI41" s="71"/>
      <c r="BJ41" s="67"/>
      <c r="BK41" s="58"/>
    </row>
    <row r="42" spans="1:63" ht="21.6" hidden="1" customHeight="1">
      <c r="A42" s="55"/>
      <c r="B42" s="55"/>
      <c r="C42" s="55"/>
      <c r="D42" s="55"/>
      <c r="E42" s="55"/>
      <c r="F42" s="55"/>
      <c r="G42" s="55"/>
      <c r="H42" s="55"/>
      <c r="I42" s="55"/>
      <c r="J42" s="55"/>
      <c r="K42" s="55"/>
      <c r="L42" s="55"/>
      <c r="M42" s="55"/>
      <c r="N42" s="55"/>
      <c r="O42" s="55"/>
      <c r="P42" s="55"/>
      <c r="Q42" s="55"/>
      <c r="R42" s="58"/>
      <c r="S42" s="58"/>
      <c r="T42" s="58"/>
      <c r="U42" s="58"/>
      <c r="V42" s="58"/>
      <c r="W42" s="58"/>
      <c r="X42" s="58"/>
      <c r="Y42" s="58"/>
      <c r="Z42" s="58"/>
      <c r="AA42" s="58"/>
      <c r="AB42" s="58"/>
      <c r="AC42" s="58"/>
      <c r="AD42" s="58"/>
      <c r="AE42" s="58"/>
      <c r="AF42" s="58"/>
      <c r="AG42" s="58"/>
      <c r="AH42" s="58"/>
      <c r="AI42" s="58"/>
      <c r="AJ42" s="58"/>
      <c r="AK42" s="58"/>
      <c r="AL42" s="96"/>
      <c r="AM42" s="86"/>
      <c r="AN42" s="58"/>
      <c r="AO42" s="67"/>
      <c r="AP42" s="68"/>
      <c r="AQ42" s="68"/>
      <c r="AR42" s="68"/>
      <c r="AS42" s="68"/>
      <c r="AT42" s="68"/>
      <c r="AU42" s="68"/>
      <c r="AV42" s="68"/>
      <c r="AW42" s="68"/>
      <c r="AX42" s="68"/>
      <c r="AY42" s="68"/>
      <c r="AZ42" s="68"/>
      <c r="BA42" s="68"/>
      <c r="BB42" s="68"/>
      <c r="BC42" s="68"/>
      <c r="BD42" s="68"/>
      <c r="BE42" s="69"/>
      <c r="BF42" s="69"/>
      <c r="BG42" s="70"/>
      <c r="BH42" s="67"/>
      <c r="BI42" s="71"/>
      <c r="BJ42" s="67"/>
      <c r="BK42" s="58"/>
    </row>
    <row r="43" spans="1:63" ht="21.6" hidden="1" customHeight="1">
      <c r="A43" s="55"/>
      <c r="B43" s="55"/>
      <c r="C43" s="55"/>
      <c r="D43" s="55"/>
      <c r="E43" s="55"/>
      <c r="F43" s="55"/>
      <c r="G43" s="55"/>
      <c r="H43" s="55"/>
      <c r="I43" s="55"/>
      <c r="J43" s="55"/>
      <c r="K43" s="55"/>
      <c r="L43" s="55"/>
      <c r="M43" s="55"/>
      <c r="N43" s="55"/>
      <c r="O43" s="55"/>
      <c r="P43" s="55"/>
      <c r="Q43" s="55"/>
      <c r="R43" s="58"/>
      <c r="S43" s="58"/>
      <c r="T43" s="58"/>
      <c r="U43" s="58"/>
      <c r="V43" s="58"/>
      <c r="W43" s="58"/>
      <c r="X43" s="58"/>
      <c r="Y43" s="58"/>
      <c r="Z43" s="58"/>
      <c r="AA43" s="58"/>
      <c r="AB43" s="58"/>
      <c r="AC43" s="58"/>
      <c r="AD43" s="58"/>
      <c r="AE43" s="58"/>
      <c r="AF43" s="58"/>
      <c r="AG43" s="58"/>
      <c r="AH43" s="58"/>
      <c r="AI43" s="58"/>
      <c r="AJ43" s="58"/>
      <c r="AK43" s="58"/>
      <c r="AL43" s="96"/>
      <c r="AM43" s="86"/>
      <c r="AN43" s="58"/>
      <c r="AO43" s="67"/>
      <c r="AP43" s="68"/>
      <c r="AQ43" s="68"/>
      <c r="AR43" s="68"/>
      <c r="AS43" s="68"/>
      <c r="AT43" s="68"/>
      <c r="AU43" s="68"/>
      <c r="AV43" s="68"/>
      <c r="AW43" s="68"/>
      <c r="AX43" s="68"/>
      <c r="AY43" s="68"/>
      <c r="AZ43" s="68"/>
      <c r="BA43" s="68"/>
      <c r="BB43" s="68"/>
      <c r="BC43" s="68"/>
      <c r="BD43" s="68"/>
      <c r="BE43" s="69"/>
      <c r="BF43" s="69"/>
      <c r="BG43" s="70"/>
      <c r="BH43" s="67"/>
      <c r="BI43" s="71"/>
      <c r="BJ43" s="67"/>
      <c r="BK43" s="58"/>
    </row>
    <row r="44" spans="1:63" ht="21.6" hidden="1" customHeight="1">
      <c r="A44" s="55"/>
      <c r="B44" s="55"/>
      <c r="C44" s="55"/>
      <c r="D44" s="55"/>
      <c r="E44" s="55"/>
      <c r="F44" s="55"/>
      <c r="G44" s="55"/>
      <c r="H44" s="55"/>
      <c r="I44" s="55"/>
      <c r="J44" s="55"/>
      <c r="K44" s="55"/>
      <c r="L44" s="55"/>
      <c r="M44" s="55"/>
      <c r="N44" s="55"/>
      <c r="O44" s="55"/>
      <c r="P44" s="55"/>
      <c r="Q44" s="55"/>
      <c r="R44" s="58"/>
      <c r="S44" s="58"/>
      <c r="T44" s="58"/>
      <c r="U44" s="58"/>
      <c r="V44" s="58"/>
      <c r="W44" s="58"/>
      <c r="X44" s="58"/>
      <c r="Y44" s="58"/>
      <c r="Z44" s="58"/>
      <c r="AA44" s="58"/>
      <c r="AB44" s="58"/>
      <c r="AC44" s="58"/>
      <c r="AD44" s="58"/>
      <c r="AE44" s="58"/>
      <c r="AF44" s="58"/>
      <c r="AG44" s="58"/>
      <c r="AH44" s="58"/>
      <c r="AI44" s="58"/>
      <c r="AJ44" s="58"/>
      <c r="AK44" s="58"/>
      <c r="AL44" s="96"/>
      <c r="AM44" s="86"/>
      <c r="AN44" s="58"/>
      <c r="AO44" s="67"/>
      <c r="AP44" s="68"/>
      <c r="AQ44" s="68"/>
      <c r="AR44" s="68"/>
      <c r="AS44" s="68"/>
      <c r="AT44" s="68"/>
      <c r="AU44" s="68"/>
      <c r="AV44" s="68"/>
      <c r="AW44" s="68"/>
      <c r="AX44" s="68"/>
      <c r="AY44" s="68"/>
      <c r="AZ44" s="68"/>
      <c r="BA44" s="68"/>
      <c r="BB44" s="68"/>
      <c r="BC44" s="68"/>
      <c r="BD44" s="68"/>
      <c r="BE44" s="69"/>
      <c r="BF44" s="69"/>
      <c r="BG44" s="70"/>
      <c r="BH44" s="67"/>
      <c r="BI44" s="71"/>
      <c r="BJ44" s="67"/>
      <c r="BK44" s="58"/>
    </row>
    <row r="45" spans="1:63" ht="21.6" hidden="1" customHeight="1">
      <c r="A45" s="55"/>
      <c r="B45" s="55"/>
      <c r="C45" s="55"/>
      <c r="D45" s="55"/>
      <c r="E45" s="55"/>
      <c r="F45" s="55"/>
      <c r="G45" s="55"/>
      <c r="H45" s="55"/>
      <c r="I45" s="55"/>
      <c r="J45" s="55"/>
      <c r="K45" s="55"/>
      <c r="L45" s="55"/>
      <c r="M45" s="55"/>
      <c r="N45" s="55"/>
      <c r="O45" s="55"/>
      <c r="P45" s="55"/>
      <c r="Q45" s="55"/>
      <c r="R45" s="58"/>
      <c r="S45" s="58"/>
      <c r="T45" s="58"/>
      <c r="U45" s="58"/>
      <c r="V45" s="58"/>
      <c r="W45" s="58"/>
      <c r="X45" s="58"/>
      <c r="Y45" s="58"/>
      <c r="Z45" s="58"/>
      <c r="AA45" s="58"/>
      <c r="AB45" s="58"/>
      <c r="AC45" s="58"/>
      <c r="AD45" s="58"/>
      <c r="AE45" s="58"/>
      <c r="AF45" s="58"/>
      <c r="AG45" s="58"/>
      <c r="AH45" s="58"/>
      <c r="AI45" s="58"/>
      <c r="AJ45" s="58"/>
      <c r="AK45" s="58"/>
      <c r="AL45" s="96"/>
      <c r="AM45" s="86"/>
      <c r="AN45" s="58"/>
      <c r="AO45" s="67"/>
      <c r="AP45" s="68"/>
      <c r="AQ45" s="68"/>
      <c r="AR45" s="68"/>
      <c r="AS45" s="68"/>
      <c r="AT45" s="68"/>
      <c r="AU45" s="68"/>
      <c r="AV45" s="68"/>
      <c r="AW45" s="68"/>
      <c r="AX45" s="68"/>
      <c r="AY45" s="68"/>
      <c r="AZ45" s="68"/>
      <c r="BA45" s="68"/>
      <c r="BB45" s="68"/>
      <c r="BC45" s="68"/>
      <c r="BD45" s="68"/>
      <c r="BE45" s="69"/>
      <c r="BF45" s="69"/>
      <c r="BG45" s="70"/>
      <c r="BH45" s="67"/>
      <c r="BI45" s="71"/>
      <c r="BJ45" s="67"/>
      <c r="BK45" s="58"/>
    </row>
    <row r="46" spans="1:63" ht="21.6" hidden="1" customHeight="1">
      <c r="A46" s="55"/>
      <c r="B46" s="55"/>
      <c r="C46" s="55"/>
      <c r="D46" s="55"/>
      <c r="E46" s="55"/>
      <c r="F46" s="55"/>
      <c r="G46" s="55"/>
      <c r="H46" s="55"/>
      <c r="I46" s="55"/>
      <c r="J46" s="55"/>
      <c r="K46" s="55"/>
      <c r="L46" s="55"/>
      <c r="M46" s="55"/>
      <c r="N46" s="55"/>
      <c r="O46" s="55"/>
      <c r="P46" s="55"/>
      <c r="Q46" s="55"/>
      <c r="R46" s="58"/>
      <c r="S46" s="58"/>
      <c r="T46" s="58"/>
      <c r="U46" s="58"/>
      <c r="V46" s="58"/>
      <c r="W46" s="58"/>
      <c r="X46" s="58"/>
      <c r="Y46" s="58"/>
      <c r="Z46" s="58"/>
      <c r="AA46" s="58"/>
      <c r="AB46" s="58"/>
      <c r="AC46" s="58"/>
      <c r="AD46" s="58"/>
      <c r="AE46" s="58"/>
      <c r="AF46" s="58"/>
      <c r="AG46" s="58"/>
      <c r="AH46" s="58"/>
      <c r="AI46" s="58"/>
      <c r="AJ46" s="58"/>
      <c r="AK46" s="58"/>
      <c r="AL46" s="96"/>
      <c r="AM46" s="86"/>
      <c r="AN46" s="58"/>
      <c r="AO46" s="67"/>
      <c r="AP46" s="68"/>
      <c r="AQ46" s="68"/>
      <c r="AR46" s="68"/>
      <c r="AS46" s="68"/>
      <c r="AT46" s="68"/>
      <c r="AU46" s="68"/>
      <c r="AV46" s="68"/>
      <c r="AW46" s="68"/>
      <c r="AX46" s="68"/>
      <c r="AY46" s="68"/>
      <c r="AZ46" s="68"/>
      <c r="BA46" s="68"/>
      <c r="BB46" s="68"/>
      <c r="BC46" s="68"/>
      <c r="BD46" s="68"/>
      <c r="BE46" s="69"/>
      <c r="BF46" s="69"/>
      <c r="BG46" s="70"/>
      <c r="BH46" s="67"/>
      <c r="BI46" s="71"/>
      <c r="BJ46" s="67"/>
      <c r="BK46" s="58"/>
    </row>
    <row r="47" spans="1:63" ht="21.6" hidden="1" customHeight="1">
      <c r="A47" s="55"/>
      <c r="B47" s="55"/>
      <c r="C47" s="55"/>
      <c r="D47" s="55"/>
      <c r="E47" s="55"/>
      <c r="F47" s="55"/>
      <c r="G47" s="55"/>
      <c r="H47" s="55"/>
      <c r="I47" s="55"/>
      <c r="J47" s="55"/>
      <c r="K47" s="55"/>
      <c r="L47" s="55"/>
      <c r="M47" s="55"/>
      <c r="N47" s="55"/>
      <c r="O47" s="55"/>
      <c r="P47" s="55"/>
      <c r="Q47" s="55"/>
      <c r="R47" s="58"/>
      <c r="S47" s="58"/>
      <c r="T47" s="58"/>
      <c r="U47" s="58"/>
      <c r="V47" s="58"/>
      <c r="W47" s="58"/>
      <c r="X47" s="58"/>
      <c r="Y47" s="58"/>
      <c r="Z47" s="58"/>
      <c r="AA47" s="58"/>
      <c r="AB47" s="58"/>
      <c r="AC47" s="58"/>
      <c r="AD47" s="58"/>
      <c r="AE47" s="58"/>
      <c r="AF47" s="58"/>
      <c r="AG47" s="58"/>
      <c r="AH47" s="58"/>
      <c r="AI47" s="58"/>
      <c r="AJ47" s="58"/>
      <c r="AK47" s="58"/>
      <c r="AL47" s="96"/>
      <c r="AM47" s="86"/>
      <c r="AN47" s="58"/>
      <c r="AO47" s="58"/>
      <c r="AP47" s="58"/>
      <c r="AQ47" s="58"/>
      <c r="AR47" s="58"/>
      <c r="AS47" s="58"/>
      <c r="AT47" s="58"/>
      <c r="AU47" s="58"/>
      <c r="AV47" s="58"/>
      <c r="AW47" s="58"/>
      <c r="AX47" s="58"/>
      <c r="AY47" s="58"/>
      <c r="AZ47" s="58"/>
      <c r="BA47" s="58"/>
      <c r="BB47" s="58"/>
      <c r="BC47" s="58"/>
      <c r="BD47" s="67"/>
      <c r="BE47" s="72"/>
      <c r="BF47" s="72"/>
      <c r="BG47" s="67"/>
      <c r="BH47" s="67"/>
      <c r="BI47" s="67"/>
      <c r="BJ47" s="67"/>
      <c r="BK47" s="58"/>
    </row>
    <row r="48" spans="1:63" ht="21.6" hidden="1" customHeight="1">
      <c r="A48" s="55"/>
      <c r="B48" s="55"/>
      <c r="C48" s="55"/>
      <c r="D48" s="55"/>
      <c r="E48" s="55"/>
      <c r="F48" s="55"/>
      <c r="G48" s="55"/>
      <c r="H48" s="55"/>
      <c r="I48" s="55"/>
      <c r="J48" s="55"/>
      <c r="K48" s="55"/>
      <c r="L48" s="55"/>
      <c r="M48" s="55"/>
      <c r="N48" s="55"/>
      <c r="O48" s="55"/>
      <c r="P48" s="55"/>
      <c r="Q48" s="55"/>
      <c r="R48" s="58"/>
      <c r="S48" s="58"/>
      <c r="T48" s="58"/>
      <c r="U48" s="58"/>
      <c r="V48" s="58"/>
      <c r="W48" s="58"/>
      <c r="X48" s="58"/>
      <c r="Y48" s="58"/>
      <c r="Z48" s="58"/>
      <c r="AA48" s="58"/>
      <c r="AB48" s="58"/>
      <c r="AC48" s="58"/>
      <c r="AD48" s="58"/>
      <c r="AE48" s="58"/>
      <c r="AF48" s="58"/>
      <c r="AG48" s="58"/>
      <c r="AH48" s="58"/>
      <c r="AI48" s="58"/>
      <c r="AJ48" s="58"/>
      <c r="AK48" s="58"/>
      <c r="AL48" s="96"/>
      <c r="AM48" s="86"/>
      <c r="AN48" s="58"/>
      <c r="AO48" s="58"/>
      <c r="AP48" s="58"/>
      <c r="AQ48" s="58"/>
      <c r="AR48" s="58"/>
      <c r="AS48" s="58"/>
      <c r="AT48" s="58"/>
      <c r="AU48" s="58"/>
      <c r="AV48" s="58"/>
      <c r="AW48" s="58"/>
      <c r="AX48" s="58"/>
      <c r="AY48" s="58"/>
      <c r="AZ48" s="58"/>
      <c r="BA48" s="58"/>
      <c r="BB48" s="58"/>
      <c r="BC48" s="58"/>
      <c r="BD48" s="67"/>
      <c r="BE48" s="67"/>
      <c r="BF48" s="67"/>
      <c r="BG48" s="67"/>
      <c r="BH48" s="67"/>
      <c r="BI48" s="67"/>
      <c r="BJ48" s="67"/>
      <c r="BK48" s="58"/>
    </row>
    <row r="49" spans="1:63" ht="21.6" hidden="1" customHeight="1">
      <c r="A49" s="55"/>
      <c r="B49" s="55"/>
      <c r="C49" s="55"/>
      <c r="D49" s="55"/>
      <c r="E49" s="55"/>
      <c r="F49" s="55"/>
      <c r="G49" s="55"/>
      <c r="H49" s="55"/>
      <c r="I49" s="55"/>
      <c r="J49" s="55"/>
      <c r="K49" s="55"/>
      <c r="L49" s="55"/>
      <c r="M49" s="55"/>
      <c r="N49" s="55"/>
      <c r="O49" s="55"/>
      <c r="P49" s="55"/>
      <c r="Q49" s="55"/>
      <c r="R49" s="58"/>
      <c r="S49" s="58"/>
      <c r="T49" s="58"/>
      <c r="U49" s="58"/>
      <c r="V49" s="58"/>
      <c r="W49" s="58"/>
      <c r="X49" s="58"/>
      <c r="Y49" s="58"/>
      <c r="Z49" s="58"/>
      <c r="AA49" s="58"/>
      <c r="AB49" s="58"/>
      <c r="AC49" s="58"/>
      <c r="AD49" s="58"/>
      <c r="AE49" s="58"/>
      <c r="AF49" s="58"/>
      <c r="AG49" s="58"/>
      <c r="AH49" s="58"/>
      <c r="AI49" s="58"/>
      <c r="AJ49" s="58"/>
      <c r="AK49" s="58"/>
      <c r="AL49" s="67"/>
      <c r="AM49" s="86"/>
      <c r="AN49" s="152">
        <f>VLOOKUP(AM21*1,List!$A$1:$I$100,9,FALSE)</f>
        <v>9</v>
      </c>
      <c r="AO49" s="153" t="s">
        <v>2470</v>
      </c>
      <c r="AP49" s="153" t="s">
        <v>43</v>
      </c>
      <c r="AQ49" s="153" t="s">
        <v>44</v>
      </c>
      <c r="AR49" s="153" t="s">
        <v>2469</v>
      </c>
      <c r="AS49" s="163" t="s">
        <v>2471</v>
      </c>
      <c r="AT49" s="67"/>
      <c r="AU49" s="67"/>
      <c r="AV49" s="67"/>
      <c r="AW49" s="67"/>
      <c r="AX49" s="67"/>
      <c r="AY49" s="67"/>
      <c r="AZ49" s="67"/>
      <c r="BA49" s="67"/>
      <c r="BB49" s="67"/>
      <c r="BC49" s="67"/>
      <c r="BD49" s="67"/>
      <c r="BE49" s="67"/>
      <c r="BF49" s="67"/>
      <c r="BG49" s="67"/>
      <c r="BH49" s="67"/>
      <c r="BI49" s="67"/>
      <c r="BJ49" s="67"/>
      <c r="BK49" s="58"/>
    </row>
    <row r="50" spans="1:63" ht="21.6" hidden="1" customHeight="1">
      <c r="A50" s="55"/>
      <c r="B50" s="55"/>
      <c r="C50" s="55"/>
      <c r="D50" s="55"/>
      <c r="E50" s="55"/>
      <c r="F50" s="55"/>
      <c r="G50" s="55"/>
      <c r="H50" s="55"/>
      <c r="I50" s="55"/>
      <c r="J50" s="55"/>
      <c r="K50" s="55"/>
      <c r="L50" s="55"/>
      <c r="M50" s="55"/>
      <c r="N50" s="55"/>
      <c r="O50" s="55"/>
      <c r="P50" s="55"/>
      <c r="Q50" s="55"/>
      <c r="R50" s="58"/>
      <c r="S50" s="58"/>
      <c r="T50" s="58"/>
      <c r="U50" s="58"/>
      <c r="V50" s="58"/>
      <c r="W50" s="58"/>
      <c r="X50" s="58"/>
      <c r="Y50" s="58"/>
      <c r="Z50" s="58"/>
      <c r="AA50" s="58"/>
      <c r="AB50" s="58"/>
      <c r="AC50" s="58"/>
      <c r="AD50" s="58"/>
      <c r="AE50" s="58"/>
      <c r="AF50" s="58"/>
      <c r="AG50" s="58"/>
      <c r="AH50" s="58"/>
      <c r="AI50" s="58"/>
      <c r="AJ50" s="58"/>
      <c r="AK50" s="58"/>
      <c r="AL50" s="67"/>
      <c r="AM50" s="67"/>
      <c r="AN50" s="154"/>
      <c r="AO50" s="155">
        <v>2</v>
      </c>
      <c r="AP50" s="155"/>
      <c r="AQ50" s="155">
        <v>5</v>
      </c>
      <c r="AR50" s="155">
        <v>8</v>
      </c>
      <c r="AS50" s="159"/>
      <c r="AT50" s="67"/>
      <c r="AU50" s="67"/>
      <c r="AV50" s="73"/>
      <c r="AW50" s="67"/>
      <c r="AX50" s="67"/>
      <c r="AY50" s="58"/>
      <c r="AZ50" s="58"/>
      <c r="BA50" s="58"/>
      <c r="BB50" s="74"/>
      <c r="BC50" s="74"/>
      <c r="BD50" s="67"/>
      <c r="BE50" s="67"/>
      <c r="BF50" s="67"/>
      <c r="BG50" s="67"/>
      <c r="BH50" s="67"/>
      <c r="BI50" s="67"/>
      <c r="BJ50" s="67"/>
      <c r="BK50" s="58"/>
    </row>
    <row r="51" spans="1:63" ht="21.6" hidden="1" customHeight="1">
      <c r="A51" s="55"/>
      <c r="B51" s="55"/>
      <c r="C51" s="55"/>
      <c r="D51" s="55"/>
      <c r="E51" s="55"/>
      <c r="F51" s="55"/>
      <c r="G51" s="55"/>
      <c r="H51" s="55"/>
      <c r="I51" s="55"/>
      <c r="J51" s="55"/>
      <c r="K51" s="55"/>
      <c r="L51" s="55"/>
      <c r="M51" s="55"/>
      <c r="N51" s="55"/>
      <c r="O51" s="55"/>
      <c r="P51" s="55"/>
      <c r="Q51" s="55"/>
      <c r="R51" s="58"/>
      <c r="S51" s="58"/>
      <c r="T51" s="58"/>
      <c r="U51" s="58"/>
      <c r="V51" s="58"/>
      <c r="W51" s="58"/>
      <c r="X51" s="58"/>
      <c r="Y51" s="58"/>
      <c r="Z51" s="58"/>
      <c r="AA51" s="58"/>
      <c r="AB51" s="58"/>
      <c r="AC51" s="58"/>
      <c r="AD51" s="58"/>
      <c r="AE51" s="58"/>
      <c r="AF51" s="58"/>
      <c r="AG51" s="58"/>
      <c r="AH51" s="58"/>
      <c r="AI51" s="58"/>
      <c r="AJ51" s="58"/>
      <c r="AK51" s="58"/>
      <c r="AL51" s="67"/>
      <c r="AM51" s="67"/>
      <c r="AN51" s="156">
        <f>MAX($AL$25:$AL$46)</f>
        <v>202312</v>
      </c>
      <c r="AO51" s="157" t="str">
        <f>CONCATENATE(VLOOKUP($AN$21*1,Data!$W$1:$AB$688,AO$50,FALSE),AP51)</f>
        <v>Tier 1 Capital Ratio1</v>
      </c>
      <c r="AP51" s="155">
        <v>1</v>
      </c>
      <c r="AQ51" s="158" t="str">
        <f>VLOOKUP($AO51,Data!$U$1:$AC$714,AQ$50,FALSE)&amp;IF(AR51="","*","")</f>
        <v>EE</v>
      </c>
      <c r="AR51" s="157">
        <f>IF(ISBLANK(VLOOKUP($AO51,Data!$U$1:$AC$714,AR$50,FALSE)),"",VLOOKUP($AO51,Data!$U$1:$AC$714,AR$50,FALSE))</f>
        <v>0.22328950629614364</v>
      </c>
      <c r="AS51" s="159">
        <f>VLOOKUP($AO$81,Data!$U$1:$AC$714,$AR$50,FALSE)</f>
        <v>0.1733796266446265</v>
      </c>
      <c r="AT51" s="58"/>
      <c r="AU51" s="73"/>
      <c r="AV51" s="58"/>
      <c r="AW51" s="73"/>
      <c r="AX51" s="67"/>
      <c r="AY51" s="58"/>
      <c r="AZ51" s="58"/>
      <c r="BA51" s="58"/>
      <c r="BB51" s="58"/>
      <c r="BC51" s="73"/>
      <c r="BD51" s="67"/>
      <c r="BE51" s="67"/>
      <c r="BF51" s="67"/>
      <c r="BG51" s="67"/>
      <c r="BH51" s="67"/>
      <c r="BI51" s="67"/>
      <c r="BJ51" s="67"/>
      <c r="BK51" s="58"/>
    </row>
    <row r="52" spans="1:63" ht="21.6" hidden="1" customHeight="1">
      <c r="A52" s="55"/>
      <c r="B52" s="55"/>
      <c r="C52" s="55"/>
      <c r="D52" s="55"/>
      <c r="E52" s="55"/>
      <c r="F52" s="55"/>
      <c r="G52" s="55"/>
      <c r="H52" s="55"/>
      <c r="I52" s="55"/>
      <c r="J52" s="55"/>
      <c r="K52" s="55"/>
      <c r="L52" s="55"/>
      <c r="M52" s="55"/>
      <c r="N52" s="55"/>
      <c r="O52" s="55"/>
      <c r="P52" s="55"/>
      <c r="Q52" s="55"/>
      <c r="R52" s="58"/>
      <c r="S52" s="58"/>
      <c r="T52" s="58"/>
      <c r="U52" s="58"/>
      <c r="V52" s="58"/>
      <c r="W52" s="58"/>
      <c r="X52" s="58"/>
      <c r="Y52" s="58"/>
      <c r="Z52" s="58"/>
      <c r="AA52" s="58"/>
      <c r="AB52" s="58"/>
      <c r="AC52" s="58"/>
      <c r="AD52" s="58"/>
      <c r="AE52" s="58"/>
      <c r="AF52" s="58"/>
      <c r="AG52" s="58"/>
      <c r="AH52" s="58"/>
      <c r="AI52" s="58"/>
      <c r="AJ52" s="58"/>
      <c r="AK52" s="58"/>
      <c r="AL52" s="67"/>
      <c r="AM52" s="67"/>
      <c r="AN52" s="156">
        <f t="shared" ref="AN52:AN80" si="36">MAX($AL$25:$AL$46)</f>
        <v>202312</v>
      </c>
      <c r="AO52" s="157" t="str">
        <f>CONCATENATE(VLOOKUP($AN$21*1,Data!$W$1:$AB$688,AO$50,FALSE),AP52)</f>
        <v>Tier 1 Capital Ratio2</v>
      </c>
      <c r="AP52" s="155">
        <v>2</v>
      </c>
      <c r="AQ52" s="158" t="str">
        <f>VLOOKUP($AO52,Data!$U$1:$AC$714,AQ$50,FALSE)&amp;IF(AR52="","*","")</f>
        <v>HR</v>
      </c>
      <c r="AR52" s="157">
        <f>IF(ISBLANK(VLOOKUP($AO52,Data!$U$1:$AC$714,AR$50,FALSE)),"",VLOOKUP($AO52,Data!$U$1:$AC$714,AR$50,FALSE))</f>
        <v>0.22239362232562576</v>
      </c>
      <c r="AS52" s="159">
        <f>VLOOKUP($AO$81,Data!$U$1:$AC$714,$AR$50,FALSE)</f>
        <v>0.1733796266446265</v>
      </c>
      <c r="AT52" s="58"/>
      <c r="AU52" s="73"/>
      <c r="AV52" s="58"/>
      <c r="AW52" s="73"/>
      <c r="AX52" s="67"/>
      <c r="AY52" s="58"/>
      <c r="AZ52" s="58"/>
      <c r="BA52" s="58"/>
      <c r="BB52" s="58"/>
      <c r="BC52" s="73"/>
      <c r="BD52" s="67"/>
      <c r="BE52" s="67"/>
      <c r="BF52" s="67"/>
      <c r="BG52" s="67"/>
      <c r="BH52" s="67"/>
      <c r="BI52" s="67"/>
      <c r="BJ52" s="67"/>
      <c r="BK52" s="58"/>
    </row>
    <row r="53" spans="1:63" ht="21.6" hidden="1" customHeight="1">
      <c r="A53" s="55"/>
      <c r="B53" s="55"/>
      <c r="C53" s="55"/>
      <c r="D53" s="55"/>
      <c r="E53" s="55"/>
      <c r="F53" s="55"/>
      <c r="G53" s="55"/>
      <c r="H53" s="55"/>
      <c r="I53" s="55"/>
      <c r="J53" s="55"/>
      <c r="K53" s="55"/>
      <c r="L53" s="55"/>
      <c r="M53" s="55"/>
      <c r="N53" s="55"/>
      <c r="O53" s="55"/>
      <c r="P53" s="55"/>
      <c r="Q53" s="55"/>
      <c r="R53" s="58"/>
      <c r="S53" s="58"/>
      <c r="T53" s="58"/>
      <c r="U53" s="58"/>
      <c r="V53" s="58"/>
      <c r="W53" s="58"/>
      <c r="X53" s="58"/>
      <c r="Y53" s="58"/>
      <c r="Z53" s="58"/>
      <c r="AA53" s="58"/>
      <c r="AB53" s="58"/>
      <c r="AC53" s="58"/>
      <c r="AD53" s="58"/>
      <c r="AE53" s="58"/>
      <c r="AF53" s="58"/>
      <c r="AG53" s="58"/>
      <c r="AH53" s="58"/>
      <c r="AI53" s="58"/>
      <c r="AJ53" s="58"/>
      <c r="AK53" s="58"/>
      <c r="AL53" s="67"/>
      <c r="AM53" s="67"/>
      <c r="AN53" s="156">
        <f t="shared" si="36"/>
        <v>202312</v>
      </c>
      <c r="AO53" s="157" t="str">
        <f>CONCATENATE(VLOOKUP($AN$21*1,Data!$W$1:$AB$688,AO$50,FALSE),AP53)</f>
        <v>Tier 1 Capital Ratio3</v>
      </c>
      <c r="AP53" s="155">
        <v>3</v>
      </c>
      <c r="AQ53" s="158" t="str">
        <f>VLOOKUP($AO53,Data!$U$1:$AC$714,AQ$50,FALSE)&amp;IF(AR53="","*","")</f>
        <v>LU</v>
      </c>
      <c r="AR53" s="157">
        <f>IF(ISBLANK(VLOOKUP($AO53,Data!$U$1:$AC$714,AR$50,FALSE)),"",VLOOKUP($AO53,Data!$U$1:$AC$714,AR$50,FALSE))</f>
        <v>0.22066128905106777</v>
      </c>
      <c r="AS53" s="159">
        <f>VLOOKUP($AO$81,Data!$U$1:$AC$714,$AR$50,FALSE)</f>
        <v>0.1733796266446265</v>
      </c>
      <c r="AT53" s="58"/>
      <c r="AU53" s="73"/>
      <c r="AV53" s="58"/>
      <c r="AW53" s="73"/>
      <c r="AX53" s="67"/>
      <c r="AY53" s="58"/>
      <c r="AZ53" s="58"/>
      <c r="BA53" s="58"/>
      <c r="BB53" s="58"/>
      <c r="BC53" s="73"/>
      <c r="BD53" s="67"/>
      <c r="BE53" s="67"/>
      <c r="BF53" s="67"/>
      <c r="BG53" s="67"/>
      <c r="BH53" s="67"/>
      <c r="BI53" s="67"/>
      <c r="BJ53" s="67"/>
      <c r="BK53" s="58"/>
    </row>
    <row r="54" spans="1:63" ht="21.6" hidden="1" customHeight="1">
      <c r="A54" s="55"/>
      <c r="B54" s="55"/>
      <c r="C54" s="55"/>
      <c r="D54" s="55"/>
      <c r="E54" s="55"/>
      <c r="F54" s="55"/>
      <c r="G54" s="55"/>
      <c r="H54" s="55"/>
      <c r="I54" s="55"/>
      <c r="J54" s="55"/>
      <c r="K54" s="55"/>
      <c r="L54" s="55"/>
      <c r="M54" s="55"/>
      <c r="N54" s="55"/>
      <c r="O54" s="55"/>
      <c r="P54" s="55"/>
      <c r="Q54" s="55"/>
      <c r="R54" s="58"/>
      <c r="S54" s="58"/>
      <c r="T54" s="58"/>
      <c r="U54" s="58"/>
      <c r="V54" s="58"/>
      <c r="W54" s="58"/>
      <c r="X54" s="58"/>
      <c r="Y54" s="58"/>
      <c r="Z54" s="58"/>
      <c r="AA54" s="58"/>
      <c r="AB54" s="58"/>
      <c r="AC54" s="58"/>
      <c r="AD54" s="58"/>
      <c r="AE54" s="58"/>
      <c r="AF54" s="58"/>
      <c r="AG54" s="58"/>
      <c r="AH54" s="58"/>
      <c r="AI54" s="58"/>
      <c r="AJ54" s="58"/>
      <c r="AK54" s="58"/>
      <c r="AL54" s="67"/>
      <c r="AM54" s="67"/>
      <c r="AN54" s="156">
        <f t="shared" si="36"/>
        <v>202312</v>
      </c>
      <c r="AO54" s="157" t="str">
        <f>CONCATENATE(VLOOKUP($AN$21*1,Data!$W$1:$AB$688,AO$50,FALSE),AP54)</f>
        <v>Tier 1 Capital Ratio4</v>
      </c>
      <c r="AP54" s="155">
        <v>4</v>
      </c>
      <c r="AQ54" s="158" t="str">
        <f>VLOOKUP($AO54,Data!$U$1:$AC$714,AQ$50,FALSE)&amp;IF(AR54="","*","")</f>
        <v>IS</v>
      </c>
      <c r="AR54" s="157">
        <f>IF(ISBLANK(VLOOKUP($AO54,Data!$U$1:$AC$714,AR$50,FALSE)),"",VLOOKUP($AO54,Data!$U$1:$AC$714,AR$50,FALSE))</f>
        <v>0.21916015660961527</v>
      </c>
      <c r="AS54" s="159">
        <f>VLOOKUP($AO$81,Data!$U$1:$AC$714,$AR$50,FALSE)</f>
        <v>0.1733796266446265</v>
      </c>
      <c r="AT54" s="58"/>
      <c r="AU54" s="73"/>
      <c r="AV54" s="58"/>
      <c r="AW54" s="73"/>
      <c r="AX54" s="67"/>
      <c r="AY54" s="58"/>
      <c r="AZ54" s="58"/>
      <c r="BA54" s="58"/>
      <c r="BB54" s="58"/>
      <c r="BC54" s="73"/>
      <c r="BD54" s="67"/>
      <c r="BE54" s="67"/>
      <c r="BF54" s="67"/>
      <c r="BG54" s="67"/>
      <c r="BH54" s="67"/>
      <c r="BI54" s="67"/>
      <c r="BJ54" s="67"/>
      <c r="BK54" s="58"/>
    </row>
    <row r="55" spans="1:63" ht="21.6" hidden="1" customHeight="1">
      <c r="A55" s="55"/>
      <c r="B55" s="55"/>
      <c r="C55" s="55"/>
      <c r="D55" s="55"/>
      <c r="E55" s="55"/>
      <c r="F55" s="55"/>
      <c r="G55" s="55"/>
      <c r="H55" s="55"/>
      <c r="I55" s="55"/>
      <c r="J55" s="55"/>
      <c r="K55" s="55"/>
      <c r="L55" s="55"/>
      <c r="M55" s="55"/>
      <c r="N55" s="55"/>
      <c r="O55" s="55"/>
      <c r="P55" s="55"/>
      <c r="Q55" s="55"/>
      <c r="R55" s="58"/>
      <c r="S55" s="58"/>
      <c r="T55" s="58"/>
      <c r="U55" s="58"/>
      <c r="V55" s="58"/>
      <c r="W55" s="58"/>
      <c r="X55" s="58"/>
      <c r="Y55" s="58"/>
      <c r="Z55" s="58"/>
      <c r="AA55" s="58"/>
      <c r="AB55" s="58"/>
      <c r="AC55" s="58"/>
      <c r="AD55" s="58"/>
      <c r="AE55" s="58"/>
      <c r="AF55" s="58"/>
      <c r="AG55" s="58"/>
      <c r="AH55" s="58"/>
      <c r="AI55" s="58"/>
      <c r="AJ55" s="58"/>
      <c r="AK55" s="58"/>
      <c r="AL55" s="67"/>
      <c r="AM55" s="67"/>
      <c r="AN55" s="156">
        <f t="shared" si="36"/>
        <v>202312</v>
      </c>
      <c r="AO55" s="157" t="str">
        <f>CONCATENATE(VLOOKUP($AN$21*1,Data!$W$1:$AB$688,AO$50,FALSE),AP55)</f>
        <v>Tier 1 Capital Ratio5</v>
      </c>
      <c r="AP55" s="155">
        <v>5</v>
      </c>
      <c r="AQ55" s="158" t="str">
        <f>VLOOKUP($AO55,Data!$U$1:$AC$714,AQ$50,FALSE)&amp;IF(AR55="","*","")</f>
        <v>CY</v>
      </c>
      <c r="AR55" s="157">
        <f>IF(ISBLANK(VLOOKUP($AO55,Data!$U$1:$AC$714,AR$50,FALSE)),"",VLOOKUP($AO55,Data!$U$1:$AC$714,AR$50,FALSE))</f>
        <v>0.21602094516736792</v>
      </c>
      <c r="AS55" s="159">
        <f>VLOOKUP($AO$81,Data!$U$1:$AC$714,$AR$50,FALSE)</f>
        <v>0.1733796266446265</v>
      </c>
      <c r="AT55" s="58"/>
      <c r="AU55" s="73"/>
      <c r="AV55" s="58"/>
      <c r="AW55" s="73"/>
      <c r="AX55" s="67"/>
      <c r="AY55" s="58"/>
      <c r="AZ55" s="58"/>
      <c r="BA55" s="58"/>
      <c r="BB55" s="58"/>
      <c r="BC55" s="73"/>
      <c r="BD55" s="67"/>
      <c r="BE55" s="67"/>
      <c r="BF55" s="67"/>
      <c r="BG55" s="67"/>
      <c r="BH55" s="67"/>
      <c r="BI55" s="67"/>
      <c r="BJ55" s="67"/>
      <c r="BK55" s="58"/>
    </row>
    <row r="56" spans="1:63" ht="21.6" hidden="1" customHeight="1">
      <c r="A56" s="55"/>
      <c r="B56" s="55"/>
      <c r="C56" s="55"/>
      <c r="D56" s="55"/>
      <c r="E56" s="55"/>
      <c r="F56" s="55"/>
      <c r="G56" s="55"/>
      <c r="H56" s="55"/>
      <c r="I56" s="55"/>
      <c r="J56" s="55"/>
      <c r="K56" s="55"/>
      <c r="L56" s="55"/>
      <c r="M56" s="55"/>
      <c r="N56" s="55"/>
      <c r="O56" s="55"/>
      <c r="P56" s="55"/>
      <c r="Q56" s="55"/>
      <c r="R56" s="58"/>
      <c r="S56" s="58"/>
      <c r="T56" s="58"/>
      <c r="U56" s="58"/>
      <c r="V56" s="58"/>
      <c r="W56" s="58"/>
      <c r="X56" s="58"/>
      <c r="Y56" s="58"/>
      <c r="Z56" s="58"/>
      <c r="AA56" s="58"/>
      <c r="AB56" s="58"/>
      <c r="AC56" s="58"/>
      <c r="AD56" s="58"/>
      <c r="AE56" s="58"/>
      <c r="AF56" s="58"/>
      <c r="AG56" s="58"/>
      <c r="AH56" s="58"/>
      <c r="AI56" s="58"/>
      <c r="AJ56" s="58"/>
      <c r="AK56" s="58"/>
      <c r="AL56" s="67"/>
      <c r="AM56" s="67"/>
      <c r="AN56" s="156">
        <f t="shared" si="36"/>
        <v>202312</v>
      </c>
      <c r="AO56" s="157" t="str">
        <f>CONCATENATE(VLOOKUP($AN$21*1,Data!$W$1:$AB$688,AO$50,FALSE),AP56)</f>
        <v>Tier 1 Capital Ratio6</v>
      </c>
      <c r="AP56" s="155">
        <v>6</v>
      </c>
      <c r="AQ56" s="158" t="str">
        <f>VLOOKUP($AO56,Data!$U$1:$AC$714,AQ$50,FALSE)&amp;IF(AR56="","*","")</f>
        <v>MT</v>
      </c>
      <c r="AR56" s="157">
        <f>IF(ISBLANK(VLOOKUP($AO56,Data!$U$1:$AC$714,AR$50,FALSE)),"",VLOOKUP($AO56,Data!$U$1:$AC$714,AR$50,FALSE))</f>
        <v>0.21206612433189889</v>
      </c>
      <c r="AS56" s="159">
        <f>VLOOKUP($AO$81,Data!$U$1:$AC$714,$AR$50,FALSE)</f>
        <v>0.1733796266446265</v>
      </c>
      <c r="AT56" s="58"/>
      <c r="AU56" s="73"/>
      <c r="AV56" s="58"/>
      <c r="AW56" s="73"/>
      <c r="AX56" s="67"/>
      <c r="AY56" s="58"/>
      <c r="AZ56" s="58"/>
      <c r="BA56" s="58"/>
      <c r="BB56" s="58"/>
      <c r="BC56" s="73"/>
      <c r="BD56" s="67"/>
      <c r="BE56" s="67"/>
      <c r="BF56" s="67"/>
      <c r="BG56" s="67"/>
      <c r="BH56" s="67"/>
      <c r="BI56" s="67"/>
      <c r="BJ56" s="67"/>
      <c r="BK56" s="58"/>
    </row>
    <row r="57" spans="1:63" ht="21.6" hidden="1" customHeight="1">
      <c r="A57" s="55"/>
      <c r="B57" s="55"/>
      <c r="C57" s="55"/>
      <c r="D57" s="55"/>
      <c r="E57" s="55"/>
      <c r="F57" s="55"/>
      <c r="G57" s="55"/>
      <c r="H57" s="55"/>
      <c r="I57" s="55"/>
      <c r="J57" s="55"/>
      <c r="K57" s="55"/>
      <c r="L57" s="55"/>
      <c r="M57" s="55"/>
      <c r="N57" s="55"/>
      <c r="O57" s="55"/>
      <c r="P57" s="55"/>
      <c r="Q57" s="55"/>
      <c r="R57" s="58"/>
      <c r="S57" s="58"/>
      <c r="T57" s="58"/>
      <c r="U57" s="58"/>
      <c r="V57" s="58"/>
      <c r="W57" s="58"/>
      <c r="X57" s="58"/>
      <c r="Y57" s="58"/>
      <c r="Z57" s="58"/>
      <c r="AA57" s="58"/>
      <c r="AB57" s="58"/>
      <c r="AC57" s="58"/>
      <c r="AD57" s="58"/>
      <c r="AE57" s="58"/>
      <c r="AF57" s="58"/>
      <c r="AG57" s="58"/>
      <c r="AH57" s="58"/>
      <c r="AI57" s="58"/>
      <c r="AJ57" s="58"/>
      <c r="AK57" s="58"/>
      <c r="AL57" s="67"/>
      <c r="AM57" s="67"/>
      <c r="AN57" s="156">
        <f t="shared" si="36"/>
        <v>202312</v>
      </c>
      <c r="AO57" s="157" t="str">
        <f>CONCATENATE(VLOOKUP($AN$21*1,Data!$W$1:$AB$688,AO$50,FALSE),AP57)</f>
        <v>Tier 1 Capital Ratio7</v>
      </c>
      <c r="AP57" s="155">
        <v>7</v>
      </c>
      <c r="AQ57" s="158" t="str">
        <f>VLOOKUP($AO57,Data!$U$1:$AC$714,AQ$50,FALSE)&amp;IF(AR57="","*","")</f>
        <v>BG</v>
      </c>
      <c r="AR57" s="157">
        <f>IF(ISBLANK(VLOOKUP($AO57,Data!$U$1:$AC$714,AR$50,FALSE)),"",VLOOKUP($AO57,Data!$U$1:$AC$714,AR$50,FALSE))</f>
        <v>0.20705704881233786</v>
      </c>
      <c r="AS57" s="159">
        <f>VLOOKUP($AO$81,Data!$U$1:$AC$714,$AR$50,FALSE)</f>
        <v>0.1733796266446265</v>
      </c>
      <c r="AT57" s="58"/>
      <c r="AU57" s="73"/>
      <c r="AV57" s="58"/>
      <c r="AW57" s="73"/>
      <c r="AX57" s="67"/>
      <c r="AY57" s="58"/>
      <c r="AZ57" s="58"/>
      <c r="BA57" s="67"/>
      <c r="BB57" s="58"/>
      <c r="BC57" s="73"/>
      <c r="BD57" s="67"/>
      <c r="BE57" s="67"/>
      <c r="BF57" s="67"/>
      <c r="BG57" s="67"/>
      <c r="BH57" s="67"/>
      <c r="BI57" s="67"/>
      <c r="BJ57" s="67"/>
      <c r="BK57" s="58"/>
    </row>
    <row r="58" spans="1:63" ht="21.6" hidden="1" customHeight="1">
      <c r="A58" s="55"/>
      <c r="B58" s="55"/>
      <c r="C58" s="55"/>
      <c r="D58" s="55"/>
      <c r="E58" s="55"/>
      <c r="F58" s="55"/>
      <c r="G58" s="55"/>
      <c r="H58" s="55"/>
      <c r="I58" s="55"/>
      <c r="J58" s="55"/>
      <c r="K58" s="55"/>
      <c r="L58" s="55"/>
      <c r="M58" s="55"/>
      <c r="N58" s="55"/>
      <c r="O58" s="55"/>
      <c r="P58" s="55"/>
      <c r="Q58" s="55"/>
      <c r="R58" s="58"/>
      <c r="S58" s="58"/>
      <c r="T58" s="58"/>
      <c r="U58" s="58"/>
      <c r="V58" s="58"/>
      <c r="W58" s="58"/>
      <c r="X58" s="58"/>
      <c r="Y58" s="58"/>
      <c r="Z58" s="58"/>
      <c r="AA58" s="58"/>
      <c r="AB58" s="58"/>
      <c r="AC58" s="58"/>
      <c r="AD58" s="58"/>
      <c r="AE58" s="58"/>
      <c r="AF58" s="58"/>
      <c r="AG58" s="58"/>
      <c r="AH58" s="58"/>
      <c r="AI58" s="58"/>
      <c r="AJ58" s="58"/>
      <c r="AK58" s="58"/>
      <c r="AL58" s="67"/>
      <c r="AM58" s="67"/>
      <c r="AN58" s="156">
        <f t="shared" si="36"/>
        <v>202312</v>
      </c>
      <c r="AO58" s="157" t="str">
        <f>CONCATENATE(VLOOKUP($AN$21*1,Data!$W$1:$AB$688,AO$50,FALSE),AP58)</f>
        <v>Tier 1 Capital Ratio8</v>
      </c>
      <c r="AP58" s="155">
        <v>8</v>
      </c>
      <c r="AQ58" s="158" t="str">
        <f>VLOOKUP($AO58,Data!$U$1:$AC$714,AQ$50,FALSE)&amp;IF(AR58="","*","")</f>
        <v>SE</v>
      </c>
      <c r="AR58" s="157">
        <f>IF(ISBLANK(VLOOKUP($AO58,Data!$U$1:$AC$714,AR$50,FALSE)),"",VLOOKUP($AO58,Data!$U$1:$AC$714,AR$50,FALSE))</f>
        <v>0.20575453316282857</v>
      </c>
      <c r="AS58" s="159">
        <f>VLOOKUP($AO$81,Data!$U$1:$AC$714,$AR$50,FALSE)</f>
        <v>0.1733796266446265</v>
      </c>
      <c r="AT58" s="58"/>
      <c r="AU58" s="73"/>
      <c r="AV58" s="58"/>
      <c r="AW58" s="73"/>
      <c r="AX58" s="67"/>
      <c r="AY58" s="58"/>
      <c r="AZ58" s="58"/>
      <c r="BA58" s="58"/>
      <c r="BB58" s="58"/>
      <c r="BC58" s="73"/>
      <c r="BD58" s="67"/>
      <c r="BE58" s="67"/>
      <c r="BF58" s="67"/>
      <c r="BG58" s="67"/>
      <c r="BH58" s="67"/>
      <c r="BI58" s="67"/>
      <c r="BJ58" s="67"/>
      <c r="BK58" s="58"/>
    </row>
    <row r="59" spans="1:63" ht="21.6" hidden="1" customHeight="1">
      <c r="A59" s="55"/>
      <c r="B59" s="55"/>
      <c r="C59" s="55"/>
      <c r="D59" s="55"/>
      <c r="E59" s="55"/>
      <c r="F59" s="55"/>
      <c r="G59" s="55"/>
      <c r="H59" s="55"/>
      <c r="I59" s="55"/>
      <c r="J59" s="55"/>
      <c r="K59" s="55"/>
      <c r="L59" s="55"/>
      <c r="M59" s="55"/>
      <c r="N59" s="55"/>
      <c r="O59" s="55"/>
      <c r="P59" s="55"/>
      <c r="Q59" s="55"/>
      <c r="R59" s="58"/>
      <c r="S59" s="58"/>
      <c r="T59" s="58"/>
      <c r="U59" s="58"/>
      <c r="V59" s="58"/>
      <c r="W59" s="58"/>
      <c r="X59" s="58"/>
      <c r="Y59" s="58"/>
      <c r="Z59" s="58"/>
      <c r="AA59" s="58"/>
      <c r="AB59" s="58"/>
      <c r="AC59" s="58"/>
      <c r="AD59" s="58"/>
      <c r="AE59" s="58"/>
      <c r="AF59" s="58"/>
      <c r="AG59" s="58"/>
      <c r="AH59" s="58"/>
      <c r="AI59" s="58"/>
      <c r="AJ59" s="58"/>
      <c r="AK59" s="58"/>
      <c r="AL59" s="67"/>
      <c r="AM59" s="67"/>
      <c r="AN59" s="156">
        <f t="shared" si="36"/>
        <v>202312</v>
      </c>
      <c r="AO59" s="157" t="str">
        <f>CONCATENATE(VLOOKUP($AN$21*1,Data!$W$1:$AB$688,AO$50,FALSE),AP59)</f>
        <v>Tier 1 Capital Ratio9</v>
      </c>
      <c r="AP59" s="155">
        <v>9</v>
      </c>
      <c r="AQ59" s="158" t="str">
        <f>VLOOKUP($AO59,Data!$U$1:$AC$714,AQ$50,FALSE)&amp;IF(AR59="","*","")</f>
        <v>DK</v>
      </c>
      <c r="AR59" s="157">
        <f>IF(ISBLANK(VLOOKUP($AO59,Data!$U$1:$AC$714,AR$50,FALSE)),"",VLOOKUP($AO59,Data!$U$1:$AC$714,AR$50,FALSE))</f>
        <v>0.20427166835573426</v>
      </c>
      <c r="AS59" s="159">
        <f>VLOOKUP($AO$81,Data!$U$1:$AC$714,$AR$50,FALSE)</f>
        <v>0.1733796266446265</v>
      </c>
      <c r="AT59" s="58"/>
      <c r="AU59" s="73"/>
      <c r="AV59" s="58"/>
      <c r="AW59" s="73"/>
      <c r="AX59" s="67"/>
      <c r="AY59" s="58"/>
      <c r="AZ59" s="58"/>
      <c r="BA59" s="58"/>
      <c r="BB59" s="58"/>
      <c r="BC59" s="73"/>
      <c r="BD59" s="67"/>
      <c r="BE59" s="67"/>
      <c r="BF59" s="67"/>
      <c r="BG59" s="67"/>
      <c r="BH59" s="67"/>
      <c r="BI59" s="67"/>
      <c r="BJ59" s="67"/>
      <c r="BK59" s="58"/>
    </row>
    <row r="60" spans="1:63" ht="21.6" hidden="1" customHeight="1">
      <c r="A60" s="55"/>
      <c r="B60" s="55"/>
      <c r="C60" s="55"/>
      <c r="D60" s="55"/>
      <c r="E60" s="55"/>
      <c r="F60" s="55"/>
      <c r="G60" s="55"/>
      <c r="H60" s="55"/>
      <c r="I60" s="55"/>
      <c r="J60" s="55"/>
      <c r="K60" s="55"/>
      <c r="L60" s="55"/>
      <c r="M60" s="55"/>
      <c r="N60" s="55"/>
      <c r="O60" s="55"/>
      <c r="P60" s="55"/>
      <c r="Q60" s="55"/>
      <c r="R60" s="58"/>
      <c r="S60" s="58"/>
      <c r="T60" s="58"/>
      <c r="U60" s="58"/>
      <c r="V60" s="58"/>
      <c r="W60" s="58"/>
      <c r="X60" s="58"/>
      <c r="Y60" s="58"/>
      <c r="Z60" s="58"/>
      <c r="AA60" s="58"/>
      <c r="AB60" s="58"/>
      <c r="AC60" s="58"/>
      <c r="AD60" s="58"/>
      <c r="AE60" s="58"/>
      <c r="AF60" s="58"/>
      <c r="AG60" s="58"/>
      <c r="AH60" s="58"/>
      <c r="AI60" s="58"/>
      <c r="AJ60" s="58"/>
      <c r="AK60" s="58"/>
      <c r="AL60" s="67"/>
      <c r="AM60" s="67"/>
      <c r="AN60" s="156">
        <f t="shared" si="36"/>
        <v>202312</v>
      </c>
      <c r="AO60" s="157" t="str">
        <f>CONCATENATE(VLOOKUP($AN$21*1,Data!$W$1:$AB$688,AO$50,FALSE),AP60)</f>
        <v>Tier 1 Capital Ratio10</v>
      </c>
      <c r="AP60" s="155">
        <v>10</v>
      </c>
      <c r="AQ60" s="158" t="str">
        <f>VLOOKUP($AO60,Data!$U$1:$AC$714,AQ$50,FALSE)&amp;IF(AR60="","*","")</f>
        <v>LV</v>
      </c>
      <c r="AR60" s="157">
        <f>IF(ISBLANK(VLOOKUP($AO60,Data!$U$1:$AC$714,AR$50,FALSE)),"",VLOOKUP($AO60,Data!$U$1:$AC$714,AR$50,FALSE))</f>
        <v>0.20370110055281629</v>
      </c>
      <c r="AS60" s="159">
        <f>VLOOKUP($AO$81,Data!$U$1:$AC$714,$AR$50,FALSE)</f>
        <v>0.1733796266446265</v>
      </c>
      <c r="AT60" s="58"/>
      <c r="AU60" s="73"/>
      <c r="AV60" s="58"/>
      <c r="AW60" s="73"/>
      <c r="AX60" s="67"/>
      <c r="AY60" s="58"/>
      <c r="AZ60" s="58"/>
      <c r="BA60" s="58"/>
      <c r="BB60" s="58"/>
      <c r="BC60" s="73"/>
      <c r="BD60" s="67"/>
      <c r="BE60" s="67"/>
      <c r="BF60" s="67"/>
      <c r="BG60" s="67"/>
      <c r="BH60" s="67"/>
      <c r="BI60" s="67"/>
      <c r="BJ60" s="67"/>
      <c r="BK60" s="58"/>
    </row>
    <row r="61" spans="1:63" ht="21.6" hidden="1" customHeight="1">
      <c r="A61" s="55"/>
      <c r="B61" s="55"/>
      <c r="C61" s="55"/>
      <c r="D61" s="55"/>
      <c r="E61" s="55"/>
      <c r="F61" s="55"/>
      <c r="G61" s="55"/>
      <c r="H61" s="55"/>
      <c r="I61" s="55"/>
      <c r="J61" s="55"/>
      <c r="K61" s="55"/>
      <c r="L61" s="55"/>
      <c r="M61" s="55"/>
      <c r="N61" s="55"/>
      <c r="O61" s="55"/>
      <c r="P61" s="55"/>
      <c r="Q61" s="55"/>
      <c r="R61" s="58"/>
      <c r="S61" s="58"/>
      <c r="T61" s="58"/>
      <c r="U61" s="58"/>
      <c r="V61" s="58"/>
      <c r="W61" s="58"/>
      <c r="X61" s="58"/>
      <c r="Y61" s="58"/>
      <c r="Z61" s="58"/>
      <c r="AA61" s="58"/>
      <c r="AB61" s="58"/>
      <c r="AC61" s="58"/>
      <c r="AD61" s="58"/>
      <c r="AE61" s="58"/>
      <c r="AF61" s="58"/>
      <c r="AG61" s="58"/>
      <c r="AH61" s="58"/>
      <c r="AI61" s="58"/>
      <c r="AJ61" s="58"/>
      <c r="AK61" s="58"/>
      <c r="AL61" s="67"/>
      <c r="AM61" s="67"/>
      <c r="AN61" s="156">
        <f t="shared" si="36"/>
        <v>202312</v>
      </c>
      <c r="AO61" s="157" t="str">
        <f>CONCATENATE(VLOOKUP($AN$21*1,Data!$W$1:$AB$688,AO$50,FALSE),AP61)</f>
        <v>Tier 1 Capital Ratio11</v>
      </c>
      <c r="AP61" s="155">
        <v>11</v>
      </c>
      <c r="AQ61" s="158" t="str">
        <f>VLOOKUP($AO61,Data!$U$1:$AC$714,AQ$50,FALSE)&amp;IF(AR61="","*","")</f>
        <v>LI</v>
      </c>
      <c r="AR61" s="157">
        <f>IF(ISBLANK(VLOOKUP($AO61,Data!$U$1:$AC$714,AR$50,FALSE)),"",VLOOKUP($AO61,Data!$U$1:$AC$714,AR$50,FALSE))</f>
        <v>0.2020711811814852</v>
      </c>
      <c r="AS61" s="159">
        <f>VLOOKUP($AO$81,Data!$U$1:$AC$714,$AR$50,FALSE)</f>
        <v>0.1733796266446265</v>
      </c>
      <c r="AT61" s="58"/>
      <c r="AU61" s="73"/>
      <c r="AV61" s="58"/>
      <c r="AW61" s="73"/>
      <c r="AX61" s="67"/>
      <c r="AY61" s="58"/>
      <c r="AZ61" s="58"/>
      <c r="BA61" s="58"/>
      <c r="BB61" s="58"/>
      <c r="BC61" s="73"/>
      <c r="BD61" s="67"/>
      <c r="BE61" s="67"/>
      <c r="BF61" s="67"/>
      <c r="BG61" s="67"/>
      <c r="BH61" s="67"/>
      <c r="BI61" s="67"/>
      <c r="BJ61" s="67"/>
      <c r="BK61" s="58"/>
    </row>
    <row r="62" spans="1:63" ht="21.6" hidden="1" customHeight="1">
      <c r="A62" s="55"/>
      <c r="B62" s="55"/>
      <c r="C62" s="55"/>
      <c r="D62" s="55"/>
      <c r="E62" s="55"/>
      <c r="F62" s="55"/>
      <c r="G62" s="55"/>
      <c r="H62" s="55"/>
      <c r="I62" s="55"/>
      <c r="J62" s="55"/>
      <c r="K62" s="55"/>
      <c r="L62" s="55"/>
      <c r="M62" s="55"/>
      <c r="N62" s="55"/>
      <c r="O62" s="55"/>
      <c r="P62" s="55"/>
      <c r="Q62" s="55"/>
      <c r="R62" s="58"/>
      <c r="S62" s="58"/>
      <c r="T62" s="58"/>
      <c r="U62" s="58"/>
      <c r="V62" s="58"/>
      <c r="W62" s="58"/>
      <c r="X62" s="58"/>
      <c r="Y62" s="58"/>
      <c r="Z62" s="58"/>
      <c r="AA62" s="58"/>
      <c r="AB62" s="58"/>
      <c r="AC62" s="58"/>
      <c r="AD62" s="58"/>
      <c r="AE62" s="58"/>
      <c r="AF62" s="58"/>
      <c r="AG62" s="58"/>
      <c r="AH62" s="58"/>
      <c r="AI62" s="58"/>
      <c r="AJ62" s="58"/>
      <c r="AK62" s="58"/>
      <c r="AL62" s="67"/>
      <c r="AM62" s="67"/>
      <c r="AN62" s="156">
        <f t="shared" si="36"/>
        <v>202312</v>
      </c>
      <c r="AO62" s="157" t="str">
        <f>CONCATENATE(VLOOKUP($AN$21*1,Data!$W$1:$AB$688,AO$50,FALSE),AP62)</f>
        <v>Tier 1 Capital Ratio12</v>
      </c>
      <c r="AP62" s="155">
        <v>12</v>
      </c>
      <c r="AQ62" s="158" t="str">
        <f>VLOOKUP($AO62,Data!$U$1:$AC$714,AQ$50,FALSE)&amp;IF(AR62="","*","")</f>
        <v>NO</v>
      </c>
      <c r="AR62" s="157">
        <f>IF(ISBLANK(VLOOKUP($AO62,Data!$U$1:$AC$714,AR$50,FALSE)),"",VLOOKUP($AO62,Data!$U$1:$AC$714,AR$50,FALSE))</f>
        <v>0.20051123337949389</v>
      </c>
      <c r="AS62" s="159">
        <f>VLOOKUP($AO$81,Data!$U$1:$AC$714,$AR$50,FALSE)</f>
        <v>0.1733796266446265</v>
      </c>
      <c r="AT62" s="58"/>
      <c r="AU62" s="73"/>
      <c r="AV62" s="58"/>
      <c r="AW62" s="73"/>
      <c r="AX62" s="67"/>
      <c r="AY62" s="58"/>
      <c r="AZ62" s="58"/>
      <c r="BA62" s="58"/>
      <c r="BB62" s="58"/>
      <c r="BC62" s="73"/>
      <c r="BD62" s="67"/>
      <c r="BE62" s="67"/>
      <c r="BF62" s="67"/>
      <c r="BG62" s="67"/>
      <c r="BH62" s="67"/>
      <c r="BI62" s="67"/>
      <c r="BJ62" s="67"/>
      <c r="BK62" s="58"/>
    </row>
    <row r="63" spans="1:63" ht="21.6" hidden="1" customHeight="1">
      <c r="A63" s="55"/>
      <c r="B63" s="55"/>
      <c r="C63" s="55"/>
      <c r="D63" s="55"/>
      <c r="E63" s="55"/>
      <c r="F63" s="55"/>
      <c r="G63" s="55"/>
      <c r="H63" s="55"/>
      <c r="I63" s="55"/>
      <c r="J63" s="55"/>
      <c r="K63" s="55"/>
      <c r="L63" s="55"/>
      <c r="M63" s="55"/>
      <c r="N63" s="55"/>
      <c r="O63" s="55"/>
      <c r="P63" s="55"/>
      <c r="Q63" s="55"/>
      <c r="R63" s="58"/>
      <c r="S63" s="58"/>
      <c r="T63" s="58"/>
      <c r="U63" s="58"/>
      <c r="V63" s="58"/>
      <c r="W63" s="58"/>
      <c r="X63" s="58"/>
      <c r="Y63" s="58"/>
      <c r="Z63" s="58"/>
      <c r="AA63" s="58"/>
      <c r="AB63" s="58"/>
      <c r="AC63" s="58"/>
      <c r="AD63" s="58"/>
      <c r="AE63" s="58"/>
      <c r="AF63" s="58"/>
      <c r="AG63" s="58"/>
      <c r="AH63" s="58"/>
      <c r="AI63" s="58"/>
      <c r="AJ63" s="58"/>
      <c r="AK63" s="58"/>
      <c r="AL63" s="67"/>
      <c r="AM63" s="67"/>
      <c r="AN63" s="156">
        <f t="shared" si="36"/>
        <v>202312</v>
      </c>
      <c r="AO63" s="157" t="str">
        <f>CONCATENATE(VLOOKUP($AN$21*1,Data!$W$1:$AB$688,AO$50,FALSE),AP63)</f>
        <v>Tier 1 Capital Ratio13</v>
      </c>
      <c r="AP63" s="155">
        <v>13</v>
      </c>
      <c r="AQ63" s="158" t="str">
        <f>VLOOKUP($AO63,Data!$U$1:$AC$714,AQ$50,FALSE)&amp;IF(AR63="","*","")</f>
        <v>FI</v>
      </c>
      <c r="AR63" s="157">
        <f>IF(ISBLANK(VLOOKUP($AO63,Data!$U$1:$AC$714,AR$50,FALSE)),"",VLOOKUP($AO63,Data!$U$1:$AC$714,AR$50,FALSE))</f>
        <v>0.19887750158935522</v>
      </c>
      <c r="AS63" s="159">
        <f>VLOOKUP($AO$81,Data!$U$1:$AC$714,$AR$50,FALSE)</f>
        <v>0.1733796266446265</v>
      </c>
      <c r="AT63" s="58"/>
      <c r="AU63" s="73"/>
      <c r="AV63" s="58"/>
      <c r="AW63" s="73"/>
      <c r="AX63" s="67"/>
      <c r="AY63" s="58"/>
      <c r="AZ63" s="58"/>
      <c r="BA63" s="67"/>
      <c r="BB63" s="58"/>
      <c r="BC63" s="73"/>
      <c r="BD63" s="67"/>
      <c r="BE63" s="67"/>
      <c r="BF63" s="67"/>
      <c r="BG63" s="67"/>
      <c r="BH63" s="67"/>
      <c r="BI63" s="67"/>
      <c r="BJ63" s="67"/>
      <c r="BK63" s="58"/>
    </row>
    <row r="64" spans="1:63" ht="21.6" hidden="1" customHeight="1">
      <c r="A64" s="55"/>
      <c r="B64" s="55"/>
      <c r="C64" s="55"/>
      <c r="D64" s="55"/>
      <c r="E64" s="55"/>
      <c r="F64" s="55"/>
      <c r="G64" s="55"/>
      <c r="H64" s="55"/>
      <c r="I64" s="55"/>
      <c r="J64" s="55"/>
      <c r="K64" s="55"/>
      <c r="L64" s="55"/>
      <c r="M64" s="55"/>
      <c r="N64" s="55"/>
      <c r="O64" s="55"/>
      <c r="P64" s="55"/>
      <c r="Q64" s="55"/>
      <c r="R64" s="58"/>
      <c r="S64" s="58"/>
      <c r="T64" s="58"/>
      <c r="U64" s="58"/>
      <c r="V64" s="58"/>
      <c r="W64" s="58"/>
      <c r="X64" s="58"/>
      <c r="Y64" s="58"/>
      <c r="Z64" s="58"/>
      <c r="AA64" s="58"/>
      <c r="AB64" s="58"/>
      <c r="AC64" s="58"/>
      <c r="AD64" s="58"/>
      <c r="AE64" s="58"/>
      <c r="AF64" s="58"/>
      <c r="AG64" s="58"/>
      <c r="AH64" s="58"/>
      <c r="AI64" s="58"/>
      <c r="AJ64" s="58"/>
      <c r="AK64" s="58"/>
      <c r="AL64" s="67"/>
      <c r="AM64" s="67"/>
      <c r="AN64" s="156">
        <f t="shared" si="36"/>
        <v>202312</v>
      </c>
      <c r="AO64" s="157" t="str">
        <f>CONCATENATE(VLOOKUP($AN$21*1,Data!$W$1:$AB$688,AO$50,FALSE),AP64)</f>
        <v>Tier 1 Capital Ratio14</v>
      </c>
      <c r="AP64" s="155">
        <v>14</v>
      </c>
      <c r="AQ64" s="158" t="str">
        <f>VLOOKUP($AO64,Data!$U$1:$AC$714,AQ$50,FALSE)&amp;IF(AR64="","*","")</f>
        <v>IE</v>
      </c>
      <c r="AR64" s="157">
        <f>IF(ISBLANK(VLOOKUP($AO64,Data!$U$1:$AC$714,AR$50,FALSE)),"",VLOOKUP($AO64,Data!$U$1:$AC$714,AR$50,FALSE))</f>
        <v>0.19781479441940633</v>
      </c>
      <c r="AS64" s="159">
        <f>VLOOKUP($AO$81,Data!$U$1:$AC$714,$AR$50,FALSE)</f>
        <v>0.1733796266446265</v>
      </c>
      <c r="AT64" s="58"/>
      <c r="AU64" s="73"/>
      <c r="AV64" s="58"/>
      <c r="AW64" s="73"/>
      <c r="AX64" s="67"/>
      <c r="AY64" s="58"/>
      <c r="AZ64" s="58"/>
      <c r="BA64" s="58"/>
      <c r="BB64" s="58"/>
      <c r="BC64" s="73"/>
      <c r="BD64" s="67"/>
      <c r="BE64" s="67"/>
      <c r="BF64" s="67"/>
      <c r="BG64" s="67"/>
      <c r="BH64" s="67"/>
      <c r="BI64" s="67"/>
      <c r="BJ64" s="67"/>
      <c r="BK64" s="58"/>
    </row>
    <row r="65" spans="1:63" ht="21.6" hidden="1" customHeight="1">
      <c r="A65" s="55"/>
      <c r="B65" s="55"/>
      <c r="C65" s="55"/>
      <c r="D65" s="55"/>
      <c r="E65" s="55"/>
      <c r="F65" s="55"/>
      <c r="G65" s="55"/>
      <c r="H65" s="55"/>
      <c r="I65" s="55"/>
      <c r="J65" s="55"/>
      <c r="K65" s="55"/>
      <c r="L65" s="55"/>
      <c r="M65" s="55"/>
      <c r="N65" s="55"/>
      <c r="O65" s="55"/>
      <c r="P65" s="55"/>
      <c r="Q65" s="55"/>
      <c r="R65" s="58"/>
      <c r="S65" s="58"/>
      <c r="T65" s="58"/>
      <c r="U65" s="58"/>
      <c r="V65" s="58"/>
      <c r="W65" s="58"/>
      <c r="X65" s="58"/>
      <c r="Y65" s="58"/>
      <c r="Z65" s="58"/>
      <c r="AA65" s="58"/>
      <c r="AB65" s="58"/>
      <c r="AC65" s="58"/>
      <c r="AD65" s="58"/>
      <c r="AE65" s="58"/>
      <c r="AF65" s="58"/>
      <c r="AG65" s="58"/>
      <c r="AH65" s="58"/>
      <c r="AI65" s="58"/>
      <c r="AJ65" s="58"/>
      <c r="AK65" s="58"/>
      <c r="AL65" s="67"/>
      <c r="AM65" s="67"/>
      <c r="AN65" s="156">
        <f t="shared" si="36"/>
        <v>202312</v>
      </c>
      <c r="AO65" s="157" t="str">
        <f>CONCATENATE(VLOOKUP($AN$21*1,Data!$W$1:$AB$688,AO$50,FALSE),AP65)</f>
        <v>Tier 1 Capital Ratio15</v>
      </c>
      <c r="AP65" s="155">
        <v>15</v>
      </c>
      <c r="AQ65" s="158" t="str">
        <f>VLOOKUP($AO65,Data!$U$1:$AC$714,AQ$50,FALSE)&amp;IF(AR65="","*","")</f>
        <v>BE</v>
      </c>
      <c r="AR65" s="157">
        <f>IF(ISBLANK(VLOOKUP($AO65,Data!$U$1:$AC$714,AR$50,FALSE)),"",VLOOKUP($AO65,Data!$U$1:$AC$714,AR$50,FALSE))</f>
        <v>0.18712041250565439</v>
      </c>
      <c r="AS65" s="159">
        <f>VLOOKUP($AO$81,Data!$U$1:$AC$714,$AR$50,FALSE)</f>
        <v>0.1733796266446265</v>
      </c>
      <c r="AT65" s="58"/>
      <c r="AU65" s="73"/>
      <c r="AV65" s="58"/>
      <c r="AW65" s="73"/>
      <c r="AX65" s="67"/>
      <c r="AY65" s="58"/>
      <c r="AZ65" s="58"/>
      <c r="BA65" s="58"/>
      <c r="BB65" s="58"/>
      <c r="BC65" s="73"/>
      <c r="BD65" s="67"/>
      <c r="BE65" s="67"/>
      <c r="BF65" s="67"/>
      <c r="BG65" s="67"/>
      <c r="BH65" s="67"/>
      <c r="BI65" s="67"/>
      <c r="BJ65" s="67"/>
      <c r="BK65" s="58"/>
    </row>
    <row r="66" spans="1:63" ht="21.6" hidden="1" customHeight="1">
      <c r="A66" s="55"/>
      <c r="B66" s="55"/>
      <c r="C66" s="55"/>
      <c r="D66" s="55"/>
      <c r="E66" s="55"/>
      <c r="F66" s="55"/>
      <c r="G66" s="55"/>
      <c r="H66" s="55"/>
      <c r="I66" s="55"/>
      <c r="J66" s="55"/>
      <c r="K66" s="55"/>
      <c r="L66" s="55"/>
      <c r="M66" s="55"/>
      <c r="N66" s="55"/>
      <c r="O66" s="55"/>
      <c r="P66" s="55"/>
      <c r="Q66" s="55"/>
      <c r="R66" s="58"/>
      <c r="S66" s="58"/>
      <c r="T66" s="58"/>
      <c r="U66" s="58"/>
      <c r="V66" s="58"/>
      <c r="W66" s="58"/>
      <c r="X66" s="58"/>
      <c r="Y66" s="58"/>
      <c r="Z66" s="58"/>
      <c r="AA66" s="58"/>
      <c r="AB66" s="58"/>
      <c r="AC66" s="58"/>
      <c r="AD66" s="58"/>
      <c r="AE66" s="58"/>
      <c r="AF66" s="58"/>
      <c r="AG66" s="58"/>
      <c r="AH66" s="58"/>
      <c r="AI66" s="58"/>
      <c r="AJ66" s="58"/>
      <c r="AK66" s="58"/>
      <c r="AL66" s="67"/>
      <c r="AM66" s="67"/>
      <c r="AN66" s="156">
        <f t="shared" si="36"/>
        <v>202312</v>
      </c>
      <c r="AO66" s="157" t="str">
        <f>CONCATENATE(VLOOKUP($AN$21*1,Data!$W$1:$AB$688,AO$50,FALSE),AP66)</f>
        <v>Tier 1 Capital Ratio16</v>
      </c>
      <c r="AP66" s="155">
        <v>16</v>
      </c>
      <c r="AQ66" s="158" t="str">
        <f>VLOOKUP($AO66,Data!$U$1:$AC$714,AQ$50,FALSE)&amp;IF(AR66="","*","")</f>
        <v>CZ</v>
      </c>
      <c r="AR66" s="157">
        <f>IF(ISBLANK(VLOOKUP($AO66,Data!$U$1:$AC$714,AR$50,FALSE)),"",VLOOKUP($AO66,Data!$U$1:$AC$714,AR$50,FALSE))</f>
        <v>0.18455831132622841</v>
      </c>
      <c r="AS66" s="159">
        <f>VLOOKUP($AO$81,Data!$U$1:$AC$714,$AR$50,FALSE)</f>
        <v>0.1733796266446265</v>
      </c>
      <c r="AT66" s="58"/>
      <c r="AU66" s="73"/>
      <c r="AV66" s="58"/>
      <c r="AW66" s="73"/>
      <c r="AX66" s="67"/>
      <c r="AY66" s="58"/>
      <c r="AZ66" s="58"/>
      <c r="BA66" s="58"/>
      <c r="BB66" s="58"/>
      <c r="BC66" s="73"/>
      <c r="BD66" s="67"/>
      <c r="BE66" s="67"/>
      <c r="BF66" s="67"/>
      <c r="BG66" s="67"/>
      <c r="BH66" s="67"/>
      <c r="BI66" s="67"/>
      <c r="BJ66" s="67"/>
      <c r="BK66" s="58"/>
    </row>
    <row r="67" spans="1:63" ht="21.6" hidden="1" customHeight="1">
      <c r="A67" s="55"/>
      <c r="B67" s="55"/>
      <c r="C67" s="55"/>
      <c r="D67" s="55"/>
      <c r="E67" s="55"/>
      <c r="F67" s="55"/>
      <c r="G67" s="55"/>
      <c r="H67" s="55"/>
      <c r="I67" s="55"/>
      <c r="J67" s="55"/>
      <c r="K67" s="55"/>
      <c r="L67" s="55"/>
      <c r="M67" s="55"/>
      <c r="N67" s="55"/>
      <c r="O67" s="55"/>
      <c r="P67" s="55"/>
      <c r="Q67" s="55"/>
      <c r="R67" s="58"/>
      <c r="S67" s="58"/>
      <c r="T67" s="58"/>
      <c r="U67" s="58"/>
      <c r="V67" s="58"/>
      <c r="W67" s="58"/>
      <c r="X67" s="58"/>
      <c r="Y67" s="58"/>
      <c r="Z67" s="58"/>
      <c r="AA67" s="58"/>
      <c r="AB67" s="58"/>
      <c r="AC67" s="58"/>
      <c r="AD67" s="58"/>
      <c r="AE67" s="58"/>
      <c r="AF67" s="58"/>
      <c r="AG67" s="58"/>
      <c r="AH67" s="58"/>
      <c r="AI67" s="58"/>
      <c r="AJ67" s="58"/>
      <c r="AK67" s="58"/>
      <c r="AL67" s="67"/>
      <c r="AM67" s="67"/>
      <c r="AN67" s="156">
        <f t="shared" si="36"/>
        <v>202312</v>
      </c>
      <c r="AO67" s="157" t="str">
        <f>CONCATENATE(VLOOKUP($AN$21*1,Data!$W$1:$AB$688,AO$50,FALSE),AP67)</f>
        <v>Tier 1 Capital Ratio17</v>
      </c>
      <c r="AP67" s="155">
        <v>17</v>
      </c>
      <c r="AQ67" s="158" t="str">
        <f>VLOOKUP($AO67,Data!$U$1:$AC$714,AQ$50,FALSE)&amp;IF(AR67="","*","")</f>
        <v>LT</v>
      </c>
      <c r="AR67" s="157">
        <f>IF(ISBLANK(VLOOKUP($AO67,Data!$U$1:$AC$714,AR$50,FALSE)),"",VLOOKUP($AO67,Data!$U$1:$AC$714,AR$50,FALSE))</f>
        <v>0.18147500657707186</v>
      </c>
      <c r="AS67" s="159">
        <f>VLOOKUP($AO$81,Data!$U$1:$AC$714,$AR$50,FALSE)</f>
        <v>0.1733796266446265</v>
      </c>
      <c r="AT67" s="58"/>
      <c r="AU67" s="73"/>
      <c r="AV67" s="58"/>
      <c r="AW67" s="73"/>
      <c r="AX67" s="67"/>
      <c r="AY67" s="58"/>
      <c r="AZ67" s="58"/>
      <c r="BA67" s="58"/>
      <c r="BB67" s="58"/>
      <c r="BC67" s="73"/>
      <c r="BD67" s="67"/>
      <c r="BE67" s="67"/>
      <c r="BF67" s="67"/>
      <c r="BG67" s="67"/>
      <c r="BH67" s="67"/>
      <c r="BI67" s="67"/>
      <c r="BJ67" s="67"/>
      <c r="BK67" s="58"/>
    </row>
    <row r="68" spans="1:63" ht="21.6" hidden="1" customHeight="1">
      <c r="A68" s="55"/>
      <c r="B68" s="55"/>
      <c r="C68" s="55"/>
      <c r="D68" s="55"/>
      <c r="E68" s="55"/>
      <c r="F68" s="55"/>
      <c r="G68" s="55"/>
      <c r="H68" s="55"/>
      <c r="I68" s="55"/>
      <c r="J68" s="55"/>
      <c r="K68" s="55"/>
      <c r="L68" s="55"/>
      <c r="M68" s="55"/>
      <c r="N68" s="55"/>
      <c r="O68" s="55"/>
      <c r="P68" s="55"/>
      <c r="Q68" s="55"/>
      <c r="R68" s="58"/>
      <c r="S68" s="58"/>
      <c r="T68" s="58"/>
      <c r="U68" s="58"/>
      <c r="V68" s="58"/>
      <c r="W68" s="58"/>
      <c r="X68" s="58"/>
      <c r="Y68" s="58"/>
      <c r="Z68" s="58"/>
      <c r="AA68" s="58"/>
      <c r="AB68" s="58"/>
      <c r="AC68" s="58"/>
      <c r="AD68" s="58"/>
      <c r="AE68" s="58"/>
      <c r="AF68" s="58"/>
      <c r="AG68" s="58"/>
      <c r="AH68" s="58"/>
      <c r="AI68" s="58"/>
      <c r="AJ68" s="58"/>
      <c r="AK68" s="58"/>
      <c r="AL68" s="67"/>
      <c r="AM68" s="67"/>
      <c r="AN68" s="156">
        <f t="shared" si="36"/>
        <v>202312</v>
      </c>
      <c r="AO68" s="157" t="str">
        <f>CONCATENATE(VLOOKUP($AN$21*1,Data!$W$1:$AB$688,AO$50,FALSE),AP68)</f>
        <v>Tier 1 Capital Ratio18</v>
      </c>
      <c r="AP68" s="155">
        <v>18</v>
      </c>
      <c r="AQ68" s="158" t="str">
        <f>VLOOKUP($AO68,Data!$U$1:$AC$714,AQ$50,FALSE)&amp;IF(AR68="","*","")</f>
        <v>SK</v>
      </c>
      <c r="AR68" s="157">
        <f>IF(ISBLANK(VLOOKUP($AO68,Data!$U$1:$AC$714,AR$50,FALSE)),"",VLOOKUP($AO68,Data!$U$1:$AC$714,AR$50,FALSE))</f>
        <v>0.18085700077805791</v>
      </c>
      <c r="AS68" s="159">
        <f>VLOOKUP($AO$81,Data!$U$1:$AC$714,$AR$50,FALSE)</f>
        <v>0.1733796266446265</v>
      </c>
      <c r="AT68" s="58"/>
      <c r="AU68" s="73"/>
      <c r="AV68" s="58"/>
      <c r="AW68" s="73"/>
      <c r="AX68" s="67"/>
      <c r="AY68" s="58"/>
      <c r="AZ68" s="58"/>
      <c r="BA68" s="58"/>
      <c r="BB68" s="58"/>
      <c r="BC68" s="73"/>
      <c r="BD68" s="67"/>
      <c r="BE68" s="67"/>
      <c r="BF68" s="67"/>
      <c r="BG68" s="67"/>
      <c r="BH68" s="67"/>
      <c r="BI68" s="67"/>
      <c r="BJ68" s="67"/>
      <c r="BK68" s="58"/>
    </row>
    <row r="69" spans="1:63" ht="21.6" hidden="1" customHeight="1">
      <c r="A69" s="55"/>
      <c r="B69" s="55"/>
      <c r="C69" s="55"/>
      <c r="D69" s="55"/>
      <c r="E69" s="55"/>
      <c r="F69" s="55"/>
      <c r="G69" s="55"/>
      <c r="H69" s="55"/>
      <c r="I69" s="55"/>
      <c r="J69" s="55"/>
      <c r="K69" s="55"/>
      <c r="L69" s="55"/>
      <c r="M69" s="55"/>
      <c r="N69" s="55"/>
      <c r="O69" s="55"/>
      <c r="P69" s="55"/>
      <c r="Q69" s="55"/>
      <c r="R69" s="58"/>
      <c r="S69" s="58"/>
      <c r="T69" s="58"/>
      <c r="U69" s="58"/>
      <c r="V69" s="58"/>
      <c r="W69" s="58"/>
      <c r="X69" s="58"/>
      <c r="Y69" s="58"/>
      <c r="Z69" s="58"/>
      <c r="AA69" s="58"/>
      <c r="AB69" s="58"/>
      <c r="AC69" s="58"/>
      <c r="AD69" s="58"/>
      <c r="AE69" s="58"/>
      <c r="AF69" s="58"/>
      <c r="AG69" s="58"/>
      <c r="AH69" s="58"/>
      <c r="AI69" s="58"/>
      <c r="AJ69" s="58"/>
      <c r="AK69" s="58"/>
      <c r="AL69" s="67"/>
      <c r="AM69" s="67"/>
      <c r="AN69" s="156">
        <f t="shared" si="36"/>
        <v>202312</v>
      </c>
      <c r="AO69" s="157" t="str">
        <f>CONCATENATE(VLOOKUP($AN$21*1,Data!$W$1:$AB$688,AO$50,FALSE),AP69)</f>
        <v>Tier 1 Capital Ratio19</v>
      </c>
      <c r="AP69" s="155">
        <v>19</v>
      </c>
      <c r="AQ69" s="158" t="str">
        <f>VLOOKUP($AO69,Data!$U$1:$AC$714,AQ$50,FALSE)&amp;IF(AR69="","*","")</f>
        <v>NL</v>
      </c>
      <c r="AR69" s="157">
        <f>IF(ISBLANK(VLOOKUP($AO69,Data!$U$1:$AC$714,AR$50,FALSE)),"",VLOOKUP($AO69,Data!$U$1:$AC$714,AR$50,FALSE))</f>
        <v>0.17958100550985365</v>
      </c>
      <c r="AS69" s="159">
        <f>VLOOKUP($AO$81,Data!$U$1:$AC$714,$AR$50,FALSE)</f>
        <v>0.1733796266446265</v>
      </c>
      <c r="AT69" s="58"/>
      <c r="AU69" s="73"/>
      <c r="AV69" s="58"/>
      <c r="AW69" s="73"/>
      <c r="AX69" s="67"/>
      <c r="AY69" s="58"/>
      <c r="AZ69" s="58"/>
      <c r="BA69" s="67"/>
      <c r="BB69" s="58"/>
      <c r="BC69" s="73"/>
      <c r="BD69" s="67"/>
      <c r="BE69" s="67"/>
      <c r="BF69" s="67"/>
      <c r="BG69" s="67"/>
      <c r="BH69" s="67"/>
      <c r="BI69" s="67"/>
      <c r="BJ69" s="67"/>
      <c r="BK69" s="58"/>
    </row>
    <row r="70" spans="1:63" ht="21.6" hidden="1" customHeight="1">
      <c r="A70" s="55"/>
      <c r="B70" s="55"/>
      <c r="C70" s="55"/>
      <c r="D70" s="55"/>
      <c r="E70" s="55"/>
      <c r="F70" s="55"/>
      <c r="G70" s="55"/>
      <c r="H70" s="55"/>
      <c r="I70" s="55"/>
      <c r="J70" s="55"/>
      <c r="K70" s="55"/>
      <c r="L70" s="55"/>
      <c r="M70" s="55"/>
      <c r="N70" s="55"/>
      <c r="O70" s="55"/>
      <c r="P70" s="55"/>
      <c r="Q70" s="55"/>
      <c r="R70" s="58"/>
      <c r="S70" s="58"/>
      <c r="T70" s="58"/>
      <c r="U70" s="58"/>
      <c r="V70" s="58"/>
      <c r="W70" s="58"/>
      <c r="X70" s="58"/>
      <c r="Y70" s="58"/>
      <c r="Z70" s="58"/>
      <c r="AA70" s="58"/>
      <c r="AB70" s="58"/>
      <c r="AC70" s="58"/>
      <c r="AD70" s="58"/>
      <c r="AE70" s="58"/>
      <c r="AF70" s="58"/>
      <c r="AG70" s="58"/>
      <c r="AH70" s="58"/>
      <c r="AI70" s="58"/>
      <c r="AJ70" s="58"/>
      <c r="AK70" s="58"/>
      <c r="AL70" s="67"/>
      <c r="AM70" s="67"/>
      <c r="AN70" s="156">
        <f t="shared" si="36"/>
        <v>202312</v>
      </c>
      <c r="AO70" s="157" t="str">
        <f>CONCATENATE(VLOOKUP($AN$21*1,Data!$W$1:$AB$688,AO$50,FALSE),AP70)</f>
        <v>Tier 1 Capital Ratio20</v>
      </c>
      <c r="AP70" s="155">
        <v>20</v>
      </c>
      <c r="AQ70" s="158" t="str">
        <f>VLOOKUP($AO70,Data!$U$1:$AC$714,AQ$50,FALSE)&amp;IF(AR70="","*","")</f>
        <v>DE</v>
      </c>
      <c r="AR70" s="157">
        <f>IF(ISBLANK(VLOOKUP($AO70,Data!$U$1:$AC$714,AR$50,FALSE)),"",VLOOKUP($AO70,Data!$U$1:$AC$714,AR$50,FALSE))</f>
        <v>0.17955461826927946</v>
      </c>
      <c r="AS70" s="159">
        <f>VLOOKUP($AO$81,Data!$U$1:$AC$714,$AR$50,FALSE)</f>
        <v>0.1733796266446265</v>
      </c>
      <c r="AT70" s="58"/>
      <c r="AU70" s="73"/>
      <c r="AV70" s="58"/>
      <c r="AW70" s="73"/>
      <c r="AX70" s="67"/>
      <c r="AY70" s="58"/>
      <c r="AZ70" s="58"/>
      <c r="BA70" s="58"/>
      <c r="BB70" s="58"/>
      <c r="BC70" s="73"/>
      <c r="BD70" s="67"/>
      <c r="BE70" s="67"/>
      <c r="BF70" s="67"/>
      <c r="BG70" s="67"/>
      <c r="BH70" s="67"/>
      <c r="BI70" s="67"/>
      <c r="BJ70" s="67"/>
      <c r="BK70" s="58"/>
    </row>
    <row r="71" spans="1:63" ht="21.6" hidden="1" customHeight="1">
      <c r="A71" s="55"/>
      <c r="B71" s="55"/>
      <c r="C71" s="55"/>
      <c r="D71" s="55"/>
      <c r="E71" s="55"/>
      <c r="F71" s="55"/>
      <c r="G71" s="55"/>
      <c r="H71" s="55"/>
      <c r="I71" s="55"/>
      <c r="J71" s="55"/>
      <c r="K71" s="55"/>
      <c r="L71" s="55"/>
      <c r="M71" s="55"/>
      <c r="N71" s="55"/>
      <c r="O71" s="55"/>
      <c r="P71" s="55"/>
      <c r="Q71" s="55"/>
      <c r="R71" s="58"/>
      <c r="S71" s="58"/>
      <c r="T71" s="58"/>
      <c r="U71" s="58"/>
      <c r="V71" s="58"/>
      <c r="W71" s="58"/>
      <c r="X71" s="58"/>
      <c r="Y71" s="58"/>
      <c r="Z71" s="58"/>
      <c r="AA71" s="58"/>
      <c r="AB71" s="58"/>
      <c r="AC71" s="58"/>
      <c r="AD71" s="58"/>
      <c r="AE71" s="58"/>
      <c r="AF71" s="58"/>
      <c r="AG71" s="58"/>
      <c r="AH71" s="58"/>
      <c r="AI71" s="58"/>
      <c r="AJ71" s="58"/>
      <c r="AK71" s="58"/>
      <c r="AL71" s="67"/>
      <c r="AM71" s="67"/>
      <c r="AN71" s="156">
        <f t="shared" si="36"/>
        <v>202312</v>
      </c>
      <c r="AO71" s="157" t="str">
        <f>CONCATENATE(VLOOKUP($AN$21*1,Data!$W$1:$AB$688,AO$50,FALSE),AP71)</f>
        <v>Tier 1 Capital Ratio21</v>
      </c>
      <c r="AP71" s="155">
        <v>21</v>
      </c>
      <c r="AQ71" s="158" t="str">
        <f>VLOOKUP($AO71,Data!$U$1:$AC$714,AQ$50,FALSE)&amp;IF(AR71="","*","")</f>
        <v>AT</v>
      </c>
      <c r="AR71" s="157">
        <f>IF(ISBLANK(VLOOKUP($AO71,Data!$U$1:$AC$714,AR$50,FALSE)),"",VLOOKUP($AO71,Data!$U$1:$AC$714,AR$50,FALSE))</f>
        <v>0.17846437324996678</v>
      </c>
      <c r="AS71" s="159">
        <f>VLOOKUP($AO$81,Data!$U$1:$AC$714,$AR$50,FALSE)</f>
        <v>0.1733796266446265</v>
      </c>
      <c r="AT71" s="58"/>
      <c r="AU71" s="73"/>
      <c r="AV71" s="58"/>
      <c r="AW71" s="73"/>
      <c r="AX71" s="67"/>
      <c r="AY71" s="67"/>
      <c r="AZ71" s="58"/>
      <c r="BA71" s="58"/>
      <c r="BB71" s="58"/>
      <c r="BC71" s="73"/>
      <c r="BD71" s="67"/>
      <c r="BE71" s="67"/>
      <c r="BF71" s="67"/>
      <c r="BG71" s="67"/>
      <c r="BH71" s="67"/>
      <c r="BI71" s="67"/>
      <c r="BJ71" s="67"/>
      <c r="BK71" s="58"/>
    </row>
    <row r="72" spans="1:63" ht="21.6" hidden="1" customHeight="1">
      <c r="A72" s="55"/>
      <c r="B72" s="55"/>
      <c r="C72" s="55"/>
      <c r="D72" s="55"/>
      <c r="E72" s="55"/>
      <c r="F72" s="55"/>
      <c r="G72" s="55"/>
      <c r="H72" s="55"/>
      <c r="I72" s="55"/>
      <c r="J72" s="55"/>
      <c r="K72" s="55"/>
      <c r="L72" s="55"/>
      <c r="M72" s="55"/>
      <c r="N72" s="55"/>
      <c r="O72" s="55"/>
      <c r="P72" s="55"/>
      <c r="Q72" s="55"/>
      <c r="R72" s="58"/>
      <c r="S72" s="58"/>
      <c r="T72" s="58"/>
      <c r="U72" s="58"/>
      <c r="V72" s="58"/>
      <c r="W72" s="58"/>
      <c r="X72" s="58"/>
      <c r="Y72" s="58"/>
      <c r="Z72" s="58"/>
      <c r="AA72" s="58"/>
      <c r="AB72" s="58"/>
      <c r="AC72" s="58"/>
      <c r="AD72" s="58"/>
      <c r="AE72" s="58"/>
      <c r="AF72" s="58"/>
      <c r="AG72" s="58"/>
      <c r="AH72" s="58"/>
      <c r="AI72" s="58"/>
      <c r="AJ72" s="58"/>
      <c r="AK72" s="58"/>
      <c r="AL72" s="67"/>
      <c r="AM72" s="67"/>
      <c r="AN72" s="156">
        <f t="shared" si="36"/>
        <v>202312</v>
      </c>
      <c r="AO72" s="157" t="str">
        <f>CONCATENATE(VLOOKUP($AN$21*1,Data!$W$1:$AB$688,AO$50,FALSE),AP72)</f>
        <v>Tier 1 Capital Ratio22</v>
      </c>
      <c r="AP72" s="155">
        <v>22</v>
      </c>
      <c r="AQ72" s="158" t="str">
        <f>VLOOKUP($AO72,Data!$U$1:$AC$714,AQ$50,FALSE)&amp;IF(AR72="","*","")</f>
        <v>PT</v>
      </c>
      <c r="AR72" s="157">
        <f>IF(ISBLANK(VLOOKUP($AO72,Data!$U$1:$AC$714,AR$50,FALSE)),"",VLOOKUP($AO72,Data!$U$1:$AC$714,AR$50,FALSE))</f>
        <v>0.17785986433093154</v>
      </c>
      <c r="AS72" s="159">
        <f>VLOOKUP($AO$81,Data!$U$1:$AC$714,$AR$50,FALSE)</f>
        <v>0.1733796266446265</v>
      </c>
      <c r="AT72" s="58"/>
      <c r="AU72" s="73"/>
      <c r="AV72" s="58"/>
      <c r="AW72" s="73"/>
      <c r="AX72" s="67"/>
      <c r="AY72" s="67"/>
      <c r="AZ72" s="58"/>
      <c r="BA72" s="58"/>
      <c r="BB72" s="58"/>
      <c r="BC72" s="73"/>
      <c r="BD72" s="67"/>
      <c r="BE72" s="67"/>
      <c r="BF72" s="67"/>
      <c r="BG72" s="67"/>
      <c r="BH72" s="67"/>
      <c r="BI72" s="67"/>
      <c r="BJ72" s="67"/>
      <c r="BK72" s="58"/>
    </row>
    <row r="73" spans="1:63" ht="21.6" hidden="1" customHeight="1">
      <c r="A73" s="55"/>
      <c r="B73" s="55"/>
      <c r="C73" s="55"/>
      <c r="D73" s="55"/>
      <c r="E73" s="55"/>
      <c r="F73" s="55"/>
      <c r="G73" s="55"/>
      <c r="H73" s="55"/>
      <c r="I73" s="55"/>
      <c r="J73" s="55"/>
      <c r="K73" s="55"/>
      <c r="L73" s="55"/>
      <c r="M73" s="55"/>
      <c r="N73" s="55"/>
      <c r="O73" s="55"/>
      <c r="P73" s="55"/>
      <c r="Q73" s="55"/>
      <c r="R73" s="58"/>
      <c r="S73" s="58"/>
      <c r="T73" s="58"/>
      <c r="U73" s="58"/>
      <c r="V73" s="58"/>
      <c r="W73" s="58"/>
      <c r="X73" s="58"/>
      <c r="Y73" s="58"/>
      <c r="Z73" s="58"/>
      <c r="AA73" s="58"/>
      <c r="AB73" s="58"/>
      <c r="AC73" s="58"/>
      <c r="AD73" s="58"/>
      <c r="AE73" s="58"/>
      <c r="AF73" s="58"/>
      <c r="AG73" s="58"/>
      <c r="AH73" s="58"/>
      <c r="AI73" s="58"/>
      <c r="AJ73" s="58"/>
      <c r="AK73" s="58"/>
      <c r="AL73" s="67"/>
      <c r="AM73" s="67"/>
      <c r="AN73" s="156">
        <f t="shared" si="36"/>
        <v>202312</v>
      </c>
      <c r="AO73" s="157" t="str">
        <f>CONCATENATE(VLOOKUP($AN$21*1,Data!$W$1:$AB$688,AO$50,FALSE),AP73)</f>
        <v>Tier 1 Capital Ratio23</v>
      </c>
      <c r="AP73" s="155">
        <v>23</v>
      </c>
      <c r="AQ73" s="158" t="str">
        <f>VLOOKUP($AO73,Data!$U$1:$AC$714,AQ$50,FALSE)&amp;IF(AR73="","*","")</f>
        <v>RO</v>
      </c>
      <c r="AR73" s="157">
        <f>IF(ISBLANK(VLOOKUP($AO73,Data!$U$1:$AC$714,AR$50,FALSE)),"",VLOOKUP($AO73,Data!$U$1:$AC$714,AR$50,FALSE))</f>
        <v>0.17687912044770432</v>
      </c>
      <c r="AS73" s="159">
        <f>VLOOKUP($AO$81,Data!$U$1:$AC$714,$AR$50,FALSE)</f>
        <v>0.1733796266446265</v>
      </c>
      <c r="AT73" s="58"/>
      <c r="AU73" s="73"/>
      <c r="AV73" s="58"/>
      <c r="AW73" s="73"/>
      <c r="AX73" s="67"/>
      <c r="AY73" s="67"/>
      <c r="AZ73" s="58"/>
      <c r="BA73" s="58"/>
      <c r="BB73" s="58"/>
      <c r="BC73" s="73"/>
      <c r="BD73" s="67"/>
      <c r="BE73" s="67"/>
      <c r="BF73" s="67"/>
      <c r="BG73" s="67"/>
      <c r="BH73" s="67"/>
      <c r="BI73" s="67"/>
      <c r="BJ73" s="67"/>
      <c r="BK73" s="58"/>
    </row>
    <row r="74" spans="1:63" ht="21.6" hidden="1" customHeight="1">
      <c r="A74" s="55"/>
      <c r="B74" s="55"/>
      <c r="C74" s="55"/>
      <c r="D74" s="55"/>
      <c r="E74" s="55"/>
      <c r="F74" s="55"/>
      <c r="G74" s="55"/>
      <c r="H74" s="55"/>
      <c r="I74" s="55"/>
      <c r="J74" s="55"/>
      <c r="K74" s="55"/>
      <c r="L74" s="55"/>
      <c r="M74" s="55"/>
      <c r="N74" s="55"/>
      <c r="O74" s="55"/>
      <c r="P74" s="55"/>
      <c r="Q74" s="55"/>
      <c r="R74" s="58"/>
      <c r="S74" s="58"/>
      <c r="T74" s="58"/>
      <c r="U74" s="58"/>
      <c r="V74" s="58"/>
      <c r="W74" s="58"/>
      <c r="X74" s="58"/>
      <c r="Y74" s="58"/>
      <c r="Z74" s="58"/>
      <c r="AA74" s="58"/>
      <c r="AB74" s="58"/>
      <c r="AC74" s="58"/>
      <c r="AD74" s="58"/>
      <c r="AE74" s="58"/>
      <c r="AF74" s="58"/>
      <c r="AG74" s="58"/>
      <c r="AH74" s="58"/>
      <c r="AI74" s="58"/>
      <c r="AJ74" s="58"/>
      <c r="AK74" s="58"/>
      <c r="AL74" s="67"/>
      <c r="AM74" s="67"/>
      <c r="AN74" s="156">
        <f t="shared" si="36"/>
        <v>202312</v>
      </c>
      <c r="AO74" s="157" t="str">
        <f>CONCATENATE(VLOOKUP($AN$21*1,Data!$W$1:$AB$688,AO$50,FALSE),AP74)</f>
        <v>Tier 1 Capital Ratio24</v>
      </c>
      <c r="AP74" s="155">
        <v>24</v>
      </c>
      <c r="AQ74" s="158" t="str">
        <f>VLOOKUP($AO74,Data!$U$1:$AC$714,AQ$50,FALSE)&amp;IF(AR74="","*","")</f>
        <v>IT</v>
      </c>
      <c r="AR74" s="157">
        <f>IF(ISBLANK(VLOOKUP($AO74,Data!$U$1:$AC$714,AR$50,FALSE)),"",VLOOKUP($AO74,Data!$U$1:$AC$714,AR$50,FALSE))</f>
        <v>0.17429010782231494</v>
      </c>
      <c r="AS74" s="159">
        <f>VLOOKUP($AO$81,Data!$U$1:$AC$714,$AR$50,FALSE)</f>
        <v>0.1733796266446265</v>
      </c>
      <c r="AT74" s="58"/>
      <c r="AU74" s="73"/>
      <c r="AV74" s="58"/>
      <c r="AW74" s="73"/>
      <c r="AX74" s="67"/>
      <c r="AY74" s="67"/>
      <c r="AZ74" s="58"/>
      <c r="BA74" s="58"/>
      <c r="BB74" s="58"/>
      <c r="BC74" s="73"/>
      <c r="BD74" s="67"/>
      <c r="BE74" s="67"/>
      <c r="BF74" s="67"/>
      <c r="BG74" s="67"/>
      <c r="BH74" s="67"/>
      <c r="BI74" s="67"/>
      <c r="BJ74" s="67"/>
      <c r="BK74" s="58"/>
    </row>
    <row r="75" spans="1:63" ht="21.6" hidden="1" customHeight="1">
      <c r="A75" s="55"/>
      <c r="B75" s="55"/>
      <c r="C75" s="55"/>
      <c r="D75" s="55"/>
      <c r="E75" s="55"/>
      <c r="F75" s="55"/>
      <c r="G75" s="55"/>
      <c r="H75" s="55"/>
      <c r="I75" s="55"/>
      <c r="J75" s="55"/>
      <c r="K75" s="55"/>
      <c r="L75" s="55"/>
      <c r="M75" s="55"/>
      <c r="N75" s="55"/>
      <c r="O75" s="55"/>
      <c r="P75" s="55"/>
      <c r="Q75" s="55"/>
      <c r="R75" s="58"/>
      <c r="S75" s="58"/>
      <c r="T75" s="58"/>
      <c r="U75" s="58"/>
      <c r="V75" s="58"/>
      <c r="W75" s="58"/>
      <c r="X75" s="58"/>
      <c r="Y75" s="58"/>
      <c r="Z75" s="58"/>
      <c r="AA75" s="58"/>
      <c r="AB75" s="58"/>
      <c r="AC75" s="58"/>
      <c r="AD75" s="58"/>
      <c r="AE75" s="58"/>
      <c r="AF75" s="58"/>
      <c r="AG75" s="58"/>
      <c r="AH75" s="58"/>
      <c r="AI75" s="58"/>
      <c r="AJ75" s="58"/>
      <c r="AK75" s="58"/>
      <c r="AL75" s="58"/>
      <c r="AM75" s="67"/>
      <c r="AN75" s="156">
        <f t="shared" si="36"/>
        <v>202312</v>
      </c>
      <c r="AO75" s="157" t="str">
        <f>CONCATENATE(VLOOKUP($AN$21*1,Data!$W$1:$AB$688,AO$50,FALSE),AP75)</f>
        <v>Tier 1 Capital Ratio25</v>
      </c>
      <c r="AP75" s="155">
        <v>25</v>
      </c>
      <c r="AQ75" s="158" t="str">
        <f>VLOOKUP($AO75,Data!$U$1:$AC$714,AQ$50,FALSE)&amp;IF(AR75="","*","")</f>
        <v>SI</v>
      </c>
      <c r="AR75" s="157">
        <f>IF(ISBLANK(VLOOKUP($AO75,Data!$U$1:$AC$714,AR$50,FALSE)),"",VLOOKUP($AO75,Data!$U$1:$AC$714,AR$50,FALSE))</f>
        <v>0.17208100065350765</v>
      </c>
      <c r="AS75" s="159">
        <f>VLOOKUP($AO$81,Data!$U$1:$AC$714,$AR$50,FALSE)</f>
        <v>0.1733796266446265</v>
      </c>
      <c r="AT75" s="58"/>
      <c r="AU75" s="73"/>
      <c r="AV75" s="58"/>
      <c r="AW75" s="73"/>
      <c r="AX75" s="67"/>
      <c r="AY75" s="67"/>
      <c r="AZ75" s="58"/>
      <c r="BA75" s="67"/>
      <c r="BB75" s="58"/>
      <c r="BC75" s="73"/>
      <c r="BD75" s="67"/>
      <c r="BE75" s="67"/>
      <c r="BF75" s="67"/>
      <c r="BG75" s="67"/>
      <c r="BH75" s="67"/>
      <c r="BI75" s="67"/>
      <c r="BJ75" s="58"/>
      <c r="BK75" s="58"/>
    </row>
    <row r="76" spans="1:63" ht="21.6" hidden="1" customHeight="1">
      <c r="A76" s="55"/>
      <c r="B76" s="55"/>
      <c r="C76" s="55"/>
      <c r="D76" s="55"/>
      <c r="E76" s="55"/>
      <c r="F76" s="55"/>
      <c r="G76" s="55"/>
      <c r="H76" s="55"/>
      <c r="I76" s="55"/>
      <c r="J76" s="55"/>
      <c r="K76" s="55"/>
      <c r="L76" s="55"/>
      <c r="M76" s="55"/>
      <c r="N76" s="55"/>
      <c r="O76" s="55"/>
      <c r="P76" s="55"/>
      <c r="Q76" s="55"/>
      <c r="R76" s="58"/>
      <c r="S76" s="58"/>
      <c r="T76" s="58"/>
      <c r="U76" s="58"/>
      <c r="V76" s="58"/>
      <c r="W76" s="58"/>
      <c r="X76" s="58"/>
      <c r="Y76" s="58"/>
      <c r="Z76" s="58"/>
      <c r="AA76" s="58"/>
      <c r="AB76" s="58"/>
      <c r="AC76" s="58"/>
      <c r="AD76" s="58"/>
      <c r="AE76" s="58"/>
      <c r="AF76" s="58"/>
      <c r="AG76" s="58"/>
      <c r="AH76" s="58"/>
      <c r="AI76" s="58"/>
      <c r="AJ76" s="58"/>
      <c r="AK76" s="58"/>
      <c r="AL76" s="58"/>
      <c r="AM76" s="58"/>
      <c r="AN76" s="156">
        <f t="shared" si="36"/>
        <v>202312</v>
      </c>
      <c r="AO76" s="157" t="str">
        <f>CONCATENATE(VLOOKUP($AN$21*1,Data!$W$1:$AB$688,AO$50,FALSE),AP76)</f>
        <v>Tier 1 Capital Ratio26</v>
      </c>
      <c r="AP76" s="155">
        <v>26</v>
      </c>
      <c r="AQ76" s="158" t="str">
        <f>VLOOKUP($AO76,Data!$U$1:$AC$714,AQ$50,FALSE)&amp;IF(AR76="","*","")</f>
        <v>FR</v>
      </c>
      <c r="AR76" s="157">
        <f>IF(ISBLANK(VLOOKUP($AO76,Data!$U$1:$AC$714,AR$50,FALSE)),"",VLOOKUP($AO76,Data!$U$1:$AC$714,AR$50,FALSE))</f>
        <v>0.17104213329458523</v>
      </c>
      <c r="AS76" s="159">
        <f>VLOOKUP($AO$81,Data!$U$1:$AC$714,$AR$50,FALSE)</f>
        <v>0.1733796266446265</v>
      </c>
      <c r="AT76" s="58"/>
      <c r="AU76" s="73"/>
      <c r="AV76" s="58"/>
      <c r="AW76" s="73"/>
      <c r="AX76" s="67"/>
      <c r="AY76" s="67"/>
      <c r="AZ76" s="58"/>
      <c r="BA76" s="58"/>
      <c r="BB76" s="58"/>
      <c r="BC76" s="73"/>
      <c r="BD76" s="67"/>
      <c r="BE76" s="58"/>
      <c r="BF76" s="58"/>
      <c r="BG76" s="58"/>
      <c r="BH76" s="58"/>
      <c r="BI76" s="58"/>
      <c r="BJ76" s="58"/>
      <c r="BK76" s="58"/>
    </row>
    <row r="77" spans="1:63" ht="21.6" hidden="1" customHeight="1">
      <c r="A77" s="55"/>
      <c r="B77" s="55"/>
      <c r="C77" s="55"/>
      <c r="D77" s="55"/>
      <c r="E77" s="55"/>
      <c r="F77" s="55"/>
      <c r="G77" s="55"/>
      <c r="H77" s="55"/>
      <c r="I77" s="55"/>
      <c r="J77" s="55"/>
      <c r="K77" s="55"/>
      <c r="L77" s="55"/>
      <c r="M77" s="55"/>
      <c r="N77" s="55"/>
      <c r="O77" s="55"/>
      <c r="P77" s="55"/>
      <c r="Q77" s="55"/>
      <c r="R77" s="58"/>
      <c r="S77" s="58"/>
      <c r="T77" s="58"/>
      <c r="U77" s="58"/>
      <c r="V77" s="58"/>
      <c r="W77" s="58"/>
      <c r="X77" s="58"/>
      <c r="Y77" s="58"/>
      <c r="Z77" s="58"/>
      <c r="AA77" s="58"/>
      <c r="AB77" s="58"/>
      <c r="AC77" s="58"/>
      <c r="AD77" s="58"/>
      <c r="AE77" s="58"/>
      <c r="AF77" s="58"/>
      <c r="AG77" s="58"/>
      <c r="AH77" s="58"/>
      <c r="AI77" s="58"/>
      <c r="AJ77" s="58"/>
      <c r="AK77" s="58"/>
      <c r="AL77" s="58"/>
      <c r="AM77" s="58"/>
      <c r="AN77" s="156">
        <f t="shared" si="36"/>
        <v>202312</v>
      </c>
      <c r="AO77" s="157" t="str">
        <f>CONCATENATE(VLOOKUP($AN$21*1,Data!$W$1:$AB$688,AO$50,FALSE),AP77)</f>
        <v>Tier 1 Capital Ratio27</v>
      </c>
      <c r="AP77" s="155">
        <v>27</v>
      </c>
      <c r="AQ77" s="158" t="str">
        <f>VLOOKUP($AO77,Data!$U$1:$AC$714,AQ$50,FALSE)&amp;IF(AR77="","*","")</f>
        <v>PL</v>
      </c>
      <c r="AR77" s="157">
        <f>IF(ISBLANK(VLOOKUP($AO77,Data!$U$1:$AC$714,AR$50,FALSE)),"",VLOOKUP($AO77,Data!$U$1:$AC$714,AR$50,FALSE))</f>
        <v>0.16897790848856145</v>
      </c>
      <c r="AS77" s="159">
        <f>VLOOKUP($AO$81,Data!$U$1:$AC$714,$AR$50,FALSE)</f>
        <v>0.1733796266446265</v>
      </c>
      <c r="AT77" s="58"/>
      <c r="AU77" s="73"/>
      <c r="AV77" s="58"/>
      <c r="AW77" s="73"/>
      <c r="AX77" s="67"/>
      <c r="AY77" s="67"/>
      <c r="AZ77" s="58"/>
      <c r="BA77" s="58"/>
      <c r="BB77" s="58"/>
      <c r="BC77" s="73"/>
      <c r="BD77" s="67"/>
      <c r="BE77" s="58"/>
      <c r="BF77" s="58"/>
      <c r="BG77" s="58"/>
      <c r="BH77" s="58"/>
      <c r="BI77" s="58"/>
      <c r="BJ77" s="58"/>
      <c r="BK77" s="58"/>
    </row>
    <row r="78" spans="1:63" ht="21.6" hidden="1" customHeight="1">
      <c r="A78" s="55"/>
      <c r="B78" s="55"/>
      <c r="C78" s="55"/>
      <c r="D78" s="55"/>
      <c r="E78" s="55"/>
      <c r="F78" s="55"/>
      <c r="G78" s="55"/>
      <c r="H78" s="55"/>
      <c r="I78" s="55"/>
      <c r="J78" s="55"/>
      <c r="K78" s="55"/>
      <c r="L78" s="55"/>
      <c r="M78" s="55"/>
      <c r="N78" s="55"/>
      <c r="O78" s="55"/>
      <c r="P78" s="55"/>
      <c r="Q78" s="55"/>
      <c r="R78" s="58"/>
      <c r="S78" s="58"/>
      <c r="T78" s="58"/>
      <c r="U78" s="58"/>
      <c r="V78" s="58"/>
      <c r="W78" s="58"/>
      <c r="X78" s="58"/>
      <c r="Y78" s="58"/>
      <c r="Z78" s="58"/>
      <c r="AA78" s="58"/>
      <c r="AB78" s="58"/>
      <c r="AC78" s="58"/>
      <c r="AD78" s="58"/>
      <c r="AE78" s="58"/>
      <c r="AF78" s="58"/>
      <c r="AG78" s="58"/>
      <c r="AH78" s="58"/>
      <c r="AI78" s="58"/>
      <c r="AJ78" s="58"/>
      <c r="AK78" s="58"/>
      <c r="AL78" s="58"/>
      <c r="AM78" s="58"/>
      <c r="AN78" s="156">
        <f t="shared" si="36"/>
        <v>202312</v>
      </c>
      <c r="AO78" s="157" t="str">
        <f>CONCATENATE(VLOOKUP($AN$21*1,Data!$W$1:$AB$688,AO$50,FALSE),AP78)</f>
        <v>Tier 1 Capital Ratio28</v>
      </c>
      <c r="AP78" s="155">
        <v>28</v>
      </c>
      <c r="AQ78" s="158" t="str">
        <f>VLOOKUP($AO78,Data!$U$1:$AC$714,AQ$50,FALSE)&amp;IF(AR78="","*","")</f>
        <v>HU</v>
      </c>
      <c r="AR78" s="157">
        <f>IF(ISBLANK(VLOOKUP($AO78,Data!$U$1:$AC$714,AR$50,FALSE)),"",VLOOKUP($AO78,Data!$U$1:$AC$714,AR$50,FALSE))</f>
        <v>0.16425813585148596</v>
      </c>
      <c r="AS78" s="159">
        <f>VLOOKUP($AO$81,Data!$U$1:$AC$714,$AR$50,FALSE)</f>
        <v>0.1733796266446265</v>
      </c>
      <c r="AT78" s="58"/>
      <c r="AU78" s="73"/>
      <c r="AV78" s="58"/>
      <c r="AW78" s="73"/>
      <c r="AX78" s="58"/>
      <c r="AY78" s="58"/>
      <c r="AZ78" s="58"/>
      <c r="BA78" s="58"/>
      <c r="BB78" s="58"/>
      <c r="BC78" s="73"/>
      <c r="BD78" s="67"/>
      <c r="BE78" s="58"/>
      <c r="BF78" s="58"/>
      <c r="BG78" s="58"/>
      <c r="BH78" s="58"/>
      <c r="BI78" s="58"/>
      <c r="BJ78" s="58"/>
      <c r="BK78" s="58"/>
    </row>
    <row r="79" spans="1:63" ht="21.6" hidden="1" customHeight="1">
      <c r="A79" s="55"/>
      <c r="B79" s="55"/>
      <c r="C79" s="55"/>
      <c r="D79" s="55"/>
      <c r="E79" s="55"/>
      <c r="F79" s="55"/>
      <c r="G79" s="55"/>
      <c r="H79" s="55"/>
      <c r="I79" s="55"/>
      <c r="J79" s="55"/>
      <c r="K79" s="55"/>
      <c r="L79" s="55"/>
      <c r="M79" s="55"/>
      <c r="N79" s="55"/>
      <c r="O79" s="55"/>
      <c r="P79" s="55"/>
      <c r="Q79" s="55"/>
      <c r="R79" s="58"/>
      <c r="S79" s="58"/>
      <c r="T79" s="58"/>
      <c r="U79" s="58"/>
      <c r="V79" s="58"/>
      <c r="W79" s="58"/>
      <c r="X79" s="58"/>
      <c r="Y79" s="58"/>
      <c r="Z79" s="58"/>
      <c r="AA79" s="58"/>
      <c r="AB79" s="58"/>
      <c r="AC79" s="58"/>
      <c r="AD79" s="58"/>
      <c r="AE79" s="58"/>
      <c r="AF79" s="58"/>
      <c r="AG79" s="58"/>
      <c r="AH79" s="58"/>
      <c r="AI79" s="58"/>
      <c r="AJ79" s="58"/>
      <c r="AK79" s="58"/>
      <c r="AL79" s="58"/>
      <c r="AM79" s="58"/>
      <c r="AN79" s="156">
        <f t="shared" si="36"/>
        <v>202312</v>
      </c>
      <c r="AO79" s="157" t="str">
        <f>CONCATENATE(VLOOKUP($AN$21*1,Data!$W$1:$AB$688,AO$50,FALSE),AP79)</f>
        <v>Tier 1 Capital Ratio29</v>
      </c>
      <c r="AP79" s="155">
        <v>29</v>
      </c>
      <c r="AQ79" s="158" t="str">
        <f>VLOOKUP($AO79,Data!$U$1:$AC$714,AQ$50,FALSE)&amp;IF(AR79="","*","")</f>
        <v>GR</v>
      </c>
      <c r="AR79" s="157">
        <f>IF(ISBLANK(VLOOKUP($AO79,Data!$U$1:$AC$714,AR$50,FALSE)),"",VLOOKUP($AO79,Data!$U$1:$AC$714,AR$50,FALSE))</f>
        <v>0.16192809889369425</v>
      </c>
      <c r="AS79" s="159">
        <f>VLOOKUP($AO$81,Data!$U$1:$AC$714,$AR$50,FALSE)</f>
        <v>0.1733796266446265</v>
      </c>
      <c r="AT79" s="58"/>
      <c r="AU79" s="73"/>
      <c r="AV79" s="58"/>
      <c r="AW79" s="73"/>
      <c r="AX79" s="58"/>
      <c r="AY79" s="58"/>
      <c r="AZ79" s="58"/>
      <c r="BA79" s="58"/>
      <c r="BB79" s="58"/>
      <c r="BC79" s="73"/>
      <c r="BD79" s="67"/>
      <c r="BE79" s="58"/>
      <c r="BF79" s="58"/>
      <c r="BG79" s="58"/>
      <c r="BH79" s="58"/>
      <c r="BI79" s="58"/>
      <c r="BJ79" s="58"/>
      <c r="BK79" s="58"/>
    </row>
    <row r="80" spans="1:63" ht="21.6" hidden="1" customHeight="1">
      <c r="A80" s="55"/>
      <c r="B80" s="55"/>
      <c r="C80" s="55"/>
      <c r="D80" s="55"/>
      <c r="E80" s="55"/>
      <c r="F80" s="55"/>
      <c r="G80" s="55"/>
      <c r="H80" s="55"/>
      <c r="I80" s="55"/>
      <c r="J80" s="55"/>
      <c r="K80" s="55"/>
      <c r="L80" s="55"/>
      <c r="M80" s="55"/>
      <c r="N80" s="55"/>
      <c r="O80" s="55"/>
      <c r="P80" s="55"/>
      <c r="Q80" s="55"/>
      <c r="R80" s="58"/>
      <c r="S80" s="58"/>
      <c r="T80" s="58"/>
      <c r="U80" s="58"/>
      <c r="V80" s="58"/>
      <c r="W80" s="58"/>
      <c r="X80" s="58"/>
      <c r="Y80" s="58"/>
      <c r="Z80" s="58"/>
      <c r="AA80" s="58"/>
      <c r="AB80" s="58"/>
      <c r="AC80" s="58"/>
      <c r="AD80" s="58"/>
      <c r="AE80" s="58"/>
      <c r="AF80" s="58"/>
      <c r="AG80" s="58"/>
      <c r="AH80" s="58"/>
      <c r="AI80" s="58"/>
      <c r="AJ80" s="58"/>
      <c r="AK80" s="58"/>
      <c r="AL80" s="58"/>
      <c r="AM80" s="58"/>
      <c r="AN80" s="156">
        <f t="shared" si="36"/>
        <v>202312</v>
      </c>
      <c r="AO80" s="157" t="str">
        <f>CONCATENATE(VLOOKUP($AN$21*1,Data!$W$1:$AB$688,AO$50,FALSE),AP80)</f>
        <v>Tier 1 Capital Ratio30</v>
      </c>
      <c r="AP80" s="155">
        <v>30</v>
      </c>
      <c r="AQ80" s="158" t="str">
        <f>VLOOKUP($AO80,Data!$U$1:$AC$714,AQ$50,FALSE)&amp;IF(AR80="","*","")</f>
        <v>ES</v>
      </c>
      <c r="AR80" s="157">
        <f>IF(ISBLANK(VLOOKUP($AO80,Data!$U$1:$AC$714,AR$50,FALSE)),"",VLOOKUP($AO80,Data!$U$1:$AC$714,AR$50,FALSE))</f>
        <v>0.14258507329298542</v>
      </c>
      <c r="AS80" s="159">
        <f>VLOOKUP($AO$81,Data!$U$1:$AC$714,$AR$50,FALSE)</f>
        <v>0.1733796266446265</v>
      </c>
      <c r="AT80" s="58"/>
      <c r="AU80" s="73"/>
      <c r="AV80" s="58"/>
      <c r="AW80" s="73"/>
      <c r="AX80" s="58"/>
      <c r="AY80" s="58"/>
      <c r="AZ80" s="58"/>
      <c r="BA80" s="58"/>
      <c r="BB80" s="58"/>
      <c r="BC80" s="58"/>
      <c r="BD80" s="58"/>
      <c r="BE80" s="58"/>
      <c r="BF80" s="58"/>
      <c r="BG80" s="58"/>
      <c r="BH80" s="58"/>
      <c r="BI80" s="58"/>
      <c r="BJ80" s="58"/>
      <c r="BK80" s="58"/>
    </row>
    <row r="81" spans="1:63" ht="21.6" hidden="1" customHeight="1">
      <c r="A81" s="55"/>
      <c r="B81" s="55"/>
      <c r="C81" s="55"/>
      <c r="D81" s="55"/>
      <c r="E81" s="55"/>
      <c r="F81" s="55"/>
      <c r="G81" s="55"/>
      <c r="H81" s="55"/>
      <c r="I81" s="55"/>
      <c r="J81" s="55"/>
      <c r="K81" s="55"/>
      <c r="L81" s="55"/>
      <c r="M81" s="55"/>
      <c r="N81" s="55"/>
      <c r="O81" s="55"/>
      <c r="P81" s="55"/>
      <c r="Q81" s="55"/>
      <c r="R81" s="58"/>
      <c r="S81" s="58"/>
      <c r="T81" s="58"/>
      <c r="U81" s="58"/>
      <c r="V81" s="58"/>
      <c r="W81" s="58"/>
      <c r="X81" s="58"/>
      <c r="Y81" s="58"/>
      <c r="Z81" s="58"/>
      <c r="AA81" s="58"/>
      <c r="AB81" s="58"/>
      <c r="AC81" s="58"/>
      <c r="AD81" s="58"/>
      <c r="AE81" s="58"/>
      <c r="AF81" s="58"/>
      <c r="AG81" s="58"/>
      <c r="AH81" s="58"/>
      <c r="AI81" s="58"/>
      <c r="AJ81" s="58"/>
      <c r="AK81" s="58"/>
      <c r="AL81" s="58"/>
      <c r="AM81" s="58"/>
      <c r="AN81" s="160">
        <f>MAX($AL$25:$AL$46)</f>
        <v>202312</v>
      </c>
      <c r="AO81" s="161" t="str">
        <f>CONCATENATE(VLOOKUP($AN$21*1,Data!$W$1:$AB$688,AO$50,FALSE),AP81)</f>
        <v>Tier 1 Capital Ratio99</v>
      </c>
      <c r="AP81" s="162">
        <v>99</v>
      </c>
      <c r="AQ81" s="158" t="str">
        <f>VLOOKUP($AO81,Data!$U$1:$AC$714,AQ$50,FALSE)&amp;IF(AR81="","*","")</f>
        <v>EU</v>
      </c>
      <c r="AR81" s="157">
        <f>IF(ISBLANK(VLOOKUP($AO81,Data!$U$1:$AC$714,AR$50,FALSE)),"",VLOOKUP($AO81,Data!$U$1:$AC$714,AR$50,FALSE))</f>
        <v>0.1733796266446265</v>
      </c>
      <c r="AS81" s="159">
        <f>VLOOKUP($AO$81,Data!$U$1:$AC$714,$AR$50,FALSE)</f>
        <v>0.1733796266446265</v>
      </c>
      <c r="AT81" s="58"/>
      <c r="AU81" s="58"/>
      <c r="AV81" s="58"/>
      <c r="AW81" s="73"/>
      <c r="AX81" s="58"/>
      <c r="AY81" s="58"/>
      <c r="AZ81" s="58"/>
      <c r="BA81" s="58"/>
      <c r="BB81" s="58"/>
      <c r="BC81" s="58"/>
      <c r="BD81" s="58"/>
      <c r="BE81" s="58"/>
      <c r="BF81" s="58"/>
      <c r="BG81" s="58"/>
      <c r="BH81" s="58"/>
      <c r="BI81" s="58"/>
      <c r="BJ81" s="58"/>
      <c r="BK81" s="58"/>
    </row>
  </sheetData>
  <sheetProtection algorithmName="SHA-512" hashValue="qDxC4/5AfGW5eG+2fL3SeYQ5yrYW1ex1EHNNLnnstaFMJBygohGvbEAyuMdopCnlxn2wG9QjctCB0CEhrk+KIQ==" saltValue="o1U7vbKqZUU2T3eGNnRykQ==" spinCount="100000" sheet="1" objects="1" scenarios="1"/>
  <customSheetViews>
    <customSheetView guid="{B0D27209-A616-42C3-9F15-59E20239AD6E}" scale="70" showGridLines="0" fitToPage="1">
      <selection activeCell="BH36" sqref="BH36"/>
      <pageMargins left="0.23622047244094491" right="0.23622047244094491" top="1.1811023622047245" bottom="0" header="0.31496062992125984" footer="0.19685039370078741"/>
      <printOptions horizontalCentered="1"/>
      <pageSetup paperSize="9" scale="49" orientation="portrait" r:id="rId1"/>
      <headerFooter>
        <oddHeader>&amp;C&amp;G&amp;R&amp;"-,Bold"&amp;12&amp;P</oddHeader>
      </headerFooter>
    </customSheetView>
  </customSheetViews>
  <mergeCells count="21">
    <mergeCell ref="B29:P29"/>
    <mergeCell ref="AY23:BC23"/>
    <mergeCell ref="B11:H11"/>
    <mergeCell ref="J11:P11"/>
    <mergeCell ref="B14:D14"/>
    <mergeCell ref="E14:G14"/>
    <mergeCell ref="H14:J14"/>
    <mergeCell ref="K14:M14"/>
    <mergeCell ref="N14:P14"/>
    <mergeCell ref="B7:H7"/>
    <mergeCell ref="J7:P7"/>
    <mergeCell ref="B9:H9"/>
    <mergeCell ref="J9:P9"/>
    <mergeCell ref="B10:H10"/>
    <mergeCell ref="J10:P10"/>
    <mergeCell ref="B2:P2"/>
    <mergeCell ref="B3:P3"/>
    <mergeCell ref="B5:H5"/>
    <mergeCell ref="J5:P5"/>
    <mergeCell ref="B6:H6"/>
    <mergeCell ref="J6:P6"/>
  </mergeCells>
  <conditionalFormatting sqref="AU77:AU79">
    <cfRule type="expression" priority="14">
      <formula>ISERROR($AQ77)</formula>
    </cfRule>
  </conditionalFormatting>
  <conditionalFormatting sqref="E16:O21 E30:O37">
    <cfRule type="expression" dxfId="501" priority="13">
      <formula>#REF!=19</formula>
    </cfRule>
  </conditionalFormatting>
  <conditionalFormatting sqref="E22:O22">
    <cfRule type="expression" dxfId="500" priority="12">
      <formula>#REF!=19</formula>
    </cfRule>
  </conditionalFormatting>
  <conditionalFormatting sqref="E23:O23">
    <cfRule type="expression" dxfId="499" priority="10">
      <formula>#REF!=19</formula>
    </cfRule>
  </conditionalFormatting>
  <conditionalFormatting sqref="E24:O24">
    <cfRule type="expression" dxfId="498" priority="8">
      <formula>#REF!=19</formula>
    </cfRule>
  </conditionalFormatting>
  <conditionalFormatting sqref="E25:O25">
    <cfRule type="expression" dxfId="497" priority="6">
      <formula>#REF!=19</formula>
    </cfRule>
  </conditionalFormatting>
  <conditionalFormatting sqref="E26:O26">
    <cfRule type="expression" dxfId="496" priority="5">
      <formula>#REF!=19</formula>
    </cfRule>
  </conditionalFormatting>
  <conditionalFormatting sqref="E27:O28">
    <cfRule type="expression" dxfId="495" priority="1">
      <formula>#REF!=19</formula>
    </cfRule>
  </conditionalFormatting>
  <printOptions horizontalCentered="1"/>
  <pageMargins left="0.23622047244094491" right="0.23622047244094491" top="1.1811023622047245" bottom="0" header="0.31496062992125984" footer="0.19685039370078741"/>
  <pageSetup paperSize="9" scale="51" orientation="portrait" r:id="rId2"/>
  <headerFooter>
    <oddHeader>&amp;L&amp;"Calibri"&amp;12&amp;K000000 EBA Regular Use&amp;1#_x000D_&amp;C&amp;G&amp;R&amp;"-,Bold"&amp;12&amp;P</oddHeader>
  </headerFooter>
  <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87"/>
  <sheetViews>
    <sheetView showGridLines="0" topLeftCell="D4" zoomScale="55" zoomScaleNormal="55" workbookViewId="0">
      <selection activeCell="X13" sqref="X13"/>
    </sheetView>
  </sheetViews>
  <sheetFormatPr defaultColWidth="0" defaultRowHeight="0" customHeight="1" zeroHeight="1"/>
  <cols>
    <col min="1" max="1" width="3.77734375" style="2" hidden="1" customWidth="1"/>
    <col min="2" max="2" width="3" style="2" hidden="1" customWidth="1"/>
    <col min="3" max="3" width="2.44140625" hidden="1" customWidth="1"/>
    <col min="4" max="4" width="13.5546875" customWidth="1"/>
    <col min="5" max="5" width="10.5546875" customWidth="1"/>
    <col min="6" max="9" width="12" customWidth="1"/>
    <col min="10" max="12" width="11.5546875" bestFit="1" customWidth="1"/>
    <col min="13" max="13" width="12.44140625" bestFit="1" customWidth="1"/>
    <col min="14" max="28" width="10.5546875" customWidth="1"/>
    <col min="29" max="29" width="1.44140625" customWidth="1"/>
    <col min="30" max="30" width="4.21875" style="2" hidden="1" customWidth="1"/>
    <col min="31" max="16384" width="9.21875" style="2" hidden="1"/>
  </cols>
  <sheetData>
    <row r="1" spans="1:29" ht="69.599999999999994" hidden="1" customHeight="1" thickBot="1">
      <c r="D1" s="209" t="str">
        <f ca="1">("'"&amp;MID(CELL("filename",$A$1),FIND("]",CELL("filename",$A$1))+1,32)&amp;"'")</f>
        <v>'Assets'</v>
      </c>
      <c r="E1" s="209" t="s">
        <v>130</v>
      </c>
      <c r="F1" s="209" t="s">
        <v>130</v>
      </c>
      <c r="G1" s="209" t="s">
        <v>130</v>
      </c>
      <c r="H1" s="209" t="s">
        <v>132</v>
      </c>
      <c r="I1" s="209" t="s">
        <v>132</v>
      </c>
      <c r="J1" s="209" t="s">
        <v>132</v>
      </c>
      <c r="K1" s="209" t="s">
        <v>131</v>
      </c>
      <c r="L1" s="209" t="s">
        <v>131</v>
      </c>
      <c r="M1" s="209" t="s">
        <v>131</v>
      </c>
      <c r="N1" s="209" t="s">
        <v>133</v>
      </c>
      <c r="O1" s="209" t="s">
        <v>133</v>
      </c>
      <c r="P1" s="209" t="s">
        <v>133</v>
      </c>
      <c r="Q1" s="209" t="s">
        <v>134</v>
      </c>
      <c r="R1" s="209" t="s">
        <v>134</v>
      </c>
      <c r="S1" s="209" t="s">
        <v>134</v>
      </c>
      <c r="T1" s="209" t="s">
        <v>135</v>
      </c>
      <c r="U1" s="209" t="s">
        <v>135</v>
      </c>
      <c r="V1" s="209" t="s">
        <v>135</v>
      </c>
      <c r="W1" s="2"/>
      <c r="X1" s="2"/>
      <c r="Y1" s="209"/>
      <c r="Z1" s="2"/>
      <c r="AA1" s="2"/>
      <c r="AB1" s="2"/>
    </row>
    <row r="2" spans="1:29" ht="40.35" hidden="1" customHeight="1" thickBot="1">
      <c r="A2" s="362" t="str">
        <f>'Reference Dates'!$C$8</f>
        <v>202312</v>
      </c>
      <c r="D2" s="209"/>
      <c r="E2" s="209">
        <f t="shared" ref="E2:V2" si="0">TEXT(E12,"YYYYMM")+0</f>
        <v>202212</v>
      </c>
      <c r="F2" s="209">
        <f t="shared" si="0"/>
        <v>202309</v>
      </c>
      <c r="G2" s="209">
        <f t="shared" si="0"/>
        <v>202312</v>
      </c>
      <c r="H2" s="209">
        <f t="shared" si="0"/>
        <v>202212</v>
      </c>
      <c r="I2" s="209">
        <f t="shared" si="0"/>
        <v>202309</v>
      </c>
      <c r="J2" s="209">
        <f t="shared" si="0"/>
        <v>202312</v>
      </c>
      <c r="K2" s="209">
        <f t="shared" si="0"/>
        <v>202212</v>
      </c>
      <c r="L2" s="209">
        <f t="shared" si="0"/>
        <v>202309</v>
      </c>
      <c r="M2" s="209">
        <f t="shared" si="0"/>
        <v>202312</v>
      </c>
      <c r="N2" s="209">
        <f t="shared" si="0"/>
        <v>202212</v>
      </c>
      <c r="O2" s="209">
        <f t="shared" si="0"/>
        <v>202309</v>
      </c>
      <c r="P2" s="209">
        <f t="shared" si="0"/>
        <v>202312</v>
      </c>
      <c r="Q2" s="209">
        <f t="shared" si="0"/>
        <v>202212</v>
      </c>
      <c r="R2" s="209">
        <f t="shared" si="0"/>
        <v>202309</v>
      </c>
      <c r="S2" s="209">
        <f t="shared" si="0"/>
        <v>202312</v>
      </c>
      <c r="T2" s="209">
        <f t="shared" si="0"/>
        <v>202212</v>
      </c>
      <c r="U2" s="209">
        <f t="shared" si="0"/>
        <v>202309</v>
      </c>
      <c r="V2" s="209">
        <f t="shared" si="0"/>
        <v>202312</v>
      </c>
      <c r="W2" s="2"/>
      <c r="X2" s="2"/>
      <c r="Y2" s="209"/>
      <c r="Z2" s="2"/>
      <c r="AA2" s="2"/>
      <c r="AB2" s="2"/>
    </row>
    <row r="3" spans="1:29" ht="51" hidden="1" customHeight="1" thickBot="1">
      <c r="A3" s="210">
        <f>DATE(LEFT(A2,4),RIGHT(A2,2),1)</f>
        <v>45261</v>
      </c>
      <c r="D3" s="209"/>
      <c r="E3" s="209"/>
      <c r="F3" s="209"/>
      <c r="G3" s="209"/>
      <c r="H3" s="209"/>
      <c r="I3" s="209"/>
      <c r="J3" s="209"/>
      <c r="K3" s="209"/>
      <c r="L3" s="209"/>
      <c r="M3" s="209"/>
      <c r="N3" s="209"/>
      <c r="O3" s="209"/>
      <c r="P3" s="209"/>
      <c r="Q3" s="209"/>
      <c r="R3" s="209"/>
      <c r="S3" s="209"/>
      <c r="T3" s="209"/>
      <c r="U3" s="209"/>
      <c r="V3" s="209"/>
      <c r="W3" s="209"/>
      <c r="X3" s="209"/>
      <c r="Y3" s="209"/>
      <c r="Z3" s="209"/>
      <c r="AA3" s="209"/>
      <c r="AB3" s="209"/>
    </row>
    <row r="4" spans="1:29" s="170" customFormat="1" ht="60" customHeight="1" thickTop="1">
      <c r="C4" s="32"/>
      <c r="D4" s="525" t="s">
        <v>4543</v>
      </c>
      <c r="E4" s="525"/>
      <c r="F4" s="525"/>
      <c r="G4" s="525"/>
      <c r="H4" s="525"/>
      <c r="I4" s="525"/>
      <c r="J4" s="525"/>
      <c r="K4" s="525"/>
      <c r="L4" s="525"/>
      <c r="M4" s="525"/>
      <c r="N4" s="525"/>
      <c r="O4" s="525"/>
      <c r="P4" s="525"/>
      <c r="Q4" s="525"/>
      <c r="R4" s="525"/>
      <c r="S4" s="525"/>
      <c r="T4" s="525"/>
      <c r="U4" s="525"/>
      <c r="V4" s="525"/>
      <c r="W4" s="525"/>
      <c r="X4" s="525"/>
      <c r="Y4" s="525"/>
      <c r="Z4" s="525"/>
      <c r="AA4" s="525"/>
      <c r="AB4" s="525"/>
      <c r="AC4" s="32"/>
    </row>
    <row r="5" spans="1:29" s="9" customFormat="1" ht="40.049999999999997" customHeight="1" thickBot="1">
      <c r="A5" s="170"/>
      <c r="C5" s="171"/>
      <c r="D5" s="526" t="s">
        <v>103</v>
      </c>
      <c r="E5" s="526"/>
      <c r="F5" s="526"/>
      <c r="G5" s="526"/>
      <c r="H5" s="526"/>
      <c r="I5" s="526"/>
      <c r="J5" s="526"/>
      <c r="K5" s="526"/>
      <c r="L5" s="526"/>
      <c r="M5" s="526"/>
      <c r="N5" s="526"/>
      <c r="O5" s="526"/>
      <c r="P5" s="526"/>
      <c r="Q5" s="526"/>
      <c r="R5" s="526"/>
      <c r="S5" s="526"/>
      <c r="T5" s="526"/>
      <c r="U5" s="526"/>
      <c r="V5" s="526"/>
      <c r="W5" s="526"/>
      <c r="X5" s="526"/>
      <c r="Y5" s="526"/>
      <c r="Z5" s="526"/>
      <c r="AA5" s="526"/>
      <c r="AB5" s="526"/>
      <c r="AC5" s="8"/>
    </row>
    <row r="6" spans="1:29" ht="15" customHeight="1" thickTop="1">
      <c r="A6" s="211"/>
      <c r="B6" s="209"/>
      <c r="D6" s="212"/>
      <c r="E6" s="212"/>
      <c r="F6" s="212"/>
      <c r="G6" s="212"/>
      <c r="H6" s="212"/>
      <c r="I6" s="212"/>
      <c r="J6" s="212"/>
      <c r="K6" s="212"/>
      <c r="L6" s="212"/>
      <c r="M6" s="212"/>
      <c r="N6" s="212"/>
      <c r="O6" s="212"/>
      <c r="P6" s="212"/>
      <c r="Q6" s="212"/>
      <c r="R6" s="212"/>
      <c r="S6" s="212"/>
      <c r="T6" s="212"/>
      <c r="U6" s="212"/>
      <c r="V6" s="212"/>
      <c r="W6" s="212"/>
      <c r="X6" s="212"/>
      <c r="Y6" s="212"/>
      <c r="Z6" s="212"/>
    </row>
    <row r="7" spans="1:29" s="5" customFormat="1" ht="40.049999999999997" customHeight="1">
      <c r="A7" s="211"/>
      <c r="B7" s="213"/>
      <c r="C7" s="171"/>
      <c r="D7" s="527"/>
      <c r="E7" s="528"/>
      <c r="F7" s="528"/>
      <c r="G7" s="528"/>
      <c r="H7" s="528"/>
      <c r="I7" s="528"/>
      <c r="J7" s="528"/>
      <c r="K7" s="528"/>
      <c r="L7" s="528"/>
      <c r="M7" s="528"/>
      <c r="N7" s="528"/>
      <c r="O7" s="528"/>
      <c r="P7" s="528"/>
      <c r="Q7" s="528"/>
      <c r="R7" s="528"/>
      <c r="S7" s="528"/>
      <c r="T7" s="528"/>
      <c r="U7" s="528"/>
      <c r="V7" s="528"/>
      <c r="W7" s="528"/>
      <c r="X7" s="528"/>
      <c r="Y7" s="528"/>
      <c r="Z7" s="528"/>
      <c r="AA7" s="4"/>
      <c r="AB7" s="4"/>
      <c r="AC7" s="4"/>
    </row>
    <row r="8" spans="1:29" ht="15" customHeight="1">
      <c r="A8" s="209"/>
      <c r="B8" s="209" t="s">
        <v>4544</v>
      </c>
      <c r="D8" s="529" t="s">
        <v>95</v>
      </c>
      <c r="E8" s="529"/>
      <c r="F8" s="529"/>
      <c r="G8" s="529"/>
      <c r="H8" s="529"/>
      <c r="I8" s="529"/>
      <c r="J8" s="529"/>
      <c r="K8" s="529"/>
      <c r="L8" s="529"/>
      <c r="M8" s="529"/>
      <c r="N8" s="529"/>
      <c r="O8" s="529"/>
      <c r="P8" s="529"/>
      <c r="Q8" s="529"/>
      <c r="R8" s="529"/>
      <c r="S8" s="529"/>
      <c r="T8" s="529"/>
      <c r="U8" s="529"/>
      <c r="V8" s="529"/>
    </row>
    <row r="9" spans="1:29" ht="15" customHeight="1">
      <c r="A9" s="209"/>
      <c r="B9" s="209"/>
      <c r="C9" s="1"/>
      <c r="D9" s="529"/>
      <c r="E9" s="529"/>
      <c r="F9" s="529"/>
      <c r="G9" s="529"/>
      <c r="H9" s="529"/>
      <c r="I9" s="529"/>
      <c r="J9" s="529"/>
      <c r="K9" s="529"/>
      <c r="L9" s="529"/>
      <c r="M9" s="529"/>
      <c r="N9" s="529"/>
      <c r="O9" s="529"/>
      <c r="P9" s="529"/>
      <c r="Q9" s="529"/>
      <c r="R9" s="529"/>
      <c r="S9" s="529"/>
      <c r="T9" s="529"/>
      <c r="U9" s="529"/>
      <c r="V9" s="529"/>
    </row>
    <row r="10" spans="1:29" ht="31.2">
      <c r="A10" s="209"/>
      <c r="B10" s="209"/>
      <c r="C10" s="1"/>
      <c r="D10" s="19" t="s">
        <v>112</v>
      </c>
      <c r="E10" s="18"/>
      <c r="F10" s="18"/>
      <c r="G10" s="18"/>
      <c r="H10" s="18"/>
      <c r="I10" s="18"/>
      <c r="J10" s="18"/>
      <c r="K10" s="18"/>
      <c r="L10" s="18"/>
      <c r="M10" s="18"/>
      <c r="N10" s="18"/>
      <c r="O10" s="18"/>
      <c r="P10" s="18"/>
      <c r="Q10" s="18"/>
      <c r="R10" s="18"/>
      <c r="S10" s="18"/>
      <c r="T10" s="18"/>
      <c r="U10" s="18"/>
      <c r="V10" s="18"/>
    </row>
    <row r="11" spans="1:29" ht="45.75" customHeight="1">
      <c r="A11" s="209"/>
      <c r="B11" s="209"/>
      <c r="C11" s="1"/>
      <c r="D11" s="214"/>
      <c r="E11" s="516" t="s">
        <v>663</v>
      </c>
      <c r="F11" s="516"/>
      <c r="G11" s="517"/>
      <c r="H11" s="515" t="s">
        <v>113</v>
      </c>
      <c r="I11" s="516"/>
      <c r="J11" s="517"/>
      <c r="K11" s="515" t="s">
        <v>114</v>
      </c>
      <c r="L11" s="516"/>
      <c r="M11" s="517"/>
      <c r="N11" s="515" t="s">
        <v>115</v>
      </c>
      <c r="O11" s="516"/>
      <c r="P11" s="517"/>
      <c r="Q11" s="515" t="s">
        <v>116</v>
      </c>
      <c r="R11" s="516"/>
      <c r="S11" s="517"/>
      <c r="T11" s="515" t="s">
        <v>4545</v>
      </c>
      <c r="U11" s="516"/>
      <c r="V11" s="516"/>
      <c r="AC11" s="2"/>
    </row>
    <row r="12" spans="1:29" s="5" customFormat="1" ht="18">
      <c r="A12" s="213"/>
      <c r="B12" s="213"/>
      <c r="C12" s="1"/>
      <c r="D12" s="215"/>
      <c r="E12" s="216">
        <f>EOMONTH($A$3,-12)</f>
        <v>44926</v>
      </c>
      <c r="F12" s="216">
        <f>EOMONTH($A$3,-3)</f>
        <v>45199</v>
      </c>
      <c r="G12" s="217">
        <f>$A$3</f>
        <v>45261</v>
      </c>
      <c r="H12" s="216">
        <f>EOMONTH($A$3,-12)</f>
        <v>44926</v>
      </c>
      <c r="I12" s="216">
        <f>EOMONTH($A$3,-3)</f>
        <v>45199</v>
      </c>
      <c r="J12" s="216">
        <f>$A$3</f>
        <v>45261</v>
      </c>
      <c r="K12" s="216">
        <f>EOMONTH($A$3,-12)</f>
        <v>44926</v>
      </c>
      <c r="L12" s="216">
        <f>EOMONTH($A$3,-3)</f>
        <v>45199</v>
      </c>
      <c r="M12" s="217">
        <f>$A$3</f>
        <v>45261</v>
      </c>
      <c r="N12" s="216">
        <f>EOMONTH($A$3,-12)</f>
        <v>44926</v>
      </c>
      <c r="O12" s="216">
        <f>EOMONTH($A$3,-3)</f>
        <v>45199</v>
      </c>
      <c r="P12" s="216">
        <f>$A$3</f>
        <v>45261</v>
      </c>
      <c r="Q12" s="216">
        <f>EOMONTH($A$3,-12)</f>
        <v>44926</v>
      </c>
      <c r="R12" s="216">
        <f>EOMONTH($A$3,-3)</f>
        <v>45199</v>
      </c>
      <c r="S12" s="217">
        <f>$A$3</f>
        <v>45261</v>
      </c>
      <c r="T12" s="216">
        <f>EOMONTH($A$3,-12)</f>
        <v>44926</v>
      </c>
      <c r="U12" s="216">
        <f>EOMONTH($A$3,-3)</f>
        <v>45199</v>
      </c>
      <c r="V12" s="218">
        <f>$A$3</f>
        <v>45261</v>
      </c>
      <c r="W12" s="13"/>
      <c r="X12" s="13"/>
    </row>
    <row r="13" spans="1:29" ht="21" customHeight="1">
      <c r="A13" s="209"/>
      <c r="B13" s="209" t="s">
        <v>13</v>
      </c>
      <c r="D13" s="219" t="str">
        <f>IF(OR(E13="n.a.",F13="n.a.",G13="n.a.",H13="n.a.",I13="n.a.",J13="n.a.",K13="n.a.",L13="n.a.",M13="n.a.",N13="n.a.",O13="n.a.",P13="n.a.",Q13="n.a.",R13="n.a.",S13="n.a.",T13="n.a.",U13="n.a.",V13="n.a."),$B13&amp;"*",$B13)</f>
        <v>AT</v>
      </c>
      <c r="E13" s="190">
        <f>IFERROR(INDEX('Data Annex'!$K$1:$BS$4779,MATCH(Assets!E$1&amp;"|"&amp;Assets!$B13,'Data Annex'!$K$1:$K$4779,0),MATCH(Assets!E$2,'Data Annex'!$K$1:$BS$1,0)),"")</f>
        <v>0.16795336618454382</v>
      </c>
      <c r="F13" s="190">
        <f>IFERROR(INDEX('Data Annex'!$K$1:$BS$4779,MATCH(Assets!F$1&amp;"|"&amp;Assets!$B13,'Data Annex'!$K$1:$K$4779,0),MATCH(Assets!F$2,'Data Annex'!$K$1:$BS$1,0)),"")</f>
        <v>0.15416115218734172</v>
      </c>
      <c r="G13" s="191">
        <f>IFERROR(INDEX('Data Annex'!$K$1:$BS$4779,MATCH(Assets!G$1&amp;"|"&amp;Assets!$B13,'Data Annex'!$K$1:$K$4779,0),MATCH(Assets!G$2,'Data Annex'!$K$1:$BS$1,0)),"")</f>
        <v>0.14742750946965985</v>
      </c>
      <c r="H13" s="190">
        <f>IFERROR(INDEX('Data Annex'!$K$1:$BS$4779,MATCH(Assets!H$1&amp;"|"&amp;Assets!$B13,'Data Annex'!$K$1:$K$4779,0),MATCH(Assets!H$2,'Data Annex'!$K$1:$BS$1,0)),"")</f>
        <v>5.7912289520826088E-3</v>
      </c>
      <c r="I13" s="190">
        <f>IFERROR(INDEX('Data Annex'!$K$1:$BS$4779,MATCH(Assets!I$1&amp;"|"&amp;Assets!$B13,'Data Annex'!$K$1:$K$4779,0),MATCH(Assets!I$2,'Data Annex'!$K$1:$BS$1,0)),"")</f>
        <v>6.0938796562815716E-3</v>
      </c>
      <c r="J13" s="190">
        <f>IFERROR(INDEX('Data Annex'!$K$1:$BS$4779,MATCH(Assets!J$1&amp;"|"&amp;Assets!$B13,'Data Annex'!$K$1:$K$4779,0),MATCH(Assets!J$2,'Data Annex'!$K$1:$BS$1,0)),"")</f>
        <v>6.4297199049611091E-3</v>
      </c>
      <c r="K13" s="190">
        <f>IFERROR(INDEX('Data Annex'!$K$1:$BS$4779,MATCH(Assets!K$1&amp;"|"&amp;Assets!$B13,'Data Annex'!$K$1:$K$4779,0),MATCH(Assets!K$2,'Data Annex'!$K$1:$BS$1,0)),"")</f>
        <v>0.13846031718785756</v>
      </c>
      <c r="L13" s="190">
        <f>IFERROR(INDEX('Data Annex'!$K$1:$BS$4779,MATCH(Assets!L$1&amp;"|"&amp;Assets!$B13,'Data Annex'!$K$1:$K$4779,0),MATCH(Assets!L$2,'Data Annex'!$K$1:$BS$1,0)),"")</f>
        <v>0.15329300441941571</v>
      </c>
      <c r="M13" s="191">
        <f>IFERROR(INDEX('Data Annex'!$K$1:$BS$4779,MATCH(Assets!M$1&amp;"|"&amp;Assets!$B13,'Data Annex'!$K$1:$K$4779,0),MATCH(Assets!M$2,'Data Annex'!$K$1:$BS$1,0)),"")</f>
        <v>0.15878787137098574</v>
      </c>
      <c r="N13" s="190">
        <f>IFERROR(INDEX('Data Annex'!$K$1:$BS$4779,MATCH(Assets!N$1&amp;"|"&amp;Assets!$B13,'Data Annex'!$K$1:$K$4779,0),MATCH(Assets!N$2,'Data Annex'!$K$1:$BS$1,0)),"")</f>
        <v>0.64127863421394826</v>
      </c>
      <c r="O13" s="190">
        <f>IFERROR(INDEX('Data Annex'!$K$1:$BS$4779,MATCH(Assets!O$1&amp;"|"&amp;Assets!$B13,'Data Annex'!$K$1:$K$4779,0),MATCH(Assets!O$2,'Data Annex'!$K$1:$BS$1,0)),"")</f>
        <v>0.64262769018525467</v>
      </c>
      <c r="P13" s="190">
        <f>IFERROR(INDEX('Data Annex'!$K$1:$BS$4779,MATCH(Assets!P$1&amp;"|"&amp;Assets!$B13,'Data Annex'!$K$1:$K$4779,0),MATCH(Assets!P$2,'Data Annex'!$K$1:$BS$1,0)),"")</f>
        <v>0.64277661549212284</v>
      </c>
      <c r="Q13" s="190">
        <f>IFERROR(INDEX('Data Annex'!$K$1:$BS$4779,MATCH(Assets!Q$1&amp;"|"&amp;Assets!$B13,'Data Annex'!$K$1:$K$4779,0),MATCH(Assets!Q$2,'Data Annex'!$K$1:$BS$1,0)),"")</f>
        <v>2.2629030786149681E-2</v>
      </c>
      <c r="R13" s="190">
        <f>IFERROR(INDEX('Data Annex'!$K$1:$BS$4779,MATCH(Assets!R$1&amp;"|"&amp;Assets!$B13,'Data Annex'!$K$1:$K$4779,0),MATCH(Assets!R$2,'Data Annex'!$K$1:$BS$1,0)),"")</f>
        <v>2.0136279597931538E-2</v>
      </c>
      <c r="S13" s="191">
        <f>IFERROR(INDEX('Data Annex'!$K$1:$BS$4779,MATCH(Assets!S$1&amp;"|"&amp;Assets!$B13,'Data Annex'!$K$1:$K$4779,0),MATCH(Assets!S$2,'Data Annex'!$K$1:$BS$1,0)),"")</f>
        <v>1.6561310656615785E-2</v>
      </c>
      <c r="T13" s="190">
        <f>IFERROR(INDEX('Data Annex'!$K$1:$BS$4779,MATCH(Assets!T$1&amp;"|"&amp;Assets!$B13,'Data Annex'!$K$1:$K$4779,0),MATCH(Assets!T$2,'Data Annex'!$K$1:$BS$1,0)),"")</f>
        <v>2.3887422675418265E-2</v>
      </c>
      <c r="U13" s="190">
        <f>IFERROR(INDEX('Data Annex'!$K$1:$BS$4779,MATCH(Assets!U$1&amp;"|"&amp;Assets!$B13,'Data Annex'!$K$1:$K$4779,0),MATCH(Assets!U$2,'Data Annex'!$K$1:$BS$1,0)),"")</f>
        <v>2.3687993953774595E-2</v>
      </c>
      <c r="V13" s="195">
        <f>IFERROR(INDEX('Data Annex'!$K$1:$BS$4779,MATCH(Assets!V$1&amp;"|"&amp;Assets!$B13,'Data Annex'!$K$1:$K$4779,0),MATCH(Assets!V$2,'Data Annex'!$K$1:$BS$1,0)),"")</f>
        <v>2.8016973105654753E-2</v>
      </c>
      <c r="W13" t="str">
        <f>IFERROR(INDEX('Data Annex'!$K$1:$AH$4779,MATCH(Assets!AC$1&amp;"|"&amp;Assets!$B13,'Data Annex'!$K$1:$K$4779,0),MATCH(Assets!AC$2,'Data Annex'!$K$1:$AH$1,0)),"")</f>
        <v/>
      </c>
      <c r="X13" s="13"/>
      <c r="Y13" s="2"/>
      <c r="Z13" s="2"/>
      <c r="AA13" s="2"/>
      <c r="AB13" s="2"/>
      <c r="AC13" s="2"/>
    </row>
    <row r="14" spans="1:29" ht="21" customHeight="1">
      <c r="A14" s="209"/>
      <c r="B14" s="209" t="s">
        <v>14</v>
      </c>
      <c r="D14" s="219" t="str">
        <f t="shared" ref="D14:D42" si="1">IF(OR(E14="n.a.",F14="n.a.",G14="n.a.",H14="n.a.",I14="n.a.",J14="n.a.",K14="n.a.",L14="n.a.",M14="n.a.",N14="n.a.",O14="n.a.",P14="n.a.",Q14="n.a.",R14="n.a.",S14="n.a.",T14="n.a.",U14="n.a.",V14="n.a."),$B14&amp;"*",$B14)</f>
        <v>BE</v>
      </c>
      <c r="E14" s="192">
        <f>IFERROR(INDEX('Data Annex'!$K$1:$BS$4779,MATCH(Assets!E$1&amp;"|"&amp;Assets!$B14,'Data Annex'!$K$1:$K$4779,0),MATCH(Assets!E$2,'Data Annex'!$K$1:$BS$1,0)),"")</f>
        <v>0.15313280702357032</v>
      </c>
      <c r="F14" s="192">
        <f>IFERROR(INDEX('Data Annex'!$K$1:$BS$4779,MATCH(Assets!F$1&amp;"|"&amp;Assets!$B14,'Data Annex'!$K$1:$K$4779,0),MATCH(Assets!F$2,'Data Annex'!$K$1:$BS$1,0)),"")</f>
        <v>0.14609777007442901</v>
      </c>
      <c r="G14" s="193">
        <f>IFERROR(INDEX('Data Annex'!$K$1:$BS$4779,MATCH(Assets!G$1&amp;"|"&amp;Assets!$B14,'Data Annex'!$K$1:$K$4779,0),MATCH(Assets!G$2,'Data Annex'!$K$1:$BS$1,0)),"")</f>
        <v>0.12965724709058438</v>
      </c>
      <c r="H14" s="192">
        <f>IFERROR(INDEX('Data Annex'!$K$1:$BS$4779,MATCH(Assets!H$1&amp;"|"&amp;Assets!$B14,'Data Annex'!$K$1:$K$4779,0),MATCH(Assets!H$2,'Data Annex'!$K$1:$BS$1,0)),"")</f>
        <v>2.048152628906251E-3</v>
      </c>
      <c r="I14" s="192">
        <f>IFERROR(INDEX('Data Annex'!$K$1:$BS$4779,MATCH(Assets!I$1&amp;"|"&amp;Assets!$B14,'Data Annex'!$K$1:$K$4779,0),MATCH(Assets!I$2,'Data Annex'!$K$1:$BS$1,0)),"")</f>
        <v>2.5153991434153462E-3</v>
      </c>
      <c r="J14" s="192">
        <f>IFERROR(INDEX('Data Annex'!$K$1:$BS$4779,MATCH(Assets!J$1&amp;"|"&amp;Assets!$B14,'Data Annex'!$K$1:$K$4779,0),MATCH(Assets!J$2,'Data Annex'!$K$1:$BS$1,0)),"")</f>
        <v>2.601622061190642E-3</v>
      </c>
      <c r="K14" s="192">
        <f>IFERROR(INDEX('Data Annex'!$K$1:$BS$4779,MATCH(Assets!K$1&amp;"|"&amp;Assets!$B14,'Data Annex'!$K$1:$K$4779,0),MATCH(Assets!K$2,'Data Annex'!$K$1:$BS$1,0)),"")</f>
        <v>0.12208444593047532</v>
      </c>
      <c r="L14" s="192">
        <f>IFERROR(INDEX('Data Annex'!$K$1:$BS$4779,MATCH(Assets!L$1&amp;"|"&amp;Assets!$B14,'Data Annex'!$K$1:$K$4779,0),MATCH(Assets!L$2,'Data Annex'!$K$1:$BS$1,0)),"")</f>
        <v>0.13246044574137633</v>
      </c>
      <c r="M14" s="196">
        <f>IFERROR(INDEX('Data Annex'!$K$1:$BS$4779,MATCH(Assets!M$1&amp;"|"&amp;Assets!$B14,'Data Annex'!$K$1:$K$4779,0),MATCH(Assets!M$2,'Data Annex'!$K$1:$BS$1,0)),"")</f>
        <v>0.13754531482299306</v>
      </c>
      <c r="N14" s="192">
        <f>IFERROR(INDEX('Data Annex'!$K$1:$BS$4779,MATCH(Assets!N$1&amp;"|"&amp;Assets!$B14,'Data Annex'!$K$1:$K$4779,0),MATCH(Assets!N$2,'Data Annex'!$K$1:$BS$1,0)),"")</f>
        <v>0.64913290773407217</v>
      </c>
      <c r="O14" s="192">
        <f>IFERROR(INDEX('Data Annex'!$K$1:$BS$4779,MATCH(Assets!O$1&amp;"|"&amp;Assets!$B14,'Data Annex'!$K$1:$K$4779,0),MATCH(Assets!O$2,'Data Annex'!$K$1:$BS$1,0)),"")</f>
        <v>0.6633881324434826</v>
      </c>
      <c r="P14" s="192">
        <f>IFERROR(INDEX('Data Annex'!$K$1:$BS$4779,MATCH(Assets!P$1&amp;"|"&amp;Assets!$B14,'Data Annex'!$K$1:$K$4779,0),MATCH(Assets!P$2,'Data Annex'!$K$1:$BS$1,0)),"")</f>
        <v>0.6675754343662984</v>
      </c>
      <c r="Q14" s="192">
        <f>IFERROR(INDEX('Data Annex'!$K$1:$BS$4779,MATCH(Assets!Q$1&amp;"|"&amp;Assets!$B14,'Data Annex'!$K$1:$K$4779,0),MATCH(Assets!Q$2,'Data Annex'!$K$1:$BS$1,0)),"")</f>
        <v>4.4634575780864487E-2</v>
      </c>
      <c r="R14" s="192">
        <f>IFERROR(INDEX('Data Annex'!$K$1:$BS$4779,MATCH(Assets!R$1&amp;"|"&amp;Assets!$B14,'Data Annex'!$K$1:$K$4779,0),MATCH(Assets!R$2,'Data Annex'!$K$1:$BS$1,0)),"")</f>
        <v>3.2094044674415366E-2</v>
      </c>
      <c r="S14" s="193">
        <f>IFERROR(INDEX('Data Annex'!$K$1:$BS$4779,MATCH(Assets!S$1&amp;"|"&amp;Assets!$B14,'Data Annex'!$K$1:$K$4779,0),MATCH(Assets!S$2,'Data Annex'!$K$1:$BS$1,0)),"")</f>
        <v>2.637181297733272E-2</v>
      </c>
      <c r="T14" s="221">
        <f>IFERROR(INDEX('Data Annex'!$K$1:$BS$4779,MATCH(Assets!T$1&amp;"|"&amp;Assets!$B14,'Data Annex'!$K$1:$K$4779,0),MATCH(Assets!T$2,'Data Annex'!$K$1:$BS$1,0)),"")</f>
        <v>2.8967110908708051E-2</v>
      </c>
      <c r="U14" s="221">
        <f>IFERROR(INDEX('Data Annex'!$K$1:$BS$4779,MATCH(Assets!U$1&amp;"|"&amp;Assets!$B14,'Data Annex'!$K$1:$K$4779,0),MATCH(Assets!U$2,'Data Annex'!$K$1:$BS$1,0)),"")</f>
        <v>2.3444207925719711E-2</v>
      </c>
      <c r="V14" s="193">
        <f>IFERROR(INDEX('Data Annex'!$K$1:$BS$4779,MATCH(Assets!V$1&amp;"|"&amp;Assets!$B14,'Data Annex'!$K$1:$K$4779,0),MATCH(Assets!V$2,'Data Annex'!$K$1:$BS$1,0)),"")</f>
        <v>3.6248568681832634E-2</v>
      </c>
      <c r="W14" t="str">
        <f>IFERROR(INDEX('Data Annex'!$K$1:$AH$4779,MATCH(Assets!AC$1&amp;"|"&amp;Assets!$B14,'Data Annex'!$K$1:$K$4779,0),MATCH(Assets!AC$2,'Data Annex'!$K$1:$AH$1,0)),"")</f>
        <v/>
      </c>
      <c r="X14" s="13"/>
      <c r="Y14" s="2"/>
      <c r="Z14" s="2"/>
      <c r="AA14" s="2"/>
      <c r="AB14" s="2"/>
      <c r="AC14" s="2"/>
    </row>
    <row r="15" spans="1:29" ht="21" customHeight="1">
      <c r="A15" s="209"/>
      <c r="B15" s="209" t="s">
        <v>92</v>
      </c>
      <c r="D15" s="219" t="str">
        <f t="shared" si="1"/>
        <v>BG</v>
      </c>
      <c r="E15" s="190">
        <f>IFERROR(INDEX('Data Annex'!$K$1:$BS$4779,MATCH(Assets!E$1&amp;"|"&amp;Assets!$B15,'Data Annex'!$K$1:$K$4779,0),MATCH(Assets!E$2,'Data Annex'!$K$1:$BS$1,0)),"")</f>
        <v>0.20208662416157899</v>
      </c>
      <c r="F15" s="190">
        <f>IFERROR(INDEX('Data Annex'!$K$1:$BS$4779,MATCH(Assets!F$1&amp;"|"&amp;Assets!$B15,'Data Annex'!$K$1:$K$4779,0),MATCH(Assets!F$2,'Data Annex'!$K$1:$BS$1,0)),"")</f>
        <v>0.16045090627119879</v>
      </c>
      <c r="G15" s="191">
        <f>IFERROR(INDEX('Data Annex'!$K$1:$BS$4779,MATCH(Assets!G$1&amp;"|"&amp;Assets!$B15,'Data Annex'!$K$1:$K$4779,0),MATCH(Assets!G$2,'Data Annex'!$K$1:$BS$1,0)),"")</f>
        <v>0.20884819902579876</v>
      </c>
      <c r="H15" s="190">
        <f>IFERROR(INDEX('Data Annex'!$K$1:$BS$4779,MATCH(Assets!H$1&amp;"|"&amp;Assets!$B15,'Data Annex'!$K$1:$K$4779,0),MATCH(Assets!H$2,'Data Annex'!$K$1:$BS$1,0)),"")</f>
        <v>9.4516622619352788E-4</v>
      </c>
      <c r="I15" s="190">
        <f>IFERROR(INDEX('Data Annex'!$K$1:$BS$4779,MATCH(Assets!I$1&amp;"|"&amp;Assets!$B15,'Data Annex'!$K$1:$K$4779,0),MATCH(Assets!I$2,'Data Annex'!$K$1:$BS$1,0)),"")</f>
        <v>8.8599467493759212E-4</v>
      </c>
      <c r="J15" s="190">
        <f>IFERROR(INDEX('Data Annex'!$K$1:$BS$4779,MATCH(Assets!J$1&amp;"|"&amp;Assets!$B15,'Data Annex'!$K$1:$K$4779,0),MATCH(Assets!J$2,'Data Annex'!$K$1:$BS$1,0)),"")</f>
        <v>8.7378369183580462E-4</v>
      </c>
      <c r="K15" s="190">
        <f>IFERROR(INDEX('Data Annex'!$K$1:$BS$4779,MATCH(Assets!K$1&amp;"|"&amp;Assets!$B15,'Data Annex'!$K$1:$K$4779,0),MATCH(Assets!K$2,'Data Annex'!$K$1:$BS$1,0)),"")</f>
        <v>0.14960373208214747</v>
      </c>
      <c r="L15" s="190">
        <f>IFERROR(INDEX('Data Annex'!$K$1:$BS$4779,MATCH(Assets!L$1&amp;"|"&amp;Assets!$B15,'Data Annex'!$K$1:$K$4779,0),MATCH(Assets!L$2,'Data Annex'!$K$1:$BS$1,0)),"")</f>
        <v>0.13405836348479677</v>
      </c>
      <c r="M15" s="191">
        <f>IFERROR(INDEX('Data Annex'!$K$1:$BS$4779,MATCH(Assets!M$1&amp;"|"&amp;Assets!$B15,'Data Annex'!$K$1:$K$4779,0),MATCH(Assets!M$2,'Data Annex'!$K$1:$BS$1,0)),"")</f>
        <v>0.14513850157312591</v>
      </c>
      <c r="N15" s="190">
        <f>IFERROR(INDEX('Data Annex'!$K$1:$BS$4779,MATCH(Assets!N$1&amp;"|"&amp;Assets!$B15,'Data Annex'!$K$1:$K$4779,0),MATCH(Assets!N$2,'Data Annex'!$K$1:$BS$1,0)),"")</f>
        <v>0.61997397427482459</v>
      </c>
      <c r="O15" s="190">
        <f>IFERROR(INDEX('Data Annex'!$K$1:$BS$4779,MATCH(Assets!O$1&amp;"|"&amp;Assets!$B15,'Data Annex'!$K$1:$K$4779,0),MATCH(Assets!O$2,'Data Annex'!$K$1:$BS$1,0)),"")</f>
        <v>0.68260189415057737</v>
      </c>
      <c r="P15" s="190">
        <f>IFERROR(INDEX('Data Annex'!$K$1:$BS$4779,MATCH(Assets!P$1&amp;"|"&amp;Assets!$B15,'Data Annex'!$K$1:$K$4779,0),MATCH(Assets!P$2,'Data Annex'!$K$1:$BS$1,0)),"")</f>
        <v>0.62531087539285468</v>
      </c>
      <c r="Q15" s="190">
        <f>IFERROR(INDEX('Data Annex'!$K$1:$BS$4779,MATCH(Assets!Q$1&amp;"|"&amp;Assets!$B15,'Data Annex'!$K$1:$K$4779,0),MATCH(Assets!Q$2,'Data Annex'!$K$1:$BS$1,0)),"")</f>
        <v>4.8663947856963522E-3</v>
      </c>
      <c r="R15" s="190">
        <f>IFERROR(INDEX('Data Annex'!$K$1:$BS$4779,MATCH(Assets!R$1&amp;"|"&amp;Assets!$B15,'Data Annex'!$K$1:$K$4779,0),MATCH(Assets!R$2,'Data Annex'!$K$1:$BS$1,0)),"")</f>
        <v>4.1840362501953474E-3</v>
      </c>
      <c r="S15" s="191">
        <f>IFERROR(INDEX('Data Annex'!$K$1:$BS$4779,MATCH(Assets!S$1&amp;"|"&amp;Assets!$B15,'Data Annex'!$K$1:$K$4779,0),MATCH(Assets!S$2,'Data Annex'!$K$1:$BS$1,0)),"")</f>
        <v>2.5341855744981678E-3</v>
      </c>
      <c r="T15" s="190">
        <f>IFERROR(INDEX('Data Annex'!$K$1:$BS$4779,MATCH(Assets!T$1&amp;"|"&amp;Assets!$B15,'Data Annex'!$K$1:$K$4779,0),MATCH(Assets!T$2,'Data Annex'!$K$1:$BS$1,0)),"")</f>
        <v>2.2524108469558927E-2</v>
      </c>
      <c r="U15" s="190">
        <f>IFERROR(INDEX('Data Annex'!$K$1:$BS$4779,MATCH(Assets!U$1&amp;"|"&amp;Assets!$B15,'Data Annex'!$K$1:$K$4779,0),MATCH(Assets!U$2,'Data Annex'!$K$1:$BS$1,0)),"")</f>
        <v>1.7818805168294202E-2</v>
      </c>
      <c r="V15" s="195">
        <f>IFERROR(INDEX('Data Annex'!$K$1:$BS$4779,MATCH(Assets!V$1&amp;"|"&amp;Assets!$B15,'Data Annex'!$K$1:$K$4779,0),MATCH(Assets!V$2,'Data Annex'!$K$1:$BS$1,0)),"")</f>
        <v>1.7294454741886595E-2</v>
      </c>
      <c r="W15" t="str">
        <f>IFERROR(INDEX('Data Annex'!$K$1:$AH$4779,MATCH(Assets!AC$1&amp;"|"&amp;Assets!$B15,'Data Annex'!$K$1:$K$4779,0),MATCH(Assets!AC$2,'Data Annex'!$K$1:$AH$1,0)),"")</f>
        <v/>
      </c>
      <c r="X15" s="13"/>
      <c r="Y15" s="2"/>
      <c r="Z15" s="2"/>
      <c r="AA15" s="2"/>
      <c r="AB15" s="2"/>
      <c r="AC15" s="2"/>
    </row>
    <row r="16" spans="1:29" ht="21" customHeight="1">
      <c r="A16" s="209"/>
      <c r="B16" s="209" t="s">
        <v>15</v>
      </c>
      <c r="D16" s="219" t="str">
        <f t="shared" si="1"/>
        <v>CY</v>
      </c>
      <c r="E16" s="192">
        <f>IFERROR(INDEX('Data Annex'!$K$1:$BS$4779,MATCH(Assets!E$1&amp;"|"&amp;Assets!$B16,'Data Annex'!$K$1:$K$4779,0),MATCH(Assets!E$2,'Data Annex'!$K$1:$BS$1,0)),"")</f>
        <v>0.4095779879427906</v>
      </c>
      <c r="F16" s="192">
        <f>IFERROR(INDEX('Data Annex'!$K$1:$BS$4779,MATCH(Assets!F$1&amp;"|"&amp;Assets!$B16,'Data Annex'!$K$1:$K$4779,0),MATCH(Assets!F$2,'Data Annex'!$K$1:$BS$1,0)),"")</f>
        <v>0.39927014868066385</v>
      </c>
      <c r="G16" s="193">
        <f>IFERROR(INDEX('Data Annex'!$K$1:$BS$4779,MATCH(Assets!G$1&amp;"|"&amp;Assets!$B16,'Data Annex'!$K$1:$K$4779,0),MATCH(Assets!G$2,'Data Annex'!$K$1:$BS$1,0)),"")</f>
        <v>0.40086761365682927</v>
      </c>
      <c r="H16" s="192">
        <f>IFERROR(INDEX('Data Annex'!$K$1:$BS$4779,MATCH(Assets!H$1&amp;"|"&amp;Assets!$B16,'Data Annex'!$K$1:$K$4779,0),MATCH(Assets!H$2,'Data Annex'!$K$1:$BS$1,0)),"")</f>
        <v>1.2097350770081227E-3</v>
      </c>
      <c r="I16" s="192">
        <f>IFERROR(INDEX('Data Annex'!$K$1:$BS$4779,MATCH(Assets!I$1&amp;"|"&amp;Assets!$B16,'Data Annex'!$K$1:$K$4779,0),MATCH(Assets!I$2,'Data Annex'!$K$1:$BS$1,0)),"")</f>
        <v>1.0720891823426885E-3</v>
      </c>
      <c r="J16" s="192">
        <f>IFERROR(INDEX('Data Annex'!$K$1:$BS$4779,MATCH(Assets!J$1&amp;"|"&amp;Assets!$B16,'Data Annex'!$K$1:$K$4779,0),MATCH(Assets!J$2,'Data Annex'!$K$1:$BS$1,0)),"")</f>
        <v>1.1464315086625568E-3</v>
      </c>
      <c r="K16" s="192">
        <f>IFERROR(INDEX('Data Annex'!$K$1:$BS$4779,MATCH(Assets!K$1&amp;"|"&amp;Assets!$B16,'Data Annex'!$K$1:$K$4779,0),MATCH(Assets!K$2,'Data Annex'!$K$1:$BS$1,0)),"")</f>
        <v>0.15610843012179326</v>
      </c>
      <c r="L16" s="192">
        <f>IFERROR(INDEX('Data Annex'!$K$1:$BS$4779,MATCH(Assets!L$1&amp;"|"&amp;Assets!$B16,'Data Annex'!$K$1:$K$4779,0),MATCH(Assets!L$2,'Data Annex'!$K$1:$BS$1,0)),"")</f>
        <v>0.1854822181309233</v>
      </c>
      <c r="M16" s="196">
        <f>IFERROR(INDEX('Data Annex'!$K$1:$BS$4779,MATCH(Assets!M$1&amp;"|"&amp;Assets!$B16,'Data Annex'!$K$1:$K$4779,0),MATCH(Assets!M$2,'Data Annex'!$K$1:$BS$1,0)),"")</f>
        <v>0.18531306951823251</v>
      </c>
      <c r="N16" s="192">
        <f>IFERROR(INDEX('Data Annex'!$K$1:$BS$4779,MATCH(Assets!N$1&amp;"|"&amp;Assets!$B16,'Data Annex'!$K$1:$K$4779,0),MATCH(Assets!N$2,'Data Annex'!$K$1:$BS$1,0)),"")</f>
        <v>0.36826159747862813</v>
      </c>
      <c r="O16" s="192">
        <f>IFERROR(INDEX('Data Annex'!$K$1:$BS$4779,MATCH(Assets!O$1&amp;"|"&amp;Assets!$B16,'Data Annex'!$K$1:$K$4779,0),MATCH(Assets!O$2,'Data Annex'!$K$1:$BS$1,0)),"")</f>
        <v>0.35832059157913088</v>
      </c>
      <c r="P16" s="192">
        <f>IFERROR(INDEX('Data Annex'!$K$1:$BS$4779,MATCH(Assets!P$1&amp;"|"&amp;Assets!$B16,'Data Annex'!$K$1:$K$4779,0),MATCH(Assets!P$2,'Data Annex'!$K$1:$BS$1,0)),"")</f>
        <v>0.36059817727057469</v>
      </c>
      <c r="Q16" s="192">
        <f>IFERROR(INDEX('Data Annex'!$K$1:$BS$4779,MATCH(Assets!Q$1&amp;"|"&amp;Assets!$B16,'Data Annex'!$K$1:$K$4779,0),MATCH(Assets!Q$2,'Data Annex'!$K$1:$BS$1,0)),"")</f>
        <v>1.0764613597356303E-3</v>
      </c>
      <c r="R16" s="192">
        <f>IFERROR(INDEX('Data Annex'!$K$1:$BS$4779,MATCH(Assets!R$1&amp;"|"&amp;Assets!$B16,'Data Annex'!$K$1:$K$4779,0),MATCH(Assets!R$2,'Data Annex'!$K$1:$BS$1,0)),"")</f>
        <v>1.252937454741638E-3</v>
      </c>
      <c r="S16" s="193">
        <f>IFERROR(INDEX('Data Annex'!$K$1:$BS$4779,MATCH(Assets!S$1&amp;"|"&amp;Assets!$B16,'Data Annex'!$K$1:$K$4779,0),MATCH(Assets!S$2,'Data Annex'!$K$1:$BS$1,0)),"")</f>
        <v>1.1038150439566807E-3</v>
      </c>
      <c r="T16" s="221">
        <f>IFERROR(INDEX('Data Annex'!$K$1:$BS$4779,MATCH(Assets!T$1&amp;"|"&amp;Assets!$B16,'Data Annex'!$K$1:$K$4779,0),MATCH(Assets!T$2,'Data Annex'!$K$1:$BS$1,0)),"")</f>
        <v>6.3765788020044276E-2</v>
      </c>
      <c r="U16" s="221">
        <f>IFERROR(INDEX('Data Annex'!$K$1:$BS$4779,MATCH(Assets!U$1&amp;"|"&amp;Assets!$B16,'Data Annex'!$K$1:$K$4779,0),MATCH(Assets!U$2,'Data Annex'!$K$1:$BS$1,0)),"")</f>
        <v>5.4602014972197625E-2</v>
      </c>
      <c r="V16" s="193">
        <f>IFERROR(INDEX('Data Annex'!$K$1:$BS$4779,MATCH(Assets!V$1&amp;"|"&amp;Assets!$B16,'Data Annex'!$K$1:$K$4779,0),MATCH(Assets!V$2,'Data Annex'!$K$1:$BS$1,0)),"")</f>
        <v>5.0970893001744261E-2</v>
      </c>
      <c r="W16" t="str">
        <f>IFERROR(INDEX('Data Annex'!$K$1:$AH$4779,MATCH(Assets!AC$1&amp;"|"&amp;Assets!$B16,'Data Annex'!$K$1:$K$4779,0),MATCH(Assets!AC$2,'Data Annex'!$K$1:$AH$1,0)),"")</f>
        <v/>
      </c>
      <c r="X16" s="13"/>
      <c r="Y16" s="2"/>
      <c r="Z16" s="2"/>
      <c r="AA16" s="2"/>
      <c r="AB16" s="2"/>
      <c r="AC16" s="2"/>
    </row>
    <row r="17" spans="1:29" s="7" customFormat="1" ht="21" customHeight="1">
      <c r="A17" s="209"/>
      <c r="B17" s="209" t="s">
        <v>91</v>
      </c>
      <c r="D17" s="219" t="str">
        <f t="shared" si="1"/>
        <v>CZ</v>
      </c>
      <c r="E17" s="190">
        <f>IFERROR(INDEX('Data Annex'!$K$1:$BS$4779,MATCH(Assets!E$1&amp;"|"&amp;Assets!$B17,'Data Annex'!$K$1:$K$4779,0),MATCH(Assets!E$2,'Data Annex'!$K$1:$BS$1,0)),"")</f>
        <v>2.090904061925997E-2</v>
      </c>
      <c r="F17" s="190">
        <f>IFERROR(INDEX('Data Annex'!$K$1:$BS$4779,MATCH(Assets!F$1&amp;"|"&amp;Assets!$B17,'Data Annex'!$K$1:$K$4779,0),MATCH(Assets!F$2,'Data Annex'!$K$1:$BS$1,0)),"")</f>
        <v>2.1066341240021668E-2</v>
      </c>
      <c r="G17" s="191">
        <f>IFERROR(INDEX('Data Annex'!$K$1:$BS$4779,MATCH(Assets!G$1&amp;"|"&amp;Assets!$B17,'Data Annex'!$K$1:$K$4779,0),MATCH(Assets!G$2,'Data Annex'!$K$1:$BS$1,0)),"")</f>
        <v>1.2748690206754986E-2</v>
      </c>
      <c r="H17" s="190">
        <f>IFERROR(INDEX('Data Annex'!$K$1:$BS$4779,MATCH(Assets!H$1&amp;"|"&amp;Assets!$B17,'Data Annex'!$K$1:$K$4779,0),MATCH(Assets!H$2,'Data Annex'!$K$1:$BS$1,0)),"")</f>
        <v>3.8696236400311728E-4</v>
      </c>
      <c r="I17" s="190">
        <f>IFERROR(INDEX('Data Annex'!$K$1:$BS$4779,MATCH(Assets!I$1&amp;"|"&amp;Assets!$B17,'Data Annex'!$K$1:$K$4779,0),MATCH(Assets!I$2,'Data Annex'!$K$1:$BS$1,0)),"")</f>
        <v>3.132745989166411E-4</v>
      </c>
      <c r="J17" s="190">
        <f>IFERROR(INDEX('Data Annex'!$K$1:$BS$4779,MATCH(Assets!J$1&amp;"|"&amp;Assets!$B17,'Data Annex'!$K$1:$K$4779,0),MATCH(Assets!J$2,'Data Annex'!$K$1:$BS$1,0)),"")</f>
        <v>3.336451239638305E-4</v>
      </c>
      <c r="K17" s="190">
        <f>IFERROR(INDEX('Data Annex'!$K$1:$BS$4779,MATCH(Assets!K$1&amp;"|"&amp;Assets!$B17,'Data Annex'!$K$1:$K$4779,0),MATCH(Assets!K$2,'Data Annex'!$K$1:$BS$1,0)),"")</f>
        <v>0.17788833784123123</v>
      </c>
      <c r="L17" s="190">
        <f>IFERROR(INDEX('Data Annex'!$K$1:$BS$4779,MATCH(Assets!L$1&amp;"|"&amp;Assets!$B17,'Data Annex'!$K$1:$K$4779,0),MATCH(Assets!L$2,'Data Annex'!$K$1:$BS$1,0)),"")</f>
        <v>0.16660807982725906</v>
      </c>
      <c r="M17" s="191">
        <f>IFERROR(INDEX('Data Annex'!$K$1:$BS$4779,MATCH(Assets!M$1&amp;"|"&amp;Assets!$B17,'Data Annex'!$K$1:$K$4779,0),MATCH(Assets!M$2,'Data Annex'!$K$1:$BS$1,0)),"")</f>
        <v>0.17560406542968207</v>
      </c>
      <c r="N17" s="190">
        <f>IFERROR(INDEX('Data Annex'!$K$1:$BS$4779,MATCH(Assets!N$1&amp;"|"&amp;Assets!$B17,'Data Annex'!$K$1:$K$4779,0),MATCH(Assets!N$2,'Data Annex'!$K$1:$BS$1,0)),"")</f>
        <v>0.74212380906780373</v>
      </c>
      <c r="O17" s="190">
        <f>IFERROR(INDEX('Data Annex'!$K$1:$BS$4779,MATCH(Assets!O$1&amp;"|"&amp;Assets!$B17,'Data Annex'!$K$1:$K$4779,0),MATCH(Assets!O$2,'Data Annex'!$K$1:$BS$1,0)),"")</f>
        <v>0.76979309698208176</v>
      </c>
      <c r="P17" s="190">
        <f>IFERROR(INDEX('Data Annex'!$K$1:$BS$4779,MATCH(Assets!P$1&amp;"|"&amp;Assets!$B17,'Data Annex'!$K$1:$K$4779,0),MATCH(Assets!P$2,'Data Annex'!$K$1:$BS$1,0)),"")</f>
        <v>0.77232730999947541</v>
      </c>
      <c r="Q17" s="190">
        <f>IFERROR(INDEX('Data Annex'!$K$1:$BS$4779,MATCH(Assets!Q$1&amp;"|"&amp;Assets!$B17,'Data Annex'!$K$1:$K$4779,0),MATCH(Assets!Q$2,'Data Annex'!$K$1:$BS$1,0)),"")</f>
        <v>4.6204109925048649E-2</v>
      </c>
      <c r="R17" s="190">
        <f>IFERROR(INDEX('Data Annex'!$K$1:$BS$4779,MATCH(Assets!R$1&amp;"|"&amp;Assets!$B17,'Data Annex'!$K$1:$K$4779,0),MATCH(Assets!R$2,'Data Annex'!$K$1:$BS$1,0)),"")</f>
        <v>2.9642713324731677E-2</v>
      </c>
      <c r="S17" s="191">
        <f>IFERROR(INDEX('Data Annex'!$K$1:$BS$4779,MATCH(Assets!S$1&amp;"|"&amp;Assets!$B17,'Data Annex'!$K$1:$K$4779,0),MATCH(Assets!S$2,'Data Annex'!$K$1:$BS$1,0)),"")</f>
        <v>2.4204272497649705E-2</v>
      </c>
      <c r="T17" s="190">
        <f>IFERROR(INDEX('Data Annex'!$K$1:$BS$4779,MATCH(Assets!T$1&amp;"|"&amp;Assets!$B17,'Data Annex'!$K$1:$K$4779,0),MATCH(Assets!T$2,'Data Annex'!$K$1:$BS$1,0)),"")</f>
        <v>1.2487740182863857E-2</v>
      </c>
      <c r="U17" s="190">
        <f>IFERROR(INDEX('Data Annex'!$K$1:$BS$4779,MATCH(Assets!U$1&amp;"|"&amp;Assets!$B17,'Data Annex'!$K$1:$K$4779,0),MATCH(Assets!U$2,'Data Annex'!$K$1:$BS$1,0)),"")</f>
        <v>1.2576494026807395E-2</v>
      </c>
      <c r="V17" s="195">
        <f>IFERROR(INDEX('Data Annex'!$K$1:$BS$4779,MATCH(Assets!V$1&amp;"|"&amp;Assets!$B17,'Data Annex'!$K$1:$K$4779,0),MATCH(Assets!V$2,'Data Annex'!$K$1:$BS$1,0)),"")</f>
        <v>1.4782016742280977E-2</v>
      </c>
      <c r="W17" t="str">
        <f>IFERROR(INDEX('Data Annex'!$K$1:$AH$4779,MATCH(Assets!AC$1&amp;"|"&amp;Assets!$B17,'Data Annex'!$K$1:$K$4779,0),MATCH(Assets!AC$2,'Data Annex'!$K$1:$AH$1,0)),"")</f>
        <v/>
      </c>
      <c r="X17" s="13"/>
    </row>
    <row r="18" spans="1:29" ht="21" customHeight="1">
      <c r="A18" s="209"/>
      <c r="B18" s="209" t="s">
        <v>16</v>
      </c>
      <c r="D18" s="219" t="str">
        <f t="shared" si="1"/>
        <v>DE</v>
      </c>
      <c r="E18" s="192">
        <f>IFERROR(INDEX('Data Annex'!$K$1:$BS$4779,MATCH(Assets!E$1&amp;"|"&amp;Assets!$B18,'Data Annex'!$K$1:$K$4779,0),MATCH(Assets!E$2,'Data Annex'!$K$1:$BS$1,0)),"")</f>
        <v>0.15964387405350078</v>
      </c>
      <c r="F18" s="192">
        <f>IFERROR(INDEX('Data Annex'!$K$1:$BS$4779,MATCH(Assets!F$1&amp;"|"&amp;Assets!$B18,'Data Annex'!$K$1:$K$4779,0),MATCH(Assets!F$2,'Data Annex'!$K$1:$BS$1,0)),"")</f>
        <v>0.16553448406720395</v>
      </c>
      <c r="G18" s="193">
        <f>IFERROR(INDEX('Data Annex'!$K$1:$BS$4779,MATCH(Assets!G$1&amp;"|"&amp;Assets!$B18,'Data Annex'!$K$1:$K$4779,0),MATCH(Assets!G$2,'Data Annex'!$K$1:$BS$1,0)),"")</f>
        <v>0.15586648102685857</v>
      </c>
      <c r="H18" s="192">
        <f>IFERROR(INDEX('Data Annex'!$K$1:$BS$4779,MATCH(Assets!H$1&amp;"|"&amp;Assets!$B18,'Data Annex'!$K$1:$K$4779,0),MATCH(Assets!H$2,'Data Annex'!$K$1:$BS$1,0)),"")</f>
        <v>4.6970766339683506E-3</v>
      </c>
      <c r="I18" s="192">
        <f>IFERROR(INDEX('Data Annex'!$K$1:$BS$4779,MATCH(Assets!I$1&amp;"|"&amp;Assets!$B18,'Data Annex'!$K$1:$K$4779,0),MATCH(Assets!I$2,'Data Annex'!$K$1:$BS$1,0)),"")</f>
        <v>4.8479483137701795E-3</v>
      </c>
      <c r="J18" s="192">
        <f>IFERROR(INDEX('Data Annex'!$K$1:$BS$4779,MATCH(Assets!J$1&amp;"|"&amp;Assets!$B18,'Data Annex'!$K$1:$K$4779,0),MATCH(Assets!J$2,'Data Annex'!$K$1:$BS$1,0)),"")</f>
        <v>5.0046148826895127E-3</v>
      </c>
      <c r="K18" s="192">
        <f>IFERROR(INDEX('Data Annex'!$K$1:$BS$4779,MATCH(Assets!K$1&amp;"|"&amp;Assets!$B18,'Data Annex'!$K$1:$K$4779,0),MATCH(Assets!K$2,'Data Annex'!$K$1:$BS$1,0)),"")</f>
        <v>0.11415899374775518</v>
      </c>
      <c r="L18" s="192">
        <f>IFERROR(INDEX('Data Annex'!$K$1:$BS$4779,MATCH(Assets!L$1&amp;"|"&amp;Assets!$B18,'Data Annex'!$K$1:$K$4779,0),MATCH(Assets!L$2,'Data Annex'!$K$1:$BS$1,0)),"")</f>
        <v>0.11625592168970619</v>
      </c>
      <c r="M18" s="196">
        <f>IFERROR(INDEX('Data Annex'!$K$1:$BS$4779,MATCH(Assets!M$1&amp;"|"&amp;Assets!$B18,'Data Annex'!$K$1:$K$4779,0),MATCH(Assets!M$2,'Data Annex'!$K$1:$BS$1,0)),"")</f>
        <v>0.12642449887877966</v>
      </c>
      <c r="N18" s="192">
        <f>IFERROR(INDEX('Data Annex'!$K$1:$BS$4779,MATCH(Assets!N$1&amp;"|"&amp;Assets!$B18,'Data Annex'!$K$1:$K$4779,0),MATCH(Assets!N$2,'Data Annex'!$K$1:$BS$1,0)),"")</f>
        <v>0.57866335701714966</v>
      </c>
      <c r="O18" s="192">
        <f>IFERROR(INDEX('Data Annex'!$K$1:$BS$4779,MATCH(Assets!O$1&amp;"|"&amp;Assets!$B18,'Data Annex'!$K$1:$K$4779,0),MATCH(Assets!O$2,'Data Annex'!$K$1:$BS$1,0)),"")</f>
        <v>0.5726410441269586</v>
      </c>
      <c r="P18" s="192">
        <f>IFERROR(INDEX('Data Annex'!$K$1:$BS$4779,MATCH(Assets!P$1&amp;"|"&amp;Assets!$B18,'Data Annex'!$K$1:$K$4779,0),MATCH(Assets!P$2,'Data Annex'!$K$1:$BS$1,0)),"")</f>
        <v>0.58717868058921086</v>
      </c>
      <c r="Q18" s="192">
        <f>IFERROR(INDEX('Data Annex'!$K$1:$BS$4779,MATCH(Assets!Q$1&amp;"|"&amp;Assets!$B18,'Data Annex'!$K$1:$K$4779,0),MATCH(Assets!Q$2,'Data Annex'!$K$1:$BS$1,0)),"")</f>
        <v>0.1225443086816231</v>
      </c>
      <c r="R18" s="192">
        <f>IFERROR(INDEX('Data Annex'!$K$1:$BS$4779,MATCH(Assets!R$1&amp;"|"&amp;Assets!$B18,'Data Annex'!$K$1:$K$4779,0),MATCH(Assets!R$2,'Data Annex'!$K$1:$BS$1,0)),"")</f>
        <v>0.11993539356312694</v>
      </c>
      <c r="S18" s="193">
        <f>IFERROR(INDEX('Data Annex'!$K$1:$BS$4779,MATCH(Assets!S$1&amp;"|"&amp;Assets!$B18,'Data Annex'!$K$1:$K$4779,0),MATCH(Assets!S$2,'Data Annex'!$K$1:$BS$1,0)),"")</f>
        <v>0.1008662111476184</v>
      </c>
      <c r="T18" s="221">
        <f>IFERROR(INDEX('Data Annex'!$K$1:$BS$4779,MATCH(Assets!T$1&amp;"|"&amp;Assets!$B18,'Data Annex'!$K$1:$K$4779,0),MATCH(Assets!T$2,'Data Annex'!$K$1:$BS$1,0)),"")</f>
        <v>2.0292390120178659E-2</v>
      </c>
      <c r="U18" s="221">
        <f>IFERROR(INDEX('Data Annex'!$K$1:$BS$4779,MATCH(Assets!U$1&amp;"|"&amp;Assets!$B18,'Data Annex'!$K$1:$K$4779,0),MATCH(Assets!U$2,'Data Annex'!$K$1:$BS$1,0)),"")</f>
        <v>2.0785208239314647E-2</v>
      </c>
      <c r="V18" s="193">
        <f>IFERROR(INDEX('Data Annex'!$K$1:$BS$4779,MATCH(Assets!V$1&amp;"|"&amp;Assets!$B18,'Data Annex'!$K$1:$K$4779,0),MATCH(Assets!V$2,'Data Annex'!$K$1:$BS$1,0)),"")</f>
        <v>2.4659513474846972E-2</v>
      </c>
      <c r="W18" t="str">
        <f>IFERROR(INDEX('Data Annex'!$K$1:$AH$4779,MATCH(Assets!AC$1&amp;"|"&amp;Assets!$B18,'Data Annex'!$K$1:$K$4779,0),MATCH(Assets!AC$2,'Data Annex'!$K$1:$AH$1,0)),"")</f>
        <v/>
      </c>
      <c r="X18" s="13"/>
      <c r="Y18" s="2"/>
      <c r="Z18" s="2"/>
      <c r="AA18" s="2"/>
      <c r="AB18" s="2"/>
      <c r="AC18" s="2"/>
    </row>
    <row r="19" spans="1:29" s="10" customFormat="1" ht="21" customHeight="1">
      <c r="A19" s="209"/>
      <c r="B19" s="209" t="s">
        <v>17</v>
      </c>
      <c r="D19" s="219" t="str">
        <f t="shared" si="1"/>
        <v>DK</v>
      </c>
      <c r="E19" s="190">
        <f>IFERROR(INDEX('Data Annex'!$K$1:$BS$4779,MATCH(Assets!E$1&amp;"|"&amp;Assets!$B19,'Data Annex'!$K$1:$K$4779,0),MATCH(Assets!E$2,'Data Annex'!$K$1:$BS$1,0)),"")</f>
        <v>5.2722562436406391E-2</v>
      </c>
      <c r="F19" s="190">
        <f>IFERROR(INDEX('Data Annex'!$K$1:$BS$4779,MATCH(Assets!F$1&amp;"|"&amp;Assets!$B19,'Data Annex'!$K$1:$K$4779,0),MATCH(Assets!F$2,'Data Annex'!$K$1:$BS$1,0)),"")</f>
        <v>7.1544082751778176E-2</v>
      </c>
      <c r="G19" s="191">
        <f>IFERROR(INDEX('Data Annex'!$K$1:$BS$4779,MATCH(Assets!G$1&amp;"|"&amp;Assets!$B19,'Data Annex'!$K$1:$K$4779,0),MATCH(Assets!G$2,'Data Annex'!$K$1:$BS$1,0)),"")</f>
        <v>7.062617782946759E-2</v>
      </c>
      <c r="H19" s="190">
        <f>IFERROR(INDEX('Data Annex'!$K$1:$BS$4779,MATCH(Assets!H$1&amp;"|"&amp;Assets!$B19,'Data Annex'!$K$1:$K$4779,0),MATCH(Assets!H$2,'Data Annex'!$K$1:$BS$1,0)),"")</f>
        <v>3.4962314562360596E-3</v>
      </c>
      <c r="I19" s="190">
        <f>IFERROR(INDEX('Data Annex'!$K$1:$BS$4779,MATCH(Assets!I$1&amp;"|"&amp;Assets!$B19,'Data Annex'!$K$1:$K$4779,0),MATCH(Assets!I$2,'Data Annex'!$K$1:$BS$1,0)),"")</f>
        <v>4.2392295673035867E-3</v>
      </c>
      <c r="J19" s="190">
        <f>IFERROR(INDEX('Data Annex'!$K$1:$BS$4779,MATCH(Assets!J$1&amp;"|"&amp;Assets!$B19,'Data Annex'!$K$1:$K$4779,0),MATCH(Assets!J$2,'Data Annex'!$K$1:$BS$1,0)),"")</f>
        <v>5.7834882356490609E-3</v>
      </c>
      <c r="K19" s="190">
        <f>IFERROR(INDEX('Data Annex'!$K$1:$BS$4779,MATCH(Assets!K$1&amp;"|"&amp;Assets!$B19,'Data Annex'!$K$1:$K$4779,0),MATCH(Assets!K$2,'Data Annex'!$K$1:$BS$1,0)),"")</f>
        <v>0.11949829363735498</v>
      </c>
      <c r="L19" s="190">
        <f>IFERROR(INDEX('Data Annex'!$K$1:$BS$4779,MATCH(Assets!L$1&amp;"|"&amp;Assets!$B19,'Data Annex'!$K$1:$K$4779,0),MATCH(Assets!L$2,'Data Annex'!$K$1:$BS$1,0)),"")</f>
        <v>0.11265498858804383</v>
      </c>
      <c r="M19" s="191">
        <f>IFERROR(INDEX('Data Annex'!$K$1:$BS$4779,MATCH(Assets!M$1&amp;"|"&amp;Assets!$B19,'Data Annex'!$K$1:$K$4779,0),MATCH(Assets!M$2,'Data Annex'!$K$1:$BS$1,0)),"")</f>
        <v>0.11503736095521876</v>
      </c>
      <c r="N19" s="190">
        <f>IFERROR(INDEX('Data Annex'!$K$1:$BS$4779,MATCH(Assets!N$1&amp;"|"&amp;Assets!$B19,'Data Annex'!$K$1:$K$4779,0),MATCH(Assets!N$2,'Data Annex'!$K$1:$BS$1,0)),"")</f>
        <v>0.71622640390048675</v>
      </c>
      <c r="O19" s="190">
        <f>IFERROR(INDEX('Data Annex'!$K$1:$BS$4779,MATCH(Assets!O$1&amp;"|"&amp;Assets!$B19,'Data Annex'!$K$1:$K$4779,0),MATCH(Assets!O$2,'Data Annex'!$K$1:$BS$1,0)),"")</f>
        <v>0.68788123663045275</v>
      </c>
      <c r="P19" s="190">
        <f>IFERROR(INDEX('Data Annex'!$K$1:$BS$4779,MATCH(Assets!P$1&amp;"|"&amp;Assets!$B19,'Data Annex'!$K$1:$K$4779,0),MATCH(Assets!P$2,'Data Annex'!$K$1:$BS$1,0)),"")</f>
        <v>0.697929497170518</v>
      </c>
      <c r="Q19" s="190">
        <f>IFERROR(INDEX('Data Annex'!$K$1:$BS$4779,MATCH(Assets!Q$1&amp;"|"&amp;Assets!$B19,'Data Annex'!$K$1:$K$4779,0),MATCH(Assets!Q$2,'Data Annex'!$K$1:$BS$1,0)),"")</f>
        <v>8.4092460491017637E-2</v>
      </c>
      <c r="R19" s="190">
        <f>IFERROR(INDEX('Data Annex'!$K$1:$BS$4779,MATCH(Assets!R$1&amp;"|"&amp;Assets!$B19,'Data Annex'!$K$1:$K$4779,0),MATCH(Assets!R$2,'Data Annex'!$K$1:$BS$1,0)),"")</f>
        <v>8.0091820144512937E-2</v>
      </c>
      <c r="S19" s="191">
        <f>IFERROR(INDEX('Data Annex'!$K$1:$BS$4779,MATCH(Assets!S$1&amp;"|"&amp;Assets!$B19,'Data Annex'!$K$1:$K$4779,0),MATCH(Assets!S$2,'Data Annex'!$K$1:$BS$1,0)),"")</f>
        <v>6.7521199567661061E-2</v>
      </c>
      <c r="T19" s="190">
        <f>IFERROR(INDEX('Data Annex'!$K$1:$BS$4779,MATCH(Assets!T$1&amp;"|"&amp;Assets!$B19,'Data Annex'!$K$1:$K$4779,0),MATCH(Assets!T$2,'Data Annex'!$K$1:$BS$1,0)),"")</f>
        <v>2.3964048078322971E-2</v>
      </c>
      <c r="U19" s="190">
        <f>IFERROR(INDEX('Data Annex'!$K$1:$BS$4779,MATCH(Assets!U$1&amp;"|"&amp;Assets!$B19,'Data Annex'!$K$1:$K$4779,0),MATCH(Assets!U$2,'Data Annex'!$K$1:$BS$1,0)),"")</f>
        <v>4.3588642318087165E-2</v>
      </c>
      <c r="V19" s="195">
        <f>IFERROR(INDEX('Data Annex'!$K$1:$BS$4779,MATCH(Assets!V$1&amp;"|"&amp;Assets!$B19,'Data Annex'!$K$1:$K$4779,0),MATCH(Assets!V$2,'Data Annex'!$K$1:$BS$1,0)),"")</f>
        <v>4.3102276241838794E-2</v>
      </c>
      <c r="W19" t="str">
        <f>IFERROR(INDEX('Data Annex'!$K$1:$AH$4779,MATCH(Assets!AC$1&amp;"|"&amp;Assets!$B19,'Data Annex'!$K$1:$K$4779,0),MATCH(Assets!AC$2,'Data Annex'!$K$1:$AH$1,0)),"")</f>
        <v/>
      </c>
      <c r="X19" s="13"/>
    </row>
    <row r="20" spans="1:29" s="10" customFormat="1" ht="21" customHeight="1">
      <c r="A20" s="209"/>
      <c r="B20" s="209" t="s">
        <v>97</v>
      </c>
      <c r="D20" s="219" t="str">
        <f t="shared" si="1"/>
        <v>EE</v>
      </c>
      <c r="E20" s="192">
        <f>IFERROR(INDEX('Data Annex'!$K$1:$BS$4779,MATCH(Assets!E$1&amp;"|"&amp;Assets!$B20,'Data Annex'!$K$1:$K$4779,0),MATCH(Assets!E$2,'Data Annex'!$K$1:$BS$1,0)),"")</f>
        <v>0.20795819501570281</v>
      </c>
      <c r="F20" s="192">
        <f>IFERROR(INDEX('Data Annex'!$K$1:$BS$4779,MATCH(Assets!F$1&amp;"|"&amp;Assets!$B20,'Data Annex'!$K$1:$K$4779,0),MATCH(Assets!F$2,'Data Annex'!$K$1:$BS$1,0)),"")</f>
        <v>0.22033684092940661</v>
      </c>
      <c r="G20" s="193">
        <f>IFERROR(INDEX('Data Annex'!$K$1:$BS$4779,MATCH(Assets!G$1&amp;"|"&amp;Assets!$B20,'Data Annex'!$K$1:$K$4779,0),MATCH(Assets!G$2,'Data Annex'!$K$1:$BS$1,0)),"")</f>
        <v>0.2407183728860362</v>
      </c>
      <c r="H20" s="192">
        <f>IFERROR(INDEX('Data Annex'!$K$1:$BS$4779,MATCH(Assets!H$1&amp;"|"&amp;Assets!$B20,'Data Annex'!$K$1:$K$4779,0),MATCH(Assets!H$2,'Data Annex'!$K$1:$BS$1,0)),"")</f>
        <v>3.0444035531109538E-4</v>
      </c>
      <c r="I20" s="192">
        <f>IFERROR(INDEX('Data Annex'!$K$1:$BS$4779,MATCH(Assets!I$1&amp;"|"&amp;Assets!$B20,'Data Annex'!$K$1:$K$4779,0),MATCH(Assets!I$2,'Data Annex'!$K$1:$BS$1,0)),"")</f>
        <v>2.9439080416786636E-4</v>
      </c>
      <c r="J20" s="192">
        <f>IFERROR(INDEX('Data Annex'!$K$1:$BS$4779,MATCH(Assets!J$1&amp;"|"&amp;Assets!$B20,'Data Annex'!$K$1:$K$4779,0),MATCH(Assets!J$2,'Data Annex'!$K$1:$BS$1,0)),"")</f>
        <v>2.5033485286188198E-4</v>
      </c>
      <c r="K20" s="192">
        <f>IFERROR(INDEX('Data Annex'!$K$1:$BS$4779,MATCH(Assets!K$1&amp;"|"&amp;Assets!$B20,'Data Annex'!$K$1:$K$4779,0),MATCH(Assets!K$2,'Data Annex'!$K$1:$BS$1,0)),"")</f>
        <v>4.8424731025377143E-2</v>
      </c>
      <c r="L20" s="192">
        <f>IFERROR(INDEX('Data Annex'!$K$1:$BS$4779,MATCH(Assets!L$1&amp;"|"&amp;Assets!$B20,'Data Annex'!$K$1:$K$4779,0),MATCH(Assets!L$2,'Data Annex'!$K$1:$BS$1,0)),"")</f>
        <v>4.520517032418947E-2</v>
      </c>
      <c r="M20" s="196">
        <f>IFERROR(INDEX('Data Annex'!$K$1:$BS$4779,MATCH(Assets!M$1&amp;"|"&amp;Assets!$B20,'Data Annex'!$K$1:$K$4779,0),MATCH(Assets!M$2,'Data Annex'!$K$1:$BS$1,0)),"")</f>
        <v>4.5912113093142339E-2</v>
      </c>
      <c r="N20" s="192">
        <f>IFERROR(INDEX('Data Annex'!$K$1:$BS$4779,MATCH(Assets!N$1&amp;"|"&amp;Assets!$B20,'Data Annex'!$K$1:$K$4779,0),MATCH(Assets!N$2,'Data Annex'!$K$1:$BS$1,0)),"")</f>
        <v>0.72797922952437699</v>
      </c>
      <c r="O20" s="192">
        <f>IFERROR(INDEX('Data Annex'!$K$1:$BS$4779,MATCH(Assets!O$1&amp;"|"&amp;Assets!$B20,'Data Annex'!$K$1:$K$4779,0),MATCH(Assets!O$2,'Data Annex'!$K$1:$BS$1,0)),"")</f>
        <v>0.71982881794075848</v>
      </c>
      <c r="P20" s="192">
        <f>IFERROR(INDEX('Data Annex'!$K$1:$BS$4779,MATCH(Assets!P$1&amp;"|"&amp;Assets!$B20,'Data Annex'!$K$1:$K$4779,0),MATCH(Assets!P$2,'Data Annex'!$K$1:$BS$1,0)),"")</f>
        <v>0.69871896561485158</v>
      </c>
      <c r="Q20" s="192">
        <f>IFERROR(INDEX('Data Annex'!$K$1:$BS$4779,MATCH(Assets!Q$1&amp;"|"&amp;Assets!$B20,'Data Annex'!$K$1:$K$4779,0),MATCH(Assets!Q$2,'Data Annex'!$K$1:$BS$1,0)),"")</f>
        <v>4.6313043021484271E-3</v>
      </c>
      <c r="R20" s="192">
        <f>IFERROR(INDEX('Data Annex'!$K$1:$BS$4779,MATCH(Assets!R$1&amp;"|"&amp;Assets!$B20,'Data Annex'!$K$1:$K$4779,0),MATCH(Assets!R$2,'Data Annex'!$K$1:$BS$1,0)),"")</f>
        <v>3.40033109677734E-3</v>
      </c>
      <c r="S20" s="193">
        <f>IFERROR(INDEX('Data Annex'!$K$1:$BS$4779,MATCH(Assets!S$1&amp;"|"&amp;Assets!$B20,'Data Annex'!$K$1:$K$4779,0),MATCH(Assets!S$2,'Data Annex'!$K$1:$BS$1,0)),"")</f>
        <v>3.1202581240645463E-3</v>
      </c>
      <c r="T20" s="221">
        <f>IFERROR(INDEX('Data Annex'!$K$1:$BS$4779,MATCH(Assets!T$1&amp;"|"&amp;Assets!$B20,'Data Annex'!$K$1:$K$4779,0),MATCH(Assets!T$2,'Data Annex'!$K$1:$BS$1,0)),"")</f>
        <v>1.0702099777083618E-2</v>
      </c>
      <c r="U20" s="221">
        <f>IFERROR(INDEX('Data Annex'!$K$1:$BS$4779,MATCH(Assets!U$1&amp;"|"&amp;Assets!$B20,'Data Annex'!$K$1:$K$4779,0),MATCH(Assets!U$2,'Data Annex'!$K$1:$BS$1,0)),"")</f>
        <v>1.0934448904700252E-2</v>
      </c>
      <c r="V20" s="193">
        <f>IFERROR(INDEX('Data Annex'!$K$1:$BS$4779,MATCH(Assets!V$1&amp;"|"&amp;Assets!$B20,'Data Annex'!$K$1:$K$4779,0),MATCH(Assets!V$2,'Data Annex'!$K$1:$BS$1,0)),"")</f>
        <v>1.1279955430353403E-2</v>
      </c>
      <c r="W20" s="3" t="str">
        <f>IFERROR(INDEX('Data Annex'!$K$1:$AH$4779,MATCH(Assets!AC$1&amp;"|"&amp;Assets!$B20,'Data Annex'!$K$1:$K$4779,0),MATCH(Assets!AC$2,'Data Annex'!$K$1:$AH$1,0)),"")</f>
        <v/>
      </c>
      <c r="X20" s="13"/>
    </row>
    <row r="21" spans="1:29" s="10" customFormat="1" ht="21" customHeight="1">
      <c r="A21" s="209"/>
      <c r="B21" s="209" t="s">
        <v>18</v>
      </c>
      <c r="D21" s="219" t="str">
        <f t="shared" si="1"/>
        <v>ES</v>
      </c>
      <c r="E21" s="190">
        <f>IFERROR(INDEX('Data Annex'!$K$1:$BS$4779,MATCH(Assets!E$1&amp;"|"&amp;Assets!$B21,'Data Annex'!$K$1:$K$4779,0),MATCH(Assets!E$2,'Data Annex'!$K$1:$BS$1,0)),"")</f>
        <v>0.11027498069199304</v>
      </c>
      <c r="F21" s="190">
        <f>IFERROR(INDEX('Data Annex'!$K$1:$BS$4779,MATCH(Assets!F$1&amp;"|"&amp;Assets!$B21,'Data Annex'!$K$1:$K$4779,0),MATCH(Assets!F$2,'Data Annex'!$K$1:$BS$1,0)),"")</f>
        <v>0.10558468146741204</v>
      </c>
      <c r="G21" s="191">
        <f>IFERROR(INDEX('Data Annex'!$K$1:$BS$4779,MATCH(Assets!G$1&amp;"|"&amp;Assets!$B21,'Data Annex'!$K$1:$K$4779,0),MATCH(Assets!G$2,'Data Annex'!$K$1:$BS$1,0)),"")</f>
        <v>0.10747367069854172</v>
      </c>
      <c r="H21" s="190">
        <f>IFERROR(INDEX('Data Annex'!$K$1:$BS$4779,MATCH(Assets!H$1&amp;"|"&amp;Assets!$B21,'Data Annex'!$K$1:$K$4779,0),MATCH(Assets!H$2,'Data Annex'!$K$1:$BS$1,0)),"")</f>
        <v>6.8500515696678635E-3</v>
      </c>
      <c r="I21" s="190">
        <f>IFERROR(INDEX('Data Annex'!$K$1:$BS$4779,MATCH(Assets!I$1&amp;"|"&amp;Assets!$B21,'Data Annex'!$K$1:$K$4779,0),MATCH(Assets!I$2,'Data Annex'!$K$1:$BS$1,0)),"")</f>
        <v>7.1351739226180374E-3</v>
      </c>
      <c r="J21" s="190">
        <f>IFERROR(INDEX('Data Annex'!$K$1:$BS$4779,MATCH(Assets!J$1&amp;"|"&amp;Assets!$B21,'Data Annex'!$K$1:$K$4779,0),MATCH(Assets!J$2,'Data Annex'!$K$1:$BS$1,0)),"")</f>
        <v>8.1135585704694042E-3</v>
      </c>
      <c r="K21" s="190">
        <f>IFERROR(INDEX('Data Annex'!$K$1:$BS$4779,MATCH(Assets!K$1&amp;"|"&amp;Assets!$B21,'Data Annex'!$K$1:$K$4779,0),MATCH(Assets!K$2,'Data Annex'!$K$1:$BS$1,0)),"")</f>
        <v>0.13315658639275391</v>
      </c>
      <c r="L21" s="190">
        <f>IFERROR(INDEX('Data Annex'!$K$1:$BS$4779,MATCH(Assets!L$1&amp;"|"&amp;Assets!$B21,'Data Annex'!$K$1:$K$4779,0),MATCH(Assets!L$2,'Data Annex'!$K$1:$BS$1,0)),"")</f>
        <v>0.14266402947584783</v>
      </c>
      <c r="M21" s="191">
        <f>IFERROR(INDEX('Data Annex'!$K$1:$BS$4779,MATCH(Assets!M$1&amp;"|"&amp;Assets!$B21,'Data Annex'!$K$1:$K$4779,0),MATCH(Assets!M$2,'Data Annex'!$K$1:$BS$1,0)),"")</f>
        <v>0.14328768644245424</v>
      </c>
      <c r="N21" s="190">
        <f>IFERROR(INDEX('Data Annex'!$K$1:$BS$4779,MATCH(Assets!N$1&amp;"|"&amp;Assets!$B21,'Data Annex'!$K$1:$K$4779,0),MATCH(Assets!N$2,'Data Annex'!$K$1:$BS$1,0)),"")</f>
        <v>0.6503665832462705</v>
      </c>
      <c r="O21" s="190">
        <f>IFERROR(INDEX('Data Annex'!$K$1:$BS$4779,MATCH(Assets!O$1&amp;"|"&amp;Assets!$B21,'Data Annex'!$K$1:$K$4779,0),MATCH(Assets!O$2,'Data Annex'!$K$1:$BS$1,0)),"")</f>
        <v>0.64794482505689321</v>
      </c>
      <c r="P21" s="191">
        <f>IFERROR(INDEX('Data Annex'!$K$1:$BS$4779,MATCH(Assets!P$1&amp;"|"&amp;Assets!$B21,'Data Annex'!$K$1:$K$4779,0),MATCH(Assets!P$2,'Data Annex'!$K$1:$BS$1,0)),"")</f>
        <v>0.65023679532586576</v>
      </c>
      <c r="Q21" s="190">
        <f>IFERROR(INDEX('Data Annex'!$K$1:$BS$4779,MATCH(Assets!Q$1&amp;"|"&amp;Assets!$B21,'Data Annex'!$K$1:$K$4779,0),MATCH(Assets!Q$2,'Data Annex'!$K$1:$BS$1,0)),"")</f>
        <v>4.0722961786282798E-2</v>
      </c>
      <c r="R21" s="190">
        <f>IFERROR(INDEX('Data Annex'!$K$1:$BS$4779,MATCH(Assets!R$1&amp;"|"&amp;Assets!$B21,'Data Annex'!$K$1:$K$4779,0),MATCH(Assets!R$2,'Data Annex'!$K$1:$BS$1,0)),"")</f>
        <v>4.0105755193759349E-2</v>
      </c>
      <c r="S21" s="191">
        <f>IFERROR(INDEX('Data Annex'!$K$1:$BS$4779,MATCH(Assets!S$1&amp;"|"&amp;Assets!$B21,'Data Annex'!$K$1:$K$4779,0),MATCH(Assets!S$2,'Data Annex'!$K$1:$BS$1,0)),"")</f>
        <v>3.3336131112197437E-2</v>
      </c>
      <c r="T21" s="190">
        <f>IFERROR(INDEX('Data Annex'!$K$1:$BS$4779,MATCH(Assets!T$1&amp;"|"&amp;Assets!$B21,'Data Annex'!$K$1:$K$4779,0),MATCH(Assets!T$2,'Data Annex'!$K$1:$BS$1,0)),"")</f>
        <v>5.8628836312210088E-2</v>
      </c>
      <c r="U21" s="190">
        <f>IFERROR(INDEX('Data Annex'!$K$1:$BS$4779,MATCH(Assets!U$1&amp;"|"&amp;Assets!$B21,'Data Annex'!$K$1:$K$4779,0),MATCH(Assets!U$2,'Data Annex'!$K$1:$BS$1,0)),"")</f>
        <v>5.6565534618139651E-2</v>
      </c>
      <c r="V21" s="195">
        <f>IFERROR(INDEX('Data Annex'!$K$1:$BS$4779,MATCH(Assets!V$1&amp;"|"&amp;Assets!$B21,'Data Annex'!$K$1:$K$4779,0),MATCH(Assets!V$2,'Data Annex'!$K$1:$BS$1,0)),"")</f>
        <v>5.7552157849938189E-2</v>
      </c>
      <c r="W21" t="str">
        <f>IFERROR(INDEX('Data Annex'!$K$1:$AH$4779,MATCH(Assets!AC$1&amp;"|"&amp;Assets!$B21,'Data Annex'!$K$1:$K$4779,0),MATCH(Assets!AC$2,'Data Annex'!$K$1:$AH$1,0)),"")</f>
        <v/>
      </c>
      <c r="X21" s="13"/>
    </row>
    <row r="22" spans="1:29" s="10" customFormat="1" ht="21" customHeight="1">
      <c r="A22" s="209"/>
      <c r="B22" s="209" t="s">
        <v>19</v>
      </c>
      <c r="D22" s="219" t="str">
        <f t="shared" si="1"/>
        <v>FI</v>
      </c>
      <c r="E22" s="192">
        <f>IFERROR(INDEX('Data Annex'!$K$1:$BS$4779,MATCH(Assets!E$1&amp;"|"&amp;Assets!$B22,'Data Annex'!$K$1:$K$4779,0),MATCH(Assets!E$2,'Data Annex'!$K$1:$BS$1,0)),"")</f>
        <v>0.14519297177929849</v>
      </c>
      <c r="F22" s="192">
        <f>IFERROR(INDEX('Data Annex'!$K$1:$BS$4779,MATCH(Assets!F$1&amp;"|"&amp;Assets!$B22,'Data Annex'!$K$1:$K$4779,0),MATCH(Assets!F$2,'Data Annex'!$K$1:$BS$1,0)),"")</f>
        <v>0.11525019295193824</v>
      </c>
      <c r="G22" s="193">
        <f>IFERROR(INDEX('Data Annex'!$K$1:$BS$4779,MATCH(Assets!G$1&amp;"|"&amp;Assets!$B22,'Data Annex'!$K$1:$K$4779,0),MATCH(Assets!G$2,'Data Annex'!$K$1:$BS$1,0)),"")</f>
        <v>0.11296625897601828</v>
      </c>
      <c r="H22" s="192">
        <f>IFERROR(INDEX('Data Annex'!$K$1:$BS$4779,MATCH(Assets!H$1&amp;"|"&amp;Assets!$B22,'Data Annex'!$K$1:$K$4779,0),MATCH(Assets!H$2,'Data Annex'!$K$1:$BS$1,0)),"")</f>
        <v>9.4064235334733234E-3</v>
      </c>
      <c r="I22" s="192">
        <f>IFERROR(INDEX('Data Annex'!$K$1:$BS$4779,MATCH(Assets!I$1&amp;"|"&amp;Assets!$B22,'Data Annex'!$K$1:$K$4779,0),MATCH(Assets!I$2,'Data Annex'!$K$1:$BS$1,0)),"")</f>
        <v>2.1769554216598735E-2</v>
      </c>
      <c r="J22" s="192">
        <f>IFERROR(INDEX('Data Annex'!$K$1:$BS$4779,MATCH(Assets!J$1&amp;"|"&amp;Assets!$B22,'Data Annex'!$K$1:$K$4779,0),MATCH(Assets!J$2,'Data Annex'!$K$1:$BS$1,0)),"")</f>
        <v>1.3692945378887407E-2</v>
      </c>
      <c r="K22" s="192">
        <f>IFERROR(INDEX('Data Annex'!$K$1:$BS$4779,MATCH(Assets!K$1&amp;"|"&amp;Assets!$B22,'Data Annex'!$K$1:$K$4779,0),MATCH(Assets!K$2,'Data Annex'!$K$1:$BS$1,0)),"")</f>
        <v>0.10091245482134097</v>
      </c>
      <c r="L22" s="192">
        <f>IFERROR(INDEX('Data Annex'!$K$1:$BS$4779,MATCH(Assets!L$1&amp;"|"&amp;Assets!$B22,'Data Annex'!$K$1:$K$4779,0),MATCH(Assets!L$2,'Data Annex'!$K$1:$BS$1,0)),"")</f>
        <v>0.10738170951271422</v>
      </c>
      <c r="M22" s="196">
        <f>IFERROR(INDEX('Data Annex'!$K$1:$BS$4779,MATCH(Assets!M$1&amp;"|"&amp;Assets!$B22,'Data Annex'!$K$1:$K$4779,0),MATCH(Assets!M$2,'Data Annex'!$K$1:$BS$1,0)),"")</f>
        <v>0.10969798043022906</v>
      </c>
      <c r="N22" s="192">
        <f>IFERROR(INDEX('Data Annex'!$K$1:$BS$4779,MATCH(Assets!N$1&amp;"|"&amp;Assets!$B22,'Data Annex'!$K$1:$K$4779,0),MATCH(Assets!N$2,'Data Annex'!$K$1:$BS$1,0)),"")</f>
        <v>0.66907429275760011</v>
      </c>
      <c r="O22" s="192">
        <f>IFERROR(INDEX('Data Annex'!$K$1:$BS$4779,MATCH(Assets!O$1&amp;"|"&amp;Assets!$B22,'Data Annex'!$K$1:$K$4779,0),MATCH(Assets!O$2,'Data Annex'!$K$1:$BS$1,0)),"")</f>
        <v>0.68434181503942459</v>
      </c>
      <c r="P22" s="192">
        <f>IFERROR(INDEX('Data Annex'!$K$1:$BS$4779,MATCH(Assets!P$1&amp;"|"&amp;Assets!$B22,'Data Annex'!$K$1:$K$4779,0),MATCH(Assets!P$2,'Data Annex'!$K$1:$BS$1,0)),"")</f>
        <v>0.70179081716316771</v>
      </c>
      <c r="Q22" s="192">
        <f>IFERROR(INDEX('Data Annex'!$K$1:$BS$4779,MATCH(Assets!Q$1&amp;"|"&amp;Assets!$B22,'Data Annex'!$K$1:$K$4779,0),MATCH(Assets!Q$2,'Data Annex'!$K$1:$BS$1,0)),"")</f>
        <v>5.9202528166330905E-2</v>
      </c>
      <c r="R22" s="192">
        <f>IFERROR(INDEX('Data Annex'!$K$1:$BS$4779,MATCH(Assets!R$1&amp;"|"&amp;Assets!$B22,'Data Annex'!$K$1:$K$4779,0),MATCH(Assets!R$2,'Data Annex'!$K$1:$BS$1,0)),"")</f>
        <v>5.5752393672204685E-2</v>
      </c>
      <c r="S22" s="193">
        <f>IFERROR(INDEX('Data Annex'!$K$1:$BS$4779,MATCH(Assets!S$1&amp;"|"&amp;Assets!$B22,'Data Annex'!$K$1:$K$4779,0),MATCH(Assets!S$2,'Data Annex'!$K$1:$BS$1,0)),"")</f>
        <v>4.5559051988374726E-2</v>
      </c>
      <c r="T22" s="221">
        <f>IFERROR(INDEX('Data Annex'!$K$1:$BS$4779,MATCH(Assets!T$1&amp;"|"&amp;Assets!$B22,'Data Annex'!$K$1:$K$4779,0),MATCH(Assets!T$2,'Data Annex'!$K$1:$BS$1,0)),"")</f>
        <v>1.621132894192474E-2</v>
      </c>
      <c r="U22" s="221">
        <f>IFERROR(INDEX('Data Annex'!$K$1:$BS$4779,MATCH(Assets!U$1&amp;"|"&amp;Assets!$B22,'Data Annex'!$K$1:$K$4779,0),MATCH(Assets!U$2,'Data Annex'!$K$1:$BS$1,0)),"")</f>
        <v>1.5504334607157239E-2</v>
      </c>
      <c r="V22" s="193">
        <f>IFERROR(INDEX('Data Annex'!$K$1:$BS$4779,MATCH(Assets!V$1&amp;"|"&amp;Assets!$B22,'Data Annex'!$K$1:$K$4779,0),MATCH(Assets!V$2,'Data Annex'!$K$1:$BS$1,0)),"")</f>
        <v>1.6292946063308267E-2</v>
      </c>
      <c r="W22" s="3" t="str">
        <f>IFERROR(INDEX('Data Annex'!$K$1:$AH$4779,MATCH(Assets!AC$1&amp;"|"&amp;Assets!$B22,'Data Annex'!$K$1:$K$4779,0),MATCH(Assets!AC$2,'Data Annex'!$K$1:$AH$1,0)),"")</f>
        <v/>
      </c>
      <c r="X22" s="13"/>
    </row>
    <row r="23" spans="1:29" ht="21" customHeight="1">
      <c r="A23" s="209"/>
      <c r="B23" s="209" t="s">
        <v>20</v>
      </c>
      <c r="D23" s="219" t="str">
        <f t="shared" si="1"/>
        <v>FR</v>
      </c>
      <c r="E23" s="190">
        <f>IFERROR(INDEX('Data Annex'!$K$1:$BS$4779,MATCH(Assets!E$1&amp;"|"&amp;Assets!$B23,'Data Annex'!$K$1:$K$4779,0),MATCH(Assets!E$2,'Data Annex'!$K$1:$BS$1,0)),"")</f>
        <v>0.13959592624789999</v>
      </c>
      <c r="F23" s="190">
        <f>IFERROR(INDEX('Data Annex'!$K$1:$BS$4779,MATCH(Assets!F$1&amp;"|"&amp;Assets!$B23,'Data Annex'!$K$1:$K$4779,0),MATCH(Assets!F$2,'Data Annex'!$K$1:$BS$1,0)),"")</f>
        <v>0.12551755322934871</v>
      </c>
      <c r="G23" s="191">
        <f>IFERROR(INDEX('Data Annex'!$K$1:$BS$4779,MATCH(Assets!G$1&amp;"|"&amp;Assets!$B23,'Data Annex'!$K$1:$K$4779,0),MATCH(Assets!G$2,'Data Annex'!$K$1:$BS$1,0)),"")</f>
        <v>0.12721782114702099</v>
      </c>
      <c r="H23" s="190">
        <f>IFERROR(INDEX('Data Annex'!$K$1:$BS$4779,MATCH(Assets!H$1&amp;"|"&amp;Assets!$B23,'Data Annex'!$K$1:$K$4779,0),MATCH(Assets!H$2,'Data Annex'!$K$1:$BS$1,0)),"")</f>
        <v>2.5870302685514823E-2</v>
      </c>
      <c r="I23" s="190">
        <f>IFERROR(INDEX('Data Annex'!$K$1:$BS$4779,MATCH(Assets!I$1&amp;"|"&amp;Assets!$B23,'Data Annex'!$K$1:$K$4779,0),MATCH(Assets!I$2,'Data Annex'!$K$1:$BS$1,0)),"")</f>
        <v>2.869696941378376E-2</v>
      </c>
      <c r="J23" s="190">
        <f>IFERROR(INDEX('Data Annex'!$K$1:$BS$4779,MATCH(Assets!J$1&amp;"|"&amp;Assets!$B23,'Data Annex'!$K$1:$K$4779,0),MATCH(Assets!J$2,'Data Annex'!$K$1:$BS$1,0)),"")</f>
        <v>2.9414819103336143E-2</v>
      </c>
      <c r="K23" s="190">
        <f>IFERROR(INDEX('Data Annex'!$K$1:$BS$4779,MATCH(Assets!K$1&amp;"|"&amp;Assets!$B23,'Data Annex'!$K$1:$K$4779,0),MATCH(Assets!K$2,'Data Annex'!$K$1:$BS$1,0)),"")</f>
        <v>8.2816146334597454E-2</v>
      </c>
      <c r="L23" s="190">
        <f>IFERROR(INDEX('Data Annex'!$K$1:$BS$4779,MATCH(Assets!L$1&amp;"|"&amp;Assets!$B23,'Data Annex'!$K$1:$K$4779,0),MATCH(Assets!L$2,'Data Annex'!$K$1:$BS$1,0)),"")</f>
        <v>9.4765341378120579E-2</v>
      </c>
      <c r="M23" s="191">
        <f>IFERROR(INDEX('Data Annex'!$K$1:$BS$4779,MATCH(Assets!M$1&amp;"|"&amp;Assets!$B23,'Data Annex'!$K$1:$K$4779,0),MATCH(Assets!M$2,'Data Annex'!$K$1:$BS$1,0)),"")</f>
        <v>9.3857636965554284E-2</v>
      </c>
      <c r="N23" s="190">
        <f>IFERROR(INDEX('Data Annex'!$K$1:$BS$4779,MATCH(Assets!N$1&amp;"|"&amp;Assets!$B23,'Data Annex'!$K$1:$K$4779,0),MATCH(Assets!N$2,'Data Annex'!$K$1:$BS$1,0)),"")</f>
        <v>0.59098291046038243</v>
      </c>
      <c r="O23" s="190">
        <f>IFERROR(INDEX('Data Annex'!$K$1:$BS$4779,MATCH(Assets!O$1&amp;"|"&amp;Assets!$B23,'Data Annex'!$K$1:$K$4779,0),MATCH(Assets!O$2,'Data Annex'!$K$1:$BS$1,0)),"")</f>
        <v>0.60658784985807912</v>
      </c>
      <c r="P23" s="190">
        <f>IFERROR(INDEX('Data Annex'!$K$1:$BS$4779,MATCH(Assets!P$1&amp;"|"&amp;Assets!$B23,'Data Annex'!$K$1:$K$4779,0),MATCH(Assets!P$2,'Data Annex'!$K$1:$BS$1,0)),"")</f>
        <v>0.61052255084062501</v>
      </c>
      <c r="Q23" s="190">
        <f>IFERROR(INDEX('Data Annex'!$K$1:$BS$4779,MATCH(Assets!Q$1&amp;"|"&amp;Assets!$B23,'Data Annex'!$K$1:$K$4779,0),MATCH(Assets!Q$2,'Data Annex'!$K$1:$BS$1,0)),"")</f>
        <v>8.691998462975975E-2</v>
      </c>
      <c r="R23" s="190">
        <f>IFERROR(INDEX('Data Annex'!$K$1:$BS$4779,MATCH(Assets!R$1&amp;"|"&amp;Assets!$B23,'Data Annex'!$K$1:$K$4779,0),MATCH(Assets!R$2,'Data Annex'!$K$1:$BS$1,0)),"")</f>
        <v>8.3968232821001007E-2</v>
      </c>
      <c r="S23" s="191">
        <f>IFERROR(INDEX('Data Annex'!$K$1:$BS$4779,MATCH(Assets!S$1&amp;"|"&amp;Assets!$B23,'Data Annex'!$K$1:$K$4779,0),MATCH(Assets!S$2,'Data Annex'!$K$1:$BS$1,0)),"")</f>
        <v>7.3405801939937426E-2</v>
      </c>
      <c r="T23" s="190">
        <f>IFERROR(INDEX('Data Annex'!$K$1:$BS$4779,MATCH(Assets!T$1&amp;"|"&amp;Assets!$B23,'Data Annex'!$K$1:$K$4779,0),MATCH(Assets!T$2,'Data Annex'!$K$1:$BS$1,0)),"")</f>
        <v>7.3814729529054934E-2</v>
      </c>
      <c r="U23" s="190">
        <f>IFERROR(INDEX('Data Annex'!$K$1:$BS$4779,MATCH(Assets!U$1&amp;"|"&amp;Assets!$B23,'Data Annex'!$K$1:$K$4779,0),MATCH(Assets!U$2,'Data Annex'!$K$1:$BS$1,0)),"")</f>
        <v>6.0464053299527469E-2</v>
      </c>
      <c r="V23" s="195">
        <f>IFERROR(INDEX('Data Annex'!$K$1:$BS$4779,MATCH(Assets!V$1&amp;"|"&amp;Assets!$B23,'Data Annex'!$K$1:$K$4779,0),MATCH(Assets!V$2,'Data Annex'!$K$1:$BS$1,0)),"")</f>
        <v>6.55813698923296E-2</v>
      </c>
      <c r="W23" t="str">
        <f>IFERROR(INDEX('Data Annex'!$K$1:$AH$4779,MATCH(Assets!AC$1&amp;"|"&amp;Assets!$B23,'Data Annex'!$K$1:$K$4779,0),MATCH(Assets!AC$2,'Data Annex'!$K$1:$AH$1,0)),"")</f>
        <v/>
      </c>
      <c r="X23" s="13"/>
      <c r="Y23" s="2"/>
      <c r="Z23" s="2"/>
      <c r="AA23" s="2"/>
      <c r="AB23" s="2"/>
      <c r="AC23" s="2"/>
    </row>
    <row r="24" spans="1:29" ht="21" customHeight="1">
      <c r="A24" s="209"/>
      <c r="B24" s="209" t="s">
        <v>22</v>
      </c>
      <c r="D24" s="219" t="str">
        <f t="shared" si="1"/>
        <v>GR</v>
      </c>
      <c r="E24" s="192">
        <f>IFERROR(INDEX('Data Annex'!$K$1:$BS$4779,MATCH(Assets!E$1&amp;"|"&amp;Assets!$B24,'Data Annex'!$K$1:$K$4779,0),MATCH(Assets!E$2,'Data Annex'!$K$1:$BS$1,0)),"")</f>
        <v>0.17187794480837321</v>
      </c>
      <c r="F24" s="192">
        <f>IFERROR(INDEX('Data Annex'!$K$1:$BS$4779,MATCH(Assets!F$1&amp;"|"&amp;Assets!$B24,'Data Annex'!$K$1:$K$4779,0),MATCH(Assets!F$2,'Data Annex'!$K$1:$BS$1,0)),"")</f>
        <v>0.13513018650828046</v>
      </c>
      <c r="G24" s="193">
        <f>IFERROR(INDEX('Data Annex'!$K$1:$BS$4779,MATCH(Assets!G$1&amp;"|"&amp;Assets!$B24,'Data Annex'!$K$1:$K$4779,0),MATCH(Assets!G$2,'Data Annex'!$K$1:$BS$1,0)),"")</f>
        <v>0.12206254981354651</v>
      </c>
      <c r="H24" s="192">
        <f>IFERROR(INDEX('Data Annex'!$K$1:$BS$4779,MATCH(Assets!H$1&amp;"|"&amp;Assets!$B24,'Data Annex'!$K$1:$K$4779,0),MATCH(Assets!H$2,'Data Annex'!$K$1:$BS$1,0)),"")</f>
        <v>3.3087010028650687E-3</v>
      </c>
      <c r="I24" s="192">
        <f>IFERROR(INDEX('Data Annex'!$K$1:$BS$4779,MATCH(Assets!I$1&amp;"|"&amp;Assets!$B24,'Data Annex'!$K$1:$K$4779,0),MATCH(Assets!I$2,'Data Annex'!$K$1:$BS$1,0)),"")</f>
        <v>3.8645495697880194E-3</v>
      </c>
      <c r="J24" s="192">
        <f>IFERROR(INDEX('Data Annex'!$K$1:$BS$4779,MATCH(Assets!J$1&amp;"|"&amp;Assets!$B24,'Data Annex'!$K$1:$K$4779,0),MATCH(Assets!J$2,'Data Annex'!$K$1:$BS$1,0)),"")</f>
        <v>4.2120725132935291E-3</v>
      </c>
      <c r="K24" s="192">
        <f>IFERROR(INDEX('Data Annex'!$K$1:$BS$4779,MATCH(Assets!K$1&amp;"|"&amp;Assets!$B24,'Data Annex'!$K$1:$K$4779,0),MATCH(Assets!K$2,'Data Annex'!$K$1:$BS$1,0)),"")</f>
        <v>0.16359880918063097</v>
      </c>
      <c r="L24" s="192">
        <f>IFERROR(INDEX('Data Annex'!$K$1:$BS$4779,MATCH(Assets!L$1&amp;"|"&amp;Assets!$B24,'Data Annex'!$K$1:$K$4779,0),MATCH(Assets!L$2,'Data Annex'!$K$1:$BS$1,0)),"")</f>
        <v>0.18645235322069839</v>
      </c>
      <c r="M24" s="196">
        <f>IFERROR(INDEX('Data Annex'!$K$1:$BS$4779,MATCH(Assets!M$1&amp;"|"&amp;Assets!$B24,'Data Annex'!$K$1:$K$4779,0),MATCH(Assets!M$2,'Data Annex'!$K$1:$BS$1,0)),"")</f>
        <v>0.20063412127370189</v>
      </c>
      <c r="N24" s="192">
        <f>IFERROR(INDEX('Data Annex'!$K$1:$BS$4779,MATCH(Assets!N$1&amp;"|"&amp;Assets!$B24,'Data Annex'!$K$1:$K$4779,0),MATCH(Assets!N$2,'Data Annex'!$K$1:$BS$1,0)),"")</f>
        <v>0.50541101364716745</v>
      </c>
      <c r="O24" s="192">
        <f>IFERROR(INDEX('Data Annex'!$K$1:$BS$4779,MATCH(Assets!O$1&amp;"|"&amp;Assets!$B24,'Data Annex'!$K$1:$K$4779,0),MATCH(Assets!O$2,'Data Annex'!$K$1:$BS$1,0)),"")</f>
        <v>0.5063162577450262</v>
      </c>
      <c r="P24" s="192">
        <f>IFERROR(INDEX('Data Annex'!$K$1:$BS$4779,MATCH(Assets!P$1&amp;"|"&amp;Assets!$B24,'Data Annex'!$K$1:$K$4779,0),MATCH(Assets!P$2,'Data Annex'!$K$1:$BS$1,0)),"")</f>
        <v>0.51101366655066205</v>
      </c>
      <c r="Q24" s="192">
        <f>IFERROR(INDEX('Data Annex'!$K$1:$BS$4779,MATCH(Assets!Q$1&amp;"|"&amp;Assets!$B24,'Data Annex'!$K$1:$K$4779,0),MATCH(Assets!Q$2,'Data Annex'!$K$1:$BS$1,0)),"")</f>
        <v>2.2780215396502247E-2</v>
      </c>
      <c r="R24" s="192">
        <f>IFERROR(INDEX('Data Annex'!$K$1:$BS$4779,MATCH(Assets!R$1&amp;"|"&amp;Assets!$B24,'Data Annex'!$K$1:$K$4779,0),MATCH(Assets!R$2,'Data Annex'!$K$1:$BS$1,0)),"")</f>
        <v>2.5362934140795195E-2</v>
      </c>
      <c r="S24" s="193">
        <f>IFERROR(INDEX('Data Annex'!$K$1:$BS$4779,MATCH(Assets!S$1&amp;"|"&amp;Assets!$B24,'Data Annex'!$K$1:$K$4779,0),MATCH(Assets!S$2,'Data Annex'!$K$1:$BS$1,0)),"")</f>
        <v>1.6361938406267734E-2</v>
      </c>
      <c r="T24" s="221">
        <f>IFERROR(INDEX('Data Annex'!$K$1:$BS$4779,MATCH(Assets!T$1&amp;"|"&amp;Assets!$B24,'Data Annex'!$K$1:$K$4779,0),MATCH(Assets!T$2,'Data Annex'!$K$1:$BS$1,0)),"")</f>
        <v>0.13302331596446107</v>
      </c>
      <c r="U24" s="221">
        <f>IFERROR(INDEX('Data Annex'!$K$1:$BS$4779,MATCH(Assets!U$1&amp;"|"&amp;Assets!$B24,'Data Annex'!$K$1:$K$4779,0),MATCH(Assets!U$2,'Data Annex'!$K$1:$BS$1,0)),"")</f>
        <v>0.14287371881215605</v>
      </c>
      <c r="V24" s="193">
        <f>IFERROR(INDEX('Data Annex'!$K$1:$BS$4779,MATCH(Assets!V$1&amp;"|"&amp;Assets!$B24,'Data Annex'!$K$1:$K$4779,0),MATCH(Assets!V$2,'Data Annex'!$K$1:$BS$1,0)),"")</f>
        <v>0.14571565144582305</v>
      </c>
      <c r="W24" t="str">
        <f>IFERROR(INDEX('Data Annex'!$K$1:$AH$4779,MATCH(Assets!AC$1&amp;"|"&amp;Assets!$B24,'Data Annex'!$K$1:$K$4779,0),MATCH(Assets!AC$2,'Data Annex'!$K$1:$AH$1,0)),"")</f>
        <v/>
      </c>
      <c r="X24" s="13"/>
      <c r="Y24" s="2"/>
      <c r="Z24" s="2"/>
      <c r="AA24" s="2"/>
      <c r="AB24" s="2"/>
      <c r="AC24" s="2"/>
    </row>
    <row r="25" spans="1:29" ht="21" customHeight="1">
      <c r="A25" s="209"/>
      <c r="B25" s="209" t="s">
        <v>90</v>
      </c>
      <c r="D25" s="219" t="str">
        <f t="shared" si="1"/>
        <v>HR</v>
      </c>
      <c r="E25" s="190">
        <f>IFERROR(INDEX('Data Annex'!$K$1:$BS$4779,MATCH(Assets!E$1&amp;"|"&amp;Assets!$B25,'Data Annex'!$K$1:$K$4779,0),MATCH(Assets!E$2,'Data Annex'!$K$1:$BS$1,0)),"")</f>
        <v>0.2757800126701988</v>
      </c>
      <c r="F25" s="190">
        <f>IFERROR(INDEX('Data Annex'!$K$1:$BS$4779,MATCH(Assets!F$1&amp;"|"&amp;Assets!$B25,'Data Annex'!$K$1:$K$4779,0),MATCH(Assets!F$2,'Data Annex'!$K$1:$BS$1,0)),"")</f>
        <v>0.22037788950536263</v>
      </c>
      <c r="G25" s="191">
        <f>IFERROR(INDEX('Data Annex'!$K$1:$BS$4779,MATCH(Assets!G$1&amp;"|"&amp;Assets!$B25,'Data Annex'!$K$1:$K$4779,0),MATCH(Assets!G$2,'Data Annex'!$K$1:$BS$1,0)),"")</f>
        <v>0.23460561427227883</v>
      </c>
      <c r="H25" s="190">
        <f>IFERROR(INDEX('Data Annex'!$K$1:$BS$4779,MATCH(Assets!H$1&amp;"|"&amp;Assets!$B25,'Data Annex'!$K$1:$K$4779,0),MATCH(Assets!H$2,'Data Annex'!$K$1:$BS$1,0)),"")</f>
        <v>6.6692747863166381E-4</v>
      </c>
      <c r="I25" s="190">
        <f>IFERROR(INDEX('Data Annex'!$K$1:$BS$4779,MATCH(Assets!I$1&amp;"|"&amp;Assets!$B25,'Data Annex'!$K$1:$K$4779,0),MATCH(Assets!I$2,'Data Annex'!$K$1:$BS$1,0)),"")</f>
        <v>5.0007556919320385E-4</v>
      </c>
      <c r="J25" s="190">
        <f>IFERROR(INDEX('Data Annex'!$K$1:$BS$4779,MATCH(Assets!J$1&amp;"|"&amp;Assets!$B25,'Data Annex'!$K$1:$K$4779,0),MATCH(Assets!J$2,'Data Annex'!$K$1:$BS$1,0)),"")</f>
        <v>5.1286853014037743E-4</v>
      </c>
      <c r="K25" s="190">
        <f>IFERROR(INDEX('Data Annex'!$K$1:$BS$4779,MATCH(Assets!K$1&amp;"|"&amp;Assets!$B25,'Data Annex'!$K$1:$K$4779,0),MATCH(Assets!K$2,'Data Annex'!$K$1:$BS$1,0)),"")</f>
        <v>0.10809741638454988</v>
      </c>
      <c r="L25" s="190">
        <f>IFERROR(INDEX('Data Annex'!$K$1:$BS$4779,MATCH(Assets!L$1&amp;"|"&amp;Assets!$B25,'Data Annex'!$K$1:$K$4779,0),MATCH(Assets!L$2,'Data Annex'!$K$1:$BS$1,0)),"")</f>
        <v>0.12075134848972004</v>
      </c>
      <c r="M25" s="191">
        <f>IFERROR(INDEX('Data Annex'!$K$1:$BS$4779,MATCH(Assets!M$1&amp;"|"&amp;Assets!$B25,'Data Annex'!$K$1:$K$4779,0),MATCH(Assets!M$2,'Data Annex'!$K$1:$BS$1,0)),"")</f>
        <v>0.12300804160191968</v>
      </c>
      <c r="N25" s="190">
        <f>IFERROR(INDEX('Data Annex'!$K$1:$BS$4779,MATCH(Assets!N$1&amp;"|"&amp;Assets!$B25,'Data Annex'!$K$1:$K$4779,0),MATCH(Assets!N$2,'Data Annex'!$K$1:$BS$1,0)),"")</f>
        <v>0.58961834056933204</v>
      </c>
      <c r="O25" s="190">
        <f>IFERROR(INDEX('Data Annex'!$K$1:$BS$4779,MATCH(Assets!O$1&amp;"|"&amp;Assets!$B25,'Data Annex'!$K$1:$K$4779,0),MATCH(Assets!O$2,'Data Annex'!$K$1:$BS$1,0)),"")</f>
        <v>0.63397863940141319</v>
      </c>
      <c r="P25" s="190">
        <f>IFERROR(INDEX('Data Annex'!$K$1:$BS$4779,MATCH(Assets!P$1&amp;"|"&amp;Assets!$B25,'Data Annex'!$K$1:$K$4779,0),MATCH(Assets!P$2,'Data Annex'!$K$1:$BS$1,0)),"")</f>
        <v>0.6168256993590906</v>
      </c>
      <c r="Q25" s="190">
        <f>IFERROR(INDEX('Data Annex'!$K$1:$BS$4779,MATCH(Assets!Q$1&amp;"|"&amp;Assets!$B25,'Data Annex'!$K$1:$K$4779,0),MATCH(Assets!Q$2,'Data Annex'!$K$1:$BS$1,0)),"")</f>
        <v>6.3175822423200741E-3</v>
      </c>
      <c r="R25" s="190">
        <f>IFERROR(INDEX('Data Annex'!$K$1:$BS$4779,MATCH(Assets!R$1&amp;"|"&amp;Assets!$B25,'Data Annex'!$K$1:$K$4779,0),MATCH(Assets!R$2,'Data Annex'!$K$1:$BS$1,0)),"")</f>
        <v>5.7160851651525211E-3</v>
      </c>
      <c r="S25" s="191">
        <f>IFERROR(INDEX('Data Annex'!$K$1:$BS$4779,MATCH(Assets!S$1&amp;"|"&amp;Assets!$B25,'Data Annex'!$K$1:$K$4779,0),MATCH(Assets!S$2,'Data Annex'!$K$1:$BS$1,0)),"")</f>
        <v>4.7364411974149872E-3</v>
      </c>
      <c r="T25" s="190">
        <f>IFERROR(INDEX('Data Annex'!$K$1:$BS$4779,MATCH(Assets!T$1&amp;"|"&amp;Assets!$B25,'Data Annex'!$K$1:$K$4779,0),MATCH(Assets!T$2,'Data Annex'!$K$1:$BS$1,0)),"")</f>
        <v>1.9519720654967449E-2</v>
      </c>
      <c r="U25" s="190">
        <f>IFERROR(INDEX('Data Annex'!$K$1:$BS$4779,MATCH(Assets!U$1&amp;"|"&amp;Assets!$B25,'Data Annex'!$K$1:$K$4779,0),MATCH(Assets!U$2,'Data Annex'!$K$1:$BS$1,0)),"")</f>
        <v>1.867596186915834E-2</v>
      </c>
      <c r="V25" s="195">
        <f>IFERROR(INDEX('Data Annex'!$K$1:$BS$4779,MATCH(Assets!V$1&amp;"|"&amp;Assets!$B25,'Data Annex'!$K$1:$K$4779,0),MATCH(Assets!V$2,'Data Annex'!$K$1:$BS$1,0)),"")</f>
        <v>2.0311335039155453E-2</v>
      </c>
      <c r="W25" t="str">
        <f>IFERROR(INDEX('Data Annex'!$K$1:$AH$4779,MATCH(Assets!AC$1&amp;"|"&amp;Assets!$B25,'Data Annex'!$K$1:$K$4779,0),MATCH(Assets!AC$2,'Data Annex'!$K$1:$AH$1,0)),"")</f>
        <v/>
      </c>
      <c r="X25" s="13"/>
      <c r="Y25" s="2"/>
      <c r="Z25" s="2"/>
      <c r="AA25" s="2"/>
      <c r="AB25" s="2"/>
      <c r="AC25" s="2"/>
    </row>
    <row r="26" spans="1:29" ht="21" customHeight="1">
      <c r="A26" s="209"/>
      <c r="B26" s="209" t="s">
        <v>23</v>
      </c>
      <c r="D26" s="219" t="str">
        <f t="shared" si="1"/>
        <v>HU</v>
      </c>
      <c r="E26" s="192">
        <f>IFERROR(INDEX('Data Annex'!$K$1:$BS$4779,MATCH(Assets!E$1&amp;"|"&amp;Assets!$B26,'Data Annex'!$K$1:$K$4779,0),MATCH(Assets!E$2,'Data Annex'!$K$1:$BS$1,0)),"")</f>
        <v>0.13472724684049531</v>
      </c>
      <c r="F26" s="192">
        <f>IFERROR(INDEX('Data Annex'!$K$1:$BS$4779,MATCH(Assets!F$1&amp;"|"&amp;Assets!$B26,'Data Annex'!$K$1:$K$4779,0),MATCH(Assets!F$2,'Data Annex'!$K$1:$BS$1,0)),"")</f>
        <v>0.15861794426705719</v>
      </c>
      <c r="G26" s="193">
        <f>IFERROR(INDEX('Data Annex'!$K$1:$BS$4779,MATCH(Assets!G$1&amp;"|"&amp;Assets!$B26,'Data Annex'!$K$1:$K$4779,0),MATCH(Assets!G$2,'Data Annex'!$K$1:$BS$1,0)),"")</f>
        <v>0.17431436590426835</v>
      </c>
      <c r="H26" s="192">
        <f>IFERROR(INDEX('Data Annex'!$K$1:$BS$4779,MATCH(Assets!H$1&amp;"|"&amp;Assets!$B26,'Data Annex'!$K$1:$K$4779,0),MATCH(Assets!H$2,'Data Annex'!$K$1:$BS$1,0)),"")</f>
        <v>2.3643729315891782E-3</v>
      </c>
      <c r="I26" s="192">
        <f>IFERROR(INDEX('Data Annex'!$K$1:$BS$4779,MATCH(Assets!I$1&amp;"|"&amp;Assets!$B26,'Data Annex'!$K$1:$K$4779,0),MATCH(Assets!I$2,'Data Annex'!$K$1:$BS$1,0)),"")</f>
        <v>2.9787133290867648E-3</v>
      </c>
      <c r="J26" s="192">
        <f>IFERROR(INDEX('Data Annex'!$K$1:$BS$4779,MATCH(Assets!J$1&amp;"|"&amp;Assets!$B26,'Data Annex'!$K$1:$K$4779,0),MATCH(Assets!J$2,'Data Annex'!$K$1:$BS$1,0)),"")</f>
        <v>3.3346612557067909E-3</v>
      </c>
      <c r="K26" s="192">
        <f>IFERROR(INDEX('Data Annex'!$K$1:$BS$4779,MATCH(Assets!K$1&amp;"|"&amp;Assets!$B26,'Data Annex'!$K$1:$K$4779,0),MATCH(Assets!K$2,'Data Annex'!$K$1:$BS$1,0)),"")</f>
        <v>0.22281758644116889</v>
      </c>
      <c r="L26" s="192">
        <f>IFERROR(INDEX('Data Annex'!$K$1:$BS$4779,MATCH(Assets!L$1&amp;"|"&amp;Assets!$B26,'Data Annex'!$K$1:$K$4779,0),MATCH(Assets!L$2,'Data Annex'!$K$1:$BS$1,0)),"")</f>
        <v>0.22381892364670719</v>
      </c>
      <c r="M26" s="196">
        <f>IFERROR(INDEX('Data Annex'!$K$1:$BS$4779,MATCH(Assets!M$1&amp;"|"&amp;Assets!$B26,'Data Annex'!$K$1:$K$4779,0),MATCH(Assets!M$2,'Data Annex'!$K$1:$BS$1,0)),"")</f>
        <v>0.21589541113274249</v>
      </c>
      <c r="N26" s="192">
        <f>IFERROR(INDEX('Data Annex'!$K$1:$BS$4779,MATCH(Assets!N$1&amp;"|"&amp;Assets!$B26,'Data Annex'!$K$1:$K$4779,0),MATCH(Assets!N$2,'Data Annex'!$K$1:$BS$1,0)),"")</f>
        <v>0.58165247850574675</v>
      </c>
      <c r="O26" s="192">
        <f>IFERROR(INDEX('Data Annex'!$K$1:$BS$4779,MATCH(Assets!O$1&amp;"|"&amp;Assets!$B26,'Data Annex'!$K$1:$K$4779,0),MATCH(Assets!O$2,'Data Annex'!$K$1:$BS$1,0)),"")</f>
        <v>0.56823085756315383</v>
      </c>
      <c r="P26" s="192">
        <f>IFERROR(INDEX('Data Annex'!$K$1:$BS$4779,MATCH(Assets!P$1&amp;"|"&amp;Assets!$B26,'Data Annex'!$K$1:$K$4779,0),MATCH(Assets!P$2,'Data Annex'!$K$1:$BS$1,0)),"")</f>
        <v>0.56250879380412988</v>
      </c>
      <c r="Q26" s="192">
        <f>IFERROR(INDEX('Data Annex'!$K$1:$BS$4779,MATCH(Assets!Q$1&amp;"|"&amp;Assets!$B26,'Data Annex'!$K$1:$K$4779,0),MATCH(Assets!Q$2,'Data Annex'!$K$1:$BS$1,0)),"")</f>
        <v>3.1197986509851641E-2</v>
      </c>
      <c r="R26" s="192">
        <f>IFERROR(INDEX('Data Annex'!$K$1:$BS$4779,MATCH(Assets!R$1&amp;"|"&amp;Assets!$B26,'Data Annex'!$K$1:$K$4779,0),MATCH(Assets!R$2,'Data Annex'!$K$1:$BS$1,0)),"")</f>
        <v>1.567323585944928E-2</v>
      </c>
      <c r="S26" s="193">
        <f>IFERROR(INDEX('Data Annex'!$K$1:$BS$4779,MATCH(Assets!S$1&amp;"|"&amp;Assets!$B26,'Data Annex'!$K$1:$K$4779,0),MATCH(Assets!S$2,'Data Annex'!$K$1:$BS$1,0)),"")</f>
        <v>1.1824196373257625E-2</v>
      </c>
      <c r="T26" s="221">
        <f>IFERROR(INDEX('Data Annex'!$K$1:$BS$4779,MATCH(Assets!T$1&amp;"|"&amp;Assets!$B26,'Data Annex'!$K$1:$K$4779,0),MATCH(Assets!T$2,'Data Annex'!$K$1:$BS$1,0)),"")</f>
        <v>2.724032877118493E-2</v>
      </c>
      <c r="U26" s="221">
        <f>IFERROR(INDEX('Data Annex'!$K$1:$BS$4779,MATCH(Assets!U$1&amp;"|"&amp;Assets!$B26,'Data Annex'!$K$1:$K$4779,0),MATCH(Assets!U$2,'Data Annex'!$K$1:$BS$1,0)),"")</f>
        <v>3.0680325334545632E-2</v>
      </c>
      <c r="V26" s="193">
        <f>IFERROR(INDEX('Data Annex'!$K$1:$BS$4779,MATCH(Assets!V$1&amp;"|"&amp;Assets!$B26,'Data Annex'!$K$1:$K$4779,0),MATCH(Assets!V$2,'Data Annex'!$K$1:$BS$1,0)),"")</f>
        <v>3.2122571529854468E-2</v>
      </c>
      <c r="W26" t="str">
        <f>IFERROR(INDEX('Data Annex'!$K$1:$AH$4779,MATCH(Assets!AC$1&amp;"|"&amp;Assets!$B26,'Data Annex'!$K$1:$K$4779,0),MATCH(Assets!AC$2,'Data Annex'!$K$1:$AH$1,0)),"")</f>
        <v/>
      </c>
      <c r="X26" s="13"/>
      <c r="Y26" s="2"/>
      <c r="Z26" s="2"/>
      <c r="AA26" s="2"/>
      <c r="AB26" s="2"/>
      <c r="AC26" s="2"/>
    </row>
    <row r="27" spans="1:29" ht="21" customHeight="1">
      <c r="A27" s="209"/>
      <c r="B27" s="209" t="s">
        <v>24</v>
      </c>
      <c r="D27" s="219" t="str">
        <f t="shared" si="1"/>
        <v>IE</v>
      </c>
      <c r="E27" s="190">
        <f>IFERROR(INDEX('Data Annex'!$K$1:$BS$4779,MATCH(Assets!E$1&amp;"|"&amp;Assets!$B27,'Data Annex'!$K$1:$K$4779,0),MATCH(Assets!E$2,'Data Annex'!$K$1:$BS$1,0)),"")</f>
        <v>0.27854264211253771</v>
      </c>
      <c r="F27" s="190">
        <f>IFERROR(INDEX('Data Annex'!$K$1:$BS$4779,MATCH(Assets!F$1&amp;"|"&amp;Assets!$B27,'Data Annex'!$K$1:$K$4779,0),MATCH(Assets!F$2,'Data Annex'!$K$1:$BS$1,0)),"")</f>
        <v>0.2565252355490813</v>
      </c>
      <c r="G27" s="191">
        <f>IFERROR(INDEX('Data Annex'!$K$1:$BS$4779,MATCH(Assets!G$1&amp;"|"&amp;Assets!$B27,'Data Annex'!$K$1:$K$4779,0),MATCH(Assets!G$2,'Data Annex'!$K$1:$BS$1,0)),"")</f>
        <v>0.272634097456322</v>
      </c>
      <c r="H27" s="190">
        <f>IFERROR(INDEX('Data Annex'!$K$1:$BS$4779,MATCH(Assets!H$1&amp;"|"&amp;Assets!$B27,'Data Annex'!$K$1:$K$4779,0),MATCH(Assets!H$2,'Data Annex'!$K$1:$BS$1,0)),"")</f>
        <v>1.5234964490317485E-3</v>
      </c>
      <c r="I27" s="190">
        <f>IFERROR(INDEX('Data Annex'!$K$1:$BS$4779,MATCH(Assets!I$1&amp;"|"&amp;Assets!$B27,'Data Annex'!$K$1:$K$4779,0),MATCH(Assets!I$2,'Data Annex'!$K$1:$BS$1,0)),"")</f>
        <v>1.6077697426878836E-3</v>
      </c>
      <c r="J27" s="190">
        <f>IFERROR(INDEX('Data Annex'!$K$1:$BS$4779,MATCH(Assets!J$1&amp;"|"&amp;Assets!$B27,'Data Annex'!$K$1:$K$4779,0),MATCH(Assets!J$2,'Data Annex'!$K$1:$BS$1,0)),"")</f>
        <v>1.6483778310654171E-3</v>
      </c>
      <c r="K27" s="190">
        <f>IFERROR(INDEX('Data Annex'!$K$1:$BS$4779,MATCH(Assets!K$1&amp;"|"&amp;Assets!$B27,'Data Annex'!$K$1:$K$4779,0),MATCH(Assets!K$2,'Data Annex'!$K$1:$BS$1,0)),"")</f>
        <v>0.10833468719977872</v>
      </c>
      <c r="L27" s="190">
        <f>IFERROR(INDEX('Data Annex'!$K$1:$BS$4779,MATCH(Assets!L$1&amp;"|"&amp;Assets!$B27,'Data Annex'!$K$1:$K$4779,0),MATCH(Assets!L$2,'Data Annex'!$K$1:$BS$1,0)),"")</f>
        <v>0.11113890967847712</v>
      </c>
      <c r="M27" s="191">
        <f>IFERROR(INDEX('Data Annex'!$K$1:$BS$4779,MATCH(Assets!M$1&amp;"|"&amp;Assets!$B27,'Data Annex'!$K$1:$K$4779,0),MATCH(Assets!M$2,'Data Annex'!$K$1:$BS$1,0)),"")</f>
        <v>0.12046206405742881</v>
      </c>
      <c r="N27" s="190">
        <f>IFERROR(INDEX('Data Annex'!$K$1:$BS$4779,MATCH(Assets!N$1&amp;"|"&amp;Assets!$B27,'Data Annex'!$K$1:$K$4779,0),MATCH(Assets!N$2,'Data Annex'!$K$1:$BS$1,0)),"")</f>
        <v>0.48490728052873422</v>
      </c>
      <c r="O27" s="190">
        <f>IFERROR(INDEX('Data Annex'!$K$1:$BS$4779,MATCH(Assets!O$1&amp;"|"&amp;Assets!$B27,'Data Annex'!$K$1:$K$4779,0),MATCH(Assets!O$2,'Data Annex'!$K$1:$BS$1,0)),"")</f>
        <v>0.47771121872606026</v>
      </c>
      <c r="P27" s="190">
        <f>IFERROR(INDEX('Data Annex'!$K$1:$BS$4779,MATCH(Assets!P$1&amp;"|"&amp;Assets!$B27,'Data Annex'!$K$1:$K$4779,0),MATCH(Assets!P$2,'Data Annex'!$K$1:$BS$1,0)),"")</f>
        <v>0.47627927848885238</v>
      </c>
      <c r="Q27" s="190">
        <f>IFERROR(INDEX('Data Annex'!$K$1:$BS$4779,MATCH(Assets!Q$1&amp;"|"&amp;Assets!$B27,'Data Annex'!$K$1:$K$4779,0),MATCH(Assets!Q$2,'Data Annex'!$K$1:$BS$1,0)),"")</f>
        <v>7.4899591865921045E-2</v>
      </c>
      <c r="R27" s="190">
        <f>IFERROR(INDEX('Data Annex'!$K$1:$BS$4779,MATCH(Assets!R$1&amp;"|"&amp;Assets!$B27,'Data Annex'!$K$1:$K$4779,0),MATCH(Assets!R$2,'Data Annex'!$K$1:$BS$1,0)),"")</f>
        <v>8.7045499756632033E-2</v>
      </c>
      <c r="S27" s="191">
        <f>IFERROR(INDEX('Data Annex'!$K$1:$BS$4779,MATCH(Assets!S$1&amp;"|"&amp;Assets!$B27,'Data Annex'!$K$1:$K$4779,0),MATCH(Assets!S$2,'Data Annex'!$K$1:$BS$1,0)),"")</f>
        <v>8.0702632546670219E-2</v>
      </c>
      <c r="T27" s="190">
        <f>IFERROR(INDEX('Data Annex'!$K$1:$BS$4779,MATCH(Assets!T$1&amp;"|"&amp;Assets!$B27,'Data Annex'!$K$1:$K$4779,0),MATCH(Assets!T$2,'Data Annex'!$K$1:$BS$1,0)),"")</f>
        <v>5.1792301838706631E-2</v>
      </c>
      <c r="U27" s="190">
        <f>IFERROR(INDEX('Data Annex'!$K$1:$BS$4779,MATCH(Assets!U$1&amp;"|"&amp;Assets!$B27,'Data Annex'!$K$1:$K$4779,0),MATCH(Assets!U$2,'Data Annex'!$K$1:$BS$1,0)),"")</f>
        <v>6.597136654800953E-2</v>
      </c>
      <c r="V27" s="195">
        <f>IFERROR(INDEX('Data Annex'!$K$1:$BS$4779,MATCH(Assets!V$1&amp;"|"&amp;Assets!$B27,'Data Annex'!$K$1:$K$4779,0),MATCH(Assets!V$2,'Data Annex'!$K$1:$BS$1,0)),"")</f>
        <v>4.8273549597318215E-2</v>
      </c>
      <c r="W27" t="str">
        <f>IFERROR(INDEX('Data Annex'!$K$1:$AH$4779,MATCH(Assets!AC$1&amp;"|"&amp;Assets!$B27,'Data Annex'!$K$1:$K$4779,0),MATCH(Assets!AC$2,'Data Annex'!$K$1:$AH$1,0)),"")</f>
        <v/>
      </c>
      <c r="X27" s="13"/>
      <c r="Y27" s="2"/>
      <c r="Z27" s="2"/>
      <c r="AA27" s="2"/>
      <c r="AB27" s="2"/>
      <c r="AC27" s="2"/>
    </row>
    <row r="28" spans="1:29" ht="21" customHeight="1">
      <c r="A28" s="209"/>
      <c r="B28" s="209" t="s">
        <v>1386</v>
      </c>
      <c r="D28" s="219" t="str">
        <f t="shared" si="1"/>
        <v>IS</v>
      </c>
      <c r="E28" s="192">
        <f>IFERROR(INDEX('Data Annex'!$K$1:$BS$4779,MATCH(Assets!E$1&amp;"|"&amp;Assets!$B28,'Data Annex'!$K$1:$K$4779,0),MATCH(Assets!E$2,'Data Annex'!$K$1:$BS$1,0)),"")</f>
        <v>7.804427046512051E-2</v>
      </c>
      <c r="F28" s="192">
        <f>IFERROR(INDEX('Data Annex'!$K$1:$BS$4779,MATCH(Assets!F$1&amp;"|"&amp;Assets!$B28,'Data Annex'!$K$1:$K$4779,0),MATCH(Assets!F$2,'Data Annex'!$K$1:$BS$1,0)),"")</f>
        <v>8.651485380104755E-2</v>
      </c>
      <c r="G28" s="193">
        <f>IFERROR(INDEX('Data Annex'!$K$1:$BS$4779,MATCH(Assets!G$1&amp;"|"&amp;Assets!$B28,'Data Annex'!$K$1:$K$4779,0),MATCH(Assets!G$2,'Data Annex'!$K$1:$BS$1,0)),"")</f>
        <v>7.2090665221694633E-2</v>
      </c>
      <c r="H28" s="192">
        <f>IFERROR(INDEX('Data Annex'!$K$1:$BS$4779,MATCH(Assets!H$1&amp;"|"&amp;Assets!$B28,'Data Annex'!$K$1:$K$4779,0),MATCH(Assets!H$2,'Data Annex'!$K$1:$BS$1,0)),"")</f>
        <v>1.5908366802076496E-2</v>
      </c>
      <c r="I28" s="192">
        <f>IFERROR(INDEX('Data Annex'!$K$1:$BS$4779,MATCH(Assets!I$1&amp;"|"&amp;Assets!$B28,'Data Annex'!$K$1:$K$4779,0),MATCH(Assets!I$2,'Data Annex'!$K$1:$BS$1,0)),"")</f>
        <v>1.174207630139118E-2</v>
      </c>
      <c r="J28" s="192">
        <f>IFERROR(INDEX('Data Annex'!$K$1:$BS$4779,MATCH(Assets!J$1&amp;"|"&amp;Assets!$B28,'Data Annex'!$K$1:$K$4779,0),MATCH(Assets!J$2,'Data Annex'!$K$1:$BS$1,0)),"")</f>
        <v>1.4196607318727416E-2</v>
      </c>
      <c r="K28" s="192">
        <f>IFERROR(INDEX('Data Annex'!$K$1:$BS$4779,MATCH(Assets!K$1&amp;"|"&amp;Assets!$B28,'Data Annex'!$K$1:$K$4779,0),MATCH(Assets!K$2,'Data Annex'!$K$1:$BS$1,0)),"")</f>
        <v>8.2552036158391809E-2</v>
      </c>
      <c r="L28" s="192">
        <f>IFERROR(INDEX('Data Annex'!$K$1:$BS$4779,MATCH(Assets!L$1&amp;"|"&amp;Assets!$B28,'Data Annex'!$K$1:$K$4779,0),MATCH(Assets!L$2,'Data Annex'!$K$1:$BS$1,0)),"")</f>
        <v>9.4871926483922023E-2</v>
      </c>
      <c r="M28" s="196">
        <f>IFERROR(INDEX('Data Annex'!$K$1:$BS$4779,MATCH(Assets!M$1&amp;"|"&amp;Assets!$B28,'Data Annex'!$K$1:$K$4779,0),MATCH(Assets!M$2,'Data Annex'!$K$1:$BS$1,0)),"")</f>
        <v>9.2504112725579804E-2</v>
      </c>
      <c r="N28" s="192">
        <f>IFERROR(INDEX('Data Annex'!$K$1:$BS$4779,MATCH(Assets!N$1&amp;"|"&amp;Assets!$B28,'Data Annex'!$K$1:$K$4779,0),MATCH(Assets!N$2,'Data Annex'!$K$1:$BS$1,0)),"")</f>
        <v>0.8033914677672237</v>
      </c>
      <c r="O28" s="192">
        <f>IFERROR(INDEX('Data Annex'!$K$1:$BS$4779,MATCH(Assets!O$1&amp;"|"&amp;Assets!$B28,'Data Annex'!$K$1:$K$4779,0),MATCH(Assets!O$2,'Data Annex'!$K$1:$BS$1,0)),"")</f>
        <v>0.78164250938797619</v>
      </c>
      <c r="P28" s="192">
        <f>IFERROR(INDEX('Data Annex'!$K$1:$BS$4779,MATCH(Assets!P$1&amp;"|"&amp;Assets!$B28,'Data Annex'!$K$1:$K$4779,0),MATCH(Assets!P$2,'Data Annex'!$K$1:$BS$1,0)),"")</f>
        <v>0.80152261869366581</v>
      </c>
      <c r="Q28" s="192">
        <f>IFERROR(INDEX('Data Annex'!$K$1:$BS$4779,MATCH(Assets!Q$1&amp;"|"&amp;Assets!$B28,'Data Annex'!$K$1:$K$4779,0),MATCH(Assets!Q$2,'Data Annex'!$K$1:$BS$1,0)),"")</f>
        <v>4.1574425419454077E-3</v>
      </c>
      <c r="R28" s="192">
        <f>IFERROR(INDEX('Data Annex'!$K$1:$BS$4779,MATCH(Assets!R$1&amp;"|"&amp;Assets!$B28,'Data Annex'!$K$1:$K$4779,0),MATCH(Assets!R$2,'Data Annex'!$K$1:$BS$1,0)),"")</f>
        <v>3.350763943681508E-3</v>
      </c>
      <c r="S28" s="193">
        <f>IFERROR(INDEX('Data Annex'!$K$1:$BS$4779,MATCH(Assets!S$1&amp;"|"&amp;Assets!$B28,'Data Annex'!$K$1:$K$4779,0),MATCH(Assets!S$2,'Data Annex'!$K$1:$BS$1,0)),"")</f>
        <v>3.9134226291135882E-3</v>
      </c>
      <c r="T28" s="221">
        <f>IFERROR(INDEX('Data Annex'!$K$1:$BS$4779,MATCH(Assets!T$1&amp;"|"&amp;Assets!$B28,'Data Annex'!$K$1:$K$4779,0),MATCH(Assets!T$2,'Data Annex'!$K$1:$BS$1,0)),"")</f>
        <v>1.5946416265656849E-2</v>
      </c>
      <c r="U28" s="221">
        <f>IFERROR(INDEX('Data Annex'!$K$1:$BS$4779,MATCH(Assets!U$1&amp;"|"&amp;Assets!$B28,'Data Annex'!$K$1:$K$4779,0),MATCH(Assets!U$2,'Data Annex'!$K$1:$BS$1,0)),"")</f>
        <v>2.1877870081981655E-2</v>
      </c>
      <c r="V28" s="193">
        <f>IFERROR(INDEX('Data Annex'!$K$1:$BS$4779,MATCH(Assets!V$1&amp;"|"&amp;Assets!$B28,'Data Annex'!$K$1:$K$4779,0),MATCH(Assets!V$2,'Data Annex'!$K$1:$BS$1,0)),"")</f>
        <v>1.5772573411021531E-2</v>
      </c>
      <c r="W28" t="str">
        <f>IFERROR(INDEX('Data Annex'!$K$1:$AH$4779,MATCH(Assets!AC$1&amp;"|"&amp;Assets!$B28,'Data Annex'!$K$1:$K$4779,0),MATCH(Assets!AC$2,'Data Annex'!$K$1:$AH$1,0)),"")</f>
        <v/>
      </c>
      <c r="X28" s="13"/>
      <c r="Y28" s="2"/>
      <c r="Z28" s="2"/>
      <c r="AA28" s="2"/>
      <c r="AB28" s="2"/>
      <c r="AC28" s="2"/>
    </row>
    <row r="29" spans="1:29" ht="21" customHeight="1">
      <c r="A29" s="209"/>
      <c r="B29" s="209" t="s">
        <v>25</v>
      </c>
      <c r="D29" s="219" t="str">
        <f t="shared" si="1"/>
        <v>IT</v>
      </c>
      <c r="E29" s="190">
        <f>IFERROR(INDEX('Data Annex'!$K$1:$BS$4779,MATCH(Assets!E$1&amp;"|"&amp;Assets!$B29,'Data Annex'!$K$1:$K$4779,0),MATCH(Assets!E$2,'Data Annex'!$K$1:$BS$1,0)),"")</f>
        <v>0.12006519563768953</v>
      </c>
      <c r="F29" s="190">
        <f>IFERROR(INDEX('Data Annex'!$K$1:$BS$4779,MATCH(Assets!F$1&amp;"|"&amp;Assets!$B29,'Data Annex'!$K$1:$K$4779,0),MATCH(Assets!F$2,'Data Annex'!$K$1:$BS$1,0)),"")</f>
        <v>9.7265182681262607E-2</v>
      </c>
      <c r="G29" s="191">
        <f>IFERROR(INDEX('Data Annex'!$K$1:$BS$4779,MATCH(Assets!G$1&amp;"|"&amp;Assets!$B29,'Data Annex'!$K$1:$K$4779,0),MATCH(Assets!G$2,'Data Annex'!$K$1:$BS$1,0)),"")</f>
        <v>9.2326790368214909E-2</v>
      </c>
      <c r="H29" s="190">
        <f>IFERROR(INDEX('Data Annex'!$K$1:$BS$4779,MATCH(Assets!H$1&amp;"|"&amp;Assets!$B29,'Data Annex'!$K$1:$K$4779,0),MATCH(Assets!H$2,'Data Annex'!$K$1:$BS$1,0)),"")</f>
        <v>1.011351246971468E-2</v>
      </c>
      <c r="I29" s="190">
        <f>IFERROR(INDEX('Data Annex'!$K$1:$BS$4779,MATCH(Assets!I$1&amp;"|"&amp;Assets!$B29,'Data Annex'!$K$1:$K$4779,0),MATCH(Assets!I$2,'Data Annex'!$K$1:$BS$1,0)),"")</f>
        <v>1.0872828898801024E-2</v>
      </c>
      <c r="J29" s="190">
        <f>IFERROR(INDEX('Data Annex'!$K$1:$BS$4779,MATCH(Assets!J$1&amp;"|"&amp;Assets!$B29,'Data Annex'!$K$1:$K$4779,0),MATCH(Assets!J$2,'Data Annex'!$K$1:$BS$1,0)),"")</f>
        <v>1.2676664791975717E-2</v>
      </c>
      <c r="K29" s="190">
        <f>IFERROR(INDEX('Data Annex'!$K$1:$BS$4779,MATCH(Assets!K$1&amp;"|"&amp;Assets!$B29,'Data Annex'!$K$1:$K$4779,0),MATCH(Assets!K$2,'Data Annex'!$K$1:$BS$1,0)),"")</f>
        <v>0.20112791875067859</v>
      </c>
      <c r="L29" s="190">
        <f>IFERROR(INDEX('Data Annex'!$K$1:$BS$4779,MATCH(Assets!L$1&amp;"|"&amp;Assets!$B29,'Data Annex'!$K$1:$K$4779,0),MATCH(Assets!L$2,'Data Annex'!$K$1:$BS$1,0)),"")</f>
        <v>0.21408746004755896</v>
      </c>
      <c r="M29" s="191">
        <f>IFERROR(INDEX('Data Annex'!$K$1:$BS$4779,MATCH(Assets!M$1&amp;"|"&amp;Assets!$B29,'Data Annex'!$K$1:$K$4779,0),MATCH(Assets!M$2,'Data Annex'!$K$1:$BS$1,0)),"")</f>
        <v>0.22015908074034468</v>
      </c>
      <c r="N29" s="190">
        <f>IFERROR(INDEX('Data Annex'!$K$1:$BS$4779,MATCH(Assets!N$1&amp;"|"&amp;Assets!$B29,'Data Annex'!$K$1:$K$4779,0),MATCH(Assets!N$2,'Data Annex'!$K$1:$BS$1,0)),"")</f>
        <v>0.57479930026093884</v>
      </c>
      <c r="O29" s="190">
        <f>IFERROR(INDEX('Data Annex'!$K$1:$BS$4779,MATCH(Assets!O$1&amp;"|"&amp;Assets!$B29,'Data Annex'!$K$1:$K$4779,0),MATCH(Assets!O$2,'Data Annex'!$K$1:$BS$1,0)),"")</f>
        <v>0.58238482407089354</v>
      </c>
      <c r="P29" s="190">
        <f>IFERROR(INDEX('Data Annex'!$K$1:$BS$4779,MATCH(Assets!P$1&amp;"|"&amp;Assets!$B29,'Data Annex'!$K$1:$K$4779,0),MATCH(Assets!P$2,'Data Annex'!$K$1:$BS$1,0)),"")</f>
        <v>0.57902124143213052</v>
      </c>
      <c r="Q29" s="190">
        <f>IFERROR(INDEX('Data Annex'!$K$1:$BS$4779,MATCH(Assets!Q$1&amp;"|"&amp;Assets!$B29,'Data Annex'!$K$1:$K$4779,0),MATCH(Assets!Q$2,'Data Annex'!$K$1:$BS$1,0)),"")</f>
        <v>3.8743667525033665E-2</v>
      </c>
      <c r="R29" s="190">
        <f>IFERROR(INDEX('Data Annex'!$K$1:$BS$4779,MATCH(Assets!R$1&amp;"|"&amp;Assets!$B29,'Data Annex'!$K$1:$K$4779,0),MATCH(Assets!R$2,'Data Annex'!$K$1:$BS$1,0)),"")</f>
        <v>3.5897379058118663E-2</v>
      </c>
      <c r="S29" s="191">
        <f>IFERROR(INDEX('Data Annex'!$K$1:$BS$4779,MATCH(Assets!S$1&amp;"|"&amp;Assets!$B29,'Data Annex'!$K$1:$K$4779,0),MATCH(Assets!S$2,'Data Annex'!$K$1:$BS$1,0)),"")</f>
        <v>2.9902284226303848E-2</v>
      </c>
      <c r="T29" s="190">
        <f>IFERROR(INDEX('Data Annex'!$K$1:$BS$4779,MATCH(Assets!T$1&amp;"|"&amp;Assets!$B29,'Data Annex'!$K$1:$K$4779,0),MATCH(Assets!T$2,'Data Annex'!$K$1:$BS$1,0)),"")</f>
        <v>5.5150405355195123E-2</v>
      </c>
      <c r="U29" s="190">
        <f>IFERROR(INDEX('Data Annex'!$K$1:$BS$4779,MATCH(Assets!U$1&amp;"|"&amp;Assets!$B29,'Data Annex'!$K$1:$K$4779,0),MATCH(Assets!U$2,'Data Annex'!$K$1:$BS$1,0)),"")</f>
        <v>5.9492325242596213E-2</v>
      </c>
      <c r="V29" s="195">
        <f>IFERROR(INDEX('Data Annex'!$K$1:$BS$4779,MATCH(Assets!V$1&amp;"|"&amp;Assets!$B29,'Data Annex'!$K$1:$K$4779,0),MATCH(Assets!V$2,'Data Annex'!$K$1:$BS$1,0)),"")</f>
        <v>6.5913938441030342E-2</v>
      </c>
      <c r="W29" t="str">
        <f>IFERROR(INDEX('Data Annex'!$K$1:$AH$4779,MATCH(Assets!AC$1&amp;"|"&amp;Assets!$B29,'Data Annex'!$K$1:$K$4779,0),MATCH(Assets!AC$2,'Data Annex'!$K$1:$AH$1,0)),"")</f>
        <v/>
      </c>
      <c r="X29" s="13"/>
      <c r="Y29" s="2"/>
      <c r="Z29" s="2"/>
      <c r="AA29" s="2"/>
      <c r="AB29" s="2"/>
      <c r="AC29" s="2"/>
    </row>
    <row r="30" spans="1:29" ht="21" customHeight="1">
      <c r="A30" s="209"/>
      <c r="B30" s="209" t="s">
        <v>5610</v>
      </c>
      <c r="D30" s="219" t="s">
        <v>5610</v>
      </c>
      <c r="E30" s="192">
        <f>IFERROR(INDEX('Data Annex'!$K$1:$BS$4779,MATCH(Assets!E$1&amp;"|"&amp;Assets!$B30,'Data Annex'!$K$1:$K$4779,0),MATCH(Assets!E$2,'Data Annex'!$K$1:$BS$1,0)),"")</f>
        <v>0.13884127744365352</v>
      </c>
      <c r="F30" s="192">
        <f>IFERROR(INDEX('Data Annex'!$K$1:$BS$4779,MATCH(Assets!F$1&amp;"|"&amp;Assets!$B30,'Data Annex'!$K$1:$K$4779,0),MATCH(Assets!F$2,'Data Annex'!$K$1:$BS$1,0)),"")</f>
        <v>0.14270376121847536</v>
      </c>
      <c r="G30" s="193">
        <f>IFERROR(INDEX('Data Annex'!$K$1:$BS$4779,MATCH(Assets!G$1&amp;"|"&amp;Assets!$B30,'Data Annex'!$K$1:$K$4779,0),MATCH(Assets!G$2,'Data Annex'!$K$1:$BS$1,0)),"")</f>
        <v>0.13732065960096981</v>
      </c>
      <c r="H30" s="192">
        <f>IFERROR(INDEX('Data Annex'!$K$1:$BS$4779,MATCH(Assets!H$1&amp;"|"&amp;Assets!$B30,'Data Annex'!$K$1:$K$4779,0),MATCH(Assets!H$2,'Data Annex'!$K$1:$BS$1,0)),"")</f>
        <v>5.3503515086124435E-2</v>
      </c>
      <c r="I30" s="192">
        <f>IFERROR(INDEX('Data Annex'!$K$1:$BS$4779,MATCH(Assets!I$1&amp;"|"&amp;Assets!$B30,'Data Annex'!$K$1:$K$4779,0),MATCH(Assets!I$2,'Data Annex'!$K$1:$BS$1,0)),"")</f>
        <v>5.2868885023819728E-2</v>
      </c>
      <c r="J30" s="192">
        <f>IFERROR(INDEX('Data Annex'!$K$1:$BS$4779,MATCH(Assets!J$1&amp;"|"&amp;Assets!$B30,'Data Annex'!$K$1:$K$4779,0),MATCH(Assets!J$2,'Data Annex'!$K$1:$BS$1,0)),"")</f>
        <v>5.006335953491093E-2</v>
      </c>
      <c r="K30" s="192">
        <f>IFERROR(INDEX('Data Annex'!$K$1:$BS$4779,MATCH(Assets!K$1&amp;"|"&amp;Assets!$B30,'Data Annex'!$K$1:$K$4779,0),MATCH(Assets!K$2,'Data Annex'!$K$1:$BS$1,0)),"")</f>
        <v>0.18977066307351401</v>
      </c>
      <c r="L30" s="192">
        <f>IFERROR(INDEX('Data Annex'!$K$1:$BS$4779,MATCH(Assets!L$1&amp;"|"&amp;Assets!$B30,'Data Annex'!$K$1:$K$4779,0),MATCH(Assets!L$2,'Data Annex'!$K$1:$BS$1,0)),"")</f>
        <v>0.17952628386651151</v>
      </c>
      <c r="M30" s="196">
        <f>IFERROR(INDEX('Data Annex'!$K$1:$BS$4779,MATCH(Assets!M$1&amp;"|"&amp;Assets!$B30,'Data Annex'!$K$1:$K$4779,0),MATCH(Assets!M$2,'Data Annex'!$K$1:$BS$1,0)),"")</f>
        <v>0.18343342757629771</v>
      </c>
      <c r="N30" s="192">
        <f>IFERROR(INDEX('Data Annex'!$K$1:$BS$4779,MATCH(Assets!N$1&amp;"|"&amp;Assets!$B30,'Data Annex'!$K$1:$K$4779,0),MATCH(Assets!N$2,'Data Annex'!$K$1:$BS$1,0)),"")</f>
        <v>0.55978920505559193</v>
      </c>
      <c r="O30" s="192">
        <f>IFERROR(INDEX('Data Annex'!$K$1:$BS$4779,MATCH(Assets!O$1&amp;"|"&amp;Assets!$B30,'Data Annex'!$K$1:$K$4779,0),MATCH(Assets!O$2,'Data Annex'!$K$1:$BS$1,0)),"")</f>
        <v>0.56326406147120978</v>
      </c>
      <c r="P30" s="192">
        <f>IFERROR(INDEX('Data Annex'!$K$1:$BS$4779,MATCH(Assets!P$1&amp;"|"&amp;Assets!$B30,'Data Annex'!$K$1:$K$4779,0),MATCH(Assets!P$2,'Data Annex'!$K$1:$BS$1,0)),"")</f>
        <v>0.57171611712119164</v>
      </c>
      <c r="Q30" s="192">
        <f>IFERROR(INDEX('Data Annex'!$K$1:$BS$4779,MATCH(Assets!Q$1&amp;"|"&amp;Assets!$B30,'Data Annex'!$K$1:$K$4779,0),MATCH(Assets!Q$2,'Data Annex'!$K$1:$BS$1,0)),"")</f>
        <v>1.9638091871581598E-2</v>
      </c>
      <c r="R30" s="192">
        <f>IFERROR(INDEX('Data Annex'!$K$1:$BS$4779,MATCH(Assets!R$1&amp;"|"&amp;Assets!$B30,'Data Annex'!$K$1:$K$4779,0),MATCH(Assets!R$2,'Data Annex'!$K$1:$BS$1,0)),"")</f>
        <v>2.2258762371930932E-2</v>
      </c>
      <c r="S30" s="193">
        <f>IFERROR(INDEX('Data Annex'!$K$1:$BS$4779,MATCH(Assets!S$1&amp;"|"&amp;Assets!$B30,'Data Annex'!$K$1:$K$4779,0),MATCH(Assets!S$2,'Data Annex'!$K$1:$BS$1,0)),"")</f>
        <v>1.6942703808612649E-2</v>
      </c>
      <c r="T30" s="221">
        <f>IFERROR(INDEX('Data Annex'!$K$1:$BS$4779,MATCH(Assets!T$1&amp;"|"&amp;Assets!$B30,'Data Annex'!$K$1:$K$4779,0),MATCH(Assets!T$2,'Data Annex'!$K$1:$BS$1,0)),"")</f>
        <v>3.8457246728911237E-2</v>
      </c>
      <c r="U30" s="221">
        <f>IFERROR(INDEX('Data Annex'!$K$1:$BS$4779,MATCH(Assets!U$1&amp;"|"&amp;Assets!$B30,'Data Annex'!$K$1:$K$4779,0),MATCH(Assets!U$2,'Data Annex'!$K$1:$BS$1,0)),"")</f>
        <v>3.9378246048052547E-2</v>
      </c>
      <c r="V30" s="193">
        <f>IFERROR(INDEX('Data Annex'!$K$1:$BS$4779,MATCH(Assets!V$1&amp;"|"&amp;Assets!$B30,'Data Annex'!$K$1:$K$4779,0),MATCH(Assets!V$2,'Data Annex'!$K$1:$BS$1,0)),"")</f>
        <v>4.0523732358017039E-2</v>
      </c>
      <c r="X30" s="13"/>
      <c r="Y30" s="2"/>
      <c r="Z30" s="2"/>
      <c r="AA30" s="2"/>
      <c r="AB30" s="2"/>
      <c r="AC30" s="2"/>
    </row>
    <row r="31" spans="1:29" ht="21" customHeight="1">
      <c r="A31" s="209"/>
      <c r="B31" s="209" t="s">
        <v>98</v>
      </c>
      <c r="D31" s="219" t="str">
        <f t="shared" si="1"/>
        <v>LT</v>
      </c>
      <c r="E31" s="190">
        <f>IFERROR(INDEX('Data Annex'!$K$1:$BS$4779,MATCH(Assets!E$1&amp;"|"&amp;Assets!$B31,'Data Annex'!$K$1:$K$4779,0),MATCH(Assets!E$2,'Data Annex'!$K$1:$BS$1,0)),"")</f>
        <v>0.50560659080728809</v>
      </c>
      <c r="F31" s="190">
        <f>IFERROR(INDEX('Data Annex'!$K$1:$BS$4779,MATCH(Assets!F$1&amp;"|"&amp;Assets!$B31,'Data Annex'!$K$1:$K$4779,0),MATCH(Assets!F$2,'Data Annex'!$K$1:$BS$1,0)),"")</f>
        <v>0.38924973575276522</v>
      </c>
      <c r="G31" s="191">
        <f>IFERROR(INDEX('Data Annex'!$K$1:$BS$4779,MATCH(Assets!G$1&amp;"|"&amp;Assets!$B31,'Data Annex'!$K$1:$K$4779,0),MATCH(Assets!G$2,'Data Annex'!$K$1:$BS$1,0)),"")</f>
        <v>0.39595269018345258</v>
      </c>
      <c r="H31" s="190">
        <f>IFERROR(INDEX('Data Annex'!$K$1:$BS$4779,MATCH(Assets!H$1&amp;"|"&amp;Assets!$B31,'Data Annex'!$K$1:$K$4779,0),MATCH(Assets!H$2,'Data Annex'!$K$1:$BS$1,0)),"")</f>
        <v>1.766392482794889E-4</v>
      </c>
      <c r="I31" s="190">
        <f>IFERROR(INDEX('Data Annex'!$K$1:$BS$4779,MATCH(Assets!I$1&amp;"|"&amp;Assets!$B31,'Data Annex'!$K$1:$K$4779,0),MATCH(Assets!I$2,'Data Annex'!$K$1:$BS$1,0)),"")</f>
        <v>1.5240754287271167E-4</v>
      </c>
      <c r="J31" s="190">
        <f>IFERROR(INDEX('Data Annex'!$K$1:$BS$4779,MATCH(Assets!J$1&amp;"|"&amp;Assets!$B31,'Data Annex'!$K$1:$K$4779,0),MATCH(Assets!J$2,'Data Annex'!$K$1:$BS$1,0)),"")</f>
        <v>9.4512267612890241E-5</v>
      </c>
      <c r="K31" s="190">
        <f>IFERROR(INDEX('Data Annex'!$K$1:$BS$4779,MATCH(Assets!K$1&amp;"|"&amp;Assets!$B31,'Data Annex'!$K$1:$K$4779,0),MATCH(Assets!K$2,'Data Annex'!$K$1:$BS$1,0)),"")</f>
        <v>0.11132661012781496</v>
      </c>
      <c r="L31" s="190">
        <f>IFERROR(INDEX('Data Annex'!$K$1:$BS$4779,MATCH(Assets!L$1&amp;"|"&amp;Assets!$B31,'Data Annex'!$K$1:$K$4779,0),MATCH(Assets!L$2,'Data Annex'!$K$1:$BS$1,0)),"")</f>
        <v>0.12261227275274564</v>
      </c>
      <c r="M31" s="191">
        <f>IFERROR(INDEX('Data Annex'!$K$1:$BS$4779,MATCH(Assets!M$1&amp;"|"&amp;Assets!$B31,'Data Annex'!$K$1:$K$4779,0),MATCH(Assets!M$2,'Data Annex'!$K$1:$BS$1,0)),"")</f>
        <v>0.12591564965962249</v>
      </c>
      <c r="N31" s="190">
        <f>IFERROR(INDEX('Data Annex'!$K$1:$BS$4779,MATCH(Assets!N$1&amp;"|"&amp;Assets!$B31,'Data Annex'!$K$1:$K$4779,0),MATCH(Assets!N$2,'Data Annex'!$K$1:$BS$1,0)),"")</f>
        <v>0.36178631718211351</v>
      </c>
      <c r="O31" s="190">
        <f>IFERROR(INDEX('Data Annex'!$K$1:$BS$4779,MATCH(Assets!O$1&amp;"|"&amp;Assets!$B31,'Data Annex'!$K$1:$K$4779,0),MATCH(Assets!O$2,'Data Annex'!$K$1:$BS$1,0)),"")</f>
        <v>0.46264905904211578</v>
      </c>
      <c r="P31" s="190">
        <f>IFERROR(INDEX('Data Annex'!$K$1:$BS$4779,MATCH(Assets!P$1&amp;"|"&amp;Assets!$B31,'Data Annex'!$K$1:$K$4779,0),MATCH(Assets!P$2,'Data Annex'!$K$1:$BS$1,0)),"")</f>
        <v>0.45445481913541169</v>
      </c>
      <c r="Q31" s="190">
        <f>IFERROR(INDEX('Data Annex'!$K$1:$BS$4779,MATCH(Assets!Q$1&amp;"|"&amp;Assets!$B31,'Data Annex'!$K$1:$K$4779,0),MATCH(Assets!Q$2,'Data Annex'!$K$1:$BS$1,0)),"")</f>
        <v>8.4720575094255777E-4</v>
      </c>
      <c r="R31" s="190">
        <f>IFERROR(INDEX('Data Annex'!$K$1:$BS$4779,MATCH(Assets!R$1&amp;"|"&amp;Assets!$B31,'Data Annex'!$K$1:$K$4779,0),MATCH(Assets!R$2,'Data Annex'!$K$1:$BS$1,0)),"")</f>
        <v>8.5199488186968526E-4</v>
      </c>
      <c r="S31" s="191">
        <f>IFERROR(INDEX('Data Annex'!$K$1:$BS$4779,MATCH(Assets!S$1&amp;"|"&amp;Assets!$B31,'Data Annex'!$K$1:$K$4779,0),MATCH(Assets!S$2,'Data Annex'!$K$1:$BS$1,0)),"")</f>
        <v>5.8954545075371758E-4</v>
      </c>
      <c r="T31" s="190">
        <f>IFERROR(INDEX('Data Annex'!$K$1:$BS$4779,MATCH(Assets!T$1&amp;"|"&amp;Assets!$B31,'Data Annex'!$K$1:$K$4779,0),MATCH(Assets!T$2,'Data Annex'!$K$1:$BS$1,0)),"")</f>
        <v>2.0256604401169241E-2</v>
      </c>
      <c r="U31" s="190">
        <f>IFERROR(INDEX('Data Annex'!$K$1:$BS$4779,MATCH(Assets!U$1&amp;"|"&amp;Assets!$B31,'Data Annex'!$K$1:$K$4779,0),MATCH(Assets!U$2,'Data Annex'!$K$1:$BS$1,0)),"")</f>
        <v>2.4484530027630947E-2</v>
      </c>
      <c r="V31" s="195">
        <f>IFERROR(INDEX('Data Annex'!$K$1:$BS$4779,MATCH(Assets!V$1&amp;"|"&amp;Assets!$B31,'Data Annex'!$K$1:$K$4779,0),MATCH(Assets!V$2,'Data Annex'!$K$1:$BS$1,0)),"")</f>
        <v>2.299275492960496E-2</v>
      </c>
      <c r="W31" t="str">
        <f>IFERROR(INDEX('Data Annex'!$K$1:$AH$4779,MATCH(Assets!AC$1&amp;"|"&amp;Assets!$B31,'Data Annex'!$K$1:$K$4779,0),MATCH(Assets!AC$2,'Data Annex'!$K$1:$AH$1,0)),"")</f>
        <v/>
      </c>
      <c r="X31" s="13"/>
      <c r="Y31" s="2"/>
      <c r="Z31" s="2"/>
      <c r="AA31" s="2"/>
      <c r="AB31" s="2"/>
      <c r="AC31" s="2"/>
    </row>
    <row r="32" spans="1:29" ht="21" customHeight="1">
      <c r="A32" s="209"/>
      <c r="B32" s="209" t="s">
        <v>94</v>
      </c>
      <c r="D32" s="219" t="str">
        <f t="shared" si="1"/>
        <v>LU</v>
      </c>
      <c r="E32" s="192">
        <f>IFERROR(INDEX('Data Annex'!$K$1:$BS$4779,MATCH(Assets!E$1&amp;"|"&amp;Assets!$B32,'Data Annex'!$K$1:$K$4779,0),MATCH(Assets!E$2,'Data Annex'!$K$1:$BS$1,0)),"")</f>
        <v>0.28845185903212578</v>
      </c>
      <c r="F32" s="192">
        <f>IFERROR(INDEX('Data Annex'!$K$1:$BS$4779,MATCH(Assets!F$1&amp;"|"&amp;Assets!$B32,'Data Annex'!$K$1:$K$4779,0),MATCH(Assets!F$2,'Data Annex'!$K$1:$BS$1,0)),"")</f>
        <v>0.26105487539100786</v>
      </c>
      <c r="G32" s="193">
        <f>IFERROR(INDEX('Data Annex'!$K$1:$BS$4779,MATCH(Assets!G$1&amp;"|"&amp;Assets!$B32,'Data Annex'!$K$1:$K$4779,0),MATCH(Assets!G$2,'Data Annex'!$K$1:$BS$1,0)),"")</f>
        <v>0.26588554587084351</v>
      </c>
      <c r="H32" s="192">
        <f>IFERROR(INDEX('Data Annex'!$K$1:$BS$4779,MATCH(Assets!H$1&amp;"|"&amp;Assets!$B32,'Data Annex'!$K$1:$K$4779,0),MATCH(Assets!H$2,'Data Annex'!$K$1:$BS$1,0)),"")</f>
        <v>5.4773266906454629E-3</v>
      </c>
      <c r="I32" s="192">
        <f>IFERROR(INDEX('Data Annex'!$K$1:$BS$4779,MATCH(Assets!I$1&amp;"|"&amp;Assets!$B32,'Data Annex'!$K$1:$K$4779,0),MATCH(Assets!I$2,'Data Annex'!$K$1:$BS$1,0)),"")</f>
        <v>5.8612569484826418E-3</v>
      </c>
      <c r="J32" s="192">
        <f>IFERROR(INDEX('Data Annex'!$K$1:$BS$4779,MATCH(Assets!J$1&amp;"|"&amp;Assets!$B32,'Data Annex'!$K$1:$K$4779,0),MATCH(Assets!J$2,'Data Annex'!$K$1:$BS$1,0)),"")</f>
        <v>5.6096425629068858E-3</v>
      </c>
      <c r="K32" s="192">
        <f>IFERROR(INDEX('Data Annex'!$K$1:$BS$4779,MATCH(Assets!K$1&amp;"|"&amp;Assets!$B32,'Data Annex'!$K$1:$K$4779,0),MATCH(Assets!K$2,'Data Annex'!$K$1:$BS$1,0)),"")</f>
        <v>0.12996081203490484</v>
      </c>
      <c r="L32" s="192">
        <f>IFERROR(INDEX('Data Annex'!$K$1:$BS$4779,MATCH(Assets!L$1&amp;"|"&amp;Assets!$B32,'Data Annex'!$K$1:$K$4779,0),MATCH(Assets!L$2,'Data Annex'!$K$1:$BS$1,0)),"")</f>
        <v>0.13372176029809424</v>
      </c>
      <c r="M32" s="196">
        <f>IFERROR(INDEX('Data Annex'!$K$1:$BS$4779,MATCH(Assets!M$1&amp;"|"&amp;Assets!$B32,'Data Annex'!$K$1:$K$4779,0),MATCH(Assets!M$2,'Data Annex'!$K$1:$BS$1,0)),"")</f>
        <v>0.13693336061725089</v>
      </c>
      <c r="N32" s="192">
        <f>IFERROR(INDEX('Data Annex'!$K$1:$BS$4779,MATCH(Assets!N$1&amp;"|"&amp;Assets!$B32,'Data Annex'!$K$1:$K$4779,0),MATCH(Assets!N$2,'Data Annex'!$K$1:$BS$1,0)),"")</f>
        <v>0.5342753188351117</v>
      </c>
      <c r="O32" s="192">
        <f>IFERROR(INDEX('Data Annex'!$K$1:$BS$4779,MATCH(Assets!O$1&amp;"|"&amp;Assets!$B32,'Data Annex'!$K$1:$K$4779,0),MATCH(Assets!O$2,'Data Annex'!$K$1:$BS$1,0)),"")</f>
        <v>0.55724593118845878</v>
      </c>
      <c r="P32" s="192">
        <f>IFERROR(INDEX('Data Annex'!$K$1:$BS$4779,MATCH(Assets!P$1&amp;"|"&amp;Assets!$B32,'Data Annex'!$K$1:$K$4779,0),MATCH(Assets!P$2,'Data Annex'!$K$1:$BS$1,0)),"")</f>
        <v>0.55136838577875991</v>
      </c>
      <c r="Q32" s="192">
        <f>IFERROR(INDEX('Data Annex'!$K$1:$BS$4779,MATCH(Assets!Q$1&amp;"|"&amp;Assets!$B32,'Data Annex'!$K$1:$K$4779,0),MATCH(Assets!Q$2,'Data Annex'!$K$1:$BS$1,0)),"")</f>
        <v>1.7832234123776474E-2</v>
      </c>
      <c r="R32" s="192">
        <f>IFERROR(INDEX('Data Annex'!$K$1:$BS$4779,MATCH(Assets!R$1&amp;"|"&amp;Assets!$B32,'Data Annex'!$K$1:$K$4779,0),MATCH(Assets!R$2,'Data Annex'!$K$1:$BS$1,0)),"")</f>
        <v>1.5808118596980017E-2</v>
      </c>
      <c r="S32" s="193">
        <f>IFERROR(INDEX('Data Annex'!$K$1:$BS$4779,MATCH(Assets!S$1&amp;"|"&amp;Assets!$B32,'Data Annex'!$K$1:$K$4779,0),MATCH(Assets!S$2,'Data Annex'!$K$1:$BS$1,0)),"")</f>
        <v>1.2524665000713532E-2</v>
      </c>
      <c r="T32" s="221">
        <f>IFERROR(INDEX('Data Annex'!$K$1:$BS$4779,MATCH(Assets!T$1&amp;"|"&amp;Assets!$B32,'Data Annex'!$K$1:$K$4779,0),MATCH(Assets!T$2,'Data Annex'!$K$1:$BS$1,0)),"")</f>
        <v>2.400244928343568E-2</v>
      </c>
      <c r="U32" s="221">
        <f>IFERROR(INDEX('Data Annex'!$K$1:$BS$4779,MATCH(Assets!U$1&amp;"|"&amp;Assets!$B32,'Data Annex'!$K$1:$K$4779,0),MATCH(Assets!U$2,'Data Annex'!$K$1:$BS$1,0)),"")</f>
        <v>2.6308057576976476E-2</v>
      </c>
      <c r="V32" s="193">
        <f>IFERROR(INDEX('Data Annex'!$K$1:$BS$4779,MATCH(Assets!V$1&amp;"|"&amp;Assets!$B32,'Data Annex'!$K$1:$K$4779,0),MATCH(Assets!V$2,'Data Annex'!$K$1:$BS$1,0)),"")</f>
        <v>2.7678400169472889E-2</v>
      </c>
      <c r="W32" t="str">
        <f>IFERROR(INDEX('Data Annex'!$K$1:$AH$4779,MATCH(Assets!AC$1&amp;"|"&amp;Assets!$B32,'Data Annex'!$K$1:$K$4779,0),MATCH(Assets!AC$2,'Data Annex'!$K$1:$AH$1,0)),"")</f>
        <v/>
      </c>
      <c r="X32" s="13"/>
      <c r="Y32" s="2"/>
      <c r="Z32" s="2"/>
      <c r="AA32" s="2"/>
      <c r="AB32" s="2"/>
      <c r="AC32" s="2"/>
    </row>
    <row r="33" spans="1:29" ht="21" customHeight="1">
      <c r="A33" s="209"/>
      <c r="B33" s="209" t="s">
        <v>99</v>
      </c>
      <c r="D33" s="219" t="str">
        <f t="shared" si="1"/>
        <v>LV</v>
      </c>
      <c r="E33" s="190">
        <f>IFERROR(INDEX('Data Annex'!$K$1:$BS$4779,MATCH(Assets!E$1&amp;"|"&amp;Assets!$B33,'Data Annex'!$K$1:$K$4779,0),MATCH(Assets!E$2,'Data Annex'!$K$1:$BS$1,0)),"")</f>
        <v>0.29704862001887433</v>
      </c>
      <c r="F33" s="190">
        <f>IFERROR(INDEX('Data Annex'!$K$1:$BS$4779,MATCH(Assets!F$1&amp;"|"&amp;Assets!$B33,'Data Annex'!$K$1:$K$4779,0),MATCH(Assets!F$2,'Data Annex'!$K$1:$BS$1,0)),"")</f>
        <v>0.21740227937944945</v>
      </c>
      <c r="G33" s="191">
        <f>IFERROR(INDEX('Data Annex'!$K$1:$BS$4779,MATCH(Assets!G$1&amp;"|"&amp;Assets!$B33,'Data Annex'!$K$1:$K$4779,0),MATCH(Assets!G$2,'Data Annex'!$K$1:$BS$1,0)),"")</f>
        <v>0.26320931006649612</v>
      </c>
      <c r="H33" s="190">
        <f>IFERROR(INDEX('Data Annex'!$K$1:$BS$4779,MATCH(Assets!H$1&amp;"|"&amp;Assets!$B33,'Data Annex'!$K$1:$K$4779,0),MATCH(Assets!H$2,'Data Annex'!$K$1:$BS$1,0)),"")</f>
        <v>9.0717362415050301E-5</v>
      </c>
      <c r="I33" s="190">
        <f>IFERROR(INDEX('Data Annex'!$K$1:$BS$4779,MATCH(Assets!I$1&amp;"|"&amp;Assets!$B33,'Data Annex'!$K$1:$K$4779,0),MATCH(Assets!I$2,'Data Annex'!$K$1:$BS$1,0)),"")</f>
        <v>1.02581140025426E-4</v>
      </c>
      <c r="J33" s="190">
        <f>IFERROR(INDEX('Data Annex'!$K$1:$BS$4779,MATCH(Assets!J$1&amp;"|"&amp;Assets!$B33,'Data Annex'!$K$1:$K$4779,0),MATCH(Assets!J$2,'Data Annex'!$K$1:$BS$1,0)),"")</f>
        <v>1.0084373235308921E-4</v>
      </c>
      <c r="K33" s="190">
        <f>IFERROR(INDEX('Data Annex'!$K$1:$BS$4779,MATCH(Assets!K$1&amp;"|"&amp;Assets!$B33,'Data Annex'!$K$1:$K$4779,0),MATCH(Assets!K$2,'Data Annex'!$K$1:$BS$1,0)),"")</f>
        <v>6.7794986449929914E-2</v>
      </c>
      <c r="L33" s="190">
        <f>IFERROR(INDEX('Data Annex'!$K$1:$BS$4779,MATCH(Assets!L$1&amp;"|"&amp;Assets!$B33,'Data Annex'!$K$1:$K$4779,0),MATCH(Assets!L$2,'Data Annex'!$K$1:$BS$1,0)),"")</f>
        <v>5.7346556893451577E-2</v>
      </c>
      <c r="M33" s="191">
        <f>IFERROR(INDEX('Data Annex'!$K$1:$BS$4779,MATCH(Assets!M$1&amp;"|"&amp;Assets!$B33,'Data Annex'!$K$1:$K$4779,0),MATCH(Assets!M$2,'Data Annex'!$K$1:$BS$1,0)),"")</f>
        <v>5.373981498649421E-2</v>
      </c>
      <c r="N33" s="190">
        <f>IFERROR(INDEX('Data Annex'!$K$1:$BS$4779,MATCH(Assets!N$1&amp;"|"&amp;Assets!$B33,'Data Annex'!$K$1:$K$4779,0),MATCH(Assets!N$2,'Data Annex'!$K$1:$BS$1,0)),"")</f>
        <v>0.62327831700932168</v>
      </c>
      <c r="O33" s="190">
        <f>IFERROR(INDEX('Data Annex'!$K$1:$BS$4779,MATCH(Assets!O$1&amp;"|"&amp;Assets!$B33,'Data Annex'!$K$1:$K$4779,0),MATCH(Assets!O$2,'Data Annex'!$K$1:$BS$1,0)),"")</f>
        <v>0.71358984760256494</v>
      </c>
      <c r="P33" s="190">
        <f>IFERROR(INDEX('Data Annex'!$K$1:$BS$4779,MATCH(Assets!P$1&amp;"|"&amp;Assets!$B33,'Data Annex'!$K$1:$K$4779,0),MATCH(Assets!P$2,'Data Annex'!$K$1:$BS$1,0)),"")</f>
        <v>0.67227612614718302</v>
      </c>
      <c r="Q33" s="190">
        <f>IFERROR(INDEX('Data Annex'!$K$1:$BS$4779,MATCH(Assets!Q$1&amp;"|"&amp;Assets!$B33,'Data Annex'!$K$1:$K$4779,0),MATCH(Assets!Q$2,'Data Annex'!$K$1:$BS$1,0)),"")</f>
        <v>1.7843375289730145E-3</v>
      </c>
      <c r="R33" s="190">
        <f>IFERROR(INDEX('Data Annex'!$K$1:$BS$4779,MATCH(Assets!R$1&amp;"|"&amp;Assets!$B33,'Data Annex'!$K$1:$K$4779,0),MATCH(Assets!R$2,'Data Annex'!$K$1:$BS$1,0)),"")</f>
        <v>1.5793703306684842E-3</v>
      </c>
      <c r="S33" s="191">
        <f>IFERROR(INDEX('Data Annex'!$K$1:$BS$4779,MATCH(Assets!S$1&amp;"|"&amp;Assets!$B33,'Data Annex'!$K$1:$K$4779,0),MATCH(Assets!S$2,'Data Annex'!$K$1:$BS$1,0)),"")</f>
        <v>1.0481769269842767E-3</v>
      </c>
      <c r="T33" s="190">
        <f>IFERROR(INDEX('Data Annex'!$K$1:$BS$4779,MATCH(Assets!T$1&amp;"|"&amp;Assets!$B33,'Data Annex'!$K$1:$K$4779,0),MATCH(Assets!T$2,'Data Annex'!$K$1:$BS$1,0)),"")</f>
        <v>1.0003021630486008E-2</v>
      </c>
      <c r="U33" s="190">
        <f>IFERROR(INDEX('Data Annex'!$K$1:$BS$4779,MATCH(Assets!U$1&amp;"|"&amp;Assets!$B33,'Data Annex'!$K$1:$K$4779,0),MATCH(Assets!U$2,'Data Annex'!$K$1:$BS$1,0)),"")</f>
        <v>9.9793646538400647E-3</v>
      </c>
      <c r="V33" s="195">
        <f>IFERROR(INDEX('Data Annex'!$K$1:$BS$4779,MATCH(Assets!V$1&amp;"|"&amp;Assets!$B33,'Data Annex'!$K$1:$K$4779,0),MATCH(Assets!V$2,'Data Annex'!$K$1:$BS$1,0)),"")</f>
        <v>9.6257281404892332E-3</v>
      </c>
      <c r="W33" t="str">
        <f>IFERROR(INDEX('Data Annex'!$K$1:$AH$4779,MATCH(Assets!AC$1&amp;"|"&amp;Assets!$B33,'Data Annex'!$K$1:$K$4779,0),MATCH(Assets!AC$2,'Data Annex'!$K$1:$AH$1,0)),"")</f>
        <v/>
      </c>
      <c r="X33" s="13"/>
      <c r="Y33" s="2"/>
      <c r="Z33" s="2"/>
      <c r="AA33" s="2"/>
      <c r="AB33" s="2"/>
      <c r="AC33" s="2"/>
    </row>
    <row r="34" spans="1:29" ht="21" customHeight="1">
      <c r="A34" s="209"/>
      <c r="B34" s="209" t="s">
        <v>26</v>
      </c>
      <c r="D34" s="219" t="str">
        <f t="shared" si="1"/>
        <v>MT</v>
      </c>
      <c r="E34" s="192">
        <f>IFERROR(INDEX('Data Annex'!$K$1:$BS$4779,MATCH(Assets!E$1&amp;"|"&amp;Assets!$B34,'Data Annex'!$K$1:$K$4779,0),MATCH(Assets!E$2,'Data Annex'!$K$1:$BS$1,0)),"")</f>
        <v>0.20909578759765959</v>
      </c>
      <c r="F34" s="192">
        <f>IFERROR(INDEX('Data Annex'!$K$1:$BS$4779,MATCH(Assets!F$1&amp;"|"&amp;Assets!$B34,'Data Annex'!$K$1:$K$4779,0),MATCH(Assets!F$2,'Data Annex'!$K$1:$BS$1,0)),"")</f>
        <v>0.18494723801944085</v>
      </c>
      <c r="G34" s="193">
        <f>IFERROR(INDEX('Data Annex'!$K$1:$BS$4779,MATCH(Assets!G$1&amp;"|"&amp;Assets!$B34,'Data Annex'!$K$1:$K$4779,0),MATCH(Assets!G$2,'Data Annex'!$K$1:$BS$1,0)),"")</f>
        <v>0.18363114834555541</v>
      </c>
      <c r="H34" s="192">
        <f>IFERROR(INDEX('Data Annex'!$K$1:$BS$4779,MATCH(Assets!H$1&amp;"|"&amp;Assets!$B34,'Data Annex'!$K$1:$K$4779,0),MATCH(Assets!H$2,'Data Annex'!$K$1:$BS$1,0)),"")</f>
        <v>2.3366776792028078E-3</v>
      </c>
      <c r="I34" s="192">
        <f>IFERROR(INDEX('Data Annex'!$K$1:$BS$4779,MATCH(Assets!I$1&amp;"|"&amp;Assets!$B34,'Data Annex'!$K$1:$K$4779,0),MATCH(Assets!I$2,'Data Annex'!$K$1:$BS$1,0)),"")</f>
        <v>2.1897203473335504E-3</v>
      </c>
      <c r="J34" s="192">
        <f>IFERROR(INDEX('Data Annex'!$K$1:$BS$4779,MATCH(Assets!J$1&amp;"|"&amp;Assets!$B34,'Data Annex'!$K$1:$K$4779,0),MATCH(Assets!J$2,'Data Annex'!$K$1:$BS$1,0)),"")</f>
        <v>1.9329101888148599E-3</v>
      </c>
      <c r="K34" s="192">
        <f>IFERROR(INDEX('Data Annex'!$K$1:$BS$4779,MATCH(Assets!K$1&amp;"|"&amp;Assets!$B34,'Data Annex'!$K$1:$K$4779,0),MATCH(Assets!K$2,'Data Annex'!$K$1:$BS$1,0)),"")</f>
        <v>0.28399819123993331</v>
      </c>
      <c r="L34" s="192">
        <f>IFERROR(INDEX('Data Annex'!$K$1:$BS$4779,MATCH(Assets!L$1&amp;"|"&amp;Assets!$B34,'Data Annex'!$K$1:$K$4779,0),MATCH(Assets!L$2,'Data Annex'!$K$1:$BS$1,0)),"")</f>
        <v>0.30239141108026807</v>
      </c>
      <c r="M34" s="196">
        <f>IFERROR(INDEX('Data Annex'!$K$1:$BS$4779,MATCH(Assets!M$1&amp;"|"&amp;Assets!$B34,'Data Annex'!$K$1:$K$4779,0),MATCH(Assets!M$2,'Data Annex'!$K$1:$BS$1,0)),"")</f>
        <v>0.31612215160258844</v>
      </c>
      <c r="N34" s="192">
        <f>IFERROR(INDEX('Data Annex'!$K$1:$BS$4779,MATCH(Assets!N$1&amp;"|"&amp;Assets!$B34,'Data Annex'!$K$1:$K$4779,0),MATCH(Assets!N$2,'Data Annex'!$K$1:$BS$1,0)),"")</f>
        <v>0.47234360003747938</v>
      </c>
      <c r="O34" s="192">
        <f>IFERROR(INDEX('Data Annex'!$K$1:$BS$4779,MATCH(Assets!O$1&amp;"|"&amp;Assets!$B34,'Data Annex'!$K$1:$K$4779,0),MATCH(Assets!O$2,'Data Annex'!$K$1:$BS$1,0)),"")</f>
        <v>0.48309291965016526</v>
      </c>
      <c r="P34" s="192">
        <f>IFERROR(INDEX('Data Annex'!$K$1:$BS$4779,MATCH(Assets!P$1&amp;"|"&amp;Assets!$B34,'Data Annex'!$K$1:$K$4779,0),MATCH(Assets!P$2,'Data Annex'!$K$1:$BS$1,0)),"")</f>
        <v>0.47357279747273001</v>
      </c>
      <c r="Q34" s="192">
        <f>IFERROR(INDEX('Data Annex'!$K$1:$BS$4779,MATCH(Assets!Q$1&amp;"|"&amp;Assets!$B34,'Data Annex'!$K$1:$K$4779,0),MATCH(Assets!Q$2,'Data Annex'!$K$1:$BS$1,0)),"")</f>
        <v>1.6157247753342898E-2</v>
      </c>
      <c r="R34" s="192">
        <f>IFERROR(INDEX('Data Annex'!$K$1:$BS$4779,MATCH(Assets!R$1&amp;"|"&amp;Assets!$B34,'Data Annex'!$K$1:$K$4779,0),MATCH(Assets!R$2,'Data Annex'!$K$1:$BS$1,0)),"")</f>
        <v>1.5042782378947468E-2</v>
      </c>
      <c r="S34" s="193">
        <f>IFERROR(INDEX('Data Annex'!$K$1:$BS$4779,MATCH(Assets!S$1&amp;"|"&amp;Assets!$B34,'Data Annex'!$K$1:$K$4779,0),MATCH(Assets!S$2,'Data Annex'!$K$1:$BS$1,0)),"")</f>
        <v>8.6652897191348607E-3</v>
      </c>
      <c r="T34" s="221">
        <f>IFERROR(INDEX('Data Annex'!$K$1:$BS$4779,MATCH(Assets!T$1&amp;"|"&amp;Assets!$B34,'Data Annex'!$K$1:$K$4779,0),MATCH(Assets!T$2,'Data Annex'!$K$1:$BS$1,0)),"")</f>
        <v>1.6068494439589867E-2</v>
      </c>
      <c r="U34" s="221">
        <f>IFERROR(INDEX('Data Annex'!$K$1:$BS$4779,MATCH(Assets!U$1&amp;"|"&amp;Assets!$B34,'Data Annex'!$K$1:$K$4779,0),MATCH(Assets!U$2,'Data Annex'!$K$1:$BS$1,0)),"")</f>
        <v>1.233592852345973E-2</v>
      </c>
      <c r="V34" s="193">
        <f>IFERROR(INDEX('Data Annex'!$K$1:$BS$4779,MATCH(Assets!V$1&amp;"|"&amp;Assets!$B34,'Data Annex'!$K$1:$K$4779,0),MATCH(Assets!V$2,'Data Annex'!$K$1:$BS$1,0)),"")</f>
        <v>1.6075702679862577E-2</v>
      </c>
      <c r="W34" t="str">
        <f>IFERROR(INDEX('Data Annex'!$K$1:$AH$4779,MATCH(Assets!AC$1&amp;"|"&amp;Assets!$B34,'Data Annex'!$K$1:$K$4779,0),MATCH(Assets!AC$2,'Data Annex'!$K$1:$AH$1,0)),"")</f>
        <v/>
      </c>
      <c r="X34" s="13"/>
      <c r="Y34" s="2"/>
      <c r="Z34" s="2"/>
      <c r="AA34" s="2"/>
      <c r="AB34" s="2"/>
      <c r="AC34" s="2"/>
    </row>
    <row r="35" spans="1:29" ht="21" customHeight="1">
      <c r="A35" s="209"/>
      <c r="B35" s="209" t="s">
        <v>27</v>
      </c>
      <c r="D35" s="219" t="str">
        <f t="shared" si="1"/>
        <v>NL</v>
      </c>
      <c r="E35" s="190">
        <f>IFERROR(INDEX('Data Annex'!$K$1:$BS$4779,MATCH(Assets!E$1&amp;"|"&amp;Assets!$B35,'Data Annex'!$K$1:$K$4779,0),MATCH(Assets!E$2,'Data Annex'!$K$1:$BS$1,0)),"")</f>
        <v>0.13930300552978742</v>
      </c>
      <c r="F35" s="190">
        <f>IFERROR(INDEX('Data Annex'!$K$1:$BS$4779,MATCH(Assets!F$1&amp;"|"&amp;Assets!$B35,'Data Annex'!$K$1:$K$4779,0),MATCH(Assets!F$2,'Data Annex'!$K$1:$BS$1,0)),"")</f>
        <v>0.15495854796661851</v>
      </c>
      <c r="G35" s="191">
        <f>IFERROR(INDEX('Data Annex'!$K$1:$BS$4779,MATCH(Assets!G$1&amp;"|"&amp;Assets!$B35,'Data Annex'!$K$1:$K$4779,0),MATCH(Assets!G$2,'Data Annex'!$K$1:$BS$1,0)),"")</f>
        <v>0.11453392827561956</v>
      </c>
      <c r="H35" s="190">
        <f>IFERROR(INDEX('Data Annex'!$K$1:$BS$4779,MATCH(Assets!H$1&amp;"|"&amp;Assets!$B35,'Data Annex'!$K$1:$K$4779,0),MATCH(Assets!H$2,'Data Annex'!$K$1:$BS$1,0)),"")</f>
        <v>7.6018451052913298E-3</v>
      </c>
      <c r="I35" s="190">
        <f>IFERROR(INDEX('Data Annex'!$K$1:$BS$4779,MATCH(Assets!I$1&amp;"|"&amp;Assets!$B35,'Data Annex'!$K$1:$K$4779,0),MATCH(Assets!I$2,'Data Annex'!$K$1:$BS$1,0)),"")</f>
        <v>8.5356115081583993E-3</v>
      </c>
      <c r="J35" s="190">
        <f>IFERROR(INDEX('Data Annex'!$K$1:$BS$4779,MATCH(Assets!J$1&amp;"|"&amp;Assets!$B35,'Data Annex'!$K$1:$K$4779,0),MATCH(Assets!J$2,'Data Annex'!$K$1:$BS$1,0)),"")</f>
        <v>9.4708696034646322E-3</v>
      </c>
      <c r="K35" s="190">
        <f>IFERROR(INDEX('Data Annex'!$K$1:$BS$4779,MATCH(Assets!K$1&amp;"|"&amp;Assets!$B35,'Data Annex'!$K$1:$K$4779,0),MATCH(Assets!K$2,'Data Annex'!$K$1:$BS$1,0)),"")</f>
        <v>7.3699543868869011E-2</v>
      </c>
      <c r="L35" s="190">
        <f>IFERROR(INDEX('Data Annex'!$K$1:$BS$4779,MATCH(Assets!L$1&amp;"|"&amp;Assets!$B35,'Data Annex'!$K$1:$K$4779,0),MATCH(Assets!L$2,'Data Annex'!$K$1:$BS$1,0)),"")</f>
        <v>7.6276960728603557E-2</v>
      </c>
      <c r="M35" s="191">
        <f>IFERROR(INDEX('Data Annex'!$K$1:$BS$4779,MATCH(Assets!M$1&amp;"|"&amp;Assets!$B35,'Data Annex'!$K$1:$K$4779,0),MATCH(Assets!M$2,'Data Annex'!$K$1:$BS$1,0)),"")</f>
        <v>8.4236788080185115E-2</v>
      </c>
      <c r="N35" s="190">
        <f>IFERROR(INDEX('Data Annex'!$K$1:$BS$4779,MATCH(Assets!N$1&amp;"|"&amp;Assets!$B35,'Data Annex'!$K$1:$K$4779,0),MATCH(Assets!N$2,'Data Annex'!$K$1:$BS$1,0)),"")</f>
        <v>0.73807546878683394</v>
      </c>
      <c r="O35" s="190">
        <f>IFERROR(INDEX('Data Annex'!$K$1:$BS$4779,MATCH(Assets!O$1&amp;"|"&amp;Assets!$B35,'Data Annex'!$K$1:$K$4779,0),MATCH(Assets!O$2,'Data Annex'!$K$1:$BS$1,0)),"")</f>
        <v>0.72311703480033684</v>
      </c>
      <c r="P35" s="190">
        <f>IFERROR(INDEX('Data Annex'!$K$1:$BS$4779,MATCH(Assets!P$1&amp;"|"&amp;Assets!$B35,'Data Annex'!$K$1:$K$4779,0),MATCH(Assets!P$2,'Data Annex'!$K$1:$BS$1,0)),"")</f>
        <v>0.75074767840795165</v>
      </c>
      <c r="Q35" s="190">
        <f>IFERROR(INDEX('Data Annex'!$K$1:$BS$4779,MATCH(Assets!Q$1&amp;"|"&amp;Assets!$B35,'Data Annex'!$K$1:$K$4779,0),MATCH(Assets!Q$2,'Data Annex'!$K$1:$BS$1,0)),"")</f>
        <v>3.3860472031688182E-2</v>
      </c>
      <c r="R35" s="190">
        <f>IFERROR(INDEX('Data Annex'!$K$1:$BS$4779,MATCH(Assets!R$1&amp;"|"&amp;Assets!$B35,'Data Annex'!$K$1:$K$4779,0),MATCH(Assets!R$2,'Data Annex'!$K$1:$BS$1,0)),"")</f>
        <v>3.1321372424954863E-2</v>
      </c>
      <c r="S35" s="191">
        <f>IFERROR(INDEX('Data Annex'!$K$1:$BS$4779,MATCH(Assets!S$1&amp;"|"&amp;Assets!$B35,'Data Annex'!$K$1:$K$4779,0),MATCH(Assets!S$2,'Data Annex'!$K$1:$BS$1,0)),"")</f>
        <v>2.7405277849729473E-2</v>
      </c>
      <c r="T35" s="190">
        <f>IFERROR(INDEX('Data Annex'!$K$1:$BS$4779,MATCH(Assets!T$1&amp;"|"&amp;Assets!$B35,'Data Annex'!$K$1:$K$4779,0),MATCH(Assets!T$2,'Data Annex'!$K$1:$BS$1,0)),"")</f>
        <v>7.4596646784404882E-3</v>
      </c>
      <c r="U35" s="190">
        <f>IFERROR(INDEX('Data Annex'!$K$1:$BS$4779,MATCH(Assets!U$1&amp;"|"&amp;Assets!$B35,'Data Annex'!$K$1:$K$4779,0),MATCH(Assets!U$2,'Data Annex'!$K$1:$BS$1,0)),"")</f>
        <v>5.7904725704655538E-3</v>
      </c>
      <c r="V35" s="195">
        <f>IFERROR(INDEX('Data Annex'!$K$1:$BS$4779,MATCH(Assets!V$1&amp;"|"&amp;Assets!$B35,'Data Annex'!$K$1:$K$4779,0),MATCH(Assets!V$2,'Data Annex'!$K$1:$BS$1,0)),"")</f>
        <v>1.3605457780769143E-2</v>
      </c>
      <c r="W35" t="str">
        <f>IFERROR(INDEX('Data Annex'!$K$1:$AH$4779,MATCH(Assets!AC$1&amp;"|"&amp;Assets!$B35,'Data Annex'!$K$1:$K$4779,0),MATCH(Assets!AC$2,'Data Annex'!$K$1:$AH$1,0)),"")</f>
        <v/>
      </c>
      <c r="X35" s="13"/>
      <c r="Y35" s="2"/>
      <c r="Z35" s="2"/>
      <c r="AA35" s="2"/>
      <c r="AB35" s="2"/>
      <c r="AC35" s="2"/>
    </row>
    <row r="36" spans="1:29" ht="21" customHeight="1">
      <c r="A36" s="209"/>
      <c r="B36" s="209" t="s">
        <v>28</v>
      </c>
      <c r="D36" s="219" t="s">
        <v>28</v>
      </c>
      <c r="E36" s="192">
        <f>IFERROR(INDEX('Data Annex'!$K$1:$BS$4779,MATCH(Assets!E$1&amp;"|"&amp;Assets!$B36,'Data Annex'!$K$1:$K$4779,0),MATCH(Assets!E$2,'Data Annex'!$K$1:$BS$1,0)),"")</f>
        <v>8.944965781679623E-2</v>
      </c>
      <c r="F36" s="192">
        <f>IFERROR(INDEX('Data Annex'!$K$1:$BS$4779,MATCH(Assets!F$1&amp;"|"&amp;Assets!$B36,'Data Annex'!$K$1:$K$4779,0),MATCH(Assets!F$2,'Data Annex'!$K$1:$BS$1,0)),"")</f>
        <v>0.16217978237093436</v>
      </c>
      <c r="G36" s="193">
        <f>IFERROR(INDEX('Data Annex'!$K$1:$BS$4779,MATCH(Assets!G$1&amp;"|"&amp;Assets!$B36,'Data Annex'!$K$1:$K$4779,0),MATCH(Assets!G$2,'Data Annex'!$K$1:$BS$1,0)),"")</f>
        <v>8.4514608938377547E-2</v>
      </c>
      <c r="H36" s="192">
        <f>IFERROR(INDEX('Data Annex'!$K$1:$BS$4779,MATCH(Assets!H$1&amp;"|"&amp;Assets!$B36,'Data Annex'!$K$1:$K$4779,0),MATCH(Assets!H$2,'Data Annex'!$K$1:$BS$1,0)),"")</f>
        <v>3.0912563298070338E-3</v>
      </c>
      <c r="I36" s="192">
        <f>IFERROR(INDEX('Data Annex'!$K$1:$BS$4779,MATCH(Assets!I$1&amp;"|"&amp;Assets!$B36,'Data Annex'!$K$1:$K$4779,0),MATCH(Assets!I$2,'Data Annex'!$K$1:$BS$1,0)),"")</f>
        <v>2.6053035343106164E-3</v>
      </c>
      <c r="J36" s="192">
        <f>IFERROR(INDEX('Data Annex'!$K$1:$BS$4779,MATCH(Assets!J$1&amp;"|"&amp;Assets!$B36,'Data Annex'!$K$1:$K$4779,0),MATCH(Assets!J$2,'Data Annex'!$K$1:$BS$1,0)),"")</f>
        <v>2.5611232305379006E-3</v>
      </c>
      <c r="K36" s="192">
        <f>IFERROR(INDEX('Data Annex'!$K$1:$BS$4779,MATCH(Assets!K$1&amp;"|"&amp;Assets!$B36,'Data Annex'!$K$1:$K$4779,0),MATCH(Assets!K$2,'Data Annex'!$K$1:$BS$1,0)),"")</f>
        <v>0.12112669045670039</v>
      </c>
      <c r="L36" s="192">
        <f>IFERROR(INDEX('Data Annex'!$K$1:$BS$4779,MATCH(Assets!L$1&amp;"|"&amp;Assets!$B36,'Data Annex'!$K$1:$K$4779,0),MATCH(Assets!L$2,'Data Annex'!$K$1:$BS$1,0)),"")</f>
        <v>8.935189258645039E-2</v>
      </c>
      <c r="M36" s="196">
        <f>IFERROR(INDEX('Data Annex'!$K$1:$BS$4779,MATCH(Assets!M$1&amp;"|"&amp;Assets!$B36,'Data Annex'!$K$1:$K$4779,0),MATCH(Assets!M$2,'Data Annex'!$K$1:$BS$1,0)),"")</f>
        <v>0.13234302216924307</v>
      </c>
      <c r="N36" s="192">
        <f>IFERROR(INDEX('Data Annex'!$K$1:$BS$4779,MATCH(Assets!N$1&amp;"|"&amp;Assets!$B36,'Data Annex'!$K$1:$K$4779,0),MATCH(Assets!N$2,'Data Annex'!$K$1:$BS$1,0)),"")</f>
        <v>0.70286166557651664</v>
      </c>
      <c r="O36" s="192">
        <f>IFERROR(INDEX('Data Annex'!$K$1:$BS$4779,MATCH(Assets!O$1&amp;"|"&amp;Assets!$B36,'Data Annex'!$K$1:$K$4779,0),MATCH(Assets!O$2,'Data Annex'!$K$1:$BS$1,0)),"")</f>
        <v>0.65889820502920204</v>
      </c>
      <c r="P36" s="192">
        <f>IFERROR(INDEX('Data Annex'!$K$1:$BS$4779,MATCH(Assets!P$1&amp;"|"&amp;Assets!$B36,'Data Annex'!$K$1:$K$4779,0),MATCH(Assets!P$2,'Data Annex'!$K$1:$BS$1,0)),"")</f>
        <v>0.70414656815204713</v>
      </c>
      <c r="Q36" s="192">
        <f>IFERROR(INDEX('Data Annex'!$K$1:$BS$4779,MATCH(Assets!Q$1&amp;"|"&amp;Assets!$B36,'Data Annex'!$K$1:$K$4779,0),MATCH(Assets!Q$2,'Data Annex'!$K$1:$BS$1,0)),"")</f>
        <v>5.9657567480682232E-2</v>
      </c>
      <c r="R36" s="192">
        <f>IFERROR(INDEX('Data Annex'!$K$1:$BS$4779,MATCH(Assets!R$1&amp;"|"&amp;Assets!$B36,'Data Annex'!$K$1:$K$4779,0),MATCH(Assets!R$2,'Data Annex'!$K$1:$BS$1,0)),"")</f>
        <v>5.7155575083089299E-2</v>
      </c>
      <c r="S36" s="193">
        <f>IFERROR(INDEX('Data Annex'!$K$1:$BS$4779,MATCH(Assets!S$1&amp;"|"&amp;Assets!$B36,'Data Annex'!$K$1:$K$4779,0),MATCH(Assets!S$2,'Data Annex'!$K$1:$BS$1,0)),"")</f>
        <v>5.3483441869835467E-2</v>
      </c>
      <c r="T36" s="221">
        <f>IFERROR(INDEX('Data Annex'!$K$1:$BS$4779,MATCH(Assets!T$1&amp;"|"&amp;Assets!$B36,'Data Annex'!$K$1:$K$4779,0),MATCH(Assets!T$2,'Data Annex'!$K$1:$BS$1,0)),"")</f>
        <v>2.3813162339218166E-2</v>
      </c>
      <c r="U36" s="221">
        <f>IFERROR(INDEX('Data Annex'!$K$1:$BS$4779,MATCH(Assets!U$1&amp;"|"&amp;Assets!$B36,'Data Annex'!$K$1:$K$4779,0),MATCH(Assets!U$2,'Data Annex'!$K$1:$BS$1,0)),"")</f>
        <v>2.9809241395766139E-2</v>
      </c>
      <c r="V36" s="193">
        <f>IFERROR(INDEX('Data Annex'!$K$1:$BS$4779,MATCH(Assets!V$1&amp;"|"&amp;Assets!$B36,'Data Annex'!$K$1:$K$4779,0),MATCH(Assets!V$2,'Data Annex'!$K$1:$BS$1,0)),"")</f>
        <v>2.2951235639958909E-2</v>
      </c>
      <c r="W36" t="str">
        <f>IFERROR(INDEX('Data Annex'!$K$1:$AH$4779,MATCH(Assets!AC$1&amp;"|"&amp;Assets!$B36,'Data Annex'!$K$1:$K$4779,0),MATCH(Assets!AC$2,'Data Annex'!$K$1:$AH$1,0)),"")</f>
        <v/>
      </c>
      <c r="X36" s="13"/>
      <c r="Y36" s="2"/>
      <c r="Z36" s="2"/>
      <c r="AA36" s="2"/>
      <c r="AB36" s="2"/>
      <c r="AC36" s="2"/>
    </row>
    <row r="37" spans="1:29" ht="21" customHeight="1">
      <c r="A37" s="209"/>
      <c r="B37" s="209" t="s">
        <v>29</v>
      </c>
      <c r="D37" s="219" t="str">
        <f t="shared" si="1"/>
        <v>PL</v>
      </c>
      <c r="E37" s="190">
        <f>IFERROR(INDEX('Data Annex'!$K$1:$BS$4779,MATCH(Assets!E$1&amp;"|"&amp;Assets!$B37,'Data Annex'!$K$1:$K$4779,0),MATCH(Assets!E$2,'Data Annex'!$K$1:$BS$1,0)),"")</f>
        <v>4.3779522159517227E-2</v>
      </c>
      <c r="F37" s="190">
        <f>IFERROR(INDEX('Data Annex'!$K$1:$BS$4779,MATCH(Assets!F$1&amp;"|"&amp;Assets!$B37,'Data Annex'!$K$1:$K$4779,0),MATCH(Assets!F$2,'Data Annex'!$K$1:$BS$1,0)),"")</f>
        <v>4.3435564579936435E-2</v>
      </c>
      <c r="G37" s="191">
        <f>IFERROR(INDEX('Data Annex'!$K$1:$BS$4779,MATCH(Assets!G$1&amp;"|"&amp;Assets!$B37,'Data Annex'!$K$1:$K$4779,0),MATCH(Assets!G$2,'Data Annex'!$K$1:$BS$1,0)),"")</f>
        <v>3.9793106226747914E-2</v>
      </c>
      <c r="H37" s="190">
        <f>IFERROR(INDEX('Data Annex'!$K$1:$BS$4779,MATCH(Assets!H$1&amp;"|"&amp;Assets!$B37,'Data Annex'!$K$1:$K$4779,0),MATCH(Assets!H$2,'Data Annex'!$K$1:$BS$1,0)),"")</f>
        <v>1.2447127377811004E-3</v>
      </c>
      <c r="I37" s="190">
        <f>IFERROR(INDEX('Data Annex'!$K$1:$BS$4779,MATCH(Assets!I$1&amp;"|"&amp;Assets!$B37,'Data Annex'!$K$1:$K$4779,0),MATCH(Assets!I$2,'Data Annex'!$K$1:$BS$1,0)),"")</f>
        <v>1.1519720809441017E-3</v>
      </c>
      <c r="J37" s="190">
        <f>IFERROR(INDEX('Data Annex'!$K$1:$BS$4779,MATCH(Assets!J$1&amp;"|"&amp;Assets!$B37,'Data Annex'!$K$1:$K$4779,0),MATCH(Assets!J$2,'Data Annex'!$K$1:$BS$1,0)),"")</f>
        <v>1.1891636490254424E-3</v>
      </c>
      <c r="K37" s="190">
        <f>IFERROR(INDEX('Data Annex'!$K$1:$BS$4779,MATCH(Assets!K$1&amp;"|"&amp;Assets!$B37,'Data Annex'!$K$1:$K$4779,0),MATCH(Assets!K$2,'Data Annex'!$K$1:$BS$1,0)),"")</f>
        <v>0.28142432141468343</v>
      </c>
      <c r="L37" s="190">
        <f>IFERROR(INDEX('Data Annex'!$K$1:$BS$4779,MATCH(Assets!L$1&amp;"|"&amp;Assets!$B37,'Data Annex'!$K$1:$K$4779,0),MATCH(Assets!L$2,'Data Annex'!$K$1:$BS$1,0)),"")</f>
        <v>0.33438613973314169</v>
      </c>
      <c r="M37" s="191">
        <f>IFERROR(INDEX('Data Annex'!$K$1:$BS$4779,MATCH(Assets!M$1&amp;"|"&amp;Assets!$B37,'Data Annex'!$K$1:$K$4779,0),MATCH(Assets!M$2,'Data Annex'!$K$1:$BS$1,0)),"")</f>
        <v>0.34624488644162998</v>
      </c>
      <c r="N37" s="190">
        <f>IFERROR(INDEX('Data Annex'!$K$1:$BS$4779,MATCH(Assets!N$1&amp;"|"&amp;Assets!$B37,'Data Annex'!$K$1:$K$4779,0),MATCH(Assets!N$2,'Data Annex'!$K$1:$BS$1,0)),"")</f>
        <v>0.60181327924987926</v>
      </c>
      <c r="O37" s="190">
        <f>IFERROR(INDEX('Data Annex'!$K$1:$BS$4779,MATCH(Assets!O$1&amp;"|"&amp;Assets!$B37,'Data Annex'!$K$1:$K$4779,0),MATCH(Assets!O$2,'Data Annex'!$K$1:$BS$1,0)),"")</f>
        <v>0.56304776179801186</v>
      </c>
      <c r="P37" s="191">
        <f>IFERROR(INDEX('Data Annex'!$K$1:$BS$4779,MATCH(Assets!P$1&amp;"|"&amp;Assets!$B37,'Data Annex'!$K$1:$K$4779,0),MATCH(Assets!P$2,'Data Annex'!$K$1:$BS$1,0)),"")</f>
        <v>0.5559899603005497</v>
      </c>
      <c r="Q37" s="190">
        <f>IFERROR(INDEX('Data Annex'!$K$1:$BS$4779,MATCH(Assets!Q$1&amp;"|"&amp;Assets!$B37,'Data Annex'!$K$1:$K$4779,0),MATCH(Assets!Q$2,'Data Annex'!$K$1:$BS$1,0)),"")</f>
        <v>3.792481513024322E-2</v>
      </c>
      <c r="R37" s="190">
        <f>IFERROR(INDEX('Data Annex'!$K$1:$BS$4779,MATCH(Assets!R$1&amp;"|"&amp;Assets!$B37,'Data Annex'!$K$1:$K$4779,0),MATCH(Assets!R$2,'Data Annex'!$K$1:$BS$1,0)),"")</f>
        <v>2.7654814334520425E-2</v>
      </c>
      <c r="S37" s="191">
        <f>IFERROR(INDEX('Data Annex'!$K$1:$BS$4779,MATCH(Assets!S$1&amp;"|"&amp;Assets!$B37,'Data Annex'!$K$1:$K$4779,0),MATCH(Assets!S$2,'Data Annex'!$K$1:$BS$1,0)),"")</f>
        <v>2.6516945969499779E-2</v>
      </c>
      <c r="T37" s="190">
        <f>IFERROR(INDEX('Data Annex'!$K$1:$BS$4779,MATCH(Assets!T$1&amp;"|"&amp;Assets!$B37,'Data Annex'!$K$1:$K$4779,0),MATCH(Assets!T$2,'Data Annex'!$K$1:$BS$1,0)),"")</f>
        <v>3.3813349307895639E-2</v>
      </c>
      <c r="U37" s="190">
        <f>IFERROR(INDEX('Data Annex'!$K$1:$BS$4779,MATCH(Assets!U$1&amp;"|"&amp;Assets!$B37,'Data Annex'!$K$1:$K$4779,0),MATCH(Assets!U$2,'Data Annex'!$K$1:$BS$1,0)),"")</f>
        <v>3.0323747473445583E-2</v>
      </c>
      <c r="V37" s="195">
        <f>IFERROR(INDEX('Data Annex'!$K$1:$BS$4779,MATCH(Assets!V$1&amp;"|"&amp;Assets!$B37,'Data Annex'!$K$1:$K$4779,0),MATCH(Assets!V$2,'Data Annex'!$K$1:$BS$1,0)),"")</f>
        <v>3.0265937412547211E-2</v>
      </c>
      <c r="W37" t="str">
        <f>IFERROR(INDEX('Data Annex'!$K$1:$AH$4779,MATCH(Assets!AC$1&amp;"|"&amp;Assets!$B37,'Data Annex'!$K$1:$K$4779,0),MATCH(Assets!AC$2,'Data Annex'!$K$1:$AH$1,0)),"")</f>
        <v/>
      </c>
      <c r="X37" s="13"/>
      <c r="Y37" s="2"/>
      <c r="Z37" s="2"/>
      <c r="AA37" s="2"/>
      <c r="AB37" s="2"/>
      <c r="AC37" s="2"/>
    </row>
    <row r="38" spans="1:29" ht="21" customHeight="1">
      <c r="A38" s="209"/>
      <c r="B38" s="209" t="s">
        <v>30</v>
      </c>
      <c r="D38" s="219" t="str">
        <f t="shared" si="1"/>
        <v>PT</v>
      </c>
      <c r="E38" s="192">
        <f>IFERROR(INDEX('Data Annex'!$K$1:$BS$4779,MATCH(Assets!E$1&amp;"|"&amp;Assets!$B38,'Data Annex'!$K$1:$K$4779,0),MATCH(Assets!E$2,'Data Annex'!$K$1:$BS$1,0)),"")</f>
        <v>0.14819715081728035</v>
      </c>
      <c r="F38" s="192">
        <f>IFERROR(INDEX('Data Annex'!$K$1:$BS$4779,MATCH(Assets!F$1&amp;"|"&amp;Assets!$B38,'Data Annex'!$K$1:$K$4779,0),MATCH(Assets!F$2,'Data Annex'!$K$1:$BS$1,0)),"")</f>
        <v>0.1131945315904654</v>
      </c>
      <c r="G38" s="193">
        <f>IFERROR(INDEX('Data Annex'!$K$1:$BS$4779,MATCH(Assets!G$1&amp;"|"&amp;Assets!$B38,'Data Annex'!$K$1:$K$4779,0),MATCH(Assets!G$2,'Data Annex'!$K$1:$BS$1,0)),"")</f>
        <v>0.14082967665945442</v>
      </c>
      <c r="H38" s="192">
        <f>IFERROR(INDEX('Data Annex'!$K$1:$BS$4779,MATCH(Assets!H$1&amp;"|"&amp;Assets!$B38,'Data Annex'!$K$1:$K$4779,0),MATCH(Assets!H$2,'Data Annex'!$K$1:$BS$1,0)),"")</f>
        <v>8.0676371275189996E-3</v>
      </c>
      <c r="I38" s="192">
        <f>IFERROR(INDEX('Data Annex'!$K$1:$BS$4779,MATCH(Assets!I$1&amp;"|"&amp;Assets!$B38,'Data Annex'!$K$1:$K$4779,0),MATCH(Assets!I$2,'Data Annex'!$K$1:$BS$1,0)),"")</f>
        <v>8.5562774339026058E-3</v>
      </c>
      <c r="J38" s="192">
        <f>IFERROR(INDEX('Data Annex'!$K$1:$BS$4779,MATCH(Assets!J$1&amp;"|"&amp;Assets!$B38,'Data Annex'!$K$1:$K$4779,0),MATCH(Assets!J$2,'Data Annex'!$K$1:$BS$1,0)),"")</f>
        <v>8.0661893993188034E-3</v>
      </c>
      <c r="K38" s="192">
        <f>IFERROR(INDEX('Data Annex'!$K$1:$BS$4779,MATCH(Assets!K$1&amp;"|"&amp;Assets!$B38,'Data Annex'!$K$1:$K$4779,0),MATCH(Assets!K$2,'Data Annex'!$K$1:$BS$1,0)),"")</f>
        <v>0.20026883058650016</v>
      </c>
      <c r="L38" s="192">
        <f>IFERROR(INDEX('Data Annex'!$K$1:$BS$4779,MATCH(Assets!L$1&amp;"|"&amp;Assets!$B38,'Data Annex'!$K$1:$K$4779,0),MATCH(Assets!L$2,'Data Annex'!$K$1:$BS$1,0)),"")</f>
        <v>0.23738265373845849</v>
      </c>
      <c r="M38" s="196">
        <f>IFERROR(INDEX('Data Annex'!$K$1:$BS$4779,MATCH(Assets!M$1&amp;"|"&amp;Assets!$B38,'Data Annex'!$K$1:$K$4779,0),MATCH(Assets!M$2,'Data Annex'!$K$1:$BS$1,0)),"")</f>
        <v>0.22917159627900352</v>
      </c>
      <c r="N38" s="192">
        <f>IFERROR(INDEX('Data Annex'!$K$1:$BS$4779,MATCH(Assets!N$1&amp;"|"&amp;Assets!$B38,'Data Annex'!$K$1:$K$4779,0),MATCH(Assets!N$2,'Data Annex'!$K$1:$BS$1,0)),"")</f>
        <v>0.58466762977874154</v>
      </c>
      <c r="O38" s="192">
        <f>IFERROR(INDEX('Data Annex'!$K$1:$BS$4779,MATCH(Assets!O$1&amp;"|"&amp;Assets!$B38,'Data Annex'!$K$1:$K$4779,0),MATCH(Assets!O$2,'Data Annex'!$K$1:$BS$1,0)),"")</f>
        <v>0.58080441234819957</v>
      </c>
      <c r="P38" s="192">
        <f>IFERROR(INDEX('Data Annex'!$K$1:$BS$4779,MATCH(Assets!P$1&amp;"|"&amp;Assets!$B38,'Data Annex'!$K$1:$K$4779,0),MATCH(Assets!P$2,'Data Annex'!$K$1:$BS$1,0)),"")</f>
        <v>0.56615971599692116</v>
      </c>
      <c r="Q38" s="192">
        <f>IFERROR(INDEX('Data Annex'!$K$1:$BS$4779,MATCH(Assets!Q$1&amp;"|"&amp;Assets!$B38,'Data Annex'!$K$1:$K$4779,0),MATCH(Assets!Q$2,'Data Annex'!$K$1:$BS$1,0)),"")</f>
        <v>8.9284533937735513E-3</v>
      </c>
      <c r="R38" s="192">
        <f>IFERROR(INDEX('Data Annex'!$K$1:$BS$4779,MATCH(Assets!R$1&amp;"|"&amp;Assets!$B38,'Data Annex'!$K$1:$K$4779,0),MATCH(Assets!R$2,'Data Annex'!$K$1:$BS$1,0)),"")</f>
        <v>1.134169506834978E-2</v>
      </c>
      <c r="S38" s="193">
        <f>IFERROR(INDEX('Data Annex'!$K$1:$BS$4779,MATCH(Assets!S$1&amp;"|"&amp;Assets!$B38,'Data Annex'!$K$1:$K$4779,0),MATCH(Assets!S$2,'Data Annex'!$K$1:$BS$1,0)),"")</f>
        <v>1.138656195326722E-2</v>
      </c>
      <c r="T38" s="221">
        <f>IFERROR(INDEX('Data Annex'!$K$1:$BS$4779,MATCH(Assets!T$1&amp;"|"&amp;Assets!$B38,'Data Annex'!$K$1:$K$4779,0),MATCH(Assets!T$2,'Data Annex'!$K$1:$BS$1,0)),"")</f>
        <v>4.98702982961855E-2</v>
      </c>
      <c r="U38" s="221">
        <f>IFERROR(INDEX('Data Annex'!$K$1:$BS$4779,MATCH(Assets!U$1&amp;"|"&amp;Assets!$B38,'Data Annex'!$K$1:$K$4779,0),MATCH(Assets!U$2,'Data Annex'!$K$1:$BS$1,0)),"")</f>
        <v>4.8720429820624293E-2</v>
      </c>
      <c r="V38" s="193">
        <f>IFERROR(INDEX('Data Annex'!$K$1:$BS$4779,MATCH(Assets!V$1&amp;"|"&amp;Assets!$B38,'Data Annex'!$K$1:$K$4779,0),MATCH(Assets!V$2,'Data Annex'!$K$1:$BS$1,0)),"")</f>
        <v>4.4386259712035005E-2</v>
      </c>
      <c r="W38" t="str">
        <f>IFERROR(INDEX('Data Annex'!$K$1:$AH$4779,MATCH(Assets!AC$1&amp;"|"&amp;Assets!$B38,'Data Annex'!$K$1:$K$4779,0),MATCH(Assets!AC$2,'Data Annex'!$K$1:$AH$1,0)),"")</f>
        <v/>
      </c>
      <c r="X38" s="13"/>
      <c r="Y38" s="2"/>
      <c r="Z38" s="2"/>
      <c r="AA38" s="2"/>
      <c r="AB38" s="2"/>
      <c r="AC38" s="2"/>
    </row>
    <row r="39" spans="1:29" ht="21" customHeight="1">
      <c r="A39" s="209"/>
      <c r="B39" s="209" t="s">
        <v>100</v>
      </c>
      <c r="D39" s="219" t="str">
        <f t="shared" si="1"/>
        <v>RO</v>
      </c>
      <c r="E39" s="190">
        <f>IFERROR(INDEX('Data Annex'!$K$1:$BS$4779,MATCH(Assets!E$1&amp;"|"&amp;Assets!$B39,'Data Annex'!$K$1:$K$4779,0),MATCH(Assets!E$2,'Data Annex'!$K$1:$BS$1,0)),"")</f>
        <v>0.12547036109748591</v>
      </c>
      <c r="F39" s="190">
        <f>IFERROR(INDEX('Data Annex'!$K$1:$BS$4779,MATCH(Assets!F$1&amp;"|"&amp;Assets!$B39,'Data Annex'!$K$1:$K$4779,0),MATCH(Assets!F$2,'Data Annex'!$K$1:$BS$1,0)),"")</f>
        <v>0.1346373613357941</v>
      </c>
      <c r="G39" s="191">
        <f>IFERROR(INDEX('Data Annex'!$K$1:$BS$4779,MATCH(Assets!G$1&amp;"|"&amp;Assets!$B39,'Data Annex'!$K$1:$K$4779,0),MATCH(Assets!G$2,'Data Annex'!$K$1:$BS$1,0)),"")</f>
        <v>0.1509510185971962</v>
      </c>
      <c r="H39" s="190">
        <f>IFERROR(INDEX('Data Annex'!$K$1:$BS$4779,MATCH(Assets!H$1&amp;"|"&amp;Assets!$B39,'Data Annex'!$K$1:$K$4779,0),MATCH(Assets!H$2,'Data Annex'!$K$1:$BS$1,0)),"")</f>
        <v>1.5430028992327609E-3</v>
      </c>
      <c r="I39" s="190">
        <f>IFERROR(INDEX('Data Annex'!$K$1:$BS$4779,MATCH(Assets!I$1&amp;"|"&amp;Assets!$B39,'Data Annex'!$K$1:$K$4779,0),MATCH(Assets!I$2,'Data Annex'!$K$1:$BS$1,0)),"")</f>
        <v>1.5124725415951769E-3</v>
      </c>
      <c r="J39" s="190">
        <f>IFERROR(INDEX('Data Annex'!$K$1:$BS$4779,MATCH(Assets!J$1&amp;"|"&amp;Assets!$B39,'Data Annex'!$K$1:$K$4779,0),MATCH(Assets!J$2,'Data Annex'!$K$1:$BS$1,0)),"")</f>
        <v>1.5312826846054651E-3</v>
      </c>
      <c r="K39" s="190">
        <f>IFERROR(INDEX('Data Annex'!$K$1:$BS$4779,MATCH(Assets!K$1&amp;"|"&amp;Assets!$B39,'Data Annex'!$K$1:$K$4779,0),MATCH(Assets!K$2,'Data Annex'!$K$1:$BS$1,0)),"")</f>
        <v>0.28430498650142139</v>
      </c>
      <c r="L39" s="190">
        <f>IFERROR(INDEX('Data Annex'!$K$1:$BS$4779,MATCH(Assets!L$1&amp;"|"&amp;Assets!$B39,'Data Annex'!$K$1:$K$4779,0),MATCH(Assets!L$2,'Data Annex'!$K$1:$BS$1,0)),"")</f>
        <v>0.29005536243712682</v>
      </c>
      <c r="M39" s="191">
        <f>IFERROR(INDEX('Data Annex'!$K$1:$BS$4779,MATCH(Assets!M$1&amp;"|"&amp;Assets!$B39,'Data Annex'!$K$1:$K$4779,0),MATCH(Assets!M$2,'Data Annex'!$K$1:$BS$1,0)),"")</f>
        <v>0.27717624773134125</v>
      </c>
      <c r="N39" s="190">
        <f>IFERROR(INDEX('Data Annex'!$K$1:$BS$4779,MATCH(Assets!N$1&amp;"|"&amp;Assets!$B39,'Data Annex'!$K$1:$K$4779,0),MATCH(Assets!N$2,'Data Annex'!$K$1:$BS$1,0)),"")</f>
        <v>0.55983265755920264</v>
      </c>
      <c r="O39" s="190">
        <f>IFERROR(INDEX('Data Annex'!$K$1:$BS$4779,MATCH(Assets!O$1&amp;"|"&amp;Assets!$B39,'Data Annex'!$K$1:$K$4779,0),MATCH(Assets!O$2,'Data Annex'!$K$1:$BS$1,0)),"")</f>
        <v>0.54693316583841434</v>
      </c>
      <c r="P39" s="190">
        <f>IFERROR(INDEX('Data Annex'!$K$1:$BS$4779,MATCH(Assets!P$1&amp;"|"&amp;Assets!$B39,'Data Annex'!$K$1:$K$4779,0),MATCH(Assets!P$2,'Data Annex'!$K$1:$BS$1,0)),"")</f>
        <v>0.54715997809441763</v>
      </c>
      <c r="Q39" s="190">
        <f>IFERROR(INDEX('Data Annex'!$K$1:$BS$4779,MATCH(Assets!Q$1&amp;"|"&amp;Assets!$B39,'Data Annex'!$K$1:$K$4779,0),MATCH(Assets!Q$2,'Data Annex'!$K$1:$BS$1,0)),"")</f>
        <v>1.8369412765938101E-3</v>
      </c>
      <c r="R39" s="190">
        <f>IFERROR(INDEX('Data Annex'!$K$1:$BS$4779,MATCH(Assets!R$1&amp;"|"&amp;Assets!$B39,'Data Annex'!$K$1:$K$4779,0),MATCH(Assets!R$2,'Data Annex'!$K$1:$BS$1,0)),"")</f>
        <v>1.4582173937694343E-3</v>
      </c>
      <c r="S39" s="191">
        <f>IFERROR(INDEX('Data Annex'!$K$1:$BS$4779,MATCH(Assets!S$1&amp;"|"&amp;Assets!$B39,'Data Annex'!$K$1:$K$4779,0),MATCH(Assets!S$2,'Data Annex'!$K$1:$BS$1,0)),"")</f>
        <v>9.6046702230357989E-4</v>
      </c>
      <c r="T39" s="190">
        <f>IFERROR(INDEX('Data Annex'!$K$1:$BS$4779,MATCH(Assets!T$1&amp;"|"&amp;Assets!$B39,'Data Annex'!$K$1:$K$4779,0),MATCH(Assets!T$2,'Data Annex'!$K$1:$BS$1,0)),"")</f>
        <v>2.7012050666063544E-2</v>
      </c>
      <c r="U39" s="190">
        <f>IFERROR(INDEX('Data Annex'!$K$1:$BS$4779,MATCH(Assets!U$1&amp;"|"&amp;Assets!$B39,'Data Annex'!$K$1:$K$4779,0),MATCH(Assets!U$2,'Data Annex'!$K$1:$BS$1,0)),"")</f>
        <v>2.5403420453300424E-2</v>
      </c>
      <c r="V39" s="195">
        <f>IFERROR(INDEX('Data Annex'!$K$1:$BS$4779,MATCH(Assets!V$1&amp;"|"&amp;Assets!$B39,'Data Annex'!$K$1:$K$4779,0),MATCH(Assets!V$2,'Data Annex'!$K$1:$BS$1,0)),"")</f>
        <v>2.2221005870135792E-2</v>
      </c>
      <c r="X39" s="13"/>
      <c r="Y39" s="2"/>
      <c r="Z39" s="2"/>
      <c r="AA39" s="2"/>
      <c r="AB39" s="2"/>
      <c r="AC39" s="2"/>
    </row>
    <row r="40" spans="1:29" ht="21" customHeight="1">
      <c r="A40" s="209"/>
      <c r="B40" s="209" t="s">
        <v>31</v>
      </c>
      <c r="D40" s="219" t="str">
        <f t="shared" si="1"/>
        <v>SE</v>
      </c>
      <c r="E40" s="192">
        <f>IFERROR(INDEX('Data Annex'!$K$1:$BS$4779,MATCH(Assets!E$1&amp;"|"&amp;Assets!$B40,'Data Annex'!$K$1:$K$4779,0),MATCH(Assets!E$2,'Data Annex'!$K$1:$BS$1,0)),"")</f>
        <v>0.123434524313521</v>
      </c>
      <c r="F40" s="192">
        <f>IFERROR(INDEX('Data Annex'!$K$1:$BS$4779,MATCH(Assets!F$1&amp;"|"&amp;Assets!$B40,'Data Annex'!$K$1:$K$4779,0),MATCH(Assets!F$2,'Data Annex'!$K$1:$BS$1,0)),"")</f>
        <v>0.12357182605894282</v>
      </c>
      <c r="G40" s="193">
        <f>IFERROR(INDEX('Data Annex'!$K$1:$BS$4779,MATCH(Assets!G$1&amp;"|"&amp;Assets!$B40,'Data Annex'!$K$1:$K$4779,0),MATCH(Assets!G$2,'Data Annex'!$K$1:$BS$1,0)),"")</f>
        <v>0.10884876879541036</v>
      </c>
      <c r="H40" s="192">
        <f>IFERROR(INDEX('Data Annex'!$K$1:$BS$4779,MATCH(Assets!H$1&amp;"|"&amp;Assets!$B40,'Data Annex'!$K$1:$K$4779,0),MATCH(Assets!H$2,'Data Annex'!$K$1:$BS$1,0)),"")</f>
        <v>5.7022540886131822E-3</v>
      </c>
      <c r="I40" s="192">
        <f>IFERROR(INDEX('Data Annex'!$K$1:$BS$4779,MATCH(Assets!I$1&amp;"|"&amp;Assets!$B40,'Data Annex'!$K$1:$K$4779,0),MATCH(Assets!I$2,'Data Annex'!$K$1:$BS$1,0)),"")</f>
        <v>1.0125442464990107E-2</v>
      </c>
      <c r="J40" s="192">
        <f>IFERROR(INDEX('Data Annex'!$K$1:$BS$4779,MATCH(Assets!J$1&amp;"|"&amp;Assets!$B40,'Data Annex'!$K$1:$K$4779,0),MATCH(Assets!J$2,'Data Annex'!$K$1:$BS$1,0)),"")</f>
        <v>8.0451247691845276E-3</v>
      </c>
      <c r="K40" s="192">
        <f>IFERROR(INDEX('Data Annex'!$K$1:$BS$4779,MATCH(Assets!K$1&amp;"|"&amp;Assets!$B40,'Data Annex'!$K$1:$K$4779,0),MATCH(Assets!K$2,'Data Annex'!$K$1:$BS$1,0)),"")</f>
        <v>7.5912960239537502E-2</v>
      </c>
      <c r="L40" s="192">
        <f>IFERROR(INDEX('Data Annex'!$K$1:$BS$4779,MATCH(Assets!L$1&amp;"|"&amp;Assets!$B40,'Data Annex'!$K$1:$K$4779,0),MATCH(Assets!L$2,'Data Annex'!$K$1:$BS$1,0)),"")</f>
        <v>0.1200196668728474</v>
      </c>
      <c r="M40" s="196">
        <f>IFERROR(INDEX('Data Annex'!$K$1:$BS$4779,MATCH(Assets!M$1&amp;"|"&amp;Assets!$B40,'Data Annex'!$K$1:$K$4779,0),MATCH(Assets!M$2,'Data Annex'!$K$1:$BS$1,0)),"")</f>
        <v>8.8427287107509855E-2</v>
      </c>
      <c r="N40" s="192">
        <f>IFERROR(INDEX('Data Annex'!$K$1:$BS$4779,MATCH(Assets!N$1&amp;"|"&amp;Assets!$B40,'Data Annex'!$K$1:$K$4779,0),MATCH(Assets!N$2,'Data Annex'!$K$1:$BS$1,0)),"")</f>
        <v>0.73815219824283029</v>
      </c>
      <c r="O40" s="192">
        <f>IFERROR(INDEX('Data Annex'!$K$1:$BS$4779,MATCH(Assets!O$1&amp;"|"&amp;Assets!$B40,'Data Annex'!$K$1:$K$4779,0),MATCH(Assets!O$2,'Data Annex'!$K$1:$BS$1,0)),"")</f>
        <v>0.69121321183014228</v>
      </c>
      <c r="P40" s="192">
        <f>IFERROR(INDEX('Data Annex'!$K$1:$BS$4779,MATCH(Assets!P$1&amp;"|"&amp;Assets!$B40,'Data Annex'!$K$1:$K$4779,0),MATCH(Assets!P$2,'Data Annex'!$K$1:$BS$1,0)),"")</f>
        <v>0.73959661989576686</v>
      </c>
      <c r="Q40" s="192">
        <f>IFERROR(INDEX('Data Annex'!$K$1:$BS$4779,MATCH(Assets!Q$1&amp;"|"&amp;Assets!$B40,'Data Annex'!$K$1:$K$4779,0),MATCH(Assets!Q$2,'Data Annex'!$K$1:$BS$1,0)),"")</f>
        <v>2.8922831215185463E-2</v>
      </c>
      <c r="R40" s="192">
        <f>IFERROR(INDEX('Data Annex'!$K$1:$BS$4779,MATCH(Assets!R$1&amp;"|"&amp;Assets!$B40,'Data Annex'!$K$1:$K$4779,0),MATCH(Assets!R$2,'Data Annex'!$K$1:$BS$1,0)),"")</f>
        <v>2.7294515340707381E-2</v>
      </c>
      <c r="S40" s="193">
        <f>IFERROR(INDEX('Data Annex'!$K$1:$BS$4779,MATCH(Assets!S$1&amp;"|"&amp;Assets!$B40,'Data Annex'!$K$1:$K$4779,0),MATCH(Assets!S$2,'Data Annex'!$K$1:$BS$1,0)),"")</f>
        <v>2.5763846688995434E-2</v>
      </c>
      <c r="T40" s="221">
        <f>IFERROR(INDEX('Data Annex'!$K$1:$BS$4779,MATCH(Assets!T$1&amp;"|"&amp;Assets!$B40,'Data Annex'!$K$1:$K$4779,0),MATCH(Assets!T$2,'Data Annex'!$K$1:$BS$1,0)),"")</f>
        <v>2.7875231900502478E-2</v>
      </c>
      <c r="U40" s="221">
        <f>IFERROR(INDEX('Data Annex'!$K$1:$BS$4779,MATCH(Assets!U$1&amp;"|"&amp;Assets!$B40,'Data Annex'!$K$1:$K$4779,0),MATCH(Assets!U$2,'Data Annex'!$K$1:$BS$1,0)),"")</f>
        <v>2.7775337432631136E-2</v>
      </c>
      <c r="V40" s="193">
        <f>IFERROR(INDEX('Data Annex'!$K$1:$BS$4779,MATCH(Assets!V$1&amp;"|"&amp;Assets!$B40,'Data Annex'!$K$1:$K$4779,0),MATCH(Assets!V$2,'Data Annex'!$K$1:$BS$1,0)),"")</f>
        <v>2.9318352742944632E-2</v>
      </c>
      <c r="X40" s="13"/>
      <c r="Y40" s="2"/>
      <c r="Z40" s="2"/>
      <c r="AA40" s="2"/>
      <c r="AB40" s="2"/>
      <c r="AC40" s="2"/>
    </row>
    <row r="41" spans="1:29" ht="21" customHeight="1">
      <c r="A41" s="209"/>
      <c r="B41" s="209" t="s">
        <v>32</v>
      </c>
      <c r="D41" s="219" t="str">
        <f t="shared" si="1"/>
        <v>SI</v>
      </c>
      <c r="E41" s="190">
        <f>IFERROR(INDEX('Data Annex'!$K$1:$BS$4779,MATCH(Assets!E$1&amp;"|"&amp;Assets!$B41,'Data Annex'!$K$1:$K$4779,0),MATCH(Assets!E$2,'Data Annex'!$K$1:$BS$1,0)),"")</f>
        <v>0.20655966983821397</v>
      </c>
      <c r="F41" s="190">
        <f>IFERROR(INDEX('Data Annex'!$K$1:$BS$4779,MATCH(Assets!F$1&amp;"|"&amp;Assets!$B41,'Data Annex'!$K$1:$K$4779,0),MATCH(Assets!F$2,'Data Annex'!$K$1:$BS$1,0)),"")</f>
        <v>0.22884808975678755</v>
      </c>
      <c r="G41" s="191">
        <f>IFERROR(INDEX('Data Annex'!$K$1:$BS$4779,MATCH(Assets!G$1&amp;"|"&amp;Assets!$B41,'Data Annex'!$K$1:$K$4779,0),MATCH(Assets!G$2,'Data Annex'!$K$1:$BS$1,0)),"")</f>
        <v>0.2267130894061227</v>
      </c>
      <c r="H41" s="190">
        <f>IFERROR(INDEX('Data Annex'!$K$1:$BS$4779,MATCH(Assets!H$1&amp;"|"&amp;Assets!$B41,'Data Annex'!$K$1:$K$4779,0),MATCH(Assets!H$2,'Data Annex'!$K$1:$BS$1,0)),"")</f>
        <v>5.1096106372437097E-3</v>
      </c>
      <c r="I41" s="190">
        <f>IFERROR(INDEX('Data Annex'!$K$1:$BS$4779,MATCH(Assets!I$1&amp;"|"&amp;Assets!$B41,'Data Annex'!$K$1:$K$4779,0),MATCH(Assets!I$2,'Data Annex'!$K$1:$BS$1,0)),"")</f>
        <v>4.6434248803434936E-3</v>
      </c>
      <c r="J41" s="190">
        <f>IFERROR(INDEX('Data Annex'!$K$1:$BS$4779,MATCH(Assets!J$1&amp;"|"&amp;Assets!$B41,'Data Annex'!$K$1:$K$4779,0),MATCH(Assets!J$2,'Data Annex'!$K$1:$BS$1,0)),"")</f>
        <v>4.2176648730115826E-3</v>
      </c>
      <c r="K41" s="190">
        <f>IFERROR(INDEX('Data Annex'!$K$1:$BS$4779,MATCH(Assets!K$1&amp;"|"&amp;Assets!$B41,'Data Annex'!$K$1:$K$4779,0),MATCH(Assets!K$2,'Data Annex'!$K$1:$BS$1,0)),"")</f>
        <v>0.19032053149828879</v>
      </c>
      <c r="L41" s="190">
        <f>IFERROR(INDEX('Data Annex'!$K$1:$BS$4779,MATCH(Assets!L$1&amp;"|"&amp;Assets!$B41,'Data Annex'!$K$1:$K$4779,0),MATCH(Assets!L$2,'Data Annex'!$K$1:$BS$1,0)),"")</f>
        <v>0.18056788035368551</v>
      </c>
      <c r="M41" s="191">
        <f>IFERROR(INDEX('Data Annex'!$K$1:$BS$4779,MATCH(Assets!M$1&amp;"|"&amp;Assets!$B41,'Data Annex'!$K$1:$K$4779,0),MATCH(Assets!M$2,'Data Annex'!$K$1:$BS$1,0)),"")</f>
        <v>0.18479632141929619</v>
      </c>
      <c r="N41" s="190">
        <f>IFERROR(INDEX('Data Annex'!$K$1:$BS$4779,MATCH(Assets!N$1&amp;"|"&amp;Assets!$B41,'Data Annex'!$K$1:$K$4779,0),MATCH(Assets!N$2,'Data Annex'!$K$1:$BS$1,0)),"")</f>
        <v>0.57361420084184012</v>
      </c>
      <c r="O41" s="190">
        <f>IFERROR(INDEX('Data Annex'!$K$1:$BS$4779,MATCH(Assets!O$1&amp;"|"&amp;Assets!$B41,'Data Annex'!$K$1:$K$4779,0),MATCH(Assets!O$2,'Data Annex'!$K$1:$BS$1,0)),"")</f>
        <v>0.56556710986584979</v>
      </c>
      <c r="P41" s="190">
        <f>IFERROR(INDEX('Data Annex'!$K$1:$BS$4779,MATCH(Assets!P$1&amp;"|"&amp;Assets!$B41,'Data Annex'!$K$1:$K$4779,0),MATCH(Assets!P$2,'Data Annex'!$K$1:$BS$1,0)),"")</f>
        <v>0.56126924364838238</v>
      </c>
      <c r="Q41" s="190">
        <f>IFERROR(INDEX('Data Annex'!$K$1:$BS$4779,MATCH(Assets!Q$1&amp;"|"&amp;Assets!$B41,'Data Annex'!$K$1:$K$4779,0),MATCH(Assets!Q$2,'Data Annex'!$K$1:$BS$1,0)),"")</f>
        <v>2.3859083562505767E-3</v>
      </c>
      <c r="R41" s="190">
        <f>IFERROR(INDEX('Data Annex'!$K$1:$BS$4779,MATCH(Assets!R$1&amp;"|"&amp;Assets!$B41,'Data Annex'!$K$1:$K$4779,0),MATCH(Assets!R$2,'Data Annex'!$K$1:$BS$1,0)),"")</f>
        <v>2.3278959341816023E-3</v>
      </c>
      <c r="S41" s="191">
        <f>IFERROR(INDEX('Data Annex'!$K$1:$BS$4779,MATCH(Assets!S$1&amp;"|"&amp;Assets!$B41,'Data Annex'!$K$1:$K$4779,0),MATCH(Assets!S$2,'Data Annex'!$K$1:$BS$1,0)),"")</f>
        <v>1.934790601558599E-3</v>
      </c>
      <c r="T41" s="190">
        <f>IFERROR(INDEX('Data Annex'!$K$1:$BS$4779,MATCH(Assets!T$1&amp;"|"&amp;Assets!$B41,'Data Annex'!$K$1:$K$4779,0),MATCH(Assets!T$2,'Data Annex'!$K$1:$BS$1,0)),"")</f>
        <v>2.2010078828162513E-2</v>
      </c>
      <c r="U41" s="190">
        <f>IFERROR(INDEX('Data Annex'!$K$1:$BS$4779,MATCH(Assets!U$1&amp;"|"&amp;Assets!$B41,'Data Annex'!$K$1:$K$4779,0),MATCH(Assets!U$2,'Data Annex'!$K$1:$BS$1,0)),"")</f>
        <v>1.8045599209151934E-2</v>
      </c>
      <c r="V41" s="195">
        <f>IFERROR(INDEX('Data Annex'!$K$1:$BS$4779,MATCH(Assets!V$1&amp;"|"&amp;Assets!$B41,'Data Annex'!$K$1:$K$4779,0),MATCH(Assets!V$2,'Data Annex'!$K$1:$BS$1,0)),"")</f>
        <v>2.1068890051628455E-2</v>
      </c>
      <c r="X41" s="13"/>
      <c r="Y41" s="2"/>
      <c r="Z41" s="2"/>
      <c r="AA41" s="2"/>
      <c r="AB41" s="2"/>
      <c r="AC41" s="2"/>
    </row>
    <row r="42" spans="1:29" ht="21" customHeight="1" thickBot="1">
      <c r="A42" s="209"/>
      <c r="B42" s="209" t="s">
        <v>93</v>
      </c>
      <c r="D42" s="219" t="str">
        <f t="shared" si="1"/>
        <v>SK</v>
      </c>
      <c r="E42" s="192">
        <f>IFERROR(INDEX('Data Annex'!$K$1:$BS$4779,MATCH(Assets!E$1&amp;"|"&amp;Assets!$B42,'Data Annex'!$K$1:$K$4779,0),MATCH(Assets!E$2,'Data Annex'!$K$1:$BS$1,0)),"")</f>
        <v>0.1243693578033564</v>
      </c>
      <c r="F42" s="192">
        <f>IFERROR(INDEX('Data Annex'!$K$1:$BS$4779,MATCH(Assets!F$1&amp;"|"&amp;Assets!$B42,'Data Annex'!$K$1:$K$4779,0),MATCH(Assets!F$2,'Data Annex'!$K$1:$BS$1,0)),"")</f>
        <v>0.1172277951814347</v>
      </c>
      <c r="G42" s="193">
        <f>IFERROR(INDEX('Data Annex'!$K$1:$BS$4779,MATCH(Assets!G$1&amp;"|"&amp;Assets!$B42,'Data Annex'!$K$1:$K$4779,0),MATCH(Assets!G$2,'Data Annex'!$K$1:$BS$1,0)),"")</f>
        <v>0.13945657868105121</v>
      </c>
      <c r="H42" s="192">
        <f>IFERROR(INDEX('Data Annex'!$K$1:$BS$4779,MATCH(Assets!H$1&amp;"|"&amp;Assets!$B42,'Data Annex'!$K$1:$K$4779,0),MATCH(Assets!H$2,'Data Annex'!$K$1:$BS$1,0)),"")</f>
        <v>2.7754921050243637E-4</v>
      </c>
      <c r="I42" s="192">
        <f>IFERROR(INDEX('Data Annex'!$K$1:$BS$4779,MATCH(Assets!I$1&amp;"|"&amp;Assets!$B42,'Data Annex'!$K$1:$K$4779,0),MATCH(Assets!I$2,'Data Annex'!$K$1:$BS$1,0)),"")</f>
        <v>3.1224146082113109E-4</v>
      </c>
      <c r="J42" s="192">
        <f>IFERROR(INDEX('Data Annex'!$K$1:$BS$4779,MATCH(Assets!J$1&amp;"|"&amp;Assets!$B42,'Data Annex'!$K$1:$K$4779,0),MATCH(Assets!J$2,'Data Annex'!$K$1:$BS$1,0)),"")</f>
        <v>3.4102217744786208E-4</v>
      </c>
      <c r="K42" s="192">
        <f>IFERROR(INDEX('Data Annex'!$K$1:$BS$4779,MATCH(Assets!K$1&amp;"|"&amp;Assets!$B42,'Data Annex'!$K$1:$K$4779,0),MATCH(Assets!K$2,'Data Annex'!$K$1:$BS$1,0)),"")</f>
        <v>0.1287348561541142</v>
      </c>
      <c r="L42" s="192">
        <f>IFERROR(INDEX('Data Annex'!$K$1:$BS$4779,MATCH(Assets!L$1&amp;"|"&amp;Assets!$B42,'Data Annex'!$K$1:$K$4779,0),MATCH(Assets!L$2,'Data Annex'!$K$1:$BS$1,0)),"")</f>
        <v>0.13775005766684159</v>
      </c>
      <c r="M42" s="196">
        <f>IFERROR(INDEX('Data Annex'!$K$1:$BS$4779,MATCH(Assets!M$1&amp;"|"&amp;Assets!$B42,'Data Annex'!$K$1:$K$4779,0),MATCH(Assets!M$2,'Data Annex'!$K$1:$BS$1,0)),"")</f>
        <v>0.12800508867189817</v>
      </c>
      <c r="N42" s="192">
        <f>IFERROR(INDEX('Data Annex'!$K$1:$BS$4779,MATCH(Assets!N$1&amp;"|"&amp;Assets!$B42,'Data Annex'!$K$1:$K$4779,0),MATCH(Assets!N$2,'Data Annex'!$K$1:$BS$1,0)),"")</f>
        <v>0.72579548334301891</v>
      </c>
      <c r="O42" s="192">
        <f>IFERROR(INDEX('Data Annex'!$K$1:$BS$4779,MATCH(Assets!O$1&amp;"|"&amp;Assets!$B42,'Data Annex'!$K$1:$K$4779,0),MATCH(Assets!O$2,'Data Annex'!$K$1:$BS$1,0)),"")</f>
        <v>0.72480163381057883</v>
      </c>
      <c r="P42" s="192">
        <f>IFERROR(INDEX('Data Annex'!$K$1:$BS$4779,MATCH(Assets!P$1&amp;"|"&amp;Assets!$B42,'Data Annex'!$K$1:$K$4779,0),MATCH(Assets!P$2,'Data Annex'!$K$1:$BS$1,0)),"")</f>
        <v>0.7139487513229158</v>
      </c>
      <c r="Q42" s="192">
        <f>IFERROR(INDEX('Data Annex'!$K$1:$BS$4779,MATCH(Assets!Q$1&amp;"|"&amp;Assets!$B42,'Data Annex'!$K$1:$K$4779,0),MATCH(Assets!Q$2,'Data Annex'!$K$1:$BS$1,0)),"")</f>
        <v>8.4050405062735707E-3</v>
      </c>
      <c r="R42" s="192">
        <f>IFERROR(INDEX('Data Annex'!$K$1:$BS$4779,MATCH(Assets!R$1&amp;"|"&amp;Assets!$B42,'Data Annex'!$K$1:$K$4779,0),MATCH(Assets!R$2,'Data Annex'!$K$1:$BS$1,0)),"")</f>
        <v>7.6577523756555695E-3</v>
      </c>
      <c r="S42" s="193">
        <f>IFERROR(INDEX('Data Annex'!$K$1:$BS$4779,MATCH(Assets!S$1&amp;"|"&amp;Assets!$B42,'Data Annex'!$K$1:$K$4779,0),MATCH(Assets!S$2,'Data Annex'!$K$1:$BS$1,0)),"")</f>
        <v>5.1934741639733393E-3</v>
      </c>
      <c r="T42" s="221">
        <f>IFERROR(INDEX('Data Annex'!$K$1:$BS$4779,MATCH(Assets!T$1&amp;"|"&amp;Assets!$B42,'Data Annex'!$K$1:$K$4779,0),MATCH(Assets!T$2,'Data Annex'!$K$1:$BS$1,0)),"")</f>
        <v>1.2417712982734292E-2</v>
      </c>
      <c r="U42" s="221">
        <f>IFERROR(INDEX('Data Annex'!$K$1:$BS$4779,MATCH(Assets!U$1&amp;"|"&amp;Assets!$B42,'Data Annex'!$K$1:$K$4779,0),MATCH(Assets!U$2,'Data Annex'!$K$1:$BS$1,0)),"")</f>
        <v>1.2250519504668234E-2</v>
      </c>
      <c r="V42" s="193">
        <f>IFERROR(INDEX('Data Annex'!$K$1:$BS$4779,MATCH(Assets!V$1&amp;"|"&amp;Assets!$B42,'Data Annex'!$K$1:$K$4779,0),MATCH(Assets!V$2,'Data Annex'!$K$1:$BS$1,0)),"")</f>
        <v>1.3055084982713645E-2</v>
      </c>
      <c r="X42" s="13"/>
      <c r="Y42" s="2"/>
      <c r="Z42" s="2"/>
      <c r="AA42" s="2"/>
      <c r="AB42" s="2"/>
      <c r="AC42" s="2"/>
    </row>
    <row r="43" spans="1:29" s="15" customFormat="1" ht="30" customHeight="1" thickBot="1">
      <c r="A43" s="209"/>
      <c r="B43" s="209" t="s">
        <v>34</v>
      </c>
      <c r="C43" s="14"/>
      <c r="D43" s="168" t="s">
        <v>4546</v>
      </c>
      <c r="E43" s="80">
        <f>IFERROR(INDEX('Data Annex'!$K$1:$BS$4779,MATCH(Assets!E$1&amp;"|"&amp;Assets!$B43,'Data Annex'!$K$1:$K$4779,0),MATCH(Assets!E$2,'Data Annex'!$K$1:$BS$1,0)),"")</f>
        <v>0.13732769692878791</v>
      </c>
      <c r="F43" s="80">
        <f>IFERROR(INDEX('Data Annex'!$K$1:$BS$4779,MATCH(Assets!F$1&amp;"|"&amp;Assets!$B43,'Data Annex'!$K$1:$K$4779,0),MATCH(Assets!F$2,'Data Annex'!$K$1:$BS$1,0)),"")</f>
        <v>0.13089983644825626</v>
      </c>
      <c r="G43" s="81">
        <f>IFERROR(INDEX('Data Annex'!$K$1:$BS$4779,MATCH(Assets!G$1&amp;"|"&amp;Assets!$B43,'Data Annex'!$K$1:$K$4779,0),MATCH(Assets!G$2,'Data Annex'!$K$1:$BS$1,0)),"")</f>
        <v>0.1250242145175624</v>
      </c>
      <c r="H43" s="80">
        <f>IFERROR(INDEX('Data Annex'!$K$1:$BS$4779,MATCH(Assets!H$1&amp;"|"&amp;Assets!$B43,'Data Annex'!$K$1:$K$4779,0),MATCH(Assets!H$2,'Data Annex'!$K$1:$BS$1,0)),"")</f>
        <v>1.2924026378329028E-2</v>
      </c>
      <c r="I43" s="80">
        <f>IFERROR(INDEX('Data Annex'!$K$1:$BS$4779,MATCH(Assets!I$1&amp;"|"&amp;Assets!$B43,'Data Annex'!$K$1:$K$4779,0),MATCH(Assets!I$2,'Data Annex'!$K$1:$BS$1,0)),"")</f>
        <v>1.4629762198172951E-2</v>
      </c>
      <c r="J43" s="80">
        <f>IFERROR(INDEX('Data Annex'!$K$1:$BS$4779,MATCH(Assets!J$1&amp;"|"&amp;Assets!$B43,'Data Annex'!$K$1:$K$4779,0),MATCH(Assets!J$2,'Data Annex'!$K$1:$BS$1,0)),"")</f>
        <v>1.5044472664644835E-2</v>
      </c>
      <c r="K43" s="80">
        <f>IFERROR(INDEX('Data Annex'!$K$1:$BS$4779,MATCH(Assets!K$1&amp;"|"&amp;Assets!$B43,'Data Annex'!$K$1:$K$4779,0),MATCH(Assets!K$2,'Data Annex'!$K$1:$BS$1,0)),"")</f>
        <v>0.1160690288846592</v>
      </c>
      <c r="L43" s="80">
        <f>IFERROR(INDEX('Data Annex'!$K$1:$BS$4779,MATCH(Assets!L$1&amp;"|"&amp;Assets!$B43,'Data Annex'!$K$1:$K$4779,0),MATCH(Assets!L$2,'Data Annex'!$K$1:$BS$1,0)),"")</f>
        <v>0.12521613615671159</v>
      </c>
      <c r="M43" s="81">
        <f>IFERROR(INDEX('Data Annex'!$K$1:$BS$4779,MATCH(Assets!M$1&amp;"|"&amp;Assets!$B43,'Data Annex'!$K$1:$K$4779,0),MATCH(Assets!M$2,'Data Annex'!$K$1:$BS$1,0)),"")</f>
        <v>0.1283231584104107</v>
      </c>
      <c r="N43" s="80">
        <f>IFERROR(INDEX('Data Annex'!$K$1:$BS$4779,MATCH(Assets!N$1&amp;"|"&amp;Assets!$B43,'Data Annex'!$K$1:$K$4779,0),MATCH(Assets!N$2,'Data Annex'!$K$1:$BS$1,0)),"")</f>
        <v>0.61815048661872518</v>
      </c>
      <c r="O43" s="80">
        <f>IFERROR(INDEX('Data Annex'!$K$1:$BS$4779,MATCH(Assets!O$1&amp;"|"&amp;Assets!$B43,'Data Annex'!$K$1:$K$4779,0),MATCH(Assets!O$2,'Data Annex'!$K$1:$BS$1,0)),"")</f>
        <v>0.62043517428683259</v>
      </c>
      <c r="P43" s="80">
        <f>IFERROR(INDEX('Data Annex'!$K$1:$BS$4779,MATCH(Assets!P$1&amp;"|"&amp;Assets!$B43,'Data Annex'!$K$1:$K$4779,0),MATCH(Assets!P$2,'Data Annex'!$K$1:$BS$1,0)),"")</f>
        <v>0.62835718384559824</v>
      </c>
      <c r="Q43" s="80">
        <f>IFERROR(INDEX('Data Annex'!$K$1:$BS$4779,MATCH(Assets!Q$1&amp;"|"&amp;Assets!$B43,'Data Annex'!$K$1:$K$4779,0),MATCH(Assets!Q$2,'Data Annex'!$K$1:$BS$1,0)),"")</f>
        <v>6.7206992944031305E-2</v>
      </c>
      <c r="R43" s="80">
        <f>IFERROR(INDEX('Data Annex'!$K$1:$BS$4779,MATCH(Assets!R$1&amp;"|"&amp;Assets!$B43,'Data Annex'!$K$1:$K$4779,0),MATCH(Assets!R$2,'Data Annex'!$K$1:$BS$1,0)),"")</f>
        <v>6.5284536223605735E-2</v>
      </c>
      <c r="S43" s="81">
        <f>IFERROR(INDEX('Data Annex'!$K$1:$BS$4779,MATCH(Assets!S$1&amp;"|"&amp;Assets!$B43,'Data Annex'!$K$1:$K$4779,0),MATCH(Assets!S$2,'Data Annex'!$K$1:$BS$1,0)),"")</f>
        <v>5.5849498729881583E-2</v>
      </c>
      <c r="T43" s="80">
        <f>IFERROR(INDEX('Data Annex'!$K$1:$BS$4779,MATCH(Assets!T$1&amp;"|"&amp;Assets!$B43,'Data Annex'!$K$1:$K$4779,0),MATCH(Assets!T$2,'Data Annex'!$K$1:$BS$1,0)),"")</f>
        <v>4.8321768204469512E-2</v>
      </c>
      <c r="U43" s="80">
        <f>IFERROR(INDEX('Data Annex'!$K$1:$BS$4779,MATCH(Assets!U$1&amp;"|"&amp;Assets!$B43,'Data Annex'!$K$1:$K$4779,0),MATCH(Assets!U$2,'Data Annex'!$K$1:$BS$1,0)),"")</f>
        <v>4.3534554650309754E-2</v>
      </c>
      <c r="V43" s="81">
        <f>IFERROR(INDEX('Data Annex'!$K$1:$BS$4779,MATCH(Assets!V$1&amp;"|"&amp;Assets!$B43,'Data Annex'!$K$1:$K$4779,0),MATCH(Assets!V$2,'Data Annex'!$K$1:$BS$1,0)),"")</f>
        <v>4.7401471757636655E-2</v>
      </c>
      <c r="W43" s="14"/>
    </row>
    <row r="44" spans="1:29" ht="14.4">
      <c r="A44" s="209"/>
      <c r="B44" s="209"/>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row>
    <row r="45" spans="1:29" ht="14.4" hidden="1">
      <c r="A45" s="209"/>
      <c r="B45" s="209"/>
      <c r="D45" s="222"/>
      <c r="E45" s="222"/>
      <c r="F45" s="1"/>
      <c r="G45" s="1"/>
      <c r="H45" s="1"/>
      <c r="I45" s="1"/>
      <c r="J45" s="1"/>
      <c r="K45" s="1"/>
      <c r="L45" s="1"/>
      <c r="M45" s="1"/>
      <c r="N45" s="1"/>
      <c r="O45" s="1"/>
      <c r="P45" s="1"/>
      <c r="Q45" s="1"/>
      <c r="R45" s="1"/>
      <c r="S45" s="1"/>
      <c r="T45" s="1"/>
      <c r="U45" s="1"/>
      <c r="V45" s="1"/>
      <c r="W45" s="1"/>
      <c r="X45" s="222"/>
      <c r="Y45" s="222"/>
      <c r="Z45" s="222"/>
      <c r="AA45" s="222"/>
      <c r="AB45" s="222"/>
    </row>
    <row r="46" spans="1:29" ht="14.4">
      <c r="A46" s="209"/>
      <c r="B46" s="209"/>
      <c r="C46" s="2"/>
      <c r="D46" s="222"/>
      <c r="E46" s="222"/>
      <c r="F46" s="2" t="s">
        <v>136</v>
      </c>
      <c r="G46" s="2" t="s">
        <v>136</v>
      </c>
      <c r="H46" s="2" t="s">
        <v>136</v>
      </c>
      <c r="I46" s="2" t="s">
        <v>137</v>
      </c>
      <c r="J46" s="2" t="s">
        <v>137</v>
      </c>
      <c r="K46" s="2" t="s">
        <v>137</v>
      </c>
      <c r="L46" s="2"/>
      <c r="M46" s="2"/>
      <c r="N46" s="2"/>
      <c r="O46" s="2" t="s">
        <v>138</v>
      </c>
      <c r="P46" s="2" t="s">
        <v>138</v>
      </c>
      <c r="Q46" s="2" t="s">
        <v>138</v>
      </c>
      <c r="R46" s="2" t="s">
        <v>1492</v>
      </c>
      <c r="S46" s="2" t="s">
        <v>1492</v>
      </c>
      <c r="T46" s="2" t="s">
        <v>1492</v>
      </c>
      <c r="U46" s="2" t="s">
        <v>1524</v>
      </c>
      <c r="V46" s="2" t="s">
        <v>1524</v>
      </c>
      <c r="W46" s="2" t="s">
        <v>1524</v>
      </c>
      <c r="Y46" s="1"/>
      <c r="AC46" s="2"/>
    </row>
    <row r="47" spans="1:29" ht="22.5" customHeight="1">
      <c r="A47" s="209"/>
      <c r="B47" s="209"/>
      <c r="C47" s="2"/>
      <c r="D47" s="222"/>
      <c r="E47" s="222"/>
      <c r="F47" s="226">
        <f t="shared" ref="F47:K47" si="2">TEXT(F52,"YYYYMM")+0</f>
        <v>202212</v>
      </c>
      <c r="G47" s="226">
        <f t="shared" si="2"/>
        <v>202309</v>
      </c>
      <c r="H47" s="226">
        <f t="shared" si="2"/>
        <v>202312</v>
      </c>
      <c r="I47" s="226">
        <f t="shared" si="2"/>
        <v>202212</v>
      </c>
      <c r="J47" s="226">
        <f t="shared" si="2"/>
        <v>202309</v>
      </c>
      <c r="K47" s="226">
        <f t="shared" si="2"/>
        <v>202312</v>
      </c>
      <c r="L47" s="2"/>
      <c r="M47" s="2"/>
      <c r="N47" s="226"/>
      <c r="O47" s="226">
        <f t="shared" ref="O47:W47" si="3">TEXT(O52,"YYYYMM")+0</f>
        <v>202212</v>
      </c>
      <c r="P47" s="226">
        <f t="shared" si="3"/>
        <v>202309</v>
      </c>
      <c r="Q47" s="226">
        <f t="shared" si="3"/>
        <v>202312</v>
      </c>
      <c r="R47" s="226">
        <f t="shared" si="3"/>
        <v>202212</v>
      </c>
      <c r="S47" s="226">
        <f t="shared" si="3"/>
        <v>202309</v>
      </c>
      <c r="T47" s="226">
        <f t="shared" si="3"/>
        <v>202312</v>
      </c>
      <c r="U47" s="226">
        <f t="shared" si="3"/>
        <v>202212</v>
      </c>
      <c r="V47" s="226">
        <f t="shared" si="3"/>
        <v>202309</v>
      </c>
      <c r="W47" s="226">
        <f t="shared" si="3"/>
        <v>202312</v>
      </c>
      <c r="Y47" s="409"/>
      <c r="AC47" s="2"/>
    </row>
    <row r="48" spans="1:29" ht="15" customHeight="1">
      <c r="A48" s="209"/>
      <c r="B48" s="209"/>
      <c r="D48" s="529" t="s">
        <v>2474</v>
      </c>
      <c r="E48" s="529"/>
      <c r="F48" s="529"/>
      <c r="G48" s="529"/>
      <c r="H48" s="529"/>
      <c r="I48" s="529"/>
      <c r="J48" s="529"/>
      <c r="K48" s="529"/>
      <c r="L48" s="227"/>
      <c r="M48" s="529" t="s">
        <v>2292</v>
      </c>
      <c r="N48" s="529"/>
      <c r="O48" s="529"/>
      <c r="P48" s="529"/>
      <c r="Q48" s="529"/>
      <c r="R48" s="529"/>
      <c r="S48" s="529"/>
      <c r="T48" s="529"/>
      <c r="U48" s="529"/>
      <c r="V48" s="529"/>
      <c r="W48" s="529"/>
      <c r="X48" s="228"/>
      <c r="Y48" s="228"/>
      <c r="Z48" s="228"/>
      <c r="AA48" s="228"/>
      <c r="AB48" s="228"/>
      <c r="AC48" s="2"/>
    </row>
    <row r="49" spans="1:29" ht="15" customHeight="1">
      <c r="A49" s="209"/>
      <c r="B49" s="209"/>
      <c r="D49" s="529"/>
      <c r="E49" s="529"/>
      <c r="F49" s="529"/>
      <c r="G49" s="529"/>
      <c r="H49" s="529"/>
      <c r="I49" s="529"/>
      <c r="J49" s="529"/>
      <c r="K49" s="529"/>
      <c r="L49" s="227"/>
      <c r="M49" s="529"/>
      <c r="N49" s="529"/>
      <c r="O49" s="529"/>
      <c r="P49" s="529"/>
      <c r="Q49" s="529"/>
      <c r="R49" s="529"/>
      <c r="S49" s="529"/>
      <c r="T49" s="529"/>
      <c r="U49" s="529"/>
      <c r="V49" s="529"/>
      <c r="W49" s="529"/>
      <c r="X49" s="228"/>
      <c r="Y49" s="228"/>
      <c r="Z49" s="228"/>
      <c r="AA49" s="228"/>
      <c r="AB49" s="228"/>
      <c r="AC49" s="2"/>
    </row>
    <row r="50" spans="1:29" ht="15.75" customHeight="1">
      <c r="A50" s="209"/>
      <c r="B50" s="209"/>
      <c r="D50" s="20" t="s">
        <v>2475</v>
      </c>
      <c r="E50" s="20"/>
      <c r="F50" s="20"/>
      <c r="G50" s="20"/>
      <c r="H50" s="20"/>
      <c r="I50" s="20"/>
      <c r="J50" s="20"/>
      <c r="K50" s="20"/>
      <c r="L50" s="227"/>
      <c r="M50" s="20" t="s">
        <v>2293</v>
      </c>
      <c r="N50" s="20"/>
      <c r="O50" s="20"/>
      <c r="P50" s="20"/>
      <c r="Q50" s="173"/>
      <c r="R50" s="173"/>
      <c r="S50" s="173"/>
      <c r="T50" s="173"/>
      <c r="U50" s="173"/>
      <c r="V50" s="173"/>
      <c r="W50" s="173"/>
      <c r="X50" s="228"/>
      <c r="Y50" s="228"/>
      <c r="Z50" s="228"/>
      <c r="AA50" s="228"/>
      <c r="AB50" s="228"/>
      <c r="AC50" s="2"/>
    </row>
    <row r="51" spans="1:29" ht="39.75" customHeight="1">
      <c r="A51" s="209"/>
      <c r="B51" s="209"/>
      <c r="D51" s="133"/>
      <c r="E51" s="133"/>
      <c r="F51" s="516" t="s">
        <v>110</v>
      </c>
      <c r="G51" s="516"/>
      <c r="H51" s="517"/>
      <c r="I51" s="530" t="s">
        <v>2294</v>
      </c>
      <c r="J51" s="531"/>
      <c r="K51" s="531"/>
      <c r="L51" s="227"/>
      <c r="M51" s="174"/>
      <c r="N51" s="174"/>
      <c r="O51" s="516" t="s">
        <v>2317</v>
      </c>
      <c r="P51" s="516"/>
      <c r="Q51" s="517"/>
      <c r="R51" s="515" t="s">
        <v>2297</v>
      </c>
      <c r="S51" s="516"/>
      <c r="T51" s="517"/>
      <c r="U51" s="530" t="s">
        <v>2298</v>
      </c>
      <c r="V51" s="531"/>
      <c r="W51" s="531"/>
      <c r="X51" s="228"/>
      <c r="Y51" s="228"/>
      <c r="Z51" s="228"/>
      <c r="AA51" s="228"/>
      <c r="AB51" s="228"/>
      <c r="AC51" s="2"/>
    </row>
    <row r="52" spans="1:29" ht="15.6">
      <c r="A52" s="209"/>
      <c r="B52" s="209"/>
      <c r="D52" s="176"/>
      <c r="E52" s="177"/>
      <c r="F52" s="216">
        <f>EOMONTH($A$3,-12)</f>
        <v>44926</v>
      </c>
      <c r="G52" s="229">
        <f>EOMONTH($A$3,-3)</f>
        <v>45199</v>
      </c>
      <c r="H52" s="229">
        <f>$A$3</f>
        <v>45261</v>
      </c>
      <c r="I52" s="216">
        <f>EOMONTH($A$3,-12)</f>
        <v>44926</v>
      </c>
      <c r="J52" s="229">
        <f>EOMONTH($A$3,-3)</f>
        <v>45199</v>
      </c>
      <c r="K52" s="231">
        <f>$A$3</f>
        <v>45261</v>
      </c>
      <c r="L52" s="232"/>
      <c r="M52" s="178"/>
      <c r="N52" s="179"/>
      <c r="O52" s="216">
        <f>EOMONTH($A$3,-12)</f>
        <v>44926</v>
      </c>
      <c r="P52" s="229">
        <f>EOMONTH($A$3,-3)</f>
        <v>45199</v>
      </c>
      <c r="Q52" s="231">
        <f>$A$3</f>
        <v>45261</v>
      </c>
      <c r="R52" s="216">
        <f>EOMONTH($A$3,-12)</f>
        <v>44926</v>
      </c>
      <c r="S52" s="229">
        <f>EOMONTH($A$3,-3)</f>
        <v>45199</v>
      </c>
      <c r="T52" s="231">
        <f>$A$3</f>
        <v>45261</v>
      </c>
      <c r="U52" s="216">
        <f>EOMONTH($A$3,-12)</f>
        <v>44926</v>
      </c>
      <c r="V52" s="229">
        <f>EOMONTH($A$3,-3)</f>
        <v>45199</v>
      </c>
      <c r="W52" s="231">
        <f>$A$3</f>
        <v>45261</v>
      </c>
      <c r="X52" s="2"/>
      <c r="Y52" s="2"/>
      <c r="Z52" s="2"/>
      <c r="AA52" s="2"/>
      <c r="AB52" s="2"/>
      <c r="AC52" s="2"/>
    </row>
    <row r="53" spans="1:29" ht="21" customHeight="1">
      <c r="A53" s="209"/>
      <c r="B53" s="209" t="s">
        <v>13</v>
      </c>
      <c r="D53" s="518" t="str">
        <f>IF(OR(F53="n.a.",G53="n.a.",H53="n.a.",I53="n.a.",J53="n.a.",K53="n.a."),$B53&amp;"*",$B53)</f>
        <v>AT</v>
      </c>
      <c r="E53" s="519"/>
      <c r="F53" s="233">
        <f>IFERROR(INDEX('Data Annex'!$K$1:$BS$4779,MATCH(Assets!F$46&amp;"|"&amp;Assets!$B53,'Data Annex'!$K$1:$K$4779,0),MATCH(Assets!F$47,'Data Annex'!$K$1:$BS$1,0)),"")</f>
        <v>772.32567313740003</v>
      </c>
      <c r="G53" s="233">
        <f>IFERROR(INDEX('Data Annex'!$K$1:$BS$4779,MATCH(Assets!G$46&amp;"|"&amp;Assets!$B53,'Data Annex'!$K$1:$K$4779,0),MATCH(Assets!G$47,'Data Annex'!$K$1:$BS$1,0)),"")</f>
        <v>789.11737764021996</v>
      </c>
      <c r="H53" s="234">
        <f>IFERROR(INDEX('Data Annex'!$K$1:$BS$4779,MATCH(Assets!H$46&amp;"|"&amp;Assets!$B53,'Data Annex'!$K$1:$K$4779,0),MATCH(Assets!H$47,'Data Annex'!$K$1:$BS$1,0)),"")</f>
        <v>770.85413812282991</v>
      </c>
      <c r="I53" s="233">
        <f>IFERROR(INDEX('Data Annex'!$K$1:$BS$4779,MATCH(Assets!I$46&amp;"|"&amp;Assets!$B53,'Data Annex'!$K$1:$K$4779,0),MATCH(Assets!I$47,'Data Annex'!$K$1:$BS$1,0)),"")</f>
        <v>753.87680334008996</v>
      </c>
      <c r="J53" s="233">
        <f>IFERROR(INDEX('Data Annex'!$K$1:$BS$4779,MATCH(Assets!J$46&amp;"|"&amp;Assets!$B53,'Data Annex'!$K$1:$K$4779,0),MATCH(Assets!J$47,'Data Annex'!$K$1:$BS$1,0)),"")</f>
        <v>770.42476996986011</v>
      </c>
      <c r="K53" s="234">
        <f>IFERROR(INDEX('Data Annex'!$K$1:$BS$4779,MATCH(Assets!K$46&amp;"|"&amp;Assets!$B53,'Data Annex'!$K$1:$K$4779,0),MATCH(Assets!K$47,'Data Annex'!$K$1:$BS$1,0)),"")</f>
        <v>749.25713846666019</v>
      </c>
      <c r="L53" s="2">
        <f t="shared" ref="L53:L83" si="4">K53/H53</f>
        <v>0.97198302689434557</v>
      </c>
      <c r="M53" s="518" t="str">
        <f t="shared" ref="M53:M82" si="5">+D53</f>
        <v>AT</v>
      </c>
      <c r="N53" s="519"/>
      <c r="O53" s="194">
        <f>IFERROR(INDEX('Data Annex'!$K$1:$BS$4779,MATCH(Assets!O$46&amp;"|"&amp;Assets!$B53,'Data Annex'!$K$1:$K$4779,0),MATCH(Assets!O$47,'Data Annex'!$K$1:$BS$1,0)),"")</f>
        <v>0.91673595078482251</v>
      </c>
      <c r="P53" s="194">
        <f>IFERROR(INDEX('Data Annex'!$K$1:$BS$4779,MATCH(Assets!P$46&amp;"|"&amp;Assets!$B53,'Data Annex'!$K$1:$K$4779,0),MATCH(Assets!P$47,'Data Annex'!$K$1:$BS$1,0)),"")</f>
        <v>0.91466197521038661</v>
      </c>
      <c r="Q53" s="195">
        <f>IFERROR(INDEX('Data Annex'!$K$1:$BS$4779,MATCH(Assets!Q$46&amp;"|"&amp;Assets!$B53,'Data Annex'!$K$1:$K$4779,0),MATCH(Assets!Q$47,'Data Annex'!$K$1:$BS$1,0)),"")</f>
        <v>0.91543765910836317</v>
      </c>
      <c r="R53" s="194">
        <f>IFERROR(INDEX('Data Annex'!$K$1:$BS$4779,MATCH(Assets!R$46&amp;"|"&amp;Assets!$B53,'Data Annex'!$K$1:$K$4779,0),MATCH(Assets!R$47,'Data Annex'!$K$1:$BS$1,0)),"")</f>
        <v>4.0729922219278264E-2</v>
      </c>
      <c r="S53" s="194">
        <f>IFERROR(INDEX('Data Annex'!$K$1:$BS$4779,MATCH(Assets!S$46&amp;"|"&amp;Assets!$B53,'Data Annex'!$K$1:$K$4779,0),MATCH(Assets!S$47,'Data Annex'!$K$1:$BS$1,0)),"")</f>
        <v>4.4654124871511942E-2</v>
      </c>
      <c r="T53" s="195">
        <f>IFERROR(INDEX('Data Annex'!$K$1:$BS$4779,MATCH(Assets!T$46&amp;"|"&amp;Assets!$B53,'Data Annex'!$K$1:$K$4779,0),MATCH(Assets!T$47,'Data Annex'!$K$1:$BS$1,0)),"")</f>
        <v>4.4925724628858937E-2</v>
      </c>
      <c r="U53" s="194">
        <f>IFERROR(INDEX('Data Annex'!$K$1:$BS$4779,MATCH(Assets!U$46&amp;"|"&amp;Assets!$B53,'Data Annex'!$K$1:$K$4779,0),MATCH(Assets!U$47,'Data Annex'!$K$1:$BS$1,0)),"")</f>
        <v>4.2534126995899327E-2</v>
      </c>
      <c r="V53" s="194">
        <f>IFERROR(INDEX('Data Annex'!$K$1:$BS$4779,MATCH(Assets!V$46&amp;"|"&amp;Assets!$B53,'Data Annex'!$K$1:$K$4779,0),MATCH(Assets!V$47,'Data Annex'!$K$1:$BS$1,0)),"")</f>
        <v>4.0683899918101299E-2</v>
      </c>
      <c r="W53" s="195">
        <f>IFERROR(INDEX('Data Annex'!$K$1:$BS$4779,MATCH(Assets!W$46&amp;"|"&amp;Assets!$B53,'Data Annex'!$K$1:$K$4779,0),MATCH(Assets!W$47,'Data Annex'!$K$1:$BS$1,0)),"")</f>
        <v>3.9636616262777841E-2</v>
      </c>
      <c r="X53" s="236"/>
      <c r="Y53" s="237"/>
      <c r="Z53" s="2"/>
      <c r="AA53" s="2"/>
      <c r="AB53" s="2"/>
      <c r="AC53" s="2"/>
    </row>
    <row r="54" spans="1:29" ht="21" customHeight="1">
      <c r="A54" s="209"/>
      <c r="B54" s="209" t="s">
        <v>14</v>
      </c>
      <c r="D54" s="518" t="str">
        <f t="shared" ref="D54:D75" si="6">IF(OR(F54="n.a.",G54="n.a.",H54="n.a.",I54="n.a.",J54="n.a.",K54="n.a."),$B54&amp;"*",$B54)</f>
        <v>BE</v>
      </c>
      <c r="E54" s="519"/>
      <c r="F54" s="238">
        <f>IFERROR(INDEX('Data Annex'!$K$1:$BS$4779,MATCH(Assets!F$46&amp;"|"&amp;Assets!$B54,'Data Annex'!$K$1:$K$4779,0),MATCH(Assets!F$47,'Data Annex'!$K$1:$BS$1,0)),"")</f>
        <v>1199.1210624969572</v>
      </c>
      <c r="G54" s="238">
        <f>IFERROR(INDEX('Data Annex'!$K$1:$BS$4779,MATCH(Assets!G$46&amp;"|"&amp;Assets!$B54,'Data Annex'!$K$1:$K$4779,0),MATCH(Assets!G$47,'Data Annex'!$K$1:$BS$1,0)),"")</f>
        <v>1049.9761847712036</v>
      </c>
      <c r="H54" s="239">
        <f>IFERROR(INDEX('Data Annex'!$K$1:$BS$4779,MATCH(Assets!H$46&amp;"|"&amp;Assets!$B54,'Data Annex'!$K$1:$K$4779,0),MATCH(Assets!H$47,'Data Annex'!$K$1:$BS$1,0)),"")</f>
        <v>1035.3302283027583</v>
      </c>
      <c r="I54" s="238">
        <f>IFERROR(INDEX('Data Annex'!$K$1:$BS$4779,MATCH(Assets!I$46&amp;"|"&amp;Assets!$B54,'Data Annex'!$K$1:$K$4779,0),MATCH(Assets!I$47,'Data Annex'!$K$1:$BS$1,0)),"")</f>
        <v>1164.3859896895201</v>
      </c>
      <c r="J54" s="238">
        <f>IFERROR(INDEX('Data Annex'!$K$1:$BS$4779,MATCH(Assets!J$46&amp;"|"&amp;Assets!$B54,'Data Annex'!$K$1:$K$4779,0),MATCH(Assets!J$47,'Data Annex'!$K$1:$BS$1,0)),"")</f>
        <v>1025.3603247813635</v>
      </c>
      <c r="K54" s="239">
        <f>IFERROR(INDEX('Data Annex'!$K$1:$BS$4779,MATCH(Assets!K$46&amp;"|"&amp;Assets!$B54,'Data Annex'!$K$1:$K$4779,0),MATCH(Assets!K$47,'Data Annex'!$K$1:$BS$1,0)),"")</f>
        <v>997.80098941459835</v>
      </c>
      <c r="L54" s="2">
        <f t="shared" si="4"/>
        <v>0.96375143131898844</v>
      </c>
      <c r="M54" s="518" t="str">
        <f t="shared" si="5"/>
        <v>BE</v>
      </c>
      <c r="N54" s="519"/>
      <c r="O54" s="192">
        <f>IFERROR(INDEX('Data Annex'!$K$1:$BS$4779,MATCH(Assets!O$46&amp;"|"&amp;Assets!$B54,'Data Annex'!$K$1:$K$4779,0),MATCH(Assets!O$47,'Data Annex'!$K$1:$BS$1,0)),"")</f>
        <v>0.92004577057559989</v>
      </c>
      <c r="P54" s="192">
        <f>IFERROR(INDEX('Data Annex'!$K$1:$BS$4779,MATCH(Assets!P$46&amp;"|"&amp;Assets!$B54,'Data Annex'!$K$1:$K$4779,0),MATCH(Assets!P$47,'Data Annex'!$K$1:$BS$1,0)),"")</f>
        <v>0.92622169742798177</v>
      </c>
      <c r="Q54" s="196">
        <f>IFERROR(INDEX('Data Annex'!$K$1:$BS$4779,MATCH(Assets!Q$46&amp;"|"&amp;Assets!$B54,'Data Annex'!$K$1:$K$4779,0),MATCH(Assets!Q$47,'Data Annex'!$K$1:$BS$1,0)),"")</f>
        <v>0.93118279223358347</v>
      </c>
      <c r="R54" s="192">
        <f>IFERROR(INDEX('Data Annex'!$K$1:$BS$4779,MATCH(Assets!R$46&amp;"|"&amp;Assets!$B54,'Data Annex'!$K$1:$K$4779,0),MATCH(Assets!R$47,'Data Annex'!$K$1:$BS$1,0)),"")</f>
        <v>2.550235443386769E-2</v>
      </c>
      <c r="S54" s="192">
        <f>IFERROR(INDEX('Data Annex'!$K$1:$BS$4779,MATCH(Assets!S$46&amp;"|"&amp;Assets!$B54,'Data Annex'!$K$1:$K$4779,0),MATCH(Assets!S$47,'Data Annex'!$K$1:$BS$1,0)),"")</f>
        <v>2.95910368866018E-2</v>
      </c>
      <c r="T54" s="196">
        <f>IFERROR(INDEX('Data Annex'!$K$1:$BS$4779,MATCH(Assets!T$46&amp;"|"&amp;Assets!$B54,'Data Annex'!$K$1:$K$4779,0),MATCH(Assets!T$47,'Data Annex'!$K$1:$BS$1,0)),"")</f>
        <v>3.1046666802380676E-2</v>
      </c>
      <c r="U54" s="192">
        <f>IFERROR(INDEX('Data Annex'!$K$1:$BS$4779,MATCH(Assets!U$46&amp;"|"&amp;Assets!$B54,'Data Annex'!$K$1:$K$4779,0),MATCH(Assets!U$47,'Data Annex'!$K$1:$BS$1,0)),"")</f>
        <v>5.4451874990532473E-2</v>
      </c>
      <c r="V54" s="192">
        <f>IFERROR(INDEX('Data Annex'!$K$1:$BS$4779,MATCH(Assets!V$46&amp;"|"&amp;Assets!$B54,'Data Annex'!$K$1:$K$4779,0),MATCH(Assets!V$47,'Data Annex'!$K$1:$BS$1,0)),"")</f>
        <v>4.4187265685416643E-2</v>
      </c>
      <c r="W54" s="196">
        <f>IFERROR(INDEX('Data Annex'!$K$1:$BS$4779,MATCH(Assets!W$46&amp;"|"&amp;Assets!$B54,'Data Annex'!$K$1:$K$4779,0),MATCH(Assets!W$47,'Data Annex'!$K$1:$BS$1,0)),"")</f>
        <v>3.7770540964035794E-2</v>
      </c>
      <c r="X54" s="237"/>
      <c r="Y54" s="237"/>
      <c r="Z54" s="2"/>
      <c r="AA54" s="2"/>
      <c r="AB54" s="2"/>
      <c r="AC54" s="2"/>
    </row>
    <row r="55" spans="1:29" ht="21" customHeight="1">
      <c r="A55" s="209"/>
      <c r="B55" s="209" t="s">
        <v>92</v>
      </c>
      <c r="D55" s="518" t="str">
        <f t="shared" si="6"/>
        <v>BG</v>
      </c>
      <c r="E55" s="519"/>
      <c r="F55" s="233">
        <f>IFERROR(INDEX('Data Annex'!$K$1:$BS$4779,MATCH(Assets!F$46&amp;"|"&amp;Assets!$B55,'Data Annex'!$K$1:$K$4779,0),MATCH(Assets!F$47,'Data Annex'!$K$1:$BS$1,0)),"")</f>
        <v>38.855731669904898</v>
      </c>
      <c r="G55" s="233">
        <f>IFERROR(INDEX('Data Annex'!$K$1:$BS$4779,MATCH(Assets!G$46&amp;"|"&amp;Assets!$B55,'Data Annex'!$K$1:$K$4779,0),MATCH(Assets!G$47,'Data Annex'!$K$1:$BS$1,0)),"")</f>
        <v>48.575496983331625</v>
      </c>
      <c r="H55" s="234">
        <f>IFERROR(INDEX('Data Annex'!$K$1:$BS$4779,MATCH(Assets!H$46&amp;"|"&amp;Assets!$B55,'Data Annex'!$K$1:$K$4779,0),MATCH(Assets!H$47,'Data Annex'!$K$1:$BS$1,0)),"")</f>
        <v>50.921440842621955</v>
      </c>
      <c r="I55" s="233">
        <f>IFERROR(INDEX('Data Annex'!$K$1:$BS$4779,MATCH(Assets!I$46&amp;"|"&amp;Assets!$B55,'Data Annex'!$K$1:$K$4779,0),MATCH(Assets!I$47,'Data Annex'!$K$1:$BS$1,0)),"")</f>
        <v>37.980540955107891</v>
      </c>
      <c r="J55" s="233">
        <f>IFERROR(INDEX('Data Annex'!$K$1:$BS$4779,MATCH(Assets!J$46&amp;"|"&amp;Assets!$B55,'Data Annex'!$K$1:$K$4779,0),MATCH(Assets!J$47,'Data Annex'!$K$1:$BS$1,0)),"")</f>
        <v>47.709939666632586</v>
      </c>
      <c r="K55" s="234">
        <f>IFERROR(INDEX('Data Annex'!$K$1:$BS$4779,MATCH(Assets!K$46&amp;"|"&amp;Assets!$B55,'Data Annex'!$K$1:$K$4779,0),MATCH(Assets!K$47,'Data Annex'!$K$1:$BS$1,0)),"")</f>
        <v>50.04078228857756</v>
      </c>
      <c r="L55" s="2">
        <f t="shared" si="4"/>
        <v>0.98270554525811316</v>
      </c>
      <c r="M55" s="518" t="str">
        <f t="shared" si="5"/>
        <v>BG</v>
      </c>
      <c r="N55" s="519"/>
      <c r="O55" s="194">
        <f>IFERROR(INDEX('Data Annex'!$K$1:$BS$4779,MATCH(Assets!O$46&amp;"|"&amp;Assets!$B55,'Data Annex'!$K$1:$K$4779,0),MATCH(Assets!O$47,'Data Annex'!$K$1:$BS$1,0)),"")</f>
        <v>0.93598913453751909</v>
      </c>
      <c r="P55" s="194">
        <f>IFERROR(INDEX('Data Annex'!$K$1:$BS$4779,MATCH(Assets!P$46&amp;"|"&amp;Assets!$B55,'Data Annex'!$K$1:$K$4779,0),MATCH(Assets!P$47,'Data Annex'!$K$1:$BS$1,0)),"")</f>
        <v>0.95756920666458756</v>
      </c>
      <c r="Q55" s="195">
        <f>IFERROR(INDEX('Data Annex'!$K$1:$BS$4779,MATCH(Assets!Q$46&amp;"|"&amp;Assets!$B55,'Data Annex'!$K$1:$K$4779,0),MATCH(Assets!Q$47,'Data Annex'!$K$1:$BS$1,0)),"")</f>
        <v>0.95844810575916195</v>
      </c>
      <c r="R55" s="194">
        <f>IFERROR(INDEX('Data Annex'!$K$1:$BS$4779,MATCH(Assets!R$46&amp;"|"&amp;Assets!$B55,'Data Annex'!$K$1:$K$4779,0),MATCH(Assets!R$47,'Data Annex'!$K$1:$BS$1,0)),"")</f>
        <v>5.7944820856617583E-2</v>
      </c>
      <c r="S55" s="194">
        <f>IFERROR(INDEX('Data Annex'!$K$1:$BS$4779,MATCH(Assets!S$46&amp;"|"&amp;Assets!$B55,'Data Annex'!$K$1:$K$4779,0),MATCH(Assets!S$47,'Data Annex'!$K$1:$BS$1,0)),"")</f>
        <v>3.7183250438586606E-2</v>
      </c>
      <c r="T55" s="195">
        <f>IFERROR(INDEX('Data Annex'!$K$1:$BS$4779,MATCH(Assets!T$46&amp;"|"&amp;Assets!$B55,'Data Annex'!$K$1:$K$4779,0),MATCH(Assets!T$47,'Data Annex'!$K$1:$BS$1,0)),"")</f>
        <v>3.7957208887460056E-2</v>
      </c>
      <c r="U55" s="194">
        <f>IFERROR(INDEX('Data Annex'!$K$1:$BS$4779,MATCH(Assets!U$46&amp;"|"&amp;Assets!$B55,'Data Annex'!$K$1:$K$4779,0),MATCH(Assets!U$47,'Data Annex'!$K$1:$BS$1,0)),"")</f>
        <v>6.0660446058633955E-3</v>
      </c>
      <c r="V55" s="194">
        <f>IFERROR(INDEX('Data Annex'!$K$1:$BS$4779,MATCH(Assets!V$46&amp;"|"&amp;Assets!$B55,'Data Annex'!$K$1:$K$4779,0),MATCH(Assets!V$47,'Data Annex'!$K$1:$BS$1,0)),"")</f>
        <v>5.2475428968257786E-3</v>
      </c>
      <c r="W55" s="195">
        <f>IFERROR(INDEX('Data Annex'!$K$1:$BS$4779,MATCH(Assets!W$46&amp;"|"&amp;Assets!$B55,'Data Annex'!$K$1:$K$4779,0),MATCH(Assets!W$47,'Data Annex'!$K$1:$BS$1,0)),"")</f>
        <v>3.5946853533780948E-3</v>
      </c>
      <c r="X55" s="237"/>
      <c r="Y55" s="237"/>
      <c r="Z55" s="2"/>
      <c r="AA55" s="2"/>
      <c r="AB55" s="2"/>
      <c r="AC55" s="2"/>
    </row>
    <row r="56" spans="1:29" ht="21" customHeight="1">
      <c r="A56" s="209"/>
      <c r="B56" s="209" t="s">
        <v>15</v>
      </c>
      <c r="D56" s="518" t="str">
        <f t="shared" si="6"/>
        <v>CY</v>
      </c>
      <c r="E56" s="519"/>
      <c r="F56" s="238">
        <f>IFERROR(INDEX('Data Annex'!$K$1:$BS$4779,MATCH(Assets!F$46&amp;"|"&amp;Assets!$B56,'Data Annex'!$K$1:$K$4779,0),MATCH(Assets!F$47,'Data Annex'!$K$1:$BS$1,0)),"")</f>
        <v>44.897682172140001</v>
      </c>
      <c r="G56" s="238">
        <f>IFERROR(INDEX('Data Annex'!$K$1:$BS$4779,MATCH(Assets!G$46&amp;"|"&amp;Assets!$B56,'Data Annex'!$K$1:$K$4779,0),MATCH(Assets!G$47,'Data Annex'!$K$1:$BS$1,0)),"")</f>
        <v>45.987400872999999</v>
      </c>
      <c r="H56" s="239">
        <f>IFERROR(INDEX('Data Annex'!$K$1:$BS$4779,MATCH(Assets!H$46&amp;"|"&amp;Assets!$B56,'Data Annex'!$K$1:$K$4779,0),MATCH(Assets!H$47,'Data Annex'!$K$1:$BS$1,0)),"")</f>
        <v>46.268033109000001</v>
      </c>
      <c r="I56" s="238">
        <f>IFERROR(INDEX('Data Annex'!$K$1:$BS$4779,MATCH(Assets!I$46&amp;"|"&amp;Assets!$B56,'Data Annex'!$K$1:$K$4779,0),MATCH(Assets!I$47,'Data Annex'!$K$1:$BS$1,0)),"")</f>
        <v>42.034746088160006</v>
      </c>
      <c r="J56" s="238">
        <f>IFERROR(INDEX('Data Annex'!$K$1:$BS$4779,MATCH(Assets!J$46&amp;"|"&amp;Assets!$B56,'Data Annex'!$K$1:$K$4779,0),MATCH(Assets!J$47,'Data Annex'!$K$1:$BS$1,0)),"")</f>
        <v>43.476396121999997</v>
      </c>
      <c r="K56" s="239">
        <f>IFERROR(INDEX('Data Annex'!$K$1:$BS$4779,MATCH(Assets!K$46&amp;"|"&amp;Assets!$B56,'Data Annex'!$K$1:$K$4779,0),MATCH(Assets!K$47,'Data Annex'!$K$1:$BS$1,0)),"")</f>
        <v>43.909710144000002</v>
      </c>
      <c r="L56" s="2">
        <f t="shared" si="4"/>
        <v>0.94902910699825571</v>
      </c>
      <c r="M56" s="518" t="str">
        <f t="shared" si="5"/>
        <v>CY</v>
      </c>
      <c r="N56" s="519"/>
      <c r="O56" s="192">
        <f>IFERROR(INDEX('Data Annex'!$K$1:$BS$4779,MATCH(Assets!O$46&amp;"|"&amp;Assets!$B56,'Data Annex'!$K$1:$K$4779,0),MATCH(Assets!O$47,'Data Annex'!$K$1:$BS$1,0)),"")</f>
        <v>0.97957065149866851</v>
      </c>
      <c r="P56" s="192">
        <f>IFERROR(INDEX('Data Annex'!$K$1:$BS$4779,MATCH(Assets!P$46&amp;"|"&amp;Assets!$B56,'Data Annex'!$K$1:$K$4779,0),MATCH(Assets!P$47,'Data Annex'!$K$1:$BS$1,0)),"")</f>
        <v>0.98191213947924116</v>
      </c>
      <c r="Q56" s="196">
        <f>IFERROR(INDEX('Data Annex'!$K$1:$BS$4779,MATCH(Assets!Q$46&amp;"|"&amp;Assets!$B56,'Data Annex'!$K$1:$K$4779,0),MATCH(Assets!Q$47,'Data Annex'!$K$1:$BS$1,0)),"")</f>
        <v>0.98332011820168941</v>
      </c>
      <c r="R56" s="192">
        <f>IFERROR(INDEX('Data Annex'!$K$1:$BS$4779,MATCH(Assets!R$46&amp;"|"&amp;Assets!$B56,'Data Annex'!$K$1:$K$4779,0),MATCH(Assets!R$47,'Data Annex'!$K$1:$BS$1,0)),"")</f>
        <v>1.327773142317632E-2</v>
      </c>
      <c r="S56" s="192">
        <f>IFERROR(INDEX('Data Annex'!$K$1:$BS$4779,MATCH(Assets!S$46&amp;"|"&amp;Assets!$B56,'Data Annex'!$K$1:$K$4779,0),MATCH(Assets!S$47,'Data Annex'!$K$1:$BS$1,0)),"")</f>
        <v>1.1373983703993631E-2</v>
      </c>
      <c r="T56" s="196">
        <f>IFERROR(INDEX('Data Annex'!$K$1:$BS$4779,MATCH(Assets!T$46&amp;"|"&amp;Assets!$B56,'Data Annex'!$K$1:$K$4779,0),MATCH(Assets!T$47,'Data Annex'!$K$1:$BS$1,0)),"")</f>
        <v>1.1676344578878029E-2</v>
      </c>
      <c r="U56" s="192">
        <f>IFERROR(INDEX('Data Annex'!$K$1:$BS$4779,MATCH(Assets!U$46&amp;"|"&amp;Assets!$B56,'Data Annex'!$K$1:$K$4779,0),MATCH(Assets!U$47,'Data Annex'!$K$1:$BS$1,0)),"")</f>
        <v>7.1516170781551385E-3</v>
      </c>
      <c r="V56" s="192">
        <f>IFERROR(INDEX('Data Annex'!$K$1:$BS$4779,MATCH(Assets!V$46&amp;"|"&amp;Assets!$B56,'Data Annex'!$K$1:$K$4779,0),MATCH(Assets!V$47,'Data Annex'!$K$1:$BS$1,0)),"")</f>
        <v>6.7138768167652862E-3</v>
      </c>
      <c r="W56" s="196">
        <f>IFERROR(INDEX('Data Annex'!$K$1:$BS$4779,MATCH(Assets!W$46&amp;"|"&amp;Assets!$B56,'Data Annex'!$K$1:$K$4779,0),MATCH(Assets!W$47,'Data Annex'!$K$1:$BS$1,0)),"")</f>
        <v>5.0035372194325725E-3</v>
      </c>
      <c r="X56" s="237"/>
      <c r="Y56" s="237"/>
      <c r="Z56" s="2"/>
      <c r="AA56" s="2"/>
      <c r="AB56" s="2"/>
      <c r="AC56" s="2"/>
    </row>
    <row r="57" spans="1:29" ht="21" customHeight="1">
      <c r="A57" s="209"/>
      <c r="B57" s="209" t="s">
        <v>91</v>
      </c>
      <c r="D57" s="518" t="str">
        <f t="shared" si="6"/>
        <v>CZ</v>
      </c>
      <c r="E57" s="519"/>
      <c r="F57" s="233">
        <f>IFERROR(INDEX('Data Annex'!$K$1:$BS$4779,MATCH(Assets!F$46&amp;"|"&amp;Assets!$B57,'Data Annex'!$K$1:$K$4779,0),MATCH(Assets!F$47,'Data Annex'!$K$1:$BS$1,0)),"")</f>
        <v>196.94701374013104</v>
      </c>
      <c r="G57" s="233">
        <f>IFERROR(INDEX('Data Annex'!$K$1:$BS$4779,MATCH(Assets!G$46&amp;"|"&amp;Assets!$B57,'Data Annex'!$K$1:$K$4779,0),MATCH(Assets!G$47,'Data Annex'!$K$1:$BS$1,0)),"")</f>
        <v>225.94105285286992</v>
      </c>
      <c r="H57" s="234">
        <f>IFERROR(INDEX('Data Annex'!$K$1:$BS$4779,MATCH(Assets!H$46&amp;"|"&amp;Assets!$B57,'Data Annex'!$K$1:$K$4779,0),MATCH(Assets!H$47,'Data Annex'!$K$1:$BS$1,0)),"")</f>
        <v>209.63934000954541</v>
      </c>
      <c r="I57" s="233">
        <f>IFERROR(INDEX('Data Annex'!$K$1:$BS$4779,MATCH(Assets!I$46&amp;"|"&amp;Assets!$B57,'Data Annex'!$K$1:$K$4779,0),MATCH(Assets!I$47,'Data Annex'!$K$1:$BS$1,0)),"")</f>
        <v>194.48759060283629</v>
      </c>
      <c r="J57" s="233">
        <f>IFERROR(INDEX('Data Annex'!$K$1:$BS$4779,MATCH(Assets!J$46&amp;"|"&amp;Assets!$B57,'Data Annex'!$K$1:$K$4779,0),MATCH(Assets!J$47,'Data Annex'!$K$1:$BS$1,0)),"")</f>
        <v>223.09950655121412</v>
      </c>
      <c r="K57" s="234">
        <f>IFERROR(INDEX('Data Annex'!$K$1:$BS$4779,MATCH(Assets!K$46&amp;"|"&amp;Assets!$B57,'Data Annex'!$K$1:$K$4779,0),MATCH(Assets!K$47,'Data Annex'!$K$1:$BS$1,0)),"")</f>
        <v>206.54044777560267</v>
      </c>
      <c r="L57" s="2">
        <f t="shared" si="4"/>
        <v>0.98521798325733312</v>
      </c>
      <c r="M57" s="518" t="str">
        <f t="shared" si="5"/>
        <v>CZ</v>
      </c>
      <c r="N57" s="519"/>
      <c r="O57" s="194">
        <f>IFERROR(INDEX('Data Annex'!$K$1:$BS$4779,MATCH(Assets!O$46&amp;"|"&amp;Assets!$B57,'Data Annex'!$K$1:$K$4779,0),MATCH(Assets!O$47,'Data Annex'!$K$1:$BS$1,0)),"")</f>
        <v>0.92987727382791441</v>
      </c>
      <c r="P57" s="194">
        <f>IFERROR(INDEX('Data Annex'!$K$1:$BS$4779,MATCH(Assets!P$46&amp;"|"&amp;Assets!$B57,'Data Annex'!$K$1:$K$4779,0),MATCH(Assets!P$47,'Data Annex'!$K$1:$BS$1,0)),"")</f>
        <v>0.94602399050554709</v>
      </c>
      <c r="Q57" s="195">
        <f>IFERROR(INDEX('Data Annex'!$K$1:$BS$4779,MATCH(Assets!Q$46&amp;"|"&amp;Assets!$B57,'Data Annex'!$K$1:$K$4779,0),MATCH(Assets!Q$47,'Data Annex'!$K$1:$BS$1,0)),"")</f>
        <v>0.95414112770035653</v>
      </c>
      <c r="R57" s="194">
        <f>IFERROR(INDEX('Data Annex'!$K$1:$BS$4779,MATCH(Assets!R$46&amp;"|"&amp;Assets!$B57,'Data Annex'!$K$1:$K$4779,0),MATCH(Assets!R$47,'Data Annex'!$K$1:$BS$1,0)),"")</f>
        <v>2.0097177570041209E-2</v>
      </c>
      <c r="S57" s="194">
        <f>IFERROR(INDEX('Data Annex'!$K$1:$BS$4779,MATCH(Assets!S$46&amp;"|"&amp;Assets!$B57,'Data Annex'!$K$1:$K$4779,0),MATCH(Assets!S$47,'Data Annex'!$K$1:$BS$1,0)),"")</f>
        <v>1.6121313358783924E-2</v>
      </c>
      <c r="T57" s="195">
        <f>IFERROR(INDEX('Data Annex'!$K$1:$BS$4779,MATCH(Assets!T$46&amp;"|"&amp;Assets!$B57,'Data Annex'!$K$1:$K$4779,0),MATCH(Assets!T$47,'Data Annex'!$K$1:$BS$1,0)),"")</f>
        <v>1.6730987484518508E-2</v>
      </c>
      <c r="U57" s="194">
        <f>IFERROR(INDEX('Data Annex'!$K$1:$BS$4779,MATCH(Assets!U$46&amp;"|"&amp;Assets!$B57,'Data Annex'!$K$1:$K$4779,0),MATCH(Assets!U$47,'Data Annex'!$K$1:$BS$1,0)),"")</f>
        <v>5.002554860204448E-2</v>
      </c>
      <c r="V57" s="194">
        <f>IFERROR(INDEX('Data Annex'!$K$1:$BS$4779,MATCH(Assets!V$46&amp;"|"&amp;Assets!$B57,'Data Annex'!$K$1:$K$4779,0),MATCH(Assets!V$47,'Data Annex'!$K$1:$BS$1,0)),"")</f>
        <v>3.7854696135669011E-2</v>
      </c>
      <c r="W57" s="195">
        <f>IFERROR(INDEX('Data Annex'!$K$1:$BS$4779,MATCH(Assets!W$46&amp;"|"&amp;Assets!$B57,'Data Annex'!$K$1:$K$4779,0),MATCH(Assets!W$47,'Data Annex'!$K$1:$BS$1,0)),"")</f>
        <v>2.9127884815124985E-2</v>
      </c>
      <c r="X57" s="237"/>
      <c r="Y57" s="237"/>
      <c r="Z57" s="2"/>
      <c r="AA57" s="2"/>
      <c r="AB57" s="2"/>
      <c r="AC57" s="2"/>
    </row>
    <row r="58" spans="1:29" ht="21" customHeight="1">
      <c r="A58" s="209"/>
      <c r="B58" s="209" t="s">
        <v>16</v>
      </c>
      <c r="D58" s="518" t="str">
        <f t="shared" si="6"/>
        <v>DE</v>
      </c>
      <c r="E58" s="519"/>
      <c r="F58" s="238">
        <f>IFERROR(INDEX('Data Annex'!$K$1:$BS$4779,MATCH(Assets!F$46&amp;"|"&amp;Assets!$B58,'Data Annex'!$K$1:$K$4779,0),MATCH(Assets!F$47,'Data Annex'!$K$1:$BS$1,0)),"")</f>
        <v>3934.3032531939202</v>
      </c>
      <c r="G58" s="238">
        <f>IFERROR(INDEX('Data Annex'!$K$1:$BS$4779,MATCH(Assets!G$46&amp;"|"&amp;Assets!$B58,'Data Annex'!$K$1:$K$4779,0),MATCH(Assets!G$47,'Data Annex'!$K$1:$BS$1,0)),"")</f>
        <v>4087.8904954780601</v>
      </c>
      <c r="H58" s="239">
        <f>IFERROR(INDEX('Data Annex'!$K$1:$BS$4779,MATCH(Assets!H$46&amp;"|"&amp;Assets!$B58,'Data Annex'!$K$1:$K$4779,0),MATCH(Assets!H$47,'Data Annex'!$K$1:$BS$1,0)),"")</f>
        <v>3903.5293658727505</v>
      </c>
      <c r="I58" s="238">
        <f>IFERROR(INDEX('Data Annex'!$K$1:$BS$4779,MATCH(Assets!I$46&amp;"|"&amp;Assets!$B58,'Data Annex'!$K$1:$K$4779,0),MATCH(Assets!I$47,'Data Annex'!$K$1:$BS$1,0)),"")</f>
        <v>3854.4668367290255</v>
      </c>
      <c r="J58" s="238">
        <f>IFERROR(INDEX('Data Annex'!$K$1:$BS$4779,MATCH(Assets!J$46&amp;"|"&amp;Assets!$B58,'Data Annex'!$K$1:$K$4779,0),MATCH(Assets!J$47,'Data Annex'!$K$1:$BS$1,0)),"")</f>
        <v>4002.9228402700319</v>
      </c>
      <c r="K58" s="239">
        <f>IFERROR(INDEX('Data Annex'!$K$1:$BS$4779,MATCH(Assets!K$46&amp;"|"&amp;Assets!$B58,'Data Annex'!$K$1:$K$4779,0),MATCH(Assets!K$47,'Data Annex'!$K$1:$BS$1,0)),"")</f>
        <v>3807.2702308755634</v>
      </c>
      <c r="L58" s="2">
        <f t="shared" si="4"/>
        <v>0.97534048652515626</v>
      </c>
      <c r="M58" s="518" t="str">
        <f t="shared" si="5"/>
        <v>DE</v>
      </c>
      <c r="N58" s="519"/>
      <c r="O58" s="192">
        <f>IFERROR(INDEX('Data Annex'!$K$1:$BS$4779,MATCH(Assets!O$46&amp;"|"&amp;Assets!$B58,'Data Annex'!$K$1:$K$4779,0),MATCH(Assets!O$47,'Data Annex'!$K$1:$BS$1,0)),"")</f>
        <v>0.73614172258761068</v>
      </c>
      <c r="P58" s="192">
        <f>IFERROR(INDEX('Data Annex'!$K$1:$BS$4779,MATCH(Assets!P$46&amp;"|"&amp;Assets!$B58,'Data Annex'!$K$1:$K$4779,0),MATCH(Assets!P$47,'Data Annex'!$K$1:$BS$1,0)),"")</f>
        <v>0.73542435625932046</v>
      </c>
      <c r="Q58" s="196">
        <f>IFERROR(INDEX('Data Annex'!$K$1:$BS$4779,MATCH(Assets!Q$46&amp;"|"&amp;Assets!$B58,'Data Annex'!$K$1:$K$4779,0),MATCH(Assets!Q$47,'Data Annex'!$K$1:$BS$1,0)),"")</f>
        <v>0.74085717437858245</v>
      </c>
      <c r="R58" s="192">
        <f>IFERROR(INDEX('Data Annex'!$K$1:$BS$4779,MATCH(Assets!R$46&amp;"|"&amp;Assets!$B58,'Data Annex'!$K$1:$K$4779,0),MATCH(Assets!R$47,'Data Annex'!$K$1:$BS$1,0)),"")</f>
        <v>4.955768536535797E-2</v>
      </c>
      <c r="S58" s="192">
        <f>IFERROR(INDEX('Data Annex'!$K$1:$BS$4779,MATCH(Assets!S$46&amp;"|"&amp;Assets!$B58,'Data Annex'!$K$1:$K$4779,0),MATCH(Assets!S$47,'Data Annex'!$K$1:$BS$1,0)),"")</f>
        <v>4.9244246930395225E-2</v>
      </c>
      <c r="T58" s="196">
        <f>IFERROR(INDEX('Data Annex'!$K$1:$BS$4779,MATCH(Assets!T$46&amp;"|"&amp;Assets!$B58,'Data Annex'!$K$1:$K$4779,0),MATCH(Assets!T$47,'Data Annex'!$K$1:$BS$1,0)),"")</f>
        <v>5.3803776881581146E-2</v>
      </c>
      <c r="U58" s="192">
        <f>IFERROR(INDEX('Data Annex'!$K$1:$BS$4779,MATCH(Assets!U$46&amp;"|"&amp;Assets!$B58,'Data Annex'!$K$1:$K$4779,0),MATCH(Assets!U$47,'Data Annex'!$K$1:$BS$1,0)),"")</f>
        <v>0.21430059204703103</v>
      </c>
      <c r="V58" s="192">
        <f>IFERROR(INDEX('Data Annex'!$K$1:$BS$4779,MATCH(Assets!V$46&amp;"|"&amp;Assets!$B58,'Data Annex'!$K$1:$K$4779,0),MATCH(Assets!V$47,'Data Annex'!$K$1:$BS$1,0)),"")</f>
        <v>0.2153313968102844</v>
      </c>
      <c r="W58" s="196">
        <f>IFERROR(INDEX('Data Annex'!$K$1:$BS$4779,MATCH(Assets!W$46&amp;"|"&amp;Assets!$B58,'Data Annex'!$K$1:$K$4779,0),MATCH(Assets!W$47,'Data Annex'!$K$1:$BS$1,0)),"")</f>
        <v>0.20533904873983636</v>
      </c>
      <c r="X58" s="237"/>
      <c r="Y58" s="237"/>
      <c r="Z58" s="2"/>
      <c r="AA58" s="2"/>
      <c r="AB58" s="2"/>
      <c r="AC58" s="2"/>
    </row>
    <row r="59" spans="1:29" ht="21" customHeight="1">
      <c r="A59" s="209"/>
      <c r="B59" s="209" t="s">
        <v>17</v>
      </c>
      <c r="D59" s="518" t="str">
        <f t="shared" si="6"/>
        <v>DK</v>
      </c>
      <c r="E59" s="519"/>
      <c r="F59" s="233">
        <f>IFERROR(INDEX('Data Annex'!$K$1:$BS$4779,MATCH(Assets!F$46&amp;"|"&amp;Assets!$B59,'Data Annex'!$K$1:$K$4779,0),MATCH(Assets!F$47,'Data Annex'!$K$1:$BS$1,0)),"")</f>
        <v>760.0865553329121</v>
      </c>
      <c r="G59" s="233">
        <f>IFERROR(INDEX('Data Annex'!$K$1:$BS$4779,MATCH(Assets!G$46&amp;"|"&amp;Assets!$B59,'Data Annex'!$K$1:$K$4779,0),MATCH(Assets!G$47,'Data Annex'!$K$1:$BS$1,0)),"")</f>
        <v>766.54463876167404</v>
      </c>
      <c r="H59" s="234">
        <f>IFERROR(INDEX('Data Annex'!$K$1:$BS$4779,MATCH(Assets!H$46&amp;"|"&amp;Assets!$B59,'Data Annex'!$K$1:$K$4779,0),MATCH(Assets!H$47,'Data Annex'!$K$1:$BS$1,0)),"")</f>
        <v>771.23419745820956</v>
      </c>
      <c r="I59" s="233">
        <f>IFERROR(INDEX('Data Annex'!$K$1:$BS$4779,MATCH(Assets!I$46&amp;"|"&amp;Assets!$B59,'Data Annex'!$K$1:$K$4779,0),MATCH(Assets!I$47,'Data Annex'!$K$1:$BS$1,0)),"")</f>
        <v>741.87180457709428</v>
      </c>
      <c r="J59" s="233">
        <f>IFERROR(INDEX('Data Annex'!$K$1:$BS$4779,MATCH(Assets!J$46&amp;"|"&amp;Assets!$B59,'Data Annex'!$K$1:$K$4779,0),MATCH(Assets!J$47,'Data Annex'!$K$1:$BS$1,0)),"")</f>
        <v>733.13199868184574</v>
      </c>
      <c r="K59" s="234">
        <f>IFERROR(INDEX('Data Annex'!$K$1:$BS$4779,MATCH(Assets!K$46&amp;"|"&amp;Assets!$B59,'Data Annex'!$K$1:$K$4779,0),MATCH(Assets!K$47,'Data Annex'!$K$1:$BS$1,0)),"")</f>
        <v>737.99224803250013</v>
      </c>
      <c r="L59" s="2">
        <f t="shared" si="4"/>
        <v>0.95689772375853355</v>
      </c>
      <c r="M59" s="518" t="str">
        <f t="shared" si="5"/>
        <v>DK</v>
      </c>
      <c r="N59" s="519"/>
      <c r="O59" s="194">
        <f>IFERROR(INDEX('Data Annex'!$K$1:$BS$4779,MATCH(Assets!O$46&amp;"|"&amp;Assets!$B59,'Data Annex'!$K$1:$K$4779,0),MATCH(Assets!O$47,'Data Annex'!$K$1:$BS$1,0)),"")</f>
        <v>0.35137895585645035</v>
      </c>
      <c r="P59" s="194">
        <f>IFERROR(INDEX('Data Annex'!$K$1:$BS$4779,MATCH(Assets!P$46&amp;"|"&amp;Assets!$B59,'Data Annex'!$K$1:$K$4779,0),MATCH(Assets!P$47,'Data Annex'!$K$1:$BS$1,0)),"")</f>
        <v>0.34456139003580477</v>
      </c>
      <c r="Q59" s="195">
        <f>IFERROR(INDEX('Data Annex'!$K$1:$BS$4779,MATCH(Assets!Q$46&amp;"|"&amp;Assets!$B59,'Data Annex'!$K$1:$K$4779,0),MATCH(Assets!Q$47,'Data Annex'!$K$1:$BS$1,0)),"")</f>
        <v>0.34176355985150619</v>
      </c>
      <c r="R59" s="194">
        <f>IFERROR(INDEX('Data Annex'!$K$1:$BS$4779,MATCH(Assets!R$46&amp;"|"&amp;Assets!$B59,'Data Annex'!$K$1:$K$4779,0),MATCH(Assets!R$47,'Data Annex'!$K$1:$BS$1,0)),"")</f>
        <v>2.1176206526037959E-2</v>
      </c>
      <c r="S59" s="194">
        <f>IFERROR(INDEX('Data Annex'!$K$1:$BS$4779,MATCH(Assets!S$46&amp;"|"&amp;Assets!$B59,'Data Annex'!$K$1:$K$4779,0),MATCH(Assets!S$47,'Data Annex'!$K$1:$BS$1,0)),"")</f>
        <v>1.9197069344790929E-2</v>
      </c>
      <c r="T59" s="195">
        <f>IFERROR(INDEX('Data Annex'!$K$1:$BS$4779,MATCH(Assets!T$46&amp;"|"&amp;Assets!$B59,'Data Annex'!$K$1:$K$4779,0),MATCH(Assets!T$47,'Data Annex'!$K$1:$BS$1,0)),"")</f>
        <v>1.9639529010307667E-2</v>
      </c>
      <c r="U59" s="194">
        <f>IFERROR(INDEX('Data Annex'!$K$1:$BS$4779,MATCH(Assets!U$46&amp;"|"&amp;Assets!$B59,'Data Annex'!$K$1:$K$4779,0),MATCH(Assets!U$47,'Data Annex'!$K$1:$BS$1,0)),"")</f>
        <v>0.62744483761751169</v>
      </c>
      <c r="V59" s="194">
        <f>IFERROR(INDEX('Data Annex'!$K$1:$BS$4779,MATCH(Assets!V$46&amp;"|"&amp;Assets!$B59,'Data Annex'!$K$1:$K$4779,0),MATCH(Assets!V$47,'Data Annex'!$K$1:$BS$1,0)),"")</f>
        <v>0.63624154061940408</v>
      </c>
      <c r="W59" s="195">
        <f>IFERROR(INDEX('Data Annex'!$K$1:$BS$4779,MATCH(Assets!W$46&amp;"|"&amp;Assets!$B59,'Data Annex'!$K$1:$K$4779,0),MATCH(Assets!W$47,'Data Annex'!$K$1:$BS$1,0)),"")</f>
        <v>0.63859691113818617</v>
      </c>
      <c r="X59" s="237"/>
      <c r="Y59" s="237"/>
      <c r="Z59" s="2"/>
      <c r="AA59" s="2"/>
      <c r="AB59" s="2"/>
      <c r="AC59" s="2"/>
    </row>
    <row r="60" spans="1:29" ht="21" customHeight="1">
      <c r="A60" s="209"/>
      <c r="B60" s="209" t="s">
        <v>97</v>
      </c>
      <c r="D60" s="518" t="str">
        <f t="shared" si="6"/>
        <v>EE</v>
      </c>
      <c r="E60" s="519"/>
      <c r="F60" s="238">
        <f>IFERROR(INDEX('Data Annex'!$K$1:$BS$4779,MATCH(Assets!F$46&amp;"|"&amp;Assets!$B60,'Data Annex'!$K$1:$K$4779,0),MATCH(Assets!F$47,'Data Annex'!$K$1:$BS$1,0)),"")</f>
        <v>43.071462081959098</v>
      </c>
      <c r="G60" s="238">
        <f>IFERROR(INDEX('Data Annex'!$K$1:$BS$4779,MATCH(Assets!G$46&amp;"|"&amp;Assets!$B60,'Data Annex'!$K$1:$K$4779,0),MATCH(Assets!G$47,'Data Annex'!$K$1:$BS$1,0)),"")</f>
        <v>44.262354990442702</v>
      </c>
      <c r="H60" s="239">
        <f>IFERROR(INDEX('Data Annex'!$K$1:$BS$4779,MATCH(Assets!H$46&amp;"|"&amp;Assets!$B60,'Data Annex'!$K$1:$K$4779,0),MATCH(Assets!H$47,'Data Annex'!$K$1:$BS$1,0)),"")</f>
        <v>45.8017858037772</v>
      </c>
      <c r="I60" s="238">
        <f>IFERROR(INDEX('Data Annex'!$K$1:$BS$4779,MATCH(Assets!I$46&amp;"|"&amp;Assets!$B60,'Data Annex'!$K$1:$K$4779,0),MATCH(Assets!I$47,'Data Annex'!$K$1:$BS$1,0)),"")</f>
        <v>42.610506997213093</v>
      </c>
      <c r="J60" s="238">
        <f>IFERROR(INDEX('Data Annex'!$K$1:$BS$4779,MATCH(Assets!J$46&amp;"|"&amp;Assets!$B60,'Data Annex'!$K$1:$K$4779,0),MATCH(Assets!J$47,'Data Annex'!$K$1:$BS$1,0)),"")</f>
        <v>43.778370531397997</v>
      </c>
      <c r="K60" s="239">
        <f>IFERROR(INDEX('Data Annex'!$K$1:$BS$4779,MATCH(Assets!K$46&amp;"|"&amp;Assets!$B60,'Data Annex'!$K$1:$K$4779,0),MATCH(Assets!K$47,'Data Annex'!$K$1:$BS$1,0)),"")</f>
        <v>45.285143701339997</v>
      </c>
      <c r="L60" s="2">
        <f t="shared" si="4"/>
        <v>0.98872004457095652</v>
      </c>
      <c r="M60" s="518" t="str">
        <f t="shared" si="5"/>
        <v>EE</v>
      </c>
      <c r="N60" s="519"/>
      <c r="O60" s="192">
        <f>IFERROR(INDEX('Data Annex'!$K$1:$BS$4779,MATCH(Assets!O$46&amp;"|"&amp;Assets!$B60,'Data Annex'!$K$1:$K$4779,0),MATCH(Assets!O$47,'Data Annex'!$K$1:$BS$1,0)),"")</f>
        <v>0.97943318536652668</v>
      </c>
      <c r="P60" s="192">
        <f>IFERROR(INDEX('Data Annex'!$K$1:$BS$4779,MATCH(Assets!P$46&amp;"|"&amp;Assets!$B60,'Data Annex'!$K$1:$K$4779,0),MATCH(Assets!P$47,'Data Annex'!$K$1:$BS$1,0)),"")</f>
        <v>0.98515022440763644</v>
      </c>
      <c r="Q60" s="196">
        <f>IFERROR(INDEX('Data Annex'!$K$1:$BS$4779,MATCH(Assets!Q$46&amp;"|"&amp;Assets!$B60,'Data Annex'!$K$1:$K$4779,0),MATCH(Assets!Q$47,'Data Annex'!$K$1:$BS$1,0)),"")</f>
        <v>0.98556121142023989</v>
      </c>
      <c r="R60" s="192">
        <f>IFERROR(INDEX('Data Annex'!$K$1:$BS$4779,MATCH(Assets!R$46&amp;"|"&amp;Assets!$B60,'Data Annex'!$K$1:$K$4779,0),MATCH(Assets!R$47,'Data Annex'!$K$1:$BS$1,0)),"")</f>
        <v>7.5356943070637778E-5</v>
      </c>
      <c r="S60" s="192">
        <f>IFERROR(INDEX('Data Annex'!$K$1:$BS$4779,MATCH(Assets!S$46&amp;"|"&amp;Assets!$B60,'Data Annex'!$K$1:$K$4779,0),MATCH(Assets!S$47,'Data Annex'!$K$1:$BS$1,0)),"")</f>
        <v>7.3101931413932964E-5</v>
      </c>
      <c r="T60" s="196">
        <f>IFERROR(INDEX('Data Annex'!$K$1:$BS$4779,MATCH(Assets!T$46&amp;"|"&amp;Assets!$B60,'Data Annex'!$K$1:$K$4779,0),MATCH(Assets!T$47,'Data Annex'!$K$1:$BS$1,0)),"")</f>
        <v>7.1490086712570225E-5</v>
      </c>
      <c r="U60" s="192">
        <f>IFERROR(INDEX('Data Annex'!$K$1:$BS$4779,MATCH(Assets!U$46&amp;"|"&amp;Assets!$B60,'Data Annex'!$K$1:$K$4779,0),MATCH(Assets!U$47,'Data Annex'!$K$1:$BS$1,0)),"")</f>
        <v>2.0491457690402691E-2</v>
      </c>
      <c r="V60" s="192">
        <f>IFERROR(INDEX('Data Annex'!$K$1:$BS$4779,MATCH(Assets!V$46&amp;"|"&amp;Assets!$B60,'Data Annex'!$K$1:$K$4779,0),MATCH(Assets!V$47,'Data Annex'!$K$1:$BS$1,0)),"")</f>
        <v>1.477667366094958E-2</v>
      </c>
      <c r="W60" s="196">
        <f>IFERROR(INDEX('Data Annex'!$K$1:$BS$4779,MATCH(Assets!W$46&amp;"|"&amp;Assets!$B60,'Data Annex'!$K$1:$K$4779,0),MATCH(Assets!W$47,'Data Annex'!$K$1:$BS$1,0)),"")</f>
        <v>1.4367298493047465E-2</v>
      </c>
      <c r="X60" s="237"/>
      <c r="Y60" s="237"/>
      <c r="Z60" s="2"/>
      <c r="AA60" s="2"/>
      <c r="AB60" s="2"/>
      <c r="AC60" s="2"/>
    </row>
    <row r="61" spans="1:29" ht="21" customHeight="1">
      <c r="A61" s="209"/>
      <c r="B61" s="209" t="s">
        <v>18</v>
      </c>
      <c r="D61" s="518" t="str">
        <f t="shared" si="6"/>
        <v>ES</v>
      </c>
      <c r="E61" s="519"/>
      <c r="F61" s="233">
        <f>IFERROR(INDEX('Data Annex'!$K$1:$BS$4779,MATCH(Assets!F$46&amp;"|"&amp;Assets!$B61,'Data Annex'!$K$1:$K$4779,0),MATCH(Assets!F$47,'Data Annex'!$K$1:$BS$1,0)),"")</f>
        <v>3650.7711674369998</v>
      </c>
      <c r="G61" s="233">
        <f>IFERROR(INDEX('Data Annex'!$K$1:$BS$4779,MATCH(Assets!G$46&amp;"|"&amp;Assets!$B61,'Data Annex'!$K$1:$K$4779,0),MATCH(Assets!G$47,'Data Annex'!$K$1:$BS$1,0)),"")</f>
        <v>3761.354871943</v>
      </c>
      <c r="H61" s="234">
        <f>IFERROR(INDEX('Data Annex'!$K$1:$BS$4779,MATCH(Assets!H$46&amp;"|"&amp;Assets!$B61,'Data Annex'!$K$1:$K$4779,0),MATCH(Assets!H$47,'Data Annex'!$K$1:$BS$1,0)),"")</f>
        <v>3750.8500170030002</v>
      </c>
      <c r="I61" s="233">
        <f>IFERROR(INDEX('Data Annex'!$K$1:$BS$4779,MATCH(Assets!I$46&amp;"|"&amp;Assets!$B61,'Data Annex'!$K$1:$K$4779,0),MATCH(Assets!I$47,'Data Annex'!$K$1:$BS$1,0)),"")</f>
        <v>3436.7307032499998</v>
      </c>
      <c r="J61" s="233">
        <f>IFERROR(INDEX('Data Annex'!$K$1:$BS$4779,MATCH(Assets!J$46&amp;"|"&amp;Assets!$B61,'Data Annex'!$K$1:$K$4779,0),MATCH(Assets!J$47,'Data Annex'!$K$1:$BS$1,0)),"")</f>
        <v>3548.5918217230001</v>
      </c>
      <c r="K61" s="234">
        <f>IFERROR(INDEX('Data Annex'!$K$1:$BS$4779,MATCH(Assets!K$46&amp;"|"&amp;Assets!$B61,'Data Annex'!$K$1:$K$4779,0),MATCH(Assets!K$47,'Data Annex'!$K$1:$BS$1,0)),"")</f>
        <v>3534.980503752</v>
      </c>
      <c r="L61" s="2">
        <f t="shared" si="4"/>
        <v>0.94244784188318897</v>
      </c>
      <c r="M61" s="518" t="str">
        <f t="shared" si="5"/>
        <v>ES</v>
      </c>
      <c r="N61" s="519"/>
      <c r="O61" s="194">
        <f>IFERROR(INDEX('Data Annex'!$K$1:$BS$4779,MATCH(Assets!O$46&amp;"|"&amp;Assets!$B61,'Data Annex'!$K$1:$K$4779,0),MATCH(Assets!O$47,'Data Annex'!$K$1:$BS$1,0)),"")</f>
        <v>0.86230666839781867</v>
      </c>
      <c r="P61" s="194">
        <f>IFERROR(INDEX('Data Annex'!$K$1:$BS$4779,MATCH(Assets!P$46&amp;"|"&amp;Assets!$B61,'Data Annex'!$K$1:$K$4779,0),MATCH(Assets!P$47,'Data Annex'!$K$1:$BS$1,0)),"")</f>
        <v>0.84915213838651948</v>
      </c>
      <c r="Q61" s="195">
        <f>IFERROR(INDEX('Data Annex'!$K$1:$BS$4779,MATCH(Assets!Q$46&amp;"|"&amp;Assets!$B61,'Data Annex'!$K$1:$K$4779,0),MATCH(Assets!Q$47,'Data Annex'!$K$1:$BS$1,0)),"")</f>
        <v>0.85732611171385875</v>
      </c>
      <c r="R61" s="194">
        <f>IFERROR(INDEX('Data Annex'!$K$1:$BS$4779,MATCH(Assets!R$46&amp;"|"&amp;Assets!$B61,'Data Annex'!$K$1:$K$4779,0),MATCH(Assets!R$47,'Data Annex'!$K$1:$BS$1,0)),"")</f>
        <v>4.3117642788207886E-2</v>
      </c>
      <c r="S61" s="194">
        <f>IFERROR(INDEX('Data Annex'!$K$1:$BS$4779,MATCH(Assets!S$46&amp;"|"&amp;Assets!$B61,'Data Annex'!$K$1:$K$4779,0),MATCH(Assets!S$47,'Data Annex'!$K$1:$BS$1,0)),"")</f>
        <v>3.9807968928196109E-2</v>
      </c>
      <c r="T61" s="195">
        <f>IFERROR(INDEX('Data Annex'!$K$1:$BS$4779,MATCH(Assets!T$46&amp;"|"&amp;Assets!$B61,'Data Annex'!$K$1:$K$4779,0),MATCH(Assets!T$47,'Data Annex'!$K$1:$BS$1,0)),"")</f>
        <v>3.7770113192501779E-2</v>
      </c>
      <c r="U61" s="194">
        <f>IFERROR(INDEX('Data Annex'!$K$1:$BS$4779,MATCH(Assets!U$46&amp;"|"&amp;Assets!$B61,'Data Annex'!$K$1:$K$4779,0),MATCH(Assets!U$47,'Data Annex'!$K$1:$BS$1,0)),"")</f>
        <v>9.4575688813973408E-2</v>
      </c>
      <c r="V61" s="194">
        <f>IFERROR(INDEX('Data Annex'!$K$1:$BS$4779,MATCH(Assets!V$46&amp;"|"&amp;Assets!$B61,'Data Annex'!$K$1:$K$4779,0),MATCH(Assets!V$47,'Data Annex'!$K$1:$BS$1,0)),"")</f>
        <v>0.11103989268528446</v>
      </c>
      <c r="W61" s="195">
        <f>IFERROR(INDEX('Data Annex'!$K$1:$BS$4779,MATCH(Assets!W$46&amp;"|"&amp;Assets!$B61,'Data Annex'!$K$1:$K$4779,0),MATCH(Assets!W$47,'Data Annex'!$K$1:$BS$1,0)),"")</f>
        <v>0.10490377509363942</v>
      </c>
      <c r="X61" s="237"/>
      <c r="Y61" s="237"/>
      <c r="Z61" s="2"/>
      <c r="AA61" s="2"/>
      <c r="AB61" s="2"/>
      <c r="AC61" s="2"/>
    </row>
    <row r="62" spans="1:29" ht="21" customHeight="1">
      <c r="A62" s="209"/>
      <c r="B62" s="209" t="s">
        <v>19</v>
      </c>
      <c r="D62" s="518" t="str">
        <f t="shared" si="6"/>
        <v>FI</v>
      </c>
      <c r="E62" s="519"/>
      <c r="F62" s="238">
        <f>IFERROR(INDEX('Data Annex'!$K$1:$BS$4779,MATCH(Assets!F$46&amp;"|"&amp;Assets!$B62,'Data Annex'!$K$1:$K$4779,0),MATCH(Assets!F$47,'Data Annex'!$K$1:$BS$1,0)),"")</f>
        <v>733.02949898684301</v>
      </c>
      <c r="G62" s="238">
        <f>IFERROR(INDEX('Data Annex'!$K$1:$BS$4779,MATCH(Assets!G$46&amp;"|"&amp;Assets!$B62,'Data Annex'!$K$1:$K$4779,0),MATCH(Assets!G$47,'Data Annex'!$K$1:$BS$1,0)),"")</f>
        <v>724.92785177324004</v>
      </c>
      <c r="H62" s="239">
        <f>IFERROR(INDEX('Data Annex'!$K$1:$BS$4779,MATCH(Assets!H$46&amp;"|"&amp;Assets!$B62,'Data Annex'!$K$1:$K$4779,0),MATCH(Assets!H$47,'Data Annex'!$K$1:$BS$1,0)),"")</f>
        <v>700.60117160559957</v>
      </c>
      <c r="I62" s="238">
        <f>IFERROR(INDEX('Data Annex'!$K$1:$BS$4779,MATCH(Assets!I$46&amp;"|"&amp;Assets!$B62,'Data Annex'!$K$1:$K$4779,0),MATCH(Assets!I$47,'Data Annex'!$K$1:$BS$1,0)),"")</f>
        <v>721.14611665458006</v>
      </c>
      <c r="J62" s="238">
        <f>IFERROR(INDEX('Data Annex'!$K$1:$BS$4779,MATCH(Assets!J$46&amp;"|"&amp;Assets!$B62,'Data Annex'!$K$1:$K$4779,0),MATCH(Assets!J$47,'Data Annex'!$K$1:$BS$1,0)),"")</f>
        <v>713.68832779331728</v>
      </c>
      <c r="K62" s="239">
        <f>IFERROR(INDEX('Data Annex'!$K$1:$BS$4779,MATCH(Assets!K$46&amp;"|"&amp;Assets!$B62,'Data Annex'!$K$1:$K$4779,0),MATCH(Assets!K$47,'Data Annex'!$K$1:$BS$1,0)),"")</f>
        <v>689.18631450563294</v>
      </c>
      <c r="L62" s="2">
        <f t="shared" si="4"/>
        <v>0.98370705393796776</v>
      </c>
      <c r="M62" s="518" t="str">
        <f t="shared" si="5"/>
        <v>FI</v>
      </c>
      <c r="N62" s="519"/>
      <c r="O62" s="192">
        <f>IFERROR(INDEX('Data Annex'!$K$1:$BS$4779,MATCH(Assets!O$46&amp;"|"&amp;Assets!$B62,'Data Annex'!$K$1:$K$4779,0),MATCH(Assets!O$47,'Data Annex'!$K$1:$BS$1,0)),"")</f>
        <v>0.71931804769537</v>
      </c>
      <c r="P62" s="192">
        <f>IFERROR(INDEX('Data Annex'!$K$1:$BS$4779,MATCH(Assets!P$46&amp;"|"&amp;Assets!$B62,'Data Annex'!$K$1:$K$4779,0),MATCH(Assets!P$47,'Data Annex'!$K$1:$BS$1,0)),"")</f>
        <v>0.68867989594980206</v>
      </c>
      <c r="Q62" s="196">
        <f>IFERROR(INDEX('Data Annex'!$K$1:$BS$4779,MATCH(Assets!Q$46&amp;"|"&amp;Assets!$B62,'Data Annex'!$K$1:$K$4779,0),MATCH(Assets!Q$47,'Data Annex'!$K$1:$BS$1,0)),"")</f>
        <v>0.71205692126831932</v>
      </c>
      <c r="R62" s="192">
        <f>IFERROR(INDEX('Data Annex'!$K$1:$BS$4779,MATCH(Assets!R$46&amp;"|"&amp;Assets!$B62,'Data Annex'!$K$1:$K$4779,0),MATCH(Assets!R$47,'Data Annex'!$K$1:$BS$1,0)),"")</f>
        <v>6.165284961275902E-2</v>
      </c>
      <c r="S62" s="192">
        <f>IFERROR(INDEX('Data Annex'!$K$1:$BS$4779,MATCH(Assets!S$46&amp;"|"&amp;Assets!$B62,'Data Annex'!$K$1:$K$4779,0),MATCH(Assets!S$47,'Data Annex'!$K$1:$BS$1,0)),"")</f>
        <v>6.3368025704866313E-2</v>
      </c>
      <c r="T62" s="196">
        <f>IFERROR(INDEX('Data Annex'!$K$1:$BS$4779,MATCH(Assets!T$46&amp;"|"&amp;Assets!$B62,'Data Annex'!$K$1:$K$4779,0),MATCH(Assets!T$47,'Data Annex'!$K$1:$BS$1,0)),"")</f>
        <v>6.9501807273294011E-2</v>
      </c>
      <c r="U62" s="192">
        <f>IFERROR(INDEX('Data Annex'!$K$1:$BS$4779,MATCH(Assets!U$46&amp;"|"&amp;Assets!$B62,'Data Annex'!$K$1:$K$4779,0),MATCH(Assets!U$47,'Data Annex'!$K$1:$BS$1,0)),"")</f>
        <v>0.21902910269187095</v>
      </c>
      <c r="V62" s="192">
        <f>IFERROR(INDEX('Data Annex'!$K$1:$BS$4779,MATCH(Assets!V$46&amp;"|"&amp;Assets!$B62,'Data Annex'!$K$1:$K$4779,0),MATCH(Assets!V$47,'Data Annex'!$K$1:$BS$1,0)),"")</f>
        <v>0.24795207834533159</v>
      </c>
      <c r="W62" s="196">
        <f>IFERROR(INDEX('Data Annex'!$K$1:$BS$4779,MATCH(Assets!W$46&amp;"|"&amp;Assets!$B62,'Data Annex'!$K$1:$K$4779,0),MATCH(Assets!W$47,'Data Annex'!$K$1:$BS$1,0)),"")</f>
        <v>0.21844127145838677</v>
      </c>
      <c r="X62" s="237"/>
      <c r="Y62" s="237"/>
      <c r="Z62" s="2"/>
      <c r="AA62" s="2"/>
      <c r="AB62" s="2"/>
      <c r="AC62" s="2"/>
    </row>
    <row r="63" spans="1:29" ht="21" customHeight="1">
      <c r="A63" s="209"/>
      <c r="B63" s="209" t="s">
        <v>20</v>
      </c>
      <c r="D63" s="518" t="str">
        <f t="shared" si="6"/>
        <v>FR</v>
      </c>
      <c r="E63" s="519"/>
      <c r="F63" s="233">
        <f>IFERROR(INDEX('Data Annex'!$K$1:$BS$4779,MATCH(Assets!F$46&amp;"|"&amp;Assets!$B63,'Data Annex'!$K$1:$K$4779,0),MATCH(Assets!F$47,'Data Annex'!$K$1:$BS$1,0)),"")</f>
        <v>8874.9449248900801</v>
      </c>
      <c r="G63" s="233">
        <f>IFERROR(INDEX('Data Annex'!$K$1:$BS$4779,MATCH(Assets!G$46&amp;"|"&amp;Assets!$B63,'Data Annex'!$K$1:$K$4779,0),MATCH(Assets!G$47,'Data Annex'!$K$1:$BS$1,0)),"")</f>
        <v>9182.1776823107703</v>
      </c>
      <c r="H63" s="234">
        <f>IFERROR(INDEX('Data Annex'!$K$1:$BS$4779,MATCH(Assets!H$46&amp;"|"&amp;Assets!$B63,'Data Annex'!$K$1:$K$4779,0),MATCH(Assets!H$47,'Data Annex'!$K$1:$BS$1,0)),"")</f>
        <v>9004.9736948308509</v>
      </c>
      <c r="I63" s="233">
        <f>IFERROR(INDEX('Data Annex'!$K$1:$BS$4779,MATCH(Assets!I$46&amp;"|"&amp;Assets!$B63,'Data Annex'!$K$1:$K$4779,0),MATCH(Assets!I$47,'Data Annex'!$K$1:$BS$1,0)),"")</f>
        <v>8219.8432666740609</v>
      </c>
      <c r="J63" s="233">
        <f>IFERROR(INDEX('Data Annex'!$K$1:$BS$4779,MATCH(Assets!J$46&amp;"|"&amp;Assets!$B63,'Data Annex'!$K$1:$K$4779,0),MATCH(Assets!J$47,'Data Annex'!$K$1:$BS$1,0)),"")</f>
        <v>8626.9860025217986</v>
      </c>
      <c r="K63" s="234">
        <f>IFERROR(INDEX('Data Annex'!$K$1:$BS$4779,MATCH(Assets!K$46&amp;"|"&amp;Assets!$B63,'Data Annex'!$K$1:$K$4779,0),MATCH(Assets!K$47,'Data Annex'!$K$1:$BS$1,0)),"")</f>
        <v>8414.4151840784398</v>
      </c>
      <c r="L63" s="2">
        <f t="shared" si="4"/>
        <v>0.9344186301075581</v>
      </c>
      <c r="M63" s="518" t="str">
        <f t="shared" si="5"/>
        <v>FR</v>
      </c>
      <c r="N63" s="519"/>
      <c r="O63" s="194">
        <f>IFERROR(INDEX('Data Annex'!$K$1:$BS$4779,MATCH(Assets!O$46&amp;"|"&amp;Assets!$B63,'Data Annex'!$K$1:$K$4779,0),MATCH(Assets!O$47,'Data Annex'!$K$1:$BS$1,0)),"")</f>
        <v>0.75858223531133084</v>
      </c>
      <c r="P63" s="194">
        <f>IFERROR(INDEX('Data Annex'!$K$1:$BS$4779,MATCH(Assets!P$46&amp;"|"&amp;Assets!$B63,'Data Annex'!$K$1:$K$4779,0),MATCH(Assets!P$47,'Data Annex'!$K$1:$BS$1,0)),"")</f>
        <v>0.72765870128252563</v>
      </c>
      <c r="Q63" s="195">
        <f>IFERROR(INDEX('Data Annex'!$K$1:$BS$4779,MATCH(Assets!Q$46&amp;"|"&amp;Assets!$B63,'Data Annex'!$K$1:$K$4779,0),MATCH(Assets!Q$47,'Data Annex'!$K$1:$BS$1,0)),"")</f>
        <v>0.7462226871570754</v>
      </c>
      <c r="R63" s="194">
        <f>IFERROR(INDEX('Data Annex'!$K$1:$BS$4779,MATCH(Assets!R$46&amp;"|"&amp;Assets!$B63,'Data Annex'!$K$1:$K$4779,0),MATCH(Assets!R$47,'Data Annex'!$K$1:$BS$1,0)),"")</f>
        <v>2.9880093117783908E-2</v>
      </c>
      <c r="S63" s="194">
        <f>IFERROR(INDEX('Data Annex'!$K$1:$BS$4779,MATCH(Assets!S$46&amp;"|"&amp;Assets!$B63,'Data Annex'!$K$1:$K$4779,0),MATCH(Assets!S$47,'Data Annex'!$K$1:$BS$1,0)),"")</f>
        <v>2.9577016381969641E-2</v>
      </c>
      <c r="T63" s="195">
        <f>IFERROR(INDEX('Data Annex'!$K$1:$BS$4779,MATCH(Assets!T$46&amp;"|"&amp;Assets!$B63,'Data Annex'!$K$1:$K$4779,0),MATCH(Assets!T$47,'Data Annex'!$K$1:$BS$1,0)),"")</f>
        <v>3.2560093707726417E-2</v>
      </c>
      <c r="U63" s="194">
        <f>IFERROR(INDEX('Data Annex'!$K$1:$BS$4779,MATCH(Assets!U$46&amp;"|"&amp;Assets!$B63,'Data Annex'!$K$1:$K$4779,0),MATCH(Assets!U$47,'Data Annex'!$K$1:$BS$1,0)),"")</f>
        <v>0.21153767157088527</v>
      </c>
      <c r="V63" s="194">
        <f>IFERROR(INDEX('Data Annex'!$K$1:$BS$4779,MATCH(Assets!V$46&amp;"|"&amp;Assets!$B63,'Data Annex'!$K$1:$K$4779,0),MATCH(Assets!V$47,'Data Annex'!$K$1:$BS$1,0)),"")</f>
        <v>0.24276428233550479</v>
      </c>
      <c r="W63" s="195">
        <f>IFERROR(INDEX('Data Annex'!$K$1:$BS$4779,MATCH(Assets!W$46&amp;"|"&amp;Assets!$B63,'Data Annex'!$K$1:$K$4779,0),MATCH(Assets!W$47,'Data Annex'!$K$1:$BS$1,0)),"")</f>
        <v>0.22121721913519823</v>
      </c>
      <c r="X63" s="237"/>
      <c r="Y63" s="237"/>
      <c r="Z63" s="2"/>
      <c r="AA63" s="2"/>
      <c r="AB63" s="2"/>
      <c r="AC63" s="2"/>
    </row>
    <row r="64" spans="1:29" ht="21" customHeight="1">
      <c r="A64" s="209"/>
      <c r="B64" s="209" t="s">
        <v>22</v>
      </c>
      <c r="D64" s="518" t="str">
        <f t="shared" si="6"/>
        <v>GR</v>
      </c>
      <c r="E64" s="519"/>
      <c r="F64" s="238">
        <f>IFERROR(INDEX('Data Annex'!$K$1:$BS$4779,MATCH(Assets!F$46&amp;"|"&amp;Assets!$B64,'Data Annex'!$K$1:$K$4779,0),MATCH(Assets!F$47,'Data Annex'!$K$1:$BS$1,0)),"")</f>
        <v>312.54115047099998</v>
      </c>
      <c r="G64" s="238">
        <f>IFERROR(INDEX('Data Annex'!$K$1:$BS$4779,MATCH(Assets!G$46&amp;"|"&amp;Assets!$B64,'Data Annex'!$K$1:$K$4779,0),MATCH(Assets!G$47,'Data Annex'!$K$1:$BS$1,0)),"")</f>
        <v>307.15572191899997</v>
      </c>
      <c r="H64" s="239">
        <f>IFERROR(INDEX('Data Annex'!$K$1:$BS$4779,MATCH(Assets!H$46&amp;"|"&amp;Assets!$B64,'Data Annex'!$K$1:$K$4779,0),MATCH(Assets!H$47,'Data Annex'!$K$1:$BS$1,0)),"")</f>
        <v>303.50499877800002</v>
      </c>
      <c r="I64" s="238">
        <f>IFERROR(INDEX('Data Annex'!$K$1:$BS$4779,MATCH(Assets!I$46&amp;"|"&amp;Assets!$B64,'Data Annex'!$K$1:$K$4779,0),MATCH(Assets!I$47,'Data Annex'!$K$1:$BS$1,0)),"")</f>
        <v>270.96589026200002</v>
      </c>
      <c r="J64" s="238">
        <f>IFERROR(INDEX('Data Annex'!$K$1:$BS$4779,MATCH(Assets!J$46&amp;"|"&amp;Assets!$B64,'Data Annex'!$K$1:$K$4779,0),MATCH(Assets!J$47,'Data Annex'!$K$1:$BS$1,0)),"")</f>
        <v>263.27124167400001</v>
      </c>
      <c r="K64" s="239">
        <f>IFERROR(INDEX('Data Annex'!$K$1:$BS$4779,MATCH(Assets!K$46&amp;"|"&amp;Assets!$B64,'Data Annex'!$K$1:$K$4779,0),MATCH(Assets!K$47,'Data Annex'!$K$1:$BS$1,0)),"")</f>
        <v>259.27957016400001</v>
      </c>
      <c r="L64" s="2">
        <f t="shared" si="4"/>
        <v>0.8542843485541769</v>
      </c>
      <c r="M64" s="518" t="str">
        <f t="shared" si="5"/>
        <v>GR</v>
      </c>
      <c r="N64" s="519"/>
      <c r="O64" s="192">
        <f>IFERROR(INDEX('Data Annex'!$K$1:$BS$4779,MATCH(Assets!O$46&amp;"|"&amp;Assets!$B64,'Data Annex'!$K$1:$K$4779,0),MATCH(Assets!O$47,'Data Annex'!$K$1:$BS$1,0)),"")</f>
        <v>0.93118480760449052</v>
      </c>
      <c r="P64" s="192">
        <f>IFERROR(INDEX('Data Annex'!$K$1:$BS$4779,MATCH(Assets!P$46&amp;"|"&amp;Assets!$B64,'Data Annex'!$K$1:$K$4779,0),MATCH(Assets!P$47,'Data Annex'!$K$1:$BS$1,0)),"")</f>
        <v>0.92026420800265807</v>
      </c>
      <c r="Q64" s="196">
        <f>IFERROR(INDEX('Data Annex'!$K$1:$BS$4779,MATCH(Assets!Q$46&amp;"|"&amp;Assets!$B64,'Data Annex'!$K$1:$K$4779,0),MATCH(Assets!Q$47,'Data Annex'!$K$1:$BS$1,0)),"")</f>
        <v>0.93033531167698635</v>
      </c>
      <c r="R64" s="192">
        <f>IFERROR(INDEX('Data Annex'!$K$1:$BS$4779,MATCH(Assets!R$46&amp;"|"&amp;Assets!$B64,'Data Annex'!$K$1:$K$4779,0),MATCH(Assets!R$47,'Data Annex'!$K$1:$BS$1,0)),"")</f>
        <v>3.2774867373206958E-2</v>
      </c>
      <c r="S64" s="192">
        <f>IFERROR(INDEX('Data Annex'!$K$1:$BS$4779,MATCH(Assets!S$46&amp;"|"&amp;Assets!$B64,'Data Annex'!$K$1:$K$4779,0),MATCH(Assets!S$47,'Data Annex'!$K$1:$BS$1,0)),"")</f>
        <v>3.5447835782063862E-2</v>
      </c>
      <c r="T64" s="196">
        <f>IFERROR(INDEX('Data Annex'!$K$1:$BS$4779,MATCH(Assets!T$46&amp;"|"&amp;Assets!$B64,'Data Annex'!$K$1:$K$4779,0),MATCH(Assets!T$47,'Data Annex'!$K$1:$BS$1,0)),"")</f>
        <v>3.6157997979054377E-2</v>
      </c>
      <c r="U64" s="192">
        <f>IFERROR(INDEX('Data Annex'!$K$1:$BS$4779,MATCH(Assets!U$46&amp;"|"&amp;Assets!$B64,'Data Annex'!$K$1:$K$4779,0),MATCH(Assets!U$47,'Data Annex'!$K$1:$BS$1,0)),"")</f>
        <v>3.604032502230238E-2</v>
      </c>
      <c r="V64" s="192">
        <f>IFERROR(INDEX('Data Annex'!$K$1:$BS$4779,MATCH(Assets!V$46&amp;"|"&amp;Assets!$B64,'Data Annex'!$K$1:$K$4779,0),MATCH(Assets!V$47,'Data Annex'!$K$1:$BS$1,0)),"")</f>
        <v>4.4287956215278056E-2</v>
      </c>
      <c r="W64" s="196">
        <f>IFERROR(INDEX('Data Annex'!$K$1:$BS$4779,MATCH(Assets!W$46&amp;"|"&amp;Assets!$B64,'Data Annex'!$K$1:$K$4779,0),MATCH(Assets!W$47,'Data Annex'!$K$1:$BS$1,0)),"")</f>
        <v>3.3506690343959235E-2</v>
      </c>
      <c r="X64" s="237"/>
      <c r="Y64" s="237"/>
      <c r="Z64" s="2"/>
      <c r="AA64" s="2"/>
      <c r="AB64" s="2"/>
      <c r="AC64" s="2"/>
    </row>
    <row r="65" spans="1:29" ht="21" customHeight="1">
      <c r="A65" s="209"/>
      <c r="B65" s="209" t="s">
        <v>90</v>
      </c>
      <c r="D65" s="518" t="str">
        <f t="shared" si="6"/>
        <v>HR</v>
      </c>
      <c r="E65" s="519"/>
      <c r="F65" s="233">
        <f>IFERROR(INDEX('Data Annex'!$K$1:$BS$4779,MATCH(Assets!F$46&amp;"|"&amp;Assets!$B65,'Data Annex'!$K$1:$K$4779,0),MATCH(Assets!F$47,'Data Annex'!$K$1:$BS$1,0)),"")</f>
        <v>59.514009864853712</v>
      </c>
      <c r="G65" s="233">
        <f>IFERROR(INDEX('Data Annex'!$K$1:$BS$4779,MATCH(Assets!G$46&amp;"|"&amp;Assets!$B65,'Data Annex'!$K$1:$K$4779,0),MATCH(Assets!G$47,'Data Annex'!$K$1:$BS$1,0)),"")</f>
        <v>61.685927788409998</v>
      </c>
      <c r="H65" s="234">
        <f>IFERROR(INDEX('Data Annex'!$K$1:$BS$4779,MATCH(Assets!H$46&amp;"|"&amp;Assets!$B65,'Data Annex'!$K$1:$K$4779,0),MATCH(Assets!H$47,'Data Annex'!$K$1:$BS$1,0)),"")</f>
        <v>61.035785080110003</v>
      </c>
      <c r="I65" s="233">
        <f>IFERROR(INDEX('Data Annex'!$K$1:$BS$4779,MATCH(Assets!I$46&amp;"|"&amp;Assets!$B65,'Data Annex'!$K$1:$K$4779,0),MATCH(Assets!I$47,'Data Annex'!$K$1:$BS$1,0)),"")</f>
        <v>58.352313017234785</v>
      </c>
      <c r="J65" s="233">
        <f>IFERROR(INDEX('Data Annex'!$K$1:$BS$4779,MATCH(Assets!J$46&amp;"|"&amp;Assets!$B65,'Data Annex'!$K$1:$K$4779,0),MATCH(Assets!J$47,'Data Annex'!$K$1:$BS$1,0)),"")</f>
        <v>60.533883753169995</v>
      </c>
      <c r="K65" s="234">
        <f>IFERROR(INDEX('Data Annex'!$K$1:$BS$4779,MATCH(Assets!K$46&amp;"|"&amp;Assets!$B65,'Data Annex'!$K$1:$K$4779,0),MATCH(Assets!K$47,'Data Annex'!$K$1:$BS$1,0)),"")</f>
        <v>59.796066799969999</v>
      </c>
      <c r="L65" s="2">
        <f t="shared" si="4"/>
        <v>0.9796886649608445</v>
      </c>
      <c r="M65" s="518" t="str">
        <f t="shared" si="5"/>
        <v>HR</v>
      </c>
      <c r="N65" s="519"/>
      <c r="O65" s="194">
        <f>IFERROR(INDEX('Data Annex'!$K$1:$BS$4779,MATCH(Assets!O$46&amp;"|"&amp;Assets!$B65,'Data Annex'!$K$1:$K$4779,0),MATCH(Assets!O$47,'Data Annex'!$K$1:$BS$1,0)),"")</f>
        <v>0.93045961432122126</v>
      </c>
      <c r="P65" s="194">
        <f>IFERROR(INDEX('Data Annex'!$K$1:$BS$4779,MATCH(Assets!P$46&amp;"|"&amp;Assets!$B65,'Data Annex'!$K$1:$K$4779,0),MATCH(Assets!P$47,'Data Annex'!$K$1:$BS$1,0)),"")</f>
        <v>0.92921356830709556</v>
      </c>
      <c r="Q65" s="195">
        <f>IFERROR(INDEX('Data Annex'!$K$1:$BS$4779,MATCH(Assets!Q$46&amp;"|"&amp;Assets!$B65,'Data Annex'!$K$1:$K$4779,0),MATCH(Assets!Q$47,'Data Annex'!$K$1:$BS$1,0)),"")</f>
        <v>0.93237398289393791</v>
      </c>
      <c r="R65" s="194">
        <f>IFERROR(INDEX('Data Annex'!$K$1:$BS$4779,MATCH(Assets!R$46&amp;"|"&amp;Assets!$B65,'Data Annex'!$K$1:$K$4779,0),MATCH(Assets!R$47,'Data Annex'!$K$1:$BS$1,0)),"")</f>
        <v>6.1257763881445541E-2</v>
      </c>
      <c r="S65" s="194">
        <f>IFERROR(INDEX('Data Annex'!$K$1:$BS$4779,MATCH(Assets!S$46&amp;"|"&amp;Assets!$B65,'Data Annex'!$K$1:$K$4779,0),MATCH(Assets!S$47,'Data Annex'!$K$1:$BS$1,0)),"")</f>
        <v>6.3273697665060552E-2</v>
      </c>
      <c r="T65" s="195">
        <f>IFERROR(INDEX('Data Annex'!$K$1:$BS$4779,MATCH(Assets!T$46&amp;"|"&amp;Assets!$B65,'Data Annex'!$K$1:$K$4779,0),MATCH(Assets!T$47,'Data Annex'!$K$1:$BS$1,0)),"")</f>
        <v>6.0070406400405618E-2</v>
      </c>
      <c r="U65" s="194">
        <f>IFERROR(INDEX('Data Annex'!$K$1:$BS$4779,MATCH(Assets!U$46&amp;"|"&amp;Assets!$B65,'Data Annex'!$K$1:$K$4779,0),MATCH(Assets!U$47,'Data Annex'!$K$1:$BS$1,0)),"")</f>
        <v>8.2826217973331548E-3</v>
      </c>
      <c r="V65" s="194">
        <f>IFERROR(INDEX('Data Annex'!$K$1:$BS$4779,MATCH(Assets!V$46&amp;"|"&amp;Assets!$B65,'Data Annex'!$K$1:$K$4779,0),MATCH(Assets!V$47,'Data Annex'!$K$1:$BS$1,0)),"")</f>
        <v>7.5127340278441108E-3</v>
      </c>
      <c r="W65" s="195">
        <f>IFERROR(INDEX('Data Annex'!$K$1:$BS$4779,MATCH(Assets!W$46&amp;"|"&amp;Assets!$B65,'Data Annex'!$K$1:$K$4779,0),MATCH(Assets!W$47,'Data Annex'!$K$1:$BS$1,0)),"")</f>
        <v>7.5556107056564238E-3</v>
      </c>
      <c r="X65" s="237"/>
      <c r="Y65" s="237"/>
      <c r="Z65" s="2"/>
      <c r="AA65" s="2"/>
      <c r="AB65" s="2"/>
      <c r="AC65" s="2"/>
    </row>
    <row r="66" spans="1:29" ht="21" customHeight="1">
      <c r="A66" s="209"/>
      <c r="B66" s="209" t="s">
        <v>23</v>
      </c>
      <c r="D66" s="518" t="str">
        <f t="shared" si="6"/>
        <v>HU</v>
      </c>
      <c r="E66" s="519"/>
      <c r="F66" s="238">
        <f>IFERROR(INDEX('Data Annex'!$K$1:$BS$4779,MATCH(Assets!F$46&amp;"|"&amp;Assets!$B66,'Data Annex'!$K$1:$K$4779,0),MATCH(Assets!F$47,'Data Annex'!$K$1:$BS$1,0)),"")</f>
        <v>135.66273215405744</v>
      </c>
      <c r="G66" s="238">
        <f>IFERROR(INDEX('Data Annex'!$K$1:$BS$4779,MATCH(Assets!G$46&amp;"|"&amp;Assets!$B66,'Data Annex'!$K$1:$K$4779,0),MATCH(Assets!G$47,'Data Annex'!$K$1:$BS$1,0)),"")</f>
        <v>143.7583913932144</v>
      </c>
      <c r="H66" s="239">
        <f>IFERROR(INDEX('Data Annex'!$K$1:$BS$4779,MATCH(Assets!H$46&amp;"|"&amp;Assets!$B66,'Data Annex'!$K$1:$K$4779,0),MATCH(Assets!H$47,'Data Annex'!$K$1:$BS$1,0)),"")</f>
        <v>148.18309287799633</v>
      </c>
      <c r="I66" s="238">
        <f>IFERROR(INDEX('Data Annex'!$K$1:$BS$4779,MATCH(Assets!I$46&amp;"|"&amp;Assets!$B66,'Data Annex'!$K$1:$K$4779,0),MATCH(Assets!I$47,'Data Annex'!$K$1:$BS$1,0)),"")</f>
        <v>131.96723472818371</v>
      </c>
      <c r="J66" s="238">
        <f>IFERROR(INDEX('Data Annex'!$K$1:$BS$4779,MATCH(Assets!J$46&amp;"|"&amp;Assets!$B66,'Data Annex'!$K$1:$K$4779,0),MATCH(Assets!J$47,'Data Annex'!$K$1:$BS$1,0)),"")</f>
        <v>139.3478371756996</v>
      </c>
      <c r="K66" s="239">
        <f>IFERROR(INDEX('Data Annex'!$K$1:$BS$4779,MATCH(Assets!K$46&amp;"|"&amp;Assets!$B66,'Data Annex'!$K$1:$K$4779,0),MATCH(Assets!K$47,'Data Annex'!$K$1:$BS$1,0)),"")</f>
        <v>143.42307087750785</v>
      </c>
      <c r="L66" s="2">
        <f t="shared" si="4"/>
        <v>0.96787742847014568</v>
      </c>
      <c r="M66" s="518" t="str">
        <f t="shared" si="5"/>
        <v>HU</v>
      </c>
      <c r="N66" s="519"/>
      <c r="O66" s="192">
        <f>IFERROR(INDEX('Data Annex'!$K$1:$BS$4779,MATCH(Assets!O$46&amp;"|"&amp;Assets!$B66,'Data Annex'!$K$1:$K$4779,0),MATCH(Assets!O$47,'Data Annex'!$K$1:$BS$1,0)),"")</f>
        <v>0.87527157426472724</v>
      </c>
      <c r="P66" s="192">
        <f>IFERROR(INDEX('Data Annex'!$K$1:$BS$4779,MATCH(Assets!P$46&amp;"|"&amp;Assets!$B66,'Data Annex'!$K$1:$K$4779,0),MATCH(Assets!P$47,'Data Annex'!$K$1:$BS$1,0)),"")</f>
        <v>0.8901478697102726</v>
      </c>
      <c r="Q66" s="196">
        <f>IFERROR(INDEX('Data Annex'!$K$1:$BS$4779,MATCH(Assets!Q$46&amp;"|"&amp;Assets!$B66,'Data Annex'!$K$1:$K$4779,0),MATCH(Assets!Q$47,'Data Annex'!$K$1:$BS$1,0)),"")</f>
        <v>0.89457452747961308</v>
      </c>
      <c r="R66" s="192">
        <f>IFERROR(INDEX('Data Annex'!$K$1:$BS$4779,MATCH(Assets!R$46&amp;"|"&amp;Assets!$B66,'Data Annex'!$K$1:$K$4779,0),MATCH(Assets!R$47,'Data Annex'!$K$1:$BS$1,0)),"")</f>
        <v>4.9964061830001578E-2</v>
      </c>
      <c r="S66" s="192">
        <f>IFERROR(INDEX('Data Annex'!$K$1:$BS$4779,MATCH(Assets!S$46&amp;"|"&amp;Assets!$B66,'Data Annex'!$K$1:$K$4779,0),MATCH(Assets!S$47,'Data Annex'!$K$1:$BS$1,0)),"")</f>
        <v>4.8005690159061885E-2</v>
      </c>
      <c r="T66" s="196">
        <f>IFERROR(INDEX('Data Annex'!$K$1:$BS$4779,MATCH(Assets!T$46&amp;"|"&amp;Assets!$B66,'Data Annex'!$K$1:$K$4779,0),MATCH(Assets!T$47,'Data Annex'!$K$1:$BS$1,0)),"")</f>
        <v>4.929156630437051E-2</v>
      </c>
      <c r="U66" s="192">
        <f>IFERROR(INDEX('Data Annex'!$K$1:$BS$4779,MATCH(Assets!U$46&amp;"|"&amp;Assets!$B66,'Data Annex'!$K$1:$K$4779,0),MATCH(Assets!U$47,'Data Annex'!$K$1:$BS$1,0)),"")</f>
        <v>7.4764363905271261E-2</v>
      </c>
      <c r="V66" s="192">
        <f>IFERROR(INDEX('Data Annex'!$K$1:$BS$4779,MATCH(Assets!V$46&amp;"|"&amp;Assets!$B66,'Data Annex'!$K$1:$K$4779,0),MATCH(Assets!V$47,'Data Annex'!$K$1:$BS$1,0)),"")</f>
        <v>6.1846440130665634E-2</v>
      </c>
      <c r="W66" s="196">
        <f>IFERROR(INDEX('Data Annex'!$K$1:$BS$4779,MATCH(Assets!W$46&amp;"|"&amp;Assets!$B66,'Data Annex'!$K$1:$K$4779,0),MATCH(Assets!W$47,'Data Annex'!$K$1:$BS$1,0)),"")</f>
        <v>5.613390621601639E-2</v>
      </c>
      <c r="X66" s="237"/>
      <c r="Y66" s="237"/>
      <c r="Z66" s="2"/>
      <c r="AA66" s="2"/>
      <c r="AB66" s="2"/>
      <c r="AC66" s="2"/>
    </row>
    <row r="67" spans="1:29" ht="21" customHeight="1">
      <c r="A67" s="209"/>
      <c r="B67" s="209" t="s">
        <v>24</v>
      </c>
      <c r="D67" s="518" t="str">
        <f t="shared" si="6"/>
        <v>IE</v>
      </c>
      <c r="E67" s="519"/>
      <c r="F67" s="233">
        <f>IFERROR(INDEX('Data Annex'!$K$1:$BS$4779,MATCH(Assets!F$46&amp;"|"&amp;Assets!$B67,'Data Annex'!$K$1:$K$4779,0),MATCH(Assets!F$47,'Data Annex'!$K$1:$BS$1,0)),"")</f>
        <v>381.86328545087179</v>
      </c>
      <c r="G67" s="233">
        <f>IFERROR(INDEX('Data Annex'!$K$1:$BS$4779,MATCH(Assets!G$46&amp;"|"&amp;Assets!$B67,'Data Annex'!$K$1:$K$4779,0),MATCH(Assets!G$47,'Data Annex'!$K$1:$BS$1,0)),"")</f>
        <v>398.61278834528582</v>
      </c>
      <c r="H67" s="234">
        <f>IFERROR(INDEX('Data Annex'!$K$1:$BS$4779,MATCH(Assets!H$46&amp;"|"&amp;Assets!$B67,'Data Annex'!$K$1:$K$4779,0),MATCH(Assets!H$47,'Data Annex'!$K$1:$BS$1,0)),"")</f>
        <v>409.51781257194693</v>
      </c>
      <c r="I67" s="233">
        <f>IFERROR(INDEX('Data Annex'!$K$1:$BS$4779,MATCH(Assets!I$46&amp;"|"&amp;Assets!$B67,'Data Annex'!$K$1:$K$4779,0),MATCH(Assets!I$47,'Data Annex'!$K$1:$BS$1,0)),"")</f>
        <v>362.08570690757</v>
      </c>
      <c r="J67" s="233">
        <f>IFERROR(INDEX('Data Annex'!$K$1:$BS$4779,MATCH(Assets!J$46&amp;"|"&amp;Assets!$B67,'Data Annex'!$K$1:$K$4779,0),MATCH(Assets!J$47,'Data Annex'!$K$1:$BS$1,0)),"")</f>
        <v>372.31575797281016</v>
      </c>
      <c r="K67" s="234">
        <f>IFERROR(INDEX('Data Annex'!$K$1:$BS$4779,MATCH(Assets!K$46&amp;"|"&amp;Assets!$B67,'Data Annex'!$K$1:$K$4779,0),MATCH(Assets!K$47,'Data Annex'!$K$1:$BS$1,0)),"")</f>
        <v>389.74893413265011</v>
      </c>
      <c r="L67" s="2">
        <f t="shared" si="4"/>
        <v>0.95172645039506387</v>
      </c>
      <c r="M67" s="518" t="str">
        <f t="shared" si="5"/>
        <v>IE</v>
      </c>
      <c r="N67" s="519"/>
      <c r="O67" s="194">
        <f>IFERROR(INDEX('Data Annex'!$K$1:$BS$4779,MATCH(Assets!O$46&amp;"|"&amp;Assets!$B67,'Data Annex'!$K$1:$K$4779,0),MATCH(Assets!O$47,'Data Annex'!$K$1:$BS$1,0)),"")</f>
        <v>0.7959153357853378</v>
      </c>
      <c r="P67" s="194">
        <f>IFERROR(INDEX('Data Annex'!$K$1:$BS$4779,MATCH(Assets!P$46&amp;"|"&amp;Assets!$B67,'Data Annex'!$K$1:$K$4779,0),MATCH(Assets!P$47,'Data Annex'!$K$1:$BS$1,0)),"")</f>
        <v>0.80101284527613137</v>
      </c>
      <c r="Q67" s="195">
        <f>IFERROR(INDEX('Data Annex'!$K$1:$BS$4779,MATCH(Assets!Q$46&amp;"|"&amp;Assets!$B67,'Data Annex'!$K$1:$K$4779,0),MATCH(Assets!Q$47,'Data Annex'!$K$1:$BS$1,0)),"")</f>
        <v>0.80655620202807365</v>
      </c>
      <c r="R67" s="194">
        <f>IFERROR(INDEX('Data Annex'!$K$1:$BS$4779,MATCH(Assets!R$46&amp;"|"&amp;Assets!$B67,'Data Annex'!$K$1:$K$4779,0),MATCH(Assets!R$47,'Data Annex'!$K$1:$BS$1,0)),"")</f>
        <v>6.7859087708486143E-2</v>
      </c>
      <c r="S67" s="194">
        <f>IFERROR(INDEX('Data Annex'!$K$1:$BS$4779,MATCH(Assets!S$46&amp;"|"&amp;Assets!$B67,'Data Annex'!$K$1:$K$4779,0),MATCH(Assets!S$47,'Data Annex'!$K$1:$BS$1,0)),"")</f>
        <v>6.5517921094119858E-2</v>
      </c>
      <c r="T67" s="195">
        <f>IFERROR(INDEX('Data Annex'!$K$1:$BS$4779,MATCH(Assets!T$46&amp;"|"&amp;Assets!$B67,'Data Annex'!$K$1:$K$4779,0),MATCH(Assets!T$47,'Data Annex'!$K$1:$BS$1,0)),"")</f>
        <v>8.2247750619273877E-2</v>
      </c>
      <c r="U67" s="194">
        <f>IFERROR(INDEX('Data Annex'!$K$1:$BS$4779,MATCH(Assets!U$46&amp;"|"&amp;Assets!$B67,'Data Annex'!$K$1:$K$4779,0),MATCH(Assets!U$47,'Data Annex'!$K$1:$BS$1,0)),"")</f>
        <v>0.13622557650617603</v>
      </c>
      <c r="V67" s="194">
        <f>IFERROR(INDEX('Data Annex'!$K$1:$BS$4779,MATCH(Assets!V$46&amp;"|"&amp;Assets!$B67,'Data Annex'!$K$1:$K$4779,0),MATCH(Assets!V$47,'Data Annex'!$K$1:$BS$1,0)),"")</f>
        <v>0.13346923362974877</v>
      </c>
      <c r="W67" s="195">
        <f>IFERROR(INDEX('Data Annex'!$K$1:$BS$4779,MATCH(Assets!W$46&amp;"|"&amp;Assets!$B67,'Data Annex'!$K$1:$K$4779,0),MATCH(Assets!W$47,'Data Annex'!$K$1:$BS$1,0)),"")</f>
        <v>0.1111960473526525</v>
      </c>
      <c r="X67" s="237"/>
      <c r="Y67" s="237"/>
      <c r="Z67" s="2"/>
      <c r="AA67" s="2"/>
      <c r="AB67" s="2"/>
      <c r="AC67" s="2"/>
    </row>
    <row r="68" spans="1:29" ht="21" customHeight="1">
      <c r="A68" s="209"/>
      <c r="B68" s="209" t="s">
        <v>1386</v>
      </c>
      <c r="D68" s="518" t="str">
        <f t="shared" si="6"/>
        <v>IS</v>
      </c>
      <c r="E68" s="519"/>
      <c r="F68" s="238">
        <f>IFERROR(INDEX('Data Annex'!$K$1:$BS$4779,MATCH(Assets!F$46&amp;"|"&amp;Assets!$B68,'Data Annex'!$K$1:$K$4779,0),MATCH(Assets!F$47,'Data Annex'!$K$1:$BS$1,0)),"")</f>
        <v>31.833753590161457</v>
      </c>
      <c r="G68" s="238">
        <f>IFERROR(INDEX('Data Annex'!$K$1:$BS$4779,MATCH(Assets!G$46&amp;"|"&amp;Assets!$B68,'Data Annex'!$K$1:$K$4779,0),MATCH(Assets!G$47,'Data Annex'!$K$1:$BS$1,0)),"")</f>
        <v>35.65679541703885</v>
      </c>
      <c r="H68" s="239">
        <f>IFERROR(INDEX('Data Annex'!$K$1:$BS$4779,MATCH(Assets!H$46&amp;"|"&amp;Assets!$B68,'Data Annex'!$K$1:$K$4779,0),MATCH(Assets!H$47,'Data Annex'!$K$1:$BS$1,0)),"")</f>
        <v>33.682008294873491</v>
      </c>
      <c r="I68" s="238">
        <f>IFERROR(INDEX('Data Annex'!$K$1:$BS$4779,MATCH(Assets!I$46&amp;"|"&amp;Assets!$B68,'Data Annex'!$K$1:$K$4779,0),MATCH(Assets!I$47,'Data Annex'!$K$1:$BS$1,0)),"")</f>
        <v>31.326119304127591</v>
      </c>
      <c r="J68" s="238">
        <f>IFERROR(INDEX('Data Annex'!$K$1:$BS$4779,MATCH(Assets!J$46&amp;"|"&amp;Assets!$B68,'Data Annex'!$K$1:$K$4779,0),MATCH(Assets!J$47,'Data Annex'!$K$1:$BS$1,0)),"")</f>
        <v>34.87670067935818</v>
      </c>
      <c r="K68" s="239">
        <f>IFERROR(INDEX('Data Annex'!$K$1:$BS$4779,MATCH(Assets!K$46&amp;"|"&amp;Assets!$B68,'Data Annex'!$K$1:$K$4779,0),MATCH(Assets!K$47,'Data Annex'!$K$1:$BS$1,0)),"")</f>
        <v>33.150756346411967</v>
      </c>
      <c r="L68" s="2">
        <f t="shared" si="4"/>
        <v>0.98422742658897866</v>
      </c>
      <c r="M68" s="518" t="str">
        <f t="shared" si="5"/>
        <v>IS</v>
      </c>
      <c r="N68" s="519"/>
      <c r="O68" s="192">
        <f>IFERROR(INDEX('Data Annex'!$K$1:$BS$4779,MATCH(Assets!O$46&amp;"|"&amp;Assets!$B68,'Data Annex'!$K$1:$K$4779,0),MATCH(Assets!O$47,'Data Annex'!$K$1:$BS$1,0)),"")</f>
        <v>0.8914982412471365</v>
      </c>
      <c r="P68" s="192">
        <f>IFERROR(INDEX('Data Annex'!$K$1:$BS$4779,MATCH(Assets!P$46&amp;"|"&amp;Assets!$B68,'Data Annex'!$K$1:$K$4779,0),MATCH(Assets!P$47,'Data Annex'!$K$1:$BS$1,0)),"")</f>
        <v>0.88455013486063538</v>
      </c>
      <c r="Q68" s="196">
        <f>IFERROR(INDEX('Data Annex'!$K$1:$BS$4779,MATCH(Assets!Q$46&amp;"|"&amp;Assets!$B68,'Data Annex'!$K$1:$K$4779,0),MATCH(Assets!Q$47,'Data Annex'!$K$1:$BS$1,0)),"")</f>
        <v>0.88448562842901957</v>
      </c>
      <c r="R68" s="192">
        <f>IFERROR(INDEX('Data Annex'!$K$1:$BS$4779,MATCH(Assets!R$46&amp;"|"&amp;Assets!$B68,'Data Annex'!$K$1:$K$4779,0),MATCH(Assets!R$47,'Data Annex'!$K$1:$BS$1,0)),"")</f>
        <v>2.440131101162837E-2</v>
      </c>
      <c r="S68" s="192">
        <f>IFERROR(INDEX('Data Annex'!$K$1:$BS$4779,MATCH(Assets!S$46&amp;"|"&amp;Assets!$B68,'Data Annex'!$K$1:$K$4779,0),MATCH(Assets!S$47,'Data Annex'!$K$1:$BS$1,0)),"")</f>
        <v>2.9609954410216081E-2</v>
      </c>
      <c r="T68" s="196">
        <f>IFERROR(INDEX('Data Annex'!$K$1:$BS$4779,MATCH(Assets!T$46&amp;"|"&amp;Assets!$B68,'Data Annex'!$K$1:$K$4779,0),MATCH(Assets!T$47,'Data Annex'!$K$1:$BS$1,0)),"")</f>
        <v>2.5968934922532123E-2</v>
      </c>
      <c r="U68" s="192">
        <f>IFERROR(INDEX('Data Annex'!$K$1:$BS$4779,MATCH(Assets!U$46&amp;"|"&amp;Assets!$B68,'Data Annex'!$K$1:$K$4779,0),MATCH(Assets!U$47,'Data Annex'!$K$1:$BS$1,0)),"")</f>
        <v>8.4100447741234999E-2</v>
      </c>
      <c r="V68" s="192">
        <f>IFERROR(INDEX('Data Annex'!$K$1:$BS$4779,MATCH(Assets!V$46&amp;"|"&amp;Assets!$B68,'Data Annex'!$K$1:$K$4779,0),MATCH(Assets!V$47,'Data Annex'!$K$1:$BS$1,0)),"")</f>
        <v>8.5839910729148539E-2</v>
      </c>
      <c r="W68" s="196">
        <f>IFERROR(INDEX('Data Annex'!$K$1:$BS$4779,MATCH(Assets!W$46&amp;"|"&amp;Assets!$B68,'Data Annex'!$K$1:$K$4779,0),MATCH(Assets!W$47,'Data Annex'!$K$1:$BS$1,0)),"")</f>
        <v>8.954543664844837E-2</v>
      </c>
      <c r="X68" s="237"/>
      <c r="Y68" s="237"/>
      <c r="Z68" s="2"/>
      <c r="AA68" s="2"/>
      <c r="AB68" s="2"/>
      <c r="AC68" s="2"/>
    </row>
    <row r="69" spans="1:29" ht="21" customHeight="1">
      <c r="A69" s="209"/>
      <c r="B69" s="209" t="s">
        <v>25</v>
      </c>
      <c r="D69" s="518" t="str">
        <f t="shared" si="6"/>
        <v>IT</v>
      </c>
      <c r="E69" s="519"/>
      <c r="F69" s="233">
        <f>IFERROR(INDEX('Data Annex'!$K$1:$BS$4779,MATCH(Assets!F$46&amp;"|"&amp;Assets!$B69,'Data Annex'!$K$1:$K$4779,0),MATCH(Assets!F$47,'Data Annex'!$K$1:$BS$1,0)),"")</f>
        <v>2668.2504352279998</v>
      </c>
      <c r="G69" s="233">
        <f>IFERROR(INDEX('Data Annex'!$K$1:$BS$4779,MATCH(Assets!G$46&amp;"|"&amp;Assets!$B69,'Data Annex'!$K$1:$K$4779,0),MATCH(Assets!G$47,'Data Annex'!$K$1:$BS$1,0)),"")</f>
        <v>2600.5996355850002</v>
      </c>
      <c r="H69" s="234">
        <f>IFERROR(INDEX('Data Annex'!$K$1:$BS$4779,MATCH(Assets!H$46&amp;"|"&amp;Assets!$B69,'Data Annex'!$K$1:$K$4779,0),MATCH(Assets!H$47,'Data Annex'!$K$1:$BS$1,0)),"")</f>
        <v>2574.2065445049998</v>
      </c>
      <c r="I69" s="233">
        <f>IFERROR(INDEX('Data Annex'!$K$1:$BS$4779,MATCH(Assets!I$46&amp;"|"&amp;Assets!$B69,'Data Annex'!$K$1:$K$4779,0),MATCH(Assets!I$47,'Data Annex'!$K$1:$BS$1,0)),"")</f>
        <v>2521.095342137</v>
      </c>
      <c r="J69" s="233">
        <f>IFERROR(INDEX('Data Annex'!$K$1:$BS$4779,MATCH(Assets!J$46&amp;"|"&amp;Assets!$B69,'Data Annex'!$K$1:$K$4779,0),MATCH(Assets!J$47,'Data Annex'!$K$1:$BS$1,0)),"")</f>
        <v>2445.883916239</v>
      </c>
      <c r="K69" s="234">
        <f>IFERROR(INDEX('Data Annex'!$K$1:$BS$4779,MATCH(Assets!K$46&amp;"|"&amp;Assets!$B69,'Data Annex'!$K$1:$K$4779,0),MATCH(Assets!K$47,'Data Annex'!$K$1:$BS$1,0)),"")</f>
        <v>2404.5304527960002</v>
      </c>
      <c r="L69" s="2">
        <f t="shared" si="4"/>
        <v>0.93408606155896978</v>
      </c>
      <c r="M69" s="518" t="str">
        <f t="shared" si="5"/>
        <v>IT</v>
      </c>
      <c r="N69" s="519"/>
      <c r="O69" s="194">
        <f>IFERROR(INDEX('Data Annex'!$K$1:$BS$4779,MATCH(Assets!O$46&amp;"|"&amp;Assets!$B69,'Data Annex'!$K$1:$K$4779,0),MATCH(Assets!O$47,'Data Annex'!$K$1:$BS$1,0)),"")</f>
        <v>0.86765539872197794</v>
      </c>
      <c r="P69" s="194">
        <f>IFERROR(INDEX('Data Annex'!$K$1:$BS$4779,MATCH(Assets!P$46&amp;"|"&amp;Assets!$B69,'Data Annex'!$K$1:$K$4779,0),MATCH(Assets!P$47,'Data Annex'!$K$1:$BS$1,0)),"")</f>
        <v>0.8588948886295894</v>
      </c>
      <c r="Q69" s="195">
        <f>IFERROR(INDEX('Data Annex'!$K$1:$BS$4779,MATCH(Assets!Q$46&amp;"|"&amp;Assets!$B69,'Data Annex'!$K$1:$K$4779,0),MATCH(Assets!Q$47,'Data Annex'!$K$1:$BS$1,0)),"")</f>
        <v>0.8585344894574064</v>
      </c>
      <c r="R69" s="194">
        <f>IFERROR(INDEX('Data Annex'!$K$1:$BS$4779,MATCH(Assets!R$46&amp;"|"&amp;Assets!$B69,'Data Annex'!$K$1:$K$4779,0),MATCH(Assets!R$47,'Data Annex'!$K$1:$BS$1,0)),"")</f>
        <v>6.2981450705235378E-2</v>
      </c>
      <c r="S69" s="194">
        <f>IFERROR(INDEX('Data Annex'!$K$1:$BS$4779,MATCH(Assets!S$46&amp;"|"&amp;Assets!$B69,'Data Annex'!$K$1:$K$4779,0),MATCH(Assets!S$47,'Data Annex'!$K$1:$BS$1,0)),"")</f>
        <v>7.1507579676528557E-2</v>
      </c>
      <c r="T69" s="195">
        <f>IFERROR(INDEX('Data Annex'!$K$1:$BS$4779,MATCH(Assets!T$46&amp;"|"&amp;Assets!$B69,'Data Annex'!$K$1:$K$4779,0),MATCH(Assets!T$47,'Data Annex'!$K$1:$BS$1,0)),"")</f>
        <v>7.7322444131163501E-2</v>
      </c>
      <c r="U69" s="194">
        <f>IFERROR(INDEX('Data Annex'!$K$1:$BS$4779,MATCH(Assets!U$46&amp;"|"&amp;Assets!$B69,'Data Annex'!$K$1:$K$4779,0),MATCH(Assets!U$47,'Data Annex'!$K$1:$BS$1,0)),"")</f>
        <v>6.9363150572786733E-2</v>
      </c>
      <c r="V69" s="194">
        <f>IFERROR(INDEX('Data Annex'!$K$1:$BS$4779,MATCH(Assets!V$46&amp;"|"&amp;Assets!$B69,'Data Annex'!$K$1:$K$4779,0),MATCH(Assets!V$47,'Data Annex'!$K$1:$BS$1,0)),"")</f>
        <v>6.9597531693881984E-2</v>
      </c>
      <c r="W69" s="195">
        <f>IFERROR(INDEX('Data Annex'!$K$1:$BS$4779,MATCH(Assets!W$46&amp;"|"&amp;Assets!$B69,'Data Annex'!$K$1:$K$4779,0),MATCH(Assets!W$47,'Data Annex'!$K$1:$BS$1,0)),"")</f>
        <v>6.4143066411430139E-2</v>
      </c>
      <c r="X69" s="237"/>
      <c r="Y69" s="237"/>
      <c r="Z69" s="2"/>
      <c r="AA69" s="2"/>
      <c r="AB69" s="2"/>
      <c r="AC69" s="2"/>
    </row>
    <row r="70" spans="1:29" ht="21" customHeight="1">
      <c r="A70" s="209"/>
      <c r="B70" s="209" t="s">
        <v>5610</v>
      </c>
      <c r="D70" s="518" t="s">
        <v>5610</v>
      </c>
      <c r="E70" s="519"/>
      <c r="F70" s="238">
        <f>IFERROR(INDEX('Data Annex'!$K$1:$BS$4779,MATCH(Assets!F$46&amp;"|"&amp;Assets!$B70,'Data Annex'!$K$1:$K$4779,0),MATCH(Assets!F$47,'Data Annex'!$K$1:$BS$1,0)),"")</f>
        <v>100.48655251019834</v>
      </c>
      <c r="G70" s="238">
        <f>IFERROR(INDEX('Data Annex'!$K$1:$BS$4779,MATCH(Assets!G$46&amp;"|"&amp;Assets!$B70,'Data Annex'!$K$1:$K$4779,0),MATCH(Assets!G$47,'Data Annex'!$K$1:$BS$1,0)),"")</f>
        <v>101.22710260470711</v>
      </c>
      <c r="H70" s="239">
        <f>IFERROR(INDEX('Data Annex'!$K$1:$BS$4779,MATCH(Assets!H$46&amp;"|"&amp;Assets!$B70,'Data Annex'!$K$1:$K$4779,0),MATCH(Assets!H$47,'Data Annex'!$K$1:$BS$1,0)),"")</f>
        <v>102.88839403077644</v>
      </c>
      <c r="I70" s="238">
        <f>IFERROR(INDEX('Data Annex'!$K$1:$BS$4779,MATCH(Assets!I$46&amp;"|"&amp;Assets!$B70,'Data Annex'!$K$1:$K$4779,0),MATCH(Assets!I$47,'Data Annex'!$K$1:$BS$1,0)),"")</f>
        <v>96.62211629295328</v>
      </c>
      <c r="J70" s="238">
        <f>IFERROR(INDEX('Data Annex'!$K$1:$BS$4779,MATCH(Assets!J$46&amp;"|"&amp;Assets!$B70,'Data Annex'!$K$1:$K$4779,0),MATCH(Assets!J$47,'Data Annex'!$K$1:$BS$1,0)),"")</f>
        <v>97.240956851607478</v>
      </c>
      <c r="K70" s="239">
        <f>IFERROR(INDEX('Data Annex'!$K$1:$BS$4779,MATCH(Assets!K$46&amp;"|"&amp;Assets!$B70,'Data Annex'!$K$1:$K$4779,0),MATCH(Assets!K$47,'Data Annex'!$K$1:$BS$1,0)),"")</f>
        <v>98.718972288327038</v>
      </c>
      <c r="L70" s="2"/>
      <c r="M70" s="518" t="s">
        <v>5610</v>
      </c>
      <c r="N70" s="519"/>
      <c r="O70" s="192">
        <f>IFERROR(INDEX('Data Annex'!$K$1:$BS$4779,MATCH(Assets!O$46&amp;"|"&amp;Assets!$B70,'Data Annex'!$K$1:$K$4779,0),MATCH(Assets!O$47,'Data Annex'!$K$1:$BS$1,0)),"")</f>
        <v>0.83393564378730178</v>
      </c>
      <c r="P70" s="192">
        <f>IFERROR(INDEX('Data Annex'!$K$1:$BS$4779,MATCH(Assets!P$46&amp;"|"&amp;Assets!$B70,'Data Annex'!$K$1:$K$4779,0),MATCH(Assets!P$47,'Data Annex'!$K$1:$BS$1,0)),"")</f>
        <v>0.83462762859821438</v>
      </c>
      <c r="Q70" s="196">
        <f>IFERROR(INDEX('Data Annex'!$K$1:$BS$4779,MATCH(Assets!Q$46&amp;"|"&amp;Assets!$B70,'Data Annex'!$K$1:$K$4779,0),MATCH(Assets!Q$47,'Data Annex'!$K$1:$BS$1,0)),"")</f>
        <v>0.84736502452028928</v>
      </c>
      <c r="R70" s="192">
        <f>IFERROR(INDEX('Data Annex'!$K$1:$BS$4779,MATCH(Assets!R$46&amp;"|"&amp;Assets!$B70,'Data Annex'!$K$1:$K$4779,0),MATCH(Assets!R$47,'Data Annex'!$K$1:$BS$1,0)),"")</f>
        <v>0.1268561532540235</v>
      </c>
      <c r="S70" s="192">
        <f>IFERROR(INDEX('Data Annex'!$K$1:$BS$4779,MATCH(Assets!S$46&amp;"|"&amp;Assets!$B70,'Data Annex'!$K$1:$K$4779,0),MATCH(Assets!S$47,'Data Annex'!$K$1:$BS$1,0)),"")</f>
        <v>0.11733285054661054</v>
      </c>
      <c r="T70" s="196">
        <f>IFERROR(INDEX('Data Annex'!$K$1:$BS$4779,MATCH(Assets!T$46&amp;"|"&amp;Assets!$B70,'Data Annex'!$K$1:$K$4779,0),MATCH(Assets!T$47,'Data Annex'!$K$1:$BS$1,0)),"")</f>
        <v>0.1114316602834296</v>
      </c>
      <c r="U70" s="192">
        <f>IFERROR(INDEX('Data Annex'!$K$1:$BS$4779,MATCH(Assets!U$46&amp;"|"&amp;Assets!$B70,'Data Annex'!$K$1:$K$4779,0),MATCH(Assets!U$47,'Data Annex'!$K$1:$BS$1,0)),"")</f>
        <v>3.9208202958674616E-2</v>
      </c>
      <c r="V70" s="192">
        <f>IFERROR(INDEX('Data Annex'!$K$1:$BS$4779,MATCH(Assets!V$46&amp;"|"&amp;Assets!$B70,'Data Annex'!$K$1:$K$4779,0),MATCH(Assets!V$47,'Data Annex'!$K$1:$BS$1,0)),"")</f>
        <v>4.8039520855175009E-2</v>
      </c>
      <c r="W70" s="196">
        <f>IFERROR(INDEX('Data Annex'!$K$1:$BS$4779,MATCH(Assets!W$46&amp;"|"&amp;Assets!$B70,'Data Annex'!$K$1:$K$4779,0),MATCH(Assets!W$47,'Data Annex'!$K$1:$BS$1,0)),"")</f>
        <v>4.1203315196281051E-2</v>
      </c>
      <c r="X70" s="237"/>
      <c r="Y70" s="237"/>
      <c r="Z70" s="2"/>
      <c r="AA70" s="2"/>
      <c r="AB70" s="2"/>
      <c r="AC70" s="2"/>
    </row>
    <row r="71" spans="1:29" ht="21" customHeight="1">
      <c r="A71" s="209"/>
      <c r="B71" s="209" t="s">
        <v>98</v>
      </c>
      <c r="D71" s="518" t="str">
        <f t="shared" si="6"/>
        <v>LT</v>
      </c>
      <c r="E71" s="519"/>
      <c r="F71" s="233">
        <f>IFERROR(INDEX('Data Annex'!$K$1:$BS$4779,MATCH(Assets!F$46&amp;"|"&amp;Assets!$B71,'Data Annex'!$K$1:$K$4779,0),MATCH(Assets!F$47,'Data Annex'!$K$1:$BS$1,0)),"")</f>
        <v>30.785910000000001</v>
      </c>
      <c r="G71" s="233">
        <f>IFERROR(INDEX('Data Annex'!$K$1:$BS$4779,MATCH(Assets!G$46&amp;"|"&amp;Assets!$B71,'Data Annex'!$K$1:$K$4779,0),MATCH(Assets!G$47,'Data Annex'!$K$1:$BS$1,0)),"")</f>
        <v>32.137517000000003</v>
      </c>
      <c r="H71" s="234">
        <f>IFERROR(INDEX('Data Annex'!$K$1:$BS$4779,MATCH(Assets!H$46&amp;"|"&amp;Assets!$B71,'Data Annex'!$K$1:$K$4779,0),MATCH(Assets!H$47,'Data Annex'!$K$1:$BS$1,0)),"")</f>
        <v>35.244101999999998</v>
      </c>
      <c r="I71" s="233">
        <f>IFERROR(INDEX('Data Annex'!$K$1:$BS$4779,MATCH(Assets!I$46&amp;"|"&amp;Assets!$B71,'Data Annex'!$K$1:$K$4779,0),MATCH(Assets!I$47,'Data Annex'!$K$1:$BS$1,0)),"")</f>
        <v>30.162291</v>
      </c>
      <c r="J71" s="233">
        <f>IFERROR(INDEX('Data Annex'!$K$1:$BS$4779,MATCH(Assets!J$46&amp;"|"&amp;Assets!$B71,'Data Annex'!$K$1:$K$4779,0),MATCH(Assets!J$47,'Data Annex'!$K$1:$BS$1,0)),"")</f>
        <v>31.350643999999999</v>
      </c>
      <c r="K71" s="234">
        <f>IFERROR(INDEX('Data Annex'!$K$1:$BS$4779,MATCH(Assets!K$46&amp;"|"&amp;Assets!$B71,'Data Annex'!$K$1:$K$4779,0),MATCH(Assets!K$47,'Data Annex'!$K$1:$BS$1,0)),"")</f>
        <v>34.433743</v>
      </c>
      <c r="L71" s="2">
        <f t="shared" si="4"/>
        <v>0.97700724507039505</v>
      </c>
      <c r="M71" s="518" t="str">
        <f t="shared" si="5"/>
        <v>LT</v>
      </c>
      <c r="N71" s="519"/>
      <c r="O71" s="194">
        <f>IFERROR(INDEX('Data Annex'!$K$1:$BS$4779,MATCH(Assets!O$46&amp;"|"&amp;Assets!$B71,'Data Annex'!$K$1:$K$4779,0),MATCH(Assets!O$47,'Data Annex'!$K$1:$BS$1,0)),"")</f>
        <v>0.95377403526807691</v>
      </c>
      <c r="P71" s="194">
        <f>IFERROR(INDEX('Data Annex'!$K$1:$BS$4779,MATCH(Assets!P$46&amp;"|"&amp;Assets!$B71,'Data Annex'!$K$1:$K$4779,0),MATCH(Assets!P$47,'Data Annex'!$K$1:$BS$1,0)),"")</f>
        <v>0.95756520982471682</v>
      </c>
      <c r="Q71" s="195">
        <f>IFERROR(INDEX('Data Annex'!$K$1:$BS$4779,MATCH(Assets!Q$46&amp;"|"&amp;Assets!$B71,'Data Annex'!$K$1:$K$4779,0),MATCH(Assets!Q$47,'Data Annex'!$K$1:$BS$1,0)),"")</f>
        <v>0.9621052523973358</v>
      </c>
      <c r="R71" s="194">
        <f>IFERROR(INDEX('Data Annex'!$K$1:$BS$4779,MATCH(Assets!R$46&amp;"|"&amp;Assets!$B71,'Data Annex'!$K$1:$K$4779,0),MATCH(Assets!R$47,'Data Annex'!$K$1:$BS$1,0)),"")</f>
        <v>2.8279018990964577E-3</v>
      </c>
      <c r="S71" s="194">
        <f>IFERROR(INDEX('Data Annex'!$K$1:$BS$4779,MATCH(Assets!S$46&amp;"|"&amp;Assets!$B71,'Data Annex'!$K$1:$K$4779,0),MATCH(Assets!S$47,'Data Annex'!$K$1:$BS$1,0)),"")</f>
        <v>2.2429523297830818E-3</v>
      </c>
      <c r="T71" s="195">
        <f>IFERROR(INDEX('Data Annex'!$K$1:$BS$4779,MATCH(Assets!T$46&amp;"|"&amp;Assets!$B71,'Data Annex'!$K$1:$K$4779,0),MATCH(Assets!T$47,'Data Annex'!$K$1:$BS$1,0)),"")</f>
        <v>2.0875743888777937E-3</v>
      </c>
      <c r="U71" s="194">
        <f>IFERROR(INDEX('Data Annex'!$K$1:$BS$4779,MATCH(Assets!U$46&amp;"|"&amp;Assets!$B71,'Data Annex'!$K$1:$K$4779,0),MATCH(Assets!U$47,'Data Annex'!$K$1:$BS$1,0)),"")</f>
        <v>4.3398062832826594E-2</v>
      </c>
      <c r="V71" s="194">
        <f>IFERROR(INDEX('Data Annex'!$K$1:$BS$4779,MATCH(Assets!V$46&amp;"|"&amp;Assets!$B71,'Data Annex'!$K$1:$K$4779,0),MATCH(Assets!V$47,'Data Annex'!$K$1:$BS$1,0)),"")</f>
        <v>4.0191837845500081E-2</v>
      </c>
      <c r="W71" s="195">
        <f>IFERROR(INDEX('Data Annex'!$K$1:$BS$4779,MATCH(Assets!W$46&amp;"|"&amp;Assets!$B71,'Data Annex'!$K$1:$K$4779,0),MATCH(Assets!W$47,'Data Annex'!$K$1:$BS$1,0)),"")</f>
        <v>3.5807173213786257E-2</v>
      </c>
      <c r="X71" s="237"/>
      <c r="Y71" s="237"/>
      <c r="Z71" s="2"/>
      <c r="AA71" s="2"/>
      <c r="AB71" s="2"/>
      <c r="AC71" s="2"/>
    </row>
    <row r="72" spans="1:29" ht="21" customHeight="1">
      <c r="A72" s="209"/>
      <c r="B72" s="209" t="s">
        <v>94</v>
      </c>
      <c r="D72" s="518" t="str">
        <f t="shared" si="6"/>
        <v>LU</v>
      </c>
      <c r="E72" s="519"/>
      <c r="F72" s="238">
        <f>IFERROR(INDEX('Data Annex'!$K$1:$BS$4779,MATCH(Assets!F$46&amp;"|"&amp;Assets!$B72,'Data Annex'!$K$1:$K$4779,0),MATCH(Assets!F$47,'Data Annex'!$K$1:$BS$1,0)),"")</f>
        <v>193.81445337248999</v>
      </c>
      <c r="G72" s="238">
        <f>IFERROR(INDEX('Data Annex'!$K$1:$BS$4779,MATCH(Assets!G$46&amp;"|"&amp;Assets!$B72,'Data Annex'!$K$1:$K$4779,0),MATCH(Assets!G$47,'Data Annex'!$K$1:$BS$1,0)),"")</f>
        <v>191.51646830815</v>
      </c>
      <c r="H72" s="239">
        <f>IFERROR(INDEX('Data Annex'!$K$1:$BS$4779,MATCH(Assets!H$46&amp;"|"&amp;Assets!$B72,'Data Annex'!$K$1:$K$4779,0),MATCH(Assets!H$47,'Data Annex'!$K$1:$BS$1,0)),"")</f>
        <v>190.15352697930996</v>
      </c>
      <c r="I72" s="238">
        <f>IFERROR(INDEX('Data Annex'!$K$1:$BS$4779,MATCH(Assets!I$46&amp;"|"&amp;Assets!$B72,'Data Annex'!$K$1:$K$4779,0),MATCH(Assets!I$47,'Data Annex'!$K$1:$BS$1,0)),"")</f>
        <v>189.16243178502</v>
      </c>
      <c r="J72" s="238">
        <f>IFERROR(INDEX('Data Annex'!$K$1:$BS$4779,MATCH(Assets!J$46&amp;"|"&amp;Assets!$B72,'Data Annex'!$K$1:$K$4779,0),MATCH(Assets!J$47,'Data Annex'!$K$1:$BS$1,0)),"")</f>
        <v>186.47804203297</v>
      </c>
      <c r="K72" s="239">
        <f>IFERROR(INDEX('Data Annex'!$K$1:$BS$4779,MATCH(Assets!K$46&amp;"|"&amp;Assets!$B72,'Data Annex'!$K$1:$K$4779,0),MATCH(Assets!K$47,'Data Annex'!$K$1:$BS$1,0)),"")</f>
        <v>184.89038156594</v>
      </c>
      <c r="L72" s="2">
        <f t="shared" si="4"/>
        <v>0.97232159983052735</v>
      </c>
      <c r="M72" s="518" t="str">
        <f t="shared" si="5"/>
        <v>LU</v>
      </c>
      <c r="N72" s="519"/>
      <c r="O72" s="192">
        <f>IFERROR(INDEX('Data Annex'!$K$1:$BS$4779,MATCH(Assets!O$46&amp;"|"&amp;Assets!$B72,'Data Annex'!$K$1:$K$4779,0),MATCH(Assets!O$47,'Data Annex'!$K$1:$BS$1,0)),"")</f>
        <v>0.94041844037282818</v>
      </c>
      <c r="P72" s="192">
        <f>IFERROR(INDEX('Data Annex'!$K$1:$BS$4779,MATCH(Assets!P$46&amp;"|"&amp;Assets!$B72,'Data Annex'!$K$1:$K$4779,0),MATCH(Assets!P$47,'Data Annex'!$K$1:$BS$1,0)),"")</f>
        <v>0.94326141600607682</v>
      </c>
      <c r="Q72" s="196">
        <f>IFERROR(INDEX('Data Annex'!$K$1:$BS$4779,MATCH(Assets!Q$46&amp;"|"&amp;Assets!$B72,'Data Annex'!$K$1:$K$4779,0),MATCH(Assets!Q$47,'Data Annex'!$K$1:$BS$1,0)),"")</f>
        <v>0.94924132271108452</v>
      </c>
      <c r="R72" s="192">
        <f>IFERROR(INDEX('Data Annex'!$K$1:$BS$4779,MATCH(Assets!R$46&amp;"|"&amp;Assets!$B72,'Data Annex'!$K$1:$K$4779,0),MATCH(Assets!R$47,'Data Annex'!$K$1:$BS$1,0)),"")</f>
        <v>3.4293281148829645E-2</v>
      </c>
      <c r="S72" s="192">
        <f>IFERROR(INDEX('Data Annex'!$K$1:$BS$4779,MATCH(Assets!S$46&amp;"|"&amp;Assets!$B72,'Data Annex'!$K$1:$K$4779,0),MATCH(Assets!S$47,'Data Annex'!$K$1:$BS$1,0)),"")</f>
        <v>3.3821290111330705E-2</v>
      </c>
      <c r="T72" s="196">
        <f>IFERROR(INDEX('Data Annex'!$K$1:$BS$4779,MATCH(Assets!T$46&amp;"|"&amp;Assets!$B72,'Data Annex'!$K$1:$K$4779,0),MATCH(Assets!T$47,'Data Annex'!$K$1:$BS$1,0)),"")</f>
        <v>3.2571167940676556E-2</v>
      </c>
      <c r="U72" s="192">
        <f>IFERROR(INDEX('Data Annex'!$K$1:$BS$4779,MATCH(Assets!U$46&amp;"|"&amp;Assets!$B72,'Data Annex'!$K$1:$K$4779,0),MATCH(Assets!U$47,'Data Annex'!$K$1:$BS$1,0)),"")</f>
        <v>2.5288278478342228E-2</v>
      </c>
      <c r="V72" s="192">
        <f>IFERROR(INDEX('Data Annex'!$K$1:$BS$4779,MATCH(Assets!V$46&amp;"|"&amp;Assets!$B72,'Data Annex'!$K$1:$K$4779,0),MATCH(Assets!V$47,'Data Annex'!$K$1:$BS$1,0)),"")</f>
        <v>2.2917293882592445E-2</v>
      </c>
      <c r="W72" s="196">
        <f>IFERROR(INDEX('Data Annex'!$K$1:$BS$4779,MATCH(Assets!W$46&amp;"|"&amp;Assets!$B72,'Data Annex'!$K$1:$K$4779,0),MATCH(Assets!W$47,'Data Annex'!$K$1:$BS$1,0)),"")</f>
        <v>1.8187509348238949E-2</v>
      </c>
      <c r="X72" s="237"/>
      <c r="Y72" s="237"/>
      <c r="Z72" s="2"/>
      <c r="AA72" s="2"/>
      <c r="AB72" s="2"/>
      <c r="AC72" s="2"/>
    </row>
    <row r="73" spans="1:29" ht="21" customHeight="1">
      <c r="A73" s="209"/>
      <c r="B73" s="209" t="s">
        <v>99</v>
      </c>
      <c r="D73" s="518" t="str">
        <f t="shared" si="6"/>
        <v>LV</v>
      </c>
      <c r="E73" s="519"/>
      <c r="F73" s="233">
        <f>IFERROR(INDEX('Data Annex'!$K$1:$BS$4779,MATCH(Assets!F$46&amp;"|"&amp;Assets!$B73,'Data Annex'!$K$1:$K$4779,0),MATCH(Assets!F$47,'Data Annex'!$K$1:$BS$1,0)),"")</f>
        <v>51.383714494179998</v>
      </c>
      <c r="G73" s="233">
        <f>IFERROR(INDEX('Data Annex'!$K$1:$BS$4779,MATCH(Assets!G$46&amp;"|"&amp;Assets!$B73,'Data Annex'!$K$1:$K$4779,0),MATCH(Assets!G$47,'Data Annex'!$K$1:$BS$1,0)),"")</f>
        <v>50.048688274739995</v>
      </c>
      <c r="H73" s="234">
        <f>IFERROR(INDEX('Data Annex'!$K$1:$BS$4779,MATCH(Assets!H$46&amp;"|"&amp;Assets!$B73,'Data Annex'!$K$1:$K$4779,0),MATCH(Assets!H$47,'Data Annex'!$K$1:$BS$1,0)),"")</f>
        <v>52.967132962690002</v>
      </c>
      <c r="I73" s="233">
        <f>IFERROR(INDEX('Data Annex'!$K$1:$BS$4779,MATCH(Assets!I$46&amp;"|"&amp;Assets!$B73,'Data Annex'!$K$1:$K$4779,0),MATCH(Assets!I$47,'Data Annex'!$K$1:$BS$1,0)),"")</f>
        <v>50.869722086640003</v>
      </c>
      <c r="J73" s="233">
        <f>IFERROR(INDEX('Data Annex'!$K$1:$BS$4779,MATCH(Assets!J$46&amp;"|"&amp;Assets!$B73,'Data Annex'!$K$1:$K$4779,0),MATCH(Assets!J$47,'Data Annex'!$K$1:$BS$1,0)),"")</f>
        <v>49.549234163999998</v>
      </c>
      <c r="K73" s="234">
        <f>IFERROR(INDEX('Data Annex'!$K$1:$BS$4779,MATCH(Assets!K$46&amp;"|"&amp;Assets!$B73,'Data Annex'!$K$1:$K$4779,0),MATCH(Assets!K$47,'Data Annex'!$K$1:$BS$1,0)),"")</f>
        <v>52.457285740410001</v>
      </c>
      <c r="L73" s="2">
        <f t="shared" si="4"/>
        <v>0.99037427185951077</v>
      </c>
      <c r="M73" s="518" t="str">
        <f t="shared" si="5"/>
        <v>LV</v>
      </c>
      <c r="N73" s="519"/>
      <c r="O73" s="194">
        <f>IFERROR(INDEX('Data Annex'!$K$1:$BS$4779,MATCH(Assets!O$46&amp;"|"&amp;Assets!$B73,'Data Annex'!$K$1:$K$4779,0),MATCH(Assets!O$47,'Data Annex'!$K$1:$BS$1,0)),"")</f>
        <v>0.95655911686747008</v>
      </c>
      <c r="P73" s="194">
        <f>IFERROR(INDEX('Data Annex'!$K$1:$BS$4779,MATCH(Assets!P$46&amp;"|"&amp;Assets!$B73,'Data Annex'!$K$1:$K$4779,0),MATCH(Assets!P$47,'Data Annex'!$K$1:$BS$1,0)),"")</f>
        <v>0.96099336706309291</v>
      </c>
      <c r="Q73" s="195">
        <f>IFERROR(INDEX('Data Annex'!$K$1:$BS$4779,MATCH(Assets!Q$46&amp;"|"&amp;Assets!$B73,'Data Annex'!$K$1:$K$4779,0),MATCH(Assets!Q$47,'Data Annex'!$K$1:$BS$1,0)),"")</f>
        <v>0.96336284453811361</v>
      </c>
      <c r="R73" s="194">
        <f>IFERROR(INDEX('Data Annex'!$K$1:$BS$4779,MATCH(Assets!R$46&amp;"|"&amp;Assets!$B73,'Data Annex'!$K$1:$K$4779,0),MATCH(Assets!R$47,'Data Annex'!$K$1:$BS$1,0)),"")</f>
        <v>3.544761904593892E-3</v>
      </c>
      <c r="S73" s="194">
        <f>IFERROR(INDEX('Data Annex'!$K$1:$BS$4779,MATCH(Assets!S$46&amp;"|"&amp;Assets!$B73,'Data Annex'!$K$1:$K$4779,0),MATCH(Assets!S$47,'Data Annex'!$K$1:$BS$1,0)),"")</f>
        <v>3.2310981312062238E-3</v>
      </c>
      <c r="T73" s="195">
        <f>IFERROR(INDEX('Data Annex'!$K$1:$BS$4779,MATCH(Assets!T$46&amp;"|"&amp;Assets!$B73,'Data Annex'!$K$1:$K$4779,0),MATCH(Assets!T$47,'Data Annex'!$K$1:$BS$1,0)),"")</f>
        <v>2.612128383235122E-3</v>
      </c>
      <c r="U73" s="194">
        <f>IFERROR(INDEX('Data Annex'!$K$1:$BS$4779,MATCH(Assets!U$46&amp;"|"&amp;Assets!$B73,'Data Annex'!$K$1:$K$4779,0),MATCH(Assets!U$47,'Data Annex'!$K$1:$BS$1,0)),"")</f>
        <v>3.9896121227935955E-2</v>
      </c>
      <c r="V73" s="194">
        <f>IFERROR(INDEX('Data Annex'!$K$1:$BS$4779,MATCH(Assets!V$46&amp;"|"&amp;Assets!$B73,'Data Annex'!$K$1:$K$4779,0),MATCH(Assets!V$47,'Data Annex'!$K$1:$BS$1,0)),"")</f>
        <v>3.5775534805700775E-2</v>
      </c>
      <c r="W73" s="195">
        <f>IFERROR(INDEX('Data Annex'!$K$1:$BS$4779,MATCH(Assets!W$46&amp;"|"&amp;Assets!$B73,'Data Annex'!$K$1:$K$4779,0),MATCH(Assets!W$47,'Data Annex'!$K$1:$BS$1,0)),"")</f>
        <v>3.4025027078651314E-2</v>
      </c>
      <c r="X73" s="237"/>
      <c r="Y73" s="237"/>
      <c r="Z73" s="2"/>
      <c r="AA73" s="2"/>
      <c r="AB73" s="2"/>
      <c r="AC73" s="2"/>
    </row>
    <row r="74" spans="1:29" ht="21" customHeight="1">
      <c r="A74" s="209"/>
      <c r="B74" s="209" t="s">
        <v>26</v>
      </c>
      <c r="D74" s="518" t="str">
        <f t="shared" si="6"/>
        <v>MT</v>
      </c>
      <c r="E74" s="519"/>
      <c r="F74" s="238">
        <f>IFERROR(INDEX('Data Annex'!$K$1:$BS$4779,MATCH(Assets!F$46&amp;"|"&amp;Assets!$B74,'Data Annex'!$K$1:$K$4779,0),MATCH(Assets!F$47,'Data Annex'!$K$1:$BS$1,0)),"")</f>
        <v>25.870214000000001</v>
      </c>
      <c r="G74" s="238">
        <f>IFERROR(INDEX('Data Annex'!$K$1:$BS$4779,MATCH(Assets!G$46&amp;"|"&amp;Assets!$B74,'Data Annex'!$K$1:$K$4779,0),MATCH(Assets!G$47,'Data Annex'!$K$1:$BS$1,0)),"")</f>
        <v>25.970141903849999</v>
      </c>
      <c r="H74" s="239">
        <f>IFERROR(INDEX('Data Annex'!$K$1:$BS$4779,MATCH(Assets!H$46&amp;"|"&amp;Assets!$B74,'Data Annex'!$K$1:$K$4779,0),MATCH(Assets!H$47,'Data Annex'!$K$1:$BS$1,0)),"")</f>
        <v>26.479006999999999</v>
      </c>
      <c r="I74" s="238">
        <f>IFERROR(INDEX('Data Annex'!$K$1:$BS$4779,MATCH(Assets!I$46&amp;"|"&amp;Assets!$B74,'Data Annex'!$K$1:$K$4779,0),MATCH(Assets!I$47,'Data Annex'!$K$1:$BS$1,0)),"")</f>
        <v>25.45451861019</v>
      </c>
      <c r="J74" s="238">
        <f>IFERROR(INDEX('Data Annex'!$K$1:$BS$4779,MATCH(Assets!J$46&amp;"|"&amp;Assets!$B74,'Data Annex'!$K$1:$K$4779,0),MATCH(Assets!J$47,'Data Annex'!$K$1:$BS$1,0)),"")</f>
        <v>25.649776089580001</v>
      </c>
      <c r="K74" s="239">
        <f>IFERROR(INDEX('Data Annex'!$K$1:$BS$4779,MATCH(Assets!K$46&amp;"|"&amp;Assets!$B74,'Data Annex'!$K$1:$K$4779,0),MATCH(Assets!K$47,'Data Annex'!$K$1:$BS$1,0)),"")</f>
        <v>26.053338356209998</v>
      </c>
      <c r="L74" s="2">
        <f t="shared" si="4"/>
        <v>0.98392429732013742</v>
      </c>
      <c r="M74" s="518" t="str">
        <f t="shared" si="5"/>
        <v>MT</v>
      </c>
      <c r="N74" s="519"/>
      <c r="O74" s="192">
        <f>IFERROR(INDEX('Data Annex'!$K$1:$BS$4779,MATCH(Assets!O$46&amp;"|"&amp;Assets!$B74,'Data Annex'!$K$1:$K$4779,0),MATCH(Assets!O$47,'Data Annex'!$K$1:$BS$1,0)),"")</f>
        <v>0.93101746844361588</v>
      </c>
      <c r="P74" s="192">
        <f>IFERROR(INDEX('Data Annex'!$K$1:$BS$4779,MATCH(Assets!P$46&amp;"|"&amp;Assets!$B74,'Data Annex'!$K$1:$K$4779,0),MATCH(Assets!P$47,'Data Annex'!$K$1:$BS$1,0)),"")</f>
        <v>0.94674686502566019</v>
      </c>
      <c r="Q74" s="196">
        <f>IFERROR(INDEX('Data Annex'!$K$1:$BS$4779,MATCH(Assets!Q$46&amp;"|"&amp;Assets!$B74,'Data Annex'!$K$1:$K$4779,0),MATCH(Assets!Q$47,'Data Annex'!$K$1:$BS$1,0)),"")</f>
        <v>0.95142044069802212</v>
      </c>
      <c r="R74" s="192">
        <f>IFERROR(INDEX('Data Annex'!$K$1:$BS$4779,MATCH(Assets!R$46&amp;"|"&amp;Assets!$B74,'Data Annex'!$K$1:$K$4779,0),MATCH(Assets!R$47,'Data Annex'!$K$1:$BS$1,0)),"")</f>
        <v>4.7896217683014344E-2</v>
      </c>
      <c r="S74" s="192">
        <f>IFERROR(INDEX('Data Annex'!$K$1:$BS$4779,MATCH(Assets!S$46&amp;"|"&amp;Assets!$B74,'Data Annex'!$K$1:$K$4779,0),MATCH(Assets!S$47,'Data Annex'!$K$1:$BS$1,0)),"")</f>
        <v>3.3871767738079546E-2</v>
      </c>
      <c r="T74" s="196">
        <f>IFERROR(INDEX('Data Annex'!$K$1:$BS$4779,MATCH(Assets!T$46&amp;"|"&amp;Assets!$B74,'Data Annex'!$K$1:$K$4779,0),MATCH(Assets!T$47,'Data Annex'!$K$1:$BS$1,0)),"")</f>
        <v>3.5700895844247821E-2</v>
      </c>
      <c r="U74" s="192">
        <f>IFERROR(INDEX('Data Annex'!$K$1:$BS$4779,MATCH(Assets!U$46&amp;"|"&amp;Assets!$B74,'Data Annex'!$K$1:$K$4779,0),MATCH(Assets!U$47,'Data Annex'!$K$1:$BS$1,0)),"")</f>
        <v>2.1086313873369834E-2</v>
      </c>
      <c r="V74" s="192">
        <f>IFERROR(INDEX('Data Annex'!$K$1:$BS$4779,MATCH(Assets!V$46&amp;"|"&amp;Assets!$B74,'Data Annex'!$K$1:$K$4779,0),MATCH(Assets!V$47,'Data Annex'!$K$1:$BS$1,0)),"")</f>
        <v>1.9381367236260348E-2</v>
      </c>
      <c r="W74" s="196">
        <f>IFERROR(INDEX('Data Annex'!$K$1:$BS$4779,MATCH(Assets!W$46&amp;"|"&amp;Assets!$B74,'Data Annex'!$K$1:$K$4779,0),MATCH(Assets!W$47,'Data Annex'!$K$1:$BS$1,0)),"")</f>
        <v>1.2878663457730113E-2</v>
      </c>
      <c r="X74" s="237"/>
      <c r="Y74" s="237"/>
      <c r="Z74" s="2"/>
      <c r="AA74" s="2"/>
      <c r="AB74" s="2"/>
      <c r="AC74" s="2"/>
    </row>
    <row r="75" spans="1:29" ht="21" customHeight="1">
      <c r="A75" s="209"/>
      <c r="B75" s="209" t="s">
        <v>27</v>
      </c>
      <c r="D75" s="518" t="str">
        <f t="shared" si="6"/>
        <v>NL</v>
      </c>
      <c r="E75" s="519"/>
      <c r="F75" s="233">
        <f>IFERROR(INDEX('Data Annex'!$K$1:$BS$4779,MATCH(Assets!F$46&amp;"|"&amp;Assets!$B75,'Data Annex'!$K$1:$K$4779,0),MATCH(Assets!F$47,'Data Annex'!$K$1:$BS$1,0)),"")</f>
        <v>2197.0972642226602</v>
      </c>
      <c r="G75" s="233">
        <f>IFERROR(INDEX('Data Annex'!$K$1:$BS$4779,MATCH(Assets!G$46&amp;"|"&amp;Assets!$B75,'Data Annex'!$K$1:$K$4779,0),MATCH(Assets!G$47,'Data Annex'!$K$1:$BS$1,0)),"")</f>
        <v>2319.5204539998599</v>
      </c>
      <c r="H75" s="234">
        <f>IFERROR(INDEX('Data Annex'!$K$1:$BS$4779,MATCH(Assets!H$46&amp;"|"&amp;Assets!$B75,'Data Annex'!$K$1:$K$4779,0),MATCH(Assets!H$47,'Data Annex'!$K$1:$BS$1,0)),"")</f>
        <v>2188.2868439048502</v>
      </c>
      <c r="I75" s="233">
        <f>IFERROR(INDEX('Data Annex'!$K$1:$BS$4779,MATCH(Assets!I$46&amp;"|"&amp;Assets!$B75,'Data Annex'!$K$1:$K$4779,0),MATCH(Assets!I$47,'Data Annex'!$K$1:$BS$1,0)),"")</f>
        <v>2180.7076553666402</v>
      </c>
      <c r="J75" s="233">
        <f>IFERROR(INDEX('Data Annex'!$K$1:$BS$4779,MATCH(Assets!J$46&amp;"|"&amp;Assets!$B75,'Data Annex'!$K$1:$K$4779,0),MATCH(Assets!J$47,'Data Annex'!$K$1:$BS$1,0)),"")</f>
        <v>2306.0893344323399</v>
      </c>
      <c r="K75" s="234">
        <f>IFERROR(INDEX('Data Annex'!$K$1:$BS$4779,MATCH(Assets!K$46&amp;"|"&amp;Assets!$B75,'Data Annex'!$K$1:$K$4779,0),MATCH(Assets!K$47,'Data Annex'!$K$1:$BS$1,0)),"")</f>
        <v>2158.5141996328898</v>
      </c>
      <c r="L75" s="2">
        <f t="shared" si="4"/>
        <v>0.98639454221694578</v>
      </c>
      <c r="M75" s="518" t="str">
        <f t="shared" si="5"/>
        <v>NL</v>
      </c>
      <c r="N75" s="519"/>
      <c r="O75" s="194">
        <f>IFERROR(INDEX('Data Annex'!$K$1:$BS$4779,MATCH(Assets!O$46&amp;"|"&amp;Assets!$B75,'Data Annex'!$K$1:$K$4779,0),MATCH(Assets!O$47,'Data Annex'!$K$1:$BS$1,0)),"")</f>
        <v>0.88408269258921379</v>
      </c>
      <c r="P75" s="194">
        <f>IFERROR(INDEX('Data Annex'!$K$1:$BS$4779,MATCH(Assets!P$46&amp;"|"&amp;Assets!$B75,'Data Annex'!$K$1:$K$4779,0),MATCH(Assets!P$47,'Data Annex'!$K$1:$BS$1,0)),"")</f>
        <v>0.86999322599470785</v>
      </c>
      <c r="Q75" s="195">
        <f>IFERROR(INDEX('Data Annex'!$K$1:$BS$4779,MATCH(Assets!Q$46&amp;"|"&amp;Assets!$B75,'Data Annex'!$K$1:$K$4779,0),MATCH(Assets!Q$47,'Data Annex'!$K$1:$BS$1,0)),"")</f>
        <v>0.87267717420373636</v>
      </c>
      <c r="R75" s="194">
        <f>IFERROR(INDEX('Data Annex'!$K$1:$BS$4779,MATCH(Assets!R$46&amp;"|"&amp;Assets!$B75,'Data Annex'!$K$1:$K$4779,0),MATCH(Assets!R$47,'Data Annex'!$K$1:$BS$1,0)),"")</f>
        <v>4.2049708492742872E-2</v>
      </c>
      <c r="S75" s="194">
        <f>IFERROR(INDEX('Data Annex'!$K$1:$BS$4779,MATCH(Assets!S$46&amp;"|"&amp;Assets!$B75,'Data Annex'!$K$1:$K$4779,0),MATCH(Assets!S$47,'Data Annex'!$K$1:$BS$1,0)),"")</f>
        <v>4.3610825172649317E-2</v>
      </c>
      <c r="T75" s="195">
        <f>IFERROR(INDEX('Data Annex'!$K$1:$BS$4779,MATCH(Assets!T$46&amp;"|"&amp;Assets!$B75,'Data Annex'!$K$1:$K$4779,0),MATCH(Assets!T$47,'Data Annex'!$K$1:$BS$1,0)),"")</f>
        <v>5.0681393645372198E-2</v>
      </c>
      <c r="U75" s="194">
        <f>IFERROR(INDEX('Data Annex'!$K$1:$BS$4779,MATCH(Assets!U$46&amp;"|"&amp;Assets!$B75,'Data Annex'!$K$1:$K$4779,0),MATCH(Assets!U$47,'Data Annex'!$K$1:$BS$1,0)),"")</f>
        <v>7.3867598918043509E-2</v>
      </c>
      <c r="V75" s="194">
        <f>IFERROR(INDEX('Data Annex'!$K$1:$BS$4779,MATCH(Assets!V$46&amp;"|"&amp;Assets!$B75,'Data Annex'!$K$1:$K$4779,0),MATCH(Assets!V$47,'Data Annex'!$K$1:$BS$1,0)),"")</f>
        <v>8.6395948832642913E-2</v>
      </c>
      <c r="W75" s="195">
        <f>IFERROR(INDEX('Data Annex'!$K$1:$BS$4779,MATCH(Assets!W$46&amp;"|"&amp;Assets!$B75,'Data Annex'!$K$1:$K$4779,0),MATCH(Assets!W$47,'Data Annex'!$K$1:$BS$1,0)),"")</f>
        <v>7.6641432150891503E-2</v>
      </c>
      <c r="X75" s="237"/>
      <c r="Y75" s="237"/>
      <c r="Z75" s="2"/>
      <c r="AA75" s="2"/>
      <c r="AB75" s="2"/>
      <c r="AC75" s="2"/>
    </row>
    <row r="76" spans="1:29" ht="21" customHeight="1">
      <c r="A76" s="209"/>
      <c r="B76" s="209" t="s">
        <v>28</v>
      </c>
      <c r="D76" s="518" t="s">
        <v>28</v>
      </c>
      <c r="E76" s="519"/>
      <c r="F76" s="238">
        <f>IFERROR(INDEX('Data Annex'!$K$1:$BS$4779,MATCH(Assets!F$46&amp;"|"&amp;Assets!$B76,'Data Annex'!$K$1:$K$4779,0),MATCH(Assets!F$47,'Data Annex'!$K$1:$BS$1,0)),"")</f>
        <v>340.30826057296122</v>
      </c>
      <c r="G76" s="238">
        <f>IFERROR(INDEX('Data Annex'!$K$1:$BS$4779,MATCH(Assets!G$46&amp;"|"&amp;Assets!$B76,'Data Annex'!$K$1:$K$4779,0),MATCH(Assets!G$47,'Data Annex'!$K$1:$BS$1,0)),"")</f>
        <v>359.63316859732527</v>
      </c>
      <c r="H76" s="239">
        <f>IFERROR(INDEX('Data Annex'!$K$1:$BS$4779,MATCH(Assets!H$46&amp;"|"&amp;Assets!$B76,'Data Annex'!$K$1:$K$4779,0),MATCH(Assets!H$47,'Data Annex'!$K$1:$BS$1,0)),"")</f>
        <v>339.54313546888477</v>
      </c>
      <c r="I76" s="238">
        <f>IFERROR(INDEX('Data Annex'!$K$1:$BS$4779,MATCH(Assets!I$46&amp;"|"&amp;Assets!$B76,'Data Annex'!$K$1:$K$4779,0),MATCH(Assets!I$47,'Data Annex'!$K$1:$BS$1,0)),"")</f>
        <v>332.20444471856041</v>
      </c>
      <c r="J76" s="238">
        <f>IFERROR(INDEX('Data Annex'!$K$1:$BS$4779,MATCH(Assets!J$46&amp;"|"&amp;Assets!$B76,'Data Annex'!$K$1:$K$4779,0),MATCH(Assets!J$47,'Data Annex'!$K$1:$BS$1,0)),"")</f>
        <v>348.91277666068328</v>
      </c>
      <c r="K76" s="239">
        <f>IFERROR(INDEX('Data Annex'!$K$1:$BS$4779,MATCH(Assets!K$46&amp;"|"&amp;Assets!$B76,'Data Annex'!$K$1:$K$4779,0),MATCH(Assets!K$47,'Data Annex'!$K$1:$BS$1,0)),"")</f>
        <v>331.75020095671897</v>
      </c>
      <c r="L76" s="2">
        <f t="shared" si="4"/>
        <v>0.97704876435977916</v>
      </c>
      <c r="M76" s="518" t="str">
        <f t="shared" si="5"/>
        <v>NO</v>
      </c>
      <c r="N76" s="519"/>
      <c r="O76" s="192">
        <f>IFERROR(INDEX('Data Annex'!$K$1:$BS$4779,MATCH(Assets!O$46&amp;"|"&amp;Assets!$B76,'Data Annex'!$K$1:$K$4779,0),MATCH(Assets!O$47,'Data Annex'!$K$1:$BS$1,0)),"")</f>
        <v>0.77007559841911355</v>
      </c>
      <c r="P76" s="192">
        <f>IFERROR(INDEX('Data Annex'!$K$1:$BS$4779,MATCH(Assets!P$46&amp;"|"&amp;Assets!$B76,'Data Annex'!$K$1:$K$4779,0),MATCH(Assets!P$47,'Data Annex'!$K$1:$BS$1,0)),"")</f>
        <v>0.8075194202245225</v>
      </c>
      <c r="Q76" s="196">
        <f>IFERROR(INDEX('Data Annex'!$K$1:$BS$4779,MATCH(Assets!Q$46&amp;"|"&amp;Assets!$B76,'Data Annex'!$K$1:$K$4779,0),MATCH(Assets!Q$47,'Data Annex'!$K$1:$BS$1,0)),"")</f>
        <v>0.7668852257910338</v>
      </c>
      <c r="R76" s="192">
        <f>IFERROR(INDEX('Data Annex'!$K$1:$BS$4779,MATCH(Assets!R$46&amp;"|"&amp;Assets!$B76,'Data Annex'!$K$1:$K$4779,0),MATCH(Assets!R$47,'Data Annex'!$K$1:$BS$1,0)),"")</f>
        <v>6.9903079224271303E-2</v>
      </c>
      <c r="S76" s="192">
        <f>IFERROR(INDEX('Data Annex'!$K$1:$BS$4779,MATCH(Assets!S$46&amp;"|"&amp;Assets!$B76,'Data Annex'!$K$1:$K$4779,0),MATCH(Assets!S$47,'Data Annex'!$K$1:$BS$1,0)),"")</f>
        <v>7.514599982339977E-2</v>
      </c>
      <c r="T76" s="196">
        <f>IFERROR(INDEX('Data Annex'!$K$1:$BS$4779,MATCH(Assets!T$46&amp;"|"&amp;Assets!$B76,'Data Annex'!$K$1:$K$4779,0),MATCH(Assets!T$47,'Data Annex'!$K$1:$BS$1,0)),"")</f>
        <v>8.1772907992991514E-2</v>
      </c>
      <c r="U76" s="192">
        <f>IFERROR(INDEX('Data Annex'!$K$1:$BS$4779,MATCH(Assets!U$46&amp;"|"&amp;Assets!$B76,'Data Annex'!$K$1:$K$4779,0),MATCH(Assets!U$47,'Data Annex'!$K$1:$BS$1,0)),"")</f>
        <v>0.16002132235661495</v>
      </c>
      <c r="V76" s="192">
        <f>IFERROR(INDEX('Data Annex'!$K$1:$BS$4779,MATCH(Assets!V$46&amp;"|"&amp;Assets!$B76,'Data Annex'!$K$1:$K$4779,0),MATCH(Assets!V$47,'Data Annex'!$K$1:$BS$1,0)),"")</f>
        <v>0.1173345799520778</v>
      </c>
      <c r="W76" s="196">
        <f>IFERROR(INDEX('Data Annex'!$K$1:$BS$4779,MATCH(Assets!W$46&amp;"|"&amp;Assets!$B76,'Data Annex'!$K$1:$K$4779,0),MATCH(Assets!W$47,'Data Annex'!$K$1:$BS$1,0)),"")</f>
        <v>0.15134186621597467</v>
      </c>
      <c r="X76" s="237"/>
      <c r="Y76" s="237"/>
      <c r="Z76" s="2"/>
      <c r="AA76" s="2"/>
      <c r="AB76" s="2"/>
      <c r="AC76" s="2"/>
    </row>
    <row r="77" spans="1:29" ht="21" customHeight="1">
      <c r="A77" s="209"/>
      <c r="B77" s="209" t="s">
        <v>29</v>
      </c>
      <c r="D77" s="518" t="str">
        <f t="shared" ref="D77:D82" si="7">IF(OR(F77="n.a.",G77="n.a.",H77="n.a.",I77="n.a.",J77="n.a.",K77="n.a."),$B77&amp;"*",$B77)</f>
        <v>PL</v>
      </c>
      <c r="E77" s="519"/>
      <c r="F77" s="233">
        <f>IFERROR(INDEX('Data Annex'!$K$1:$BS$4779,MATCH(Assets!F$46&amp;"|"&amp;Assets!$B77,'Data Annex'!$K$1:$K$4779,0),MATCH(Assets!F$47,'Data Annex'!$K$1:$BS$1,0)),"")</f>
        <v>207.03135613378055</v>
      </c>
      <c r="G77" s="233">
        <f>IFERROR(INDEX('Data Annex'!$K$1:$BS$4779,MATCH(Assets!G$46&amp;"|"&amp;Assets!$B77,'Data Annex'!$K$1:$K$4779,0),MATCH(Assets!G$47,'Data Annex'!$K$1:$BS$1,0)),"")</f>
        <v>228.59288448804097</v>
      </c>
      <c r="H77" s="234">
        <f>IFERROR(INDEX('Data Annex'!$K$1:$BS$4779,MATCH(Assets!H$46&amp;"|"&amp;Assets!$B77,'Data Annex'!$K$1:$K$4779,0),MATCH(Assets!H$47,'Data Annex'!$K$1:$BS$1,0)),"")</f>
        <v>249.05901545523676</v>
      </c>
      <c r="I77" s="233">
        <f>IFERROR(INDEX('Data Annex'!$K$1:$BS$4779,MATCH(Assets!I$46&amp;"|"&amp;Assets!$B77,'Data Annex'!$K$1:$K$4779,0),MATCH(Assets!I$47,'Data Annex'!$K$1:$BS$1,0)),"")</f>
        <v>200.03093257114168</v>
      </c>
      <c r="J77" s="233">
        <f>IFERROR(INDEX('Data Annex'!$K$1:$BS$4779,MATCH(Assets!J$46&amp;"|"&amp;Assets!$B77,'Data Annex'!$K$1:$K$4779,0),MATCH(Assets!J$47,'Data Annex'!$K$1:$BS$1,0)),"")</f>
        <v>221.66109158459909</v>
      </c>
      <c r="K77" s="234">
        <f>IFERROR(INDEX('Data Annex'!$K$1:$BS$4779,MATCH(Assets!K$46&amp;"|"&amp;Assets!$B77,'Data Annex'!$K$1:$K$4779,0),MATCH(Assets!K$47,'Data Annex'!$K$1:$BS$1,0)),"")</f>
        <v>241.521010881438</v>
      </c>
      <c r="L77" s="2">
        <f t="shared" si="4"/>
        <v>0.96973406258745309</v>
      </c>
      <c r="M77" s="518" t="str">
        <f t="shared" si="5"/>
        <v>PL</v>
      </c>
      <c r="N77" s="519"/>
      <c r="O77" s="194">
        <f>IFERROR(INDEX('Data Annex'!$K$1:$BS$4779,MATCH(Assets!O$46&amp;"|"&amp;Assets!$B77,'Data Annex'!$K$1:$K$4779,0),MATCH(Assets!O$47,'Data Annex'!$K$1:$BS$1,0)),"")</f>
        <v>0.81899142154596061</v>
      </c>
      <c r="P77" s="194">
        <f>IFERROR(INDEX('Data Annex'!$K$1:$BS$4779,MATCH(Assets!P$46&amp;"|"&amp;Assets!$B77,'Data Annex'!$K$1:$K$4779,0),MATCH(Assets!P$47,'Data Annex'!$K$1:$BS$1,0)),"")</f>
        <v>0.81007801086839204</v>
      </c>
      <c r="Q77" s="195">
        <f>IFERROR(INDEX('Data Annex'!$K$1:$BS$4779,MATCH(Assets!Q$46&amp;"|"&amp;Assets!$B77,'Data Annex'!$K$1:$K$4779,0),MATCH(Assets!Q$47,'Data Annex'!$K$1:$BS$1,0)),"")</f>
        <v>0.79943211950550142</v>
      </c>
      <c r="R77" s="194">
        <f>IFERROR(INDEX('Data Annex'!$K$1:$BS$4779,MATCH(Assets!R$46&amp;"|"&amp;Assets!$B77,'Data Annex'!$K$1:$K$4779,0),MATCH(Assets!R$47,'Data Annex'!$K$1:$BS$1,0)),"")</f>
        <v>0.13490573689338661</v>
      </c>
      <c r="S77" s="194">
        <f>IFERROR(INDEX('Data Annex'!$K$1:$BS$4779,MATCH(Assets!S$46&amp;"|"&amp;Assets!$B77,'Data Annex'!$K$1:$K$4779,0),MATCH(Assets!S$47,'Data Annex'!$K$1:$BS$1,0)),"")</f>
        <v>0.15463113651151819</v>
      </c>
      <c r="T77" s="195">
        <f>IFERROR(INDEX('Data Annex'!$K$1:$BS$4779,MATCH(Assets!T$46&amp;"|"&amp;Assets!$B77,'Data Annex'!$K$1:$K$4779,0),MATCH(Assets!T$47,'Data Annex'!$K$1:$BS$1,0)),"")</f>
        <v>0.16576402554211034</v>
      </c>
      <c r="U77" s="194">
        <f>IFERROR(INDEX('Data Annex'!$K$1:$BS$4779,MATCH(Assets!U$46&amp;"|"&amp;Assets!$B77,'Data Annex'!$K$1:$K$4779,0),MATCH(Assets!U$47,'Data Annex'!$K$1:$BS$1,0)),"")</f>
        <v>4.610284156065296E-2</v>
      </c>
      <c r="V77" s="194">
        <f>IFERROR(INDEX('Data Annex'!$K$1:$BS$4779,MATCH(Assets!V$46&amp;"|"&amp;Assets!$B77,'Data Annex'!$K$1:$K$4779,0),MATCH(Assets!V$47,'Data Annex'!$K$1:$BS$1,0)),"")</f>
        <v>3.5290852620089769E-2</v>
      </c>
      <c r="W77" s="195">
        <f>IFERROR(INDEX('Data Annex'!$K$1:$BS$4779,MATCH(Assets!W$46&amp;"|"&amp;Assets!$B77,'Data Annex'!$K$1:$K$4779,0),MATCH(Assets!W$47,'Data Annex'!$K$1:$BS$1,0)),"")</f>
        <v>3.4803854952388184E-2</v>
      </c>
      <c r="X77" s="237"/>
      <c r="Y77" s="237"/>
      <c r="Z77" s="2"/>
      <c r="AA77" s="2"/>
      <c r="AB77" s="2"/>
      <c r="AC77" s="2"/>
    </row>
    <row r="78" spans="1:29" ht="21" customHeight="1">
      <c r="A78" s="209"/>
      <c r="B78" s="209" t="s">
        <v>30</v>
      </c>
      <c r="D78" s="518" t="str">
        <f t="shared" si="7"/>
        <v>PT</v>
      </c>
      <c r="E78" s="519"/>
      <c r="F78" s="238">
        <f>IFERROR(INDEX('Data Annex'!$K$1:$BS$4779,MATCH(Assets!F$46&amp;"|"&amp;Assets!$B78,'Data Annex'!$K$1:$K$4779,0),MATCH(Assets!F$47,'Data Annex'!$K$1:$BS$1,0)),"")</f>
        <v>294.36196691834999</v>
      </c>
      <c r="G78" s="238">
        <f>IFERROR(INDEX('Data Annex'!$K$1:$BS$4779,MATCH(Assets!G$46&amp;"|"&amp;Assets!$B78,'Data Annex'!$K$1:$K$4779,0),MATCH(Assets!G$47,'Data Annex'!$K$1:$BS$1,0)),"")</f>
        <v>286.50069668578999</v>
      </c>
      <c r="H78" s="239">
        <f>IFERROR(INDEX('Data Annex'!$K$1:$BS$4779,MATCH(Assets!H$46&amp;"|"&amp;Assets!$B78,'Data Annex'!$K$1:$K$4779,0),MATCH(Assets!H$47,'Data Annex'!$K$1:$BS$1,0)),"")</f>
        <v>291.88186599348001</v>
      </c>
      <c r="I78" s="238">
        <f>IFERROR(INDEX('Data Annex'!$K$1:$BS$4779,MATCH(Assets!I$46&amp;"|"&amp;Assets!$B78,'Data Annex'!$K$1:$K$4779,0),MATCH(Assets!I$47,'Data Annex'!$K$1:$BS$1,0)),"")</f>
        <v>279.68204782108</v>
      </c>
      <c r="J78" s="238">
        <f>IFERROR(INDEX('Data Annex'!$K$1:$BS$4779,MATCH(Assets!J$46&amp;"|"&amp;Assets!$B78,'Data Annex'!$K$1:$K$4779,0),MATCH(Assets!J$47,'Data Annex'!$K$1:$BS$1,0)),"")</f>
        <v>272.54225959935002</v>
      </c>
      <c r="K78" s="239">
        <f>IFERROR(INDEX('Data Annex'!$K$1:$BS$4779,MATCH(Assets!K$46&amp;"|"&amp;Assets!$B78,'Data Annex'!$K$1:$K$4779,0),MATCH(Assets!K$47,'Data Annex'!$K$1:$BS$1,0)),"")</f>
        <v>278.92632168426002</v>
      </c>
      <c r="L78" s="2">
        <f t="shared" si="4"/>
        <v>0.95561374028796509</v>
      </c>
      <c r="M78" s="518" t="str">
        <f t="shared" si="5"/>
        <v>PT</v>
      </c>
      <c r="N78" s="519"/>
      <c r="O78" s="192">
        <f>IFERROR(INDEX('Data Annex'!$K$1:$BS$4779,MATCH(Assets!O$46&amp;"|"&amp;Assets!$B78,'Data Annex'!$K$1:$K$4779,0),MATCH(Assets!O$47,'Data Annex'!$K$1:$BS$1,0)),"")</f>
        <v>0.91706262422692508</v>
      </c>
      <c r="P78" s="192">
        <f>IFERROR(INDEX('Data Annex'!$K$1:$BS$4779,MATCH(Assets!P$46&amp;"|"&amp;Assets!$B78,'Data Annex'!$K$1:$K$4779,0),MATCH(Assets!P$47,'Data Annex'!$K$1:$BS$1,0)),"")</f>
        <v>0.91203047538390947</v>
      </c>
      <c r="Q78" s="196">
        <f>IFERROR(INDEX('Data Annex'!$K$1:$BS$4779,MATCH(Assets!Q$46&amp;"|"&amp;Assets!$B78,'Data Annex'!$K$1:$K$4779,0),MATCH(Assets!Q$47,'Data Annex'!$K$1:$BS$1,0)),"")</f>
        <v>0.91410093717332364</v>
      </c>
      <c r="R78" s="192">
        <f>IFERROR(INDEX('Data Annex'!$K$1:$BS$4779,MATCH(Assets!R$46&amp;"|"&amp;Assets!$B78,'Data Annex'!$K$1:$K$4779,0),MATCH(Assets!R$47,'Data Annex'!$K$1:$BS$1,0)),"")</f>
        <v>5.9594451885280238E-2</v>
      </c>
      <c r="S78" s="192">
        <f>IFERROR(INDEX('Data Annex'!$K$1:$BS$4779,MATCH(Assets!S$46&amp;"|"&amp;Assets!$B78,'Data Annex'!$K$1:$K$4779,0),MATCH(Assets!S$47,'Data Annex'!$K$1:$BS$1,0)),"")</f>
        <v>6.1402872510821112E-2</v>
      </c>
      <c r="T78" s="196">
        <f>IFERROR(INDEX('Data Annex'!$K$1:$BS$4779,MATCH(Assets!T$46&amp;"|"&amp;Assets!$B78,'Data Annex'!$K$1:$K$4779,0),MATCH(Assets!T$47,'Data Annex'!$K$1:$BS$1,0)),"")</f>
        <v>6.2195252434574917E-2</v>
      </c>
      <c r="U78" s="192">
        <f>IFERROR(INDEX('Data Annex'!$K$1:$BS$4779,MATCH(Assets!U$46&amp;"|"&amp;Assets!$B78,'Data Annex'!$K$1:$K$4779,0),MATCH(Assets!U$47,'Data Annex'!$K$1:$BS$1,0)),"")</f>
        <v>2.3342923887794596E-2</v>
      </c>
      <c r="V78" s="192">
        <f>IFERROR(INDEX('Data Annex'!$K$1:$BS$4779,MATCH(Assets!V$46&amp;"|"&amp;Assets!$B78,'Data Annex'!$K$1:$K$4779,0),MATCH(Assets!V$47,'Data Annex'!$K$1:$BS$1,0)),"")</f>
        <v>2.6566652105269581E-2</v>
      </c>
      <c r="W78" s="196">
        <f>IFERROR(INDEX('Data Annex'!$K$1:$BS$4779,MATCH(Assets!W$46&amp;"|"&amp;Assets!$B78,'Data Annex'!$K$1:$K$4779,0),MATCH(Assets!W$47,'Data Annex'!$K$1:$BS$1,0)),"")</f>
        <v>2.3703810392101468E-2</v>
      </c>
      <c r="X78" s="237"/>
      <c r="Y78" s="237"/>
      <c r="Z78" s="2"/>
      <c r="AA78" s="2"/>
      <c r="AB78" s="2"/>
      <c r="AC78" s="2"/>
    </row>
    <row r="79" spans="1:29" ht="21" customHeight="1">
      <c r="A79" s="209"/>
      <c r="B79" s="209" t="s">
        <v>100</v>
      </c>
      <c r="D79" s="518" t="str">
        <f t="shared" si="7"/>
        <v>RO</v>
      </c>
      <c r="E79" s="519"/>
      <c r="F79" s="233">
        <f>IFERROR(INDEX('Data Annex'!$K$1:$BS$4779,MATCH(Assets!F$46&amp;"|"&amp;Assets!$B79,'Data Annex'!$K$1:$K$4779,0),MATCH(Assets!F$47,'Data Annex'!$K$1:$BS$1,0)),"")</f>
        <v>63.325845778563497</v>
      </c>
      <c r="G79" s="233">
        <f>IFERROR(INDEX('Data Annex'!$K$1:$BS$4779,MATCH(Assets!G$46&amp;"|"&amp;Assets!$B79,'Data Annex'!$K$1:$K$4779,0),MATCH(Assets!G$47,'Data Annex'!$K$1:$BS$1,0)),"")</f>
        <v>68.848826090278479</v>
      </c>
      <c r="H79" s="234">
        <f>IFERROR(INDEX('Data Annex'!$K$1:$BS$4779,MATCH(Assets!H$46&amp;"|"&amp;Assets!$B79,'Data Annex'!$K$1:$K$4779,0),MATCH(Assets!H$47,'Data Annex'!$K$1:$BS$1,0)),"")</f>
        <v>72.773783853002655</v>
      </c>
      <c r="I79" s="233">
        <f>IFERROR(INDEX('Data Annex'!$K$1:$BS$4779,MATCH(Assets!I$46&amp;"|"&amp;Assets!$B79,'Data Annex'!$K$1:$K$4779,0),MATCH(Assets!I$47,'Data Annex'!$K$1:$BS$1,0)),"")</f>
        <v>61.615284823921613</v>
      </c>
      <c r="J79" s="233">
        <f>IFERROR(INDEX('Data Annex'!$K$1:$BS$4779,MATCH(Assets!J$46&amp;"|"&amp;Assets!$B79,'Data Annex'!$K$1:$K$4779,0),MATCH(Assets!J$47,'Data Annex'!$K$1:$BS$1,0)),"")</f>
        <v>67.099830413390961</v>
      </c>
      <c r="K79" s="234">
        <f>IFERROR(INDEX('Data Annex'!$K$1:$BS$4779,MATCH(Assets!K$46&amp;"|"&amp;Assets!$B79,'Data Annex'!$K$1:$K$4779,0),MATCH(Assets!K$47,'Data Annex'!$K$1:$BS$1,0)),"")</f>
        <v>71.156677174813098</v>
      </c>
      <c r="L79" s="2">
        <f t="shared" si="4"/>
        <v>0.97777899412986435</v>
      </c>
      <c r="M79" s="518" t="str">
        <f t="shared" si="5"/>
        <v>RO</v>
      </c>
      <c r="N79" s="519"/>
      <c r="O79" s="194">
        <f>IFERROR(INDEX('Data Annex'!$K$1:$BS$4779,MATCH(Assets!O$46&amp;"|"&amp;Assets!$B79,'Data Annex'!$K$1:$K$4779,0),MATCH(Assets!O$47,'Data Annex'!$K$1:$BS$1,0)),"")</f>
        <v>0.76740491784572096</v>
      </c>
      <c r="P79" s="194">
        <f>IFERROR(INDEX('Data Annex'!$K$1:$BS$4779,MATCH(Assets!P$46&amp;"|"&amp;Assets!$B79,'Data Annex'!$K$1:$K$4779,0),MATCH(Assets!P$47,'Data Annex'!$K$1:$BS$1,0)),"")</f>
        <v>0.78085902637767435</v>
      </c>
      <c r="Q79" s="195">
        <f>IFERROR(INDEX('Data Annex'!$K$1:$BS$4779,MATCH(Assets!Q$46&amp;"|"&amp;Assets!$B79,'Data Annex'!$K$1:$K$4779,0),MATCH(Assets!Q$47,'Data Annex'!$K$1:$BS$1,0)),"")</f>
        <v>0.80532487385151275</v>
      </c>
      <c r="R79" s="194">
        <f>IFERROR(INDEX('Data Annex'!$K$1:$BS$4779,MATCH(Assets!R$46&amp;"|"&amp;Assets!$B79,'Data Annex'!$K$1:$K$4779,0),MATCH(Assets!R$47,'Data Annex'!$K$1:$BS$1,0)),"")</f>
        <v>0.21835180092645223</v>
      </c>
      <c r="S79" s="194">
        <f>IFERROR(INDEX('Data Annex'!$K$1:$BS$4779,MATCH(Assets!S$46&amp;"|"&amp;Assets!$B79,'Data Annex'!$K$1:$K$4779,0),MATCH(Assets!S$47,'Data Annex'!$K$1:$BS$1,0)),"")</f>
        <v>0.20700788677015008</v>
      </c>
      <c r="T79" s="195">
        <f>IFERROR(INDEX('Data Annex'!$K$1:$BS$4779,MATCH(Assets!T$46&amp;"|"&amp;Assets!$B79,'Data Annex'!$K$1:$K$4779,0),MATCH(Assets!T$47,'Data Annex'!$K$1:$BS$1,0)),"")</f>
        <v>0.18123372566575391</v>
      </c>
      <c r="U79" s="194">
        <f>IFERROR(INDEX('Data Annex'!$K$1:$BS$4779,MATCH(Assets!U$46&amp;"|"&amp;Assets!$B79,'Data Annex'!$K$1:$K$4779,0),MATCH(Assets!U$47,'Data Annex'!$K$1:$BS$1,0)),"")</f>
        <v>1.4243281227826823E-2</v>
      </c>
      <c r="V79" s="194">
        <f>IFERROR(INDEX('Data Annex'!$K$1:$BS$4779,MATCH(Assets!V$46&amp;"|"&amp;Assets!$B79,'Data Annex'!$K$1:$K$4779,0),MATCH(Assets!V$47,'Data Annex'!$K$1:$BS$1,0)),"")</f>
        <v>1.2133086852175371E-2</v>
      </c>
      <c r="W79" s="195">
        <f>IFERROR(INDEX('Data Annex'!$K$1:$BS$4779,MATCH(Assets!W$46&amp;"|"&amp;Assets!$B79,'Data Annex'!$K$1:$K$4779,0),MATCH(Assets!W$47,'Data Annex'!$K$1:$BS$1,0)),"")</f>
        <v>1.3441400482733503E-2</v>
      </c>
      <c r="X79" s="237"/>
      <c r="Y79" s="237"/>
      <c r="Z79" s="2"/>
      <c r="AA79" s="2"/>
      <c r="AB79" s="2"/>
      <c r="AC79" s="2"/>
    </row>
    <row r="80" spans="1:29" ht="21" customHeight="1">
      <c r="A80" s="209"/>
      <c r="B80" s="209" t="s">
        <v>31</v>
      </c>
      <c r="D80" s="518" t="str">
        <f t="shared" si="7"/>
        <v>SE</v>
      </c>
      <c r="E80" s="519"/>
      <c r="F80" s="238">
        <f>IFERROR(INDEX('Data Annex'!$K$1:$BS$4779,MATCH(Assets!F$46&amp;"|"&amp;Assets!$B80,'Data Annex'!$K$1:$K$4779,0),MATCH(Assets!F$47,'Data Annex'!$K$1:$BS$1,0)),"")</f>
        <v>951.87295387356971</v>
      </c>
      <c r="G80" s="238">
        <f>IFERROR(INDEX('Data Annex'!$K$1:$BS$4779,MATCH(Assets!G$46&amp;"|"&amp;Assets!$B80,'Data Annex'!$K$1:$K$4779,0),MATCH(Assets!G$47,'Data Annex'!$K$1:$BS$1,0)),"")</f>
        <v>1003.3948931914196</v>
      </c>
      <c r="H80" s="239">
        <f>IFERROR(INDEX('Data Annex'!$K$1:$BS$4779,MATCH(Assets!H$46&amp;"|"&amp;Assets!$B80,'Data Annex'!$K$1:$K$4779,0),MATCH(Assets!H$47,'Data Annex'!$K$1:$BS$1,0)),"")</f>
        <v>962.26441926668429</v>
      </c>
      <c r="I80" s="238">
        <f>IFERROR(INDEX('Data Annex'!$K$1:$BS$4779,MATCH(Assets!I$46&amp;"|"&amp;Assets!$B80,'Data Annex'!$K$1:$K$4779,0),MATCH(Assets!I$47,'Data Annex'!$K$1:$BS$1,0)),"")</f>
        <v>925.33927454454397</v>
      </c>
      <c r="J80" s="238">
        <f>IFERROR(INDEX('Data Annex'!$K$1:$BS$4779,MATCH(Assets!J$46&amp;"|"&amp;Assets!$B80,'Data Annex'!$K$1:$K$4779,0),MATCH(Assets!J$47,'Data Annex'!$K$1:$BS$1,0)),"")</f>
        <v>975.52526145477827</v>
      </c>
      <c r="K80" s="239">
        <f>IFERROR(INDEX('Data Annex'!$K$1:$BS$4779,MATCH(Assets!K$46&amp;"|"&amp;Assets!$B80,'Data Annex'!$K$1:$K$4779,0),MATCH(Assets!K$47,'Data Annex'!$K$1:$BS$1,0)),"")</f>
        <v>934.05241158979823</v>
      </c>
      <c r="L80" s="2">
        <f t="shared" si="4"/>
        <v>0.97068164725618178</v>
      </c>
      <c r="M80" s="518" t="str">
        <f t="shared" si="5"/>
        <v>SE</v>
      </c>
      <c r="N80" s="519"/>
      <c r="O80" s="192">
        <f>IFERROR(INDEX('Data Annex'!$K$1:$BS$4779,MATCH(Assets!O$46&amp;"|"&amp;Assets!$B80,'Data Annex'!$K$1:$K$4779,0),MATCH(Assets!O$47,'Data Annex'!$K$1:$BS$1,0)),"")</f>
        <v>0.8763501349346402</v>
      </c>
      <c r="P80" s="192">
        <f>IFERROR(INDEX('Data Annex'!$K$1:$BS$4779,MATCH(Assets!P$46&amp;"|"&amp;Assets!$B80,'Data Annex'!$K$1:$K$4779,0),MATCH(Assets!P$47,'Data Annex'!$K$1:$BS$1,0)),"")</f>
        <v>0.83569838678842367</v>
      </c>
      <c r="Q80" s="196">
        <f>IFERROR(INDEX('Data Annex'!$K$1:$BS$4779,MATCH(Assets!Q$46&amp;"|"&amp;Assets!$B80,'Data Annex'!$K$1:$K$4779,0),MATCH(Assets!Q$47,'Data Annex'!$K$1:$BS$1,0)),"")</f>
        <v>0.85506050789008692</v>
      </c>
      <c r="R80" s="192">
        <f>IFERROR(INDEX('Data Annex'!$K$1:$BS$4779,MATCH(Assets!R$46&amp;"|"&amp;Assets!$B80,'Data Annex'!$K$1:$K$4779,0),MATCH(Assets!R$47,'Data Annex'!$K$1:$BS$1,0)),"")</f>
        <v>1.295786738783097E-2</v>
      </c>
      <c r="S80" s="192">
        <f>IFERROR(INDEX('Data Annex'!$K$1:$BS$4779,MATCH(Assets!S$46&amp;"|"&amp;Assets!$B80,'Data Annex'!$K$1:$K$4779,0),MATCH(Assets!S$47,'Data Annex'!$K$1:$BS$1,0)),"")</f>
        <v>1.4054778580702997E-2</v>
      </c>
      <c r="T80" s="196">
        <f>IFERROR(INDEX('Data Annex'!$K$1:$BS$4779,MATCH(Assets!T$46&amp;"|"&amp;Assets!$B80,'Data Annex'!$K$1:$K$4779,0),MATCH(Assets!T$47,'Data Annex'!$K$1:$BS$1,0)),"")</f>
        <v>1.6098092267671206E-2</v>
      </c>
      <c r="U80" s="192">
        <f>IFERROR(INDEX('Data Annex'!$K$1:$BS$4779,MATCH(Assets!U$46&amp;"|"&amp;Assets!$B80,'Data Annex'!$K$1:$K$4779,0),MATCH(Assets!U$47,'Data Annex'!$K$1:$BS$1,0)),"")</f>
        <v>0.11069199767752896</v>
      </c>
      <c r="V80" s="192">
        <f>IFERROR(INDEX('Data Annex'!$K$1:$BS$4779,MATCH(Assets!V$46&amp;"|"&amp;Assets!$B80,'Data Annex'!$K$1:$K$4779,0),MATCH(Assets!V$47,'Data Annex'!$K$1:$BS$1,0)),"")</f>
        <v>0.15024683463087332</v>
      </c>
      <c r="W80" s="196">
        <f>IFERROR(INDEX('Data Annex'!$K$1:$BS$4779,MATCH(Assets!W$46&amp;"|"&amp;Assets!$B80,'Data Annex'!$K$1:$K$4779,0),MATCH(Assets!W$47,'Data Annex'!$K$1:$BS$1,0)),"")</f>
        <v>0.12884139984224183</v>
      </c>
      <c r="X80" s="237"/>
      <c r="Y80" s="237"/>
      <c r="Z80" s="2"/>
      <c r="AA80" s="2"/>
      <c r="AB80" s="2"/>
      <c r="AC80" s="2"/>
    </row>
    <row r="81" spans="1:29" ht="21" customHeight="1">
      <c r="A81" s="209"/>
      <c r="B81" s="209" t="s">
        <v>32</v>
      </c>
      <c r="D81" s="518" t="str">
        <f t="shared" si="7"/>
        <v>SI</v>
      </c>
      <c r="E81" s="519"/>
      <c r="F81" s="233">
        <f>IFERROR(INDEX('Data Annex'!$K$1:$BS$4779,MATCH(Assets!F$46&amp;"|"&amp;Assets!$B81,'Data Annex'!$K$1:$K$4779,0),MATCH(Assets!F$47,'Data Annex'!$K$1:$BS$1,0)),"")</f>
        <v>44.791198454890008</v>
      </c>
      <c r="G81" s="233">
        <f>IFERROR(INDEX('Data Annex'!$K$1:$BS$4779,MATCH(Assets!G$46&amp;"|"&amp;Assets!$B81,'Data Annex'!$K$1:$K$4779,0),MATCH(Assets!G$47,'Data Annex'!$K$1:$BS$1,0)),"")</f>
        <v>46.609017416470003</v>
      </c>
      <c r="H81" s="234">
        <f>IFERROR(INDEX('Data Annex'!$K$1:$BS$4779,MATCH(Assets!H$46&amp;"|"&amp;Assets!$B81,'Data Annex'!$K$1:$K$4779,0),MATCH(Assets!H$47,'Data Annex'!$K$1:$BS$1,0)),"")</f>
        <v>50.170699548469997</v>
      </c>
      <c r="I81" s="233">
        <f>IFERROR(INDEX('Data Annex'!$K$1:$BS$4779,MATCH(Assets!I$46&amp;"|"&amp;Assets!$B81,'Data Annex'!$K$1:$K$4779,0),MATCH(Assets!I$47,'Data Annex'!$K$1:$BS$1,0)),"")</f>
        <v>43.805340646089995</v>
      </c>
      <c r="J81" s="233">
        <f>IFERROR(INDEX('Data Annex'!$K$1:$BS$4779,MATCH(Assets!J$46&amp;"|"&amp;Assets!$B81,'Data Annex'!$K$1:$K$4779,0),MATCH(Assets!J$47,'Data Annex'!$K$1:$BS$1,0)),"")</f>
        <v>45.767929768640002</v>
      </c>
      <c r="K81" s="234">
        <f>IFERROR(INDEX('Data Annex'!$K$1:$BS$4779,MATCH(Assets!K$46&amp;"|"&amp;Assets!$B81,'Data Annex'!$K$1:$K$4779,0),MATCH(Assets!K$47,'Data Annex'!$K$1:$BS$1,0)),"")</f>
        <v>49.113659595869997</v>
      </c>
      <c r="L81" s="2">
        <f t="shared" si="4"/>
        <v>0.97893112988032405</v>
      </c>
      <c r="M81" s="518" t="str">
        <f t="shared" si="5"/>
        <v>SI</v>
      </c>
      <c r="N81" s="519"/>
      <c r="O81" s="194">
        <f>IFERROR(INDEX('Data Annex'!$K$1:$BS$4779,MATCH(Assets!O$46&amp;"|"&amp;Assets!$B81,'Data Annex'!$K$1:$K$4779,0),MATCH(Assets!O$47,'Data Annex'!$K$1:$BS$1,0)),"")</f>
        <v>0.8928954614601593</v>
      </c>
      <c r="P81" s="194">
        <f>IFERROR(INDEX('Data Annex'!$K$1:$BS$4779,MATCH(Assets!P$46&amp;"|"&amp;Assets!$B81,'Data Annex'!$K$1:$K$4779,0),MATCH(Assets!P$47,'Data Annex'!$K$1:$BS$1,0)),"")</f>
        <v>0.91796098053898112</v>
      </c>
      <c r="Q81" s="195">
        <f>IFERROR(INDEX('Data Annex'!$K$1:$BS$4779,MATCH(Assets!Q$46&amp;"|"&amp;Assets!$B81,'Data Annex'!$K$1:$K$4779,0),MATCH(Assets!Q$47,'Data Annex'!$K$1:$BS$1,0)),"")</f>
        <v>0.92322163615502428</v>
      </c>
      <c r="R81" s="194">
        <f>IFERROR(INDEX('Data Annex'!$K$1:$BS$4779,MATCH(Assets!R$46&amp;"|"&amp;Assets!$B81,'Data Annex'!$K$1:$K$4779,0),MATCH(Assets!R$47,'Data Annex'!$K$1:$BS$1,0)),"")</f>
        <v>0.1025750496607785</v>
      </c>
      <c r="S81" s="194">
        <f>IFERROR(INDEX('Data Annex'!$K$1:$BS$4779,MATCH(Assets!S$46&amp;"|"&amp;Assets!$B81,'Data Annex'!$K$1:$K$4779,0),MATCH(Assets!S$47,'Data Annex'!$K$1:$BS$1,0)),"")</f>
        <v>7.7779604931337051E-2</v>
      </c>
      <c r="T81" s="195">
        <f>IFERROR(INDEX('Data Annex'!$K$1:$BS$4779,MATCH(Assets!T$46&amp;"|"&amp;Assets!$B81,'Data Annex'!$K$1:$K$4779,0),MATCH(Assets!T$47,'Data Annex'!$K$1:$BS$1,0)),"")</f>
        <v>7.3455868959383622E-2</v>
      </c>
      <c r="U81" s="194">
        <f>IFERROR(INDEX('Data Annex'!$K$1:$BS$4779,MATCH(Assets!U$46&amp;"|"&amp;Assets!$B81,'Data Annex'!$K$1:$K$4779,0),MATCH(Assets!U$47,'Data Annex'!$K$1:$BS$1,0)),"")</f>
        <v>4.5294888790622916E-3</v>
      </c>
      <c r="V81" s="194">
        <f>IFERROR(INDEX('Data Annex'!$K$1:$BS$4779,MATCH(Assets!V$46&amp;"|"&amp;Assets!$B81,'Data Annex'!$K$1:$K$4779,0),MATCH(Assets!V$47,'Data Annex'!$K$1:$BS$1,0)),"")</f>
        <v>4.2594145296817694E-3</v>
      </c>
      <c r="W81" s="195">
        <f>IFERROR(INDEX('Data Annex'!$K$1:$BS$4779,MATCH(Assets!W$46&amp;"|"&amp;Assets!$B81,'Data Annex'!$K$1:$K$4779,0),MATCH(Assets!W$47,'Data Annex'!$K$1:$BS$1,0)),"")</f>
        <v>3.3224948855923152E-3</v>
      </c>
      <c r="X81" s="237"/>
      <c r="Y81" s="237"/>
      <c r="Z81" s="2"/>
      <c r="AA81" s="2"/>
      <c r="AB81" s="2"/>
      <c r="AC81" s="2"/>
    </row>
    <row r="82" spans="1:29" ht="21" customHeight="1" thickBot="1">
      <c r="A82" s="209"/>
      <c r="B82" s="209" t="s">
        <v>93</v>
      </c>
      <c r="D82" s="518" t="str">
        <f t="shared" si="7"/>
        <v>SK</v>
      </c>
      <c r="E82" s="519"/>
      <c r="F82" s="238">
        <f>IFERROR(INDEX('Data Annex'!$K$1:$BS$4779,MATCH(Assets!F$46&amp;"|"&amp;Assets!$B82,'Data Annex'!$K$1:$K$4779,0),MATCH(Assets!F$47,'Data Annex'!$K$1:$BS$1,0)),"")</f>
        <v>68.341030283109006</v>
      </c>
      <c r="G82" s="238">
        <f>IFERROR(INDEX('Data Annex'!$K$1:$BS$4779,MATCH(Assets!G$46&amp;"|"&amp;Assets!$B82,'Data Annex'!$K$1:$K$4779,0),MATCH(Assets!G$47,'Data Annex'!$K$1:$BS$1,0)),"")</f>
        <v>71.060223525889995</v>
      </c>
      <c r="H82" s="239">
        <f>IFERROR(INDEX('Data Annex'!$K$1:$BS$4779,MATCH(Assets!H$46&amp;"|"&amp;Assets!$B82,'Data Annex'!$K$1:$K$4779,0),MATCH(Assets!H$47,'Data Annex'!$K$1:$BS$1,0)),"")</f>
        <v>73.067218638029999</v>
      </c>
      <c r="I82" s="238">
        <f>IFERROR(INDEX('Data Annex'!$K$1:$BS$4779,MATCH(Assets!I$46&amp;"|"&amp;Assets!$B82,'Data Annex'!$K$1:$K$4779,0),MATCH(Assets!I$47,'Data Annex'!$K$1:$BS$1,0)),"")</f>
        <v>67.492390984108994</v>
      </c>
      <c r="J82" s="238">
        <f>IFERROR(INDEX('Data Annex'!$K$1:$BS$4779,MATCH(Assets!J$46&amp;"|"&amp;Assets!$B82,'Data Annex'!$K$1:$K$4779,0),MATCH(Assets!J$47,'Data Annex'!$K$1:$BS$1,0)),"")</f>
        <v>70.189698871580006</v>
      </c>
      <c r="K82" s="239">
        <f>IFERROR(INDEX('Data Annex'!$K$1:$BS$4779,MATCH(Assets!K$46&amp;"|"&amp;Assets!$B82,'Data Annex'!$K$1:$K$4779,0),MATCH(Assets!K$47,'Data Annex'!$K$1:$BS$1,0)),"")</f>
        <v>72.113319889259998</v>
      </c>
      <c r="L82" s="2">
        <f t="shared" si="4"/>
        <v>0.98694491501728632</v>
      </c>
      <c r="M82" s="521" t="str">
        <f t="shared" si="5"/>
        <v>SK</v>
      </c>
      <c r="N82" s="522"/>
      <c r="O82" s="192">
        <f>IFERROR(INDEX('Data Annex'!$K$1:$BS$4779,MATCH(Assets!O$46&amp;"|"&amp;Assets!$B82,'Data Annex'!$K$1:$K$4779,0),MATCH(Assets!O$47,'Data Annex'!$K$1:$BS$1,0)),"")</f>
        <v>0.96662008818400835</v>
      </c>
      <c r="P82" s="192">
        <f>IFERROR(INDEX('Data Annex'!$K$1:$BS$4779,MATCH(Assets!P$46&amp;"|"&amp;Assets!$B82,'Data Annex'!$K$1:$K$4779,0),MATCH(Assets!P$47,'Data Annex'!$K$1:$BS$1,0)),"")</f>
        <v>0.96574480896621229</v>
      </c>
      <c r="Q82" s="196">
        <f>IFERROR(INDEX('Data Annex'!$K$1:$BS$4779,MATCH(Assets!Q$46&amp;"|"&amp;Assets!$B82,'Data Annex'!$K$1:$K$4779,0),MATCH(Assets!Q$47,'Data Annex'!$K$1:$BS$1,0)),"")</f>
        <v>0.97460679506584869</v>
      </c>
      <c r="R82" s="192">
        <f>IFERROR(INDEX('Data Annex'!$K$1:$BS$4779,MATCH(Assets!R$46&amp;"|"&amp;Assets!$B82,'Data Annex'!$K$1:$K$4779,0),MATCH(Assets!R$47,'Data Annex'!$K$1:$BS$1,0)),"")</f>
        <v>2.3908254048666408E-2</v>
      </c>
      <c r="S82" s="192">
        <f>IFERROR(INDEX('Data Annex'!$K$1:$BS$4779,MATCH(Assets!S$46&amp;"|"&amp;Assets!$B82,'Data Annex'!$K$1:$K$4779,0),MATCH(Assets!S$47,'Data Annex'!$K$1:$BS$1,0)),"")</f>
        <v>2.4952860051507649E-2</v>
      </c>
      <c r="T82" s="196">
        <f>IFERROR(INDEX('Data Annex'!$K$1:$BS$4779,MATCH(Assets!T$46&amp;"|"&amp;Assets!$B82,'Data Annex'!$K$1:$K$4779,0),MATCH(Assets!T$47,'Data Annex'!$K$1:$BS$1,0)),"")</f>
        <v>1.8901851573234891E-2</v>
      </c>
      <c r="U82" s="192">
        <f>IFERROR(INDEX('Data Annex'!$K$1:$BS$4779,MATCH(Assets!U$46&amp;"|"&amp;Assets!$B82,'Data Annex'!$K$1:$K$4779,0),MATCH(Assets!U$47,'Data Annex'!$K$1:$BS$1,0)),"")</f>
        <v>9.4716577673254181E-3</v>
      </c>
      <c r="V82" s="192">
        <f>IFERROR(INDEX('Data Annex'!$K$1:$BS$4779,MATCH(Assets!V$46&amp;"|"&amp;Assets!$B82,'Data Annex'!$K$1:$K$4779,0),MATCH(Assets!V$47,'Data Annex'!$K$1:$BS$1,0)),"")</f>
        <v>9.3023309822799684E-3</v>
      </c>
      <c r="W82" s="196">
        <f>IFERROR(INDEX('Data Annex'!$K$1:$BS$4779,MATCH(Assets!W$46&amp;"|"&amp;Assets!$B82,'Data Annex'!$K$1:$K$4779,0),MATCH(Assets!W$47,'Data Annex'!$K$1:$BS$1,0)),"")</f>
        <v>6.4913533609165753E-3</v>
      </c>
      <c r="X82" s="237"/>
      <c r="Y82" s="237"/>
      <c r="Z82" s="2"/>
      <c r="AA82" s="2"/>
      <c r="AB82" s="2"/>
      <c r="AC82" s="2"/>
    </row>
    <row r="83" spans="1:29" ht="28.5" customHeight="1" thickBot="1">
      <c r="A83" s="209"/>
      <c r="B83" s="209" t="s">
        <v>34</v>
      </c>
      <c r="D83" s="523" t="str">
        <f>+D43</f>
        <v>EU/EEA</v>
      </c>
      <c r="E83" s="524"/>
      <c r="F83" s="240">
        <f>IFERROR(INDEX('Data Annex'!$K$1:$BS$4779,MATCH(Assets!F$46&amp;"|"&amp;Assets!$B83,'Data Annex'!$K$1:$K$4779,0),MATCH(Assets!F$47,'Data Annex'!$K$1:$BS$1,0)),"")</f>
        <v>27001.699262781523</v>
      </c>
      <c r="G83" s="240">
        <f>IFERROR(INDEX('Data Annex'!$K$1:$BS$4779,MATCH(Assets!G$46&amp;"|"&amp;Assets!$B83,'Data Annex'!$K$1:$K$4779,0),MATCH(Assets!G$47,'Data Annex'!$K$1:$BS$1,0)),"")</f>
        <v>27727.158524004277</v>
      </c>
      <c r="H83" s="175">
        <f>IFERROR(INDEX('Data Annex'!$K$1:$BS$4779,MATCH(Assets!H$46&amp;"|"&amp;Assets!$B83,'Data Annex'!$K$1:$K$4779,0),MATCH(Assets!H$47,'Data Annex'!$K$1:$BS$1,0)),"")</f>
        <v>27144.672751852191</v>
      </c>
      <c r="I83" s="240">
        <f>IFERROR(INDEX('Data Annex'!$K$1:$BS$4779,MATCH(Assets!I$46&amp;"|"&amp;Assets!$B83,'Data Annex'!$K$1:$K$4779,0),MATCH(Assets!I$47,'Data Annex'!$K$1:$BS$1,0)),"")</f>
        <v>25696.929410809789</v>
      </c>
      <c r="J83" s="240">
        <f>IFERROR(INDEX('Data Annex'!$K$1:$BS$4779,MATCH(Assets!J$46&amp;"|"&amp;Assets!$B83,'Data Annex'!$K$1:$K$4779,0),MATCH(Assets!J$47,'Data Annex'!$K$1:$BS$1,0)),"")</f>
        <v>26520.06902494132</v>
      </c>
      <c r="K83" s="175">
        <f>IFERROR(INDEX('Data Annex'!$K$1:$BS$4779,MATCH(Assets!K$46&amp;"|"&amp;Assets!$B83,'Data Annex'!$K$1:$K$4779,0),MATCH(Assets!K$47,'Data Annex'!$K$1:$BS$1,0)),"")</f>
        <v>25857.975312025977</v>
      </c>
      <c r="L83" s="2">
        <f t="shared" si="4"/>
        <v>0.95259852820519209</v>
      </c>
      <c r="M83" s="523" t="str">
        <f>D83</f>
        <v>EU/EEA</v>
      </c>
      <c r="N83" s="524"/>
      <c r="O83" s="80">
        <f>IFERROR(INDEX('Data Annex'!$K$1:$BS$4779,MATCH(Assets!O$46&amp;"|"&amp;Assets!$B83,'Data Annex'!$K$1:$K$4779,0),MATCH(Assets!O$47,'Data Annex'!$K$1:$BS$1,0)),"")</f>
        <v>0.79737182034849741</v>
      </c>
      <c r="P83" s="80">
        <f>IFERROR(INDEX('Data Annex'!$K$1:$BS$4779,MATCH(Assets!P$46&amp;"|"&amp;Assets!$B83,'Data Annex'!$K$1:$K$4779,0),MATCH(Assets!P$47,'Data Annex'!$K$1:$BS$1,0)),"")</f>
        <v>0.78119602916426578</v>
      </c>
      <c r="Q83" s="81">
        <f>IFERROR(INDEX('Data Annex'!$K$1:$BS$4779,MATCH(Assets!Q$46&amp;"|"&amp;Assets!$B83,'Data Annex'!$K$1:$K$4779,0),MATCH(Assets!Q$47,'Data Annex'!$K$1:$BS$1,0)),"")</f>
        <v>0.79047566994968932</v>
      </c>
      <c r="R83" s="80">
        <f>IFERROR(INDEX('Data Annex'!$K$1:$BS$4779,MATCH(Assets!R$46&amp;"|"&amp;Assets!$B83,'Data Annex'!$K$1:$K$4779,0),MATCH(Assets!R$47,'Data Annex'!$K$1:$BS$1,0)),"")</f>
        <v>4.1457480115476703E-2</v>
      </c>
      <c r="S83" s="80">
        <f>IFERROR(INDEX('Data Annex'!$K$1:$BS$4779,MATCH(Assets!S$46&amp;"|"&amp;Assets!$B83,'Data Annex'!$K$1:$K$4779,0),MATCH(Assets!S$47,'Data Annex'!$K$1:$BS$1,0)),"")</f>
        <v>4.189679350829479E-2</v>
      </c>
      <c r="T83" s="81">
        <f>IFERROR(INDEX('Data Annex'!$K$1:$BS$4779,MATCH(Assets!T$46&amp;"|"&amp;Assets!$B83,'Data Annex'!$K$1:$K$4779,0),MATCH(Assets!T$47,'Data Annex'!$K$1:$BS$1,0)),"")</f>
        <v>4.5082176872745718E-2</v>
      </c>
      <c r="U83" s="80">
        <f>IFERROR(INDEX('Data Annex'!$K$1:$BS$4779,MATCH(Assets!U$46&amp;"|"&amp;Assets!$B83,'Data Annex'!$K$1:$K$4779,0),MATCH(Assets!U$47,'Data Annex'!$K$1:$BS$1,0)),"")</f>
        <v>0.16117069953602542</v>
      </c>
      <c r="V83" s="80">
        <f>IFERROR(INDEX('Data Annex'!$K$1:$BS$4779,MATCH(Assets!V$46&amp;"|"&amp;Assets!$B83,'Data Annex'!$K$1:$K$4779,0),MATCH(Assets!V$47,'Data Annex'!$K$1:$BS$1,0)),"")</f>
        <v>0.17690717732743971</v>
      </c>
      <c r="W83" s="81">
        <f>IFERROR(INDEX('Data Annex'!$K$1:$BS$4779,MATCH(Assets!W$46&amp;"|"&amp;Assets!$B83,'Data Annex'!$K$1:$K$4779,0),MATCH(Assets!W$47,'Data Annex'!$K$1:$BS$1,0)),"")</f>
        <v>0.16444215317756458</v>
      </c>
      <c r="X83" s="237"/>
      <c r="Y83" s="237"/>
      <c r="Z83" s="2"/>
      <c r="AA83" s="2"/>
      <c r="AB83" s="2"/>
      <c r="AC83" s="2"/>
    </row>
    <row r="84" spans="1:29" ht="19.5" customHeight="1">
      <c r="A84" s="209"/>
      <c r="B84" s="209"/>
      <c r="D84" s="441"/>
      <c r="E84" s="441"/>
      <c r="H84" s="2"/>
      <c r="M84" s="2"/>
      <c r="N84" s="2"/>
      <c r="O84" s="2"/>
      <c r="P84" s="13"/>
      <c r="Q84" s="13"/>
      <c r="S84" s="1"/>
      <c r="T84" s="1"/>
      <c r="V84" s="2"/>
      <c r="AA84" s="2"/>
    </row>
    <row r="85" spans="1:29" ht="15.75" customHeight="1">
      <c r="A85" s="209"/>
      <c r="B85" s="209"/>
      <c r="N85" s="241">
        <f>G43+J43+M43+P43+S43</f>
        <v>0.95259852816809776</v>
      </c>
    </row>
    <row r="86" spans="1:29" ht="53.25" customHeight="1">
      <c r="A86" s="209"/>
      <c r="B86" s="209"/>
      <c r="D86" s="520" t="s">
        <v>4547</v>
      </c>
      <c r="E86" s="520"/>
      <c r="F86" s="520"/>
      <c r="G86" s="520"/>
      <c r="H86" s="520"/>
      <c r="I86" s="520"/>
      <c r="J86" s="520"/>
      <c r="K86" s="520"/>
      <c r="L86" s="520"/>
      <c r="M86" s="520"/>
      <c r="N86" s="520"/>
      <c r="O86" s="520"/>
      <c r="P86" s="520"/>
      <c r="Q86" s="520"/>
      <c r="R86" s="520"/>
      <c r="S86" s="520"/>
      <c r="T86" s="520"/>
      <c r="U86" s="520"/>
      <c r="V86" s="520"/>
      <c r="W86" s="520"/>
      <c r="X86" s="520"/>
      <c r="Y86" s="520"/>
      <c r="Z86" s="520"/>
      <c r="AA86" s="520"/>
      <c r="AB86" s="520"/>
    </row>
    <row r="87" spans="1:29" ht="14.4" hidden="1">
      <c r="D87" s="520" t="s">
        <v>6004</v>
      </c>
      <c r="E87" s="520"/>
      <c r="F87" s="520"/>
      <c r="G87" s="520"/>
      <c r="H87" s="520"/>
      <c r="I87" s="520"/>
      <c r="J87" s="520"/>
      <c r="K87" s="520"/>
      <c r="L87" s="520"/>
      <c r="M87" s="520"/>
      <c r="N87" s="520"/>
      <c r="O87" s="520"/>
      <c r="P87" s="520"/>
      <c r="Q87" s="520"/>
      <c r="R87" s="520"/>
      <c r="S87" s="520"/>
      <c r="T87" s="520"/>
      <c r="U87" s="520"/>
      <c r="V87" s="520"/>
      <c r="W87" s="520"/>
      <c r="X87" s="520"/>
      <c r="Y87" s="520"/>
      <c r="Z87" s="520"/>
      <c r="AA87" s="520"/>
      <c r="AB87" s="520"/>
    </row>
  </sheetData>
  <sheetProtection algorithmName="SHA-512" hashValue="JOyV2nYM5+i+7P8w7h5gDVYKKrmqXW59I5tVtN95aw0ele6PcNYyiGTZ7y57WRBBTx8ed4tzpXY5o1TxxnEqrw==" saltValue="kuR4ZwLRtnJtF872GQursA==" spinCount="100000" sheet="1" objects="1" scenarios="1"/>
  <mergeCells count="81">
    <mergeCell ref="D4:AB4"/>
    <mergeCell ref="D5:AB5"/>
    <mergeCell ref="D7:Z7"/>
    <mergeCell ref="D53:E53"/>
    <mergeCell ref="M53:N53"/>
    <mergeCell ref="D8:V9"/>
    <mergeCell ref="D48:K49"/>
    <mergeCell ref="M48:W49"/>
    <mergeCell ref="O51:Q51"/>
    <mergeCell ref="R51:T51"/>
    <mergeCell ref="U51:W51"/>
    <mergeCell ref="F51:H51"/>
    <mergeCell ref="I51:K51"/>
    <mergeCell ref="E11:G11"/>
    <mergeCell ref="H11:J11"/>
    <mergeCell ref="K11:M11"/>
    <mergeCell ref="D54:E54"/>
    <mergeCell ref="M54:N54"/>
    <mergeCell ref="D87:AB87"/>
    <mergeCell ref="D55:E55"/>
    <mergeCell ref="M55:N55"/>
    <mergeCell ref="D56:E56"/>
    <mergeCell ref="M56:N56"/>
    <mergeCell ref="D57:E57"/>
    <mergeCell ref="M57:N57"/>
    <mergeCell ref="D58:E58"/>
    <mergeCell ref="M58:N58"/>
    <mergeCell ref="D59:E59"/>
    <mergeCell ref="M59:N59"/>
    <mergeCell ref="D60:E60"/>
    <mergeCell ref="M60:N60"/>
    <mergeCell ref="D61:E61"/>
    <mergeCell ref="M61:N61"/>
    <mergeCell ref="D62:E62"/>
    <mergeCell ref="M62:N62"/>
    <mergeCell ref="D63:E63"/>
    <mergeCell ref="M63:N63"/>
    <mergeCell ref="D64:E64"/>
    <mergeCell ref="M64:N64"/>
    <mergeCell ref="D65:E65"/>
    <mergeCell ref="M65:N65"/>
    <mergeCell ref="D66:E66"/>
    <mergeCell ref="M66:N66"/>
    <mergeCell ref="D67:E67"/>
    <mergeCell ref="M67:N67"/>
    <mergeCell ref="D68:E68"/>
    <mergeCell ref="M68:N68"/>
    <mergeCell ref="D69:E69"/>
    <mergeCell ref="M69:N69"/>
    <mergeCell ref="D70:E70"/>
    <mergeCell ref="M70:N70"/>
    <mergeCell ref="D86:AB86"/>
    <mergeCell ref="D81:E81"/>
    <mergeCell ref="M81:N81"/>
    <mergeCell ref="D82:E82"/>
    <mergeCell ref="M82:N82"/>
    <mergeCell ref="D83:E83"/>
    <mergeCell ref="M83:N83"/>
    <mergeCell ref="M76:N76"/>
    <mergeCell ref="D71:E71"/>
    <mergeCell ref="M71:N71"/>
    <mergeCell ref="D72:E72"/>
    <mergeCell ref="M72:N72"/>
    <mergeCell ref="D73:E73"/>
    <mergeCell ref="M73:N73"/>
    <mergeCell ref="N11:P11"/>
    <mergeCell ref="Q11:S11"/>
    <mergeCell ref="T11:V11"/>
    <mergeCell ref="D80:E80"/>
    <mergeCell ref="M80:N80"/>
    <mergeCell ref="D77:E77"/>
    <mergeCell ref="M77:N77"/>
    <mergeCell ref="D78:E78"/>
    <mergeCell ref="M78:N78"/>
    <mergeCell ref="D79:E79"/>
    <mergeCell ref="M79:N79"/>
    <mergeCell ref="D74:E74"/>
    <mergeCell ref="M74:N74"/>
    <mergeCell ref="D75:E75"/>
    <mergeCell ref="M75:N75"/>
    <mergeCell ref="D76:E76"/>
  </mergeCells>
  <printOptions horizontalCentered="1"/>
  <pageMargins left="0.23622047244094491" right="0.23622047244094491" top="1.1811023622047245" bottom="0" header="0.31496062992125984" footer="0.19685039370078741"/>
  <pageSetup paperSize="9" scale="35" orientation="portrait" r:id="rId1"/>
  <headerFooter>
    <oddHeader>&amp;L&amp;"Calibri"&amp;12&amp;K000000 EBA Regular Use&amp;1#_x000D_&amp;C&amp;G&amp;R&amp;"-,Bold"&amp;12&amp;P</oddHeader>
  </headerFooter>
  <ignoredErrors>
    <ignoredError sqref="D83 M83" formula="1"/>
  </ignoredError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AA160"/>
  <sheetViews>
    <sheetView showGridLines="0" topLeftCell="C3" zoomScale="55" zoomScaleNormal="55" workbookViewId="0">
      <selection activeCell="D84" sqref="D84:V84"/>
    </sheetView>
  </sheetViews>
  <sheetFormatPr defaultColWidth="0" defaultRowHeight="0" customHeight="1" zeroHeight="1"/>
  <cols>
    <col min="1" max="1" width="7.44140625" hidden="1" customWidth="1"/>
    <col min="2" max="2" width="4.44140625" hidden="1" customWidth="1"/>
    <col min="3" max="3" width="3.21875" customWidth="1"/>
    <col min="4" max="4" width="17.5546875" customWidth="1"/>
    <col min="5" max="26" width="11.5546875" customWidth="1"/>
    <col min="27" max="27" width="4.21875" customWidth="1"/>
  </cols>
  <sheetData>
    <row r="1" spans="1:27" s="2" customFormat="1" ht="39.75" hidden="1" customHeight="1" thickBot="1">
      <c r="E1" s="2" t="s">
        <v>2478</v>
      </c>
      <c r="F1" s="2" t="s">
        <v>2478</v>
      </c>
      <c r="G1" s="2" t="s">
        <v>2478</v>
      </c>
      <c r="H1" s="2" t="s">
        <v>2510</v>
      </c>
      <c r="I1" s="2" t="s">
        <v>2510</v>
      </c>
      <c r="J1" s="2" t="s">
        <v>2510</v>
      </c>
      <c r="K1" s="2" t="s">
        <v>2542</v>
      </c>
      <c r="L1" s="2" t="s">
        <v>2542</v>
      </c>
      <c r="M1" s="2" t="s">
        <v>2542</v>
      </c>
      <c r="N1" s="2" t="s">
        <v>2574</v>
      </c>
      <c r="O1" s="2" t="s">
        <v>2574</v>
      </c>
      <c r="P1" s="2" t="s">
        <v>2574</v>
      </c>
      <c r="Q1" s="2" t="s">
        <v>2606</v>
      </c>
      <c r="R1" s="2" t="s">
        <v>2606</v>
      </c>
      <c r="S1" s="2" t="s">
        <v>2606</v>
      </c>
      <c r="T1" s="2" t="s">
        <v>2638</v>
      </c>
      <c r="U1" s="2" t="s">
        <v>2638</v>
      </c>
      <c r="V1" s="2" t="s">
        <v>2638</v>
      </c>
    </row>
    <row r="2" spans="1:27" s="2" customFormat="1" ht="39.75" hidden="1" customHeight="1" thickBot="1">
      <c r="A2" s="365" t="str">
        <f>'Reference Dates'!$C$8</f>
        <v>202312</v>
      </c>
      <c r="E2" s="243">
        <f t="shared" ref="E2:J2" si="0">TEXT(E50,"YYYYMM")+0</f>
        <v>202212</v>
      </c>
      <c r="F2" s="243">
        <f t="shared" si="0"/>
        <v>202309</v>
      </c>
      <c r="G2" s="243">
        <f t="shared" si="0"/>
        <v>202312</v>
      </c>
      <c r="H2" s="243">
        <f t="shared" si="0"/>
        <v>202212</v>
      </c>
      <c r="I2" s="243">
        <f t="shared" si="0"/>
        <v>202309</v>
      </c>
      <c r="J2" s="243">
        <f t="shared" si="0"/>
        <v>202312</v>
      </c>
      <c r="K2" s="243">
        <f t="shared" ref="K2:V2" si="1">TEXT(K50,"YYYYMM")+0</f>
        <v>202212</v>
      </c>
      <c r="L2" s="243">
        <f t="shared" si="1"/>
        <v>202309</v>
      </c>
      <c r="M2" s="243">
        <f t="shared" si="1"/>
        <v>202312</v>
      </c>
      <c r="N2" s="243">
        <f t="shared" si="1"/>
        <v>202212</v>
      </c>
      <c r="O2" s="243">
        <f t="shared" si="1"/>
        <v>202309</v>
      </c>
      <c r="P2" s="243">
        <f t="shared" si="1"/>
        <v>202312</v>
      </c>
      <c r="Q2" s="243">
        <f t="shared" si="1"/>
        <v>202212</v>
      </c>
      <c r="R2" s="243">
        <f t="shared" si="1"/>
        <v>202309</v>
      </c>
      <c r="S2" s="243">
        <f t="shared" si="1"/>
        <v>202312</v>
      </c>
      <c r="T2" s="243">
        <f t="shared" si="1"/>
        <v>202212</v>
      </c>
      <c r="U2" s="243">
        <f t="shared" si="1"/>
        <v>202309</v>
      </c>
      <c r="V2" s="243">
        <f t="shared" si="1"/>
        <v>202312</v>
      </c>
      <c r="W2" s="243"/>
      <c r="AA2" s="243"/>
    </row>
    <row r="3" spans="1:27" s="170" customFormat="1" ht="40.35" customHeight="1" thickTop="1">
      <c r="A3" s="245">
        <f>DATE(LEFT(A2,4),RIGHT(A2,2),1)</f>
        <v>45261</v>
      </c>
      <c r="C3" s="32"/>
      <c r="D3" s="525" t="s">
        <v>4543</v>
      </c>
      <c r="E3" s="525"/>
      <c r="F3" s="525"/>
      <c r="G3" s="525"/>
      <c r="H3" s="525"/>
      <c r="I3" s="525"/>
      <c r="J3" s="525"/>
      <c r="K3" s="525"/>
      <c r="L3" s="525"/>
      <c r="M3" s="525"/>
      <c r="N3" s="525"/>
      <c r="O3" s="525"/>
      <c r="P3" s="525"/>
      <c r="Q3" s="525"/>
      <c r="R3" s="525"/>
      <c r="S3" s="525"/>
      <c r="T3" s="525"/>
      <c r="U3" s="525"/>
      <c r="V3" s="525"/>
      <c r="W3" s="525"/>
      <c r="X3" s="525"/>
      <c r="Y3" s="525"/>
      <c r="Z3" s="525"/>
      <c r="AA3" s="32"/>
    </row>
    <row r="4" spans="1:27" s="9" customFormat="1" ht="40.35" customHeight="1" thickBot="1">
      <c r="C4" s="8"/>
      <c r="D4" s="526" t="s">
        <v>4493</v>
      </c>
      <c r="E4" s="526"/>
      <c r="F4" s="526"/>
      <c r="G4" s="526"/>
      <c r="H4" s="526"/>
      <c r="I4" s="526"/>
      <c r="J4" s="526"/>
      <c r="K4" s="526"/>
      <c r="L4" s="526"/>
      <c r="M4" s="526"/>
      <c r="N4" s="526"/>
      <c r="O4" s="526"/>
      <c r="P4" s="526"/>
      <c r="Q4" s="526"/>
      <c r="R4" s="526"/>
      <c r="S4" s="526"/>
      <c r="T4" s="526"/>
      <c r="U4" s="526"/>
      <c r="V4" s="526"/>
      <c r="W4" s="526"/>
      <c r="X4" s="526"/>
      <c r="Y4" s="526"/>
      <c r="Z4" s="526"/>
      <c r="AA4" s="8"/>
    </row>
    <row r="5" spans="1:27" s="5" customFormat="1" ht="15" customHeight="1" thickTop="1">
      <c r="C5" s="4"/>
      <c r="D5" s="540"/>
      <c r="E5" s="541"/>
      <c r="F5" s="541"/>
      <c r="G5" s="541"/>
      <c r="H5" s="541"/>
      <c r="I5" s="541"/>
      <c r="J5" s="541"/>
      <c r="K5" s="541"/>
      <c r="L5" s="541"/>
      <c r="M5" s="541"/>
      <c r="N5" s="541"/>
      <c r="O5" s="541"/>
      <c r="P5" s="541"/>
      <c r="Q5" s="541"/>
      <c r="R5" s="541"/>
      <c r="S5" s="541"/>
      <c r="T5" s="541"/>
      <c r="U5" s="541"/>
      <c r="V5" s="541"/>
      <c r="W5" s="541"/>
      <c r="X5" s="541"/>
      <c r="Y5" s="541"/>
      <c r="Z5" s="541"/>
      <c r="AA5" s="4"/>
    </row>
    <row r="6" spans="1:27" s="2" customFormat="1" ht="40.35" customHeight="1">
      <c r="C6"/>
      <c r="D6"/>
      <c r="E6" s="180"/>
      <c r="G6"/>
      <c r="H6"/>
      <c r="J6"/>
      <c r="K6"/>
      <c r="M6"/>
      <c r="N6"/>
      <c r="O6" s="181"/>
      <c r="P6" s="181"/>
      <c r="Q6" s="181"/>
      <c r="R6" s="181"/>
      <c r="S6" s="181"/>
      <c r="T6" s="181"/>
      <c r="U6" s="181"/>
      <c r="V6" s="181"/>
      <c r="W6" s="181"/>
      <c r="X6" s="181"/>
      <c r="Y6" s="181"/>
      <c r="Z6" s="181"/>
      <c r="AA6" s="207"/>
    </row>
    <row r="7" spans="1:27" s="2" customFormat="1" ht="15" customHeight="1">
      <c r="B7" s="1"/>
      <c r="C7" s="171"/>
      <c r="D7" s="182"/>
      <c r="E7" s="182"/>
      <c r="F7" s="182"/>
      <c r="G7" s="182"/>
      <c r="H7" s="533" t="s">
        <v>5220</v>
      </c>
      <c r="I7" s="534"/>
      <c r="J7" s="534"/>
      <c r="K7" s="534"/>
      <c r="L7" s="534"/>
      <c r="M7" s="534"/>
      <c r="N7" s="534"/>
      <c r="O7" s="534"/>
      <c r="P7" s="534"/>
      <c r="Q7" s="534"/>
      <c r="R7" s="534"/>
      <c r="S7" s="534"/>
      <c r="T7" s="534"/>
      <c r="U7" s="534"/>
      <c r="V7" s="534"/>
      <c r="W7"/>
      <c r="X7"/>
      <c r="Y7"/>
      <c r="Z7"/>
      <c r="AA7"/>
    </row>
    <row r="8" spans="1:27" s="2" customFormat="1" ht="15" customHeight="1">
      <c r="C8" s="1"/>
      <c r="D8" s="182"/>
      <c r="E8" s="182"/>
      <c r="F8" s="182"/>
      <c r="G8" s="182"/>
      <c r="H8" s="533"/>
      <c r="I8" s="534"/>
      <c r="J8" s="534"/>
      <c r="K8" s="534"/>
      <c r="L8" s="534"/>
      <c r="M8" s="534"/>
      <c r="N8" s="534"/>
      <c r="O8" s="534"/>
      <c r="P8" s="534"/>
      <c r="Q8" s="534"/>
      <c r="R8" s="534"/>
      <c r="S8" s="534"/>
      <c r="T8" s="534"/>
      <c r="U8" s="534"/>
      <c r="V8" s="534"/>
      <c r="W8"/>
      <c r="X8"/>
      <c r="Y8"/>
      <c r="Z8"/>
      <c r="AA8"/>
    </row>
    <row r="9" spans="1:27" s="2" customFormat="1" ht="15" customHeight="1">
      <c r="C9" s="1"/>
      <c r="D9" s="532" t="s">
        <v>2475</v>
      </c>
      <c r="E9" s="183"/>
      <c r="F9" s="183"/>
      <c r="G9" s="183"/>
      <c r="H9" s="533"/>
      <c r="I9" s="534"/>
      <c r="J9" s="534"/>
      <c r="K9" s="534"/>
      <c r="L9" s="534"/>
      <c r="M9" s="534"/>
      <c r="N9" s="534"/>
      <c r="O9" s="534"/>
      <c r="P9" s="534"/>
      <c r="Q9" s="534"/>
      <c r="R9" s="534"/>
      <c r="S9" s="534"/>
      <c r="T9" s="534"/>
      <c r="U9" s="534"/>
      <c r="V9" s="534"/>
      <c r="W9"/>
      <c r="X9"/>
      <c r="Y9"/>
      <c r="Z9"/>
      <c r="AA9"/>
    </row>
    <row r="10" spans="1:27" s="2" customFormat="1" ht="49.35" customHeight="1">
      <c r="C10" s="1"/>
      <c r="D10" s="532"/>
      <c r="E10" s="535" t="s">
        <v>4494</v>
      </c>
      <c r="F10" s="535"/>
      <c r="G10" s="536"/>
      <c r="H10" s="537" t="s">
        <v>4495</v>
      </c>
      <c r="I10" s="535"/>
      <c r="J10" s="538"/>
      <c r="K10" s="539" t="s">
        <v>4496</v>
      </c>
      <c r="L10" s="535"/>
      <c r="M10" s="538"/>
      <c r="N10" s="539" t="s">
        <v>4497</v>
      </c>
      <c r="O10" s="535"/>
      <c r="P10" s="538"/>
      <c r="Q10" s="539" t="s">
        <v>4498</v>
      </c>
      <c r="R10" s="535"/>
      <c r="S10" s="538"/>
      <c r="T10" s="539" t="s">
        <v>4499</v>
      </c>
      <c r="U10" s="535"/>
      <c r="V10" s="535"/>
      <c r="W10"/>
      <c r="X10"/>
      <c r="Y10"/>
      <c r="Z10"/>
    </row>
    <row r="11" spans="1:27" s="5" customFormat="1" ht="18.75" customHeight="1">
      <c r="C11" s="1"/>
      <c r="D11" s="177"/>
      <c r="E11" s="246">
        <f>EOMONTH($A$3,-12)</f>
        <v>44926</v>
      </c>
      <c r="F11" s="246">
        <f>EOMONTH($A$3,-3)</f>
        <v>45199</v>
      </c>
      <c r="G11" s="246">
        <f>EOMONTH($A$3,0)</f>
        <v>45291</v>
      </c>
      <c r="H11" s="216">
        <f>EOMONTH($A$3,-12)</f>
        <v>44926</v>
      </c>
      <c r="I11" s="216">
        <f>EOMONTH($A$3,-3)</f>
        <v>45199</v>
      </c>
      <c r="J11" s="217">
        <f>EOMONTH($A$3,0)</f>
        <v>45291</v>
      </c>
      <c r="K11" s="216">
        <f>EOMONTH($A$3,-12)</f>
        <v>44926</v>
      </c>
      <c r="L11" s="216">
        <f>EOMONTH($A$3,-3)</f>
        <v>45199</v>
      </c>
      <c r="M11" s="217">
        <f>EOMONTH($A$3,0)</f>
        <v>45291</v>
      </c>
      <c r="N11" s="216">
        <f>EOMONTH($A$3,-12)</f>
        <v>44926</v>
      </c>
      <c r="O11" s="216">
        <f>EOMONTH($A$3,-3)</f>
        <v>45199</v>
      </c>
      <c r="P11" s="217">
        <f>EOMONTH($A$3,0)</f>
        <v>45291</v>
      </c>
      <c r="Q11" s="216">
        <f>EOMONTH($A$3,-12)</f>
        <v>44926</v>
      </c>
      <c r="R11" s="216">
        <f>EOMONTH($A$3,-3)</f>
        <v>45199</v>
      </c>
      <c r="S11" s="217">
        <f>EOMONTH($A$3,0)</f>
        <v>45291</v>
      </c>
      <c r="T11" s="216">
        <f>EOMONTH($A$3,-12)</f>
        <v>44926</v>
      </c>
      <c r="U11" s="216">
        <f>EOMONTH($A$3,-3)</f>
        <v>45199</v>
      </c>
      <c r="V11" s="218">
        <f>EOMONTH($A$3,0)</f>
        <v>45291</v>
      </c>
      <c r="W11" s="13"/>
    </row>
    <row r="12" spans="1:27" s="2" customFormat="1" ht="18.75" customHeight="1">
      <c r="A12" s="2">
        <v>1</v>
      </c>
      <c r="B12" s="1" t="s">
        <v>13</v>
      </c>
      <c r="C12"/>
      <c r="D12" s="204" t="s">
        <v>13</v>
      </c>
      <c r="E12" s="247">
        <f>IFERROR(INDEX('Data Annex'!$K$1:$BS$4779,MATCH(E$1&amp;"|"&amp;$B12,'Data Annex'!$K$1:$K$4779,0),MATCH(E$2,'Data Annex'!$K$1:$BS$1,0)),"")</f>
        <v>625.34696550083993</v>
      </c>
      <c r="F12" s="247">
        <f>IFERROR(INDEX('Data Annex'!$K$1:$BS$4779,MATCH(F$1&amp;"|"&amp;$B12,'Data Annex'!$K$1:$K$4779,0),MATCH(F$2,'Data Annex'!$K$1:$BS$1,0)),"")</f>
        <v>629.84681171859995</v>
      </c>
      <c r="G12" s="248">
        <f>IFERROR(INDEX('Data Annex'!$K$1:$BS$4779,MATCH(G$1&amp;"|"&amp;$B12,'Data Annex'!$K$1:$K$4779,0),MATCH(G$2,'Data Annex'!$K$1:$BS$1,0)),"")</f>
        <v>611.24744948960995</v>
      </c>
      <c r="H12" s="249">
        <f>IFERROR(INDEX('Data Annex'!$K$1:$BS$4779,MATCH(H$1&amp;"|"&amp;$B12,'Data Annex'!$K$1:$K$4779,0),MATCH(H$2,'Data Annex'!$K$1:$BS$1,0)),"")</f>
        <v>192.22161063931</v>
      </c>
      <c r="I12" s="249">
        <f>IFERROR(INDEX('Data Annex'!$K$1:$BS$4779,MATCH(I$1&amp;"|"&amp;$B12,'Data Annex'!$K$1:$K$4779,0),MATCH(I$2,'Data Annex'!$K$1:$BS$1,0)),"")</f>
        <v>191.36173071741001</v>
      </c>
      <c r="J12" s="250">
        <f>IFERROR(INDEX('Data Annex'!$K$1:$BS$4779,MATCH(J$1&amp;"|"&amp;$B12,'Data Annex'!$K$1:$K$4779,0),MATCH(J$2,'Data Annex'!$K$1:$BS$1,0)),"")</f>
        <v>190.97518999651999</v>
      </c>
      <c r="K12" s="249">
        <f>IFERROR(INDEX('Data Annex'!$K$1:$BS$4779,MATCH(K$1&amp;"|"&amp;$B12,'Data Annex'!$K$1:$K$4779,0),MATCH(K$2,'Data Annex'!$K$1:$BS$1,0)),"")</f>
        <v>138.73842652252003</v>
      </c>
      <c r="L12" s="249">
        <f>IFERROR(INDEX('Data Annex'!$K$1:$BS$4779,MATCH(L$1&amp;"|"&amp;$B12,'Data Annex'!$K$1:$K$4779,0),MATCH(L$2,'Data Annex'!$K$1:$BS$1,0)),"")</f>
        <v>139.32319684689003</v>
      </c>
      <c r="M12" s="250">
        <f>IFERROR(INDEX('Data Annex'!$K$1:$BS$4779,MATCH(M$1&amp;"|"&amp;$B12,'Data Annex'!$K$1:$K$4779,0),MATCH(M$2,'Data Annex'!$K$1:$BS$1,0)),"")</f>
        <v>138.98180221413998</v>
      </c>
      <c r="N12" s="249">
        <f>IFERROR(INDEX('Data Annex'!$K$1:$BS$4779,MATCH(N$1&amp;"|"&amp;$B12,'Data Annex'!$K$1:$K$4779,0),MATCH(N$2,'Data Annex'!$K$1:$BS$1,0)),"")</f>
        <v>222.51677634472</v>
      </c>
      <c r="O12" s="249">
        <f>IFERROR(INDEX('Data Annex'!$K$1:$BS$4779,MATCH(O$1&amp;"|"&amp;$B12,'Data Annex'!$K$1:$K$4779,0),MATCH(O$2,'Data Annex'!$K$1:$BS$1,0)),"")</f>
        <v>225.11918375325001</v>
      </c>
      <c r="P12" s="250">
        <f>IFERROR(INDEX('Data Annex'!$K$1:$BS$4779,MATCH(P$1&amp;"|"&amp;$B12,'Data Annex'!$K$1:$K$4779,0),MATCH(P$2,'Data Annex'!$K$1:$BS$1,0)),"")</f>
        <v>224.76234643883001</v>
      </c>
      <c r="Q12" s="249">
        <f>IFERROR(INDEX('Data Annex'!$K$1:$BS$4779,MATCH(Q$1&amp;"|"&amp;$B12,'Data Annex'!$K$1:$K$4779,0),MATCH(Q$2,'Data Annex'!$K$1:$BS$1,0)),"")</f>
        <v>77.852810584089994</v>
      </c>
      <c r="R12" s="249">
        <f>IFERROR(INDEX('Data Annex'!$K$1:$BS$4779,MATCH(R$1&amp;"|"&amp;$B12,'Data Annex'!$K$1:$K$4779,0),MATCH(R$2,'Data Annex'!$K$1:$BS$1,0)),"")</f>
        <v>84.848369710200018</v>
      </c>
      <c r="S12" s="250">
        <f>IFERROR(INDEX('Data Annex'!$K$1:$BS$4779,MATCH(S$1&amp;"|"&amp;$B12,'Data Annex'!$K$1:$K$4779,0),MATCH(S$2,'Data Annex'!$K$1:$BS$1,0)),"")</f>
        <v>84.152735888089978</v>
      </c>
      <c r="T12" s="249">
        <f>IFERROR(INDEX('Data Annex'!$K$1:$BS$4779,MATCH(T$1&amp;"|"&amp;$B12,'Data Annex'!$K$1:$K$4779,0),MATCH(T$2,'Data Annex'!$K$1:$BS$1,0)),"")</f>
        <v>65.438674749320001</v>
      </c>
      <c r="U12" s="249">
        <f>IFERROR(INDEX('Data Annex'!$K$1:$BS$4779,MATCH(U$1&amp;"|"&amp;$B12,'Data Annex'!$K$1:$K$4779,0),MATCH(U$2,'Data Annex'!$K$1:$BS$1,0)),"")</f>
        <v>67.782232770160007</v>
      </c>
      <c r="V12" s="250">
        <f>IFERROR(INDEX('Data Annex'!$K$1:$BS$4779,MATCH(V$1&amp;"|"&amp;$B12,'Data Annex'!$K$1:$K$4779,0),MATCH(V$2,'Data Annex'!$K$1:$BS$1,0)),"")</f>
        <v>68.900996709279994</v>
      </c>
      <c r="W12"/>
    </row>
    <row r="13" spans="1:27" s="2" customFormat="1" ht="18.75" customHeight="1">
      <c r="A13" s="2">
        <v>2</v>
      </c>
      <c r="B13" s="1" t="s">
        <v>14</v>
      </c>
      <c r="C13"/>
      <c r="D13" s="204" t="s">
        <v>14</v>
      </c>
      <c r="E13" s="251">
        <f>IFERROR(INDEX('Data Annex'!$K$1:$BS$4779,MATCH(E$1&amp;"|"&amp;$B13,'Data Annex'!$K$1:$K$4779,0),MATCH(E$2,'Data Annex'!$K$1:$BS$1,0)),"")</f>
        <v>965.29039008798884</v>
      </c>
      <c r="F13" s="251">
        <f>IFERROR(INDEX('Data Annex'!$K$1:$BS$4779,MATCH(F$1&amp;"|"&amp;$B13,'Data Annex'!$K$1:$K$4779,0),MATCH(F$2,'Data Annex'!$K$1:$BS$1,0)),"")</f>
        <v>851.92061719869344</v>
      </c>
      <c r="G13" s="252">
        <f>IFERROR(INDEX('Data Annex'!$K$1:$BS$4779,MATCH(G$1&amp;"|"&amp;$B13,'Data Annex'!$K$1:$K$4779,0),MATCH(G$2,'Data Annex'!$K$1:$BS$1,0)),"")</f>
        <v>828.78899279684651</v>
      </c>
      <c r="H13" s="253">
        <f>IFERROR(INDEX('Data Annex'!$K$1:$BS$4779,MATCH(H$1&amp;"|"&amp;$B13,'Data Annex'!$K$1:$K$4779,0),MATCH(H$2,'Data Annex'!$K$1:$BS$1,0)),"")</f>
        <v>347.65031746706006</v>
      </c>
      <c r="I13" s="253">
        <f>IFERROR(INDEX('Data Annex'!$K$1:$BS$4779,MATCH(I$1&amp;"|"&amp;$B13,'Data Annex'!$K$1:$K$4779,0),MATCH(I$2,'Data Annex'!$K$1:$BS$1,0)),"")</f>
        <v>308.29605402908004</v>
      </c>
      <c r="J13" s="254">
        <f>IFERROR(INDEX('Data Annex'!$K$1:$BS$4779,MATCH(J$1&amp;"|"&amp;$B13,'Data Annex'!$K$1:$K$4779,0),MATCH(J$2,'Data Annex'!$K$1:$BS$1,0)),"")</f>
        <v>310.53385003108002</v>
      </c>
      <c r="K13" s="253">
        <f>IFERROR(INDEX('Data Annex'!$K$1:$BS$4779,MATCH(K$1&amp;"|"&amp;$B13,'Data Annex'!$K$1:$K$4779,0),MATCH(K$2,'Data Annex'!$K$1:$BS$1,0)),"")</f>
        <v>302.36244269144663</v>
      </c>
      <c r="L13" s="253">
        <f>IFERROR(INDEX('Data Annex'!$K$1:$BS$4779,MATCH(L$1&amp;"|"&amp;$B13,'Data Annex'!$K$1:$K$4779,0),MATCH(L$2,'Data Annex'!$K$1:$BS$1,0)),"")</f>
        <v>266.18296811688998</v>
      </c>
      <c r="M13" s="254">
        <f>IFERROR(INDEX('Data Annex'!$K$1:$BS$4779,MATCH(M$1&amp;"|"&amp;$B13,'Data Annex'!$K$1:$K$4779,0),MATCH(M$2,'Data Annex'!$K$1:$BS$1,0)),"")</f>
        <v>268.10844212118985</v>
      </c>
      <c r="N13" s="253">
        <f>IFERROR(INDEX('Data Annex'!$K$1:$BS$4779,MATCH(N$1&amp;"|"&amp;$B13,'Data Annex'!$K$1:$K$4779,0),MATCH(N$2,'Data Annex'!$K$1:$BS$1,0)),"")</f>
        <v>301.88974697709602</v>
      </c>
      <c r="O13" s="253">
        <f>IFERROR(INDEX('Data Annex'!$K$1:$BS$4779,MATCH(O$1&amp;"|"&amp;$B13,'Data Annex'!$K$1:$K$4779,0),MATCH(O$2,'Data Annex'!$K$1:$BS$1,0)),"")</f>
        <v>257.19337841929996</v>
      </c>
      <c r="P13" s="254">
        <f>IFERROR(INDEX('Data Annex'!$K$1:$BS$4779,MATCH(P$1&amp;"|"&amp;$B13,'Data Annex'!$K$1:$K$4779,0),MATCH(P$2,'Data Annex'!$K$1:$BS$1,0)),"")</f>
        <v>256.64419711246029</v>
      </c>
      <c r="Q13" s="253">
        <f>IFERROR(INDEX('Data Annex'!$K$1:$BS$4779,MATCH(Q$1&amp;"|"&amp;$B13,'Data Annex'!$K$1:$K$4779,0),MATCH(Q$2,'Data Annex'!$K$1:$BS$1,0)),"")</f>
        <v>144.35068943260998</v>
      </c>
      <c r="R13" s="253">
        <f>IFERROR(INDEX('Data Annex'!$K$1:$BS$4779,MATCH(R$1&amp;"|"&amp;$B13,'Data Annex'!$K$1:$K$4779,0),MATCH(R$2,'Data Annex'!$K$1:$BS$1,0)),"")</f>
        <v>129.18400117529001</v>
      </c>
      <c r="S13" s="254">
        <f>IFERROR(INDEX('Data Annex'!$K$1:$BS$4779,MATCH(S$1&amp;"|"&amp;$B13,'Data Annex'!$K$1:$K$4779,0),MATCH(S$2,'Data Annex'!$K$1:$BS$1,0)),"")</f>
        <v>128.92751593353998</v>
      </c>
      <c r="T13" s="253">
        <f>IFERROR(INDEX('Data Annex'!$K$1:$BS$4779,MATCH(T$1&amp;"|"&amp;$B13,'Data Annex'!$K$1:$K$4779,0),MATCH(T$2,'Data Annex'!$K$1:$BS$1,0)),"")</f>
        <v>83.322933937439998</v>
      </c>
      <c r="U13" s="253">
        <f>IFERROR(INDEX('Data Annex'!$K$1:$BS$4779,MATCH(U$1&amp;"|"&amp;$B13,'Data Annex'!$K$1:$K$4779,0),MATCH(U$2,'Data Annex'!$K$1:$BS$1,0)),"")</f>
        <v>71.52396499595001</v>
      </c>
      <c r="V13" s="254">
        <f>IFERROR(INDEX('Data Annex'!$K$1:$BS$4779,MATCH(V$1&amp;"|"&amp;$B13,'Data Annex'!$K$1:$K$4779,0),MATCH(V$2,'Data Annex'!$K$1:$BS$1,0)),"")</f>
        <v>74.740124175610006</v>
      </c>
      <c r="W13"/>
    </row>
    <row r="14" spans="1:27" s="2" customFormat="1" ht="18.75" customHeight="1">
      <c r="A14" s="2">
        <v>3</v>
      </c>
      <c r="B14" s="1" t="s">
        <v>92</v>
      </c>
      <c r="C14"/>
      <c r="D14" s="204" t="s">
        <v>92</v>
      </c>
      <c r="E14" s="247">
        <f>IFERROR(INDEX('Data Annex'!$K$1:$BS$4779,MATCH(E$1&amp;"|"&amp;$B14,'Data Annex'!$K$1:$K$4779,0),MATCH(E$2,'Data Annex'!$K$1:$BS$1,0)),"")</f>
        <v>32.086844769403825</v>
      </c>
      <c r="F14" s="247">
        <f>IFERROR(INDEX('Data Annex'!$K$1:$BS$4779,MATCH(F$1&amp;"|"&amp;$B14,'Data Annex'!$K$1:$K$4779,0),MATCH(F$2,'Data Annex'!$K$1:$BS$1,0)),"")</f>
        <v>41.121902546272629</v>
      </c>
      <c r="G14" s="248">
        <f>IFERROR(INDEX('Data Annex'!$K$1:$BS$4779,MATCH(G$1&amp;"|"&amp;$B14,'Data Annex'!$K$1:$K$4779,0),MATCH(G$2,'Data Annex'!$K$1:$BS$1,0)),"")</f>
        <v>42.499708047857645</v>
      </c>
      <c r="H14" s="249">
        <f>IFERROR(INDEX('Data Annex'!$K$1:$BS$4779,MATCH(H$1&amp;"|"&amp;$B14,'Data Annex'!$K$1:$K$4779,0),MATCH(H$2,'Data Annex'!$K$1:$BS$1,0)),"")</f>
        <v>10.153358216586565</v>
      </c>
      <c r="I14" s="249">
        <f>IFERROR(INDEX('Data Annex'!$K$1:$BS$4779,MATCH(I$1&amp;"|"&amp;$B14,'Data Annex'!$K$1:$K$4779,0),MATCH(I$2,'Data Annex'!$K$1:$BS$1,0)),"")</f>
        <v>13.407949176807444</v>
      </c>
      <c r="J14" s="250">
        <f>IFERROR(INDEX('Data Annex'!$K$1:$BS$4779,MATCH(J$1&amp;"|"&amp;$B14,'Data Annex'!$K$1:$K$4779,0),MATCH(J$2,'Data Annex'!$K$1:$BS$1,0)),"")</f>
        <v>13.997398507004808</v>
      </c>
      <c r="K14" s="249">
        <f>IFERROR(INDEX('Data Annex'!$K$1:$BS$4779,MATCH(K$1&amp;"|"&amp;$B14,'Data Annex'!$K$1:$K$4779,0),MATCH(K$2,'Data Annex'!$K$1:$BS$1,0)),"")</f>
        <v>4.9300695367624501</v>
      </c>
      <c r="L14" s="249">
        <f>IFERROR(INDEX('Data Annex'!$K$1:$BS$4779,MATCH(L$1&amp;"|"&amp;$B14,'Data Annex'!$K$1:$K$4779,0),MATCH(L$2,'Data Annex'!$K$1:$BS$1,0)),"")</f>
        <v>6.8120267921055335</v>
      </c>
      <c r="M14" s="250">
        <f>IFERROR(INDEX('Data Annex'!$K$1:$BS$4779,MATCH(M$1&amp;"|"&amp;$B14,'Data Annex'!$K$1:$K$4779,0),MATCH(M$2,'Data Annex'!$K$1:$BS$1,0)),"")</f>
        <v>7.2708462010430495</v>
      </c>
      <c r="N14" s="249">
        <f>IFERROR(INDEX('Data Annex'!$K$1:$BS$4779,MATCH(N$1&amp;"|"&amp;$B14,'Data Annex'!$K$1:$K$4779,0),MATCH(N$2,'Data Annex'!$K$1:$BS$1,0)),"")</f>
        <v>11.231544125166172</v>
      </c>
      <c r="O14" s="249">
        <f>IFERROR(INDEX('Data Annex'!$K$1:$BS$4779,MATCH(O$1&amp;"|"&amp;$B14,'Data Annex'!$K$1:$K$4779,0),MATCH(O$2,'Data Annex'!$K$1:$BS$1,0)),"")</f>
        <v>14.395740362000204</v>
      </c>
      <c r="P14" s="250">
        <f>IFERROR(INDEX('Data Annex'!$K$1:$BS$4779,MATCH(P$1&amp;"|"&amp;$B14,'Data Annex'!$K$1:$K$4779,0),MATCH(P$2,'Data Annex'!$K$1:$BS$1,0)),"")</f>
        <v>14.596509356784946</v>
      </c>
      <c r="Q14" s="249">
        <f>IFERROR(INDEX('Data Annex'!$K$1:$BS$4779,MATCH(Q$1&amp;"|"&amp;$B14,'Data Annex'!$K$1:$K$4779,0),MATCH(Q$2,'Data Annex'!$K$1:$BS$1,0)),"")</f>
        <v>6.1663007464975976</v>
      </c>
      <c r="R14" s="249">
        <f>IFERROR(INDEX('Data Annex'!$K$1:$BS$4779,MATCH(R$1&amp;"|"&amp;$B14,'Data Annex'!$K$1:$K$4779,0),MATCH(R$2,'Data Annex'!$K$1:$BS$1,0)),"")</f>
        <v>7.6491057367829027</v>
      </c>
      <c r="S14" s="250">
        <f>IFERROR(INDEX('Data Annex'!$K$1:$BS$4779,MATCH(S$1&amp;"|"&amp;$B14,'Data Annex'!$K$1:$K$4779,0),MATCH(S$2,'Data Annex'!$K$1:$BS$1,0)),"")</f>
        <v>7.749526025155947</v>
      </c>
      <c r="T14" s="249">
        <f>IFERROR(INDEX('Data Annex'!$K$1:$BS$4779,MATCH(T$1&amp;"|"&amp;$B14,'Data Annex'!$K$1:$K$4779,0),MATCH(T$2,'Data Annex'!$K$1:$BS$1,0)),"")</f>
        <v>4.9800434604765318</v>
      </c>
      <c r="U14" s="249">
        <f>IFERROR(INDEX('Data Annex'!$K$1:$BS$4779,MATCH(U$1&amp;"|"&amp;$B14,'Data Annex'!$K$1:$K$4779,0),MATCH(U$2,'Data Annex'!$K$1:$BS$1,0)),"")</f>
        <v>6.3953282544227426</v>
      </c>
      <c r="V14" s="250">
        <f>IFERROR(INDEX('Data Annex'!$K$1:$BS$4779,MATCH(V$1&amp;"|"&amp;$B14,'Data Annex'!$K$1:$K$4779,0),MATCH(V$2,'Data Annex'!$K$1:$BS$1,0)),"")</f>
        <v>6.4866734839963192</v>
      </c>
      <c r="W14"/>
    </row>
    <row r="15" spans="1:27" s="2" customFormat="1" ht="18.75" customHeight="1">
      <c r="A15" s="2">
        <v>4</v>
      </c>
      <c r="B15" s="1" t="s">
        <v>15</v>
      </c>
      <c r="C15"/>
      <c r="D15" s="204" t="s">
        <v>15</v>
      </c>
      <c r="E15" s="251">
        <f>IFERROR(INDEX('Data Annex'!$K$1:$BS$4779,MATCH(E$1&amp;"|"&amp;$B15,'Data Annex'!$K$1:$K$4779,0),MATCH(E$2,'Data Annex'!$K$1:$BS$1,0)),"")</f>
        <v>35.14071853435</v>
      </c>
      <c r="F15" s="251">
        <f>IFERROR(INDEX('Data Annex'!$K$1:$BS$4779,MATCH(F$1&amp;"|"&amp;$B15,'Data Annex'!$K$1:$K$4779,0),MATCH(F$2,'Data Annex'!$K$1:$BS$1,0)),"")</f>
        <v>35.031830073000002</v>
      </c>
      <c r="G15" s="252">
        <f>IFERROR(INDEX('Data Annex'!$K$1:$BS$4779,MATCH(G$1&amp;"|"&amp;$B15,'Data Annex'!$K$1:$K$4779,0),MATCH(G$2,'Data Annex'!$K$1:$BS$1,0)),"")</f>
        <v>35.378811597000002</v>
      </c>
      <c r="H15" s="253">
        <f>IFERROR(INDEX('Data Annex'!$K$1:$BS$4779,MATCH(H$1&amp;"|"&amp;$B15,'Data Annex'!$K$1:$K$4779,0),MATCH(H$2,'Data Annex'!$K$1:$BS$1,0)),"")</f>
        <v>8.349337653800001</v>
      </c>
      <c r="I15" s="253">
        <f>IFERROR(INDEX('Data Annex'!$K$1:$BS$4779,MATCH(I$1&amp;"|"&amp;$B15,'Data Annex'!$K$1:$K$4779,0),MATCH(I$2,'Data Annex'!$K$1:$BS$1,0)),"")</f>
        <v>8.3272170190000008</v>
      </c>
      <c r="J15" s="254">
        <f>IFERROR(INDEX('Data Annex'!$K$1:$BS$4779,MATCH(J$1&amp;"|"&amp;$B15,'Data Annex'!$K$1:$K$4779,0),MATCH(J$2,'Data Annex'!$K$1:$BS$1,0)),"")</f>
        <v>8.3125516589999986</v>
      </c>
      <c r="K15" s="253">
        <f>IFERROR(INDEX('Data Annex'!$K$1:$BS$4779,MATCH(K$1&amp;"|"&amp;$B15,'Data Annex'!$K$1:$K$4779,0),MATCH(K$2,'Data Annex'!$K$1:$BS$1,0)),"")</f>
        <v>6.4996892260000001</v>
      </c>
      <c r="L15" s="253">
        <f>IFERROR(INDEX('Data Annex'!$K$1:$BS$4779,MATCH(L$1&amp;"|"&amp;$B15,'Data Annex'!$K$1:$K$4779,0),MATCH(L$2,'Data Annex'!$K$1:$BS$1,0)),"")</f>
        <v>6.4923004090000003</v>
      </c>
      <c r="M15" s="254">
        <f>IFERROR(INDEX('Data Annex'!$K$1:$BS$4779,MATCH(M$1&amp;"|"&amp;$B15,'Data Annex'!$K$1:$K$4779,0),MATCH(M$2,'Data Annex'!$K$1:$BS$1,0)),"")</f>
        <v>6.4771987040000001</v>
      </c>
      <c r="N15" s="253">
        <f>IFERROR(INDEX('Data Annex'!$K$1:$BS$4779,MATCH(N$1&amp;"|"&amp;$B15,'Data Annex'!$K$1:$K$4779,0),MATCH(N$2,'Data Annex'!$K$1:$BS$1,0)),"")</f>
        <v>7.6903512340000004</v>
      </c>
      <c r="O15" s="253">
        <f>IFERROR(INDEX('Data Annex'!$K$1:$BS$4779,MATCH(O$1&amp;"|"&amp;$B15,'Data Annex'!$K$1:$K$4779,0),MATCH(O$2,'Data Annex'!$K$1:$BS$1,0)),"")</f>
        <v>7.6314861870000001</v>
      </c>
      <c r="P15" s="254">
        <f>IFERROR(INDEX('Data Annex'!$K$1:$BS$4779,MATCH(P$1&amp;"|"&amp;$B15,'Data Annex'!$K$1:$K$4779,0),MATCH(P$2,'Data Annex'!$K$1:$BS$1,0)),"")</f>
        <v>7.4898057910000002</v>
      </c>
      <c r="Q15" s="253">
        <f>IFERROR(INDEX('Data Annex'!$K$1:$BS$4779,MATCH(Q$1&amp;"|"&amp;$B15,'Data Annex'!$K$1:$K$4779,0),MATCH(Q$2,'Data Annex'!$K$1:$BS$1,0)),"")</f>
        <v>5.5286805689999996</v>
      </c>
      <c r="R15" s="253">
        <f>IFERROR(INDEX('Data Annex'!$K$1:$BS$4779,MATCH(R$1&amp;"|"&amp;$B15,'Data Annex'!$K$1:$K$4779,0),MATCH(R$2,'Data Annex'!$K$1:$BS$1,0)),"")</f>
        <v>5.1958204859999997</v>
      </c>
      <c r="S15" s="254">
        <f>IFERROR(INDEX('Data Annex'!$K$1:$BS$4779,MATCH(S$1&amp;"|"&amp;$B15,'Data Annex'!$K$1:$K$4779,0),MATCH(S$2,'Data Annex'!$K$1:$BS$1,0)),"")</f>
        <v>5.0160775510000004</v>
      </c>
      <c r="T15" s="253">
        <f>IFERROR(INDEX('Data Annex'!$K$1:$BS$4779,MATCH(T$1&amp;"|"&amp;$B15,'Data Annex'!$K$1:$K$4779,0),MATCH(T$2,'Data Annex'!$K$1:$BS$1,0)),"")</f>
        <v>5.5614406689999996</v>
      </c>
      <c r="U15" s="253">
        <f>IFERROR(INDEX('Data Annex'!$K$1:$BS$4779,MATCH(U$1&amp;"|"&amp;$B15,'Data Annex'!$K$1:$K$4779,0),MATCH(U$2,'Data Annex'!$K$1:$BS$1,0)),"")</f>
        <v>5.2176122679999999</v>
      </c>
      <c r="V15" s="254">
        <f>IFERROR(INDEX('Data Annex'!$K$1:$BS$4779,MATCH(V$1&amp;"|"&amp;$B15,'Data Annex'!$K$1:$K$4779,0),MATCH(V$2,'Data Annex'!$K$1:$BS$1,0)),"")</f>
        <v>5.1331973719999997</v>
      </c>
      <c r="W15"/>
    </row>
    <row r="16" spans="1:27" s="7" customFormat="1" ht="18.75" customHeight="1">
      <c r="A16" s="7">
        <v>5</v>
      </c>
      <c r="B16" s="1" t="s">
        <v>91</v>
      </c>
      <c r="D16" s="204" t="s">
        <v>91</v>
      </c>
      <c r="E16" s="247">
        <f>IFERROR(INDEX('Data Annex'!$K$1:$BS$4779,MATCH(E$1&amp;"|"&amp;$B16,'Data Annex'!$K$1:$K$4779,0),MATCH(E$2,'Data Annex'!$K$1:$BS$1,0)),"")</f>
        <v>150.90068069762813</v>
      </c>
      <c r="F16" s="247">
        <f>IFERROR(INDEX('Data Annex'!$K$1:$BS$4779,MATCH(F$1&amp;"|"&amp;$B16,'Data Annex'!$K$1:$K$4779,0),MATCH(F$2,'Data Annex'!$K$1:$BS$1,0)),"")</f>
        <v>178.25731421488146</v>
      </c>
      <c r="G16" s="248">
        <f>IFERROR(INDEX('Data Annex'!$K$1:$BS$4779,MATCH(G$1&amp;"|"&amp;$B16,'Data Annex'!$K$1:$K$4779,0),MATCH(G$2,'Data Annex'!$K$1:$BS$1,0)),"")</f>
        <v>165.11074977337807</v>
      </c>
      <c r="H16" s="249">
        <f>IFERROR(INDEX('Data Annex'!$K$1:$BS$4779,MATCH(H$1&amp;"|"&amp;$B16,'Data Annex'!$K$1:$K$4779,0),MATCH(H$2,'Data Annex'!$K$1:$BS$1,0)),"")</f>
        <v>64.043570246890027</v>
      </c>
      <c r="I16" s="249">
        <f>IFERROR(INDEX('Data Annex'!$K$1:$BS$4779,MATCH(I$1&amp;"|"&amp;$B16,'Data Annex'!$K$1:$K$4779,0),MATCH(I$2,'Data Annex'!$K$1:$BS$1,0)),"")</f>
        <v>66.175608469534495</v>
      </c>
      <c r="J16" s="250">
        <f>IFERROR(INDEX('Data Annex'!$K$1:$BS$4779,MATCH(J$1&amp;"|"&amp;$B16,'Data Annex'!$K$1:$K$4779,0),MATCH(J$2,'Data Annex'!$K$1:$BS$1,0)),"")</f>
        <v>66.149248682373397</v>
      </c>
      <c r="K16" s="249">
        <f>IFERROR(INDEX('Data Annex'!$K$1:$BS$4779,MATCH(K$1&amp;"|"&amp;$B16,'Data Annex'!$K$1:$K$4779,0),MATCH(K$2,'Data Annex'!$K$1:$BS$1,0)),"")</f>
        <v>50.997473556394105</v>
      </c>
      <c r="L16" s="249">
        <f>IFERROR(INDEX('Data Annex'!$K$1:$BS$4779,MATCH(L$1&amp;"|"&amp;$B16,'Data Annex'!$K$1:$K$4779,0),MATCH(L$2,'Data Annex'!$K$1:$BS$1,0)),"")</f>
        <v>52.553894135420514</v>
      </c>
      <c r="M16" s="250">
        <f>IFERROR(INDEX('Data Annex'!$K$1:$BS$4779,MATCH(M$1&amp;"|"&amp;$B16,'Data Annex'!$K$1:$K$4779,0),MATCH(M$2,'Data Annex'!$K$1:$BS$1,0)),"")</f>
        <v>52.347328765450577</v>
      </c>
      <c r="N16" s="249">
        <f>IFERROR(INDEX('Data Annex'!$K$1:$BS$4779,MATCH(N$1&amp;"|"&amp;$B16,'Data Annex'!$K$1:$K$4779,0),MATCH(N$2,'Data Annex'!$K$1:$BS$1,0)),"")</f>
        <v>36.799484158608401</v>
      </c>
      <c r="O16" s="249">
        <f>IFERROR(INDEX('Data Annex'!$K$1:$BS$4779,MATCH(O$1&amp;"|"&amp;$B16,'Data Annex'!$K$1:$K$4779,0),MATCH(O$2,'Data Annex'!$K$1:$BS$1,0)),"")</f>
        <v>38.6553101787255</v>
      </c>
      <c r="P16" s="250">
        <f>IFERROR(INDEX('Data Annex'!$K$1:$BS$4779,MATCH(P$1&amp;"|"&amp;$B16,'Data Annex'!$K$1:$K$4779,0),MATCH(P$2,'Data Annex'!$K$1:$BS$1,0)),"")</f>
        <v>38.797581990454617</v>
      </c>
      <c r="Q16" s="249">
        <f>IFERROR(INDEX('Data Annex'!$K$1:$BS$4779,MATCH(Q$1&amp;"|"&amp;$B16,'Data Annex'!$K$1:$K$4779,0),MATCH(Q$2,'Data Annex'!$K$1:$BS$1,0)),"")</f>
        <v>15.935618062614031</v>
      </c>
      <c r="R16" s="249">
        <f>IFERROR(INDEX('Data Annex'!$K$1:$BS$4779,MATCH(R$1&amp;"|"&amp;$B16,'Data Annex'!$K$1:$K$4779,0),MATCH(R$2,'Data Annex'!$K$1:$BS$1,0)),"")</f>
        <v>20.292119314967749</v>
      </c>
      <c r="S16" s="250">
        <f>IFERROR(INDEX('Data Annex'!$K$1:$BS$4779,MATCH(S$1&amp;"|"&amp;$B16,'Data Annex'!$K$1:$K$4779,0),MATCH(S$2,'Data Annex'!$K$1:$BS$1,0)),"")</f>
        <v>20.248704569891604</v>
      </c>
      <c r="T16" s="249">
        <f>IFERROR(INDEX('Data Annex'!$K$1:$BS$4779,MATCH(T$1&amp;"|"&amp;$B16,'Data Annex'!$K$1:$K$4779,0),MATCH(T$2,'Data Annex'!$K$1:$BS$1,0)),"")</f>
        <v>15.199675099643391</v>
      </c>
      <c r="U16" s="249">
        <f>IFERROR(INDEX('Data Annex'!$K$1:$BS$4779,MATCH(U$1&amp;"|"&amp;$B16,'Data Annex'!$K$1:$K$4779,0),MATCH(U$2,'Data Annex'!$K$1:$BS$1,0)),"")</f>
        <v>16.589572960064096</v>
      </c>
      <c r="V16" s="250">
        <f>IFERROR(INDEX('Data Annex'!$K$1:$BS$4779,MATCH(V$1&amp;"|"&amp;$B16,'Data Annex'!$K$1:$K$4779,0),MATCH(V$2,'Data Annex'!$K$1:$BS$1,0)),"")</f>
        <v>16.58206662036887</v>
      </c>
      <c r="W16" s="6"/>
    </row>
    <row r="17" spans="1:23" s="2" customFormat="1" ht="18.75" customHeight="1">
      <c r="A17" s="2">
        <v>6</v>
      </c>
      <c r="B17" s="1" t="s">
        <v>16</v>
      </c>
      <c r="C17"/>
      <c r="D17" s="204" t="s">
        <v>16</v>
      </c>
      <c r="E17" s="251">
        <f>IFERROR(INDEX('Data Annex'!$K$1:$BS$4779,MATCH(E$1&amp;"|"&amp;$B17,'Data Annex'!$K$1:$K$4779,0),MATCH(E$2,'Data Annex'!$K$1:$BS$1,0)),"")</f>
        <v>2870.7021729645344</v>
      </c>
      <c r="F17" s="251">
        <f>IFERROR(INDEX('Data Annex'!$K$1:$BS$4779,MATCH(F$1&amp;"|"&amp;$B17,'Data Annex'!$K$1:$K$4779,0),MATCH(F$2,'Data Annex'!$K$1:$BS$1,0)),"")</f>
        <v>2988.1703137138929</v>
      </c>
      <c r="G17" s="252">
        <f>IFERROR(INDEX('Data Annex'!$K$1:$BS$4779,MATCH(G$1&amp;"|"&amp;$B17,'Data Annex'!$K$1:$K$4779,0),MATCH(G$2,'Data Annex'!$K$1:$BS$1,0)),"")</f>
        <v>2876.5756838862558</v>
      </c>
      <c r="H17" s="253">
        <f>IFERROR(INDEX('Data Annex'!$K$1:$BS$4779,MATCH(H$1&amp;"|"&amp;$B17,'Data Annex'!$K$1:$K$4779,0),MATCH(H$2,'Data Annex'!$K$1:$BS$1,0)),"")</f>
        <v>554.0708462388701</v>
      </c>
      <c r="I17" s="253">
        <f>IFERROR(INDEX('Data Annex'!$K$1:$BS$4779,MATCH(I$1&amp;"|"&amp;$B17,'Data Annex'!$K$1:$K$4779,0),MATCH(I$2,'Data Annex'!$K$1:$BS$1,0)),"")</f>
        <v>551.61007697777791</v>
      </c>
      <c r="J17" s="254">
        <f>IFERROR(INDEX('Data Annex'!$K$1:$BS$4779,MATCH(J$1&amp;"|"&amp;$B17,'Data Annex'!$K$1:$K$4779,0),MATCH(J$2,'Data Annex'!$K$1:$BS$1,0)),"")</f>
        <v>548.41852945079904</v>
      </c>
      <c r="K17" s="253">
        <f>IFERROR(INDEX('Data Annex'!$K$1:$BS$4779,MATCH(K$1&amp;"|"&amp;$B17,'Data Annex'!$K$1:$K$4779,0),MATCH(K$2,'Data Annex'!$K$1:$BS$1,0)),"")</f>
        <v>397.58832123815296</v>
      </c>
      <c r="L17" s="253">
        <f>IFERROR(INDEX('Data Annex'!$K$1:$BS$4779,MATCH(L$1&amp;"|"&amp;$B17,'Data Annex'!$K$1:$K$4779,0),MATCH(L$2,'Data Annex'!$K$1:$BS$1,0)),"")</f>
        <v>400.89225121662395</v>
      </c>
      <c r="M17" s="254">
        <f>IFERROR(INDEX('Data Annex'!$K$1:$BS$4779,MATCH(M$1&amp;"|"&amp;$B17,'Data Annex'!$K$1:$K$4779,0),MATCH(M$2,'Data Annex'!$K$1:$BS$1,0)),"")</f>
        <v>401.63701561023009</v>
      </c>
      <c r="N17" s="253">
        <f>IFERROR(INDEX('Data Annex'!$K$1:$BS$4779,MATCH(N$1&amp;"|"&amp;$B17,'Data Annex'!$K$1:$K$4779,0),MATCH(N$2,'Data Annex'!$K$1:$BS$1,0)),"")</f>
        <v>861.63954666996494</v>
      </c>
      <c r="O17" s="253">
        <f>IFERROR(INDEX('Data Annex'!$K$1:$BS$4779,MATCH(O$1&amp;"|"&amp;$B17,'Data Annex'!$K$1:$K$4779,0),MATCH(O$2,'Data Annex'!$K$1:$BS$1,0)),"")</f>
        <v>869.42366458985316</v>
      </c>
      <c r="P17" s="254">
        <f>IFERROR(INDEX('Data Annex'!$K$1:$BS$4779,MATCH(P$1&amp;"|"&amp;$B17,'Data Annex'!$K$1:$K$4779,0),MATCH(P$2,'Data Annex'!$K$1:$BS$1,0)),"")</f>
        <v>862.4620298507449</v>
      </c>
      <c r="Q17" s="253">
        <f>IFERROR(INDEX('Data Annex'!$K$1:$BS$4779,MATCH(Q$1&amp;"|"&amp;$B17,'Data Annex'!$K$1:$K$4779,0),MATCH(Q$2,'Data Annex'!$K$1:$BS$1,0)),"")</f>
        <v>216.98114315568048</v>
      </c>
      <c r="R17" s="253">
        <f>IFERROR(INDEX('Data Annex'!$K$1:$BS$4779,MATCH(R$1&amp;"|"&amp;$B17,'Data Annex'!$K$1:$K$4779,0),MATCH(R$2,'Data Annex'!$K$1:$BS$1,0)),"")</f>
        <v>228.01015013793509</v>
      </c>
      <c r="S17" s="254">
        <f>IFERROR(INDEX('Data Annex'!$K$1:$BS$4779,MATCH(S$1&amp;"|"&amp;$B17,'Data Annex'!$K$1:$K$4779,0),MATCH(S$2,'Data Annex'!$K$1:$BS$1,0)),"")</f>
        <v>230.3888905466894</v>
      </c>
      <c r="T17" s="253">
        <f>IFERROR(INDEX('Data Annex'!$K$1:$BS$4779,MATCH(T$1&amp;"|"&amp;$B17,'Data Annex'!$K$1:$K$4779,0),MATCH(T$2,'Data Annex'!$K$1:$BS$1,0)),"")</f>
        <v>275.39939632319539</v>
      </c>
      <c r="U17" s="253">
        <f>IFERROR(INDEX('Data Annex'!$K$1:$BS$4779,MATCH(U$1&amp;"|"&amp;$B17,'Data Annex'!$K$1:$K$4779,0),MATCH(U$2,'Data Annex'!$K$1:$BS$1,0)),"")</f>
        <v>285.02855967675509</v>
      </c>
      <c r="V17" s="254">
        <f>IFERROR(INDEX('Data Annex'!$K$1:$BS$4779,MATCH(V$1&amp;"|"&amp;$B17,'Data Annex'!$K$1:$K$4779,0),MATCH(V$2,'Data Annex'!$K$1:$BS$1,0)),"")</f>
        <v>283.17667210513372</v>
      </c>
      <c r="W17"/>
    </row>
    <row r="18" spans="1:23" s="10" customFormat="1" ht="18.75" customHeight="1">
      <c r="A18" s="10">
        <v>7</v>
      </c>
      <c r="B18" s="1" t="s">
        <v>17</v>
      </c>
      <c r="D18" s="204" t="s">
        <v>17</v>
      </c>
      <c r="E18" s="247">
        <f>IFERROR(INDEX('Data Annex'!$K$1:$BS$4779,MATCH(E$1&amp;"|"&amp;$B18,'Data Annex'!$K$1:$K$4779,0),MATCH(E$2,'Data Annex'!$K$1:$BS$1,0)),"")</f>
        <v>587.05165056734347</v>
      </c>
      <c r="F18" s="247">
        <f>IFERROR(INDEX('Data Annex'!$K$1:$BS$4779,MATCH(F$1&amp;"|"&amp;$B18,'Data Annex'!$K$1:$K$4779,0),MATCH(F$2,'Data Annex'!$K$1:$BS$1,0)),"")</f>
        <v>584.32484032894956</v>
      </c>
      <c r="G18" s="248">
        <f>IFERROR(INDEX('Data Annex'!$K$1:$BS$4779,MATCH(G$1&amp;"|"&amp;$B18,'Data Annex'!$K$1:$K$4779,0),MATCH(G$2,'Data Annex'!$K$1:$BS$1,0)),"")</f>
        <v>595.17232989030447</v>
      </c>
      <c r="H18" s="249">
        <f>IFERROR(INDEX('Data Annex'!$K$1:$BS$4779,MATCH(H$1&amp;"|"&amp;$B18,'Data Annex'!$K$1:$K$4779,0),MATCH(H$2,'Data Annex'!$K$1:$BS$1,0)),"")</f>
        <v>72.535415505610175</v>
      </c>
      <c r="I18" s="249">
        <f>IFERROR(INDEX('Data Annex'!$K$1:$BS$4779,MATCH(I$1&amp;"|"&amp;$B18,'Data Annex'!$K$1:$K$4779,0),MATCH(I$2,'Data Annex'!$K$1:$BS$1,0)),"")</f>
        <v>51.468363222290179</v>
      </c>
      <c r="J18" s="250">
        <f>IFERROR(INDEX('Data Annex'!$K$1:$BS$4779,MATCH(J$1&amp;"|"&amp;$B18,'Data Annex'!$K$1:$K$4779,0),MATCH(J$2,'Data Annex'!$K$1:$BS$1,0)),"")</f>
        <v>52.964945267757521</v>
      </c>
      <c r="K18" s="249">
        <f>IFERROR(INDEX('Data Annex'!$K$1:$BS$4779,MATCH(K$1&amp;"|"&amp;$B18,'Data Annex'!$K$1:$K$4779,0),MATCH(K$2,'Data Annex'!$K$1:$BS$1,0)),"")</f>
        <v>54.923983689170981</v>
      </c>
      <c r="L18" s="249">
        <f>IFERROR(INDEX('Data Annex'!$K$1:$BS$4779,MATCH(L$1&amp;"|"&amp;$B18,'Data Annex'!$K$1:$K$4779,0),MATCH(L$2,'Data Annex'!$K$1:$BS$1,0)),"")</f>
        <v>36.031893214772509</v>
      </c>
      <c r="M18" s="250">
        <f>IFERROR(INDEX('Data Annex'!$K$1:$BS$4779,MATCH(M$1&amp;"|"&amp;$B18,'Data Annex'!$K$1:$K$4779,0),MATCH(M$2,'Data Annex'!$K$1:$BS$1,0)),"")</f>
        <v>40.843892314303154</v>
      </c>
      <c r="N18" s="249">
        <f>IFERROR(INDEX('Data Annex'!$K$1:$BS$4779,MATCH(N$1&amp;"|"&amp;$B18,'Data Annex'!$K$1:$K$4779,0),MATCH(N$2,'Data Annex'!$K$1:$BS$1,0)),"")</f>
        <v>89.761887493139241</v>
      </c>
      <c r="O18" s="249">
        <f>IFERROR(INDEX('Data Annex'!$K$1:$BS$4779,MATCH(O$1&amp;"|"&amp;$B18,'Data Annex'!$K$1:$K$4779,0),MATCH(O$2,'Data Annex'!$K$1:$BS$1,0)),"")</f>
        <v>89.016894684164086</v>
      </c>
      <c r="P18" s="250">
        <f>IFERROR(INDEX('Data Annex'!$K$1:$BS$4779,MATCH(P$1&amp;"|"&amp;$B18,'Data Annex'!$K$1:$K$4779,0),MATCH(P$2,'Data Annex'!$K$1:$BS$1,0)),"")</f>
        <v>87.972304107699017</v>
      </c>
      <c r="Q18" s="249">
        <f>IFERROR(INDEX('Data Annex'!$K$1:$BS$4779,MATCH(Q$1&amp;"|"&amp;$B18,'Data Annex'!$K$1:$K$4779,0),MATCH(Q$2,'Data Annex'!$K$1:$BS$1,0)),"")</f>
        <v>37.286192580697914</v>
      </c>
      <c r="R18" s="249">
        <f>IFERROR(INDEX('Data Annex'!$K$1:$BS$4779,MATCH(R$1&amp;"|"&amp;$B18,'Data Annex'!$K$1:$K$4779,0),MATCH(R$2,'Data Annex'!$K$1:$BS$1,0)),"")</f>
        <v>36.52975491086616</v>
      </c>
      <c r="S18" s="250">
        <f>IFERROR(INDEX('Data Annex'!$K$1:$BS$4779,MATCH(S$1&amp;"|"&amp;$B18,'Data Annex'!$K$1:$K$4779,0),MATCH(S$2,'Data Annex'!$K$1:$BS$1,0)),"")</f>
        <v>37.132760058343734</v>
      </c>
      <c r="T18" s="249">
        <f>IFERROR(INDEX('Data Annex'!$K$1:$BS$4779,MATCH(T$1&amp;"|"&amp;$B18,'Data Annex'!$K$1:$K$4779,0),MATCH(T$2,'Data Annex'!$K$1:$BS$1,0)),"")</f>
        <v>22.49735241111679</v>
      </c>
      <c r="U18" s="249">
        <f>IFERROR(INDEX('Data Annex'!$K$1:$BS$4779,MATCH(U$1&amp;"|"&amp;$B18,'Data Annex'!$K$1:$K$4779,0),MATCH(U$2,'Data Annex'!$K$1:$BS$1,0)),"")</f>
        <v>22.674530786923871</v>
      </c>
      <c r="V18" s="250">
        <f>IFERROR(INDEX('Data Annex'!$K$1:$BS$4779,MATCH(V$1&amp;"|"&amp;$B18,'Data Annex'!$K$1:$K$4779,0),MATCH(V$2,'Data Annex'!$K$1:$BS$1,0)),"")</f>
        <v>19.005280062797031</v>
      </c>
      <c r="W18" s="3"/>
    </row>
    <row r="19" spans="1:23" s="10" customFormat="1" ht="18.75" customHeight="1">
      <c r="A19" s="10">
        <v>8</v>
      </c>
      <c r="B19" s="1" t="s">
        <v>97</v>
      </c>
      <c r="D19" s="204" t="s">
        <v>97</v>
      </c>
      <c r="E19" s="251">
        <f>IFERROR(INDEX('Data Annex'!$K$1:$BS$4779,MATCH(E$1&amp;"|"&amp;$B19,'Data Annex'!$K$1:$K$4779,0),MATCH(E$2,'Data Annex'!$K$1:$BS$1,0)),"")</f>
        <v>40.252824726653898</v>
      </c>
      <c r="F19" s="251">
        <f>IFERROR(INDEX('Data Annex'!$K$1:$BS$4779,MATCH(F$1&amp;"|"&amp;$B19,'Data Annex'!$K$1:$K$4779,0),MATCH(F$2,'Data Annex'!$K$1:$BS$1,0)),"")</f>
        <v>41.575301349676302</v>
      </c>
      <c r="G19" s="252">
        <f>IFERROR(INDEX('Data Annex'!$K$1:$BS$4779,MATCH(G$1&amp;"|"&amp;$B19,'Data Annex'!$K$1:$K$4779,0),MATCH(G$2,'Data Annex'!$K$1:$BS$1,0)),"")</f>
        <v>42.991466199836601</v>
      </c>
      <c r="H19" s="253">
        <f>IFERROR(INDEX('Data Annex'!$K$1:$BS$4779,MATCH(H$1&amp;"|"&amp;$B19,'Data Annex'!$K$1:$K$4779,0),MATCH(H$2,'Data Annex'!$K$1:$BS$1,0)),"")</f>
        <v>15.957350293624099</v>
      </c>
      <c r="I19" s="253">
        <f>IFERROR(INDEX('Data Annex'!$K$1:$BS$4779,MATCH(I$1&amp;"|"&amp;$B19,'Data Annex'!$K$1:$K$4779,0),MATCH(I$2,'Data Annex'!$K$1:$BS$1,0)),"")</f>
        <v>16.377254346731302</v>
      </c>
      <c r="J19" s="254">
        <f>IFERROR(INDEX('Data Annex'!$K$1:$BS$4779,MATCH(J$1&amp;"|"&amp;$B19,'Data Annex'!$K$1:$K$4779,0),MATCH(J$2,'Data Annex'!$K$1:$BS$1,0)),"")</f>
        <v>16.502296925326998</v>
      </c>
      <c r="K19" s="253">
        <f>IFERROR(INDEX('Data Annex'!$K$1:$BS$4779,MATCH(K$1&amp;"|"&amp;$B19,'Data Annex'!$K$1:$K$4779,0),MATCH(K$2,'Data Annex'!$K$1:$BS$1,0)),"")</f>
        <v>13.425832917764302</v>
      </c>
      <c r="L19" s="253">
        <f>IFERROR(INDEX('Data Annex'!$K$1:$BS$4779,MATCH(L$1&amp;"|"&amp;$B19,'Data Annex'!$K$1:$K$4779,0),MATCH(L$2,'Data Annex'!$K$1:$BS$1,0)),"")</f>
        <v>13.800829657687901</v>
      </c>
      <c r="M19" s="254">
        <f>IFERROR(INDEX('Data Annex'!$K$1:$BS$4779,MATCH(M$1&amp;"|"&amp;$B19,'Data Annex'!$K$1:$K$4779,0),MATCH(M$2,'Data Annex'!$K$1:$BS$1,0)),"")</f>
        <v>13.932490181272998</v>
      </c>
      <c r="N19" s="253">
        <f>IFERROR(INDEX('Data Annex'!$K$1:$BS$4779,MATCH(N$1&amp;"|"&amp;$B19,'Data Annex'!$K$1:$K$4779,0),MATCH(N$2,'Data Annex'!$K$1:$BS$1,0)),"")</f>
        <v>12.964301636013898</v>
      </c>
      <c r="O19" s="253">
        <f>IFERROR(INDEX('Data Annex'!$K$1:$BS$4779,MATCH(O$1&amp;"|"&amp;$B19,'Data Annex'!$K$1:$K$4779,0),MATCH(O$2,'Data Annex'!$K$1:$BS$1,0)),"")</f>
        <v>13.2219602648847</v>
      </c>
      <c r="P19" s="254">
        <f>IFERROR(INDEX('Data Annex'!$K$1:$BS$4779,MATCH(P$1&amp;"|"&amp;$B19,'Data Annex'!$K$1:$K$4779,0),MATCH(P$2,'Data Annex'!$K$1:$BS$1,0)),"")</f>
        <v>13.1317546073644</v>
      </c>
      <c r="Q19" s="253">
        <f>IFERROR(INDEX('Data Annex'!$K$1:$BS$4779,MATCH(Q$1&amp;"|"&amp;$B19,'Data Annex'!$K$1:$K$4779,0),MATCH(Q$2,'Data Annex'!$K$1:$BS$1,0)),"")</f>
        <v>9.01130335607</v>
      </c>
      <c r="R19" s="253">
        <f>IFERROR(INDEX('Data Annex'!$K$1:$BS$4779,MATCH(R$1&amp;"|"&amp;$B19,'Data Annex'!$K$1:$K$4779,0),MATCH(R$2,'Data Annex'!$K$1:$BS$1,0)),"")</f>
        <v>9.0520075612604991</v>
      </c>
      <c r="S19" s="254">
        <f>IFERROR(INDEX('Data Annex'!$K$1:$BS$4779,MATCH(S$1&amp;"|"&amp;$B19,'Data Annex'!$K$1:$K$4779,0),MATCH(S$2,'Data Annex'!$K$1:$BS$1,0)),"")</f>
        <v>8.9082886118826998</v>
      </c>
      <c r="T19" s="253">
        <f>IFERROR(INDEX('Data Annex'!$K$1:$BS$4779,MATCH(T$1&amp;"|"&amp;$B19,'Data Annex'!$K$1:$K$4779,0),MATCH(T$2,'Data Annex'!$K$1:$BS$1,0)),"")</f>
        <v>7.7006956982579</v>
      </c>
      <c r="U19" s="253">
        <f>IFERROR(INDEX('Data Annex'!$K$1:$BS$4779,MATCH(U$1&amp;"|"&amp;$B19,'Data Annex'!$K$1:$K$4779,0),MATCH(U$2,'Data Annex'!$K$1:$BS$1,0)),"")</f>
        <v>7.8703499976033999</v>
      </c>
      <c r="V19" s="254">
        <f>IFERROR(INDEX('Data Annex'!$K$1:$BS$4779,MATCH(V$1&amp;"|"&amp;$B19,'Data Annex'!$K$1:$K$4779,0),MATCH(V$2,'Data Annex'!$K$1:$BS$1,0)),"")</f>
        <v>7.9239126851990989</v>
      </c>
      <c r="W19" s="3"/>
    </row>
    <row r="20" spans="1:23" s="10" customFormat="1" ht="18.75" customHeight="1">
      <c r="A20" s="10">
        <v>9</v>
      </c>
      <c r="B20" s="1" t="s">
        <v>18</v>
      </c>
      <c r="D20" s="204" t="s">
        <v>18</v>
      </c>
      <c r="E20" s="247">
        <f>IFERROR(INDEX('Data Annex'!$K$1:$BS$4779,MATCH(E$1&amp;"|"&amp;$B20,'Data Annex'!$K$1:$K$4779,0),MATCH(E$2,'Data Annex'!$K$1:$BS$1,0)),"")</f>
        <v>2724.9304762370002</v>
      </c>
      <c r="F20" s="247">
        <f>IFERROR(INDEX('Data Annex'!$K$1:$BS$4779,MATCH(F$1&amp;"|"&amp;$B20,'Data Annex'!$K$1:$K$4779,0),MATCH(F$2,'Data Annex'!$K$1:$BS$1,0)),"")</f>
        <v>2739.6823335660001</v>
      </c>
      <c r="G20" s="248">
        <f>IFERROR(INDEX('Data Annex'!$K$1:$BS$4779,MATCH(G$1&amp;"|"&amp;$B20,'Data Annex'!$K$1:$K$4779,0),MATCH(G$2,'Data Annex'!$K$1:$BS$1,0)),"")</f>
        <v>2751.1028837160002</v>
      </c>
      <c r="H20" s="249">
        <f>IFERROR(INDEX('Data Annex'!$K$1:$BS$4779,MATCH(H$1&amp;"|"&amp;$B20,'Data Annex'!$K$1:$K$4779,0),MATCH(H$2,'Data Annex'!$K$1:$BS$1,0)),"")</f>
        <v>1216.1475932010001</v>
      </c>
      <c r="I20" s="249">
        <f>IFERROR(INDEX('Data Annex'!$K$1:$BS$4779,MATCH(I$1&amp;"|"&amp;$B20,'Data Annex'!$K$1:$K$4779,0),MATCH(I$2,'Data Annex'!$K$1:$BS$1,0)),"")</f>
        <v>1220.392450476</v>
      </c>
      <c r="J20" s="250">
        <f>IFERROR(INDEX('Data Annex'!$K$1:$BS$4779,MATCH(J$1&amp;"|"&amp;$B20,'Data Annex'!$K$1:$K$4779,0),MATCH(J$2,'Data Annex'!$K$1:$BS$1,0)),"")</f>
        <v>1217.07235483</v>
      </c>
      <c r="K20" s="249">
        <f>IFERROR(INDEX('Data Annex'!$K$1:$BS$4779,MATCH(K$1&amp;"|"&amp;$B20,'Data Annex'!$K$1:$K$4779,0),MATCH(K$2,'Data Annex'!$K$1:$BS$1,0)),"")</f>
        <v>841.77427576299999</v>
      </c>
      <c r="L20" s="249">
        <f>IFERROR(INDEX('Data Annex'!$K$1:$BS$4779,MATCH(L$1&amp;"|"&amp;$B20,'Data Annex'!$K$1:$K$4779,0),MATCH(L$2,'Data Annex'!$K$1:$BS$1,0)),"")</f>
        <v>826.306159708</v>
      </c>
      <c r="M20" s="250">
        <f>IFERROR(INDEX('Data Annex'!$K$1:$BS$4779,MATCH(M$1&amp;"|"&amp;$B20,'Data Annex'!$K$1:$K$4779,0),MATCH(M$2,'Data Annex'!$K$1:$BS$1,0)),"")</f>
        <v>823.12442120200001</v>
      </c>
      <c r="N20" s="249">
        <f>IFERROR(INDEX('Data Annex'!$K$1:$BS$4779,MATCH(N$1&amp;"|"&amp;$B20,'Data Annex'!$K$1:$K$4779,0),MATCH(N$2,'Data Annex'!$K$1:$BS$1,0)),"")</f>
        <v>798.24009416299998</v>
      </c>
      <c r="O20" s="249">
        <f>IFERROR(INDEX('Data Annex'!$K$1:$BS$4779,MATCH(O$1&amp;"|"&amp;$B20,'Data Annex'!$K$1:$K$4779,0),MATCH(O$2,'Data Annex'!$K$1:$BS$1,0)),"")</f>
        <v>794.80832148000002</v>
      </c>
      <c r="P20" s="250">
        <f>IFERROR(INDEX('Data Annex'!$K$1:$BS$4779,MATCH(P$1&amp;"|"&amp;$B20,'Data Annex'!$K$1:$K$4779,0),MATCH(P$2,'Data Annex'!$K$1:$BS$1,0)),"")</f>
        <v>796.41397547300005</v>
      </c>
      <c r="Q20" s="249">
        <f>IFERROR(INDEX('Data Annex'!$K$1:$BS$4779,MATCH(Q$1&amp;"|"&amp;$B20,'Data Annex'!$K$1:$K$4779,0),MATCH(Q$2,'Data Annex'!$K$1:$BS$1,0)),"")</f>
        <v>318.02341378900002</v>
      </c>
      <c r="R20" s="249">
        <f>IFERROR(INDEX('Data Annex'!$K$1:$BS$4779,MATCH(R$1&amp;"|"&amp;$B20,'Data Annex'!$K$1:$K$4779,0),MATCH(R$2,'Data Annex'!$K$1:$BS$1,0)),"")</f>
        <v>305.42220422000003</v>
      </c>
      <c r="S20" s="250">
        <f>IFERROR(INDEX('Data Annex'!$K$1:$BS$4779,MATCH(S$1&amp;"|"&amp;$B20,'Data Annex'!$K$1:$K$4779,0),MATCH(S$2,'Data Annex'!$K$1:$BS$1,0)),"")</f>
        <v>301.75237773499998</v>
      </c>
      <c r="T20" s="249">
        <f>IFERROR(INDEX('Data Annex'!$K$1:$BS$4779,MATCH(T$1&amp;"|"&amp;$B20,'Data Annex'!$K$1:$K$4779,0),MATCH(T$2,'Data Annex'!$K$1:$BS$1,0)),"")</f>
        <v>117.432685428</v>
      </c>
      <c r="U20" s="249">
        <f>IFERROR(INDEX('Data Annex'!$K$1:$BS$4779,MATCH(U$1&amp;"|"&amp;$B20,'Data Annex'!$K$1:$K$4779,0),MATCH(U$2,'Data Annex'!$K$1:$BS$1,0)),"")</f>
        <v>119.49062805600001</v>
      </c>
      <c r="V20" s="250">
        <f>IFERROR(INDEX('Data Annex'!$K$1:$BS$4779,MATCH(V$1&amp;"|"&amp;$B20,'Data Annex'!$K$1:$K$4779,0),MATCH(V$2,'Data Annex'!$K$1:$BS$1,0)),"")</f>
        <v>118.195481835</v>
      </c>
      <c r="W20" s="3"/>
    </row>
    <row r="21" spans="1:23" s="10" customFormat="1" ht="18.75" customHeight="1">
      <c r="A21" s="2">
        <v>10</v>
      </c>
      <c r="B21" s="4" t="s">
        <v>19</v>
      </c>
      <c r="D21" s="204" t="s">
        <v>19</v>
      </c>
      <c r="E21" s="251">
        <f>IFERROR(INDEX('Data Annex'!$K$1:$BS$4779,MATCH(E$1&amp;"|"&amp;$B21,'Data Annex'!$K$1:$K$4779,0),MATCH(E$2,'Data Annex'!$K$1:$BS$1,0)),"")</f>
        <v>571.36324308213</v>
      </c>
      <c r="F21" s="251">
        <f>IFERROR(INDEX('Data Annex'!$K$1:$BS$4779,MATCH(F$1&amp;"|"&amp;$B21,'Data Annex'!$K$1:$K$4779,0),MATCH(F$2,'Data Annex'!$K$1:$BS$1,0)),"")</f>
        <v>542.97591021944004</v>
      </c>
      <c r="G21" s="252">
        <f>IFERROR(INDEX('Data Annex'!$K$1:$BS$4779,MATCH(G$1&amp;"|"&amp;$B21,'Data Annex'!$K$1:$K$4779,0),MATCH(G$2,'Data Annex'!$K$1:$BS$1,0)),"")</f>
        <v>543.36875199476003</v>
      </c>
      <c r="H21" s="253">
        <f>IFERROR(INDEX('Data Annex'!$K$1:$BS$4779,MATCH(H$1&amp;"|"&amp;$B21,'Data Annex'!$K$1:$K$4779,0),MATCH(H$2,'Data Annex'!$K$1:$BS$1,0)),"")</f>
        <v>202.24722740153004</v>
      </c>
      <c r="I21" s="253">
        <f>IFERROR(INDEX('Data Annex'!$K$1:$BS$4779,MATCH(I$1&amp;"|"&amp;$B21,'Data Annex'!$K$1:$K$4779,0),MATCH(I$2,'Data Annex'!$K$1:$BS$1,0)),"")</f>
        <v>199.03077990870003</v>
      </c>
      <c r="J21" s="254">
        <f>IFERROR(INDEX('Data Annex'!$K$1:$BS$4779,MATCH(J$1&amp;"|"&amp;$B21,'Data Annex'!$K$1:$K$4779,0),MATCH(J$2,'Data Annex'!$K$1:$BS$1,0)),"")</f>
        <v>202.33529778817001</v>
      </c>
      <c r="K21" s="253">
        <f>IFERROR(INDEX('Data Annex'!$K$1:$BS$4779,MATCH(K$1&amp;"|"&amp;$B21,'Data Annex'!$K$1:$K$4779,0),MATCH(K$2,'Data Annex'!$K$1:$BS$1,0)),"")</f>
        <v>171.20927641586002</v>
      </c>
      <c r="L21" s="253">
        <f>IFERROR(INDEX('Data Annex'!$K$1:$BS$4779,MATCH(L$1&amp;"|"&amp;$B21,'Data Annex'!$K$1:$K$4779,0),MATCH(L$2,'Data Annex'!$K$1:$BS$1,0)),"")</f>
        <v>164.54372273536998</v>
      </c>
      <c r="M21" s="254">
        <f>IFERROR(INDEX('Data Annex'!$K$1:$BS$4779,MATCH(M$1&amp;"|"&amp;$B21,'Data Annex'!$K$1:$K$4779,0),MATCH(M$2,'Data Annex'!$K$1:$BS$1,0)),"")</f>
        <v>169.0667583149</v>
      </c>
      <c r="N21" s="253">
        <f>IFERROR(INDEX('Data Annex'!$K$1:$BS$4779,MATCH(N$1&amp;"|"&amp;$B21,'Data Annex'!$K$1:$K$4779,0),MATCH(N$2,'Data Annex'!$K$1:$BS$1,0)),"")</f>
        <v>171.00808219665004</v>
      </c>
      <c r="O21" s="253">
        <f>IFERROR(INDEX('Data Annex'!$K$1:$BS$4779,MATCH(O$1&amp;"|"&amp;$B21,'Data Annex'!$K$1:$K$4779,0),MATCH(O$2,'Data Annex'!$K$1:$BS$1,0)),"")</f>
        <v>174.51041170346002</v>
      </c>
      <c r="P21" s="254">
        <f>IFERROR(INDEX('Data Annex'!$K$1:$BS$4779,MATCH(P$1&amp;"|"&amp;$B21,'Data Annex'!$K$1:$K$4779,0),MATCH(P$2,'Data Annex'!$K$1:$BS$1,0)),"")</f>
        <v>169.83557852077999</v>
      </c>
      <c r="Q21" s="253">
        <f>IFERROR(INDEX('Data Annex'!$K$1:$BS$4779,MATCH(Q$1&amp;"|"&amp;$B21,'Data Annex'!$K$1:$K$4779,0),MATCH(Q$2,'Data Annex'!$K$1:$BS$1,0)),"")</f>
        <v>64.470124555490003</v>
      </c>
      <c r="R21" s="253">
        <f>IFERROR(INDEX('Data Annex'!$K$1:$BS$4779,MATCH(R$1&amp;"|"&amp;$B21,'Data Annex'!$K$1:$K$4779,0),MATCH(R$2,'Data Annex'!$K$1:$BS$1,0)),"")</f>
        <v>62.138259601649992</v>
      </c>
      <c r="S21" s="254">
        <f>IFERROR(INDEX('Data Annex'!$K$1:$BS$4779,MATCH(S$1&amp;"|"&amp;$B21,'Data Annex'!$K$1:$K$4779,0),MATCH(S$2,'Data Annex'!$K$1:$BS$1,0)),"")</f>
        <v>63.197849285079997</v>
      </c>
      <c r="T21" s="253">
        <f>IFERROR(INDEX('Data Annex'!$K$1:$BS$4779,MATCH(T$1&amp;"|"&amp;$B21,'Data Annex'!$K$1:$K$4779,0),MATCH(T$2,'Data Annex'!$K$1:$BS$1,0)),"")</f>
        <v>33.444553030409999</v>
      </c>
      <c r="U21" s="253">
        <f>IFERROR(INDEX('Data Annex'!$K$1:$BS$4779,MATCH(U$1&amp;"|"&amp;$B21,'Data Annex'!$K$1:$K$4779,0),MATCH(U$2,'Data Annex'!$K$1:$BS$1,0)),"")</f>
        <v>34.589655591129997</v>
      </c>
      <c r="V21" s="254">
        <f>IFERROR(INDEX('Data Annex'!$K$1:$BS$4779,MATCH(V$1&amp;"|"&amp;$B21,'Data Annex'!$K$1:$K$4779,0),MATCH(V$2,'Data Annex'!$K$1:$BS$1,0)),"")</f>
        <v>34.875464005239998</v>
      </c>
      <c r="W21" s="3"/>
    </row>
    <row r="22" spans="1:23" s="2" customFormat="1" ht="18.75" customHeight="1">
      <c r="A22" s="2">
        <v>11</v>
      </c>
      <c r="B22" s="1" t="s">
        <v>20</v>
      </c>
      <c r="C22"/>
      <c r="D22" s="204" t="s">
        <v>20</v>
      </c>
      <c r="E22" s="247">
        <f>IFERROR(INDEX('Data Annex'!$K$1:$BS$4779,MATCH(E$1&amp;"|"&amp;$B22,'Data Annex'!$K$1:$K$4779,0),MATCH(E$2,'Data Annex'!$K$1:$BS$1,0)),"")</f>
        <v>6008.4487363262997</v>
      </c>
      <c r="F22" s="247">
        <f>IFERROR(INDEX('Data Annex'!$K$1:$BS$4779,MATCH(F$1&amp;"|"&amp;$B22,'Data Annex'!$K$1:$K$4779,0),MATCH(F$2,'Data Annex'!$K$1:$BS$1,0)),"")</f>
        <v>6042.6426265298396</v>
      </c>
      <c r="G22" s="248">
        <f>IFERROR(INDEX('Data Annex'!$K$1:$BS$4779,MATCH(G$1&amp;"|"&amp;$B22,'Data Annex'!$K$1:$K$4779,0),MATCH(G$2,'Data Annex'!$K$1:$BS$1,0)),"")</f>
        <v>6035.8311701825605</v>
      </c>
      <c r="H22" s="249">
        <f>IFERROR(INDEX('Data Annex'!$K$1:$BS$4779,MATCH(H$1&amp;"|"&amp;$B22,'Data Annex'!$K$1:$K$4779,0),MATCH(H$2,'Data Annex'!$K$1:$BS$1,0)),"")</f>
        <v>2021.41064013708</v>
      </c>
      <c r="I22" s="249">
        <f>IFERROR(INDEX('Data Annex'!$K$1:$BS$4779,MATCH(I$1&amp;"|"&amp;$B22,'Data Annex'!$K$1:$K$4779,0),MATCH(I$2,'Data Annex'!$K$1:$BS$1,0)),"")</f>
        <v>2081.6399112856298</v>
      </c>
      <c r="J22" s="250">
        <f>IFERROR(INDEX('Data Annex'!$K$1:$BS$4779,MATCH(J$1&amp;"|"&amp;$B22,'Data Annex'!$K$1:$K$4779,0),MATCH(J$2,'Data Annex'!$K$1:$BS$1,0)),"")</f>
        <v>2072.8220155362401</v>
      </c>
      <c r="K22" s="249">
        <f>IFERROR(INDEX('Data Annex'!$K$1:$BS$4779,MATCH(K$1&amp;"|"&amp;$B22,'Data Annex'!$K$1:$K$4779,0),MATCH(K$2,'Data Annex'!$K$1:$BS$1,0)),"")</f>
        <v>636.85539966972999</v>
      </c>
      <c r="L22" s="249">
        <f>IFERROR(INDEX('Data Annex'!$K$1:$BS$4779,MATCH(L$1&amp;"|"&amp;$B22,'Data Annex'!$K$1:$K$4779,0),MATCH(L$2,'Data Annex'!$K$1:$BS$1,0)),"")</f>
        <v>637.28367858434001</v>
      </c>
      <c r="M22" s="250">
        <f>IFERROR(INDEX('Data Annex'!$K$1:$BS$4779,MATCH(M$1&amp;"|"&amp;$B22,'Data Annex'!$K$1:$K$4779,0),MATCH(M$2,'Data Annex'!$K$1:$BS$1,0)),"")</f>
        <v>635.66603974025998</v>
      </c>
      <c r="N22" s="249">
        <f>IFERROR(INDEX('Data Annex'!$K$1:$BS$4779,MATCH(N$1&amp;"|"&amp;$B22,'Data Annex'!$K$1:$K$4779,0),MATCH(N$2,'Data Annex'!$K$1:$BS$1,0)),"")</f>
        <v>1914.8177877023504</v>
      </c>
      <c r="O22" s="249">
        <f>IFERROR(INDEX('Data Annex'!$K$1:$BS$4779,MATCH(O$1&amp;"|"&amp;$B22,'Data Annex'!$K$1:$K$4779,0),MATCH(O$2,'Data Annex'!$K$1:$BS$1,0)),"")</f>
        <v>1908.6333724118001</v>
      </c>
      <c r="P22" s="250">
        <f>IFERROR(INDEX('Data Annex'!$K$1:$BS$4779,MATCH(P$1&amp;"|"&amp;$B22,'Data Annex'!$K$1:$K$4779,0),MATCH(P$2,'Data Annex'!$K$1:$BS$1,0)),"")</f>
        <v>1924.4105545243499</v>
      </c>
      <c r="Q22" s="249">
        <f>IFERROR(INDEX('Data Annex'!$K$1:$BS$4779,MATCH(Q$1&amp;"|"&amp;$B22,'Data Annex'!$K$1:$K$4779,0),MATCH(Q$2,'Data Annex'!$K$1:$BS$1,0)),"")</f>
        <v>867.65291071342006</v>
      </c>
      <c r="R22" s="249">
        <f>IFERROR(INDEX('Data Annex'!$K$1:$BS$4779,MATCH(R$1&amp;"|"&amp;$B22,'Data Annex'!$K$1:$K$4779,0),MATCH(R$2,'Data Annex'!$K$1:$BS$1,0)),"")</f>
        <v>895.21648754057003</v>
      </c>
      <c r="S22" s="250">
        <f>IFERROR(INDEX('Data Annex'!$K$1:$BS$4779,MATCH(S$1&amp;"|"&amp;$B22,'Data Annex'!$K$1:$K$4779,0),MATCH(S$2,'Data Annex'!$K$1:$BS$1,0)),"")</f>
        <v>903.05112523837988</v>
      </c>
      <c r="T22" s="249">
        <f>IFERROR(INDEX('Data Annex'!$K$1:$BS$4779,MATCH(T$1&amp;"|"&amp;$B22,'Data Annex'!$K$1:$K$4779,0),MATCH(T$2,'Data Annex'!$K$1:$BS$1,0)),"")</f>
        <v>275.52942600912002</v>
      </c>
      <c r="U22" s="249">
        <f>IFERROR(INDEX('Data Annex'!$K$1:$BS$4779,MATCH(U$1&amp;"|"&amp;$B22,'Data Annex'!$K$1:$K$4779,0),MATCH(U$2,'Data Annex'!$K$1:$BS$1,0)),"")</f>
        <v>285.52613383542007</v>
      </c>
      <c r="V22" s="250">
        <f>IFERROR(INDEX('Data Annex'!$K$1:$BS$4779,MATCH(V$1&amp;"|"&amp;$B22,'Data Annex'!$K$1:$K$4779,0),MATCH(V$2,'Data Annex'!$K$1:$BS$1,0)),"")</f>
        <v>287.20772110586006</v>
      </c>
      <c r="W22"/>
    </row>
    <row r="23" spans="1:23" s="2" customFormat="1" ht="18.75" customHeight="1">
      <c r="A23" s="2">
        <v>13</v>
      </c>
      <c r="B23" s="1" t="s">
        <v>22</v>
      </c>
      <c r="C23"/>
      <c r="D23" s="204" t="s">
        <v>22</v>
      </c>
      <c r="E23" s="251">
        <f>IFERROR(INDEX('Data Annex'!$K$1:$BS$4779,MATCH(E$1&amp;"|"&amp;$B23,'Data Annex'!$K$1:$K$4779,0),MATCH(E$2,'Data Annex'!$K$1:$BS$1,0)),"")</f>
        <v>215.084308483</v>
      </c>
      <c r="F23" s="251">
        <f>IFERROR(INDEX('Data Annex'!$K$1:$BS$4779,MATCH(F$1&amp;"|"&amp;$B23,'Data Annex'!$K$1:$K$4779,0),MATCH(F$2,'Data Annex'!$K$1:$BS$1,0)),"")</f>
        <v>199.56248782099999</v>
      </c>
      <c r="G23" s="252">
        <f>IFERROR(INDEX('Data Annex'!$K$1:$BS$4779,MATCH(G$1&amp;"|"&amp;$B23,'Data Annex'!$K$1:$K$4779,0),MATCH(G$2,'Data Annex'!$K$1:$BS$1,0)),"")</f>
        <v>193.69328184099999</v>
      </c>
      <c r="H23" s="253">
        <f>IFERROR(INDEX('Data Annex'!$K$1:$BS$4779,MATCH(H$1&amp;"|"&amp;$B23,'Data Annex'!$K$1:$K$4779,0),MATCH(H$2,'Data Annex'!$K$1:$BS$1,0)),"")</f>
        <v>45.667217844</v>
      </c>
      <c r="I23" s="253">
        <f>IFERROR(INDEX('Data Annex'!$K$1:$BS$4779,MATCH(I$1&amp;"|"&amp;$B23,'Data Annex'!$K$1:$K$4779,0),MATCH(I$2,'Data Annex'!$K$1:$BS$1,0)),"")</f>
        <v>44.087955244</v>
      </c>
      <c r="J23" s="254">
        <f>IFERROR(INDEX('Data Annex'!$K$1:$BS$4779,MATCH(J$1&amp;"|"&amp;$B23,'Data Annex'!$K$1:$K$4779,0),MATCH(J$2,'Data Annex'!$K$1:$BS$1,0)),"")</f>
        <v>41.700161833000003</v>
      </c>
      <c r="K23" s="253">
        <f>IFERROR(INDEX('Data Annex'!$K$1:$BS$4779,MATCH(K$1&amp;"|"&amp;$B23,'Data Annex'!$K$1:$K$4779,0),MATCH(K$2,'Data Annex'!$K$1:$BS$1,0)),"")</f>
        <v>32.767880642999998</v>
      </c>
      <c r="L23" s="253">
        <f>IFERROR(INDEX('Data Annex'!$K$1:$BS$4779,MATCH(L$1&amp;"|"&amp;$B23,'Data Annex'!$K$1:$K$4779,0),MATCH(L$2,'Data Annex'!$K$1:$BS$1,0)),"")</f>
        <v>31.497401700000001</v>
      </c>
      <c r="M23" s="254">
        <f>IFERROR(INDEX('Data Annex'!$K$1:$BS$4779,MATCH(M$1&amp;"|"&amp;$B23,'Data Annex'!$K$1:$K$4779,0),MATCH(M$2,'Data Annex'!$K$1:$BS$1,0)),"")</f>
        <v>29.619553921000001</v>
      </c>
      <c r="N23" s="253">
        <f>IFERROR(INDEX('Data Annex'!$K$1:$BS$4779,MATCH(N$1&amp;"|"&amp;$B23,'Data Annex'!$K$1:$K$4779,0),MATCH(N$2,'Data Annex'!$K$1:$BS$1,0)),"")</f>
        <v>83.521270465000001</v>
      </c>
      <c r="O23" s="253">
        <f>IFERROR(INDEX('Data Annex'!$K$1:$BS$4779,MATCH(O$1&amp;"|"&amp;$B23,'Data Annex'!$K$1:$K$4779,0),MATCH(O$2,'Data Annex'!$K$1:$BS$1,0)),"")</f>
        <v>83.701634315000007</v>
      </c>
      <c r="P23" s="254">
        <f>IFERROR(INDEX('Data Annex'!$K$1:$BS$4779,MATCH(P$1&amp;"|"&amp;$B23,'Data Annex'!$K$1:$K$4779,0),MATCH(P$2,'Data Annex'!$K$1:$BS$1,0)),"")</f>
        <v>84.509053034999994</v>
      </c>
      <c r="Q23" s="253">
        <f>IFERROR(INDEX('Data Annex'!$K$1:$BS$4779,MATCH(Q$1&amp;"|"&amp;$B23,'Data Annex'!$K$1:$K$4779,0),MATCH(Q$2,'Data Annex'!$K$1:$BS$1,0)),"")</f>
        <v>34.942458641000002</v>
      </c>
      <c r="R23" s="253">
        <f>IFERROR(INDEX('Data Annex'!$K$1:$BS$4779,MATCH(R$1&amp;"|"&amp;$B23,'Data Annex'!$K$1:$K$4779,0),MATCH(R$2,'Data Annex'!$K$1:$BS$1,0)),"")</f>
        <v>34.075794114000004</v>
      </c>
      <c r="S23" s="254">
        <f>IFERROR(INDEX('Data Annex'!$K$1:$BS$4779,MATCH(S$1&amp;"|"&amp;$B23,'Data Annex'!$K$1:$K$4779,0),MATCH(S$2,'Data Annex'!$K$1:$BS$1,0)),"")</f>
        <v>34.343350262999998</v>
      </c>
      <c r="T23" s="253">
        <f>IFERROR(INDEX('Data Annex'!$K$1:$BS$4779,MATCH(T$1&amp;"|"&amp;$B23,'Data Annex'!$K$1:$K$4779,0),MATCH(T$2,'Data Annex'!$K$1:$BS$1,0)),"")</f>
        <v>23.682197434999999</v>
      </c>
      <c r="U23" s="253">
        <f>IFERROR(INDEX('Data Annex'!$K$1:$BS$4779,MATCH(U$1&amp;"|"&amp;$B23,'Data Annex'!$K$1:$K$4779,0),MATCH(U$2,'Data Annex'!$K$1:$BS$1,0)),"")</f>
        <v>23.266110641000001</v>
      </c>
      <c r="V23" s="254">
        <f>IFERROR(INDEX('Data Annex'!$K$1:$BS$4779,MATCH(V$1&amp;"|"&amp;$B23,'Data Annex'!$K$1:$K$4779,0),MATCH(V$2,'Data Annex'!$K$1:$BS$1,0)),"")</f>
        <v>22.849240869999999</v>
      </c>
      <c r="W23"/>
    </row>
    <row r="24" spans="1:23" s="2" customFormat="1" ht="18.75" customHeight="1">
      <c r="A24" s="7">
        <v>14</v>
      </c>
      <c r="B24" s="1" t="s">
        <v>90</v>
      </c>
      <c r="C24"/>
      <c r="D24" s="204" t="s">
        <v>90</v>
      </c>
      <c r="E24" s="247">
        <f>IFERROR(INDEX('Data Annex'!$K$1:$BS$4779,MATCH(E$1&amp;"|"&amp;$B24,'Data Annex'!$K$1:$K$4779,0),MATCH(E$2,'Data Annex'!$K$1:$BS$1,0)),"")</f>
        <v>50.70053289146022</v>
      </c>
      <c r="F24" s="247">
        <f>IFERROR(INDEX('Data Annex'!$K$1:$BS$4779,MATCH(F$1&amp;"|"&amp;$B24,'Data Annex'!$K$1:$K$4779,0),MATCH(F$2,'Data Annex'!$K$1:$BS$1,0)),"")</f>
        <v>51.894543584700003</v>
      </c>
      <c r="G24" s="248">
        <f>IFERROR(INDEX('Data Annex'!$K$1:$BS$4779,MATCH(G$1&amp;"|"&amp;$B24,'Data Annex'!$K$1:$K$4779,0),MATCH(G$2,'Data Annex'!$K$1:$BS$1,0)),"")</f>
        <v>51.326087523119995</v>
      </c>
      <c r="H24" s="249">
        <f>IFERROR(INDEX('Data Annex'!$K$1:$BS$4779,MATCH(H$1&amp;"|"&amp;$B24,'Data Annex'!$K$1:$K$4779,0),MATCH(H$2,'Data Annex'!$K$1:$BS$1,0)),"")</f>
        <v>14.713763256717307</v>
      </c>
      <c r="I24" s="249">
        <f>IFERROR(INDEX('Data Annex'!$K$1:$BS$4779,MATCH(I$1&amp;"|"&amp;$B24,'Data Annex'!$K$1:$K$4779,0),MATCH(I$2,'Data Annex'!$K$1:$BS$1,0)),"")</f>
        <v>15.956203523759998</v>
      </c>
      <c r="J24" s="250">
        <f>IFERROR(INDEX('Data Annex'!$K$1:$BS$4779,MATCH(J$1&amp;"|"&amp;$B24,'Data Annex'!$K$1:$K$4779,0),MATCH(J$2,'Data Annex'!$K$1:$BS$1,0)),"")</f>
        <v>16.383263861110002</v>
      </c>
      <c r="K24" s="249">
        <f>IFERROR(INDEX('Data Annex'!$K$1:$BS$4779,MATCH(K$1&amp;"|"&amp;$B24,'Data Annex'!$K$1:$K$4779,0),MATCH(K$2,'Data Annex'!$K$1:$BS$1,0)),"")</f>
        <v>6.5261398486167312</v>
      </c>
      <c r="L24" s="249">
        <f>IFERROR(INDEX('Data Annex'!$K$1:$BS$4779,MATCH(L$1&amp;"|"&amp;$B24,'Data Annex'!$K$1:$K$4779,0),MATCH(L$2,'Data Annex'!$K$1:$BS$1,0)),"")</f>
        <v>7.0931827854199998</v>
      </c>
      <c r="M24" s="250">
        <f>IFERROR(INDEX('Data Annex'!$K$1:$BS$4779,MATCH(M$1&amp;"|"&amp;$B24,'Data Annex'!$K$1:$K$4779,0),MATCH(M$2,'Data Annex'!$K$1:$BS$1,0)),"")</f>
        <v>7.2578807910399998</v>
      </c>
      <c r="N24" s="249">
        <f>IFERROR(INDEX('Data Annex'!$K$1:$BS$4779,MATCH(N$1&amp;"|"&amp;$B24,'Data Annex'!$K$1:$K$4779,0),MATCH(N$2,'Data Annex'!$K$1:$BS$1,0)),"")</f>
        <v>12.16786669441916</v>
      </c>
      <c r="O24" s="249">
        <f>IFERROR(INDEX('Data Annex'!$K$1:$BS$4779,MATCH(O$1&amp;"|"&amp;$B24,'Data Annex'!$K$1:$K$4779,0),MATCH(O$2,'Data Annex'!$K$1:$BS$1,0)),"")</f>
        <v>12.908846476800001</v>
      </c>
      <c r="P24" s="250">
        <f>IFERROR(INDEX('Data Annex'!$K$1:$BS$4779,MATCH(P$1&amp;"|"&amp;$B24,'Data Annex'!$K$1:$K$4779,0),MATCH(P$2,'Data Annex'!$K$1:$BS$1,0)),"")</f>
        <v>13.02380243981</v>
      </c>
      <c r="Q24" s="249">
        <f>IFERROR(INDEX('Data Annex'!$K$1:$BS$4779,MATCH(Q$1&amp;"|"&amp;$B24,'Data Annex'!$K$1:$K$4779,0),MATCH(Q$2,'Data Annex'!$K$1:$BS$1,0)),"")</f>
        <v>5.8757284846679498</v>
      </c>
      <c r="R24" s="249">
        <f>IFERROR(INDEX('Data Annex'!$K$1:$BS$4779,MATCH(R$1&amp;"|"&amp;$B24,'Data Annex'!$K$1:$K$4779,0),MATCH(R$2,'Data Annex'!$K$1:$BS$1,0)),"")</f>
        <v>5.9537467145800003</v>
      </c>
      <c r="S24" s="250">
        <f>IFERROR(INDEX('Data Annex'!$K$1:$BS$4779,MATCH(S$1&amp;"|"&amp;$B24,'Data Annex'!$K$1:$K$4779,0),MATCH(S$2,'Data Annex'!$K$1:$BS$1,0)),"")</f>
        <v>6.1588852249099997</v>
      </c>
      <c r="T24" s="249">
        <f>IFERROR(INDEX('Data Annex'!$K$1:$BS$4779,MATCH(T$1&amp;"|"&amp;$B24,'Data Annex'!$K$1:$K$4779,0),MATCH(T$2,'Data Annex'!$K$1:$BS$1,0)),"")</f>
        <v>4.783556921699728</v>
      </c>
      <c r="U24" s="249">
        <f>IFERROR(INDEX('Data Annex'!$K$1:$BS$4779,MATCH(U$1&amp;"|"&amp;$B24,'Data Annex'!$K$1:$K$4779,0),MATCH(U$2,'Data Annex'!$K$1:$BS$1,0)),"")</f>
        <v>4.4529560514600002</v>
      </c>
      <c r="V24" s="250">
        <f>IFERROR(INDEX('Data Annex'!$K$1:$BS$4779,MATCH(V$1&amp;"|"&amp;$B24,'Data Annex'!$K$1:$K$4779,0),MATCH(V$2,'Data Annex'!$K$1:$BS$1,0)),"")</f>
        <v>4.5023038927899997</v>
      </c>
      <c r="W24"/>
    </row>
    <row r="25" spans="1:23" s="2" customFormat="1" ht="18.75" customHeight="1">
      <c r="A25" s="2">
        <v>15</v>
      </c>
      <c r="B25" s="1" t="s">
        <v>23</v>
      </c>
      <c r="C25"/>
      <c r="D25" s="204" t="s">
        <v>23</v>
      </c>
      <c r="E25" s="251">
        <f>IFERROR(INDEX('Data Annex'!$K$1:$BS$4779,MATCH(E$1&amp;"|"&amp;$B25,'Data Annex'!$K$1:$K$4779,0),MATCH(E$2,'Data Annex'!$K$1:$BS$1,0)),"")</f>
        <v>98.580799535475322</v>
      </c>
      <c r="F25" s="251">
        <f>IFERROR(INDEX('Data Annex'!$K$1:$BS$4779,MATCH(F$1&amp;"|"&amp;$B25,'Data Annex'!$K$1:$K$4779,0),MATCH(F$2,'Data Annex'!$K$1:$BS$1,0)),"")</f>
        <v>105.75863279870602</v>
      </c>
      <c r="G25" s="252">
        <f>IFERROR(INDEX('Data Annex'!$K$1:$BS$4779,MATCH(G$1&amp;"|"&amp;$B25,'Data Annex'!$K$1:$K$4779,0),MATCH(G$2,'Data Annex'!$K$1:$BS$1,0)),"")</f>
        <v>110.6799090143234</v>
      </c>
      <c r="H25" s="253">
        <f>IFERROR(INDEX('Data Annex'!$K$1:$BS$4779,MATCH(H$1&amp;"|"&amp;$B25,'Data Annex'!$K$1:$K$4779,0),MATCH(H$2,'Data Annex'!$K$1:$BS$1,0)),"")</f>
        <v>28.932662406752815</v>
      </c>
      <c r="I25" s="253">
        <f>IFERROR(INDEX('Data Annex'!$K$1:$BS$4779,MATCH(I$1&amp;"|"&amp;$B25,'Data Annex'!$K$1:$K$4779,0),MATCH(I$2,'Data Annex'!$K$1:$BS$1,0)),"")</f>
        <v>32.389662180459567</v>
      </c>
      <c r="J25" s="254">
        <f>IFERROR(INDEX('Data Annex'!$K$1:$BS$4779,MATCH(J$1&amp;"|"&amp;$B25,'Data Annex'!$K$1:$K$4779,0),MATCH(J$2,'Data Annex'!$K$1:$BS$1,0)),"")</f>
        <v>33.229897423325497</v>
      </c>
      <c r="K25" s="253">
        <f>IFERROR(INDEX('Data Annex'!$K$1:$BS$4779,MATCH(K$1&amp;"|"&amp;$B25,'Data Annex'!$K$1:$K$4779,0),MATCH(K$2,'Data Annex'!$K$1:$BS$1,0)),"")</f>
        <v>14.120255806443485</v>
      </c>
      <c r="L25" s="253">
        <f>IFERROR(INDEX('Data Annex'!$K$1:$BS$4779,MATCH(L$1&amp;"|"&amp;$B25,'Data Annex'!$K$1:$K$4779,0),MATCH(L$2,'Data Annex'!$K$1:$BS$1,0)),"")</f>
        <v>16.19286718062131</v>
      </c>
      <c r="M25" s="254">
        <f>IFERROR(INDEX('Data Annex'!$K$1:$BS$4779,MATCH(M$1&amp;"|"&amp;$B25,'Data Annex'!$K$1:$K$4779,0),MATCH(M$2,'Data Annex'!$K$1:$BS$1,0)),"")</f>
        <v>16.580212783934172</v>
      </c>
      <c r="N25" s="253">
        <f>IFERROR(INDEX('Data Annex'!$K$1:$BS$4779,MATCH(N$1&amp;"|"&amp;$B25,'Data Annex'!$K$1:$K$4779,0),MATCH(N$2,'Data Annex'!$K$1:$BS$1,0)),"")</f>
        <v>34.906174178182447</v>
      </c>
      <c r="O25" s="253">
        <f>IFERROR(INDEX('Data Annex'!$K$1:$BS$4779,MATCH(O$1&amp;"|"&amp;$B25,'Data Annex'!$K$1:$K$4779,0),MATCH(O$2,'Data Annex'!$K$1:$BS$1,0)),"")</f>
        <v>35.522960094744548</v>
      </c>
      <c r="P25" s="254">
        <f>IFERROR(INDEX('Data Annex'!$K$1:$BS$4779,MATCH(P$1&amp;"|"&amp;$B25,'Data Annex'!$K$1:$K$4779,0),MATCH(P$2,'Data Annex'!$K$1:$BS$1,0)),"")</f>
        <v>35.88970506365726</v>
      </c>
      <c r="Q25" s="253">
        <f>IFERROR(INDEX('Data Annex'!$K$1:$BS$4779,MATCH(Q$1&amp;"|"&amp;$B25,'Data Annex'!$K$1:$K$4779,0),MATCH(Q$2,'Data Annex'!$K$1:$BS$1,0)),"")</f>
        <v>17.041268018908873</v>
      </c>
      <c r="R25" s="253">
        <f>IFERROR(INDEX('Data Annex'!$K$1:$BS$4779,MATCH(R$1&amp;"|"&amp;$B25,'Data Annex'!$K$1:$K$4779,0),MATCH(R$2,'Data Annex'!$K$1:$BS$1,0)),"")</f>
        <v>18.136303098223362</v>
      </c>
      <c r="S25" s="254">
        <f>IFERROR(INDEX('Data Annex'!$K$1:$BS$4779,MATCH(S$1&amp;"|"&amp;$B25,'Data Annex'!$K$1:$K$4779,0),MATCH(S$2,'Data Annex'!$K$1:$BS$1,0)),"")</f>
        <v>18.926640814310343</v>
      </c>
      <c r="T25" s="253">
        <f>IFERROR(INDEX('Data Annex'!$K$1:$BS$4779,MATCH(T$1&amp;"|"&amp;$B25,'Data Annex'!$K$1:$K$4779,0),MATCH(T$2,'Data Annex'!$K$1:$BS$1,0)),"")</f>
        <v>11.67447650260184</v>
      </c>
      <c r="U25" s="253">
        <f>IFERROR(INDEX('Data Annex'!$K$1:$BS$4779,MATCH(U$1&amp;"|"&amp;$B25,'Data Annex'!$K$1:$K$4779,0),MATCH(U$2,'Data Annex'!$K$1:$BS$1,0)),"")</f>
        <v>13.014054744818999</v>
      </c>
      <c r="V25" s="254">
        <f>IFERROR(INDEX('Data Annex'!$K$1:$BS$4779,MATCH(V$1&amp;"|"&amp;$B25,'Data Annex'!$K$1:$K$4779,0),MATCH(V$2,'Data Annex'!$K$1:$BS$1,0)),"")</f>
        <v>12.62559769739028</v>
      </c>
      <c r="W25"/>
    </row>
    <row r="26" spans="1:23" s="2" customFormat="1" ht="18.75" customHeight="1">
      <c r="A26" s="10">
        <v>16</v>
      </c>
      <c r="B26" s="1" t="s">
        <v>24</v>
      </c>
      <c r="C26"/>
      <c r="D26" s="204" t="s">
        <v>24</v>
      </c>
      <c r="E26" s="247">
        <f>IFERROR(INDEX('Data Annex'!$K$1:$BS$4779,MATCH(E$1&amp;"|"&amp;$B26,'Data Annex'!$K$1:$K$4779,0),MATCH(E$2,'Data Annex'!$K$1:$BS$1,0)),"")</f>
        <v>292.4490626165753</v>
      </c>
      <c r="F26" s="247">
        <f>IFERROR(INDEX('Data Annex'!$K$1:$BS$4779,MATCH(F$1&amp;"|"&amp;$B26,'Data Annex'!$K$1:$K$4779,0),MATCH(F$2,'Data Annex'!$K$1:$BS$1,0)),"")</f>
        <v>294.40051959437943</v>
      </c>
      <c r="G26" s="248">
        <f>IFERROR(INDEX('Data Annex'!$K$1:$BS$4779,MATCH(G$1&amp;"|"&amp;$B26,'Data Annex'!$K$1:$K$4779,0),MATCH(G$2,'Data Annex'!$K$1:$BS$1,0)),"")</f>
        <v>308.11098085492006</v>
      </c>
      <c r="H26" s="249">
        <f>IFERROR(INDEX('Data Annex'!$K$1:$BS$4779,MATCH(H$1&amp;"|"&amp;$B26,'Data Annex'!$K$1:$K$4779,0),MATCH(H$2,'Data Annex'!$K$1:$BS$1,0)),"")</f>
        <v>79.838287859839994</v>
      </c>
      <c r="I26" s="249">
        <f>IFERROR(INDEX('Data Annex'!$K$1:$BS$4779,MATCH(I$1&amp;"|"&amp;$B26,'Data Annex'!$K$1:$K$4779,0),MATCH(I$2,'Data Annex'!$K$1:$BS$1,0)),"")</f>
        <v>94.023180227848599</v>
      </c>
      <c r="J26" s="250">
        <f>IFERROR(INDEX('Data Annex'!$K$1:$BS$4779,MATCH(J$1&amp;"|"&amp;$B26,'Data Annex'!$K$1:$K$4779,0),MATCH(J$2,'Data Annex'!$K$1:$BS$1,0)),"")</f>
        <v>96.210702893790014</v>
      </c>
      <c r="K26" s="249">
        <f>IFERROR(INDEX('Data Annex'!$K$1:$BS$4779,MATCH(K$1&amp;"|"&amp;$B26,'Data Annex'!$K$1:$K$4779,0),MATCH(K$2,'Data Annex'!$K$1:$BS$1,0)),"")</f>
        <v>68.205273603800009</v>
      </c>
      <c r="L26" s="249">
        <f>IFERROR(INDEX('Data Annex'!$K$1:$BS$4779,MATCH(L$1&amp;"|"&amp;$B26,'Data Annex'!$K$1:$K$4779,0),MATCH(L$2,'Data Annex'!$K$1:$BS$1,0)),"")</f>
        <v>81.005235989712531</v>
      </c>
      <c r="M26" s="250">
        <f>IFERROR(INDEX('Data Annex'!$K$1:$BS$4779,MATCH(M$1&amp;"|"&amp;$B26,'Data Annex'!$K$1:$K$4779,0),MATCH(M$2,'Data Annex'!$K$1:$BS$1,0)),"")</f>
        <v>82.107327868019993</v>
      </c>
      <c r="N26" s="249">
        <f>IFERROR(INDEX('Data Annex'!$K$1:$BS$4779,MATCH(N$1&amp;"|"&amp;$B26,'Data Annex'!$K$1:$K$4779,0),MATCH(N$2,'Data Annex'!$K$1:$BS$1,0)),"")</f>
        <v>69.582245170489983</v>
      </c>
      <c r="O26" s="249">
        <f>IFERROR(INDEX('Data Annex'!$K$1:$BS$4779,MATCH(O$1&amp;"|"&amp;$B26,'Data Annex'!$K$1:$K$4779,0),MATCH(O$2,'Data Annex'!$K$1:$BS$1,0)),"")</f>
        <v>69.652573967641615</v>
      </c>
      <c r="P26" s="250">
        <f>IFERROR(INDEX('Data Annex'!$K$1:$BS$4779,MATCH(P$1&amp;"|"&amp;$B26,'Data Annex'!$K$1:$K$4779,0),MATCH(P$2,'Data Annex'!$K$1:$BS$1,0)),"")</f>
        <v>72.078226568869994</v>
      </c>
      <c r="Q26" s="249">
        <f>IFERROR(INDEX('Data Annex'!$K$1:$BS$4779,MATCH(Q$1&amp;"|"&amp;$B26,'Data Annex'!$K$1:$K$4779,0),MATCH(Q$2,'Data Annex'!$K$1:$BS$1,0)),"")</f>
        <v>26.455559717780002</v>
      </c>
      <c r="R26" s="249">
        <f>IFERROR(INDEX('Data Annex'!$K$1:$BS$4779,MATCH(R$1&amp;"|"&amp;$B26,'Data Annex'!$K$1:$K$4779,0),MATCH(R$2,'Data Annex'!$K$1:$BS$1,0)),"")</f>
        <v>26.776032384966371</v>
      </c>
      <c r="S26" s="250">
        <f>IFERROR(INDEX('Data Annex'!$K$1:$BS$4779,MATCH(S$1&amp;"|"&amp;$B26,'Data Annex'!$K$1:$K$4779,0),MATCH(S$2,'Data Annex'!$K$1:$BS$1,0)),"")</f>
        <v>25.80142296016</v>
      </c>
      <c r="T26" s="249">
        <f>IFERROR(INDEX('Data Annex'!$K$1:$BS$4779,MATCH(T$1&amp;"|"&amp;$B26,'Data Annex'!$K$1:$K$4779,0),MATCH(T$2,'Data Annex'!$K$1:$BS$1,0)),"")</f>
        <v>18.49709409215</v>
      </c>
      <c r="U26" s="249">
        <f>IFERROR(INDEX('Data Annex'!$K$1:$BS$4779,MATCH(U$1&amp;"|"&amp;$B26,'Data Annex'!$K$1:$K$4779,0),MATCH(U$2,'Data Annex'!$K$1:$BS$1,0)),"")</f>
        <v>18.195330721325064</v>
      </c>
      <c r="V26" s="250">
        <f>IFERROR(INDEX('Data Annex'!$K$1:$BS$4779,MATCH(V$1&amp;"|"&amp;$B26,'Data Annex'!$K$1:$K$4779,0),MATCH(V$2,'Data Annex'!$K$1:$BS$1,0)),"")</f>
        <v>17.975428858879997</v>
      </c>
      <c r="W26"/>
    </row>
    <row r="27" spans="1:23" s="2" customFormat="1" ht="18.75" customHeight="1">
      <c r="A27" s="10">
        <v>17</v>
      </c>
      <c r="B27" s="1" t="s">
        <v>1386</v>
      </c>
      <c r="C27"/>
      <c r="D27" s="204" t="s">
        <v>1386</v>
      </c>
      <c r="E27" s="251">
        <f>IFERROR(INDEX('Data Annex'!$K$1:$BS$4779,MATCH(E$1&amp;"|"&amp;$B27,'Data Annex'!$K$1:$K$4779,0),MATCH(E$2,'Data Annex'!$K$1:$BS$1,0)),"")</f>
        <v>28.163510443914191</v>
      </c>
      <c r="F27" s="251">
        <f>IFERROR(INDEX('Data Annex'!$K$1:$BS$4779,MATCH(F$1&amp;"|"&amp;$B27,'Data Annex'!$K$1:$K$4779,0),MATCH(F$2,'Data Annex'!$K$1:$BS$1,0)),"")</f>
        <v>31.065205160420984</v>
      </c>
      <c r="G27" s="252">
        <f>IFERROR(INDEX('Data Annex'!$K$1:$BS$4779,MATCH(G$1&amp;"|"&amp;$B27,'Data Annex'!$K$1:$K$4779,0),MATCH(G$2,'Data Annex'!$K$1:$BS$1,0)),"")</f>
        <v>29.550315881455148</v>
      </c>
      <c r="H27" s="253">
        <f>IFERROR(INDEX('Data Annex'!$K$1:$BS$4779,MATCH(H$1&amp;"|"&amp;$B27,'Data Annex'!$K$1:$K$4779,0),MATCH(H$2,'Data Annex'!$K$1:$BS$1,0)),"")</f>
        <v>12.873412644521451</v>
      </c>
      <c r="I27" s="253">
        <f>IFERROR(INDEX('Data Annex'!$K$1:$BS$4779,MATCH(I$1&amp;"|"&amp;$B27,'Data Annex'!$K$1:$K$4779,0),MATCH(I$2,'Data Annex'!$K$1:$BS$1,0)),"")</f>
        <v>13.868354252256728</v>
      </c>
      <c r="J27" s="254">
        <f>IFERROR(INDEX('Data Annex'!$K$1:$BS$4779,MATCH(J$1&amp;"|"&amp;$B27,'Data Annex'!$K$1:$K$4779,0),MATCH(J$2,'Data Annex'!$K$1:$BS$1,0)),"")</f>
        <v>13.508506312963457</v>
      </c>
      <c r="K27" s="253">
        <f>IFERROR(INDEX('Data Annex'!$K$1:$BS$4779,MATCH(K$1&amp;"|"&amp;$B27,'Data Annex'!$K$1:$K$4779,0),MATCH(K$2,'Data Annex'!$K$1:$BS$1,0)),"")</f>
        <v>11.465856743207921</v>
      </c>
      <c r="L27" s="253">
        <f>IFERROR(INDEX('Data Annex'!$K$1:$BS$4779,MATCH(L$1&amp;"|"&amp;$B27,'Data Annex'!$K$1:$K$4779,0),MATCH(L$2,'Data Annex'!$K$1:$BS$1,0)),"")</f>
        <v>12.422003323250516</v>
      </c>
      <c r="M27" s="254">
        <f>IFERROR(INDEX('Data Annex'!$K$1:$BS$4779,MATCH(M$1&amp;"|"&amp;$B27,'Data Annex'!$K$1:$K$4779,0),MATCH(M$2,'Data Annex'!$K$1:$BS$1,0)),"")</f>
        <v>12.110489734312292</v>
      </c>
      <c r="N27" s="253">
        <f>IFERROR(INDEX('Data Annex'!$K$1:$BS$4779,MATCH(N$1&amp;"|"&amp;$B27,'Data Annex'!$K$1:$K$4779,0),MATCH(N$2,'Data Annex'!$K$1:$BS$1,0)),"")</f>
        <v>11.575367911029703</v>
      </c>
      <c r="O27" s="253">
        <f>IFERROR(INDEX('Data Annex'!$K$1:$BS$4779,MATCH(O$1&amp;"|"&amp;$B27,'Data Annex'!$K$1:$K$4779,0),MATCH(O$2,'Data Annex'!$K$1:$BS$1,0)),"")</f>
        <v>12.606878395452036</v>
      </c>
      <c r="P27" s="254">
        <f>IFERROR(INDEX('Data Annex'!$K$1:$BS$4779,MATCH(P$1&amp;"|"&amp;$B27,'Data Annex'!$K$1:$K$4779,0),MATCH(P$2,'Data Annex'!$K$1:$BS$1,0)),"")</f>
        <v>12.334604680857144</v>
      </c>
      <c r="Q27" s="253">
        <f>IFERROR(INDEX('Data Annex'!$K$1:$BS$4779,MATCH(Q$1&amp;"|"&amp;$B27,'Data Annex'!$K$1:$K$4779,0),MATCH(Q$2,'Data Annex'!$K$1:$BS$1,0)),"")</f>
        <v>4.9843854600660062</v>
      </c>
      <c r="R27" s="253">
        <f>IFERROR(INDEX('Data Annex'!$K$1:$BS$4779,MATCH(R$1&amp;"|"&amp;$B27,'Data Annex'!$K$1:$K$4779,0),MATCH(R$2,'Data Annex'!$K$1:$BS$1,0)),"")</f>
        <v>5.8672285460041405</v>
      </c>
      <c r="S27" s="254">
        <f>IFERROR(INDEX('Data Annex'!$K$1:$BS$4779,MATCH(S$1&amp;"|"&amp;$B27,'Data Annex'!$K$1:$K$4779,0),MATCH(S$2,'Data Annex'!$K$1:$BS$1,0)),"")</f>
        <v>5.7377619013023251</v>
      </c>
      <c r="T27" s="253">
        <f>IFERROR(INDEX('Data Annex'!$K$1:$BS$4779,MATCH(T$1&amp;"|"&amp;$B27,'Data Annex'!$K$1:$K$4779,0),MATCH(T$2,'Data Annex'!$K$1:$BS$1,0)),"")</f>
        <v>4.8494371452013194</v>
      </c>
      <c r="U27" s="253">
        <f>IFERROR(INDEX('Data Annex'!$K$1:$BS$4779,MATCH(U$1&amp;"|"&amp;$B27,'Data Annex'!$K$1:$K$4779,0),MATCH(U$2,'Data Annex'!$K$1:$BS$1,0)),"")</f>
        <v>5.6287524789786056</v>
      </c>
      <c r="V27" s="254">
        <f>IFERROR(INDEX('Data Annex'!$K$1:$BS$4779,MATCH(V$1&amp;"|"&amp;$B27,'Data Annex'!$K$1:$K$4779,0),MATCH(V$2,'Data Annex'!$K$1:$BS$1,0)),"")</f>
        <v>5.490015268996677</v>
      </c>
      <c r="W27"/>
    </row>
    <row r="28" spans="1:23" s="2" customFormat="1" ht="18.75" customHeight="1">
      <c r="A28" s="10">
        <v>18</v>
      </c>
      <c r="B28" s="1" t="s">
        <v>25</v>
      </c>
      <c r="C28"/>
      <c r="D28" s="204" t="s">
        <v>25</v>
      </c>
      <c r="E28" s="247">
        <f>IFERROR(INDEX('Data Annex'!$K$1:$BS$4779,MATCH(E$1&amp;"|"&amp;$B28,'Data Annex'!$K$1:$K$4779,0),MATCH(E$2,'Data Annex'!$K$1:$BS$1,0)),"")</f>
        <v>1872.5432403780001</v>
      </c>
      <c r="F28" s="247">
        <f>IFERROR(INDEX('Data Annex'!$K$1:$BS$4779,MATCH(F$1&amp;"|"&amp;$B28,'Data Annex'!$K$1:$K$4779,0),MATCH(F$2,'Data Annex'!$K$1:$BS$1,0)),"")</f>
        <v>1782.975499423</v>
      </c>
      <c r="G28" s="248">
        <f>IFERROR(INDEX('Data Annex'!$K$1:$BS$4779,MATCH(G$1&amp;"|"&amp;$B28,'Data Annex'!$K$1:$K$4779,0),MATCH(G$2,'Data Annex'!$K$1:$BS$1,0)),"")</f>
        <v>1743.285273789</v>
      </c>
      <c r="H28" s="249">
        <f>IFERROR(INDEX('Data Annex'!$K$1:$BS$4779,MATCH(H$1&amp;"|"&amp;$B28,'Data Annex'!$K$1:$K$4779,0),MATCH(H$2,'Data Annex'!$K$1:$BS$1,0)),"")</f>
        <v>581.21517767</v>
      </c>
      <c r="I28" s="249">
        <f>IFERROR(INDEX('Data Annex'!$K$1:$BS$4779,MATCH(I$1&amp;"|"&amp;$B28,'Data Annex'!$K$1:$K$4779,0),MATCH(I$2,'Data Annex'!$K$1:$BS$1,0)),"")</f>
        <v>573.10001002900003</v>
      </c>
      <c r="J28" s="250">
        <f>IFERROR(INDEX('Data Annex'!$K$1:$BS$4779,MATCH(J$1&amp;"|"&amp;$B28,'Data Annex'!$K$1:$K$4779,0),MATCH(J$2,'Data Annex'!$K$1:$BS$1,0)),"")</f>
        <v>572.95675829000004</v>
      </c>
      <c r="K28" s="249">
        <f>IFERROR(INDEX('Data Annex'!$K$1:$BS$4779,MATCH(K$1&amp;"|"&amp;$B28,'Data Annex'!$K$1:$K$4779,0),MATCH(K$2,'Data Annex'!$K$1:$BS$1,0)),"")</f>
        <v>414.84314198599998</v>
      </c>
      <c r="L28" s="249">
        <f>IFERROR(INDEX('Data Annex'!$K$1:$BS$4779,MATCH(L$1&amp;"|"&amp;$B28,'Data Annex'!$K$1:$K$4779,0),MATCH(L$2,'Data Annex'!$K$1:$BS$1,0)),"")</f>
        <v>413.34008937700003</v>
      </c>
      <c r="M28" s="250">
        <f>IFERROR(INDEX('Data Annex'!$K$1:$BS$4779,MATCH(M$1&amp;"|"&amp;$B28,'Data Annex'!$K$1:$K$4779,0),MATCH(M$2,'Data Annex'!$K$1:$BS$1,0)),"")</f>
        <v>413.24768771599997</v>
      </c>
      <c r="N28" s="249">
        <f>IFERROR(INDEX('Data Annex'!$K$1:$BS$4779,MATCH(N$1&amp;"|"&amp;$B28,'Data Annex'!$K$1:$K$4779,0),MATCH(N$2,'Data Annex'!$K$1:$BS$1,0)),"")</f>
        <v>713.48763289600004</v>
      </c>
      <c r="O28" s="249">
        <f>IFERROR(INDEX('Data Annex'!$K$1:$BS$4779,MATCH(O$1&amp;"|"&amp;$B28,'Data Annex'!$K$1:$K$4779,0),MATCH(O$2,'Data Annex'!$K$1:$BS$1,0)),"")</f>
        <v>673.94612192299996</v>
      </c>
      <c r="P28" s="250">
        <f>IFERROR(INDEX('Data Annex'!$K$1:$BS$4779,MATCH(P$1&amp;"|"&amp;$B28,'Data Annex'!$K$1:$K$4779,0),MATCH(P$2,'Data Annex'!$K$1:$BS$1,0)),"")</f>
        <v>665.12381623299996</v>
      </c>
      <c r="Q28" s="249">
        <f>IFERROR(INDEX('Data Annex'!$K$1:$BS$4779,MATCH(Q$1&amp;"|"&amp;$B28,'Data Annex'!$K$1:$K$4779,0),MATCH(Q$2,'Data Annex'!$K$1:$BS$1,0)),"")</f>
        <v>322.59590738000003</v>
      </c>
      <c r="R28" s="249">
        <f>IFERROR(INDEX('Data Annex'!$K$1:$BS$4779,MATCH(R$1&amp;"|"&amp;$B28,'Data Annex'!$K$1:$K$4779,0),MATCH(R$2,'Data Annex'!$K$1:$BS$1,0)),"")</f>
        <v>289.97527278000001</v>
      </c>
      <c r="S28" s="250">
        <f>IFERROR(INDEX('Data Annex'!$K$1:$BS$4779,MATCH(S$1&amp;"|"&amp;$B28,'Data Annex'!$K$1:$K$4779,0),MATCH(S$2,'Data Annex'!$K$1:$BS$1,0)),"")</f>
        <v>287.92746461299998</v>
      </c>
      <c r="T28" s="249">
        <f>IFERROR(INDEX('Data Annex'!$K$1:$BS$4779,MATCH(T$1&amp;"|"&amp;$B28,'Data Annex'!$K$1:$K$4779,0),MATCH(T$2,'Data Annex'!$K$1:$BS$1,0)),"")</f>
        <v>138.939977567</v>
      </c>
      <c r="U28" s="249">
        <f>IFERROR(INDEX('Data Annex'!$K$1:$BS$4779,MATCH(U$1&amp;"|"&amp;$B28,'Data Annex'!$K$1:$K$4779,0),MATCH(U$2,'Data Annex'!$K$1:$BS$1,0)),"")</f>
        <v>133.755222696</v>
      </c>
      <c r="V28" s="250">
        <f>IFERROR(INDEX('Data Annex'!$K$1:$BS$4779,MATCH(V$1&amp;"|"&amp;$B28,'Data Annex'!$K$1:$K$4779,0),MATCH(V$2,'Data Annex'!$K$1:$BS$1,0)),"")</f>
        <v>130.247849116</v>
      </c>
      <c r="W28"/>
    </row>
    <row r="29" spans="1:23" s="2" customFormat="1" ht="18.75" customHeight="1">
      <c r="A29" s="10"/>
      <c r="B29" s="1" t="s">
        <v>5610</v>
      </c>
      <c r="C29"/>
      <c r="D29" s="204" t="s">
        <v>5610</v>
      </c>
      <c r="E29" s="483">
        <f>IFERROR(INDEX('Data Annex'!$K$1:$BS$4779,MATCH(E$1&amp;"|"&amp;$B29,'Data Annex'!$K$1:$K$4779,0),MATCH(E$2,'Data Annex'!$K$1:$BS$1,0)),"")</f>
        <v>70.140545641804081</v>
      </c>
      <c r="F29" s="483">
        <f>IFERROR(INDEX('Data Annex'!$K$1:$BS$4779,MATCH(F$1&amp;"|"&amp;$B29,'Data Annex'!$K$1:$K$4779,0),MATCH(F$2,'Data Annex'!$K$1:$BS$1,0)),"")</f>
        <v>71.470461769840014</v>
      </c>
      <c r="G29" s="252">
        <f>IFERROR(INDEX('Data Annex'!$K$1:$BS$4779,MATCH(G$1&amp;"|"&amp;$B29,'Data Annex'!$K$1:$K$4779,0),MATCH(G$2,'Data Annex'!$K$1:$BS$1,0)),"")</f>
        <v>72.962672911145191</v>
      </c>
      <c r="H29" s="484">
        <f>IFERROR(INDEX('Data Annex'!$K$1:$BS$4779,MATCH(H$1&amp;"|"&amp;$B29,'Data Annex'!$K$1:$K$4779,0),MATCH(H$2,'Data Annex'!$K$1:$BS$1,0)),"")</f>
        <v>21.500188964700371</v>
      </c>
      <c r="I29" s="484">
        <f>IFERROR(INDEX('Data Annex'!$K$1:$BS$4779,MATCH(I$1&amp;"|"&amp;$B29,'Data Annex'!$K$1:$K$4779,0),MATCH(I$2,'Data Annex'!$K$1:$BS$1,0)),"")</f>
        <v>20.896964732043099</v>
      </c>
      <c r="J29" s="254">
        <f>IFERROR(INDEX('Data Annex'!$K$1:$BS$4779,MATCH(J$1&amp;"|"&amp;$B29,'Data Annex'!$K$1:$K$4779,0),MATCH(J$2,'Data Annex'!$K$1:$BS$1,0)),"")</f>
        <v>21.248924572697607</v>
      </c>
      <c r="K29" s="484">
        <f>IFERROR(INDEX('Data Annex'!$K$1:$BS$4779,MATCH(K$1&amp;"|"&amp;$B29,'Data Annex'!$K$1:$K$4779,0),MATCH(K$2,'Data Annex'!$K$1:$BS$1,0)),"")</f>
        <v>12.392987782770478</v>
      </c>
      <c r="L29" s="484">
        <f>IFERROR(INDEX('Data Annex'!$K$1:$BS$4779,MATCH(L$1&amp;"|"&amp;$B29,'Data Annex'!$K$1:$K$4779,0),MATCH(L$2,'Data Annex'!$K$1:$BS$1,0)),"")</f>
        <v>12.688632475913671</v>
      </c>
      <c r="M29" s="254">
        <f>IFERROR(INDEX('Data Annex'!$K$1:$BS$4779,MATCH(M$1&amp;"|"&amp;$B29,'Data Annex'!$K$1:$K$4779,0),MATCH(M$2,'Data Annex'!$K$1:$BS$1,0)),"")</f>
        <v>13.196097683282472</v>
      </c>
      <c r="N29" s="484">
        <f>IFERROR(INDEX('Data Annex'!$K$1:$BS$4779,MATCH(N$1&amp;"|"&amp;$B29,'Data Annex'!$K$1:$K$4779,0),MATCH(N$2,'Data Annex'!$K$1:$BS$1,0)),"")</f>
        <v>8.0590452827519812</v>
      </c>
      <c r="O29" s="484">
        <f>IFERROR(INDEX('Data Annex'!$K$1:$BS$4779,MATCH(O$1&amp;"|"&amp;$B29,'Data Annex'!$K$1:$K$4779,0),MATCH(O$2,'Data Annex'!$K$1:$BS$1,0)),"")</f>
        <v>8.8757255610245238</v>
      </c>
      <c r="P29" s="254">
        <f>IFERROR(INDEX('Data Annex'!$K$1:$BS$4779,MATCH(P$1&amp;"|"&amp;$B29,'Data Annex'!$K$1:$K$4779,0),MATCH(P$2,'Data Annex'!$K$1:$BS$1,0)),"")</f>
        <v>9.7459337876130849</v>
      </c>
      <c r="Q29" s="484">
        <f>IFERROR(INDEX('Data Annex'!$K$1:$BS$4779,MATCH(Q$1&amp;"|"&amp;$B29,'Data Annex'!$K$1:$K$4779,0),MATCH(Q$2,'Data Annex'!$K$1:$BS$1,0)),"")</f>
        <v>4.9103584845791381</v>
      </c>
      <c r="R29" s="484">
        <f>IFERROR(INDEX('Data Annex'!$K$1:$BS$4779,MATCH(R$1&amp;"|"&amp;$B29,'Data Annex'!$K$1:$K$4779,0),MATCH(R$2,'Data Annex'!$K$1:$BS$1,0)),"")</f>
        <v>5.4429309183919488</v>
      </c>
      <c r="S29" s="254">
        <f>IFERROR(INDEX('Data Annex'!$K$1:$BS$4779,MATCH(S$1&amp;"|"&amp;$B29,'Data Annex'!$K$1:$K$4779,0),MATCH(S$2,'Data Annex'!$K$1:$BS$1,0)),"")</f>
        <v>5.8605788000002326</v>
      </c>
      <c r="T29" s="484">
        <f>IFERROR(INDEX('Data Annex'!$K$1:$BS$4779,MATCH(T$1&amp;"|"&amp;$B29,'Data Annex'!$K$1:$K$4779,0),MATCH(T$2,'Data Annex'!$K$1:$BS$1,0)),"")</f>
        <v>2.5734967060364053</v>
      </c>
      <c r="U29" s="484">
        <f>IFERROR(INDEX('Data Annex'!$K$1:$BS$4779,MATCH(U$1&amp;"|"&amp;$B29,'Data Annex'!$K$1:$K$4779,0),MATCH(U$2,'Data Annex'!$K$1:$BS$1,0)),"")</f>
        <v>2.8052147659118556</v>
      </c>
      <c r="V29" s="254">
        <f>IFERROR(INDEX('Data Annex'!$K$1:$BS$4779,MATCH(V$1&amp;"|"&amp;$B29,'Data Annex'!$K$1:$K$4779,0),MATCH(V$2,'Data Annex'!$K$1:$BS$1,0)),"")</f>
        <v>2.9997008898691115</v>
      </c>
      <c r="W29"/>
    </row>
    <row r="30" spans="1:23" s="2" customFormat="1" ht="18.75" customHeight="1">
      <c r="A30" s="2">
        <v>19</v>
      </c>
      <c r="B30" s="1" t="s">
        <v>98</v>
      </c>
      <c r="C30"/>
      <c r="D30" s="204" t="s">
        <v>98</v>
      </c>
      <c r="E30" s="247">
        <f>IFERROR(INDEX('Data Annex'!$K$1:$BS$4779,MATCH(E$1&amp;"|"&amp;$B30,'Data Annex'!$K$1:$K$4779,0),MATCH(E$2,'Data Annex'!$K$1:$BS$1,0)),"")</f>
        <v>26.586275000000001</v>
      </c>
      <c r="F30" s="247">
        <f>IFERROR(INDEX('Data Annex'!$K$1:$BS$4779,MATCH(F$1&amp;"|"&amp;$B30,'Data Annex'!$K$1:$K$4779,0),MATCH(F$2,'Data Annex'!$K$1:$BS$1,0)),"")</f>
        <v>27.278065000000002</v>
      </c>
      <c r="G30" s="248">
        <f>IFERROR(INDEX('Data Annex'!$K$1:$BS$4779,MATCH(G$1&amp;"|"&amp;$B30,'Data Annex'!$K$1:$K$4779,0),MATCH(G$2,'Data Annex'!$K$1:$BS$1,0)),"")</f>
        <v>29.918576000000002</v>
      </c>
      <c r="H30" s="249">
        <f>IFERROR(INDEX('Data Annex'!$K$1:$BS$4779,MATCH(H$1&amp;"|"&amp;$B30,'Data Annex'!$K$1:$K$4779,0),MATCH(H$2,'Data Annex'!$K$1:$BS$1,0)),"")</f>
        <v>6.4237500000000001</v>
      </c>
      <c r="I30" s="249">
        <f>IFERROR(INDEX('Data Annex'!$K$1:$BS$4779,MATCH(I$1&amp;"|"&amp;$B30,'Data Annex'!$K$1:$K$4779,0),MATCH(I$2,'Data Annex'!$K$1:$BS$1,0)),"")</f>
        <v>7.1341210000000004</v>
      </c>
      <c r="J30" s="250">
        <f>IFERROR(INDEX('Data Annex'!$K$1:$BS$4779,MATCH(J$1&amp;"|"&amp;$B30,'Data Annex'!$K$1:$K$4779,0),MATCH(J$2,'Data Annex'!$K$1:$BS$1,0)),"")</f>
        <v>7.3206850000000001</v>
      </c>
      <c r="K30" s="249">
        <f>IFERROR(INDEX('Data Annex'!$K$1:$BS$4779,MATCH(K$1&amp;"|"&amp;$B30,'Data Annex'!$K$1:$K$4779,0),MATCH(K$2,'Data Annex'!$K$1:$BS$1,0)),"")</f>
        <v>4.9957789999999997</v>
      </c>
      <c r="L30" s="249">
        <f>IFERROR(INDEX('Data Annex'!$K$1:$BS$4779,MATCH(L$1&amp;"|"&amp;$B30,'Data Annex'!$K$1:$K$4779,0),MATCH(L$2,'Data Annex'!$K$1:$BS$1,0)),"")</f>
        <v>5.2546419999999996</v>
      </c>
      <c r="M30" s="250">
        <f>IFERROR(INDEX('Data Annex'!$K$1:$BS$4779,MATCH(M$1&amp;"|"&amp;$B30,'Data Annex'!$K$1:$K$4779,0),MATCH(M$2,'Data Annex'!$K$1:$BS$1,0)),"")</f>
        <v>5.3171090000000003</v>
      </c>
      <c r="N30" s="249">
        <f>IFERROR(INDEX('Data Annex'!$K$1:$BS$4779,MATCH(N$1&amp;"|"&amp;$B30,'Data Annex'!$K$1:$K$4779,0),MATCH(N$2,'Data Annex'!$K$1:$BS$1,0)),"")</f>
        <v>4.1682240000000004</v>
      </c>
      <c r="O30" s="249">
        <f>IFERROR(INDEX('Data Annex'!$K$1:$BS$4779,MATCH(O$1&amp;"|"&amp;$B30,'Data Annex'!$K$1:$K$4779,0),MATCH(O$2,'Data Annex'!$K$1:$BS$1,0)),"")</f>
        <v>4.4743779999999997</v>
      </c>
      <c r="P30" s="250">
        <f>IFERROR(INDEX('Data Annex'!$K$1:$BS$4779,MATCH(P$1&amp;"|"&amp;$B30,'Data Annex'!$K$1:$K$4779,0),MATCH(P$2,'Data Annex'!$K$1:$BS$1,0)),"")</f>
        <v>4.6725669999999999</v>
      </c>
      <c r="Q30" s="249">
        <f>IFERROR(INDEX('Data Annex'!$K$1:$BS$4779,MATCH(Q$1&amp;"|"&amp;$B30,'Data Annex'!$K$1:$K$4779,0),MATCH(Q$2,'Data Annex'!$K$1:$BS$1,0)),"")</f>
        <v>2.9439229999999998</v>
      </c>
      <c r="R30" s="249">
        <f>IFERROR(INDEX('Data Annex'!$K$1:$BS$4779,MATCH(R$1&amp;"|"&amp;$B30,'Data Annex'!$K$1:$K$4779,0),MATCH(R$2,'Data Annex'!$K$1:$BS$1,0)),"")</f>
        <v>3.255868</v>
      </c>
      <c r="S30" s="250">
        <f>IFERROR(INDEX('Data Annex'!$K$1:$BS$4779,MATCH(S$1&amp;"|"&amp;$B30,'Data Annex'!$K$1:$K$4779,0),MATCH(S$2,'Data Annex'!$K$1:$BS$1,0)),"")</f>
        <v>3.4165760000000001</v>
      </c>
      <c r="T30" s="249">
        <f>IFERROR(INDEX('Data Annex'!$K$1:$BS$4779,MATCH(T$1&amp;"|"&amp;$B30,'Data Annex'!$K$1:$K$4779,0),MATCH(T$2,'Data Annex'!$K$1:$BS$1,0)),"")</f>
        <v>2.5425040000000001</v>
      </c>
      <c r="U30" s="249">
        <f>IFERROR(INDEX('Data Annex'!$K$1:$BS$4779,MATCH(U$1&amp;"|"&amp;$B30,'Data Annex'!$K$1:$K$4779,0),MATCH(U$2,'Data Annex'!$K$1:$BS$1,0)),"")</f>
        <v>2.6551230000000001</v>
      </c>
      <c r="V30" s="250">
        <f>IFERROR(INDEX('Data Annex'!$K$1:$BS$4779,MATCH(V$1&amp;"|"&amp;$B30,'Data Annex'!$K$1:$K$4779,0),MATCH(V$2,'Data Annex'!$K$1:$BS$1,0)),"")</f>
        <v>3.0333079999999999</v>
      </c>
      <c r="W30"/>
    </row>
    <row r="31" spans="1:23" s="2" customFormat="1" ht="18.75" customHeight="1">
      <c r="A31" s="2">
        <v>20</v>
      </c>
      <c r="B31" s="1" t="s">
        <v>94</v>
      </c>
      <c r="C31"/>
      <c r="D31" s="204" t="s">
        <v>94</v>
      </c>
      <c r="E31" s="251">
        <f>IFERROR(INDEX('Data Annex'!$K$1:$BS$4779,MATCH(E$1&amp;"|"&amp;$B31,'Data Annex'!$K$1:$K$4779,0),MATCH(E$2,'Data Annex'!$K$1:$BS$1,0)),"")</f>
        <v>160.3134326675</v>
      </c>
      <c r="F31" s="251">
        <f>IFERROR(INDEX('Data Annex'!$K$1:$BS$4779,MATCH(F$1&amp;"|"&amp;$B31,'Data Annex'!$K$1:$K$4779,0),MATCH(F$2,'Data Annex'!$K$1:$BS$1,0)),"")</f>
        <v>157.51930936412001</v>
      </c>
      <c r="G31" s="252">
        <f>IFERROR(INDEX('Data Annex'!$K$1:$BS$4779,MATCH(G$1&amp;"|"&amp;$B31,'Data Annex'!$K$1:$K$4779,0),MATCH(G$2,'Data Annex'!$K$1:$BS$1,0)),"")</f>
        <v>156.34730206910999</v>
      </c>
      <c r="H31" s="253">
        <f>IFERROR(INDEX('Data Annex'!$K$1:$BS$4779,MATCH(H$1&amp;"|"&amp;$B31,'Data Annex'!$K$1:$K$4779,0),MATCH(H$2,'Data Annex'!$K$1:$BS$1,0)),"")</f>
        <v>23.040361853370001</v>
      </c>
      <c r="I31" s="253">
        <f>IFERROR(INDEX('Data Annex'!$K$1:$BS$4779,MATCH(I$1&amp;"|"&amp;$B31,'Data Annex'!$K$1:$K$4779,0),MATCH(I$2,'Data Annex'!$K$1:$BS$1,0)),"")</f>
        <v>22.804514854259999</v>
      </c>
      <c r="J31" s="254">
        <f>IFERROR(INDEX('Data Annex'!$K$1:$BS$4779,MATCH(J$1&amp;"|"&amp;$B31,'Data Annex'!$K$1:$K$4779,0),MATCH(J$2,'Data Annex'!$K$1:$BS$1,0)),"")</f>
        <v>22.581435386159999</v>
      </c>
      <c r="K31" s="253">
        <f>IFERROR(INDEX('Data Annex'!$K$1:$BS$4779,MATCH(K$1&amp;"|"&amp;$B31,'Data Annex'!$K$1:$K$4779,0),MATCH(K$2,'Data Annex'!$K$1:$BS$1,0)),"")</f>
        <v>16.577182104959999</v>
      </c>
      <c r="L31" s="253">
        <f>IFERROR(INDEX('Data Annex'!$K$1:$BS$4779,MATCH(L$1&amp;"|"&amp;$B31,'Data Annex'!$K$1:$K$4779,0),MATCH(L$2,'Data Annex'!$K$1:$BS$1,0)),"")</f>
        <v>16.299597801019999</v>
      </c>
      <c r="M31" s="254">
        <f>IFERROR(INDEX('Data Annex'!$K$1:$BS$4779,MATCH(M$1&amp;"|"&amp;$B31,'Data Annex'!$K$1:$K$4779,0),MATCH(M$2,'Data Annex'!$K$1:$BS$1,0)),"")</f>
        <v>15.998095917600001</v>
      </c>
      <c r="N31" s="253">
        <f>IFERROR(INDEX('Data Annex'!$K$1:$BS$4779,MATCH(N$1&amp;"|"&amp;$B31,'Data Annex'!$K$1:$K$4779,0),MATCH(N$2,'Data Annex'!$K$1:$BS$1,0)),"")</f>
        <v>48.131986099509994</v>
      </c>
      <c r="O31" s="253">
        <f>IFERROR(INDEX('Data Annex'!$K$1:$BS$4779,MATCH(O$1&amp;"|"&amp;$B31,'Data Annex'!$K$1:$K$4779,0),MATCH(O$2,'Data Annex'!$K$1:$BS$1,0)),"")</f>
        <v>46.383264828590001</v>
      </c>
      <c r="P31" s="254">
        <f>IFERROR(INDEX('Data Annex'!$K$1:$BS$4779,MATCH(P$1&amp;"|"&amp;$B31,'Data Annex'!$K$1:$K$4779,0),MATCH(P$2,'Data Annex'!$K$1:$BS$1,0)),"")</f>
        <v>46.070678843020005</v>
      </c>
      <c r="Q31" s="253">
        <f>IFERROR(INDEX('Data Annex'!$K$1:$BS$4779,MATCH(Q$1&amp;"|"&amp;$B31,'Data Annex'!$K$1:$K$4779,0),MATCH(Q$2,'Data Annex'!$K$1:$BS$1,0)),"")</f>
        <v>24.532765011350001</v>
      </c>
      <c r="R31" s="253">
        <f>IFERROR(INDEX('Data Annex'!$K$1:$BS$4779,MATCH(R$1&amp;"|"&amp;$B31,'Data Annex'!$K$1:$K$4779,0),MATCH(R$2,'Data Annex'!$K$1:$BS$1,0)),"")</f>
        <v>23.963987152870001</v>
      </c>
      <c r="S31" s="254">
        <f>IFERROR(INDEX('Data Annex'!$K$1:$BS$4779,MATCH(S$1&amp;"|"&amp;$B31,'Data Annex'!$K$1:$K$4779,0),MATCH(S$2,'Data Annex'!$K$1:$BS$1,0)),"")</f>
        <v>23.840547821000001</v>
      </c>
      <c r="T31" s="253">
        <f>IFERROR(INDEX('Data Annex'!$K$1:$BS$4779,MATCH(T$1&amp;"|"&amp;$B31,'Data Annex'!$K$1:$K$4779,0),MATCH(T$2,'Data Annex'!$K$1:$BS$1,0)),"")</f>
        <v>5.1641192580699995</v>
      </c>
      <c r="U31" s="253">
        <f>IFERROR(INDEX('Data Annex'!$K$1:$BS$4779,MATCH(U$1&amp;"|"&amp;$B31,'Data Annex'!$K$1:$K$4779,0),MATCH(U$2,'Data Annex'!$K$1:$BS$1,0)),"")</f>
        <v>5.4440544664299999</v>
      </c>
      <c r="V31" s="254">
        <f>IFERROR(INDEX('Data Annex'!$K$1:$BS$4779,MATCH(V$1&amp;"|"&amp;$B31,'Data Annex'!$K$1:$K$4779,0),MATCH(V$2,'Data Annex'!$K$1:$BS$1,0)),"")</f>
        <v>5.7040024873400004</v>
      </c>
      <c r="W31"/>
    </row>
    <row r="32" spans="1:23" s="2" customFormat="1" ht="18.75" customHeight="1">
      <c r="A32" s="2">
        <v>21</v>
      </c>
      <c r="B32" s="1" t="s">
        <v>99</v>
      </c>
      <c r="C32"/>
      <c r="D32" s="204" t="s">
        <v>99</v>
      </c>
      <c r="E32" s="247">
        <f>IFERROR(INDEX('Data Annex'!$K$1:$BS$4779,MATCH(E$1&amp;"|"&amp;$B32,'Data Annex'!$K$1:$K$4779,0),MATCH(E$2,'Data Annex'!$K$1:$BS$1,0)),"")</f>
        <v>47.121528618270005</v>
      </c>
      <c r="F32" s="247">
        <f>IFERROR(INDEX('Data Annex'!$K$1:$BS$4779,MATCH(F$1&amp;"|"&amp;$B32,'Data Annex'!$K$1:$K$4779,0),MATCH(F$2,'Data Annex'!$K$1:$BS$1,0)),"")</f>
        <v>46.445822282640002</v>
      </c>
      <c r="G32" s="248">
        <f>IFERROR(INDEX('Data Annex'!$K$1:$BS$4779,MATCH(G$1&amp;"|"&amp;$B32,'Data Annex'!$K$1:$K$4779,0),MATCH(G$2,'Data Annex'!$K$1:$BS$1,0)),"")</f>
        <v>49.358458548149997</v>
      </c>
      <c r="H32" s="249">
        <f>IFERROR(INDEX('Data Annex'!$K$1:$BS$4779,MATCH(H$1&amp;"|"&amp;$B32,'Data Annex'!$K$1:$K$4779,0),MATCH(H$2,'Data Annex'!$K$1:$BS$1,0)),"")</f>
        <v>15.269645249880002</v>
      </c>
      <c r="I32" s="249">
        <f>IFERROR(INDEX('Data Annex'!$K$1:$BS$4779,MATCH(I$1&amp;"|"&amp;$B32,'Data Annex'!$K$1:$K$4779,0),MATCH(I$2,'Data Annex'!$K$1:$BS$1,0)),"")</f>
        <v>15.893766085899999</v>
      </c>
      <c r="J32" s="250">
        <f>IFERROR(INDEX('Data Annex'!$K$1:$BS$4779,MATCH(J$1&amp;"|"&amp;$B32,'Data Annex'!$K$1:$K$4779,0),MATCH(J$2,'Data Annex'!$K$1:$BS$1,0)),"")</f>
        <v>16.071521532709998</v>
      </c>
      <c r="K32" s="249">
        <f>IFERROR(INDEX('Data Annex'!$K$1:$BS$4779,MATCH(K$1&amp;"|"&amp;$B32,'Data Annex'!$K$1:$K$4779,0),MATCH(K$2,'Data Annex'!$K$1:$BS$1,0)),"")</f>
        <v>12.172776468029999</v>
      </c>
      <c r="L32" s="249">
        <f>IFERROR(INDEX('Data Annex'!$K$1:$BS$4779,MATCH(L$1&amp;"|"&amp;$B32,'Data Annex'!$K$1:$K$4779,0),MATCH(L$2,'Data Annex'!$K$1:$BS$1,0)),"")</f>
        <v>12.53155749451</v>
      </c>
      <c r="M32" s="250">
        <f>IFERROR(INDEX('Data Annex'!$K$1:$BS$4779,MATCH(M$1&amp;"|"&amp;$B32,'Data Annex'!$K$1:$K$4779,0),MATCH(M$2,'Data Annex'!$K$1:$BS$1,0)),"")</f>
        <v>12.67435557161</v>
      </c>
      <c r="N32" s="249">
        <f>IFERROR(INDEX('Data Annex'!$K$1:$BS$4779,MATCH(N$1&amp;"|"&amp;$B32,'Data Annex'!$K$1:$K$4779,0),MATCH(N$2,'Data Annex'!$K$1:$BS$1,0)),"")</f>
        <v>11.737289764079998</v>
      </c>
      <c r="O32" s="249">
        <f>IFERROR(INDEX('Data Annex'!$K$1:$BS$4779,MATCH(O$1&amp;"|"&amp;$B32,'Data Annex'!$K$1:$K$4779,0),MATCH(O$2,'Data Annex'!$K$1:$BS$1,0)),"")</f>
        <v>12.1741934012</v>
      </c>
      <c r="P32" s="250">
        <f>IFERROR(INDEX('Data Annex'!$K$1:$BS$4779,MATCH(P$1&amp;"|"&amp;$B32,'Data Annex'!$K$1:$K$4779,0),MATCH(P$2,'Data Annex'!$K$1:$BS$1,0)),"")</f>
        <v>12.3515907736</v>
      </c>
      <c r="Q32" s="249">
        <f>IFERROR(INDEX('Data Annex'!$K$1:$BS$4779,MATCH(Q$1&amp;"|"&amp;$B32,'Data Annex'!$K$1:$K$4779,0),MATCH(Q$2,'Data Annex'!$K$1:$BS$1,0)),"")</f>
        <v>7.60944090972</v>
      </c>
      <c r="R32" s="249">
        <f>IFERROR(INDEX('Data Annex'!$K$1:$BS$4779,MATCH(R$1&amp;"|"&amp;$B32,'Data Annex'!$K$1:$K$4779,0),MATCH(R$2,'Data Annex'!$K$1:$BS$1,0)),"")</f>
        <v>7.9459541424699998</v>
      </c>
      <c r="S32" s="250">
        <f>IFERROR(INDEX('Data Annex'!$K$1:$BS$4779,MATCH(S$1&amp;"|"&amp;$B32,'Data Annex'!$K$1:$K$4779,0),MATCH(S$2,'Data Annex'!$K$1:$BS$1,0)),"")</f>
        <v>8.043982004850001</v>
      </c>
      <c r="T32" s="249">
        <f>IFERROR(INDEX('Data Annex'!$K$1:$BS$4779,MATCH(T$1&amp;"|"&amp;$B32,'Data Annex'!$K$1:$K$4779,0),MATCH(T$2,'Data Annex'!$K$1:$BS$1,0)),"")</f>
        <v>6.2642838602099999</v>
      </c>
      <c r="U32" s="249">
        <f>IFERROR(INDEX('Data Annex'!$K$1:$BS$4779,MATCH(U$1&amp;"|"&amp;$B32,'Data Annex'!$K$1:$K$4779,0),MATCH(U$2,'Data Annex'!$K$1:$BS$1,0)),"")</f>
        <v>6.4101846594799996</v>
      </c>
      <c r="V32" s="250">
        <f>IFERROR(INDEX('Data Annex'!$K$1:$BS$4779,MATCH(V$1&amp;"|"&amp;$B32,'Data Annex'!$K$1:$K$4779,0),MATCH(V$2,'Data Annex'!$K$1:$BS$1,0)),"")</f>
        <v>6.8222615185400004</v>
      </c>
      <c r="W32"/>
    </row>
    <row r="33" spans="1:27" s="2" customFormat="1" ht="18.75" customHeight="1">
      <c r="A33" s="2">
        <v>22</v>
      </c>
      <c r="B33" s="1" t="s">
        <v>26</v>
      </c>
      <c r="C33"/>
      <c r="D33" s="204" t="s">
        <v>26</v>
      </c>
      <c r="E33" s="251">
        <f>IFERROR(INDEX('Data Annex'!$K$1:$BS$4779,MATCH(E$1&amp;"|"&amp;$B33,'Data Annex'!$K$1:$K$4779,0),MATCH(E$2,'Data Annex'!$K$1:$BS$1,0)),"")</f>
        <v>17.715688858389999</v>
      </c>
      <c r="F33" s="251">
        <f>IFERROR(INDEX('Data Annex'!$K$1:$BS$4779,MATCH(F$1&amp;"|"&amp;$B33,'Data Annex'!$K$1:$K$4779,0),MATCH(F$2,'Data Annex'!$K$1:$BS$1,0)),"")</f>
        <v>17.45851789061</v>
      </c>
      <c r="G33" s="252">
        <f>IFERROR(INDEX('Data Annex'!$K$1:$BS$4779,MATCH(G$1&amp;"|"&amp;$B33,'Data Annex'!$K$1:$K$4779,0),MATCH(G$2,'Data Annex'!$K$1:$BS$1,0)),"")</f>
        <v>17.46542779596</v>
      </c>
      <c r="H33" s="253">
        <f>IFERROR(INDEX('Data Annex'!$K$1:$BS$4779,MATCH(H$1&amp;"|"&amp;$B33,'Data Annex'!$K$1:$K$4779,0),MATCH(H$2,'Data Annex'!$K$1:$BS$1,0)),"")</f>
        <v>7.4226210051699999</v>
      </c>
      <c r="I33" s="253">
        <f>IFERROR(INDEX('Data Annex'!$K$1:$BS$4779,MATCH(I$1&amp;"|"&amp;$B33,'Data Annex'!$K$1:$K$4779,0),MATCH(I$2,'Data Annex'!$K$1:$BS$1,0)),"")</f>
        <v>7.869617850530001</v>
      </c>
      <c r="J33" s="254">
        <f>IFERROR(INDEX('Data Annex'!$K$1:$BS$4779,MATCH(J$1&amp;"|"&amp;$B33,'Data Annex'!$K$1:$K$4779,0),MATCH(J$2,'Data Annex'!$K$1:$BS$1,0)),"")</f>
        <v>8.03614627342</v>
      </c>
      <c r="K33" s="253">
        <f>IFERROR(INDEX('Data Annex'!$K$1:$BS$4779,MATCH(K$1&amp;"|"&amp;$B33,'Data Annex'!$K$1:$K$4779,0),MATCH(K$2,'Data Annex'!$K$1:$BS$1,0)),"")</f>
        <v>6.8312238602099997</v>
      </c>
      <c r="L33" s="253">
        <f>IFERROR(INDEX('Data Annex'!$K$1:$BS$4779,MATCH(L$1&amp;"|"&amp;$B33,'Data Annex'!$K$1:$K$4779,0),MATCH(L$2,'Data Annex'!$K$1:$BS$1,0)),"")</f>
        <v>7.25648672175</v>
      </c>
      <c r="M33" s="254">
        <f>IFERROR(INDEX('Data Annex'!$K$1:$BS$4779,MATCH(M$1&amp;"|"&amp;$B33,'Data Annex'!$K$1:$K$4779,0),MATCH(M$2,'Data Annex'!$K$1:$BS$1,0)),"")</f>
        <v>7.4025598523099996</v>
      </c>
      <c r="N33" s="253">
        <f>IFERROR(INDEX('Data Annex'!$K$1:$BS$4779,MATCH(N$1&amp;"|"&amp;$B33,'Data Annex'!$K$1:$K$4779,0),MATCH(N$2,'Data Annex'!$K$1:$BS$1,0)),"")</f>
        <v>3.5653772418899998</v>
      </c>
      <c r="O33" s="253">
        <f>IFERROR(INDEX('Data Annex'!$K$1:$BS$4779,MATCH(O$1&amp;"|"&amp;$B33,'Data Annex'!$K$1:$K$4779,0),MATCH(O$2,'Data Annex'!$K$1:$BS$1,0)),"")</f>
        <v>3.72917451504</v>
      </c>
      <c r="P33" s="254">
        <f>IFERROR(INDEX('Data Annex'!$K$1:$BS$4779,MATCH(P$1&amp;"|"&amp;$B33,'Data Annex'!$K$1:$K$4779,0),MATCH(P$2,'Data Annex'!$K$1:$BS$1,0)),"")</f>
        <v>3.7076059113299999</v>
      </c>
      <c r="Q33" s="253">
        <f>IFERROR(INDEX('Data Annex'!$K$1:$BS$4779,MATCH(Q$1&amp;"|"&amp;$B33,'Data Annex'!$K$1:$K$4779,0),MATCH(Q$2,'Data Annex'!$K$1:$BS$1,0)),"")</f>
        <v>2.33277516856</v>
      </c>
      <c r="R33" s="253">
        <f>IFERROR(INDEX('Data Annex'!$K$1:$BS$4779,MATCH(R$1&amp;"|"&amp;$B33,'Data Annex'!$K$1:$K$4779,0),MATCH(R$2,'Data Annex'!$K$1:$BS$1,0)),"")</f>
        <v>2.64554366534</v>
      </c>
      <c r="S33" s="254">
        <f>IFERROR(INDEX('Data Annex'!$K$1:$BS$4779,MATCH(S$1&amp;"|"&amp;$B33,'Data Annex'!$K$1:$K$4779,0),MATCH(S$2,'Data Annex'!$K$1:$BS$1,0)),"")</f>
        <v>2.6179575658000003</v>
      </c>
      <c r="T33" s="253">
        <f>IFERROR(INDEX('Data Annex'!$K$1:$BS$4779,MATCH(T$1&amp;"|"&amp;$B33,'Data Annex'!$K$1:$K$4779,0),MATCH(T$2,'Data Annex'!$K$1:$BS$1,0)),"")</f>
        <v>1.5137991071000001</v>
      </c>
      <c r="U33" s="253">
        <f>IFERROR(INDEX('Data Annex'!$K$1:$BS$4779,MATCH(U$1&amp;"|"&amp;$B33,'Data Annex'!$K$1:$K$4779,0),MATCH(U$2,'Data Annex'!$K$1:$BS$1,0)),"")</f>
        <v>1.6418027024400002</v>
      </c>
      <c r="V33" s="254">
        <f>IFERROR(INDEX('Data Annex'!$K$1:$BS$4779,MATCH(V$1&amp;"|"&amp;$B33,'Data Annex'!$K$1:$K$4779,0),MATCH(V$2,'Data Annex'!$K$1:$BS$1,0)),"")</f>
        <v>1.6166659200700002</v>
      </c>
      <c r="W33"/>
    </row>
    <row r="34" spans="1:27" s="2" customFormat="1" ht="18.75" customHeight="1">
      <c r="A34" s="7">
        <v>23</v>
      </c>
      <c r="B34" s="1" t="s">
        <v>27</v>
      </c>
      <c r="C34"/>
      <c r="D34" s="204" t="s">
        <v>27</v>
      </c>
      <c r="E34" s="247">
        <f>IFERROR(INDEX('Data Annex'!$K$1:$BS$4779,MATCH(E$1&amp;"|"&amp;$B34,'Data Annex'!$K$1:$K$4779,0),MATCH(E$2,'Data Annex'!$K$1:$BS$1,0)),"")</f>
        <v>1926.0948080805799</v>
      </c>
      <c r="F34" s="247">
        <f>IFERROR(INDEX('Data Annex'!$K$1:$BS$4779,MATCH(F$1&amp;"|"&amp;$B34,'Data Annex'!$K$1:$K$4779,0),MATCH(F$2,'Data Annex'!$K$1:$BS$1,0)),"")</f>
        <v>2028.1244938372499</v>
      </c>
      <c r="G34" s="248">
        <f>IFERROR(INDEX('Data Annex'!$K$1:$BS$4779,MATCH(G$1&amp;"|"&amp;$B34,'Data Annex'!$K$1:$K$4779,0),MATCH(G$2,'Data Annex'!$K$1:$BS$1,0)),"")</f>
        <v>1888.82886651733</v>
      </c>
      <c r="H34" s="249">
        <f>IFERROR(INDEX('Data Annex'!$K$1:$BS$4779,MATCH(H$1&amp;"|"&amp;$B34,'Data Annex'!$K$1:$K$4779,0),MATCH(H$2,'Data Annex'!$K$1:$BS$1,0)),"")</f>
        <v>780.04863391147012</v>
      </c>
      <c r="I34" s="249">
        <f>IFERROR(INDEX('Data Annex'!$K$1:$BS$4779,MATCH(I$1&amp;"|"&amp;$B34,'Data Annex'!$K$1:$K$4779,0),MATCH(I$2,'Data Annex'!$K$1:$BS$1,0)),"")</f>
        <v>781.91765414972997</v>
      </c>
      <c r="J34" s="250">
        <f>IFERROR(INDEX('Data Annex'!$K$1:$BS$4779,MATCH(J$1&amp;"|"&amp;$B34,'Data Annex'!$K$1:$K$4779,0),MATCH(J$2,'Data Annex'!$K$1:$BS$1,0)),"")</f>
        <v>786.28473876089004</v>
      </c>
      <c r="K34" s="249">
        <f>IFERROR(INDEX('Data Annex'!$K$1:$BS$4779,MATCH(K$1&amp;"|"&amp;$B34,'Data Annex'!$K$1:$K$4779,0),MATCH(K$2,'Data Annex'!$K$1:$BS$1,0)),"")</f>
        <v>717.21004300100003</v>
      </c>
      <c r="L34" s="249">
        <f>IFERROR(INDEX('Data Annex'!$K$1:$BS$4779,MATCH(L$1&amp;"|"&amp;$B34,'Data Annex'!$K$1:$K$4779,0),MATCH(L$2,'Data Annex'!$K$1:$BS$1,0)),"")</f>
        <v>722.253323991</v>
      </c>
      <c r="M34" s="250">
        <f>IFERROR(INDEX('Data Annex'!$K$1:$BS$4779,MATCH(M$1&amp;"|"&amp;$B34,'Data Annex'!$K$1:$K$4779,0),MATCH(M$2,'Data Annex'!$K$1:$BS$1,0)),"")</f>
        <v>725.897868152</v>
      </c>
      <c r="N34" s="249">
        <f>IFERROR(INDEX('Data Annex'!$K$1:$BS$4779,MATCH(N$1&amp;"|"&amp;$B34,'Data Annex'!$K$1:$K$4779,0),MATCH(N$2,'Data Annex'!$K$1:$BS$1,0)),"")</f>
        <v>577.76552329544995</v>
      </c>
      <c r="O34" s="249">
        <f>IFERROR(INDEX('Data Annex'!$K$1:$BS$4779,MATCH(O$1&amp;"|"&amp;$B34,'Data Annex'!$K$1:$K$4779,0),MATCH(O$2,'Data Annex'!$K$1:$BS$1,0)),"")</f>
        <v>577.93469440511001</v>
      </c>
      <c r="P34" s="250">
        <f>IFERROR(INDEX('Data Annex'!$K$1:$BS$4779,MATCH(P$1&amp;"|"&amp;$B34,'Data Annex'!$K$1:$K$4779,0),MATCH(P$2,'Data Annex'!$K$1:$BS$1,0)),"")</f>
        <v>573.93605404466007</v>
      </c>
      <c r="Q34" s="249">
        <f>IFERROR(INDEX('Data Annex'!$K$1:$BS$4779,MATCH(Q$1&amp;"|"&amp;$B34,'Data Annex'!$K$1:$K$4779,0),MATCH(Q$2,'Data Annex'!$K$1:$BS$1,0)),"")</f>
        <v>172.87860209190001</v>
      </c>
      <c r="R34" s="249">
        <f>IFERROR(INDEX('Data Annex'!$K$1:$BS$4779,MATCH(R$1&amp;"|"&amp;$B34,'Data Annex'!$K$1:$K$4779,0),MATCH(R$2,'Data Annex'!$K$1:$BS$1,0)),"")</f>
        <v>175.30326372835998</v>
      </c>
      <c r="S34" s="250">
        <f>IFERROR(INDEX('Data Annex'!$K$1:$BS$4779,MATCH(S$1&amp;"|"&amp;$B34,'Data Annex'!$K$1:$K$4779,0),MATCH(S$2,'Data Annex'!$K$1:$BS$1,0)),"")</f>
        <v>175.78348028075001</v>
      </c>
      <c r="T34" s="249">
        <f>IFERROR(INDEX('Data Annex'!$K$1:$BS$4779,MATCH(T$1&amp;"|"&amp;$B34,'Data Annex'!$K$1:$K$4779,0),MATCH(T$2,'Data Annex'!$K$1:$BS$1,0)),"")</f>
        <v>175.55319091499999</v>
      </c>
      <c r="U34" s="249">
        <f>IFERROR(INDEX('Data Annex'!$K$1:$BS$4779,MATCH(U$1&amp;"|"&amp;$B34,'Data Annex'!$K$1:$K$4779,0),MATCH(U$2,'Data Annex'!$K$1:$BS$1,0)),"")</f>
        <v>176.866896217</v>
      </c>
      <c r="V34" s="250">
        <f>IFERROR(INDEX('Data Annex'!$K$1:$BS$4779,MATCH(V$1&amp;"|"&amp;$B34,'Data Annex'!$K$1:$K$4779,0),MATCH(V$2,'Data Annex'!$K$1:$BS$1,0)),"")</f>
        <v>174.98600479300001</v>
      </c>
      <c r="W34"/>
    </row>
    <row r="35" spans="1:27" s="2" customFormat="1" ht="18.75" customHeight="1">
      <c r="A35" s="2">
        <v>24</v>
      </c>
      <c r="B35" s="1" t="s">
        <v>28</v>
      </c>
      <c r="C35"/>
      <c r="D35" s="204" t="s">
        <v>28</v>
      </c>
      <c r="E35" s="483">
        <f>IFERROR(INDEX('Data Annex'!$K$1:$BS$4779,MATCH(E$1&amp;"|"&amp;$B35,'Data Annex'!$K$1:$K$4779,0),MATCH(E$2,'Data Annex'!$K$1:$BS$1,0)),"")</f>
        <v>270.62414362523543</v>
      </c>
      <c r="F35" s="483">
        <f>IFERROR(INDEX('Data Annex'!$K$1:$BS$4779,MATCH(F$1&amp;"|"&amp;$B35,'Data Annex'!$K$1:$K$4779,0),MATCH(F$2,'Data Annex'!$K$1:$BS$1,0)),"")</f>
        <v>296.19025858239655</v>
      </c>
      <c r="G35" s="252">
        <f>IFERROR(INDEX('Data Annex'!$K$1:$BS$4779,MATCH(G$1&amp;"|"&amp;$B35,'Data Annex'!$K$1:$K$4779,0),MATCH(G$2,'Data Annex'!$K$1:$BS$1,0)),"")</f>
        <v>268.65328716053551</v>
      </c>
      <c r="H35" s="484">
        <f>IFERROR(INDEX('Data Annex'!$K$1:$BS$4779,MATCH(H$1&amp;"|"&amp;$B35,'Data Annex'!$K$1:$K$4779,0),MATCH(H$2,'Data Annex'!$K$1:$BS$1,0)),"")</f>
        <v>119.05266051646409</v>
      </c>
      <c r="I35" s="484">
        <f>IFERROR(INDEX('Data Annex'!$K$1:$BS$4779,MATCH(I$1&amp;"|"&amp;$B35,'Data Annex'!$K$1:$K$4779,0),MATCH(I$2,'Data Annex'!$K$1:$BS$1,0)),"")</f>
        <v>113.64381596232283</v>
      </c>
      <c r="J35" s="254">
        <f>IFERROR(INDEX('Data Annex'!$K$1:$BS$4779,MATCH(J$1&amp;"|"&amp;$B35,'Data Annex'!$K$1:$K$4779,0),MATCH(J$2,'Data Annex'!$K$1:$BS$1,0)),"")</f>
        <v>114.13397816805302</v>
      </c>
      <c r="K35" s="484">
        <f>IFERROR(INDEX('Data Annex'!$K$1:$BS$4779,MATCH(K$1&amp;"|"&amp;$B35,'Data Annex'!$K$1:$K$4779,0),MATCH(K$2,'Data Annex'!$K$1:$BS$1,0)),"")</f>
        <v>105.3601118858072</v>
      </c>
      <c r="L35" s="484">
        <f>IFERROR(INDEX('Data Annex'!$K$1:$BS$4779,MATCH(L$1&amp;"|"&amp;$B35,'Data Annex'!$K$1:$K$4779,0),MATCH(L$2,'Data Annex'!$K$1:$BS$1,0)),"")</f>
        <v>100.97294315181942</v>
      </c>
      <c r="M35" s="254">
        <f>IFERROR(INDEX('Data Annex'!$K$1:$BS$4779,MATCH(M$1&amp;"|"&amp;$B35,'Data Annex'!$K$1:$K$4779,0),MATCH(M$2,'Data Annex'!$K$1:$BS$1,0)),"")</f>
        <v>101.39187837115789</v>
      </c>
      <c r="N35" s="484">
        <f>IFERROR(INDEX('Data Annex'!$K$1:$BS$4779,MATCH(N$1&amp;"|"&amp;$B35,'Data Annex'!$K$1:$K$4779,0),MATCH(N$2,'Data Annex'!$K$1:$BS$1,0)),"")</f>
        <v>93.472080422587467</v>
      </c>
      <c r="O35" s="484">
        <f>IFERROR(INDEX('Data Annex'!$K$1:$BS$4779,MATCH(O$1&amp;"|"&amp;$B35,'Data Annex'!$K$1:$K$4779,0),MATCH(O$2,'Data Annex'!$K$1:$BS$1,0)),"")</f>
        <v>91.902258788554676</v>
      </c>
      <c r="P35" s="254">
        <f>IFERROR(INDEX('Data Annex'!$K$1:$BS$4779,MATCH(P$1&amp;"|"&amp;$B35,'Data Annex'!$K$1:$K$4779,0),MATCH(P$2,'Data Annex'!$K$1:$BS$1,0)),"")</f>
        <v>91.0604186395623</v>
      </c>
      <c r="Q35" s="484">
        <f>IFERROR(INDEX('Data Annex'!$K$1:$BS$4779,MATCH(Q$1&amp;"|"&amp;$B35,'Data Annex'!$K$1:$K$4779,0),MATCH(Q$2,'Data Annex'!$K$1:$BS$1,0)),"")</f>
        <v>33.612943327436319</v>
      </c>
      <c r="R35" s="484">
        <f>IFERROR(INDEX('Data Annex'!$K$1:$BS$4779,MATCH(R$1&amp;"|"&amp;$B35,'Data Annex'!$K$1:$K$4779,0),MATCH(R$2,'Data Annex'!$K$1:$BS$1,0)),"")</f>
        <v>33.221878905496062</v>
      </c>
      <c r="S35" s="254">
        <f>IFERROR(INDEX('Data Annex'!$K$1:$BS$4779,MATCH(S$1&amp;"|"&amp;$B35,'Data Annex'!$K$1:$K$4779,0),MATCH(S$2,'Data Annex'!$K$1:$BS$1,0)),"")</f>
        <v>32.761058070904319</v>
      </c>
      <c r="T35" s="484">
        <f>IFERROR(INDEX('Data Annex'!$K$1:$BS$4779,MATCH(T$1&amp;"|"&amp;$B35,'Data Annex'!$K$1:$K$4779,0),MATCH(T$2,'Data Annex'!$K$1:$BS$1,0)),"")</f>
        <v>29.789862626833305</v>
      </c>
      <c r="U35" s="484">
        <f>IFERROR(INDEX('Data Annex'!$K$1:$BS$4779,MATCH(U$1&amp;"|"&amp;$B35,'Data Annex'!$K$1:$K$4779,0),MATCH(U$2,'Data Annex'!$K$1:$BS$1,0)),"")</f>
        <v>29.213734168214337</v>
      </c>
      <c r="V35" s="254">
        <f>IFERROR(INDEX('Data Annex'!$K$1:$BS$4779,MATCH(V$1&amp;"|"&amp;$B35,'Data Annex'!$K$1:$K$4779,0),MATCH(V$2,'Data Annex'!$K$1:$BS$1,0)),"")</f>
        <v>29.50450846474801</v>
      </c>
      <c r="W35"/>
    </row>
    <row r="36" spans="1:27" s="2" customFormat="1" ht="18.75" customHeight="1">
      <c r="A36" s="10">
        <v>25</v>
      </c>
      <c r="B36" s="1" t="s">
        <v>29</v>
      </c>
      <c r="C36"/>
      <c r="D36" s="204" t="s">
        <v>29</v>
      </c>
      <c r="E36" s="247">
        <f>IFERROR(INDEX('Data Annex'!$K$1:$BS$4779,MATCH(E$1&amp;"|"&amp;$B36,'Data Annex'!$K$1:$K$4779,0),MATCH(E$2,'Data Annex'!$K$1:$BS$1,0)),"")</f>
        <v>136.64917612651686</v>
      </c>
      <c r="F36" s="247">
        <f>IFERROR(INDEX('Data Annex'!$K$1:$BS$4779,MATCH(F$1&amp;"|"&amp;$B36,'Data Annex'!$K$1:$K$4779,0),MATCH(F$2,'Data Annex'!$K$1:$BS$1,0)),"")</f>
        <v>141.89998226303393</v>
      </c>
      <c r="G36" s="248">
        <f>IFERROR(INDEX('Data Annex'!$K$1:$BS$4779,MATCH(G$1&amp;"|"&amp;$B36,'Data Annex'!$K$1:$K$4779,0),MATCH(G$2,'Data Annex'!$K$1:$BS$1,0)),"")</f>
        <v>151.76349715612398</v>
      </c>
      <c r="H36" s="249">
        <f>IFERROR(INDEX('Data Annex'!$K$1:$BS$4779,MATCH(H$1&amp;"|"&amp;$B36,'Data Annex'!$K$1:$K$4779,0),MATCH(H$2,'Data Annex'!$K$1:$BS$1,0)),"")</f>
        <v>67.497000077764497</v>
      </c>
      <c r="I36" s="249">
        <f>IFERROR(INDEX('Data Annex'!$K$1:$BS$4779,MATCH(I$1&amp;"|"&amp;$B36,'Data Annex'!$K$1:$K$4779,0),MATCH(I$2,'Data Annex'!$K$1:$BS$1,0)),"")</f>
        <v>68.424036247434259</v>
      </c>
      <c r="J36" s="250">
        <f>IFERROR(INDEX('Data Annex'!$K$1:$BS$4779,MATCH(J$1&amp;"|"&amp;$B36,'Data Annex'!$K$1:$K$4779,0),MATCH(J$2,'Data Annex'!$K$1:$BS$1,0)),"")</f>
        <v>75.100709368821285</v>
      </c>
      <c r="K36" s="249">
        <f>IFERROR(INDEX('Data Annex'!$K$1:$BS$4779,MATCH(K$1&amp;"|"&amp;$B36,'Data Annex'!$K$1:$K$4779,0),MATCH(K$2,'Data Annex'!$K$1:$BS$1,0)),"")</f>
        <v>44.834462763630157</v>
      </c>
      <c r="L36" s="249">
        <f>IFERROR(INDEX('Data Annex'!$K$1:$BS$4779,MATCH(L$1&amp;"|"&amp;$B36,'Data Annex'!$K$1:$K$4779,0),MATCH(L$2,'Data Annex'!$K$1:$BS$1,0)),"")</f>
        <v>45.108594691571405</v>
      </c>
      <c r="M36" s="250">
        <f>IFERROR(INDEX('Data Annex'!$K$1:$BS$4779,MATCH(M$1&amp;"|"&amp;$B36,'Data Annex'!$K$1:$K$4779,0),MATCH(M$2,'Data Annex'!$K$1:$BS$1,0)),"")</f>
        <v>48.225632839728071</v>
      </c>
      <c r="N36" s="249">
        <f>IFERROR(INDEX('Data Annex'!$K$1:$BS$4779,MATCH(N$1&amp;"|"&amp;$B36,'Data Annex'!$K$1:$K$4779,0),MATCH(N$2,'Data Annex'!$K$1:$BS$1,0)),"")</f>
        <v>48.822387545291406</v>
      </c>
      <c r="O36" s="249">
        <f>IFERROR(INDEX('Data Annex'!$K$1:$BS$4779,MATCH(O$1&amp;"|"&amp;$B36,'Data Annex'!$K$1:$K$4779,0),MATCH(O$2,'Data Annex'!$K$1:$BS$1,0)),"")</f>
        <v>52.76100293887604</v>
      </c>
      <c r="P36" s="250">
        <f>IFERROR(INDEX('Data Annex'!$K$1:$BS$4779,MATCH(P$1&amp;"|"&amp;$B36,'Data Annex'!$K$1:$K$4779,0),MATCH(P$2,'Data Annex'!$K$1:$BS$1,0)),"")</f>
        <v>55.248269755501795</v>
      </c>
      <c r="Q36" s="249">
        <f>IFERROR(INDEX('Data Annex'!$K$1:$BS$4779,MATCH(Q$1&amp;"|"&amp;$B36,'Data Annex'!$K$1:$K$4779,0),MATCH(Q$2,'Data Annex'!$K$1:$BS$1,0)),"")</f>
        <v>23.582122026576656</v>
      </c>
      <c r="R36" s="249">
        <f>IFERROR(INDEX('Data Annex'!$K$1:$BS$4779,MATCH(R$1&amp;"|"&amp;$B36,'Data Annex'!$K$1:$K$4779,0),MATCH(R$2,'Data Annex'!$K$1:$BS$1,0)),"")</f>
        <v>27.942402759976662</v>
      </c>
      <c r="S36" s="250">
        <f>IFERROR(INDEX('Data Annex'!$K$1:$BS$4779,MATCH(S$1&amp;"|"&amp;$B36,'Data Annex'!$K$1:$K$4779,0),MATCH(S$2,'Data Annex'!$K$1:$BS$1,0)),"")</f>
        <v>30.848911009102434</v>
      </c>
      <c r="T36" s="249">
        <f>IFERROR(INDEX('Data Annex'!$K$1:$BS$4779,MATCH(T$1&amp;"|"&amp;$B36,'Data Annex'!$K$1:$K$4779,0),MATCH(T$2,'Data Annex'!$K$1:$BS$1,0)),"")</f>
        <v>13.769318969406941</v>
      </c>
      <c r="U36" s="249">
        <f>IFERROR(INDEX('Data Annex'!$K$1:$BS$4779,MATCH(U$1&amp;"|"&amp;$B36,'Data Annex'!$K$1:$K$4779,0),MATCH(U$2,'Data Annex'!$K$1:$BS$1,0)),"")</f>
        <v>14.336314829851132</v>
      </c>
      <c r="V36" s="250">
        <f>IFERROR(INDEX('Data Annex'!$K$1:$BS$4779,MATCH(V$1&amp;"|"&amp;$B36,'Data Annex'!$K$1:$K$4779,0),MATCH(V$2,'Data Annex'!$K$1:$BS$1,0)),"")</f>
        <v>14.692803962898951</v>
      </c>
      <c r="W36"/>
    </row>
    <row r="37" spans="1:27" s="2" customFormat="1" ht="18.75" customHeight="1">
      <c r="A37" s="10">
        <v>26</v>
      </c>
      <c r="B37" s="1" t="s">
        <v>30</v>
      </c>
      <c r="C37"/>
      <c r="D37" s="204" t="s">
        <v>30</v>
      </c>
      <c r="E37" s="251">
        <f>IFERROR(INDEX('Data Annex'!$K$1:$BS$4779,MATCH(E$1&amp;"|"&amp;$B37,'Data Annex'!$K$1:$K$4779,0),MATCH(E$2,'Data Annex'!$K$1:$BS$1,0)),"")</f>
        <v>219.84870574044001</v>
      </c>
      <c r="F37" s="251">
        <f>IFERROR(INDEX('Data Annex'!$K$1:$BS$4779,MATCH(F$1&amp;"|"&amp;$B37,'Data Annex'!$K$1:$K$4779,0),MATCH(F$2,'Data Annex'!$K$1:$BS$1,0)),"")</f>
        <v>202.69566536261999</v>
      </c>
      <c r="G37" s="252">
        <f>IFERROR(INDEX('Data Annex'!$K$1:$BS$4779,MATCH(G$1&amp;"|"&amp;$B37,'Data Annex'!$K$1:$K$4779,0),MATCH(G$2,'Data Annex'!$K$1:$BS$1,0)),"")</f>
        <v>209.76614997425</v>
      </c>
      <c r="H37" s="253">
        <f>IFERROR(INDEX('Data Annex'!$K$1:$BS$4779,MATCH(H$1&amp;"|"&amp;$B37,'Data Annex'!$K$1:$K$4779,0),MATCH(H$2,'Data Annex'!$K$1:$BS$1,0)),"")</f>
        <v>102.12735728094</v>
      </c>
      <c r="I37" s="253">
        <f>IFERROR(INDEX('Data Annex'!$K$1:$BS$4779,MATCH(I$1&amp;"|"&amp;$B37,'Data Annex'!$K$1:$K$4779,0),MATCH(I$2,'Data Annex'!$K$1:$BS$1,0)),"")</f>
        <v>100.7605886905</v>
      </c>
      <c r="J37" s="254">
        <f>IFERROR(INDEX('Data Annex'!$K$1:$BS$4779,MATCH(J$1&amp;"|"&amp;$B37,'Data Annex'!$K$1:$K$4779,0),MATCH(J$2,'Data Annex'!$K$1:$BS$1,0)),"")</f>
        <v>101.54401534794</v>
      </c>
      <c r="K37" s="253">
        <f>IFERROR(INDEX('Data Annex'!$K$1:$BS$4779,MATCH(K$1&amp;"|"&amp;$B37,'Data Annex'!$K$1:$K$4779,0),MATCH(K$2,'Data Annex'!$K$1:$BS$1,0)),"")</f>
        <v>86.920485352140005</v>
      </c>
      <c r="L37" s="253">
        <f>IFERROR(INDEX('Data Annex'!$K$1:$BS$4779,MATCH(L$1&amp;"|"&amp;$B37,'Data Annex'!$K$1:$K$4779,0),MATCH(L$2,'Data Annex'!$K$1:$BS$1,0)),"")</f>
        <v>85.392962933429999</v>
      </c>
      <c r="M37" s="254">
        <f>IFERROR(INDEX('Data Annex'!$K$1:$BS$4779,MATCH(M$1&amp;"|"&amp;$B37,'Data Annex'!$K$1:$K$4779,0),MATCH(M$2,'Data Annex'!$K$1:$BS$1,0)),"")</f>
        <v>85.694684189110006</v>
      </c>
      <c r="N37" s="253">
        <f>IFERROR(INDEX('Data Annex'!$K$1:$BS$4779,MATCH(N$1&amp;"|"&amp;$B37,'Data Annex'!$K$1:$K$4779,0),MATCH(N$2,'Data Annex'!$K$1:$BS$1,0)),"")</f>
        <v>59.175369690339998</v>
      </c>
      <c r="O37" s="253">
        <f>IFERROR(INDEX('Data Annex'!$K$1:$BS$4779,MATCH(O$1&amp;"|"&amp;$B37,'Data Annex'!$K$1:$K$4779,0),MATCH(O$2,'Data Annex'!$K$1:$BS$1,0)),"")</f>
        <v>55.680918525389998</v>
      </c>
      <c r="P37" s="254">
        <f>IFERROR(INDEX('Data Annex'!$K$1:$BS$4779,MATCH(P$1&amp;"|"&amp;$B37,'Data Annex'!$K$1:$K$4779,0),MATCH(P$2,'Data Annex'!$K$1:$BS$1,0)),"")</f>
        <v>55.054617051580003</v>
      </c>
      <c r="Q37" s="253">
        <f>IFERROR(INDEX('Data Annex'!$K$1:$BS$4779,MATCH(Q$1&amp;"|"&amp;$B37,'Data Annex'!$K$1:$K$4779,0),MATCH(Q$2,'Data Annex'!$K$1:$BS$1,0)),"")</f>
        <v>39.495356191650004</v>
      </c>
      <c r="R37" s="253">
        <f>IFERROR(INDEX('Data Annex'!$K$1:$BS$4779,MATCH(R$1&amp;"|"&amp;$B37,'Data Annex'!$K$1:$K$4779,0),MATCH(R$2,'Data Annex'!$K$1:$BS$1,0)),"")</f>
        <v>36.988153495109998</v>
      </c>
      <c r="S37" s="254">
        <f>IFERROR(INDEX('Data Annex'!$K$1:$BS$4779,MATCH(S$1&amp;"|"&amp;$B37,'Data Annex'!$K$1:$K$4779,0),MATCH(S$2,'Data Annex'!$K$1:$BS$1,0)),"")</f>
        <v>36.158919855820002</v>
      </c>
      <c r="T37" s="253">
        <f>IFERROR(INDEX('Data Annex'!$K$1:$BS$4779,MATCH(T$1&amp;"|"&amp;$B37,'Data Annex'!$K$1:$K$4779,0),MATCH(T$2,'Data Annex'!$K$1:$BS$1,0)),"")</f>
        <v>14.993530258380002</v>
      </c>
      <c r="U37" s="253">
        <f>IFERROR(INDEX('Data Annex'!$K$1:$BS$4779,MATCH(U$1&amp;"|"&amp;$B37,'Data Annex'!$K$1:$K$4779,0),MATCH(U$2,'Data Annex'!$K$1:$BS$1,0)),"")</f>
        <v>15.100378410159999</v>
      </c>
      <c r="V37" s="254">
        <f>IFERROR(INDEX('Data Annex'!$K$1:$BS$4779,MATCH(V$1&amp;"|"&amp;$B37,'Data Annex'!$K$1:$K$4779,0),MATCH(V$2,'Data Annex'!$K$1:$BS$1,0)),"")</f>
        <v>14.293549509030001</v>
      </c>
      <c r="W37"/>
    </row>
    <row r="38" spans="1:27" s="2" customFormat="1" ht="18.75" customHeight="1">
      <c r="A38" s="10">
        <v>27</v>
      </c>
      <c r="B38" s="1" t="s">
        <v>100</v>
      </c>
      <c r="C38"/>
      <c r="D38" s="204" t="s">
        <v>100</v>
      </c>
      <c r="E38" s="247">
        <f>IFERROR(INDEX('Data Annex'!$K$1:$BS$4779,MATCH(E$1&amp;"|"&amp;$B38,'Data Annex'!$K$1:$K$4779,0),MATCH(E$2,'Data Annex'!$K$1:$BS$1,0)),"")</f>
        <v>42.591431591069806</v>
      </c>
      <c r="F38" s="247">
        <f>IFERROR(INDEX('Data Annex'!$K$1:$BS$4779,MATCH(F$1&amp;"|"&amp;$B38,'Data Annex'!$K$1:$K$4779,0),MATCH(F$2,'Data Annex'!$K$1:$BS$1,0)),"")</f>
        <v>46.878742080828403</v>
      </c>
      <c r="G38" s="248">
        <f>IFERROR(INDEX('Data Annex'!$K$1:$BS$4779,MATCH(G$1&amp;"|"&amp;$B38,'Data Annex'!$K$1:$K$4779,0),MATCH(G$2,'Data Annex'!$K$1:$BS$1,0)),"")</f>
        <v>50.608458175697393</v>
      </c>
      <c r="H38" s="249">
        <f>IFERROR(INDEX('Data Annex'!$K$1:$BS$4779,MATCH(H$1&amp;"|"&amp;$B38,'Data Annex'!$K$1:$K$4779,0),MATCH(H$2,'Data Annex'!$K$1:$BS$1,0)),"")</f>
        <v>17.202867951106175</v>
      </c>
      <c r="I38" s="249">
        <f>IFERROR(INDEX('Data Annex'!$K$1:$BS$4779,MATCH(I$1&amp;"|"&amp;$B38,'Data Annex'!$K$1:$K$4779,0),MATCH(I$2,'Data Annex'!$K$1:$BS$1,0)),"")</f>
        <v>17.606714906001812</v>
      </c>
      <c r="J38" s="250">
        <f>IFERROR(INDEX('Data Annex'!$K$1:$BS$4779,MATCH(J$1&amp;"|"&amp;$B38,'Data Annex'!$K$1:$K$4779,0),MATCH(J$2,'Data Annex'!$K$1:$BS$1,0)),"")</f>
        <v>17.747592516882385</v>
      </c>
      <c r="K38" s="249">
        <f>IFERROR(INDEX('Data Annex'!$K$1:$BS$4779,MATCH(K$1&amp;"|"&amp;$B38,'Data Annex'!$K$1:$K$4779,0),MATCH(K$2,'Data Annex'!$K$1:$BS$1,0)),"")</f>
        <v>10.991389862208305</v>
      </c>
      <c r="L38" s="249">
        <f>IFERROR(INDEX('Data Annex'!$K$1:$BS$4779,MATCH(L$1&amp;"|"&amp;$B38,'Data Annex'!$K$1:$K$4779,0),MATCH(L$2,'Data Annex'!$K$1:$BS$1,0)),"")</f>
        <v>10.958582144164073</v>
      </c>
      <c r="M38" s="250">
        <f>IFERROR(INDEX('Data Annex'!$K$1:$BS$4779,MATCH(M$1&amp;"|"&amp;$B38,'Data Annex'!$K$1:$K$4779,0),MATCH(M$2,'Data Annex'!$K$1:$BS$1,0)),"")</f>
        <v>11.066626549762844</v>
      </c>
      <c r="N38" s="249">
        <f>IFERROR(INDEX('Data Annex'!$K$1:$BS$4779,MATCH(N$1&amp;"|"&amp;$B38,'Data Annex'!$K$1:$K$4779,0),MATCH(N$2,'Data Annex'!$K$1:$BS$1,0)),"")</f>
        <v>13.71964193999394</v>
      </c>
      <c r="O38" s="249">
        <f>IFERROR(INDEX('Data Annex'!$K$1:$BS$4779,MATCH(O$1&amp;"|"&amp;$B38,'Data Annex'!$K$1:$K$4779,0),MATCH(O$2,'Data Annex'!$K$1:$BS$1,0)),"")</f>
        <v>15.310207168995678</v>
      </c>
      <c r="P38" s="250">
        <f>IFERROR(INDEX('Data Annex'!$K$1:$BS$4779,MATCH(P$1&amp;"|"&amp;$B38,'Data Annex'!$K$1:$K$4779,0),MATCH(P$2,'Data Annex'!$K$1:$BS$1,0)),"")</f>
        <v>16.117948528217703</v>
      </c>
      <c r="Q38" s="249">
        <f>IFERROR(INDEX('Data Annex'!$K$1:$BS$4779,MATCH(Q$1&amp;"|"&amp;$B38,'Data Annex'!$K$1:$K$4779,0),MATCH(Q$2,'Data Annex'!$K$1:$BS$1,0)),"")</f>
        <v>7.7849121323365997</v>
      </c>
      <c r="R38" s="249">
        <f>IFERROR(INDEX('Data Annex'!$K$1:$BS$4779,MATCH(R$1&amp;"|"&amp;$B38,'Data Annex'!$K$1:$K$4779,0),MATCH(R$2,'Data Annex'!$K$1:$BS$1,0)),"")</f>
        <v>8.5692126530612267</v>
      </c>
      <c r="S38" s="250">
        <f>IFERROR(INDEX('Data Annex'!$K$1:$BS$4779,MATCH(S$1&amp;"|"&amp;$B38,'Data Annex'!$K$1:$K$4779,0),MATCH(S$2,'Data Annex'!$K$1:$BS$1,0)),"")</f>
        <v>9.0559909769676015</v>
      </c>
      <c r="T38" s="249">
        <f>IFERROR(INDEX('Data Annex'!$K$1:$BS$4779,MATCH(T$1&amp;"|"&amp;$B38,'Data Annex'!$K$1:$K$4779,0),MATCH(T$2,'Data Annex'!$K$1:$BS$1,0)),"")</f>
        <v>3.7225620321244577</v>
      </c>
      <c r="U38" s="249">
        <f>IFERROR(INDEX('Data Annex'!$K$1:$BS$4779,MATCH(U$1&amp;"|"&amp;$B38,'Data Annex'!$K$1:$K$4779,0),MATCH(U$2,'Data Annex'!$K$1:$BS$1,0)),"")</f>
        <v>4.0816199895445866</v>
      </c>
      <c r="V38" s="250">
        <f>IFERROR(INDEX('Data Annex'!$K$1:$BS$4779,MATCH(V$1&amp;"|"&amp;$B38,'Data Annex'!$K$1:$K$4779,0),MATCH(V$2,'Data Annex'!$K$1:$BS$1,0)),"")</f>
        <v>4.2352421380336045</v>
      </c>
      <c r="W38"/>
    </row>
    <row r="39" spans="1:27" s="2" customFormat="1" ht="18.75" customHeight="1">
      <c r="A39" s="2">
        <v>28</v>
      </c>
      <c r="B39" s="1" t="s">
        <v>31</v>
      </c>
      <c r="C39"/>
      <c r="D39" s="204" t="s">
        <v>31</v>
      </c>
      <c r="E39" s="251">
        <f>IFERROR(INDEX('Data Annex'!$K$1:$BS$4779,MATCH(E$1&amp;"|"&amp;$B39,'Data Annex'!$K$1:$K$4779,0),MATCH(E$2,'Data Annex'!$K$1:$BS$1,0)),"")</f>
        <v>808.39905921917295</v>
      </c>
      <c r="F39" s="251">
        <f>IFERROR(INDEX('Data Annex'!$K$1:$BS$4779,MATCH(F$1&amp;"|"&amp;$B39,'Data Annex'!$K$1:$K$4779,0),MATCH(F$2,'Data Annex'!$K$1:$BS$1,0)),"")</f>
        <v>796.23358218939859</v>
      </c>
      <c r="G39" s="252">
        <f>IFERROR(INDEX('Data Annex'!$K$1:$BS$4779,MATCH(G$1&amp;"|"&amp;$B39,'Data Annex'!$K$1:$K$4779,0),MATCH(G$2,'Data Annex'!$K$1:$BS$1,0)),"")</f>
        <v>794.19225483891228</v>
      </c>
      <c r="H39" s="253">
        <f>IFERROR(INDEX('Data Annex'!$K$1:$BS$4779,MATCH(H$1&amp;"|"&amp;$B39,'Data Annex'!$K$1:$K$4779,0),MATCH(H$2,'Data Annex'!$K$1:$BS$1,0)),"")</f>
        <v>346.63987333137078</v>
      </c>
      <c r="I39" s="253">
        <f>IFERROR(INDEX('Data Annex'!$K$1:$BS$4779,MATCH(I$1&amp;"|"&amp;$B39,'Data Annex'!$K$1:$K$4779,0),MATCH(I$2,'Data Annex'!$K$1:$BS$1,0)),"")</f>
        <v>335.00417780031825</v>
      </c>
      <c r="J39" s="254">
        <f>IFERROR(INDEX('Data Annex'!$K$1:$BS$4779,MATCH(J$1&amp;"|"&amp;$B39,'Data Annex'!$K$1:$K$4779,0),MATCH(J$2,'Data Annex'!$K$1:$BS$1,0)),"")</f>
        <v>346.16852969448092</v>
      </c>
      <c r="K39" s="253">
        <f>IFERROR(INDEX('Data Annex'!$K$1:$BS$4779,MATCH(K$1&amp;"|"&amp;$B39,'Data Annex'!$K$1:$K$4779,0),MATCH(K$2,'Data Annex'!$K$1:$BS$1,0)),"")</f>
        <v>313.11362535709776</v>
      </c>
      <c r="L39" s="253">
        <f>IFERROR(INDEX('Data Annex'!$K$1:$BS$4779,MATCH(L$1&amp;"|"&amp;$B39,'Data Annex'!$K$1:$K$4779,0),MATCH(L$2,'Data Annex'!$K$1:$BS$1,0)),"")</f>
        <v>301.50986611758162</v>
      </c>
      <c r="M39" s="254">
        <f>IFERROR(INDEX('Data Annex'!$K$1:$BS$4779,MATCH(M$1&amp;"|"&amp;$B39,'Data Annex'!$K$1:$K$4779,0),MATCH(M$2,'Data Annex'!$K$1:$BS$1,0)),"")</f>
        <v>312.27755143134277</v>
      </c>
      <c r="N39" s="253">
        <f>IFERROR(INDEX('Data Annex'!$K$1:$BS$4779,MATCH(N$1&amp;"|"&amp;$B39,'Data Annex'!$K$1:$K$4779,0),MATCH(N$2,'Data Annex'!$K$1:$BS$1,0)),"")</f>
        <v>275.76853941262476</v>
      </c>
      <c r="O39" s="253">
        <f>IFERROR(INDEX('Data Annex'!$K$1:$BS$4779,MATCH(O$1&amp;"|"&amp;$B39,'Data Annex'!$K$1:$K$4779,0),MATCH(O$2,'Data Annex'!$K$1:$BS$1,0)),"")</f>
        <v>269.51779103557857</v>
      </c>
      <c r="P39" s="254">
        <f>IFERROR(INDEX('Data Annex'!$K$1:$BS$4779,MATCH(P$1&amp;"|"&amp;$B39,'Data Annex'!$K$1:$K$4779,0),MATCH(P$2,'Data Annex'!$K$1:$BS$1,0)),"")</f>
        <v>271.9559106638257</v>
      </c>
      <c r="Q39" s="253">
        <f>IFERROR(INDEX('Data Annex'!$K$1:$BS$4779,MATCH(Q$1&amp;"|"&amp;$B39,'Data Annex'!$K$1:$K$4779,0),MATCH(Q$2,'Data Annex'!$K$1:$BS$1,0)),"")</f>
        <v>134.83845771789998</v>
      </c>
      <c r="R39" s="253">
        <f>IFERROR(INDEX('Data Annex'!$K$1:$BS$4779,MATCH(R$1&amp;"|"&amp;$B39,'Data Annex'!$K$1:$K$4779,0),MATCH(R$2,'Data Annex'!$K$1:$BS$1,0)),"")</f>
        <v>131.22168341072535</v>
      </c>
      <c r="S39" s="254">
        <f>IFERROR(INDEX('Data Annex'!$K$1:$BS$4779,MATCH(S$1&amp;"|"&amp;$B39,'Data Annex'!$K$1:$K$4779,0),MATCH(S$2,'Data Annex'!$K$1:$BS$1,0)),"")</f>
        <v>133.04479274551099</v>
      </c>
      <c r="T39" s="253">
        <f>IFERROR(INDEX('Data Annex'!$K$1:$BS$4779,MATCH(T$1&amp;"|"&amp;$B39,'Data Annex'!$K$1:$K$4779,0),MATCH(T$2,'Data Annex'!$K$1:$BS$1,0)),"")</f>
        <v>66.641878428096163</v>
      </c>
      <c r="U39" s="253">
        <f>IFERROR(INDEX('Data Annex'!$K$1:$BS$4779,MATCH(U$1&amp;"|"&amp;$B39,'Data Annex'!$K$1:$K$4779,0),MATCH(U$2,'Data Annex'!$K$1:$BS$1,0)),"")</f>
        <v>66.974011573281587</v>
      </c>
      <c r="V39" s="254">
        <f>IFERROR(INDEX('Data Annex'!$K$1:$BS$4779,MATCH(V$1&amp;"|"&amp;$B39,'Data Annex'!$K$1:$K$4779,0),MATCH(V$2,'Data Annex'!$K$1:$BS$1,0)),"")</f>
        <v>69.361064376357234</v>
      </c>
      <c r="W39"/>
    </row>
    <row r="40" spans="1:27" s="2" customFormat="1" ht="18.75" customHeight="1">
      <c r="A40" s="10">
        <v>29</v>
      </c>
      <c r="B40" s="1" t="s">
        <v>32</v>
      </c>
      <c r="C40"/>
      <c r="D40" s="204" t="s">
        <v>32</v>
      </c>
      <c r="E40" s="247">
        <f>IFERROR(INDEX('Data Annex'!$K$1:$BS$4779,MATCH(E$1&amp;"|"&amp;$B40,'Data Annex'!$K$1:$K$4779,0),MATCH(E$2,'Data Annex'!$K$1:$BS$1,0)),"")</f>
        <v>34.679813133639996</v>
      </c>
      <c r="F40" s="247">
        <f>IFERROR(INDEX('Data Annex'!$K$1:$BS$4779,MATCH(F$1&amp;"|"&amp;$B40,'Data Annex'!$K$1:$K$4779,0),MATCH(F$2,'Data Annex'!$K$1:$BS$1,0)),"")</f>
        <v>36.767324701620005</v>
      </c>
      <c r="G40" s="248">
        <f>IFERROR(INDEX('Data Annex'!$K$1:$BS$4779,MATCH(G$1&amp;"|"&amp;$B40,'Data Annex'!$K$1:$K$4779,0),MATCH(G$2,'Data Annex'!$K$1:$BS$1,0)),"")</f>
        <v>39.278523124129997</v>
      </c>
      <c r="H40" s="249">
        <f>IFERROR(INDEX('Data Annex'!$K$1:$BS$4779,MATCH(H$1&amp;"|"&amp;$B40,'Data Annex'!$K$1:$K$4779,0),MATCH(H$2,'Data Annex'!$K$1:$BS$1,0)),"")</f>
        <v>12.62839797104</v>
      </c>
      <c r="I40" s="249">
        <f>IFERROR(INDEX('Data Annex'!$K$1:$BS$4779,MATCH(I$1&amp;"|"&amp;$B40,'Data Annex'!$K$1:$K$4779,0),MATCH(I$2,'Data Annex'!$K$1:$BS$1,0)),"")</f>
        <v>12.463292691139999</v>
      </c>
      <c r="J40" s="250">
        <f>IFERROR(INDEX('Data Annex'!$K$1:$BS$4779,MATCH(J$1&amp;"|"&amp;$B40,'Data Annex'!$K$1:$K$4779,0),MATCH(J$2,'Data Annex'!$K$1:$BS$1,0)),"")</f>
        <v>13.314085738689998</v>
      </c>
      <c r="K40" s="249">
        <f>IFERROR(INDEX('Data Annex'!$K$1:$BS$4779,MATCH(K$1&amp;"|"&amp;$B40,'Data Annex'!$K$1:$K$4779,0),MATCH(K$2,'Data Annex'!$K$1:$BS$1,0)),"")</f>
        <v>5.2411775628799999</v>
      </c>
      <c r="L40" s="249">
        <f>IFERROR(INDEX('Data Annex'!$K$1:$BS$4779,MATCH(L$1&amp;"|"&amp;$B40,'Data Annex'!$K$1:$K$4779,0),MATCH(L$2,'Data Annex'!$K$1:$BS$1,0)),"")</f>
        <v>5.1182956414400005</v>
      </c>
      <c r="M40" s="250">
        <f>IFERROR(INDEX('Data Annex'!$K$1:$BS$4779,MATCH(M$1&amp;"|"&amp;$B40,'Data Annex'!$K$1:$K$4779,0),MATCH(M$2,'Data Annex'!$K$1:$BS$1,0)),"")</f>
        <v>5.3843329560699997</v>
      </c>
      <c r="N40" s="249">
        <f>IFERROR(INDEX('Data Annex'!$K$1:$BS$4779,MATCH(N$1&amp;"|"&amp;$B40,'Data Annex'!$K$1:$K$4779,0),MATCH(N$2,'Data Annex'!$K$1:$BS$1,0)),"")</f>
        <v>11.73000461438</v>
      </c>
      <c r="O40" s="249">
        <f>IFERROR(INDEX('Data Annex'!$K$1:$BS$4779,MATCH(O$1&amp;"|"&amp;$B40,'Data Annex'!$K$1:$K$4779,0),MATCH(O$2,'Data Annex'!$K$1:$BS$1,0)),"")</f>
        <v>11.488944837869999</v>
      </c>
      <c r="P40" s="250">
        <f>IFERROR(INDEX('Data Annex'!$K$1:$BS$4779,MATCH(P$1&amp;"|"&amp;$B40,'Data Annex'!$K$1:$K$4779,0),MATCH(P$2,'Data Annex'!$K$1:$BS$1,0)),"")</f>
        <v>12.24327732761</v>
      </c>
      <c r="Q40" s="249">
        <f>IFERROR(INDEX('Data Annex'!$K$1:$BS$4779,MATCH(Q$1&amp;"|"&amp;$B40,'Data Annex'!$K$1:$K$4779,0),MATCH(Q$2,'Data Annex'!$K$1:$BS$1,0)),"")</f>
        <v>6.8337185335699999</v>
      </c>
      <c r="R40" s="249">
        <f>IFERROR(INDEX('Data Annex'!$K$1:$BS$4779,MATCH(R$1&amp;"|"&amp;$B40,'Data Annex'!$K$1:$K$4779,0),MATCH(R$2,'Data Annex'!$K$1:$BS$1,0)),"")</f>
        <v>6.5885326559799999</v>
      </c>
      <c r="S40" s="250">
        <f>IFERROR(INDEX('Data Annex'!$K$1:$BS$4779,MATCH(S$1&amp;"|"&amp;$B40,'Data Annex'!$K$1:$K$4779,0),MATCH(S$2,'Data Annex'!$K$1:$BS$1,0)),"")</f>
        <v>6.7889946889499999</v>
      </c>
      <c r="T40" s="249">
        <f>IFERROR(INDEX('Data Annex'!$K$1:$BS$4779,MATCH(T$1&amp;"|"&amp;$B40,'Data Annex'!$K$1:$K$4779,0),MATCH(T$2,'Data Annex'!$K$1:$BS$1,0)),"")</f>
        <v>4.0991722444200001</v>
      </c>
      <c r="U40" s="249">
        <f>IFERROR(INDEX('Data Annex'!$K$1:$BS$4779,MATCH(U$1&amp;"|"&amp;$B40,'Data Annex'!$K$1:$K$4779,0),MATCH(U$2,'Data Annex'!$K$1:$BS$1,0)),"")</f>
        <v>3.82208619193</v>
      </c>
      <c r="V40" s="250">
        <f>IFERROR(INDEX('Data Annex'!$K$1:$BS$4779,MATCH(V$1&amp;"|"&amp;$B40,'Data Annex'!$K$1:$K$4779,0),MATCH(V$2,'Data Annex'!$K$1:$BS$1,0)),"")</f>
        <v>4.2609139167899999</v>
      </c>
      <c r="W40"/>
    </row>
    <row r="41" spans="1:27" s="2" customFormat="1" ht="18.75" customHeight="1" thickBot="1">
      <c r="A41" s="10">
        <v>30</v>
      </c>
      <c r="B41" s="1" t="s">
        <v>93</v>
      </c>
      <c r="C41"/>
      <c r="D41" s="204" t="s">
        <v>93</v>
      </c>
      <c r="E41" s="251">
        <f>IFERROR(INDEX('Data Annex'!$K$1:$BS$4779,MATCH(E$1&amp;"|"&amp;$B41,'Data Annex'!$K$1:$K$4779,0),MATCH(E$2,'Data Annex'!$K$1:$BS$1,0)),"")</f>
        <v>58.324269683849998</v>
      </c>
      <c r="F41" s="251">
        <f>IFERROR(INDEX('Data Annex'!$K$1:$BS$4779,MATCH(F$1&amp;"|"&amp;$B41,'Data Annex'!$K$1:$K$4779,0),MATCH(F$2,'Data Annex'!$K$1:$BS$1,0)),"")</f>
        <v>60.134769318970001</v>
      </c>
      <c r="G41" s="252">
        <f>IFERROR(INDEX('Data Annex'!$K$1:$BS$4779,MATCH(G$1&amp;"|"&amp;$B41,'Data Annex'!$K$1:$K$4779,0),MATCH(G$2,'Data Annex'!$K$1:$BS$1,0)),"")</f>
        <v>62.528334134829997</v>
      </c>
      <c r="H41" s="253">
        <f>IFERROR(INDEX('Data Annex'!$K$1:$BS$4779,MATCH(H$1&amp;"|"&amp;$B41,'Data Annex'!$K$1:$K$4779,0),MATCH(H$2,'Data Annex'!$K$1:$BS$1,0)),"")</f>
        <v>31.320528811959999</v>
      </c>
      <c r="I41" s="253">
        <f>IFERROR(INDEX('Data Annex'!$K$1:$BS$4779,MATCH(I$1&amp;"|"&amp;$B41,'Data Annex'!$K$1:$K$4779,0),MATCH(I$2,'Data Annex'!$K$1:$BS$1,0)),"")</f>
        <v>32.127180920780006</v>
      </c>
      <c r="J41" s="254">
        <f>IFERROR(INDEX('Data Annex'!$K$1:$BS$4779,MATCH(J$1&amp;"|"&amp;$B41,'Data Annex'!$K$1:$K$4779,0),MATCH(J$2,'Data Annex'!$K$1:$BS$1,0)),"")</f>
        <v>32.256459026790004</v>
      </c>
      <c r="K41" s="253">
        <f>IFERROR(INDEX('Data Annex'!$K$1:$BS$4779,MATCH(K$1&amp;"|"&amp;$B41,'Data Annex'!$K$1:$K$4779,0),MATCH(K$2,'Data Annex'!$K$1:$BS$1,0)),"")</f>
        <v>25.613710051110001</v>
      </c>
      <c r="L41" s="253">
        <f>IFERROR(INDEX('Data Annex'!$K$1:$BS$4779,MATCH(L$1&amp;"|"&amp;$B41,'Data Annex'!$K$1:$K$4779,0),MATCH(L$2,'Data Annex'!$K$1:$BS$1,0)),"")</f>
        <v>26.32682881046</v>
      </c>
      <c r="M41" s="254">
        <f>IFERROR(INDEX('Data Annex'!$K$1:$BS$4779,MATCH(M$1&amp;"|"&amp;$B41,'Data Annex'!$K$1:$K$4779,0),MATCH(M$2,'Data Annex'!$K$1:$BS$1,0)),"")</f>
        <v>26.443143454320005</v>
      </c>
      <c r="N41" s="253">
        <f>IFERROR(INDEX('Data Annex'!$K$1:$BS$4779,MATCH(N$1&amp;"|"&amp;$B41,'Data Annex'!$K$1:$K$4779,0),MATCH(N$2,'Data Annex'!$K$1:$BS$1,0)),"")</f>
        <v>16.99615806037</v>
      </c>
      <c r="O41" s="253">
        <f>IFERROR(INDEX('Data Annex'!$K$1:$BS$4779,MATCH(O$1&amp;"|"&amp;$B41,'Data Annex'!$K$1:$K$4779,0),MATCH(O$2,'Data Annex'!$K$1:$BS$1,0)),"")</f>
        <v>18.10089906839</v>
      </c>
      <c r="P41" s="254">
        <f>IFERROR(INDEX('Data Annex'!$K$1:$BS$4779,MATCH(P$1&amp;"|"&amp;$B41,'Data Annex'!$K$1:$K$4779,0),MATCH(P$2,'Data Annex'!$K$1:$BS$1,0)),"")</f>
        <v>18.038192024979999</v>
      </c>
      <c r="Q41" s="253">
        <f>IFERROR(INDEX('Data Annex'!$K$1:$BS$4779,MATCH(Q$1&amp;"|"&amp;$B41,'Data Annex'!$K$1:$K$4779,0),MATCH(Q$2,'Data Annex'!$K$1:$BS$1,0)),"")</f>
        <v>7.3146065614099998</v>
      </c>
      <c r="R41" s="253">
        <f>IFERROR(INDEX('Data Annex'!$K$1:$BS$4779,MATCH(R$1&amp;"|"&amp;$B41,'Data Annex'!$K$1:$K$4779,0),MATCH(R$2,'Data Annex'!$K$1:$BS$1,0)),"")</f>
        <v>6.8874992437999998</v>
      </c>
      <c r="S41" s="254">
        <f>IFERROR(INDEX('Data Annex'!$K$1:$BS$4779,MATCH(S$1&amp;"|"&amp;$B41,'Data Annex'!$K$1:$K$4779,0),MATCH(S$2,'Data Annex'!$K$1:$BS$1,0)),"")</f>
        <v>6.6064621954899998</v>
      </c>
      <c r="T41" s="253">
        <f>IFERROR(INDEX('Data Annex'!$K$1:$BS$4779,MATCH(T$1&amp;"|"&amp;$B41,'Data Annex'!$K$1:$K$4779,0),MATCH(T$2,'Data Annex'!$K$1:$BS$1,0)),"")</f>
        <v>5.5373198440100007</v>
      </c>
      <c r="U41" s="253">
        <f>IFERROR(INDEX('Data Annex'!$K$1:$BS$4779,MATCH(U$1&amp;"|"&amp;$B41,'Data Annex'!$K$1:$K$4779,0),MATCH(U$2,'Data Annex'!$K$1:$BS$1,0)),"")</f>
        <v>5.8049935364499996</v>
      </c>
      <c r="V41" s="254">
        <f>IFERROR(INDEX('Data Annex'!$K$1:$BS$4779,MATCH(V$1&amp;"|"&amp;$B41,'Data Annex'!$K$1:$K$4779,0),MATCH(V$2,'Data Annex'!$K$1:$BS$1,0)),"")</f>
        <v>5.8179159012000001</v>
      </c>
      <c r="W41"/>
    </row>
    <row r="42" spans="1:27" s="2" customFormat="1" ht="18.75" customHeight="1" thickBot="1">
      <c r="A42" s="169">
        <v>99</v>
      </c>
      <c r="B42" s="184" t="s">
        <v>34</v>
      </c>
      <c r="C42"/>
      <c r="D42" s="143" t="s">
        <v>4546</v>
      </c>
      <c r="E42" s="185">
        <f>IFERROR(INDEX('Data Annex'!$K$1:$BS$4779,MATCH(E$1&amp;"|"&amp;$B42,'Data Annex'!$K$1:$K$4779,0),MATCH(E$2,'Data Annex'!$K$1:$BS$1,0)),"")</f>
        <v>19834.854963975555</v>
      </c>
      <c r="F42" s="185">
        <f>IFERROR(INDEX('Data Annex'!$K$1:$BS$4779,MATCH(F$1&amp;"|"&amp;$B42,'Data Annex'!$K$1:$K$4779,0),MATCH(F$2,'Data Annex'!$K$1:$BS$1,0)),"")</f>
        <v>19994.314192200585</v>
      </c>
      <c r="G42" s="186">
        <f>IFERROR(INDEX('Data Annex'!$K$1:$BS$4779,MATCH(G$1&amp;"|"&amp;$B42,'Data Annex'!$K$1:$K$4779,0),MATCH(G$2,'Data Annex'!$K$1:$BS$1,0)),"")</f>
        <v>19706.358123869733</v>
      </c>
      <c r="H42" s="187">
        <f>IFERROR(INDEX('Data Annex'!$K$1:$BS$4779,MATCH(H$1&amp;"|"&amp;$B42,'Data Annex'!$K$1:$K$4779,0),MATCH(H$2,'Data Annex'!$K$1:$BS$1,0)),"")</f>
        <v>6638.1891607040898</v>
      </c>
      <c r="I42" s="187">
        <f>IFERROR(INDEX('Data Annex'!$K$1:$BS$4779,MATCH(I$1&amp;"|"&amp;$B42,'Data Annex'!$K$1:$K$4779,0),MATCH(I$2,'Data Annex'!$K$1:$BS$1,0)),"")</f>
        <v>6673.5428938419382</v>
      </c>
      <c r="J42" s="175">
        <f>IFERROR(INDEX('Data Annex'!$K$1:$BS$4779,MATCH(J$1&amp;"|"&amp;$B42,'Data Annex'!$K$1:$K$4779,0),MATCH(J$2,'Data Annex'!$K$1:$BS$1,0)),"")</f>
        <v>6687.6512175829566</v>
      </c>
      <c r="K42" s="187">
        <f>IFERROR(INDEX('Data Annex'!$K$1:$BS$4779,MATCH(K$1&amp;"|"&amp;$B42,'Data Annex'!$K$1:$K$4779,0),MATCH(K$2,'Data Annex'!$K$1:$BS$1,0)),"")</f>
        <v>4232.0820652126949</v>
      </c>
      <c r="L42" s="187">
        <f>IFERROR(INDEX('Data Annex'!$K$1:$BS$4779,MATCH(L$1&amp;"|"&amp;$B42,'Data Annex'!$K$1:$K$4779,0),MATCH(L$2,'Data Annex'!$K$1:$BS$1,0)),"")</f>
        <v>4202.9061340810595</v>
      </c>
      <c r="M42" s="175">
        <f>IFERROR(INDEX('Data Annex'!$K$1:$BS$4779,MATCH(M$1&amp;"|"&amp;$B42,'Data Annex'!$K$1:$K$4779,0),MATCH(M$2,'Data Annex'!$K$1:$BS$1,0)),"")</f>
        <v>4226.6735651229137</v>
      </c>
      <c r="N42" s="187">
        <f>IFERROR(INDEX('Data Annex'!$K$1:$BS$4779,MATCH(N$1&amp;"|"&amp;$B42,'Data Annex'!$K$1:$K$4779,0),MATCH(N$2,'Data Annex'!$K$1:$BS$1,0)),"")</f>
        <v>6135.0371481261</v>
      </c>
      <c r="O42" s="187">
        <f>IFERROR(INDEX('Data Annex'!$K$1:$BS$4779,MATCH(O$1&amp;"|"&amp;$B42,'Data Annex'!$K$1:$K$4779,0),MATCH(O$2,'Data Annex'!$K$1:$BS$1,0)),"")</f>
        <v>6103.7358598694873</v>
      </c>
      <c r="P42" s="175">
        <f>IFERROR(INDEX('Data Annex'!$K$1:$BS$4779,MATCH(P$1&amp;"|"&amp;$B42,'Data Annex'!$K$1:$K$4779,0),MATCH(P$2,'Data Annex'!$K$1:$BS$1,0)),"")</f>
        <v>6106.0181602038392</v>
      </c>
      <c r="Q42" s="187">
        <f>IFERROR(INDEX('Data Annex'!$K$1:$BS$4779,MATCH(Q$1&amp;"|"&amp;$B42,'Data Annex'!$K$1:$K$4779,0),MATCH(Q$2,'Data Annex'!$K$1:$BS$1,0)),"")</f>
        <v>2474.247823034465</v>
      </c>
      <c r="R42" s="187">
        <f>IFERROR(INDEX('Data Annex'!$K$1:$BS$4779,MATCH(R$1&amp;"|"&amp;$B42,'Data Annex'!$K$1:$K$4779,0),MATCH(R$2,'Data Annex'!$K$1:$BS$1,0)),"")</f>
        <v>2476.8467961341607</v>
      </c>
      <c r="S42" s="175">
        <f>IFERROR(INDEX('Data Annex'!$K$1:$BS$4779,MATCH(S$1&amp;"|"&amp;$B42,'Data Annex'!$K$1:$K$4779,0),MATCH(S$2,'Data Annex'!$K$1:$BS$1,0)),"")</f>
        <v>2485.8366141917559</v>
      </c>
      <c r="T42" s="187">
        <f>IFERROR(INDEX('Data Annex'!$K$1:$BS$4779,MATCH(T$1&amp;"|"&amp;$B42,'Data Annex'!$K$1:$K$4779,0),MATCH(T$2,'Data Annex'!$K$1:$BS$1,0)),"")</f>
        <v>1330.6882954920161</v>
      </c>
      <c r="U42" s="187">
        <f>IFERROR(INDEX('Data Annex'!$K$1:$BS$4779,MATCH(U$1&amp;"|"&amp;$B42,'Data Annex'!$K$1:$K$4779,0),MATCH(U$2,'Data Annex'!$K$1:$BS$1,0)),"")</f>
        <v>1357.0632125627533</v>
      </c>
      <c r="V42" s="175">
        <f>IFERROR(INDEX('Data Annex'!$K$1:$BS$4779,MATCH(V$1&amp;"|"&amp;$B42,'Data Annex'!$K$1:$K$4779,0),MATCH(V$2,'Data Annex'!$K$1:$BS$1,0)),"")</f>
        <v>1352.0548255666115</v>
      </c>
      <c r="W42"/>
    </row>
    <row r="43" spans="1:27" s="2" customFormat="1" ht="18.75" customHeight="1">
      <c r="C43"/>
      <c r="D43" s="172"/>
      <c r="E43" s="172"/>
      <c r="F43" s="172"/>
      <c r="G43" s="172"/>
      <c r="H43" s="172"/>
      <c r="I43" s="172"/>
      <c r="J43" s="172"/>
      <c r="K43" s="172"/>
      <c r="L43" s="172"/>
      <c r="M43" s="172"/>
      <c r="N43" s="172"/>
      <c r="O43" s="172"/>
      <c r="P43" s="172"/>
      <c r="Q43" s="172"/>
      <c r="R43" s="172"/>
      <c r="S43" s="172"/>
      <c r="T43" s="172"/>
      <c r="U43" s="188"/>
      <c r="V43" s="188"/>
      <c r="W43" s="188"/>
      <c r="X43" s="188"/>
      <c r="Y43" s="188"/>
      <c r="Z43" s="188"/>
      <c r="AA43"/>
    </row>
    <row r="44" spans="1:27" s="2" customFormat="1" ht="18.75" customHeight="1">
      <c r="C44"/>
      <c r="E44" s="2" t="s">
        <v>2670</v>
      </c>
      <c r="F44" s="2" t="s">
        <v>2670</v>
      </c>
      <c r="G44" s="2" t="s">
        <v>2670</v>
      </c>
      <c r="H44" s="2" t="s">
        <v>2702</v>
      </c>
      <c r="I44" s="2" t="s">
        <v>2702</v>
      </c>
      <c r="J44" s="2" t="s">
        <v>2702</v>
      </c>
      <c r="K44" s="2" t="s">
        <v>2734</v>
      </c>
      <c r="L44" s="2" t="s">
        <v>2734</v>
      </c>
      <c r="M44" s="2" t="s">
        <v>2734</v>
      </c>
      <c r="N44" s="2" t="s">
        <v>2766</v>
      </c>
      <c r="O44" s="2" t="s">
        <v>2766</v>
      </c>
      <c r="P44" s="2" t="s">
        <v>2766</v>
      </c>
      <c r="Q44" s="2" t="s">
        <v>2798</v>
      </c>
      <c r="R44" s="2" t="s">
        <v>2798</v>
      </c>
      <c r="S44" s="2" t="s">
        <v>2798</v>
      </c>
      <c r="T44" s="2" t="s">
        <v>2830</v>
      </c>
      <c r="U44" s="2" t="s">
        <v>2830</v>
      </c>
      <c r="V44" s="2" t="s">
        <v>2830</v>
      </c>
      <c r="W44" s="188"/>
      <c r="AA44" s="207"/>
    </row>
    <row r="45" spans="1:27" s="2" customFormat="1" ht="18.75" customHeight="1">
      <c r="C45"/>
      <c r="E45" s="243">
        <f t="shared" ref="E45:J45" si="2">TEXT(E$50,"YYYYMM")+0</f>
        <v>202212</v>
      </c>
      <c r="F45" s="243">
        <f t="shared" si="2"/>
        <v>202309</v>
      </c>
      <c r="G45" s="243">
        <f t="shared" si="2"/>
        <v>202312</v>
      </c>
      <c r="H45" s="243">
        <f t="shared" si="2"/>
        <v>202212</v>
      </c>
      <c r="I45" s="243">
        <f t="shared" si="2"/>
        <v>202309</v>
      </c>
      <c r="J45" s="243">
        <f t="shared" si="2"/>
        <v>202312</v>
      </c>
      <c r="K45" s="243">
        <f t="shared" ref="K45:V45" si="3">TEXT(K$50,"YYYYMM")+0</f>
        <v>202212</v>
      </c>
      <c r="L45" s="243">
        <f t="shared" si="3"/>
        <v>202309</v>
      </c>
      <c r="M45" s="243">
        <f t="shared" si="3"/>
        <v>202312</v>
      </c>
      <c r="N45" s="243">
        <f t="shared" si="3"/>
        <v>202212</v>
      </c>
      <c r="O45" s="243">
        <f t="shared" si="3"/>
        <v>202309</v>
      </c>
      <c r="P45" s="243">
        <f t="shared" si="3"/>
        <v>202312</v>
      </c>
      <c r="Q45" s="243">
        <f t="shared" si="3"/>
        <v>202212</v>
      </c>
      <c r="R45" s="243">
        <f t="shared" si="3"/>
        <v>202309</v>
      </c>
      <c r="S45" s="243">
        <f t="shared" si="3"/>
        <v>202312</v>
      </c>
      <c r="T45" s="243">
        <f t="shared" si="3"/>
        <v>202212</v>
      </c>
      <c r="U45" s="243">
        <f t="shared" si="3"/>
        <v>202309</v>
      </c>
      <c r="V45" s="243">
        <f t="shared" si="3"/>
        <v>202312</v>
      </c>
      <c r="W45" s="188"/>
      <c r="AA45" s="207"/>
    </row>
    <row r="46" spans="1:27" s="2" customFormat="1" ht="18.75" customHeight="1">
      <c r="B46" s="1"/>
      <c r="C46" s="171"/>
      <c r="D46" s="182"/>
      <c r="E46" s="182"/>
      <c r="F46" s="182"/>
      <c r="G46" s="182"/>
      <c r="H46" s="533" t="s">
        <v>4501</v>
      </c>
      <c r="I46" s="534"/>
      <c r="J46" s="534"/>
      <c r="K46" s="534"/>
      <c r="L46" s="534"/>
      <c r="M46" s="534"/>
      <c r="N46" s="534"/>
      <c r="O46" s="534"/>
      <c r="P46" s="534"/>
      <c r="Q46" s="534"/>
      <c r="R46" s="534"/>
      <c r="S46" s="534"/>
      <c r="T46" s="534"/>
      <c r="U46" s="534"/>
      <c r="V46" s="534"/>
      <c r="W46" s="188"/>
      <c r="AA46"/>
    </row>
    <row r="47" spans="1:27" s="2" customFormat="1" ht="18.75" customHeight="1">
      <c r="C47" s="1"/>
      <c r="D47" s="182"/>
      <c r="E47" s="182"/>
      <c r="F47" s="182"/>
      <c r="G47" s="182"/>
      <c r="H47" s="533"/>
      <c r="I47" s="534"/>
      <c r="J47" s="534"/>
      <c r="K47" s="534"/>
      <c r="L47" s="534"/>
      <c r="M47" s="534"/>
      <c r="N47" s="534"/>
      <c r="O47" s="534"/>
      <c r="P47" s="534"/>
      <c r="Q47" s="534"/>
      <c r="R47" s="534"/>
      <c r="S47" s="534"/>
      <c r="T47" s="534"/>
      <c r="U47" s="534"/>
      <c r="V47" s="534"/>
      <c r="W47"/>
      <c r="AA47"/>
    </row>
    <row r="48" spans="1:27" s="2" customFormat="1" ht="18.75" customHeight="1">
      <c r="C48" s="1"/>
      <c r="D48" s="532" t="s">
        <v>2475</v>
      </c>
      <c r="E48" s="183"/>
      <c r="F48" s="183"/>
      <c r="G48" s="183"/>
      <c r="H48" s="533"/>
      <c r="I48" s="534"/>
      <c r="J48" s="534"/>
      <c r="K48" s="534"/>
      <c r="L48" s="534"/>
      <c r="M48" s="534"/>
      <c r="N48" s="534"/>
      <c r="O48" s="534"/>
      <c r="P48" s="534"/>
      <c r="Q48" s="534"/>
      <c r="R48" s="534"/>
      <c r="S48" s="534"/>
      <c r="T48" s="534"/>
      <c r="U48" s="534"/>
      <c r="V48" s="534"/>
      <c r="W48"/>
      <c r="AA48"/>
    </row>
    <row r="49" spans="1:23" s="2" customFormat="1" ht="49.5" customHeight="1">
      <c r="C49" s="1"/>
      <c r="D49" s="532"/>
      <c r="E49" s="535" t="s">
        <v>4502</v>
      </c>
      <c r="F49" s="535"/>
      <c r="G49" s="536"/>
      <c r="H49" s="537" t="s">
        <v>4495</v>
      </c>
      <c r="I49" s="535"/>
      <c r="J49" s="538"/>
      <c r="K49" s="539" t="s">
        <v>4496</v>
      </c>
      <c r="L49" s="535"/>
      <c r="M49" s="538"/>
      <c r="N49" s="539" t="s">
        <v>4497</v>
      </c>
      <c r="O49" s="535"/>
      <c r="P49" s="538"/>
      <c r="Q49" s="539" t="s">
        <v>4498</v>
      </c>
      <c r="R49" s="535"/>
      <c r="S49" s="538"/>
      <c r="T49" s="539" t="s">
        <v>4499</v>
      </c>
      <c r="U49" s="535"/>
      <c r="V49" s="535"/>
      <c r="W49"/>
    </row>
    <row r="50" spans="1:23" s="5" customFormat="1" ht="18.75" customHeight="1">
      <c r="C50" s="1"/>
      <c r="D50" s="177"/>
      <c r="E50" s="246">
        <f>EOMONTH($A$3,-12)</f>
        <v>44926</v>
      </c>
      <c r="F50" s="246">
        <f>EOMONTH($A$3,-3)</f>
        <v>45199</v>
      </c>
      <c r="G50" s="246">
        <f>EOMONTH($A$3,0)</f>
        <v>45291</v>
      </c>
      <c r="H50" s="246">
        <f>EOMONTH($A$3,-12)</f>
        <v>44926</v>
      </c>
      <c r="I50" s="246">
        <f>EOMONTH($A$3,-3)</f>
        <v>45199</v>
      </c>
      <c r="J50" s="246">
        <f>EOMONTH($A$3,0)</f>
        <v>45291</v>
      </c>
      <c r="K50" s="246">
        <f>EOMONTH($A$3,-12)</f>
        <v>44926</v>
      </c>
      <c r="L50" s="246">
        <f>EOMONTH($A$3,-3)</f>
        <v>45199</v>
      </c>
      <c r="M50" s="246">
        <f>EOMONTH($A$3,0)</f>
        <v>45291</v>
      </c>
      <c r="N50" s="246">
        <f>EOMONTH($A$3,-12)</f>
        <v>44926</v>
      </c>
      <c r="O50" s="246">
        <f>EOMONTH($A$3,-3)</f>
        <v>45199</v>
      </c>
      <c r="P50" s="246">
        <f>EOMONTH($A$3,0)</f>
        <v>45291</v>
      </c>
      <c r="Q50" s="246">
        <f>EOMONTH($A$3,-12)</f>
        <v>44926</v>
      </c>
      <c r="R50" s="246">
        <f>EOMONTH($A$3,-3)</f>
        <v>45199</v>
      </c>
      <c r="S50" s="246">
        <f>EOMONTH($A$3,0)</f>
        <v>45291</v>
      </c>
      <c r="T50" s="246">
        <f>EOMONTH($A$3,-12)</f>
        <v>44926</v>
      </c>
      <c r="U50" s="246">
        <f>EOMONTH($A$3,-3)</f>
        <v>45199</v>
      </c>
      <c r="V50" s="246">
        <f>EOMONTH($A$3,0)</f>
        <v>45291</v>
      </c>
      <c r="W50" s="13"/>
    </row>
    <row r="51" spans="1:23" s="2" customFormat="1" ht="18.75" customHeight="1">
      <c r="A51" s="2">
        <v>1</v>
      </c>
      <c r="B51" s="1" t="s">
        <v>13</v>
      </c>
      <c r="C51"/>
      <c r="D51" s="204" t="s">
        <v>13</v>
      </c>
      <c r="E51" s="247">
        <f>IFERROR(INDEX('Data Annex'!$K$1:$BS$4779,MATCH(E$44&amp;"|"&amp;$B51,'Data Annex'!$K$1:$K$4779,0),MATCH(E$45,'Data Annex'!$K$1:$BS$1,0)),"")</f>
        <v>11.52604336001</v>
      </c>
      <c r="F51" s="247">
        <f>IFERROR(INDEX('Data Annex'!$K$1:$BS$4779,MATCH(F$44&amp;"|"&amp;$B51,'Data Annex'!$K$1:$K$4779,0),MATCH(F$45,'Data Annex'!$K$1:$BS$1,0)),"")</f>
        <v>11.45859068295</v>
      </c>
      <c r="G51" s="248">
        <f>IFERROR(INDEX('Data Annex'!$K$1:$BS$4779,MATCH(G$44&amp;"|"&amp;$B51,'Data Annex'!$K$1:$K$4779,0),MATCH(G$45,'Data Annex'!$K$1:$BS$1,0)),"")</f>
        <v>13.261159458970001</v>
      </c>
      <c r="H51" s="249">
        <f>IFERROR(INDEX('Data Annex'!$K$1:$BS$4779,MATCH(H$44&amp;"|"&amp;$B51,'Data Annex'!$K$1:$K$4779,0),MATCH(H$45,'Data Annex'!$K$1:$BS$1,0)),"")</f>
        <v>4.155877135559999</v>
      </c>
      <c r="I51" s="249">
        <f>IFERROR(INDEX('Data Annex'!$K$1:$BS$4779,MATCH(I$44&amp;"|"&amp;$B51,'Data Annex'!$K$1:$K$4779,0),MATCH(I$45,'Data Annex'!$K$1:$BS$1,0)),"")</f>
        <v>4.3213215326199999</v>
      </c>
      <c r="J51" s="250">
        <f>IFERROR(INDEX('Data Annex'!$K$1:$BS$4779,MATCH(J$44&amp;"|"&amp;$B51,'Data Annex'!$K$1:$K$4779,0),MATCH(J$45,'Data Annex'!$K$1:$BS$1,0)),"")</f>
        <v>4.3748755991300001</v>
      </c>
      <c r="K51" s="249">
        <f>IFERROR(INDEX('Data Annex'!$K$1:$BS$4779,MATCH(K$44&amp;"|"&amp;$B51,'Data Annex'!$K$1:$K$4779,0),MATCH(K$45,'Data Annex'!$K$1:$BS$1,0)),"")</f>
        <v>1.73652773832</v>
      </c>
      <c r="L51" s="249">
        <f>IFERROR(INDEX('Data Annex'!$K$1:$BS$4779,MATCH(L$44&amp;"|"&amp;$B51,'Data Annex'!$K$1:$K$4779,0),MATCH(L$45,'Data Annex'!$K$1:$BS$1,0)),"")</f>
        <v>1.8292847056799999</v>
      </c>
      <c r="M51" s="250">
        <f>IFERROR(INDEX('Data Annex'!$K$1:$BS$4779,MATCH(M$44&amp;"|"&amp;$B51,'Data Annex'!$K$1:$K$4779,0),MATCH(M$45,'Data Annex'!$K$1:$BS$1,0)),"")</f>
        <v>1.8806383390999999</v>
      </c>
      <c r="N51" s="249">
        <f>IFERROR(INDEX('Data Annex'!$K$1:$BS$4779,MATCH(N$44&amp;"|"&amp;$B51,'Data Annex'!$K$1:$K$4779,0),MATCH(N$45,'Data Annex'!$K$1:$BS$1,0)),"")</f>
        <v>6.4902703849799996</v>
      </c>
      <c r="O51" s="249">
        <f>IFERROR(INDEX('Data Annex'!$K$1:$BS$4779,MATCH(O$44&amp;"|"&amp;$B51,'Data Annex'!$K$1:$K$4779,0),MATCH(O$45,'Data Annex'!$K$1:$BS$1,0)),"")</f>
        <v>6.2414883179</v>
      </c>
      <c r="P51" s="250">
        <f>IFERROR(INDEX('Data Annex'!$K$1:$BS$4779,MATCH(P$44&amp;"|"&amp;$B51,'Data Annex'!$K$1:$K$4779,0),MATCH(P$45,'Data Annex'!$K$1:$BS$1,0)),"")</f>
        <v>7.8335296324300003</v>
      </c>
      <c r="Q51" s="249">
        <f>IFERROR(INDEX('Data Annex'!$K$1:$BS$4779,MATCH(Q$44&amp;"|"&amp;$B51,'Data Annex'!$K$1:$K$4779,0),MATCH(Q$45,'Data Annex'!$K$1:$BS$1,0)),"")</f>
        <v>3.2759685014300004</v>
      </c>
      <c r="R51" s="249">
        <f>IFERROR(INDEX('Data Annex'!$K$1:$BS$4779,MATCH(R$44&amp;"|"&amp;$B51,'Data Annex'!$K$1:$K$4779,0),MATCH(R$45,'Data Annex'!$K$1:$BS$1,0)),"")</f>
        <v>3.5788254105799999</v>
      </c>
      <c r="S51" s="250">
        <f>IFERROR(INDEX('Data Annex'!$K$1:$BS$4779,MATCH(S$44&amp;"|"&amp;$B51,'Data Annex'!$K$1:$K$4779,0),MATCH(S$45,'Data Annex'!$K$1:$BS$1,0)),"")</f>
        <v>4.2134421802400004</v>
      </c>
      <c r="T51" s="249">
        <f>IFERROR(INDEX('Data Annex'!$K$1:$BS$4779,MATCH(T$44&amp;"|"&amp;$B51,'Data Annex'!$K$1:$K$4779,0),MATCH(T$45,'Data Annex'!$K$1:$BS$1,0)),"")</f>
        <v>2.29710212585</v>
      </c>
      <c r="U51" s="249">
        <f>IFERROR(INDEX('Data Annex'!$K$1:$BS$4779,MATCH(U$44&amp;"|"&amp;$B51,'Data Annex'!$K$1:$K$4779,0),MATCH(U$45,'Data Annex'!$K$1:$BS$1,0)),"")</f>
        <v>2.2882747076600003</v>
      </c>
      <c r="V51" s="250">
        <f>IFERROR(INDEX('Data Annex'!$K$1:$BS$4779,MATCH(V$44&amp;"|"&amp;$B51,'Data Annex'!$K$1:$K$4779,0),MATCH(V$45,'Data Annex'!$K$1:$BS$1,0)),"")</f>
        <v>3.18621808276</v>
      </c>
      <c r="W51"/>
    </row>
    <row r="52" spans="1:23" s="2" customFormat="1" ht="18.75" customHeight="1">
      <c r="A52" s="2">
        <v>2</v>
      </c>
      <c r="B52" s="1" t="s">
        <v>14</v>
      </c>
      <c r="C52"/>
      <c r="D52" s="204" t="s">
        <v>14</v>
      </c>
      <c r="E52" s="251">
        <f>IFERROR(INDEX('Data Annex'!$K$1:$BS$4779,MATCH(E$44&amp;"|"&amp;$B52,'Data Annex'!$K$1:$K$4779,0),MATCH(E$45,'Data Annex'!$K$1:$BS$1,0)),"")</f>
        <v>14.427673011950001</v>
      </c>
      <c r="F52" s="251">
        <f>IFERROR(INDEX('Data Annex'!$K$1:$BS$4779,MATCH(F$44&amp;"|"&amp;$B52,'Data Annex'!$K$1:$K$4779,0),MATCH(F$45,'Data Annex'!$K$1:$BS$1,0)),"")</f>
        <v>11.759802472780001</v>
      </c>
      <c r="G52" s="252">
        <f>IFERROR(INDEX('Data Annex'!$K$1:$BS$4779,MATCH(G$44&amp;"|"&amp;$B52,'Data Annex'!$K$1:$K$4779,0),MATCH(G$45,'Data Annex'!$K$1:$BS$1,0)),"")</f>
        <v>11.701901401680001</v>
      </c>
      <c r="H52" s="253">
        <f>IFERROR(INDEX('Data Annex'!$K$1:$BS$4779,MATCH(H$44&amp;"|"&amp;$B52,'Data Annex'!$K$1:$K$4779,0),MATCH(H$45,'Data Annex'!$K$1:$BS$1,0)),"")</f>
        <v>4.0291978877999997</v>
      </c>
      <c r="I52" s="253">
        <f>IFERROR(INDEX('Data Annex'!$K$1:$BS$4779,MATCH(I$44&amp;"|"&amp;$B52,'Data Annex'!$K$1:$K$4779,0),MATCH(I$45,'Data Annex'!$K$1:$BS$1,0)),"")</f>
        <v>2.7723069280599999</v>
      </c>
      <c r="J52" s="254">
        <f>IFERROR(INDEX('Data Annex'!$K$1:$BS$4779,MATCH(J$44&amp;"|"&amp;$B52,'Data Annex'!$K$1:$K$4779,0),MATCH(J$45,'Data Annex'!$K$1:$BS$1,0)),"")</f>
        <v>2.8156360953099999</v>
      </c>
      <c r="K52" s="253">
        <f>IFERROR(INDEX('Data Annex'!$K$1:$BS$4779,MATCH(K$44&amp;"|"&amp;$B52,'Data Annex'!$K$1:$K$4779,0),MATCH(K$45,'Data Annex'!$K$1:$BS$1,0)),"")</f>
        <v>2.6155312370399999</v>
      </c>
      <c r="L52" s="253">
        <f>IFERROR(INDEX('Data Annex'!$K$1:$BS$4779,MATCH(L$44&amp;"|"&amp;$B52,'Data Annex'!$K$1:$K$4779,0),MATCH(L$45,'Data Annex'!$K$1:$BS$1,0)),"")</f>
        <v>1.4804634106900001</v>
      </c>
      <c r="M52" s="254">
        <f>IFERROR(INDEX('Data Annex'!$K$1:$BS$4779,MATCH(M$44&amp;"|"&amp;$B52,'Data Annex'!$K$1:$K$4779,0),MATCH(M$45,'Data Annex'!$K$1:$BS$1,0)),"")</f>
        <v>1.5216583373999999</v>
      </c>
      <c r="N52" s="253">
        <f>IFERROR(INDEX('Data Annex'!$K$1:$BS$4779,MATCH(N$44&amp;"|"&amp;$B52,'Data Annex'!$K$1:$K$4779,0),MATCH(N$45,'Data Annex'!$K$1:$BS$1,0)),"")</f>
        <v>8.7250830161500001</v>
      </c>
      <c r="O52" s="253">
        <f>IFERROR(INDEX('Data Annex'!$K$1:$BS$4779,MATCH(O$44&amp;"|"&amp;$B52,'Data Annex'!$K$1:$K$4779,0),MATCH(O$45,'Data Annex'!$K$1:$BS$1,0)),"")</f>
        <v>7.3193229400700019</v>
      </c>
      <c r="P52" s="254">
        <f>IFERROR(INDEX('Data Annex'!$K$1:$BS$4779,MATCH(P$44&amp;"|"&amp;$B52,'Data Annex'!$K$1:$K$4779,0),MATCH(P$45,'Data Annex'!$K$1:$BS$1,0)),"")</f>
        <v>7.2888399603899998</v>
      </c>
      <c r="Q52" s="253">
        <f>IFERROR(INDEX('Data Annex'!$K$1:$BS$4779,MATCH(Q$44&amp;"|"&amp;$B52,'Data Annex'!$K$1:$K$4779,0),MATCH(Q$45,'Data Annex'!$K$1:$BS$1,0)),"")</f>
        <v>4.2056427649600003</v>
      </c>
      <c r="R52" s="253">
        <f>IFERROR(INDEX('Data Annex'!$K$1:$BS$4779,MATCH(R$44&amp;"|"&amp;$B52,'Data Annex'!$K$1:$K$4779,0),MATCH(R$45,'Data Annex'!$K$1:$BS$1,0)),"")</f>
        <v>3.7718007043799999</v>
      </c>
      <c r="S52" s="254">
        <f>IFERROR(INDEX('Data Annex'!$K$1:$BS$4779,MATCH(S$44&amp;"|"&amp;$B52,'Data Annex'!$K$1:$K$4779,0),MATCH(S$45,'Data Annex'!$K$1:$BS$1,0)),"")</f>
        <v>3.8954872328499999</v>
      </c>
      <c r="T52" s="253">
        <f>IFERROR(INDEX('Data Annex'!$K$1:$BS$4779,MATCH(T$44&amp;"|"&amp;$B52,'Data Annex'!$K$1:$K$4779,0),MATCH(T$45,'Data Annex'!$K$1:$BS$1,0)),"")</f>
        <v>2.4238487878500004</v>
      </c>
      <c r="U52" s="253">
        <f>IFERROR(INDEX('Data Annex'!$K$1:$BS$4779,MATCH(U$44&amp;"|"&amp;$B52,'Data Annex'!$K$1:$K$4779,0),MATCH(U$45,'Data Annex'!$K$1:$BS$1,0)),"")</f>
        <v>1.96034271616</v>
      </c>
      <c r="V52" s="254">
        <f>IFERROR(INDEX('Data Annex'!$K$1:$BS$4779,MATCH(V$44&amp;"|"&amp;$B52,'Data Annex'!$K$1:$K$4779,0),MATCH(V$45,'Data Annex'!$K$1:$BS$1,0)),"")</f>
        <v>2.0909623803699997</v>
      </c>
      <c r="W52"/>
    </row>
    <row r="53" spans="1:23" s="2" customFormat="1" ht="18.75" customHeight="1">
      <c r="A53" s="2">
        <v>3</v>
      </c>
      <c r="B53" s="1" t="s">
        <v>92</v>
      </c>
      <c r="C53"/>
      <c r="D53" s="204" t="s">
        <v>92</v>
      </c>
      <c r="E53" s="247">
        <f>IFERROR(INDEX('Data Annex'!$K$1:$BS$4779,MATCH(E$44&amp;"|"&amp;$B53,'Data Annex'!$K$1:$K$4779,0),MATCH(E$45,'Data Annex'!$K$1:$BS$1,0)),"")</f>
        <v>0.81555885059822064</v>
      </c>
      <c r="F53" s="247">
        <f>IFERROR(INDEX('Data Annex'!$K$1:$BS$4779,MATCH(F$44&amp;"|"&amp;$B53,'Data Annex'!$K$1:$K$4779,0),MATCH(F$45,'Data Annex'!$K$1:$BS$1,0)),"")</f>
        <v>0.85899069434502517</v>
      </c>
      <c r="G53" s="248">
        <f>IFERROR(INDEX('Data Annex'!$K$1:$BS$4779,MATCH(G$44&amp;"|"&amp;$B53,'Data Annex'!$K$1:$K$4779,0),MATCH(G$45,'Data Annex'!$K$1:$BS$1,0)),"")</f>
        <v>0.82987831066571227</v>
      </c>
      <c r="H53" s="249">
        <f>IFERROR(INDEX('Data Annex'!$K$1:$BS$4779,MATCH(H$44&amp;"|"&amp;$B53,'Data Annex'!$K$1:$K$4779,0),MATCH(H$45,'Data Annex'!$K$1:$BS$1,0)),"")</f>
        <v>0.37569332242560594</v>
      </c>
      <c r="I53" s="249">
        <f>IFERROR(INDEX('Data Annex'!$K$1:$BS$4779,MATCH(I$44&amp;"|"&amp;$B53,'Data Annex'!$K$1:$K$4779,0),MATCH(I$45,'Data Annex'!$K$1:$BS$1,0)),"")</f>
        <v>0.41560844667143881</v>
      </c>
      <c r="J53" s="250">
        <f>IFERROR(INDEX('Data Annex'!$K$1:$BS$4779,MATCH(J$44&amp;"|"&amp;$B53,'Data Annex'!$K$1:$K$4779,0),MATCH(J$45,'Data Annex'!$K$1:$BS$1,0)),"")</f>
        <v>0.36659576643828606</v>
      </c>
      <c r="K53" s="249">
        <f>IFERROR(INDEX('Data Annex'!$K$1:$BS$4779,MATCH(K$44&amp;"|"&amp;$B53,'Data Annex'!$K$1:$K$4779,0),MATCH(K$45,'Data Annex'!$K$1:$BS$1,0)),"")</f>
        <v>0.11791134062787606</v>
      </c>
      <c r="L53" s="249">
        <f>IFERROR(INDEX('Data Annex'!$K$1:$BS$4779,MATCH(L$44&amp;"|"&amp;$B53,'Data Annex'!$K$1:$K$4779,0),MATCH(L$45,'Data Annex'!$K$1:$BS$1,0)),"")</f>
        <v>0.11173739646180592</v>
      </c>
      <c r="M53" s="250">
        <f>IFERROR(INDEX('Data Annex'!$K$1:$BS$4779,MATCH(M$44&amp;"|"&amp;$B53,'Data Annex'!$K$1:$K$4779,0),MATCH(M$45,'Data Annex'!$K$1:$BS$1,0)),"")</f>
        <v>9.8809694242765103E-2</v>
      </c>
      <c r="N53" s="249">
        <f>IFERROR(INDEX('Data Annex'!$K$1:$BS$4779,MATCH(N$44&amp;"|"&amp;$B53,'Data Annex'!$K$1:$K$4779,0),MATCH(N$45,'Data Annex'!$K$1:$BS$1,0)),"")</f>
        <v>0.43470600265875858</v>
      </c>
      <c r="O53" s="249">
        <f>IFERROR(INDEX('Data Annex'!$K$1:$BS$4779,MATCH(O$44&amp;"|"&amp;$B53,'Data Annex'!$K$1:$K$4779,0),MATCH(O$45,'Data Annex'!$K$1:$BS$1,0)),"")</f>
        <v>0.41448563247775849</v>
      </c>
      <c r="P53" s="250">
        <f>IFERROR(INDEX('Data Annex'!$K$1:$BS$4779,MATCH(P$44&amp;"|"&amp;$B53,'Data Annex'!$K$1:$K$4779,0),MATCH(P$45,'Data Annex'!$K$1:$BS$1,0)),"")</f>
        <v>0.4358175682585132</v>
      </c>
      <c r="Q53" s="249">
        <f>IFERROR(INDEX('Data Annex'!$K$1:$BS$4779,MATCH(Q$44&amp;"|"&amp;$B53,'Data Annex'!$K$1:$K$4779,0),MATCH(Q$45,'Data Annex'!$K$1:$BS$1,0)),"")</f>
        <v>0.35730545045505674</v>
      </c>
      <c r="R53" s="249">
        <f>IFERROR(INDEX('Data Annex'!$K$1:$BS$4779,MATCH(R$44&amp;"|"&amp;$B53,'Data Annex'!$K$1:$K$4779,0),MATCH(R$45,'Data Annex'!$K$1:$BS$1,0)),"")</f>
        <v>0.33871305859494832</v>
      </c>
      <c r="S53" s="250">
        <f>IFERROR(INDEX('Data Annex'!$K$1:$BS$4779,MATCH(S$44&amp;"|"&amp;$B53,'Data Annex'!$K$1:$K$4779,0),MATCH(S$45,'Data Annex'!$K$1:$BS$1,0)),"")</f>
        <v>0.33044840985785873</v>
      </c>
      <c r="T53" s="249">
        <f>IFERROR(INDEX('Data Annex'!$K$1:$BS$4779,MATCH(T$44&amp;"|"&amp;$B53,'Data Annex'!$K$1:$K$4779,0),MATCH(T$45,'Data Annex'!$K$1:$BS$1,0)),"")</f>
        <v>0.24915431025667245</v>
      </c>
      <c r="U53" s="249">
        <f>IFERROR(INDEX('Data Annex'!$K$1:$BS$4779,MATCH(U$44&amp;"|"&amp;$B53,'Data Annex'!$K$1:$K$4779,0),MATCH(U$45,'Data Annex'!$K$1:$BS$1,0)),"")</f>
        <v>0.22766591676040496</v>
      </c>
      <c r="V53" s="250">
        <f>IFERROR(INDEX('Data Annex'!$K$1:$BS$4779,MATCH(V$44&amp;"|"&amp;$B53,'Data Annex'!$K$1:$K$4779,0),MATCH(V$45,'Data Annex'!$K$1:$BS$1,0)),"")</f>
        <v>0.23742356069127729</v>
      </c>
      <c r="W53"/>
    </row>
    <row r="54" spans="1:23" s="2" customFormat="1" ht="18.75" customHeight="1">
      <c r="A54" s="2">
        <v>4</v>
      </c>
      <c r="B54" s="1" t="s">
        <v>15</v>
      </c>
      <c r="C54"/>
      <c r="D54" s="204" t="s">
        <v>15</v>
      </c>
      <c r="E54" s="251">
        <f>IFERROR(INDEX('Data Annex'!$K$1:$BS$4779,MATCH(E$44&amp;"|"&amp;$B54,'Data Annex'!$K$1:$K$4779,0),MATCH(E$45,'Data Annex'!$K$1:$BS$1,0)),"")</f>
        <v>1.0833437720000001</v>
      </c>
      <c r="F54" s="251">
        <f>IFERROR(INDEX('Data Annex'!$K$1:$BS$4779,MATCH(F$44&amp;"|"&amp;$B54,'Data Annex'!$K$1:$K$4779,0),MATCH(F$45,'Data Annex'!$K$1:$BS$1,0)),"")</f>
        <v>0.90282252500000004</v>
      </c>
      <c r="G54" s="252">
        <f>IFERROR(INDEX('Data Annex'!$K$1:$BS$4779,MATCH(G$44&amp;"|"&amp;$B54,'Data Annex'!$K$1:$K$4779,0),MATCH(G$45,'Data Annex'!$K$1:$BS$1,0)),"")</f>
        <v>0.86465820699999996</v>
      </c>
      <c r="H54" s="253">
        <f>IFERROR(INDEX('Data Annex'!$K$1:$BS$4779,MATCH(H$44&amp;"|"&amp;$B54,'Data Annex'!$K$1:$K$4779,0),MATCH(H$45,'Data Annex'!$K$1:$BS$1,0)),"")</f>
        <v>0.74913109700000002</v>
      </c>
      <c r="I54" s="253">
        <f>IFERROR(INDEX('Data Annex'!$K$1:$BS$4779,MATCH(I$44&amp;"|"&amp;$B54,'Data Annex'!$K$1:$K$4779,0),MATCH(I$45,'Data Annex'!$K$1:$BS$1,0)),"")</f>
        <v>0.61754678500000004</v>
      </c>
      <c r="J54" s="254">
        <f>IFERROR(INDEX('Data Annex'!$K$1:$BS$4779,MATCH(J$44&amp;"|"&amp;$B54,'Data Annex'!$K$1:$K$4779,0),MATCH(J$45,'Data Annex'!$K$1:$BS$1,0)),"")</f>
        <v>0.59255921300000003</v>
      </c>
      <c r="K54" s="253">
        <f>IFERROR(INDEX('Data Annex'!$K$1:$BS$4779,MATCH(K$44&amp;"|"&amp;$B54,'Data Annex'!$K$1:$K$4779,0),MATCH(K$45,'Data Annex'!$K$1:$BS$1,0)),"")</f>
        <v>0.55690697300000003</v>
      </c>
      <c r="L54" s="253">
        <f>IFERROR(INDEX('Data Annex'!$K$1:$BS$4779,MATCH(L$44&amp;"|"&amp;$B54,'Data Annex'!$K$1:$K$4779,0),MATCH(L$45,'Data Annex'!$K$1:$BS$1,0)),"")</f>
        <v>0.46074495500000001</v>
      </c>
      <c r="M54" s="254">
        <f>IFERROR(INDEX('Data Annex'!$K$1:$BS$4779,MATCH(M$44&amp;"|"&amp;$B54,'Data Annex'!$K$1:$K$4779,0),MATCH(M$45,'Data Annex'!$K$1:$BS$1,0)),"")</f>
        <v>0.44663409799999998</v>
      </c>
      <c r="N54" s="253">
        <f>IFERROR(INDEX('Data Annex'!$K$1:$BS$4779,MATCH(N$44&amp;"|"&amp;$B54,'Data Annex'!$K$1:$K$4779,0),MATCH(N$45,'Data Annex'!$K$1:$BS$1,0)),"")</f>
        <v>0.32942104</v>
      </c>
      <c r="O54" s="253">
        <f>IFERROR(INDEX('Data Annex'!$K$1:$BS$4779,MATCH(O$44&amp;"|"&amp;$B54,'Data Annex'!$K$1:$K$4779,0),MATCH(O$45,'Data Annex'!$K$1:$BS$1,0)),"")</f>
        <v>0.28117708200000002</v>
      </c>
      <c r="P54" s="254">
        <f>IFERROR(INDEX('Data Annex'!$K$1:$BS$4779,MATCH(P$44&amp;"|"&amp;$B54,'Data Annex'!$K$1:$K$4779,0),MATCH(P$45,'Data Annex'!$K$1:$BS$1,0)),"")</f>
        <v>0.26828660700000001</v>
      </c>
      <c r="Q54" s="253">
        <f>IFERROR(INDEX('Data Annex'!$K$1:$BS$4779,MATCH(Q$44&amp;"|"&amp;$B54,'Data Annex'!$K$1:$K$4779,0),MATCH(Q$45,'Data Annex'!$K$1:$BS$1,0)),"")</f>
        <v>0.25958427499999998</v>
      </c>
      <c r="R54" s="253">
        <f>IFERROR(INDEX('Data Annex'!$K$1:$BS$4779,MATCH(R$44&amp;"|"&amp;$B54,'Data Annex'!$K$1:$K$4779,0),MATCH(R$45,'Data Annex'!$K$1:$BS$1,0)),"")</f>
        <v>0.21306741000000001</v>
      </c>
      <c r="S54" s="254">
        <f>IFERROR(INDEX('Data Annex'!$K$1:$BS$4779,MATCH(S$44&amp;"|"&amp;$B54,'Data Annex'!$K$1:$K$4779,0),MATCH(S$45,'Data Annex'!$K$1:$BS$1,0)),"")</f>
        <v>0.229201876</v>
      </c>
      <c r="T54" s="253">
        <f>IFERROR(INDEX('Data Annex'!$K$1:$BS$4779,MATCH(T$44&amp;"|"&amp;$B54,'Data Annex'!$K$1:$K$4779,0),MATCH(T$45,'Data Annex'!$K$1:$BS$1,0)),"")</f>
        <v>0.23570490699999999</v>
      </c>
      <c r="U54" s="253">
        <f>IFERROR(INDEX('Data Annex'!$K$1:$BS$4779,MATCH(U$44&amp;"|"&amp;$B54,'Data Annex'!$K$1:$K$4779,0),MATCH(U$45,'Data Annex'!$K$1:$BS$1,0)),"")</f>
        <v>0.19799014700000001</v>
      </c>
      <c r="V54" s="254">
        <f>IFERROR(INDEX('Data Annex'!$K$1:$BS$4779,MATCH(V$44&amp;"|"&amp;$B54,'Data Annex'!$K$1:$K$4779,0),MATCH(V$45,'Data Annex'!$K$1:$BS$1,0)),"")</f>
        <v>0.197701924</v>
      </c>
      <c r="W54"/>
    </row>
    <row r="55" spans="1:23" s="7" customFormat="1" ht="18.75" customHeight="1">
      <c r="A55" s="7">
        <v>5</v>
      </c>
      <c r="B55" s="1" t="s">
        <v>91</v>
      </c>
      <c r="D55" s="204" t="s">
        <v>91</v>
      </c>
      <c r="E55" s="247">
        <f>IFERROR(INDEX('Data Annex'!$K$1:$BS$4779,MATCH(E$44&amp;"|"&amp;$B55,'Data Annex'!$K$1:$K$4779,0),MATCH(E$45,'Data Annex'!$K$1:$BS$1,0)),"")</f>
        <v>2.1404225009537239</v>
      </c>
      <c r="F55" s="247">
        <f>IFERROR(INDEX('Data Annex'!$K$1:$BS$4779,MATCH(F$44&amp;"|"&amp;$B55,'Data Annex'!$K$1:$K$4779,0),MATCH(F$45,'Data Annex'!$K$1:$BS$1,0)),"")</f>
        <v>1.9561172347261595</v>
      </c>
      <c r="G55" s="248">
        <f>IFERROR(INDEX('Data Annex'!$K$1:$BS$4779,MATCH(G$44&amp;"|"&amp;$B55,'Data Annex'!$K$1:$K$4779,0),MATCH(G$45,'Data Annex'!$K$1:$BS$1,0)),"")</f>
        <v>1.93053652167934</v>
      </c>
      <c r="H55" s="249">
        <f>IFERROR(INDEX('Data Annex'!$K$1:$BS$4779,MATCH(H$44&amp;"|"&amp;$B55,'Data Annex'!$K$1:$K$4779,0),MATCH(H$45,'Data Annex'!$K$1:$BS$1,0)),"")</f>
        <v>0.81900379204677387</v>
      </c>
      <c r="I55" s="249">
        <f>IFERROR(INDEX('Data Annex'!$K$1:$BS$4779,MATCH(I$44&amp;"|"&amp;$B55,'Data Annex'!$K$1:$K$4779,0),MATCH(I$45,'Data Annex'!$K$1:$BS$1,0)),"")</f>
        <v>0.87327579197994987</v>
      </c>
      <c r="J55" s="250">
        <f>IFERROR(INDEX('Data Annex'!$K$1:$BS$4779,MATCH(J$44&amp;"|"&amp;$B55,'Data Annex'!$K$1:$K$4779,0),MATCH(J$45,'Data Annex'!$K$1:$BS$1,0)),"")</f>
        <v>0.89094596501375189</v>
      </c>
      <c r="K55" s="249">
        <f>IFERROR(INDEX('Data Annex'!$K$1:$BS$4779,MATCH(K$44&amp;"|"&amp;$B55,'Data Annex'!$K$1:$K$4779,0),MATCH(K$45,'Data Annex'!$K$1:$BS$1,0)),"")</f>
        <v>0.2971975196550008</v>
      </c>
      <c r="L55" s="249">
        <f>IFERROR(INDEX('Data Annex'!$K$1:$BS$4779,MATCH(L$44&amp;"|"&amp;$B55,'Data Annex'!$K$1:$K$4779,0),MATCH(L$45,'Data Annex'!$K$1:$BS$1,0)),"")</f>
        <v>0.32773273630798311</v>
      </c>
      <c r="M55" s="250">
        <f>IFERROR(INDEX('Data Annex'!$K$1:$BS$4779,MATCH(M$44&amp;"|"&amp;$B55,'Data Annex'!$K$1:$K$4779,0),MATCH(M$45,'Data Annex'!$K$1:$BS$1,0)),"")</f>
        <v>0.3287967117375829</v>
      </c>
      <c r="N55" s="249">
        <f>IFERROR(INDEX('Data Annex'!$K$1:$BS$4779,MATCH(N$44&amp;"|"&amp;$B55,'Data Annex'!$K$1:$K$4779,0),MATCH(N$45,'Data Annex'!$K$1:$BS$1,0)),"")</f>
        <v>1.245768270857522</v>
      </c>
      <c r="O55" s="249">
        <f>IFERROR(INDEX('Data Annex'!$K$1:$BS$4779,MATCH(O$44&amp;"|"&amp;$B55,'Data Annex'!$K$1:$K$4779,0),MATCH(O$45,'Data Annex'!$K$1:$BS$1,0)),"")</f>
        <v>0.99834245141542388</v>
      </c>
      <c r="P55" s="250">
        <f>IFERROR(INDEX('Data Annex'!$K$1:$BS$4779,MATCH(P$44&amp;"|"&amp;$B55,'Data Annex'!$K$1:$K$4779,0),MATCH(P$45,'Data Annex'!$K$1:$BS$1,0)),"")</f>
        <v>0.95434548349781601</v>
      </c>
      <c r="Q55" s="249">
        <f>IFERROR(INDEX('Data Annex'!$K$1:$BS$4779,MATCH(Q$44&amp;"|"&amp;$B55,'Data Annex'!$K$1:$K$4779,0),MATCH(Q$45,'Data Annex'!$K$1:$BS$1,0)),"")</f>
        <v>0.60711841992867799</v>
      </c>
      <c r="R55" s="249">
        <f>IFERROR(INDEX('Data Annex'!$K$1:$BS$4779,MATCH(R$44&amp;"|"&amp;$B55,'Data Annex'!$K$1:$K$4779,0),MATCH(R$45,'Data Annex'!$K$1:$BS$1,0)),"")</f>
        <v>0.71241597099305642</v>
      </c>
      <c r="S55" s="250">
        <f>IFERROR(INDEX('Data Annex'!$K$1:$BS$4779,MATCH(S$44&amp;"|"&amp;$B55,'Data Annex'!$K$1:$K$4779,0),MATCH(S$45,'Data Annex'!$K$1:$BS$1,0)),"")</f>
        <v>0.68183564754894033</v>
      </c>
      <c r="T55" s="249">
        <f>IFERROR(INDEX('Data Annex'!$K$1:$BS$4779,MATCH(T$44&amp;"|"&amp;$B55,'Data Annex'!$K$1:$K$4779,0),MATCH(T$45,'Data Annex'!$K$1:$BS$1,0)),"")</f>
        <v>0.46194116358434234</v>
      </c>
      <c r="U55" s="249">
        <f>IFERROR(INDEX('Data Annex'!$K$1:$BS$4779,MATCH(U$44&amp;"|"&amp;$B55,'Data Annex'!$K$1:$K$4779,0),MATCH(U$45,'Data Annex'!$K$1:$BS$1,0)),"")</f>
        <v>0.3333352541189038</v>
      </c>
      <c r="V55" s="250">
        <f>IFERROR(INDEX('Data Annex'!$K$1:$BS$4779,MATCH(V$44&amp;"|"&amp;$B55,'Data Annex'!$K$1:$K$4779,0),MATCH(V$45,'Data Annex'!$K$1:$BS$1,0)),"")</f>
        <v>0.35770537922666235</v>
      </c>
      <c r="W55" s="6"/>
    </row>
    <row r="56" spans="1:23" s="2" customFormat="1" ht="18.75" customHeight="1">
      <c r="A56" s="2">
        <v>6</v>
      </c>
      <c r="B56" s="1" t="s">
        <v>16</v>
      </c>
      <c r="C56"/>
      <c r="D56" s="204" t="s">
        <v>16</v>
      </c>
      <c r="E56" s="251">
        <f>IFERROR(INDEX('Data Annex'!$K$1:$BS$4779,MATCH(E$44&amp;"|"&amp;$B56,'Data Annex'!$K$1:$K$4779,0),MATCH(E$45,'Data Annex'!$K$1:$BS$1,0)),"")</f>
        <v>31.024761606549816</v>
      </c>
      <c r="F56" s="251">
        <f>IFERROR(INDEX('Data Annex'!$K$1:$BS$4779,MATCH(F$44&amp;"|"&amp;$B56,'Data Annex'!$K$1:$K$4779,0),MATCH(F$45,'Data Annex'!$K$1:$BS$1,0)),"")</f>
        <v>34.020315503182289</v>
      </c>
      <c r="G56" s="252">
        <f>IFERROR(INDEX('Data Annex'!$K$1:$BS$4779,MATCH(G$44&amp;"|"&amp;$B56,'Data Annex'!$K$1:$K$4779,0),MATCH(G$45,'Data Annex'!$K$1:$BS$1,0)),"")</f>
        <v>37.998384383363103</v>
      </c>
      <c r="H56" s="253">
        <f>IFERROR(INDEX('Data Annex'!$K$1:$BS$4779,MATCH(H$44&amp;"|"&amp;$B56,'Data Annex'!$K$1:$K$4779,0),MATCH(H$45,'Data Annex'!$K$1:$BS$1,0)),"")</f>
        <v>7.3737224090105693</v>
      </c>
      <c r="I56" s="253">
        <f>IFERROR(INDEX('Data Annex'!$K$1:$BS$4779,MATCH(I$44&amp;"|"&amp;$B56,'Data Annex'!$K$1:$K$4779,0),MATCH(I$45,'Data Annex'!$K$1:$BS$1,0)),"")</f>
        <v>7.5995550320755996</v>
      </c>
      <c r="J56" s="254">
        <f>IFERROR(INDEX('Data Annex'!$K$1:$BS$4779,MATCH(J$44&amp;"|"&amp;$B56,'Data Annex'!$K$1:$K$4779,0),MATCH(J$45,'Data Annex'!$K$1:$BS$1,0)),"")</f>
        <v>7.6373982440821999</v>
      </c>
      <c r="K56" s="253">
        <f>IFERROR(INDEX('Data Annex'!$K$1:$BS$4779,MATCH(K$44&amp;"|"&amp;$B56,'Data Annex'!$K$1:$K$4779,0),MATCH(K$45,'Data Annex'!$K$1:$BS$1,0)),"")</f>
        <v>2.8010258951020601</v>
      </c>
      <c r="L56" s="253">
        <f>IFERROR(INDEX('Data Annex'!$K$1:$BS$4779,MATCH(L$44&amp;"|"&amp;$B56,'Data Annex'!$K$1:$K$4779,0),MATCH(L$45,'Data Annex'!$K$1:$BS$1,0)),"")</f>
        <v>2.7869970047138501</v>
      </c>
      <c r="M56" s="254">
        <f>IFERROR(INDEX('Data Annex'!$K$1:$BS$4779,MATCH(M$44&amp;"|"&amp;$B56,'Data Annex'!$K$1:$K$4779,0),MATCH(M$45,'Data Annex'!$K$1:$BS$1,0)),"")</f>
        <v>2.8420639255049696</v>
      </c>
      <c r="N56" s="253">
        <f>IFERROR(INDEX('Data Annex'!$K$1:$BS$4779,MATCH(N$44&amp;"|"&amp;$B56,'Data Annex'!$K$1:$K$4779,0),MATCH(N$45,'Data Annex'!$K$1:$BS$1,0)),"")</f>
        <v>18.995005243212539</v>
      </c>
      <c r="O56" s="253">
        <f>IFERROR(INDEX('Data Annex'!$K$1:$BS$4779,MATCH(O$44&amp;"|"&amp;$B56,'Data Annex'!$K$1:$K$4779,0),MATCH(O$45,'Data Annex'!$K$1:$BS$1,0)),"")</f>
        <v>22.392233449897169</v>
      </c>
      <c r="P56" s="254">
        <f>IFERROR(INDEX('Data Annex'!$K$1:$BS$4779,MATCH(P$44&amp;"|"&amp;$B56,'Data Annex'!$K$1:$K$4779,0),MATCH(P$45,'Data Annex'!$K$1:$BS$1,0)),"")</f>
        <v>26.802474628246777</v>
      </c>
      <c r="Q56" s="253">
        <f>IFERROR(INDEX('Data Annex'!$K$1:$BS$4779,MATCH(Q$44&amp;"|"&amp;$B56,'Data Annex'!$K$1:$K$4779,0),MATCH(Q$45,'Data Annex'!$K$1:$BS$1,0)),"")</f>
        <v>5.0110790399684797</v>
      </c>
      <c r="R56" s="253">
        <f>IFERROR(INDEX('Data Annex'!$K$1:$BS$4779,MATCH(R$44&amp;"|"&amp;$B56,'Data Annex'!$K$1:$K$4779,0),MATCH(R$45,'Data Annex'!$K$1:$BS$1,0)),"")</f>
        <v>6.1411628365442903</v>
      </c>
      <c r="S56" s="254">
        <f>IFERROR(INDEX('Data Annex'!$K$1:$BS$4779,MATCH(S$44&amp;"|"&amp;$B56,'Data Annex'!$K$1:$K$4779,0),MATCH(S$45,'Data Annex'!$K$1:$BS$1,0)),"")</f>
        <v>8.1944106052144914</v>
      </c>
      <c r="T56" s="253">
        <f>IFERROR(INDEX('Data Annex'!$K$1:$BS$4779,MATCH(T$44&amp;"|"&amp;$B56,'Data Annex'!$K$1:$K$4779,0),MATCH(T$45,'Data Annex'!$K$1:$BS$1,0)),"")</f>
        <v>5.6523399315085499</v>
      </c>
      <c r="U56" s="253">
        <f>IFERROR(INDEX('Data Annex'!$K$1:$BS$4779,MATCH(U$44&amp;"|"&amp;$B56,'Data Annex'!$K$1:$K$4779,0),MATCH(U$45,'Data Annex'!$K$1:$BS$1,0)),"")</f>
        <v>9.7323227655224773</v>
      </c>
      <c r="V56" s="254">
        <f>IFERROR(INDEX('Data Annex'!$K$1:$BS$4779,MATCH(V$44&amp;"|"&amp;$B56,'Data Annex'!$K$1:$K$4779,0),MATCH(V$45,'Data Annex'!$K$1:$BS$1,0)),"")</f>
        <v>13.600544751449579</v>
      </c>
      <c r="W56"/>
    </row>
    <row r="57" spans="1:23" s="10" customFormat="1" ht="18.75" customHeight="1">
      <c r="A57" s="10">
        <v>7</v>
      </c>
      <c r="B57" s="1" t="s">
        <v>17</v>
      </c>
      <c r="D57" s="204" t="s">
        <v>17</v>
      </c>
      <c r="E57" s="247">
        <f>IFERROR(INDEX('Data Annex'!$K$1:$BS$4779,MATCH(E$44&amp;"|"&amp;$B57,'Data Annex'!$K$1:$K$4779,0),MATCH(E$45,'Data Annex'!$K$1:$BS$1,0)),"")</f>
        <v>8.2324585262690775</v>
      </c>
      <c r="F57" s="247">
        <f>IFERROR(INDEX('Data Annex'!$K$1:$BS$4779,MATCH(F$44&amp;"|"&amp;$B57,'Data Annex'!$K$1:$K$4779,0),MATCH(F$45,'Data Annex'!$K$1:$BS$1,0)),"")</f>
        <v>7.450446796105723</v>
      </c>
      <c r="G57" s="248">
        <f>IFERROR(INDEX('Data Annex'!$K$1:$BS$4779,MATCH(G$44&amp;"|"&amp;$B57,'Data Annex'!$K$1:$K$4779,0),MATCH(G$45,'Data Annex'!$K$1:$BS$1,0)),"")</f>
        <v>7.576475432984477</v>
      </c>
      <c r="H57" s="249">
        <f>IFERROR(INDEX('Data Annex'!$K$1:$BS$4779,MATCH(H$44&amp;"|"&amp;$B57,'Data Annex'!$K$1:$K$4779,0),MATCH(H$45,'Data Annex'!$K$1:$BS$1,0)),"")</f>
        <v>1.4092220354050966</v>
      </c>
      <c r="I57" s="249">
        <f>IFERROR(INDEX('Data Annex'!$K$1:$BS$4779,MATCH(I$44&amp;"|"&amp;$B57,'Data Annex'!$K$1:$K$4779,0),MATCH(I$45,'Data Annex'!$K$1:$BS$1,0)),"")</f>
        <v>1.1934227877150636</v>
      </c>
      <c r="J57" s="250">
        <f>IFERROR(INDEX('Data Annex'!$K$1:$BS$4779,MATCH(J$44&amp;"|"&amp;$B57,'Data Annex'!$K$1:$K$4779,0),MATCH(J$45,'Data Annex'!$K$1:$BS$1,0)),"")</f>
        <v>1.1918505841726039</v>
      </c>
      <c r="K57" s="249">
        <f>IFERROR(INDEX('Data Annex'!$K$1:$BS$4779,MATCH(K$44&amp;"|"&amp;$B57,'Data Annex'!$K$1:$K$4779,0),MATCH(K$45,'Data Annex'!$K$1:$BS$1,0)),"")</f>
        <v>0.72990589429973796</v>
      </c>
      <c r="L57" s="249">
        <f>IFERROR(INDEX('Data Annex'!$K$1:$BS$4779,MATCH(L$44&amp;"|"&amp;$B57,'Data Annex'!$K$1:$K$4779,0),MATCH(L$45,'Data Annex'!$K$1:$BS$1,0)),"")</f>
        <v>0.60712864603398109</v>
      </c>
      <c r="M57" s="250">
        <f>IFERROR(INDEX('Data Annex'!$K$1:$BS$4779,MATCH(M$44&amp;"|"&amp;$B57,'Data Annex'!$K$1:$K$4779,0),MATCH(M$45,'Data Annex'!$K$1:$BS$1,0)),"")</f>
        <v>0.68013523958861666</v>
      </c>
      <c r="N57" s="249">
        <f>IFERROR(INDEX('Data Annex'!$K$1:$BS$4779,MATCH(N$44&amp;"|"&amp;$B57,'Data Annex'!$K$1:$K$4779,0),MATCH(N$45,'Data Annex'!$K$1:$BS$1,0)),"")</f>
        <v>2.54448911751496</v>
      </c>
      <c r="O57" s="249">
        <f>IFERROR(INDEX('Data Annex'!$K$1:$BS$4779,MATCH(O$44&amp;"|"&amp;$B57,'Data Annex'!$K$1:$K$4779,0),MATCH(O$45,'Data Annex'!$K$1:$BS$1,0)),"")</f>
        <v>2.3657680684247229</v>
      </c>
      <c r="P57" s="250">
        <f>IFERROR(INDEX('Data Annex'!$K$1:$BS$4779,MATCH(P$44&amp;"|"&amp;$B57,'Data Annex'!$K$1:$K$4779,0),MATCH(P$45,'Data Annex'!$K$1:$BS$1,0)),"")</f>
        <v>2.4418223799058083</v>
      </c>
      <c r="Q57" s="249">
        <f>IFERROR(INDEX('Data Annex'!$K$1:$BS$4779,MATCH(Q$44&amp;"|"&amp;$B57,'Data Annex'!$K$1:$K$4779,0),MATCH(Q$45,'Data Annex'!$K$1:$BS$1,0)),"")</f>
        <v>1.2965937458871784</v>
      </c>
      <c r="R57" s="249">
        <f>IFERROR(INDEX('Data Annex'!$K$1:$BS$4779,MATCH(R$44&amp;"|"&amp;$B57,'Data Annex'!$K$1:$K$4779,0),MATCH(R$45,'Data Annex'!$K$1:$BS$1,0)),"")</f>
        <v>1.2682856768810933</v>
      </c>
      <c r="S57" s="250">
        <f>IFERROR(INDEX('Data Annex'!$K$1:$BS$4779,MATCH(S$44&amp;"|"&amp;$B57,'Data Annex'!$K$1:$K$4779,0),MATCH(S$45,'Data Annex'!$K$1:$BS$1,0)),"")</f>
        <v>1.3139438178373519</v>
      </c>
      <c r="T57" s="249">
        <f>IFERROR(INDEX('Data Annex'!$K$1:$BS$4779,MATCH(T$44&amp;"|"&amp;$B57,'Data Annex'!$K$1:$K$4779,0),MATCH(T$45,'Data Annex'!$K$1:$BS$1,0)),"")</f>
        <v>0.54561356516237469</v>
      </c>
      <c r="U57" s="249">
        <f>IFERROR(INDEX('Data Annex'!$K$1:$BS$4779,MATCH(U$44&amp;"|"&amp;$B57,'Data Annex'!$K$1:$K$4779,0),MATCH(U$45,'Data Annex'!$K$1:$BS$1,0)),"")</f>
        <v>0.53664176666398467</v>
      </c>
      <c r="V57" s="250">
        <f>IFERROR(INDEX('Data Annex'!$K$1:$BS$4779,MATCH(V$44&amp;"|"&amp;$B57,'Data Annex'!$K$1:$K$4779,0),MATCH(V$45,'Data Annex'!$K$1:$BS$1,0)),"")</f>
        <v>0.54192317752150176</v>
      </c>
      <c r="W57" s="3"/>
    </row>
    <row r="58" spans="1:23" s="10" customFormat="1" ht="18.75" customHeight="1">
      <c r="A58" s="10">
        <v>8</v>
      </c>
      <c r="B58" s="1" t="s">
        <v>97</v>
      </c>
      <c r="D58" s="204" t="s">
        <v>97</v>
      </c>
      <c r="E58" s="251">
        <f>IFERROR(INDEX('Data Annex'!$K$1:$BS$4779,MATCH(E$44&amp;"|"&amp;$B58,'Data Annex'!$K$1:$K$4779,0),MATCH(E$45,'Data Annex'!$K$1:$BS$1,0)),"")</f>
        <v>0.23459004696050001</v>
      </c>
      <c r="F58" s="251">
        <f>IFERROR(INDEX('Data Annex'!$K$1:$BS$4779,MATCH(F$44&amp;"|"&amp;$B58,'Data Annex'!$K$1:$K$4779,0),MATCH(F$45,'Data Annex'!$K$1:$BS$1,0)),"")</f>
        <v>0.27085385007019996</v>
      </c>
      <c r="G58" s="252">
        <f>IFERROR(INDEX('Data Annex'!$K$1:$BS$4779,MATCH(G$44&amp;"|"&amp;$B58,'Data Annex'!$K$1:$K$4779,0),MATCH(G$45,'Data Annex'!$K$1:$BS$1,0)),"")</f>
        <v>0.30305312375050003</v>
      </c>
      <c r="H58" s="253">
        <f>IFERROR(INDEX('Data Annex'!$K$1:$BS$4779,MATCH(H$44&amp;"|"&amp;$B58,'Data Annex'!$K$1:$K$4779,0),MATCH(H$45,'Data Annex'!$K$1:$BS$1,0)),"")</f>
        <v>7.7689817283400006E-2</v>
      </c>
      <c r="I58" s="253">
        <f>IFERROR(INDEX('Data Annex'!$K$1:$BS$4779,MATCH(I$44&amp;"|"&amp;$B58,'Data Annex'!$K$1:$K$4779,0),MATCH(I$45,'Data Annex'!$K$1:$BS$1,0)),"")</f>
        <v>0.1004766491861</v>
      </c>
      <c r="J58" s="254">
        <f>IFERROR(INDEX('Data Annex'!$K$1:$BS$4779,MATCH(J$44&amp;"|"&amp;$B58,'Data Annex'!$K$1:$K$4779,0),MATCH(J$45,'Data Annex'!$K$1:$BS$1,0)),"")</f>
        <v>0.1109539396343</v>
      </c>
      <c r="K58" s="253">
        <f>IFERROR(INDEX('Data Annex'!$K$1:$BS$4779,MATCH(K$44&amp;"|"&amp;$B58,'Data Annex'!$K$1:$K$4779,0),MATCH(K$45,'Data Annex'!$K$1:$BS$1,0)),"")</f>
        <v>6.0430447964800002E-2</v>
      </c>
      <c r="L58" s="253">
        <f>IFERROR(INDEX('Data Annex'!$K$1:$BS$4779,MATCH(L$44&amp;"|"&amp;$B58,'Data Annex'!$K$1:$K$4779,0),MATCH(L$45,'Data Annex'!$K$1:$BS$1,0)),"")</f>
        <v>8.3082625052999987E-2</v>
      </c>
      <c r="M58" s="254">
        <f>IFERROR(INDEX('Data Annex'!$K$1:$BS$4779,MATCH(M$44&amp;"|"&amp;$B58,'Data Annex'!$K$1:$K$4779,0),MATCH(M$45,'Data Annex'!$K$1:$BS$1,0)),"")</f>
        <v>9.6174776936999995E-2</v>
      </c>
      <c r="N58" s="253">
        <f>IFERROR(INDEX('Data Annex'!$K$1:$BS$4779,MATCH(N$44&amp;"|"&amp;$B58,'Data Annex'!$K$1:$K$4779,0),MATCH(N$45,'Data Annex'!$K$1:$BS$1,0)),"")</f>
        <v>0.15646318763710002</v>
      </c>
      <c r="O58" s="253">
        <f>IFERROR(INDEX('Data Annex'!$K$1:$BS$4779,MATCH(O$44&amp;"|"&amp;$B58,'Data Annex'!$K$1:$K$4779,0),MATCH(O$45,'Data Annex'!$K$1:$BS$1,0)),"")</f>
        <v>0.17027560028409999</v>
      </c>
      <c r="P58" s="254">
        <f>IFERROR(INDEX('Data Annex'!$K$1:$BS$4779,MATCH(P$44&amp;"|"&amp;$B58,'Data Annex'!$K$1:$K$4779,0),MATCH(P$45,'Data Annex'!$K$1:$BS$1,0)),"")</f>
        <v>0.13935831620620001</v>
      </c>
      <c r="Q58" s="253">
        <f>IFERROR(INDEX('Data Annex'!$K$1:$BS$4779,MATCH(Q$44&amp;"|"&amp;$B58,'Data Annex'!$K$1:$K$4779,0),MATCH(Q$45,'Data Annex'!$K$1:$BS$1,0)),"")</f>
        <v>0.11830994375779998</v>
      </c>
      <c r="R58" s="253">
        <f>IFERROR(INDEX('Data Annex'!$K$1:$BS$4779,MATCH(R$44&amp;"|"&amp;$B58,'Data Annex'!$K$1:$K$4779,0),MATCH(R$45,'Data Annex'!$K$1:$BS$1,0)),"")</f>
        <v>0.13342526908839999</v>
      </c>
      <c r="S58" s="254">
        <f>IFERROR(INDEX('Data Annex'!$K$1:$BS$4779,MATCH(S$44&amp;"|"&amp;$B58,'Data Annex'!$K$1:$K$4779,0),MATCH(S$45,'Data Annex'!$K$1:$BS$1,0)),"")</f>
        <v>9.6980018693000006E-2</v>
      </c>
      <c r="T58" s="253">
        <f>IFERROR(INDEX('Data Annex'!$K$1:$BS$4779,MATCH(T$44&amp;"|"&amp;$B58,'Data Annex'!$K$1:$K$4779,0),MATCH(T$45,'Data Annex'!$K$1:$BS$1,0)),"")</f>
        <v>0.11983768272799998</v>
      </c>
      <c r="U58" s="253">
        <f>IFERROR(INDEX('Data Annex'!$K$1:$BS$4779,MATCH(U$44&amp;"|"&amp;$B58,'Data Annex'!$K$1:$K$4779,0),MATCH(U$45,'Data Annex'!$K$1:$BS$1,0)),"")</f>
        <v>0.119264517115</v>
      </c>
      <c r="V58" s="254">
        <f>IFERROR(INDEX('Data Annex'!$K$1:$BS$4779,MATCH(V$44&amp;"|"&amp;$B58,'Data Annex'!$K$1:$K$4779,0),MATCH(V$45,'Data Annex'!$K$1:$BS$1,0)),"")</f>
        <v>7.7198413419300005E-2</v>
      </c>
      <c r="W58" s="3"/>
    </row>
    <row r="59" spans="1:23" s="10" customFormat="1" ht="18.75" customHeight="1">
      <c r="A59" s="10">
        <v>9</v>
      </c>
      <c r="B59" s="1" t="s">
        <v>18</v>
      </c>
      <c r="D59" s="204" t="s">
        <v>18</v>
      </c>
      <c r="E59" s="247">
        <f>IFERROR(INDEX('Data Annex'!$K$1:$BS$4779,MATCH(E$44&amp;"|"&amp;$B59,'Data Annex'!$K$1:$K$4779,0),MATCH(E$45,'Data Annex'!$K$1:$BS$1,0)),"")</f>
        <v>75.510839619999999</v>
      </c>
      <c r="F59" s="247">
        <f>IFERROR(INDEX('Data Annex'!$K$1:$BS$4779,MATCH(F$44&amp;"|"&amp;$B59,'Data Annex'!$K$1:$K$4779,0),MATCH(F$45,'Data Annex'!$K$1:$BS$1,0)),"")</f>
        <v>77.043450355000004</v>
      </c>
      <c r="G59" s="248">
        <f>IFERROR(INDEX('Data Annex'!$K$1:$BS$4779,MATCH(G$44&amp;"|"&amp;$B59,'Data Annex'!$K$1:$K$4779,0),MATCH(G$45,'Data Annex'!$K$1:$BS$1,0)),"")</f>
        <v>77.425290715000003</v>
      </c>
      <c r="H59" s="249">
        <f>IFERROR(INDEX('Data Annex'!$K$1:$BS$4779,MATCH(H$44&amp;"|"&amp;$B59,'Data Annex'!$K$1:$K$4779,0),MATCH(H$45,'Data Annex'!$K$1:$BS$1,0)),"")</f>
        <v>42.464344349000001</v>
      </c>
      <c r="I59" s="249">
        <f>IFERROR(INDEX('Data Annex'!$K$1:$BS$4779,MATCH(I$44&amp;"|"&amp;$B59,'Data Annex'!$K$1:$K$4779,0),MATCH(I$45,'Data Annex'!$K$1:$BS$1,0)),"")</f>
        <v>45.935287756999998</v>
      </c>
      <c r="J59" s="250">
        <f>IFERROR(INDEX('Data Annex'!$K$1:$BS$4779,MATCH(J$44&amp;"|"&amp;$B59,'Data Annex'!$K$1:$K$4779,0),MATCH(J$45,'Data Annex'!$K$1:$BS$1,0)),"")</f>
        <v>46.171887951999999</v>
      </c>
      <c r="K59" s="249">
        <f>IFERROR(INDEX('Data Annex'!$K$1:$BS$4779,MATCH(K$44&amp;"|"&amp;$B59,'Data Annex'!$K$1:$K$4779,0),MATCH(K$45,'Data Annex'!$K$1:$BS$1,0)),"")</f>
        <v>21.103089741000002</v>
      </c>
      <c r="L59" s="249">
        <f>IFERROR(INDEX('Data Annex'!$K$1:$BS$4779,MATCH(L$44&amp;"|"&amp;$B59,'Data Annex'!$K$1:$K$4779,0),MATCH(L$45,'Data Annex'!$K$1:$BS$1,0)),"")</f>
        <v>22.342926937000001</v>
      </c>
      <c r="M59" s="250">
        <f>IFERROR(INDEX('Data Annex'!$K$1:$BS$4779,MATCH(M$44&amp;"|"&amp;$B59,'Data Annex'!$K$1:$K$4779,0),MATCH(M$45,'Data Annex'!$K$1:$BS$1,0)),"")</f>
        <v>22.286581270999999</v>
      </c>
      <c r="N59" s="249">
        <f>IFERROR(INDEX('Data Annex'!$K$1:$BS$4779,MATCH(N$44&amp;"|"&amp;$B59,'Data Annex'!$K$1:$K$4779,0),MATCH(N$45,'Data Annex'!$K$1:$BS$1,0)),"")</f>
        <v>32.458584125999998</v>
      </c>
      <c r="O59" s="249">
        <f>IFERROR(INDEX('Data Annex'!$K$1:$BS$4779,MATCH(O$44&amp;"|"&amp;$B59,'Data Annex'!$K$1:$K$4779,0),MATCH(O$45,'Data Annex'!$K$1:$BS$1,0)),"")</f>
        <v>30.225537648</v>
      </c>
      <c r="P59" s="250">
        <f>IFERROR(INDEX('Data Annex'!$K$1:$BS$4779,MATCH(P$44&amp;"|"&amp;$B59,'Data Annex'!$K$1:$K$4779,0),MATCH(P$45,'Data Annex'!$K$1:$BS$1,0)),"")</f>
        <v>30.541096035999999</v>
      </c>
      <c r="Q59" s="249">
        <f>IFERROR(INDEX('Data Annex'!$K$1:$BS$4779,MATCH(Q$44&amp;"|"&amp;$B59,'Data Annex'!$K$1:$K$4779,0),MATCH(Q$45,'Data Annex'!$K$1:$BS$1,0)),"")</f>
        <v>21.153603996000001</v>
      </c>
      <c r="R59" s="249">
        <f>IFERROR(INDEX('Data Annex'!$K$1:$BS$4779,MATCH(R$44&amp;"|"&amp;$B59,'Data Annex'!$K$1:$K$4779,0),MATCH(R$45,'Data Annex'!$K$1:$BS$1,0)),"")</f>
        <v>19.185910577000001</v>
      </c>
      <c r="S59" s="250">
        <f>IFERROR(INDEX('Data Annex'!$K$1:$BS$4779,MATCH(S$44&amp;"|"&amp;$B59,'Data Annex'!$K$1:$K$4779,0),MATCH(S$45,'Data Annex'!$K$1:$BS$1,0)),"")</f>
        <v>19.006116998</v>
      </c>
      <c r="T59" s="249">
        <f>IFERROR(INDEX('Data Annex'!$K$1:$BS$4779,MATCH(T$44&amp;"|"&amp;$B59,'Data Annex'!$K$1:$K$4779,0),MATCH(T$45,'Data Annex'!$K$1:$BS$1,0)),"")</f>
        <v>9.7534516740000008</v>
      </c>
      <c r="U59" s="249">
        <f>IFERROR(INDEX('Data Annex'!$K$1:$BS$4779,MATCH(U$44&amp;"|"&amp;$B59,'Data Annex'!$K$1:$K$4779,0),MATCH(U$45,'Data Annex'!$K$1:$BS$1,0)),"")</f>
        <v>8.2242551309999996</v>
      </c>
      <c r="V59" s="250">
        <f>IFERROR(INDEX('Data Annex'!$K$1:$BS$4779,MATCH(V$44&amp;"|"&amp;$B59,'Data Annex'!$K$1:$K$4779,0),MATCH(V$45,'Data Annex'!$K$1:$BS$1,0)),"")</f>
        <v>7.8197639370000003</v>
      </c>
      <c r="W59" s="3"/>
    </row>
    <row r="60" spans="1:23" s="10" customFormat="1" ht="18.75" customHeight="1">
      <c r="A60" s="2">
        <v>10</v>
      </c>
      <c r="B60" s="4" t="s">
        <v>19</v>
      </c>
      <c r="D60" s="204" t="s">
        <v>19</v>
      </c>
      <c r="E60" s="251">
        <f>IFERROR(INDEX('Data Annex'!$K$1:$BS$4779,MATCH(E$44&amp;"|"&amp;$B60,'Data Annex'!$K$1:$K$4779,0),MATCH(E$45,'Data Annex'!$K$1:$BS$1,0)),"")</f>
        <v>5.3182765283300002</v>
      </c>
      <c r="F60" s="251">
        <f>IFERROR(INDEX('Data Annex'!$K$1:$BS$4779,MATCH(F$44&amp;"|"&amp;$B60,'Data Annex'!$K$1:$K$4779,0),MATCH(F$45,'Data Annex'!$K$1:$BS$1,0)),"")</f>
        <v>5.8015992655000002</v>
      </c>
      <c r="G60" s="252">
        <f>IFERROR(INDEX('Data Annex'!$K$1:$BS$4779,MATCH(G$44&amp;"|"&amp;$B60,'Data Annex'!$K$1:$K$4779,0),MATCH(G$45,'Data Annex'!$K$1:$BS$1,0)),"")</f>
        <v>6.1946752224899999</v>
      </c>
      <c r="H60" s="253">
        <f>IFERROR(INDEX('Data Annex'!$K$1:$BS$4779,MATCH(H$44&amp;"|"&amp;$B60,'Data Annex'!$K$1:$K$4779,0),MATCH(H$45,'Data Annex'!$K$1:$BS$1,0)),"")</f>
        <v>2.5275480721800001</v>
      </c>
      <c r="I60" s="253">
        <f>IFERROR(INDEX('Data Annex'!$K$1:$BS$4779,MATCH(I$44&amp;"|"&amp;$B60,'Data Annex'!$K$1:$K$4779,0),MATCH(I$45,'Data Annex'!$K$1:$BS$1,0)),"")</f>
        <v>2.8341578870899999</v>
      </c>
      <c r="J60" s="254">
        <f>IFERROR(INDEX('Data Annex'!$K$1:$BS$4779,MATCH(J$44&amp;"|"&amp;$B60,'Data Annex'!$K$1:$K$4779,0),MATCH(J$45,'Data Annex'!$K$1:$BS$1,0)),"")</f>
        <v>3.0474183421399998</v>
      </c>
      <c r="K60" s="253">
        <f>IFERROR(INDEX('Data Annex'!$K$1:$BS$4779,MATCH(K$44&amp;"|"&amp;$B60,'Data Annex'!$K$1:$K$4779,0),MATCH(K$45,'Data Annex'!$K$1:$BS$1,0)),"")</f>
        <v>1.55900543728</v>
      </c>
      <c r="L60" s="253">
        <f>IFERROR(INDEX('Data Annex'!$K$1:$BS$4779,MATCH(L$44&amp;"|"&amp;$B60,'Data Annex'!$K$1:$K$4779,0),MATCH(L$45,'Data Annex'!$K$1:$BS$1,0)),"")</f>
        <v>1.73909779543</v>
      </c>
      <c r="M60" s="254">
        <f>IFERROR(INDEX('Data Annex'!$K$1:$BS$4779,MATCH(M$44&amp;"|"&amp;$B60,'Data Annex'!$K$1:$K$4779,0),MATCH(M$45,'Data Annex'!$K$1:$BS$1,0)),"")</f>
        <v>1.84395511745</v>
      </c>
      <c r="N60" s="253">
        <f>IFERROR(INDEX('Data Annex'!$K$1:$BS$4779,MATCH(N$44&amp;"|"&amp;$B60,'Data Annex'!$K$1:$K$4779,0),MATCH(N$45,'Data Annex'!$K$1:$BS$1,0)),"")</f>
        <v>2.1671094672200004</v>
      </c>
      <c r="O60" s="253">
        <f>IFERROR(INDEX('Data Annex'!$K$1:$BS$4779,MATCH(O$44&amp;"|"&amp;$B60,'Data Annex'!$K$1:$K$4779,0),MATCH(O$45,'Data Annex'!$K$1:$BS$1,0)),"")</f>
        <v>2.4392410133300002</v>
      </c>
      <c r="P60" s="254">
        <f>IFERROR(INDEX('Data Annex'!$K$1:$BS$4779,MATCH(P$44&amp;"|"&amp;$B60,'Data Annex'!$K$1:$K$4779,0),MATCH(P$45,'Data Annex'!$K$1:$BS$1,0)),"")</f>
        <v>2.6420040388499992</v>
      </c>
      <c r="Q60" s="253">
        <f>IFERROR(INDEX('Data Annex'!$K$1:$BS$4779,MATCH(Q$44&amp;"|"&amp;$B60,'Data Annex'!$K$1:$K$4779,0),MATCH(Q$45,'Data Annex'!$K$1:$BS$1,0)),"")</f>
        <v>1.4267616023699998</v>
      </c>
      <c r="R60" s="253">
        <f>IFERROR(INDEX('Data Annex'!$K$1:$BS$4779,MATCH(R$44&amp;"|"&amp;$B60,'Data Annex'!$K$1:$K$4779,0),MATCH(R$45,'Data Annex'!$K$1:$BS$1,0)),"")</f>
        <v>1.4933013827899999</v>
      </c>
      <c r="S60" s="254">
        <f>IFERROR(INDEX('Data Annex'!$K$1:$BS$4779,MATCH(S$44&amp;"|"&amp;$B60,'Data Annex'!$K$1:$K$4779,0),MATCH(S$45,'Data Annex'!$K$1:$BS$1,0)),"")</f>
        <v>1.5172762889099998</v>
      </c>
      <c r="T60" s="253">
        <f>IFERROR(INDEX('Data Annex'!$K$1:$BS$4779,MATCH(T$44&amp;"|"&amp;$B60,'Data Annex'!$K$1:$K$4779,0),MATCH(T$45,'Data Annex'!$K$1:$BS$1,0)),"")</f>
        <v>0.53640344723</v>
      </c>
      <c r="U60" s="253">
        <f>IFERROR(INDEX('Data Annex'!$K$1:$BS$4779,MATCH(U$44&amp;"|"&amp;$B60,'Data Annex'!$K$1:$K$4779,0),MATCH(U$45,'Data Annex'!$K$1:$BS$1,0)),"")</f>
        <v>0.57267624437999998</v>
      </c>
      <c r="V60" s="254">
        <f>IFERROR(INDEX('Data Annex'!$K$1:$BS$4779,MATCH(V$44&amp;"|"&amp;$B60,'Data Annex'!$K$1:$K$4779,0),MATCH(V$45,'Data Annex'!$K$1:$BS$1,0)),"")</f>
        <v>0.59766311345000001</v>
      </c>
      <c r="W60" s="3"/>
    </row>
    <row r="61" spans="1:23" s="2" customFormat="1" ht="18.75" customHeight="1">
      <c r="A61" s="2">
        <v>11</v>
      </c>
      <c r="B61" s="1" t="s">
        <v>20</v>
      </c>
      <c r="C61"/>
      <c r="D61" s="204" t="s">
        <v>20</v>
      </c>
      <c r="E61" s="247">
        <f>IFERROR(INDEX('Data Annex'!$K$1:$BS$4779,MATCH(E$44&amp;"|"&amp;$B61,'Data Annex'!$K$1:$K$4779,0),MATCH(E$45,'Data Annex'!$K$1:$BS$1,0)),"")</f>
        <v>111.48308757495001</v>
      </c>
      <c r="F61" s="247">
        <f>IFERROR(INDEX('Data Annex'!$K$1:$BS$4779,MATCH(F$44&amp;"|"&amp;$B61,'Data Annex'!$K$1:$K$4779,0),MATCH(F$45,'Data Annex'!$K$1:$BS$1,0)),"")</f>
        <v>116.80538862076</v>
      </c>
      <c r="G61" s="248">
        <f>IFERROR(INDEX('Data Annex'!$K$1:$BS$4779,MATCH(G$44&amp;"|"&amp;$B61,'Data Annex'!$K$1:$K$4779,0),MATCH(G$45,'Data Annex'!$K$1:$BS$1,0)),"")</f>
        <v>117.24907234779</v>
      </c>
      <c r="H61" s="249">
        <f>IFERROR(INDEX('Data Annex'!$K$1:$BS$4779,MATCH(H$44&amp;"|"&amp;$B61,'Data Annex'!$K$1:$K$4779,0),MATCH(H$45,'Data Annex'!$K$1:$BS$1,0)),"")</f>
        <v>41.587148231630003</v>
      </c>
      <c r="I61" s="249">
        <f>IFERROR(INDEX('Data Annex'!$K$1:$BS$4779,MATCH(I$44&amp;"|"&amp;$B61,'Data Annex'!$K$1:$K$4779,0),MATCH(I$45,'Data Annex'!$K$1:$BS$1,0)),"")</f>
        <v>43.065302490119997</v>
      </c>
      <c r="J61" s="250">
        <f>IFERROR(INDEX('Data Annex'!$K$1:$BS$4779,MATCH(J$44&amp;"|"&amp;$B61,'Data Annex'!$K$1:$K$4779,0),MATCH(J$45,'Data Annex'!$K$1:$BS$1,0)),"")</f>
        <v>42.7343347403</v>
      </c>
      <c r="K61" s="249">
        <f>IFERROR(INDEX('Data Annex'!$K$1:$BS$4779,MATCH(K$44&amp;"|"&amp;$B61,'Data Annex'!$K$1:$K$4779,0),MATCH(K$45,'Data Annex'!$K$1:$BS$1,0)),"")</f>
        <v>13.07493665594</v>
      </c>
      <c r="L61" s="249">
        <f>IFERROR(INDEX('Data Annex'!$K$1:$BS$4779,MATCH(L$44&amp;"|"&amp;$B61,'Data Annex'!$K$1:$K$4779,0),MATCH(L$45,'Data Annex'!$K$1:$BS$1,0)),"")</f>
        <v>12.32211414971</v>
      </c>
      <c r="M61" s="250">
        <f>IFERROR(INDEX('Data Annex'!$K$1:$BS$4779,MATCH(M$44&amp;"|"&amp;$B61,'Data Annex'!$K$1:$K$4779,0),MATCH(M$45,'Data Annex'!$K$1:$BS$1,0)),"")</f>
        <v>12.16921241444</v>
      </c>
      <c r="N61" s="249">
        <f>IFERROR(INDEX('Data Annex'!$K$1:$BS$4779,MATCH(N$44&amp;"|"&amp;$B61,'Data Annex'!$K$1:$K$4779,0),MATCH(N$45,'Data Annex'!$K$1:$BS$1,0)),"")</f>
        <v>65.715308234529985</v>
      </c>
      <c r="O61" s="249">
        <f>IFERROR(INDEX('Data Annex'!$K$1:$BS$4779,MATCH(O$44&amp;"|"&amp;$B61,'Data Annex'!$K$1:$K$4779,0),MATCH(O$45,'Data Annex'!$K$1:$BS$1,0)),"")</f>
        <v>69.229605913550003</v>
      </c>
      <c r="P61" s="250">
        <f>IFERROR(INDEX('Data Annex'!$K$1:$BS$4779,MATCH(P$44&amp;"|"&amp;$B61,'Data Annex'!$K$1:$K$4779,0),MATCH(P$45,'Data Annex'!$K$1:$BS$1,0)),"")</f>
        <v>69.943025383960006</v>
      </c>
      <c r="Q61" s="249">
        <f>IFERROR(INDEX('Data Annex'!$K$1:$BS$4779,MATCH(Q$44&amp;"|"&amp;$B61,'Data Annex'!$K$1:$K$4779,0),MATCH(Q$45,'Data Annex'!$K$1:$BS$1,0)),"")</f>
        <v>35.105629595010001</v>
      </c>
      <c r="R61" s="249">
        <f>IFERROR(INDEX('Data Annex'!$K$1:$BS$4779,MATCH(R$44&amp;"|"&amp;$B61,'Data Annex'!$K$1:$K$4779,0),MATCH(R$45,'Data Annex'!$K$1:$BS$1,0)),"")</f>
        <v>38.239434428030002</v>
      </c>
      <c r="S61" s="250">
        <f>IFERROR(INDEX('Data Annex'!$K$1:$BS$4779,MATCH(S$44&amp;"|"&amp;$B61,'Data Annex'!$K$1:$K$4779,0),MATCH(S$45,'Data Annex'!$K$1:$BS$1,0)),"")</f>
        <v>39.477903396430008</v>
      </c>
      <c r="T61" s="249">
        <f>IFERROR(INDEX('Data Annex'!$K$1:$BS$4779,MATCH(T$44&amp;"|"&amp;$B61,'Data Annex'!$K$1:$K$4779,0),MATCH(T$45,'Data Annex'!$K$1:$BS$1,0)),"")</f>
        <v>8.0586975431100001</v>
      </c>
      <c r="U61" s="249">
        <f>IFERROR(INDEX('Data Annex'!$K$1:$BS$4779,MATCH(U$44&amp;"|"&amp;$B61,'Data Annex'!$K$1:$K$4779,0),MATCH(U$45,'Data Annex'!$K$1:$BS$1,0)),"")</f>
        <v>8.7903086762700013</v>
      </c>
      <c r="V61" s="250">
        <f>IFERROR(INDEX('Data Annex'!$K$1:$BS$4779,MATCH(V$44&amp;"|"&amp;$B61,'Data Annex'!$K$1:$K$4779,0),MATCH(V$45,'Data Annex'!$K$1:$BS$1,0)),"")</f>
        <v>9.0778377536200008</v>
      </c>
      <c r="W61"/>
    </row>
    <row r="62" spans="1:23" s="2" customFormat="1" ht="18.75" customHeight="1">
      <c r="A62" s="2">
        <v>13</v>
      </c>
      <c r="B62" s="255" t="s">
        <v>22</v>
      </c>
      <c r="C62"/>
      <c r="D62" s="204" t="s">
        <v>22</v>
      </c>
      <c r="E62" s="251">
        <f>IFERROR(INDEX('Data Annex'!$K$1:$BS$4779,MATCH(E$44&amp;"|"&amp;$B62,'Data Annex'!$K$1:$K$4779,0),MATCH(E$45,'Data Annex'!$K$1:$BS$1,0)),"")</f>
        <v>9.8596423439999992</v>
      </c>
      <c r="F62" s="251">
        <f>IFERROR(INDEX('Data Annex'!$K$1:$BS$4779,MATCH(F$44&amp;"|"&amp;$B62,'Data Annex'!$K$1:$K$4779,0),MATCH(F$45,'Data Annex'!$K$1:$BS$1,0)),"")</f>
        <v>8.2727460570000009</v>
      </c>
      <c r="G62" s="252">
        <f>IFERROR(INDEX('Data Annex'!$K$1:$BS$4779,MATCH(G$44&amp;"|"&amp;$B62,'Data Annex'!$K$1:$K$4779,0),MATCH(G$45,'Data Annex'!$K$1:$BS$1,0)),"")</f>
        <v>6.4408040880000001</v>
      </c>
      <c r="H62" s="253">
        <f>IFERROR(INDEX('Data Annex'!$K$1:$BS$4779,MATCH(H$44&amp;"|"&amp;$B62,'Data Annex'!$K$1:$K$4779,0),MATCH(H$45,'Data Annex'!$K$1:$BS$1,0)),"")</f>
        <v>4.3515211120000004</v>
      </c>
      <c r="I62" s="253">
        <f>IFERROR(INDEX('Data Annex'!$K$1:$BS$4779,MATCH(I$44&amp;"|"&amp;$B62,'Data Annex'!$K$1:$K$4779,0),MATCH(I$45,'Data Annex'!$K$1:$BS$1,0)),"")</f>
        <v>3.5729374580000002</v>
      </c>
      <c r="J62" s="254">
        <f>IFERROR(INDEX('Data Annex'!$K$1:$BS$4779,MATCH(J$44&amp;"|"&amp;$B62,'Data Annex'!$K$1:$K$4779,0),MATCH(J$45,'Data Annex'!$K$1:$BS$1,0)),"")</f>
        <v>2.7032423470000002</v>
      </c>
      <c r="K62" s="253">
        <f>IFERROR(INDEX('Data Annex'!$K$1:$BS$4779,MATCH(K$44&amp;"|"&amp;$B62,'Data Annex'!$K$1:$K$4779,0),MATCH(K$45,'Data Annex'!$K$1:$BS$1,0)),"")</f>
        <v>2.826999872</v>
      </c>
      <c r="L62" s="253">
        <f>IFERROR(INDEX('Data Annex'!$K$1:$BS$4779,MATCH(L$44&amp;"|"&amp;$B62,'Data Annex'!$K$1:$K$4779,0),MATCH(L$45,'Data Annex'!$K$1:$BS$1,0)),"")</f>
        <v>2.4616238880000001</v>
      </c>
      <c r="M62" s="254">
        <f>IFERROR(INDEX('Data Annex'!$K$1:$BS$4779,MATCH(M$44&amp;"|"&amp;$B62,'Data Annex'!$K$1:$K$4779,0),MATCH(M$45,'Data Annex'!$K$1:$BS$1,0)),"")</f>
        <v>1.8488403710000001</v>
      </c>
      <c r="N62" s="253">
        <f>IFERROR(INDEX('Data Annex'!$K$1:$BS$4779,MATCH(N$44&amp;"|"&amp;$B62,'Data Annex'!$K$1:$K$4779,0),MATCH(N$45,'Data Annex'!$K$1:$BS$1,0)),"")</f>
        <v>5.2572827660000003</v>
      </c>
      <c r="O62" s="253">
        <f>IFERROR(INDEX('Data Annex'!$K$1:$BS$4779,MATCH(O$44&amp;"|"&amp;$B62,'Data Annex'!$K$1:$K$4779,0),MATCH(O$45,'Data Annex'!$K$1:$BS$1,0)),"")</f>
        <v>4.5013688199999997</v>
      </c>
      <c r="P62" s="254">
        <f>IFERROR(INDEX('Data Annex'!$K$1:$BS$4779,MATCH(P$44&amp;"|"&amp;$B62,'Data Annex'!$K$1:$K$4779,0),MATCH(P$45,'Data Annex'!$K$1:$BS$1,0)),"")</f>
        <v>3.592881797</v>
      </c>
      <c r="Q62" s="253">
        <f>IFERROR(INDEX('Data Annex'!$K$1:$BS$4779,MATCH(Q$44&amp;"|"&amp;$B62,'Data Annex'!$K$1:$K$4779,0),MATCH(Q$45,'Data Annex'!$K$1:$BS$1,0)),"")</f>
        <v>3.7491158000000002</v>
      </c>
      <c r="R62" s="253">
        <f>IFERROR(INDEX('Data Annex'!$K$1:$BS$4779,MATCH(R$44&amp;"|"&amp;$B62,'Data Annex'!$K$1:$K$4779,0),MATCH(R$45,'Data Annex'!$K$1:$BS$1,0)),"")</f>
        <v>3.1651615039999998</v>
      </c>
      <c r="S62" s="254">
        <f>IFERROR(INDEX('Data Annex'!$K$1:$BS$4779,MATCH(S$44&amp;"|"&amp;$B62,'Data Annex'!$K$1:$K$4779,0),MATCH(S$45,'Data Annex'!$K$1:$BS$1,0)),"")</f>
        <v>2.4290507090000002</v>
      </c>
      <c r="T62" s="253">
        <f>IFERROR(INDEX('Data Annex'!$K$1:$BS$4779,MATCH(T$44&amp;"|"&amp;$B62,'Data Annex'!$K$1:$K$4779,0),MATCH(T$45,'Data Annex'!$K$1:$BS$1,0)),"")</f>
        <v>2.789711869</v>
      </c>
      <c r="U62" s="253">
        <f>IFERROR(INDEX('Data Annex'!$K$1:$BS$4779,MATCH(U$44&amp;"|"&amp;$B62,'Data Annex'!$K$1:$K$4779,0),MATCH(U$45,'Data Annex'!$K$1:$BS$1,0)),"")</f>
        <v>2.4402996909999999</v>
      </c>
      <c r="V62" s="254">
        <f>IFERROR(INDEX('Data Annex'!$K$1:$BS$4779,MATCH(V$44&amp;"|"&amp;$B62,'Data Annex'!$K$1:$K$4779,0),MATCH(V$45,'Data Annex'!$K$1:$BS$1,0)),"")</f>
        <v>1.9910896659999999</v>
      </c>
      <c r="W62"/>
    </row>
    <row r="63" spans="1:23" s="2" customFormat="1" ht="18.75" customHeight="1">
      <c r="A63" s="7">
        <v>14</v>
      </c>
      <c r="B63" s="1" t="s">
        <v>90</v>
      </c>
      <c r="C63"/>
      <c r="D63" s="204" t="s">
        <v>90</v>
      </c>
      <c r="E63" s="247">
        <f>IFERROR(INDEX('Data Annex'!$K$1:$BS$4779,MATCH(E$44&amp;"|"&amp;$B63,'Data Annex'!$K$1:$K$4779,0),MATCH(E$45,'Data Annex'!$K$1:$BS$1,0)),"")</f>
        <v>1.126851772850793</v>
      </c>
      <c r="F63" s="247">
        <f>IFERROR(INDEX('Data Annex'!$K$1:$BS$4779,MATCH(F$44&amp;"|"&amp;$B63,'Data Annex'!$K$1:$K$4779,0),MATCH(F$45,'Data Annex'!$K$1:$BS$1,0)),"")</f>
        <v>0.92016884749000005</v>
      </c>
      <c r="G63" s="248">
        <f>IFERROR(INDEX('Data Annex'!$K$1:$BS$4779,MATCH(G$44&amp;"|"&amp;$B63,'Data Annex'!$K$1:$K$4779,0),MATCH(G$45,'Data Annex'!$K$1:$BS$1,0)),"")</f>
        <v>0.94364398064999988</v>
      </c>
      <c r="H63" s="249">
        <f>IFERROR(INDEX('Data Annex'!$K$1:$BS$4779,MATCH(H$44&amp;"|"&amp;$B63,'Data Annex'!$K$1:$K$4779,0),MATCH(H$45,'Data Annex'!$K$1:$BS$1,0)),"")</f>
        <v>0.59295459669209838</v>
      </c>
      <c r="I63" s="249">
        <f>IFERROR(INDEX('Data Annex'!$K$1:$BS$4779,MATCH(I$44&amp;"|"&amp;$B63,'Data Annex'!$K$1:$K$4779,0),MATCH(I$45,'Data Annex'!$K$1:$BS$1,0)),"")</f>
        <v>0.53779532788999995</v>
      </c>
      <c r="J63" s="250">
        <f>IFERROR(INDEX('Data Annex'!$K$1:$BS$4779,MATCH(J$44&amp;"|"&amp;$B63,'Data Annex'!$K$1:$K$4779,0),MATCH(J$45,'Data Annex'!$K$1:$BS$1,0)),"")</f>
        <v>0.52684766448999998</v>
      </c>
      <c r="K63" s="249">
        <f>IFERROR(INDEX('Data Annex'!$K$1:$BS$4779,MATCH(K$44&amp;"|"&amp;$B63,'Data Annex'!$K$1:$K$4779,0),MATCH(K$45,'Data Annex'!$K$1:$BS$1,0)),"")</f>
        <v>0.15446916552909171</v>
      </c>
      <c r="L63" s="249">
        <f>IFERROR(INDEX('Data Annex'!$K$1:$BS$4779,MATCH(L$44&amp;"|"&amp;$B63,'Data Annex'!$K$1:$K$4779,0),MATCH(L$45,'Data Annex'!$K$1:$BS$1,0)),"")</f>
        <v>0.12809309954000003</v>
      </c>
      <c r="M63" s="250">
        <f>IFERROR(INDEX('Data Annex'!$K$1:$BS$4779,MATCH(M$44&amp;"|"&amp;$B63,'Data Annex'!$K$1:$K$4779,0),MATCH(M$45,'Data Annex'!$K$1:$BS$1,0)),"")</f>
        <v>0.12187634462999999</v>
      </c>
      <c r="N63" s="249">
        <f>IFERROR(INDEX('Data Annex'!$K$1:$BS$4779,MATCH(N$44&amp;"|"&amp;$B63,'Data Annex'!$K$1:$K$4779,0),MATCH(N$45,'Data Annex'!$K$1:$BS$1,0)),"")</f>
        <v>0.53016141339481193</v>
      </c>
      <c r="O63" s="249">
        <f>IFERROR(INDEX('Data Annex'!$K$1:$BS$4779,MATCH(O$44&amp;"|"&amp;$B63,'Data Annex'!$K$1:$K$4779,0),MATCH(O$45,'Data Annex'!$K$1:$BS$1,0)),"")</f>
        <v>0.3787753470800001</v>
      </c>
      <c r="P63" s="250">
        <f>IFERROR(INDEX('Data Annex'!$K$1:$BS$4779,MATCH(P$44&amp;"|"&amp;$B63,'Data Annex'!$K$1:$K$4779,0),MATCH(P$45,'Data Annex'!$K$1:$BS$1,0)),"")</f>
        <v>0.41324083327</v>
      </c>
      <c r="Q63" s="249">
        <f>IFERROR(INDEX('Data Annex'!$K$1:$BS$4779,MATCH(Q$44&amp;"|"&amp;$B63,'Data Annex'!$K$1:$K$4779,0),MATCH(Q$45,'Data Annex'!$K$1:$BS$1,0)),"")</f>
        <v>0.38296045199097722</v>
      </c>
      <c r="R63" s="249">
        <f>IFERROR(INDEX('Data Annex'!$K$1:$BS$4779,MATCH(R$44&amp;"|"&amp;$B63,'Data Annex'!$K$1:$K$4779,0),MATCH(R$45,'Data Annex'!$K$1:$BS$1,0)),"")</f>
        <v>0.29052421173000004</v>
      </c>
      <c r="S63" s="250">
        <f>IFERROR(INDEX('Data Annex'!$K$1:$BS$4779,MATCH(S$44&amp;"|"&amp;$B63,'Data Annex'!$K$1:$K$4779,0),MATCH(S$45,'Data Annex'!$K$1:$BS$1,0)),"")</f>
        <v>0.33003027633999998</v>
      </c>
      <c r="T63" s="249">
        <f>IFERROR(INDEX('Data Annex'!$K$1:$BS$4779,MATCH(T$44&amp;"|"&amp;$B63,'Data Annex'!$K$1:$K$4779,0),MATCH(T$45,'Data Annex'!$K$1:$BS$1,0)),"")</f>
        <v>0.24816366103761697</v>
      </c>
      <c r="U63" s="249">
        <f>IFERROR(INDEX('Data Annex'!$K$1:$BS$4779,MATCH(U$44&amp;"|"&amp;$B63,'Data Annex'!$K$1:$K$4779,0),MATCH(U$45,'Data Annex'!$K$1:$BS$1,0)),"")</f>
        <v>0.17103457511</v>
      </c>
      <c r="V63" s="250">
        <f>IFERROR(INDEX('Data Annex'!$K$1:$BS$4779,MATCH(V$44&amp;"|"&amp;$B63,'Data Annex'!$K$1:$K$4779,0),MATCH(V$45,'Data Annex'!$K$1:$BS$1,0)),"")</f>
        <v>0.18636236728</v>
      </c>
      <c r="W63"/>
    </row>
    <row r="64" spans="1:23" s="2" customFormat="1" ht="18.75" customHeight="1">
      <c r="A64" s="2">
        <v>15</v>
      </c>
      <c r="B64" s="1" t="s">
        <v>23</v>
      </c>
      <c r="C64"/>
      <c r="D64" s="204" t="s">
        <v>23</v>
      </c>
      <c r="E64" s="251">
        <f>IFERROR(INDEX('Data Annex'!$K$1:$BS$4779,MATCH(E$44&amp;"|"&amp;$B64,'Data Annex'!$K$1:$K$4779,0),MATCH(E$45,'Data Annex'!$K$1:$BS$1,0)),"")</f>
        <v>3.4101582030009729</v>
      </c>
      <c r="F64" s="251">
        <f>IFERROR(INDEX('Data Annex'!$K$1:$BS$4779,MATCH(F$44&amp;"|"&amp;$B64,'Data Annex'!$K$1:$K$4779,0),MATCH(F$45,'Data Annex'!$K$1:$BS$1,0)),"")</f>
        <v>3.2643302558459566</v>
      </c>
      <c r="G64" s="252">
        <f>IFERROR(INDEX('Data Annex'!$K$1:$BS$4779,MATCH(G$44&amp;"|"&amp;$B64,'Data Annex'!$K$1:$K$4779,0),MATCH(G$45,'Data Annex'!$K$1:$BS$1,0)),"")</f>
        <v>3.265478122198223</v>
      </c>
      <c r="H64" s="253">
        <f>IFERROR(INDEX('Data Annex'!$K$1:$BS$4779,MATCH(H$44&amp;"|"&amp;$B64,'Data Annex'!$K$1:$K$4779,0),MATCH(H$45,'Data Annex'!$K$1:$BS$1,0)),"")</f>
        <v>1.9508969417142712</v>
      </c>
      <c r="I64" s="253">
        <f>IFERROR(INDEX('Data Annex'!$K$1:$BS$4779,MATCH(I$44&amp;"|"&amp;$B64,'Data Annex'!$K$1:$K$4779,0),MATCH(I$45,'Data Annex'!$K$1:$BS$1,0)),"")</f>
        <v>1.6865848736456994</v>
      </c>
      <c r="J64" s="254">
        <f>IFERROR(INDEX('Data Annex'!$K$1:$BS$4779,MATCH(J$44&amp;"|"&amp;$B64,'Data Annex'!$K$1:$K$4779,0),MATCH(J$45,'Data Annex'!$K$1:$BS$1,0)),"")</f>
        <v>1.6248851344043886</v>
      </c>
      <c r="K64" s="253">
        <f>IFERROR(INDEX('Data Annex'!$K$1:$BS$4779,MATCH(K$44&amp;"|"&amp;$B64,'Data Annex'!$K$1:$K$4779,0),MATCH(K$45,'Data Annex'!$K$1:$BS$1,0)),"")</f>
        <v>0.62668726368149286</v>
      </c>
      <c r="L64" s="253">
        <f>IFERROR(INDEX('Data Annex'!$K$1:$BS$4779,MATCH(L$44&amp;"|"&amp;$B64,'Data Annex'!$K$1:$K$4779,0),MATCH(L$45,'Data Annex'!$K$1:$BS$1,0)),"")</f>
        <v>0.51054676447753522</v>
      </c>
      <c r="M64" s="254">
        <f>IFERROR(INDEX('Data Annex'!$K$1:$BS$4779,MATCH(M$44&amp;"|"&amp;$B64,'Data Annex'!$K$1:$K$4779,0),MATCH(M$45,'Data Annex'!$K$1:$BS$1,0)),"")</f>
        <v>0.48069631830198534</v>
      </c>
      <c r="N64" s="253">
        <f>IFERROR(INDEX('Data Annex'!$K$1:$BS$4779,MATCH(N$44&amp;"|"&amp;$B64,'Data Annex'!$K$1:$K$4779,0),MATCH(N$45,'Data Annex'!$K$1:$BS$1,0)),"")</f>
        <v>1.296593276900242</v>
      </c>
      <c r="O64" s="253">
        <f>IFERROR(INDEX('Data Annex'!$K$1:$BS$4779,MATCH(O$44&amp;"|"&amp;$B64,'Data Annex'!$K$1:$K$4779,0),MATCH(O$45,'Data Annex'!$K$1:$BS$1,0)),"")</f>
        <v>1.4392439930577663</v>
      </c>
      <c r="P64" s="254">
        <f>IFERROR(INDEX('Data Annex'!$K$1:$BS$4779,MATCH(P$44&amp;"|"&amp;$B64,'Data Annex'!$K$1:$K$4779,0),MATCH(P$45,'Data Annex'!$K$1:$BS$1,0)),"")</f>
        <v>1.4953361056700103</v>
      </c>
      <c r="Q64" s="253">
        <f>IFERROR(INDEX('Data Annex'!$K$1:$BS$4779,MATCH(Q$44&amp;"|"&amp;$B64,'Data Annex'!$K$1:$K$4779,0),MATCH(Q$45,'Data Annex'!$K$1:$BS$1,0)),"")</f>
        <v>0.82121266989298269</v>
      </c>
      <c r="R64" s="253">
        <f>IFERROR(INDEX('Data Annex'!$K$1:$BS$4779,MATCH(R$44&amp;"|"&amp;$B64,'Data Annex'!$K$1:$K$4779,0),MATCH(R$45,'Data Annex'!$K$1:$BS$1,0)),"")</f>
        <v>0.93509867262387669</v>
      </c>
      <c r="S64" s="254">
        <f>IFERROR(INDEX('Data Annex'!$K$1:$BS$4779,MATCH(S$44&amp;"|"&amp;$B64,'Data Annex'!$K$1:$K$4779,0),MATCH(S$45,'Data Annex'!$K$1:$BS$1,0)),"")</f>
        <v>0.90573598029519331</v>
      </c>
      <c r="T64" s="253">
        <f>IFERROR(INDEX('Data Annex'!$K$1:$BS$4779,MATCH(T$44&amp;"|"&amp;$B64,'Data Annex'!$K$1:$K$4779,0),MATCH(T$45,'Data Annex'!$K$1:$BS$1,0)),"")</f>
        <v>0.42162578210142937</v>
      </c>
      <c r="U64" s="253">
        <f>IFERROR(INDEX('Data Annex'!$K$1:$BS$4779,MATCH(U$44&amp;"|"&amp;$B64,'Data Annex'!$K$1:$K$4779,0),MATCH(U$45,'Data Annex'!$K$1:$BS$1,0)),"")</f>
        <v>0.61780511079075739</v>
      </c>
      <c r="V64" s="254">
        <f>IFERROR(INDEX('Data Annex'!$K$1:$BS$4779,MATCH(V$44&amp;"|"&amp;$B64,'Data Annex'!$K$1:$K$4779,0),MATCH(V$45,'Data Annex'!$K$1:$BS$1,0)),"")</f>
        <v>0.62441038677377225</v>
      </c>
      <c r="W64"/>
    </row>
    <row r="65" spans="1:23" s="2" customFormat="1" ht="18.75" customHeight="1">
      <c r="A65" s="10">
        <v>16</v>
      </c>
      <c r="B65" s="1" t="s">
        <v>24</v>
      </c>
      <c r="C65"/>
      <c r="D65" s="204" t="s">
        <v>24</v>
      </c>
      <c r="E65" s="247">
        <f>IFERROR(INDEX('Data Annex'!$K$1:$BS$4779,MATCH(E$44&amp;"|"&amp;$B65,'Data Annex'!$K$1:$K$4779,0),MATCH(E$45,'Data Annex'!$K$1:$BS$1,0)),"")</f>
        <v>5.2212303835250005</v>
      </c>
      <c r="F65" s="247">
        <f>IFERROR(INDEX('Data Annex'!$K$1:$BS$4779,MATCH(F$44&amp;"|"&amp;$B65,'Data Annex'!$K$1:$K$4779,0),MATCH(F$45,'Data Annex'!$K$1:$BS$1,0)),"")</f>
        <v>5.4146286681016669</v>
      </c>
      <c r="G65" s="248">
        <f>IFERROR(INDEX('Data Annex'!$K$1:$BS$4779,MATCH(G$44&amp;"|"&amp;$B65,'Data Annex'!$K$1:$K$4779,0),MATCH(G$45,'Data Annex'!$K$1:$BS$1,0)),"")</f>
        <v>4.7750411737300009</v>
      </c>
      <c r="H65" s="249">
        <f>IFERROR(INDEX('Data Annex'!$K$1:$BS$4779,MATCH(H$44&amp;"|"&amp;$B65,'Data Annex'!$K$1:$K$4779,0),MATCH(H$45,'Data Annex'!$K$1:$BS$1,0)),"")</f>
        <v>1.67068928862</v>
      </c>
      <c r="I65" s="249">
        <f>IFERROR(INDEX('Data Annex'!$K$1:$BS$4779,MATCH(I$44&amp;"|"&amp;$B65,'Data Annex'!$K$1:$K$4779,0),MATCH(I$45,'Data Annex'!$K$1:$BS$1,0)),"")</f>
        <v>2.2167357026405177</v>
      </c>
      <c r="J65" s="250">
        <f>IFERROR(INDEX('Data Annex'!$K$1:$BS$4779,MATCH(J$44&amp;"|"&amp;$B65,'Data Annex'!$K$1:$K$4779,0),MATCH(J$45,'Data Annex'!$K$1:$BS$1,0)),"")</f>
        <v>2.0790009973500001</v>
      </c>
      <c r="K65" s="249">
        <f>IFERROR(INDEX('Data Annex'!$K$1:$BS$4779,MATCH(K$44&amp;"|"&amp;$B65,'Data Annex'!$K$1:$K$4779,0),MATCH(K$45,'Data Annex'!$K$1:$BS$1,0)),"")</f>
        <v>1.0947271079500001</v>
      </c>
      <c r="L65" s="249">
        <f>IFERROR(INDEX('Data Annex'!$K$1:$BS$4779,MATCH(L$44&amp;"|"&amp;$B65,'Data Annex'!$K$1:$K$4779,0),MATCH(L$45,'Data Annex'!$K$1:$BS$1,0)),"")</f>
        <v>1.6107997008179833</v>
      </c>
      <c r="M65" s="250">
        <f>IFERROR(INDEX('Data Annex'!$K$1:$BS$4779,MATCH(M$44&amp;"|"&amp;$B65,'Data Annex'!$K$1:$K$4779,0),MATCH(M$45,'Data Annex'!$K$1:$BS$1,0)),"")</f>
        <v>1.5905257207800001</v>
      </c>
      <c r="N65" s="249">
        <f>IFERROR(INDEX('Data Annex'!$K$1:$BS$4779,MATCH(N$44&amp;"|"&amp;$B65,'Data Annex'!$K$1:$K$4779,0),MATCH(N$45,'Data Annex'!$K$1:$BS$1,0)),"")</f>
        <v>3.3300813535399998</v>
      </c>
      <c r="O65" s="249">
        <f>IFERROR(INDEX('Data Annex'!$K$1:$BS$4779,MATCH(O$44&amp;"|"&amp;$B65,'Data Annex'!$K$1:$K$4779,0),MATCH(O$45,'Data Annex'!$K$1:$BS$1,0)),"")</f>
        <v>2.999103508079878</v>
      </c>
      <c r="P65" s="250">
        <f>IFERROR(INDEX('Data Annex'!$K$1:$BS$4779,MATCH(P$44&amp;"|"&amp;$B65,'Data Annex'!$K$1:$K$4779,0),MATCH(P$45,'Data Annex'!$K$1:$BS$1,0)),"")</f>
        <v>2.6342653143999999</v>
      </c>
      <c r="Q65" s="249">
        <f>IFERROR(INDEX('Data Annex'!$K$1:$BS$4779,MATCH(Q$44&amp;"|"&amp;$B65,'Data Annex'!$K$1:$K$4779,0),MATCH(Q$45,'Data Annex'!$K$1:$BS$1,0)),"")</f>
        <v>1.82541430768</v>
      </c>
      <c r="R65" s="249">
        <f>IFERROR(INDEX('Data Annex'!$K$1:$BS$4779,MATCH(R$44&amp;"|"&amp;$B65,'Data Annex'!$K$1:$K$4779,0),MATCH(R$45,'Data Annex'!$K$1:$BS$1,0)),"")</f>
        <v>1.8628800306906577</v>
      </c>
      <c r="S65" s="250">
        <f>IFERROR(INDEX('Data Annex'!$K$1:$BS$4779,MATCH(S$44&amp;"|"&amp;$B65,'Data Annex'!$K$1:$K$4779,0),MATCH(S$45,'Data Annex'!$K$1:$BS$1,0)),"")</f>
        <v>1.61586563232</v>
      </c>
      <c r="T65" s="249">
        <f>IFERROR(INDEX('Data Annex'!$K$1:$BS$4779,MATCH(T$44&amp;"|"&amp;$B65,'Data Annex'!$K$1:$K$4779,0),MATCH(T$45,'Data Annex'!$K$1:$BS$1,0)),"")</f>
        <v>1.3365512157599999</v>
      </c>
      <c r="U65" s="249">
        <f>IFERROR(INDEX('Data Annex'!$K$1:$BS$4779,MATCH(U$44&amp;"|"&amp;$B65,'Data Annex'!$K$1:$K$4779,0),MATCH(U$45,'Data Annex'!$K$1:$BS$1,0)),"")</f>
        <v>1.2746841839191925</v>
      </c>
      <c r="V65" s="250">
        <f>IFERROR(INDEX('Data Annex'!$K$1:$BS$4779,MATCH(V$44&amp;"|"&amp;$B65,'Data Annex'!$K$1:$K$4779,0),MATCH(V$45,'Data Annex'!$K$1:$BS$1,0)),"")</f>
        <v>1.1602492382000005</v>
      </c>
      <c r="W65"/>
    </row>
    <row r="66" spans="1:23" s="2" customFormat="1" ht="18.75" customHeight="1">
      <c r="A66" s="10">
        <v>17</v>
      </c>
      <c r="B66" s="1" t="s">
        <v>1386</v>
      </c>
      <c r="C66"/>
      <c r="D66" s="204" t="s">
        <v>1386</v>
      </c>
      <c r="E66" s="251">
        <f>IFERROR(INDEX('Data Annex'!$K$1:$BS$4779,MATCH(E$44&amp;"|"&amp;$B66,'Data Annex'!$K$1:$K$4779,0),MATCH(E$45,'Data Annex'!$K$1:$BS$1,0)),"")</f>
        <v>0.36042751269306939</v>
      </c>
      <c r="F66" s="251">
        <f>IFERROR(INDEX('Data Annex'!$K$1:$BS$4779,MATCH(F$44&amp;"|"&amp;$B66,'Data Annex'!$K$1:$K$4779,0),MATCH(F$45,'Data Annex'!$K$1:$BS$1,0)),"")</f>
        <v>0.42272784218081433</v>
      </c>
      <c r="G66" s="252">
        <f>IFERROR(INDEX('Data Annex'!$K$1:$BS$4779,MATCH(G$44&amp;"|"&amp;$B66,'Data Annex'!$K$1:$K$4779,0),MATCH(G$45,'Data Annex'!$K$1:$BS$1,0)),"")</f>
        <v>0.42930016292358802</v>
      </c>
      <c r="H66" s="253">
        <f>IFERROR(INDEX('Data Annex'!$K$1:$BS$4779,MATCH(H$44&amp;"|"&amp;$B66,'Data Annex'!$K$1:$K$4779,0),MATCH(H$45,'Data Annex'!$K$1:$BS$1,0)),"")</f>
        <v>9.110522860066006E-2</v>
      </c>
      <c r="I66" s="253">
        <f>IFERROR(INDEX('Data Annex'!$K$1:$BS$4779,MATCH(I$44&amp;"|"&amp;$B66,'Data Annex'!$K$1:$K$4779,0),MATCH(I$45,'Data Annex'!$K$1:$BS$1,0)),"")</f>
        <v>0.11728217867494824</v>
      </c>
      <c r="J66" s="254">
        <f>IFERROR(INDEX('Data Annex'!$K$1:$BS$4779,MATCH(J$44&amp;"|"&amp;$B66,'Data Annex'!$K$1:$K$4779,0),MATCH(J$45,'Data Annex'!$K$1:$BS$1,0)),"")</f>
        <v>0.1325946245116279</v>
      </c>
      <c r="K66" s="253">
        <f>IFERROR(INDEX('Data Annex'!$K$1:$BS$4779,MATCH(K$44&amp;"|"&amp;$B66,'Data Annex'!$K$1:$K$4779,0),MATCH(K$45,'Data Annex'!$K$1:$BS$1,0)),"")</f>
        <v>6.6047681808580866E-2</v>
      </c>
      <c r="L66" s="253">
        <f>IFERROR(INDEX('Data Annex'!$K$1:$BS$4779,MATCH(L$44&amp;"|"&amp;$B66,'Data Annex'!$K$1:$K$4779,0),MATCH(L$45,'Data Annex'!$K$1:$BS$1,0)),"")</f>
        <v>8.7273346245686695E-2</v>
      </c>
      <c r="M66" s="254">
        <f>IFERROR(INDEX('Data Annex'!$K$1:$BS$4779,MATCH(M$44&amp;"|"&amp;$B66,'Data Annex'!$K$1:$K$4779,0),MATCH(M$45,'Data Annex'!$K$1:$BS$1,0)),"")</f>
        <v>9.5296102292358811E-2</v>
      </c>
      <c r="N66" s="253">
        <f>IFERROR(INDEX('Data Annex'!$K$1:$BS$4779,MATCH(N$44&amp;"|"&amp;$B66,'Data Annex'!$K$1:$K$4779,0),MATCH(N$45,'Data Annex'!$K$1:$BS$1,0)),"")</f>
        <v>0.26392043139933996</v>
      </c>
      <c r="O66" s="253">
        <f>IFERROR(INDEX('Data Annex'!$K$1:$BS$4779,MATCH(O$44&amp;"|"&amp;$B66,'Data Annex'!$K$1:$K$4779,0),MATCH(O$45,'Data Annex'!$K$1:$BS$1,0)),"")</f>
        <v>0.30206156285714281</v>
      </c>
      <c r="P66" s="254">
        <f>IFERROR(INDEX('Data Annex'!$K$1:$BS$4779,MATCH(P$44&amp;"|"&amp;$B66,'Data Annex'!$K$1:$K$4779,0),MATCH(P$45,'Data Annex'!$K$1:$BS$1,0)),"")</f>
        <v>0.29350518695681066</v>
      </c>
      <c r="Q66" s="253">
        <f>IFERROR(INDEX('Data Annex'!$K$1:$BS$4779,MATCH(Q$44&amp;"|"&amp;$B66,'Data Annex'!$K$1:$K$4779,0),MATCH(Q$45,'Data Annex'!$K$1:$BS$1,0)),"")</f>
        <v>0.20228475491749173</v>
      </c>
      <c r="R66" s="253">
        <f>IFERROR(INDEX('Data Annex'!$K$1:$BS$4779,MATCH(R$44&amp;"|"&amp;$B66,'Data Annex'!$K$1:$K$4779,0),MATCH(R$45,'Data Annex'!$K$1:$BS$1,0)),"")</f>
        <v>0.2389060695100069</v>
      </c>
      <c r="S66" s="254">
        <f>IFERROR(INDEX('Data Annex'!$K$1:$BS$4779,MATCH(S$44&amp;"|"&amp;$B66,'Data Annex'!$K$1:$K$4779,0),MATCH(S$45,'Data Annex'!$K$1:$BS$1,0)),"")</f>
        <v>0.23564029819269103</v>
      </c>
      <c r="T66" s="253">
        <f>IFERROR(INDEX('Data Annex'!$K$1:$BS$4779,MATCH(T$44&amp;"|"&amp;$B66,'Data Annex'!$K$1:$K$4779,0),MATCH(T$45,'Data Annex'!$K$1:$BS$1,0)),"")</f>
        <v>0.10316241314191418</v>
      </c>
      <c r="U66" s="253">
        <f>IFERROR(INDEX('Data Annex'!$K$1:$BS$4779,MATCH(U$44&amp;"|"&amp;$B66,'Data Annex'!$K$1:$K$4779,0),MATCH(U$45,'Data Annex'!$K$1:$BS$1,0)),"")</f>
        <v>0.11020913280193236</v>
      </c>
      <c r="V66" s="254">
        <f>IFERROR(INDEX('Data Annex'!$K$1:$BS$4779,MATCH(V$44&amp;"|"&amp;$B66,'Data Annex'!$K$1:$K$4779,0),MATCH(V$45,'Data Annex'!$K$1:$BS$1,0)),"")</f>
        <v>0.10656146736212624</v>
      </c>
      <c r="W66"/>
    </row>
    <row r="67" spans="1:23" s="2" customFormat="1" ht="18.75" customHeight="1">
      <c r="A67" s="10">
        <v>18</v>
      </c>
      <c r="B67" s="1" t="s">
        <v>25</v>
      </c>
      <c r="C67"/>
      <c r="D67" s="204" t="s">
        <v>25</v>
      </c>
      <c r="E67" s="247">
        <f>IFERROR(INDEX('Data Annex'!$K$1:$BS$4779,MATCH(E$44&amp;"|"&amp;$B67,'Data Annex'!$K$1:$K$4779,0),MATCH(E$45,'Data Annex'!$K$1:$BS$1,0)),"")</f>
        <v>45.888885209000001</v>
      </c>
      <c r="F67" s="247">
        <f>IFERROR(INDEX('Data Annex'!$K$1:$BS$4779,MATCH(F$44&amp;"|"&amp;$B67,'Data Annex'!$K$1:$K$4779,0),MATCH(F$45,'Data Annex'!$K$1:$BS$1,0)),"")</f>
        <v>42.754870228000001</v>
      </c>
      <c r="G67" s="248">
        <f>IFERROR(INDEX('Data Annex'!$K$1:$BS$4779,MATCH(G$44&amp;"|"&amp;$B67,'Data Annex'!$K$1:$K$4779,0),MATCH(G$45,'Data Annex'!$K$1:$BS$1,0)),"")</f>
        <v>41.012381640999998</v>
      </c>
      <c r="H67" s="249">
        <f>IFERROR(INDEX('Data Annex'!$K$1:$BS$4779,MATCH(H$44&amp;"|"&amp;$B67,'Data Annex'!$K$1:$K$4779,0),MATCH(H$45,'Data Annex'!$K$1:$BS$1,0)),"")</f>
        <v>13.49811616</v>
      </c>
      <c r="I67" s="249">
        <f>IFERROR(INDEX('Data Annex'!$K$1:$BS$4779,MATCH(I$44&amp;"|"&amp;$B67,'Data Annex'!$K$1:$K$4779,0),MATCH(I$45,'Data Annex'!$K$1:$BS$1,0)),"")</f>
        <v>12.978264927</v>
      </c>
      <c r="J67" s="250">
        <f>IFERROR(INDEX('Data Annex'!$K$1:$BS$4779,MATCH(J$44&amp;"|"&amp;$B67,'Data Annex'!$K$1:$K$4779,0),MATCH(J$45,'Data Annex'!$K$1:$BS$1,0)),"")</f>
        <v>12.619151567999999</v>
      </c>
      <c r="K67" s="249">
        <f>IFERROR(INDEX('Data Annex'!$K$1:$BS$4779,MATCH(K$44&amp;"|"&amp;$B67,'Data Annex'!$K$1:$K$4779,0),MATCH(K$45,'Data Annex'!$K$1:$BS$1,0)),"")</f>
        <v>6.5623069850000002</v>
      </c>
      <c r="L67" s="249">
        <f>IFERROR(INDEX('Data Annex'!$K$1:$BS$4779,MATCH(L$44&amp;"|"&amp;$B67,'Data Annex'!$K$1:$K$4779,0),MATCH(L$45,'Data Annex'!$K$1:$BS$1,0)),"")</f>
        <v>6.3401785119999996</v>
      </c>
      <c r="M67" s="250">
        <f>IFERROR(INDEX('Data Annex'!$K$1:$BS$4779,MATCH(M$44&amp;"|"&amp;$B67,'Data Annex'!$K$1:$K$4779,0),MATCH(M$45,'Data Annex'!$K$1:$BS$1,0)),"")</f>
        <v>6.1709929690000003</v>
      </c>
      <c r="N67" s="249">
        <f>IFERROR(INDEX('Data Annex'!$K$1:$BS$4779,MATCH(N$44&amp;"|"&amp;$B67,'Data Annex'!$K$1:$K$4779,0),MATCH(N$45,'Data Annex'!$K$1:$BS$1,0)),"")</f>
        <v>29.371442904999999</v>
      </c>
      <c r="O67" s="249">
        <f>IFERROR(INDEX('Data Annex'!$K$1:$BS$4779,MATCH(O$44&amp;"|"&amp;$B67,'Data Annex'!$K$1:$K$4779,0),MATCH(O$45,'Data Annex'!$K$1:$BS$1,0)),"")</f>
        <v>26.906199111999999</v>
      </c>
      <c r="P67" s="250">
        <f>IFERROR(INDEX('Data Annex'!$K$1:$BS$4779,MATCH(P$44&amp;"|"&amp;$B67,'Data Annex'!$K$1:$K$4779,0),MATCH(P$45,'Data Annex'!$K$1:$BS$1,0)),"")</f>
        <v>25.717867246000001</v>
      </c>
      <c r="Q67" s="249">
        <f>IFERROR(INDEX('Data Annex'!$K$1:$BS$4779,MATCH(Q$44&amp;"|"&amp;$B67,'Data Annex'!$K$1:$K$4779,0),MATCH(Q$45,'Data Annex'!$K$1:$BS$1,0)),"")</f>
        <v>18.561665199</v>
      </c>
      <c r="R67" s="249">
        <f>IFERROR(INDEX('Data Annex'!$K$1:$BS$4779,MATCH(R$44&amp;"|"&amp;$B67,'Data Annex'!$K$1:$K$4779,0),MATCH(R$45,'Data Annex'!$K$1:$BS$1,0)),"")</f>
        <v>16.486330417000001</v>
      </c>
      <c r="S67" s="250">
        <f>IFERROR(INDEX('Data Annex'!$K$1:$BS$4779,MATCH(S$44&amp;"|"&amp;$B67,'Data Annex'!$K$1:$K$4779,0),MATCH(S$45,'Data Annex'!$K$1:$BS$1,0)),"")</f>
        <v>16.154433304000001</v>
      </c>
      <c r="T67" s="249">
        <f>IFERROR(INDEX('Data Annex'!$K$1:$BS$4779,MATCH(T$44&amp;"|"&amp;$B67,'Data Annex'!$K$1:$K$4779,0),MATCH(T$45,'Data Annex'!$K$1:$BS$1,0)),"")</f>
        <v>10.547921603000001</v>
      </c>
      <c r="U67" s="249">
        <f>IFERROR(INDEX('Data Annex'!$K$1:$BS$4779,MATCH(U$44&amp;"|"&amp;$B67,'Data Annex'!$K$1:$K$4779,0),MATCH(U$45,'Data Annex'!$K$1:$BS$1,0)),"")</f>
        <v>9.2331667880000001</v>
      </c>
      <c r="V67" s="250">
        <f>IFERROR(INDEX('Data Annex'!$K$1:$BS$4779,MATCH(V$44&amp;"|"&amp;$B67,'Data Annex'!$K$1:$K$4779,0),MATCH(V$45,'Data Annex'!$K$1:$BS$1,0)),"")</f>
        <v>8.4139983980000004</v>
      </c>
      <c r="W67"/>
    </row>
    <row r="68" spans="1:23" s="2" customFormat="1" ht="18.75" customHeight="1">
      <c r="A68" s="10"/>
      <c r="B68" s="1" t="s">
        <v>5610</v>
      </c>
      <c r="C68"/>
      <c r="D68" s="204" t="s">
        <v>5610</v>
      </c>
      <c r="E68" s="483">
        <f>IFERROR(INDEX('Data Annex'!$K$1:$BS$4779,MATCH(E$44&amp;"|"&amp;$B68,'Data Annex'!$K$1:$K$4779,0),MATCH(E$45,'Data Annex'!$K$1:$BS$1,0)),"")</f>
        <v>0.2987524974024377</v>
      </c>
      <c r="F68" s="483">
        <f>IFERROR(INDEX('Data Annex'!$K$1:$BS$4779,MATCH(F$44&amp;"|"&amp;$B68,'Data Annex'!$K$1:$K$4779,0),MATCH(F$45,'Data Annex'!$K$1:$BS$1,0)),"")</f>
        <v>0.30767605091844485</v>
      </c>
      <c r="G68" s="252">
        <f>IFERROR(INDEX('Data Annex'!$K$1:$BS$4779,MATCH(G$44&amp;"|"&amp;$B68,'Data Annex'!$K$1:$K$4779,0),MATCH(G$45,'Data Annex'!$K$1:$BS$1,0)),"")</f>
        <v>0.28417909090663457</v>
      </c>
      <c r="H68" s="484">
        <f>IFERROR(INDEX('Data Annex'!$K$1:$BS$4779,MATCH(H$44&amp;"|"&amp;$B68,'Data Annex'!$K$1:$K$4779,0),MATCH(H$45,'Data Annex'!$K$1:$BS$1,0)),"")</f>
        <v>0.1053543118887382</v>
      </c>
      <c r="I68" s="484">
        <f>IFERROR(INDEX('Data Annex'!$K$1:$BS$4779,MATCH(I$44&amp;"|"&amp;$B68,'Data Annex'!$K$1:$K$4779,0),MATCH(I$45,'Data Annex'!$K$1:$BS$1,0)),"")</f>
        <v>0.15685747809168679</v>
      </c>
      <c r="J68" s="254">
        <f>IFERROR(INDEX('Data Annex'!$K$1:$BS$4779,MATCH(J$44&amp;"|"&amp;$B68,'Data Annex'!$K$1:$K$4779,0),MATCH(J$45,'Data Annex'!$K$1:$BS$1,0)),"")</f>
        <v>0.13189877946202661</v>
      </c>
      <c r="K68" s="484">
        <f>IFERROR(INDEX('Data Annex'!$K$1:$BS$4779,MATCH(K$44&amp;"|"&amp;$B68,'Data Annex'!$K$1:$K$4779,0),MATCH(K$45,'Data Annex'!$K$1:$BS$1,0)),"")</f>
        <v>4.4390554849192659E-2</v>
      </c>
      <c r="L68" s="484">
        <f>IFERROR(INDEX('Data Annex'!$K$1:$BS$4779,MATCH(L$44&amp;"|"&amp;$B68,'Data Annex'!$K$1:$K$4779,0),MATCH(L$45,'Data Annex'!$K$1:$BS$1,0)),"")</f>
        <v>9.7257209220816196E-2</v>
      </c>
      <c r="M68" s="254">
        <f>IFERROR(INDEX('Data Annex'!$K$1:$BS$4779,MATCH(M$44&amp;"|"&amp;$B68,'Data Annex'!$K$1:$K$4779,0),MATCH(M$45,'Data Annex'!$K$1:$BS$1,0)),"")</f>
        <v>8.1276297030651881E-2</v>
      </c>
      <c r="N68" s="484">
        <f>IFERROR(INDEX('Data Annex'!$K$1:$BS$4779,MATCH(N$44&amp;"|"&amp;$B68,'Data Annex'!$K$1:$K$4779,0),MATCH(N$45,'Data Annex'!$K$1:$BS$1,0)),"")</f>
        <v>0.10222576704882616</v>
      </c>
      <c r="O68" s="484">
        <f>IFERROR(INDEX('Data Annex'!$K$1:$BS$4779,MATCH(O$44&amp;"|"&amp;$B68,'Data Annex'!$K$1:$K$4779,0),MATCH(O$45,'Data Annex'!$K$1:$BS$1,0)),"")</f>
        <v>0.11442755780751288</v>
      </c>
      <c r="P68" s="254">
        <f>IFERROR(INDEX('Data Annex'!$K$1:$BS$4779,MATCH(P$44&amp;"|"&amp;$B68,'Data Annex'!$K$1:$K$4779,0),MATCH(P$45,'Data Annex'!$K$1:$BS$1,0)),"")</f>
        <v>0.1120401747736223</v>
      </c>
      <c r="Q68" s="484">
        <f>IFERROR(INDEX('Data Annex'!$K$1:$BS$4779,MATCH(Q$44&amp;"|"&amp;$B68,'Data Annex'!$K$1:$K$4779,0),MATCH(Q$45,'Data Annex'!$K$1:$BS$1,0)),"")</f>
        <v>7.8023015161978265E-2</v>
      </c>
      <c r="R68" s="484">
        <f>IFERROR(INDEX('Data Annex'!$K$1:$BS$4779,MATCH(R$44&amp;"|"&amp;$B68,'Data Annex'!$K$1:$K$4779,0),MATCH(R$45,'Data Annex'!$K$1:$BS$1,0)),"")</f>
        <v>8.1177710238907852E-2</v>
      </c>
      <c r="S68" s="254">
        <f>IFERROR(INDEX('Data Annex'!$K$1:$BS$4779,MATCH(S$44&amp;"|"&amp;$B68,'Data Annex'!$K$1:$K$4779,0),MATCH(S$45,'Data Annex'!$K$1:$BS$1,0)),"")</f>
        <v>6.9260801042283493E-2</v>
      </c>
      <c r="T68" s="484">
        <f>IFERROR(INDEX('Data Annex'!$K$1:$BS$4779,MATCH(T$44&amp;"|"&amp;$B68,'Data Annex'!$K$1:$K$4779,0),MATCH(T$45,'Data Annex'!$K$1:$BS$1,0)),"")</f>
        <v>3.8358060355377269E-2</v>
      </c>
      <c r="U68" s="484">
        <f>IFERROR(INDEX('Data Annex'!$K$1:$BS$4779,MATCH(U$44&amp;"|"&amp;$B68,'Data Annex'!$K$1:$K$4779,0),MATCH(U$45,'Data Annex'!$K$1:$BS$1,0)),"")</f>
        <v>3.7595486168228359E-2</v>
      </c>
      <c r="V68" s="254">
        <f>IFERROR(INDEX('Data Annex'!$K$1:$BS$4779,MATCH(V$44&amp;"|"&amp;$B68,'Data Annex'!$K$1:$K$4779,0),MATCH(V$45,'Data Annex'!$K$1:$BS$1,0)),"")</f>
        <v>2.1920509760158868E-2</v>
      </c>
      <c r="W68"/>
    </row>
    <row r="69" spans="1:23" s="2" customFormat="1" ht="18.75" customHeight="1">
      <c r="A69" s="2">
        <v>19</v>
      </c>
      <c r="B69" s="1" t="s">
        <v>98</v>
      </c>
      <c r="C69"/>
      <c r="D69" s="204" t="s">
        <v>98</v>
      </c>
      <c r="E69" s="247">
        <f>IFERROR(INDEX('Data Annex'!$K$1:$BS$4779,MATCH(E$44&amp;"|"&amp;$B69,'Data Annex'!$K$1:$K$4779,0),MATCH(E$45,'Data Annex'!$K$1:$BS$1,0)),"")</f>
        <v>0.124278</v>
      </c>
      <c r="F69" s="247">
        <f>IFERROR(INDEX('Data Annex'!$K$1:$BS$4779,MATCH(F$44&amp;"|"&amp;$B69,'Data Annex'!$K$1:$K$4779,0),MATCH(F$45,'Data Annex'!$K$1:$BS$1,0)),"")</f>
        <v>0.157527</v>
      </c>
      <c r="G69" s="248">
        <f>IFERROR(INDEX('Data Annex'!$K$1:$BS$4779,MATCH(G$44&amp;"|"&amp;$B69,'Data Annex'!$K$1:$K$4779,0),MATCH(G$45,'Data Annex'!$K$1:$BS$1,0)),"")</f>
        <v>0.173676</v>
      </c>
      <c r="H69" s="249">
        <f>IFERROR(INDEX('Data Annex'!$K$1:$BS$4779,MATCH(H$44&amp;"|"&amp;$B69,'Data Annex'!$K$1:$K$4779,0),MATCH(H$45,'Data Annex'!$K$1:$BS$1,0)),"")</f>
        <v>6.1677999999999997E-2</v>
      </c>
      <c r="I69" s="249">
        <f>IFERROR(INDEX('Data Annex'!$K$1:$BS$4779,MATCH(I$44&amp;"|"&amp;$B69,'Data Annex'!$K$1:$K$4779,0),MATCH(I$45,'Data Annex'!$K$1:$BS$1,0)),"")</f>
        <v>9.1313000000000005E-2</v>
      </c>
      <c r="J69" s="250">
        <f>IFERROR(INDEX('Data Annex'!$K$1:$BS$4779,MATCH(J$44&amp;"|"&amp;$B69,'Data Annex'!$K$1:$K$4779,0),MATCH(J$45,'Data Annex'!$K$1:$BS$1,0)),"")</f>
        <v>0.102658</v>
      </c>
      <c r="K69" s="249">
        <f>IFERROR(INDEX('Data Annex'!$K$1:$BS$4779,MATCH(K$44&amp;"|"&amp;$B69,'Data Annex'!$K$1:$K$4779,0),MATCH(K$45,'Data Annex'!$K$1:$BS$1,0)),"")</f>
        <v>2.9825000000000001E-2</v>
      </c>
      <c r="L69" s="249">
        <f>IFERROR(INDEX('Data Annex'!$K$1:$BS$4779,MATCH(L$44&amp;"|"&amp;$B69,'Data Annex'!$K$1:$K$4779,0),MATCH(L$45,'Data Annex'!$K$1:$BS$1,0)),"")</f>
        <v>3.5737999999999999E-2</v>
      </c>
      <c r="M69" s="250">
        <f>IFERROR(INDEX('Data Annex'!$K$1:$BS$4779,MATCH(M$44&amp;"|"&amp;$B69,'Data Annex'!$K$1:$K$4779,0),MATCH(M$45,'Data Annex'!$K$1:$BS$1,0)),"")</f>
        <v>3.7366000000000003E-2</v>
      </c>
      <c r="N69" s="249">
        <f>IFERROR(INDEX('Data Annex'!$K$1:$BS$4779,MATCH(N$44&amp;"|"&amp;$B69,'Data Annex'!$K$1:$K$4779,0),MATCH(N$45,'Data Annex'!$K$1:$BS$1,0)),"")</f>
        <v>6.2597E-2</v>
      </c>
      <c r="O69" s="249">
        <f>IFERROR(INDEX('Data Annex'!$K$1:$BS$4779,MATCH(O$44&amp;"|"&amp;$B69,'Data Annex'!$K$1:$K$4779,0),MATCH(O$45,'Data Annex'!$K$1:$BS$1,0)),"")</f>
        <v>6.6191E-2</v>
      </c>
      <c r="P69" s="250">
        <f>IFERROR(INDEX('Data Annex'!$K$1:$BS$4779,MATCH(P$44&amp;"|"&amp;$B69,'Data Annex'!$K$1:$K$4779,0),MATCH(P$45,'Data Annex'!$K$1:$BS$1,0)),"")</f>
        <v>7.0876999999999996E-2</v>
      </c>
      <c r="Q69" s="249">
        <f>IFERROR(INDEX('Data Annex'!$K$1:$BS$4779,MATCH(Q$44&amp;"|"&amp;$B69,'Data Annex'!$K$1:$K$4779,0),MATCH(Q$45,'Data Annex'!$K$1:$BS$1,0)),"")</f>
        <v>5.8837E-2</v>
      </c>
      <c r="R69" s="249">
        <f>IFERROR(INDEX('Data Annex'!$K$1:$BS$4779,MATCH(R$44&amp;"|"&amp;$B69,'Data Annex'!$K$1:$K$4779,0),MATCH(R$45,'Data Annex'!$K$1:$BS$1,0)),"")</f>
        <v>6.0838999999999997E-2</v>
      </c>
      <c r="S69" s="250">
        <f>IFERROR(INDEX('Data Annex'!$K$1:$BS$4779,MATCH(S$44&amp;"|"&amp;$B69,'Data Annex'!$K$1:$K$4779,0),MATCH(S$45,'Data Annex'!$K$1:$BS$1,0)),"")</f>
        <v>4.5925000000000001E-2</v>
      </c>
      <c r="T69" s="249">
        <f>IFERROR(INDEX('Data Annex'!$K$1:$BS$4779,MATCH(T$44&amp;"|"&amp;$B69,'Data Annex'!$K$1:$K$4779,0),MATCH(T$45,'Data Annex'!$K$1:$BS$1,0)),"")</f>
        <v>4.4747000000000002E-2</v>
      </c>
      <c r="U69" s="249">
        <f>IFERROR(INDEX('Data Annex'!$K$1:$BS$4779,MATCH(U$44&amp;"|"&amp;$B69,'Data Annex'!$K$1:$K$4779,0),MATCH(U$45,'Data Annex'!$K$1:$BS$1,0)),"")</f>
        <v>4.2896999999999998E-2</v>
      </c>
      <c r="V69" s="250">
        <f>IFERROR(INDEX('Data Annex'!$K$1:$BS$4779,MATCH(V$44&amp;"|"&amp;$B69,'Data Annex'!$K$1:$K$4779,0),MATCH(V$45,'Data Annex'!$K$1:$BS$1,0)),"")</f>
        <v>4.2901000000000002E-2</v>
      </c>
      <c r="W69"/>
    </row>
    <row r="70" spans="1:23" s="2" customFormat="1" ht="18.75" customHeight="1">
      <c r="A70" s="2">
        <v>20</v>
      </c>
      <c r="B70" s="1" t="s">
        <v>94</v>
      </c>
      <c r="C70"/>
      <c r="D70" s="204" t="s">
        <v>94</v>
      </c>
      <c r="E70" s="251">
        <f>IFERROR(INDEX('Data Annex'!$K$1:$BS$4779,MATCH(E$44&amp;"|"&amp;$B70,'Data Annex'!$K$1:$K$4779,0),MATCH(E$45,'Data Annex'!$K$1:$BS$1,0)),"")</f>
        <v>2.0472725330000001</v>
      </c>
      <c r="F70" s="251">
        <f>IFERROR(INDEX('Data Annex'!$K$1:$BS$4779,MATCH(F$44&amp;"|"&amp;$B70,'Data Annex'!$K$1:$K$4779,0),MATCH(F$45,'Data Annex'!$K$1:$BS$1,0)),"")</f>
        <v>1.9278974585099995</v>
      </c>
      <c r="G70" s="252">
        <f>IFERROR(INDEX('Data Annex'!$K$1:$BS$4779,MATCH(G$44&amp;"|"&amp;$B70,'Data Annex'!$K$1:$K$4779,0),MATCH(G$45,'Data Annex'!$K$1:$BS$1,0)),"")</f>
        <v>2.2105112392199997</v>
      </c>
      <c r="H70" s="253">
        <f>IFERROR(INDEX('Data Annex'!$K$1:$BS$4779,MATCH(H$44&amp;"|"&amp;$B70,'Data Annex'!$K$1:$K$4779,0),MATCH(H$45,'Data Annex'!$K$1:$BS$1,0)),"")</f>
        <v>0.29042330491000001</v>
      </c>
      <c r="I70" s="253">
        <f>IFERROR(INDEX('Data Annex'!$K$1:$BS$4779,MATCH(I$44&amp;"|"&amp;$B70,'Data Annex'!$K$1:$K$4779,0),MATCH(I$45,'Data Annex'!$K$1:$BS$1,0)),"")</f>
        <v>0.40827758755999999</v>
      </c>
      <c r="J70" s="254">
        <f>IFERROR(INDEX('Data Annex'!$K$1:$BS$4779,MATCH(J$44&amp;"|"&amp;$B70,'Data Annex'!$K$1:$K$4779,0),MATCH(J$45,'Data Annex'!$K$1:$BS$1,0)),"")</f>
        <v>0.48648916323000002</v>
      </c>
      <c r="K70" s="253">
        <f>IFERROR(INDEX('Data Annex'!$K$1:$BS$4779,MATCH(K$44&amp;"|"&amp;$B70,'Data Annex'!$K$1:$K$4779,0),MATCH(K$45,'Data Annex'!$K$1:$BS$1,0)),"")</f>
        <v>0.20180853779999999</v>
      </c>
      <c r="L70" s="253">
        <f>IFERROR(INDEX('Data Annex'!$K$1:$BS$4779,MATCH(L$44&amp;"|"&amp;$B70,'Data Annex'!$K$1:$K$4779,0),MATCH(L$45,'Data Annex'!$K$1:$BS$1,0)),"")</f>
        <v>0.25718603165999998</v>
      </c>
      <c r="M70" s="254">
        <f>IFERROR(INDEX('Data Annex'!$K$1:$BS$4779,MATCH(M$44&amp;"|"&amp;$B70,'Data Annex'!$K$1:$K$4779,0),MATCH(M$45,'Data Annex'!$K$1:$BS$1,0)),"")</f>
        <v>0.27647024223</v>
      </c>
      <c r="N70" s="253">
        <f>IFERROR(INDEX('Data Annex'!$K$1:$BS$4779,MATCH(N$44&amp;"|"&amp;$B70,'Data Annex'!$K$1:$K$4779,0),MATCH(N$45,'Data Annex'!$K$1:$BS$1,0)),"")</f>
        <v>1.5949762382999999</v>
      </c>
      <c r="O70" s="253">
        <f>IFERROR(INDEX('Data Annex'!$K$1:$BS$4779,MATCH(O$44&amp;"|"&amp;$B70,'Data Annex'!$K$1:$K$4779,0),MATCH(O$45,'Data Annex'!$K$1:$BS$1,0)),"")</f>
        <v>1.3389315302600002</v>
      </c>
      <c r="P70" s="254">
        <f>IFERROR(INDEX('Data Annex'!$K$1:$BS$4779,MATCH(P$44&amp;"|"&amp;$B70,'Data Annex'!$K$1:$K$4779,0),MATCH(P$45,'Data Annex'!$K$1:$BS$1,0)),"")</f>
        <v>1.5350477762000001</v>
      </c>
      <c r="Q70" s="253">
        <f>IFERROR(INDEX('Data Annex'!$K$1:$BS$4779,MATCH(Q$44&amp;"|"&amp;$B70,'Data Annex'!$K$1:$K$4779,0),MATCH(Q$45,'Data Annex'!$K$1:$BS$1,0)),"")</f>
        <v>1.0245954398599999</v>
      </c>
      <c r="R70" s="253">
        <f>IFERROR(INDEX('Data Annex'!$K$1:$BS$4779,MATCH(R$44&amp;"|"&amp;$B70,'Data Annex'!$K$1:$K$4779,0),MATCH(R$45,'Data Annex'!$K$1:$BS$1,0)),"")</f>
        <v>0.88601245570999987</v>
      </c>
      <c r="S70" s="254">
        <f>IFERROR(INDEX('Data Annex'!$K$1:$BS$4779,MATCH(S$44&amp;"|"&amp;$B70,'Data Annex'!$K$1:$K$4779,0),MATCH(S$45,'Data Annex'!$K$1:$BS$1,0)),"")</f>
        <v>1.03239694131</v>
      </c>
      <c r="T70" s="253">
        <f>IFERROR(INDEX('Data Annex'!$K$1:$BS$4779,MATCH(T$44&amp;"|"&amp;$B70,'Data Annex'!$K$1:$K$4779,0),MATCH(T$45,'Data Annex'!$K$1:$BS$1,0)),"")</f>
        <v>0.205810031</v>
      </c>
      <c r="U70" s="253">
        <f>IFERROR(INDEX('Data Annex'!$K$1:$BS$4779,MATCH(U$44&amp;"|"&amp;$B70,'Data Annex'!$K$1:$K$4779,0),MATCH(U$45,'Data Annex'!$K$1:$BS$1,0)),"")</f>
        <v>0.13938019625999998</v>
      </c>
      <c r="V70" s="254">
        <f>IFERROR(INDEX('Data Annex'!$K$1:$BS$4779,MATCH(V$44&amp;"|"&amp;$B70,'Data Annex'!$K$1:$K$4779,0),MATCH(V$45,'Data Annex'!$K$1:$BS$1,0)),"")</f>
        <v>0.20258475500000001</v>
      </c>
      <c r="W70"/>
    </row>
    <row r="71" spans="1:23" s="2" customFormat="1" ht="18.75" customHeight="1">
      <c r="A71" s="2">
        <v>21</v>
      </c>
      <c r="B71" s="1" t="s">
        <v>99</v>
      </c>
      <c r="C71"/>
      <c r="D71" s="204" t="s">
        <v>99</v>
      </c>
      <c r="E71" s="247">
        <f>IFERROR(INDEX('Data Annex'!$K$1:$BS$4779,MATCH(E$44&amp;"|"&amp;$B71,'Data Annex'!$K$1:$K$4779,0),MATCH(E$45,'Data Annex'!$K$1:$BS$1,0)),"")</f>
        <v>0.22297731467000001</v>
      </c>
      <c r="F71" s="247">
        <f>IFERROR(INDEX('Data Annex'!$K$1:$BS$4779,MATCH(F$44&amp;"|"&amp;$B71,'Data Annex'!$K$1:$K$4779,0),MATCH(F$45,'Data Annex'!$K$1:$BS$1,0)),"")</f>
        <v>0.23669105469000001</v>
      </c>
      <c r="G71" s="248">
        <f>IFERROR(INDEX('Data Annex'!$K$1:$BS$4779,MATCH(G$44&amp;"|"&amp;$B71,'Data Annex'!$K$1:$K$4779,0),MATCH(G$45,'Data Annex'!$K$1:$BS$1,0)),"")</f>
        <v>0.19182297806000001</v>
      </c>
      <c r="H71" s="249">
        <f>IFERROR(INDEX('Data Annex'!$K$1:$BS$4779,MATCH(H$44&amp;"|"&amp;$B71,'Data Annex'!$K$1:$K$4779,0),MATCH(H$45,'Data Annex'!$K$1:$BS$1,0)),"")</f>
        <v>8.6775854269999994E-2</v>
      </c>
      <c r="I71" s="249">
        <f>IFERROR(INDEX('Data Annex'!$K$1:$BS$4779,MATCH(I$44&amp;"|"&amp;$B71,'Data Annex'!$K$1:$K$4779,0),MATCH(I$45,'Data Annex'!$K$1:$BS$1,0)),"")</f>
        <v>9.1013234710000002E-2</v>
      </c>
      <c r="J71" s="250">
        <f>IFERROR(INDEX('Data Annex'!$K$1:$BS$4779,MATCH(J$44&amp;"|"&amp;$B71,'Data Annex'!$K$1:$K$4779,0),MATCH(J$45,'Data Annex'!$K$1:$BS$1,0)),"")</f>
        <v>9.5878253410000003E-2</v>
      </c>
      <c r="K71" s="249">
        <f>IFERROR(INDEX('Data Annex'!$K$1:$BS$4779,MATCH(K$44&amp;"|"&amp;$B71,'Data Annex'!$K$1:$K$4779,0),MATCH(K$45,'Data Annex'!$K$1:$BS$1,0)),"")</f>
        <v>5.9309109919999999E-2</v>
      </c>
      <c r="L71" s="249">
        <f>IFERROR(INDEX('Data Annex'!$K$1:$BS$4779,MATCH(L$44&amp;"|"&amp;$B71,'Data Annex'!$K$1:$K$4779,0),MATCH(L$45,'Data Annex'!$K$1:$BS$1,0)),"")</f>
        <v>6.2613538430000004E-2</v>
      </c>
      <c r="M71" s="250">
        <f>IFERROR(INDEX('Data Annex'!$K$1:$BS$4779,MATCH(M$44&amp;"|"&amp;$B71,'Data Annex'!$K$1:$K$4779,0),MATCH(M$45,'Data Annex'!$K$1:$BS$1,0)),"")</f>
        <v>6.7502493900000002E-2</v>
      </c>
      <c r="N71" s="249">
        <f>IFERROR(INDEX('Data Annex'!$K$1:$BS$4779,MATCH(N$44&amp;"|"&amp;$B71,'Data Annex'!$K$1:$K$4779,0),MATCH(N$45,'Data Annex'!$K$1:$BS$1,0)),"")</f>
        <v>0.13616778157999998</v>
      </c>
      <c r="O71" s="249">
        <f>IFERROR(INDEX('Data Annex'!$K$1:$BS$4779,MATCH(O$44&amp;"|"&amp;$B71,'Data Annex'!$K$1:$K$4779,0),MATCH(O$45,'Data Annex'!$K$1:$BS$1,0)),"")</f>
        <v>0.14566201819999999</v>
      </c>
      <c r="P71" s="250">
        <f>IFERROR(INDEX('Data Annex'!$K$1:$BS$4779,MATCH(P$44&amp;"|"&amp;$B71,'Data Annex'!$K$1:$K$4779,0),MATCH(P$45,'Data Annex'!$K$1:$BS$1,0)),"")</f>
        <v>9.2913115670000004E-2</v>
      </c>
      <c r="Q71" s="249">
        <f>IFERROR(INDEX('Data Annex'!$K$1:$BS$4779,MATCH(Q$44&amp;"|"&amp;$B71,'Data Annex'!$K$1:$K$4779,0),MATCH(Q$45,'Data Annex'!$K$1:$BS$1,0)),"")</f>
        <v>0.12228161959</v>
      </c>
      <c r="R71" s="249">
        <f>IFERROR(INDEX('Data Annex'!$K$1:$BS$4779,MATCH(R$44&amp;"|"&amp;$B71,'Data Annex'!$K$1:$K$4779,0),MATCH(R$45,'Data Annex'!$K$1:$BS$1,0)),"")</f>
        <v>0.11337690535</v>
      </c>
      <c r="S71" s="250">
        <f>IFERROR(INDEX('Data Annex'!$K$1:$BS$4779,MATCH(S$44&amp;"|"&amp;$B71,'Data Annex'!$K$1:$K$4779,0),MATCH(S$45,'Data Annex'!$K$1:$BS$1,0)),"")</f>
        <v>5.7536123459999998E-2</v>
      </c>
      <c r="T71" s="249">
        <f>IFERROR(INDEX('Data Annex'!$K$1:$BS$4779,MATCH(T$44&amp;"|"&amp;$B71,'Data Annex'!$K$1:$K$4779,0),MATCH(T$45,'Data Annex'!$K$1:$BS$1,0)),"")</f>
        <v>9.6561140490000016E-2</v>
      </c>
      <c r="U71" s="249">
        <f>IFERROR(INDEX('Data Annex'!$K$1:$BS$4779,MATCH(U$44&amp;"|"&amp;$B71,'Data Annex'!$K$1:$K$4779,0),MATCH(U$45,'Data Annex'!$K$1:$BS$1,0)),"")</f>
        <v>0.10892762113</v>
      </c>
      <c r="V71" s="250">
        <f>IFERROR(INDEX('Data Annex'!$K$1:$BS$4779,MATCH(V$44&amp;"|"&amp;$B71,'Data Annex'!$K$1:$K$4779,0),MATCH(V$45,'Data Annex'!$K$1:$BS$1,0)),"")</f>
        <v>5.1930991659999995E-2</v>
      </c>
      <c r="W71"/>
    </row>
    <row r="72" spans="1:23" s="2" customFormat="1" ht="18.75" customHeight="1">
      <c r="A72" s="2">
        <v>22</v>
      </c>
      <c r="B72" s="1" t="s">
        <v>26</v>
      </c>
      <c r="C72"/>
      <c r="D72" s="204" t="s">
        <v>26</v>
      </c>
      <c r="E72" s="251">
        <f>IFERROR(INDEX('Data Annex'!$K$1:$BS$4779,MATCH(E$44&amp;"|"&amp;$B72,'Data Annex'!$K$1:$K$4779,0),MATCH(E$45,'Data Annex'!$K$1:$BS$1,0)),"")</f>
        <v>0.39284526620999999</v>
      </c>
      <c r="F72" s="251">
        <f>IFERROR(INDEX('Data Annex'!$K$1:$BS$4779,MATCH(F$44&amp;"|"&amp;$B72,'Data Annex'!$K$1:$K$4779,0),MATCH(F$45,'Data Annex'!$K$1:$BS$1,0)),"")</f>
        <v>0.41216007530999998</v>
      </c>
      <c r="G72" s="252">
        <f>IFERROR(INDEX('Data Annex'!$K$1:$BS$4779,MATCH(G$44&amp;"|"&amp;$B72,'Data Annex'!$K$1:$K$4779,0),MATCH(G$45,'Data Annex'!$K$1:$BS$1,0)),"")</f>
        <v>0.37676879162999999</v>
      </c>
      <c r="H72" s="253">
        <f>IFERROR(INDEX('Data Annex'!$K$1:$BS$4779,MATCH(H$44&amp;"|"&amp;$B72,'Data Annex'!$K$1:$K$4779,0),MATCH(H$45,'Data Annex'!$K$1:$BS$1,0)),"")</f>
        <v>0.13388380035</v>
      </c>
      <c r="I72" s="253">
        <f>IFERROR(INDEX('Data Annex'!$K$1:$BS$4779,MATCH(I$44&amp;"|"&amp;$B72,'Data Annex'!$K$1:$K$4779,0),MATCH(I$45,'Data Annex'!$K$1:$BS$1,0)),"")</f>
        <v>0.12462161009</v>
      </c>
      <c r="J72" s="254">
        <f>IFERROR(INDEX('Data Annex'!$K$1:$BS$4779,MATCH(J$44&amp;"|"&amp;$B72,'Data Annex'!$K$1:$K$4779,0),MATCH(J$45,'Data Annex'!$K$1:$BS$1,0)),"")</f>
        <v>0.10649187869</v>
      </c>
      <c r="K72" s="253">
        <f>IFERROR(INDEX('Data Annex'!$K$1:$BS$4779,MATCH(K$44&amp;"|"&amp;$B72,'Data Annex'!$K$1:$K$4779,0),MATCH(K$45,'Data Annex'!$K$1:$BS$1,0)),"")</f>
        <v>0.11390863384</v>
      </c>
      <c r="L72" s="253">
        <f>IFERROR(INDEX('Data Annex'!$K$1:$BS$4779,MATCH(L$44&amp;"|"&amp;$B72,'Data Annex'!$K$1:$K$4779,0),MATCH(L$45,'Data Annex'!$K$1:$BS$1,0)),"")</f>
        <v>0.10357271285</v>
      </c>
      <c r="M72" s="254">
        <f>IFERROR(INDEX('Data Annex'!$K$1:$BS$4779,MATCH(M$44&amp;"|"&amp;$B72,'Data Annex'!$K$1:$K$4779,0),MATCH(M$45,'Data Annex'!$K$1:$BS$1,0)),"")</f>
        <v>9.1109099489999998E-2</v>
      </c>
      <c r="N72" s="253">
        <f>IFERROR(INDEX('Data Annex'!$K$1:$BS$4779,MATCH(N$44&amp;"|"&amp;$B72,'Data Annex'!$K$1:$K$4779,0),MATCH(N$45,'Data Annex'!$K$1:$BS$1,0)),"")</f>
        <v>0.21856357931000001</v>
      </c>
      <c r="O72" s="253">
        <f>IFERROR(INDEX('Data Annex'!$K$1:$BS$4779,MATCH(O$44&amp;"|"&amp;$B72,'Data Annex'!$K$1:$K$4779,0),MATCH(O$45,'Data Annex'!$K$1:$BS$1,0)),"")</f>
        <v>0.25304424680000004</v>
      </c>
      <c r="P72" s="254">
        <f>IFERROR(INDEX('Data Annex'!$K$1:$BS$4779,MATCH(P$44&amp;"|"&amp;$B72,'Data Annex'!$K$1:$K$4779,0),MATCH(P$45,'Data Annex'!$K$1:$BS$1,0)),"")</f>
        <v>0.22035004309</v>
      </c>
      <c r="Q72" s="253">
        <f>IFERROR(INDEX('Data Annex'!$K$1:$BS$4779,MATCH(Q$44&amp;"|"&amp;$B72,'Data Annex'!$K$1:$K$4779,0),MATCH(Q$45,'Data Annex'!$K$1:$BS$1,0)),"")</f>
        <v>0.20713921234999999</v>
      </c>
      <c r="R72" s="253">
        <f>IFERROR(INDEX('Data Annex'!$K$1:$BS$4779,MATCH(R$44&amp;"|"&amp;$B72,'Data Annex'!$K$1:$K$4779,0),MATCH(R$45,'Data Annex'!$K$1:$BS$1,0)),"")</f>
        <v>0.22588172335000001</v>
      </c>
      <c r="S72" s="254">
        <f>IFERROR(INDEX('Data Annex'!$K$1:$BS$4779,MATCH(S$44&amp;"|"&amp;$B72,'Data Annex'!$K$1:$K$4779,0),MATCH(S$45,'Data Annex'!$K$1:$BS$1,0)),"")</f>
        <v>0.2022475078</v>
      </c>
      <c r="T72" s="253">
        <f>IFERROR(INDEX('Data Annex'!$K$1:$BS$4779,MATCH(T$44&amp;"|"&amp;$B72,'Data Annex'!$K$1:$K$4779,0),MATCH(T$45,'Data Annex'!$K$1:$BS$1,0)),"")</f>
        <v>0.11499418262</v>
      </c>
      <c r="U72" s="253">
        <f>IFERROR(INDEX('Data Annex'!$K$1:$BS$4779,MATCH(U$44&amp;"|"&amp;$B72,'Data Annex'!$K$1:$K$4779,0),MATCH(U$45,'Data Annex'!$K$1:$BS$1,0)),"")</f>
        <v>0.15140891649999999</v>
      </c>
      <c r="V72" s="254">
        <f>IFERROR(INDEX('Data Annex'!$K$1:$BS$4779,MATCH(V$44&amp;"|"&amp;$B72,'Data Annex'!$K$1:$K$4779,0),MATCH(V$45,'Data Annex'!$K$1:$BS$1,0)),"")</f>
        <v>0.12698892249999999</v>
      </c>
      <c r="W72"/>
    </row>
    <row r="73" spans="1:23" s="2" customFormat="1" ht="18.75" customHeight="1">
      <c r="A73" s="7">
        <v>23</v>
      </c>
      <c r="B73" s="1" t="s">
        <v>27</v>
      </c>
      <c r="C73"/>
      <c r="D73" s="204" t="s">
        <v>27</v>
      </c>
      <c r="E73" s="247">
        <f>IFERROR(INDEX('Data Annex'!$K$1:$BS$4779,MATCH(E$44&amp;"|"&amp;$B73,'Data Annex'!$K$1:$K$4779,0),MATCH(E$45,'Data Annex'!$K$1:$BS$1,0)),"")</f>
        <v>26.865924140899999</v>
      </c>
      <c r="F73" s="247">
        <f>IFERROR(INDEX('Data Annex'!$K$1:$BS$4779,MATCH(F$44&amp;"|"&amp;$B73,'Data Annex'!$K$1:$K$4779,0),MATCH(F$45,'Data Annex'!$K$1:$BS$1,0)),"")</f>
        <v>27.71668562568</v>
      </c>
      <c r="G73" s="248">
        <f>IFERROR(INDEX('Data Annex'!$K$1:$BS$4779,MATCH(G$44&amp;"|"&amp;$B73,'Data Annex'!$K$1:$K$4779,0),MATCH(G$45,'Data Annex'!$K$1:$BS$1,0)),"")</f>
        <v>26.513993884529999</v>
      </c>
      <c r="H73" s="249">
        <f>IFERROR(INDEX('Data Annex'!$K$1:$BS$4779,MATCH(H$44&amp;"|"&amp;$B73,'Data Annex'!$K$1:$K$4779,0),MATCH(H$45,'Data Annex'!$K$1:$BS$1,0)),"")</f>
        <v>7.9051359001200003</v>
      </c>
      <c r="I73" s="249">
        <f>IFERROR(INDEX('Data Annex'!$K$1:$BS$4779,MATCH(I$44&amp;"|"&amp;$B73,'Data Annex'!$K$1:$K$4779,0),MATCH(I$45,'Data Annex'!$K$1:$BS$1,0)),"")</f>
        <v>8.7287359605400017</v>
      </c>
      <c r="J73" s="250">
        <f>IFERROR(INDEX('Data Annex'!$K$1:$BS$4779,MATCH(J$44&amp;"|"&amp;$B73,'Data Annex'!$K$1:$K$4779,0),MATCH(J$45,'Data Annex'!$K$1:$BS$1,0)),"")</f>
        <v>8.3547513894000005</v>
      </c>
      <c r="K73" s="249">
        <f>IFERROR(INDEX('Data Annex'!$K$1:$BS$4779,MATCH(K$44&amp;"|"&amp;$B73,'Data Annex'!$K$1:$K$4779,0),MATCH(K$45,'Data Annex'!$K$1:$BS$1,0)),"")</f>
        <v>5.4458665509999999</v>
      </c>
      <c r="L73" s="249">
        <f>IFERROR(INDEX('Data Annex'!$K$1:$BS$4779,MATCH(L$44&amp;"|"&amp;$B73,'Data Annex'!$K$1:$K$4779,0),MATCH(L$45,'Data Annex'!$K$1:$BS$1,0)),"")</f>
        <v>6.2208860240000003</v>
      </c>
      <c r="M73" s="250">
        <f>IFERROR(INDEX('Data Annex'!$K$1:$BS$4779,MATCH(M$44&amp;"|"&amp;$B73,'Data Annex'!$K$1:$K$4779,0),MATCH(M$45,'Data Annex'!$K$1:$BS$1,0)),"")</f>
        <v>5.9998598259999998</v>
      </c>
      <c r="N73" s="249">
        <f>IFERROR(INDEX('Data Annex'!$K$1:$BS$4779,MATCH(N$44&amp;"|"&amp;$B73,'Data Annex'!$K$1:$K$4779,0),MATCH(N$45,'Data Annex'!$K$1:$BS$1,0)),"")</f>
        <v>18.026625006869999</v>
      </c>
      <c r="O73" s="249">
        <f>IFERROR(INDEX('Data Annex'!$K$1:$BS$4779,MATCH(O$44&amp;"|"&amp;$B73,'Data Annex'!$K$1:$K$4779,0),MATCH(O$45,'Data Annex'!$K$1:$BS$1,0)),"")</f>
        <v>17.887064998189999</v>
      </c>
      <c r="P73" s="250">
        <f>IFERROR(INDEX('Data Annex'!$K$1:$BS$4779,MATCH(P$44&amp;"|"&amp;$B73,'Data Annex'!$K$1:$K$4779,0),MATCH(P$45,'Data Annex'!$K$1:$BS$1,0)),"")</f>
        <v>17.020536762190002</v>
      </c>
      <c r="Q73" s="249">
        <f>IFERROR(INDEX('Data Annex'!$K$1:$BS$4779,MATCH(Q$44&amp;"|"&amp;$B73,'Data Annex'!$K$1:$K$4779,0),MATCH(Q$45,'Data Annex'!$K$1:$BS$1,0)),"")</f>
        <v>5.9550923954499995</v>
      </c>
      <c r="R73" s="249">
        <f>IFERROR(INDEX('Data Annex'!$K$1:$BS$4779,MATCH(R$44&amp;"|"&amp;$B73,'Data Annex'!$K$1:$K$4779,0),MATCH(R$45,'Data Annex'!$K$1:$BS$1,0)),"")</f>
        <v>6.3603446546499995</v>
      </c>
      <c r="S73" s="250">
        <f>IFERROR(INDEX('Data Annex'!$K$1:$BS$4779,MATCH(S$44&amp;"|"&amp;$B73,'Data Annex'!$K$1:$K$4779,0),MATCH(S$45,'Data Annex'!$K$1:$BS$1,0)),"")</f>
        <v>6.3980450798800002</v>
      </c>
      <c r="T73" s="249">
        <f>IFERROR(INDEX('Data Annex'!$K$1:$BS$4779,MATCH(T$44&amp;"|"&amp;$B73,'Data Annex'!$K$1:$K$4779,0),MATCH(T$45,'Data Annex'!$K$1:$BS$1,0)),"")</f>
        <v>4.920485899</v>
      </c>
      <c r="U73" s="249">
        <f>IFERROR(INDEX('Data Annex'!$K$1:$BS$4779,MATCH(U$44&amp;"|"&amp;$B73,'Data Annex'!$K$1:$K$4779,0),MATCH(U$45,'Data Annex'!$K$1:$BS$1,0)),"")</f>
        <v>6.1497102229999996</v>
      </c>
      <c r="V73" s="250">
        <f>IFERROR(INDEX('Data Annex'!$K$1:$BS$4779,MATCH(V$44&amp;"|"&amp;$B73,'Data Annex'!$K$1:$K$4779,0),MATCH(V$45,'Data Annex'!$K$1:$BS$1,0)),"")</f>
        <v>6.4047904689999999</v>
      </c>
      <c r="W73"/>
    </row>
    <row r="74" spans="1:23" s="2" customFormat="1" ht="18.75" customHeight="1">
      <c r="A74" s="2">
        <v>24</v>
      </c>
      <c r="B74" s="1" t="s">
        <v>28</v>
      </c>
      <c r="C74"/>
      <c r="D74" s="204" t="s">
        <v>28</v>
      </c>
      <c r="E74" s="483">
        <f>IFERROR(INDEX('Data Annex'!$K$1:$BS$4779,MATCH(E$44&amp;"|"&amp;$B74,'Data Annex'!$K$1:$K$4779,0),MATCH(E$45,'Data Annex'!$K$1:$BS$1,0)),"")</f>
        <v>3.1648203134927426</v>
      </c>
      <c r="F74" s="483">
        <f>IFERROR(INDEX('Data Annex'!$K$1:$BS$4779,MATCH(F$44&amp;"|"&amp;$B74,'Data Annex'!$K$1:$K$4779,0),MATCH(F$45,'Data Annex'!$K$1:$BS$1,0)),"")</f>
        <v>2.6583690427866884</v>
      </c>
      <c r="G74" s="252">
        <f>IFERROR(INDEX('Data Annex'!$K$1:$BS$4779,MATCH(G$44&amp;"|"&amp;$B74,'Data Annex'!$K$1:$K$4779,0),MATCH(G$45,'Data Annex'!$K$1:$BS$1,0)),"")</f>
        <v>2.8147725689248695</v>
      </c>
      <c r="H74" s="484">
        <f>IFERROR(INDEX('Data Annex'!$K$1:$BS$4779,MATCH(H$44&amp;"|"&amp;$B74,'Data Annex'!$K$1:$K$4779,0),MATCH(H$45,'Data Annex'!$K$1:$BS$1,0)),"")</f>
        <v>0.4976780303981434</v>
      </c>
      <c r="I74" s="484">
        <f>IFERROR(INDEX('Data Annex'!$K$1:$BS$4779,MATCH(I$44&amp;"|"&amp;$B74,'Data Annex'!$K$1:$K$4779,0),MATCH(I$45,'Data Annex'!$K$1:$BS$1,0)),"")</f>
        <v>0.56252183276314027</v>
      </c>
      <c r="J74" s="254">
        <f>IFERROR(INDEX('Data Annex'!$K$1:$BS$4779,MATCH(J$44&amp;"|"&amp;$B74,'Data Annex'!$K$1:$K$4779,0),MATCH(J$45,'Data Annex'!$K$1:$BS$1,0)),"")</f>
        <v>0.56569276295538451</v>
      </c>
      <c r="K74" s="484">
        <f>IFERROR(INDEX('Data Annex'!$K$1:$BS$4779,MATCH(K$44&amp;"|"&amp;$B74,'Data Annex'!$K$1:$K$4779,0),MATCH(K$45,'Data Annex'!$K$1:$BS$1,0)),"")</f>
        <v>0.29512852432041697</v>
      </c>
      <c r="L74" s="484">
        <f>IFERROR(INDEX('Data Annex'!$K$1:$BS$4779,MATCH(L$44&amp;"|"&amp;$B74,'Data Annex'!$K$1:$K$4779,0),MATCH(L$45,'Data Annex'!$K$1:$BS$1,0)),"")</f>
        <v>0.33396332181099214</v>
      </c>
      <c r="M74" s="254">
        <f>IFERROR(INDEX('Data Annex'!$K$1:$BS$4779,MATCH(M$44&amp;"|"&amp;$B74,'Data Annex'!$K$1:$K$4779,0),MATCH(M$45,'Data Annex'!$K$1:$BS$1,0)),"")</f>
        <v>0.34238039117476982</v>
      </c>
      <c r="N74" s="484">
        <f>IFERROR(INDEX('Data Annex'!$K$1:$BS$4779,MATCH(N$44&amp;"|"&amp;$B74,'Data Annex'!$K$1:$K$4779,0),MATCH(N$45,'Data Annex'!$K$1:$BS$1,0)),"")</f>
        <v>2.6152526661150106</v>
      </c>
      <c r="O74" s="484">
        <f>IFERROR(INDEX('Data Annex'!$K$1:$BS$4779,MATCH(O$44&amp;"|"&amp;$B74,'Data Annex'!$K$1:$K$4779,0),MATCH(O$45,'Data Annex'!$K$1:$BS$1,0)),"")</f>
        <v>2.0134706047007596</v>
      </c>
      <c r="P74" s="254">
        <f>IFERROR(INDEX('Data Annex'!$K$1:$BS$4779,MATCH(P$44&amp;"|"&amp;$B74,'Data Annex'!$K$1:$K$4779,0),MATCH(P$45,'Data Annex'!$K$1:$BS$1,0)),"")</f>
        <v>2.1432500508874157</v>
      </c>
      <c r="Q74" s="484">
        <f>IFERROR(INDEX('Data Annex'!$K$1:$BS$4779,MATCH(Q$44&amp;"|"&amp;$B74,'Data Annex'!$K$1:$K$4779,0),MATCH(Q$45,'Data Annex'!$K$1:$BS$1,0)),"")</f>
        <v>0.77346702315052607</v>
      </c>
      <c r="R74" s="484">
        <f>IFERROR(INDEX('Data Annex'!$K$1:$BS$4779,MATCH(R$44&amp;"|"&amp;$B74,'Data Annex'!$K$1:$K$4779,0),MATCH(R$45,'Data Annex'!$K$1:$BS$1,0)),"")</f>
        <v>0.73230623779268667</v>
      </c>
      <c r="S74" s="254">
        <f>IFERROR(INDEX('Data Annex'!$K$1:$BS$4779,MATCH(S$44&amp;"|"&amp;$B74,'Data Annex'!$K$1:$K$4779,0),MATCH(S$45,'Data Annex'!$K$1:$BS$1,0)),"")</f>
        <v>0.7326602170721942</v>
      </c>
      <c r="T74" s="484">
        <f>IFERROR(INDEX('Data Annex'!$K$1:$BS$4779,MATCH(T$44&amp;"|"&amp;$B74,'Data Annex'!$K$1:$K$4779,0),MATCH(T$45,'Data Annex'!$K$1:$BS$1,0)),"")</f>
        <v>0.27814789400597312</v>
      </c>
      <c r="U74" s="484">
        <f>IFERROR(INDEX('Data Annex'!$K$1:$BS$4779,MATCH(U$44&amp;"|"&amp;$B74,'Data Annex'!$K$1:$K$4779,0),MATCH(U$45,'Data Annex'!$K$1:$BS$1,0)),"")</f>
        <v>0.27764704571910959</v>
      </c>
      <c r="V74" s="254">
        <f>IFERROR(INDEX('Data Annex'!$K$1:$BS$4779,MATCH(V$44&amp;"|"&amp;$B74,'Data Annex'!$K$1:$K$4779,0),MATCH(V$45,'Data Annex'!$K$1:$BS$1,0)),"")</f>
        <v>0.51399388657088207</v>
      </c>
      <c r="W74"/>
    </row>
    <row r="75" spans="1:23" s="2" customFormat="1" ht="18.75" customHeight="1">
      <c r="A75" s="10">
        <v>25</v>
      </c>
      <c r="B75" s="1" t="s">
        <v>29</v>
      </c>
      <c r="C75"/>
      <c r="D75" s="204" t="s">
        <v>29</v>
      </c>
      <c r="E75" s="247">
        <f>IFERROR(INDEX('Data Annex'!$K$1:$BS$4779,MATCH(E$44&amp;"|"&amp;$B75,'Data Annex'!$K$1:$K$4779,0),MATCH(E$45,'Data Annex'!$K$1:$BS$1,0)),"")</f>
        <v>6.0493900995556329</v>
      </c>
      <c r="F75" s="247">
        <f>IFERROR(INDEX('Data Annex'!$K$1:$BS$4779,MATCH(F$44&amp;"|"&amp;$B75,'Data Annex'!$K$1:$K$4779,0),MATCH(F$45,'Data Annex'!$K$1:$BS$1,0)),"")</f>
        <v>6.2584333517706279</v>
      </c>
      <c r="G75" s="248">
        <f>IFERROR(INDEX('Data Annex'!$K$1:$BS$4779,MATCH(G$44&amp;"|"&amp;$B75,'Data Annex'!$K$1:$K$4779,0),MATCH(G$45,'Data Annex'!$K$1:$BS$1,0)),"")</f>
        <v>6.4942574704459037</v>
      </c>
      <c r="H75" s="249">
        <f>IFERROR(INDEX('Data Annex'!$K$1:$BS$4779,MATCH(H$44&amp;"|"&amp;$B75,'Data Annex'!$K$1:$K$4779,0),MATCH(H$45,'Data Annex'!$K$1:$BS$1,0)),"")</f>
        <v>3.0665169558622458</v>
      </c>
      <c r="I75" s="249">
        <f>IFERROR(INDEX('Data Annex'!$K$1:$BS$4779,MATCH(I$44&amp;"|"&amp;$B75,'Data Annex'!$K$1:$K$4779,0),MATCH(I$45,'Data Annex'!$K$1:$BS$1,0)),"")</f>
        <v>3.2436915565110298</v>
      </c>
      <c r="J75" s="250">
        <f>IFERROR(INDEX('Data Annex'!$K$1:$BS$4779,MATCH(J$44&amp;"|"&amp;$B75,'Data Annex'!$K$1:$K$4779,0),MATCH(J$45,'Data Annex'!$K$1:$BS$1,0)),"")</f>
        <v>3.4776333284940661</v>
      </c>
      <c r="K75" s="249">
        <f>IFERROR(INDEX('Data Annex'!$K$1:$BS$4779,MATCH(K$44&amp;"|"&amp;$B75,'Data Annex'!$K$1:$K$4779,0),MATCH(K$45,'Data Annex'!$K$1:$BS$1,0)),"")</f>
        <v>1.1980611322850798</v>
      </c>
      <c r="L75" s="249">
        <f>IFERROR(INDEX('Data Annex'!$K$1:$BS$4779,MATCH(L$44&amp;"|"&amp;$B75,'Data Annex'!$K$1:$K$4779,0),MATCH(L$45,'Data Annex'!$K$1:$BS$1,0)),"")</f>
        <v>1.1828343104379575</v>
      </c>
      <c r="M75" s="250">
        <f>IFERROR(INDEX('Data Annex'!$K$1:$BS$4779,MATCH(M$44&amp;"|"&amp;$B75,'Data Annex'!$K$1:$K$4779,0),MATCH(M$45,'Data Annex'!$K$1:$BS$1,0)),"")</f>
        <v>1.3377755098513655</v>
      </c>
      <c r="N75" s="249">
        <f>IFERROR(INDEX('Data Annex'!$K$1:$BS$4779,MATCH(N$44&amp;"|"&amp;$B75,'Data Annex'!$K$1:$K$4779,0),MATCH(N$45,'Data Annex'!$K$1:$BS$1,0)),"")</f>
        <v>2.8124457960177747</v>
      </c>
      <c r="O75" s="249">
        <f>IFERROR(INDEX('Data Annex'!$K$1:$BS$4779,MATCH(O$44&amp;"|"&amp;$B75,'Data Annex'!$K$1:$K$4779,0),MATCH(O$45,'Data Annex'!$K$1:$BS$1,0)),"")</f>
        <v>2.8034597173908349</v>
      </c>
      <c r="P75" s="250">
        <f>IFERROR(INDEX('Data Annex'!$K$1:$BS$4779,MATCH(P$44&amp;"|"&amp;$B75,'Data Annex'!$K$1:$K$4779,0),MATCH(P$45,'Data Annex'!$K$1:$BS$1,0)),"")</f>
        <v>2.7857550740868762</v>
      </c>
      <c r="Q75" s="249">
        <f>IFERROR(INDEX('Data Annex'!$K$1:$BS$4779,MATCH(Q$44&amp;"|"&amp;$B75,'Data Annex'!$K$1:$K$4779,0),MATCH(Q$45,'Data Annex'!$K$1:$BS$1,0)),"")</f>
        <v>1.8219746554007863</v>
      </c>
      <c r="R75" s="249">
        <f>IFERROR(INDEX('Data Annex'!$K$1:$BS$4779,MATCH(R$44&amp;"|"&amp;$B75,'Data Annex'!$K$1:$K$4779,0),MATCH(R$45,'Data Annex'!$K$1:$BS$1,0)),"")</f>
        <v>1.882853226454638</v>
      </c>
      <c r="S75" s="250">
        <f>IFERROR(INDEX('Data Annex'!$K$1:$BS$4779,MATCH(S$44&amp;"|"&amp;$B75,'Data Annex'!$K$1:$K$4779,0),MATCH(S$45,'Data Annex'!$K$1:$BS$1,0)),"")</f>
        <v>1.880294986519184</v>
      </c>
      <c r="T75" s="249">
        <f>IFERROR(INDEX('Data Annex'!$K$1:$BS$4779,MATCH(T$44&amp;"|"&amp;$B75,'Data Annex'!$K$1:$K$4779,0),MATCH(T$45,'Data Annex'!$K$1:$BS$1,0)),"")</f>
        <v>1.0234903644676123</v>
      </c>
      <c r="U75" s="249">
        <f>IFERROR(INDEX('Data Annex'!$K$1:$BS$4779,MATCH(U$44&amp;"|"&amp;$B75,'Data Annex'!$K$1:$K$4779,0),MATCH(U$45,'Data Annex'!$K$1:$BS$1,0)),"")</f>
        <v>0.93635843549467412</v>
      </c>
      <c r="V75" s="250">
        <f>IFERROR(INDEX('Data Annex'!$K$1:$BS$4779,MATCH(V$44&amp;"|"&amp;$B75,'Data Annex'!$K$1:$K$4779,0),MATCH(V$45,'Data Annex'!$K$1:$BS$1,0)),"")</f>
        <v>0.96032386772669664</v>
      </c>
      <c r="W75"/>
    </row>
    <row r="76" spans="1:23" s="2" customFormat="1" ht="18.75" customHeight="1">
      <c r="A76" s="10">
        <v>26</v>
      </c>
      <c r="B76" s="1" t="s">
        <v>30</v>
      </c>
      <c r="C76"/>
      <c r="D76" s="204" t="s">
        <v>30</v>
      </c>
      <c r="E76" s="251">
        <f>IFERROR(INDEX('Data Annex'!$K$1:$BS$4779,MATCH(E$44&amp;"|"&amp;$B76,'Data Annex'!$K$1:$K$4779,0),MATCH(E$45,'Data Annex'!$K$1:$BS$1,0)),"")</f>
        <v>6.5496954598599997</v>
      </c>
      <c r="F76" s="251">
        <f>IFERROR(INDEX('Data Annex'!$K$1:$BS$4779,MATCH(F$44&amp;"|"&amp;$B76,'Data Annex'!$K$1:$K$4779,0),MATCH(F$45,'Data Annex'!$K$1:$BS$1,0)),"")</f>
        <v>5.5899590401300001</v>
      </c>
      <c r="G76" s="252">
        <f>IFERROR(INDEX('Data Annex'!$K$1:$BS$4779,MATCH(G$44&amp;"|"&amp;$B76,'Data Annex'!$K$1:$K$4779,0),MATCH(G$45,'Data Annex'!$K$1:$BS$1,0)),"")</f>
        <v>5.2059350738500001</v>
      </c>
      <c r="H76" s="253">
        <f>IFERROR(INDEX('Data Annex'!$K$1:$BS$4779,MATCH(H$44&amp;"|"&amp;$B76,'Data Annex'!$K$1:$K$4779,0),MATCH(H$45,'Data Annex'!$K$1:$BS$1,0)),"")</f>
        <v>2.1402790386599997</v>
      </c>
      <c r="I76" s="253">
        <f>IFERROR(INDEX('Data Annex'!$K$1:$BS$4779,MATCH(I$44&amp;"|"&amp;$B76,'Data Annex'!$K$1:$K$4779,0),MATCH(I$45,'Data Annex'!$K$1:$BS$1,0)),"")</f>
        <v>1.93208378427</v>
      </c>
      <c r="J76" s="254">
        <f>IFERROR(INDEX('Data Annex'!$K$1:$BS$4779,MATCH(J$44&amp;"|"&amp;$B76,'Data Annex'!$K$1:$K$4779,0),MATCH(J$45,'Data Annex'!$K$1:$BS$1,0)),"")</f>
        <v>1.92857640755</v>
      </c>
      <c r="K76" s="253">
        <f>IFERROR(INDEX('Data Annex'!$K$1:$BS$4779,MATCH(K$44&amp;"|"&amp;$B76,'Data Annex'!$K$1:$K$4779,0),MATCH(K$45,'Data Annex'!$K$1:$BS$1,0)),"")</f>
        <v>0.96075994604000003</v>
      </c>
      <c r="L76" s="253">
        <f>IFERROR(INDEX('Data Annex'!$K$1:$BS$4779,MATCH(L$44&amp;"|"&amp;$B76,'Data Annex'!$K$1:$K$4779,0),MATCH(L$45,'Data Annex'!$K$1:$BS$1,0)),"")</f>
        <v>0.97916386389999999</v>
      </c>
      <c r="M76" s="254">
        <f>IFERROR(INDEX('Data Annex'!$K$1:$BS$4779,MATCH(M$44&amp;"|"&amp;$B76,'Data Annex'!$K$1:$K$4779,0),MATCH(M$45,'Data Annex'!$K$1:$BS$1,0)),"")</f>
        <v>0.99931565279000001</v>
      </c>
      <c r="N76" s="253">
        <f>IFERROR(INDEX('Data Annex'!$K$1:$BS$4779,MATCH(N$44&amp;"|"&amp;$B76,'Data Annex'!$K$1:$K$4779,0),MATCH(N$45,'Data Annex'!$K$1:$BS$1,0)),"")</f>
        <v>4.1768012986800001</v>
      </c>
      <c r="O76" s="253">
        <f>IFERROR(INDEX('Data Annex'!$K$1:$BS$4779,MATCH(O$44&amp;"|"&amp;$B76,'Data Annex'!$K$1:$K$4779,0),MATCH(O$45,'Data Annex'!$K$1:$BS$1,0)),"")</f>
        <v>3.4541057951100003</v>
      </c>
      <c r="P76" s="254">
        <f>IFERROR(INDEX('Data Annex'!$K$1:$BS$4779,MATCH(P$44&amp;"|"&amp;$B76,'Data Annex'!$K$1:$K$4779,0),MATCH(P$45,'Data Annex'!$K$1:$BS$1,0)),"")</f>
        <v>2.9422104033099998</v>
      </c>
      <c r="Q76" s="253">
        <f>IFERROR(INDEX('Data Annex'!$K$1:$BS$4779,MATCH(Q$44&amp;"|"&amp;$B76,'Data Annex'!$K$1:$K$4779,0),MATCH(Q$45,'Data Annex'!$K$1:$BS$1,0)),"")</f>
        <v>3.0004595297399996</v>
      </c>
      <c r="R76" s="253">
        <f>IFERROR(INDEX('Data Annex'!$K$1:$BS$4779,MATCH(R$44&amp;"|"&amp;$B76,'Data Annex'!$K$1:$K$4779,0),MATCH(R$45,'Data Annex'!$K$1:$BS$1,0)),"")</f>
        <v>2.5523178021100001</v>
      </c>
      <c r="S76" s="254">
        <f>IFERROR(INDEX('Data Annex'!$K$1:$BS$4779,MATCH(S$44&amp;"|"&amp;$B76,'Data Annex'!$K$1:$K$4779,0),MATCH(S$45,'Data Annex'!$K$1:$BS$1,0)),"")</f>
        <v>2.22409506756</v>
      </c>
      <c r="T76" s="253">
        <f>IFERROR(INDEX('Data Annex'!$K$1:$BS$4779,MATCH(T$44&amp;"|"&amp;$B76,'Data Annex'!$K$1:$K$4779,0),MATCH(T$45,'Data Annex'!$K$1:$BS$1,0)),"")</f>
        <v>1.83716492281</v>
      </c>
      <c r="U76" s="253">
        <f>IFERROR(INDEX('Data Annex'!$K$1:$BS$4779,MATCH(U$44&amp;"|"&amp;$B76,'Data Annex'!$K$1:$K$4779,0),MATCH(U$45,'Data Annex'!$K$1:$BS$1,0)),"")</f>
        <v>1.58569145695</v>
      </c>
      <c r="V76" s="254">
        <f>IFERROR(INDEX('Data Annex'!$K$1:$BS$4779,MATCH(V$44&amp;"|"&amp;$B76,'Data Annex'!$K$1:$K$4779,0),MATCH(V$45,'Data Annex'!$K$1:$BS$1,0)),"")</f>
        <v>1.27759984105</v>
      </c>
      <c r="W76"/>
    </row>
    <row r="77" spans="1:23" s="2" customFormat="1" ht="18.75" customHeight="1">
      <c r="A77" s="10">
        <v>27</v>
      </c>
      <c r="B77" s="1" t="s">
        <v>100</v>
      </c>
      <c r="C77"/>
      <c r="D77" s="204" t="s">
        <v>100</v>
      </c>
      <c r="E77" s="247">
        <f>IFERROR(INDEX('Data Annex'!$K$1:$BS$4779,MATCH(E$44&amp;"|"&amp;$B77,'Data Annex'!$K$1:$K$4779,0),MATCH(E$45,'Data Annex'!$K$1:$BS$1,0)),"")</f>
        <v>1.1572295433882214</v>
      </c>
      <c r="F77" s="247">
        <f>IFERROR(INDEX('Data Annex'!$K$1:$BS$4779,MATCH(F$44&amp;"|"&amp;$B77,'Data Annex'!$K$1:$K$4779,0),MATCH(F$45,'Data Annex'!$K$1:$BS$1,0)),"")</f>
        <v>1.1338736642203682</v>
      </c>
      <c r="G77" s="248">
        <f>IFERROR(INDEX('Data Annex'!$K$1:$BS$4779,MATCH(G$44&amp;"|"&amp;$B77,'Data Annex'!$K$1:$K$4779,0),MATCH(G$45,'Data Annex'!$K$1:$BS$1,0)),"")</f>
        <v>1.1752339772087788</v>
      </c>
      <c r="H77" s="249">
        <f>IFERROR(INDEX('Data Annex'!$K$1:$BS$4779,MATCH(H$44&amp;"|"&amp;$B77,'Data Annex'!$K$1:$K$4779,0),MATCH(H$45,'Data Annex'!$K$1:$BS$1,0)),"")</f>
        <v>0.60421713688251344</v>
      </c>
      <c r="I77" s="249">
        <f>IFERROR(INDEX('Data Annex'!$K$1:$BS$4779,MATCH(I$44&amp;"|"&amp;$B77,'Data Annex'!$K$1:$K$4779,0),MATCH(I$45,'Data Annex'!$K$1:$BS$1,0)),"")</f>
        <v>0.63607961978485983</v>
      </c>
      <c r="J77" s="250">
        <f>IFERROR(INDEX('Data Annex'!$K$1:$BS$4779,MATCH(J$44&amp;"|"&amp;$B77,'Data Annex'!$K$1:$K$4779,0),MATCH(J$45,'Data Annex'!$K$1:$BS$1,0)),"")</f>
        <v>0.62876818735428897</v>
      </c>
      <c r="K77" s="249">
        <f>IFERROR(INDEX('Data Annex'!$K$1:$BS$4779,MATCH(K$44&amp;"|"&amp;$B77,'Data Annex'!$K$1:$K$4779,0),MATCH(K$45,'Data Annex'!$K$1:$BS$1,0)),"")</f>
        <v>0.2150363139711082</v>
      </c>
      <c r="L77" s="249">
        <f>IFERROR(INDEX('Data Annex'!$K$1:$BS$4779,MATCH(L$44&amp;"|"&amp;$B77,'Data Annex'!$K$1:$K$4779,0),MATCH(L$45,'Data Annex'!$K$1:$BS$1,0)),"")</f>
        <v>0.22685696632150401</v>
      </c>
      <c r="M77" s="250">
        <f>IFERROR(INDEX('Data Annex'!$K$1:$BS$4779,MATCH(M$44&amp;"|"&amp;$B77,'Data Annex'!$K$1:$K$4779,0),MATCH(M$45,'Data Annex'!$K$1:$BS$1,0)),"")</f>
        <v>0.22471848359996785</v>
      </c>
      <c r="N77" s="249">
        <f>IFERROR(INDEX('Data Annex'!$K$1:$BS$4779,MATCH(N$44&amp;"|"&amp;$B77,'Data Annex'!$K$1:$K$4779,0),MATCH(N$45,'Data Annex'!$K$1:$BS$1,0)),"")</f>
        <v>0.54569010445499555</v>
      </c>
      <c r="O77" s="249">
        <f>IFERROR(INDEX('Data Annex'!$K$1:$BS$4779,MATCH(O$44&amp;"|"&amp;$B77,'Data Annex'!$K$1:$K$4779,0),MATCH(O$45,'Data Annex'!$K$1:$BS$1,0)),"")</f>
        <v>0.49560478676988046</v>
      </c>
      <c r="P77" s="250">
        <f>IFERROR(INDEX('Data Annex'!$K$1:$BS$4779,MATCH(P$44&amp;"|"&amp;$B77,'Data Annex'!$K$1:$K$4779,0),MATCH(P$45,'Data Annex'!$K$1:$BS$1,0)),"")</f>
        <v>0.54428647097837446</v>
      </c>
      <c r="Q77" s="249">
        <f>IFERROR(INDEX('Data Annex'!$K$1:$BS$4779,MATCH(Q$44&amp;"|"&amp;$B77,'Data Annex'!$K$1:$K$4779,0),MATCH(Q$45,'Data Annex'!$K$1:$BS$1,0)),"")</f>
        <v>0.35960868592787154</v>
      </c>
      <c r="R77" s="249">
        <f>IFERROR(INDEX('Data Annex'!$K$1:$BS$4779,MATCH(R$44&amp;"|"&amp;$B77,'Data Annex'!$K$1:$K$4779,0),MATCH(R$45,'Data Annex'!$K$1:$BS$1,0)),"")</f>
        <v>0.33616832110183981</v>
      </c>
      <c r="S77" s="250">
        <f>IFERROR(INDEX('Data Annex'!$K$1:$BS$4779,MATCH(S$44&amp;"|"&amp;$B77,'Data Annex'!$K$1:$K$4779,0),MATCH(S$45,'Data Annex'!$K$1:$BS$1,0)),"")</f>
        <v>0.36562813952086182</v>
      </c>
      <c r="T77" s="249">
        <f>IFERROR(INDEX('Data Annex'!$K$1:$BS$4779,MATCH(T$44&amp;"|"&amp;$B77,'Data Annex'!$K$1:$K$4779,0),MATCH(T$45,'Data Annex'!$K$1:$BS$1,0)),"")</f>
        <v>0.21817782584099407</v>
      </c>
      <c r="U77" s="249">
        <f>IFERROR(INDEX('Data Annex'!$K$1:$BS$4779,MATCH(U$44&amp;"|"&amp;$B77,'Data Annex'!$K$1:$K$4779,0),MATCH(U$45,'Data Annex'!$K$1:$BS$1,0)),"")</f>
        <v>0.16747374927113706</v>
      </c>
      <c r="V77" s="250">
        <f>IFERROR(INDEX('Data Annex'!$K$1:$BS$4779,MATCH(V$44&amp;"|"&amp;$B77,'Data Annex'!$K$1:$K$4779,0),MATCH(V$45,'Data Annex'!$K$1:$BS$1,0)),"")</f>
        <v>0.18911957371975241</v>
      </c>
      <c r="W77"/>
    </row>
    <row r="78" spans="1:23" s="2" customFormat="1" ht="18.75" customHeight="1">
      <c r="A78" s="2">
        <v>28</v>
      </c>
      <c r="B78" s="1" t="s">
        <v>31</v>
      </c>
      <c r="C78"/>
      <c r="D78" s="204" t="s">
        <v>31</v>
      </c>
      <c r="E78" s="251">
        <f>IFERROR(INDEX('Data Annex'!$K$1:$BS$4779,MATCH(E$44&amp;"|"&amp;$B78,'Data Annex'!$K$1:$K$4779,0),MATCH(E$45,'Data Annex'!$K$1:$BS$1,0)),"")</f>
        <v>1.8863784495162657</v>
      </c>
      <c r="F78" s="251">
        <f>IFERROR(INDEX('Data Annex'!$K$1:$BS$4779,MATCH(F$44&amp;"|"&amp;$B78,'Data Annex'!$K$1:$K$4779,0),MATCH(F$45,'Data Annex'!$K$1:$BS$1,0)),"")</f>
        <v>2.0738021447023627</v>
      </c>
      <c r="G78" s="252">
        <f>IFERROR(INDEX('Data Annex'!$K$1:$BS$4779,MATCH(G$44&amp;"|"&amp;$B78,'Data Annex'!$K$1:$K$4779,0),MATCH(G$45,'Data Annex'!$K$1:$BS$1,0)),"")</f>
        <v>2.4204807292114277</v>
      </c>
      <c r="H78" s="253">
        <f>IFERROR(INDEX('Data Annex'!$K$1:$BS$4779,MATCH(H$44&amp;"|"&amp;$B78,'Data Annex'!$K$1:$K$4779,0),MATCH(H$45,'Data Annex'!$K$1:$BS$1,0)),"")</f>
        <v>0.93246577519646079</v>
      </c>
      <c r="I78" s="253">
        <f>IFERROR(INDEX('Data Annex'!$K$1:$BS$4779,MATCH(I$44&amp;"|"&amp;$B78,'Data Annex'!$K$1:$K$4779,0),MATCH(I$45,'Data Annex'!$K$1:$BS$1,0)),"")</f>
        <v>1.1046909227929764</v>
      </c>
      <c r="J78" s="254">
        <f>IFERROR(INDEX('Data Annex'!$K$1:$BS$4779,MATCH(J$44&amp;"|"&amp;$B78,'Data Annex'!$K$1:$K$4779,0),MATCH(J$45,'Data Annex'!$K$1:$BS$1,0)),"")</f>
        <v>1.3257512043619322</v>
      </c>
      <c r="K78" s="253">
        <f>IFERROR(INDEX('Data Annex'!$K$1:$BS$4779,MATCH(K$44&amp;"|"&amp;$B78,'Data Annex'!$K$1:$K$4779,0),MATCH(K$45,'Data Annex'!$K$1:$BS$1,0)),"")</f>
        <v>0.41047649448830226</v>
      </c>
      <c r="L78" s="253">
        <f>IFERROR(INDEX('Data Annex'!$K$1:$BS$4779,MATCH(L$44&amp;"|"&amp;$B78,'Data Annex'!$K$1:$K$4779,0),MATCH(L$45,'Data Annex'!$K$1:$BS$1,0)),"")</f>
        <v>0.54799202017168869</v>
      </c>
      <c r="M78" s="254">
        <f>IFERROR(INDEX('Data Annex'!$K$1:$BS$4779,MATCH(M$44&amp;"|"&amp;$B78,'Data Annex'!$K$1:$K$4779,0),MATCH(M$45,'Data Annex'!$K$1:$BS$1,0)),"")</f>
        <v>0.72854660543799565</v>
      </c>
      <c r="N78" s="253">
        <f>IFERROR(INDEX('Data Annex'!$K$1:$BS$4779,MATCH(N$44&amp;"|"&amp;$B78,'Data Annex'!$K$1:$K$4779,0),MATCH(N$45,'Data Annex'!$K$1:$BS$1,0)),"")</f>
        <v>0.904489987441781</v>
      </c>
      <c r="O78" s="253">
        <f>IFERROR(INDEX('Data Annex'!$K$1:$BS$4779,MATCH(O$44&amp;"|"&amp;$B78,'Data Annex'!$K$1:$K$4779,0),MATCH(O$45,'Data Annex'!$K$1:$BS$1,0)),"")</f>
        <v>0.94011703299891602</v>
      </c>
      <c r="P78" s="254">
        <f>IFERROR(INDEX('Data Annex'!$K$1:$BS$4779,MATCH(P$44&amp;"|"&amp;$B78,'Data Annex'!$K$1:$K$4779,0),MATCH(P$45,'Data Annex'!$K$1:$BS$1,0)),"")</f>
        <v>1.0663784540771448</v>
      </c>
      <c r="Q78" s="253">
        <f>IFERROR(INDEX('Data Annex'!$K$1:$BS$4779,MATCH(Q$44&amp;"|"&amp;$B78,'Data Annex'!$K$1:$K$4779,0),MATCH(Q$45,'Data Annex'!$K$1:$BS$1,0)),"")</f>
        <v>0.30622941254832853</v>
      </c>
      <c r="R78" s="253">
        <f>IFERROR(INDEX('Data Annex'!$K$1:$BS$4779,MATCH(R$44&amp;"|"&amp;$B78,'Data Annex'!$K$1:$K$4779,0),MATCH(R$45,'Data Annex'!$K$1:$BS$1,0)),"")</f>
        <v>0.42214474425233023</v>
      </c>
      <c r="S78" s="254">
        <f>IFERROR(INDEX('Data Annex'!$K$1:$BS$4779,MATCH(S$44&amp;"|"&amp;$B78,'Data Annex'!$K$1:$K$4779,0),MATCH(S$45,'Data Annex'!$K$1:$BS$1,0)),"")</f>
        <v>0.43097325234228551</v>
      </c>
      <c r="T78" s="253">
        <f>IFERROR(INDEX('Data Annex'!$K$1:$BS$4779,MATCH(T$44&amp;"|"&amp;$B78,'Data Annex'!$K$1:$K$4779,0),MATCH(T$45,'Data Annex'!$K$1:$BS$1,0)),"")</f>
        <v>0.17048984067956624</v>
      </c>
      <c r="U78" s="253">
        <f>IFERROR(INDEX('Data Annex'!$K$1:$BS$4779,MATCH(U$44&amp;"|"&amp;$B78,'Data Annex'!$K$1:$K$4779,0),MATCH(U$45,'Data Annex'!$K$1:$BS$1,0)),"")</f>
        <v>0.22446807305961411</v>
      </c>
      <c r="V78" s="254">
        <f>IFERROR(INDEX('Data Annex'!$K$1:$BS$4779,MATCH(V$44&amp;"|"&amp;$B78,'Data Annex'!$K$1:$K$4779,0),MATCH(V$45,'Data Annex'!$K$1:$BS$1,0)),"")</f>
        <v>0.19188814034607063</v>
      </c>
      <c r="W78"/>
    </row>
    <row r="79" spans="1:23" s="2" customFormat="1" ht="18.75" customHeight="1">
      <c r="A79" s="10">
        <v>29</v>
      </c>
      <c r="B79" s="1" t="s">
        <v>32</v>
      </c>
      <c r="C79"/>
      <c r="D79" s="204" t="s">
        <v>32</v>
      </c>
      <c r="E79" s="247">
        <f>IFERROR(INDEX('Data Annex'!$K$1:$BS$4779,MATCH(E$44&amp;"|"&amp;$B79,'Data Annex'!$K$1:$K$4779,0),MATCH(E$45,'Data Annex'!$K$1:$BS$1,0)),"")</f>
        <v>0.6192076715699999</v>
      </c>
      <c r="F79" s="247">
        <f>IFERROR(INDEX('Data Annex'!$K$1:$BS$4779,MATCH(F$44&amp;"|"&amp;$B79,'Data Annex'!$K$1:$K$4779,0),MATCH(F$45,'Data Annex'!$K$1:$BS$1,0)),"")</f>
        <v>0.56426790957999995</v>
      </c>
      <c r="G79" s="248">
        <f>IFERROR(INDEX('Data Annex'!$K$1:$BS$4779,MATCH(G$44&amp;"|"&amp;$B79,'Data Annex'!$K$1:$K$4779,0),MATCH(G$45,'Data Annex'!$K$1:$BS$1,0)),"")</f>
        <v>0.64363142759000003</v>
      </c>
      <c r="H79" s="249">
        <f>IFERROR(INDEX('Data Annex'!$K$1:$BS$4779,MATCH(H$44&amp;"|"&amp;$B79,'Data Annex'!$K$1:$K$4779,0),MATCH(H$45,'Data Annex'!$K$1:$BS$1,0)),"")</f>
        <v>0.29100390320999997</v>
      </c>
      <c r="I79" s="249">
        <f>IFERROR(INDEX('Data Annex'!$K$1:$BS$4779,MATCH(I$44&amp;"|"&amp;$B79,'Data Annex'!$K$1:$K$4779,0),MATCH(I$45,'Data Annex'!$K$1:$BS$1,0)),"")</f>
        <v>0.26091954245999999</v>
      </c>
      <c r="J79" s="250">
        <f>IFERROR(INDEX('Data Annex'!$K$1:$BS$4779,MATCH(J$44&amp;"|"&amp;$B79,'Data Annex'!$K$1:$K$4779,0),MATCH(J$45,'Data Annex'!$K$1:$BS$1,0)),"")</f>
        <v>0.31425299528000006</v>
      </c>
      <c r="K79" s="249">
        <f>IFERROR(INDEX('Data Annex'!$K$1:$BS$4779,MATCH(K$44&amp;"|"&amp;$B79,'Data Annex'!$K$1:$K$4779,0),MATCH(K$45,'Data Annex'!$K$1:$BS$1,0)),"")</f>
        <v>8.401456395000001E-2</v>
      </c>
      <c r="L79" s="249">
        <f>IFERROR(INDEX('Data Annex'!$K$1:$BS$4779,MATCH(L$44&amp;"|"&amp;$B79,'Data Annex'!$K$1:$K$4779,0),MATCH(L$45,'Data Annex'!$K$1:$BS$1,0)),"")</f>
        <v>8.010504622999999E-2</v>
      </c>
      <c r="M79" s="250">
        <f>IFERROR(INDEX('Data Annex'!$K$1:$BS$4779,MATCH(M$44&amp;"|"&amp;$B79,'Data Annex'!$K$1:$K$4779,0),MATCH(M$45,'Data Annex'!$K$1:$BS$1,0)),"")</f>
        <v>9.3826130490000006E-2</v>
      </c>
      <c r="N79" s="249">
        <f>IFERROR(INDEX('Data Annex'!$K$1:$BS$4779,MATCH(N$44&amp;"|"&amp;$B79,'Data Annex'!$K$1:$K$4779,0),MATCH(N$45,'Data Annex'!$K$1:$BS$1,0)),"")</f>
        <v>0.31950451517</v>
      </c>
      <c r="O79" s="249">
        <f>IFERROR(INDEX('Data Annex'!$K$1:$BS$4779,MATCH(O$44&amp;"|"&amp;$B79,'Data Annex'!$K$1:$K$4779,0),MATCH(O$45,'Data Annex'!$K$1:$BS$1,0)),"")</f>
        <v>0.29636783015999996</v>
      </c>
      <c r="P79" s="250">
        <f>IFERROR(INDEX('Data Annex'!$K$1:$BS$4779,MATCH(P$44&amp;"|"&amp;$B79,'Data Annex'!$K$1:$K$4779,0),MATCH(P$45,'Data Annex'!$K$1:$BS$1,0)),"")</f>
        <v>0.32176788372000004</v>
      </c>
      <c r="Q79" s="249">
        <f>IFERROR(INDEX('Data Annex'!$K$1:$BS$4779,MATCH(Q$44&amp;"|"&amp;$B79,'Data Annex'!$K$1:$K$4779,0),MATCH(Q$45,'Data Annex'!$K$1:$BS$1,0)),"")</f>
        <v>0.26876977021000004</v>
      </c>
      <c r="R79" s="249">
        <f>IFERROR(INDEX('Data Annex'!$K$1:$BS$4779,MATCH(R$44&amp;"|"&amp;$B79,'Data Annex'!$K$1:$K$4779,0),MATCH(R$45,'Data Annex'!$K$1:$BS$1,0)),"")</f>
        <v>0.24832427311999999</v>
      </c>
      <c r="S79" s="250">
        <f>IFERROR(INDEX('Data Annex'!$K$1:$BS$4779,MATCH(S$44&amp;"|"&amp;$B79,'Data Annex'!$K$1:$K$4779,0),MATCH(S$45,'Data Annex'!$K$1:$BS$1,0)),"")</f>
        <v>0.23788104100999999</v>
      </c>
      <c r="T79" s="249">
        <f>IFERROR(INDEX('Data Annex'!$K$1:$BS$4779,MATCH(T$44&amp;"|"&amp;$B79,'Data Annex'!$K$1:$K$4779,0),MATCH(T$45,'Data Annex'!$K$1:$BS$1,0)),"")</f>
        <v>0.19860595764</v>
      </c>
      <c r="U79" s="249">
        <f>IFERROR(INDEX('Data Annex'!$K$1:$BS$4779,MATCH(U$44&amp;"|"&amp;$B79,'Data Annex'!$K$1:$K$4779,0),MATCH(U$45,'Data Annex'!$K$1:$BS$1,0)),"")</f>
        <v>0.19165262505000005</v>
      </c>
      <c r="V79" s="250">
        <f>IFERROR(INDEX('Data Annex'!$K$1:$BS$4779,MATCH(V$44&amp;"|"&amp;$B79,'Data Annex'!$K$1:$K$4779,0),MATCH(V$45,'Data Annex'!$K$1:$BS$1,0)),"")</f>
        <v>0.21137175558999996</v>
      </c>
      <c r="W79"/>
    </row>
    <row r="80" spans="1:23" s="2" customFormat="1" ht="18.75" customHeight="1" thickBot="1">
      <c r="A80" s="10">
        <v>30</v>
      </c>
      <c r="B80" s="1" t="s">
        <v>93</v>
      </c>
      <c r="C80"/>
      <c r="D80" s="204" t="s">
        <v>93</v>
      </c>
      <c r="E80" s="251">
        <f>IFERROR(INDEX('Data Annex'!$K$1:$BS$4779,MATCH(E$44&amp;"|"&amp;$B80,'Data Annex'!$K$1:$K$4779,0),MATCH(E$45,'Data Annex'!$K$1:$BS$1,0)),"")</f>
        <v>0.84505628114999998</v>
      </c>
      <c r="F80" s="251">
        <f>IFERROR(INDEX('Data Annex'!$K$1:$BS$4779,MATCH(F$44&amp;"|"&amp;$B80,'Data Annex'!$K$1:$K$4779,0),MATCH(F$45,'Data Annex'!$K$1:$BS$1,0)),"")</f>
        <v>1.0109229370299999</v>
      </c>
      <c r="G80" s="252">
        <f>IFERROR(INDEX('Data Annex'!$K$1:$BS$4779,MATCH(G$44&amp;"|"&amp;$B80,'Data Annex'!$K$1:$K$4779,0),MATCH(G$45,'Data Annex'!$K$1:$BS$1,0)),"")</f>
        <v>0.99801508698999997</v>
      </c>
      <c r="H80" s="253">
        <f>IFERROR(INDEX('Data Annex'!$K$1:$BS$4779,MATCH(H$44&amp;"|"&amp;$B80,'Data Annex'!$K$1:$K$4779,0),MATCH(H$45,'Data Annex'!$K$1:$BS$1,0)),"")</f>
        <v>0.57186568590999998</v>
      </c>
      <c r="I80" s="253">
        <f>IFERROR(INDEX('Data Annex'!$K$1:$BS$4779,MATCH(I$44&amp;"|"&amp;$B80,'Data Annex'!$K$1:$K$4779,0),MATCH(I$45,'Data Annex'!$K$1:$BS$1,0)),"")</f>
        <v>0.60973786273999997</v>
      </c>
      <c r="J80" s="254">
        <f>IFERROR(INDEX('Data Annex'!$K$1:$BS$4779,MATCH(J$44&amp;"|"&amp;$B80,'Data Annex'!$K$1:$K$4779,0),MATCH(J$45,'Data Annex'!$K$1:$BS$1,0)),"")</f>
        <v>0.60283853359000006</v>
      </c>
      <c r="K80" s="253">
        <f>IFERROR(INDEX('Data Annex'!$K$1:$BS$4779,MATCH(K$44&amp;"|"&amp;$B80,'Data Annex'!$K$1:$K$4779,0),MATCH(K$45,'Data Annex'!$K$1:$BS$1,0)),"")</f>
        <v>0.28189995522000005</v>
      </c>
      <c r="L80" s="253">
        <f>IFERROR(INDEX('Data Annex'!$K$1:$BS$4779,MATCH(L$44&amp;"|"&amp;$B80,'Data Annex'!$K$1:$K$4779,0),MATCH(L$45,'Data Annex'!$K$1:$BS$1,0)),"")</f>
        <v>0.29533943931000001</v>
      </c>
      <c r="M80" s="254">
        <f>IFERROR(INDEX('Data Annex'!$K$1:$BS$4779,MATCH(M$44&amp;"|"&amp;$B80,'Data Annex'!$K$1:$K$4779,0),MATCH(M$45,'Data Annex'!$K$1:$BS$1,0)),"")</f>
        <v>0.29694578217999995</v>
      </c>
      <c r="N80" s="253">
        <f>IFERROR(INDEX('Data Annex'!$K$1:$BS$4779,MATCH(N$44&amp;"|"&amp;$B80,'Data Annex'!$K$1:$K$4779,0),MATCH(N$45,'Data Annex'!$K$1:$BS$1,0)),"")</f>
        <v>0.26977636151000001</v>
      </c>
      <c r="O80" s="253">
        <f>IFERROR(INDEX('Data Annex'!$K$1:$BS$4779,MATCH(O$44&amp;"|"&amp;$B80,'Data Annex'!$K$1:$K$4779,0),MATCH(O$45,'Data Annex'!$K$1:$BS$1,0)),"")</f>
        <v>0.31672614098000001</v>
      </c>
      <c r="P80" s="254">
        <f>IFERROR(INDEX('Data Annex'!$K$1:$BS$4779,MATCH(P$44&amp;"|"&amp;$B80,'Data Annex'!$K$1:$K$4779,0),MATCH(P$45,'Data Annex'!$K$1:$BS$1,0)),"")</f>
        <v>0.32081399172000002</v>
      </c>
      <c r="Q80" s="253">
        <f>IFERROR(INDEX('Data Annex'!$K$1:$BS$4779,MATCH(Q$44&amp;"|"&amp;$B80,'Data Annex'!$K$1:$K$4779,0),MATCH(Q$45,'Data Annex'!$K$1:$BS$1,0)),"")</f>
        <v>0.23460634688000001</v>
      </c>
      <c r="R80" s="253">
        <f>IFERROR(INDEX('Data Annex'!$K$1:$BS$4779,MATCH(R$44&amp;"|"&amp;$B80,'Data Annex'!$K$1:$K$4779,0),MATCH(R$45,'Data Annex'!$K$1:$BS$1,0)),"")</f>
        <v>0.26886321859000001</v>
      </c>
      <c r="S80" s="254">
        <f>IFERROR(INDEX('Data Annex'!$K$1:$BS$4779,MATCH(S$44&amp;"|"&amp;$B80,'Data Annex'!$K$1:$K$4779,0),MATCH(S$45,'Data Annex'!$K$1:$BS$1,0)),"")</f>
        <v>0.23656160856</v>
      </c>
      <c r="T80" s="253">
        <f>IFERROR(INDEX('Data Annex'!$K$1:$BS$4779,MATCH(T$44&amp;"|"&amp;$B80,'Data Annex'!$K$1:$K$4779,0),MATCH(T$45,'Data Annex'!$K$1:$BS$1,0)),"")</f>
        <v>6.8463796940000002E-2</v>
      </c>
      <c r="U80" s="253">
        <f>IFERROR(INDEX('Data Annex'!$K$1:$BS$4779,MATCH(U$44&amp;"|"&amp;$B80,'Data Annex'!$K$1:$K$4779,0),MATCH(U$45,'Data Annex'!$K$1:$BS$1,0)),"")</f>
        <v>0.11180998787</v>
      </c>
      <c r="V80" s="254">
        <f>IFERROR(INDEX('Data Annex'!$K$1:$BS$4779,MATCH(V$44&amp;"|"&amp;$B80,'Data Annex'!$K$1:$K$4779,0),MATCH(V$45,'Data Annex'!$K$1:$BS$1,0)),"")</f>
        <v>0.13585410909999998</v>
      </c>
      <c r="W80"/>
    </row>
    <row r="81" spans="1:27" s="2" customFormat="1" ht="18.75" customHeight="1" thickBot="1">
      <c r="A81" s="169">
        <v>99</v>
      </c>
      <c r="B81" s="184" t="s">
        <v>34</v>
      </c>
      <c r="C81"/>
      <c r="D81" s="143" t="s">
        <v>4546</v>
      </c>
      <c r="E81" s="185">
        <f>IFERROR(INDEX('Data Annex'!$K$1:$BS$4779,MATCH(E$44&amp;"|"&amp;$B81,'Data Annex'!$K$1:$K$4779,0),MATCH(E$45,'Data Annex'!$K$1:$BS$1,0)),"")</f>
        <v>357.35536497351058</v>
      </c>
      <c r="F81" s="185">
        <f>IFERROR(INDEX('Data Annex'!$K$1:$BS$4779,MATCH(F$44&amp;"|"&amp;$B81,'Data Annex'!$K$1:$K$4779,0),MATCH(F$45,'Data Annex'!$K$1:$BS$1,0)),"")</f>
        <v>362.71102387098779</v>
      </c>
      <c r="G81" s="186">
        <f>IFERROR(INDEX('Data Annex'!$K$1:$BS$4779,MATCH(G$44&amp;"|"&amp;$B81,'Data Annex'!$K$1:$K$4779,0),MATCH(G$45,'Data Annex'!$K$1:$BS$1,0)),"")</f>
        <v>364.88799706348129</v>
      </c>
      <c r="H81" s="187">
        <f>IFERROR(INDEX('Data Annex'!$K$1:$BS$4779,MATCH(H$44&amp;"|"&amp;$B81,'Data Annex'!$K$1:$K$4779,0),MATCH(H$45,'Data Annex'!$K$1:$BS$1,0)),"")</f>
        <v>136.88683375739092</v>
      </c>
      <c r="I81" s="187">
        <f>IFERROR(INDEX('Data Annex'!$K$1:$BS$4779,MATCH(I$44&amp;"|"&amp;$B81,'Data Annex'!$K$1:$K$4779,0),MATCH(I$45,'Data Annex'!$K$1:$BS$1,0)),"")</f>
        <v>142.4186924413585</v>
      </c>
      <c r="J81" s="175">
        <f>IFERROR(INDEX('Data Annex'!$K$1:$BS$4779,MATCH(J$44&amp;"|"&amp;$B81,'Data Annex'!$K$1:$K$4779,0),MATCH(J$45,'Data Annex'!$K$1:$BS$1,0)),"")</f>
        <v>141.32987868514735</v>
      </c>
      <c r="K81" s="187">
        <f>IFERROR(INDEX('Data Annex'!$K$1:$BS$4779,MATCH(K$44&amp;"|"&amp;$B81,'Data Annex'!$K$1:$K$4779,0),MATCH(K$45,'Data Annex'!$K$1:$BS$1,0)),"")</f>
        <v>61.663881521746141</v>
      </c>
      <c r="L81" s="187">
        <f>IFERROR(INDEX('Data Annex'!$K$1:$BS$4779,MATCH(L$44&amp;"|"&amp;$B81,'Data Annex'!$K$1:$K$4779,0),MATCH(L$45,'Data Annex'!$K$1:$BS$1,0)),"")</f>
        <v>63.099225657025151</v>
      </c>
      <c r="M81" s="175">
        <f>IFERROR(INDEX('Data Annex'!$K$1:$BS$4779,MATCH(M$44&amp;"|"&amp;$B81,'Data Annex'!$K$1:$K$4779,0),MATCH(M$45,'Data Annex'!$K$1:$BS$1,0)),"")</f>
        <v>62.429363605188918</v>
      </c>
      <c r="N81" s="187">
        <f>IFERROR(INDEX('Data Annex'!$K$1:$BS$4779,MATCH(N$44&amp;"|"&amp;$B81,'Data Annex'!$K$1:$K$4779,0),MATCH(N$45,'Data Annex'!$K$1:$BS$1,0)),"")</f>
        <v>199.29683278660849</v>
      </c>
      <c r="O81" s="187">
        <f>IFERROR(INDEX('Data Annex'!$K$1:$BS$4779,MATCH(O$44&amp;"|"&amp;$B81,'Data Annex'!$K$1:$K$4779,0),MATCH(O$45,'Data Annex'!$K$1:$BS$1,0)),"")</f>
        <v>199.68581642348792</v>
      </c>
      <c r="P81" s="175">
        <f>IFERROR(INDEX('Data Annex'!$K$1:$BS$4779,MATCH(P$44&amp;"|"&amp;$B81,'Data Annex'!$K$1:$K$4779,0),MATCH(P$45,'Data Annex'!$K$1:$BS$1,0)),"")</f>
        <v>203.38730541049108</v>
      </c>
      <c r="Q81" s="187">
        <f>IFERROR(INDEX('Data Annex'!$K$1:$BS$4779,MATCH(Q$44&amp;"|"&amp;$B81,'Data Annex'!$K$1:$K$4779,0),MATCH(Q$45,'Data Annex'!$K$1:$BS$1,0)),"")</f>
        <v>106.03638659280156</v>
      </c>
      <c r="R81" s="187">
        <f>IFERROR(INDEX('Data Annex'!$K$1:$BS$4779,MATCH(R$44&amp;"|"&amp;$B81,'Data Annex'!$K$1:$K$4779,0),MATCH(R$45,'Data Annex'!$K$1:$BS$1,0)),"")</f>
        <v>106.44363274427678</v>
      </c>
      <c r="S81" s="175">
        <f>IFERROR(INDEX('Data Annex'!$K$1:$BS$4779,MATCH(S$44&amp;"|"&amp;$B81,'Data Annex'!$K$1:$K$4779,0),MATCH(S$45,'Data Annex'!$K$1:$BS$1,0)),"")</f>
        <v>108.61379595541416</v>
      </c>
      <c r="T81" s="187">
        <f>IFERROR(INDEX('Data Annex'!$K$1:$BS$4779,MATCH(T$44&amp;"|"&amp;$B81,'Data Annex'!$K$1:$K$4779,0),MATCH(T$45,'Data Annex'!$K$1:$BS$1,0)),"")</f>
        <v>51.404739569936929</v>
      </c>
      <c r="U81" s="187">
        <f>IFERROR(INDEX('Data Annex'!$K$1:$BS$4779,MATCH(U$44&amp;"|"&amp;$B81,'Data Annex'!$K$1:$K$4779,0),MATCH(U$45,'Data Annex'!$K$1:$BS$1,0)),"")</f>
        <v>54.204831276933319</v>
      </c>
      <c r="V81" s="175">
        <f>IFERROR(INDEX('Data Annex'!$K$1:$BS$4779,MATCH(V$44&amp;"|"&amp;$B81,'Data Annex'!$K$1:$K$4779,0),MATCH(V$45,'Data Annex'!$K$1:$BS$1,0)),"")</f>
        <v>57.625605869363611</v>
      </c>
      <c r="W81"/>
    </row>
    <row r="82" spans="1:27" s="2" customFormat="1" ht="18" customHeight="1">
      <c r="C82"/>
      <c r="D82" s="441"/>
      <c r="E82" s="172"/>
      <c r="F82" s="172"/>
      <c r="G82" s="172"/>
      <c r="H82" s="172"/>
      <c r="I82" s="172"/>
      <c r="J82" s="172"/>
      <c r="K82" s="172"/>
      <c r="L82" s="172"/>
      <c r="M82" s="172"/>
      <c r="N82" s="172"/>
      <c r="O82" s="172"/>
      <c r="P82" s="172"/>
      <c r="Q82" s="172"/>
      <c r="R82" s="172"/>
      <c r="S82" s="172"/>
      <c r="T82" s="172"/>
      <c r="U82" s="188"/>
      <c r="V82" s="188"/>
      <c r="W82" s="188"/>
      <c r="X82" s="188"/>
      <c r="Y82" s="188"/>
      <c r="Z82" s="188"/>
      <c r="AA82"/>
    </row>
    <row r="83" spans="1:27" s="2" customFormat="1" ht="18" customHeight="1">
      <c r="C83"/>
      <c r="D83" s="172"/>
      <c r="E83" s="172"/>
      <c r="F83" s="172"/>
      <c r="G83" s="172"/>
      <c r="H83" s="172"/>
      <c r="I83" s="172"/>
      <c r="J83" s="172"/>
      <c r="K83" s="172"/>
      <c r="L83" s="172"/>
      <c r="M83" s="172"/>
      <c r="N83" s="172"/>
      <c r="O83" s="172"/>
      <c r="P83" s="172"/>
      <c r="Q83" s="172"/>
      <c r="R83" s="172"/>
      <c r="S83" s="172"/>
      <c r="T83" s="172"/>
      <c r="U83" s="188"/>
      <c r="V83" s="188"/>
      <c r="W83" s="188"/>
      <c r="X83" s="188"/>
      <c r="Y83" s="188"/>
      <c r="Z83" s="188"/>
      <c r="AA83"/>
    </row>
    <row r="84" spans="1:27" s="2" customFormat="1" ht="74.400000000000006" customHeight="1">
      <c r="A84" s="209"/>
      <c r="B84" s="209"/>
      <c r="C84"/>
      <c r="D84" s="520" t="s">
        <v>6766</v>
      </c>
      <c r="E84" s="520"/>
      <c r="F84" s="520"/>
      <c r="G84" s="520"/>
      <c r="H84" s="520"/>
      <c r="I84" s="520"/>
      <c r="J84" s="520"/>
      <c r="K84" s="520"/>
      <c r="L84" s="520"/>
      <c r="M84" s="520"/>
      <c r="N84" s="520"/>
      <c r="O84" s="520"/>
      <c r="P84" s="520"/>
      <c r="Q84" s="520"/>
      <c r="R84" s="520"/>
      <c r="S84" s="520"/>
      <c r="T84" s="520"/>
      <c r="U84" s="520"/>
      <c r="V84" s="520"/>
      <c r="W84" s="369"/>
      <c r="X84" s="369"/>
      <c r="Y84" s="369"/>
      <c r="Z84" s="369"/>
      <c r="AA84"/>
    </row>
    <row r="85" spans="1:27" s="2" customFormat="1" ht="14.4" hidden="1">
      <c r="C85"/>
      <c r="D85" s="1" t="s">
        <v>4503</v>
      </c>
      <c r="E85"/>
      <c r="F85"/>
      <c r="G85"/>
      <c r="H85"/>
      <c r="I85"/>
      <c r="J85"/>
      <c r="K85"/>
      <c r="L85"/>
      <c r="M85"/>
      <c r="N85"/>
      <c r="O85"/>
      <c r="P85"/>
      <c r="Q85"/>
      <c r="R85"/>
      <c r="S85"/>
      <c r="T85"/>
      <c r="U85"/>
      <c r="V85"/>
      <c r="W85"/>
      <c r="X85"/>
      <c r="Y85"/>
      <c r="Z85"/>
      <c r="AA85"/>
    </row>
    <row r="86" spans="1:27" s="2" customFormat="1" ht="14.4" hidden="1">
      <c r="C86"/>
      <c r="D86" s="1" t="s">
        <v>4504</v>
      </c>
      <c r="E86"/>
      <c r="F86"/>
      <c r="G86"/>
      <c r="H86"/>
      <c r="I86"/>
      <c r="J86" s="189"/>
      <c r="K86"/>
      <c r="L86"/>
      <c r="M86"/>
      <c r="N86"/>
      <c r="O86"/>
      <c r="P86"/>
      <c r="Q86"/>
      <c r="R86"/>
      <c r="S86"/>
      <c r="T86"/>
      <c r="U86"/>
      <c r="V86"/>
      <c r="W86"/>
      <c r="X86"/>
      <c r="Y86"/>
      <c r="Z86"/>
      <c r="AA86"/>
    </row>
    <row r="87" spans="1:27" s="2" customFormat="1" ht="14.4" hidden="1">
      <c r="C87"/>
      <c r="D87" s="520" t="s">
        <v>6004</v>
      </c>
      <c r="E87" s="520"/>
      <c r="F87" s="520"/>
      <c r="G87" s="520"/>
      <c r="H87" s="520"/>
      <c r="I87" s="520"/>
      <c r="J87" s="520"/>
      <c r="K87" s="520"/>
      <c r="L87" s="520"/>
      <c r="M87" s="520"/>
      <c r="N87" s="520"/>
      <c r="O87" s="520"/>
      <c r="P87" s="520"/>
      <c r="Q87" s="520"/>
      <c r="R87" s="520"/>
      <c r="S87" s="520"/>
      <c r="T87" s="520"/>
      <c r="U87" s="520"/>
      <c r="V87" s="520"/>
      <c r="W87" s="520"/>
      <c r="X87" s="520"/>
      <c r="Y87" s="520"/>
      <c r="Z87" s="520"/>
      <c r="AA87"/>
    </row>
    <row r="159" ht="40.35" hidden="1" customHeight="1"/>
    <row r="160" ht="40.35" hidden="1" customHeight="1"/>
  </sheetData>
  <sheetProtection algorithmName="SHA-512" hashValue="ENaHu2IzBxbN9r3lcQiXmi+cfimkp3VOEl3ewgmG8Mm6pg2Y5pe+MkKpF0wDnYtakUtFz25EU/4l5PJkCYL9ww==" saltValue="KQepPmzZbKPKYnvjGSq/ow==" spinCount="100000" sheet="1" objects="1" scenarios="1"/>
  <mergeCells count="21">
    <mergeCell ref="D3:Z3"/>
    <mergeCell ref="D4:Z4"/>
    <mergeCell ref="D5:Z5"/>
    <mergeCell ref="D9:D10"/>
    <mergeCell ref="H7:V9"/>
    <mergeCell ref="E10:G10"/>
    <mergeCell ref="H10:J10"/>
    <mergeCell ref="K10:M10"/>
    <mergeCell ref="N10:P10"/>
    <mergeCell ref="Q10:S10"/>
    <mergeCell ref="T10:V10"/>
    <mergeCell ref="D87:Z87"/>
    <mergeCell ref="D48:D49"/>
    <mergeCell ref="H46:V48"/>
    <mergeCell ref="E49:G49"/>
    <mergeCell ref="H49:J49"/>
    <mergeCell ref="D84:V84"/>
    <mergeCell ref="T49:V49"/>
    <mergeCell ref="Q49:S49"/>
    <mergeCell ref="N49:P49"/>
    <mergeCell ref="K49:M49"/>
  </mergeCells>
  <phoneticPr fontId="110" type="noConversion"/>
  <pageMargins left="0.70866141732283472" right="0.70866141732283472" top="0.74803149606299213" bottom="0.74803149606299213" header="0.31496062992125984" footer="0.31496062992125984"/>
  <pageSetup paperSize="9" scale="29" orientation="portrait" verticalDpi="1200" r:id="rId1"/>
  <headerFooter>
    <oddHeader>&amp;L&amp;"Calibri"&amp;12&amp;K000000 EBA Regular Use&amp;1#_x000D_&amp;R&amp;P</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XDE164"/>
  <sheetViews>
    <sheetView showGridLines="0" topLeftCell="C64" zoomScale="55" zoomScaleNormal="55" workbookViewId="0">
      <selection activeCell="K72" sqref="K72"/>
    </sheetView>
  </sheetViews>
  <sheetFormatPr defaultColWidth="0" defaultRowHeight="0" customHeight="1" zeroHeight="1"/>
  <cols>
    <col min="1" max="1" width="12.21875" style="2" hidden="1" customWidth="1"/>
    <col min="2" max="2" width="5.21875" style="2" hidden="1" customWidth="1"/>
    <col min="3" max="3" width="1.5546875" customWidth="1"/>
    <col min="4" max="4" width="16.5546875" customWidth="1"/>
    <col min="5" max="7" width="11.5546875" customWidth="1"/>
    <col min="8" max="22" width="10.77734375" customWidth="1"/>
    <col min="23" max="23" width="5.5546875" customWidth="1"/>
    <col min="24" max="16333" width="0" style="2" hidden="1"/>
    <col min="16334" max="16384" width="9.21875" style="2" hidden="1"/>
  </cols>
  <sheetData>
    <row r="1" spans="1:23" s="1" customFormat="1" ht="60" hidden="1" customHeight="1" thickBot="1">
      <c r="E1" s="1" t="s">
        <v>2862</v>
      </c>
      <c r="F1" s="1" t="s">
        <v>2862</v>
      </c>
      <c r="G1" s="1" t="s">
        <v>2862</v>
      </c>
      <c r="H1" s="1" t="s">
        <v>2894</v>
      </c>
      <c r="I1" s="1" t="s">
        <v>2894</v>
      </c>
      <c r="J1" s="1" t="s">
        <v>2894</v>
      </c>
      <c r="K1" s="1" t="s">
        <v>2926</v>
      </c>
      <c r="L1" s="1" t="s">
        <v>2926</v>
      </c>
      <c r="M1" s="1" t="s">
        <v>2926</v>
      </c>
      <c r="N1" s="1" t="s">
        <v>2958</v>
      </c>
      <c r="O1" s="1" t="s">
        <v>2958</v>
      </c>
      <c r="P1" s="1" t="s">
        <v>2958</v>
      </c>
      <c r="Q1" s="1" t="s">
        <v>2990</v>
      </c>
      <c r="R1" s="1" t="s">
        <v>2990</v>
      </c>
      <c r="S1" s="1" t="s">
        <v>2990</v>
      </c>
      <c r="T1" s="1" t="s">
        <v>3022</v>
      </c>
      <c r="U1" s="1" t="s">
        <v>3022</v>
      </c>
      <c r="V1" s="1" t="s">
        <v>3022</v>
      </c>
    </row>
    <row r="2" spans="1:23" s="1" customFormat="1" ht="62.55" hidden="1" customHeight="1" thickBot="1">
      <c r="A2" s="364" t="str">
        <f>'Reference Dates'!$C$8</f>
        <v>202312</v>
      </c>
      <c r="E2" s="244">
        <f t="shared" ref="E2:V2" si="0">TEXT(E51,"YYYYMM")+0</f>
        <v>202212</v>
      </c>
      <c r="F2" s="244">
        <f t="shared" si="0"/>
        <v>202309</v>
      </c>
      <c r="G2" s="244">
        <f t="shared" si="0"/>
        <v>202312</v>
      </c>
      <c r="H2" s="244">
        <f t="shared" si="0"/>
        <v>202212</v>
      </c>
      <c r="I2" s="244">
        <f t="shared" si="0"/>
        <v>202309</v>
      </c>
      <c r="J2" s="244">
        <f t="shared" si="0"/>
        <v>202312</v>
      </c>
      <c r="K2" s="244">
        <f t="shared" si="0"/>
        <v>202212</v>
      </c>
      <c r="L2" s="244">
        <f t="shared" si="0"/>
        <v>202309</v>
      </c>
      <c r="M2" s="244">
        <f t="shared" si="0"/>
        <v>202312</v>
      </c>
      <c r="N2" s="244">
        <f t="shared" si="0"/>
        <v>202212</v>
      </c>
      <c r="O2" s="244">
        <f t="shared" si="0"/>
        <v>202309</v>
      </c>
      <c r="P2" s="244">
        <f t="shared" si="0"/>
        <v>202312</v>
      </c>
      <c r="Q2" s="244">
        <f t="shared" si="0"/>
        <v>202212</v>
      </c>
      <c r="R2" s="244">
        <f t="shared" si="0"/>
        <v>202309</v>
      </c>
      <c r="S2" s="244">
        <f t="shared" si="0"/>
        <v>202312</v>
      </c>
      <c r="T2" s="244">
        <f t="shared" si="0"/>
        <v>202212</v>
      </c>
      <c r="U2" s="244">
        <f t="shared" si="0"/>
        <v>202309</v>
      </c>
      <c r="V2" s="244">
        <f t="shared" si="0"/>
        <v>202312</v>
      </c>
      <c r="W2" s="244"/>
    </row>
    <row r="3" spans="1:23" s="170" customFormat="1" ht="60" customHeight="1" thickTop="1">
      <c r="A3" s="245">
        <f>DATE(LEFT(A2,4),RIGHT(A2,2),1)</f>
        <v>45261</v>
      </c>
      <c r="C3" s="32"/>
      <c r="D3" s="525" t="s">
        <v>4543</v>
      </c>
      <c r="E3" s="525"/>
      <c r="F3" s="525"/>
      <c r="G3" s="525"/>
      <c r="H3" s="525"/>
      <c r="I3" s="525"/>
      <c r="J3" s="525"/>
      <c r="K3" s="525"/>
      <c r="L3" s="525"/>
      <c r="M3" s="525"/>
      <c r="N3" s="525"/>
      <c r="O3" s="525"/>
      <c r="P3" s="525"/>
      <c r="Q3" s="525"/>
      <c r="R3" s="525"/>
      <c r="S3" s="525"/>
      <c r="T3" s="525"/>
      <c r="U3" s="525"/>
      <c r="V3" s="525"/>
      <c r="W3" s="32"/>
    </row>
    <row r="4" spans="1:23" s="9" customFormat="1" ht="40.049999999999997" customHeight="1" thickBot="1">
      <c r="C4" s="8"/>
      <c r="D4" s="526" t="s">
        <v>4505</v>
      </c>
      <c r="E4" s="526"/>
      <c r="F4" s="526"/>
      <c r="G4" s="526"/>
      <c r="H4" s="526"/>
      <c r="I4" s="526"/>
      <c r="J4" s="526"/>
      <c r="K4" s="526"/>
      <c r="L4" s="526"/>
      <c r="M4" s="526"/>
      <c r="N4" s="526"/>
      <c r="O4" s="526"/>
      <c r="P4" s="526"/>
      <c r="Q4" s="526"/>
      <c r="R4" s="526"/>
      <c r="S4" s="526"/>
      <c r="T4" s="526"/>
      <c r="U4" s="526"/>
      <c r="V4" s="526"/>
      <c r="W4" s="8"/>
    </row>
    <row r="5" spans="1:23" s="5" customFormat="1" ht="40.049999999999997" customHeight="1" thickTop="1">
      <c r="C5" s="4"/>
      <c r="D5" s="540"/>
      <c r="E5" s="541"/>
      <c r="F5" s="541"/>
      <c r="G5" s="541"/>
      <c r="H5" s="541"/>
      <c r="I5" s="541"/>
      <c r="J5" s="541"/>
      <c r="K5" s="541"/>
      <c r="L5" s="541"/>
      <c r="M5" s="541"/>
      <c r="N5" s="541"/>
      <c r="O5" s="541"/>
      <c r="P5" s="541"/>
      <c r="Q5" s="541"/>
      <c r="R5" s="541"/>
      <c r="S5" s="541"/>
      <c r="T5" s="541"/>
      <c r="U5" s="541"/>
      <c r="V5" s="541"/>
      <c r="W5" s="4"/>
    </row>
    <row r="6" spans="1:23" ht="15" customHeight="1">
      <c r="F6" s="2"/>
      <c r="I6" s="2"/>
      <c r="K6" s="2"/>
      <c r="N6" s="181"/>
      <c r="O6" s="181"/>
      <c r="P6" s="181"/>
      <c r="Q6" s="181"/>
      <c r="R6" s="181"/>
      <c r="S6" s="181"/>
      <c r="T6" s="181"/>
      <c r="U6" s="181"/>
      <c r="V6" s="181"/>
      <c r="W6" s="207"/>
    </row>
    <row r="7" spans="1:23" ht="15" customHeight="1">
      <c r="F7" s="2"/>
      <c r="I7" s="2"/>
      <c r="K7" s="2"/>
      <c r="N7" s="181"/>
      <c r="O7" s="181"/>
      <c r="P7" s="181"/>
      <c r="Q7" s="181"/>
      <c r="R7" s="181"/>
      <c r="S7" s="181"/>
      <c r="T7" s="181"/>
      <c r="U7" s="181"/>
      <c r="V7" s="181"/>
      <c r="W7" s="207"/>
    </row>
    <row r="8" spans="1:23" ht="15" customHeight="1">
      <c r="B8" s="1"/>
      <c r="C8" s="171"/>
      <c r="D8" s="182"/>
      <c r="E8" s="182"/>
      <c r="F8" s="182"/>
      <c r="G8" s="182"/>
      <c r="H8" s="533" t="s">
        <v>4506</v>
      </c>
      <c r="I8" s="534"/>
      <c r="J8" s="534"/>
      <c r="K8" s="534"/>
      <c r="L8" s="534"/>
      <c r="M8" s="534"/>
      <c r="N8" s="534"/>
      <c r="O8" s="534"/>
      <c r="P8" s="534"/>
      <c r="Q8" s="534"/>
      <c r="R8" s="534"/>
      <c r="S8" s="534"/>
      <c r="T8" s="534"/>
      <c r="U8" s="534"/>
      <c r="V8" s="534"/>
    </row>
    <row r="9" spans="1:23" ht="15" customHeight="1">
      <c r="C9" s="1"/>
      <c r="D9" s="182"/>
      <c r="E9" s="182"/>
      <c r="F9" s="182"/>
      <c r="G9" s="182"/>
      <c r="H9" s="533"/>
      <c r="I9" s="534"/>
      <c r="J9" s="534"/>
      <c r="K9" s="534"/>
      <c r="L9" s="534"/>
      <c r="M9" s="534"/>
      <c r="N9" s="534"/>
      <c r="O9" s="534"/>
      <c r="P9" s="534"/>
      <c r="Q9" s="534"/>
      <c r="R9" s="534"/>
      <c r="S9" s="534"/>
      <c r="T9" s="534"/>
      <c r="U9" s="534"/>
      <c r="V9" s="534"/>
    </row>
    <row r="10" spans="1:23" ht="15.6" hidden="1">
      <c r="C10" s="1"/>
      <c r="D10" s="532" t="s">
        <v>111</v>
      </c>
      <c r="E10" s="183"/>
      <c r="F10" s="183"/>
      <c r="G10" s="183"/>
      <c r="H10" s="183"/>
      <c r="I10" s="183"/>
      <c r="J10" s="183"/>
      <c r="K10" s="183"/>
      <c r="L10" s="183"/>
      <c r="M10" s="183"/>
      <c r="N10" s="183"/>
      <c r="O10" s="183"/>
      <c r="P10" s="183"/>
      <c r="Q10" s="183"/>
      <c r="R10" s="183"/>
      <c r="S10" s="183"/>
      <c r="T10" s="183"/>
      <c r="U10" s="183"/>
      <c r="V10" s="183"/>
    </row>
    <row r="11" spans="1:23" ht="49.5" customHeight="1">
      <c r="C11" s="1"/>
      <c r="D11" s="532"/>
      <c r="E11" s="535" t="s">
        <v>4507</v>
      </c>
      <c r="F11" s="535"/>
      <c r="G11" s="536"/>
      <c r="H11" s="537" t="s">
        <v>4495</v>
      </c>
      <c r="I11" s="535"/>
      <c r="J11" s="538"/>
      <c r="K11" s="539" t="s">
        <v>4496</v>
      </c>
      <c r="L11" s="535"/>
      <c r="M11" s="538"/>
      <c r="N11" s="539" t="s">
        <v>4497</v>
      </c>
      <c r="O11" s="535"/>
      <c r="P11" s="538"/>
      <c r="Q11" s="539" t="s">
        <v>4498</v>
      </c>
      <c r="R11" s="535"/>
      <c r="S11" s="538"/>
      <c r="T11" s="539" t="s">
        <v>4499</v>
      </c>
      <c r="U11" s="535"/>
      <c r="V11" s="535"/>
    </row>
    <row r="12" spans="1:23" s="5" customFormat="1" ht="18">
      <c r="C12" s="1"/>
      <c r="D12" s="177"/>
      <c r="E12" s="246">
        <f>EOMONTH($A$3,-12)</f>
        <v>44926</v>
      </c>
      <c r="F12" s="246">
        <f>EOMONTH($A$3,-3)</f>
        <v>45199</v>
      </c>
      <c r="G12" s="246">
        <f>EOMONTH($A$3,0)</f>
        <v>45291</v>
      </c>
      <c r="H12" s="246">
        <f>EOMONTH($A$3,-12)</f>
        <v>44926</v>
      </c>
      <c r="I12" s="216">
        <f>EOMONTH($A$3,-3)</f>
        <v>45199</v>
      </c>
      <c r="J12" s="217">
        <f>EOMONTH($A$3,0)</f>
        <v>45291</v>
      </c>
      <c r="K12" s="246">
        <f>EOMONTH($A$3,-12)</f>
        <v>44926</v>
      </c>
      <c r="L12" s="216">
        <f>EOMONTH($A$3,-3)</f>
        <v>45199</v>
      </c>
      <c r="M12" s="217">
        <f>EOMONTH($A$3,0)</f>
        <v>45291</v>
      </c>
      <c r="N12" s="246">
        <f>EOMONTH($A$3,-12)</f>
        <v>44926</v>
      </c>
      <c r="O12" s="216">
        <f>EOMONTH($A$3,-3)</f>
        <v>45199</v>
      </c>
      <c r="P12" s="217">
        <f>EOMONTH($A$3,0)</f>
        <v>45291</v>
      </c>
      <c r="Q12" s="246">
        <f>EOMONTH($A$3,-12)</f>
        <v>44926</v>
      </c>
      <c r="R12" s="216">
        <f>EOMONTH($A$3,-3)</f>
        <v>45199</v>
      </c>
      <c r="S12" s="217">
        <f>EOMONTH($A$3,0)</f>
        <v>45291</v>
      </c>
      <c r="T12" s="246">
        <f>EOMONTH($A$3,-12)</f>
        <v>44926</v>
      </c>
      <c r="U12" s="216">
        <f>EOMONTH($A$3,-3)</f>
        <v>45199</v>
      </c>
      <c r="V12" s="218">
        <f>EOMONTH($A$3,0)</f>
        <v>45291</v>
      </c>
      <c r="W12" s="13"/>
    </row>
    <row r="13" spans="1:23" ht="21" customHeight="1">
      <c r="A13" s="2">
        <v>1</v>
      </c>
      <c r="B13" s="1" t="s">
        <v>13</v>
      </c>
      <c r="D13" s="204" t="s">
        <v>13</v>
      </c>
      <c r="E13" s="256">
        <f>IFERROR(INDEX('Data Annex'!$K$1:$BS$4779,MATCH(E$1&amp;"|"&amp;$B13,'Data Annex'!$K$1:$K$4779,0),MATCH(E$2,'Data Annex'!$K$1:$BS$1,0)),"")</f>
        <v>1.8431437259440124E-2</v>
      </c>
      <c r="F13" s="256">
        <f>IFERROR(INDEX('Data Annex'!$K$1:$BS$4779,MATCH(F$1&amp;"|"&amp;$B13,'Data Annex'!$K$1:$K$4779,0),MATCH(F$2,'Data Annex'!$K$1:$BS$1,0)),"")</f>
        <v>1.819266283445032E-2</v>
      </c>
      <c r="G13" s="257">
        <f>IFERROR(INDEX('Data Annex'!$K$1:$BS$4779,MATCH(G$1&amp;"|"&amp;$B13,'Data Annex'!$K$1:$K$4779,0),MATCH(G$2,'Data Annex'!$K$1:$BS$1,0)),"")</f>
        <v>2.1695238924993528E-2</v>
      </c>
      <c r="H13" s="190">
        <f>IFERROR(INDEX('Data Annex'!$K$1:$BS$4779,MATCH(H$1&amp;"|"&amp;$B13,'Data Annex'!$K$1:$K$4779,0),MATCH(H$2,'Data Annex'!$K$1:$BS$1,0)),"")</f>
        <v>2.1620238857316641E-2</v>
      </c>
      <c r="I13" s="190">
        <f>IFERROR(INDEX('Data Annex'!$K$1:$BS$4779,MATCH(I$1&amp;"|"&amp;$B13,'Data Annex'!$K$1:$K$4779,0),MATCH(I$2,'Data Annex'!$K$1:$BS$1,0)),"")</f>
        <v>2.2581952600551226E-2</v>
      </c>
      <c r="J13" s="191">
        <f>IFERROR(INDEX('Data Annex'!$K$1:$BS$4779,MATCH(J$1&amp;"|"&amp;$B13,'Data Annex'!$K$1:$K$4779,0),MATCH(J$2,'Data Annex'!$K$1:$BS$1,0)),"")</f>
        <v>2.2908083501368533E-2</v>
      </c>
      <c r="K13" s="190">
        <f>IFERROR(INDEX('Data Annex'!$K$1:$BS$4779,MATCH(K$1&amp;"|"&amp;$B13,'Data Annex'!$K$1:$K$4779,0),MATCH(K$2,'Data Annex'!$K$1:$BS$1,0)),"")</f>
        <v>1.2516559268013082E-2</v>
      </c>
      <c r="L13" s="190">
        <f>IFERROR(INDEX('Data Annex'!$K$1:$BS$4779,MATCH(L$1&amp;"|"&amp;$B13,'Data Annex'!$K$1:$K$4779,0),MATCH(L$2,'Data Annex'!$K$1:$BS$1,0)),"")</f>
        <v>1.3129792791722274E-2</v>
      </c>
      <c r="M13" s="191">
        <f>IFERROR(INDEX('Data Annex'!$K$1:$BS$4779,MATCH(M$1&amp;"|"&amp;$B13,'Data Annex'!$K$1:$K$4779,0),MATCH(M$2,'Data Annex'!$K$1:$BS$1,0)),"")</f>
        <v>1.3531543764286173E-2</v>
      </c>
      <c r="N13" s="190">
        <f>IFERROR(INDEX('Data Annex'!$K$1:$BS$4779,MATCH(N$1&amp;"|"&amp;$B13,'Data Annex'!$K$1:$K$4779,0),MATCH(N$2,'Data Annex'!$K$1:$BS$1,0)),"")</f>
        <v>2.916755532592006E-2</v>
      </c>
      <c r="O13" s="190">
        <f>IFERROR(INDEX('Data Annex'!$K$1:$BS$4779,MATCH(O$1&amp;"|"&amp;$B13,'Data Annex'!$K$1:$K$4779,0),MATCH(O$2,'Data Annex'!$K$1:$BS$1,0)),"")</f>
        <v>2.7725261853921823E-2</v>
      </c>
      <c r="P13" s="191">
        <f>IFERROR(INDEX('Data Annex'!$K$1:$BS$4779,MATCH(P$1&amp;"|"&amp;$B13,'Data Annex'!$K$1:$K$4779,0),MATCH(P$2,'Data Annex'!$K$1:$BS$1,0)),"")</f>
        <v>3.4852499791649609E-2</v>
      </c>
      <c r="Q13" s="190">
        <f>IFERROR(INDEX('Data Annex'!$K$1:$BS$4779,MATCH(Q$1&amp;"|"&amp;$B13,'Data Annex'!$K$1:$K$4779,0),MATCH(Q$2,'Data Annex'!$K$1:$BS$1,0)),"")</f>
        <v>4.2079001090032285E-2</v>
      </c>
      <c r="R13" s="190">
        <f>IFERROR(INDEX('Data Annex'!$K$1:$BS$4779,MATCH(R$1&amp;"|"&amp;$B13,'Data Annex'!$K$1:$K$4779,0),MATCH(R$2,'Data Annex'!$K$1:$BS$1,0)),"")</f>
        <v>4.2179071003998002E-2</v>
      </c>
      <c r="S13" s="191">
        <f>IFERROR(INDEX('Data Annex'!$K$1:$BS$4779,MATCH(S$1&amp;"|"&amp;$B13,'Data Annex'!$K$1:$K$4779,0),MATCH(S$2,'Data Annex'!$K$1:$BS$1,0)),"")</f>
        <v>5.0068986299426091E-2</v>
      </c>
      <c r="T13" s="190">
        <f>IFERROR(INDEX('Data Annex'!$K$1:$BS$4779,MATCH(T$1&amp;"|"&amp;$B13,'Data Annex'!$K$1:$K$4779,0),MATCH(T$2,'Data Annex'!$K$1:$BS$1,0)),"")</f>
        <v>3.5103127235532383E-2</v>
      </c>
      <c r="U13" s="190">
        <f>IFERROR(INDEX('Data Annex'!$K$1:$BS$4779,MATCH(U$1&amp;"|"&amp;$B13,'Data Annex'!$K$1:$K$4779,0),MATCH(U$2,'Data Annex'!$K$1:$BS$1,0)),"")</f>
        <v>3.3759211140465338E-2</v>
      </c>
      <c r="V13" s="191">
        <f>IFERROR(INDEX('Data Annex'!$K$1:$BS$4779,MATCH(V$1&amp;"|"&amp;$B13,'Data Annex'!$K$1:$K$4779,0),MATCH(V$2,'Data Annex'!$K$1:$BS$1,0)),"")</f>
        <v>4.6243425130755203E-2</v>
      </c>
    </row>
    <row r="14" spans="1:23" ht="21" customHeight="1">
      <c r="A14" s="2">
        <v>2</v>
      </c>
      <c r="B14" s="1" t="s">
        <v>14</v>
      </c>
      <c r="D14" s="204" t="s">
        <v>14</v>
      </c>
      <c r="E14" s="258">
        <f>IFERROR(INDEX('Data Annex'!$K$1:$BS$4779,MATCH(E$1&amp;"|"&amp;$B14,'Data Annex'!$K$1:$K$4779,0),MATCH(E$2,'Data Annex'!$K$1:$BS$1,0)),"")</f>
        <v>1.494645876525807E-2</v>
      </c>
      <c r="F14" s="258">
        <f>IFERROR(INDEX('Data Annex'!$K$1:$BS$4779,MATCH(F$1&amp;"|"&amp;$B14,'Data Annex'!$K$1:$K$4779,0),MATCH(F$2,'Data Annex'!$K$1:$BS$1,0)),"")</f>
        <v>1.380387120040465E-2</v>
      </c>
      <c r="G14" s="259">
        <f>IFERROR(INDEX('Data Annex'!$K$1:$BS$4779,MATCH(G$1&amp;"|"&amp;$B14,'Data Annex'!$K$1:$K$4779,0),MATCH(G$2,'Data Annex'!$K$1:$BS$1,0)),"")</f>
        <v>1.4119277045645293E-2</v>
      </c>
      <c r="H14" s="260">
        <f>IFERROR(INDEX('Data Annex'!$K$1:$BS$4779,MATCH(H$1&amp;"|"&amp;$B14,'Data Annex'!$K$1:$K$4779,0),MATCH(H$2,'Data Annex'!$K$1:$BS$1,0)),"")</f>
        <v>1.158980068580483E-2</v>
      </c>
      <c r="I14" s="260">
        <f>IFERROR(INDEX('Data Annex'!$K$1:$BS$4779,MATCH(I$1&amp;"|"&amp;$B14,'Data Annex'!$K$1:$K$4779,0),MATCH(I$2,'Data Annex'!$K$1:$BS$1,0)),"")</f>
        <v>8.9923529407175025E-3</v>
      </c>
      <c r="J14" s="261">
        <f>IFERROR(INDEX('Data Annex'!$K$1:$BS$4779,MATCH(J$1&amp;"|"&amp;$B14,'Data Annex'!$K$1:$K$4779,0),MATCH(J$2,'Data Annex'!$K$1:$BS$1,0)),"")</f>
        <v>9.0670826868896742E-3</v>
      </c>
      <c r="K14" s="260">
        <f>IFERROR(INDEX('Data Annex'!$K$1:$BS$4779,MATCH(K$1&amp;"|"&amp;$B14,'Data Annex'!$K$1:$K$4779,0),MATCH(K$2,'Data Annex'!$K$1:$BS$1,0)),"")</f>
        <v>8.6503178561402362E-3</v>
      </c>
      <c r="L14" s="260">
        <f>IFERROR(INDEX('Data Annex'!$K$1:$BS$4779,MATCH(L$1&amp;"|"&amp;$B14,'Data Annex'!$K$1:$K$4779,0),MATCH(L$2,'Data Annex'!$K$1:$BS$1,0)),"")</f>
        <v>5.5618262173704452E-3</v>
      </c>
      <c r="M14" s="261">
        <f>IFERROR(INDEX('Data Annex'!$K$1:$BS$4779,MATCH(M$1&amp;"|"&amp;$B14,'Data Annex'!$K$1:$K$4779,0),MATCH(M$2,'Data Annex'!$K$1:$BS$1,0)),"")</f>
        <v>5.6755330990740788E-3</v>
      </c>
      <c r="N14" s="260">
        <f>IFERROR(INDEX('Data Annex'!$K$1:$BS$4779,MATCH(N$1&amp;"|"&amp;$B14,'Data Annex'!$K$1:$K$4779,0),MATCH(N$2,'Data Annex'!$K$1:$BS$1,0)),"")</f>
        <v>2.8901554635480751E-2</v>
      </c>
      <c r="O14" s="260">
        <f>IFERROR(INDEX('Data Annex'!$K$1:$BS$4779,MATCH(O$1&amp;"|"&amp;$B14,'Data Annex'!$K$1:$K$4779,0),MATCH(O$2,'Data Annex'!$K$1:$BS$1,0)),"")</f>
        <v>2.8458442379248872E-2</v>
      </c>
      <c r="P14" s="261">
        <f>IFERROR(INDEX('Data Annex'!$K$1:$BS$4779,MATCH(P$1&amp;"|"&amp;$B14,'Data Annex'!$K$1:$K$4779,0),MATCH(P$2,'Data Annex'!$K$1:$BS$1,0)),"")</f>
        <v>2.8400564058715359E-2</v>
      </c>
      <c r="Q14" s="260">
        <f>IFERROR(INDEX('Data Annex'!$K$1:$BS$4779,MATCH(Q$1&amp;"|"&amp;$B14,'Data Annex'!$K$1:$K$4779,0),MATCH(Q$2,'Data Annex'!$K$1:$BS$1,0)),"")</f>
        <v>2.9134899053761716E-2</v>
      </c>
      <c r="R14" s="260">
        <f>IFERROR(INDEX('Data Annex'!$K$1:$BS$4779,MATCH(R$1&amp;"|"&amp;$B14,'Data Annex'!$K$1:$K$4779,0),MATCH(R$2,'Data Annex'!$K$1:$BS$1,0)),"")</f>
        <v>2.9197119380611515E-2</v>
      </c>
      <c r="S14" s="261">
        <f>IFERROR(INDEX('Data Annex'!$K$1:$BS$4779,MATCH(S$1&amp;"|"&amp;$B14,'Data Annex'!$K$1:$K$4779,0),MATCH(S$2,'Data Annex'!$K$1:$BS$1,0)),"")</f>
        <v>3.0214552763570341E-2</v>
      </c>
      <c r="T14" s="260">
        <f>IFERROR(INDEX('Data Annex'!$K$1:$BS$4779,MATCH(T$1&amp;"|"&amp;$B14,'Data Annex'!$K$1:$K$4779,0),MATCH(T$2,'Data Annex'!$K$1:$BS$1,0)),"")</f>
        <v>2.9089815652313195E-2</v>
      </c>
      <c r="U14" s="260">
        <f>IFERROR(INDEX('Data Annex'!$K$1:$BS$4779,MATCH(U$1&amp;"|"&amp;$B14,'Data Annex'!$K$1:$K$4779,0),MATCH(U$2,'Data Annex'!$K$1:$BS$1,0)),"")</f>
        <v>2.7408194110477561E-2</v>
      </c>
      <c r="V14" s="261">
        <f>IFERROR(INDEX('Data Annex'!$K$1:$BS$4779,MATCH(V$1&amp;"|"&amp;$B14,'Data Annex'!$K$1:$K$4779,0),MATCH(V$2,'Data Annex'!$K$1:$BS$1,0)),"")</f>
        <v>2.7976437066883349E-2</v>
      </c>
    </row>
    <row r="15" spans="1:23" ht="21" customHeight="1">
      <c r="A15" s="2">
        <v>3</v>
      </c>
      <c r="B15" s="1" t="s">
        <v>92</v>
      </c>
      <c r="D15" s="204" t="s">
        <v>92</v>
      </c>
      <c r="E15" s="256">
        <f>IFERROR(INDEX('Data Annex'!$K$1:$BS$4779,MATCH(E$1&amp;"|"&amp;$B15,'Data Annex'!$K$1:$K$4779,0),MATCH(E$2,'Data Annex'!$K$1:$BS$1,0)),"")</f>
        <v>2.5417234273401999E-2</v>
      </c>
      <c r="F15" s="256">
        <f>IFERROR(INDEX('Data Annex'!$K$1:$BS$4779,MATCH(F$1&amp;"|"&amp;$B15,'Data Annex'!$K$1:$K$4779,0),MATCH(F$2,'Data Annex'!$K$1:$BS$1,0)),"")</f>
        <v>2.0888885026135191E-2</v>
      </c>
      <c r="G15" s="257">
        <f>IFERROR(INDEX('Data Annex'!$K$1:$BS$4779,MATCH(G$1&amp;"|"&amp;$B15,'Data Annex'!$K$1:$K$4779,0),MATCH(G$2,'Data Annex'!$K$1:$BS$1,0)),"")</f>
        <v>1.95266826240597E-2</v>
      </c>
      <c r="H15" s="190">
        <f>IFERROR(INDEX('Data Annex'!$K$1:$BS$4779,MATCH(H$1&amp;"|"&amp;$B15,'Data Annex'!$K$1:$K$4779,0),MATCH(H$2,'Data Annex'!$K$1:$BS$1,0)),"")</f>
        <v>3.7001878039905248E-2</v>
      </c>
      <c r="I15" s="190">
        <f>IFERROR(INDEX('Data Annex'!$K$1:$BS$4779,MATCH(I$1&amp;"|"&amp;$B15,'Data Annex'!$K$1:$K$4779,0),MATCH(I$2,'Data Annex'!$K$1:$BS$1,0)),"")</f>
        <v>3.0997167515397678E-2</v>
      </c>
      <c r="J15" s="191">
        <f>IFERROR(INDEX('Data Annex'!$K$1:$BS$4779,MATCH(J$1&amp;"|"&amp;$B15,'Data Annex'!$K$1:$K$4779,0),MATCH(J$2,'Data Annex'!$K$1:$BS$1,0)),"")</f>
        <v>2.6190278590327215E-2</v>
      </c>
      <c r="K15" s="190">
        <f>IFERROR(INDEX('Data Annex'!$K$1:$BS$4779,MATCH(K$1&amp;"|"&amp;$B15,'Data Annex'!$K$1:$K$4779,0),MATCH(K$2,'Data Annex'!$K$1:$BS$1,0)),"")</f>
        <v>2.3916770290690018E-2</v>
      </c>
      <c r="L15" s="190">
        <f>IFERROR(INDEX('Data Annex'!$K$1:$BS$4779,MATCH(L$1&amp;"|"&amp;$B15,'Data Annex'!$K$1:$K$4779,0),MATCH(L$2,'Data Annex'!$K$1:$BS$1,0)),"")</f>
        <v>1.6402959041690576E-2</v>
      </c>
      <c r="M15" s="191">
        <f>IFERROR(INDEX('Data Annex'!$K$1:$BS$4779,MATCH(M$1&amp;"|"&amp;$B15,'Data Annex'!$K$1:$K$4779,0),MATCH(M$2,'Data Annex'!$K$1:$BS$1,0)),"")</f>
        <v>1.358984793662534E-2</v>
      </c>
      <c r="N15" s="190">
        <f>IFERROR(INDEX('Data Annex'!$K$1:$BS$4779,MATCH(N$1&amp;"|"&amp;$B15,'Data Annex'!$K$1:$K$4779,0),MATCH(N$2,'Data Annex'!$K$1:$BS$1,0)),"")</f>
        <v>3.8704028387755371E-2</v>
      </c>
      <c r="O15" s="190">
        <f>IFERROR(INDEX('Data Annex'!$K$1:$BS$4779,MATCH(O$1&amp;"|"&amp;$B15,'Data Annex'!$K$1:$K$4779,0),MATCH(O$2,'Data Annex'!$K$1:$BS$1,0)),"")</f>
        <v>2.8792241458581572E-2</v>
      </c>
      <c r="P15" s="191">
        <f>IFERROR(INDEX('Data Annex'!$K$1:$BS$4779,MATCH(P$1&amp;"|"&amp;$B15,'Data Annex'!$K$1:$K$4779,0),MATCH(P$2,'Data Annex'!$K$1:$BS$1,0)),"")</f>
        <v>2.9857656896299704E-2</v>
      </c>
      <c r="Q15" s="190">
        <f>IFERROR(INDEX('Data Annex'!$K$1:$BS$4779,MATCH(Q$1&amp;"|"&amp;$B15,'Data Annex'!$K$1:$K$4779,0),MATCH(Q$2,'Data Annex'!$K$1:$BS$1,0)),"")</f>
        <v>5.7944862753897139E-2</v>
      </c>
      <c r="R15" s="190">
        <f>IFERROR(INDEX('Data Annex'!$K$1:$BS$4779,MATCH(R$1&amp;"|"&amp;$B15,'Data Annex'!$K$1:$K$4779,0),MATCH(R$2,'Data Annex'!$K$1:$BS$1,0)),"")</f>
        <v>4.4281393178571216E-2</v>
      </c>
      <c r="S15" s="191">
        <f>IFERROR(INDEX('Data Annex'!$K$1:$BS$4779,MATCH(S$1&amp;"|"&amp;$B15,'Data Annex'!$K$1:$K$4779,0),MATCH(S$2,'Data Annex'!$K$1:$BS$1,0)),"")</f>
        <v>4.2641112344830014E-2</v>
      </c>
      <c r="T15" s="190">
        <f>IFERROR(INDEX('Data Annex'!$K$1:$BS$4779,MATCH(T$1&amp;"|"&amp;$B15,'Data Annex'!$K$1:$K$4779,0),MATCH(T$2,'Data Annex'!$K$1:$BS$1,0)),"")</f>
        <v>5.0030549378545237E-2</v>
      </c>
      <c r="U15" s="190">
        <f>IFERROR(INDEX('Data Annex'!$K$1:$BS$4779,MATCH(U$1&amp;"|"&amp;$B15,'Data Annex'!$K$1:$K$4779,0),MATCH(U$2,'Data Annex'!$K$1:$BS$1,0)),"")</f>
        <v>3.5598785191825091E-2</v>
      </c>
      <c r="V15" s="191">
        <f>IFERROR(INDEX('Data Annex'!$K$1:$BS$4779,MATCH(V$1&amp;"|"&amp;$B15,'Data Annex'!$K$1:$K$4779,0),MATCH(V$2,'Data Annex'!$K$1:$BS$1,0)),"")</f>
        <v>3.6601743756185648E-2</v>
      </c>
    </row>
    <row r="16" spans="1:23" ht="21" customHeight="1">
      <c r="A16" s="2">
        <v>4</v>
      </c>
      <c r="B16" s="1" t="s">
        <v>15</v>
      </c>
      <c r="D16" s="204" t="s">
        <v>15</v>
      </c>
      <c r="E16" s="258">
        <f>IFERROR(INDEX('Data Annex'!$K$1:$BS$4779,MATCH(E$1&amp;"|"&amp;$B16,'Data Annex'!$K$1:$K$4779,0),MATCH(E$2,'Data Annex'!$K$1:$BS$1,0)),"")</f>
        <v>3.0828731374432004E-2</v>
      </c>
      <c r="F16" s="258">
        <f>IFERROR(INDEX('Data Annex'!$K$1:$BS$4779,MATCH(F$1&amp;"|"&amp;$B16,'Data Annex'!$K$1:$K$4779,0),MATCH(F$2,'Data Annex'!$K$1:$BS$1,0)),"")</f>
        <v>2.57714919008993E-2</v>
      </c>
      <c r="G16" s="259">
        <f>IFERROR(INDEX('Data Annex'!$K$1:$BS$4779,MATCH(G$1&amp;"|"&amp;$B16,'Data Annex'!$K$1:$K$4779,0),MATCH(G$2,'Data Annex'!$K$1:$BS$1,0)),"")</f>
        <v>2.4440001457632907E-2</v>
      </c>
      <c r="H16" s="260">
        <f>IFERROR(INDEX('Data Annex'!$K$1:$BS$4779,MATCH(H$1&amp;"|"&amp;$B16,'Data Annex'!$K$1:$K$4779,0),MATCH(H$2,'Data Annex'!$K$1:$BS$1,0)),"")</f>
        <v>8.9723416163322967E-2</v>
      </c>
      <c r="I16" s="260">
        <f>IFERROR(INDEX('Data Annex'!$K$1:$BS$4779,MATCH(I$1&amp;"|"&amp;$B16,'Data Annex'!$K$1:$K$4779,0),MATCH(I$2,'Data Annex'!$K$1:$BS$1,0)),"")</f>
        <v>7.4160044537203609E-2</v>
      </c>
      <c r="J16" s="261">
        <f>IFERROR(INDEX('Data Annex'!$K$1:$BS$4779,MATCH(J$1&amp;"|"&amp;$B16,'Data Annex'!$K$1:$K$4779,0),MATCH(J$2,'Data Annex'!$K$1:$BS$1,0)),"")</f>
        <v>7.1284875848974263E-2</v>
      </c>
      <c r="K16" s="260">
        <f>IFERROR(INDEX('Data Annex'!$K$1:$BS$4779,MATCH(K$1&amp;"|"&amp;$B16,'Data Annex'!$K$1:$K$4779,0),MATCH(K$2,'Data Annex'!$K$1:$BS$1,0)),"")</f>
        <v>8.5682092425629477E-2</v>
      </c>
      <c r="L16" s="260">
        <f>IFERROR(INDEX('Data Annex'!$K$1:$BS$4779,MATCH(L$1&amp;"|"&amp;$B16,'Data Annex'!$K$1:$K$4779,0),MATCH(L$2,'Data Annex'!$K$1:$BS$1,0)),"")</f>
        <v>7.0967904436659901E-2</v>
      </c>
      <c r="M16" s="261">
        <f>IFERROR(INDEX('Data Annex'!$K$1:$BS$4779,MATCH(M$1&amp;"|"&amp;$B16,'Data Annex'!$K$1:$K$4779,0),MATCH(M$2,'Data Annex'!$K$1:$BS$1,0)),"")</f>
        <v>6.8954824208832852E-2</v>
      </c>
      <c r="N16" s="260">
        <f>IFERROR(INDEX('Data Annex'!$K$1:$BS$4779,MATCH(N$1&amp;"|"&amp;$B16,'Data Annex'!$K$1:$K$4779,0),MATCH(N$2,'Data Annex'!$K$1:$BS$1,0)),"")</f>
        <v>4.2835629996142259E-2</v>
      </c>
      <c r="O16" s="260">
        <f>IFERROR(INDEX('Data Annex'!$K$1:$BS$4779,MATCH(O$1&amp;"|"&amp;$B16,'Data Annex'!$K$1:$K$4779,0),MATCH(O$2,'Data Annex'!$K$1:$BS$1,0)),"")</f>
        <v>3.6844341339302485E-2</v>
      </c>
      <c r="P16" s="261">
        <f>IFERROR(INDEX('Data Annex'!$K$1:$BS$4779,MATCH(P$1&amp;"|"&amp;$B16,'Data Annex'!$K$1:$K$4779,0),MATCH(P$2,'Data Annex'!$K$1:$BS$1,0)),"")</f>
        <v>3.5820235462230829E-2</v>
      </c>
      <c r="Q16" s="260">
        <f>IFERROR(INDEX('Data Annex'!$K$1:$BS$4779,MATCH(Q$1&amp;"|"&amp;$B16,'Data Annex'!$K$1:$K$4779,0),MATCH(Q$2,'Data Annex'!$K$1:$BS$1,0)),"")</f>
        <v>4.6952301143155448E-2</v>
      </c>
      <c r="R16" s="260">
        <f>IFERROR(INDEX('Data Annex'!$K$1:$BS$4779,MATCH(R$1&amp;"|"&amp;$B16,'Data Annex'!$K$1:$K$4779,0),MATCH(R$2,'Data Annex'!$K$1:$BS$1,0)),"")</f>
        <v>4.1007461780888016E-2</v>
      </c>
      <c r="S16" s="261">
        <f>IFERROR(INDEX('Data Annex'!$K$1:$BS$4779,MATCH(S$1&amp;"|"&amp;$B16,'Data Annex'!$K$1:$K$4779,0),MATCH(S$2,'Data Annex'!$K$1:$BS$1,0)),"")</f>
        <v>4.5693447453639659E-2</v>
      </c>
      <c r="T16" s="260">
        <f>IFERROR(INDEX('Data Annex'!$K$1:$BS$4779,MATCH(T$1&amp;"|"&amp;$B16,'Data Annex'!$K$1:$K$4779,0),MATCH(T$2,'Data Annex'!$K$1:$BS$1,0)),"")</f>
        <v>4.2381987155565931E-2</v>
      </c>
      <c r="U16" s="260">
        <f>IFERROR(INDEX('Data Annex'!$K$1:$BS$4779,MATCH(U$1&amp;"|"&amp;$B16,'Data Annex'!$K$1:$K$4779,0),MATCH(U$2,'Data Annex'!$K$1:$BS$1,0)),"")</f>
        <v>3.7946504422010842E-2</v>
      </c>
      <c r="V16" s="261">
        <f>IFERROR(INDEX('Data Annex'!$K$1:$BS$4779,MATCH(V$1&amp;"|"&amp;$B16,'Data Annex'!$K$1:$K$4779,0),MATCH(V$2,'Data Annex'!$K$1:$BS$1,0)),"")</f>
        <v>3.8514381909100691E-2</v>
      </c>
    </row>
    <row r="17" spans="1:23" s="7" customFormat="1" ht="21" customHeight="1">
      <c r="A17" s="7">
        <v>5</v>
      </c>
      <c r="B17" s="1" t="s">
        <v>91</v>
      </c>
      <c r="D17" s="204" t="s">
        <v>91</v>
      </c>
      <c r="E17" s="256">
        <f>IFERROR(INDEX('Data Annex'!$K$1:$BS$4779,MATCH(E$1&amp;"|"&amp;$B17,'Data Annex'!$K$1:$K$4779,0),MATCH(E$2,'Data Annex'!$K$1:$BS$1,0)),"")</f>
        <v>1.4184313092945293E-2</v>
      </c>
      <c r="F17" s="256">
        <f>IFERROR(INDEX('Data Annex'!$K$1:$BS$4779,MATCH(F$1&amp;"|"&amp;$B17,'Data Annex'!$K$1:$K$4779,0),MATCH(F$2,'Data Annex'!$K$1:$BS$1,0)),"")</f>
        <v>1.0973559448832182E-2</v>
      </c>
      <c r="G17" s="257">
        <f>IFERROR(INDEX('Data Annex'!$K$1:$BS$4779,MATCH(G$1&amp;"|"&amp;$B17,'Data Annex'!$K$1:$K$4779,0),MATCH(G$2,'Data Annex'!$K$1:$BS$1,0)),"")</f>
        <v>1.1692373296887625E-2</v>
      </c>
      <c r="H17" s="190">
        <f>IFERROR(INDEX('Data Annex'!$K$1:$BS$4779,MATCH(H$1&amp;"|"&amp;$B17,'Data Annex'!$K$1:$K$4779,0),MATCH(H$2,'Data Annex'!$K$1:$BS$1,0)),"")</f>
        <v>1.2788228215408476E-2</v>
      </c>
      <c r="I17" s="190">
        <f>IFERROR(INDEX('Data Annex'!$K$1:$BS$4779,MATCH(I$1&amp;"|"&amp;$B17,'Data Annex'!$K$1:$K$4779,0),MATCH(I$2,'Data Annex'!$K$1:$BS$1,0)),"")</f>
        <v>1.3196339439507879E-2</v>
      </c>
      <c r="J17" s="191">
        <f>IFERROR(INDEX('Data Annex'!$K$1:$BS$4779,MATCH(J$1&amp;"|"&amp;$B17,'Data Annex'!$K$1:$K$4779,0),MATCH(J$2,'Data Annex'!$K$1:$BS$1,0)),"")</f>
        <v>1.3468723874579086E-2</v>
      </c>
      <c r="K17" s="190">
        <f>IFERROR(INDEX('Data Annex'!$K$1:$BS$4779,MATCH(K$1&amp;"|"&amp;$B17,'Data Annex'!$K$1:$K$4779,0),MATCH(K$2,'Data Annex'!$K$1:$BS$1,0)),"")</f>
        <v>5.8276910389757526E-3</v>
      </c>
      <c r="L17" s="190">
        <f>IFERROR(INDEX('Data Annex'!$K$1:$BS$4779,MATCH(L$1&amp;"|"&amp;$B17,'Data Annex'!$K$1:$K$4779,0),MATCH(L$2,'Data Annex'!$K$1:$BS$1,0)),"")</f>
        <v>6.2361265839498709E-3</v>
      </c>
      <c r="M17" s="191">
        <f>IFERROR(INDEX('Data Annex'!$K$1:$BS$4779,MATCH(M$1&amp;"|"&amp;$B17,'Data Annex'!$K$1:$K$4779,0),MATCH(M$2,'Data Annex'!$K$1:$BS$1,0)),"")</f>
        <v>6.2810599794079639E-3</v>
      </c>
      <c r="N17" s="190">
        <f>IFERROR(INDEX('Data Annex'!$K$1:$BS$4779,MATCH(N$1&amp;"|"&amp;$B17,'Data Annex'!$K$1:$K$4779,0),MATCH(N$2,'Data Annex'!$K$1:$BS$1,0)),"")</f>
        <v>3.385287319485708E-2</v>
      </c>
      <c r="O17" s="190">
        <f>IFERROR(INDEX('Data Annex'!$K$1:$BS$4779,MATCH(O$1&amp;"|"&amp;$B17,'Data Annex'!$K$1:$K$4779,0),MATCH(O$2,'Data Annex'!$K$1:$BS$1,0)),"")</f>
        <v>2.5826786715706547E-2</v>
      </c>
      <c r="P17" s="191">
        <f>IFERROR(INDEX('Data Annex'!$K$1:$BS$4779,MATCH(P$1&amp;"|"&amp;$B17,'Data Annex'!$K$1:$K$4779,0),MATCH(P$2,'Data Annex'!$K$1:$BS$1,0)),"")</f>
        <v>2.4598066027223392E-2</v>
      </c>
      <c r="Q17" s="190">
        <f>IFERROR(INDEX('Data Annex'!$K$1:$BS$4779,MATCH(Q$1&amp;"|"&amp;$B17,'Data Annex'!$K$1:$K$4779,0),MATCH(Q$2,'Data Annex'!$K$1:$BS$1,0)),"")</f>
        <v>3.809820350507874E-2</v>
      </c>
      <c r="R17" s="190">
        <f>IFERROR(INDEX('Data Annex'!$K$1:$BS$4779,MATCH(R$1&amp;"|"&amp;$B17,'Data Annex'!$K$1:$K$4779,0),MATCH(R$2,'Data Annex'!$K$1:$BS$1,0)),"")</f>
        <v>3.5108012127031428E-2</v>
      </c>
      <c r="S17" s="191">
        <f>IFERROR(INDEX('Data Annex'!$K$1:$BS$4779,MATCH(S$1&amp;"|"&amp;$B17,'Data Annex'!$K$1:$K$4779,0),MATCH(S$2,'Data Annex'!$K$1:$BS$1,0)),"")</f>
        <v>3.367305030282193E-2</v>
      </c>
      <c r="T17" s="190">
        <f>IFERROR(INDEX('Data Annex'!$K$1:$BS$4779,MATCH(T$1&amp;"|"&amp;$B17,'Data Annex'!$K$1:$K$4779,0),MATCH(T$2,'Data Annex'!$K$1:$BS$1,0)),"")</f>
        <v>3.0391515644645605E-2</v>
      </c>
      <c r="U17" s="190">
        <f>IFERROR(INDEX('Data Annex'!$K$1:$BS$4779,MATCH(U$1&amp;"|"&amp;$B17,'Data Annex'!$K$1:$K$4779,0),MATCH(U$2,'Data Annex'!$K$1:$BS$1,0)),"")</f>
        <v>2.0093058146905787E-2</v>
      </c>
      <c r="V17" s="191">
        <f>IFERROR(INDEX('Data Annex'!$K$1:$BS$4779,MATCH(V$1&amp;"|"&amp;$B17,'Data Annex'!$K$1:$K$4779,0),MATCH(V$2,'Data Annex'!$K$1:$BS$1,0)),"")</f>
        <v>2.157182137884241E-2</v>
      </c>
      <c r="W17" s="6"/>
    </row>
    <row r="18" spans="1:23" ht="21" customHeight="1">
      <c r="A18" s="2">
        <v>6</v>
      </c>
      <c r="B18" s="1" t="s">
        <v>16</v>
      </c>
      <c r="D18" s="204" t="s">
        <v>16</v>
      </c>
      <c r="E18" s="258">
        <f>IFERROR(INDEX('Data Annex'!$K$1:$BS$4779,MATCH(E$1&amp;"|"&amp;$B18,'Data Annex'!$K$1:$K$4779,0),MATCH(E$2,'Data Annex'!$K$1:$BS$1,0)),"")</f>
        <v>1.0807377337409744E-2</v>
      </c>
      <c r="F18" s="258">
        <f>IFERROR(INDEX('Data Annex'!$K$1:$BS$4779,MATCH(F$1&amp;"|"&amp;$B18,'Data Annex'!$K$1:$K$4779,0),MATCH(F$2,'Data Annex'!$K$1:$BS$1,0)),"")</f>
        <v>1.1384998822540212E-2</v>
      </c>
      <c r="G18" s="259">
        <f>IFERROR(INDEX('Data Annex'!$K$1:$BS$4779,MATCH(G$1&amp;"|"&amp;$B18,'Data Annex'!$K$1:$K$4779,0),MATCH(G$2,'Data Annex'!$K$1:$BS$1,0)),"")</f>
        <v>1.3209589650715278E-2</v>
      </c>
      <c r="H18" s="260">
        <f>IFERROR(INDEX('Data Annex'!$K$1:$BS$4779,MATCH(H$1&amp;"|"&amp;$B18,'Data Annex'!$K$1:$K$4779,0),MATCH(H$2,'Data Annex'!$K$1:$BS$1,0)),"")</f>
        <v>1.3308266368939435E-2</v>
      </c>
      <c r="I18" s="260">
        <f>IFERROR(INDEX('Data Annex'!$K$1:$BS$4779,MATCH(I$1&amp;"|"&amp;$B18,'Data Annex'!$K$1:$K$4779,0),MATCH(I$2,'Data Annex'!$K$1:$BS$1,0)),"")</f>
        <v>1.3777041698935014E-2</v>
      </c>
      <c r="J18" s="261">
        <f>IFERROR(INDEX('Data Annex'!$K$1:$BS$4779,MATCH(J$1&amp;"|"&amp;$B18,'Data Annex'!$K$1:$K$4779,0),MATCH(J$2,'Data Annex'!$K$1:$BS$1,0)),"")</f>
        <v>1.3926222098532108E-2</v>
      </c>
      <c r="K18" s="260">
        <f>IFERROR(INDEX('Data Annex'!$K$1:$BS$4779,MATCH(K$1&amp;"|"&amp;$B18,'Data Annex'!$K$1:$K$4779,0),MATCH(K$2,'Data Annex'!$K$1:$BS$1,0)),"")</f>
        <v>7.0450406751868932E-3</v>
      </c>
      <c r="L18" s="260">
        <f>IFERROR(INDEX('Data Annex'!$K$1:$BS$4779,MATCH(L$1&amp;"|"&amp;$B18,'Data Annex'!$K$1:$K$4779,0),MATCH(L$2,'Data Annex'!$K$1:$BS$1,0)),"")</f>
        <v>6.9519852186114804E-3</v>
      </c>
      <c r="M18" s="261">
        <f>IFERROR(INDEX('Data Annex'!$K$1:$BS$4779,MATCH(M$1&amp;"|"&amp;$B18,'Data Annex'!$K$1:$K$4779,0),MATCH(M$2,'Data Annex'!$K$1:$BS$1,0)),"")</f>
        <v>7.0762001883388657E-3</v>
      </c>
      <c r="N18" s="260">
        <f>IFERROR(INDEX('Data Annex'!$K$1:$BS$4779,MATCH(N$1&amp;"|"&amp;$B18,'Data Annex'!$K$1:$K$4779,0),MATCH(N$2,'Data Annex'!$K$1:$BS$1,0)),"")</f>
        <v>2.2045187360101779E-2</v>
      </c>
      <c r="O18" s="260">
        <f>IFERROR(INDEX('Data Annex'!$K$1:$BS$4779,MATCH(O$1&amp;"|"&amp;$B18,'Data Annex'!$K$1:$K$4779,0),MATCH(O$2,'Data Annex'!$K$1:$BS$1,0)),"")</f>
        <v>2.5755261056139539E-2</v>
      </c>
      <c r="P18" s="261">
        <f>IFERROR(INDEX('Data Annex'!$K$1:$BS$4779,MATCH(P$1&amp;"|"&amp;$B18,'Data Annex'!$K$1:$K$4779,0),MATCH(P$2,'Data Annex'!$K$1:$BS$1,0)),"")</f>
        <v>3.1076701003156196E-2</v>
      </c>
      <c r="Q18" s="260">
        <f>IFERROR(INDEX('Data Annex'!$K$1:$BS$4779,MATCH(Q$1&amp;"|"&amp;$B18,'Data Annex'!$K$1:$K$4779,0),MATCH(Q$2,'Data Annex'!$K$1:$BS$1,0)),"")</f>
        <v>2.3094537004872871E-2</v>
      </c>
      <c r="R18" s="260">
        <f>IFERROR(INDEX('Data Annex'!$K$1:$BS$4779,MATCH(R$1&amp;"|"&amp;$B18,'Data Annex'!$K$1:$K$4779,0),MATCH(R$2,'Data Annex'!$K$1:$BS$1,0)),"")</f>
        <v>2.6933725682076807E-2</v>
      </c>
      <c r="S18" s="261">
        <f>IFERROR(INDEX('Data Annex'!$K$1:$BS$4779,MATCH(S$1&amp;"|"&amp;$B18,'Data Annex'!$K$1:$K$4779,0),MATCH(S$2,'Data Annex'!$K$1:$BS$1,0)),"")</f>
        <v>3.556773326079217E-2</v>
      </c>
      <c r="T18" s="260">
        <f>IFERROR(INDEX('Data Annex'!$K$1:$BS$4779,MATCH(T$1&amp;"|"&amp;$B18,'Data Annex'!$K$1:$K$4779,0),MATCH(T$2,'Data Annex'!$K$1:$BS$1,0)),"")</f>
        <v>2.0524155125145004E-2</v>
      </c>
      <c r="U18" s="260">
        <f>IFERROR(INDEX('Data Annex'!$K$1:$BS$4779,MATCH(U$1&amp;"|"&amp;$B18,'Data Annex'!$K$1:$K$4779,0),MATCH(U$2,'Data Annex'!$K$1:$BS$1,0)),"")</f>
        <v>3.4145079274019774E-2</v>
      </c>
      <c r="V18" s="261">
        <f>IFERROR(INDEX('Data Annex'!$K$1:$BS$4779,MATCH(V$1&amp;"|"&amp;$B18,'Data Annex'!$K$1:$K$4779,0),MATCH(V$2,'Data Annex'!$K$1:$BS$1,0)),"")</f>
        <v>4.8028478653778961E-2</v>
      </c>
    </row>
    <row r="19" spans="1:23" s="10" customFormat="1" ht="21" customHeight="1">
      <c r="A19" s="10">
        <v>7</v>
      </c>
      <c r="B19" s="1" t="s">
        <v>17</v>
      </c>
      <c r="D19" s="204" t="s">
        <v>17</v>
      </c>
      <c r="E19" s="256">
        <f>IFERROR(INDEX('Data Annex'!$K$1:$BS$4779,MATCH(E$1&amp;"|"&amp;$B19,'Data Annex'!$K$1:$K$4779,0),MATCH(E$2,'Data Annex'!$K$1:$BS$1,0)),"")</f>
        <v>1.4023397291044142E-2</v>
      </c>
      <c r="F19" s="256">
        <f>IFERROR(INDEX('Data Annex'!$K$1:$BS$4779,MATCH(F$1&amp;"|"&amp;$B19,'Data Annex'!$K$1:$K$4779,0),MATCH(F$2,'Data Annex'!$K$1:$BS$1,0)),"")</f>
        <v>1.2750522110118484E-2</v>
      </c>
      <c r="G19" s="257">
        <f>IFERROR(INDEX('Data Annex'!$K$1:$BS$4779,MATCH(G$1&amp;"|"&amp;$B19,'Data Annex'!$K$1:$K$4779,0),MATCH(G$2,'Data Annex'!$K$1:$BS$1,0)),"")</f>
        <v>1.2729885198764009E-2</v>
      </c>
      <c r="H19" s="190">
        <f>IFERROR(INDEX('Data Annex'!$K$1:$BS$4779,MATCH(H$1&amp;"|"&amp;$B19,'Data Annex'!$K$1:$K$4779,0),MATCH(H$2,'Data Annex'!$K$1:$BS$1,0)),"")</f>
        <v>1.9428054910585048E-2</v>
      </c>
      <c r="I19" s="190">
        <f>IFERROR(INDEX('Data Annex'!$K$1:$BS$4779,MATCH(I$1&amp;"|"&amp;$B19,'Data Annex'!$K$1:$K$4779,0),MATCH(I$2,'Data Annex'!$K$1:$BS$1,0)),"")</f>
        <v>2.3187502244062231E-2</v>
      </c>
      <c r="J19" s="191">
        <f>IFERROR(INDEX('Data Annex'!$K$1:$BS$4779,MATCH(J$1&amp;"|"&amp;$B19,'Data Annex'!$K$1:$K$4779,0),MATCH(J$2,'Data Annex'!$K$1:$BS$1,0)),"")</f>
        <v>2.2502630336864421E-2</v>
      </c>
      <c r="K19" s="190">
        <f>IFERROR(INDEX('Data Annex'!$K$1:$BS$4779,MATCH(K$1&amp;"|"&amp;$B19,'Data Annex'!$K$1:$K$4779,0),MATCH(K$2,'Data Annex'!$K$1:$BS$1,0)),"")</f>
        <v>1.3289383713141856E-2</v>
      </c>
      <c r="L19" s="190">
        <f>IFERROR(INDEX('Data Annex'!$K$1:$BS$4779,MATCH(L$1&amp;"|"&amp;$B19,'Data Annex'!$K$1:$K$4779,0),MATCH(L$2,'Data Annex'!$K$1:$BS$1,0)),"")</f>
        <v>1.6849757030948015E-2</v>
      </c>
      <c r="M19" s="191">
        <f>IFERROR(INDEX('Data Annex'!$K$1:$BS$4779,MATCH(M$1&amp;"|"&amp;$B19,'Data Annex'!$K$1:$K$4779,0),MATCH(M$2,'Data Annex'!$K$1:$BS$1,0)),"")</f>
        <v>1.6652067201500271E-2</v>
      </c>
      <c r="N19" s="190">
        <f>IFERROR(INDEX('Data Annex'!$K$1:$BS$4779,MATCH(N$1&amp;"|"&amp;$B19,'Data Annex'!$K$1:$K$4779,0),MATCH(N$2,'Data Annex'!$K$1:$BS$1,0)),"")</f>
        <v>2.8347099070409391E-2</v>
      </c>
      <c r="O19" s="190">
        <f>IFERROR(INDEX('Data Annex'!$K$1:$BS$4779,MATCH(O$1&amp;"|"&amp;$B19,'Data Annex'!$K$1:$K$4779,0),MATCH(O$2,'Data Annex'!$K$1:$BS$1,0)),"")</f>
        <v>2.6576618706129585E-2</v>
      </c>
      <c r="P19" s="191">
        <f>IFERROR(INDEX('Data Annex'!$K$1:$BS$4779,MATCH(P$1&amp;"|"&amp;$B19,'Data Annex'!$K$1:$K$4779,0),MATCH(P$2,'Data Annex'!$K$1:$BS$1,0)),"")</f>
        <v>2.7756717351820604E-2</v>
      </c>
      <c r="Q19" s="190">
        <f>IFERROR(INDEX('Data Annex'!$K$1:$BS$4779,MATCH(Q$1&amp;"|"&amp;$B19,'Data Annex'!$K$1:$K$4779,0),MATCH(Q$2,'Data Annex'!$K$1:$BS$1,0)),"")</f>
        <v>3.4774098832456038E-2</v>
      </c>
      <c r="R19" s="190">
        <f>IFERROR(INDEX('Data Annex'!$K$1:$BS$4779,MATCH(R$1&amp;"|"&amp;$B19,'Data Annex'!$K$1:$K$4779,0),MATCH(R$2,'Data Annex'!$K$1:$BS$1,0)),"")</f>
        <v>3.4719249553569503E-2</v>
      </c>
      <c r="S19" s="191">
        <f>IFERROR(INDEX('Data Annex'!$K$1:$BS$4779,MATCH(S$1&amp;"|"&amp;$B19,'Data Annex'!$K$1:$K$4779,0),MATCH(S$2,'Data Annex'!$K$1:$BS$1,0)),"")</f>
        <v>3.5385029708883943E-2</v>
      </c>
      <c r="T19" s="190">
        <f>IFERROR(INDEX('Data Annex'!$K$1:$BS$4779,MATCH(T$1&amp;"|"&amp;$B19,'Data Annex'!$K$1:$K$4779,0),MATCH(T$2,'Data Annex'!$K$1:$BS$1,0)),"")</f>
        <v>2.4252345573462519E-2</v>
      </c>
      <c r="U19" s="190">
        <f>IFERROR(INDEX('Data Annex'!$K$1:$BS$4779,MATCH(U$1&amp;"|"&amp;$B19,'Data Annex'!$K$1:$K$4779,0),MATCH(U$2,'Data Annex'!$K$1:$BS$1,0)),"")</f>
        <v>2.3667160820521123E-2</v>
      </c>
      <c r="V19" s="191">
        <f>IFERROR(INDEX('Data Annex'!$K$1:$BS$4779,MATCH(V$1&amp;"|"&amp;$B19,'Data Annex'!$K$1:$K$4779,0),MATCH(V$2,'Data Annex'!$K$1:$BS$1,0)),"")</f>
        <v>2.8514348419538427E-2</v>
      </c>
      <c r="W19" s="3"/>
    </row>
    <row r="20" spans="1:23" s="10" customFormat="1" ht="21" customHeight="1">
      <c r="A20" s="10">
        <v>8</v>
      </c>
      <c r="B20" s="1" t="s">
        <v>97</v>
      </c>
      <c r="D20" s="204" t="s">
        <v>97</v>
      </c>
      <c r="E20" s="258">
        <f>IFERROR(INDEX('Data Annex'!$K$1:$BS$4779,MATCH(E$1&amp;"|"&amp;$B20,'Data Annex'!$K$1:$K$4779,0),MATCH(E$2,'Data Annex'!$K$1:$BS$1,0)),"")</f>
        <v>5.8279151476582792E-3</v>
      </c>
      <c r="F20" s="258">
        <f>IFERROR(INDEX('Data Annex'!$K$1:$BS$4779,MATCH(F$1&amp;"|"&amp;$B20,'Data Annex'!$K$1:$K$4779,0),MATCH(F$2,'Data Annex'!$K$1:$BS$1,0)),"")</f>
        <v>6.5147777954063782E-3</v>
      </c>
      <c r="G20" s="259">
        <f>IFERROR(INDEX('Data Annex'!$K$1:$BS$4779,MATCH(G$1&amp;"|"&amp;$B20,'Data Annex'!$K$1:$K$4779,0),MATCH(G$2,'Data Annex'!$K$1:$BS$1,0)),"")</f>
        <v>7.0491460407938319E-3</v>
      </c>
      <c r="H20" s="260">
        <f>IFERROR(INDEX('Data Annex'!$K$1:$BS$4779,MATCH(H$1&amp;"|"&amp;$B20,'Data Annex'!$K$1:$K$4779,0),MATCH(H$2,'Data Annex'!$K$1:$BS$1,0)),"")</f>
        <v>4.86859132962956E-3</v>
      </c>
      <c r="I20" s="260">
        <f>IFERROR(INDEX('Data Annex'!$K$1:$BS$4779,MATCH(I$1&amp;"|"&amp;$B20,'Data Annex'!$K$1:$K$4779,0),MATCH(I$2,'Data Annex'!$K$1:$BS$1,0)),"")</f>
        <v>6.1351339521788584E-3</v>
      </c>
      <c r="J20" s="261">
        <f>IFERROR(INDEX('Data Annex'!$K$1:$BS$4779,MATCH(J$1&amp;"|"&amp;$B20,'Data Annex'!$K$1:$K$4779,0),MATCH(J$2,'Data Annex'!$K$1:$BS$1,0)),"")</f>
        <v>6.7235452213935615E-3</v>
      </c>
      <c r="K20" s="260">
        <f>IFERROR(INDEX('Data Annex'!$K$1:$BS$4779,MATCH(K$1&amp;"|"&amp;$B20,'Data Annex'!$K$1:$K$4779,0),MATCH(K$2,'Data Annex'!$K$1:$BS$1,0)),"")</f>
        <v>4.5010576501992557E-3</v>
      </c>
      <c r="L20" s="260">
        <f>IFERROR(INDEX('Data Annex'!$K$1:$BS$4779,MATCH(L$1&amp;"|"&amp;$B20,'Data Annex'!$K$1:$K$4779,0),MATCH(L$2,'Data Annex'!$K$1:$BS$1,0)),"")</f>
        <v>6.0201181460650755E-3</v>
      </c>
      <c r="M20" s="261">
        <f>IFERROR(INDEX('Data Annex'!$K$1:$BS$4779,MATCH(M$1&amp;"|"&amp;$B20,'Data Annex'!$K$1:$K$4779,0),MATCH(M$2,'Data Annex'!$K$1:$BS$1,0)),"")</f>
        <v>6.9029136705418869E-3</v>
      </c>
      <c r="N20" s="260">
        <f>IFERROR(INDEX('Data Annex'!$K$1:$BS$4779,MATCH(N$1&amp;"|"&amp;$B20,'Data Annex'!$K$1:$K$4779,0),MATCH(N$2,'Data Annex'!$K$1:$BS$1,0)),"")</f>
        <v>1.2068771001320774E-2</v>
      </c>
      <c r="O20" s="260">
        <f>IFERROR(INDEX('Data Annex'!$K$1:$BS$4779,MATCH(O$1&amp;"|"&amp;$B20,'Data Annex'!$K$1:$K$4779,0),MATCH(O$2,'Data Annex'!$K$1:$BS$1,0)),"")</f>
        <v>1.2878241718538764E-2</v>
      </c>
      <c r="P20" s="261">
        <f>IFERROR(INDEX('Data Annex'!$K$1:$BS$4779,MATCH(P$1&amp;"|"&amp;$B20,'Data Annex'!$K$1:$K$4779,0),MATCH(P$2,'Data Annex'!$K$1:$BS$1,0)),"")</f>
        <v>1.0612314985542499E-2</v>
      </c>
      <c r="Q20" s="260">
        <f>IFERROR(INDEX('Data Annex'!$K$1:$BS$4779,MATCH(Q$1&amp;"|"&amp;$B20,'Data Annex'!$K$1:$K$4779,0),MATCH(Q$2,'Data Annex'!$K$1:$BS$1,0)),"")</f>
        <v>1.3129060146233627E-2</v>
      </c>
      <c r="R20" s="260">
        <f>IFERROR(INDEX('Data Annex'!$K$1:$BS$4779,MATCH(R$1&amp;"|"&amp;$B20,'Data Annex'!$K$1:$K$4779,0),MATCH(R$2,'Data Annex'!$K$1:$BS$1,0)),"")</f>
        <v>1.4739853914772958E-2</v>
      </c>
      <c r="S20" s="261">
        <f>IFERROR(INDEX('Data Annex'!$K$1:$BS$4779,MATCH(S$1&amp;"|"&amp;$B20,'Data Annex'!$K$1:$K$4779,0),MATCH(S$2,'Data Annex'!$K$1:$BS$1,0)),"")</f>
        <v>1.0886492671963848E-2</v>
      </c>
      <c r="T20" s="260">
        <f>IFERROR(INDEX('Data Annex'!$K$1:$BS$4779,MATCH(T$1&amp;"|"&amp;$B20,'Data Annex'!$K$1:$K$4779,0),MATCH(T$2,'Data Annex'!$K$1:$BS$1,0)),"")</f>
        <v>1.5561929392315868E-2</v>
      </c>
      <c r="U20" s="260">
        <f>IFERROR(INDEX('Data Annex'!$K$1:$BS$4779,MATCH(U$1&amp;"|"&amp;$B20,'Data Annex'!$K$1:$K$4779,0),MATCH(U$2,'Data Annex'!$K$1:$BS$1,0)),"")</f>
        <v>1.5153648459257495E-2</v>
      </c>
      <c r="V20" s="261">
        <f>IFERROR(INDEX('Data Annex'!$K$1:$BS$4779,MATCH(V$1&amp;"|"&amp;$B20,'Data Annex'!$K$1:$K$4779,0),MATCH(V$2,'Data Annex'!$K$1:$BS$1,0)),"")</f>
        <v>9.7424613932832957E-3</v>
      </c>
      <c r="W20" s="3"/>
    </row>
    <row r="21" spans="1:23" s="10" customFormat="1" ht="21" customHeight="1">
      <c r="A21" s="10">
        <v>9</v>
      </c>
      <c r="B21" s="1" t="s">
        <v>18</v>
      </c>
      <c r="D21" s="204" t="s">
        <v>18</v>
      </c>
      <c r="E21" s="256">
        <f>IFERROR(INDEX('Data Annex'!$K$1:$BS$4779,MATCH(E$1&amp;"|"&amp;$B21,'Data Annex'!$K$1:$K$4779,0),MATCH(E$2,'Data Annex'!$K$1:$BS$1,0)),"")</f>
        <v>2.7711106862541645E-2</v>
      </c>
      <c r="F21" s="256">
        <f>IFERROR(INDEX('Data Annex'!$K$1:$BS$4779,MATCH(F$1&amp;"|"&amp;$B21,'Data Annex'!$K$1:$K$4779,0),MATCH(F$2,'Data Annex'!$K$1:$BS$1,0)),"")</f>
        <v>2.8121307865178448E-2</v>
      </c>
      <c r="G21" s="257">
        <f>IFERROR(INDEX('Data Annex'!$K$1:$BS$4779,MATCH(G$1&amp;"|"&amp;$B21,'Data Annex'!$K$1:$K$4779,0),MATCH(G$2,'Data Annex'!$K$1:$BS$1,0)),"")</f>
        <v>2.8143364311559029E-2</v>
      </c>
      <c r="H21" s="190">
        <f>IFERROR(INDEX('Data Annex'!$K$1:$BS$4779,MATCH(H$1&amp;"|"&amp;$B21,'Data Annex'!$K$1:$K$4779,0),MATCH(H$2,'Data Annex'!$K$1:$BS$1,0)),"")</f>
        <v>3.4917097716100701E-2</v>
      </c>
      <c r="I21" s="190">
        <f>IFERROR(INDEX('Data Annex'!$K$1:$BS$4779,MATCH(I$1&amp;"|"&amp;$B21,'Data Annex'!$K$1:$K$4779,0),MATCH(I$2,'Data Annex'!$K$1:$BS$1,0)),"")</f>
        <v>3.7639767223308758E-2</v>
      </c>
      <c r="J21" s="191">
        <f>IFERROR(INDEX('Data Annex'!$K$1:$BS$4779,MATCH(J$1&amp;"|"&amp;$B21,'Data Annex'!$K$1:$K$4779,0),MATCH(J$2,'Data Annex'!$K$1:$BS$1,0)),"")</f>
        <v>3.7936847196278045E-2</v>
      </c>
      <c r="K21" s="190">
        <f>IFERROR(INDEX('Data Annex'!$K$1:$BS$4779,MATCH(K$1&amp;"|"&amp;$B21,'Data Annex'!$K$1:$K$4779,0),MATCH(K$2,'Data Annex'!$K$1:$BS$1,0)),"")</f>
        <v>2.5069772679702961E-2</v>
      </c>
      <c r="L21" s="190">
        <f>IFERROR(INDEX('Data Annex'!$K$1:$BS$4779,MATCH(L$1&amp;"|"&amp;$B21,'Data Annex'!$K$1:$K$4779,0),MATCH(L$2,'Data Annex'!$K$1:$BS$1,0)),"")</f>
        <v>2.7039526057624386E-2</v>
      </c>
      <c r="M21" s="191">
        <f>IFERROR(INDEX('Data Annex'!$K$1:$BS$4779,MATCH(M$1&amp;"|"&amp;$B21,'Data Annex'!$K$1:$K$4779,0),MATCH(M$2,'Data Annex'!$K$1:$BS$1,0)),"")</f>
        <v>2.7075592336885276E-2</v>
      </c>
      <c r="N21" s="190">
        <f>IFERROR(INDEX('Data Annex'!$K$1:$BS$4779,MATCH(N$1&amp;"|"&amp;$B21,'Data Annex'!$K$1:$K$4779,0),MATCH(N$2,'Data Annex'!$K$1:$BS$1,0)),"")</f>
        <v>4.0662683274553711E-2</v>
      </c>
      <c r="O21" s="190">
        <f>IFERROR(INDEX('Data Annex'!$K$1:$BS$4779,MATCH(O$1&amp;"|"&amp;$B21,'Data Annex'!$K$1:$K$4779,0),MATCH(O$2,'Data Annex'!$K$1:$BS$1,0)),"")</f>
        <v>3.802871312635165E-2</v>
      </c>
      <c r="P21" s="191">
        <f>IFERROR(INDEX('Data Annex'!$K$1:$BS$4779,MATCH(P$1&amp;"|"&amp;$B21,'Data Annex'!$K$1:$K$4779,0),MATCH(P$2,'Data Annex'!$K$1:$BS$1,0)),"")</f>
        <v>3.8348267329012239E-2</v>
      </c>
      <c r="Q21" s="190">
        <f>IFERROR(INDEX('Data Annex'!$K$1:$BS$4779,MATCH(Q$1&amp;"|"&amp;$B21,'Data Annex'!$K$1:$K$4779,0),MATCH(Q$2,'Data Annex'!$K$1:$BS$1,0)),"")</f>
        <v>6.6515869834775268E-2</v>
      </c>
      <c r="R21" s="190">
        <f>IFERROR(INDEX('Data Annex'!$K$1:$BS$4779,MATCH(R$1&amp;"|"&amp;$B21,'Data Annex'!$K$1:$K$4779,0),MATCH(R$2,'Data Annex'!$K$1:$BS$1,0)),"")</f>
        <v>6.2817667844411576E-2</v>
      </c>
      <c r="S21" s="191">
        <f>IFERROR(INDEX('Data Annex'!$K$1:$BS$4779,MATCH(S$1&amp;"|"&amp;$B21,'Data Annex'!$K$1:$K$4779,0),MATCH(S$2,'Data Annex'!$K$1:$BS$1,0)),"")</f>
        <v>6.298580690784561E-2</v>
      </c>
      <c r="T21" s="190">
        <f>IFERROR(INDEX('Data Annex'!$K$1:$BS$4779,MATCH(T$1&amp;"|"&amp;$B21,'Data Annex'!$K$1:$K$4779,0),MATCH(T$2,'Data Annex'!$K$1:$BS$1,0)),"")</f>
        <v>8.3055681120227889E-2</v>
      </c>
      <c r="U21" s="190">
        <f>IFERROR(INDEX('Data Annex'!$K$1:$BS$4779,MATCH(U$1&amp;"|"&amp;$B21,'Data Annex'!$K$1:$K$4779,0),MATCH(U$2,'Data Annex'!$K$1:$BS$1,0)),"")</f>
        <v>6.8827616565423466E-2</v>
      </c>
      <c r="V21" s="191">
        <f>IFERROR(INDEX('Data Annex'!$K$1:$BS$4779,MATCH(V$1&amp;"|"&amp;$B21,'Data Annex'!$K$1:$K$4779,0),MATCH(V$2,'Data Annex'!$K$1:$BS$1,0)),"")</f>
        <v>6.6159584237884247E-2</v>
      </c>
      <c r="W21" s="3"/>
    </row>
    <row r="22" spans="1:23" s="10" customFormat="1" ht="21" customHeight="1">
      <c r="A22" s="2">
        <v>10</v>
      </c>
      <c r="B22" s="4" t="s">
        <v>19</v>
      </c>
      <c r="D22" s="204" t="s">
        <v>19</v>
      </c>
      <c r="E22" s="258">
        <f>IFERROR(INDEX('Data Annex'!$K$1:$BS$4779,MATCH(E$1&amp;"|"&amp;$B22,'Data Annex'!$K$1:$K$4779,0),MATCH(E$2,'Data Annex'!$K$1:$BS$1,0)),"")</f>
        <v>9.3080480635075249E-3</v>
      </c>
      <c r="F22" s="258">
        <f>IFERROR(INDEX('Data Annex'!$K$1:$BS$4779,MATCH(F$1&amp;"|"&amp;$B22,'Data Annex'!$K$1:$K$4779,0),MATCH(F$2,'Data Annex'!$K$1:$BS$1,0)),"")</f>
        <v>1.0684818895842585E-2</v>
      </c>
      <c r="G22" s="259">
        <f>IFERROR(INDEX('Data Annex'!$K$1:$BS$4779,MATCH(G$1&amp;"|"&amp;$B22,'Data Annex'!$K$1:$K$4779,0),MATCH(G$2,'Data Annex'!$K$1:$BS$1,0)),"")</f>
        <v>1.1400499568200672E-2</v>
      </c>
      <c r="H22" s="260">
        <f>IFERROR(INDEX('Data Annex'!$K$1:$BS$4779,MATCH(H$1&amp;"|"&amp;$B22,'Data Annex'!$K$1:$K$4779,0),MATCH(H$2,'Data Annex'!$K$1:$BS$1,0)),"")</f>
        <v>1.2497318774916758E-2</v>
      </c>
      <c r="I22" s="260">
        <f>IFERROR(INDEX('Data Annex'!$K$1:$BS$4779,MATCH(I$1&amp;"|"&amp;$B22,'Data Annex'!$K$1:$K$4779,0),MATCH(I$2,'Data Annex'!$K$1:$BS$1,0)),"")</f>
        <v>1.4239796921813269E-2</v>
      </c>
      <c r="J22" s="261">
        <f>IFERROR(INDEX('Data Annex'!$K$1:$BS$4779,MATCH(J$1&amp;"|"&amp;$B22,'Data Annex'!$K$1:$K$4779,0),MATCH(J$2,'Data Annex'!$K$1:$BS$1,0)),"")</f>
        <v>1.5061229431803935E-2</v>
      </c>
      <c r="K22" s="260">
        <f>IFERROR(INDEX('Data Annex'!$K$1:$BS$4779,MATCH(K$1&amp;"|"&amp;$B22,'Data Annex'!$K$1:$K$4779,0),MATCH(K$2,'Data Annex'!$K$1:$BS$1,0)),"")</f>
        <v>9.1058467737065978E-3</v>
      </c>
      <c r="L22" s="260">
        <f>IFERROR(INDEX('Data Annex'!$K$1:$BS$4779,MATCH(L$1&amp;"|"&amp;$B22,'Data Annex'!$K$1:$K$4779,0),MATCH(L$2,'Data Annex'!$K$1:$BS$1,0)),"")</f>
        <v>1.0569213863156185E-2</v>
      </c>
      <c r="M22" s="261">
        <f>IFERROR(INDEX('Data Annex'!$K$1:$BS$4779,MATCH(M$1&amp;"|"&amp;$B22,'Data Annex'!$K$1:$K$4779,0),MATCH(M$2,'Data Annex'!$K$1:$BS$1,0)),"")</f>
        <v>1.0906668678271395E-2</v>
      </c>
      <c r="N22" s="260">
        <f>IFERROR(INDEX('Data Annex'!$K$1:$BS$4779,MATCH(N$1&amp;"|"&amp;$B22,'Data Annex'!$K$1:$K$4779,0),MATCH(N$2,'Data Annex'!$K$1:$BS$1,0)),"")</f>
        <v>1.2672555819484262E-2</v>
      </c>
      <c r="O22" s="260">
        <f>IFERROR(INDEX('Data Annex'!$K$1:$BS$4779,MATCH(O$1&amp;"|"&amp;$B22,'Data Annex'!$K$1:$K$4779,0),MATCH(O$2,'Data Annex'!$K$1:$BS$1,0)),"")</f>
        <v>1.3977624541250434E-2</v>
      </c>
      <c r="P22" s="261">
        <f>IFERROR(INDEX('Data Annex'!$K$1:$BS$4779,MATCH(P$1&amp;"|"&amp;$B22,'Data Annex'!$K$1:$K$4779,0),MATCH(P$2,'Data Annex'!$K$1:$BS$1,0)),"")</f>
        <v>1.5556245998989785E-2</v>
      </c>
      <c r="Q22" s="260">
        <f>IFERROR(INDEX('Data Annex'!$K$1:$BS$4779,MATCH(Q$1&amp;"|"&amp;$B22,'Data Annex'!$K$1:$K$4779,0),MATCH(Q$2,'Data Annex'!$K$1:$BS$1,0)),"")</f>
        <v>2.2130585479821333E-2</v>
      </c>
      <c r="R22" s="260">
        <f>IFERROR(INDEX('Data Annex'!$K$1:$BS$4779,MATCH(R$1&amp;"|"&amp;$B22,'Data Annex'!$K$1:$K$4779,0),MATCH(R$2,'Data Annex'!$K$1:$BS$1,0)),"")</f>
        <v>2.4031915157635787E-2</v>
      </c>
      <c r="S22" s="261">
        <f>IFERROR(INDEX('Data Annex'!$K$1:$BS$4779,MATCH(S$1&amp;"|"&amp;$B22,'Data Annex'!$K$1:$K$4779,0),MATCH(S$2,'Data Annex'!$K$1:$BS$1,0)),"")</f>
        <v>2.4008353228378049E-2</v>
      </c>
      <c r="T22" s="260">
        <f>IFERROR(INDEX('Data Annex'!$K$1:$BS$4779,MATCH(T$1&amp;"|"&amp;$B22,'Data Annex'!$K$1:$K$4779,0),MATCH(T$2,'Data Annex'!$K$1:$BS$1,0)),"")</f>
        <v>1.6038589205909452E-2</v>
      </c>
      <c r="U22" s="260">
        <f>IFERROR(INDEX('Data Annex'!$K$1:$BS$4779,MATCH(U$1&amp;"|"&amp;$B22,'Data Annex'!$K$1:$K$4779,0),MATCH(U$2,'Data Annex'!$K$1:$BS$1,0)),"")</f>
        <v>1.6556286398146568E-2</v>
      </c>
      <c r="V22" s="261">
        <f>IFERROR(INDEX('Data Annex'!$K$1:$BS$4779,MATCH(V$1&amp;"|"&amp;$B22,'Data Annex'!$K$1:$K$4779,0),MATCH(V$2,'Data Annex'!$K$1:$BS$1,0)),"")</f>
        <v>1.7137065570230172E-2</v>
      </c>
      <c r="W22" s="3"/>
    </row>
    <row r="23" spans="1:23" ht="21" customHeight="1">
      <c r="A23" s="2">
        <v>11</v>
      </c>
      <c r="B23" s="1" t="s">
        <v>20</v>
      </c>
      <c r="D23" s="204" t="s">
        <v>20</v>
      </c>
      <c r="E23" s="256">
        <f>IFERROR(INDEX('Data Annex'!$K$1:$BS$4779,MATCH(E$1&amp;"|"&amp;$B23,'Data Annex'!$K$1:$K$4779,0),MATCH(E$2,'Data Annex'!$K$1:$BS$1,0)),"")</f>
        <v>1.8554387740871908E-2</v>
      </c>
      <c r="F23" s="256">
        <f>IFERROR(INDEX('Data Annex'!$K$1:$BS$4779,MATCH(F$1&amp;"|"&amp;$B23,'Data Annex'!$K$1:$K$4779,0),MATCH(F$2,'Data Annex'!$K$1:$BS$1,0)),"")</f>
        <v>1.9330183140060828E-2</v>
      </c>
      <c r="G23" s="257">
        <f>IFERROR(INDEX('Data Annex'!$K$1:$BS$4779,MATCH(G$1&amp;"|"&amp;$B23,'Data Annex'!$K$1:$K$4779,0),MATCH(G$2,'Data Annex'!$K$1:$BS$1,0)),"")</f>
        <v>1.9425505624976528E-2</v>
      </c>
      <c r="H23" s="190">
        <f>IFERROR(INDEX('Data Annex'!$K$1:$BS$4779,MATCH(H$1&amp;"|"&amp;$B23,'Data Annex'!$K$1:$K$4779,0),MATCH(H$2,'Data Annex'!$K$1:$BS$1,0)),"")</f>
        <v>2.0573330032936703E-2</v>
      </c>
      <c r="I23" s="190">
        <f>IFERROR(INDEX('Data Annex'!$K$1:$BS$4779,MATCH(I$1&amp;"|"&amp;$B23,'Data Annex'!$K$1:$K$4779,0),MATCH(I$2,'Data Annex'!$K$1:$BS$1,0)),"")</f>
        <v>2.068816141381661E-2</v>
      </c>
      <c r="J23" s="191">
        <f>IFERROR(INDEX('Data Annex'!$K$1:$BS$4779,MATCH(J$1&amp;"|"&amp;$B23,'Data Annex'!$K$1:$K$4779,0),MATCH(J$2,'Data Annex'!$K$1:$BS$1,0)),"")</f>
        <v>2.061649983452371E-2</v>
      </c>
      <c r="K23" s="190">
        <f>IFERROR(INDEX('Data Annex'!$K$1:$BS$4779,MATCH(K$1&amp;"|"&amp;$B23,'Data Annex'!$K$1:$K$4779,0),MATCH(K$2,'Data Annex'!$K$1:$BS$1,0)),"")</f>
        <v>2.053046368566647E-2</v>
      </c>
      <c r="L23" s="190">
        <f>IFERROR(INDEX('Data Annex'!$K$1:$BS$4779,MATCH(L$1&amp;"|"&amp;$B23,'Data Annex'!$K$1:$K$4779,0),MATCH(L$2,'Data Annex'!$K$1:$BS$1,0)),"")</f>
        <v>1.9335367535353025E-2</v>
      </c>
      <c r="M23" s="191">
        <f>IFERROR(INDEX('Data Annex'!$K$1:$BS$4779,MATCH(M$1&amp;"|"&amp;$B23,'Data Annex'!$K$1:$K$4779,0),MATCH(M$2,'Data Annex'!$K$1:$BS$1,0)),"")</f>
        <v>1.9144034215533162E-2</v>
      </c>
      <c r="N23" s="190">
        <f>IFERROR(INDEX('Data Annex'!$K$1:$BS$4779,MATCH(N$1&amp;"|"&amp;$B23,'Data Annex'!$K$1:$K$4779,0),MATCH(N$2,'Data Annex'!$K$1:$BS$1,0)),"")</f>
        <v>3.4319353338253582E-2</v>
      </c>
      <c r="O23" s="190">
        <f>IFERROR(INDEX('Data Annex'!$K$1:$BS$4779,MATCH(O$1&amp;"|"&amp;$B23,'Data Annex'!$K$1:$K$4779,0),MATCH(O$2,'Data Annex'!$K$1:$BS$1,0)),"")</f>
        <v>3.6271819886534641E-2</v>
      </c>
      <c r="P23" s="191">
        <f>IFERROR(INDEX('Data Annex'!$K$1:$BS$4779,MATCH(P$1&amp;"|"&amp;$B23,'Data Annex'!$K$1:$K$4779,0),MATCH(P$2,'Data Annex'!$K$1:$BS$1,0)),"")</f>
        <v>3.6345168248803121E-2</v>
      </c>
      <c r="Q23" s="190">
        <f>IFERROR(INDEX('Data Annex'!$K$1:$BS$4779,MATCH(Q$1&amp;"|"&amp;$B23,'Data Annex'!$K$1:$K$4779,0),MATCH(Q$2,'Data Annex'!$K$1:$BS$1,0)),"")</f>
        <v>4.0460452747337304E-2</v>
      </c>
      <c r="R23" s="190">
        <f>IFERROR(INDEX('Data Annex'!$K$1:$BS$4779,MATCH(R$1&amp;"|"&amp;$B23,'Data Annex'!$K$1:$K$4779,0),MATCH(R$2,'Data Annex'!$K$1:$BS$1,0)),"")</f>
        <v>4.2715292848420683E-2</v>
      </c>
      <c r="S23" s="191">
        <f>IFERROR(INDEX('Data Annex'!$K$1:$BS$4779,MATCH(S$1&amp;"|"&amp;$B23,'Data Annex'!$K$1:$K$4779,0),MATCH(S$2,'Data Annex'!$K$1:$BS$1,0)),"")</f>
        <v>4.3716133331885239E-2</v>
      </c>
      <c r="T23" s="190">
        <f>IFERROR(INDEX('Data Annex'!$K$1:$BS$4779,MATCH(T$1&amp;"|"&amp;$B23,'Data Annex'!$K$1:$K$4779,0),MATCH(T$2,'Data Annex'!$K$1:$BS$1,0)),"")</f>
        <v>2.9248046787000017E-2</v>
      </c>
      <c r="U23" s="190">
        <f>IFERROR(INDEX('Data Annex'!$K$1:$BS$4779,MATCH(U$1&amp;"|"&amp;$B23,'Data Annex'!$K$1:$K$4779,0),MATCH(U$2,'Data Annex'!$K$1:$BS$1,0)),"")</f>
        <v>3.0786354153265763E-2</v>
      </c>
      <c r="V23" s="191">
        <f>IFERROR(INDEX('Data Annex'!$K$1:$BS$4779,MATCH(V$1&amp;"|"&amp;$B23,'Data Annex'!$K$1:$K$4779,0),MATCH(V$2,'Data Annex'!$K$1:$BS$1,0)),"")</f>
        <v>3.1607220441939504E-2</v>
      </c>
    </row>
    <row r="24" spans="1:23" ht="21" customHeight="1">
      <c r="A24" s="2">
        <v>13</v>
      </c>
      <c r="B24" s="255" t="s">
        <v>22</v>
      </c>
      <c r="D24" s="204" t="s">
        <v>22</v>
      </c>
      <c r="E24" s="258">
        <f>IFERROR(INDEX('Data Annex'!$K$1:$BS$4779,MATCH(E$1&amp;"|"&amp;$B24,'Data Annex'!$K$1:$K$4779,0),MATCH(E$2,'Data Annex'!$K$1:$BS$1,0)),"")</f>
        <v>4.5840825923288094E-2</v>
      </c>
      <c r="F24" s="258">
        <f>IFERROR(INDEX('Data Annex'!$K$1:$BS$4779,MATCH(F$1&amp;"|"&amp;$B24,'Data Annex'!$K$1:$K$4779,0),MATCH(F$2,'Data Annex'!$K$1:$BS$1,0)),"")</f>
        <v>4.1454414340736927E-2</v>
      </c>
      <c r="G24" s="259">
        <f>IFERROR(INDEX('Data Annex'!$K$1:$BS$4779,MATCH(G$1&amp;"|"&amp;$B24,'Data Annex'!$K$1:$K$4779,0),MATCH(G$2,'Data Annex'!$K$1:$BS$1,0)),"")</f>
        <v>3.3252594136368462E-2</v>
      </c>
      <c r="H24" s="260">
        <f>IFERROR(INDEX('Data Annex'!$K$1:$BS$4779,MATCH(H$1&amp;"|"&amp;$B24,'Data Annex'!$K$1:$K$4779,0),MATCH(H$2,'Data Annex'!$K$1:$BS$1,0)),"")</f>
        <v>9.5287633393058249E-2</v>
      </c>
      <c r="I24" s="260">
        <f>IFERROR(INDEX('Data Annex'!$K$1:$BS$4779,MATCH(I$1&amp;"|"&amp;$B24,'Data Annex'!$K$1:$K$4779,0),MATCH(I$2,'Data Annex'!$K$1:$BS$1,0)),"")</f>
        <v>8.1041124230551514E-2</v>
      </c>
      <c r="J24" s="261">
        <f>IFERROR(INDEX('Data Annex'!$K$1:$BS$4779,MATCH(J$1&amp;"|"&amp;$B24,'Data Annex'!$K$1:$K$4779,0),MATCH(J$2,'Data Annex'!$K$1:$BS$1,0)),"")</f>
        <v>6.4825703982298505E-2</v>
      </c>
      <c r="K24" s="260">
        <f>IFERROR(INDEX('Data Annex'!$K$1:$BS$4779,MATCH(K$1&amp;"|"&amp;$B24,'Data Annex'!$K$1:$K$4779,0),MATCH(K$2,'Data Annex'!$K$1:$BS$1,0)),"")</f>
        <v>8.6273503703203774E-2</v>
      </c>
      <c r="L24" s="260">
        <f>IFERROR(INDEX('Data Annex'!$K$1:$BS$4779,MATCH(L$1&amp;"|"&amp;$B24,'Data Annex'!$K$1:$K$4779,0),MATCH(L$2,'Data Annex'!$K$1:$BS$1,0)),"")</f>
        <v>7.8153236620784494E-2</v>
      </c>
      <c r="M24" s="261">
        <f>IFERROR(INDEX('Data Annex'!$K$1:$BS$4779,MATCH(M$1&amp;"|"&amp;$B24,'Data Annex'!$K$1:$K$4779,0),MATCH(M$2,'Data Annex'!$K$1:$BS$1,0)),"")</f>
        <v>6.2419588624837069E-2</v>
      </c>
      <c r="N24" s="260">
        <f>IFERROR(INDEX('Data Annex'!$K$1:$BS$4779,MATCH(N$1&amp;"|"&amp;$B24,'Data Annex'!$K$1:$K$4779,0),MATCH(N$2,'Data Annex'!$K$1:$BS$1,0)),"")</f>
        <v>6.2945435776184583E-2</v>
      </c>
      <c r="O24" s="260">
        <f>IFERROR(INDEX('Data Annex'!$K$1:$BS$4779,MATCH(O$1&amp;"|"&amp;$B24,'Data Annex'!$K$1:$K$4779,0),MATCH(O$2,'Data Annex'!$K$1:$BS$1,0)),"")</f>
        <v>5.3778744666558069E-2</v>
      </c>
      <c r="P24" s="261">
        <f>IFERROR(INDEX('Data Annex'!$K$1:$BS$4779,MATCH(P$1&amp;"|"&amp;$B24,'Data Annex'!$K$1:$K$4779,0),MATCH(P$2,'Data Annex'!$K$1:$BS$1,0)),"")</f>
        <v>4.2514756324532277E-2</v>
      </c>
      <c r="Q24" s="260">
        <f>IFERROR(INDEX('Data Annex'!$K$1:$BS$4779,MATCH(Q$1&amp;"|"&amp;$B24,'Data Annex'!$K$1:$K$4779,0),MATCH(Q$2,'Data Annex'!$K$1:$BS$1,0)),"")</f>
        <v>0.1072939897709701</v>
      </c>
      <c r="R24" s="260">
        <f>IFERROR(INDEX('Data Annex'!$K$1:$BS$4779,MATCH(R$1&amp;"|"&amp;$B24,'Data Annex'!$K$1:$K$4779,0),MATCH(R$2,'Data Annex'!$K$1:$BS$1,0)),"")</f>
        <v>9.2885920527956148E-2</v>
      </c>
      <c r="S24" s="261">
        <f>IFERROR(INDEX('Data Annex'!$K$1:$BS$4779,MATCH(S$1&amp;"|"&amp;$B24,'Data Annex'!$K$1:$K$4779,0),MATCH(S$2,'Data Annex'!$K$1:$BS$1,0)),"")</f>
        <v>7.0728414391677777E-2</v>
      </c>
      <c r="T24" s="260">
        <f>IFERROR(INDEX('Data Annex'!$K$1:$BS$4779,MATCH(T$1&amp;"|"&amp;$B24,'Data Annex'!$K$1:$K$4779,0),MATCH(T$2,'Data Annex'!$K$1:$BS$1,0)),"")</f>
        <v>0.1177978469547372</v>
      </c>
      <c r="U24" s="260">
        <f>IFERROR(INDEX('Data Annex'!$K$1:$BS$4779,MATCH(U$1&amp;"|"&amp;$B24,'Data Annex'!$K$1:$K$4779,0),MATCH(U$2,'Data Annex'!$K$1:$BS$1,0)),"")</f>
        <v>0.10488644744513746</v>
      </c>
      <c r="V24" s="261">
        <f>IFERROR(INDEX('Data Annex'!$K$1:$BS$4779,MATCH(V$1&amp;"|"&amp;$B24,'Data Annex'!$K$1:$K$4779,0),MATCH(V$2,'Data Annex'!$K$1:$BS$1,0)),"")</f>
        <v>8.7140298328869603E-2</v>
      </c>
    </row>
    <row r="25" spans="1:23" ht="21" customHeight="1">
      <c r="A25" s="7">
        <v>14</v>
      </c>
      <c r="B25" s="1" t="s">
        <v>90</v>
      </c>
      <c r="D25" s="204" t="s">
        <v>90</v>
      </c>
      <c r="E25" s="256">
        <f>IFERROR(INDEX('Data Annex'!$K$1:$BS$4779,MATCH(E$1&amp;"|"&amp;$B25,'Data Annex'!$K$1:$K$4779,0),MATCH(E$2,'Data Annex'!$K$1:$BS$1,0)),"")</f>
        <v>2.2225639625192084E-2</v>
      </c>
      <c r="F25" s="256">
        <f>IFERROR(INDEX('Data Annex'!$K$1:$BS$4779,MATCH(F$1&amp;"|"&amp;$B25,'Data Annex'!$K$1:$K$4779,0),MATCH(F$2,'Data Annex'!$K$1:$BS$1,0)),"")</f>
        <v>1.773151441226457E-2</v>
      </c>
      <c r="G25" s="257">
        <f>IFERROR(INDEX('Data Annex'!$K$1:$BS$4779,MATCH(G$1&amp;"|"&amp;$B25,'Data Annex'!$K$1:$K$4779,0),MATCH(G$2,'Data Annex'!$K$1:$BS$1,0)),"")</f>
        <v>1.8385270068070791E-2</v>
      </c>
      <c r="H25" s="190">
        <f>IFERROR(INDEX('Data Annex'!$K$1:$BS$4779,MATCH(H$1&amp;"|"&amp;$B25,'Data Annex'!$K$1:$K$4779,0),MATCH(H$2,'Data Annex'!$K$1:$BS$1,0)),"")</f>
        <v>4.0299316112850696E-2</v>
      </c>
      <c r="I25" s="190">
        <f>IFERROR(INDEX('Data Annex'!$K$1:$BS$4779,MATCH(I$1&amp;"|"&amp;$B25,'Data Annex'!$K$1:$K$4779,0),MATCH(I$2,'Data Annex'!$K$1:$BS$1,0)),"")</f>
        <v>3.3704466547395305E-2</v>
      </c>
      <c r="J25" s="191">
        <f>IFERROR(INDEX('Data Annex'!$K$1:$BS$4779,MATCH(J$1&amp;"|"&amp;$B25,'Data Annex'!$K$1:$K$4779,0),MATCH(J$2,'Data Annex'!$K$1:$BS$1,0)),"")</f>
        <v>3.2157674377729574E-2</v>
      </c>
      <c r="K25" s="190">
        <f>IFERROR(INDEX('Data Annex'!$K$1:$BS$4779,MATCH(K$1&amp;"|"&amp;$B25,'Data Annex'!$K$1:$K$4779,0),MATCH(K$2,'Data Annex'!$K$1:$BS$1,0)),"")</f>
        <v>2.366930055319497E-2</v>
      </c>
      <c r="L25" s="190">
        <f>IFERROR(INDEX('Data Annex'!$K$1:$BS$4779,MATCH(L$1&amp;"|"&amp;$B25,'Data Annex'!$K$1:$K$4779,0),MATCH(L$2,'Data Annex'!$K$1:$BS$1,0)),"")</f>
        <v>1.8058620990748286E-2</v>
      </c>
      <c r="M25" s="191">
        <f>IFERROR(INDEX('Data Annex'!$K$1:$BS$4779,MATCH(M$1&amp;"|"&amp;$B25,'Data Annex'!$K$1:$K$4779,0),MATCH(M$2,'Data Annex'!$K$1:$BS$1,0)),"")</f>
        <v>1.679227699364514E-2</v>
      </c>
      <c r="N25" s="190">
        <f>IFERROR(INDEX('Data Annex'!$K$1:$BS$4779,MATCH(N$1&amp;"|"&amp;$B25,'Data Annex'!$K$1:$K$4779,0),MATCH(N$2,'Data Annex'!$K$1:$BS$1,0)),"")</f>
        <v>4.3570613215048827E-2</v>
      </c>
      <c r="O25" s="190">
        <f>IFERROR(INDEX('Data Annex'!$K$1:$BS$4779,MATCH(O$1&amp;"|"&amp;$B25,'Data Annex'!$K$1:$K$4779,0),MATCH(O$2,'Data Annex'!$K$1:$BS$1,0)),"")</f>
        <v>2.9342307832132142E-2</v>
      </c>
      <c r="P25" s="191">
        <f>IFERROR(INDEX('Data Annex'!$K$1:$BS$4779,MATCH(P$1&amp;"|"&amp;$B25,'Data Annex'!$K$1:$K$4779,0),MATCH(P$2,'Data Annex'!$K$1:$BS$1,0)),"")</f>
        <v>3.1729660763805984E-2</v>
      </c>
      <c r="Q25" s="190">
        <f>IFERROR(INDEX('Data Annex'!$K$1:$BS$4779,MATCH(Q$1&amp;"|"&amp;$B25,'Data Annex'!$K$1:$K$4779,0),MATCH(Q$2,'Data Annex'!$K$1:$BS$1,0)),"")</f>
        <v>6.5176676047960569E-2</v>
      </c>
      <c r="R25" s="190">
        <f>IFERROR(INDEX('Data Annex'!$K$1:$BS$4779,MATCH(R$1&amp;"|"&amp;$B25,'Data Annex'!$K$1:$K$4779,0),MATCH(R$2,'Data Annex'!$K$1:$BS$1,0)),"")</f>
        <v>4.8796871223718945E-2</v>
      </c>
      <c r="S25" s="191">
        <f>IFERROR(INDEX('Data Annex'!$K$1:$BS$4779,MATCH(S$1&amp;"|"&amp;$B25,'Data Annex'!$K$1:$K$4779,0),MATCH(S$2,'Data Annex'!$K$1:$BS$1,0)),"")</f>
        <v>5.3586041026575992E-2</v>
      </c>
      <c r="T25" s="190">
        <f>IFERROR(INDEX('Data Annex'!$K$1:$BS$4779,MATCH(T$1&amp;"|"&amp;$B25,'Data Annex'!$K$1:$K$4779,0),MATCH(T$2,'Data Annex'!$K$1:$BS$1,0)),"")</f>
        <v>5.1878479779736295E-2</v>
      </c>
      <c r="U25" s="190">
        <f>IFERROR(INDEX('Data Annex'!$K$1:$BS$4779,MATCH(U$1&amp;"|"&amp;$B25,'Data Annex'!$K$1:$K$4779,0),MATCH(U$2,'Data Annex'!$K$1:$BS$1,0)),"")</f>
        <v>3.840922145502032E-2</v>
      </c>
      <c r="V25" s="191">
        <f>IFERROR(INDEX('Data Annex'!$K$1:$BS$4779,MATCH(V$1&amp;"|"&amp;$B25,'Data Annex'!$K$1:$K$4779,0),MATCH(V$2,'Data Annex'!$K$1:$BS$1,0)),"")</f>
        <v>4.1392667336036811E-2</v>
      </c>
    </row>
    <row r="26" spans="1:23" ht="21" customHeight="1">
      <c r="A26" s="2">
        <v>15</v>
      </c>
      <c r="B26" s="1" t="s">
        <v>23</v>
      </c>
      <c r="D26" s="204" t="s">
        <v>23</v>
      </c>
      <c r="E26" s="258">
        <f>IFERROR(INDEX('Data Annex'!$K$1:$BS$4779,MATCH(E$1&amp;"|"&amp;$B26,'Data Annex'!$K$1:$K$4779,0),MATCH(E$2,'Data Annex'!$K$1:$BS$1,0)),"")</f>
        <v>3.4592519223520718E-2</v>
      </c>
      <c r="F26" s="258">
        <f>IFERROR(INDEX('Data Annex'!$K$1:$BS$4779,MATCH(F$1&amp;"|"&amp;$B26,'Data Annex'!$K$1:$K$4779,0),MATCH(F$2,'Data Annex'!$K$1:$BS$1,0)),"")</f>
        <v>3.0865851509815436E-2</v>
      </c>
      <c r="G26" s="259">
        <f>IFERROR(INDEX('Data Annex'!$K$1:$BS$4779,MATCH(G$1&amp;"|"&amp;$B26,'Data Annex'!$K$1:$K$4779,0),MATCH(G$2,'Data Annex'!$K$1:$BS$1,0)),"")</f>
        <v>2.9503802011398728E-2</v>
      </c>
      <c r="H26" s="260">
        <f>IFERROR(INDEX('Data Annex'!$K$1:$BS$4779,MATCH(H$1&amp;"|"&amp;$B26,'Data Annex'!$K$1:$K$4779,0),MATCH(H$2,'Data Annex'!$K$1:$BS$1,0)),"")</f>
        <v>6.7428877242176527E-2</v>
      </c>
      <c r="I26" s="260">
        <f>IFERROR(INDEX('Data Annex'!$K$1:$BS$4779,MATCH(I$1&amp;"|"&amp;$B26,'Data Annex'!$K$1:$K$4779,0),MATCH(I$2,'Data Annex'!$K$1:$BS$1,0)),"")</f>
        <v>5.207170313320536E-2</v>
      </c>
      <c r="J26" s="261">
        <f>IFERROR(INDEX('Data Annex'!$K$1:$BS$4779,MATCH(J$1&amp;"|"&amp;$B26,'Data Annex'!$K$1:$K$4779,0),MATCH(J$2,'Data Annex'!$K$1:$BS$1,0)),"")</f>
        <v>4.8898289203378999E-2</v>
      </c>
      <c r="K26" s="260">
        <f>IFERROR(INDEX('Data Annex'!$K$1:$BS$4779,MATCH(K$1&amp;"|"&amp;$B26,'Data Annex'!$K$1:$K$4779,0),MATCH(K$2,'Data Annex'!$K$1:$BS$1,0)),"")</f>
        <v>4.4382146631898621E-2</v>
      </c>
      <c r="L26" s="260">
        <f>IFERROR(INDEX('Data Annex'!$K$1:$BS$4779,MATCH(L$1&amp;"|"&amp;$B26,'Data Annex'!$K$1:$K$4779,0),MATCH(L$2,'Data Annex'!$K$1:$BS$1,0)),"")</f>
        <v>3.1529114565240692E-2</v>
      </c>
      <c r="M26" s="261">
        <f>IFERROR(INDEX('Data Annex'!$K$1:$BS$4779,MATCH(M$1&amp;"|"&amp;$B26,'Data Annex'!$K$1:$K$4779,0),MATCH(M$2,'Data Annex'!$K$1:$BS$1,0)),"")</f>
        <v>2.89921682288522E-2</v>
      </c>
      <c r="N26" s="260">
        <f>IFERROR(INDEX('Data Annex'!$K$1:$BS$4779,MATCH(N$1&amp;"|"&amp;$B26,'Data Annex'!$K$1:$K$4779,0),MATCH(N$2,'Data Annex'!$K$1:$BS$1,0)),"")</f>
        <v>3.7145098465435865E-2</v>
      </c>
      <c r="O26" s="260">
        <f>IFERROR(INDEX('Data Annex'!$K$1:$BS$4779,MATCH(O$1&amp;"|"&amp;$B26,'Data Annex'!$K$1:$K$4779,0),MATCH(O$2,'Data Annex'!$K$1:$BS$1,0)),"")</f>
        <v>4.0515880129896487E-2</v>
      </c>
      <c r="P26" s="261">
        <f>IFERROR(INDEX('Data Annex'!$K$1:$BS$4779,MATCH(P$1&amp;"|"&amp;$B26,'Data Annex'!$K$1:$K$4779,0),MATCH(P$2,'Data Annex'!$K$1:$BS$1,0)),"")</f>
        <v>4.1664764394629197E-2</v>
      </c>
      <c r="Q26" s="260">
        <f>IFERROR(INDEX('Data Annex'!$K$1:$BS$4779,MATCH(Q$1&amp;"|"&amp;$B26,'Data Annex'!$K$1:$K$4779,0),MATCH(Q$2,'Data Annex'!$K$1:$BS$1,0)),"")</f>
        <v>4.8189645804629727E-2</v>
      </c>
      <c r="R26" s="260">
        <f>IFERROR(INDEX('Data Annex'!$K$1:$BS$4779,MATCH(R$1&amp;"|"&amp;$B26,'Data Annex'!$K$1:$K$4779,0),MATCH(R$2,'Data Annex'!$K$1:$BS$1,0)),"")</f>
        <v>5.1559497410223545E-2</v>
      </c>
      <c r="S26" s="261">
        <f>IFERROR(INDEX('Data Annex'!$K$1:$BS$4779,MATCH(S$1&amp;"|"&amp;$B26,'Data Annex'!$K$1:$K$4779,0),MATCH(S$2,'Data Annex'!$K$1:$BS$1,0)),"")</f>
        <v>4.7855083698231889E-2</v>
      </c>
      <c r="T26" s="260">
        <f>IFERROR(INDEX('Data Annex'!$K$1:$BS$4779,MATCH(T$1&amp;"|"&amp;$B26,'Data Annex'!$K$1:$K$4779,0),MATCH(T$2,'Data Annex'!$K$1:$BS$1,0)),"")</f>
        <v>3.6115176728263865E-2</v>
      </c>
      <c r="U26" s="260">
        <f>IFERROR(INDEX('Data Annex'!$K$1:$BS$4779,MATCH(U$1&amp;"|"&amp;$B26,'Data Annex'!$K$1:$K$4779,0),MATCH(U$2,'Data Annex'!$K$1:$BS$1,0)),"")</f>
        <v>4.7472146299116398E-2</v>
      </c>
      <c r="V26" s="261">
        <f>IFERROR(INDEX('Data Annex'!$K$1:$BS$4779,MATCH(V$1&amp;"|"&amp;$B26,'Data Annex'!$K$1:$K$4779,0),MATCH(V$2,'Data Annex'!$K$1:$BS$1,0)),"")</f>
        <v>4.9455907097597306E-2</v>
      </c>
    </row>
    <row r="27" spans="1:23" ht="21" customHeight="1">
      <c r="A27" s="10">
        <v>16</v>
      </c>
      <c r="B27" s="1" t="s">
        <v>24</v>
      </c>
      <c r="D27" s="204" t="s">
        <v>24</v>
      </c>
      <c r="E27" s="256">
        <f>IFERROR(INDEX('Data Annex'!$K$1:$BS$4779,MATCH(E$1&amp;"|"&amp;$B27,'Data Annex'!$K$1:$K$4779,0),MATCH(E$2,'Data Annex'!$K$1:$BS$1,0)),"")</f>
        <v>1.7853469376205394E-2</v>
      </c>
      <c r="F27" s="256">
        <f>IFERROR(INDEX('Data Annex'!$K$1:$BS$4779,MATCH(F$1&amp;"|"&amp;$B27,'Data Annex'!$K$1:$K$4779,0),MATCH(F$2,'Data Annex'!$K$1:$BS$1,0)),"")</f>
        <v>1.8392048613099801E-2</v>
      </c>
      <c r="G27" s="257">
        <f>IFERROR(INDEX('Data Annex'!$K$1:$BS$4779,MATCH(G$1&amp;"|"&amp;$B27,'Data Annex'!$K$1:$K$4779,0),MATCH(G$2,'Data Annex'!$K$1:$BS$1,0)),"")</f>
        <v>1.5497796152803852E-2</v>
      </c>
      <c r="H27" s="190">
        <f>IFERROR(INDEX('Data Annex'!$K$1:$BS$4779,MATCH(H$1&amp;"|"&amp;$B27,'Data Annex'!$K$1:$K$4779,0),MATCH(H$2,'Data Annex'!$K$1:$BS$1,0)),"")</f>
        <v>2.0925915790591304E-2</v>
      </c>
      <c r="I27" s="190">
        <f>IFERROR(INDEX('Data Annex'!$K$1:$BS$4779,MATCH(I$1&amp;"|"&amp;$B27,'Data Annex'!$K$1:$K$4779,0),MATCH(I$2,'Data Annex'!$K$1:$BS$1,0)),"")</f>
        <v>2.3576480791956296E-2</v>
      </c>
      <c r="J27" s="191">
        <f>IFERROR(INDEX('Data Annex'!$K$1:$BS$4779,MATCH(J$1&amp;"|"&amp;$B27,'Data Annex'!$K$1:$K$4779,0),MATCH(J$2,'Data Annex'!$K$1:$BS$1,0)),"")</f>
        <v>2.1608832851424793E-2</v>
      </c>
      <c r="K27" s="190">
        <f>IFERROR(INDEX('Data Annex'!$K$1:$BS$4779,MATCH(K$1&amp;"|"&amp;$B27,'Data Annex'!$K$1:$K$4779,0),MATCH(K$2,'Data Annex'!$K$1:$BS$1,0)),"")</f>
        <v>1.6050476013177495E-2</v>
      </c>
      <c r="L27" s="190">
        <f>IFERROR(INDEX('Data Annex'!$K$1:$BS$4779,MATCH(L$1&amp;"|"&amp;$B27,'Data Annex'!$K$1:$K$4779,0),MATCH(L$2,'Data Annex'!$K$1:$BS$1,0)),"")</f>
        <v>1.9885130647882457E-2</v>
      </c>
      <c r="M27" s="191">
        <f>IFERROR(INDEX('Data Annex'!$K$1:$BS$4779,MATCH(M$1&amp;"|"&amp;$B27,'Data Annex'!$K$1:$K$4779,0),MATCH(M$2,'Data Annex'!$K$1:$BS$1,0)),"")</f>
        <v>1.9371300492650598E-2</v>
      </c>
      <c r="N27" s="190">
        <f>IFERROR(INDEX('Data Annex'!$K$1:$BS$4779,MATCH(N$1&amp;"|"&amp;$B27,'Data Annex'!$K$1:$K$4779,0),MATCH(N$2,'Data Annex'!$K$1:$BS$1,0)),"")</f>
        <v>4.7858204997275597E-2</v>
      </c>
      <c r="O27" s="190">
        <f>IFERROR(INDEX('Data Annex'!$K$1:$BS$4779,MATCH(O$1&amp;"|"&amp;$B27,'Data Annex'!$K$1:$K$4779,0),MATCH(O$2,'Data Annex'!$K$1:$BS$1,0)),"")</f>
        <v>4.3058042757661272E-2</v>
      </c>
      <c r="P27" s="191">
        <f>IFERROR(INDEX('Data Annex'!$K$1:$BS$4779,MATCH(P$1&amp;"|"&amp;$B27,'Data Annex'!$K$1:$K$4779,0),MATCH(P$2,'Data Annex'!$K$1:$BS$1,0)),"")</f>
        <v>3.6547310329326531E-2</v>
      </c>
      <c r="Q27" s="190">
        <f>IFERROR(INDEX('Data Annex'!$K$1:$BS$4779,MATCH(Q$1&amp;"|"&amp;$B27,'Data Annex'!$K$1:$K$4779,0),MATCH(Q$2,'Data Annex'!$K$1:$BS$1,0)),"")</f>
        <v>6.8999269989105258E-2</v>
      </c>
      <c r="R27" s="190">
        <f>IFERROR(INDEX('Data Annex'!$K$1:$BS$4779,MATCH(R$1&amp;"|"&amp;$B27,'Data Annex'!$K$1:$K$4779,0),MATCH(R$2,'Data Annex'!$K$1:$BS$1,0)),"")</f>
        <v>6.9572668717587424E-2</v>
      </c>
      <c r="S27" s="191">
        <f>IFERROR(INDEX('Data Annex'!$K$1:$BS$4779,MATCH(S$1&amp;"|"&amp;$B27,'Data Annex'!$K$1:$K$4779,0),MATCH(S$2,'Data Annex'!$K$1:$BS$1,0)),"")</f>
        <v>6.2626996767389906E-2</v>
      </c>
      <c r="T27" s="190">
        <f>IFERROR(INDEX('Data Annex'!$K$1:$BS$4779,MATCH(T$1&amp;"|"&amp;$B27,'Data Annex'!$K$1:$K$4779,0),MATCH(T$2,'Data Annex'!$K$1:$BS$1,0)),"")</f>
        <v>7.2257361567253972E-2</v>
      </c>
      <c r="U27" s="190">
        <f>IFERROR(INDEX('Data Annex'!$K$1:$BS$4779,MATCH(U$1&amp;"|"&amp;$B27,'Data Annex'!$K$1:$K$4779,0),MATCH(U$2,'Data Annex'!$K$1:$BS$1,0)),"")</f>
        <v>7.0055565542716566E-2</v>
      </c>
      <c r="V27" s="191">
        <f>IFERROR(INDEX('Data Annex'!$K$1:$BS$4779,MATCH(V$1&amp;"|"&amp;$B27,'Data Annex'!$K$1:$K$4779,0),MATCH(V$2,'Data Annex'!$K$1:$BS$1,0)),"")</f>
        <v>6.4546400940349663E-2</v>
      </c>
    </row>
    <row r="28" spans="1:23" ht="21" customHeight="1">
      <c r="A28" s="10">
        <v>17</v>
      </c>
      <c r="B28" s="1" t="s">
        <v>1386</v>
      </c>
      <c r="D28" s="204" t="s">
        <v>1386</v>
      </c>
      <c r="E28" s="258">
        <f>IFERROR(INDEX('Data Annex'!$K$1:$BS$4779,MATCH(E$1&amp;"|"&amp;$B28,'Data Annex'!$K$1:$K$4779,0),MATCH(E$2,'Data Annex'!$K$1:$BS$1,0)),"")</f>
        <v>1.2797677101043115E-2</v>
      </c>
      <c r="F28" s="258">
        <f>IFERROR(INDEX('Data Annex'!$K$1:$BS$4779,MATCH(F$1&amp;"|"&amp;$B28,'Data Annex'!$K$1:$K$4779,0),MATCH(F$2,'Data Annex'!$K$1:$BS$1,0)),"")</f>
        <v>1.3607759549561772E-2</v>
      </c>
      <c r="G28" s="259">
        <f>IFERROR(INDEX('Data Annex'!$K$1:$BS$4779,MATCH(G$1&amp;"|"&amp;$B28,'Data Annex'!$K$1:$K$4779,0),MATCH(G$2,'Data Annex'!$K$1:$BS$1,0)),"")</f>
        <v>1.4527768997319022E-2</v>
      </c>
      <c r="H28" s="260">
        <f>IFERROR(INDEX('Data Annex'!$K$1:$BS$4779,MATCH(H$1&amp;"|"&amp;$B28,'Data Annex'!$K$1:$K$4779,0),MATCH(H$2,'Data Annex'!$K$1:$BS$1,0)),"")</f>
        <v>7.0770067826134483E-3</v>
      </c>
      <c r="I28" s="260">
        <f>IFERROR(INDEX('Data Annex'!$K$1:$BS$4779,MATCH(I$1&amp;"|"&amp;$B28,'Data Annex'!$K$1:$K$4779,0),MATCH(I$2,'Data Annex'!$K$1:$BS$1,0)),"")</f>
        <v>8.4568202211782618E-3</v>
      </c>
      <c r="J28" s="261">
        <f>IFERROR(INDEX('Data Annex'!$K$1:$BS$4779,MATCH(J$1&amp;"|"&amp;$B28,'Data Annex'!$K$1:$K$4779,0),MATCH(J$2,'Data Annex'!$K$1:$BS$1,0)),"")</f>
        <v>9.8156392305478891E-3</v>
      </c>
      <c r="K28" s="260">
        <f>IFERROR(INDEX('Data Annex'!$K$1:$BS$4779,MATCH(K$1&amp;"|"&amp;$B28,'Data Annex'!$K$1:$K$4779,0),MATCH(K$2,'Data Annex'!$K$1:$BS$1,0)),"")</f>
        <v>5.7603791227991592E-3</v>
      </c>
      <c r="L28" s="260">
        <f>IFERROR(INDEX('Data Annex'!$K$1:$BS$4779,MATCH(L$1&amp;"|"&amp;$B28,'Data Annex'!$K$1:$K$4779,0),MATCH(L$2,'Data Annex'!$K$1:$BS$1,0)),"")</f>
        <v>7.0257062387300588E-3</v>
      </c>
      <c r="M28" s="261">
        <f>IFERROR(INDEX('Data Annex'!$K$1:$BS$4779,MATCH(M$1&amp;"|"&amp;$B28,'Data Annex'!$K$1:$K$4779,0),MATCH(M$2,'Data Annex'!$K$1:$BS$1,0)),"")</f>
        <v>7.8688892342940672E-3</v>
      </c>
      <c r="N28" s="260">
        <f>IFERROR(INDEX('Data Annex'!$K$1:$BS$4779,MATCH(N$1&amp;"|"&amp;$B28,'Data Annex'!$K$1:$K$4779,0),MATCH(N$2,'Data Annex'!$K$1:$BS$1,0)),"")</f>
        <v>2.2800176497877082E-2</v>
      </c>
      <c r="O28" s="260">
        <f>IFERROR(INDEX('Data Annex'!$K$1:$BS$4779,MATCH(O$1&amp;"|"&amp;$B28,'Data Annex'!$K$1:$K$4779,0),MATCH(O$2,'Data Annex'!$K$1:$BS$1,0)),"")</f>
        <v>2.3960060007092023E-2</v>
      </c>
      <c r="P28" s="261">
        <f>IFERROR(INDEX('Data Annex'!$K$1:$BS$4779,MATCH(P$1&amp;"|"&amp;$B28,'Data Annex'!$K$1:$K$4779,0),MATCH(P$2,'Data Annex'!$K$1:$BS$1,0)),"")</f>
        <v>2.3795264992344668E-2</v>
      </c>
      <c r="Q28" s="260">
        <f>IFERROR(INDEX('Data Annex'!$K$1:$BS$4779,MATCH(Q$1&amp;"|"&amp;$B28,'Data Annex'!$K$1:$K$4779,0),MATCH(Q$2,'Data Annex'!$K$1:$BS$1,0)),"")</f>
        <v>4.0583690113487517E-2</v>
      </c>
      <c r="R28" s="260">
        <f>IFERROR(INDEX('Data Annex'!$K$1:$BS$4779,MATCH(R$1&amp;"|"&amp;$B28,'Data Annex'!$K$1:$K$4779,0),MATCH(R$2,'Data Annex'!$K$1:$BS$1,0)),"")</f>
        <v>4.071872565330921E-2</v>
      </c>
      <c r="S28" s="261">
        <f>IFERROR(INDEX('Data Annex'!$K$1:$BS$4779,MATCH(S$1&amp;"|"&amp;$B28,'Data Annex'!$K$1:$K$4779,0),MATCH(S$2,'Data Annex'!$K$1:$BS$1,0)),"")</f>
        <v>4.106832982023996E-2</v>
      </c>
      <c r="T28" s="260">
        <f>IFERROR(INDEX('Data Annex'!$K$1:$BS$4779,MATCH(T$1&amp;"|"&amp;$B28,'Data Annex'!$K$1:$K$4779,0),MATCH(T$2,'Data Annex'!$K$1:$BS$1,0)),"")</f>
        <v>2.1273069441470512E-2</v>
      </c>
      <c r="U28" s="260">
        <f>IFERROR(INDEX('Data Annex'!$K$1:$BS$4779,MATCH(U$1&amp;"|"&amp;$B28,'Data Annex'!$K$1:$K$4779,0),MATCH(U$2,'Data Annex'!$K$1:$BS$1,0)),"")</f>
        <v>1.9579672976121155E-2</v>
      </c>
      <c r="V28" s="261">
        <f>IFERROR(INDEX('Data Annex'!$K$1:$BS$4779,MATCH(V$1&amp;"|"&amp;$B28,'Data Annex'!$K$1:$K$4779,0),MATCH(V$2,'Data Annex'!$K$1:$BS$1,0)),"")</f>
        <v>1.9410049360682524E-2</v>
      </c>
    </row>
    <row r="29" spans="1:23" ht="21" customHeight="1">
      <c r="A29" s="10">
        <v>18</v>
      </c>
      <c r="B29" s="1" t="s">
        <v>25</v>
      </c>
      <c r="D29" s="204" t="s">
        <v>25</v>
      </c>
      <c r="E29" s="256">
        <f>IFERROR(INDEX('Data Annex'!$K$1:$BS$4779,MATCH(E$1&amp;"|"&amp;$B29,'Data Annex'!$K$1:$K$4779,0),MATCH(E$2,'Data Annex'!$K$1:$BS$1,0)),"")</f>
        <v>2.4506181870457989E-2</v>
      </c>
      <c r="F29" s="256">
        <f>IFERROR(INDEX('Data Annex'!$K$1:$BS$4779,MATCH(F$1&amp;"|"&amp;$B29,'Data Annex'!$K$1:$K$4779,0),MATCH(F$2,'Data Annex'!$K$1:$BS$1,0)),"")</f>
        <v>2.3979505182116174E-2</v>
      </c>
      <c r="G29" s="257">
        <f>IFERROR(INDEX('Data Annex'!$K$1:$BS$4779,MATCH(G$1&amp;"|"&amp;$B29,'Data Annex'!$K$1:$K$4779,0),MATCH(G$2,'Data Annex'!$K$1:$BS$1,0)),"")</f>
        <v>2.35259152690829E-2</v>
      </c>
      <c r="H29" s="190">
        <f>IFERROR(INDEX('Data Annex'!$K$1:$BS$4779,MATCH(H$1&amp;"|"&amp;$B29,'Data Annex'!$K$1:$K$4779,0),MATCH(H$2,'Data Annex'!$K$1:$BS$1,0)),"")</f>
        <v>2.3223956769525215E-2</v>
      </c>
      <c r="I29" s="190">
        <f>IFERROR(INDEX('Data Annex'!$K$1:$BS$4779,MATCH(I$1&amp;"|"&amp;$B29,'Data Annex'!$K$1:$K$4779,0),MATCH(I$2,'Data Annex'!$K$1:$BS$1,0)),"")</f>
        <v>2.2645724480694521E-2</v>
      </c>
      <c r="J29" s="191">
        <f>IFERROR(INDEX('Data Annex'!$K$1:$BS$4779,MATCH(J$1&amp;"|"&amp;$B29,'Data Annex'!$K$1:$K$4779,0),MATCH(J$2,'Data Annex'!$K$1:$BS$1,0)),"")</f>
        <v>2.202461422335272E-2</v>
      </c>
      <c r="K29" s="190">
        <f>IFERROR(INDEX('Data Annex'!$K$1:$BS$4779,MATCH(K$1&amp;"|"&amp;$B29,'Data Annex'!$K$1:$K$4779,0),MATCH(K$2,'Data Annex'!$K$1:$BS$1,0)),"")</f>
        <v>1.5818766952694286E-2</v>
      </c>
      <c r="L29" s="190">
        <f>IFERROR(INDEX('Data Annex'!$K$1:$BS$4779,MATCH(L$1&amp;"|"&amp;$B29,'Data Annex'!$K$1:$K$4779,0),MATCH(L$2,'Data Annex'!$K$1:$BS$1,0)),"")</f>
        <v>1.5338890843025E-2</v>
      </c>
      <c r="M29" s="191">
        <f>IFERROR(INDEX('Data Annex'!$K$1:$BS$4779,MATCH(M$1&amp;"|"&amp;$B29,'Data Annex'!$K$1:$K$4779,0),MATCH(M$2,'Data Annex'!$K$1:$BS$1,0)),"")</f>
        <v>1.4932915905971017E-2</v>
      </c>
      <c r="N29" s="190">
        <f>IFERROR(INDEX('Data Annex'!$K$1:$BS$4779,MATCH(N$1&amp;"|"&amp;$B29,'Data Annex'!$K$1:$K$4779,0),MATCH(N$2,'Data Annex'!$K$1:$BS$1,0)),"")</f>
        <v>4.1166015430124867E-2</v>
      </c>
      <c r="O29" s="190">
        <f>IFERROR(INDEX('Data Annex'!$K$1:$BS$4779,MATCH(O$1&amp;"|"&amp;$B29,'Data Annex'!$K$1:$K$4779,0),MATCH(O$2,'Data Annex'!$K$1:$BS$1,0)),"")</f>
        <v>3.9923368110239082E-2</v>
      </c>
      <c r="P29" s="191">
        <f>IFERROR(INDEX('Data Annex'!$K$1:$BS$4779,MATCH(P$1&amp;"|"&amp;$B29,'Data Annex'!$K$1:$K$4779,0),MATCH(P$2,'Data Annex'!$K$1:$BS$1,0)),"")</f>
        <v>3.86662853115919E-2</v>
      </c>
      <c r="Q29" s="190">
        <f>IFERROR(INDEX('Data Annex'!$K$1:$BS$4779,MATCH(Q$1&amp;"|"&amp;$B29,'Data Annex'!$K$1:$K$4779,0),MATCH(Q$2,'Data Annex'!$K$1:$BS$1,0)),"")</f>
        <v>5.7538439807717071E-2</v>
      </c>
      <c r="R29" s="190">
        <f>IFERROR(INDEX('Data Annex'!$K$1:$BS$4779,MATCH(R$1&amp;"|"&amp;$B29,'Data Annex'!$K$1:$K$4779,0),MATCH(R$2,'Data Annex'!$K$1:$BS$1,0)),"")</f>
        <v>5.6854262982305864E-2</v>
      </c>
      <c r="S29" s="191">
        <f>IFERROR(INDEX('Data Annex'!$K$1:$BS$4779,MATCH(S$1&amp;"|"&amp;$B29,'Data Annex'!$K$1:$K$4779,0),MATCH(S$2,'Data Annex'!$K$1:$BS$1,0)),"")</f>
        <v>5.6105913083744845E-2</v>
      </c>
      <c r="T29" s="190">
        <f>IFERROR(INDEX('Data Annex'!$K$1:$BS$4779,MATCH(T$1&amp;"|"&amp;$B29,'Data Annex'!$K$1:$K$4779,0),MATCH(T$2,'Data Annex'!$K$1:$BS$1,0)),"")</f>
        <v>7.5917110306956498E-2</v>
      </c>
      <c r="U29" s="190">
        <f>IFERROR(INDEX('Data Annex'!$K$1:$BS$4779,MATCH(U$1&amp;"|"&amp;$B29,'Data Annex'!$K$1:$K$4779,0),MATCH(U$2,'Data Annex'!$K$1:$BS$1,0)),"")</f>
        <v>6.9030327204383041E-2</v>
      </c>
      <c r="V29" s="191">
        <f>IFERROR(INDEX('Data Annex'!$K$1:$BS$4779,MATCH(V$1&amp;"|"&amp;$B29,'Data Annex'!$K$1:$K$4779,0),MATCH(V$2,'Data Annex'!$K$1:$BS$1,0)),"")</f>
        <v>6.4599902839903411E-2</v>
      </c>
    </row>
    <row r="30" spans="1:23" ht="21" customHeight="1">
      <c r="A30" s="10"/>
      <c r="B30" s="1" t="s">
        <v>5610</v>
      </c>
      <c r="D30" s="204" t="s">
        <v>5610</v>
      </c>
      <c r="E30" s="258">
        <f>IFERROR(INDEX('Data Annex'!$K$1:$BS$4779,MATCH(E$1&amp;"|"&amp;$B30,'Data Annex'!$K$1:$K$4779,0),MATCH(E$2,'Data Annex'!$K$1:$BS$1,0)),"")</f>
        <v>4.2593409370967296E-3</v>
      </c>
      <c r="F30" s="258">
        <f>IFERROR(INDEX('Data Annex'!$K$1:$BS$4779,MATCH(F$1&amp;"|"&amp;$B30,'Data Annex'!$K$1:$K$4779,0),MATCH(F$2,'Data Annex'!$K$1:$BS$1,0)),"")</f>
        <v>4.304940017167789E-3</v>
      </c>
      <c r="G30" s="259">
        <f>IFERROR(INDEX('Data Annex'!$K$1:$BS$4779,MATCH(G$1&amp;"|"&amp;$B30,'Data Annex'!$K$1:$K$4779,0),MATCH(G$2,'Data Annex'!$K$1:$BS$1,0)),"")</f>
        <v>3.8948558155580638E-3</v>
      </c>
      <c r="H30" s="260">
        <f>IFERROR(INDEX('Data Annex'!$K$1:$BS$4779,MATCH(H$1&amp;"|"&amp;$B30,'Data Annex'!$K$1:$K$4779,0),MATCH(H$2,'Data Annex'!$K$1:$BS$1,0)),"")</f>
        <v>4.9001574852068491E-3</v>
      </c>
      <c r="I30" s="260">
        <f>IFERROR(INDEX('Data Annex'!$K$1:$BS$4779,MATCH(I$1&amp;"|"&amp;$B30,'Data Annex'!$K$1:$K$4779,0),MATCH(I$2,'Data Annex'!$K$1:$BS$1,0)),"")</f>
        <v>7.5062326085646221E-3</v>
      </c>
      <c r="J30" s="261">
        <f>IFERROR(INDEX('Data Annex'!$K$1:$BS$4779,MATCH(J$1&amp;"|"&amp;$B30,'Data Annex'!$K$1:$K$4779,0),MATCH(J$2,'Data Annex'!$K$1:$BS$1,0)),"")</f>
        <v>6.2073155284056662E-3</v>
      </c>
      <c r="K30" s="260">
        <f>IFERROR(INDEX('Data Annex'!$K$1:$BS$4779,MATCH(K$1&amp;"|"&amp;$B30,'Data Annex'!$K$1:$K$4779,0),MATCH(K$2,'Data Annex'!$K$1:$BS$1,0)),"")</f>
        <v>3.5819090301135639E-3</v>
      </c>
      <c r="L30" s="260">
        <f>IFERROR(INDEX('Data Annex'!$K$1:$BS$4779,MATCH(L$1&amp;"|"&amp;$B30,'Data Annex'!$K$1:$K$4779,0),MATCH(L$2,'Data Annex'!$K$1:$BS$1,0)),"")</f>
        <v>7.6649086814860228E-3</v>
      </c>
      <c r="M30" s="261">
        <f>IFERROR(INDEX('Data Annex'!$K$1:$BS$4779,MATCH(M$1&amp;"|"&amp;$B30,'Data Annex'!$K$1:$K$4779,0),MATCH(M$2,'Data Annex'!$K$1:$BS$1,0)),"")</f>
        <v>6.1591160494073255E-3</v>
      </c>
      <c r="N30" s="260">
        <f>IFERROR(INDEX('Data Annex'!$K$1:$BS$4779,MATCH(N$1&amp;"|"&amp;$B30,'Data Annex'!$K$1:$K$4779,0),MATCH(N$2,'Data Annex'!$K$1:$BS$1,0)),"")</f>
        <v>1.2684600155754228E-2</v>
      </c>
      <c r="O30" s="260">
        <f>IFERROR(INDEX('Data Annex'!$K$1:$BS$4779,MATCH(O$1&amp;"|"&amp;$B30,'Data Annex'!$K$1:$K$4779,0),MATCH(O$2,'Data Annex'!$K$1:$BS$1,0)),"")</f>
        <v>1.2892191970197028E-2</v>
      </c>
      <c r="P30" s="261">
        <f>IFERROR(INDEX('Data Annex'!$K$1:$BS$4779,MATCH(P$1&amp;"|"&amp;$B30,'Data Annex'!$K$1:$K$4779,0),MATCH(P$2,'Data Annex'!$K$1:$BS$1,0)),"")</f>
        <v>1.1496094393338017E-2</v>
      </c>
      <c r="Q30" s="260">
        <f>IFERROR(INDEX('Data Annex'!$K$1:$BS$4779,MATCH(Q$1&amp;"|"&amp;$B30,'Data Annex'!$K$1:$K$4779,0),MATCH(Q$2,'Data Annex'!$K$1:$BS$1,0)),"")</f>
        <v>1.5889474344288237E-2</v>
      </c>
      <c r="R30" s="260">
        <f>IFERROR(INDEX('Data Annex'!$K$1:$BS$4779,MATCH(R$1&amp;"|"&amp;$B30,'Data Annex'!$K$1:$K$4779,0),MATCH(R$2,'Data Annex'!$K$1:$BS$1,0)),"")</f>
        <v>1.4914337781617644E-2</v>
      </c>
      <c r="S30" s="261">
        <f>IFERROR(INDEX('Data Annex'!$K$1:$BS$4779,MATCH(S$1&amp;"|"&amp;$B30,'Data Annex'!$K$1:$K$4779,0),MATCH(S$2,'Data Annex'!$K$1:$BS$1,0)),"")</f>
        <v>1.1818082036927946E-2</v>
      </c>
      <c r="T30" s="260">
        <f>IFERROR(INDEX('Data Annex'!$K$1:$BS$4779,MATCH(T$1&amp;"|"&amp;$B30,'Data Annex'!$K$1:$K$4779,0),MATCH(T$2,'Data Annex'!$K$1:$BS$1,0)),"")</f>
        <v>1.4905035730337027E-2</v>
      </c>
      <c r="U30" s="260">
        <f>IFERROR(INDEX('Data Annex'!$K$1:$BS$4779,MATCH(U$1&amp;"|"&amp;$B30,'Data Annex'!$K$1:$K$4779,0),MATCH(U$2,'Data Annex'!$K$1:$BS$1,0)),"")</f>
        <v>1.3401999242652521E-2</v>
      </c>
      <c r="V30" s="261">
        <f>IFERROR(INDEX('Data Annex'!$K$1:$BS$4779,MATCH(V$1&amp;"|"&amp;$B30,'Data Annex'!$K$1:$K$4779,0),MATCH(V$2,'Data Annex'!$K$1:$BS$1,0)),"")</f>
        <v>7.3075651756450092E-3</v>
      </c>
    </row>
    <row r="31" spans="1:23" ht="21" customHeight="1">
      <c r="A31" s="2">
        <v>19</v>
      </c>
      <c r="B31" s="1" t="s">
        <v>98</v>
      </c>
      <c r="D31" s="204" t="s">
        <v>98</v>
      </c>
      <c r="E31" s="256">
        <f>IFERROR(INDEX('Data Annex'!$K$1:$BS$4779,MATCH(E$1&amp;"|"&amp;$B31,'Data Annex'!$K$1:$K$4779,0),MATCH(E$2,'Data Annex'!$K$1:$BS$1,0)),"")</f>
        <v>4.6745172085972935E-3</v>
      </c>
      <c r="F31" s="256">
        <f>IFERROR(INDEX('Data Annex'!$K$1:$BS$4779,MATCH(F$1&amp;"|"&amp;$B31,'Data Annex'!$K$1:$K$4779,0),MATCH(F$2,'Data Annex'!$K$1:$BS$1,0)),"")</f>
        <v>5.7748597636965819E-3</v>
      </c>
      <c r="G31" s="257">
        <f>IFERROR(INDEX('Data Annex'!$K$1:$BS$4779,MATCH(G$1&amp;"|"&amp;$B31,'Data Annex'!$K$1:$K$4779,0),MATCH(G$2,'Data Annex'!$K$1:$BS$1,0)),"")</f>
        <v>5.8049554230121111E-3</v>
      </c>
      <c r="H31" s="190">
        <f>IFERROR(INDEX('Data Annex'!$K$1:$BS$4779,MATCH(H$1&amp;"|"&amp;$B31,'Data Annex'!$K$1:$K$4779,0),MATCH(H$2,'Data Annex'!$K$1:$BS$1,0)),"")</f>
        <v>9.6015567230978791E-3</v>
      </c>
      <c r="I31" s="190">
        <f>IFERROR(INDEX('Data Annex'!$K$1:$BS$4779,MATCH(I$1&amp;"|"&amp;$B31,'Data Annex'!$K$1:$K$4779,0),MATCH(I$2,'Data Annex'!$K$1:$BS$1,0)),"")</f>
        <v>1.2799474525312928E-2</v>
      </c>
      <c r="J31" s="191">
        <f>IFERROR(INDEX('Data Annex'!$K$1:$BS$4779,MATCH(J$1&amp;"|"&amp;$B31,'Data Annex'!$K$1:$K$4779,0),MATCH(J$2,'Data Annex'!$K$1:$BS$1,0)),"")</f>
        <v>1.402300467784094E-2</v>
      </c>
      <c r="K31" s="190">
        <f>IFERROR(INDEX('Data Annex'!$K$1:$BS$4779,MATCH(K$1&amp;"|"&amp;$B31,'Data Annex'!$K$1:$K$4779,0),MATCH(K$2,'Data Annex'!$K$1:$BS$1,0)),"")</f>
        <v>5.9700399076900723E-3</v>
      </c>
      <c r="L31" s="190">
        <f>IFERROR(INDEX('Data Annex'!$K$1:$BS$4779,MATCH(L$1&amp;"|"&amp;$B31,'Data Annex'!$K$1:$K$4779,0),MATCH(L$2,'Data Annex'!$K$1:$BS$1,0)),"")</f>
        <v>6.8012245172934709E-3</v>
      </c>
      <c r="M31" s="191">
        <f>IFERROR(INDEX('Data Annex'!$K$1:$BS$4779,MATCH(M$1&amp;"|"&amp;$B31,'Data Annex'!$K$1:$K$4779,0),MATCH(M$2,'Data Annex'!$K$1:$BS$1,0)),"")</f>
        <v>7.0275031036602783E-3</v>
      </c>
      <c r="N31" s="190">
        <f>IFERROR(INDEX('Data Annex'!$K$1:$BS$4779,MATCH(N$1&amp;"|"&amp;$B31,'Data Annex'!$K$1:$K$4779,0),MATCH(N$2,'Data Annex'!$K$1:$BS$1,0)),"")</f>
        <v>1.5017666996783282E-2</v>
      </c>
      <c r="O31" s="190">
        <f>IFERROR(INDEX('Data Annex'!$K$1:$BS$4779,MATCH(O$1&amp;"|"&amp;$B31,'Data Annex'!$K$1:$K$4779,0),MATCH(O$2,'Data Annex'!$K$1:$BS$1,0)),"")</f>
        <v>1.4793341107970762E-2</v>
      </c>
      <c r="P31" s="191">
        <f>IFERROR(INDEX('Data Annex'!$K$1:$BS$4779,MATCH(P$1&amp;"|"&amp;$B31,'Data Annex'!$K$1:$K$4779,0),MATCH(P$2,'Data Annex'!$K$1:$BS$1,0)),"")</f>
        <v>1.5168749854202196E-2</v>
      </c>
      <c r="Q31" s="190">
        <f>IFERROR(INDEX('Data Annex'!$K$1:$BS$4779,MATCH(Q$1&amp;"|"&amp;$B31,'Data Annex'!$K$1:$K$4779,0),MATCH(Q$2,'Data Annex'!$K$1:$BS$1,0)),"")</f>
        <v>1.9985916751219374E-2</v>
      </c>
      <c r="R31" s="190">
        <f>IFERROR(INDEX('Data Annex'!$K$1:$BS$4779,MATCH(R$1&amp;"|"&amp;$B31,'Data Annex'!$K$1:$K$4779,0),MATCH(R$2,'Data Annex'!$K$1:$BS$1,0)),"")</f>
        <v>1.8685954098876245E-2</v>
      </c>
      <c r="S31" s="191">
        <f>IFERROR(INDEX('Data Annex'!$K$1:$BS$4779,MATCH(S$1&amp;"|"&amp;$B31,'Data Annex'!$K$1:$K$4779,0),MATCH(S$2,'Data Annex'!$K$1:$BS$1,0)),"")</f>
        <v>1.344182011464109E-2</v>
      </c>
      <c r="T31" s="190">
        <f>IFERROR(INDEX('Data Annex'!$K$1:$BS$4779,MATCH(T$1&amp;"|"&amp;$B31,'Data Annex'!$K$1:$K$4779,0),MATCH(T$2,'Data Annex'!$K$1:$BS$1,0)),"")</f>
        <v>1.759957899771249E-2</v>
      </c>
      <c r="U31" s="190">
        <f>IFERROR(INDEX('Data Annex'!$K$1:$BS$4779,MATCH(U$1&amp;"|"&amp;$B31,'Data Annex'!$K$1:$K$4779,0),MATCH(U$2,'Data Annex'!$K$1:$BS$1,0)),"")</f>
        <v>1.6156313662304911E-2</v>
      </c>
      <c r="V31" s="191">
        <f>IFERROR(INDEX('Data Annex'!$K$1:$BS$4779,MATCH(V$1&amp;"|"&amp;$B31,'Data Annex'!$K$1:$K$4779,0),MATCH(V$2,'Data Annex'!$K$1:$BS$1,0)),"")</f>
        <v>1.4143304933096144E-2</v>
      </c>
    </row>
    <row r="32" spans="1:23" ht="21" customHeight="1">
      <c r="A32" s="2">
        <v>20</v>
      </c>
      <c r="B32" s="1" t="s">
        <v>94</v>
      </c>
      <c r="D32" s="204" t="s">
        <v>94</v>
      </c>
      <c r="E32" s="258">
        <f>IFERROR(INDEX('Data Annex'!$K$1:$BS$4779,MATCH(E$1&amp;"|"&amp;$B32,'Data Annex'!$K$1:$K$4779,0),MATCH(E$2,'Data Annex'!$K$1:$BS$1,0)),"")</f>
        <v>1.2770436631134773E-2</v>
      </c>
      <c r="F32" s="258">
        <f>IFERROR(INDEX('Data Annex'!$K$1:$BS$4779,MATCH(F$1&amp;"|"&amp;$B32,'Data Annex'!$K$1:$K$4779,0),MATCH(F$2,'Data Annex'!$K$1:$BS$1,0)),"")</f>
        <v>1.2239118278848543E-2</v>
      </c>
      <c r="G32" s="259">
        <f>IFERROR(INDEX('Data Annex'!$K$1:$BS$4779,MATCH(G$1&amp;"|"&amp;$B32,'Data Annex'!$K$1:$K$4779,0),MATCH(G$2,'Data Annex'!$K$1:$BS$1,0)),"")</f>
        <v>1.4138467437339533E-2</v>
      </c>
      <c r="H32" s="260">
        <f>IFERROR(INDEX('Data Annex'!$K$1:$BS$4779,MATCH(H$1&amp;"|"&amp;$B32,'Data Annex'!$K$1:$K$4779,0),MATCH(H$2,'Data Annex'!$K$1:$BS$1,0)),"")</f>
        <v>1.2604980197718609E-2</v>
      </c>
      <c r="I32" s="260">
        <f>IFERROR(INDEX('Data Annex'!$K$1:$BS$4779,MATCH(I$1&amp;"|"&amp;$B32,'Data Annex'!$K$1:$K$4779,0),MATCH(I$2,'Data Annex'!$K$1:$BS$1,0)),"")</f>
        <v>1.7903366511817356E-2</v>
      </c>
      <c r="J32" s="261">
        <f>IFERROR(INDEX('Data Annex'!$K$1:$BS$4779,MATCH(J$1&amp;"|"&amp;$B32,'Data Annex'!$K$1:$K$4779,0),MATCH(J$2,'Data Annex'!$K$1:$BS$1,0)),"")</f>
        <v>2.1543766147309028E-2</v>
      </c>
      <c r="K32" s="260">
        <f>IFERROR(INDEX('Data Annex'!$K$1:$BS$4779,MATCH(K$1&amp;"|"&amp;$B32,'Data Annex'!$K$1:$K$4779,0),MATCH(K$2,'Data Annex'!$K$1:$BS$1,0)),"")</f>
        <v>1.217387469850003E-2</v>
      </c>
      <c r="L32" s="260">
        <f>IFERROR(INDEX('Data Annex'!$K$1:$BS$4779,MATCH(L$1&amp;"|"&amp;$B32,'Data Annex'!$K$1:$K$4779,0),MATCH(L$2,'Data Annex'!$K$1:$BS$1,0)),"")</f>
        <v>1.5778673486281099E-2</v>
      </c>
      <c r="M32" s="261">
        <f>IFERROR(INDEX('Data Annex'!$K$1:$BS$4779,MATCH(M$1&amp;"|"&amp;$B32,'Data Annex'!$K$1:$K$4779,0),MATCH(M$2,'Data Annex'!$K$1:$BS$1,0)),"")</f>
        <v>1.7281446720534194E-2</v>
      </c>
      <c r="N32" s="260">
        <f>IFERROR(INDEX('Data Annex'!$K$1:$BS$4779,MATCH(N$1&amp;"|"&amp;$B32,'Data Annex'!$K$1:$K$4779,0),MATCH(N$2,'Data Annex'!$K$1:$BS$1,0)),"")</f>
        <v>3.3137552957039469E-2</v>
      </c>
      <c r="O32" s="260">
        <f>IFERROR(INDEX('Data Annex'!$K$1:$BS$4779,MATCH(O$1&amp;"|"&amp;$B32,'Data Annex'!$K$1:$K$4779,0),MATCH(O$2,'Data Annex'!$K$1:$BS$1,0)),"")</f>
        <v>2.886669438229586E-2</v>
      </c>
      <c r="P32" s="261">
        <f>IFERROR(INDEX('Data Annex'!$K$1:$BS$4779,MATCH(P$1&amp;"|"&amp;$B32,'Data Annex'!$K$1:$K$4779,0),MATCH(P$2,'Data Annex'!$K$1:$BS$1,0)),"")</f>
        <v>3.331940867271526E-2</v>
      </c>
      <c r="Q32" s="260">
        <f>IFERROR(INDEX('Data Annex'!$K$1:$BS$4779,MATCH(Q$1&amp;"|"&amp;$B32,'Data Annex'!$K$1:$K$4779,0),MATCH(Q$2,'Data Annex'!$K$1:$BS$1,0)),"")</f>
        <v>4.1764368565303363E-2</v>
      </c>
      <c r="R32" s="260">
        <f>IFERROR(INDEX('Data Annex'!$K$1:$BS$4779,MATCH(R$1&amp;"|"&amp;$B32,'Data Annex'!$K$1:$K$4779,0),MATCH(R$2,'Data Annex'!$K$1:$BS$1,0)),"")</f>
        <v>3.6972664442606683E-2</v>
      </c>
      <c r="S32" s="261">
        <f>IFERROR(INDEX('Data Annex'!$K$1:$BS$4779,MATCH(S$1&amp;"|"&amp;$B32,'Data Annex'!$K$1:$K$4779,0),MATCH(S$2,'Data Annex'!$K$1:$BS$1,0)),"")</f>
        <v>4.3304245735519997E-2</v>
      </c>
      <c r="T32" s="260">
        <f>IFERROR(INDEX('Data Annex'!$K$1:$BS$4779,MATCH(T$1&amp;"|"&amp;$B32,'Data Annex'!$K$1:$K$4779,0),MATCH(T$2,'Data Annex'!$K$1:$BS$1,0)),"")</f>
        <v>3.9853849362285629E-2</v>
      </c>
      <c r="U32" s="260">
        <f>IFERROR(INDEX('Data Annex'!$K$1:$BS$4779,MATCH(U$1&amp;"|"&amp;$B32,'Data Annex'!$K$1:$K$4779,0),MATCH(U$2,'Data Annex'!$K$1:$BS$1,0)),"")</f>
        <v>2.5602278066736556E-2</v>
      </c>
      <c r="V32" s="261">
        <f>IFERROR(INDEX('Data Annex'!$K$1:$BS$4779,MATCH(V$1&amp;"|"&amp;$B32,'Data Annex'!$K$1:$K$4779,0),MATCH(V$2,'Data Annex'!$K$1:$BS$1,0)),"")</f>
        <v>3.5516245907962991E-2</v>
      </c>
    </row>
    <row r="33" spans="1:23" ht="21" customHeight="1">
      <c r="A33" s="2">
        <v>21</v>
      </c>
      <c r="B33" s="1" t="s">
        <v>99</v>
      </c>
      <c r="D33" s="204" t="s">
        <v>99</v>
      </c>
      <c r="E33" s="256">
        <f>IFERROR(INDEX('Data Annex'!$K$1:$BS$4779,MATCH(E$1&amp;"|"&amp;$B33,'Data Annex'!$K$1:$K$4779,0),MATCH(E$2,'Data Annex'!$K$1:$BS$1,0)),"")</f>
        <v>4.7319626762606136E-3</v>
      </c>
      <c r="F33" s="256">
        <f>IFERROR(INDEX('Data Annex'!$K$1:$BS$4779,MATCH(F$1&amp;"|"&amp;$B33,'Data Annex'!$K$1:$K$4779,0),MATCH(F$2,'Data Annex'!$K$1:$BS$1,0)),"")</f>
        <v>5.0960676990418523E-3</v>
      </c>
      <c r="G33" s="257">
        <f>IFERROR(INDEX('Data Annex'!$K$1:$BS$4779,MATCH(G$1&amp;"|"&amp;$B33,'Data Annex'!$K$1:$K$4779,0),MATCH(G$2,'Data Annex'!$K$1:$BS$1,0)),"")</f>
        <v>3.886324324185965E-3</v>
      </c>
      <c r="H33" s="190">
        <f>IFERROR(INDEX('Data Annex'!$K$1:$BS$4779,MATCH(H$1&amp;"|"&amp;$B33,'Data Annex'!$K$1:$K$4779,0),MATCH(H$2,'Data Annex'!$K$1:$BS$1,0)),"")</f>
        <v>5.682899166939189E-3</v>
      </c>
      <c r="I33" s="190">
        <f>IFERROR(INDEX('Data Annex'!$K$1:$BS$4779,MATCH(I$1&amp;"|"&amp;$B33,'Data Annex'!$K$1:$K$4779,0),MATCH(I$2,'Data Annex'!$K$1:$BS$1,0)),"")</f>
        <v>5.7263479415833049E-3</v>
      </c>
      <c r="J33" s="191">
        <f>IFERROR(INDEX('Data Annex'!$K$1:$BS$4779,MATCH(J$1&amp;"|"&amp;$B33,'Data Annex'!$K$1:$K$4779,0),MATCH(J$2,'Data Annex'!$K$1:$BS$1,0)),"")</f>
        <v>5.9657234826746919E-3</v>
      </c>
      <c r="K33" s="190">
        <f>IFERROR(INDEX('Data Annex'!$K$1:$BS$4779,MATCH(K$1&amp;"|"&amp;$B33,'Data Annex'!$K$1:$K$4779,0),MATCH(K$2,'Data Annex'!$K$1:$BS$1,0)),"")</f>
        <v>4.8722746265625286E-3</v>
      </c>
      <c r="L33" s="190">
        <f>IFERROR(INDEX('Data Annex'!$K$1:$BS$4779,MATCH(L$1&amp;"|"&amp;$B33,'Data Annex'!$K$1:$K$4779,0),MATCH(L$2,'Data Annex'!$K$1:$BS$1,0)),"")</f>
        <v>4.9964689909798212E-3</v>
      </c>
      <c r="M33" s="191">
        <f>IFERROR(INDEX('Data Annex'!$K$1:$BS$4779,MATCH(M$1&amp;"|"&amp;$B33,'Data Annex'!$K$1:$K$4779,0),MATCH(M$2,'Data Annex'!$K$1:$BS$1,0)),"")</f>
        <v>5.3259113269003297E-3</v>
      </c>
      <c r="N33" s="190">
        <f>IFERROR(INDEX('Data Annex'!$K$1:$BS$4779,MATCH(N$1&amp;"|"&amp;$B33,'Data Annex'!$K$1:$K$4779,0),MATCH(N$2,'Data Annex'!$K$1:$BS$1,0)),"")</f>
        <v>1.160129674882174E-2</v>
      </c>
      <c r="O33" s="190">
        <f>IFERROR(INDEX('Data Annex'!$K$1:$BS$4779,MATCH(O$1&amp;"|"&amp;$B33,'Data Annex'!$K$1:$K$4779,0),MATCH(O$2,'Data Annex'!$K$1:$BS$1,0)),"")</f>
        <v>1.1964818809732576E-2</v>
      </c>
      <c r="P33" s="191">
        <f>IFERROR(INDEX('Data Annex'!$K$1:$BS$4779,MATCH(P$1&amp;"|"&amp;$B33,'Data Annex'!$K$1:$K$4779,0),MATCH(P$2,'Data Annex'!$K$1:$BS$1,0)),"")</f>
        <v>7.5223602670346163E-3</v>
      </c>
      <c r="Q33" s="190">
        <f>IFERROR(INDEX('Data Annex'!$K$1:$BS$4779,MATCH(Q$1&amp;"|"&amp;$B33,'Data Annex'!$K$1:$K$4779,0),MATCH(Q$2,'Data Annex'!$K$1:$BS$1,0)),"")</f>
        <v>1.6069724575139586E-2</v>
      </c>
      <c r="R33" s="190">
        <f>IFERROR(INDEX('Data Annex'!$K$1:$BS$4779,MATCH(R$1&amp;"|"&amp;$B33,'Data Annex'!$K$1:$K$4779,0),MATCH(R$2,'Data Annex'!$K$1:$BS$1,0)),"")</f>
        <v>1.426850738340113E-2</v>
      </c>
      <c r="S33" s="191">
        <f>IFERROR(INDEX('Data Annex'!$K$1:$BS$4779,MATCH(S$1&amp;"|"&amp;$B33,'Data Annex'!$K$1:$K$4779,0),MATCH(S$2,'Data Annex'!$K$1:$BS$1,0)),"")</f>
        <v>7.152691717275032E-3</v>
      </c>
      <c r="T33" s="190">
        <f>IFERROR(INDEX('Data Annex'!$K$1:$BS$4779,MATCH(T$1&amp;"|"&amp;$B33,'Data Annex'!$K$1:$K$4779,0),MATCH(T$2,'Data Annex'!$K$1:$BS$1,0)),"")</f>
        <v>1.5414553785364852E-2</v>
      </c>
      <c r="U33" s="190">
        <f>IFERROR(INDEX('Data Annex'!$K$1:$BS$4779,MATCH(U$1&amp;"|"&amp;$B33,'Data Annex'!$K$1:$K$4779,0),MATCH(U$2,'Data Annex'!$K$1:$BS$1,0)),"")</f>
        <v>1.6992899099857805E-2</v>
      </c>
      <c r="V33" s="191">
        <f>IFERROR(INDEX('Data Annex'!$K$1:$BS$4779,MATCH(V$1&amp;"|"&amp;$B33,'Data Annex'!$K$1:$K$4779,0),MATCH(V$2,'Data Annex'!$K$1:$BS$1,0)),"")</f>
        <v>7.6119907627219636E-3</v>
      </c>
    </row>
    <row r="34" spans="1:23" ht="21" customHeight="1">
      <c r="A34" s="2">
        <v>22</v>
      </c>
      <c r="B34" s="1" t="s">
        <v>26</v>
      </c>
      <c r="D34" s="204" t="s">
        <v>26</v>
      </c>
      <c r="E34" s="258">
        <f>IFERROR(INDEX('Data Annex'!$K$1:$BS$4779,MATCH(E$1&amp;"|"&amp;$B34,'Data Annex'!$K$1:$K$4779,0),MATCH(E$2,'Data Annex'!$K$1:$BS$1,0)),"")</f>
        <v>2.2174992423393783E-2</v>
      </c>
      <c r="F34" s="258">
        <f>IFERROR(INDEX('Data Annex'!$K$1:$BS$4779,MATCH(F$1&amp;"|"&amp;$B34,'Data Annex'!$K$1:$K$4779,0),MATCH(F$2,'Data Annex'!$K$1:$BS$1,0)),"")</f>
        <v>2.360796477069103E-2</v>
      </c>
      <c r="G34" s="259">
        <f>IFERROR(INDEX('Data Annex'!$K$1:$BS$4779,MATCH(G$1&amp;"|"&amp;$B34,'Data Annex'!$K$1:$K$4779,0),MATCH(G$2,'Data Annex'!$K$1:$BS$1,0)),"")</f>
        <v>2.1572262416449481E-2</v>
      </c>
      <c r="H34" s="260">
        <f>IFERROR(INDEX('Data Annex'!$K$1:$BS$4779,MATCH(H$1&amp;"|"&amp;$B34,'Data Annex'!$K$1:$K$4779,0),MATCH(H$2,'Data Annex'!$K$1:$BS$1,0)),"")</f>
        <v>1.8037267463440115E-2</v>
      </c>
      <c r="I34" s="260">
        <f>IFERROR(INDEX('Data Annex'!$K$1:$BS$4779,MATCH(I$1&amp;"|"&amp;$B34,'Data Annex'!$K$1:$K$4779,0),MATCH(I$2,'Data Annex'!$K$1:$BS$1,0)),"")</f>
        <v>1.5835789292056542E-2</v>
      </c>
      <c r="J34" s="261">
        <f>IFERROR(INDEX('Data Annex'!$K$1:$BS$4779,MATCH(J$1&amp;"|"&amp;$B34,'Data Annex'!$K$1:$K$4779,0),MATCH(J$2,'Data Annex'!$K$1:$BS$1,0)),"")</f>
        <v>1.325161029512713E-2</v>
      </c>
      <c r="K34" s="260">
        <f>IFERROR(INDEX('Data Annex'!$K$1:$BS$4779,MATCH(K$1&amp;"|"&amp;$B34,'Data Annex'!$K$1:$K$4779,0),MATCH(K$2,'Data Annex'!$K$1:$BS$1,0)),"")</f>
        <v>1.6674703709167907E-2</v>
      </c>
      <c r="L34" s="260">
        <f>IFERROR(INDEX('Data Annex'!$K$1:$BS$4779,MATCH(L$1&amp;"|"&amp;$B34,'Data Annex'!$K$1:$K$4779,0),MATCH(L$2,'Data Annex'!$K$1:$BS$1,0)),"")</f>
        <v>1.4273120977340124E-2</v>
      </c>
      <c r="M34" s="261">
        <f>IFERROR(INDEX('Data Annex'!$K$1:$BS$4779,MATCH(M$1&amp;"|"&amp;$B34,'Data Annex'!$K$1:$K$4779,0),MATCH(M$2,'Data Annex'!$K$1:$BS$1,0)),"")</f>
        <v>1.2307782889667419E-2</v>
      </c>
      <c r="N34" s="260">
        <f>IFERROR(INDEX('Data Annex'!$K$1:$BS$4779,MATCH(N$1&amp;"|"&amp;$B34,'Data Annex'!$K$1:$K$4779,0),MATCH(N$2,'Data Annex'!$K$1:$BS$1,0)),"")</f>
        <v>6.1301670056697802E-2</v>
      </c>
      <c r="O34" s="260">
        <f>IFERROR(INDEX('Data Annex'!$K$1:$BS$4779,MATCH(O$1&amp;"|"&amp;$B34,'Data Annex'!$K$1:$K$4779,0),MATCH(O$2,'Data Annex'!$K$1:$BS$1,0)),"")</f>
        <v>6.785529767498312E-2</v>
      </c>
      <c r="P34" s="261">
        <f>IFERROR(INDEX('Data Annex'!$K$1:$BS$4779,MATCH(P$1&amp;"|"&amp;$B34,'Data Annex'!$K$1:$K$4779,0),MATCH(P$2,'Data Annex'!$K$1:$BS$1,0)),"")</f>
        <v>5.943189442454945E-2</v>
      </c>
      <c r="Q34" s="260">
        <f>IFERROR(INDEX('Data Annex'!$K$1:$BS$4779,MATCH(Q$1&amp;"|"&amp;$B34,'Data Annex'!$K$1:$K$4779,0),MATCH(Q$2,'Data Annex'!$K$1:$BS$1,0)),"")</f>
        <v>8.8795189155697798E-2</v>
      </c>
      <c r="R34" s="260">
        <f>IFERROR(INDEX('Data Annex'!$K$1:$BS$4779,MATCH(R$1&amp;"|"&amp;$B34,'Data Annex'!$K$1:$K$4779,0),MATCH(R$2,'Data Annex'!$K$1:$BS$1,0)),"")</f>
        <v>8.5381967536328721E-2</v>
      </c>
      <c r="S34" s="261">
        <f>IFERROR(INDEX('Data Annex'!$K$1:$BS$4779,MATCH(S$1&amp;"|"&amp;$B34,'Data Annex'!$K$1:$K$4779,0),MATCH(S$2,'Data Annex'!$K$1:$BS$1,0)),"")</f>
        <v>7.7253928956712029E-2</v>
      </c>
      <c r="T34" s="260">
        <f>IFERROR(INDEX('Data Annex'!$K$1:$BS$4779,MATCH(T$1&amp;"|"&amp;$B34,'Data Annex'!$K$1:$K$4779,0),MATCH(T$2,'Data Annex'!$K$1:$BS$1,0)),"")</f>
        <v>7.5963965152744423E-2</v>
      </c>
      <c r="U34" s="260">
        <f>IFERROR(INDEX('Data Annex'!$K$1:$BS$4779,MATCH(U$1&amp;"|"&amp;$B34,'Data Annex'!$K$1:$K$4779,0),MATCH(U$2,'Data Annex'!$K$1:$BS$1,0)),"")</f>
        <v>9.2221139772142177E-2</v>
      </c>
      <c r="V34" s="261">
        <f>IFERROR(INDEX('Data Annex'!$K$1:$BS$4779,MATCH(V$1&amp;"|"&amp;$B34,'Data Annex'!$K$1:$K$4779,0),MATCH(V$2,'Data Annex'!$K$1:$BS$1,0)),"")</f>
        <v>7.8549885244380918E-2</v>
      </c>
    </row>
    <row r="35" spans="1:23" ht="21" customHeight="1">
      <c r="A35" s="7">
        <v>23</v>
      </c>
      <c r="B35" s="1" t="s">
        <v>27</v>
      </c>
      <c r="D35" s="204" t="s">
        <v>27</v>
      </c>
      <c r="E35" s="256">
        <f>IFERROR(INDEX('Data Annex'!$K$1:$BS$4779,MATCH(E$1&amp;"|"&amp;$B35,'Data Annex'!$K$1:$K$4779,0),MATCH(E$2,'Data Annex'!$K$1:$BS$1,0)),"")</f>
        <v>1.3948391339922058E-2</v>
      </c>
      <c r="F35" s="256">
        <f>IFERROR(INDEX('Data Annex'!$K$1:$BS$4779,MATCH(F$1&amp;"|"&amp;$B35,'Data Annex'!$K$1:$K$4779,0),MATCH(F$2,'Data Annex'!$K$1:$BS$1,0)),"")</f>
        <v>1.36661658147225E-2</v>
      </c>
      <c r="G35" s="257">
        <f>IFERROR(INDEX('Data Annex'!$K$1:$BS$4779,MATCH(G$1&amp;"|"&amp;$B35,'Data Annex'!$K$1:$K$4779,0),MATCH(G$2,'Data Annex'!$K$1:$BS$1,0)),"")</f>
        <v>1.4037266347701033E-2</v>
      </c>
      <c r="H35" s="190">
        <f>IFERROR(INDEX('Data Annex'!$K$1:$BS$4779,MATCH(H$1&amp;"|"&amp;$B35,'Data Annex'!$K$1:$K$4779,0),MATCH(H$2,'Data Annex'!$K$1:$BS$1,0)),"")</f>
        <v>1.0134157738961154E-2</v>
      </c>
      <c r="I35" s="190">
        <f>IFERROR(INDEX('Data Annex'!$K$1:$BS$4779,MATCH(I$1&amp;"|"&amp;$B35,'Data Annex'!$K$1:$K$4779,0),MATCH(I$2,'Data Annex'!$K$1:$BS$1,0)),"")</f>
        <v>1.1163241952928881E-2</v>
      </c>
      <c r="J35" s="191">
        <f>IFERROR(INDEX('Data Annex'!$K$1:$BS$4779,MATCH(J$1&amp;"|"&amp;$B35,'Data Annex'!$K$1:$K$4779,0),MATCH(J$2,'Data Annex'!$K$1:$BS$1,0)),"")</f>
        <v>1.0625605429613568E-2</v>
      </c>
      <c r="K35" s="190">
        <f>IFERROR(INDEX('Data Annex'!$K$1:$BS$4779,MATCH(K$1&amp;"|"&amp;$B35,'Data Annex'!$K$1:$K$4779,0),MATCH(K$2,'Data Annex'!$K$1:$BS$1,0)),"")</f>
        <v>7.5931264545781134E-3</v>
      </c>
      <c r="L35" s="190">
        <f>IFERROR(INDEX('Data Annex'!$K$1:$BS$4779,MATCH(L$1&amp;"|"&amp;$B35,'Data Annex'!$K$1:$K$4779,0),MATCH(L$2,'Data Annex'!$K$1:$BS$1,0)),"")</f>
        <v>8.6131635776002576E-3</v>
      </c>
      <c r="M35" s="191">
        <f>IFERROR(INDEX('Data Annex'!$K$1:$BS$4779,MATCH(M$1&amp;"|"&amp;$B35,'Data Annex'!$K$1:$K$4779,0),MATCH(M$2,'Data Annex'!$K$1:$BS$1,0)),"")</f>
        <v>8.265432492968355E-3</v>
      </c>
      <c r="N35" s="190">
        <f>IFERROR(INDEX('Data Annex'!$K$1:$BS$4779,MATCH(N$1&amp;"|"&amp;$B35,'Data Annex'!$K$1:$K$4779,0),MATCH(N$2,'Data Annex'!$K$1:$BS$1,0)),"")</f>
        <v>3.1200589651057781E-2</v>
      </c>
      <c r="O35" s="190">
        <f>IFERROR(INDEX('Data Annex'!$K$1:$BS$4779,MATCH(O$1&amp;"|"&amp;$B35,'Data Annex'!$K$1:$K$4779,0),MATCH(O$2,'Data Annex'!$K$1:$BS$1,0)),"")</f>
        <v>3.0949976132860185E-2</v>
      </c>
      <c r="P35" s="191">
        <f>IFERROR(INDEX('Data Annex'!$K$1:$BS$4779,MATCH(P$1&amp;"|"&amp;$B35,'Data Annex'!$K$1:$K$4779,0),MATCH(P$2,'Data Annex'!$K$1:$BS$1,0)),"")</f>
        <v>2.9655806848589393E-2</v>
      </c>
      <c r="Q35" s="190">
        <f>IFERROR(INDEX('Data Annex'!$K$1:$BS$4779,MATCH(Q$1&amp;"|"&amp;$B35,'Data Annex'!$K$1:$K$4779,0),MATCH(Q$2,'Data Annex'!$K$1:$BS$1,0)),"")</f>
        <v>3.4446671383219253E-2</v>
      </c>
      <c r="R35" s="190">
        <f>IFERROR(INDEX('Data Annex'!$K$1:$BS$4779,MATCH(R$1&amp;"|"&amp;$B35,'Data Annex'!$K$1:$K$4779,0),MATCH(R$2,'Data Annex'!$K$1:$BS$1,0)),"")</f>
        <v>3.628195231154184E-2</v>
      </c>
      <c r="S35" s="191">
        <f>IFERROR(INDEX('Data Annex'!$K$1:$BS$4779,MATCH(S$1&amp;"|"&amp;$B35,'Data Annex'!$K$1:$K$4779,0),MATCH(S$2,'Data Annex'!$K$1:$BS$1,0)),"")</f>
        <v>3.6397305763098194E-2</v>
      </c>
      <c r="T35" s="190">
        <f>IFERROR(INDEX('Data Annex'!$K$1:$BS$4779,MATCH(T$1&amp;"|"&amp;$B35,'Data Annex'!$K$1:$K$4779,0),MATCH(T$2,'Data Annex'!$K$1:$BS$1,0)),"")</f>
        <v>2.8028461763377571E-2</v>
      </c>
      <c r="U35" s="190">
        <f>IFERROR(INDEX('Data Annex'!$K$1:$BS$4779,MATCH(U$1&amp;"|"&amp;$B35,'Data Annex'!$K$1:$K$4779,0),MATCH(U$2,'Data Annex'!$K$1:$BS$1,0)),"")</f>
        <v>3.4770272756156982E-2</v>
      </c>
      <c r="V35" s="191">
        <f>IFERROR(INDEX('Data Annex'!$K$1:$BS$4779,MATCH(V$1&amp;"|"&amp;$B35,'Data Annex'!$K$1:$K$4779,0),MATCH(V$2,'Data Annex'!$K$1:$BS$1,0)),"")</f>
        <v>3.6601729815916181E-2</v>
      </c>
    </row>
    <row r="36" spans="1:23" ht="21" customHeight="1">
      <c r="A36" s="2">
        <v>24</v>
      </c>
      <c r="B36" s="1" t="s">
        <v>28</v>
      </c>
      <c r="D36" s="204" t="s">
        <v>28</v>
      </c>
      <c r="E36" s="258">
        <f>IFERROR(INDEX('Data Annex'!$K$1:$BS$4779,MATCH(E$1&amp;"|"&amp;$B36,'Data Annex'!$K$1:$K$4779,0),MATCH(E$2,'Data Annex'!$K$1:$BS$1,0)),"")</f>
        <v>1.1694523153394016E-2</v>
      </c>
      <c r="F36" s="258">
        <f>IFERROR(INDEX('Data Annex'!$K$1:$BS$4779,MATCH(F$1&amp;"|"&amp;$B36,'Data Annex'!$K$1:$K$4779,0),MATCH(F$2,'Data Annex'!$K$1:$BS$1,0)),"")</f>
        <v>8.9752075423073455E-3</v>
      </c>
      <c r="G36" s="259">
        <f>IFERROR(INDEX('Data Annex'!$K$1:$BS$4779,MATCH(G$1&amp;"|"&amp;$B36,'Data Annex'!$K$1:$K$4779,0),MATCH(G$2,'Data Annex'!$K$1:$BS$1,0)),"")</f>
        <v>1.047734274415516E-2</v>
      </c>
      <c r="H36" s="260">
        <f>IFERROR(INDEX('Data Annex'!$K$1:$BS$4779,MATCH(H$1&amp;"|"&amp;$B36,'Data Annex'!$K$1:$K$4779,0),MATCH(H$2,'Data Annex'!$K$1:$BS$1,0)),"")</f>
        <v>4.1803184258055138E-3</v>
      </c>
      <c r="I36" s="260">
        <f>IFERROR(INDEX('Data Annex'!$K$1:$BS$4779,MATCH(I$1&amp;"|"&amp;$B36,'Data Annex'!$K$1:$K$4779,0),MATCH(I$2,'Data Annex'!$K$1:$BS$1,0)),"")</f>
        <v>4.949867513685367E-3</v>
      </c>
      <c r="J36" s="261">
        <f>IFERROR(INDEX('Data Annex'!$K$1:$BS$4779,MATCH(J$1&amp;"|"&amp;$B36,'Data Annex'!$K$1:$K$4779,0),MATCH(J$2,'Data Annex'!$K$1:$BS$1,0)),"")</f>
        <v>4.956392233366717E-3</v>
      </c>
      <c r="K36" s="260">
        <f>IFERROR(INDEX('Data Annex'!$K$1:$BS$4779,MATCH(K$1&amp;"|"&amp;$B36,'Data Annex'!$K$1:$K$4779,0),MATCH(K$2,'Data Annex'!$K$1:$BS$1,0)),"")</f>
        <v>2.8011409539910803E-3</v>
      </c>
      <c r="L36" s="260">
        <f>IFERROR(INDEX('Data Annex'!$K$1:$BS$4779,MATCH(L$1&amp;"|"&amp;$B36,'Data Annex'!$K$1:$K$4779,0),MATCH(L$2,'Data Annex'!$K$1:$BS$1,0)),"")</f>
        <v>3.3074535750518474E-3</v>
      </c>
      <c r="M36" s="261">
        <f>IFERROR(INDEX('Data Annex'!$K$1:$BS$4779,MATCH(M$1&amp;"|"&amp;$B36,'Data Annex'!$K$1:$K$4779,0),MATCH(M$2,'Data Annex'!$K$1:$BS$1,0)),"")</f>
        <v>3.376802922236462E-3</v>
      </c>
      <c r="N36" s="260">
        <f>IFERROR(INDEX('Data Annex'!$K$1:$BS$4779,MATCH(N$1&amp;"|"&amp;$B36,'Data Annex'!$K$1:$K$4779,0),MATCH(N$2,'Data Annex'!$K$1:$BS$1,0)),"")</f>
        <v>2.7978971413618357E-2</v>
      </c>
      <c r="O36" s="260">
        <f>IFERROR(INDEX('Data Annex'!$K$1:$BS$4779,MATCH(O$1&amp;"|"&amp;$B36,'Data Annex'!$K$1:$K$4779,0),MATCH(O$2,'Data Annex'!$K$1:$BS$1,0)),"")</f>
        <v>2.190882608591023E-2</v>
      </c>
      <c r="P36" s="261">
        <f>IFERROR(INDEX('Data Annex'!$K$1:$BS$4779,MATCH(P$1&amp;"|"&amp;$B36,'Data Annex'!$K$1:$K$4779,0),MATCH(P$2,'Data Annex'!$K$1:$BS$1,0)),"")</f>
        <v>2.3536571464390952E-2</v>
      </c>
      <c r="Q36" s="260">
        <f>IFERROR(INDEX('Data Annex'!$K$1:$BS$4779,MATCH(Q$1&amp;"|"&amp;$B36,'Data Annex'!$K$1:$K$4779,0),MATCH(Q$2,'Data Annex'!$K$1:$BS$1,0)),"")</f>
        <v>2.3010987631041199E-2</v>
      </c>
      <c r="R36" s="260">
        <f>IFERROR(INDEX('Data Annex'!$K$1:$BS$4779,MATCH(R$1&amp;"|"&amp;$B36,'Data Annex'!$K$1:$K$4779,0),MATCH(R$2,'Data Annex'!$K$1:$BS$1,0)),"")</f>
        <v>2.2042890466124045E-2</v>
      </c>
      <c r="S36" s="261">
        <f>IFERROR(INDEX('Data Annex'!$K$1:$BS$4779,MATCH(S$1&amp;"|"&amp;$B36,'Data Annex'!$K$1:$K$4779,0),MATCH(S$2,'Data Annex'!$K$1:$BS$1,0)),"")</f>
        <v>2.2363753194005749E-2</v>
      </c>
      <c r="T36" s="260">
        <f>IFERROR(INDEX('Data Annex'!$K$1:$BS$4779,MATCH(T$1&amp;"|"&amp;$B36,'Data Annex'!$K$1:$K$4779,0),MATCH(T$2,'Data Annex'!$K$1:$BS$1,0)),"")</f>
        <v>9.3369982094321773E-3</v>
      </c>
      <c r="U36" s="260">
        <f>IFERROR(INDEX('Data Annex'!$K$1:$BS$4779,MATCH(U$1&amp;"|"&amp;$B36,'Data Annex'!$K$1:$K$4779,0),MATCH(U$2,'Data Annex'!$K$1:$BS$1,0)),"")</f>
        <v>9.5039902848571903E-3</v>
      </c>
      <c r="V36" s="261">
        <f>IFERROR(INDEX('Data Annex'!$K$1:$BS$4779,MATCH(V$1&amp;"|"&amp;$B36,'Data Annex'!$K$1:$K$4779,0),MATCH(V$2,'Data Annex'!$K$1:$BS$1,0)),"")</f>
        <v>1.7420859160727997E-2</v>
      </c>
    </row>
    <row r="37" spans="1:23" ht="21" customHeight="1">
      <c r="A37" s="10">
        <v>25</v>
      </c>
      <c r="B37" s="1" t="s">
        <v>29</v>
      </c>
      <c r="D37" s="204" t="s">
        <v>29</v>
      </c>
      <c r="E37" s="256">
        <f>IFERROR(INDEX('Data Annex'!$K$1:$BS$4779,MATCH(E$1&amp;"|"&amp;$B37,'Data Annex'!$K$1:$K$4779,0),MATCH(E$2,'Data Annex'!$K$1:$BS$1,0)),"")</f>
        <v>4.4269495587406942E-2</v>
      </c>
      <c r="F37" s="256">
        <f>IFERROR(INDEX('Data Annex'!$K$1:$BS$4779,MATCH(F$1&amp;"|"&amp;$B37,'Data Annex'!$K$1:$K$4779,0),MATCH(F$2,'Data Annex'!$K$1:$BS$1,0)),"")</f>
        <v>4.4104539352017941E-2</v>
      </c>
      <c r="G37" s="257">
        <f>IFERROR(INDEX('Data Annex'!$K$1:$BS$4779,MATCH(G$1&amp;"|"&amp;$B37,'Data Annex'!$K$1:$K$4779,0),MATCH(G$2,'Data Annex'!$K$1:$BS$1,0)),"")</f>
        <v>4.279195980681081E-2</v>
      </c>
      <c r="H37" s="190">
        <f>IFERROR(INDEX('Data Annex'!$K$1:$BS$4779,MATCH(H$1&amp;"|"&amp;$B37,'Data Annex'!$K$1:$K$4779,0),MATCH(H$2,'Data Annex'!$K$1:$BS$1,0)),"")</f>
        <v>4.5431899970802506E-2</v>
      </c>
      <c r="I37" s="190">
        <f>IFERROR(INDEX('Data Annex'!$K$1:$BS$4779,MATCH(I$1&amp;"|"&amp;$B37,'Data Annex'!$K$1:$K$4779,0),MATCH(I$2,'Data Annex'!$K$1:$BS$1,0)),"")</f>
        <v>4.7405732464849443E-2</v>
      </c>
      <c r="J37" s="191">
        <f>IFERROR(INDEX('Data Annex'!$K$1:$BS$4779,MATCH(J$1&amp;"|"&amp;$B37,'Data Annex'!$K$1:$K$4779,0),MATCH(J$2,'Data Annex'!$K$1:$BS$1,0)),"")</f>
        <v>4.630626471735879E-2</v>
      </c>
      <c r="K37" s="190">
        <f>IFERROR(INDEX('Data Annex'!$K$1:$BS$4779,MATCH(K$1&amp;"|"&amp;$B37,'Data Annex'!$K$1:$K$4779,0),MATCH(K$2,'Data Annex'!$K$1:$BS$1,0)),"")</f>
        <v>2.6721879965448149E-2</v>
      </c>
      <c r="L37" s="190">
        <f>IFERROR(INDEX('Data Annex'!$K$1:$BS$4779,MATCH(L$1&amp;"|"&amp;$B37,'Data Annex'!$K$1:$K$4779,0),MATCH(L$2,'Data Annex'!$K$1:$BS$1,0)),"")</f>
        <v>2.6221927739614809E-2</v>
      </c>
      <c r="M37" s="191">
        <f>IFERROR(INDEX('Data Annex'!$K$1:$BS$4779,MATCH(M$1&amp;"|"&amp;$B37,'Data Annex'!$K$1:$K$4779,0),MATCH(M$2,'Data Annex'!$K$1:$BS$1,0)),"")</f>
        <v>2.7739926488830054E-2</v>
      </c>
      <c r="N37" s="190">
        <f>IFERROR(INDEX('Data Annex'!$K$1:$BS$4779,MATCH(N$1&amp;"|"&amp;$B37,'Data Annex'!$K$1:$K$4779,0),MATCH(N$2,'Data Annex'!$K$1:$BS$1,0)),"")</f>
        <v>5.7605658744335951E-2</v>
      </c>
      <c r="O37" s="190">
        <f>IFERROR(INDEX('Data Annex'!$K$1:$BS$4779,MATCH(O$1&amp;"|"&amp;$B37,'Data Annex'!$K$1:$K$4779,0),MATCH(O$2,'Data Annex'!$K$1:$BS$1,0)),"")</f>
        <v>5.3135072520108483E-2</v>
      </c>
      <c r="P37" s="191">
        <f>IFERROR(INDEX('Data Annex'!$K$1:$BS$4779,MATCH(P$1&amp;"|"&amp;$B37,'Data Annex'!$K$1:$K$4779,0),MATCH(P$2,'Data Annex'!$K$1:$BS$1,0)),"")</f>
        <v>5.0422485381263232E-2</v>
      </c>
      <c r="Q37" s="190">
        <f>IFERROR(INDEX('Data Annex'!$K$1:$BS$4779,MATCH(Q$1&amp;"|"&amp;$B37,'Data Annex'!$K$1:$K$4779,0),MATCH(Q$2,'Data Annex'!$K$1:$BS$1,0)),"")</f>
        <v>7.7260844183040508E-2</v>
      </c>
      <c r="R37" s="190">
        <f>IFERROR(INDEX('Data Annex'!$K$1:$BS$4779,MATCH(R$1&amp;"|"&amp;$B37,'Data Annex'!$K$1:$K$4779,0),MATCH(R$2,'Data Annex'!$K$1:$BS$1,0)),"")</f>
        <v>6.7383368661178458E-2</v>
      </c>
      <c r="S37" s="191">
        <f>IFERROR(INDEX('Data Annex'!$K$1:$BS$4779,MATCH(S$1&amp;"|"&amp;$B37,'Data Annex'!$K$1:$K$4779,0),MATCH(S$2,'Data Annex'!$K$1:$BS$1,0)),"")</f>
        <v>6.0951745945403875E-2</v>
      </c>
      <c r="T37" s="190">
        <f>IFERROR(INDEX('Data Annex'!$K$1:$BS$4779,MATCH(T$1&amp;"|"&amp;$B37,'Data Annex'!$K$1:$K$4779,0),MATCH(T$2,'Data Annex'!$K$1:$BS$1,0)),"")</f>
        <v>7.4331226311310838E-2</v>
      </c>
      <c r="U37" s="190">
        <f>IFERROR(INDEX('Data Annex'!$K$1:$BS$4779,MATCH(U$1&amp;"|"&amp;$B37,'Data Annex'!$K$1:$K$4779,0),MATCH(U$2,'Data Annex'!$K$1:$BS$1,0)),"")</f>
        <v>6.5313746706021331E-2</v>
      </c>
      <c r="V37" s="191">
        <f>IFERROR(INDEX('Data Annex'!$K$1:$BS$4779,MATCH(V$1&amp;"|"&amp;$B37,'Data Annex'!$K$1:$K$4779,0),MATCH(V$2,'Data Annex'!$K$1:$BS$1,0)),"")</f>
        <v>6.5360149781595572E-2</v>
      </c>
    </row>
    <row r="38" spans="1:23" ht="21" customHeight="1">
      <c r="A38" s="10">
        <v>26</v>
      </c>
      <c r="B38" s="1" t="s">
        <v>30</v>
      </c>
      <c r="D38" s="204" t="s">
        <v>30</v>
      </c>
      <c r="E38" s="258">
        <f>IFERROR(INDEX('Data Annex'!$K$1:$BS$4779,MATCH(E$1&amp;"|"&amp;$B38,'Data Annex'!$K$1:$K$4779,0),MATCH(E$2,'Data Annex'!$K$1:$BS$1,0)),"")</f>
        <v>2.9791830876606421E-2</v>
      </c>
      <c r="F38" s="258">
        <f>IFERROR(INDEX('Data Annex'!$K$1:$BS$4779,MATCH(F$1&amp;"|"&amp;$B38,'Data Annex'!$K$1:$K$4779,0),MATCH(F$2,'Data Annex'!$K$1:$BS$1,0)),"")</f>
        <v>2.7578088708160749E-2</v>
      </c>
      <c r="G38" s="259">
        <f>IFERROR(INDEX('Data Annex'!$K$1:$BS$4779,MATCH(G$1&amp;"|"&amp;$B38,'Data Annex'!$K$1:$K$4779,0),MATCH(G$2,'Data Annex'!$K$1:$BS$1,0)),"")</f>
        <v>2.4817803418182863E-2</v>
      </c>
      <c r="H38" s="260">
        <f>IFERROR(INDEX('Data Annex'!$K$1:$BS$4779,MATCH(H$1&amp;"|"&amp;$B38,'Data Annex'!$K$1:$K$4779,0),MATCH(H$2,'Data Annex'!$K$1:$BS$1,0)),"")</f>
        <v>2.0956960951925459E-2</v>
      </c>
      <c r="I38" s="260">
        <f>IFERROR(INDEX('Data Annex'!$K$1:$BS$4779,MATCH(I$1&amp;"|"&amp;$B38,'Data Annex'!$K$1:$K$4779,0),MATCH(I$2,'Data Annex'!$K$1:$BS$1,0)),"")</f>
        <v>1.9174994999331143E-2</v>
      </c>
      <c r="J38" s="261">
        <f>IFERROR(INDEX('Data Annex'!$K$1:$BS$4779,MATCH(J$1&amp;"|"&amp;$B38,'Data Annex'!$K$1:$K$4779,0),MATCH(J$2,'Data Annex'!$K$1:$BS$1,0)),"")</f>
        <v>1.8992516702651001E-2</v>
      </c>
      <c r="K38" s="260">
        <f>IFERROR(INDEX('Data Annex'!$K$1:$BS$4779,MATCH(K$1&amp;"|"&amp;$B38,'Data Annex'!$K$1:$K$4779,0),MATCH(K$2,'Data Annex'!$K$1:$BS$1,0)),"")</f>
        <v>1.1053320079238902E-2</v>
      </c>
      <c r="L38" s="260">
        <f>IFERROR(INDEX('Data Annex'!$K$1:$BS$4779,MATCH(L$1&amp;"|"&amp;$B38,'Data Annex'!$K$1:$K$4779,0),MATCH(L$2,'Data Annex'!$K$1:$BS$1,0)),"")</f>
        <v>1.1466563874394767E-2</v>
      </c>
      <c r="M38" s="261">
        <f>IFERROR(INDEX('Data Annex'!$K$1:$BS$4779,MATCH(M$1&amp;"|"&amp;$B38,'Data Annex'!$K$1:$K$4779,0),MATCH(M$2,'Data Annex'!$K$1:$BS$1,0)),"")</f>
        <v>1.1661349385274846E-2</v>
      </c>
      <c r="N38" s="260">
        <f>IFERROR(INDEX('Data Annex'!$K$1:$BS$4779,MATCH(N$1&amp;"|"&amp;$B38,'Data Annex'!$K$1:$K$4779,0),MATCH(N$2,'Data Annex'!$K$1:$BS$1,0)),"")</f>
        <v>7.0583442410869071E-2</v>
      </c>
      <c r="O38" s="260">
        <f>IFERROR(INDEX('Data Annex'!$K$1:$BS$4779,MATCH(O$1&amp;"|"&amp;$B38,'Data Annex'!$K$1:$K$4779,0),MATCH(O$2,'Data Annex'!$K$1:$BS$1,0)),"")</f>
        <v>6.2033922689959914E-2</v>
      </c>
      <c r="P38" s="261">
        <f>IFERROR(INDEX('Data Annex'!$K$1:$BS$4779,MATCH(P$1&amp;"|"&amp;$B38,'Data Annex'!$K$1:$K$4779,0),MATCH(P$2,'Data Annex'!$K$1:$BS$1,0)),"")</f>
        <v>5.344166503880099E-2</v>
      </c>
      <c r="Q38" s="260">
        <f>IFERROR(INDEX('Data Annex'!$K$1:$BS$4779,MATCH(Q$1&amp;"|"&amp;$B38,'Data Annex'!$K$1:$K$4779,0),MATCH(Q$2,'Data Annex'!$K$1:$BS$1,0)),"")</f>
        <v>7.5969932140385374E-2</v>
      </c>
      <c r="R38" s="260">
        <f>IFERROR(INDEX('Data Annex'!$K$1:$BS$4779,MATCH(R$1&amp;"|"&amp;$B38,'Data Annex'!$K$1:$K$4779,0),MATCH(R$2,'Data Annex'!$K$1:$BS$1,0)),"")</f>
        <v>6.9003655520339185E-2</v>
      </c>
      <c r="S38" s="261">
        <f>IFERROR(INDEX('Data Annex'!$K$1:$BS$4779,MATCH(S$1&amp;"|"&amp;$B38,'Data Annex'!$K$1:$K$4779,0),MATCH(S$2,'Data Annex'!$K$1:$BS$1,0)),"")</f>
        <v>6.1508891206605507E-2</v>
      </c>
      <c r="T38" s="260">
        <f>IFERROR(INDEX('Data Annex'!$K$1:$BS$4779,MATCH(T$1&amp;"|"&amp;$B38,'Data Annex'!$K$1:$K$4779,0),MATCH(T$2,'Data Annex'!$K$1:$BS$1,0)),"")</f>
        <v>0.12253051090374092</v>
      </c>
      <c r="U38" s="260">
        <f>IFERROR(INDEX('Data Annex'!$K$1:$BS$4779,MATCH(U$1&amp;"|"&amp;$B38,'Data Annex'!$K$1:$K$4779,0),MATCH(U$2,'Data Annex'!$K$1:$BS$1,0)),"")</f>
        <v>0.10501004768748697</v>
      </c>
      <c r="V38" s="261">
        <f>IFERROR(INDEX('Data Annex'!$K$1:$BS$4779,MATCH(V$1&amp;"|"&amp;$B38,'Data Annex'!$K$1:$K$4779,0),MATCH(V$2,'Data Annex'!$K$1:$BS$1,0)),"")</f>
        <v>8.9382965388888985E-2</v>
      </c>
    </row>
    <row r="39" spans="1:23" ht="21" customHeight="1">
      <c r="A39" s="10">
        <v>27</v>
      </c>
      <c r="B39" s="1" t="s">
        <v>100</v>
      </c>
      <c r="D39" s="204" t="s">
        <v>100</v>
      </c>
      <c r="E39" s="256">
        <f>IFERROR(INDEX('Data Annex'!$K$1:$BS$4779,MATCH(E$1&amp;"|"&amp;$B39,'Data Annex'!$K$1:$K$4779,0),MATCH(E$2,'Data Annex'!$K$1:$BS$1,0)),"")</f>
        <v>2.7170477726577727E-2</v>
      </c>
      <c r="F39" s="256">
        <f>IFERROR(INDEX('Data Annex'!$K$1:$BS$4779,MATCH(F$1&amp;"|"&amp;$B39,'Data Annex'!$K$1:$K$4779,0),MATCH(F$2,'Data Annex'!$K$1:$BS$1,0)),"")</f>
        <v>2.4187373933057789E-2</v>
      </c>
      <c r="G39" s="257">
        <f>IFERROR(INDEX('Data Annex'!$K$1:$BS$4779,MATCH(G$1&amp;"|"&amp;$B39,'Data Annex'!$K$1:$K$4779,0),MATCH(G$2,'Data Annex'!$K$1:$BS$1,0)),"")</f>
        <v>2.3222086180312365E-2</v>
      </c>
      <c r="H39" s="190">
        <f>IFERROR(INDEX('Data Annex'!$K$1:$BS$4779,MATCH(H$1&amp;"|"&amp;$B39,'Data Annex'!$K$1:$K$4779,0),MATCH(H$2,'Data Annex'!$K$1:$BS$1,0)),"")</f>
        <v>3.5123046843108574E-2</v>
      </c>
      <c r="I39" s="190">
        <f>IFERROR(INDEX('Data Annex'!$K$1:$BS$4779,MATCH(I$1&amp;"|"&amp;$B39,'Data Annex'!$K$1:$K$4779,0),MATCH(I$2,'Data Annex'!$K$1:$BS$1,0)),"")</f>
        <v>3.6127103958957824E-2</v>
      </c>
      <c r="J39" s="191">
        <f>IFERROR(INDEX('Data Annex'!$K$1:$BS$4779,MATCH(J$1&amp;"|"&amp;$B39,'Data Annex'!$K$1:$K$4779,0),MATCH(J$2,'Data Annex'!$K$1:$BS$1,0)),"")</f>
        <v>3.5428365101135471E-2</v>
      </c>
      <c r="K39" s="190">
        <f>IFERROR(INDEX('Data Annex'!$K$1:$BS$4779,MATCH(K$1&amp;"|"&amp;$B39,'Data Annex'!$K$1:$K$4779,0),MATCH(K$2,'Data Annex'!$K$1:$BS$1,0)),"")</f>
        <v>1.9564069391303052E-2</v>
      </c>
      <c r="L39" s="190">
        <f>IFERROR(INDEX('Data Annex'!$K$1:$BS$4779,MATCH(L$1&amp;"|"&amp;$B39,'Data Annex'!$K$1:$K$4779,0),MATCH(L$2,'Data Annex'!$K$1:$BS$1,0)),"")</f>
        <v>2.0701306367659562E-2</v>
      </c>
      <c r="M39" s="191">
        <f>IFERROR(INDEX('Data Annex'!$K$1:$BS$4779,MATCH(M$1&amp;"|"&amp;$B39,'Data Annex'!$K$1:$K$4779,0),MATCH(M$2,'Data Annex'!$K$1:$BS$1,0)),"")</f>
        <v>2.0305960681828876E-2</v>
      </c>
      <c r="N39" s="190">
        <f>IFERROR(INDEX('Data Annex'!$K$1:$BS$4779,MATCH(N$1&amp;"|"&amp;$B39,'Data Annex'!$K$1:$K$4779,0),MATCH(N$2,'Data Annex'!$K$1:$BS$1,0)),"")</f>
        <v>3.9774369246784909E-2</v>
      </c>
      <c r="O39" s="190">
        <f>IFERROR(INDEX('Data Annex'!$K$1:$BS$4779,MATCH(O$1&amp;"|"&amp;$B39,'Data Annex'!$K$1:$K$4779,0),MATCH(O$2,'Data Annex'!$K$1:$BS$1,0)),"")</f>
        <v>3.2370873973117588E-2</v>
      </c>
      <c r="P39" s="191">
        <f>IFERROR(INDEX('Data Annex'!$K$1:$BS$4779,MATCH(P$1&amp;"|"&amp;$B39,'Data Annex'!$K$1:$K$4779,0),MATCH(P$2,'Data Annex'!$K$1:$BS$1,0)),"")</f>
        <v>3.3768966939278396E-2</v>
      </c>
      <c r="Q39" s="190">
        <f>IFERROR(INDEX('Data Annex'!$K$1:$BS$4779,MATCH(Q$1&amp;"|"&amp;$B39,'Data Annex'!$K$1:$K$4779,0),MATCH(Q$2,'Data Annex'!$K$1:$BS$1,0)),"")</f>
        <v>4.6193030803025503E-2</v>
      </c>
      <c r="R39" s="190">
        <f>IFERROR(INDEX('Data Annex'!$K$1:$BS$4779,MATCH(R$1&amp;"|"&amp;$B39,'Data Annex'!$K$1:$K$4779,0),MATCH(R$2,'Data Annex'!$K$1:$BS$1,0)),"")</f>
        <v>3.9229779293871128E-2</v>
      </c>
      <c r="S39" s="191">
        <f>IFERROR(INDEX('Data Annex'!$K$1:$BS$4779,MATCH(S$1&amp;"|"&amp;$B39,'Data Annex'!$K$1:$K$4779,0),MATCH(S$2,'Data Annex'!$K$1:$BS$1,0)),"")</f>
        <v>4.037417224142293E-2</v>
      </c>
      <c r="T39" s="190">
        <f>IFERROR(INDEX('Data Annex'!$K$1:$BS$4779,MATCH(T$1&amp;"|"&amp;$B39,'Data Annex'!$K$1:$K$4779,0),MATCH(T$2,'Data Annex'!$K$1:$BS$1,0)),"")</f>
        <v>5.860958768670417E-2</v>
      </c>
      <c r="U39" s="190">
        <f>IFERROR(INDEX('Data Annex'!$K$1:$BS$4779,MATCH(U$1&amp;"|"&amp;$B39,'Data Annex'!$K$1:$K$4779,0),MATCH(U$2,'Data Annex'!$K$1:$BS$1,0)),"")</f>
        <v>4.1031195873240327E-2</v>
      </c>
      <c r="V39" s="191">
        <f>IFERROR(INDEX('Data Annex'!$K$1:$BS$4779,MATCH(V$1&amp;"|"&amp;$B39,'Data Annex'!$K$1:$K$4779,0),MATCH(V$2,'Data Annex'!$K$1:$BS$1,0)),"")</f>
        <v>4.4653780718086497E-2</v>
      </c>
    </row>
    <row r="40" spans="1:23" ht="21" customHeight="1">
      <c r="A40" s="2">
        <v>28</v>
      </c>
      <c r="B40" s="1" t="s">
        <v>31</v>
      </c>
      <c r="D40" s="204" t="s">
        <v>31</v>
      </c>
      <c r="E40" s="258">
        <f>IFERROR(INDEX('Data Annex'!$K$1:$BS$4779,MATCH(E$1&amp;"|"&amp;$B40,'Data Annex'!$K$1:$K$4779,0),MATCH(E$2,'Data Annex'!$K$1:$BS$1,0)),"")</f>
        <v>2.333474325586555E-3</v>
      </c>
      <c r="F40" s="258">
        <f>IFERROR(INDEX('Data Annex'!$K$1:$BS$4779,MATCH(F$1&amp;"|"&amp;$B40,'Data Annex'!$K$1:$K$4779,0),MATCH(F$2,'Data Annex'!$K$1:$BS$1,0)),"")</f>
        <v>2.6045147945155012E-3</v>
      </c>
      <c r="G40" s="259">
        <f>IFERROR(INDEX('Data Annex'!$K$1:$BS$4779,MATCH(G$1&amp;"|"&amp;$B40,'Data Annex'!$K$1:$K$4779,0),MATCH(G$2,'Data Annex'!$K$1:$BS$1,0)),"")</f>
        <v>3.0477264345802253E-3</v>
      </c>
      <c r="H40" s="260">
        <f>IFERROR(INDEX('Data Annex'!$K$1:$BS$4779,MATCH(H$1&amp;"|"&amp;$B40,'Data Annex'!$K$1:$K$4779,0),MATCH(H$2,'Data Annex'!$K$1:$BS$1,0)),"")</f>
        <v>2.6900130277426829E-3</v>
      </c>
      <c r="I40" s="260">
        <f>IFERROR(INDEX('Data Annex'!$K$1:$BS$4779,MATCH(I$1&amp;"|"&amp;$B40,'Data Annex'!$K$1:$K$4779,0),MATCH(I$2,'Data Annex'!$K$1:$BS$1,0)),"")</f>
        <v>3.2975437203396183E-3</v>
      </c>
      <c r="J40" s="261">
        <f>IFERROR(INDEX('Data Annex'!$K$1:$BS$4779,MATCH(J$1&amp;"|"&amp;$B40,'Data Annex'!$K$1:$K$4779,0),MATCH(J$2,'Data Annex'!$K$1:$BS$1,0)),"")</f>
        <v>3.8297854675929232E-3</v>
      </c>
      <c r="K40" s="260">
        <f>IFERROR(INDEX('Data Annex'!$K$1:$BS$4779,MATCH(K$1&amp;"|"&amp;$B40,'Data Annex'!$K$1:$K$4779,0),MATCH(K$2,'Data Annex'!$K$1:$BS$1,0)),"")</f>
        <v>1.3109505982697644E-3</v>
      </c>
      <c r="L40" s="260">
        <f>IFERROR(INDEX('Data Annex'!$K$1:$BS$4779,MATCH(L$1&amp;"|"&amp;$B40,'Data Annex'!$K$1:$K$4779,0),MATCH(L$2,'Data Annex'!$K$1:$BS$1,0)),"")</f>
        <v>1.81749283109026E-3</v>
      </c>
      <c r="M40" s="261">
        <f>IFERROR(INDEX('Data Annex'!$K$1:$BS$4779,MATCH(M$1&amp;"|"&amp;$B40,'Data Annex'!$K$1:$K$4779,0),MATCH(M$2,'Data Annex'!$K$1:$BS$1,0)),"")</f>
        <v>2.333009856451925E-3</v>
      </c>
      <c r="N40" s="260">
        <f>IFERROR(INDEX('Data Annex'!$K$1:$BS$4779,MATCH(N$1&amp;"|"&amp;$B40,'Data Annex'!$K$1:$K$4779,0),MATCH(N$2,'Data Annex'!$K$1:$BS$1,0)),"")</f>
        <v>3.2798882329663354E-3</v>
      </c>
      <c r="O40" s="260">
        <f>IFERROR(INDEX('Data Annex'!$K$1:$BS$4779,MATCH(O$1&amp;"|"&amp;$B40,'Data Annex'!$K$1:$K$4779,0),MATCH(O$2,'Data Annex'!$K$1:$BS$1,0)),"")</f>
        <v>3.4881446207564561E-3</v>
      </c>
      <c r="P40" s="261">
        <f>IFERROR(INDEX('Data Annex'!$K$1:$BS$4779,MATCH(P$1&amp;"|"&amp;$B40,'Data Annex'!$K$1:$K$4779,0),MATCH(P$2,'Data Annex'!$K$1:$BS$1,0)),"")</f>
        <v>3.9211446130153534E-3</v>
      </c>
      <c r="Q40" s="260">
        <f>IFERROR(INDEX('Data Annex'!$K$1:$BS$4779,MATCH(Q$1&amp;"|"&amp;$B40,'Data Annex'!$K$1:$K$4779,0),MATCH(Q$2,'Data Annex'!$K$1:$BS$1,0)),"")</f>
        <v>2.2710836191036925E-3</v>
      </c>
      <c r="R40" s="260">
        <f>IFERROR(INDEX('Data Annex'!$K$1:$BS$4779,MATCH(R$1&amp;"|"&amp;$B40,'Data Annex'!$K$1:$K$4779,0),MATCH(R$2,'Data Annex'!$K$1:$BS$1,0)),"")</f>
        <v>3.2170349692208452E-3</v>
      </c>
      <c r="S40" s="261">
        <f>IFERROR(INDEX('Data Annex'!$K$1:$BS$4779,MATCH(S$1&amp;"|"&amp;$B40,'Data Annex'!$K$1:$K$4779,0),MATCH(S$2,'Data Annex'!$K$1:$BS$1,0)),"")</f>
        <v>3.2393094344297575E-3</v>
      </c>
      <c r="T40" s="260">
        <f>IFERROR(INDEX('Data Annex'!$K$1:$BS$4779,MATCH(T$1&amp;"|"&amp;$B40,'Data Annex'!$K$1:$K$4779,0),MATCH(T$2,'Data Annex'!$K$1:$BS$1,0)),"")</f>
        <v>2.5582988460254425E-3</v>
      </c>
      <c r="U40" s="260">
        <f>IFERROR(INDEX('Data Annex'!$K$1:$BS$4779,MATCH(U$1&amp;"|"&amp;$B40,'Data Annex'!$K$1:$K$4779,0),MATCH(U$2,'Data Annex'!$K$1:$BS$1,0)),"")</f>
        <v>3.3515697773905295E-3</v>
      </c>
      <c r="V40" s="261">
        <f>IFERROR(INDEX('Data Annex'!$K$1:$BS$4779,MATCH(V$1&amp;"|"&amp;$B40,'Data Annex'!$K$1:$K$4779,0),MATCH(V$2,'Data Annex'!$K$1:$BS$1,0)),"")</f>
        <v>2.7665108958662204E-3</v>
      </c>
    </row>
    <row r="41" spans="1:23" ht="21" customHeight="1">
      <c r="A41" s="10">
        <v>29</v>
      </c>
      <c r="B41" s="1" t="s">
        <v>32</v>
      </c>
      <c r="D41" s="204" t="s">
        <v>32</v>
      </c>
      <c r="E41" s="256">
        <f>IFERROR(INDEX('Data Annex'!$K$1:$BS$4779,MATCH(E$1&amp;"|"&amp;$B41,'Data Annex'!$K$1:$K$4779,0),MATCH(E$2,'Data Annex'!$K$1:$BS$1,0)),"")</f>
        <v>1.7854988698579755E-2</v>
      </c>
      <c r="F41" s="256">
        <f>IFERROR(INDEX('Data Annex'!$K$1:$BS$4779,MATCH(F$1&amp;"|"&amp;$B41,'Data Annex'!$K$1:$K$4779,0),MATCH(F$2,'Data Annex'!$K$1:$BS$1,0)),"")</f>
        <v>1.5346993945282557E-2</v>
      </c>
      <c r="G41" s="257">
        <f>IFERROR(INDEX('Data Annex'!$K$1:$BS$4779,MATCH(G$1&amp;"|"&amp;$B41,'Data Annex'!$K$1:$K$4779,0),MATCH(G$2,'Data Annex'!$K$1:$BS$1,0)),"")</f>
        <v>1.6386344913121176E-2</v>
      </c>
      <c r="H41" s="190">
        <f>IFERROR(INDEX('Data Annex'!$K$1:$BS$4779,MATCH(H$1&amp;"|"&amp;$B41,'Data Annex'!$K$1:$K$4779,0),MATCH(H$2,'Data Annex'!$K$1:$BS$1,0)),"")</f>
        <v>2.3043612014551879E-2</v>
      </c>
      <c r="I41" s="190">
        <f>IFERROR(INDEX('Data Annex'!$K$1:$BS$4779,MATCH(I$1&amp;"|"&amp;$B41,'Data Annex'!$K$1:$K$4779,0),MATCH(I$2,'Data Annex'!$K$1:$BS$1,0)),"")</f>
        <v>2.0935040917837423E-2</v>
      </c>
      <c r="J41" s="191">
        <f>IFERROR(INDEX('Data Annex'!$K$1:$BS$4779,MATCH(J$1&amp;"|"&amp;$B41,'Data Annex'!$K$1:$K$4779,0),MATCH(J$2,'Data Annex'!$K$1:$BS$1,0)),"")</f>
        <v>2.3603047287490284E-2</v>
      </c>
      <c r="K41" s="190">
        <f>IFERROR(INDEX('Data Annex'!$K$1:$BS$4779,MATCH(K$1&amp;"|"&amp;$B41,'Data Annex'!$K$1:$K$4779,0),MATCH(K$2,'Data Annex'!$K$1:$BS$1,0)),"")</f>
        <v>1.6029711442142866E-2</v>
      </c>
      <c r="L41" s="190">
        <f>IFERROR(INDEX('Data Annex'!$K$1:$BS$4779,MATCH(L$1&amp;"|"&amp;$B41,'Data Annex'!$K$1:$K$4779,0),MATCH(L$2,'Data Annex'!$K$1:$BS$1,0)),"")</f>
        <v>1.5650726695315111E-2</v>
      </c>
      <c r="M41" s="191">
        <f>IFERROR(INDEX('Data Annex'!$K$1:$BS$4779,MATCH(M$1&amp;"|"&amp;$B41,'Data Annex'!$K$1:$K$4779,0),MATCH(M$2,'Data Annex'!$K$1:$BS$1,0)),"")</f>
        <v>1.7425766804451723E-2</v>
      </c>
      <c r="N41" s="190">
        <f>IFERROR(INDEX('Data Annex'!$K$1:$BS$4779,MATCH(N$1&amp;"|"&amp;$B41,'Data Annex'!$K$1:$K$4779,0),MATCH(N$2,'Data Annex'!$K$1:$BS$1,0)),"")</f>
        <v>2.7238225872333783E-2</v>
      </c>
      <c r="O41" s="190">
        <f>IFERROR(INDEX('Data Annex'!$K$1:$BS$4779,MATCH(O$1&amp;"|"&amp;$B41,'Data Annex'!$K$1:$K$4779,0),MATCH(O$2,'Data Annex'!$K$1:$BS$1,0)),"")</f>
        <v>2.5795913753812159E-2</v>
      </c>
      <c r="P41" s="191">
        <f>IFERROR(INDEX('Data Annex'!$K$1:$BS$4779,MATCH(P$1&amp;"|"&amp;$B41,'Data Annex'!$K$1:$K$4779,0),MATCH(P$2,'Data Annex'!$K$1:$BS$1,0)),"")</f>
        <v>2.6281188860631001E-2</v>
      </c>
      <c r="Q41" s="190">
        <f>IFERROR(INDEX('Data Annex'!$K$1:$BS$4779,MATCH(Q$1&amp;"|"&amp;$B41,'Data Annex'!$K$1:$K$4779,0),MATCH(Q$2,'Data Annex'!$K$1:$BS$1,0)),"")</f>
        <v>3.9329944435038379E-2</v>
      </c>
      <c r="R41" s="190">
        <f>IFERROR(INDEX('Data Annex'!$K$1:$BS$4779,MATCH(R$1&amp;"|"&amp;$B41,'Data Annex'!$K$1:$K$4779,0),MATCH(R$2,'Data Annex'!$K$1:$BS$1,0)),"")</f>
        <v>3.7690376004224792E-2</v>
      </c>
      <c r="S41" s="191">
        <f>IFERROR(INDEX('Data Annex'!$K$1:$BS$4779,MATCH(S$1&amp;"|"&amp;$B41,'Data Annex'!$K$1:$K$4779,0),MATCH(S$2,'Data Annex'!$K$1:$BS$1,0)),"")</f>
        <v>3.5039214480044198E-2</v>
      </c>
      <c r="T41" s="190">
        <f>IFERROR(INDEX('Data Annex'!$K$1:$BS$4779,MATCH(T$1&amp;"|"&amp;$B41,'Data Annex'!$K$1:$K$4779,0),MATCH(T$2,'Data Annex'!$K$1:$BS$1,0)),"")</f>
        <v>4.8450259173752078E-2</v>
      </c>
      <c r="U41" s="190">
        <f>IFERROR(INDEX('Data Annex'!$K$1:$BS$4779,MATCH(U$1&amp;"|"&amp;$B41,'Data Annex'!$K$1:$K$4779,0),MATCH(U$2,'Data Annex'!$K$1:$BS$1,0)),"")</f>
        <v>5.014345973009654E-2</v>
      </c>
      <c r="V41" s="191">
        <f>IFERROR(INDEX('Data Annex'!$K$1:$BS$4779,MATCH(V$1&amp;"|"&amp;$B41,'Data Annex'!$K$1:$K$4779,0),MATCH(V$2,'Data Annex'!$K$1:$BS$1,0)),"")</f>
        <v>4.9607140561346727E-2</v>
      </c>
    </row>
    <row r="42" spans="1:23" ht="21" customHeight="1" thickBot="1">
      <c r="A42" s="10">
        <v>30</v>
      </c>
      <c r="B42" s="1" t="s">
        <v>93</v>
      </c>
      <c r="D42" s="204" t="s">
        <v>93</v>
      </c>
      <c r="E42" s="258">
        <f>IFERROR(INDEX('Data Annex'!$K$1:$BS$4779,MATCH(E$1&amp;"|"&amp;$B42,'Data Annex'!$K$1:$K$4779,0),MATCH(E$2,'Data Annex'!$K$1:$BS$1,0)),"")</f>
        <v>1.4488930349761347E-2</v>
      </c>
      <c r="F42" s="258">
        <f>IFERROR(INDEX('Data Annex'!$K$1:$BS$4779,MATCH(F$1&amp;"|"&amp;$B42,'Data Annex'!$K$1:$K$4779,0),MATCH(F$2,'Data Annex'!$K$1:$BS$1,0)),"")</f>
        <v>1.6810955599876162E-2</v>
      </c>
      <c r="G42" s="259">
        <f>IFERROR(INDEX('Data Annex'!$K$1:$BS$4779,MATCH(G$1&amp;"|"&amp;$B42,'Data Annex'!$K$1:$K$4779,0),MATCH(G$2,'Data Annex'!$K$1:$BS$1,0)),"")</f>
        <v>1.5961005531316054E-2</v>
      </c>
      <c r="H42" s="260">
        <f>IFERROR(INDEX('Data Annex'!$K$1:$BS$4779,MATCH(H$1&amp;"|"&amp;$B42,'Data Annex'!$K$1:$K$4779,0),MATCH(H$2,'Data Annex'!$K$1:$BS$1,0)),"")</f>
        <v>1.8258493952746684E-2</v>
      </c>
      <c r="I42" s="260">
        <f>IFERROR(INDEX('Data Annex'!$K$1:$BS$4779,MATCH(I$1&amp;"|"&amp;$B42,'Data Annex'!$K$1:$K$4779,0),MATCH(I$2,'Data Annex'!$K$1:$BS$1,0)),"")</f>
        <v>1.8978878484343417E-2</v>
      </c>
      <c r="J42" s="261">
        <f>IFERROR(INDEX('Data Annex'!$K$1:$BS$4779,MATCH(J$1&amp;"|"&amp;$B42,'Data Annex'!$K$1:$K$4779,0),MATCH(J$2,'Data Annex'!$K$1:$BS$1,0)),"")</f>
        <v>1.8688924692239893E-2</v>
      </c>
      <c r="K42" s="260">
        <f>IFERROR(INDEX('Data Annex'!$K$1:$BS$4779,MATCH(K$1&amp;"|"&amp;$B42,'Data Annex'!$K$1:$K$4779,0),MATCH(K$2,'Data Annex'!$K$1:$BS$1,0)),"")</f>
        <v>1.1005822844776974E-2</v>
      </c>
      <c r="L42" s="260">
        <f>IFERROR(INDEX('Data Annex'!$K$1:$BS$4779,MATCH(L$1&amp;"|"&amp;$B42,'Data Annex'!$K$1:$K$4779,0),MATCH(L$2,'Data Annex'!$K$1:$BS$1,0)),"")</f>
        <v>1.1218192720296708E-2</v>
      </c>
      <c r="M42" s="261">
        <f>IFERROR(INDEX('Data Annex'!$K$1:$BS$4779,MATCH(M$1&amp;"|"&amp;$B42,'Data Annex'!$K$1:$K$4779,0),MATCH(M$2,'Data Annex'!$K$1:$BS$1,0)),"")</f>
        <v>1.1229594646830389E-2</v>
      </c>
      <c r="N42" s="260">
        <f>IFERROR(INDEX('Data Annex'!$K$1:$BS$4779,MATCH(N$1&amp;"|"&amp;$B42,'Data Annex'!$K$1:$K$4779,0),MATCH(N$2,'Data Annex'!$K$1:$BS$1,0)),"")</f>
        <v>1.5872784928909225E-2</v>
      </c>
      <c r="O42" s="260">
        <f>IFERROR(INDEX('Data Annex'!$K$1:$BS$4779,MATCH(O$1&amp;"|"&amp;$B42,'Data Annex'!$K$1:$K$4779,0),MATCH(O$2,'Data Annex'!$K$1:$BS$1,0)),"")</f>
        <v>1.7497812665731388E-2</v>
      </c>
      <c r="P42" s="261">
        <f>IFERROR(INDEX('Data Annex'!$K$1:$BS$4779,MATCH(P$1&amp;"|"&amp;$B42,'Data Annex'!$K$1:$K$4779,0),MATCH(P$2,'Data Annex'!$K$1:$BS$1,0)),"")</f>
        <v>1.7785263139217286E-2</v>
      </c>
      <c r="Q42" s="260">
        <f>IFERROR(INDEX('Data Annex'!$K$1:$BS$4779,MATCH(Q$1&amp;"|"&amp;$B42,'Data Annex'!$K$1:$K$4779,0),MATCH(Q$2,'Data Annex'!$K$1:$BS$1,0)),"")</f>
        <v>3.2073679549317564E-2</v>
      </c>
      <c r="R42" s="260">
        <f>IFERROR(INDEX('Data Annex'!$K$1:$BS$4779,MATCH(R$1&amp;"|"&amp;$B42,'Data Annex'!$K$1:$K$4779,0),MATCH(R$2,'Data Annex'!$K$1:$BS$1,0)),"")</f>
        <v>3.9036406259067943E-2</v>
      </c>
      <c r="S42" s="261">
        <f>IFERROR(INDEX('Data Annex'!$K$1:$BS$4779,MATCH(S$1&amp;"|"&amp;$B42,'Data Annex'!$K$1:$K$4779,0),MATCH(S$2,'Data Annex'!$K$1:$BS$1,0)),"")</f>
        <v>3.5807607999557213E-2</v>
      </c>
      <c r="T42" s="260">
        <f>IFERROR(INDEX('Data Annex'!$K$1:$BS$4779,MATCH(T$1&amp;"|"&amp;$B42,'Data Annex'!$K$1:$K$4779,0),MATCH(T$2,'Data Annex'!$K$1:$BS$1,0)),"")</f>
        <v>1.2364067611890028E-2</v>
      </c>
      <c r="U42" s="260">
        <f>IFERROR(INDEX('Data Annex'!$K$1:$BS$4779,MATCH(U$1&amp;"|"&amp;$B42,'Data Annex'!$K$1:$K$4779,0),MATCH(U$2,'Data Annex'!$K$1:$BS$1,0)),"")</f>
        <v>1.9261001268638198E-2</v>
      </c>
      <c r="V42" s="261">
        <f>IFERROR(INDEX('Data Annex'!$K$1:$BS$4779,MATCH(V$1&amp;"|"&amp;$B42,'Data Annex'!$K$1:$K$4779,0),MATCH(V$2,'Data Annex'!$K$1:$BS$1,0)),"")</f>
        <v>2.3350992246549799E-2</v>
      </c>
    </row>
    <row r="43" spans="1:23" ht="29.25" customHeight="1" thickBot="1">
      <c r="A43" s="169">
        <v>99</v>
      </c>
      <c r="B43" s="184" t="s">
        <v>34</v>
      </c>
      <c r="D43" s="143" t="s">
        <v>4546</v>
      </c>
      <c r="E43" s="262">
        <f>IFERROR(INDEX('Data Annex'!$K$1:$BS$4779,MATCH(E$1&amp;"|"&amp;$B43,'Data Annex'!$K$1:$K$4779,0),MATCH(E$2,'Data Annex'!$K$1:$BS$1,0)),"")</f>
        <v>1.8016535317376719E-2</v>
      </c>
      <c r="F43" s="262">
        <f>IFERROR(INDEX('Data Annex'!$K$1:$BS$4779,MATCH(F$1&amp;"|"&amp;$B43,'Data Annex'!$K$1:$K$4779,0),MATCH(F$2,'Data Annex'!$K$1:$BS$1,0)),"")</f>
        <v>1.81407084226212E-2</v>
      </c>
      <c r="G43" s="263">
        <f>IFERROR(INDEX('Data Annex'!$K$1:$BS$4779,MATCH(G$1&amp;"|"&amp;$B43,'Data Annex'!$K$1:$K$4779,0),MATCH(G$2,'Data Annex'!$K$1:$BS$1,0)),"")</f>
        <v>1.8516257279497177E-2</v>
      </c>
      <c r="H43" s="80">
        <f>IFERROR(INDEX('Data Annex'!$K$1:$BS$4779,MATCH(H$1&amp;"|"&amp;$B43,'Data Annex'!$K$1:$K$4779,0),MATCH(H$2,'Data Annex'!$K$1:$BS$1,0)),"")</f>
        <v>2.0621110734191827E-2</v>
      </c>
      <c r="I43" s="80">
        <f>IFERROR(INDEX('Data Annex'!$K$1:$BS$4779,MATCH(I$1&amp;"|"&amp;$B43,'Data Annex'!$K$1:$K$4779,0),MATCH(I$2,'Data Annex'!$K$1:$BS$1,0)),"")</f>
        <v>2.1340792245866345E-2</v>
      </c>
      <c r="J43" s="81">
        <f>IFERROR(INDEX('Data Annex'!$K$1:$BS$4779,MATCH(J$1&amp;"|"&amp;$B43,'Data Annex'!$K$1:$K$4779,0),MATCH(J$2,'Data Annex'!$K$1:$BS$1,0)),"")</f>
        <v>2.1132961945378882E-2</v>
      </c>
      <c r="K43" s="80">
        <f>IFERROR(INDEX('Data Annex'!$K$1:$BS$4779,MATCH(K$1&amp;"|"&amp;$B43,'Data Annex'!$K$1:$K$4779,0),MATCH(K$2,'Data Annex'!$K$1:$BS$1,0)),"")</f>
        <v>1.4570577926316053E-2</v>
      </c>
      <c r="L43" s="80">
        <f>IFERROR(INDEX('Data Annex'!$K$1:$BS$4779,MATCH(L$1&amp;"|"&amp;$B43,'Data Annex'!$K$1:$K$4779,0),MATCH(L$2,'Data Annex'!$K$1:$BS$1,0)),"")</f>
        <v>1.5013236947015812E-2</v>
      </c>
      <c r="M43" s="81">
        <f>IFERROR(INDEX('Data Annex'!$K$1:$BS$4779,MATCH(M$1&amp;"|"&amp;$B43,'Data Annex'!$K$1:$K$4779,0),MATCH(M$2,'Data Annex'!$K$1:$BS$1,0)),"")</f>
        <v>1.4770330058212915E-2</v>
      </c>
      <c r="N43" s="80">
        <f>IFERROR(INDEX('Data Annex'!$K$1:$BS$4779,MATCH(N$1&amp;"|"&amp;$B43,'Data Annex'!$K$1:$K$4779,0),MATCH(N$2,'Data Annex'!$K$1:$BS$1,0)),"")</f>
        <v>3.2485024617574181E-2</v>
      </c>
      <c r="O43" s="80">
        <f>IFERROR(INDEX('Data Annex'!$K$1:$BS$4779,MATCH(O$1&amp;"|"&amp;$B43,'Data Annex'!$K$1:$K$4779,0),MATCH(O$2,'Data Annex'!$K$1:$BS$1,0)),"")</f>
        <v>3.2715343685884482E-2</v>
      </c>
      <c r="P43" s="81">
        <f>IFERROR(INDEX('Data Annex'!$K$1:$BS$4779,MATCH(P$1&amp;"|"&amp;$B43,'Data Annex'!$K$1:$K$4779,0),MATCH(P$2,'Data Annex'!$K$1:$BS$1,0)),"")</f>
        <v>3.3309318785861811E-2</v>
      </c>
      <c r="Q43" s="80">
        <f>IFERROR(INDEX('Data Annex'!$K$1:$BS$4779,MATCH(Q$1&amp;"|"&amp;$B43,'Data Annex'!$K$1:$K$4779,0),MATCH(Q$2,'Data Annex'!$K$1:$BS$1,0)),"")</f>
        <v>4.2856008846662942E-2</v>
      </c>
      <c r="R43" s="80">
        <f>IFERROR(INDEX('Data Annex'!$K$1:$BS$4779,MATCH(R$1&amp;"|"&amp;$B43,'Data Annex'!$K$1:$K$4779,0),MATCH(R$2,'Data Annex'!$K$1:$BS$1,0)),"")</f>
        <v>4.2975460941069514E-2</v>
      </c>
      <c r="S43" s="81">
        <f>IFERROR(INDEX('Data Annex'!$K$1:$BS$4779,MATCH(S$1&amp;"|"&amp;$B43,'Data Annex'!$K$1:$K$4779,0),MATCH(S$2,'Data Annex'!$K$1:$BS$1,0)),"")</f>
        <v>4.3693055020323134E-2</v>
      </c>
      <c r="T43" s="80">
        <f>IFERROR(INDEX('Data Annex'!$K$1:$BS$4779,MATCH(T$1&amp;"|"&amp;$B43,'Data Annex'!$K$1:$K$4779,0),MATCH(T$2,'Data Annex'!$K$1:$BS$1,0)),"")</f>
        <v>3.8630188410074096E-2</v>
      </c>
      <c r="U43" s="80">
        <f>IFERROR(INDEX('Data Annex'!$K$1:$BS$4779,MATCH(U$1&amp;"|"&amp;$B43,'Data Annex'!$K$1:$K$4779,0),MATCH(U$2,'Data Annex'!$K$1:$BS$1,0)),"")</f>
        <v>3.9942746052757501E-2</v>
      </c>
      <c r="V43" s="81">
        <f>IFERROR(INDEX('Data Annex'!$K$1:$BS$4779,MATCH(V$1&amp;"|"&amp;$B43,'Data Annex'!$K$1:$K$4779,0),MATCH(V$2,'Data Annex'!$K$1:$BS$1,0)),"")</f>
        <v>4.2620761214482689E-2</v>
      </c>
    </row>
    <row r="44" spans="1:23" ht="15.6" hidden="1">
      <c r="D44" s="172"/>
      <c r="E44" s="172"/>
      <c r="F44" s="172"/>
      <c r="G44" s="172"/>
      <c r="H44" s="172"/>
      <c r="I44" s="172"/>
      <c r="J44" s="172"/>
      <c r="K44" s="172"/>
      <c r="L44" s="172"/>
      <c r="M44" s="172"/>
      <c r="N44" s="172"/>
      <c r="O44" s="172"/>
      <c r="P44" s="172"/>
      <c r="Q44" s="172"/>
      <c r="R44" s="188"/>
      <c r="S44" s="188"/>
      <c r="T44" s="188"/>
      <c r="U44" s="188"/>
      <c r="V44" s="188"/>
    </row>
    <row r="45" spans="1:23" ht="15" customHeight="1">
      <c r="D45" s="224"/>
      <c r="E45" s="224" t="s">
        <v>3054</v>
      </c>
      <c r="F45" s="224" t="s">
        <v>3054</v>
      </c>
      <c r="G45" s="224" t="s">
        <v>3054</v>
      </c>
      <c r="H45" s="224" t="s">
        <v>3086</v>
      </c>
      <c r="I45" s="224" t="s">
        <v>3086</v>
      </c>
      <c r="J45" s="224" t="s">
        <v>3086</v>
      </c>
      <c r="K45" s="224" t="s">
        <v>3118</v>
      </c>
      <c r="L45" s="224" t="s">
        <v>3118</v>
      </c>
      <c r="M45" s="224" t="s">
        <v>3118</v>
      </c>
      <c r="N45" s="224" t="s">
        <v>3150</v>
      </c>
      <c r="O45" s="224" t="s">
        <v>3150</v>
      </c>
      <c r="P45" s="224" t="s">
        <v>3150</v>
      </c>
      <c r="Q45" s="224" t="s">
        <v>3182</v>
      </c>
      <c r="R45" s="224" t="s">
        <v>3182</v>
      </c>
      <c r="S45" s="224" t="s">
        <v>3182</v>
      </c>
      <c r="T45" s="224" t="s">
        <v>3214</v>
      </c>
      <c r="U45" s="224" t="s">
        <v>3214</v>
      </c>
      <c r="V45" s="224" t="s">
        <v>3214</v>
      </c>
      <c r="W45" s="207"/>
    </row>
    <row r="46" spans="1:23" ht="15" customHeight="1">
      <c r="D46" s="224"/>
      <c r="E46" s="225">
        <f t="shared" ref="E46:V46" si="1">TEXT(E$51,"YYYYMM")+0</f>
        <v>202212</v>
      </c>
      <c r="F46" s="225">
        <f t="shared" si="1"/>
        <v>202309</v>
      </c>
      <c r="G46" s="225">
        <f t="shared" si="1"/>
        <v>202312</v>
      </c>
      <c r="H46" s="225">
        <f t="shared" si="1"/>
        <v>202212</v>
      </c>
      <c r="I46" s="225">
        <f t="shared" si="1"/>
        <v>202309</v>
      </c>
      <c r="J46" s="225">
        <f t="shared" si="1"/>
        <v>202312</v>
      </c>
      <c r="K46" s="225">
        <f t="shared" si="1"/>
        <v>202212</v>
      </c>
      <c r="L46" s="225">
        <f t="shared" si="1"/>
        <v>202309</v>
      </c>
      <c r="M46" s="225">
        <f t="shared" si="1"/>
        <v>202312</v>
      </c>
      <c r="N46" s="225">
        <f t="shared" si="1"/>
        <v>202212</v>
      </c>
      <c r="O46" s="225">
        <f t="shared" si="1"/>
        <v>202309</v>
      </c>
      <c r="P46" s="225">
        <f t="shared" si="1"/>
        <v>202312</v>
      </c>
      <c r="Q46" s="225">
        <f t="shared" si="1"/>
        <v>202212</v>
      </c>
      <c r="R46" s="225">
        <f t="shared" si="1"/>
        <v>202309</v>
      </c>
      <c r="S46" s="225">
        <f t="shared" si="1"/>
        <v>202312</v>
      </c>
      <c r="T46" s="225">
        <f t="shared" si="1"/>
        <v>202212</v>
      </c>
      <c r="U46" s="225">
        <f t="shared" si="1"/>
        <v>202309</v>
      </c>
      <c r="V46" s="225">
        <f t="shared" si="1"/>
        <v>202312</v>
      </c>
      <c r="W46" s="207"/>
    </row>
    <row r="47" spans="1:23" ht="15" customHeight="1">
      <c r="B47" s="1"/>
      <c r="C47" s="171"/>
      <c r="D47" s="182"/>
      <c r="E47" s="182"/>
      <c r="F47" s="182"/>
      <c r="G47" s="182"/>
      <c r="H47" s="533" t="s">
        <v>5221</v>
      </c>
      <c r="I47" s="534"/>
      <c r="J47" s="534"/>
      <c r="K47" s="534"/>
      <c r="L47" s="534"/>
      <c r="M47" s="534"/>
      <c r="N47" s="534"/>
      <c r="O47" s="534"/>
      <c r="P47" s="534"/>
      <c r="Q47" s="534"/>
      <c r="R47" s="534"/>
      <c r="S47" s="534"/>
      <c r="T47" s="534"/>
      <c r="U47" s="534"/>
      <c r="V47" s="534"/>
    </row>
    <row r="48" spans="1:23" ht="15" customHeight="1">
      <c r="C48" s="1"/>
      <c r="D48" s="182"/>
      <c r="E48" s="182"/>
      <c r="F48" s="182"/>
      <c r="G48" s="182"/>
      <c r="H48" s="533"/>
      <c r="I48" s="534"/>
      <c r="J48" s="534"/>
      <c r="K48" s="534"/>
      <c r="L48" s="534"/>
      <c r="M48" s="534"/>
      <c r="N48" s="534"/>
      <c r="O48" s="534"/>
      <c r="P48" s="534"/>
      <c r="Q48" s="534"/>
      <c r="R48" s="534"/>
      <c r="S48" s="534"/>
      <c r="T48" s="534"/>
      <c r="U48" s="534"/>
      <c r="V48" s="534"/>
    </row>
    <row r="49" spans="1:23" ht="15.6" hidden="1">
      <c r="C49" s="1"/>
      <c r="D49" s="532" t="s">
        <v>111</v>
      </c>
      <c r="E49" s="183"/>
      <c r="F49" s="183"/>
      <c r="G49" s="183"/>
      <c r="H49" s="183"/>
      <c r="I49" s="183"/>
      <c r="J49" s="183"/>
      <c r="K49" s="183"/>
      <c r="L49" s="183"/>
      <c r="M49" s="183"/>
      <c r="N49" s="183"/>
      <c r="O49" s="183"/>
      <c r="P49" s="183"/>
      <c r="Q49" s="183"/>
      <c r="R49" s="183"/>
      <c r="S49" s="183"/>
      <c r="T49" s="183"/>
      <c r="U49" s="183"/>
      <c r="V49" s="183"/>
    </row>
    <row r="50" spans="1:23" ht="49.5" customHeight="1">
      <c r="C50" s="1"/>
      <c r="D50" s="532"/>
      <c r="E50" s="542" t="s">
        <v>6150</v>
      </c>
      <c r="F50" s="542"/>
      <c r="G50" s="543"/>
      <c r="H50" s="537" t="s">
        <v>4495</v>
      </c>
      <c r="I50" s="535"/>
      <c r="J50" s="538"/>
      <c r="K50" s="539" t="s">
        <v>4496</v>
      </c>
      <c r="L50" s="535"/>
      <c r="M50" s="538"/>
      <c r="N50" s="539" t="s">
        <v>4497</v>
      </c>
      <c r="O50" s="535"/>
      <c r="P50" s="538"/>
      <c r="Q50" s="539" t="s">
        <v>4498</v>
      </c>
      <c r="R50" s="535"/>
      <c r="S50" s="538"/>
      <c r="T50" s="539" t="s">
        <v>4499</v>
      </c>
      <c r="U50" s="535"/>
      <c r="V50" s="535"/>
    </row>
    <row r="51" spans="1:23" s="5" customFormat="1" ht="18">
      <c r="C51" s="1"/>
      <c r="D51" s="177"/>
      <c r="E51" s="246">
        <f>EOMONTH($A$3,-12)</f>
        <v>44926</v>
      </c>
      <c r="F51" s="246">
        <f>EOMONTH($A$3,-3)</f>
        <v>45199</v>
      </c>
      <c r="G51" s="246">
        <f>EOMONTH($A$3,0)</f>
        <v>45291</v>
      </c>
      <c r="H51" s="246">
        <f>EOMONTH($A$3,-12)</f>
        <v>44926</v>
      </c>
      <c r="I51" s="216">
        <f>EOMONTH($A$3,-3)</f>
        <v>45199</v>
      </c>
      <c r="J51" s="217">
        <f>EOMONTH($A$3,0)</f>
        <v>45291</v>
      </c>
      <c r="K51" s="246">
        <f>EOMONTH($A$3,-12)</f>
        <v>44926</v>
      </c>
      <c r="L51" s="216">
        <f>EOMONTH($A$3,-3)</f>
        <v>45199</v>
      </c>
      <c r="M51" s="217">
        <f>EOMONTH($A$3,0)</f>
        <v>45291</v>
      </c>
      <c r="N51" s="246">
        <f>EOMONTH($A$3,-12)</f>
        <v>44926</v>
      </c>
      <c r="O51" s="216">
        <f>EOMONTH($A$3,-3)</f>
        <v>45199</v>
      </c>
      <c r="P51" s="217">
        <f>EOMONTH($A$3,0)</f>
        <v>45291</v>
      </c>
      <c r="Q51" s="246">
        <f>EOMONTH($A$3,-12)</f>
        <v>44926</v>
      </c>
      <c r="R51" s="216">
        <f>EOMONTH($A$3,-3)</f>
        <v>45199</v>
      </c>
      <c r="S51" s="217">
        <f>EOMONTH($A$3,0)</f>
        <v>45291</v>
      </c>
      <c r="T51" s="246">
        <f>EOMONTH($A$3,-12)</f>
        <v>44926</v>
      </c>
      <c r="U51" s="216">
        <f>EOMONTH($A$3,-3)</f>
        <v>45199</v>
      </c>
      <c r="V51" s="218">
        <f>EOMONTH($A$3,0)</f>
        <v>45291</v>
      </c>
      <c r="W51" s="13"/>
    </row>
    <row r="52" spans="1:23" ht="21" customHeight="1">
      <c r="A52" s="2">
        <v>1</v>
      </c>
      <c r="B52" s="1" t="s">
        <v>13</v>
      </c>
      <c r="D52" s="204" t="s">
        <v>13</v>
      </c>
      <c r="E52" s="256">
        <f>IFERROR(INDEX('Data Annex'!$K$1:$BS$4779,MATCH(E$45&amp;"|"&amp;$B52,'Data Annex'!$K$1:$K$4779,0),MATCH(E$46,'Data Annex'!$K$1:$BS$1,0)),"")</f>
        <v>0.48580254105908055</v>
      </c>
      <c r="F52" s="256">
        <f>IFERROR(INDEX('Data Annex'!$K$1:$BS$4779,MATCH(F$45&amp;"|"&amp;$B52,'Data Annex'!$K$1:$K$4779,0),MATCH(F$46,'Data Annex'!$K$1:$BS$1,0)),"")</f>
        <v>0.47299297722577094</v>
      </c>
      <c r="G52" s="257">
        <f>IFERROR(INDEX('Data Annex'!$K$1:$BS$4779,MATCH(G$45&amp;"|"&amp;$B52,'Data Annex'!$K$1:$K$4779,0),MATCH(G$46,'Data Annex'!$K$1:$BS$1,0)),"")</f>
        <v>0.43375605685438073</v>
      </c>
      <c r="H52" s="190">
        <f>IFERROR(INDEX('Data Annex'!$K$1:$BS$4779,MATCH(H$45&amp;"|"&amp;$B52,'Data Annex'!$K$1:$K$4779,0),MATCH(H$46,'Data Annex'!$K$1:$BS$1,0)),"")</f>
        <v>0.53579402816487631</v>
      </c>
      <c r="I52" s="190">
        <f>IFERROR(INDEX('Data Annex'!$K$1:$BS$4779,MATCH(I$45&amp;"|"&amp;$B52,'Data Annex'!$K$1:$K$4779,0),MATCH(I$46,'Data Annex'!$K$1:$BS$1,0)),"")</f>
        <v>0.51916601931487971</v>
      </c>
      <c r="J52" s="191">
        <f>IFERROR(INDEX('Data Annex'!$K$1:$BS$4779,MATCH(J$45&amp;"|"&amp;$B52,'Data Annex'!$K$1:$K$4779,0),MATCH(J$46,'Data Annex'!$K$1:$BS$1,0)),"")</f>
        <v>0.50922281993641694</v>
      </c>
      <c r="K52" s="190">
        <f>IFERROR(INDEX('Data Annex'!$K$1:$BS$4779,MATCH(K$45&amp;"|"&amp;$B52,'Data Annex'!$K$1:$K$4779,0),MATCH(K$46,'Data Annex'!$K$1:$BS$1,0)),"")</f>
        <v>0.32563310355587161</v>
      </c>
      <c r="L52" s="190">
        <f>IFERROR(INDEX('Data Annex'!$K$1:$BS$4779,MATCH(L$45&amp;"|"&amp;$B52,'Data Annex'!$K$1:$K$4779,0),MATCH(L$46,'Data Annex'!$K$1:$BS$1,0)),"")</f>
        <v>0.2957936647586305</v>
      </c>
      <c r="M52" s="191">
        <f>IFERROR(INDEX('Data Annex'!$K$1:$BS$4779,MATCH(M$45&amp;"|"&amp;$B52,'Data Annex'!$K$1:$K$4779,0),MATCH(M$46,'Data Annex'!$K$1:$BS$1,0)),"")</f>
        <v>0.30911993113370645</v>
      </c>
      <c r="N52" s="190">
        <f>IFERROR(INDEX('Data Annex'!$K$1:$BS$4779,MATCH(N$45&amp;"|"&amp;$B52,'Data Annex'!$K$1:$K$4779,0),MATCH(N$46,'Data Annex'!$K$1:$BS$1,0)),"")</f>
        <v>0.49733770823015511</v>
      </c>
      <c r="O52" s="190">
        <f>IFERROR(INDEX('Data Annex'!$K$1:$BS$4779,MATCH(O$45&amp;"|"&amp;$B52,'Data Annex'!$K$1:$K$4779,0),MATCH(O$46,'Data Annex'!$K$1:$BS$1,0)),"")</f>
        <v>0.48132007972431362</v>
      </c>
      <c r="P52" s="191">
        <f>IFERROR(INDEX('Data Annex'!$K$1:$BS$4779,MATCH(P$45&amp;"|"&amp;$B52,'Data Annex'!$K$1:$K$4779,0),MATCH(P$46,'Data Annex'!$K$1:$BS$1,0)),"")</f>
        <v>0.4246925114098275</v>
      </c>
      <c r="Q52" s="190">
        <f>IFERROR(INDEX('Data Annex'!$K$1:$BS$4779,MATCH(Q$45&amp;"|"&amp;$B52,'Data Annex'!$K$1:$K$4779,0),MATCH(Q$46,'Data Annex'!$K$1:$BS$1,0)),"")</f>
        <v>0.46475545936885521</v>
      </c>
      <c r="R52" s="190">
        <f>IFERROR(INDEX('Data Annex'!$K$1:$BS$4779,MATCH(R$45&amp;"|"&amp;$B52,'Data Annex'!$K$1:$K$4779,0),MATCH(R$46,'Data Annex'!$K$1:$BS$1,0)),"")</f>
        <v>0.46302584305207695</v>
      </c>
      <c r="S52" s="191">
        <f>IFERROR(INDEX('Data Annex'!$K$1:$BS$4779,MATCH(S$45&amp;"|"&amp;$B52,'Data Annex'!$K$1:$K$4779,0),MATCH(S$46,'Data Annex'!$K$1:$BS$1,0)),"")</f>
        <v>0.42629226315090663</v>
      </c>
      <c r="T52" s="190">
        <f>IFERROR(INDEX('Data Annex'!$K$1:$BS$4779,MATCH(T$45&amp;"|"&amp;$B52,'Data Annex'!$K$1:$K$4779,0),MATCH(T$46,'Data Annex'!$K$1:$BS$1,0)),"")</f>
        <v>0.37217368513106602</v>
      </c>
      <c r="U52" s="190">
        <f>IFERROR(INDEX('Data Annex'!$K$1:$BS$4779,MATCH(U$45&amp;"|"&amp;$B52,'Data Annex'!$K$1:$K$4779,0),MATCH(U$46,'Data Annex'!$K$1:$BS$1,0)),"")</f>
        <v>0.33137659101053529</v>
      </c>
      <c r="V52" s="191">
        <f>IFERROR(INDEX('Data Annex'!$K$1:$BS$4779,MATCH(V$45&amp;"|"&amp;$B52,'Data Annex'!$K$1:$K$4779,0),MATCH(V$46,'Data Annex'!$K$1:$BS$1,0)),"")</f>
        <v>0.30072625457890678</v>
      </c>
    </row>
    <row r="53" spans="1:23" ht="21" customHeight="1">
      <c r="A53" s="2">
        <v>2</v>
      </c>
      <c r="B53" s="1" t="s">
        <v>14</v>
      </c>
      <c r="D53" s="204" t="s">
        <v>14</v>
      </c>
      <c r="E53" s="258">
        <f>IFERROR(INDEX('Data Annex'!$K$1:$BS$4779,MATCH(E$45&amp;"|"&amp;$B53,'Data Annex'!$K$1:$K$4779,0),MATCH(E$46,'Data Annex'!$K$1:$BS$1,0)),"")</f>
        <v>0.43756820737280766</v>
      </c>
      <c r="F53" s="258">
        <f>IFERROR(INDEX('Data Annex'!$K$1:$BS$4779,MATCH(F$45&amp;"|"&amp;$B53,'Data Annex'!$K$1:$K$4779,0),MATCH(F$46,'Data Annex'!$K$1:$BS$1,0)),"")</f>
        <v>0.47096514521478339</v>
      </c>
      <c r="G53" s="259">
        <f>IFERROR(INDEX('Data Annex'!$K$1:$BS$4779,MATCH(G$45&amp;"|"&amp;$B53,'Data Annex'!$K$1:$K$4779,0),MATCH(G$46,'Data Annex'!$K$1:$BS$1,0)),"")</f>
        <v>0.47066799337492943</v>
      </c>
      <c r="H53" s="260">
        <f>IFERROR(INDEX('Data Annex'!$K$1:$BS$4779,MATCH(H$45&amp;"|"&amp;$B53,'Data Annex'!$K$1:$K$4779,0),MATCH(H$46,'Data Annex'!$K$1:$BS$1,0)),"")</f>
        <v>0.22533669264274853</v>
      </c>
      <c r="I53" s="260">
        <f>IFERROR(INDEX('Data Annex'!$K$1:$BS$4779,MATCH(I$45&amp;"|"&amp;$B53,'Data Annex'!$K$1:$K$4779,0),MATCH(I$46,'Data Annex'!$K$1:$BS$1,0)),"")</f>
        <v>0.32258175421283841</v>
      </c>
      <c r="J53" s="261">
        <f>IFERROR(INDEX('Data Annex'!$K$1:$BS$4779,MATCH(J$45&amp;"|"&amp;$B53,'Data Annex'!$K$1:$K$4779,0),MATCH(J$46,'Data Annex'!$K$1:$BS$1,0)),"")</f>
        <v>0.31331299415767472</v>
      </c>
      <c r="K53" s="260">
        <f>IFERROR(INDEX('Data Annex'!$K$1:$BS$4779,MATCH(K$45&amp;"|"&amp;$B53,'Data Annex'!$K$1:$K$4779,0),MATCH(K$46,'Data Annex'!$K$1:$BS$1,0)),"")</f>
        <v>0.120307004242132</v>
      </c>
      <c r="L53" s="260">
        <f>IFERROR(INDEX('Data Annex'!$K$1:$BS$4779,MATCH(L$45&amp;"|"&amp;$B53,'Data Annex'!$K$1:$K$4779,0),MATCH(L$46,'Data Annex'!$K$1:$BS$1,0)),"")</f>
        <v>0.13378008094620303</v>
      </c>
      <c r="M53" s="261">
        <f>IFERROR(INDEX('Data Annex'!$K$1:$BS$4779,MATCH(M$45&amp;"|"&amp;$B53,'Data Annex'!$K$1:$K$4779,0),MATCH(M$46,'Data Annex'!$K$1:$BS$1,0)),"")</f>
        <v>0.13119716127019196</v>
      </c>
      <c r="N53" s="260">
        <f>IFERROR(INDEX('Data Annex'!$K$1:$BS$4779,MATCH(N$45&amp;"|"&amp;$B53,'Data Annex'!$K$1:$K$4779,0),MATCH(N$46,'Data Annex'!$K$1:$BS$1,0)),"")</f>
        <v>0.50843410511840281</v>
      </c>
      <c r="O53" s="260">
        <f>IFERROR(INDEX('Data Annex'!$K$1:$BS$4779,MATCH(O$45&amp;"|"&amp;$B53,'Data Annex'!$K$1:$K$4779,0),MATCH(O$46,'Data Annex'!$K$1:$BS$1,0)),"")</f>
        <v>0.51936777078504537</v>
      </c>
      <c r="P53" s="261">
        <f>IFERROR(INDEX('Data Annex'!$K$1:$BS$4779,MATCH(P$45&amp;"|"&amp;$B53,'Data Annex'!$K$1:$K$4779,0),MATCH(P$46,'Data Annex'!$K$1:$BS$1,0)),"")</f>
        <v>0.5167214743522065</v>
      </c>
      <c r="Q53" s="260">
        <f>IFERROR(INDEX('Data Annex'!$K$1:$BS$4779,MATCH(Q$45&amp;"|"&amp;$B53,'Data Annex'!$K$1:$K$4779,0),MATCH(Q$46,'Data Annex'!$K$1:$BS$1,0)),"")</f>
        <v>0.46222359130602214</v>
      </c>
      <c r="R53" s="260">
        <f>IFERROR(INDEX('Data Annex'!$K$1:$BS$4779,MATCH(R$45&amp;"|"&amp;$B53,'Data Annex'!$K$1:$K$4779,0),MATCH(R$46,'Data Annex'!$K$1:$BS$1,0)),"")</f>
        <v>0.4738067728776672</v>
      </c>
      <c r="S53" s="261">
        <f>IFERROR(INDEX('Data Annex'!$K$1:$BS$4779,MATCH(S$45&amp;"|"&amp;$B53,'Data Annex'!$K$1:$K$4779,0),MATCH(S$46,'Data Annex'!$K$1:$BS$1,0)),"")</f>
        <v>0.4589739110508968</v>
      </c>
      <c r="T53" s="260">
        <f>IFERROR(INDEX('Data Annex'!$K$1:$BS$4779,MATCH(T$45&amp;"|"&amp;$B53,'Data Annex'!$K$1:$K$4779,0),MATCH(T$46,'Data Annex'!$K$1:$BS$1,0)),"")</f>
        <v>0.28265342285551764</v>
      </c>
      <c r="U53" s="260">
        <f>IFERROR(INDEX('Data Annex'!$K$1:$BS$4779,MATCH(U$45&amp;"|"&amp;$B53,'Data Annex'!$K$1:$K$4779,0),MATCH(U$46,'Data Annex'!$K$1:$BS$1,0)),"")</f>
        <v>0.26525978087066199</v>
      </c>
      <c r="V53" s="261">
        <f>IFERROR(INDEX('Data Annex'!$K$1:$BS$4779,MATCH(V$45&amp;"|"&amp;$B53,'Data Annex'!$K$1:$K$4779,0),MATCH(V$46,'Data Annex'!$K$1:$BS$1,0)),"")</f>
        <v>0.25596705874033576</v>
      </c>
    </row>
    <row r="54" spans="1:23" ht="21" customHeight="1">
      <c r="A54" s="2">
        <v>3</v>
      </c>
      <c r="B54" s="1" t="s">
        <v>92</v>
      </c>
      <c r="D54" s="204" t="s">
        <v>92</v>
      </c>
      <c r="E54" s="256">
        <f>IFERROR(INDEX('Data Annex'!$K$1:$BS$4779,MATCH(E$45&amp;"|"&amp;$B54,'Data Annex'!$K$1:$K$4779,0),MATCH(E$46,'Data Annex'!$K$1:$BS$1,0)),"")</f>
        <v>0.66473634385951719</v>
      </c>
      <c r="F54" s="256">
        <f>IFERROR(INDEX('Data Annex'!$K$1:$BS$4779,MATCH(F$45&amp;"|"&amp;$B54,'Data Annex'!$K$1:$K$4779,0),MATCH(F$46,'Data Annex'!$K$1:$BS$1,0)),"")</f>
        <v>0.6390625316217603</v>
      </c>
      <c r="G54" s="257">
        <f>IFERROR(INDEX('Data Annex'!$K$1:$BS$4779,MATCH(G$45&amp;"|"&amp;$B54,'Data Annex'!$K$1:$K$4779,0),MATCH(G$46,'Data Annex'!$K$1:$BS$1,0)),"")</f>
        <v>0.61534271962619125</v>
      </c>
      <c r="H54" s="190">
        <f>IFERROR(INDEX('Data Annex'!$K$1:$BS$4779,MATCH(H$45&amp;"|"&amp;$B54,'Data Annex'!$K$1:$K$4779,0),MATCH(H$46,'Data Annex'!$K$1:$BS$1,0)),"")</f>
        <v>0.64591490525748485</v>
      </c>
      <c r="I54" s="190">
        <f>IFERROR(INDEX('Data Annex'!$K$1:$BS$4779,MATCH(I$45&amp;"|"&amp;$B54,'Data Annex'!$K$1:$K$4779,0),MATCH(I$46,'Data Annex'!$K$1:$BS$1,0)),"")</f>
        <v>0.6558651259093039</v>
      </c>
      <c r="J54" s="191">
        <f>IFERROR(INDEX('Data Annex'!$K$1:$BS$4779,MATCH(J$45&amp;"|"&amp;$B54,'Data Annex'!$K$1:$K$4779,0),MATCH(J$46,'Data Annex'!$K$1:$BS$1,0)),"")</f>
        <v>0.63553922799265816</v>
      </c>
      <c r="K54" s="190">
        <f>IFERROR(INDEX('Data Annex'!$K$1:$BS$4779,MATCH(K$45&amp;"|"&amp;$B54,'Data Annex'!$K$1:$K$4779,0),MATCH(K$46,'Data Annex'!$K$1:$BS$1,0)),"")</f>
        <v>0.53449315080373438</v>
      </c>
      <c r="L54" s="190">
        <f>IFERROR(INDEX('Data Annex'!$K$1:$BS$4779,MATCH(L$45&amp;"|"&amp;$B54,'Data Annex'!$K$1:$K$4779,0),MATCH(L$46,'Data Annex'!$K$1:$BS$1,0)),"")</f>
        <v>0.52487919610498956</v>
      </c>
      <c r="M54" s="191">
        <f>IFERROR(INDEX('Data Annex'!$K$1:$BS$4779,MATCH(M$45&amp;"|"&amp;$B54,'Data Annex'!$K$1:$K$4779,0),MATCH(M$46,'Data Annex'!$K$1:$BS$1,0)),"")</f>
        <v>0.52210585142715216</v>
      </c>
      <c r="N54" s="190">
        <f>IFERROR(INDEX('Data Annex'!$K$1:$BS$4779,MATCH(N$45&amp;"|"&amp;$B54,'Data Annex'!$K$1:$K$4779,0),MATCH(N$46,'Data Annex'!$K$1:$BS$1,0)),"")</f>
        <v>0.67827141442346361</v>
      </c>
      <c r="O54" s="190">
        <f>IFERROR(INDEX('Data Annex'!$K$1:$BS$4779,MATCH(O$45&amp;"|"&amp;$B54,'Data Annex'!$K$1:$K$4779,0),MATCH(O$46,'Data Annex'!$K$1:$BS$1,0)),"")</f>
        <v>0.62181629332474775</v>
      </c>
      <c r="P54" s="191">
        <f>IFERROR(INDEX('Data Annex'!$K$1:$BS$4779,MATCH(P$45&amp;"|"&amp;$B54,'Data Annex'!$K$1:$K$4779,0),MATCH(P$46,'Data Annex'!$K$1:$BS$1,0)),"")</f>
        <v>0.59639687835827526</v>
      </c>
      <c r="Q54" s="190">
        <f>IFERROR(INDEX('Data Annex'!$K$1:$BS$4779,MATCH(Q$45&amp;"|"&amp;$B54,'Data Annex'!$K$1:$K$4779,0),MATCH(Q$46,'Data Annex'!$K$1:$BS$1,0)),"")</f>
        <v>0.70626972974365287</v>
      </c>
      <c r="R54" s="190">
        <f>IFERROR(INDEX('Data Annex'!$K$1:$BS$4779,MATCH(R$45&amp;"|"&amp;$B54,'Data Annex'!$K$1:$K$4779,0),MATCH(R$46,'Data Annex'!$K$1:$BS$1,0)),"")</f>
        <v>0.65467390237827472</v>
      </c>
      <c r="S54" s="191">
        <f>IFERROR(INDEX('Data Annex'!$K$1:$BS$4779,MATCH(S$45&amp;"|"&amp;$B54,'Data Annex'!$K$1:$K$4779,0),MATCH(S$46,'Data Annex'!$K$1:$BS$1,0)),"")</f>
        <v>0.60236178439743071</v>
      </c>
      <c r="T54" s="190">
        <f>IFERROR(INDEX('Data Annex'!$K$1:$BS$4779,MATCH(T$45&amp;"|"&amp;$B54,'Data Annex'!$K$1:$K$4779,0),MATCH(T$46,'Data Annex'!$K$1:$BS$1,0)),"")</f>
        <v>0.68721064814814825</v>
      </c>
      <c r="U54" s="190">
        <f>IFERROR(INDEX('Data Annex'!$K$1:$BS$4779,MATCH(U$45&amp;"|"&amp;$B54,'Data Annex'!$K$1:$K$4779,0),MATCH(U$46,'Data Annex'!$K$1:$BS$1,0)),"")</f>
        <v>0.60736992694303882</v>
      </c>
      <c r="V54" s="191">
        <f>IFERROR(INDEX('Data Annex'!$K$1:$BS$4779,MATCH(V$45&amp;"|"&amp;$B54,'Data Annex'!$K$1:$K$4779,0),MATCH(V$46,'Data Annex'!$K$1:$BS$1,0)),"")</f>
        <v>0.57365409505268605</v>
      </c>
    </row>
    <row r="55" spans="1:23" ht="21" customHeight="1">
      <c r="A55" s="2">
        <v>4</v>
      </c>
      <c r="B55" s="1" t="s">
        <v>15</v>
      </c>
      <c r="D55" s="204" t="s">
        <v>15</v>
      </c>
      <c r="E55" s="258">
        <f>IFERROR(INDEX('Data Annex'!$K$1:$BS$4779,MATCH(E$45&amp;"|"&amp;$B55,'Data Annex'!$K$1:$K$4779,0),MATCH(E$46,'Data Annex'!$K$1:$BS$1,0)),"")</f>
        <v>0.3003603153588813</v>
      </c>
      <c r="F55" s="258">
        <f>IFERROR(INDEX('Data Annex'!$K$1:$BS$4779,MATCH(F$45&amp;"|"&amp;$B55,'Data Annex'!$K$1:$K$4779,0),MATCH(F$46,'Data Annex'!$K$1:$BS$1,0)),"")</f>
        <v>0.31215016705525817</v>
      </c>
      <c r="G55" s="259">
        <f>IFERROR(INDEX('Data Annex'!$K$1:$BS$4779,MATCH(G$45&amp;"|"&amp;$B55,'Data Annex'!$K$1:$K$4779,0),MATCH(G$46,'Data Annex'!$K$1:$BS$1,0)),"")</f>
        <v>0.31127947068684908</v>
      </c>
      <c r="H55" s="260">
        <f>IFERROR(INDEX('Data Annex'!$K$1:$BS$4779,MATCH(H$45&amp;"|"&amp;$B55,'Data Annex'!$K$1:$K$4779,0),MATCH(H$46,'Data Annex'!$K$1:$BS$1,0)),"")</f>
        <v>0.24196742028985616</v>
      </c>
      <c r="I55" s="260">
        <f>IFERROR(INDEX('Data Annex'!$K$1:$BS$4779,MATCH(I$45&amp;"|"&amp;$B55,'Data Annex'!$K$1:$K$4779,0),MATCH(I$46,'Data Annex'!$K$1:$BS$1,0)),"")</f>
        <v>0.25889660813309878</v>
      </c>
      <c r="J55" s="261">
        <f>IFERROR(INDEX('Data Annex'!$K$1:$BS$4779,MATCH(J$45&amp;"|"&amp;$B55,'Data Annex'!$K$1:$K$4779,0),MATCH(J$46,'Data Annex'!$K$1:$BS$1,0)),"")</f>
        <v>0.28383756814527833</v>
      </c>
      <c r="K55" s="260">
        <f>IFERROR(INDEX('Data Annex'!$K$1:$BS$4779,MATCH(K$45&amp;"|"&amp;$B55,'Data Annex'!$K$1:$K$4779,0),MATCH(K$46,'Data Annex'!$K$1:$BS$1,0)),"")</f>
        <v>0.17618936331759666</v>
      </c>
      <c r="L55" s="260">
        <f>IFERROR(INDEX('Data Annex'!$K$1:$BS$4779,MATCH(L$45&amp;"|"&amp;$B55,'Data Annex'!$K$1:$K$4779,0),MATCH(L$46,'Data Annex'!$K$1:$BS$1,0)),"")</f>
        <v>0.19788812446139536</v>
      </c>
      <c r="M55" s="261">
        <f>IFERROR(INDEX('Data Annex'!$K$1:$BS$4779,MATCH(M$45&amp;"|"&amp;$B55,'Data Annex'!$K$1:$K$4779,0),MATCH(M$46,'Data Annex'!$K$1:$BS$1,0)),"")</f>
        <v>0.2351615258895885</v>
      </c>
      <c r="N55" s="260">
        <f>IFERROR(INDEX('Data Annex'!$K$1:$BS$4779,MATCH(N$45&amp;"|"&amp;$B55,'Data Annex'!$K$1:$K$4779,0),MATCH(N$46,'Data Annex'!$K$1:$BS$1,0)),"")</f>
        <v>0.42903769291724658</v>
      </c>
      <c r="O55" s="260">
        <f>IFERROR(INDEX('Data Annex'!$K$1:$BS$4779,MATCH(O$45&amp;"|"&amp;$B55,'Data Annex'!$K$1:$K$4779,0),MATCH(O$46,'Data Annex'!$K$1:$BS$1,0)),"")</f>
        <v>0.43014099563064673</v>
      </c>
      <c r="P55" s="261">
        <f>IFERROR(INDEX('Data Annex'!$K$1:$BS$4779,MATCH(P$45&amp;"|"&amp;$B55,'Data Annex'!$K$1:$K$4779,0),MATCH(P$46,'Data Annex'!$K$1:$BS$1,0)),"")</f>
        <v>0.37264610454445835</v>
      </c>
      <c r="Q55" s="260">
        <f>IFERROR(INDEX('Data Annex'!$K$1:$BS$4779,MATCH(Q$45&amp;"|"&amp;$B55,'Data Annex'!$K$1:$K$4779,0),MATCH(Q$46,'Data Annex'!$K$1:$BS$1,0)),"")</f>
        <v>0.38817598253977442</v>
      </c>
      <c r="R55" s="260">
        <f>IFERROR(INDEX('Data Annex'!$K$1:$BS$4779,MATCH(R$45&amp;"|"&amp;$B55,'Data Annex'!$K$1:$K$4779,0),MATCH(R$46,'Data Annex'!$K$1:$BS$1,0)),"")</f>
        <v>0.3514171266267328</v>
      </c>
      <c r="S55" s="261">
        <f>IFERROR(INDEX('Data Annex'!$K$1:$BS$4779,MATCH(S$45&amp;"|"&amp;$B55,'Data Annex'!$K$1:$K$4779,0),MATCH(S$46,'Data Annex'!$K$1:$BS$1,0)),"")</f>
        <v>0.35868845593567478</v>
      </c>
      <c r="T55" s="260">
        <f>IFERROR(INDEX('Data Annex'!$K$1:$BS$4779,MATCH(T$45&amp;"|"&amp;$B55,'Data Annex'!$K$1:$K$4779,0),MATCH(T$46,'Data Annex'!$K$1:$BS$1,0)),"")</f>
        <v>0.41527443889829585</v>
      </c>
      <c r="U55" s="260">
        <f>IFERROR(INDEX('Data Annex'!$K$1:$BS$4779,MATCH(U$45&amp;"|"&amp;$B55,'Data Annex'!$K$1:$K$4779,0),MATCH(U$46,'Data Annex'!$K$1:$BS$1,0)),"")</f>
        <v>0.4305176055048841</v>
      </c>
      <c r="V55" s="261">
        <f>IFERROR(INDEX('Data Annex'!$K$1:$BS$4779,MATCH(V$45&amp;"|"&amp;$B55,'Data Annex'!$K$1:$K$4779,0),MATCH(V$46,'Data Annex'!$K$1:$BS$1,0)),"")</f>
        <v>0.35670703943174575</v>
      </c>
    </row>
    <row r="56" spans="1:23" s="7" customFormat="1" ht="21" customHeight="1">
      <c r="A56" s="7">
        <v>5</v>
      </c>
      <c r="B56" s="1" t="s">
        <v>91</v>
      </c>
      <c r="D56" s="204" t="s">
        <v>91</v>
      </c>
      <c r="E56" s="256">
        <f>IFERROR(INDEX('Data Annex'!$K$1:$BS$4779,MATCH(E$45&amp;"|"&amp;$B56,'Data Annex'!$K$1:$K$4779,0),MATCH(E$46,'Data Annex'!$K$1:$BS$1,0)),"")</f>
        <v>0.53489777736839639</v>
      </c>
      <c r="F56" s="256">
        <f>IFERROR(INDEX('Data Annex'!$K$1:$BS$4779,MATCH(F$45&amp;"|"&amp;$B56,'Data Annex'!$K$1:$K$4779,0),MATCH(F$46,'Data Annex'!$K$1:$BS$1,0)),"")</f>
        <v>0.53253693319875872</v>
      </c>
      <c r="G56" s="257">
        <f>IFERROR(INDEX('Data Annex'!$K$1:$BS$4779,MATCH(G$45&amp;"|"&amp;$B56,'Data Annex'!$K$1:$K$4779,0),MATCH(G$46,'Data Annex'!$K$1:$BS$1,0)),"")</f>
        <v>0.51592399681682322</v>
      </c>
      <c r="H56" s="190">
        <f>IFERROR(INDEX('Data Annex'!$K$1:$BS$4779,MATCH(H$45&amp;"|"&amp;$B56,'Data Annex'!$K$1:$K$4779,0),MATCH(H$46,'Data Annex'!$K$1:$BS$1,0)),"")</f>
        <v>0.5483850874989511</v>
      </c>
      <c r="I56" s="190">
        <f>IFERROR(INDEX('Data Annex'!$K$1:$BS$4779,MATCH(I$45&amp;"|"&amp;$B56,'Data Annex'!$K$1:$K$4779,0),MATCH(I$46,'Data Annex'!$K$1:$BS$1,0)),"")</f>
        <v>0.53146901941517954</v>
      </c>
      <c r="J56" s="191">
        <f>IFERROR(INDEX('Data Annex'!$K$1:$BS$4779,MATCH(J$45&amp;"|"&amp;$B56,'Data Annex'!$K$1:$K$4779,0),MATCH(J$46,'Data Annex'!$K$1:$BS$1,0)),"")</f>
        <v>0.52295183023724801</v>
      </c>
      <c r="K56" s="190">
        <f>IFERROR(INDEX('Data Annex'!$K$1:$BS$4779,MATCH(K$45&amp;"|"&amp;$B56,'Data Annex'!$K$1:$K$4779,0),MATCH(K$46,'Data Annex'!$K$1:$BS$1,0)),"")</f>
        <v>0.2620902663527378</v>
      </c>
      <c r="L56" s="190">
        <f>IFERROR(INDEX('Data Annex'!$K$1:$BS$4779,MATCH(L$45&amp;"|"&amp;$B56,'Data Annex'!$K$1:$K$4779,0),MATCH(L$46,'Data Annex'!$K$1:$BS$1,0)),"")</f>
        <v>0.26246431029448225</v>
      </c>
      <c r="M56" s="191">
        <f>IFERROR(INDEX('Data Annex'!$K$1:$BS$4779,MATCH(M$45&amp;"|"&amp;$B56,'Data Annex'!$K$1:$K$4779,0),MATCH(M$46,'Data Annex'!$K$1:$BS$1,0)),"")</f>
        <v>0.25475291379323334</v>
      </c>
      <c r="N56" s="190">
        <f>IFERROR(INDEX('Data Annex'!$K$1:$BS$4779,MATCH(N$45&amp;"|"&amp;$B56,'Data Annex'!$K$1:$K$4779,0),MATCH(N$46,'Data Annex'!$K$1:$BS$1,0)),"")</f>
        <v>0.54721454738534736</v>
      </c>
      <c r="O56" s="190">
        <f>IFERROR(INDEX('Data Annex'!$K$1:$BS$4779,MATCH(O$45&amp;"|"&amp;$B56,'Data Annex'!$K$1:$K$4779,0),MATCH(O$46,'Data Annex'!$K$1:$BS$1,0)),"")</f>
        <v>0.55732826381308309</v>
      </c>
      <c r="P56" s="191">
        <f>IFERROR(INDEX('Data Annex'!$K$1:$BS$4779,MATCH(P$45&amp;"|"&amp;$B56,'Data Annex'!$K$1:$K$4779,0),MATCH(P$46,'Data Annex'!$K$1:$BS$1,0)),"")</f>
        <v>0.53353132496138977</v>
      </c>
      <c r="Q56" s="190">
        <f>IFERROR(INDEX('Data Annex'!$K$1:$BS$4779,MATCH(Q$45&amp;"|"&amp;$B56,'Data Annex'!$K$1:$K$4779,0),MATCH(Q$46,'Data Annex'!$K$1:$BS$1,0)),"")</f>
        <v>0.51717377140266452</v>
      </c>
      <c r="R56" s="190">
        <f>IFERROR(INDEX('Data Annex'!$K$1:$BS$4779,MATCH(R$45&amp;"|"&amp;$B56,'Data Annex'!$K$1:$K$4779,0),MATCH(R$46,'Data Annex'!$K$1:$BS$1,0)),"")</f>
        <v>0.5448737452475626</v>
      </c>
      <c r="S56" s="191">
        <f>IFERROR(INDEX('Data Annex'!$K$1:$BS$4779,MATCH(S$45&amp;"|"&amp;$B56,'Data Annex'!$K$1:$K$4779,0),MATCH(S$46,'Data Annex'!$K$1:$BS$1,0)),"")</f>
        <v>0.52693636631566187</v>
      </c>
      <c r="T56" s="190">
        <f>IFERROR(INDEX('Data Annex'!$K$1:$BS$4779,MATCH(T$45&amp;"|"&amp;$B56,'Data Annex'!$K$1:$K$4779,0),MATCH(T$46,'Data Annex'!$K$1:$BS$1,0)),"")</f>
        <v>0.53074512652494199</v>
      </c>
      <c r="U56" s="190">
        <f>IFERROR(INDEX('Data Annex'!$K$1:$BS$4779,MATCH(U$45&amp;"|"&amp;$B56,'Data Annex'!$K$1:$K$4779,0),MATCH(U$46,'Data Annex'!$K$1:$BS$1,0)),"")</f>
        <v>0.48026570659166978</v>
      </c>
      <c r="V56" s="191">
        <f>IFERROR(INDEX('Data Annex'!$K$1:$BS$4779,MATCH(V$45&amp;"|"&amp;$B56,'Data Annex'!$K$1:$K$4779,0),MATCH(V$46,'Data Annex'!$K$1:$BS$1,0)),"")</f>
        <v>0.47099039136115389</v>
      </c>
      <c r="W56" s="6"/>
    </row>
    <row r="57" spans="1:23" ht="21" customHeight="1">
      <c r="A57" s="2">
        <v>6</v>
      </c>
      <c r="B57" s="1" t="s">
        <v>16</v>
      </c>
      <c r="D57" s="204" t="s">
        <v>16</v>
      </c>
      <c r="E57" s="258">
        <f>IFERROR(INDEX('Data Annex'!$K$1:$BS$4779,MATCH(E$45&amp;"|"&amp;$B57,'Data Annex'!$K$1:$K$4779,0),MATCH(E$46,'Data Annex'!$K$1:$BS$1,0)),"")</f>
        <v>0.34689565198111116</v>
      </c>
      <c r="F57" s="258">
        <f>IFERROR(INDEX('Data Annex'!$K$1:$BS$4779,MATCH(F$45&amp;"|"&amp;$B57,'Data Annex'!$K$1:$K$4779,0),MATCH(F$46,'Data Annex'!$K$1:$BS$1,0)),"")</f>
        <v>0.32972667108613063</v>
      </c>
      <c r="G57" s="259">
        <f>IFERROR(INDEX('Data Annex'!$K$1:$BS$4779,MATCH(G$45&amp;"|"&amp;$B57,'Data Annex'!$K$1:$K$4779,0),MATCH(G$46,'Data Annex'!$K$1:$BS$1,0)),"")</f>
        <v>0.32422123052363105</v>
      </c>
      <c r="H57" s="260">
        <f>IFERROR(INDEX('Data Annex'!$K$1:$BS$4779,MATCH(H$45&amp;"|"&amp;$B57,'Data Annex'!$K$1:$K$4779,0),MATCH(H$46,'Data Annex'!$K$1:$BS$1,0)),"")</f>
        <v>0.35216835302553601</v>
      </c>
      <c r="I57" s="260">
        <f>IFERROR(INDEX('Data Annex'!$K$1:$BS$4779,MATCH(I$45&amp;"|"&amp;$B57,'Data Annex'!$K$1:$K$4779,0),MATCH(I$46,'Data Annex'!$K$1:$BS$1,0)),"")</f>
        <v>0.39670561954196648</v>
      </c>
      <c r="J57" s="261">
        <f>IFERROR(INDEX('Data Annex'!$K$1:$BS$4779,MATCH(J$45&amp;"|"&amp;$B57,'Data Annex'!$K$1:$K$4779,0),MATCH(J$46,'Data Annex'!$K$1:$BS$1,0)),"")</f>
        <v>0.41320987515536378</v>
      </c>
      <c r="K57" s="260">
        <f>IFERROR(INDEX('Data Annex'!$K$1:$BS$4779,MATCH(K$45&amp;"|"&amp;$B57,'Data Annex'!$K$1:$K$4779,0),MATCH(K$46,'Data Annex'!$K$1:$BS$1,0)),"")</f>
        <v>0.17465553670213163</v>
      </c>
      <c r="L57" s="260">
        <f>IFERROR(INDEX('Data Annex'!$K$1:$BS$4779,MATCH(L$45&amp;"|"&amp;$B57,'Data Annex'!$K$1:$K$4779,0),MATCH(L$46,'Data Annex'!$K$1:$BS$1,0)),"")</f>
        <v>0.18434913366555752</v>
      </c>
      <c r="M57" s="261">
        <f>IFERROR(INDEX('Data Annex'!$K$1:$BS$4779,MATCH(M$45&amp;"|"&amp;$B57,'Data Annex'!$K$1:$K$4779,0),MATCH(M$46,'Data Annex'!$K$1:$BS$1,0)),"")</f>
        <v>0.19069640833914112</v>
      </c>
      <c r="N57" s="260">
        <f>IFERROR(INDEX('Data Annex'!$K$1:$BS$4779,MATCH(N$45&amp;"|"&amp;$B57,'Data Annex'!$K$1:$K$4779,0),MATCH(N$46,'Data Annex'!$K$1:$BS$1,0)),"")</f>
        <v>0.39865626001506338</v>
      </c>
      <c r="O57" s="260">
        <f>IFERROR(INDEX('Data Annex'!$K$1:$BS$4779,MATCH(O$45&amp;"|"&amp;$B57,'Data Annex'!$K$1:$K$4779,0),MATCH(O$46,'Data Annex'!$K$1:$BS$1,0)),"")</f>
        <v>0.33971947378605971</v>
      </c>
      <c r="P57" s="261">
        <f>IFERROR(INDEX('Data Annex'!$K$1:$BS$4779,MATCH(P$45&amp;"|"&amp;$B57,'Data Annex'!$K$1:$K$4779,0),MATCH(P$46,'Data Annex'!$K$1:$BS$1,0)),"")</f>
        <v>0.31881089594127254</v>
      </c>
      <c r="Q57" s="260">
        <f>IFERROR(INDEX('Data Annex'!$K$1:$BS$4779,MATCH(Q$45&amp;"|"&amp;$B57,'Data Annex'!$K$1:$K$4779,0),MATCH(Q$46,'Data Annex'!$K$1:$BS$1,0)),"")</f>
        <v>0.39261115897655247</v>
      </c>
      <c r="R57" s="260">
        <f>IFERROR(INDEX('Data Annex'!$K$1:$BS$4779,MATCH(R$45&amp;"|"&amp;$B57,'Data Annex'!$K$1:$K$4779,0),MATCH(R$46,'Data Annex'!$K$1:$BS$1,0)),"")</f>
        <v>0.31092145508376551</v>
      </c>
      <c r="S57" s="261">
        <f>IFERROR(INDEX('Data Annex'!$K$1:$BS$4779,MATCH(S$45&amp;"|"&amp;$B57,'Data Annex'!$K$1:$K$4779,0),MATCH(S$46,'Data Annex'!$K$1:$BS$1,0)),"")</f>
        <v>0.27385966330415268</v>
      </c>
      <c r="T57" s="260">
        <f>IFERROR(INDEX('Data Annex'!$K$1:$BS$4779,MATCH(T$45&amp;"|"&amp;$B57,'Data Annex'!$K$1:$K$4779,0),MATCH(T$46,'Data Annex'!$K$1:$BS$1,0)),"")</f>
        <v>0.32328257602177635</v>
      </c>
      <c r="U57" s="260">
        <f>IFERROR(INDEX('Data Annex'!$K$1:$BS$4779,MATCH(U$45&amp;"|"&amp;$B57,'Data Annex'!$K$1:$K$4779,0),MATCH(U$46,'Data Annex'!$K$1:$BS$1,0)),"")</f>
        <v>0.23043661410855501</v>
      </c>
      <c r="V57" s="261">
        <f>IFERROR(INDEX('Data Annex'!$K$1:$BS$4779,MATCH(V$45&amp;"|"&amp;$B57,'Data Annex'!$K$1:$K$4779,0),MATCH(V$46,'Data Annex'!$K$1:$BS$1,0)),"")</f>
        <v>0.236198353234398</v>
      </c>
    </row>
    <row r="58" spans="1:23" s="10" customFormat="1" ht="21" customHeight="1">
      <c r="A58" s="10">
        <v>7</v>
      </c>
      <c r="B58" s="1" t="s">
        <v>17</v>
      </c>
      <c r="D58" s="204" t="s">
        <v>17</v>
      </c>
      <c r="E58" s="256">
        <f>IFERROR(INDEX('Data Annex'!$K$1:$BS$4779,MATCH(E$45&amp;"|"&amp;$B58,'Data Annex'!$K$1:$K$4779,0),MATCH(E$46,'Data Annex'!$K$1:$BS$1,0)),"")</f>
        <v>0.28017827374065024</v>
      </c>
      <c r="F58" s="256">
        <f>IFERROR(INDEX('Data Annex'!$K$1:$BS$4779,MATCH(F$45&amp;"|"&amp;$B58,'Data Annex'!$K$1:$K$4779,0),MATCH(F$46,'Data Annex'!$K$1:$BS$1,0)),"")</f>
        <v>0.2884841172669802</v>
      </c>
      <c r="G58" s="257">
        <f>IFERROR(INDEX('Data Annex'!$K$1:$BS$4779,MATCH(G$45&amp;"|"&amp;$B58,'Data Annex'!$K$1:$K$4779,0),MATCH(G$46,'Data Annex'!$K$1:$BS$1,0)),"")</f>
        <v>0.28887613455055983</v>
      </c>
      <c r="H58" s="190">
        <f>IFERROR(INDEX('Data Annex'!$K$1:$BS$4779,MATCH(H$45&amp;"|"&amp;$B58,'Data Annex'!$K$1:$K$4779,0),MATCH(H$46,'Data Annex'!$K$1:$BS$1,0)),"")</f>
        <v>0.36989201421194762</v>
      </c>
      <c r="I58" s="190">
        <f>IFERROR(INDEX('Data Annex'!$K$1:$BS$4779,MATCH(I$45&amp;"|"&amp;$B58,'Data Annex'!$K$1:$K$4779,0),MATCH(I$46,'Data Annex'!$K$1:$BS$1,0)),"")</f>
        <v>0.3867610765505215</v>
      </c>
      <c r="J58" s="191">
        <f>IFERROR(INDEX('Data Annex'!$K$1:$BS$4779,MATCH(J$45&amp;"|"&amp;$B58,'Data Annex'!$K$1:$K$4779,0),MATCH(J$46,'Data Annex'!$K$1:$BS$1,0)),"")</f>
        <v>0.38591045895400877</v>
      </c>
      <c r="K58" s="190">
        <f>IFERROR(INDEX('Data Annex'!$K$1:$BS$4779,MATCH(K$45&amp;"|"&amp;$B58,'Data Annex'!$K$1:$K$4779,0),MATCH(K$46,'Data Annex'!$K$1:$BS$1,0)),"")</f>
        <v>0.23542361710313847</v>
      </c>
      <c r="L58" s="190">
        <f>IFERROR(INDEX('Data Annex'!$K$1:$BS$4779,MATCH(L$45&amp;"|"&amp;$B58,'Data Annex'!$K$1:$K$4779,0),MATCH(L$46,'Data Annex'!$K$1:$BS$1,0)),"")</f>
        <v>0.27318646523201595</v>
      </c>
      <c r="M58" s="191">
        <f>IFERROR(INDEX('Data Annex'!$K$1:$BS$4779,MATCH(M$45&amp;"|"&amp;$B58,'Data Annex'!$K$1:$K$4779,0),MATCH(M$46,'Data Annex'!$K$1:$BS$1,0)),"")</f>
        <v>0.22855263434155004</v>
      </c>
      <c r="N58" s="190">
        <f>IFERROR(INDEX('Data Annex'!$K$1:$BS$4779,MATCH(N$45&amp;"|"&amp;$B58,'Data Annex'!$K$1:$K$4779,0),MATCH(N$46,'Data Annex'!$K$1:$BS$1,0)),"")</f>
        <v>0.28796970344287853</v>
      </c>
      <c r="O58" s="190">
        <f>IFERROR(INDEX('Data Annex'!$K$1:$BS$4779,MATCH(O$45&amp;"|"&amp;$B58,'Data Annex'!$K$1:$K$4779,0),MATCH(O$46,'Data Annex'!$K$1:$BS$1,0)),"")</f>
        <v>0.28234895570608015</v>
      </c>
      <c r="P58" s="191">
        <f>IFERROR(INDEX('Data Annex'!$K$1:$BS$4779,MATCH(P$45&amp;"|"&amp;$B58,'Data Annex'!$K$1:$K$4779,0),MATCH(P$46,'Data Annex'!$K$1:$BS$1,0)),"")</f>
        <v>0.29784699321250641</v>
      </c>
      <c r="Q58" s="190">
        <f>IFERROR(INDEX('Data Annex'!$K$1:$BS$4779,MATCH(Q$45&amp;"|"&amp;$B58,'Data Annex'!$K$1:$K$4779,0),MATCH(Q$46,'Data Annex'!$K$1:$BS$1,0)),"")</f>
        <v>0.40617008023544499</v>
      </c>
      <c r="R58" s="190">
        <f>IFERROR(INDEX('Data Annex'!$K$1:$BS$4779,MATCH(R$45&amp;"|"&amp;$B58,'Data Annex'!$K$1:$K$4779,0),MATCH(R$46,'Data Annex'!$K$1:$BS$1,0)),"")</f>
        <v>0.37092592664774926</v>
      </c>
      <c r="S58" s="191">
        <f>IFERROR(INDEX('Data Annex'!$K$1:$BS$4779,MATCH(S$45&amp;"|"&amp;$B58,'Data Annex'!$K$1:$K$4779,0),MATCH(S$46,'Data Annex'!$K$1:$BS$1,0)),"")</f>
        <v>0.38066343601992575</v>
      </c>
      <c r="T58" s="190">
        <f>IFERROR(INDEX('Data Annex'!$K$1:$BS$4779,MATCH(T$45&amp;"|"&amp;$B58,'Data Annex'!$K$1:$K$4779,0),MATCH(T$46,'Data Annex'!$K$1:$BS$1,0)),"")</f>
        <v>0.21855185809799824</v>
      </c>
      <c r="U58" s="190">
        <f>IFERROR(INDEX('Data Annex'!$K$1:$BS$4779,MATCH(U$45&amp;"|"&amp;$B58,'Data Annex'!$K$1:$K$4779,0),MATCH(U$46,'Data Annex'!$K$1:$BS$1,0)),"")</f>
        <v>0.20729537522341487</v>
      </c>
      <c r="V58" s="191">
        <f>IFERROR(INDEX('Data Annex'!$K$1:$BS$4779,MATCH(V$45&amp;"|"&amp;$B58,'Data Annex'!$K$1:$K$4779,0),MATCH(V$46,'Data Annex'!$K$1:$BS$1,0)),"")</f>
        <v>0.18183768058721925</v>
      </c>
      <c r="W58" s="3"/>
    </row>
    <row r="59" spans="1:23" s="10" customFormat="1" ht="21" customHeight="1">
      <c r="A59" s="10">
        <v>8</v>
      </c>
      <c r="B59" s="1" t="s">
        <v>97</v>
      </c>
      <c r="D59" s="204" t="s">
        <v>97</v>
      </c>
      <c r="E59" s="258">
        <f>IFERROR(INDEX('Data Annex'!$K$1:$BS$4779,MATCH(E$45&amp;"|"&amp;$B59,'Data Annex'!$K$1:$K$4779,0),MATCH(E$46,'Data Annex'!$K$1:$BS$1,0)),"")</f>
        <v>0.30478861875814856</v>
      </c>
      <c r="F59" s="258">
        <f>IFERROR(INDEX('Data Annex'!$K$1:$BS$4779,MATCH(F$45&amp;"|"&amp;$B59,'Data Annex'!$K$1:$K$4779,0),MATCH(F$46,'Data Annex'!$K$1:$BS$1,0)),"")</f>
        <v>0.32569318134645808</v>
      </c>
      <c r="G59" s="259">
        <f>IFERROR(INDEX('Data Annex'!$K$1:$BS$4779,MATCH(G$45&amp;"|"&amp;$B59,'Data Annex'!$K$1:$K$4779,0),MATCH(G$46,'Data Annex'!$K$1:$BS$1,0)),"")</f>
        <v>0.30677107989666974</v>
      </c>
      <c r="H59" s="260">
        <f>IFERROR(INDEX('Data Annex'!$K$1:$BS$4779,MATCH(H$45&amp;"|"&amp;$B59,'Data Annex'!$K$1:$K$4779,0),MATCH(H$46,'Data Annex'!$K$1:$BS$1,0)),"")</f>
        <v>0.22907248413753967</v>
      </c>
      <c r="I59" s="260">
        <f>IFERROR(INDEX('Data Annex'!$K$1:$BS$4779,MATCH(I$45&amp;"|"&amp;$B59,'Data Annex'!$K$1:$K$4779,0),MATCH(I$46,'Data Annex'!$K$1:$BS$1,0)),"")</f>
        <v>0.24526796680545776</v>
      </c>
      <c r="J59" s="261">
        <f>IFERROR(INDEX('Data Annex'!$K$1:$BS$4779,MATCH(J$45&amp;"|"&amp;$B59,'Data Annex'!$K$1:$K$4779,0),MATCH(J$46,'Data Annex'!$K$1:$BS$1,0)),"")</f>
        <v>0.24406906125871741</v>
      </c>
      <c r="K59" s="260">
        <f>IFERROR(INDEX('Data Annex'!$K$1:$BS$4779,MATCH(K$45&amp;"|"&amp;$B59,'Data Annex'!$K$1:$K$4779,0),MATCH(K$46,'Data Annex'!$K$1:$BS$1,0)),"")</f>
        <v>0.19448365008556323</v>
      </c>
      <c r="L59" s="260">
        <f>IFERROR(INDEX('Data Annex'!$K$1:$BS$4779,MATCH(L$45&amp;"|"&amp;$B59,'Data Annex'!$K$1:$K$4779,0),MATCH(L$46,'Data Annex'!$K$1:$BS$1,0)),"")</f>
        <v>0.21814509005749777</v>
      </c>
      <c r="M59" s="261">
        <f>IFERROR(INDEX('Data Annex'!$K$1:$BS$4779,MATCH(M$45&amp;"|"&amp;$B59,'Data Annex'!$K$1:$K$4779,0),MATCH(M$46,'Data Annex'!$K$1:$BS$1,0)),"")</f>
        <v>0.21817879839893223</v>
      </c>
      <c r="N59" s="260">
        <f>IFERROR(INDEX('Data Annex'!$K$1:$BS$4779,MATCH(N$45&amp;"|"&amp;$B59,'Data Annex'!$K$1:$K$4779,0),MATCH(N$46,'Data Annex'!$K$1:$BS$1,0)),"")</f>
        <v>0.34240600785955566</v>
      </c>
      <c r="O59" s="260">
        <f>IFERROR(INDEX('Data Annex'!$K$1:$BS$4779,MATCH(O$45&amp;"|"&amp;$B59,'Data Annex'!$K$1:$K$4779,0),MATCH(O$46,'Data Annex'!$K$1:$BS$1,0)),"")</f>
        <v>0.37279840641458889</v>
      </c>
      <c r="P59" s="261">
        <f>IFERROR(INDEX('Data Annex'!$K$1:$BS$4779,MATCH(P$45&amp;"|"&amp;$B59,'Data Annex'!$K$1:$K$4779,0),MATCH(P$46,'Data Annex'!$K$1:$BS$1,0)),"")</f>
        <v>0.43964869626398506</v>
      </c>
      <c r="Q59" s="260">
        <f>IFERROR(INDEX('Data Annex'!$K$1:$BS$4779,MATCH(Q$45&amp;"|"&amp;$B59,'Data Annex'!$K$1:$K$4779,0),MATCH(Q$46,'Data Annex'!$K$1:$BS$1,0)),"")</f>
        <v>0.34669456530187714</v>
      </c>
      <c r="R59" s="260">
        <f>IFERROR(INDEX('Data Annex'!$K$1:$BS$4779,MATCH(R$45&amp;"|"&amp;$B59,'Data Annex'!$K$1:$K$4779,0),MATCH(R$46,'Data Annex'!$K$1:$BS$1,0)),"")</f>
        <v>0.36345949342526856</v>
      </c>
      <c r="S59" s="261">
        <f>IFERROR(INDEX('Data Annex'!$K$1:$BS$4779,MATCH(S$45&amp;"|"&amp;$B59,'Data Annex'!$K$1:$K$4779,0),MATCH(S$46,'Data Annex'!$K$1:$BS$1,0)),"")</f>
        <v>0.4177409261988953</v>
      </c>
      <c r="T59" s="260">
        <f>IFERROR(INDEX('Data Annex'!$K$1:$BS$4779,MATCH(T$45&amp;"|"&amp;$B59,'Data Annex'!$K$1:$K$4779,0),MATCH(T$46,'Data Annex'!$K$1:$BS$1,0)),"")</f>
        <v>0.30445463020602342</v>
      </c>
      <c r="U59" s="260">
        <f>IFERROR(INDEX('Data Annex'!$K$1:$BS$4779,MATCH(U$45&amp;"|"&amp;$B59,'Data Annex'!$K$1:$K$4779,0),MATCH(U$46,'Data Annex'!$K$1:$BS$1,0)),"")</f>
        <v>0.37313308359844943</v>
      </c>
      <c r="V59" s="261">
        <f>IFERROR(INDEX('Data Annex'!$K$1:$BS$4779,MATCH(V$45&amp;"|"&amp;$B59,'Data Annex'!$K$1:$K$4779,0),MATCH(V$46,'Data Annex'!$K$1:$BS$1,0)),"")</f>
        <v>0.4713281218445789</v>
      </c>
      <c r="W59" s="3"/>
    </row>
    <row r="60" spans="1:23" s="10" customFormat="1" ht="21" customHeight="1">
      <c r="A60" s="10">
        <v>9</v>
      </c>
      <c r="B60" s="1" t="s">
        <v>18</v>
      </c>
      <c r="D60" s="204" t="s">
        <v>18</v>
      </c>
      <c r="E60" s="256">
        <f>IFERROR(INDEX('Data Annex'!$K$1:$BS$4779,MATCH(E$45&amp;"|"&amp;$B60,'Data Annex'!$K$1:$K$4779,0),MATCH(E$46,'Data Annex'!$K$1:$BS$1,0)),"")</f>
        <v>0.42869295936720242</v>
      </c>
      <c r="F60" s="256">
        <f>IFERROR(INDEX('Data Annex'!$K$1:$BS$4779,MATCH(F$45&amp;"|"&amp;$B60,'Data Annex'!$K$1:$K$4779,0),MATCH(F$46,'Data Annex'!$K$1:$BS$1,0)),"")</f>
        <v>0.42240485461186222</v>
      </c>
      <c r="G60" s="257">
        <f>IFERROR(INDEX('Data Annex'!$K$1:$BS$4779,MATCH(G$45&amp;"|"&amp;$B60,'Data Annex'!$K$1:$K$4779,0),MATCH(G$46,'Data Annex'!$K$1:$BS$1,0)),"")</f>
        <v>0.43061540354721289</v>
      </c>
      <c r="H60" s="190">
        <f>IFERROR(INDEX('Data Annex'!$K$1:$BS$4779,MATCH(H$45&amp;"|"&amp;$B60,'Data Annex'!$K$1:$K$4779,0),MATCH(H$46,'Data Annex'!$K$1:$BS$1,0)),"")</f>
        <v>0.40121766927507546</v>
      </c>
      <c r="I60" s="190">
        <f>IFERROR(INDEX('Data Annex'!$K$1:$BS$4779,MATCH(I$45&amp;"|"&amp;$B60,'Data Annex'!$K$1:$K$4779,0),MATCH(I$46,'Data Annex'!$K$1:$BS$1,0)),"")</f>
        <v>0.39556622912917394</v>
      </c>
      <c r="J60" s="191">
        <f>IFERROR(INDEX('Data Annex'!$K$1:$BS$4779,MATCH(J$45&amp;"|"&amp;$B60,'Data Annex'!$K$1:$K$4779,0),MATCH(J$46,'Data Annex'!$K$1:$BS$1,0)),"")</f>
        <v>0.40847817792521174</v>
      </c>
      <c r="K60" s="190">
        <f>IFERROR(INDEX('Data Annex'!$K$1:$BS$4779,MATCH(K$45&amp;"|"&amp;$B60,'Data Annex'!$K$1:$K$4779,0),MATCH(K$46,'Data Annex'!$K$1:$BS$1,0)),"")</f>
        <v>0.26054302168453258</v>
      </c>
      <c r="L60" s="190">
        <f>IFERROR(INDEX('Data Annex'!$K$1:$BS$4779,MATCH(L$45&amp;"|"&amp;$B60,'Data Annex'!$K$1:$K$4779,0),MATCH(L$46,'Data Annex'!$K$1:$BS$1,0)),"")</f>
        <v>0.25156072697405873</v>
      </c>
      <c r="M60" s="191">
        <f>IFERROR(INDEX('Data Annex'!$K$1:$BS$4779,MATCH(M$45&amp;"|"&amp;$B60,'Data Annex'!$K$1:$K$4779,0),MATCH(M$46,'Data Annex'!$K$1:$BS$1,0)),"")</f>
        <v>0.26792433103096908</v>
      </c>
      <c r="N60" s="190">
        <f>IFERROR(INDEX('Data Annex'!$K$1:$BS$4779,MATCH(N$45&amp;"|"&amp;$B60,'Data Annex'!$K$1:$K$4779,0),MATCH(N$46,'Data Annex'!$K$1:$BS$1,0)),"")</f>
        <v>0.46528051483621891</v>
      </c>
      <c r="O60" s="190">
        <f>IFERROR(INDEX('Data Annex'!$K$1:$BS$4779,MATCH(O$45&amp;"|"&amp;$B60,'Data Annex'!$K$1:$K$4779,0),MATCH(O$46,'Data Annex'!$K$1:$BS$1,0)),"")</f>
        <v>0.46550854253972279</v>
      </c>
      <c r="P60" s="191">
        <f>IFERROR(INDEX('Data Annex'!$K$1:$BS$4779,MATCH(P$45&amp;"|"&amp;$B60,'Data Annex'!$K$1:$K$4779,0),MATCH(P$46,'Data Annex'!$K$1:$BS$1,0)),"")</f>
        <v>0.46615532946880522</v>
      </c>
      <c r="Q60" s="190">
        <f>IFERROR(INDEX('Data Annex'!$K$1:$BS$4779,MATCH(Q$45&amp;"|"&amp;$B60,'Data Annex'!$K$1:$K$4779,0),MATCH(Q$46,'Data Annex'!$K$1:$BS$1,0)),"")</f>
        <v>0.44922669601817766</v>
      </c>
      <c r="R60" s="190">
        <f>IFERROR(INDEX('Data Annex'!$K$1:$BS$4779,MATCH(R$45&amp;"|"&amp;$B60,'Data Annex'!$K$1:$K$4779,0),MATCH(R$46,'Data Annex'!$K$1:$BS$1,0)),"")</f>
        <v>0.4622836536949424</v>
      </c>
      <c r="S60" s="191">
        <f>IFERROR(INDEX('Data Annex'!$K$1:$BS$4779,MATCH(S$45&amp;"|"&amp;$B60,'Data Annex'!$K$1:$K$4779,0),MATCH(S$46,'Data Annex'!$K$1:$BS$1,0)),"")</f>
        <v>0.46929388343440104</v>
      </c>
      <c r="T60" s="190">
        <f>IFERROR(INDEX('Data Annex'!$K$1:$BS$4779,MATCH(T$45&amp;"|"&amp;$B60,'Data Annex'!$K$1:$K$4779,0),MATCH(T$46,'Data Annex'!$K$1:$BS$1,0)),"")</f>
        <v>0.40038775599925119</v>
      </c>
      <c r="U60" s="190">
        <f>IFERROR(INDEX('Data Annex'!$K$1:$BS$4779,MATCH(U$45&amp;"|"&amp;$B60,'Data Annex'!$K$1:$K$4779,0),MATCH(U$46,'Data Annex'!$K$1:$BS$1,0)),"")</f>
        <v>0.40158802084711248</v>
      </c>
      <c r="V60" s="191">
        <f>IFERROR(INDEX('Data Annex'!$K$1:$BS$4779,MATCH(V$45&amp;"|"&amp;$B60,'Data Annex'!$K$1:$K$4779,0),MATCH(V$46,'Data Annex'!$K$1:$BS$1,0)),"")</f>
        <v>0.40482494426992566</v>
      </c>
      <c r="W60" s="3"/>
    </row>
    <row r="61" spans="1:23" s="10" customFormat="1" ht="21" customHeight="1">
      <c r="A61" s="2">
        <v>10</v>
      </c>
      <c r="B61" s="1" t="s">
        <v>19</v>
      </c>
      <c r="D61" s="204" t="s">
        <v>19</v>
      </c>
      <c r="E61" s="258">
        <f>IFERROR(INDEX('Data Annex'!$K$1:$BS$4779,MATCH(E$45&amp;"|"&amp;$B61,'Data Annex'!$K$1:$K$4779,0),MATCH(E$46,'Data Annex'!$K$1:$BS$1,0)),"")</f>
        <v>0.29946170458870786</v>
      </c>
      <c r="F61" s="258">
        <f>IFERROR(INDEX('Data Annex'!$K$1:$BS$4779,MATCH(F$45&amp;"|"&amp;$B61,'Data Annex'!$K$1:$K$4779,0),MATCH(F$46,'Data Annex'!$K$1:$BS$1,0)),"")</f>
        <v>0.27483444641752292</v>
      </c>
      <c r="G61" s="259">
        <f>IFERROR(INDEX('Data Annex'!$K$1:$BS$4779,MATCH(G$45&amp;"|"&amp;$B61,'Data Annex'!$K$1:$K$4779,0),MATCH(G$46,'Data Annex'!$K$1:$BS$1,0)),"")</f>
        <v>0.26599795036028784</v>
      </c>
      <c r="H61" s="260">
        <f>IFERROR(INDEX('Data Annex'!$K$1:$BS$4779,MATCH(H$45&amp;"|"&amp;$B61,'Data Annex'!$K$1:$K$4779,0),MATCH(H$46,'Data Annex'!$K$1:$BS$1,0)),"")</f>
        <v>0.20084065400669801</v>
      </c>
      <c r="I61" s="260">
        <f>IFERROR(INDEX('Data Annex'!$K$1:$BS$4779,MATCH(I$45&amp;"|"&amp;$B61,'Data Annex'!$K$1:$K$4779,0),MATCH(I$46,'Data Annex'!$K$1:$BS$1,0)),"")</f>
        <v>0.190343901247471</v>
      </c>
      <c r="J61" s="261">
        <f>IFERROR(INDEX('Data Annex'!$K$1:$BS$4779,MATCH(J$45&amp;"|"&amp;$B61,'Data Annex'!$K$1:$K$4779,0),MATCH(J$46,'Data Annex'!$K$1:$BS$1,0)),"")</f>
        <v>0.19569454910848039</v>
      </c>
      <c r="K61" s="260">
        <f>IFERROR(INDEX('Data Annex'!$K$1:$BS$4779,MATCH(K$45&amp;"|"&amp;$B61,'Data Annex'!$K$1:$K$4779,0),MATCH(K$46,'Data Annex'!$K$1:$BS$1,0)),"")</f>
        <v>9.4696311545631282E-2</v>
      </c>
      <c r="L61" s="260">
        <f>IFERROR(INDEX('Data Annex'!$K$1:$BS$4779,MATCH(L$45&amp;"|"&amp;$B61,'Data Annex'!$K$1:$K$4779,0),MATCH(L$46,'Data Annex'!$K$1:$BS$1,0)),"")</f>
        <v>0.10771699264542033</v>
      </c>
      <c r="M61" s="261">
        <f>IFERROR(INDEX('Data Annex'!$K$1:$BS$4779,MATCH(M$45&amp;"|"&amp;$B61,'Data Annex'!$K$1:$K$4779,0),MATCH(M$46,'Data Annex'!$K$1:$BS$1,0)),"")</f>
        <v>0.11076081351287988</v>
      </c>
      <c r="N61" s="260">
        <f>IFERROR(INDEX('Data Annex'!$K$1:$BS$4779,MATCH(N$45&amp;"|"&amp;$B61,'Data Annex'!$K$1:$K$4779,0),MATCH(N$46,'Data Annex'!$K$1:$BS$1,0)),"")</f>
        <v>0.47491993378178415</v>
      </c>
      <c r="O61" s="260">
        <f>IFERROR(INDEX('Data Annex'!$K$1:$BS$4779,MATCH(O$45&amp;"|"&amp;$B61,'Data Annex'!$K$1:$K$4779,0),MATCH(O$46,'Data Annex'!$K$1:$BS$1,0)),"")</f>
        <v>0.39895526499510559</v>
      </c>
      <c r="P61" s="261">
        <f>IFERROR(INDEX('Data Annex'!$K$1:$BS$4779,MATCH(P$45&amp;"|"&amp;$B61,'Data Annex'!$K$1:$K$4779,0),MATCH(P$46,'Data Annex'!$K$1:$BS$1,0)),"")</f>
        <v>0.36682570128161102</v>
      </c>
      <c r="Q61" s="260">
        <f>IFERROR(INDEX('Data Annex'!$K$1:$BS$4779,MATCH(Q$45&amp;"|"&amp;$B61,'Data Annex'!$K$1:$K$4779,0),MATCH(Q$46,'Data Annex'!$K$1:$BS$1,0)),"")</f>
        <v>0.42844102228052322</v>
      </c>
      <c r="R61" s="260">
        <f>IFERROR(INDEX('Data Annex'!$K$1:$BS$4779,MATCH(R$45&amp;"|"&amp;$B61,'Data Annex'!$K$1:$K$4779,0),MATCH(R$46,'Data Annex'!$K$1:$BS$1,0)),"")</f>
        <v>0.38381443585698538</v>
      </c>
      <c r="S61" s="261">
        <f>IFERROR(INDEX('Data Annex'!$K$1:$BS$4779,MATCH(S$45&amp;"|"&amp;$B61,'Data Annex'!$K$1:$K$4779,0),MATCH(S$46,'Data Annex'!$K$1:$BS$1,0)),"")</f>
        <v>0.37950507730115562</v>
      </c>
      <c r="T61" s="260">
        <f>IFERROR(INDEX('Data Annex'!$K$1:$BS$4779,MATCH(T$45&amp;"|"&amp;$B61,'Data Annex'!$K$1:$K$4779,0),MATCH(T$46,'Data Annex'!$K$1:$BS$1,0)),"")</f>
        <v>0.22436740670012045</v>
      </c>
      <c r="U61" s="260">
        <f>IFERROR(INDEX('Data Annex'!$K$1:$BS$4779,MATCH(U$45&amp;"|"&amp;$B61,'Data Annex'!$K$1:$K$4779,0),MATCH(U$46,'Data Annex'!$K$1:$BS$1,0)),"")</f>
        <v>0.23368125764476641</v>
      </c>
      <c r="V61" s="261">
        <f>IFERROR(INDEX('Data Annex'!$K$1:$BS$4779,MATCH(V$45&amp;"|"&amp;$B61,'Data Annex'!$K$1:$K$4779,0),MATCH(V$46,'Data Annex'!$K$1:$BS$1,0)),"")</f>
        <v>0.21387918873245632</v>
      </c>
      <c r="W61" s="3"/>
    </row>
    <row r="62" spans="1:23" ht="21" customHeight="1">
      <c r="A62" s="2">
        <v>11</v>
      </c>
      <c r="B62" s="1" t="s">
        <v>20</v>
      </c>
      <c r="D62" s="204" t="s">
        <v>20</v>
      </c>
      <c r="E62" s="256">
        <f>IFERROR(INDEX('Data Annex'!$K$1:$BS$4779,MATCH(E$45&amp;"|"&amp;$B62,'Data Annex'!$K$1:$K$4779,0),MATCH(E$46,'Data Annex'!$K$1:$BS$1,0)),"")</f>
        <v>0.46686200587365945</v>
      </c>
      <c r="F62" s="256">
        <f>IFERROR(INDEX('Data Annex'!$K$1:$BS$4779,MATCH(F$45&amp;"|"&amp;$B62,'Data Annex'!$K$1:$K$4779,0),MATCH(F$46,'Data Annex'!$K$1:$BS$1,0)),"")</f>
        <v>0.45626643789315646</v>
      </c>
      <c r="G62" s="257">
        <f>IFERROR(INDEX('Data Annex'!$K$1:$BS$4779,MATCH(G$45&amp;"|"&amp;$B62,'Data Annex'!$K$1:$K$4779,0),MATCH(G$46,'Data Annex'!$K$1:$BS$1,0)),"")</f>
        <v>0.45223985994188087</v>
      </c>
      <c r="H62" s="190">
        <f>IFERROR(INDEX('Data Annex'!$K$1:$BS$4779,MATCH(H$45&amp;"|"&amp;$B62,'Data Annex'!$K$1:$K$4779,0),MATCH(H$46,'Data Annex'!$K$1:$BS$1,0)),"")</f>
        <v>0.47887562294745578</v>
      </c>
      <c r="I62" s="190">
        <f>IFERROR(INDEX('Data Annex'!$K$1:$BS$4779,MATCH(I$45&amp;"|"&amp;$B62,'Data Annex'!$K$1:$K$4779,0),MATCH(I$46,'Data Annex'!$K$1:$BS$1,0)),"")</f>
        <v>0.46956815282974818</v>
      </c>
      <c r="J62" s="191">
        <f>IFERROR(INDEX('Data Annex'!$K$1:$BS$4779,MATCH(J$45&amp;"|"&amp;$B62,'Data Annex'!$K$1:$K$4779,0),MATCH(J$46,'Data Annex'!$K$1:$BS$1,0)),"")</f>
        <v>0.46348475643992099</v>
      </c>
      <c r="K62" s="190">
        <f>IFERROR(INDEX('Data Annex'!$K$1:$BS$4779,MATCH(K$45&amp;"|"&amp;$B62,'Data Annex'!$K$1:$K$4779,0),MATCH(K$46,'Data Annex'!$K$1:$BS$1,0)),"")</f>
        <v>0.31264065374824695</v>
      </c>
      <c r="L62" s="190">
        <f>IFERROR(INDEX('Data Annex'!$K$1:$BS$4779,MATCH(L$45&amp;"|"&amp;$B62,'Data Annex'!$K$1:$K$4779,0),MATCH(L$46,'Data Annex'!$K$1:$BS$1,0)),"")</f>
        <v>0.30948075448154727</v>
      </c>
      <c r="M62" s="191">
        <f>IFERROR(INDEX('Data Annex'!$K$1:$BS$4779,MATCH(M$45&amp;"|"&amp;$B62,'Data Annex'!$K$1:$K$4779,0),MATCH(M$46,'Data Annex'!$K$1:$BS$1,0)),"")</f>
        <v>0.31203805295108256</v>
      </c>
      <c r="N62" s="190">
        <f>IFERROR(INDEX('Data Annex'!$K$1:$BS$4779,MATCH(N$45&amp;"|"&amp;$B62,'Data Annex'!$K$1:$K$4779,0),MATCH(N$46,'Data Annex'!$K$1:$BS$1,0)),"")</f>
        <v>0.45204445596088538</v>
      </c>
      <c r="O62" s="190">
        <f>IFERROR(INDEX('Data Annex'!$K$1:$BS$4779,MATCH(O$45&amp;"|"&amp;$B62,'Data Annex'!$K$1:$K$4779,0),MATCH(O$46,'Data Annex'!$K$1:$BS$1,0)),"")</f>
        <v>0.44124995700562064</v>
      </c>
      <c r="P62" s="191">
        <f>IFERROR(INDEX('Data Annex'!$K$1:$BS$4779,MATCH(P$45&amp;"|"&amp;$B62,'Data Annex'!$K$1:$K$4779,0),MATCH(P$46,'Data Annex'!$K$1:$BS$1,0)),"")</f>
        <v>0.43871062132789751</v>
      </c>
      <c r="Q62" s="190">
        <f>IFERROR(INDEX('Data Annex'!$K$1:$BS$4779,MATCH(Q$45&amp;"|"&amp;$B62,'Data Annex'!$K$1:$K$4779,0),MATCH(Q$46,'Data Annex'!$K$1:$BS$1,0)),"")</f>
        <v>0.45798486042863473</v>
      </c>
      <c r="R62" s="190">
        <f>IFERROR(INDEX('Data Annex'!$K$1:$BS$4779,MATCH(R$45&amp;"|"&amp;$B62,'Data Annex'!$K$1:$K$4779,0),MATCH(R$46,'Data Annex'!$K$1:$BS$1,0)),"")</f>
        <v>0.45023691385978926</v>
      </c>
      <c r="S62" s="191">
        <f>IFERROR(INDEX('Data Annex'!$K$1:$BS$4779,MATCH(S$45&amp;"|"&amp;$B62,'Data Annex'!$K$1:$K$4779,0),MATCH(S$46,'Data Annex'!$K$1:$BS$1,0)),"")</f>
        <v>0.44127951899379153</v>
      </c>
      <c r="T62" s="190">
        <f>IFERROR(INDEX('Data Annex'!$K$1:$BS$4779,MATCH(T$45&amp;"|"&amp;$B62,'Data Annex'!$K$1:$K$4779,0),MATCH(T$46,'Data Annex'!$K$1:$BS$1,0)),"")</f>
        <v>0.34797243581843201</v>
      </c>
      <c r="U62" s="190">
        <f>IFERROR(INDEX('Data Annex'!$K$1:$BS$4779,MATCH(U$45&amp;"|"&amp;$B62,'Data Annex'!$K$1:$K$4779,0),MATCH(U$46,'Data Annex'!$K$1:$BS$1,0)),"")</f>
        <v>0.32372692298303923</v>
      </c>
      <c r="V62" s="191">
        <f>IFERROR(INDEX('Data Annex'!$K$1:$BS$4779,MATCH(V$45&amp;"|"&amp;$B62,'Data Annex'!$K$1:$K$4779,0),MATCH(V$46,'Data Annex'!$K$1:$BS$1,0)),"")</f>
        <v>0.33071182079375933</v>
      </c>
    </row>
    <row r="63" spans="1:23" ht="21" customHeight="1">
      <c r="A63" s="2">
        <v>13</v>
      </c>
      <c r="B63" s="1" t="s">
        <v>22</v>
      </c>
      <c r="D63" s="204" t="s">
        <v>22</v>
      </c>
      <c r="E63" s="258">
        <f>IFERROR(INDEX('Data Annex'!$K$1:$BS$4779,MATCH(E$45&amp;"|"&amp;$B63,'Data Annex'!$K$1:$K$4779,0),MATCH(E$46,'Data Annex'!$K$1:$BS$1,0)),"")</f>
        <v>0.44254616372116962</v>
      </c>
      <c r="F63" s="258">
        <f>IFERROR(INDEX('Data Annex'!$K$1:$BS$4779,MATCH(F$45&amp;"|"&amp;$B63,'Data Annex'!$K$1:$K$4779,0),MATCH(F$46,'Data Annex'!$K$1:$BS$1,0)),"")</f>
        <v>0.42833748124078314</v>
      </c>
      <c r="G63" s="259">
        <f>IFERROR(INDEX('Data Annex'!$K$1:$BS$4779,MATCH(G$45&amp;"|"&amp;$B63,'Data Annex'!$K$1:$K$4779,0),MATCH(G$46,'Data Annex'!$K$1:$BS$1,0)),"")</f>
        <v>0.43638807648825351</v>
      </c>
      <c r="H63" s="260">
        <f>IFERROR(INDEX('Data Annex'!$K$1:$BS$4779,MATCH(H$45&amp;"|"&amp;$B63,'Data Annex'!$K$1:$K$4779,0),MATCH(H$46,'Data Annex'!$K$1:$BS$1,0)),"")</f>
        <v>0.35083281126454985</v>
      </c>
      <c r="I63" s="260">
        <f>IFERROR(INDEX('Data Annex'!$K$1:$BS$4779,MATCH(I$45&amp;"|"&amp;$B63,'Data Annex'!$K$1:$K$4779,0),MATCH(I$46,'Data Annex'!$K$1:$BS$1,0)),"")</f>
        <v>0.33485666403735859</v>
      </c>
      <c r="J63" s="261">
        <f>IFERROR(INDEX('Data Annex'!$K$1:$BS$4779,MATCH(J$45&amp;"|"&amp;$B63,'Data Annex'!$K$1:$K$4779,0),MATCH(J$46,'Data Annex'!$K$1:$BS$1,0)),"")</f>
        <v>0.34209844338458789</v>
      </c>
      <c r="K63" s="260">
        <f>IFERROR(INDEX('Data Annex'!$K$1:$BS$4779,MATCH(K$45&amp;"|"&amp;$B63,'Data Annex'!$K$1:$K$4779,0),MATCH(K$46,'Data Annex'!$K$1:$BS$1,0)),"")</f>
        <v>0.22296685728325352</v>
      </c>
      <c r="L63" s="260">
        <f>IFERROR(INDEX('Data Annex'!$K$1:$BS$4779,MATCH(L$45&amp;"|"&amp;$B63,'Data Annex'!$K$1:$K$4779,0),MATCH(L$46,'Data Annex'!$K$1:$BS$1,0)),"")</f>
        <v>0.22884391468011295</v>
      </c>
      <c r="M63" s="261">
        <f>IFERROR(INDEX('Data Annex'!$K$1:$BS$4779,MATCH(M$45&amp;"|"&amp;$B63,'Data Annex'!$K$1:$K$4779,0),MATCH(M$46,'Data Annex'!$K$1:$BS$1,0)),"")</f>
        <v>0.24190380630757008</v>
      </c>
      <c r="N63" s="260">
        <f>IFERROR(INDEX('Data Annex'!$K$1:$BS$4779,MATCH(N$45&amp;"|"&amp;$B63,'Data Annex'!$K$1:$K$4779,0),MATCH(N$46,'Data Annex'!$K$1:$BS$1,0)),"")</f>
        <v>0.50887698894604216</v>
      </c>
      <c r="O63" s="260">
        <f>IFERROR(INDEX('Data Annex'!$K$1:$BS$4779,MATCH(O$45&amp;"|"&amp;$B63,'Data Annex'!$K$1:$K$4779,0),MATCH(O$46,'Data Annex'!$K$1:$BS$1,0)),"")</f>
        <v>0.49317600862574951</v>
      </c>
      <c r="P63" s="261">
        <f>IFERROR(INDEX('Data Annex'!$K$1:$BS$4779,MATCH(P$45&amp;"|"&amp;$B63,'Data Annex'!$K$1:$K$4779,0),MATCH(P$46,'Data Annex'!$K$1:$BS$1,0)),"")</f>
        <v>0.49310490661822354</v>
      </c>
      <c r="Q63" s="260">
        <f>IFERROR(INDEX('Data Annex'!$K$1:$BS$4779,MATCH(Q$45&amp;"|"&amp;$B63,'Data Annex'!$K$1:$K$4779,0),MATCH(Q$46,'Data Annex'!$K$1:$BS$1,0)),"")</f>
        <v>0.48170718439798527</v>
      </c>
      <c r="R63" s="260">
        <f>IFERROR(INDEX('Data Annex'!$K$1:$BS$4779,MATCH(R$45&amp;"|"&amp;$B63,'Data Annex'!$K$1:$K$4779,0),MATCH(R$46,'Data Annex'!$K$1:$BS$1,0)),"")</f>
        <v>0.47371646947719226</v>
      </c>
      <c r="S63" s="261">
        <f>IFERROR(INDEX('Data Annex'!$K$1:$BS$4779,MATCH(S$45&amp;"|"&amp;$B63,'Data Annex'!$K$1:$K$4779,0),MATCH(S$46,'Data Annex'!$K$1:$BS$1,0)),"")</f>
        <v>0.46301847171523991</v>
      </c>
      <c r="T63" s="260">
        <f>IFERROR(INDEX('Data Annex'!$K$1:$BS$4779,MATCH(T$45&amp;"|"&amp;$B63,'Data Annex'!$K$1:$K$4779,0),MATCH(T$46,'Data Annex'!$K$1:$BS$1,0)),"")</f>
        <v>0.3795864636657213</v>
      </c>
      <c r="U63" s="260">
        <f>IFERROR(INDEX('Data Annex'!$K$1:$BS$4779,MATCH(U$45&amp;"|"&amp;$B63,'Data Annex'!$K$1:$K$4779,0),MATCH(U$46,'Data Annex'!$K$1:$BS$1,0)),"")</f>
        <v>0.3954258354245721</v>
      </c>
      <c r="V63" s="261">
        <f>IFERROR(INDEX('Data Annex'!$K$1:$BS$4779,MATCH(V$45&amp;"|"&amp;$B63,'Data Annex'!$K$1:$K$4779,0),MATCH(V$46,'Data Annex'!$K$1:$BS$1,0)),"")</f>
        <v>0.41994837664935175</v>
      </c>
    </row>
    <row r="64" spans="1:23" ht="21" customHeight="1">
      <c r="A64" s="7">
        <v>14</v>
      </c>
      <c r="B64" s="1" t="s">
        <v>90</v>
      </c>
      <c r="D64" s="204" t="s">
        <v>90</v>
      </c>
      <c r="E64" s="256">
        <f>IFERROR(INDEX('Data Annex'!$K$1:$BS$4779,MATCH(E$45&amp;"|"&amp;$B64,'Data Annex'!$K$1:$K$4779,0),MATCH(E$46,'Data Annex'!$K$1:$BS$1,0)),"")</f>
        <v>0.65849606657427784</v>
      </c>
      <c r="F64" s="256">
        <f>IFERROR(INDEX('Data Annex'!$K$1:$BS$4779,MATCH(F$45&amp;"|"&amp;$B64,'Data Annex'!$K$1:$K$4779,0),MATCH(F$46,'Data Annex'!$K$1:$BS$1,0)),"")</f>
        <v>0.70341938273131355</v>
      </c>
      <c r="G64" s="257">
        <f>IFERROR(INDEX('Data Annex'!$K$1:$BS$4779,MATCH(G$45&amp;"|"&amp;$B64,'Data Annex'!$K$1:$K$4779,0),MATCH(G$46,'Data Annex'!$K$1:$BS$1,0)),"")</f>
        <v>0.71385417131150986</v>
      </c>
      <c r="H64" s="190">
        <f>IFERROR(INDEX('Data Annex'!$K$1:$BS$4779,MATCH(H$45&amp;"|"&amp;$B64,'Data Annex'!$K$1:$K$4779,0),MATCH(H$46,'Data Annex'!$K$1:$BS$1,0)),"")</f>
        <v>0.64455858870670613</v>
      </c>
      <c r="I64" s="190">
        <f>IFERROR(INDEX('Data Annex'!$K$1:$BS$4779,MATCH(I$45&amp;"|"&amp;$B64,'Data Annex'!$K$1:$K$4779,0),MATCH(I$46,'Data Annex'!$K$1:$BS$1,0)),"")</f>
        <v>0.68625525277060062</v>
      </c>
      <c r="J64" s="191">
        <f>IFERROR(INDEX('Data Annex'!$K$1:$BS$4779,MATCH(J$45&amp;"|"&amp;$B64,'Data Annex'!$K$1:$K$4779,0),MATCH(J$46,'Data Annex'!$K$1:$BS$1,0)),"")</f>
        <v>0.7126629436109545</v>
      </c>
      <c r="K64" s="190">
        <f>IFERROR(INDEX('Data Annex'!$K$1:$BS$4779,MATCH(K$45&amp;"|"&amp;$B64,'Data Annex'!$K$1:$K$4779,0),MATCH(K$46,'Data Annex'!$K$1:$BS$1,0)),"")</f>
        <v>0.56346328044966876</v>
      </c>
      <c r="L64" s="190">
        <f>IFERROR(INDEX('Data Annex'!$K$1:$BS$4779,MATCH(L$45&amp;"|"&amp;$B64,'Data Annex'!$K$1:$K$4779,0),MATCH(L$46,'Data Annex'!$K$1:$BS$1,0)),"")</f>
        <v>0.57964447692058707</v>
      </c>
      <c r="M64" s="191">
        <f>IFERROR(INDEX('Data Annex'!$K$1:$BS$4779,MATCH(M$45&amp;"|"&amp;$B64,'Data Annex'!$K$1:$K$4779,0),MATCH(M$46,'Data Annex'!$K$1:$BS$1,0)),"")</f>
        <v>0.5965560186492771</v>
      </c>
      <c r="N64" s="190">
        <f>IFERROR(INDEX('Data Annex'!$K$1:$BS$4779,MATCH(N$45&amp;"|"&amp;$B64,'Data Annex'!$K$1:$K$4779,0),MATCH(N$46,'Data Annex'!$K$1:$BS$1,0)),"")</f>
        <v>0.67266488917206901</v>
      </c>
      <c r="O64" s="190">
        <f>IFERROR(INDEX('Data Annex'!$K$1:$BS$4779,MATCH(O$45&amp;"|"&amp;$B64,'Data Annex'!$K$1:$K$4779,0),MATCH(O$46,'Data Annex'!$K$1:$BS$1,0)),"")</f>
        <v>0.7259999310143066</v>
      </c>
      <c r="P64" s="191">
        <f>IFERROR(INDEX('Data Annex'!$K$1:$BS$4779,MATCH(P$45&amp;"|"&amp;$B64,'Data Annex'!$K$1:$K$4779,0),MATCH(P$46,'Data Annex'!$K$1:$BS$1,0)),"")</f>
        <v>0.71327860392589704</v>
      </c>
      <c r="Q64" s="190">
        <f>IFERROR(INDEX('Data Annex'!$K$1:$BS$4779,MATCH(Q$45&amp;"|"&amp;$B64,'Data Annex'!$K$1:$K$4779,0),MATCH(Q$46,'Data Annex'!$K$1:$BS$1,0)),"")</f>
        <v>0.67478987172098959</v>
      </c>
      <c r="R64" s="190">
        <f>IFERROR(INDEX('Data Annex'!$K$1:$BS$4779,MATCH(R$45&amp;"|"&amp;$B64,'Data Annex'!$K$1:$K$4779,0),MATCH(R$46,'Data Annex'!$K$1:$BS$1,0)),"")</f>
        <v>0.73002618507096084</v>
      </c>
      <c r="S64" s="191">
        <f>IFERROR(INDEX('Data Annex'!$K$1:$BS$4779,MATCH(S$45&amp;"|"&amp;$B64,'Data Annex'!$K$1:$K$4779,0),MATCH(S$46,'Data Annex'!$K$1:$BS$1,0)),"")</f>
        <v>0.71128590729101104</v>
      </c>
      <c r="T64" s="190">
        <f>IFERROR(INDEX('Data Annex'!$K$1:$BS$4779,MATCH(T$45&amp;"|"&amp;$B64,'Data Annex'!$K$1:$K$4779,0),MATCH(T$46,'Data Annex'!$K$1:$BS$1,0)),"")</f>
        <v>0.60766909289518789</v>
      </c>
      <c r="U64" s="190">
        <f>IFERROR(INDEX('Data Annex'!$K$1:$BS$4779,MATCH(U$45&amp;"|"&amp;$B64,'Data Annex'!$K$1:$K$4779,0),MATCH(U$46,'Data Annex'!$K$1:$BS$1,0)),"")</f>
        <v>0.62903239371809139</v>
      </c>
      <c r="V64" s="191">
        <f>IFERROR(INDEX('Data Annex'!$K$1:$BS$4779,MATCH(V$45&amp;"|"&amp;$B64,'Data Annex'!$K$1:$K$4779,0),MATCH(V$46,'Data Annex'!$K$1:$BS$1,0)),"")</f>
        <v>0.59760470633360596</v>
      </c>
    </row>
    <row r="65" spans="1:22" ht="21" customHeight="1">
      <c r="A65" s="2">
        <v>15</v>
      </c>
      <c r="B65" s="1" t="s">
        <v>23</v>
      </c>
      <c r="D65" s="204" t="s">
        <v>23</v>
      </c>
      <c r="E65" s="258">
        <f>IFERROR(INDEX('Data Annex'!$K$1:$BS$4779,MATCH(E$45&amp;"|"&amp;$B65,'Data Annex'!$K$1:$K$4779,0),MATCH(E$46,'Data Annex'!$K$1:$BS$1,0)),"")</f>
        <v>0.59228254143794923</v>
      </c>
      <c r="F65" s="258">
        <f>IFERROR(INDEX('Data Annex'!$K$1:$BS$4779,MATCH(F$45&amp;"|"&amp;$B65,'Data Annex'!$K$1:$K$4779,0),MATCH(F$46,'Data Annex'!$K$1:$BS$1,0)),"")</f>
        <v>0.56732210208917433</v>
      </c>
      <c r="G65" s="259">
        <f>IFERROR(INDEX('Data Annex'!$K$1:$BS$4779,MATCH(G$45&amp;"|"&amp;$B65,'Data Annex'!$K$1:$K$4779,0),MATCH(G$46,'Data Annex'!$K$1:$BS$1,0)),"")</f>
        <v>0.5883089337740155</v>
      </c>
      <c r="H65" s="260">
        <f>IFERROR(INDEX('Data Annex'!$K$1:$BS$4779,MATCH(H$45&amp;"|"&amp;$B65,'Data Annex'!$K$1:$K$4779,0),MATCH(H$46,'Data Annex'!$K$1:$BS$1,0)),"")</f>
        <v>0.62876005584377315</v>
      </c>
      <c r="I65" s="260">
        <f>IFERROR(INDEX('Data Annex'!$K$1:$BS$4779,MATCH(I$45&amp;"|"&amp;$B65,'Data Annex'!$K$1:$K$4779,0),MATCH(I$46,'Data Annex'!$K$1:$BS$1,0)),"")</f>
        <v>0.62620281076602646</v>
      </c>
      <c r="J65" s="261">
        <f>IFERROR(INDEX('Data Annex'!$K$1:$BS$4779,MATCH(J$45&amp;"|"&amp;$B65,'Data Annex'!$K$1:$K$4779,0),MATCH(J$46,'Data Annex'!$K$1:$BS$1,0)),"")</f>
        <v>0.6406623371341984</v>
      </c>
      <c r="K65" s="260">
        <f>IFERROR(INDEX('Data Annex'!$K$1:$BS$4779,MATCH(K$45&amp;"|"&amp;$B65,'Data Annex'!$K$1:$K$4779,0),MATCH(K$46,'Data Annex'!$K$1:$BS$1,0)),"")</f>
        <v>0.41664473635209254</v>
      </c>
      <c r="L65" s="260">
        <f>IFERROR(INDEX('Data Annex'!$K$1:$BS$4779,MATCH(L$45&amp;"|"&amp;$B65,'Data Annex'!$K$1:$K$4779,0),MATCH(L$46,'Data Annex'!$K$1:$BS$1,0)),"")</f>
        <v>0.42537273611538762</v>
      </c>
      <c r="M65" s="261">
        <f>IFERROR(INDEX('Data Annex'!$K$1:$BS$4779,MATCH(M$45&amp;"|"&amp;$B65,'Data Annex'!$K$1:$K$4779,0),MATCH(M$46,'Data Annex'!$K$1:$BS$1,0)),"")</f>
        <v>0.45101312713670777</v>
      </c>
      <c r="N65" s="260">
        <f>IFERROR(INDEX('Data Annex'!$K$1:$BS$4779,MATCH(N$45&amp;"|"&amp;$B65,'Data Annex'!$K$1:$K$4779,0),MATCH(N$46,'Data Annex'!$K$1:$BS$1,0)),"")</f>
        <v>0.54976997318932375</v>
      </c>
      <c r="O65" s="260">
        <f>IFERROR(INDEX('Data Annex'!$K$1:$BS$4779,MATCH(O$45&amp;"|"&amp;$B65,'Data Annex'!$K$1:$K$4779,0),MATCH(O$46,'Data Annex'!$K$1:$BS$1,0)),"")</f>
        <v>0.51407801030726363</v>
      </c>
      <c r="P65" s="261">
        <f>IFERROR(INDEX('Data Annex'!$K$1:$BS$4779,MATCH(P$45&amp;"|"&amp;$B65,'Data Annex'!$K$1:$K$4779,0),MATCH(P$46,'Data Annex'!$K$1:$BS$1,0)),"")</f>
        <v>0.54534576054019313</v>
      </c>
      <c r="Q65" s="260">
        <f>IFERROR(INDEX('Data Annex'!$K$1:$BS$4779,MATCH(Q$45&amp;"|"&amp;$B65,'Data Annex'!$K$1:$K$4779,0),MATCH(Q$46,'Data Annex'!$K$1:$BS$1,0)),"")</f>
        <v>0.48552480674982784</v>
      </c>
      <c r="R65" s="260">
        <f>IFERROR(INDEX('Data Annex'!$K$1:$BS$4779,MATCH(R$45&amp;"|"&amp;$B65,'Data Annex'!$K$1:$K$4779,0),MATCH(R$46,'Data Annex'!$K$1:$BS$1,0)),"")</f>
        <v>0.48044696907150536</v>
      </c>
      <c r="S65" s="261">
        <f>IFERROR(INDEX('Data Annex'!$K$1:$BS$4779,MATCH(S$45&amp;"|"&amp;$B65,'Data Annex'!$K$1:$K$4779,0),MATCH(S$46,'Data Annex'!$K$1:$BS$1,0)),"")</f>
        <v>0.52237437527748354</v>
      </c>
      <c r="T65" s="260">
        <f>IFERROR(INDEX('Data Annex'!$K$1:$BS$4779,MATCH(T$45&amp;"|"&amp;$B65,'Data Annex'!$K$1:$K$4779,0),MATCH(T$46,'Data Annex'!$K$1:$BS$1,0)),"")</f>
        <v>0.57982436295859896</v>
      </c>
      <c r="U65" s="260">
        <f>IFERROR(INDEX('Data Annex'!$K$1:$BS$4779,MATCH(U$45&amp;"|"&amp;$B65,'Data Annex'!$K$1:$K$4779,0),MATCH(U$46,'Data Annex'!$K$1:$BS$1,0)),"")</f>
        <v>0.47191354477786446</v>
      </c>
      <c r="V65" s="261">
        <f>IFERROR(INDEX('Data Annex'!$K$1:$BS$4779,MATCH(V$45&amp;"|"&amp;$B65,'Data Annex'!$K$1:$K$4779,0),MATCH(V$46,'Data Annex'!$K$1:$BS$1,0)),"")</f>
        <v>0.49639487292415441</v>
      </c>
    </row>
    <row r="66" spans="1:22" ht="21" customHeight="1">
      <c r="A66" s="10">
        <v>16</v>
      </c>
      <c r="B66" s="1" t="s">
        <v>24</v>
      </c>
      <c r="D66" s="204" t="s">
        <v>24</v>
      </c>
      <c r="E66" s="256">
        <f>IFERROR(INDEX('Data Annex'!$K$1:$BS$4779,MATCH(E$45&amp;"|"&amp;$B66,'Data Annex'!$K$1:$K$4779,0),MATCH(E$46,'Data Annex'!$K$1:$BS$1,0)),"")</f>
        <v>0.31277544672285967</v>
      </c>
      <c r="F66" s="256">
        <f>IFERROR(INDEX('Data Annex'!$K$1:$BS$4779,MATCH(F$45&amp;"|"&amp;$B66,'Data Annex'!$K$1:$K$4779,0),MATCH(F$46,'Data Annex'!$K$1:$BS$1,0)),"")</f>
        <v>0.294115341411123</v>
      </c>
      <c r="G66" s="257">
        <f>IFERROR(INDEX('Data Annex'!$K$1:$BS$4779,MATCH(G$45&amp;"|"&amp;$B66,'Data Annex'!$K$1:$K$4779,0),MATCH(G$46,'Data Annex'!$K$1:$BS$1,0)),"")</f>
        <v>0.28979276230597878</v>
      </c>
      <c r="H66" s="190">
        <f>IFERROR(INDEX('Data Annex'!$K$1:$BS$4779,MATCH(H$45&amp;"|"&amp;$B66,'Data Annex'!$K$1:$K$4779,0),MATCH(H$46,'Data Annex'!$K$1:$BS$1,0)),"")</f>
        <v>0.34183349291820159</v>
      </c>
      <c r="I66" s="190">
        <f>IFERROR(INDEX('Data Annex'!$K$1:$BS$4779,MATCH(I$45&amp;"|"&amp;$B66,'Data Annex'!$K$1:$K$4779,0),MATCH(I$46,'Data Annex'!$K$1:$BS$1,0)),"")</f>
        <v>0.29699216814487589</v>
      </c>
      <c r="J66" s="191">
        <f>IFERROR(INDEX('Data Annex'!$K$1:$BS$4779,MATCH(J$45&amp;"|"&amp;$B66,'Data Annex'!$K$1:$K$4779,0),MATCH(J$46,'Data Annex'!$K$1:$BS$1,0)),"")</f>
        <v>0.28554688850399751</v>
      </c>
      <c r="K66" s="190">
        <f>IFERROR(INDEX('Data Annex'!$K$1:$BS$4779,MATCH(K$45&amp;"|"&amp;$B66,'Data Annex'!$K$1:$K$4779,0),MATCH(K$46,'Data Annex'!$K$1:$BS$1,0)),"")</f>
        <v>0.26177922503138468</v>
      </c>
      <c r="L66" s="190">
        <f>IFERROR(INDEX('Data Annex'!$K$1:$BS$4779,MATCH(L$45&amp;"|"&amp;$B66,'Data Annex'!$K$1:$K$4779,0),MATCH(L$46,'Data Annex'!$K$1:$BS$1,0)),"")</f>
        <v>0.21440740945908737</v>
      </c>
      <c r="M66" s="191">
        <f>IFERROR(INDEX('Data Annex'!$K$1:$BS$4779,MATCH(M$45&amp;"|"&amp;$B66,'Data Annex'!$K$1:$K$4779,0),MATCH(M$46,'Data Annex'!$K$1:$BS$1,0)),"")</f>
        <v>0.22498783836360059</v>
      </c>
      <c r="N66" s="190">
        <f>IFERROR(INDEX('Data Annex'!$K$1:$BS$4779,MATCH(N$45&amp;"|"&amp;$B66,'Data Annex'!$K$1:$K$4779,0),MATCH(N$46,'Data Annex'!$K$1:$BS$1,0)),"")</f>
        <v>0.31230657356897146</v>
      </c>
      <c r="O66" s="190">
        <f>IFERROR(INDEX('Data Annex'!$K$1:$BS$4779,MATCH(O$45&amp;"|"&amp;$B66,'Data Annex'!$K$1:$K$4779,0),MATCH(O$46,'Data Annex'!$K$1:$BS$1,0)),"")</f>
        <v>0.30562537694067593</v>
      </c>
      <c r="P66" s="191">
        <f>IFERROR(INDEX('Data Annex'!$K$1:$BS$4779,MATCH(P$45&amp;"|"&amp;$B66,'Data Annex'!$K$1:$K$4779,0),MATCH(P$46,'Data Annex'!$K$1:$BS$1,0)),"")</f>
        <v>0.28962227267672669</v>
      </c>
      <c r="Q66" s="190">
        <f>IFERROR(INDEX('Data Annex'!$K$1:$BS$4779,MATCH(Q$45&amp;"|"&amp;$B66,'Data Annex'!$K$1:$K$4779,0),MATCH(Q$46,'Data Annex'!$K$1:$BS$1,0)),"")</f>
        <v>0.34127175518403302</v>
      </c>
      <c r="R66" s="190">
        <f>IFERROR(INDEX('Data Annex'!$K$1:$BS$4779,MATCH(R$45&amp;"|"&amp;$B66,'Data Annex'!$K$1:$K$4779,0),MATCH(R$46,'Data Annex'!$K$1:$BS$1,0)),"")</f>
        <v>0.30420372476928315</v>
      </c>
      <c r="S66" s="191">
        <f>IFERROR(INDEX('Data Annex'!$K$1:$BS$4779,MATCH(S$45&amp;"|"&amp;$B66,'Data Annex'!$K$1:$K$4779,0),MATCH(S$46,'Data Annex'!$K$1:$BS$1,0)),"")</f>
        <v>0.28846576032486038</v>
      </c>
      <c r="T66" s="190">
        <f>IFERROR(INDEX('Data Annex'!$K$1:$BS$4779,MATCH(T$45&amp;"|"&amp;$B66,'Data Annex'!$K$1:$K$4779,0),MATCH(T$46,'Data Annex'!$K$1:$BS$1,0)),"")</f>
        <v>0.25771015863701141</v>
      </c>
      <c r="U66" s="190">
        <f>IFERROR(INDEX('Data Annex'!$K$1:$BS$4779,MATCH(U$45&amp;"|"&amp;$B66,'Data Annex'!$K$1:$K$4779,0),MATCH(U$46,'Data Annex'!$K$1:$BS$1,0)),"")</f>
        <v>0.22790352713010448</v>
      </c>
      <c r="V66" s="191">
        <f>IFERROR(INDEX('Data Annex'!$K$1:$BS$4779,MATCH(V$45&amp;"|"&amp;$B66,'Data Annex'!$K$1:$K$4779,0),MATCH(V$46,'Data Annex'!$K$1:$BS$1,0)),"")</f>
        <v>0.21178187881528568</v>
      </c>
    </row>
    <row r="67" spans="1:22" ht="21" customHeight="1">
      <c r="A67" s="10">
        <v>17</v>
      </c>
      <c r="B67" s="1" t="s">
        <v>1386</v>
      </c>
      <c r="D67" s="204" t="s">
        <v>1386</v>
      </c>
      <c r="E67" s="258">
        <f>IFERROR(INDEX('Data Annex'!$K$1:$BS$4779,MATCH(E$45&amp;"|"&amp;$B67,'Data Annex'!$K$1:$K$4779,0),MATCH(E$46,'Data Annex'!$K$1:$BS$1,0)),"")</f>
        <v>0.22399647274847151</v>
      </c>
      <c r="F67" s="258">
        <f>IFERROR(INDEX('Data Annex'!$K$1:$BS$4779,MATCH(F$45&amp;"|"&amp;$B67,'Data Annex'!$K$1:$K$4779,0),MATCH(F$46,'Data Annex'!$K$1:$BS$1,0)),"")</f>
        <v>0.20640236029665973</v>
      </c>
      <c r="G67" s="259">
        <f>IFERROR(INDEX('Data Annex'!$K$1:$BS$4779,MATCH(G$45&amp;"|"&amp;$B67,'Data Annex'!$K$1:$K$4779,0),MATCH(G$46,'Data Annex'!$K$1:$BS$1,0)),"")</f>
        <v>0.21525474005746467</v>
      </c>
      <c r="H67" s="260">
        <f>IFERROR(INDEX('Data Annex'!$K$1:$BS$4779,MATCH(H$45&amp;"|"&amp;$B67,'Data Annex'!$K$1:$K$4779,0),MATCH(H$46,'Data Annex'!$K$1:$BS$1,0)),"")</f>
        <v>0.16192203875693659</v>
      </c>
      <c r="I67" s="260">
        <f>IFERROR(INDEX('Data Annex'!$K$1:$BS$4779,MATCH(I$45&amp;"|"&amp;$B67,'Data Annex'!$K$1:$K$4779,0),MATCH(I$46,'Data Annex'!$K$1:$BS$1,0)),"")</f>
        <v>0.15986890144791613</v>
      </c>
      <c r="J67" s="261">
        <f>IFERROR(INDEX('Data Annex'!$K$1:$BS$4779,MATCH(J$45&amp;"|"&amp;$B67,'Data Annex'!$K$1:$K$4779,0),MATCH(J$46,'Data Annex'!$K$1:$BS$1,0)),"")</f>
        <v>0.13926751065819137</v>
      </c>
      <c r="K67" s="260">
        <f>IFERROR(INDEX('Data Annex'!$K$1:$BS$4779,MATCH(K$45&amp;"|"&amp;$B67,'Data Annex'!$K$1:$K$4779,0),MATCH(K$46,'Data Annex'!$K$1:$BS$1,0)),"")</f>
        <v>4.2604761673992186E-2</v>
      </c>
      <c r="L67" s="260">
        <f>IFERROR(INDEX('Data Annex'!$K$1:$BS$4779,MATCH(L$45&amp;"|"&amp;$B67,'Data Annex'!$K$1:$K$4779,0),MATCH(L$46,'Data Annex'!$K$1:$BS$1,0)),"")</f>
        <v>4.9039629683065258E-2</v>
      </c>
      <c r="M67" s="261">
        <f>IFERROR(INDEX('Data Annex'!$K$1:$BS$4779,MATCH(M$45&amp;"|"&amp;$B67,'Data Annex'!$K$1:$K$4779,0),MATCH(M$46,'Data Annex'!$K$1:$BS$1,0)),"")</f>
        <v>4.2119643342993326E-2</v>
      </c>
      <c r="N67" s="260">
        <f>IFERROR(INDEX('Data Annex'!$K$1:$BS$4779,MATCH(N$45&amp;"|"&amp;$B67,'Data Annex'!$K$1:$K$4779,0),MATCH(N$46,'Data Annex'!$K$1:$BS$1,0)),"")</f>
        <v>0.24820367230875512</v>
      </c>
      <c r="O67" s="260">
        <f>IFERROR(INDEX('Data Annex'!$K$1:$BS$4779,MATCH(O$45&amp;"|"&amp;$B67,'Data Annex'!$K$1:$K$4779,0),MATCH(O$46,'Data Annex'!$K$1:$BS$1,0)),"")</f>
        <v>0.22575498469236063</v>
      </c>
      <c r="P67" s="261">
        <f>IFERROR(INDEX('Data Annex'!$K$1:$BS$4779,MATCH(P$45&amp;"|"&amp;$B67,'Data Annex'!$K$1:$K$4779,0),MATCH(P$46,'Data Annex'!$K$1:$BS$1,0)),"")</f>
        <v>0.25078673547222335</v>
      </c>
      <c r="Q67" s="260">
        <f>IFERROR(INDEX('Data Annex'!$K$1:$BS$4779,MATCH(Q$45&amp;"|"&amp;$B67,'Data Annex'!$K$1:$K$4779,0),MATCH(Q$46,'Data Annex'!$K$1:$BS$1,0)),"")</f>
        <v>0.22584298908241279</v>
      </c>
      <c r="R67" s="260">
        <f>IFERROR(INDEX('Data Annex'!$K$1:$BS$4779,MATCH(R$45&amp;"|"&amp;$B67,'Data Annex'!$K$1:$K$4779,0),MATCH(R$46,'Data Annex'!$K$1:$BS$1,0)),"")</f>
        <v>0.19866561558609375</v>
      </c>
      <c r="S67" s="261">
        <f>IFERROR(INDEX('Data Annex'!$K$1:$BS$4779,MATCH(S$45&amp;"|"&amp;$B67,'Data Annex'!$K$1:$K$4779,0),MATCH(S$46,'Data Annex'!$K$1:$BS$1,0)),"")</f>
        <v>0.22821459544362072</v>
      </c>
      <c r="T67" s="260">
        <f>IFERROR(INDEX('Data Annex'!$K$1:$BS$4779,MATCH(T$45&amp;"|"&amp;$B67,'Data Annex'!$K$1:$K$4779,0),MATCH(T$46,'Data Annex'!$K$1:$BS$1,0)),"")</f>
        <v>0.15075294541210194</v>
      </c>
      <c r="U67" s="260">
        <f>IFERROR(INDEX('Data Annex'!$K$1:$BS$4779,MATCH(U$45&amp;"|"&amp;$B67,'Data Annex'!$K$1:$K$4779,0),MATCH(U$46,'Data Annex'!$K$1:$BS$1,0)),"")</f>
        <v>0.15396802861020087</v>
      </c>
      <c r="V67" s="261">
        <f>IFERROR(INDEX('Data Annex'!$K$1:$BS$4779,MATCH(V$45&amp;"|"&amp;$B67,'Data Annex'!$K$1:$K$4779,0),MATCH(V$46,'Data Annex'!$K$1:$BS$1,0)),"")</f>
        <v>0.14793496823261085</v>
      </c>
    </row>
    <row r="68" spans="1:22" ht="21" customHeight="1">
      <c r="A68" s="10">
        <v>18</v>
      </c>
      <c r="B68" s="1" t="s">
        <v>25</v>
      </c>
      <c r="D68" s="204" t="s">
        <v>25</v>
      </c>
      <c r="E68" s="256">
        <f>IFERROR(INDEX('Data Annex'!$K$1:$BS$4779,MATCH(E$45&amp;"|"&amp;$B68,'Data Annex'!$K$1:$K$4779,0),MATCH(E$46,'Data Annex'!$K$1:$BS$1,0)),"")</f>
        <v>0.53254904362346678</v>
      </c>
      <c r="F68" s="256">
        <f>IFERROR(INDEX('Data Annex'!$K$1:$BS$4779,MATCH(F$45&amp;"|"&amp;$B68,'Data Annex'!$K$1:$K$4779,0),MATCH(F$46,'Data Annex'!$K$1:$BS$1,0)),"")</f>
        <v>0.5432714108389084</v>
      </c>
      <c r="G68" s="257">
        <f>IFERROR(INDEX('Data Annex'!$K$1:$BS$4779,MATCH(G$45&amp;"|"&amp;$B68,'Data Annex'!$K$1:$K$4779,0),MATCH(G$46,'Data Annex'!$K$1:$BS$1,0)),"")</f>
        <v>0.53719622334673089</v>
      </c>
      <c r="H68" s="190">
        <f>IFERROR(INDEX('Data Annex'!$K$1:$BS$4779,MATCH(H$45&amp;"|"&amp;$B68,'Data Annex'!$K$1:$K$4779,0),MATCH(H$46,'Data Annex'!$K$1:$BS$1,0)),"")</f>
        <v>0.50914509288087206</v>
      </c>
      <c r="I68" s="190">
        <f>IFERROR(INDEX('Data Annex'!$K$1:$BS$4779,MATCH(I$45&amp;"|"&amp;$B68,'Data Annex'!$K$1:$K$4779,0),MATCH(I$46,'Data Annex'!$K$1:$BS$1,0)),"")</f>
        <v>0.51861830050928504</v>
      </c>
      <c r="J68" s="191">
        <f>IFERROR(INDEX('Data Annex'!$K$1:$BS$4779,MATCH(J$45&amp;"|"&amp;$B68,'Data Annex'!$K$1:$K$4779,0),MATCH(J$46,'Data Annex'!$K$1:$BS$1,0)),"")</f>
        <v>0.53033945704962149</v>
      </c>
      <c r="K68" s="190">
        <f>IFERROR(INDEX('Data Annex'!$K$1:$BS$4779,MATCH(K$45&amp;"|"&amp;$B68,'Data Annex'!$K$1:$K$4779,0),MATCH(K$46,'Data Annex'!$K$1:$BS$1,0)),"")</f>
        <v>0.38294873125323625</v>
      </c>
      <c r="L68" s="190">
        <f>IFERROR(INDEX('Data Annex'!$K$1:$BS$4779,MATCH(L$45&amp;"|"&amp;$B68,'Data Annex'!$K$1:$K$4779,0),MATCH(L$46,'Data Annex'!$K$1:$BS$1,0)),"")</f>
        <v>0.38903026095111309</v>
      </c>
      <c r="M68" s="191">
        <f>IFERROR(INDEX('Data Annex'!$K$1:$BS$4779,MATCH(M$45&amp;"|"&amp;$B68,'Data Annex'!$K$1:$K$4779,0),MATCH(M$46,'Data Annex'!$K$1:$BS$1,0)),"")</f>
        <v>0.4115410034912973</v>
      </c>
      <c r="N68" s="190">
        <f>IFERROR(INDEX('Data Annex'!$K$1:$BS$4779,MATCH(N$45&amp;"|"&amp;$B68,'Data Annex'!$K$1:$K$4779,0),MATCH(N$46,'Data Annex'!$K$1:$BS$1,0)),"")</f>
        <v>0.56711269503768358</v>
      </c>
      <c r="O68" s="190">
        <f>IFERROR(INDEX('Data Annex'!$K$1:$BS$4779,MATCH(O$45&amp;"|"&amp;$B68,'Data Annex'!$K$1:$K$4779,0),MATCH(O$46,'Data Annex'!$K$1:$BS$1,0)),"")</f>
        <v>0.57739726140178727</v>
      </c>
      <c r="P68" s="191">
        <f>IFERROR(INDEX('Data Annex'!$K$1:$BS$4779,MATCH(P$45&amp;"|"&amp;$B68,'Data Annex'!$K$1:$K$4779,0),MATCH(P$46,'Data Annex'!$K$1:$BS$1,0)),"")</f>
        <v>0.55943787960246782</v>
      </c>
      <c r="Q68" s="190">
        <f>IFERROR(INDEX('Data Annex'!$K$1:$BS$4779,MATCH(Q$45&amp;"|"&amp;$B68,'Data Annex'!$K$1:$K$4779,0),MATCH(Q$46,'Data Annex'!$K$1:$BS$1,0)),"")</f>
        <v>0.56477459568470045</v>
      </c>
      <c r="R68" s="190">
        <f>IFERROR(INDEX('Data Annex'!$K$1:$BS$4779,MATCH(R$45&amp;"|"&amp;$B68,'Data Annex'!$K$1:$K$4779,0),MATCH(R$46,'Data Annex'!$K$1:$BS$1,0)),"")</f>
        <v>0.57104502129183543</v>
      </c>
      <c r="S68" s="191">
        <f>IFERROR(INDEX('Data Annex'!$K$1:$BS$4779,MATCH(S$45&amp;"|"&amp;$B68,'Data Annex'!$K$1:$K$4779,0),MATCH(S$46,'Data Annex'!$K$1:$BS$1,0)),"")</f>
        <v>0.56435929186959244</v>
      </c>
      <c r="T68" s="190">
        <f>IFERROR(INDEX('Data Annex'!$K$1:$BS$4779,MATCH(T$45&amp;"|"&amp;$B68,'Data Annex'!$K$1:$K$4779,0),MATCH(T$46,'Data Annex'!$K$1:$BS$1,0)),"")</f>
        <v>0.52669273863582011</v>
      </c>
      <c r="U68" s="190">
        <f>IFERROR(INDEX('Data Annex'!$K$1:$BS$4779,MATCH(U$45&amp;"|"&amp;$B68,'Data Annex'!$K$1:$K$4779,0),MATCH(U$46,'Data Annex'!$K$1:$BS$1,0)),"")</f>
        <v>0.55575667621092695</v>
      </c>
      <c r="V68" s="191">
        <f>IFERROR(INDEX('Data Annex'!$K$1:$BS$4779,MATCH(V$45&amp;"|"&amp;$B68,'Data Annex'!$K$1:$K$4779,0),MATCH(V$46,'Data Annex'!$K$1:$BS$1,0)),"")</f>
        <v>0.55423365282651671</v>
      </c>
    </row>
    <row r="69" spans="1:22" ht="21" customHeight="1">
      <c r="A69" s="10"/>
      <c r="B69" s="1" t="s">
        <v>5610</v>
      </c>
      <c r="D69" s="204" t="s">
        <v>5610</v>
      </c>
      <c r="E69" s="258">
        <f>IFERROR(INDEX('Data Annex'!$K$1:$BS$4779,MATCH(E$45&amp;"|"&amp;$B69,'Data Annex'!$K$1:$K$4779,0),MATCH(E$46,'Data Annex'!$K$1:$BS$1,0)),"")</f>
        <v>0.34295744814657436</v>
      </c>
      <c r="F69" s="258">
        <f>IFERROR(INDEX('Data Annex'!$K$1:$BS$4779,MATCH(F$45&amp;"|"&amp;$B69,'Data Annex'!$K$1:$K$4779,0),MATCH(F$46,'Data Annex'!$K$1:$BS$1,0)),"")</f>
        <v>0.35594768380556074</v>
      </c>
      <c r="G69" s="259">
        <f>IFERROR(INDEX('Data Annex'!$K$1:$BS$4779,MATCH(G$45&amp;"|"&amp;$B69,'Data Annex'!$K$1:$K$4779,0),MATCH(G$46,'Data Annex'!$K$1:$BS$1,0)),"")</f>
        <v>0.3835479378669428</v>
      </c>
      <c r="H69" s="260">
        <f>IFERROR(INDEX('Data Annex'!$K$1:$BS$4779,MATCH(H$45&amp;"|"&amp;$B69,'Data Annex'!$K$1:$K$4779,0),MATCH(H$46,'Data Annex'!$K$1:$BS$1,0)),"")</f>
        <v>0.3801794437333994</v>
      </c>
      <c r="I69" s="260">
        <f>IFERROR(INDEX('Data Annex'!$K$1:$BS$4779,MATCH(I$45&amp;"|"&amp;$B69,'Data Annex'!$K$1:$K$4779,0),MATCH(I$46,'Data Annex'!$K$1:$BS$1,0)),"")</f>
        <v>0.28285198085897595</v>
      </c>
      <c r="J69" s="261">
        <f>IFERROR(INDEX('Data Annex'!$K$1:$BS$4779,MATCH(J$45&amp;"|"&amp;$B69,'Data Annex'!$K$1:$K$4779,0),MATCH(J$46,'Data Annex'!$K$1:$BS$1,0)),"")</f>
        <v>0.35884359808521982</v>
      </c>
      <c r="K69" s="260">
        <f>IFERROR(INDEX('Data Annex'!$K$1:$BS$4779,MATCH(K$45&amp;"|"&amp;$B69,'Data Annex'!$K$1:$K$4779,0),MATCH(K$46,'Data Annex'!$K$1:$BS$1,0)),"")</f>
        <v>0.19839743373406091</v>
      </c>
      <c r="L69" s="260">
        <f>IFERROR(INDEX('Data Annex'!$K$1:$BS$4779,MATCH(L$45&amp;"|"&amp;$B69,'Data Annex'!$K$1:$K$4779,0),MATCH(L$46,'Data Annex'!$K$1:$BS$1,0)),"")</f>
        <v>9.520517915789474E-2</v>
      </c>
      <c r="M69" s="261">
        <f>IFERROR(INDEX('Data Annex'!$K$1:$BS$4779,MATCH(M$45&amp;"|"&amp;$B69,'Data Annex'!$K$1:$K$4779,0),MATCH(M$46,'Data Annex'!$K$1:$BS$1,0)),"")</f>
        <v>0.14576593617488964</v>
      </c>
      <c r="N69" s="260">
        <f>IFERROR(INDEX('Data Annex'!$K$1:$BS$4779,MATCH(N$45&amp;"|"&amp;$B69,'Data Annex'!$K$1:$K$4779,0),MATCH(N$46,'Data Annex'!$K$1:$BS$1,0)),"")</f>
        <v>0.4092170258496835</v>
      </c>
      <c r="O69" s="260">
        <f>IFERROR(INDEX('Data Annex'!$K$1:$BS$4779,MATCH(O$45&amp;"|"&amp;$B69,'Data Annex'!$K$1:$K$4779,0),MATCH(O$46,'Data Annex'!$K$1:$BS$1,0)),"")</f>
        <v>0.37021622873031024</v>
      </c>
      <c r="P69" s="261">
        <f>IFERROR(INDEX('Data Annex'!$K$1:$BS$4779,MATCH(P$45&amp;"|"&amp;$B69,'Data Annex'!$K$1:$K$4779,0),MATCH(P$46,'Data Annex'!$K$1:$BS$1,0)),"")</f>
        <v>0.40350279084589225</v>
      </c>
      <c r="Q69" s="260">
        <f>IFERROR(INDEX('Data Annex'!$K$1:$BS$4779,MATCH(Q$45&amp;"|"&amp;$B69,'Data Annex'!$K$1:$K$4779,0),MATCH(Q$46,'Data Annex'!$K$1:$BS$1,0)),"")</f>
        <v>0.45519560296112854</v>
      </c>
      <c r="R69" s="260">
        <f>IFERROR(INDEX('Data Annex'!$K$1:$BS$4779,MATCH(R$45&amp;"|"&amp;$B69,'Data Annex'!$K$1:$K$4779,0),MATCH(R$46,'Data Annex'!$K$1:$BS$1,0)),"")</f>
        <v>0.44949598794032225</v>
      </c>
      <c r="S69" s="261">
        <f>IFERROR(INDEX('Data Annex'!$K$1:$BS$4779,MATCH(S$45&amp;"|"&amp;$B69,'Data Annex'!$K$1:$K$4779,0),MATCH(S$46,'Data Annex'!$K$1:$BS$1,0)),"")</f>
        <v>0.56421065708976137</v>
      </c>
      <c r="T69" s="260">
        <f>IFERROR(INDEX('Data Annex'!$K$1:$BS$4779,MATCH(T$45&amp;"|"&amp;$B69,'Data Annex'!$K$1:$K$4779,0),MATCH(T$46,'Data Annex'!$K$1:$BS$1,0)),"")</f>
        <v>0.13568089226507005</v>
      </c>
      <c r="U69" s="260">
        <f>IFERROR(INDEX('Data Annex'!$K$1:$BS$4779,MATCH(U$45&amp;"|"&amp;$B69,'Data Annex'!$K$1:$K$4779,0),MATCH(U$46,'Data Annex'!$K$1:$BS$1,0)),"")</f>
        <v>0.1142032465220926</v>
      </c>
      <c r="V69" s="261">
        <f>IFERROR(INDEX('Data Annex'!$K$1:$BS$4779,MATCH(V$45&amp;"|"&amp;$B69,'Data Annex'!$K$1:$K$4779,0),MATCH(V$46,'Data Annex'!$K$1:$BS$1,0)),"")</f>
        <v>0.20109175212897396</v>
      </c>
    </row>
    <row r="70" spans="1:22" ht="21" customHeight="1">
      <c r="A70" s="2">
        <v>19</v>
      </c>
      <c r="B70" s="1" t="s">
        <v>98</v>
      </c>
      <c r="D70" s="204" t="s">
        <v>98</v>
      </c>
      <c r="E70" s="256">
        <f>IFERROR(INDEX('Data Annex'!$K$1:$BS$4779,MATCH(E$45&amp;"|"&amp;$B70,'Data Annex'!$K$1:$K$4779,0),MATCH(E$46,'Data Annex'!$K$1:$BS$1,0)),"")</f>
        <v>0.37452324627045819</v>
      </c>
      <c r="F70" s="256">
        <f>IFERROR(INDEX('Data Annex'!$K$1:$BS$4779,MATCH(F$45&amp;"|"&amp;$B70,'Data Annex'!$K$1:$K$4779,0),MATCH(F$46,'Data Annex'!$K$1:$BS$1,0)),"")</f>
        <v>0.41646828797602953</v>
      </c>
      <c r="G70" s="257">
        <f>IFERROR(INDEX('Data Annex'!$K$1:$BS$4779,MATCH(G$45&amp;"|"&amp;$B70,'Data Annex'!$K$1:$K$4779,0),MATCH(G$46,'Data Annex'!$K$1:$BS$1,0)),"")</f>
        <v>0.42228056841474926</v>
      </c>
      <c r="H70" s="190">
        <f>IFERROR(INDEX('Data Annex'!$K$1:$BS$4779,MATCH(H$45&amp;"|"&amp;$B70,'Data Annex'!$K$1:$K$4779,0),MATCH(H$46,'Data Annex'!$K$1:$BS$1,0)),"")</f>
        <v>0.42952106099419568</v>
      </c>
      <c r="I70" s="190">
        <f>IFERROR(INDEX('Data Annex'!$K$1:$BS$4779,MATCH(I$45&amp;"|"&amp;$B70,'Data Annex'!$K$1:$K$4779,0),MATCH(I$46,'Data Annex'!$K$1:$BS$1,0)),"")</f>
        <v>0.52590540229759175</v>
      </c>
      <c r="J70" s="191">
        <f>IFERROR(INDEX('Data Annex'!$K$1:$BS$4779,MATCH(J$45&amp;"|"&amp;$B70,'Data Annex'!$K$1:$K$4779,0),MATCH(J$46,'Data Annex'!$K$1:$BS$1,0)),"")</f>
        <v>0.53615889653022653</v>
      </c>
      <c r="K70" s="190">
        <f>IFERROR(INDEX('Data Annex'!$K$1:$BS$4779,MATCH(K$45&amp;"|"&amp;$B70,'Data Annex'!$K$1:$K$4779,0),MATCH(K$46,'Data Annex'!$K$1:$BS$1,0)),"")</f>
        <v>0.16895222129086335</v>
      </c>
      <c r="L70" s="190">
        <f>IFERROR(INDEX('Data Annex'!$K$1:$BS$4779,MATCH(L$45&amp;"|"&amp;$B70,'Data Annex'!$K$1:$K$4779,0),MATCH(L$46,'Data Annex'!$K$1:$BS$1,0)),"")</f>
        <v>0.20695058481168505</v>
      </c>
      <c r="M70" s="191">
        <f>IFERROR(INDEX('Data Annex'!$K$1:$BS$4779,MATCH(M$45&amp;"|"&amp;$B70,'Data Annex'!$K$1:$K$4779,0),MATCH(M$46,'Data Annex'!$K$1:$BS$1,0)),"")</f>
        <v>0.17788898999090083</v>
      </c>
      <c r="N70" s="190">
        <f>IFERROR(INDEX('Data Annex'!$K$1:$BS$4779,MATCH(N$45&amp;"|"&amp;$B70,'Data Annex'!$K$1:$K$4779,0),MATCH(N$46,'Data Annex'!$K$1:$BS$1,0)),"")</f>
        <v>0.32030288991485217</v>
      </c>
      <c r="O70" s="190">
        <f>IFERROR(INDEX('Data Annex'!$K$1:$BS$4779,MATCH(O$45&amp;"|"&amp;$B70,'Data Annex'!$K$1:$K$4779,0),MATCH(O$46,'Data Annex'!$K$1:$BS$1,0)),"")</f>
        <v>0.26530797238295234</v>
      </c>
      <c r="P70" s="191">
        <f>IFERROR(INDEX('Data Annex'!$K$1:$BS$4779,MATCH(P$45&amp;"|"&amp;$B70,'Data Annex'!$K$1:$K$4779,0),MATCH(P$46,'Data Annex'!$K$1:$BS$1,0)),"")</f>
        <v>0.25778461277988629</v>
      </c>
      <c r="Q70" s="190">
        <f>IFERROR(INDEX('Data Annex'!$K$1:$BS$4779,MATCH(Q$45&amp;"|"&amp;$B70,'Data Annex'!$K$1:$K$4779,0),MATCH(Q$46,'Data Annex'!$K$1:$BS$1,0)),"")</f>
        <v>0.28735319611808896</v>
      </c>
      <c r="R70" s="190">
        <f>IFERROR(INDEX('Data Annex'!$K$1:$BS$4779,MATCH(R$45&amp;"|"&amp;$B70,'Data Annex'!$K$1:$K$4779,0),MATCH(R$46,'Data Annex'!$K$1:$BS$1,0)),"")</f>
        <v>0.23843258436200465</v>
      </c>
      <c r="S70" s="191">
        <f>IFERROR(INDEX('Data Annex'!$K$1:$BS$4779,MATCH(S$45&amp;"|"&amp;$B70,'Data Annex'!$K$1:$K$4779,0),MATCH(S$46,'Data Annex'!$K$1:$BS$1,0)),"")</f>
        <v>0.30349482852476867</v>
      </c>
      <c r="T70" s="190">
        <f>IFERROR(INDEX('Data Annex'!$K$1:$BS$4779,MATCH(T$45&amp;"|"&amp;$B70,'Data Annex'!$K$1:$K$4779,0),MATCH(T$46,'Data Annex'!$K$1:$BS$1,0)),"")</f>
        <v>0.21853979037700852</v>
      </c>
      <c r="U70" s="190">
        <f>IFERROR(INDEX('Data Annex'!$K$1:$BS$4779,MATCH(U$45&amp;"|"&amp;$B70,'Data Annex'!$K$1:$K$4779,0),MATCH(U$46,'Data Annex'!$K$1:$BS$1,0)),"")</f>
        <v>0.16178287525934215</v>
      </c>
      <c r="V70" s="191">
        <f>IFERROR(INDEX('Data Annex'!$K$1:$BS$4779,MATCH(V$45&amp;"|"&amp;$B70,'Data Annex'!$K$1:$K$4779,0),MATCH(V$46,'Data Annex'!$K$1:$BS$1,0)),"")</f>
        <v>0.17803780797650404</v>
      </c>
    </row>
    <row r="71" spans="1:22" ht="21" customHeight="1">
      <c r="A71" s="2">
        <v>20</v>
      </c>
      <c r="B71" s="1" t="s">
        <v>94</v>
      </c>
      <c r="D71" s="204" t="s">
        <v>94</v>
      </c>
      <c r="E71" s="258">
        <f>IFERROR(INDEX('Data Annex'!$K$1:$BS$4779,MATCH(E$45&amp;"|"&amp;$B71,'Data Annex'!$K$1:$K$4779,0),MATCH(E$46,'Data Annex'!$K$1:$BS$1,0)),"")</f>
        <v>0.40355595471665517</v>
      </c>
      <c r="F71" s="258">
        <f>IFERROR(INDEX('Data Annex'!$K$1:$BS$4779,MATCH(F$45&amp;"|"&amp;$B71,'Data Annex'!$K$1:$K$4779,0),MATCH(F$46,'Data Annex'!$K$1:$BS$1,0)),"")</f>
        <v>0.41242518318609833</v>
      </c>
      <c r="G71" s="259">
        <f>IFERROR(INDEX('Data Annex'!$K$1:$BS$4779,MATCH(G$45&amp;"|"&amp;$B71,'Data Annex'!$K$1:$K$4779,0),MATCH(G$46,'Data Annex'!$K$1:$BS$1,0)),"")</f>
        <v>0.37575362711708626</v>
      </c>
      <c r="H71" s="260">
        <f>IFERROR(INDEX('Data Annex'!$K$1:$BS$4779,MATCH(H$45&amp;"|"&amp;$B71,'Data Annex'!$K$1:$K$4779,0),MATCH(H$46,'Data Annex'!$K$1:$BS$1,0)),"")</f>
        <v>0.25535186566030454</v>
      </c>
      <c r="I71" s="260">
        <f>IFERROR(INDEX('Data Annex'!$K$1:$BS$4779,MATCH(I$45&amp;"|"&amp;$B71,'Data Annex'!$K$1:$K$4779,0),MATCH(I$46,'Data Annex'!$K$1:$BS$1,0)),"")</f>
        <v>0.27878638761495284</v>
      </c>
      <c r="J71" s="261">
        <f>IFERROR(INDEX('Data Annex'!$K$1:$BS$4779,MATCH(J$45&amp;"|"&amp;$B71,'Data Annex'!$K$1:$K$4779,0),MATCH(J$46,'Data Annex'!$K$1:$BS$1,0)),"")</f>
        <v>0.25966245589375569</v>
      </c>
      <c r="K71" s="260">
        <f>IFERROR(INDEX('Data Annex'!$K$1:$BS$4779,MATCH(K$45&amp;"|"&amp;$B71,'Data Annex'!$K$1:$K$4779,0),MATCH(K$46,'Data Annex'!$K$1:$BS$1,0)),"")</f>
        <v>0.12651644240791876</v>
      </c>
      <c r="L71" s="260">
        <f>IFERROR(INDEX('Data Annex'!$K$1:$BS$4779,MATCH(L$45&amp;"|"&amp;$B71,'Data Annex'!$K$1:$K$4779,0),MATCH(L$46,'Data Annex'!$K$1:$BS$1,0)),"")</f>
        <v>0.10298568716599328</v>
      </c>
      <c r="M71" s="261">
        <f>IFERROR(INDEX('Data Annex'!$K$1:$BS$4779,MATCH(M$45&amp;"|"&amp;$B71,'Data Annex'!$K$1:$K$4779,0),MATCH(M$46,'Data Annex'!$K$1:$BS$1,0)),"")</f>
        <v>0.15100432130872515</v>
      </c>
      <c r="N71" s="260">
        <f>IFERROR(INDEX('Data Annex'!$K$1:$BS$4779,MATCH(N$45&amp;"|"&amp;$B71,'Data Annex'!$K$1:$K$4779,0),MATCH(N$46,'Data Annex'!$K$1:$BS$1,0)),"")</f>
        <v>0.40229613577435069</v>
      </c>
      <c r="O71" s="260">
        <f>IFERROR(INDEX('Data Annex'!$K$1:$BS$4779,MATCH(O$45&amp;"|"&amp;$B71,'Data Annex'!$K$1:$K$4779,0),MATCH(O$46,'Data Annex'!$K$1:$BS$1,0)),"")</f>
        <v>0.42923701947507226</v>
      </c>
      <c r="P71" s="261">
        <f>IFERROR(INDEX('Data Annex'!$K$1:$BS$4779,MATCH(P$45&amp;"|"&amp;$B71,'Data Annex'!$K$1:$K$4779,0),MATCH(P$46,'Data Annex'!$K$1:$BS$1,0)),"")</f>
        <v>0.3872058448248315</v>
      </c>
      <c r="Q71" s="260">
        <f>IFERROR(INDEX('Data Annex'!$K$1:$BS$4779,MATCH(Q$45&amp;"|"&amp;$B71,'Data Annex'!$K$1:$K$4779,0),MATCH(Q$46,'Data Annex'!$K$1:$BS$1,0)),"")</f>
        <v>0.46943317880247509</v>
      </c>
      <c r="R71" s="260">
        <f>IFERROR(INDEX('Data Annex'!$K$1:$BS$4779,MATCH(R$45&amp;"|"&amp;$B71,'Data Annex'!$K$1:$K$4779,0),MATCH(R$46,'Data Annex'!$K$1:$BS$1,0)),"")</f>
        <v>0.49865177944474526</v>
      </c>
      <c r="S71" s="261">
        <f>IFERROR(INDEX('Data Annex'!$K$1:$BS$4779,MATCH(S$45&amp;"|"&amp;$B71,'Data Annex'!$K$1:$K$4779,0),MATCH(S$46,'Data Annex'!$K$1:$BS$1,0)),"")</f>
        <v>0.4392961251168781</v>
      </c>
      <c r="T71" s="260">
        <f>IFERROR(INDEX('Data Annex'!$K$1:$BS$4779,MATCH(T$45&amp;"|"&amp;$B71,'Data Annex'!$K$1:$K$4779,0),MATCH(T$46,'Data Annex'!$K$1:$BS$1,0)),"")</f>
        <v>0.29626926881906934</v>
      </c>
      <c r="U71" s="260">
        <f>IFERROR(INDEX('Data Annex'!$K$1:$BS$4779,MATCH(U$45&amp;"|"&amp;$B71,'Data Annex'!$K$1:$K$4779,0),MATCH(U$46,'Data Annex'!$K$1:$BS$1,0)),"")</f>
        <v>0.2705633033379688</v>
      </c>
      <c r="V71" s="261">
        <f>IFERROR(INDEX('Data Annex'!$K$1:$BS$4779,MATCH(V$45&amp;"|"&amp;$B71,'Data Annex'!$K$1:$K$4779,0),MATCH(V$46,'Data Annex'!$K$1:$BS$1,0)),"")</f>
        <v>0.18988764480328249</v>
      </c>
    </row>
    <row r="72" spans="1:22" ht="21" customHeight="1">
      <c r="A72" s="2">
        <v>21</v>
      </c>
      <c r="B72" s="1" t="s">
        <v>99</v>
      </c>
      <c r="D72" s="204" t="s">
        <v>99</v>
      </c>
      <c r="E72" s="256">
        <f>IFERROR(INDEX('Data Annex'!$K$1:$BS$4779,MATCH(E$45&amp;"|"&amp;$B72,'Data Annex'!$K$1:$K$4779,0),MATCH(E$46,'Data Annex'!$K$1:$BS$1,0)),"")</f>
        <v>0.3465778890304187</v>
      </c>
      <c r="F72" s="256">
        <f>IFERROR(INDEX('Data Annex'!$K$1:$BS$4779,MATCH(F$45&amp;"|"&amp;$B72,'Data Annex'!$K$1:$K$4779,0),MATCH(F$46,'Data Annex'!$K$1:$BS$1,0)),"")</f>
        <v>0.37357329674248874</v>
      </c>
      <c r="G72" s="257">
        <f>IFERROR(INDEX('Data Annex'!$K$1:$BS$4779,MATCH(G$45&amp;"|"&amp;$B72,'Data Annex'!$K$1:$K$4779,0),MATCH(G$46,'Data Annex'!$K$1:$BS$1,0)),"")</f>
        <v>0.40487948245547117</v>
      </c>
      <c r="H72" s="190">
        <f>IFERROR(INDEX('Data Annex'!$K$1:$BS$4779,MATCH(H$45&amp;"|"&amp;$B72,'Data Annex'!$K$1:$K$4779,0),MATCH(H$46,'Data Annex'!$K$1:$BS$1,0)),"")</f>
        <v>0.37134345908871458</v>
      </c>
      <c r="I72" s="190">
        <f>IFERROR(INDEX('Data Annex'!$K$1:$BS$4779,MATCH(I$45&amp;"|"&amp;$B72,'Data Annex'!$K$1:$K$4779,0),MATCH(I$46,'Data Annex'!$K$1:$BS$1,0)),"")</f>
        <v>0.40409254881651918</v>
      </c>
      <c r="J72" s="191">
        <f>IFERROR(INDEX('Data Annex'!$K$1:$BS$4779,MATCH(J$45&amp;"|"&amp;$B72,'Data Annex'!$K$1:$K$4779,0),MATCH(J$46,'Data Annex'!$K$1:$BS$1,0)),"")</f>
        <v>0.38516130849905938</v>
      </c>
      <c r="K72" s="190">
        <f>IFERROR(INDEX('Data Annex'!$K$1:$BS$4779,MATCH(K$45&amp;"|"&amp;$B72,'Data Annex'!$K$1:$K$4779,0),MATCH(K$46,'Data Annex'!$K$1:$BS$1,0)),"")</f>
        <v>0.2113261115687976</v>
      </c>
      <c r="L72" s="190">
        <f>IFERROR(INDEX('Data Annex'!$K$1:$BS$4779,MATCH(L$45&amp;"|"&amp;$B72,'Data Annex'!$K$1:$K$4779,0),MATCH(L$46,'Data Annex'!$K$1:$BS$1,0)),"")</f>
        <v>0.26696822043826474</v>
      </c>
      <c r="M72" s="191">
        <f>IFERROR(INDEX('Data Annex'!$K$1:$BS$4779,MATCH(M$45&amp;"|"&amp;$B72,'Data Annex'!$K$1:$K$4779,0),MATCH(M$46,'Data Annex'!$K$1:$BS$1,0)),"")</f>
        <v>0.25912541299455599</v>
      </c>
      <c r="N72" s="190">
        <f>IFERROR(INDEX('Data Annex'!$K$1:$BS$4779,MATCH(N$45&amp;"|"&amp;$B72,'Data Annex'!$K$1:$K$4779,0),MATCH(N$46,'Data Annex'!$K$1:$BS$1,0)),"")</f>
        <v>0.33080396843753884</v>
      </c>
      <c r="O72" s="190">
        <f>IFERROR(INDEX('Data Annex'!$K$1:$BS$4779,MATCH(O$45&amp;"|"&amp;$B72,'Data Annex'!$K$1:$K$4779,0),MATCH(O$46,'Data Annex'!$K$1:$BS$1,0)),"")</f>
        <v>0.35445445736656694</v>
      </c>
      <c r="P72" s="191">
        <f>IFERROR(INDEX('Data Annex'!$K$1:$BS$4779,MATCH(P$45&amp;"|"&amp;$B72,'Data Annex'!$K$1:$K$4779,0),MATCH(P$46,'Data Annex'!$K$1:$BS$1,0)),"")</f>
        <v>0.41317483740775302</v>
      </c>
      <c r="Q72" s="190">
        <f>IFERROR(INDEX('Data Annex'!$K$1:$BS$4779,MATCH(Q$45&amp;"|"&amp;$B72,'Data Annex'!$K$1:$K$4779,0),MATCH(Q$46,'Data Annex'!$K$1:$BS$1,0)),"")</f>
        <v>0.2952006669606787</v>
      </c>
      <c r="R72" s="190">
        <f>IFERROR(INDEX('Data Annex'!$K$1:$BS$4779,MATCH(R$45&amp;"|"&amp;$B72,'Data Annex'!$K$1:$K$4779,0),MATCH(R$46,'Data Annex'!$K$1:$BS$1,0)),"")</f>
        <v>0.33681980278181939</v>
      </c>
      <c r="S72" s="191">
        <f>IFERROR(INDEX('Data Annex'!$K$1:$BS$4779,MATCH(S$45&amp;"|"&amp;$B72,'Data Annex'!$K$1:$K$4779,0),MATCH(S$46,'Data Annex'!$K$1:$BS$1,0)),"")</f>
        <v>0.41699219389849385</v>
      </c>
      <c r="T72" s="190">
        <f>IFERROR(INDEX('Data Annex'!$K$1:$BS$4779,MATCH(T$45&amp;"|"&amp;$B72,'Data Annex'!$K$1:$K$4779,0),MATCH(T$46,'Data Annex'!$K$1:$BS$1,0)),"")</f>
        <v>0.31277798456748529</v>
      </c>
      <c r="U72" s="190">
        <f>IFERROR(INDEX('Data Annex'!$K$1:$BS$4779,MATCH(U$45&amp;"|"&amp;$B72,'Data Annex'!$K$1:$K$4779,0),MATCH(U$46,'Data Annex'!$K$1:$BS$1,0)),"")</f>
        <v>0.31953678294746035</v>
      </c>
      <c r="V72" s="191">
        <f>IFERROR(INDEX('Data Annex'!$K$1:$BS$4779,MATCH(V$45&amp;"|"&amp;$B72,'Data Annex'!$K$1:$K$4779,0),MATCH(V$46,'Data Annex'!$K$1:$BS$1,0)),"")</f>
        <v>0.38912117897345777</v>
      </c>
    </row>
    <row r="73" spans="1:22" ht="21" customHeight="1">
      <c r="A73" s="2">
        <v>22</v>
      </c>
      <c r="B73" s="1" t="s">
        <v>26</v>
      </c>
      <c r="D73" s="204" t="s">
        <v>26</v>
      </c>
      <c r="E73" s="258">
        <f>IFERROR(INDEX('Data Annex'!$K$1:$BS$4779,MATCH(E$45&amp;"|"&amp;$B73,'Data Annex'!$K$1:$K$4779,0),MATCH(E$46,'Data Annex'!$K$1:$BS$1,0)),"")</f>
        <v>0.3421233732982138</v>
      </c>
      <c r="F73" s="258">
        <f>IFERROR(INDEX('Data Annex'!$K$1:$BS$4779,MATCH(F$45&amp;"|"&amp;$B73,'Data Annex'!$K$1:$K$4779,0),MATCH(F$46,'Data Annex'!$K$1:$BS$1,0)),"")</f>
        <v>0.34829103231803749</v>
      </c>
      <c r="G73" s="259">
        <f>IFERROR(INDEX('Data Annex'!$K$1:$BS$4779,MATCH(G$45&amp;"|"&amp;$B73,'Data Annex'!$K$1:$K$4779,0),MATCH(G$46,'Data Annex'!$K$1:$BS$1,0)),"")</f>
        <v>0.27923408259173604</v>
      </c>
      <c r="H73" s="260">
        <f>IFERROR(INDEX('Data Annex'!$K$1:$BS$4779,MATCH(H$45&amp;"|"&amp;$B73,'Data Annex'!$K$1:$K$4779,0),MATCH(H$46,'Data Annex'!$K$1:$BS$1,0)),"")</f>
        <v>0.40093089776114954</v>
      </c>
      <c r="I73" s="260">
        <f>IFERROR(INDEX('Data Annex'!$K$1:$BS$4779,MATCH(I$45&amp;"|"&amp;$B73,'Data Annex'!$K$1:$K$4779,0),MATCH(I$46,'Data Annex'!$K$1:$BS$1,0)),"")</f>
        <v>0.39325022429583034</v>
      </c>
      <c r="J73" s="261">
        <f>IFERROR(INDEX('Data Annex'!$K$1:$BS$4779,MATCH(J$45&amp;"|"&amp;$B73,'Data Annex'!$K$1:$K$4779,0),MATCH(J$46,'Data Annex'!$K$1:$BS$1,0)),"")</f>
        <v>0.28575841730227253</v>
      </c>
      <c r="K73" s="260">
        <f>IFERROR(INDEX('Data Annex'!$K$1:$BS$4779,MATCH(K$45&amp;"|"&amp;$B73,'Data Annex'!$K$1:$K$4779,0),MATCH(K$46,'Data Annex'!$K$1:$BS$1,0)),"")</f>
        <v>0.34281033231291014</v>
      </c>
      <c r="L73" s="260">
        <f>IFERROR(INDEX('Data Annex'!$K$1:$BS$4779,MATCH(L$45&amp;"|"&amp;$B73,'Data Annex'!$K$1:$K$4779,0),MATCH(L$46,'Data Annex'!$K$1:$BS$1,0)),"")</f>
        <v>0.37996814592464351</v>
      </c>
      <c r="M73" s="261">
        <f>IFERROR(INDEX('Data Annex'!$K$1:$BS$4779,MATCH(M$45&amp;"|"&amp;$B73,'Data Annex'!$K$1:$K$4779,0),MATCH(M$46,'Data Annex'!$K$1:$BS$1,0)),"")</f>
        <v>0.32315455322035697</v>
      </c>
      <c r="N73" s="260">
        <f>IFERROR(INDEX('Data Annex'!$K$1:$BS$4779,MATCH(N$45&amp;"|"&amp;$B73,'Data Annex'!$K$1:$K$4779,0),MATCH(N$46,'Data Annex'!$K$1:$BS$1,0)),"")</f>
        <v>0.33993021039713867</v>
      </c>
      <c r="O73" s="260">
        <f>IFERROR(INDEX('Data Annex'!$K$1:$BS$4779,MATCH(O$45&amp;"|"&amp;$B73,'Data Annex'!$K$1:$K$4779,0),MATCH(O$46,'Data Annex'!$K$1:$BS$1,0)),"")</f>
        <v>0.34790541497503824</v>
      </c>
      <c r="P73" s="261">
        <f>IFERROR(INDEX('Data Annex'!$K$1:$BS$4779,MATCH(P$45&amp;"|"&amp;$B73,'Data Annex'!$K$1:$K$4779,0),MATCH(P$46,'Data Annex'!$K$1:$BS$1,0)),"")</f>
        <v>0.30039535364630909</v>
      </c>
      <c r="Q73" s="260">
        <f>IFERROR(INDEX('Data Annex'!$K$1:$BS$4779,MATCH(Q$45&amp;"|"&amp;$B73,'Data Annex'!$K$1:$K$4779,0),MATCH(Q$46,'Data Annex'!$K$1:$BS$1,0)),"")</f>
        <v>0.34517890740642276</v>
      </c>
      <c r="R73" s="260">
        <f>IFERROR(INDEX('Data Annex'!$K$1:$BS$4779,MATCH(R$45&amp;"|"&amp;$B73,'Data Annex'!$K$1:$K$4779,0),MATCH(R$46,'Data Annex'!$K$1:$BS$1,0)),"")</f>
        <v>0.33684216620795498</v>
      </c>
      <c r="S73" s="261">
        <f>IFERROR(INDEX('Data Annex'!$K$1:$BS$4779,MATCH(S$45&amp;"|"&amp;$B73,'Data Annex'!$K$1:$K$4779,0),MATCH(S$46,'Data Annex'!$K$1:$BS$1,0)),"")</f>
        <v>0.29671108634546056</v>
      </c>
      <c r="T73" s="260">
        <f>IFERROR(INDEX('Data Annex'!$K$1:$BS$4779,MATCH(T$45&amp;"|"&amp;$B73,'Data Annex'!$K$1:$K$4779,0),MATCH(T$46,'Data Annex'!$K$1:$BS$1,0)),"")</f>
        <v>0.3220160025169802</v>
      </c>
      <c r="U73" s="260">
        <f>IFERROR(INDEX('Data Annex'!$K$1:$BS$4779,MATCH(U$45&amp;"|"&amp;$B73,'Data Annex'!$K$1:$K$4779,0),MATCH(U$46,'Data Annex'!$K$1:$BS$1,0)),"")</f>
        <v>0.26354058216908249</v>
      </c>
      <c r="V73" s="261">
        <f>IFERROR(INDEX('Data Annex'!$K$1:$BS$4779,MATCH(V$45&amp;"|"&amp;$B73,'Data Annex'!$K$1:$K$4779,0),MATCH(V$46,'Data Annex'!$K$1:$BS$1,0)),"")</f>
        <v>0.18008140080092419</v>
      </c>
    </row>
    <row r="74" spans="1:22" ht="21" customHeight="1">
      <c r="A74" s="7">
        <v>23</v>
      </c>
      <c r="B74" s="1" t="s">
        <v>27</v>
      </c>
      <c r="D74" s="204" t="s">
        <v>27</v>
      </c>
      <c r="E74" s="256">
        <f>IFERROR(INDEX('Data Annex'!$K$1:$BS$4779,MATCH(E$45&amp;"|"&amp;$B74,'Data Annex'!$K$1:$K$4779,0),MATCH(E$46,'Data Annex'!$K$1:$BS$1,0)),"")</f>
        <v>0.26556778863520564</v>
      </c>
      <c r="F74" s="256">
        <f>IFERROR(INDEX('Data Annex'!$K$1:$BS$4779,MATCH(F$45&amp;"|"&amp;$B74,'Data Annex'!$K$1:$K$4779,0),MATCH(F$46,'Data Annex'!$K$1:$BS$1,0)),"")</f>
        <v>0.24773301503871792</v>
      </c>
      <c r="G74" s="257">
        <f>IFERROR(INDEX('Data Annex'!$K$1:$BS$4779,MATCH(G$45&amp;"|"&amp;$B74,'Data Annex'!$K$1:$K$4779,0),MATCH(G$46,'Data Annex'!$K$1:$BS$1,0)),"")</f>
        <v>0.26190243350367637</v>
      </c>
      <c r="H74" s="190">
        <f>IFERROR(INDEX('Data Annex'!$K$1:$BS$4779,MATCH(H$45&amp;"|"&amp;$B74,'Data Annex'!$K$1:$K$4779,0),MATCH(H$46,'Data Annex'!$K$1:$BS$1,0)),"")</f>
        <v>0.20780280563994652</v>
      </c>
      <c r="I74" s="190">
        <f>IFERROR(INDEX('Data Annex'!$K$1:$BS$4779,MATCH(I$45&amp;"|"&amp;$B74,'Data Annex'!$K$1:$K$4779,0),MATCH(I$46,'Data Annex'!$K$1:$BS$1,0)),"")</f>
        <v>0.19222801905170661</v>
      </c>
      <c r="J74" s="191">
        <f>IFERROR(INDEX('Data Annex'!$K$1:$BS$4779,MATCH(J$45&amp;"|"&amp;$B74,'Data Annex'!$K$1:$K$4779,0),MATCH(J$46,'Data Annex'!$K$1:$BS$1,0)),"")</f>
        <v>0.20238279809681203</v>
      </c>
      <c r="K74" s="190">
        <f>IFERROR(INDEX('Data Annex'!$K$1:$BS$4779,MATCH(K$45&amp;"|"&amp;$B74,'Data Annex'!$K$1:$K$4779,0),MATCH(K$46,'Data Annex'!$K$1:$BS$1,0)),"")</f>
        <v>0.10281295084198988</v>
      </c>
      <c r="L74" s="190">
        <f>IFERROR(INDEX('Data Annex'!$K$1:$BS$4779,MATCH(L$45&amp;"|"&amp;$B74,'Data Annex'!$K$1:$K$4779,0),MATCH(L$46,'Data Annex'!$K$1:$BS$1,0)),"")</f>
        <v>0.11829009600256904</v>
      </c>
      <c r="M74" s="191">
        <f>IFERROR(INDEX('Data Annex'!$K$1:$BS$4779,MATCH(M$45&amp;"|"&amp;$B74,'Data Annex'!$K$1:$K$4779,0),MATCH(M$46,'Data Annex'!$K$1:$BS$1,0)),"")</f>
        <v>0.12641571003262303</v>
      </c>
      <c r="N74" s="190">
        <f>IFERROR(INDEX('Data Annex'!$K$1:$BS$4779,MATCH(N$45&amp;"|"&amp;$B74,'Data Annex'!$K$1:$K$4779,0),MATCH(N$46,'Data Annex'!$K$1:$BS$1,0)),"")</f>
        <v>0.28732760769284654</v>
      </c>
      <c r="O74" s="190">
        <f>IFERROR(INDEX('Data Annex'!$K$1:$BS$4779,MATCH(O$45&amp;"|"&amp;$B74,'Data Annex'!$K$1:$K$4779,0),MATCH(O$46,'Data Annex'!$K$1:$BS$1,0)),"")</f>
        <v>0.2790379459355159</v>
      </c>
      <c r="P74" s="191">
        <f>IFERROR(INDEX('Data Annex'!$K$1:$BS$4779,MATCH(P$45&amp;"|"&amp;$B74,'Data Annex'!$K$1:$K$4779,0),MATCH(P$46,'Data Annex'!$K$1:$BS$1,0)),"")</f>
        <v>0.29345458941609398</v>
      </c>
      <c r="Q74" s="190">
        <f>IFERROR(INDEX('Data Annex'!$K$1:$BS$4779,MATCH(Q$45&amp;"|"&amp;$B74,'Data Annex'!$K$1:$K$4779,0),MATCH(Q$46,'Data Annex'!$K$1:$BS$1,0)),"")</f>
        <v>0.24678212973536037</v>
      </c>
      <c r="R74" s="190">
        <f>IFERROR(INDEX('Data Annex'!$K$1:$BS$4779,MATCH(R$45&amp;"|"&amp;$B74,'Data Annex'!$K$1:$K$4779,0),MATCH(R$46,'Data Annex'!$K$1:$BS$1,0)),"")</f>
        <v>0.24753670523482629</v>
      </c>
      <c r="S74" s="191">
        <f>IFERROR(INDEX('Data Annex'!$K$1:$BS$4779,MATCH(S$45&amp;"|"&amp;$B74,'Data Annex'!$K$1:$K$4779,0),MATCH(S$46,'Data Annex'!$K$1:$BS$1,0)),"")</f>
        <v>0.23279165002818877</v>
      </c>
      <c r="T74" s="190">
        <f>IFERROR(INDEX('Data Annex'!$K$1:$BS$4779,MATCH(T$45&amp;"|"&amp;$B74,'Data Annex'!$K$1:$K$4779,0),MATCH(T$46,'Data Annex'!$K$1:$BS$1,0)),"")</f>
        <v>0.18661012872460628</v>
      </c>
      <c r="U74" s="190">
        <f>IFERROR(INDEX('Data Annex'!$K$1:$BS$4779,MATCH(U$45&amp;"|"&amp;$B74,'Data Annex'!$K$1:$K$4779,0),MATCH(U$46,'Data Annex'!$K$1:$BS$1,0)),"")</f>
        <v>0.19475897864594391</v>
      </c>
      <c r="V74" s="191">
        <f>IFERROR(INDEX('Data Annex'!$K$1:$BS$4779,MATCH(V$45&amp;"|"&amp;$B74,'Data Annex'!$K$1:$K$4779,0),MATCH(V$46,'Data Annex'!$K$1:$BS$1,0)),"")</f>
        <v>0.179012243655648</v>
      </c>
    </row>
    <row r="75" spans="1:22" ht="21" customHeight="1">
      <c r="A75" s="2">
        <v>24</v>
      </c>
      <c r="B75" s="1" t="s">
        <v>28</v>
      </c>
      <c r="D75" s="204" t="s">
        <v>28</v>
      </c>
      <c r="E75" s="258">
        <f>IFERROR(INDEX('Data Annex'!$K$1:$BS$4779,MATCH(E$45&amp;"|"&amp;$B75,'Data Annex'!$K$1:$K$4779,0),MATCH(E$46,'Data Annex'!$K$1:$BS$1,0)),"")</f>
        <v>0.24818727200591667</v>
      </c>
      <c r="F75" s="258">
        <f>IFERROR(INDEX('Data Annex'!$K$1:$BS$4779,MATCH(F$45&amp;"|"&amp;$B75,'Data Annex'!$K$1:$K$4779,0),MATCH(F$46,'Data Annex'!$K$1:$BS$1,0)),"")</f>
        <v>0.26378669366049695</v>
      </c>
      <c r="G75" s="259">
        <f>IFERROR(INDEX('Data Annex'!$K$1:$BS$4779,MATCH(G$45&amp;"|"&amp;$B75,'Data Annex'!$K$1:$K$4779,0),MATCH(G$46,'Data Annex'!$K$1:$BS$1,0)),"")</f>
        <v>0.23222558690522915</v>
      </c>
      <c r="H75" s="260">
        <f>IFERROR(INDEX('Data Annex'!$K$1:$BS$4779,MATCH(H$45&amp;"|"&amp;$B75,'Data Annex'!$K$1:$K$4779,0),MATCH(H$46,'Data Annex'!$K$1:$BS$1,0)),"")</f>
        <v>0.18444275181071648</v>
      </c>
      <c r="I75" s="260">
        <f>IFERROR(INDEX('Data Annex'!$K$1:$BS$4779,MATCH(I$45&amp;"|"&amp;$B75,'Data Annex'!$K$1:$K$4779,0),MATCH(I$46,'Data Annex'!$K$1:$BS$1,0)),"")</f>
        <v>0.16025300551635743</v>
      </c>
      <c r="J75" s="261">
        <f>IFERROR(INDEX('Data Annex'!$K$1:$BS$4779,MATCH(J$45&amp;"|"&amp;$B75,'Data Annex'!$K$1:$K$4779,0),MATCH(J$46,'Data Annex'!$K$1:$BS$1,0)),"")</f>
        <v>0.16444996452026642</v>
      </c>
      <c r="K75" s="260">
        <f>IFERROR(INDEX('Data Annex'!$K$1:$BS$4779,MATCH(K$45&amp;"|"&amp;$B75,'Data Annex'!$K$1:$K$4779,0),MATCH(K$46,'Data Annex'!$K$1:$BS$1,0)),"")</f>
        <v>5.7675911901240377E-2</v>
      </c>
      <c r="L75" s="260">
        <f>IFERROR(INDEX('Data Annex'!$K$1:$BS$4779,MATCH(L$45&amp;"|"&amp;$B75,'Data Annex'!$K$1:$K$4779,0),MATCH(L$46,'Data Annex'!$K$1:$BS$1,0)),"")</f>
        <v>6.0004386470463543E-2</v>
      </c>
      <c r="M75" s="261">
        <f>IFERROR(INDEX('Data Annex'!$K$1:$BS$4779,MATCH(M$45&amp;"|"&amp;$B75,'Data Annex'!$K$1:$K$4779,0),MATCH(M$46,'Data Annex'!$K$1:$BS$1,0)),"")</f>
        <v>6.5800417930155869E-2</v>
      </c>
      <c r="N75" s="260">
        <f>IFERROR(INDEX('Data Annex'!$K$1:$BS$4779,MATCH(N$45&amp;"|"&amp;$B75,'Data Annex'!$K$1:$K$4779,0),MATCH(N$46,'Data Annex'!$K$1:$BS$1,0)),"")</f>
        <v>0.26389187344860204</v>
      </c>
      <c r="O75" s="260">
        <f>IFERROR(INDEX('Data Annex'!$K$1:$BS$4779,MATCH(O$45&amp;"|"&amp;$B75,'Data Annex'!$K$1:$K$4779,0),MATCH(O$46,'Data Annex'!$K$1:$BS$1,0)),"")</f>
        <v>0.3022430645837873</v>
      </c>
      <c r="P75" s="261">
        <f>IFERROR(INDEX('Data Annex'!$K$1:$BS$4779,MATCH(P$45&amp;"|"&amp;$B75,'Data Annex'!$K$1:$K$4779,0),MATCH(P$46,'Data Annex'!$K$1:$BS$1,0)),"")</f>
        <v>0.2600817598376326</v>
      </c>
      <c r="Q75" s="260">
        <f>IFERROR(INDEX('Data Annex'!$K$1:$BS$4779,MATCH(Q$45&amp;"|"&amp;$B75,'Data Annex'!$K$1:$K$4779,0),MATCH(Q$46,'Data Annex'!$K$1:$BS$1,0)),"")</f>
        <v>0.3557440704044596</v>
      </c>
      <c r="R75" s="260">
        <f>IFERROR(INDEX('Data Annex'!$K$1:$BS$4779,MATCH(R$45&amp;"|"&amp;$B75,'Data Annex'!$K$1:$K$4779,0),MATCH(R$46,'Data Annex'!$K$1:$BS$1,0)),"")</f>
        <v>0.24941112147876249</v>
      </c>
      <c r="S75" s="261">
        <f>IFERROR(INDEX('Data Annex'!$K$1:$BS$4779,MATCH(S$45&amp;"|"&amp;$B75,'Data Annex'!$K$1:$K$4779,0),MATCH(S$46,'Data Annex'!$K$1:$BS$1,0)),"")</f>
        <v>0.28666002101250554</v>
      </c>
      <c r="T75" s="260">
        <f>IFERROR(INDEX('Data Annex'!$K$1:$BS$4779,MATCH(T$45&amp;"|"&amp;$B75,'Data Annex'!$K$1:$K$4779,0),MATCH(T$46,'Data Annex'!$K$1:$BS$1,0)),"")</f>
        <v>0.17571084761471431</v>
      </c>
      <c r="U75" s="260">
        <f>IFERROR(INDEX('Data Annex'!$K$1:$BS$4779,MATCH(U$45&amp;"|"&amp;$B75,'Data Annex'!$K$1:$K$4779,0),MATCH(U$46,'Data Annex'!$K$1:$BS$1,0)),"")</f>
        <v>0.20727214489261095</v>
      </c>
      <c r="V75" s="261">
        <f>IFERROR(INDEX('Data Annex'!$K$1:$BS$4779,MATCH(V$45&amp;"|"&amp;$B75,'Data Annex'!$K$1:$K$4779,0),MATCH(V$46,'Data Annex'!$K$1:$BS$1,0)),"")</f>
        <v>0.12968277899715525</v>
      </c>
    </row>
    <row r="76" spans="1:22" ht="21" customHeight="1">
      <c r="A76" s="10">
        <v>25</v>
      </c>
      <c r="B76" s="1" t="s">
        <v>29</v>
      </c>
      <c r="D76" s="204" t="s">
        <v>29</v>
      </c>
      <c r="E76" s="256">
        <f>IFERROR(INDEX('Data Annex'!$K$1:$BS$4779,MATCH(E$45&amp;"|"&amp;$B76,'Data Annex'!$K$1:$K$4779,0),MATCH(E$46,'Data Annex'!$K$1:$BS$1,0)),"")</f>
        <v>0.63449900948383664</v>
      </c>
      <c r="F76" s="256">
        <f>IFERROR(INDEX('Data Annex'!$K$1:$BS$4779,MATCH(F$45&amp;"|"&amp;$B76,'Data Annex'!$K$1:$K$4779,0),MATCH(F$46,'Data Annex'!$K$1:$BS$1,0)),"")</f>
        <v>0.64033471786305718</v>
      </c>
      <c r="G76" s="257">
        <f>IFERROR(INDEX('Data Annex'!$K$1:$BS$4779,MATCH(G$45&amp;"|"&amp;$B76,'Data Annex'!$K$1:$K$4779,0),MATCH(G$46,'Data Annex'!$K$1:$BS$1,0)),"")</f>
        <v>0.62109428993856586</v>
      </c>
      <c r="H76" s="190">
        <f>IFERROR(INDEX('Data Annex'!$K$1:$BS$4779,MATCH(H$45&amp;"|"&amp;$B76,'Data Annex'!$K$1:$K$4779,0),MATCH(H$46,'Data Annex'!$K$1:$BS$1,0)),"")</f>
        <v>0.67987750021802373</v>
      </c>
      <c r="I76" s="190">
        <f>IFERROR(INDEX('Data Annex'!$K$1:$BS$4779,MATCH(I$45&amp;"|"&amp;$B76,'Data Annex'!$K$1:$K$4779,0),MATCH(I$46,'Data Annex'!$K$1:$BS$1,0)),"")</f>
        <v>0.69660861527750417</v>
      </c>
      <c r="J76" s="191">
        <f>IFERROR(INDEX('Data Annex'!$K$1:$BS$4779,MATCH(J$45&amp;"|"&amp;$B76,'Data Annex'!$K$1:$K$4779,0),MATCH(J$46,'Data Annex'!$K$1:$BS$1,0)),"")</f>
        <v>0.68248524309249148</v>
      </c>
      <c r="K76" s="190">
        <f>IFERROR(INDEX('Data Annex'!$K$1:$BS$4779,MATCH(K$45&amp;"|"&amp;$B76,'Data Annex'!$K$1:$K$4779,0),MATCH(K$46,'Data Annex'!$K$1:$BS$1,0)),"")</f>
        <v>0.47542884508042482</v>
      </c>
      <c r="L76" s="190">
        <f>IFERROR(INDEX('Data Annex'!$K$1:$BS$4779,MATCH(L$45&amp;"|"&amp;$B76,'Data Annex'!$K$1:$K$4779,0),MATCH(L$46,'Data Annex'!$K$1:$BS$1,0)),"")</f>
        <v>0.69093384141884795</v>
      </c>
      <c r="M76" s="191">
        <f>IFERROR(INDEX('Data Annex'!$K$1:$BS$4779,MATCH(M$45&amp;"|"&amp;$B76,'Data Annex'!$K$1:$K$4779,0),MATCH(M$46,'Data Annex'!$K$1:$BS$1,0)),"")</f>
        <v>0.66107966677368546</v>
      </c>
      <c r="N76" s="190">
        <f>IFERROR(INDEX('Data Annex'!$K$1:$BS$4779,MATCH(N$45&amp;"|"&amp;$B76,'Data Annex'!$K$1:$K$4779,0),MATCH(N$46,'Data Annex'!$K$1:$BS$1,0)),"")</f>
        <v>0.5984287477654362</v>
      </c>
      <c r="O76" s="190">
        <f>IFERROR(INDEX('Data Annex'!$K$1:$BS$4779,MATCH(O$45&amp;"|"&amp;$B76,'Data Annex'!$K$1:$K$4779,0),MATCH(O$46,'Data Annex'!$K$1:$BS$1,0)),"")</f>
        <v>0.59077143955504063</v>
      </c>
      <c r="P76" s="191">
        <f>IFERROR(INDEX('Data Annex'!$K$1:$BS$4779,MATCH(P$45&amp;"|"&amp;$B76,'Data Annex'!$K$1:$K$4779,0),MATCH(P$46,'Data Annex'!$K$1:$BS$1,0)),"")</f>
        <v>0.55910818420516251</v>
      </c>
      <c r="Q76" s="190">
        <f>IFERROR(INDEX('Data Annex'!$K$1:$BS$4779,MATCH(Q$45&amp;"|"&amp;$B76,'Data Annex'!$K$1:$K$4779,0),MATCH(Q$46,'Data Annex'!$K$1:$BS$1,0)),"")</f>
        <v>0.53790261665905303</v>
      </c>
      <c r="R76" s="190">
        <f>IFERROR(INDEX('Data Annex'!$K$1:$BS$4779,MATCH(R$45&amp;"|"&amp;$B76,'Data Annex'!$K$1:$K$4779,0),MATCH(R$46,'Data Annex'!$K$1:$BS$1,0)),"")</f>
        <v>0.53852756651033817</v>
      </c>
      <c r="S76" s="191">
        <f>IFERROR(INDEX('Data Annex'!$K$1:$BS$4779,MATCH(S$45&amp;"|"&amp;$B76,'Data Annex'!$K$1:$K$4779,0),MATCH(S$46,'Data Annex'!$K$1:$BS$1,0)),"")</f>
        <v>0.52388858474307054</v>
      </c>
      <c r="T76" s="190">
        <f>IFERROR(INDEX('Data Annex'!$K$1:$BS$4779,MATCH(T$45&amp;"|"&amp;$B76,'Data Annex'!$K$1:$K$4779,0),MATCH(T$46,'Data Annex'!$K$1:$BS$1,0)),"")</f>
        <v>0.45115796662690377</v>
      </c>
      <c r="U76" s="190">
        <f>IFERROR(INDEX('Data Annex'!$K$1:$BS$4779,MATCH(U$45&amp;"|"&amp;$B76,'Data Annex'!$K$1:$K$4779,0),MATCH(U$46,'Data Annex'!$K$1:$BS$1,0)),"")</f>
        <v>0.45353304016381629</v>
      </c>
      <c r="V76" s="191">
        <f>IFERROR(INDEX('Data Annex'!$K$1:$BS$4779,MATCH(V$45&amp;"|"&amp;$B76,'Data Annex'!$K$1:$K$4779,0),MATCH(V$46,'Data Annex'!$K$1:$BS$1,0)),"")</f>
        <v>0.46384263414317889</v>
      </c>
    </row>
    <row r="77" spans="1:22" ht="21" customHeight="1">
      <c r="A77" s="10">
        <v>26</v>
      </c>
      <c r="B77" s="1" t="s">
        <v>30</v>
      </c>
      <c r="D77" s="204" t="s">
        <v>30</v>
      </c>
      <c r="E77" s="258">
        <f>IFERROR(INDEX('Data Annex'!$K$1:$BS$4779,MATCH(E$45&amp;"|"&amp;$B77,'Data Annex'!$K$1:$K$4779,0),MATCH(E$46,'Data Annex'!$K$1:$BS$1,0)),"")</f>
        <v>0.56831144439188375</v>
      </c>
      <c r="F77" s="258">
        <f>IFERROR(INDEX('Data Annex'!$K$1:$BS$4779,MATCH(F$45&amp;"|"&amp;$B77,'Data Annex'!$K$1:$K$4779,0),MATCH(F$46,'Data Annex'!$K$1:$BS$1,0)),"")</f>
        <v>0.58627155921052776</v>
      </c>
      <c r="G77" s="259">
        <f>IFERROR(INDEX('Data Annex'!$K$1:$BS$4779,MATCH(G$45&amp;"|"&amp;$B77,'Data Annex'!$K$1:$K$4779,0),MATCH(G$46,'Data Annex'!$K$1:$BS$1,0)),"")</f>
        <v>0.57406607675762755</v>
      </c>
      <c r="H77" s="260">
        <f>IFERROR(INDEX('Data Annex'!$K$1:$BS$4779,MATCH(H$45&amp;"|"&amp;$B77,'Data Annex'!$K$1:$K$4779,0),MATCH(H$46,'Data Annex'!$K$1:$BS$1,0)),"")</f>
        <v>0.55492120721959437</v>
      </c>
      <c r="I77" s="260">
        <f>IFERROR(INDEX('Data Annex'!$K$1:$BS$4779,MATCH(I$45&amp;"|"&amp;$B77,'Data Annex'!$K$1:$K$4779,0),MATCH(I$46,'Data Annex'!$K$1:$BS$1,0)),"")</f>
        <v>0.49468013344520489</v>
      </c>
      <c r="J77" s="261">
        <f>IFERROR(INDEX('Data Annex'!$K$1:$BS$4779,MATCH(J$45&amp;"|"&amp;$B77,'Data Annex'!$K$1:$K$4779,0),MATCH(J$46,'Data Annex'!$K$1:$BS$1,0)),"")</f>
        <v>0.51228150586218657</v>
      </c>
      <c r="K77" s="260">
        <f>IFERROR(INDEX('Data Annex'!$K$1:$BS$4779,MATCH(K$45&amp;"|"&amp;$B77,'Data Annex'!$K$1:$K$4779,0),MATCH(K$46,'Data Annex'!$K$1:$BS$1,0)),"")</f>
        <v>0.41318624283434963</v>
      </c>
      <c r="L77" s="260">
        <f>IFERROR(INDEX('Data Annex'!$K$1:$BS$4779,MATCH(L$45&amp;"|"&amp;$B77,'Data Annex'!$K$1:$K$4779,0),MATCH(L$46,'Data Annex'!$K$1:$BS$1,0)),"")</f>
        <v>0.40533179547619946</v>
      </c>
      <c r="M77" s="261">
        <f>IFERROR(INDEX('Data Annex'!$K$1:$BS$4779,MATCH(M$45&amp;"|"&amp;$B77,'Data Annex'!$K$1:$K$4779,0),MATCH(M$46,'Data Annex'!$K$1:$BS$1,0)),"")</f>
        <v>0.41259351330969762</v>
      </c>
      <c r="N77" s="260">
        <f>IFERROR(INDEX('Data Annex'!$K$1:$BS$4779,MATCH(N$45&amp;"|"&amp;$B77,'Data Annex'!$K$1:$K$4779,0),MATCH(N$46,'Data Annex'!$K$1:$BS$1,0)),"")</f>
        <v>0.57590566832810441</v>
      </c>
      <c r="O77" s="260">
        <f>IFERROR(INDEX('Data Annex'!$K$1:$BS$4779,MATCH(O$45&amp;"|"&amp;$B77,'Data Annex'!$K$1:$K$4779,0),MATCH(O$46,'Data Annex'!$K$1:$BS$1,0)),"")</f>
        <v>0.6390124719239263</v>
      </c>
      <c r="P77" s="261">
        <f>IFERROR(INDEX('Data Annex'!$K$1:$BS$4779,MATCH(P$45&amp;"|"&amp;$B77,'Data Annex'!$K$1:$K$4779,0),MATCH(P$46,'Data Annex'!$K$1:$BS$1,0)),"")</f>
        <v>0.64119320568904603</v>
      </c>
      <c r="Q77" s="260">
        <f>IFERROR(INDEX('Data Annex'!$K$1:$BS$4779,MATCH(Q$45&amp;"|"&amp;$B77,'Data Annex'!$K$1:$K$4779,0),MATCH(Q$46,'Data Annex'!$K$1:$BS$1,0)),"")</f>
        <v>0.58362337929675134</v>
      </c>
      <c r="R77" s="260">
        <f>IFERROR(INDEX('Data Annex'!$K$1:$BS$4779,MATCH(R$45&amp;"|"&amp;$B77,'Data Annex'!$K$1:$K$4779,0),MATCH(R$46,'Data Annex'!$K$1:$BS$1,0)),"")</f>
        <v>0.65573285370513168</v>
      </c>
      <c r="S77" s="261">
        <f>IFERROR(INDEX('Data Annex'!$K$1:$BS$4779,MATCH(S$45&amp;"|"&amp;$B77,'Data Annex'!$K$1:$K$4779,0),MATCH(S$46,'Data Annex'!$K$1:$BS$1,0)),"")</f>
        <v>0.65650471557489287</v>
      </c>
      <c r="T77" s="260">
        <f>IFERROR(INDEX('Data Annex'!$K$1:$BS$4779,MATCH(T$45&amp;"|"&amp;$B77,'Data Annex'!$K$1:$K$4779,0),MATCH(T$46,'Data Annex'!$K$1:$BS$1,0)),"")</f>
        <v>0.48675124408658366</v>
      </c>
      <c r="U77" s="260">
        <f>IFERROR(INDEX('Data Annex'!$K$1:$BS$4779,MATCH(U$45&amp;"|"&amp;$B77,'Data Annex'!$K$1:$K$4779,0),MATCH(U$46,'Data Annex'!$K$1:$BS$1,0)),"")</f>
        <v>0.54351618633786702</v>
      </c>
      <c r="V77" s="261">
        <f>IFERROR(INDEX('Data Annex'!$K$1:$BS$4779,MATCH(V$45&amp;"|"&amp;$B77,'Data Annex'!$K$1:$K$4779,0),MATCH(V$46,'Data Annex'!$K$1:$BS$1,0)),"")</f>
        <v>0.57551791617765558</v>
      </c>
    </row>
    <row r="78" spans="1:22" ht="21" customHeight="1">
      <c r="A78" s="10">
        <v>27</v>
      </c>
      <c r="B78" s="1" t="s">
        <v>100</v>
      </c>
      <c r="D78" s="204" t="s">
        <v>100</v>
      </c>
      <c r="E78" s="256">
        <f>IFERROR(INDEX('Data Annex'!$K$1:$BS$4779,MATCH(E$45&amp;"|"&amp;$B78,'Data Annex'!$K$1:$K$4779,0),MATCH(E$46,'Data Annex'!$K$1:$BS$1,0)),"")</f>
        <v>0.68355762066329284</v>
      </c>
      <c r="F78" s="256">
        <f>IFERROR(INDEX('Data Annex'!$K$1:$BS$4779,MATCH(F$45&amp;"|"&amp;$B78,'Data Annex'!$K$1:$K$4779,0),MATCH(F$46,'Data Annex'!$K$1:$BS$1,0)),"")</f>
        <v>0.67932725373450464</v>
      </c>
      <c r="G78" s="257">
        <f>IFERROR(INDEX('Data Annex'!$K$1:$BS$4779,MATCH(G$45&amp;"|"&amp;$B78,'Data Annex'!$K$1:$K$4779,0),MATCH(G$46,'Data Annex'!$K$1:$BS$1,0)),"")</f>
        <v>0.67272811309034675</v>
      </c>
      <c r="H78" s="190">
        <f>IFERROR(INDEX('Data Annex'!$K$1:$BS$4779,MATCH(H$45&amp;"|"&amp;$B78,'Data Annex'!$K$1:$K$4779,0),MATCH(H$46,'Data Annex'!$K$1:$BS$1,0)),"")</f>
        <v>0.74520479901428549</v>
      </c>
      <c r="I78" s="190">
        <f>IFERROR(INDEX('Data Annex'!$K$1:$BS$4779,MATCH(I$45&amp;"|"&amp;$B78,'Data Annex'!$K$1:$K$4779,0),MATCH(I$46,'Data Annex'!$K$1:$BS$1,0)),"")</f>
        <v>0.74364294299872491</v>
      </c>
      <c r="J78" s="191">
        <f>IFERROR(INDEX('Data Annex'!$K$1:$BS$4779,MATCH(J$45&amp;"|"&amp;$B78,'Data Annex'!$K$1:$K$4779,0),MATCH(J$46,'Data Annex'!$K$1:$BS$1,0)),"")</f>
        <v>0.7580402018048531</v>
      </c>
      <c r="K78" s="190">
        <f>IFERROR(INDEX('Data Annex'!$K$1:$BS$4779,MATCH(K$45&amp;"|"&amp;$B78,'Data Annex'!$K$1:$K$4779,0),MATCH(K$46,'Data Annex'!$K$1:$BS$1,0)),"")</f>
        <v>0.55239545986522087</v>
      </c>
      <c r="L78" s="190">
        <f>IFERROR(INDEX('Data Annex'!$K$1:$BS$4779,MATCH(L$45&amp;"|"&amp;$B78,'Data Annex'!$K$1:$K$4779,0),MATCH(L$46,'Data Annex'!$K$1:$BS$1,0)),"")</f>
        <v>0.54667091945490842</v>
      </c>
      <c r="M78" s="191">
        <f>IFERROR(INDEX('Data Annex'!$K$1:$BS$4779,MATCH(M$45&amp;"|"&amp;$B78,'Data Annex'!$K$1:$K$4779,0),MATCH(M$46,'Data Annex'!$K$1:$BS$1,0)),"")</f>
        <v>0.54164395201915538</v>
      </c>
      <c r="N78" s="190">
        <f>IFERROR(INDEX('Data Annex'!$K$1:$BS$4779,MATCH(N$45&amp;"|"&amp;$B78,'Data Annex'!$K$1:$K$4779,0),MATCH(N$46,'Data Annex'!$K$1:$BS$1,0)),"")</f>
        <v>0.61717284981162523</v>
      </c>
      <c r="O78" s="190">
        <f>IFERROR(INDEX('Data Annex'!$K$1:$BS$4779,MATCH(O$45&amp;"|"&amp;$B78,'Data Annex'!$K$1:$K$4779,0),MATCH(O$46,'Data Annex'!$K$1:$BS$1,0)),"")</f>
        <v>0.59703097136521088</v>
      </c>
      <c r="P78" s="191">
        <f>IFERROR(INDEX('Data Annex'!$K$1:$BS$4779,MATCH(P$45&amp;"|"&amp;$B78,'Data Annex'!$K$1:$K$4779,0),MATCH(P$46,'Data Annex'!$K$1:$BS$1,0)),"")</f>
        <v>0.57419819712356479</v>
      </c>
      <c r="Q78" s="190">
        <f>IFERROR(INDEX('Data Annex'!$K$1:$BS$4779,MATCH(Q$45&amp;"|"&amp;$B78,'Data Annex'!$K$1:$K$4779,0),MATCH(Q$46,'Data Annex'!$K$1:$BS$1,0)),"")</f>
        <v>0.6345306533095969</v>
      </c>
      <c r="R78" s="190">
        <f>IFERROR(INDEX('Data Annex'!$K$1:$BS$4779,MATCH(R$45&amp;"|"&amp;$B78,'Data Annex'!$K$1:$K$4779,0),MATCH(R$46,'Data Annex'!$K$1:$BS$1,0)),"")</f>
        <v>0.59157614881784049</v>
      </c>
      <c r="S78" s="191">
        <f>IFERROR(INDEX('Data Annex'!$K$1:$BS$4779,MATCH(S$45&amp;"|"&amp;$B78,'Data Annex'!$K$1:$K$4779,0),MATCH(S$46,'Data Annex'!$K$1:$BS$1,0)),"")</f>
        <v>0.58673178233214829</v>
      </c>
      <c r="T78" s="190">
        <f>IFERROR(INDEX('Data Annex'!$K$1:$BS$4779,MATCH(T$45&amp;"|"&amp;$B78,'Data Annex'!$K$1:$K$4779,0),MATCH(T$46,'Data Annex'!$K$1:$BS$1,0)),"")</f>
        <v>0.55631030753651523</v>
      </c>
      <c r="U78" s="190">
        <f>IFERROR(INDEX('Data Annex'!$K$1:$BS$4779,MATCH(U$45&amp;"|"&amp;$B78,'Data Annex'!$K$1:$K$4779,0),MATCH(U$46,'Data Annex'!$K$1:$BS$1,0)),"")</f>
        <v>0.54194810604962063</v>
      </c>
      <c r="V78" s="191">
        <f>IFERROR(INDEX('Data Annex'!$K$1:$BS$4779,MATCH(V$45&amp;"|"&amp;$B78,'Data Annex'!$K$1:$K$4779,0),MATCH(V$46,'Data Annex'!$K$1:$BS$1,0)),"")</f>
        <v>0.47449800522559937</v>
      </c>
    </row>
    <row r="79" spans="1:22" ht="21" customHeight="1">
      <c r="A79" s="2">
        <v>28</v>
      </c>
      <c r="B79" s="1" t="s">
        <v>31</v>
      </c>
      <c r="D79" s="204" t="s">
        <v>31</v>
      </c>
      <c r="E79" s="258">
        <f>IFERROR(INDEX('Data Annex'!$K$1:$BS$4779,MATCH(E$45&amp;"|"&amp;$B79,'Data Annex'!$K$1:$K$4779,0),MATCH(E$46,'Data Annex'!$K$1:$BS$1,0)),"")</f>
        <v>0.40062743132713424</v>
      </c>
      <c r="F79" s="258">
        <f>IFERROR(INDEX('Data Annex'!$K$1:$BS$4779,MATCH(F$45&amp;"|"&amp;$B79,'Data Annex'!$K$1:$K$4779,0),MATCH(F$46,'Data Annex'!$K$1:$BS$1,0)),"")</f>
        <v>0.31065921984153066</v>
      </c>
      <c r="G79" s="259">
        <f>IFERROR(INDEX('Data Annex'!$K$1:$BS$4779,MATCH(G$45&amp;"|"&amp;$B79,'Data Annex'!$K$1:$K$4779,0),MATCH(G$46,'Data Annex'!$K$1:$BS$1,0)),"")</f>
        <v>0.29289598470060452</v>
      </c>
      <c r="H79" s="260">
        <f>IFERROR(INDEX('Data Annex'!$K$1:$BS$4779,MATCH(H$45&amp;"|"&amp;$B79,'Data Annex'!$K$1:$K$4779,0),MATCH(H$46,'Data Annex'!$K$1:$BS$1,0)),"")</f>
        <v>0.31308451649796504</v>
      </c>
      <c r="I79" s="260">
        <f>IFERROR(INDEX('Data Annex'!$K$1:$BS$4779,MATCH(I$45&amp;"|"&amp;$B79,'Data Annex'!$K$1:$K$4779,0),MATCH(I$46,'Data Annex'!$K$1:$BS$1,0)),"")</f>
        <v>0.2687383194764153</v>
      </c>
      <c r="J79" s="261">
        <f>IFERROR(INDEX('Data Annex'!$K$1:$BS$4779,MATCH(J$45&amp;"|"&amp;$B79,'Data Annex'!$K$1:$K$4779,0),MATCH(J$46,'Data Annex'!$K$1:$BS$1,0)),"")</f>
        <v>0.24924206089415415</v>
      </c>
      <c r="K79" s="260">
        <f>IFERROR(INDEX('Data Annex'!$K$1:$BS$4779,MATCH(K$45&amp;"|"&amp;$B79,'Data Annex'!$K$1:$K$4779,0),MATCH(K$46,'Data Annex'!$K$1:$BS$1,0)),"")</f>
        <v>0.10659074427684027</v>
      </c>
      <c r="L79" s="260">
        <f>IFERROR(INDEX('Data Annex'!$K$1:$BS$4779,MATCH(L$45&amp;"|"&amp;$B79,'Data Annex'!$K$1:$K$4779,0),MATCH(L$46,'Data Annex'!$K$1:$BS$1,0)),"")</f>
        <v>0.1076910518091953</v>
      </c>
      <c r="M79" s="261">
        <f>IFERROR(INDEX('Data Annex'!$K$1:$BS$4779,MATCH(M$45&amp;"|"&amp;$B79,'Data Annex'!$K$1:$K$4779,0),MATCH(M$46,'Data Annex'!$K$1:$BS$1,0)),"")</f>
        <v>9.8143965744802983E-2</v>
      </c>
      <c r="N79" s="260">
        <f>IFERROR(INDEX('Data Annex'!$K$1:$BS$4779,MATCH(N$45&amp;"|"&amp;$B79,'Data Annex'!$K$1:$K$4779,0),MATCH(N$46,'Data Annex'!$K$1:$BS$1,0)),"")</f>
        <v>0.49596867977846831</v>
      </c>
      <c r="O79" s="260">
        <f>IFERROR(INDEX('Data Annex'!$K$1:$BS$4779,MATCH(O$45&amp;"|"&amp;$B79,'Data Annex'!$K$1:$K$4779,0),MATCH(O$46,'Data Annex'!$K$1:$BS$1,0)),"")</f>
        <v>0.35413632181905069</v>
      </c>
      <c r="P79" s="261">
        <f>IFERROR(INDEX('Data Annex'!$K$1:$BS$4779,MATCH(P$45&amp;"|"&amp;$B79,'Data Annex'!$K$1:$K$4779,0),MATCH(P$46,'Data Annex'!$K$1:$BS$1,0)),"")</f>
        <v>0.33952951129271852</v>
      </c>
      <c r="Q79" s="260">
        <f>IFERROR(INDEX('Data Annex'!$K$1:$BS$4779,MATCH(Q$45&amp;"|"&amp;$B79,'Data Annex'!$K$1:$K$4779,0),MATCH(Q$46,'Data Annex'!$K$1:$BS$1,0)),"")</f>
        <v>0.2717185214078684</v>
      </c>
      <c r="R79" s="260">
        <f>IFERROR(INDEX('Data Annex'!$K$1:$BS$4779,MATCH(R$45&amp;"|"&amp;$B79,'Data Annex'!$K$1:$K$4779,0),MATCH(R$46,'Data Annex'!$K$1:$BS$1,0)),"")</f>
        <v>0.24379245228614752</v>
      </c>
      <c r="S79" s="261">
        <f>IFERROR(INDEX('Data Annex'!$K$1:$BS$4779,MATCH(S$45&amp;"|"&amp;$B79,'Data Annex'!$K$1:$K$4779,0),MATCH(S$46,'Data Annex'!$K$1:$BS$1,0)),"")</f>
        <v>0.23053446147400267</v>
      </c>
      <c r="T79" s="260">
        <f>IFERROR(INDEX('Data Annex'!$K$1:$BS$4779,MATCH(T$45&amp;"|"&amp;$B79,'Data Annex'!$K$1:$K$4779,0),MATCH(T$46,'Data Annex'!$K$1:$BS$1,0)),"")</f>
        <v>0.26360720547813943</v>
      </c>
      <c r="U79" s="260">
        <f>IFERROR(INDEX('Data Annex'!$K$1:$BS$4779,MATCH(U$45&amp;"|"&amp;$B79,'Data Annex'!$K$1:$K$4779,0),MATCH(U$46,'Data Annex'!$K$1:$BS$1,0)),"")</f>
        <v>0.24877901957840057</v>
      </c>
      <c r="V79" s="261">
        <f>IFERROR(INDEX('Data Annex'!$K$1:$BS$4779,MATCH(V$45&amp;"|"&amp;$B79,'Data Annex'!$K$1:$K$4779,0),MATCH(V$46,'Data Annex'!$K$1:$BS$1,0)),"")</f>
        <v>0.24371171459749036</v>
      </c>
    </row>
    <row r="80" spans="1:22" ht="21" customHeight="1">
      <c r="A80" s="10">
        <v>29</v>
      </c>
      <c r="B80" s="1" t="s">
        <v>32</v>
      </c>
      <c r="D80" s="204" t="s">
        <v>32</v>
      </c>
      <c r="E80" s="256">
        <f>IFERROR(INDEX('Data Annex'!$K$1:$BS$4779,MATCH(E$45&amp;"|"&amp;$B80,'Data Annex'!$K$1:$K$4779,0),MATCH(E$46,'Data Annex'!$K$1:$BS$1,0)),"")</f>
        <v>0.51298742408118059</v>
      </c>
      <c r="F80" s="256">
        <f>IFERROR(INDEX('Data Annex'!$K$1:$BS$4779,MATCH(F$45&amp;"|"&amp;$B80,'Data Annex'!$K$1:$K$4779,0),MATCH(F$46,'Data Annex'!$K$1:$BS$1,0)),"")</f>
        <v>0.58540790807308418</v>
      </c>
      <c r="G80" s="257">
        <f>IFERROR(INDEX('Data Annex'!$K$1:$BS$4779,MATCH(G$45&amp;"|"&amp;$B80,'Data Annex'!$K$1:$K$4779,0),MATCH(G$46,'Data Annex'!$K$1:$BS$1,0)),"")</f>
        <v>0.5448228186790427</v>
      </c>
      <c r="H80" s="190">
        <f>IFERROR(INDEX('Data Annex'!$K$1:$BS$4779,MATCH(H$45&amp;"|"&amp;$B80,'Data Annex'!$K$1:$K$4779,0),MATCH(H$46,'Data Annex'!$K$1:$BS$1,0)),"")</f>
        <v>0.52283563815363854</v>
      </c>
      <c r="I80" s="190">
        <f>IFERROR(INDEX('Data Annex'!$K$1:$BS$4779,MATCH(I$45&amp;"|"&amp;$B80,'Data Annex'!$K$1:$K$4779,0),MATCH(I$46,'Data Annex'!$K$1:$BS$1,0)),"")</f>
        <v>0.6306088955189102</v>
      </c>
      <c r="J80" s="191">
        <f>IFERROR(INDEX('Data Annex'!$K$1:$BS$4779,MATCH(J$45&amp;"|"&amp;$B80,'Data Annex'!$K$1:$K$4779,0),MATCH(J$46,'Data Annex'!$K$1:$BS$1,0)),"")</f>
        <v>0.57019477014163522</v>
      </c>
      <c r="K80" s="190">
        <f>IFERROR(INDEX('Data Annex'!$K$1:$BS$4779,MATCH(K$45&amp;"|"&amp;$B80,'Data Annex'!$K$1:$K$4779,0),MATCH(K$46,'Data Annex'!$K$1:$BS$1,0)),"")</f>
        <v>0.42081355859968134</v>
      </c>
      <c r="L80" s="190">
        <f>IFERROR(INDEX('Data Annex'!$K$1:$BS$4779,MATCH(L$45&amp;"|"&amp;$B80,'Data Annex'!$K$1:$K$4779,0),MATCH(L$46,'Data Annex'!$K$1:$BS$1,0)),"")</f>
        <v>0.46721323251647551</v>
      </c>
      <c r="M80" s="191">
        <f>IFERROR(INDEX('Data Annex'!$K$1:$BS$4779,MATCH(M$45&amp;"|"&amp;$B80,'Data Annex'!$K$1:$K$4779,0),MATCH(M$46,'Data Annex'!$K$1:$BS$1,0)),"")</f>
        <v>0.46287811927433986</v>
      </c>
      <c r="N80" s="190">
        <f>IFERROR(INDEX('Data Annex'!$K$1:$BS$4779,MATCH(N$45&amp;"|"&amp;$B80,'Data Annex'!$K$1:$K$4779,0),MATCH(N$46,'Data Annex'!$K$1:$BS$1,0)),"")</f>
        <v>0.50441793122782297</v>
      </c>
      <c r="O80" s="190">
        <f>IFERROR(INDEX('Data Annex'!$K$1:$BS$4779,MATCH(O$45&amp;"|"&amp;$B80,'Data Annex'!$K$1:$K$4779,0),MATCH(O$46,'Data Annex'!$K$1:$BS$1,0)),"")</f>
        <v>0.54232460113241066</v>
      </c>
      <c r="P80" s="191">
        <f>IFERROR(INDEX('Data Annex'!$K$1:$BS$4779,MATCH(P$45&amp;"|"&amp;$B80,'Data Annex'!$K$1:$K$4779,0),MATCH(P$46,'Data Annex'!$K$1:$BS$1,0)),"")</f>
        <v>0.51698108601402459</v>
      </c>
      <c r="Q80" s="190">
        <f>IFERROR(INDEX('Data Annex'!$K$1:$BS$4779,MATCH(Q$45&amp;"|"&amp;$B80,'Data Annex'!$K$1:$K$4779,0),MATCH(Q$46,'Data Annex'!$K$1:$BS$1,0)),"")</f>
        <v>0.5162616786165537</v>
      </c>
      <c r="R80" s="190">
        <f>IFERROR(INDEX('Data Annex'!$K$1:$BS$4779,MATCH(R$45&amp;"|"&amp;$B80,'Data Annex'!$K$1:$K$4779,0),MATCH(R$46,'Data Annex'!$K$1:$BS$1,0)),"")</f>
        <v>0.58110024818342254</v>
      </c>
      <c r="S80" s="191">
        <f>IFERROR(INDEX('Data Annex'!$K$1:$BS$4779,MATCH(S$45&amp;"|"&amp;$B80,'Data Annex'!$K$1:$K$4779,0),MATCH(S$46,'Data Annex'!$K$1:$BS$1,0)),"")</f>
        <v>0.58255996518938391</v>
      </c>
      <c r="T80" s="190">
        <f>IFERROR(INDEX('Data Annex'!$K$1:$BS$4779,MATCH(T$45&amp;"|"&amp;$B80,'Data Annex'!$K$1:$K$4779,0),MATCH(T$46,'Data Annex'!$K$1:$BS$1,0)),"")</f>
        <v>0.46778259073376705</v>
      </c>
      <c r="U80" s="190">
        <f>IFERROR(INDEX('Data Annex'!$K$1:$BS$4779,MATCH(U$45&amp;"|"&amp;$B80,'Data Annex'!$K$1:$K$4779,0),MATCH(U$46,'Data Annex'!$K$1:$BS$1,0)),"")</f>
        <v>0.5036120982158182</v>
      </c>
      <c r="V80" s="191">
        <f>IFERROR(INDEX('Data Annex'!$K$1:$BS$4779,MATCH(V$45&amp;"|"&amp;$B80,'Data Annex'!$K$1:$K$4779,0),MATCH(V$46,'Data Annex'!$K$1:$BS$1,0)),"")</f>
        <v>0.46705462839364592</v>
      </c>
    </row>
    <row r="81" spans="1:22" ht="21" customHeight="1" thickBot="1">
      <c r="A81" s="10">
        <v>30</v>
      </c>
      <c r="B81" s="1" t="s">
        <v>93</v>
      </c>
      <c r="D81" s="204" t="s">
        <v>93</v>
      </c>
      <c r="E81" s="258">
        <f>IFERROR(INDEX('Data Annex'!$K$1:$BS$4779,MATCH(E$45&amp;"|"&amp;$B81,'Data Annex'!$K$1:$K$4779,0),MATCH(E$46,'Data Annex'!$K$1:$BS$1,0)),"")</f>
        <v>0.6305974961393257</v>
      </c>
      <c r="F81" s="258">
        <f>IFERROR(INDEX('Data Annex'!$K$1:$BS$4779,MATCH(F$45&amp;"|"&amp;$B81,'Data Annex'!$K$1:$K$4779,0),MATCH(F$46,'Data Annex'!$K$1:$BS$1,0)),"")</f>
        <v>0.56149220888946483</v>
      </c>
      <c r="G81" s="259">
        <f>IFERROR(INDEX('Data Annex'!$K$1:$BS$4779,MATCH(G$45&amp;"|"&amp;$B81,'Data Annex'!$K$1:$K$4779,0),MATCH(G$46,'Data Annex'!$K$1:$BS$1,0)),"")</f>
        <v>0.53995754914414396</v>
      </c>
      <c r="H81" s="260">
        <f>IFERROR(INDEX('Data Annex'!$K$1:$BS$4779,MATCH(H$45&amp;"|"&amp;$B81,'Data Annex'!$K$1:$K$4779,0),MATCH(H$46,'Data Annex'!$K$1:$BS$1,0)),"")</f>
        <v>0.62216780007324157</v>
      </c>
      <c r="I81" s="260">
        <f>IFERROR(INDEX('Data Annex'!$K$1:$BS$4779,MATCH(I$45&amp;"|"&amp;$B81,'Data Annex'!$K$1:$K$4779,0),MATCH(I$46,'Data Annex'!$K$1:$BS$1,0)),"")</f>
        <v>0.61893402298181188</v>
      </c>
      <c r="J81" s="261">
        <f>IFERROR(INDEX('Data Annex'!$K$1:$BS$4779,MATCH(J$45&amp;"|"&amp;$B81,'Data Annex'!$K$1:$K$4779,0),MATCH(J$46,'Data Annex'!$K$1:$BS$1,0)),"")</f>
        <v>0.59774512027971238</v>
      </c>
      <c r="K81" s="260">
        <f>IFERROR(INDEX('Data Annex'!$K$1:$BS$4779,MATCH(K$45&amp;"|"&amp;$B81,'Data Annex'!$K$1:$K$4779,0),MATCH(K$46,'Data Annex'!$K$1:$BS$1,0)),"")</f>
        <v>0.45175701596196938</v>
      </c>
      <c r="L81" s="260">
        <f>IFERROR(INDEX('Data Annex'!$K$1:$BS$4779,MATCH(L$45&amp;"|"&amp;$B81,'Data Annex'!$K$1:$K$4779,0),MATCH(L$46,'Data Annex'!$K$1:$BS$1,0)),"")</f>
        <v>0.4286629215040747</v>
      </c>
      <c r="M81" s="261">
        <f>IFERROR(INDEX('Data Annex'!$K$1:$BS$4779,MATCH(M$45&amp;"|"&amp;$B81,'Data Annex'!$K$1:$K$4779,0),MATCH(M$46,'Data Annex'!$K$1:$BS$1,0)),"")</f>
        <v>0.44925173137881014</v>
      </c>
      <c r="N81" s="260">
        <f>IFERROR(INDEX('Data Annex'!$K$1:$BS$4779,MATCH(N$45&amp;"|"&amp;$B81,'Data Annex'!$K$1:$K$4779,0),MATCH(N$46,'Data Annex'!$K$1:$BS$1,0)),"")</f>
        <v>0.65283614021709468</v>
      </c>
      <c r="O81" s="260">
        <f>IFERROR(INDEX('Data Annex'!$K$1:$BS$4779,MATCH(O$45&amp;"|"&amp;$B81,'Data Annex'!$K$1:$K$4779,0),MATCH(O$46,'Data Annex'!$K$1:$BS$1,0)),"")</f>
        <v>0.57438554101376715</v>
      </c>
      <c r="P81" s="261">
        <f>IFERROR(INDEX('Data Annex'!$K$1:$BS$4779,MATCH(P$45&amp;"|"&amp;$B81,'Data Annex'!$K$1:$K$4779,0),MATCH(P$46,'Data Annex'!$K$1:$BS$1,0)),"")</f>
        <v>0.54033180068185083</v>
      </c>
      <c r="Q81" s="260">
        <f>IFERROR(INDEX('Data Annex'!$K$1:$BS$4779,MATCH(Q$45&amp;"|"&amp;$B81,'Data Annex'!$K$1:$K$4779,0),MATCH(Q$46,'Data Annex'!$K$1:$BS$1,0)),"")</f>
        <v>0.63690841951700927</v>
      </c>
      <c r="R81" s="260">
        <f>IFERROR(INDEX('Data Annex'!$K$1:$BS$4779,MATCH(R$45&amp;"|"&amp;$B81,'Data Annex'!$K$1:$K$4779,0),MATCH(R$46,'Data Annex'!$K$1:$BS$1,0)),"")</f>
        <v>0.6005921619432919</v>
      </c>
      <c r="S81" s="261">
        <f>IFERROR(INDEX('Data Annex'!$K$1:$BS$4779,MATCH(S$45&amp;"|"&amp;$B81,'Data Annex'!$K$1:$K$4779,0),MATCH(S$46,'Data Annex'!$K$1:$BS$1,0)),"")</f>
        <v>0.60459561798982386</v>
      </c>
      <c r="T81" s="260">
        <f>IFERROR(INDEX('Data Annex'!$K$1:$BS$4779,MATCH(T$45&amp;"|"&amp;$B81,'Data Annex'!$K$1:$K$4779,0),MATCH(T$46,'Data Annex'!$K$1:$BS$1,0)),"")</f>
        <v>0.48389038485600538</v>
      </c>
      <c r="U81" s="260">
        <f>IFERROR(INDEX('Data Annex'!$K$1:$BS$4779,MATCH(U$45&amp;"|"&amp;$B81,'Data Annex'!$K$1:$K$4779,0),MATCH(U$46,'Data Annex'!$K$1:$BS$1,0)),"")</f>
        <v>0.34454287961099306</v>
      </c>
      <c r="V81" s="261">
        <f>IFERROR(INDEX('Data Annex'!$K$1:$BS$4779,MATCH(V$45&amp;"|"&amp;$B81,'Data Annex'!$K$1:$K$4779,0),MATCH(V$46,'Data Annex'!$K$1:$BS$1,0)),"")</f>
        <v>0.3682695948723424</v>
      </c>
    </row>
    <row r="82" spans="1:22" ht="29.25" customHeight="1" thickBot="1">
      <c r="A82" s="169">
        <v>99</v>
      </c>
      <c r="B82" s="184" t="s">
        <v>34</v>
      </c>
      <c r="D82" s="143" t="s">
        <v>4546</v>
      </c>
      <c r="E82" s="262">
        <f>IFERROR(INDEX('Data Annex'!$K$1:$BS$4779,MATCH(E$45&amp;"|"&amp;$B82,'Data Annex'!$K$1:$K$4779,0),MATCH(E$46,'Data Annex'!$K$1:$BS$1,0)),"")</f>
        <v>0.43506283144448082</v>
      </c>
      <c r="F82" s="262">
        <f>IFERROR(INDEX('Data Annex'!$K$1:$BS$4779,MATCH(F$45&amp;"|"&amp;$B82,'Data Annex'!$K$1:$K$4779,0),MATCH(F$46,'Data Annex'!$K$1:$BS$1,0)),"")</f>
        <v>0.42553999623475192</v>
      </c>
      <c r="G82" s="263">
        <f>IFERROR(INDEX('Data Annex'!$K$1:$BS$4779,MATCH(G$45&amp;"|"&amp;$B82,'Data Annex'!$K$1:$K$4779,0),MATCH(G$46,'Data Annex'!$K$1:$BS$1,0)),"")</f>
        <v>0.42264637938060062</v>
      </c>
      <c r="H82" s="80">
        <f>IFERROR(INDEX('Data Annex'!$K$1:$BS$4779,MATCH(H$45&amp;"|"&amp;$B82,'Data Annex'!$K$1:$K$4779,0),MATCH(H$46,'Data Annex'!$K$1:$BS$1,0)),"")</f>
        <v>0.42617873249560656</v>
      </c>
      <c r="I82" s="80">
        <f>IFERROR(INDEX('Data Annex'!$K$1:$BS$4779,MATCH(I$45&amp;"|"&amp;$B82,'Data Annex'!$K$1:$K$4779,0),MATCH(I$46,'Data Annex'!$K$1:$BS$1,0)),"")</f>
        <v>0.4193560999502785</v>
      </c>
      <c r="J82" s="81">
        <f>IFERROR(INDEX('Data Annex'!$K$1:$BS$4779,MATCH(J$45&amp;"|"&amp;$B82,'Data Annex'!$K$1:$K$4779,0),MATCH(J$46,'Data Annex'!$K$1:$BS$1,0)),"")</f>
        <v>0.42464824256935646</v>
      </c>
      <c r="K82" s="80">
        <f>IFERROR(INDEX('Data Annex'!$K$1:$BS$4779,MATCH(K$45&amp;"|"&amp;$B82,'Data Annex'!$K$1:$K$4779,0),MATCH(K$46,'Data Annex'!$K$1:$BS$1,0)),"")</f>
        <v>0.26564521040363726</v>
      </c>
      <c r="L82" s="80">
        <f>IFERROR(INDEX('Data Annex'!$K$1:$BS$4779,MATCH(L$45&amp;"|"&amp;$B82,'Data Annex'!$K$1:$K$4779,0),MATCH(L$46,'Data Annex'!$K$1:$BS$1,0)),"")</f>
        <v>0.26318183960356367</v>
      </c>
      <c r="M82" s="81">
        <f>IFERROR(INDEX('Data Annex'!$K$1:$BS$4779,MATCH(M$45&amp;"|"&amp;$B82,'Data Annex'!$K$1:$K$4779,0),MATCH(M$46,'Data Annex'!$K$1:$BS$1,0)),"")</f>
        <v>0.27419500799604346</v>
      </c>
      <c r="N82" s="80">
        <f>IFERROR(INDEX('Data Annex'!$K$1:$BS$4779,MATCH(N$45&amp;"|"&amp;$B82,'Data Annex'!$K$1:$K$4779,0),MATCH(N$46,'Data Annex'!$K$1:$BS$1,0)),"")</f>
        <v>0.45294790760544063</v>
      </c>
      <c r="O82" s="80">
        <f>IFERROR(INDEX('Data Annex'!$K$1:$BS$4779,MATCH(O$45&amp;"|"&amp;$B82,'Data Annex'!$K$1:$K$4779,0),MATCH(O$46,'Data Annex'!$K$1:$BS$1,0)),"")</f>
        <v>0.43936423981409767</v>
      </c>
      <c r="P82" s="81">
        <f>IFERROR(INDEX('Data Annex'!$K$1:$BS$4779,MATCH(P$45&amp;"|"&amp;$B82,'Data Annex'!$K$1:$K$4779,0),MATCH(P$46,'Data Annex'!$K$1:$BS$1,0)),"")</f>
        <v>0.42899894235475378</v>
      </c>
      <c r="Q82" s="80">
        <f>IFERROR(INDEX('Data Annex'!$K$1:$BS$4779,MATCH(Q$45&amp;"|"&amp;$B82,'Data Annex'!$K$1:$K$4779,0),MATCH(Q$46,'Data Annex'!$K$1:$BS$1,0)),"")</f>
        <v>0.46031721805118425</v>
      </c>
      <c r="R82" s="80">
        <f>IFERROR(INDEX('Data Annex'!$K$1:$BS$4779,MATCH(R$45&amp;"|"&amp;$B82,'Data Annex'!$K$1:$K$4779,0),MATCH(R$46,'Data Annex'!$K$1:$BS$1,0)),"")</f>
        <v>0.45049429985875877</v>
      </c>
      <c r="S82" s="81">
        <f>IFERROR(INDEX('Data Annex'!$K$1:$BS$4779,MATCH(S$45&amp;"|"&amp;$B82,'Data Annex'!$K$1:$K$4779,0),MATCH(S$46,'Data Annex'!$K$1:$BS$1,0)),"")</f>
        <v>0.43848991868773912</v>
      </c>
      <c r="T82" s="80">
        <f>IFERROR(INDEX('Data Annex'!$K$1:$BS$4779,MATCH(T$45&amp;"|"&amp;$B82,'Data Annex'!$K$1:$K$4779,0),MATCH(T$46,'Data Annex'!$K$1:$BS$1,0)),"")</f>
        <v>0.37930183770244319</v>
      </c>
      <c r="U82" s="80">
        <f>IFERROR(INDEX('Data Annex'!$K$1:$BS$4779,MATCH(U$45&amp;"|"&amp;$B82,'Data Annex'!$K$1:$K$4779,0),MATCH(U$46,'Data Annex'!$K$1:$BS$1,0)),"")</f>
        <v>0.35018893327405393</v>
      </c>
      <c r="V82" s="81">
        <f>IFERROR(INDEX('Data Annex'!$K$1:$BS$4779,MATCH(V$45&amp;"|"&amp;$B82,'Data Annex'!$K$1:$K$4779,0),MATCH(V$46,'Data Annex'!$K$1:$BS$1,0)),"")</f>
        <v>0.33487124395795442</v>
      </c>
    </row>
    <row r="83" spans="1:22" ht="20.25" customHeight="1">
      <c r="D83" s="441"/>
      <c r="E83" s="172"/>
      <c r="F83" s="172"/>
      <c r="G83" s="172"/>
      <c r="H83" s="172"/>
      <c r="I83" s="172"/>
      <c r="J83" s="172"/>
      <c r="K83" s="172"/>
      <c r="L83" s="172"/>
      <c r="M83" s="172"/>
      <c r="N83" s="172"/>
      <c r="O83" s="172"/>
      <c r="P83" s="172"/>
      <c r="Q83" s="172"/>
      <c r="R83" s="188"/>
      <c r="S83" s="188"/>
      <c r="T83" s="188"/>
      <c r="U83" s="188"/>
      <c r="V83" s="188"/>
    </row>
    <row r="84" spans="1:22" ht="20.25" customHeight="1">
      <c r="E84" s="172"/>
      <c r="F84" s="172"/>
      <c r="G84" s="172"/>
      <c r="H84" s="172"/>
      <c r="I84" s="172"/>
      <c r="J84" s="172"/>
      <c r="K84" s="172"/>
      <c r="L84" s="172"/>
      <c r="M84" s="172"/>
      <c r="N84" s="172"/>
      <c r="O84" s="172"/>
      <c r="P84" s="172"/>
      <c r="Q84" s="172"/>
      <c r="R84" s="188"/>
      <c r="S84" s="188"/>
      <c r="T84" s="188"/>
      <c r="U84" s="188"/>
      <c r="V84" s="188"/>
    </row>
    <row r="85" spans="1:22" ht="48" customHeight="1">
      <c r="A85" s="209"/>
      <c r="B85" s="209"/>
      <c r="D85" s="520" t="s">
        <v>4547</v>
      </c>
      <c r="E85" s="520"/>
      <c r="F85" s="520"/>
      <c r="G85" s="520"/>
      <c r="H85" s="520"/>
      <c r="I85" s="520"/>
      <c r="J85" s="520"/>
      <c r="K85" s="520"/>
      <c r="L85" s="520"/>
      <c r="M85" s="520"/>
      <c r="N85" s="520"/>
      <c r="O85" s="520"/>
      <c r="P85" s="520"/>
      <c r="Q85" s="520"/>
      <c r="R85" s="520"/>
      <c r="S85" s="520"/>
      <c r="T85" s="520"/>
      <c r="U85" s="520"/>
      <c r="V85" s="520"/>
    </row>
    <row r="86" spans="1:22" ht="15" customHeight="1">
      <c r="D86" s="1" t="s">
        <v>4503</v>
      </c>
    </row>
    <row r="87" spans="1:22" ht="14.4" hidden="1">
      <c r="D87" s="1" t="s">
        <v>5222</v>
      </c>
      <c r="J87" s="189"/>
    </row>
    <row r="88" spans="1:22" ht="14.4" hidden="1">
      <c r="D88" s="520" t="s">
        <v>6004</v>
      </c>
      <c r="E88" s="520"/>
      <c r="F88" s="520"/>
      <c r="G88" s="520"/>
      <c r="H88" s="520"/>
      <c r="I88" s="520"/>
      <c r="J88" s="520"/>
      <c r="K88" s="520"/>
      <c r="L88" s="520"/>
      <c r="M88" s="520"/>
      <c r="N88" s="520"/>
      <c r="O88" s="520"/>
      <c r="P88" s="520"/>
      <c r="Q88" s="520"/>
      <c r="R88" s="520"/>
      <c r="S88" s="520"/>
      <c r="T88" s="520"/>
      <c r="U88" s="520"/>
      <c r="V88" s="520"/>
    </row>
    <row r="163" spans="4:4" ht="15" customHeight="1">
      <c r="D163" t="s">
        <v>5222</v>
      </c>
    </row>
    <row r="164" spans="4:4" ht="15" customHeight="1"/>
  </sheetData>
  <sheetProtection algorithmName="SHA-512" hashValue="lmFzBmxxLYWc9hWmmq7Sn1ywonAX6qMFkeo/7QdNYA0G4rFjEOHlwYSE/S90+n92rM4WiNCy7bcxgcc0myFtZw==" saltValue="DOGz3iY8NMJdlqmCB96vpg==" spinCount="100000" sheet="1" objects="1" scenarios="1"/>
  <mergeCells count="21">
    <mergeCell ref="D3:V3"/>
    <mergeCell ref="D4:V4"/>
    <mergeCell ref="D5:V5"/>
    <mergeCell ref="D10:D11"/>
    <mergeCell ref="E11:G11"/>
    <mergeCell ref="H8:V9"/>
    <mergeCell ref="D88:V88"/>
    <mergeCell ref="D85:V85"/>
    <mergeCell ref="D49:D50"/>
    <mergeCell ref="T50:V50"/>
    <mergeCell ref="Q50:S50"/>
    <mergeCell ref="N50:P50"/>
    <mergeCell ref="K50:M50"/>
    <mergeCell ref="H50:J50"/>
    <mergeCell ref="E50:G50"/>
    <mergeCell ref="H47:V48"/>
    <mergeCell ref="H11:J11"/>
    <mergeCell ref="K11:M11"/>
    <mergeCell ref="N11:P11"/>
    <mergeCell ref="Q11:S11"/>
    <mergeCell ref="T11:V11"/>
  </mergeCells>
  <pageMargins left="0.7" right="0.7" top="0.75" bottom="0.75" header="0.3" footer="0.3"/>
  <pageSetup paperSize="9" scale="31" orientation="portrait" verticalDpi="90" r:id="rId1"/>
  <headerFooter>
    <oddHeader>&amp;L&amp;"Calibri"&amp;12&amp;K000000 EBA Regular Use&amp;1#_x000D_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XFD86"/>
  <sheetViews>
    <sheetView showGridLines="0" topLeftCell="C54" zoomScale="55" zoomScaleNormal="55" workbookViewId="0">
      <selection activeCell="G80" sqref="G80:H80"/>
    </sheetView>
  </sheetViews>
  <sheetFormatPr defaultColWidth="0" defaultRowHeight="15" customHeight="1" zeroHeight="1"/>
  <cols>
    <col min="1" max="1" width="3.5546875" style="377" hidden="1" customWidth="1"/>
    <col min="2" max="2" width="6.21875" style="377" hidden="1" customWidth="1"/>
    <col min="3" max="3" width="3.44140625" style="377" customWidth="1"/>
    <col min="4" max="4" width="13.5546875" style="377" customWidth="1"/>
    <col min="5" max="24" width="10.5546875" style="377" customWidth="1"/>
    <col min="25" max="25" width="4.5546875" style="377" customWidth="1"/>
    <col min="26" max="16384" width="9.21875" style="377" hidden="1"/>
  </cols>
  <sheetData>
    <row r="1" spans="1:25" s="378" customFormat="1" ht="18.75" hidden="1" customHeight="1" thickBot="1">
      <c r="A1" s="2"/>
      <c r="B1" s="2"/>
      <c r="C1" s="2"/>
      <c r="D1" s="2"/>
      <c r="E1" s="2" t="s">
        <v>3278</v>
      </c>
      <c r="F1" s="2" t="s">
        <v>3278</v>
      </c>
      <c r="G1" s="2" t="s">
        <v>3310</v>
      </c>
      <c r="H1" s="2" t="s">
        <v>3310</v>
      </c>
      <c r="I1" s="2" t="s">
        <v>3342</v>
      </c>
      <c r="J1" s="2" t="s">
        <v>3342</v>
      </c>
      <c r="K1" s="2" t="s">
        <v>3374</v>
      </c>
      <c r="L1" s="2" t="s">
        <v>3374</v>
      </c>
      <c r="M1" s="2" t="s">
        <v>3406</v>
      </c>
      <c r="N1" s="2" t="s">
        <v>3406</v>
      </c>
      <c r="O1" s="2" t="s">
        <v>3438</v>
      </c>
      <c r="P1" s="2" t="s">
        <v>3438</v>
      </c>
      <c r="Q1" s="2" t="s">
        <v>3470</v>
      </c>
      <c r="R1" s="2" t="s">
        <v>3470</v>
      </c>
      <c r="S1" s="2" t="s">
        <v>3502</v>
      </c>
      <c r="T1" s="2" t="s">
        <v>3502</v>
      </c>
      <c r="U1" s="2" t="s">
        <v>3534</v>
      </c>
      <c r="V1" s="2" t="s">
        <v>3534</v>
      </c>
      <c r="W1" s="2" t="s">
        <v>3246</v>
      </c>
      <c r="X1" s="2" t="s">
        <v>3246</v>
      </c>
      <c r="Y1" s="2"/>
    </row>
    <row r="2" spans="1:25" s="378" customFormat="1" ht="16.5" hidden="1" customHeight="1" thickBot="1">
      <c r="A2" s="365" t="str">
        <f>'Reference Dates'!$C$8</f>
        <v>202312</v>
      </c>
      <c r="B2" s="2"/>
      <c r="C2" s="2"/>
      <c r="D2" s="2"/>
      <c r="E2" s="243">
        <f>TEXT(E11,"YYYYMM")+0</f>
        <v>202309</v>
      </c>
      <c r="F2" s="243">
        <f>TEXT(F11,"YYYYMM")+0</f>
        <v>202312</v>
      </c>
      <c r="G2" s="243">
        <f t="shared" ref="G2:X2" si="0">TEXT(G11,"YYYYMM")+0</f>
        <v>202309</v>
      </c>
      <c r="H2" s="243">
        <f t="shared" si="0"/>
        <v>202312</v>
      </c>
      <c r="I2" s="243">
        <f t="shared" si="0"/>
        <v>202309</v>
      </c>
      <c r="J2" s="243">
        <f t="shared" si="0"/>
        <v>202312</v>
      </c>
      <c r="K2" s="243">
        <f t="shared" si="0"/>
        <v>202309</v>
      </c>
      <c r="L2" s="243">
        <f t="shared" si="0"/>
        <v>202312</v>
      </c>
      <c r="M2" s="243">
        <f t="shared" si="0"/>
        <v>202309</v>
      </c>
      <c r="N2" s="243">
        <f>TEXT(N11,"YYYYMM")+0</f>
        <v>202312</v>
      </c>
      <c r="O2" s="243">
        <f t="shared" si="0"/>
        <v>202309</v>
      </c>
      <c r="P2" s="243">
        <f t="shared" si="0"/>
        <v>202312</v>
      </c>
      <c r="Q2" s="243">
        <f t="shared" si="0"/>
        <v>202309</v>
      </c>
      <c r="R2" s="243">
        <f t="shared" si="0"/>
        <v>202312</v>
      </c>
      <c r="S2" s="243">
        <f t="shared" si="0"/>
        <v>202309</v>
      </c>
      <c r="T2" s="243">
        <f t="shared" si="0"/>
        <v>202312</v>
      </c>
      <c r="U2" s="243">
        <f t="shared" si="0"/>
        <v>202309</v>
      </c>
      <c r="V2" s="243">
        <f t="shared" si="0"/>
        <v>202312</v>
      </c>
      <c r="W2" s="243">
        <f t="shared" si="0"/>
        <v>202309</v>
      </c>
      <c r="X2" s="243">
        <f t="shared" si="0"/>
        <v>202312</v>
      </c>
      <c r="Y2" s="243"/>
    </row>
    <row r="3" spans="1:25" s="379" customFormat="1" ht="60" customHeight="1">
      <c r="A3" s="245">
        <f>DATE(LEFT(A2,4),RIGHT(A2,2),1)</f>
        <v>45261</v>
      </c>
      <c r="B3" s="170"/>
      <c r="C3" s="32"/>
      <c r="D3" s="547" t="s">
        <v>4543</v>
      </c>
      <c r="E3" s="547"/>
      <c r="F3" s="547"/>
      <c r="G3" s="547"/>
      <c r="H3" s="547"/>
      <c r="I3" s="547"/>
      <c r="J3" s="547"/>
      <c r="K3" s="547"/>
      <c r="L3" s="547"/>
      <c r="M3" s="547"/>
      <c r="N3" s="547"/>
      <c r="O3" s="547"/>
      <c r="P3" s="547"/>
      <c r="Q3" s="547"/>
      <c r="R3" s="547"/>
      <c r="S3" s="547"/>
      <c r="T3" s="547"/>
      <c r="U3" s="547"/>
      <c r="V3" s="547"/>
      <c r="W3" s="547"/>
      <c r="X3" s="547"/>
      <c r="Y3" s="32"/>
    </row>
    <row r="4" spans="1:25" s="380" customFormat="1" ht="40.049999999999997" customHeight="1" thickBot="1">
      <c r="A4" s="9"/>
      <c r="B4" s="9"/>
      <c r="C4" s="8"/>
      <c r="D4" s="526" t="s">
        <v>5223</v>
      </c>
      <c r="E4" s="526"/>
      <c r="F4" s="526"/>
      <c r="G4" s="526"/>
      <c r="H4" s="526"/>
      <c r="I4" s="526"/>
      <c r="J4" s="526"/>
      <c r="K4" s="526"/>
      <c r="L4" s="526"/>
      <c r="M4" s="526"/>
      <c r="N4" s="526"/>
      <c r="O4" s="526"/>
      <c r="P4" s="526"/>
      <c r="Q4" s="526"/>
      <c r="R4" s="526"/>
      <c r="S4" s="526"/>
      <c r="T4" s="526"/>
      <c r="U4" s="526"/>
      <c r="V4" s="526"/>
      <c r="W4" s="526"/>
      <c r="X4" s="526"/>
      <c r="Y4" s="264"/>
    </row>
    <row r="5" spans="1:25" s="378" customFormat="1" ht="40.049999999999997" customHeight="1" thickTop="1">
      <c r="A5" s="2"/>
      <c r="B5" s="2"/>
      <c r="C5" s="171"/>
      <c r="D5" s="212"/>
      <c r="E5" s="212"/>
      <c r="F5" s="212"/>
      <c r="G5" s="212"/>
      <c r="H5" s="212"/>
      <c r="I5" s="212"/>
      <c r="J5" s="212"/>
      <c r="K5" s="212"/>
      <c r="L5" s="212"/>
      <c r="M5" s="212"/>
      <c r="N5" s="212"/>
      <c r="O5" s="212"/>
      <c r="P5" s="212"/>
      <c r="Q5" s="212"/>
      <c r="R5" s="212"/>
      <c r="S5" s="212"/>
      <c r="T5" s="212"/>
      <c r="U5" s="212"/>
      <c r="V5" s="212"/>
      <c r="W5" s="212"/>
      <c r="X5" s="212"/>
      <c r="Y5"/>
    </row>
    <row r="6" spans="1:25" s="381" customFormat="1" ht="15" customHeight="1">
      <c r="A6" s="5"/>
      <c r="B6" s="5"/>
      <c r="C6" s="4"/>
      <c r="D6" s="527"/>
      <c r="E6" s="528"/>
      <c r="F6" s="528"/>
      <c r="G6" s="528"/>
      <c r="H6" s="528"/>
      <c r="I6" s="528"/>
      <c r="J6" s="528"/>
      <c r="K6" s="528"/>
      <c r="L6" s="528"/>
      <c r="M6" s="528"/>
      <c r="N6" s="528"/>
      <c r="O6" s="528"/>
      <c r="P6" s="528"/>
      <c r="Q6" s="528"/>
      <c r="R6" s="528"/>
      <c r="S6" s="528"/>
      <c r="T6" s="528"/>
      <c r="U6" s="528"/>
      <c r="V6" s="528"/>
      <c r="W6" s="528"/>
      <c r="X6" s="14"/>
      <c r="Y6" s="4"/>
    </row>
    <row r="7" spans="1:25" s="381" customFormat="1" ht="15" customHeight="1">
      <c r="A7" s="5"/>
      <c r="B7" s="5"/>
      <c r="C7" s="4"/>
      <c r="D7" s="527"/>
      <c r="E7" s="528"/>
      <c r="F7" s="528"/>
      <c r="G7" s="528"/>
      <c r="H7" s="528"/>
      <c r="I7" s="528"/>
      <c r="J7" s="528"/>
      <c r="K7" s="528"/>
      <c r="L7" s="528"/>
      <c r="M7" s="528"/>
      <c r="N7" s="528"/>
      <c r="O7" s="528"/>
      <c r="P7" s="528"/>
      <c r="Q7" s="528"/>
      <c r="R7" s="528"/>
      <c r="S7" s="528"/>
      <c r="T7" s="528"/>
      <c r="U7" s="528"/>
      <c r="V7" s="528"/>
      <c r="W7" s="528"/>
      <c r="X7" s="14"/>
      <c r="Y7" s="4"/>
    </row>
    <row r="8" spans="1:25" s="378" customFormat="1" ht="15" customHeight="1">
      <c r="A8" s="2"/>
      <c r="B8" s="1"/>
      <c r="C8" s="171"/>
      <c r="D8" s="529" t="s">
        <v>4508</v>
      </c>
      <c r="E8" s="529"/>
      <c r="F8" s="529"/>
      <c r="G8" s="529"/>
      <c r="H8" s="529"/>
      <c r="I8" s="529"/>
      <c r="J8" s="529"/>
      <c r="K8" s="529"/>
      <c r="L8" s="529"/>
      <c r="M8" s="529"/>
      <c r="N8" s="529"/>
      <c r="O8" s="529"/>
      <c r="P8" s="529"/>
      <c r="Q8" s="529"/>
      <c r="R8" s="529"/>
      <c r="S8" s="529"/>
      <c r="T8" s="529"/>
      <c r="U8" s="529"/>
      <c r="V8" s="529"/>
      <c r="W8" s="529"/>
      <c r="X8" s="206"/>
      <c r="Y8"/>
    </row>
    <row r="9" spans="1:25" s="378" customFormat="1" ht="15" customHeight="1">
      <c r="A9" s="2"/>
      <c r="B9" s="2"/>
      <c r="C9" s="1"/>
      <c r="D9" s="529"/>
      <c r="E9" s="529"/>
      <c r="F9" s="529"/>
      <c r="G9" s="529"/>
      <c r="H9" s="529"/>
      <c r="I9" s="529"/>
      <c r="J9" s="529"/>
      <c r="K9" s="529"/>
      <c r="L9" s="529"/>
      <c r="M9" s="529"/>
      <c r="N9" s="529"/>
      <c r="O9" s="529"/>
      <c r="P9" s="529"/>
      <c r="Q9" s="529"/>
      <c r="R9" s="529"/>
      <c r="S9" s="529"/>
      <c r="T9" s="529"/>
      <c r="U9" s="529"/>
      <c r="V9" s="529"/>
      <c r="W9" s="529"/>
      <c r="X9" s="206"/>
      <c r="Y9"/>
    </row>
    <row r="10" spans="1:25" s="381" customFormat="1" ht="111" customHeight="1">
      <c r="A10" s="5"/>
      <c r="B10" s="5"/>
      <c r="C10" s="1"/>
      <c r="D10" s="198" t="s">
        <v>111</v>
      </c>
      <c r="E10" s="546" t="s">
        <v>4509</v>
      </c>
      <c r="F10" s="545"/>
      <c r="G10" s="544" t="s">
        <v>4510</v>
      </c>
      <c r="H10" s="545"/>
      <c r="I10" s="544" t="s">
        <v>4511</v>
      </c>
      <c r="J10" s="545"/>
      <c r="K10" s="544" t="s">
        <v>4512</v>
      </c>
      <c r="L10" s="545"/>
      <c r="M10" s="544" t="s">
        <v>4513</v>
      </c>
      <c r="N10" s="545"/>
      <c r="O10" s="544" t="s">
        <v>4514</v>
      </c>
      <c r="P10" s="545"/>
      <c r="Q10" s="544" t="s">
        <v>4515</v>
      </c>
      <c r="R10" s="545"/>
      <c r="S10" s="544" t="s">
        <v>4516</v>
      </c>
      <c r="T10" s="545"/>
      <c r="U10" s="544" t="s">
        <v>4517</v>
      </c>
      <c r="V10" s="545"/>
      <c r="W10" s="544" t="s">
        <v>4518</v>
      </c>
      <c r="X10" s="545"/>
      <c r="Y10" s="265"/>
    </row>
    <row r="11" spans="1:25" s="378" customFormat="1" ht="21" customHeight="1">
      <c r="A11" s="2"/>
      <c r="B11" s="1"/>
      <c r="C11"/>
      <c r="D11" s="203"/>
      <c r="E11" s="246">
        <f>EOMONTH($A$3,-3)</f>
        <v>45199</v>
      </c>
      <c r="F11" s="246">
        <f>EOMONTH($A$3,0)</f>
        <v>45291</v>
      </c>
      <c r="G11" s="246">
        <f>EOMONTH($A$3,-3)</f>
        <v>45199</v>
      </c>
      <c r="H11" s="246">
        <f>EOMONTH($A$3,0)</f>
        <v>45291</v>
      </c>
      <c r="I11" s="266">
        <f>EOMONTH($A$3,-3)</f>
        <v>45199</v>
      </c>
      <c r="J11" s="246">
        <f>EOMONTH($A$3,0)</f>
        <v>45291</v>
      </c>
      <c r="K11" s="266">
        <f>EOMONTH($A$3,-3)</f>
        <v>45199</v>
      </c>
      <c r="L11" s="246">
        <f>EOMONTH($A$3,0)</f>
        <v>45291</v>
      </c>
      <c r="M11" s="266">
        <f>EOMONTH($A$3,-3)</f>
        <v>45199</v>
      </c>
      <c r="N11" s="246">
        <f>EOMONTH($A$3,0)</f>
        <v>45291</v>
      </c>
      <c r="O11" s="266">
        <f>EOMONTH($A$3,-3)</f>
        <v>45199</v>
      </c>
      <c r="P11" s="246">
        <f>EOMONTH($A$3,0)</f>
        <v>45291</v>
      </c>
      <c r="Q11" s="266">
        <f>EOMONTH($A$3,-3)</f>
        <v>45199</v>
      </c>
      <c r="R11" s="246">
        <f>EOMONTH($A$3,0)</f>
        <v>45291</v>
      </c>
      <c r="S11" s="266">
        <f>EOMONTH($A$3,-3)</f>
        <v>45199</v>
      </c>
      <c r="T11" s="246">
        <f>EOMONTH($A$3,0)</f>
        <v>45291</v>
      </c>
      <c r="U11" s="266">
        <f>EOMONTH($A$3,-3)</f>
        <v>45199</v>
      </c>
      <c r="V11" s="246">
        <f>EOMONTH($A$3,0)</f>
        <v>45291</v>
      </c>
      <c r="W11" s="266">
        <f>EOMONTH($A$3,-3)</f>
        <v>45199</v>
      </c>
      <c r="X11" s="246">
        <f>EOMONTH($A$3,0)</f>
        <v>45291</v>
      </c>
      <c r="Y11"/>
    </row>
    <row r="12" spans="1:25" s="378" customFormat="1" ht="21" customHeight="1">
      <c r="A12" s="2">
        <v>1</v>
      </c>
      <c r="B12" s="1" t="s">
        <v>13</v>
      </c>
      <c r="C12"/>
      <c r="D12" s="204" t="s">
        <v>13</v>
      </c>
      <c r="E12" s="190">
        <f>IFERROR(INDEX('Data Annex'!$K$1:$BS$4779,MATCH(E$1&amp;"|"&amp;$B12,'Data Annex'!$K$1:$K$4779,0),MATCH(E$2,'Data Annex'!$K$1:$BS$1,0)),"")</f>
        <v>1.6485280693008874E-2</v>
      </c>
      <c r="F12" s="257">
        <f>IFERROR(INDEX('Data Annex'!$K$1:$BS$4779,MATCH(F$1&amp;"|"&amp;$B12,'Data Annex'!$K$1:$K$4779,0),MATCH(F$2,'Data Annex'!$K$1:$BS$1,0)),"")</f>
        <v>1.6437756824299824E-2</v>
      </c>
      <c r="G12" s="190">
        <f>IFERROR(INDEX('Data Annex'!$K$1:$BS$4779,MATCH(G$1&amp;"|"&amp;$B12,'Data Annex'!$K$1:$K$4779,0),MATCH(G$2,'Data Annex'!$K$1:$BS$1,0)),"")</f>
        <v>6.1047544411562665E-3</v>
      </c>
      <c r="H12" s="257">
        <f>IFERROR(INDEX('Data Annex'!$K$1:$BS$4779,MATCH(H$1&amp;"|"&amp;$B12,'Data Annex'!$K$1:$K$4779,0),MATCH(H$2,'Data Annex'!$K$1:$BS$1,0)),"")</f>
        <v>5.4164177098785862E-3</v>
      </c>
      <c r="I12" s="190">
        <f>IFERROR(INDEX('Data Annex'!$K$1:$BS$4779,MATCH(I$1&amp;"|"&amp;$B12,'Data Annex'!$K$1:$K$4779,0),MATCH(I$2,'Data Annex'!$K$1:$BS$1,0)),"")</f>
        <v>0.18716885189523555</v>
      </c>
      <c r="J12" s="257">
        <f>IFERROR(INDEX('Data Annex'!$K$1:$BS$4779,MATCH(J$1&amp;"|"&amp;$B12,'Data Annex'!$K$1:$K$4779,0),MATCH(J$2,'Data Annex'!$K$1:$BS$1,0)),"")</f>
        <v>0.18047930149295149</v>
      </c>
      <c r="K12" s="190">
        <f>IFERROR(INDEX('Data Annex'!$K$1:$BS$4779,MATCH(K$1&amp;"|"&amp;$B12,'Data Annex'!$K$1:$K$4779,0),MATCH(K$2,'Data Annex'!$K$1:$BS$1,0)),"")</f>
        <v>3.8517137466740223E-2</v>
      </c>
      <c r="L12" s="257">
        <f>IFERROR(INDEX('Data Annex'!$K$1:$BS$4779,MATCH(L$1&amp;"|"&amp;$B12,'Data Annex'!$K$1:$K$4779,0),MATCH(L$2,'Data Annex'!$K$1:$BS$1,0)),"")</f>
        <v>4.0328887799313873E-2</v>
      </c>
      <c r="M12" s="190">
        <f>IFERROR(INDEX('Data Annex'!$K$1:$BS$4779,MATCH(M$1&amp;"|"&amp;$B12,'Data Annex'!$K$1:$K$4779,0),MATCH(M$2,'Data Annex'!$K$1:$BS$1,0)),"")</f>
        <v>9.6629403664403087E-3</v>
      </c>
      <c r="N12" s="257">
        <f>IFERROR(INDEX('Data Annex'!$K$1:$BS$4779,MATCH(N$1&amp;"|"&amp;$B12,'Data Annex'!$K$1:$K$4779,0),MATCH(N$2,'Data Annex'!$K$1:$BS$1,0)),"")</f>
        <v>9.9811504000915634E-3</v>
      </c>
      <c r="O12" s="190">
        <f>IFERROR(INDEX('Data Annex'!$K$1:$BS$4779,MATCH(O$1&amp;"|"&amp;$B12,'Data Annex'!$K$1:$K$4779,0),MATCH(O$2,'Data Annex'!$K$1:$BS$1,0)),"")</f>
        <v>7.9553448855600159E-2</v>
      </c>
      <c r="P12" s="257">
        <f>IFERROR(INDEX('Data Annex'!$K$1:$BS$4779,MATCH(P$1&amp;"|"&amp;$B12,'Data Annex'!$K$1:$K$4779,0),MATCH(P$2,'Data Annex'!$K$1:$BS$1,0)),"")</f>
        <v>8.0258813975017829E-2</v>
      </c>
      <c r="Q12" s="190">
        <f>IFERROR(INDEX('Data Annex'!$K$1:$BS$4779,MATCH(Q$1&amp;"|"&amp;$B12,'Data Annex'!$K$1:$K$4779,0),MATCH(Q$2,'Data Annex'!$K$1:$BS$1,0)),"")</f>
        <v>0.13740993238664645</v>
      </c>
      <c r="R12" s="257">
        <f>IFERROR(INDEX('Data Annex'!$K$1:$BS$4779,MATCH(R$1&amp;"|"&amp;$B12,'Data Annex'!$K$1:$K$4779,0),MATCH(R$2,'Data Annex'!$K$1:$BS$1,0)),"")</f>
        <v>0.13582788686021091</v>
      </c>
      <c r="S12" s="190">
        <f>IFERROR(INDEX('Data Annex'!$K$1:$BS$4779,MATCH(S$1&amp;"|"&amp;$B12,'Data Annex'!$K$1:$K$4779,0),MATCH(S$2,'Data Annex'!$K$1:$BS$1,0)),"")</f>
        <v>4.3674172798658831E-2</v>
      </c>
      <c r="T12" s="257">
        <f>IFERROR(INDEX('Data Annex'!$K$1:$BS$4779,MATCH(T$1&amp;"|"&amp;$B12,'Data Annex'!$K$1:$K$4779,0),MATCH(T$2,'Data Annex'!$K$1:$BS$1,0)),"")</f>
        <v>4.4079243409152931E-2</v>
      </c>
      <c r="U12" s="190">
        <f>IFERROR(INDEX('Data Annex'!$K$1:$BS$4779,MATCH(U$1&amp;"|"&amp;$B12,'Data Annex'!$K$1:$K$4779,0),MATCH(U$2,'Data Annex'!$K$1:$BS$1,0)),"")</f>
        <v>3.2882051983952061E-2</v>
      </c>
      <c r="V12" s="257">
        <f>IFERROR(INDEX('Data Annex'!$K$1:$BS$4779,MATCH(V$1&amp;"|"&amp;$B12,'Data Annex'!$K$1:$K$4779,0),MATCH(V$2,'Data Annex'!$K$1:$BS$1,0)),"")</f>
        <v>3.3616096447930087E-2</v>
      </c>
      <c r="W12" s="190">
        <f>IFERROR(INDEX('Data Annex'!$K$1:$BS$4779,MATCH(W$1&amp;"|"&amp;$B12,'Data Annex'!$K$1:$K$4779,0),MATCH(W$2,'Data Annex'!$K$1:$BS$1,0)),"")</f>
        <v>2.3986743495416761E-2</v>
      </c>
      <c r="X12" s="257">
        <f>IFERROR(INDEX('Data Annex'!$K$1:$BS$4779,MATCH(X$1&amp;"|"&amp;$B12,'Data Annex'!$K$1:$K$4779,0),MATCH(X$2,'Data Annex'!$K$1:$BS$1,0)),"")</f>
        <v>2.3207911991114667E-2</v>
      </c>
      <c r="Y12"/>
    </row>
    <row r="13" spans="1:25" s="378" customFormat="1" ht="21" customHeight="1">
      <c r="A13" s="2">
        <v>2</v>
      </c>
      <c r="B13" s="1" t="s">
        <v>14</v>
      </c>
      <c r="C13"/>
      <c r="D13" s="204" t="s">
        <v>14</v>
      </c>
      <c r="E13" s="258">
        <f>IFERROR(INDEX('Data Annex'!$K$1:$BS$4779,MATCH(E$1&amp;"|"&amp;$B13,'Data Annex'!$K$1:$K$4779,0),MATCH(E$2,'Data Annex'!$K$1:$BS$1,0)),"")</f>
        <v>4.8016247673915498E-2</v>
      </c>
      <c r="F13" s="259">
        <f>IFERROR(INDEX('Data Annex'!$K$1:$BS$4779,MATCH(F$1&amp;"|"&amp;$B13,'Data Annex'!$K$1:$K$4779,0),MATCH(F$2,'Data Annex'!$K$1:$BS$1,0)),"")</f>
        <v>4.8258025105898147E-2</v>
      </c>
      <c r="G13" s="258">
        <f>IFERROR(INDEX('Data Annex'!$K$1:$BS$4779,MATCH(G$1&amp;"|"&amp;$B13,'Data Annex'!$K$1:$K$4779,0),MATCH(G$2,'Data Annex'!$K$1:$BS$1,0)),"")</f>
        <v>4.113145881286937E-3</v>
      </c>
      <c r="H13" s="259">
        <f>IFERROR(INDEX('Data Annex'!$K$1:$BS$4779,MATCH(H$1&amp;"|"&amp;$B13,'Data Annex'!$K$1:$K$4779,0),MATCH(H$2,'Data Annex'!$K$1:$BS$1,0)),"")</f>
        <v>4.7407304047792235E-3</v>
      </c>
      <c r="I13" s="258">
        <f>IFERROR(INDEX('Data Annex'!$K$1:$BS$4779,MATCH(I$1&amp;"|"&amp;$B13,'Data Annex'!$K$1:$K$4779,0),MATCH(I$2,'Data Annex'!$K$1:$BS$1,0)),"")</f>
        <v>0.14159295262553531</v>
      </c>
      <c r="J13" s="259">
        <f>IFERROR(INDEX('Data Annex'!$K$1:$BS$4779,MATCH(J$1&amp;"|"&amp;$B13,'Data Annex'!$K$1:$K$4779,0),MATCH(J$2,'Data Annex'!$K$1:$BS$1,0)),"")</f>
        <v>0.1408666057297665</v>
      </c>
      <c r="K13" s="258">
        <f>IFERROR(INDEX('Data Annex'!$K$1:$BS$4779,MATCH(K$1&amp;"|"&amp;$B13,'Data Annex'!$K$1:$K$4779,0),MATCH(K$2,'Data Annex'!$K$1:$BS$1,0)),"")</f>
        <v>4.3967472679596602E-2</v>
      </c>
      <c r="L13" s="259">
        <f>IFERROR(INDEX('Data Annex'!$K$1:$BS$4779,MATCH(L$1&amp;"|"&amp;$B13,'Data Annex'!$K$1:$K$4779,0),MATCH(L$2,'Data Annex'!$K$1:$BS$1,0)),"")</f>
        <v>4.0576202610672067E-2</v>
      </c>
      <c r="M13" s="258">
        <f>IFERROR(INDEX('Data Annex'!$K$1:$BS$4779,MATCH(M$1&amp;"|"&amp;$B13,'Data Annex'!$K$1:$K$4779,0),MATCH(M$2,'Data Annex'!$K$1:$BS$1,0)),"")</f>
        <v>1.2557642604257926E-2</v>
      </c>
      <c r="N13" s="259">
        <f>IFERROR(INDEX('Data Annex'!$K$1:$BS$4779,MATCH(N$1&amp;"|"&amp;$B13,'Data Annex'!$K$1:$K$4779,0),MATCH(N$2,'Data Annex'!$K$1:$BS$1,0)),"")</f>
        <v>1.3503561853796711E-2</v>
      </c>
      <c r="O13" s="258">
        <f>IFERROR(INDEX('Data Annex'!$K$1:$BS$4779,MATCH(O$1&amp;"|"&amp;$B13,'Data Annex'!$K$1:$K$4779,0),MATCH(O$2,'Data Annex'!$K$1:$BS$1,0)),"")</f>
        <v>0.10211345987693884</v>
      </c>
      <c r="P13" s="259">
        <f>IFERROR(INDEX('Data Annex'!$K$1:$BS$4779,MATCH(P$1&amp;"|"&amp;$B13,'Data Annex'!$K$1:$K$4779,0),MATCH(P$2,'Data Annex'!$K$1:$BS$1,0)),"")</f>
        <v>0.10214432669624912</v>
      </c>
      <c r="Q13" s="258">
        <f>IFERROR(INDEX('Data Annex'!$K$1:$BS$4779,MATCH(Q$1&amp;"|"&amp;$B13,'Data Annex'!$K$1:$K$4779,0),MATCH(Q$2,'Data Annex'!$K$1:$BS$1,0)),"")</f>
        <v>0.14595753826917732</v>
      </c>
      <c r="R13" s="259">
        <f>IFERROR(INDEX('Data Annex'!$K$1:$BS$4779,MATCH(R$1&amp;"|"&amp;$B13,'Data Annex'!$K$1:$K$4779,0),MATCH(R$2,'Data Annex'!$K$1:$BS$1,0)),"")</f>
        <v>0.13966959237060431</v>
      </c>
      <c r="S13" s="258">
        <f>IFERROR(INDEX('Data Annex'!$K$1:$BS$4779,MATCH(S$1&amp;"|"&amp;$B13,'Data Annex'!$K$1:$K$4779,0),MATCH(S$2,'Data Annex'!$K$1:$BS$1,0)),"")</f>
        <v>5.747150906471972E-2</v>
      </c>
      <c r="T13" s="259">
        <f>IFERROR(INDEX('Data Annex'!$K$1:$BS$4779,MATCH(T$1&amp;"|"&amp;$B13,'Data Annex'!$K$1:$K$4779,0),MATCH(T$2,'Data Annex'!$K$1:$BS$1,0)),"")</f>
        <v>5.9784300630511197E-2</v>
      </c>
      <c r="U13" s="258">
        <f>IFERROR(INDEX('Data Annex'!$K$1:$BS$4779,MATCH(U$1&amp;"|"&amp;$B13,'Data Annex'!$K$1:$K$4779,0),MATCH(U$2,'Data Annex'!$K$1:$BS$1,0)),"")</f>
        <v>1.5101757038781667E-2</v>
      </c>
      <c r="V13" s="259">
        <f>IFERROR(INDEX('Data Annex'!$K$1:$BS$4779,MATCH(V$1&amp;"|"&amp;$B13,'Data Annex'!$K$1:$K$4779,0),MATCH(V$2,'Data Annex'!$K$1:$BS$1,0)),"")</f>
        <v>1.4339105368247606E-2</v>
      </c>
      <c r="W13" s="258">
        <f>IFERROR(INDEX('Data Annex'!$K$1:$BS$4779,MATCH(W$1&amp;"|"&amp;$B13,'Data Annex'!$K$1:$K$4779,0),MATCH(W$2,'Data Annex'!$K$1:$BS$1,0)),"")</f>
        <v>2.490282553664537E-2</v>
      </c>
      <c r="X13" s="259">
        <f>IFERROR(INDEX('Data Annex'!$K$1:$BS$4779,MATCH(X$1&amp;"|"&amp;$B13,'Data Annex'!$K$1:$K$4779,0),MATCH(X$2,'Data Annex'!$K$1:$BS$1,0)),"")</f>
        <v>2.6712395793235082E-2</v>
      </c>
      <c r="Y13"/>
    </row>
    <row r="14" spans="1:25" s="378" customFormat="1" ht="21" customHeight="1">
      <c r="A14" s="2">
        <v>3</v>
      </c>
      <c r="B14" s="1" t="s">
        <v>92</v>
      </c>
      <c r="C14"/>
      <c r="D14" s="204" t="s">
        <v>92</v>
      </c>
      <c r="E14" s="190">
        <f>IFERROR(INDEX('Data Annex'!$K$1:$BS$4779,MATCH(E$1&amp;"|"&amp;$B14,'Data Annex'!$K$1:$K$4779,0),MATCH(E$2,'Data Annex'!$K$1:$BS$1,0)),"")</f>
        <v>7.0340016063325975E-2</v>
      </c>
      <c r="F14" s="257">
        <f>IFERROR(INDEX('Data Annex'!$K$1:$BS$4779,MATCH(F$1&amp;"|"&amp;$B14,'Data Annex'!$K$1:$K$4779,0),MATCH(F$2,'Data Annex'!$K$1:$BS$1,0)),"")</f>
        <v>7.0639077938494513E-2</v>
      </c>
      <c r="G14" s="190">
        <f>IFERROR(INDEX('Data Annex'!$K$1:$BS$4779,MATCH(G$1&amp;"|"&amp;$B14,'Data Annex'!$K$1:$K$4779,0),MATCH(G$2,'Data Annex'!$K$1:$BS$1,0)),"")</f>
        <v>2.4511913822841459E-3</v>
      </c>
      <c r="H14" s="257">
        <f>IFERROR(INDEX('Data Annex'!$K$1:$BS$4779,MATCH(H$1&amp;"|"&amp;$B14,'Data Annex'!$K$1:$K$4779,0),MATCH(H$2,'Data Annex'!$K$1:$BS$1,0)),"")</f>
        <v>2.2713039960974694E-3</v>
      </c>
      <c r="I14" s="190">
        <f>IFERROR(INDEX('Data Annex'!$K$1:$BS$4779,MATCH(I$1&amp;"|"&amp;$B14,'Data Annex'!$K$1:$K$4779,0),MATCH(I$2,'Data Annex'!$K$1:$BS$1,0)),"")</f>
        <v>0.22929921964737388</v>
      </c>
      <c r="J14" s="257">
        <f>IFERROR(INDEX('Data Annex'!$K$1:$BS$4779,MATCH(J$1&amp;"|"&amp;$B14,'Data Annex'!$K$1:$K$4779,0),MATCH(J$2,'Data Annex'!$K$1:$BS$1,0)),"")</f>
        <v>0.23077748089566968</v>
      </c>
      <c r="K14" s="190">
        <f>IFERROR(INDEX('Data Annex'!$K$1:$BS$4779,MATCH(K$1&amp;"|"&amp;$B14,'Data Annex'!$K$1:$K$4779,0),MATCH(K$2,'Data Annex'!$K$1:$BS$1,0)),"")</f>
        <v>0.10098377927955957</v>
      </c>
      <c r="L14" s="257">
        <f>IFERROR(INDEX('Data Annex'!$K$1:$BS$4779,MATCH(L$1&amp;"|"&amp;$B14,'Data Annex'!$K$1:$K$4779,0),MATCH(L$2,'Data Annex'!$K$1:$BS$1,0)),"")</f>
        <v>0.10618150908106534</v>
      </c>
      <c r="M14" s="190">
        <f>IFERROR(INDEX('Data Annex'!$K$1:$BS$4779,MATCH(M$1&amp;"|"&amp;$B14,'Data Annex'!$K$1:$K$4779,0),MATCH(M$2,'Data Annex'!$K$1:$BS$1,0)),"")</f>
        <v>6.1208047913827394E-3</v>
      </c>
      <c r="N14" s="257">
        <f>IFERROR(INDEX('Data Annex'!$K$1:$BS$4779,MATCH(N$1&amp;"|"&amp;$B14,'Data Annex'!$K$1:$K$4779,0),MATCH(N$2,'Data Annex'!$K$1:$BS$1,0)),"")</f>
        <v>7.6278966218849614E-3</v>
      </c>
      <c r="O14" s="190">
        <f>IFERROR(INDEX('Data Annex'!$K$1:$BS$4779,MATCH(O$1&amp;"|"&amp;$B14,'Data Annex'!$K$1:$K$4779,0),MATCH(O$2,'Data Annex'!$K$1:$BS$1,0)),"")</f>
        <v>5.2641911416467721E-2</v>
      </c>
      <c r="P14" s="257">
        <f>IFERROR(INDEX('Data Annex'!$K$1:$BS$4779,MATCH(P$1&amp;"|"&amp;$B14,'Data Annex'!$K$1:$K$4779,0),MATCH(P$2,'Data Annex'!$K$1:$BS$1,0)),"")</f>
        <v>5.005198132000014E-2</v>
      </c>
      <c r="Q14" s="190">
        <f>IFERROR(INDEX('Data Annex'!$K$1:$BS$4779,MATCH(Q$1&amp;"|"&amp;$B14,'Data Annex'!$K$1:$K$4779,0),MATCH(Q$2,'Data Annex'!$K$1:$BS$1,0)),"")</f>
        <v>0.27413590016986666</v>
      </c>
      <c r="R14" s="257">
        <f>IFERROR(INDEX('Data Annex'!$K$1:$BS$4779,MATCH(R$1&amp;"|"&amp;$B14,'Data Annex'!$K$1:$K$4779,0),MATCH(R$2,'Data Annex'!$K$1:$BS$1,0)),"")</f>
        <v>0.26945119067713513</v>
      </c>
      <c r="S14" s="190">
        <f>IFERROR(INDEX('Data Annex'!$K$1:$BS$4779,MATCH(S$1&amp;"|"&amp;$B14,'Data Annex'!$K$1:$K$4779,0),MATCH(S$2,'Data Annex'!$K$1:$BS$1,0)),"")</f>
        <v>7.1215061058537379E-2</v>
      </c>
      <c r="T14" s="257">
        <f>IFERROR(INDEX('Data Annex'!$K$1:$BS$4779,MATCH(T$1&amp;"|"&amp;$B14,'Data Annex'!$K$1:$K$4779,0),MATCH(T$2,'Data Annex'!$K$1:$BS$1,0)),"")</f>
        <v>7.0059666870510184E-2</v>
      </c>
      <c r="U14" s="190">
        <f>IFERROR(INDEX('Data Annex'!$K$1:$BS$4779,MATCH(U$1&amp;"|"&amp;$B14,'Data Annex'!$K$1:$K$4779,0),MATCH(U$2,'Data Annex'!$K$1:$BS$1,0)),"")</f>
        <v>3.0091142470678185E-2</v>
      </c>
      <c r="V14" s="257">
        <f>IFERROR(INDEX('Data Annex'!$K$1:$BS$4779,MATCH(V$1&amp;"|"&amp;$B14,'Data Annex'!$K$1:$K$4779,0),MATCH(V$2,'Data Annex'!$K$1:$BS$1,0)),"")</f>
        <v>2.9990354707665891E-2</v>
      </c>
      <c r="W14" s="190">
        <f>IFERROR(INDEX('Data Annex'!$K$1:$BS$4779,MATCH(W$1&amp;"|"&amp;$B14,'Data Annex'!$K$1:$K$4779,0),MATCH(W$2,'Data Annex'!$K$1:$BS$1,0)),"")</f>
        <v>1.9755916426384423E-2</v>
      </c>
      <c r="X14" s="257">
        <f>IFERROR(INDEX('Data Annex'!$K$1:$BS$4779,MATCH(X$1&amp;"|"&amp;$B14,'Data Annex'!$K$1:$K$4779,0),MATCH(X$2,'Data Annex'!$K$1:$BS$1,0)),"")</f>
        <v>1.8947603579010468E-2</v>
      </c>
      <c r="Y14"/>
    </row>
    <row r="15" spans="1:25" s="378" customFormat="1" ht="21" customHeight="1">
      <c r="A15" s="2">
        <v>4</v>
      </c>
      <c r="B15" s="1" t="s">
        <v>15</v>
      </c>
      <c r="C15"/>
      <c r="D15" s="204" t="s">
        <v>15</v>
      </c>
      <c r="E15" s="258">
        <f>IFERROR(INDEX('Data Annex'!$K$1:$BS$4779,MATCH(E$1&amp;"|"&amp;$B15,'Data Annex'!$K$1:$K$4779,0),MATCH(E$2,'Data Annex'!$K$1:$BS$1,0)),"")</f>
        <v>1.0904954897532073E-2</v>
      </c>
      <c r="F15" s="259">
        <f>IFERROR(INDEX('Data Annex'!$K$1:$BS$4779,MATCH(F$1&amp;"|"&amp;$B15,'Data Annex'!$K$1:$K$4779,0),MATCH(F$2,'Data Annex'!$K$1:$BS$1,0)),"")</f>
        <v>1.0847731964609182E-2</v>
      </c>
      <c r="G15" s="258">
        <f>IFERROR(INDEX('Data Annex'!$K$1:$BS$4779,MATCH(G$1&amp;"|"&amp;$B15,'Data Annex'!$K$1:$K$4779,0),MATCH(G$2,'Data Annex'!$K$1:$BS$1,0)),"")</f>
        <v>2.4023286682729114E-3</v>
      </c>
      <c r="H15" s="259">
        <f>IFERROR(INDEX('Data Annex'!$K$1:$BS$4779,MATCH(H$1&amp;"|"&amp;$B15,'Data Annex'!$K$1:$K$4779,0),MATCH(H$2,'Data Annex'!$K$1:$BS$1,0)),"")</f>
        <v>2.2332058426882367E-3</v>
      </c>
      <c r="I15" s="258">
        <f>IFERROR(INDEX('Data Annex'!$K$1:$BS$4779,MATCH(I$1&amp;"|"&amp;$B15,'Data Annex'!$K$1:$K$4779,0),MATCH(I$2,'Data Annex'!$K$1:$BS$1,0)),"")</f>
        <v>0.10207979725932852</v>
      </c>
      <c r="J15" s="259">
        <f>IFERROR(INDEX('Data Annex'!$K$1:$BS$4779,MATCH(J$1&amp;"|"&amp;$B15,'Data Annex'!$K$1:$K$4779,0),MATCH(J$2,'Data Annex'!$K$1:$BS$1,0)),"")</f>
        <v>0.10345101287773964</v>
      </c>
      <c r="K15" s="258">
        <f>IFERROR(INDEX('Data Annex'!$K$1:$BS$4779,MATCH(K$1&amp;"|"&amp;$B15,'Data Annex'!$K$1:$K$4779,0),MATCH(K$2,'Data Annex'!$K$1:$BS$1,0)),"")</f>
        <v>1.9612500884553141E-2</v>
      </c>
      <c r="L15" s="259">
        <f>IFERROR(INDEX('Data Annex'!$K$1:$BS$4779,MATCH(L$1&amp;"|"&amp;$B15,'Data Annex'!$K$1:$K$4779,0),MATCH(L$2,'Data Annex'!$K$1:$BS$1,0)),"")</f>
        <v>2.168101396839103E-2</v>
      </c>
      <c r="M15" s="258">
        <f>IFERROR(INDEX('Data Annex'!$K$1:$BS$4779,MATCH(M$1&amp;"|"&amp;$B15,'Data Annex'!$K$1:$K$4779,0),MATCH(M$2,'Data Annex'!$K$1:$BS$1,0)),"")</f>
        <v>8.1327660524680018E-3</v>
      </c>
      <c r="N15" s="259">
        <f>IFERROR(INDEX('Data Annex'!$K$1:$BS$4779,MATCH(N$1&amp;"|"&amp;$B15,'Data Annex'!$K$1:$K$4779,0),MATCH(N$2,'Data Annex'!$K$1:$BS$1,0)),"")</f>
        <v>6.7547742680994921E-3</v>
      </c>
      <c r="O15" s="258">
        <f>IFERROR(INDEX('Data Annex'!$K$1:$BS$4779,MATCH(O$1&amp;"|"&amp;$B15,'Data Annex'!$K$1:$K$4779,0),MATCH(O$2,'Data Annex'!$K$1:$BS$1,0)),"")</f>
        <v>8.8232215377205839E-2</v>
      </c>
      <c r="P15" s="259">
        <f>IFERROR(INDEX('Data Annex'!$K$1:$BS$4779,MATCH(P$1&amp;"|"&amp;$B15,'Data Annex'!$K$1:$K$4779,0),MATCH(P$2,'Data Annex'!$K$1:$BS$1,0)),"")</f>
        <v>8.6643117242648282E-2</v>
      </c>
      <c r="Q15" s="258">
        <f>IFERROR(INDEX('Data Annex'!$K$1:$BS$4779,MATCH(Q$1&amp;"|"&amp;$B15,'Data Annex'!$K$1:$K$4779,0),MATCH(Q$2,'Data Annex'!$K$1:$BS$1,0)),"")</f>
        <v>0.18611236217062269</v>
      </c>
      <c r="R15" s="259">
        <f>IFERROR(INDEX('Data Annex'!$K$1:$BS$4779,MATCH(R$1&amp;"|"&amp;$B15,'Data Annex'!$K$1:$K$4779,0),MATCH(R$2,'Data Annex'!$K$1:$BS$1,0)),"")</f>
        <v>0.1833809706698028</v>
      </c>
      <c r="S15" s="258">
        <f>IFERROR(INDEX('Data Annex'!$K$1:$BS$4779,MATCH(S$1&amp;"|"&amp;$B15,'Data Annex'!$K$1:$K$4779,0),MATCH(S$2,'Data Annex'!$K$1:$BS$1,0)),"")</f>
        <v>7.7697333358673695E-2</v>
      </c>
      <c r="T15" s="259">
        <f>IFERROR(INDEX('Data Annex'!$K$1:$BS$4779,MATCH(T$1&amp;"|"&amp;$B15,'Data Annex'!$K$1:$K$4779,0),MATCH(T$2,'Data Annex'!$K$1:$BS$1,0)),"")</f>
        <v>7.9303004335738989E-2</v>
      </c>
      <c r="U15" s="258">
        <f>IFERROR(INDEX('Data Annex'!$K$1:$BS$4779,MATCH(U$1&amp;"|"&amp;$B15,'Data Annex'!$K$1:$K$4779,0),MATCH(U$2,'Data Annex'!$K$1:$BS$1,0)),"")</f>
        <v>0.22649458440584153</v>
      </c>
      <c r="V15" s="259">
        <f>IFERROR(INDEX('Data Annex'!$K$1:$BS$4779,MATCH(V$1&amp;"|"&amp;$B15,'Data Annex'!$K$1:$K$4779,0),MATCH(V$2,'Data Annex'!$K$1:$BS$1,0)),"")</f>
        <v>0.22903517109624497</v>
      </c>
      <c r="W15" s="258">
        <f>IFERROR(INDEX('Data Annex'!$K$1:$BS$4779,MATCH(W$1&amp;"|"&amp;$B15,'Data Annex'!$K$1:$K$4779,0),MATCH(W$2,'Data Annex'!$K$1:$BS$1,0)),"")</f>
        <v>1.0973744348514914E-2</v>
      </c>
      <c r="X15" s="259">
        <f>IFERROR(INDEX('Data Annex'!$K$1:$BS$4779,MATCH(X$1&amp;"|"&amp;$B15,'Data Annex'!$K$1:$K$4779,0),MATCH(X$2,'Data Annex'!$K$1:$BS$1,0)),"")</f>
        <v>1.3755529650970336E-2</v>
      </c>
      <c r="Y15"/>
    </row>
    <row r="16" spans="1:25" s="382" customFormat="1" ht="21" customHeight="1">
      <c r="A16" s="7">
        <v>5</v>
      </c>
      <c r="B16" s="1" t="s">
        <v>91</v>
      </c>
      <c r="C16" s="7"/>
      <c r="D16" s="204" t="s">
        <v>91</v>
      </c>
      <c r="E16" s="190">
        <f>IFERROR(INDEX('Data Annex'!$K$1:$BS$4779,MATCH(E$1&amp;"|"&amp;$B16,'Data Annex'!$K$1:$K$4779,0),MATCH(E$2,'Data Annex'!$K$1:$BS$1,0)),"")</f>
        <v>4.371385489090733E-2</v>
      </c>
      <c r="F16" s="257">
        <f>IFERROR(INDEX('Data Annex'!$K$1:$BS$4779,MATCH(F$1&amp;"|"&amp;$B16,'Data Annex'!$K$1:$K$4779,0),MATCH(F$2,'Data Annex'!$K$1:$BS$1,0)),"")</f>
        <v>4.3809314624665981E-2</v>
      </c>
      <c r="G16" s="190">
        <f>IFERROR(INDEX('Data Annex'!$K$1:$BS$4779,MATCH(G$1&amp;"|"&amp;$B16,'Data Annex'!$K$1:$K$4779,0),MATCH(G$2,'Data Annex'!$K$1:$BS$1,0)),"")</f>
        <v>2.9350435596844828E-3</v>
      </c>
      <c r="H16" s="257">
        <f>IFERROR(INDEX('Data Annex'!$K$1:$BS$4779,MATCH(H$1&amp;"|"&amp;$B16,'Data Annex'!$K$1:$K$4779,0),MATCH(H$2,'Data Annex'!$K$1:$BS$1,0)),"")</f>
        <v>1.7303634121604173E-3</v>
      </c>
      <c r="I16" s="190">
        <f>IFERROR(INDEX('Data Annex'!$K$1:$BS$4779,MATCH(I$1&amp;"|"&amp;$B16,'Data Annex'!$K$1:$K$4779,0),MATCH(I$2,'Data Annex'!$K$1:$BS$1,0)),"")</f>
        <v>0.21263030157348281</v>
      </c>
      <c r="J16" s="257">
        <f>IFERROR(INDEX('Data Annex'!$K$1:$BS$4779,MATCH(J$1&amp;"|"&amp;$B16,'Data Annex'!$K$1:$K$4779,0),MATCH(J$2,'Data Annex'!$K$1:$BS$1,0)),"")</f>
        <v>0.20612008499904264</v>
      </c>
      <c r="K16" s="190">
        <f>IFERROR(INDEX('Data Annex'!$K$1:$BS$4779,MATCH(K$1&amp;"|"&amp;$B16,'Data Annex'!$K$1:$K$4779,0),MATCH(K$2,'Data Annex'!$K$1:$BS$1,0)),"")</f>
        <v>4.6383408217826542E-2</v>
      </c>
      <c r="L16" s="257">
        <f>IFERROR(INDEX('Data Annex'!$K$1:$BS$4779,MATCH(L$1&amp;"|"&amp;$B16,'Data Annex'!$K$1:$K$4779,0),MATCH(L$2,'Data Annex'!$K$1:$BS$1,0)),"")</f>
        <v>5.0267813211506446E-2</v>
      </c>
      <c r="M16" s="190">
        <f>IFERROR(INDEX('Data Annex'!$K$1:$BS$4779,MATCH(M$1&amp;"|"&amp;$B16,'Data Annex'!$K$1:$K$4779,0),MATCH(M$2,'Data Annex'!$K$1:$BS$1,0)),"")</f>
        <v>1.2851932757674487E-2</v>
      </c>
      <c r="N16" s="257">
        <f>IFERROR(INDEX('Data Annex'!$K$1:$BS$4779,MATCH(N$1&amp;"|"&amp;$B16,'Data Annex'!$K$1:$K$4779,0),MATCH(N$2,'Data Annex'!$K$1:$BS$1,0)),"")</f>
        <v>1.244572128871084E-2</v>
      </c>
      <c r="O16" s="190">
        <f>IFERROR(INDEX('Data Annex'!$K$1:$BS$4779,MATCH(O$1&amp;"|"&amp;$B16,'Data Annex'!$K$1:$K$4779,0),MATCH(O$2,'Data Annex'!$K$1:$BS$1,0)),"")</f>
        <v>5.0124784599968976E-2</v>
      </c>
      <c r="P16" s="257">
        <f>IFERROR(INDEX('Data Annex'!$K$1:$BS$4779,MATCH(P$1&amp;"|"&amp;$B16,'Data Annex'!$K$1:$K$4779,0),MATCH(P$2,'Data Annex'!$K$1:$BS$1,0)),"")</f>
        <v>4.6564650943718477E-2</v>
      </c>
      <c r="Q16" s="190">
        <f>IFERROR(INDEX('Data Annex'!$K$1:$BS$4779,MATCH(Q$1&amp;"|"&amp;$B16,'Data Annex'!$K$1:$K$4779,0),MATCH(Q$2,'Data Annex'!$K$1:$BS$1,0)),"")</f>
        <v>0.18825848900619616</v>
      </c>
      <c r="R16" s="257">
        <f>IFERROR(INDEX('Data Annex'!$K$1:$BS$4779,MATCH(R$1&amp;"|"&amp;$B16,'Data Annex'!$K$1:$K$4779,0),MATCH(R$2,'Data Annex'!$K$1:$BS$1,0)),"")</f>
        <v>0.17878440393638659</v>
      </c>
      <c r="S16" s="190">
        <f>IFERROR(INDEX('Data Annex'!$K$1:$BS$4779,MATCH(S$1&amp;"|"&amp;$B16,'Data Annex'!$K$1:$K$4779,0),MATCH(S$2,'Data Annex'!$K$1:$BS$1,0)),"")</f>
        <v>5.8528711260968723E-2</v>
      </c>
      <c r="T16" s="257">
        <f>IFERROR(INDEX('Data Annex'!$K$1:$BS$4779,MATCH(T$1&amp;"|"&amp;$B16,'Data Annex'!$K$1:$K$4779,0),MATCH(T$2,'Data Annex'!$K$1:$BS$1,0)),"")</f>
        <v>5.714534003368326E-2</v>
      </c>
      <c r="U16" s="190">
        <f>IFERROR(INDEX('Data Annex'!$K$1:$BS$4779,MATCH(U$1&amp;"|"&amp;$B16,'Data Annex'!$K$1:$K$4779,0),MATCH(U$2,'Data Annex'!$K$1:$BS$1,0)),"")</f>
        <v>1.2994412337221576E-2</v>
      </c>
      <c r="V16" s="257">
        <f>IFERROR(INDEX('Data Annex'!$K$1:$BS$4779,MATCH(V$1&amp;"|"&amp;$B16,'Data Annex'!$K$1:$K$4779,0),MATCH(V$2,'Data Annex'!$K$1:$BS$1,0)),"")</f>
        <v>1.33050519093285E-2</v>
      </c>
      <c r="W16" s="190">
        <f>IFERROR(INDEX('Data Annex'!$K$1:$BS$4779,MATCH(W$1&amp;"|"&amp;$B16,'Data Annex'!$K$1:$K$4779,0),MATCH(W$2,'Data Annex'!$K$1:$BS$1,0)),"")</f>
        <v>2.0885191452098672E-2</v>
      </c>
      <c r="X16" s="257">
        <f>IFERROR(INDEX('Data Annex'!$K$1:$BS$4779,MATCH(X$1&amp;"|"&amp;$B16,'Data Annex'!$K$1:$K$4779,0),MATCH(X$2,'Data Annex'!$K$1:$BS$1,0)),"")</f>
        <v>1.8856462751272614E-2</v>
      </c>
      <c r="Y16" s="6"/>
    </row>
    <row r="17" spans="1:16384" s="378" customFormat="1" ht="21" customHeight="1">
      <c r="A17" s="2">
        <v>6</v>
      </c>
      <c r="B17" s="1" t="s">
        <v>16</v>
      </c>
      <c r="C17"/>
      <c r="D17" s="204" t="s">
        <v>16</v>
      </c>
      <c r="E17" s="258">
        <f>IFERROR(INDEX('Data Annex'!$K$1:$BS$4779,MATCH(E$1&amp;"|"&amp;$B17,'Data Annex'!$K$1:$K$4779,0),MATCH(E$2,'Data Annex'!$K$1:$BS$1,0)),"")</f>
        <v>5.780223638288895E-3</v>
      </c>
      <c r="F17" s="259">
        <f>IFERROR(INDEX('Data Annex'!$K$1:$BS$4779,MATCH(F$1&amp;"|"&amp;$B17,'Data Annex'!$K$1:$K$4779,0),MATCH(F$2,'Data Annex'!$K$1:$BS$1,0)),"")</f>
        <v>5.7502537554254196E-3</v>
      </c>
      <c r="G17" s="258">
        <f>IFERROR(INDEX('Data Annex'!$K$1:$BS$4779,MATCH(G$1&amp;"|"&amp;$B17,'Data Annex'!$K$1:$K$4779,0),MATCH(G$2,'Data Annex'!$K$1:$BS$1,0)),"")</f>
        <v>7.5935971005267697E-3</v>
      </c>
      <c r="H17" s="259">
        <f>IFERROR(INDEX('Data Annex'!$K$1:$BS$4779,MATCH(H$1&amp;"|"&amp;$B17,'Data Annex'!$K$1:$K$4779,0),MATCH(H$2,'Data Annex'!$K$1:$BS$1,0)),"")</f>
        <v>6.5630964379359185E-3</v>
      </c>
      <c r="I17" s="258">
        <f>IFERROR(INDEX('Data Annex'!$K$1:$BS$4779,MATCH(I$1&amp;"|"&amp;$B17,'Data Annex'!$K$1:$K$4779,0),MATCH(I$2,'Data Annex'!$K$1:$BS$1,0)),"")</f>
        <v>0.1253346534882688</v>
      </c>
      <c r="J17" s="259">
        <f>IFERROR(INDEX('Data Annex'!$K$1:$BS$4779,MATCH(J$1&amp;"|"&amp;$B17,'Data Annex'!$K$1:$K$4779,0),MATCH(J$2,'Data Annex'!$K$1:$BS$1,0)),"")</f>
        <v>0.1256454392140417</v>
      </c>
      <c r="K17" s="258">
        <f>IFERROR(INDEX('Data Annex'!$K$1:$BS$4779,MATCH(K$1&amp;"|"&amp;$B17,'Data Annex'!$K$1:$K$4779,0),MATCH(K$2,'Data Annex'!$K$1:$BS$1,0)),"")</f>
        <v>8.4441772503473039E-2</v>
      </c>
      <c r="L17" s="259">
        <f>IFERROR(INDEX('Data Annex'!$K$1:$BS$4779,MATCH(L$1&amp;"|"&amp;$B17,'Data Annex'!$K$1:$K$4779,0),MATCH(L$2,'Data Annex'!$K$1:$BS$1,0)),"")</f>
        <v>8.5081866390075866E-2</v>
      </c>
      <c r="M17" s="258">
        <f>IFERROR(INDEX('Data Annex'!$K$1:$BS$4779,MATCH(M$1&amp;"|"&amp;$B17,'Data Annex'!$K$1:$K$4779,0),MATCH(M$2,'Data Annex'!$K$1:$BS$1,0)),"")</f>
        <v>1.9307174318579073E-2</v>
      </c>
      <c r="N17" s="259">
        <f>IFERROR(INDEX('Data Annex'!$K$1:$BS$4779,MATCH(N$1&amp;"|"&amp;$B17,'Data Annex'!$K$1:$K$4779,0),MATCH(N$2,'Data Annex'!$K$1:$BS$1,0)),"")</f>
        <v>2.0927103218352169E-2</v>
      </c>
      <c r="O17" s="258">
        <f>IFERROR(INDEX('Data Annex'!$K$1:$BS$4779,MATCH(O$1&amp;"|"&amp;$B17,'Data Annex'!$K$1:$K$4779,0),MATCH(O$2,'Data Annex'!$K$1:$BS$1,0)),"")</f>
        <v>2.1923035102944279E-2</v>
      </c>
      <c r="P17" s="259">
        <f>IFERROR(INDEX('Data Annex'!$K$1:$BS$4779,MATCH(P$1&amp;"|"&amp;$B17,'Data Annex'!$K$1:$K$4779,0),MATCH(P$2,'Data Annex'!$K$1:$BS$1,0)),"")</f>
        <v>2.2094371039702135E-2</v>
      </c>
      <c r="Q17" s="258">
        <f>IFERROR(INDEX('Data Annex'!$K$1:$BS$4779,MATCH(Q$1&amp;"|"&amp;$B17,'Data Annex'!$K$1:$K$4779,0),MATCH(Q$2,'Data Annex'!$K$1:$BS$1,0)),"")</f>
        <v>8.3123337399987077E-2</v>
      </c>
      <c r="R17" s="259">
        <f>IFERROR(INDEX('Data Annex'!$K$1:$BS$4779,MATCH(R$1&amp;"|"&amp;$B17,'Data Annex'!$K$1:$K$4779,0),MATCH(R$2,'Data Annex'!$K$1:$BS$1,0)),"")</f>
        <v>8.1949416991884419E-2</v>
      </c>
      <c r="S17" s="258">
        <f>IFERROR(INDEX('Data Annex'!$K$1:$BS$4779,MATCH(S$1&amp;"|"&amp;$B17,'Data Annex'!$K$1:$K$4779,0),MATCH(S$2,'Data Annex'!$K$1:$BS$1,0)),"")</f>
        <v>4.0674590593428275E-2</v>
      </c>
      <c r="T17" s="259">
        <f>IFERROR(INDEX('Data Annex'!$K$1:$BS$4779,MATCH(T$1&amp;"|"&amp;$B17,'Data Annex'!$K$1:$K$4779,0),MATCH(T$2,'Data Annex'!$K$1:$BS$1,0)),"")</f>
        <v>4.0449809944523393E-2</v>
      </c>
      <c r="U17" s="258">
        <f>IFERROR(INDEX('Data Annex'!$K$1:$BS$4779,MATCH(U$1&amp;"|"&amp;$B17,'Data Annex'!$K$1:$K$4779,0),MATCH(U$2,'Data Annex'!$K$1:$BS$1,0)),"")</f>
        <v>8.2261514083957765E-3</v>
      </c>
      <c r="V17" s="259">
        <f>IFERROR(INDEX('Data Annex'!$K$1:$BS$4779,MATCH(V$1&amp;"|"&amp;$B17,'Data Annex'!$K$1:$K$4779,0),MATCH(V$2,'Data Annex'!$K$1:$BS$1,0)),"")</f>
        <v>8.2139209123562613E-3</v>
      </c>
      <c r="W17" s="258">
        <f>IFERROR(INDEX('Data Annex'!$K$1:$BS$4779,MATCH(W$1&amp;"|"&amp;$B17,'Data Annex'!$K$1:$K$4779,0),MATCH(W$2,'Data Annex'!$K$1:$BS$1,0)),"")</f>
        <v>2.9314543680006539E-2</v>
      </c>
      <c r="X17" s="259">
        <f>IFERROR(INDEX('Data Annex'!$K$1:$BS$4779,MATCH(X$1&amp;"|"&amp;$B17,'Data Annex'!$K$1:$K$4779,0),MATCH(X$2,'Data Annex'!$K$1:$BS$1,0)),"")</f>
        <v>2.8504434117132455E-2</v>
      </c>
      <c r="Y17"/>
    </row>
    <row r="18" spans="1:16384" s="383" customFormat="1" ht="21" customHeight="1">
      <c r="A18" s="10">
        <v>7</v>
      </c>
      <c r="B18" s="1" t="s">
        <v>17</v>
      </c>
      <c r="C18" s="10"/>
      <c r="D18" s="204" t="s">
        <v>17</v>
      </c>
      <c r="E18" s="190">
        <f>IFERROR(INDEX('Data Annex'!$K$1:$BS$4779,MATCH(E$1&amp;"|"&amp;$B18,'Data Annex'!$K$1:$K$4779,0),MATCH(E$2,'Data Annex'!$K$1:$BS$1,0)),"")</f>
        <v>2.7979275850699818E-2</v>
      </c>
      <c r="F18" s="257">
        <f>IFERROR(INDEX('Data Annex'!$K$1:$BS$4779,MATCH(F$1&amp;"|"&amp;$B18,'Data Annex'!$K$1:$K$4779,0),MATCH(F$2,'Data Annex'!$K$1:$BS$1,0)),"")</f>
        <v>2.8691456455195857E-2</v>
      </c>
      <c r="G18" s="190">
        <f>IFERROR(INDEX('Data Annex'!$K$1:$BS$4779,MATCH(G$1&amp;"|"&amp;$B18,'Data Annex'!$K$1:$K$4779,0),MATCH(G$2,'Data Annex'!$K$1:$BS$1,0)),"")</f>
        <v>2.0731407638251054E-3</v>
      </c>
      <c r="H18" s="257">
        <f>IFERROR(INDEX('Data Annex'!$K$1:$BS$4779,MATCH(H$1&amp;"|"&amp;$B18,'Data Annex'!$K$1:$K$4779,0),MATCH(H$2,'Data Annex'!$K$1:$BS$1,0)),"")</f>
        <v>1.5462601353690359E-3</v>
      </c>
      <c r="I18" s="190">
        <f>IFERROR(INDEX('Data Annex'!$K$1:$BS$4779,MATCH(I$1&amp;"|"&amp;$B18,'Data Annex'!$K$1:$K$4779,0),MATCH(I$2,'Data Annex'!$K$1:$BS$1,0)),"")</f>
        <v>8.7782306870027221E-2</v>
      </c>
      <c r="J18" s="257">
        <f>IFERROR(INDEX('Data Annex'!$K$1:$BS$4779,MATCH(J$1&amp;"|"&amp;$B18,'Data Annex'!$K$1:$K$4779,0),MATCH(J$2,'Data Annex'!$K$1:$BS$1,0)),"")</f>
        <v>8.5381107734278483E-2</v>
      </c>
      <c r="K18" s="190">
        <f>IFERROR(INDEX('Data Annex'!$K$1:$BS$4779,MATCH(K$1&amp;"|"&amp;$B18,'Data Annex'!$K$1:$K$4779,0),MATCH(K$2,'Data Annex'!$K$1:$BS$1,0)),"")</f>
        <v>3.2232877464188715E-2</v>
      </c>
      <c r="L18" s="257">
        <f>IFERROR(INDEX('Data Annex'!$K$1:$BS$4779,MATCH(L$1&amp;"|"&amp;$B18,'Data Annex'!$K$1:$K$4779,0),MATCH(L$2,'Data Annex'!$K$1:$BS$1,0)),"")</f>
        <v>3.2231936227632124E-2</v>
      </c>
      <c r="M18" s="190">
        <f>IFERROR(INDEX('Data Annex'!$K$1:$BS$4779,MATCH(M$1&amp;"|"&amp;$B18,'Data Annex'!$K$1:$K$4779,0),MATCH(M$2,'Data Annex'!$K$1:$BS$1,0)),"")</f>
        <v>4.5068071611433528E-3</v>
      </c>
      <c r="N18" s="257">
        <f>IFERROR(INDEX('Data Annex'!$K$1:$BS$4779,MATCH(N$1&amp;"|"&amp;$B18,'Data Annex'!$K$1:$K$4779,0),MATCH(N$2,'Data Annex'!$K$1:$BS$1,0)),"")</f>
        <v>4.5880758986840279E-3</v>
      </c>
      <c r="O18" s="190">
        <f>IFERROR(INDEX('Data Annex'!$K$1:$BS$4779,MATCH(O$1&amp;"|"&amp;$B18,'Data Annex'!$K$1:$K$4779,0),MATCH(O$2,'Data Annex'!$K$1:$BS$1,0)),"")</f>
        <v>2.8544974036720055E-2</v>
      </c>
      <c r="P18" s="257">
        <f>IFERROR(INDEX('Data Annex'!$K$1:$BS$4779,MATCH(P$1&amp;"|"&amp;$B18,'Data Annex'!$K$1:$K$4779,0),MATCH(P$2,'Data Annex'!$K$1:$BS$1,0)),"")</f>
        <v>2.8071673514875609E-2</v>
      </c>
      <c r="Q18" s="190">
        <f>IFERROR(INDEX('Data Annex'!$K$1:$BS$4779,MATCH(Q$1&amp;"|"&amp;$B18,'Data Annex'!$K$1:$K$4779,0),MATCH(Q$2,'Data Annex'!$K$1:$BS$1,0)),"")</f>
        <v>6.6070856142963069E-2</v>
      </c>
      <c r="R18" s="257">
        <f>IFERROR(INDEX('Data Annex'!$K$1:$BS$4779,MATCH(R$1&amp;"|"&amp;$B18,'Data Annex'!$K$1:$K$4779,0),MATCH(R$2,'Data Annex'!$K$1:$BS$1,0)),"")</f>
        <v>6.1743920023284195E-2</v>
      </c>
      <c r="S18" s="190">
        <f>IFERROR(INDEX('Data Annex'!$K$1:$BS$4779,MATCH(S$1&amp;"|"&amp;$B18,'Data Annex'!$K$1:$K$4779,0),MATCH(S$2,'Data Annex'!$K$1:$BS$1,0)),"")</f>
        <v>3.1559408652274697E-2</v>
      </c>
      <c r="T18" s="257">
        <f>IFERROR(INDEX('Data Annex'!$K$1:$BS$4779,MATCH(T$1&amp;"|"&amp;$B18,'Data Annex'!$K$1:$K$4779,0),MATCH(T$2,'Data Annex'!$K$1:$BS$1,0)),"")</f>
        <v>3.1937846713763492E-2</v>
      </c>
      <c r="U18" s="190">
        <f>IFERROR(INDEX('Data Annex'!$K$1:$BS$4779,MATCH(U$1&amp;"|"&amp;$B18,'Data Annex'!$K$1:$K$4779,0),MATCH(U$2,'Data Annex'!$K$1:$BS$1,0)),"")</f>
        <v>7.5412386242603201E-3</v>
      </c>
      <c r="V18" s="257">
        <f>IFERROR(INDEX('Data Annex'!$K$1:$BS$4779,MATCH(V$1&amp;"|"&amp;$B18,'Data Annex'!$K$1:$K$4779,0),MATCH(V$2,'Data Annex'!$K$1:$BS$1,0)),"")</f>
        <v>7.6968101349433084E-3</v>
      </c>
      <c r="W18" s="190">
        <f>IFERROR(INDEX('Data Annex'!$K$1:$BS$4779,MATCH(W$1&amp;"|"&amp;$B18,'Data Annex'!$K$1:$K$4779,0),MATCH(W$2,'Data Annex'!$K$1:$BS$1,0)),"")</f>
        <v>2.377346604399028E-2</v>
      </c>
      <c r="X18" s="257">
        <f>IFERROR(INDEX('Data Annex'!$K$1:$BS$4779,MATCH(X$1&amp;"|"&amp;$B18,'Data Annex'!$K$1:$K$4779,0),MATCH(X$2,'Data Annex'!$K$1:$BS$1,0)),"")</f>
        <v>2.4877171899336227E-2</v>
      </c>
      <c r="Y18" s="3"/>
    </row>
    <row r="19" spans="1:16384" s="383" customFormat="1" ht="21" customHeight="1">
      <c r="A19" s="10">
        <v>8</v>
      </c>
      <c r="B19" s="1" t="s">
        <v>97</v>
      </c>
      <c r="C19" s="10"/>
      <c r="D19" s="204" t="s">
        <v>97</v>
      </c>
      <c r="E19" s="258">
        <f>IFERROR(INDEX('Data Annex'!$K$1:$BS$4779,MATCH(E$1&amp;"|"&amp;$B19,'Data Annex'!$K$1:$K$4779,0),MATCH(E$2,'Data Annex'!$K$1:$BS$1,0)),"")</f>
        <v>8.6050972076879229E-2</v>
      </c>
      <c r="F19" s="259">
        <f>IFERROR(INDEX('Data Annex'!$K$1:$BS$4779,MATCH(F$1&amp;"|"&amp;$B19,'Data Annex'!$K$1:$K$4779,0),MATCH(F$2,'Data Annex'!$K$1:$BS$1,0)),"")</f>
        <v>8.8442104929494864E-2</v>
      </c>
      <c r="G19" s="258">
        <f>IFERROR(INDEX('Data Annex'!$K$1:$BS$4779,MATCH(G$1&amp;"|"&amp;$B19,'Data Annex'!$K$1:$K$4779,0),MATCH(G$2,'Data Annex'!$K$1:$BS$1,0)),"")</f>
        <v>2.5563065595398493E-3</v>
      </c>
      <c r="H19" s="259">
        <f>IFERROR(INDEX('Data Annex'!$K$1:$BS$4779,MATCH(H$1&amp;"|"&amp;$B19,'Data Annex'!$K$1:$K$4779,0),MATCH(H$2,'Data Annex'!$K$1:$BS$1,0)),"")</f>
        <v>2.4624521741645638E-3</v>
      </c>
      <c r="I19" s="258">
        <f>IFERROR(INDEX('Data Annex'!$K$1:$BS$4779,MATCH(I$1&amp;"|"&amp;$B19,'Data Annex'!$K$1:$K$4779,0),MATCH(I$2,'Data Annex'!$K$1:$BS$1,0)),"")</f>
        <v>0.11227361098814684</v>
      </c>
      <c r="J19" s="259">
        <f>IFERROR(INDEX('Data Annex'!$K$1:$BS$4779,MATCH(J$1&amp;"|"&amp;$B19,'Data Annex'!$K$1:$K$4779,0),MATCH(J$2,'Data Annex'!$K$1:$BS$1,0)),"")</f>
        <v>0.11148200481242632</v>
      </c>
      <c r="K19" s="258">
        <f>IFERROR(INDEX('Data Annex'!$K$1:$BS$4779,MATCH(K$1&amp;"|"&amp;$B19,'Data Annex'!$K$1:$K$4779,0),MATCH(K$2,'Data Annex'!$K$1:$BS$1,0)),"")</f>
        <v>7.7313338165746953E-2</v>
      </c>
      <c r="L19" s="259">
        <f>IFERROR(INDEX('Data Annex'!$K$1:$BS$4779,MATCH(L$1&amp;"|"&amp;$B19,'Data Annex'!$K$1:$K$4779,0),MATCH(L$2,'Data Annex'!$K$1:$BS$1,0)),"")</f>
        <v>7.3214763041072758E-2</v>
      </c>
      <c r="M19" s="258">
        <f>IFERROR(INDEX('Data Annex'!$K$1:$BS$4779,MATCH(M$1&amp;"|"&amp;$B19,'Data Annex'!$K$1:$K$4779,0),MATCH(M$2,'Data Annex'!$K$1:$BS$1,0)),"")</f>
        <v>1.3601745453011935E-2</v>
      </c>
      <c r="N19" s="259">
        <f>IFERROR(INDEX('Data Annex'!$K$1:$BS$4779,MATCH(N$1&amp;"|"&amp;$B19,'Data Annex'!$K$1:$K$4779,0),MATCH(N$2,'Data Annex'!$K$1:$BS$1,0)),"")</f>
        <v>1.2607984888367452E-2</v>
      </c>
      <c r="O19" s="258">
        <f>IFERROR(INDEX('Data Annex'!$K$1:$BS$4779,MATCH(O$1&amp;"|"&amp;$B19,'Data Annex'!$K$1:$K$4779,0),MATCH(O$2,'Data Annex'!$K$1:$BS$1,0)),"")</f>
        <v>4.1940986067865463E-2</v>
      </c>
      <c r="P19" s="259">
        <f>IFERROR(INDEX('Data Annex'!$K$1:$BS$4779,MATCH(P$1&amp;"|"&amp;$B19,'Data Annex'!$K$1:$K$4779,0),MATCH(P$2,'Data Annex'!$K$1:$BS$1,0)),"")</f>
        <v>4.1363135409900609E-2</v>
      </c>
      <c r="Q19" s="258">
        <f>IFERROR(INDEX('Data Annex'!$K$1:$BS$4779,MATCH(Q$1&amp;"|"&amp;$B19,'Data Annex'!$K$1:$K$4779,0),MATCH(Q$2,'Data Annex'!$K$1:$BS$1,0)),"")</f>
        <v>0.13659754996689591</v>
      </c>
      <c r="R19" s="259">
        <f>IFERROR(INDEX('Data Annex'!$K$1:$BS$4779,MATCH(R$1&amp;"|"&amp;$B19,'Data Annex'!$K$1:$K$4779,0),MATCH(R$2,'Data Annex'!$K$1:$BS$1,0)),"")</f>
        <v>0.13381960095130005</v>
      </c>
      <c r="S19" s="258">
        <f>IFERROR(INDEX('Data Annex'!$K$1:$BS$4779,MATCH(S$1&amp;"|"&amp;$B19,'Data Annex'!$K$1:$K$4779,0),MATCH(S$2,'Data Annex'!$K$1:$BS$1,0)),"")</f>
        <v>6.6706140332814801E-2</v>
      </c>
      <c r="T19" s="259">
        <f>IFERROR(INDEX('Data Annex'!$K$1:$BS$4779,MATCH(T$1&amp;"|"&amp;$B19,'Data Annex'!$K$1:$K$4779,0),MATCH(T$2,'Data Annex'!$K$1:$BS$1,0)),"")</f>
        <v>6.872406326083709E-2</v>
      </c>
      <c r="U19" s="258">
        <f>IFERROR(INDEX('Data Annex'!$K$1:$BS$4779,MATCH(U$1&amp;"|"&amp;$B19,'Data Annex'!$K$1:$K$4779,0),MATCH(U$2,'Data Annex'!$K$1:$BS$1,0)),"")</f>
        <v>1.364706140749951E-2</v>
      </c>
      <c r="V19" s="259">
        <f>IFERROR(INDEX('Data Annex'!$K$1:$BS$4779,MATCH(V$1&amp;"|"&amp;$B19,'Data Annex'!$K$1:$K$4779,0),MATCH(V$2,'Data Annex'!$K$1:$BS$1,0)),"")</f>
        <v>1.4082502368151992E-2</v>
      </c>
      <c r="W19" s="258">
        <f>IFERROR(INDEX('Data Annex'!$K$1:$BS$4779,MATCH(W$1&amp;"|"&amp;$B19,'Data Annex'!$K$1:$K$4779,0),MATCH(W$2,'Data Annex'!$K$1:$BS$1,0)),"")</f>
        <v>7.6646267577543453E-3</v>
      </c>
      <c r="X19" s="259">
        <f>IFERROR(INDEX('Data Annex'!$K$1:$BS$4779,MATCH(X$1&amp;"|"&amp;$B19,'Data Annex'!$K$1:$K$4779,0),MATCH(X$2,'Data Annex'!$K$1:$BS$1,0)),"")</f>
        <v>8.3034473449305913E-3</v>
      </c>
      <c r="Y19" s="3"/>
    </row>
    <row r="20" spans="1:16384" s="383" customFormat="1" ht="21" customHeight="1">
      <c r="A20" s="10">
        <v>9</v>
      </c>
      <c r="B20" s="1" t="s">
        <v>18</v>
      </c>
      <c r="C20" s="10"/>
      <c r="D20" s="204" t="s">
        <v>18</v>
      </c>
      <c r="E20" s="190">
        <f>IFERROR(INDEX('Data Annex'!$K$1:$BS$4779,MATCH(E$1&amp;"|"&amp;$B20,'Data Annex'!$K$1:$K$4779,0),MATCH(E$2,'Data Annex'!$K$1:$BS$1,0)),"")</f>
        <v>2.6348151337409576E-2</v>
      </c>
      <c r="F20" s="257">
        <f>IFERROR(INDEX('Data Annex'!$K$1:$BS$4779,MATCH(F$1&amp;"|"&amp;$B20,'Data Annex'!$K$1:$K$4779,0),MATCH(F$2,'Data Annex'!$K$1:$BS$1,0)),"")</f>
        <v>2.6249756564385489E-2</v>
      </c>
      <c r="G20" s="190">
        <f>IFERROR(INDEX('Data Annex'!$K$1:$BS$4779,MATCH(G$1&amp;"|"&amp;$B20,'Data Annex'!$K$1:$K$4779,0),MATCH(G$2,'Data Annex'!$K$1:$BS$1,0)),"")</f>
        <v>2.0046857418331641E-2</v>
      </c>
      <c r="H20" s="257">
        <f>IFERROR(INDEX('Data Annex'!$K$1:$BS$4779,MATCH(H$1&amp;"|"&amp;$B20,'Data Annex'!$K$1:$K$4779,0),MATCH(H$2,'Data Annex'!$K$1:$BS$1,0)),"")</f>
        <v>2.0289529072224609E-2</v>
      </c>
      <c r="I20" s="190">
        <f>IFERROR(INDEX('Data Annex'!$K$1:$BS$4779,MATCH(I$1&amp;"|"&amp;$B20,'Data Annex'!$K$1:$K$4779,0),MATCH(I$2,'Data Annex'!$K$1:$BS$1,0)),"")</f>
        <v>0.18872171074201505</v>
      </c>
      <c r="J20" s="257">
        <f>IFERROR(INDEX('Data Annex'!$K$1:$BS$4779,MATCH(J$1&amp;"|"&amp;$B20,'Data Annex'!$K$1:$K$4779,0),MATCH(J$2,'Data Annex'!$K$1:$BS$1,0)),"")</f>
        <v>0.18648535880283323</v>
      </c>
      <c r="K20" s="190">
        <f>IFERROR(INDEX('Data Annex'!$K$1:$BS$4779,MATCH(K$1&amp;"|"&amp;$B20,'Data Annex'!$K$1:$K$4779,0),MATCH(K$2,'Data Annex'!$K$1:$BS$1,0)),"")</f>
        <v>6.3732415965346428E-2</v>
      </c>
      <c r="L20" s="257">
        <f>IFERROR(INDEX('Data Annex'!$K$1:$BS$4779,MATCH(L$1&amp;"|"&amp;$B20,'Data Annex'!$K$1:$K$4779,0),MATCH(L$2,'Data Annex'!$K$1:$BS$1,0)),"")</f>
        <v>6.3192224294090757E-2</v>
      </c>
      <c r="M20" s="190">
        <f>IFERROR(INDEX('Data Annex'!$K$1:$BS$4779,MATCH(M$1&amp;"|"&amp;$B20,'Data Annex'!$K$1:$K$4779,0),MATCH(M$2,'Data Annex'!$K$1:$BS$1,0)),"")</f>
        <v>7.1459524276631702E-3</v>
      </c>
      <c r="N20" s="257">
        <f>IFERROR(INDEX('Data Annex'!$K$1:$BS$4779,MATCH(N$1&amp;"|"&amp;$B20,'Data Annex'!$K$1:$K$4779,0),MATCH(N$2,'Data Annex'!$K$1:$BS$1,0)),"")</f>
        <v>6.8874916304606099E-3</v>
      </c>
      <c r="O20" s="190">
        <f>IFERROR(INDEX('Data Annex'!$K$1:$BS$4779,MATCH(O$1&amp;"|"&amp;$B20,'Data Annex'!$K$1:$K$4779,0),MATCH(O$2,'Data Annex'!$K$1:$BS$1,0)),"")</f>
        <v>6.3407646003835388E-2</v>
      </c>
      <c r="P20" s="257">
        <f>IFERROR(INDEX('Data Annex'!$K$1:$BS$4779,MATCH(P$1&amp;"|"&amp;$B20,'Data Annex'!$K$1:$K$4779,0),MATCH(P$2,'Data Annex'!$K$1:$BS$1,0)),"")</f>
        <v>6.1992284263635913E-2</v>
      </c>
      <c r="Q20" s="190">
        <f>IFERROR(INDEX('Data Annex'!$K$1:$BS$4779,MATCH(Q$1&amp;"|"&amp;$B20,'Data Annex'!$K$1:$K$4779,0),MATCH(Q$2,'Data Annex'!$K$1:$BS$1,0)),"")</f>
        <v>0.18957880007042979</v>
      </c>
      <c r="R20" s="257">
        <f>IFERROR(INDEX('Data Annex'!$K$1:$BS$4779,MATCH(R$1&amp;"|"&amp;$B20,'Data Annex'!$K$1:$K$4779,0),MATCH(R$2,'Data Annex'!$K$1:$BS$1,0)),"")</f>
        <v>0.19206988710065653</v>
      </c>
      <c r="S20" s="190">
        <f>IFERROR(INDEX('Data Annex'!$K$1:$BS$4779,MATCH(S$1&amp;"|"&amp;$B20,'Data Annex'!$K$1:$K$4779,0),MATCH(S$2,'Data Annex'!$K$1:$BS$1,0)),"")</f>
        <v>6.1391498376590199E-2</v>
      </c>
      <c r="T20" s="257">
        <f>IFERROR(INDEX('Data Annex'!$K$1:$BS$4779,MATCH(T$1&amp;"|"&amp;$B20,'Data Annex'!$K$1:$K$4779,0),MATCH(T$2,'Data Annex'!$K$1:$BS$1,0)),"")</f>
        <v>6.1235783497316787E-2</v>
      </c>
      <c r="U20" s="190">
        <f>IFERROR(INDEX('Data Annex'!$K$1:$BS$4779,MATCH(U$1&amp;"|"&amp;$B20,'Data Annex'!$K$1:$K$4779,0),MATCH(U$2,'Data Annex'!$K$1:$BS$1,0)),"")</f>
        <v>4.5999875850963712E-2</v>
      </c>
      <c r="V20" s="257">
        <f>IFERROR(INDEX('Data Annex'!$K$1:$BS$4779,MATCH(V$1&amp;"|"&amp;$B20,'Data Annex'!$K$1:$K$4779,0),MATCH(V$2,'Data Annex'!$K$1:$BS$1,0)),"")</f>
        <v>4.5549914121651991E-2</v>
      </c>
      <c r="W20" s="190">
        <f>IFERROR(INDEX('Data Annex'!$K$1:$BS$4779,MATCH(W$1&amp;"|"&amp;$B20,'Data Annex'!$K$1:$K$4779,0),MATCH(W$2,'Data Annex'!$K$1:$BS$1,0)),"")</f>
        <v>3.8498880793370355E-2</v>
      </c>
      <c r="X20" s="257">
        <f>IFERROR(INDEX('Data Annex'!$K$1:$BS$4779,MATCH(X$1&amp;"|"&amp;$B20,'Data Annex'!$K$1:$K$4779,0),MATCH(X$2,'Data Annex'!$K$1:$BS$1,0)),"")</f>
        <v>4.1597101677376666E-2</v>
      </c>
      <c r="Y20" s="3"/>
    </row>
    <row r="21" spans="1:16384" s="383" customFormat="1" ht="21" customHeight="1">
      <c r="A21" s="2">
        <v>10</v>
      </c>
      <c r="B21" s="4" t="s">
        <v>19</v>
      </c>
      <c r="C21" s="10"/>
      <c r="D21" s="204" t="s">
        <v>19</v>
      </c>
      <c r="E21" s="258">
        <f>IFERROR(INDEX('Data Annex'!$K$1:$BS$4779,MATCH(E$1&amp;"|"&amp;$B21,'Data Annex'!$K$1:$K$4779,0),MATCH(E$2,'Data Annex'!$K$1:$BS$1,0)),"")</f>
        <v>5.0262063378480125E-2</v>
      </c>
      <c r="F21" s="259">
        <f>IFERROR(INDEX('Data Annex'!$K$1:$BS$4779,MATCH(F$1&amp;"|"&amp;$B21,'Data Annex'!$K$1:$K$4779,0),MATCH(F$2,'Data Annex'!$K$1:$BS$1,0)),"")</f>
        <v>4.6415484710518998E-2</v>
      </c>
      <c r="G21" s="258">
        <f>IFERROR(INDEX('Data Annex'!$K$1:$BS$4779,MATCH(G$1&amp;"|"&amp;$B21,'Data Annex'!$K$1:$K$4779,0),MATCH(G$2,'Data Annex'!$K$1:$BS$1,0)),"")</f>
        <v>3.2982410124951871E-3</v>
      </c>
      <c r="H21" s="259">
        <f>IFERROR(INDEX('Data Annex'!$K$1:$BS$4779,MATCH(H$1&amp;"|"&amp;$B21,'Data Annex'!$K$1:$K$4779,0),MATCH(H$2,'Data Annex'!$K$1:$BS$1,0)),"")</f>
        <v>2.9624992373934035E-3</v>
      </c>
      <c r="I21" s="258">
        <f>IFERROR(INDEX('Data Annex'!$K$1:$BS$4779,MATCH(I$1&amp;"|"&amp;$B21,'Data Annex'!$K$1:$K$4779,0),MATCH(I$2,'Data Annex'!$K$1:$BS$1,0)),"")</f>
        <v>9.1353858126811238E-2</v>
      </c>
      <c r="J21" s="259">
        <f>IFERROR(INDEX('Data Annex'!$K$1:$BS$4779,MATCH(J$1&amp;"|"&amp;$B21,'Data Annex'!$K$1:$K$4779,0),MATCH(J$2,'Data Annex'!$K$1:$BS$1,0)),"")</f>
        <v>9.3823432211758817E-2</v>
      </c>
      <c r="K21" s="258">
        <f>IFERROR(INDEX('Data Annex'!$K$1:$BS$4779,MATCH(K$1&amp;"|"&amp;$B21,'Data Annex'!$K$1:$K$4779,0),MATCH(K$2,'Data Annex'!$K$1:$BS$1,0)),"")</f>
        <v>5.1569584672462414E-2</v>
      </c>
      <c r="L21" s="259">
        <f>IFERROR(INDEX('Data Annex'!$K$1:$BS$4779,MATCH(L$1&amp;"|"&amp;$B21,'Data Annex'!$K$1:$K$4779,0),MATCH(L$2,'Data Annex'!$K$1:$BS$1,0)),"")</f>
        <v>5.438022748538715E-2</v>
      </c>
      <c r="M21" s="258">
        <f>IFERROR(INDEX('Data Annex'!$K$1:$BS$4779,MATCH(M$1&amp;"|"&amp;$B21,'Data Annex'!$K$1:$K$4779,0),MATCH(M$2,'Data Annex'!$K$1:$BS$1,0)),"")</f>
        <v>1.2407141725141565E-2</v>
      </c>
      <c r="N21" s="259">
        <f>IFERROR(INDEX('Data Annex'!$K$1:$BS$4779,MATCH(N$1&amp;"|"&amp;$B21,'Data Annex'!$K$1:$K$4779,0),MATCH(N$2,'Data Annex'!$K$1:$BS$1,0)),"")</f>
        <v>1.1828141732801344E-2</v>
      </c>
      <c r="O21" s="258">
        <f>IFERROR(INDEX('Data Annex'!$K$1:$BS$4779,MATCH(O$1&amp;"|"&amp;$B21,'Data Annex'!$K$1:$K$4779,0),MATCH(O$2,'Data Annex'!$K$1:$BS$1,0)),"")</f>
        <v>5.1217505368531278E-2</v>
      </c>
      <c r="P21" s="259">
        <f>IFERROR(INDEX('Data Annex'!$K$1:$BS$4779,MATCH(P$1&amp;"|"&amp;$B21,'Data Annex'!$K$1:$K$4779,0),MATCH(P$2,'Data Annex'!$K$1:$BS$1,0)),"")</f>
        <v>4.8640604095055939E-2</v>
      </c>
      <c r="Q21" s="258">
        <f>IFERROR(INDEX('Data Annex'!$K$1:$BS$4779,MATCH(Q$1&amp;"|"&amp;$B21,'Data Annex'!$K$1:$K$4779,0),MATCH(Q$2,'Data Annex'!$K$1:$BS$1,0)),"")</f>
        <v>7.1025862718476065E-2</v>
      </c>
      <c r="R21" s="259">
        <f>IFERROR(INDEX('Data Annex'!$K$1:$BS$4779,MATCH(R$1&amp;"|"&amp;$B21,'Data Annex'!$K$1:$K$4779,0),MATCH(R$2,'Data Annex'!$K$1:$BS$1,0)),"")</f>
        <v>7.0970244281959E-2</v>
      </c>
      <c r="S21" s="258">
        <f>IFERROR(INDEX('Data Annex'!$K$1:$BS$4779,MATCH(S$1&amp;"|"&amp;$B21,'Data Annex'!$K$1:$K$4779,0),MATCH(S$2,'Data Annex'!$K$1:$BS$1,0)),"")</f>
        <v>5.2715911880691677E-2</v>
      </c>
      <c r="T21" s="259">
        <f>IFERROR(INDEX('Data Annex'!$K$1:$BS$4779,MATCH(T$1&amp;"|"&amp;$B21,'Data Annex'!$K$1:$K$4779,0),MATCH(T$2,'Data Annex'!$K$1:$BS$1,0)),"")</f>
        <v>4.5532026267995983E-2</v>
      </c>
      <c r="U21" s="258">
        <f>IFERROR(INDEX('Data Annex'!$K$1:$BS$4779,MATCH(U$1&amp;"|"&amp;$B21,'Data Annex'!$K$1:$K$4779,0),MATCH(U$2,'Data Annex'!$K$1:$BS$1,0)),"")</f>
        <v>9.0249890207350879E-3</v>
      </c>
      <c r="V21" s="259">
        <f>IFERROR(INDEX('Data Annex'!$K$1:$BS$4779,MATCH(V$1&amp;"|"&amp;$B21,'Data Annex'!$K$1:$K$4779,0),MATCH(V$2,'Data Annex'!$K$1:$BS$1,0)),"")</f>
        <v>9.5456549904048647E-3</v>
      </c>
      <c r="W21" s="258">
        <f>IFERROR(INDEX('Data Annex'!$K$1:$BS$4779,MATCH(W$1&amp;"|"&amp;$B21,'Data Annex'!$K$1:$K$4779,0),MATCH(W$2,'Data Annex'!$K$1:$BS$1,0)),"")</f>
        <v>2.2003130548409491E-2</v>
      </c>
      <c r="X21" s="259">
        <f>IFERROR(INDEX('Data Annex'!$K$1:$BS$4779,MATCH(X$1&amp;"|"&amp;$B21,'Data Annex'!$K$1:$K$4779,0),MATCH(X$2,'Data Annex'!$K$1:$BS$1,0)),"")</f>
        <v>2.271849883608858E-2</v>
      </c>
      <c r="Y21" s="3"/>
    </row>
    <row r="22" spans="1:16384" s="378" customFormat="1" ht="21" customHeight="1">
      <c r="A22" s="2">
        <v>11</v>
      </c>
      <c r="B22" s="1" t="s">
        <v>20</v>
      </c>
      <c r="C22"/>
      <c r="D22" s="204" t="s">
        <v>20</v>
      </c>
      <c r="E22" s="190">
        <f>IFERROR(INDEX('Data Annex'!$K$1:$BS$4779,MATCH(E$1&amp;"|"&amp;$B22,'Data Annex'!$K$1:$K$4779,0),MATCH(E$2,'Data Annex'!$K$1:$BS$1,0)),"")</f>
        <v>3.7732684456867754E-2</v>
      </c>
      <c r="F22" s="257">
        <f>IFERROR(INDEX('Data Annex'!$K$1:$BS$4779,MATCH(F$1&amp;"|"&amp;$B22,'Data Annex'!$K$1:$K$4779,0),MATCH(F$2,'Data Annex'!$K$1:$BS$1,0)),"")</f>
        <v>3.758560746153701E-2</v>
      </c>
      <c r="G22" s="190">
        <f>IFERROR(INDEX('Data Annex'!$K$1:$BS$4779,MATCH(G$1&amp;"|"&amp;$B22,'Data Annex'!$K$1:$K$4779,0),MATCH(G$2,'Data Annex'!$K$1:$BS$1,0)),"")</f>
        <v>1.4396183197731904E-2</v>
      </c>
      <c r="H22" s="257">
        <f>IFERROR(INDEX('Data Annex'!$K$1:$BS$4779,MATCH(H$1&amp;"|"&amp;$B22,'Data Annex'!$K$1:$K$4779,0),MATCH(H$2,'Data Annex'!$K$1:$BS$1,0)),"")</f>
        <v>1.4263278309852526E-2</v>
      </c>
      <c r="I22" s="190">
        <f>IFERROR(INDEX('Data Annex'!$K$1:$BS$4779,MATCH(I$1&amp;"|"&amp;$B22,'Data Annex'!$K$1:$K$4779,0),MATCH(I$2,'Data Annex'!$K$1:$BS$1,0)),"")</f>
        <v>0.13021344722304823</v>
      </c>
      <c r="J22" s="257">
        <f>IFERROR(INDEX('Data Annex'!$K$1:$BS$4779,MATCH(J$1&amp;"|"&amp;$B22,'Data Annex'!$K$1:$K$4779,0),MATCH(J$2,'Data Annex'!$K$1:$BS$1,0)),"")</f>
        <v>0.13094061975664531</v>
      </c>
      <c r="K22" s="190">
        <f>IFERROR(INDEX('Data Annex'!$K$1:$BS$4779,MATCH(K$1&amp;"|"&amp;$B22,'Data Annex'!$K$1:$K$4779,0),MATCH(K$2,'Data Annex'!$K$1:$BS$1,0)),"")</f>
        <v>4.5190343496852525E-2</v>
      </c>
      <c r="L22" s="257">
        <f>IFERROR(INDEX('Data Annex'!$K$1:$BS$4779,MATCH(L$1&amp;"|"&amp;$B22,'Data Annex'!$K$1:$K$4779,0),MATCH(L$2,'Data Annex'!$K$1:$BS$1,0)),"")</f>
        <v>4.5762544499137831E-2</v>
      </c>
      <c r="M22" s="190">
        <f>IFERROR(INDEX('Data Annex'!$K$1:$BS$4779,MATCH(M$1&amp;"|"&amp;$B22,'Data Annex'!$K$1:$K$4779,0),MATCH(M$2,'Data Annex'!$K$1:$BS$1,0)),"")</f>
        <v>6.1443753260404131E-3</v>
      </c>
      <c r="N22" s="257">
        <f>IFERROR(INDEX('Data Annex'!$K$1:$BS$4779,MATCH(N$1&amp;"|"&amp;$B22,'Data Annex'!$K$1:$K$4779,0),MATCH(N$2,'Data Annex'!$K$1:$BS$1,0)),"")</f>
        <v>6.0134877510164475E-3</v>
      </c>
      <c r="O22" s="190">
        <f>IFERROR(INDEX('Data Annex'!$K$1:$BS$4779,MATCH(O$1&amp;"|"&amp;$B22,'Data Annex'!$K$1:$K$4779,0),MATCH(O$2,'Data Annex'!$K$1:$BS$1,0)),"")</f>
        <v>4.5712199933724579E-2</v>
      </c>
      <c r="P22" s="257">
        <f>IFERROR(INDEX('Data Annex'!$K$1:$BS$4779,MATCH(P$1&amp;"|"&amp;$B22,'Data Annex'!$K$1:$K$4779,0),MATCH(P$2,'Data Annex'!$K$1:$BS$1,0)),"")</f>
        <v>4.5120749116807288E-2</v>
      </c>
      <c r="Q22" s="190">
        <f>IFERROR(INDEX('Data Annex'!$K$1:$BS$4779,MATCH(Q$1&amp;"|"&amp;$B22,'Data Annex'!$K$1:$K$4779,0),MATCH(Q$2,'Data Annex'!$K$1:$BS$1,0)),"")</f>
        <v>0.12640106698128156</v>
      </c>
      <c r="R22" s="257">
        <f>IFERROR(INDEX('Data Annex'!$K$1:$BS$4779,MATCH(R$1&amp;"|"&amp;$B22,'Data Annex'!$K$1:$K$4779,0),MATCH(R$2,'Data Annex'!$K$1:$BS$1,0)),"")</f>
        <v>0.12780110747248127</v>
      </c>
      <c r="S22" s="190">
        <f>IFERROR(INDEX('Data Annex'!$K$1:$BS$4779,MATCH(S$1&amp;"|"&amp;$B22,'Data Annex'!$K$1:$K$4779,0),MATCH(S$2,'Data Annex'!$K$1:$BS$1,0)),"")</f>
        <v>5.3332271058266295E-2</v>
      </c>
      <c r="T22" s="257">
        <f>IFERROR(INDEX('Data Annex'!$K$1:$BS$4779,MATCH(T$1&amp;"|"&amp;$B22,'Data Annex'!$K$1:$K$4779,0),MATCH(T$2,'Data Annex'!$K$1:$BS$1,0)),"")</f>
        <v>5.4502129468441643E-2</v>
      </c>
      <c r="U22" s="190">
        <f>IFERROR(INDEX('Data Annex'!$K$1:$BS$4779,MATCH(U$1&amp;"|"&amp;$B22,'Data Annex'!$K$1:$K$4779,0),MATCH(U$2,'Data Annex'!$K$1:$BS$1,0)),"")</f>
        <v>2.4879447983850736E-2</v>
      </c>
      <c r="V22" s="257">
        <f>IFERROR(INDEX('Data Annex'!$K$1:$BS$4779,MATCH(V$1&amp;"|"&amp;$B22,'Data Annex'!$K$1:$K$4779,0),MATCH(V$2,'Data Annex'!$K$1:$BS$1,0)),"")</f>
        <v>2.4803480578982937E-2</v>
      </c>
      <c r="W22" s="190">
        <f>IFERROR(INDEX('Data Annex'!$K$1:$BS$4779,MATCH(W$1&amp;"|"&amp;$B22,'Data Annex'!$K$1:$K$4779,0),MATCH(W$2,'Data Annex'!$K$1:$BS$1,0)),"")</f>
        <v>3.1315510799680694E-2</v>
      </c>
      <c r="X22" s="257">
        <f>IFERROR(INDEX('Data Annex'!$K$1:$BS$4779,MATCH(X$1&amp;"|"&amp;$B22,'Data Annex'!$K$1:$K$4779,0),MATCH(X$2,'Data Annex'!$K$1:$BS$1,0)),"")</f>
        <v>3.303498844641669E-2</v>
      </c>
      <c r="Y22"/>
    </row>
    <row r="23" spans="1:16384" s="378" customFormat="1" ht="21" customHeight="1">
      <c r="A23" s="2">
        <v>13</v>
      </c>
      <c r="B23" s="1" t="s">
        <v>22</v>
      </c>
      <c r="C23"/>
      <c r="D23" s="204" t="s">
        <v>22</v>
      </c>
      <c r="E23" s="258">
        <f>IFERROR(INDEX('Data Annex'!$K$1:$BS$4779,MATCH(E$1&amp;"|"&amp;$B23,'Data Annex'!$K$1:$K$4779,0),MATCH(E$2,'Data Annex'!$K$1:$BS$1,0)),"")</f>
        <v>1.6052438250967103E-2</v>
      </c>
      <c r="F23" s="259">
        <f>IFERROR(INDEX('Data Annex'!$K$1:$BS$4779,MATCH(F$1&amp;"|"&amp;$B23,'Data Annex'!$K$1:$K$4779,0),MATCH(F$2,'Data Annex'!$K$1:$BS$1,0)),"")</f>
        <v>1.7489035133870273E-2</v>
      </c>
      <c r="G23" s="258">
        <f>IFERROR(INDEX('Data Annex'!$K$1:$BS$4779,MATCH(G$1&amp;"|"&amp;$B23,'Data Annex'!$K$1:$K$4779,0),MATCH(G$2,'Data Annex'!$K$1:$BS$1,0)),"")</f>
        <v>2.5994342846686201E-3</v>
      </c>
      <c r="H23" s="259">
        <f>IFERROR(INDEX('Data Annex'!$K$1:$BS$4779,MATCH(H$1&amp;"|"&amp;$B23,'Data Annex'!$K$1:$K$4779,0),MATCH(H$2,'Data Annex'!$K$1:$BS$1,0)),"")</f>
        <v>2.9541509222794919E-3</v>
      </c>
      <c r="I23" s="258">
        <f>IFERROR(INDEX('Data Annex'!$K$1:$BS$4779,MATCH(I$1&amp;"|"&amp;$B23,'Data Annex'!$K$1:$K$4779,0),MATCH(I$2,'Data Annex'!$K$1:$BS$1,0)),"")</f>
        <v>0.18520108146345984</v>
      </c>
      <c r="J23" s="259">
        <f>IFERROR(INDEX('Data Annex'!$K$1:$BS$4779,MATCH(J$1&amp;"|"&amp;$B23,'Data Annex'!$K$1:$K$4779,0),MATCH(J$2,'Data Annex'!$K$1:$BS$1,0)),"")</f>
        <v>0.18254957764208765</v>
      </c>
      <c r="K23" s="258">
        <f>IFERROR(INDEX('Data Annex'!$K$1:$BS$4779,MATCH(K$1&amp;"|"&amp;$B23,'Data Annex'!$K$1:$K$4779,0),MATCH(K$2,'Data Annex'!$K$1:$BS$1,0)),"")</f>
        <v>0.11017963742748002</v>
      </c>
      <c r="L23" s="259">
        <f>IFERROR(INDEX('Data Annex'!$K$1:$BS$4779,MATCH(L$1&amp;"|"&amp;$B23,'Data Annex'!$K$1:$K$4779,0),MATCH(L$2,'Data Annex'!$K$1:$BS$1,0)),"")</f>
        <v>0.12265596761167506</v>
      </c>
      <c r="M23" s="258">
        <f>IFERROR(INDEX('Data Annex'!$K$1:$BS$4779,MATCH(M$1&amp;"|"&amp;$B23,'Data Annex'!$K$1:$K$4779,0),MATCH(M$2,'Data Annex'!$K$1:$BS$1,0)),"")</f>
        <v>2.191383889598734E-3</v>
      </c>
      <c r="N23" s="259">
        <f>IFERROR(INDEX('Data Annex'!$K$1:$BS$4779,MATCH(N$1&amp;"|"&amp;$B23,'Data Annex'!$K$1:$K$4779,0),MATCH(N$2,'Data Annex'!$K$1:$BS$1,0)),"")</f>
        <v>2.1622988044595424E-3</v>
      </c>
      <c r="O23" s="258">
        <f>IFERROR(INDEX('Data Annex'!$K$1:$BS$4779,MATCH(O$1&amp;"|"&amp;$B23,'Data Annex'!$K$1:$K$4779,0),MATCH(O$2,'Data Annex'!$K$1:$BS$1,0)),"")</f>
        <v>4.6553400704444241E-2</v>
      </c>
      <c r="P23" s="259">
        <f>IFERROR(INDEX('Data Annex'!$K$1:$BS$4779,MATCH(P$1&amp;"|"&amp;$B23,'Data Annex'!$K$1:$K$4779,0),MATCH(P$2,'Data Annex'!$K$1:$BS$1,0)),"")</f>
        <v>4.2883214042791835E-2</v>
      </c>
      <c r="Q23" s="258">
        <f>IFERROR(INDEX('Data Annex'!$K$1:$BS$4779,MATCH(Q$1&amp;"|"&amp;$B23,'Data Annex'!$K$1:$K$4779,0),MATCH(Q$2,'Data Annex'!$K$1:$BS$1,0)),"")</f>
        <v>0.16699737421975985</v>
      </c>
      <c r="R23" s="259">
        <f>IFERROR(INDEX('Data Annex'!$K$1:$BS$4779,MATCH(R$1&amp;"|"&amp;$B23,'Data Annex'!$K$1:$K$4779,0),MATCH(R$2,'Data Annex'!$K$1:$BS$1,0)),"")</f>
        <v>0.16349225370588347</v>
      </c>
      <c r="S23" s="258">
        <f>IFERROR(INDEX('Data Annex'!$K$1:$BS$4779,MATCH(S$1&amp;"|"&amp;$B23,'Data Annex'!$K$1:$K$4779,0),MATCH(S$2,'Data Annex'!$K$1:$BS$1,0)),"")</f>
        <v>0.1976651651570687</v>
      </c>
      <c r="T23" s="259">
        <f>IFERROR(INDEX('Data Annex'!$K$1:$BS$4779,MATCH(T$1&amp;"|"&amp;$B23,'Data Annex'!$K$1:$K$4779,0),MATCH(T$2,'Data Annex'!$K$1:$BS$1,0)),"")</f>
        <v>0.19298953077515457</v>
      </c>
      <c r="U23" s="258">
        <f>IFERROR(INDEX('Data Annex'!$K$1:$BS$4779,MATCH(U$1&amp;"|"&amp;$B23,'Data Annex'!$K$1:$K$4779,0),MATCH(U$2,'Data Annex'!$K$1:$BS$1,0)),"")</f>
        <v>0.11090838175494488</v>
      </c>
      <c r="V23" s="259">
        <f>IFERROR(INDEX('Data Annex'!$K$1:$BS$4779,MATCH(V$1&amp;"|"&amp;$B23,'Data Annex'!$K$1:$K$4779,0),MATCH(V$2,'Data Annex'!$K$1:$BS$1,0)),"")</f>
        <v>0.1147545060208348</v>
      </c>
      <c r="W23" s="258">
        <f>IFERROR(INDEX('Data Annex'!$K$1:$BS$4779,MATCH(W$1&amp;"|"&amp;$B23,'Data Annex'!$K$1:$K$4779,0),MATCH(W$2,'Data Annex'!$K$1:$BS$1,0)),"")</f>
        <v>1.6010076074460901E-2</v>
      </c>
      <c r="X23" s="259">
        <f>IFERROR(INDEX('Data Annex'!$K$1:$BS$4779,MATCH(X$1&amp;"|"&amp;$B23,'Data Annex'!$K$1:$K$4779,0),MATCH(X$2,'Data Annex'!$K$1:$BS$1,0)),"")</f>
        <v>1.7232397242422537E-2</v>
      </c>
      <c r="Y23"/>
    </row>
    <row r="24" spans="1:16384" s="378" customFormat="1" ht="21" customHeight="1">
      <c r="A24" s="7">
        <v>14</v>
      </c>
      <c r="B24" s="1" t="s">
        <v>90</v>
      </c>
      <c r="C24"/>
      <c r="D24" s="204" t="s">
        <v>90</v>
      </c>
      <c r="E24" s="190">
        <f>IFERROR(INDEX('Data Annex'!$K$1:$BS$4779,MATCH(E$1&amp;"|"&amp;$B24,'Data Annex'!$K$1:$K$4779,0),MATCH(E$2,'Data Annex'!$K$1:$BS$1,0)),"")</f>
        <v>3.8858414828274179E-2</v>
      </c>
      <c r="F24" s="257">
        <f>IFERROR(INDEX('Data Annex'!$K$1:$BS$4779,MATCH(F$1&amp;"|"&amp;$B24,'Data Annex'!$K$1:$K$4779,0),MATCH(F$2,'Data Annex'!$K$1:$BS$1,0)),"")</f>
        <v>3.8818824800706635E-2</v>
      </c>
      <c r="G24" s="190">
        <f>IFERROR(INDEX('Data Annex'!$K$1:$BS$4779,MATCH(G$1&amp;"|"&amp;$B24,'Data Annex'!$K$1:$K$4779,0),MATCH(G$2,'Data Annex'!$K$1:$BS$1,0)),"")</f>
        <v>4.5989808730544871E-3</v>
      </c>
      <c r="H24" s="257">
        <f>IFERROR(INDEX('Data Annex'!$K$1:$BS$4779,MATCH(H$1&amp;"|"&amp;$B24,'Data Annex'!$K$1:$K$4779,0),MATCH(H$2,'Data Annex'!$K$1:$BS$1,0)),"")</f>
        <v>5.2492783268138516E-3</v>
      </c>
      <c r="I24" s="190">
        <f>IFERROR(INDEX('Data Annex'!$K$1:$BS$4779,MATCH(I$1&amp;"|"&amp;$B24,'Data Annex'!$K$1:$K$4779,0),MATCH(I$2,'Data Annex'!$K$1:$BS$1,0)),"")</f>
        <v>0.16699911797032985</v>
      </c>
      <c r="J24" s="257">
        <f>IFERROR(INDEX('Data Annex'!$K$1:$BS$4779,MATCH(J$1&amp;"|"&amp;$B24,'Data Annex'!$K$1:$K$4779,0),MATCH(J$2,'Data Annex'!$K$1:$BS$1,0)),"")</f>
        <v>0.15999969929368801</v>
      </c>
      <c r="K24" s="190">
        <f>IFERROR(INDEX('Data Annex'!$K$1:$BS$4779,MATCH(K$1&amp;"|"&amp;$B24,'Data Annex'!$K$1:$K$4779,0),MATCH(K$2,'Data Annex'!$K$1:$BS$1,0)),"")</f>
        <v>0.15560575528340612</v>
      </c>
      <c r="L24" s="257">
        <f>IFERROR(INDEX('Data Annex'!$K$1:$BS$4779,MATCH(L$1&amp;"|"&amp;$B24,'Data Annex'!$K$1:$K$4779,0),MATCH(L$2,'Data Annex'!$K$1:$BS$1,0)),"")</f>
        <v>0.15972274167883857</v>
      </c>
      <c r="M24" s="190">
        <f>IFERROR(INDEX('Data Annex'!$K$1:$BS$4779,MATCH(M$1&amp;"|"&amp;$B24,'Data Annex'!$K$1:$K$4779,0),MATCH(M$2,'Data Annex'!$K$1:$BS$1,0)),"")</f>
        <v>1.9801385648159361E-2</v>
      </c>
      <c r="N24" s="257">
        <f>IFERROR(INDEX('Data Annex'!$K$1:$BS$4779,MATCH(N$1&amp;"|"&amp;$B24,'Data Annex'!$K$1:$K$4779,0),MATCH(N$2,'Data Annex'!$K$1:$BS$1,0)),"")</f>
        <v>2.0649407748842004E-2</v>
      </c>
      <c r="O24" s="190">
        <f>IFERROR(INDEX('Data Annex'!$K$1:$BS$4779,MATCH(O$1&amp;"|"&amp;$B24,'Data Annex'!$K$1:$K$4779,0),MATCH(O$2,'Data Annex'!$K$1:$BS$1,0)),"")</f>
        <v>6.3229839626409087E-2</v>
      </c>
      <c r="P24" s="257">
        <f>IFERROR(INDEX('Data Annex'!$K$1:$BS$4779,MATCH(P$1&amp;"|"&amp;$B24,'Data Annex'!$K$1:$K$4779,0),MATCH(P$2,'Data Annex'!$K$1:$BS$1,0)),"")</f>
        <v>6.635707712045176E-2</v>
      </c>
      <c r="Q24" s="190">
        <f>IFERROR(INDEX('Data Annex'!$K$1:$BS$4779,MATCH(Q$1&amp;"|"&amp;$B24,'Data Annex'!$K$1:$K$4779,0),MATCH(Q$2,'Data Annex'!$K$1:$BS$1,0)),"")</f>
        <v>0.17567211058211848</v>
      </c>
      <c r="R24" s="257">
        <f>IFERROR(INDEX('Data Annex'!$K$1:$BS$4779,MATCH(R$1&amp;"|"&amp;$B24,'Data Annex'!$K$1:$K$4779,0),MATCH(R$2,'Data Annex'!$K$1:$BS$1,0)),"")</f>
        <v>0.17531075091333384</v>
      </c>
      <c r="S24" s="190">
        <f>IFERROR(INDEX('Data Annex'!$K$1:$BS$4779,MATCH(S$1&amp;"|"&amp;$B24,'Data Annex'!$K$1:$K$4779,0),MATCH(S$2,'Data Annex'!$K$1:$BS$1,0)),"")</f>
        <v>9.8171662240122123E-2</v>
      </c>
      <c r="T24" s="257">
        <f>IFERROR(INDEX('Data Annex'!$K$1:$BS$4779,MATCH(T$1&amp;"|"&amp;$B24,'Data Annex'!$K$1:$K$4779,0),MATCH(T$2,'Data Annex'!$K$1:$BS$1,0)),"")</f>
        <v>9.324296442012954E-2</v>
      </c>
      <c r="U24" s="190">
        <f>IFERROR(INDEX('Data Annex'!$K$1:$BS$4779,MATCH(U$1&amp;"|"&amp;$B24,'Data Annex'!$K$1:$K$4779,0),MATCH(U$2,'Data Annex'!$K$1:$BS$1,0)),"")</f>
        <v>9.2516557689828E-2</v>
      </c>
      <c r="V24" s="257">
        <f>IFERROR(INDEX('Data Annex'!$K$1:$BS$4779,MATCH(V$1&amp;"|"&amp;$B24,'Data Annex'!$K$1:$K$4779,0),MATCH(V$2,'Data Annex'!$K$1:$BS$1,0)),"")</f>
        <v>9.4844969830333248E-2</v>
      </c>
      <c r="W24" s="190">
        <f>IFERROR(INDEX('Data Annex'!$K$1:$BS$4779,MATCH(W$1&amp;"|"&amp;$B24,'Data Annex'!$K$1:$K$4779,0),MATCH(W$2,'Data Annex'!$K$1:$BS$1,0)),"")</f>
        <v>1.9102433063494594E-2</v>
      </c>
      <c r="X24" s="257">
        <f>IFERROR(INDEX('Data Annex'!$K$1:$BS$4779,MATCH(X$1&amp;"|"&amp;$B24,'Data Annex'!$K$1:$K$4779,0),MATCH(X$2,'Data Annex'!$K$1:$BS$1,0)),"")</f>
        <v>1.6642610471229023E-2</v>
      </c>
      <c r="Y24"/>
    </row>
    <row r="25" spans="1:16384" s="378" customFormat="1" ht="21" customHeight="1">
      <c r="A25" s="2">
        <v>15</v>
      </c>
      <c r="B25" s="1" t="s">
        <v>23</v>
      </c>
      <c r="C25"/>
      <c r="D25" s="204" t="s">
        <v>23</v>
      </c>
      <c r="E25" s="258">
        <f>IFERROR(INDEX('Data Annex'!$K$1:$BS$4779,MATCH(E$1&amp;"|"&amp;$B25,'Data Annex'!$K$1:$K$4779,0),MATCH(E$2,'Data Annex'!$K$1:$BS$1,0)),"")</f>
        <v>7.4888820006495563E-2</v>
      </c>
      <c r="F25" s="259">
        <f>IFERROR(INDEX('Data Annex'!$K$1:$BS$4779,MATCH(F$1&amp;"|"&amp;$B25,'Data Annex'!$K$1:$K$4779,0),MATCH(F$2,'Data Annex'!$K$1:$BS$1,0)),"")</f>
        <v>7.2618681650464825E-2</v>
      </c>
      <c r="G25" s="258">
        <f>IFERROR(INDEX('Data Annex'!$K$1:$BS$4779,MATCH(G$1&amp;"|"&amp;$B25,'Data Annex'!$K$1:$K$4779,0),MATCH(G$2,'Data Annex'!$K$1:$BS$1,0)),"")</f>
        <v>5.8534555511534966E-3</v>
      </c>
      <c r="H25" s="259">
        <f>IFERROR(INDEX('Data Annex'!$K$1:$BS$4779,MATCH(H$1&amp;"|"&amp;$B25,'Data Annex'!$K$1:$K$4779,0),MATCH(H$2,'Data Annex'!$K$1:$BS$1,0)),"")</f>
        <v>6.2542131752784834E-3</v>
      </c>
      <c r="I25" s="258">
        <f>IFERROR(INDEX('Data Annex'!$K$1:$BS$4779,MATCH(I$1&amp;"|"&amp;$B25,'Data Annex'!$K$1:$K$4779,0),MATCH(I$2,'Data Annex'!$K$1:$BS$1,0)),"")</f>
        <v>0.20700246654880605</v>
      </c>
      <c r="J25" s="259">
        <f>IFERROR(INDEX('Data Annex'!$K$1:$BS$4779,MATCH(J$1&amp;"|"&amp;$B25,'Data Annex'!$K$1:$K$4779,0),MATCH(J$2,'Data Annex'!$K$1:$BS$1,0)),"")</f>
        <v>0.19918220781962365</v>
      </c>
      <c r="K25" s="258">
        <f>IFERROR(INDEX('Data Annex'!$K$1:$BS$4779,MATCH(K$1&amp;"|"&amp;$B25,'Data Annex'!$K$1:$K$4779,0),MATCH(K$2,'Data Annex'!$K$1:$BS$1,0)),"")</f>
        <v>6.7763677332771527E-2</v>
      </c>
      <c r="L25" s="259">
        <f>IFERROR(INDEX('Data Annex'!$K$1:$BS$4779,MATCH(L$1&amp;"|"&amp;$B25,'Data Annex'!$K$1:$K$4779,0),MATCH(L$2,'Data Annex'!$K$1:$BS$1,0)),"")</f>
        <v>7.1162343171201653E-2</v>
      </c>
      <c r="M25" s="258">
        <f>IFERROR(INDEX('Data Annex'!$K$1:$BS$4779,MATCH(M$1&amp;"|"&amp;$B25,'Data Annex'!$K$1:$K$4779,0),MATCH(M$2,'Data Annex'!$K$1:$BS$1,0)),"")</f>
        <v>6.4641607588324691E-3</v>
      </c>
      <c r="N25" s="259">
        <f>IFERROR(INDEX('Data Annex'!$K$1:$BS$4779,MATCH(N$1&amp;"|"&amp;$B25,'Data Annex'!$K$1:$K$4779,0),MATCH(N$2,'Data Annex'!$K$1:$BS$1,0)),"")</f>
        <v>6.4512755441214192E-3</v>
      </c>
      <c r="O25" s="258">
        <f>IFERROR(INDEX('Data Annex'!$K$1:$BS$4779,MATCH(O$1&amp;"|"&amp;$B25,'Data Annex'!$K$1:$K$4779,0),MATCH(O$2,'Data Annex'!$K$1:$BS$1,0)),"")</f>
        <v>7.2381011101145212E-2</v>
      </c>
      <c r="P25" s="259">
        <f>IFERROR(INDEX('Data Annex'!$K$1:$BS$4779,MATCH(P$1&amp;"|"&amp;$B25,'Data Annex'!$K$1:$K$4779,0),MATCH(P$2,'Data Annex'!$K$1:$BS$1,0)),"")</f>
        <v>7.1196650053890004E-2</v>
      </c>
      <c r="Q25" s="258">
        <f>IFERROR(INDEX('Data Annex'!$K$1:$BS$4779,MATCH(Q$1&amp;"|"&amp;$B25,'Data Annex'!$K$1:$K$4779,0),MATCH(Q$2,'Data Annex'!$K$1:$BS$1,0)),"")</f>
        <v>0.19550742171215096</v>
      </c>
      <c r="R25" s="259">
        <f>IFERROR(INDEX('Data Annex'!$K$1:$BS$4779,MATCH(R$1&amp;"|"&amp;$B25,'Data Annex'!$K$1:$K$4779,0),MATCH(R$2,'Data Annex'!$K$1:$BS$1,0)),"")</f>
        <v>0.18630129397130707</v>
      </c>
      <c r="S25" s="258">
        <f>IFERROR(INDEX('Data Annex'!$K$1:$BS$4779,MATCH(S$1&amp;"|"&amp;$B25,'Data Annex'!$K$1:$K$4779,0),MATCH(S$2,'Data Annex'!$K$1:$BS$1,0)),"")</f>
        <v>5.7262817148738182E-2</v>
      </c>
      <c r="T25" s="259">
        <f>IFERROR(INDEX('Data Annex'!$K$1:$BS$4779,MATCH(T$1&amp;"|"&amp;$B25,'Data Annex'!$K$1:$K$4779,0),MATCH(T$2,'Data Annex'!$K$1:$BS$1,0)),"")</f>
        <v>5.8233149363419105E-2</v>
      </c>
      <c r="U25" s="258">
        <f>IFERROR(INDEX('Data Annex'!$K$1:$BS$4779,MATCH(U$1&amp;"|"&amp;$B25,'Data Annex'!$K$1:$K$4779,0),MATCH(U$2,'Data Annex'!$K$1:$BS$1,0)),"")</f>
        <v>3.5806188486452256E-2</v>
      </c>
      <c r="V25" s="259">
        <f>IFERROR(INDEX('Data Annex'!$K$1:$BS$4779,MATCH(V$1&amp;"|"&amp;$B25,'Data Annex'!$K$1:$K$4779,0),MATCH(V$2,'Data Annex'!$K$1:$BS$1,0)),"")</f>
        <v>3.6168930556622625E-2</v>
      </c>
      <c r="W25" s="258">
        <f>IFERROR(INDEX('Data Annex'!$K$1:$BS$4779,MATCH(W$1&amp;"|"&amp;$B25,'Data Annex'!$K$1:$K$4779,0),MATCH(W$2,'Data Annex'!$K$1:$BS$1,0)),"")</f>
        <v>2.5650850608717485E-2</v>
      </c>
      <c r="X25" s="259">
        <f>IFERROR(INDEX('Data Annex'!$K$1:$BS$4779,MATCH(X$1&amp;"|"&amp;$B25,'Data Annex'!$K$1:$K$4779,0),MATCH(X$2,'Data Annex'!$K$1:$BS$1,0)),"")</f>
        <v>2.3366580754843696E-2</v>
      </c>
      <c r="Y25"/>
    </row>
    <row r="26" spans="1:16384" s="378" customFormat="1" ht="21" customHeight="1">
      <c r="A26" s="10">
        <v>16</v>
      </c>
      <c r="B26" s="1" t="s">
        <v>24</v>
      </c>
      <c r="C26"/>
      <c r="D26" s="204" t="s">
        <v>24</v>
      </c>
      <c r="E26" s="190">
        <f>IFERROR(INDEX('Data Annex'!$K$1:$BS$4779,MATCH(E$1&amp;"|"&amp;$B26,'Data Annex'!$K$1:$K$4779,0),MATCH(E$2,'Data Annex'!$K$1:$BS$1,0)),"")</f>
        <v>3.4549192573833196E-2</v>
      </c>
      <c r="F26" s="257">
        <f>IFERROR(INDEX('Data Annex'!$K$1:$BS$4779,MATCH(F$1&amp;"|"&amp;$B26,'Data Annex'!$K$1:$K$4779,0),MATCH(F$2,'Data Annex'!$K$1:$BS$1,0)),"")</f>
        <v>3.4365944179028461E-2</v>
      </c>
      <c r="G26" s="190">
        <f>IFERROR(INDEX('Data Annex'!$K$1:$BS$4779,MATCH(G$1&amp;"|"&amp;$B26,'Data Annex'!$K$1:$K$4779,0),MATCH(G$2,'Data Annex'!$K$1:$BS$1,0)),"")</f>
        <v>4.8140693488821426E-3</v>
      </c>
      <c r="H26" s="257">
        <f>IFERROR(INDEX('Data Annex'!$K$1:$BS$4779,MATCH(H$1&amp;"|"&amp;$B26,'Data Annex'!$K$1:$K$4779,0),MATCH(H$2,'Data Annex'!$K$1:$BS$1,0)),"")</f>
        <v>3.8792324012989887E-3</v>
      </c>
      <c r="I26" s="190">
        <f>IFERROR(INDEX('Data Annex'!$K$1:$BS$4779,MATCH(I$1&amp;"|"&amp;$B26,'Data Annex'!$K$1:$K$4779,0),MATCH(I$2,'Data Annex'!$K$1:$BS$1,0)),"")</f>
        <v>0.20624297339980285</v>
      </c>
      <c r="J26" s="257">
        <f>IFERROR(INDEX('Data Annex'!$K$1:$BS$4779,MATCH(J$1&amp;"|"&amp;$B26,'Data Annex'!$K$1:$K$4779,0),MATCH(J$2,'Data Annex'!$K$1:$BS$1,0)),"")</f>
        <v>0.19281980798905624</v>
      </c>
      <c r="K26" s="190">
        <f>IFERROR(INDEX('Data Annex'!$K$1:$BS$4779,MATCH(K$1&amp;"|"&amp;$B26,'Data Annex'!$K$1:$K$4779,0),MATCH(K$2,'Data Annex'!$K$1:$BS$1,0)),"")</f>
        <v>5.1182511329929119E-2</v>
      </c>
      <c r="L26" s="257">
        <f>IFERROR(INDEX('Data Annex'!$K$1:$BS$4779,MATCH(L$1&amp;"|"&amp;$B26,'Data Annex'!$K$1:$K$4779,0),MATCH(L$2,'Data Annex'!$K$1:$BS$1,0)),"")</f>
        <v>5.9339718343314411E-2</v>
      </c>
      <c r="M26" s="190">
        <f>IFERROR(INDEX('Data Annex'!$K$1:$BS$4779,MATCH(M$1&amp;"|"&amp;$B26,'Data Annex'!$K$1:$K$4779,0),MATCH(M$2,'Data Annex'!$K$1:$BS$1,0)),"")</f>
        <v>5.8664250701584569E-3</v>
      </c>
      <c r="N26" s="257">
        <f>IFERROR(INDEX('Data Annex'!$K$1:$BS$4779,MATCH(N$1&amp;"|"&amp;$B26,'Data Annex'!$K$1:$K$4779,0),MATCH(N$2,'Data Annex'!$K$1:$BS$1,0)),"")</f>
        <v>5.3901090409417167E-3</v>
      </c>
      <c r="O26" s="190">
        <f>IFERROR(INDEX('Data Annex'!$K$1:$BS$4779,MATCH(O$1&amp;"|"&amp;$B26,'Data Annex'!$K$1:$K$4779,0),MATCH(O$2,'Data Annex'!$K$1:$BS$1,0)),"")</f>
        <v>2.4476704461316338E-2</v>
      </c>
      <c r="P26" s="257">
        <f>IFERROR(INDEX('Data Annex'!$K$1:$BS$4779,MATCH(P$1&amp;"|"&amp;$B26,'Data Annex'!$K$1:$K$4779,0),MATCH(P$2,'Data Annex'!$K$1:$BS$1,0)),"")</f>
        <v>2.1985587492039094E-2</v>
      </c>
      <c r="Q26" s="190">
        <f>IFERROR(INDEX('Data Annex'!$K$1:$BS$4779,MATCH(Q$1&amp;"|"&amp;$B26,'Data Annex'!$K$1:$K$4779,0),MATCH(Q$2,'Data Annex'!$K$1:$BS$1,0)),"")</f>
        <v>8.3947963672219642E-2</v>
      </c>
      <c r="R26" s="257">
        <f>IFERROR(INDEX('Data Annex'!$K$1:$BS$4779,MATCH(R$1&amp;"|"&amp;$B26,'Data Annex'!$K$1:$K$4779,0),MATCH(R$2,'Data Annex'!$K$1:$BS$1,0)),"")</f>
        <v>9.0387848568964826E-2</v>
      </c>
      <c r="S26" s="190">
        <f>IFERROR(INDEX('Data Annex'!$K$1:$BS$4779,MATCH(S$1&amp;"|"&amp;$B26,'Data Annex'!$K$1:$K$4779,0),MATCH(S$2,'Data Annex'!$K$1:$BS$1,0)),"")</f>
        <v>3.9158849123802117E-2</v>
      </c>
      <c r="T26" s="257">
        <f>IFERROR(INDEX('Data Annex'!$K$1:$BS$4779,MATCH(T$1&amp;"|"&amp;$B26,'Data Annex'!$K$1:$K$4779,0),MATCH(T$2,'Data Annex'!$K$1:$BS$1,0)),"")</f>
        <v>3.8583754885122584E-2</v>
      </c>
      <c r="U26" s="190">
        <f>IFERROR(INDEX('Data Annex'!$K$1:$BS$4779,MATCH(U$1&amp;"|"&amp;$B26,'Data Annex'!$K$1:$K$4779,0),MATCH(U$2,'Data Annex'!$K$1:$BS$1,0)),"")</f>
        <v>5.7552947931714574E-2</v>
      </c>
      <c r="V26" s="257">
        <f>IFERROR(INDEX('Data Annex'!$K$1:$BS$4779,MATCH(V$1&amp;"|"&amp;$B26,'Data Annex'!$K$1:$K$4779,0),MATCH(V$2,'Data Annex'!$K$1:$BS$1,0)),"")</f>
        <v>5.3599373739336549E-2</v>
      </c>
      <c r="W26" s="190">
        <f>IFERROR(INDEX('Data Annex'!$K$1:$BS$4779,MATCH(W$1&amp;"|"&amp;$B26,'Data Annex'!$K$1:$K$4779,0),MATCH(W$2,'Data Annex'!$K$1:$BS$1,0)),"")</f>
        <v>4.8142225046843727E-2</v>
      </c>
      <c r="X26" s="257">
        <f>IFERROR(INDEX('Data Annex'!$K$1:$BS$4779,MATCH(X$1&amp;"|"&amp;$B26,'Data Annex'!$K$1:$K$4779,0),MATCH(X$2,'Data Annex'!$K$1:$BS$1,0)),"")</f>
        <v>5.4896056059952986E-2</v>
      </c>
      <c r="Y26"/>
    </row>
    <row r="27" spans="1:16384" s="378" customFormat="1" ht="21" customHeight="1">
      <c r="A27" s="10">
        <v>17</v>
      </c>
      <c r="B27" s="1" t="s">
        <v>1386</v>
      </c>
      <c r="C27"/>
      <c r="D27" s="204" t="s">
        <v>1386</v>
      </c>
      <c r="E27" s="258">
        <f>IFERROR(INDEX('Data Annex'!$K$1:$BS$4779,MATCH(E$1&amp;"|"&amp;$B27,'Data Annex'!$K$1:$K$4779,0),MATCH(E$2,'Data Annex'!$K$1:$BS$1,0)),"")</f>
        <v>0.10381779719092536</v>
      </c>
      <c r="F27" s="259">
        <f>IFERROR(INDEX('Data Annex'!$K$1:$BS$4779,MATCH(F$1&amp;"|"&amp;$B27,'Data Annex'!$K$1:$K$4779,0),MATCH(F$2,'Data Annex'!$K$1:$BS$1,0)),"")</f>
        <v>9.6693764995246637E-2</v>
      </c>
      <c r="G27" s="258">
        <f>IFERROR(INDEX('Data Annex'!$K$1:$BS$4779,MATCH(G$1&amp;"|"&amp;$B27,'Data Annex'!$K$1:$K$4779,0),MATCH(G$2,'Data Annex'!$K$1:$BS$1,0)),"")</f>
        <v>3.7833040124720966E-3</v>
      </c>
      <c r="H27" s="259">
        <f>IFERROR(INDEX('Data Annex'!$K$1:$BS$4779,MATCH(H$1&amp;"|"&amp;$B27,'Data Annex'!$K$1:$K$4779,0),MATCH(H$2,'Data Annex'!$K$1:$BS$1,0)),"")</f>
        <v>3.6256982908649655E-3</v>
      </c>
      <c r="I27" s="258">
        <f>IFERROR(INDEX('Data Annex'!$K$1:$BS$4779,MATCH(I$1&amp;"|"&amp;$B27,'Data Annex'!$K$1:$K$4779,0),MATCH(I$2,'Data Annex'!$K$1:$BS$1,0)),"")</f>
        <v>0.15905693125600612</v>
      </c>
      <c r="J27" s="259">
        <f>IFERROR(INDEX('Data Annex'!$K$1:$BS$4779,MATCH(J$1&amp;"|"&amp;$B27,'Data Annex'!$K$1:$K$4779,0),MATCH(J$2,'Data Annex'!$K$1:$BS$1,0)),"")</f>
        <v>0.16180106815474962</v>
      </c>
      <c r="K27" s="258">
        <f>IFERROR(INDEX('Data Annex'!$K$1:$BS$4779,MATCH(K$1&amp;"|"&amp;$B27,'Data Annex'!$K$1:$K$4779,0),MATCH(K$2,'Data Annex'!$K$1:$BS$1,0)),"")</f>
        <v>8.4075916081601011E-3</v>
      </c>
      <c r="L27" s="259">
        <f>IFERROR(INDEX('Data Annex'!$K$1:$BS$4779,MATCH(L$1&amp;"|"&amp;$B27,'Data Annex'!$K$1:$K$4779,0),MATCH(L$2,'Data Annex'!$K$1:$BS$1,0)),"")</f>
        <v>8.3214635850996903E-3</v>
      </c>
      <c r="M27" s="258">
        <f>IFERROR(INDEX('Data Annex'!$K$1:$BS$4779,MATCH(M$1&amp;"|"&amp;$B27,'Data Annex'!$K$1:$K$4779,0),MATCH(M$2,'Data Annex'!$K$1:$BS$1,0)),"")</f>
        <v>8.0121117423891594E-3</v>
      </c>
      <c r="N27" s="259">
        <f>IFERROR(INDEX('Data Annex'!$K$1:$BS$4779,MATCH(N$1&amp;"|"&amp;$B27,'Data Annex'!$K$1:$K$4779,0),MATCH(N$2,'Data Annex'!$K$1:$BS$1,0)),"")</f>
        <v>8.0042058462913429E-3</v>
      </c>
      <c r="O27" s="258">
        <f>IFERROR(INDEX('Data Annex'!$K$1:$BS$4779,MATCH(O$1&amp;"|"&amp;$B27,'Data Annex'!$K$1:$K$4779,0),MATCH(O$2,'Data Annex'!$K$1:$BS$1,0)),"")</f>
        <v>0.15418575051781933</v>
      </c>
      <c r="P27" s="259">
        <f>IFERROR(INDEX('Data Annex'!$K$1:$BS$4779,MATCH(P$1&amp;"|"&amp;$B27,'Data Annex'!$K$1:$K$4779,0),MATCH(P$2,'Data Annex'!$K$1:$BS$1,0)),"")</f>
        <v>0.15445106995259608</v>
      </c>
      <c r="Q27" s="258">
        <f>IFERROR(INDEX('Data Annex'!$K$1:$BS$4779,MATCH(Q$1&amp;"|"&amp;$B27,'Data Annex'!$K$1:$K$4779,0),MATCH(Q$2,'Data Annex'!$K$1:$BS$1,0)),"")</f>
        <v>9.2431301207869673E-2</v>
      </c>
      <c r="R27" s="259">
        <f>IFERROR(INDEX('Data Annex'!$K$1:$BS$4779,MATCH(R$1&amp;"|"&amp;$B27,'Data Annex'!$K$1:$K$4779,0),MATCH(R$2,'Data Annex'!$K$1:$BS$1,0)),"")</f>
        <v>8.7265237539004975E-2</v>
      </c>
      <c r="S27" s="258">
        <f>IFERROR(INDEX('Data Annex'!$K$1:$BS$4779,MATCH(S$1&amp;"|"&amp;$B27,'Data Annex'!$K$1:$K$4779,0),MATCH(S$2,'Data Annex'!$K$1:$BS$1,0)),"")</f>
        <v>3.4896656987688242E-2</v>
      </c>
      <c r="T27" s="259">
        <f>IFERROR(INDEX('Data Annex'!$K$1:$BS$4779,MATCH(T$1&amp;"|"&amp;$B27,'Data Annex'!$K$1:$K$4779,0),MATCH(T$2,'Data Annex'!$K$1:$BS$1,0)),"")</f>
        <v>3.3305020963242414E-2</v>
      </c>
      <c r="U27" s="258">
        <f>IFERROR(INDEX('Data Annex'!$K$1:$BS$4779,MATCH(U$1&amp;"|"&amp;$B27,'Data Annex'!$K$1:$K$4779,0),MATCH(U$2,'Data Annex'!$K$1:$BS$1,0)),"")</f>
        <v>7.4608473082307267E-2</v>
      </c>
      <c r="V27" s="259">
        <f>IFERROR(INDEX('Data Annex'!$K$1:$BS$4779,MATCH(V$1&amp;"|"&amp;$B27,'Data Annex'!$K$1:$K$4779,0),MATCH(V$2,'Data Annex'!$K$1:$BS$1,0)),"")</f>
        <v>7.494265298922409E-2</v>
      </c>
      <c r="W27" s="258">
        <f>IFERROR(INDEX('Data Annex'!$K$1:$BS$4779,MATCH(W$1&amp;"|"&amp;$B27,'Data Annex'!$K$1:$K$4779,0),MATCH(W$2,'Data Annex'!$K$1:$BS$1,0)),"")</f>
        <v>3.2886825618011713E-2</v>
      </c>
      <c r="X27" s="259">
        <f>IFERROR(INDEX('Data Annex'!$K$1:$BS$4779,MATCH(X$1&amp;"|"&amp;$B27,'Data Annex'!$K$1:$K$4779,0),MATCH(X$2,'Data Annex'!$K$1:$BS$1,0)),"")</f>
        <v>3.3109240711352808E-2</v>
      </c>
      <c r="Y27"/>
    </row>
    <row r="28" spans="1:16384" s="378" customFormat="1" ht="21" customHeight="1">
      <c r="A28"/>
      <c r="B28" s="1" t="s">
        <v>25</v>
      </c>
      <c r="C28"/>
      <c r="D28" s="204" t="s">
        <v>25</v>
      </c>
      <c r="E28" s="190">
        <f>IFERROR(INDEX('Data Annex'!$K$1:$BS$4779,MATCH(E$1&amp;"|"&amp;$B28,'Data Annex'!$K$1:$K$4779,0),MATCH(E$2,'Data Annex'!$K$1:$BS$1,0)),"")</f>
        <v>2.3979256002976516E-2</v>
      </c>
      <c r="F28" s="257">
        <f>IFERROR(INDEX('Data Annex'!$K$1:$BS$4779,MATCH(F$1&amp;"|"&amp;$B28,'Data Annex'!$K$1:$K$4779,0),MATCH(F$2,'Data Annex'!$K$1:$BS$1,0)),"")</f>
        <v>2.4743401026276639E-2</v>
      </c>
      <c r="G28" s="190">
        <f>IFERROR(INDEX('Data Annex'!$K$1:$BS$4779,MATCH(G$1&amp;"|"&amp;$B28,'Data Annex'!$K$1:$K$4779,0),MATCH(G$2,'Data Annex'!$K$1:$BS$1,0)),"")</f>
        <v>8.7596317265717302E-3</v>
      </c>
      <c r="H28" s="257">
        <f>IFERROR(INDEX('Data Annex'!$K$1:$BS$4779,MATCH(H$1&amp;"|"&amp;$B28,'Data Annex'!$K$1:$K$4779,0),MATCH(H$2,'Data Annex'!$K$1:$BS$1,0)),"")</f>
        <v>6.9392333486594793E-3</v>
      </c>
      <c r="I28" s="190">
        <f>IFERROR(INDEX('Data Annex'!$K$1:$BS$4779,MATCH(I$1&amp;"|"&amp;$B28,'Data Annex'!$K$1:$K$4779,0),MATCH(I$2,'Data Annex'!$K$1:$BS$1,0)),"")</f>
        <v>0.28183128278959579</v>
      </c>
      <c r="J28" s="257">
        <f>IFERROR(INDEX('Data Annex'!$K$1:$BS$4779,MATCH(J$1&amp;"|"&amp;$B28,'Data Annex'!$K$1:$K$4779,0),MATCH(J$2,'Data Annex'!$K$1:$BS$1,0)),"")</f>
        <v>0.27793532352276379</v>
      </c>
      <c r="K28" s="190">
        <f>IFERROR(INDEX('Data Annex'!$K$1:$BS$4779,MATCH(K$1&amp;"|"&amp;$B28,'Data Annex'!$K$1:$K$4779,0),MATCH(K$2,'Data Annex'!$K$1:$BS$1,0)),"")</f>
        <v>4.2182759485607485E-2</v>
      </c>
      <c r="L28" s="257">
        <f>IFERROR(INDEX('Data Annex'!$K$1:$BS$4779,MATCH(L$1&amp;"|"&amp;$B28,'Data Annex'!$K$1:$K$4779,0),MATCH(L$2,'Data Annex'!$K$1:$BS$1,0)),"")</f>
        <v>4.3253334267886183E-2</v>
      </c>
      <c r="M28" s="190">
        <f>IFERROR(INDEX('Data Annex'!$K$1:$BS$4779,MATCH(M$1&amp;"|"&amp;$B28,'Data Annex'!$K$1:$K$4779,0),MATCH(M$2,'Data Annex'!$K$1:$BS$1,0)),"")</f>
        <v>1.2407916896020927E-2</v>
      </c>
      <c r="N28" s="257">
        <f>IFERROR(INDEX('Data Annex'!$K$1:$BS$4779,MATCH(N$1&amp;"|"&amp;$B28,'Data Annex'!$K$1:$K$4779,0),MATCH(N$2,'Data Annex'!$K$1:$BS$1,0)),"")</f>
        <v>1.2652370866655084E-2</v>
      </c>
      <c r="O28" s="190">
        <f>IFERROR(INDEX('Data Annex'!$K$1:$BS$4779,MATCH(O$1&amp;"|"&amp;$B28,'Data Annex'!$K$1:$K$4779,0),MATCH(O$2,'Data Annex'!$K$1:$BS$1,0)),"")</f>
        <v>7.7188779656477621E-2</v>
      </c>
      <c r="P28" s="257">
        <f>IFERROR(INDEX('Data Annex'!$K$1:$BS$4779,MATCH(P$1&amp;"|"&amp;$B28,'Data Annex'!$K$1:$K$4779,0),MATCH(P$2,'Data Annex'!$K$1:$BS$1,0)),"")</f>
        <v>7.5256928435302614E-2</v>
      </c>
      <c r="Q28" s="190">
        <f>IFERROR(INDEX('Data Annex'!$K$1:$BS$4779,MATCH(Q$1&amp;"|"&amp;$B28,'Data Annex'!$K$1:$K$4779,0),MATCH(Q$2,'Data Annex'!$K$1:$BS$1,0)),"")</f>
        <v>0.1704180846048344</v>
      </c>
      <c r="R28" s="257">
        <f>IFERROR(INDEX('Data Annex'!$K$1:$BS$4779,MATCH(R$1&amp;"|"&amp;$B28,'Data Annex'!$K$1:$K$4779,0),MATCH(R$2,'Data Annex'!$K$1:$BS$1,0)),"")</f>
        <v>0.172789695955816</v>
      </c>
      <c r="S28" s="190">
        <f>IFERROR(INDEX('Data Annex'!$K$1:$BS$4779,MATCH(S$1&amp;"|"&amp;$B28,'Data Annex'!$K$1:$K$4779,0),MATCH(S$2,'Data Annex'!$K$1:$BS$1,0)),"")</f>
        <v>4.6435955876014894E-2</v>
      </c>
      <c r="T28" s="257">
        <f>IFERROR(INDEX('Data Annex'!$K$1:$BS$4779,MATCH(T$1&amp;"|"&amp;$B28,'Data Annex'!$K$1:$K$4779,0),MATCH(T$2,'Data Annex'!$K$1:$BS$1,0)),"")</f>
        <v>4.7181711778032549E-2</v>
      </c>
      <c r="U28" s="190">
        <f>IFERROR(INDEX('Data Annex'!$K$1:$BS$4779,MATCH(U$1&amp;"|"&amp;$B28,'Data Annex'!$K$1:$K$4779,0),MATCH(U$2,'Data Annex'!$K$1:$BS$1,0)),"")</f>
        <v>3.4762811020502583E-2</v>
      </c>
      <c r="V28" s="257">
        <f>IFERROR(INDEX('Data Annex'!$K$1:$BS$4779,MATCH(V$1&amp;"|"&amp;$B28,'Data Annex'!$K$1:$K$4779,0),MATCH(V$2,'Data Annex'!$K$1:$BS$1,0)),"")</f>
        <v>3.4832735442213145E-2</v>
      </c>
      <c r="W28" s="190">
        <f>IFERROR(INDEX('Data Annex'!$K$1:$BS$4779,MATCH(W$1&amp;"|"&amp;$B28,'Data Annex'!$K$1:$K$4779,0),MATCH(W$2,'Data Annex'!$K$1:$BS$1,0)),"")</f>
        <v>3.049404858832078E-2</v>
      </c>
      <c r="X28" s="257">
        <f>IFERROR(INDEX('Data Annex'!$K$1:$BS$4779,MATCH(X$1&amp;"|"&amp;$B28,'Data Annex'!$K$1:$K$4779,0),MATCH(X$2,'Data Annex'!$K$1:$BS$1,0)),"")</f>
        <v>3.2102477396357625E-2</v>
      </c>
      <c r="Y28"/>
    </row>
    <row r="29" spans="1:16384" s="378" customFormat="1" ht="21" customHeight="1">
      <c r="A29" s="258" t="str">
        <f>IFERROR(INDEX('Data Annex'!$K$1:$BS$4779,MATCH(A$1&amp;"|"&amp;$B29,'Data Annex'!$K$1:$K$4779,0),MATCH(A$2,'Data Annex'!$K$1:$BS$1,0)),"")</f>
        <v/>
      </c>
      <c r="B29" s="258" t="s">
        <v>5610</v>
      </c>
      <c r="C29" s="258"/>
      <c r="D29" s="204" t="s">
        <v>5610</v>
      </c>
      <c r="E29" s="258">
        <f>IFERROR(INDEX('Data Annex'!$K$1:$BS$4779,MATCH(E$1&amp;"|"&amp;$B29,'Data Annex'!$K$1:$K$4779,0),MATCH(E$2,'Data Annex'!$K$1:$BS$1,0)),"")</f>
        <v>3.5923605258873469E-3</v>
      </c>
      <c r="F29" s="259">
        <f>IFERROR(INDEX('Data Annex'!$K$1:$BS$4779,MATCH(F$1&amp;"|"&amp;$B29,'Data Annex'!$K$1:$K$4779,0),MATCH(F$2,'Data Annex'!$K$1:$BS$1,0)),"")</f>
        <v>3.4298732324054729E-3</v>
      </c>
      <c r="G29" s="258">
        <f>IFERROR(INDEX('Data Annex'!$K$1:$BS$4779,MATCH(G$1&amp;"|"&amp;$B29,'Data Annex'!$K$1:$K$4779,0),MATCH(G$2,'Data Annex'!$K$1:$BS$1,0)),"")</f>
        <v>1.6023199966855722E-3</v>
      </c>
      <c r="H29" s="259">
        <f>IFERROR(INDEX('Data Annex'!$K$1:$BS$4779,MATCH(H$1&amp;"|"&amp;$B29,'Data Annex'!$K$1:$K$4779,0),MATCH(H$2,'Data Annex'!$K$1:$BS$1,0)),"")</f>
        <v>1.4657642579652356E-3</v>
      </c>
      <c r="I29" s="258">
        <f>IFERROR(INDEX('Data Annex'!$K$1:$BS$4779,MATCH(I$1&amp;"|"&amp;$B29,'Data Annex'!$K$1:$K$4779,0),MATCH(I$2,'Data Annex'!$K$1:$BS$1,0)),"")</f>
        <v>5.3672524207889288E-2</v>
      </c>
      <c r="J29" s="259">
        <f>IFERROR(INDEX('Data Annex'!$K$1:$BS$4779,MATCH(J$1&amp;"|"&amp;$B29,'Data Annex'!$K$1:$K$4779,0),MATCH(J$2,'Data Annex'!$K$1:$BS$1,0)),"")</f>
        <v>5.1959168482004991E-2</v>
      </c>
      <c r="K29" s="258">
        <f>IFERROR(INDEX('Data Annex'!$K$1:$BS$4779,MATCH(K$1&amp;"|"&amp;$B29,'Data Annex'!$K$1:$K$4779,0),MATCH(K$2,'Data Annex'!$K$1:$BS$1,0)),"")</f>
        <v>2.4913054165367741E-2</v>
      </c>
      <c r="L29" s="259">
        <f>IFERROR(INDEX('Data Annex'!$K$1:$BS$4779,MATCH(L$1&amp;"|"&amp;$B29,'Data Annex'!$K$1:$K$4779,0),MATCH(L$2,'Data Annex'!$K$1:$BS$1,0)),"")</f>
        <v>2.3301137706056772E-2</v>
      </c>
      <c r="M29" s="258">
        <f>IFERROR(INDEX('Data Annex'!$K$1:$BS$4779,MATCH(M$1&amp;"|"&amp;$B29,'Data Annex'!$K$1:$K$4779,0),MATCH(M$2,'Data Annex'!$K$1:$BS$1,0)),"")</f>
        <v>9.4262992576771999E-3</v>
      </c>
      <c r="N29" s="259">
        <f>IFERROR(INDEX('Data Annex'!$K$1:$BS$4779,MATCH(N$1&amp;"|"&amp;$B29,'Data Annex'!$K$1:$K$4779,0),MATCH(N$2,'Data Annex'!$K$1:$BS$1,0)),"")</f>
        <v>9.3694598461064732E-3</v>
      </c>
      <c r="O29" s="258">
        <f>IFERROR(INDEX('Data Annex'!$K$1:$BS$4779,MATCH(O$1&amp;"|"&amp;$B29,'Data Annex'!$K$1:$K$4779,0),MATCH(O$2,'Data Annex'!$K$1:$BS$1,0)),"")</f>
        <v>6.478834282255487E-2</v>
      </c>
      <c r="P29" s="259">
        <f>IFERROR(INDEX('Data Annex'!$K$1:$BS$4779,MATCH(P$1&amp;"|"&amp;$B29,'Data Annex'!$K$1:$K$4779,0),MATCH(P$2,'Data Annex'!$K$1:$BS$1,0)),"")</f>
        <v>6.1310796137632809E-2</v>
      </c>
      <c r="Q29" s="258">
        <f>IFERROR(INDEX('Data Annex'!$K$1:$BS$4779,MATCH(Q$1&amp;"|"&amp;$B29,'Data Annex'!$K$1:$K$4779,0),MATCH(Q$2,'Data Annex'!$K$1:$BS$1,0)),"")</f>
        <v>4.4717337804858606E-2</v>
      </c>
      <c r="R29" s="259">
        <f>IFERROR(INDEX('Data Annex'!$K$1:$BS$4779,MATCH(R$1&amp;"|"&amp;$B29,'Data Annex'!$K$1:$K$4779,0),MATCH(R$2,'Data Annex'!$K$1:$BS$1,0)),"")</f>
        <v>4.3279511589269577E-2</v>
      </c>
      <c r="S29" s="258">
        <f>IFERROR(INDEX('Data Annex'!$K$1:$BS$4779,MATCH(S$1&amp;"|"&amp;$B29,'Data Annex'!$K$1:$K$4779,0),MATCH(S$2,'Data Annex'!$K$1:$BS$1,0)),"")</f>
        <v>1.2854131607171543E-2</v>
      </c>
      <c r="T29" s="259">
        <f>IFERROR(INDEX('Data Annex'!$K$1:$BS$4779,MATCH(T$1&amp;"|"&amp;$B29,'Data Annex'!$K$1:$K$4779,0),MATCH(T$2,'Data Annex'!$K$1:$BS$1,0)),"")</f>
        <v>1.1635346610083235E-2</v>
      </c>
      <c r="U29" s="258">
        <f>IFERROR(INDEX('Data Annex'!$K$1:$BS$4779,MATCH(U$1&amp;"|"&amp;$B29,'Data Annex'!$K$1:$K$4779,0),MATCH(U$2,'Data Annex'!$K$1:$BS$1,0)),"")</f>
        <v>1.5034978263195548E-2</v>
      </c>
      <c r="V29" s="259">
        <f>IFERROR(INDEX('Data Annex'!$K$1:$BS$4779,MATCH(V$1&amp;"|"&amp;$B29,'Data Annex'!$K$1:$K$4779,0),MATCH(V$2,'Data Annex'!$K$1:$BS$1,0)),"")</f>
        <v>1.3944612603961086E-2</v>
      </c>
      <c r="W29" s="258">
        <f>IFERROR(INDEX('Data Annex'!$K$1:$BS$4779,MATCH(W$1&amp;"|"&amp;$B29,'Data Annex'!$K$1:$K$4779,0),MATCH(W$2,'Data Annex'!$K$1:$BS$1,0)),"")</f>
        <v>1.1423280673149376E-2</v>
      </c>
      <c r="X29" s="259">
        <f>IFERROR(INDEX('Data Annex'!$K$1:$BS$4779,MATCH(X$1&amp;"|"&amp;$B29,'Data Annex'!$K$1:$K$4779,0),MATCH(X$2,'Data Annex'!$K$1:$BS$1,0)),"")</f>
        <v>1.0130196275229399E-2</v>
      </c>
      <c r="Y29" s="258" t="str">
        <f>IFERROR(INDEX('Data Annex'!$K$1:$BS$4779,MATCH(Y$1&amp;"|"&amp;$B29,'Data Annex'!$K$1:$K$4779,0),MATCH(Y$2,'Data Annex'!$K$1:$BS$1,0)),"")</f>
        <v/>
      </c>
      <c r="Z29" s="258" t="str">
        <f>IFERROR(INDEX('Data Annex'!$K$1:$BS$4779,MATCH(Z$1&amp;"|"&amp;$B29,'Data Annex'!$K$1:$K$4779,0),MATCH(Z$2,'Data Annex'!$K$1:$BS$1,0)),"")</f>
        <v/>
      </c>
      <c r="AA29" s="258" t="str">
        <f>IFERROR(INDEX('Data Annex'!$K$1:$BS$4779,MATCH(AA$1&amp;"|"&amp;$B29,'Data Annex'!$K$1:$K$4779,0),MATCH(AA$2,'Data Annex'!$K$1:$BS$1,0)),"")</f>
        <v/>
      </c>
      <c r="AB29" s="258" t="str">
        <f>IFERROR(INDEX('Data Annex'!$K$1:$BS$4779,MATCH(AB$1&amp;"|"&amp;$B29,'Data Annex'!$K$1:$K$4779,0),MATCH(AB$2,'Data Annex'!$K$1:$BS$1,0)),"")</f>
        <v/>
      </c>
      <c r="AC29" s="258" t="str">
        <f>IFERROR(INDEX('Data Annex'!$K$1:$BS$4779,MATCH(AC$1&amp;"|"&amp;$B29,'Data Annex'!$K$1:$K$4779,0),MATCH(AC$2,'Data Annex'!$K$1:$BS$1,0)),"")</f>
        <v/>
      </c>
      <c r="AD29" s="258" t="str">
        <f>IFERROR(INDEX('Data Annex'!$K$1:$BS$4779,MATCH(AD$1&amp;"|"&amp;$B29,'Data Annex'!$K$1:$K$4779,0),MATCH(AD$2,'Data Annex'!$K$1:$BS$1,0)),"")</f>
        <v/>
      </c>
      <c r="AE29" s="258" t="str">
        <f>IFERROR(INDEX('Data Annex'!$K$1:$BS$4779,MATCH(AE$1&amp;"|"&amp;$B29,'Data Annex'!$K$1:$K$4779,0),MATCH(AE$2,'Data Annex'!$K$1:$BS$1,0)),"")</f>
        <v/>
      </c>
      <c r="AF29" s="258" t="str">
        <f>IFERROR(INDEX('Data Annex'!$K$1:$BS$4779,MATCH(AF$1&amp;"|"&amp;$B29,'Data Annex'!$K$1:$K$4779,0),MATCH(AF$2,'Data Annex'!$K$1:$BS$1,0)),"")</f>
        <v/>
      </c>
      <c r="AG29" s="258" t="str">
        <f>IFERROR(INDEX('Data Annex'!$K$1:$BS$4779,MATCH(AG$1&amp;"|"&amp;$B29,'Data Annex'!$K$1:$K$4779,0),MATCH(AG$2,'Data Annex'!$K$1:$BS$1,0)),"")</f>
        <v/>
      </c>
      <c r="AH29" s="258" t="str">
        <f>IFERROR(INDEX('Data Annex'!$K$1:$BS$4779,MATCH(AH$1&amp;"|"&amp;$B29,'Data Annex'!$K$1:$K$4779,0),MATCH(AH$2,'Data Annex'!$K$1:$BS$1,0)),"")</f>
        <v/>
      </c>
      <c r="AI29" s="258" t="str">
        <f>IFERROR(INDEX('Data Annex'!$K$1:$BS$4779,MATCH(AI$1&amp;"|"&amp;$B29,'Data Annex'!$K$1:$K$4779,0),MATCH(AI$2,'Data Annex'!$K$1:$BS$1,0)),"")</f>
        <v/>
      </c>
      <c r="AJ29" s="258" t="str">
        <f>IFERROR(INDEX('Data Annex'!$K$1:$BS$4779,MATCH(AJ$1&amp;"|"&amp;$B29,'Data Annex'!$K$1:$K$4779,0),MATCH(AJ$2,'Data Annex'!$K$1:$BS$1,0)),"")</f>
        <v/>
      </c>
      <c r="AK29" s="258" t="str">
        <f>IFERROR(INDEX('Data Annex'!$K$1:$BS$4779,MATCH(AK$1&amp;"|"&amp;$B29,'Data Annex'!$K$1:$K$4779,0),MATCH(AK$2,'Data Annex'!$K$1:$BS$1,0)),"")</f>
        <v/>
      </c>
      <c r="AL29" s="258" t="str">
        <f>IFERROR(INDEX('Data Annex'!$K$1:$BS$4779,MATCH(AL$1&amp;"|"&amp;$B29,'Data Annex'!$K$1:$K$4779,0),MATCH(AL$2,'Data Annex'!$K$1:$BS$1,0)),"")</f>
        <v/>
      </c>
      <c r="AM29" s="258" t="str">
        <f>IFERROR(INDEX('Data Annex'!$K$1:$BS$4779,MATCH(AM$1&amp;"|"&amp;$B29,'Data Annex'!$K$1:$K$4779,0),MATCH(AM$2,'Data Annex'!$K$1:$BS$1,0)),"")</f>
        <v/>
      </c>
      <c r="AN29" s="258" t="str">
        <f>IFERROR(INDEX('Data Annex'!$K$1:$BS$4779,MATCH(AN$1&amp;"|"&amp;$B29,'Data Annex'!$K$1:$K$4779,0),MATCH(AN$2,'Data Annex'!$K$1:$BS$1,0)),"")</f>
        <v/>
      </c>
      <c r="AO29" s="258" t="str">
        <f>IFERROR(INDEX('Data Annex'!$K$1:$BS$4779,MATCH(AO$1&amp;"|"&amp;$B29,'Data Annex'!$K$1:$K$4779,0),MATCH(AO$2,'Data Annex'!$K$1:$BS$1,0)),"")</f>
        <v/>
      </c>
      <c r="AP29" s="258" t="str">
        <f>IFERROR(INDEX('Data Annex'!$K$1:$BS$4779,MATCH(AP$1&amp;"|"&amp;$B29,'Data Annex'!$K$1:$K$4779,0),MATCH(AP$2,'Data Annex'!$K$1:$BS$1,0)),"")</f>
        <v/>
      </c>
      <c r="AQ29" s="258" t="str">
        <f>IFERROR(INDEX('Data Annex'!$K$1:$BS$4779,MATCH(AQ$1&amp;"|"&amp;$B29,'Data Annex'!$K$1:$K$4779,0),MATCH(AQ$2,'Data Annex'!$K$1:$BS$1,0)),"")</f>
        <v/>
      </c>
      <c r="AR29" s="258" t="str">
        <f>IFERROR(INDEX('Data Annex'!$K$1:$BS$4779,MATCH(AR$1&amp;"|"&amp;$B29,'Data Annex'!$K$1:$K$4779,0),MATCH(AR$2,'Data Annex'!$K$1:$BS$1,0)),"")</f>
        <v/>
      </c>
      <c r="AS29" s="258" t="str">
        <f>IFERROR(INDEX('Data Annex'!$K$1:$BS$4779,MATCH(AS$1&amp;"|"&amp;$B29,'Data Annex'!$K$1:$K$4779,0),MATCH(AS$2,'Data Annex'!$K$1:$BS$1,0)),"")</f>
        <v/>
      </c>
      <c r="AT29" s="258" t="str">
        <f>IFERROR(INDEX('Data Annex'!$K$1:$BS$4779,MATCH(AT$1&amp;"|"&amp;$B29,'Data Annex'!$K$1:$K$4779,0),MATCH(AT$2,'Data Annex'!$K$1:$BS$1,0)),"")</f>
        <v/>
      </c>
      <c r="AU29" s="258" t="str">
        <f>IFERROR(INDEX('Data Annex'!$K$1:$BS$4779,MATCH(AU$1&amp;"|"&amp;$B29,'Data Annex'!$K$1:$K$4779,0),MATCH(AU$2,'Data Annex'!$K$1:$BS$1,0)),"")</f>
        <v/>
      </c>
      <c r="AV29" s="258" t="str">
        <f>IFERROR(INDEX('Data Annex'!$K$1:$BS$4779,MATCH(AV$1&amp;"|"&amp;$B29,'Data Annex'!$K$1:$K$4779,0),MATCH(AV$2,'Data Annex'!$K$1:$BS$1,0)),"")</f>
        <v/>
      </c>
      <c r="AW29" s="258" t="str">
        <f>IFERROR(INDEX('Data Annex'!$K$1:$BS$4779,MATCH(AW$1&amp;"|"&amp;$B29,'Data Annex'!$K$1:$K$4779,0),MATCH(AW$2,'Data Annex'!$K$1:$BS$1,0)),"")</f>
        <v/>
      </c>
      <c r="AX29" s="258" t="str">
        <f>IFERROR(INDEX('Data Annex'!$K$1:$BS$4779,MATCH(AX$1&amp;"|"&amp;$B29,'Data Annex'!$K$1:$K$4779,0),MATCH(AX$2,'Data Annex'!$K$1:$BS$1,0)),"")</f>
        <v/>
      </c>
      <c r="AY29" s="258" t="str">
        <f>IFERROR(INDEX('Data Annex'!$K$1:$BS$4779,MATCH(AY$1&amp;"|"&amp;$B29,'Data Annex'!$K$1:$K$4779,0),MATCH(AY$2,'Data Annex'!$K$1:$BS$1,0)),"")</f>
        <v/>
      </c>
      <c r="AZ29" s="258" t="str">
        <f>IFERROR(INDEX('Data Annex'!$K$1:$BS$4779,MATCH(AZ$1&amp;"|"&amp;$B29,'Data Annex'!$K$1:$K$4779,0),MATCH(AZ$2,'Data Annex'!$K$1:$BS$1,0)),"")</f>
        <v/>
      </c>
      <c r="BA29" s="258" t="str">
        <f>IFERROR(INDEX('Data Annex'!$K$1:$BS$4779,MATCH(BA$1&amp;"|"&amp;$B29,'Data Annex'!$K$1:$K$4779,0),MATCH(BA$2,'Data Annex'!$K$1:$BS$1,0)),"")</f>
        <v/>
      </c>
      <c r="BB29" s="258" t="str">
        <f>IFERROR(INDEX('Data Annex'!$K$1:$BS$4779,MATCH(BB$1&amp;"|"&amp;$B29,'Data Annex'!$K$1:$K$4779,0),MATCH(BB$2,'Data Annex'!$K$1:$BS$1,0)),"")</f>
        <v/>
      </c>
      <c r="BC29" s="258" t="str">
        <f>IFERROR(INDEX('Data Annex'!$K$1:$BS$4779,MATCH(BC$1&amp;"|"&amp;$B29,'Data Annex'!$K$1:$K$4779,0),MATCH(BC$2,'Data Annex'!$K$1:$BS$1,0)),"")</f>
        <v/>
      </c>
      <c r="BD29" s="258" t="str">
        <f>IFERROR(INDEX('Data Annex'!$K$1:$BS$4779,MATCH(BD$1&amp;"|"&amp;$B29,'Data Annex'!$K$1:$K$4779,0),MATCH(BD$2,'Data Annex'!$K$1:$BS$1,0)),"")</f>
        <v/>
      </c>
      <c r="BE29" s="258" t="str">
        <f>IFERROR(INDEX('Data Annex'!$K$1:$BS$4779,MATCH(BE$1&amp;"|"&amp;$B29,'Data Annex'!$K$1:$K$4779,0),MATCH(BE$2,'Data Annex'!$K$1:$BS$1,0)),"")</f>
        <v/>
      </c>
      <c r="BF29" s="258" t="str">
        <f>IFERROR(INDEX('Data Annex'!$K$1:$BS$4779,MATCH(BF$1&amp;"|"&amp;$B29,'Data Annex'!$K$1:$K$4779,0),MATCH(BF$2,'Data Annex'!$K$1:$BS$1,0)),"")</f>
        <v/>
      </c>
      <c r="BG29" s="258" t="str">
        <f>IFERROR(INDEX('Data Annex'!$K$1:$BS$4779,MATCH(BG$1&amp;"|"&amp;$B29,'Data Annex'!$K$1:$K$4779,0),MATCH(BG$2,'Data Annex'!$K$1:$BS$1,0)),"")</f>
        <v/>
      </c>
      <c r="BH29" s="258" t="str">
        <f>IFERROR(INDEX('Data Annex'!$K$1:$BS$4779,MATCH(BH$1&amp;"|"&amp;$B29,'Data Annex'!$K$1:$K$4779,0),MATCH(BH$2,'Data Annex'!$K$1:$BS$1,0)),"")</f>
        <v/>
      </c>
      <c r="BI29" s="258" t="str">
        <f>IFERROR(INDEX('Data Annex'!$K$1:$BS$4779,MATCH(BI$1&amp;"|"&amp;$B29,'Data Annex'!$K$1:$K$4779,0),MATCH(BI$2,'Data Annex'!$K$1:$BS$1,0)),"")</f>
        <v/>
      </c>
      <c r="BJ29" s="258" t="str">
        <f>IFERROR(INDEX('Data Annex'!$K$1:$BS$4779,MATCH(BJ$1&amp;"|"&amp;$B29,'Data Annex'!$K$1:$K$4779,0),MATCH(BJ$2,'Data Annex'!$K$1:$BS$1,0)),"")</f>
        <v/>
      </c>
      <c r="BK29" s="258" t="str">
        <f>IFERROR(INDEX('Data Annex'!$K$1:$BS$4779,MATCH(BK$1&amp;"|"&amp;$B29,'Data Annex'!$K$1:$K$4779,0),MATCH(BK$2,'Data Annex'!$K$1:$BS$1,0)),"")</f>
        <v/>
      </c>
      <c r="BL29" s="258" t="str">
        <f>IFERROR(INDEX('Data Annex'!$K$1:$BS$4779,MATCH(BL$1&amp;"|"&amp;$B29,'Data Annex'!$K$1:$K$4779,0),MATCH(BL$2,'Data Annex'!$K$1:$BS$1,0)),"")</f>
        <v/>
      </c>
      <c r="BM29" s="258" t="str">
        <f>IFERROR(INDEX('Data Annex'!$K$1:$BS$4779,MATCH(BM$1&amp;"|"&amp;$B29,'Data Annex'!$K$1:$K$4779,0),MATCH(BM$2,'Data Annex'!$K$1:$BS$1,0)),"")</f>
        <v/>
      </c>
      <c r="BN29" s="258" t="str">
        <f>IFERROR(INDEX('Data Annex'!$K$1:$BS$4779,MATCH(BN$1&amp;"|"&amp;$B29,'Data Annex'!$K$1:$K$4779,0),MATCH(BN$2,'Data Annex'!$K$1:$BS$1,0)),"")</f>
        <v/>
      </c>
      <c r="BO29" s="258" t="str">
        <f>IFERROR(INDEX('Data Annex'!$K$1:$BS$4779,MATCH(BO$1&amp;"|"&amp;$B29,'Data Annex'!$K$1:$K$4779,0),MATCH(BO$2,'Data Annex'!$K$1:$BS$1,0)),"")</f>
        <v/>
      </c>
      <c r="BP29" s="258" t="str">
        <f>IFERROR(INDEX('Data Annex'!$K$1:$BS$4779,MATCH(BP$1&amp;"|"&amp;$B29,'Data Annex'!$K$1:$K$4779,0),MATCH(BP$2,'Data Annex'!$K$1:$BS$1,0)),"")</f>
        <v/>
      </c>
      <c r="BQ29" s="258" t="str">
        <f>IFERROR(INDEX('Data Annex'!$K$1:$BS$4779,MATCH(BQ$1&amp;"|"&amp;$B29,'Data Annex'!$K$1:$K$4779,0),MATCH(BQ$2,'Data Annex'!$K$1:$BS$1,0)),"")</f>
        <v/>
      </c>
      <c r="BR29" s="258" t="str">
        <f>IFERROR(INDEX('Data Annex'!$K$1:$BS$4779,MATCH(BR$1&amp;"|"&amp;$B29,'Data Annex'!$K$1:$K$4779,0),MATCH(BR$2,'Data Annex'!$K$1:$BS$1,0)),"")</f>
        <v/>
      </c>
      <c r="BS29" s="258" t="str">
        <f>IFERROR(INDEX('Data Annex'!$K$1:$BS$4779,MATCH(BS$1&amp;"|"&amp;$B29,'Data Annex'!$K$1:$K$4779,0),MATCH(BS$2,'Data Annex'!$K$1:$BS$1,0)),"")</f>
        <v/>
      </c>
      <c r="BT29" s="258" t="str">
        <f>IFERROR(INDEX('Data Annex'!$K$1:$BS$4779,MATCH(BT$1&amp;"|"&amp;$B29,'Data Annex'!$K$1:$K$4779,0),MATCH(BT$2,'Data Annex'!$K$1:$BS$1,0)),"")</f>
        <v/>
      </c>
      <c r="BU29" s="258" t="str">
        <f>IFERROR(INDEX('Data Annex'!$K$1:$BS$4779,MATCH(BU$1&amp;"|"&amp;$B29,'Data Annex'!$K$1:$K$4779,0),MATCH(BU$2,'Data Annex'!$K$1:$BS$1,0)),"")</f>
        <v/>
      </c>
      <c r="BV29" s="258" t="str">
        <f>IFERROR(INDEX('Data Annex'!$K$1:$BS$4779,MATCH(BV$1&amp;"|"&amp;$B29,'Data Annex'!$K$1:$K$4779,0),MATCH(BV$2,'Data Annex'!$K$1:$BS$1,0)),"")</f>
        <v/>
      </c>
      <c r="BW29" s="258" t="str">
        <f>IFERROR(INDEX('Data Annex'!$K$1:$BS$4779,MATCH(BW$1&amp;"|"&amp;$B29,'Data Annex'!$K$1:$K$4779,0),MATCH(BW$2,'Data Annex'!$K$1:$BS$1,0)),"")</f>
        <v/>
      </c>
      <c r="BX29" s="258" t="str">
        <f>IFERROR(INDEX('Data Annex'!$K$1:$BS$4779,MATCH(BX$1&amp;"|"&amp;$B29,'Data Annex'!$K$1:$K$4779,0),MATCH(BX$2,'Data Annex'!$K$1:$BS$1,0)),"")</f>
        <v/>
      </c>
      <c r="BY29" s="258" t="str">
        <f>IFERROR(INDEX('Data Annex'!$K$1:$BS$4779,MATCH(BY$1&amp;"|"&amp;$B29,'Data Annex'!$K$1:$K$4779,0),MATCH(BY$2,'Data Annex'!$K$1:$BS$1,0)),"")</f>
        <v/>
      </c>
      <c r="BZ29" s="258" t="str">
        <f>IFERROR(INDEX('Data Annex'!$K$1:$BS$4779,MATCH(BZ$1&amp;"|"&amp;$B29,'Data Annex'!$K$1:$K$4779,0),MATCH(BZ$2,'Data Annex'!$K$1:$BS$1,0)),"")</f>
        <v/>
      </c>
      <c r="CA29" s="258" t="str">
        <f>IFERROR(INDEX('Data Annex'!$K$1:$BS$4779,MATCH(CA$1&amp;"|"&amp;$B29,'Data Annex'!$K$1:$K$4779,0),MATCH(CA$2,'Data Annex'!$K$1:$BS$1,0)),"")</f>
        <v/>
      </c>
      <c r="CB29" s="258" t="str">
        <f>IFERROR(INDEX('Data Annex'!$K$1:$BS$4779,MATCH(CB$1&amp;"|"&amp;$B29,'Data Annex'!$K$1:$K$4779,0),MATCH(CB$2,'Data Annex'!$K$1:$BS$1,0)),"")</f>
        <v/>
      </c>
      <c r="CC29" s="258" t="str">
        <f>IFERROR(INDEX('Data Annex'!$K$1:$BS$4779,MATCH(CC$1&amp;"|"&amp;$B29,'Data Annex'!$K$1:$K$4779,0),MATCH(CC$2,'Data Annex'!$K$1:$BS$1,0)),"")</f>
        <v/>
      </c>
      <c r="CD29" s="258" t="str">
        <f>IFERROR(INDEX('Data Annex'!$K$1:$BS$4779,MATCH(CD$1&amp;"|"&amp;$B29,'Data Annex'!$K$1:$K$4779,0),MATCH(CD$2,'Data Annex'!$K$1:$BS$1,0)),"")</f>
        <v/>
      </c>
      <c r="CE29" s="258" t="str">
        <f>IFERROR(INDEX('Data Annex'!$K$1:$BS$4779,MATCH(CE$1&amp;"|"&amp;$B29,'Data Annex'!$K$1:$K$4779,0),MATCH(CE$2,'Data Annex'!$K$1:$BS$1,0)),"")</f>
        <v/>
      </c>
      <c r="CF29" s="258" t="str">
        <f>IFERROR(INDEX('Data Annex'!$K$1:$BS$4779,MATCH(CF$1&amp;"|"&amp;$B29,'Data Annex'!$K$1:$K$4779,0),MATCH(CF$2,'Data Annex'!$K$1:$BS$1,0)),"")</f>
        <v/>
      </c>
      <c r="CG29" s="258" t="str">
        <f>IFERROR(INDEX('Data Annex'!$K$1:$BS$4779,MATCH(CG$1&amp;"|"&amp;$B29,'Data Annex'!$K$1:$K$4779,0),MATCH(CG$2,'Data Annex'!$K$1:$BS$1,0)),"")</f>
        <v/>
      </c>
      <c r="CH29" s="258" t="str">
        <f>IFERROR(INDEX('Data Annex'!$K$1:$BS$4779,MATCH(CH$1&amp;"|"&amp;$B29,'Data Annex'!$K$1:$K$4779,0),MATCH(CH$2,'Data Annex'!$K$1:$BS$1,0)),"")</f>
        <v/>
      </c>
      <c r="CI29" s="258" t="str">
        <f>IFERROR(INDEX('Data Annex'!$K$1:$BS$4779,MATCH(CI$1&amp;"|"&amp;$B29,'Data Annex'!$K$1:$K$4779,0),MATCH(CI$2,'Data Annex'!$K$1:$BS$1,0)),"")</f>
        <v/>
      </c>
      <c r="CJ29" s="258" t="str">
        <f>IFERROR(INDEX('Data Annex'!$K$1:$BS$4779,MATCH(CJ$1&amp;"|"&amp;$B29,'Data Annex'!$K$1:$K$4779,0),MATCH(CJ$2,'Data Annex'!$K$1:$BS$1,0)),"")</f>
        <v/>
      </c>
      <c r="CK29" s="258" t="str">
        <f>IFERROR(INDEX('Data Annex'!$K$1:$BS$4779,MATCH(CK$1&amp;"|"&amp;$B29,'Data Annex'!$K$1:$K$4779,0),MATCH(CK$2,'Data Annex'!$K$1:$BS$1,0)),"")</f>
        <v/>
      </c>
      <c r="CL29" s="258" t="str">
        <f>IFERROR(INDEX('Data Annex'!$K$1:$BS$4779,MATCH(CL$1&amp;"|"&amp;$B29,'Data Annex'!$K$1:$K$4779,0),MATCH(CL$2,'Data Annex'!$K$1:$BS$1,0)),"")</f>
        <v/>
      </c>
      <c r="CM29" s="258" t="str">
        <f>IFERROR(INDEX('Data Annex'!$K$1:$BS$4779,MATCH(CM$1&amp;"|"&amp;$B29,'Data Annex'!$K$1:$K$4779,0),MATCH(CM$2,'Data Annex'!$K$1:$BS$1,0)),"")</f>
        <v/>
      </c>
      <c r="CN29" s="258" t="str">
        <f>IFERROR(INDEX('Data Annex'!$K$1:$BS$4779,MATCH(CN$1&amp;"|"&amp;$B29,'Data Annex'!$K$1:$K$4779,0),MATCH(CN$2,'Data Annex'!$K$1:$BS$1,0)),"")</f>
        <v/>
      </c>
      <c r="CO29" s="258" t="str">
        <f>IFERROR(INDEX('Data Annex'!$K$1:$BS$4779,MATCH(CO$1&amp;"|"&amp;$B29,'Data Annex'!$K$1:$K$4779,0),MATCH(CO$2,'Data Annex'!$K$1:$BS$1,0)),"")</f>
        <v/>
      </c>
      <c r="CP29" s="258" t="str">
        <f>IFERROR(INDEX('Data Annex'!$K$1:$BS$4779,MATCH(CP$1&amp;"|"&amp;$B29,'Data Annex'!$K$1:$K$4779,0),MATCH(CP$2,'Data Annex'!$K$1:$BS$1,0)),"")</f>
        <v/>
      </c>
      <c r="CQ29" s="258" t="str">
        <f>IFERROR(INDEX('Data Annex'!$K$1:$BS$4779,MATCH(CQ$1&amp;"|"&amp;$B29,'Data Annex'!$K$1:$K$4779,0),MATCH(CQ$2,'Data Annex'!$K$1:$BS$1,0)),"")</f>
        <v/>
      </c>
      <c r="CR29" s="258" t="str">
        <f>IFERROR(INDEX('Data Annex'!$K$1:$BS$4779,MATCH(CR$1&amp;"|"&amp;$B29,'Data Annex'!$K$1:$K$4779,0),MATCH(CR$2,'Data Annex'!$K$1:$BS$1,0)),"")</f>
        <v/>
      </c>
      <c r="CS29" s="258" t="str">
        <f>IFERROR(INDEX('Data Annex'!$K$1:$BS$4779,MATCH(CS$1&amp;"|"&amp;$B29,'Data Annex'!$K$1:$K$4779,0),MATCH(CS$2,'Data Annex'!$K$1:$BS$1,0)),"")</f>
        <v/>
      </c>
      <c r="CT29" s="258" t="str">
        <f>IFERROR(INDEX('Data Annex'!$K$1:$BS$4779,MATCH(CT$1&amp;"|"&amp;$B29,'Data Annex'!$K$1:$K$4779,0),MATCH(CT$2,'Data Annex'!$K$1:$BS$1,0)),"")</f>
        <v/>
      </c>
      <c r="CU29" s="258" t="str">
        <f>IFERROR(INDEX('Data Annex'!$K$1:$BS$4779,MATCH(CU$1&amp;"|"&amp;$B29,'Data Annex'!$K$1:$K$4779,0),MATCH(CU$2,'Data Annex'!$K$1:$BS$1,0)),"")</f>
        <v/>
      </c>
      <c r="CV29" s="258" t="str">
        <f>IFERROR(INDEX('Data Annex'!$K$1:$BS$4779,MATCH(CV$1&amp;"|"&amp;$B29,'Data Annex'!$K$1:$K$4779,0),MATCH(CV$2,'Data Annex'!$K$1:$BS$1,0)),"")</f>
        <v/>
      </c>
      <c r="CW29" s="258" t="str">
        <f>IFERROR(INDEX('Data Annex'!$K$1:$BS$4779,MATCH(CW$1&amp;"|"&amp;$B29,'Data Annex'!$K$1:$K$4779,0),MATCH(CW$2,'Data Annex'!$K$1:$BS$1,0)),"")</f>
        <v/>
      </c>
      <c r="CX29" s="258" t="str">
        <f>IFERROR(INDEX('Data Annex'!$K$1:$BS$4779,MATCH(CX$1&amp;"|"&amp;$B29,'Data Annex'!$K$1:$K$4779,0),MATCH(CX$2,'Data Annex'!$K$1:$BS$1,0)),"")</f>
        <v/>
      </c>
      <c r="CY29" s="258" t="str">
        <f>IFERROR(INDEX('Data Annex'!$K$1:$BS$4779,MATCH(CY$1&amp;"|"&amp;$B29,'Data Annex'!$K$1:$K$4779,0),MATCH(CY$2,'Data Annex'!$K$1:$BS$1,0)),"")</f>
        <v/>
      </c>
      <c r="CZ29" s="258" t="str">
        <f>IFERROR(INDEX('Data Annex'!$K$1:$BS$4779,MATCH(CZ$1&amp;"|"&amp;$B29,'Data Annex'!$K$1:$K$4779,0),MATCH(CZ$2,'Data Annex'!$K$1:$BS$1,0)),"")</f>
        <v/>
      </c>
      <c r="DA29" s="258" t="str">
        <f>IFERROR(INDEX('Data Annex'!$K$1:$BS$4779,MATCH(DA$1&amp;"|"&amp;$B29,'Data Annex'!$K$1:$K$4779,0),MATCH(DA$2,'Data Annex'!$K$1:$BS$1,0)),"")</f>
        <v/>
      </c>
      <c r="DB29" s="258" t="str">
        <f>IFERROR(INDEX('Data Annex'!$K$1:$BS$4779,MATCH(DB$1&amp;"|"&amp;$B29,'Data Annex'!$K$1:$K$4779,0),MATCH(DB$2,'Data Annex'!$K$1:$BS$1,0)),"")</f>
        <v/>
      </c>
      <c r="DC29" s="258" t="str">
        <f>IFERROR(INDEX('Data Annex'!$K$1:$BS$4779,MATCH(DC$1&amp;"|"&amp;$B29,'Data Annex'!$K$1:$K$4779,0),MATCH(DC$2,'Data Annex'!$K$1:$BS$1,0)),"")</f>
        <v/>
      </c>
      <c r="DD29" s="258" t="str">
        <f>IFERROR(INDEX('Data Annex'!$K$1:$BS$4779,MATCH(DD$1&amp;"|"&amp;$B29,'Data Annex'!$K$1:$K$4779,0),MATCH(DD$2,'Data Annex'!$K$1:$BS$1,0)),"")</f>
        <v/>
      </c>
      <c r="DE29" s="258" t="str">
        <f>IFERROR(INDEX('Data Annex'!$K$1:$BS$4779,MATCH(DE$1&amp;"|"&amp;$B29,'Data Annex'!$K$1:$K$4779,0),MATCH(DE$2,'Data Annex'!$K$1:$BS$1,0)),"")</f>
        <v/>
      </c>
      <c r="DF29" s="258" t="str">
        <f>IFERROR(INDEX('Data Annex'!$K$1:$BS$4779,MATCH(DF$1&amp;"|"&amp;$B29,'Data Annex'!$K$1:$K$4779,0),MATCH(DF$2,'Data Annex'!$K$1:$BS$1,0)),"")</f>
        <v/>
      </c>
      <c r="DG29" s="258" t="str">
        <f>IFERROR(INDEX('Data Annex'!$K$1:$BS$4779,MATCH(DG$1&amp;"|"&amp;$B29,'Data Annex'!$K$1:$K$4779,0),MATCH(DG$2,'Data Annex'!$K$1:$BS$1,0)),"")</f>
        <v/>
      </c>
      <c r="DH29" s="258" t="str">
        <f>IFERROR(INDEX('Data Annex'!$K$1:$BS$4779,MATCH(DH$1&amp;"|"&amp;$B29,'Data Annex'!$K$1:$K$4779,0),MATCH(DH$2,'Data Annex'!$K$1:$BS$1,0)),"")</f>
        <v/>
      </c>
      <c r="DI29" s="258" t="str">
        <f>IFERROR(INDEX('Data Annex'!$K$1:$BS$4779,MATCH(DI$1&amp;"|"&amp;$B29,'Data Annex'!$K$1:$K$4779,0),MATCH(DI$2,'Data Annex'!$K$1:$BS$1,0)),"")</f>
        <v/>
      </c>
      <c r="DJ29" s="258" t="str">
        <f>IFERROR(INDEX('Data Annex'!$K$1:$BS$4779,MATCH(DJ$1&amp;"|"&amp;$B29,'Data Annex'!$K$1:$K$4779,0),MATCH(DJ$2,'Data Annex'!$K$1:$BS$1,0)),"")</f>
        <v/>
      </c>
      <c r="DK29" s="258" t="str">
        <f>IFERROR(INDEX('Data Annex'!$K$1:$BS$4779,MATCH(DK$1&amp;"|"&amp;$B29,'Data Annex'!$K$1:$K$4779,0),MATCH(DK$2,'Data Annex'!$K$1:$BS$1,0)),"")</f>
        <v/>
      </c>
      <c r="DL29" s="258" t="str">
        <f>IFERROR(INDEX('Data Annex'!$K$1:$BS$4779,MATCH(DL$1&amp;"|"&amp;$B29,'Data Annex'!$K$1:$K$4779,0),MATCH(DL$2,'Data Annex'!$K$1:$BS$1,0)),"")</f>
        <v/>
      </c>
      <c r="DM29" s="258" t="str">
        <f>IFERROR(INDEX('Data Annex'!$K$1:$BS$4779,MATCH(DM$1&amp;"|"&amp;$B29,'Data Annex'!$K$1:$K$4779,0),MATCH(DM$2,'Data Annex'!$K$1:$BS$1,0)),"")</f>
        <v/>
      </c>
      <c r="DN29" s="258" t="str">
        <f>IFERROR(INDEX('Data Annex'!$K$1:$BS$4779,MATCH(DN$1&amp;"|"&amp;$B29,'Data Annex'!$K$1:$K$4779,0),MATCH(DN$2,'Data Annex'!$K$1:$BS$1,0)),"")</f>
        <v/>
      </c>
      <c r="DO29" s="258" t="str">
        <f>IFERROR(INDEX('Data Annex'!$K$1:$BS$4779,MATCH(DO$1&amp;"|"&amp;$B29,'Data Annex'!$K$1:$K$4779,0),MATCH(DO$2,'Data Annex'!$K$1:$BS$1,0)),"")</f>
        <v/>
      </c>
      <c r="DP29" s="258" t="str">
        <f>IFERROR(INDEX('Data Annex'!$K$1:$BS$4779,MATCH(DP$1&amp;"|"&amp;$B29,'Data Annex'!$K$1:$K$4779,0),MATCH(DP$2,'Data Annex'!$K$1:$BS$1,0)),"")</f>
        <v/>
      </c>
      <c r="DQ29" s="258" t="str">
        <f>IFERROR(INDEX('Data Annex'!$K$1:$BS$4779,MATCH(DQ$1&amp;"|"&amp;$B29,'Data Annex'!$K$1:$K$4779,0),MATCH(DQ$2,'Data Annex'!$K$1:$BS$1,0)),"")</f>
        <v/>
      </c>
      <c r="DR29" s="258" t="str">
        <f>IFERROR(INDEX('Data Annex'!$K$1:$BS$4779,MATCH(DR$1&amp;"|"&amp;$B29,'Data Annex'!$K$1:$K$4779,0),MATCH(DR$2,'Data Annex'!$K$1:$BS$1,0)),"")</f>
        <v/>
      </c>
      <c r="DS29" s="258" t="str">
        <f>IFERROR(INDEX('Data Annex'!$K$1:$BS$4779,MATCH(DS$1&amp;"|"&amp;$B29,'Data Annex'!$K$1:$K$4779,0),MATCH(DS$2,'Data Annex'!$K$1:$BS$1,0)),"")</f>
        <v/>
      </c>
      <c r="DT29" s="258" t="str">
        <f>IFERROR(INDEX('Data Annex'!$K$1:$BS$4779,MATCH(DT$1&amp;"|"&amp;$B29,'Data Annex'!$K$1:$K$4779,0),MATCH(DT$2,'Data Annex'!$K$1:$BS$1,0)),"")</f>
        <v/>
      </c>
      <c r="DU29" s="258" t="str">
        <f>IFERROR(INDEX('Data Annex'!$K$1:$BS$4779,MATCH(DU$1&amp;"|"&amp;$B29,'Data Annex'!$K$1:$K$4779,0),MATCH(DU$2,'Data Annex'!$K$1:$BS$1,0)),"")</f>
        <v/>
      </c>
      <c r="DV29" s="258" t="str">
        <f>IFERROR(INDEX('Data Annex'!$K$1:$BS$4779,MATCH(DV$1&amp;"|"&amp;$B29,'Data Annex'!$K$1:$K$4779,0),MATCH(DV$2,'Data Annex'!$K$1:$BS$1,0)),"")</f>
        <v/>
      </c>
      <c r="DW29" s="258" t="str">
        <f>IFERROR(INDEX('Data Annex'!$K$1:$BS$4779,MATCH(DW$1&amp;"|"&amp;$B29,'Data Annex'!$K$1:$K$4779,0),MATCH(DW$2,'Data Annex'!$K$1:$BS$1,0)),"")</f>
        <v/>
      </c>
      <c r="DX29" s="258" t="str">
        <f>IFERROR(INDEX('Data Annex'!$K$1:$BS$4779,MATCH(DX$1&amp;"|"&amp;$B29,'Data Annex'!$K$1:$K$4779,0),MATCH(DX$2,'Data Annex'!$K$1:$BS$1,0)),"")</f>
        <v/>
      </c>
      <c r="DY29" s="258" t="str">
        <f>IFERROR(INDEX('Data Annex'!$K$1:$BS$4779,MATCH(DY$1&amp;"|"&amp;$B29,'Data Annex'!$K$1:$K$4779,0),MATCH(DY$2,'Data Annex'!$K$1:$BS$1,0)),"")</f>
        <v/>
      </c>
      <c r="DZ29" s="258" t="str">
        <f>IFERROR(INDEX('Data Annex'!$K$1:$BS$4779,MATCH(DZ$1&amp;"|"&amp;$B29,'Data Annex'!$K$1:$K$4779,0),MATCH(DZ$2,'Data Annex'!$K$1:$BS$1,0)),"")</f>
        <v/>
      </c>
      <c r="EA29" s="258" t="str">
        <f>IFERROR(INDEX('Data Annex'!$K$1:$BS$4779,MATCH(EA$1&amp;"|"&amp;$B29,'Data Annex'!$K$1:$K$4779,0),MATCH(EA$2,'Data Annex'!$K$1:$BS$1,0)),"")</f>
        <v/>
      </c>
      <c r="EB29" s="258" t="str">
        <f>IFERROR(INDEX('Data Annex'!$K$1:$BS$4779,MATCH(EB$1&amp;"|"&amp;$B29,'Data Annex'!$K$1:$K$4779,0),MATCH(EB$2,'Data Annex'!$K$1:$BS$1,0)),"")</f>
        <v/>
      </c>
      <c r="EC29" s="258" t="str">
        <f>IFERROR(INDEX('Data Annex'!$K$1:$BS$4779,MATCH(EC$1&amp;"|"&amp;$B29,'Data Annex'!$K$1:$K$4779,0),MATCH(EC$2,'Data Annex'!$K$1:$BS$1,0)),"")</f>
        <v/>
      </c>
      <c r="ED29" s="258" t="str">
        <f>IFERROR(INDEX('Data Annex'!$K$1:$BS$4779,MATCH(ED$1&amp;"|"&amp;$B29,'Data Annex'!$K$1:$K$4779,0),MATCH(ED$2,'Data Annex'!$K$1:$BS$1,0)),"")</f>
        <v/>
      </c>
      <c r="EE29" s="258" t="str">
        <f>IFERROR(INDEX('Data Annex'!$K$1:$BS$4779,MATCH(EE$1&amp;"|"&amp;$B29,'Data Annex'!$K$1:$K$4779,0),MATCH(EE$2,'Data Annex'!$K$1:$BS$1,0)),"")</f>
        <v/>
      </c>
      <c r="EF29" s="258" t="str">
        <f>IFERROR(INDEX('Data Annex'!$K$1:$BS$4779,MATCH(EF$1&amp;"|"&amp;$B29,'Data Annex'!$K$1:$K$4779,0),MATCH(EF$2,'Data Annex'!$K$1:$BS$1,0)),"")</f>
        <v/>
      </c>
      <c r="EG29" s="258" t="str">
        <f>IFERROR(INDEX('Data Annex'!$K$1:$BS$4779,MATCH(EG$1&amp;"|"&amp;$B29,'Data Annex'!$K$1:$K$4779,0),MATCH(EG$2,'Data Annex'!$K$1:$BS$1,0)),"")</f>
        <v/>
      </c>
      <c r="EH29" s="258" t="str">
        <f>IFERROR(INDEX('Data Annex'!$K$1:$BS$4779,MATCH(EH$1&amp;"|"&amp;$B29,'Data Annex'!$K$1:$K$4779,0),MATCH(EH$2,'Data Annex'!$K$1:$BS$1,0)),"")</f>
        <v/>
      </c>
      <c r="EI29" s="258" t="str">
        <f>IFERROR(INDEX('Data Annex'!$K$1:$BS$4779,MATCH(EI$1&amp;"|"&amp;$B29,'Data Annex'!$K$1:$K$4779,0),MATCH(EI$2,'Data Annex'!$K$1:$BS$1,0)),"")</f>
        <v/>
      </c>
      <c r="EJ29" s="258" t="str">
        <f>IFERROR(INDEX('Data Annex'!$K$1:$BS$4779,MATCH(EJ$1&amp;"|"&amp;$B29,'Data Annex'!$K$1:$K$4779,0),MATCH(EJ$2,'Data Annex'!$K$1:$BS$1,0)),"")</f>
        <v/>
      </c>
      <c r="EK29" s="258" t="str">
        <f>IFERROR(INDEX('Data Annex'!$K$1:$BS$4779,MATCH(EK$1&amp;"|"&amp;$B29,'Data Annex'!$K$1:$K$4779,0),MATCH(EK$2,'Data Annex'!$K$1:$BS$1,0)),"")</f>
        <v/>
      </c>
      <c r="EL29" s="258" t="str">
        <f>IFERROR(INDEX('Data Annex'!$K$1:$BS$4779,MATCH(EL$1&amp;"|"&amp;$B29,'Data Annex'!$K$1:$K$4779,0),MATCH(EL$2,'Data Annex'!$K$1:$BS$1,0)),"")</f>
        <v/>
      </c>
      <c r="EM29" s="258" t="str">
        <f>IFERROR(INDEX('Data Annex'!$K$1:$BS$4779,MATCH(EM$1&amp;"|"&amp;$B29,'Data Annex'!$K$1:$K$4779,0),MATCH(EM$2,'Data Annex'!$K$1:$BS$1,0)),"")</f>
        <v/>
      </c>
      <c r="EN29" s="258" t="str">
        <f>IFERROR(INDEX('Data Annex'!$K$1:$BS$4779,MATCH(EN$1&amp;"|"&amp;$B29,'Data Annex'!$K$1:$K$4779,0),MATCH(EN$2,'Data Annex'!$K$1:$BS$1,0)),"")</f>
        <v/>
      </c>
      <c r="EO29" s="258" t="str">
        <f>IFERROR(INDEX('Data Annex'!$K$1:$BS$4779,MATCH(EO$1&amp;"|"&amp;$B29,'Data Annex'!$K$1:$K$4779,0),MATCH(EO$2,'Data Annex'!$K$1:$BS$1,0)),"")</f>
        <v/>
      </c>
      <c r="EP29" s="258" t="str">
        <f>IFERROR(INDEX('Data Annex'!$K$1:$BS$4779,MATCH(EP$1&amp;"|"&amp;$B29,'Data Annex'!$K$1:$K$4779,0),MATCH(EP$2,'Data Annex'!$K$1:$BS$1,0)),"")</f>
        <v/>
      </c>
      <c r="EQ29" s="258" t="str">
        <f>IFERROR(INDEX('Data Annex'!$K$1:$BS$4779,MATCH(EQ$1&amp;"|"&amp;$B29,'Data Annex'!$K$1:$K$4779,0),MATCH(EQ$2,'Data Annex'!$K$1:$BS$1,0)),"")</f>
        <v/>
      </c>
      <c r="ER29" s="258" t="str">
        <f>IFERROR(INDEX('Data Annex'!$K$1:$BS$4779,MATCH(ER$1&amp;"|"&amp;$B29,'Data Annex'!$K$1:$K$4779,0),MATCH(ER$2,'Data Annex'!$K$1:$BS$1,0)),"")</f>
        <v/>
      </c>
      <c r="ES29" s="258" t="str">
        <f>IFERROR(INDEX('Data Annex'!$K$1:$BS$4779,MATCH(ES$1&amp;"|"&amp;$B29,'Data Annex'!$K$1:$K$4779,0),MATCH(ES$2,'Data Annex'!$K$1:$BS$1,0)),"")</f>
        <v/>
      </c>
      <c r="ET29" s="258" t="str">
        <f>IFERROR(INDEX('Data Annex'!$K$1:$BS$4779,MATCH(ET$1&amp;"|"&amp;$B29,'Data Annex'!$K$1:$K$4779,0),MATCH(ET$2,'Data Annex'!$K$1:$BS$1,0)),"")</f>
        <v/>
      </c>
      <c r="EU29" s="258" t="str">
        <f>IFERROR(INDEX('Data Annex'!$K$1:$BS$4779,MATCH(EU$1&amp;"|"&amp;$B29,'Data Annex'!$K$1:$K$4779,0),MATCH(EU$2,'Data Annex'!$K$1:$BS$1,0)),"")</f>
        <v/>
      </c>
      <c r="EV29" s="258" t="str">
        <f>IFERROR(INDEX('Data Annex'!$K$1:$BS$4779,MATCH(EV$1&amp;"|"&amp;$B29,'Data Annex'!$K$1:$K$4779,0),MATCH(EV$2,'Data Annex'!$K$1:$BS$1,0)),"")</f>
        <v/>
      </c>
      <c r="EW29" s="258" t="str">
        <f>IFERROR(INDEX('Data Annex'!$K$1:$BS$4779,MATCH(EW$1&amp;"|"&amp;$B29,'Data Annex'!$K$1:$K$4779,0),MATCH(EW$2,'Data Annex'!$K$1:$BS$1,0)),"")</f>
        <v/>
      </c>
      <c r="EX29" s="258" t="str">
        <f>IFERROR(INDEX('Data Annex'!$K$1:$BS$4779,MATCH(EX$1&amp;"|"&amp;$B29,'Data Annex'!$K$1:$K$4779,0),MATCH(EX$2,'Data Annex'!$K$1:$BS$1,0)),"")</f>
        <v/>
      </c>
      <c r="EY29" s="258" t="str">
        <f>IFERROR(INDEX('Data Annex'!$K$1:$BS$4779,MATCH(EY$1&amp;"|"&amp;$B29,'Data Annex'!$K$1:$K$4779,0),MATCH(EY$2,'Data Annex'!$K$1:$BS$1,0)),"")</f>
        <v/>
      </c>
      <c r="EZ29" s="258" t="str">
        <f>IFERROR(INDEX('Data Annex'!$K$1:$BS$4779,MATCH(EZ$1&amp;"|"&amp;$B29,'Data Annex'!$K$1:$K$4779,0),MATCH(EZ$2,'Data Annex'!$K$1:$BS$1,0)),"")</f>
        <v/>
      </c>
      <c r="FA29" s="258" t="str">
        <f>IFERROR(INDEX('Data Annex'!$K$1:$BS$4779,MATCH(FA$1&amp;"|"&amp;$B29,'Data Annex'!$K$1:$K$4779,0),MATCH(FA$2,'Data Annex'!$K$1:$BS$1,0)),"")</f>
        <v/>
      </c>
      <c r="FB29" s="258" t="str">
        <f>IFERROR(INDEX('Data Annex'!$K$1:$BS$4779,MATCH(FB$1&amp;"|"&amp;$B29,'Data Annex'!$K$1:$K$4779,0),MATCH(FB$2,'Data Annex'!$K$1:$BS$1,0)),"")</f>
        <v/>
      </c>
      <c r="FC29" s="258" t="str">
        <f>IFERROR(INDEX('Data Annex'!$K$1:$BS$4779,MATCH(FC$1&amp;"|"&amp;$B29,'Data Annex'!$K$1:$K$4779,0),MATCH(FC$2,'Data Annex'!$K$1:$BS$1,0)),"")</f>
        <v/>
      </c>
      <c r="FD29" s="258" t="str">
        <f>IFERROR(INDEX('Data Annex'!$K$1:$BS$4779,MATCH(FD$1&amp;"|"&amp;$B29,'Data Annex'!$K$1:$K$4779,0),MATCH(FD$2,'Data Annex'!$K$1:$BS$1,0)),"")</f>
        <v/>
      </c>
      <c r="FE29" s="258" t="str">
        <f>IFERROR(INDEX('Data Annex'!$K$1:$BS$4779,MATCH(FE$1&amp;"|"&amp;$B29,'Data Annex'!$K$1:$K$4779,0),MATCH(FE$2,'Data Annex'!$K$1:$BS$1,0)),"")</f>
        <v/>
      </c>
      <c r="FF29" s="258" t="str">
        <f>IFERROR(INDEX('Data Annex'!$K$1:$BS$4779,MATCH(FF$1&amp;"|"&amp;$B29,'Data Annex'!$K$1:$K$4779,0),MATCH(FF$2,'Data Annex'!$K$1:$BS$1,0)),"")</f>
        <v/>
      </c>
      <c r="FG29" s="258" t="str">
        <f>IFERROR(INDEX('Data Annex'!$K$1:$BS$4779,MATCH(FG$1&amp;"|"&amp;$B29,'Data Annex'!$K$1:$K$4779,0),MATCH(FG$2,'Data Annex'!$K$1:$BS$1,0)),"")</f>
        <v/>
      </c>
      <c r="FH29" s="258" t="str">
        <f>IFERROR(INDEX('Data Annex'!$K$1:$BS$4779,MATCH(FH$1&amp;"|"&amp;$B29,'Data Annex'!$K$1:$K$4779,0),MATCH(FH$2,'Data Annex'!$K$1:$BS$1,0)),"")</f>
        <v/>
      </c>
      <c r="FI29" s="258" t="str">
        <f>IFERROR(INDEX('Data Annex'!$K$1:$BS$4779,MATCH(FI$1&amp;"|"&amp;$B29,'Data Annex'!$K$1:$K$4779,0),MATCH(FI$2,'Data Annex'!$K$1:$BS$1,0)),"")</f>
        <v/>
      </c>
      <c r="FJ29" s="258" t="str">
        <f>IFERROR(INDEX('Data Annex'!$K$1:$BS$4779,MATCH(FJ$1&amp;"|"&amp;$B29,'Data Annex'!$K$1:$K$4779,0),MATCH(FJ$2,'Data Annex'!$K$1:$BS$1,0)),"")</f>
        <v/>
      </c>
      <c r="FK29" s="258" t="str">
        <f>IFERROR(INDEX('Data Annex'!$K$1:$BS$4779,MATCH(FK$1&amp;"|"&amp;$B29,'Data Annex'!$K$1:$K$4779,0),MATCH(FK$2,'Data Annex'!$K$1:$BS$1,0)),"")</f>
        <v/>
      </c>
      <c r="FL29" s="258" t="str">
        <f>IFERROR(INDEX('Data Annex'!$K$1:$BS$4779,MATCH(FL$1&amp;"|"&amp;$B29,'Data Annex'!$K$1:$K$4779,0),MATCH(FL$2,'Data Annex'!$K$1:$BS$1,0)),"")</f>
        <v/>
      </c>
      <c r="FM29" s="258" t="str">
        <f>IFERROR(INDEX('Data Annex'!$K$1:$BS$4779,MATCH(FM$1&amp;"|"&amp;$B29,'Data Annex'!$K$1:$K$4779,0),MATCH(FM$2,'Data Annex'!$K$1:$BS$1,0)),"")</f>
        <v/>
      </c>
      <c r="FN29" s="258" t="str">
        <f>IFERROR(INDEX('Data Annex'!$K$1:$BS$4779,MATCH(FN$1&amp;"|"&amp;$B29,'Data Annex'!$K$1:$K$4779,0),MATCH(FN$2,'Data Annex'!$K$1:$BS$1,0)),"")</f>
        <v/>
      </c>
      <c r="FO29" s="258" t="str">
        <f>IFERROR(INDEX('Data Annex'!$K$1:$BS$4779,MATCH(FO$1&amp;"|"&amp;$B29,'Data Annex'!$K$1:$K$4779,0),MATCH(FO$2,'Data Annex'!$K$1:$BS$1,0)),"")</f>
        <v/>
      </c>
      <c r="FP29" s="258" t="str">
        <f>IFERROR(INDEX('Data Annex'!$K$1:$BS$4779,MATCH(FP$1&amp;"|"&amp;$B29,'Data Annex'!$K$1:$K$4779,0),MATCH(FP$2,'Data Annex'!$K$1:$BS$1,0)),"")</f>
        <v/>
      </c>
      <c r="FQ29" s="258" t="str">
        <f>IFERROR(INDEX('Data Annex'!$K$1:$BS$4779,MATCH(FQ$1&amp;"|"&amp;$B29,'Data Annex'!$K$1:$K$4779,0),MATCH(FQ$2,'Data Annex'!$K$1:$BS$1,0)),"")</f>
        <v/>
      </c>
      <c r="FR29" s="258" t="str">
        <f>IFERROR(INDEX('Data Annex'!$K$1:$BS$4779,MATCH(FR$1&amp;"|"&amp;$B29,'Data Annex'!$K$1:$K$4779,0),MATCH(FR$2,'Data Annex'!$K$1:$BS$1,0)),"")</f>
        <v/>
      </c>
      <c r="FS29" s="258" t="str">
        <f>IFERROR(INDEX('Data Annex'!$K$1:$BS$4779,MATCH(FS$1&amp;"|"&amp;$B29,'Data Annex'!$K$1:$K$4779,0),MATCH(FS$2,'Data Annex'!$K$1:$BS$1,0)),"")</f>
        <v/>
      </c>
      <c r="FT29" s="258" t="str">
        <f>IFERROR(INDEX('Data Annex'!$K$1:$BS$4779,MATCH(FT$1&amp;"|"&amp;$B29,'Data Annex'!$K$1:$K$4779,0),MATCH(FT$2,'Data Annex'!$K$1:$BS$1,0)),"")</f>
        <v/>
      </c>
      <c r="FU29" s="258" t="str">
        <f>IFERROR(INDEX('Data Annex'!$K$1:$BS$4779,MATCH(FU$1&amp;"|"&amp;$B29,'Data Annex'!$K$1:$K$4779,0),MATCH(FU$2,'Data Annex'!$K$1:$BS$1,0)),"")</f>
        <v/>
      </c>
      <c r="FV29" s="258" t="str">
        <f>IFERROR(INDEX('Data Annex'!$K$1:$BS$4779,MATCH(FV$1&amp;"|"&amp;$B29,'Data Annex'!$K$1:$K$4779,0),MATCH(FV$2,'Data Annex'!$K$1:$BS$1,0)),"")</f>
        <v/>
      </c>
      <c r="FW29" s="258" t="str">
        <f>IFERROR(INDEX('Data Annex'!$K$1:$BS$4779,MATCH(FW$1&amp;"|"&amp;$B29,'Data Annex'!$K$1:$K$4779,0),MATCH(FW$2,'Data Annex'!$K$1:$BS$1,0)),"")</f>
        <v/>
      </c>
      <c r="FX29" s="258" t="str">
        <f>IFERROR(INDEX('Data Annex'!$K$1:$BS$4779,MATCH(FX$1&amp;"|"&amp;$B29,'Data Annex'!$K$1:$K$4779,0),MATCH(FX$2,'Data Annex'!$K$1:$BS$1,0)),"")</f>
        <v/>
      </c>
      <c r="FY29" s="258" t="str">
        <f>IFERROR(INDEX('Data Annex'!$K$1:$BS$4779,MATCH(FY$1&amp;"|"&amp;$B29,'Data Annex'!$K$1:$K$4779,0),MATCH(FY$2,'Data Annex'!$K$1:$BS$1,0)),"")</f>
        <v/>
      </c>
      <c r="FZ29" s="258" t="str">
        <f>IFERROR(INDEX('Data Annex'!$K$1:$BS$4779,MATCH(FZ$1&amp;"|"&amp;$B29,'Data Annex'!$K$1:$K$4779,0),MATCH(FZ$2,'Data Annex'!$K$1:$BS$1,0)),"")</f>
        <v/>
      </c>
      <c r="GA29" s="258" t="str">
        <f>IFERROR(INDEX('Data Annex'!$K$1:$BS$4779,MATCH(GA$1&amp;"|"&amp;$B29,'Data Annex'!$K$1:$K$4779,0),MATCH(GA$2,'Data Annex'!$K$1:$BS$1,0)),"")</f>
        <v/>
      </c>
      <c r="GB29" s="258" t="str">
        <f>IFERROR(INDEX('Data Annex'!$K$1:$BS$4779,MATCH(GB$1&amp;"|"&amp;$B29,'Data Annex'!$K$1:$K$4779,0),MATCH(GB$2,'Data Annex'!$K$1:$BS$1,0)),"")</f>
        <v/>
      </c>
      <c r="GC29" s="258" t="str">
        <f>IFERROR(INDEX('Data Annex'!$K$1:$BS$4779,MATCH(GC$1&amp;"|"&amp;$B29,'Data Annex'!$K$1:$K$4779,0),MATCH(GC$2,'Data Annex'!$K$1:$BS$1,0)),"")</f>
        <v/>
      </c>
      <c r="GD29" s="258" t="str">
        <f>IFERROR(INDEX('Data Annex'!$K$1:$BS$4779,MATCH(GD$1&amp;"|"&amp;$B29,'Data Annex'!$K$1:$K$4779,0),MATCH(GD$2,'Data Annex'!$K$1:$BS$1,0)),"")</f>
        <v/>
      </c>
      <c r="GE29" s="258" t="str">
        <f>IFERROR(INDEX('Data Annex'!$K$1:$BS$4779,MATCH(GE$1&amp;"|"&amp;$B29,'Data Annex'!$K$1:$K$4779,0),MATCH(GE$2,'Data Annex'!$K$1:$BS$1,0)),"")</f>
        <v/>
      </c>
      <c r="GF29" s="258" t="str">
        <f>IFERROR(INDEX('Data Annex'!$K$1:$BS$4779,MATCH(GF$1&amp;"|"&amp;$B29,'Data Annex'!$K$1:$K$4779,0),MATCH(GF$2,'Data Annex'!$K$1:$BS$1,0)),"")</f>
        <v/>
      </c>
      <c r="GG29" s="258" t="str">
        <f>IFERROR(INDEX('Data Annex'!$K$1:$BS$4779,MATCH(GG$1&amp;"|"&amp;$B29,'Data Annex'!$K$1:$K$4779,0),MATCH(GG$2,'Data Annex'!$K$1:$BS$1,0)),"")</f>
        <v/>
      </c>
      <c r="GH29" s="258" t="str">
        <f>IFERROR(INDEX('Data Annex'!$K$1:$BS$4779,MATCH(GH$1&amp;"|"&amp;$B29,'Data Annex'!$K$1:$K$4779,0),MATCH(GH$2,'Data Annex'!$K$1:$BS$1,0)),"")</f>
        <v/>
      </c>
      <c r="GI29" s="258" t="str">
        <f>IFERROR(INDEX('Data Annex'!$K$1:$BS$4779,MATCH(GI$1&amp;"|"&amp;$B29,'Data Annex'!$K$1:$K$4779,0),MATCH(GI$2,'Data Annex'!$K$1:$BS$1,0)),"")</f>
        <v/>
      </c>
      <c r="GJ29" s="258" t="str">
        <f>IFERROR(INDEX('Data Annex'!$K$1:$BS$4779,MATCH(GJ$1&amp;"|"&amp;$B29,'Data Annex'!$K$1:$K$4779,0),MATCH(GJ$2,'Data Annex'!$K$1:$BS$1,0)),"")</f>
        <v/>
      </c>
      <c r="GK29" s="258" t="str">
        <f>IFERROR(INDEX('Data Annex'!$K$1:$BS$4779,MATCH(GK$1&amp;"|"&amp;$B29,'Data Annex'!$K$1:$K$4779,0),MATCH(GK$2,'Data Annex'!$K$1:$BS$1,0)),"")</f>
        <v/>
      </c>
      <c r="GL29" s="258" t="str">
        <f>IFERROR(INDEX('Data Annex'!$K$1:$BS$4779,MATCH(GL$1&amp;"|"&amp;$B29,'Data Annex'!$K$1:$K$4779,0),MATCH(GL$2,'Data Annex'!$K$1:$BS$1,0)),"")</f>
        <v/>
      </c>
      <c r="GM29" s="258" t="str">
        <f>IFERROR(INDEX('Data Annex'!$K$1:$BS$4779,MATCH(GM$1&amp;"|"&amp;$B29,'Data Annex'!$K$1:$K$4779,0),MATCH(GM$2,'Data Annex'!$K$1:$BS$1,0)),"")</f>
        <v/>
      </c>
      <c r="GN29" s="258" t="str">
        <f>IFERROR(INDEX('Data Annex'!$K$1:$BS$4779,MATCH(GN$1&amp;"|"&amp;$B29,'Data Annex'!$K$1:$K$4779,0),MATCH(GN$2,'Data Annex'!$K$1:$BS$1,0)),"")</f>
        <v/>
      </c>
      <c r="GO29" s="258" t="str">
        <f>IFERROR(INDEX('Data Annex'!$K$1:$BS$4779,MATCH(GO$1&amp;"|"&amp;$B29,'Data Annex'!$K$1:$K$4779,0),MATCH(GO$2,'Data Annex'!$K$1:$BS$1,0)),"")</f>
        <v/>
      </c>
      <c r="GP29" s="258" t="str">
        <f>IFERROR(INDEX('Data Annex'!$K$1:$BS$4779,MATCH(GP$1&amp;"|"&amp;$B29,'Data Annex'!$K$1:$K$4779,0),MATCH(GP$2,'Data Annex'!$K$1:$BS$1,0)),"")</f>
        <v/>
      </c>
      <c r="GQ29" s="258" t="str">
        <f>IFERROR(INDEX('Data Annex'!$K$1:$BS$4779,MATCH(GQ$1&amp;"|"&amp;$B29,'Data Annex'!$K$1:$K$4779,0),MATCH(GQ$2,'Data Annex'!$K$1:$BS$1,0)),"")</f>
        <v/>
      </c>
      <c r="GR29" s="258" t="str">
        <f>IFERROR(INDEX('Data Annex'!$K$1:$BS$4779,MATCH(GR$1&amp;"|"&amp;$B29,'Data Annex'!$K$1:$K$4779,0),MATCH(GR$2,'Data Annex'!$K$1:$BS$1,0)),"")</f>
        <v/>
      </c>
      <c r="GS29" s="258" t="str">
        <f>IFERROR(INDEX('Data Annex'!$K$1:$BS$4779,MATCH(GS$1&amp;"|"&amp;$B29,'Data Annex'!$K$1:$K$4779,0),MATCH(GS$2,'Data Annex'!$K$1:$BS$1,0)),"")</f>
        <v/>
      </c>
      <c r="GT29" s="258" t="str">
        <f>IFERROR(INDEX('Data Annex'!$K$1:$BS$4779,MATCH(GT$1&amp;"|"&amp;$B29,'Data Annex'!$K$1:$K$4779,0),MATCH(GT$2,'Data Annex'!$K$1:$BS$1,0)),"")</f>
        <v/>
      </c>
      <c r="GU29" s="258" t="str">
        <f>IFERROR(INDEX('Data Annex'!$K$1:$BS$4779,MATCH(GU$1&amp;"|"&amp;$B29,'Data Annex'!$K$1:$K$4779,0),MATCH(GU$2,'Data Annex'!$K$1:$BS$1,0)),"")</f>
        <v/>
      </c>
      <c r="GV29" s="258" t="str">
        <f>IFERROR(INDEX('Data Annex'!$K$1:$BS$4779,MATCH(GV$1&amp;"|"&amp;$B29,'Data Annex'!$K$1:$K$4779,0),MATCH(GV$2,'Data Annex'!$K$1:$BS$1,0)),"")</f>
        <v/>
      </c>
      <c r="GW29" s="258" t="str">
        <f>IFERROR(INDEX('Data Annex'!$K$1:$BS$4779,MATCH(GW$1&amp;"|"&amp;$B29,'Data Annex'!$K$1:$K$4779,0),MATCH(GW$2,'Data Annex'!$K$1:$BS$1,0)),"")</f>
        <v/>
      </c>
      <c r="GX29" s="258" t="str">
        <f>IFERROR(INDEX('Data Annex'!$K$1:$BS$4779,MATCH(GX$1&amp;"|"&amp;$B29,'Data Annex'!$K$1:$K$4779,0),MATCH(GX$2,'Data Annex'!$K$1:$BS$1,0)),"")</f>
        <v/>
      </c>
      <c r="GY29" s="258" t="str">
        <f>IFERROR(INDEX('Data Annex'!$K$1:$BS$4779,MATCH(GY$1&amp;"|"&amp;$B29,'Data Annex'!$K$1:$K$4779,0),MATCH(GY$2,'Data Annex'!$K$1:$BS$1,0)),"")</f>
        <v/>
      </c>
      <c r="GZ29" s="258" t="str">
        <f>IFERROR(INDEX('Data Annex'!$K$1:$BS$4779,MATCH(GZ$1&amp;"|"&amp;$B29,'Data Annex'!$K$1:$K$4779,0),MATCH(GZ$2,'Data Annex'!$K$1:$BS$1,0)),"")</f>
        <v/>
      </c>
      <c r="HA29" s="258" t="str">
        <f>IFERROR(INDEX('Data Annex'!$K$1:$BS$4779,MATCH(HA$1&amp;"|"&amp;$B29,'Data Annex'!$K$1:$K$4779,0),MATCH(HA$2,'Data Annex'!$K$1:$BS$1,0)),"")</f>
        <v/>
      </c>
      <c r="HB29" s="258" t="str">
        <f>IFERROR(INDEX('Data Annex'!$K$1:$BS$4779,MATCH(HB$1&amp;"|"&amp;$B29,'Data Annex'!$K$1:$K$4779,0),MATCH(HB$2,'Data Annex'!$K$1:$BS$1,0)),"")</f>
        <v/>
      </c>
      <c r="HC29" s="258" t="str">
        <f>IFERROR(INDEX('Data Annex'!$K$1:$BS$4779,MATCH(HC$1&amp;"|"&amp;$B29,'Data Annex'!$K$1:$K$4779,0),MATCH(HC$2,'Data Annex'!$K$1:$BS$1,0)),"")</f>
        <v/>
      </c>
      <c r="HD29" s="258" t="str">
        <f>IFERROR(INDEX('Data Annex'!$K$1:$BS$4779,MATCH(HD$1&amp;"|"&amp;$B29,'Data Annex'!$K$1:$K$4779,0),MATCH(HD$2,'Data Annex'!$K$1:$BS$1,0)),"")</f>
        <v/>
      </c>
      <c r="HE29" s="258" t="str">
        <f>IFERROR(INDEX('Data Annex'!$K$1:$BS$4779,MATCH(HE$1&amp;"|"&amp;$B29,'Data Annex'!$K$1:$K$4779,0),MATCH(HE$2,'Data Annex'!$K$1:$BS$1,0)),"")</f>
        <v/>
      </c>
      <c r="HF29" s="258" t="str">
        <f>IFERROR(INDEX('Data Annex'!$K$1:$BS$4779,MATCH(HF$1&amp;"|"&amp;$B29,'Data Annex'!$K$1:$K$4779,0),MATCH(HF$2,'Data Annex'!$K$1:$BS$1,0)),"")</f>
        <v/>
      </c>
      <c r="HG29" s="258" t="str">
        <f>IFERROR(INDEX('Data Annex'!$K$1:$BS$4779,MATCH(HG$1&amp;"|"&amp;$B29,'Data Annex'!$K$1:$K$4779,0),MATCH(HG$2,'Data Annex'!$K$1:$BS$1,0)),"")</f>
        <v/>
      </c>
      <c r="HH29" s="258" t="str">
        <f>IFERROR(INDEX('Data Annex'!$K$1:$BS$4779,MATCH(HH$1&amp;"|"&amp;$B29,'Data Annex'!$K$1:$K$4779,0),MATCH(HH$2,'Data Annex'!$K$1:$BS$1,0)),"")</f>
        <v/>
      </c>
      <c r="HI29" s="258" t="str">
        <f>IFERROR(INDEX('Data Annex'!$K$1:$BS$4779,MATCH(HI$1&amp;"|"&amp;$B29,'Data Annex'!$K$1:$K$4779,0),MATCH(HI$2,'Data Annex'!$K$1:$BS$1,0)),"")</f>
        <v/>
      </c>
      <c r="HJ29" s="258" t="str">
        <f>IFERROR(INDEX('Data Annex'!$K$1:$BS$4779,MATCH(HJ$1&amp;"|"&amp;$B29,'Data Annex'!$K$1:$K$4779,0),MATCH(HJ$2,'Data Annex'!$K$1:$BS$1,0)),"")</f>
        <v/>
      </c>
      <c r="HK29" s="258" t="str">
        <f>IFERROR(INDEX('Data Annex'!$K$1:$BS$4779,MATCH(HK$1&amp;"|"&amp;$B29,'Data Annex'!$K$1:$K$4779,0),MATCH(HK$2,'Data Annex'!$K$1:$BS$1,0)),"")</f>
        <v/>
      </c>
      <c r="HL29" s="258" t="str">
        <f>IFERROR(INDEX('Data Annex'!$K$1:$BS$4779,MATCH(HL$1&amp;"|"&amp;$B29,'Data Annex'!$K$1:$K$4779,0),MATCH(HL$2,'Data Annex'!$K$1:$BS$1,0)),"")</f>
        <v/>
      </c>
      <c r="HM29" s="258" t="str">
        <f>IFERROR(INDEX('Data Annex'!$K$1:$BS$4779,MATCH(HM$1&amp;"|"&amp;$B29,'Data Annex'!$K$1:$K$4779,0),MATCH(HM$2,'Data Annex'!$K$1:$BS$1,0)),"")</f>
        <v/>
      </c>
      <c r="HN29" s="258" t="str">
        <f>IFERROR(INDEX('Data Annex'!$K$1:$BS$4779,MATCH(HN$1&amp;"|"&amp;$B29,'Data Annex'!$K$1:$K$4779,0),MATCH(HN$2,'Data Annex'!$K$1:$BS$1,0)),"")</f>
        <v/>
      </c>
      <c r="HO29" s="258" t="str">
        <f>IFERROR(INDEX('Data Annex'!$K$1:$BS$4779,MATCH(HO$1&amp;"|"&amp;$B29,'Data Annex'!$K$1:$K$4779,0),MATCH(HO$2,'Data Annex'!$K$1:$BS$1,0)),"")</f>
        <v/>
      </c>
      <c r="HP29" s="258" t="str">
        <f>IFERROR(INDEX('Data Annex'!$K$1:$BS$4779,MATCH(HP$1&amp;"|"&amp;$B29,'Data Annex'!$K$1:$K$4779,0),MATCH(HP$2,'Data Annex'!$K$1:$BS$1,0)),"")</f>
        <v/>
      </c>
      <c r="HQ29" s="258" t="str">
        <f>IFERROR(INDEX('Data Annex'!$K$1:$BS$4779,MATCH(HQ$1&amp;"|"&amp;$B29,'Data Annex'!$K$1:$K$4779,0),MATCH(HQ$2,'Data Annex'!$K$1:$BS$1,0)),"")</f>
        <v/>
      </c>
      <c r="HR29" s="258" t="str">
        <f>IFERROR(INDEX('Data Annex'!$K$1:$BS$4779,MATCH(HR$1&amp;"|"&amp;$B29,'Data Annex'!$K$1:$K$4779,0),MATCH(HR$2,'Data Annex'!$K$1:$BS$1,0)),"")</f>
        <v/>
      </c>
      <c r="HS29" s="258" t="str">
        <f>IFERROR(INDEX('Data Annex'!$K$1:$BS$4779,MATCH(HS$1&amp;"|"&amp;$B29,'Data Annex'!$K$1:$K$4779,0),MATCH(HS$2,'Data Annex'!$K$1:$BS$1,0)),"")</f>
        <v/>
      </c>
      <c r="HT29" s="258" t="str">
        <f>IFERROR(INDEX('Data Annex'!$K$1:$BS$4779,MATCH(HT$1&amp;"|"&amp;$B29,'Data Annex'!$K$1:$K$4779,0),MATCH(HT$2,'Data Annex'!$K$1:$BS$1,0)),"")</f>
        <v/>
      </c>
      <c r="HU29" s="258" t="str">
        <f>IFERROR(INDEX('Data Annex'!$K$1:$BS$4779,MATCH(HU$1&amp;"|"&amp;$B29,'Data Annex'!$K$1:$K$4779,0),MATCH(HU$2,'Data Annex'!$K$1:$BS$1,0)),"")</f>
        <v/>
      </c>
      <c r="HV29" s="258" t="str">
        <f>IFERROR(INDEX('Data Annex'!$K$1:$BS$4779,MATCH(HV$1&amp;"|"&amp;$B29,'Data Annex'!$K$1:$K$4779,0),MATCH(HV$2,'Data Annex'!$K$1:$BS$1,0)),"")</f>
        <v/>
      </c>
      <c r="HW29" s="258" t="str">
        <f>IFERROR(INDEX('Data Annex'!$K$1:$BS$4779,MATCH(HW$1&amp;"|"&amp;$B29,'Data Annex'!$K$1:$K$4779,0),MATCH(HW$2,'Data Annex'!$K$1:$BS$1,0)),"")</f>
        <v/>
      </c>
      <c r="HX29" s="258" t="str">
        <f>IFERROR(INDEX('Data Annex'!$K$1:$BS$4779,MATCH(HX$1&amp;"|"&amp;$B29,'Data Annex'!$K$1:$K$4779,0),MATCH(HX$2,'Data Annex'!$K$1:$BS$1,0)),"")</f>
        <v/>
      </c>
      <c r="HY29" s="258" t="str">
        <f>IFERROR(INDEX('Data Annex'!$K$1:$BS$4779,MATCH(HY$1&amp;"|"&amp;$B29,'Data Annex'!$K$1:$K$4779,0),MATCH(HY$2,'Data Annex'!$K$1:$BS$1,0)),"")</f>
        <v/>
      </c>
      <c r="HZ29" s="258" t="str">
        <f>IFERROR(INDEX('Data Annex'!$K$1:$BS$4779,MATCH(HZ$1&amp;"|"&amp;$B29,'Data Annex'!$K$1:$K$4779,0),MATCH(HZ$2,'Data Annex'!$K$1:$BS$1,0)),"")</f>
        <v/>
      </c>
      <c r="IA29" s="258" t="str">
        <f>IFERROR(INDEX('Data Annex'!$K$1:$BS$4779,MATCH(IA$1&amp;"|"&amp;$B29,'Data Annex'!$K$1:$K$4779,0),MATCH(IA$2,'Data Annex'!$K$1:$BS$1,0)),"")</f>
        <v/>
      </c>
      <c r="IB29" s="258" t="str">
        <f>IFERROR(INDEX('Data Annex'!$K$1:$BS$4779,MATCH(IB$1&amp;"|"&amp;$B29,'Data Annex'!$K$1:$K$4779,0),MATCH(IB$2,'Data Annex'!$K$1:$BS$1,0)),"")</f>
        <v/>
      </c>
      <c r="IC29" s="258" t="str">
        <f>IFERROR(INDEX('Data Annex'!$K$1:$BS$4779,MATCH(IC$1&amp;"|"&amp;$B29,'Data Annex'!$K$1:$K$4779,0),MATCH(IC$2,'Data Annex'!$K$1:$BS$1,0)),"")</f>
        <v/>
      </c>
      <c r="ID29" s="258" t="str">
        <f>IFERROR(INDEX('Data Annex'!$K$1:$BS$4779,MATCH(ID$1&amp;"|"&amp;$B29,'Data Annex'!$K$1:$K$4779,0),MATCH(ID$2,'Data Annex'!$K$1:$BS$1,0)),"")</f>
        <v/>
      </c>
      <c r="IE29" s="258" t="str">
        <f>IFERROR(INDEX('Data Annex'!$K$1:$BS$4779,MATCH(IE$1&amp;"|"&amp;$B29,'Data Annex'!$K$1:$K$4779,0),MATCH(IE$2,'Data Annex'!$K$1:$BS$1,0)),"")</f>
        <v/>
      </c>
      <c r="IF29" s="258" t="str">
        <f>IFERROR(INDEX('Data Annex'!$K$1:$BS$4779,MATCH(IF$1&amp;"|"&amp;$B29,'Data Annex'!$K$1:$K$4779,0),MATCH(IF$2,'Data Annex'!$K$1:$BS$1,0)),"")</f>
        <v/>
      </c>
      <c r="IG29" s="258" t="str">
        <f>IFERROR(INDEX('Data Annex'!$K$1:$BS$4779,MATCH(IG$1&amp;"|"&amp;$B29,'Data Annex'!$K$1:$K$4779,0),MATCH(IG$2,'Data Annex'!$K$1:$BS$1,0)),"")</f>
        <v/>
      </c>
      <c r="IH29" s="258" t="str">
        <f>IFERROR(INDEX('Data Annex'!$K$1:$BS$4779,MATCH(IH$1&amp;"|"&amp;$B29,'Data Annex'!$K$1:$K$4779,0),MATCH(IH$2,'Data Annex'!$K$1:$BS$1,0)),"")</f>
        <v/>
      </c>
      <c r="II29" s="258" t="str">
        <f>IFERROR(INDEX('Data Annex'!$K$1:$BS$4779,MATCH(II$1&amp;"|"&amp;$B29,'Data Annex'!$K$1:$K$4779,0),MATCH(II$2,'Data Annex'!$K$1:$BS$1,0)),"")</f>
        <v/>
      </c>
      <c r="IJ29" s="258" t="str">
        <f>IFERROR(INDEX('Data Annex'!$K$1:$BS$4779,MATCH(IJ$1&amp;"|"&amp;$B29,'Data Annex'!$K$1:$K$4779,0),MATCH(IJ$2,'Data Annex'!$K$1:$BS$1,0)),"")</f>
        <v/>
      </c>
      <c r="IK29" s="258" t="str">
        <f>IFERROR(INDEX('Data Annex'!$K$1:$BS$4779,MATCH(IK$1&amp;"|"&amp;$B29,'Data Annex'!$K$1:$K$4779,0),MATCH(IK$2,'Data Annex'!$K$1:$BS$1,0)),"")</f>
        <v/>
      </c>
      <c r="IL29" s="258" t="str">
        <f>IFERROR(INDEX('Data Annex'!$K$1:$BS$4779,MATCH(IL$1&amp;"|"&amp;$B29,'Data Annex'!$K$1:$K$4779,0),MATCH(IL$2,'Data Annex'!$K$1:$BS$1,0)),"")</f>
        <v/>
      </c>
      <c r="IM29" s="258" t="str">
        <f>IFERROR(INDEX('Data Annex'!$K$1:$BS$4779,MATCH(IM$1&amp;"|"&amp;$B29,'Data Annex'!$K$1:$K$4779,0),MATCH(IM$2,'Data Annex'!$K$1:$BS$1,0)),"")</f>
        <v/>
      </c>
      <c r="IN29" s="258" t="str">
        <f>IFERROR(INDEX('Data Annex'!$K$1:$BS$4779,MATCH(IN$1&amp;"|"&amp;$B29,'Data Annex'!$K$1:$K$4779,0),MATCH(IN$2,'Data Annex'!$K$1:$BS$1,0)),"")</f>
        <v/>
      </c>
      <c r="IO29" s="258" t="str">
        <f>IFERROR(INDEX('Data Annex'!$K$1:$BS$4779,MATCH(IO$1&amp;"|"&amp;$B29,'Data Annex'!$K$1:$K$4779,0),MATCH(IO$2,'Data Annex'!$K$1:$BS$1,0)),"")</f>
        <v/>
      </c>
      <c r="IP29" s="258" t="str">
        <f>IFERROR(INDEX('Data Annex'!$K$1:$BS$4779,MATCH(IP$1&amp;"|"&amp;$B29,'Data Annex'!$K$1:$K$4779,0),MATCH(IP$2,'Data Annex'!$K$1:$BS$1,0)),"")</f>
        <v/>
      </c>
      <c r="IQ29" s="258" t="str">
        <f>IFERROR(INDEX('Data Annex'!$K$1:$BS$4779,MATCH(IQ$1&amp;"|"&amp;$B29,'Data Annex'!$K$1:$K$4779,0),MATCH(IQ$2,'Data Annex'!$K$1:$BS$1,0)),"")</f>
        <v/>
      </c>
      <c r="IR29" s="258" t="str">
        <f>IFERROR(INDEX('Data Annex'!$K$1:$BS$4779,MATCH(IR$1&amp;"|"&amp;$B29,'Data Annex'!$K$1:$K$4779,0),MATCH(IR$2,'Data Annex'!$K$1:$BS$1,0)),"")</f>
        <v/>
      </c>
      <c r="IS29" s="258" t="str">
        <f>IFERROR(INDEX('Data Annex'!$K$1:$BS$4779,MATCH(IS$1&amp;"|"&amp;$B29,'Data Annex'!$K$1:$K$4779,0),MATCH(IS$2,'Data Annex'!$K$1:$BS$1,0)),"")</f>
        <v/>
      </c>
      <c r="IT29" s="258" t="str">
        <f>IFERROR(INDEX('Data Annex'!$K$1:$BS$4779,MATCH(IT$1&amp;"|"&amp;$B29,'Data Annex'!$K$1:$K$4779,0),MATCH(IT$2,'Data Annex'!$K$1:$BS$1,0)),"")</f>
        <v/>
      </c>
      <c r="IU29" s="258" t="str">
        <f>IFERROR(INDEX('Data Annex'!$K$1:$BS$4779,MATCH(IU$1&amp;"|"&amp;$B29,'Data Annex'!$K$1:$K$4779,0),MATCH(IU$2,'Data Annex'!$K$1:$BS$1,0)),"")</f>
        <v/>
      </c>
      <c r="IV29" s="258" t="str">
        <f>IFERROR(INDEX('Data Annex'!$K$1:$BS$4779,MATCH(IV$1&amp;"|"&amp;$B29,'Data Annex'!$K$1:$K$4779,0),MATCH(IV$2,'Data Annex'!$K$1:$BS$1,0)),"")</f>
        <v/>
      </c>
      <c r="IW29" s="258" t="str">
        <f>IFERROR(INDEX('Data Annex'!$K$1:$BS$4779,MATCH(IW$1&amp;"|"&amp;$B29,'Data Annex'!$K$1:$K$4779,0),MATCH(IW$2,'Data Annex'!$K$1:$BS$1,0)),"")</f>
        <v/>
      </c>
      <c r="IX29" s="258" t="str">
        <f>IFERROR(INDEX('Data Annex'!$K$1:$BS$4779,MATCH(IX$1&amp;"|"&amp;$B29,'Data Annex'!$K$1:$K$4779,0),MATCH(IX$2,'Data Annex'!$K$1:$BS$1,0)),"")</f>
        <v/>
      </c>
      <c r="IY29" s="258" t="str">
        <f>IFERROR(INDEX('Data Annex'!$K$1:$BS$4779,MATCH(IY$1&amp;"|"&amp;$B29,'Data Annex'!$K$1:$K$4779,0),MATCH(IY$2,'Data Annex'!$K$1:$BS$1,0)),"")</f>
        <v/>
      </c>
      <c r="IZ29" s="258" t="str">
        <f>IFERROR(INDEX('Data Annex'!$K$1:$BS$4779,MATCH(IZ$1&amp;"|"&amp;$B29,'Data Annex'!$K$1:$K$4779,0),MATCH(IZ$2,'Data Annex'!$K$1:$BS$1,0)),"")</f>
        <v/>
      </c>
      <c r="JA29" s="258" t="str">
        <f>IFERROR(INDEX('Data Annex'!$K$1:$BS$4779,MATCH(JA$1&amp;"|"&amp;$B29,'Data Annex'!$K$1:$K$4779,0),MATCH(JA$2,'Data Annex'!$K$1:$BS$1,0)),"")</f>
        <v/>
      </c>
      <c r="JB29" s="258" t="str">
        <f>IFERROR(INDEX('Data Annex'!$K$1:$BS$4779,MATCH(JB$1&amp;"|"&amp;$B29,'Data Annex'!$K$1:$K$4779,0),MATCH(JB$2,'Data Annex'!$K$1:$BS$1,0)),"")</f>
        <v/>
      </c>
      <c r="JC29" s="258" t="str">
        <f>IFERROR(INDEX('Data Annex'!$K$1:$BS$4779,MATCH(JC$1&amp;"|"&amp;$B29,'Data Annex'!$K$1:$K$4779,0),MATCH(JC$2,'Data Annex'!$K$1:$BS$1,0)),"")</f>
        <v/>
      </c>
      <c r="JD29" s="258" t="str">
        <f>IFERROR(INDEX('Data Annex'!$K$1:$BS$4779,MATCH(JD$1&amp;"|"&amp;$B29,'Data Annex'!$K$1:$K$4779,0),MATCH(JD$2,'Data Annex'!$K$1:$BS$1,0)),"")</f>
        <v/>
      </c>
      <c r="JE29" s="258" t="str">
        <f>IFERROR(INDEX('Data Annex'!$K$1:$BS$4779,MATCH(JE$1&amp;"|"&amp;$B29,'Data Annex'!$K$1:$K$4779,0),MATCH(JE$2,'Data Annex'!$K$1:$BS$1,0)),"")</f>
        <v/>
      </c>
      <c r="JF29" s="258" t="str">
        <f>IFERROR(INDEX('Data Annex'!$K$1:$BS$4779,MATCH(JF$1&amp;"|"&amp;$B29,'Data Annex'!$K$1:$K$4779,0),MATCH(JF$2,'Data Annex'!$K$1:$BS$1,0)),"")</f>
        <v/>
      </c>
      <c r="JG29" s="258" t="str">
        <f>IFERROR(INDEX('Data Annex'!$K$1:$BS$4779,MATCH(JG$1&amp;"|"&amp;$B29,'Data Annex'!$K$1:$K$4779,0),MATCH(JG$2,'Data Annex'!$K$1:$BS$1,0)),"")</f>
        <v/>
      </c>
      <c r="JH29" s="258" t="str">
        <f>IFERROR(INDEX('Data Annex'!$K$1:$BS$4779,MATCH(JH$1&amp;"|"&amp;$B29,'Data Annex'!$K$1:$K$4779,0),MATCH(JH$2,'Data Annex'!$K$1:$BS$1,0)),"")</f>
        <v/>
      </c>
      <c r="JI29" s="258" t="str">
        <f>IFERROR(INDEX('Data Annex'!$K$1:$BS$4779,MATCH(JI$1&amp;"|"&amp;$B29,'Data Annex'!$K$1:$K$4779,0),MATCH(JI$2,'Data Annex'!$K$1:$BS$1,0)),"")</f>
        <v/>
      </c>
      <c r="JJ29" s="258" t="str">
        <f>IFERROR(INDEX('Data Annex'!$K$1:$BS$4779,MATCH(JJ$1&amp;"|"&amp;$B29,'Data Annex'!$K$1:$K$4779,0),MATCH(JJ$2,'Data Annex'!$K$1:$BS$1,0)),"")</f>
        <v/>
      </c>
      <c r="JK29" s="258" t="str">
        <f>IFERROR(INDEX('Data Annex'!$K$1:$BS$4779,MATCH(JK$1&amp;"|"&amp;$B29,'Data Annex'!$K$1:$K$4779,0),MATCH(JK$2,'Data Annex'!$K$1:$BS$1,0)),"")</f>
        <v/>
      </c>
      <c r="JL29" s="258" t="str">
        <f>IFERROR(INDEX('Data Annex'!$K$1:$BS$4779,MATCH(JL$1&amp;"|"&amp;$B29,'Data Annex'!$K$1:$K$4779,0),MATCH(JL$2,'Data Annex'!$K$1:$BS$1,0)),"")</f>
        <v/>
      </c>
      <c r="JM29" s="258" t="str">
        <f>IFERROR(INDEX('Data Annex'!$K$1:$BS$4779,MATCH(JM$1&amp;"|"&amp;$B29,'Data Annex'!$K$1:$K$4779,0),MATCH(JM$2,'Data Annex'!$K$1:$BS$1,0)),"")</f>
        <v/>
      </c>
      <c r="JN29" s="258" t="str">
        <f>IFERROR(INDEX('Data Annex'!$K$1:$BS$4779,MATCH(JN$1&amp;"|"&amp;$B29,'Data Annex'!$K$1:$K$4779,0),MATCH(JN$2,'Data Annex'!$K$1:$BS$1,0)),"")</f>
        <v/>
      </c>
      <c r="JO29" s="258" t="str">
        <f>IFERROR(INDEX('Data Annex'!$K$1:$BS$4779,MATCH(JO$1&amp;"|"&amp;$B29,'Data Annex'!$K$1:$K$4779,0),MATCH(JO$2,'Data Annex'!$K$1:$BS$1,0)),"")</f>
        <v/>
      </c>
      <c r="JP29" s="258" t="str">
        <f>IFERROR(INDEX('Data Annex'!$K$1:$BS$4779,MATCH(JP$1&amp;"|"&amp;$B29,'Data Annex'!$K$1:$K$4779,0),MATCH(JP$2,'Data Annex'!$K$1:$BS$1,0)),"")</f>
        <v/>
      </c>
      <c r="JQ29" s="258" t="str">
        <f>IFERROR(INDEX('Data Annex'!$K$1:$BS$4779,MATCH(JQ$1&amp;"|"&amp;$B29,'Data Annex'!$K$1:$K$4779,0),MATCH(JQ$2,'Data Annex'!$K$1:$BS$1,0)),"")</f>
        <v/>
      </c>
      <c r="JR29" s="258" t="str">
        <f>IFERROR(INDEX('Data Annex'!$K$1:$BS$4779,MATCH(JR$1&amp;"|"&amp;$B29,'Data Annex'!$K$1:$K$4779,0),MATCH(JR$2,'Data Annex'!$K$1:$BS$1,0)),"")</f>
        <v/>
      </c>
      <c r="JS29" s="258" t="str">
        <f>IFERROR(INDEX('Data Annex'!$K$1:$BS$4779,MATCH(JS$1&amp;"|"&amp;$B29,'Data Annex'!$K$1:$K$4779,0),MATCH(JS$2,'Data Annex'!$K$1:$BS$1,0)),"")</f>
        <v/>
      </c>
      <c r="JT29" s="258" t="str">
        <f>IFERROR(INDEX('Data Annex'!$K$1:$BS$4779,MATCH(JT$1&amp;"|"&amp;$B29,'Data Annex'!$K$1:$K$4779,0),MATCH(JT$2,'Data Annex'!$K$1:$BS$1,0)),"")</f>
        <v/>
      </c>
      <c r="JU29" s="258" t="str">
        <f>IFERROR(INDEX('Data Annex'!$K$1:$BS$4779,MATCH(JU$1&amp;"|"&amp;$B29,'Data Annex'!$K$1:$K$4779,0),MATCH(JU$2,'Data Annex'!$K$1:$BS$1,0)),"")</f>
        <v/>
      </c>
      <c r="JV29" s="258" t="str">
        <f>IFERROR(INDEX('Data Annex'!$K$1:$BS$4779,MATCH(JV$1&amp;"|"&amp;$B29,'Data Annex'!$K$1:$K$4779,0),MATCH(JV$2,'Data Annex'!$K$1:$BS$1,0)),"")</f>
        <v/>
      </c>
      <c r="JW29" s="258" t="str">
        <f>IFERROR(INDEX('Data Annex'!$K$1:$BS$4779,MATCH(JW$1&amp;"|"&amp;$B29,'Data Annex'!$K$1:$K$4779,0),MATCH(JW$2,'Data Annex'!$K$1:$BS$1,0)),"")</f>
        <v/>
      </c>
      <c r="JX29" s="258" t="str">
        <f>IFERROR(INDEX('Data Annex'!$K$1:$BS$4779,MATCH(JX$1&amp;"|"&amp;$B29,'Data Annex'!$K$1:$K$4779,0),MATCH(JX$2,'Data Annex'!$K$1:$BS$1,0)),"")</f>
        <v/>
      </c>
      <c r="JY29" s="258" t="str">
        <f>IFERROR(INDEX('Data Annex'!$K$1:$BS$4779,MATCH(JY$1&amp;"|"&amp;$B29,'Data Annex'!$K$1:$K$4779,0),MATCH(JY$2,'Data Annex'!$K$1:$BS$1,0)),"")</f>
        <v/>
      </c>
      <c r="JZ29" s="258" t="str">
        <f>IFERROR(INDEX('Data Annex'!$K$1:$BS$4779,MATCH(JZ$1&amp;"|"&amp;$B29,'Data Annex'!$K$1:$K$4779,0),MATCH(JZ$2,'Data Annex'!$K$1:$BS$1,0)),"")</f>
        <v/>
      </c>
      <c r="KA29" s="258" t="str">
        <f>IFERROR(INDEX('Data Annex'!$K$1:$BS$4779,MATCH(KA$1&amp;"|"&amp;$B29,'Data Annex'!$K$1:$K$4779,0),MATCH(KA$2,'Data Annex'!$K$1:$BS$1,0)),"")</f>
        <v/>
      </c>
      <c r="KB29" s="258" t="str">
        <f>IFERROR(INDEX('Data Annex'!$K$1:$BS$4779,MATCH(KB$1&amp;"|"&amp;$B29,'Data Annex'!$K$1:$K$4779,0),MATCH(KB$2,'Data Annex'!$K$1:$BS$1,0)),"")</f>
        <v/>
      </c>
      <c r="KC29" s="258" t="str">
        <f>IFERROR(INDEX('Data Annex'!$K$1:$BS$4779,MATCH(KC$1&amp;"|"&amp;$B29,'Data Annex'!$K$1:$K$4779,0),MATCH(KC$2,'Data Annex'!$K$1:$BS$1,0)),"")</f>
        <v/>
      </c>
      <c r="KD29" s="258" t="str">
        <f>IFERROR(INDEX('Data Annex'!$K$1:$BS$4779,MATCH(KD$1&amp;"|"&amp;$B29,'Data Annex'!$K$1:$K$4779,0),MATCH(KD$2,'Data Annex'!$K$1:$BS$1,0)),"")</f>
        <v/>
      </c>
      <c r="KE29" s="258" t="str">
        <f>IFERROR(INDEX('Data Annex'!$K$1:$BS$4779,MATCH(KE$1&amp;"|"&amp;$B29,'Data Annex'!$K$1:$K$4779,0),MATCH(KE$2,'Data Annex'!$K$1:$BS$1,0)),"")</f>
        <v/>
      </c>
      <c r="KF29" s="258" t="str">
        <f>IFERROR(INDEX('Data Annex'!$K$1:$BS$4779,MATCH(KF$1&amp;"|"&amp;$B29,'Data Annex'!$K$1:$K$4779,0),MATCH(KF$2,'Data Annex'!$K$1:$BS$1,0)),"")</f>
        <v/>
      </c>
      <c r="KG29" s="258" t="str">
        <f>IFERROR(INDEX('Data Annex'!$K$1:$BS$4779,MATCH(KG$1&amp;"|"&amp;$B29,'Data Annex'!$K$1:$K$4779,0),MATCH(KG$2,'Data Annex'!$K$1:$BS$1,0)),"")</f>
        <v/>
      </c>
      <c r="KH29" s="258" t="str">
        <f>IFERROR(INDEX('Data Annex'!$K$1:$BS$4779,MATCH(KH$1&amp;"|"&amp;$B29,'Data Annex'!$K$1:$K$4779,0),MATCH(KH$2,'Data Annex'!$K$1:$BS$1,0)),"")</f>
        <v/>
      </c>
      <c r="KI29" s="258" t="str">
        <f>IFERROR(INDEX('Data Annex'!$K$1:$BS$4779,MATCH(KI$1&amp;"|"&amp;$B29,'Data Annex'!$K$1:$K$4779,0),MATCH(KI$2,'Data Annex'!$K$1:$BS$1,0)),"")</f>
        <v/>
      </c>
      <c r="KJ29" s="258" t="str">
        <f>IFERROR(INDEX('Data Annex'!$K$1:$BS$4779,MATCH(KJ$1&amp;"|"&amp;$B29,'Data Annex'!$K$1:$K$4779,0),MATCH(KJ$2,'Data Annex'!$K$1:$BS$1,0)),"")</f>
        <v/>
      </c>
      <c r="KK29" s="258" t="str">
        <f>IFERROR(INDEX('Data Annex'!$K$1:$BS$4779,MATCH(KK$1&amp;"|"&amp;$B29,'Data Annex'!$K$1:$K$4779,0),MATCH(KK$2,'Data Annex'!$K$1:$BS$1,0)),"")</f>
        <v/>
      </c>
      <c r="KL29" s="258" t="str">
        <f>IFERROR(INDEX('Data Annex'!$K$1:$BS$4779,MATCH(KL$1&amp;"|"&amp;$B29,'Data Annex'!$K$1:$K$4779,0),MATCH(KL$2,'Data Annex'!$K$1:$BS$1,0)),"")</f>
        <v/>
      </c>
      <c r="KM29" s="258" t="str">
        <f>IFERROR(INDEX('Data Annex'!$K$1:$BS$4779,MATCH(KM$1&amp;"|"&amp;$B29,'Data Annex'!$K$1:$K$4779,0),MATCH(KM$2,'Data Annex'!$K$1:$BS$1,0)),"")</f>
        <v/>
      </c>
      <c r="KN29" s="258" t="str">
        <f>IFERROR(INDEX('Data Annex'!$K$1:$BS$4779,MATCH(KN$1&amp;"|"&amp;$B29,'Data Annex'!$K$1:$K$4779,0),MATCH(KN$2,'Data Annex'!$K$1:$BS$1,0)),"")</f>
        <v/>
      </c>
      <c r="KO29" s="258" t="str">
        <f>IFERROR(INDEX('Data Annex'!$K$1:$BS$4779,MATCH(KO$1&amp;"|"&amp;$B29,'Data Annex'!$K$1:$K$4779,0),MATCH(KO$2,'Data Annex'!$K$1:$BS$1,0)),"")</f>
        <v/>
      </c>
      <c r="KP29" s="258" t="str">
        <f>IFERROR(INDEX('Data Annex'!$K$1:$BS$4779,MATCH(KP$1&amp;"|"&amp;$B29,'Data Annex'!$K$1:$K$4779,0),MATCH(KP$2,'Data Annex'!$K$1:$BS$1,0)),"")</f>
        <v/>
      </c>
      <c r="KQ29" s="258" t="str">
        <f>IFERROR(INDEX('Data Annex'!$K$1:$BS$4779,MATCH(KQ$1&amp;"|"&amp;$B29,'Data Annex'!$K$1:$K$4779,0),MATCH(KQ$2,'Data Annex'!$K$1:$BS$1,0)),"")</f>
        <v/>
      </c>
      <c r="KR29" s="258" t="str">
        <f>IFERROR(INDEX('Data Annex'!$K$1:$BS$4779,MATCH(KR$1&amp;"|"&amp;$B29,'Data Annex'!$K$1:$K$4779,0),MATCH(KR$2,'Data Annex'!$K$1:$BS$1,0)),"")</f>
        <v/>
      </c>
      <c r="KS29" s="258" t="str">
        <f>IFERROR(INDEX('Data Annex'!$K$1:$BS$4779,MATCH(KS$1&amp;"|"&amp;$B29,'Data Annex'!$K$1:$K$4779,0),MATCH(KS$2,'Data Annex'!$K$1:$BS$1,0)),"")</f>
        <v/>
      </c>
      <c r="KT29" s="258" t="str">
        <f>IFERROR(INDEX('Data Annex'!$K$1:$BS$4779,MATCH(KT$1&amp;"|"&amp;$B29,'Data Annex'!$K$1:$K$4779,0),MATCH(KT$2,'Data Annex'!$K$1:$BS$1,0)),"")</f>
        <v/>
      </c>
      <c r="KU29" s="258" t="str">
        <f>IFERROR(INDEX('Data Annex'!$K$1:$BS$4779,MATCH(KU$1&amp;"|"&amp;$B29,'Data Annex'!$K$1:$K$4779,0),MATCH(KU$2,'Data Annex'!$K$1:$BS$1,0)),"")</f>
        <v/>
      </c>
      <c r="KV29" s="258" t="str">
        <f>IFERROR(INDEX('Data Annex'!$K$1:$BS$4779,MATCH(KV$1&amp;"|"&amp;$B29,'Data Annex'!$K$1:$K$4779,0),MATCH(KV$2,'Data Annex'!$K$1:$BS$1,0)),"")</f>
        <v/>
      </c>
      <c r="KW29" s="258" t="str">
        <f>IFERROR(INDEX('Data Annex'!$K$1:$BS$4779,MATCH(KW$1&amp;"|"&amp;$B29,'Data Annex'!$K$1:$K$4779,0),MATCH(KW$2,'Data Annex'!$K$1:$BS$1,0)),"")</f>
        <v/>
      </c>
      <c r="KX29" s="258" t="str">
        <f>IFERROR(INDEX('Data Annex'!$K$1:$BS$4779,MATCH(KX$1&amp;"|"&amp;$B29,'Data Annex'!$K$1:$K$4779,0),MATCH(KX$2,'Data Annex'!$K$1:$BS$1,0)),"")</f>
        <v/>
      </c>
      <c r="KY29" s="258" t="str">
        <f>IFERROR(INDEX('Data Annex'!$K$1:$BS$4779,MATCH(KY$1&amp;"|"&amp;$B29,'Data Annex'!$K$1:$K$4779,0),MATCH(KY$2,'Data Annex'!$K$1:$BS$1,0)),"")</f>
        <v/>
      </c>
      <c r="KZ29" s="258" t="str">
        <f>IFERROR(INDEX('Data Annex'!$K$1:$BS$4779,MATCH(KZ$1&amp;"|"&amp;$B29,'Data Annex'!$K$1:$K$4779,0),MATCH(KZ$2,'Data Annex'!$K$1:$BS$1,0)),"")</f>
        <v/>
      </c>
      <c r="LA29" s="258" t="str">
        <f>IFERROR(INDEX('Data Annex'!$K$1:$BS$4779,MATCH(LA$1&amp;"|"&amp;$B29,'Data Annex'!$K$1:$K$4779,0),MATCH(LA$2,'Data Annex'!$K$1:$BS$1,0)),"")</f>
        <v/>
      </c>
      <c r="LB29" s="258" t="str">
        <f>IFERROR(INDEX('Data Annex'!$K$1:$BS$4779,MATCH(LB$1&amp;"|"&amp;$B29,'Data Annex'!$K$1:$K$4779,0),MATCH(LB$2,'Data Annex'!$K$1:$BS$1,0)),"")</f>
        <v/>
      </c>
      <c r="LC29" s="258" t="str">
        <f>IFERROR(INDEX('Data Annex'!$K$1:$BS$4779,MATCH(LC$1&amp;"|"&amp;$B29,'Data Annex'!$K$1:$K$4779,0),MATCH(LC$2,'Data Annex'!$K$1:$BS$1,0)),"")</f>
        <v/>
      </c>
      <c r="LD29" s="258" t="str">
        <f>IFERROR(INDEX('Data Annex'!$K$1:$BS$4779,MATCH(LD$1&amp;"|"&amp;$B29,'Data Annex'!$K$1:$K$4779,0),MATCH(LD$2,'Data Annex'!$K$1:$BS$1,0)),"")</f>
        <v/>
      </c>
      <c r="LE29" s="258" t="str">
        <f>IFERROR(INDEX('Data Annex'!$K$1:$BS$4779,MATCH(LE$1&amp;"|"&amp;$B29,'Data Annex'!$K$1:$K$4779,0),MATCH(LE$2,'Data Annex'!$K$1:$BS$1,0)),"")</f>
        <v/>
      </c>
      <c r="LF29" s="258" t="str">
        <f>IFERROR(INDEX('Data Annex'!$K$1:$BS$4779,MATCH(LF$1&amp;"|"&amp;$B29,'Data Annex'!$K$1:$K$4779,0),MATCH(LF$2,'Data Annex'!$K$1:$BS$1,0)),"")</f>
        <v/>
      </c>
      <c r="LG29" s="258" t="str">
        <f>IFERROR(INDEX('Data Annex'!$K$1:$BS$4779,MATCH(LG$1&amp;"|"&amp;$B29,'Data Annex'!$K$1:$K$4779,0),MATCH(LG$2,'Data Annex'!$K$1:$BS$1,0)),"")</f>
        <v/>
      </c>
      <c r="LH29" s="258" t="str">
        <f>IFERROR(INDEX('Data Annex'!$K$1:$BS$4779,MATCH(LH$1&amp;"|"&amp;$B29,'Data Annex'!$K$1:$K$4779,0),MATCH(LH$2,'Data Annex'!$K$1:$BS$1,0)),"")</f>
        <v/>
      </c>
      <c r="LI29" s="258" t="str">
        <f>IFERROR(INDEX('Data Annex'!$K$1:$BS$4779,MATCH(LI$1&amp;"|"&amp;$B29,'Data Annex'!$K$1:$K$4779,0),MATCH(LI$2,'Data Annex'!$K$1:$BS$1,0)),"")</f>
        <v/>
      </c>
      <c r="LJ29" s="258" t="str">
        <f>IFERROR(INDEX('Data Annex'!$K$1:$BS$4779,MATCH(LJ$1&amp;"|"&amp;$B29,'Data Annex'!$K$1:$K$4779,0),MATCH(LJ$2,'Data Annex'!$K$1:$BS$1,0)),"")</f>
        <v/>
      </c>
      <c r="LK29" s="258" t="str">
        <f>IFERROR(INDEX('Data Annex'!$K$1:$BS$4779,MATCH(LK$1&amp;"|"&amp;$B29,'Data Annex'!$K$1:$K$4779,0),MATCH(LK$2,'Data Annex'!$K$1:$BS$1,0)),"")</f>
        <v/>
      </c>
      <c r="LL29" s="258" t="str">
        <f>IFERROR(INDEX('Data Annex'!$K$1:$BS$4779,MATCH(LL$1&amp;"|"&amp;$B29,'Data Annex'!$K$1:$K$4779,0),MATCH(LL$2,'Data Annex'!$K$1:$BS$1,0)),"")</f>
        <v/>
      </c>
      <c r="LM29" s="258" t="str">
        <f>IFERROR(INDEX('Data Annex'!$K$1:$BS$4779,MATCH(LM$1&amp;"|"&amp;$B29,'Data Annex'!$K$1:$K$4779,0),MATCH(LM$2,'Data Annex'!$K$1:$BS$1,0)),"")</f>
        <v/>
      </c>
      <c r="LN29" s="258" t="str">
        <f>IFERROR(INDEX('Data Annex'!$K$1:$BS$4779,MATCH(LN$1&amp;"|"&amp;$B29,'Data Annex'!$K$1:$K$4779,0),MATCH(LN$2,'Data Annex'!$K$1:$BS$1,0)),"")</f>
        <v/>
      </c>
      <c r="LO29" s="258" t="str">
        <f>IFERROR(INDEX('Data Annex'!$K$1:$BS$4779,MATCH(LO$1&amp;"|"&amp;$B29,'Data Annex'!$K$1:$K$4779,0),MATCH(LO$2,'Data Annex'!$K$1:$BS$1,0)),"")</f>
        <v/>
      </c>
      <c r="LP29" s="258" t="str">
        <f>IFERROR(INDEX('Data Annex'!$K$1:$BS$4779,MATCH(LP$1&amp;"|"&amp;$B29,'Data Annex'!$K$1:$K$4779,0),MATCH(LP$2,'Data Annex'!$K$1:$BS$1,0)),"")</f>
        <v/>
      </c>
      <c r="LQ29" s="258" t="str">
        <f>IFERROR(INDEX('Data Annex'!$K$1:$BS$4779,MATCH(LQ$1&amp;"|"&amp;$B29,'Data Annex'!$K$1:$K$4779,0),MATCH(LQ$2,'Data Annex'!$K$1:$BS$1,0)),"")</f>
        <v/>
      </c>
      <c r="LR29" s="258" t="str">
        <f>IFERROR(INDEX('Data Annex'!$K$1:$BS$4779,MATCH(LR$1&amp;"|"&amp;$B29,'Data Annex'!$K$1:$K$4779,0),MATCH(LR$2,'Data Annex'!$K$1:$BS$1,0)),"")</f>
        <v/>
      </c>
      <c r="LS29" s="258" t="str">
        <f>IFERROR(INDEX('Data Annex'!$K$1:$BS$4779,MATCH(LS$1&amp;"|"&amp;$B29,'Data Annex'!$K$1:$K$4779,0),MATCH(LS$2,'Data Annex'!$K$1:$BS$1,0)),"")</f>
        <v/>
      </c>
      <c r="LT29" s="258" t="str">
        <f>IFERROR(INDEX('Data Annex'!$K$1:$BS$4779,MATCH(LT$1&amp;"|"&amp;$B29,'Data Annex'!$K$1:$K$4779,0),MATCH(LT$2,'Data Annex'!$K$1:$BS$1,0)),"")</f>
        <v/>
      </c>
      <c r="LU29" s="258" t="str">
        <f>IFERROR(INDEX('Data Annex'!$K$1:$BS$4779,MATCH(LU$1&amp;"|"&amp;$B29,'Data Annex'!$K$1:$K$4779,0),MATCH(LU$2,'Data Annex'!$K$1:$BS$1,0)),"")</f>
        <v/>
      </c>
      <c r="LV29" s="258" t="str">
        <f>IFERROR(INDEX('Data Annex'!$K$1:$BS$4779,MATCH(LV$1&amp;"|"&amp;$B29,'Data Annex'!$K$1:$K$4779,0),MATCH(LV$2,'Data Annex'!$K$1:$BS$1,0)),"")</f>
        <v/>
      </c>
      <c r="LW29" s="258" t="str">
        <f>IFERROR(INDEX('Data Annex'!$K$1:$BS$4779,MATCH(LW$1&amp;"|"&amp;$B29,'Data Annex'!$K$1:$K$4779,0),MATCH(LW$2,'Data Annex'!$K$1:$BS$1,0)),"")</f>
        <v/>
      </c>
      <c r="LX29" s="258" t="str">
        <f>IFERROR(INDEX('Data Annex'!$K$1:$BS$4779,MATCH(LX$1&amp;"|"&amp;$B29,'Data Annex'!$K$1:$K$4779,0),MATCH(LX$2,'Data Annex'!$K$1:$BS$1,0)),"")</f>
        <v/>
      </c>
      <c r="LY29" s="258" t="str">
        <f>IFERROR(INDEX('Data Annex'!$K$1:$BS$4779,MATCH(LY$1&amp;"|"&amp;$B29,'Data Annex'!$K$1:$K$4779,0),MATCH(LY$2,'Data Annex'!$K$1:$BS$1,0)),"")</f>
        <v/>
      </c>
      <c r="LZ29" s="258" t="str">
        <f>IFERROR(INDEX('Data Annex'!$K$1:$BS$4779,MATCH(LZ$1&amp;"|"&amp;$B29,'Data Annex'!$K$1:$K$4779,0),MATCH(LZ$2,'Data Annex'!$K$1:$BS$1,0)),"")</f>
        <v/>
      </c>
      <c r="MA29" s="258" t="str">
        <f>IFERROR(INDEX('Data Annex'!$K$1:$BS$4779,MATCH(MA$1&amp;"|"&amp;$B29,'Data Annex'!$K$1:$K$4779,0),MATCH(MA$2,'Data Annex'!$K$1:$BS$1,0)),"")</f>
        <v/>
      </c>
      <c r="MB29" s="258" t="str">
        <f>IFERROR(INDEX('Data Annex'!$K$1:$BS$4779,MATCH(MB$1&amp;"|"&amp;$B29,'Data Annex'!$K$1:$K$4779,0),MATCH(MB$2,'Data Annex'!$K$1:$BS$1,0)),"")</f>
        <v/>
      </c>
      <c r="MC29" s="258" t="str">
        <f>IFERROR(INDEX('Data Annex'!$K$1:$BS$4779,MATCH(MC$1&amp;"|"&amp;$B29,'Data Annex'!$K$1:$K$4779,0),MATCH(MC$2,'Data Annex'!$K$1:$BS$1,0)),"")</f>
        <v/>
      </c>
      <c r="MD29" s="258" t="str">
        <f>IFERROR(INDEX('Data Annex'!$K$1:$BS$4779,MATCH(MD$1&amp;"|"&amp;$B29,'Data Annex'!$K$1:$K$4779,0),MATCH(MD$2,'Data Annex'!$K$1:$BS$1,0)),"")</f>
        <v/>
      </c>
      <c r="ME29" s="258" t="str">
        <f>IFERROR(INDEX('Data Annex'!$K$1:$BS$4779,MATCH(ME$1&amp;"|"&amp;$B29,'Data Annex'!$K$1:$K$4779,0),MATCH(ME$2,'Data Annex'!$K$1:$BS$1,0)),"")</f>
        <v/>
      </c>
      <c r="MF29" s="258" t="str">
        <f>IFERROR(INDEX('Data Annex'!$K$1:$BS$4779,MATCH(MF$1&amp;"|"&amp;$B29,'Data Annex'!$K$1:$K$4779,0),MATCH(MF$2,'Data Annex'!$K$1:$BS$1,0)),"")</f>
        <v/>
      </c>
      <c r="MG29" s="258" t="str">
        <f>IFERROR(INDEX('Data Annex'!$K$1:$BS$4779,MATCH(MG$1&amp;"|"&amp;$B29,'Data Annex'!$K$1:$K$4779,0),MATCH(MG$2,'Data Annex'!$K$1:$BS$1,0)),"")</f>
        <v/>
      </c>
      <c r="MH29" s="258" t="str">
        <f>IFERROR(INDEX('Data Annex'!$K$1:$BS$4779,MATCH(MH$1&amp;"|"&amp;$B29,'Data Annex'!$K$1:$K$4779,0),MATCH(MH$2,'Data Annex'!$K$1:$BS$1,0)),"")</f>
        <v/>
      </c>
      <c r="MI29" s="258" t="str">
        <f>IFERROR(INDEX('Data Annex'!$K$1:$BS$4779,MATCH(MI$1&amp;"|"&amp;$B29,'Data Annex'!$K$1:$K$4779,0),MATCH(MI$2,'Data Annex'!$K$1:$BS$1,0)),"")</f>
        <v/>
      </c>
      <c r="MJ29" s="258" t="str">
        <f>IFERROR(INDEX('Data Annex'!$K$1:$BS$4779,MATCH(MJ$1&amp;"|"&amp;$B29,'Data Annex'!$K$1:$K$4779,0),MATCH(MJ$2,'Data Annex'!$K$1:$BS$1,0)),"")</f>
        <v/>
      </c>
      <c r="MK29" s="258" t="str">
        <f>IFERROR(INDEX('Data Annex'!$K$1:$BS$4779,MATCH(MK$1&amp;"|"&amp;$B29,'Data Annex'!$K$1:$K$4779,0),MATCH(MK$2,'Data Annex'!$K$1:$BS$1,0)),"")</f>
        <v/>
      </c>
      <c r="ML29" s="258" t="str">
        <f>IFERROR(INDEX('Data Annex'!$K$1:$BS$4779,MATCH(ML$1&amp;"|"&amp;$B29,'Data Annex'!$K$1:$K$4779,0),MATCH(ML$2,'Data Annex'!$K$1:$BS$1,0)),"")</f>
        <v/>
      </c>
      <c r="MM29" s="258" t="str">
        <f>IFERROR(INDEX('Data Annex'!$K$1:$BS$4779,MATCH(MM$1&amp;"|"&amp;$B29,'Data Annex'!$K$1:$K$4779,0),MATCH(MM$2,'Data Annex'!$K$1:$BS$1,0)),"")</f>
        <v/>
      </c>
      <c r="MN29" s="258" t="str">
        <f>IFERROR(INDEX('Data Annex'!$K$1:$BS$4779,MATCH(MN$1&amp;"|"&amp;$B29,'Data Annex'!$K$1:$K$4779,0),MATCH(MN$2,'Data Annex'!$K$1:$BS$1,0)),"")</f>
        <v/>
      </c>
      <c r="MO29" s="258" t="str">
        <f>IFERROR(INDEX('Data Annex'!$K$1:$BS$4779,MATCH(MO$1&amp;"|"&amp;$B29,'Data Annex'!$K$1:$K$4779,0),MATCH(MO$2,'Data Annex'!$K$1:$BS$1,0)),"")</f>
        <v/>
      </c>
      <c r="MP29" s="258" t="str">
        <f>IFERROR(INDEX('Data Annex'!$K$1:$BS$4779,MATCH(MP$1&amp;"|"&amp;$B29,'Data Annex'!$K$1:$K$4779,0),MATCH(MP$2,'Data Annex'!$K$1:$BS$1,0)),"")</f>
        <v/>
      </c>
      <c r="MQ29" s="258" t="str">
        <f>IFERROR(INDEX('Data Annex'!$K$1:$BS$4779,MATCH(MQ$1&amp;"|"&amp;$B29,'Data Annex'!$K$1:$K$4779,0),MATCH(MQ$2,'Data Annex'!$K$1:$BS$1,0)),"")</f>
        <v/>
      </c>
      <c r="MR29" s="258" t="str">
        <f>IFERROR(INDEX('Data Annex'!$K$1:$BS$4779,MATCH(MR$1&amp;"|"&amp;$B29,'Data Annex'!$K$1:$K$4779,0),MATCH(MR$2,'Data Annex'!$K$1:$BS$1,0)),"")</f>
        <v/>
      </c>
      <c r="MS29" s="258" t="str">
        <f>IFERROR(INDEX('Data Annex'!$K$1:$BS$4779,MATCH(MS$1&amp;"|"&amp;$B29,'Data Annex'!$K$1:$K$4779,0),MATCH(MS$2,'Data Annex'!$K$1:$BS$1,0)),"")</f>
        <v/>
      </c>
      <c r="MT29" s="258" t="str">
        <f>IFERROR(INDEX('Data Annex'!$K$1:$BS$4779,MATCH(MT$1&amp;"|"&amp;$B29,'Data Annex'!$K$1:$K$4779,0),MATCH(MT$2,'Data Annex'!$K$1:$BS$1,0)),"")</f>
        <v/>
      </c>
      <c r="MU29" s="258" t="str">
        <f>IFERROR(INDEX('Data Annex'!$K$1:$BS$4779,MATCH(MU$1&amp;"|"&amp;$B29,'Data Annex'!$K$1:$K$4779,0),MATCH(MU$2,'Data Annex'!$K$1:$BS$1,0)),"")</f>
        <v/>
      </c>
      <c r="MV29" s="258" t="str">
        <f>IFERROR(INDEX('Data Annex'!$K$1:$BS$4779,MATCH(MV$1&amp;"|"&amp;$B29,'Data Annex'!$K$1:$K$4779,0),MATCH(MV$2,'Data Annex'!$K$1:$BS$1,0)),"")</f>
        <v/>
      </c>
      <c r="MW29" s="258" t="str">
        <f>IFERROR(INDEX('Data Annex'!$K$1:$BS$4779,MATCH(MW$1&amp;"|"&amp;$B29,'Data Annex'!$K$1:$K$4779,0),MATCH(MW$2,'Data Annex'!$K$1:$BS$1,0)),"")</f>
        <v/>
      </c>
      <c r="MX29" s="258" t="str">
        <f>IFERROR(INDEX('Data Annex'!$K$1:$BS$4779,MATCH(MX$1&amp;"|"&amp;$B29,'Data Annex'!$K$1:$K$4779,0),MATCH(MX$2,'Data Annex'!$K$1:$BS$1,0)),"")</f>
        <v/>
      </c>
      <c r="MY29" s="258" t="str">
        <f>IFERROR(INDEX('Data Annex'!$K$1:$BS$4779,MATCH(MY$1&amp;"|"&amp;$B29,'Data Annex'!$K$1:$K$4779,0),MATCH(MY$2,'Data Annex'!$K$1:$BS$1,0)),"")</f>
        <v/>
      </c>
      <c r="MZ29" s="258" t="str">
        <f>IFERROR(INDEX('Data Annex'!$K$1:$BS$4779,MATCH(MZ$1&amp;"|"&amp;$B29,'Data Annex'!$K$1:$K$4779,0),MATCH(MZ$2,'Data Annex'!$K$1:$BS$1,0)),"")</f>
        <v/>
      </c>
      <c r="NA29" s="258" t="str">
        <f>IFERROR(INDEX('Data Annex'!$K$1:$BS$4779,MATCH(NA$1&amp;"|"&amp;$B29,'Data Annex'!$K$1:$K$4779,0),MATCH(NA$2,'Data Annex'!$K$1:$BS$1,0)),"")</f>
        <v/>
      </c>
      <c r="NB29" s="258" t="str">
        <f>IFERROR(INDEX('Data Annex'!$K$1:$BS$4779,MATCH(NB$1&amp;"|"&amp;$B29,'Data Annex'!$K$1:$K$4779,0),MATCH(NB$2,'Data Annex'!$K$1:$BS$1,0)),"")</f>
        <v/>
      </c>
      <c r="NC29" s="258" t="str">
        <f>IFERROR(INDEX('Data Annex'!$K$1:$BS$4779,MATCH(NC$1&amp;"|"&amp;$B29,'Data Annex'!$K$1:$K$4779,0),MATCH(NC$2,'Data Annex'!$K$1:$BS$1,0)),"")</f>
        <v/>
      </c>
      <c r="ND29" s="258" t="str">
        <f>IFERROR(INDEX('Data Annex'!$K$1:$BS$4779,MATCH(ND$1&amp;"|"&amp;$B29,'Data Annex'!$K$1:$K$4779,0),MATCH(ND$2,'Data Annex'!$K$1:$BS$1,0)),"")</f>
        <v/>
      </c>
      <c r="NE29" s="258" t="str">
        <f>IFERROR(INDEX('Data Annex'!$K$1:$BS$4779,MATCH(NE$1&amp;"|"&amp;$B29,'Data Annex'!$K$1:$K$4779,0),MATCH(NE$2,'Data Annex'!$K$1:$BS$1,0)),"")</f>
        <v/>
      </c>
      <c r="NF29" s="258" t="str">
        <f>IFERROR(INDEX('Data Annex'!$K$1:$BS$4779,MATCH(NF$1&amp;"|"&amp;$B29,'Data Annex'!$K$1:$K$4779,0),MATCH(NF$2,'Data Annex'!$K$1:$BS$1,0)),"")</f>
        <v/>
      </c>
      <c r="NG29" s="258" t="str">
        <f>IFERROR(INDEX('Data Annex'!$K$1:$BS$4779,MATCH(NG$1&amp;"|"&amp;$B29,'Data Annex'!$K$1:$K$4779,0),MATCH(NG$2,'Data Annex'!$K$1:$BS$1,0)),"")</f>
        <v/>
      </c>
      <c r="NH29" s="258" t="str">
        <f>IFERROR(INDEX('Data Annex'!$K$1:$BS$4779,MATCH(NH$1&amp;"|"&amp;$B29,'Data Annex'!$K$1:$K$4779,0),MATCH(NH$2,'Data Annex'!$K$1:$BS$1,0)),"")</f>
        <v/>
      </c>
      <c r="NI29" s="258" t="str">
        <f>IFERROR(INDEX('Data Annex'!$K$1:$BS$4779,MATCH(NI$1&amp;"|"&amp;$B29,'Data Annex'!$K$1:$K$4779,0),MATCH(NI$2,'Data Annex'!$K$1:$BS$1,0)),"")</f>
        <v/>
      </c>
      <c r="NJ29" s="258" t="str">
        <f>IFERROR(INDEX('Data Annex'!$K$1:$BS$4779,MATCH(NJ$1&amp;"|"&amp;$B29,'Data Annex'!$K$1:$K$4779,0),MATCH(NJ$2,'Data Annex'!$K$1:$BS$1,0)),"")</f>
        <v/>
      </c>
      <c r="NK29" s="258" t="str">
        <f>IFERROR(INDEX('Data Annex'!$K$1:$BS$4779,MATCH(NK$1&amp;"|"&amp;$B29,'Data Annex'!$K$1:$K$4779,0),MATCH(NK$2,'Data Annex'!$K$1:$BS$1,0)),"")</f>
        <v/>
      </c>
      <c r="NL29" s="258" t="str">
        <f>IFERROR(INDEX('Data Annex'!$K$1:$BS$4779,MATCH(NL$1&amp;"|"&amp;$B29,'Data Annex'!$K$1:$K$4779,0),MATCH(NL$2,'Data Annex'!$K$1:$BS$1,0)),"")</f>
        <v/>
      </c>
      <c r="NM29" s="258" t="str">
        <f>IFERROR(INDEX('Data Annex'!$K$1:$BS$4779,MATCH(NM$1&amp;"|"&amp;$B29,'Data Annex'!$K$1:$K$4779,0),MATCH(NM$2,'Data Annex'!$K$1:$BS$1,0)),"")</f>
        <v/>
      </c>
      <c r="NN29" s="258" t="str">
        <f>IFERROR(INDEX('Data Annex'!$K$1:$BS$4779,MATCH(NN$1&amp;"|"&amp;$B29,'Data Annex'!$K$1:$K$4779,0),MATCH(NN$2,'Data Annex'!$K$1:$BS$1,0)),"")</f>
        <v/>
      </c>
      <c r="NO29" s="258" t="str">
        <f>IFERROR(INDEX('Data Annex'!$K$1:$BS$4779,MATCH(NO$1&amp;"|"&amp;$B29,'Data Annex'!$K$1:$K$4779,0),MATCH(NO$2,'Data Annex'!$K$1:$BS$1,0)),"")</f>
        <v/>
      </c>
      <c r="NP29" s="258" t="str">
        <f>IFERROR(INDEX('Data Annex'!$K$1:$BS$4779,MATCH(NP$1&amp;"|"&amp;$B29,'Data Annex'!$K$1:$K$4779,0),MATCH(NP$2,'Data Annex'!$K$1:$BS$1,0)),"")</f>
        <v/>
      </c>
      <c r="NQ29" s="258" t="str">
        <f>IFERROR(INDEX('Data Annex'!$K$1:$BS$4779,MATCH(NQ$1&amp;"|"&amp;$B29,'Data Annex'!$K$1:$K$4779,0),MATCH(NQ$2,'Data Annex'!$K$1:$BS$1,0)),"")</f>
        <v/>
      </c>
      <c r="NR29" s="258" t="str">
        <f>IFERROR(INDEX('Data Annex'!$K$1:$BS$4779,MATCH(NR$1&amp;"|"&amp;$B29,'Data Annex'!$K$1:$K$4779,0),MATCH(NR$2,'Data Annex'!$K$1:$BS$1,0)),"")</f>
        <v/>
      </c>
      <c r="NS29" s="258" t="str">
        <f>IFERROR(INDEX('Data Annex'!$K$1:$BS$4779,MATCH(NS$1&amp;"|"&amp;$B29,'Data Annex'!$K$1:$K$4779,0),MATCH(NS$2,'Data Annex'!$K$1:$BS$1,0)),"")</f>
        <v/>
      </c>
      <c r="NT29" s="258" t="str">
        <f>IFERROR(INDEX('Data Annex'!$K$1:$BS$4779,MATCH(NT$1&amp;"|"&amp;$B29,'Data Annex'!$K$1:$K$4779,0),MATCH(NT$2,'Data Annex'!$K$1:$BS$1,0)),"")</f>
        <v/>
      </c>
      <c r="NU29" s="258" t="str">
        <f>IFERROR(INDEX('Data Annex'!$K$1:$BS$4779,MATCH(NU$1&amp;"|"&amp;$B29,'Data Annex'!$K$1:$K$4779,0),MATCH(NU$2,'Data Annex'!$K$1:$BS$1,0)),"")</f>
        <v/>
      </c>
      <c r="NV29" s="258" t="str">
        <f>IFERROR(INDEX('Data Annex'!$K$1:$BS$4779,MATCH(NV$1&amp;"|"&amp;$B29,'Data Annex'!$K$1:$K$4779,0),MATCH(NV$2,'Data Annex'!$K$1:$BS$1,0)),"")</f>
        <v/>
      </c>
      <c r="NW29" s="258" t="str">
        <f>IFERROR(INDEX('Data Annex'!$K$1:$BS$4779,MATCH(NW$1&amp;"|"&amp;$B29,'Data Annex'!$K$1:$K$4779,0),MATCH(NW$2,'Data Annex'!$K$1:$BS$1,0)),"")</f>
        <v/>
      </c>
      <c r="NX29" s="258" t="str">
        <f>IFERROR(INDEX('Data Annex'!$K$1:$BS$4779,MATCH(NX$1&amp;"|"&amp;$B29,'Data Annex'!$K$1:$K$4779,0),MATCH(NX$2,'Data Annex'!$K$1:$BS$1,0)),"")</f>
        <v/>
      </c>
      <c r="NY29" s="258" t="str">
        <f>IFERROR(INDEX('Data Annex'!$K$1:$BS$4779,MATCH(NY$1&amp;"|"&amp;$B29,'Data Annex'!$K$1:$K$4779,0),MATCH(NY$2,'Data Annex'!$K$1:$BS$1,0)),"")</f>
        <v/>
      </c>
      <c r="NZ29" s="258" t="str">
        <f>IFERROR(INDEX('Data Annex'!$K$1:$BS$4779,MATCH(NZ$1&amp;"|"&amp;$B29,'Data Annex'!$K$1:$K$4779,0),MATCH(NZ$2,'Data Annex'!$K$1:$BS$1,0)),"")</f>
        <v/>
      </c>
      <c r="OA29" s="258" t="str">
        <f>IFERROR(INDEX('Data Annex'!$K$1:$BS$4779,MATCH(OA$1&amp;"|"&amp;$B29,'Data Annex'!$K$1:$K$4779,0),MATCH(OA$2,'Data Annex'!$K$1:$BS$1,0)),"")</f>
        <v/>
      </c>
      <c r="OB29" s="258" t="str">
        <f>IFERROR(INDEX('Data Annex'!$K$1:$BS$4779,MATCH(OB$1&amp;"|"&amp;$B29,'Data Annex'!$K$1:$K$4779,0),MATCH(OB$2,'Data Annex'!$K$1:$BS$1,0)),"")</f>
        <v/>
      </c>
      <c r="OC29" s="258" t="str">
        <f>IFERROR(INDEX('Data Annex'!$K$1:$BS$4779,MATCH(OC$1&amp;"|"&amp;$B29,'Data Annex'!$K$1:$K$4779,0),MATCH(OC$2,'Data Annex'!$K$1:$BS$1,0)),"")</f>
        <v/>
      </c>
      <c r="OD29" s="258" t="str">
        <f>IFERROR(INDEX('Data Annex'!$K$1:$BS$4779,MATCH(OD$1&amp;"|"&amp;$B29,'Data Annex'!$K$1:$K$4779,0),MATCH(OD$2,'Data Annex'!$K$1:$BS$1,0)),"")</f>
        <v/>
      </c>
      <c r="OE29" s="258" t="str">
        <f>IFERROR(INDEX('Data Annex'!$K$1:$BS$4779,MATCH(OE$1&amp;"|"&amp;$B29,'Data Annex'!$K$1:$K$4779,0),MATCH(OE$2,'Data Annex'!$K$1:$BS$1,0)),"")</f>
        <v/>
      </c>
      <c r="OF29" s="258" t="str">
        <f>IFERROR(INDEX('Data Annex'!$K$1:$BS$4779,MATCH(OF$1&amp;"|"&amp;$B29,'Data Annex'!$K$1:$K$4779,0),MATCH(OF$2,'Data Annex'!$K$1:$BS$1,0)),"")</f>
        <v/>
      </c>
      <c r="OG29" s="258" t="str">
        <f>IFERROR(INDEX('Data Annex'!$K$1:$BS$4779,MATCH(OG$1&amp;"|"&amp;$B29,'Data Annex'!$K$1:$K$4779,0),MATCH(OG$2,'Data Annex'!$K$1:$BS$1,0)),"")</f>
        <v/>
      </c>
      <c r="OH29" s="258" t="str">
        <f>IFERROR(INDEX('Data Annex'!$K$1:$BS$4779,MATCH(OH$1&amp;"|"&amp;$B29,'Data Annex'!$K$1:$K$4779,0),MATCH(OH$2,'Data Annex'!$K$1:$BS$1,0)),"")</f>
        <v/>
      </c>
      <c r="OI29" s="258" t="str">
        <f>IFERROR(INDEX('Data Annex'!$K$1:$BS$4779,MATCH(OI$1&amp;"|"&amp;$B29,'Data Annex'!$K$1:$K$4779,0),MATCH(OI$2,'Data Annex'!$K$1:$BS$1,0)),"")</f>
        <v/>
      </c>
      <c r="OJ29" s="258" t="str">
        <f>IFERROR(INDEX('Data Annex'!$K$1:$BS$4779,MATCH(OJ$1&amp;"|"&amp;$B29,'Data Annex'!$K$1:$K$4779,0),MATCH(OJ$2,'Data Annex'!$K$1:$BS$1,0)),"")</f>
        <v/>
      </c>
      <c r="OK29" s="258" t="str">
        <f>IFERROR(INDEX('Data Annex'!$K$1:$BS$4779,MATCH(OK$1&amp;"|"&amp;$B29,'Data Annex'!$K$1:$K$4779,0),MATCH(OK$2,'Data Annex'!$K$1:$BS$1,0)),"")</f>
        <v/>
      </c>
      <c r="OL29" s="258" t="str">
        <f>IFERROR(INDEX('Data Annex'!$K$1:$BS$4779,MATCH(OL$1&amp;"|"&amp;$B29,'Data Annex'!$K$1:$K$4779,0),MATCH(OL$2,'Data Annex'!$K$1:$BS$1,0)),"")</f>
        <v/>
      </c>
      <c r="OM29" s="258" t="str">
        <f>IFERROR(INDEX('Data Annex'!$K$1:$BS$4779,MATCH(OM$1&amp;"|"&amp;$B29,'Data Annex'!$K$1:$K$4779,0),MATCH(OM$2,'Data Annex'!$K$1:$BS$1,0)),"")</f>
        <v/>
      </c>
      <c r="ON29" s="258" t="str">
        <f>IFERROR(INDEX('Data Annex'!$K$1:$BS$4779,MATCH(ON$1&amp;"|"&amp;$B29,'Data Annex'!$K$1:$K$4779,0),MATCH(ON$2,'Data Annex'!$K$1:$BS$1,0)),"")</f>
        <v/>
      </c>
      <c r="OO29" s="258" t="str">
        <f>IFERROR(INDEX('Data Annex'!$K$1:$BS$4779,MATCH(OO$1&amp;"|"&amp;$B29,'Data Annex'!$K$1:$K$4779,0),MATCH(OO$2,'Data Annex'!$K$1:$BS$1,0)),"")</f>
        <v/>
      </c>
      <c r="OP29" s="258" t="str">
        <f>IFERROR(INDEX('Data Annex'!$K$1:$BS$4779,MATCH(OP$1&amp;"|"&amp;$B29,'Data Annex'!$K$1:$K$4779,0),MATCH(OP$2,'Data Annex'!$K$1:$BS$1,0)),"")</f>
        <v/>
      </c>
      <c r="OQ29" s="258" t="str">
        <f>IFERROR(INDEX('Data Annex'!$K$1:$BS$4779,MATCH(OQ$1&amp;"|"&amp;$B29,'Data Annex'!$K$1:$K$4779,0),MATCH(OQ$2,'Data Annex'!$K$1:$BS$1,0)),"")</f>
        <v/>
      </c>
      <c r="OR29" s="258" t="str">
        <f>IFERROR(INDEX('Data Annex'!$K$1:$BS$4779,MATCH(OR$1&amp;"|"&amp;$B29,'Data Annex'!$K$1:$K$4779,0),MATCH(OR$2,'Data Annex'!$K$1:$BS$1,0)),"")</f>
        <v/>
      </c>
      <c r="OS29" s="258" t="str">
        <f>IFERROR(INDEX('Data Annex'!$K$1:$BS$4779,MATCH(OS$1&amp;"|"&amp;$B29,'Data Annex'!$K$1:$K$4779,0),MATCH(OS$2,'Data Annex'!$K$1:$BS$1,0)),"")</f>
        <v/>
      </c>
      <c r="OT29" s="258" t="str">
        <f>IFERROR(INDEX('Data Annex'!$K$1:$BS$4779,MATCH(OT$1&amp;"|"&amp;$B29,'Data Annex'!$K$1:$K$4779,0),MATCH(OT$2,'Data Annex'!$K$1:$BS$1,0)),"")</f>
        <v/>
      </c>
      <c r="OU29" s="258" t="str">
        <f>IFERROR(INDEX('Data Annex'!$K$1:$BS$4779,MATCH(OU$1&amp;"|"&amp;$B29,'Data Annex'!$K$1:$K$4779,0),MATCH(OU$2,'Data Annex'!$K$1:$BS$1,0)),"")</f>
        <v/>
      </c>
      <c r="OV29" s="258" t="str">
        <f>IFERROR(INDEX('Data Annex'!$K$1:$BS$4779,MATCH(OV$1&amp;"|"&amp;$B29,'Data Annex'!$K$1:$K$4779,0),MATCH(OV$2,'Data Annex'!$K$1:$BS$1,0)),"")</f>
        <v/>
      </c>
      <c r="OW29" s="258" t="str">
        <f>IFERROR(INDEX('Data Annex'!$K$1:$BS$4779,MATCH(OW$1&amp;"|"&amp;$B29,'Data Annex'!$K$1:$K$4779,0),MATCH(OW$2,'Data Annex'!$K$1:$BS$1,0)),"")</f>
        <v/>
      </c>
      <c r="OX29" s="258" t="str">
        <f>IFERROR(INDEX('Data Annex'!$K$1:$BS$4779,MATCH(OX$1&amp;"|"&amp;$B29,'Data Annex'!$K$1:$K$4779,0),MATCH(OX$2,'Data Annex'!$K$1:$BS$1,0)),"")</f>
        <v/>
      </c>
      <c r="OY29" s="258" t="str">
        <f>IFERROR(INDEX('Data Annex'!$K$1:$BS$4779,MATCH(OY$1&amp;"|"&amp;$B29,'Data Annex'!$K$1:$K$4779,0),MATCH(OY$2,'Data Annex'!$K$1:$BS$1,0)),"")</f>
        <v/>
      </c>
      <c r="OZ29" s="258" t="str">
        <f>IFERROR(INDEX('Data Annex'!$K$1:$BS$4779,MATCH(OZ$1&amp;"|"&amp;$B29,'Data Annex'!$K$1:$K$4779,0),MATCH(OZ$2,'Data Annex'!$K$1:$BS$1,0)),"")</f>
        <v/>
      </c>
      <c r="PA29" s="258" t="str">
        <f>IFERROR(INDEX('Data Annex'!$K$1:$BS$4779,MATCH(PA$1&amp;"|"&amp;$B29,'Data Annex'!$K$1:$K$4779,0),MATCH(PA$2,'Data Annex'!$K$1:$BS$1,0)),"")</f>
        <v/>
      </c>
      <c r="PB29" s="258" t="str">
        <f>IFERROR(INDEX('Data Annex'!$K$1:$BS$4779,MATCH(PB$1&amp;"|"&amp;$B29,'Data Annex'!$K$1:$K$4779,0),MATCH(PB$2,'Data Annex'!$K$1:$BS$1,0)),"")</f>
        <v/>
      </c>
      <c r="PC29" s="258" t="str">
        <f>IFERROR(INDEX('Data Annex'!$K$1:$BS$4779,MATCH(PC$1&amp;"|"&amp;$B29,'Data Annex'!$K$1:$K$4779,0),MATCH(PC$2,'Data Annex'!$K$1:$BS$1,0)),"")</f>
        <v/>
      </c>
      <c r="PD29" s="258" t="str">
        <f>IFERROR(INDEX('Data Annex'!$K$1:$BS$4779,MATCH(PD$1&amp;"|"&amp;$B29,'Data Annex'!$K$1:$K$4779,0),MATCH(PD$2,'Data Annex'!$K$1:$BS$1,0)),"")</f>
        <v/>
      </c>
      <c r="PE29" s="258" t="str">
        <f>IFERROR(INDEX('Data Annex'!$K$1:$BS$4779,MATCH(PE$1&amp;"|"&amp;$B29,'Data Annex'!$K$1:$K$4779,0),MATCH(PE$2,'Data Annex'!$K$1:$BS$1,0)),"")</f>
        <v/>
      </c>
      <c r="PF29" s="258" t="str">
        <f>IFERROR(INDEX('Data Annex'!$K$1:$BS$4779,MATCH(PF$1&amp;"|"&amp;$B29,'Data Annex'!$K$1:$K$4779,0),MATCH(PF$2,'Data Annex'!$K$1:$BS$1,0)),"")</f>
        <v/>
      </c>
      <c r="PG29" s="258" t="str">
        <f>IFERROR(INDEX('Data Annex'!$K$1:$BS$4779,MATCH(PG$1&amp;"|"&amp;$B29,'Data Annex'!$K$1:$K$4779,0),MATCH(PG$2,'Data Annex'!$K$1:$BS$1,0)),"")</f>
        <v/>
      </c>
      <c r="PH29" s="258" t="str">
        <f>IFERROR(INDEX('Data Annex'!$K$1:$BS$4779,MATCH(PH$1&amp;"|"&amp;$B29,'Data Annex'!$K$1:$K$4779,0),MATCH(PH$2,'Data Annex'!$K$1:$BS$1,0)),"")</f>
        <v/>
      </c>
      <c r="PI29" s="258" t="str">
        <f>IFERROR(INDEX('Data Annex'!$K$1:$BS$4779,MATCH(PI$1&amp;"|"&amp;$B29,'Data Annex'!$K$1:$K$4779,0),MATCH(PI$2,'Data Annex'!$K$1:$BS$1,0)),"")</f>
        <v/>
      </c>
      <c r="PJ29" s="258" t="str">
        <f>IFERROR(INDEX('Data Annex'!$K$1:$BS$4779,MATCH(PJ$1&amp;"|"&amp;$B29,'Data Annex'!$K$1:$K$4779,0),MATCH(PJ$2,'Data Annex'!$K$1:$BS$1,0)),"")</f>
        <v/>
      </c>
      <c r="PK29" s="258" t="str">
        <f>IFERROR(INDEX('Data Annex'!$K$1:$BS$4779,MATCH(PK$1&amp;"|"&amp;$B29,'Data Annex'!$K$1:$K$4779,0),MATCH(PK$2,'Data Annex'!$K$1:$BS$1,0)),"")</f>
        <v/>
      </c>
      <c r="PL29" s="258" t="str">
        <f>IFERROR(INDEX('Data Annex'!$K$1:$BS$4779,MATCH(PL$1&amp;"|"&amp;$B29,'Data Annex'!$K$1:$K$4779,0),MATCH(PL$2,'Data Annex'!$K$1:$BS$1,0)),"")</f>
        <v/>
      </c>
      <c r="PM29" s="258" t="str">
        <f>IFERROR(INDEX('Data Annex'!$K$1:$BS$4779,MATCH(PM$1&amp;"|"&amp;$B29,'Data Annex'!$K$1:$K$4779,0),MATCH(PM$2,'Data Annex'!$K$1:$BS$1,0)),"")</f>
        <v/>
      </c>
      <c r="PN29" s="258" t="str">
        <f>IFERROR(INDEX('Data Annex'!$K$1:$BS$4779,MATCH(PN$1&amp;"|"&amp;$B29,'Data Annex'!$K$1:$K$4779,0),MATCH(PN$2,'Data Annex'!$K$1:$BS$1,0)),"")</f>
        <v/>
      </c>
      <c r="PO29" s="258" t="str">
        <f>IFERROR(INDEX('Data Annex'!$K$1:$BS$4779,MATCH(PO$1&amp;"|"&amp;$B29,'Data Annex'!$K$1:$K$4779,0),MATCH(PO$2,'Data Annex'!$K$1:$BS$1,0)),"")</f>
        <v/>
      </c>
      <c r="PP29" s="258" t="str">
        <f>IFERROR(INDEX('Data Annex'!$K$1:$BS$4779,MATCH(PP$1&amp;"|"&amp;$B29,'Data Annex'!$K$1:$K$4779,0),MATCH(PP$2,'Data Annex'!$K$1:$BS$1,0)),"")</f>
        <v/>
      </c>
      <c r="PQ29" s="258" t="str">
        <f>IFERROR(INDEX('Data Annex'!$K$1:$BS$4779,MATCH(PQ$1&amp;"|"&amp;$B29,'Data Annex'!$K$1:$K$4779,0),MATCH(PQ$2,'Data Annex'!$K$1:$BS$1,0)),"")</f>
        <v/>
      </c>
      <c r="PR29" s="258" t="str">
        <f>IFERROR(INDEX('Data Annex'!$K$1:$BS$4779,MATCH(PR$1&amp;"|"&amp;$B29,'Data Annex'!$K$1:$K$4779,0),MATCH(PR$2,'Data Annex'!$K$1:$BS$1,0)),"")</f>
        <v/>
      </c>
      <c r="PS29" s="258" t="str">
        <f>IFERROR(INDEX('Data Annex'!$K$1:$BS$4779,MATCH(PS$1&amp;"|"&amp;$B29,'Data Annex'!$K$1:$K$4779,0),MATCH(PS$2,'Data Annex'!$K$1:$BS$1,0)),"")</f>
        <v/>
      </c>
      <c r="PT29" s="258" t="str">
        <f>IFERROR(INDEX('Data Annex'!$K$1:$BS$4779,MATCH(PT$1&amp;"|"&amp;$B29,'Data Annex'!$K$1:$K$4779,0),MATCH(PT$2,'Data Annex'!$K$1:$BS$1,0)),"")</f>
        <v/>
      </c>
      <c r="PU29" s="258" t="str">
        <f>IFERROR(INDEX('Data Annex'!$K$1:$BS$4779,MATCH(PU$1&amp;"|"&amp;$B29,'Data Annex'!$K$1:$K$4779,0),MATCH(PU$2,'Data Annex'!$K$1:$BS$1,0)),"")</f>
        <v/>
      </c>
      <c r="PV29" s="258" t="str">
        <f>IFERROR(INDEX('Data Annex'!$K$1:$BS$4779,MATCH(PV$1&amp;"|"&amp;$B29,'Data Annex'!$K$1:$K$4779,0),MATCH(PV$2,'Data Annex'!$K$1:$BS$1,0)),"")</f>
        <v/>
      </c>
      <c r="PW29" s="258" t="str">
        <f>IFERROR(INDEX('Data Annex'!$K$1:$BS$4779,MATCH(PW$1&amp;"|"&amp;$B29,'Data Annex'!$K$1:$K$4779,0),MATCH(PW$2,'Data Annex'!$K$1:$BS$1,0)),"")</f>
        <v/>
      </c>
      <c r="PX29" s="258" t="str">
        <f>IFERROR(INDEX('Data Annex'!$K$1:$BS$4779,MATCH(PX$1&amp;"|"&amp;$B29,'Data Annex'!$K$1:$K$4779,0),MATCH(PX$2,'Data Annex'!$K$1:$BS$1,0)),"")</f>
        <v/>
      </c>
      <c r="PY29" s="258" t="str">
        <f>IFERROR(INDEX('Data Annex'!$K$1:$BS$4779,MATCH(PY$1&amp;"|"&amp;$B29,'Data Annex'!$K$1:$K$4779,0),MATCH(PY$2,'Data Annex'!$K$1:$BS$1,0)),"")</f>
        <v/>
      </c>
      <c r="PZ29" s="258" t="str">
        <f>IFERROR(INDEX('Data Annex'!$K$1:$BS$4779,MATCH(PZ$1&amp;"|"&amp;$B29,'Data Annex'!$K$1:$K$4779,0),MATCH(PZ$2,'Data Annex'!$K$1:$BS$1,0)),"")</f>
        <v/>
      </c>
      <c r="QA29" s="258" t="str">
        <f>IFERROR(INDEX('Data Annex'!$K$1:$BS$4779,MATCH(QA$1&amp;"|"&amp;$B29,'Data Annex'!$K$1:$K$4779,0),MATCH(QA$2,'Data Annex'!$K$1:$BS$1,0)),"")</f>
        <v/>
      </c>
      <c r="QB29" s="258" t="str">
        <f>IFERROR(INDEX('Data Annex'!$K$1:$BS$4779,MATCH(QB$1&amp;"|"&amp;$B29,'Data Annex'!$K$1:$K$4779,0),MATCH(QB$2,'Data Annex'!$K$1:$BS$1,0)),"")</f>
        <v/>
      </c>
      <c r="QC29" s="258" t="str">
        <f>IFERROR(INDEX('Data Annex'!$K$1:$BS$4779,MATCH(QC$1&amp;"|"&amp;$B29,'Data Annex'!$K$1:$K$4779,0),MATCH(QC$2,'Data Annex'!$K$1:$BS$1,0)),"")</f>
        <v/>
      </c>
      <c r="QD29" s="258" t="str">
        <f>IFERROR(INDEX('Data Annex'!$K$1:$BS$4779,MATCH(QD$1&amp;"|"&amp;$B29,'Data Annex'!$K$1:$K$4779,0),MATCH(QD$2,'Data Annex'!$K$1:$BS$1,0)),"")</f>
        <v/>
      </c>
      <c r="QE29" s="258" t="str">
        <f>IFERROR(INDEX('Data Annex'!$K$1:$BS$4779,MATCH(QE$1&amp;"|"&amp;$B29,'Data Annex'!$K$1:$K$4779,0),MATCH(QE$2,'Data Annex'!$K$1:$BS$1,0)),"")</f>
        <v/>
      </c>
      <c r="QF29" s="258" t="str">
        <f>IFERROR(INDEX('Data Annex'!$K$1:$BS$4779,MATCH(QF$1&amp;"|"&amp;$B29,'Data Annex'!$K$1:$K$4779,0),MATCH(QF$2,'Data Annex'!$K$1:$BS$1,0)),"")</f>
        <v/>
      </c>
      <c r="QG29" s="258" t="str">
        <f>IFERROR(INDEX('Data Annex'!$K$1:$BS$4779,MATCH(QG$1&amp;"|"&amp;$B29,'Data Annex'!$K$1:$K$4779,0),MATCH(QG$2,'Data Annex'!$K$1:$BS$1,0)),"")</f>
        <v/>
      </c>
      <c r="QH29" s="258" t="str">
        <f>IFERROR(INDEX('Data Annex'!$K$1:$BS$4779,MATCH(QH$1&amp;"|"&amp;$B29,'Data Annex'!$K$1:$K$4779,0),MATCH(QH$2,'Data Annex'!$K$1:$BS$1,0)),"")</f>
        <v/>
      </c>
      <c r="QI29" s="258" t="str">
        <f>IFERROR(INDEX('Data Annex'!$K$1:$BS$4779,MATCH(QI$1&amp;"|"&amp;$B29,'Data Annex'!$K$1:$K$4779,0),MATCH(QI$2,'Data Annex'!$K$1:$BS$1,0)),"")</f>
        <v/>
      </c>
      <c r="QJ29" s="258" t="str">
        <f>IFERROR(INDEX('Data Annex'!$K$1:$BS$4779,MATCH(QJ$1&amp;"|"&amp;$B29,'Data Annex'!$K$1:$K$4779,0),MATCH(QJ$2,'Data Annex'!$K$1:$BS$1,0)),"")</f>
        <v/>
      </c>
      <c r="QK29" s="258" t="str">
        <f>IFERROR(INDEX('Data Annex'!$K$1:$BS$4779,MATCH(QK$1&amp;"|"&amp;$B29,'Data Annex'!$K$1:$K$4779,0),MATCH(QK$2,'Data Annex'!$K$1:$BS$1,0)),"")</f>
        <v/>
      </c>
      <c r="QL29" s="258" t="str">
        <f>IFERROR(INDEX('Data Annex'!$K$1:$BS$4779,MATCH(QL$1&amp;"|"&amp;$B29,'Data Annex'!$K$1:$K$4779,0),MATCH(QL$2,'Data Annex'!$K$1:$BS$1,0)),"")</f>
        <v/>
      </c>
      <c r="QM29" s="258" t="str">
        <f>IFERROR(INDEX('Data Annex'!$K$1:$BS$4779,MATCH(QM$1&amp;"|"&amp;$B29,'Data Annex'!$K$1:$K$4779,0),MATCH(QM$2,'Data Annex'!$K$1:$BS$1,0)),"")</f>
        <v/>
      </c>
      <c r="QN29" s="258" t="str">
        <f>IFERROR(INDEX('Data Annex'!$K$1:$BS$4779,MATCH(QN$1&amp;"|"&amp;$B29,'Data Annex'!$K$1:$K$4779,0),MATCH(QN$2,'Data Annex'!$K$1:$BS$1,0)),"")</f>
        <v/>
      </c>
      <c r="QO29" s="258" t="str">
        <f>IFERROR(INDEX('Data Annex'!$K$1:$BS$4779,MATCH(QO$1&amp;"|"&amp;$B29,'Data Annex'!$K$1:$K$4779,0),MATCH(QO$2,'Data Annex'!$K$1:$BS$1,0)),"")</f>
        <v/>
      </c>
      <c r="QP29" s="258" t="str">
        <f>IFERROR(INDEX('Data Annex'!$K$1:$BS$4779,MATCH(QP$1&amp;"|"&amp;$B29,'Data Annex'!$K$1:$K$4779,0),MATCH(QP$2,'Data Annex'!$K$1:$BS$1,0)),"")</f>
        <v/>
      </c>
      <c r="QQ29" s="258" t="str">
        <f>IFERROR(INDEX('Data Annex'!$K$1:$BS$4779,MATCH(QQ$1&amp;"|"&amp;$B29,'Data Annex'!$K$1:$K$4779,0),MATCH(QQ$2,'Data Annex'!$K$1:$BS$1,0)),"")</f>
        <v/>
      </c>
      <c r="QR29" s="258" t="str">
        <f>IFERROR(INDEX('Data Annex'!$K$1:$BS$4779,MATCH(QR$1&amp;"|"&amp;$B29,'Data Annex'!$K$1:$K$4779,0),MATCH(QR$2,'Data Annex'!$K$1:$BS$1,0)),"")</f>
        <v/>
      </c>
      <c r="QS29" s="258" t="str">
        <f>IFERROR(INDEX('Data Annex'!$K$1:$BS$4779,MATCH(QS$1&amp;"|"&amp;$B29,'Data Annex'!$K$1:$K$4779,0),MATCH(QS$2,'Data Annex'!$K$1:$BS$1,0)),"")</f>
        <v/>
      </c>
      <c r="QT29" s="258" t="str">
        <f>IFERROR(INDEX('Data Annex'!$K$1:$BS$4779,MATCH(QT$1&amp;"|"&amp;$B29,'Data Annex'!$K$1:$K$4779,0),MATCH(QT$2,'Data Annex'!$K$1:$BS$1,0)),"")</f>
        <v/>
      </c>
      <c r="QU29" s="258" t="str">
        <f>IFERROR(INDEX('Data Annex'!$K$1:$BS$4779,MATCH(QU$1&amp;"|"&amp;$B29,'Data Annex'!$K$1:$K$4779,0),MATCH(QU$2,'Data Annex'!$K$1:$BS$1,0)),"")</f>
        <v/>
      </c>
      <c r="QV29" s="258" t="str">
        <f>IFERROR(INDEX('Data Annex'!$K$1:$BS$4779,MATCH(QV$1&amp;"|"&amp;$B29,'Data Annex'!$K$1:$K$4779,0),MATCH(QV$2,'Data Annex'!$K$1:$BS$1,0)),"")</f>
        <v/>
      </c>
      <c r="QW29" s="258" t="str">
        <f>IFERROR(INDEX('Data Annex'!$K$1:$BS$4779,MATCH(QW$1&amp;"|"&amp;$B29,'Data Annex'!$K$1:$K$4779,0),MATCH(QW$2,'Data Annex'!$K$1:$BS$1,0)),"")</f>
        <v/>
      </c>
      <c r="QX29" s="258" t="str">
        <f>IFERROR(INDEX('Data Annex'!$K$1:$BS$4779,MATCH(QX$1&amp;"|"&amp;$B29,'Data Annex'!$K$1:$K$4779,0),MATCH(QX$2,'Data Annex'!$K$1:$BS$1,0)),"")</f>
        <v/>
      </c>
      <c r="QY29" s="258" t="str">
        <f>IFERROR(INDEX('Data Annex'!$K$1:$BS$4779,MATCH(QY$1&amp;"|"&amp;$B29,'Data Annex'!$K$1:$K$4779,0),MATCH(QY$2,'Data Annex'!$K$1:$BS$1,0)),"")</f>
        <v/>
      </c>
      <c r="QZ29" s="258" t="str">
        <f>IFERROR(INDEX('Data Annex'!$K$1:$BS$4779,MATCH(QZ$1&amp;"|"&amp;$B29,'Data Annex'!$K$1:$K$4779,0),MATCH(QZ$2,'Data Annex'!$K$1:$BS$1,0)),"")</f>
        <v/>
      </c>
      <c r="RA29" s="258" t="str">
        <f>IFERROR(INDEX('Data Annex'!$K$1:$BS$4779,MATCH(RA$1&amp;"|"&amp;$B29,'Data Annex'!$K$1:$K$4779,0),MATCH(RA$2,'Data Annex'!$K$1:$BS$1,0)),"")</f>
        <v/>
      </c>
      <c r="RB29" s="258" t="str">
        <f>IFERROR(INDEX('Data Annex'!$K$1:$BS$4779,MATCH(RB$1&amp;"|"&amp;$B29,'Data Annex'!$K$1:$K$4779,0),MATCH(RB$2,'Data Annex'!$K$1:$BS$1,0)),"")</f>
        <v/>
      </c>
      <c r="RC29" s="258" t="str">
        <f>IFERROR(INDEX('Data Annex'!$K$1:$BS$4779,MATCH(RC$1&amp;"|"&amp;$B29,'Data Annex'!$K$1:$K$4779,0),MATCH(RC$2,'Data Annex'!$K$1:$BS$1,0)),"")</f>
        <v/>
      </c>
      <c r="RD29" s="258" t="str">
        <f>IFERROR(INDEX('Data Annex'!$K$1:$BS$4779,MATCH(RD$1&amp;"|"&amp;$B29,'Data Annex'!$K$1:$K$4779,0),MATCH(RD$2,'Data Annex'!$K$1:$BS$1,0)),"")</f>
        <v/>
      </c>
      <c r="RE29" s="258" t="str">
        <f>IFERROR(INDEX('Data Annex'!$K$1:$BS$4779,MATCH(RE$1&amp;"|"&amp;$B29,'Data Annex'!$K$1:$K$4779,0),MATCH(RE$2,'Data Annex'!$K$1:$BS$1,0)),"")</f>
        <v/>
      </c>
      <c r="RF29" s="258" t="str">
        <f>IFERROR(INDEX('Data Annex'!$K$1:$BS$4779,MATCH(RF$1&amp;"|"&amp;$B29,'Data Annex'!$K$1:$K$4779,0),MATCH(RF$2,'Data Annex'!$K$1:$BS$1,0)),"")</f>
        <v/>
      </c>
      <c r="RG29" s="258" t="str">
        <f>IFERROR(INDEX('Data Annex'!$K$1:$BS$4779,MATCH(RG$1&amp;"|"&amp;$B29,'Data Annex'!$K$1:$K$4779,0),MATCH(RG$2,'Data Annex'!$K$1:$BS$1,0)),"")</f>
        <v/>
      </c>
      <c r="RH29" s="258" t="str">
        <f>IFERROR(INDEX('Data Annex'!$K$1:$BS$4779,MATCH(RH$1&amp;"|"&amp;$B29,'Data Annex'!$K$1:$K$4779,0),MATCH(RH$2,'Data Annex'!$K$1:$BS$1,0)),"")</f>
        <v/>
      </c>
      <c r="RI29" s="258" t="str">
        <f>IFERROR(INDEX('Data Annex'!$K$1:$BS$4779,MATCH(RI$1&amp;"|"&amp;$B29,'Data Annex'!$K$1:$K$4779,0),MATCH(RI$2,'Data Annex'!$K$1:$BS$1,0)),"")</f>
        <v/>
      </c>
      <c r="RJ29" s="258" t="str">
        <f>IFERROR(INDEX('Data Annex'!$K$1:$BS$4779,MATCH(RJ$1&amp;"|"&amp;$B29,'Data Annex'!$K$1:$K$4779,0),MATCH(RJ$2,'Data Annex'!$K$1:$BS$1,0)),"")</f>
        <v/>
      </c>
      <c r="RK29" s="258" t="str">
        <f>IFERROR(INDEX('Data Annex'!$K$1:$BS$4779,MATCH(RK$1&amp;"|"&amp;$B29,'Data Annex'!$K$1:$K$4779,0),MATCH(RK$2,'Data Annex'!$K$1:$BS$1,0)),"")</f>
        <v/>
      </c>
      <c r="RL29" s="258" t="str">
        <f>IFERROR(INDEX('Data Annex'!$K$1:$BS$4779,MATCH(RL$1&amp;"|"&amp;$B29,'Data Annex'!$K$1:$K$4779,0),MATCH(RL$2,'Data Annex'!$K$1:$BS$1,0)),"")</f>
        <v/>
      </c>
      <c r="RM29" s="258" t="str">
        <f>IFERROR(INDEX('Data Annex'!$K$1:$BS$4779,MATCH(RM$1&amp;"|"&amp;$B29,'Data Annex'!$K$1:$K$4779,0),MATCH(RM$2,'Data Annex'!$K$1:$BS$1,0)),"")</f>
        <v/>
      </c>
      <c r="RN29" s="258" t="str">
        <f>IFERROR(INDEX('Data Annex'!$K$1:$BS$4779,MATCH(RN$1&amp;"|"&amp;$B29,'Data Annex'!$K$1:$K$4779,0),MATCH(RN$2,'Data Annex'!$K$1:$BS$1,0)),"")</f>
        <v/>
      </c>
      <c r="RO29" s="258" t="str">
        <f>IFERROR(INDEX('Data Annex'!$K$1:$BS$4779,MATCH(RO$1&amp;"|"&amp;$B29,'Data Annex'!$K$1:$K$4779,0),MATCH(RO$2,'Data Annex'!$K$1:$BS$1,0)),"")</f>
        <v/>
      </c>
      <c r="RP29" s="258" t="str">
        <f>IFERROR(INDEX('Data Annex'!$K$1:$BS$4779,MATCH(RP$1&amp;"|"&amp;$B29,'Data Annex'!$K$1:$K$4779,0),MATCH(RP$2,'Data Annex'!$K$1:$BS$1,0)),"")</f>
        <v/>
      </c>
      <c r="RQ29" s="258" t="str">
        <f>IFERROR(INDEX('Data Annex'!$K$1:$BS$4779,MATCH(RQ$1&amp;"|"&amp;$B29,'Data Annex'!$K$1:$K$4779,0),MATCH(RQ$2,'Data Annex'!$K$1:$BS$1,0)),"")</f>
        <v/>
      </c>
      <c r="RR29" s="258" t="str">
        <f>IFERROR(INDEX('Data Annex'!$K$1:$BS$4779,MATCH(RR$1&amp;"|"&amp;$B29,'Data Annex'!$K$1:$K$4779,0),MATCH(RR$2,'Data Annex'!$K$1:$BS$1,0)),"")</f>
        <v/>
      </c>
      <c r="RS29" s="258" t="str">
        <f>IFERROR(INDEX('Data Annex'!$K$1:$BS$4779,MATCH(RS$1&amp;"|"&amp;$B29,'Data Annex'!$K$1:$K$4779,0),MATCH(RS$2,'Data Annex'!$K$1:$BS$1,0)),"")</f>
        <v/>
      </c>
      <c r="RT29" s="258" t="str">
        <f>IFERROR(INDEX('Data Annex'!$K$1:$BS$4779,MATCH(RT$1&amp;"|"&amp;$B29,'Data Annex'!$K$1:$K$4779,0),MATCH(RT$2,'Data Annex'!$K$1:$BS$1,0)),"")</f>
        <v/>
      </c>
      <c r="RU29" s="258" t="str">
        <f>IFERROR(INDEX('Data Annex'!$K$1:$BS$4779,MATCH(RU$1&amp;"|"&amp;$B29,'Data Annex'!$K$1:$K$4779,0),MATCH(RU$2,'Data Annex'!$K$1:$BS$1,0)),"")</f>
        <v/>
      </c>
      <c r="RV29" s="258" t="str">
        <f>IFERROR(INDEX('Data Annex'!$K$1:$BS$4779,MATCH(RV$1&amp;"|"&amp;$B29,'Data Annex'!$K$1:$K$4779,0),MATCH(RV$2,'Data Annex'!$K$1:$BS$1,0)),"")</f>
        <v/>
      </c>
      <c r="RW29" s="258" t="str">
        <f>IFERROR(INDEX('Data Annex'!$K$1:$BS$4779,MATCH(RW$1&amp;"|"&amp;$B29,'Data Annex'!$K$1:$K$4779,0),MATCH(RW$2,'Data Annex'!$K$1:$BS$1,0)),"")</f>
        <v/>
      </c>
      <c r="RX29" s="258" t="str">
        <f>IFERROR(INDEX('Data Annex'!$K$1:$BS$4779,MATCH(RX$1&amp;"|"&amp;$B29,'Data Annex'!$K$1:$K$4779,0),MATCH(RX$2,'Data Annex'!$K$1:$BS$1,0)),"")</f>
        <v/>
      </c>
      <c r="RY29" s="258" t="str">
        <f>IFERROR(INDEX('Data Annex'!$K$1:$BS$4779,MATCH(RY$1&amp;"|"&amp;$B29,'Data Annex'!$K$1:$K$4779,0),MATCH(RY$2,'Data Annex'!$K$1:$BS$1,0)),"")</f>
        <v/>
      </c>
      <c r="RZ29" s="258" t="str">
        <f>IFERROR(INDEX('Data Annex'!$K$1:$BS$4779,MATCH(RZ$1&amp;"|"&amp;$B29,'Data Annex'!$K$1:$K$4779,0),MATCH(RZ$2,'Data Annex'!$K$1:$BS$1,0)),"")</f>
        <v/>
      </c>
      <c r="SA29" s="258" t="str">
        <f>IFERROR(INDEX('Data Annex'!$K$1:$BS$4779,MATCH(SA$1&amp;"|"&amp;$B29,'Data Annex'!$K$1:$K$4779,0),MATCH(SA$2,'Data Annex'!$K$1:$BS$1,0)),"")</f>
        <v/>
      </c>
      <c r="SB29" s="258" t="str">
        <f>IFERROR(INDEX('Data Annex'!$K$1:$BS$4779,MATCH(SB$1&amp;"|"&amp;$B29,'Data Annex'!$K$1:$K$4779,0),MATCH(SB$2,'Data Annex'!$K$1:$BS$1,0)),"")</f>
        <v/>
      </c>
      <c r="SC29" s="258" t="str">
        <f>IFERROR(INDEX('Data Annex'!$K$1:$BS$4779,MATCH(SC$1&amp;"|"&amp;$B29,'Data Annex'!$K$1:$K$4779,0),MATCH(SC$2,'Data Annex'!$K$1:$BS$1,0)),"")</f>
        <v/>
      </c>
      <c r="SD29" s="258" t="str">
        <f>IFERROR(INDEX('Data Annex'!$K$1:$BS$4779,MATCH(SD$1&amp;"|"&amp;$B29,'Data Annex'!$K$1:$K$4779,0),MATCH(SD$2,'Data Annex'!$K$1:$BS$1,0)),"")</f>
        <v/>
      </c>
      <c r="SE29" s="258" t="str">
        <f>IFERROR(INDEX('Data Annex'!$K$1:$BS$4779,MATCH(SE$1&amp;"|"&amp;$B29,'Data Annex'!$K$1:$K$4779,0),MATCH(SE$2,'Data Annex'!$K$1:$BS$1,0)),"")</f>
        <v/>
      </c>
      <c r="SF29" s="258" t="str">
        <f>IFERROR(INDEX('Data Annex'!$K$1:$BS$4779,MATCH(SF$1&amp;"|"&amp;$B29,'Data Annex'!$K$1:$K$4779,0),MATCH(SF$2,'Data Annex'!$K$1:$BS$1,0)),"")</f>
        <v/>
      </c>
      <c r="SG29" s="258" t="str">
        <f>IFERROR(INDEX('Data Annex'!$K$1:$BS$4779,MATCH(SG$1&amp;"|"&amp;$B29,'Data Annex'!$K$1:$K$4779,0),MATCH(SG$2,'Data Annex'!$K$1:$BS$1,0)),"")</f>
        <v/>
      </c>
      <c r="SH29" s="258" t="str">
        <f>IFERROR(INDEX('Data Annex'!$K$1:$BS$4779,MATCH(SH$1&amp;"|"&amp;$B29,'Data Annex'!$K$1:$K$4779,0),MATCH(SH$2,'Data Annex'!$K$1:$BS$1,0)),"")</f>
        <v/>
      </c>
      <c r="SI29" s="258" t="str">
        <f>IFERROR(INDEX('Data Annex'!$K$1:$BS$4779,MATCH(SI$1&amp;"|"&amp;$B29,'Data Annex'!$K$1:$K$4779,0),MATCH(SI$2,'Data Annex'!$K$1:$BS$1,0)),"")</f>
        <v/>
      </c>
      <c r="SJ29" s="258" t="str">
        <f>IFERROR(INDEX('Data Annex'!$K$1:$BS$4779,MATCH(SJ$1&amp;"|"&amp;$B29,'Data Annex'!$K$1:$K$4779,0),MATCH(SJ$2,'Data Annex'!$K$1:$BS$1,0)),"")</f>
        <v/>
      </c>
      <c r="SK29" s="258" t="str">
        <f>IFERROR(INDEX('Data Annex'!$K$1:$BS$4779,MATCH(SK$1&amp;"|"&amp;$B29,'Data Annex'!$K$1:$K$4779,0),MATCH(SK$2,'Data Annex'!$K$1:$BS$1,0)),"")</f>
        <v/>
      </c>
      <c r="SL29" s="258" t="str">
        <f>IFERROR(INDEX('Data Annex'!$K$1:$BS$4779,MATCH(SL$1&amp;"|"&amp;$B29,'Data Annex'!$K$1:$K$4779,0),MATCH(SL$2,'Data Annex'!$K$1:$BS$1,0)),"")</f>
        <v/>
      </c>
      <c r="SM29" s="258" t="str">
        <f>IFERROR(INDEX('Data Annex'!$K$1:$BS$4779,MATCH(SM$1&amp;"|"&amp;$B29,'Data Annex'!$K$1:$K$4779,0),MATCH(SM$2,'Data Annex'!$K$1:$BS$1,0)),"")</f>
        <v/>
      </c>
      <c r="SN29" s="258" t="str">
        <f>IFERROR(INDEX('Data Annex'!$K$1:$BS$4779,MATCH(SN$1&amp;"|"&amp;$B29,'Data Annex'!$K$1:$K$4779,0),MATCH(SN$2,'Data Annex'!$K$1:$BS$1,0)),"")</f>
        <v/>
      </c>
      <c r="SO29" s="258" t="str">
        <f>IFERROR(INDEX('Data Annex'!$K$1:$BS$4779,MATCH(SO$1&amp;"|"&amp;$B29,'Data Annex'!$K$1:$K$4779,0),MATCH(SO$2,'Data Annex'!$K$1:$BS$1,0)),"")</f>
        <v/>
      </c>
      <c r="SP29" s="258" t="str">
        <f>IFERROR(INDEX('Data Annex'!$K$1:$BS$4779,MATCH(SP$1&amp;"|"&amp;$B29,'Data Annex'!$K$1:$K$4779,0),MATCH(SP$2,'Data Annex'!$K$1:$BS$1,0)),"")</f>
        <v/>
      </c>
      <c r="SQ29" s="258" t="str">
        <f>IFERROR(INDEX('Data Annex'!$K$1:$BS$4779,MATCH(SQ$1&amp;"|"&amp;$B29,'Data Annex'!$K$1:$K$4779,0),MATCH(SQ$2,'Data Annex'!$K$1:$BS$1,0)),"")</f>
        <v/>
      </c>
      <c r="SR29" s="258" t="str">
        <f>IFERROR(INDEX('Data Annex'!$K$1:$BS$4779,MATCH(SR$1&amp;"|"&amp;$B29,'Data Annex'!$K$1:$K$4779,0),MATCH(SR$2,'Data Annex'!$K$1:$BS$1,0)),"")</f>
        <v/>
      </c>
      <c r="SS29" s="258" t="str">
        <f>IFERROR(INDEX('Data Annex'!$K$1:$BS$4779,MATCH(SS$1&amp;"|"&amp;$B29,'Data Annex'!$K$1:$K$4779,0),MATCH(SS$2,'Data Annex'!$K$1:$BS$1,0)),"")</f>
        <v/>
      </c>
      <c r="ST29" s="258" t="str">
        <f>IFERROR(INDEX('Data Annex'!$K$1:$BS$4779,MATCH(ST$1&amp;"|"&amp;$B29,'Data Annex'!$K$1:$K$4779,0),MATCH(ST$2,'Data Annex'!$K$1:$BS$1,0)),"")</f>
        <v/>
      </c>
      <c r="SU29" s="258" t="str">
        <f>IFERROR(INDEX('Data Annex'!$K$1:$BS$4779,MATCH(SU$1&amp;"|"&amp;$B29,'Data Annex'!$K$1:$K$4779,0),MATCH(SU$2,'Data Annex'!$K$1:$BS$1,0)),"")</f>
        <v/>
      </c>
      <c r="SV29" s="258" t="str">
        <f>IFERROR(INDEX('Data Annex'!$K$1:$BS$4779,MATCH(SV$1&amp;"|"&amp;$B29,'Data Annex'!$K$1:$K$4779,0),MATCH(SV$2,'Data Annex'!$K$1:$BS$1,0)),"")</f>
        <v/>
      </c>
      <c r="SW29" s="258" t="str">
        <f>IFERROR(INDEX('Data Annex'!$K$1:$BS$4779,MATCH(SW$1&amp;"|"&amp;$B29,'Data Annex'!$K$1:$K$4779,0),MATCH(SW$2,'Data Annex'!$K$1:$BS$1,0)),"")</f>
        <v/>
      </c>
      <c r="SX29" s="258" t="str">
        <f>IFERROR(INDEX('Data Annex'!$K$1:$BS$4779,MATCH(SX$1&amp;"|"&amp;$B29,'Data Annex'!$K$1:$K$4779,0),MATCH(SX$2,'Data Annex'!$K$1:$BS$1,0)),"")</f>
        <v/>
      </c>
      <c r="SY29" s="258" t="str">
        <f>IFERROR(INDEX('Data Annex'!$K$1:$BS$4779,MATCH(SY$1&amp;"|"&amp;$B29,'Data Annex'!$K$1:$K$4779,0),MATCH(SY$2,'Data Annex'!$K$1:$BS$1,0)),"")</f>
        <v/>
      </c>
      <c r="SZ29" s="258" t="str">
        <f>IFERROR(INDEX('Data Annex'!$K$1:$BS$4779,MATCH(SZ$1&amp;"|"&amp;$B29,'Data Annex'!$K$1:$K$4779,0),MATCH(SZ$2,'Data Annex'!$K$1:$BS$1,0)),"")</f>
        <v/>
      </c>
      <c r="TA29" s="258" t="str">
        <f>IFERROR(INDEX('Data Annex'!$K$1:$BS$4779,MATCH(TA$1&amp;"|"&amp;$B29,'Data Annex'!$K$1:$K$4779,0),MATCH(TA$2,'Data Annex'!$K$1:$BS$1,0)),"")</f>
        <v/>
      </c>
      <c r="TB29" s="258" t="str">
        <f>IFERROR(INDEX('Data Annex'!$K$1:$BS$4779,MATCH(TB$1&amp;"|"&amp;$B29,'Data Annex'!$K$1:$K$4779,0),MATCH(TB$2,'Data Annex'!$K$1:$BS$1,0)),"")</f>
        <v/>
      </c>
      <c r="TC29" s="258" t="str">
        <f>IFERROR(INDEX('Data Annex'!$K$1:$BS$4779,MATCH(TC$1&amp;"|"&amp;$B29,'Data Annex'!$K$1:$K$4779,0),MATCH(TC$2,'Data Annex'!$K$1:$BS$1,0)),"")</f>
        <v/>
      </c>
      <c r="TD29" s="258" t="str">
        <f>IFERROR(INDEX('Data Annex'!$K$1:$BS$4779,MATCH(TD$1&amp;"|"&amp;$B29,'Data Annex'!$K$1:$K$4779,0),MATCH(TD$2,'Data Annex'!$K$1:$BS$1,0)),"")</f>
        <v/>
      </c>
      <c r="TE29" s="258" t="str">
        <f>IFERROR(INDEX('Data Annex'!$K$1:$BS$4779,MATCH(TE$1&amp;"|"&amp;$B29,'Data Annex'!$K$1:$K$4779,0),MATCH(TE$2,'Data Annex'!$K$1:$BS$1,0)),"")</f>
        <v/>
      </c>
      <c r="TF29" s="258" t="str">
        <f>IFERROR(INDEX('Data Annex'!$K$1:$BS$4779,MATCH(TF$1&amp;"|"&amp;$B29,'Data Annex'!$K$1:$K$4779,0),MATCH(TF$2,'Data Annex'!$K$1:$BS$1,0)),"")</f>
        <v/>
      </c>
      <c r="TG29" s="258" t="str">
        <f>IFERROR(INDEX('Data Annex'!$K$1:$BS$4779,MATCH(TG$1&amp;"|"&amp;$B29,'Data Annex'!$K$1:$K$4779,0),MATCH(TG$2,'Data Annex'!$K$1:$BS$1,0)),"")</f>
        <v/>
      </c>
      <c r="TH29" s="258" t="str">
        <f>IFERROR(INDEX('Data Annex'!$K$1:$BS$4779,MATCH(TH$1&amp;"|"&amp;$B29,'Data Annex'!$K$1:$K$4779,0),MATCH(TH$2,'Data Annex'!$K$1:$BS$1,0)),"")</f>
        <v/>
      </c>
      <c r="TI29" s="258" t="str">
        <f>IFERROR(INDEX('Data Annex'!$K$1:$BS$4779,MATCH(TI$1&amp;"|"&amp;$B29,'Data Annex'!$K$1:$K$4779,0),MATCH(TI$2,'Data Annex'!$K$1:$BS$1,0)),"")</f>
        <v/>
      </c>
      <c r="TJ29" s="258" t="str">
        <f>IFERROR(INDEX('Data Annex'!$K$1:$BS$4779,MATCH(TJ$1&amp;"|"&amp;$B29,'Data Annex'!$K$1:$K$4779,0),MATCH(TJ$2,'Data Annex'!$K$1:$BS$1,0)),"")</f>
        <v/>
      </c>
      <c r="TK29" s="258" t="str">
        <f>IFERROR(INDEX('Data Annex'!$K$1:$BS$4779,MATCH(TK$1&amp;"|"&amp;$B29,'Data Annex'!$K$1:$K$4779,0),MATCH(TK$2,'Data Annex'!$K$1:$BS$1,0)),"")</f>
        <v/>
      </c>
      <c r="TL29" s="258" t="str">
        <f>IFERROR(INDEX('Data Annex'!$K$1:$BS$4779,MATCH(TL$1&amp;"|"&amp;$B29,'Data Annex'!$K$1:$K$4779,0),MATCH(TL$2,'Data Annex'!$K$1:$BS$1,0)),"")</f>
        <v/>
      </c>
      <c r="TM29" s="258" t="str">
        <f>IFERROR(INDEX('Data Annex'!$K$1:$BS$4779,MATCH(TM$1&amp;"|"&amp;$B29,'Data Annex'!$K$1:$K$4779,0),MATCH(TM$2,'Data Annex'!$K$1:$BS$1,0)),"")</f>
        <v/>
      </c>
      <c r="TN29" s="258" t="str">
        <f>IFERROR(INDEX('Data Annex'!$K$1:$BS$4779,MATCH(TN$1&amp;"|"&amp;$B29,'Data Annex'!$K$1:$K$4779,0),MATCH(TN$2,'Data Annex'!$K$1:$BS$1,0)),"")</f>
        <v/>
      </c>
      <c r="TO29" s="258" t="str">
        <f>IFERROR(INDEX('Data Annex'!$K$1:$BS$4779,MATCH(TO$1&amp;"|"&amp;$B29,'Data Annex'!$K$1:$K$4779,0),MATCH(TO$2,'Data Annex'!$K$1:$BS$1,0)),"")</f>
        <v/>
      </c>
      <c r="TP29" s="258" t="str">
        <f>IFERROR(INDEX('Data Annex'!$K$1:$BS$4779,MATCH(TP$1&amp;"|"&amp;$B29,'Data Annex'!$K$1:$K$4779,0),MATCH(TP$2,'Data Annex'!$K$1:$BS$1,0)),"")</f>
        <v/>
      </c>
      <c r="TQ29" s="258" t="str">
        <f>IFERROR(INDEX('Data Annex'!$K$1:$BS$4779,MATCH(TQ$1&amp;"|"&amp;$B29,'Data Annex'!$K$1:$K$4779,0),MATCH(TQ$2,'Data Annex'!$K$1:$BS$1,0)),"")</f>
        <v/>
      </c>
      <c r="TR29" s="258" t="str">
        <f>IFERROR(INDEX('Data Annex'!$K$1:$BS$4779,MATCH(TR$1&amp;"|"&amp;$B29,'Data Annex'!$K$1:$K$4779,0),MATCH(TR$2,'Data Annex'!$K$1:$BS$1,0)),"")</f>
        <v/>
      </c>
      <c r="TS29" s="258" t="str">
        <f>IFERROR(INDEX('Data Annex'!$K$1:$BS$4779,MATCH(TS$1&amp;"|"&amp;$B29,'Data Annex'!$K$1:$K$4779,0),MATCH(TS$2,'Data Annex'!$K$1:$BS$1,0)),"")</f>
        <v/>
      </c>
      <c r="TT29" s="258" t="str">
        <f>IFERROR(INDEX('Data Annex'!$K$1:$BS$4779,MATCH(TT$1&amp;"|"&amp;$B29,'Data Annex'!$K$1:$K$4779,0),MATCH(TT$2,'Data Annex'!$K$1:$BS$1,0)),"")</f>
        <v/>
      </c>
      <c r="TU29" s="258" t="str">
        <f>IFERROR(INDEX('Data Annex'!$K$1:$BS$4779,MATCH(TU$1&amp;"|"&amp;$B29,'Data Annex'!$K$1:$K$4779,0),MATCH(TU$2,'Data Annex'!$K$1:$BS$1,0)),"")</f>
        <v/>
      </c>
      <c r="TV29" s="258" t="str">
        <f>IFERROR(INDEX('Data Annex'!$K$1:$BS$4779,MATCH(TV$1&amp;"|"&amp;$B29,'Data Annex'!$K$1:$K$4779,0),MATCH(TV$2,'Data Annex'!$K$1:$BS$1,0)),"")</f>
        <v/>
      </c>
      <c r="TW29" s="258" t="str">
        <f>IFERROR(INDEX('Data Annex'!$K$1:$BS$4779,MATCH(TW$1&amp;"|"&amp;$B29,'Data Annex'!$K$1:$K$4779,0),MATCH(TW$2,'Data Annex'!$K$1:$BS$1,0)),"")</f>
        <v/>
      </c>
      <c r="TX29" s="258" t="str">
        <f>IFERROR(INDEX('Data Annex'!$K$1:$BS$4779,MATCH(TX$1&amp;"|"&amp;$B29,'Data Annex'!$K$1:$K$4779,0),MATCH(TX$2,'Data Annex'!$K$1:$BS$1,0)),"")</f>
        <v/>
      </c>
      <c r="TY29" s="258" t="str">
        <f>IFERROR(INDEX('Data Annex'!$K$1:$BS$4779,MATCH(TY$1&amp;"|"&amp;$B29,'Data Annex'!$K$1:$K$4779,0),MATCH(TY$2,'Data Annex'!$K$1:$BS$1,0)),"")</f>
        <v/>
      </c>
      <c r="TZ29" s="258" t="str">
        <f>IFERROR(INDEX('Data Annex'!$K$1:$BS$4779,MATCH(TZ$1&amp;"|"&amp;$B29,'Data Annex'!$K$1:$K$4779,0),MATCH(TZ$2,'Data Annex'!$K$1:$BS$1,0)),"")</f>
        <v/>
      </c>
      <c r="UA29" s="258" t="str">
        <f>IFERROR(INDEX('Data Annex'!$K$1:$BS$4779,MATCH(UA$1&amp;"|"&amp;$B29,'Data Annex'!$K$1:$K$4779,0),MATCH(UA$2,'Data Annex'!$K$1:$BS$1,0)),"")</f>
        <v/>
      </c>
      <c r="UB29" s="258" t="str">
        <f>IFERROR(INDEX('Data Annex'!$K$1:$BS$4779,MATCH(UB$1&amp;"|"&amp;$B29,'Data Annex'!$K$1:$K$4779,0),MATCH(UB$2,'Data Annex'!$K$1:$BS$1,0)),"")</f>
        <v/>
      </c>
      <c r="UC29" s="258" t="str">
        <f>IFERROR(INDEX('Data Annex'!$K$1:$BS$4779,MATCH(UC$1&amp;"|"&amp;$B29,'Data Annex'!$K$1:$K$4779,0),MATCH(UC$2,'Data Annex'!$K$1:$BS$1,0)),"")</f>
        <v/>
      </c>
      <c r="UD29" s="258" t="str">
        <f>IFERROR(INDEX('Data Annex'!$K$1:$BS$4779,MATCH(UD$1&amp;"|"&amp;$B29,'Data Annex'!$K$1:$K$4779,0),MATCH(UD$2,'Data Annex'!$K$1:$BS$1,0)),"")</f>
        <v/>
      </c>
      <c r="UE29" s="258" t="str">
        <f>IFERROR(INDEX('Data Annex'!$K$1:$BS$4779,MATCH(UE$1&amp;"|"&amp;$B29,'Data Annex'!$K$1:$K$4779,0),MATCH(UE$2,'Data Annex'!$K$1:$BS$1,0)),"")</f>
        <v/>
      </c>
      <c r="UF29" s="258" t="str">
        <f>IFERROR(INDEX('Data Annex'!$K$1:$BS$4779,MATCH(UF$1&amp;"|"&amp;$B29,'Data Annex'!$K$1:$K$4779,0),MATCH(UF$2,'Data Annex'!$K$1:$BS$1,0)),"")</f>
        <v/>
      </c>
      <c r="UG29" s="258" t="str">
        <f>IFERROR(INDEX('Data Annex'!$K$1:$BS$4779,MATCH(UG$1&amp;"|"&amp;$B29,'Data Annex'!$K$1:$K$4779,0),MATCH(UG$2,'Data Annex'!$K$1:$BS$1,0)),"")</f>
        <v/>
      </c>
      <c r="UH29" s="258" t="str">
        <f>IFERROR(INDEX('Data Annex'!$K$1:$BS$4779,MATCH(UH$1&amp;"|"&amp;$B29,'Data Annex'!$K$1:$K$4779,0),MATCH(UH$2,'Data Annex'!$K$1:$BS$1,0)),"")</f>
        <v/>
      </c>
      <c r="UI29" s="258" t="str">
        <f>IFERROR(INDEX('Data Annex'!$K$1:$BS$4779,MATCH(UI$1&amp;"|"&amp;$B29,'Data Annex'!$K$1:$K$4779,0),MATCH(UI$2,'Data Annex'!$K$1:$BS$1,0)),"")</f>
        <v/>
      </c>
      <c r="UJ29" s="258" t="str">
        <f>IFERROR(INDEX('Data Annex'!$K$1:$BS$4779,MATCH(UJ$1&amp;"|"&amp;$B29,'Data Annex'!$K$1:$K$4779,0),MATCH(UJ$2,'Data Annex'!$K$1:$BS$1,0)),"")</f>
        <v/>
      </c>
      <c r="UK29" s="258" t="str">
        <f>IFERROR(INDEX('Data Annex'!$K$1:$BS$4779,MATCH(UK$1&amp;"|"&amp;$B29,'Data Annex'!$K$1:$K$4779,0),MATCH(UK$2,'Data Annex'!$K$1:$BS$1,0)),"")</f>
        <v/>
      </c>
      <c r="UL29" s="258" t="str">
        <f>IFERROR(INDEX('Data Annex'!$K$1:$BS$4779,MATCH(UL$1&amp;"|"&amp;$B29,'Data Annex'!$K$1:$K$4779,0),MATCH(UL$2,'Data Annex'!$K$1:$BS$1,0)),"")</f>
        <v/>
      </c>
      <c r="UM29" s="258" t="str">
        <f>IFERROR(INDEX('Data Annex'!$K$1:$BS$4779,MATCH(UM$1&amp;"|"&amp;$B29,'Data Annex'!$K$1:$K$4779,0),MATCH(UM$2,'Data Annex'!$K$1:$BS$1,0)),"")</f>
        <v/>
      </c>
      <c r="UN29" s="258" t="str">
        <f>IFERROR(INDEX('Data Annex'!$K$1:$BS$4779,MATCH(UN$1&amp;"|"&amp;$B29,'Data Annex'!$K$1:$K$4779,0),MATCH(UN$2,'Data Annex'!$K$1:$BS$1,0)),"")</f>
        <v/>
      </c>
      <c r="UO29" s="258" t="str">
        <f>IFERROR(INDEX('Data Annex'!$K$1:$BS$4779,MATCH(UO$1&amp;"|"&amp;$B29,'Data Annex'!$K$1:$K$4779,0),MATCH(UO$2,'Data Annex'!$K$1:$BS$1,0)),"")</f>
        <v/>
      </c>
      <c r="UP29" s="258" t="str">
        <f>IFERROR(INDEX('Data Annex'!$K$1:$BS$4779,MATCH(UP$1&amp;"|"&amp;$B29,'Data Annex'!$K$1:$K$4779,0),MATCH(UP$2,'Data Annex'!$K$1:$BS$1,0)),"")</f>
        <v/>
      </c>
      <c r="UQ29" s="258" t="str">
        <f>IFERROR(INDEX('Data Annex'!$K$1:$BS$4779,MATCH(UQ$1&amp;"|"&amp;$B29,'Data Annex'!$K$1:$K$4779,0),MATCH(UQ$2,'Data Annex'!$K$1:$BS$1,0)),"")</f>
        <v/>
      </c>
      <c r="UR29" s="258" t="str">
        <f>IFERROR(INDEX('Data Annex'!$K$1:$BS$4779,MATCH(UR$1&amp;"|"&amp;$B29,'Data Annex'!$K$1:$K$4779,0),MATCH(UR$2,'Data Annex'!$K$1:$BS$1,0)),"")</f>
        <v/>
      </c>
      <c r="US29" s="258" t="str">
        <f>IFERROR(INDEX('Data Annex'!$K$1:$BS$4779,MATCH(US$1&amp;"|"&amp;$B29,'Data Annex'!$K$1:$K$4779,0),MATCH(US$2,'Data Annex'!$K$1:$BS$1,0)),"")</f>
        <v/>
      </c>
      <c r="UT29" s="258" t="str">
        <f>IFERROR(INDEX('Data Annex'!$K$1:$BS$4779,MATCH(UT$1&amp;"|"&amp;$B29,'Data Annex'!$K$1:$K$4779,0),MATCH(UT$2,'Data Annex'!$K$1:$BS$1,0)),"")</f>
        <v/>
      </c>
      <c r="UU29" s="258" t="str">
        <f>IFERROR(INDEX('Data Annex'!$K$1:$BS$4779,MATCH(UU$1&amp;"|"&amp;$B29,'Data Annex'!$K$1:$K$4779,0),MATCH(UU$2,'Data Annex'!$K$1:$BS$1,0)),"")</f>
        <v/>
      </c>
      <c r="UV29" s="258" t="str">
        <f>IFERROR(INDEX('Data Annex'!$K$1:$BS$4779,MATCH(UV$1&amp;"|"&amp;$B29,'Data Annex'!$K$1:$K$4779,0),MATCH(UV$2,'Data Annex'!$K$1:$BS$1,0)),"")</f>
        <v/>
      </c>
      <c r="UW29" s="258" t="str">
        <f>IFERROR(INDEX('Data Annex'!$K$1:$BS$4779,MATCH(UW$1&amp;"|"&amp;$B29,'Data Annex'!$K$1:$K$4779,0),MATCH(UW$2,'Data Annex'!$K$1:$BS$1,0)),"")</f>
        <v/>
      </c>
      <c r="UX29" s="258" t="str">
        <f>IFERROR(INDEX('Data Annex'!$K$1:$BS$4779,MATCH(UX$1&amp;"|"&amp;$B29,'Data Annex'!$K$1:$K$4779,0),MATCH(UX$2,'Data Annex'!$K$1:$BS$1,0)),"")</f>
        <v/>
      </c>
      <c r="UY29" s="258" t="str">
        <f>IFERROR(INDEX('Data Annex'!$K$1:$BS$4779,MATCH(UY$1&amp;"|"&amp;$B29,'Data Annex'!$K$1:$K$4779,0),MATCH(UY$2,'Data Annex'!$K$1:$BS$1,0)),"")</f>
        <v/>
      </c>
      <c r="UZ29" s="258" t="str">
        <f>IFERROR(INDEX('Data Annex'!$K$1:$BS$4779,MATCH(UZ$1&amp;"|"&amp;$B29,'Data Annex'!$K$1:$K$4779,0),MATCH(UZ$2,'Data Annex'!$K$1:$BS$1,0)),"")</f>
        <v/>
      </c>
      <c r="VA29" s="258" t="str">
        <f>IFERROR(INDEX('Data Annex'!$K$1:$BS$4779,MATCH(VA$1&amp;"|"&amp;$B29,'Data Annex'!$K$1:$K$4779,0),MATCH(VA$2,'Data Annex'!$K$1:$BS$1,0)),"")</f>
        <v/>
      </c>
      <c r="VB29" s="258" t="str">
        <f>IFERROR(INDEX('Data Annex'!$K$1:$BS$4779,MATCH(VB$1&amp;"|"&amp;$B29,'Data Annex'!$K$1:$K$4779,0),MATCH(VB$2,'Data Annex'!$K$1:$BS$1,0)),"")</f>
        <v/>
      </c>
      <c r="VC29" s="258" t="str">
        <f>IFERROR(INDEX('Data Annex'!$K$1:$BS$4779,MATCH(VC$1&amp;"|"&amp;$B29,'Data Annex'!$K$1:$K$4779,0),MATCH(VC$2,'Data Annex'!$K$1:$BS$1,0)),"")</f>
        <v/>
      </c>
      <c r="VD29" s="258" t="str">
        <f>IFERROR(INDEX('Data Annex'!$K$1:$BS$4779,MATCH(VD$1&amp;"|"&amp;$B29,'Data Annex'!$K$1:$K$4779,0),MATCH(VD$2,'Data Annex'!$K$1:$BS$1,0)),"")</f>
        <v/>
      </c>
      <c r="VE29" s="258" t="str">
        <f>IFERROR(INDEX('Data Annex'!$K$1:$BS$4779,MATCH(VE$1&amp;"|"&amp;$B29,'Data Annex'!$K$1:$K$4779,0),MATCH(VE$2,'Data Annex'!$K$1:$BS$1,0)),"")</f>
        <v/>
      </c>
      <c r="VF29" s="258" t="str">
        <f>IFERROR(INDEX('Data Annex'!$K$1:$BS$4779,MATCH(VF$1&amp;"|"&amp;$B29,'Data Annex'!$K$1:$K$4779,0),MATCH(VF$2,'Data Annex'!$K$1:$BS$1,0)),"")</f>
        <v/>
      </c>
      <c r="VG29" s="258" t="str">
        <f>IFERROR(INDEX('Data Annex'!$K$1:$BS$4779,MATCH(VG$1&amp;"|"&amp;$B29,'Data Annex'!$K$1:$K$4779,0),MATCH(VG$2,'Data Annex'!$K$1:$BS$1,0)),"")</f>
        <v/>
      </c>
      <c r="VH29" s="258" t="str">
        <f>IFERROR(INDEX('Data Annex'!$K$1:$BS$4779,MATCH(VH$1&amp;"|"&amp;$B29,'Data Annex'!$K$1:$K$4779,0),MATCH(VH$2,'Data Annex'!$K$1:$BS$1,0)),"")</f>
        <v/>
      </c>
      <c r="VI29" s="258" t="str">
        <f>IFERROR(INDEX('Data Annex'!$K$1:$BS$4779,MATCH(VI$1&amp;"|"&amp;$B29,'Data Annex'!$K$1:$K$4779,0),MATCH(VI$2,'Data Annex'!$K$1:$BS$1,0)),"")</f>
        <v/>
      </c>
      <c r="VJ29" s="258" t="str">
        <f>IFERROR(INDEX('Data Annex'!$K$1:$BS$4779,MATCH(VJ$1&amp;"|"&amp;$B29,'Data Annex'!$K$1:$K$4779,0),MATCH(VJ$2,'Data Annex'!$K$1:$BS$1,0)),"")</f>
        <v/>
      </c>
      <c r="VK29" s="258" t="str">
        <f>IFERROR(INDEX('Data Annex'!$K$1:$BS$4779,MATCH(VK$1&amp;"|"&amp;$B29,'Data Annex'!$K$1:$K$4779,0),MATCH(VK$2,'Data Annex'!$K$1:$BS$1,0)),"")</f>
        <v/>
      </c>
      <c r="VL29" s="258" t="str">
        <f>IFERROR(INDEX('Data Annex'!$K$1:$BS$4779,MATCH(VL$1&amp;"|"&amp;$B29,'Data Annex'!$K$1:$K$4779,0),MATCH(VL$2,'Data Annex'!$K$1:$BS$1,0)),"")</f>
        <v/>
      </c>
      <c r="VM29" s="258" t="str">
        <f>IFERROR(INDEX('Data Annex'!$K$1:$BS$4779,MATCH(VM$1&amp;"|"&amp;$B29,'Data Annex'!$K$1:$K$4779,0),MATCH(VM$2,'Data Annex'!$K$1:$BS$1,0)),"")</f>
        <v/>
      </c>
      <c r="VN29" s="258" t="str">
        <f>IFERROR(INDEX('Data Annex'!$K$1:$BS$4779,MATCH(VN$1&amp;"|"&amp;$B29,'Data Annex'!$K$1:$K$4779,0),MATCH(VN$2,'Data Annex'!$K$1:$BS$1,0)),"")</f>
        <v/>
      </c>
      <c r="VO29" s="258" t="str">
        <f>IFERROR(INDEX('Data Annex'!$K$1:$BS$4779,MATCH(VO$1&amp;"|"&amp;$B29,'Data Annex'!$K$1:$K$4779,0),MATCH(VO$2,'Data Annex'!$K$1:$BS$1,0)),"")</f>
        <v/>
      </c>
      <c r="VP29" s="258" t="str">
        <f>IFERROR(INDEX('Data Annex'!$K$1:$BS$4779,MATCH(VP$1&amp;"|"&amp;$B29,'Data Annex'!$K$1:$K$4779,0),MATCH(VP$2,'Data Annex'!$K$1:$BS$1,0)),"")</f>
        <v/>
      </c>
      <c r="VQ29" s="258" t="str">
        <f>IFERROR(INDEX('Data Annex'!$K$1:$BS$4779,MATCH(VQ$1&amp;"|"&amp;$B29,'Data Annex'!$K$1:$K$4779,0),MATCH(VQ$2,'Data Annex'!$K$1:$BS$1,0)),"")</f>
        <v/>
      </c>
      <c r="VR29" s="258" t="str">
        <f>IFERROR(INDEX('Data Annex'!$K$1:$BS$4779,MATCH(VR$1&amp;"|"&amp;$B29,'Data Annex'!$K$1:$K$4779,0),MATCH(VR$2,'Data Annex'!$K$1:$BS$1,0)),"")</f>
        <v/>
      </c>
      <c r="VS29" s="258" t="str">
        <f>IFERROR(INDEX('Data Annex'!$K$1:$BS$4779,MATCH(VS$1&amp;"|"&amp;$B29,'Data Annex'!$K$1:$K$4779,0),MATCH(VS$2,'Data Annex'!$K$1:$BS$1,0)),"")</f>
        <v/>
      </c>
      <c r="VT29" s="258" t="str">
        <f>IFERROR(INDEX('Data Annex'!$K$1:$BS$4779,MATCH(VT$1&amp;"|"&amp;$B29,'Data Annex'!$K$1:$K$4779,0),MATCH(VT$2,'Data Annex'!$K$1:$BS$1,0)),"")</f>
        <v/>
      </c>
      <c r="VU29" s="258" t="str">
        <f>IFERROR(INDEX('Data Annex'!$K$1:$BS$4779,MATCH(VU$1&amp;"|"&amp;$B29,'Data Annex'!$K$1:$K$4779,0),MATCH(VU$2,'Data Annex'!$K$1:$BS$1,0)),"")</f>
        <v/>
      </c>
      <c r="VV29" s="258" t="str">
        <f>IFERROR(INDEX('Data Annex'!$K$1:$BS$4779,MATCH(VV$1&amp;"|"&amp;$B29,'Data Annex'!$K$1:$K$4779,0),MATCH(VV$2,'Data Annex'!$K$1:$BS$1,0)),"")</f>
        <v/>
      </c>
      <c r="VW29" s="258" t="str">
        <f>IFERROR(INDEX('Data Annex'!$K$1:$BS$4779,MATCH(VW$1&amp;"|"&amp;$B29,'Data Annex'!$K$1:$K$4779,0),MATCH(VW$2,'Data Annex'!$K$1:$BS$1,0)),"")</f>
        <v/>
      </c>
      <c r="VX29" s="258" t="str">
        <f>IFERROR(INDEX('Data Annex'!$K$1:$BS$4779,MATCH(VX$1&amp;"|"&amp;$B29,'Data Annex'!$K$1:$K$4779,0),MATCH(VX$2,'Data Annex'!$K$1:$BS$1,0)),"")</f>
        <v/>
      </c>
      <c r="VY29" s="258" t="str">
        <f>IFERROR(INDEX('Data Annex'!$K$1:$BS$4779,MATCH(VY$1&amp;"|"&amp;$B29,'Data Annex'!$K$1:$K$4779,0),MATCH(VY$2,'Data Annex'!$K$1:$BS$1,0)),"")</f>
        <v/>
      </c>
      <c r="VZ29" s="258" t="str">
        <f>IFERROR(INDEX('Data Annex'!$K$1:$BS$4779,MATCH(VZ$1&amp;"|"&amp;$B29,'Data Annex'!$K$1:$K$4779,0),MATCH(VZ$2,'Data Annex'!$K$1:$BS$1,0)),"")</f>
        <v/>
      </c>
      <c r="WA29" s="258" t="str">
        <f>IFERROR(INDEX('Data Annex'!$K$1:$BS$4779,MATCH(WA$1&amp;"|"&amp;$B29,'Data Annex'!$K$1:$K$4779,0),MATCH(WA$2,'Data Annex'!$K$1:$BS$1,0)),"")</f>
        <v/>
      </c>
      <c r="WB29" s="258" t="str">
        <f>IFERROR(INDEX('Data Annex'!$K$1:$BS$4779,MATCH(WB$1&amp;"|"&amp;$B29,'Data Annex'!$K$1:$K$4779,0),MATCH(WB$2,'Data Annex'!$K$1:$BS$1,0)),"")</f>
        <v/>
      </c>
      <c r="WC29" s="258" t="str">
        <f>IFERROR(INDEX('Data Annex'!$K$1:$BS$4779,MATCH(WC$1&amp;"|"&amp;$B29,'Data Annex'!$K$1:$K$4779,0),MATCH(WC$2,'Data Annex'!$K$1:$BS$1,0)),"")</f>
        <v/>
      </c>
      <c r="WD29" s="258" t="str">
        <f>IFERROR(INDEX('Data Annex'!$K$1:$BS$4779,MATCH(WD$1&amp;"|"&amp;$B29,'Data Annex'!$K$1:$K$4779,0),MATCH(WD$2,'Data Annex'!$K$1:$BS$1,0)),"")</f>
        <v/>
      </c>
      <c r="WE29" s="258" t="str">
        <f>IFERROR(INDEX('Data Annex'!$K$1:$BS$4779,MATCH(WE$1&amp;"|"&amp;$B29,'Data Annex'!$K$1:$K$4779,0),MATCH(WE$2,'Data Annex'!$K$1:$BS$1,0)),"")</f>
        <v/>
      </c>
      <c r="WF29" s="258" t="str">
        <f>IFERROR(INDEX('Data Annex'!$K$1:$BS$4779,MATCH(WF$1&amp;"|"&amp;$B29,'Data Annex'!$K$1:$K$4779,0),MATCH(WF$2,'Data Annex'!$K$1:$BS$1,0)),"")</f>
        <v/>
      </c>
      <c r="WG29" s="258" t="str">
        <f>IFERROR(INDEX('Data Annex'!$K$1:$BS$4779,MATCH(WG$1&amp;"|"&amp;$B29,'Data Annex'!$K$1:$K$4779,0),MATCH(WG$2,'Data Annex'!$K$1:$BS$1,0)),"")</f>
        <v/>
      </c>
      <c r="WH29" s="258" t="str">
        <f>IFERROR(INDEX('Data Annex'!$K$1:$BS$4779,MATCH(WH$1&amp;"|"&amp;$B29,'Data Annex'!$K$1:$K$4779,0),MATCH(WH$2,'Data Annex'!$K$1:$BS$1,0)),"")</f>
        <v/>
      </c>
      <c r="WI29" s="258" t="str">
        <f>IFERROR(INDEX('Data Annex'!$K$1:$BS$4779,MATCH(WI$1&amp;"|"&amp;$B29,'Data Annex'!$K$1:$K$4779,0),MATCH(WI$2,'Data Annex'!$K$1:$BS$1,0)),"")</f>
        <v/>
      </c>
      <c r="WJ29" s="258" t="str">
        <f>IFERROR(INDEX('Data Annex'!$K$1:$BS$4779,MATCH(WJ$1&amp;"|"&amp;$B29,'Data Annex'!$K$1:$K$4779,0),MATCH(WJ$2,'Data Annex'!$K$1:$BS$1,0)),"")</f>
        <v/>
      </c>
      <c r="WK29" s="258" t="str">
        <f>IFERROR(INDEX('Data Annex'!$K$1:$BS$4779,MATCH(WK$1&amp;"|"&amp;$B29,'Data Annex'!$K$1:$K$4779,0),MATCH(WK$2,'Data Annex'!$K$1:$BS$1,0)),"")</f>
        <v/>
      </c>
      <c r="WL29" s="258" t="str">
        <f>IFERROR(INDEX('Data Annex'!$K$1:$BS$4779,MATCH(WL$1&amp;"|"&amp;$B29,'Data Annex'!$K$1:$K$4779,0),MATCH(WL$2,'Data Annex'!$K$1:$BS$1,0)),"")</f>
        <v/>
      </c>
      <c r="WM29" s="258" t="str">
        <f>IFERROR(INDEX('Data Annex'!$K$1:$BS$4779,MATCH(WM$1&amp;"|"&amp;$B29,'Data Annex'!$K$1:$K$4779,0),MATCH(WM$2,'Data Annex'!$K$1:$BS$1,0)),"")</f>
        <v/>
      </c>
      <c r="WN29" s="258" t="str">
        <f>IFERROR(INDEX('Data Annex'!$K$1:$BS$4779,MATCH(WN$1&amp;"|"&amp;$B29,'Data Annex'!$K$1:$K$4779,0),MATCH(WN$2,'Data Annex'!$K$1:$BS$1,0)),"")</f>
        <v/>
      </c>
      <c r="WO29" s="258" t="str">
        <f>IFERROR(INDEX('Data Annex'!$K$1:$BS$4779,MATCH(WO$1&amp;"|"&amp;$B29,'Data Annex'!$K$1:$K$4779,0),MATCH(WO$2,'Data Annex'!$K$1:$BS$1,0)),"")</f>
        <v/>
      </c>
      <c r="WP29" s="258" t="str">
        <f>IFERROR(INDEX('Data Annex'!$K$1:$BS$4779,MATCH(WP$1&amp;"|"&amp;$B29,'Data Annex'!$K$1:$K$4779,0),MATCH(WP$2,'Data Annex'!$K$1:$BS$1,0)),"")</f>
        <v/>
      </c>
      <c r="WQ29" s="258" t="str">
        <f>IFERROR(INDEX('Data Annex'!$K$1:$BS$4779,MATCH(WQ$1&amp;"|"&amp;$B29,'Data Annex'!$K$1:$K$4779,0),MATCH(WQ$2,'Data Annex'!$K$1:$BS$1,0)),"")</f>
        <v/>
      </c>
      <c r="WR29" s="258" t="str">
        <f>IFERROR(INDEX('Data Annex'!$K$1:$BS$4779,MATCH(WR$1&amp;"|"&amp;$B29,'Data Annex'!$K$1:$K$4779,0),MATCH(WR$2,'Data Annex'!$K$1:$BS$1,0)),"")</f>
        <v/>
      </c>
      <c r="WS29" s="258" t="str">
        <f>IFERROR(INDEX('Data Annex'!$K$1:$BS$4779,MATCH(WS$1&amp;"|"&amp;$B29,'Data Annex'!$K$1:$K$4779,0),MATCH(WS$2,'Data Annex'!$K$1:$BS$1,0)),"")</f>
        <v/>
      </c>
      <c r="WT29" s="258" t="str">
        <f>IFERROR(INDEX('Data Annex'!$K$1:$BS$4779,MATCH(WT$1&amp;"|"&amp;$B29,'Data Annex'!$K$1:$K$4779,0),MATCH(WT$2,'Data Annex'!$K$1:$BS$1,0)),"")</f>
        <v/>
      </c>
      <c r="WU29" s="258" t="str">
        <f>IFERROR(INDEX('Data Annex'!$K$1:$BS$4779,MATCH(WU$1&amp;"|"&amp;$B29,'Data Annex'!$K$1:$K$4779,0),MATCH(WU$2,'Data Annex'!$K$1:$BS$1,0)),"")</f>
        <v/>
      </c>
      <c r="WV29" s="258" t="str">
        <f>IFERROR(INDEX('Data Annex'!$K$1:$BS$4779,MATCH(WV$1&amp;"|"&amp;$B29,'Data Annex'!$K$1:$K$4779,0),MATCH(WV$2,'Data Annex'!$K$1:$BS$1,0)),"")</f>
        <v/>
      </c>
      <c r="WW29" s="258" t="str">
        <f>IFERROR(INDEX('Data Annex'!$K$1:$BS$4779,MATCH(WW$1&amp;"|"&amp;$B29,'Data Annex'!$K$1:$K$4779,0),MATCH(WW$2,'Data Annex'!$K$1:$BS$1,0)),"")</f>
        <v/>
      </c>
      <c r="WX29" s="258" t="str">
        <f>IFERROR(INDEX('Data Annex'!$K$1:$BS$4779,MATCH(WX$1&amp;"|"&amp;$B29,'Data Annex'!$K$1:$K$4779,0),MATCH(WX$2,'Data Annex'!$K$1:$BS$1,0)),"")</f>
        <v/>
      </c>
      <c r="WY29" s="258" t="str">
        <f>IFERROR(INDEX('Data Annex'!$K$1:$BS$4779,MATCH(WY$1&amp;"|"&amp;$B29,'Data Annex'!$K$1:$K$4779,0),MATCH(WY$2,'Data Annex'!$K$1:$BS$1,0)),"")</f>
        <v/>
      </c>
      <c r="WZ29" s="258" t="str">
        <f>IFERROR(INDEX('Data Annex'!$K$1:$BS$4779,MATCH(WZ$1&amp;"|"&amp;$B29,'Data Annex'!$K$1:$K$4779,0),MATCH(WZ$2,'Data Annex'!$K$1:$BS$1,0)),"")</f>
        <v/>
      </c>
      <c r="XA29" s="258" t="str">
        <f>IFERROR(INDEX('Data Annex'!$K$1:$BS$4779,MATCH(XA$1&amp;"|"&amp;$B29,'Data Annex'!$K$1:$K$4779,0),MATCH(XA$2,'Data Annex'!$K$1:$BS$1,0)),"")</f>
        <v/>
      </c>
      <c r="XB29" s="258" t="str">
        <f>IFERROR(INDEX('Data Annex'!$K$1:$BS$4779,MATCH(XB$1&amp;"|"&amp;$B29,'Data Annex'!$K$1:$K$4779,0),MATCH(XB$2,'Data Annex'!$K$1:$BS$1,0)),"")</f>
        <v/>
      </c>
      <c r="XC29" s="258" t="str">
        <f>IFERROR(INDEX('Data Annex'!$K$1:$BS$4779,MATCH(XC$1&amp;"|"&amp;$B29,'Data Annex'!$K$1:$K$4779,0),MATCH(XC$2,'Data Annex'!$K$1:$BS$1,0)),"")</f>
        <v/>
      </c>
      <c r="XD29" s="258" t="str">
        <f>IFERROR(INDEX('Data Annex'!$K$1:$BS$4779,MATCH(XD$1&amp;"|"&amp;$B29,'Data Annex'!$K$1:$K$4779,0),MATCH(XD$2,'Data Annex'!$K$1:$BS$1,0)),"")</f>
        <v/>
      </c>
      <c r="XE29" s="258" t="str">
        <f>IFERROR(INDEX('Data Annex'!$K$1:$BS$4779,MATCH(XE$1&amp;"|"&amp;$B29,'Data Annex'!$K$1:$K$4779,0),MATCH(XE$2,'Data Annex'!$K$1:$BS$1,0)),"")</f>
        <v/>
      </c>
      <c r="XF29" s="258" t="str">
        <f>IFERROR(INDEX('Data Annex'!$K$1:$BS$4779,MATCH(XF$1&amp;"|"&amp;$B29,'Data Annex'!$K$1:$K$4779,0),MATCH(XF$2,'Data Annex'!$K$1:$BS$1,0)),"")</f>
        <v/>
      </c>
      <c r="XG29" s="258" t="str">
        <f>IFERROR(INDEX('Data Annex'!$K$1:$BS$4779,MATCH(XG$1&amp;"|"&amp;$B29,'Data Annex'!$K$1:$K$4779,0),MATCH(XG$2,'Data Annex'!$K$1:$BS$1,0)),"")</f>
        <v/>
      </c>
      <c r="XH29" s="258" t="str">
        <f>IFERROR(INDEX('Data Annex'!$K$1:$BS$4779,MATCH(XH$1&amp;"|"&amp;$B29,'Data Annex'!$K$1:$K$4779,0),MATCH(XH$2,'Data Annex'!$K$1:$BS$1,0)),"")</f>
        <v/>
      </c>
      <c r="XI29" s="258" t="str">
        <f>IFERROR(INDEX('Data Annex'!$K$1:$BS$4779,MATCH(XI$1&amp;"|"&amp;$B29,'Data Annex'!$K$1:$K$4779,0),MATCH(XI$2,'Data Annex'!$K$1:$BS$1,0)),"")</f>
        <v/>
      </c>
      <c r="XJ29" s="258" t="str">
        <f>IFERROR(INDEX('Data Annex'!$K$1:$BS$4779,MATCH(XJ$1&amp;"|"&amp;$B29,'Data Annex'!$K$1:$K$4779,0),MATCH(XJ$2,'Data Annex'!$K$1:$BS$1,0)),"")</f>
        <v/>
      </c>
      <c r="XK29" s="258" t="str">
        <f>IFERROR(INDEX('Data Annex'!$K$1:$BS$4779,MATCH(XK$1&amp;"|"&amp;$B29,'Data Annex'!$K$1:$K$4779,0),MATCH(XK$2,'Data Annex'!$K$1:$BS$1,0)),"")</f>
        <v/>
      </c>
      <c r="XL29" s="258" t="str">
        <f>IFERROR(INDEX('Data Annex'!$K$1:$BS$4779,MATCH(XL$1&amp;"|"&amp;$B29,'Data Annex'!$K$1:$K$4779,0),MATCH(XL$2,'Data Annex'!$K$1:$BS$1,0)),"")</f>
        <v/>
      </c>
      <c r="XM29" s="258" t="str">
        <f>IFERROR(INDEX('Data Annex'!$K$1:$BS$4779,MATCH(XM$1&amp;"|"&amp;$B29,'Data Annex'!$K$1:$K$4779,0),MATCH(XM$2,'Data Annex'!$K$1:$BS$1,0)),"")</f>
        <v/>
      </c>
      <c r="XN29" s="258" t="str">
        <f>IFERROR(INDEX('Data Annex'!$K$1:$BS$4779,MATCH(XN$1&amp;"|"&amp;$B29,'Data Annex'!$K$1:$K$4779,0),MATCH(XN$2,'Data Annex'!$K$1:$BS$1,0)),"")</f>
        <v/>
      </c>
      <c r="XO29" s="258" t="str">
        <f>IFERROR(INDEX('Data Annex'!$K$1:$BS$4779,MATCH(XO$1&amp;"|"&amp;$B29,'Data Annex'!$K$1:$K$4779,0),MATCH(XO$2,'Data Annex'!$K$1:$BS$1,0)),"")</f>
        <v/>
      </c>
      <c r="XP29" s="258" t="str">
        <f>IFERROR(INDEX('Data Annex'!$K$1:$BS$4779,MATCH(XP$1&amp;"|"&amp;$B29,'Data Annex'!$K$1:$K$4779,0),MATCH(XP$2,'Data Annex'!$K$1:$BS$1,0)),"")</f>
        <v/>
      </c>
      <c r="XQ29" s="258" t="str">
        <f>IFERROR(INDEX('Data Annex'!$K$1:$BS$4779,MATCH(XQ$1&amp;"|"&amp;$B29,'Data Annex'!$K$1:$K$4779,0),MATCH(XQ$2,'Data Annex'!$K$1:$BS$1,0)),"")</f>
        <v/>
      </c>
      <c r="XR29" s="258" t="str">
        <f>IFERROR(INDEX('Data Annex'!$K$1:$BS$4779,MATCH(XR$1&amp;"|"&amp;$B29,'Data Annex'!$K$1:$K$4779,0),MATCH(XR$2,'Data Annex'!$K$1:$BS$1,0)),"")</f>
        <v/>
      </c>
      <c r="XS29" s="258" t="str">
        <f>IFERROR(INDEX('Data Annex'!$K$1:$BS$4779,MATCH(XS$1&amp;"|"&amp;$B29,'Data Annex'!$K$1:$K$4779,0),MATCH(XS$2,'Data Annex'!$K$1:$BS$1,0)),"")</f>
        <v/>
      </c>
      <c r="XT29" s="258" t="str">
        <f>IFERROR(INDEX('Data Annex'!$K$1:$BS$4779,MATCH(XT$1&amp;"|"&amp;$B29,'Data Annex'!$K$1:$K$4779,0),MATCH(XT$2,'Data Annex'!$K$1:$BS$1,0)),"")</f>
        <v/>
      </c>
      <c r="XU29" s="258" t="str">
        <f>IFERROR(INDEX('Data Annex'!$K$1:$BS$4779,MATCH(XU$1&amp;"|"&amp;$B29,'Data Annex'!$K$1:$K$4779,0),MATCH(XU$2,'Data Annex'!$K$1:$BS$1,0)),"")</f>
        <v/>
      </c>
      <c r="XV29" s="258" t="str">
        <f>IFERROR(INDEX('Data Annex'!$K$1:$BS$4779,MATCH(XV$1&amp;"|"&amp;$B29,'Data Annex'!$K$1:$K$4779,0),MATCH(XV$2,'Data Annex'!$K$1:$BS$1,0)),"")</f>
        <v/>
      </c>
      <c r="XW29" s="258" t="str">
        <f>IFERROR(INDEX('Data Annex'!$K$1:$BS$4779,MATCH(XW$1&amp;"|"&amp;$B29,'Data Annex'!$K$1:$K$4779,0),MATCH(XW$2,'Data Annex'!$K$1:$BS$1,0)),"")</f>
        <v/>
      </c>
      <c r="XX29" s="258" t="str">
        <f>IFERROR(INDEX('Data Annex'!$K$1:$BS$4779,MATCH(XX$1&amp;"|"&amp;$B29,'Data Annex'!$K$1:$K$4779,0),MATCH(XX$2,'Data Annex'!$K$1:$BS$1,0)),"")</f>
        <v/>
      </c>
      <c r="XY29" s="258" t="str">
        <f>IFERROR(INDEX('Data Annex'!$K$1:$BS$4779,MATCH(XY$1&amp;"|"&amp;$B29,'Data Annex'!$K$1:$K$4779,0),MATCH(XY$2,'Data Annex'!$K$1:$BS$1,0)),"")</f>
        <v/>
      </c>
      <c r="XZ29" s="258" t="str">
        <f>IFERROR(INDEX('Data Annex'!$K$1:$BS$4779,MATCH(XZ$1&amp;"|"&amp;$B29,'Data Annex'!$K$1:$K$4779,0),MATCH(XZ$2,'Data Annex'!$K$1:$BS$1,0)),"")</f>
        <v/>
      </c>
      <c r="YA29" s="258" t="str">
        <f>IFERROR(INDEX('Data Annex'!$K$1:$BS$4779,MATCH(YA$1&amp;"|"&amp;$B29,'Data Annex'!$K$1:$K$4779,0),MATCH(YA$2,'Data Annex'!$K$1:$BS$1,0)),"")</f>
        <v/>
      </c>
      <c r="YB29" s="258" t="str">
        <f>IFERROR(INDEX('Data Annex'!$K$1:$BS$4779,MATCH(YB$1&amp;"|"&amp;$B29,'Data Annex'!$K$1:$K$4779,0),MATCH(YB$2,'Data Annex'!$K$1:$BS$1,0)),"")</f>
        <v/>
      </c>
      <c r="YC29" s="258" t="str">
        <f>IFERROR(INDEX('Data Annex'!$K$1:$BS$4779,MATCH(YC$1&amp;"|"&amp;$B29,'Data Annex'!$K$1:$K$4779,0),MATCH(YC$2,'Data Annex'!$K$1:$BS$1,0)),"")</f>
        <v/>
      </c>
      <c r="YD29" s="258" t="str">
        <f>IFERROR(INDEX('Data Annex'!$K$1:$BS$4779,MATCH(YD$1&amp;"|"&amp;$B29,'Data Annex'!$K$1:$K$4779,0),MATCH(YD$2,'Data Annex'!$K$1:$BS$1,0)),"")</f>
        <v/>
      </c>
      <c r="YE29" s="258" t="str">
        <f>IFERROR(INDEX('Data Annex'!$K$1:$BS$4779,MATCH(YE$1&amp;"|"&amp;$B29,'Data Annex'!$K$1:$K$4779,0),MATCH(YE$2,'Data Annex'!$K$1:$BS$1,0)),"")</f>
        <v/>
      </c>
      <c r="YF29" s="258" t="str">
        <f>IFERROR(INDEX('Data Annex'!$K$1:$BS$4779,MATCH(YF$1&amp;"|"&amp;$B29,'Data Annex'!$K$1:$K$4779,0),MATCH(YF$2,'Data Annex'!$K$1:$BS$1,0)),"")</f>
        <v/>
      </c>
      <c r="YG29" s="258" t="str">
        <f>IFERROR(INDEX('Data Annex'!$K$1:$BS$4779,MATCH(YG$1&amp;"|"&amp;$B29,'Data Annex'!$K$1:$K$4779,0),MATCH(YG$2,'Data Annex'!$K$1:$BS$1,0)),"")</f>
        <v/>
      </c>
      <c r="YH29" s="258" t="str">
        <f>IFERROR(INDEX('Data Annex'!$K$1:$BS$4779,MATCH(YH$1&amp;"|"&amp;$B29,'Data Annex'!$K$1:$K$4779,0),MATCH(YH$2,'Data Annex'!$K$1:$BS$1,0)),"")</f>
        <v/>
      </c>
      <c r="YI29" s="258" t="str">
        <f>IFERROR(INDEX('Data Annex'!$K$1:$BS$4779,MATCH(YI$1&amp;"|"&amp;$B29,'Data Annex'!$K$1:$K$4779,0),MATCH(YI$2,'Data Annex'!$K$1:$BS$1,0)),"")</f>
        <v/>
      </c>
      <c r="YJ29" s="258" t="str">
        <f>IFERROR(INDEX('Data Annex'!$K$1:$BS$4779,MATCH(YJ$1&amp;"|"&amp;$B29,'Data Annex'!$K$1:$K$4779,0),MATCH(YJ$2,'Data Annex'!$K$1:$BS$1,0)),"")</f>
        <v/>
      </c>
      <c r="YK29" s="258" t="str">
        <f>IFERROR(INDEX('Data Annex'!$K$1:$BS$4779,MATCH(YK$1&amp;"|"&amp;$B29,'Data Annex'!$K$1:$K$4779,0),MATCH(YK$2,'Data Annex'!$K$1:$BS$1,0)),"")</f>
        <v/>
      </c>
      <c r="YL29" s="258" t="str">
        <f>IFERROR(INDEX('Data Annex'!$K$1:$BS$4779,MATCH(YL$1&amp;"|"&amp;$B29,'Data Annex'!$K$1:$K$4779,0),MATCH(YL$2,'Data Annex'!$K$1:$BS$1,0)),"")</f>
        <v/>
      </c>
      <c r="YM29" s="258" t="str">
        <f>IFERROR(INDEX('Data Annex'!$K$1:$BS$4779,MATCH(YM$1&amp;"|"&amp;$B29,'Data Annex'!$K$1:$K$4779,0),MATCH(YM$2,'Data Annex'!$K$1:$BS$1,0)),"")</f>
        <v/>
      </c>
      <c r="YN29" s="258" t="str">
        <f>IFERROR(INDEX('Data Annex'!$K$1:$BS$4779,MATCH(YN$1&amp;"|"&amp;$B29,'Data Annex'!$K$1:$K$4779,0),MATCH(YN$2,'Data Annex'!$K$1:$BS$1,0)),"")</f>
        <v/>
      </c>
      <c r="YO29" s="258" t="str">
        <f>IFERROR(INDEX('Data Annex'!$K$1:$BS$4779,MATCH(YO$1&amp;"|"&amp;$B29,'Data Annex'!$K$1:$K$4779,0),MATCH(YO$2,'Data Annex'!$K$1:$BS$1,0)),"")</f>
        <v/>
      </c>
      <c r="YP29" s="258" t="str">
        <f>IFERROR(INDEX('Data Annex'!$K$1:$BS$4779,MATCH(YP$1&amp;"|"&amp;$B29,'Data Annex'!$K$1:$K$4779,0),MATCH(YP$2,'Data Annex'!$K$1:$BS$1,0)),"")</f>
        <v/>
      </c>
      <c r="YQ29" s="258" t="str">
        <f>IFERROR(INDEX('Data Annex'!$K$1:$BS$4779,MATCH(YQ$1&amp;"|"&amp;$B29,'Data Annex'!$K$1:$K$4779,0),MATCH(YQ$2,'Data Annex'!$K$1:$BS$1,0)),"")</f>
        <v/>
      </c>
      <c r="YR29" s="258" t="str">
        <f>IFERROR(INDEX('Data Annex'!$K$1:$BS$4779,MATCH(YR$1&amp;"|"&amp;$B29,'Data Annex'!$K$1:$K$4779,0),MATCH(YR$2,'Data Annex'!$K$1:$BS$1,0)),"")</f>
        <v/>
      </c>
      <c r="YS29" s="258" t="str">
        <f>IFERROR(INDEX('Data Annex'!$K$1:$BS$4779,MATCH(YS$1&amp;"|"&amp;$B29,'Data Annex'!$K$1:$K$4779,0),MATCH(YS$2,'Data Annex'!$K$1:$BS$1,0)),"")</f>
        <v/>
      </c>
      <c r="YT29" s="258" t="str">
        <f>IFERROR(INDEX('Data Annex'!$K$1:$BS$4779,MATCH(YT$1&amp;"|"&amp;$B29,'Data Annex'!$K$1:$K$4779,0),MATCH(YT$2,'Data Annex'!$K$1:$BS$1,0)),"")</f>
        <v/>
      </c>
      <c r="YU29" s="258" t="str">
        <f>IFERROR(INDEX('Data Annex'!$K$1:$BS$4779,MATCH(YU$1&amp;"|"&amp;$B29,'Data Annex'!$K$1:$K$4779,0),MATCH(YU$2,'Data Annex'!$K$1:$BS$1,0)),"")</f>
        <v/>
      </c>
      <c r="YV29" s="258" t="str">
        <f>IFERROR(INDEX('Data Annex'!$K$1:$BS$4779,MATCH(YV$1&amp;"|"&amp;$B29,'Data Annex'!$K$1:$K$4779,0),MATCH(YV$2,'Data Annex'!$K$1:$BS$1,0)),"")</f>
        <v/>
      </c>
      <c r="YW29" s="258" t="str">
        <f>IFERROR(INDEX('Data Annex'!$K$1:$BS$4779,MATCH(YW$1&amp;"|"&amp;$B29,'Data Annex'!$K$1:$K$4779,0),MATCH(YW$2,'Data Annex'!$K$1:$BS$1,0)),"")</f>
        <v/>
      </c>
      <c r="YX29" s="258" t="str">
        <f>IFERROR(INDEX('Data Annex'!$K$1:$BS$4779,MATCH(YX$1&amp;"|"&amp;$B29,'Data Annex'!$K$1:$K$4779,0),MATCH(YX$2,'Data Annex'!$K$1:$BS$1,0)),"")</f>
        <v/>
      </c>
      <c r="YY29" s="258" t="str">
        <f>IFERROR(INDEX('Data Annex'!$K$1:$BS$4779,MATCH(YY$1&amp;"|"&amp;$B29,'Data Annex'!$K$1:$K$4779,0),MATCH(YY$2,'Data Annex'!$K$1:$BS$1,0)),"")</f>
        <v/>
      </c>
      <c r="YZ29" s="258" t="str">
        <f>IFERROR(INDEX('Data Annex'!$K$1:$BS$4779,MATCH(YZ$1&amp;"|"&amp;$B29,'Data Annex'!$K$1:$K$4779,0),MATCH(YZ$2,'Data Annex'!$K$1:$BS$1,0)),"")</f>
        <v/>
      </c>
      <c r="ZA29" s="258" t="str">
        <f>IFERROR(INDEX('Data Annex'!$K$1:$BS$4779,MATCH(ZA$1&amp;"|"&amp;$B29,'Data Annex'!$K$1:$K$4779,0),MATCH(ZA$2,'Data Annex'!$K$1:$BS$1,0)),"")</f>
        <v/>
      </c>
      <c r="ZB29" s="258" t="str">
        <f>IFERROR(INDEX('Data Annex'!$K$1:$BS$4779,MATCH(ZB$1&amp;"|"&amp;$B29,'Data Annex'!$K$1:$K$4779,0),MATCH(ZB$2,'Data Annex'!$K$1:$BS$1,0)),"")</f>
        <v/>
      </c>
      <c r="ZC29" s="258" t="str">
        <f>IFERROR(INDEX('Data Annex'!$K$1:$BS$4779,MATCH(ZC$1&amp;"|"&amp;$B29,'Data Annex'!$K$1:$K$4779,0),MATCH(ZC$2,'Data Annex'!$K$1:$BS$1,0)),"")</f>
        <v/>
      </c>
      <c r="ZD29" s="258" t="str">
        <f>IFERROR(INDEX('Data Annex'!$K$1:$BS$4779,MATCH(ZD$1&amp;"|"&amp;$B29,'Data Annex'!$K$1:$K$4779,0),MATCH(ZD$2,'Data Annex'!$K$1:$BS$1,0)),"")</f>
        <v/>
      </c>
      <c r="ZE29" s="258" t="str">
        <f>IFERROR(INDEX('Data Annex'!$K$1:$BS$4779,MATCH(ZE$1&amp;"|"&amp;$B29,'Data Annex'!$K$1:$K$4779,0),MATCH(ZE$2,'Data Annex'!$K$1:$BS$1,0)),"")</f>
        <v/>
      </c>
      <c r="ZF29" s="258" t="str">
        <f>IFERROR(INDEX('Data Annex'!$K$1:$BS$4779,MATCH(ZF$1&amp;"|"&amp;$B29,'Data Annex'!$K$1:$K$4779,0),MATCH(ZF$2,'Data Annex'!$K$1:$BS$1,0)),"")</f>
        <v/>
      </c>
      <c r="ZG29" s="258" t="str">
        <f>IFERROR(INDEX('Data Annex'!$K$1:$BS$4779,MATCH(ZG$1&amp;"|"&amp;$B29,'Data Annex'!$K$1:$K$4779,0),MATCH(ZG$2,'Data Annex'!$K$1:$BS$1,0)),"")</f>
        <v/>
      </c>
      <c r="ZH29" s="258" t="str">
        <f>IFERROR(INDEX('Data Annex'!$K$1:$BS$4779,MATCH(ZH$1&amp;"|"&amp;$B29,'Data Annex'!$K$1:$K$4779,0),MATCH(ZH$2,'Data Annex'!$K$1:$BS$1,0)),"")</f>
        <v/>
      </c>
      <c r="ZI29" s="258" t="str">
        <f>IFERROR(INDEX('Data Annex'!$K$1:$BS$4779,MATCH(ZI$1&amp;"|"&amp;$B29,'Data Annex'!$K$1:$K$4779,0),MATCH(ZI$2,'Data Annex'!$K$1:$BS$1,0)),"")</f>
        <v/>
      </c>
      <c r="ZJ29" s="258" t="str">
        <f>IFERROR(INDEX('Data Annex'!$K$1:$BS$4779,MATCH(ZJ$1&amp;"|"&amp;$B29,'Data Annex'!$K$1:$K$4779,0),MATCH(ZJ$2,'Data Annex'!$K$1:$BS$1,0)),"")</f>
        <v/>
      </c>
      <c r="ZK29" s="258" t="str">
        <f>IFERROR(INDEX('Data Annex'!$K$1:$BS$4779,MATCH(ZK$1&amp;"|"&amp;$B29,'Data Annex'!$K$1:$K$4779,0),MATCH(ZK$2,'Data Annex'!$K$1:$BS$1,0)),"")</f>
        <v/>
      </c>
      <c r="ZL29" s="258" t="str">
        <f>IFERROR(INDEX('Data Annex'!$K$1:$BS$4779,MATCH(ZL$1&amp;"|"&amp;$B29,'Data Annex'!$K$1:$K$4779,0),MATCH(ZL$2,'Data Annex'!$K$1:$BS$1,0)),"")</f>
        <v/>
      </c>
      <c r="ZM29" s="258" t="str">
        <f>IFERROR(INDEX('Data Annex'!$K$1:$BS$4779,MATCH(ZM$1&amp;"|"&amp;$B29,'Data Annex'!$K$1:$K$4779,0),MATCH(ZM$2,'Data Annex'!$K$1:$BS$1,0)),"")</f>
        <v/>
      </c>
      <c r="ZN29" s="258" t="str">
        <f>IFERROR(INDEX('Data Annex'!$K$1:$BS$4779,MATCH(ZN$1&amp;"|"&amp;$B29,'Data Annex'!$K$1:$K$4779,0),MATCH(ZN$2,'Data Annex'!$K$1:$BS$1,0)),"")</f>
        <v/>
      </c>
      <c r="ZO29" s="258" t="str">
        <f>IFERROR(INDEX('Data Annex'!$K$1:$BS$4779,MATCH(ZO$1&amp;"|"&amp;$B29,'Data Annex'!$K$1:$K$4779,0),MATCH(ZO$2,'Data Annex'!$K$1:$BS$1,0)),"")</f>
        <v/>
      </c>
      <c r="ZP29" s="258" t="str">
        <f>IFERROR(INDEX('Data Annex'!$K$1:$BS$4779,MATCH(ZP$1&amp;"|"&amp;$B29,'Data Annex'!$K$1:$K$4779,0),MATCH(ZP$2,'Data Annex'!$K$1:$BS$1,0)),"")</f>
        <v/>
      </c>
      <c r="ZQ29" s="258" t="str">
        <f>IFERROR(INDEX('Data Annex'!$K$1:$BS$4779,MATCH(ZQ$1&amp;"|"&amp;$B29,'Data Annex'!$K$1:$K$4779,0),MATCH(ZQ$2,'Data Annex'!$K$1:$BS$1,0)),"")</f>
        <v/>
      </c>
      <c r="ZR29" s="258" t="str">
        <f>IFERROR(INDEX('Data Annex'!$K$1:$BS$4779,MATCH(ZR$1&amp;"|"&amp;$B29,'Data Annex'!$K$1:$K$4779,0),MATCH(ZR$2,'Data Annex'!$K$1:$BS$1,0)),"")</f>
        <v/>
      </c>
      <c r="ZS29" s="258" t="str">
        <f>IFERROR(INDEX('Data Annex'!$K$1:$BS$4779,MATCH(ZS$1&amp;"|"&amp;$B29,'Data Annex'!$K$1:$K$4779,0),MATCH(ZS$2,'Data Annex'!$K$1:$BS$1,0)),"")</f>
        <v/>
      </c>
      <c r="ZT29" s="258" t="str">
        <f>IFERROR(INDEX('Data Annex'!$K$1:$BS$4779,MATCH(ZT$1&amp;"|"&amp;$B29,'Data Annex'!$K$1:$K$4779,0),MATCH(ZT$2,'Data Annex'!$K$1:$BS$1,0)),"")</f>
        <v/>
      </c>
      <c r="ZU29" s="258" t="str">
        <f>IFERROR(INDEX('Data Annex'!$K$1:$BS$4779,MATCH(ZU$1&amp;"|"&amp;$B29,'Data Annex'!$K$1:$K$4779,0),MATCH(ZU$2,'Data Annex'!$K$1:$BS$1,0)),"")</f>
        <v/>
      </c>
      <c r="ZV29" s="258" t="str">
        <f>IFERROR(INDEX('Data Annex'!$K$1:$BS$4779,MATCH(ZV$1&amp;"|"&amp;$B29,'Data Annex'!$K$1:$K$4779,0),MATCH(ZV$2,'Data Annex'!$K$1:$BS$1,0)),"")</f>
        <v/>
      </c>
      <c r="ZW29" s="258" t="str">
        <f>IFERROR(INDEX('Data Annex'!$K$1:$BS$4779,MATCH(ZW$1&amp;"|"&amp;$B29,'Data Annex'!$K$1:$K$4779,0),MATCH(ZW$2,'Data Annex'!$K$1:$BS$1,0)),"")</f>
        <v/>
      </c>
      <c r="ZX29" s="258" t="str">
        <f>IFERROR(INDEX('Data Annex'!$K$1:$BS$4779,MATCH(ZX$1&amp;"|"&amp;$B29,'Data Annex'!$K$1:$K$4779,0),MATCH(ZX$2,'Data Annex'!$K$1:$BS$1,0)),"")</f>
        <v/>
      </c>
      <c r="ZY29" s="258" t="str">
        <f>IFERROR(INDEX('Data Annex'!$K$1:$BS$4779,MATCH(ZY$1&amp;"|"&amp;$B29,'Data Annex'!$K$1:$K$4779,0),MATCH(ZY$2,'Data Annex'!$K$1:$BS$1,0)),"")</f>
        <v/>
      </c>
      <c r="ZZ29" s="258" t="str">
        <f>IFERROR(INDEX('Data Annex'!$K$1:$BS$4779,MATCH(ZZ$1&amp;"|"&amp;$B29,'Data Annex'!$K$1:$K$4779,0),MATCH(ZZ$2,'Data Annex'!$K$1:$BS$1,0)),"")</f>
        <v/>
      </c>
      <c r="AAA29" s="258" t="str">
        <f>IFERROR(INDEX('Data Annex'!$K$1:$BS$4779,MATCH(AAA$1&amp;"|"&amp;$B29,'Data Annex'!$K$1:$K$4779,0),MATCH(AAA$2,'Data Annex'!$K$1:$BS$1,0)),"")</f>
        <v/>
      </c>
      <c r="AAB29" s="258" t="str">
        <f>IFERROR(INDEX('Data Annex'!$K$1:$BS$4779,MATCH(AAB$1&amp;"|"&amp;$B29,'Data Annex'!$K$1:$K$4779,0),MATCH(AAB$2,'Data Annex'!$K$1:$BS$1,0)),"")</f>
        <v/>
      </c>
      <c r="AAC29" s="258" t="str">
        <f>IFERROR(INDEX('Data Annex'!$K$1:$BS$4779,MATCH(AAC$1&amp;"|"&amp;$B29,'Data Annex'!$K$1:$K$4779,0),MATCH(AAC$2,'Data Annex'!$K$1:$BS$1,0)),"")</f>
        <v/>
      </c>
      <c r="AAD29" s="258" t="str">
        <f>IFERROR(INDEX('Data Annex'!$K$1:$BS$4779,MATCH(AAD$1&amp;"|"&amp;$B29,'Data Annex'!$K$1:$K$4779,0),MATCH(AAD$2,'Data Annex'!$K$1:$BS$1,0)),"")</f>
        <v/>
      </c>
      <c r="AAE29" s="258" t="str">
        <f>IFERROR(INDEX('Data Annex'!$K$1:$BS$4779,MATCH(AAE$1&amp;"|"&amp;$B29,'Data Annex'!$K$1:$K$4779,0),MATCH(AAE$2,'Data Annex'!$K$1:$BS$1,0)),"")</f>
        <v/>
      </c>
      <c r="AAF29" s="258" t="str">
        <f>IFERROR(INDEX('Data Annex'!$K$1:$BS$4779,MATCH(AAF$1&amp;"|"&amp;$B29,'Data Annex'!$K$1:$K$4779,0),MATCH(AAF$2,'Data Annex'!$K$1:$BS$1,0)),"")</f>
        <v/>
      </c>
      <c r="AAG29" s="258" t="str">
        <f>IFERROR(INDEX('Data Annex'!$K$1:$BS$4779,MATCH(AAG$1&amp;"|"&amp;$B29,'Data Annex'!$K$1:$K$4779,0),MATCH(AAG$2,'Data Annex'!$K$1:$BS$1,0)),"")</f>
        <v/>
      </c>
      <c r="AAH29" s="258" t="str">
        <f>IFERROR(INDEX('Data Annex'!$K$1:$BS$4779,MATCH(AAH$1&amp;"|"&amp;$B29,'Data Annex'!$K$1:$K$4779,0),MATCH(AAH$2,'Data Annex'!$K$1:$BS$1,0)),"")</f>
        <v/>
      </c>
      <c r="AAI29" s="258" t="str">
        <f>IFERROR(INDEX('Data Annex'!$K$1:$BS$4779,MATCH(AAI$1&amp;"|"&amp;$B29,'Data Annex'!$K$1:$K$4779,0),MATCH(AAI$2,'Data Annex'!$K$1:$BS$1,0)),"")</f>
        <v/>
      </c>
      <c r="AAJ29" s="258" t="str">
        <f>IFERROR(INDEX('Data Annex'!$K$1:$BS$4779,MATCH(AAJ$1&amp;"|"&amp;$B29,'Data Annex'!$K$1:$K$4779,0),MATCH(AAJ$2,'Data Annex'!$K$1:$BS$1,0)),"")</f>
        <v/>
      </c>
      <c r="AAK29" s="258" t="str">
        <f>IFERROR(INDEX('Data Annex'!$K$1:$BS$4779,MATCH(AAK$1&amp;"|"&amp;$B29,'Data Annex'!$K$1:$K$4779,0),MATCH(AAK$2,'Data Annex'!$K$1:$BS$1,0)),"")</f>
        <v/>
      </c>
      <c r="AAL29" s="258" t="str">
        <f>IFERROR(INDEX('Data Annex'!$K$1:$BS$4779,MATCH(AAL$1&amp;"|"&amp;$B29,'Data Annex'!$K$1:$K$4779,0),MATCH(AAL$2,'Data Annex'!$K$1:$BS$1,0)),"")</f>
        <v/>
      </c>
      <c r="AAM29" s="258" t="str">
        <f>IFERROR(INDEX('Data Annex'!$K$1:$BS$4779,MATCH(AAM$1&amp;"|"&amp;$B29,'Data Annex'!$K$1:$K$4779,0),MATCH(AAM$2,'Data Annex'!$K$1:$BS$1,0)),"")</f>
        <v/>
      </c>
      <c r="AAN29" s="258" t="str">
        <f>IFERROR(INDEX('Data Annex'!$K$1:$BS$4779,MATCH(AAN$1&amp;"|"&amp;$B29,'Data Annex'!$K$1:$K$4779,0),MATCH(AAN$2,'Data Annex'!$K$1:$BS$1,0)),"")</f>
        <v/>
      </c>
      <c r="AAO29" s="258" t="str">
        <f>IFERROR(INDEX('Data Annex'!$K$1:$BS$4779,MATCH(AAO$1&amp;"|"&amp;$B29,'Data Annex'!$K$1:$K$4779,0),MATCH(AAO$2,'Data Annex'!$K$1:$BS$1,0)),"")</f>
        <v/>
      </c>
      <c r="AAP29" s="258" t="str">
        <f>IFERROR(INDEX('Data Annex'!$K$1:$BS$4779,MATCH(AAP$1&amp;"|"&amp;$B29,'Data Annex'!$K$1:$K$4779,0),MATCH(AAP$2,'Data Annex'!$K$1:$BS$1,0)),"")</f>
        <v/>
      </c>
      <c r="AAQ29" s="258" t="str">
        <f>IFERROR(INDEX('Data Annex'!$K$1:$BS$4779,MATCH(AAQ$1&amp;"|"&amp;$B29,'Data Annex'!$K$1:$K$4779,0),MATCH(AAQ$2,'Data Annex'!$K$1:$BS$1,0)),"")</f>
        <v/>
      </c>
      <c r="AAR29" s="258" t="str">
        <f>IFERROR(INDEX('Data Annex'!$K$1:$BS$4779,MATCH(AAR$1&amp;"|"&amp;$B29,'Data Annex'!$K$1:$K$4779,0),MATCH(AAR$2,'Data Annex'!$K$1:$BS$1,0)),"")</f>
        <v/>
      </c>
      <c r="AAS29" s="258" t="str">
        <f>IFERROR(INDEX('Data Annex'!$K$1:$BS$4779,MATCH(AAS$1&amp;"|"&amp;$B29,'Data Annex'!$K$1:$K$4779,0),MATCH(AAS$2,'Data Annex'!$K$1:$BS$1,0)),"")</f>
        <v/>
      </c>
      <c r="AAT29" s="258" t="str">
        <f>IFERROR(INDEX('Data Annex'!$K$1:$BS$4779,MATCH(AAT$1&amp;"|"&amp;$B29,'Data Annex'!$K$1:$K$4779,0),MATCH(AAT$2,'Data Annex'!$K$1:$BS$1,0)),"")</f>
        <v/>
      </c>
      <c r="AAU29" s="258" t="str">
        <f>IFERROR(INDEX('Data Annex'!$K$1:$BS$4779,MATCH(AAU$1&amp;"|"&amp;$B29,'Data Annex'!$K$1:$K$4779,0),MATCH(AAU$2,'Data Annex'!$K$1:$BS$1,0)),"")</f>
        <v/>
      </c>
      <c r="AAV29" s="258" t="str">
        <f>IFERROR(INDEX('Data Annex'!$K$1:$BS$4779,MATCH(AAV$1&amp;"|"&amp;$B29,'Data Annex'!$K$1:$K$4779,0),MATCH(AAV$2,'Data Annex'!$K$1:$BS$1,0)),"")</f>
        <v/>
      </c>
      <c r="AAW29" s="258" t="str">
        <f>IFERROR(INDEX('Data Annex'!$K$1:$BS$4779,MATCH(AAW$1&amp;"|"&amp;$B29,'Data Annex'!$K$1:$K$4779,0),MATCH(AAW$2,'Data Annex'!$K$1:$BS$1,0)),"")</f>
        <v/>
      </c>
      <c r="AAX29" s="258" t="str">
        <f>IFERROR(INDEX('Data Annex'!$K$1:$BS$4779,MATCH(AAX$1&amp;"|"&amp;$B29,'Data Annex'!$K$1:$K$4779,0),MATCH(AAX$2,'Data Annex'!$K$1:$BS$1,0)),"")</f>
        <v/>
      </c>
      <c r="AAY29" s="258" t="str">
        <f>IFERROR(INDEX('Data Annex'!$K$1:$BS$4779,MATCH(AAY$1&amp;"|"&amp;$B29,'Data Annex'!$K$1:$K$4779,0),MATCH(AAY$2,'Data Annex'!$K$1:$BS$1,0)),"")</f>
        <v/>
      </c>
      <c r="AAZ29" s="258" t="str">
        <f>IFERROR(INDEX('Data Annex'!$K$1:$BS$4779,MATCH(AAZ$1&amp;"|"&amp;$B29,'Data Annex'!$K$1:$K$4779,0),MATCH(AAZ$2,'Data Annex'!$K$1:$BS$1,0)),"")</f>
        <v/>
      </c>
      <c r="ABA29" s="258" t="str">
        <f>IFERROR(INDEX('Data Annex'!$K$1:$BS$4779,MATCH(ABA$1&amp;"|"&amp;$B29,'Data Annex'!$K$1:$K$4779,0),MATCH(ABA$2,'Data Annex'!$K$1:$BS$1,0)),"")</f>
        <v/>
      </c>
      <c r="ABB29" s="258" t="str">
        <f>IFERROR(INDEX('Data Annex'!$K$1:$BS$4779,MATCH(ABB$1&amp;"|"&amp;$B29,'Data Annex'!$K$1:$K$4779,0),MATCH(ABB$2,'Data Annex'!$K$1:$BS$1,0)),"")</f>
        <v/>
      </c>
      <c r="ABC29" s="258" t="str">
        <f>IFERROR(INDEX('Data Annex'!$K$1:$BS$4779,MATCH(ABC$1&amp;"|"&amp;$B29,'Data Annex'!$K$1:$K$4779,0),MATCH(ABC$2,'Data Annex'!$K$1:$BS$1,0)),"")</f>
        <v/>
      </c>
      <c r="ABD29" s="258" t="str">
        <f>IFERROR(INDEX('Data Annex'!$K$1:$BS$4779,MATCH(ABD$1&amp;"|"&amp;$B29,'Data Annex'!$K$1:$K$4779,0),MATCH(ABD$2,'Data Annex'!$K$1:$BS$1,0)),"")</f>
        <v/>
      </c>
      <c r="ABE29" s="258" t="str">
        <f>IFERROR(INDEX('Data Annex'!$K$1:$BS$4779,MATCH(ABE$1&amp;"|"&amp;$B29,'Data Annex'!$K$1:$K$4779,0),MATCH(ABE$2,'Data Annex'!$K$1:$BS$1,0)),"")</f>
        <v/>
      </c>
      <c r="ABF29" s="258" t="str">
        <f>IFERROR(INDEX('Data Annex'!$K$1:$BS$4779,MATCH(ABF$1&amp;"|"&amp;$B29,'Data Annex'!$K$1:$K$4779,0),MATCH(ABF$2,'Data Annex'!$K$1:$BS$1,0)),"")</f>
        <v/>
      </c>
      <c r="ABG29" s="258" t="str">
        <f>IFERROR(INDEX('Data Annex'!$K$1:$BS$4779,MATCH(ABG$1&amp;"|"&amp;$B29,'Data Annex'!$K$1:$K$4779,0),MATCH(ABG$2,'Data Annex'!$K$1:$BS$1,0)),"")</f>
        <v/>
      </c>
      <c r="ABH29" s="258" t="str">
        <f>IFERROR(INDEX('Data Annex'!$K$1:$BS$4779,MATCH(ABH$1&amp;"|"&amp;$B29,'Data Annex'!$K$1:$K$4779,0),MATCH(ABH$2,'Data Annex'!$K$1:$BS$1,0)),"")</f>
        <v/>
      </c>
      <c r="ABI29" s="258" t="str">
        <f>IFERROR(INDEX('Data Annex'!$K$1:$BS$4779,MATCH(ABI$1&amp;"|"&amp;$B29,'Data Annex'!$K$1:$K$4779,0),MATCH(ABI$2,'Data Annex'!$K$1:$BS$1,0)),"")</f>
        <v/>
      </c>
      <c r="ABJ29" s="258" t="str">
        <f>IFERROR(INDEX('Data Annex'!$K$1:$BS$4779,MATCH(ABJ$1&amp;"|"&amp;$B29,'Data Annex'!$K$1:$K$4779,0),MATCH(ABJ$2,'Data Annex'!$K$1:$BS$1,0)),"")</f>
        <v/>
      </c>
      <c r="ABK29" s="258" t="str">
        <f>IFERROR(INDEX('Data Annex'!$K$1:$BS$4779,MATCH(ABK$1&amp;"|"&amp;$B29,'Data Annex'!$K$1:$K$4779,0),MATCH(ABK$2,'Data Annex'!$K$1:$BS$1,0)),"")</f>
        <v/>
      </c>
      <c r="ABL29" s="258" t="str">
        <f>IFERROR(INDEX('Data Annex'!$K$1:$BS$4779,MATCH(ABL$1&amp;"|"&amp;$B29,'Data Annex'!$K$1:$K$4779,0),MATCH(ABL$2,'Data Annex'!$K$1:$BS$1,0)),"")</f>
        <v/>
      </c>
      <c r="ABM29" s="258" t="str">
        <f>IFERROR(INDEX('Data Annex'!$K$1:$BS$4779,MATCH(ABM$1&amp;"|"&amp;$B29,'Data Annex'!$K$1:$K$4779,0),MATCH(ABM$2,'Data Annex'!$K$1:$BS$1,0)),"")</f>
        <v/>
      </c>
      <c r="ABN29" s="258" t="str">
        <f>IFERROR(INDEX('Data Annex'!$K$1:$BS$4779,MATCH(ABN$1&amp;"|"&amp;$B29,'Data Annex'!$K$1:$K$4779,0),MATCH(ABN$2,'Data Annex'!$K$1:$BS$1,0)),"")</f>
        <v/>
      </c>
      <c r="ABO29" s="258" t="str">
        <f>IFERROR(INDEX('Data Annex'!$K$1:$BS$4779,MATCH(ABO$1&amp;"|"&amp;$B29,'Data Annex'!$K$1:$K$4779,0),MATCH(ABO$2,'Data Annex'!$K$1:$BS$1,0)),"")</f>
        <v/>
      </c>
      <c r="ABP29" s="258" t="str">
        <f>IFERROR(INDEX('Data Annex'!$K$1:$BS$4779,MATCH(ABP$1&amp;"|"&amp;$B29,'Data Annex'!$K$1:$K$4779,0),MATCH(ABP$2,'Data Annex'!$K$1:$BS$1,0)),"")</f>
        <v/>
      </c>
      <c r="ABQ29" s="258" t="str">
        <f>IFERROR(INDEX('Data Annex'!$K$1:$BS$4779,MATCH(ABQ$1&amp;"|"&amp;$B29,'Data Annex'!$K$1:$K$4779,0),MATCH(ABQ$2,'Data Annex'!$K$1:$BS$1,0)),"")</f>
        <v/>
      </c>
      <c r="ABR29" s="258" t="str">
        <f>IFERROR(INDEX('Data Annex'!$K$1:$BS$4779,MATCH(ABR$1&amp;"|"&amp;$B29,'Data Annex'!$K$1:$K$4779,0),MATCH(ABR$2,'Data Annex'!$K$1:$BS$1,0)),"")</f>
        <v/>
      </c>
      <c r="ABS29" s="258" t="str">
        <f>IFERROR(INDEX('Data Annex'!$K$1:$BS$4779,MATCH(ABS$1&amp;"|"&amp;$B29,'Data Annex'!$K$1:$K$4779,0),MATCH(ABS$2,'Data Annex'!$K$1:$BS$1,0)),"")</f>
        <v/>
      </c>
      <c r="ABT29" s="258" t="str">
        <f>IFERROR(INDEX('Data Annex'!$K$1:$BS$4779,MATCH(ABT$1&amp;"|"&amp;$B29,'Data Annex'!$K$1:$K$4779,0),MATCH(ABT$2,'Data Annex'!$K$1:$BS$1,0)),"")</f>
        <v/>
      </c>
      <c r="ABU29" s="258" t="str">
        <f>IFERROR(INDEX('Data Annex'!$K$1:$BS$4779,MATCH(ABU$1&amp;"|"&amp;$B29,'Data Annex'!$K$1:$K$4779,0),MATCH(ABU$2,'Data Annex'!$K$1:$BS$1,0)),"")</f>
        <v/>
      </c>
      <c r="ABV29" s="258" t="str">
        <f>IFERROR(INDEX('Data Annex'!$K$1:$BS$4779,MATCH(ABV$1&amp;"|"&amp;$B29,'Data Annex'!$K$1:$K$4779,0),MATCH(ABV$2,'Data Annex'!$K$1:$BS$1,0)),"")</f>
        <v/>
      </c>
      <c r="ABW29" s="258" t="str">
        <f>IFERROR(INDEX('Data Annex'!$K$1:$BS$4779,MATCH(ABW$1&amp;"|"&amp;$B29,'Data Annex'!$K$1:$K$4779,0),MATCH(ABW$2,'Data Annex'!$K$1:$BS$1,0)),"")</f>
        <v/>
      </c>
      <c r="ABX29" s="258" t="str">
        <f>IFERROR(INDEX('Data Annex'!$K$1:$BS$4779,MATCH(ABX$1&amp;"|"&amp;$B29,'Data Annex'!$K$1:$K$4779,0),MATCH(ABX$2,'Data Annex'!$K$1:$BS$1,0)),"")</f>
        <v/>
      </c>
      <c r="ABY29" s="258" t="str">
        <f>IFERROR(INDEX('Data Annex'!$K$1:$BS$4779,MATCH(ABY$1&amp;"|"&amp;$B29,'Data Annex'!$K$1:$K$4779,0),MATCH(ABY$2,'Data Annex'!$K$1:$BS$1,0)),"")</f>
        <v/>
      </c>
      <c r="ABZ29" s="258" t="str">
        <f>IFERROR(INDEX('Data Annex'!$K$1:$BS$4779,MATCH(ABZ$1&amp;"|"&amp;$B29,'Data Annex'!$K$1:$K$4779,0),MATCH(ABZ$2,'Data Annex'!$K$1:$BS$1,0)),"")</f>
        <v/>
      </c>
      <c r="ACA29" s="258" t="str">
        <f>IFERROR(INDEX('Data Annex'!$K$1:$BS$4779,MATCH(ACA$1&amp;"|"&amp;$B29,'Data Annex'!$K$1:$K$4779,0),MATCH(ACA$2,'Data Annex'!$K$1:$BS$1,0)),"")</f>
        <v/>
      </c>
      <c r="ACB29" s="258" t="str">
        <f>IFERROR(INDEX('Data Annex'!$K$1:$BS$4779,MATCH(ACB$1&amp;"|"&amp;$B29,'Data Annex'!$K$1:$K$4779,0),MATCH(ACB$2,'Data Annex'!$K$1:$BS$1,0)),"")</f>
        <v/>
      </c>
      <c r="ACC29" s="258" t="str">
        <f>IFERROR(INDEX('Data Annex'!$K$1:$BS$4779,MATCH(ACC$1&amp;"|"&amp;$B29,'Data Annex'!$K$1:$K$4779,0),MATCH(ACC$2,'Data Annex'!$K$1:$BS$1,0)),"")</f>
        <v/>
      </c>
      <c r="ACD29" s="258" t="str">
        <f>IFERROR(INDEX('Data Annex'!$K$1:$BS$4779,MATCH(ACD$1&amp;"|"&amp;$B29,'Data Annex'!$K$1:$K$4779,0),MATCH(ACD$2,'Data Annex'!$K$1:$BS$1,0)),"")</f>
        <v/>
      </c>
      <c r="ACE29" s="258" t="str">
        <f>IFERROR(INDEX('Data Annex'!$K$1:$BS$4779,MATCH(ACE$1&amp;"|"&amp;$B29,'Data Annex'!$K$1:$K$4779,0),MATCH(ACE$2,'Data Annex'!$K$1:$BS$1,0)),"")</f>
        <v/>
      </c>
      <c r="ACF29" s="258" t="str">
        <f>IFERROR(INDEX('Data Annex'!$K$1:$BS$4779,MATCH(ACF$1&amp;"|"&amp;$B29,'Data Annex'!$K$1:$K$4779,0),MATCH(ACF$2,'Data Annex'!$K$1:$BS$1,0)),"")</f>
        <v/>
      </c>
      <c r="ACG29" s="258" t="str">
        <f>IFERROR(INDEX('Data Annex'!$K$1:$BS$4779,MATCH(ACG$1&amp;"|"&amp;$B29,'Data Annex'!$K$1:$K$4779,0),MATCH(ACG$2,'Data Annex'!$K$1:$BS$1,0)),"")</f>
        <v/>
      </c>
      <c r="ACH29" s="258" t="str">
        <f>IFERROR(INDEX('Data Annex'!$K$1:$BS$4779,MATCH(ACH$1&amp;"|"&amp;$B29,'Data Annex'!$K$1:$K$4779,0),MATCH(ACH$2,'Data Annex'!$K$1:$BS$1,0)),"")</f>
        <v/>
      </c>
      <c r="ACI29" s="258" t="str">
        <f>IFERROR(INDEX('Data Annex'!$K$1:$BS$4779,MATCH(ACI$1&amp;"|"&amp;$B29,'Data Annex'!$K$1:$K$4779,0),MATCH(ACI$2,'Data Annex'!$K$1:$BS$1,0)),"")</f>
        <v/>
      </c>
      <c r="ACJ29" s="258" t="str">
        <f>IFERROR(INDEX('Data Annex'!$K$1:$BS$4779,MATCH(ACJ$1&amp;"|"&amp;$B29,'Data Annex'!$K$1:$K$4779,0),MATCH(ACJ$2,'Data Annex'!$K$1:$BS$1,0)),"")</f>
        <v/>
      </c>
      <c r="ACK29" s="258" t="str">
        <f>IFERROR(INDEX('Data Annex'!$K$1:$BS$4779,MATCH(ACK$1&amp;"|"&amp;$B29,'Data Annex'!$K$1:$K$4779,0),MATCH(ACK$2,'Data Annex'!$K$1:$BS$1,0)),"")</f>
        <v/>
      </c>
      <c r="ACL29" s="258" t="str">
        <f>IFERROR(INDEX('Data Annex'!$K$1:$BS$4779,MATCH(ACL$1&amp;"|"&amp;$B29,'Data Annex'!$K$1:$K$4779,0),MATCH(ACL$2,'Data Annex'!$K$1:$BS$1,0)),"")</f>
        <v/>
      </c>
      <c r="ACM29" s="258" t="str">
        <f>IFERROR(INDEX('Data Annex'!$K$1:$BS$4779,MATCH(ACM$1&amp;"|"&amp;$B29,'Data Annex'!$K$1:$K$4779,0),MATCH(ACM$2,'Data Annex'!$K$1:$BS$1,0)),"")</f>
        <v/>
      </c>
      <c r="ACN29" s="258" t="str">
        <f>IFERROR(INDEX('Data Annex'!$K$1:$BS$4779,MATCH(ACN$1&amp;"|"&amp;$B29,'Data Annex'!$K$1:$K$4779,0),MATCH(ACN$2,'Data Annex'!$K$1:$BS$1,0)),"")</f>
        <v/>
      </c>
      <c r="ACO29" s="258" t="str">
        <f>IFERROR(INDEX('Data Annex'!$K$1:$BS$4779,MATCH(ACO$1&amp;"|"&amp;$B29,'Data Annex'!$K$1:$K$4779,0),MATCH(ACO$2,'Data Annex'!$K$1:$BS$1,0)),"")</f>
        <v/>
      </c>
      <c r="ACP29" s="258" t="str">
        <f>IFERROR(INDEX('Data Annex'!$K$1:$BS$4779,MATCH(ACP$1&amp;"|"&amp;$B29,'Data Annex'!$K$1:$K$4779,0),MATCH(ACP$2,'Data Annex'!$K$1:$BS$1,0)),"")</f>
        <v/>
      </c>
      <c r="ACQ29" s="258" t="str">
        <f>IFERROR(INDEX('Data Annex'!$K$1:$BS$4779,MATCH(ACQ$1&amp;"|"&amp;$B29,'Data Annex'!$K$1:$K$4779,0),MATCH(ACQ$2,'Data Annex'!$K$1:$BS$1,0)),"")</f>
        <v/>
      </c>
      <c r="ACR29" s="258" t="str">
        <f>IFERROR(INDEX('Data Annex'!$K$1:$BS$4779,MATCH(ACR$1&amp;"|"&amp;$B29,'Data Annex'!$K$1:$K$4779,0),MATCH(ACR$2,'Data Annex'!$K$1:$BS$1,0)),"")</f>
        <v/>
      </c>
      <c r="ACS29" s="258" t="str">
        <f>IFERROR(INDEX('Data Annex'!$K$1:$BS$4779,MATCH(ACS$1&amp;"|"&amp;$B29,'Data Annex'!$K$1:$K$4779,0),MATCH(ACS$2,'Data Annex'!$K$1:$BS$1,0)),"")</f>
        <v/>
      </c>
      <c r="ACT29" s="258" t="str">
        <f>IFERROR(INDEX('Data Annex'!$K$1:$BS$4779,MATCH(ACT$1&amp;"|"&amp;$B29,'Data Annex'!$K$1:$K$4779,0),MATCH(ACT$2,'Data Annex'!$K$1:$BS$1,0)),"")</f>
        <v/>
      </c>
      <c r="ACU29" s="258" t="str">
        <f>IFERROR(INDEX('Data Annex'!$K$1:$BS$4779,MATCH(ACU$1&amp;"|"&amp;$B29,'Data Annex'!$K$1:$K$4779,0),MATCH(ACU$2,'Data Annex'!$K$1:$BS$1,0)),"")</f>
        <v/>
      </c>
      <c r="ACV29" s="258" t="str">
        <f>IFERROR(INDEX('Data Annex'!$K$1:$BS$4779,MATCH(ACV$1&amp;"|"&amp;$B29,'Data Annex'!$K$1:$K$4779,0),MATCH(ACV$2,'Data Annex'!$K$1:$BS$1,0)),"")</f>
        <v/>
      </c>
      <c r="ACW29" s="258" t="str">
        <f>IFERROR(INDEX('Data Annex'!$K$1:$BS$4779,MATCH(ACW$1&amp;"|"&amp;$B29,'Data Annex'!$K$1:$K$4779,0),MATCH(ACW$2,'Data Annex'!$K$1:$BS$1,0)),"")</f>
        <v/>
      </c>
      <c r="ACX29" s="258" t="str">
        <f>IFERROR(INDEX('Data Annex'!$K$1:$BS$4779,MATCH(ACX$1&amp;"|"&amp;$B29,'Data Annex'!$K$1:$K$4779,0),MATCH(ACX$2,'Data Annex'!$K$1:$BS$1,0)),"")</f>
        <v/>
      </c>
      <c r="ACY29" s="258" t="str">
        <f>IFERROR(INDEX('Data Annex'!$K$1:$BS$4779,MATCH(ACY$1&amp;"|"&amp;$B29,'Data Annex'!$K$1:$K$4779,0),MATCH(ACY$2,'Data Annex'!$K$1:$BS$1,0)),"")</f>
        <v/>
      </c>
      <c r="ACZ29" s="258" t="str">
        <f>IFERROR(INDEX('Data Annex'!$K$1:$BS$4779,MATCH(ACZ$1&amp;"|"&amp;$B29,'Data Annex'!$K$1:$K$4779,0),MATCH(ACZ$2,'Data Annex'!$K$1:$BS$1,0)),"")</f>
        <v/>
      </c>
      <c r="ADA29" s="258" t="str">
        <f>IFERROR(INDEX('Data Annex'!$K$1:$BS$4779,MATCH(ADA$1&amp;"|"&amp;$B29,'Data Annex'!$K$1:$K$4779,0),MATCH(ADA$2,'Data Annex'!$K$1:$BS$1,0)),"")</f>
        <v/>
      </c>
      <c r="ADB29" s="258" t="str">
        <f>IFERROR(INDEX('Data Annex'!$K$1:$BS$4779,MATCH(ADB$1&amp;"|"&amp;$B29,'Data Annex'!$K$1:$K$4779,0),MATCH(ADB$2,'Data Annex'!$K$1:$BS$1,0)),"")</f>
        <v/>
      </c>
      <c r="ADC29" s="258" t="str">
        <f>IFERROR(INDEX('Data Annex'!$K$1:$BS$4779,MATCH(ADC$1&amp;"|"&amp;$B29,'Data Annex'!$K$1:$K$4779,0),MATCH(ADC$2,'Data Annex'!$K$1:$BS$1,0)),"")</f>
        <v/>
      </c>
      <c r="ADD29" s="258" t="str">
        <f>IFERROR(INDEX('Data Annex'!$K$1:$BS$4779,MATCH(ADD$1&amp;"|"&amp;$B29,'Data Annex'!$K$1:$K$4779,0),MATCH(ADD$2,'Data Annex'!$K$1:$BS$1,0)),"")</f>
        <v/>
      </c>
      <c r="ADE29" s="258" t="str">
        <f>IFERROR(INDEX('Data Annex'!$K$1:$BS$4779,MATCH(ADE$1&amp;"|"&amp;$B29,'Data Annex'!$K$1:$K$4779,0),MATCH(ADE$2,'Data Annex'!$K$1:$BS$1,0)),"")</f>
        <v/>
      </c>
      <c r="ADF29" s="258" t="str">
        <f>IFERROR(INDEX('Data Annex'!$K$1:$BS$4779,MATCH(ADF$1&amp;"|"&amp;$B29,'Data Annex'!$K$1:$K$4779,0),MATCH(ADF$2,'Data Annex'!$K$1:$BS$1,0)),"")</f>
        <v/>
      </c>
      <c r="ADG29" s="258" t="str">
        <f>IFERROR(INDEX('Data Annex'!$K$1:$BS$4779,MATCH(ADG$1&amp;"|"&amp;$B29,'Data Annex'!$K$1:$K$4779,0),MATCH(ADG$2,'Data Annex'!$K$1:$BS$1,0)),"")</f>
        <v/>
      </c>
      <c r="ADH29" s="258" t="str">
        <f>IFERROR(INDEX('Data Annex'!$K$1:$BS$4779,MATCH(ADH$1&amp;"|"&amp;$B29,'Data Annex'!$K$1:$K$4779,0),MATCH(ADH$2,'Data Annex'!$K$1:$BS$1,0)),"")</f>
        <v/>
      </c>
      <c r="ADI29" s="258" t="str">
        <f>IFERROR(INDEX('Data Annex'!$K$1:$BS$4779,MATCH(ADI$1&amp;"|"&amp;$B29,'Data Annex'!$K$1:$K$4779,0),MATCH(ADI$2,'Data Annex'!$K$1:$BS$1,0)),"")</f>
        <v/>
      </c>
      <c r="ADJ29" s="258" t="str">
        <f>IFERROR(INDEX('Data Annex'!$K$1:$BS$4779,MATCH(ADJ$1&amp;"|"&amp;$B29,'Data Annex'!$K$1:$K$4779,0),MATCH(ADJ$2,'Data Annex'!$K$1:$BS$1,0)),"")</f>
        <v/>
      </c>
      <c r="ADK29" s="258" t="str">
        <f>IFERROR(INDEX('Data Annex'!$K$1:$BS$4779,MATCH(ADK$1&amp;"|"&amp;$B29,'Data Annex'!$K$1:$K$4779,0),MATCH(ADK$2,'Data Annex'!$K$1:$BS$1,0)),"")</f>
        <v/>
      </c>
      <c r="ADL29" s="258" t="str">
        <f>IFERROR(INDEX('Data Annex'!$K$1:$BS$4779,MATCH(ADL$1&amp;"|"&amp;$B29,'Data Annex'!$K$1:$K$4779,0),MATCH(ADL$2,'Data Annex'!$K$1:$BS$1,0)),"")</f>
        <v/>
      </c>
      <c r="ADM29" s="258" t="str">
        <f>IFERROR(INDEX('Data Annex'!$K$1:$BS$4779,MATCH(ADM$1&amp;"|"&amp;$B29,'Data Annex'!$K$1:$K$4779,0),MATCH(ADM$2,'Data Annex'!$K$1:$BS$1,0)),"")</f>
        <v/>
      </c>
      <c r="ADN29" s="258" t="str">
        <f>IFERROR(INDEX('Data Annex'!$K$1:$BS$4779,MATCH(ADN$1&amp;"|"&amp;$B29,'Data Annex'!$K$1:$K$4779,0),MATCH(ADN$2,'Data Annex'!$K$1:$BS$1,0)),"")</f>
        <v/>
      </c>
      <c r="ADO29" s="258" t="str">
        <f>IFERROR(INDEX('Data Annex'!$K$1:$BS$4779,MATCH(ADO$1&amp;"|"&amp;$B29,'Data Annex'!$K$1:$K$4779,0),MATCH(ADO$2,'Data Annex'!$K$1:$BS$1,0)),"")</f>
        <v/>
      </c>
      <c r="ADP29" s="258" t="str">
        <f>IFERROR(INDEX('Data Annex'!$K$1:$BS$4779,MATCH(ADP$1&amp;"|"&amp;$B29,'Data Annex'!$K$1:$K$4779,0),MATCH(ADP$2,'Data Annex'!$K$1:$BS$1,0)),"")</f>
        <v/>
      </c>
      <c r="ADQ29" s="258" t="str">
        <f>IFERROR(INDEX('Data Annex'!$K$1:$BS$4779,MATCH(ADQ$1&amp;"|"&amp;$B29,'Data Annex'!$K$1:$K$4779,0),MATCH(ADQ$2,'Data Annex'!$K$1:$BS$1,0)),"")</f>
        <v/>
      </c>
      <c r="ADR29" s="258" t="str">
        <f>IFERROR(INDEX('Data Annex'!$K$1:$BS$4779,MATCH(ADR$1&amp;"|"&amp;$B29,'Data Annex'!$K$1:$K$4779,0),MATCH(ADR$2,'Data Annex'!$K$1:$BS$1,0)),"")</f>
        <v/>
      </c>
      <c r="ADS29" s="258" t="str">
        <f>IFERROR(INDEX('Data Annex'!$K$1:$BS$4779,MATCH(ADS$1&amp;"|"&amp;$B29,'Data Annex'!$K$1:$K$4779,0),MATCH(ADS$2,'Data Annex'!$K$1:$BS$1,0)),"")</f>
        <v/>
      </c>
      <c r="ADT29" s="258" t="str">
        <f>IFERROR(INDEX('Data Annex'!$K$1:$BS$4779,MATCH(ADT$1&amp;"|"&amp;$B29,'Data Annex'!$K$1:$K$4779,0),MATCH(ADT$2,'Data Annex'!$K$1:$BS$1,0)),"")</f>
        <v/>
      </c>
      <c r="ADU29" s="258" t="str">
        <f>IFERROR(INDEX('Data Annex'!$K$1:$BS$4779,MATCH(ADU$1&amp;"|"&amp;$B29,'Data Annex'!$K$1:$K$4779,0),MATCH(ADU$2,'Data Annex'!$K$1:$BS$1,0)),"")</f>
        <v/>
      </c>
      <c r="ADV29" s="258" t="str">
        <f>IFERROR(INDEX('Data Annex'!$K$1:$BS$4779,MATCH(ADV$1&amp;"|"&amp;$B29,'Data Annex'!$K$1:$K$4779,0),MATCH(ADV$2,'Data Annex'!$K$1:$BS$1,0)),"")</f>
        <v/>
      </c>
      <c r="ADW29" s="258" t="str">
        <f>IFERROR(INDEX('Data Annex'!$K$1:$BS$4779,MATCH(ADW$1&amp;"|"&amp;$B29,'Data Annex'!$K$1:$K$4779,0),MATCH(ADW$2,'Data Annex'!$K$1:$BS$1,0)),"")</f>
        <v/>
      </c>
      <c r="ADX29" s="258" t="str">
        <f>IFERROR(INDEX('Data Annex'!$K$1:$BS$4779,MATCH(ADX$1&amp;"|"&amp;$B29,'Data Annex'!$K$1:$K$4779,0),MATCH(ADX$2,'Data Annex'!$K$1:$BS$1,0)),"")</f>
        <v/>
      </c>
      <c r="ADY29" s="258" t="str">
        <f>IFERROR(INDEX('Data Annex'!$K$1:$BS$4779,MATCH(ADY$1&amp;"|"&amp;$B29,'Data Annex'!$K$1:$K$4779,0),MATCH(ADY$2,'Data Annex'!$K$1:$BS$1,0)),"")</f>
        <v/>
      </c>
      <c r="ADZ29" s="258" t="str">
        <f>IFERROR(INDEX('Data Annex'!$K$1:$BS$4779,MATCH(ADZ$1&amp;"|"&amp;$B29,'Data Annex'!$K$1:$K$4779,0),MATCH(ADZ$2,'Data Annex'!$K$1:$BS$1,0)),"")</f>
        <v/>
      </c>
      <c r="AEA29" s="258" t="str">
        <f>IFERROR(INDEX('Data Annex'!$K$1:$BS$4779,MATCH(AEA$1&amp;"|"&amp;$B29,'Data Annex'!$K$1:$K$4779,0),MATCH(AEA$2,'Data Annex'!$K$1:$BS$1,0)),"")</f>
        <v/>
      </c>
      <c r="AEB29" s="258" t="str">
        <f>IFERROR(INDEX('Data Annex'!$K$1:$BS$4779,MATCH(AEB$1&amp;"|"&amp;$B29,'Data Annex'!$K$1:$K$4779,0),MATCH(AEB$2,'Data Annex'!$K$1:$BS$1,0)),"")</f>
        <v/>
      </c>
      <c r="AEC29" s="258" t="str">
        <f>IFERROR(INDEX('Data Annex'!$K$1:$BS$4779,MATCH(AEC$1&amp;"|"&amp;$B29,'Data Annex'!$K$1:$K$4779,0),MATCH(AEC$2,'Data Annex'!$K$1:$BS$1,0)),"")</f>
        <v/>
      </c>
      <c r="AED29" s="258" t="str">
        <f>IFERROR(INDEX('Data Annex'!$K$1:$BS$4779,MATCH(AED$1&amp;"|"&amp;$B29,'Data Annex'!$K$1:$K$4779,0),MATCH(AED$2,'Data Annex'!$K$1:$BS$1,0)),"")</f>
        <v/>
      </c>
      <c r="AEE29" s="258" t="str">
        <f>IFERROR(INDEX('Data Annex'!$K$1:$BS$4779,MATCH(AEE$1&amp;"|"&amp;$B29,'Data Annex'!$K$1:$K$4779,0),MATCH(AEE$2,'Data Annex'!$K$1:$BS$1,0)),"")</f>
        <v/>
      </c>
      <c r="AEF29" s="258" t="str">
        <f>IFERROR(INDEX('Data Annex'!$K$1:$BS$4779,MATCH(AEF$1&amp;"|"&amp;$B29,'Data Annex'!$K$1:$K$4779,0),MATCH(AEF$2,'Data Annex'!$K$1:$BS$1,0)),"")</f>
        <v/>
      </c>
      <c r="AEG29" s="258" t="str">
        <f>IFERROR(INDEX('Data Annex'!$K$1:$BS$4779,MATCH(AEG$1&amp;"|"&amp;$B29,'Data Annex'!$K$1:$K$4779,0),MATCH(AEG$2,'Data Annex'!$K$1:$BS$1,0)),"")</f>
        <v/>
      </c>
      <c r="AEH29" s="258" t="str">
        <f>IFERROR(INDEX('Data Annex'!$K$1:$BS$4779,MATCH(AEH$1&amp;"|"&amp;$B29,'Data Annex'!$K$1:$K$4779,0),MATCH(AEH$2,'Data Annex'!$K$1:$BS$1,0)),"")</f>
        <v/>
      </c>
      <c r="AEI29" s="258" t="str">
        <f>IFERROR(INDEX('Data Annex'!$K$1:$BS$4779,MATCH(AEI$1&amp;"|"&amp;$B29,'Data Annex'!$K$1:$K$4779,0),MATCH(AEI$2,'Data Annex'!$K$1:$BS$1,0)),"")</f>
        <v/>
      </c>
      <c r="AEJ29" s="258" t="str">
        <f>IFERROR(INDEX('Data Annex'!$K$1:$BS$4779,MATCH(AEJ$1&amp;"|"&amp;$B29,'Data Annex'!$K$1:$K$4779,0),MATCH(AEJ$2,'Data Annex'!$K$1:$BS$1,0)),"")</f>
        <v/>
      </c>
      <c r="AEK29" s="258" t="str">
        <f>IFERROR(INDEX('Data Annex'!$K$1:$BS$4779,MATCH(AEK$1&amp;"|"&amp;$B29,'Data Annex'!$K$1:$K$4779,0),MATCH(AEK$2,'Data Annex'!$K$1:$BS$1,0)),"")</f>
        <v/>
      </c>
      <c r="AEL29" s="258" t="str">
        <f>IFERROR(INDEX('Data Annex'!$K$1:$BS$4779,MATCH(AEL$1&amp;"|"&amp;$B29,'Data Annex'!$K$1:$K$4779,0),MATCH(AEL$2,'Data Annex'!$K$1:$BS$1,0)),"")</f>
        <v/>
      </c>
      <c r="AEM29" s="258" t="str">
        <f>IFERROR(INDEX('Data Annex'!$K$1:$BS$4779,MATCH(AEM$1&amp;"|"&amp;$B29,'Data Annex'!$K$1:$K$4779,0),MATCH(AEM$2,'Data Annex'!$K$1:$BS$1,0)),"")</f>
        <v/>
      </c>
      <c r="AEN29" s="258" t="str">
        <f>IFERROR(INDEX('Data Annex'!$K$1:$BS$4779,MATCH(AEN$1&amp;"|"&amp;$B29,'Data Annex'!$K$1:$K$4779,0),MATCH(AEN$2,'Data Annex'!$K$1:$BS$1,0)),"")</f>
        <v/>
      </c>
      <c r="AEO29" s="258" t="str">
        <f>IFERROR(INDEX('Data Annex'!$K$1:$BS$4779,MATCH(AEO$1&amp;"|"&amp;$B29,'Data Annex'!$K$1:$K$4779,0),MATCH(AEO$2,'Data Annex'!$K$1:$BS$1,0)),"")</f>
        <v/>
      </c>
      <c r="AEP29" s="258" t="str">
        <f>IFERROR(INDEX('Data Annex'!$K$1:$BS$4779,MATCH(AEP$1&amp;"|"&amp;$B29,'Data Annex'!$K$1:$K$4779,0),MATCH(AEP$2,'Data Annex'!$K$1:$BS$1,0)),"")</f>
        <v/>
      </c>
      <c r="AEQ29" s="258" t="str">
        <f>IFERROR(INDEX('Data Annex'!$K$1:$BS$4779,MATCH(AEQ$1&amp;"|"&amp;$B29,'Data Annex'!$K$1:$K$4779,0),MATCH(AEQ$2,'Data Annex'!$K$1:$BS$1,0)),"")</f>
        <v/>
      </c>
      <c r="AER29" s="258" t="str">
        <f>IFERROR(INDEX('Data Annex'!$K$1:$BS$4779,MATCH(AER$1&amp;"|"&amp;$B29,'Data Annex'!$K$1:$K$4779,0),MATCH(AER$2,'Data Annex'!$K$1:$BS$1,0)),"")</f>
        <v/>
      </c>
      <c r="AES29" s="258" t="str">
        <f>IFERROR(INDEX('Data Annex'!$K$1:$BS$4779,MATCH(AES$1&amp;"|"&amp;$B29,'Data Annex'!$K$1:$K$4779,0),MATCH(AES$2,'Data Annex'!$K$1:$BS$1,0)),"")</f>
        <v/>
      </c>
      <c r="AET29" s="258" t="str">
        <f>IFERROR(INDEX('Data Annex'!$K$1:$BS$4779,MATCH(AET$1&amp;"|"&amp;$B29,'Data Annex'!$K$1:$K$4779,0),MATCH(AET$2,'Data Annex'!$K$1:$BS$1,0)),"")</f>
        <v/>
      </c>
      <c r="AEU29" s="258" t="str">
        <f>IFERROR(INDEX('Data Annex'!$K$1:$BS$4779,MATCH(AEU$1&amp;"|"&amp;$B29,'Data Annex'!$K$1:$K$4779,0),MATCH(AEU$2,'Data Annex'!$K$1:$BS$1,0)),"")</f>
        <v/>
      </c>
      <c r="AEV29" s="258" t="str">
        <f>IFERROR(INDEX('Data Annex'!$K$1:$BS$4779,MATCH(AEV$1&amp;"|"&amp;$B29,'Data Annex'!$K$1:$K$4779,0),MATCH(AEV$2,'Data Annex'!$K$1:$BS$1,0)),"")</f>
        <v/>
      </c>
      <c r="AEW29" s="258" t="str">
        <f>IFERROR(INDEX('Data Annex'!$K$1:$BS$4779,MATCH(AEW$1&amp;"|"&amp;$B29,'Data Annex'!$K$1:$K$4779,0),MATCH(AEW$2,'Data Annex'!$K$1:$BS$1,0)),"")</f>
        <v/>
      </c>
      <c r="AEX29" s="258" t="str">
        <f>IFERROR(INDEX('Data Annex'!$K$1:$BS$4779,MATCH(AEX$1&amp;"|"&amp;$B29,'Data Annex'!$K$1:$K$4779,0),MATCH(AEX$2,'Data Annex'!$K$1:$BS$1,0)),"")</f>
        <v/>
      </c>
      <c r="AEY29" s="258" t="str">
        <f>IFERROR(INDEX('Data Annex'!$K$1:$BS$4779,MATCH(AEY$1&amp;"|"&amp;$B29,'Data Annex'!$K$1:$K$4779,0),MATCH(AEY$2,'Data Annex'!$K$1:$BS$1,0)),"")</f>
        <v/>
      </c>
      <c r="AEZ29" s="258" t="str">
        <f>IFERROR(INDEX('Data Annex'!$K$1:$BS$4779,MATCH(AEZ$1&amp;"|"&amp;$B29,'Data Annex'!$K$1:$K$4779,0),MATCH(AEZ$2,'Data Annex'!$K$1:$BS$1,0)),"")</f>
        <v/>
      </c>
      <c r="AFA29" s="258" t="str">
        <f>IFERROR(INDEX('Data Annex'!$K$1:$BS$4779,MATCH(AFA$1&amp;"|"&amp;$B29,'Data Annex'!$K$1:$K$4779,0),MATCH(AFA$2,'Data Annex'!$K$1:$BS$1,0)),"")</f>
        <v/>
      </c>
      <c r="AFB29" s="258" t="str">
        <f>IFERROR(INDEX('Data Annex'!$K$1:$BS$4779,MATCH(AFB$1&amp;"|"&amp;$B29,'Data Annex'!$K$1:$K$4779,0),MATCH(AFB$2,'Data Annex'!$K$1:$BS$1,0)),"")</f>
        <v/>
      </c>
      <c r="AFC29" s="258" t="str">
        <f>IFERROR(INDEX('Data Annex'!$K$1:$BS$4779,MATCH(AFC$1&amp;"|"&amp;$B29,'Data Annex'!$K$1:$K$4779,0),MATCH(AFC$2,'Data Annex'!$K$1:$BS$1,0)),"")</f>
        <v/>
      </c>
      <c r="AFD29" s="258" t="str">
        <f>IFERROR(INDEX('Data Annex'!$K$1:$BS$4779,MATCH(AFD$1&amp;"|"&amp;$B29,'Data Annex'!$K$1:$K$4779,0),MATCH(AFD$2,'Data Annex'!$K$1:$BS$1,0)),"")</f>
        <v/>
      </c>
      <c r="AFE29" s="258" t="str">
        <f>IFERROR(INDEX('Data Annex'!$K$1:$BS$4779,MATCH(AFE$1&amp;"|"&amp;$B29,'Data Annex'!$K$1:$K$4779,0),MATCH(AFE$2,'Data Annex'!$K$1:$BS$1,0)),"")</f>
        <v/>
      </c>
      <c r="AFF29" s="258" t="str">
        <f>IFERROR(INDEX('Data Annex'!$K$1:$BS$4779,MATCH(AFF$1&amp;"|"&amp;$B29,'Data Annex'!$K$1:$K$4779,0),MATCH(AFF$2,'Data Annex'!$K$1:$BS$1,0)),"")</f>
        <v/>
      </c>
      <c r="AFG29" s="258" t="str">
        <f>IFERROR(INDEX('Data Annex'!$K$1:$BS$4779,MATCH(AFG$1&amp;"|"&amp;$B29,'Data Annex'!$K$1:$K$4779,0),MATCH(AFG$2,'Data Annex'!$K$1:$BS$1,0)),"")</f>
        <v/>
      </c>
      <c r="AFH29" s="258" t="str">
        <f>IFERROR(INDEX('Data Annex'!$K$1:$BS$4779,MATCH(AFH$1&amp;"|"&amp;$B29,'Data Annex'!$K$1:$K$4779,0),MATCH(AFH$2,'Data Annex'!$K$1:$BS$1,0)),"")</f>
        <v/>
      </c>
      <c r="AFI29" s="258" t="str">
        <f>IFERROR(INDEX('Data Annex'!$K$1:$BS$4779,MATCH(AFI$1&amp;"|"&amp;$B29,'Data Annex'!$K$1:$K$4779,0),MATCH(AFI$2,'Data Annex'!$K$1:$BS$1,0)),"")</f>
        <v/>
      </c>
      <c r="AFJ29" s="258" t="str">
        <f>IFERROR(INDEX('Data Annex'!$K$1:$BS$4779,MATCH(AFJ$1&amp;"|"&amp;$B29,'Data Annex'!$K$1:$K$4779,0),MATCH(AFJ$2,'Data Annex'!$K$1:$BS$1,0)),"")</f>
        <v/>
      </c>
      <c r="AFK29" s="258" t="str">
        <f>IFERROR(INDEX('Data Annex'!$K$1:$BS$4779,MATCH(AFK$1&amp;"|"&amp;$B29,'Data Annex'!$K$1:$K$4779,0),MATCH(AFK$2,'Data Annex'!$K$1:$BS$1,0)),"")</f>
        <v/>
      </c>
      <c r="AFL29" s="258" t="str">
        <f>IFERROR(INDEX('Data Annex'!$K$1:$BS$4779,MATCH(AFL$1&amp;"|"&amp;$B29,'Data Annex'!$K$1:$K$4779,0),MATCH(AFL$2,'Data Annex'!$K$1:$BS$1,0)),"")</f>
        <v/>
      </c>
      <c r="AFM29" s="258" t="str">
        <f>IFERROR(INDEX('Data Annex'!$K$1:$BS$4779,MATCH(AFM$1&amp;"|"&amp;$B29,'Data Annex'!$K$1:$K$4779,0),MATCH(AFM$2,'Data Annex'!$K$1:$BS$1,0)),"")</f>
        <v/>
      </c>
      <c r="AFN29" s="258" t="str">
        <f>IFERROR(INDEX('Data Annex'!$K$1:$BS$4779,MATCH(AFN$1&amp;"|"&amp;$B29,'Data Annex'!$K$1:$K$4779,0),MATCH(AFN$2,'Data Annex'!$K$1:$BS$1,0)),"")</f>
        <v/>
      </c>
      <c r="AFO29" s="258" t="str">
        <f>IFERROR(INDEX('Data Annex'!$K$1:$BS$4779,MATCH(AFO$1&amp;"|"&amp;$B29,'Data Annex'!$K$1:$K$4779,0),MATCH(AFO$2,'Data Annex'!$K$1:$BS$1,0)),"")</f>
        <v/>
      </c>
      <c r="AFP29" s="258" t="str">
        <f>IFERROR(INDEX('Data Annex'!$K$1:$BS$4779,MATCH(AFP$1&amp;"|"&amp;$B29,'Data Annex'!$K$1:$K$4779,0),MATCH(AFP$2,'Data Annex'!$K$1:$BS$1,0)),"")</f>
        <v/>
      </c>
      <c r="AFQ29" s="258" t="str">
        <f>IFERROR(INDEX('Data Annex'!$K$1:$BS$4779,MATCH(AFQ$1&amp;"|"&amp;$B29,'Data Annex'!$K$1:$K$4779,0),MATCH(AFQ$2,'Data Annex'!$K$1:$BS$1,0)),"")</f>
        <v/>
      </c>
      <c r="AFR29" s="258" t="str">
        <f>IFERROR(INDEX('Data Annex'!$K$1:$BS$4779,MATCH(AFR$1&amp;"|"&amp;$B29,'Data Annex'!$K$1:$K$4779,0),MATCH(AFR$2,'Data Annex'!$K$1:$BS$1,0)),"")</f>
        <v/>
      </c>
      <c r="AFS29" s="258" t="str">
        <f>IFERROR(INDEX('Data Annex'!$K$1:$BS$4779,MATCH(AFS$1&amp;"|"&amp;$B29,'Data Annex'!$K$1:$K$4779,0),MATCH(AFS$2,'Data Annex'!$K$1:$BS$1,0)),"")</f>
        <v/>
      </c>
      <c r="AFT29" s="258" t="str">
        <f>IFERROR(INDEX('Data Annex'!$K$1:$BS$4779,MATCH(AFT$1&amp;"|"&amp;$B29,'Data Annex'!$K$1:$K$4779,0),MATCH(AFT$2,'Data Annex'!$K$1:$BS$1,0)),"")</f>
        <v/>
      </c>
      <c r="AFU29" s="258" t="str">
        <f>IFERROR(INDEX('Data Annex'!$K$1:$BS$4779,MATCH(AFU$1&amp;"|"&amp;$B29,'Data Annex'!$K$1:$K$4779,0),MATCH(AFU$2,'Data Annex'!$K$1:$BS$1,0)),"")</f>
        <v/>
      </c>
      <c r="AFV29" s="258" t="str">
        <f>IFERROR(INDEX('Data Annex'!$K$1:$BS$4779,MATCH(AFV$1&amp;"|"&amp;$B29,'Data Annex'!$K$1:$K$4779,0),MATCH(AFV$2,'Data Annex'!$K$1:$BS$1,0)),"")</f>
        <v/>
      </c>
      <c r="AFW29" s="258" t="str">
        <f>IFERROR(INDEX('Data Annex'!$K$1:$BS$4779,MATCH(AFW$1&amp;"|"&amp;$B29,'Data Annex'!$K$1:$K$4779,0),MATCH(AFW$2,'Data Annex'!$K$1:$BS$1,0)),"")</f>
        <v/>
      </c>
      <c r="AFX29" s="258" t="str">
        <f>IFERROR(INDEX('Data Annex'!$K$1:$BS$4779,MATCH(AFX$1&amp;"|"&amp;$B29,'Data Annex'!$K$1:$K$4779,0),MATCH(AFX$2,'Data Annex'!$K$1:$BS$1,0)),"")</f>
        <v/>
      </c>
      <c r="AFY29" s="258" t="str">
        <f>IFERROR(INDEX('Data Annex'!$K$1:$BS$4779,MATCH(AFY$1&amp;"|"&amp;$B29,'Data Annex'!$K$1:$K$4779,0),MATCH(AFY$2,'Data Annex'!$K$1:$BS$1,0)),"")</f>
        <v/>
      </c>
      <c r="AFZ29" s="258" t="str">
        <f>IFERROR(INDEX('Data Annex'!$K$1:$BS$4779,MATCH(AFZ$1&amp;"|"&amp;$B29,'Data Annex'!$K$1:$K$4779,0),MATCH(AFZ$2,'Data Annex'!$K$1:$BS$1,0)),"")</f>
        <v/>
      </c>
      <c r="AGA29" s="258" t="str">
        <f>IFERROR(INDEX('Data Annex'!$K$1:$BS$4779,MATCH(AGA$1&amp;"|"&amp;$B29,'Data Annex'!$K$1:$K$4779,0),MATCH(AGA$2,'Data Annex'!$K$1:$BS$1,0)),"")</f>
        <v/>
      </c>
      <c r="AGB29" s="258" t="str">
        <f>IFERROR(INDEX('Data Annex'!$K$1:$BS$4779,MATCH(AGB$1&amp;"|"&amp;$B29,'Data Annex'!$K$1:$K$4779,0),MATCH(AGB$2,'Data Annex'!$K$1:$BS$1,0)),"")</f>
        <v/>
      </c>
      <c r="AGC29" s="258" t="str">
        <f>IFERROR(INDEX('Data Annex'!$K$1:$BS$4779,MATCH(AGC$1&amp;"|"&amp;$B29,'Data Annex'!$K$1:$K$4779,0),MATCH(AGC$2,'Data Annex'!$K$1:$BS$1,0)),"")</f>
        <v/>
      </c>
      <c r="AGD29" s="258" t="str">
        <f>IFERROR(INDEX('Data Annex'!$K$1:$BS$4779,MATCH(AGD$1&amp;"|"&amp;$B29,'Data Annex'!$K$1:$K$4779,0),MATCH(AGD$2,'Data Annex'!$K$1:$BS$1,0)),"")</f>
        <v/>
      </c>
      <c r="AGE29" s="258" t="str">
        <f>IFERROR(INDEX('Data Annex'!$K$1:$BS$4779,MATCH(AGE$1&amp;"|"&amp;$B29,'Data Annex'!$K$1:$K$4779,0),MATCH(AGE$2,'Data Annex'!$K$1:$BS$1,0)),"")</f>
        <v/>
      </c>
      <c r="AGF29" s="258" t="str">
        <f>IFERROR(INDEX('Data Annex'!$K$1:$BS$4779,MATCH(AGF$1&amp;"|"&amp;$B29,'Data Annex'!$K$1:$K$4779,0),MATCH(AGF$2,'Data Annex'!$K$1:$BS$1,0)),"")</f>
        <v/>
      </c>
      <c r="AGG29" s="258" t="str">
        <f>IFERROR(INDEX('Data Annex'!$K$1:$BS$4779,MATCH(AGG$1&amp;"|"&amp;$B29,'Data Annex'!$K$1:$K$4779,0),MATCH(AGG$2,'Data Annex'!$K$1:$BS$1,0)),"")</f>
        <v/>
      </c>
      <c r="AGH29" s="258" t="str">
        <f>IFERROR(INDEX('Data Annex'!$K$1:$BS$4779,MATCH(AGH$1&amp;"|"&amp;$B29,'Data Annex'!$K$1:$K$4779,0),MATCH(AGH$2,'Data Annex'!$K$1:$BS$1,0)),"")</f>
        <v/>
      </c>
      <c r="AGI29" s="258" t="str">
        <f>IFERROR(INDEX('Data Annex'!$K$1:$BS$4779,MATCH(AGI$1&amp;"|"&amp;$B29,'Data Annex'!$K$1:$K$4779,0),MATCH(AGI$2,'Data Annex'!$K$1:$BS$1,0)),"")</f>
        <v/>
      </c>
      <c r="AGJ29" s="258" t="str">
        <f>IFERROR(INDEX('Data Annex'!$K$1:$BS$4779,MATCH(AGJ$1&amp;"|"&amp;$B29,'Data Annex'!$K$1:$K$4779,0),MATCH(AGJ$2,'Data Annex'!$K$1:$BS$1,0)),"")</f>
        <v/>
      </c>
      <c r="AGK29" s="258" t="str">
        <f>IFERROR(INDEX('Data Annex'!$K$1:$BS$4779,MATCH(AGK$1&amp;"|"&amp;$B29,'Data Annex'!$K$1:$K$4779,0),MATCH(AGK$2,'Data Annex'!$K$1:$BS$1,0)),"")</f>
        <v/>
      </c>
      <c r="AGL29" s="258" t="str">
        <f>IFERROR(INDEX('Data Annex'!$K$1:$BS$4779,MATCH(AGL$1&amp;"|"&amp;$B29,'Data Annex'!$K$1:$K$4779,0),MATCH(AGL$2,'Data Annex'!$K$1:$BS$1,0)),"")</f>
        <v/>
      </c>
      <c r="AGM29" s="258" t="str">
        <f>IFERROR(INDEX('Data Annex'!$K$1:$BS$4779,MATCH(AGM$1&amp;"|"&amp;$B29,'Data Annex'!$K$1:$K$4779,0),MATCH(AGM$2,'Data Annex'!$K$1:$BS$1,0)),"")</f>
        <v/>
      </c>
      <c r="AGN29" s="258" t="str">
        <f>IFERROR(INDEX('Data Annex'!$K$1:$BS$4779,MATCH(AGN$1&amp;"|"&amp;$B29,'Data Annex'!$K$1:$K$4779,0),MATCH(AGN$2,'Data Annex'!$K$1:$BS$1,0)),"")</f>
        <v/>
      </c>
      <c r="AGO29" s="258" t="str">
        <f>IFERROR(INDEX('Data Annex'!$K$1:$BS$4779,MATCH(AGO$1&amp;"|"&amp;$B29,'Data Annex'!$K$1:$K$4779,0),MATCH(AGO$2,'Data Annex'!$K$1:$BS$1,0)),"")</f>
        <v/>
      </c>
      <c r="AGP29" s="258" t="str">
        <f>IFERROR(INDEX('Data Annex'!$K$1:$BS$4779,MATCH(AGP$1&amp;"|"&amp;$B29,'Data Annex'!$K$1:$K$4779,0),MATCH(AGP$2,'Data Annex'!$K$1:$BS$1,0)),"")</f>
        <v/>
      </c>
      <c r="AGQ29" s="258" t="str">
        <f>IFERROR(INDEX('Data Annex'!$K$1:$BS$4779,MATCH(AGQ$1&amp;"|"&amp;$B29,'Data Annex'!$K$1:$K$4779,0),MATCH(AGQ$2,'Data Annex'!$K$1:$BS$1,0)),"")</f>
        <v/>
      </c>
      <c r="AGR29" s="258" t="str">
        <f>IFERROR(INDEX('Data Annex'!$K$1:$BS$4779,MATCH(AGR$1&amp;"|"&amp;$B29,'Data Annex'!$K$1:$K$4779,0),MATCH(AGR$2,'Data Annex'!$K$1:$BS$1,0)),"")</f>
        <v/>
      </c>
      <c r="AGS29" s="258" t="str">
        <f>IFERROR(INDEX('Data Annex'!$K$1:$BS$4779,MATCH(AGS$1&amp;"|"&amp;$B29,'Data Annex'!$K$1:$K$4779,0),MATCH(AGS$2,'Data Annex'!$K$1:$BS$1,0)),"")</f>
        <v/>
      </c>
      <c r="AGT29" s="258" t="str">
        <f>IFERROR(INDEX('Data Annex'!$K$1:$BS$4779,MATCH(AGT$1&amp;"|"&amp;$B29,'Data Annex'!$K$1:$K$4779,0),MATCH(AGT$2,'Data Annex'!$K$1:$BS$1,0)),"")</f>
        <v/>
      </c>
      <c r="AGU29" s="258" t="str">
        <f>IFERROR(INDEX('Data Annex'!$K$1:$BS$4779,MATCH(AGU$1&amp;"|"&amp;$B29,'Data Annex'!$K$1:$K$4779,0),MATCH(AGU$2,'Data Annex'!$K$1:$BS$1,0)),"")</f>
        <v/>
      </c>
      <c r="AGV29" s="258" t="str">
        <f>IFERROR(INDEX('Data Annex'!$K$1:$BS$4779,MATCH(AGV$1&amp;"|"&amp;$B29,'Data Annex'!$K$1:$K$4779,0),MATCH(AGV$2,'Data Annex'!$K$1:$BS$1,0)),"")</f>
        <v/>
      </c>
      <c r="AGW29" s="258" t="str">
        <f>IFERROR(INDEX('Data Annex'!$K$1:$BS$4779,MATCH(AGW$1&amp;"|"&amp;$B29,'Data Annex'!$K$1:$K$4779,0),MATCH(AGW$2,'Data Annex'!$K$1:$BS$1,0)),"")</f>
        <v/>
      </c>
      <c r="AGX29" s="258" t="str">
        <f>IFERROR(INDEX('Data Annex'!$K$1:$BS$4779,MATCH(AGX$1&amp;"|"&amp;$B29,'Data Annex'!$K$1:$K$4779,0),MATCH(AGX$2,'Data Annex'!$K$1:$BS$1,0)),"")</f>
        <v/>
      </c>
      <c r="AGY29" s="258" t="str">
        <f>IFERROR(INDEX('Data Annex'!$K$1:$BS$4779,MATCH(AGY$1&amp;"|"&amp;$B29,'Data Annex'!$K$1:$K$4779,0),MATCH(AGY$2,'Data Annex'!$K$1:$BS$1,0)),"")</f>
        <v/>
      </c>
      <c r="AGZ29" s="258" t="str">
        <f>IFERROR(INDEX('Data Annex'!$K$1:$BS$4779,MATCH(AGZ$1&amp;"|"&amp;$B29,'Data Annex'!$K$1:$K$4779,0),MATCH(AGZ$2,'Data Annex'!$K$1:$BS$1,0)),"")</f>
        <v/>
      </c>
      <c r="AHA29" s="258" t="str">
        <f>IFERROR(INDEX('Data Annex'!$K$1:$BS$4779,MATCH(AHA$1&amp;"|"&amp;$B29,'Data Annex'!$K$1:$K$4779,0),MATCH(AHA$2,'Data Annex'!$K$1:$BS$1,0)),"")</f>
        <v/>
      </c>
      <c r="AHB29" s="258" t="str">
        <f>IFERROR(INDEX('Data Annex'!$K$1:$BS$4779,MATCH(AHB$1&amp;"|"&amp;$B29,'Data Annex'!$K$1:$K$4779,0),MATCH(AHB$2,'Data Annex'!$K$1:$BS$1,0)),"")</f>
        <v/>
      </c>
      <c r="AHC29" s="258" t="str">
        <f>IFERROR(INDEX('Data Annex'!$K$1:$BS$4779,MATCH(AHC$1&amp;"|"&amp;$B29,'Data Annex'!$K$1:$K$4779,0),MATCH(AHC$2,'Data Annex'!$K$1:$BS$1,0)),"")</f>
        <v/>
      </c>
      <c r="AHD29" s="258" t="str">
        <f>IFERROR(INDEX('Data Annex'!$K$1:$BS$4779,MATCH(AHD$1&amp;"|"&amp;$B29,'Data Annex'!$K$1:$K$4779,0),MATCH(AHD$2,'Data Annex'!$K$1:$BS$1,0)),"")</f>
        <v/>
      </c>
      <c r="AHE29" s="258" t="str">
        <f>IFERROR(INDEX('Data Annex'!$K$1:$BS$4779,MATCH(AHE$1&amp;"|"&amp;$B29,'Data Annex'!$K$1:$K$4779,0),MATCH(AHE$2,'Data Annex'!$K$1:$BS$1,0)),"")</f>
        <v/>
      </c>
      <c r="AHF29" s="258" t="str">
        <f>IFERROR(INDEX('Data Annex'!$K$1:$BS$4779,MATCH(AHF$1&amp;"|"&amp;$B29,'Data Annex'!$K$1:$K$4779,0),MATCH(AHF$2,'Data Annex'!$K$1:$BS$1,0)),"")</f>
        <v/>
      </c>
      <c r="AHG29" s="258" t="str">
        <f>IFERROR(INDEX('Data Annex'!$K$1:$BS$4779,MATCH(AHG$1&amp;"|"&amp;$B29,'Data Annex'!$K$1:$K$4779,0),MATCH(AHG$2,'Data Annex'!$K$1:$BS$1,0)),"")</f>
        <v/>
      </c>
      <c r="AHH29" s="258" t="str">
        <f>IFERROR(INDEX('Data Annex'!$K$1:$BS$4779,MATCH(AHH$1&amp;"|"&amp;$B29,'Data Annex'!$K$1:$K$4779,0),MATCH(AHH$2,'Data Annex'!$K$1:$BS$1,0)),"")</f>
        <v/>
      </c>
      <c r="AHI29" s="258" t="str">
        <f>IFERROR(INDEX('Data Annex'!$K$1:$BS$4779,MATCH(AHI$1&amp;"|"&amp;$B29,'Data Annex'!$K$1:$K$4779,0),MATCH(AHI$2,'Data Annex'!$K$1:$BS$1,0)),"")</f>
        <v/>
      </c>
      <c r="AHJ29" s="258" t="str">
        <f>IFERROR(INDEX('Data Annex'!$K$1:$BS$4779,MATCH(AHJ$1&amp;"|"&amp;$B29,'Data Annex'!$K$1:$K$4779,0),MATCH(AHJ$2,'Data Annex'!$K$1:$BS$1,0)),"")</f>
        <v/>
      </c>
      <c r="AHK29" s="258" t="str">
        <f>IFERROR(INDEX('Data Annex'!$K$1:$BS$4779,MATCH(AHK$1&amp;"|"&amp;$B29,'Data Annex'!$K$1:$K$4779,0),MATCH(AHK$2,'Data Annex'!$K$1:$BS$1,0)),"")</f>
        <v/>
      </c>
      <c r="AHL29" s="258" t="str">
        <f>IFERROR(INDEX('Data Annex'!$K$1:$BS$4779,MATCH(AHL$1&amp;"|"&amp;$B29,'Data Annex'!$K$1:$K$4779,0),MATCH(AHL$2,'Data Annex'!$K$1:$BS$1,0)),"")</f>
        <v/>
      </c>
      <c r="AHM29" s="258" t="str">
        <f>IFERROR(INDEX('Data Annex'!$K$1:$BS$4779,MATCH(AHM$1&amp;"|"&amp;$B29,'Data Annex'!$K$1:$K$4779,0),MATCH(AHM$2,'Data Annex'!$K$1:$BS$1,0)),"")</f>
        <v/>
      </c>
      <c r="AHN29" s="258" t="str">
        <f>IFERROR(INDEX('Data Annex'!$K$1:$BS$4779,MATCH(AHN$1&amp;"|"&amp;$B29,'Data Annex'!$K$1:$K$4779,0),MATCH(AHN$2,'Data Annex'!$K$1:$BS$1,0)),"")</f>
        <v/>
      </c>
      <c r="AHO29" s="258" t="str">
        <f>IFERROR(INDEX('Data Annex'!$K$1:$BS$4779,MATCH(AHO$1&amp;"|"&amp;$B29,'Data Annex'!$K$1:$K$4779,0),MATCH(AHO$2,'Data Annex'!$K$1:$BS$1,0)),"")</f>
        <v/>
      </c>
      <c r="AHP29" s="258" t="str">
        <f>IFERROR(INDEX('Data Annex'!$K$1:$BS$4779,MATCH(AHP$1&amp;"|"&amp;$B29,'Data Annex'!$K$1:$K$4779,0),MATCH(AHP$2,'Data Annex'!$K$1:$BS$1,0)),"")</f>
        <v/>
      </c>
      <c r="AHQ29" s="258" t="str">
        <f>IFERROR(INDEX('Data Annex'!$K$1:$BS$4779,MATCH(AHQ$1&amp;"|"&amp;$B29,'Data Annex'!$K$1:$K$4779,0),MATCH(AHQ$2,'Data Annex'!$K$1:$BS$1,0)),"")</f>
        <v/>
      </c>
      <c r="AHR29" s="258" t="str">
        <f>IFERROR(INDEX('Data Annex'!$K$1:$BS$4779,MATCH(AHR$1&amp;"|"&amp;$B29,'Data Annex'!$K$1:$K$4779,0),MATCH(AHR$2,'Data Annex'!$K$1:$BS$1,0)),"")</f>
        <v/>
      </c>
      <c r="AHS29" s="258" t="str">
        <f>IFERROR(INDEX('Data Annex'!$K$1:$BS$4779,MATCH(AHS$1&amp;"|"&amp;$B29,'Data Annex'!$K$1:$K$4779,0),MATCH(AHS$2,'Data Annex'!$K$1:$BS$1,0)),"")</f>
        <v/>
      </c>
      <c r="AHT29" s="258" t="str">
        <f>IFERROR(INDEX('Data Annex'!$K$1:$BS$4779,MATCH(AHT$1&amp;"|"&amp;$B29,'Data Annex'!$K$1:$K$4779,0),MATCH(AHT$2,'Data Annex'!$K$1:$BS$1,0)),"")</f>
        <v/>
      </c>
      <c r="AHU29" s="258" t="str">
        <f>IFERROR(INDEX('Data Annex'!$K$1:$BS$4779,MATCH(AHU$1&amp;"|"&amp;$B29,'Data Annex'!$K$1:$K$4779,0),MATCH(AHU$2,'Data Annex'!$K$1:$BS$1,0)),"")</f>
        <v/>
      </c>
      <c r="AHV29" s="258" t="str">
        <f>IFERROR(INDEX('Data Annex'!$K$1:$BS$4779,MATCH(AHV$1&amp;"|"&amp;$B29,'Data Annex'!$K$1:$K$4779,0),MATCH(AHV$2,'Data Annex'!$K$1:$BS$1,0)),"")</f>
        <v/>
      </c>
      <c r="AHW29" s="258" t="str">
        <f>IFERROR(INDEX('Data Annex'!$K$1:$BS$4779,MATCH(AHW$1&amp;"|"&amp;$B29,'Data Annex'!$K$1:$K$4779,0),MATCH(AHW$2,'Data Annex'!$K$1:$BS$1,0)),"")</f>
        <v/>
      </c>
      <c r="AHX29" s="258" t="str">
        <f>IFERROR(INDEX('Data Annex'!$K$1:$BS$4779,MATCH(AHX$1&amp;"|"&amp;$B29,'Data Annex'!$K$1:$K$4779,0),MATCH(AHX$2,'Data Annex'!$K$1:$BS$1,0)),"")</f>
        <v/>
      </c>
      <c r="AHY29" s="258" t="str">
        <f>IFERROR(INDEX('Data Annex'!$K$1:$BS$4779,MATCH(AHY$1&amp;"|"&amp;$B29,'Data Annex'!$K$1:$K$4779,0),MATCH(AHY$2,'Data Annex'!$K$1:$BS$1,0)),"")</f>
        <v/>
      </c>
      <c r="AHZ29" s="258" t="str">
        <f>IFERROR(INDEX('Data Annex'!$K$1:$BS$4779,MATCH(AHZ$1&amp;"|"&amp;$B29,'Data Annex'!$K$1:$K$4779,0),MATCH(AHZ$2,'Data Annex'!$K$1:$BS$1,0)),"")</f>
        <v/>
      </c>
      <c r="AIA29" s="258" t="str">
        <f>IFERROR(INDEX('Data Annex'!$K$1:$BS$4779,MATCH(AIA$1&amp;"|"&amp;$B29,'Data Annex'!$K$1:$K$4779,0),MATCH(AIA$2,'Data Annex'!$K$1:$BS$1,0)),"")</f>
        <v/>
      </c>
      <c r="AIB29" s="258" t="str">
        <f>IFERROR(INDEX('Data Annex'!$K$1:$BS$4779,MATCH(AIB$1&amp;"|"&amp;$B29,'Data Annex'!$K$1:$K$4779,0),MATCH(AIB$2,'Data Annex'!$K$1:$BS$1,0)),"")</f>
        <v/>
      </c>
      <c r="AIC29" s="258" t="str">
        <f>IFERROR(INDEX('Data Annex'!$K$1:$BS$4779,MATCH(AIC$1&amp;"|"&amp;$B29,'Data Annex'!$K$1:$K$4779,0),MATCH(AIC$2,'Data Annex'!$K$1:$BS$1,0)),"")</f>
        <v/>
      </c>
      <c r="AID29" s="258" t="str">
        <f>IFERROR(INDEX('Data Annex'!$K$1:$BS$4779,MATCH(AID$1&amp;"|"&amp;$B29,'Data Annex'!$K$1:$K$4779,0),MATCH(AID$2,'Data Annex'!$K$1:$BS$1,0)),"")</f>
        <v/>
      </c>
      <c r="AIE29" s="258" t="str">
        <f>IFERROR(INDEX('Data Annex'!$K$1:$BS$4779,MATCH(AIE$1&amp;"|"&amp;$B29,'Data Annex'!$K$1:$K$4779,0),MATCH(AIE$2,'Data Annex'!$K$1:$BS$1,0)),"")</f>
        <v/>
      </c>
      <c r="AIF29" s="258" t="str">
        <f>IFERROR(INDEX('Data Annex'!$K$1:$BS$4779,MATCH(AIF$1&amp;"|"&amp;$B29,'Data Annex'!$K$1:$K$4779,0),MATCH(AIF$2,'Data Annex'!$K$1:$BS$1,0)),"")</f>
        <v/>
      </c>
      <c r="AIG29" s="258" t="str">
        <f>IFERROR(INDEX('Data Annex'!$K$1:$BS$4779,MATCH(AIG$1&amp;"|"&amp;$B29,'Data Annex'!$K$1:$K$4779,0),MATCH(AIG$2,'Data Annex'!$K$1:$BS$1,0)),"")</f>
        <v/>
      </c>
      <c r="AIH29" s="258" t="str">
        <f>IFERROR(INDEX('Data Annex'!$K$1:$BS$4779,MATCH(AIH$1&amp;"|"&amp;$B29,'Data Annex'!$K$1:$K$4779,0),MATCH(AIH$2,'Data Annex'!$K$1:$BS$1,0)),"")</f>
        <v/>
      </c>
      <c r="AII29" s="258" t="str">
        <f>IFERROR(INDEX('Data Annex'!$K$1:$BS$4779,MATCH(AII$1&amp;"|"&amp;$B29,'Data Annex'!$K$1:$K$4779,0),MATCH(AII$2,'Data Annex'!$K$1:$BS$1,0)),"")</f>
        <v/>
      </c>
      <c r="AIJ29" s="258" t="str">
        <f>IFERROR(INDEX('Data Annex'!$K$1:$BS$4779,MATCH(AIJ$1&amp;"|"&amp;$B29,'Data Annex'!$K$1:$K$4779,0),MATCH(AIJ$2,'Data Annex'!$K$1:$BS$1,0)),"")</f>
        <v/>
      </c>
      <c r="AIK29" s="258" t="str">
        <f>IFERROR(INDEX('Data Annex'!$K$1:$BS$4779,MATCH(AIK$1&amp;"|"&amp;$B29,'Data Annex'!$K$1:$K$4779,0),MATCH(AIK$2,'Data Annex'!$K$1:$BS$1,0)),"")</f>
        <v/>
      </c>
      <c r="AIL29" s="258" t="str">
        <f>IFERROR(INDEX('Data Annex'!$K$1:$BS$4779,MATCH(AIL$1&amp;"|"&amp;$B29,'Data Annex'!$K$1:$K$4779,0),MATCH(AIL$2,'Data Annex'!$K$1:$BS$1,0)),"")</f>
        <v/>
      </c>
      <c r="AIM29" s="258" t="str">
        <f>IFERROR(INDEX('Data Annex'!$K$1:$BS$4779,MATCH(AIM$1&amp;"|"&amp;$B29,'Data Annex'!$K$1:$K$4779,0),MATCH(AIM$2,'Data Annex'!$K$1:$BS$1,0)),"")</f>
        <v/>
      </c>
      <c r="AIN29" s="258" t="str">
        <f>IFERROR(INDEX('Data Annex'!$K$1:$BS$4779,MATCH(AIN$1&amp;"|"&amp;$B29,'Data Annex'!$K$1:$K$4779,0),MATCH(AIN$2,'Data Annex'!$K$1:$BS$1,0)),"")</f>
        <v/>
      </c>
      <c r="AIO29" s="258" t="str">
        <f>IFERROR(INDEX('Data Annex'!$K$1:$BS$4779,MATCH(AIO$1&amp;"|"&amp;$B29,'Data Annex'!$K$1:$K$4779,0),MATCH(AIO$2,'Data Annex'!$K$1:$BS$1,0)),"")</f>
        <v/>
      </c>
      <c r="AIP29" s="258" t="str">
        <f>IFERROR(INDEX('Data Annex'!$K$1:$BS$4779,MATCH(AIP$1&amp;"|"&amp;$B29,'Data Annex'!$K$1:$K$4779,0),MATCH(AIP$2,'Data Annex'!$K$1:$BS$1,0)),"")</f>
        <v/>
      </c>
      <c r="AIQ29" s="258" t="str">
        <f>IFERROR(INDEX('Data Annex'!$K$1:$BS$4779,MATCH(AIQ$1&amp;"|"&amp;$B29,'Data Annex'!$K$1:$K$4779,0),MATCH(AIQ$2,'Data Annex'!$K$1:$BS$1,0)),"")</f>
        <v/>
      </c>
      <c r="AIR29" s="258" t="str">
        <f>IFERROR(INDEX('Data Annex'!$K$1:$BS$4779,MATCH(AIR$1&amp;"|"&amp;$B29,'Data Annex'!$K$1:$K$4779,0),MATCH(AIR$2,'Data Annex'!$K$1:$BS$1,0)),"")</f>
        <v/>
      </c>
      <c r="AIS29" s="258" t="str">
        <f>IFERROR(INDEX('Data Annex'!$K$1:$BS$4779,MATCH(AIS$1&amp;"|"&amp;$B29,'Data Annex'!$K$1:$K$4779,0),MATCH(AIS$2,'Data Annex'!$K$1:$BS$1,0)),"")</f>
        <v/>
      </c>
      <c r="AIT29" s="258" t="str">
        <f>IFERROR(INDEX('Data Annex'!$K$1:$BS$4779,MATCH(AIT$1&amp;"|"&amp;$B29,'Data Annex'!$K$1:$K$4779,0),MATCH(AIT$2,'Data Annex'!$K$1:$BS$1,0)),"")</f>
        <v/>
      </c>
      <c r="AIU29" s="258" t="str">
        <f>IFERROR(INDEX('Data Annex'!$K$1:$BS$4779,MATCH(AIU$1&amp;"|"&amp;$B29,'Data Annex'!$K$1:$K$4779,0),MATCH(AIU$2,'Data Annex'!$K$1:$BS$1,0)),"")</f>
        <v/>
      </c>
      <c r="AIV29" s="258" t="str">
        <f>IFERROR(INDEX('Data Annex'!$K$1:$BS$4779,MATCH(AIV$1&amp;"|"&amp;$B29,'Data Annex'!$K$1:$K$4779,0),MATCH(AIV$2,'Data Annex'!$K$1:$BS$1,0)),"")</f>
        <v/>
      </c>
      <c r="AIW29" s="258" t="str">
        <f>IFERROR(INDEX('Data Annex'!$K$1:$BS$4779,MATCH(AIW$1&amp;"|"&amp;$B29,'Data Annex'!$K$1:$K$4779,0),MATCH(AIW$2,'Data Annex'!$K$1:$BS$1,0)),"")</f>
        <v/>
      </c>
      <c r="AIX29" s="258" t="str">
        <f>IFERROR(INDEX('Data Annex'!$K$1:$BS$4779,MATCH(AIX$1&amp;"|"&amp;$B29,'Data Annex'!$K$1:$K$4779,0),MATCH(AIX$2,'Data Annex'!$K$1:$BS$1,0)),"")</f>
        <v/>
      </c>
      <c r="AIY29" s="258" t="str">
        <f>IFERROR(INDEX('Data Annex'!$K$1:$BS$4779,MATCH(AIY$1&amp;"|"&amp;$B29,'Data Annex'!$K$1:$K$4779,0),MATCH(AIY$2,'Data Annex'!$K$1:$BS$1,0)),"")</f>
        <v/>
      </c>
      <c r="AIZ29" s="258" t="str">
        <f>IFERROR(INDEX('Data Annex'!$K$1:$BS$4779,MATCH(AIZ$1&amp;"|"&amp;$B29,'Data Annex'!$K$1:$K$4779,0),MATCH(AIZ$2,'Data Annex'!$K$1:$BS$1,0)),"")</f>
        <v/>
      </c>
      <c r="AJA29" s="258" t="str">
        <f>IFERROR(INDEX('Data Annex'!$K$1:$BS$4779,MATCH(AJA$1&amp;"|"&amp;$B29,'Data Annex'!$K$1:$K$4779,0),MATCH(AJA$2,'Data Annex'!$K$1:$BS$1,0)),"")</f>
        <v/>
      </c>
      <c r="AJB29" s="258" t="str">
        <f>IFERROR(INDEX('Data Annex'!$K$1:$BS$4779,MATCH(AJB$1&amp;"|"&amp;$B29,'Data Annex'!$K$1:$K$4779,0),MATCH(AJB$2,'Data Annex'!$K$1:$BS$1,0)),"")</f>
        <v/>
      </c>
      <c r="AJC29" s="258" t="str">
        <f>IFERROR(INDEX('Data Annex'!$K$1:$BS$4779,MATCH(AJC$1&amp;"|"&amp;$B29,'Data Annex'!$K$1:$K$4779,0),MATCH(AJC$2,'Data Annex'!$K$1:$BS$1,0)),"")</f>
        <v/>
      </c>
      <c r="AJD29" s="258" t="str">
        <f>IFERROR(INDEX('Data Annex'!$K$1:$BS$4779,MATCH(AJD$1&amp;"|"&amp;$B29,'Data Annex'!$K$1:$K$4779,0),MATCH(AJD$2,'Data Annex'!$K$1:$BS$1,0)),"")</f>
        <v/>
      </c>
      <c r="AJE29" s="258" t="str">
        <f>IFERROR(INDEX('Data Annex'!$K$1:$BS$4779,MATCH(AJE$1&amp;"|"&amp;$B29,'Data Annex'!$K$1:$K$4779,0),MATCH(AJE$2,'Data Annex'!$K$1:$BS$1,0)),"")</f>
        <v/>
      </c>
      <c r="AJF29" s="258" t="str">
        <f>IFERROR(INDEX('Data Annex'!$K$1:$BS$4779,MATCH(AJF$1&amp;"|"&amp;$B29,'Data Annex'!$K$1:$K$4779,0),MATCH(AJF$2,'Data Annex'!$K$1:$BS$1,0)),"")</f>
        <v/>
      </c>
      <c r="AJG29" s="258" t="str">
        <f>IFERROR(INDEX('Data Annex'!$K$1:$BS$4779,MATCH(AJG$1&amp;"|"&amp;$B29,'Data Annex'!$K$1:$K$4779,0),MATCH(AJG$2,'Data Annex'!$K$1:$BS$1,0)),"")</f>
        <v/>
      </c>
      <c r="AJH29" s="258" t="str">
        <f>IFERROR(INDEX('Data Annex'!$K$1:$BS$4779,MATCH(AJH$1&amp;"|"&amp;$B29,'Data Annex'!$K$1:$K$4779,0),MATCH(AJH$2,'Data Annex'!$K$1:$BS$1,0)),"")</f>
        <v/>
      </c>
      <c r="AJI29" s="258" t="str">
        <f>IFERROR(INDEX('Data Annex'!$K$1:$BS$4779,MATCH(AJI$1&amp;"|"&amp;$B29,'Data Annex'!$K$1:$K$4779,0),MATCH(AJI$2,'Data Annex'!$K$1:$BS$1,0)),"")</f>
        <v/>
      </c>
      <c r="AJJ29" s="258" t="str">
        <f>IFERROR(INDEX('Data Annex'!$K$1:$BS$4779,MATCH(AJJ$1&amp;"|"&amp;$B29,'Data Annex'!$K$1:$K$4779,0),MATCH(AJJ$2,'Data Annex'!$K$1:$BS$1,0)),"")</f>
        <v/>
      </c>
      <c r="AJK29" s="258" t="str">
        <f>IFERROR(INDEX('Data Annex'!$K$1:$BS$4779,MATCH(AJK$1&amp;"|"&amp;$B29,'Data Annex'!$K$1:$K$4779,0),MATCH(AJK$2,'Data Annex'!$K$1:$BS$1,0)),"")</f>
        <v/>
      </c>
      <c r="AJL29" s="258" t="str">
        <f>IFERROR(INDEX('Data Annex'!$K$1:$BS$4779,MATCH(AJL$1&amp;"|"&amp;$B29,'Data Annex'!$K$1:$K$4779,0),MATCH(AJL$2,'Data Annex'!$K$1:$BS$1,0)),"")</f>
        <v/>
      </c>
      <c r="AJM29" s="258" t="str">
        <f>IFERROR(INDEX('Data Annex'!$K$1:$BS$4779,MATCH(AJM$1&amp;"|"&amp;$B29,'Data Annex'!$K$1:$K$4779,0),MATCH(AJM$2,'Data Annex'!$K$1:$BS$1,0)),"")</f>
        <v/>
      </c>
      <c r="AJN29" s="258" t="str">
        <f>IFERROR(INDEX('Data Annex'!$K$1:$BS$4779,MATCH(AJN$1&amp;"|"&amp;$B29,'Data Annex'!$K$1:$K$4779,0),MATCH(AJN$2,'Data Annex'!$K$1:$BS$1,0)),"")</f>
        <v/>
      </c>
      <c r="AJO29" s="258" t="str">
        <f>IFERROR(INDEX('Data Annex'!$K$1:$BS$4779,MATCH(AJO$1&amp;"|"&amp;$B29,'Data Annex'!$K$1:$K$4779,0),MATCH(AJO$2,'Data Annex'!$K$1:$BS$1,0)),"")</f>
        <v/>
      </c>
      <c r="AJP29" s="258" t="str">
        <f>IFERROR(INDEX('Data Annex'!$K$1:$BS$4779,MATCH(AJP$1&amp;"|"&amp;$B29,'Data Annex'!$K$1:$K$4779,0),MATCH(AJP$2,'Data Annex'!$K$1:$BS$1,0)),"")</f>
        <v/>
      </c>
      <c r="AJQ29" s="258" t="str">
        <f>IFERROR(INDEX('Data Annex'!$K$1:$BS$4779,MATCH(AJQ$1&amp;"|"&amp;$B29,'Data Annex'!$K$1:$K$4779,0),MATCH(AJQ$2,'Data Annex'!$K$1:$BS$1,0)),"")</f>
        <v/>
      </c>
      <c r="AJR29" s="258" t="str">
        <f>IFERROR(INDEX('Data Annex'!$K$1:$BS$4779,MATCH(AJR$1&amp;"|"&amp;$B29,'Data Annex'!$K$1:$K$4779,0),MATCH(AJR$2,'Data Annex'!$K$1:$BS$1,0)),"")</f>
        <v/>
      </c>
      <c r="AJS29" s="258" t="str">
        <f>IFERROR(INDEX('Data Annex'!$K$1:$BS$4779,MATCH(AJS$1&amp;"|"&amp;$B29,'Data Annex'!$K$1:$K$4779,0),MATCH(AJS$2,'Data Annex'!$K$1:$BS$1,0)),"")</f>
        <v/>
      </c>
      <c r="AJT29" s="258" t="str">
        <f>IFERROR(INDEX('Data Annex'!$K$1:$BS$4779,MATCH(AJT$1&amp;"|"&amp;$B29,'Data Annex'!$K$1:$K$4779,0),MATCH(AJT$2,'Data Annex'!$K$1:$BS$1,0)),"")</f>
        <v/>
      </c>
      <c r="AJU29" s="258" t="str">
        <f>IFERROR(INDEX('Data Annex'!$K$1:$BS$4779,MATCH(AJU$1&amp;"|"&amp;$B29,'Data Annex'!$K$1:$K$4779,0),MATCH(AJU$2,'Data Annex'!$K$1:$BS$1,0)),"")</f>
        <v/>
      </c>
      <c r="AJV29" s="258" t="str">
        <f>IFERROR(INDEX('Data Annex'!$K$1:$BS$4779,MATCH(AJV$1&amp;"|"&amp;$B29,'Data Annex'!$K$1:$K$4779,0),MATCH(AJV$2,'Data Annex'!$K$1:$BS$1,0)),"")</f>
        <v/>
      </c>
      <c r="AJW29" s="258" t="str">
        <f>IFERROR(INDEX('Data Annex'!$K$1:$BS$4779,MATCH(AJW$1&amp;"|"&amp;$B29,'Data Annex'!$K$1:$K$4779,0),MATCH(AJW$2,'Data Annex'!$K$1:$BS$1,0)),"")</f>
        <v/>
      </c>
      <c r="AJX29" s="258" t="str">
        <f>IFERROR(INDEX('Data Annex'!$K$1:$BS$4779,MATCH(AJX$1&amp;"|"&amp;$B29,'Data Annex'!$K$1:$K$4779,0),MATCH(AJX$2,'Data Annex'!$K$1:$BS$1,0)),"")</f>
        <v/>
      </c>
      <c r="AJY29" s="258" t="str">
        <f>IFERROR(INDEX('Data Annex'!$K$1:$BS$4779,MATCH(AJY$1&amp;"|"&amp;$B29,'Data Annex'!$K$1:$K$4779,0),MATCH(AJY$2,'Data Annex'!$K$1:$BS$1,0)),"")</f>
        <v/>
      </c>
      <c r="AJZ29" s="258" t="str">
        <f>IFERROR(INDEX('Data Annex'!$K$1:$BS$4779,MATCH(AJZ$1&amp;"|"&amp;$B29,'Data Annex'!$K$1:$K$4779,0),MATCH(AJZ$2,'Data Annex'!$K$1:$BS$1,0)),"")</f>
        <v/>
      </c>
      <c r="AKA29" s="258" t="str">
        <f>IFERROR(INDEX('Data Annex'!$K$1:$BS$4779,MATCH(AKA$1&amp;"|"&amp;$B29,'Data Annex'!$K$1:$K$4779,0),MATCH(AKA$2,'Data Annex'!$K$1:$BS$1,0)),"")</f>
        <v/>
      </c>
      <c r="AKB29" s="258" t="str">
        <f>IFERROR(INDEX('Data Annex'!$K$1:$BS$4779,MATCH(AKB$1&amp;"|"&amp;$B29,'Data Annex'!$K$1:$K$4779,0),MATCH(AKB$2,'Data Annex'!$K$1:$BS$1,0)),"")</f>
        <v/>
      </c>
      <c r="AKC29" s="258" t="str">
        <f>IFERROR(INDEX('Data Annex'!$K$1:$BS$4779,MATCH(AKC$1&amp;"|"&amp;$B29,'Data Annex'!$K$1:$K$4779,0),MATCH(AKC$2,'Data Annex'!$K$1:$BS$1,0)),"")</f>
        <v/>
      </c>
      <c r="AKD29" s="258" t="str">
        <f>IFERROR(INDEX('Data Annex'!$K$1:$BS$4779,MATCH(AKD$1&amp;"|"&amp;$B29,'Data Annex'!$K$1:$K$4779,0),MATCH(AKD$2,'Data Annex'!$K$1:$BS$1,0)),"")</f>
        <v/>
      </c>
      <c r="AKE29" s="258" t="str">
        <f>IFERROR(INDEX('Data Annex'!$K$1:$BS$4779,MATCH(AKE$1&amp;"|"&amp;$B29,'Data Annex'!$K$1:$K$4779,0),MATCH(AKE$2,'Data Annex'!$K$1:$BS$1,0)),"")</f>
        <v/>
      </c>
      <c r="AKF29" s="258" t="str">
        <f>IFERROR(INDEX('Data Annex'!$K$1:$BS$4779,MATCH(AKF$1&amp;"|"&amp;$B29,'Data Annex'!$K$1:$K$4779,0),MATCH(AKF$2,'Data Annex'!$K$1:$BS$1,0)),"")</f>
        <v/>
      </c>
      <c r="AKG29" s="258" t="str">
        <f>IFERROR(INDEX('Data Annex'!$K$1:$BS$4779,MATCH(AKG$1&amp;"|"&amp;$B29,'Data Annex'!$K$1:$K$4779,0),MATCH(AKG$2,'Data Annex'!$K$1:$BS$1,0)),"")</f>
        <v/>
      </c>
      <c r="AKH29" s="258" t="str">
        <f>IFERROR(INDEX('Data Annex'!$K$1:$BS$4779,MATCH(AKH$1&amp;"|"&amp;$B29,'Data Annex'!$K$1:$K$4779,0),MATCH(AKH$2,'Data Annex'!$K$1:$BS$1,0)),"")</f>
        <v/>
      </c>
      <c r="AKI29" s="258" t="str">
        <f>IFERROR(INDEX('Data Annex'!$K$1:$BS$4779,MATCH(AKI$1&amp;"|"&amp;$B29,'Data Annex'!$K$1:$K$4779,0),MATCH(AKI$2,'Data Annex'!$K$1:$BS$1,0)),"")</f>
        <v/>
      </c>
      <c r="AKJ29" s="258" t="str">
        <f>IFERROR(INDEX('Data Annex'!$K$1:$BS$4779,MATCH(AKJ$1&amp;"|"&amp;$B29,'Data Annex'!$K$1:$K$4779,0),MATCH(AKJ$2,'Data Annex'!$K$1:$BS$1,0)),"")</f>
        <v/>
      </c>
      <c r="AKK29" s="258" t="str">
        <f>IFERROR(INDEX('Data Annex'!$K$1:$BS$4779,MATCH(AKK$1&amp;"|"&amp;$B29,'Data Annex'!$K$1:$K$4779,0),MATCH(AKK$2,'Data Annex'!$K$1:$BS$1,0)),"")</f>
        <v/>
      </c>
      <c r="AKL29" s="258" t="str">
        <f>IFERROR(INDEX('Data Annex'!$K$1:$BS$4779,MATCH(AKL$1&amp;"|"&amp;$B29,'Data Annex'!$K$1:$K$4779,0),MATCH(AKL$2,'Data Annex'!$K$1:$BS$1,0)),"")</f>
        <v/>
      </c>
      <c r="AKM29" s="258" t="str">
        <f>IFERROR(INDEX('Data Annex'!$K$1:$BS$4779,MATCH(AKM$1&amp;"|"&amp;$B29,'Data Annex'!$K$1:$K$4779,0),MATCH(AKM$2,'Data Annex'!$K$1:$BS$1,0)),"")</f>
        <v/>
      </c>
      <c r="AKN29" s="258" t="str">
        <f>IFERROR(INDEX('Data Annex'!$K$1:$BS$4779,MATCH(AKN$1&amp;"|"&amp;$B29,'Data Annex'!$K$1:$K$4779,0),MATCH(AKN$2,'Data Annex'!$K$1:$BS$1,0)),"")</f>
        <v/>
      </c>
      <c r="AKO29" s="258" t="str">
        <f>IFERROR(INDEX('Data Annex'!$K$1:$BS$4779,MATCH(AKO$1&amp;"|"&amp;$B29,'Data Annex'!$K$1:$K$4779,0),MATCH(AKO$2,'Data Annex'!$K$1:$BS$1,0)),"")</f>
        <v/>
      </c>
      <c r="AKP29" s="258" t="str">
        <f>IFERROR(INDEX('Data Annex'!$K$1:$BS$4779,MATCH(AKP$1&amp;"|"&amp;$B29,'Data Annex'!$K$1:$K$4779,0),MATCH(AKP$2,'Data Annex'!$K$1:$BS$1,0)),"")</f>
        <v/>
      </c>
      <c r="AKQ29" s="258" t="str">
        <f>IFERROR(INDEX('Data Annex'!$K$1:$BS$4779,MATCH(AKQ$1&amp;"|"&amp;$B29,'Data Annex'!$K$1:$K$4779,0),MATCH(AKQ$2,'Data Annex'!$K$1:$BS$1,0)),"")</f>
        <v/>
      </c>
      <c r="AKR29" s="258" t="str">
        <f>IFERROR(INDEX('Data Annex'!$K$1:$BS$4779,MATCH(AKR$1&amp;"|"&amp;$B29,'Data Annex'!$K$1:$K$4779,0),MATCH(AKR$2,'Data Annex'!$K$1:$BS$1,0)),"")</f>
        <v/>
      </c>
      <c r="AKS29" s="258" t="str">
        <f>IFERROR(INDEX('Data Annex'!$K$1:$BS$4779,MATCH(AKS$1&amp;"|"&amp;$B29,'Data Annex'!$K$1:$K$4779,0),MATCH(AKS$2,'Data Annex'!$K$1:$BS$1,0)),"")</f>
        <v/>
      </c>
      <c r="AKT29" s="258" t="str">
        <f>IFERROR(INDEX('Data Annex'!$K$1:$BS$4779,MATCH(AKT$1&amp;"|"&amp;$B29,'Data Annex'!$K$1:$K$4779,0),MATCH(AKT$2,'Data Annex'!$K$1:$BS$1,0)),"")</f>
        <v/>
      </c>
      <c r="AKU29" s="258" t="str">
        <f>IFERROR(INDEX('Data Annex'!$K$1:$BS$4779,MATCH(AKU$1&amp;"|"&amp;$B29,'Data Annex'!$K$1:$K$4779,0),MATCH(AKU$2,'Data Annex'!$K$1:$BS$1,0)),"")</f>
        <v/>
      </c>
      <c r="AKV29" s="258" t="str">
        <f>IFERROR(INDEX('Data Annex'!$K$1:$BS$4779,MATCH(AKV$1&amp;"|"&amp;$B29,'Data Annex'!$K$1:$K$4779,0),MATCH(AKV$2,'Data Annex'!$K$1:$BS$1,0)),"")</f>
        <v/>
      </c>
      <c r="AKW29" s="258" t="str">
        <f>IFERROR(INDEX('Data Annex'!$K$1:$BS$4779,MATCH(AKW$1&amp;"|"&amp;$B29,'Data Annex'!$K$1:$K$4779,0),MATCH(AKW$2,'Data Annex'!$K$1:$BS$1,0)),"")</f>
        <v/>
      </c>
      <c r="AKX29" s="258" t="str">
        <f>IFERROR(INDEX('Data Annex'!$K$1:$BS$4779,MATCH(AKX$1&amp;"|"&amp;$B29,'Data Annex'!$K$1:$K$4779,0),MATCH(AKX$2,'Data Annex'!$K$1:$BS$1,0)),"")</f>
        <v/>
      </c>
      <c r="AKY29" s="258" t="str">
        <f>IFERROR(INDEX('Data Annex'!$K$1:$BS$4779,MATCH(AKY$1&amp;"|"&amp;$B29,'Data Annex'!$K$1:$K$4779,0),MATCH(AKY$2,'Data Annex'!$K$1:$BS$1,0)),"")</f>
        <v/>
      </c>
      <c r="AKZ29" s="258" t="str">
        <f>IFERROR(INDEX('Data Annex'!$K$1:$BS$4779,MATCH(AKZ$1&amp;"|"&amp;$B29,'Data Annex'!$K$1:$K$4779,0),MATCH(AKZ$2,'Data Annex'!$K$1:$BS$1,0)),"")</f>
        <v/>
      </c>
      <c r="ALA29" s="258" t="str">
        <f>IFERROR(INDEX('Data Annex'!$K$1:$BS$4779,MATCH(ALA$1&amp;"|"&amp;$B29,'Data Annex'!$K$1:$K$4779,0),MATCH(ALA$2,'Data Annex'!$K$1:$BS$1,0)),"")</f>
        <v/>
      </c>
      <c r="ALB29" s="258" t="str">
        <f>IFERROR(INDEX('Data Annex'!$K$1:$BS$4779,MATCH(ALB$1&amp;"|"&amp;$B29,'Data Annex'!$K$1:$K$4779,0),MATCH(ALB$2,'Data Annex'!$K$1:$BS$1,0)),"")</f>
        <v/>
      </c>
      <c r="ALC29" s="258" t="str">
        <f>IFERROR(INDEX('Data Annex'!$K$1:$BS$4779,MATCH(ALC$1&amp;"|"&amp;$B29,'Data Annex'!$K$1:$K$4779,0),MATCH(ALC$2,'Data Annex'!$K$1:$BS$1,0)),"")</f>
        <v/>
      </c>
      <c r="ALD29" s="258" t="str">
        <f>IFERROR(INDEX('Data Annex'!$K$1:$BS$4779,MATCH(ALD$1&amp;"|"&amp;$B29,'Data Annex'!$K$1:$K$4779,0),MATCH(ALD$2,'Data Annex'!$K$1:$BS$1,0)),"")</f>
        <v/>
      </c>
      <c r="ALE29" s="258" t="str">
        <f>IFERROR(INDEX('Data Annex'!$K$1:$BS$4779,MATCH(ALE$1&amp;"|"&amp;$B29,'Data Annex'!$K$1:$K$4779,0),MATCH(ALE$2,'Data Annex'!$K$1:$BS$1,0)),"")</f>
        <v/>
      </c>
      <c r="ALF29" s="258" t="str">
        <f>IFERROR(INDEX('Data Annex'!$K$1:$BS$4779,MATCH(ALF$1&amp;"|"&amp;$B29,'Data Annex'!$K$1:$K$4779,0),MATCH(ALF$2,'Data Annex'!$K$1:$BS$1,0)),"")</f>
        <v/>
      </c>
      <c r="ALG29" s="258" t="str">
        <f>IFERROR(INDEX('Data Annex'!$K$1:$BS$4779,MATCH(ALG$1&amp;"|"&amp;$B29,'Data Annex'!$K$1:$K$4779,0),MATCH(ALG$2,'Data Annex'!$K$1:$BS$1,0)),"")</f>
        <v/>
      </c>
      <c r="ALH29" s="258" t="str">
        <f>IFERROR(INDEX('Data Annex'!$K$1:$BS$4779,MATCH(ALH$1&amp;"|"&amp;$B29,'Data Annex'!$K$1:$K$4779,0),MATCH(ALH$2,'Data Annex'!$K$1:$BS$1,0)),"")</f>
        <v/>
      </c>
      <c r="ALI29" s="258" t="str">
        <f>IFERROR(INDEX('Data Annex'!$K$1:$BS$4779,MATCH(ALI$1&amp;"|"&amp;$B29,'Data Annex'!$K$1:$K$4779,0),MATCH(ALI$2,'Data Annex'!$K$1:$BS$1,0)),"")</f>
        <v/>
      </c>
      <c r="ALJ29" s="258" t="str">
        <f>IFERROR(INDEX('Data Annex'!$K$1:$BS$4779,MATCH(ALJ$1&amp;"|"&amp;$B29,'Data Annex'!$K$1:$K$4779,0),MATCH(ALJ$2,'Data Annex'!$K$1:$BS$1,0)),"")</f>
        <v/>
      </c>
      <c r="ALK29" s="258" t="str">
        <f>IFERROR(INDEX('Data Annex'!$K$1:$BS$4779,MATCH(ALK$1&amp;"|"&amp;$B29,'Data Annex'!$K$1:$K$4779,0),MATCH(ALK$2,'Data Annex'!$K$1:$BS$1,0)),"")</f>
        <v/>
      </c>
      <c r="ALL29" s="258" t="str">
        <f>IFERROR(INDEX('Data Annex'!$K$1:$BS$4779,MATCH(ALL$1&amp;"|"&amp;$B29,'Data Annex'!$K$1:$K$4779,0),MATCH(ALL$2,'Data Annex'!$K$1:$BS$1,0)),"")</f>
        <v/>
      </c>
      <c r="ALM29" s="258" t="str">
        <f>IFERROR(INDEX('Data Annex'!$K$1:$BS$4779,MATCH(ALM$1&amp;"|"&amp;$B29,'Data Annex'!$K$1:$K$4779,0),MATCH(ALM$2,'Data Annex'!$K$1:$BS$1,0)),"")</f>
        <v/>
      </c>
      <c r="ALN29" s="258" t="str">
        <f>IFERROR(INDEX('Data Annex'!$K$1:$BS$4779,MATCH(ALN$1&amp;"|"&amp;$B29,'Data Annex'!$K$1:$K$4779,0),MATCH(ALN$2,'Data Annex'!$K$1:$BS$1,0)),"")</f>
        <v/>
      </c>
      <c r="ALO29" s="258" t="str">
        <f>IFERROR(INDEX('Data Annex'!$K$1:$BS$4779,MATCH(ALO$1&amp;"|"&amp;$B29,'Data Annex'!$K$1:$K$4779,0),MATCH(ALO$2,'Data Annex'!$K$1:$BS$1,0)),"")</f>
        <v/>
      </c>
      <c r="ALP29" s="258" t="str">
        <f>IFERROR(INDEX('Data Annex'!$K$1:$BS$4779,MATCH(ALP$1&amp;"|"&amp;$B29,'Data Annex'!$K$1:$K$4779,0),MATCH(ALP$2,'Data Annex'!$K$1:$BS$1,0)),"")</f>
        <v/>
      </c>
      <c r="ALQ29" s="258" t="str">
        <f>IFERROR(INDEX('Data Annex'!$K$1:$BS$4779,MATCH(ALQ$1&amp;"|"&amp;$B29,'Data Annex'!$K$1:$K$4779,0),MATCH(ALQ$2,'Data Annex'!$K$1:$BS$1,0)),"")</f>
        <v/>
      </c>
      <c r="ALR29" s="258" t="str">
        <f>IFERROR(INDEX('Data Annex'!$K$1:$BS$4779,MATCH(ALR$1&amp;"|"&amp;$B29,'Data Annex'!$K$1:$K$4779,0),MATCH(ALR$2,'Data Annex'!$K$1:$BS$1,0)),"")</f>
        <v/>
      </c>
      <c r="ALS29" s="258" t="str">
        <f>IFERROR(INDEX('Data Annex'!$K$1:$BS$4779,MATCH(ALS$1&amp;"|"&amp;$B29,'Data Annex'!$K$1:$K$4779,0),MATCH(ALS$2,'Data Annex'!$K$1:$BS$1,0)),"")</f>
        <v/>
      </c>
      <c r="ALT29" s="258" t="str">
        <f>IFERROR(INDEX('Data Annex'!$K$1:$BS$4779,MATCH(ALT$1&amp;"|"&amp;$B29,'Data Annex'!$K$1:$K$4779,0),MATCH(ALT$2,'Data Annex'!$K$1:$BS$1,0)),"")</f>
        <v/>
      </c>
      <c r="ALU29" s="258" t="str">
        <f>IFERROR(INDEX('Data Annex'!$K$1:$BS$4779,MATCH(ALU$1&amp;"|"&amp;$B29,'Data Annex'!$K$1:$K$4779,0),MATCH(ALU$2,'Data Annex'!$K$1:$BS$1,0)),"")</f>
        <v/>
      </c>
      <c r="ALV29" s="258" t="str">
        <f>IFERROR(INDEX('Data Annex'!$K$1:$BS$4779,MATCH(ALV$1&amp;"|"&amp;$B29,'Data Annex'!$K$1:$K$4779,0),MATCH(ALV$2,'Data Annex'!$K$1:$BS$1,0)),"")</f>
        <v/>
      </c>
      <c r="ALW29" s="258" t="str">
        <f>IFERROR(INDEX('Data Annex'!$K$1:$BS$4779,MATCH(ALW$1&amp;"|"&amp;$B29,'Data Annex'!$K$1:$K$4779,0),MATCH(ALW$2,'Data Annex'!$K$1:$BS$1,0)),"")</f>
        <v/>
      </c>
      <c r="ALX29" s="258" t="str">
        <f>IFERROR(INDEX('Data Annex'!$K$1:$BS$4779,MATCH(ALX$1&amp;"|"&amp;$B29,'Data Annex'!$K$1:$K$4779,0),MATCH(ALX$2,'Data Annex'!$K$1:$BS$1,0)),"")</f>
        <v/>
      </c>
      <c r="ALY29" s="258" t="str">
        <f>IFERROR(INDEX('Data Annex'!$K$1:$BS$4779,MATCH(ALY$1&amp;"|"&amp;$B29,'Data Annex'!$K$1:$K$4779,0),MATCH(ALY$2,'Data Annex'!$K$1:$BS$1,0)),"")</f>
        <v/>
      </c>
      <c r="ALZ29" s="258" t="str">
        <f>IFERROR(INDEX('Data Annex'!$K$1:$BS$4779,MATCH(ALZ$1&amp;"|"&amp;$B29,'Data Annex'!$K$1:$K$4779,0),MATCH(ALZ$2,'Data Annex'!$K$1:$BS$1,0)),"")</f>
        <v/>
      </c>
      <c r="AMA29" s="258" t="str">
        <f>IFERROR(INDEX('Data Annex'!$K$1:$BS$4779,MATCH(AMA$1&amp;"|"&amp;$B29,'Data Annex'!$K$1:$K$4779,0),MATCH(AMA$2,'Data Annex'!$K$1:$BS$1,0)),"")</f>
        <v/>
      </c>
      <c r="AMB29" s="258" t="str">
        <f>IFERROR(INDEX('Data Annex'!$K$1:$BS$4779,MATCH(AMB$1&amp;"|"&amp;$B29,'Data Annex'!$K$1:$K$4779,0),MATCH(AMB$2,'Data Annex'!$K$1:$BS$1,0)),"")</f>
        <v/>
      </c>
      <c r="AMC29" s="258" t="str">
        <f>IFERROR(INDEX('Data Annex'!$K$1:$BS$4779,MATCH(AMC$1&amp;"|"&amp;$B29,'Data Annex'!$K$1:$K$4779,0),MATCH(AMC$2,'Data Annex'!$K$1:$BS$1,0)),"")</f>
        <v/>
      </c>
      <c r="AMD29" s="258" t="str">
        <f>IFERROR(INDEX('Data Annex'!$K$1:$BS$4779,MATCH(AMD$1&amp;"|"&amp;$B29,'Data Annex'!$K$1:$K$4779,0),MATCH(AMD$2,'Data Annex'!$K$1:$BS$1,0)),"")</f>
        <v/>
      </c>
      <c r="AME29" s="258" t="str">
        <f>IFERROR(INDEX('Data Annex'!$K$1:$BS$4779,MATCH(AME$1&amp;"|"&amp;$B29,'Data Annex'!$K$1:$K$4779,0),MATCH(AME$2,'Data Annex'!$K$1:$BS$1,0)),"")</f>
        <v/>
      </c>
      <c r="AMF29" s="258" t="str">
        <f>IFERROR(INDEX('Data Annex'!$K$1:$BS$4779,MATCH(AMF$1&amp;"|"&amp;$B29,'Data Annex'!$K$1:$K$4779,0),MATCH(AMF$2,'Data Annex'!$K$1:$BS$1,0)),"")</f>
        <v/>
      </c>
      <c r="AMG29" s="258" t="str">
        <f>IFERROR(INDEX('Data Annex'!$K$1:$BS$4779,MATCH(AMG$1&amp;"|"&amp;$B29,'Data Annex'!$K$1:$K$4779,0),MATCH(AMG$2,'Data Annex'!$K$1:$BS$1,0)),"")</f>
        <v/>
      </c>
      <c r="AMH29" s="258" t="str">
        <f>IFERROR(INDEX('Data Annex'!$K$1:$BS$4779,MATCH(AMH$1&amp;"|"&amp;$B29,'Data Annex'!$K$1:$K$4779,0),MATCH(AMH$2,'Data Annex'!$K$1:$BS$1,0)),"")</f>
        <v/>
      </c>
      <c r="AMI29" s="258" t="str">
        <f>IFERROR(INDEX('Data Annex'!$K$1:$BS$4779,MATCH(AMI$1&amp;"|"&amp;$B29,'Data Annex'!$K$1:$K$4779,0),MATCH(AMI$2,'Data Annex'!$K$1:$BS$1,0)),"")</f>
        <v/>
      </c>
      <c r="AMJ29" s="258" t="str">
        <f>IFERROR(INDEX('Data Annex'!$K$1:$BS$4779,MATCH(AMJ$1&amp;"|"&amp;$B29,'Data Annex'!$K$1:$K$4779,0),MATCH(AMJ$2,'Data Annex'!$K$1:$BS$1,0)),"")</f>
        <v/>
      </c>
      <c r="AMK29" s="258" t="str">
        <f>IFERROR(INDEX('Data Annex'!$K$1:$BS$4779,MATCH(AMK$1&amp;"|"&amp;$B29,'Data Annex'!$K$1:$K$4779,0),MATCH(AMK$2,'Data Annex'!$K$1:$BS$1,0)),"")</f>
        <v/>
      </c>
      <c r="AML29" s="258" t="str">
        <f>IFERROR(INDEX('Data Annex'!$K$1:$BS$4779,MATCH(AML$1&amp;"|"&amp;$B29,'Data Annex'!$K$1:$K$4779,0),MATCH(AML$2,'Data Annex'!$K$1:$BS$1,0)),"")</f>
        <v/>
      </c>
      <c r="AMM29" s="258" t="str">
        <f>IFERROR(INDEX('Data Annex'!$K$1:$BS$4779,MATCH(AMM$1&amp;"|"&amp;$B29,'Data Annex'!$K$1:$K$4779,0),MATCH(AMM$2,'Data Annex'!$K$1:$BS$1,0)),"")</f>
        <v/>
      </c>
      <c r="AMN29" s="258" t="str">
        <f>IFERROR(INDEX('Data Annex'!$K$1:$BS$4779,MATCH(AMN$1&amp;"|"&amp;$B29,'Data Annex'!$K$1:$K$4779,0),MATCH(AMN$2,'Data Annex'!$K$1:$BS$1,0)),"")</f>
        <v/>
      </c>
      <c r="AMO29" s="258" t="str">
        <f>IFERROR(INDEX('Data Annex'!$K$1:$BS$4779,MATCH(AMO$1&amp;"|"&amp;$B29,'Data Annex'!$K$1:$K$4779,0),MATCH(AMO$2,'Data Annex'!$K$1:$BS$1,0)),"")</f>
        <v/>
      </c>
      <c r="AMP29" s="258" t="str">
        <f>IFERROR(INDEX('Data Annex'!$K$1:$BS$4779,MATCH(AMP$1&amp;"|"&amp;$B29,'Data Annex'!$K$1:$K$4779,0),MATCH(AMP$2,'Data Annex'!$K$1:$BS$1,0)),"")</f>
        <v/>
      </c>
      <c r="AMQ29" s="258" t="str">
        <f>IFERROR(INDEX('Data Annex'!$K$1:$BS$4779,MATCH(AMQ$1&amp;"|"&amp;$B29,'Data Annex'!$K$1:$K$4779,0),MATCH(AMQ$2,'Data Annex'!$K$1:$BS$1,0)),"")</f>
        <v/>
      </c>
      <c r="AMR29" s="258" t="str">
        <f>IFERROR(INDEX('Data Annex'!$K$1:$BS$4779,MATCH(AMR$1&amp;"|"&amp;$B29,'Data Annex'!$K$1:$K$4779,0),MATCH(AMR$2,'Data Annex'!$K$1:$BS$1,0)),"")</f>
        <v/>
      </c>
      <c r="AMS29" s="258" t="str">
        <f>IFERROR(INDEX('Data Annex'!$K$1:$BS$4779,MATCH(AMS$1&amp;"|"&amp;$B29,'Data Annex'!$K$1:$K$4779,0),MATCH(AMS$2,'Data Annex'!$K$1:$BS$1,0)),"")</f>
        <v/>
      </c>
      <c r="AMT29" s="258" t="str">
        <f>IFERROR(INDEX('Data Annex'!$K$1:$BS$4779,MATCH(AMT$1&amp;"|"&amp;$B29,'Data Annex'!$K$1:$K$4779,0),MATCH(AMT$2,'Data Annex'!$K$1:$BS$1,0)),"")</f>
        <v/>
      </c>
      <c r="AMU29" s="258" t="str">
        <f>IFERROR(INDEX('Data Annex'!$K$1:$BS$4779,MATCH(AMU$1&amp;"|"&amp;$B29,'Data Annex'!$K$1:$K$4779,0),MATCH(AMU$2,'Data Annex'!$K$1:$BS$1,0)),"")</f>
        <v/>
      </c>
      <c r="AMV29" s="258" t="str">
        <f>IFERROR(INDEX('Data Annex'!$K$1:$BS$4779,MATCH(AMV$1&amp;"|"&amp;$B29,'Data Annex'!$K$1:$K$4779,0),MATCH(AMV$2,'Data Annex'!$K$1:$BS$1,0)),"")</f>
        <v/>
      </c>
      <c r="AMW29" s="258" t="str">
        <f>IFERROR(INDEX('Data Annex'!$K$1:$BS$4779,MATCH(AMW$1&amp;"|"&amp;$B29,'Data Annex'!$K$1:$K$4779,0),MATCH(AMW$2,'Data Annex'!$K$1:$BS$1,0)),"")</f>
        <v/>
      </c>
      <c r="AMX29" s="258" t="str">
        <f>IFERROR(INDEX('Data Annex'!$K$1:$BS$4779,MATCH(AMX$1&amp;"|"&amp;$B29,'Data Annex'!$K$1:$K$4779,0),MATCH(AMX$2,'Data Annex'!$K$1:$BS$1,0)),"")</f>
        <v/>
      </c>
      <c r="AMY29" s="258" t="str">
        <f>IFERROR(INDEX('Data Annex'!$K$1:$BS$4779,MATCH(AMY$1&amp;"|"&amp;$B29,'Data Annex'!$K$1:$K$4779,0),MATCH(AMY$2,'Data Annex'!$K$1:$BS$1,0)),"")</f>
        <v/>
      </c>
      <c r="AMZ29" s="258" t="str">
        <f>IFERROR(INDEX('Data Annex'!$K$1:$BS$4779,MATCH(AMZ$1&amp;"|"&amp;$B29,'Data Annex'!$K$1:$K$4779,0),MATCH(AMZ$2,'Data Annex'!$K$1:$BS$1,0)),"")</f>
        <v/>
      </c>
      <c r="ANA29" s="258" t="str">
        <f>IFERROR(INDEX('Data Annex'!$K$1:$BS$4779,MATCH(ANA$1&amp;"|"&amp;$B29,'Data Annex'!$K$1:$K$4779,0),MATCH(ANA$2,'Data Annex'!$K$1:$BS$1,0)),"")</f>
        <v/>
      </c>
      <c r="ANB29" s="258" t="str">
        <f>IFERROR(INDEX('Data Annex'!$K$1:$BS$4779,MATCH(ANB$1&amp;"|"&amp;$B29,'Data Annex'!$K$1:$K$4779,0),MATCH(ANB$2,'Data Annex'!$K$1:$BS$1,0)),"")</f>
        <v/>
      </c>
      <c r="ANC29" s="258" t="str">
        <f>IFERROR(INDEX('Data Annex'!$K$1:$BS$4779,MATCH(ANC$1&amp;"|"&amp;$B29,'Data Annex'!$K$1:$K$4779,0),MATCH(ANC$2,'Data Annex'!$K$1:$BS$1,0)),"")</f>
        <v/>
      </c>
      <c r="AND29" s="258" t="str">
        <f>IFERROR(INDEX('Data Annex'!$K$1:$BS$4779,MATCH(AND$1&amp;"|"&amp;$B29,'Data Annex'!$K$1:$K$4779,0),MATCH(AND$2,'Data Annex'!$K$1:$BS$1,0)),"")</f>
        <v/>
      </c>
      <c r="ANE29" s="258" t="str">
        <f>IFERROR(INDEX('Data Annex'!$K$1:$BS$4779,MATCH(ANE$1&amp;"|"&amp;$B29,'Data Annex'!$K$1:$K$4779,0),MATCH(ANE$2,'Data Annex'!$K$1:$BS$1,0)),"")</f>
        <v/>
      </c>
      <c r="ANF29" s="258" t="str">
        <f>IFERROR(INDEX('Data Annex'!$K$1:$BS$4779,MATCH(ANF$1&amp;"|"&amp;$B29,'Data Annex'!$K$1:$K$4779,0),MATCH(ANF$2,'Data Annex'!$K$1:$BS$1,0)),"")</f>
        <v/>
      </c>
      <c r="ANG29" s="258" t="str">
        <f>IFERROR(INDEX('Data Annex'!$K$1:$BS$4779,MATCH(ANG$1&amp;"|"&amp;$B29,'Data Annex'!$K$1:$K$4779,0),MATCH(ANG$2,'Data Annex'!$K$1:$BS$1,0)),"")</f>
        <v/>
      </c>
      <c r="ANH29" s="258" t="str">
        <f>IFERROR(INDEX('Data Annex'!$K$1:$BS$4779,MATCH(ANH$1&amp;"|"&amp;$B29,'Data Annex'!$K$1:$K$4779,0),MATCH(ANH$2,'Data Annex'!$K$1:$BS$1,0)),"")</f>
        <v/>
      </c>
      <c r="ANI29" s="258" t="str">
        <f>IFERROR(INDEX('Data Annex'!$K$1:$BS$4779,MATCH(ANI$1&amp;"|"&amp;$B29,'Data Annex'!$K$1:$K$4779,0),MATCH(ANI$2,'Data Annex'!$K$1:$BS$1,0)),"")</f>
        <v/>
      </c>
      <c r="ANJ29" s="258" t="str">
        <f>IFERROR(INDEX('Data Annex'!$K$1:$BS$4779,MATCH(ANJ$1&amp;"|"&amp;$B29,'Data Annex'!$K$1:$K$4779,0),MATCH(ANJ$2,'Data Annex'!$K$1:$BS$1,0)),"")</f>
        <v/>
      </c>
      <c r="ANK29" s="258" t="str">
        <f>IFERROR(INDEX('Data Annex'!$K$1:$BS$4779,MATCH(ANK$1&amp;"|"&amp;$B29,'Data Annex'!$K$1:$K$4779,0),MATCH(ANK$2,'Data Annex'!$K$1:$BS$1,0)),"")</f>
        <v/>
      </c>
      <c r="ANL29" s="258" t="str">
        <f>IFERROR(INDEX('Data Annex'!$K$1:$BS$4779,MATCH(ANL$1&amp;"|"&amp;$B29,'Data Annex'!$K$1:$K$4779,0),MATCH(ANL$2,'Data Annex'!$K$1:$BS$1,0)),"")</f>
        <v/>
      </c>
      <c r="ANM29" s="258" t="str">
        <f>IFERROR(INDEX('Data Annex'!$K$1:$BS$4779,MATCH(ANM$1&amp;"|"&amp;$B29,'Data Annex'!$K$1:$K$4779,0),MATCH(ANM$2,'Data Annex'!$K$1:$BS$1,0)),"")</f>
        <v/>
      </c>
      <c r="ANN29" s="258" t="str">
        <f>IFERROR(INDEX('Data Annex'!$K$1:$BS$4779,MATCH(ANN$1&amp;"|"&amp;$B29,'Data Annex'!$K$1:$K$4779,0),MATCH(ANN$2,'Data Annex'!$K$1:$BS$1,0)),"")</f>
        <v/>
      </c>
      <c r="ANO29" s="258" t="str">
        <f>IFERROR(INDEX('Data Annex'!$K$1:$BS$4779,MATCH(ANO$1&amp;"|"&amp;$B29,'Data Annex'!$K$1:$K$4779,0),MATCH(ANO$2,'Data Annex'!$K$1:$BS$1,0)),"")</f>
        <v/>
      </c>
      <c r="ANP29" s="258" t="str">
        <f>IFERROR(INDEX('Data Annex'!$K$1:$BS$4779,MATCH(ANP$1&amp;"|"&amp;$B29,'Data Annex'!$K$1:$K$4779,0),MATCH(ANP$2,'Data Annex'!$K$1:$BS$1,0)),"")</f>
        <v/>
      </c>
      <c r="ANQ29" s="258" t="str">
        <f>IFERROR(INDEX('Data Annex'!$K$1:$BS$4779,MATCH(ANQ$1&amp;"|"&amp;$B29,'Data Annex'!$K$1:$K$4779,0),MATCH(ANQ$2,'Data Annex'!$K$1:$BS$1,0)),"")</f>
        <v/>
      </c>
      <c r="ANR29" s="258" t="str">
        <f>IFERROR(INDEX('Data Annex'!$K$1:$BS$4779,MATCH(ANR$1&amp;"|"&amp;$B29,'Data Annex'!$K$1:$K$4779,0),MATCH(ANR$2,'Data Annex'!$K$1:$BS$1,0)),"")</f>
        <v/>
      </c>
      <c r="ANS29" s="258" t="str">
        <f>IFERROR(INDEX('Data Annex'!$K$1:$BS$4779,MATCH(ANS$1&amp;"|"&amp;$B29,'Data Annex'!$K$1:$K$4779,0),MATCH(ANS$2,'Data Annex'!$K$1:$BS$1,0)),"")</f>
        <v/>
      </c>
      <c r="ANT29" s="258" t="str">
        <f>IFERROR(INDEX('Data Annex'!$K$1:$BS$4779,MATCH(ANT$1&amp;"|"&amp;$B29,'Data Annex'!$K$1:$K$4779,0),MATCH(ANT$2,'Data Annex'!$K$1:$BS$1,0)),"")</f>
        <v/>
      </c>
      <c r="ANU29" s="258" t="str">
        <f>IFERROR(INDEX('Data Annex'!$K$1:$BS$4779,MATCH(ANU$1&amp;"|"&amp;$B29,'Data Annex'!$K$1:$K$4779,0),MATCH(ANU$2,'Data Annex'!$K$1:$BS$1,0)),"")</f>
        <v/>
      </c>
      <c r="ANV29" s="258" t="str">
        <f>IFERROR(INDEX('Data Annex'!$K$1:$BS$4779,MATCH(ANV$1&amp;"|"&amp;$B29,'Data Annex'!$K$1:$K$4779,0),MATCH(ANV$2,'Data Annex'!$K$1:$BS$1,0)),"")</f>
        <v/>
      </c>
      <c r="ANW29" s="258" t="str">
        <f>IFERROR(INDEX('Data Annex'!$K$1:$BS$4779,MATCH(ANW$1&amp;"|"&amp;$B29,'Data Annex'!$K$1:$K$4779,0),MATCH(ANW$2,'Data Annex'!$K$1:$BS$1,0)),"")</f>
        <v/>
      </c>
      <c r="ANX29" s="258" t="str">
        <f>IFERROR(INDEX('Data Annex'!$K$1:$BS$4779,MATCH(ANX$1&amp;"|"&amp;$B29,'Data Annex'!$K$1:$K$4779,0),MATCH(ANX$2,'Data Annex'!$K$1:$BS$1,0)),"")</f>
        <v/>
      </c>
      <c r="ANY29" s="258" t="str">
        <f>IFERROR(INDEX('Data Annex'!$K$1:$BS$4779,MATCH(ANY$1&amp;"|"&amp;$B29,'Data Annex'!$K$1:$K$4779,0),MATCH(ANY$2,'Data Annex'!$K$1:$BS$1,0)),"")</f>
        <v/>
      </c>
      <c r="ANZ29" s="258" t="str">
        <f>IFERROR(INDEX('Data Annex'!$K$1:$BS$4779,MATCH(ANZ$1&amp;"|"&amp;$B29,'Data Annex'!$K$1:$K$4779,0),MATCH(ANZ$2,'Data Annex'!$K$1:$BS$1,0)),"")</f>
        <v/>
      </c>
      <c r="AOA29" s="258" t="str">
        <f>IFERROR(INDEX('Data Annex'!$K$1:$BS$4779,MATCH(AOA$1&amp;"|"&amp;$B29,'Data Annex'!$K$1:$K$4779,0),MATCH(AOA$2,'Data Annex'!$K$1:$BS$1,0)),"")</f>
        <v/>
      </c>
      <c r="AOB29" s="258" t="str">
        <f>IFERROR(INDEX('Data Annex'!$K$1:$BS$4779,MATCH(AOB$1&amp;"|"&amp;$B29,'Data Annex'!$K$1:$K$4779,0),MATCH(AOB$2,'Data Annex'!$K$1:$BS$1,0)),"")</f>
        <v/>
      </c>
      <c r="AOC29" s="258" t="str">
        <f>IFERROR(INDEX('Data Annex'!$K$1:$BS$4779,MATCH(AOC$1&amp;"|"&amp;$B29,'Data Annex'!$K$1:$K$4779,0),MATCH(AOC$2,'Data Annex'!$K$1:$BS$1,0)),"")</f>
        <v/>
      </c>
      <c r="AOD29" s="258" t="str">
        <f>IFERROR(INDEX('Data Annex'!$K$1:$BS$4779,MATCH(AOD$1&amp;"|"&amp;$B29,'Data Annex'!$K$1:$K$4779,0),MATCH(AOD$2,'Data Annex'!$K$1:$BS$1,0)),"")</f>
        <v/>
      </c>
      <c r="AOE29" s="258" t="str">
        <f>IFERROR(INDEX('Data Annex'!$K$1:$BS$4779,MATCH(AOE$1&amp;"|"&amp;$B29,'Data Annex'!$K$1:$K$4779,0),MATCH(AOE$2,'Data Annex'!$K$1:$BS$1,0)),"")</f>
        <v/>
      </c>
      <c r="AOF29" s="258" t="str">
        <f>IFERROR(INDEX('Data Annex'!$K$1:$BS$4779,MATCH(AOF$1&amp;"|"&amp;$B29,'Data Annex'!$K$1:$K$4779,0),MATCH(AOF$2,'Data Annex'!$K$1:$BS$1,0)),"")</f>
        <v/>
      </c>
      <c r="AOG29" s="258" t="str">
        <f>IFERROR(INDEX('Data Annex'!$K$1:$BS$4779,MATCH(AOG$1&amp;"|"&amp;$B29,'Data Annex'!$K$1:$K$4779,0),MATCH(AOG$2,'Data Annex'!$K$1:$BS$1,0)),"")</f>
        <v/>
      </c>
      <c r="AOH29" s="258" t="str">
        <f>IFERROR(INDEX('Data Annex'!$K$1:$BS$4779,MATCH(AOH$1&amp;"|"&amp;$B29,'Data Annex'!$K$1:$K$4779,0),MATCH(AOH$2,'Data Annex'!$K$1:$BS$1,0)),"")</f>
        <v/>
      </c>
      <c r="AOI29" s="258" t="str">
        <f>IFERROR(INDEX('Data Annex'!$K$1:$BS$4779,MATCH(AOI$1&amp;"|"&amp;$B29,'Data Annex'!$K$1:$K$4779,0),MATCH(AOI$2,'Data Annex'!$K$1:$BS$1,0)),"")</f>
        <v/>
      </c>
      <c r="AOJ29" s="258" t="str">
        <f>IFERROR(INDEX('Data Annex'!$K$1:$BS$4779,MATCH(AOJ$1&amp;"|"&amp;$B29,'Data Annex'!$K$1:$K$4779,0),MATCH(AOJ$2,'Data Annex'!$K$1:$BS$1,0)),"")</f>
        <v/>
      </c>
      <c r="AOK29" s="258" t="str">
        <f>IFERROR(INDEX('Data Annex'!$K$1:$BS$4779,MATCH(AOK$1&amp;"|"&amp;$B29,'Data Annex'!$K$1:$K$4779,0),MATCH(AOK$2,'Data Annex'!$K$1:$BS$1,0)),"")</f>
        <v/>
      </c>
      <c r="AOL29" s="258" t="str">
        <f>IFERROR(INDEX('Data Annex'!$K$1:$BS$4779,MATCH(AOL$1&amp;"|"&amp;$B29,'Data Annex'!$K$1:$K$4779,0),MATCH(AOL$2,'Data Annex'!$K$1:$BS$1,0)),"")</f>
        <v/>
      </c>
      <c r="AOM29" s="258" t="str">
        <f>IFERROR(INDEX('Data Annex'!$K$1:$BS$4779,MATCH(AOM$1&amp;"|"&amp;$B29,'Data Annex'!$K$1:$K$4779,0),MATCH(AOM$2,'Data Annex'!$K$1:$BS$1,0)),"")</f>
        <v/>
      </c>
      <c r="AON29" s="258" t="str">
        <f>IFERROR(INDEX('Data Annex'!$K$1:$BS$4779,MATCH(AON$1&amp;"|"&amp;$B29,'Data Annex'!$K$1:$K$4779,0),MATCH(AON$2,'Data Annex'!$K$1:$BS$1,0)),"")</f>
        <v/>
      </c>
      <c r="AOO29" s="258" t="str">
        <f>IFERROR(INDEX('Data Annex'!$K$1:$BS$4779,MATCH(AOO$1&amp;"|"&amp;$B29,'Data Annex'!$K$1:$K$4779,0),MATCH(AOO$2,'Data Annex'!$K$1:$BS$1,0)),"")</f>
        <v/>
      </c>
      <c r="AOP29" s="258" t="str">
        <f>IFERROR(INDEX('Data Annex'!$K$1:$BS$4779,MATCH(AOP$1&amp;"|"&amp;$B29,'Data Annex'!$K$1:$K$4779,0),MATCH(AOP$2,'Data Annex'!$K$1:$BS$1,0)),"")</f>
        <v/>
      </c>
      <c r="AOQ29" s="258" t="str">
        <f>IFERROR(INDEX('Data Annex'!$K$1:$BS$4779,MATCH(AOQ$1&amp;"|"&amp;$B29,'Data Annex'!$K$1:$K$4779,0),MATCH(AOQ$2,'Data Annex'!$K$1:$BS$1,0)),"")</f>
        <v/>
      </c>
      <c r="AOR29" s="258" t="str">
        <f>IFERROR(INDEX('Data Annex'!$K$1:$BS$4779,MATCH(AOR$1&amp;"|"&amp;$B29,'Data Annex'!$K$1:$K$4779,0),MATCH(AOR$2,'Data Annex'!$K$1:$BS$1,0)),"")</f>
        <v/>
      </c>
      <c r="AOS29" s="258" t="str">
        <f>IFERROR(INDEX('Data Annex'!$K$1:$BS$4779,MATCH(AOS$1&amp;"|"&amp;$B29,'Data Annex'!$K$1:$K$4779,0),MATCH(AOS$2,'Data Annex'!$K$1:$BS$1,0)),"")</f>
        <v/>
      </c>
      <c r="AOT29" s="258" t="str">
        <f>IFERROR(INDEX('Data Annex'!$K$1:$BS$4779,MATCH(AOT$1&amp;"|"&amp;$B29,'Data Annex'!$K$1:$K$4779,0),MATCH(AOT$2,'Data Annex'!$K$1:$BS$1,0)),"")</f>
        <v/>
      </c>
      <c r="AOU29" s="258" t="str">
        <f>IFERROR(INDEX('Data Annex'!$K$1:$BS$4779,MATCH(AOU$1&amp;"|"&amp;$B29,'Data Annex'!$K$1:$K$4779,0),MATCH(AOU$2,'Data Annex'!$K$1:$BS$1,0)),"")</f>
        <v/>
      </c>
      <c r="AOV29" s="258" t="str">
        <f>IFERROR(INDEX('Data Annex'!$K$1:$BS$4779,MATCH(AOV$1&amp;"|"&amp;$B29,'Data Annex'!$K$1:$K$4779,0),MATCH(AOV$2,'Data Annex'!$K$1:$BS$1,0)),"")</f>
        <v/>
      </c>
      <c r="AOW29" s="258" t="str">
        <f>IFERROR(INDEX('Data Annex'!$K$1:$BS$4779,MATCH(AOW$1&amp;"|"&amp;$B29,'Data Annex'!$K$1:$K$4779,0),MATCH(AOW$2,'Data Annex'!$K$1:$BS$1,0)),"")</f>
        <v/>
      </c>
      <c r="AOX29" s="258" t="str">
        <f>IFERROR(INDEX('Data Annex'!$K$1:$BS$4779,MATCH(AOX$1&amp;"|"&amp;$B29,'Data Annex'!$K$1:$K$4779,0),MATCH(AOX$2,'Data Annex'!$K$1:$BS$1,0)),"")</f>
        <v/>
      </c>
      <c r="AOY29" s="258" t="str">
        <f>IFERROR(INDEX('Data Annex'!$K$1:$BS$4779,MATCH(AOY$1&amp;"|"&amp;$B29,'Data Annex'!$K$1:$K$4779,0),MATCH(AOY$2,'Data Annex'!$K$1:$BS$1,0)),"")</f>
        <v/>
      </c>
      <c r="AOZ29" s="258" t="str">
        <f>IFERROR(INDEX('Data Annex'!$K$1:$BS$4779,MATCH(AOZ$1&amp;"|"&amp;$B29,'Data Annex'!$K$1:$K$4779,0),MATCH(AOZ$2,'Data Annex'!$K$1:$BS$1,0)),"")</f>
        <v/>
      </c>
      <c r="APA29" s="258" t="str">
        <f>IFERROR(INDEX('Data Annex'!$K$1:$BS$4779,MATCH(APA$1&amp;"|"&amp;$B29,'Data Annex'!$K$1:$K$4779,0),MATCH(APA$2,'Data Annex'!$K$1:$BS$1,0)),"")</f>
        <v/>
      </c>
      <c r="APB29" s="258" t="str">
        <f>IFERROR(INDEX('Data Annex'!$K$1:$BS$4779,MATCH(APB$1&amp;"|"&amp;$B29,'Data Annex'!$K$1:$K$4779,0),MATCH(APB$2,'Data Annex'!$K$1:$BS$1,0)),"")</f>
        <v/>
      </c>
      <c r="APC29" s="258" t="str">
        <f>IFERROR(INDEX('Data Annex'!$K$1:$BS$4779,MATCH(APC$1&amp;"|"&amp;$B29,'Data Annex'!$K$1:$K$4779,0),MATCH(APC$2,'Data Annex'!$K$1:$BS$1,0)),"")</f>
        <v/>
      </c>
      <c r="APD29" s="258" t="str">
        <f>IFERROR(INDEX('Data Annex'!$K$1:$BS$4779,MATCH(APD$1&amp;"|"&amp;$B29,'Data Annex'!$K$1:$K$4779,0),MATCH(APD$2,'Data Annex'!$K$1:$BS$1,0)),"")</f>
        <v/>
      </c>
      <c r="APE29" s="258" t="str">
        <f>IFERROR(INDEX('Data Annex'!$K$1:$BS$4779,MATCH(APE$1&amp;"|"&amp;$B29,'Data Annex'!$K$1:$K$4779,0),MATCH(APE$2,'Data Annex'!$K$1:$BS$1,0)),"")</f>
        <v/>
      </c>
      <c r="APF29" s="258" t="str">
        <f>IFERROR(INDEX('Data Annex'!$K$1:$BS$4779,MATCH(APF$1&amp;"|"&amp;$B29,'Data Annex'!$K$1:$K$4779,0),MATCH(APF$2,'Data Annex'!$K$1:$BS$1,0)),"")</f>
        <v/>
      </c>
      <c r="APG29" s="258" t="str">
        <f>IFERROR(INDEX('Data Annex'!$K$1:$BS$4779,MATCH(APG$1&amp;"|"&amp;$B29,'Data Annex'!$K$1:$K$4779,0),MATCH(APG$2,'Data Annex'!$K$1:$BS$1,0)),"")</f>
        <v/>
      </c>
      <c r="APH29" s="258" t="str">
        <f>IFERROR(INDEX('Data Annex'!$K$1:$BS$4779,MATCH(APH$1&amp;"|"&amp;$B29,'Data Annex'!$K$1:$K$4779,0),MATCH(APH$2,'Data Annex'!$K$1:$BS$1,0)),"")</f>
        <v/>
      </c>
      <c r="API29" s="258" t="str">
        <f>IFERROR(INDEX('Data Annex'!$K$1:$BS$4779,MATCH(API$1&amp;"|"&amp;$B29,'Data Annex'!$K$1:$K$4779,0),MATCH(API$2,'Data Annex'!$K$1:$BS$1,0)),"")</f>
        <v/>
      </c>
      <c r="APJ29" s="258" t="str">
        <f>IFERROR(INDEX('Data Annex'!$K$1:$BS$4779,MATCH(APJ$1&amp;"|"&amp;$B29,'Data Annex'!$K$1:$K$4779,0),MATCH(APJ$2,'Data Annex'!$K$1:$BS$1,0)),"")</f>
        <v/>
      </c>
      <c r="APK29" s="258" t="str">
        <f>IFERROR(INDEX('Data Annex'!$K$1:$BS$4779,MATCH(APK$1&amp;"|"&amp;$B29,'Data Annex'!$K$1:$K$4779,0),MATCH(APK$2,'Data Annex'!$K$1:$BS$1,0)),"")</f>
        <v/>
      </c>
      <c r="APL29" s="258" t="str">
        <f>IFERROR(INDEX('Data Annex'!$K$1:$BS$4779,MATCH(APL$1&amp;"|"&amp;$B29,'Data Annex'!$K$1:$K$4779,0),MATCH(APL$2,'Data Annex'!$K$1:$BS$1,0)),"")</f>
        <v/>
      </c>
      <c r="APM29" s="258" t="str">
        <f>IFERROR(INDEX('Data Annex'!$K$1:$BS$4779,MATCH(APM$1&amp;"|"&amp;$B29,'Data Annex'!$K$1:$K$4779,0),MATCH(APM$2,'Data Annex'!$K$1:$BS$1,0)),"")</f>
        <v/>
      </c>
      <c r="APN29" s="258" t="str">
        <f>IFERROR(INDEX('Data Annex'!$K$1:$BS$4779,MATCH(APN$1&amp;"|"&amp;$B29,'Data Annex'!$K$1:$K$4779,0),MATCH(APN$2,'Data Annex'!$K$1:$BS$1,0)),"")</f>
        <v/>
      </c>
      <c r="APO29" s="258" t="str">
        <f>IFERROR(INDEX('Data Annex'!$K$1:$BS$4779,MATCH(APO$1&amp;"|"&amp;$B29,'Data Annex'!$K$1:$K$4779,0),MATCH(APO$2,'Data Annex'!$K$1:$BS$1,0)),"")</f>
        <v/>
      </c>
      <c r="APP29" s="258" t="str">
        <f>IFERROR(INDEX('Data Annex'!$K$1:$BS$4779,MATCH(APP$1&amp;"|"&amp;$B29,'Data Annex'!$K$1:$K$4779,0),MATCH(APP$2,'Data Annex'!$K$1:$BS$1,0)),"")</f>
        <v/>
      </c>
      <c r="APQ29" s="258" t="str">
        <f>IFERROR(INDEX('Data Annex'!$K$1:$BS$4779,MATCH(APQ$1&amp;"|"&amp;$B29,'Data Annex'!$K$1:$K$4779,0),MATCH(APQ$2,'Data Annex'!$K$1:$BS$1,0)),"")</f>
        <v/>
      </c>
      <c r="APR29" s="258" t="str">
        <f>IFERROR(INDEX('Data Annex'!$K$1:$BS$4779,MATCH(APR$1&amp;"|"&amp;$B29,'Data Annex'!$K$1:$K$4779,0),MATCH(APR$2,'Data Annex'!$K$1:$BS$1,0)),"")</f>
        <v/>
      </c>
      <c r="APS29" s="258" t="str">
        <f>IFERROR(INDEX('Data Annex'!$K$1:$BS$4779,MATCH(APS$1&amp;"|"&amp;$B29,'Data Annex'!$K$1:$K$4779,0),MATCH(APS$2,'Data Annex'!$K$1:$BS$1,0)),"")</f>
        <v/>
      </c>
      <c r="APT29" s="258" t="str">
        <f>IFERROR(INDEX('Data Annex'!$K$1:$BS$4779,MATCH(APT$1&amp;"|"&amp;$B29,'Data Annex'!$K$1:$K$4779,0),MATCH(APT$2,'Data Annex'!$K$1:$BS$1,0)),"")</f>
        <v/>
      </c>
      <c r="APU29" s="258" t="str">
        <f>IFERROR(INDEX('Data Annex'!$K$1:$BS$4779,MATCH(APU$1&amp;"|"&amp;$B29,'Data Annex'!$K$1:$K$4779,0),MATCH(APU$2,'Data Annex'!$K$1:$BS$1,0)),"")</f>
        <v/>
      </c>
      <c r="APV29" s="258" t="str">
        <f>IFERROR(INDEX('Data Annex'!$K$1:$BS$4779,MATCH(APV$1&amp;"|"&amp;$B29,'Data Annex'!$K$1:$K$4779,0),MATCH(APV$2,'Data Annex'!$K$1:$BS$1,0)),"")</f>
        <v/>
      </c>
      <c r="APW29" s="258" t="str">
        <f>IFERROR(INDEX('Data Annex'!$K$1:$BS$4779,MATCH(APW$1&amp;"|"&amp;$B29,'Data Annex'!$K$1:$K$4779,0),MATCH(APW$2,'Data Annex'!$K$1:$BS$1,0)),"")</f>
        <v/>
      </c>
      <c r="APX29" s="258" t="str">
        <f>IFERROR(INDEX('Data Annex'!$K$1:$BS$4779,MATCH(APX$1&amp;"|"&amp;$B29,'Data Annex'!$K$1:$K$4779,0),MATCH(APX$2,'Data Annex'!$K$1:$BS$1,0)),"")</f>
        <v/>
      </c>
      <c r="APY29" s="258" t="str">
        <f>IFERROR(INDEX('Data Annex'!$K$1:$BS$4779,MATCH(APY$1&amp;"|"&amp;$B29,'Data Annex'!$K$1:$K$4779,0),MATCH(APY$2,'Data Annex'!$K$1:$BS$1,0)),"")</f>
        <v/>
      </c>
      <c r="APZ29" s="258" t="str">
        <f>IFERROR(INDEX('Data Annex'!$K$1:$BS$4779,MATCH(APZ$1&amp;"|"&amp;$B29,'Data Annex'!$K$1:$K$4779,0),MATCH(APZ$2,'Data Annex'!$K$1:$BS$1,0)),"")</f>
        <v/>
      </c>
      <c r="AQA29" s="258" t="str">
        <f>IFERROR(INDEX('Data Annex'!$K$1:$BS$4779,MATCH(AQA$1&amp;"|"&amp;$B29,'Data Annex'!$K$1:$K$4779,0),MATCH(AQA$2,'Data Annex'!$K$1:$BS$1,0)),"")</f>
        <v/>
      </c>
      <c r="AQB29" s="258" t="str">
        <f>IFERROR(INDEX('Data Annex'!$K$1:$BS$4779,MATCH(AQB$1&amp;"|"&amp;$B29,'Data Annex'!$K$1:$K$4779,0),MATCH(AQB$2,'Data Annex'!$K$1:$BS$1,0)),"")</f>
        <v/>
      </c>
      <c r="AQC29" s="258" t="str">
        <f>IFERROR(INDEX('Data Annex'!$K$1:$BS$4779,MATCH(AQC$1&amp;"|"&amp;$B29,'Data Annex'!$K$1:$K$4779,0),MATCH(AQC$2,'Data Annex'!$K$1:$BS$1,0)),"")</f>
        <v/>
      </c>
      <c r="AQD29" s="258" t="str">
        <f>IFERROR(INDEX('Data Annex'!$K$1:$BS$4779,MATCH(AQD$1&amp;"|"&amp;$B29,'Data Annex'!$K$1:$K$4779,0),MATCH(AQD$2,'Data Annex'!$K$1:$BS$1,0)),"")</f>
        <v/>
      </c>
      <c r="AQE29" s="258" t="str">
        <f>IFERROR(INDEX('Data Annex'!$K$1:$BS$4779,MATCH(AQE$1&amp;"|"&amp;$B29,'Data Annex'!$K$1:$K$4779,0),MATCH(AQE$2,'Data Annex'!$K$1:$BS$1,0)),"")</f>
        <v/>
      </c>
      <c r="AQF29" s="258" t="str">
        <f>IFERROR(INDEX('Data Annex'!$K$1:$BS$4779,MATCH(AQF$1&amp;"|"&amp;$B29,'Data Annex'!$K$1:$K$4779,0),MATCH(AQF$2,'Data Annex'!$K$1:$BS$1,0)),"")</f>
        <v/>
      </c>
      <c r="AQG29" s="258" t="str">
        <f>IFERROR(INDEX('Data Annex'!$K$1:$BS$4779,MATCH(AQG$1&amp;"|"&amp;$B29,'Data Annex'!$K$1:$K$4779,0),MATCH(AQG$2,'Data Annex'!$K$1:$BS$1,0)),"")</f>
        <v/>
      </c>
      <c r="AQH29" s="258" t="str">
        <f>IFERROR(INDEX('Data Annex'!$K$1:$BS$4779,MATCH(AQH$1&amp;"|"&amp;$B29,'Data Annex'!$K$1:$K$4779,0),MATCH(AQH$2,'Data Annex'!$K$1:$BS$1,0)),"")</f>
        <v/>
      </c>
      <c r="AQI29" s="258" t="str">
        <f>IFERROR(INDEX('Data Annex'!$K$1:$BS$4779,MATCH(AQI$1&amp;"|"&amp;$B29,'Data Annex'!$K$1:$K$4779,0),MATCH(AQI$2,'Data Annex'!$K$1:$BS$1,0)),"")</f>
        <v/>
      </c>
      <c r="AQJ29" s="258" t="str">
        <f>IFERROR(INDEX('Data Annex'!$K$1:$BS$4779,MATCH(AQJ$1&amp;"|"&amp;$B29,'Data Annex'!$K$1:$K$4779,0),MATCH(AQJ$2,'Data Annex'!$K$1:$BS$1,0)),"")</f>
        <v/>
      </c>
      <c r="AQK29" s="258" t="str">
        <f>IFERROR(INDEX('Data Annex'!$K$1:$BS$4779,MATCH(AQK$1&amp;"|"&amp;$B29,'Data Annex'!$K$1:$K$4779,0),MATCH(AQK$2,'Data Annex'!$K$1:$BS$1,0)),"")</f>
        <v/>
      </c>
      <c r="AQL29" s="258" t="str">
        <f>IFERROR(INDEX('Data Annex'!$K$1:$BS$4779,MATCH(AQL$1&amp;"|"&amp;$B29,'Data Annex'!$K$1:$K$4779,0),MATCH(AQL$2,'Data Annex'!$K$1:$BS$1,0)),"")</f>
        <v/>
      </c>
      <c r="AQM29" s="258" t="str">
        <f>IFERROR(INDEX('Data Annex'!$K$1:$BS$4779,MATCH(AQM$1&amp;"|"&amp;$B29,'Data Annex'!$K$1:$K$4779,0),MATCH(AQM$2,'Data Annex'!$K$1:$BS$1,0)),"")</f>
        <v/>
      </c>
      <c r="AQN29" s="258" t="str">
        <f>IFERROR(INDEX('Data Annex'!$K$1:$BS$4779,MATCH(AQN$1&amp;"|"&amp;$B29,'Data Annex'!$K$1:$K$4779,0),MATCH(AQN$2,'Data Annex'!$K$1:$BS$1,0)),"")</f>
        <v/>
      </c>
      <c r="AQO29" s="258" t="str">
        <f>IFERROR(INDEX('Data Annex'!$K$1:$BS$4779,MATCH(AQO$1&amp;"|"&amp;$B29,'Data Annex'!$K$1:$K$4779,0),MATCH(AQO$2,'Data Annex'!$K$1:$BS$1,0)),"")</f>
        <v/>
      </c>
      <c r="AQP29" s="258" t="str">
        <f>IFERROR(INDEX('Data Annex'!$K$1:$BS$4779,MATCH(AQP$1&amp;"|"&amp;$B29,'Data Annex'!$K$1:$K$4779,0),MATCH(AQP$2,'Data Annex'!$K$1:$BS$1,0)),"")</f>
        <v/>
      </c>
      <c r="AQQ29" s="258" t="str">
        <f>IFERROR(INDEX('Data Annex'!$K$1:$BS$4779,MATCH(AQQ$1&amp;"|"&amp;$B29,'Data Annex'!$K$1:$K$4779,0),MATCH(AQQ$2,'Data Annex'!$K$1:$BS$1,0)),"")</f>
        <v/>
      </c>
      <c r="AQR29" s="258" t="str">
        <f>IFERROR(INDEX('Data Annex'!$K$1:$BS$4779,MATCH(AQR$1&amp;"|"&amp;$B29,'Data Annex'!$K$1:$K$4779,0),MATCH(AQR$2,'Data Annex'!$K$1:$BS$1,0)),"")</f>
        <v/>
      </c>
      <c r="AQS29" s="258" t="str">
        <f>IFERROR(INDEX('Data Annex'!$K$1:$BS$4779,MATCH(AQS$1&amp;"|"&amp;$B29,'Data Annex'!$K$1:$K$4779,0),MATCH(AQS$2,'Data Annex'!$K$1:$BS$1,0)),"")</f>
        <v/>
      </c>
      <c r="AQT29" s="258" t="str">
        <f>IFERROR(INDEX('Data Annex'!$K$1:$BS$4779,MATCH(AQT$1&amp;"|"&amp;$B29,'Data Annex'!$K$1:$K$4779,0),MATCH(AQT$2,'Data Annex'!$K$1:$BS$1,0)),"")</f>
        <v/>
      </c>
      <c r="AQU29" s="258" t="str">
        <f>IFERROR(INDEX('Data Annex'!$K$1:$BS$4779,MATCH(AQU$1&amp;"|"&amp;$B29,'Data Annex'!$K$1:$K$4779,0),MATCH(AQU$2,'Data Annex'!$K$1:$BS$1,0)),"")</f>
        <v/>
      </c>
      <c r="AQV29" s="258" t="str">
        <f>IFERROR(INDEX('Data Annex'!$K$1:$BS$4779,MATCH(AQV$1&amp;"|"&amp;$B29,'Data Annex'!$K$1:$K$4779,0),MATCH(AQV$2,'Data Annex'!$K$1:$BS$1,0)),"")</f>
        <v/>
      </c>
      <c r="AQW29" s="258" t="str">
        <f>IFERROR(INDEX('Data Annex'!$K$1:$BS$4779,MATCH(AQW$1&amp;"|"&amp;$B29,'Data Annex'!$K$1:$K$4779,0),MATCH(AQW$2,'Data Annex'!$K$1:$BS$1,0)),"")</f>
        <v/>
      </c>
      <c r="AQX29" s="258" t="str">
        <f>IFERROR(INDEX('Data Annex'!$K$1:$BS$4779,MATCH(AQX$1&amp;"|"&amp;$B29,'Data Annex'!$K$1:$K$4779,0),MATCH(AQX$2,'Data Annex'!$K$1:$BS$1,0)),"")</f>
        <v/>
      </c>
      <c r="AQY29" s="258" t="str">
        <f>IFERROR(INDEX('Data Annex'!$K$1:$BS$4779,MATCH(AQY$1&amp;"|"&amp;$B29,'Data Annex'!$K$1:$K$4779,0),MATCH(AQY$2,'Data Annex'!$K$1:$BS$1,0)),"")</f>
        <v/>
      </c>
      <c r="AQZ29" s="258" t="str">
        <f>IFERROR(INDEX('Data Annex'!$K$1:$BS$4779,MATCH(AQZ$1&amp;"|"&amp;$B29,'Data Annex'!$K$1:$K$4779,0),MATCH(AQZ$2,'Data Annex'!$K$1:$BS$1,0)),"")</f>
        <v/>
      </c>
      <c r="ARA29" s="258" t="str">
        <f>IFERROR(INDEX('Data Annex'!$K$1:$BS$4779,MATCH(ARA$1&amp;"|"&amp;$B29,'Data Annex'!$K$1:$K$4779,0),MATCH(ARA$2,'Data Annex'!$K$1:$BS$1,0)),"")</f>
        <v/>
      </c>
      <c r="ARB29" s="258" t="str">
        <f>IFERROR(INDEX('Data Annex'!$K$1:$BS$4779,MATCH(ARB$1&amp;"|"&amp;$B29,'Data Annex'!$K$1:$K$4779,0),MATCH(ARB$2,'Data Annex'!$K$1:$BS$1,0)),"")</f>
        <v/>
      </c>
      <c r="ARC29" s="258" t="str">
        <f>IFERROR(INDEX('Data Annex'!$K$1:$BS$4779,MATCH(ARC$1&amp;"|"&amp;$B29,'Data Annex'!$K$1:$K$4779,0),MATCH(ARC$2,'Data Annex'!$K$1:$BS$1,0)),"")</f>
        <v/>
      </c>
      <c r="ARD29" s="258" t="str">
        <f>IFERROR(INDEX('Data Annex'!$K$1:$BS$4779,MATCH(ARD$1&amp;"|"&amp;$B29,'Data Annex'!$K$1:$K$4779,0),MATCH(ARD$2,'Data Annex'!$K$1:$BS$1,0)),"")</f>
        <v/>
      </c>
      <c r="ARE29" s="258" t="str">
        <f>IFERROR(INDEX('Data Annex'!$K$1:$BS$4779,MATCH(ARE$1&amp;"|"&amp;$B29,'Data Annex'!$K$1:$K$4779,0),MATCH(ARE$2,'Data Annex'!$K$1:$BS$1,0)),"")</f>
        <v/>
      </c>
      <c r="ARF29" s="258" t="str">
        <f>IFERROR(INDEX('Data Annex'!$K$1:$BS$4779,MATCH(ARF$1&amp;"|"&amp;$B29,'Data Annex'!$K$1:$K$4779,0),MATCH(ARF$2,'Data Annex'!$K$1:$BS$1,0)),"")</f>
        <v/>
      </c>
      <c r="ARG29" s="258" t="str">
        <f>IFERROR(INDEX('Data Annex'!$K$1:$BS$4779,MATCH(ARG$1&amp;"|"&amp;$B29,'Data Annex'!$K$1:$K$4779,0),MATCH(ARG$2,'Data Annex'!$K$1:$BS$1,0)),"")</f>
        <v/>
      </c>
      <c r="ARH29" s="258" t="str">
        <f>IFERROR(INDEX('Data Annex'!$K$1:$BS$4779,MATCH(ARH$1&amp;"|"&amp;$B29,'Data Annex'!$K$1:$K$4779,0),MATCH(ARH$2,'Data Annex'!$K$1:$BS$1,0)),"")</f>
        <v/>
      </c>
      <c r="ARI29" s="258" t="str">
        <f>IFERROR(INDEX('Data Annex'!$K$1:$BS$4779,MATCH(ARI$1&amp;"|"&amp;$B29,'Data Annex'!$K$1:$K$4779,0),MATCH(ARI$2,'Data Annex'!$K$1:$BS$1,0)),"")</f>
        <v/>
      </c>
      <c r="ARJ29" s="258" t="str">
        <f>IFERROR(INDEX('Data Annex'!$K$1:$BS$4779,MATCH(ARJ$1&amp;"|"&amp;$B29,'Data Annex'!$K$1:$K$4779,0),MATCH(ARJ$2,'Data Annex'!$K$1:$BS$1,0)),"")</f>
        <v/>
      </c>
      <c r="ARK29" s="258" t="str">
        <f>IFERROR(INDEX('Data Annex'!$K$1:$BS$4779,MATCH(ARK$1&amp;"|"&amp;$B29,'Data Annex'!$K$1:$K$4779,0),MATCH(ARK$2,'Data Annex'!$K$1:$BS$1,0)),"")</f>
        <v/>
      </c>
      <c r="ARL29" s="258" t="str">
        <f>IFERROR(INDEX('Data Annex'!$K$1:$BS$4779,MATCH(ARL$1&amp;"|"&amp;$B29,'Data Annex'!$K$1:$K$4779,0),MATCH(ARL$2,'Data Annex'!$K$1:$BS$1,0)),"")</f>
        <v/>
      </c>
      <c r="ARM29" s="258" t="str">
        <f>IFERROR(INDEX('Data Annex'!$K$1:$BS$4779,MATCH(ARM$1&amp;"|"&amp;$B29,'Data Annex'!$K$1:$K$4779,0),MATCH(ARM$2,'Data Annex'!$K$1:$BS$1,0)),"")</f>
        <v/>
      </c>
      <c r="ARN29" s="258" t="str">
        <f>IFERROR(INDEX('Data Annex'!$K$1:$BS$4779,MATCH(ARN$1&amp;"|"&amp;$B29,'Data Annex'!$K$1:$K$4779,0),MATCH(ARN$2,'Data Annex'!$K$1:$BS$1,0)),"")</f>
        <v/>
      </c>
      <c r="ARO29" s="258" t="str">
        <f>IFERROR(INDEX('Data Annex'!$K$1:$BS$4779,MATCH(ARO$1&amp;"|"&amp;$B29,'Data Annex'!$K$1:$K$4779,0),MATCH(ARO$2,'Data Annex'!$K$1:$BS$1,0)),"")</f>
        <v/>
      </c>
      <c r="ARP29" s="258" t="str">
        <f>IFERROR(INDEX('Data Annex'!$K$1:$BS$4779,MATCH(ARP$1&amp;"|"&amp;$B29,'Data Annex'!$K$1:$K$4779,0),MATCH(ARP$2,'Data Annex'!$K$1:$BS$1,0)),"")</f>
        <v/>
      </c>
      <c r="ARQ29" s="258" t="str">
        <f>IFERROR(INDEX('Data Annex'!$K$1:$BS$4779,MATCH(ARQ$1&amp;"|"&amp;$B29,'Data Annex'!$K$1:$K$4779,0),MATCH(ARQ$2,'Data Annex'!$K$1:$BS$1,0)),"")</f>
        <v/>
      </c>
      <c r="ARR29" s="258" t="str">
        <f>IFERROR(INDEX('Data Annex'!$K$1:$BS$4779,MATCH(ARR$1&amp;"|"&amp;$B29,'Data Annex'!$K$1:$K$4779,0),MATCH(ARR$2,'Data Annex'!$K$1:$BS$1,0)),"")</f>
        <v/>
      </c>
      <c r="ARS29" s="258" t="str">
        <f>IFERROR(INDEX('Data Annex'!$K$1:$BS$4779,MATCH(ARS$1&amp;"|"&amp;$B29,'Data Annex'!$K$1:$K$4779,0),MATCH(ARS$2,'Data Annex'!$K$1:$BS$1,0)),"")</f>
        <v/>
      </c>
      <c r="ART29" s="258" t="str">
        <f>IFERROR(INDEX('Data Annex'!$K$1:$BS$4779,MATCH(ART$1&amp;"|"&amp;$B29,'Data Annex'!$K$1:$K$4779,0),MATCH(ART$2,'Data Annex'!$K$1:$BS$1,0)),"")</f>
        <v/>
      </c>
      <c r="ARU29" s="258" t="str">
        <f>IFERROR(INDEX('Data Annex'!$K$1:$BS$4779,MATCH(ARU$1&amp;"|"&amp;$B29,'Data Annex'!$K$1:$K$4779,0),MATCH(ARU$2,'Data Annex'!$K$1:$BS$1,0)),"")</f>
        <v/>
      </c>
      <c r="ARV29" s="258" t="str">
        <f>IFERROR(INDEX('Data Annex'!$K$1:$BS$4779,MATCH(ARV$1&amp;"|"&amp;$B29,'Data Annex'!$K$1:$K$4779,0),MATCH(ARV$2,'Data Annex'!$K$1:$BS$1,0)),"")</f>
        <v/>
      </c>
      <c r="ARW29" s="258" t="str">
        <f>IFERROR(INDEX('Data Annex'!$K$1:$BS$4779,MATCH(ARW$1&amp;"|"&amp;$B29,'Data Annex'!$K$1:$K$4779,0),MATCH(ARW$2,'Data Annex'!$K$1:$BS$1,0)),"")</f>
        <v/>
      </c>
      <c r="ARX29" s="258" t="str">
        <f>IFERROR(INDEX('Data Annex'!$K$1:$BS$4779,MATCH(ARX$1&amp;"|"&amp;$B29,'Data Annex'!$K$1:$K$4779,0),MATCH(ARX$2,'Data Annex'!$K$1:$BS$1,0)),"")</f>
        <v/>
      </c>
      <c r="ARY29" s="258" t="str">
        <f>IFERROR(INDEX('Data Annex'!$K$1:$BS$4779,MATCH(ARY$1&amp;"|"&amp;$B29,'Data Annex'!$K$1:$K$4779,0),MATCH(ARY$2,'Data Annex'!$K$1:$BS$1,0)),"")</f>
        <v/>
      </c>
      <c r="ARZ29" s="258" t="str">
        <f>IFERROR(INDEX('Data Annex'!$K$1:$BS$4779,MATCH(ARZ$1&amp;"|"&amp;$B29,'Data Annex'!$K$1:$K$4779,0),MATCH(ARZ$2,'Data Annex'!$K$1:$BS$1,0)),"")</f>
        <v/>
      </c>
      <c r="ASA29" s="258" t="str">
        <f>IFERROR(INDEX('Data Annex'!$K$1:$BS$4779,MATCH(ASA$1&amp;"|"&amp;$B29,'Data Annex'!$K$1:$K$4779,0),MATCH(ASA$2,'Data Annex'!$K$1:$BS$1,0)),"")</f>
        <v/>
      </c>
      <c r="ASB29" s="258" t="str">
        <f>IFERROR(INDEX('Data Annex'!$K$1:$BS$4779,MATCH(ASB$1&amp;"|"&amp;$B29,'Data Annex'!$K$1:$K$4779,0),MATCH(ASB$2,'Data Annex'!$K$1:$BS$1,0)),"")</f>
        <v/>
      </c>
      <c r="ASC29" s="258" t="str">
        <f>IFERROR(INDEX('Data Annex'!$K$1:$BS$4779,MATCH(ASC$1&amp;"|"&amp;$B29,'Data Annex'!$K$1:$K$4779,0),MATCH(ASC$2,'Data Annex'!$K$1:$BS$1,0)),"")</f>
        <v/>
      </c>
      <c r="ASD29" s="258" t="str">
        <f>IFERROR(INDEX('Data Annex'!$K$1:$BS$4779,MATCH(ASD$1&amp;"|"&amp;$B29,'Data Annex'!$K$1:$K$4779,0),MATCH(ASD$2,'Data Annex'!$K$1:$BS$1,0)),"")</f>
        <v/>
      </c>
      <c r="ASE29" s="258" t="str">
        <f>IFERROR(INDEX('Data Annex'!$K$1:$BS$4779,MATCH(ASE$1&amp;"|"&amp;$B29,'Data Annex'!$K$1:$K$4779,0),MATCH(ASE$2,'Data Annex'!$K$1:$BS$1,0)),"")</f>
        <v/>
      </c>
      <c r="ASF29" s="258" t="str">
        <f>IFERROR(INDEX('Data Annex'!$K$1:$BS$4779,MATCH(ASF$1&amp;"|"&amp;$B29,'Data Annex'!$K$1:$K$4779,0),MATCH(ASF$2,'Data Annex'!$K$1:$BS$1,0)),"")</f>
        <v/>
      </c>
      <c r="ASG29" s="258" t="str">
        <f>IFERROR(INDEX('Data Annex'!$K$1:$BS$4779,MATCH(ASG$1&amp;"|"&amp;$B29,'Data Annex'!$K$1:$K$4779,0),MATCH(ASG$2,'Data Annex'!$K$1:$BS$1,0)),"")</f>
        <v/>
      </c>
      <c r="ASH29" s="258" t="str">
        <f>IFERROR(INDEX('Data Annex'!$K$1:$BS$4779,MATCH(ASH$1&amp;"|"&amp;$B29,'Data Annex'!$K$1:$K$4779,0),MATCH(ASH$2,'Data Annex'!$K$1:$BS$1,0)),"")</f>
        <v/>
      </c>
      <c r="ASI29" s="258" t="str">
        <f>IFERROR(INDEX('Data Annex'!$K$1:$BS$4779,MATCH(ASI$1&amp;"|"&amp;$B29,'Data Annex'!$K$1:$K$4779,0),MATCH(ASI$2,'Data Annex'!$K$1:$BS$1,0)),"")</f>
        <v/>
      </c>
      <c r="ASJ29" s="258" t="str">
        <f>IFERROR(INDEX('Data Annex'!$K$1:$BS$4779,MATCH(ASJ$1&amp;"|"&amp;$B29,'Data Annex'!$K$1:$K$4779,0),MATCH(ASJ$2,'Data Annex'!$K$1:$BS$1,0)),"")</f>
        <v/>
      </c>
      <c r="ASK29" s="258" t="str">
        <f>IFERROR(INDEX('Data Annex'!$K$1:$BS$4779,MATCH(ASK$1&amp;"|"&amp;$B29,'Data Annex'!$K$1:$K$4779,0),MATCH(ASK$2,'Data Annex'!$K$1:$BS$1,0)),"")</f>
        <v/>
      </c>
      <c r="ASL29" s="258" t="str">
        <f>IFERROR(INDEX('Data Annex'!$K$1:$BS$4779,MATCH(ASL$1&amp;"|"&amp;$B29,'Data Annex'!$K$1:$K$4779,0),MATCH(ASL$2,'Data Annex'!$K$1:$BS$1,0)),"")</f>
        <v/>
      </c>
      <c r="ASM29" s="258" t="str">
        <f>IFERROR(INDEX('Data Annex'!$K$1:$BS$4779,MATCH(ASM$1&amp;"|"&amp;$B29,'Data Annex'!$K$1:$K$4779,0),MATCH(ASM$2,'Data Annex'!$K$1:$BS$1,0)),"")</f>
        <v/>
      </c>
      <c r="ASN29" s="258" t="str">
        <f>IFERROR(INDEX('Data Annex'!$K$1:$BS$4779,MATCH(ASN$1&amp;"|"&amp;$B29,'Data Annex'!$K$1:$K$4779,0),MATCH(ASN$2,'Data Annex'!$K$1:$BS$1,0)),"")</f>
        <v/>
      </c>
      <c r="ASO29" s="258" t="str">
        <f>IFERROR(INDEX('Data Annex'!$K$1:$BS$4779,MATCH(ASO$1&amp;"|"&amp;$B29,'Data Annex'!$K$1:$K$4779,0),MATCH(ASO$2,'Data Annex'!$K$1:$BS$1,0)),"")</f>
        <v/>
      </c>
      <c r="ASP29" s="258" t="str">
        <f>IFERROR(INDEX('Data Annex'!$K$1:$BS$4779,MATCH(ASP$1&amp;"|"&amp;$B29,'Data Annex'!$K$1:$K$4779,0),MATCH(ASP$2,'Data Annex'!$K$1:$BS$1,0)),"")</f>
        <v/>
      </c>
      <c r="ASQ29" s="258" t="str">
        <f>IFERROR(INDEX('Data Annex'!$K$1:$BS$4779,MATCH(ASQ$1&amp;"|"&amp;$B29,'Data Annex'!$K$1:$K$4779,0),MATCH(ASQ$2,'Data Annex'!$K$1:$BS$1,0)),"")</f>
        <v/>
      </c>
      <c r="ASR29" s="258" t="str">
        <f>IFERROR(INDEX('Data Annex'!$K$1:$BS$4779,MATCH(ASR$1&amp;"|"&amp;$B29,'Data Annex'!$K$1:$K$4779,0),MATCH(ASR$2,'Data Annex'!$K$1:$BS$1,0)),"")</f>
        <v/>
      </c>
      <c r="ASS29" s="258" t="str">
        <f>IFERROR(INDEX('Data Annex'!$K$1:$BS$4779,MATCH(ASS$1&amp;"|"&amp;$B29,'Data Annex'!$K$1:$K$4779,0),MATCH(ASS$2,'Data Annex'!$K$1:$BS$1,0)),"")</f>
        <v/>
      </c>
      <c r="AST29" s="258" t="str">
        <f>IFERROR(INDEX('Data Annex'!$K$1:$BS$4779,MATCH(AST$1&amp;"|"&amp;$B29,'Data Annex'!$K$1:$K$4779,0),MATCH(AST$2,'Data Annex'!$K$1:$BS$1,0)),"")</f>
        <v/>
      </c>
      <c r="ASU29" s="258" t="str">
        <f>IFERROR(INDEX('Data Annex'!$K$1:$BS$4779,MATCH(ASU$1&amp;"|"&amp;$B29,'Data Annex'!$K$1:$K$4779,0),MATCH(ASU$2,'Data Annex'!$K$1:$BS$1,0)),"")</f>
        <v/>
      </c>
      <c r="ASV29" s="258" t="str">
        <f>IFERROR(INDEX('Data Annex'!$K$1:$BS$4779,MATCH(ASV$1&amp;"|"&amp;$B29,'Data Annex'!$K$1:$K$4779,0),MATCH(ASV$2,'Data Annex'!$K$1:$BS$1,0)),"")</f>
        <v/>
      </c>
      <c r="ASW29" s="258" t="str">
        <f>IFERROR(INDEX('Data Annex'!$K$1:$BS$4779,MATCH(ASW$1&amp;"|"&amp;$B29,'Data Annex'!$K$1:$K$4779,0),MATCH(ASW$2,'Data Annex'!$K$1:$BS$1,0)),"")</f>
        <v/>
      </c>
      <c r="ASX29" s="258" t="str">
        <f>IFERROR(INDEX('Data Annex'!$K$1:$BS$4779,MATCH(ASX$1&amp;"|"&amp;$B29,'Data Annex'!$K$1:$K$4779,0),MATCH(ASX$2,'Data Annex'!$K$1:$BS$1,0)),"")</f>
        <v/>
      </c>
      <c r="ASY29" s="258" t="str">
        <f>IFERROR(INDEX('Data Annex'!$K$1:$BS$4779,MATCH(ASY$1&amp;"|"&amp;$B29,'Data Annex'!$K$1:$K$4779,0),MATCH(ASY$2,'Data Annex'!$K$1:$BS$1,0)),"")</f>
        <v/>
      </c>
      <c r="ASZ29" s="258" t="str">
        <f>IFERROR(INDEX('Data Annex'!$K$1:$BS$4779,MATCH(ASZ$1&amp;"|"&amp;$B29,'Data Annex'!$K$1:$K$4779,0),MATCH(ASZ$2,'Data Annex'!$K$1:$BS$1,0)),"")</f>
        <v/>
      </c>
      <c r="ATA29" s="258" t="str">
        <f>IFERROR(INDEX('Data Annex'!$K$1:$BS$4779,MATCH(ATA$1&amp;"|"&amp;$B29,'Data Annex'!$K$1:$K$4779,0),MATCH(ATA$2,'Data Annex'!$K$1:$BS$1,0)),"")</f>
        <v/>
      </c>
      <c r="ATB29" s="258" t="str">
        <f>IFERROR(INDEX('Data Annex'!$K$1:$BS$4779,MATCH(ATB$1&amp;"|"&amp;$B29,'Data Annex'!$K$1:$K$4779,0),MATCH(ATB$2,'Data Annex'!$K$1:$BS$1,0)),"")</f>
        <v/>
      </c>
      <c r="ATC29" s="258" t="str">
        <f>IFERROR(INDEX('Data Annex'!$K$1:$BS$4779,MATCH(ATC$1&amp;"|"&amp;$B29,'Data Annex'!$K$1:$K$4779,0),MATCH(ATC$2,'Data Annex'!$K$1:$BS$1,0)),"")</f>
        <v/>
      </c>
      <c r="ATD29" s="258" t="str">
        <f>IFERROR(INDEX('Data Annex'!$K$1:$BS$4779,MATCH(ATD$1&amp;"|"&amp;$B29,'Data Annex'!$K$1:$K$4779,0),MATCH(ATD$2,'Data Annex'!$K$1:$BS$1,0)),"")</f>
        <v/>
      </c>
      <c r="ATE29" s="258" t="str">
        <f>IFERROR(INDEX('Data Annex'!$K$1:$BS$4779,MATCH(ATE$1&amp;"|"&amp;$B29,'Data Annex'!$K$1:$K$4779,0),MATCH(ATE$2,'Data Annex'!$K$1:$BS$1,0)),"")</f>
        <v/>
      </c>
      <c r="ATF29" s="258" t="str">
        <f>IFERROR(INDEX('Data Annex'!$K$1:$BS$4779,MATCH(ATF$1&amp;"|"&amp;$B29,'Data Annex'!$K$1:$K$4779,0),MATCH(ATF$2,'Data Annex'!$K$1:$BS$1,0)),"")</f>
        <v/>
      </c>
      <c r="ATG29" s="258" t="str">
        <f>IFERROR(INDEX('Data Annex'!$K$1:$BS$4779,MATCH(ATG$1&amp;"|"&amp;$B29,'Data Annex'!$K$1:$K$4779,0),MATCH(ATG$2,'Data Annex'!$K$1:$BS$1,0)),"")</f>
        <v/>
      </c>
      <c r="ATH29" s="258" t="str">
        <f>IFERROR(INDEX('Data Annex'!$K$1:$BS$4779,MATCH(ATH$1&amp;"|"&amp;$B29,'Data Annex'!$K$1:$K$4779,0),MATCH(ATH$2,'Data Annex'!$K$1:$BS$1,0)),"")</f>
        <v/>
      </c>
      <c r="ATI29" s="258" t="str">
        <f>IFERROR(INDEX('Data Annex'!$K$1:$BS$4779,MATCH(ATI$1&amp;"|"&amp;$B29,'Data Annex'!$K$1:$K$4779,0),MATCH(ATI$2,'Data Annex'!$K$1:$BS$1,0)),"")</f>
        <v/>
      </c>
      <c r="ATJ29" s="258" t="str">
        <f>IFERROR(INDEX('Data Annex'!$K$1:$BS$4779,MATCH(ATJ$1&amp;"|"&amp;$B29,'Data Annex'!$K$1:$K$4779,0),MATCH(ATJ$2,'Data Annex'!$K$1:$BS$1,0)),"")</f>
        <v/>
      </c>
      <c r="ATK29" s="258" t="str">
        <f>IFERROR(INDEX('Data Annex'!$K$1:$BS$4779,MATCH(ATK$1&amp;"|"&amp;$B29,'Data Annex'!$K$1:$K$4779,0),MATCH(ATK$2,'Data Annex'!$K$1:$BS$1,0)),"")</f>
        <v/>
      </c>
      <c r="ATL29" s="258" t="str">
        <f>IFERROR(INDEX('Data Annex'!$K$1:$BS$4779,MATCH(ATL$1&amp;"|"&amp;$B29,'Data Annex'!$K$1:$K$4779,0),MATCH(ATL$2,'Data Annex'!$K$1:$BS$1,0)),"")</f>
        <v/>
      </c>
      <c r="ATM29" s="258" t="str">
        <f>IFERROR(INDEX('Data Annex'!$K$1:$BS$4779,MATCH(ATM$1&amp;"|"&amp;$B29,'Data Annex'!$K$1:$K$4779,0),MATCH(ATM$2,'Data Annex'!$K$1:$BS$1,0)),"")</f>
        <v/>
      </c>
      <c r="ATN29" s="258" t="str">
        <f>IFERROR(INDEX('Data Annex'!$K$1:$BS$4779,MATCH(ATN$1&amp;"|"&amp;$B29,'Data Annex'!$K$1:$K$4779,0),MATCH(ATN$2,'Data Annex'!$K$1:$BS$1,0)),"")</f>
        <v/>
      </c>
      <c r="ATO29" s="258" t="str">
        <f>IFERROR(INDEX('Data Annex'!$K$1:$BS$4779,MATCH(ATO$1&amp;"|"&amp;$B29,'Data Annex'!$K$1:$K$4779,0),MATCH(ATO$2,'Data Annex'!$K$1:$BS$1,0)),"")</f>
        <v/>
      </c>
      <c r="ATP29" s="258" t="str">
        <f>IFERROR(INDEX('Data Annex'!$K$1:$BS$4779,MATCH(ATP$1&amp;"|"&amp;$B29,'Data Annex'!$K$1:$K$4779,0),MATCH(ATP$2,'Data Annex'!$K$1:$BS$1,0)),"")</f>
        <v/>
      </c>
      <c r="ATQ29" s="258" t="str">
        <f>IFERROR(INDEX('Data Annex'!$K$1:$BS$4779,MATCH(ATQ$1&amp;"|"&amp;$B29,'Data Annex'!$K$1:$K$4779,0),MATCH(ATQ$2,'Data Annex'!$K$1:$BS$1,0)),"")</f>
        <v/>
      </c>
      <c r="ATR29" s="258" t="str">
        <f>IFERROR(INDEX('Data Annex'!$K$1:$BS$4779,MATCH(ATR$1&amp;"|"&amp;$B29,'Data Annex'!$K$1:$K$4779,0),MATCH(ATR$2,'Data Annex'!$K$1:$BS$1,0)),"")</f>
        <v/>
      </c>
      <c r="ATS29" s="258" t="str">
        <f>IFERROR(INDEX('Data Annex'!$K$1:$BS$4779,MATCH(ATS$1&amp;"|"&amp;$B29,'Data Annex'!$K$1:$K$4779,0),MATCH(ATS$2,'Data Annex'!$K$1:$BS$1,0)),"")</f>
        <v/>
      </c>
      <c r="ATT29" s="258" t="str">
        <f>IFERROR(INDEX('Data Annex'!$K$1:$BS$4779,MATCH(ATT$1&amp;"|"&amp;$B29,'Data Annex'!$K$1:$K$4779,0),MATCH(ATT$2,'Data Annex'!$K$1:$BS$1,0)),"")</f>
        <v/>
      </c>
      <c r="ATU29" s="258" t="str">
        <f>IFERROR(INDEX('Data Annex'!$K$1:$BS$4779,MATCH(ATU$1&amp;"|"&amp;$B29,'Data Annex'!$K$1:$K$4779,0),MATCH(ATU$2,'Data Annex'!$K$1:$BS$1,0)),"")</f>
        <v/>
      </c>
      <c r="ATV29" s="258" t="str">
        <f>IFERROR(INDEX('Data Annex'!$K$1:$BS$4779,MATCH(ATV$1&amp;"|"&amp;$B29,'Data Annex'!$K$1:$K$4779,0),MATCH(ATV$2,'Data Annex'!$K$1:$BS$1,0)),"")</f>
        <v/>
      </c>
      <c r="ATW29" s="258" t="str">
        <f>IFERROR(INDEX('Data Annex'!$K$1:$BS$4779,MATCH(ATW$1&amp;"|"&amp;$B29,'Data Annex'!$K$1:$K$4779,0),MATCH(ATW$2,'Data Annex'!$K$1:$BS$1,0)),"")</f>
        <v/>
      </c>
      <c r="ATX29" s="258" t="str">
        <f>IFERROR(INDEX('Data Annex'!$K$1:$BS$4779,MATCH(ATX$1&amp;"|"&amp;$B29,'Data Annex'!$K$1:$K$4779,0),MATCH(ATX$2,'Data Annex'!$K$1:$BS$1,0)),"")</f>
        <v/>
      </c>
      <c r="ATY29" s="258" t="str">
        <f>IFERROR(INDEX('Data Annex'!$K$1:$BS$4779,MATCH(ATY$1&amp;"|"&amp;$B29,'Data Annex'!$K$1:$K$4779,0),MATCH(ATY$2,'Data Annex'!$K$1:$BS$1,0)),"")</f>
        <v/>
      </c>
      <c r="ATZ29" s="258" t="str">
        <f>IFERROR(INDEX('Data Annex'!$K$1:$BS$4779,MATCH(ATZ$1&amp;"|"&amp;$B29,'Data Annex'!$K$1:$K$4779,0),MATCH(ATZ$2,'Data Annex'!$K$1:$BS$1,0)),"")</f>
        <v/>
      </c>
      <c r="AUA29" s="258" t="str">
        <f>IFERROR(INDEX('Data Annex'!$K$1:$BS$4779,MATCH(AUA$1&amp;"|"&amp;$B29,'Data Annex'!$K$1:$K$4779,0),MATCH(AUA$2,'Data Annex'!$K$1:$BS$1,0)),"")</f>
        <v/>
      </c>
      <c r="AUB29" s="258" t="str">
        <f>IFERROR(INDEX('Data Annex'!$K$1:$BS$4779,MATCH(AUB$1&amp;"|"&amp;$B29,'Data Annex'!$K$1:$K$4779,0),MATCH(AUB$2,'Data Annex'!$K$1:$BS$1,0)),"")</f>
        <v/>
      </c>
      <c r="AUC29" s="258" t="str">
        <f>IFERROR(INDEX('Data Annex'!$K$1:$BS$4779,MATCH(AUC$1&amp;"|"&amp;$B29,'Data Annex'!$K$1:$K$4779,0),MATCH(AUC$2,'Data Annex'!$K$1:$BS$1,0)),"")</f>
        <v/>
      </c>
      <c r="AUD29" s="258" t="str">
        <f>IFERROR(INDEX('Data Annex'!$K$1:$BS$4779,MATCH(AUD$1&amp;"|"&amp;$B29,'Data Annex'!$K$1:$K$4779,0),MATCH(AUD$2,'Data Annex'!$K$1:$BS$1,0)),"")</f>
        <v/>
      </c>
      <c r="AUE29" s="258" t="str">
        <f>IFERROR(INDEX('Data Annex'!$K$1:$BS$4779,MATCH(AUE$1&amp;"|"&amp;$B29,'Data Annex'!$K$1:$K$4779,0),MATCH(AUE$2,'Data Annex'!$K$1:$BS$1,0)),"")</f>
        <v/>
      </c>
      <c r="AUF29" s="258" t="str">
        <f>IFERROR(INDEX('Data Annex'!$K$1:$BS$4779,MATCH(AUF$1&amp;"|"&amp;$B29,'Data Annex'!$K$1:$K$4779,0),MATCH(AUF$2,'Data Annex'!$K$1:$BS$1,0)),"")</f>
        <v/>
      </c>
      <c r="AUG29" s="258" t="str">
        <f>IFERROR(INDEX('Data Annex'!$K$1:$BS$4779,MATCH(AUG$1&amp;"|"&amp;$B29,'Data Annex'!$K$1:$K$4779,0),MATCH(AUG$2,'Data Annex'!$K$1:$BS$1,0)),"")</f>
        <v/>
      </c>
      <c r="AUH29" s="258" t="str">
        <f>IFERROR(INDEX('Data Annex'!$K$1:$BS$4779,MATCH(AUH$1&amp;"|"&amp;$B29,'Data Annex'!$K$1:$K$4779,0),MATCH(AUH$2,'Data Annex'!$K$1:$BS$1,0)),"")</f>
        <v/>
      </c>
      <c r="AUI29" s="258" t="str">
        <f>IFERROR(INDEX('Data Annex'!$K$1:$BS$4779,MATCH(AUI$1&amp;"|"&amp;$B29,'Data Annex'!$K$1:$K$4779,0),MATCH(AUI$2,'Data Annex'!$K$1:$BS$1,0)),"")</f>
        <v/>
      </c>
      <c r="AUJ29" s="258" t="str">
        <f>IFERROR(INDEX('Data Annex'!$K$1:$BS$4779,MATCH(AUJ$1&amp;"|"&amp;$B29,'Data Annex'!$K$1:$K$4779,0),MATCH(AUJ$2,'Data Annex'!$K$1:$BS$1,0)),"")</f>
        <v/>
      </c>
      <c r="AUK29" s="258" t="str">
        <f>IFERROR(INDEX('Data Annex'!$K$1:$BS$4779,MATCH(AUK$1&amp;"|"&amp;$B29,'Data Annex'!$K$1:$K$4779,0),MATCH(AUK$2,'Data Annex'!$K$1:$BS$1,0)),"")</f>
        <v/>
      </c>
      <c r="AUL29" s="258" t="str">
        <f>IFERROR(INDEX('Data Annex'!$K$1:$BS$4779,MATCH(AUL$1&amp;"|"&amp;$B29,'Data Annex'!$K$1:$K$4779,0),MATCH(AUL$2,'Data Annex'!$K$1:$BS$1,0)),"")</f>
        <v/>
      </c>
      <c r="AUM29" s="258" t="str">
        <f>IFERROR(INDEX('Data Annex'!$K$1:$BS$4779,MATCH(AUM$1&amp;"|"&amp;$B29,'Data Annex'!$K$1:$K$4779,0),MATCH(AUM$2,'Data Annex'!$K$1:$BS$1,0)),"")</f>
        <v/>
      </c>
      <c r="AUN29" s="258" t="str">
        <f>IFERROR(INDEX('Data Annex'!$K$1:$BS$4779,MATCH(AUN$1&amp;"|"&amp;$B29,'Data Annex'!$K$1:$K$4779,0),MATCH(AUN$2,'Data Annex'!$K$1:$BS$1,0)),"")</f>
        <v/>
      </c>
      <c r="AUO29" s="258" t="str">
        <f>IFERROR(INDEX('Data Annex'!$K$1:$BS$4779,MATCH(AUO$1&amp;"|"&amp;$B29,'Data Annex'!$K$1:$K$4779,0),MATCH(AUO$2,'Data Annex'!$K$1:$BS$1,0)),"")</f>
        <v/>
      </c>
      <c r="AUP29" s="258" t="str">
        <f>IFERROR(INDEX('Data Annex'!$K$1:$BS$4779,MATCH(AUP$1&amp;"|"&amp;$B29,'Data Annex'!$K$1:$K$4779,0),MATCH(AUP$2,'Data Annex'!$K$1:$BS$1,0)),"")</f>
        <v/>
      </c>
      <c r="AUQ29" s="258" t="str">
        <f>IFERROR(INDEX('Data Annex'!$K$1:$BS$4779,MATCH(AUQ$1&amp;"|"&amp;$B29,'Data Annex'!$K$1:$K$4779,0),MATCH(AUQ$2,'Data Annex'!$K$1:$BS$1,0)),"")</f>
        <v/>
      </c>
      <c r="AUR29" s="258" t="str">
        <f>IFERROR(INDEX('Data Annex'!$K$1:$BS$4779,MATCH(AUR$1&amp;"|"&amp;$B29,'Data Annex'!$K$1:$K$4779,0),MATCH(AUR$2,'Data Annex'!$K$1:$BS$1,0)),"")</f>
        <v/>
      </c>
      <c r="AUS29" s="258" t="str">
        <f>IFERROR(INDEX('Data Annex'!$K$1:$BS$4779,MATCH(AUS$1&amp;"|"&amp;$B29,'Data Annex'!$K$1:$K$4779,0),MATCH(AUS$2,'Data Annex'!$K$1:$BS$1,0)),"")</f>
        <v/>
      </c>
      <c r="AUT29" s="258" t="str">
        <f>IFERROR(INDEX('Data Annex'!$K$1:$BS$4779,MATCH(AUT$1&amp;"|"&amp;$B29,'Data Annex'!$K$1:$K$4779,0),MATCH(AUT$2,'Data Annex'!$K$1:$BS$1,0)),"")</f>
        <v/>
      </c>
      <c r="AUU29" s="258" t="str">
        <f>IFERROR(INDEX('Data Annex'!$K$1:$BS$4779,MATCH(AUU$1&amp;"|"&amp;$B29,'Data Annex'!$K$1:$K$4779,0),MATCH(AUU$2,'Data Annex'!$K$1:$BS$1,0)),"")</f>
        <v/>
      </c>
      <c r="AUV29" s="258" t="str">
        <f>IFERROR(INDEX('Data Annex'!$K$1:$BS$4779,MATCH(AUV$1&amp;"|"&amp;$B29,'Data Annex'!$K$1:$K$4779,0),MATCH(AUV$2,'Data Annex'!$K$1:$BS$1,0)),"")</f>
        <v/>
      </c>
      <c r="AUW29" s="258" t="str">
        <f>IFERROR(INDEX('Data Annex'!$K$1:$BS$4779,MATCH(AUW$1&amp;"|"&amp;$B29,'Data Annex'!$K$1:$K$4779,0),MATCH(AUW$2,'Data Annex'!$K$1:$BS$1,0)),"")</f>
        <v/>
      </c>
      <c r="AUX29" s="258" t="str">
        <f>IFERROR(INDEX('Data Annex'!$K$1:$BS$4779,MATCH(AUX$1&amp;"|"&amp;$B29,'Data Annex'!$K$1:$K$4779,0),MATCH(AUX$2,'Data Annex'!$K$1:$BS$1,0)),"")</f>
        <v/>
      </c>
      <c r="AUY29" s="258" t="str">
        <f>IFERROR(INDEX('Data Annex'!$K$1:$BS$4779,MATCH(AUY$1&amp;"|"&amp;$B29,'Data Annex'!$K$1:$K$4779,0),MATCH(AUY$2,'Data Annex'!$K$1:$BS$1,0)),"")</f>
        <v/>
      </c>
      <c r="AUZ29" s="258" t="str">
        <f>IFERROR(INDEX('Data Annex'!$K$1:$BS$4779,MATCH(AUZ$1&amp;"|"&amp;$B29,'Data Annex'!$K$1:$K$4779,0),MATCH(AUZ$2,'Data Annex'!$K$1:$BS$1,0)),"")</f>
        <v/>
      </c>
      <c r="AVA29" s="258" t="str">
        <f>IFERROR(INDEX('Data Annex'!$K$1:$BS$4779,MATCH(AVA$1&amp;"|"&amp;$B29,'Data Annex'!$K$1:$K$4779,0),MATCH(AVA$2,'Data Annex'!$K$1:$BS$1,0)),"")</f>
        <v/>
      </c>
      <c r="AVB29" s="258" t="str">
        <f>IFERROR(INDEX('Data Annex'!$K$1:$BS$4779,MATCH(AVB$1&amp;"|"&amp;$B29,'Data Annex'!$K$1:$K$4779,0),MATCH(AVB$2,'Data Annex'!$K$1:$BS$1,0)),"")</f>
        <v/>
      </c>
      <c r="AVC29" s="258" t="str">
        <f>IFERROR(INDEX('Data Annex'!$K$1:$BS$4779,MATCH(AVC$1&amp;"|"&amp;$B29,'Data Annex'!$K$1:$K$4779,0),MATCH(AVC$2,'Data Annex'!$K$1:$BS$1,0)),"")</f>
        <v/>
      </c>
      <c r="AVD29" s="258" t="str">
        <f>IFERROR(INDEX('Data Annex'!$K$1:$BS$4779,MATCH(AVD$1&amp;"|"&amp;$B29,'Data Annex'!$K$1:$K$4779,0),MATCH(AVD$2,'Data Annex'!$K$1:$BS$1,0)),"")</f>
        <v/>
      </c>
      <c r="AVE29" s="258" t="str">
        <f>IFERROR(INDEX('Data Annex'!$K$1:$BS$4779,MATCH(AVE$1&amp;"|"&amp;$B29,'Data Annex'!$K$1:$K$4779,0),MATCH(AVE$2,'Data Annex'!$K$1:$BS$1,0)),"")</f>
        <v/>
      </c>
      <c r="AVF29" s="258" t="str">
        <f>IFERROR(INDEX('Data Annex'!$K$1:$BS$4779,MATCH(AVF$1&amp;"|"&amp;$B29,'Data Annex'!$K$1:$K$4779,0),MATCH(AVF$2,'Data Annex'!$K$1:$BS$1,0)),"")</f>
        <v/>
      </c>
      <c r="AVG29" s="258" t="str">
        <f>IFERROR(INDEX('Data Annex'!$K$1:$BS$4779,MATCH(AVG$1&amp;"|"&amp;$B29,'Data Annex'!$K$1:$K$4779,0),MATCH(AVG$2,'Data Annex'!$K$1:$BS$1,0)),"")</f>
        <v/>
      </c>
      <c r="AVH29" s="258" t="str">
        <f>IFERROR(INDEX('Data Annex'!$K$1:$BS$4779,MATCH(AVH$1&amp;"|"&amp;$B29,'Data Annex'!$K$1:$K$4779,0),MATCH(AVH$2,'Data Annex'!$K$1:$BS$1,0)),"")</f>
        <v/>
      </c>
      <c r="AVI29" s="258" t="str">
        <f>IFERROR(INDEX('Data Annex'!$K$1:$BS$4779,MATCH(AVI$1&amp;"|"&amp;$B29,'Data Annex'!$K$1:$K$4779,0),MATCH(AVI$2,'Data Annex'!$K$1:$BS$1,0)),"")</f>
        <v/>
      </c>
      <c r="AVJ29" s="258" t="str">
        <f>IFERROR(INDEX('Data Annex'!$K$1:$BS$4779,MATCH(AVJ$1&amp;"|"&amp;$B29,'Data Annex'!$K$1:$K$4779,0),MATCH(AVJ$2,'Data Annex'!$K$1:$BS$1,0)),"")</f>
        <v/>
      </c>
      <c r="AVK29" s="258" t="str">
        <f>IFERROR(INDEX('Data Annex'!$K$1:$BS$4779,MATCH(AVK$1&amp;"|"&amp;$B29,'Data Annex'!$K$1:$K$4779,0),MATCH(AVK$2,'Data Annex'!$K$1:$BS$1,0)),"")</f>
        <v/>
      </c>
      <c r="AVL29" s="258" t="str">
        <f>IFERROR(INDEX('Data Annex'!$K$1:$BS$4779,MATCH(AVL$1&amp;"|"&amp;$B29,'Data Annex'!$K$1:$K$4779,0),MATCH(AVL$2,'Data Annex'!$K$1:$BS$1,0)),"")</f>
        <v/>
      </c>
      <c r="AVM29" s="258" t="str">
        <f>IFERROR(INDEX('Data Annex'!$K$1:$BS$4779,MATCH(AVM$1&amp;"|"&amp;$B29,'Data Annex'!$K$1:$K$4779,0),MATCH(AVM$2,'Data Annex'!$K$1:$BS$1,0)),"")</f>
        <v/>
      </c>
      <c r="AVN29" s="258" t="str">
        <f>IFERROR(INDEX('Data Annex'!$K$1:$BS$4779,MATCH(AVN$1&amp;"|"&amp;$B29,'Data Annex'!$K$1:$K$4779,0),MATCH(AVN$2,'Data Annex'!$K$1:$BS$1,0)),"")</f>
        <v/>
      </c>
      <c r="AVO29" s="258" t="str">
        <f>IFERROR(INDEX('Data Annex'!$K$1:$BS$4779,MATCH(AVO$1&amp;"|"&amp;$B29,'Data Annex'!$K$1:$K$4779,0),MATCH(AVO$2,'Data Annex'!$K$1:$BS$1,0)),"")</f>
        <v/>
      </c>
      <c r="AVP29" s="258" t="str">
        <f>IFERROR(INDEX('Data Annex'!$K$1:$BS$4779,MATCH(AVP$1&amp;"|"&amp;$B29,'Data Annex'!$K$1:$K$4779,0),MATCH(AVP$2,'Data Annex'!$K$1:$BS$1,0)),"")</f>
        <v/>
      </c>
      <c r="AVQ29" s="258" t="str">
        <f>IFERROR(INDEX('Data Annex'!$K$1:$BS$4779,MATCH(AVQ$1&amp;"|"&amp;$B29,'Data Annex'!$K$1:$K$4779,0),MATCH(AVQ$2,'Data Annex'!$K$1:$BS$1,0)),"")</f>
        <v/>
      </c>
      <c r="AVR29" s="258" t="str">
        <f>IFERROR(INDEX('Data Annex'!$K$1:$BS$4779,MATCH(AVR$1&amp;"|"&amp;$B29,'Data Annex'!$K$1:$K$4779,0),MATCH(AVR$2,'Data Annex'!$K$1:$BS$1,0)),"")</f>
        <v/>
      </c>
      <c r="AVS29" s="258" t="str">
        <f>IFERROR(INDEX('Data Annex'!$K$1:$BS$4779,MATCH(AVS$1&amp;"|"&amp;$B29,'Data Annex'!$K$1:$K$4779,0),MATCH(AVS$2,'Data Annex'!$K$1:$BS$1,0)),"")</f>
        <v/>
      </c>
      <c r="AVT29" s="258" t="str">
        <f>IFERROR(INDEX('Data Annex'!$K$1:$BS$4779,MATCH(AVT$1&amp;"|"&amp;$B29,'Data Annex'!$K$1:$K$4779,0),MATCH(AVT$2,'Data Annex'!$K$1:$BS$1,0)),"")</f>
        <v/>
      </c>
      <c r="AVU29" s="258" t="str">
        <f>IFERROR(INDEX('Data Annex'!$K$1:$BS$4779,MATCH(AVU$1&amp;"|"&amp;$B29,'Data Annex'!$K$1:$K$4779,0),MATCH(AVU$2,'Data Annex'!$K$1:$BS$1,0)),"")</f>
        <v/>
      </c>
      <c r="AVV29" s="258" t="str">
        <f>IFERROR(INDEX('Data Annex'!$K$1:$BS$4779,MATCH(AVV$1&amp;"|"&amp;$B29,'Data Annex'!$K$1:$K$4779,0),MATCH(AVV$2,'Data Annex'!$K$1:$BS$1,0)),"")</f>
        <v/>
      </c>
      <c r="AVW29" s="258" t="str">
        <f>IFERROR(INDEX('Data Annex'!$K$1:$BS$4779,MATCH(AVW$1&amp;"|"&amp;$B29,'Data Annex'!$K$1:$K$4779,0),MATCH(AVW$2,'Data Annex'!$K$1:$BS$1,0)),"")</f>
        <v/>
      </c>
      <c r="AVX29" s="258" t="str">
        <f>IFERROR(INDEX('Data Annex'!$K$1:$BS$4779,MATCH(AVX$1&amp;"|"&amp;$B29,'Data Annex'!$K$1:$K$4779,0),MATCH(AVX$2,'Data Annex'!$K$1:$BS$1,0)),"")</f>
        <v/>
      </c>
      <c r="AVY29" s="258" t="str">
        <f>IFERROR(INDEX('Data Annex'!$K$1:$BS$4779,MATCH(AVY$1&amp;"|"&amp;$B29,'Data Annex'!$K$1:$K$4779,0),MATCH(AVY$2,'Data Annex'!$K$1:$BS$1,0)),"")</f>
        <v/>
      </c>
      <c r="AVZ29" s="258" t="str">
        <f>IFERROR(INDEX('Data Annex'!$K$1:$BS$4779,MATCH(AVZ$1&amp;"|"&amp;$B29,'Data Annex'!$K$1:$K$4779,0),MATCH(AVZ$2,'Data Annex'!$K$1:$BS$1,0)),"")</f>
        <v/>
      </c>
      <c r="AWA29" s="258" t="str">
        <f>IFERROR(INDEX('Data Annex'!$K$1:$BS$4779,MATCH(AWA$1&amp;"|"&amp;$B29,'Data Annex'!$K$1:$K$4779,0),MATCH(AWA$2,'Data Annex'!$K$1:$BS$1,0)),"")</f>
        <v/>
      </c>
      <c r="AWB29" s="258" t="str">
        <f>IFERROR(INDEX('Data Annex'!$K$1:$BS$4779,MATCH(AWB$1&amp;"|"&amp;$B29,'Data Annex'!$K$1:$K$4779,0),MATCH(AWB$2,'Data Annex'!$K$1:$BS$1,0)),"")</f>
        <v/>
      </c>
      <c r="AWC29" s="258" t="str">
        <f>IFERROR(INDEX('Data Annex'!$K$1:$BS$4779,MATCH(AWC$1&amp;"|"&amp;$B29,'Data Annex'!$K$1:$K$4779,0),MATCH(AWC$2,'Data Annex'!$K$1:$BS$1,0)),"")</f>
        <v/>
      </c>
      <c r="AWD29" s="258" t="str">
        <f>IFERROR(INDEX('Data Annex'!$K$1:$BS$4779,MATCH(AWD$1&amp;"|"&amp;$B29,'Data Annex'!$K$1:$K$4779,0),MATCH(AWD$2,'Data Annex'!$K$1:$BS$1,0)),"")</f>
        <v/>
      </c>
      <c r="AWE29" s="258" t="str">
        <f>IFERROR(INDEX('Data Annex'!$K$1:$BS$4779,MATCH(AWE$1&amp;"|"&amp;$B29,'Data Annex'!$K$1:$K$4779,0),MATCH(AWE$2,'Data Annex'!$K$1:$BS$1,0)),"")</f>
        <v/>
      </c>
      <c r="AWF29" s="258" t="str">
        <f>IFERROR(INDEX('Data Annex'!$K$1:$BS$4779,MATCH(AWF$1&amp;"|"&amp;$B29,'Data Annex'!$K$1:$K$4779,0),MATCH(AWF$2,'Data Annex'!$K$1:$BS$1,0)),"")</f>
        <v/>
      </c>
      <c r="AWG29" s="258" t="str">
        <f>IFERROR(INDEX('Data Annex'!$K$1:$BS$4779,MATCH(AWG$1&amp;"|"&amp;$B29,'Data Annex'!$K$1:$K$4779,0),MATCH(AWG$2,'Data Annex'!$K$1:$BS$1,0)),"")</f>
        <v/>
      </c>
      <c r="AWH29" s="258" t="str">
        <f>IFERROR(INDEX('Data Annex'!$K$1:$BS$4779,MATCH(AWH$1&amp;"|"&amp;$B29,'Data Annex'!$K$1:$K$4779,0),MATCH(AWH$2,'Data Annex'!$K$1:$BS$1,0)),"")</f>
        <v/>
      </c>
      <c r="AWI29" s="258" t="str">
        <f>IFERROR(INDEX('Data Annex'!$K$1:$BS$4779,MATCH(AWI$1&amp;"|"&amp;$B29,'Data Annex'!$K$1:$K$4779,0),MATCH(AWI$2,'Data Annex'!$K$1:$BS$1,0)),"")</f>
        <v/>
      </c>
      <c r="AWJ29" s="258" t="str">
        <f>IFERROR(INDEX('Data Annex'!$K$1:$BS$4779,MATCH(AWJ$1&amp;"|"&amp;$B29,'Data Annex'!$K$1:$K$4779,0),MATCH(AWJ$2,'Data Annex'!$K$1:$BS$1,0)),"")</f>
        <v/>
      </c>
      <c r="AWK29" s="258" t="str">
        <f>IFERROR(INDEX('Data Annex'!$K$1:$BS$4779,MATCH(AWK$1&amp;"|"&amp;$B29,'Data Annex'!$K$1:$K$4779,0),MATCH(AWK$2,'Data Annex'!$K$1:$BS$1,0)),"")</f>
        <v/>
      </c>
      <c r="AWL29" s="258" t="str">
        <f>IFERROR(INDEX('Data Annex'!$K$1:$BS$4779,MATCH(AWL$1&amp;"|"&amp;$B29,'Data Annex'!$K$1:$K$4779,0),MATCH(AWL$2,'Data Annex'!$K$1:$BS$1,0)),"")</f>
        <v/>
      </c>
      <c r="AWM29" s="258" t="str">
        <f>IFERROR(INDEX('Data Annex'!$K$1:$BS$4779,MATCH(AWM$1&amp;"|"&amp;$B29,'Data Annex'!$K$1:$K$4779,0),MATCH(AWM$2,'Data Annex'!$K$1:$BS$1,0)),"")</f>
        <v/>
      </c>
      <c r="AWN29" s="258" t="str">
        <f>IFERROR(INDEX('Data Annex'!$K$1:$BS$4779,MATCH(AWN$1&amp;"|"&amp;$B29,'Data Annex'!$K$1:$K$4779,0),MATCH(AWN$2,'Data Annex'!$K$1:$BS$1,0)),"")</f>
        <v/>
      </c>
      <c r="AWO29" s="258" t="str">
        <f>IFERROR(INDEX('Data Annex'!$K$1:$BS$4779,MATCH(AWO$1&amp;"|"&amp;$B29,'Data Annex'!$K$1:$K$4779,0),MATCH(AWO$2,'Data Annex'!$K$1:$BS$1,0)),"")</f>
        <v/>
      </c>
      <c r="AWP29" s="258" t="str">
        <f>IFERROR(INDEX('Data Annex'!$K$1:$BS$4779,MATCH(AWP$1&amp;"|"&amp;$B29,'Data Annex'!$K$1:$K$4779,0),MATCH(AWP$2,'Data Annex'!$K$1:$BS$1,0)),"")</f>
        <v/>
      </c>
      <c r="AWQ29" s="258" t="str">
        <f>IFERROR(INDEX('Data Annex'!$K$1:$BS$4779,MATCH(AWQ$1&amp;"|"&amp;$B29,'Data Annex'!$K$1:$K$4779,0),MATCH(AWQ$2,'Data Annex'!$K$1:$BS$1,0)),"")</f>
        <v/>
      </c>
      <c r="AWR29" s="258" t="str">
        <f>IFERROR(INDEX('Data Annex'!$K$1:$BS$4779,MATCH(AWR$1&amp;"|"&amp;$B29,'Data Annex'!$K$1:$K$4779,0),MATCH(AWR$2,'Data Annex'!$K$1:$BS$1,0)),"")</f>
        <v/>
      </c>
      <c r="AWS29" s="258" t="str">
        <f>IFERROR(INDEX('Data Annex'!$K$1:$BS$4779,MATCH(AWS$1&amp;"|"&amp;$B29,'Data Annex'!$K$1:$K$4779,0),MATCH(AWS$2,'Data Annex'!$K$1:$BS$1,0)),"")</f>
        <v/>
      </c>
      <c r="AWT29" s="258" t="str">
        <f>IFERROR(INDEX('Data Annex'!$K$1:$BS$4779,MATCH(AWT$1&amp;"|"&amp;$B29,'Data Annex'!$K$1:$K$4779,0),MATCH(AWT$2,'Data Annex'!$K$1:$BS$1,0)),"")</f>
        <v/>
      </c>
      <c r="AWU29" s="258" t="str">
        <f>IFERROR(INDEX('Data Annex'!$K$1:$BS$4779,MATCH(AWU$1&amp;"|"&amp;$B29,'Data Annex'!$K$1:$K$4779,0),MATCH(AWU$2,'Data Annex'!$K$1:$BS$1,0)),"")</f>
        <v/>
      </c>
      <c r="AWV29" s="258" t="str">
        <f>IFERROR(INDEX('Data Annex'!$K$1:$BS$4779,MATCH(AWV$1&amp;"|"&amp;$B29,'Data Annex'!$K$1:$K$4779,0),MATCH(AWV$2,'Data Annex'!$K$1:$BS$1,0)),"")</f>
        <v/>
      </c>
      <c r="AWW29" s="258" t="str">
        <f>IFERROR(INDEX('Data Annex'!$K$1:$BS$4779,MATCH(AWW$1&amp;"|"&amp;$B29,'Data Annex'!$K$1:$K$4779,0),MATCH(AWW$2,'Data Annex'!$K$1:$BS$1,0)),"")</f>
        <v/>
      </c>
      <c r="AWX29" s="258" t="str">
        <f>IFERROR(INDEX('Data Annex'!$K$1:$BS$4779,MATCH(AWX$1&amp;"|"&amp;$B29,'Data Annex'!$K$1:$K$4779,0),MATCH(AWX$2,'Data Annex'!$K$1:$BS$1,0)),"")</f>
        <v/>
      </c>
      <c r="AWY29" s="258" t="str">
        <f>IFERROR(INDEX('Data Annex'!$K$1:$BS$4779,MATCH(AWY$1&amp;"|"&amp;$B29,'Data Annex'!$K$1:$K$4779,0),MATCH(AWY$2,'Data Annex'!$K$1:$BS$1,0)),"")</f>
        <v/>
      </c>
      <c r="AWZ29" s="258" t="str">
        <f>IFERROR(INDEX('Data Annex'!$K$1:$BS$4779,MATCH(AWZ$1&amp;"|"&amp;$B29,'Data Annex'!$K$1:$K$4779,0),MATCH(AWZ$2,'Data Annex'!$K$1:$BS$1,0)),"")</f>
        <v/>
      </c>
      <c r="AXA29" s="258" t="str">
        <f>IFERROR(INDEX('Data Annex'!$K$1:$BS$4779,MATCH(AXA$1&amp;"|"&amp;$B29,'Data Annex'!$K$1:$K$4779,0),MATCH(AXA$2,'Data Annex'!$K$1:$BS$1,0)),"")</f>
        <v/>
      </c>
      <c r="AXB29" s="258" t="str">
        <f>IFERROR(INDEX('Data Annex'!$K$1:$BS$4779,MATCH(AXB$1&amp;"|"&amp;$B29,'Data Annex'!$K$1:$K$4779,0),MATCH(AXB$2,'Data Annex'!$K$1:$BS$1,0)),"")</f>
        <v/>
      </c>
      <c r="AXC29" s="258" t="str">
        <f>IFERROR(INDEX('Data Annex'!$K$1:$BS$4779,MATCH(AXC$1&amp;"|"&amp;$B29,'Data Annex'!$K$1:$K$4779,0),MATCH(AXC$2,'Data Annex'!$K$1:$BS$1,0)),"")</f>
        <v/>
      </c>
      <c r="AXD29" s="258" t="str">
        <f>IFERROR(INDEX('Data Annex'!$K$1:$BS$4779,MATCH(AXD$1&amp;"|"&amp;$B29,'Data Annex'!$K$1:$K$4779,0),MATCH(AXD$2,'Data Annex'!$K$1:$BS$1,0)),"")</f>
        <v/>
      </c>
      <c r="AXE29" s="258" t="str">
        <f>IFERROR(INDEX('Data Annex'!$K$1:$BS$4779,MATCH(AXE$1&amp;"|"&amp;$B29,'Data Annex'!$K$1:$K$4779,0),MATCH(AXE$2,'Data Annex'!$K$1:$BS$1,0)),"")</f>
        <v/>
      </c>
      <c r="AXF29" s="258" t="str">
        <f>IFERROR(INDEX('Data Annex'!$K$1:$BS$4779,MATCH(AXF$1&amp;"|"&amp;$B29,'Data Annex'!$K$1:$K$4779,0),MATCH(AXF$2,'Data Annex'!$K$1:$BS$1,0)),"")</f>
        <v/>
      </c>
      <c r="AXG29" s="258" t="str">
        <f>IFERROR(INDEX('Data Annex'!$K$1:$BS$4779,MATCH(AXG$1&amp;"|"&amp;$B29,'Data Annex'!$K$1:$K$4779,0),MATCH(AXG$2,'Data Annex'!$K$1:$BS$1,0)),"")</f>
        <v/>
      </c>
      <c r="AXH29" s="258" t="str">
        <f>IFERROR(INDEX('Data Annex'!$K$1:$BS$4779,MATCH(AXH$1&amp;"|"&amp;$B29,'Data Annex'!$K$1:$K$4779,0),MATCH(AXH$2,'Data Annex'!$K$1:$BS$1,0)),"")</f>
        <v/>
      </c>
      <c r="AXI29" s="258" t="str">
        <f>IFERROR(INDEX('Data Annex'!$K$1:$BS$4779,MATCH(AXI$1&amp;"|"&amp;$B29,'Data Annex'!$K$1:$K$4779,0),MATCH(AXI$2,'Data Annex'!$K$1:$BS$1,0)),"")</f>
        <v/>
      </c>
      <c r="AXJ29" s="258" t="str">
        <f>IFERROR(INDEX('Data Annex'!$K$1:$BS$4779,MATCH(AXJ$1&amp;"|"&amp;$B29,'Data Annex'!$K$1:$K$4779,0),MATCH(AXJ$2,'Data Annex'!$K$1:$BS$1,0)),"")</f>
        <v/>
      </c>
      <c r="AXK29" s="258" t="str">
        <f>IFERROR(INDEX('Data Annex'!$K$1:$BS$4779,MATCH(AXK$1&amp;"|"&amp;$B29,'Data Annex'!$K$1:$K$4779,0),MATCH(AXK$2,'Data Annex'!$K$1:$BS$1,0)),"")</f>
        <v/>
      </c>
      <c r="AXL29" s="258" t="str">
        <f>IFERROR(INDEX('Data Annex'!$K$1:$BS$4779,MATCH(AXL$1&amp;"|"&amp;$B29,'Data Annex'!$K$1:$K$4779,0),MATCH(AXL$2,'Data Annex'!$K$1:$BS$1,0)),"")</f>
        <v/>
      </c>
      <c r="AXM29" s="258" t="str">
        <f>IFERROR(INDEX('Data Annex'!$K$1:$BS$4779,MATCH(AXM$1&amp;"|"&amp;$B29,'Data Annex'!$K$1:$K$4779,0),MATCH(AXM$2,'Data Annex'!$K$1:$BS$1,0)),"")</f>
        <v/>
      </c>
      <c r="AXN29" s="258" t="str">
        <f>IFERROR(INDEX('Data Annex'!$K$1:$BS$4779,MATCH(AXN$1&amp;"|"&amp;$B29,'Data Annex'!$K$1:$K$4779,0),MATCH(AXN$2,'Data Annex'!$K$1:$BS$1,0)),"")</f>
        <v/>
      </c>
      <c r="AXO29" s="258" t="str">
        <f>IFERROR(INDEX('Data Annex'!$K$1:$BS$4779,MATCH(AXO$1&amp;"|"&amp;$B29,'Data Annex'!$K$1:$K$4779,0),MATCH(AXO$2,'Data Annex'!$K$1:$BS$1,0)),"")</f>
        <v/>
      </c>
      <c r="AXP29" s="258" t="str">
        <f>IFERROR(INDEX('Data Annex'!$K$1:$BS$4779,MATCH(AXP$1&amp;"|"&amp;$B29,'Data Annex'!$K$1:$K$4779,0),MATCH(AXP$2,'Data Annex'!$K$1:$BS$1,0)),"")</f>
        <v/>
      </c>
      <c r="AXQ29" s="258" t="str">
        <f>IFERROR(INDEX('Data Annex'!$K$1:$BS$4779,MATCH(AXQ$1&amp;"|"&amp;$B29,'Data Annex'!$K$1:$K$4779,0),MATCH(AXQ$2,'Data Annex'!$K$1:$BS$1,0)),"")</f>
        <v/>
      </c>
      <c r="AXR29" s="258" t="str">
        <f>IFERROR(INDEX('Data Annex'!$K$1:$BS$4779,MATCH(AXR$1&amp;"|"&amp;$B29,'Data Annex'!$K$1:$K$4779,0),MATCH(AXR$2,'Data Annex'!$K$1:$BS$1,0)),"")</f>
        <v/>
      </c>
      <c r="AXS29" s="258" t="str">
        <f>IFERROR(INDEX('Data Annex'!$K$1:$BS$4779,MATCH(AXS$1&amp;"|"&amp;$B29,'Data Annex'!$K$1:$K$4779,0),MATCH(AXS$2,'Data Annex'!$K$1:$BS$1,0)),"")</f>
        <v/>
      </c>
      <c r="AXT29" s="258" t="str">
        <f>IFERROR(INDEX('Data Annex'!$K$1:$BS$4779,MATCH(AXT$1&amp;"|"&amp;$B29,'Data Annex'!$K$1:$K$4779,0),MATCH(AXT$2,'Data Annex'!$K$1:$BS$1,0)),"")</f>
        <v/>
      </c>
      <c r="AXU29" s="258" t="str">
        <f>IFERROR(INDEX('Data Annex'!$K$1:$BS$4779,MATCH(AXU$1&amp;"|"&amp;$B29,'Data Annex'!$K$1:$K$4779,0),MATCH(AXU$2,'Data Annex'!$K$1:$BS$1,0)),"")</f>
        <v/>
      </c>
      <c r="AXV29" s="258" t="str">
        <f>IFERROR(INDEX('Data Annex'!$K$1:$BS$4779,MATCH(AXV$1&amp;"|"&amp;$B29,'Data Annex'!$K$1:$K$4779,0),MATCH(AXV$2,'Data Annex'!$K$1:$BS$1,0)),"")</f>
        <v/>
      </c>
      <c r="AXW29" s="258" t="str">
        <f>IFERROR(INDEX('Data Annex'!$K$1:$BS$4779,MATCH(AXW$1&amp;"|"&amp;$B29,'Data Annex'!$K$1:$K$4779,0),MATCH(AXW$2,'Data Annex'!$K$1:$BS$1,0)),"")</f>
        <v/>
      </c>
      <c r="AXX29" s="258" t="str">
        <f>IFERROR(INDEX('Data Annex'!$K$1:$BS$4779,MATCH(AXX$1&amp;"|"&amp;$B29,'Data Annex'!$K$1:$K$4779,0),MATCH(AXX$2,'Data Annex'!$K$1:$BS$1,0)),"")</f>
        <v/>
      </c>
      <c r="AXY29" s="258" t="str">
        <f>IFERROR(INDEX('Data Annex'!$K$1:$BS$4779,MATCH(AXY$1&amp;"|"&amp;$B29,'Data Annex'!$K$1:$K$4779,0),MATCH(AXY$2,'Data Annex'!$K$1:$BS$1,0)),"")</f>
        <v/>
      </c>
      <c r="AXZ29" s="258" t="str">
        <f>IFERROR(INDEX('Data Annex'!$K$1:$BS$4779,MATCH(AXZ$1&amp;"|"&amp;$B29,'Data Annex'!$K$1:$K$4779,0),MATCH(AXZ$2,'Data Annex'!$K$1:$BS$1,0)),"")</f>
        <v/>
      </c>
      <c r="AYA29" s="258" t="str">
        <f>IFERROR(INDEX('Data Annex'!$K$1:$BS$4779,MATCH(AYA$1&amp;"|"&amp;$B29,'Data Annex'!$K$1:$K$4779,0),MATCH(AYA$2,'Data Annex'!$K$1:$BS$1,0)),"")</f>
        <v/>
      </c>
      <c r="AYB29" s="258" t="str">
        <f>IFERROR(INDEX('Data Annex'!$K$1:$BS$4779,MATCH(AYB$1&amp;"|"&amp;$B29,'Data Annex'!$K$1:$K$4779,0),MATCH(AYB$2,'Data Annex'!$K$1:$BS$1,0)),"")</f>
        <v/>
      </c>
      <c r="AYC29" s="258" t="str">
        <f>IFERROR(INDEX('Data Annex'!$K$1:$BS$4779,MATCH(AYC$1&amp;"|"&amp;$B29,'Data Annex'!$K$1:$K$4779,0),MATCH(AYC$2,'Data Annex'!$K$1:$BS$1,0)),"")</f>
        <v/>
      </c>
      <c r="AYD29" s="258" t="str">
        <f>IFERROR(INDEX('Data Annex'!$K$1:$BS$4779,MATCH(AYD$1&amp;"|"&amp;$B29,'Data Annex'!$K$1:$K$4779,0),MATCH(AYD$2,'Data Annex'!$K$1:$BS$1,0)),"")</f>
        <v/>
      </c>
      <c r="AYE29" s="258" t="str">
        <f>IFERROR(INDEX('Data Annex'!$K$1:$BS$4779,MATCH(AYE$1&amp;"|"&amp;$B29,'Data Annex'!$K$1:$K$4779,0),MATCH(AYE$2,'Data Annex'!$K$1:$BS$1,0)),"")</f>
        <v/>
      </c>
      <c r="AYF29" s="258" t="str">
        <f>IFERROR(INDEX('Data Annex'!$K$1:$BS$4779,MATCH(AYF$1&amp;"|"&amp;$B29,'Data Annex'!$K$1:$K$4779,0),MATCH(AYF$2,'Data Annex'!$K$1:$BS$1,0)),"")</f>
        <v/>
      </c>
      <c r="AYG29" s="258" t="str">
        <f>IFERROR(INDEX('Data Annex'!$K$1:$BS$4779,MATCH(AYG$1&amp;"|"&amp;$B29,'Data Annex'!$K$1:$K$4779,0),MATCH(AYG$2,'Data Annex'!$K$1:$BS$1,0)),"")</f>
        <v/>
      </c>
      <c r="AYH29" s="258" t="str">
        <f>IFERROR(INDEX('Data Annex'!$K$1:$BS$4779,MATCH(AYH$1&amp;"|"&amp;$B29,'Data Annex'!$K$1:$K$4779,0),MATCH(AYH$2,'Data Annex'!$K$1:$BS$1,0)),"")</f>
        <v/>
      </c>
      <c r="AYI29" s="258" t="str">
        <f>IFERROR(INDEX('Data Annex'!$K$1:$BS$4779,MATCH(AYI$1&amp;"|"&amp;$B29,'Data Annex'!$K$1:$K$4779,0),MATCH(AYI$2,'Data Annex'!$K$1:$BS$1,0)),"")</f>
        <v/>
      </c>
      <c r="AYJ29" s="258" t="str">
        <f>IFERROR(INDEX('Data Annex'!$K$1:$BS$4779,MATCH(AYJ$1&amp;"|"&amp;$B29,'Data Annex'!$K$1:$K$4779,0),MATCH(AYJ$2,'Data Annex'!$K$1:$BS$1,0)),"")</f>
        <v/>
      </c>
      <c r="AYK29" s="258" t="str">
        <f>IFERROR(INDEX('Data Annex'!$K$1:$BS$4779,MATCH(AYK$1&amp;"|"&amp;$B29,'Data Annex'!$K$1:$K$4779,0),MATCH(AYK$2,'Data Annex'!$K$1:$BS$1,0)),"")</f>
        <v/>
      </c>
      <c r="AYL29" s="258" t="str">
        <f>IFERROR(INDEX('Data Annex'!$K$1:$BS$4779,MATCH(AYL$1&amp;"|"&amp;$B29,'Data Annex'!$K$1:$K$4779,0),MATCH(AYL$2,'Data Annex'!$K$1:$BS$1,0)),"")</f>
        <v/>
      </c>
      <c r="AYM29" s="258" t="str">
        <f>IFERROR(INDEX('Data Annex'!$K$1:$BS$4779,MATCH(AYM$1&amp;"|"&amp;$B29,'Data Annex'!$K$1:$K$4779,0),MATCH(AYM$2,'Data Annex'!$K$1:$BS$1,0)),"")</f>
        <v/>
      </c>
      <c r="AYN29" s="258" t="str">
        <f>IFERROR(INDEX('Data Annex'!$K$1:$BS$4779,MATCH(AYN$1&amp;"|"&amp;$B29,'Data Annex'!$K$1:$K$4779,0),MATCH(AYN$2,'Data Annex'!$K$1:$BS$1,0)),"")</f>
        <v/>
      </c>
      <c r="AYO29" s="258" t="str">
        <f>IFERROR(INDEX('Data Annex'!$K$1:$BS$4779,MATCH(AYO$1&amp;"|"&amp;$B29,'Data Annex'!$K$1:$K$4779,0),MATCH(AYO$2,'Data Annex'!$K$1:$BS$1,0)),"")</f>
        <v/>
      </c>
      <c r="AYP29" s="258" t="str">
        <f>IFERROR(INDEX('Data Annex'!$K$1:$BS$4779,MATCH(AYP$1&amp;"|"&amp;$B29,'Data Annex'!$K$1:$K$4779,0),MATCH(AYP$2,'Data Annex'!$K$1:$BS$1,0)),"")</f>
        <v/>
      </c>
      <c r="AYQ29" s="258" t="str">
        <f>IFERROR(INDEX('Data Annex'!$K$1:$BS$4779,MATCH(AYQ$1&amp;"|"&amp;$B29,'Data Annex'!$K$1:$K$4779,0),MATCH(AYQ$2,'Data Annex'!$K$1:$BS$1,0)),"")</f>
        <v/>
      </c>
      <c r="AYR29" s="258" t="str">
        <f>IFERROR(INDEX('Data Annex'!$K$1:$BS$4779,MATCH(AYR$1&amp;"|"&amp;$B29,'Data Annex'!$K$1:$K$4779,0),MATCH(AYR$2,'Data Annex'!$K$1:$BS$1,0)),"")</f>
        <v/>
      </c>
      <c r="AYS29" s="258" t="str">
        <f>IFERROR(INDEX('Data Annex'!$K$1:$BS$4779,MATCH(AYS$1&amp;"|"&amp;$B29,'Data Annex'!$K$1:$K$4779,0),MATCH(AYS$2,'Data Annex'!$K$1:$BS$1,0)),"")</f>
        <v/>
      </c>
      <c r="AYT29" s="258" t="str">
        <f>IFERROR(INDEX('Data Annex'!$K$1:$BS$4779,MATCH(AYT$1&amp;"|"&amp;$B29,'Data Annex'!$K$1:$K$4779,0),MATCH(AYT$2,'Data Annex'!$K$1:$BS$1,0)),"")</f>
        <v/>
      </c>
      <c r="AYU29" s="258" t="str">
        <f>IFERROR(INDEX('Data Annex'!$K$1:$BS$4779,MATCH(AYU$1&amp;"|"&amp;$B29,'Data Annex'!$K$1:$K$4779,0),MATCH(AYU$2,'Data Annex'!$K$1:$BS$1,0)),"")</f>
        <v/>
      </c>
      <c r="AYV29" s="258" t="str">
        <f>IFERROR(INDEX('Data Annex'!$K$1:$BS$4779,MATCH(AYV$1&amp;"|"&amp;$B29,'Data Annex'!$K$1:$K$4779,0),MATCH(AYV$2,'Data Annex'!$K$1:$BS$1,0)),"")</f>
        <v/>
      </c>
      <c r="AYW29" s="258" t="str">
        <f>IFERROR(INDEX('Data Annex'!$K$1:$BS$4779,MATCH(AYW$1&amp;"|"&amp;$B29,'Data Annex'!$K$1:$K$4779,0),MATCH(AYW$2,'Data Annex'!$K$1:$BS$1,0)),"")</f>
        <v/>
      </c>
      <c r="AYX29" s="258" t="str">
        <f>IFERROR(INDEX('Data Annex'!$K$1:$BS$4779,MATCH(AYX$1&amp;"|"&amp;$B29,'Data Annex'!$K$1:$K$4779,0),MATCH(AYX$2,'Data Annex'!$K$1:$BS$1,0)),"")</f>
        <v/>
      </c>
      <c r="AYY29" s="258" t="str">
        <f>IFERROR(INDEX('Data Annex'!$K$1:$BS$4779,MATCH(AYY$1&amp;"|"&amp;$B29,'Data Annex'!$K$1:$K$4779,0),MATCH(AYY$2,'Data Annex'!$K$1:$BS$1,0)),"")</f>
        <v/>
      </c>
      <c r="AYZ29" s="258" t="str">
        <f>IFERROR(INDEX('Data Annex'!$K$1:$BS$4779,MATCH(AYZ$1&amp;"|"&amp;$B29,'Data Annex'!$K$1:$K$4779,0),MATCH(AYZ$2,'Data Annex'!$K$1:$BS$1,0)),"")</f>
        <v/>
      </c>
      <c r="AZA29" s="258" t="str">
        <f>IFERROR(INDEX('Data Annex'!$K$1:$BS$4779,MATCH(AZA$1&amp;"|"&amp;$B29,'Data Annex'!$K$1:$K$4779,0),MATCH(AZA$2,'Data Annex'!$K$1:$BS$1,0)),"")</f>
        <v/>
      </c>
      <c r="AZB29" s="258" t="str">
        <f>IFERROR(INDEX('Data Annex'!$K$1:$BS$4779,MATCH(AZB$1&amp;"|"&amp;$B29,'Data Annex'!$K$1:$K$4779,0),MATCH(AZB$2,'Data Annex'!$K$1:$BS$1,0)),"")</f>
        <v/>
      </c>
      <c r="AZC29" s="258" t="str">
        <f>IFERROR(INDEX('Data Annex'!$K$1:$BS$4779,MATCH(AZC$1&amp;"|"&amp;$B29,'Data Annex'!$K$1:$K$4779,0),MATCH(AZC$2,'Data Annex'!$K$1:$BS$1,0)),"")</f>
        <v/>
      </c>
      <c r="AZD29" s="258" t="str">
        <f>IFERROR(INDEX('Data Annex'!$K$1:$BS$4779,MATCH(AZD$1&amp;"|"&amp;$B29,'Data Annex'!$K$1:$K$4779,0),MATCH(AZD$2,'Data Annex'!$K$1:$BS$1,0)),"")</f>
        <v/>
      </c>
      <c r="AZE29" s="258" t="str">
        <f>IFERROR(INDEX('Data Annex'!$K$1:$BS$4779,MATCH(AZE$1&amp;"|"&amp;$B29,'Data Annex'!$K$1:$K$4779,0),MATCH(AZE$2,'Data Annex'!$K$1:$BS$1,0)),"")</f>
        <v/>
      </c>
      <c r="AZF29" s="258" t="str">
        <f>IFERROR(INDEX('Data Annex'!$K$1:$BS$4779,MATCH(AZF$1&amp;"|"&amp;$B29,'Data Annex'!$K$1:$K$4779,0),MATCH(AZF$2,'Data Annex'!$K$1:$BS$1,0)),"")</f>
        <v/>
      </c>
      <c r="AZG29" s="258" t="str">
        <f>IFERROR(INDEX('Data Annex'!$K$1:$BS$4779,MATCH(AZG$1&amp;"|"&amp;$B29,'Data Annex'!$K$1:$K$4779,0),MATCH(AZG$2,'Data Annex'!$K$1:$BS$1,0)),"")</f>
        <v/>
      </c>
      <c r="AZH29" s="258" t="str">
        <f>IFERROR(INDEX('Data Annex'!$K$1:$BS$4779,MATCH(AZH$1&amp;"|"&amp;$B29,'Data Annex'!$K$1:$K$4779,0),MATCH(AZH$2,'Data Annex'!$K$1:$BS$1,0)),"")</f>
        <v/>
      </c>
      <c r="AZI29" s="258" t="str">
        <f>IFERROR(INDEX('Data Annex'!$K$1:$BS$4779,MATCH(AZI$1&amp;"|"&amp;$B29,'Data Annex'!$K$1:$K$4779,0),MATCH(AZI$2,'Data Annex'!$K$1:$BS$1,0)),"")</f>
        <v/>
      </c>
      <c r="AZJ29" s="258" t="str">
        <f>IFERROR(INDEX('Data Annex'!$K$1:$BS$4779,MATCH(AZJ$1&amp;"|"&amp;$B29,'Data Annex'!$K$1:$K$4779,0),MATCH(AZJ$2,'Data Annex'!$K$1:$BS$1,0)),"")</f>
        <v/>
      </c>
      <c r="AZK29" s="258" t="str">
        <f>IFERROR(INDEX('Data Annex'!$K$1:$BS$4779,MATCH(AZK$1&amp;"|"&amp;$B29,'Data Annex'!$K$1:$K$4779,0),MATCH(AZK$2,'Data Annex'!$K$1:$BS$1,0)),"")</f>
        <v/>
      </c>
      <c r="AZL29" s="258" t="str">
        <f>IFERROR(INDEX('Data Annex'!$K$1:$BS$4779,MATCH(AZL$1&amp;"|"&amp;$B29,'Data Annex'!$K$1:$K$4779,0),MATCH(AZL$2,'Data Annex'!$K$1:$BS$1,0)),"")</f>
        <v/>
      </c>
      <c r="AZM29" s="258" t="str">
        <f>IFERROR(INDEX('Data Annex'!$K$1:$BS$4779,MATCH(AZM$1&amp;"|"&amp;$B29,'Data Annex'!$K$1:$K$4779,0),MATCH(AZM$2,'Data Annex'!$K$1:$BS$1,0)),"")</f>
        <v/>
      </c>
      <c r="AZN29" s="258" t="str">
        <f>IFERROR(INDEX('Data Annex'!$K$1:$BS$4779,MATCH(AZN$1&amp;"|"&amp;$B29,'Data Annex'!$K$1:$K$4779,0),MATCH(AZN$2,'Data Annex'!$K$1:$BS$1,0)),"")</f>
        <v/>
      </c>
      <c r="AZO29" s="258" t="str">
        <f>IFERROR(INDEX('Data Annex'!$K$1:$BS$4779,MATCH(AZO$1&amp;"|"&amp;$B29,'Data Annex'!$K$1:$K$4779,0),MATCH(AZO$2,'Data Annex'!$K$1:$BS$1,0)),"")</f>
        <v/>
      </c>
      <c r="AZP29" s="258" t="str">
        <f>IFERROR(INDEX('Data Annex'!$K$1:$BS$4779,MATCH(AZP$1&amp;"|"&amp;$B29,'Data Annex'!$K$1:$K$4779,0),MATCH(AZP$2,'Data Annex'!$K$1:$BS$1,0)),"")</f>
        <v/>
      </c>
      <c r="AZQ29" s="258" t="str">
        <f>IFERROR(INDEX('Data Annex'!$K$1:$BS$4779,MATCH(AZQ$1&amp;"|"&amp;$B29,'Data Annex'!$K$1:$K$4779,0),MATCH(AZQ$2,'Data Annex'!$K$1:$BS$1,0)),"")</f>
        <v/>
      </c>
      <c r="AZR29" s="258" t="str">
        <f>IFERROR(INDEX('Data Annex'!$K$1:$BS$4779,MATCH(AZR$1&amp;"|"&amp;$B29,'Data Annex'!$K$1:$K$4779,0),MATCH(AZR$2,'Data Annex'!$K$1:$BS$1,0)),"")</f>
        <v/>
      </c>
      <c r="AZS29" s="258" t="str">
        <f>IFERROR(INDEX('Data Annex'!$K$1:$BS$4779,MATCH(AZS$1&amp;"|"&amp;$B29,'Data Annex'!$K$1:$K$4779,0),MATCH(AZS$2,'Data Annex'!$K$1:$BS$1,0)),"")</f>
        <v/>
      </c>
      <c r="AZT29" s="258" t="str">
        <f>IFERROR(INDEX('Data Annex'!$K$1:$BS$4779,MATCH(AZT$1&amp;"|"&amp;$B29,'Data Annex'!$K$1:$K$4779,0),MATCH(AZT$2,'Data Annex'!$K$1:$BS$1,0)),"")</f>
        <v/>
      </c>
      <c r="AZU29" s="258" t="str">
        <f>IFERROR(INDEX('Data Annex'!$K$1:$BS$4779,MATCH(AZU$1&amp;"|"&amp;$B29,'Data Annex'!$K$1:$K$4779,0),MATCH(AZU$2,'Data Annex'!$K$1:$BS$1,0)),"")</f>
        <v/>
      </c>
      <c r="AZV29" s="258" t="str">
        <f>IFERROR(INDEX('Data Annex'!$K$1:$BS$4779,MATCH(AZV$1&amp;"|"&amp;$B29,'Data Annex'!$K$1:$K$4779,0),MATCH(AZV$2,'Data Annex'!$K$1:$BS$1,0)),"")</f>
        <v/>
      </c>
      <c r="AZW29" s="258" t="str">
        <f>IFERROR(INDEX('Data Annex'!$K$1:$BS$4779,MATCH(AZW$1&amp;"|"&amp;$B29,'Data Annex'!$K$1:$K$4779,0),MATCH(AZW$2,'Data Annex'!$K$1:$BS$1,0)),"")</f>
        <v/>
      </c>
      <c r="AZX29" s="258" t="str">
        <f>IFERROR(INDEX('Data Annex'!$K$1:$BS$4779,MATCH(AZX$1&amp;"|"&amp;$B29,'Data Annex'!$K$1:$K$4779,0),MATCH(AZX$2,'Data Annex'!$K$1:$BS$1,0)),"")</f>
        <v/>
      </c>
      <c r="AZY29" s="258" t="str">
        <f>IFERROR(INDEX('Data Annex'!$K$1:$BS$4779,MATCH(AZY$1&amp;"|"&amp;$B29,'Data Annex'!$K$1:$K$4779,0),MATCH(AZY$2,'Data Annex'!$K$1:$BS$1,0)),"")</f>
        <v/>
      </c>
      <c r="AZZ29" s="258" t="str">
        <f>IFERROR(INDEX('Data Annex'!$K$1:$BS$4779,MATCH(AZZ$1&amp;"|"&amp;$B29,'Data Annex'!$K$1:$K$4779,0),MATCH(AZZ$2,'Data Annex'!$K$1:$BS$1,0)),"")</f>
        <v/>
      </c>
      <c r="BAA29" s="258" t="str">
        <f>IFERROR(INDEX('Data Annex'!$K$1:$BS$4779,MATCH(BAA$1&amp;"|"&amp;$B29,'Data Annex'!$K$1:$K$4779,0),MATCH(BAA$2,'Data Annex'!$K$1:$BS$1,0)),"")</f>
        <v/>
      </c>
      <c r="BAB29" s="258" t="str">
        <f>IFERROR(INDEX('Data Annex'!$K$1:$BS$4779,MATCH(BAB$1&amp;"|"&amp;$B29,'Data Annex'!$K$1:$K$4779,0),MATCH(BAB$2,'Data Annex'!$K$1:$BS$1,0)),"")</f>
        <v/>
      </c>
      <c r="BAC29" s="258" t="str">
        <f>IFERROR(INDEX('Data Annex'!$K$1:$BS$4779,MATCH(BAC$1&amp;"|"&amp;$B29,'Data Annex'!$K$1:$K$4779,0),MATCH(BAC$2,'Data Annex'!$K$1:$BS$1,0)),"")</f>
        <v/>
      </c>
      <c r="BAD29" s="258" t="str">
        <f>IFERROR(INDEX('Data Annex'!$K$1:$BS$4779,MATCH(BAD$1&amp;"|"&amp;$B29,'Data Annex'!$K$1:$K$4779,0),MATCH(BAD$2,'Data Annex'!$K$1:$BS$1,0)),"")</f>
        <v/>
      </c>
      <c r="BAE29" s="258" t="str">
        <f>IFERROR(INDEX('Data Annex'!$K$1:$BS$4779,MATCH(BAE$1&amp;"|"&amp;$B29,'Data Annex'!$K$1:$K$4779,0),MATCH(BAE$2,'Data Annex'!$K$1:$BS$1,0)),"")</f>
        <v/>
      </c>
      <c r="BAF29" s="258" t="str">
        <f>IFERROR(INDEX('Data Annex'!$K$1:$BS$4779,MATCH(BAF$1&amp;"|"&amp;$B29,'Data Annex'!$K$1:$K$4779,0),MATCH(BAF$2,'Data Annex'!$K$1:$BS$1,0)),"")</f>
        <v/>
      </c>
      <c r="BAG29" s="258" t="str">
        <f>IFERROR(INDEX('Data Annex'!$K$1:$BS$4779,MATCH(BAG$1&amp;"|"&amp;$B29,'Data Annex'!$K$1:$K$4779,0),MATCH(BAG$2,'Data Annex'!$K$1:$BS$1,0)),"")</f>
        <v/>
      </c>
      <c r="BAH29" s="258" t="str">
        <f>IFERROR(INDEX('Data Annex'!$K$1:$BS$4779,MATCH(BAH$1&amp;"|"&amp;$B29,'Data Annex'!$K$1:$K$4779,0),MATCH(BAH$2,'Data Annex'!$K$1:$BS$1,0)),"")</f>
        <v/>
      </c>
      <c r="BAI29" s="258" t="str">
        <f>IFERROR(INDEX('Data Annex'!$K$1:$BS$4779,MATCH(BAI$1&amp;"|"&amp;$B29,'Data Annex'!$K$1:$K$4779,0),MATCH(BAI$2,'Data Annex'!$K$1:$BS$1,0)),"")</f>
        <v/>
      </c>
      <c r="BAJ29" s="258" t="str">
        <f>IFERROR(INDEX('Data Annex'!$K$1:$BS$4779,MATCH(BAJ$1&amp;"|"&amp;$B29,'Data Annex'!$K$1:$K$4779,0),MATCH(BAJ$2,'Data Annex'!$K$1:$BS$1,0)),"")</f>
        <v/>
      </c>
      <c r="BAK29" s="258" t="str">
        <f>IFERROR(INDEX('Data Annex'!$K$1:$BS$4779,MATCH(BAK$1&amp;"|"&amp;$B29,'Data Annex'!$K$1:$K$4779,0),MATCH(BAK$2,'Data Annex'!$K$1:$BS$1,0)),"")</f>
        <v/>
      </c>
      <c r="BAL29" s="258" t="str">
        <f>IFERROR(INDEX('Data Annex'!$K$1:$BS$4779,MATCH(BAL$1&amp;"|"&amp;$B29,'Data Annex'!$K$1:$K$4779,0),MATCH(BAL$2,'Data Annex'!$K$1:$BS$1,0)),"")</f>
        <v/>
      </c>
      <c r="BAM29" s="258" t="str">
        <f>IFERROR(INDEX('Data Annex'!$K$1:$BS$4779,MATCH(BAM$1&amp;"|"&amp;$B29,'Data Annex'!$K$1:$K$4779,0),MATCH(BAM$2,'Data Annex'!$K$1:$BS$1,0)),"")</f>
        <v/>
      </c>
      <c r="BAN29" s="258" t="str">
        <f>IFERROR(INDEX('Data Annex'!$K$1:$BS$4779,MATCH(BAN$1&amp;"|"&amp;$B29,'Data Annex'!$K$1:$K$4779,0),MATCH(BAN$2,'Data Annex'!$K$1:$BS$1,0)),"")</f>
        <v/>
      </c>
      <c r="BAO29" s="258" t="str">
        <f>IFERROR(INDEX('Data Annex'!$K$1:$BS$4779,MATCH(BAO$1&amp;"|"&amp;$B29,'Data Annex'!$K$1:$K$4779,0),MATCH(BAO$2,'Data Annex'!$K$1:$BS$1,0)),"")</f>
        <v/>
      </c>
      <c r="BAP29" s="258" t="str">
        <f>IFERROR(INDEX('Data Annex'!$K$1:$BS$4779,MATCH(BAP$1&amp;"|"&amp;$B29,'Data Annex'!$K$1:$K$4779,0),MATCH(BAP$2,'Data Annex'!$K$1:$BS$1,0)),"")</f>
        <v/>
      </c>
      <c r="BAQ29" s="258" t="str">
        <f>IFERROR(INDEX('Data Annex'!$K$1:$BS$4779,MATCH(BAQ$1&amp;"|"&amp;$B29,'Data Annex'!$K$1:$K$4779,0),MATCH(BAQ$2,'Data Annex'!$K$1:$BS$1,0)),"")</f>
        <v/>
      </c>
      <c r="BAR29" s="258" t="str">
        <f>IFERROR(INDEX('Data Annex'!$K$1:$BS$4779,MATCH(BAR$1&amp;"|"&amp;$B29,'Data Annex'!$K$1:$K$4779,0),MATCH(BAR$2,'Data Annex'!$K$1:$BS$1,0)),"")</f>
        <v/>
      </c>
      <c r="BAS29" s="258" t="str">
        <f>IFERROR(INDEX('Data Annex'!$K$1:$BS$4779,MATCH(BAS$1&amp;"|"&amp;$B29,'Data Annex'!$K$1:$K$4779,0),MATCH(BAS$2,'Data Annex'!$K$1:$BS$1,0)),"")</f>
        <v/>
      </c>
      <c r="BAT29" s="258" t="str">
        <f>IFERROR(INDEX('Data Annex'!$K$1:$BS$4779,MATCH(BAT$1&amp;"|"&amp;$B29,'Data Annex'!$K$1:$K$4779,0),MATCH(BAT$2,'Data Annex'!$K$1:$BS$1,0)),"")</f>
        <v/>
      </c>
      <c r="BAU29" s="258" t="str">
        <f>IFERROR(INDEX('Data Annex'!$K$1:$BS$4779,MATCH(BAU$1&amp;"|"&amp;$B29,'Data Annex'!$K$1:$K$4779,0),MATCH(BAU$2,'Data Annex'!$K$1:$BS$1,0)),"")</f>
        <v/>
      </c>
      <c r="BAV29" s="258" t="str">
        <f>IFERROR(INDEX('Data Annex'!$K$1:$BS$4779,MATCH(BAV$1&amp;"|"&amp;$B29,'Data Annex'!$K$1:$K$4779,0),MATCH(BAV$2,'Data Annex'!$K$1:$BS$1,0)),"")</f>
        <v/>
      </c>
      <c r="BAW29" s="258" t="str">
        <f>IFERROR(INDEX('Data Annex'!$K$1:$BS$4779,MATCH(BAW$1&amp;"|"&amp;$B29,'Data Annex'!$K$1:$K$4779,0),MATCH(BAW$2,'Data Annex'!$K$1:$BS$1,0)),"")</f>
        <v/>
      </c>
      <c r="BAX29" s="258" t="str">
        <f>IFERROR(INDEX('Data Annex'!$K$1:$BS$4779,MATCH(BAX$1&amp;"|"&amp;$B29,'Data Annex'!$K$1:$K$4779,0),MATCH(BAX$2,'Data Annex'!$K$1:$BS$1,0)),"")</f>
        <v/>
      </c>
      <c r="BAY29" s="258" t="str">
        <f>IFERROR(INDEX('Data Annex'!$K$1:$BS$4779,MATCH(BAY$1&amp;"|"&amp;$B29,'Data Annex'!$K$1:$K$4779,0),MATCH(BAY$2,'Data Annex'!$K$1:$BS$1,0)),"")</f>
        <v/>
      </c>
      <c r="BAZ29" s="258" t="str">
        <f>IFERROR(INDEX('Data Annex'!$K$1:$BS$4779,MATCH(BAZ$1&amp;"|"&amp;$B29,'Data Annex'!$K$1:$K$4779,0),MATCH(BAZ$2,'Data Annex'!$K$1:$BS$1,0)),"")</f>
        <v/>
      </c>
      <c r="BBA29" s="258" t="str">
        <f>IFERROR(INDEX('Data Annex'!$K$1:$BS$4779,MATCH(BBA$1&amp;"|"&amp;$B29,'Data Annex'!$K$1:$K$4779,0),MATCH(BBA$2,'Data Annex'!$K$1:$BS$1,0)),"")</f>
        <v/>
      </c>
      <c r="BBB29" s="258" t="str">
        <f>IFERROR(INDEX('Data Annex'!$K$1:$BS$4779,MATCH(BBB$1&amp;"|"&amp;$B29,'Data Annex'!$K$1:$K$4779,0),MATCH(BBB$2,'Data Annex'!$K$1:$BS$1,0)),"")</f>
        <v/>
      </c>
      <c r="BBC29" s="258" t="str">
        <f>IFERROR(INDEX('Data Annex'!$K$1:$BS$4779,MATCH(BBC$1&amp;"|"&amp;$B29,'Data Annex'!$K$1:$K$4779,0),MATCH(BBC$2,'Data Annex'!$K$1:$BS$1,0)),"")</f>
        <v/>
      </c>
      <c r="BBD29" s="258" t="str">
        <f>IFERROR(INDEX('Data Annex'!$K$1:$BS$4779,MATCH(BBD$1&amp;"|"&amp;$B29,'Data Annex'!$K$1:$K$4779,0),MATCH(BBD$2,'Data Annex'!$K$1:$BS$1,0)),"")</f>
        <v/>
      </c>
      <c r="BBE29" s="258" t="str">
        <f>IFERROR(INDEX('Data Annex'!$K$1:$BS$4779,MATCH(BBE$1&amp;"|"&amp;$B29,'Data Annex'!$K$1:$K$4779,0),MATCH(BBE$2,'Data Annex'!$K$1:$BS$1,0)),"")</f>
        <v/>
      </c>
      <c r="BBF29" s="258" t="str">
        <f>IFERROR(INDEX('Data Annex'!$K$1:$BS$4779,MATCH(BBF$1&amp;"|"&amp;$B29,'Data Annex'!$K$1:$K$4779,0),MATCH(BBF$2,'Data Annex'!$K$1:$BS$1,0)),"")</f>
        <v/>
      </c>
      <c r="BBG29" s="258" t="str">
        <f>IFERROR(INDEX('Data Annex'!$K$1:$BS$4779,MATCH(BBG$1&amp;"|"&amp;$B29,'Data Annex'!$K$1:$K$4779,0),MATCH(BBG$2,'Data Annex'!$K$1:$BS$1,0)),"")</f>
        <v/>
      </c>
      <c r="BBH29" s="258" t="str">
        <f>IFERROR(INDEX('Data Annex'!$K$1:$BS$4779,MATCH(BBH$1&amp;"|"&amp;$B29,'Data Annex'!$K$1:$K$4779,0),MATCH(BBH$2,'Data Annex'!$K$1:$BS$1,0)),"")</f>
        <v/>
      </c>
      <c r="BBI29" s="258" t="str">
        <f>IFERROR(INDEX('Data Annex'!$K$1:$BS$4779,MATCH(BBI$1&amp;"|"&amp;$B29,'Data Annex'!$K$1:$K$4779,0),MATCH(BBI$2,'Data Annex'!$K$1:$BS$1,0)),"")</f>
        <v/>
      </c>
      <c r="BBJ29" s="258" t="str">
        <f>IFERROR(INDEX('Data Annex'!$K$1:$BS$4779,MATCH(BBJ$1&amp;"|"&amp;$B29,'Data Annex'!$K$1:$K$4779,0),MATCH(BBJ$2,'Data Annex'!$K$1:$BS$1,0)),"")</f>
        <v/>
      </c>
      <c r="BBK29" s="258" t="str">
        <f>IFERROR(INDEX('Data Annex'!$K$1:$BS$4779,MATCH(BBK$1&amp;"|"&amp;$B29,'Data Annex'!$K$1:$K$4779,0),MATCH(BBK$2,'Data Annex'!$K$1:$BS$1,0)),"")</f>
        <v/>
      </c>
      <c r="BBL29" s="258" t="str">
        <f>IFERROR(INDEX('Data Annex'!$K$1:$BS$4779,MATCH(BBL$1&amp;"|"&amp;$B29,'Data Annex'!$K$1:$K$4779,0),MATCH(BBL$2,'Data Annex'!$K$1:$BS$1,0)),"")</f>
        <v/>
      </c>
      <c r="BBM29" s="258" t="str">
        <f>IFERROR(INDEX('Data Annex'!$K$1:$BS$4779,MATCH(BBM$1&amp;"|"&amp;$B29,'Data Annex'!$K$1:$K$4779,0),MATCH(BBM$2,'Data Annex'!$K$1:$BS$1,0)),"")</f>
        <v/>
      </c>
      <c r="BBN29" s="258" t="str">
        <f>IFERROR(INDEX('Data Annex'!$K$1:$BS$4779,MATCH(BBN$1&amp;"|"&amp;$B29,'Data Annex'!$K$1:$K$4779,0),MATCH(BBN$2,'Data Annex'!$K$1:$BS$1,0)),"")</f>
        <v/>
      </c>
      <c r="BBO29" s="258" t="str">
        <f>IFERROR(INDEX('Data Annex'!$K$1:$BS$4779,MATCH(BBO$1&amp;"|"&amp;$B29,'Data Annex'!$K$1:$K$4779,0),MATCH(BBO$2,'Data Annex'!$K$1:$BS$1,0)),"")</f>
        <v/>
      </c>
      <c r="BBP29" s="258" t="str">
        <f>IFERROR(INDEX('Data Annex'!$K$1:$BS$4779,MATCH(BBP$1&amp;"|"&amp;$B29,'Data Annex'!$K$1:$K$4779,0),MATCH(BBP$2,'Data Annex'!$K$1:$BS$1,0)),"")</f>
        <v/>
      </c>
      <c r="BBQ29" s="258" t="str">
        <f>IFERROR(INDEX('Data Annex'!$K$1:$BS$4779,MATCH(BBQ$1&amp;"|"&amp;$B29,'Data Annex'!$K$1:$K$4779,0),MATCH(BBQ$2,'Data Annex'!$K$1:$BS$1,0)),"")</f>
        <v/>
      </c>
      <c r="BBR29" s="258" t="str">
        <f>IFERROR(INDEX('Data Annex'!$K$1:$BS$4779,MATCH(BBR$1&amp;"|"&amp;$B29,'Data Annex'!$K$1:$K$4779,0),MATCH(BBR$2,'Data Annex'!$K$1:$BS$1,0)),"")</f>
        <v/>
      </c>
      <c r="BBS29" s="258" t="str">
        <f>IFERROR(INDEX('Data Annex'!$K$1:$BS$4779,MATCH(BBS$1&amp;"|"&amp;$B29,'Data Annex'!$K$1:$K$4779,0),MATCH(BBS$2,'Data Annex'!$K$1:$BS$1,0)),"")</f>
        <v/>
      </c>
      <c r="BBT29" s="258" t="str">
        <f>IFERROR(INDEX('Data Annex'!$K$1:$BS$4779,MATCH(BBT$1&amp;"|"&amp;$B29,'Data Annex'!$K$1:$K$4779,0),MATCH(BBT$2,'Data Annex'!$K$1:$BS$1,0)),"")</f>
        <v/>
      </c>
      <c r="BBU29" s="258" t="str">
        <f>IFERROR(INDEX('Data Annex'!$K$1:$BS$4779,MATCH(BBU$1&amp;"|"&amp;$B29,'Data Annex'!$K$1:$K$4779,0),MATCH(BBU$2,'Data Annex'!$K$1:$BS$1,0)),"")</f>
        <v/>
      </c>
      <c r="BBV29" s="258" t="str">
        <f>IFERROR(INDEX('Data Annex'!$K$1:$BS$4779,MATCH(BBV$1&amp;"|"&amp;$B29,'Data Annex'!$K$1:$K$4779,0),MATCH(BBV$2,'Data Annex'!$K$1:$BS$1,0)),"")</f>
        <v/>
      </c>
      <c r="BBW29" s="258" t="str">
        <f>IFERROR(INDEX('Data Annex'!$K$1:$BS$4779,MATCH(BBW$1&amp;"|"&amp;$B29,'Data Annex'!$K$1:$K$4779,0),MATCH(BBW$2,'Data Annex'!$K$1:$BS$1,0)),"")</f>
        <v/>
      </c>
      <c r="BBX29" s="258" t="str">
        <f>IFERROR(INDEX('Data Annex'!$K$1:$BS$4779,MATCH(BBX$1&amp;"|"&amp;$B29,'Data Annex'!$K$1:$K$4779,0),MATCH(BBX$2,'Data Annex'!$K$1:$BS$1,0)),"")</f>
        <v/>
      </c>
      <c r="BBY29" s="258" t="str">
        <f>IFERROR(INDEX('Data Annex'!$K$1:$BS$4779,MATCH(BBY$1&amp;"|"&amp;$B29,'Data Annex'!$K$1:$K$4779,0),MATCH(BBY$2,'Data Annex'!$K$1:$BS$1,0)),"")</f>
        <v/>
      </c>
      <c r="BBZ29" s="258" t="str">
        <f>IFERROR(INDEX('Data Annex'!$K$1:$BS$4779,MATCH(BBZ$1&amp;"|"&amp;$B29,'Data Annex'!$K$1:$K$4779,0),MATCH(BBZ$2,'Data Annex'!$K$1:$BS$1,0)),"")</f>
        <v/>
      </c>
      <c r="BCA29" s="258" t="str">
        <f>IFERROR(INDEX('Data Annex'!$K$1:$BS$4779,MATCH(BCA$1&amp;"|"&amp;$B29,'Data Annex'!$K$1:$K$4779,0),MATCH(BCA$2,'Data Annex'!$K$1:$BS$1,0)),"")</f>
        <v/>
      </c>
      <c r="BCB29" s="258" t="str">
        <f>IFERROR(INDEX('Data Annex'!$K$1:$BS$4779,MATCH(BCB$1&amp;"|"&amp;$B29,'Data Annex'!$K$1:$K$4779,0),MATCH(BCB$2,'Data Annex'!$K$1:$BS$1,0)),"")</f>
        <v/>
      </c>
      <c r="BCC29" s="258" t="str">
        <f>IFERROR(INDEX('Data Annex'!$K$1:$BS$4779,MATCH(BCC$1&amp;"|"&amp;$B29,'Data Annex'!$K$1:$K$4779,0),MATCH(BCC$2,'Data Annex'!$K$1:$BS$1,0)),"")</f>
        <v/>
      </c>
      <c r="BCD29" s="258" t="str">
        <f>IFERROR(INDEX('Data Annex'!$K$1:$BS$4779,MATCH(BCD$1&amp;"|"&amp;$B29,'Data Annex'!$K$1:$K$4779,0),MATCH(BCD$2,'Data Annex'!$K$1:$BS$1,0)),"")</f>
        <v/>
      </c>
      <c r="BCE29" s="258" t="str">
        <f>IFERROR(INDEX('Data Annex'!$K$1:$BS$4779,MATCH(BCE$1&amp;"|"&amp;$B29,'Data Annex'!$K$1:$K$4779,0),MATCH(BCE$2,'Data Annex'!$K$1:$BS$1,0)),"")</f>
        <v/>
      </c>
      <c r="BCF29" s="258" t="str">
        <f>IFERROR(INDEX('Data Annex'!$K$1:$BS$4779,MATCH(BCF$1&amp;"|"&amp;$B29,'Data Annex'!$K$1:$K$4779,0),MATCH(BCF$2,'Data Annex'!$K$1:$BS$1,0)),"")</f>
        <v/>
      </c>
      <c r="BCG29" s="258" t="str">
        <f>IFERROR(INDEX('Data Annex'!$K$1:$BS$4779,MATCH(BCG$1&amp;"|"&amp;$B29,'Data Annex'!$K$1:$K$4779,0),MATCH(BCG$2,'Data Annex'!$K$1:$BS$1,0)),"")</f>
        <v/>
      </c>
      <c r="BCH29" s="258" t="str">
        <f>IFERROR(INDEX('Data Annex'!$K$1:$BS$4779,MATCH(BCH$1&amp;"|"&amp;$B29,'Data Annex'!$K$1:$K$4779,0),MATCH(BCH$2,'Data Annex'!$K$1:$BS$1,0)),"")</f>
        <v/>
      </c>
      <c r="BCI29" s="258" t="str">
        <f>IFERROR(INDEX('Data Annex'!$K$1:$BS$4779,MATCH(BCI$1&amp;"|"&amp;$B29,'Data Annex'!$K$1:$K$4779,0),MATCH(BCI$2,'Data Annex'!$K$1:$BS$1,0)),"")</f>
        <v/>
      </c>
      <c r="BCJ29" s="258" t="str">
        <f>IFERROR(INDEX('Data Annex'!$K$1:$BS$4779,MATCH(BCJ$1&amp;"|"&amp;$B29,'Data Annex'!$K$1:$K$4779,0),MATCH(BCJ$2,'Data Annex'!$K$1:$BS$1,0)),"")</f>
        <v/>
      </c>
      <c r="BCK29" s="258" t="str">
        <f>IFERROR(INDEX('Data Annex'!$K$1:$BS$4779,MATCH(BCK$1&amp;"|"&amp;$B29,'Data Annex'!$K$1:$K$4779,0),MATCH(BCK$2,'Data Annex'!$K$1:$BS$1,0)),"")</f>
        <v/>
      </c>
      <c r="BCL29" s="258" t="str">
        <f>IFERROR(INDEX('Data Annex'!$K$1:$BS$4779,MATCH(BCL$1&amp;"|"&amp;$B29,'Data Annex'!$K$1:$K$4779,0),MATCH(BCL$2,'Data Annex'!$K$1:$BS$1,0)),"")</f>
        <v/>
      </c>
      <c r="BCM29" s="258" t="str">
        <f>IFERROR(INDEX('Data Annex'!$K$1:$BS$4779,MATCH(BCM$1&amp;"|"&amp;$B29,'Data Annex'!$K$1:$K$4779,0),MATCH(BCM$2,'Data Annex'!$K$1:$BS$1,0)),"")</f>
        <v/>
      </c>
      <c r="BCN29" s="258" t="str">
        <f>IFERROR(INDEX('Data Annex'!$K$1:$BS$4779,MATCH(BCN$1&amp;"|"&amp;$B29,'Data Annex'!$K$1:$K$4779,0),MATCH(BCN$2,'Data Annex'!$K$1:$BS$1,0)),"")</f>
        <v/>
      </c>
      <c r="BCO29" s="258" t="str">
        <f>IFERROR(INDEX('Data Annex'!$K$1:$BS$4779,MATCH(BCO$1&amp;"|"&amp;$B29,'Data Annex'!$K$1:$K$4779,0),MATCH(BCO$2,'Data Annex'!$K$1:$BS$1,0)),"")</f>
        <v/>
      </c>
      <c r="BCP29" s="258" t="str">
        <f>IFERROR(INDEX('Data Annex'!$K$1:$BS$4779,MATCH(BCP$1&amp;"|"&amp;$B29,'Data Annex'!$K$1:$K$4779,0),MATCH(BCP$2,'Data Annex'!$K$1:$BS$1,0)),"")</f>
        <v/>
      </c>
      <c r="BCQ29" s="258" t="str">
        <f>IFERROR(INDEX('Data Annex'!$K$1:$BS$4779,MATCH(BCQ$1&amp;"|"&amp;$B29,'Data Annex'!$K$1:$K$4779,0),MATCH(BCQ$2,'Data Annex'!$K$1:$BS$1,0)),"")</f>
        <v/>
      </c>
      <c r="BCR29" s="258" t="str">
        <f>IFERROR(INDEX('Data Annex'!$K$1:$BS$4779,MATCH(BCR$1&amp;"|"&amp;$B29,'Data Annex'!$K$1:$K$4779,0),MATCH(BCR$2,'Data Annex'!$K$1:$BS$1,0)),"")</f>
        <v/>
      </c>
      <c r="BCS29" s="258" t="str">
        <f>IFERROR(INDEX('Data Annex'!$K$1:$BS$4779,MATCH(BCS$1&amp;"|"&amp;$B29,'Data Annex'!$K$1:$K$4779,0),MATCH(BCS$2,'Data Annex'!$K$1:$BS$1,0)),"")</f>
        <v/>
      </c>
      <c r="BCT29" s="258" t="str">
        <f>IFERROR(INDEX('Data Annex'!$K$1:$BS$4779,MATCH(BCT$1&amp;"|"&amp;$B29,'Data Annex'!$K$1:$K$4779,0),MATCH(BCT$2,'Data Annex'!$K$1:$BS$1,0)),"")</f>
        <v/>
      </c>
      <c r="BCU29" s="258" t="str">
        <f>IFERROR(INDEX('Data Annex'!$K$1:$BS$4779,MATCH(BCU$1&amp;"|"&amp;$B29,'Data Annex'!$K$1:$K$4779,0),MATCH(BCU$2,'Data Annex'!$K$1:$BS$1,0)),"")</f>
        <v/>
      </c>
      <c r="BCV29" s="258" t="str">
        <f>IFERROR(INDEX('Data Annex'!$K$1:$BS$4779,MATCH(BCV$1&amp;"|"&amp;$B29,'Data Annex'!$K$1:$K$4779,0),MATCH(BCV$2,'Data Annex'!$K$1:$BS$1,0)),"")</f>
        <v/>
      </c>
      <c r="BCW29" s="258" t="str">
        <f>IFERROR(INDEX('Data Annex'!$K$1:$BS$4779,MATCH(BCW$1&amp;"|"&amp;$B29,'Data Annex'!$K$1:$K$4779,0),MATCH(BCW$2,'Data Annex'!$K$1:$BS$1,0)),"")</f>
        <v/>
      </c>
      <c r="BCX29" s="258" t="str">
        <f>IFERROR(INDEX('Data Annex'!$K$1:$BS$4779,MATCH(BCX$1&amp;"|"&amp;$B29,'Data Annex'!$K$1:$K$4779,0),MATCH(BCX$2,'Data Annex'!$K$1:$BS$1,0)),"")</f>
        <v/>
      </c>
      <c r="BCY29" s="258" t="str">
        <f>IFERROR(INDEX('Data Annex'!$K$1:$BS$4779,MATCH(BCY$1&amp;"|"&amp;$B29,'Data Annex'!$K$1:$K$4779,0),MATCH(BCY$2,'Data Annex'!$K$1:$BS$1,0)),"")</f>
        <v/>
      </c>
      <c r="BCZ29" s="258" t="str">
        <f>IFERROR(INDEX('Data Annex'!$K$1:$BS$4779,MATCH(BCZ$1&amp;"|"&amp;$B29,'Data Annex'!$K$1:$K$4779,0),MATCH(BCZ$2,'Data Annex'!$K$1:$BS$1,0)),"")</f>
        <v/>
      </c>
      <c r="BDA29" s="258" t="str">
        <f>IFERROR(INDEX('Data Annex'!$K$1:$BS$4779,MATCH(BDA$1&amp;"|"&amp;$B29,'Data Annex'!$K$1:$K$4779,0),MATCH(BDA$2,'Data Annex'!$K$1:$BS$1,0)),"")</f>
        <v/>
      </c>
      <c r="BDB29" s="258" t="str">
        <f>IFERROR(INDEX('Data Annex'!$K$1:$BS$4779,MATCH(BDB$1&amp;"|"&amp;$B29,'Data Annex'!$K$1:$K$4779,0),MATCH(BDB$2,'Data Annex'!$K$1:$BS$1,0)),"")</f>
        <v/>
      </c>
      <c r="BDC29" s="258" t="str">
        <f>IFERROR(INDEX('Data Annex'!$K$1:$BS$4779,MATCH(BDC$1&amp;"|"&amp;$B29,'Data Annex'!$K$1:$K$4779,0),MATCH(BDC$2,'Data Annex'!$K$1:$BS$1,0)),"")</f>
        <v/>
      </c>
      <c r="BDD29" s="258" t="str">
        <f>IFERROR(INDEX('Data Annex'!$K$1:$BS$4779,MATCH(BDD$1&amp;"|"&amp;$B29,'Data Annex'!$K$1:$K$4779,0),MATCH(BDD$2,'Data Annex'!$K$1:$BS$1,0)),"")</f>
        <v/>
      </c>
      <c r="BDE29" s="258" t="str">
        <f>IFERROR(INDEX('Data Annex'!$K$1:$BS$4779,MATCH(BDE$1&amp;"|"&amp;$B29,'Data Annex'!$K$1:$K$4779,0),MATCH(BDE$2,'Data Annex'!$K$1:$BS$1,0)),"")</f>
        <v/>
      </c>
      <c r="BDF29" s="258" t="str">
        <f>IFERROR(INDEX('Data Annex'!$K$1:$BS$4779,MATCH(BDF$1&amp;"|"&amp;$B29,'Data Annex'!$K$1:$K$4779,0),MATCH(BDF$2,'Data Annex'!$K$1:$BS$1,0)),"")</f>
        <v/>
      </c>
      <c r="BDG29" s="258" t="str">
        <f>IFERROR(INDEX('Data Annex'!$K$1:$BS$4779,MATCH(BDG$1&amp;"|"&amp;$B29,'Data Annex'!$K$1:$K$4779,0),MATCH(BDG$2,'Data Annex'!$K$1:$BS$1,0)),"")</f>
        <v/>
      </c>
      <c r="BDH29" s="258" t="str">
        <f>IFERROR(INDEX('Data Annex'!$K$1:$BS$4779,MATCH(BDH$1&amp;"|"&amp;$B29,'Data Annex'!$K$1:$K$4779,0),MATCH(BDH$2,'Data Annex'!$K$1:$BS$1,0)),"")</f>
        <v/>
      </c>
      <c r="BDI29" s="258" t="str">
        <f>IFERROR(INDEX('Data Annex'!$K$1:$BS$4779,MATCH(BDI$1&amp;"|"&amp;$B29,'Data Annex'!$K$1:$K$4779,0),MATCH(BDI$2,'Data Annex'!$K$1:$BS$1,0)),"")</f>
        <v/>
      </c>
      <c r="BDJ29" s="258" t="str">
        <f>IFERROR(INDEX('Data Annex'!$K$1:$BS$4779,MATCH(BDJ$1&amp;"|"&amp;$B29,'Data Annex'!$K$1:$K$4779,0),MATCH(BDJ$2,'Data Annex'!$K$1:$BS$1,0)),"")</f>
        <v/>
      </c>
      <c r="BDK29" s="258" t="str">
        <f>IFERROR(INDEX('Data Annex'!$K$1:$BS$4779,MATCH(BDK$1&amp;"|"&amp;$B29,'Data Annex'!$K$1:$K$4779,0),MATCH(BDK$2,'Data Annex'!$K$1:$BS$1,0)),"")</f>
        <v/>
      </c>
      <c r="BDL29" s="258" t="str">
        <f>IFERROR(INDEX('Data Annex'!$K$1:$BS$4779,MATCH(BDL$1&amp;"|"&amp;$B29,'Data Annex'!$K$1:$K$4779,0),MATCH(BDL$2,'Data Annex'!$K$1:$BS$1,0)),"")</f>
        <v/>
      </c>
      <c r="BDM29" s="258" t="str">
        <f>IFERROR(INDEX('Data Annex'!$K$1:$BS$4779,MATCH(BDM$1&amp;"|"&amp;$B29,'Data Annex'!$K$1:$K$4779,0),MATCH(BDM$2,'Data Annex'!$K$1:$BS$1,0)),"")</f>
        <v/>
      </c>
      <c r="BDN29" s="258" t="str">
        <f>IFERROR(INDEX('Data Annex'!$K$1:$BS$4779,MATCH(BDN$1&amp;"|"&amp;$B29,'Data Annex'!$K$1:$K$4779,0),MATCH(BDN$2,'Data Annex'!$K$1:$BS$1,0)),"")</f>
        <v/>
      </c>
      <c r="BDO29" s="258" t="str">
        <f>IFERROR(INDEX('Data Annex'!$K$1:$BS$4779,MATCH(BDO$1&amp;"|"&amp;$B29,'Data Annex'!$K$1:$K$4779,0),MATCH(BDO$2,'Data Annex'!$K$1:$BS$1,0)),"")</f>
        <v/>
      </c>
      <c r="BDP29" s="258" t="str">
        <f>IFERROR(INDEX('Data Annex'!$K$1:$BS$4779,MATCH(BDP$1&amp;"|"&amp;$B29,'Data Annex'!$K$1:$K$4779,0),MATCH(BDP$2,'Data Annex'!$K$1:$BS$1,0)),"")</f>
        <v/>
      </c>
      <c r="BDQ29" s="258" t="str">
        <f>IFERROR(INDEX('Data Annex'!$K$1:$BS$4779,MATCH(BDQ$1&amp;"|"&amp;$B29,'Data Annex'!$K$1:$K$4779,0),MATCH(BDQ$2,'Data Annex'!$K$1:$BS$1,0)),"")</f>
        <v/>
      </c>
      <c r="BDR29" s="258" t="str">
        <f>IFERROR(INDEX('Data Annex'!$K$1:$BS$4779,MATCH(BDR$1&amp;"|"&amp;$B29,'Data Annex'!$K$1:$K$4779,0),MATCH(BDR$2,'Data Annex'!$K$1:$BS$1,0)),"")</f>
        <v/>
      </c>
      <c r="BDS29" s="258" t="str">
        <f>IFERROR(INDEX('Data Annex'!$K$1:$BS$4779,MATCH(BDS$1&amp;"|"&amp;$B29,'Data Annex'!$K$1:$K$4779,0),MATCH(BDS$2,'Data Annex'!$K$1:$BS$1,0)),"")</f>
        <v/>
      </c>
      <c r="BDT29" s="258" t="str">
        <f>IFERROR(INDEX('Data Annex'!$K$1:$BS$4779,MATCH(BDT$1&amp;"|"&amp;$B29,'Data Annex'!$K$1:$K$4779,0),MATCH(BDT$2,'Data Annex'!$K$1:$BS$1,0)),"")</f>
        <v/>
      </c>
      <c r="BDU29" s="258" t="str">
        <f>IFERROR(INDEX('Data Annex'!$K$1:$BS$4779,MATCH(BDU$1&amp;"|"&amp;$B29,'Data Annex'!$K$1:$K$4779,0),MATCH(BDU$2,'Data Annex'!$K$1:$BS$1,0)),"")</f>
        <v/>
      </c>
      <c r="BDV29" s="258" t="str">
        <f>IFERROR(INDEX('Data Annex'!$K$1:$BS$4779,MATCH(BDV$1&amp;"|"&amp;$B29,'Data Annex'!$K$1:$K$4779,0),MATCH(BDV$2,'Data Annex'!$K$1:$BS$1,0)),"")</f>
        <v/>
      </c>
      <c r="BDW29" s="258" t="str">
        <f>IFERROR(INDEX('Data Annex'!$K$1:$BS$4779,MATCH(BDW$1&amp;"|"&amp;$B29,'Data Annex'!$K$1:$K$4779,0),MATCH(BDW$2,'Data Annex'!$K$1:$BS$1,0)),"")</f>
        <v/>
      </c>
      <c r="BDX29" s="258" t="str">
        <f>IFERROR(INDEX('Data Annex'!$K$1:$BS$4779,MATCH(BDX$1&amp;"|"&amp;$B29,'Data Annex'!$K$1:$K$4779,0),MATCH(BDX$2,'Data Annex'!$K$1:$BS$1,0)),"")</f>
        <v/>
      </c>
      <c r="BDY29" s="258" t="str">
        <f>IFERROR(INDEX('Data Annex'!$K$1:$BS$4779,MATCH(BDY$1&amp;"|"&amp;$B29,'Data Annex'!$K$1:$K$4779,0),MATCH(BDY$2,'Data Annex'!$K$1:$BS$1,0)),"")</f>
        <v/>
      </c>
      <c r="BDZ29" s="258" t="str">
        <f>IFERROR(INDEX('Data Annex'!$K$1:$BS$4779,MATCH(BDZ$1&amp;"|"&amp;$B29,'Data Annex'!$K$1:$K$4779,0),MATCH(BDZ$2,'Data Annex'!$K$1:$BS$1,0)),"")</f>
        <v/>
      </c>
      <c r="BEA29" s="258" t="str">
        <f>IFERROR(INDEX('Data Annex'!$K$1:$BS$4779,MATCH(BEA$1&amp;"|"&amp;$B29,'Data Annex'!$K$1:$K$4779,0),MATCH(BEA$2,'Data Annex'!$K$1:$BS$1,0)),"")</f>
        <v/>
      </c>
      <c r="BEB29" s="258" t="str">
        <f>IFERROR(INDEX('Data Annex'!$K$1:$BS$4779,MATCH(BEB$1&amp;"|"&amp;$B29,'Data Annex'!$K$1:$K$4779,0),MATCH(BEB$2,'Data Annex'!$K$1:$BS$1,0)),"")</f>
        <v/>
      </c>
      <c r="BEC29" s="258" t="str">
        <f>IFERROR(INDEX('Data Annex'!$K$1:$BS$4779,MATCH(BEC$1&amp;"|"&amp;$B29,'Data Annex'!$K$1:$K$4779,0),MATCH(BEC$2,'Data Annex'!$K$1:$BS$1,0)),"")</f>
        <v/>
      </c>
      <c r="BED29" s="258" t="str">
        <f>IFERROR(INDEX('Data Annex'!$K$1:$BS$4779,MATCH(BED$1&amp;"|"&amp;$B29,'Data Annex'!$K$1:$K$4779,0),MATCH(BED$2,'Data Annex'!$K$1:$BS$1,0)),"")</f>
        <v/>
      </c>
      <c r="BEE29" s="258" t="str">
        <f>IFERROR(INDEX('Data Annex'!$K$1:$BS$4779,MATCH(BEE$1&amp;"|"&amp;$B29,'Data Annex'!$K$1:$K$4779,0),MATCH(BEE$2,'Data Annex'!$K$1:$BS$1,0)),"")</f>
        <v/>
      </c>
      <c r="BEF29" s="258" t="str">
        <f>IFERROR(INDEX('Data Annex'!$K$1:$BS$4779,MATCH(BEF$1&amp;"|"&amp;$B29,'Data Annex'!$K$1:$K$4779,0),MATCH(BEF$2,'Data Annex'!$K$1:$BS$1,0)),"")</f>
        <v/>
      </c>
      <c r="BEG29" s="258" t="str">
        <f>IFERROR(INDEX('Data Annex'!$K$1:$BS$4779,MATCH(BEG$1&amp;"|"&amp;$B29,'Data Annex'!$K$1:$K$4779,0),MATCH(BEG$2,'Data Annex'!$K$1:$BS$1,0)),"")</f>
        <v/>
      </c>
      <c r="BEH29" s="258" t="str">
        <f>IFERROR(INDEX('Data Annex'!$K$1:$BS$4779,MATCH(BEH$1&amp;"|"&amp;$B29,'Data Annex'!$K$1:$K$4779,0),MATCH(BEH$2,'Data Annex'!$K$1:$BS$1,0)),"")</f>
        <v/>
      </c>
      <c r="BEI29" s="258" t="str">
        <f>IFERROR(INDEX('Data Annex'!$K$1:$BS$4779,MATCH(BEI$1&amp;"|"&amp;$B29,'Data Annex'!$K$1:$K$4779,0),MATCH(BEI$2,'Data Annex'!$K$1:$BS$1,0)),"")</f>
        <v/>
      </c>
      <c r="BEJ29" s="258" t="str">
        <f>IFERROR(INDEX('Data Annex'!$K$1:$BS$4779,MATCH(BEJ$1&amp;"|"&amp;$B29,'Data Annex'!$K$1:$K$4779,0),MATCH(BEJ$2,'Data Annex'!$K$1:$BS$1,0)),"")</f>
        <v/>
      </c>
      <c r="BEK29" s="258" t="str">
        <f>IFERROR(INDEX('Data Annex'!$K$1:$BS$4779,MATCH(BEK$1&amp;"|"&amp;$B29,'Data Annex'!$K$1:$K$4779,0),MATCH(BEK$2,'Data Annex'!$K$1:$BS$1,0)),"")</f>
        <v/>
      </c>
      <c r="BEL29" s="258" t="str">
        <f>IFERROR(INDEX('Data Annex'!$K$1:$BS$4779,MATCH(BEL$1&amp;"|"&amp;$B29,'Data Annex'!$K$1:$K$4779,0),MATCH(BEL$2,'Data Annex'!$K$1:$BS$1,0)),"")</f>
        <v/>
      </c>
      <c r="BEM29" s="258" t="str">
        <f>IFERROR(INDEX('Data Annex'!$K$1:$BS$4779,MATCH(BEM$1&amp;"|"&amp;$B29,'Data Annex'!$K$1:$K$4779,0),MATCH(BEM$2,'Data Annex'!$K$1:$BS$1,0)),"")</f>
        <v/>
      </c>
      <c r="BEN29" s="258" t="str">
        <f>IFERROR(INDEX('Data Annex'!$K$1:$BS$4779,MATCH(BEN$1&amp;"|"&amp;$B29,'Data Annex'!$K$1:$K$4779,0),MATCH(BEN$2,'Data Annex'!$K$1:$BS$1,0)),"")</f>
        <v/>
      </c>
      <c r="BEO29" s="258" t="str">
        <f>IFERROR(INDEX('Data Annex'!$K$1:$BS$4779,MATCH(BEO$1&amp;"|"&amp;$B29,'Data Annex'!$K$1:$K$4779,0),MATCH(BEO$2,'Data Annex'!$K$1:$BS$1,0)),"")</f>
        <v/>
      </c>
      <c r="BEP29" s="258" t="str">
        <f>IFERROR(INDEX('Data Annex'!$K$1:$BS$4779,MATCH(BEP$1&amp;"|"&amp;$B29,'Data Annex'!$K$1:$K$4779,0),MATCH(BEP$2,'Data Annex'!$K$1:$BS$1,0)),"")</f>
        <v/>
      </c>
      <c r="BEQ29" s="258" t="str">
        <f>IFERROR(INDEX('Data Annex'!$K$1:$BS$4779,MATCH(BEQ$1&amp;"|"&amp;$B29,'Data Annex'!$K$1:$K$4779,0),MATCH(BEQ$2,'Data Annex'!$K$1:$BS$1,0)),"")</f>
        <v/>
      </c>
      <c r="BER29" s="258" t="str">
        <f>IFERROR(INDEX('Data Annex'!$K$1:$BS$4779,MATCH(BER$1&amp;"|"&amp;$B29,'Data Annex'!$K$1:$K$4779,0),MATCH(BER$2,'Data Annex'!$K$1:$BS$1,0)),"")</f>
        <v/>
      </c>
      <c r="BES29" s="258" t="str">
        <f>IFERROR(INDEX('Data Annex'!$K$1:$BS$4779,MATCH(BES$1&amp;"|"&amp;$B29,'Data Annex'!$K$1:$K$4779,0),MATCH(BES$2,'Data Annex'!$K$1:$BS$1,0)),"")</f>
        <v/>
      </c>
      <c r="BET29" s="258" t="str">
        <f>IFERROR(INDEX('Data Annex'!$K$1:$BS$4779,MATCH(BET$1&amp;"|"&amp;$B29,'Data Annex'!$K$1:$K$4779,0),MATCH(BET$2,'Data Annex'!$K$1:$BS$1,0)),"")</f>
        <v/>
      </c>
      <c r="BEU29" s="258" t="str">
        <f>IFERROR(INDEX('Data Annex'!$K$1:$BS$4779,MATCH(BEU$1&amp;"|"&amp;$B29,'Data Annex'!$K$1:$K$4779,0),MATCH(BEU$2,'Data Annex'!$K$1:$BS$1,0)),"")</f>
        <v/>
      </c>
      <c r="BEV29" s="258" t="str">
        <f>IFERROR(INDEX('Data Annex'!$K$1:$BS$4779,MATCH(BEV$1&amp;"|"&amp;$B29,'Data Annex'!$K$1:$K$4779,0),MATCH(BEV$2,'Data Annex'!$K$1:$BS$1,0)),"")</f>
        <v/>
      </c>
      <c r="BEW29" s="258" t="str">
        <f>IFERROR(INDEX('Data Annex'!$K$1:$BS$4779,MATCH(BEW$1&amp;"|"&amp;$B29,'Data Annex'!$K$1:$K$4779,0),MATCH(BEW$2,'Data Annex'!$K$1:$BS$1,0)),"")</f>
        <v/>
      </c>
      <c r="BEX29" s="258" t="str">
        <f>IFERROR(INDEX('Data Annex'!$K$1:$BS$4779,MATCH(BEX$1&amp;"|"&amp;$B29,'Data Annex'!$K$1:$K$4779,0),MATCH(BEX$2,'Data Annex'!$K$1:$BS$1,0)),"")</f>
        <v/>
      </c>
      <c r="BEY29" s="258" t="str">
        <f>IFERROR(INDEX('Data Annex'!$K$1:$BS$4779,MATCH(BEY$1&amp;"|"&amp;$B29,'Data Annex'!$K$1:$K$4779,0),MATCH(BEY$2,'Data Annex'!$K$1:$BS$1,0)),"")</f>
        <v/>
      </c>
      <c r="BEZ29" s="258" t="str">
        <f>IFERROR(INDEX('Data Annex'!$K$1:$BS$4779,MATCH(BEZ$1&amp;"|"&amp;$B29,'Data Annex'!$K$1:$K$4779,0),MATCH(BEZ$2,'Data Annex'!$K$1:$BS$1,0)),"")</f>
        <v/>
      </c>
      <c r="BFA29" s="258" t="str">
        <f>IFERROR(INDEX('Data Annex'!$K$1:$BS$4779,MATCH(BFA$1&amp;"|"&amp;$B29,'Data Annex'!$K$1:$K$4779,0),MATCH(BFA$2,'Data Annex'!$K$1:$BS$1,0)),"")</f>
        <v/>
      </c>
      <c r="BFB29" s="258" t="str">
        <f>IFERROR(INDEX('Data Annex'!$K$1:$BS$4779,MATCH(BFB$1&amp;"|"&amp;$B29,'Data Annex'!$K$1:$K$4779,0),MATCH(BFB$2,'Data Annex'!$K$1:$BS$1,0)),"")</f>
        <v/>
      </c>
      <c r="BFC29" s="258" t="str">
        <f>IFERROR(INDEX('Data Annex'!$K$1:$BS$4779,MATCH(BFC$1&amp;"|"&amp;$B29,'Data Annex'!$K$1:$K$4779,0),MATCH(BFC$2,'Data Annex'!$K$1:$BS$1,0)),"")</f>
        <v/>
      </c>
      <c r="BFD29" s="258" t="str">
        <f>IFERROR(INDEX('Data Annex'!$K$1:$BS$4779,MATCH(BFD$1&amp;"|"&amp;$B29,'Data Annex'!$K$1:$K$4779,0),MATCH(BFD$2,'Data Annex'!$K$1:$BS$1,0)),"")</f>
        <v/>
      </c>
      <c r="BFE29" s="258" t="str">
        <f>IFERROR(INDEX('Data Annex'!$K$1:$BS$4779,MATCH(BFE$1&amp;"|"&amp;$B29,'Data Annex'!$K$1:$K$4779,0),MATCH(BFE$2,'Data Annex'!$K$1:$BS$1,0)),"")</f>
        <v/>
      </c>
      <c r="BFF29" s="258" t="str">
        <f>IFERROR(INDEX('Data Annex'!$K$1:$BS$4779,MATCH(BFF$1&amp;"|"&amp;$B29,'Data Annex'!$K$1:$K$4779,0),MATCH(BFF$2,'Data Annex'!$K$1:$BS$1,0)),"")</f>
        <v/>
      </c>
      <c r="BFG29" s="258" t="str">
        <f>IFERROR(INDEX('Data Annex'!$K$1:$BS$4779,MATCH(BFG$1&amp;"|"&amp;$B29,'Data Annex'!$K$1:$K$4779,0),MATCH(BFG$2,'Data Annex'!$K$1:$BS$1,0)),"")</f>
        <v/>
      </c>
      <c r="BFH29" s="258" t="str">
        <f>IFERROR(INDEX('Data Annex'!$K$1:$BS$4779,MATCH(BFH$1&amp;"|"&amp;$B29,'Data Annex'!$K$1:$K$4779,0),MATCH(BFH$2,'Data Annex'!$K$1:$BS$1,0)),"")</f>
        <v/>
      </c>
      <c r="BFI29" s="258" t="str">
        <f>IFERROR(INDEX('Data Annex'!$K$1:$BS$4779,MATCH(BFI$1&amp;"|"&amp;$B29,'Data Annex'!$K$1:$K$4779,0),MATCH(BFI$2,'Data Annex'!$K$1:$BS$1,0)),"")</f>
        <v/>
      </c>
      <c r="BFJ29" s="258" t="str">
        <f>IFERROR(INDEX('Data Annex'!$K$1:$BS$4779,MATCH(BFJ$1&amp;"|"&amp;$B29,'Data Annex'!$K$1:$K$4779,0),MATCH(BFJ$2,'Data Annex'!$K$1:$BS$1,0)),"")</f>
        <v/>
      </c>
      <c r="BFK29" s="258" t="str">
        <f>IFERROR(INDEX('Data Annex'!$K$1:$BS$4779,MATCH(BFK$1&amp;"|"&amp;$B29,'Data Annex'!$K$1:$K$4779,0),MATCH(BFK$2,'Data Annex'!$K$1:$BS$1,0)),"")</f>
        <v/>
      </c>
      <c r="BFL29" s="258" t="str">
        <f>IFERROR(INDEX('Data Annex'!$K$1:$BS$4779,MATCH(BFL$1&amp;"|"&amp;$B29,'Data Annex'!$K$1:$K$4779,0),MATCH(BFL$2,'Data Annex'!$K$1:$BS$1,0)),"")</f>
        <v/>
      </c>
      <c r="BFM29" s="258" t="str">
        <f>IFERROR(INDEX('Data Annex'!$K$1:$BS$4779,MATCH(BFM$1&amp;"|"&amp;$B29,'Data Annex'!$K$1:$K$4779,0),MATCH(BFM$2,'Data Annex'!$K$1:$BS$1,0)),"")</f>
        <v/>
      </c>
      <c r="BFN29" s="258" t="str">
        <f>IFERROR(INDEX('Data Annex'!$K$1:$BS$4779,MATCH(BFN$1&amp;"|"&amp;$B29,'Data Annex'!$K$1:$K$4779,0),MATCH(BFN$2,'Data Annex'!$K$1:$BS$1,0)),"")</f>
        <v/>
      </c>
      <c r="BFO29" s="258" t="str">
        <f>IFERROR(INDEX('Data Annex'!$K$1:$BS$4779,MATCH(BFO$1&amp;"|"&amp;$B29,'Data Annex'!$K$1:$K$4779,0),MATCH(BFO$2,'Data Annex'!$K$1:$BS$1,0)),"")</f>
        <v/>
      </c>
      <c r="BFP29" s="258" t="str">
        <f>IFERROR(INDEX('Data Annex'!$K$1:$BS$4779,MATCH(BFP$1&amp;"|"&amp;$B29,'Data Annex'!$K$1:$K$4779,0),MATCH(BFP$2,'Data Annex'!$K$1:$BS$1,0)),"")</f>
        <v/>
      </c>
      <c r="BFQ29" s="258" t="str">
        <f>IFERROR(INDEX('Data Annex'!$K$1:$BS$4779,MATCH(BFQ$1&amp;"|"&amp;$B29,'Data Annex'!$K$1:$K$4779,0),MATCH(BFQ$2,'Data Annex'!$K$1:$BS$1,0)),"")</f>
        <v/>
      </c>
      <c r="BFR29" s="258" t="str">
        <f>IFERROR(INDEX('Data Annex'!$K$1:$BS$4779,MATCH(BFR$1&amp;"|"&amp;$B29,'Data Annex'!$K$1:$K$4779,0),MATCH(BFR$2,'Data Annex'!$K$1:$BS$1,0)),"")</f>
        <v/>
      </c>
      <c r="BFS29" s="258" t="str">
        <f>IFERROR(INDEX('Data Annex'!$K$1:$BS$4779,MATCH(BFS$1&amp;"|"&amp;$B29,'Data Annex'!$K$1:$K$4779,0),MATCH(BFS$2,'Data Annex'!$K$1:$BS$1,0)),"")</f>
        <v/>
      </c>
      <c r="BFT29" s="258" t="str">
        <f>IFERROR(INDEX('Data Annex'!$K$1:$BS$4779,MATCH(BFT$1&amp;"|"&amp;$B29,'Data Annex'!$K$1:$K$4779,0),MATCH(BFT$2,'Data Annex'!$K$1:$BS$1,0)),"")</f>
        <v/>
      </c>
      <c r="BFU29" s="258" t="str">
        <f>IFERROR(INDEX('Data Annex'!$K$1:$BS$4779,MATCH(BFU$1&amp;"|"&amp;$B29,'Data Annex'!$K$1:$K$4779,0),MATCH(BFU$2,'Data Annex'!$K$1:$BS$1,0)),"")</f>
        <v/>
      </c>
      <c r="BFV29" s="258" t="str">
        <f>IFERROR(INDEX('Data Annex'!$K$1:$BS$4779,MATCH(BFV$1&amp;"|"&amp;$B29,'Data Annex'!$K$1:$K$4779,0),MATCH(BFV$2,'Data Annex'!$K$1:$BS$1,0)),"")</f>
        <v/>
      </c>
      <c r="BFW29" s="258" t="str">
        <f>IFERROR(INDEX('Data Annex'!$K$1:$BS$4779,MATCH(BFW$1&amp;"|"&amp;$B29,'Data Annex'!$K$1:$K$4779,0),MATCH(BFW$2,'Data Annex'!$K$1:$BS$1,0)),"")</f>
        <v/>
      </c>
      <c r="BFX29" s="258" t="str">
        <f>IFERROR(INDEX('Data Annex'!$K$1:$BS$4779,MATCH(BFX$1&amp;"|"&amp;$B29,'Data Annex'!$K$1:$K$4779,0),MATCH(BFX$2,'Data Annex'!$K$1:$BS$1,0)),"")</f>
        <v/>
      </c>
      <c r="BFY29" s="258" t="str">
        <f>IFERROR(INDEX('Data Annex'!$K$1:$BS$4779,MATCH(BFY$1&amp;"|"&amp;$B29,'Data Annex'!$K$1:$K$4779,0),MATCH(BFY$2,'Data Annex'!$K$1:$BS$1,0)),"")</f>
        <v/>
      </c>
      <c r="BFZ29" s="258" t="str">
        <f>IFERROR(INDEX('Data Annex'!$K$1:$BS$4779,MATCH(BFZ$1&amp;"|"&amp;$B29,'Data Annex'!$K$1:$K$4779,0),MATCH(BFZ$2,'Data Annex'!$K$1:$BS$1,0)),"")</f>
        <v/>
      </c>
      <c r="BGA29" s="258" t="str">
        <f>IFERROR(INDEX('Data Annex'!$K$1:$BS$4779,MATCH(BGA$1&amp;"|"&amp;$B29,'Data Annex'!$K$1:$K$4779,0),MATCH(BGA$2,'Data Annex'!$K$1:$BS$1,0)),"")</f>
        <v/>
      </c>
      <c r="BGB29" s="258" t="str">
        <f>IFERROR(INDEX('Data Annex'!$K$1:$BS$4779,MATCH(BGB$1&amp;"|"&amp;$B29,'Data Annex'!$K$1:$K$4779,0),MATCH(BGB$2,'Data Annex'!$K$1:$BS$1,0)),"")</f>
        <v/>
      </c>
      <c r="BGC29" s="258" t="str">
        <f>IFERROR(INDEX('Data Annex'!$K$1:$BS$4779,MATCH(BGC$1&amp;"|"&amp;$B29,'Data Annex'!$K$1:$K$4779,0),MATCH(BGC$2,'Data Annex'!$K$1:$BS$1,0)),"")</f>
        <v/>
      </c>
      <c r="BGD29" s="258" t="str">
        <f>IFERROR(INDEX('Data Annex'!$K$1:$BS$4779,MATCH(BGD$1&amp;"|"&amp;$B29,'Data Annex'!$K$1:$K$4779,0),MATCH(BGD$2,'Data Annex'!$K$1:$BS$1,0)),"")</f>
        <v/>
      </c>
      <c r="BGE29" s="258" t="str">
        <f>IFERROR(INDEX('Data Annex'!$K$1:$BS$4779,MATCH(BGE$1&amp;"|"&amp;$B29,'Data Annex'!$K$1:$K$4779,0),MATCH(BGE$2,'Data Annex'!$K$1:$BS$1,0)),"")</f>
        <v/>
      </c>
      <c r="BGF29" s="258" t="str">
        <f>IFERROR(INDEX('Data Annex'!$K$1:$BS$4779,MATCH(BGF$1&amp;"|"&amp;$B29,'Data Annex'!$K$1:$K$4779,0),MATCH(BGF$2,'Data Annex'!$K$1:$BS$1,0)),"")</f>
        <v/>
      </c>
      <c r="BGG29" s="258" t="str">
        <f>IFERROR(INDEX('Data Annex'!$K$1:$BS$4779,MATCH(BGG$1&amp;"|"&amp;$B29,'Data Annex'!$K$1:$K$4779,0),MATCH(BGG$2,'Data Annex'!$K$1:$BS$1,0)),"")</f>
        <v/>
      </c>
      <c r="BGH29" s="258" t="str">
        <f>IFERROR(INDEX('Data Annex'!$K$1:$BS$4779,MATCH(BGH$1&amp;"|"&amp;$B29,'Data Annex'!$K$1:$K$4779,0),MATCH(BGH$2,'Data Annex'!$K$1:$BS$1,0)),"")</f>
        <v/>
      </c>
      <c r="BGI29" s="258" t="str">
        <f>IFERROR(INDEX('Data Annex'!$K$1:$BS$4779,MATCH(BGI$1&amp;"|"&amp;$B29,'Data Annex'!$K$1:$K$4779,0),MATCH(BGI$2,'Data Annex'!$K$1:$BS$1,0)),"")</f>
        <v/>
      </c>
      <c r="BGJ29" s="258" t="str">
        <f>IFERROR(INDEX('Data Annex'!$K$1:$BS$4779,MATCH(BGJ$1&amp;"|"&amp;$B29,'Data Annex'!$K$1:$K$4779,0),MATCH(BGJ$2,'Data Annex'!$K$1:$BS$1,0)),"")</f>
        <v/>
      </c>
      <c r="BGK29" s="258" t="str">
        <f>IFERROR(INDEX('Data Annex'!$K$1:$BS$4779,MATCH(BGK$1&amp;"|"&amp;$B29,'Data Annex'!$K$1:$K$4779,0),MATCH(BGK$2,'Data Annex'!$K$1:$BS$1,0)),"")</f>
        <v/>
      </c>
      <c r="BGL29" s="258" t="str">
        <f>IFERROR(INDEX('Data Annex'!$K$1:$BS$4779,MATCH(BGL$1&amp;"|"&amp;$B29,'Data Annex'!$K$1:$K$4779,0),MATCH(BGL$2,'Data Annex'!$K$1:$BS$1,0)),"")</f>
        <v/>
      </c>
      <c r="BGM29" s="258" t="str">
        <f>IFERROR(INDEX('Data Annex'!$K$1:$BS$4779,MATCH(BGM$1&amp;"|"&amp;$B29,'Data Annex'!$K$1:$K$4779,0),MATCH(BGM$2,'Data Annex'!$K$1:$BS$1,0)),"")</f>
        <v/>
      </c>
      <c r="BGN29" s="258" t="str">
        <f>IFERROR(INDEX('Data Annex'!$K$1:$BS$4779,MATCH(BGN$1&amp;"|"&amp;$B29,'Data Annex'!$K$1:$K$4779,0),MATCH(BGN$2,'Data Annex'!$K$1:$BS$1,0)),"")</f>
        <v/>
      </c>
      <c r="BGO29" s="258" t="str">
        <f>IFERROR(INDEX('Data Annex'!$K$1:$BS$4779,MATCH(BGO$1&amp;"|"&amp;$B29,'Data Annex'!$K$1:$K$4779,0),MATCH(BGO$2,'Data Annex'!$K$1:$BS$1,0)),"")</f>
        <v/>
      </c>
      <c r="BGP29" s="258" t="str">
        <f>IFERROR(INDEX('Data Annex'!$K$1:$BS$4779,MATCH(BGP$1&amp;"|"&amp;$B29,'Data Annex'!$K$1:$K$4779,0),MATCH(BGP$2,'Data Annex'!$K$1:$BS$1,0)),"")</f>
        <v/>
      </c>
      <c r="BGQ29" s="258" t="str">
        <f>IFERROR(INDEX('Data Annex'!$K$1:$BS$4779,MATCH(BGQ$1&amp;"|"&amp;$B29,'Data Annex'!$K$1:$K$4779,0),MATCH(BGQ$2,'Data Annex'!$K$1:$BS$1,0)),"")</f>
        <v/>
      </c>
      <c r="BGR29" s="258" t="str">
        <f>IFERROR(INDEX('Data Annex'!$K$1:$BS$4779,MATCH(BGR$1&amp;"|"&amp;$B29,'Data Annex'!$K$1:$K$4779,0),MATCH(BGR$2,'Data Annex'!$K$1:$BS$1,0)),"")</f>
        <v/>
      </c>
      <c r="BGS29" s="258" t="str">
        <f>IFERROR(INDEX('Data Annex'!$K$1:$BS$4779,MATCH(BGS$1&amp;"|"&amp;$B29,'Data Annex'!$K$1:$K$4779,0),MATCH(BGS$2,'Data Annex'!$K$1:$BS$1,0)),"")</f>
        <v/>
      </c>
      <c r="BGT29" s="258" t="str">
        <f>IFERROR(INDEX('Data Annex'!$K$1:$BS$4779,MATCH(BGT$1&amp;"|"&amp;$B29,'Data Annex'!$K$1:$K$4779,0),MATCH(BGT$2,'Data Annex'!$K$1:$BS$1,0)),"")</f>
        <v/>
      </c>
      <c r="BGU29" s="258" t="str">
        <f>IFERROR(INDEX('Data Annex'!$K$1:$BS$4779,MATCH(BGU$1&amp;"|"&amp;$B29,'Data Annex'!$K$1:$K$4779,0),MATCH(BGU$2,'Data Annex'!$K$1:$BS$1,0)),"")</f>
        <v/>
      </c>
      <c r="BGV29" s="258" t="str">
        <f>IFERROR(INDEX('Data Annex'!$K$1:$BS$4779,MATCH(BGV$1&amp;"|"&amp;$B29,'Data Annex'!$K$1:$K$4779,0),MATCH(BGV$2,'Data Annex'!$K$1:$BS$1,0)),"")</f>
        <v/>
      </c>
      <c r="BGW29" s="258" t="str">
        <f>IFERROR(INDEX('Data Annex'!$K$1:$BS$4779,MATCH(BGW$1&amp;"|"&amp;$B29,'Data Annex'!$K$1:$K$4779,0),MATCH(BGW$2,'Data Annex'!$K$1:$BS$1,0)),"")</f>
        <v/>
      </c>
      <c r="BGX29" s="258" t="str">
        <f>IFERROR(INDEX('Data Annex'!$K$1:$BS$4779,MATCH(BGX$1&amp;"|"&amp;$B29,'Data Annex'!$K$1:$K$4779,0),MATCH(BGX$2,'Data Annex'!$K$1:$BS$1,0)),"")</f>
        <v/>
      </c>
      <c r="BGY29" s="258" t="str">
        <f>IFERROR(INDEX('Data Annex'!$K$1:$BS$4779,MATCH(BGY$1&amp;"|"&amp;$B29,'Data Annex'!$K$1:$K$4779,0),MATCH(BGY$2,'Data Annex'!$K$1:$BS$1,0)),"")</f>
        <v/>
      </c>
      <c r="BGZ29" s="258" t="str">
        <f>IFERROR(INDEX('Data Annex'!$K$1:$BS$4779,MATCH(BGZ$1&amp;"|"&amp;$B29,'Data Annex'!$K$1:$K$4779,0),MATCH(BGZ$2,'Data Annex'!$K$1:$BS$1,0)),"")</f>
        <v/>
      </c>
      <c r="BHA29" s="258" t="str">
        <f>IFERROR(INDEX('Data Annex'!$K$1:$BS$4779,MATCH(BHA$1&amp;"|"&amp;$B29,'Data Annex'!$K$1:$K$4779,0),MATCH(BHA$2,'Data Annex'!$K$1:$BS$1,0)),"")</f>
        <v/>
      </c>
      <c r="BHB29" s="258" t="str">
        <f>IFERROR(INDEX('Data Annex'!$K$1:$BS$4779,MATCH(BHB$1&amp;"|"&amp;$B29,'Data Annex'!$K$1:$K$4779,0),MATCH(BHB$2,'Data Annex'!$K$1:$BS$1,0)),"")</f>
        <v/>
      </c>
      <c r="BHC29" s="258" t="str">
        <f>IFERROR(INDEX('Data Annex'!$K$1:$BS$4779,MATCH(BHC$1&amp;"|"&amp;$B29,'Data Annex'!$K$1:$K$4779,0),MATCH(BHC$2,'Data Annex'!$K$1:$BS$1,0)),"")</f>
        <v/>
      </c>
      <c r="BHD29" s="258" t="str">
        <f>IFERROR(INDEX('Data Annex'!$K$1:$BS$4779,MATCH(BHD$1&amp;"|"&amp;$B29,'Data Annex'!$K$1:$K$4779,0),MATCH(BHD$2,'Data Annex'!$K$1:$BS$1,0)),"")</f>
        <v/>
      </c>
      <c r="BHE29" s="258" t="str">
        <f>IFERROR(INDEX('Data Annex'!$K$1:$BS$4779,MATCH(BHE$1&amp;"|"&amp;$B29,'Data Annex'!$K$1:$K$4779,0),MATCH(BHE$2,'Data Annex'!$K$1:$BS$1,0)),"")</f>
        <v/>
      </c>
      <c r="BHF29" s="258" t="str">
        <f>IFERROR(INDEX('Data Annex'!$K$1:$BS$4779,MATCH(BHF$1&amp;"|"&amp;$B29,'Data Annex'!$K$1:$K$4779,0),MATCH(BHF$2,'Data Annex'!$K$1:$BS$1,0)),"")</f>
        <v/>
      </c>
      <c r="BHG29" s="258" t="str">
        <f>IFERROR(INDEX('Data Annex'!$K$1:$BS$4779,MATCH(BHG$1&amp;"|"&amp;$B29,'Data Annex'!$K$1:$K$4779,0),MATCH(BHG$2,'Data Annex'!$K$1:$BS$1,0)),"")</f>
        <v/>
      </c>
      <c r="BHH29" s="258" t="str">
        <f>IFERROR(INDEX('Data Annex'!$K$1:$BS$4779,MATCH(BHH$1&amp;"|"&amp;$B29,'Data Annex'!$K$1:$K$4779,0),MATCH(BHH$2,'Data Annex'!$K$1:$BS$1,0)),"")</f>
        <v/>
      </c>
      <c r="BHI29" s="258" t="str">
        <f>IFERROR(INDEX('Data Annex'!$K$1:$BS$4779,MATCH(BHI$1&amp;"|"&amp;$B29,'Data Annex'!$K$1:$K$4779,0),MATCH(BHI$2,'Data Annex'!$K$1:$BS$1,0)),"")</f>
        <v/>
      </c>
      <c r="BHJ29" s="258" t="str">
        <f>IFERROR(INDEX('Data Annex'!$K$1:$BS$4779,MATCH(BHJ$1&amp;"|"&amp;$B29,'Data Annex'!$K$1:$K$4779,0),MATCH(BHJ$2,'Data Annex'!$K$1:$BS$1,0)),"")</f>
        <v/>
      </c>
      <c r="BHK29" s="258" t="str">
        <f>IFERROR(INDEX('Data Annex'!$K$1:$BS$4779,MATCH(BHK$1&amp;"|"&amp;$B29,'Data Annex'!$K$1:$K$4779,0),MATCH(BHK$2,'Data Annex'!$K$1:$BS$1,0)),"")</f>
        <v/>
      </c>
      <c r="BHL29" s="258" t="str">
        <f>IFERROR(INDEX('Data Annex'!$K$1:$BS$4779,MATCH(BHL$1&amp;"|"&amp;$B29,'Data Annex'!$K$1:$K$4779,0),MATCH(BHL$2,'Data Annex'!$K$1:$BS$1,0)),"")</f>
        <v/>
      </c>
      <c r="BHM29" s="258" t="str">
        <f>IFERROR(INDEX('Data Annex'!$K$1:$BS$4779,MATCH(BHM$1&amp;"|"&amp;$B29,'Data Annex'!$K$1:$K$4779,0),MATCH(BHM$2,'Data Annex'!$K$1:$BS$1,0)),"")</f>
        <v/>
      </c>
      <c r="BHN29" s="258" t="str">
        <f>IFERROR(INDEX('Data Annex'!$K$1:$BS$4779,MATCH(BHN$1&amp;"|"&amp;$B29,'Data Annex'!$K$1:$K$4779,0),MATCH(BHN$2,'Data Annex'!$K$1:$BS$1,0)),"")</f>
        <v/>
      </c>
      <c r="BHO29" s="258" t="str">
        <f>IFERROR(INDEX('Data Annex'!$K$1:$BS$4779,MATCH(BHO$1&amp;"|"&amp;$B29,'Data Annex'!$K$1:$K$4779,0),MATCH(BHO$2,'Data Annex'!$K$1:$BS$1,0)),"")</f>
        <v/>
      </c>
      <c r="BHP29" s="258" t="str">
        <f>IFERROR(INDEX('Data Annex'!$K$1:$BS$4779,MATCH(BHP$1&amp;"|"&amp;$B29,'Data Annex'!$K$1:$K$4779,0),MATCH(BHP$2,'Data Annex'!$K$1:$BS$1,0)),"")</f>
        <v/>
      </c>
      <c r="BHQ29" s="258" t="str">
        <f>IFERROR(INDEX('Data Annex'!$K$1:$BS$4779,MATCH(BHQ$1&amp;"|"&amp;$B29,'Data Annex'!$K$1:$K$4779,0),MATCH(BHQ$2,'Data Annex'!$K$1:$BS$1,0)),"")</f>
        <v/>
      </c>
      <c r="BHR29" s="258" t="str">
        <f>IFERROR(INDEX('Data Annex'!$K$1:$BS$4779,MATCH(BHR$1&amp;"|"&amp;$B29,'Data Annex'!$K$1:$K$4779,0),MATCH(BHR$2,'Data Annex'!$K$1:$BS$1,0)),"")</f>
        <v/>
      </c>
      <c r="BHS29" s="258" t="str">
        <f>IFERROR(INDEX('Data Annex'!$K$1:$BS$4779,MATCH(BHS$1&amp;"|"&amp;$B29,'Data Annex'!$K$1:$K$4779,0),MATCH(BHS$2,'Data Annex'!$K$1:$BS$1,0)),"")</f>
        <v/>
      </c>
      <c r="BHT29" s="258" t="str">
        <f>IFERROR(INDEX('Data Annex'!$K$1:$BS$4779,MATCH(BHT$1&amp;"|"&amp;$B29,'Data Annex'!$K$1:$K$4779,0),MATCH(BHT$2,'Data Annex'!$K$1:$BS$1,0)),"")</f>
        <v/>
      </c>
      <c r="BHU29" s="258" t="str">
        <f>IFERROR(INDEX('Data Annex'!$K$1:$BS$4779,MATCH(BHU$1&amp;"|"&amp;$B29,'Data Annex'!$K$1:$K$4779,0),MATCH(BHU$2,'Data Annex'!$K$1:$BS$1,0)),"")</f>
        <v/>
      </c>
      <c r="BHV29" s="258" t="str">
        <f>IFERROR(INDEX('Data Annex'!$K$1:$BS$4779,MATCH(BHV$1&amp;"|"&amp;$B29,'Data Annex'!$K$1:$K$4779,0),MATCH(BHV$2,'Data Annex'!$K$1:$BS$1,0)),"")</f>
        <v/>
      </c>
      <c r="BHW29" s="258" t="str">
        <f>IFERROR(INDEX('Data Annex'!$K$1:$BS$4779,MATCH(BHW$1&amp;"|"&amp;$B29,'Data Annex'!$K$1:$K$4779,0),MATCH(BHW$2,'Data Annex'!$K$1:$BS$1,0)),"")</f>
        <v/>
      </c>
      <c r="BHX29" s="258" t="str">
        <f>IFERROR(INDEX('Data Annex'!$K$1:$BS$4779,MATCH(BHX$1&amp;"|"&amp;$B29,'Data Annex'!$K$1:$K$4779,0),MATCH(BHX$2,'Data Annex'!$K$1:$BS$1,0)),"")</f>
        <v/>
      </c>
      <c r="BHY29" s="258" t="str">
        <f>IFERROR(INDEX('Data Annex'!$K$1:$BS$4779,MATCH(BHY$1&amp;"|"&amp;$B29,'Data Annex'!$K$1:$K$4779,0),MATCH(BHY$2,'Data Annex'!$K$1:$BS$1,0)),"")</f>
        <v/>
      </c>
      <c r="BHZ29" s="258" t="str">
        <f>IFERROR(INDEX('Data Annex'!$K$1:$BS$4779,MATCH(BHZ$1&amp;"|"&amp;$B29,'Data Annex'!$K$1:$K$4779,0),MATCH(BHZ$2,'Data Annex'!$K$1:$BS$1,0)),"")</f>
        <v/>
      </c>
      <c r="BIA29" s="258" t="str">
        <f>IFERROR(INDEX('Data Annex'!$K$1:$BS$4779,MATCH(BIA$1&amp;"|"&amp;$B29,'Data Annex'!$K$1:$K$4779,0),MATCH(BIA$2,'Data Annex'!$K$1:$BS$1,0)),"")</f>
        <v/>
      </c>
      <c r="BIB29" s="258" t="str">
        <f>IFERROR(INDEX('Data Annex'!$K$1:$BS$4779,MATCH(BIB$1&amp;"|"&amp;$B29,'Data Annex'!$K$1:$K$4779,0),MATCH(BIB$2,'Data Annex'!$K$1:$BS$1,0)),"")</f>
        <v/>
      </c>
      <c r="BIC29" s="258" t="str">
        <f>IFERROR(INDEX('Data Annex'!$K$1:$BS$4779,MATCH(BIC$1&amp;"|"&amp;$B29,'Data Annex'!$K$1:$K$4779,0),MATCH(BIC$2,'Data Annex'!$K$1:$BS$1,0)),"")</f>
        <v/>
      </c>
      <c r="BID29" s="258" t="str">
        <f>IFERROR(INDEX('Data Annex'!$K$1:$BS$4779,MATCH(BID$1&amp;"|"&amp;$B29,'Data Annex'!$K$1:$K$4779,0),MATCH(BID$2,'Data Annex'!$K$1:$BS$1,0)),"")</f>
        <v/>
      </c>
      <c r="BIE29" s="258" t="str">
        <f>IFERROR(INDEX('Data Annex'!$K$1:$BS$4779,MATCH(BIE$1&amp;"|"&amp;$B29,'Data Annex'!$K$1:$K$4779,0),MATCH(BIE$2,'Data Annex'!$K$1:$BS$1,0)),"")</f>
        <v/>
      </c>
      <c r="BIF29" s="258" t="str">
        <f>IFERROR(INDEX('Data Annex'!$K$1:$BS$4779,MATCH(BIF$1&amp;"|"&amp;$B29,'Data Annex'!$K$1:$K$4779,0),MATCH(BIF$2,'Data Annex'!$K$1:$BS$1,0)),"")</f>
        <v/>
      </c>
      <c r="BIG29" s="258" t="str">
        <f>IFERROR(INDEX('Data Annex'!$K$1:$BS$4779,MATCH(BIG$1&amp;"|"&amp;$B29,'Data Annex'!$K$1:$K$4779,0),MATCH(BIG$2,'Data Annex'!$K$1:$BS$1,0)),"")</f>
        <v/>
      </c>
      <c r="BIH29" s="258" t="str">
        <f>IFERROR(INDEX('Data Annex'!$K$1:$BS$4779,MATCH(BIH$1&amp;"|"&amp;$B29,'Data Annex'!$K$1:$K$4779,0),MATCH(BIH$2,'Data Annex'!$K$1:$BS$1,0)),"")</f>
        <v/>
      </c>
      <c r="BII29" s="258" t="str">
        <f>IFERROR(INDEX('Data Annex'!$K$1:$BS$4779,MATCH(BII$1&amp;"|"&amp;$B29,'Data Annex'!$K$1:$K$4779,0),MATCH(BII$2,'Data Annex'!$K$1:$BS$1,0)),"")</f>
        <v/>
      </c>
      <c r="BIJ29" s="258" t="str">
        <f>IFERROR(INDEX('Data Annex'!$K$1:$BS$4779,MATCH(BIJ$1&amp;"|"&amp;$B29,'Data Annex'!$K$1:$K$4779,0),MATCH(BIJ$2,'Data Annex'!$K$1:$BS$1,0)),"")</f>
        <v/>
      </c>
      <c r="BIK29" s="258" t="str">
        <f>IFERROR(INDEX('Data Annex'!$K$1:$BS$4779,MATCH(BIK$1&amp;"|"&amp;$B29,'Data Annex'!$K$1:$K$4779,0),MATCH(BIK$2,'Data Annex'!$K$1:$BS$1,0)),"")</f>
        <v/>
      </c>
      <c r="BIL29" s="258" t="str">
        <f>IFERROR(INDEX('Data Annex'!$K$1:$BS$4779,MATCH(BIL$1&amp;"|"&amp;$B29,'Data Annex'!$K$1:$K$4779,0),MATCH(BIL$2,'Data Annex'!$K$1:$BS$1,0)),"")</f>
        <v/>
      </c>
      <c r="BIM29" s="258" t="str">
        <f>IFERROR(INDEX('Data Annex'!$K$1:$BS$4779,MATCH(BIM$1&amp;"|"&amp;$B29,'Data Annex'!$K$1:$K$4779,0),MATCH(BIM$2,'Data Annex'!$K$1:$BS$1,0)),"")</f>
        <v/>
      </c>
      <c r="BIN29" s="258" t="str">
        <f>IFERROR(INDEX('Data Annex'!$K$1:$BS$4779,MATCH(BIN$1&amp;"|"&amp;$B29,'Data Annex'!$K$1:$K$4779,0),MATCH(BIN$2,'Data Annex'!$K$1:$BS$1,0)),"")</f>
        <v/>
      </c>
      <c r="BIO29" s="258" t="str">
        <f>IFERROR(INDEX('Data Annex'!$K$1:$BS$4779,MATCH(BIO$1&amp;"|"&amp;$B29,'Data Annex'!$K$1:$K$4779,0),MATCH(BIO$2,'Data Annex'!$K$1:$BS$1,0)),"")</f>
        <v/>
      </c>
      <c r="BIP29" s="258" t="str">
        <f>IFERROR(INDEX('Data Annex'!$K$1:$BS$4779,MATCH(BIP$1&amp;"|"&amp;$B29,'Data Annex'!$K$1:$K$4779,0),MATCH(BIP$2,'Data Annex'!$K$1:$BS$1,0)),"")</f>
        <v/>
      </c>
      <c r="BIQ29" s="258" t="str">
        <f>IFERROR(INDEX('Data Annex'!$K$1:$BS$4779,MATCH(BIQ$1&amp;"|"&amp;$B29,'Data Annex'!$K$1:$K$4779,0),MATCH(BIQ$2,'Data Annex'!$K$1:$BS$1,0)),"")</f>
        <v/>
      </c>
      <c r="BIR29" s="258" t="str">
        <f>IFERROR(INDEX('Data Annex'!$K$1:$BS$4779,MATCH(BIR$1&amp;"|"&amp;$B29,'Data Annex'!$K$1:$K$4779,0),MATCH(BIR$2,'Data Annex'!$K$1:$BS$1,0)),"")</f>
        <v/>
      </c>
      <c r="BIS29" s="258" t="str">
        <f>IFERROR(INDEX('Data Annex'!$K$1:$BS$4779,MATCH(BIS$1&amp;"|"&amp;$B29,'Data Annex'!$K$1:$K$4779,0),MATCH(BIS$2,'Data Annex'!$K$1:$BS$1,0)),"")</f>
        <v/>
      </c>
      <c r="BIT29" s="258" t="str">
        <f>IFERROR(INDEX('Data Annex'!$K$1:$BS$4779,MATCH(BIT$1&amp;"|"&amp;$B29,'Data Annex'!$K$1:$K$4779,0),MATCH(BIT$2,'Data Annex'!$K$1:$BS$1,0)),"")</f>
        <v/>
      </c>
      <c r="BIU29" s="258" t="str">
        <f>IFERROR(INDEX('Data Annex'!$K$1:$BS$4779,MATCH(BIU$1&amp;"|"&amp;$B29,'Data Annex'!$K$1:$K$4779,0),MATCH(BIU$2,'Data Annex'!$K$1:$BS$1,0)),"")</f>
        <v/>
      </c>
      <c r="BIV29" s="258" t="str">
        <f>IFERROR(INDEX('Data Annex'!$K$1:$BS$4779,MATCH(BIV$1&amp;"|"&amp;$B29,'Data Annex'!$K$1:$K$4779,0),MATCH(BIV$2,'Data Annex'!$K$1:$BS$1,0)),"")</f>
        <v/>
      </c>
      <c r="BIW29" s="258" t="str">
        <f>IFERROR(INDEX('Data Annex'!$K$1:$BS$4779,MATCH(BIW$1&amp;"|"&amp;$B29,'Data Annex'!$K$1:$K$4779,0),MATCH(BIW$2,'Data Annex'!$K$1:$BS$1,0)),"")</f>
        <v/>
      </c>
      <c r="BIX29" s="258" t="str">
        <f>IFERROR(INDEX('Data Annex'!$K$1:$BS$4779,MATCH(BIX$1&amp;"|"&amp;$B29,'Data Annex'!$K$1:$K$4779,0),MATCH(BIX$2,'Data Annex'!$K$1:$BS$1,0)),"")</f>
        <v/>
      </c>
      <c r="BIY29" s="258" t="str">
        <f>IFERROR(INDEX('Data Annex'!$K$1:$BS$4779,MATCH(BIY$1&amp;"|"&amp;$B29,'Data Annex'!$K$1:$K$4779,0),MATCH(BIY$2,'Data Annex'!$K$1:$BS$1,0)),"")</f>
        <v/>
      </c>
      <c r="BIZ29" s="258" t="str">
        <f>IFERROR(INDEX('Data Annex'!$K$1:$BS$4779,MATCH(BIZ$1&amp;"|"&amp;$B29,'Data Annex'!$K$1:$K$4779,0),MATCH(BIZ$2,'Data Annex'!$K$1:$BS$1,0)),"")</f>
        <v/>
      </c>
      <c r="BJA29" s="258" t="str">
        <f>IFERROR(INDEX('Data Annex'!$K$1:$BS$4779,MATCH(BJA$1&amp;"|"&amp;$B29,'Data Annex'!$K$1:$K$4779,0),MATCH(BJA$2,'Data Annex'!$K$1:$BS$1,0)),"")</f>
        <v/>
      </c>
      <c r="BJB29" s="258" t="str">
        <f>IFERROR(INDEX('Data Annex'!$K$1:$BS$4779,MATCH(BJB$1&amp;"|"&amp;$B29,'Data Annex'!$K$1:$K$4779,0),MATCH(BJB$2,'Data Annex'!$K$1:$BS$1,0)),"")</f>
        <v/>
      </c>
      <c r="BJC29" s="258" t="str">
        <f>IFERROR(INDEX('Data Annex'!$K$1:$BS$4779,MATCH(BJC$1&amp;"|"&amp;$B29,'Data Annex'!$K$1:$K$4779,0),MATCH(BJC$2,'Data Annex'!$K$1:$BS$1,0)),"")</f>
        <v/>
      </c>
      <c r="BJD29" s="258" t="str">
        <f>IFERROR(INDEX('Data Annex'!$K$1:$BS$4779,MATCH(BJD$1&amp;"|"&amp;$B29,'Data Annex'!$K$1:$K$4779,0),MATCH(BJD$2,'Data Annex'!$K$1:$BS$1,0)),"")</f>
        <v/>
      </c>
      <c r="BJE29" s="258" t="str">
        <f>IFERROR(INDEX('Data Annex'!$K$1:$BS$4779,MATCH(BJE$1&amp;"|"&amp;$B29,'Data Annex'!$K$1:$K$4779,0),MATCH(BJE$2,'Data Annex'!$K$1:$BS$1,0)),"")</f>
        <v/>
      </c>
      <c r="BJF29" s="258" t="str">
        <f>IFERROR(INDEX('Data Annex'!$K$1:$BS$4779,MATCH(BJF$1&amp;"|"&amp;$B29,'Data Annex'!$K$1:$K$4779,0),MATCH(BJF$2,'Data Annex'!$K$1:$BS$1,0)),"")</f>
        <v/>
      </c>
      <c r="BJG29" s="258" t="str">
        <f>IFERROR(INDEX('Data Annex'!$K$1:$BS$4779,MATCH(BJG$1&amp;"|"&amp;$B29,'Data Annex'!$K$1:$K$4779,0),MATCH(BJG$2,'Data Annex'!$K$1:$BS$1,0)),"")</f>
        <v/>
      </c>
      <c r="BJH29" s="258" t="str">
        <f>IFERROR(INDEX('Data Annex'!$K$1:$BS$4779,MATCH(BJH$1&amp;"|"&amp;$B29,'Data Annex'!$K$1:$K$4779,0),MATCH(BJH$2,'Data Annex'!$K$1:$BS$1,0)),"")</f>
        <v/>
      </c>
      <c r="BJI29" s="258" t="str">
        <f>IFERROR(INDEX('Data Annex'!$K$1:$BS$4779,MATCH(BJI$1&amp;"|"&amp;$B29,'Data Annex'!$K$1:$K$4779,0),MATCH(BJI$2,'Data Annex'!$K$1:$BS$1,0)),"")</f>
        <v/>
      </c>
      <c r="BJJ29" s="258" t="str">
        <f>IFERROR(INDEX('Data Annex'!$K$1:$BS$4779,MATCH(BJJ$1&amp;"|"&amp;$B29,'Data Annex'!$K$1:$K$4779,0),MATCH(BJJ$2,'Data Annex'!$K$1:$BS$1,0)),"")</f>
        <v/>
      </c>
      <c r="BJK29" s="258" t="str">
        <f>IFERROR(INDEX('Data Annex'!$K$1:$BS$4779,MATCH(BJK$1&amp;"|"&amp;$B29,'Data Annex'!$K$1:$K$4779,0),MATCH(BJK$2,'Data Annex'!$K$1:$BS$1,0)),"")</f>
        <v/>
      </c>
      <c r="BJL29" s="258" t="str">
        <f>IFERROR(INDEX('Data Annex'!$K$1:$BS$4779,MATCH(BJL$1&amp;"|"&amp;$B29,'Data Annex'!$K$1:$K$4779,0),MATCH(BJL$2,'Data Annex'!$K$1:$BS$1,0)),"")</f>
        <v/>
      </c>
      <c r="BJM29" s="258" t="str">
        <f>IFERROR(INDEX('Data Annex'!$K$1:$BS$4779,MATCH(BJM$1&amp;"|"&amp;$B29,'Data Annex'!$K$1:$K$4779,0),MATCH(BJM$2,'Data Annex'!$K$1:$BS$1,0)),"")</f>
        <v/>
      </c>
      <c r="BJN29" s="258" t="str">
        <f>IFERROR(INDEX('Data Annex'!$K$1:$BS$4779,MATCH(BJN$1&amp;"|"&amp;$B29,'Data Annex'!$K$1:$K$4779,0),MATCH(BJN$2,'Data Annex'!$K$1:$BS$1,0)),"")</f>
        <v/>
      </c>
      <c r="BJO29" s="258" t="str">
        <f>IFERROR(INDEX('Data Annex'!$K$1:$BS$4779,MATCH(BJO$1&amp;"|"&amp;$B29,'Data Annex'!$K$1:$K$4779,0),MATCH(BJO$2,'Data Annex'!$K$1:$BS$1,0)),"")</f>
        <v/>
      </c>
      <c r="BJP29" s="258" t="str">
        <f>IFERROR(INDEX('Data Annex'!$K$1:$BS$4779,MATCH(BJP$1&amp;"|"&amp;$B29,'Data Annex'!$K$1:$K$4779,0),MATCH(BJP$2,'Data Annex'!$K$1:$BS$1,0)),"")</f>
        <v/>
      </c>
      <c r="BJQ29" s="258" t="str">
        <f>IFERROR(INDEX('Data Annex'!$K$1:$BS$4779,MATCH(BJQ$1&amp;"|"&amp;$B29,'Data Annex'!$K$1:$K$4779,0),MATCH(BJQ$2,'Data Annex'!$K$1:$BS$1,0)),"")</f>
        <v/>
      </c>
      <c r="BJR29" s="258" t="str">
        <f>IFERROR(INDEX('Data Annex'!$K$1:$BS$4779,MATCH(BJR$1&amp;"|"&amp;$B29,'Data Annex'!$K$1:$K$4779,0),MATCH(BJR$2,'Data Annex'!$K$1:$BS$1,0)),"")</f>
        <v/>
      </c>
      <c r="BJS29" s="258" t="str">
        <f>IFERROR(INDEX('Data Annex'!$K$1:$BS$4779,MATCH(BJS$1&amp;"|"&amp;$B29,'Data Annex'!$K$1:$K$4779,0),MATCH(BJS$2,'Data Annex'!$K$1:$BS$1,0)),"")</f>
        <v/>
      </c>
      <c r="BJT29" s="258" t="str">
        <f>IFERROR(INDEX('Data Annex'!$K$1:$BS$4779,MATCH(BJT$1&amp;"|"&amp;$B29,'Data Annex'!$K$1:$K$4779,0),MATCH(BJT$2,'Data Annex'!$K$1:$BS$1,0)),"")</f>
        <v/>
      </c>
      <c r="BJU29" s="258" t="str">
        <f>IFERROR(INDEX('Data Annex'!$K$1:$BS$4779,MATCH(BJU$1&amp;"|"&amp;$B29,'Data Annex'!$K$1:$K$4779,0),MATCH(BJU$2,'Data Annex'!$K$1:$BS$1,0)),"")</f>
        <v/>
      </c>
      <c r="BJV29" s="258" t="str">
        <f>IFERROR(INDEX('Data Annex'!$K$1:$BS$4779,MATCH(BJV$1&amp;"|"&amp;$B29,'Data Annex'!$K$1:$K$4779,0),MATCH(BJV$2,'Data Annex'!$K$1:$BS$1,0)),"")</f>
        <v/>
      </c>
      <c r="BJW29" s="258" t="str">
        <f>IFERROR(INDEX('Data Annex'!$K$1:$BS$4779,MATCH(BJW$1&amp;"|"&amp;$B29,'Data Annex'!$K$1:$K$4779,0),MATCH(BJW$2,'Data Annex'!$K$1:$BS$1,0)),"")</f>
        <v/>
      </c>
      <c r="BJX29" s="258" t="str">
        <f>IFERROR(INDEX('Data Annex'!$K$1:$BS$4779,MATCH(BJX$1&amp;"|"&amp;$B29,'Data Annex'!$K$1:$K$4779,0),MATCH(BJX$2,'Data Annex'!$K$1:$BS$1,0)),"")</f>
        <v/>
      </c>
      <c r="BJY29" s="258" t="str">
        <f>IFERROR(INDEX('Data Annex'!$K$1:$BS$4779,MATCH(BJY$1&amp;"|"&amp;$B29,'Data Annex'!$K$1:$K$4779,0),MATCH(BJY$2,'Data Annex'!$K$1:$BS$1,0)),"")</f>
        <v/>
      </c>
      <c r="BJZ29" s="258" t="str">
        <f>IFERROR(INDEX('Data Annex'!$K$1:$BS$4779,MATCH(BJZ$1&amp;"|"&amp;$B29,'Data Annex'!$K$1:$K$4779,0),MATCH(BJZ$2,'Data Annex'!$K$1:$BS$1,0)),"")</f>
        <v/>
      </c>
      <c r="BKA29" s="258" t="str">
        <f>IFERROR(INDEX('Data Annex'!$K$1:$BS$4779,MATCH(BKA$1&amp;"|"&amp;$B29,'Data Annex'!$K$1:$K$4779,0),MATCH(BKA$2,'Data Annex'!$K$1:$BS$1,0)),"")</f>
        <v/>
      </c>
      <c r="BKB29" s="258" t="str">
        <f>IFERROR(INDEX('Data Annex'!$K$1:$BS$4779,MATCH(BKB$1&amp;"|"&amp;$B29,'Data Annex'!$K$1:$K$4779,0),MATCH(BKB$2,'Data Annex'!$K$1:$BS$1,0)),"")</f>
        <v/>
      </c>
      <c r="BKC29" s="258" t="str">
        <f>IFERROR(INDEX('Data Annex'!$K$1:$BS$4779,MATCH(BKC$1&amp;"|"&amp;$B29,'Data Annex'!$K$1:$K$4779,0),MATCH(BKC$2,'Data Annex'!$K$1:$BS$1,0)),"")</f>
        <v/>
      </c>
      <c r="BKD29" s="258" t="str">
        <f>IFERROR(INDEX('Data Annex'!$K$1:$BS$4779,MATCH(BKD$1&amp;"|"&amp;$B29,'Data Annex'!$K$1:$K$4779,0),MATCH(BKD$2,'Data Annex'!$K$1:$BS$1,0)),"")</f>
        <v/>
      </c>
      <c r="BKE29" s="258" t="str">
        <f>IFERROR(INDEX('Data Annex'!$K$1:$BS$4779,MATCH(BKE$1&amp;"|"&amp;$B29,'Data Annex'!$K$1:$K$4779,0),MATCH(BKE$2,'Data Annex'!$K$1:$BS$1,0)),"")</f>
        <v/>
      </c>
      <c r="BKF29" s="258" t="str">
        <f>IFERROR(INDEX('Data Annex'!$K$1:$BS$4779,MATCH(BKF$1&amp;"|"&amp;$B29,'Data Annex'!$K$1:$K$4779,0),MATCH(BKF$2,'Data Annex'!$K$1:$BS$1,0)),"")</f>
        <v/>
      </c>
      <c r="BKG29" s="258" t="str">
        <f>IFERROR(INDEX('Data Annex'!$K$1:$BS$4779,MATCH(BKG$1&amp;"|"&amp;$B29,'Data Annex'!$K$1:$K$4779,0),MATCH(BKG$2,'Data Annex'!$K$1:$BS$1,0)),"")</f>
        <v/>
      </c>
      <c r="BKH29" s="258" t="str">
        <f>IFERROR(INDEX('Data Annex'!$K$1:$BS$4779,MATCH(BKH$1&amp;"|"&amp;$B29,'Data Annex'!$K$1:$K$4779,0),MATCH(BKH$2,'Data Annex'!$K$1:$BS$1,0)),"")</f>
        <v/>
      </c>
      <c r="BKI29" s="258" t="str">
        <f>IFERROR(INDEX('Data Annex'!$K$1:$BS$4779,MATCH(BKI$1&amp;"|"&amp;$B29,'Data Annex'!$K$1:$K$4779,0),MATCH(BKI$2,'Data Annex'!$K$1:$BS$1,0)),"")</f>
        <v/>
      </c>
      <c r="BKJ29" s="258" t="str">
        <f>IFERROR(INDEX('Data Annex'!$K$1:$BS$4779,MATCH(BKJ$1&amp;"|"&amp;$B29,'Data Annex'!$K$1:$K$4779,0),MATCH(BKJ$2,'Data Annex'!$K$1:$BS$1,0)),"")</f>
        <v/>
      </c>
      <c r="BKK29" s="258" t="str">
        <f>IFERROR(INDEX('Data Annex'!$K$1:$BS$4779,MATCH(BKK$1&amp;"|"&amp;$B29,'Data Annex'!$K$1:$K$4779,0),MATCH(BKK$2,'Data Annex'!$K$1:$BS$1,0)),"")</f>
        <v/>
      </c>
      <c r="BKL29" s="258" t="str">
        <f>IFERROR(INDEX('Data Annex'!$K$1:$BS$4779,MATCH(BKL$1&amp;"|"&amp;$B29,'Data Annex'!$K$1:$K$4779,0),MATCH(BKL$2,'Data Annex'!$K$1:$BS$1,0)),"")</f>
        <v/>
      </c>
      <c r="BKM29" s="258" t="str">
        <f>IFERROR(INDEX('Data Annex'!$K$1:$BS$4779,MATCH(BKM$1&amp;"|"&amp;$B29,'Data Annex'!$K$1:$K$4779,0),MATCH(BKM$2,'Data Annex'!$K$1:$BS$1,0)),"")</f>
        <v/>
      </c>
      <c r="BKN29" s="258" t="str">
        <f>IFERROR(INDEX('Data Annex'!$K$1:$BS$4779,MATCH(BKN$1&amp;"|"&amp;$B29,'Data Annex'!$K$1:$K$4779,0),MATCH(BKN$2,'Data Annex'!$K$1:$BS$1,0)),"")</f>
        <v/>
      </c>
      <c r="BKO29" s="258" t="str">
        <f>IFERROR(INDEX('Data Annex'!$K$1:$BS$4779,MATCH(BKO$1&amp;"|"&amp;$B29,'Data Annex'!$K$1:$K$4779,0),MATCH(BKO$2,'Data Annex'!$K$1:$BS$1,0)),"")</f>
        <v/>
      </c>
      <c r="BKP29" s="258" t="str">
        <f>IFERROR(INDEX('Data Annex'!$K$1:$BS$4779,MATCH(BKP$1&amp;"|"&amp;$B29,'Data Annex'!$K$1:$K$4779,0),MATCH(BKP$2,'Data Annex'!$K$1:$BS$1,0)),"")</f>
        <v/>
      </c>
      <c r="BKQ29" s="258" t="str">
        <f>IFERROR(INDEX('Data Annex'!$K$1:$BS$4779,MATCH(BKQ$1&amp;"|"&amp;$B29,'Data Annex'!$K$1:$K$4779,0),MATCH(BKQ$2,'Data Annex'!$K$1:$BS$1,0)),"")</f>
        <v/>
      </c>
      <c r="BKR29" s="258" t="str">
        <f>IFERROR(INDEX('Data Annex'!$K$1:$BS$4779,MATCH(BKR$1&amp;"|"&amp;$B29,'Data Annex'!$K$1:$K$4779,0),MATCH(BKR$2,'Data Annex'!$K$1:$BS$1,0)),"")</f>
        <v/>
      </c>
      <c r="BKS29" s="258" t="str">
        <f>IFERROR(INDEX('Data Annex'!$K$1:$BS$4779,MATCH(BKS$1&amp;"|"&amp;$B29,'Data Annex'!$K$1:$K$4779,0),MATCH(BKS$2,'Data Annex'!$K$1:$BS$1,0)),"")</f>
        <v/>
      </c>
      <c r="BKT29" s="258" t="str">
        <f>IFERROR(INDEX('Data Annex'!$K$1:$BS$4779,MATCH(BKT$1&amp;"|"&amp;$B29,'Data Annex'!$K$1:$K$4779,0),MATCH(BKT$2,'Data Annex'!$K$1:$BS$1,0)),"")</f>
        <v/>
      </c>
      <c r="BKU29" s="258" t="str">
        <f>IFERROR(INDEX('Data Annex'!$K$1:$BS$4779,MATCH(BKU$1&amp;"|"&amp;$B29,'Data Annex'!$K$1:$K$4779,0),MATCH(BKU$2,'Data Annex'!$K$1:$BS$1,0)),"")</f>
        <v/>
      </c>
      <c r="BKV29" s="258" t="str">
        <f>IFERROR(INDEX('Data Annex'!$K$1:$BS$4779,MATCH(BKV$1&amp;"|"&amp;$B29,'Data Annex'!$K$1:$K$4779,0),MATCH(BKV$2,'Data Annex'!$K$1:$BS$1,0)),"")</f>
        <v/>
      </c>
      <c r="BKW29" s="258" t="str">
        <f>IFERROR(INDEX('Data Annex'!$K$1:$BS$4779,MATCH(BKW$1&amp;"|"&amp;$B29,'Data Annex'!$K$1:$K$4779,0),MATCH(BKW$2,'Data Annex'!$K$1:$BS$1,0)),"")</f>
        <v/>
      </c>
      <c r="BKX29" s="258" t="str">
        <f>IFERROR(INDEX('Data Annex'!$K$1:$BS$4779,MATCH(BKX$1&amp;"|"&amp;$B29,'Data Annex'!$K$1:$K$4779,0),MATCH(BKX$2,'Data Annex'!$K$1:$BS$1,0)),"")</f>
        <v/>
      </c>
      <c r="BKY29" s="258" t="str">
        <f>IFERROR(INDEX('Data Annex'!$K$1:$BS$4779,MATCH(BKY$1&amp;"|"&amp;$B29,'Data Annex'!$K$1:$K$4779,0),MATCH(BKY$2,'Data Annex'!$K$1:$BS$1,0)),"")</f>
        <v/>
      </c>
      <c r="BKZ29" s="258" t="str">
        <f>IFERROR(INDEX('Data Annex'!$K$1:$BS$4779,MATCH(BKZ$1&amp;"|"&amp;$B29,'Data Annex'!$K$1:$K$4779,0),MATCH(BKZ$2,'Data Annex'!$K$1:$BS$1,0)),"")</f>
        <v/>
      </c>
      <c r="BLA29" s="258" t="str">
        <f>IFERROR(INDEX('Data Annex'!$K$1:$BS$4779,MATCH(BLA$1&amp;"|"&amp;$B29,'Data Annex'!$K$1:$K$4779,0),MATCH(BLA$2,'Data Annex'!$K$1:$BS$1,0)),"")</f>
        <v/>
      </c>
      <c r="BLB29" s="258" t="str">
        <f>IFERROR(INDEX('Data Annex'!$K$1:$BS$4779,MATCH(BLB$1&amp;"|"&amp;$B29,'Data Annex'!$K$1:$K$4779,0),MATCH(BLB$2,'Data Annex'!$K$1:$BS$1,0)),"")</f>
        <v/>
      </c>
      <c r="BLC29" s="258" t="str">
        <f>IFERROR(INDEX('Data Annex'!$K$1:$BS$4779,MATCH(BLC$1&amp;"|"&amp;$B29,'Data Annex'!$K$1:$K$4779,0),MATCH(BLC$2,'Data Annex'!$K$1:$BS$1,0)),"")</f>
        <v/>
      </c>
      <c r="BLD29" s="258" t="str">
        <f>IFERROR(INDEX('Data Annex'!$K$1:$BS$4779,MATCH(BLD$1&amp;"|"&amp;$B29,'Data Annex'!$K$1:$K$4779,0),MATCH(BLD$2,'Data Annex'!$K$1:$BS$1,0)),"")</f>
        <v/>
      </c>
      <c r="BLE29" s="258" t="str">
        <f>IFERROR(INDEX('Data Annex'!$K$1:$BS$4779,MATCH(BLE$1&amp;"|"&amp;$B29,'Data Annex'!$K$1:$K$4779,0),MATCH(BLE$2,'Data Annex'!$K$1:$BS$1,0)),"")</f>
        <v/>
      </c>
      <c r="BLF29" s="258" t="str">
        <f>IFERROR(INDEX('Data Annex'!$K$1:$BS$4779,MATCH(BLF$1&amp;"|"&amp;$B29,'Data Annex'!$K$1:$K$4779,0),MATCH(BLF$2,'Data Annex'!$K$1:$BS$1,0)),"")</f>
        <v/>
      </c>
      <c r="BLG29" s="258" t="str">
        <f>IFERROR(INDEX('Data Annex'!$K$1:$BS$4779,MATCH(BLG$1&amp;"|"&amp;$B29,'Data Annex'!$K$1:$K$4779,0),MATCH(BLG$2,'Data Annex'!$K$1:$BS$1,0)),"")</f>
        <v/>
      </c>
      <c r="BLH29" s="258" t="str">
        <f>IFERROR(INDEX('Data Annex'!$K$1:$BS$4779,MATCH(BLH$1&amp;"|"&amp;$B29,'Data Annex'!$K$1:$K$4779,0),MATCH(BLH$2,'Data Annex'!$K$1:$BS$1,0)),"")</f>
        <v/>
      </c>
      <c r="BLI29" s="258" t="str">
        <f>IFERROR(INDEX('Data Annex'!$K$1:$BS$4779,MATCH(BLI$1&amp;"|"&amp;$B29,'Data Annex'!$K$1:$K$4779,0),MATCH(BLI$2,'Data Annex'!$K$1:$BS$1,0)),"")</f>
        <v/>
      </c>
      <c r="BLJ29" s="258" t="str">
        <f>IFERROR(INDEX('Data Annex'!$K$1:$BS$4779,MATCH(BLJ$1&amp;"|"&amp;$B29,'Data Annex'!$K$1:$K$4779,0),MATCH(BLJ$2,'Data Annex'!$K$1:$BS$1,0)),"")</f>
        <v/>
      </c>
      <c r="BLK29" s="258" t="str">
        <f>IFERROR(INDEX('Data Annex'!$K$1:$BS$4779,MATCH(BLK$1&amp;"|"&amp;$B29,'Data Annex'!$K$1:$K$4779,0),MATCH(BLK$2,'Data Annex'!$K$1:$BS$1,0)),"")</f>
        <v/>
      </c>
      <c r="BLL29" s="258" t="str">
        <f>IFERROR(INDEX('Data Annex'!$K$1:$BS$4779,MATCH(BLL$1&amp;"|"&amp;$B29,'Data Annex'!$K$1:$K$4779,0),MATCH(BLL$2,'Data Annex'!$K$1:$BS$1,0)),"")</f>
        <v/>
      </c>
      <c r="BLM29" s="258" t="str">
        <f>IFERROR(INDEX('Data Annex'!$K$1:$BS$4779,MATCH(BLM$1&amp;"|"&amp;$B29,'Data Annex'!$K$1:$K$4779,0),MATCH(BLM$2,'Data Annex'!$K$1:$BS$1,0)),"")</f>
        <v/>
      </c>
      <c r="BLN29" s="258" t="str">
        <f>IFERROR(INDEX('Data Annex'!$K$1:$BS$4779,MATCH(BLN$1&amp;"|"&amp;$B29,'Data Annex'!$K$1:$K$4779,0),MATCH(BLN$2,'Data Annex'!$K$1:$BS$1,0)),"")</f>
        <v/>
      </c>
      <c r="BLO29" s="258" t="str">
        <f>IFERROR(INDEX('Data Annex'!$K$1:$BS$4779,MATCH(BLO$1&amp;"|"&amp;$B29,'Data Annex'!$K$1:$K$4779,0),MATCH(BLO$2,'Data Annex'!$K$1:$BS$1,0)),"")</f>
        <v/>
      </c>
      <c r="BLP29" s="258" t="str">
        <f>IFERROR(INDEX('Data Annex'!$K$1:$BS$4779,MATCH(BLP$1&amp;"|"&amp;$B29,'Data Annex'!$K$1:$K$4779,0),MATCH(BLP$2,'Data Annex'!$K$1:$BS$1,0)),"")</f>
        <v/>
      </c>
      <c r="BLQ29" s="258" t="str">
        <f>IFERROR(INDEX('Data Annex'!$K$1:$BS$4779,MATCH(BLQ$1&amp;"|"&amp;$B29,'Data Annex'!$K$1:$K$4779,0),MATCH(BLQ$2,'Data Annex'!$K$1:$BS$1,0)),"")</f>
        <v/>
      </c>
      <c r="BLR29" s="258" t="str">
        <f>IFERROR(INDEX('Data Annex'!$K$1:$BS$4779,MATCH(BLR$1&amp;"|"&amp;$B29,'Data Annex'!$K$1:$K$4779,0),MATCH(BLR$2,'Data Annex'!$K$1:$BS$1,0)),"")</f>
        <v/>
      </c>
      <c r="BLS29" s="258" t="str">
        <f>IFERROR(INDEX('Data Annex'!$K$1:$BS$4779,MATCH(BLS$1&amp;"|"&amp;$B29,'Data Annex'!$K$1:$K$4779,0),MATCH(BLS$2,'Data Annex'!$K$1:$BS$1,0)),"")</f>
        <v/>
      </c>
      <c r="BLT29" s="258" t="str">
        <f>IFERROR(INDEX('Data Annex'!$K$1:$BS$4779,MATCH(BLT$1&amp;"|"&amp;$B29,'Data Annex'!$K$1:$K$4779,0),MATCH(BLT$2,'Data Annex'!$K$1:$BS$1,0)),"")</f>
        <v/>
      </c>
      <c r="BLU29" s="258" t="str">
        <f>IFERROR(INDEX('Data Annex'!$K$1:$BS$4779,MATCH(BLU$1&amp;"|"&amp;$B29,'Data Annex'!$K$1:$K$4779,0),MATCH(BLU$2,'Data Annex'!$K$1:$BS$1,0)),"")</f>
        <v/>
      </c>
      <c r="BLV29" s="258" t="str">
        <f>IFERROR(INDEX('Data Annex'!$K$1:$BS$4779,MATCH(BLV$1&amp;"|"&amp;$B29,'Data Annex'!$K$1:$K$4779,0),MATCH(BLV$2,'Data Annex'!$K$1:$BS$1,0)),"")</f>
        <v/>
      </c>
      <c r="BLW29" s="258" t="str">
        <f>IFERROR(INDEX('Data Annex'!$K$1:$BS$4779,MATCH(BLW$1&amp;"|"&amp;$B29,'Data Annex'!$K$1:$K$4779,0),MATCH(BLW$2,'Data Annex'!$K$1:$BS$1,0)),"")</f>
        <v/>
      </c>
      <c r="BLX29" s="258" t="str">
        <f>IFERROR(INDEX('Data Annex'!$K$1:$BS$4779,MATCH(BLX$1&amp;"|"&amp;$B29,'Data Annex'!$K$1:$K$4779,0),MATCH(BLX$2,'Data Annex'!$K$1:$BS$1,0)),"")</f>
        <v/>
      </c>
      <c r="BLY29" s="258" t="str">
        <f>IFERROR(INDEX('Data Annex'!$K$1:$BS$4779,MATCH(BLY$1&amp;"|"&amp;$B29,'Data Annex'!$K$1:$K$4779,0),MATCH(BLY$2,'Data Annex'!$K$1:$BS$1,0)),"")</f>
        <v/>
      </c>
      <c r="BLZ29" s="258" t="str">
        <f>IFERROR(INDEX('Data Annex'!$K$1:$BS$4779,MATCH(BLZ$1&amp;"|"&amp;$B29,'Data Annex'!$K$1:$K$4779,0),MATCH(BLZ$2,'Data Annex'!$K$1:$BS$1,0)),"")</f>
        <v/>
      </c>
      <c r="BMA29" s="258" t="str">
        <f>IFERROR(INDEX('Data Annex'!$K$1:$BS$4779,MATCH(BMA$1&amp;"|"&amp;$B29,'Data Annex'!$K$1:$K$4779,0),MATCH(BMA$2,'Data Annex'!$K$1:$BS$1,0)),"")</f>
        <v/>
      </c>
      <c r="BMB29" s="258" t="str">
        <f>IFERROR(INDEX('Data Annex'!$K$1:$BS$4779,MATCH(BMB$1&amp;"|"&amp;$B29,'Data Annex'!$K$1:$K$4779,0),MATCH(BMB$2,'Data Annex'!$K$1:$BS$1,0)),"")</f>
        <v/>
      </c>
      <c r="BMC29" s="258" t="str">
        <f>IFERROR(INDEX('Data Annex'!$K$1:$BS$4779,MATCH(BMC$1&amp;"|"&amp;$B29,'Data Annex'!$K$1:$K$4779,0),MATCH(BMC$2,'Data Annex'!$K$1:$BS$1,0)),"")</f>
        <v/>
      </c>
      <c r="BMD29" s="258" t="str">
        <f>IFERROR(INDEX('Data Annex'!$K$1:$BS$4779,MATCH(BMD$1&amp;"|"&amp;$B29,'Data Annex'!$K$1:$K$4779,0),MATCH(BMD$2,'Data Annex'!$K$1:$BS$1,0)),"")</f>
        <v/>
      </c>
      <c r="BME29" s="258" t="str">
        <f>IFERROR(INDEX('Data Annex'!$K$1:$BS$4779,MATCH(BME$1&amp;"|"&amp;$B29,'Data Annex'!$K$1:$K$4779,0),MATCH(BME$2,'Data Annex'!$K$1:$BS$1,0)),"")</f>
        <v/>
      </c>
      <c r="BMF29" s="258" t="str">
        <f>IFERROR(INDEX('Data Annex'!$K$1:$BS$4779,MATCH(BMF$1&amp;"|"&amp;$B29,'Data Annex'!$K$1:$K$4779,0),MATCH(BMF$2,'Data Annex'!$K$1:$BS$1,0)),"")</f>
        <v/>
      </c>
      <c r="BMG29" s="258" t="str">
        <f>IFERROR(INDEX('Data Annex'!$K$1:$BS$4779,MATCH(BMG$1&amp;"|"&amp;$B29,'Data Annex'!$K$1:$K$4779,0),MATCH(BMG$2,'Data Annex'!$K$1:$BS$1,0)),"")</f>
        <v/>
      </c>
      <c r="BMH29" s="258" t="str">
        <f>IFERROR(INDEX('Data Annex'!$K$1:$BS$4779,MATCH(BMH$1&amp;"|"&amp;$B29,'Data Annex'!$K$1:$K$4779,0),MATCH(BMH$2,'Data Annex'!$K$1:$BS$1,0)),"")</f>
        <v/>
      </c>
      <c r="BMI29" s="258" t="str">
        <f>IFERROR(INDEX('Data Annex'!$K$1:$BS$4779,MATCH(BMI$1&amp;"|"&amp;$B29,'Data Annex'!$K$1:$K$4779,0),MATCH(BMI$2,'Data Annex'!$K$1:$BS$1,0)),"")</f>
        <v/>
      </c>
      <c r="BMJ29" s="258" t="str">
        <f>IFERROR(INDEX('Data Annex'!$K$1:$BS$4779,MATCH(BMJ$1&amp;"|"&amp;$B29,'Data Annex'!$K$1:$K$4779,0),MATCH(BMJ$2,'Data Annex'!$K$1:$BS$1,0)),"")</f>
        <v/>
      </c>
      <c r="BMK29" s="258" t="str">
        <f>IFERROR(INDEX('Data Annex'!$K$1:$BS$4779,MATCH(BMK$1&amp;"|"&amp;$B29,'Data Annex'!$K$1:$K$4779,0),MATCH(BMK$2,'Data Annex'!$K$1:$BS$1,0)),"")</f>
        <v/>
      </c>
      <c r="BML29" s="258" t="str">
        <f>IFERROR(INDEX('Data Annex'!$K$1:$BS$4779,MATCH(BML$1&amp;"|"&amp;$B29,'Data Annex'!$K$1:$K$4779,0),MATCH(BML$2,'Data Annex'!$K$1:$BS$1,0)),"")</f>
        <v/>
      </c>
      <c r="BMM29" s="258" t="str">
        <f>IFERROR(INDEX('Data Annex'!$K$1:$BS$4779,MATCH(BMM$1&amp;"|"&amp;$B29,'Data Annex'!$K$1:$K$4779,0),MATCH(BMM$2,'Data Annex'!$K$1:$BS$1,0)),"")</f>
        <v/>
      </c>
      <c r="BMN29" s="258" t="str">
        <f>IFERROR(INDEX('Data Annex'!$K$1:$BS$4779,MATCH(BMN$1&amp;"|"&amp;$B29,'Data Annex'!$K$1:$K$4779,0),MATCH(BMN$2,'Data Annex'!$K$1:$BS$1,0)),"")</f>
        <v/>
      </c>
      <c r="BMO29" s="258" t="str">
        <f>IFERROR(INDEX('Data Annex'!$K$1:$BS$4779,MATCH(BMO$1&amp;"|"&amp;$B29,'Data Annex'!$K$1:$K$4779,0),MATCH(BMO$2,'Data Annex'!$K$1:$BS$1,0)),"")</f>
        <v/>
      </c>
      <c r="BMP29" s="258" t="str">
        <f>IFERROR(INDEX('Data Annex'!$K$1:$BS$4779,MATCH(BMP$1&amp;"|"&amp;$B29,'Data Annex'!$K$1:$K$4779,0),MATCH(BMP$2,'Data Annex'!$K$1:$BS$1,0)),"")</f>
        <v/>
      </c>
      <c r="BMQ29" s="258" t="str">
        <f>IFERROR(INDEX('Data Annex'!$K$1:$BS$4779,MATCH(BMQ$1&amp;"|"&amp;$B29,'Data Annex'!$K$1:$K$4779,0),MATCH(BMQ$2,'Data Annex'!$K$1:$BS$1,0)),"")</f>
        <v/>
      </c>
      <c r="BMR29" s="258" t="str">
        <f>IFERROR(INDEX('Data Annex'!$K$1:$BS$4779,MATCH(BMR$1&amp;"|"&amp;$B29,'Data Annex'!$K$1:$K$4779,0),MATCH(BMR$2,'Data Annex'!$K$1:$BS$1,0)),"")</f>
        <v/>
      </c>
      <c r="BMS29" s="258" t="str">
        <f>IFERROR(INDEX('Data Annex'!$K$1:$BS$4779,MATCH(BMS$1&amp;"|"&amp;$B29,'Data Annex'!$K$1:$K$4779,0),MATCH(BMS$2,'Data Annex'!$K$1:$BS$1,0)),"")</f>
        <v/>
      </c>
      <c r="BMT29" s="258" t="str">
        <f>IFERROR(INDEX('Data Annex'!$K$1:$BS$4779,MATCH(BMT$1&amp;"|"&amp;$B29,'Data Annex'!$K$1:$K$4779,0),MATCH(BMT$2,'Data Annex'!$K$1:$BS$1,0)),"")</f>
        <v/>
      </c>
      <c r="BMU29" s="258" t="str">
        <f>IFERROR(INDEX('Data Annex'!$K$1:$BS$4779,MATCH(BMU$1&amp;"|"&amp;$B29,'Data Annex'!$K$1:$K$4779,0),MATCH(BMU$2,'Data Annex'!$K$1:$BS$1,0)),"")</f>
        <v/>
      </c>
      <c r="BMV29" s="258" t="str">
        <f>IFERROR(INDEX('Data Annex'!$K$1:$BS$4779,MATCH(BMV$1&amp;"|"&amp;$B29,'Data Annex'!$K$1:$K$4779,0),MATCH(BMV$2,'Data Annex'!$K$1:$BS$1,0)),"")</f>
        <v/>
      </c>
      <c r="BMW29" s="258" t="str">
        <f>IFERROR(INDEX('Data Annex'!$K$1:$BS$4779,MATCH(BMW$1&amp;"|"&amp;$B29,'Data Annex'!$K$1:$K$4779,0),MATCH(BMW$2,'Data Annex'!$K$1:$BS$1,0)),"")</f>
        <v/>
      </c>
      <c r="BMX29" s="258" t="str">
        <f>IFERROR(INDEX('Data Annex'!$K$1:$BS$4779,MATCH(BMX$1&amp;"|"&amp;$B29,'Data Annex'!$K$1:$K$4779,0),MATCH(BMX$2,'Data Annex'!$K$1:$BS$1,0)),"")</f>
        <v/>
      </c>
      <c r="BMY29" s="258" t="str">
        <f>IFERROR(INDEX('Data Annex'!$K$1:$BS$4779,MATCH(BMY$1&amp;"|"&amp;$B29,'Data Annex'!$K$1:$K$4779,0),MATCH(BMY$2,'Data Annex'!$K$1:$BS$1,0)),"")</f>
        <v/>
      </c>
      <c r="BMZ29" s="258" t="str">
        <f>IFERROR(INDEX('Data Annex'!$K$1:$BS$4779,MATCH(BMZ$1&amp;"|"&amp;$B29,'Data Annex'!$K$1:$K$4779,0),MATCH(BMZ$2,'Data Annex'!$K$1:$BS$1,0)),"")</f>
        <v/>
      </c>
      <c r="BNA29" s="258" t="str">
        <f>IFERROR(INDEX('Data Annex'!$K$1:$BS$4779,MATCH(BNA$1&amp;"|"&amp;$B29,'Data Annex'!$K$1:$K$4779,0),MATCH(BNA$2,'Data Annex'!$K$1:$BS$1,0)),"")</f>
        <v/>
      </c>
      <c r="BNB29" s="258" t="str">
        <f>IFERROR(INDEX('Data Annex'!$K$1:$BS$4779,MATCH(BNB$1&amp;"|"&amp;$B29,'Data Annex'!$K$1:$K$4779,0),MATCH(BNB$2,'Data Annex'!$K$1:$BS$1,0)),"")</f>
        <v/>
      </c>
      <c r="BNC29" s="258" t="str">
        <f>IFERROR(INDEX('Data Annex'!$K$1:$BS$4779,MATCH(BNC$1&amp;"|"&amp;$B29,'Data Annex'!$K$1:$K$4779,0),MATCH(BNC$2,'Data Annex'!$K$1:$BS$1,0)),"")</f>
        <v/>
      </c>
      <c r="BND29" s="258" t="str">
        <f>IFERROR(INDEX('Data Annex'!$K$1:$BS$4779,MATCH(BND$1&amp;"|"&amp;$B29,'Data Annex'!$K$1:$K$4779,0),MATCH(BND$2,'Data Annex'!$K$1:$BS$1,0)),"")</f>
        <v/>
      </c>
      <c r="BNE29" s="258" t="str">
        <f>IFERROR(INDEX('Data Annex'!$K$1:$BS$4779,MATCH(BNE$1&amp;"|"&amp;$B29,'Data Annex'!$K$1:$K$4779,0),MATCH(BNE$2,'Data Annex'!$K$1:$BS$1,0)),"")</f>
        <v/>
      </c>
      <c r="BNF29" s="258" t="str">
        <f>IFERROR(INDEX('Data Annex'!$K$1:$BS$4779,MATCH(BNF$1&amp;"|"&amp;$B29,'Data Annex'!$K$1:$K$4779,0),MATCH(BNF$2,'Data Annex'!$K$1:$BS$1,0)),"")</f>
        <v/>
      </c>
      <c r="BNG29" s="258" t="str">
        <f>IFERROR(INDEX('Data Annex'!$K$1:$BS$4779,MATCH(BNG$1&amp;"|"&amp;$B29,'Data Annex'!$K$1:$K$4779,0),MATCH(BNG$2,'Data Annex'!$K$1:$BS$1,0)),"")</f>
        <v/>
      </c>
      <c r="BNH29" s="258" t="str">
        <f>IFERROR(INDEX('Data Annex'!$K$1:$BS$4779,MATCH(BNH$1&amp;"|"&amp;$B29,'Data Annex'!$K$1:$K$4779,0),MATCH(BNH$2,'Data Annex'!$K$1:$BS$1,0)),"")</f>
        <v/>
      </c>
      <c r="BNI29" s="258" t="str">
        <f>IFERROR(INDEX('Data Annex'!$K$1:$BS$4779,MATCH(BNI$1&amp;"|"&amp;$B29,'Data Annex'!$K$1:$K$4779,0),MATCH(BNI$2,'Data Annex'!$K$1:$BS$1,0)),"")</f>
        <v/>
      </c>
      <c r="BNJ29" s="258" t="str">
        <f>IFERROR(INDEX('Data Annex'!$K$1:$BS$4779,MATCH(BNJ$1&amp;"|"&amp;$B29,'Data Annex'!$K$1:$K$4779,0),MATCH(BNJ$2,'Data Annex'!$K$1:$BS$1,0)),"")</f>
        <v/>
      </c>
      <c r="BNK29" s="258" t="str">
        <f>IFERROR(INDEX('Data Annex'!$K$1:$BS$4779,MATCH(BNK$1&amp;"|"&amp;$B29,'Data Annex'!$K$1:$K$4779,0),MATCH(BNK$2,'Data Annex'!$K$1:$BS$1,0)),"")</f>
        <v/>
      </c>
      <c r="BNL29" s="258" t="str">
        <f>IFERROR(INDEX('Data Annex'!$K$1:$BS$4779,MATCH(BNL$1&amp;"|"&amp;$B29,'Data Annex'!$K$1:$K$4779,0),MATCH(BNL$2,'Data Annex'!$K$1:$BS$1,0)),"")</f>
        <v/>
      </c>
      <c r="BNM29" s="258" t="str">
        <f>IFERROR(INDEX('Data Annex'!$K$1:$BS$4779,MATCH(BNM$1&amp;"|"&amp;$B29,'Data Annex'!$K$1:$K$4779,0),MATCH(BNM$2,'Data Annex'!$K$1:$BS$1,0)),"")</f>
        <v/>
      </c>
      <c r="BNN29" s="258" t="str">
        <f>IFERROR(INDEX('Data Annex'!$K$1:$BS$4779,MATCH(BNN$1&amp;"|"&amp;$B29,'Data Annex'!$K$1:$K$4779,0),MATCH(BNN$2,'Data Annex'!$K$1:$BS$1,0)),"")</f>
        <v/>
      </c>
      <c r="BNO29" s="258" t="str">
        <f>IFERROR(INDEX('Data Annex'!$K$1:$BS$4779,MATCH(BNO$1&amp;"|"&amp;$B29,'Data Annex'!$K$1:$K$4779,0),MATCH(BNO$2,'Data Annex'!$K$1:$BS$1,0)),"")</f>
        <v/>
      </c>
      <c r="BNP29" s="258" t="str">
        <f>IFERROR(INDEX('Data Annex'!$K$1:$BS$4779,MATCH(BNP$1&amp;"|"&amp;$B29,'Data Annex'!$K$1:$K$4779,0),MATCH(BNP$2,'Data Annex'!$K$1:$BS$1,0)),"")</f>
        <v/>
      </c>
      <c r="BNQ29" s="258" t="str">
        <f>IFERROR(INDEX('Data Annex'!$K$1:$BS$4779,MATCH(BNQ$1&amp;"|"&amp;$B29,'Data Annex'!$K$1:$K$4779,0),MATCH(BNQ$2,'Data Annex'!$K$1:$BS$1,0)),"")</f>
        <v/>
      </c>
      <c r="BNR29" s="258" t="str">
        <f>IFERROR(INDEX('Data Annex'!$K$1:$BS$4779,MATCH(BNR$1&amp;"|"&amp;$B29,'Data Annex'!$K$1:$K$4779,0),MATCH(BNR$2,'Data Annex'!$K$1:$BS$1,0)),"")</f>
        <v/>
      </c>
      <c r="BNS29" s="258" t="str">
        <f>IFERROR(INDEX('Data Annex'!$K$1:$BS$4779,MATCH(BNS$1&amp;"|"&amp;$B29,'Data Annex'!$K$1:$K$4779,0),MATCH(BNS$2,'Data Annex'!$K$1:$BS$1,0)),"")</f>
        <v/>
      </c>
      <c r="BNT29" s="258" t="str">
        <f>IFERROR(INDEX('Data Annex'!$K$1:$BS$4779,MATCH(BNT$1&amp;"|"&amp;$B29,'Data Annex'!$K$1:$K$4779,0),MATCH(BNT$2,'Data Annex'!$K$1:$BS$1,0)),"")</f>
        <v/>
      </c>
      <c r="BNU29" s="258" t="str">
        <f>IFERROR(INDEX('Data Annex'!$K$1:$BS$4779,MATCH(BNU$1&amp;"|"&amp;$B29,'Data Annex'!$K$1:$K$4779,0),MATCH(BNU$2,'Data Annex'!$K$1:$BS$1,0)),"")</f>
        <v/>
      </c>
      <c r="BNV29" s="258" t="str">
        <f>IFERROR(INDEX('Data Annex'!$K$1:$BS$4779,MATCH(BNV$1&amp;"|"&amp;$B29,'Data Annex'!$K$1:$K$4779,0),MATCH(BNV$2,'Data Annex'!$K$1:$BS$1,0)),"")</f>
        <v/>
      </c>
      <c r="BNW29" s="258" t="str">
        <f>IFERROR(INDEX('Data Annex'!$K$1:$BS$4779,MATCH(BNW$1&amp;"|"&amp;$B29,'Data Annex'!$K$1:$K$4779,0),MATCH(BNW$2,'Data Annex'!$K$1:$BS$1,0)),"")</f>
        <v/>
      </c>
      <c r="BNX29" s="258" t="str">
        <f>IFERROR(INDEX('Data Annex'!$K$1:$BS$4779,MATCH(BNX$1&amp;"|"&amp;$B29,'Data Annex'!$K$1:$K$4779,0),MATCH(BNX$2,'Data Annex'!$K$1:$BS$1,0)),"")</f>
        <v/>
      </c>
      <c r="BNY29" s="258" t="str">
        <f>IFERROR(INDEX('Data Annex'!$K$1:$BS$4779,MATCH(BNY$1&amp;"|"&amp;$B29,'Data Annex'!$K$1:$K$4779,0),MATCH(BNY$2,'Data Annex'!$K$1:$BS$1,0)),"")</f>
        <v/>
      </c>
      <c r="BNZ29" s="258" t="str">
        <f>IFERROR(INDEX('Data Annex'!$K$1:$BS$4779,MATCH(BNZ$1&amp;"|"&amp;$B29,'Data Annex'!$K$1:$K$4779,0),MATCH(BNZ$2,'Data Annex'!$K$1:$BS$1,0)),"")</f>
        <v/>
      </c>
      <c r="BOA29" s="258" t="str">
        <f>IFERROR(INDEX('Data Annex'!$K$1:$BS$4779,MATCH(BOA$1&amp;"|"&amp;$B29,'Data Annex'!$K$1:$K$4779,0),MATCH(BOA$2,'Data Annex'!$K$1:$BS$1,0)),"")</f>
        <v/>
      </c>
      <c r="BOB29" s="258" t="str">
        <f>IFERROR(INDEX('Data Annex'!$K$1:$BS$4779,MATCH(BOB$1&amp;"|"&amp;$B29,'Data Annex'!$K$1:$K$4779,0),MATCH(BOB$2,'Data Annex'!$K$1:$BS$1,0)),"")</f>
        <v/>
      </c>
      <c r="BOC29" s="258" t="str">
        <f>IFERROR(INDEX('Data Annex'!$K$1:$BS$4779,MATCH(BOC$1&amp;"|"&amp;$B29,'Data Annex'!$K$1:$K$4779,0),MATCH(BOC$2,'Data Annex'!$K$1:$BS$1,0)),"")</f>
        <v/>
      </c>
      <c r="BOD29" s="258" t="str">
        <f>IFERROR(INDEX('Data Annex'!$K$1:$BS$4779,MATCH(BOD$1&amp;"|"&amp;$B29,'Data Annex'!$K$1:$K$4779,0),MATCH(BOD$2,'Data Annex'!$K$1:$BS$1,0)),"")</f>
        <v/>
      </c>
      <c r="BOE29" s="258" t="str">
        <f>IFERROR(INDEX('Data Annex'!$K$1:$BS$4779,MATCH(BOE$1&amp;"|"&amp;$B29,'Data Annex'!$K$1:$K$4779,0),MATCH(BOE$2,'Data Annex'!$K$1:$BS$1,0)),"")</f>
        <v/>
      </c>
      <c r="BOF29" s="258" t="str">
        <f>IFERROR(INDEX('Data Annex'!$K$1:$BS$4779,MATCH(BOF$1&amp;"|"&amp;$B29,'Data Annex'!$K$1:$K$4779,0),MATCH(BOF$2,'Data Annex'!$K$1:$BS$1,0)),"")</f>
        <v/>
      </c>
      <c r="BOG29" s="258" t="str">
        <f>IFERROR(INDEX('Data Annex'!$K$1:$BS$4779,MATCH(BOG$1&amp;"|"&amp;$B29,'Data Annex'!$K$1:$K$4779,0),MATCH(BOG$2,'Data Annex'!$K$1:$BS$1,0)),"")</f>
        <v/>
      </c>
      <c r="BOH29" s="258" t="str">
        <f>IFERROR(INDEX('Data Annex'!$K$1:$BS$4779,MATCH(BOH$1&amp;"|"&amp;$B29,'Data Annex'!$K$1:$K$4779,0),MATCH(BOH$2,'Data Annex'!$K$1:$BS$1,0)),"")</f>
        <v/>
      </c>
      <c r="BOI29" s="258" t="str">
        <f>IFERROR(INDEX('Data Annex'!$K$1:$BS$4779,MATCH(BOI$1&amp;"|"&amp;$B29,'Data Annex'!$K$1:$K$4779,0),MATCH(BOI$2,'Data Annex'!$K$1:$BS$1,0)),"")</f>
        <v/>
      </c>
      <c r="BOJ29" s="258" t="str">
        <f>IFERROR(INDEX('Data Annex'!$K$1:$BS$4779,MATCH(BOJ$1&amp;"|"&amp;$B29,'Data Annex'!$K$1:$K$4779,0),MATCH(BOJ$2,'Data Annex'!$K$1:$BS$1,0)),"")</f>
        <v/>
      </c>
      <c r="BOK29" s="258" t="str">
        <f>IFERROR(INDEX('Data Annex'!$K$1:$BS$4779,MATCH(BOK$1&amp;"|"&amp;$B29,'Data Annex'!$K$1:$K$4779,0),MATCH(BOK$2,'Data Annex'!$K$1:$BS$1,0)),"")</f>
        <v/>
      </c>
      <c r="BOL29" s="258" t="str">
        <f>IFERROR(INDEX('Data Annex'!$K$1:$BS$4779,MATCH(BOL$1&amp;"|"&amp;$B29,'Data Annex'!$K$1:$K$4779,0),MATCH(BOL$2,'Data Annex'!$K$1:$BS$1,0)),"")</f>
        <v/>
      </c>
      <c r="BOM29" s="258" t="str">
        <f>IFERROR(INDEX('Data Annex'!$K$1:$BS$4779,MATCH(BOM$1&amp;"|"&amp;$B29,'Data Annex'!$K$1:$K$4779,0),MATCH(BOM$2,'Data Annex'!$K$1:$BS$1,0)),"")</f>
        <v/>
      </c>
      <c r="BON29" s="258" t="str">
        <f>IFERROR(INDEX('Data Annex'!$K$1:$BS$4779,MATCH(BON$1&amp;"|"&amp;$B29,'Data Annex'!$K$1:$K$4779,0),MATCH(BON$2,'Data Annex'!$K$1:$BS$1,0)),"")</f>
        <v/>
      </c>
      <c r="BOO29" s="258" t="str">
        <f>IFERROR(INDEX('Data Annex'!$K$1:$BS$4779,MATCH(BOO$1&amp;"|"&amp;$B29,'Data Annex'!$K$1:$K$4779,0),MATCH(BOO$2,'Data Annex'!$K$1:$BS$1,0)),"")</f>
        <v/>
      </c>
      <c r="BOP29" s="258" t="str">
        <f>IFERROR(INDEX('Data Annex'!$K$1:$BS$4779,MATCH(BOP$1&amp;"|"&amp;$B29,'Data Annex'!$K$1:$K$4779,0),MATCH(BOP$2,'Data Annex'!$K$1:$BS$1,0)),"")</f>
        <v/>
      </c>
      <c r="BOQ29" s="258" t="str">
        <f>IFERROR(INDEX('Data Annex'!$K$1:$BS$4779,MATCH(BOQ$1&amp;"|"&amp;$B29,'Data Annex'!$K$1:$K$4779,0),MATCH(BOQ$2,'Data Annex'!$K$1:$BS$1,0)),"")</f>
        <v/>
      </c>
      <c r="BOR29" s="258" t="str">
        <f>IFERROR(INDEX('Data Annex'!$K$1:$BS$4779,MATCH(BOR$1&amp;"|"&amp;$B29,'Data Annex'!$K$1:$K$4779,0),MATCH(BOR$2,'Data Annex'!$K$1:$BS$1,0)),"")</f>
        <v/>
      </c>
      <c r="BOS29" s="258" t="str">
        <f>IFERROR(INDEX('Data Annex'!$K$1:$BS$4779,MATCH(BOS$1&amp;"|"&amp;$B29,'Data Annex'!$K$1:$K$4779,0),MATCH(BOS$2,'Data Annex'!$K$1:$BS$1,0)),"")</f>
        <v/>
      </c>
      <c r="BOT29" s="258" t="str">
        <f>IFERROR(INDEX('Data Annex'!$K$1:$BS$4779,MATCH(BOT$1&amp;"|"&amp;$B29,'Data Annex'!$K$1:$K$4779,0),MATCH(BOT$2,'Data Annex'!$K$1:$BS$1,0)),"")</f>
        <v/>
      </c>
      <c r="BOU29" s="258" t="str">
        <f>IFERROR(INDEX('Data Annex'!$K$1:$BS$4779,MATCH(BOU$1&amp;"|"&amp;$B29,'Data Annex'!$K$1:$K$4779,0),MATCH(BOU$2,'Data Annex'!$K$1:$BS$1,0)),"")</f>
        <v/>
      </c>
      <c r="BOV29" s="258" t="str">
        <f>IFERROR(INDEX('Data Annex'!$K$1:$BS$4779,MATCH(BOV$1&amp;"|"&amp;$B29,'Data Annex'!$K$1:$K$4779,0),MATCH(BOV$2,'Data Annex'!$K$1:$BS$1,0)),"")</f>
        <v/>
      </c>
      <c r="BOW29" s="258" t="str">
        <f>IFERROR(INDEX('Data Annex'!$K$1:$BS$4779,MATCH(BOW$1&amp;"|"&amp;$B29,'Data Annex'!$K$1:$K$4779,0),MATCH(BOW$2,'Data Annex'!$K$1:$BS$1,0)),"")</f>
        <v/>
      </c>
      <c r="BOX29" s="258" t="str">
        <f>IFERROR(INDEX('Data Annex'!$K$1:$BS$4779,MATCH(BOX$1&amp;"|"&amp;$B29,'Data Annex'!$K$1:$K$4779,0),MATCH(BOX$2,'Data Annex'!$K$1:$BS$1,0)),"")</f>
        <v/>
      </c>
      <c r="BOY29" s="258" t="str">
        <f>IFERROR(INDEX('Data Annex'!$K$1:$BS$4779,MATCH(BOY$1&amp;"|"&amp;$B29,'Data Annex'!$K$1:$K$4779,0),MATCH(BOY$2,'Data Annex'!$K$1:$BS$1,0)),"")</f>
        <v/>
      </c>
      <c r="BOZ29" s="258" t="str">
        <f>IFERROR(INDEX('Data Annex'!$K$1:$BS$4779,MATCH(BOZ$1&amp;"|"&amp;$B29,'Data Annex'!$K$1:$K$4779,0),MATCH(BOZ$2,'Data Annex'!$K$1:$BS$1,0)),"")</f>
        <v/>
      </c>
      <c r="BPA29" s="258" t="str">
        <f>IFERROR(INDEX('Data Annex'!$K$1:$BS$4779,MATCH(BPA$1&amp;"|"&amp;$B29,'Data Annex'!$K$1:$K$4779,0),MATCH(BPA$2,'Data Annex'!$K$1:$BS$1,0)),"")</f>
        <v/>
      </c>
      <c r="BPB29" s="258" t="str">
        <f>IFERROR(INDEX('Data Annex'!$K$1:$BS$4779,MATCH(BPB$1&amp;"|"&amp;$B29,'Data Annex'!$K$1:$K$4779,0),MATCH(BPB$2,'Data Annex'!$K$1:$BS$1,0)),"")</f>
        <v/>
      </c>
      <c r="BPC29" s="258" t="str">
        <f>IFERROR(INDEX('Data Annex'!$K$1:$BS$4779,MATCH(BPC$1&amp;"|"&amp;$B29,'Data Annex'!$K$1:$K$4779,0),MATCH(BPC$2,'Data Annex'!$K$1:$BS$1,0)),"")</f>
        <v/>
      </c>
      <c r="BPD29" s="258" t="str">
        <f>IFERROR(INDEX('Data Annex'!$K$1:$BS$4779,MATCH(BPD$1&amp;"|"&amp;$B29,'Data Annex'!$K$1:$K$4779,0),MATCH(BPD$2,'Data Annex'!$K$1:$BS$1,0)),"")</f>
        <v/>
      </c>
      <c r="BPE29" s="258" t="str">
        <f>IFERROR(INDEX('Data Annex'!$K$1:$BS$4779,MATCH(BPE$1&amp;"|"&amp;$B29,'Data Annex'!$K$1:$K$4779,0),MATCH(BPE$2,'Data Annex'!$K$1:$BS$1,0)),"")</f>
        <v/>
      </c>
      <c r="BPF29" s="258" t="str">
        <f>IFERROR(INDEX('Data Annex'!$K$1:$BS$4779,MATCH(BPF$1&amp;"|"&amp;$B29,'Data Annex'!$K$1:$K$4779,0),MATCH(BPF$2,'Data Annex'!$K$1:$BS$1,0)),"")</f>
        <v/>
      </c>
      <c r="BPG29" s="258" t="str">
        <f>IFERROR(INDEX('Data Annex'!$K$1:$BS$4779,MATCH(BPG$1&amp;"|"&amp;$B29,'Data Annex'!$K$1:$K$4779,0),MATCH(BPG$2,'Data Annex'!$K$1:$BS$1,0)),"")</f>
        <v/>
      </c>
      <c r="BPH29" s="258" t="str">
        <f>IFERROR(INDEX('Data Annex'!$K$1:$BS$4779,MATCH(BPH$1&amp;"|"&amp;$B29,'Data Annex'!$K$1:$K$4779,0),MATCH(BPH$2,'Data Annex'!$K$1:$BS$1,0)),"")</f>
        <v/>
      </c>
      <c r="BPI29" s="258" t="str">
        <f>IFERROR(INDEX('Data Annex'!$K$1:$BS$4779,MATCH(BPI$1&amp;"|"&amp;$B29,'Data Annex'!$K$1:$K$4779,0),MATCH(BPI$2,'Data Annex'!$K$1:$BS$1,0)),"")</f>
        <v/>
      </c>
      <c r="BPJ29" s="258" t="str">
        <f>IFERROR(INDEX('Data Annex'!$K$1:$BS$4779,MATCH(BPJ$1&amp;"|"&amp;$B29,'Data Annex'!$K$1:$K$4779,0),MATCH(BPJ$2,'Data Annex'!$K$1:$BS$1,0)),"")</f>
        <v/>
      </c>
      <c r="BPK29" s="258" t="str">
        <f>IFERROR(INDEX('Data Annex'!$K$1:$BS$4779,MATCH(BPK$1&amp;"|"&amp;$B29,'Data Annex'!$K$1:$K$4779,0),MATCH(BPK$2,'Data Annex'!$K$1:$BS$1,0)),"")</f>
        <v/>
      </c>
      <c r="BPL29" s="258" t="str">
        <f>IFERROR(INDEX('Data Annex'!$K$1:$BS$4779,MATCH(BPL$1&amp;"|"&amp;$B29,'Data Annex'!$K$1:$K$4779,0),MATCH(BPL$2,'Data Annex'!$K$1:$BS$1,0)),"")</f>
        <v/>
      </c>
      <c r="BPM29" s="258" t="str">
        <f>IFERROR(INDEX('Data Annex'!$K$1:$BS$4779,MATCH(BPM$1&amp;"|"&amp;$B29,'Data Annex'!$K$1:$K$4779,0),MATCH(BPM$2,'Data Annex'!$K$1:$BS$1,0)),"")</f>
        <v/>
      </c>
      <c r="BPN29" s="258" t="str">
        <f>IFERROR(INDEX('Data Annex'!$K$1:$BS$4779,MATCH(BPN$1&amp;"|"&amp;$B29,'Data Annex'!$K$1:$K$4779,0),MATCH(BPN$2,'Data Annex'!$K$1:$BS$1,0)),"")</f>
        <v/>
      </c>
      <c r="BPO29" s="258" t="str">
        <f>IFERROR(INDEX('Data Annex'!$K$1:$BS$4779,MATCH(BPO$1&amp;"|"&amp;$B29,'Data Annex'!$K$1:$K$4779,0),MATCH(BPO$2,'Data Annex'!$K$1:$BS$1,0)),"")</f>
        <v/>
      </c>
      <c r="BPP29" s="258" t="str">
        <f>IFERROR(INDEX('Data Annex'!$K$1:$BS$4779,MATCH(BPP$1&amp;"|"&amp;$B29,'Data Annex'!$K$1:$K$4779,0),MATCH(BPP$2,'Data Annex'!$K$1:$BS$1,0)),"")</f>
        <v/>
      </c>
      <c r="BPQ29" s="258" t="str">
        <f>IFERROR(INDEX('Data Annex'!$K$1:$BS$4779,MATCH(BPQ$1&amp;"|"&amp;$B29,'Data Annex'!$K$1:$K$4779,0),MATCH(BPQ$2,'Data Annex'!$K$1:$BS$1,0)),"")</f>
        <v/>
      </c>
      <c r="BPR29" s="258" t="str">
        <f>IFERROR(INDEX('Data Annex'!$K$1:$BS$4779,MATCH(BPR$1&amp;"|"&amp;$B29,'Data Annex'!$K$1:$K$4779,0),MATCH(BPR$2,'Data Annex'!$K$1:$BS$1,0)),"")</f>
        <v/>
      </c>
      <c r="BPS29" s="258" t="str">
        <f>IFERROR(INDEX('Data Annex'!$K$1:$BS$4779,MATCH(BPS$1&amp;"|"&amp;$B29,'Data Annex'!$K$1:$K$4779,0),MATCH(BPS$2,'Data Annex'!$K$1:$BS$1,0)),"")</f>
        <v/>
      </c>
      <c r="BPT29" s="258" t="str">
        <f>IFERROR(INDEX('Data Annex'!$K$1:$BS$4779,MATCH(BPT$1&amp;"|"&amp;$B29,'Data Annex'!$K$1:$K$4779,0),MATCH(BPT$2,'Data Annex'!$K$1:$BS$1,0)),"")</f>
        <v/>
      </c>
      <c r="BPU29" s="258" t="str">
        <f>IFERROR(INDEX('Data Annex'!$K$1:$BS$4779,MATCH(BPU$1&amp;"|"&amp;$B29,'Data Annex'!$K$1:$K$4779,0),MATCH(BPU$2,'Data Annex'!$K$1:$BS$1,0)),"")</f>
        <v/>
      </c>
      <c r="BPV29" s="258" t="str">
        <f>IFERROR(INDEX('Data Annex'!$K$1:$BS$4779,MATCH(BPV$1&amp;"|"&amp;$B29,'Data Annex'!$K$1:$K$4779,0),MATCH(BPV$2,'Data Annex'!$K$1:$BS$1,0)),"")</f>
        <v/>
      </c>
      <c r="BPW29" s="258" t="str">
        <f>IFERROR(INDEX('Data Annex'!$K$1:$BS$4779,MATCH(BPW$1&amp;"|"&amp;$B29,'Data Annex'!$K$1:$K$4779,0),MATCH(BPW$2,'Data Annex'!$K$1:$BS$1,0)),"")</f>
        <v/>
      </c>
      <c r="BPX29" s="258" t="str">
        <f>IFERROR(INDEX('Data Annex'!$K$1:$BS$4779,MATCH(BPX$1&amp;"|"&amp;$B29,'Data Annex'!$K$1:$K$4779,0),MATCH(BPX$2,'Data Annex'!$K$1:$BS$1,0)),"")</f>
        <v/>
      </c>
      <c r="BPY29" s="258" t="str">
        <f>IFERROR(INDEX('Data Annex'!$K$1:$BS$4779,MATCH(BPY$1&amp;"|"&amp;$B29,'Data Annex'!$K$1:$K$4779,0),MATCH(BPY$2,'Data Annex'!$K$1:$BS$1,0)),"")</f>
        <v/>
      </c>
      <c r="BPZ29" s="258" t="str">
        <f>IFERROR(INDEX('Data Annex'!$K$1:$BS$4779,MATCH(BPZ$1&amp;"|"&amp;$B29,'Data Annex'!$K$1:$K$4779,0),MATCH(BPZ$2,'Data Annex'!$K$1:$BS$1,0)),"")</f>
        <v/>
      </c>
      <c r="BQA29" s="258" t="str">
        <f>IFERROR(INDEX('Data Annex'!$K$1:$BS$4779,MATCH(BQA$1&amp;"|"&amp;$B29,'Data Annex'!$K$1:$K$4779,0),MATCH(BQA$2,'Data Annex'!$K$1:$BS$1,0)),"")</f>
        <v/>
      </c>
      <c r="BQB29" s="258" t="str">
        <f>IFERROR(INDEX('Data Annex'!$K$1:$BS$4779,MATCH(BQB$1&amp;"|"&amp;$B29,'Data Annex'!$K$1:$K$4779,0),MATCH(BQB$2,'Data Annex'!$K$1:$BS$1,0)),"")</f>
        <v/>
      </c>
      <c r="BQC29" s="258" t="str">
        <f>IFERROR(INDEX('Data Annex'!$K$1:$BS$4779,MATCH(BQC$1&amp;"|"&amp;$B29,'Data Annex'!$K$1:$K$4779,0),MATCH(BQC$2,'Data Annex'!$K$1:$BS$1,0)),"")</f>
        <v/>
      </c>
      <c r="BQD29" s="258" t="str">
        <f>IFERROR(INDEX('Data Annex'!$K$1:$BS$4779,MATCH(BQD$1&amp;"|"&amp;$B29,'Data Annex'!$K$1:$K$4779,0),MATCH(BQD$2,'Data Annex'!$K$1:$BS$1,0)),"")</f>
        <v/>
      </c>
      <c r="BQE29" s="258" t="str">
        <f>IFERROR(INDEX('Data Annex'!$K$1:$BS$4779,MATCH(BQE$1&amp;"|"&amp;$B29,'Data Annex'!$K$1:$K$4779,0),MATCH(BQE$2,'Data Annex'!$K$1:$BS$1,0)),"")</f>
        <v/>
      </c>
      <c r="BQF29" s="258" t="str">
        <f>IFERROR(INDEX('Data Annex'!$K$1:$BS$4779,MATCH(BQF$1&amp;"|"&amp;$B29,'Data Annex'!$K$1:$K$4779,0),MATCH(BQF$2,'Data Annex'!$K$1:$BS$1,0)),"")</f>
        <v/>
      </c>
      <c r="BQG29" s="258" t="str">
        <f>IFERROR(INDEX('Data Annex'!$K$1:$BS$4779,MATCH(BQG$1&amp;"|"&amp;$B29,'Data Annex'!$K$1:$K$4779,0),MATCH(BQG$2,'Data Annex'!$K$1:$BS$1,0)),"")</f>
        <v/>
      </c>
      <c r="BQH29" s="258" t="str">
        <f>IFERROR(INDEX('Data Annex'!$K$1:$BS$4779,MATCH(BQH$1&amp;"|"&amp;$B29,'Data Annex'!$K$1:$K$4779,0),MATCH(BQH$2,'Data Annex'!$K$1:$BS$1,0)),"")</f>
        <v/>
      </c>
      <c r="BQI29" s="258" t="str">
        <f>IFERROR(INDEX('Data Annex'!$K$1:$BS$4779,MATCH(BQI$1&amp;"|"&amp;$B29,'Data Annex'!$K$1:$K$4779,0),MATCH(BQI$2,'Data Annex'!$K$1:$BS$1,0)),"")</f>
        <v/>
      </c>
      <c r="BQJ29" s="258" t="str">
        <f>IFERROR(INDEX('Data Annex'!$K$1:$BS$4779,MATCH(BQJ$1&amp;"|"&amp;$B29,'Data Annex'!$K$1:$K$4779,0),MATCH(BQJ$2,'Data Annex'!$K$1:$BS$1,0)),"")</f>
        <v/>
      </c>
      <c r="BQK29" s="258" t="str">
        <f>IFERROR(INDEX('Data Annex'!$K$1:$BS$4779,MATCH(BQK$1&amp;"|"&amp;$B29,'Data Annex'!$K$1:$K$4779,0),MATCH(BQK$2,'Data Annex'!$K$1:$BS$1,0)),"")</f>
        <v/>
      </c>
      <c r="BQL29" s="258" t="str">
        <f>IFERROR(INDEX('Data Annex'!$K$1:$BS$4779,MATCH(BQL$1&amp;"|"&amp;$B29,'Data Annex'!$K$1:$K$4779,0),MATCH(BQL$2,'Data Annex'!$K$1:$BS$1,0)),"")</f>
        <v/>
      </c>
      <c r="BQM29" s="258" t="str">
        <f>IFERROR(INDEX('Data Annex'!$K$1:$BS$4779,MATCH(BQM$1&amp;"|"&amp;$B29,'Data Annex'!$K$1:$K$4779,0),MATCH(BQM$2,'Data Annex'!$K$1:$BS$1,0)),"")</f>
        <v/>
      </c>
      <c r="BQN29" s="258" t="str">
        <f>IFERROR(INDEX('Data Annex'!$K$1:$BS$4779,MATCH(BQN$1&amp;"|"&amp;$B29,'Data Annex'!$K$1:$K$4779,0),MATCH(BQN$2,'Data Annex'!$K$1:$BS$1,0)),"")</f>
        <v/>
      </c>
      <c r="BQO29" s="258" t="str">
        <f>IFERROR(INDEX('Data Annex'!$K$1:$BS$4779,MATCH(BQO$1&amp;"|"&amp;$B29,'Data Annex'!$K$1:$K$4779,0),MATCH(BQO$2,'Data Annex'!$K$1:$BS$1,0)),"")</f>
        <v/>
      </c>
      <c r="BQP29" s="258" t="str">
        <f>IFERROR(INDEX('Data Annex'!$K$1:$BS$4779,MATCH(BQP$1&amp;"|"&amp;$B29,'Data Annex'!$K$1:$K$4779,0),MATCH(BQP$2,'Data Annex'!$K$1:$BS$1,0)),"")</f>
        <v/>
      </c>
      <c r="BQQ29" s="258" t="str">
        <f>IFERROR(INDEX('Data Annex'!$K$1:$BS$4779,MATCH(BQQ$1&amp;"|"&amp;$B29,'Data Annex'!$K$1:$K$4779,0),MATCH(BQQ$2,'Data Annex'!$K$1:$BS$1,0)),"")</f>
        <v/>
      </c>
      <c r="BQR29" s="258" t="str">
        <f>IFERROR(INDEX('Data Annex'!$K$1:$BS$4779,MATCH(BQR$1&amp;"|"&amp;$B29,'Data Annex'!$K$1:$K$4779,0),MATCH(BQR$2,'Data Annex'!$K$1:$BS$1,0)),"")</f>
        <v/>
      </c>
      <c r="BQS29" s="258" t="str">
        <f>IFERROR(INDEX('Data Annex'!$K$1:$BS$4779,MATCH(BQS$1&amp;"|"&amp;$B29,'Data Annex'!$K$1:$K$4779,0),MATCH(BQS$2,'Data Annex'!$K$1:$BS$1,0)),"")</f>
        <v/>
      </c>
      <c r="BQT29" s="258" t="str">
        <f>IFERROR(INDEX('Data Annex'!$K$1:$BS$4779,MATCH(BQT$1&amp;"|"&amp;$B29,'Data Annex'!$K$1:$K$4779,0),MATCH(BQT$2,'Data Annex'!$K$1:$BS$1,0)),"")</f>
        <v/>
      </c>
      <c r="BQU29" s="258" t="str">
        <f>IFERROR(INDEX('Data Annex'!$K$1:$BS$4779,MATCH(BQU$1&amp;"|"&amp;$B29,'Data Annex'!$K$1:$K$4779,0),MATCH(BQU$2,'Data Annex'!$K$1:$BS$1,0)),"")</f>
        <v/>
      </c>
      <c r="BQV29" s="258" t="str">
        <f>IFERROR(INDEX('Data Annex'!$K$1:$BS$4779,MATCH(BQV$1&amp;"|"&amp;$B29,'Data Annex'!$K$1:$K$4779,0),MATCH(BQV$2,'Data Annex'!$K$1:$BS$1,0)),"")</f>
        <v/>
      </c>
      <c r="BQW29" s="258" t="str">
        <f>IFERROR(INDEX('Data Annex'!$K$1:$BS$4779,MATCH(BQW$1&amp;"|"&amp;$B29,'Data Annex'!$K$1:$K$4779,0),MATCH(BQW$2,'Data Annex'!$K$1:$BS$1,0)),"")</f>
        <v/>
      </c>
      <c r="BQX29" s="258" t="str">
        <f>IFERROR(INDEX('Data Annex'!$K$1:$BS$4779,MATCH(BQX$1&amp;"|"&amp;$B29,'Data Annex'!$K$1:$K$4779,0),MATCH(BQX$2,'Data Annex'!$K$1:$BS$1,0)),"")</f>
        <v/>
      </c>
      <c r="BQY29" s="258" t="str">
        <f>IFERROR(INDEX('Data Annex'!$K$1:$BS$4779,MATCH(BQY$1&amp;"|"&amp;$B29,'Data Annex'!$K$1:$K$4779,0),MATCH(BQY$2,'Data Annex'!$K$1:$BS$1,0)),"")</f>
        <v/>
      </c>
      <c r="BQZ29" s="258" t="str">
        <f>IFERROR(INDEX('Data Annex'!$K$1:$BS$4779,MATCH(BQZ$1&amp;"|"&amp;$B29,'Data Annex'!$K$1:$K$4779,0),MATCH(BQZ$2,'Data Annex'!$K$1:$BS$1,0)),"")</f>
        <v/>
      </c>
      <c r="BRA29" s="258" t="str">
        <f>IFERROR(INDEX('Data Annex'!$K$1:$BS$4779,MATCH(BRA$1&amp;"|"&amp;$B29,'Data Annex'!$K$1:$K$4779,0),MATCH(BRA$2,'Data Annex'!$K$1:$BS$1,0)),"")</f>
        <v/>
      </c>
      <c r="BRB29" s="258" t="str">
        <f>IFERROR(INDEX('Data Annex'!$K$1:$BS$4779,MATCH(BRB$1&amp;"|"&amp;$B29,'Data Annex'!$K$1:$K$4779,0),MATCH(BRB$2,'Data Annex'!$K$1:$BS$1,0)),"")</f>
        <v/>
      </c>
      <c r="BRC29" s="258" t="str">
        <f>IFERROR(INDEX('Data Annex'!$K$1:$BS$4779,MATCH(BRC$1&amp;"|"&amp;$B29,'Data Annex'!$K$1:$K$4779,0),MATCH(BRC$2,'Data Annex'!$K$1:$BS$1,0)),"")</f>
        <v/>
      </c>
      <c r="BRD29" s="258" t="str">
        <f>IFERROR(INDEX('Data Annex'!$K$1:$BS$4779,MATCH(BRD$1&amp;"|"&amp;$B29,'Data Annex'!$K$1:$K$4779,0),MATCH(BRD$2,'Data Annex'!$K$1:$BS$1,0)),"")</f>
        <v/>
      </c>
      <c r="BRE29" s="258" t="str">
        <f>IFERROR(INDEX('Data Annex'!$K$1:$BS$4779,MATCH(BRE$1&amp;"|"&amp;$B29,'Data Annex'!$K$1:$K$4779,0),MATCH(BRE$2,'Data Annex'!$K$1:$BS$1,0)),"")</f>
        <v/>
      </c>
      <c r="BRF29" s="258" t="str">
        <f>IFERROR(INDEX('Data Annex'!$K$1:$BS$4779,MATCH(BRF$1&amp;"|"&amp;$B29,'Data Annex'!$K$1:$K$4779,0),MATCH(BRF$2,'Data Annex'!$K$1:$BS$1,0)),"")</f>
        <v/>
      </c>
      <c r="BRG29" s="258" t="str">
        <f>IFERROR(INDEX('Data Annex'!$K$1:$BS$4779,MATCH(BRG$1&amp;"|"&amp;$B29,'Data Annex'!$K$1:$K$4779,0),MATCH(BRG$2,'Data Annex'!$K$1:$BS$1,0)),"")</f>
        <v/>
      </c>
      <c r="BRH29" s="258" t="str">
        <f>IFERROR(INDEX('Data Annex'!$K$1:$BS$4779,MATCH(BRH$1&amp;"|"&amp;$B29,'Data Annex'!$K$1:$K$4779,0),MATCH(BRH$2,'Data Annex'!$K$1:$BS$1,0)),"")</f>
        <v/>
      </c>
      <c r="BRI29" s="258" t="str">
        <f>IFERROR(INDEX('Data Annex'!$K$1:$BS$4779,MATCH(BRI$1&amp;"|"&amp;$B29,'Data Annex'!$K$1:$K$4779,0),MATCH(BRI$2,'Data Annex'!$K$1:$BS$1,0)),"")</f>
        <v/>
      </c>
      <c r="BRJ29" s="258" t="str">
        <f>IFERROR(INDEX('Data Annex'!$K$1:$BS$4779,MATCH(BRJ$1&amp;"|"&amp;$B29,'Data Annex'!$K$1:$K$4779,0),MATCH(BRJ$2,'Data Annex'!$K$1:$BS$1,0)),"")</f>
        <v/>
      </c>
      <c r="BRK29" s="258" t="str">
        <f>IFERROR(INDEX('Data Annex'!$K$1:$BS$4779,MATCH(BRK$1&amp;"|"&amp;$B29,'Data Annex'!$K$1:$K$4779,0),MATCH(BRK$2,'Data Annex'!$K$1:$BS$1,0)),"")</f>
        <v/>
      </c>
      <c r="BRL29" s="258" t="str">
        <f>IFERROR(INDEX('Data Annex'!$K$1:$BS$4779,MATCH(BRL$1&amp;"|"&amp;$B29,'Data Annex'!$K$1:$K$4779,0),MATCH(BRL$2,'Data Annex'!$K$1:$BS$1,0)),"")</f>
        <v/>
      </c>
      <c r="BRM29" s="258" t="str">
        <f>IFERROR(INDEX('Data Annex'!$K$1:$BS$4779,MATCH(BRM$1&amp;"|"&amp;$B29,'Data Annex'!$K$1:$K$4779,0),MATCH(BRM$2,'Data Annex'!$K$1:$BS$1,0)),"")</f>
        <v/>
      </c>
      <c r="BRN29" s="258" t="str">
        <f>IFERROR(INDEX('Data Annex'!$K$1:$BS$4779,MATCH(BRN$1&amp;"|"&amp;$B29,'Data Annex'!$K$1:$K$4779,0),MATCH(BRN$2,'Data Annex'!$K$1:$BS$1,0)),"")</f>
        <v/>
      </c>
      <c r="BRO29" s="258" t="str">
        <f>IFERROR(INDEX('Data Annex'!$K$1:$BS$4779,MATCH(BRO$1&amp;"|"&amp;$B29,'Data Annex'!$K$1:$K$4779,0),MATCH(BRO$2,'Data Annex'!$K$1:$BS$1,0)),"")</f>
        <v/>
      </c>
      <c r="BRP29" s="258" t="str">
        <f>IFERROR(INDEX('Data Annex'!$K$1:$BS$4779,MATCH(BRP$1&amp;"|"&amp;$B29,'Data Annex'!$K$1:$K$4779,0),MATCH(BRP$2,'Data Annex'!$K$1:$BS$1,0)),"")</f>
        <v/>
      </c>
      <c r="BRQ29" s="258" t="str">
        <f>IFERROR(INDEX('Data Annex'!$K$1:$BS$4779,MATCH(BRQ$1&amp;"|"&amp;$B29,'Data Annex'!$K$1:$K$4779,0),MATCH(BRQ$2,'Data Annex'!$K$1:$BS$1,0)),"")</f>
        <v/>
      </c>
      <c r="BRR29" s="258" t="str">
        <f>IFERROR(INDEX('Data Annex'!$K$1:$BS$4779,MATCH(BRR$1&amp;"|"&amp;$B29,'Data Annex'!$K$1:$K$4779,0),MATCH(BRR$2,'Data Annex'!$K$1:$BS$1,0)),"")</f>
        <v/>
      </c>
      <c r="BRS29" s="258" t="str">
        <f>IFERROR(INDEX('Data Annex'!$K$1:$BS$4779,MATCH(BRS$1&amp;"|"&amp;$B29,'Data Annex'!$K$1:$K$4779,0),MATCH(BRS$2,'Data Annex'!$K$1:$BS$1,0)),"")</f>
        <v/>
      </c>
      <c r="BRT29" s="258" t="str">
        <f>IFERROR(INDEX('Data Annex'!$K$1:$BS$4779,MATCH(BRT$1&amp;"|"&amp;$B29,'Data Annex'!$K$1:$K$4779,0),MATCH(BRT$2,'Data Annex'!$K$1:$BS$1,0)),"")</f>
        <v/>
      </c>
      <c r="BRU29" s="258" t="str">
        <f>IFERROR(INDEX('Data Annex'!$K$1:$BS$4779,MATCH(BRU$1&amp;"|"&amp;$B29,'Data Annex'!$K$1:$K$4779,0),MATCH(BRU$2,'Data Annex'!$K$1:$BS$1,0)),"")</f>
        <v/>
      </c>
      <c r="BRV29" s="258" t="str">
        <f>IFERROR(INDEX('Data Annex'!$K$1:$BS$4779,MATCH(BRV$1&amp;"|"&amp;$B29,'Data Annex'!$K$1:$K$4779,0),MATCH(BRV$2,'Data Annex'!$K$1:$BS$1,0)),"")</f>
        <v/>
      </c>
      <c r="BRW29" s="258" t="str">
        <f>IFERROR(INDEX('Data Annex'!$K$1:$BS$4779,MATCH(BRW$1&amp;"|"&amp;$B29,'Data Annex'!$K$1:$K$4779,0),MATCH(BRW$2,'Data Annex'!$K$1:$BS$1,0)),"")</f>
        <v/>
      </c>
      <c r="BRX29" s="258" t="str">
        <f>IFERROR(INDEX('Data Annex'!$K$1:$BS$4779,MATCH(BRX$1&amp;"|"&amp;$B29,'Data Annex'!$K$1:$K$4779,0),MATCH(BRX$2,'Data Annex'!$K$1:$BS$1,0)),"")</f>
        <v/>
      </c>
      <c r="BRY29" s="258" t="str">
        <f>IFERROR(INDEX('Data Annex'!$K$1:$BS$4779,MATCH(BRY$1&amp;"|"&amp;$B29,'Data Annex'!$K$1:$K$4779,0),MATCH(BRY$2,'Data Annex'!$K$1:$BS$1,0)),"")</f>
        <v/>
      </c>
      <c r="BRZ29" s="258" t="str">
        <f>IFERROR(INDEX('Data Annex'!$K$1:$BS$4779,MATCH(BRZ$1&amp;"|"&amp;$B29,'Data Annex'!$K$1:$K$4779,0),MATCH(BRZ$2,'Data Annex'!$K$1:$BS$1,0)),"")</f>
        <v/>
      </c>
      <c r="BSA29" s="258" t="str">
        <f>IFERROR(INDEX('Data Annex'!$K$1:$BS$4779,MATCH(BSA$1&amp;"|"&amp;$B29,'Data Annex'!$K$1:$K$4779,0),MATCH(BSA$2,'Data Annex'!$K$1:$BS$1,0)),"")</f>
        <v/>
      </c>
      <c r="BSB29" s="258" t="str">
        <f>IFERROR(INDEX('Data Annex'!$K$1:$BS$4779,MATCH(BSB$1&amp;"|"&amp;$B29,'Data Annex'!$K$1:$K$4779,0),MATCH(BSB$2,'Data Annex'!$K$1:$BS$1,0)),"")</f>
        <v/>
      </c>
      <c r="BSC29" s="258" t="str">
        <f>IFERROR(INDEX('Data Annex'!$K$1:$BS$4779,MATCH(BSC$1&amp;"|"&amp;$B29,'Data Annex'!$K$1:$K$4779,0),MATCH(BSC$2,'Data Annex'!$K$1:$BS$1,0)),"")</f>
        <v/>
      </c>
      <c r="BSD29" s="258" t="str">
        <f>IFERROR(INDEX('Data Annex'!$K$1:$BS$4779,MATCH(BSD$1&amp;"|"&amp;$B29,'Data Annex'!$K$1:$K$4779,0),MATCH(BSD$2,'Data Annex'!$K$1:$BS$1,0)),"")</f>
        <v/>
      </c>
      <c r="BSE29" s="258" t="str">
        <f>IFERROR(INDEX('Data Annex'!$K$1:$BS$4779,MATCH(BSE$1&amp;"|"&amp;$B29,'Data Annex'!$K$1:$K$4779,0),MATCH(BSE$2,'Data Annex'!$K$1:$BS$1,0)),"")</f>
        <v/>
      </c>
      <c r="BSF29" s="258" t="str">
        <f>IFERROR(INDEX('Data Annex'!$K$1:$BS$4779,MATCH(BSF$1&amp;"|"&amp;$B29,'Data Annex'!$K$1:$K$4779,0),MATCH(BSF$2,'Data Annex'!$K$1:$BS$1,0)),"")</f>
        <v/>
      </c>
      <c r="BSG29" s="258" t="str">
        <f>IFERROR(INDEX('Data Annex'!$K$1:$BS$4779,MATCH(BSG$1&amp;"|"&amp;$B29,'Data Annex'!$K$1:$K$4779,0),MATCH(BSG$2,'Data Annex'!$K$1:$BS$1,0)),"")</f>
        <v/>
      </c>
      <c r="BSH29" s="258" t="str">
        <f>IFERROR(INDEX('Data Annex'!$K$1:$BS$4779,MATCH(BSH$1&amp;"|"&amp;$B29,'Data Annex'!$K$1:$K$4779,0),MATCH(BSH$2,'Data Annex'!$K$1:$BS$1,0)),"")</f>
        <v/>
      </c>
      <c r="BSI29" s="258" t="str">
        <f>IFERROR(INDEX('Data Annex'!$K$1:$BS$4779,MATCH(BSI$1&amp;"|"&amp;$B29,'Data Annex'!$K$1:$K$4779,0),MATCH(BSI$2,'Data Annex'!$K$1:$BS$1,0)),"")</f>
        <v/>
      </c>
      <c r="BSJ29" s="258" t="str">
        <f>IFERROR(INDEX('Data Annex'!$K$1:$BS$4779,MATCH(BSJ$1&amp;"|"&amp;$B29,'Data Annex'!$K$1:$K$4779,0),MATCH(BSJ$2,'Data Annex'!$K$1:$BS$1,0)),"")</f>
        <v/>
      </c>
      <c r="BSK29" s="258" t="str">
        <f>IFERROR(INDEX('Data Annex'!$K$1:$BS$4779,MATCH(BSK$1&amp;"|"&amp;$B29,'Data Annex'!$K$1:$K$4779,0),MATCH(BSK$2,'Data Annex'!$K$1:$BS$1,0)),"")</f>
        <v/>
      </c>
      <c r="BSL29" s="258" t="str">
        <f>IFERROR(INDEX('Data Annex'!$K$1:$BS$4779,MATCH(BSL$1&amp;"|"&amp;$B29,'Data Annex'!$K$1:$K$4779,0),MATCH(BSL$2,'Data Annex'!$K$1:$BS$1,0)),"")</f>
        <v/>
      </c>
      <c r="BSM29" s="258" t="str">
        <f>IFERROR(INDEX('Data Annex'!$K$1:$BS$4779,MATCH(BSM$1&amp;"|"&amp;$B29,'Data Annex'!$K$1:$K$4779,0),MATCH(BSM$2,'Data Annex'!$K$1:$BS$1,0)),"")</f>
        <v/>
      </c>
      <c r="BSN29" s="258" t="str">
        <f>IFERROR(INDEX('Data Annex'!$K$1:$BS$4779,MATCH(BSN$1&amp;"|"&amp;$B29,'Data Annex'!$K$1:$K$4779,0),MATCH(BSN$2,'Data Annex'!$K$1:$BS$1,0)),"")</f>
        <v/>
      </c>
      <c r="BSO29" s="258" t="str">
        <f>IFERROR(INDEX('Data Annex'!$K$1:$BS$4779,MATCH(BSO$1&amp;"|"&amp;$B29,'Data Annex'!$K$1:$K$4779,0),MATCH(BSO$2,'Data Annex'!$K$1:$BS$1,0)),"")</f>
        <v/>
      </c>
      <c r="BSP29" s="258" t="str">
        <f>IFERROR(INDEX('Data Annex'!$K$1:$BS$4779,MATCH(BSP$1&amp;"|"&amp;$B29,'Data Annex'!$K$1:$K$4779,0),MATCH(BSP$2,'Data Annex'!$K$1:$BS$1,0)),"")</f>
        <v/>
      </c>
      <c r="BSQ29" s="258" t="str">
        <f>IFERROR(INDEX('Data Annex'!$K$1:$BS$4779,MATCH(BSQ$1&amp;"|"&amp;$B29,'Data Annex'!$K$1:$K$4779,0),MATCH(BSQ$2,'Data Annex'!$K$1:$BS$1,0)),"")</f>
        <v/>
      </c>
      <c r="BSR29" s="258" t="str">
        <f>IFERROR(INDEX('Data Annex'!$K$1:$BS$4779,MATCH(BSR$1&amp;"|"&amp;$B29,'Data Annex'!$K$1:$K$4779,0),MATCH(BSR$2,'Data Annex'!$K$1:$BS$1,0)),"")</f>
        <v/>
      </c>
      <c r="BSS29" s="258" t="str">
        <f>IFERROR(INDEX('Data Annex'!$K$1:$BS$4779,MATCH(BSS$1&amp;"|"&amp;$B29,'Data Annex'!$K$1:$K$4779,0),MATCH(BSS$2,'Data Annex'!$K$1:$BS$1,0)),"")</f>
        <v/>
      </c>
      <c r="BST29" s="258" t="str">
        <f>IFERROR(INDEX('Data Annex'!$K$1:$BS$4779,MATCH(BST$1&amp;"|"&amp;$B29,'Data Annex'!$K$1:$K$4779,0),MATCH(BST$2,'Data Annex'!$K$1:$BS$1,0)),"")</f>
        <v/>
      </c>
      <c r="BSU29" s="258" t="str">
        <f>IFERROR(INDEX('Data Annex'!$K$1:$BS$4779,MATCH(BSU$1&amp;"|"&amp;$B29,'Data Annex'!$K$1:$K$4779,0),MATCH(BSU$2,'Data Annex'!$K$1:$BS$1,0)),"")</f>
        <v/>
      </c>
      <c r="BSV29" s="258" t="str">
        <f>IFERROR(INDEX('Data Annex'!$K$1:$BS$4779,MATCH(BSV$1&amp;"|"&amp;$B29,'Data Annex'!$K$1:$K$4779,0),MATCH(BSV$2,'Data Annex'!$K$1:$BS$1,0)),"")</f>
        <v/>
      </c>
      <c r="BSW29" s="258" t="str">
        <f>IFERROR(INDEX('Data Annex'!$K$1:$BS$4779,MATCH(BSW$1&amp;"|"&amp;$B29,'Data Annex'!$K$1:$K$4779,0),MATCH(BSW$2,'Data Annex'!$K$1:$BS$1,0)),"")</f>
        <v/>
      </c>
      <c r="BSX29" s="258" t="str">
        <f>IFERROR(INDEX('Data Annex'!$K$1:$BS$4779,MATCH(BSX$1&amp;"|"&amp;$B29,'Data Annex'!$K$1:$K$4779,0),MATCH(BSX$2,'Data Annex'!$K$1:$BS$1,0)),"")</f>
        <v/>
      </c>
      <c r="BSY29" s="258" t="str">
        <f>IFERROR(INDEX('Data Annex'!$K$1:$BS$4779,MATCH(BSY$1&amp;"|"&amp;$B29,'Data Annex'!$K$1:$K$4779,0),MATCH(BSY$2,'Data Annex'!$K$1:$BS$1,0)),"")</f>
        <v/>
      </c>
      <c r="BSZ29" s="258" t="str">
        <f>IFERROR(INDEX('Data Annex'!$K$1:$BS$4779,MATCH(BSZ$1&amp;"|"&amp;$B29,'Data Annex'!$K$1:$K$4779,0),MATCH(BSZ$2,'Data Annex'!$K$1:$BS$1,0)),"")</f>
        <v/>
      </c>
      <c r="BTA29" s="258" t="str">
        <f>IFERROR(INDEX('Data Annex'!$K$1:$BS$4779,MATCH(BTA$1&amp;"|"&amp;$B29,'Data Annex'!$K$1:$K$4779,0),MATCH(BTA$2,'Data Annex'!$K$1:$BS$1,0)),"")</f>
        <v/>
      </c>
      <c r="BTB29" s="258" t="str">
        <f>IFERROR(INDEX('Data Annex'!$K$1:$BS$4779,MATCH(BTB$1&amp;"|"&amp;$B29,'Data Annex'!$K$1:$K$4779,0),MATCH(BTB$2,'Data Annex'!$K$1:$BS$1,0)),"")</f>
        <v/>
      </c>
      <c r="BTC29" s="258" t="str">
        <f>IFERROR(INDEX('Data Annex'!$K$1:$BS$4779,MATCH(BTC$1&amp;"|"&amp;$B29,'Data Annex'!$K$1:$K$4779,0),MATCH(BTC$2,'Data Annex'!$K$1:$BS$1,0)),"")</f>
        <v/>
      </c>
      <c r="BTD29" s="258" t="str">
        <f>IFERROR(INDEX('Data Annex'!$K$1:$BS$4779,MATCH(BTD$1&amp;"|"&amp;$B29,'Data Annex'!$K$1:$K$4779,0),MATCH(BTD$2,'Data Annex'!$K$1:$BS$1,0)),"")</f>
        <v/>
      </c>
      <c r="BTE29" s="258" t="str">
        <f>IFERROR(INDEX('Data Annex'!$K$1:$BS$4779,MATCH(BTE$1&amp;"|"&amp;$B29,'Data Annex'!$K$1:$K$4779,0),MATCH(BTE$2,'Data Annex'!$K$1:$BS$1,0)),"")</f>
        <v/>
      </c>
      <c r="BTF29" s="258" t="str">
        <f>IFERROR(INDEX('Data Annex'!$K$1:$BS$4779,MATCH(BTF$1&amp;"|"&amp;$B29,'Data Annex'!$K$1:$K$4779,0),MATCH(BTF$2,'Data Annex'!$K$1:$BS$1,0)),"")</f>
        <v/>
      </c>
      <c r="BTG29" s="258" t="str">
        <f>IFERROR(INDEX('Data Annex'!$K$1:$BS$4779,MATCH(BTG$1&amp;"|"&amp;$B29,'Data Annex'!$K$1:$K$4779,0),MATCH(BTG$2,'Data Annex'!$K$1:$BS$1,0)),"")</f>
        <v/>
      </c>
      <c r="BTH29" s="258" t="str">
        <f>IFERROR(INDEX('Data Annex'!$K$1:$BS$4779,MATCH(BTH$1&amp;"|"&amp;$B29,'Data Annex'!$K$1:$K$4779,0),MATCH(BTH$2,'Data Annex'!$K$1:$BS$1,0)),"")</f>
        <v/>
      </c>
      <c r="BTI29" s="258" t="str">
        <f>IFERROR(INDEX('Data Annex'!$K$1:$BS$4779,MATCH(BTI$1&amp;"|"&amp;$B29,'Data Annex'!$K$1:$K$4779,0),MATCH(BTI$2,'Data Annex'!$K$1:$BS$1,0)),"")</f>
        <v/>
      </c>
      <c r="BTJ29" s="258" t="str">
        <f>IFERROR(INDEX('Data Annex'!$K$1:$BS$4779,MATCH(BTJ$1&amp;"|"&amp;$B29,'Data Annex'!$K$1:$K$4779,0),MATCH(BTJ$2,'Data Annex'!$K$1:$BS$1,0)),"")</f>
        <v/>
      </c>
      <c r="BTK29" s="258" t="str">
        <f>IFERROR(INDEX('Data Annex'!$K$1:$BS$4779,MATCH(BTK$1&amp;"|"&amp;$B29,'Data Annex'!$K$1:$K$4779,0),MATCH(BTK$2,'Data Annex'!$K$1:$BS$1,0)),"")</f>
        <v/>
      </c>
      <c r="BTL29" s="258" t="str">
        <f>IFERROR(INDEX('Data Annex'!$K$1:$BS$4779,MATCH(BTL$1&amp;"|"&amp;$B29,'Data Annex'!$K$1:$K$4779,0),MATCH(BTL$2,'Data Annex'!$K$1:$BS$1,0)),"")</f>
        <v/>
      </c>
      <c r="BTM29" s="258" t="str">
        <f>IFERROR(INDEX('Data Annex'!$K$1:$BS$4779,MATCH(BTM$1&amp;"|"&amp;$B29,'Data Annex'!$K$1:$K$4779,0),MATCH(BTM$2,'Data Annex'!$K$1:$BS$1,0)),"")</f>
        <v/>
      </c>
      <c r="BTN29" s="258" t="str">
        <f>IFERROR(INDEX('Data Annex'!$K$1:$BS$4779,MATCH(BTN$1&amp;"|"&amp;$B29,'Data Annex'!$K$1:$K$4779,0),MATCH(BTN$2,'Data Annex'!$K$1:$BS$1,0)),"")</f>
        <v/>
      </c>
      <c r="BTO29" s="258" t="str">
        <f>IFERROR(INDEX('Data Annex'!$K$1:$BS$4779,MATCH(BTO$1&amp;"|"&amp;$B29,'Data Annex'!$K$1:$K$4779,0),MATCH(BTO$2,'Data Annex'!$K$1:$BS$1,0)),"")</f>
        <v/>
      </c>
      <c r="BTP29" s="258" t="str">
        <f>IFERROR(INDEX('Data Annex'!$K$1:$BS$4779,MATCH(BTP$1&amp;"|"&amp;$B29,'Data Annex'!$K$1:$K$4779,0),MATCH(BTP$2,'Data Annex'!$K$1:$BS$1,0)),"")</f>
        <v/>
      </c>
      <c r="BTQ29" s="258" t="str">
        <f>IFERROR(INDEX('Data Annex'!$K$1:$BS$4779,MATCH(BTQ$1&amp;"|"&amp;$B29,'Data Annex'!$K$1:$K$4779,0),MATCH(BTQ$2,'Data Annex'!$K$1:$BS$1,0)),"")</f>
        <v/>
      </c>
      <c r="BTR29" s="258" t="str">
        <f>IFERROR(INDEX('Data Annex'!$K$1:$BS$4779,MATCH(BTR$1&amp;"|"&amp;$B29,'Data Annex'!$K$1:$K$4779,0),MATCH(BTR$2,'Data Annex'!$K$1:$BS$1,0)),"")</f>
        <v/>
      </c>
      <c r="BTS29" s="258" t="str">
        <f>IFERROR(INDEX('Data Annex'!$K$1:$BS$4779,MATCH(BTS$1&amp;"|"&amp;$B29,'Data Annex'!$K$1:$K$4779,0),MATCH(BTS$2,'Data Annex'!$K$1:$BS$1,0)),"")</f>
        <v/>
      </c>
      <c r="BTT29" s="258" t="str">
        <f>IFERROR(INDEX('Data Annex'!$K$1:$BS$4779,MATCH(BTT$1&amp;"|"&amp;$B29,'Data Annex'!$K$1:$K$4779,0),MATCH(BTT$2,'Data Annex'!$K$1:$BS$1,0)),"")</f>
        <v/>
      </c>
      <c r="BTU29" s="258" t="str">
        <f>IFERROR(INDEX('Data Annex'!$K$1:$BS$4779,MATCH(BTU$1&amp;"|"&amp;$B29,'Data Annex'!$K$1:$K$4779,0),MATCH(BTU$2,'Data Annex'!$K$1:$BS$1,0)),"")</f>
        <v/>
      </c>
      <c r="BTV29" s="258" t="str">
        <f>IFERROR(INDEX('Data Annex'!$K$1:$BS$4779,MATCH(BTV$1&amp;"|"&amp;$B29,'Data Annex'!$K$1:$K$4779,0),MATCH(BTV$2,'Data Annex'!$K$1:$BS$1,0)),"")</f>
        <v/>
      </c>
      <c r="BTW29" s="258" t="str">
        <f>IFERROR(INDEX('Data Annex'!$K$1:$BS$4779,MATCH(BTW$1&amp;"|"&amp;$B29,'Data Annex'!$K$1:$K$4779,0),MATCH(BTW$2,'Data Annex'!$K$1:$BS$1,0)),"")</f>
        <v/>
      </c>
      <c r="BTX29" s="258" t="str">
        <f>IFERROR(INDEX('Data Annex'!$K$1:$BS$4779,MATCH(BTX$1&amp;"|"&amp;$B29,'Data Annex'!$K$1:$K$4779,0),MATCH(BTX$2,'Data Annex'!$K$1:$BS$1,0)),"")</f>
        <v/>
      </c>
      <c r="BTY29" s="258" t="str">
        <f>IFERROR(INDEX('Data Annex'!$K$1:$BS$4779,MATCH(BTY$1&amp;"|"&amp;$B29,'Data Annex'!$K$1:$K$4779,0),MATCH(BTY$2,'Data Annex'!$K$1:$BS$1,0)),"")</f>
        <v/>
      </c>
      <c r="BTZ29" s="258" t="str">
        <f>IFERROR(INDEX('Data Annex'!$K$1:$BS$4779,MATCH(BTZ$1&amp;"|"&amp;$B29,'Data Annex'!$K$1:$K$4779,0),MATCH(BTZ$2,'Data Annex'!$K$1:$BS$1,0)),"")</f>
        <v/>
      </c>
      <c r="BUA29" s="258" t="str">
        <f>IFERROR(INDEX('Data Annex'!$K$1:$BS$4779,MATCH(BUA$1&amp;"|"&amp;$B29,'Data Annex'!$K$1:$K$4779,0),MATCH(BUA$2,'Data Annex'!$K$1:$BS$1,0)),"")</f>
        <v/>
      </c>
      <c r="BUB29" s="258" t="str">
        <f>IFERROR(INDEX('Data Annex'!$K$1:$BS$4779,MATCH(BUB$1&amp;"|"&amp;$B29,'Data Annex'!$K$1:$K$4779,0),MATCH(BUB$2,'Data Annex'!$K$1:$BS$1,0)),"")</f>
        <v/>
      </c>
      <c r="BUC29" s="258" t="str">
        <f>IFERROR(INDEX('Data Annex'!$K$1:$BS$4779,MATCH(BUC$1&amp;"|"&amp;$B29,'Data Annex'!$K$1:$K$4779,0),MATCH(BUC$2,'Data Annex'!$K$1:$BS$1,0)),"")</f>
        <v/>
      </c>
      <c r="BUD29" s="258" t="str">
        <f>IFERROR(INDEX('Data Annex'!$K$1:$BS$4779,MATCH(BUD$1&amp;"|"&amp;$B29,'Data Annex'!$K$1:$K$4779,0),MATCH(BUD$2,'Data Annex'!$K$1:$BS$1,0)),"")</f>
        <v/>
      </c>
      <c r="BUE29" s="258" t="str">
        <f>IFERROR(INDEX('Data Annex'!$K$1:$BS$4779,MATCH(BUE$1&amp;"|"&amp;$B29,'Data Annex'!$K$1:$K$4779,0),MATCH(BUE$2,'Data Annex'!$K$1:$BS$1,0)),"")</f>
        <v/>
      </c>
      <c r="BUF29" s="258" t="str">
        <f>IFERROR(INDEX('Data Annex'!$K$1:$BS$4779,MATCH(BUF$1&amp;"|"&amp;$B29,'Data Annex'!$K$1:$K$4779,0),MATCH(BUF$2,'Data Annex'!$K$1:$BS$1,0)),"")</f>
        <v/>
      </c>
      <c r="BUG29" s="258" t="str">
        <f>IFERROR(INDEX('Data Annex'!$K$1:$BS$4779,MATCH(BUG$1&amp;"|"&amp;$B29,'Data Annex'!$K$1:$K$4779,0),MATCH(BUG$2,'Data Annex'!$K$1:$BS$1,0)),"")</f>
        <v/>
      </c>
      <c r="BUH29" s="258" t="str">
        <f>IFERROR(INDEX('Data Annex'!$K$1:$BS$4779,MATCH(BUH$1&amp;"|"&amp;$B29,'Data Annex'!$K$1:$K$4779,0),MATCH(BUH$2,'Data Annex'!$K$1:$BS$1,0)),"")</f>
        <v/>
      </c>
      <c r="BUI29" s="258" t="str">
        <f>IFERROR(INDEX('Data Annex'!$K$1:$BS$4779,MATCH(BUI$1&amp;"|"&amp;$B29,'Data Annex'!$K$1:$K$4779,0),MATCH(BUI$2,'Data Annex'!$K$1:$BS$1,0)),"")</f>
        <v/>
      </c>
      <c r="BUJ29" s="258" t="str">
        <f>IFERROR(INDEX('Data Annex'!$K$1:$BS$4779,MATCH(BUJ$1&amp;"|"&amp;$B29,'Data Annex'!$K$1:$K$4779,0),MATCH(BUJ$2,'Data Annex'!$K$1:$BS$1,0)),"")</f>
        <v/>
      </c>
      <c r="BUK29" s="258" t="str">
        <f>IFERROR(INDEX('Data Annex'!$K$1:$BS$4779,MATCH(BUK$1&amp;"|"&amp;$B29,'Data Annex'!$K$1:$K$4779,0),MATCH(BUK$2,'Data Annex'!$K$1:$BS$1,0)),"")</f>
        <v/>
      </c>
      <c r="BUL29" s="258" t="str">
        <f>IFERROR(INDEX('Data Annex'!$K$1:$BS$4779,MATCH(BUL$1&amp;"|"&amp;$B29,'Data Annex'!$K$1:$K$4779,0),MATCH(BUL$2,'Data Annex'!$K$1:$BS$1,0)),"")</f>
        <v/>
      </c>
      <c r="BUM29" s="258" t="str">
        <f>IFERROR(INDEX('Data Annex'!$K$1:$BS$4779,MATCH(BUM$1&amp;"|"&amp;$B29,'Data Annex'!$K$1:$K$4779,0),MATCH(BUM$2,'Data Annex'!$K$1:$BS$1,0)),"")</f>
        <v/>
      </c>
      <c r="BUN29" s="258" t="str">
        <f>IFERROR(INDEX('Data Annex'!$K$1:$BS$4779,MATCH(BUN$1&amp;"|"&amp;$B29,'Data Annex'!$K$1:$K$4779,0),MATCH(BUN$2,'Data Annex'!$K$1:$BS$1,0)),"")</f>
        <v/>
      </c>
      <c r="BUO29" s="258" t="str">
        <f>IFERROR(INDEX('Data Annex'!$K$1:$BS$4779,MATCH(BUO$1&amp;"|"&amp;$B29,'Data Annex'!$K$1:$K$4779,0),MATCH(BUO$2,'Data Annex'!$K$1:$BS$1,0)),"")</f>
        <v/>
      </c>
      <c r="BUP29" s="258" t="str">
        <f>IFERROR(INDEX('Data Annex'!$K$1:$BS$4779,MATCH(BUP$1&amp;"|"&amp;$B29,'Data Annex'!$K$1:$K$4779,0),MATCH(BUP$2,'Data Annex'!$K$1:$BS$1,0)),"")</f>
        <v/>
      </c>
      <c r="BUQ29" s="258" t="str">
        <f>IFERROR(INDEX('Data Annex'!$K$1:$BS$4779,MATCH(BUQ$1&amp;"|"&amp;$B29,'Data Annex'!$K$1:$K$4779,0),MATCH(BUQ$2,'Data Annex'!$K$1:$BS$1,0)),"")</f>
        <v/>
      </c>
      <c r="BUR29" s="258" t="str">
        <f>IFERROR(INDEX('Data Annex'!$K$1:$BS$4779,MATCH(BUR$1&amp;"|"&amp;$B29,'Data Annex'!$K$1:$K$4779,0),MATCH(BUR$2,'Data Annex'!$K$1:$BS$1,0)),"")</f>
        <v/>
      </c>
      <c r="BUS29" s="258" t="str">
        <f>IFERROR(INDEX('Data Annex'!$K$1:$BS$4779,MATCH(BUS$1&amp;"|"&amp;$B29,'Data Annex'!$K$1:$K$4779,0),MATCH(BUS$2,'Data Annex'!$K$1:$BS$1,0)),"")</f>
        <v/>
      </c>
      <c r="BUT29" s="258" t="str">
        <f>IFERROR(INDEX('Data Annex'!$K$1:$BS$4779,MATCH(BUT$1&amp;"|"&amp;$B29,'Data Annex'!$K$1:$K$4779,0),MATCH(BUT$2,'Data Annex'!$K$1:$BS$1,0)),"")</f>
        <v/>
      </c>
      <c r="BUU29" s="258" t="str">
        <f>IFERROR(INDEX('Data Annex'!$K$1:$BS$4779,MATCH(BUU$1&amp;"|"&amp;$B29,'Data Annex'!$K$1:$K$4779,0),MATCH(BUU$2,'Data Annex'!$K$1:$BS$1,0)),"")</f>
        <v/>
      </c>
      <c r="BUV29" s="258" t="str">
        <f>IFERROR(INDEX('Data Annex'!$K$1:$BS$4779,MATCH(BUV$1&amp;"|"&amp;$B29,'Data Annex'!$K$1:$K$4779,0),MATCH(BUV$2,'Data Annex'!$K$1:$BS$1,0)),"")</f>
        <v/>
      </c>
      <c r="BUW29" s="258" t="str">
        <f>IFERROR(INDEX('Data Annex'!$K$1:$BS$4779,MATCH(BUW$1&amp;"|"&amp;$B29,'Data Annex'!$K$1:$K$4779,0),MATCH(BUW$2,'Data Annex'!$K$1:$BS$1,0)),"")</f>
        <v/>
      </c>
      <c r="BUX29" s="258" t="str">
        <f>IFERROR(INDEX('Data Annex'!$K$1:$BS$4779,MATCH(BUX$1&amp;"|"&amp;$B29,'Data Annex'!$K$1:$K$4779,0),MATCH(BUX$2,'Data Annex'!$K$1:$BS$1,0)),"")</f>
        <v/>
      </c>
      <c r="BUY29" s="258" t="str">
        <f>IFERROR(INDEX('Data Annex'!$K$1:$BS$4779,MATCH(BUY$1&amp;"|"&amp;$B29,'Data Annex'!$K$1:$K$4779,0),MATCH(BUY$2,'Data Annex'!$K$1:$BS$1,0)),"")</f>
        <v/>
      </c>
      <c r="BUZ29" s="258" t="str">
        <f>IFERROR(INDEX('Data Annex'!$K$1:$BS$4779,MATCH(BUZ$1&amp;"|"&amp;$B29,'Data Annex'!$K$1:$K$4779,0),MATCH(BUZ$2,'Data Annex'!$K$1:$BS$1,0)),"")</f>
        <v/>
      </c>
      <c r="BVA29" s="258" t="str">
        <f>IFERROR(INDEX('Data Annex'!$K$1:$BS$4779,MATCH(BVA$1&amp;"|"&amp;$B29,'Data Annex'!$K$1:$K$4779,0),MATCH(BVA$2,'Data Annex'!$K$1:$BS$1,0)),"")</f>
        <v/>
      </c>
      <c r="BVB29" s="258" t="str">
        <f>IFERROR(INDEX('Data Annex'!$K$1:$BS$4779,MATCH(BVB$1&amp;"|"&amp;$B29,'Data Annex'!$K$1:$K$4779,0),MATCH(BVB$2,'Data Annex'!$K$1:$BS$1,0)),"")</f>
        <v/>
      </c>
      <c r="BVC29" s="258" t="str">
        <f>IFERROR(INDEX('Data Annex'!$K$1:$BS$4779,MATCH(BVC$1&amp;"|"&amp;$B29,'Data Annex'!$K$1:$K$4779,0),MATCH(BVC$2,'Data Annex'!$K$1:$BS$1,0)),"")</f>
        <v/>
      </c>
      <c r="BVD29" s="258" t="str">
        <f>IFERROR(INDEX('Data Annex'!$K$1:$BS$4779,MATCH(BVD$1&amp;"|"&amp;$B29,'Data Annex'!$K$1:$K$4779,0),MATCH(BVD$2,'Data Annex'!$K$1:$BS$1,0)),"")</f>
        <v/>
      </c>
      <c r="BVE29" s="258" t="str">
        <f>IFERROR(INDEX('Data Annex'!$K$1:$BS$4779,MATCH(BVE$1&amp;"|"&amp;$B29,'Data Annex'!$K$1:$K$4779,0),MATCH(BVE$2,'Data Annex'!$K$1:$BS$1,0)),"")</f>
        <v/>
      </c>
      <c r="BVF29" s="258" t="str">
        <f>IFERROR(INDEX('Data Annex'!$K$1:$BS$4779,MATCH(BVF$1&amp;"|"&amp;$B29,'Data Annex'!$K$1:$K$4779,0),MATCH(BVF$2,'Data Annex'!$K$1:$BS$1,0)),"")</f>
        <v/>
      </c>
      <c r="BVG29" s="258" t="str">
        <f>IFERROR(INDEX('Data Annex'!$K$1:$BS$4779,MATCH(BVG$1&amp;"|"&amp;$B29,'Data Annex'!$K$1:$K$4779,0),MATCH(BVG$2,'Data Annex'!$K$1:$BS$1,0)),"")</f>
        <v/>
      </c>
      <c r="BVH29" s="258" t="str">
        <f>IFERROR(INDEX('Data Annex'!$K$1:$BS$4779,MATCH(BVH$1&amp;"|"&amp;$B29,'Data Annex'!$K$1:$K$4779,0),MATCH(BVH$2,'Data Annex'!$K$1:$BS$1,0)),"")</f>
        <v/>
      </c>
      <c r="BVI29" s="258" t="str">
        <f>IFERROR(INDEX('Data Annex'!$K$1:$BS$4779,MATCH(BVI$1&amp;"|"&amp;$B29,'Data Annex'!$K$1:$K$4779,0),MATCH(BVI$2,'Data Annex'!$K$1:$BS$1,0)),"")</f>
        <v/>
      </c>
      <c r="BVJ29" s="258" t="str">
        <f>IFERROR(INDEX('Data Annex'!$K$1:$BS$4779,MATCH(BVJ$1&amp;"|"&amp;$B29,'Data Annex'!$K$1:$K$4779,0),MATCH(BVJ$2,'Data Annex'!$K$1:$BS$1,0)),"")</f>
        <v/>
      </c>
      <c r="BVK29" s="258" t="str">
        <f>IFERROR(INDEX('Data Annex'!$K$1:$BS$4779,MATCH(BVK$1&amp;"|"&amp;$B29,'Data Annex'!$K$1:$K$4779,0),MATCH(BVK$2,'Data Annex'!$K$1:$BS$1,0)),"")</f>
        <v/>
      </c>
      <c r="BVL29" s="258" t="str">
        <f>IFERROR(INDEX('Data Annex'!$K$1:$BS$4779,MATCH(BVL$1&amp;"|"&amp;$B29,'Data Annex'!$K$1:$K$4779,0),MATCH(BVL$2,'Data Annex'!$K$1:$BS$1,0)),"")</f>
        <v/>
      </c>
      <c r="BVM29" s="258" t="str">
        <f>IFERROR(INDEX('Data Annex'!$K$1:$BS$4779,MATCH(BVM$1&amp;"|"&amp;$B29,'Data Annex'!$K$1:$K$4779,0),MATCH(BVM$2,'Data Annex'!$K$1:$BS$1,0)),"")</f>
        <v/>
      </c>
      <c r="BVN29" s="258" t="str">
        <f>IFERROR(INDEX('Data Annex'!$K$1:$BS$4779,MATCH(BVN$1&amp;"|"&amp;$B29,'Data Annex'!$K$1:$K$4779,0),MATCH(BVN$2,'Data Annex'!$K$1:$BS$1,0)),"")</f>
        <v/>
      </c>
      <c r="BVO29" s="258" t="str">
        <f>IFERROR(INDEX('Data Annex'!$K$1:$BS$4779,MATCH(BVO$1&amp;"|"&amp;$B29,'Data Annex'!$K$1:$K$4779,0),MATCH(BVO$2,'Data Annex'!$K$1:$BS$1,0)),"")</f>
        <v/>
      </c>
      <c r="BVP29" s="258" t="str">
        <f>IFERROR(INDEX('Data Annex'!$K$1:$BS$4779,MATCH(BVP$1&amp;"|"&amp;$B29,'Data Annex'!$K$1:$K$4779,0),MATCH(BVP$2,'Data Annex'!$K$1:$BS$1,0)),"")</f>
        <v/>
      </c>
      <c r="BVQ29" s="258" t="str">
        <f>IFERROR(INDEX('Data Annex'!$K$1:$BS$4779,MATCH(BVQ$1&amp;"|"&amp;$B29,'Data Annex'!$K$1:$K$4779,0),MATCH(BVQ$2,'Data Annex'!$K$1:$BS$1,0)),"")</f>
        <v/>
      </c>
      <c r="BVR29" s="258" t="str">
        <f>IFERROR(INDEX('Data Annex'!$K$1:$BS$4779,MATCH(BVR$1&amp;"|"&amp;$B29,'Data Annex'!$K$1:$K$4779,0),MATCH(BVR$2,'Data Annex'!$K$1:$BS$1,0)),"")</f>
        <v/>
      </c>
      <c r="BVS29" s="258" t="str">
        <f>IFERROR(INDEX('Data Annex'!$K$1:$BS$4779,MATCH(BVS$1&amp;"|"&amp;$B29,'Data Annex'!$K$1:$K$4779,0),MATCH(BVS$2,'Data Annex'!$K$1:$BS$1,0)),"")</f>
        <v/>
      </c>
      <c r="BVT29" s="258" t="str">
        <f>IFERROR(INDEX('Data Annex'!$K$1:$BS$4779,MATCH(BVT$1&amp;"|"&amp;$B29,'Data Annex'!$K$1:$K$4779,0),MATCH(BVT$2,'Data Annex'!$K$1:$BS$1,0)),"")</f>
        <v/>
      </c>
      <c r="BVU29" s="258" t="str">
        <f>IFERROR(INDEX('Data Annex'!$K$1:$BS$4779,MATCH(BVU$1&amp;"|"&amp;$B29,'Data Annex'!$K$1:$K$4779,0),MATCH(BVU$2,'Data Annex'!$K$1:$BS$1,0)),"")</f>
        <v/>
      </c>
      <c r="BVV29" s="258" t="str">
        <f>IFERROR(INDEX('Data Annex'!$K$1:$BS$4779,MATCH(BVV$1&amp;"|"&amp;$B29,'Data Annex'!$K$1:$K$4779,0),MATCH(BVV$2,'Data Annex'!$K$1:$BS$1,0)),"")</f>
        <v/>
      </c>
      <c r="BVW29" s="258" t="str">
        <f>IFERROR(INDEX('Data Annex'!$K$1:$BS$4779,MATCH(BVW$1&amp;"|"&amp;$B29,'Data Annex'!$K$1:$K$4779,0),MATCH(BVW$2,'Data Annex'!$K$1:$BS$1,0)),"")</f>
        <v/>
      </c>
      <c r="BVX29" s="258" t="str">
        <f>IFERROR(INDEX('Data Annex'!$K$1:$BS$4779,MATCH(BVX$1&amp;"|"&amp;$B29,'Data Annex'!$K$1:$K$4779,0),MATCH(BVX$2,'Data Annex'!$K$1:$BS$1,0)),"")</f>
        <v/>
      </c>
      <c r="BVY29" s="258" t="str">
        <f>IFERROR(INDEX('Data Annex'!$K$1:$BS$4779,MATCH(BVY$1&amp;"|"&amp;$B29,'Data Annex'!$K$1:$K$4779,0),MATCH(BVY$2,'Data Annex'!$K$1:$BS$1,0)),"")</f>
        <v/>
      </c>
      <c r="BVZ29" s="258" t="str">
        <f>IFERROR(INDEX('Data Annex'!$K$1:$BS$4779,MATCH(BVZ$1&amp;"|"&amp;$B29,'Data Annex'!$K$1:$K$4779,0),MATCH(BVZ$2,'Data Annex'!$K$1:$BS$1,0)),"")</f>
        <v/>
      </c>
      <c r="BWA29" s="258" t="str">
        <f>IFERROR(INDEX('Data Annex'!$K$1:$BS$4779,MATCH(BWA$1&amp;"|"&amp;$B29,'Data Annex'!$K$1:$K$4779,0),MATCH(BWA$2,'Data Annex'!$K$1:$BS$1,0)),"")</f>
        <v/>
      </c>
      <c r="BWB29" s="258" t="str">
        <f>IFERROR(INDEX('Data Annex'!$K$1:$BS$4779,MATCH(BWB$1&amp;"|"&amp;$B29,'Data Annex'!$K$1:$K$4779,0),MATCH(BWB$2,'Data Annex'!$K$1:$BS$1,0)),"")</f>
        <v/>
      </c>
      <c r="BWC29" s="258" t="str">
        <f>IFERROR(INDEX('Data Annex'!$K$1:$BS$4779,MATCH(BWC$1&amp;"|"&amp;$B29,'Data Annex'!$K$1:$K$4779,0),MATCH(BWC$2,'Data Annex'!$K$1:$BS$1,0)),"")</f>
        <v/>
      </c>
      <c r="BWD29" s="258" t="str">
        <f>IFERROR(INDEX('Data Annex'!$K$1:$BS$4779,MATCH(BWD$1&amp;"|"&amp;$B29,'Data Annex'!$K$1:$K$4779,0),MATCH(BWD$2,'Data Annex'!$K$1:$BS$1,0)),"")</f>
        <v/>
      </c>
      <c r="BWE29" s="258" t="str">
        <f>IFERROR(INDEX('Data Annex'!$K$1:$BS$4779,MATCH(BWE$1&amp;"|"&amp;$B29,'Data Annex'!$K$1:$K$4779,0),MATCH(BWE$2,'Data Annex'!$K$1:$BS$1,0)),"")</f>
        <v/>
      </c>
      <c r="BWF29" s="258" t="str">
        <f>IFERROR(INDEX('Data Annex'!$K$1:$BS$4779,MATCH(BWF$1&amp;"|"&amp;$B29,'Data Annex'!$K$1:$K$4779,0),MATCH(BWF$2,'Data Annex'!$K$1:$BS$1,0)),"")</f>
        <v/>
      </c>
      <c r="BWG29" s="258" t="str">
        <f>IFERROR(INDEX('Data Annex'!$K$1:$BS$4779,MATCH(BWG$1&amp;"|"&amp;$B29,'Data Annex'!$K$1:$K$4779,0),MATCH(BWG$2,'Data Annex'!$K$1:$BS$1,0)),"")</f>
        <v/>
      </c>
      <c r="BWH29" s="258" t="str">
        <f>IFERROR(INDEX('Data Annex'!$K$1:$BS$4779,MATCH(BWH$1&amp;"|"&amp;$B29,'Data Annex'!$K$1:$K$4779,0),MATCH(BWH$2,'Data Annex'!$K$1:$BS$1,0)),"")</f>
        <v/>
      </c>
      <c r="BWI29" s="258" t="str">
        <f>IFERROR(INDEX('Data Annex'!$K$1:$BS$4779,MATCH(BWI$1&amp;"|"&amp;$B29,'Data Annex'!$K$1:$K$4779,0),MATCH(BWI$2,'Data Annex'!$K$1:$BS$1,0)),"")</f>
        <v/>
      </c>
      <c r="BWJ29" s="258" t="str">
        <f>IFERROR(INDEX('Data Annex'!$K$1:$BS$4779,MATCH(BWJ$1&amp;"|"&amp;$B29,'Data Annex'!$K$1:$K$4779,0),MATCH(BWJ$2,'Data Annex'!$K$1:$BS$1,0)),"")</f>
        <v/>
      </c>
      <c r="BWK29" s="258" t="str">
        <f>IFERROR(INDEX('Data Annex'!$K$1:$BS$4779,MATCH(BWK$1&amp;"|"&amp;$B29,'Data Annex'!$K$1:$K$4779,0),MATCH(BWK$2,'Data Annex'!$K$1:$BS$1,0)),"")</f>
        <v/>
      </c>
      <c r="BWL29" s="258" t="str">
        <f>IFERROR(INDEX('Data Annex'!$K$1:$BS$4779,MATCH(BWL$1&amp;"|"&amp;$B29,'Data Annex'!$K$1:$K$4779,0),MATCH(BWL$2,'Data Annex'!$K$1:$BS$1,0)),"")</f>
        <v/>
      </c>
      <c r="BWM29" s="258" t="str">
        <f>IFERROR(INDEX('Data Annex'!$K$1:$BS$4779,MATCH(BWM$1&amp;"|"&amp;$B29,'Data Annex'!$K$1:$K$4779,0),MATCH(BWM$2,'Data Annex'!$K$1:$BS$1,0)),"")</f>
        <v/>
      </c>
      <c r="BWN29" s="258" t="str">
        <f>IFERROR(INDEX('Data Annex'!$K$1:$BS$4779,MATCH(BWN$1&amp;"|"&amp;$B29,'Data Annex'!$K$1:$K$4779,0),MATCH(BWN$2,'Data Annex'!$K$1:$BS$1,0)),"")</f>
        <v/>
      </c>
      <c r="BWO29" s="258" t="str">
        <f>IFERROR(INDEX('Data Annex'!$K$1:$BS$4779,MATCH(BWO$1&amp;"|"&amp;$B29,'Data Annex'!$K$1:$K$4779,0),MATCH(BWO$2,'Data Annex'!$K$1:$BS$1,0)),"")</f>
        <v/>
      </c>
      <c r="BWP29" s="258" t="str">
        <f>IFERROR(INDEX('Data Annex'!$K$1:$BS$4779,MATCH(BWP$1&amp;"|"&amp;$B29,'Data Annex'!$K$1:$K$4779,0),MATCH(BWP$2,'Data Annex'!$K$1:$BS$1,0)),"")</f>
        <v/>
      </c>
      <c r="BWQ29" s="258" t="str">
        <f>IFERROR(INDEX('Data Annex'!$K$1:$BS$4779,MATCH(BWQ$1&amp;"|"&amp;$B29,'Data Annex'!$K$1:$K$4779,0),MATCH(BWQ$2,'Data Annex'!$K$1:$BS$1,0)),"")</f>
        <v/>
      </c>
      <c r="BWR29" s="258" t="str">
        <f>IFERROR(INDEX('Data Annex'!$K$1:$BS$4779,MATCH(BWR$1&amp;"|"&amp;$B29,'Data Annex'!$K$1:$K$4779,0),MATCH(BWR$2,'Data Annex'!$K$1:$BS$1,0)),"")</f>
        <v/>
      </c>
      <c r="BWS29" s="258" t="str">
        <f>IFERROR(INDEX('Data Annex'!$K$1:$BS$4779,MATCH(BWS$1&amp;"|"&amp;$B29,'Data Annex'!$K$1:$K$4779,0),MATCH(BWS$2,'Data Annex'!$K$1:$BS$1,0)),"")</f>
        <v/>
      </c>
      <c r="BWT29" s="258" t="str">
        <f>IFERROR(INDEX('Data Annex'!$K$1:$BS$4779,MATCH(BWT$1&amp;"|"&amp;$B29,'Data Annex'!$K$1:$K$4779,0),MATCH(BWT$2,'Data Annex'!$K$1:$BS$1,0)),"")</f>
        <v/>
      </c>
      <c r="BWU29" s="258" t="str">
        <f>IFERROR(INDEX('Data Annex'!$K$1:$BS$4779,MATCH(BWU$1&amp;"|"&amp;$B29,'Data Annex'!$K$1:$K$4779,0),MATCH(BWU$2,'Data Annex'!$K$1:$BS$1,0)),"")</f>
        <v/>
      </c>
      <c r="BWV29" s="258" t="str">
        <f>IFERROR(INDEX('Data Annex'!$K$1:$BS$4779,MATCH(BWV$1&amp;"|"&amp;$B29,'Data Annex'!$K$1:$K$4779,0),MATCH(BWV$2,'Data Annex'!$K$1:$BS$1,0)),"")</f>
        <v/>
      </c>
      <c r="BWW29" s="258" t="str">
        <f>IFERROR(INDEX('Data Annex'!$K$1:$BS$4779,MATCH(BWW$1&amp;"|"&amp;$B29,'Data Annex'!$K$1:$K$4779,0),MATCH(BWW$2,'Data Annex'!$K$1:$BS$1,0)),"")</f>
        <v/>
      </c>
      <c r="BWX29" s="258" t="str">
        <f>IFERROR(INDEX('Data Annex'!$K$1:$BS$4779,MATCH(BWX$1&amp;"|"&amp;$B29,'Data Annex'!$K$1:$K$4779,0),MATCH(BWX$2,'Data Annex'!$K$1:$BS$1,0)),"")</f>
        <v/>
      </c>
      <c r="BWY29" s="258" t="str">
        <f>IFERROR(INDEX('Data Annex'!$K$1:$BS$4779,MATCH(BWY$1&amp;"|"&amp;$B29,'Data Annex'!$K$1:$K$4779,0),MATCH(BWY$2,'Data Annex'!$K$1:$BS$1,0)),"")</f>
        <v/>
      </c>
      <c r="BWZ29" s="258" t="str">
        <f>IFERROR(INDEX('Data Annex'!$K$1:$BS$4779,MATCH(BWZ$1&amp;"|"&amp;$B29,'Data Annex'!$K$1:$K$4779,0),MATCH(BWZ$2,'Data Annex'!$K$1:$BS$1,0)),"")</f>
        <v/>
      </c>
      <c r="BXA29" s="258" t="str">
        <f>IFERROR(INDEX('Data Annex'!$K$1:$BS$4779,MATCH(BXA$1&amp;"|"&amp;$B29,'Data Annex'!$K$1:$K$4779,0),MATCH(BXA$2,'Data Annex'!$K$1:$BS$1,0)),"")</f>
        <v/>
      </c>
      <c r="BXB29" s="258" t="str">
        <f>IFERROR(INDEX('Data Annex'!$K$1:$BS$4779,MATCH(BXB$1&amp;"|"&amp;$B29,'Data Annex'!$K$1:$K$4779,0),MATCH(BXB$2,'Data Annex'!$K$1:$BS$1,0)),"")</f>
        <v/>
      </c>
      <c r="BXC29" s="258" t="str">
        <f>IFERROR(INDEX('Data Annex'!$K$1:$BS$4779,MATCH(BXC$1&amp;"|"&amp;$B29,'Data Annex'!$K$1:$K$4779,0),MATCH(BXC$2,'Data Annex'!$K$1:$BS$1,0)),"")</f>
        <v/>
      </c>
      <c r="BXD29" s="258" t="str">
        <f>IFERROR(INDEX('Data Annex'!$K$1:$BS$4779,MATCH(BXD$1&amp;"|"&amp;$B29,'Data Annex'!$K$1:$K$4779,0),MATCH(BXD$2,'Data Annex'!$K$1:$BS$1,0)),"")</f>
        <v/>
      </c>
      <c r="BXE29" s="258" t="str">
        <f>IFERROR(INDEX('Data Annex'!$K$1:$BS$4779,MATCH(BXE$1&amp;"|"&amp;$B29,'Data Annex'!$K$1:$K$4779,0),MATCH(BXE$2,'Data Annex'!$K$1:$BS$1,0)),"")</f>
        <v/>
      </c>
      <c r="BXF29" s="258" t="str">
        <f>IFERROR(INDEX('Data Annex'!$K$1:$BS$4779,MATCH(BXF$1&amp;"|"&amp;$B29,'Data Annex'!$K$1:$K$4779,0),MATCH(BXF$2,'Data Annex'!$K$1:$BS$1,0)),"")</f>
        <v/>
      </c>
      <c r="BXG29" s="258" t="str">
        <f>IFERROR(INDEX('Data Annex'!$K$1:$BS$4779,MATCH(BXG$1&amp;"|"&amp;$B29,'Data Annex'!$K$1:$K$4779,0),MATCH(BXG$2,'Data Annex'!$K$1:$BS$1,0)),"")</f>
        <v/>
      </c>
      <c r="BXH29" s="258" t="str">
        <f>IFERROR(INDEX('Data Annex'!$K$1:$BS$4779,MATCH(BXH$1&amp;"|"&amp;$B29,'Data Annex'!$K$1:$K$4779,0),MATCH(BXH$2,'Data Annex'!$K$1:$BS$1,0)),"")</f>
        <v/>
      </c>
      <c r="BXI29" s="258" t="str">
        <f>IFERROR(INDEX('Data Annex'!$K$1:$BS$4779,MATCH(BXI$1&amp;"|"&amp;$B29,'Data Annex'!$K$1:$K$4779,0),MATCH(BXI$2,'Data Annex'!$K$1:$BS$1,0)),"")</f>
        <v/>
      </c>
      <c r="BXJ29" s="258" t="str">
        <f>IFERROR(INDEX('Data Annex'!$K$1:$BS$4779,MATCH(BXJ$1&amp;"|"&amp;$B29,'Data Annex'!$K$1:$K$4779,0),MATCH(BXJ$2,'Data Annex'!$K$1:$BS$1,0)),"")</f>
        <v/>
      </c>
      <c r="BXK29" s="258" t="str">
        <f>IFERROR(INDEX('Data Annex'!$K$1:$BS$4779,MATCH(BXK$1&amp;"|"&amp;$B29,'Data Annex'!$K$1:$K$4779,0),MATCH(BXK$2,'Data Annex'!$K$1:$BS$1,0)),"")</f>
        <v/>
      </c>
      <c r="BXL29" s="258" t="str">
        <f>IFERROR(INDEX('Data Annex'!$K$1:$BS$4779,MATCH(BXL$1&amp;"|"&amp;$B29,'Data Annex'!$K$1:$K$4779,0),MATCH(BXL$2,'Data Annex'!$K$1:$BS$1,0)),"")</f>
        <v/>
      </c>
      <c r="BXM29" s="258" t="str">
        <f>IFERROR(INDEX('Data Annex'!$K$1:$BS$4779,MATCH(BXM$1&amp;"|"&amp;$B29,'Data Annex'!$K$1:$K$4779,0),MATCH(BXM$2,'Data Annex'!$K$1:$BS$1,0)),"")</f>
        <v/>
      </c>
      <c r="BXN29" s="258" t="str">
        <f>IFERROR(INDEX('Data Annex'!$K$1:$BS$4779,MATCH(BXN$1&amp;"|"&amp;$B29,'Data Annex'!$K$1:$K$4779,0),MATCH(BXN$2,'Data Annex'!$K$1:$BS$1,0)),"")</f>
        <v/>
      </c>
      <c r="BXO29" s="258" t="str">
        <f>IFERROR(INDEX('Data Annex'!$K$1:$BS$4779,MATCH(BXO$1&amp;"|"&amp;$B29,'Data Annex'!$K$1:$K$4779,0),MATCH(BXO$2,'Data Annex'!$K$1:$BS$1,0)),"")</f>
        <v/>
      </c>
      <c r="BXP29" s="258" t="str">
        <f>IFERROR(INDEX('Data Annex'!$K$1:$BS$4779,MATCH(BXP$1&amp;"|"&amp;$B29,'Data Annex'!$K$1:$K$4779,0),MATCH(BXP$2,'Data Annex'!$K$1:$BS$1,0)),"")</f>
        <v/>
      </c>
      <c r="BXQ29" s="258" t="str">
        <f>IFERROR(INDEX('Data Annex'!$K$1:$BS$4779,MATCH(BXQ$1&amp;"|"&amp;$B29,'Data Annex'!$K$1:$K$4779,0),MATCH(BXQ$2,'Data Annex'!$K$1:$BS$1,0)),"")</f>
        <v/>
      </c>
      <c r="BXR29" s="258" t="str">
        <f>IFERROR(INDEX('Data Annex'!$K$1:$BS$4779,MATCH(BXR$1&amp;"|"&amp;$B29,'Data Annex'!$K$1:$K$4779,0),MATCH(BXR$2,'Data Annex'!$K$1:$BS$1,0)),"")</f>
        <v/>
      </c>
      <c r="BXS29" s="258" t="str">
        <f>IFERROR(INDEX('Data Annex'!$K$1:$BS$4779,MATCH(BXS$1&amp;"|"&amp;$B29,'Data Annex'!$K$1:$K$4779,0),MATCH(BXS$2,'Data Annex'!$K$1:$BS$1,0)),"")</f>
        <v/>
      </c>
      <c r="BXT29" s="258" t="str">
        <f>IFERROR(INDEX('Data Annex'!$K$1:$BS$4779,MATCH(BXT$1&amp;"|"&amp;$B29,'Data Annex'!$K$1:$K$4779,0),MATCH(BXT$2,'Data Annex'!$K$1:$BS$1,0)),"")</f>
        <v/>
      </c>
      <c r="BXU29" s="258" t="str">
        <f>IFERROR(INDEX('Data Annex'!$K$1:$BS$4779,MATCH(BXU$1&amp;"|"&amp;$B29,'Data Annex'!$K$1:$K$4779,0),MATCH(BXU$2,'Data Annex'!$K$1:$BS$1,0)),"")</f>
        <v/>
      </c>
      <c r="BXV29" s="258" t="str">
        <f>IFERROR(INDEX('Data Annex'!$K$1:$BS$4779,MATCH(BXV$1&amp;"|"&amp;$B29,'Data Annex'!$K$1:$K$4779,0),MATCH(BXV$2,'Data Annex'!$K$1:$BS$1,0)),"")</f>
        <v/>
      </c>
      <c r="BXW29" s="258" t="str">
        <f>IFERROR(INDEX('Data Annex'!$K$1:$BS$4779,MATCH(BXW$1&amp;"|"&amp;$B29,'Data Annex'!$K$1:$K$4779,0),MATCH(BXW$2,'Data Annex'!$K$1:$BS$1,0)),"")</f>
        <v/>
      </c>
      <c r="BXX29" s="258" t="str">
        <f>IFERROR(INDEX('Data Annex'!$K$1:$BS$4779,MATCH(BXX$1&amp;"|"&amp;$B29,'Data Annex'!$K$1:$K$4779,0),MATCH(BXX$2,'Data Annex'!$K$1:$BS$1,0)),"")</f>
        <v/>
      </c>
      <c r="BXY29" s="258" t="str">
        <f>IFERROR(INDEX('Data Annex'!$K$1:$BS$4779,MATCH(BXY$1&amp;"|"&amp;$B29,'Data Annex'!$K$1:$K$4779,0),MATCH(BXY$2,'Data Annex'!$K$1:$BS$1,0)),"")</f>
        <v/>
      </c>
      <c r="BXZ29" s="258" t="str">
        <f>IFERROR(INDEX('Data Annex'!$K$1:$BS$4779,MATCH(BXZ$1&amp;"|"&amp;$B29,'Data Annex'!$K$1:$K$4779,0),MATCH(BXZ$2,'Data Annex'!$K$1:$BS$1,0)),"")</f>
        <v/>
      </c>
      <c r="BYA29" s="258" t="str">
        <f>IFERROR(INDEX('Data Annex'!$K$1:$BS$4779,MATCH(BYA$1&amp;"|"&amp;$B29,'Data Annex'!$K$1:$K$4779,0),MATCH(BYA$2,'Data Annex'!$K$1:$BS$1,0)),"")</f>
        <v/>
      </c>
      <c r="BYB29" s="258" t="str">
        <f>IFERROR(INDEX('Data Annex'!$K$1:$BS$4779,MATCH(BYB$1&amp;"|"&amp;$B29,'Data Annex'!$K$1:$K$4779,0),MATCH(BYB$2,'Data Annex'!$K$1:$BS$1,0)),"")</f>
        <v/>
      </c>
      <c r="BYC29" s="258" t="str">
        <f>IFERROR(INDEX('Data Annex'!$K$1:$BS$4779,MATCH(BYC$1&amp;"|"&amp;$B29,'Data Annex'!$K$1:$K$4779,0),MATCH(BYC$2,'Data Annex'!$K$1:$BS$1,0)),"")</f>
        <v/>
      </c>
      <c r="BYD29" s="258" t="str">
        <f>IFERROR(INDEX('Data Annex'!$K$1:$BS$4779,MATCH(BYD$1&amp;"|"&amp;$B29,'Data Annex'!$K$1:$K$4779,0),MATCH(BYD$2,'Data Annex'!$K$1:$BS$1,0)),"")</f>
        <v/>
      </c>
      <c r="BYE29" s="258" t="str">
        <f>IFERROR(INDEX('Data Annex'!$K$1:$BS$4779,MATCH(BYE$1&amp;"|"&amp;$B29,'Data Annex'!$K$1:$K$4779,0),MATCH(BYE$2,'Data Annex'!$K$1:$BS$1,0)),"")</f>
        <v/>
      </c>
      <c r="BYF29" s="258" t="str">
        <f>IFERROR(INDEX('Data Annex'!$K$1:$BS$4779,MATCH(BYF$1&amp;"|"&amp;$B29,'Data Annex'!$K$1:$K$4779,0),MATCH(BYF$2,'Data Annex'!$K$1:$BS$1,0)),"")</f>
        <v/>
      </c>
      <c r="BYG29" s="258" t="str">
        <f>IFERROR(INDEX('Data Annex'!$K$1:$BS$4779,MATCH(BYG$1&amp;"|"&amp;$B29,'Data Annex'!$K$1:$K$4779,0),MATCH(BYG$2,'Data Annex'!$K$1:$BS$1,0)),"")</f>
        <v/>
      </c>
      <c r="BYH29" s="258" t="str">
        <f>IFERROR(INDEX('Data Annex'!$K$1:$BS$4779,MATCH(BYH$1&amp;"|"&amp;$B29,'Data Annex'!$K$1:$K$4779,0),MATCH(BYH$2,'Data Annex'!$K$1:$BS$1,0)),"")</f>
        <v/>
      </c>
      <c r="BYI29" s="258" t="str">
        <f>IFERROR(INDEX('Data Annex'!$K$1:$BS$4779,MATCH(BYI$1&amp;"|"&amp;$B29,'Data Annex'!$K$1:$K$4779,0),MATCH(BYI$2,'Data Annex'!$K$1:$BS$1,0)),"")</f>
        <v/>
      </c>
      <c r="BYJ29" s="258" t="str">
        <f>IFERROR(INDEX('Data Annex'!$K$1:$BS$4779,MATCH(BYJ$1&amp;"|"&amp;$B29,'Data Annex'!$K$1:$K$4779,0),MATCH(BYJ$2,'Data Annex'!$K$1:$BS$1,0)),"")</f>
        <v/>
      </c>
      <c r="BYK29" s="258" t="str">
        <f>IFERROR(INDEX('Data Annex'!$K$1:$BS$4779,MATCH(BYK$1&amp;"|"&amp;$B29,'Data Annex'!$K$1:$K$4779,0),MATCH(BYK$2,'Data Annex'!$K$1:$BS$1,0)),"")</f>
        <v/>
      </c>
      <c r="BYL29" s="258" t="str">
        <f>IFERROR(INDEX('Data Annex'!$K$1:$BS$4779,MATCH(BYL$1&amp;"|"&amp;$B29,'Data Annex'!$K$1:$K$4779,0),MATCH(BYL$2,'Data Annex'!$K$1:$BS$1,0)),"")</f>
        <v/>
      </c>
      <c r="BYM29" s="258" t="str">
        <f>IFERROR(INDEX('Data Annex'!$K$1:$BS$4779,MATCH(BYM$1&amp;"|"&amp;$B29,'Data Annex'!$K$1:$K$4779,0),MATCH(BYM$2,'Data Annex'!$K$1:$BS$1,0)),"")</f>
        <v/>
      </c>
      <c r="BYN29" s="258" t="str">
        <f>IFERROR(INDEX('Data Annex'!$K$1:$BS$4779,MATCH(BYN$1&amp;"|"&amp;$B29,'Data Annex'!$K$1:$K$4779,0),MATCH(BYN$2,'Data Annex'!$K$1:$BS$1,0)),"")</f>
        <v/>
      </c>
      <c r="BYO29" s="258" t="str">
        <f>IFERROR(INDEX('Data Annex'!$K$1:$BS$4779,MATCH(BYO$1&amp;"|"&amp;$B29,'Data Annex'!$K$1:$K$4779,0),MATCH(BYO$2,'Data Annex'!$K$1:$BS$1,0)),"")</f>
        <v/>
      </c>
      <c r="BYP29" s="258" t="str">
        <f>IFERROR(INDEX('Data Annex'!$K$1:$BS$4779,MATCH(BYP$1&amp;"|"&amp;$B29,'Data Annex'!$K$1:$K$4779,0),MATCH(BYP$2,'Data Annex'!$K$1:$BS$1,0)),"")</f>
        <v/>
      </c>
      <c r="BYQ29" s="258" t="str">
        <f>IFERROR(INDEX('Data Annex'!$K$1:$BS$4779,MATCH(BYQ$1&amp;"|"&amp;$B29,'Data Annex'!$K$1:$K$4779,0),MATCH(BYQ$2,'Data Annex'!$K$1:$BS$1,0)),"")</f>
        <v/>
      </c>
      <c r="BYR29" s="258" t="str">
        <f>IFERROR(INDEX('Data Annex'!$K$1:$BS$4779,MATCH(BYR$1&amp;"|"&amp;$B29,'Data Annex'!$K$1:$K$4779,0),MATCH(BYR$2,'Data Annex'!$K$1:$BS$1,0)),"")</f>
        <v/>
      </c>
      <c r="BYS29" s="258" t="str">
        <f>IFERROR(INDEX('Data Annex'!$K$1:$BS$4779,MATCH(BYS$1&amp;"|"&amp;$B29,'Data Annex'!$K$1:$K$4779,0),MATCH(BYS$2,'Data Annex'!$K$1:$BS$1,0)),"")</f>
        <v/>
      </c>
      <c r="BYT29" s="258" t="str">
        <f>IFERROR(INDEX('Data Annex'!$K$1:$BS$4779,MATCH(BYT$1&amp;"|"&amp;$B29,'Data Annex'!$K$1:$K$4779,0),MATCH(BYT$2,'Data Annex'!$K$1:$BS$1,0)),"")</f>
        <v/>
      </c>
      <c r="BYU29" s="258" t="str">
        <f>IFERROR(INDEX('Data Annex'!$K$1:$BS$4779,MATCH(BYU$1&amp;"|"&amp;$B29,'Data Annex'!$K$1:$K$4779,0),MATCH(BYU$2,'Data Annex'!$K$1:$BS$1,0)),"")</f>
        <v/>
      </c>
      <c r="BYV29" s="258" t="str">
        <f>IFERROR(INDEX('Data Annex'!$K$1:$BS$4779,MATCH(BYV$1&amp;"|"&amp;$B29,'Data Annex'!$K$1:$K$4779,0),MATCH(BYV$2,'Data Annex'!$K$1:$BS$1,0)),"")</f>
        <v/>
      </c>
      <c r="BYW29" s="258" t="str">
        <f>IFERROR(INDEX('Data Annex'!$K$1:$BS$4779,MATCH(BYW$1&amp;"|"&amp;$B29,'Data Annex'!$K$1:$K$4779,0),MATCH(BYW$2,'Data Annex'!$K$1:$BS$1,0)),"")</f>
        <v/>
      </c>
      <c r="BYX29" s="258" t="str">
        <f>IFERROR(INDEX('Data Annex'!$K$1:$BS$4779,MATCH(BYX$1&amp;"|"&amp;$B29,'Data Annex'!$K$1:$K$4779,0),MATCH(BYX$2,'Data Annex'!$K$1:$BS$1,0)),"")</f>
        <v/>
      </c>
      <c r="BYY29" s="258" t="str">
        <f>IFERROR(INDEX('Data Annex'!$K$1:$BS$4779,MATCH(BYY$1&amp;"|"&amp;$B29,'Data Annex'!$K$1:$K$4779,0),MATCH(BYY$2,'Data Annex'!$K$1:$BS$1,0)),"")</f>
        <v/>
      </c>
      <c r="BYZ29" s="258" t="str">
        <f>IFERROR(INDEX('Data Annex'!$K$1:$BS$4779,MATCH(BYZ$1&amp;"|"&amp;$B29,'Data Annex'!$K$1:$K$4779,0),MATCH(BYZ$2,'Data Annex'!$K$1:$BS$1,0)),"")</f>
        <v/>
      </c>
      <c r="BZA29" s="258" t="str">
        <f>IFERROR(INDEX('Data Annex'!$K$1:$BS$4779,MATCH(BZA$1&amp;"|"&amp;$B29,'Data Annex'!$K$1:$K$4779,0),MATCH(BZA$2,'Data Annex'!$K$1:$BS$1,0)),"")</f>
        <v/>
      </c>
      <c r="BZB29" s="258" t="str">
        <f>IFERROR(INDEX('Data Annex'!$K$1:$BS$4779,MATCH(BZB$1&amp;"|"&amp;$B29,'Data Annex'!$K$1:$K$4779,0),MATCH(BZB$2,'Data Annex'!$K$1:$BS$1,0)),"")</f>
        <v/>
      </c>
      <c r="BZC29" s="258" t="str">
        <f>IFERROR(INDEX('Data Annex'!$K$1:$BS$4779,MATCH(BZC$1&amp;"|"&amp;$B29,'Data Annex'!$K$1:$K$4779,0),MATCH(BZC$2,'Data Annex'!$K$1:$BS$1,0)),"")</f>
        <v/>
      </c>
      <c r="BZD29" s="258" t="str">
        <f>IFERROR(INDEX('Data Annex'!$K$1:$BS$4779,MATCH(BZD$1&amp;"|"&amp;$B29,'Data Annex'!$K$1:$K$4779,0),MATCH(BZD$2,'Data Annex'!$K$1:$BS$1,0)),"")</f>
        <v/>
      </c>
      <c r="BZE29" s="258" t="str">
        <f>IFERROR(INDEX('Data Annex'!$K$1:$BS$4779,MATCH(BZE$1&amp;"|"&amp;$B29,'Data Annex'!$K$1:$K$4779,0),MATCH(BZE$2,'Data Annex'!$K$1:$BS$1,0)),"")</f>
        <v/>
      </c>
      <c r="BZF29" s="258" t="str">
        <f>IFERROR(INDEX('Data Annex'!$K$1:$BS$4779,MATCH(BZF$1&amp;"|"&amp;$B29,'Data Annex'!$K$1:$K$4779,0),MATCH(BZF$2,'Data Annex'!$K$1:$BS$1,0)),"")</f>
        <v/>
      </c>
      <c r="BZG29" s="258" t="str">
        <f>IFERROR(INDEX('Data Annex'!$K$1:$BS$4779,MATCH(BZG$1&amp;"|"&amp;$B29,'Data Annex'!$K$1:$K$4779,0),MATCH(BZG$2,'Data Annex'!$K$1:$BS$1,0)),"")</f>
        <v/>
      </c>
      <c r="BZH29" s="258" t="str">
        <f>IFERROR(INDEX('Data Annex'!$K$1:$BS$4779,MATCH(BZH$1&amp;"|"&amp;$B29,'Data Annex'!$K$1:$K$4779,0),MATCH(BZH$2,'Data Annex'!$K$1:$BS$1,0)),"")</f>
        <v/>
      </c>
      <c r="BZI29" s="258" t="str">
        <f>IFERROR(INDEX('Data Annex'!$K$1:$BS$4779,MATCH(BZI$1&amp;"|"&amp;$B29,'Data Annex'!$K$1:$K$4779,0),MATCH(BZI$2,'Data Annex'!$K$1:$BS$1,0)),"")</f>
        <v/>
      </c>
      <c r="BZJ29" s="258" t="str">
        <f>IFERROR(INDEX('Data Annex'!$K$1:$BS$4779,MATCH(BZJ$1&amp;"|"&amp;$B29,'Data Annex'!$K$1:$K$4779,0),MATCH(BZJ$2,'Data Annex'!$K$1:$BS$1,0)),"")</f>
        <v/>
      </c>
      <c r="BZK29" s="258" t="str">
        <f>IFERROR(INDEX('Data Annex'!$K$1:$BS$4779,MATCH(BZK$1&amp;"|"&amp;$B29,'Data Annex'!$K$1:$K$4779,0),MATCH(BZK$2,'Data Annex'!$K$1:$BS$1,0)),"")</f>
        <v/>
      </c>
      <c r="BZL29" s="258" t="str">
        <f>IFERROR(INDEX('Data Annex'!$K$1:$BS$4779,MATCH(BZL$1&amp;"|"&amp;$B29,'Data Annex'!$K$1:$K$4779,0),MATCH(BZL$2,'Data Annex'!$K$1:$BS$1,0)),"")</f>
        <v/>
      </c>
      <c r="BZM29" s="258" t="str">
        <f>IFERROR(INDEX('Data Annex'!$K$1:$BS$4779,MATCH(BZM$1&amp;"|"&amp;$B29,'Data Annex'!$K$1:$K$4779,0),MATCH(BZM$2,'Data Annex'!$K$1:$BS$1,0)),"")</f>
        <v/>
      </c>
      <c r="BZN29" s="258" t="str">
        <f>IFERROR(INDEX('Data Annex'!$K$1:$BS$4779,MATCH(BZN$1&amp;"|"&amp;$B29,'Data Annex'!$K$1:$K$4779,0),MATCH(BZN$2,'Data Annex'!$K$1:$BS$1,0)),"")</f>
        <v/>
      </c>
      <c r="BZO29" s="258" t="str">
        <f>IFERROR(INDEX('Data Annex'!$K$1:$BS$4779,MATCH(BZO$1&amp;"|"&amp;$B29,'Data Annex'!$K$1:$K$4779,0),MATCH(BZO$2,'Data Annex'!$K$1:$BS$1,0)),"")</f>
        <v/>
      </c>
      <c r="BZP29" s="258" t="str">
        <f>IFERROR(INDEX('Data Annex'!$K$1:$BS$4779,MATCH(BZP$1&amp;"|"&amp;$B29,'Data Annex'!$K$1:$K$4779,0),MATCH(BZP$2,'Data Annex'!$K$1:$BS$1,0)),"")</f>
        <v/>
      </c>
      <c r="BZQ29" s="258" t="str">
        <f>IFERROR(INDEX('Data Annex'!$K$1:$BS$4779,MATCH(BZQ$1&amp;"|"&amp;$B29,'Data Annex'!$K$1:$K$4779,0),MATCH(BZQ$2,'Data Annex'!$K$1:$BS$1,0)),"")</f>
        <v/>
      </c>
      <c r="BZR29" s="258" t="str">
        <f>IFERROR(INDEX('Data Annex'!$K$1:$BS$4779,MATCH(BZR$1&amp;"|"&amp;$B29,'Data Annex'!$K$1:$K$4779,0),MATCH(BZR$2,'Data Annex'!$K$1:$BS$1,0)),"")</f>
        <v/>
      </c>
      <c r="BZS29" s="258" t="str">
        <f>IFERROR(INDEX('Data Annex'!$K$1:$BS$4779,MATCH(BZS$1&amp;"|"&amp;$B29,'Data Annex'!$K$1:$K$4779,0),MATCH(BZS$2,'Data Annex'!$K$1:$BS$1,0)),"")</f>
        <v/>
      </c>
      <c r="BZT29" s="258" t="str">
        <f>IFERROR(INDEX('Data Annex'!$K$1:$BS$4779,MATCH(BZT$1&amp;"|"&amp;$B29,'Data Annex'!$K$1:$K$4779,0),MATCH(BZT$2,'Data Annex'!$K$1:$BS$1,0)),"")</f>
        <v/>
      </c>
      <c r="BZU29" s="258" t="str">
        <f>IFERROR(INDEX('Data Annex'!$K$1:$BS$4779,MATCH(BZU$1&amp;"|"&amp;$B29,'Data Annex'!$K$1:$K$4779,0),MATCH(BZU$2,'Data Annex'!$K$1:$BS$1,0)),"")</f>
        <v/>
      </c>
      <c r="BZV29" s="258" t="str">
        <f>IFERROR(INDEX('Data Annex'!$K$1:$BS$4779,MATCH(BZV$1&amp;"|"&amp;$B29,'Data Annex'!$K$1:$K$4779,0),MATCH(BZV$2,'Data Annex'!$K$1:$BS$1,0)),"")</f>
        <v/>
      </c>
      <c r="BZW29" s="258" t="str">
        <f>IFERROR(INDEX('Data Annex'!$K$1:$BS$4779,MATCH(BZW$1&amp;"|"&amp;$B29,'Data Annex'!$K$1:$K$4779,0),MATCH(BZW$2,'Data Annex'!$K$1:$BS$1,0)),"")</f>
        <v/>
      </c>
      <c r="BZX29" s="258" t="str">
        <f>IFERROR(INDEX('Data Annex'!$K$1:$BS$4779,MATCH(BZX$1&amp;"|"&amp;$B29,'Data Annex'!$K$1:$K$4779,0),MATCH(BZX$2,'Data Annex'!$K$1:$BS$1,0)),"")</f>
        <v/>
      </c>
      <c r="BZY29" s="258" t="str">
        <f>IFERROR(INDEX('Data Annex'!$K$1:$BS$4779,MATCH(BZY$1&amp;"|"&amp;$B29,'Data Annex'!$K$1:$K$4779,0),MATCH(BZY$2,'Data Annex'!$K$1:$BS$1,0)),"")</f>
        <v/>
      </c>
      <c r="BZZ29" s="258" t="str">
        <f>IFERROR(INDEX('Data Annex'!$K$1:$BS$4779,MATCH(BZZ$1&amp;"|"&amp;$B29,'Data Annex'!$K$1:$K$4779,0),MATCH(BZZ$2,'Data Annex'!$K$1:$BS$1,0)),"")</f>
        <v/>
      </c>
      <c r="CAA29" s="258" t="str">
        <f>IFERROR(INDEX('Data Annex'!$K$1:$BS$4779,MATCH(CAA$1&amp;"|"&amp;$B29,'Data Annex'!$K$1:$K$4779,0),MATCH(CAA$2,'Data Annex'!$K$1:$BS$1,0)),"")</f>
        <v/>
      </c>
      <c r="CAB29" s="258" t="str">
        <f>IFERROR(INDEX('Data Annex'!$K$1:$BS$4779,MATCH(CAB$1&amp;"|"&amp;$B29,'Data Annex'!$K$1:$K$4779,0),MATCH(CAB$2,'Data Annex'!$K$1:$BS$1,0)),"")</f>
        <v/>
      </c>
      <c r="CAC29" s="258" t="str">
        <f>IFERROR(INDEX('Data Annex'!$K$1:$BS$4779,MATCH(CAC$1&amp;"|"&amp;$B29,'Data Annex'!$K$1:$K$4779,0),MATCH(CAC$2,'Data Annex'!$K$1:$BS$1,0)),"")</f>
        <v/>
      </c>
      <c r="CAD29" s="258" t="str">
        <f>IFERROR(INDEX('Data Annex'!$K$1:$BS$4779,MATCH(CAD$1&amp;"|"&amp;$B29,'Data Annex'!$K$1:$K$4779,0),MATCH(CAD$2,'Data Annex'!$K$1:$BS$1,0)),"")</f>
        <v/>
      </c>
      <c r="CAE29" s="258" t="str">
        <f>IFERROR(INDEX('Data Annex'!$K$1:$BS$4779,MATCH(CAE$1&amp;"|"&amp;$B29,'Data Annex'!$K$1:$K$4779,0),MATCH(CAE$2,'Data Annex'!$K$1:$BS$1,0)),"")</f>
        <v/>
      </c>
      <c r="CAF29" s="258" t="str">
        <f>IFERROR(INDEX('Data Annex'!$K$1:$BS$4779,MATCH(CAF$1&amp;"|"&amp;$B29,'Data Annex'!$K$1:$K$4779,0),MATCH(CAF$2,'Data Annex'!$K$1:$BS$1,0)),"")</f>
        <v/>
      </c>
      <c r="CAG29" s="258" t="str">
        <f>IFERROR(INDEX('Data Annex'!$K$1:$BS$4779,MATCH(CAG$1&amp;"|"&amp;$B29,'Data Annex'!$K$1:$K$4779,0),MATCH(CAG$2,'Data Annex'!$K$1:$BS$1,0)),"")</f>
        <v/>
      </c>
      <c r="CAH29" s="258" t="str">
        <f>IFERROR(INDEX('Data Annex'!$K$1:$BS$4779,MATCH(CAH$1&amp;"|"&amp;$B29,'Data Annex'!$K$1:$K$4779,0),MATCH(CAH$2,'Data Annex'!$K$1:$BS$1,0)),"")</f>
        <v/>
      </c>
      <c r="CAI29" s="258" t="str">
        <f>IFERROR(INDEX('Data Annex'!$K$1:$BS$4779,MATCH(CAI$1&amp;"|"&amp;$B29,'Data Annex'!$K$1:$K$4779,0),MATCH(CAI$2,'Data Annex'!$K$1:$BS$1,0)),"")</f>
        <v/>
      </c>
      <c r="CAJ29" s="258" t="str">
        <f>IFERROR(INDEX('Data Annex'!$K$1:$BS$4779,MATCH(CAJ$1&amp;"|"&amp;$B29,'Data Annex'!$K$1:$K$4779,0),MATCH(CAJ$2,'Data Annex'!$K$1:$BS$1,0)),"")</f>
        <v/>
      </c>
      <c r="CAK29" s="258" t="str">
        <f>IFERROR(INDEX('Data Annex'!$K$1:$BS$4779,MATCH(CAK$1&amp;"|"&amp;$B29,'Data Annex'!$K$1:$K$4779,0),MATCH(CAK$2,'Data Annex'!$K$1:$BS$1,0)),"")</f>
        <v/>
      </c>
      <c r="CAL29" s="258" t="str">
        <f>IFERROR(INDEX('Data Annex'!$K$1:$BS$4779,MATCH(CAL$1&amp;"|"&amp;$B29,'Data Annex'!$K$1:$K$4779,0),MATCH(CAL$2,'Data Annex'!$K$1:$BS$1,0)),"")</f>
        <v/>
      </c>
      <c r="CAM29" s="258" t="str">
        <f>IFERROR(INDEX('Data Annex'!$K$1:$BS$4779,MATCH(CAM$1&amp;"|"&amp;$B29,'Data Annex'!$K$1:$K$4779,0),MATCH(CAM$2,'Data Annex'!$K$1:$BS$1,0)),"")</f>
        <v/>
      </c>
      <c r="CAN29" s="258" t="str">
        <f>IFERROR(INDEX('Data Annex'!$K$1:$BS$4779,MATCH(CAN$1&amp;"|"&amp;$B29,'Data Annex'!$K$1:$K$4779,0),MATCH(CAN$2,'Data Annex'!$K$1:$BS$1,0)),"")</f>
        <v/>
      </c>
      <c r="CAO29" s="258" t="str">
        <f>IFERROR(INDEX('Data Annex'!$K$1:$BS$4779,MATCH(CAO$1&amp;"|"&amp;$B29,'Data Annex'!$K$1:$K$4779,0),MATCH(CAO$2,'Data Annex'!$K$1:$BS$1,0)),"")</f>
        <v/>
      </c>
      <c r="CAP29" s="258" t="str">
        <f>IFERROR(INDEX('Data Annex'!$K$1:$BS$4779,MATCH(CAP$1&amp;"|"&amp;$B29,'Data Annex'!$K$1:$K$4779,0),MATCH(CAP$2,'Data Annex'!$K$1:$BS$1,0)),"")</f>
        <v/>
      </c>
      <c r="CAQ29" s="258" t="str">
        <f>IFERROR(INDEX('Data Annex'!$K$1:$BS$4779,MATCH(CAQ$1&amp;"|"&amp;$B29,'Data Annex'!$K$1:$K$4779,0),MATCH(CAQ$2,'Data Annex'!$K$1:$BS$1,0)),"")</f>
        <v/>
      </c>
      <c r="CAR29" s="258" t="str">
        <f>IFERROR(INDEX('Data Annex'!$K$1:$BS$4779,MATCH(CAR$1&amp;"|"&amp;$B29,'Data Annex'!$K$1:$K$4779,0),MATCH(CAR$2,'Data Annex'!$K$1:$BS$1,0)),"")</f>
        <v/>
      </c>
      <c r="CAS29" s="258" t="str">
        <f>IFERROR(INDEX('Data Annex'!$K$1:$BS$4779,MATCH(CAS$1&amp;"|"&amp;$B29,'Data Annex'!$K$1:$K$4779,0),MATCH(CAS$2,'Data Annex'!$K$1:$BS$1,0)),"")</f>
        <v/>
      </c>
      <c r="CAT29" s="258" t="str">
        <f>IFERROR(INDEX('Data Annex'!$K$1:$BS$4779,MATCH(CAT$1&amp;"|"&amp;$B29,'Data Annex'!$K$1:$K$4779,0),MATCH(CAT$2,'Data Annex'!$K$1:$BS$1,0)),"")</f>
        <v/>
      </c>
      <c r="CAU29" s="258" t="str">
        <f>IFERROR(INDEX('Data Annex'!$K$1:$BS$4779,MATCH(CAU$1&amp;"|"&amp;$B29,'Data Annex'!$K$1:$K$4779,0),MATCH(CAU$2,'Data Annex'!$K$1:$BS$1,0)),"")</f>
        <v/>
      </c>
      <c r="CAV29" s="258" t="str">
        <f>IFERROR(INDEX('Data Annex'!$K$1:$BS$4779,MATCH(CAV$1&amp;"|"&amp;$B29,'Data Annex'!$K$1:$K$4779,0),MATCH(CAV$2,'Data Annex'!$K$1:$BS$1,0)),"")</f>
        <v/>
      </c>
      <c r="CAW29" s="258" t="str">
        <f>IFERROR(INDEX('Data Annex'!$K$1:$BS$4779,MATCH(CAW$1&amp;"|"&amp;$B29,'Data Annex'!$K$1:$K$4779,0),MATCH(CAW$2,'Data Annex'!$K$1:$BS$1,0)),"")</f>
        <v/>
      </c>
      <c r="CAX29" s="258" t="str">
        <f>IFERROR(INDEX('Data Annex'!$K$1:$BS$4779,MATCH(CAX$1&amp;"|"&amp;$B29,'Data Annex'!$K$1:$K$4779,0),MATCH(CAX$2,'Data Annex'!$K$1:$BS$1,0)),"")</f>
        <v/>
      </c>
      <c r="CAY29" s="258" t="str">
        <f>IFERROR(INDEX('Data Annex'!$K$1:$BS$4779,MATCH(CAY$1&amp;"|"&amp;$B29,'Data Annex'!$K$1:$K$4779,0),MATCH(CAY$2,'Data Annex'!$K$1:$BS$1,0)),"")</f>
        <v/>
      </c>
      <c r="CAZ29" s="258" t="str">
        <f>IFERROR(INDEX('Data Annex'!$K$1:$BS$4779,MATCH(CAZ$1&amp;"|"&amp;$B29,'Data Annex'!$K$1:$K$4779,0),MATCH(CAZ$2,'Data Annex'!$K$1:$BS$1,0)),"")</f>
        <v/>
      </c>
      <c r="CBA29" s="258" t="str">
        <f>IFERROR(INDEX('Data Annex'!$K$1:$BS$4779,MATCH(CBA$1&amp;"|"&amp;$B29,'Data Annex'!$K$1:$K$4779,0),MATCH(CBA$2,'Data Annex'!$K$1:$BS$1,0)),"")</f>
        <v/>
      </c>
      <c r="CBB29" s="258" t="str">
        <f>IFERROR(INDEX('Data Annex'!$K$1:$BS$4779,MATCH(CBB$1&amp;"|"&amp;$B29,'Data Annex'!$K$1:$K$4779,0),MATCH(CBB$2,'Data Annex'!$K$1:$BS$1,0)),"")</f>
        <v/>
      </c>
      <c r="CBC29" s="258" t="str">
        <f>IFERROR(INDEX('Data Annex'!$K$1:$BS$4779,MATCH(CBC$1&amp;"|"&amp;$B29,'Data Annex'!$K$1:$K$4779,0),MATCH(CBC$2,'Data Annex'!$K$1:$BS$1,0)),"")</f>
        <v/>
      </c>
      <c r="CBD29" s="258" t="str">
        <f>IFERROR(INDEX('Data Annex'!$K$1:$BS$4779,MATCH(CBD$1&amp;"|"&amp;$B29,'Data Annex'!$K$1:$K$4779,0),MATCH(CBD$2,'Data Annex'!$K$1:$BS$1,0)),"")</f>
        <v/>
      </c>
      <c r="CBE29" s="258" t="str">
        <f>IFERROR(INDEX('Data Annex'!$K$1:$BS$4779,MATCH(CBE$1&amp;"|"&amp;$B29,'Data Annex'!$K$1:$K$4779,0),MATCH(CBE$2,'Data Annex'!$K$1:$BS$1,0)),"")</f>
        <v/>
      </c>
      <c r="CBF29" s="258" t="str">
        <f>IFERROR(INDEX('Data Annex'!$K$1:$BS$4779,MATCH(CBF$1&amp;"|"&amp;$B29,'Data Annex'!$K$1:$K$4779,0),MATCH(CBF$2,'Data Annex'!$K$1:$BS$1,0)),"")</f>
        <v/>
      </c>
      <c r="CBG29" s="258" t="str">
        <f>IFERROR(INDEX('Data Annex'!$K$1:$BS$4779,MATCH(CBG$1&amp;"|"&amp;$B29,'Data Annex'!$K$1:$K$4779,0),MATCH(CBG$2,'Data Annex'!$K$1:$BS$1,0)),"")</f>
        <v/>
      </c>
      <c r="CBH29" s="258" t="str">
        <f>IFERROR(INDEX('Data Annex'!$K$1:$BS$4779,MATCH(CBH$1&amp;"|"&amp;$B29,'Data Annex'!$K$1:$K$4779,0),MATCH(CBH$2,'Data Annex'!$K$1:$BS$1,0)),"")</f>
        <v/>
      </c>
      <c r="CBI29" s="258" t="str">
        <f>IFERROR(INDEX('Data Annex'!$K$1:$BS$4779,MATCH(CBI$1&amp;"|"&amp;$B29,'Data Annex'!$K$1:$K$4779,0),MATCH(CBI$2,'Data Annex'!$K$1:$BS$1,0)),"")</f>
        <v/>
      </c>
      <c r="CBJ29" s="258" t="str">
        <f>IFERROR(INDEX('Data Annex'!$K$1:$BS$4779,MATCH(CBJ$1&amp;"|"&amp;$B29,'Data Annex'!$K$1:$K$4779,0),MATCH(CBJ$2,'Data Annex'!$K$1:$BS$1,0)),"")</f>
        <v/>
      </c>
      <c r="CBK29" s="258" t="str">
        <f>IFERROR(INDEX('Data Annex'!$K$1:$BS$4779,MATCH(CBK$1&amp;"|"&amp;$B29,'Data Annex'!$K$1:$K$4779,0),MATCH(CBK$2,'Data Annex'!$K$1:$BS$1,0)),"")</f>
        <v/>
      </c>
      <c r="CBL29" s="258" t="str">
        <f>IFERROR(INDEX('Data Annex'!$K$1:$BS$4779,MATCH(CBL$1&amp;"|"&amp;$B29,'Data Annex'!$K$1:$K$4779,0),MATCH(CBL$2,'Data Annex'!$K$1:$BS$1,0)),"")</f>
        <v/>
      </c>
      <c r="CBM29" s="258" t="str">
        <f>IFERROR(INDEX('Data Annex'!$K$1:$BS$4779,MATCH(CBM$1&amp;"|"&amp;$B29,'Data Annex'!$K$1:$K$4779,0),MATCH(CBM$2,'Data Annex'!$K$1:$BS$1,0)),"")</f>
        <v/>
      </c>
      <c r="CBN29" s="258" t="str">
        <f>IFERROR(INDEX('Data Annex'!$K$1:$BS$4779,MATCH(CBN$1&amp;"|"&amp;$B29,'Data Annex'!$K$1:$K$4779,0),MATCH(CBN$2,'Data Annex'!$K$1:$BS$1,0)),"")</f>
        <v/>
      </c>
      <c r="CBO29" s="258" t="str">
        <f>IFERROR(INDEX('Data Annex'!$K$1:$BS$4779,MATCH(CBO$1&amp;"|"&amp;$B29,'Data Annex'!$K$1:$K$4779,0),MATCH(CBO$2,'Data Annex'!$K$1:$BS$1,0)),"")</f>
        <v/>
      </c>
      <c r="CBP29" s="258" t="str">
        <f>IFERROR(INDEX('Data Annex'!$K$1:$BS$4779,MATCH(CBP$1&amp;"|"&amp;$B29,'Data Annex'!$K$1:$K$4779,0),MATCH(CBP$2,'Data Annex'!$K$1:$BS$1,0)),"")</f>
        <v/>
      </c>
      <c r="CBQ29" s="258" t="str">
        <f>IFERROR(INDEX('Data Annex'!$K$1:$BS$4779,MATCH(CBQ$1&amp;"|"&amp;$B29,'Data Annex'!$K$1:$K$4779,0),MATCH(CBQ$2,'Data Annex'!$K$1:$BS$1,0)),"")</f>
        <v/>
      </c>
      <c r="CBR29" s="258" t="str">
        <f>IFERROR(INDEX('Data Annex'!$K$1:$BS$4779,MATCH(CBR$1&amp;"|"&amp;$B29,'Data Annex'!$K$1:$K$4779,0),MATCH(CBR$2,'Data Annex'!$K$1:$BS$1,0)),"")</f>
        <v/>
      </c>
      <c r="CBS29" s="258" t="str">
        <f>IFERROR(INDEX('Data Annex'!$K$1:$BS$4779,MATCH(CBS$1&amp;"|"&amp;$B29,'Data Annex'!$K$1:$K$4779,0),MATCH(CBS$2,'Data Annex'!$K$1:$BS$1,0)),"")</f>
        <v/>
      </c>
      <c r="CBT29" s="258" t="str">
        <f>IFERROR(INDEX('Data Annex'!$K$1:$BS$4779,MATCH(CBT$1&amp;"|"&amp;$B29,'Data Annex'!$K$1:$K$4779,0),MATCH(CBT$2,'Data Annex'!$K$1:$BS$1,0)),"")</f>
        <v/>
      </c>
      <c r="CBU29" s="258" t="str">
        <f>IFERROR(INDEX('Data Annex'!$K$1:$BS$4779,MATCH(CBU$1&amp;"|"&amp;$B29,'Data Annex'!$K$1:$K$4779,0),MATCH(CBU$2,'Data Annex'!$K$1:$BS$1,0)),"")</f>
        <v/>
      </c>
      <c r="CBV29" s="258" t="str">
        <f>IFERROR(INDEX('Data Annex'!$K$1:$BS$4779,MATCH(CBV$1&amp;"|"&amp;$B29,'Data Annex'!$K$1:$K$4779,0),MATCH(CBV$2,'Data Annex'!$K$1:$BS$1,0)),"")</f>
        <v/>
      </c>
      <c r="CBW29" s="258" t="str">
        <f>IFERROR(INDEX('Data Annex'!$K$1:$BS$4779,MATCH(CBW$1&amp;"|"&amp;$B29,'Data Annex'!$K$1:$K$4779,0),MATCH(CBW$2,'Data Annex'!$K$1:$BS$1,0)),"")</f>
        <v/>
      </c>
      <c r="CBX29" s="258" t="str">
        <f>IFERROR(INDEX('Data Annex'!$K$1:$BS$4779,MATCH(CBX$1&amp;"|"&amp;$B29,'Data Annex'!$K$1:$K$4779,0),MATCH(CBX$2,'Data Annex'!$K$1:$BS$1,0)),"")</f>
        <v/>
      </c>
      <c r="CBY29" s="258" t="str">
        <f>IFERROR(INDEX('Data Annex'!$K$1:$BS$4779,MATCH(CBY$1&amp;"|"&amp;$B29,'Data Annex'!$K$1:$K$4779,0),MATCH(CBY$2,'Data Annex'!$K$1:$BS$1,0)),"")</f>
        <v/>
      </c>
      <c r="CBZ29" s="258" t="str">
        <f>IFERROR(INDEX('Data Annex'!$K$1:$BS$4779,MATCH(CBZ$1&amp;"|"&amp;$B29,'Data Annex'!$K$1:$K$4779,0),MATCH(CBZ$2,'Data Annex'!$K$1:$BS$1,0)),"")</f>
        <v/>
      </c>
      <c r="CCA29" s="258" t="str">
        <f>IFERROR(INDEX('Data Annex'!$K$1:$BS$4779,MATCH(CCA$1&amp;"|"&amp;$B29,'Data Annex'!$K$1:$K$4779,0),MATCH(CCA$2,'Data Annex'!$K$1:$BS$1,0)),"")</f>
        <v/>
      </c>
      <c r="CCB29" s="258" t="str">
        <f>IFERROR(INDEX('Data Annex'!$K$1:$BS$4779,MATCH(CCB$1&amp;"|"&amp;$B29,'Data Annex'!$K$1:$K$4779,0),MATCH(CCB$2,'Data Annex'!$K$1:$BS$1,0)),"")</f>
        <v/>
      </c>
      <c r="CCC29" s="258" t="str">
        <f>IFERROR(INDEX('Data Annex'!$K$1:$BS$4779,MATCH(CCC$1&amp;"|"&amp;$B29,'Data Annex'!$K$1:$K$4779,0),MATCH(CCC$2,'Data Annex'!$K$1:$BS$1,0)),"")</f>
        <v/>
      </c>
      <c r="CCD29" s="258" t="str">
        <f>IFERROR(INDEX('Data Annex'!$K$1:$BS$4779,MATCH(CCD$1&amp;"|"&amp;$B29,'Data Annex'!$K$1:$K$4779,0),MATCH(CCD$2,'Data Annex'!$K$1:$BS$1,0)),"")</f>
        <v/>
      </c>
      <c r="CCE29" s="258" t="str">
        <f>IFERROR(INDEX('Data Annex'!$K$1:$BS$4779,MATCH(CCE$1&amp;"|"&amp;$B29,'Data Annex'!$K$1:$K$4779,0),MATCH(CCE$2,'Data Annex'!$K$1:$BS$1,0)),"")</f>
        <v/>
      </c>
      <c r="CCF29" s="258" t="str">
        <f>IFERROR(INDEX('Data Annex'!$K$1:$BS$4779,MATCH(CCF$1&amp;"|"&amp;$B29,'Data Annex'!$K$1:$K$4779,0),MATCH(CCF$2,'Data Annex'!$K$1:$BS$1,0)),"")</f>
        <v/>
      </c>
      <c r="CCG29" s="258" t="str">
        <f>IFERROR(INDEX('Data Annex'!$K$1:$BS$4779,MATCH(CCG$1&amp;"|"&amp;$B29,'Data Annex'!$K$1:$K$4779,0),MATCH(CCG$2,'Data Annex'!$K$1:$BS$1,0)),"")</f>
        <v/>
      </c>
      <c r="CCH29" s="258" t="str">
        <f>IFERROR(INDEX('Data Annex'!$K$1:$BS$4779,MATCH(CCH$1&amp;"|"&amp;$B29,'Data Annex'!$K$1:$K$4779,0),MATCH(CCH$2,'Data Annex'!$K$1:$BS$1,0)),"")</f>
        <v/>
      </c>
      <c r="CCI29" s="258" t="str">
        <f>IFERROR(INDEX('Data Annex'!$K$1:$BS$4779,MATCH(CCI$1&amp;"|"&amp;$B29,'Data Annex'!$K$1:$K$4779,0),MATCH(CCI$2,'Data Annex'!$K$1:$BS$1,0)),"")</f>
        <v/>
      </c>
      <c r="CCJ29" s="258" t="str">
        <f>IFERROR(INDEX('Data Annex'!$K$1:$BS$4779,MATCH(CCJ$1&amp;"|"&amp;$B29,'Data Annex'!$K$1:$K$4779,0),MATCH(CCJ$2,'Data Annex'!$K$1:$BS$1,0)),"")</f>
        <v/>
      </c>
      <c r="CCK29" s="258" t="str">
        <f>IFERROR(INDEX('Data Annex'!$K$1:$BS$4779,MATCH(CCK$1&amp;"|"&amp;$B29,'Data Annex'!$K$1:$K$4779,0),MATCH(CCK$2,'Data Annex'!$K$1:$BS$1,0)),"")</f>
        <v/>
      </c>
      <c r="CCL29" s="258" t="str">
        <f>IFERROR(INDEX('Data Annex'!$K$1:$BS$4779,MATCH(CCL$1&amp;"|"&amp;$B29,'Data Annex'!$K$1:$K$4779,0),MATCH(CCL$2,'Data Annex'!$K$1:$BS$1,0)),"")</f>
        <v/>
      </c>
      <c r="CCM29" s="258" t="str">
        <f>IFERROR(INDEX('Data Annex'!$K$1:$BS$4779,MATCH(CCM$1&amp;"|"&amp;$B29,'Data Annex'!$K$1:$K$4779,0),MATCH(CCM$2,'Data Annex'!$K$1:$BS$1,0)),"")</f>
        <v/>
      </c>
      <c r="CCN29" s="258" t="str">
        <f>IFERROR(INDEX('Data Annex'!$K$1:$BS$4779,MATCH(CCN$1&amp;"|"&amp;$B29,'Data Annex'!$K$1:$K$4779,0),MATCH(CCN$2,'Data Annex'!$K$1:$BS$1,0)),"")</f>
        <v/>
      </c>
      <c r="CCO29" s="258" t="str">
        <f>IFERROR(INDEX('Data Annex'!$K$1:$BS$4779,MATCH(CCO$1&amp;"|"&amp;$B29,'Data Annex'!$K$1:$K$4779,0),MATCH(CCO$2,'Data Annex'!$K$1:$BS$1,0)),"")</f>
        <v/>
      </c>
      <c r="CCP29" s="258" t="str">
        <f>IFERROR(INDEX('Data Annex'!$K$1:$BS$4779,MATCH(CCP$1&amp;"|"&amp;$B29,'Data Annex'!$K$1:$K$4779,0),MATCH(CCP$2,'Data Annex'!$K$1:$BS$1,0)),"")</f>
        <v/>
      </c>
      <c r="CCQ29" s="258" t="str">
        <f>IFERROR(INDEX('Data Annex'!$K$1:$BS$4779,MATCH(CCQ$1&amp;"|"&amp;$B29,'Data Annex'!$K$1:$K$4779,0),MATCH(CCQ$2,'Data Annex'!$K$1:$BS$1,0)),"")</f>
        <v/>
      </c>
      <c r="CCR29" s="258" t="str">
        <f>IFERROR(INDEX('Data Annex'!$K$1:$BS$4779,MATCH(CCR$1&amp;"|"&amp;$B29,'Data Annex'!$K$1:$K$4779,0),MATCH(CCR$2,'Data Annex'!$K$1:$BS$1,0)),"")</f>
        <v/>
      </c>
      <c r="CCS29" s="258" t="str">
        <f>IFERROR(INDEX('Data Annex'!$K$1:$BS$4779,MATCH(CCS$1&amp;"|"&amp;$B29,'Data Annex'!$K$1:$K$4779,0),MATCH(CCS$2,'Data Annex'!$K$1:$BS$1,0)),"")</f>
        <v/>
      </c>
      <c r="CCT29" s="258" t="str">
        <f>IFERROR(INDEX('Data Annex'!$K$1:$BS$4779,MATCH(CCT$1&amp;"|"&amp;$B29,'Data Annex'!$K$1:$K$4779,0),MATCH(CCT$2,'Data Annex'!$K$1:$BS$1,0)),"")</f>
        <v/>
      </c>
      <c r="CCU29" s="258" t="str">
        <f>IFERROR(INDEX('Data Annex'!$K$1:$BS$4779,MATCH(CCU$1&amp;"|"&amp;$B29,'Data Annex'!$K$1:$K$4779,0),MATCH(CCU$2,'Data Annex'!$K$1:$BS$1,0)),"")</f>
        <v/>
      </c>
      <c r="CCV29" s="258" t="str">
        <f>IFERROR(INDEX('Data Annex'!$K$1:$BS$4779,MATCH(CCV$1&amp;"|"&amp;$B29,'Data Annex'!$K$1:$K$4779,0),MATCH(CCV$2,'Data Annex'!$K$1:$BS$1,0)),"")</f>
        <v/>
      </c>
      <c r="CCW29" s="258" t="str">
        <f>IFERROR(INDEX('Data Annex'!$K$1:$BS$4779,MATCH(CCW$1&amp;"|"&amp;$B29,'Data Annex'!$K$1:$K$4779,0),MATCH(CCW$2,'Data Annex'!$K$1:$BS$1,0)),"")</f>
        <v/>
      </c>
      <c r="CCX29" s="258" t="str">
        <f>IFERROR(INDEX('Data Annex'!$K$1:$BS$4779,MATCH(CCX$1&amp;"|"&amp;$B29,'Data Annex'!$K$1:$K$4779,0),MATCH(CCX$2,'Data Annex'!$K$1:$BS$1,0)),"")</f>
        <v/>
      </c>
      <c r="CCY29" s="258" t="str">
        <f>IFERROR(INDEX('Data Annex'!$K$1:$BS$4779,MATCH(CCY$1&amp;"|"&amp;$B29,'Data Annex'!$K$1:$K$4779,0),MATCH(CCY$2,'Data Annex'!$K$1:$BS$1,0)),"")</f>
        <v/>
      </c>
      <c r="CCZ29" s="258" t="str">
        <f>IFERROR(INDEX('Data Annex'!$K$1:$BS$4779,MATCH(CCZ$1&amp;"|"&amp;$B29,'Data Annex'!$K$1:$K$4779,0),MATCH(CCZ$2,'Data Annex'!$K$1:$BS$1,0)),"")</f>
        <v/>
      </c>
      <c r="CDA29" s="258" t="str">
        <f>IFERROR(INDEX('Data Annex'!$K$1:$BS$4779,MATCH(CDA$1&amp;"|"&amp;$B29,'Data Annex'!$K$1:$K$4779,0),MATCH(CDA$2,'Data Annex'!$K$1:$BS$1,0)),"")</f>
        <v/>
      </c>
      <c r="CDB29" s="258" t="str">
        <f>IFERROR(INDEX('Data Annex'!$K$1:$BS$4779,MATCH(CDB$1&amp;"|"&amp;$B29,'Data Annex'!$K$1:$K$4779,0),MATCH(CDB$2,'Data Annex'!$K$1:$BS$1,0)),"")</f>
        <v/>
      </c>
      <c r="CDC29" s="258" t="str">
        <f>IFERROR(INDEX('Data Annex'!$K$1:$BS$4779,MATCH(CDC$1&amp;"|"&amp;$B29,'Data Annex'!$K$1:$K$4779,0),MATCH(CDC$2,'Data Annex'!$K$1:$BS$1,0)),"")</f>
        <v/>
      </c>
      <c r="CDD29" s="258" t="str">
        <f>IFERROR(INDEX('Data Annex'!$K$1:$BS$4779,MATCH(CDD$1&amp;"|"&amp;$B29,'Data Annex'!$K$1:$K$4779,0),MATCH(CDD$2,'Data Annex'!$K$1:$BS$1,0)),"")</f>
        <v/>
      </c>
      <c r="CDE29" s="258" t="str">
        <f>IFERROR(INDEX('Data Annex'!$K$1:$BS$4779,MATCH(CDE$1&amp;"|"&amp;$B29,'Data Annex'!$K$1:$K$4779,0),MATCH(CDE$2,'Data Annex'!$K$1:$BS$1,0)),"")</f>
        <v/>
      </c>
      <c r="CDF29" s="258" t="str">
        <f>IFERROR(INDEX('Data Annex'!$K$1:$BS$4779,MATCH(CDF$1&amp;"|"&amp;$B29,'Data Annex'!$K$1:$K$4779,0),MATCH(CDF$2,'Data Annex'!$K$1:$BS$1,0)),"")</f>
        <v/>
      </c>
      <c r="CDG29" s="258" t="str">
        <f>IFERROR(INDEX('Data Annex'!$K$1:$BS$4779,MATCH(CDG$1&amp;"|"&amp;$B29,'Data Annex'!$K$1:$K$4779,0),MATCH(CDG$2,'Data Annex'!$K$1:$BS$1,0)),"")</f>
        <v/>
      </c>
      <c r="CDH29" s="258" t="str">
        <f>IFERROR(INDEX('Data Annex'!$K$1:$BS$4779,MATCH(CDH$1&amp;"|"&amp;$B29,'Data Annex'!$K$1:$K$4779,0),MATCH(CDH$2,'Data Annex'!$K$1:$BS$1,0)),"")</f>
        <v/>
      </c>
      <c r="CDI29" s="258" t="str">
        <f>IFERROR(INDEX('Data Annex'!$K$1:$BS$4779,MATCH(CDI$1&amp;"|"&amp;$B29,'Data Annex'!$K$1:$K$4779,0),MATCH(CDI$2,'Data Annex'!$K$1:$BS$1,0)),"")</f>
        <v/>
      </c>
      <c r="CDJ29" s="258" t="str">
        <f>IFERROR(INDEX('Data Annex'!$K$1:$BS$4779,MATCH(CDJ$1&amp;"|"&amp;$B29,'Data Annex'!$K$1:$K$4779,0),MATCH(CDJ$2,'Data Annex'!$K$1:$BS$1,0)),"")</f>
        <v/>
      </c>
      <c r="CDK29" s="258" t="str">
        <f>IFERROR(INDEX('Data Annex'!$K$1:$BS$4779,MATCH(CDK$1&amp;"|"&amp;$B29,'Data Annex'!$K$1:$K$4779,0),MATCH(CDK$2,'Data Annex'!$K$1:$BS$1,0)),"")</f>
        <v/>
      </c>
      <c r="CDL29" s="258" t="str">
        <f>IFERROR(INDEX('Data Annex'!$K$1:$BS$4779,MATCH(CDL$1&amp;"|"&amp;$B29,'Data Annex'!$K$1:$K$4779,0),MATCH(CDL$2,'Data Annex'!$K$1:$BS$1,0)),"")</f>
        <v/>
      </c>
      <c r="CDM29" s="258" t="str">
        <f>IFERROR(INDEX('Data Annex'!$K$1:$BS$4779,MATCH(CDM$1&amp;"|"&amp;$B29,'Data Annex'!$K$1:$K$4779,0),MATCH(CDM$2,'Data Annex'!$K$1:$BS$1,0)),"")</f>
        <v/>
      </c>
      <c r="CDN29" s="258" t="str">
        <f>IFERROR(INDEX('Data Annex'!$K$1:$BS$4779,MATCH(CDN$1&amp;"|"&amp;$B29,'Data Annex'!$K$1:$K$4779,0),MATCH(CDN$2,'Data Annex'!$K$1:$BS$1,0)),"")</f>
        <v/>
      </c>
      <c r="CDO29" s="258" t="str">
        <f>IFERROR(INDEX('Data Annex'!$K$1:$BS$4779,MATCH(CDO$1&amp;"|"&amp;$B29,'Data Annex'!$K$1:$K$4779,0),MATCH(CDO$2,'Data Annex'!$K$1:$BS$1,0)),"")</f>
        <v/>
      </c>
      <c r="CDP29" s="258" t="str">
        <f>IFERROR(INDEX('Data Annex'!$K$1:$BS$4779,MATCH(CDP$1&amp;"|"&amp;$B29,'Data Annex'!$K$1:$K$4779,0),MATCH(CDP$2,'Data Annex'!$K$1:$BS$1,0)),"")</f>
        <v/>
      </c>
      <c r="CDQ29" s="258" t="str">
        <f>IFERROR(INDEX('Data Annex'!$K$1:$BS$4779,MATCH(CDQ$1&amp;"|"&amp;$B29,'Data Annex'!$K$1:$K$4779,0),MATCH(CDQ$2,'Data Annex'!$K$1:$BS$1,0)),"")</f>
        <v/>
      </c>
      <c r="CDR29" s="258" t="str">
        <f>IFERROR(INDEX('Data Annex'!$K$1:$BS$4779,MATCH(CDR$1&amp;"|"&amp;$B29,'Data Annex'!$K$1:$K$4779,0),MATCH(CDR$2,'Data Annex'!$K$1:$BS$1,0)),"")</f>
        <v/>
      </c>
      <c r="CDS29" s="258" t="str">
        <f>IFERROR(INDEX('Data Annex'!$K$1:$BS$4779,MATCH(CDS$1&amp;"|"&amp;$B29,'Data Annex'!$K$1:$K$4779,0),MATCH(CDS$2,'Data Annex'!$K$1:$BS$1,0)),"")</f>
        <v/>
      </c>
      <c r="CDT29" s="258" t="str">
        <f>IFERROR(INDEX('Data Annex'!$K$1:$BS$4779,MATCH(CDT$1&amp;"|"&amp;$B29,'Data Annex'!$K$1:$K$4779,0),MATCH(CDT$2,'Data Annex'!$K$1:$BS$1,0)),"")</f>
        <v/>
      </c>
      <c r="CDU29" s="258" t="str">
        <f>IFERROR(INDEX('Data Annex'!$K$1:$BS$4779,MATCH(CDU$1&amp;"|"&amp;$B29,'Data Annex'!$K$1:$K$4779,0),MATCH(CDU$2,'Data Annex'!$K$1:$BS$1,0)),"")</f>
        <v/>
      </c>
      <c r="CDV29" s="258" t="str">
        <f>IFERROR(INDEX('Data Annex'!$K$1:$BS$4779,MATCH(CDV$1&amp;"|"&amp;$B29,'Data Annex'!$K$1:$K$4779,0),MATCH(CDV$2,'Data Annex'!$K$1:$BS$1,0)),"")</f>
        <v/>
      </c>
      <c r="CDW29" s="258" t="str">
        <f>IFERROR(INDEX('Data Annex'!$K$1:$BS$4779,MATCH(CDW$1&amp;"|"&amp;$B29,'Data Annex'!$K$1:$K$4779,0),MATCH(CDW$2,'Data Annex'!$K$1:$BS$1,0)),"")</f>
        <v/>
      </c>
      <c r="CDX29" s="258" t="str">
        <f>IFERROR(INDEX('Data Annex'!$K$1:$BS$4779,MATCH(CDX$1&amp;"|"&amp;$B29,'Data Annex'!$K$1:$K$4779,0),MATCH(CDX$2,'Data Annex'!$K$1:$BS$1,0)),"")</f>
        <v/>
      </c>
      <c r="CDY29" s="258" t="str">
        <f>IFERROR(INDEX('Data Annex'!$K$1:$BS$4779,MATCH(CDY$1&amp;"|"&amp;$B29,'Data Annex'!$K$1:$K$4779,0),MATCH(CDY$2,'Data Annex'!$K$1:$BS$1,0)),"")</f>
        <v/>
      </c>
      <c r="CDZ29" s="258" t="str">
        <f>IFERROR(INDEX('Data Annex'!$K$1:$BS$4779,MATCH(CDZ$1&amp;"|"&amp;$B29,'Data Annex'!$K$1:$K$4779,0),MATCH(CDZ$2,'Data Annex'!$K$1:$BS$1,0)),"")</f>
        <v/>
      </c>
      <c r="CEA29" s="258" t="str">
        <f>IFERROR(INDEX('Data Annex'!$K$1:$BS$4779,MATCH(CEA$1&amp;"|"&amp;$B29,'Data Annex'!$K$1:$K$4779,0),MATCH(CEA$2,'Data Annex'!$K$1:$BS$1,0)),"")</f>
        <v/>
      </c>
      <c r="CEB29" s="258" t="str">
        <f>IFERROR(INDEX('Data Annex'!$K$1:$BS$4779,MATCH(CEB$1&amp;"|"&amp;$B29,'Data Annex'!$K$1:$K$4779,0),MATCH(CEB$2,'Data Annex'!$K$1:$BS$1,0)),"")</f>
        <v/>
      </c>
      <c r="CEC29" s="258" t="str">
        <f>IFERROR(INDEX('Data Annex'!$K$1:$BS$4779,MATCH(CEC$1&amp;"|"&amp;$B29,'Data Annex'!$K$1:$K$4779,0),MATCH(CEC$2,'Data Annex'!$K$1:$BS$1,0)),"")</f>
        <v/>
      </c>
      <c r="CED29" s="258" t="str">
        <f>IFERROR(INDEX('Data Annex'!$K$1:$BS$4779,MATCH(CED$1&amp;"|"&amp;$B29,'Data Annex'!$K$1:$K$4779,0),MATCH(CED$2,'Data Annex'!$K$1:$BS$1,0)),"")</f>
        <v/>
      </c>
      <c r="CEE29" s="258" t="str">
        <f>IFERROR(INDEX('Data Annex'!$K$1:$BS$4779,MATCH(CEE$1&amp;"|"&amp;$B29,'Data Annex'!$K$1:$K$4779,0),MATCH(CEE$2,'Data Annex'!$K$1:$BS$1,0)),"")</f>
        <v/>
      </c>
      <c r="CEF29" s="258" t="str">
        <f>IFERROR(INDEX('Data Annex'!$K$1:$BS$4779,MATCH(CEF$1&amp;"|"&amp;$B29,'Data Annex'!$K$1:$K$4779,0),MATCH(CEF$2,'Data Annex'!$K$1:$BS$1,0)),"")</f>
        <v/>
      </c>
      <c r="CEG29" s="258" t="str">
        <f>IFERROR(INDEX('Data Annex'!$K$1:$BS$4779,MATCH(CEG$1&amp;"|"&amp;$B29,'Data Annex'!$K$1:$K$4779,0),MATCH(CEG$2,'Data Annex'!$K$1:$BS$1,0)),"")</f>
        <v/>
      </c>
      <c r="CEH29" s="258" t="str">
        <f>IFERROR(INDEX('Data Annex'!$K$1:$BS$4779,MATCH(CEH$1&amp;"|"&amp;$B29,'Data Annex'!$K$1:$K$4779,0),MATCH(CEH$2,'Data Annex'!$K$1:$BS$1,0)),"")</f>
        <v/>
      </c>
      <c r="CEI29" s="258" t="str">
        <f>IFERROR(INDEX('Data Annex'!$K$1:$BS$4779,MATCH(CEI$1&amp;"|"&amp;$B29,'Data Annex'!$K$1:$K$4779,0),MATCH(CEI$2,'Data Annex'!$K$1:$BS$1,0)),"")</f>
        <v/>
      </c>
      <c r="CEJ29" s="258" t="str">
        <f>IFERROR(INDEX('Data Annex'!$K$1:$BS$4779,MATCH(CEJ$1&amp;"|"&amp;$B29,'Data Annex'!$K$1:$K$4779,0),MATCH(CEJ$2,'Data Annex'!$K$1:$BS$1,0)),"")</f>
        <v/>
      </c>
      <c r="CEK29" s="258" t="str">
        <f>IFERROR(INDEX('Data Annex'!$K$1:$BS$4779,MATCH(CEK$1&amp;"|"&amp;$B29,'Data Annex'!$K$1:$K$4779,0),MATCH(CEK$2,'Data Annex'!$K$1:$BS$1,0)),"")</f>
        <v/>
      </c>
      <c r="CEL29" s="258" t="str">
        <f>IFERROR(INDEX('Data Annex'!$K$1:$BS$4779,MATCH(CEL$1&amp;"|"&amp;$B29,'Data Annex'!$K$1:$K$4779,0),MATCH(CEL$2,'Data Annex'!$K$1:$BS$1,0)),"")</f>
        <v/>
      </c>
      <c r="CEM29" s="258" t="str">
        <f>IFERROR(INDEX('Data Annex'!$K$1:$BS$4779,MATCH(CEM$1&amp;"|"&amp;$B29,'Data Annex'!$K$1:$K$4779,0),MATCH(CEM$2,'Data Annex'!$K$1:$BS$1,0)),"")</f>
        <v/>
      </c>
      <c r="CEN29" s="258" t="str">
        <f>IFERROR(INDEX('Data Annex'!$K$1:$BS$4779,MATCH(CEN$1&amp;"|"&amp;$B29,'Data Annex'!$K$1:$K$4779,0),MATCH(CEN$2,'Data Annex'!$K$1:$BS$1,0)),"")</f>
        <v/>
      </c>
      <c r="CEO29" s="258" t="str">
        <f>IFERROR(INDEX('Data Annex'!$K$1:$BS$4779,MATCH(CEO$1&amp;"|"&amp;$B29,'Data Annex'!$K$1:$K$4779,0),MATCH(CEO$2,'Data Annex'!$K$1:$BS$1,0)),"")</f>
        <v/>
      </c>
      <c r="CEP29" s="258" t="str">
        <f>IFERROR(INDEX('Data Annex'!$K$1:$BS$4779,MATCH(CEP$1&amp;"|"&amp;$B29,'Data Annex'!$K$1:$K$4779,0),MATCH(CEP$2,'Data Annex'!$K$1:$BS$1,0)),"")</f>
        <v/>
      </c>
      <c r="CEQ29" s="258" t="str">
        <f>IFERROR(INDEX('Data Annex'!$K$1:$BS$4779,MATCH(CEQ$1&amp;"|"&amp;$B29,'Data Annex'!$K$1:$K$4779,0),MATCH(CEQ$2,'Data Annex'!$K$1:$BS$1,0)),"")</f>
        <v/>
      </c>
      <c r="CER29" s="258" t="str">
        <f>IFERROR(INDEX('Data Annex'!$K$1:$BS$4779,MATCH(CER$1&amp;"|"&amp;$B29,'Data Annex'!$K$1:$K$4779,0),MATCH(CER$2,'Data Annex'!$K$1:$BS$1,0)),"")</f>
        <v/>
      </c>
      <c r="CES29" s="258" t="str">
        <f>IFERROR(INDEX('Data Annex'!$K$1:$BS$4779,MATCH(CES$1&amp;"|"&amp;$B29,'Data Annex'!$K$1:$K$4779,0),MATCH(CES$2,'Data Annex'!$K$1:$BS$1,0)),"")</f>
        <v/>
      </c>
      <c r="CET29" s="258" t="str">
        <f>IFERROR(INDEX('Data Annex'!$K$1:$BS$4779,MATCH(CET$1&amp;"|"&amp;$B29,'Data Annex'!$K$1:$K$4779,0),MATCH(CET$2,'Data Annex'!$K$1:$BS$1,0)),"")</f>
        <v/>
      </c>
      <c r="CEU29" s="258" t="str">
        <f>IFERROR(INDEX('Data Annex'!$K$1:$BS$4779,MATCH(CEU$1&amp;"|"&amp;$B29,'Data Annex'!$K$1:$K$4779,0),MATCH(CEU$2,'Data Annex'!$K$1:$BS$1,0)),"")</f>
        <v/>
      </c>
      <c r="CEV29" s="258" t="str">
        <f>IFERROR(INDEX('Data Annex'!$K$1:$BS$4779,MATCH(CEV$1&amp;"|"&amp;$B29,'Data Annex'!$K$1:$K$4779,0),MATCH(CEV$2,'Data Annex'!$K$1:$BS$1,0)),"")</f>
        <v/>
      </c>
      <c r="CEW29" s="258" t="str">
        <f>IFERROR(INDEX('Data Annex'!$K$1:$BS$4779,MATCH(CEW$1&amp;"|"&amp;$B29,'Data Annex'!$K$1:$K$4779,0),MATCH(CEW$2,'Data Annex'!$K$1:$BS$1,0)),"")</f>
        <v/>
      </c>
      <c r="CEX29" s="258" t="str">
        <f>IFERROR(INDEX('Data Annex'!$K$1:$BS$4779,MATCH(CEX$1&amp;"|"&amp;$B29,'Data Annex'!$K$1:$K$4779,0),MATCH(CEX$2,'Data Annex'!$K$1:$BS$1,0)),"")</f>
        <v/>
      </c>
      <c r="CEY29" s="258" t="str">
        <f>IFERROR(INDEX('Data Annex'!$K$1:$BS$4779,MATCH(CEY$1&amp;"|"&amp;$B29,'Data Annex'!$K$1:$K$4779,0),MATCH(CEY$2,'Data Annex'!$K$1:$BS$1,0)),"")</f>
        <v/>
      </c>
      <c r="CEZ29" s="258" t="str">
        <f>IFERROR(INDEX('Data Annex'!$K$1:$BS$4779,MATCH(CEZ$1&amp;"|"&amp;$B29,'Data Annex'!$K$1:$K$4779,0),MATCH(CEZ$2,'Data Annex'!$K$1:$BS$1,0)),"")</f>
        <v/>
      </c>
      <c r="CFA29" s="258" t="str">
        <f>IFERROR(INDEX('Data Annex'!$K$1:$BS$4779,MATCH(CFA$1&amp;"|"&amp;$B29,'Data Annex'!$K$1:$K$4779,0),MATCH(CFA$2,'Data Annex'!$K$1:$BS$1,0)),"")</f>
        <v/>
      </c>
      <c r="CFB29" s="258" t="str">
        <f>IFERROR(INDEX('Data Annex'!$K$1:$BS$4779,MATCH(CFB$1&amp;"|"&amp;$B29,'Data Annex'!$K$1:$K$4779,0),MATCH(CFB$2,'Data Annex'!$K$1:$BS$1,0)),"")</f>
        <v/>
      </c>
      <c r="CFC29" s="258" t="str">
        <f>IFERROR(INDEX('Data Annex'!$K$1:$BS$4779,MATCH(CFC$1&amp;"|"&amp;$B29,'Data Annex'!$K$1:$K$4779,0),MATCH(CFC$2,'Data Annex'!$K$1:$BS$1,0)),"")</f>
        <v/>
      </c>
      <c r="CFD29" s="258" t="str">
        <f>IFERROR(INDEX('Data Annex'!$K$1:$BS$4779,MATCH(CFD$1&amp;"|"&amp;$B29,'Data Annex'!$K$1:$K$4779,0),MATCH(CFD$2,'Data Annex'!$K$1:$BS$1,0)),"")</f>
        <v/>
      </c>
      <c r="CFE29" s="258" t="str">
        <f>IFERROR(INDEX('Data Annex'!$K$1:$BS$4779,MATCH(CFE$1&amp;"|"&amp;$B29,'Data Annex'!$K$1:$K$4779,0),MATCH(CFE$2,'Data Annex'!$K$1:$BS$1,0)),"")</f>
        <v/>
      </c>
      <c r="CFF29" s="258" t="str">
        <f>IFERROR(INDEX('Data Annex'!$K$1:$BS$4779,MATCH(CFF$1&amp;"|"&amp;$B29,'Data Annex'!$K$1:$K$4779,0),MATCH(CFF$2,'Data Annex'!$K$1:$BS$1,0)),"")</f>
        <v/>
      </c>
      <c r="CFG29" s="258" t="str">
        <f>IFERROR(INDEX('Data Annex'!$K$1:$BS$4779,MATCH(CFG$1&amp;"|"&amp;$B29,'Data Annex'!$K$1:$K$4779,0),MATCH(CFG$2,'Data Annex'!$K$1:$BS$1,0)),"")</f>
        <v/>
      </c>
      <c r="CFH29" s="258" t="str">
        <f>IFERROR(INDEX('Data Annex'!$K$1:$BS$4779,MATCH(CFH$1&amp;"|"&amp;$B29,'Data Annex'!$K$1:$K$4779,0),MATCH(CFH$2,'Data Annex'!$K$1:$BS$1,0)),"")</f>
        <v/>
      </c>
      <c r="CFI29" s="258" t="str">
        <f>IFERROR(INDEX('Data Annex'!$K$1:$BS$4779,MATCH(CFI$1&amp;"|"&amp;$B29,'Data Annex'!$K$1:$K$4779,0),MATCH(CFI$2,'Data Annex'!$K$1:$BS$1,0)),"")</f>
        <v/>
      </c>
      <c r="CFJ29" s="258" t="str">
        <f>IFERROR(INDEX('Data Annex'!$K$1:$BS$4779,MATCH(CFJ$1&amp;"|"&amp;$B29,'Data Annex'!$K$1:$K$4779,0),MATCH(CFJ$2,'Data Annex'!$K$1:$BS$1,0)),"")</f>
        <v/>
      </c>
      <c r="CFK29" s="258" t="str">
        <f>IFERROR(INDEX('Data Annex'!$K$1:$BS$4779,MATCH(CFK$1&amp;"|"&amp;$B29,'Data Annex'!$K$1:$K$4779,0),MATCH(CFK$2,'Data Annex'!$K$1:$BS$1,0)),"")</f>
        <v/>
      </c>
      <c r="CFL29" s="258" t="str">
        <f>IFERROR(INDEX('Data Annex'!$K$1:$BS$4779,MATCH(CFL$1&amp;"|"&amp;$B29,'Data Annex'!$K$1:$K$4779,0),MATCH(CFL$2,'Data Annex'!$K$1:$BS$1,0)),"")</f>
        <v/>
      </c>
      <c r="CFM29" s="258" t="str">
        <f>IFERROR(INDEX('Data Annex'!$K$1:$BS$4779,MATCH(CFM$1&amp;"|"&amp;$B29,'Data Annex'!$K$1:$K$4779,0),MATCH(CFM$2,'Data Annex'!$K$1:$BS$1,0)),"")</f>
        <v/>
      </c>
      <c r="CFN29" s="258" t="str">
        <f>IFERROR(INDEX('Data Annex'!$K$1:$BS$4779,MATCH(CFN$1&amp;"|"&amp;$B29,'Data Annex'!$K$1:$K$4779,0),MATCH(CFN$2,'Data Annex'!$K$1:$BS$1,0)),"")</f>
        <v/>
      </c>
      <c r="CFO29" s="258" t="str">
        <f>IFERROR(INDEX('Data Annex'!$K$1:$BS$4779,MATCH(CFO$1&amp;"|"&amp;$B29,'Data Annex'!$K$1:$K$4779,0),MATCH(CFO$2,'Data Annex'!$K$1:$BS$1,0)),"")</f>
        <v/>
      </c>
      <c r="CFP29" s="258" t="str">
        <f>IFERROR(INDEX('Data Annex'!$K$1:$BS$4779,MATCH(CFP$1&amp;"|"&amp;$B29,'Data Annex'!$K$1:$K$4779,0),MATCH(CFP$2,'Data Annex'!$K$1:$BS$1,0)),"")</f>
        <v/>
      </c>
      <c r="CFQ29" s="258" t="str">
        <f>IFERROR(INDEX('Data Annex'!$K$1:$BS$4779,MATCH(CFQ$1&amp;"|"&amp;$B29,'Data Annex'!$K$1:$K$4779,0),MATCH(CFQ$2,'Data Annex'!$K$1:$BS$1,0)),"")</f>
        <v/>
      </c>
      <c r="CFR29" s="258" t="str">
        <f>IFERROR(INDEX('Data Annex'!$K$1:$BS$4779,MATCH(CFR$1&amp;"|"&amp;$B29,'Data Annex'!$K$1:$K$4779,0),MATCH(CFR$2,'Data Annex'!$K$1:$BS$1,0)),"")</f>
        <v/>
      </c>
      <c r="CFS29" s="258" t="str">
        <f>IFERROR(INDEX('Data Annex'!$K$1:$BS$4779,MATCH(CFS$1&amp;"|"&amp;$B29,'Data Annex'!$K$1:$K$4779,0),MATCH(CFS$2,'Data Annex'!$K$1:$BS$1,0)),"")</f>
        <v/>
      </c>
      <c r="CFT29" s="258" t="str">
        <f>IFERROR(INDEX('Data Annex'!$K$1:$BS$4779,MATCH(CFT$1&amp;"|"&amp;$B29,'Data Annex'!$K$1:$K$4779,0),MATCH(CFT$2,'Data Annex'!$K$1:$BS$1,0)),"")</f>
        <v/>
      </c>
      <c r="CFU29" s="258" t="str">
        <f>IFERROR(INDEX('Data Annex'!$K$1:$BS$4779,MATCH(CFU$1&amp;"|"&amp;$B29,'Data Annex'!$K$1:$K$4779,0),MATCH(CFU$2,'Data Annex'!$K$1:$BS$1,0)),"")</f>
        <v/>
      </c>
      <c r="CFV29" s="258" t="str">
        <f>IFERROR(INDEX('Data Annex'!$K$1:$BS$4779,MATCH(CFV$1&amp;"|"&amp;$B29,'Data Annex'!$K$1:$K$4779,0),MATCH(CFV$2,'Data Annex'!$K$1:$BS$1,0)),"")</f>
        <v/>
      </c>
      <c r="CFW29" s="258" t="str">
        <f>IFERROR(INDEX('Data Annex'!$K$1:$BS$4779,MATCH(CFW$1&amp;"|"&amp;$B29,'Data Annex'!$K$1:$K$4779,0),MATCH(CFW$2,'Data Annex'!$K$1:$BS$1,0)),"")</f>
        <v/>
      </c>
      <c r="CFX29" s="258" t="str">
        <f>IFERROR(INDEX('Data Annex'!$K$1:$BS$4779,MATCH(CFX$1&amp;"|"&amp;$B29,'Data Annex'!$K$1:$K$4779,0),MATCH(CFX$2,'Data Annex'!$K$1:$BS$1,0)),"")</f>
        <v/>
      </c>
      <c r="CFY29" s="258" t="str">
        <f>IFERROR(INDEX('Data Annex'!$K$1:$BS$4779,MATCH(CFY$1&amp;"|"&amp;$B29,'Data Annex'!$K$1:$K$4779,0),MATCH(CFY$2,'Data Annex'!$K$1:$BS$1,0)),"")</f>
        <v/>
      </c>
      <c r="CFZ29" s="258" t="str">
        <f>IFERROR(INDEX('Data Annex'!$K$1:$BS$4779,MATCH(CFZ$1&amp;"|"&amp;$B29,'Data Annex'!$K$1:$K$4779,0),MATCH(CFZ$2,'Data Annex'!$K$1:$BS$1,0)),"")</f>
        <v/>
      </c>
      <c r="CGA29" s="258" t="str">
        <f>IFERROR(INDEX('Data Annex'!$K$1:$BS$4779,MATCH(CGA$1&amp;"|"&amp;$B29,'Data Annex'!$K$1:$K$4779,0),MATCH(CGA$2,'Data Annex'!$K$1:$BS$1,0)),"")</f>
        <v/>
      </c>
      <c r="CGB29" s="258" t="str">
        <f>IFERROR(INDEX('Data Annex'!$K$1:$BS$4779,MATCH(CGB$1&amp;"|"&amp;$B29,'Data Annex'!$K$1:$K$4779,0),MATCH(CGB$2,'Data Annex'!$K$1:$BS$1,0)),"")</f>
        <v/>
      </c>
      <c r="CGC29" s="258" t="str">
        <f>IFERROR(INDEX('Data Annex'!$K$1:$BS$4779,MATCH(CGC$1&amp;"|"&amp;$B29,'Data Annex'!$K$1:$K$4779,0),MATCH(CGC$2,'Data Annex'!$K$1:$BS$1,0)),"")</f>
        <v/>
      </c>
      <c r="CGD29" s="258" t="str">
        <f>IFERROR(INDEX('Data Annex'!$K$1:$BS$4779,MATCH(CGD$1&amp;"|"&amp;$B29,'Data Annex'!$K$1:$K$4779,0),MATCH(CGD$2,'Data Annex'!$K$1:$BS$1,0)),"")</f>
        <v/>
      </c>
      <c r="CGE29" s="258" t="str">
        <f>IFERROR(INDEX('Data Annex'!$K$1:$BS$4779,MATCH(CGE$1&amp;"|"&amp;$B29,'Data Annex'!$K$1:$K$4779,0),MATCH(CGE$2,'Data Annex'!$K$1:$BS$1,0)),"")</f>
        <v/>
      </c>
      <c r="CGF29" s="258" t="str">
        <f>IFERROR(INDEX('Data Annex'!$K$1:$BS$4779,MATCH(CGF$1&amp;"|"&amp;$B29,'Data Annex'!$K$1:$K$4779,0),MATCH(CGF$2,'Data Annex'!$K$1:$BS$1,0)),"")</f>
        <v/>
      </c>
      <c r="CGG29" s="258" t="str">
        <f>IFERROR(INDEX('Data Annex'!$K$1:$BS$4779,MATCH(CGG$1&amp;"|"&amp;$B29,'Data Annex'!$K$1:$K$4779,0),MATCH(CGG$2,'Data Annex'!$K$1:$BS$1,0)),"")</f>
        <v/>
      </c>
      <c r="CGH29" s="258" t="str">
        <f>IFERROR(INDEX('Data Annex'!$K$1:$BS$4779,MATCH(CGH$1&amp;"|"&amp;$B29,'Data Annex'!$K$1:$K$4779,0),MATCH(CGH$2,'Data Annex'!$K$1:$BS$1,0)),"")</f>
        <v/>
      </c>
      <c r="CGI29" s="258" t="str">
        <f>IFERROR(INDEX('Data Annex'!$K$1:$BS$4779,MATCH(CGI$1&amp;"|"&amp;$B29,'Data Annex'!$K$1:$K$4779,0),MATCH(CGI$2,'Data Annex'!$K$1:$BS$1,0)),"")</f>
        <v/>
      </c>
      <c r="CGJ29" s="258" t="str">
        <f>IFERROR(INDEX('Data Annex'!$K$1:$BS$4779,MATCH(CGJ$1&amp;"|"&amp;$B29,'Data Annex'!$K$1:$K$4779,0),MATCH(CGJ$2,'Data Annex'!$K$1:$BS$1,0)),"")</f>
        <v/>
      </c>
      <c r="CGK29" s="258" t="str">
        <f>IFERROR(INDEX('Data Annex'!$K$1:$BS$4779,MATCH(CGK$1&amp;"|"&amp;$B29,'Data Annex'!$K$1:$K$4779,0),MATCH(CGK$2,'Data Annex'!$K$1:$BS$1,0)),"")</f>
        <v/>
      </c>
      <c r="CGL29" s="258" t="str">
        <f>IFERROR(INDEX('Data Annex'!$K$1:$BS$4779,MATCH(CGL$1&amp;"|"&amp;$B29,'Data Annex'!$K$1:$K$4779,0),MATCH(CGL$2,'Data Annex'!$K$1:$BS$1,0)),"")</f>
        <v/>
      </c>
      <c r="CGM29" s="258" t="str">
        <f>IFERROR(INDEX('Data Annex'!$K$1:$BS$4779,MATCH(CGM$1&amp;"|"&amp;$B29,'Data Annex'!$K$1:$K$4779,0),MATCH(CGM$2,'Data Annex'!$K$1:$BS$1,0)),"")</f>
        <v/>
      </c>
      <c r="CGN29" s="258" t="str">
        <f>IFERROR(INDEX('Data Annex'!$K$1:$BS$4779,MATCH(CGN$1&amp;"|"&amp;$B29,'Data Annex'!$K$1:$K$4779,0),MATCH(CGN$2,'Data Annex'!$K$1:$BS$1,0)),"")</f>
        <v/>
      </c>
      <c r="CGO29" s="258" t="str">
        <f>IFERROR(INDEX('Data Annex'!$K$1:$BS$4779,MATCH(CGO$1&amp;"|"&amp;$B29,'Data Annex'!$K$1:$K$4779,0),MATCH(CGO$2,'Data Annex'!$K$1:$BS$1,0)),"")</f>
        <v/>
      </c>
      <c r="CGP29" s="258" t="str">
        <f>IFERROR(INDEX('Data Annex'!$K$1:$BS$4779,MATCH(CGP$1&amp;"|"&amp;$B29,'Data Annex'!$K$1:$K$4779,0),MATCH(CGP$2,'Data Annex'!$K$1:$BS$1,0)),"")</f>
        <v/>
      </c>
      <c r="CGQ29" s="258" t="str">
        <f>IFERROR(INDEX('Data Annex'!$K$1:$BS$4779,MATCH(CGQ$1&amp;"|"&amp;$B29,'Data Annex'!$K$1:$K$4779,0),MATCH(CGQ$2,'Data Annex'!$K$1:$BS$1,0)),"")</f>
        <v/>
      </c>
      <c r="CGR29" s="258" t="str">
        <f>IFERROR(INDEX('Data Annex'!$K$1:$BS$4779,MATCH(CGR$1&amp;"|"&amp;$B29,'Data Annex'!$K$1:$K$4779,0),MATCH(CGR$2,'Data Annex'!$K$1:$BS$1,0)),"")</f>
        <v/>
      </c>
      <c r="CGS29" s="258" t="str">
        <f>IFERROR(INDEX('Data Annex'!$K$1:$BS$4779,MATCH(CGS$1&amp;"|"&amp;$B29,'Data Annex'!$K$1:$K$4779,0),MATCH(CGS$2,'Data Annex'!$K$1:$BS$1,0)),"")</f>
        <v/>
      </c>
      <c r="CGT29" s="258" t="str">
        <f>IFERROR(INDEX('Data Annex'!$K$1:$BS$4779,MATCH(CGT$1&amp;"|"&amp;$B29,'Data Annex'!$K$1:$K$4779,0),MATCH(CGT$2,'Data Annex'!$K$1:$BS$1,0)),"")</f>
        <v/>
      </c>
      <c r="CGU29" s="258" t="str">
        <f>IFERROR(INDEX('Data Annex'!$K$1:$BS$4779,MATCH(CGU$1&amp;"|"&amp;$B29,'Data Annex'!$K$1:$K$4779,0),MATCH(CGU$2,'Data Annex'!$K$1:$BS$1,0)),"")</f>
        <v/>
      </c>
      <c r="CGV29" s="258" t="str">
        <f>IFERROR(INDEX('Data Annex'!$K$1:$BS$4779,MATCH(CGV$1&amp;"|"&amp;$B29,'Data Annex'!$K$1:$K$4779,0),MATCH(CGV$2,'Data Annex'!$K$1:$BS$1,0)),"")</f>
        <v/>
      </c>
      <c r="CGW29" s="258" t="str">
        <f>IFERROR(INDEX('Data Annex'!$K$1:$BS$4779,MATCH(CGW$1&amp;"|"&amp;$B29,'Data Annex'!$K$1:$K$4779,0),MATCH(CGW$2,'Data Annex'!$K$1:$BS$1,0)),"")</f>
        <v/>
      </c>
      <c r="CGX29" s="258" t="str">
        <f>IFERROR(INDEX('Data Annex'!$K$1:$BS$4779,MATCH(CGX$1&amp;"|"&amp;$B29,'Data Annex'!$K$1:$K$4779,0),MATCH(CGX$2,'Data Annex'!$K$1:$BS$1,0)),"")</f>
        <v/>
      </c>
      <c r="CGY29" s="258" t="str">
        <f>IFERROR(INDEX('Data Annex'!$K$1:$BS$4779,MATCH(CGY$1&amp;"|"&amp;$B29,'Data Annex'!$K$1:$K$4779,0),MATCH(CGY$2,'Data Annex'!$K$1:$BS$1,0)),"")</f>
        <v/>
      </c>
      <c r="CGZ29" s="258" t="str">
        <f>IFERROR(INDEX('Data Annex'!$K$1:$BS$4779,MATCH(CGZ$1&amp;"|"&amp;$B29,'Data Annex'!$K$1:$K$4779,0),MATCH(CGZ$2,'Data Annex'!$K$1:$BS$1,0)),"")</f>
        <v/>
      </c>
      <c r="CHA29" s="258" t="str">
        <f>IFERROR(INDEX('Data Annex'!$K$1:$BS$4779,MATCH(CHA$1&amp;"|"&amp;$B29,'Data Annex'!$K$1:$K$4779,0),MATCH(CHA$2,'Data Annex'!$K$1:$BS$1,0)),"")</f>
        <v/>
      </c>
      <c r="CHB29" s="258" t="str">
        <f>IFERROR(INDEX('Data Annex'!$K$1:$BS$4779,MATCH(CHB$1&amp;"|"&amp;$B29,'Data Annex'!$K$1:$K$4779,0),MATCH(CHB$2,'Data Annex'!$K$1:$BS$1,0)),"")</f>
        <v/>
      </c>
      <c r="CHC29" s="258" t="str">
        <f>IFERROR(INDEX('Data Annex'!$K$1:$BS$4779,MATCH(CHC$1&amp;"|"&amp;$B29,'Data Annex'!$K$1:$K$4779,0),MATCH(CHC$2,'Data Annex'!$K$1:$BS$1,0)),"")</f>
        <v/>
      </c>
      <c r="CHD29" s="258" t="str">
        <f>IFERROR(INDEX('Data Annex'!$K$1:$BS$4779,MATCH(CHD$1&amp;"|"&amp;$B29,'Data Annex'!$K$1:$K$4779,0),MATCH(CHD$2,'Data Annex'!$K$1:$BS$1,0)),"")</f>
        <v/>
      </c>
      <c r="CHE29" s="258" t="str">
        <f>IFERROR(INDEX('Data Annex'!$K$1:$BS$4779,MATCH(CHE$1&amp;"|"&amp;$B29,'Data Annex'!$K$1:$K$4779,0),MATCH(CHE$2,'Data Annex'!$K$1:$BS$1,0)),"")</f>
        <v/>
      </c>
      <c r="CHF29" s="258" t="str">
        <f>IFERROR(INDEX('Data Annex'!$K$1:$BS$4779,MATCH(CHF$1&amp;"|"&amp;$B29,'Data Annex'!$K$1:$K$4779,0),MATCH(CHF$2,'Data Annex'!$K$1:$BS$1,0)),"")</f>
        <v/>
      </c>
      <c r="CHG29" s="258" t="str">
        <f>IFERROR(INDEX('Data Annex'!$K$1:$BS$4779,MATCH(CHG$1&amp;"|"&amp;$B29,'Data Annex'!$K$1:$K$4779,0),MATCH(CHG$2,'Data Annex'!$K$1:$BS$1,0)),"")</f>
        <v/>
      </c>
      <c r="CHH29" s="258" t="str">
        <f>IFERROR(INDEX('Data Annex'!$K$1:$BS$4779,MATCH(CHH$1&amp;"|"&amp;$B29,'Data Annex'!$K$1:$K$4779,0),MATCH(CHH$2,'Data Annex'!$K$1:$BS$1,0)),"")</f>
        <v/>
      </c>
      <c r="CHI29" s="258" t="str">
        <f>IFERROR(INDEX('Data Annex'!$K$1:$BS$4779,MATCH(CHI$1&amp;"|"&amp;$B29,'Data Annex'!$K$1:$K$4779,0),MATCH(CHI$2,'Data Annex'!$K$1:$BS$1,0)),"")</f>
        <v/>
      </c>
      <c r="CHJ29" s="258" t="str">
        <f>IFERROR(INDEX('Data Annex'!$K$1:$BS$4779,MATCH(CHJ$1&amp;"|"&amp;$B29,'Data Annex'!$K$1:$K$4779,0),MATCH(CHJ$2,'Data Annex'!$K$1:$BS$1,0)),"")</f>
        <v/>
      </c>
      <c r="CHK29" s="258" t="str">
        <f>IFERROR(INDEX('Data Annex'!$K$1:$BS$4779,MATCH(CHK$1&amp;"|"&amp;$B29,'Data Annex'!$K$1:$K$4779,0),MATCH(CHK$2,'Data Annex'!$K$1:$BS$1,0)),"")</f>
        <v/>
      </c>
      <c r="CHL29" s="258" t="str">
        <f>IFERROR(INDEX('Data Annex'!$K$1:$BS$4779,MATCH(CHL$1&amp;"|"&amp;$B29,'Data Annex'!$K$1:$K$4779,0),MATCH(CHL$2,'Data Annex'!$K$1:$BS$1,0)),"")</f>
        <v/>
      </c>
      <c r="CHM29" s="258" t="str">
        <f>IFERROR(INDEX('Data Annex'!$K$1:$BS$4779,MATCH(CHM$1&amp;"|"&amp;$B29,'Data Annex'!$K$1:$K$4779,0),MATCH(CHM$2,'Data Annex'!$K$1:$BS$1,0)),"")</f>
        <v/>
      </c>
      <c r="CHN29" s="258" t="str">
        <f>IFERROR(INDEX('Data Annex'!$K$1:$BS$4779,MATCH(CHN$1&amp;"|"&amp;$B29,'Data Annex'!$K$1:$K$4779,0),MATCH(CHN$2,'Data Annex'!$K$1:$BS$1,0)),"")</f>
        <v/>
      </c>
      <c r="CHO29" s="258" t="str">
        <f>IFERROR(INDEX('Data Annex'!$K$1:$BS$4779,MATCH(CHO$1&amp;"|"&amp;$B29,'Data Annex'!$K$1:$K$4779,0),MATCH(CHO$2,'Data Annex'!$K$1:$BS$1,0)),"")</f>
        <v/>
      </c>
      <c r="CHP29" s="258" t="str">
        <f>IFERROR(INDEX('Data Annex'!$K$1:$BS$4779,MATCH(CHP$1&amp;"|"&amp;$B29,'Data Annex'!$K$1:$K$4779,0),MATCH(CHP$2,'Data Annex'!$K$1:$BS$1,0)),"")</f>
        <v/>
      </c>
      <c r="CHQ29" s="258" t="str">
        <f>IFERROR(INDEX('Data Annex'!$K$1:$BS$4779,MATCH(CHQ$1&amp;"|"&amp;$B29,'Data Annex'!$K$1:$K$4779,0),MATCH(CHQ$2,'Data Annex'!$K$1:$BS$1,0)),"")</f>
        <v/>
      </c>
      <c r="CHR29" s="258" t="str">
        <f>IFERROR(INDEX('Data Annex'!$K$1:$BS$4779,MATCH(CHR$1&amp;"|"&amp;$B29,'Data Annex'!$K$1:$K$4779,0),MATCH(CHR$2,'Data Annex'!$K$1:$BS$1,0)),"")</f>
        <v/>
      </c>
      <c r="CHS29" s="258" t="str">
        <f>IFERROR(INDEX('Data Annex'!$K$1:$BS$4779,MATCH(CHS$1&amp;"|"&amp;$B29,'Data Annex'!$K$1:$K$4779,0),MATCH(CHS$2,'Data Annex'!$K$1:$BS$1,0)),"")</f>
        <v/>
      </c>
      <c r="CHT29" s="258" t="str">
        <f>IFERROR(INDEX('Data Annex'!$K$1:$BS$4779,MATCH(CHT$1&amp;"|"&amp;$B29,'Data Annex'!$K$1:$K$4779,0),MATCH(CHT$2,'Data Annex'!$K$1:$BS$1,0)),"")</f>
        <v/>
      </c>
      <c r="CHU29" s="258" t="str">
        <f>IFERROR(INDEX('Data Annex'!$K$1:$BS$4779,MATCH(CHU$1&amp;"|"&amp;$B29,'Data Annex'!$K$1:$K$4779,0),MATCH(CHU$2,'Data Annex'!$K$1:$BS$1,0)),"")</f>
        <v/>
      </c>
      <c r="CHV29" s="258" t="str">
        <f>IFERROR(INDEX('Data Annex'!$K$1:$BS$4779,MATCH(CHV$1&amp;"|"&amp;$B29,'Data Annex'!$K$1:$K$4779,0),MATCH(CHV$2,'Data Annex'!$K$1:$BS$1,0)),"")</f>
        <v/>
      </c>
      <c r="CHW29" s="258" t="str">
        <f>IFERROR(INDEX('Data Annex'!$K$1:$BS$4779,MATCH(CHW$1&amp;"|"&amp;$B29,'Data Annex'!$K$1:$K$4779,0),MATCH(CHW$2,'Data Annex'!$K$1:$BS$1,0)),"")</f>
        <v/>
      </c>
      <c r="CHX29" s="258" t="str">
        <f>IFERROR(INDEX('Data Annex'!$K$1:$BS$4779,MATCH(CHX$1&amp;"|"&amp;$B29,'Data Annex'!$K$1:$K$4779,0),MATCH(CHX$2,'Data Annex'!$K$1:$BS$1,0)),"")</f>
        <v/>
      </c>
      <c r="CHY29" s="258" t="str">
        <f>IFERROR(INDEX('Data Annex'!$K$1:$BS$4779,MATCH(CHY$1&amp;"|"&amp;$B29,'Data Annex'!$K$1:$K$4779,0),MATCH(CHY$2,'Data Annex'!$K$1:$BS$1,0)),"")</f>
        <v/>
      </c>
      <c r="CHZ29" s="258" t="str">
        <f>IFERROR(INDEX('Data Annex'!$K$1:$BS$4779,MATCH(CHZ$1&amp;"|"&amp;$B29,'Data Annex'!$K$1:$K$4779,0),MATCH(CHZ$2,'Data Annex'!$K$1:$BS$1,0)),"")</f>
        <v/>
      </c>
      <c r="CIA29" s="258" t="str">
        <f>IFERROR(INDEX('Data Annex'!$K$1:$BS$4779,MATCH(CIA$1&amp;"|"&amp;$B29,'Data Annex'!$K$1:$K$4779,0),MATCH(CIA$2,'Data Annex'!$K$1:$BS$1,0)),"")</f>
        <v/>
      </c>
      <c r="CIB29" s="258" t="str">
        <f>IFERROR(INDEX('Data Annex'!$K$1:$BS$4779,MATCH(CIB$1&amp;"|"&amp;$B29,'Data Annex'!$K$1:$K$4779,0),MATCH(CIB$2,'Data Annex'!$K$1:$BS$1,0)),"")</f>
        <v/>
      </c>
      <c r="CIC29" s="258" t="str">
        <f>IFERROR(INDEX('Data Annex'!$K$1:$BS$4779,MATCH(CIC$1&amp;"|"&amp;$B29,'Data Annex'!$K$1:$K$4779,0),MATCH(CIC$2,'Data Annex'!$K$1:$BS$1,0)),"")</f>
        <v/>
      </c>
      <c r="CID29" s="258" t="str">
        <f>IFERROR(INDEX('Data Annex'!$K$1:$BS$4779,MATCH(CID$1&amp;"|"&amp;$B29,'Data Annex'!$K$1:$K$4779,0),MATCH(CID$2,'Data Annex'!$K$1:$BS$1,0)),"")</f>
        <v/>
      </c>
      <c r="CIE29" s="258" t="str">
        <f>IFERROR(INDEX('Data Annex'!$K$1:$BS$4779,MATCH(CIE$1&amp;"|"&amp;$B29,'Data Annex'!$K$1:$K$4779,0),MATCH(CIE$2,'Data Annex'!$K$1:$BS$1,0)),"")</f>
        <v/>
      </c>
      <c r="CIF29" s="258" t="str">
        <f>IFERROR(INDEX('Data Annex'!$K$1:$BS$4779,MATCH(CIF$1&amp;"|"&amp;$B29,'Data Annex'!$K$1:$K$4779,0),MATCH(CIF$2,'Data Annex'!$K$1:$BS$1,0)),"")</f>
        <v/>
      </c>
      <c r="CIG29" s="258" t="str">
        <f>IFERROR(INDEX('Data Annex'!$K$1:$BS$4779,MATCH(CIG$1&amp;"|"&amp;$B29,'Data Annex'!$K$1:$K$4779,0),MATCH(CIG$2,'Data Annex'!$K$1:$BS$1,0)),"")</f>
        <v/>
      </c>
      <c r="CIH29" s="258" t="str">
        <f>IFERROR(INDEX('Data Annex'!$K$1:$BS$4779,MATCH(CIH$1&amp;"|"&amp;$B29,'Data Annex'!$K$1:$K$4779,0),MATCH(CIH$2,'Data Annex'!$K$1:$BS$1,0)),"")</f>
        <v/>
      </c>
      <c r="CII29" s="258" t="str">
        <f>IFERROR(INDEX('Data Annex'!$K$1:$BS$4779,MATCH(CII$1&amp;"|"&amp;$B29,'Data Annex'!$K$1:$K$4779,0),MATCH(CII$2,'Data Annex'!$K$1:$BS$1,0)),"")</f>
        <v/>
      </c>
      <c r="CIJ29" s="258" t="str">
        <f>IFERROR(INDEX('Data Annex'!$K$1:$BS$4779,MATCH(CIJ$1&amp;"|"&amp;$B29,'Data Annex'!$K$1:$K$4779,0),MATCH(CIJ$2,'Data Annex'!$K$1:$BS$1,0)),"")</f>
        <v/>
      </c>
      <c r="CIK29" s="258" t="str">
        <f>IFERROR(INDEX('Data Annex'!$K$1:$BS$4779,MATCH(CIK$1&amp;"|"&amp;$B29,'Data Annex'!$K$1:$K$4779,0),MATCH(CIK$2,'Data Annex'!$K$1:$BS$1,0)),"")</f>
        <v/>
      </c>
      <c r="CIL29" s="258" t="str">
        <f>IFERROR(INDEX('Data Annex'!$K$1:$BS$4779,MATCH(CIL$1&amp;"|"&amp;$B29,'Data Annex'!$K$1:$K$4779,0),MATCH(CIL$2,'Data Annex'!$K$1:$BS$1,0)),"")</f>
        <v/>
      </c>
      <c r="CIM29" s="258" t="str">
        <f>IFERROR(INDEX('Data Annex'!$K$1:$BS$4779,MATCH(CIM$1&amp;"|"&amp;$B29,'Data Annex'!$K$1:$K$4779,0),MATCH(CIM$2,'Data Annex'!$K$1:$BS$1,0)),"")</f>
        <v/>
      </c>
      <c r="CIN29" s="258" t="str">
        <f>IFERROR(INDEX('Data Annex'!$K$1:$BS$4779,MATCH(CIN$1&amp;"|"&amp;$B29,'Data Annex'!$K$1:$K$4779,0),MATCH(CIN$2,'Data Annex'!$K$1:$BS$1,0)),"")</f>
        <v/>
      </c>
      <c r="CIO29" s="258" t="str">
        <f>IFERROR(INDEX('Data Annex'!$K$1:$BS$4779,MATCH(CIO$1&amp;"|"&amp;$B29,'Data Annex'!$K$1:$K$4779,0),MATCH(CIO$2,'Data Annex'!$K$1:$BS$1,0)),"")</f>
        <v/>
      </c>
      <c r="CIP29" s="258" t="str">
        <f>IFERROR(INDEX('Data Annex'!$K$1:$BS$4779,MATCH(CIP$1&amp;"|"&amp;$B29,'Data Annex'!$K$1:$K$4779,0),MATCH(CIP$2,'Data Annex'!$K$1:$BS$1,0)),"")</f>
        <v/>
      </c>
      <c r="CIQ29" s="258" t="str">
        <f>IFERROR(INDEX('Data Annex'!$K$1:$BS$4779,MATCH(CIQ$1&amp;"|"&amp;$B29,'Data Annex'!$K$1:$K$4779,0),MATCH(CIQ$2,'Data Annex'!$K$1:$BS$1,0)),"")</f>
        <v/>
      </c>
      <c r="CIR29" s="258" t="str">
        <f>IFERROR(INDEX('Data Annex'!$K$1:$BS$4779,MATCH(CIR$1&amp;"|"&amp;$B29,'Data Annex'!$K$1:$K$4779,0),MATCH(CIR$2,'Data Annex'!$K$1:$BS$1,0)),"")</f>
        <v/>
      </c>
      <c r="CIS29" s="258" t="str">
        <f>IFERROR(INDEX('Data Annex'!$K$1:$BS$4779,MATCH(CIS$1&amp;"|"&amp;$B29,'Data Annex'!$K$1:$K$4779,0),MATCH(CIS$2,'Data Annex'!$K$1:$BS$1,0)),"")</f>
        <v/>
      </c>
      <c r="CIT29" s="258" t="str">
        <f>IFERROR(INDEX('Data Annex'!$K$1:$BS$4779,MATCH(CIT$1&amp;"|"&amp;$B29,'Data Annex'!$K$1:$K$4779,0),MATCH(CIT$2,'Data Annex'!$K$1:$BS$1,0)),"")</f>
        <v/>
      </c>
      <c r="CIU29" s="258" t="str">
        <f>IFERROR(INDEX('Data Annex'!$K$1:$BS$4779,MATCH(CIU$1&amp;"|"&amp;$B29,'Data Annex'!$K$1:$K$4779,0),MATCH(CIU$2,'Data Annex'!$K$1:$BS$1,0)),"")</f>
        <v/>
      </c>
      <c r="CIV29" s="258" t="str">
        <f>IFERROR(INDEX('Data Annex'!$K$1:$BS$4779,MATCH(CIV$1&amp;"|"&amp;$B29,'Data Annex'!$K$1:$K$4779,0),MATCH(CIV$2,'Data Annex'!$K$1:$BS$1,0)),"")</f>
        <v/>
      </c>
      <c r="CIW29" s="258" t="str">
        <f>IFERROR(INDEX('Data Annex'!$K$1:$BS$4779,MATCH(CIW$1&amp;"|"&amp;$B29,'Data Annex'!$K$1:$K$4779,0),MATCH(CIW$2,'Data Annex'!$K$1:$BS$1,0)),"")</f>
        <v/>
      </c>
      <c r="CIX29" s="258" t="str">
        <f>IFERROR(INDEX('Data Annex'!$K$1:$BS$4779,MATCH(CIX$1&amp;"|"&amp;$B29,'Data Annex'!$K$1:$K$4779,0),MATCH(CIX$2,'Data Annex'!$K$1:$BS$1,0)),"")</f>
        <v/>
      </c>
      <c r="CIY29" s="258" t="str">
        <f>IFERROR(INDEX('Data Annex'!$K$1:$BS$4779,MATCH(CIY$1&amp;"|"&amp;$B29,'Data Annex'!$K$1:$K$4779,0),MATCH(CIY$2,'Data Annex'!$K$1:$BS$1,0)),"")</f>
        <v/>
      </c>
      <c r="CIZ29" s="258" t="str">
        <f>IFERROR(INDEX('Data Annex'!$K$1:$BS$4779,MATCH(CIZ$1&amp;"|"&amp;$B29,'Data Annex'!$K$1:$K$4779,0),MATCH(CIZ$2,'Data Annex'!$K$1:$BS$1,0)),"")</f>
        <v/>
      </c>
      <c r="CJA29" s="258" t="str">
        <f>IFERROR(INDEX('Data Annex'!$K$1:$BS$4779,MATCH(CJA$1&amp;"|"&amp;$B29,'Data Annex'!$K$1:$K$4779,0),MATCH(CJA$2,'Data Annex'!$K$1:$BS$1,0)),"")</f>
        <v/>
      </c>
      <c r="CJB29" s="258" t="str">
        <f>IFERROR(INDEX('Data Annex'!$K$1:$BS$4779,MATCH(CJB$1&amp;"|"&amp;$B29,'Data Annex'!$K$1:$K$4779,0),MATCH(CJB$2,'Data Annex'!$K$1:$BS$1,0)),"")</f>
        <v/>
      </c>
      <c r="CJC29" s="258" t="str">
        <f>IFERROR(INDEX('Data Annex'!$K$1:$BS$4779,MATCH(CJC$1&amp;"|"&amp;$B29,'Data Annex'!$K$1:$K$4779,0),MATCH(CJC$2,'Data Annex'!$K$1:$BS$1,0)),"")</f>
        <v/>
      </c>
      <c r="CJD29" s="258" t="str">
        <f>IFERROR(INDEX('Data Annex'!$K$1:$BS$4779,MATCH(CJD$1&amp;"|"&amp;$B29,'Data Annex'!$K$1:$K$4779,0),MATCH(CJD$2,'Data Annex'!$K$1:$BS$1,0)),"")</f>
        <v/>
      </c>
      <c r="CJE29" s="258" t="str">
        <f>IFERROR(INDEX('Data Annex'!$K$1:$BS$4779,MATCH(CJE$1&amp;"|"&amp;$B29,'Data Annex'!$K$1:$K$4779,0),MATCH(CJE$2,'Data Annex'!$K$1:$BS$1,0)),"")</f>
        <v/>
      </c>
      <c r="CJF29" s="258" t="str">
        <f>IFERROR(INDEX('Data Annex'!$K$1:$BS$4779,MATCH(CJF$1&amp;"|"&amp;$B29,'Data Annex'!$K$1:$K$4779,0),MATCH(CJF$2,'Data Annex'!$K$1:$BS$1,0)),"")</f>
        <v/>
      </c>
      <c r="CJG29" s="258" t="str">
        <f>IFERROR(INDEX('Data Annex'!$K$1:$BS$4779,MATCH(CJG$1&amp;"|"&amp;$B29,'Data Annex'!$K$1:$K$4779,0),MATCH(CJG$2,'Data Annex'!$K$1:$BS$1,0)),"")</f>
        <v/>
      </c>
      <c r="CJH29" s="258" t="str">
        <f>IFERROR(INDEX('Data Annex'!$K$1:$BS$4779,MATCH(CJH$1&amp;"|"&amp;$B29,'Data Annex'!$K$1:$K$4779,0),MATCH(CJH$2,'Data Annex'!$K$1:$BS$1,0)),"")</f>
        <v/>
      </c>
      <c r="CJI29" s="258" t="str">
        <f>IFERROR(INDEX('Data Annex'!$K$1:$BS$4779,MATCH(CJI$1&amp;"|"&amp;$B29,'Data Annex'!$K$1:$K$4779,0),MATCH(CJI$2,'Data Annex'!$K$1:$BS$1,0)),"")</f>
        <v/>
      </c>
      <c r="CJJ29" s="258" t="str">
        <f>IFERROR(INDEX('Data Annex'!$K$1:$BS$4779,MATCH(CJJ$1&amp;"|"&amp;$B29,'Data Annex'!$K$1:$K$4779,0),MATCH(CJJ$2,'Data Annex'!$K$1:$BS$1,0)),"")</f>
        <v/>
      </c>
      <c r="CJK29" s="258" t="str">
        <f>IFERROR(INDEX('Data Annex'!$K$1:$BS$4779,MATCH(CJK$1&amp;"|"&amp;$B29,'Data Annex'!$K$1:$K$4779,0),MATCH(CJK$2,'Data Annex'!$K$1:$BS$1,0)),"")</f>
        <v/>
      </c>
      <c r="CJL29" s="258" t="str">
        <f>IFERROR(INDEX('Data Annex'!$K$1:$BS$4779,MATCH(CJL$1&amp;"|"&amp;$B29,'Data Annex'!$K$1:$K$4779,0),MATCH(CJL$2,'Data Annex'!$K$1:$BS$1,0)),"")</f>
        <v/>
      </c>
      <c r="CJM29" s="258" t="str">
        <f>IFERROR(INDEX('Data Annex'!$K$1:$BS$4779,MATCH(CJM$1&amp;"|"&amp;$B29,'Data Annex'!$K$1:$K$4779,0),MATCH(CJM$2,'Data Annex'!$K$1:$BS$1,0)),"")</f>
        <v/>
      </c>
      <c r="CJN29" s="258" t="str">
        <f>IFERROR(INDEX('Data Annex'!$K$1:$BS$4779,MATCH(CJN$1&amp;"|"&amp;$B29,'Data Annex'!$K$1:$K$4779,0),MATCH(CJN$2,'Data Annex'!$K$1:$BS$1,0)),"")</f>
        <v/>
      </c>
      <c r="CJO29" s="258" t="str">
        <f>IFERROR(INDEX('Data Annex'!$K$1:$BS$4779,MATCH(CJO$1&amp;"|"&amp;$B29,'Data Annex'!$K$1:$K$4779,0),MATCH(CJO$2,'Data Annex'!$K$1:$BS$1,0)),"")</f>
        <v/>
      </c>
      <c r="CJP29" s="258" t="str">
        <f>IFERROR(INDEX('Data Annex'!$K$1:$BS$4779,MATCH(CJP$1&amp;"|"&amp;$B29,'Data Annex'!$K$1:$K$4779,0),MATCH(CJP$2,'Data Annex'!$K$1:$BS$1,0)),"")</f>
        <v/>
      </c>
      <c r="CJQ29" s="258" t="str">
        <f>IFERROR(INDEX('Data Annex'!$K$1:$BS$4779,MATCH(CJQ$1&amp;"|"&amp;$B29,'Data Annex'!$K$1:$K$4779,0),MATCH(CJQ$2,'Data Annex'!$K$1:$BS$1,0)),"")</f>
        <v/>
      </c>
      <c r="CJR29" s="258" t="str">
        <f>IFERROR(INDEX('Data Annex'!$K$1:$BS$4779,MATCH(CJR$1&amp;"|"&amp;$B29,'Data Annex'!$K$1:$K$4779,0),MATCH(CJR$2,'Data Annex'!$K$1:$BS$1,0)),"")</f>
        <v/>
      </c>
      <c r="CJS29" s="258" t="str">
        <f>IFERROR(INDEX('Data Annex'!$K$1:$BS$4779,MATCH(CJS$1&amp;"|"&amp;$B29,'Data Annex'!$K$1:$K$4779,0),MATCH(CJS$2,'Data Annex'!$K$1:$BS$1,0)),"")</f>
        <v/>
      </c>
      <c r="CJT29" s="258" t="str">
        <f>IFERROR(INDEX('Data Annex'!$K$1:$BS$4779,MATCH(CJT$1&amp;"|"&amp;$B29,'Data Annex'!$K$1:$K$4779,0),MATCH(CJT$2,'Data Annex'!$K$1:$BS$1,0)),"")</f>
        <v/>
      </c>
      <c r="CJU29" s="258" t="str">
        <f>IFERROR(INDEX('Data Annex'!$K$1:$BS$4779,MATCH(CJU$1&amp;"|"&amp;$B29,'Data Annex'!$K$1:$K$4779,0),MATCH(CJU$2,'Data Annex'!$K$1:$BS$1,0)),"")</f>
        <v/>
      </c>
      <c r="CJV29" s="258" t="str">
        <f>IFERROR(INDEX('Data Annex'!$K$1:$BS$4779,MATCH(CJV$1&amp;"|"&amp;$B29,'Data Annex'!$K$1:$K$4779,0),MATCH(CJV$2,'Data Annex'!$K$1:$BS$1,0)),"")</f>
        <v/>
      </c>
      <c r="CJW29" s="258" t="str">
        <f>IFERROR(INDEX('Data Annex'!$K$1:$BS$4779,MATCH(CJW$1&amp;"|"&amp;$B29,'Data Annex'!$K$1:$K$4779,0),MATCH(CJW$2,'Data Annex'!$K$1:$BS$1,0)),"")</f>
        <v/>
      </c>
      <c r="CJX29" s="258" t="str">
        <f>IFERROR(INDEX('Data Annex'!$K$1:$BS$4779,MATCH(CJX$1&amp;"|"&amp;$B29,'Data Annex'!$K$1:$K$4779,0),MATCH(CJX$2,'Data Annex'!$K$1:$BS$1,0)),"")</f>
        <v/>
      </c>
      <c r="CJY29" s="258" t="str">
        <f>IFERROR(INDEX('Data Annex'!$K$1:$BS$4779,MATCH(CJY$1&amp;"|"&amp;$B29,'Data Annex'!$K$1:$K$4779,0),MATCH(CJY$2,'Data Annex'!$K$1:$BS$1,0)),"")</f>
        <v/>
      </c>
      <c r="CJZ29" s="258" t="str">
        <f>IFERROR(INDEX('Data Annex'!$K$1:$BS$4779,MATCH(CJZ$1&amp;"|"&amp;$B29,'Data Annex'!$K$1:$K$4779,0),MATCH(CJZ$2,'Data Annex'!$K$1:$BS$1,0)),"")</f>
        <v/>
      </c>
      <c r="CKA29" s="258" t="str">
        <f>IFERROR(INDEX('Data Annex'!$K$1:$BS$4779,MATCH(CKA$1&amp;"|"&amp;$B29,'Data Annex'!$K$1:$K$4779,0),MATCH(CKA$2,'Data Annex'!$K$1:$BS$1,0)),"")</f>
        <v/>
      </c>
      <c r="CKB29" s="258" t="str">
        <f>IFERROR(INDEX('Data Annex'!$K$1:$BS$4779,MATCH(CKB$1&amp;"|"&amp;$B29,'Data Annex'!$K$1:$K$4779,0),MATCH(CKB$2,'Data Annex'!$K$1:$BS$1,0)),"")</f>
        <v/>
      </c>
      <c r="CKC29" s="258" t="str">
        <f>IFERROR(INDEX('Data Annex'!$K$1:$BS$4779,MATCH(CKC$1&amp;"|"&amp;$B29,'Data Annex'!$K$1:$K$4779,0),MATCH(CKC$2,'Data Annex'!$K$1:$BS$1,0)),"")</f>
        <v/>
      </c>
      <c r="CKD29" s="258" t="str">
        <f>IFERROR(INDEX('Data Annex'!$K$1:$BS$4779,MATCH(CKD$1&amp;"|"&amp;$B29,'Data Annex'!$K$1:$K$4779,0),MATCH(CKD$2,'Data Annex'!$K$1:$BS$1,0)),"")</f>
        <v/>
      </c>
      <c r="CKE29" s="258" t="str">
        <f>IFERROR(INDEX('Data Annex'!$K$1:$BS$4779,MATCH(CKE$1&amp;"|"&amp;$B29,'Data Annex'!$K$1:$K$4779,0),MATCH(CKE$2,'Data Annex'!$K$1:$BS$1,0)),"")</f>
        <v/>
      </c>
      <c r="CKF29" s="258" t="str">
        <f>IFERROR(INDEX('Data Annex'!$K$1:$BS$4779,MATCH(CKF$1&amp;"|"&amp;$B29,'Data Annex'!$K$1:$K$4779,0),MATCH(CKF$2,'Data Annex'!$K$1:$BS$1,0)),"")</f>
        <v/>
      </c>
      <c r="CKG29" s="258" t="str">
        <f>IFERROR(INDEX('Data Annex'!$K$1:$BS$4779,MATCH(CKG$1&amp;"|"&amp;$B29,'Data Annex'!$K$1:$K$4779,0),MATCH(CKG$2,'Data Annex'!$K$1:$BS$1,0)),"")</f>
        <v/>
      </c>
      <c r="CKH29" s="258" t="str">
        <f>IFERROR(INDEX('Data Annex'!$K$1:$BS$4779,MATCH(CKH$1&amp;"|"&amp;$B29,'Data Annex'!$K$1:$K$4779,0),MATCH(CKH$2,'Data Annex'!$K$1:$BS$1,0)),"")</f>
        <v/>
      </c>
      <c r="CKI29" s="258" t="str">
        <f>IFERROR(INDEX('Data Annex'!$K$1:$BS$4779,MATCH(CKI$1&amp;"|"&amp;$B29,'Data Annex'!$K$1:$K$4779,0),MATCH(CKI$2,'Data Annex'!$K$1:$BS$1,0)),"")</f>
        <v/>
      </c>
      <c r="CKJ29" s="258" t="str">
        <f>IFERROR(INDEX('Data Annex'!$K$1:$BS$4779,MATCH(CKJ$1&amp;"|"&amp;$B29,'Data Annex'!$K$1:$K$4779,0),MATCH(CKJ$2,'Data Annex'!$K$1:$BS$1,0)),"")</f>
        <v/>
      </c>
      <c r="CKK29" s="258" t="str">
        <f>IFERROR(INDEX('Data Annex'!$K$1:$BS$4779,MATCH(CKK$1&amp;"|"&amp;$B29,'Data Annex'!$K$1:$K$4779,0),MATCH(CKK$2,'Data Annex'!$K$1:$BS$1,0)),"")</f>
        <v/>
      </c>
      <c r="CKL29" s="258" t="str">
        <f>IFERROR(INDEX('Data Annex'!$K$1:$BS$4779,MATCH(CKL$1&amp;"|"&amp;$B29,'Data Annex'!$K$1:$K$4779,0),MATCH(CKL$2,'Data Annex'!$K$1:$BS$1,0)),"")</f>
        <v/>
      </c>
      <c r="CKM29" s="258" t="str">
        <f>IFERROR(INDEX('Data Annex'!$K$1:$BS$4779,MATCH(CKM$1&amp;"|"&amp;$B29,'Data Annex'!$K$1:$K$4779,0),MATCH(CKM$2,'Data Annex'!$K$1:$BS$1,0)),"")</f>
        <v/>
      </c>
      <c r="CKN29" s="258" t="str">
        <f>IFERROR(INDEX('Data Annex'!$K$1:$BS$4779,MATCH(CKN$1&amp;"|"&amp;$B29,'Data Annex'!$K$1:$K$4779,0),MATCH(CKN$2,'Data Annex'!$K$1:$BS$1,0)),"")</f>
        <v/>
      </c>
      <c r="CKO29" s="258" t="str">
        <f>IFERROR(INDEX('Data Annex'!$K$1:$BS$4779,MATCH(CKO$1&amp;"|"&amp;$B29,'Data Annex'!$K$1:$K$4779,0),MATCH(CKO$2,'Data Annex'!$K$1:$BS$1,0)),"")</f>
        <v/>
      </c>
      <c r="CKP29" s="258" t="str">
        <f>IFERROR(INDEX('Data Annex'!$K$1:$BS$4779,MATCH(CKP$1&amp;"|"&amp;$B29,'Data Annex'!$K$1:$K$4779,0),MATCH(CKP$2,'Data Annex'!$K$1:$BS$1,0)),"")</f>
        <v/>
      </c>
      <c r="CKQ29" s="258" t="str">
        <f>IFERROR(INDEX('Data Annex'!$K$1:$BS$4779,MATCH(CKQ$1&amp;"|"&amp;$B29,'Data Annex'!$K$1:$K$4779,0),MATCH(CKQ$2,'Data Annex'!$K$1:$BS$1,0)),"")</f>
        <v/>
      </c>
      <c r="CKR29" s="258" t="str">
        <f>IFERROR(INDEX('Data Annex'!$K$1:$BS$4779,MATCH(CKR$1&amp;"|"&amp;$B29,'Data Annex'!$K$1:$K$4779,0),MATCH(CKR$2,'Data Annex'!$K$1:$BS$1,0)),"")</f>
        <v/>
      </c>
      <c r="CKS29" s="258" t="str">
        <f>IFERROR(INDEX('Data Annex'!$K$1:$BS$4779,MATCH(CKS$1&amp;"|"&amp;$B29,'Data Annex'!$K$1:$K$4779,0),MATCH(CKS$2,'Data Annex'!$K$1:$BS$1,0)),"")</f>
        <v/>
      </c>
      <c r="CKT29" s="258" t="str">
        <f>IFERROR(INDEX('Data Annex'!$K$1:$BS$4779,MATCH(CKT$1&amp;"|"&amp;$B29,'Data Annex'!$K$1:$K$4779,0),MATCH(CKT$2,'Data Annex'!$K$1:$BS$1,0)),"")</f>
        <v/>
      </c>
      <c r="CKU29" s="258" t="str">
        <f>IFERROR(INDEX('Data Annex'!$K$1:$BS$4779,MATCH(CKU$1&amp;"|"&amp;$B29,'Data Annex'!$K$1:$K$4779,0),MATCH(CKU$2,'Data Annex'!$K$1:$BS$1,0)),"")</f>
        <v/>
      </c>
      <c r="CKV29" s="258" t="str">
        <f>IFERROR(INDEX('Data Annex'!$K$1:$BS$4779,MATCH(CKV$1&amp;"|"&amp;$B29,'Data Annex'!$K$1:$K$4779,0),MATCH(CKV$2,'Data Annex'!$K$1:$BS$1,0)),"")</f>
        <v/>
      </c>
      <c r="CKW29" s="258" t="str">
        <f>IFERROR(INDEX('Data Annex'!$K$1:$BS$4779,MATCH(CKW$1&amp;"|"&amp;$B29,'Data Annex'!$K$1:$K$4779,0),MATCH(CKW$2,'Data Annex'!$K$1:$BS$1,0)),"")</f>
        <v/>
      </c>
      <c r="CKX29" s="258" t="str">
        <f>IFERROR(INDEX('Data Annex'!$K$1:$BS$4779,MATCH(CKX$1&amp;"|"&amp;$B29,'Data Annex'!$K$1:$K$4779,0),MATCH(CKX$2,'Data Annex'!$K$1:$BS$1,0)),"")</f>
        <v/>
      </c>
      <c r="CKY29" s="258" t="str">
        <f>IFERROR(INDEX('Data Annex'!$K$1:$BS$4779,MATCH(CKY$1&amp;"|"&amp;$B29,'Data Annex'!$K$1:$K$4779,0),MATCH(CKY$2,'Data Annex'!$K$1:$BS$1,0)),"")</f>
        <v/>
      </c>
      <c r="CKZ29" s="258" t="str">
        <f>IFERROR(INDEX('Data Annex'!$K$1:$BS$4779,MATCH(CKZ$1&amp;"|"&amp;$B29,'Data Annex'!$K$1:$K$4779,0),MATCH(CKZ$2,'Data Annex'!$K$1:$BS$1,0)),"")</f>
        <v/>
      </c>
      <c r="CLA29" s="258" t="str">
        <f>IFERROR(INDEX('Data Annex'!$K$1:$BS$4779,MATCH(CLA$1&amp;"|"&amp;$B29,'Data Annex'!$K$1:$K$4779,0),MATCH(CLA$2,'Data Annex'!$K$1:$BS$1,0)),"")</f>
        <v/>
      </c>
      <c r="CLB29" s="258" t="str">
        <f>IFERROR(INDEX('Data Annex'!$K$1:$BS$4779,MATCH(CLB$1&amp;"|"&amp;$B29,'Data Annex'!$K$1:$K$4779,0),MATCH(CLB$2,'Data Annex'!$K$1:$BS$1,0)),"")</f>
        <v/>
      </c>
      <c r="CLC29" s="258" t="str">
        <f>IFERROR(INDEX('Data Annex'!$K$1:$BS$4779,MATCH(CLC$1&amp;"|"&amp;$B29,'Data Annex'!$K$1:$K$4779,0),MATCH(CLC$2,'Data Annex'!$K$1:$BS$1,0)),"")</f>
        <v/>
      </c>
      <c r="CLD29" s="258" t="str">
        <f>IFERROR(INDEX('Data Annex'!$K$1:$BS$4779,MATCH(CLD$1&amp;"|"&amp;$B29,'Data Annex'!$K$1:$K$4779,0),MATCH(CLD$2,'Data Annex'!$K$1:$BS$1,0)),"")</f>
        <v/>
      </c>
      <c r="CLE29" s="258" t="str">
        <f>IFERROR(INDEX('Data Annex'!$K$1:$BS$4779,MATCH(CLE$1&amp;"|"&amp;$B29,'Data Annex'!$K$1:$K$4779,0),MATCH(CLE$2,'Data Annex'!$K$1:$BS$1,0)),"")</f>
        <v/>
      </c>
      <c r="CLF29" s="258" t="str">
        <f>IFERROR(INDEX('Data Annex'!$K$1:$BS$4779,MATCH(CLF$1&amp;"|"&amp;$B29,'Data Annex'!$K$1:$K$4779,0),MATCH(CLF$2,'Data Annex'!$K$1:$BS$1,0)),"")</f>
        <v/>
      </c>
      <c r="CLG29" s="258" t="str">
        <f>IFERROR(INDEX('Data Annex'!$K$1:$BS$4779,MATCH(CLG$1&amp;"|"&amp;$B29,'Data Annex'!$K$1:$K$4779,0),MATCH(CLG$2,'Data Annex'!$K$1:$BS$1,0)),"")</f>
        <v/>
      </c>
      <c r="CLH29" s="258" t="str">
        <f>IFERROR(INDEX('Data Annex'!$K$1:$BS$4779,MATCH(CLH$1&amp;"|"&amp;$B29,'Data Annex'!$K$1:$K$4779,0),MATCH(CLH$2,'Data Annex'!$K$1:$BS$1,0)),"")</f>
        <v/>
      </c>
      <c r="CLI29" s="258" t="str">
        <f>IFERROR(INDEX('Data Annex'!$K$1:$BS$4779,MATCH(CLI$1&amp;"|"&amp;$B29,'Data Annex'!$K$1:$K$4779,0),MATCH(CLI$2,'Data Annex'!$K$1:$BS$1,0)),"")</f>
        <v/>
      </c>
      <c r="CLJ29" s="258" t="str">
        <f>IFERROR(INDEX('Data Annex'!$K$1:$BS$4779,MATCH(CLJ$1&amp;"|"&amp;$B29,'Data Annex'!$K$1:$K$4779,0),MATCH(CLJ$2,'Data Annex'!$K$1:$BS$1,0)),"")</f>
        <v/>
      </c>
      <c r="CLK29" s="258" t="str">
        <f>IFERROR(INDEX('Data Annex'!$K$1:$BS$4779,MATCH(CLK$1&amp;"|"&amp;$B29,'Data Annex'!$K$1:$K$4779,0),MATCH(CLK$2,'Data Annex'!$K$1:$BS$1,0)),"")</f>
        <v/>
      </c>
      <c r="CLL29" s="258" t="str">
        <f>IFERROR(INDEX('Data Annex'!$K$1:$BS$4779,MATCH(CLL$1&amp;"|"&amp;$B29,'Data Annex'!$K$1:$K$4779,0),MATCH(CLL$2,'Data Annex'!$K$1:$BS$1,0)),"")</f>
        <v/>
      </c>
      <c r="CLM29" s="258" t="str">
        <f>IFERROR(INDEX('Data Annex'!$K$1:$BS$4779,MATCH(CLM$1&amp;"|"&amp;$B29,'Data Annex'!$K$1:$K$4779,0),MATCH(CLM$2,'Data Annex'!$K$1:$BS$1,0)),"")</f>
        <v/>
      </c>
      <c r="CLN29" s="258" t="str">
        <f>IFERROR(INDEX('Data Annex'!$K$1:$BS$4779,MATCH(CLN$1&amp;"|"&amp;$B29,'Data Annex'!$K$1:$K$4779,0),MATCH(CLN$2,'Data Annex'!$K$1:$BS$1,0)),"")</f>
        <v/>
      </c>
      <c r="CLO29" s="258" t="str">
        <f>IFERROR(INDEX('Data Annex'!$K$1:$BS$4779,MATCH(CLO$1&amp;"|"&amp;$B29,'Data Annex'!$K$1:$K$4779,0),MATCH(CLO$2,'Data Annex'!$K$1:$BS$1,0)),"")</f>
        <v/>
      </c>
      <c r="CLP29" s="258" t="str">
        <f>IFERROR(INDEX('Data Annex'!$K$1:$BS$4779,MATCH(CLP$1&amp;"|"&amp;$B29,'Data Annex'!$K$1:$K$4779,0),MATCH(CLP$2,'Data Annex'!$K$1:$BS$1,0)),"")</f>
        <v/>
      </c>
      <c r="CLQ29" s="258" t="str">
        <f>IFERROR(INDEX('Data Annex'!$K$1:$BS$4779,MATCH(CLQ$1&amp;"|"&amp;$B29,'Data Annex'!$K$1:$K$4779,0),MATCH(CLQ$2,'Data Annex'!$K$1:$BS$1,0)),"")</f>
        <v/>
      </c>
      <c r="CLR29" s="258" t="str">
        <f>IFERROR(INDEX('Data Annex'!$K$1:$BS$4779,MATCH(CLR$1&amp;"|"&amp;$B29,'Data Annex'!$K$1:$K$4779,0),MATCH(CLR$2,'Data Annex'!$K$1:$BS$1,0)),"")</f>
        <v/>
      </c>
      <c r="CLS29" s="258" t="str">
        <f>IFERROR(INDEX('Data Annex'!$K$1:$BS$4779,MATCH(CLS$1&amp;"|"&amp;$B29,'Data Annex'!$K$1:$K$4779,0),MATCH(CLS$2,'Data Annex'!$K$1:$BS$1,0)),"")</f>
        <v/>
      </c>
      <c r="CLT29" s="258" t="str">
        <f>IFERROR(INDEX('Data Annex'!$K$1:$BS$4779,MATCH(CLT$1&amp;"|"&amp;$B29,'Data Annex'!$K$1:$K$4779,0),MATCH(CLT$2,'Data Annex'!$K$1:$BS$1,0)),"")</f>
        <v/>
      </c>
      <c r="CLU29" s="258" t="str">
        <f>IFERROR(INDEX('Data Annex'!$K$1:$BS$4779,MATCH(CLU$1&amp;"|"&amp;$B29,'Data Annex'!$K$1:$K$4779,0),MATCH(CLU$2,'Data Annex'!$K$1:$BS$1,0)),"")</f>
        <v/>
      </c>
      <c r="CLV29" s="258" t="str">
        <f>IFERROR(INDEX('Data Annex'!$K$1:$BS$4779,MATCH(CLV$1&amp;"|"&amp;$B29,'Data Annex'!$K$1:$K$4779,0),MATCH(CLV$2,'Data Annex'!$K$1:$BS$1,0)),"")</f>
        <v/>
      </c>
      <c r="CLW29" s="258" t="str">
        <f>IFERROR(INDEX('Data Annex'!$K$1:$BS$4779,MATCH(CLW$1&amp;"|"&amp;$B29,'Data Annex'!$K$1:$K$4779,0),MATCH(CLW$2,'Data Annex'!$K$1:$BS$1,0)),"")</f>
        <v/>
      </c>
      <c r="CLX29" s="258" t="str">
        <f>IFERROR(INDEX('Data Annex'!$K$1:$BS$4779,MATCH(CLX$1&amp;"|"&amp;$B29,'Data Annex'!$K$1:$K$4779,0),MATCH(CLX$2,'Data Annex'!$K$1:$BS$1,0)),"")</f>
        <v/>
      </c>
      <c r="CLY29" s="258" t="str">
        <f>IFERROR(INDEX('Data Annex'!$K$1:$BS$4779,MATCH(CLY$1&amp;"|"&amp;$B29,'Data Annex'!$K$1:$K$4779,0),MATCH(CLY$2,'Data Annex'!$K$1:$BS$1,0)),"")</f>
        <v/>
      </c>
      <c r="CLZ29" s="258" t="str">
        <f>IFERROR(INDEX('Data Annex'!$K$1:$BS$4779,MATCH(CLZ$1&amp;"|"&amp;$B29,'Data Annex'!$K$1:$K$4779,0),MATCH(CLZ$2,'Data Annex'!$K$1:$BS$1,0)),"")</f>
        <v/>
      </c>
      <c r="CMA29" s="258" t="str">
        <f>IFERROR(INDEX('Data Annex'!$K$1:$BS$4779,MATCH(CMA$1&amp;"|"&amp;$B29,'Data Annex'!$K$1:$K$4779,0),MATCH(CMA$2,'Data Annex'!$K$1:$BS$1,0)),"")</f>
        <v/>
      </c>
      <c r="CMB29" s="258" t="str">
        <f>IFERROR(INDEX('Data Annex'!$K$1:$BS$4779,MATCH(CMB$1&amp;"|"&amp;$B29,'Data Annex'!$K$1:$K$4779,0),MATCH(CMB$2,'Data Annex'!$K$1:$BS$1,0)),"")</f>
        <v/>
      </c>
      <c r="CMC29" s="258" t="str">
        <f>IFERROR(INDEX('Data Annex'!$K$1:$BS$4779,MATCH(CMC$1&amp;"|"&amp;$B29,'Data Annex'!$K$1:$K$4779,0),MATCH(CMC$2,'Data Annex'!$K$1:$BS$1,0)),"")</f>
        <v/>
      </c>
      <c r="CMD29" s="258" t="str">
        <f>IFERROR(INDEX('Data Annex'!$K$1:$BS$4779,MATCH(CMD$1&amp;"|"&amp;$B29,'Data Annex'!$K$1:$K$4779,0),MATCH(CMD$2,'Data Annex'!$K$1:$BS$1,0)),"")</f>
        <v/>
      </c>
      <c r="CME29" s="258" t="str">
        <f>IFERROR(INDEX('Data Annex'!$K$1:$BS$4779,MATCH(CME$1&amp;"|"&amp;$B29,'Data Annex'!$K$1:$K$4779,0),MATCH(CME$2,'Data Annex'!$K$1:$BS$1,0)),"")</f>
        <v/>
      </c>
      <c r="CMF29" s="258" t="str">
        <f>IFERROR(INDEX('Data Annex'!$K$1:$BS$4779,MATCH(CMF$1&amp;"|"&amp;$B29,'Data Annex'!$K$1:$K$4779,0),MATCH(CMF$2,'Data Annex'!$K$1:$BS$1,0)),"")</f>
        <v/>
      </c>
      <c r="CMG29" s="258" t="str">
        <f>IFERROR(INDEX('Data Annex'!$K$1:$BS$4779,MATCH(CMG$1&amp;"|"&amp;$B29,'Data Annex'!$K$1:$K$4779,0),MATCH(CMG$2,'Data Annex'!$K$1:$BS$1,0)),"")</f>
        <v/>
      </c>
      <c r="CMH29" s="258" t="str">
        <f>IFERROR(INDEX('Data Annex'!$K$1:$BS$4779,MATCH(CMH$1&amp;"|"&amp;$B29,'Data Annex'!$K$1:$K$4779,0),MATCH(CMH$2,'Data Annex'!$K$1:$BS$1,0)),"")</f>
        <v/>
      </c>
      <c r="CMI29" s="258" t="str">
        <f>IFERROR(INDEX('Data Annex'!$K$1:$BS$4779,MATCH(CMI$1&amp;"|"&amp;$B29,'Data Annex'!$K$1:$K$4779,0),MATCH(CMI$2,'Data Annex'!$K$1:$BS$1,0)),"")</f>
        <v/>
      </c>
      <c r="CMJ29" s="258" t="str">
        <f>IFERROR(INDEX('Data Annex'!$K$1:$BS$4779,MATCH(CMJ$1&amp;"|"&amp;$B29,'Data Annex'!$K$1:$K$4779,0),MATCH(CMJ$2,'Data Annex'!$K$1:$BS$1,0)),"")</f>
        <v/>
      </c>
      <c r="CMK29" s="258" t="str">
        <f>IFERROR(INDEX('Data Annex'!$K$1:$BS$4779,MATCH(CMK$1&amp;"|"&amp;$B29,'Data Annex'!$K$1:$K$4779,0),MATCH(CMK$2,'Data Annex'!$K$1:$BS$1,0)),"")</f>
        <v/>
      </c>
      <c r="CML29" s="258" t="str">
        <f>IFERROR(INDEX('Data Annex'!$K$1:$BS$4779,MATCH(CML$1&amp;"|"&amp;$B29,'Data Annex'!$K$1:$K$4779,0),MATCH(CML$2,'Data Annex'!$K$1:$BS$1,0)),"")</f>
        <v/>
      </c>
      <c r="CMM29" s="258" t="str">
        <f>IFERROR(INDEX('Data Annex'!$K$1:$BS$4779,MATCH(CMM$1&amp;"|"&amp;$B29,'Data Annex'!$K$1:$K$4779,0),MATCH(CMM$2,'Data Annex'!$K$1:$BS$1,0)),"")</f>
        <v/>
      </c>
      <c r="CMN29" s="258" t="str">
        <f>IFERROR(INDEX('Data Annex'!$K$1:$BS$4779,MATCH(CMN$1&amp;"|"&amp;$B29,'Data Annex'!$K$1:$K$4779,0),MATCH(CMN$2,'Data Annex'!$K$1:$BS$1,0)),"")</f>
        <v/>
      </c>
      <c r="CMO29" s="258" t="str">
        <f>IFERROR(INDEX('Data Annex'!$K$1:$BS$4779,MATCH(CMO$1&amp;"|"&amp;$B29,'Data Annex'!$K$1:$K$4779,0),MATCH(CMO$2,'Data Annex'!$K$1:$BS$1,0)),"")</f>
        <v/>
      </c>
      <c r="CMP29" s="258" t="str">
        <f>IFERROR(INDEX('Data Annex'!$K$1:$BS$4779,MATCH(CMP$1&amp;"|"&amp;$B29,'Data Annex'!$K$1:$K$4779,0),MATCH(CMP$2,'Data Annex'!$K$1:$BS$1,0)),"")</f>
        <v/>
      </c>
      <c r="CMQ29" s="258" t="str">
        <f>IFERROR(INDEX('Data Annex'!$K$1:$BS$4779,MATCH(CMQ$1&amp;"|"&amp;$B29,'Data Annex'!$K$1:$K$4779,0),MATCH(CMQ$2,'Data Annex'!$K$1:$BS$1,0)),"")</f>
        <v/>
      </c>
      <c r="CMR29" s="258" t="str">
        <f>IFERROR(INDEX('Data Annex'!$K$1:$BS$4779,MATCH(CMR$1&amp;"|"&amp;$B29,'Data Annex'!$K$1:$K$4779,0),MATCH(CMR$2,'Data Annex'!$K$1:$BS$1,0)),"")</f>
        <v/>
      </c>
      <c r="CMS29" s="258" t="str">
        <f>IFERROR(INDEX('Data Annex'!$K$1:$BS$4779,MATCH(CMS$1&amp;"|"&amp;$B29,'Data Annex'!$K$1:$K$4779,0),MATCH(CMS$2,'Data Annex'!$K$1:$BS$1,0)),"")</f>
        <v/>
      </c>
      <c r="CMT29" s="258" t="str">
        <f>IFERROR(INDEX('Data Annex'!$K$1:$BS$4779,MATCH(CMT$1&amp;"|"&amp;$B29,'Data Annex'!$K$1:$K$4779,0),MATCH(CMT$2,'Data Annex'!$K$1:$BS$1,0)),"")</f>
        <v/>
      </c>
      <c r="CMU29" s="258" t="str">
        <f>IFERROR(INDEX('Data Annex'!$K$1:$BS$4779,MATCH(CMU$1&amp;"|"&amp;$B29,'Data Annex'!$K$1:$K$4779,0),MATCH(CMU$2,'Data Annex'!$K$1:$BS$1,0)),"")</f>
        <v/>
      </c>
      <c r="CMV29" s="258" t="str">
        <f>IFERROR(INDEX('Data Annex'!$K$1:$BS$4779,MATCH(CMV$1&amp;"|"&amp;$B29,'Data Annex'!$K$1:$K$4779,0),MATCH(CMV$2,'Data Annex'!$K$1:$BS$1,0)),"")</f>
        <v/>
      </c>
      <c r="CMW29" s="258" t="str">
        <f>IFERROR(INDEX('Data Annex'!$K$1:$BS$4779,MATCH(CMW$1&amp;"|"&amp;$B29,'Data Annex'!$K$1:$K$4779,0),MATCH(CMW$2,'Data Annex'!$K$1:$BS$1,0)),"")</f>
        <v/>
      </c>
      <c r="CMX29" s="258" t="str">
        <f>IFERROR(INDEX('Data Annex'!$K$1:$BS$4779,MATCH(CMX$1&amp;"|"&amp;$B29,'Data Annex'!$K$1:$K$4779,0),MATCH(CMX$2,'Data Annex'!$K$1:$BS$1,0)),"")</f>
        <v/>
      </c>
      <c r="CMY29" s="258" t="str">
        <f>IFERROR(INDEX('Data Annex'!$K$1:$BS$4779,MATCH(CMY$1&amp;"|"&amp;$B29,'Data Annex'!$K$1:$K$4779,0),MATCH(CMY$2,'Data Annex'!$K$1:$BS$1,0)),"")</f>
        <v/>
      </c>
      <c r="CMZ29" s="258" t="str">
        <f>IFERROR(INDEX('Data Annex'!$K$1:$BS$4779,MATCH(CMZ$1&amp;"|"&amp;$B29,'Data Annex'!$K$1:$K$4779,0),MATCH(CMZ$2,'Data Annex'!$K$1:$BS$1,0)),"")</f>
        <v/>
      </c>
      <c r="CNA29" s="258" t="str">
        <f>IFERROR(INDEX('Data Annex'!$K$1:$BS$4779,MATCH(CNA$1&amp;"|"&amp;$B29,'Data Annex'!$K$1:$K$4779,0),MATCH(CNA$2,'Data Annex'!$K$1:$BS$1,0)),"")</f>
        <v/>
      </c>
      <c r="CNB29" s="258" t="str">
        <f>IFERROR(INDEX('Data Annex'!$K$1:$BS$4779,MATCH(CNB$1&amp;"|"&amp;$B29,'Data Annex'!$K$1:$K$4779,0),MATCH(CNB$2,'Data Annex'!$K$1:$BS$1,0)),"")</f>
        <v/>
      </c>
      <c r="CNC29" s="258" t="str">
        <f>IFERROR(INDEX('Data Annex'!$K$1:$BS$4779,MATCH(CNC$1&amp;"|"&amp;$B29,'Data Annex'!$K$1:$K$4779,0),MATCH(CNC$2,'Data Annex'!$K$1:$BS$1,0)),"")</f>
        <v/>
      </c>
      <c r="CND29" s="258" t="str">
        <f>IFERROR(INDEX('Data Annex'!$K$1:$BS$4779,MATCH(CND$1&amp;"|"&amp;$B29,'Data Annex'!$K$1:$K$4779,0),MATCH(CND$2,'Data Annex'!$K$1:$BS$1,0)),"")</f>
        <v/>
      </c>
      <c r="CNE29" s="258" t="str">
        <f>IFERROR(INDEX('Data Annex'!$K$1:$BS$4779,MATCH(CNE$1&amp;"|"&amp;$B29,'Data Annex'!$K$1:$K$4779,0),MATCH(CNE$2,'Data Annex'!$K$1:$BS$1,0)),"")</f>
        <v/>
      </c>
      <c r="CNF29" s="258" t="str">
        <f>IFERROR(INDEX('Data Annex'!$K$1:$BS$4779,MATCH(CNF$1&amp;"|"&amp;$B29,'Data Annex'!$K$1:$K$4779,0),MATCH(CNF$2,'Data Annex'!$K$1:$BS$1,0)),"")</f>
        <v/>
      </c>
      <c r="CNG29" s="258" t="str">
        <f>IFERROR(INDEX('Data Annex'!$K$1:$BS$4779,MATCH(CNG$1&amp;"|"&amp;$B29,'Data Annex'!$K$1:$K$4779,0),MATCH(CNG$2,'Data Annex'!$K$1:$BS$1,0)),"")</f>
        <v/>
      </c>
      <c r="CNH29" s="258" t="str">
        <f>IFERROR(INDEX('Data Annex'!$K$1:$BS$4779,MATCH(CNH$1&amp;"|"&amp;$B29,'Data Annex'!$K$1:$K$4779,0),MATCH(CNH$2,'Data Annex'!$K$1:$BS$1,0)),"")</f>
        <v/>
      </c>
      <c r="CNI29" s="258" t="str">
        <f>IFERROR(INDEX('Data Annex'!$K$1:$BS$4779,MATCH(CNI$1&amp;"|"&amp;$B29,'Data Annex'!$K$1:$K$4779,0),MATCH(CNI$2,'Data Annex'!$K$1:$BS$1,0)),"")</f>
        <v/>
      </c>
      <c r="CNJ29" s="258" t="str">
        <f>IFERROR(INDEX('Data Annex'!$K$1:$BS$4779,MATCH(CNJ$1&amp;"|"&amp;$B29,'Data Annex'!$K$1:$K$4779,0),MATCH(CNJ$2,'Data Annex'!$K$1:$BS$1,0)),"")</f>
        <v/>
      </c>
      <c r="CNK29" s="258" t="str">
        <f>IFERROR(INDEX('Data Annex'!$K$1:$BS$4779,MATCH(CNK$1&amp;"|"&amp;$B29,'Data Annex'!$K$1:$K$4779,0),MATCH(CNK$2,'Data Annex'!$K$1:$BS$1,0)),"")</f>
        <v/>
      </c>
      <c r="CNL29" s="258" t="str">
        <f>IFERROR(INDEX('Data Annex'!$K$1:$BS$4779,MATCH(CNL$1&amp;"|"&amp;$B29,'Data Annex'!$K$1:$K$4779,0),MATCH(CNL$2,'Data Annex'!$K$1:$BS$1,0)),"")</f>
        <v/>
      </c>
      <c r="CNM29" s="258" t="str">
        <f>IFERROR(INDEX('Data Annex'!$K$1:$BS$4779,MATCH(CNM$1&amp;"|"&amp;$B29,'Data Annex'!$K$1:$K$4779,0),MATCH(CNM$2,'Data Annex'!$K$1:$BS$1,0)),"")</f>
        <v/>
      </c>
      <c r="CNN29" s="258" t="str">
        <f>IFERROR(INDEX('Data Annex'!$K$1:$BS$4779,MATCH(CNN$1&amp;"|"&amp;$B29,'Data Annex'!$K$1:$K$4779,0),MATCH(CNN$2,'Data Annex'!$K$1:$BS$1,0)),"")</f>
        <v/>
      </c>
      <c r="CNO29" s="258" t="str">
        <f>IFERROR(INDEX('Data Annex'!$K$1:$BS$4779,MATCH(CNO$1&amp;"|"&amp;$B29,'Data Annex'!$K$1:$K$4779,0),MATCH(CNO$2,'Data Annex'!$K$1:$BS$1,0)),"")</f>
        <v/>
      </c>
      <c r="CNP29" s="258" t="str">
        <f>IFERROR(INDEX('Data Annex'!$K$1:$BS$4779,MATCH(CNP$1&amp;"|"&amp;$B29,'Data Annex'!$K$1:$K$4779,0),MATCH(CNP$2,'Data Annex'!$K$1:$BS$1,0)),"")</f>
        <v/>
      </c>
      <c r="CNQ29" s="258" t="str">
        <f>IFERROR(INDEX('Data Annex'!$K$1:$BS$4779,MATCH(CNQ$1&amp;"|"&amp;$B29,'Data Annex'!$K$1:$K$4779,0),MATCH(CNQ$2,'Data Annex'!$K$1:$BS$1,0)),"")</f>
        <v/>
      </c>
      <c r="CNR29" s="258" t="str">
        <f>IFERROR(INDEX('Data Annex'!$K$1:$BS$4779,MATCH(CNR$1&amp;"|"&amp;$B29,'Data Annex'!$K$1:$K$4779,0),MATCH(CNR$2,'Data Annex'!$K$1:$BS$1,0)),"")</f>
        <v/>
      </c>
      <c r="CNS29" s="258" t="str">
        <f>IFERROR(INDEX('Data Annex'!$K$1:$BS$4779,MATCH(CNS$1&amp;"|"&amp;$B29,'Data Annex'!$K$1:$K$4779,0),MATCH(CNS$2,'Data Annex'!$K$1:$BS$1,0)),"")</f>
        <v/>
      </c>
      <c r="CNT29" s="258" t="str">
        <f>IFERROR(INDEX('Data Annex'!$K$1:$BS$4779,MATCH(CNT$1&amp;"|"&amp;$B29,'Data Annex'!$K$1:$K$4779,0),MATCH(CNT$2,'Data Annex'!$K$1:$BS$1,0)),"")</f>
        <v/>
      </c>
      <c r="CNU29" s="258" t="str">
        <f>IFERROR(INDEX('Data Annex'!$K$1:$BS$4779,MATCH(CNU$1&amp;"|"&amp;$B29,'Data Annex'!$K$1:$K$4779,0),MATCH(CNU$2,'Data Annex'!$K$1:$BS$1,0)),"")</f>
        <v/>
      </c>
      <c r="CNV29" s="258" t="str">
        <f>IFERROR(INDEX('Data Annex'!$K$1:$BS$4779,MATCH(CNV$1&amp;"|"&amp;$B29,'Data Annex'!$K$1:$K$4779,0),MATCH(CNV$2,'Data Annex'!$K$1:$BS$1,0)),"")</f>
        <v/>
      </c>
      <c r="CNW29" s="258" t="str">
        <f>IFERROR(INDEX('Data Annex'!$K$1:$BS$4779,MATCH(CNW$1&amp;"|"&amp;$B29,'Data Annex'!$K$1:$K$4779,0),MATCH(CNW$2,'Data Annex'!$K$1:$BS$1,0)),"")</f>
        <v/>
      </c>
      <c r="CNX29" s="258" t="str">
        <f>IFERROR(INDEX('Data Annex'!$K$1:$BS$4779,MATCH(CNX$1&amp;"|"&amp;$B29,'Data Annex'!$K$1:$K$4779,0),MATCH(CNX$2,'Data Annex'!$K$1:$BS$1,0)),"")</f>
        <v/>
      </c>
      <c r="CNY29" s="258" t="str">
        <f>IFERROR(INDEX('Data Annex'!$K$1:$BS$4779,MATCH(CNY$1&amp;"|"&amp;$B29,'Data Annex'!$K$1:$K$4779,0),MATCH(CNY$2,'Data Annex'!$K$1:$BS$1,0)),"")</f>
        <v/>
      </c>
      <c r="CNZ29" s="258" t="str">
        <f>IFERROR(INDEX('Data Annex'!$K$1:$BS$4779,MATCH(CNZ$1&amp;"|"&amp;$B29,'Data Annex'!$K$1:$K$4779,0),MATCH(CNZ$2,'Data Annex'!$K$1:$BS$1,0)),"")</f>
        <v/>
      </c>
      <c r="COA29" s="258" t="str">
        <f>IFERROR(INDEX('Data Annex'!$K$1:$BS$4779,MATCH(COA$1&amp;"|"&amp;$B29,'Data Annex'!$K$1:$K$4779,0),MATCH(COA$2,'Data Annex'!$K$1:$BS$1,0)),"")</f>
        <v/>
      </c>
      <c r="COB29" s="258" t="str">
        <f>IFERROR(INDEX('Data Annex'!$K$1:$BS$4779,MATCH(COB$1&amp;"|"&amp;$B29,'Data Annex'!$K$1:$K$4779,0),MATCH(COB$2,'Data Annex'!$K$1:$BS$1,0)),"")</f>
        <v/>
      </c>
      <c r="COC29" s="258" t="str">
        <f>IFERROR(INDEX('Data Annex'!$K$1:$BS$4779,MATCH(COC$1&amp;"|"&amp;$B29,'Data Annex'!$K$1:$K$4779,0),MATCH(COC$2,'Data Annex'!$K$1:$BS$1,0)),"")</f>
        <v/>
      </c>
      <c r="COD29" s="258" t="str">
        <f>IFERROR(INDEX('Data Annex'!$K$1:$BS$4779,MATCH(COD$1&amp;"|"&amp;$B29,'Data Annex'!$K$1:$K$4779,0),MATCH(COD$2,'Data Annex'!$K$1:$BS$1,0)),"")</f>
        <v/>
      </c>
      <c r="COE29" s="258" t="str">
        <f>IFERROR(INDEX('Data Annex'!$K$1:$BS$4779,MATCH(COE$1&amp;"|"&amp;$B29,'Data Annex'!$K$1:$K$4779,0),MATCH(COE$2,'Data Annex'!$K$1:$BS$1,0)),"")</f>
        <v/>
      </c>
      <c r="COF29" s="258" t="str">
        <f>IFERROR(INDEX('Data Annex'!$K$1:$BS$4779,MATCH(COF$1&amp;"|"&amp;$B29,'Data Annex'!$K$1:$K$4779,0),MATCH(COF$2,'Data Annex'!$K$1:$BS$1,0)),"")</f>
        <v/>
      </c>
      <c r="COG29" s="258" t="str">
        <f>IFERROR(INDEX('Data Annex'!$K$1:$BS$4779,MATCH(COG$1&amp;"|"&amp;$B29,'Data Annex'!$K$1:$K$4779,0),MATCH(COG$2,'Data Annex'!$K$1:$BS$1,0)),"")</f>
        <v/>
      </c>
      <c r="COH29" s="258" t="str">
        <f>IFERROR(INDEX('Data Annex'!$K$1:$BS$4779,MATCH(COH$1&amp;"|"&amp;$B29,'Data Annex'!$K$1:$K$4779,0),MATCH(COH$2,'Data Annex'!$K$1:$BS$1,0)),"")</f>
        <v/>
      </c>
      <c r="COI29" s="258" t="str">
        <f>IFERROR(INDEX('Data Annex'!$K$1:$BS$4779,MATCH(COI$1&amp;"|"&amp;$B29,'Data Annex'!$K$1:$K$4779,0),MATCH(COI$2,'Data Annex'!$K$1:$BS$1,0)),"")</f>
        <v/>
      </c>
      <c r="COJ29" s="258" t="str">
        <f>IFERROR(INDEX('Data Annex'!$K$1:$BS$4779,MATCH(COJ$1&amp;"|"&amp;$B29,'Data Annex'!$K$1:$K$4779,0),MATCH(COJ$2,'Data Annex'!$K$1:$BS$1,0)),"")</f>
        <v/>
      </c>
      <c r="COK29" s="258" t="str">
        <f>IFERROR(INDEX('Data Annex'!$K$1:$BS$4779,MATCH(COK$1&amp;"|"&amp;$B29,'Data Annex'!$K$1:$K$4779,0),MATCH(COK$2,'Data Annex'!$K$1:$BS$1,0)),"")</f>
        <v/>
      </c>
      <c r="COL29" s="258" t="str">
        <f>IFERROR(INDEX('Data Annex'!$K$1:$BS$4779,MATCH(COL$1&amp;"|"&amp;$B29,'Data Annex'!$K$1:$K$4779,0),MATCH(COL$2,'Data Annex'!$K$1:$BS$1,0)),"")</f>
        <v/>
      </c>
      <c r="COM29" s="258" t="str">
        <f>IFERROR(INDEX('Data Annex'!$K$1:$BS$4779,MATCH(COM$1&amp;"|"&amp;$B29,'Data Annex'!$K$1:$K$4779,0),MATCH(COM$2,'Data Annex'!$K$1:$BS$1,0)),"")</f>
        <v/>
      </c>
      <c r="CON29" s="258" t="str">
        <f>IFERROR(INDEX('Data Annex'!$K$1:$BS$4779,MATCH(CON$1&amp;"|"&amp;$B29,'Data Annex'!$K$1:$K$4779,0),MATCH(CON$2,'Data Annex'!$K$1:$BS$1,0)),"")</f>
        <v/>
      </c>
      <c r="COO29" s="258" t="str">
        <f>IFERROR(INDEX('Data Annex'!$K$1:$BS$4779,MATCH(COO$1&amp;"|"&amp;$B29,'Data Annex'!$K$1:$K$4779,0),MATCH(COO$2,'Data Annex'!$K$1:$BS$1,0)),"")</f>
        <v/>
      </c>
      <c r="COP29" s="258" t="str">
        <f>IFERROR(INDEX('Data Annex'!$K$1:$BS$4779,MATCH(COP$1&amp;"|"&amp;$B29,'Data Annex'!$K$1:$K$4779,0),MATCH(COP$2,'Data Annex'!$K$1:$BS$1,0)),"")</f>
        <v/>
      </c>
      <c r="COQ29" s="258" t="str">
        <f>IFERROR(INDEX('Data Annex'!$K$1:$BS$4779,MATCH(COQ$1&amp;"|"&amp;$B29,'Data Annex'!$K$1:$K$4779,0),MATCH(COQ$2,'Data Annex'!$K$1:$BS$1,0)),"")</f>
        <v/>
      </c>
      <c r="COR29" s="258" t="str">
        <f>IFERROR(INDEX('Data Annex'!$K$1:$BS$4779,MATCH(COR$1&amp;"|"&amp;$B29,'Data Annex'!$K$1:$K$4779,0),MATCH(COR$2,'Data Annex'!$K$1:$BS$1,0)),"")</f>
        <v/>
      </c>
      <c r="COS29" s="258" t="str">
        <f>IFERROR(INDEX('Data Annex'!$K$1:$BS$4779,MATCH(COS$1&amp;"|"&amp;$B29,'Data Annex'!$K$1:$K$4779,0),MATCH(COS$2,'Data Annex'!$K$1:$BS$1,0)),"")</f>
        <v/>
      </c>
      <c r="COT29" s="258" t="str">
        <f>IFERROR(INDEX('Data Annex'!$K$1:$BS$4779,MATCH(COT$1&amp;"|"&amp;$B29,'Data Annex'!$K$1:$K$4779,0),MATCH(COT$2,'Data Annex'!$K$1:$BS$1,0)),"")</f>
        <v/>
      </c>
      <c r="COU29" s="258" t="str">
        <f>IFERROR(INDEX('Data Annex'!$K$1:$BS$4779,MATCH(COU$1&amp;"|"&amp;$B29,'Data Annex'!$K$1:$K$4779,0),MATCH(COU$2,'Data Annex'!$K$1:$BS$1,0)),"")</f>
        <v/>
      </c>
      <c r="COV29" s="258" t="str">
        <f>IFERROR(INDEX('Data Annex'!$K$1:$BS$4779,MATCH(COV$1&amp;"|"&amp;$B29,'Data Annex'!$K$1:$K$4779,0),MATCH(COV$2,'Data Annex'!$K$1:$BS$1,0)),"")</f>
        <v/>
      </c>
      <c r="COW29" s="258" t="str">
        <f>IFERROR(INDEX('Data Annex'!$K$1:$BS$4779,MATCH(COW$1&amp;"|"&amp;$B29,'Data Annex'!$K$1:$K$4779,0),MATCH(COW$2,'Data Annex'!$K$1:$BS$1,0)),"")</f>
        <v/>
      </c>
      <c r="COX29" s="258" t="str">
        <f>IFERROR(INDEX('Data Annex'!$K$1:$BS$4779,MATCH(COX$1&amp;"|"&amp;$B29,'Data Annex'!$K$1:$K$4779,0),MATCH(COX$2,'Data Annex'!$K$1:$BS$1,0)),"")</f>
        <v/>
      </c>
      <c r="COY29" s="258" t="str">
        <f>IFERROR(INDEX('Data Annex'!$K$1:$BS$4779,MATCH(COY$1&amp;"|"&amp;$B29,'Data Annex'!$K$1:$K$4779,0),MATCH(COY$2,'Data Annex'!$K$1:$BS$1,0)),"")</f>
        <v/>
      </c>
      <c r="COZ29" s="258" t="str">
        <f>IFERROR(INDEX('Data Annex'!$K$1:$BS$4779,MATCH(COZ$1&amp;"|"&amp;$B29,'Data Annex'!$K$1:$K$4779,0),MATCH(COZ$2,'Data Annex'!$K$1:$BS$1,0)),"")</f>
        <v/>
      </c>
      <c r="CPA29" s="258" t="str">
        <f>IFERROR(INDEX('Data Annex'!$K$1:$BS$4779,MATCH(CPA$1&amp;"|"&amp;$B29,'Data Annex'!$K$1:$K$4779,0),MATCH(CPA$2,'Data Annex'!$K$1:$BS$1,0)),"")</f>
        <v/>
      </c>
      <c r="CPB29" s="258" t="str">
        <f>IFERROR(INDEX('Data Annex'!$K$1:$BS$4779,MATCH(CPB$1&amp;"|"&amp;$B29,'Data Annex'!$K$1:$K$4779,0),MATCH(CPB$2,'Data Annex'!$K$1:$BS$1,0)),"")</f>
        <v/>
      </c>
      <c r="CPC29" s="258" t="str">
        <f>IFERROR(INDEX('Data Annex'!$K$1:$BS$4779,MATCH(CPC$1&amp;"|"&amp;$B29,'Data Annex'!$K$1:$K$4779,0),MATCH(CPC$2,'Data Annex'!$K$1:$BS$1,0)),"")</f>
        <v/>
      </c>
      <c r="CPD29" s="258" t="str">
        <f>IFERROR(INDEX('Data Annex'!$K$1:$BS$4779,MATCH(CPD$1&amp;"|"&amp;$B29,'Data Annex'!$K$1:$K$4779,0),MATCH(CPD$2,'Data Annex'!$K$1:$BS$1,0)),"")</f>
        <v/>
      </c>
      <c r="CPE29" s="258" t="str">
        <f>IFERROR(INDEX('Data Annex'!$K$1:$BS$4779,MATCH(CPE$1&amp;"|"&amp;$B29,'Data Annex'!$K$1:$K$4779,0),MATCH(CPE$2,'Data Annex'!$K$1:$BS$1,0)),"")</f>
        <v/>
      </c>
      <c r="CPF29" s="258" t="str">
        <f>IFERROR(INDEX('Data Annex'!$K$1:$BS$4779,MATCH(CPF$1&amp;"|"&amp;$B29,'Data Annex'!$K$1:$K$4779,0),MATCH(CPF$2,'Data Annex'!$K$1:$BS$1,0)),"")</f>
        <v/>
      </c>
      <c r="CPG29" s="258" t="str">
        <f>IFERROR(INDEX('Data Annex'!$K$1:$BS$4779,MATCH(CPG$1&amp;"|"&amp;$B29,'Data Annex'!$K$1:$K$4779,0),MATCH(CPG$2,'Data Annex'!$K$1:$BS$1,0)),"")</f>
        <v/>
      </c>
      <c r="CPH29" s="258" t="str">
        <f>IFERROR(INDEX('Data Annex'!$K$1:$BS$4779,MATCH(CPH$1&amp;"|"&amp;$B29,'Data Annex'!$K$1:$K$4779,0),MATCH(CPH$2,'Data Annex'!$K$1:$BS$1,0)),"")</f>
        <v/>
      </c>
      <c r="CPI29" s="258" t="str">
        <f>IFERROR(INDEX('Data Annex'!$K$1:$BS$4779,MATCH(CPI$1&amp;"|"&amp;$B29,'Data Annex'!$K$1:$K$4779,0),MATCH(CPI$2,'Data Annex'!$K$1:$BS$1,0)),"")</f>
        <v/>
      </c>
      <c r="CPJ29" s="258" t="str">
        <f>IFERROR(INDEX('Data Annex'!$K$1:$BS$4779,MATCH(CPJ$1&amp;"|"&amp;$B29,'Data Annex'!$K$1:$K$4779,0),MATCH(CPJ$2,'Data Annex'!$K$1:$BS$1,0)),"")</f>
        <v/>
      </c>
      <c r="CPK29" s="258" t="str">
        <f>IFERROR(INDEX('Data Annex'!$K$1:$BS$4779,MATCH(CPK$1&amp;"|"&amp;$B29,'Data Annex'!$K$1:$K$4779,0),MATCH(CPK$2,'Data Annex'!$K$1:$BS$1,0)),"")</f>
        <v/>
      </c>
      <c r="CPL29" s="258" t="str">
        <f>IFERROR(INDEX('Data Annex'!$K$1:$BS$4779,MATCH(CPL$1&amp;"|"&amp;$B29,'Data Annex'!$K$1:$K$4779,0),MATCH(CPL$2,'Data Annex'!$K$1:$BS$1,0)),"")</f>
        <v/>
      </c>
      <c r="CPM29" s="258" t="str">
        <f>IFERROR(INDEX('Data Annex'!$K$1:$BS$4779,MATCH(CPM$1&amp;"|"&amp;$B29,'Data Annex'!$K$1:$K$4779,0),MATCH(CPM$2,'Data Annex'!$K$1:$BS$1,0)),"")</f>
        <v/>
      </c>
      <c r="CPN29" s="258" t="str">
        <f>IFERROR(INDEX('Data Annex'!$K$1:$BS$4779,MATCH(CPN$1&amp;"|"&amp;$B29,'Data Annex'!$K$1:$K$4779,0),MATCH(CPN$2,'Data Annex'!$K$1:$BS$1,0)),"")</f>
        <v/>
      </c>
      <c r="CPO29" s="258" t="str">
        <f>IFERROR(INDEX('Data Annex'!$K$1:$BS$4779,MATCH(CPO$1&amp;"|"&amp;$B29,'Data Annex'!$K$1:$K$4779,0),MATCH(CPO$2,'Data Annex'!$K$1:$BS$1,0)),"")</f>
        <v/>
      </c>
      <c r="CPP29" s="258" t="str">
        <f>IFERROR(INDEX('Data Annex'!$K$1:$BS$4779,MATCH(CPP$1&amp;"|"&amp;$B29,'Data Annex'!$K$1:$K$4779,0),MATCH(CPP$2,'Data Annex'!$K$1:$BS$1,0)),"")</f>
        <v/>
      </c>
      <c r="CPQ29" s="258" t="str">
        <f>IFERROR(INDEX('Data Annex'!$K$1:$BS$4779,MATCH(CPQ$1&amp;"|"&amp;$B29,'Data Annex'!$K$1:$K$4779,0),MATCH(CPQ$2,'Data Annex'!$K$1:$BS$1,0)),"")</f>
        <v/>
      </c>
      <c r="CPR29" s="258" t="str">
        <f>IFERROR(INDEX('Data Annex'!$K$1:$BS$4779,MATCH(CPR$1&amp;"|"&amp;$B29,'Data Annex'!$K$1:$K$4779,0),MATCH(CPR$2,'Data Annex'!$K$1:$BS$1,0)),"")</f>
        <v/>
      </c>
      <c r="CPS29" s="258" t="str">
        <f>IFERROR(INDEX('Data Annex'!$K$1:$BS$4779,MATCH(CPS$1&amp;"|"&amp;$B29,'Data Annex'!$K$1:$K$4779,0),MATCH(CPS$2,'Data Annex'!$K$1:$BS$1,0)),"")</f>
        <v/>
      </c>
      <c r="CPT29" s="258" t="str">
        <f>IFERROR(INDEX('Data Annex'!$K$1:$BS$4779,MATCH(CPT$1&amp;"|"&amp;$B29,'Data Annex'!$K$1:$K$4779,0),MATCH(CPT$2,'Data Annex'!$K$1:$BS$1,0)),"")</f>
        <v/>
      </c>
      <c r="CPU29" s="258" t="str">
        <f>IFERROR(INDEX('Data Annex'!$K$1:$BS$4779,MATCH(CPU$1&amp;"|"&amp;$B29,'Data Annex'!$K$1:$K$4779,0),MATCH(CPU$2,'Data Annex'!$K$1:$BS$1,0)),"")</f>
        <v/>
      </c>
      <c r="CPV29" s="258" t="str">
        <f>IFERROR(INDEX('Data Annex'!$K$1:$BS$4779,MATCH(CPV$1&amp;"|"&amp;$B29,'Data Annex'!$K$1:$K$4779,0),MATCH(CPV$2,'Data Annex'!$K$1:$BS$1,0)),"")</f>
        <v/>
      </c>
      <c r="CPW29" s="258" t="str">
        <f>IFERROR(INDEX('Data Annex'!$K$1:$BS$4779,MATCH(CPW$1&amp;"|"&amp;$B29,'Data Annex'!$K$1:$K$4779,0),MATCH(CPW$2,'Data Annex'!$K$1:$BS$1,0)),"")</f>
        <v/>
      </c>
      <c r="CPX29" s="258" t="str">
        <f>IFERROR(INDEX('Data Annex'!$K$1:$BS$4779,MATCH(CPX$1&amp;"|"&amp;$B29,'Data Annex'!$K$1:$K$4779,0),MATCH(CPX$2,'Data Annex'!$K$1:$BS$1,0)),"")</f>
        <v/>
      </c>
      <c r="CPY29" s="258" t="str">
        <f>IFERROR(INDEX('Data Annex'!$K$1:$BS$4779,MATCH(CPY$1&amp;"|"&amp;$B29,'Data Annex'!$K$1:$K$4779,0),MATCH(CPY$2,'Data Annex'!$K$1:$BS$1,0)),"")</f>
        <v/>
      </c>
      <c r="CPZ29" s="258" t="str">
        <f>IFERROR(INDEX('Data Annex'!$K$1:$BS$4779,MATCH(CPZ$1&amp;"|"&amp;$B29,'Data Annex'!$K$1:$K$4779,0),MATCH(CPZ$2,'Data Annex'!$K$1:$BS$1,0)),"")</f>
        <v/>
      </c>
      <c r="CQA29" s="258" t="str">
        <f>IFERROR(INDEX('Data Annex'!$K$1:$BS$4779,MATCH(CQA$1&amp;"|"&amp;$B29,'Data Annex'!$K$1:$K$4779,0),MATCH(CQA$2,'Data Annex'!$K$1:$BS$1,0)),"")</f>
        <v/>
      </c>
      <c r="CQB29" s="258" t="str">
        <f>IFERROR(INDEX('Data Annex'!$K$1:$BS$4779,MATCH(CQB$1&amp;"|"&amp;$B29,'Data Annex'!$K$1:$K$4779,0),MATCH(CQB$2,'Data Annex'!$K$1:$BS$1,0)),"")</f>
        <v/>
      </c>
      <c r="CQC29" s="258" t="str">
        <f>IFERROR(INDEX('Data Annex'!$K$1:$BS$4779,MATCH(CQC$1&amp;"|"&amp;$B29,'Data Annex'!$K$1:$K$4779,0),MATCH(CQC$2,'Data Annex'!$K$1:$BS$1,0)),"")</f>
        <v/>
      </c>
      <c r="CQD29" s="258" t="str">
        <f>IFERROR(INDEX('Data Annex'!$K$1:$BS$4779,MATCH(CQD$1&amp;"|"&amp;$B29,'Data Annex'!$K$1:$K$4779,0),MATCH(CQD$2,'Data Annex'!$K$1:$BS$1,0)),"")</f>
        <v/>
      </c>
      <c r="CQE29" s="258" t="str">
        <f>IFERROR(INDEX('Data Annex'!$K$1:$BS$4779,MATCH(CQE$1&amp;"|"&amp;$B29,'Data Annex'!$K$1:$K$4779,0),MATCH(CQE$2,'Data Annex'!$K$1:$BS$1,0)),"")</f>
        <v/>
      </c>
      <c r="CQF29" s="258" t="str">
        <f>IFERROR(INDEX('Data Annex'!$K$1:$BS$4779,MATCH(CQF$1&amp;"|"&amp;$B29,'Data Annex'!$K$1:$K$4779,0),MATCH(CQF$2,'Data Annex'!$K$1:$BS$1,0)),"")</f>
        <v/>
      </c>
      <c r="CQG29" s="258" t="str">
        <f>IFERROR(INDEX('Data Annex'!$K$1:$BS$4779,MATCH(CQG$1&amp;"|"&amp;$B29,'Data Annex'!$K$1:$K$4779,0),MATCH(CQG$2,'Data Annex'!$K$1:$BS$1,0)),"")</f>
        <v/>
      </c>
      <c r="CQH29" s="258" t="str">
        <f>IFERROR(INDEX('Data Annex'!$K$1:$BS$4779,MATCH(CQH$1&amp;"|"&amp;$B29,'Data Annex'!$K$1:$K$4779,0),MATCH(CQH$2,'Data Annex'!$K$1:$BS$1,0)),"")</f>
        <v/>
      </c>
      <c r="CQI29" s="258" t="str">
        <f>IFERROR(INDEX('Data Annex'!$K$1:$BS$4779,MATCH(CQI$1&amp;"|"&amp;$B29,'Data Annex'!$K$1:$K$4779,0),MATCH(CQI$2,'Data Annex'!$K$1:$BS$1,0)),"")</f>
        <v/>
      </c>
      <c r="CQJ29" s="258" t="str">
        <f>IFERROR(INDEX('Data Annex'!$K$1:$BS$4779,MATCH(CQJ$1&amp;"|"&amp;$B29,'Data Annex'!$K$1:$K$4779,0),MATCH(CQJ$2,'Data Annex'!$K$1:$BS$1,0)),"")</f>
        <v/>
      </c>
      <c r="CQK29" s="258" t="str">
        <f>IFERROR(INDEX('Data Annex'!$K$1:$BS$4779,MATCH(CQK$1&amp;"|"&amp;$B29,'Data Annex'!$K$1:$K$4779,0),MATCH(CQK$2,'Data Annex'!$K$1:$BS$1,0)),"")</f>
        <v/>
      </c>
      <c r="CQL29" s="258" t="str">
        <f>IFERROR(INDEX('Data Annex'!$K$1:$BS$4779,MATCH(CQL$1&amp;"|"&amp;$B29,'Data Annex'!$K$1:$K$4779,0),MATCH(CQL$2,'Data Annex'!$K$1:$BS$1,0)),"")</f>
        <v/>
      </c>
      <c r="CQM29" s="258" t="str">
        <f>IFERROR(INDEX('Data Annex'!$K$1:$BS$4779,MATCH(CQM$1&amp;"|"&amp;$B29,'Data Annex'!$K$1:$K$4779,0),MATCH(CQM$2,'Data Annex'!$K$1:$BS$1,0)),"")</f>
        <v/>
      </c>
      <c r="CQN29" s="258" t="str">
        <f>IFERROR(INDEX('Data Annex'!$K$1:$BS$4779,MATCH(CQN$1&amp;"|"&amp;$B29,'Data Annex'!$K$1:$K$4779,0),MATCH(CQN$2,'Data Annex'!$K$1:$BS$1,0)),"")</f>
        <v/>
      </c>
      <c r="CQO29" s="258" t="str">
        <f>IFERROR(INDEX('Data Annex'!$K$1:$BS$4779,MATCH(CQO$1&amp;"|"&amp;$B29,'Data Annex'!$K$1:$K$4779,0),MATCH(CQO$2,'Data Annex'!$K$1:$BS$1,0)),"")</f>
        <v/>
      </c>
      <c r="CQP29" s="258" t="str">
        <f>IFERROR(INDEX('Data Annex'!$K$1:$BS$4779,MATCH(CQP$1&amp;"|"&amp;$B29,'Data Annex'!$K$1:$K$4779,0),MATCH(CQP$2,'Data Annex'!$K$1:$BS$1,0)),"")</f>
        <v/>
      </c>
      <c r="CQQ29" s="258" t="str">
        <f>IFERROR(INDEX('Data Annex'!$K$1:$BS$4779,MATCH(CQQ$1&amp;"|"&amp;$B29,'Data Annex'!$K$1:$K$4779,0),MATCH(CQQ$2,'Data Annex'!$K$1:$BS$1,0)),"")</f>
        <v/>
      </c>
      <c r="CQR29" s="258" t="str">
        <f>IFERROR(INDEX('Data Annex'!$K$1:$BS$4779,MATCH(CQR$1&amp;"|"&amp;$B29,'Data Annex'!$K$1:$K$4779,0),MATCH(CQR$2,'Data Annex'!$K$1:$BS$1,0)),"")</f>
        <v/>
      </c>
      <c r="CQS29" s="258" t="str">
        <f>IFERROR(INDEX('Data Annex'!$K$1:$BS$4779,MATCH(CQS$1&amp;"|"&amp;$B29,'Data Annex'!$K$1:$K$4779,0),MATCH(CQS$2,'Data Annex'!$K$1:$BS$1,0)),"")</f>
        <v/>
      </c>
      <c r="CQT29" s="258" t="str">
        <f>IFERROR(INDEX('Data Annex'!$K$1:$BS$4779,MATCH(CQT$1&amp;"|"&amp;$B29,'Data Annex'!$K$1:$K$4779,0),MATCH(CQT$2,'Data Annex'!$K$1:$BS$1,0)),"")</f>
        <v/>
      </c>
      <c r="CQU29" s="258" t="str">
        <f>IFERROR(INDEX('Data Annex'!$K$1:$BS$4779,MATCH(CQU$1&amp;"|"&amp;$B29,'Data Annex'!$K$1:$K$4779,0),MATCH(CQU$2,'Data Annex'!$K$1:$BS$1,0)),"")</f>
        <v/>
      </c>
      <c r="CQV29" s="258" t="str">
        <f>IFERROR(INDEX('Data Annex'!$K$1:$BS$4779,MATCH(CQV$1&amp;"|"&amp;$B29,'Data Annex'!$K$1:$K$4779,0),MATCH(CQV$2,'Data Annex'!$K$1:$BS$1,0)),"")</f>
        <v/>
      </c>
      <c r="CQW29" s="258" t="str">
        <f>IFERROR(INDEX('Data Annex'!$K$1:$BS$4779,MATCH(CQW$1&amp;"|"&amp;$B29,'Data Annex'!$K$1:$K$4779,0),MATCH(CQW$2,'Data Annex'!$K$1:$BS$1,0)),"")</f>
        <v/>
      </c>
      <c r="CQX29" s="258" t="str">
        <f>IFERROR(INDEX('Data Annex'!$K$1:$BS$4779,MATCH(CQX$1&amp;"|"&amp;$B29,'Data Annex'!$K$1:$K$4779,0),MATCH(CQX$2,'Data Annex'!$K$1:$BS$1,0)),"")</f>
        <v/>
      </c>
      <c r="CQY29" s="258" t="str">
        <f>IFERROR(INDEX('Data Annex'!$K$1:$BS$4779,MATCH(CQY$1&amp;"|"&amp;$B29,'Data Annex'!$K$1:$K$4779,0),MATCH(CQY$2,'Data Annex'!$K$1:$BS$1,0)),"")</f>
        <v/>
      </c>
      <c r="CQZ29" s="258" t="str">
        <f>IFERROR(INDEX('Data Annex'!$K$1:$BS$4779,MATCH(CQZ$1&amp;"|"&amp;$B29,'Data Annex'!$K$1:$K$4779,0),MATCH(CQZ$2,'Data Annex'!$K$1:$BS$1,0)),"")</f>
        <v/>
      </c>
      <c r="CRA29" s="258" t="str">
        <f>IFERROR(INDEX('Data Annex'!$K$1:$BS$4779,MATCH(CRA$1&amp;"|"&amp;$B29,'Data Annex'!$K$1:$K$4779,0),MATCH(CRA$2,'Data Annex'!$K$1:$BS$1,0)),"")</f>
        <v/>
      </c>
      <c r="CRB29" s="258" t="str">
        <f>IFERROR(INDEX('Data Annex'!$K$1:$BS$4779,MATCH(CRB$1&amp;"|"&amp;$B29,'Data Annex'!$K$1:$K$4779,0),MATCH(CRB$2,'Data Annex'!$K$1:$BS$1,0)),"")</f>
        <v/>
      </c>
      <c r="CRC29" s="258" t="str">
        <f>IFERROR(INDEX('Data Annex'!$K$1:$BS$4779,MATCH(CRC$1&amp;"|"&amp;$B29,'Data Annex'!$K$1:$K$4779,0),MATCH(CRC$2,'Data Annex'!$K$1:$BS$1,0)),"")</f>
        <v/>
      </c>
      <c r="CRD29" s="258" t="str">
        <f>IFERROR(INDEX('Data Annex'!$K$1:$BS$4779,MATCH(CRD$1&amp;"|"&amp;$B29,'Data Annex'!$K$1:$K$4779,0),MATCH(CRD$2,'Data Annex'!$K$1:$BS$1,0)),"")</f>
        <v/>
      </c>
      <c r="CRE29" s="258" t="str">
        <f>IFERROR(INDEX('Data Annex'!$K$1:$BS$4779,MATCH(CRE$1&amp;"|"&amp;$B29,'Data Annex'!$K$1:$K$4779,0),MATCH(CRE$2,'Data Annex'!$K$1:$BS$1,0)),"")</f>
        <v/>
      </c>
      <c r="CRF29" s="258" t="str">
        <f>IFERROR(INDEX('Data Annex'!$K$1:$BS$4779,MATCH(CRF$1&amp;"|"&amp;$B29,'Data Annex'!$K$1:$K$4779,0),MATCH(CRF$2,'Data Annex'!$K$1:$BS$1,0)),"")</f>
        <v/>
      </c>
      <c r="CRG29" s="258" t="str">
        <f>IFERROR(INDEX('Data Annex'!$K$1:$BS$4779,MATCH(CRG$1&amp;"|"&amp;$B29,'Data Annex'!$K$1:$K$4779,0),MATCH(CRG$2,'Data Annex'!$K$1:$BS$1,0)),"")</f>
        <v/>
      </c>
      <c r="CRH29" s="258" t="str">
        <f>IFERROR(INDEX('Data Annex'!$K$1:$BS$4779,MATCH(CRH$1&amp;"|"&amp;$B29,'Data Annex'!$K$1:$K$4779,0),MATCH(CRH$2,'Data Annex'!$K$1:$BS$1,0)),"")</f>
        <v/>
      </c>
      <c r="CRI29" s="258" t="str">
        <f>IFERROR(INDEX('Data Annex'!$K$1:$BS$4779,MATCH(CRI$1&amp;"|"&amp;$B29,'Data Annex'!$K$1:$K$4779,0),MATCH(CRI$2,'Data Annex'!$K$1:$BS$1,0)),"")</f>
        <v/>
      </c>
      <c r="CRJ29" s="258" t="str">
        <f>IFERROR(INDEX('Data Annex'!$K$1:$BS$4779,MATCH(CRJ$1&amp;"|"&amp;$B29,'Data Annex'!$K$1:$K$4779,0),MATCH(CRJ$2,'Data Annex'!$K$1:$BS$1,0)),"")</f>
        <v/>
      </c>
      <c r="CRK29" s="258" t="str">
        <f>IFERROR(INDEX('Data Annex'!$K$1:$BS$4779,MATCH(CRK$1&amp;"|"&amp;$B29,'Data Annex'!$K$1:$K$4779,0),MATCH(CRK$2,'Data Annex'!$K$1:$BS$1,0)),"")</f>
        <v/>
      </c>
      <c r="CRL29" s="258" t="str">
        <f>IFERROR(INDEX('Data Annex'!$K$1:$BS$4779,MATCH(CRL$1&amp;"|"&amp;$B29,'Data Annex'!$K$1:$K$4779,0),MATCH(CRL$2,'Data Annex'!$K$1:$BS$1,0)),"")</f>
        <v/>
      </c>
      <c r="CRM29" s="258" t="str">
        <f>IFERROR(INDEX('Data Annex'!$K$1:$BS$4779,MATCH(CRM$1&amp;"|"&amp;$B29,'Data Annex'!$K$1:$K$4779,0),MATCH(CRM$2,'Data Annex'!$K$1:$BS$1,0)),"")</f>
        <v/>
      </c>
      <c r="CRN29" s="258" t="str">
        <f>IFERROR(INDEX('Data Annex'!$K$1:$BS$4779,MATCH(CRN$1&amp;"|"&amp;$B29,'Data Annex'!$K$1:$K$4779,0),MATCH(CRN$2,'Data Annex'!$K$1:$BS$1,0)),"")</f>
        <v/>
      </c>
      <c r="CRO29" s="258" t="str">
        <f>IFERROR(INDEX('Data Annex'!$K$1:$BS$4779,MATCH(CRO$1&amp;"|"&amp;$B29,'Data Annex'!$K$1:$K$4779,0),MATCH(CRO$2,'Data Annex'!$K$1:$BS$1,0)),"")</f>
        <v/>
      </c>
      <c r="CRP29" s="258" t="str">
        <f>IFERROR(INDEX('Data Annex'!$K$1:$BS$4779,MATCH(CRP$1&amp;"|"&amp;$B29,'Data Annex'!$K$1:$K$4779,0),MATCH(CRP$2,'Data Annex'!$K$1:$BS$1,0)),"")</f>
        <v/>
      </c>
      <c r="CRQ29" s="258" t="str">
        <f>IFERROR(INDEX('Data Annex'!$K$1:$BS$4779,MATCH(CRQ$1&amp;"|"&amp;$B29,'Data Annex'!$K$1:$K$4779,0),MATCH(CRQ$2,'Data Annex'!$K$1:$BS$1,0)),"")</f>
        <v/>
      </c>
      <c r="CRR29" s="258" t="str">
        <f>IFERROR(INDEX('Data Annex'!$K$1:$BS$4779,MATCH(CRR$1&amp;"|"&amp;$B29,'Data Annex'!$K$1:$K$4779,0),MATCH(CRR$2,'Data Annex'!$K$1:$BS$1,0)),"")</f>
        <v/>
      </c>
      <c r="CRS29" s="258" t="str">
        <f>IFERROR(INDEX('Data Annex'!$K$1:$BS$4779,MATCH(CRS$1&amp;"|"&amp;$B29,'Data Annex'!$K$1:$K$4779,0),MATCH(CRS$2,'Data Annex'!$K$1:$BS$1,0)),"")</f>
        <v/>
      </c>
      <c r="CRT29" s="258" t="str">
        <f>IFERROR(INDEX('Data Annex'!$K$1:$BS$4779,MATCH(CRT$1&amp;"|"&amp;$B29,'Data Annex'!$K$1:$K$4779,0),MATCH(CRT$2,'Data Annex'!$K$1:$BS$1,0)),"")</f>
        <v/>
      </c>
      <c r="CRU29" s="258" t="str">
        <f>IFERROR(INDEX('Data Annex'!$K$1:$BS$4779,MATCH(CRU$1&amp;"|"&amp;$B29,'Data Annex'!$K$1:$K$4779,0),MATCH(CRU$2,'Data Annex'!$K$1:$BS$1,0)),"")</f>
        <v/>
      </c>
      <c r="CRV29" s="258" t="str">
        <f>IFERROR(INDEX('Data Annex'!$K$1:$BS$4779,MATCH(CRV$1&amp;"|"&amp;$B29,'Data Annex'!$K$1:$K$4779,0),MATCH(CRV$2,'Data Annex'!$K$1:$BS$1,0)),"")</f>
        <v/>
      </c>
      <c r="CRW29" s="258" t="str">
        <f>IFERROR(INDEX('Data Annex'!$K$1:$BS$4779,MATCH(CRW$1&amp;"|"&amp;$B29,'Data Annex'!$K$1:$K$4779,0),MATCH(CRW$2,'Data Annex'!$K$1:$BS$1,0)),"")</f>
        <v/>
      </c>
      <c r="CRX29" s="258" t="str">
        <f>IFERROR(INDEX('Data Annex'!$K$1:$BS$4779,MATCH(CRX$1&amp;"|"&amp;$B29,'Data Annex'!$K$1:$K$4779,0),MATCH(CRX$2,'Data Annex'!$K$1:$BS$1,0)),"")</f>
        <v/>
      </c>
      <c r="CRY29" s="258" t="str">
        <f>IFERROR(INDEX('Data Annex'!$K$1:$BS$4779,MATCH(CRY$1&amp;"|"&amp;$B29,'Data Annex'!$K$1:$K$4779,0),MATCH(CRY$2,'Data Annex'!$K$1:$BS$1,0)),"")</f>
        <v/>
      </c>
      <c r="CRZ29" s="258" t="str">
        <f>IFERROR(INDEX('Data Annex'!$K$1:$BS$4779,MATCH(CRZ$1&amp;"|"&amp;$B29,'Data Annex'!$K$1:$K$4779,0),MATCH(CRZ$2,'Data Annex'!$K$1:$BS$1,0)),"")</f>
        <v/>
      </c>
      <c r="CSA29" s="258" t="str">
        <f>IFERROR(INDEX('Data Annex'!$K$1:$BS$4779,MATCH(CSA$1&amp;"|"&amp;$B29,'Data Annex'!$K$1:$K$4779,0),MATCH(CSA$2,'Data Annex'!$K$1:$BS$1,0)),"")</f>
        <v/>
      </c>
      <c r="CSB29" s="258" t="str">
        <f>IFERROR(INDEX('Data Annex'!$K$1:$BS$4779,MATCH(CSB$1&amp;"|"&amp;$B29,'Data Annex'!$K$1:$K$4779,0),MATCH(CSB$2,'Data Annex'!$K$1:$BS$1,0)),"")</f>
        <v/>
      </c>
      <c r="CSC29" s="258" t="str">
        <f>IFERROR(INDEX('Data Annex'!$K$1:$BS$4779,MATCH(CSC$1&amp;"|"&amp;$B29,'Data Annex'!$K$1:$K$4779,0),MATCH(CSC$2,'Data Annex'!$K$1:$BS$1,0)),"")</f>
        <v/>
      </c>
      <c r="CSD29" s="258" t="str">
        <f>IFERROR(INDEX('Data Annex'!$K$1:$BS$4779,MATCH(CSD$1&amp;"|"&amp;$B29,'Data Annex'!$K$1:$K$4779,0),MATCH(CSD$2,'Data Annex'!$K$1:$BS$1,0)),"")</f>
        <v/>
      </c>
      <c r="CSE29" s="258" t="str">
        <f>IFERROR(INDEX('Data Annex'!$K$1:$BS$4779,MATCH(CSE$1&amp;"|"&amp;$B29,'Data Annex'!$K$1:$K$4779,0),MATCH(CSE$2,'Data Annex'!$K$1:$BS$1,0)),"")</f>
        <v/>
      </c>
      <c r="CSF29" s="258" t="str">
        <f>IFERROR(INDEX('Data Annex'!$K$1:$BS$4779,MATCH(CSF$1&amp;"|"&amp;$B29,'Data Annex'!$K$1:$K$4779,0),MATCH(CSF$2,'Data Annex'!$K$1:$BS$1,0)),"")</f>
        <v/>
      </c>
      <c r="CSG29" s="258" t="str">
        <f>IFERROR(INDEX('Data Annex'!$K$1:$BS$4779,MATCH(CSG$1&amp;"|"&amp;$B29,'Data Annex'!$K$1:$K$4779,0),MATCH(CSG$2,'Data Annex'!$K$1:$BS$1,0)),"")</f>
        <v/>
      </c>
      <c r="CSH29" s="258" t="str">
        <f>IFERROR(INDEX('Data Annex'!$K$1:$BS$4779,MATCH(CSH$1&amp;"|"&amp;$B29,'Data Annex'!$K$1:$K$4779,0),MATCH(CSH$2,'Data Annex'!$K$1:$BS$1,0)),"")</f>
        <v/>
      </c>
      <c r="CSI29" s="258" t="str">
        <f>IFERROR(INDEX('Data Annex'!$K$1:$BS$4779,MATCH(CSI$1&amp;"|"&amp;$B29,'Data Annex'!$K$1:$K$4779,0),MATCH(CSI$2,'Data Annex'!$K$1:$BS$1,0)),"")</f>
        <v/>
      </c>
      <c r="CSJ29" s="258" t="str">
        <f>IFERROR(INDEX('Data Annex'!$K$1:$BS$4779,MATCH(CSJ$1&amp;"|"&amp;$B29,'Data Annex'!$K$1:$K$4779,0),MATCH(CSJ$2,'Data Annex'!$K$1:$BS$1,0)),"")</f>
        <v/>
      </c>
      <c r="CSK29" s="258" t="str">
        <f>IFERROR(INDEX('Data Annex'!$K$1:$BS$4779,MATCH(CSK$1&amp;"|"&amp;$B29,'Data Annex'!$K$1:$K$4779,0),MATCH(CSK$2,'Data Annex'!$K$1:$BS$1,0)),"")</f>
        <v/>
      </c>
      <c r="CSL29" s="258" t="str">
        <f>IFERROR(INDEX('Data Annex'!$K$1:$BS$4779,MATCH(CSL$1&amp;"|"&amp;$B29,'Data Annex'!$K$1:$K$4779,0),MATCH(CSL$2,'Data Annex'!$K$1:$BS$1,0)),"")</f>
        <v/>
      </c>
      <c r="CSM29" s="258" t="str">
        <f>IFERROR(INDEX('Data Annex'!$K$1:$BS$4779,MATCH(CSM$1&amp;"|"&amp;$B29,'Data Annex'!$K$1:$K$4779,0),MATCH(CSM$2,'Data Annex'!$K$1:$BS$1,0)),"")</f>
        <v/>
      </c>
      <c r="CSN29" s="258" t="str">
        <f>IFERROR(INDEX('Data Annex'!$K$1:$BS$4779,MATCH(CSN$1&amp;"|"&amp;$B29,'Data Annex'!$K$1:$K$4779,0),MATCH(CSN$2,'Data Annex'!$K$1:$BS$1,0)),"")</f>
        <v/>
      </c>
      <c r="CSO29" s="258" t="str">
        <f>IFERROR(INDEX('Data Annex'!$K$1:$BS$4779,MATCH(CSO$1&amp;"|"&amp;$B29,'Data Annex'!$K$1:$K$4779,0),MATCH(CSO$2,'Data Annex'!$K$1:$BS$1,0)),"")</f>
        <v/>
      </c>
      <c r="CSP29" s="258" t="str">
        <f>IFERROR(INDEX('Data Annex'!$K$1:$BS$4779,MATCH(CSP$1&amp;"|"&amp;$B29,'Data Annex'!$K$1:$K$4779,0),MATCH(CSP$2,'Data Annex'!$K$1:$BS$1,0)),"")</f>
        <v/>
      </c>
      <c r="CSQ29" s="258" t="str">
        <f>IFERROR(INDEX('Data Annex'!$K$1:$BS$4779,MATCH(CSQ$1&amp;"|"&amp;$B29,'Data Annex'!$K$1:$K$4779,0),MATCH(CSQ$2,'Data Annex'!$K$1:$BS$1,0)),"")</f>
        <v/>
      </c>
      <c r="CSR29" s="258" t="str">
        <f>IFERROR(INDEX('Data Annex'!$K$1:$BS$4779,MATCH(CSR$1&amp;"|"&amp;$B29,'Data Annex'!$K$1:$K$4779,0),MATCH(CSR$2,'Data Annex'!$K$1:$BS$1,0)),"")</f>
        <v/>
      </c>
      <c r="CSS29" s="258" t="str">
        <f>IFERROR(INDEX('Data Annex'!$K$1:$BS$4779,MATCH(CSS$1&amp;"|"&amp;$B29,'Data Annex'!$K$1:$K$4779,0),MATCH(CSS$2,'Data Annex'!$K$1:$BS$1,0)),"")</f>
        <v/>
      </c>
      <c r="CST29" s="258" t="str">
        <f>IFERROR(INDEX('Data Annex'!$K$1:$BS$4779,MATCH(CST$1&amp;"|"&amp;$B29,'Data Annex'!$K$1:$K$4779,0),MATCH(CST$2,'Data Annex'!$K$1:$BS$1,0)),"")</f>
        <v/>
      </c>
      <c r="CSU29" s="258" t="str">
        <f>IFERROR(INDEX('Data Annex'!$K$1:$BS$4779,MATCH(CSU$1&amp;"|"&amp;$B29,'Data Annex'!$K$1:$K$4779,0),MATCH(CSU$2,'Data Annex'!$K$1:$BS$1,0)),"")</f>
        <v/>
      </c>
      <c r="CSV29" s="258" t="str">
        <f>IFERROR(INDEX('Data Annex'!$K$1:$BS$4779,MATCH(CSV$1&amp;"|"&amp;$B29,'Data Annex'!$K$1:$K$4779,0),MATCH(CSV$2,'Data Annex'!$K$1:$BS$1,0)),"")</f>
        <v/>
      </c>
      <c r="CSW29" s="258" t="str">
        <f>IFERROR(INDEX('Data Annex'!$K$1:$BS$4779,MATCH(CSW$1&amp;"|"&amp;$B29,'Data Annex'!$K$1:$K$4779,0),MATCH(CSW$2,'Data Annex'!$K$1:$BS$1,0)),"")</f>
        <v/>
      </c>
      <c r="CSX29" s="258" t="str">
        <f>IFERROR(INDEX('Data Annex'!$K$1:$BS$4779,MATCH(CSX$1&amp;"|"&amp;$B29,'Data Annex'!$K$1:$K$4779,0),MATCH(CSX$2,'Data Annex'!$K$1:$BS$1,0)),"")</f>
        <v/>
      </c>
      <c r="CSY29" s="258" t="str">
        <f>IFERROR(INDEX('Data Annex'!$K$1:$BS$4779,MATCH(CSY$1&amp;"|"&amp;$B29,'Data Annex'!$K$1:$K$4779,0),MATCH(CSY$2,'Data Annex'!$K$1:$BS$1,0)),"")</f>
        <v/>
      </c>
      <c r="CSZ29" s="258" t="str">
        <f>IFERROR(INDEX('Data Annex'!$K$1:$BS$4779,MATCH(CSZ$1&amp;"|"&amp;$B29,'Data Annex'!$K$1:$K$4779,0),MATCH(CSZ$2,'Data Annex'!$K$1:$BS$1,0)),"")</f>
        <v/>
      </c>
      <c r="CTA29" s="258" t="str">
        <f>IFERROR(INDEX('Data Annex'!$K$1:$BS$4779,MATCH(CTA$1&amp;"|"&amp;$B29,'Data Annex'!$K$1:$K$4779,0),MATCH(CTA$2,'Data Annex'!$K$1:$BS$1,0)),"")</f>
        <v/>
      </c>
      <c r="CTB29" s="258" t="str">
        <f>IFERROR(INDEX('Data Annex'!$K$1:$BS$4779,MATCH(CTB$1&amp;"|"&amp;$B29,'Data Annex'!$K$1:$K$4779,0),MATCH(CTB$2,'Data Annex'!$K$1:$BS$1,0)),"")</f>
        <v/>
      </c>
      <c r="CTC29" s="258" t="str">
        <f>IFERROR(INDEX('Data Annex'!$K$1:$BS$4779,MATCH(CTC$1&amp;"|"&amp;$B29,'Data Annex'!$K$1:$K$4779,0),MATCH(CTC$2,'Data Annex'!$K$1:$BS$1,0)),"")</f>
        <v/>
      </c>
      <c r="CTD29" s="258" t="str">
        <f>IFERROR(INDEX('Data Annex'!$K$1:$BS$4779,MATCH(CTD$1&amp;"|"&amp;$B29,'Data Annex'!$K$1:$K$4779,0),MATCH(CTD$2,'Data Annex'!$K$1:$BS$1,0)),"")</f>
        <v/>
      </c>
      <c r="CTE29" s="258" t="str">
        <f>IFERROR(INDEX('Data Annex'!$K$1:$BS$4779,MATCH(CTE$1&amp;"|"&amp;$B29,'Data Annex'!$K$1:$K$4779,0),MATCH(CTE$2,'Data Annex'!$K$1:$BS$1,0)),"")</f>
        <v/>
      </c>
      <c r="CTF29" s="258" t="str">
        <f>IFERROR(INDEX('Data Annex'!$K$1:$BS$4779,MATCH(CTF$1&amp;"|"&amp;$B29,'Data Annex'!$K$1:$K$4779,0),MATCH(CTF$2,'Data Annex'!$K$1:$BS$1,0)),"")</f>
        <v/>
      </c>
      <c r="CTG29" s="258" t="str">
        <f>IFERROR(INDEX('Data Annex'!$K$1:$BS$4779,MATCH(CTG$1&amp;"|"&amp;$B29,'Data Annex'!$K$1:$K$4779,0),MATCH(CTG$2,'Data Annex'!$K$1:$BS$1,0)),"")</f>
        <v/>
      </c>
      <c r="CTH29" s="258" t="str">
        <f>IFERROR(INDEX('Data Annex'!$K$1:$BS$4779,MATCH(CTH$1&amp;"|"&amp;$B29,'Data Annex'!$K$1:$K$4779,0),MATCH(CTH$2,'Data Annex'!$K$1:$BS$1,0)),"")</f>
        <v/>
      </c>
      <c r="CTI29" s="258" t="str">
        <f>IFERROR(INDEX('Data Annex'!$K$1:$BS$4779,MATCH(CTI$1&amp;"|"&amp;$B29,'Data Annex'!$K$1:$K$4779,0),MATCH(CTI$2,'Data Annex'!$K$1:$BS$1,0)),"")</f>
        <v/>
      </c>
      <c r="CTJ29" s="258" t="str">
        <f>IFERROR(INDEX('Data Annex'!$K$1:$BS$4779,MATCH(CTJ$1&amp;"|"&amp;$B29,'Data Annex'!$K$1:$K$4779,0),MATCH(CTJ$2,'Data Annex'!$K$1:$BS$1,0)),"")</f>
        <v/>
      </c>
      <c r="CTK29" s="258" t="str">
        <f>IFERROR(INDEX('Data Annex'!$K$1:$BS$4779,MATCH(CTK$1&amp;"|"&amp;$B29,'Data Annex'!$K$1:$K$4779,0),MATCH(CTK$2,'Data Annex'!$K$1:$BS$1,0)),"")</f>
        <v/>
      </c>
      <c r="CTL29" s="258" t="str">
        <f>IFERROR(INDEX('Data Annex'!$K$1:$BS$4779,MATCH(CTL$1&amp;"|"&amp;$B29,'Data Annex'!$K$1:$K$4779,0),MATCH(CTL$2,'Data Annex'!$K$1:$BS$1,0)),"")</f>
        <v/>
      </c>
      <c r="CTM29" s="258" t="str">
        <f>IFERROR(INDEX('Data Annex'!$K$1:$BS$4779,MATCH(CTM$1&amp;"|"&amp;$B29,'Data Annex'!$K$1:$K$4779,0),MATCH(CTM$2,'Data Annex'!$K$1:$BS$1,0)),"")</f>
        <v/>
      </c>
      <c r="CTN29" s="258" t="str">
        <f>IFERROR(INDEX('Data Annex'!$K$1:$BS$4779,MATCH(CTN$1&amp;"|"&amp;$B29,'Data Annex'!$K$1:$K$4779,0),MATCH(CTN$2,'Data Annex'!$K$1:$BS$1,0)),"")</f>
        <v/>
      </c>
      <c r="CTO29" s="258" t="str">
        <f>IFERROR(INDEX('Data Annex'!$K$1:$BS$4779,MATCH(CTO$1&amp;"|"&amp;$B29,'Data Annex'!$K$1:$K$4779,0),MATCH(CTO$2,'Data Annex'!$K$1:$BS$1,0)),"")</f>
        <v/>
      </c>
      <c r="CTP29" s="258" t="str">
        <f>IFERROR(INDEX('Data Annex'!$K$1:$BS$4779,MATCH(CTP$1&amp;"|"&amp;$B29,'Data Annex'!$K$1:$K$4779,0),MATCH(CTP$2,'Data Annex'!$K$1:$BS$1,0)),"")</f>
        <v/>
      </c>
      <c r="CTQ29" s="258" t="str">
        <f>IFERROR(INDEX('Data Annex'!$K$1:$BS$4779,MATCH(CTQ$1&amp;"|"&amp;$B29,'Data Annex'!$K$1:$K$4779,0),MATCH(CTQ$2,'Data Annex'!$K$1:$BS$1,0)),"")</f>
        <v/>
      </c>
      <c r="CTR29" s="258" t="str">
        <f>IFERROR(INDEX('Data Annex'!$K$1:$BS$4779,MATCH(CTR$1&amp;"|"&amp;$B29,'Data Annex'!$K$1:$K$4779,0),MATCH(CTR$2,'Data Annex'!$K$1:$BS$1,0)),"")</f>
        <v/>
      </c>
      <c r="CTS29" s="258" t="str">
        <f>IFERROR(INDEX('Data Annex'!$K$1:$BS$4779,MATCH(CTS$1&amp;"|"&amp;$B29,'Data Annex'!$K$1:$K$4779,0),MATCH(CTS$2,'Data Annex'!$K$1:$BS$1,0)),"")</f>
        <v/>
      </c>
      <c r="CTT29" s="258" t="str">
        <f>IFERROR(INDEX('Data Annex'!$K$1:$BS$4779,MATCH(CTT$1&amp;"|"&amp;$B29,'Data Annex'!$K$1:$K$4779,0),MATCH(CTT$2,'Data Annex'!$K$1:$BS$1,0)),"")</f>
        <v/>
      </c>
      <c r="CTU29" s="258" t="str">
        <f>IFERROR(INDEX('Data Annex'!$K$1:$BS$4779,MATCH(CTU$1&amp;"|"&amp;$B29,'Data Annex'!$K$1:$K$4779,0),MATCH(CTU$2,'Data Annex'!$K$1:$BS$1,0)),"")</f>
        <v/>
      </c>
      <c r="CTV29" s="258" t="str">
        <f>IFERROR(INDEX('Data Annex'!$K$1:$BS$4779,MATCH(CTV$1&amp;"|"&amp;$B29,'Data Annex'!$K$1:$K$4779,0),MATCH(CTV$2,'Data Annex'!$K$1:$BS$1,0)),"")</f>
        <v/>
      </c>
      <c r="CTW29" s="258" t="str">
        <f>IFERROR(INDEX('Data Annex'!$K$1:$BS$4779,MATCH(CTW$1&amp;"|"&amp;$B29,'Data Annex'!$K$1:$K$4779,0),MATCH(CTW$2,'Data Annex'!$K$1:$BS$1,0)),"")</f>
        <v/>
      </c>
      <c r="CTX29" s="258" t="str">
        <f>IFERROR(INDEX('Data Annex'!$K$1:$BS$4779,MATCH(CTX$1&amp;"|"&amp;$B29,'Data Annex'!$K$1:$K$4779,0),MATCH(CTX$2,'Data Annex'!$K$1:$BS$1,0)),"")</f>
        <v/>
      </c>
      <c r="CTY29" s="258" t="str">
        <f>IFERROR(INDEX('Data Annex'!$K$1:$BS$4779,MATCH(CTY$1&amp;"|"&amp;$B29,'Data Annex'!$K$1:$K$4779,0),MATCH(CTY$2,'Data Annex'!$K$1:$BS$1,0)),"")</f>
        <v/>
      </c>
      <c r="CTZ29" s="258" t="str">
        <f>IFERROR(INDEX('Data Annex'!$K$1:$BS$4779,MATCH(CTZ$1&amp;"|"&amp;$B29,'Data Annex'!$K$1:$K$4779,0),MATCH(CTZ$2,'Data Annex'!$K$1:$BS$1,0)),"")</f>
        <v/>
      </c>
      <c r="CUA29" s="258" t="str">
        <f>IFERROR(INDEX('Data Annex'!$K$1:$BS$4779,MATCH(CUA$1&amp;"|"&amp;$B29,'Data Annex'!$K$1:$K$4779,0),MATCH(CUA$2,'Data Annex'!$K$1:$BS$1,0)),"")</f>
        <v/>
      </c>
      <c r="CUB29" s="258" t="str">
        <f>IFERROR(INDEX('Data Annex'!$K$1:$BS$4779,MATCH(CUB$1&amp;"|"&amp;$B29,'Data Annex'!$K$1:$K$4779,0),MATCH(CUB$2,'Data Annex'!$K$1:$BS$1,0)),"")</f>
        <v/>
      </c>
      <c r="CUC29" s="258" t="str">
        <f>IFERROR(INDEX('Data Annex'!$K$1:$BS$4779,MATCH(CUC$1&amp;"|"&amp;$B29,'Data Annex'!$K$1:$K$4779,0),MATCH(CUC$2,'Data Annex'!$K$1:$BS$1,0)),"")</f>
        <v/>
      </c>
      <c r="CUD29" s="258" t="str">
        <f>IFERROR(INDEX('Data Annex'!$K$1:$BS$4779,MATCH(CUD$1&amp;"|"&amp;$B29,'Data Annex'!$K$1:$K$4779,0),MATCH(CUD$2,'Data Annex'!$K$1:$BS$1,0)),"")</f>
        <v/>
      </c>
      <c r="CUE29" s="258" t="str">
        <f>IFERROR(INDEX('Data Annex'!$K$1:$BS$4779,MATCH(CUE$1&amp;"|"&amp;$B29,'Data Annex'!$K$1:$K$4779,0),MATCH(CUE$2,'Data Annex'!$K$1:$BS$1,0)),"")</f>
        <v/>
      </c>
      <c r="CUF29" s="258" t="str">
        <f>IFERROR(INDEX('Data Annex'!$K$1:$BS$4779,MATCH(CUF$1&amp;"|"&amp;$B29,'Data Annex'!$K$1:$K$4779,0),MATCH(CUF$2,'Data Annex'!$K$1:$BS$1,0)),"")</f>
        <v/>
      </c>
      <c r="CUG29" s="258" t="str">
        <f>IFERROR(INDEX('Data Annex'!$K$1:$BS$4779,MATCH(CUG$1&amp;"|"&amp;$B29,'Data Annex'!$K$1:$K$4779,0),MATCH(CUG$2,'Data Annex'!$K$1:$BS$1,0)),"")</f>
        <v/>
      </c>
      <c r="CUH29" s="258" t="str">
        <f>IFERROR(INDEX('Data Annex'!$K$1:$BS$4779,MATCH(CUH$1&amp;"|"&amp;$B29,'Data Annex'!$K$1:$K$4779,0),MATCH(CUH$2,'Data Annex'!$K$1:$BS$1,0)),"")</f>
        <v/>
      </c>
      <c r="CUI29" s="258" t="str">
        <f>IFERROR(INDEX('Data Annex'!$K$1:$BS$4779,MATCH(CUI$1&amp;"|"&amp;$B29,'Data Annex'!$K$1:$K$4779,0),MATCH(CUI$2,'Data Annex'!$K$1:$BS$1,0)),"")</f>
        <v/>
      </c>
      <c r="CUJ29" s="258" t="str">
        <f>IFERROR(INDEX('Data Annex'!$K$1:$BS$4779,MATCH(CUJ$1&amp;"|"&amp;$B29,'Data Annex'!$K$1:$K$4779,0),MATCH(CUJ$2,'Data Annex'!$K$1:$BS$1,0)),"")</f>
        <v/>
      </c>
      <c r="CUK29" s="258" t="str">
        <f>IFERROR(INDEX('Data Annex'!$K$1:$BS$4779,MATCH(CUK$1&amp;"|"&amp;$B29,'Data Annex'!$K$1:$K$4779,0),MATCH(CUK$2,'Data Annex'!$K$1:$BS$1,0)),"")</f>
        <v/>
      </c>
      <c r="CUL29" s="258" t="str">
        <f>IFERROR(INDEX('Data Annex'!$K$1:$BS$4779,MATCH(CUL$1&amp;"|"&amp;$B29,'Data Annex'!$K$1:$K$4779,0),MATCH(CUL$2,'Data Annex'!$K$1:$BS$1,0)),"")</f>
        <v/>
      </c>
      <c r="CUM29" s="258" t="str">
        <f>IFERROR(INDEX('Data Annex'!$K$1:$BS$4779,MATCH(CUM$1&amp;"|"&amp;$B29,'Data Annex'!$K$1:$K$4779,0),MATCH(CUM$2,'Data Annex'!$K$1:$BS$1,0)),"")</f>
        <v/>
      </c>
      <c r="CUN29" s="258" t="str">
        <f>IFERROR(INDEX('Data Annex'!$K$1:$BS$4779,MATCH(CUN$1&amp;"|"&amp;$B29,'Data Annex'!$K$1:$K$4779,0),MATCH(CUN$2,'Data Annex'!$K$1:$BS$1,0)),"")</f>
        <v/>
      </c>
      <c r="CUO29" s="258" t="str">
        <f>IFERROR(INDEX('Data Annex'!$K$1:$BS$4779,MATCH(CUO$1&amp;"|"&amp;$B29,'Data Annex'!$K$1:$K$4779,0),MATCH(CUO$2,'Data Annex'!$K$1:$BS$1,0)),"")</f>
        <v/>
      </c>
      <c r="CUP29" s="258" t="str">
        <f>IFERROR(INDEX('Data Annex'!$K$1:$BS$4779,MATCH(CUP$1&amp;"|"&amp;$B29,'Data Annex'!$K$1:$K$4779,0),MATCH(CUP$2,'Data Annex'!$K$1:$BS$1,0)),"")</f>
        <v/>
      </c>
      <c r="CUQ29" s="258" t="str">
        <f>IFERROR(INDEX('Data Annex'!$K$1:$BS$4779,MATCH(CUQ$1&amp;"|"&amp;$B29,'Data Annex'!$K$1:$K$4779,0),MATCH(CUQ$2,'Data Annex'!$K$1:$BS$1,0)),"")</f>
        <v/>
      </c>
      <c r="CUR29" s="258" t="str">
        <f>IFERROR(INDEX('Data Annex'!$K$1:$BS$4779,MATCH(CUR$1&amp;"|"&amp;$B29,'Data Annex'!$K$1:$K$4779,0),MATCH(CUR$2,'Data Annex'!$K$1:$BS$1,0)),"")</f>
        <v/>
      </c>
      <c r="CUS29" s="258" t="str">
        <f>IFERROR(INDEX('Data Annex'!$K$1:$BS$4779,MATCH(CUS$1&amp;"|"&amp;$B29,'Data Annex'!$K$1:$K$4779,0),MATCH(CUS$2,'Data Annex'!$K$1:$BS$1,0)),"")</f>
        <v/>
      </c>
      <c r="CUT29" s="258" t="str">
        <f>IFERROR(INDEX('Data Annex'!$K$1:$BS$4779,MATCH(CUT$1&amp;"|"&amp;$B29,'Data Annex'!$K$1:$K$4779,0),MATCH(CUT$2,'Data Annex'!$K$1:$BS$1,0)),"")</f>
        <v/>
      </c>
      <c r="CUU29" s="258" t="str">
        <f>IFERROR(INDEX('Data Annex'!$K$1:$BS$4779,MATCH(CUU$1&amp;"|"&amp;$B29,'Data Annex'!$K$1:$K$4779,0),MATCH(CUU$2,'Data Annex'!$K$1:$BS$1,0)),"")</f>
        <v/>
      </c>
      <c r="CUV29" s="258" t="str">
        <f>IFERROR(INDEX('Data Annex'!$K$1:$BS$4779,MATCH(CUV$1&amp;"|"&amp;$B29,'Data Annex'!$K$1:$K$4779,0),MATCH(CUV$2,'Data Annex'!$K$1:$BS$1,0)),"")</f>
        <v/>
      </c>
      <c r="CUW29" s="258" t="str">
        <f>IFERROR(INDEX('Data Annex'!$K$1:$BS$4779,MATCH(CUW$1&amp;"|"&amp;$B29,'Data Annex'!$K$1:$K$4779,0),MATCH(CUW$2,'Data Annex'!$K$1:$BS$1,0)),"")</f>
        <v/>
      </c>
      <c r="CUX29" s="258" t="str">
        <f>IFERROR(INDEX('Data Annex'!$K$1:$BS$4779,MATCH(CUX$1&amp;"|"&amp;$B29,'Data Annex'!$K$1:$K$4779,0),MATCH(CUX$2,'Data Annex'!$K$1:$BS$1,0)),"")</f>
        <v/>
      </c>
      <c r="CUY29" s="258" t="str">
        <f>IFERROR(INDEX('Data Annex'!$K$1:$BS$4779,MATCH(CUY$1&amp;"|"&amp;$B29,'Data Annex'!$K$1:$K$4779,0),MATCH(CUY$2,'Data Annex'!$K$1:$BS$1,0)),"")</f>
        <v/>
      </c>
      <c r="CUZ29" s="258" t="str">
        <f>IFERROR(INDEX('Data Annex'!$K$1:$BS$4779,MATCH(CUZ$1&amp;"|"&amp;$B29,'Data Annex'!$K$1:$K$4779,0),MATCH(CUZ$2,'Data Annex'!$K$1:$BS$1,0)),"")</f>
        <v/>
      </c>
      <c r="CVA29" s="258" t="str">
        <f>IFERROR(INDEX('Data Annex'!$K$1:$BS$4779,MATCH(CVA$1&amp;"|"&amp;$B29,'Data Annex'!$K$1:$K$4779,0),MATCH(CVA$2,'Data Annex'!$K$1:$BS$1,0)),"")</f>
        <v/>
      </c>
      <c r="CVB29" s="258" t="str">
        <f>IFERROR(INDEX('Data Annex'!$K$1:$BS$4779,MATCH(CVB$1&amp;"|"&amp;$B29,'Data Annex'!$K$1:$K$4779,0),MATCH(CVB$2,'Data Annex'!$K$1:$BS$1,0)),"")</f>
        <v/>
      </c>
      <c r="CVC29" s="258" t="str">
        <f>IFERROR(INDEX('Data Annex'!$K$1:$BS$4779,MATCH(CVC$1&amp;"|"&amp;$B29,'Data Annex'!$K$1:$K$4779,0),MATCH(CVC$2,'Data Annex'!$K$1:$BS$1,0)),"")</f>
        <v/>
      </c>
      <c r="CVD29" s="258" t="str">
        <f>IFERROR(INDEX('Data Annex'!$K$1:$BS$4779,MATCH(CVD$1&amp;"|"&amp;$B29,'Data Annex'!$K$1:$K$4779,0),MATCH(CVD$2,'Data Annex'!$K$1:$BS$1,0)),"")</f>
        <v/>
      </c>
      <c r="CVE29" s="258" t="str">
        <f>IFERROR(INDEX('Data Annex'!$K$1:$BS$4779,MATCH(CVE$1&amp;"|"&amp;$B29,'Data Annex'!$K$1:$K$4779,0),MATCH(CVE$2,'Data Annex'!$K$1:$BS$1,0)),"")</f>
        <v/>
      </c>
      <c r="CVF29" s="258" t="str">
        <f>IFERROR(INDEX('Data Annex'!$K$1:$BS$4779,MATCH(CVF$1&amp;"|"&amp;$B29,'Data Annex'!$K$1:$K$4779,0),MATCH(CVF$2,'Data Annex'!$K$1:$BS$1,0)),"")</f>
        <v/>
      </c>
      <c r="CVG29" s="258" t="str">
        <f>IFERROR(INDEX('Data Annex'!$K$1:$BS$4779,MATCH(CVG$1&amp;"|"&amp;$B29,'Data Annex'!$K$1:$K$4779,0),MATCH(CVG$2,'Data Annex'!$K$1:$BS$1,0)),"")</f>
        <v/>
      </c>
      <c r="CVH29" s="258" t="str">
        <f>IFERROR(INDEX('Data Annex'!$K$1:$BS$4779,MATCH(CVH$1&amp;"|"&amp;$B29,'Data Annex'!$K$1:$K$4779,0),MATCH(CVH$2,'Data Annex'!$K$1:$BS$1,0)),"")</f>
        <v/>
      </c>
      <c r="CVI29" s="258" t="str">
        <f>IFERROR(INDEX('Data Annex'!$K$1:$BS$4779,MATCH(CVI$1&amp;"|"&amp;$B29,'Data Annex'!$K$1:$K$4779,0),MATCH(CVI$2,'Data Annex'!$K$1:$BS$1,0)),"")</f>
        <v/>
      </c>
      <c r="CVJ29" s="258" t="str">
        <f>IFERROR(INDEX('Data Annex'!$K$1:$BS$4779,MATCH(CVJ$1&amp;"|"&amp;$B29,'Data Annex'!$K$1:$K$4779,0),MATCH(CVJ$2,'Data Annex'!$K$1:$BS$1,0)),"")</f>
        <v/>
      </c>
      <c r="CVK29" s="258" t="str">
        <f>IFERROR(INDEX('Data Annex'!$K$1:$BS$4779,MATCH(CVK$1&amp;"|"&amp;$B29,'Data Annex'!$K$1:$K$4779,0),MATCH(CVK$2,'Data Annex'!$K$1:$BS$1,0)),"")</f>
        <v/>
      </c>
      <c r="CVL29" s="258" t="str">
        <f>IFERROR(INDEX('Data Annex'!$K$1:$BS$4779,MATCH(CVL$1&amp;"|"&amp;$B29,'Data Annex'!$K$1:$K$4779,0),MATCH(CVL$2,'Data Annex'!$K$1:$BS$1,0)),"")</f>
        <v/>
      </c>
      <c r="CVM29" s="258" t="str">
        <f>IFERROR(INDEX('Data Annex'!$K$1:$BS$4779,MATCH(CVM$1&amp;"|"&amp;$B29,'Data Annex'!$K$1:$K$4779,0),MATCH(CVM$2,'Data Annex'!$K$1:$BS$1,0)),"")</f>
        <v/>
      </c>
      <c r="CVN29" s="258" t="str">
        <f>IFERROR(INDEX('Data Annex'!$K$1:$BS$4779,MATCH(CVN$1&amp;"|"&amp;$B29,'Data Annex'!$K$1:$K$4779,0),MATCH(CVN$2,'Data Annex'!$K$1:$BS$1,0)),"")</f>
        <v/>
      </c>
      <c r="CVO29" s="258" t="str">
        <f>IFERROR(INDEX('Data Annex'!$K$1:$BS$4779,MATCH(CVO$1&amp;"|"&amp;$B29,'Data Annex'!$K$1:$K$4779,0),MATCH(CVO$2,'Data Annex'!$K$1:$BS$1,0)),"")</f>
        <v/>
      </c>
      <c r="CVP29" s="258" t="str">
        <f>IFERROR(INDEX('Data Annex'!$K$1:$BS$4779,MATCH(CVP$1&amp;"|"&amp;$B29,'Data Annex'!$K$1:$K$4779,0),MATCH(CVP$2,'Data Annex'!$K$1:$BS$1,0)),"")</f>
        <v/>
      </c>
      <c r="CVQ29" s="258" t="str">
        <f>IFERROR(INDEX('Data Annex'!$K$1:$BS$4779,MATCH(CVQ$1&amp;"|"&amp;$B29,'Data Annex'!$K$1:$K$4779,0),MATCH(CVQ$2,'Data Annex'!$K$1:$BS$1,0)),"")</f>
        <v/>
      </c>
      <c r="CVR29" s="258" t="str">
        <f>IFERROR(INDEX('Data Annex'!$K$1:$BS$4779,MATCH(CVR$1&amp;"|"&amp;$B29,'Data Annex'!$K$1:$K$4779,0),MATCH(CVR$2,'Data Annex'!$K$1:$BS$1,0)),"")</f>
        <v/>
      </c>
      <c r="CVS29" s="258" t="str">
        <f>IFERROR(INDEX('Data Annex'!$K$1:$BS$4779,MATCH(CVS$1&amp;"|"&amp;$B29,'Data Annex'!$K$1:$K$4779,0),MATCH(CVS$2,'Data Annex'!$K$1:$BS$1,0)),"")</f>
        <v/>
      </c>
      <c r="CVT29" s="258" t="str">
        <f>IFERROR(INDEX('Data Annex'!$K$1:$BS$4779,MATCH(CVT$1&amp;"|"&amp;$B29,'Data Annex'!$K$1:$K$4779,0),MATCH(CVT$2,'Data Annex'!$K$1:$BS$1,0)),"")</f>
        <v/>
      </c>
      <c r="CVU29" s="258" t="str">
        <f>IFERROR(INDEX('Data Annex'!$K$1:$BS$4779,MATCH(CVU$1&amp;"|"&amp;$B29,'Data Annex'!$K$1:$K$4779,0),MATCH(CVU$2,'Data Annex'!$K$1:$BS$1,0)),"")</f>
        <v/>
      </c>
      <c r="CVV29" s="258" t="str">
        <f>IFERROR(INDEX('Data Annex'!$K$1:$BS$4779,MATCH(CVV$1&amp;"|"&amp;$B29,'Data Annex'!$K$1:$K$4779,0),MATCH(CVV$2,'Data Annex'!$K$1:$BS$1,0)),"")</f>
        <v/>
      </c>
      <c r="CVW29" s="258" t="str">
        <f>IFERROR(INDEX('Data Annex'!$K$1:$BS$4779,MATCH(CVW$1&amp;"|"&amp;$B29,'Data Annex'!$K$1:$K$4779,0),MATCH(CVW$2,'Data Annex'!$K$1:$BS$1,0)),"")</f>
        <v/>
      </c>
      <c r="CVX29" s="258" t="str">
        <f>IFERROR(INDEX('Data Annex'!$K$1:$BS$4779,MATCH(CVX$1&amp;"|"&amp;$B29,'Data Annex'!$K$1:$K$4779,0),MATCH(CVX$2,'Data Annex'!$K$1:$BS$1,0)),"")</f>
        <v/>
      </c>
      <c r="CVY29" s="258" t="str">
        <f>IFERROR(INDEX('Data Annex'!$K$1:$BS$4779,MATCH(CVY$1&amp;"|"&amp;$B29,'Data Annex'!$K$1:$K$4779,0),MATCH(CVY$2,'Data Annex'!$K$1:$BS$1,0)),"")</f>
        <v/>
      </c>
      <c r="CVZ29" s="258" t="str">
        <f>IFERROR(INDEX('Data Annex'!$K$1:$BS$4779,MATCH(CVZ$1&amp;"|"&amp;$B29,'Data Annex'!$K$1:$K$4779,0),MATCH(CVZ$2,'Data Annex'!$K$1:$BS$1,0)),"")</f>
        <v/>
      </c>
      <c r="CWA29" s="258" t="str">
        <f>IFERROR(INDEX('Data Annex'!$K$1:$BS$4779,MATCH(CWA$1&amp;"|"&amp;$B29,'Data Annex'!$K$1:$K$4779,0),MATCH(CWA$2,'Data Annex'!$K$1:$BS$1,0)),"")</f>
        <v/>
      </c>
      <c r="CWB29" s="258" t="str">
        <f>IFERROR(INDEX('Data Annex'!$K$1:$BS$4779,MATCH(CWB$1&amp;"|"&amp;$B29,'Data Annex'!$K$1:$K$4779,0),MATCH(CWB$2,'Data Annex'!$K$1:$BS$1,0)),"")</f>
        <v/>
      </c>
      <c r="CWC29" s="258" t="str">
        <f>IFERROR(INDEX('Data Annex'!$K$1:$BS$4779,MATCH(CWC$1&amp;"|"&amp;$B29,'Data Annex'!$K$1:$K$4779,0),MATCH(CWC$2,'Data Annex'!$K$1:$BS$1,0)),"")</f>
        <v/>
      </c>
      <c r="CWD29" s="258" t="str">
        <f>IFERROR(INDEX('Data Annex'!$K$1:$BS$4779,MATCH(CWD$1&amp;"|"&amp;$B29,'Data Annex'!$K$1:$K$4779,0),MATCH(CWD$2,'Data Annex'!$K$1:$BS$1,0)),"")</f>
        <v/>
      </c>
      <c r="CWE29" s="258" t="str">
        <f>IFERROR(INDEX('Data Annex'!$K$1:$BS$4779,MATCH(CWE$1&amp;"|"&amp;$B29,'Data Annex'!$K$1:$K$4779,0),MATCH(CWE$2,'Data Annex'!$K$1:$BS$1,0)),"")</f>
        <v/>
      </c>
      <c r="CWF29" s="258" t="str">
        <f>IFERROR(INDEX('Data Annex'!$K$1:$BS$4779,MATCH(CWF$1&amp;"|"&amp;$B29,'Data Annex'!$K$1:$K$4779,0),MATCH(CWF$2,'Data Annex'!$K$1:$BS$1,0)),"")</f>
        <v/>
      </c>
      <c r="CWG29" s="258" t="str">
        <f>IFERROR(INDEX('Data Annex'!$K$1:$BS$4779,MATCH(CWG$1&amp;"|"&amp;$B29,'Data Annex'!$K$1:$K$4779,0),MATCH(CWG$2,'Data Annex'!$K$1:$BS$1,0)),"")</f>
        <v/>
      </c>
      <c r="CWH29" s="258" t="str">
        <f>IFERROR(INDEX('Data Annex'!$K$1:$BS$4779,MATCH(CWH$1&amp;"|"&amp;$B29,'Data Annex'!$K$1:$K$4779,0),MATCH(CWH$2,'Data Annex'!$K$1:$BS$1,0)),"")</f>
        <v/>
      </c>
      <c r="CWI29" s="258" t="str">
        <f>IFERROR(INDEX('Data Annex'!$K$1:$BS$4779,MATCH(CWI$1&amp;"|"&amp;$B29,'Data Annex'!$K$1:$K$4779,0),MATCH(CWI$2,'Data Annex'!$K$1:$BS$1,0)),"")</f>
        <v/>
      </c>
      <c r="CWJ29" s="258" t="str">
        <f>IFERROR(INDEX('Data Annex'!$K$1:$BS$4779,MATCH(CWJ$1&amp;"|"&amp;$B29,'Data Annex'!$K$1:$K$4779,0),MATCH(CWJ$2,'Data Annex'!$K$1:$BS$1,0)),"")</f>
        <v/>
      </c>
      <c r="CWK29" s="258" t="str">
        <f>IFERROR(INDEX('Data Annex'!$K$1:$BS$4779,MATCH(CWK$1&amp;"|"&amp;$B29,'Data Annex'!$K$1:$K$4779,0),MATCH(CWK$2,'Data Annex'!$K$1:$BS$1,0)),"")</f>
        <v/>
      </c>
      <c r="CWL29" s="258" t="str">
        <f>IFERROR(INDEX('Data Annex'!$K$1:$BS$4779,MATCH(CWL$1&amp;"|"&amp;$B29,'Data Annex'!$K$1:$K$4779,0),MATCH(CWL$2,'Data Annex'!$K$1:$BS$1,0)),"")</f>
        <v/>
      </c>
      <c r="CWM29" s="258" t="str">
        <f>IFERROR(INDEX('Data Annex'!$K$1:$BS$4779,MATCH(CWM$1&amp;"|"&amp;$B29,'Data Annex'!$K$1:$K$4779,0),MATCH(CWM$2,'Data Annex'!$K$1:$BS$1,0)),"")</f>
        <v/>
      </c>
      <c r="CWN29" s="258" t="str">
        <f>IFERROR(INDEX('Data Annex'!$K$1:$BS$4779,MATCH(CWN$1&amp;"|"&amp;$B29,'Data Annex'!$K$1:$K$4779,0),MATCH(CWN$2,'Data Annex'!$K$1:$BS$1,0)),"")</f>
        <v/>
      </c>
      <c r="CWO29" s="258" t="str">
        <f>IFERROR(INDEX('Data Annex'!$K$1:$BS$4779,MATCH(CWO$1&amp;"|"&amp;$B29,'Data Annex'!$K$1:$K$4779,0),MATCH(CWO$2,'Data Annex'!$K$1:$BS$1,0)),"")</f>
        <v/>
      </c>
      <c r="CWP29" s="258" t="str">
        <f>IFERROR(INDEX('Data Annex'!$K$1:$BS$4779,MATCH(CWP$1&amp;"|"&amp;$B29,'Data Annex'!$K$1:$K$4779,0),MATCH(CWP$2,'Data Annex'!$K$1:$BS$1,0)),"")</f>
        <v/>
      </c>
      <c r="CWQ29" s="258" t="str">
        <f>IFERROR(INDEX('Data Annex'!$K$1:$BS$4779,MATCH(CWQ$1&amp;"|"&amp;$B29,'Data Annex'!$K$1:$K$4779,0),MATCH(CWQ$2,'Data Annex'!$K$1:$BS$1,0)),"")</f>
        <v/>
      </c>
      <c r="CWR29" s="258" t="str">
        <f>IFERROR(INDEX('Data Annex'!$K$1:$BS$4779,MATCH(CWR$1&amp;"|"&amp;$B29,'Data Annex'!$K$1:$K$4779,0),MATCH(CWR$2,'Data Annex'!$K$1:$BS$1,0)),"")</f>
        <v/>
      </c>
      <c r="CWS29" s="258" t="str">
        <f>IFERROR(INDEX('Data Annex'!$K$1:$BS$4779,MATCH(CWS$1&amp;"|"&amp;$B29,'Data Annex'!$K$1:$K$4779,0),MATCH(CWS$2,'Data Annex'!$K$1:$BS$1,0)),"")</f>
        <v/>
      </c>
      <c r="CWT29" s="258" t="str">
        <f>IFERROR(INDEX('Data Annex'!$K$1:$BS$4779,MATCH(CWT$1&amp;"|"&amp;$B29,'Data Annex'!$K$1:$K$4779,0),MATCH(CWT$2,'Data Annex'!$K$1:$BS$1,0)),"")</f>
        <v/>
      </c>
      <c r="CWU29" s="258" t="str">
        <f>IFERROR(INDEX('Data Annex'!$K$1:$BS$4779,MATCH(CWU$1&amp;"|"&amp;$B29,'Data Annex'!$K$1:$K$4779,0),MATCH(CWU$2,'Data Annex'!$K$1:$BS$1,0)),"")</f>
        <v/>
      </c>
      <c r="CWV29" s="258" t="str">
        <f>IFERROR(INDEX('Data Annex'!$K$1:$BS$4779,MATCH(CWV$1&amp;"|"&amp;$B29,'Data Annex'!$K$1:$K$4779,0),MATCH(CWV$2,'Data Annex'!$K$1:$BS$1,0)),"")</f>
        <v/>
      </c>
      <c r="CWW29" s="258" t="str">
        <f>IFERROR(INDEX('Data Annex'!$K$1:$BS$4779,MATCH(CWW$1&amp;"|"&amp;$B29,'Data Annex'!$K$1:$K$4779,0),MATCH(CWW$2,'Data Annex'!$K$1:$BS$1,0)),"")</f>
        <v/>
      </c>
      <c r="CWX29" s="258" t="str">
        <f>IFERROR(INDEX('Data Annex'!$K$1:$BS$4779,MATCH(CWX$1&amp;"|"&amp;$B29,'Data Annex'!$K$1:$K$4779,0),MATCH(CWX$2,'Data Annex'!$K$1:$BS$1,0)),"")</f>
        <v/>
      </c>
      <c r="CWY29" s="258" t="str">
        <f>IFERROR(INDEX('Data Annex'!$K$1:$BS$4779,MATCH(CWY$1&amp;"|"&amp;$B29,'Data Annex'!$K$1:$K$4779,0),MATCH(CWY$2,'Data Annex'!$K$1:$BS$1,0)),"")</f>
        <v/>
      </c>
      <c r="CWZ29" s="258" t="str">
        <f>IFERROR(INDEX('Data Annex'!$K$1:$BS$4779,MATCH(CWZ$1&amp;"|"&amp;$B29,'Data Annex'!$K$1:$K$4779,0),MATCH(CWZ$2,'Data Annex'!$K$1:$BS$1,0)),"")</f>
        <v/>
      </c>
      <c r="CXA29" s="258" t="str">
        <f>IFERROR(INDEX('Data Annex'!$K$1:$BS$4779,MATCH(CXA$1&amp;"|"&amp;$B29,'Data Annex'!$K$1:$K$4779,0),MATCH(CXA$2,'Data Annex'!$K$1:$BS$1,0)),"")</f>
        <v/>
      </c>
      <c r="CXB29" s="258" t="str">
        <f>IFERROR(INDEX('Data Annex'!$K$1:$BS$4779,MATCH(CXB$1&amp;"|"&amp;$B29,'Data Annex'!$K$1:$K$4779,0),MATCH(CXB$2,'Data Annex'!$K$1:$BS$1,0)),"")</f>
        <v/>
      </c>
      <c r="CXC29" s="258" t="str">
        <f>IFERROR(INDEX('Data Annex'!$K$1:$BS$4779,MATCH(CXC$1&amp;"|"&amp;$B29,'Data Annex'!$K$1:$K$4779,0),MATCH(CXC$2,'Data Annex'!$K$1:$BS$1,0)),"")</f>
        <v/>
      </c>
      <c r="CXD29" s="258" t="str">
        <f>IFERROR(INDEX('Data Annex'!$K$1:$BS$4779,MATCH(CXD$1&amp;"|"&amp;$B29,'Data Annex'!$K$1:$K$4779,0),MATCH(CXD$2,'Data Annex'!$K$1:$BS$1,0)),"")</f>
        <v/>
      </c>
      <c r="CXE29" s="258" t="str">
        <f>IFERROR(INDEX('Data Annex'!$K$1:$BS$4779,MATCH(CXE$1&amp;"|"&amp;$B29,'Data Annex'!$K$1:$K$4779,0),MATCH(CXE$2,'Data Annex'!$K$1:$BS$1,0)),"")</f>
        <v/>
      </c>
      <c r="CXF29" s="258" t="str">
        <f>IFERROR(INDEX('Data Annex'!$K$1:$BS$4779,MATCH(CXF$1&amp;"|"&amp;$B29,'Data Annex'!$K$1:$K$4779,0),MATCH(CXF$2,'Data Annex'!$K$1:$BS$1,0)),"")</f>
        <v/>
      </c>
      <c r="CXG29" s="258" t="str">
        <f>IFERROR(INDEX('Data Annex'!$K$1:$BS$4779,MATCH(CXG$1&amp;"|"&amp;$B29,'Data Annex'!$K$1:$K$4779,0),MATCH(CXG$2,'Data Annex'!$K$1:$BS$1,0)),"")</f>
        <v/>
      </c>
      <c r="CXH29" s="258" t="str">
        <f>IFERROR(INDEX('Data Annex'!$K$1:$BS$4779,MATCH(CXH$1&amp;"|"&amp;$B29,'Data Annex'!$K$1:$K$4779,0),MATCH(CXH$2,'Data Annex'!$K$1:$BS$1,0)),"")</f>
        <v/>
      </c>
      <c r="CXI29" s="258" t="str">
        <f>IFERROR(INDEX('Data Annex'!$K$1:$BS$4779,MATCH(CXI$1&amp;"|"&amp;$B29,'Data Annex'!$K$1:$K$4779,0),MATCH(CXI$2,'Data Annex'!$K$1:$BS$1,0)),"")</f>
        <v/>
      </c>
      <c r="CXJ29" s="258" t="str">
        <f>IFERROR(INDEX('Data Annex'!$K$1:$BS$4779,MATCH(CXJ$1&amp;"|"&amp;$B29,'Data Annex'!$K$1:$K$4779,0),MATCH(CXJ$2,'Data Annex'!$K$1:$BS$1,0)),"")</f>
        <v/>
      </c>
      <c r="CXK29" s="258" t="str">
        <f>IFERROR(INDEX('Data Annex'!$K$1:$BS$4779,MATCH(CXK$1&amp;"|"&amp;$B29,'Data Annex'!$K$1:$K$4779,0),MATCH(CXK$2,'Data Annex'!$K$1:$BS$1,0)),"")</f>
        <v/>
      </c>
      <c r="CXL29" s="258" t="str">
        <f>IFERROR(INDEX('Data Annex'!$K$1:$BS$4779,MATCH(CXL$1&amp;"|"&amp;$B29,'Data Annex'!$K$1:$K$4779,0),MATCH(CXL$2,'Data Annex'!$K$1:$BS$1,0)),"")</f>
        <v/>
      </c>
      <c r="CXM29" s="258" t="str">
        <f>IFERROR(INDEX('Data Annex'!$K$1:$BS$4779,MATCH(CXM$1&amp;"|"&amp;$B29,'Data Annex'!$K$1:$K$4779,0),MATCH(CXM$2,'Data Annex'!$K$1:$BS$1,0)),"")</f>
        <v/>
      </c>
      <c r="CXN29" s="258" t="str">
        <f>IFERROR(INDEX('Data Annex'!$K$1:$BS$4779,MATCH(CXN$1&amp;"|"&amp;$B29,'Data Annex'!$K$1:$K$4779,0),MATCH(CXN$2,'Data Annex'!$K$1:$BS$1,0)),"")</f>
        <v/>
      </c>
      <c r="CXO29" s="258" t="str">
        <f>IFERROR(INDEX('Data Annex'!$K$1:$BS$4779,MATCH(CXO$1&amp;"|"&amp;$B29,'Data Annex'!$K$1:$K$4779,0),MATCH(CXO$2,'Data Annex'!$K$1:$BS$1,0)),"")</f>
        <v/>
      </c>
      <c r="CXP29" s="258" t="str">
        <f>IFERROR(INDEX('Data Annex'!$K$1:$BS$4779,MATCH(CXP$1&amp;"|"&amp;$B29,'Data Annex'!$K$1:$K$4779,0),MATCH(CXP$2,'Data Annex'!$K$1:$BS$1,0)),"")</f>
        <v/>
      </c>
      <c r="CXQ29" s="258" t="str">
        <f>IFERROR(INDEX('Data Annex'!$K$1:$BS$4779,MATCH(CXQ$1&amp;"|"&amp;$B29,'Data Annex'!$K$1:$K$4779,0),MATCH(CXQ$2,'Data Annex'!$K$1:$BS$1,0)),"")</f>
        <v/>
      </c>
      <c r="CXR29" s="258" t="str">
        <f>IFERROR(INDEX('Data Annex'!$K$1:$BS$4779,MATCH(CXR$1&amp;"|"&amp;$B29,'Data Annex'!$K$1:$K$4779,0),MATCH(CXR$2,'Data Annex'!$K$1:$BS$1,0)),"")</f>
        <v/>
      </c>
      <c r="CXS29" s="258" t="str">
        <f>IFERROR(INDEX('Data Annex'!$K$1:$BS$4779,MATCH(CXS$1&amp;"|"&amp;$B29,'Data Annex'!$K$1:$K$4779,0),MATCH(CXS$2,'Data Annex'!$K$1:$BS$1,0)),"")</f>
        <v/>
      </c>
      <c r="CXT29" s="258" t="str">
        <f>IFERROR(INDEX('Data Annex'!$K$1:$BS$4779,MATCH(CXT$1&amp;"|"&amp;$B29,'Data Annex'!$K$1:$K$4779,0),MATCH(CXT$2,'Data Annex'!$K$1:$BS$1,0)),"")</f>
        <v/>
      </c>
      <c r="CXU29" s="258" t="str">
        <f>IFERROR(INDEX('Data Annex'!$K$1:$BS$4779,MATCH(CXU$1&amp;"|"&amp;$B29,'Data Annex'!$K$1:$K$4779,0),MATCH(CXU$2,'Data Annex'!$K$1:$BS$1,0)),"")</f>
        <v/>
      </c>
      <c r="CXV29" s="258" t="str">
        <f>IFERROR(INDEX('Data Annex'!$K$1:$BS$4779,MATCH(CXV$1&amp;"|"&amp;$B29,'Data Annex'!$K$1:$K$4779,0),MATCH(CXV$2,'Data Annex'!$K$1:$BS$1,0)),"")</f>
        <v/>
      </c>
      <c r="CXW29" s="258" t="str">
        <f>IFERROR(INDEX('Data Annex'!$K$1:$BS$4779,MATCH(CXW$1&amp;"|"&amp;$B29,'Data Annex'!$K$1:$K$4779,0),MATCH(CXW$2,'Data Annex'!$K$1:$BS$1,0)),"")</f>
        <v/>
      </c>
      <c r="CXX29" s="258" t="str">
        <f>IFERROR(INDEX('Data Annex'!$K$1:$BS$4779,MATCH(CXX$1&amp;"|"&amp;$B29,'Data Annex'!$K$1:$K$4779,0),MATCH(CXX$2,'Data Annex'!$K$1:$BS$1,0)),"")</f>
        <v/>
      </c>
      <c r="CXY29" s="258" t="str">
        <f>IFERROR(INDEX('Data Annex'!$K$1:$BS$4779,MATCH(CXY$1&amp;"|"&amp;$B29,'Data Annex'!$K$1:$K$4779,0),MATCH(CXY$2,'Data Annex'!$K$1:$BS$1,0)),"")</f>
        <v/>
      </c>
      <c r="CXZ29" s="258" t="str">
        <f>IFERROR(INDEX('Data Annex'!$K$1:$BS$4779,MATCH(CXZ$1&amp;"|"&amp;$B29,'Data Annex'!$K$1:$K$4779,0),MATCH(CXZ$2,'Data Annex'!$K$1:$BS$1,0)),"")</f>
        <v/>
      </c>
      <c r="CYA29" s="258" t="str">
        <f>IFERROR(INDEX('Data Annex'!$K$1:$BS$4779,MATCH(CYA$1&amp;"|"&amp;$B29,'Data Annex'!$K$1:$K$4779,0),MATCH(CYA$2,'Data Annex'!$K$1:$BS$1,0)),"")</f>
        <v/>
      </c>
      <c r="CYB29" s="258" t="str">
        <f>IFERROR(INDEX('Data Annex'!$K$1:$BS$4779,MATCH(CYB$1&amp;"|"&amp;$B29,'Data Annex'!$K$1:$K$4779,0),MATCH(CYB$2,'Data Annex'!$K$1:$BS$1,0)),"")</f>
        <v/>
      </c>
      <c r="CYC29" s="258" t="str">
        <f>IFERROR(INDEX('Data Annex'!$K$1:$BS$4779,MATCH(CYC$1&amp;"|"&amp;$B29,'Data Annex'!$K$1:$K$4779,0),MATCH(CYC$2,'Data Annex'!$K$1:$BS$1,0)),"")</f>
        <v/>
      </c>
      <c r="CYD29" s="258" t="str">
        <f>IFERROR(INDEX('Data Annex'!$K$1:$BS$4779,MATCH(CYD$1&amp;"|"&amp;$B29,'Data Annex'!$K$1:$K$4779,0),MATCH(CYD$2,'Data Annex'!$K$1:$BS$1,0)),"")</f>
        <v/>
      </c>
      <c r="CYE29" s="258" t="str">
        <f>IFERROR(INDEX('Data Annex'!$K$1:$BS$4779,MATCH(CYE$1&amp;"|"&amp;$B29,'Data Annex'!$K$1:$K$4779,0),MATCH(CYE$2,'Data Annex'!$K$1:$BS$1,0)),"")</f>
        <v/>
      </c>
      <c r="CYF29" s="258" t="str">
        <f>IFERROR(INDEX('Data Annex'!$K$1:$BS$4779,MATCH(CYF$1&amp;"|"&amp;$B29,'Data Annex'!$K$1:$K$4779,0),MATCH(CYF$2,'Data Annex'!$K$1:$BS$1,0)),"")</f>
        <v/>
      </c>
      <c r="CYG29" s="258" t="str">
        <f>IFERROR(INDEX('Data Annex'!$K$1:$BS$4779,MATCH(CYG$1&amp;"|"&amp;$B29,'Data Annex'!$K$1:$K$4779,0),MATCH(CYG$2,'Data Annex'!$K$1:$BS$1,0)),"")</f>
        <v/>
      </c>
      <c r="CYH29" s="258" t="str">
        <f>IFERROR(INDEX('Data Annex'!$K$1:$BS$4779,MATCH(CYH$1&amp;"|"&amp;$B29,'Data Annex'!$K$1:$K$4779,0),MATCH(CYH$2,'Data Annex'!$K$1:$BS$1,0)),"")</f>
        <v/>
      </c>
      <c r="CYI29" s="258" t="str">
        <f>IFERROR(INDEX('Data Annex'!$K$1:$BS$4779,MATCH(CYI$1&amp;"|"&amp;$B29,'Data Annex'!$K$1:$K$4779,0),MATCH(CYI$2,'Data Annex'!$K$1:$BS$1,0)),"")</f>
        <v/>
      </c>
      <c r="CYJ29" s="258" t="str">
        <f>IFERROR(INDEX('Data Annex'!$K$1:$BS$4779,MATCH(CYJ$1&amp;"|"&amp;$B29,'Data Annex'!$K$1:$K$4779,0),MATCH(CYJ$2,'Data Annex'!$K$1:$BS$1,0)),"")</f>
        <v/>
      </c>
      <c r="CYK29" s="258" t="str">
        <f>IFERROR(INDEX('Data Annex'!$K$1:$BS$4779,MATCH(CYK$1&amp;"|"&amp;$B29,'Data Annex'!$K$1:$K$4779,0),MATCH(CYK$2,'Data Annex'!$K$1:$BS$1,0)),"")</f>
        <v/>
      </c>
      <c r="CYL29" s="258" t="str">
        <f>IFERROR(INDEX('Data Annex'!$K$1:$BS$4779,MATCH(CYL$1&amp;"|"&amp;$B29,'Data Annex'!$K$1:$K$4779,0),MATCH(CYL$2,'Data Annex'!$K$1:$BS$1,0)),"")</f>
        <v/>
      </c>
      <c r="CYM29" s="258" t="str">
        <f>IFERROR(INDEX('Data Annex'!$K$1:$BS$4779,MATCH(CYM$1&amp;"|"&amp;$B29,'Data Annex'!$K$1:$K$4779,0),MATCH(CYM$2,'Data Annex'!$K$1:$BS$1,0)),"")</f>
        <v/>
      </c>
      <c r="CYN29" s="258" t="str">
        <f>IFERROR(INDEX('Data Annex'!$K$1:$BS$4779,MATCH(CYN$1&amp;"|"&amp;$B29,'Data Annex'!$K$1:$K$4779,0),MATCH(CYN$2,'Data Annex'!$K$1:$BS$1,0)),"")</f>
        <v/>
      </c>
      <c r="CYO29" s="258" t="str">
        <f>IFERROR(INDEX('Data Annex'!$K$1:$BS$4779,MATCH(CYO$1&amp;"|"&amp;$B29,'Data Annex'!$K$1:$K$4779,0),MATCH(CYO$2,'Data Annex'!$K$1:$BS$1,0)),"")</f>
        <v/>
      </c>
      <c r="CYP29" s="258" t="str">
        <f>IFERROR(INDEX('Data Annex'!$K$1:$BS$4779,MATCH(CYP$1&amp;"|"&amp;$B29,'Data Annex'!$K$1:$K$4779,0),MATCH(CYP$2,'Data Annex'!$K$1:$BS$1,0)),"")</f>
        <v/>
      </c>
      <c r="CYQ29" s="258" t="str">
        <f>IFERROR(INDEX('Data Annex'!$K$1:$BS$4779,MATCH(CYQ$1&amp;"|"&amp;$B29,'Data Annex'!$K$1:$K$4779,0),MATCH(CYQ$2,'Data Annex'!$K$1:$BS$1,0)),"")</f>
        <v/>
      </c>
      <c r="CYR29" s="258" t="str">
        <f>IFERROR(INDEX('Data Annex'!$K$1:$BS$4779,MATCH(CYR$1&amp;"|"&amp;$B29,'Data Annex'!$K$1:$K$4779,0),MATCH(CYR$2,'Data Annex'!$K$1:$BS$1,0)),"")</f>
        <v/>
      </c>
      <c r="CYS29" s="258" t="str">
        <f>IFERROR(INDEX('Data Annex'!$K$1:$BS$4779,MATCH(CYS$1&amp;"|"&amp;$B29,'Data Annex'!$K$1:$K$4779,0),MATCH(CYS$2,'Data Annex'!$K$1:$BS$1,0)),"")</f>
        <v/>
      </c>
      <c r="CYT29" s="258" t="str">
        <f>IFERROR(INDEX('Data Annex'!$K$1:$BS$4779,MATCH(CYT$1&amp;"|"&amp;$B29,'Data Annex'!$K$1:$K$4779,0),MATCH(CYT$2,'Data Annex'!$K$1:$BS$1,0)),"")</f>
        <v/>
      </c>
      <c r="CYU29" s="258" t="str">
        <f>IFERROR(INDEX('Data Annex'!$K$1:$BS$4779,MATCH(CYU$1&amp;"|"&amp;$B29,'Data Annex'!$K$1:$K$4779,0),MATCH(CYU$2,'Data Annex'!$K$1:$BS$1,0)),"")</f>
        <v/>
      </c>
      <c r="CYV29" s="258" t="str">
        <f>IFERROR(INDEX('Data Annex'!$K$1:$BS$4779,MATCH(CYV$1&amp;"|"&amp;$B29,'Data Annex'!$K$1:$K$4779,0),MATCH(CYV$2,'Data Annex'!$K$1:$BS$1,0)),"")</f>
        <v/>
      </c>
      <c r="CYW29" s="258" t="str">
        <f>IFERROR(INDEX('Data Annex'!$K$1:$BS$4779,MATCH(CYW$1&amp;"|"&amp;$B29,'Data Annex'!$K$1:$K$4779,0),MATCH(CYW$2,'Data Annex'!$K$1:$BS$1,0)),"")</f>
        <v/>
      </c>
      <c r="CYX29" s="258" t="str">
        <f>IFERROR(INDEX('Data Annex'!$K$1:$BS$4779,MATCH(CYX$1&amp;"|"&amp;$B29,'Data Annex'!$K$1:$K$4779,0),MATCH(CYX$2,'Data Annex'!$K$1:$BS$1,0)),"")</f>
        <v/>
      </c>
      <c r="CYY29" s="258" t="str">
        <f>IFERROR(INDEX('Data Annex'!$K$1:$BS$4779,MATCH(CYY$1&amp;"|"&amp;$B29,'Data Annex'!$K$1:$K$4779,0),MATCH(CYY$2,'Data Annex'!$K$1:$BS$1,0)),"")</f>
        <v/>
      </c>
      <c r="CYZ29" s="258" t="str">
        <f>IFERROR(INDEX('Data Annex'!$K$1:$BS$4779,MATCH(CYZ$1&amp;"|"&amp;$B29,'Data Annex'!$K$1:$K$4779,0),MATCH(CYZ$2,'Data Annex'!$K$1:$BS$1,0)),"")</f>
        <v/>
      </c>
      <c r="CZA29" s="258" t="str">
        <f>IFERROR(INDEX('Data Annex'!$K$1:$BS$4779,MATCH(CZA$1&amp;"|"&amp;$B29,'Data Annex'!$K$1:$K$4779,0),MATCH(CZA$2,'Data Annex'!$K$1:$BS$1,0)),"")</f>
        <v/>
      </c>
      <c r="CZB29" s="258" t="str">
        <f>IFERROR(INDEX('Data Annex'!$K$1:$BS$4779,MATCH(CZB$1&amp;"|"&amp;$B29,'Data Annex'!$K$1:$K$4779,0),MATCH(CZB$2,'Data Annex'!$K$1:$BS$1,0)),"")</f>
        <v/>
      </c>
      <c r="CZC29" s="258" t="str">
        <f>IFERROR(INDEX('Data Annex'!$K$1:$BS$4779,MATCH(CZC$1&amp;"|"&amp;$B29,'Data Annex'!$K$1:$K$4779,0),MATCH(CZC$2,'Data Annex'!$K$1:$BS$1,0)),"")</f>
        <v/>
      </c>
      <c r="CZD29" s="258" t="str">
        <f>IFERROR(INDEX('Data Annex'!$K$1:$BS$4779,MATCH(CZD$1&amp;"|"&amp;$B29,'Data Annex'!$K$1:$K$4779,0),MATCH(CZD$2,'Data Annex'!$K$1:$BS$1,0)),"")</f>
        <v/>
      </c>
      <c r="CZE29" s="258" t="str">
        <f>IFERROR(INDEX('Data Annex'!$K$1:$BS$4779,MATCH(CZE$1&amp;"|"&amp;$B29,'Data Annex'!$K$1:$K$4779,0),MATCH(CZE$2,'Data Annex'!$K$1:$BS$1,0)),"")</f>
        <v/>
      </c>
      <c r="CZF29" s="258" t="str">
        <f>IFERROR(INDEX('Data Annex'!$K$1:$BS$4779,MATCH(CZF$1&amp;"|"&amp;$B29,'Data Annex'!$K$1:$K$4779,0),MATCH(CZF$2,'Data Annex'!$K$1:$BS$1,0)),"")</f>
        <v/>
      </c>
      <c r="CZG29" s="258" t="str">
        <f>IFERROR(INDEX('Data Annex'!$K$1:$BS$4779,MATCH(CZG$1&amp;"|"&amp;$B29,'Data Annex'!$K$1:$K$4779,0),MATCH(CZG$2,'Data Annex'!$K$1:$BS$1,0)),"")</f>
        <v/>
      </c>
      <c r="CZH29" s="258" t="str">
        <f>IFERROR(INDEX('Data Annex'!$K$1:$BS$4779,MATCH(CZH$1&amp;"|"&amp;$B29,'Data Annex'!$K$1:$K$4779,0),MATCH(CZH$2,'Data Annex'!$K$1:$BS$1,0)),"")</f>
        <v/>
      </c>
      <c r="CZI29" s="258" t="str">
        <f>IFERROR(INDEX('Data Annex'!$K$1:$BS$4779,MATCH(CZI$1&amp;"|"&amp;$B29,'Data Annex'!$K$1:$K$4779,0),MATCH(CZI$2,'Data Annex'!$K$1:$BS$1,0)),"")</f>
        <v/>
      </c>
      <c r="CZJ29" s="258" t="str">
        <f>IFERROR(INDEX('Data Annex'!$K$1:$BS$4779,MATCH(CZJ$1&amp;"|"&amp;$B29,'Data Annex'!$K$1:$K$4779,0),MATCH(CZJ$2,'Data Annex'!$K$1:$BS$1,0)),"")</f>
        <v/>
      </c>
      <c r="CZK29" s="258" t="str">
        <f>IFERROR(INDEX('Data Annex'!$K$1:$BS$4779,MATCH(CZK$1&amp;"|"&amp;$B29,'Data Annex'!$K$1:$K$4779,0),MATCH(CZK$2,'Data Annex'!$K$1:$BS$1,0)),"")</f>
        <v/>
      </c>
      <c r="CZL29" s="258" t="str">
        <f>IFERROR(INDEX('Data Annex'!$K$1:$BS$4779,MATCH(CZL$1&amp;"|"&amp;$B29,'Data Annex'!$K$1:$K$4779,0),MATCH(CZL$2,'Data Annex'!$K$1:$BS$1,0)),"")</f>
        <v/>
      </c>
      <c r="CZM29" s="258" t="str">
        <f>IFERROR(INDEX('Data Annex'!$K$1:$BS$4779,MATCH(CZM$1&amp;"|"&amp;$B29,'Data Annex'!$K$1:$K$4779,0),MATCH(CZM$2,'Data Annex'!$K$1:$BS$1,0)),"")</f>
        <v/>
      </c>
      <c r="CZN29" s="258" t="str">
        <f>IFERROR(INDEX('Data Annex'!$K$1:$BS$4779,MATCH(CZN$1&amp;"|"&amp;$B29,'Data Annex'!$K$1:$K$4779,0),MATCH(CZN$2,'Data Annex'!$K$1:$BS$1,0)),"")</f>
        <v/>
      </c>
      <c r="CZO29" s="258" t="str">
        <f>IFERROR(INDEX('Data Annex'!$K$1:$BS$4779,MATCH(CZO$1&amp;"|"&amp;$B29,'Data Annex'!$K$1:$K$4779,0),MATCH(CZO$2,'Data Annex'!$K$1:$BS$1,0)),"")</f>
        <v/>
      </c>
      <c r="CZP29" s="258" t="str">
        <f>IFERROR(INDEX('Data Annex'!$K$1:$BS$4779,MATCH(CZP$1&amp;"|"&amp;$B29,'Data Annex'!$K$1:$K$4779,0),MATCH(CZP$2,'Data Annex'!$K$1:$BS$1,0)),"")</f>
        <v/>
      </c>
      <c r="CZQ29" s="258" t="str">
        <f>IFERROR(INDEX('Data Annex'!$K$1:$BS$4779,MATCH(CZQ$1&amp;"|"&amp;$B29,'Data Annex'!$K$1:$K$4779,0),MATCH(CZQ$2,'Data Annex'!$K$1:$BS$1,0)),"")</f>
        <v/>
      </c>
      <c r="CZR29" s="258" t="str">
        <f>IFERROR(INDEX('Data Annex'!$K$1:$BS$4779,MATCH(CZR$1&amp;"|"&amp;$B29,'Data Annex'!$K$1:$K$4779,0),MATCH(CZR$2,'Data Annex'!$K$1:$BS$1,0)),"")</f>
        <v/>
      </c>
      <c r="CZS29" s="258" t="str">
        <f>IFERROR(INDEX('Data Annex'!$K$1:$BS$4779,MATCH(CZS$1&amp;"|"&amp;$B29,'Data Annex'!$K$1:$K$4779,0),MATCH(CZS$2,'Data Annex'!$K$1:$BS$1,0)),"")</f>
        <v/>
      </c>
      <c r="CZT29" s="258" t="str">
        <f>IFERROR(INDEX('Data Annex'!$K$1:$BS$4779,MATCH(CZT$1&amp;"|"&amp;$B29,'Data Annex'!$K$1:$K$4779,0),MATCH(CZT$2,'Data Annex'!$K$1:$BS$1,0)),"")</f>
        <v/>
      </c>
      <c r="CZU29" s="258" t="str">
        <f>IFERROR(INDEX('Data Annex'!$K$1:$BS$4779,MATCH(CZU$1&amp;"|"&amp;$B29,'Data Annex'!$K$1:$K$4779,0),MATCH(CZU$2,'Data Annex'!$K$1:$BS$1,0)),"")</f>
        <v/>
      </c>
      <c r="CZV29" s="258" t="str">
        <f>IFERROR(INDEX('Data Annex'!$K$1:$BS$4779,MATCH(CZV$1&amp;"|"&amp;$B29,'Data Annex'!$K$1:$K$4779,0),MATCH(CZV$2,'Data Annex'!$K$1:$BS$1,0)),"")</f>
        <v/>
      </c>
      <c r="CZW29" s="258" t="str">
        <f>IFERROR(INDEX('Data Annex'!$K$1:$BS$4779,MATCH(CZW$1&amp;"|"&amp;$B29,'Data Annex'!$K$1:$K$4779,0),MATCH(CZW$2,'Data Annex'!$K$1:$BS$1,0)),"")</f>
        <v/>
      </c>
      <c r="CZX29" s="258" t="str">
        <f>IFERROR(INDEX('Data Annex'!$K$1:$BS$4779,MATCH(CZX$1&amp;"|"&amp;$B29,'Data Annex'!$K$1:$K$4779,0),MATCH(CZX$2,'Data Annex'!$K$1:$BS$1,0)),"")</f>
        <v/>
      </c>
      <c r="CZY29" s="258" t="str">
        <f>IFERROR(INDEX('Data Annex'!$K$1:$BS$4779,MATCH(CZY$1&amp;"|"&amp;$B29,'Data Annex'!$K$1:$K$4779,0),MATCH(CZY$2,'Data Annex'!$K$1:$BS$1,0)),"")</f>
        <v/>
      </c>
      <c r="CZZ29" s="258" t="str">
        <f>IFERROR(INDEX('Data Annex'!$K$1:$BS$4779,MATCH(CZZ$1&amp;"|"&amp;$B29,'Data Annex'!$K$1:$K$4779,0),MATCH(CZZ$2,'Data Annex'!$K$1:$BS$1,0)),"")</f>
        <v/>
      </c>
      <c r="DAA29" s="258" t="str">
        <f>IFERROR(INDEX('Data Annex'!$K$1:$BS$4779,MATCH(DAA$1&amp;"|"&amp;$B29,'Data Annex'!$K$1:$K$4779,0),MATCH(DAA$2,'Data Annex'!$K$1:$BS$1,0)),"")</f>
        <v/>
      </c>
      <c r="DAB29" s="258" t="str">
        <f>IFERROR(INDEX('Data Annex'!$K$1:$BS$4779,MATCH(DAB$1&amp;"|"&amp;$B29,'Data Annex'!$K$1:$K$4779,0),MATCH(DAB$2,'Data Annex'!$K$1:$BS$1,0)),"")</f>
        <v/>
      </c>
      <c r="DAC29" s="258" t="str">
        <f>IFERROR(INDEX('Data Annex'!$K$1:$BS$4779,MATCH(DAC$1&amp;"|"&amp;$B29,'Data Annex'!$K$1:$K$4779,0),MATCH(DAC$2,'Data Annex'!$K$1:$BS$1,0)),"")</f>
        <v/>
      </c>
      <c r="DAD29" s="258" t="str">
        <f>IFERROR(INDEX('Data Annex'!$K$1:$BS$4779,MATCH(DAD$1&amp;"|"&amp;$B29,'Data Annex'!$K$1:$K$4779,0),MATCH(DAD$2,'Data Annex'!$K$1:$BS$1,0)),"")</f>
        <v/>
      </c>
      <c r="DAE29" s="258" t="str">
        <f>IFERROR(INDEX('Data Annex'!$K$1:$BS$4779,MATCH(DAE$1&amp;"|"&amp;$B29,'Data Annex'!$K$1:$K$4779,0),MATCH(DAE$2,'Data Annex'!$K$1:$BS$1,0)),"")</f>
        <v/>
      </c>
      <c r="DAF29" s="258" t="str">
        <f>IFERROR(INDEX('Data Annex'!$K$1:$BS$4779,MATCH(DAF$1&amp;"|"&amp;$B29,'Data Annex'!$K$1:$K$4779,0),MATCH(DAF$2,'Data Annex'!$K$1:$BS$1,0)),"")</f>
        <v/>
      </c>
      <c r="DAG29" s="258" t="str">
        <f>IFERROR(INDEX('Data Annex'!$K$1:$BS$4779,MATCH(DAG$1&amp;"|"&amp;$B29,'Data Annex'!$K$1:$K$4779,0),MATCH(DAG$2,'Data Annex'!$K$1:$BS$1,0)),"")</f>
        <v/>
      </c>
      <c r="DAH29" s="258" t="str">
        <f>IFERROR(INDEX('Data Annex'!$K$1:$BS$4779,MATCH(DAH$1&amp;"|"&amp;$B29,'Data Annex'!$K$1:$K$4779,0),MATCH(DAH$2,'Data Annex'!$K$1:$BS$1,0)),"")</f>
        <v/>
      </c>
      <c r="DAI29" s="258" t="str">
        <f>IFERROR(INDEX('Data Annex'!$K$1:$BS$4779,MATCH(DAI$1&amp;"|"&amp;$B29,'Data Annex'!$K$1:$K$4779,0),MATCH(DAI$2,'Data Annex'!$K$1:$BS$1,0)),"")</f>
        <v/>
      </c>
      <c r="DAJ29" s="258" t="str">
        <f>IFERROR(INDEX('Data Annex'!$K$1:$BS$4779,MATCH(DAJ$1&amp;"|"&amp;$B29,'Data Annex'!$K$1:$K$4779,0),MATCH(DAJ$2,'Data Annex'!$K$1:$BS$1,0)),"")</f>
        <v/>
      </c>
      <c r="DAK29" s="258" t="str">
        <f>IFERROR(INDEX('Data Annex'!$K$1:$BS$4779,MATCH(DAK$1&amp;"|"&amp;$B29,'Data Annex'!$K$1:$K$4779,0),MATCH(DAK$2,'Data Annex'!$K$1:$BS$1,0)),"")</f>
        <v/>
      </c>
      <c r="DAL29" s="258" t="str">
        <f>IFERROR(INDEX('Data Annex'!$K$1:$BS$4779,MATCH(DAL$1&amp;"|"&amp;$B29,'Data Annex'!$K$1:$K$4779,0),MATCH(DAL$2,'Data Annex'!$K$1:$BS$1,0)),"")</f>
        <v/>
      </c>
      <c r="DAM29" s="258" t="str">
        <f>IFERROR(INDEX('Data Annex'!$K$1:$BS$4779,MATCH(DAM$1&amp;"|"&amp;$B29,'Data Annex'!$K$1:$K$4779,0),MATCH(DAM$2,'Data Annex'!$K$1:$BS$1,0)),"")</f>
        <v/>
      </c>
      <c r="DAN29" s="258" t="str">
        <f>IFERROR(INDEX('Data Annex'!$K$1:$BS$4779,MATCH(DAN$1&amp;"|"&amp;$B29,'Data Annex'!$K$1:$K$4779,0),MATCH(DAN$2,'Data Annex'!$K$1:$BS$1,0)),"")</f>
        <v/>
      </c>
      <c r="DAO29" s="258" t="str">
        <f>IFERROR(INDEX('Data Annex'!$K$1:$BS$4779,MATCH(DAO$1&amp;"|"&amp;$B29,'Data Annex'!$K$1:$K$4779,0),MATCH(DAO$2,'Data Annex'!$K$1:$BS$1,0)),"")</f>
        <v/>
      </c>
      <c r="DAP29" s="258" t="str">
        <f>IFERROR(INDEX('Data Annex'!$K$1:$BS$4779,MATCH(DAP$1&amp;"|"&amp;$B29,'Data Annex'!$K$1:$K$4779,0),MATCH(DAP$2,'Data Annex'!$K$1:$BS$1,0)),"")</f>
        <v/>
      </c>
      <c r="DAQ29" s="258" t="str">
        <f>IFERROR(INDEX('Data Annex'!$K$1:$BS$4779,MATCH(DAQ$1&amp;"|"&amp;$B29,'Data Annex'!$K$1:$K$4779,0),MATCH(DAQ$2,'Data Annex'!$K$1:$BS$1,0)),"")</f>
        <v/>
      </c>
      <c r="DAR29" s="258" t="str">
        <f>IFERROR(INDEX('Data Annex'!$K$1:$BS$4779,MATCH(DAR$1&amp;"|"&amp;$B29,'Data Annex'!$K$1:$K$4779,0),MATCH(DAR$2,'Data Annex'!$K$1:$BS$1,0)),"")</f>
        <v/>
      </c>
      <c r="DAS29" s="258" t="str">
        <f>IFERROR(INDEX('Data Annex'!$K$1:$BS$4779,MATCH(DAS$1&amp;"|"&amp;$B29,'Data Annex'!$K$1:$K$4779,0),MATCH(DAS$2,'Data Annex'!$K$1:$BS$1,0)),"")</f>
        <v/>
      </c>
      <c r="DAT29" s="258" t="str">
        <f>IFERROR(INDEX('Data Annex'!$K$1:$BS$4779,MATCH(DAT$1&amp;"|"&amp;$B29,'Data Annex'!$K$1:$K$4779,0),MATCH(DAT$2,'Data Annex'!$K$1:$BS$1,0)),"")</f>
        <v/>
      </c>
      <c r="DAU29" s="258" t="str">
        <f>IFERROR(INDEX('Data Annex'!$K$1:$BS$4779,MATCH(DAU$1&amp;"|"&amp;$B29,'Data Annex'!$K$1:$K$4779,0),MATCH(DAU$2,'Data Annex'!$K$1:$BS$1,0)),"")</f>
        <v/>
      </c>
      <c r="DAV29" s="258" t="str">
        <f>IFERROR(INDEX('Data Annex'!$K$1:$BS$4779,MATCH(DAV$1&amp;"|"&amp;$B29,'Data Annex'!$K$1:$K$4779,0),MATCH(DAV$2,'Data Annex'!$K$1:$BS$1,0)),"")</f>
        <v/>
      </c>
      <c r="DAW29" s="258" t="str">
        <f>IFERROR(INDEX('Data Annex'!$K$1:$BS$4779,MATCH(DAW$1&amp;"|"&amp;$B29,'Data Annex'!$K$1:$K$4779,0),MATCH(DAW$2,'Data Annex'!$K$1:$BS$1,0)),"")</f>
        <v/>
      </c>
      <c r="DAX29" s="258" t="str">
        <f>IFERROR(INDEX('Data Annex'!$K$1:$BS$4779,MATCH(DAX$1&amp;"|"&amp;$B29,'Data Annex'!$K$1:$K$4779,0),MATCH(DAX$2,'Data Annex'!$K$1:$BS$1,0)),"")</f>
        <v/>
      </c>
      <c r="DAY29" s="258" t="str">
        <f>IFERROR(INDEX('Data Annex'!$K$1:$BS$4779,MATCH(DAY$1&amp;"|"&amp;$B29,'Data Annex'!$K$1:$K$4779,0),MATCH(DAY$2,'Data Annex'!$K$1:$BS$1,0)),"")</f>
        <v/>
      </c>
      <c r="DAZ29" s="258" t="str">
        <f>IFERROR(INDEX('Data Annex'!$K$1:$BS$4779,MATCH(DAZ$1&amp;"|"&amp;$B29,'Data Annex'!$K$1:$K$4779,0),MATCH(DAZ$2,'Data Annex'!$K$1:$BS$1,0)),"")</f>
        <v/>
      </c>
      <c r="DBA29" s="258" t="str">
        <f>IFERROR(INDEX('Data Annex'!$K$1:$BS$4779,MATCH(DBA$1&amp;"|"&amp;$B29,'Data Annex'!$K$1:$K$4779,0),MATCH(DBA$2,'Data Annex'!$K$1:$BS$1,0)),"")</f>
        <v/>
      </c>
      <c r="DBB29" s="258" t="str">
        <f>IFERROR(INDEX('Data Annex'!$K$1:$BS$4779,MATCH(DBB$1&amp;"|"&amp;$B29,'Data Annex'!$K$1:$K$4779,0),MATCH(DBB$2,'Data Annex'!$K$1:$BS$1,0)),"")</f>
        <v/>
      </c>
      <c r="DBC29" s="258" t="str">
        <f>IFERROR(INDEX('Data Annex'!$K$1:$BS$4779,MATCH(DBC$1&amp;"|"&amp;$B29,'Data Annex'!$K$1:$K$4779,0),MATCH(DBC$2,'Data Annex'!$K$1:$BS$1,0)),"")</f>
        <v/>
      </c>
      <c r="DBD29" s="258" t="str">
        <f>IFERROR(INDEX('Data Annex'!$K$1:$BS$4779,MATCH(DBD$1&amp;"|"&amp;$B29,'Data Annex'!$K$1:$K$4779,0),MATCH(DBD$2,'Data Annex'!$K$1:$BS$1,0)),"")</f>
        <v/>
      </c>
      <c r="DBE29" s="258" t="str">
        <f>IFERROR(INDEX('Data Annex'!$K$1:$BS$4779,MATCH(DBE$1&amp;"|"&amp;$B29,'Data Annex'!$K$1:$K$4779,0),MATCH(DBE$2,'Data Annex'!$K$1:$BS$1,0)),"")</f>
        <v/>
      </c>
      <c r="DBF29" s="258" t="str">
        <f>IFERROR(INDEX('Data Annex'!$K$1:$BS$4779,MATCH(DBF$1&amp;"|"&amp;$B29,'Data Annex'!$K$1:$K$4779,0),MATCH(DBF$2,'Data Annex'!$K$1:$BS$1,0)),"")</f>
        <v/>
      </c>
      <c r="DBG29" s="258" t="str">
        <f>IFERROR(INDEX('Data Annex'!$K$1:$BS$4779,MATCH(DBG$1&amp;"|"&amp;$B29,'Data Annex'!$K$1:$K$4779,0),MATCH(DBG$2,'Data Annex'!$K$1:$BS$1,0)),"")</f>
        <v/>
      </c>
      <c r="DBH29" s="258" t="str">
        <f>IFERROR(INDEX('Data Annex'!$K$1:$BS$4779,MATCH(DBH$1&amp;"|"&amp;$B29,'Data Annex'!$K$1:$K$4779,0),MATCH(DBH$2,'Data Annex'!$K$1:$BS$1,0)),"")</f>
        <v/>
      </c>
      <c r="DBI29" s="258" t="str">
        <f>IFERROR(INDEX('Data Annex'!$K$1:$BS$4779,MATCH(DBI$1&amp;"|"&amp;$B29,'Data Annex'!$K$1:$K$4779,0),MATCH(DBI$2,'Data Annex'!$K$1:$BS$1,0)),"")</f>
        <v/>
      </c>
      <c r="DBJ29" s="258" t="str">
        <f>IFERROR(INDEX('Data Annex'!$K$1:$BS$4779,MATCH(DBJ$1&amp;"|"&amp;$B29,'Data Annex'!$K$1:$K$4779,0),MATCH(DBJ$2,'Data Annex'!$K$1:$BS$1,0)),"")</f>
        <v/>
      </c>
      <c r="DBK29" s="258" t="str">
        <f>IFERROR(INDEX('Data Annex'!$K$1:$BS$4779,MATCH(DBK$1&amp;"|"&amp;$B29,'Data Annex'!$K$1:$K$4779,0),MATCH(DBK$2,'Data Annex'!$K$1:$BS$1,0)),"")</f>
        <v/>
      </c>
      <c r="DBL29" s="258" t="str">
        <f>IFERROR(INDEX('Data Annex'!$K$1:$BS$4779,MATCH(DBL$1&amp;"|"&amp;$B29,'Data Annex'!$K$1:$K$4779,0),MATCH(DBL$2,'Data Annex'!$K$1:$BS$1,0)),"")</f>
        <v/>
      </c>
      <c r="DBM29" s="258" t="str">
        <f>IFERROR(INDEX('Data Annex'!$K$1:$BS$4779,MATCH(DBM$1&amp;"|"&amp;$B29,'Data Annex'!$K$1:$K$4779,0),MATCH(DBM$2,'Data Annex'!$K$1:$BS$1,0)),"")</f>
        <v/>
      </c>
      <c r="DBN29" s="258" t="str">
        <f>IFERROR(INDEX('Data Annex'!$K$1:$BS$4779,MATCH(DBN$1&amp;"|"&amp;$B29,'Data Annex'!$K$1:$K$4779,0),MATCH(DBN$2,'Data Annex'!$K$1:$BS$1,0)),"")</f>
        <v/>
      </c>
      <c r="DBO29" s="258" t="str">
        <f>IFERROR(INDEX('Data Annex'!$K$1:$BS$4779,MATCH(DBO$1&amp;"|"&amp;$B29,'Data Annex'!$K$1:$K$4779,0),MATCH(DBO$2,'Data Annex'!$K$1:$BS$1,0)),"")</f>
        <v/>
      </c>
      <c r="DBP29" s="258" t="str">
        <f>IFERROR(INDEX('Data Annex'!$K$1:$BS$4779,MATCH(DBP$1&amp;"|"&amp;$B29,'Data Annex'!$K$1:$K$4779,0),MATCH(DBP$2,'Data Annex'!$K$1:$BS$1,0)),"")</f>
        <v/>
      </c>
      <c r="DBQ29" s="258" t="str">
        <f>IFERROR(INDEX('Data Annex'!$K$1:$BS$4779,MATCH(DBQ$1&amp;"|"&amp;$B29,'Data Annex'!$K$1:$K$4779,0),MATCH(DBQ$2,'Data Annex'!$K$1:$BS$1,0)),"")</f>
        <v/>
      </c>
      <c r="DBR29" s="258" t="str">
        <f>IFERROR(INDEX('Data Annex'!$K$1:$BS$4779,MATCH(DBR$1&amp;"|"&amp;$B29,'Data Annex'!$K$1:$K$4779,0),MATCH(DBR$2,'Data Annex'!$K$1:$BS$1,0)),"")</f>
        <v/>
      </c>
      <c r="DBS29" s="258" t="str">
        <f>IFERROR(INDEX('Data Annex'!$K$1:$BS$4779,MATCH(DBS$1&amp;"|"&amp;$B29,'Data Annex'!$K$1:$K$4779,0),MATCH(DBS$2,'Data Annex'!$K$1:$BS$1,0)),"")</f>
        <v/>
      </c>
      <c r="DBT29" s="258" t="str">
        <f>IFERROR(INDEX('Data Annex'!$K$1:$BS$4779,MATCH(DBT$1&amp;"|"&amp;$B29,'Data Annex'!$K$1:$K$4779,0),MATCH(DBT$2,'Data Annex'!$K$1:$BS$1,0)),"")</f>
        <v/>
      </c>
      <c r="DBU29" s="258" t="str">
        <f>IFERROR(INDEX('Data Annex'!$K$1:$BS$4779,MATCH(DBU$1&amp;"|"&amp;$B29,'Data Annex'!$K$1:$K$4779,0),MATCH(DBU$2,'Data Annex'!$K$1:$BS$1,0)),"")</f>
        <v/>
      </c>
      <c r="DBV29" s="258" t="str">
        <f>IFERROR(INDEX('Data Annex'!$K$1:$BS$4779,MATCH(DBV$1&amp;"|"&amp;$B29,'Data Annex'!$K$1:$K$4779,0),MATCH(DBV$2,'Data Annex'!$K$1:$BS$1,0)),"")</f>
        <v/>
      </c>
      <c r="DBW29" s="258" t="str">
        <f>IFERROR(INDEX('Data Annex'!$K$1:$BS$4779,MATCH(DBW$1&amp;"|"&amp;$B29,'Data Annex'!$K$1:$K$4779,0),MATCH(DBW$2,'Data Annex'!$K$1:$BS$1,0)),"")</f>
        <v/>
      </c>
      <c r="DBX29" s="258" t="str">
        <f>IFERROR(INDEX('Data Annex'!$K$1:$BS$4779,MATCH(DBX$1&amp;"|"&amp;$B29,'Data Annex'!$K$1:$K$4779,0),MATCH(DBX$2,'Data Annex'!$K$1:$BS$1,0)),"")</f>
        <v/>
      </c>
      <c r="DBY29" s="258" t="str">
        <f>IFERROR(INDEX('Data Annex'!$K$1:$BS$4779,MATCH(DBY$1&amp;"|"&amp;$B29,'Data Annex'!$K$1:$K$4779,0),MATCH(DBY$2,'Data Annex'!$K$1:$BS$1,0)),"")</f>
        <v/>
      </c>
      <c r="DBZ29" s="258" t="str">
        <f>IFERROR(INDEX('Data Annex'!$K$1:$BS$4779,MATCH(DBZ$1&amp;"|"&amp;$B29,'Data Annex'!$K$1:$K$4779,0),MATCH(DBZ$2,'Data Annex'!$K$1:$BS$1,0)),"")</f>
        <v/>
      </c>
      <c r="DCA29" s="258" t="str">
        <f>IFERROR(INDEX('Data Annex'!$K$1:$BS$4779,MATCH(DCA$1&amp;"|"&amp;$B29,'Data Annex'!$K$1:$K$4779,0),MATCH(DCA$2,'Data Annex'!$K$1:$BS$1,0)),"")</f>
        <v/>
      </c>
      <c r="DCB29" s="258" t="str">
        <f>IFERROR(INDEX('Data Annex'!$K$1:$BS$4779,MATCH(DCB$1&amp;"|"&amp;$B29,'Data Annex'!$K$1:$K$4779,0),MATCH(DCB$2,'Data Annex'!$K$1:$BS$1,0)),"")</f>
        <v/>
      </c>
      <c r="DCC29" s="258" t="str">
        <f>IFERROR(INDEX('Data Annex'!$K$1:$BS$4779,MATCH(DCC$1&amp;"|"&amp;$B29,'Data Annex'!$K$1:$K$4779,0),MATCH(DCC$2,'Data Annex'!$K$1:$BS$1,0)),"")</f>
        <v/>
      </c>
      <c r="DCD29" s="258" t="str">
        <f>IFERROR(INDEX('Data Annex'!$K$1:$BS$4779,MATCH(DCD$1&amp;"|"&amp;$B29,'Data Annex'!$K$1:$K$4779,0),MATCH(DCD$2,'Data Annex'!$K$1:$BS$1,0)),"")</f>
        <v/>
      </c>
      <c r="DCE29" s="258" t="str">
        <f>IFERROR(INDEX('Data Annex'!$K$1:$BS$4779,MATCH(DCE$1&amp;"|"&amp;$B29,'Data Annex'!$K$1:$K$4779,0),MATCH(DCE$2,'Data Annex'!$K$1:$BS$1,0)),"")</f>
        <v/>
      </c>
      <c r="DCF29" s="258" t="str">
        <f>IFERROR(INDEX('Data Annex'!$K$1:$BS$4779,MATCH(DCF$1&amp;"|"&amp;$B29,'Data Annex'!$K$1:$K$4779,0),MATCH(DCF$2,'Data Annex'!$K$1:$BS$1,0)),"")</f>
        <v/>
      </c>
      <c r="DCG29" s="258" t="str">
        <f>IFERROR(INDEX('Data Annex'!$K$1:$BS$4779,MATCH(DCG$1&amp;"|"&amp;$B29,'Data Annex'!$K$1:$K$4779,0),MATCH(DCG$2,'Data Annex'!$K$1:$BS$1,0)),"")</f>
        <v/>
      </c>
      <c r="DCH29" s="258" t="str">
        <f>IFERROR(INDEX('Data Annex'!$K$1:$BS$4779,MATCH(DCH$1&amp;"|"&amp;$B29,'Data Annex'!$K$1:$K$4779,0),MATCH(DCH$2,'Data Annex'!$K$1:$BS$1,0)),"")</f>
        <v/>
      </c>
      <c r="DCI29" s="258" t="str">
        <f>IFERROR(INDEX('Data Annex'!$K$1:$BS$4779,MATCH(DCI$1&amp;"|"&amp;$B29,'Data Annex'!$K$1:$K$4779,0),MATCH(DCI$2,'Data Annex'!$K$1:$BS$1,0)),"")</f>
        <v/>
      </c>
      <c r="DCJ29" s="258" t="str">
        <f>IFERROR(INDEX('Data Annex'!$K$1:$BS$4779,MATCH(DCJ$1&amp;"|"&amp;$B29,'Data Annex'!$K$1:$K$4779,0),MATCH(DCJ$2,'Data Annex'!$K$1:$BS$1,0)),"")</f>
        <v/>
      </c>
      <c r="DCK29" s="258" t="str">
        <f>IFERROR(INDEX('Data Annex'!$K$1:$BS$4779,MATCH(DCK$1&amp;"|"&amp;$B29,'Data Annex'!$K$1:$K$4779,0),MATCH(DCK$2,'Data Annex'!$K$1:$BS$1,0)),"")</f>
        <v/>
      </c>
      <c r="DCL29" s="258" t="str">
        <f>IFERROR(INDEX('Data Annex'!$K$1:$BS$4779,MATCH(DCL$1&amp;"|"&amp;$B29,'Data Annex'!$K$1:$K$4779,0),MATCH(DCL$2,'Data Annex'!$K$1:$BS$1,0)),"")</f>
        <v/>
      </c>
      <c r="DCM29" s="258" t="str">
        <f>IFERROR(INDEX('Data Annex'!$K$1:$BS$4779,MATCH(DCM$1&amp;"|"&amp;$B29,'Data Annex'!$K$1:$K$4779,0),MATCH(DCM$2,'Data Annex'!$K$1:$BS$1,0)),"")</f>
        <v/>
      </c>
      <c r="DCN29" s="258" t="str">
        <f>IFERROR(INDEX('Data Annex'!$K$1:$BS$4779,MATCH(DCN$1&amp;"|"&amp;$B29,'Data Annex'!$K$1:$K$4779,0),MATCH(DCN$2,'Data Annex'!$K$1:$BS$1,0)),"")</f>
        <v/>
      </c>
      <c r="DCO29" s="258" t="str">
        <f>IFERROR(INDEX('Data Annex'!$K$1:$BS$4779,MATCH(DCO$1&amp;"|"&amp;$B29,'Data Annex'!$K$1:$K$4779,0),MATCH(DCO$2,'Data Annex'!$K$1:$BS$1,0)),"")</f>
        <v/>
      </c>
      <c r="DCP29" s="258" t="str">
        <f>IFERROR(INDEX('Data Annex'!$K$1:$BS$4779,MATCH(DCP$1&amp;"|"&amp;$B29,'Data Annex'!$K$1:$K$4779,0),MATCH(DCP$2,'Data Annex'!$K$1:$BS$1,0)),"")</f>
        <v/>
      </c>
      <c r="DCQ29" s="258" t="str">
        <f>IFERROR(INDEX('Data Annex'!$K$1:$BS$4779,MATCH(DCQ$1&amp;"|"&amp;$B29,'Data Annex'!$K$1:$K$4779,0),MATCH(DCQ$2,'Data Annex'!$K$1:$BS$1,0)),"")</f>
        <v/>
      </c>
      <c r="DCR29" s="258" t="str">
        <f>IFERROR(INDEX('Data Annex'!$K$1:$BS$4779,MATCH(DCR$1&amp;"|"&amp;$B29,'Data Annex'!$K$1:$K$4779,0),MATCH(DCR$2,'Data Annex'!$K$1:$BS$1,0)),"")</f>
        <v/>
      </c>
      <c r="DCS29" s="258" t="str">
        <f>IFERROR(INDEX('Data Annex'!$K$1:$BS$4779,MATCH(DCS$1&amp;"|"&amp;$B29,'Data Annex'!$K$1:$K$4779,0),MATCH(DCS$2,'Data Annex'!$K$1:$BS$1,0)),"")</f>
        <v/>
      </c>
      <c r="DCT29" s="258" t="str">
        <f>IFERROR(INDEX('Data Annex'!$K$1:$BS$4779,MATCH(DCT$1&amp;"|"&amp;$B29,'Data Annex'!$K$1:$K$4779,0),MATCH(DCT$2,'Data Annex'!$K$1:$BS$1,0)),"")</f>
        <v/>
      </c>
      <c r="DCU29" s="258" t="str">
        <f>IFERROR(INDEX('Data Annex'!$K$1:$BS$4779,MATCH(DCU$1&amp;"|"&amp;$B29,'Data Annex'!$K$1:$K$4779,0),MATCH(DCU$2,'Data Annex'!$K$1:$BS$1,0)),"")</f>
        <v/>
      </c>
      <c r="DCV29" s="258" t="str">
        <f>IFERROR(INDEX('Data Annex'!$K$1:$BS$4779,MATCH(DCV$1&amp;"|"&amp;$B29,'Data Annex'!$K$1:$K$4779,0),MATCH(DCV$2,'Data Annex'!$K$1:$BS$1,0)),"")</f>
        <v/>
      </c>
      <c r="DCW29" s="258" t="str">
        <f>IFERROR(INDEX('Data Annex'!$K$1:$BS$4779,MATCH(DCW$1&amp;"|"&amp;$B29,'Data Annex'!$K$1:$K$4779,0),MATCH(DCW$2,'Data Annex'!$K$1:$BS$1,0)),"")</f>
        <v/>
      </c>
      <c r="DCX29" s="258" t="str">
        <f>IFERROR(INDEX('Data Annex'!$K$1:$BS$4779,MATCH(DCX$1&amp;"|"&amp;$B29,'Data Annex'!$K$1:$K$4779,0),MATCH(DCX$2,'Data Annex'!$K$1:$BS$1,0)),"")</f>
        <v/>
      </c>
      <c r="DCY29" s="258" t="str">
        <f>IFERROR(INDEX('Data Annex'!$K$1:$BS$4779,MATCH(DCY$1&amp;"|"&amp;$B29,'Data Annex'!$K$1:$K$4779,0),MATCH(DCY$2,'Data Annex'!$K$1:$BS$1,0)),"")</f>
        <v/>
      </c>
      <c r="DCZ29" s="258" t="str">
        <f>IFERROR(INDEX('Data Annex'!$K$1:$BS$4779,MATCH(DCZ$1&amp;"|"&amp;$B29,'Data Annex'!$K$1:$K$4779,0),MATCH(DCZ$2,'Data Annex'!$K$1:$BS$1,0)),"")</f>
        <v/>
      </c>
      <c r="DDA29" s="258" t="str">
        <f>IFERROR(INDEX('Data Annex'!$K$1:$BS$4779,MATCH(DDA$1&amp;"|"&amp;$B29,'Data Annex'!$K$1:$K$4779,0),MATCH(DDA$2,'Data Annex'!$K$1:$BS$1,0)),"")</f>
        <v/>
      </c>
      <c r="DDB29" s="258" t="str">
        <f>IFERROR(INDEX('Data Annex'!$K$1:$BS$4779,MATCH(DDB$1&amp;"|"&amp;$B29,'Data Annex'!$K$1:$K$4779,0),MATCH(DDB$2,'Data Annex'!$K$1:$BS$1,0)),"")</f>
        <v/>
      </c>
      <c r="DDC29" s="258" t="str">
        <f>IFERROR(INDEX('Data Annex'!$K$1:$BS$4779,MATCH(DDC$1&amp;"|"&amp;$B29,'Data Annex'!$K$1:$K$4779,0),MATCH(DDC$2,'Data Annex'!$K$1:$BS$1,0)),"")</f>
        <v/>
      </c>
      <c r="DDD29" s="258" t="str">
        <f>IFERROR(INDEX('Data Annex'!$K$1:$BS$4779,MATCH(DDD$1&amp;"|"&amp;$B29,'Data Annex'!$K$1:$K$4779,0),MATCH(DDD$2,'Data Annex'!$K$1:$BS$1,0)),"")</f>
        <v/>
      </c>
      <c r="DDE29" s="258" t="str">
        <f>IFERROR(INDEX('Data Annex'!$K$1:$BS$4779,MATCH(DDE$1&amp;"|"&amp;$B29,'Data Annex'!$K$1:$K$4779,0),MATCH(DDE$2,'Data Annex'!$K$1:$BS$1,0)),"")</f>
        <v/>
      </c>
      <c r="DDF29" s="258" t="str">
        <f>IFERROR(INDEX('Data Annex'!$K$1:$BS$4779,MATCH(DDF$1&amp;"|"&amp;$B29,'Data Annex'!$K$1:$K$4779,0),MATCH(DDF$2,'Data Annex'!$K$1:$BS$1,0)),"")</f>
        <v/>
      </c>
      <c r="DDG29" s="258" t="str">
        <f>IFERROR(INDEX('Data Annex'!$K$1:$BS$4779,MATCH(DDG$1&amp;"|"&amp;$B29,'Data Annex'!$K$1:$K$4779,0),MATCH(DDG$2,'Data Annex'!$K$1:$BS$1,0)),"")</f>
        <v/>
      </c>
      <c r="DDH29" s="258" t="str">
        <f>IFERROR(INDEX('Data Annex'!$K$1:$BS$4779,MATCH(DDH$1&amp;"|"&amp;$B29,'Data Annex'!$K$1:$K$4779,0),MATCH(DDH$2,'Data Annex'!$K$1:$BS$1,0)),"")</f>
        <v/>
      </c>
      <c r="DDI29" s="258" t="str">
        <f>IFERROR(INDEX('Data Annex'!$K$1:$BS$4779,MATCH(DDI$1&amp;"|"&amp;$B29,'Data Annex'!$K$1:$K$4779,0),MATCH(DDI$2,'Data Annex'!$K$1:$BS$1,0)),"")</f>
        <v/>
      </c>
      <c r="DDJ29" s="258" t="str">
        <f>IFERROR(INDEX('Data Annex'!$K$1:$BS$4779,MATCH(DDJ$1&amp;"|"&amp;$B29,'Data Annex'!$K$1:$K$4779,0),MATCH(DDJ$2,'Data Annex'!$K$1:$BS$1,0)),"")</f>
        <v/>
      </c>
      <c r="DDK29" s="258" t="str">
        <f>IFERROR(INDEX('Data Annex'!$K$1:$BS$4779,MATCH(DDK$1&amp;"|"&amp;$B29,'Data Annex'!$K$1:$K$4779,0),MATCH(DDK$2,'Data Annex'!$K$1:$BS$1,0)),"")</f>
        <v/>
      </c>
      <c r="DDL29" s="258" t="str">
        <f>IFERROR(INDEX('Data Annex'!$K$1:$BS$4779,MATCH(DDL$1&amp;"|"&amp;$B29,'Data Annex'!$K$1:$K$4779,0),MATCH(DDL$2,'Data Annex'!$K$1:$BS$1,0)),"")</f>
        <v/>
      </c>
      <c r="DDM29" s="258" t="str">
        <f>IFERROR(INDEX('Data Annex'!$K$1:$BS$4779,MATCH(DDM$1&amp;"|"&amp;$B29,'Data Annex'!$K$1:$K$4779,0),MATCH(DDM$2,'Data Annex'!$K$1:$BS$1,0)),"")</f>
        <v/>
      </c>
      <c r="DDN29" s="258" t="str">
        <f>IFERROR(INDEX('Data Annex'!$K$1:$BS$4779,MATCH(DDN$1&amp;"|"&amp;$B29,'Data Annex'!$K$1:$K$4779,0),MATCH(DDN$2,'Data Annex'!$K$1:$BS$1,0)),"")</f>
        <v/>
      </c>
      <c r="DDO29" s="258" t="str">
        <f>IFERROR(INDEX('Data Annex'!$K$1:$BS$4779,MATCH(DDO$1&amp;"|"&amp;$B29,'Data Annex'!$K$1:$K$4779,0),MATCH(DDO$2,'Data Annex'!$K$1:$BS$1,0)),"")</f>
        <v/>
      </c>
      <c r="DDP29" s="258" t="str">
        <f>IFERROR(INDEX('Data Annex'!$K$1:$BS$4779,MATCH(DDP$1&amp;"|"&amp;$B29,'Data Annex'!$K$1:$K$4779,0),MATCH(DDP$2,'Data Annex'!$K$1:$BS$1,0)),"")</f>
        <v/>
      </c>
      <c r="DDQ29" s="258" t="str">
        <f>IFERROR(INDEX('Data Annex'!$K$1:$BS$4779,MATCH(DDQ$1&amp;"|"&amp;$B29,'Data Annex'!$K$1:$K$4779,0),MATCH(DDQ$2,'Data Annex'!$K$1:$BS$1,0)),"")</f>
        <v/>
      </c>
      <c r="DDR29" s="258" t="str">
        <f>IFERROR(INDEX('Data Annex'!$K$1:$BS$4779,MATCH(DDR$1&amp;"|"&amp;$B29,'Data Annex'!$K$1:$K$4779,0),MATCH(DDR$2,'Data Annex'!$K$1:$BS$1,0)),"")</f>
        <v/>
      </c>
      <c r="DDS29" s="258" t="str">
        <f>IFERROR(INDEX('Data Annex'!$K$1:$BS$4779,MATCH(DDS$1&amp;"|"&amp;$B29,'Data Annex'!$K$1:$K$4779,0),MATCH(DDS$2,'Data Annex'!$K$1:$BS$1,0)),"")</f>
        <v/>
      </c>
      <c r="DDT29" s="258" t="str">
        <f>IFERROR(INDEX('Data Annex'!$K$1:$BS$4779,MATCH(DDT$1&amp;"|"&amp;$B29,'Data Annex'!$K$1:$K$4779,0),MATCH(DDT$2,'Data Annex'!$K$1:$BS$1,0)),"")</f>
        <v/>
      </c>
      <c r="DDU29" s="258" t="str">
        <f>IFERROR(INDEX('Data Annex'!$K$1:$BS$4779,MATCH(DDU$1&amp;"|"&amp;$B29,'Data Annex'!$K$1:$K$4779,0),MATCH(DDU$2,'Data Annex'!$K$1:$BS$1,0)),"")</f>
        <v/>
      </c>
      <c r="DDV29" s="258" t="str">
        <f>IFERROR(INDEX('Data Annex'!$K$1:$BS$4779,MATCH(DDV$1&amp;"|"&amp;$B29,'Data Annex'!$K$1:$K$4779,0),MATCH(DDV$2,'Data Annex'!$K$1:$BS$1,0)),"")</f>
        <v/>
      </c>
      <c r="DDW29" s="258" t="str">
        <f>IFERROR(INDEX('Data Annex'!$K$1:$BS$4779,MATCH(DDW$1&amp;"|"&amp;$B29,'Data Annex'!$K$1:$K$4779,0),MATCH(DDW$2,'Data Annex'!$K$1:$BS$1,0)),"")</f>
        <v/>
      </c>
      <c r="DDX29" s="258" t="str">
        <f>IFERROR(INDEX('Data Annex'!$K$1:$BS$4779,MATCH(DDX$1&amp;"|"&amp;$B29,'Data Annex'!$K$1:$K$4779,0),MATCH(DDX$2,'Data Annex'!$K$1:$BS$1,0)),"")</f>
        <v/>
      </c>
      <c r="DDY29" s="258" t="str">
        <f>IFERROR(INDEX('Data Annex'!$K$1:$BS$4779,MATCH(DDY$1&amp;"|"&amp;$B29,'Data Annex'!$K$1:$K$4779,0),MATCH(DDY$2,'Data Annex'!$K$1:$BS$1,0)),"")</f>
        <v/>
      </c>
      <c r="DDZ29" s="258" t="str">
        <f>IFERROR(INDEX('Data Annex'!$K$1:$BS$4779,MATCH(DDZ$1&amp;"|"&amp;$B29,'Data Annex'!$K$1:$K$4779,0),MATCH(DDZ$2,'Data Annex'!$K$1:$BS$1,0)),"")</f>
        <v/>
      </c>
      <c r="DEA29" s="258" t="str">
        <f>IFERROR(INDEX('Data Annex'!$K$1:$BS$4779,MATCH(DEA$1&amp;"|"&amp;$B29,'Data Annex'!$K$1:$K$4779,0),MATCH(DEA$2,'Data Annex'!$K$1:$BS$1,0)),"")</f>
        <v/>
      </c>
      <c r="DEB29" s="258" t="str">
        <f>IFERROR(INDEX('Data Annex'!$K$1:$BS$4779,MATCH(DEB$1&amp;"|"&amp;$B29,'Data Annex'!$K$1:$K$4779,0),MATCH(DEB$2,'Data Annex'!$K$1:$BS$1,0)),"")</f>
        <v/>
      </c>
      <c r="DEC29" s="258" t="str">
        <f>IFERROR(INDEX('Data Annex'!$K$1:$BS$4779,MATCH(DEC$1&amp;"|"&amp;$B29,'Data Annex'!$K$1:$K$4779,0),MATCH(DEC$2,'Data Annex'!$K$1:$BS$1,0)),"")</f>
        <v/>
      </c>
      <c r="DED29" s="258" t="str">
        <f>IFERROR(INDEX('Data Annex'!$K$1:$BS$4779,MATCH(DED$1&amp;"|"&amp;$B29,'Data Annex'!$K$1:$K$4779,0),MATCH(DED$2,'Data Annex'!$K$1:$BS$1,0)),"")</f>
        <v/>
      </c>
      <c r="DEE29" s="258" t="str">
        <f>IFERROR(INDEX('Data Annex'!$K$1:$BS$4779,MATCH(DEE$1&amp;"|"&amp;$B29,'Data Annex'!$K$1:$K$4779,0),MATCH(DEE$2,'Data Annex'!$K$1:$BS$1,0)),"")</f>
        <v/>
      </c>
      <c r="DEF29" s="258" t="str">
        <f>IFERROR(INDEX('Data Annex'!$K$1:$BS$4779,MATCH(DEF$1&amp;"|"&amp;$B29,'Data Annex'!$K$1:$K$4779,0),MATCH(DEF$2,'Data Annex'!$K$1:$BS$1,0)),"")</f>
        <v/>
      </c>
      <c r="DEG29" s="258" t="str">
        <f>IFERROR(INDEX('Data Annex'!$K$1:$BS$4779,MATCH(DEG$1&amp;"|"&amp;$B29,'Data Annex'!$K$1:$K$4779,0),MATCH(DEG$2,'Data Annex'!$K$1:$BS$1,0)),"")</f>
        <v/>
      </c>
      <c r="DEH29" s="258" t="str">
        <f>IFERROR(INDEX('Data Annex'!$K$1:$BS$4779,MATCH(DEH$1&amp;"|"&amp;$B29,'Data Annex'!$K$1:$K$4779,0),MATCH(DEH$2,'Data Annex'!$K$1:$BS$1,0)),"")</f>
        <v/>
      </c>
      <c r="DEI29" s="258" t="str">
        <f>IFERROR(INDEX('Data Annex'!$K$1:$BS$4779,MATCH(DEI$1&amp;"|"&amp;$B29,'Data Annex'!$K$1:$K$4779,0),MATCH(DEI$2,'Data Annex'!$K$1:$BS$1,0)),"")</f>
        <v/>
      </c>
      <c r="DEJ29" s="258" t="str">
        <f>IFERROR(INDEX('Data Annex'!$K$1:$BS$4779,MATCH(DEJ$1&amp;"|"&amp;$B29,'Data Annex'!$K$1:$K$4779,0),MATCH(DEJ$2,'Data Annex'!$K$1:$BS$1,0)),"")</f>
        <v/>
      </c>
      <c r="DEK29" s="258" t="str">
        <f>IFERROR(INDEX('Data Annex'!$K$1:$BS$4779,MATCH(DEK$1&amp;"|"&amp;$B29,'Data Annex'!$K$1:$K$4779,0),MATCH(DEK$2,'Data Annex'!$K$1:$BS$1,0)),"")</f>
        <v/>
      </c>
      <c r="DEL29" s="258" t="str">
        <f>IFERROR(INDEX('Data Annex'!$K$1:$BS$4779,MATCH(DEL$1&amp;"|"&amp;$B29,'Data Annex'!$K$1:$K$4779,0),MATCH(DEL$2,'Data Annex'!$K$1:$BS$1,0)),"")</f>
        <v/>
      </c>
      <c r="DEM29" s="258" t="str">
        <f>IFERROR(INDEX('Data Annex'!$K$1:$BS$4779,MATCH(DEM$1&amp;"|"&amp;$B29,'Data Annex'!$K$1:$K$4779,0),MATCH(DEM$2,'Data Annex'!$K$1:$BS$1,0)),"")</f>
        <v/>
      </c>
      <c r="DEN29" s="258" t="str">
        <f>IFERROR(INDEX('Data Annex'!$K$1:$BS$4779,MATCH(DEN$1&amp;"|"&amp;$B29,'Data Annex'!$K$1:$K$4779,0),MATCH(DEN$2,'Data Annex'!$K$1:$BS$1,0)),"")</f>
        <v/>
      </c>
      <c r="DEO29" s="258" t="str">
        <f>IFERROR(INDEX('Data Annex'!$K$1:$BS$4779,MATCH(DEO$1&amp;"|"&amp;$B29,'Data Annex'!$K$1:$K$4779,0),MATCH(DEO$2,'Data Annex'!$K$1:$BS$1,0)),"")</f>
        <v/>
      </c>
      <c r="DEP29" s="258" t="str">
        <f>IFERROR(INDEX('Data Annex'!$K$1:$BS$4779,MATCH(DEP$1&amp;"|"&amp;$B29,'Data Annex'!$K$1:$K$4779,0),MATCH(DEP$2,'Data Annex'!$K$1:$BS$1,0)),"")</f>
        <v/>
      </c>
      <c r="DEQ29" s="258" t="str">
        <f>IFERROR(INDEX('Data Annex'!$K$1:$BS$4779,MATCH(DEQ$1&amp;"|"&amp;$B29,'Data Annex'!$K$1:$K$4779,0),MATCH(DEQ$2,'Data Annex'!$K$1:$BS$1,0)),"")</f>
        <v/>
      </c>
      <c r="DER29" s="258" t="str">
        <f>IFERROR(INDEX('Data Annex'!$K$1:$BS$4779,MATCH(DER$1&amp;"|"&amp;$B29,'Data Annex'!$K$1:$K$4779,0),MATCH(DER$2,'Data Annex'!$K$1:$BS$1,0)),"")</f>
        <v/>
      </c>
      <c r="DES29" s="258" t="str">
        <f>IFERROR(INDEX('Data Annex'!$K$1:$BS$4779,MATCH(DES$1&amp;"|"&amp;$B29,'Data Annex'!$K$1:$K$4779,0),MATCH(DES$2,'Data Annex'!$K$1:$BS$1,0)),"")</f>
        <v/>
      </c>
      <c r="DET29" s="258" t="str">
        <f>IFERROR(INDEX('Data Annex'!$K$1:$BS$4779,MATCH(DET$1&amp;"|"&amp;$B29,'Data Annex'!$K$1:$K$4779,0),MATCH(DET$2,'Data Annex'!$K$1:$BS$1,0)),"")</f>
        <v/>
      </c>
      <c r="DEU29" s="258" t="str">
        <f>IFERROR(INDEX('Data Annex'!$K$1:$BS$4779,MATCH(DEU$1&amp;"|"&amp;$B29,'Data Annex'!$K$1:$K$4779,0),MATCH(DEU$2,'Data Annex'!$K$1:$BS$1,0)),"")</f>
        <v/>
      </c>
      <c r="DEV29" s="258" t="str">
        <f>IFERROR(INDEX('Data Annex'!$K$1:$BS$4779,MATCH(DEV$1&amp;"|"&amp;$B29,'Data Annex'!$K$1:$K$4779,0),MATCH(DEV$2,'Data Annex'!$K$1:$BS$1,0)),"")</f>
        <v/>
      </c>
      <c r="DEW29" s="258" t="str">
        <f>IFERROR(INDEX('Data Annex'!$K$1:$BS$4779,MATCH(DEW$1&amp;"|"&amp;$B29,'Data Annex'!$K$1:$K$4779,0),MATCH(DEW$2,'Data Annex'!$K$1:$BS$1,0)),"")</f>
        <v/>
      </c>
      <c r="DEX29" s="258" t="str">
        <f>IFERROR(INDEX('Data Annex'!$K$1:$BS$4779,MATCH(DEX$1&amp;"|"&amp;$B29,'Data Annex'!$K$1:$K$4779,0),MATCH(DEX$2,'Data Annex'!$K$1:$BS$1,0)),"")</f>
        <v/>
      </c>
      <c r="DEY29" s="258" t="str">
        <f>IFERROR(INDEX('Data Annex'!$K$1:$BS$4779,MATCH(DEY$1&amp;"|"&amp;$B29,'Data Annex'!$K$1:$K$4779,0),MATCH(DEY$2,'Data Annex'!$K$1:$BS$1,0)),"")</f>
        <v/>
      </c>
      <c r="DEZ29" s="258" t="str">
        <f>IFERROR(INDEX('Data Annex'!$K$1:$BS$4779,MATCH(DEZ$1&amp;"|"&amp;$B29,'Data Annex'!$K$1:$K$4779,0),MATCH(DEZ$2,'Data Annex'!$K$1:$BS$1,0)),"")</f>
        <v/>
      </c>
      <c r="DFA29" s="258" t="str">
        <f>IFERROR(INDEX('Data Annex'!$K$1:$BS$4779,MATCH(DFA$1&amp;"|"&amp;$B29,'Data Annex'!$K$1:$K$4779,0),MATCH(DFA$2,'Data Annex'!$K$1:$BS$1,0)),"")</f>
        <v/>
      </c>
      <c r="DFB29" s="258" t="str">
        <f>IFERROR(INDEX('Data Annex'!$K$1:$BS$4779,MATCH(DFB$1&amp;"|"&amp;$B29,'Data Annex'!$K$1:$K$4779,0),MATCH(DFB$2,'Data Annex'!$K$1:$BS$1,0)),"")</f>
        <v/>
      </c>
      <c r="DFC29" s="258" t="str">
        <f>IFERROR(INDEX('Data Annex'!$K$1:$BS$4779,MATCH(DFC$1&amp;"|"&amp;$B29,'Data Annex'!$K$1:$K$4779,0),MATCH(DFC$2,'Data Annex'!$K$1:$BS$1,0)),"")</f>
        <v/>
      </c>
      <c r="DFD29" s="258" t="str">
        <f>IFERROR(INDEX('Data Annex'!$K$1:$BS$4779,MATCH(DFD$1&amp;"|"&amp;$B29,'Data Annex'!$K$1:$K$4779,0),MATCH(DFD$2,'Data Annex'!$K$1:$BS$1,0)),"")</f>
        <v/>
      </c>
      <c r="DFE29" s="258" t="str">
        <f>IFERROR(INDEX('Data Annex'!$K$1:$BS$4779,MATCH(DFE$1&amp;"|"&amp;$B29,'Data Annex'!$K$1:$K$4779,0),MATCH(DFE$2,'Data Annex'!$K$1:$BS$1,0)),"")</f>
        <v/>
      </c>
      <c r="DFF29" s="258" t="str">
        <f>IFERROR(INDEX('Data Annex'!$K$1:$BS$4779,MATCH(DFF$1&amp;"|"&amp;$B29,'Data Annex'!$K$1:$K$4779,0),MATCH(DFF$2,'Data Annex'!$K$1:$BS$1,0)),"")</f>
        <v/>
      </c>
      <c r="DFG29" s="258" t="str">
        <f>IFERROR(INDEX('Data Annex'!$K$1:$BS$4779,MATCH(DFG$1&amp;"|"&amp;$B29,'Data Annex'!$K$1:$K$4779,0),MATCH(DFG$2,'Data Annex'!$K$1:$BS$1,0)),"")</f>
        <v/>
      </c>
      <c r="DFH29" s="258" t="str">
        <f>IFERROR(INDEX('Data Annex'!$K$1:$BS$4779,MATCH(DFH$1&amp;"|"&amp;$B29,'Data Annex'!$K$1:$K$4779,0),MATCH(DFH$2,'Data Annex'!$K$1:$BS$1,0)),"")</f>
        <v/>
      </c>
      <c r="DFI29" s="258" t="str">
        <f>IFERROR(INDEX('Data Annex'!$K$1:$BS$4779,MATCH(DFI$1&amp;"|"&amp;$B29,'Data Annex'!$K$1:$K$4779,0),MATCH(DFI$2,'Data Annex'!$K$1:$BS$1,0)),"")</f>
        <v/>
      </c>
      <c r="DFJ29" s="258" t="str">
        <f>IFERROR(INDEX('Data Annex'!$K$1:$BS$4779,MATCH(DFJ$1&amp;"|"&amp;$B29,'Data Annex'!$K$1:$K$4779,0),MATCH(DFJ$2,'Data Annex'!$K$1:$BS$1,0)),"")</f>
        <v/>
      </c>
      <c r="DFK29" s="258" t="str">
        <f>IFERROR(INDEX('Data Annex'!$K$1:$BS$4779,MATCH(DFK$1&amp;"|"&amp;$B29,'Data Annex'!$K$1:$K$4779,0),MATCH(DFK$2,'Data Annex'!$K$1:$BS$1,0)),"")</f>
        <v/>
      </c>
      <c r="DFL29" s="258" t="str">
        <f>IFERROR(INDEX('Data Annex'!$K$1:$BS$4779,MATCH(DFL$1&amp;"|"&amp;$B29,'Data Annex'!$K$1:$K$4779,0),MATCH(DFL$2,'Data Annex'!$K$1:$BS$1,0)),"")</f>
        <v/>
      </c>
      <c r="DFM29" s="258" t="str">
        <f>IFERROR(INDEX('Data Annex'!$K$1:$BS$4779,MATCH(DFM$1&amp;"|"&amp;$B29,'Data Annex'!$K$1:$K$4779,0),MATCH(DFM$2,'Data Annex'!$K$1:$BS$1,0)),"")</f>
        <v/>
      </c>
      <c r="DFN29" s="258" t="str">
        <f>IFERROR(INDEX('Data Annex'!$K$1:$BS$4779,MATCH(DFN$1&amp;"|"&amp;$B29,'Data Annex'!$K$1:$K$4779,0),MATCH(DFN$2,'Data Annex'!$K$1:$BS$1,0)),"")</f>
        <v/>
      </c>
      <c r="DFO29" s="258" t="str">
        <f>IFERROR(INDEX('Data Annex'!$K$1:$BS$4779,MATCH(DFO$1&amp;"|"&amp;$B29,'Data Annex'!$K$1:$K$4779,0),MATCH(DFO$2,'Data Annex'!$K$1:$BS$1,0)),"")</f>
        <v/>
      </c>
      <c r="DFP29" s="258" t="str">
        <f>IFERROR(INDEX('Data Annex'!$K$1:$BS$4779,MATCH(DFP$1&amp;"|"&amp;$B29,'Data Annex'!$K$1:$K$4779,0),MATCH(DFP$2,'Data Annex'!$K$1:$BS$1,0)),"")</f>
        <v/>
      </c>
      <c r="DFQ29" s="258" t="str">
        <f>IFERROR(INDEX('Data Annex'!$K$1:$BS$4779,MATCH(DFQ$1&amp;"|"&amp;$B29,'Data Annex'!$K$1:$K$4779,0),MATCH(DFQ$2,'Data Annex'!$K$1:$BS$1,0)),"")</f>
        <v/>
      </c>
      <c r="DFR29" s="258" t="str">
        <f>IFERROR(INDEX('Data Annex'!$K$1:$BS$4779,MATCH(DFR$1&amp;"|"&amp;$B29,'Data Annex'!$K$1:$K$4779,0),MATCH(DFR$2,'Data Annex'!$K$1:$BS$1,0)),"")</f>
        <v/>
      </c>
      <c r="DFS29" s="258" t="str">
        <f>IFERROR(INDEX('Data Annex'!$K$1:$BS$4779,MATCH(DFS$1&amp;"|"&amp;$B29,'Data Annex'!$K$1:$K$4779,0),MATCH(DFS$2,'Data Annex'!$K$1:$BS$1,0)),"")</f>
        <v/>
      </c>
      <c r="DFT29" s="258" t="str">
        <f>IFERROR(INDEX('Data Annex'!$K$1:$BS$4779,MATCH(DFT$1&amp;"|"&amp;$B29,'Data Annex'!$K$1:$K$4779,0),MATCH(DFT$2,'Data Annex'!$K$1:$BS$1,0)),"")</f>
        <v/>
      </c>
      <c r="DFU29" s="258" t="str">
        <f>IFERROR(INDEX('Data Annex'!$K$1:$BS$4779,MATCH(DFU$1&amp;"|"&amp;$B29,'Data Annex'!$K$1:$K$4779,0),MATCH(DFU$2,'Data Annex'!$K$1:$BS$1,0)),"")</f>
        <v/>
      </c>
      <c r="DFV29" s="258" t="str">
        <f>IFERROR(INDEX('Data Annex'!$K$1:$BS$4779,MATCH(DFV$1&amp;"|"&amp;$B29,'Data Annex'!$K$1:$K$4779,0),MATCH(DFV$2,'Data Annex'!$K$1:$BS$1,0)),"")</f>
        <v/>
      </c>
      <c r="DFW29" s="258" t="str">
        <f>IFERROR(INDEX('Data Annex'!$K$1:$BS$4779,MATCH(DFW$1&amp;"|"&amp;$B29,'Data Annex'!$K$1:$K$4779,0),MATCH(DFW$2,'Data Annex'!$K$1:$BS$1,0)),"")</f>
        <v/>
      </c>
      <c r="DFX29" s="258" t="str">
        <f>IFERROR(INDEX('Data Annex'!$K$1:$BS$4779,MATCH(DFX$1&amp;"|"&amp;$B29,'Data Annex'!$K$1:$K$4779,0),MATCH(DFX$2,'Data Annex'!$K$1:$BS$1,0)),"")</f>
        <v/>
      </c>
      <c r="DFY29" s="258" t="str">
        <f>IFERROR(INDEX('Data Annex'!$K$1:$BS$4779,MATCH(DFY$1&amp;"|"&amp;$B29,'Data Annex'!$K$1:$K$4779,0),MATCH(DFY$2,'Data Annex'!$K$1:$BS$1,0)),"")</f>
        <v/>
      </c>
      <c r="DFZ29" s="258" t="str">
        <f>IFERROR(INDEX('Data Annex'!$K$1:$BS$4779,MATCH(DFZ$1&amp;"|"&amp;$B29,'Data Annex'!$K$1:$K$4779,0),MATCH(DFZ$2,'Data Annex'!$K$1:$BS$1,0)),"")</f>
        <v/>
      </c>
      <c r="DGA29" s="258" t="str">
        <f>IFERROR(INDEX('Data Annex'!$K$1:$BS$4779,MATCH(DGA$1&amp;"|"&amp;$B29,'Data Annex'!$K$1:$K$4779,0),MATCH(DGA$2,'Data Annex'!$K$1:$BS$1,0)),"")</f>
        <v/>
      </c>
      <c r="DGB29" s="258" t="str">
        <f>IFERROR(INDEX('Data Annex'!$K$1:$BS$4779,MATCH(DGB$1&amp;"|"&amp;$B29,'Data Annex'!$K$1:$K$4779,0),MATCH(DGB$2,'Data Annex'!$K$1:$BS$1,0)),"")</f>
        <v/>
      </c>
      <c r="DGC29" s="258" t="str">
        <f>IFERROR(INDEX('Data Annex'!$K$1:$BS$4779,MATCH(DGC$1&amp;"|"&amp;$B29,'Data Annex'!$K$1:$K$4779,0),MATCH(DGC$2,'Data Annex'!$K$1:$BS$1,0)),"")</f>
        <v/>
      </c>
      <c r="DGD29" s="258" t="str">
        <f>IFERROR(INDEX('Data Annex'!$K$1:$BS$4779,MATCH(DGD$1&amp;"|"&amp;$B29,'Data Annex'!$K$1:$K$4779,0),MATCH(DGD$2,'Data Annex'!$K$1:$BS$1,0)),"")</f>
        <v/>
      </c>
      <c r="DGE29" s="258" t="str">
        <f>IFERROR(INDEX('Data Annex'!$K$1:$BS$4779,MATCH(DGE$1&amp;"|"&amp;$B29,'Data Annex'!$K$1:$K$4779,0),MATCH(DGE$2,'Data Annex'!$K$1:$BS$1,0)),"")</f>
        <v/>
      </c>
      <c r="DGF29" s="258" t="str">
        <f>IFERROR(INDEX('Data Annex'!$K$1:$BS$4779,MATCH(DGF$1&amp;"|"&amp;$B29,'Data Annex'!$K$1:$K$4779,0),MATCH(DGF$2,'Data Annex'!$K$1:$BS$1,0)),"")</f>
        <v/>
      </c>
      <c r="DGG29" s="258" t="str">
        <f>IFERROR(INDEX('Data Annex'!$K$1:$BS$4779,MATCH(DGG$1&amp;"|"&amp;$B29,'Data Annex'!$K$1:$K$4779,0),MATCH(DGG$2,'Data Annex'!$K$1:$BS$1,0)),"")</f>
        <v/>
      </c>
      <c r="DGH29" s="258" t="str">
        <f>IFERROR(INDEX('Data Annex'!$K$1:$BS$4779,MATCH(DGH$1&amp;"|"&amp;$B29,'Data Annex'!$K$1:$K$4779,0),MATCH(DGH$2,'Data Annex'!$K$1:$BS$1,0)),"")</f>
        <v/>
      </c>
      <c r="DGI29" s="258" t="str">
        <f>IFERROR(INDEX('Data Annex'!$K$1:$BS$4779,MATCH(DGI$1&amp;"|"&amp;$B29,'Data Annex'!$K$1:$K$4779,0),MATCH(DGI$2,'Data Annex'!$K$1:$BS$1,0)),"")</f>
        <v/>
      </c>
      <c r="DGJ29" s="258" t="str">
        <f>IFERROR(INDEX('Data Annex'!$K$1:$BS$4779,MATCH(DGJ$1&amp;"|"&amp;$B29,'Data Annex'!$K$1:$K$4779,0),MATCH(DGJ$2,'Data Annex'!$K$1:$BS$1,0)),"")</f>
        <v/>
      </c>
      <c r="DGK29" s="258" t="str">
        <f>IFERROR(INDEX('Data Annex'!$K$1:$BS$4779,MATCH(DGK$1&amp;"|"&amp;$B29,'Data Annex'!$K$1:$K$4779,0),MATCH(DGK$2,'Data Annex'!$K$1:$BS$1,0)),"")</f>
        <v/>
      </c>
      <c r="DGL29" s="258" t="str">
        <f>IFERROR(INDEX('Data Annex'!$K$1:$BS$4779,MATCH(DGL$1&amp;"|"&amp;$B29,'Data Annex'!$K$1:$K$4779,0),MATCH(DGL$2,'Data Annex'!$K$1:$BS$1,0)),"")</f>
        <v/>
      </c>
      <c r="DGM29" s="258" t="str">
        <f>IFERROR(INDEX('Data Annex'!$K$1:$BS$4779,MATCH(DGM$1&amp;"|"&amp;$B29,'Data Annex'!$K$1:$K$4779,0),MATCH(DGM$2,'Data Annex'!$K$1:$BS$1,0)),"")</f>
        <v/>
      </c>
      <c r="DGN29" s="258" t="str">
        <f>IFERROR(INDEX('Data Annex'!$K$1:$BS$4779,MATCH(DGN$1&amp;"|"&amp;$B29,'Data Annex'!$K$1:$K$4779,0),MATCH(DGN$2,'Data Annex'!$K$1:$BS$1,0)),"")</f>
        <v/>
      </c>
      <c r="DGO29" s="258" t="str">
        <f>IFERROR(INDEX('Data Annex'!$K$1:$BS$4779,MATCH(DGO$1&amp;"|"&amp;$B29,'Data Annex'!$K$1:$K$4779,0),MATCH(DGO$2,'Data Annex'!$K$1:$BS$1,0)),"")</f>
        <v/>
      </c>
      <c r="DGP29" s="258" t="str">
        <f>IFERROR(INDEX('Data Annex'!$K$1:$BS$4779,MATCH(DGP$1&amp;"|"&amp;$B29,'Data Annex'!$K$1:$K$4779,0),MATCH(DGP$2,'Data Annex'!$K$1:$BS$1,0)),"")</f>
        <v/>
      </c>
      <c r="DGQ29" s="258" t="str">
        <f>IFERROR(INDEX('Data Annex'!$K$1:$BS$4779,MATCH(DGQ$1&amp;"|"&amp;$B29,'Data Annex'!$K$1:$K$4779,0),MATCH(DGQ$2,'Data Annex'!$K$1:$BS$1,0)),"")</f>
        <v/>
      </c>
      <c r="DGR29" s="258" t="str">
        <f>IFERROR(INDEX('Data Annex'!$K$1:$BS$4779,MATCH(DGR$1&amp;"|"&amp;$B29,'Data Annex'!$K$1:$K$4779,0),MATCH(DGR$2,'Data Annex'!$K$1:$BS$1,0)),"")</f>
        <v/>
      </c>
      <c r="DGS29" s="258" t="str">
        <f>IFERROR(INDEX('Data Annex'!$K$1:$BS$4779,MATCH(DGS$1&amp;"|"&amp;$B29,'Data Annex'!$K$1:$K$4779,0),MATCH(DGS$2,'Data Annex'!$K$1:$BS$1,0)),"")</f>
        <v/>
      </c>
      <c r="DGT29" s="258" t="str">
        <f>IFERROR(INDEX('Data Annex'!$K$1:$BS$4779,MATCH(DGT$1&amp;"|"&amp;$B29,'Data Annex'!$K$1:$K$4779,0),MATCH(DGT$2,'Data Annex'!$K$1:$BS$1,0)),"")</f>
        <v/>
      </c>
      <c r="DGU29" s="258" t="str">
        <f>IFERROR(INDEX('Data Annex'!$K$1:$BS$4779,MATCH(DGU$1&amp;"|"&amp;$B29,'Data Annex'!$K$1:$K$4779,0),MATCH(DGU$2,'Data Annex'!$K$1:$BS$1,0)),"")</f>
        <v/>
      </c>
      <c r="DGV29" s="258" t="str">
        <f>IFERROR(INDEX('Data Annex'!$K$1:$BS$4779,MATCH(DGV$1&amp;"|"&amp;$B29,'Data Annex'!$K$1:$K$4779,0),MATCH(DGV$2,'Data Annex'!$K$1:$BS$1,0)),"")</f>
        <v/>
      </c>
      <c r="DGW29" s="258" t="str">
        <f>IFERROR(INDEX('Data Annex'!$K$1:$BS$4779,MATCH(DGW$1&amp;"|"&amp;$B29,'Data Annex'!$K$1:$K$4779,0),MATCH(DGW$2,'Data Annex'!$K$1:$BS$1,0)),"")</f>
        <v/>
      </c>
      <c r="DGX29" s="258" t="str">
        <f>IFERROR(INDEX('Data Annex'!$K$1:$BS$4779,MATCH(DGX$1&amp;"|"&amp;$B29,'Data Annex'!$K$1:$K$4779,0),MATCH(DGX$2,'Data Annex'!$K$1:$BS$1,0)),"")</f>
        <v/>
      </c>
      <c r="DGY29" s="258" t="str">
        <f>IFERROR(INDEX('Data Annex'!$K$1:$BS$4779,MATCH(DGY$1&amp;"|"&amp;$B29,'Data Annex'!$K$1:$K$4779,0),MATCH(DGY$2,'Data Annex'!$K$1:$BS$1,0)),"")</f>
        <v/>
      </c>
      <c r="DGZ29" s="258" t="str">
        <f>IFERROR(INDEX('Data Annex'!$K$1:$BS$4779,MATCH(DGZ$1&amp;"|"&amp;$B29,'Data Annex'!$K$1:$K$4779,0),MATCH(DGZ$2,'Data Annex'!$K$1:$BS$1,0)),"")</f>
        <v/>
      </c>
      <c r="DHA29" s="258" t="str">
        <f>IFERROR(INDEX('Data Annex'!$K$1:$BS$4779,MATCH(DHA$1&amp;"|"&amp;$B29,'Data Annex'!$K$1:$K$4779,0),MATCH(DHA$2,'Data Annex'!$K$1:$BS$1,0)),"")</f>
        <v/>
      </c>
      <c r="DHB29" s="258" t="str">
        <f>IFERROR(INDEX('Data Annex'!$K$1:$BS$4779,MATCH(DHB$1&amp;"|"&amp;$B29,'Data Annex'!$K$1:$K$4779,0),MATCH(DHB$2,'Data Annex'!$K$1:$BS$1,0)),"")</f>
        <v/>
      </c>
      <c r="DHC29" s="258" t="str">
        <f>IFERROR(INDEX('Data Annex'!$K$1:$BS$4779,MATCH(DHC$1&amp;"|"&amp;$B29,'Data Annex'!$K$1:$K$4779,0),MATCH(DHC$2,'Data Annex'!$K$1:$BS$1,0)),"")</f>
        <v/>
      </c>
      <c r="DHD29" s="258" t="str">
        <f>IFERROR(INDEX('Data Annex'!$K$1:$BS$4779,MATCH(DHD$1&amp;"|"&amp;$B29,'Data Annex'!$K$1:$K$4779,0),MATCH(DHD$2,'Data Annex'!$K$1:$BS$1,0)),"")</f>
        <v/>
      </c>
      <c r="DHE29" s="258" t="str">
        <f>IFERROR(INDEX('Data Annex'!$K$1:$BS$4779,MATCH(DHE$1&amp;"|"&amp;$B29,'Data Annex'!$K$1:$K$4779,0),MATCH(DHE$2,'Data Annex'!$K$1:$BS$1,0)),"")</f>
        <v/>
      </c>
      <c r="DHF29" s="258" t="str">
        <f>IFERROR(INDEX('Data Annex'!$K$1:$BS$4779,MATCH(DHF$1&amp;"|"&amp;$B29,'Data Annex'!$K$1:$K$4779,0),MATCH(DHF$2,'Data Annex'!$K$1:$BS$1,0)),"")</f>
        <v/>
      </c>
      <c r="DHG29" s="258" t="str">
        <f>IFERROR(INDEX('Data Annex'!$K$1:$BS$4779,MATCH(DHG$1&amp;"|"&amp;$B29,'Data Annex'!$K$1:$K$4779,0),MATCH(DHG$2,'Data Annex'!$K$1:$BS$1,0)),"")</f>
        <v/>
      </c>
      <c r="DHH29" s="258" t="str">
        <f>IFERROR(INDEX('Data Annex'!$K$1:$BS$4779,MATCH(DHH$1&amp;"|"&amp;$B29,'Data Annex'!$K$1:$K$4779,0),MATCH(DHH$2,'Data Annex'!$K$1:$BS$1,0)),"")</f>
        <v/>
      </c>
      <c r="DHI29" s="258" t="str">
        <f>IFERROR(INDEX('Data Annex'!$K$1:$BS$4779,MATCH(DHI$1&amp;"|"&amp;$B29,'Data Annex'!$K$1:$K$4779,0),MATCH(DHI$2,'Data Annex'!$K$1:$BS$1,0)),"")</f>
        <v/>
      </c>
      <c r="DHJ29" s="258" t="str">
        <f>IFERROR(INDEX('Data Annex'!$K$1:$BS$4779,MATCH(DHJ$1&amp;"|"&amp;$B29,'Data Annex'!$K$1:$K$4779,0),MATCH(DHJ$2,'Data Annex'!$K$1:$BS$1,0)),"")</f>
        <v/>
      </c>
      <c r="DHK29" s="258" t="str">
        <f>IFERROR(INDEX('Data Annex'!$K$1:$BS$4779,MATCH(DHK$1&amp;"|"&amp;$B29,'Data Annex'!$K$1:$K$4779,0),MATCH(DHK$2,'Data Annex'!$K$1:$BS$1,0)),"")</f>
        <v/>
      </c>
      <c r="DHL29" s="258" t="str">
        <f>IFERROR(INDEX('Data Annex'!$K$1:$BS$4779,MATCH(DHL$1&amp;"|"&amp;$B29,'Data Annex'!$K$1:$K$4779,0),MATCH(DHL$2,'Data Annex'!$K$1:$BS$1,0)),"")</f>
        <v/>
      </c>
      <c r="DHM29" s="258" t="str">
        <f>IFERROR(INDEX('Data Annex'!$K$1:$BS$4779,MATCH(DHM$1&amp;"|"&amp;$B29,'Data Annex'!$K$1:$K$4779,0),MATCH(DHM$2,'Data Annex'!$K$1:$BS$1,0)),"")</f>
        <v/>
      </c>
      <c r="DHN29" s="258" t="str">
        <f>IFERROR(INDEX('Data Annex'!$K$1:$BS$4779,MATCH(DHN$1&amp;"|"&amp;$B29,'Data Annex'!$K$1:$K$4779,0),MATCH(DHN$2,'Data Annex'!$K$1:$BS$1,0)),"")</f>
        <v/>
      </c>
      <c r="DHO29" s="258" t="str">
        <f>IFERROR(INDEX('Data Annex'!$K$1:$BS$4779,MATCH(DHO$1&amp;"|"&amp;$B29,'Data Annex'!$K$1:$K$4779,0),MATCH(DHO$2,'Data Annex'!$K$1:$BS$1,0)),"")</f>
        <v/>
      </c>
      <c r="DHP29" s="258" t="str">
        <f>IFERROR(INDEX('Data Annex'!$K$1:$BS$4779,MATCH(DHP$1&amp;"|"&amp;$B29,'Data Annex'!$K$1:$K$4779,0),MATCH(DHP$2,'Data Annex'!$K$1:$BS$1,0)),"")</f>
        <v/>
      </c>
      <c r="DHQ29" s="258" t="str">
        <f>IFERROR(INDEX('Data Annex'!$K$1:$BS$4779,MATCH(DHQ$1&amp;"|"&amp;$B29,'Data Annex'!$K$1:$K$4779,0),MATCH(DHQ$2,'Data Annex'!$K$1:$BS$1,0)),"")</f>
        <v/>
      </c>
      <c r="DHR29" s="258" t="str">
        <f>IFERROR(INDEX('Data Annex'!$K$1:$BS$4779,MATCH(DHR$1&amp;"|"&amp;$B29,'Data Annex'!$K$1:$K$4779,0),MATCH(DHR$2,'Data Annex'!$K$1:$BS$1,0)),"")</f>
        <v/>
      </c>
      <c r="DHS29" s="258" t="str">
        <f>IFERROR(INDEX('Data Annex'!$K$1:$BS$4779,MATCH(DHS$1&amp;"|"&amp;$B29,'Data Annex'!$K$1:$K$4779,0),MATCH(DHS$2,'Data Annex'!$K$1:$BS$1,0)),"")</f>
        <v/>
      </c>
      <c r="DHT29" s="258" t="str">
        <f>IFERROR(INDEX('Data Annex'!$K$1:$BS$4779,MATCH(DHT$1&amp;"|"&amp;$B29,'Data Annex'!$K$1:$K$4779,0),MATCH(DHT$2,'Data Annex'!$K$1:$BS$1,0)),"")</f>
        <v/>
      </c>
      <c r="DHU29" s="258" t="str">
        <f>IFERROR(INDEX('Data Annex'!$K$1:$BS$4779,MATCH(DHU$1&amp;"|"&amp;$B29,'Data Annex'!$K$1:$K$4779,0),MATCH(DHU$2,'Data Annex'!$K$1:$BS$1,0)),"")</f>
        <v/>
      </c>
      <c r="DHV29" s="258" t="str">
        <f>IFERROR(INDEX('Data Annex'!$K$1:$BS$4779,MATCH(DHV$1&amp;"|"&amp;$B29,'Data Annex'!$K$1:$K$4779,0),MATCH(DHV$2,'Data Annex'!$K$1:$BS$1,0)),"")</f>
        <v/>
      </c>
      <c r="DHW29" s="258" t="str">
        <f>IFERROR(INDEX('Data Annex'!$K$1:$BS$4779,MATCH(DHW$1&amp;"|"&amp;$B29,'Data Annex'!$K$1:$K$4779,0),MATCH(DHW$2,'Data Annex'!$K$1:$BS$1,0)),"")</f>
        <v/>
      </c>
      <c r="DHX29" s="258" t="str">
        <f>IFERROR(INDEX('Data Annex'!$K$1:$BS$4779,MATCH(DHX$1&amp;"|"&amp;$B29,'Data Annex'!$K$1:$K$4779,0),MATCH(DHX$2,'Data Annex'!$K$1:$BS$1,0)),"")</f>
        <v/>
      </c>
      <c r="DHY29" s="258" t="str">
        <f>IFERROR(INDEX('Data Annex'!$K$1:$BS$4779,MATCH(DHY$1&amp;"|"&amp;$B29,'Data Annex'!$K$1:$K$4779,0),MATCH(DHY$2,'Data Annex'!$K$1:$BS$1,0)),"")</f>
        <v/>
      </c>
      <c r="DHZ29" s="258" t="str">
        <f>IFERROR(INDEX('Data Annex'!$K$1:$BS$4779,MATCH(DHZ$1&amp;"|"&amp;$B29,'Data Annex'!$K$1:$K$4779,0),MATCH(DHZ$2,'Data Annex'!$K$1:$BS$1,0)),"")</f>
        <v/>
      </c>
      <c r="DIA29" s="258" t="str">
        <f>IFERROR(INDEX('Data Annex'!$K$1:$BS$4779,MATCH(DIA$1&amp;"|"&amp;$B29,'Data Annex'!$K$1:$K$4779,0),MATCH(DIA$2,'Data Annex'!$K$1:$BS$1,0)),"")</f>
        <v/>
      </c>
      <c r="DIB29" s="258" t="str">
        <f>IFERROR(INDEX('Data Annex'!$K$1:$BS$4779,MATCH(DIB$1&amp;"|"&amp;$B29,'Data Annex'!$K$1:$K$4779,0),MATCH(DIB$2,'Data Annex'!$K$1:$BS$1,0)),"")</f>
        <v/>
      </c>
      <c r="DIC29" s="258" t="str">
        <f>IFERROR(INDEX('Data Annex'!$K$1:$BS$4779,MATCH(DIC$1&amp;"|"&amp;$B29,'Data Annex'!$K$1:$K$4779,0),MATCH(DIC$2,'Data Annex'!$K$1:$BS$1,0)),"")</f>
        <v/>
      </c>
      <c r="DID29" s="258" t="str">
        <f>IFERROR(INDEX('Data Annex'!$K$1:$BS$4779,MATCH(DID$1&amp;"|"&amp;$B29,'Data Annex'!$K$1:$K$4779,0),MATCH(DID$2,'Data Annex'!$K$1:$BS$1,0)),"")</f>
        <v/>
      </c>
      <c r="DIE29" s="258" t="str">
        <f>IFERROR(INDEX('Data Annex'!$K$1:$BS$4779,MATCH(DIE$1&amp;"|"&amp;$B29,'Data Annex'!$K$1:$K$4779,0),MATCH(DIE$2,'Data Annex'!$K$1:$BS$1,0)),"")</f>
        <v/>
      </c>
      <c r="DIF29" s="258" t="str">
        <f>IFERROR(INDEX('Data Annex'!$K$1:$BS$4779,MATCH(DIF$1&amp;"|"&amp;$B29,'Data Annex'!$K$1:$K$4779,0),MATCH(DIF$2,'Data Annex'!$K$1:$BS$1,0)),"")</f>
        <v/>
      </c>
      <c r="DIG29" s="258" t="str">
        <f>IFERROR(INDEX('Data Annex'!$K$1:$BS$4779,MATCH(DIG$1&amp;"|"&amp;$B29,'Data Annex'!$K$1:$K$4779,0),MATCH(DIG$2,'Data Annex'!$K$1:$BS$1,0)),"")</f>
        <v/>
      </c>
      <c r="DIH29" s="258" t="str">
        <f>IFERROR(INDEX('Data Annex'!$K$1:$BS$4779,MATCH(DIH$1&amp;"|"&amp;$B29,'Data Annex'!$K$1:$K$4779,0),MATCH(DIH$2,'Data Annex'!$K$1:$BS$1,0)),"")</f>
        <v/>
      </c>
      <c r="DII29" s="258" t="str">
        <f>IFERROR(INDEX('Data Annex'!$K$1:$BS$4779,MATCH(DII$1&amp;"|"&amp;$B29,'Data Annex'!$K$1:$K$4779,0),MATCH(DII$2,'Data Annex'!$K$1:$BS$1,0)),"")</f>
        <v/>
      </c>
      <c r="DIJ29" s="258" t="str">
        <f>IFERROR(INDEX('Data Annex'!$K$1:$BS$4779,MATCH(DIJ$1&amp;"|"&amp;$B29,'Data Annex'!$K$1:$K$4779,0),MATCH(DIJ$2,'Data Annex'!$K$1:$BS$1,0)),"")</f>
        <v/>
      </c>
      <c r="DIK29" s="258" t="str">
        <f>IFERROR(INDEX('Data Annex'!$K$1:$BS$4779,MATCH(DIK$1&amp;"|"&amp;$B29,'Data Annex'!$K$1:$K$4779,0),MATCH(DIK$2,'Data Annex'!$K$1:$BS$1,0)),"")</f>
        <v/>
      </c>
      <c r="DIL29" s="258" t="str">
        <f>IFERROR(INDEX('Data Annex'!$K$1:$BS$4779,MATCH(DIL$1&amp;"|"&amp;$B29,'Data Annex'!$K$1:$K$4779,0),MATCH(DIL$2,'Data Annex'!$K$1:$BS$1,0)),"")</f>
        <v/>
      </c>
      <c r="DIM29" s="258" t="str">
        <f>IFERROR(INDEX('Data Annex'!$K$1:$BS$4779,MATCH(DIM$1&amp;"|"&amp;$B29,'Data Annex'!$K$1:$K$4779,0),MATCH(DIM$2,'Data Annex'!$K$1:$BS$1,0)),"")</f>
        <v/>
      </c>
      <c r="DIN29" s="258" t="str">
        <f>IFERROR(INDEX('Data Annex'!$K$1:$BS$4779,MATCH(DIN$1&amp;"|"&amp;$B29,'Data Annex'!$K$1:$K$4779,0),MATCH(DIN$2,'Data Annex'!$K$1:$BS$1,0)),"")</f>
        <v/>
      </c>
      <c r="DIO29" s="258" t="str">
        <f>IFERROR(INDEX('Data Annex'!$K$1:$BS$4779,MATCH(DIO$1&amp;"|"&amp;$B29,'Data Annex'!$K$1:$K$4779,0),MATCH(DIO$2,'Data Annex'!$K$1:$BS$1,0)),"")</f>
        <v/>
      </c>
      <c r="DIP29" s="258" t="str">
        <f>IFERROR(INDEX('Data Annex'!$K$1:$BS$4779,MATCH(DIP$1&amp;"|"&amp;$B29,'Data Annex'!$K$1:$K$4779,0),MATCH(DIP$2,'Data Annex'!$K$1:$BS$1,0)),"")</f>
        <v/>
      </c>
      <c r="DIQ29" s="258" t="str">
        <f>IFERROR(INDEX('Data Annex'!$K$1:$BS$4779,MATCH(DIQ$1&amp;"|"&amp;$B29,'Data Annex'!$K$1:$K$4779,0),MATCH(DIQ$2,'Data Annex'!$K$1:$BS$1,0)),"")</f>
        <v/>
      </c>
      <c r="DIR29" s="258" t="str">
        <f>IFERROR(INDEX('Data Annex'!$K$1:$BS$4779,MATCH(DIR$1&amp;"|"&amp;$B29,'Data Annex'!$K$1:$K$4779,0),MATCH(DIR$2,'Data Annex'!$K$1:$BS$1,0)),"")</f>
        <v/>
      </c>
      <c r="DIS29" s="258" t="str">
        <f>IFERROR(INDEX('Data Annex'!$K$1:$BS$4779,MATCH(DIS$1&amp;"|"&amp;$B29,'Data Annex'!$K$1:$K$4779,0),MATCH(DIS$2,'Data Annex'!$K$1:$BS$1,0)),"")</f>
        <v/>
      </c>
      <c r="DIT29" s="258" t="str">
        <f>IFERROR(INDEX('Data Annex'!$K$1:$BS$4779,MATCH(DIT$1&amp;"|"&amp;$B29,'Data Annex'!$K$1:$K$4779,0),MATCH(DIT$2,'Data Annex'!$K$1:$BS$1,0)),"")</f>
        <v/>
      </c>
      <c r="DIU29" s="258" t="str">
        <f>IFERROR(INDEX('Data Annex'!$K$1:$BS$4779,MATCH(DIU$1&amp;"|"&amp;$B29,'Data Annex'!$K$1:$K$4779,0),MATCH(DIU$2,'Data Annex'!$K$1:$BS$1,0)),"")</f>
        <v/>
      </c>
      <c r="DIV29" s="258" t="str">
        <f>IFERROR(INDEX('Data Annex'!$K$1:$BS$4779,MATCH(DIV$1&amp;"|"&amp;$B29,'Data Annex'!$K$1:$K$4779,0),MATCH(DIV$2,'Data Annex'!$K$1:$BS$1,0)),"")</f>
        <v/>
      </c>
      <c r="DIW29" s="258" t="str">
        <f>IFERROR(INDEX('Data Annex'!$K$1:$BS$4779,MATCH(DIW$1&amp;"|"&amp;$B29,'Data Annex'!$K$1:$K$4779,0),MATCH(DIW$2,'Data Annex'!$K$1:$BS$1,0)),"")</f>
        <v/>
      </c>
      <c r="DIX29" s="258" t="str">
        <f>IFERROR(INDEX('Data Annex'!$K$1:$BS$4779,MATCH(DIX$1&amp;"|"&amp;$B29,'Data Annex'!$K$1:$K$4779,0),MATCH(DIX$2,'Data Annex'!$K$1:$BS$1,0)),"")</f>
        <v/>
      </c>
      <c r="DIY29" s="258" t="str">
        <f>IFERROR(INDEX('Data Annex'!$K$1:$BS$4779,MATCH(DIY$1&amp;"|"&amp;$B29,'Data Annex'!$K$1:$K$4779,0),MATCH(DIY$2,'Data Annex'!$K$1:$BS$1,0)),"")</f>
        <v/>
      </c>
      <c r="DIZ29" s="258" t="str">
        <f>IFERROR(INDEX('Data Annex'!$K$1:$BS$4779,MATCH(DIZ$1&amp;"|"&amp;$B29,'Data Annex'!$K$1:$K$4779,0),MATCH(DIZ$2,'Data Annex'!$K$1:$BS$1,0)),"")</f>
        <v/>
      </c>
      <c r="DJA29" s="258" t="str">
        <f>IFERROR(INDEX('Data Annex'!$K$1:$BS$4779,MATCH(DJA$1&amp;"|"&amp;$B29,'Data Annex'!$K$1:$K$4779,0),MATCH(DJA$2,'Data Annex'!$K$1:$BS$1,0)),"")</f>
        <v/>
      </c>
      <c r="DJB29" s="258" t="str">
        <f>IFERROR(INDEX('Data Annex'!$K$1:$BS$4779,MATCH(DJB$1&amp;"|"&amp;$B29,'Data Annex'!$K$1:$K$4779,0),MATCH(DJB$2,'Data Annex'!$K$1:$BS$1,0)),"")</f>
        <v/>
      </c>
      <c r="DJC29" s="258" t="str">
        <f>IFERROR(INDEX('Data Annex'!$K$1:$BS$4779,MATCH(DJC$1&amp;"|"&amp;$B29,'Data Annex'!$K$1:$K$4779,0),MATCH(DJC$2,'Data Annex'!$K$1:$BS$1,0)),"")</f>
        <v/>
      </c>
      <c r="DJD29" s="258" t="str">
        <f>IFERROR(INDEX('Data Annex'!$K$1:$BS$4779,MATCH(DJD$1&amp;"|"&amp;$B29,'Data Annex'!$K$1:$K$4779,0),MATCH(DJD$2,'Data Annex'!$K$1:$BS$1,0)),"")</f>
        <v/>
      </c>
      <c r="DJE29" s="258" t="str">
        <f>IFERROR(INDEX('Data Annex'!$K$1:$BS$4779,MATCH(DJE$1&amp;"|"&amp;$B29,'Data Annex'!$K$1:$K$4779,0),MATCH(DJE$2,'Data Annex'!$K$1:$BS$1,0)),"")</f>
        <v/>
      </c>
      <c r="DJF29" s="258" t="str">
        <f>IFERROR(INDEX('Data Annex'!$K$1:$BS$4779,MATCH(DJF$1&amp;"|"&amp;$B29,'Data Annex'!$K$1:$K$4779,0),MATCH(DJF$2,'Data Annex'!$K$1:$BS$1,0)),"")</f>
        <v/>
      </c>
      <c r="DJG29" s="258" t="str">
        <f>IFERROR(INDEX('Data Annex'!$K$1:$BS$4779,MATCH(DJG$1&amp;"|"&amp;$B29,'Data Annex'!$K$1:$K$4779,0),MATCH(DJG$2,'Data Annex'!$K$1:$BS$1,0)),"")</f>
        <v/>
      </c>
      <c r="DJH29" s="258" t="str">
        <f>IFERROR(INDEX('Data Annex'!$K$1:$BS$4779,MATCH(DJH$1&amp;"|"&amp;$B29,'Data Annex'!$K$1:$K$4779,0),MATCH(DJH$2,'Data Annex'!$K$1:$BS$1,0)),"")</f>
        <v/>
      </c>
      <c r="DJI29" s="258" t="str">
        <f>IFERROR(INDEX('Data Annex'!$K$1:$BS$4779,MATCH(DJI$1&amp;"|"&amp;$B29,'Data Annex'!$K$1:$K$4779,0),MATCH(DJI$2,'Data Annex'!$K$1:$BS$1,0)),"")</f>
        <v/>
      </c>
      <c r="DJJ29" s="258" t="str">
        <f>IFERROR(INDEX('Data Annex'!$K$1:$BS$4779,MATCH(DJJ$1&amp;"|"&amp;$B29,'Data Annex'!$K$1:$K$4779,0),MATCH(DJJ$2,'Data Annex'!$K$1:$BS$1,0)),"")</f>
        <v/>
      </c>
      <c r="DJK29" s="258" t="str">
        <f>IFERROR(INDEX('Data Annex'!$K$1:$BS$4779,MATCH(DJK$1&amp;"|"&amp;$B29,'Data Annex'!$K$1:$K$4779,0),MATCH(DJK$2,'Data Annex'!$K$1:$BS$1,0)),"")</f>
        <v/>
      </c>
      <c r="DJL29" s="258" t="str">
        <f>IFERROR(INDEX('Data Annex'!$K$1:$BS$4779,MATCH(DJL$1&amp;"|"&amp;$B29,'Data Annex'!$K$1:$K$4779,0),MATCH(DJL$2,'Data Annex'!$K$1:$BS$1,0)),"")</f>
        <v/>
      </c>
      <c r="DJM29" s="258" t="str">
        <f>IFERROR(INDEX('Data Annex'!$K$1:$BS$4779,MATCH(DJM$1&amp;"|"&amp;$B29,'Data Annex'!$K$1:$K$4779,0),MATCH(DJM$2,'Data Annex'!$K$1:$BS$1,0)),"")</f>
        <v/>
      </c>
      <c r="DJN29" s="258" t="str">
        <f>IFERROR(INDEX('Data Annex'!$K$1:$BS$4779,MATCH(DJN$1&amp;"|"&amp;$B29,'Data Annex'!$K$1:$K$4779,0),MATCH(DJN$2,'Data Annex'!$K$1:$BS$1,0)),"")</f>
        <v/>
      </c>
      <c r="DJO29" s="258" t="str">
        <f>IFERROR(INDEX('Data Annex'!$K$1:$BS$4779,MATCH(DJO$1&amp;"|"&amp;$B29,'Data Annex'!$K$1:$K$4779,0),MATCH(DJO$2,'Data Annex'!$K$1:$BS$1,0)),"")</f>
        <v/>
      </c>
      <c r="DJP29" s="258" t="str">
        <f>IFERROR(INDEX('Data Annex'!$K$1:$BS$4779,MATCH(DJP$1&amp;"|"&amp;$B29,'Data Annex'!$K$1:$K$4779,0),MATCH(DJP$2,'Data Annex'!$K$1:$BS$1,0)),"")</f>
        <v/>
      </c>
      <c r="DJQ29" s="258" t="str">
        <f>IFERROR(INDEX('Data Annex'!$K$1:$BS$4779,MATCH(DJQ$1&amp;"|"&amp;$B29,'Data Annex'!$K$1:$K$4779,0),MATCH(DJQ$2,'Data Annex'!$K$1:$BS$1,0)),"")</f>
        <v/>
      </c>
      <c r="DJR29" s="258" t="str">
        <f>IFERROR(INDEX('Data Annex'!$K$1:$BS$4779,MATCH(DJR$1&amp;"|"&amp;$B29,'Data Annex'!$K$1:$K$4779,0),MATCH(DJR$2,'Data Annex'!$K$1:$BS$1,0)),"")</f>
        <v/>
      </c>
      <c r="DJS29" s="258" t="str">
        <f>IFERROR(INDEX('Data Annex'!$K$1:$BS$4779,MATCH(DJS$1&amp;"|"&amp;$B29,'Data Annex'!$K$1:$K$4779,0),MATCH(DJS$2,'Data Annex'!$K$1:$BS$1,0)),"")</f>
        <v/>
      </c>
      <c r="DJT29" s="258" t="str">
        <f>IFERROR(INDEX('Data Annex'!$K$1:$BS$4779,MATCH(DJT$1&amp;"|"&amp;$B29,'Data Annex'!$K$1:$K$4779,0),MATCH(DJT$2,'Data Annex'!$K$1:$BS$1,0)),"")</f>
        <v/>
      </c>
      <c r="DJU29" s="258" t="str">
        <f>IFERROR(INDEX('Data Annex'!$K$1:$BS$4779,MATCH(DJU$1&amp;"|"&amp;$B29,'Data Annex'!$K$1:$K$4779,0),MATCH(DJU$2,'Data Annex'!$K$1:$BS$1,0)),"")</f>
        <v/>
      </c>
      <c r="DJV29" s="258" t="str">
        <f>IFERROR(INDEX('Data Annex'!$K$1:$BS$4779,MATCH(DJV$1&amp;"|"&amp;$B29,'Data Annex'!$K$1:$K$4779,0),MATCH(DJV$2,'Data Annex'!$K$1:$BS$1,0)),"")</f>
        <v/>
      </c>
      <c r="DJW29" s="258" t="str">
        <f>IFERROR(INDEX('Data Annex'!$K$1:$BS$4779,MATCH(DJW$1&amp;"|"&amp;$B29,'Data Annex'!$K$1:$K$4779,0),MATCH(DJW$2,'Data Annex'!$K$1:$BS$1,0)),"")</f>
        <v/>
      </c>
      <c r="DJX29" s="258" t="str">
        <f>IFERROR(INDEX('Data Annex'!$K$1:$BS$4779,MATCH(DJX$1&amp;"|"&amp;$B29,'Data Annex'!$K$1:$K$4779,0),MATCH(DJX$2,'Data Annex'!$K$1:$BS$1,0)),"")</f>
        <v/>
      </c>
      <c r="DJY29" s="258" t="str">
        <f>IFERROR(INDEX('Data Annex'!$K$1:$BS$4779,MATCH(DJY$1&amp;"|"&amp;$B29,'Data Annex'!$K$1:$K$4779,0),MATCH(DJY$2,'Data Annex'!$K$1:$BS$1,0)),"")</f>
        <v/>
      </c>
      <c r="DJZ29" s="258" t="str">
        <f>IFERROR(INDEX('Data Annex'!$K$1:$BS$4779,MATCH(DJZ$1&amp;"|"&amp;$B29,'Data Annex'!$K$1:$K$4779,0),MATCH(DJZ$2,'Data Annex'!$K$1:$BS$1,0)),"")</f>
        <v/>
      </c>
      <c r="DKA29" s="258" t="str">
        <f>IFERROR(INDEX('Data Annex'!$K$1:$BS$4779,MATCH(DKA$1&amp;"|"&amp;$B29,'Data Annex'!$K$1:$K$4779,0),MATCH(DKA$2,'Data Annex'!$K$1:$BS$1,0)),"")</f>
        <v/>
      </c>
      <c r="DKB29" s="258" t="str">
        <f>IFERROR(INDEX('Data Annex'!$K$1:$BS$4779,MATCH(DKB$1&amp;"|"&amp;$B29,'Data Annex'!$K$1:$K$4779,0),MATCH(DKB$2,'Data Annex'!$K$1:$BS$1,0)),"")</f>
        <v/>
      </c>
      <c r="DKC29" s="258" t="str">
        <f>IFERROR(INDEX('Data Annex'!$K$1:$BS$4779,MATCH(DKC$1&amp;"|"&amp;$B29,'Data Annex'!$K$1:$K$4779,0),MATCH(DKC$2,'Data Annex'!$K$1:$BS$1,0)),"")</f>
        <v/>
      </c>
      <c r="DKD29" s="258" t="str">
        <f>IFERROR(INDEX('Data Annex'!$K$1:$BS$4779,MATCH(DKD$1&amp;"|"&amp;$B29,'Data Annex'!$K$1:$K$4779,0),MATCH(DKD$2,'Data Annex'!$K$1:$BS$1,0)),"")</f>
        <v/>
      </c>
      <c r="DKE29" s="258" t="str">
        <f>IFERROR(INDEX('Data Annex'!$K$1:$BS$4779,MATCH(DKE$1&amp;"|"&amp;$B29,'Data Annex'!$K$1:$K$4779,0),MATCH(DKE$2,'Data Annex'!$K$1:$BS$1,0)),"")</f>
        <v/>
      </c>
      <c r="DKF29" s="258" t="str">
        <f>IFERROR(INDEX('Data Annex'!$K$1:$BS$4779,MATCH(DKF$1&amp;"|"&amp;$B29,'Data Annex'!$K$1:$K$4779,0),MATCH(DKF$2,'Data Annex'!$K$1:$BS$1,0)),"")</f>
        <v/>
      </c>
      <c r="DKG29" s="258" t="str">
        <f>IFERROR(INDEX('Data Annex'!$K$1:$BS$4779,MATCH(DKG$1&amp;"|"&amp;$B29,'Data Annex'!$K$1:$K$4779,0),MATCH(DKG$2,'Data Annex'!$K$1:$BS$1,0)),"")</f>
        <v/>
      </c>
      <c r="DKH29" s="258" t="str">
        <f>IFERROR(INDEX('Data Annex'!$K$1:$BS$4779,MATCH(DKH$1&amp;"|"&amp;$B29,'Data Annex'!$K$1:$K$4779,0),MATCH(DKH$2,'Data Annex'!$K$1:$BS$1,0)),"")</f>
        <v/>
      </c>
      <c r="DKI29" s="258" t="str">
        <f>IFERROR(INDEX('Data Annex'!$K$1:$BS$4779,MATCH(DKI$1&amp;"|"&amp;$B29,'Data Annex'!$K$1:$K$4779,0),MATCH(DKI$2,'Data Annex'!$K$1:$BS$1,0)),"")</f>
        <v/>
      </c>
      <c r="DKJ29" s="258" t="str">
        <f>IFERROR(INDEX('Data Annex'!$K$1:$BS$4779,MATCH(DKJ$1&amp;"|"&amp;$B29,'Data Annex'!$K$1:$K$4779,0),MATCH(DKJ$2,'Data Annex'!$K$1:$BS$1,0)),"")</f>
        <v/>
      </c>
      <c r="DKK29" s="258" t="str">
        <f>IFERROR(INDEX('Data Annex'!$K$1:$BS$4779,MATCH(DKK$1&amp;"|"&amp;$B29,'Data Annex'!$K$1:$K$4779,0),MATCH(DKK$2,'Data Annex'!$K$1:$BS$1,0)),"")</f>
        <v/>
      </c>
      <c r="DKL29" s="258" t="str">
        <f>IFERROR(INDEX('Data Annex'!$K$1:$BS$4779,MATCH(DKL$1&amp;"|"&amp;$B29,'Data Annex'!$K$1:$K$4779,0),MATCH(DKL$2,'Data Annex'!$K$1:$BS$1,0)),"")</f>
        <v/>
      </c>
      <c r="DKM29" s="258" t="str">
        <f>IFERROR(INDEX('Data Annex'!$K$1:$BS$4779,MATCH(DKM$1&amp;"|"&amp;$B29,'Data Annex'!$K$1:$K$4779,0),MATCH(DKM$2,'Data Annex'!$K$1:$BS$1,0)),"")</f>
        <v/>
      </c>
      <c r="DKN29" s="258" t="str">
        <f>IFERROR(INDEX('Data Annex'!$K$1:$BS$4779,MATCH(DKN$1&amp;"|"&amp;$B29,'Data Annex'!$K$1:$K$4779,0),MATCH(DKN$2,'Data Annex'!$K$1:$BS$1,0)),"")</f>
        <v/>
      </c>
      <c r="DKO29" s="258" t="str">
        <f>IFERROR(INDEX('Data Annex'!$K$1:$BS$4779,MATCH(DKO$1&amp;"|"&amp;$B29,'Data Annex'!$K$1:$K$4779,0),MATCH(DKO$2,'Data Annex'!$K$1:$BS$1,0)),"")</f>
        <v/>
      </c>
      <c r="DKP29" s="258" t="str">
        <f>IFERROR(INDEX('Data Annex'!$K$1:$BS$4779,MATCH(DKP$1&amp;"|"&amp;$B29,'Data Annex'!$K$1:$K$4779,0),MATCH(DKP$2,'Data Annex'!$K$1:$BS$1,0)),"")</f>
        <v/>
      </c>
      <c r="DKQ29" s="258" t="str">
        <f>IFERROR(INDEX('Data Annex'!$K$1:$BS$4779,MATCH(DKQ$1&amp;"|"&amp;$B29,'Data Annex'!$K$1:$K$4779,0),MATCH(DKQ$2,'Data Annex'!$K$1:$BS$1,0)),"")</f>
        <v/>
      </c>
      <c r="DKR29" s="258" t="str">
        <f>IFERROR(INDEX('Data Annex'!$K$1:$BS$4779,MATCH(DKR$1&amp;"|"&amp;$B29,'Data Annex'!$K$1:$K$4779,0),MATCH(DKR$2,'Data Annex'!$K$1:$BS$1,0)),"")</f>
        <v/>
      </c>
      <c r="DKS29" s="258" t="str">
        <f>IFERROR(INDEX('Data Annex'!$K$1:$BS$4779,MATCH(DKS$1&amp;"|"&amp;$B29,'Data Annex'!$K$1:$K$4779,0),MATCH(DKS$2,'Data Annex'!$K$1:$BS$1,0)),"")</f>
        <v/>
      </c>
      <c r="DKT29" s="258" t="str">
        <f>IFERROR(INDEX('Data Annex'!$K$1:$BS$4779,MATCH(DKT$1&amp;"|"&amp;$B29,'Data Annex'!$K$1:$K$4779,0),MATCH(DKT$2,'Data Annex'!$K$1:$BS$1,0)),"")</f>
        <v/>
      </c>
      <c r="DKU29" s="258" t="str">
        <f>IFERROR(INDEX('Data Annex'!$K$1:$BS$4779,MATCH(DKU$1&amp;"|"&amp;$B29,'Data Annex'!$K$1:$K$4779,0),MATCH(DKU$2,'Data Annex'!$K$1:$BS$1,0)),"")</f>
        <v/>
      </c>
      <c r="DKV29" s="258" t="str">
        <f>IFERROR(INDEX('Data Annex'!$K$1:$BS$4779,MATCH(DKV$1&amp;"|"&amp;$B29,'Data Annex'!$K$1:$K$4779,0),MATCH(DKV$2,'Data Annex'!$K$1:$BS$1,0)),"")</f>
        <v/>
      </c>
      <c r="DKW29" s="258" t="str">
        <f>IFERROR(INDEX('Data Annex'!$K$1:$BS$4779,MATCH(DKW$1&amp;"|"&amp;$B29,'Data Annex'!$K$1:$K$4779,0),MATCH(DKW$2,'Data Annex'!$K$1:$BS$1,0)),"")</f>
        <v/>
      </c>
      <c r="DKX29" s="258" t="str">
        <f>IFERROR(INDEX('Data Annex'!$K$1:$BS$4779,MATCH(DKX$1&amp;"|"&amp;$B29,'Data Annex'!$K$1:$K$4779,0),MATCH(DKX$2,'Data Annex'!$K$1:$BS$1,0)),"")</f>
        <v/>
      </c>
      <c r="DKY29" s="258" t="str">
        <f>IFERROR(INDEX('Data Annex'!$K$1:$BS$4779,MATCH(DKY$1&amp;"|"&amp;$B29,'Data Annex'!$K$1:$K$4779,0),MATCH(DKY$2,'Data Annex'!$K$1:$BS$1,0)),"")</f>
        <v/>
      </c>
      <c r="DKZ29" s="258" t="str">
        <f>IFERROR(INDEX('Data Annex'!$K$1:$BS$4779,MATCH(DKZ$1&amp;"|"&amp;$B29,'Data Annex'!$K$1:$K$4779,0),MATCH(DKZ$2,'Data Annex'!$K$1:$BS$1,0)),"")</f>
        <v/>
      </c>
      <c r="DLA29" s="258" t="str">
        <f>IFERROR(INDEX('Data Annex'!$K$1:$BS$4779,MATCH(DLA$1&amp;"|"&amp;$B29,'Data Annex'!$K$1:$K$4779,0),MATCH(DLA$2,'Data Annex'!$K$1:$BS$1,0)),"")</f>
        <v/>
      </c>
      <c r="DLB29" s="258" t="str">
        <f>IFERROR(INDEX('Data Annex'!$K$1:$BS$4779,MATCH(DLB$1&amp;"|"&amp;$B29,'Data Annex'!$K$1:$K$4779,0),MATCH(DLB$2,'Data Annex'!$K$1:$BS$1,0)),"")</f>
        <v/>
      </c>
      <c r="DLC29" s="258" t="str">
        <f>IFERROR(INDEX('Data Annex'!$K$1:$BS$4779,MATCH(DLC$1&amp;"|"&amp;$B29,'Data Annex'!$K$1:$K$4779,0),MATCH(DLC$2,'Data Annex'!$K$1:$BS$1,0)),"")</f>
        <v/>
      </c>
      <c r="DLD29" s="258" t="str">
        <f>IFERROR(INDEX('Data Annex'!$K$1:$BS$4779,MATCH(DLD$1&amp;"|"&amp;$B29,'Data Annex'!$K$1:$K$4779,0),MATCH(DLD$2,'Data Annex'!$K$1:$BS$1,0)),"")</f>
        <v/>
      </c>
      <c r="DLE29" s="258" t="str">
        <f>IFERROR(INDEX('Data Annex'!$K$1:$BS$4779,MATCH(DLE$1&amp;"|"&amp;$B29,'Data Annex'!$K$1:$K$4779,0),MATCH(DLE$2,'Data Annex'!$K$1:$BS$1,0)),"")</f>
        <v/>
      </c>
      <c r="DLF29" s="258" t="str">
        <f>IFERROR(INDEX('Data Annex'!$K$1:$BS$4779,MATCH(DLF$1&amp;"|"&amp;$B29,'Data Annex'!$K$1:$K$4779,0),MATCH(DLF$2,'Data Annex'!$K$1:$BS$1,0)),"")</f>
        <v/>
      </c>
      <c r="DLG29" s="258" t="str">
        <f>IFERROR(INDEX('Data Annex'!$K$1:$BS$4779,MATCH(DLG$1&amp;"|"&amp;$B29,'Data Annex'!$K$1:$K$4779,0),MATCH(DLG$2,'Data Annex'!$K$1:$BS$1,0)),"")</f>
        <v/>
      </c>
      <c r="DLH29" s="258" t="str">
        <f>IFERROR(INDEX('Data Annex'!$K$1:$BS$4779,MATCH(DLH$1&amp;"|"&amp;$B29,'Data Annex'!$K$1:$K$4779,0),MATCH(DLH$2,'Data Annex'!$K$1:$BS$1,0)),"")</f>
        <v/>
      </c>
      <c r="DLI29" s="258" t="str">
        <f>IFERROR(INDEX('Data Annex'!$K$1:$BS$4779,MATCH(DLI$1&amp;"|"&amp;$B29,'Data Annex'!$K$1:$K$4779,0),MATCH(DLI$2,'Data Annex'!$K$1:$BS$1,0)),"")</f>
        <v/>
      </c>
      <c r="DLJ29" s="258" t="str">
        <f>IFERROR(INDEX('Data Annex'!$K$1:$BS$4779,MATCH(DLJ$1&amp;"|"&amp;$B29,'Data Annex'!$K$1:$K$4779,0),MATCH(DLJ$2,'Data Annex'!$K$1:$BS$1,0)),"")</f>
        <v/>
      </c>
      <c r="DLK29" s="258" t="str">
        <f>IFERROR(INDEX('Data Annex'!$K$1:$BS$4779,MATCH(DLK$1&amp;"|"&amp;$B29,'Data Annex'!$K$1:$K$4779,0),MATCH(DLK$2,'Data Annex'!$K$1:$BS$1,0)),"")</f>
        <v/>
      </c>
      <c r="DLL29" s="258" t="str">
        <f>IFERROR(INDEX('Data Annex'!$K$1:$BS$4779,MATCH(DLL$1&amp;"|"&amp;$B29,'Data Annex'!$K$1:$K$4779,0),MATCH(DLL$2,'Data Annex'!$K$1:$BS$1,0)),"")</f>
        <v/>
      </c>
      <c r="DLM29" s="258" t="str">
        <f>IFERROR(INDEX('Data Annex'!$K$1:$BS$4779,MATCH(DLM$1&amp;"|"&amp;$B29,'Data Annex'!$K$1:$K$4779,0),MATCH(DLM$2,'Data Annex'!$K$1:$BS$1,0)),"")</f>
        <v/>
      </c>
      <c r="DLN29" s="258" t="str">
        <f>IFERROR(INDEX('Data Annex'!$K$1:$BS$4779,MATCH(DLN$1&amp;"|"&amp;$B29,'Data Annex'!$K$1:$K$4779,0),MATCH(DLN$2,'Data Annex'!$K$1:$BS$1,0)),"")</f>
        <v/>
      </c>
      <c r="DLO29" s="258" t="str">
        <f>IFERROR(INDEX('Data Annex'!$K$1:$BS$4779,MATCH(DLO$1&amp;"|"&amp;$B29,'Data Annex'!$K$1:$K$4779,0),MATCH(DLO$2,'Data Annex'!$K$1:$BS$1,0)),"")</f>
        <v/>
      </c>
      <c r="DLP29" s="258" t="str">
        <f>IFERROR(INDEX('Data Annex'!$K$1:$BS$4779,MATCH(DLP$1&amp;"|"&amp;$B29,'Data Annex'!$K$1:$K$4779,0),MATCH(DLP$2,'Data Annex'!$K$1:$BS$1,0)),"")</f>
        <v/>
      </c>
      <c r="DLQ29" s="258" t="str">
        <f>IFERROR(INDEX('Data Annex'!$K$1:$BS$4779,MATCH(DLQ$1&amp;"|"&amp;$B29,'Data Annex'!$K$1:$K$4779,0),MATCH(DLQ$2,'Data Annex'!$K$1:$BS$1,0)),"")</f>
        <v/>
      </c>
      <c r="DLR29" s="258" t="str">
        <f>IFERROR(INDEX('Data Annex'!$K$1:$BS$4779,MATCH(DLR$1&amp;"|"&amp;$B29,'Data Annex'!$K$1:$K$4779,0),MATCH(DLR$2,'Data Annex'!$K$1:$BS$1,0)),"")</f>
        <v/>
      </c>
      <c r="DLS29" s="258" t="str">
        <f>IFERROR(INDEX('Data Annex'!$K$1:$BS$4779,MATCH(DLS$1&amp;"|"&amp;$B29,'Data Annex'!$K$1:$K$4779,0),MATCH(DLS$2,'Data Annex'!$K$1:$BS$1,0)),"")</f>
        <v/>
      </c>
      <c r="DLT29" s="258" t="str">
        <f>IFERROR(INDEX('Data Annex'!$K$1:$BS$4779,MATCH(DLT$1&amp;"|"&amp;$B29,'Data Annex'!$K$1:$K$4779,0),MATCH(DLT$2,'Data Annex'!$K$1:$BS$1,0)),"")</f>
        <v/>
      </c>
      <c r="DLU29" s="258" t="str">
        <f>IFERROR(INDEX('Data Annex'!$K$1:$BS$4779,MATCH(DLU$1&amp;"|"&amp;$B29,'Data Annex'!$K$1:$K$4779,0),MATCH(DLU$2,'Data Annex'!$K$1:$BS$1,0)),"")</f>
        <v/>
      </c>
      <c r="DLV29" s="258" t="str">
        <f>IFERROR(INDEX('Data Annex'!$K$1:$BS$4779,MATCH(DLV$1&amp;"|"&amp;$B29,'Data Annex'!$K$1:$K$4779,0),MATCH(DLV$2,'Data Annex'!$K$1:$BS$1,0)),"")</f>
        <v/>
      </c>
      <c r="DLW29" s="258" t="str">
        <f>IFERROR(INDEX('Data Annex'!$K$1:$BS$4779,MATCH(DLW$1&amp;"|"&amp;$B29,'Data Annex'!$K$1:$K$4779,0),MATCH(DLW$2,'Data Annex'!$K$1:$BS$1,0)),"")</f>
        <v/>
      </c>
      <c r="DLX29" s="258" t="str">
        <f>IFERROR(INDEX('Data Annex'!$K$1:$BS$4779,MATCH(DLX$1&amp;"|"&amp;$B29,'Data Annex'!$K$1:$K$4779,0),MATCH(DLX$2,'Data Annex'!$K$1:$BS$1,0)),"")</f>
        <v/>
      </c>
      <c r="DLY29" s="258" t="str">
        <f>IFERROR(INDEX('Data Annex'!$K$1:$BS$4779,MATCH(DLY$1&amp;"|"&amp;$B29,'Data Annex'!$K$1:$K$4779,0),MATCH(DLY$2,'Data Annex'!$K$1:$BS$1,0)),"")</f>
        <v/>
      </c>
      <c r="DLZ29" s="258" t="str">
        <f>IFERROR(INDEX('Data Annex'!$K$1:$BS$4779,MATCH(DLZ$1&amp;"|"&amp;$B29,'Data Annex'!$K$1:$K$4779,0),MATCH(DLZ$2,'Data Annex'!$K$1:$BS$1,0)),"")</f>
        <v/>
      </c>
      <c r="DMA29" s="258" t="str">
        <f>IFERROR(INDEX('Data Annex'!$K$1:$BS$4779,MATCH(DMA$1&amp;"|"&amp;$B29,'Data Annex'!$K$1:$K$4779,0),MATCH(DMA$2,'Data Annex'!$K$1:$BS$1,0)),"")</f>
        <v/>
      </c>
      <c r="DMB29" s="258" t="str">
        <f>IFERROR(INDEX('Data Annex'!$K$1:$BS$4779,MATCH(DMB$1&amp;"|"&amp;$B29,'Data Annex'!$K$1:$K$4779,0),MATCH(DMB$2,'Data Annex'!$K$1:$BS$1,0)),"")</f>
        <v/>
      </c>
      <c r="DMC29" s="258" t="str">
        <f>IFERROR(INDEX('Data Annex'!$K$1:$BS$4779,MATCH(DMC$1&amp;"|"&amp;$B29,'Data Annex'!$K$1:$K$4779,0),MATCH(DMC$2,'Data Annex'!$K$1:$BS$1,0)),"")</f>
        <v/>
      </c>
      <c r="DMD29" s="258" t="str">
        <f>IFERROR(INDEX('Data Annex'!$K$1:$BS$4779,MATCH(DMD$1&amp;"|"&amp;$B29,'Data Annex'!$K$1:$K$4779,0),MATCH(DMD$2,'Data Annex'!$K$1:$BS$1,0)),"")</f>
        <v/>
      </c>
      <c r="DME29" s="258" t="str">
        <f>IFERROR(INDEX('Data Annex'!$K$1:$BS$4779,MATCH(DME$1&amp;"|"&amp;$B29,'Data Annex'!$K$1:$K$4779,0),MATCH(DME$2,'Data Annex'!$K$1:$BS$1,0)),"")</f>
        <v/>
      </c>
      <c r="DMF29" s="258" t="str">
        <f>IFERROR(INDEX('Data Annex'!$K$1:$BS$4779,MATCH(DMF$1&amp;"|"&amp;$B29,'Data Annex'!$K$1:$K$4779,0),MATCH(DMF$2,'Data Annex'!$K$1:$BS$1,0)),"")</f>
        <v/>
      </c>
      <c r="DMG29" s="258" t="str">
        <f>IFERROR(INDEX('Data Annex'!$K$1:$BS$4779,MATCH(DMG$1&amp;"|"&amp;$B29,'Data Annex'!$K$1:$K$4779,0),MATCH(DMG$2,'Data Annex'!$K$1:$BS$1,0)),"")</f>
        <v/>
      </c>
      <c r="DMH29" s="258" t="str">
        <f>IFERROR(INDEX('Data Annex'!$K$1:$BS$4779,MATCH(DMH$1&amp;"|"&amp;$B29,'Data Annex'!$K$1:$K$4779,0),MATCH(DMH$2,'Data Annex'!$K$1:$BS$1,0)),"")</f>
        <v/>
      </c>
      <c r="DMI29" s="258" t="str">
        <f>IFERROR(INDEX('Data Annex'!$K$1:$BS$4779,MATCH(DMI$1&amp;"|"&amp;$B29,'Data Annex'!$K$1:$K$4779,0),MATCH(DMI$2,'Data Annex'!$K$1:$BS$1,0)),"")</f>
        <v/>
      </c>
      <c r="DMJ29" s="258" t="str">
        <f>IFERROR(INDEX('Data Annex'!$K$1:$BS$4779,MATCH(DMJ$1&amp;"|"&amp;$B29,'Data Annex'!$K$1:$K$4779,0),MATCH(DMJ$2,'Data Annex'!$K$1:$BS$1,0)),"")</f>
        <v/>
      </c>
      <c r="DMK29" s="258" t="str">
        <f>IFERROR(INDEX('Data Annex'!$K$1:$BS$4779,MATCH(DMK$1&amp;"|"&amp;$B29,'Data Annex'!$K$1:$K$4779,0),MATCH(DMK$2,'Data Annex'!$K$1:$BS$1,0)),"")</f>
        <v/>
      </c>
      <c r="DML29" s="258" t="str">
        <f>IFERROR(INDEX('Data Annex'!$K$1:$BS$4779,MATCH(DML$1&amp;"|"&amp;$B29,'Data Annex'!$K$1:$K$4779,0),MATCH(DML$2,'Data Annex'!$K$1:$BS$1,0)),"")</f>
        <v/>
      </c>
      <c r="DMM29" s="258" t="str">
        <f>IFERROR(INDEX('Data Annex'!$K$1:$BS$4779,MATCH(DMM$1&amp;"|"&amp;$B29,'Data Annex'!$K$1:$K$4779,0),MATCH(DMM$2,'Data Annex'!$K$1:$BS$1,0)),"")</f>
        <v/>
      </c>
      <c r="DMN29" s="258" t="str">
        <f>IFERROR(INDEX('Data Annex'!$K$1:$BS$4779,MATCH(DMN$1&amp;"|"&amp;$B29,'Data Annex'!$K$1:$K$4779,0),MATCH(DMN$2,'Data Annex'!$K$1:$BS$1,0)),"")</f>
        <v/>
      </c>
      <c r="DMO29" s="258" t="str">
        <f>IFERROR(INDEX('Data Annex'!$K$1:$BS$4779,MATCH(DMO$1&amp;"|"&amp;$B29,'Data Annex'!$K$1:$K$4779,0),MATCH(DMO$2,'Data Annex'!$K$1:$BS$1,0)),"")</f>
        <v/>
      </c>
      <c r="DMP29" s="258" t="str">
        <f>IFERROR(INDEX('Data Annex'!$K$1:$BS$4779,MATCH(DMP$1&amp;"|"&amp;$B29,'Data Annex'!$K$1:$K$4779,0),MATCH(DMP$2,'Data Annex'!$K$1:$BS$1,0)),"")</f>
        <v/>
      </c>
      <c r="DMQ29" s="258" t="str">
        <f>IFERROR(INDEX('Data Annex'!$K$1:$BS$4779,MATCH(DMQ$1&amp;"|"&amp;$B29,'Data Annex'!$K$1:$K$4779,0),MATCH(DMQ$2,'Data Annex'!$K$1:$BS$1,0)),"")</f>
        <v/>
      </c>
      <c r="DMR29" s="258" t="str">
        <f>IFERROR(INDEX('Data Annex'!$K$1:$BS$4779,MATCH(DMR$1&amp;"|"&amp;$B29,'Data Annex'!$K$1:$K$4779,0),MATCH(DMR$2,'Data Annex'!$K$1:$BS$1,0)),"")</f>
        <v/>
      </c>
      <c r="DMS29" s="258" t="str">
        <f>IFERROR(INDEX('Data Annex'!$K$1:$BS$4779,MATCH(DMS$1&amp;"|"&amp;$B29,'Data Annex'!$K$1:$K$4779,0),MATCH(DMS$2,'Data Annex'!$K$1:$BS$1,0)),"")</f>
        <v/>
      </c>
      <c r="DMT29" s="258" t="str">
        <f>IFERROR(INDEX('Data Annex'!$K$1:$BS$4779,MATCH(DMT$1&amp;"|"&amp;$B29,'Data Annex'!$K$1:$K$4779,0),MATCH(DMT$2,'Data Annex'!$K$1:$BS$1,0)),"")</f>
        <v/>
      </c>
      <c r="DMU29" s="258" t="str">
        <f>IFERROR(INDEX('Data Annex'!$K$1:$BS$4779,MATCH(DMU$1&amp;"|"&amp;$B29,'Data Annex'!$K$1:$K$4779,0),MATCH(DMU$2,'Data Annex'!$K$1:$BS$1,0)),"")</f>
        <v/>
      </c>
      <c r="DMV29" s="258" t="str">
        <f>IFERROR(INDEX('Data Annex'!$K$1:$BS$4779,MATCH(DMV$1&amp;"|"&amp;$B29,'Data Annex'!$K$1:$K$4779,0),MATCH(DMV$2,'Data Annex'!$K$1:$BS$1,0)),"")</f>
        <v/>
      </c>
      <c r="DMW29" s="258" t="str">
        <f>IFERROR(INDEX('Data Annex'!$K$1:$BS$4779,MATCH(DMW$1&amp;"|"&amp;$B29,'Data Annex'!$K$1:$K$4779,0),MATCH(DMW$2,'Data Annex'!$K$1:$BS$1,0)),"")</f>
        <v/>
      </c>
      <c r="DMX29" s="258" t="str">
        <f>IFERROR(INDEX('Data Annex'!$K$1:$BS$4779,MATCH(DMX$1&amp;"|"&amp;$B29,'Data Annex'!$K$1:$K$4779,0),MATCH(DMX$2,'Data Annex'!$K$1:$BS$1,0)),"")</f>
        <v/>
      </c>
      <c r="DMY29" s="258" t="str">
        <f>IFERROR(INDEX('Data Annex'!$K$1:$BS$4779,MATCH(DMY$1&amp;"|"&amp;$B29,'Data Annex'!$K$1:$K$4779,0),MATCH(DMY$2,'Data Annex'!$K$1:$BS$1,0)),"")</f>
        <v/>
      </c>
      <c r="DMZ29" s="258" t="str">
        <f>IFERROR(INDEX('Data Annex'!$K$1:$BS$4779,MATCH(DMZ$1&amp;"|"&amp;$B29,'Data Annex'!$K$1:$K$4779,0),MATCH(DMZ$2,'Data Annex'!$K$1:$BS$1,0)),"")</f>
        <v/>
      </c>
      <c r="DNA29" s="258" t="str">
        <f>IFERROR(INDEX('Data Annex'!$K$1:$BS$4779,MATCH(DNA$1&amp;"|"&amp;$B29,'Data Annex'!$K$1:$K$4779,0),MATCH(DNA$2,'Data Annex'!$K$1:$BS$1,0)),"")</f>
        <v/>
      </c>
      <c r="DNB29" s="258" t="str">
        <f>IFERROR(INDEX('Data Annex'!$K$1:$BS$4779,MATCH(DNB$1&amp;"|"&amp;$B29,'Data Annex'!$K$1:$K$4779,0),MATCH(DNB$2,'Data Annex'!$K$1:$BS$1,0)),"")</f>
        <v/>
      </c>
      <c r="DNC29" s="258" t="str">
        <f>IFERROR(INDEX('Data Annex'!$K$1:$BS$4779,MATCH(DNC$1&amp;"|"&amp;$B29,'Data Annex'!$K$1:$K$4779,0),MATCH(DNC$2,'Data Annex'!$K$1:$BS$1,0)),"")</f>
        <v/>
      </c>
      <c r="DND29" s="258" t="str">
        <f>IFERROR(INDEX('Data Annex'!$K$1:$BS$4779,MATCH(DND$1&amp;"|"&amp;$B29,'Data Annex'!$K$1:$K$4779,0),MATCH(DND$2,'Data Annex'!$K$1:$BS$1,0)),"")</f>
        <v/>
      </c>
      <c r="DNE29" s="258" t="str">
        <f>IFERROR(INDEX('Data Annex'!$K$1:$BS$4779,MATCH(DNE$1&amp;"|"&amp;$B29,'Data Annex'!$K$1:$K$4779,0),MATCH(DNE$2,'Data Annex'!$K$1:$BS$1,0)),"")</f>
        <v/>
      </c>
      <c r="DNF29" s="258" t="str">
        <f>IFERROR(INDEX('Data Annex'!$K$1:$BS$4779,MATCH(DNF$1&amp;"|"&amp;$B29,'Data Annex'!$K$1:$K$4779,0),MATCH(DNF$2,'Data Annex'!$K$1:$BS$1,0)),"")</f>
        <v/>
      </c>
      <c r="DNG29" s="258" t="str">
        <f>IFERROR(INDEX('Data Annex'!$K$1:$BS$4779,MATCH(DNG$1&amp;"|"&amp;$B29,'Data Annex'!$K$1:$K$4779,0),MATCH(DNG$2,'Data Annex'!$K$1:$BS$1,0)),"")</f>
        <v/>
      </c>
      <c r="DNH29" s="258" t="str">
        <f>IFERROR(INDEX('Data Annex'!$K$1:$BS$4779,MATCH(DNH$1&amp;"|"&amp;$B29,'Data Annex'!$K$1:$K$4779,0),MATCH(DNH$2,'Data Annex'!$K$1:$BS$1,0)),"")</f>
        <v/>
      </c>
      <c r="DNI29" s="258" t="str">
        <f>IFERROR(INDEX('Data Annex'!$K$1:$BS$4779,MATCH(DNI$1&amp;"|"&amp;$B29,'Data Annex'!$K$1:$K$4779,0),MATCH(DNI$2,'Data Annex'!$K$1:$BS$1,0)),"")</f>
        <v/>
      </c>
      <c r="DNJ29" s="258" t="str">
        <f>IFERROR(INDEX('Data Annex'!$K$1:$BS$4779,MATCH(DNJ$1&amp;"|"&amp;$B29,'Data Annex'!$K$1:$K$4779,0),MATCH(DNJ$2,'Data Annex'!$K$1:$BS$1,0)),"")</f>
        <v/>
      </c>
      <c r="DNK29" s="258" t="str">
        <f>IFERROR(INDEX('Data Annex'!$K$1:$BS$4779,MATCH(DNK$1&amp;"|"&amp;$B29,'Data Annex'!$K$1:$K$4779,0),MATCH(DNK$2,'Data Annex'!$K$1:$BS$1,0)),"")</f>
        <v/>
      </c>
      <c r="DNL29" s="258" t="str">
        <f>IFERROR(INDEX('Data Annex'!$K$1:$BS$4779,MATCH(DNL$1&amp;"|"&amp;$B29,'Data Annex'!$K$1:$K$4779,0),MATCH(DNL$2,'Data Annex'!$K$1:$BS$1,0)),"")</f>
        <v/>
      </c>
      <c r="DNM29" s="258" t="str">
        <f>IFERROR(INDEX('Data Annex'!$K$1:$BS$4779,MATCH(DNM$1&amp;"|"&amp;$B29,'Data Annex'!$K$1:$K$4779,0),MATCH(DNM$2,'Data Annex'!$K$1:$BS$1,0)),"")</f>
        <v/>
      </c>
      <c r="DNN29" s="258" t="str">
        <f>IFERROR(INDEX('Data Annex'!$K$1:$BS$4779,MATCH(DNN$1&amp;"|"&amp;$B29,'Data Annex'!$K$1:$K$4779,0),MATCH(DNN$2,'Data Annex'!$K$1:$BS$1,0)),"")</f>
        <v/>
      </c>
      <c r="DNO29" s="258" t="str">
        <f>IFERROR(INDEX('Data Annex'!$K$1:$BS$4779,MATCH(DNO$1&amp;"|"&amp;$B29,'Data Annex'!$K$1:$K$4779,0),MATCH(DNO$2,'Data Annex'!$K$1:$BS$1,0)),"")</f>
        <v/>
      </c>
      <c r="DNP29" s="258" t="str">
        <f>IFERROR(INDEX('Data Annex'!$K$1:$BS$4779,MATCH(DNP$1&amp;"|"&amp;$B29,'Data Annex'!$K$1:$K$4779,0),MATCH(DNP$2,'Data Annex'!$K$1:$BS$1,0)),"")</f>
        <v/>
      </c>
      <c r="DNQ29" s="258" t="str">
        <f>IFERROR(INDEX('Data Annex'!$K$1:$BS$4779,MATCH(DNQ$1&amp;"|"&amp;$B29,'Data Annex'!$K$1:$K$4779,0),MATCH(DNQ$2,'Data Annex'!$K$1:$BS$1,0)),"")</f>
        <v/>
      </c>
      <c r="DNR29" s="258" t="str">
        <f>IFERROR(INDEX('Data Annex'!$K$1:$BS$4779,MATCH(DNR$1&amp;"|"&amp;$B29,'Data Annex'!$K$1:$K$4779,0),MATCH(DNR$2,'Data Annex'!$K$1:$BS$1,0)),"")</f>
        <v/>
      </c>
      <c r="DNS29" s="258" t="str">
        <f>IFERROR(INDEX('Data Annex'!$K$1:$BS$4779,MATCH(DNS$1&amp;"|"&amp;$B29,'Data Annex'!$K$1:$K$4779,0),MATCH(DNS$2,'Data Annex'!$K$1:$BS$1,0)),"")</f>
        <v/>
      </c>
      <c r="DNT29" s="258" t="str">
        <f>IFERROR(INDEX('Data Annex'!$K$1:$BS$4779,MATCH(DNT$1&amp;"|"&amp;$B29,'Data Annex'!$K$1:$K$4779,0),MATCH(DNT$2,'Data Annex'!$K$1:$BS$1,0)),"")</f>
        <v/>
      </c>
      <c r="DNU29" s="258" t="str">
        <f>IFERROR(INDEX('Data Annex'!$K$1:$BS$4779,MATCH(DNU$1&amp;"|"&amp;$B29,'Data Annex'!$K$1:$K$4779,0),MATCH(DNU$2,'Data Annex'!$K$1:$BS$1,0)),"")</f>
        <v/>
      </c>
      <c r="DNV29" s="258" t="str">
        <f>IFERROR(INDEX('Data Annex'!$K$1:$BS$4779,MATCH(DNV$1&amp;"|"&amp;$B29,'Data Annex'!$K$1:$K$4779,0),MATCH(DNV$2,'Data Annex'!$K$1:$BS$1,0)),"")</f>
        <v/>
      </c>
      <c r="DNW29" s="258" t="str">
        <f>IFERROR(INDEX('Data Annex'!$K$1:$BS$4779,MATCH(DNW$1&amp;"|"&amp;$B29,'Data Annex'!$K$1:$K$4779,0),MATCH(DNW$2,'Data Annex'!$K$1:$BS$1,0)),"")</f>
        <v/>
      </c>
      <c r="DNX29" s="258" t="str">
        <f>IFERROR(INDEX('Data Annex'!$K$1:$BS$4779,MATCH(DNX$1&amp;"|"&amp;$B29,'Data Annex'!$K$1:$K$4779,0),MATCH(DNX$2,'Data Annex'!$K$1:$BS$1,0)),"")</f>
        <v/>
      </c>
      <c r="DNY29" s="258" t="str">
        <f>IFERROR(INDEX('Data Annex'!$K$1:$BS$4779,MATCH(DNY$1&amp;"|"&amp;$B29,'Data Annex'!$K$1:$K$4779,0),MATCH(DNY$2,'Data Annex'!$K$1:$BS$1,0)),"")</f>
        <v/>
      </c>
      <c r="DNZ29" s="258" t="str">
        <f>IFERROR(INDEX('Data Annex'!$K$1:$BS$4779,MATCH(DNZ$1&amp;"|"&amp;$B29,'Data Annex'!$K$1:$K$4779,0),MATCH(DNZ$2,'Data Annex'!$K$1:$BS$1,0)),"")</f>
        <v/>
      </c>
      <c r="DOA29" s="258" t="str">
        <f>IFERROR(INDEX('Data Annex'!$K$1:$BS$4779,MATCH(DOA$1&amp;"|"&amp;$B29,'Data Annex'!$K$1:$K$4779,0),MATCH(DOA$2,'Data Annex'!$K$1:$BS$1,0)),"")</f>
        <v/>
      </c>
      <c r="DOB29" s="258" t="str">
        <f>IFERROR(INDEX('Data Annex'!$K$1:$BS$4779,MATCH(DOB$1&amp;"|"&amp;$B29,'Data Annex'!$K$1:$K$4779,0),MATCH(DOB$2,'Data Annex'!$K$1:$BS$1,0)),"")</f>
        <v/>
      </c>
      <c r="DOC29" s="258" t="str">
        <f>IFERROR(INDEX('Data Annex'!$K$1:$BS$4779,MATCH(DOC$1&amp;"|"&amp;$B29,'Data Annex'!$K$1:$K$4779,0),MATCH(DOC$2,'Data Annex'!$K$1:$BS$1,0)),"")</f>
        <v/>
      </c>
      <c r="DOD29" s="258" t="str">
        <f>IFERROR(INDEX('Data Annex'!$K$1:$BS$4779,MATCH(DOD$1&amp;"|"&amp;$B29,'Data Annex'!$K$1:$K$4779,0),MATCH(DOD$2,'Data Annex'!$K$1:$BS$1,0)),"")</f>
        <v/>
      </c>
      <c r="DOE29" s="258" t="str">
        <f>IFERROR(INDEX('Data Annex'!$K$1:$BS$4779,MATCH(DOE$1&amp;"|"&amp;$B29,'Data Annex'!$K$1:$K$4779,0),MATCH(DOE$2,'Data Annex'!$K$1:$BS$1,0)),"")</f>
        <v/>
      </c>
      <c r="DOF29" s="258" t="str">
        <f>IFERROR(INDEX('Data Annex'!$K$1:$BS$4779,MATCH(DOF$1&amp;"|"&amp;$B29,'Data Annex'!$K$1:$K$4779,0),MATCH(DOF$2,'Data Annex'!$K$1:$BS$1,0)),"")</f>
        <v/>
      </c>
      <c r="DOG29" s="258" t="str">
        <f>IFERROR(INDEX('Data Annex'!$K$1:$BS$4779,MATCH(DOG$1&amp;"|"&amp;$B29,'Data Annex'!$K$1:$K$4779,0),MATCH(DOG$2,'Data Annex'!$K$1:$BS$1,0)),"")</f>
        <v/>
      </c>
      <c r="DOH29" s="258" t="str">
        <f>IFERROR(INDEX('Data Annex'!$K$1:$BS$4779,MATCH(DOH$1&amp;"|"&amp;$B29,'Data Annex'!$K$1:$K$4779,0),MATCH(DOH$2,'Data Annex'!$K$1:$BS$1,0)),"")</f>
        <v/>
      </c>
      <c r="DOI29" s="258" t="str">
        <f>IFERROR(INDEX('Data Annex'!$K$1:$BS$4779,MATCH(DOI$1&amp;"|"&amp;$B29,'Data Annex'!$K$1:$K$4779,0),MATCH(DOI$2,'Data Annex'!$K$1:$BS$1,0)),"")</f>
        <v/>
      </c>
      <c r="DOJ29" s="258" t="str">
        <f>IFERROR(INDEX('Data Annex'!$K$1:$BS$4779,MATCH(DOJ$1&amp;"|"&amp;$B29,'Data Annex'!$K$1:$K$4779,0),MATCH(DOJ$2,'Data Annex'!$K$1:$BS$1,0)),"")</f>
        <v/>
      </c>
      <c r="DOK29" s="258" t="str">
        <f>IFERROR(INDEX('Data Annex'!$K$1:$BS$4779,MATCH(DOK$1&amp;"|"&amp;$B29,'Data Annex'!$K$1:$K$4779,0),MATCH(DOK$2,'Data Annex'!$K$1:$BS$1,0)),"")</f>
        <v/>
      </c>
      <c r="DOL29" s="258" t="str">
        <f>IFERROR(INDEX('Data Annex'!$K$1:$BS$4779,MATCH(DOL$1&amp;"|"&amp;$B29,'Data Annex'!$K$1:$K$4779,0),MATCH(DOL$2,'Data Annex'!$K$1:$BS$1,0)),"")</f>
        <v/>
      </c>
      <c r="DOM29" s="258" t="str">
        <f>IFERROR(INDEX('Data Annex'!$K$1:$BS$4779,MATCH(DOM$1&amp;"|"&amp;$B29,'Data Annex'!$K$1:$K$4779,0),MATCH(DOM$2,'Data Annex'!$K$1:$BS$1,0)),"")</f>
        <v/>
      </c>
      <c r="DON29" s="258" t="str">
        <f>IFERROR(INDEX('Data Annex'!$K$1:$BS$4779,MATCH(DON$1&amp;"|"&amp;$B29,'Data Annex'!$K$1:$K$4779,0),MATCH(DON$2,'Data Annex'!$K$1:$BS$1,0)),"")</f>
        <v/>
      </c>
      <c r="DOO29" s="258" t="str">
        <f>IFERROR(INDEX('Data Annex'!$K$1:$BS$4779,MATCH(DOO$1&amp;"|"&amp;$B29,'Data Annex'!$K$1:$K$4779,0),MATCH(DOO$2,'Data Annex'!$K$1:$BS$1,0)),"")</f>
        <v/>
      </c>
      <c r="DOP29" s="258" t="str">
        <f>IFERROR(INDEX('Data Annex'!$K$1:$BS$4779,MATCH(DOP$1&amp;"|"&amp;$B29,'Data Annex'!$K$1:$K$4779,0),MATCH(DOP$2,'Data Annex'!$K$1:$BS$1,0)),"")</f>
        <v/>
      </c>
      <c r="DOQ29" s="258" t="str">
        <f>IFERROR(INDEX('Data Annex'!$K$1:$BS$4779,MATCH(DOQ$1&amp;"|"&amp;$B29,'Data Annex'!$K$1:$K$4779,0),MATCH(DOQ$2,'Data Annex'!$K$1:$BS$1,0)),"")</f>
        <v/>
      </c>
      <c r="DOR29" s="258" t="str">
        <f>IFERROR(INDEX('Data Annex'!$K$1:$BS$4779,MATCH(DOR$1&amp;"|"&amp;$B29,'Data Annex'!$K$1:$K$4779,0),MATCH(DOR$2,'Data Annex'!$K$1:$BS$1,0)),"")</f>
        <v/>
      </c>
      <c r="DOS29" s="258" t="str">
        <f>IFERROR(INDEX('Data Annex'!$K$1:$BS$4779,MATCH(DOS$1&amp;"|"&amp;$B29,'Data Annex'!$K$1:$K$4779,0),MATCH(DOS$2,'Data Annex'!$K$1:$BS$1,0)),"")</f>
        <v/>
      </c>
      <c r="DOT29" s="258" t="str">
        <f>IFERROR(INDEX('Data Annex'!$K$1:$BS$4779,MATCH(DOT$1&amp;"|"&amp;$B29,'Data Annex'!$K$1:$K$4779,0),MATCH(DOT$2,'Data Annex'!$K$1:$BS$1,0)),"")</f>
        <v/>
      </c>
      <c r="DOU29" s="258" t="str">
        <f>IFERROR(INDEX('Data Annex'!$K$1:$BS$4779,MATCH(DOU$1&amp;"|"&amp;$B29,'Data Annex'!$K$1:$K$4779,0),MATCH(DOU$2,'Data Annex'!$K$1:$BS$1,0)),"")</f>
        <v/>
      </c>
      <c r="DOV29" s="258" t="str">
        <f>IFERROR(INDEX('Data Annex'!$K$1:$BS$4779,MATCH(DOV$1&amp;"|"&amp;$B29,'Data Annex'!$K$1:$K$4779,0),MATCH(DOV$2,'Data Annex'!$K$1:$BS$1,0)),"")</f>
        <v/>
      </c>
      <c r="DOW29" s="258" t="str">
        <f>IFERROR(INDEX('Data Annex'!$K$1:$BS$4779,MATCH(DOW$1&amp;"|"&amp;$B29,'Data Annex'!$K$1:$K$4779,0),MATCH(DOW$2,'Data Annex'!$K$1:$BS$1,0)),"")</f>
        <v/>
      </c>
      <c r="DOX29" s="258" t="str">
        <f>IFERROR(INDEX('Data Annex'!$K$1:$BS$4779,MATCH(DOX$1&amp;"|"&amp;$B29,'Data Annex'!$K$1:$K$4779,0),MATCH(DOX$2,'Data Annex'!$K$1:$BS$1,0)),"")</f>
        <v/>
      </c>
      <c r="DOY29" s="258" t="str">
        <f>IFERROR(INDEX('Data Annex'!$K$1:$BS$4779,MATCH(DOY$1&amp;"|"&amp;$B29,'Data Annex'!$K$1:$K$4779,0),MATCH(DOY$2,'Data Annex'!$K$1:$BS$1,0)),"")</f>
        <v/>
      </c>
      <c r="DOZ29" s="258" t="str">
        <f>IFERROR(INDEX('Data Annex'!$K$1:$BS$4779,MATCH(DOZ$1&amp;"|"&amp;$B29,'Data Annex'!$K$1:$K$4779,0),MATCH(DOZ$2,'Data Annex'!$K$1:$BS$1,0)),"")</f>
        <v/>
      </c>
      <c r="DPA29" s="258" t="str">
        <f>IFERROR(INDEX('Data Annex'!$K$1:$BS$4779,MATCH(DPA$1&amp;"|"&amp;$B29,'Data Annex'!$K$1:$K$4779,0),MATCH(DPA$2,'Data Annex'!$K$1:$BS$1,0)),"")</f>
        <v/>
      </c>
      <c r="DPB29" s="258" t="str">
        <f>IFERROR(INDEX('Data Annex'!$K$1:$BS$4779,MATCH(DPB$1&amp;"|"&amp;$B29,'Data Annex'!$K$1:$K$4779,0),MATCH(DPB$2,'Data Annex'!$K$1:$BS$1,0)),"")</f>
        <v/>
      </c>
      <c r="DPC29" s="258" t="str">
        <f>IFERROR(INDEX('Data Annex'!$K$1:$BS$4779,MATCH(DPC$1&amp;"|"&amp;$B29,'Data Annex'!$K$1:$K$4779,0),MATCH(DPC$2,'Data Annex'!$K$1:$BS$1,0)),"")</f>
        <v/>
      </c>
      <c r="DPD29" s="258" t="str">
        <f>IFERROR(INDEX('Data Annex'!$K$1:$BS$4779,MATCH(DPD$1&amp;"|"&amp;$B29,'Data Annex'!$K$1:$K$4779,0),MATCH(DPD$2,'Data Annex'!$K$1:$BS$1,0)),"")</f>
        <v/>
      </c>
      <c r="DPE29" s="258" t="str">
        <f>IFERROR(INDEX('Data Annex'!$K$1:$BS$4779,MATCH(DPE$1&amp;"|"&amp;$B29,'Data Annex'!$K$1:$K$4779,0),MATCH(DPE$2,'Data Annex'!$K$1:$BS$1,0)),"")</f>
        <v/>
      </c>
      <c r="DPF29" s="258" t="str">
        <f>IFERROR(INDEX('Data Annex'!$K$1:$BS$4779,MATCH(DPF$1&amp;"|"&amp;$B29,'Data Annex'!$K$1:$K$4779,0),MATCH(DPF$2,'Data Annex'!$K$1:$BS$1,0)),"")</f>
        <v/>
      </c>
      <c r="DPG29" s="258" t="str">
        <f>IFERROR(INDEX('Data Annex'!$K$1:$BS$4779,MATCH(DPG$1&amp;"|"&amp;$B29,'Data Annex'!$K$1:$K$4779,0),MATCH(DPG$2,'Data Annex'!$K$1:$BS$1,0)),"")</f>
        <v/>
      </c>
      <c r="DPH29" s="258" t="str">
        <f>IFERROR(INDEX('Data Annex'!$K$1:$BS$4779,MATCH(DPH$1&amp;"|"&amp;$B29,'Data Annex'!$K$1:$K$4779,0),MATCH(DPH$2,'Data Annex'!$K$1:$BS$1,0)),"")</f>
        <v/>
      </c>
      <c r="DPI29" s="258" t="str">
        <f>IFERROR(INDEX('Data Annex'!$K$1:$BS$4779,MATCH(DPI$1&amp;"|"&amp;$B29,'Data Annex'!$K$1:$K$4779,0),MATCH(DPI$2,'Data Annex'!$K$1:$BS$1,0)),"")</f>
        <v/>
      </c>
      <c r="DPJ29" s="258" t="str">
        <f>IFERROR(INDEX('Data Annex'!$K$1:$BS$4779,MATCH(DPJ$1&amp;"|"&amp;$B29,'Data Annex'!$K$1:$K$4779,0),MATCH(DPJ$2,'Data Annex'!$K$1:$BS$1,0)),"")</f>
        <v/>
      </c>
      <c r="DPK29" s="258" t="str">
        <f>IFERROR(INDEX('Data Annex'!$K$1:$BS$4779,MATCH(DPK$1&amp;"|"&amp;$B29,'Data Annex'!$K$1:$K$4779,0),MATCH(DPK$2,'Data Annex'!$K$1:$BS$1,0)),"")</f>
        <v/>
      </c>
      <c r="DPL29" s="258" t="str">
        <f>IFERROR(INDEX('Data Annex'!$K$1:$BS$4779,MATCH(DPL$1&amp;"|"&amp;$B29,'Data Annex'!$K$1:$K$4779,0),MATCH(DPL$2,'Data Annex'!$K$1:$BS$1,0)),"")</f>
        <v/>
      </c>
      <c r="DPM29" s="258" t="str">
        <f>IFERROR(INDEX('Data Annex'!$K$1:$BS$4779,MATCH(DPM$1&amp;"|"&amp;$B29,'Data Annex'!$K$1:$K$4779,0),MATCH(DPM$2,'Data Annex'!$K$1:$BS$1,0)),"")</f>
        <v/>
      </c>
      <c r="DPN29" s="258" t="str">
        <f>IFERROR(INDEX('Data Annex'!$K$1:$BS$4779,MATCH(DPN$1&amp;"|"&amp;$B29,'Data Annex'!$K$1:$K$4779,0),MATCH(DPN$2,'Data Annex'!$K$1:$BS$1,0)),"")</f>
        <v/>
      </c>
      <c r="DPO29" s="258" t="str">
        <f>IFERROR(INDEX('Data Annex'!$K$1:$BS$4779,MATCH(DPO$1&amp;"|"&amp;$B29,'Data Annex'!$K$1:$K$4779,0),MATCH(DPO$2,'Data Annex'!$K$1:$BS$1,0)),"")</f>
        <v/>
      </c>
      <c r="DPP29" s="258" t="str">
        <f>IFERROR(INDEX('Data Annex'!$K$1:$BS$4779,MATCH(DPP$1&amp;"|"&amp;$B29,'Data Annex'!$K$1:$K$4779,0),MATCH(DPP$2,'Data Annex'!$K$1:$BS$1,0)),"")</f>
        <v/>
      </c>
      <c r="DPQ29" s="258" t="str">
        <f>IFERROR(INDEX('Data Annex'!$K$1:$BS$4779,MATCH(DPQ$1&amp;"|"&amp;$B29,'Data Annex'!$K$1:$K$4779,0),MATCH(DPQ$2,'Data Annex'!$K$1:$BS$1,0)),"")</f>
        <v/>
      </c>
      <c r="DPR29" s="258" t="str">
        <f>IFERROR(INDEX('Data Annex'!$K$1:$BS$4779,MATCH(DPR$1&amp;"|"&amp;$B29,'Data Annex'!$K$1:$K$4779,0),MATCH(DPR$2,'Data Annex'!$K$1:$BS$1,0)),"")</f>
        <v/>
      </c>
      <c r="DPS29" s="258" t="str">
        <f>IFERROR(INDEX('Data Annex'!$K$1:$BS$4779,MATCH(DPS$1&amp;"|"&amp;$B29,'Data Annex'!$K$1:$K$4779,0),MATCH(DPS$2,'Data Annex'!$K$1:$BS$1,0)),"")</f>
        <v/>
      </c>
      <c r="DPT29" s="258" t="str">
        <f>IFERROR(INDEX('Data Annex'!$K$1:$BS$4779,MATCH(DPT$1&amp;"|"&amp;$B29,'Data Annex'!$K$1:$K$4779,0),MATCH(DPT$2,'Data Annex'!$K$1:$BS$1,0)),"")</f>
        <v/>
      </c>
      <c r="DPU29" s="258" t="str">
        <f>IFERROR(INDEX('Data Annex'!$K$1:$BS$4779,MATCH(DPU$1&amp;"|"&amp;$B29,'Data Annex'!$K$1:$K$4779,0),MATCH(DPU$2,'Data Annex'!$K$1:$BS$1,0)),"")</f>
        <v/>
      </c>
      <c r="DPV29" s="258" t="str">
        <f>IFERROR(INDEX('Data Annex'!$K$1:$BS$4779,MATCH(DPV$1&amp;"|"&amp;$B29,'Data Annex'!$K$1:$K$4779,0),MATCH(DPV$2,'Data Annex'!$K$1:$BS$1,0)),"")</f>
        <v/>
      </c>
      <c r="DPW29" s="258" t="str">
        <f>IFERROR(INDEX('Data Annex'!$K$1:$BS$4779,MATCH(DPW$1&amp;"|"&amp;$B29,'Data Annex'!$K$1:$K$4779,0),MATCH(DPW$2,'Data Annex'!$K$1:$BS$1,0)),"")</f>
        <v/>
      </c>
      <c r="DPX29" s="258" t="str">
        <f>IFERROR(INDEX('Data Annex'!$K$1:$BS$4779,MATCH(DPX$1&amp;"|"&amp;$B29,'Data Annex'!$K$1:$K$4779,0),MATCH(DPX$2,'Data Annex'!$K$1:$BS$1,0)),"")</f>
        <v/>
      </c>
      <c r="DPY29" s="258" t="str">
        <f>IFERROR(INDEX('Data Annex'!$K$1:$BS$4779,MATCH(DPY$1&amp;"|"&amp;$B29,'Data Annex'!$K$1:$K$4779,0),MATCH(DPY$2,'Data Annex'!$K$1:$BS$1,0)),"")</f>
        <v/>
      </c>
      <c r="DPZ29" s="258" t="str">
        <f>IFERROR(INDEX('Data Annex'!$K$1:$BS$4779,MATCH(DPZ$1&amp;"|"&amp;$B29,'Data Annex'!$K$1:$K$4779,0),MATCH(DPZ$2,'Data Annex'!$K$1:$BS$1,0)),"")</f>
        <v/>
      </c>
      <c r="DQA29" s="258" t="str">
        <f>IFERROR(INDEX('Data Annex'!$K$1:$BS$4779,MATCH(DQA$1&amp;"|"&amp;$B29,'Data Annex'!$K$1:$K$4779,0),MATCH(DQA$2,'Data Annex'!$K$1:$BS$1,0)),"")</f>
        <v/>
      </c>
      <c r="DQB29" s="258" t="str">
        <f>IFERROR(INDEX('Data Annex'!$K$1:$BS$4779,MATCH(DQB$1&amp;"|"&amp;$B29,'Data Annex'!$K$1:$K$4779,0),MATCH(DQB$2,'Data Annex'!$K$1:$BS$1,0)),"")</f>
        <v/>
      </c>
      <c r="DQC29" s="258" t="str">
        <f>IFERROR(INDEX('Data Annex'!$K$1:$BS$4779,MATCH(DQC$1&amp;"|"&amp;$B29,'Data Annex'!$K$1:$K$4779,0),MATCH(DQC$2,'Data Annex'!$K$1:$BS$1,0)),"")</f>
        <v/>
      </c>
      <c r="DQD29" s="258" t="str">
        <f>IFERROR(INDEX('Data Annex'!$K$1:$BS$4779,MATCH(DQD$1&amp;"|"&amp;$B29,'Data Annex'!$K$1:$K$4779,0),MATCH(DQD$2,'Data Annex'!$K$1:$BS$1,0)),"")</f>
        <v/>
      </c>
      <c r="DQE29" s="258" t="str">
        <f>IFERROR(INDEX('Data Annex'!$K$1:$BS$4779,MATCH(DQE$1&amp;"|"&amp;$B29,'Data Annex'!$K$1:$K$4779,0),MATCH(DQE$2,'Data Annex'!$K$1:$BS$1,0)),"")</f>
        <v/>
      </c>
      <c r="DQF29" s="258" t="str">
        <f>IFERROR(INDEX('Data Annex'!$K$1:$BS$4779,MATCH(DQF$1&amp;"|"&amp;$B29,'Data Annex'!$K$1:$K$4779,0),MATCH(DQF$2,'Data Annex'!$K$1:$BS$1,0)),"")</f>
        <v/>
      </c>
      <c r="DQG29" s="258" t="str">
        <f>IFERROR(INDEX('Data Annex'!$K$1:$BS$4779,MATCH(DQG$1&amp;"|"&amp;$B29,'Data Annex'!$K$1:$K$4779,0),MATCH(DQG$2,'Data Annex'!$K$1:$BS$1,0)),"")</f>
        <v/>
      </c>
      <c r="DQH29" s="258" t="str">
        <f>IFERROR(INDEX('Data Annex'!$K$1:$BS$4779,MATCH(DQH$1&amp;"|"&amp;$B29,'Data Annex'!$K$1:$K$4779,0),MATCH(DQH$2,'Data Annex'!$K$1:$BS$1,0)),"")</f>
        <v/>
      </c>
      <c r="DQI29" s="258" t="str">
        <f>IFERROR(INDEX('Data Annex'!$K$1:$BS$4779,MATCH(DQI$1&amp;"|"&amp;$B29,'Data Annex'!$K$1:$K$4779,0),MATCH(DQI$2,'Data Annex'!$K$1:$BS$1,0)),"")</f>
        <v/>
      </c>
      <c r="DQJ29" s="258" t="str">
        <f>IFERROR(INDEX('Data Annex'!$K$1:$BS$4779,MATCH(DQJ$1&amp;"|"&amp;$B29,'Data Annex'!$K$1:$K$4779,0),MATCH(DQJ$2,'Data Annex'!$K$1:$BS$1,0)),"")</f>
        <v/>
      </c>
      <c r="DQK29" s="258" t="str">
        <f>IFERROR(INDEX('Data Annex'!$K$1:$BS$4779,MATCH(DQK$1&amp;"|"&amp;$B29,'Data Annex'!$K$1:$K$4779,0),MATCH(DQK$2,'Data Annex'!$K$1:$BS$1,0)),"")</f>
        <v/>
      </c>
      <c r="DQL29" s="258" t="str">
        <f>IFERROR(INDEX('Data Annex'!$K$1:$BS$4779,MATCH(DQL$1&amp;"|"&amp;$B29,'Data Annex'!$K$1:$K$4779,0),MATCH(DQL$2,'Data Annex'!$K$1:$BS$1,0)),"")</f>
        <v/>
      </c>
      <c r="DQM29" s="258" t="str">
        <f>IFERROR(INDEX('Data Annex'!$K$1:$BS$4779,MATCH(DQM$1&amp;"|"&amp;$B29,'Data Annex'!$K$1:$K$4779,0),MATCH(DQM$2,'Data Annex'!$K$1:$BS$1,0)),"")</f>
        <v/>
      </c>
      <c r="DQN29" s="258" t="str">
        <f>IFERROR(INDEX('Data Annex'!$K$1:$BS$4779,MATCH(DQN$1&amp;"|"&amp;$B29,'Data Annex'!$K$1:$K$4779,0),MATCH(DQN$2,'Data Annex'!$K$1:$BS$1,0)),"")</f>
        <v/>
      </c>
      <c r="DQO29" s="258" t="str">
        <f>IFERROR(INDEX('Data Annex'!$K$1:$BS$4779,MATCH(DQO$1&amp;"|"&amp;$B29,'Data Annex'!$K$1:$K$4779,0),MATCH(DQO$2,'Data Annex'!$K$1:$BS$1,0)),"")</f>
        <v/>
      </c>
      <c r="DQP29" s="258" t="str">
        <f>IFERROR(INDEX('Data Annex'!$K$1:$BS$4779,MATCH(DQP$1&amp;"|"&amp;$B29,'Data Annex'!$K$1:$K$4779,0),MATCH(DQP$2,'Data Annex'!$K$1:$BS$1,0)),"")</f>
        <v/>
      </c>
      <c r="DQQ29" s="258" t="str">
        <f>IFERROR(INDEX('Data Annex'!$K$1:$BS$4779,MATCH(DQQ$1&amp;"|"&amp;$B29,'Data Annex'!$K$1:$K$4779,0),MATCH(DQQ$2,'Data Annex'!$K$1:$BS$1,0)),"")</f>
        <v/>
      </c>
      <c r="DQR29" s="258" t="str">
        <f>IFERROR(INDEX('Data Annex'!$K$1:$BS$4779,MATCH(DQR$1&amp;"|"&amp;$B29,'Data Annex'!$K$1:$K$4779,0),MATCH(DQR$2,'Data Annex'!$K$1:$BS$1,0)),"")</f>
        <v/>
      </c>
      <c r="DQS29" s="258" t="str">
        <f>IFERROR(INDEX('Data Annex'!$K$1:$BS$4779,MATCH(DQS$1&amp;"|"&amp;$B29,'Data Annex'!$K$1:$K$4779,0),MATCH(DQS$2,'Data Annex'!$K$1:$BS$1,0)),"")</f>
        <v/>
      </c>
      <c r="DQT29" s="258" t="str">
        <f>IFERROR(INDEX('Data Annex'!$K$1:$BS$4779,MATCH(DQT$1&amp;"|"&amp;$B29,'Data Annex'!$K$1:$K$4779,0),MATCH(DQT$2,'Data Annex'!$K$1:$BS$1,0)),"")</f>
        <v/>
      </c>
      <c r="DQU29" s="258" t="str">
        <f>IFERROR(INDEX('Data Annex'!$K$1:$BS$4779,MATCH(DQU$1&amp;"|"&amp;$B29,'Data Annex'!$K$1:$K$4779,0),MATCH(DQU$2,'Data Annex'!$K$1:$BS$1,0)),"")</f>
        <v/>
      </c>
      <c r="DQV29" s="258" t="str">
        <f>IFERROR(INDEX('Data Annex'!$K$1:$BS$4779,MATCH(DQV$1&amp;"|"&amp;$B29,'Data Annex'!$K$1:$K$4779,0),MATCH(DQV$2,'Data Annex'!$K$1:$BS$1,0)),"")</f>
        <v/>
      </c>
      <c r="DQW29" s="258" t="str">
        <f>IFERROR(INDEX('Data Annex'!$K$1:$BS$4779,MATCH(DQW$1&amp;"|"&amp;$B29,'Data Annex'!$K$1:$K$4779,0),MATCH(DQW$2,'Data Annex'!$K$1:$BS$1,0)),"")</f>
        <v/>
      </c>
      <c r="DQX29" s="258" t="str">
        <f>IFERROR(INDEX('Data Annex'!$K$1:$BS$4779,MATCH(DQX$1&amp;"|"&amp;$B29,'Data Annex'!$K$1:$K$4779,0),MATCH(DQX$2,'Data Annex'!$K$1:$BS$1,0)),"")</f>
        <v/>
      </c>
      <c r="DQY29" s="258" t="str">
        <f>IFERROR(INDEX('Data Annex'!$K$1:$BS$4779,MATCH(DQY$1&amp;"|"&amp;$B29,'Data Annex'!$K$1:$K$4779,0),MATCH(DQY$2,'Data Annex'!$K$1:$BS$1,0)),"")</f>
        <v/>
      </c>
      <c r="DQZ29" s="258" t="str">
        <f>IFERROR(INDEX('Data Annex'!$K$1:$BS$4779,MATCH(DQZ$1&amp;"|"&amp;$B29,'Data Annex'!$K$1:$K$4779,0),MATCH(DQZ$2,'Data Annex'!$K$1:$BS$1,0)),"")</f>
        <v/>
      </c>
      <c r="DRA29" s="258" t="str">
        <f>IFERROR(INDEX('Data Annex'!$K$1:$BS$4779,MATCH(DRA$1&amp;"|"&amp;$B29,'Data Annex'!$K$1:$K$4779,0),MATCH(DRA$2,'Data Annex'!$K$1:$BS$1,0)),"")</f>
        <v/>
      </c>
      <c r="DRB29" s="258" t="str">
        <f>IFERROR(INDEX('Data Annex'!$K$1:$BS$4779,MATCH(DRB$1&amp;"|"&amp;$B29,'Data Annex'!$K$1:$K$4779,0),MATCH(DRB$2,'Data Annex'!$K$1:$BS$1,0)),"")</f>
        <v/>
      </c>
      <c r="DRC29" s="258" t="str">
        <f>IFERROR(INDEX('Data Annex'!$K$1:$BS$4779,MATCH(DRC$1&amp;"|"&amp;$B29,'Data Annex'!$K$1:$K$4779,0),MATCH(DRC$2,'Data Annex'!$K$1:$BS$1,0)),"")</f>
        <v/>
      </c>
      <c r="DRD29" s="258" t="str">
        <f>IFERROR(INDEX('Data Annex'!$K$1:$BS$4779,MATCH(DRD$1&amp;"|"&amp;$B29,'Data Annex'!$K$1:$K$4779,0),MATCH(DRD$2,'Data Annex'!$K$1:$BS$1,0)),"")</f>
        <v/>
      </c>
      <c r="DRE29" s="258" t="str">
        <f>IFERROR(INDEX('Data Annex'!$K$1:$BS$4779,MATCH(DRE$1&amp;"|"&amp;$B29,'Data Annex'!$K$1:$K$4779,0),MATCH(DRE$2,'Data Annex'!$K$1:$BS$1,0)),"")</f>
        <v/>
      </c>
      <c r="DRF29" s="258" t="str">
        <f>IFERROR(INDEX('Data Annex'!$K$1:$BS$4779,MATCH(DRF$1&amp;"|"&amp;$B29,'Data Annex'!$K$1:$K$4779,0),MATCH(DRF$2,'Data Annex'!$K$1:$BS$1,0)),"")</f>
        <v/>
      </c>
      <c r="DRG29" s="258" t="str">
        <f>IFERROR(INDEX('Data Annex'!$K$1:$BS$4779,MATCH(DRG$1&amp;"|"&amp;$B29,'Data Annex'!$K$1:$K$4779,0),MATCH(DRG$2,'Data Annex'!$K$1:$BS$1,0)),"")</f>
        <v/>
      </c>
      <c r="DRH29" s="258" t="str">
        <f>IFERROR(INDEX('Data Annex'!$K$1:$BS$4779,MATCH(DRH$1&amp;"|"&amp;$B29,'Data Annex'!$K$1:$K$4779,0),MATCH(DRH$2,'Data Annex'!$K$1:$BS$1,0)),"")</f>
        <v/>
      </c>
      <c r="DRI29" s="258" t="str">
        <f>IFERROR(INDEX('Data Annex'!$K$1:$BS$4779,MATCH(DRI$1&amp;"|"&amp;$B29,'Data Annex'!$K$1:$K$4779,0),MATCH(DRI$2,'Data Annex'!$K$1:$BS$1,0)),"")</f>
        <v/>
      </c>
      <c r="DRJ29" s="258" t="str">
        <f>IFERROR(INDEX('Data Annex'!$K$1:$BS$4779,MATCH(DRJ$1&amp;"|"&amp;$B29,'Data Annex'!$K$1:$K$4779,0),MATCH(DRJ$2,'Data Annex'!$K$1:$BS$1,0)),"")</f>
        <v/>
      </c>
      <c r="DRK29" s="258" t="str">
        <f>IFERROR(INDEX('Data Annex'!$K$1:$BS$4779,MATCH(DRK$1&amp;"|"&amp;$B29,'Data Annex'!$K$1:$K$4779,0),MATCH(DRK$2,'Data Annex'!$K$1:$BS$1,0)),"")</f>
        <v/>
      </c>
      <c r="DRL29" s="258" t="str">
        <f>IFERROR(INDEX('Data Annex'!$K$1:$BS$4779,MATCH(DRL$1&amp;"|"&amp;$B29,'Data Annex'!$K$1:$K$4779,0),MATCH(DRL$2,'Data Annex'!$K$1:$BS$1,0)),"")</f>
        <v/>
      </c>
      <c r="DRM29" s="258" t="str">
        <f>IFERROR(INDEX('Data Annex'!$K$1:$BS$4779,MATCH(DRM$1&amp;"|"&amp;$B29,'Data Annex'!$K$1:$K$4779,0),MATCH(DRM$2,'Data Annex'!$K$1:$BS$1,0)),"")</f>
        <v/>
      </c>
      <c r="DRN29" s="258" t="str">
        <f>IFERROR(INDEX('Data Annex'!$K$1:$BS$4779,MATCH(DRN$1&amp;"|"&amp;$B29,'Data Annex'!$K$1:$K$4779,0),MATCH(DRN$2,'Data Annex'!$K$1:$BS$1,0)),"")</f>
        <v/>
      </c>
      <c r="DRO29" s="258" t="str">
        <f>IFERROR(INDEX('Data Annex'!$K$1:$BS$4779,MATCH(DRO$1&amp;"|"&amp;$B29,'Data Annex'!$K$1:$K$4779,0),MATCH(DRO$2,'Data Annex'!$K$1:$BS$1,0)),"")</f>
        <v/>
      </c>
      <c r="DRP29" s="258" t="str">
        <f>IFERROR(INDEX('Data Annex'!$K$1:$BS$4779,MATCH(DRP$1&amp;"|"&amp;$B29,'Data Annex'!$K$1:$K$4779,0),MATCH(DRP$2,'Data Annex'!$K$1:$BS$1,0)),"")</f>
        <v/>
      </c>
      <c r="DRQ29" s="258" t="str">
        <f>IFERROR(INDEX('Data Annex'!$K$1:$BS$4779,MATCH(DRQ$1&amp;"|"&amp;$B29,'Data Annex'!$K$1:$K$4779,0),MATCH(DRQ$2,'Data Annex'!$K$1:$BS$1,0)),"")</f>
        <v/>
      </c>
      <c r="DRR29" s="258" t="str">
        <f>IFERROR(INDEX('Data Annex'!$K$1:$BS$4779,MATCH(DRR$1&amp;"|"&amp;$B29,'Data Annex'!$K$1:$K$4779,0),MATCH(DRR$2,'Data Annex'!$K$1:$BS$1,0)),"")</f>
        <v/>
      </c>
      <c r="DRS29" s="258" t="str">
        <f>IFERROR(INDEX('Data Annex'!$K$1:$BS$4779,MATCH(DRS$1&amp;"|"&amp;$B29,'Data Annex'!$K$1:$K$4779,0),MATCH(DRS$2,'Data Annex'!$K$1:$BS$1,0)),"")</f>
        <v/>
      </c>
      <c r="DRT29" s="258" t="str">
        <f>IFERROR(INDEX('Data Annex'!$K$1:$BS$4779,MATCH(DRT$1&amp;"|"&amp;$B29,'Data Annex'!$K$1:$K$4779,0),MATCH(DRT$2,'Data Annex'!$K$1:$BS$1,0)),"")</f>
        <v/>
      </c>
      <c r="DRU29" s="258" t="str">
        <f>IFERROR(INDEX('Data Annex'!$K$1:$BS$4779,MATCH(DRU$1&amp;"|"&amp;$B29,'Data Annex'!$K$1:$K$4779,0),MATCH(DRU$2,'Data Annex'!$K$1:$BS$1,0)),"")</f>
        <v/>
      </c>
      <c r="DRV29" s="258" t="str">
        <f>IFERROR(INDEX('Data Annex'!$K$1:$BS$4779,MATCH(DRV$1&amp;"|"&amp;$B29,'Data Annex'!$K$1:$K$4779,0),MATCH(DRV$2,'Data Annex'!$K$1:$BS$1,0)),"")</f>
        <v/>
      </c>
      <c r="DRW29" s="258" t="str">
        <f>IFERROR(INDEX('Data Annex'!$K$1:$BS$4779,MATCH(DRW$1&amp;"|"&amp;$B29,'Data Annex'!$K$1:$K$4779,0),MATCH(DRW$2,'Data Annex'!$K$1:$BS$1,0)),"")</f>
        <v/>
      </c>
      <c r="DRX29" s="258" t="str">
        <f>IFERROR(INDEX('Data Annex'!$K$1:$BS$4779,MATCH(DRX$1&amp;"|"&amp;$B29,'Data Annex'!$K$1:$K$4779,0),MATCH(DRX$2,'Data Annex'!$K$1:$BS$1,0)),"")</f>
        <v/>
      </c>
      <c r="DRY29" s="258" t="str">
        <f>IFERROR(INDEX('Data Annex'!$K$1:$BS$4779,MATCH(DRY$1&amp;"|"&amp;$B29,'Data Annex'!$K$1:$K$4779,0),MATCH(DRY$2,'Data Annex'!$K$1:$BS$1,0)),"")</f>
        <v/>
      </c>
      <c r="DRZ29" s="258" t="str">
        <f>IFERROR(INDEX('Data Annex'!$K$1:$BS$4779,MATCH(DRZ$1&amp;"|"&amp;$B29,'Data Annex'!$K$1:$K$4779,0),MATCH(DRZ$2,'Data Annex'!$K$1:$BS$1,0)),"")</f>
        <v/>
      </c>
      <c r="DSA29" s="258" t="str">
        <f>IFERROR(INDEX('Data Annex'!$K$1:$BS$4779,MATCH(DSA$1&amp;"|"&amp;$B29,'Data Annex'!$K$1:$K$4779,0),MATCH(DSA$2,'Data Annex'!$K$1:$BS$1,0)),"")</f>
        <v/>
      </c>
      <c r="DSB29" s="258" t="str">
        <f>IFERROR(INDEX('Data Annex'!$K$1:$BS$4779,MATCH(DSB$1&amp;"|"&amp;$B29,'Data Annex'!$K$1:$K$4779,0),MATCH(DSB$2,'Data Annex'!$K$1:$BS$1,0)),"")</f>
        <v/>
      </c>
      <c r="DSC29" s="258" t="str">
        <f>IFERROR(INDEX('Data Annex'!$K$1:$BS$4779,MATCH(DSC$1&amp;"|"&amp;$B29,'Data Annex'!$K$1:$K$4779,0),MATCH(DSC$2,'Data Annex'!$K$1:$BS$1,0)),"")</f>
        <v/>
      </c>
      <c r="DSD29" s="258" t="str">
        <f>IFERROR(INDEX('Data Annex'!$K$1:$BS$4779,MATCH(DSD$1&amp;"|"&amp;$B29,'Data Annex'!$K$1:$K$4779,0),MATCH(DSD$2,'Data Annex'!$K$1:$BS$1,0)),"")</f>
        <v/>
      </c>
      <c r="DSE29" s="258" t="str">
        <f>IFERROR(INDEX('Data Annex'!$K$1:$BS$4779,MATCH(DSE$1&amp;"|"&amp;$B29,'Data Annex'!$K$1:$K$4779,0),MATCH(DSE$2,'Data Annex'!$K$1:$BS$1,0)),"")</f>
        <v/>
      </c>
      <c r="DSF29" s="258" t="str">
        <f>IFERROR(INDEX('Data Annex'!$K$1:$BS$4779,MATCH(DSF$1&amp;"|"&amp;$B29,'Data Annex'!$K$1:$K$4779,0),MATCH(DSF$2,'Data Annex'!$K$1:$BS$1,0)),"")</f>
        <v/>
      </c>
      <c r="DSG29" s="258" t="str">
        <f>IFERROR(INDEX('Data Annex'!$K$1:$BS$4779,MATCH(DSG$1&amp;"|"&amp;$B29,'Data Annex'!$K$1:$K$4779,0),MATCH(DSG$2,'Data Annex'!$K$1:$BS$1,0)),"")</f>
        <v/>
      </c>
      <c r="DSH29" s="258" t="str">
        <f>IFERROR(INDEX('Data Annex'!$K$1:$BS$4779,MATCH(DSH$1&amp;"|"&amp;$B29,'Data Annex'!$K$1:$K$4779,0),MATCH(DSH$2,'Data Annex'!$K$1:$BS$1,0)),"")</f>
        <v/>
      </c>
      <c r="DSI29" s="258" t="str">
        <f>IFERROR(INDEX('Data Annex'!$K$1:$BS$4779,MATCH(DSI$1&amp;"|"&amp;$B29,'Data Annex'!$K$1:$K$4779,0),MATCH(DSI$2,'Data Annex'!$K$1:$BS$1,0)),"")</f>
        <v/>
      </c>
      <c r="DSJ29" s="258" t="str">
        <f>IFERROR(INDEX('Data Annex'!$K$1:$BS$4779,MATCH(DSJ$1&amp;"|"&amp;$B29,'Data Annex'!$K$1:$K$4779,0),MATCH(DSJ$2,'Data Annex'!$K$1:$BS$1,0)),"")</f>
        <v/>
      </c>
      <c r="DSK29" s="258" t="str">
        <f>IFERROR(INDEX('Data Annex'!$K$1:$BS$4779,MATCH(DSK$1&amp;"|"&amp;$B29,'Data Annex'!$K$1:$K$4779,0),MATCH(DSK$2,'Data Annex'!$K$1:$BS$1,0)),"")</f>
        <v/>
      </c>
      <c r="DSL29" s="258" t="str">
        <f>IFERROR(INDEX('Data Annex'!$K$1:$BS$4779,MATCH(DSL$1&amp;"|"&amp;$B29,'Data Annex'!$K$1:$K$4779,0),MATCH(DSL$2,'Data Annex'!$K$1:$BS$1,0)),"")</f>
        <v/>
      </c>
      <c r="DSM29" s="258" t="str">
        <f>IFERROR(INDEX('Data Annex'!$K$1:$BS$4779,MATCH(DSM$1&amp;"|"&amp;$B29,'Data Annex'!$K$1:$K$4779,0),MATCH(DSM$2,'Data Annex'!$K$1:$BS$1,0)),"")</f>
        <v/>
      </c>
      <c r="DSN29" s="258" t="str">
        <f>IFERROR(INDEX('Data Annex'!$K$1:$BS$4779,MATCH(DSN$1&amp;"|"&amp;$B29,'Data Annex'!$K$1:$K$4779,0),MATCH(DSN$2,'Data Annex'!$K$1:$BS$1,0)),"")</f>
        <v/>
      </c>
      <c r="DSO29" s="258" t="str">
        <f>IFERROR(INDEX('Data Annex'!$K$1:$BS$4779,MATCH(DSO$1&amp;"|"&amp;$B29,'Data Annex'!$K$1:$K$4779,0),MATCH(DSO$2,'Data Annex'!$K$1:$BS$1,0)),"")</f>
        <v/>
      </c>
      <c r="DSP29" s="258" t="str">
        <f>IFERROR(INDEX('Data Annex'!$K$1:$BS$4779,MATCH(DSP$1&amp;"|"&amp;$B29,'Data Annex'!$K$1:$K$4779,0),MATCH(DSP$2,'Data Annex'!$K$1:$BS$1,0)),"")</f>
        <v/>
      </c>
      <c r="DSQ29" s="258" t="str">
        <f>IFERROR(INDEX('Data Annex'!$K$1:$BS$4779,MATCH(DSQ$1&amp;"|"&amp;$B29,'Data Annex'!$K$1:$K$4779,0),MATCH(DSQ$2,'Data Annex'!$K$1:$BS$1,0)),"")</f>
        <v/>
      </c>
      <c r="DSR29" s="258" t="str">
        <f>IFERROR(INDEX('Data Annex'!$K$1:$BS$4779,MATCH(DSR$1&amp;"|"&amp;$B29,'Data Annex'!$K$1:$K$4779,0),MATCH(DSR$2,'Data Annex'!$K$1:$BS$1,0)),"")</f>
        <v/>
      </c>
      <c r="DSS29" s="258" t="str">
        <f>IFERROR(INDEX('Data Annex'!$K$1:$BS$4779,MATCH(DSS$1&amp;"|"&amp;$B29,'Data Annex'!$K$1:$K$4779,0),MATCH(DSS$2,'Data Annex'!$K$1:$BS$1,0)),"")</f>
        <v/>
      </c>
      <c r="DST29" s="258" t="str">
        <f>IFERROR(INDEX('Data Annex'!$K$1:$BS$4779,MATCH(DST$1&amp;"|"&amp;$B29,'Data Annex'!$K$1:$K$4779,0),MATCH(DST$2,'Data Annex'!$K$1:$BS$1,0)),"")</f>
        <v/>
      </c>
      <c r="DSU29" s="258" t="str">
        <f>IFERROR(INDEX('Data Annex'!$K$1:$BS$4779,MATCH(DSU$1&amp;"|"&amp;$B29,'Data Annex'!$K$1:$K$4779,0),MATCH(DSU$2,'Data Annex'!$K$1:$BS$1,0)),"")</f>
        <v/>
      </c>
      <c r="DSV29" s="258" t="str">
        <f>IFERROR(INDEX('Data Annex'!$K$1:$BS$4779,MATCH(DSV$1&amp;"|"&amp;$B29,'Data Annex'!$K$1:$K$4779,0),MATCH(DSV$2,'Data Annex'!$K$1:$BS$1,0)),"")</f>
        <v/>
      </c>
      <c r="DSW29" s="258" t="str">
        <f>IFERROR(INDEX('Data Annex'!$K$1:$BS$4779,MATCH(DSW$1&amp;"|"&amp;$B29,'Data Annex'!$K$1:$K$4779,0),MATCH(DSW$2,'Data Annex'!$K$1:$BS$1,0)),"")</f>
        <v/>
      </c>
      <c r="DSX29" s="258" t="str">
        <f>IFERROR(INDEX('Data Annex'!$K$1:$BS$4779,MATCH(DSX$1&amp;"|"&amp;$B29,'Data Annex'!$K$1:$K$4779,0),MATCH(DSX$2,'Data Annex'!$K$1:$BS$1,0)),"")</f>
        <v/>
      </c>
      <c r="DSY29" s="258" t="str">
        <f>IFERROR(INDEX('Data Annex'!$K$1:$BS$4779,MATCH(DSY$1&amp;"|"&amp;$B29,'Data Annex'!$K$1:$K$4779,0),MATCH(DSY$2,'Data Annex'!$K$1:$BS$1,0)),"")</f>
        <v/>
      </c>
      <c r="DSZ29" s="258" t="str">
        <f>IFERROR(INDEX('Data Annex'!$K$1:$BS$4779,MATCH(DSZ$1&amp;"|"&amp;$B29,'Data Annex'!$K$1:$K$4779,0),MATCH(DSZ$2,'Data Annex'!$K$1:$BS$1,0)),"")</f>
        <v/>
      </c>
      <c r="DTA29" s="258" t="str">
        <f>IFERROR(INDEX('Data Annex'!$K$1:$BS$4779,MATCH(DTA$1&amp;"|"&amp;$B29,'Data Annex'!$K$1:$K$4779,0),MATCH(DTA$2,'Data Annex'!$K$1:$BS$1,0)),"")</f>
        <v/>
      </c>
      <c r="DTB29" s="258" t="str">
        <f>IFERROR(INDEX('Data Annex'!$K$1:$BS$4779,MATCH(DTB$1&amp;"|"&amp;$B29,'Data Annex'!$K$1:$K$4779,0),MATCH(DTB$2,'Data Annex'!$K$1:$BS$1,0)),"")</f>
        <v/>
      </c>
      <c r="DTC29" s="258" t="str">
        <f>IFERROR(INDEX('Data Annex'!$K$1:$BS$4779,MATCH(DTC$1&amp;"|"&amp;$B29,'Data Annex'!$K$1:$K$4779,0),MATCH(DTC$2,'Data Annex'!$K$1:$BS$1,0)),"")</f>
        <v/>
      </c>
      <c r="DTD29" s="258" t="str">
        <f>IFERROR(INDEX('Data Annex'!$K$1:$BS$4779,MATCH(DTD$1&amp;"|"&amp;$B29,'Data Annex'!$K$1:$K$4779,0),MATCH(DTD$2,'Data Annex'!$K$1:$BS$1,0)),"")</f>
        <v/>
      </c>
      <c r="DTE29" s="258" t="str">
        <f>IFERROR(INDEX('Data Annex'!$K$1:$BS$4779,MATCH(DTE$1&amp;"|"&amp;$B29,'Data Annex'!$K$1:$K$4779,0),MATCH(DTE$2,'Data Annex'!$K$1:$BS$1,0)),"")</f>
        <v/>
      </c>
      <c r="DTF29" s="258" t="str">
        <f>IFERROR(INDEX('Data Annex'!$K$1:$BS$4779,MATCH(DTF$1&amp;"|"&amp;$B29,'Data Annex'!$K$1:$K$4779,0),MATCH(DTF$2,'Data Annex'!$K$1:$BS$1,0)),"")</f>
        <v/>
      </c>
      <c r="DTG29" s="258" t="str">
        <f>IFERROR(INDEX('Data Annex'!$K$1:$BS$4779,MATCH(DTG$1&amp;"|"&amp;$B29,'Data Annex'!$K$1:$K$4779,0),MATCH(DTG$2,'Data Annex'!$K$1:$BS$1,0)),"")</f>
        <v/>
      </c>
      <c r="DTH29" s="258" t="str">
        <f>IFERROR(INDEX('Data Annex'!$K$1:$BS$4779,MATCH(DTH$1&amp;"|"&amp;$B29,'Data Annex'!$K$1:$K$4779,0),MATCH(DTH$2,'Data Annex'!$K$1:$BS$1,0)),"")</f>
        <v/>
      </c>
      <c r="DTI29" s="258" t="str">
        <f>IFERROR(INDEX('Data Annex'!$K$1:$BS$4779,MATCH(DTI$1&amp;"|"&amp;$B29,'Data Annex'!$K$1:$K$4779,0),MATCH(DTI$2,'Data Annex'!$K$1:$BS$1,0)),"")</f>
        <v/>
      </c>
      <c r="DTJ29" s="258" t="str">
        <f>IFERROR(INDEX('Data Annex'!$K$1:$BS$4779,MATCH(DTJ$1&amp;"|"&amp;$B29,'Data Annex'!$K$1:$K$4779,0),MATCH(DTJ$2,'Data Annex'!$K$1:$BS$1,0)),"")</f>
        <v/>
      </c>
      <c r="DTK29" s="258" t="str">
        <f>IFERROR(INDEX('Data Annex'!$K$1:$BS$4779,MATCH(DTK$1&amp;"|"&amp;$B29,'Data Annex'!$K$1:$K$4779,0),MATCH(DTK$2,'Data Annex'!$K$1:$BS$1,0)),"")</f>
        <v/>
      </c>
      <c r="DTL29" s="258" t="str">
        <f>IFERROR(INDEX('Data Annex'!$K$1:$BS$4779,MATCH(DTL$1&amp;"|"&amp;$B29,'Data Annex'!$K$1:$K$4779,0),MATCH(DTL$2,'Data Annex'!$K$1:$BS$1,0)),"")</f>
        <v/>
      </c>
      <c r="DTM29" s="258" t="str">
        <f>IFERROR(INDEX('Data Annex'!$K$1:$BS$4779,MATCH(DTM$1&amp;"|"&amp;$B29,'Data Annex'!$K$1:$K$4779,0),MATCH(DTM$2,'Data Annex'!$K$1:$BS$1,0)),"")</f>
        <v/>
      </c>
      <c r="DTN29" s="258" t="str">
        <f>IFERROR(INDEX('Data Annex'!$K$1:$BS$4779,MATCH(DTN$1&amp;"|"&amp;$B29,'Data Annex'!$K$1:$K$4779,0),MATCH(DTN$2,'Data Annex'!$K$1:$BS$1,0)),"")</f>
        <v/>
      </c>
      <c r="DTO29" s="258" t="str">
        <f>IFERROR(INDEX('Data Annex'!$K$1:$BS$4779,MATCH(DTO$1&amp;"|"&amp;$B29,'Data Annex'!$K$1:$K$4779,0),MATCH(DTO$2,'Data Annex'!$K$1:$BS$1,0)),"")</f>
        <v/>
      </c>
      <c r="DTP29" s="258" t="str">
        <f>IFERROR(INDEX('Data Annex'!$K$1:$BS$4779,MATCH(DTP$1&amp;"|"&amp;$B29,'Data Annex'!$K$1:$K$4779,0),MATCH(DTP$2,'Data Annex'!$K$1:$BS$1,0)),"")</f>
        <v/>
      </c>
      <c r="DTQ29" s="258" t="str">
        <f>IFERROR(INDEX('Data Annex'!$K$1:$BS$4779,MATCH(DTQ$1&amp;"|"&amp;$B29,'Data Annex'!$K$1:$K$4779,0),MATCH(DTQ$2,'Data Annex'!$K$1:$BS$1,0)),"")</f>
        <v/>
      </c>
      <c r="DTR29" s="258" t="str">
        <f>IFERROR(INDEX('Data Annex'!$K$1:$BS$4779,MATCH(DTR$1&amp;"|"&amp;$B29,'Data Annex'!$K$1:$K$4779,0),MATCH(DTR$2,'Data Annex'!$K$1:$BS$1,0)),"")</f>
        <v/>
      </c>
      <c r="DTS29" s="258" t="str">
        <f>IFERROR(INDEX('Data Annex'!$K$1:$BS$4779,MATCH(DTS$1&amp;"|"&amp;$B29,'Data Annex'!$K$1:$K$4779,0),MATCH(DTS$2,'Data Annex'!$K$1:$BS$1,0)),"")</f>
        <v/>
      </c>
      <c r="DTT29" s="258" t="str">
        <f>IFERROR(INDEX('Data Annex'!$K$1:$BS$4779,MATCH(DTT$1&amp;"|"&amp;$B29,'Data Annex'!$K$1:$K$4779,0),MATCH(DTT$2,'Data Annex'!$K$1:$BS$1,0)),"")</f>
        <v/>
      </c>
      <c r="DTU29" s="258" t="str">
        <f>IFERROR(INDEX('Data Annex'!$K$1:$BS$4779,MATCH(DTU$1&amp;"|"&amp;$B29,'Data Annex'!$K$1:$K$4779,0),MATCH(DTU$2,'Data Annex'!$K$1:$BS$1,0)),"")</f>
        <v/>
      </c>
      <c r="DTV29" s="258" t="str">
        <f>IFERROR(INDEX('Data Annex'!$K$1:$BS$4779,MATCH(DTV$1&amp;"|"&amp;$B29,'Data Annex'!$K$1:$K$4779,0),MATCH(DTV$2,'Data Annex'!$K$1:$BS$1,0)),"")</f>
        <v/>
      </c>
      <c r="DTW29" s="258" t="str">
        <f>IFERROR(INDEX('Data Annex'!$K$1:$BS$4779,MATCH(DTW$1&amp;"|"&amp;$B29,'Data Annex'!$K$1:$K$4779,0),MATCH(DTW$2,'Data Annex'!$K$1:$BS$1,0)),"")</f>
        <v/>
      </c>
      <c r="DTX29" s="258" t="str">
        <f>IFERROR(INDEX('Data Annex'!$K$1:$BS$4779,MATCH(DTX$1&amp;"|"&amp;$B29,'Data Annex'!$K$1:$K$4779,0),MATCH(DTX$2,'Data Annex'!$K$1:$BS$1,0)),"")</f>
        <v/>
      </c>
      <c r="DTY29" s="258" t="str">
        <f>IFERROR(INDEX('Data Annex'!$K$1:$BS$4779,MATCH(DTY$1&amp;"|"&amp;$B29,'Data Annex'!$K$1:$K$4779,0),MATCH(DTY$2,'Data Annex'!$K$1:$BS$1,0)),"")</f>
        <v/>
      </c>
      <c r="DTZ29" s="258" t="str">
        <f>IFERROR(INDEX('Data Annex'!$K$1:$BS$4779,MATCH(DTZ$1&amp;"|"&amp;$B29,'Data Annex'!$K$1:$K$4779,0),MATCH(DTZ$2,'Data Annex'!$K$1:$BS$1,0)),"")</f>
        <v/>
      </c>
      <c r="DUA29" s="258" t="str">
        <f>IFERROR(INDEX('Data Annex'!$K$1:$BS$4779,MATCH(DUA$1&amp;"|"&amp;$B29,'Data Annex'!$K$1:$K$4779,0),MATCH(DUA$2,'Data Annex'!$K$1:$BS$1,0)),"")</f>
        <v/>
      </c>
      <c r="DUB29" s="258" t="str">
        <f>IFERROR(INDEX('Data Annex'!$K$1:$BS$4779,MATCH(DUB$1&amp;"|"&amp;$B29,'Data Annex'!$K$1:$K$4779,0),MATCH(DUB$2,'Data Annex'!$K$1:$BS$1,0)),"")</f>
        <v/>
      </c>
      <c r="DUC29" s="258" t="str">
        <f>IFERROR(INDEX('Data Annex'!$K$1:$BS$4779,MATCH(DUC$1&amp;"|"&amp;$B29,'Data Annex'!$K$1:$K$4779,0),MATCH(DUC$2,'Data Annex'!$K$1:$BS$1,0)),"")</f>
        <v/>
      </c>
      <c r="DUD29" s="258" t="str">
        <f>IFERROR(INDEX('Data Annex'!$K$1:$BS$4779,MATCH(DUD$1&amp;"|"&amp;$B29,'Data Annex'!$K$1:$K$4779,0),MATCH(DUD$2,'Data Annex'!$K$1:$BS$1,0)),"")</f>
        <v/>
      </c>
      <c r="DUE29" s="258" t="str">
        <f>IFERROR(INDEX('Data Annex'!$K$1:$BS$4779,MATCH(DUE$1&amp;"|"&amp;$B29,'Data Annex'!$K$1:$K$4779,0),MATCH(DUE$2,'Data Annex'!$K$1:$BS$1,0)),"")</f>
        <v/>
      </c>
      <c r="DUF29" s="258" t="str">
        <f>IFERROR(INDEX('Data Annex'!$K$1:$BS$4779,MATCH(DUF$1&amp;"|"&amp;$B29,'Data Annex'!$K$1:$K$4779,0),MATCH(DUF$2,'Data Annex'!$K$1:$BS$1,0)),"")</f>
        <v/>
      </c>
      <c r="DUG29" s="258" t="str">
        <f>IFERROR(INDEX('Data Annex'!$K$1:$BS$4779,MATCH(DUG$1&amp;"|"&amp;$B29,'Data Annex'!$K$1:$K$4779,0),MATCH(DUG$2,'Data Annex'!$K$1:$BS$1,0)),"")</f>
        <v/>
      </c>
      <c r="DUH29" s="258" t="str">
        <f>IFERROR(INDEX('Data Annex'!$K$1:$BS$4779,MATCH(DUH$1&amp;"|"&amp;$B29,'Data Annex'!$K$1:$K$4779,0),MATCH(DUH$2,'Data Annex'!$K$1:$BS$1,0)),"")</f>
        <v/>
      </c>
      <c r="DUI29" s="258" t="str">
        <f>IFERROR(INDEX('Data Annex'!$K$1:$BS$4779,MATCH(DUI$1&amp;"|"&amp;$B29,'Data Annex'!$K$1:$K$4779,0),MATCH(DUI$2,'Data Annex'!$K$1:$BS$1,0)),"")</f>
        <v/>
      </c>
      <c r="DUJ29" s="258" t="str">
        <f>IFERROR(INDEX('Data Annex'!$K$1:$BS$4779,MATCH(DUJ$1&amp;"|"&amp;$B29,'Data Annex'!$K$1:$K$4779,0),MATCH(DUJ$2,'Data Annex'!$K$1:$BS$1,0)),"")</f>
        <v/>
      </c>
      <c r="DUK29" s="258" t="str">
        <f>IFERROR(INDEX('Data Annex'!$K$1:$BS$4779,MATCH(DUK$1&amp;"|"&amp;$B29,'Data Annex'!$K$1:$K$4779,0),MATCH(DUK$2,'Data Annex'!$K$1:$BS$1,0)),"")</f>
        <v/>
      </c>
      <c r="DUL29" s="258" t="str">
        <f>IFERROR(INDEX('Data Annex'!$K$1:$BS$4779,MATCH(DUL$1&amp;"|"&amp;$B29,'Data Annex'!$K$1:$K$4779,0),MATCH(DUL$2,'Data Annex'!$K$1:$BS$1,0)),"")</f>
        <v/>
      </c>
      <c r="DUM29" s="258" t="str">
        <f>IFERROR(INDEX('Data Annex'!$K$1:$BS$4779,MATCH(DUM$1&amp;"|"&amp;$B29,'Data Annex'!$K$1:$K$4779,0),MATCH(DUM$2,'Data Annex'!$K$1:$BS$1,0)),"")</f>
        <v/>
      </c>
      <c r="DUN29" s="258" t="str">
        <f>IFERROR(INDEX('Data Annex'!$K$1:$BS$4779,MATCH(DUN$1&amp;"|"&amp;$B29,'Data Annex'!$K$1:$K$4779,0),MATCH(DUN$2,'Data Annex'!$K$1:$BS$1,0)),"")</f>
        <v/>
      </c>
      <c r="DUO29" s="258" t="str">
        <f>IFERROR(INDEX('Data Annex'!$K$1:$BS$4779,MATCH(DUO$1&amp;"|"&amp;$B29,'Data Annex'!$K$1:$K$4779,0),MATCH(DUO$2,'Data Annex'!$K$1:$BS$1,0)),"")</f>
        <v/>
      </c>
      <c r="DUP29" s="258" t="str">
        <f>IFERROR(INDEX('Data Annex'!$K$1:$BS$4779,MATCH(DUP$1&amp;"|"&amp;$B29,'Data Annex'!$K$1:$K$4779,0),MATCH(DUP$2,'Data Annex'!$K$1:$BS$1,0)),"")</f>
        <v/>
      </c>
      <c r="DUQ29" s="258" t="str">
        <f>IFERROR(INDEX('Data Annex'!$K$1:$BS$4779,MATCH(DUQ$1&amp;"|"&amp;$B29,'Data Annex'!$K$1:$K$4779,0),MATCH(DUQ$2,'Data Annex'!$K$1:$BS$1,0)),"")</f>
        <v/>
      </c>
      <c r="DUR29" s="258" t="str">
        <f>IFERROR(INDEX('Data Annex'!$K$1:$BS$4779,MATCH(DUR$1&amp;"|"&amp;$B29,'Data Annex'!$K$1:$K$4779,0),MATCH(DUR$2,'Data Annex'!$K$1:$BS$1,0)),"")</f>
        <v/>
      </c>
      <c r="DUS29" s="258" t="str">
        <f>IFERROR(INDEX('Data Annex'!$K$1:$BS$4779,MATCH(DUS$1&amp;"|"&amp;$B29,'Data Annex'!$K$1:$K$4779,0),MATCH(DUS$2,'Data Annex'!$K$1:$BS$1,0)),"")</f>
        <v/>
      </c>
      <c r="DUT29" s="258" t="str">
        <f>IFERROR(INDEX('Data Annex'!$K$1:$BS$4779,MATCH(DUT$1&amp;"|"&amp;$B29,'Data Annex'!$K$1:$K$4779,0),MATCH(DUT$2,'Data Annex'!$K$1:$BS$1,0)),"")</f>
        <v/>
      </c>
      <c r="DUU29" s="258" t="str">
        <f>IFERROR(INDEX('Data Annex'!$K$1:$BS$4779,MATCH(DUU$1&amp;"|"&amp;$B29,'Data Annex'!$K$1:$K$4779,0),MATCH(DUU$2,'Data Annex'!$K$1:$BS$1,0)),"")</f>
        <v/>
      </c>
      <c r="DUV29" s="258" t="str">
        <f>IFERROR(INDEX('Data Annex'!$K$1:$BS$4779,MATCH(DUV$1&amp;"|"&amp;$B29,'Data Annex'!$K$1:$K$4779,0),MATCH(DUV$2,'Data Annex'!$K$1:$BS$1,0)),"")</f>
        <v/>
      </c>
      <c r="DUW29" s="258" t="str">
        <f>IFERROR(INDEX('Data Annex'!$K$1:$BS$4779,MATCH(DUW$1&amp;"|"&amp;$B29,'Data Annex'!$K$1:$K$4779,0),MATCH(DUW$2,'Data Annex'!$K$1:$BS$1,0)),"")</f>
        <v/>
      </c>
      <c r="DUX29" s="258" t="str">
        <f>IFERROR(INDEX('Data Annex'!$K$1:$BS$4779,MATCH(DUX$1&amp;"|"&amp;$B29,'Data Annex'!$K$1:$K$4779,0),MATCH(DUX$2,'Data Annex'!$K$1:$BS$1,0)),"")</f>
        <v/>
      </c>
      <c r="DUY29" s="258" t="str">
        <f>IFERROR(INDEX('Data Annex'!$K$1:$BS$4779,MATCH(DUY$1&amp;"|"&amp;$B29,'Data Annex'!$K$1:$K$4779,0),MATCH(DUY$2,'Data Annex'!$K$1:$BS$1,0)),"")</f>
        <v/>
      </c>
      <c r="DUZ29" s="258" t="str">
        <f>IFERROR(INDEX('Data Annex'!$K$1:$BS$4779,MATCH(DUZ$1&amp;"|"&amp;$B29,'Data Annex'!$K$1:$K$4779,0),MATCH(DUZ$2,'Data Annex'!$K$1:$BS$1,0)),"")</f>
        <v/>
      </c>
      <c r="DVA29" s="258" t="str">
        <f>IFERROR(INDEX('Data Annex'!$K$1:$BS$4779,MATCH(DVA$1&amp;"|"&amp;$B29,'Data Annex'!$K$1:$K$4779,0),MATCH(DVA$2,'Data Annex'!$K$1:$BS$1,0)),"")</f>
        <v/>
      </c>
      <c r="DVB29" s="258" t="str">
        <f>IFERROR(INDEX('Data Annex'!$K$1:$BS$4779,MATCH(DVB$1&amp;"|"&amp;$B29,'Data Annex'!$K$1:$K$4779,0),MATCH(DVB$2,'Data Annex'!$K$1:$BS$1,0)),"")</f>
        <v/>
      </c>
      <c r="DVC29" s="258" t="str">
        <f>IFERROR(INDEX('Data Annex'!$K$1:$BS$4779,MATCH(DVC$1&amp;"|"&amp;$B29,'Data Annex'!$K$1:$K$4779,0),MATCH(DVC$2,'Data Annex'!$K$1:$BS$1,0)),"")</f>
        <v/>
      </c>
      <c r="DVD29" s="258" t="str">
        <f>IFERROR(INDEX('Data Annex'!$K$1:$BS$4779,MATCH(DVD$1&amp;"|"&amp;$B29,'Data Annex'!$K$1:$K$4779,0),MATCH(DVD$2,'Data Annex'!$K$1:$BS$1,0)),"")</f>
        <v/>
      </c>
      <c r="DVE29" s="258" t="str">
        <f>IFERROR(INDEX('Data Annex'!$K$1:$BS$4779,MATCH(DVE$1&amp;"|"&amp;$B29,'Data Annex'!$K$1:$K$4779,0),MATCH(DVE$2,'Data Annex'!$K$1:$BS$1,0)),"")</f>
        <v/>
      </c>
      <c r="DVF29" s="258" t="str">
        <f>IFERROR(INDEX('Data Annex'!$K$1:$BS$4779,MATCH(DVF$1&amp;"|"&amp;$B29,'Data Annex'!$K$1:$K$4779,0),MATCH(DVF$2,'Data Annex'!$K$1:$BS$1,0)),"")</f>
        <v/>
      </c>
      <c r="DVG29" s="258" t="str">
        <f>IFERROR(INDEX('Data Annex'!$K$1:$BS$4779,MATCH(DVG$1&amp;"|"&amp;$B29,'Data Annex'!$K$1:$K$4779,0),MATCH(DVG$2,'Data Annex'!$K$1:$BS$1,0)),"")</f>
        <v/>
      </c>
      <c r="DVH29" s="258" t="str">
        <f>IFERROR(INDEX('Data Annex'!$K$1:$BS$4779,MATCH(DVH$1&amp;"|"&amp;$B29,'Data Annex'!$K$1:$K$4779,0),MATCH(DVH$2,'Data Annex'!$K$1:$BS$1,0)),"")</f>
        <v/>
      </c>
      <c r="DVI29" s="258" t="str">
        <f>IFERROR(INDEX('Data Annex'!$K$1:$BS$4779,MATCH(DVI$1&amp;"|"&amp;$B29,'Data Annex'!$K$1:$K$4779,0),MATCH(DVI$2,'Data Annex'!$K$1:$BS$1,0)),"")</f>
        <v/>
      </c>
      <c r="DVJ29" s="258" t="str">
        <f>IFERROR(INDEX('Data Annex'!$K$1:$BS$4779,MATCH(DVJ$1&amp;"|"&amp;$B29,'Data Annex'!$K$1:$K$4779,0),MATCH(DVJ$2,'Data Annex'!$K$1:$BS$1,0)),"")</f>
        <v/>
      </c>
      <c r="DVK29" s="258" t="str">
        <f>IFERROR(INDEX('Data Annex'!$K$1:$BS$4779,MATCH(DVK$1&amp;"|"&amp;$B29,'Data Annex'!$K$1:$K$4779,0),MATCH(DVK$2,'Data Annex'!$K$1:$BS$1,0)),"")</f>
        <v/>
      </c>
      <c r="DVL29" s="258" t="str">
        <f>IFERROR(INDEX('Data Annex'!$K$1:$BS$4779,MATCH(DVL$1&amp;"|"&amp;$B29,'Data Annex'!$K$1:$K$4779,0),MATCH(DVL$2,'Data Annex'!$K$1:$BS$1,0)),"")</f>
        <v/>
      </c>
      <c r="DVM29" s="258" t="str">
        <f>IFERROR(INDEX('Data Annex'!$K$1:$BS$4779,MATCH(DVM$1&amp;"|"&amp;$B29,'Data Annex'!$K$1:$K$4779,0),MATCH(DVM$2,'Data Annex'!$K$1:$BS$1,0)),"")</f>
        <v/>
      </c>
      <c r="DVN29" s="258" t="str">
        <f>IFERROR(INDEX('Data Annex'!$K$1:$BS$4779,MATCH(DVN$1&amp;"|"&amp;$B29,'Data Annex'!$K$1:$K$4779,0),MATCH(DVN$2,'Data Annex'!$K$1:$BS$1,0)),"")</f>
        <v/>
      </c>
      <c r="DVO29" s="258" t="str">
        <f>IFERROR(INDEX('Data Annex'!$K$1:$BS$4779,MATCH(DVO$1&amp;"|"&amp;$B29,'Data Annex'!$K$1:$K$4779,0),MATCH(DVO$2,'Data Annex'!$K$1:$BS$1,0)),"")</f>
        <v/>
      </c>
      <c r="DVP29" s="258" t="str">
        <f>IFERROR(INDEX('Data Annex'!$K$1:$BS$4779,MATCH(DVP$1&amp;"|"&amp;$B29,'Data Annex'!$K$1:$K$4779,0),MATCH(DVP$2,'Data Annex'!$K$1:$BS$1,0)),"")</f>
        <v/>
      </c>
      <c r="DVQ29" s="258" t="str">
        <f>IFERROR(INDEX('Data Annex'!$K$1:$BS$4779,MATCH(DVQ$1&amp;"|"&amp;$B29,'Data Annex'!$K$1:$K$4779,0),MATCH(DVQ$2,'Data Annex'!$K$1:$BS$1,0)),"")</f>
        <v/>
      </c>
      <c r="DVR29" s="258" t="str">
        <f>IFERROR(INDEX('Data Annex'!$K$1:$BS$4779,MATCH(DVR$1&amp;"|"&amp;$B29,'Data Annex'!$K$1:$K$4779,0),MATCH(DVR$2,'Data Annex'!$K$1:$BS$1,0)),"")</f>
        <v/>
      </c>
      <c r="DVS29" s="258" t="str">
        <f>IFERROR(INDEX('Data Annex'!$K$1:$BS$4779,MATCH(DVS$1&amp;"|"&amp;$B29,'Data Annex'!$K$1:$K$4779,0),MATCH(DVS$2,'Data Annex'!$K$1:$BS$1,0)),"")</f>
        <v/>
      </c>
      <c r="DVT29" s="258" t="str">
        <f>IFERROR(INDEX('Data Annex'!$K$1:$BS$4779,MATCH(DVT$1&amp;"|"&amp;$B29,'Data Annex'!$K$1:$K$4779,0),MATCH(DVT$2,'Data Annex'!$K$1:$BS$1,0)),"")</f>
        <v/>
      </c>
      <c r="DVU29" s="258" t="str">
        <f>IFERROR(INDEX('Data Annex'!$K$1:$BS$4779,MATCH(DVU$1&amp;"|"&amp;$B29,'Data Annex'!$K$1:$K$4779,0),MATCH(DVU$2,'Data Annex'!$K$1:$BS$1,0)),"")</f>
        <v/>
      </c>
      <c r="DVV29" s="258" t="str">
        <f>IFERROR(INDEX('Data Annex'!$K$1:$BS$4779,MATCH(DVV$1&amp;"|"&amp;$B29,'Data Annex'!$K$1:$K$4779,0),MATCH(DVV$2,'Data Annex'!$K$1:$BS$1,0)),"")</f>
        <v/>
      </c>
      <c r="DVW29" s="258" t="str">
        <f>IFERROR(INDEX('Data Annex'!$K$1:$BS$4779,MATCH(DVW$1&amp;"|"&amp;$B29,'Data Annex'!$K$1:$K$4779,0),MATCH(DVW$2,'Data Annex'!$K$1:$BS$1,0)),"")</f>
        <v/>
      </c>
      <c r="DVX29" s="258" t="str">
        <f>IFERROR(INDEX('Data Annex'!$K$1:$BS$4779,MATCH(DVX$1&amp;"|"&amp;$B29,'Data Annex'!$K$1:$K$4779,0),MATCH(DVX$2,'Data Annex'!$K$1:$BS$1,0)),"")</f>
        <v/>
      </c>
      <c r="DVY29" s="258" t="str">
        <f>IFERROR(INDEX('Data Annex'!$K$1:$BS$4779,MATCH(DVY$1&amp;"|"&amp;$B29,'Data Annex'!$K$1:$K$4779,0),MATCH(DVY$2,'Data Annex'!$K$1:$BS$1,0)),"")</f>
        <v/>
      </c>
      <c r="DVZ29" s="258" t="str">
        <f>IFERROR(INDEX('Data Annex'!$K$1:$BS$4779,MATCH(DVZ$1&amp;"|"&amp;$B29,'Data Annex'!$K$1:$K$4779,0),MATCH(DVZ$2,'Data Annex'!$K$1:$BS$1,0)),"")</f>
        <v/>
      </c>
      <c r="DWA29" s="258" t="str">
        <f>IFERROR(INDEX('Data Annex'!$K$1:$BS$4779,MATCH(DWA$1&amp;"|"&amp;$B29,'Data Annex'!$K$1:$K$4779,0),MATCH(DWA$2,'Data Annex'!$K$1:$BS$1,0)),"")</f>
        <v/>
      </c>
      <c r="DWB29" s="258" t="str">
        <f>IFERROR(INDEX('Data Annex'!$K$1:$BS$4779,MATCH(DWB$1&amp;"|"&amp;$B29,'Data Annex'!$K$1:$K$4779,0),MATCH(DWB$2,'Data Annex'!$K$1:$BS$1,0)),"")</f>
        <v/>
      </c>
      <c r="DWC29" s="258" t="str">
        <f>IFERROR(INDEX('Data Annex'!$K$1:$BS$4779,MATCH(DWC$1&amp;"|"&amp;$B29,'Data Annex'!$K$1:$K$4779,0),MATCH(DWC$2,'Data Annex'!$K$1:$BS$1,0)),"")</f>
        <v/>
      </c>
      <c r="DWD29" s="258" t="str">
        <f>IFERROR(INDEX('Data Annex'!$K$1:$BS$4779,MATCH(DWD$1&amp;"|"&amp;$B29,'Data Annex'!$K$1:$K$4779,0),MATCH(DWD$2,'Data Annex'!$K$1:$BS$1,0)),"")</f>
        <v/>
      </c>
      <c r="DWE29" s="258" t="str">
        <f>IFERROR(INDEX('Data Annex'!$K$1:$BS$4779,MATCH(DWE$1&amp;"|"&amp;$B29,'Data Annex'!$K$1:$K$4779,0),MATCH(DWE$2,'Data Annex'!$K$1:$BS$1,0)),"")</f>
        <v/>
      </c>
      <c r="DWF29" s="258" t="str">
        <f>IFERROR(INDEX('Data Annex'!$K$1:$BS$4779,MATCH(DWF$1&amp;"|"&amp;$B29,'Data Annex'!$K$1:$K$4779,0),MATCH(DWF$2,'Data Annex'!$K$1:$BS$1,0)),"")</f>
        <v/>
      </c>
      <c r="DWG29" s="258" t="str">
        <f>IFERROR(INDEX('Data Annex'!$K$1:$BS$4779,MATCH(DWG$1&amp;"|"&amp;$B29,'Data Annex'!$K$1:$K$4779,0),MATCH(DWG$2,'Data Annex'!$K$1:$BS$1,0)),"")</f>
        <v/>
      </c>
      <c r="DWH29" s="258" t="str">
        <f>IFERROR(INDEX('Data Annex'!$K$1:$BS$4779,MATCH(DWH$1&amp;"|"&amp;$B29,'Data Annex'!$K$1:$K$4779,0),MATCH(DWH$2,'Data Annex'!$K$1:$BS$1,0)),"")</f>
        <v/>
      </c>
      <c r="DWI29" s="258" t="str">
        <f>IFERROR(INDEX('Data Annex'!$K$1:$BS$4779,MATCH(DWI$1&amp;"|"&amp;$B29,'Data Annex'!$K$1:$K$4779,0),MATCH(DWI$2,'Data Annex'!$K$1:$BS$1,0)),"")</f>
        <v/>
      </c>
      <c r="DWJ29" s="258" t="str">
        <f>IFERROR(INDEX('Data Annex'!$K$1:$BS$4779,MATCH(DWJ$1&amp;"|"&amp;$B29,'Data Annex'!$K$1:$K$4779,0),MATCH(DWJ$2,'Data Annex'!$K$1:$BS$1,0)),"")</f>
        <v/>
      </c>
      <c r="DWK29" s="258" t="str">
        <f>IFERROR(INDEX('Data Annex'!$K$1:$BS$4779,MATCH(DWK$1&amp;"|"&amp;$B29,'Data Annex'!$K$1:$K$4779,0),MATCH(DWK$2,'Data Annex'!$K$1:$BS$1,0)),"")</f>
        <v/>
      </c>
      <c r="DWL29" s="258" t="str">
        <f>IFERROR(INDEX('Data Annex'!$K$1:$BS$4779,MATCH(DWL$1&amp;"|"&amp;$B29,'Data Annex'!$K$1:$K$4779,0),MATCH(DWL$2,'Data Annex'!$K$1:$BS$1,0)),"")</f>
        <v/>
      </c>
      <c r="DWM29" s="258" t="str">
        <f>IFERROR(INDEX('Data Annex'!$K$1:$BS$4779,MATCH(DWM$1&amp;"|"&amp;$B29,'Data Annex'!$K$1:$K$4779,0),MATCH(DWM$2,'Data Annex'!$K$1:$BS$1,0)),"")</f>
        <v/>
      </c>
      <c r="DWN29" s="258" t="str">
        <f>IFERROR(INDEX('Data Annex'!$K$1:$BS$4779,MATCH(DWN$1&amp;"|"&amp;$B29,'Data Annex'!$K$1:$K$4779,0),MATCH(DWN$2,'Data Annex'!$K$1:$BS$1,0)),"")</f>
        <v/>
      </c>
      <c r="DWO29" s="258" t="str">
        <f>IFERROR(INDEX('Data Annex'!$K$1:$BS$4779,MATCH(DWO$1&amp;"|"&amp;$B29,'Data Annex'!$K$1:$K$4779,0),MATCH(DWO$2,'Data Annex'!$K$1:$BS$1,0)),"")</f>
        <v/>
      </c>
      <c r="DWP29" s="258" t="str">
        <f>IFERROR(INDEX('Data Annex'!$K$1:$BS$4779,MATCH(DWP$1&amp;"|"&amp;$B29,'Data Annex'!$K$1:$K$4779,0),MATCH(DWP$2,'Data Annex'!$K$1:$BS$1,0)),"")</f>
        <v/>
      </c>
      <c r="DWQ29" s="258" t="str">
        <f>IFERROR(INDEX('Data Annex'!$K$1:$BS$4779,MATCH(DWQ$1&amp;"|"&amp;$B29,'Data Annex'!$K$1:$K$4779,0),MATCH(DWQ$2,'Data Annex'!$K$1:$BS$1,0)),"")</f>
        <v/>
      </c>
      <c r="DWR29" s="258" t="str">
        <f>IFERROR(INDEX('Data Annex'!$K$1:$BS$4779,MATCH(DWR$1&amp;"|"&amp;$B29,'Data Annex'!$K$1:$K$4779,0),MATCH(DWR$2,'Data Annex'!$K$1:$BS$1,0)),"")</f>
        <v/>
      </c>
      <c r="DWS29" s="258" t="str">
        <f>IFERROR(INDEX('Data Annex'!$K$1:$BS$4779,MATCH(DWS$1&amp;"|"&amp;$B29,'Data Annex'!$K$1:$K$4779,0),MATCH(DWS$2,'Data Annex'!$K$1:$BS$1,0)),"")</f>
        <v/>
      </c>
      <c r="DWT29" s="258" t="str">
        <f>IFERROR(INDEX('Data Annex'!$K$1:$BS$4779,MATCH(DWT$1&amp;"|"&amp;$B29,'Data Annex'!$K$1:$K$4779,0),MATCH(DWT$2,'Data Annex'!$K$1:$BS$1,0)),"")</f>
        <v/>
      </c>
      <c r="DWU29" s="258" t="str">
        <f>IFERROR(INDEX('Data Annex'!$K$1:$BS$4779,MATCH(DWU$1&amp;"|"&amp;$B29,'Data Annex'!$K$1:$K$4779,0),MATCH(DWU$2,'Data Annex'!$K$1:$BS$1,0)),"")</f>
        <v/>
      </c>
      <c r="DWV29" s="258" t="str">
        <f>IFERROR(INDEX('Data Annex'!$K$1:$BS$4779,MATCH(DWV$1&amp;"|"&amp;$B29,'Data Annex'!$K$1:$K$4779,0),MATCH(DWV$2,'Data Annex'!$K$1:$BS$1,0)),"")</f>
        <v/>
      </c>
      <c r="DWW29" s="258" t="str">
        <f>IFERROR(INDEX('Data Annex'!$K$1:$BS$4779,MATCH(DWW$1&amp;"|"&amp;$B29,'Data Annex'!$K$1:$K$4779,0),MATCH(DWW$2,'Data Annex'!$K$1:$BS$1,0)),"")</f>
        <v/>
      </c>
      <c r="DWX29" s="258" t="str">
        <f>IFERROR(INDEX('Data Annex'!$K$1:$BS$4779,MATCH(DWX$1&amp;"|"&amp;$B29,'Data Annex'!$K$1:$K$4779,0),MATCH(DWX$2,'Data Annex'!$K$1:$BS$1,0)),"")</f>
        <v/>
      </c>
      <c r="DWY29" s="258" t="str">
        <f>IFERROR(INDEX('Data Annex'!$K$1:$BS$4779,MATCH(DWY$1&amp;"|"&amp;$B29,'Data Annex'!$K$1:$K$4779,0),MATCH(DWY$2,'Data Annex'!$K$1:$BS$1,0)),"")</f>
        <v/>
      </c>
      <c r="DWZ29" s="258" t="str">
        <f>IFERROR(INDEX('Data Annex'!$K$1:$BS$4779,MATCH(DWZ$1&amp;"|"&amp;$B29,'Data Annex'!$K$1:$K$4779,0),MATCH(DWZ$2,'Data Annex'!$K$1:$BS$1,0)),"")</f>
        <v/>
      </c>
      <c r="DXA29" s="258" t="str">
        <f>IFERROR(INDEX('Data Annex'!$K$1:$BS$4779,MATCH(DXA$1&amp;"|"&amp;$B29,'Data Annex'!$K$1:$K$4779,0),MATCH(DXA$2,'Data Annex'!$K$1:$BS$1,0)),"")</f>
        <v/>
      </c>
      <c r="DXB29" s="258" t="str">
        <f>IFERROR(INDEX('Data Annex'!$K$1:$BS$4779,MATCH(DXB$1&amp;"|"&amp;$B29,'Data Annex'!$K$1:$K$4779,0),MATCH(DXB$2,'Data Annex'!$K$1:$BS$1,0)),"")</f>
        <v/>
      </c>
      <c r="DXC29" s="258" t="str">
        <f>IFERROR(INDEX('Data Annex'!$K$1:$BS$4779,MATCH(DXC$1&amp;"|"&amp;$B29,'Data Annex'!$K$1:$K$4779,0),MATCH(DXC$2,'Data Annex'!$K$1:$BS$1,0)),"")</f>
        <v/>
      </c>
      <c r="DXD29" s="258" t="str">
        <f>IFERROR(INDEX('Data Annex'!$K$1:$BS$4779,MATCH(DXD$1&amp;"|"&amp;$B29,'Data Annex'!$K$1:$K$4779,0),MATCH(DXD$2,'Data Annex'!$K$1:$BS$1,0)),"")</f>
        <v/>
      </c>
      <c r="DXE29" s="258" t="str">
        <f>IFERROR(INDEX('Data Annex'!$K$1:$BS$4779,MATCH(DXE$1&amp;"|"&amp;$B29,'Data Annex'!$K$1:$K$4779,0),MATCH(DXE$2,'Data Annex'!$K$1:$BS$1,0)),"")</f>
        <v/>
      </c>
      <c r="DXF29" s="258" t="str">
        <f>IFERROR(INDEX('Data Annex'!$K$1:$BS$4779,MATCH(DXF$1&amp;"|"&amp;$B29,'Data Annex'!$K$1:$K$4779,0),MATCH(DXF$2,'Data Annex'!$K$1:$BS$1,0)),"")</f>
        <v/>
      </c>
      <c r="DXG29" s="258" t="str">
        <f>IFERROR(INDEX('Data Annex'!$K$1:$BS$4779,MATCH(DXG$1&amp;"|"&amp;$B29,'Data Annex'!$K$1:$K$4779,0),MATCH(DXG$2,'Data Annex'!$K$1:$BS$1,0)),"")</f>
        <v/>
      </c>
      <c r="DXH29" s="258" t="str">
        <f>IFERROR(INDEX('Data Annex'!$K$1:$BS$4779,MATCH(DXH$1&amp;"|"&amp;$B29,'Data Annex'!$K$1:$K$4779,0),MATCH(DXH$2,'Data Annex'!$K$1:$BS$1,0)),"")</f>
        <v/>
      </c>
      <c r="DXI29" s="258" t="str">
        <f>IFERROR(INDEX('Data Annex'!$K$1:$BS$4779,MATCH(DXI$1&amp;"|"&amp;$B29,'Data Annex'!$K$1:$K$4779,0),MATCH(DXI$2,'Data Annex'!$K$1:$BS$1,0)),"")</f>
        <v/>
      </c>
      <c r="DXJ29" s="258" t="str">
        <f>IFERROR(INDEX('Data Annex'!$K$1:$BS$4779,MATCH(DXJ$1&amp;"|"&amp;$B29,'Data Annex'!$K$1:$K$4779,0),MATCH(DXJ$2,'Data Annex'!$K$1:$BS$1,0)),"")</f>
        <v/>
      </c>
      <c r="DXK29" s="258" t="str">
        <f>IFERROR(INDEX('Data Annex'!$K$1:$BS$4779,MATCH(DXK$1&amp;"|"&amp;$B29,'Data Annex'!$K$1:$K$4779,0),MATCH(DXK$2,'Data Annex'!$K$1:$BS$1,0)),"")</f>
        <v/>
      </c>
      <c r="DXL29" s="258" t="str">
        <f>IFERROR(INDEX('Data Annex'!$K$1:$BS$4779,MATCH(DXL$1&amp;"|"&amp;$B29,'Data Annex'!$K$1:$K$4779,0),MATCH(DXL$2,'Data Annex'!$K$1:$BS$1,0)),"")</f>
        <v/>
      </c>
      <c r="DXM29" s="258" t="str">
        <f>IFERROR(INDEX('Data Annex'!$K$1:$BS$4779,MATCH(DXM$1&amp;"|"&amp;$B29,'Data Annex'!$K$1:$K$4779,0),MATCH(DXM$2,'Data Annex'!$K$1:$BS$1,0)),"")</f>
        <v/>
      </c>
      <c r="DXN29" s="258" t="str">
        <f>IFERROR(INDEX('Data Annex'!$K$1:$BS$4779,MATCH(DXN$1&amp;"|"&amp;$B29,'Data Annex'!$K$1:$K$4779,0),MATCH(DXN$2,'Data Annex'!$K$1:$BS$1,0)),"")</f>
        <v/>
      </c>
      <c r="DXO29" s="258" t="str">
        <f>IFERROR(INDEX('Data Annex'!$K$1:$BS$4779,MATCH(DXO$1&amp;"|"&amp;$B29,'Data Annex'!$K$1:$K$4779,0),MATCH(DXO$2,'Data Annex'!$K$1:$BS$1,0)),"")</f>
        <v/>
      </c>
      <c r="DXP29" s="258" t="str">
        <f>IFERROR(INDEX('Data Annex'!$K$1:$BS$4779,MATCH(DXP$1&amp;"|"&amp;$B29,'Data Annex'!$K$1:$K$4779,0),MATCH(DXP$2,'Data Annex'!$K$1:$BS$1,0)),"")</f>
        <v/>
      </c>
      <c r="DXQ29" s="258" t="str">
        <f>IFERROR(INDEX('Data Annex'!$K$1:$BS$4779,MATCH(DXQ$1&amp;"|"&amp;$B29,'Data Annex'!$K$1:$K$4779,0),MATCH(DXQ$2,'Data Annex'!$K$1:$BS$1,0)),"")</f>
        <v/>
      </c>
      <c r="DXR29" s="258" t="str">
        <f>IFERROR(INDEX('Data Annex'!$K$1:$BS$4779,MATCH(DXR$1&amp;"|"&amp;$B29,'Data Annex'!$K$1:$K$4779,0),MATCH(DXR$2,'Data Annex'!$K$1:$BS$1,0)),"")</f>
        <v/>
      </c>
      <c r="DXS29" s="258" t="str">
        <f>IFERROR(INDEX('Data Annex'!$K$1:$BS$4779,MATCH(DXS$1&amp;"|"&amp;$B29,'Data Annex'!$K$1:$K$4779,0),MATCH(DXS$2,'Data Annex'!$K$1:$BS$1,0)),"")</f>
        <v/>
      </c>
      <c r="DXT29" s="258" t="str">
        <f>IFERROR(INDEX('Data Annex'!$K$1:$BS$4779,MATCH(DXT$1&amp;"|"&amp;$B29,'Data Annex'!$K$1:$K$4779,0),MATCH(DXT$2,'Data Annex'!$K$1:$BS$1,0)),"")</f>
        <v/>
      </c>
      <c r="DXU29" s="258" t="str">
        <f>IFERROR(INDEX('Data Annex'!$K$1:$BS$4779,MATCH(DXU$1&amp;"|"&amp;$B29,'Data Annex'!$K$1:$K$4779,0),MATCH(DXU$2,'Data Annex'!$K$1:$BS$1,0)),"")</f>
        <v/>
      </c>
      <c r="DXV29" s="258" t="str">
        <f>IFERROR(INDEX('Data Annex'!$K$1:$BS$4779,MATCH(DXV$1&amp;"|"&amp;$B29,'Data Annex'!$K$1:$K$4779,0),MATCH(DXV$2,'Data Annex'!$K$1:$BS$1,0)),"")</f>
        <v/>
      </c>
      <c r="DXW29" s="258" t="str">
        <f>IFERROR(INDEX('Data Annex'!$K$1:$BS$4779,MATCH(DXW$1&amp;"|"&amp;$B29,'Data Annex'!$K$1:$K$4779,0),MATCH(DXW$2,'Data Annex'!$K$1:$BS$1,0)),"")</f>
        <v/>
      </c>
      <c r="DXX29" s="258" t="str">
        <f>IFERROR(INDEX('Data Annex'!$K$1:$BS$4779,MATCH(DXX$1&amp;"|"&amp;$B29,'Data Annex'!$K$1:$K$4779,0),MATCH(DXX$2,'Data Annex'!$K$1:$BS$1,0)),"")</f>
        <v/>
      </c>
      <c r="DXY29" s="258" t="str">
        <f>IFERROR(INDEX('Data Annex'!$K$1:$BS$4779,MATCH(DXY$1&amp;"|"&amp;$B29,'Data Annex'!$K$1:$K$4779,0),MATCH(DXY$2,'Data Annex'!$K$1:$BS$1,0)),"")</f>
        <v/>
      </c>
      <c r="DXZ29" s="258" t="str">
        <f>IFERROR(INDEX('Data Annex'!$K$1:$BS$4779,MATCH(DXZ$1&amp;"|"&amp;$B29,'Data Annex'!$K$1:$K$4779,0),MATCH(DXZ$2,'Data Annex'!$K$1:$BS$1,0)),"")</f>
        <v/>
      </c>
      <c r="DYA29" s="258" t="str">
        <f>IFERROR(INDEX('Data Annex'!$K$1:$BS$4779,MATCH(DYA$1&amp;"|"&amp;$B29,'Data Annex'!$K$1:$K$4779,0),MATCH(DYA$2,'Data Annex'!$K$1:$BS$1,0)),"")</f>
        <v/>
      </c>
      <c r="DYB29" s="258" t="str">
        <f>IFERROR(INDEX('Data Annex'!$K$1:$BS$4779,MATCH(DYB$1&amp;"|"&amp;$B29,'Data Annex'!$K$1:$K$4779,0),MATCH(DYB$2,'Data Annex'!$K$1:$BS$1,0)),"")</f>
        <v/>
      </c>
      <c r="DYC29" s="258" t="str">
        <f>IFERROR(INDEX('Data Annex'!$K$1:$BS$4779,MATCH(DYC$1&amp;"|"&amp;$B29,'Data Annex'!$K$1:$K$4779,0),MATCH(DYC$2,'Data Annex'!$K$1:$BS$1,0)),"")</f>
        <v/>
      </c>
      <c r="DYD29" s="258" t="str">
        <f>IFERROR(INDEX('Data Annex'!$K$1:$BS$4779,MATCH(DYD$1&amp;"|"&amp;$B29,'Data Annex'!$K$1:$K$4779,0),MATCH(DYD$2,'Data Annex'!$K$1:$BS$1,0)),"")</f>
        <v/>
      </c>
      <c r="DYE29" s="258" t="str">
        <f>IFERROR(INDEX('Data Annex'!$K$1:$BS$4779,MATCH(DYE$1&amp;"|"&amp;$B29,'Data Annex'!$K$1:$K$4779,0),MATCH(DYE$2,'Data Annex'!$K$1:$BS$1,0)),"")</f>
        <v/>
      </c>
      <c r="DYF29" s="258" t="str">
        <f>IFERROR(INDEX('Data Annex'!$K$1:$BS$4779,MATCH(DYF$1&amp;"|"&amp;$B29,'Data Annex'!$K$1:$K$4779,0),MATCH(DYF$2,'Data Annex'!$K$1:$BS$1,0)),"")</f>
        <v/>
      </c>
      <c r="DYG29" s="258" t="str">
        <f>IFERROR(INDEX('Data Annex'!$K$1:$BS$4779,MATCH(DYG$1&amp;"|"&amp;$B29,'Data Annex'!$K$1:$K$4779,0),MATCH(DYG$2,'Data Annex'!$K$1:$BS$1,0)),"")</f>
        <v/>
      </c>
      <c r="DYH29" s="258" t="str">
        <f>IFERROR(INDEX('Data Annex'!$K$1:$BS$4779,MATCH(DYH$1&amp;"|"&amp;$B29,'Data Annex'!$K$1:$K$4779,0),MATCH(DYH$2,'Data Annex'!$K$1:$BS$1,0)),"")</f>
        <v/>
      </c>
      <c r="DYI29" s="258" t="str">
        <f>IFERROR(INDEX('Data Annex'!$K$1:$BS$4779,MATCH(DYI$1&amp;"|"&amp;$B29,'Data Annex'!$K$1:$K$4779,0),MATCH(DYI$2,'Data Annex'!$K$1:$BS$1,0)),"")</f>
        <v/>
      </c>
      <c r="DYJ29" s="258" t="str">
        <f>IFERROR(INDEX('Data Annex'!$K$1:$BS$4779,MATCH(DYJ$1&amp;"|"&amp;$B29,'Data Annex'!$K$1:$K$4779,0),MATCH(DYJ$2,'Data Annex'!$K$1:$BS$1,0)),"")</f>
        <v/>
      </c>
      <c r="DYK29" s="258" t="str">
        <f>IFERROR(INDEX('Data Annex'!$K$1:$BS$4779,MATCH(DYK$1&amp;"|"&amp;$B29,'Data Annex'!$K$1:$K$4779,0),MATCH(DYK$2,'Data Annex'!$K$1:$BS$1,0)),"")</f>
        <v/>
      </c>
      <c r="DYL29" s="258" t="str">
        <f>IFERROR(INDEX('Data Annex'!$K$1:$BS$4779,MATCH(DYL$1&amp;"|"&amp;$B29,'Data Annex'!$K$1:$K$4779,0),MATCH(DYL$2,'Data Annex'!$K$1:$BS$1,0)),"")</f>
        <v/>
      </c>
      <c r="DYM29" s="258" t="str">
        <f>IFERROR(INDEX('Data Annex'!$K$1:$BS$4779,MATCH(DYM$1&amp;"|"&amp;$B29,'Data Annex'!$K$1:$K$4779,0),MATCH(DYM$2,'Data Annex'!$K$1:$BS$1,0)),"")</f>
        <v/>
      </c>
      <c r="DYN29" s="258" t="str">
        <f>IFERROR(INDEX('Data Annex'!$K$1:$BS$4779,MATCH(DYN$1&amp;"|"&amp;$B29,'Data Annex'!$K$1:$K$4779,0),MATCH(DYN$2,'Data Annex'!$K$1:$BS$1,0)),"")</f>
        <v/>
      </c>
      <c r="DYO29" s="258" t="str">
        <f>IFERROR(INDEX('Data Annex'!$K$1:$BS$4779,MATCH(DYO$1&amp;"|"&amp;$B29,'Data Annex'!$K$1:$K$4779,0),MATCH(DYO$2,'Data Annex'!$K$1:$BS$1,0)),"")</f>
        <v/>
      </c>
      <c r="DYP29" s="258" t="str">
        <f>IFERROR(INDEX('Data Annex'!$K$1:$BS$4779,MATCH(DYP$1&amp;"|"&amp;$B29,'Data Annex'!$K$1:$K$4779,0),MATCH(DYP$2,'Data Annex'!$K$1:$BS$1,0)),"")</f>
        <v/>
      </c>
      <c r="DYQ29" s="258" t="str">
        <f>IFERROR(INDEX('Data Annex'!$K$1:$BS$4779,MATCH(DYQ$1&amp;"|"&amp;$B29,'Data Annex'!$K$1:$K$4779,0),MATCH(DYQ$2,'Data Annex'!$K$1:$BS$1,0)),"")</f>
        <v/>
      </c>
      <c r="DYR29" s="258" t="str">
        <f>IFERROR(INDEX('Data Annex'!$K$1:$BS$4779,MATCH(DYR$1&amp;"|"&amp;$B29,'Data Annex'!$K$1:$K$4779,0),MATCH(DYR$2,'Data Annex'!$K$1:$BS$1,0)),"")</f>
        <v/>
      </c>
      <c r="DYS29" s="258" t="str">
        <f>IFERROR(INDEX('Data Annex'!$K$1:$BS$4779,MATCH(DYS$1&amp;"|"&amp;$B29,'Data Annex'!$K$1:$K$4779,0),MATCH(DYS$2,'Data Annex'!$K$1:$BS$1,0)),"")</f>
        <v/>
      </c>
      <c r="DYT29" s="258" t="str">
        <f>IFERROR(INDEX('Data Annex'!$K$1:$BS$4779,MATCH(DYT$1&amp;"|"&amp;$B29,'Data Annex'!$K$1:$K$4779,0),MATCH(DYT$2,'Data Annex'!$K$1:$BS$1,0)),"")</f>
        <v/>
      </c>
      <c r="DYU29" s="258" t="str">
        <f>IFERROR(INDEX('Data Annex'!$K$1:$BS$4779,MATCH(DYU$1&amp;"|"&amp;$B29,'Data Annex'!$K$1:$K$4779,0),MATCH(DYU$2,'Data Annex'!$K$1:$BS$1,0)),"")</f>
        <v/>
      </c>
      <c r="DYV29" s="258" t="str">
        <f>IFERROR(INDEX('Data Annex'!$K$1:$BS$4779,MATCH(DYV$1&amp;"|"&amp;$B29,'Data Annex'!$K$1:$K$4779,0),MATCH(DYV$2,'Data Annex'!$K$1:$BS$1,0)),"")</f>
        <v/>
      </c>
      <c r="DYW29" s="258" t="str">
        <f>IFERROR(INDEX('Data Annex'!$K$1:$BS$4779,MATCH(DYW$1&amp;"|"&amp;$B29,'Data Annex'!$K$1:$K$4779,0),MATCH(DYW$2,'Data Annex'!$K$1:$BS$1,0)),"")</f>
        <v/>
      </c>
      <c r="DYX29" s="258" t="str">
        <f>IFERROR(INDEX('Data Annex'!$K$1:$BS$4779,MATCH(DYX$1&amp;"|"&amp;$B29,'Data Annex'!$K$1:$K$4779,0),MATCH(DYX$2,'Data Annex'!$K$1:$BS$1,0)),"")</f>
        <v/>
      </c>
      <c r="DYY29" s="258" t="str">
        <f>IFERROR(INDEX('Data Annex'!$K$1:$BS$4779,MATCH(DYY$1&amp;"|"&amp;$B29,'Data Annex'!$K$1:$K$4779,0),MATCH(DYY$2,'Data Annex'!$K$1:$BS$1,0)),"")</f>
        <v/>
      </c>
      <c r="DYZ29" s="258" t="str">
        <f>IFERROR(INDEX('Data Annex'!$K$1:$BS$4779,MATCH(DYZ$1&amp;"|"&amp;$B29,'Data Annex'!$K$1:$K$4779,0),MATCH(DYZ$2,'Data Annex'!$K$1:$BS$1,0)),"")</f>
        <v/>
      </c>
      <c r="DZA29" s="258" t="str">
        <f>IFERROR(INDEX('Data Annex'!$K$1:$BS$4779,MATCH(DZA$1&amp;"|"&amp;$B29,'Data Annex'!$K$1:$K$4779,0),MATCH(DZA$2,'Data Annex'!$K$1:$BS$1,0)),"")</f>
        <v/>
      </c>
      <c r="DZB29" s="258" t="str">
        <f>IFERROR(INDEX('Data Annex'!$K$1:$BS$4779,MATCH(DZB$1&amp;"|"&amp;$B29,'Data Annex'!$K$1:$K$4779,0),MATCH(DZB$2,'Data Annex'!$K$1:$BS$1,0)),"")</f>
        <v/>
      </c>
      <c r="DZC29" s="258" t="str">
        <f>IFERROR(INDEX('Data Annex'!$K$1:$BS$4779,MATCH(DZC$1&amp;"|"&amp;$B29,'Data Annex'!$K$1:$K$4779,0),MATCH(DZC$2,'Data Annex'!$K$1:$BS$1,0)),"")</f>
        <v/>
      </c>
      <c r="DZD29" s="258" t="str">
        <f>IFERROR(INDEX('Data Annex'!$K$1:$BS$4779,MATCH(DZD$1&amp;"|"&amp;$B29,'Data Annex'!$K$1:$K$4779,0),MATCH(DZD$2,'Data Annex'!$K$1:$BS$1,0)),"")</f>
        <v/>
      </c>
      <c r="DZE29" s="258" t="str">
        <f>IFERROR(INDEX('Data Annex'!$K$1:$BS$4779,MATCH(DZE$1&amp;"|"&amp;$B29,'Data Annex'!$K$1:$K$4779,0),MATCH(DZE$2,'Data Annex'!$K$1:$BS$1,0)),"")</f>
        <v/>
      </c>
      <c r="DZF29" s="258" t="str">
        <f>IFERROR(INDEX('Data Annex'!$K$1:$BS$4779,MATCH(DZF$1&amp;"|"&amp;$B29,'Data Annex'!$K$1:$K$4779,0),MATCH(DZF$2,'Data Annex'!$K$1:$BS$1,0)),"")</f>
        <v/>
      </c>
      <c r="DZG29" s="258" t="str">
        <f>IFERROR(INDEX('Data Annex'!$K$1:$BS$4779,MATCH(DZG$1&amp;"|"&amp;$B29,'Data Annex'!$K$1:$K$4779,0),MATCH(DZG$2,'Data Annex'!$K$1:$BS$1,0)),"")</f>
        <v/>
      </c>
      <c r="DZH29" s="258" t="str">
        <f>IFERROR(INDEX('Data Annex'!$K$1:$BS$4779,MATCH(DZH$1&amp;"|"&amp;$B29,'Data Annex'!$K$1:$K$4779,0),MATCH(DZH$2,'Data Annex'!$K$1:$BS$1,0)),"")</f>
        <v/>
      </c>
      <c r="DZI29" s="258" t="str">
        <f>IFERROR(INDEX('Data Annex'!$K$1:$BS$4779,MATCH(DZI$1&amp;"|"&amp;$B29,'Data Annex'!$K$1:$K$4779,0),MATCH(DZI$2,'Data Annex'!$K$1:$BS$1,0)),"")</f>
        <v/>
      </c>
      <c r="DZJ29" s="258" t="str">
        <f>IFERROR(INDEX('Data Annex'!$K$1:$BS$4779,MATCH(DZJ$1&amp;"|"&amp;$B29,'Data Annex'!$K$1:$K$4779,0),MATCH(DZJ$2,'Data Annex'!$K$1:$BS$1,0)),"")</f>
        <v/>
      </c>
      <c r="DZK29" s="258" t="str">
        <f>IFERROR(INDEX('Data Annex'!$K$1:$BS$4779,MATCH(DZK$1&amp;"|"&amp;$B29,'Data Annex'!$K$1:$K$4779,0),MATCH(DZK$2,'Data Annex'!$K$1:$BS$1,0)),"")</f>
        <v/>
      </c>
      <c r="DZL29" s="258" t="str">
        <f>IFERROR(INDEX('Data Annex'!$K$1:$BS$4779,MATCH(DZL$1&amp;"|"&amp;$B29,'Data Annex'!$K$1:$K$4779,0),MATCH(DZL$2,'Data Annex'!$K$1:$BS$1,0)),"")</f>
        <v/>
      </c>
      <c r="DZM29" s="258" t="str">
        <f>IFERROR(INDEX('Data Annex'!$K$1:$BS$4779,MATCH(DZM$1&amp;"|"&amp;$B29,'Data Annex'!$K$1:$K$4779,0),MATCH(DZM$2,'Data Annex'!$K$1:$BS$1,0)),"")</f>
        <v/>
      </c>
      <c r="DZN29" s="258" t="str">
        <f>IFERROR(INDEX('Data Annex'!$K$1:$BS$4779,MATCH(DZN$1&amp;"|"&amp;$B29,'Data Annex'!$K$1:$K$4779,0),MATCH(DZN$2,'Data Annex'!$K$1:$BS$1,0)),"")</f>
        <v/>
      </c>
      <c r="DZO29" s="258" t="str">
        <f>IFERROR(INDEX('Data Annex'!$K$1:$BS$4779,MATCH(DZO$1&amp;"|"&amp;$B29,'Data Annex'!$K$1:$K$4779,0),MATCH(DZO$2,'Data Annex'!$K$1:$BS$1,0)),"")</f>
        <v/>
      </c>
      <c r="DZP29" s="258" t="str">
        <f>IFERROR(INDEX('Data Annex'!$K$1:$BS$4779,MATCH(DZP$1&amp;"|"&amp;$B29,'Data Annex'!$K$1:$K$4779,0),MATCH(DZP$2,'Data Annex'!$K$1:$BS$1,0)),"")</f>
        <v/>
      </c>
      <c r="DZQ29" s="258" t="str">
        <f>IFERROR(INDEX('Data Annex'!$K$1:$BS$4779,MATCH(DZQ$1&amp;"|"&amp;$B29,'Data Annex'!$K$1:$K$4779,0),MATCH(DZQ$2,'Data Annex'!$K$1:$BS$1,0)),"")</f>
        <v/>
      </c>
      <c r="DZR29" s="258" t="str">
        <f>IFERROR(INDEX('Data Annex'!$K$1:$BS$4779,MATCH(DZR$1&amp;"|"&amp;$B29,'Data Annex'!$K$1:$K$4779,0),MATCH(DZR$2,'Data Annex'!$K$1:$BS$1,0)),"")</f>
        <v/>
      </c>
      <c r="DZS29" s="258" t="str">
        <f>IFERROR(INDEX('Data Annex'!$K$1:$BS$4779,MATCH(DZS$1&amp;"|"&amp;$B29,'Data Annex'!$K$1:$K$4779,0),MATCH(DZS$2,'Data Annex'!$K$1:$BS$1,0)),"")</f>
        <v/>
      </c>
      <c r="DZT29" s="258" t="str">
        <f>IFERROR(INDEX('Data Annex'!$K$1:$BS$4779,MATCH(DZT$1&amp;"|"&amp;$B29,'Data Annex'!$K$1:$K$4779,0),MATCH(DZT$2,'Data Annex'!$K$1:$BS$1,0)),"")</f>
        <v/>
      </c>
      <c r="DZU29" s="258" t="str">
        <f>IFERROR(INDEX('Data Annex'!$K$1:$BS$4779,MATCH(DZU$1&amp;"|"&amp;$B29,'Data Annex'!$K$1:$K$4779,0),MATCH(DZU$2,'Data Annex'!$K$1:$BS$1,0)),"")</f>
        <v/>
      </c>
      <c r="DZV29" s="258" t="str">
        <f>IFERROR(INDEX('Data Annex'!$K$1:$BS$4779,MATCH(DZV$1&amp;"|"&amp;$B29,'Data Annex'!$K$1:$K$4779,0),MATCH(DZV$2,'Data Annex'!$K$1:$BS$1,0)),"")</f>
        <v/>
      </c>
      <c r="DZW29" s="258" t="str">
        <f>IFERROR(INDEX('Data Annex'!$K$1:$BS$4779,MATCH(DZW$1&amp;"|"&amp;$B29,'Data Annex'!$K$1:$K$4779,0),MATCH(DZW$2,'Data Annex'!$K$1:$BS$1,0)),"")</f>
        <v/>
      </c>
      <c r="DZX29" s="258" t="str">
        <f>IFERROR(INDEX('Data Annex'!$K$1:$BS$4779,MATCH(DZX$1&amp;"|"&amp;$B29,'Data Annex'!$K$1:$K$4779,0),MATCH(DZX$2,'Data Annex'!$K$1:$BS$1,0)),"")</f>
        <v/>
      </c>
      <c r="DZY29" s="258" t="str">
        <f>IFERROR(INDEX('Data Annex'!$K$1:$BS$4779,MATCH(DZY$1&amp;"|"&amp;$B29,'Data Annex'!$K$1:$K$4779,0),MATCH(DZY$2,'Data Annex'!$K$1:$BS$1,0)),"")</f>
        <v/>
      </c>
      <c r="DZZ29" s="258" t="str">
        <f>IFERROR(INDEX('Data Annex'!$K$1:$BS$4779,MATCH(DZZ$1&amp;"|"&amp;$B29,'Data Annex'!$K$1:$K$4779,0),MATCH(DZZ$2,'Data Annex'!$K$1:$BS$1,0)),"")</f>
        <v/>
      </c>
      <c r="EAA29" s="258" t="str">
        <f>IFERROR(INDEX('Data Annex'!$K$1:$BS$4779,MATCH(EAA$1&amp;"|"&amp;$B29,'Data Annex'!$K$1:$K$4779,0),MATCH(EAA$2,'Data Annex'!$K$1:$BS$1,0)),"")</f>
        <v/>
      </c>
      <c r="EAB29" s="258" t="str">
        <f>IFERROR(INDEX('Data Annex'!$K$1:$BS$4779,MATCH(EAB$1&amp;"|"&amp;$B29,'Data Annex'!$K$1:$K$4779,0),MATCH(EAB$2,'Data Annex'!$K$1:$BS$1,0)),"")</f>
        <v/>
      </c>
      <c r="EAC29" s="258" t="str">
        <f>IFERROR(INDEX('Data Annex'!$K$1:$BS$4779,MATCH(EAC$1&amp;"|"&amp;$B29,'Data Annex'!$K$1:$K$4779,0),MATCH(EAC$2,'Data Annex'!$K$1:$BS$1,0)),"")</f>
        <v/>
      </c>
      <c r="EAD29" s="258" t="str">
        <f>IFERROR(INDEX('Data Annex'!$K$1:$BS$4779,MATCH(EAD$1&amp;"|"&amp;$B29,'Data Annex'!$K$1:$K$4779,0),MATCH(EAD$2,'Data Annex'!$K$1:$BS$1,0)),"")</f>
        <v/>
      </c>
      <c r="EAE29" s="258" t="str">
        <f>IFERROR(INDEX('Data Annex'!$K$1:$BS$4779,MATCH(EAE$1&amp;"|"&amp;$B29,'Data Annex'!$K$1:$K$4779,0),MATCH(EAE$2,'Data Annex'!$K$1:$BS$1,0)),"")</f>
        <v/>
      </c>
      <c r="EAF29" s="258" t="str">
        <f>IFERROR(INDEX('Data Annex'!$K$1:$BS$4779,MATCH(EAF$1&amp;"|"&amp;$B29,'Data Annex'!$K$1:$K$4779,0),MATCH(EAF$2,'Data Annex'!$K$1:$BS$1,0)),"")</f>
        <v/>
      </c>
      <c r="EAG29" s="258" t="str">
        <f>IFERROR(INDEX('Data Annex'!$K$1:$BS$4779,MATCH(EAG$1&amp;"|"&amp;$B29,'Data Annex'!$K$1:$K$4779,0),MATCH(EAG$2,'Data Annex'!$K$1:$BS$1,0)),"")</f>
        <v/>
      </c>
      <c r="EAH29" s="258" t="str">
        <f>IFERROR(INDEX('Data Annex'!$K$1:$BS$4779,MATCH(EAH$1&amp;"|"&amp;$B29,'Data Annex'!$K$1:$K$4779,0),MATCH(EAH$2,'Data Annex'!$K$1:$BS$1,0)),"")</f>
        <v/>
      </c>
      <c r="EAI29" s="258" t="str">
        <f>IFERROR(INDEX('Data Annex'!$K$1:$BS$4779,MATCH(EAI$1&amp;"|"&amp;$B29,'Data Annex'!$K$1:$K$4779,0),MATCH(EAI$2,'Data Annex'!$K$1:$BS$1,0)),"")</f>
        <v/>
      </c>
      <c r="EAJ29" s="258" t="str">
        <f>IFERROR(INDEX('Data Annex'!$K$1:$BS$4779,MATCH(EAJ$1&amp;"|"&amp;$B29,'Data Annex'!$K$1:$K$4779,0),MATCH(EAJ$2,'Data Annex'!$K$1:$BS$1,0)),"")</f>
        <v/>
      </c>
      <c r="EAK29" s="258" t="str">
        <f>IFERROR(INDEX('Data Annex'!$K$1:$BS$4779,MATCH(EAK$1&amp;"|"&amp;$B29,'Data Annex'!$K$1:$K$4779,0),MATCH(EAK$2,'Data Annex'!$K$1:$BS$1,0)),"")</f>
        <v/>
      </c>
      <c r="EAL29" s="258" t="str">
        <f>IFERROR(INDEX('Data Annex'!$K$1:$BS$4779,MATCH(EAL$1&amp;"|"&amp;$B29,'Data Annex'!$K$1:$K$4779,0),MATCH(EAL$2,'Data Annex'!$K$1:$BS$1,0)),"")</f>
        <v/>
      </c>
      <c r="EAM29" s="258" t="str">
        <f>IFERROR(INDEX('Data Annex'!$K$1:$BS$4779,MATCH(EAM$1&amp;"|"&amp;$B29,'Data Annex'!$K$1:$K$4779,0),MATCH(EAM$2,'Data Annex'!$K$1:$BS$1,0)),"")</f>
        <v/>
      </c>
      <c r="EAN29" s="258" t="str">
        <f>IFERROR(INDEX('Data Annex'!$K$1:$BS$4779,MATCH(EAN$1&amp;"|"&amp;$B29,'Data Annex'!$K$1:$K$4779,0),MATCH(EAN$2,'Data Annex'!$K$1:$BS$1,0)),"")</f>
        <v/>
      </c>
      <c r="EAO29" s="258" t="str">
        <f>IFERROR(INDEX('Data Annex'!$K$1:$BS$4779,MATCH(EAO$1&amp;"|"&amp;$B29,'Data Annex'!$K$1:$K$4779,0),MATCH(EAO$2,'Data Annex'!$K$1:$BS$1,0)),"")</f>
        <v/>
      </c>
      <c r="EAP29" s="258" t="str">
        <f>IFERROR(INDEX('Data Annex'!$K$1:$BS$4779,MATCH(EAP$1&amp;"|"&amp;$B29,'Data Annex'!$K$1:$K$4779,0),MATCH(EAP$2,'Data Annex'!$K$1:$BS$1,0)),"")</f>
        <v/>
      </c>
      <c r="EAQ29" s="258" t="str">
        <f>IFERROR(INDEX('Data Annex'!$K$1:$BS$4779,MATCH(EAQ$1&amp;"|"&amp;$B29,'Data Annex'!$K$1:$K$4779,0),MATCH(EAQ$2,'Data Annex'!$K$1:$BS$1,0)),"")</f>
        <v/>
      </c>
      <c r="EAR29" s="258" t="str">
        <f>IFERROR(INDEX('Data Annex'!$K$1:$BS$4779,MATCH(EAR$1&amp;"|"&amp;$B29,'Data Annex'!$K$1:$K$4779,0),MATCH(EAR$2,'Data Annex'!$K$1:$BS$1,0)),"")</f>
        <v/>
      </c>
      <c r="EAS29" s="258" t="str">
        <f>IFERROR(INDEX('Data Annex'!$K$1:$BS$4779,MATCH(EAS$1&amp;"|"&amp;$B29,'Data Annex'!$K$1:$K$4779,0),MATCH(EAS$2,'Data Annex'!$K$1:$BS$1,0)),"")</f>
        <v/>
      </c>
      <c r="EAT29" s="258" t="str">
        <f>IFERROR(INDEX('Data Annex'!$K$1:$BS$4779,MATCH(EAT$1&amp;"|"&amp;$B29,'Data Annex'!$K$1:$K$4779,0),MATCH(EAT$2,'Data Annex'!$K$1:$BS$1,0)),"")</f>
        <v/>
      </c>
      <c r="EAU29" s="258" t="str">
        <f>IFERROR(INDEX('Data Annex'!$K$1:$BS$4779,MATCH(EAU$1&amp;"|"&amp;$B29,'Data Annex'!$K$1:$K$4779,0),MATCH(EAU$2,'Data Annex'!$K$1:$BS$1,0)),"")</f>
        <v/>
      </c>
      <c r="EAV29" s="258" t="str">
        <f>IFERROR(INDEX('Data Annex'!$K$1:$BS$4779,MATCH(EAV$1&amp;"|"&amp;$B29,'Data Annex'!$K$1:$K$4779,0),MATCH(EAV$2,'Data Annex'!$K$1:$BS$1,0)),"")</f>
        <v/>
      </c>
      <c r="EAW29" s="258" t="str">
        <f>IFERROR(INDEX('Data Annex'!$K$1:$BS$4779,MATCH(EAW$1&amp;"|"&amp;$B29,'Data Annex'!$K$1:$K$4779,0),MATCH(EAW$2,'Data Annex'!$K$1:$BS$1,0)),"")</f>
        <v/>
      </c>
      <c r="EAX29" s="258" t="str">
        <f>IFERROR(INDEX('Data Annex'!$K$1:$BS$4779,MATCH(EAX$1&amp;"|"&amp;$B29,'Data Annex'!$K$1:$K$4779,0),MATCH(EAX$2,'Data Annex'!$K$1:$BS$1,0)),"")</f>
        <v/>
      </c>
      <c r="EAY29" s="258" t="str">
        <f>IFERROR(INDEX('Data Annex'!$K$1:$BS$4779,MATCH(EAY$1&amp;"|"&amp;$B29,'Data Annex'!$K$1:$K$4779,0),MATCH(EAY$2,'Data Annex'!$K$1:$BS$1,0)),"")</f>
        <v/>
      </c>
      <c r="EAZ29" s="258" t="str">
        <f>IFERROR(INDEX('Data Annex'!$K$1:$BS$4779,MATCH(EAZ$1&amp;"|"&amp;$B29,'Data Annex'!$K$1:$K$4779,0),MATCH(EAZ$2,'Data Annex'!$K$1:$BS$1,0)),"")</f>
        <v/>
      </c>
      <c r="EBA29" s="258" t="str">
        <f>IFERROR(INDEX('Data Annex'!$K$1:$BS$4779,MATCH(EBA$1&amp;"|"&amp;$B29,'Data Annex'!$K$1:$K$4779,0),MATCH(EBA$2,'Data Annex'!$K$1:$BS$1,0)),"")</f>
        <v/>
      </c>
      <c r="EBB29" s="258" t="str">
        <f>IFERROR(INDEX('Data Annex'!$K$1:$BS$4779,MATCH(EBB$1&amp;"|"&amp;$B29,'Data Annex'!$K$1:$K$4779,0),MATCH(EBB$2,'Data Annex'!$K$1:$BS$1,0)),"")</f>
        <v/>
      </c>
      <c r="EBC29" s="258" t="str">
        <f>IFERROR(INDEX('Data Annex'!$K$1:$BS$4779,MATCH(EBC$1&amp;"|"&amp;$B29,'Data Annex'!$K$1:$K$4779,0),MATCH(EBC$2,'Data Annex'!$K$1:$BS$1,0)),"")</f>
        <v/>
      </c>
      <c r="EBD29" s="258" t="str">
        <f>IFERROR(INDEX('Data Annex'!$K$1:$BS$4779,MATCH(EBD$1&amp;"|"&amp;$B29,'Data Annex'!$K$1:$K$4779,0),MATCH(EBD$2,'Data Annex'!$K$1:$BS$1,0)),"")</f>
        <v/>
      </c>
      <c r="EBE29" s="258" t="str">
        <f>IFERROR(INDEX('Data Annex'!$K$1:$BS$4779,MATCH(EBE$1&amp;"|"&amp;$B29,'Data Annex'!$K$1:$K$4779,0),MATCH(EBE$2,'Data Annex'!$K$1:$BS$1,0)),"")</f>
        <v/>
      </c>
      <c r="EBF29" s="258" t="str">
        <f>IFERROR(INDEX('Data Annex'!$K$1:$BS$4779,MATCH(EBF$1&amp;"|"&amp;$B29,'Data Annex'!$K$1:$K$4779,0),MATCH(EBF$2,'Data Annex'!$K$1:$BS$1,0)),"")</f>
        <v/>
      </c>
      <c r="EBG29" s="258" t="str">
        <f>IFERROR(INDEX('Data Annex'!$K$1:$BS$4779,MATCH(EBG$1&amp;"|"&amp;$B29,'Data Annex'!$K$1:$K$4779,0),MATCH(EBG$2,'Data Annex'!$K$1:$BS$1,0)),"")</f>
        <v/>
      </c>
      <c r="EBH29" s="258" t="str">
        <f>IFERROR(INDEX('Data Annex'!$K$1:$BS$4779,MATCH(EBH$1&amp;"|"&amp;$B29,'Data Annex'!$K$1:$K$4779,0),MATCH(EBH$2,'Data Annex'!$K$1:$BS$1,0)),"")</f>
        <v/>
      </c>
      <c r="EBI29" s="258" t="str">
        <f>IFERROR(INDEX('Data Annex'!$K$1:$BS$4779,MATCH(EBI$1&amp;"|"&amp;$B29,'Data Annex'!$K$1:$K$4779,0),MATCH(EBI$2,'Data Annex'!$K$1:$BS$1,0)),"")</f>
        <v/>
      </c>
      <c r="EBJ29" s="258" t="str">
        <f>IFERROR(INDEX('Data Annex'!$K$1:$BS$4779,MATCH(EBJ$1&amp;"|"&amp;$B29,'Data Annex'!$K$1:$K$4779,0),MATCH(EBJ$2,'Data Annex'!$K$1:$BS$1,0)),"")</f>
        <v/>
      </c>
      <c r="EBK29" s="258" t="str">
        <f>IFERROR(INDEX('Data Annex'!$K$1:$BS$4779,MATCH(EBK$1&amp;"|"&amp;$B29,'Data Annex'!$K$1:$K$4779,0),MATCH(EBK$2,'Data Annex'!$K$1:$BS$1,0)),"")</f>
        <v/>
      </c>
      <c r="EBL29" s="258" t="str">
        <f>IFERROR(INDEX('Data Annex'!$K$1:$BS$4779,MATCH(EBL$1&amp;"|"&amp;$B29,'Data Annex'!$K$1:$K$4779,0),MATCH(EBL$2,'Data Annex'!$K$1:$BS$1,0)),"")</f>
        <v/>
      </c>
      <c r="EBM29" s="258" t="str">
        <f>IFERROR(INDEX('Data Annex'!$K$1:$BS$4779,MATCH(EBM$1&amp;"|"&amp;$B29,'Data Annex'!$K$1:$K$4779,0),MATCH(EBM$2,'Data Annex'!$K$1:$BS$1,0)),"")</f>
        <v/>
      </c>
      <c r="EBN29" s="258" t="str">
        <f>IFERROR(INDEX('Data Annex'!$K$1:$BS$4779,MATCH(EBN$1&amp;"|"&amp;$B29,'Data Annex'!$K$1:$K$4779,0),MATCH(EBN$2,'Data Annex'!$K$1:$BS$1,0)),"")</f>
        <v/>
      </c>
      <c r="EBO29" s="258" t="str">
        <f>IFERROR(INDEX('Data Annex'!$K$1:$BS$4779,MATCH(EBO$1&amp;"|"&amp;$B29,'Data Annex'!$K$1:$K$4779,0),MATCH(EBO$2,'Data Annex'!$K$1:$BS$1,0)),"")</f>
        <v/>
      </c>
      <c r="EBP29" s="258" t="str">
        <f>IFERROR(INDEX('Data Annex'!$K$1:$BS$4779,MATCH(EBP$1&amp;"|"&amp;$B29,'Data Annex'!$K$1:$K$4779,0),MATCH(EBP$2,'Data Annex'!$K$1:$BS$1,0)),"")</f>
        <v/>
      </c>
      <c r="EBQ29" s="258" t="str">
        <f>IFERROR(INDEX('Data Annex'!$K$1:$BS$4779,MATCH(EBQ$1&amp;"|"&amp;$B29,'Data Annex'!$K$1:$K$4779,0),MATCH(EBQ$2,'Data Annex'!$K$1:$BS$1,0)),"")</f>
        <v/>
      </c>
      <c r="EBR29" s="258" t="str">
        <f>IFERROR(INDEX('Data Annex'!$K$1:$BS$4779,MATCH(EBR$1&amp;"|"&amp;$B29,'Data Annex'!$K$1:$K$4779,0),MATCH(EBR$2,'Data Annex'!$K$1:$BS$1,0)),"")</f>
        <v/>
      </c>
      <c r="EBS29" s="258" t="str">
        <f>IFERROR(INDEX('Data Annex'!$K$1:$BS$4779,MATCH(EBS$1&amp;"|"&amp;$B29,'Data Annex'!$K$1:$K$4779,0),MATCH(EBS$2,'Data Annex'!$K$1:$BS$1,0)),"")</f>
        <v/>
      </c>
      <c r="EBT29" s="258" t="str">
        <f>IFERROR(INDEX('Data Annex'!$K$1:$BS$4779,MATCH(EBT$1&amp;"|"&amp;$B29,'Data Annex'!$K$1:$K$4779,0),MATCH(EBT$2,'Data Annex'!$K$1:$BS$1,0)),"")</f>
        <v/>
      </c>
      <c r="EBU29" s="258" t="str">
        <f>IFERROR(INDEX('Data Annex'!$K$1:$BS$4779,MATCH(EBU$1&amp;"|"&amp;$B29,'Data Annex'!$K$1:$K$4779,0),MATCH(EBU$2,'Data Annex'!$K$1:$BS$1,0)),"")</f>
        <v/>
      </c>
      <c r="EBV29" s="258" t="str">
        <f>IFERROR(INDEX('Data Annex'!$K$1:$BS$4779,MATCH(EBV$1&amp;"|"&amp;$B29,'Data Annex'!$K$1:$K$4779,0),MATCH(EBV$2,'Data Annex'!$K$1:$BS$1,0)),"")</f>
        <v/>
      </c>
      <c r="EBW29" s="258" t="str">
        <f>IFERROR(INDEX('Data Annex'!$K$1:$BS$4779,MATCH(EBW$1&amp;"|"&amp;$B29,'Data Annex'!$K$1:$K$4779,0),MATCH(EBW$2,'Data Annex'!$K$1:$BS$1,0)),"")</f>
        <v/>
      </c>
      <c r="EBX29" s="258" t="str">
        <f>IFERROR(INDEX('Data Annex'!$K$1:$BS$4779,MATCH(EBX$1&amp;"|"&amp;$B29,'Data Annex'!$K$1:$K$4779,0),MATCH(EBX$2,'Data Annex'!$K$1:$BS$1,0)),"")</f>
        <v/>
      </c>
      <c r="EBY29" s="258" t="str">
        <f>IFERROR(INDEX('Data Annex'!$K$1:$BS$4779,MATCH(EBY$1&amp;"|"&amp;$B29,'Data Annex'!$K$1:$K$4779,0),MATCH(EBY$2,'Data Annex'!$K$1:$BS$1,0)),"")</f>
        <v/>
      </c>
      <c r="EBZ29" s="258" t="str">
        <f>IFERROR(INDEX('Data Annex'!$K$1:$BS$4779,MATCH(EBZ$1&amp;"|"&amp;$B29,'Data Annex'!$K$1:$K$4779,0),MATCH(EBZ$2,'Data Annex'!$K$1:$BS$1,0)),"")</f>
        <v/>
      </c>
      <c r="ECA29" s="258" t="str">
        <f>IFERROR(INDEX('Data Annex'!$K$1:$BS$4779,MATCH(ECA$1&amp;"|"&amp;$B29,'Data Annex'!$K$1:$K$4779,0),MATCH(ECA$2,'Data Annex'!$K$1:$BS$1,0)),"")</f>
        <v/>
      </c>
      <c r="ECB29" s="258" t="str">
        <f>IFERROR(INDEX('Data Annex'!$K$1:$BS$4779,MATCH(ECB$1&amp;"|"&amp;$B29,'Data Annex'!$K$1:$K$4779,0),MATCH(ECB$2,'Data Annex'!$K$1:$BS$1,0)),"")</f>
        <v/>
      </c>
      <c r="ECC29" s="258" t="str">
        <f>IFERROR(INDEX('Data Annex'!$K$1:$BS$4779,MATCH(ECC$1&amp;"|"&amp;$B29,'Data Annex'!$K$1:$K$4779,0),MATCH(ECC$2,'Data Annex'!$K$1:$BS$1,0)),"")</f>
        <v/>
      </c>
      <c r="ECD29" s="258" t="str">
        <f>IFERROR(INDEX('Data Annex'!$K$1:$BS$4779,MATCH(ECD$1&amp;"|"&amp;$B29,'Data Annex'!$K$1:$K$4779,0),MATCH(ECD$2,'Data Annex'!$K$1:$BS$1,0)),"")</f>
        <v/>
      </c>
      <c r="ECE29" s="258" t="str">
        <f>IFERROR(INDEX('Data Annex'!$K$1:$BS$4779,MATCH(ECE$1&amp;"|"&amp;$B29,'Data Annex'!$K$1:$K$4779,0),MATCH(ECE$2,'Data Annex'!$K$1:$BS$1,0)),"")</f>
        <v/>
      </c>
      <c r="ECF29" s="258" t="str">
        <f>IFERROR(INDEX('Data Annex'!$K$1:$BS$4779,MATCH(ECF$1&amp;"|"&amp;$B29,'Data Annex'!$K$1:$K$4779,0),MATCH(ECF$2,'Data Annex'!$K$1:$BS$1,0)),"")</f>
        <v/>
      </c>
      <c r="ECG29" s="258" t="str">
        <f>IFERROR(INDEX('Data Annex'!$K$1:$BS$4779,MATCH(ECG$1&amp;"|"&amp;$B29,'Data Annex'!$K$1:$K$4779,0),MATCH(ECG$2,'Data Annex'!$K$1:$BS$1,0)),"")</f>
        <v/>
      </c>
      <c r="ECH29" s="258" t="str">
        <f>IFERROR(INDEX('Data Annex'!$K$1:$BS$4779,MATCH(ECH$1&amp;"|"&amp;$B29,'Data Annex'!$K$1:$K$4779,0),MATCH(ECH$2,'Data Annex'!$K$1:$BS$1,0)),"")</f>
        <v/>
      </c>
      <c r="ECI29" s="258" t="str">
        <f>IFERROR(INDEX('Data Annex'!$K$1:$BS$4779,MATCH(ECI$1&amp;"|"&amp;$B29,'Data Annex'!$K$1:$K$4779,0),MATCH(ECI$2,'Data Annex'!$K$1:$BS$1,0)),"")</f>
        <v/>
      </c>
      <c r="ECJ29" s="258" t="str">
        <f>IFERROR(INDEX('Data Annex'!$K$1:$BS$4779,MATCH(ECJ$1&amp;"|"&amp;$B29,'Data Annex'!$K$1:$K$4779,0),MATCH(ECJ$2,'Data Annex'!$K$1:$BS$1,0)),"")</f>
        <v/>
      </c>
      <c r="ECK29" s="258" t="str">
        <f>IFERROR(INDEX('Data Annex'!$K$1:$BS$4779,MATCH(ECK$1&amp;"|"&amp;$B29,'Data Annex'!$K$1:$K$4779,0),MATCH(ECK$2,'Data Annex'!$K$1:$BS$1,0)),"")</f>
        <v/>
      </c>
      <c r="ECL29" s="258" t="str">
        <f>IFERROR(INDEX('Data Annex'!$K$1:$BS$4779,MATCH(ECL$1&amp;"|"&amp;$B29,'Data Annex'!$K$1:$K$4779,0),MATCH(ECL$2,'Data Annex'!$K$1:$BS$1,0)),"")</f>
        <v/>
      </c>
      <c r="ECM29" s="258" t="str">
        <f>IFERROR(INDEX('Data Annex'!$K$1:$BS$4779,MATCH(ECM$1&amp;"|"&amp;$B29,'Data Annex'!$K$1:$K$4779,0),MATCH(ECM$2,'Data Annex'!$K$1:$BS$1,0)),"")</f>
        <v/>
      </c>
      <c r="ECN29" s="258" t="str">
        <f>IFERROR(INDEX('Data Annex'!$K$1:$BS$4779,MATCH(ECN$1&amp;"|"&amp;$B29,'Data Annex'!$K$1:$K$4779,0),MATCH(ECN$2,'Data Annex'!$K$1:$BS$1,0)),"")</f>
        <v/>
      </c>
      <c r="ECO29" s="258" t="str">
        <f>IFERROR(INDEX('Data Annex'!$K$1:$BS$4779,MATCH(ECO$1&amp;"|"&amp;$B29,'Data Annex'!$K$1:$K$4779,0),MATCH(ECO$2,'Data Annex'!$K$1:$BS$1,0)),"")</f>
        <v/>
      </c>
      <c r="ECP29" s="258" t="str">
        <f>IFERROR(INDEX('Data Annex'!$K$1:$BS$4779,MATCH(ECP$1&amp;"|"&amp;$B29,'Data Annex'!$K$1:$K$4779,0),MATCH(ECP$2,'Data Annex'!$K$1:$BS$1,0)),"")</f>
        <v/>
      </c>
      <c r="ECQ29" s="258" t="str">
        <f>IFERROR(INDEX('Data Annex'!$K$1:$BS$4779,MATCH(ECQ$1&amp;"|"&amp;$B29,'Data Annex'!$K$1:$K$4779,0),MATCH(ECQ$2,'Data Annex'!$K$1:$BS$1,0)),"")</f>
        <v/>
      </c>
      <c r="ECR29" s="258" t="str">
        <f>IFERROR(INDEX('Data Annex'!$K$1:$BS$4779,MATCH(ECR$1&amp;"|"&amp;$B29,'Data Annex'!$K$1:$K$4779,0),MATCH(ECR$2,'Data Annex'!$K$1:$BS$1,0)),"")</f>
        <v/>
      </c>
      <c r="ECS29" s="258" t="str">
        <f>IFERROR(INDEX('Data Annex'!$K$1:$BS$4779,MATCH(ECS$1&amp;"|"&amp;$B29,'Data Annex'!$K$1:$K$4779,0),MATCH(ECS$2,'Data Annex'!$K$1:$BS$1,0)),"")</f>
        <v/>
      </c>
      <c r="ECT29" s="258" t="str">
        <f>IFERROR(INDEX('Data Annex'!$K$1:$BS$4779,MATCH(ECT$1&amp;"|"&amp;$B29,'Data Annex'!$K$1:$K$4779,0),MATCH(ECT$2,'Data Annex'!$K$1:$BS$1,0)),"")</f>
        <v/>
      </c>
      <c r="ECU29" s="258" t="str">
        <f>IFERROR(INDEX('Data Annex'!$K$1:$BS$4779,MATCH(ECU$1&amp;"|"&amp;$B29,'Data Annex'!$K$1:$K$4779,0),MATCH(ECU$2,'Data Annex'!$K$1:$BS$1,0)),"")</f>
        <v/>
      </c>
      <c r="ECV29" s="258" t="str">
        <f>IFERROR(INDEX('Data Annex'!$K$1:$BS$4779,MATCH(ECV$1&amp;"|"&amp;$B29,'Data Annex'!$K$1:$K$4779,0),MATCH(ECV$2,'Data Annex'!$K$1:$BS$1,0)),"")</f>
        <v/>
      </c>
      <c r="ECW29" s="258" t="str">
        <f>IFERROR(INDEX('Data Annex'!$K$1:$BS$4779,MATCH(ECW$1&amp;"|"&amp;$B29,'Data Annex'!$K$1:$K$4779,0),MATCH(ECW$2,'Data Annex'!$K$1:$BS$1,0)),"")</f>
        <v/>
      </c>
      <c r="ECX29" s="258" t="str">
        <f>IFERROR(INDEX('Data Annex'!$K$1:$BS$4779,MATCH(ECX$1&amp;"|"&amp;$B29,'Data Annex'!$K$1:$K$4779,0),MATCH(ECX$2,'Data Annex'!$K$1:$BS$1,0)),"")</f>
        <v/>
      </c>
      <c r="ECY29" s="258" t="str">
        <f>IFERROR(INDEX('Data Annex'!$K$1:$BS$4779,MATCH(ECY$1&amp;"|"&amp;$B29,'Data Annex'!$K$1:$K$4779,0),MATCH(ECY$2,'Data Annex'!$K$1:$BS$1,0)),"")</f>
        <v/>
      </c>
      <c r="ECZ29" s="258" t="str">
        <f>IFERROR(INDEX('Data Annex'!$K$1:$BS$4779,MATCH(ECZ$1&amp;"|"&amp;$B29,'Data Annex'!$K$1:$K$4779,0),MATCH(ECZ$2,'Data Annex'!$K$1:$BS$1,0)),"")</f>
        <v/>
      </c>
      <c r="EDA29" s="258" t="str">
        <f>IFERROR(INDEX('Data Annex'!$K$1:$BS$4779,MATCH(EDA$1&amp;"|"&amp;$B29,'Data Annex'!$K$1:$K$4779,0),MATCH(EDA$2,'Data Annex'!$K$1:$BS$1,0)),"")</f>
        <v/>
      </c>
      <c r="EDB29" s="258" t="str">
        <f>IFERROR(INDEX('Data Annex'!$K$1:$BS$4779,MATCH(EDB$1&amp;"|"&amp;$B29,'Data Annex'!$K$1:$K$4779,0),MATCH(EDB$2,'Data Annex'!$K$1:$BS$1,0)),"")</f>
        <v/>
      </c>
      <c r="EDC29" s="258" t="str">
        <f>IFERROR(INDEX('Data Annex'!$K$1:$BS$4779,MATCH(EDC$1&amp;"|"&amp;$B29,'Data Annex'!$K$1:$K$4779,0),MATCH(EDC$2,'Data Annex'!$K$1:$BS$1,0)),"")</f>
        <v/>
      </c>
      <c r="EDD29" s="258" t="str">
        <f>IFERROR(INDEX('Data Annex'!$K$1:$BS$4779,MATCH(EDD$1&amp;"|"&amp;$B29,'Data Annex'!$K$1:$K$4779,0),MATCH(EDD$2,'Data Annex'!$K$1:$BS$1,0)),"")</f>
        <v/>
      </c>
      <c r="EDE29" s="258" t="str">
        <f>IFERROR(INDEX('Data Annex'!$K$1:$BS$4779,MATCH(EDE$1&amp;"|"&amp;$B29,'Data Annex'!$K$1:$K$4779,0),MATCH(EDE$2,'Data Annex'!$K$1:$BS$1,0)),"")</f>
        <v/>
      </c>
      <c r="EDF29" s="258" t="str">
        <f>IFERROR(INDEX('Data Annex'!$K$1:$BS$4779,MATCH(EDF$1&amp;"|"&amp;$B29,'Data Annex'!$K$1:$K$4779,0),MATCH(EDF$2,'Data Annex'!$K$1:$BS$1,0)),"")</f>
        <v/>
      </c>
      <c r="EDG29" s="258" t="str">
        <f>IFERROR(INDEX('Data Annex'!$K$1:$BS$4779,MATCH(EDG$1&amp;"|"&amp;$B29,'Data Annex'!$K$1:$K$4779,0),MATCH(EDG$2,'Data Annex'!$K$1:$BS$1,0)),"")</f>
        <v/>
      </c>
      <c r="EDH29" s="258" t="str">
        <f>IFERROR(INDEX('Data Annex'!$K$1:$BS$4779,MATCH(EDH$1&amp;"|"&amp;$B29,'Data Annex'!$K$1:$K$4779,0),MATCH(EDH$2,'Data Annex'!$K$1:$BS$1,0)),"")</f>
        <v/>
      </c>
      <c r="EDI29" s="258" t="str">
        <f>IFERROR(INDEX('Data Annex'!$K$1:$BS$4779,MATCH(EDI$1&amp;"|"&amp;$B29,'Data Annex'!$K$1:$K$4779,0),MATCH(EDI$2,'Data Annex'!$K$1:$BS$1,0)),"")</f>
        <v/>
      </c>
      <c r="EDJ29" s="258" t="str">
        <f>IFERROR(INDEX('Data Annex'!$K$1:$BS$4779,MATCH(EDJ$1&amp;"|"&amp;$B29,'Data Annex'!$K$1:$K$4779,0),MATCH(EDJ$2,'Data Annex'!$K$1:$BS$1,0)),"")</f>
        <v/>
      </c>
      <c r="EDK29" s="258" t="str">
        <f>IFERROR(INDEX('Data Annex'!$K$1:$BS$4779,MATCH(EDK$1&amp;"|"&amp;$B29,'Data Annex'!$K$1:$K$4779,0),MATCH(EDK$2,'Data Annex'!$K$1:$BS$1,0)),"")</f>
        <v/>
      </c>
      <c r="EDL29" s="258" t="str">
        <f>IFERROR(INDEX('Data Annex'!$K$1:$BS$4779,MATCH(EDL$1&amp;"|"&amp;$B29,'Data Annex'!$K$1:$K$4779,0),MATCH(EDL$2,'Data Annex'!$K$1:$BS$1,0)),"")</f>
        <v/>
      </c>
      <c r="EDM29" s="258" t="str">
        <f>IFERROR(INDEX('Data Annex'!$K$1:$BS$4779,MATCH(EDM$1&amp;"|"&amp;$B29,'Data Annex'!$K$1:$K$4779,0),MATCH(EDM$2,'Data Annex'!$K$1:$BS$1,0)),"")</f>
        <v/>
      </c>
      <c r="EDN29" s="258" t="str">
        <f>IFERROR(INDEX('Data Annex'!$K$1:$BS$4779,MATCH(EDN$1&amp;"|"&amp;$B29,'Data Annex'!$K$1:$K$4779,0),MATCH(EDN$2,'Data Annex'!$K$1:$BS$1,0)),"")</f>
        <v/>
      </c>
      <c r="EDO29" s="258" t="str">
        <f>IFERROR(INDEX('Data Annex'!$K$1:$BS$4779,MATCH(EDO$1&amp;"|"&amp;$B29,'Data Annex'!$K$1:$K$4779,0),MATCH(EDO$2,'Data Annex'!$K$1:$BS$1,0)),"")</f>
        <v/>
      </c>
      <c r="EDP29" s="258" t="str">
        <f>IFERROR(INDEX('Data Annex'!$K$1:$BS$4779,MATCH(EDP$1&amp;"|"&amp;$B29,'Data Annex'!$K$1:$K$4779,0),MATCH(EDP$2,'Data Annex'!$K$1:$BS$1,0)),"")</f>
        <v/>
      </c>
      <c r="EDQ29" s="258" t="str">
        <f>IFERROR(INDEX('Data Annex'!$K$1:$BS$4779,MATCH(EDQ$1&amp;"|"&amp;$B29,'Data Annex'!$K$1:$K$4779,0),MATCH(EDQ$2,'Data Annex'!$K$1:$BS$1,0)),"")</f>
        <v/>
      </c>
      <c r="EDR29" s="258" t="str">
        <f>IFERROR(INDEX('Data Annex'!$K$1:$BS$4779,MATCH(EDR$1&amp;"|"&amp;$B29,'Data Annex'!$K$1:$K$4779,0),MATCH(EDR$2,'Data Annex'!$K$1:$BS$1,0)),"")</f>
        <v/>
      </c>
      <c r="EDS29" s="258" t="str">
        <f>IFERROR(INDEX('Data Annex'!$K$1:$BS$4779,MATCH(EDS$1&amp;"|"&amp;$B29,'Data Annex'!$K$1:$K$4779,0),MATCH(EDS$2,'Data Annex'!$K$1:$BS$1,0)),"")</f>
        <v/>
      </c>
      <c r="EDT29" s="258" t="str">
        <f>IFERROR(INDEX('Data Annex'!$K$1:$BS$4779,MATCH(EDT$1&amp;"|"&amp;$B29,'Data Annex'!$K$1:$K$4779,0),MATCH(EDT$2,'Data Annex'!$K$1:$BS$1,0)),"")</f>
        <v/>
      </c>
      <c r="EDU29" s="258" t="str">
        <f>IFERROR(INDEX('Data Annex'!$K$1:$BS$4779,MATCH(EDU$1&amp;"|"&amp;$B29,'Data Annex'!$K$1:$K$4779,0),MATCH(EDU$2,'Data Annex'!$K$1:$BS$1,0)),"")</f>
        <v/>
      </c>
      <c r="EDV29" s="258" t="str">
        <f>IFERROR(INDEX('Data Annex'!$K$1:$BS$4779,MATCH(EDV$1&amp;"|"&amp;$B29,'Data Annex'!$K$1:$K$4779,0),MATCH(EDV$2,'Data Annex'!$K$1:$BS$1,0)),"")</f>
        <v/>
      </c>
      <c r="EDW29" s="258" t="str">
        <f>IFERROR(INDEX('Data Annex'!$K$1:$BS$4779,MATCH(EDW$1&amp;"|"&amp;$B29,'Data Annex'!$K$1:$K$4779,0),MATCH(EDW$2,'Data Annex'!$K$1:$BS$1,0)),"")</f>
        <v/>
      </c>
      <c r="EDX29" s="258" t="str">
        <f>IFERROR(INDEX('Data Annex'!$K$1:$BS$4779,MATCH(EDX$1&amp;"|"&amp;$B29,'Data Annex'!$K$1:$K$4779,0),MATCH(EDX$2,'Data Annex'!$K$1:$BS$1,0)),"")</f>
        <v/>
      </c>
      <c r="EDY29" s="258" t="str">
        <f>IFERROR(INDEX('Data Annex'!$K$1:$BS$4779,MATCH(EDY$1&amp;"|"&amp;$B29,'Data Annex'!$K$1:$K$4779,0),MATCH(EDY$2,'Data Annex'!$K$1:$BS$1,0)),"")</f>
        <v/>
      </c>
      <c r="EDZ29" s="258" t="str">
        <f>IFERROR(INDEX('Data Annex'!$K$1:$BS$4779,MATCH(EDZ$1&amp;"|"&amp;$B29,'Data Annex'!$K$1:$K$4779,0),MATCH(EDZ$2,'Data Annex'!$K$1:$BS$1,0)),"")</f>
        <v/>
      </c>
      <c r="EEA29" s="258" t="str">
        <f>IFERROR(INDEX('Data Annex'!$K$1:$BS$4779,MATCH(EEA$1&amp;"|"&amp;$B29,'Data Annex'!$K$1:$K$4779,0),MATCH(EEA$2,'Data Annex'!$K$1:$BS$1,0)),"")</f>
        <v/>
      </c>
      <c r="EEB29" s="258" t="str">
        <f>IFERROR(INDEX('Data Annex'!$K$1:$BS$4779,MATCH(EEB$1&amp;"|"&amp;$B29,'Data Annex'!$K$1:$K$4779,0),MATCH(EEB$2,'Data Annex'!$K$1:$BS$1,0)),"")</f>
        <v/>
      </c>
      <c r="EEC29" s="258" t="str">
        <f>IFERROR(INDEX('Data Annex'!$K$1:$BS$4779,MATCH(EEC$1&amp;"|"&amp;$B29,'Data Annex'!$K$1:$K$4779,0),MATCH(EEC$2,'Data Annex'!$K$1:$BS$1,0)),"")</f>
        <v/>
      </c>
      <c r="EED29" s="258" t="str">
        <f>IFERROR(INDEX('Data Annex'!$K$1:$BS$4779,MATCH(EED$1&amp;"|"&amp;$B29,'Data Annex'!$K$1:$K$4779,0),MATCH(EED$2,'Data Annex'!$K$1:$BS$1,0)),"")</f>
        <v/>
      </c>
      <c r="EEE29" s="258" t="str">
        <f>IFERROR(INDEX('Data Annex'!$K$1:$BS$4779,MATCH(EEE$1&amp;"|"&amp;$B29,'Data Annex'!$K$1:$K$4779,0),MATCH(EEE$2,'Data Annex'!$K$1:$BS$1,0)),"")</f>
        <v/>
      </c>
      <c r="EEF29" s="258" t="str">
        <f>IFERROR(INDEX('Data Annex'!$K$1:$BS$4779,MATCH(EEF$1&amp;"|"&amp;$B29,'Data Annex'!$K$1:$K$4779,0),MATCH(EEF$2,'Data Annex'!$K$1:$BS$1,0)),"")</f>
        <v/>
      </c>
      <c r="EEG29" s="258" t="str">
        <f>IFERROR(INDEX('Data Annex'!$K$1:$BS$4779,MATCH(EEG$1&amp;"|"&amp;$B29,'Data Annex'!$K$1:$K$4779,0),MATCH(EEG$2,'Data Annex'!$K$1:$BS$1,0)),"")</f>
        <v/>
      </c>
      <c r="EEH29" s="258" t="str">
        <f>IFERROR(INDEX('Data Annex'!$K$1:$BS$4779,MATCH(EEH$1&amp;"|"&amp;$B29,'Data Annex'!$K$1:$K$4779,0),MATCH(EEH$2,'Data Annex'!$K$1:$BS$1,0)),"")</f>
        <v/>
      </c>
      <c r="EEI29" s="258" t="str">
        <f>IFERROR(INDEX('Data Annex'!$K$1:$BS$4779,MATCH(EEI$1&amp;"|"&amp;$B29,'Data Annex'!$K$1:$K$4779,0),MATCH(EEI$2,'Data Annex'!$K$1:$BS$1,0)),"")</f>
        <v/>
      </c>
      <c r="EEJ29" s="258" t="str">
        <f>IFERROR(INDEX('Data Annex'!$K$1:$BS$4779,MATCH(EEJ$1&amp;"|"&amp;$B29,'Data Annex'!$K$1:$K$4779,0),MATCH(EEJ$2,'Data Annex'!$K$1:$BS$1,0)),"")</f>
        <v/>
      </c>
      <c r="EEK29" s="258" t="str">
        <f>IFERROR(INDEX('Data Annex'!$K$1:$BS$4779,MATCH(EEK$1&amp;"|"&amp;$B29,'Data Annex'!$K$1:$K$4779,0),MATCH(EEK$2,'Data Annex'!$K$1:$BS$1,0)),"")</f>
        <v/>
      </c>
      <c r="EEL29" s="258" t="str">
        <f>IFERROR(INDEX('Data Annex'!$K$1:$BS$4779,MATCH(EEL$1&amp;"|"&amp;$B29,'Data Annex'!$K$1:$K$4779,0),MATCH(EEL$2,'Data Annex'!$K$1:$BS$1,0)),"")</f>
        <v/>
      </c>
      <c r="EEM29" s="258" t="str">
        <f>IFERROR(INDEX('Data Annex'!$K$1:$BS$4779,MATCH(EEM$1&amp;"|"&amp;$B29,'Data Annex'!$K$1:$K$4779,0),MATCH(EEM$2,'Data Annex'!$K$1:$BS$1,0)),"")</f>
        <v/>
      </c>
      <c r="EEN29" s="258" t="str">
        <f>IFERROR(INDEX('Data Annex'!$K$1:$BS$4779,MATCH(EEN$1&amp;"|"&amp;$B29,'Data Annex'!$K$1:$K$4779,0),MATCH(EEN$2,'Data Annex'!$K$1:$BS$1,0)),"")</f>
        <v/>
      </c>
      <c r="EEO29" s="258" t="str">
        <f>IFERROR(INDEX('Data Annex'!$K$1:$BS$4779,MATCH(EEO$1&amp;"|"&amp;$B29,'Data Annex'!$K$1:$K$4779,0),MATCH(EEO$2,'Data Annex'!$K$1:$BS$1,0)),"")</f>
        <v/>
      </c>
      <c r="EEP29" s="258" t="str">
        <f>IFERROR(INDEX('Data Annex'!$K$1:$BS$4779,MATCH(EEP$1&amp;"|"&amp;$B29,'Data Annex'!$K$1:$K$4779,0),MATCH(EEP$2,'Data Annex'!$K$1:$BS$1,0)),"")</f>
        <v/>
      </c>
      <c r="EEQ29" s="258" t="str">
        <f>IFERROR(INDEX('Data Annex'!$K$1:$BS$4779,MATCH(EEQ$1&amp;"|"&amp;$B29,'Data Annex'!$K$1:$K$4779,0),MATCH(EEQ$2,'Data Annex'!$K$1:$BS$1,0)),"")</f>
        <v/>
      </c>
      <c r="EER29" s="258" t="str">
        <f>IFERROR(INDEX('Data Annex'!$K$1:$BS$4779,MATCH(EER$1&amp;"|"&amp;$B29,'Data Annex'!$K$1:$K$4779,0),MATCH(EER$2,'Data Annex'!$K$1:$BS$1,0)),"")</f>
        <v/>
      </c>
      <c r="EES29" s="258" t="str">
        <f>IFERROR(INDEX('Data Annex'!$K$1:$BS$4779,MATCH(EES$1&amp;"|"&amp;$B29,'Data Annex'!$K$1:$K$4779,0),MATCH(EES$2,'Data Annex'!$K$1:$BS$1,0)),"")</f>
        <v/>
      </c>
      <c r="EET29" s="258" t="str">
        <f>IFERROR(INDEX('Data Annex'!$K$1:$BS$4779,MATCH(EET$1&amp;"|"&amp;$B29,'Data Annex'!$K$1:$K$4779,0),MATCH(EET$2,'Data Annex'!$K$1:$BS$1,0)),"")</f>
        <v/>
      </c>
      <c r="EEU29" s="258" t="str">
        <f>IFERROR(INDEX('Data Annex'!$K$1:$BS$4779,MATCH(EEU$1&amp;"|"&amp;$B29,'Data Annex'!$K$1:$K$4779,0),MATCH(EEU$2,'Data Annex'!$K$1:$BS$1,0)),"")</f>
        <v/>
      </c>
      <c r="EEV29" s="258" t="str">
        <f>IFERROR(INDEX('Data Annex'!$K$1:$BS$4779,MATCH(EEV$1&amp;"|"&amp;$B29,'Data Annex'!$K$1:$K$4779,0),MATCH(EEV$2,'Data Annex'!$K$1:$BS$1,0)),"")</f>
        <v/>
      </c>
      <c r="EEW29" s="258" t="str">
        <f>IFERROR(INDEX('Data Annex'!$K$1:$BS$4779,MATCH(EEW$1&amp;"|"&amp;$B29,'Data Annex'!$K$1:$K$4779,0),MATCH(EEW$2,'Data Annex'!$K$1:$BS$1,0)),"")</f>
        <v/>
      </c>
      <c r="EEX29" s="258" t="str">
        <f>IFERROR(INDEX('Data Annex'!$K$1:$BS$4779,MATCH(EEX$1&amp;"|"&amp;$B29,'Data Annex'!$K$1:$K$4779,0),MATCH(EEX$2,'Data Annex'!$K$1:$BS$1,0)),"")</f>
        <v/>
      </c>
      <c r="EEY29" s="258" t="str">
        <f>IFERROR(INDEX('Data Annex'!$K$1:$BS$4779,MATCH(EEY$1&amp;"|"&amp;$B29,'Data Annex'!$K$1:$K$4779,0),MATCH(EEY$2,'Data Annex'!$K$1:$BS$1,0)),"")</f>
        <v/>
      </c>
      <c r="EEZ29" s="258" t="str">
        <f>IFERROR(INDEX('Data Annex'!$K$1:$BS$4779,MATCH(EEZ$1&amp;"|"&amp;$B29,'Data Annex'!$K$1:$K$4779,0),MATCH(EEZ$2,'Data Annex'!$K$1:$BS$1,0)),"")</f>
        <v/>
      </c>
      <c r="EFA29" s="258" t="str">
        <f>IFERROR(INDEX('Data Annex'!$K$1:$BS$4779,MATCH(EFA$1&amp;"|"&amp;$B29,'Data Annex'!$K$1:$K$4779,0),MATCH(EFA$2,'Data Annex'!$K$1:$BS$1,0)),"")</f>
        <v/>
      </c>
      <c r="EFB29" s="258" t="str">
        <f>IFERROR(INDEX('Data Annex'!$K$1:$BS$4779,MATCH(EFB$1&amp;"|"&amp;$B29,'Data Annex'!$K$1:$K$4779,0),MATCH(EFB$2,'Data Annex'!$K$1:$BS$1,0)),"")</f>
        <v/>
      </c>
      <c r="EFC29" s="258" t="str">
        <f>IFERROR(INDEX('Data Annex'!$K$1:$BS$4779,MATCH(EFC$1&amp;"|"&amp;$B29,'Data Annex'!$K$1:$K$4779,0),MATCH(EFC$2,'Data Annex'!$K$1:$BS$1,0)),"")</f>
        <v/>
      </c>
      <c r="EFD29" s="258" t="str">
        <f>IFERROR(INDEX('Data Annex'!$K$1:$BS$4779,MATCH(EFD$1&amp;"|"&amp;$B29,'Data Annex'!$K$1:$K$4779,0),MATCH(EFD$2,'Data Annex'!$K$1:$BS$1,0)),"")</f>
        <v/>
      </c>
      <c r="EFE29" s="258" t="str">
        <f>IFERROR(INDEX('Data Annex'!$K$1:$BS$4779,MATCH(EFE$1&amp;"|"&amp;$B29,'Data Annex'!$K$1:$K$4779,0),MATCH(EFE$2,'Data Annex'!$K$1:$BS$1,0)),"")</f>
        <v/>
      </c>
      <c r="EFF29" s="258" t="str">
        <f>IFERROR(INDEX('Data Annex'!$K$1:$BS$4779,MATCH(EFF$1&amp;"|"&amp;$B29,'Data Annex'!$K$1:$K$4779,0),MATCH(EFF$2,'Data Annex'!$K$1:$BS$1,0)),"")</f>
        <v/>
      </c>
      <c r="EFG29" s="258" t="str">
        <f>IFERROR(INDEX('Data Annex'!$K$1:$BS$4779,MATCH(EFG$1&amp;"|"&amp;$B29,'Data Annex'!$K$1:$K$4779,0),MATCH(EFG$2,'Data Annex'!$K$1:$BS$1,0)),"")</f>
        <v/>
      </c>
      <c r="EFH29" s="258" t="str">
        <f>IFERROR(INDEX('Data Annex'!$K$1:$BS$4779,MATCH(EFH$1&amp;"|"&amp;$B29,'Data Annex'!$K$1:$K$4779,0),MATCH(EFH$2,'Data Annex'!$K$1:$BS$1,0)),"")</f>
        <v/>
      </c>
      <c r="EFI29" s="258" t="str">
        <f>IFERROR(INDEX('Data Annex'!$K$1:$BS$4779,MATCH(EFI$1&amp;"|"&amp;$B29,'Data Annex'!$K$1:$K$4779,0),MATCH(EFI$2,'Data Annex'!$K$1:$BS$1,0)),"")</f>
        <v/>
      </c>
      <c r="EFJ29" s="258" t="str">
        <f>IFERROR(INDEX('Data Annex'!$K$1:$BS$4779,MATCH(EFJ$1&amp;"|"&amp;$B29,'Data Annex'!$K$1:$K$4779,0),MATCH(EFJ$2,'Data Annex'!$K$1:$BS$1,0)),"")</f>
        <v/>
      </c>
      <c r="EFK29" s="258" t="str">
        <f>IFERROR(INDEX('Data Annex'!$K$1:$BS$4779,MATCH(EFK$1&amp;"|"&amp;$B29,'Data Annex'!$K$1:$K$4779,0),MATCH(EFK$2,'Data Annex'!$K$1:$BS$1,0)),"")</f>
        <v/>
      </c>
      <c r="EFL29" s="258" t="str">
        <f>IFERROR(INDEX('Data Annex'!$K$1:$BS$4779,MATCH(EFL$1&amp;"|"&amp;$B29,'Data Annex'!$K$1:$K$4779,0),MATCH(EFL$2,'Data Annex'!$K$1:$BS$1,0)),"")</f>
        <v/>
      </c>
      <c r="EFM29" s="258" t="str">
        <f>IFERROR(INDEX('Data Annex'!$K$1:$BS$4779,MATCH(EFM$1&amp;"|"&amp;$B29,'Data Annex'!$K$1:$K$4779,0),MATCH(EFM$2,'Data Annex'!$K$1:$BS$1,0)),"")</f>
        <v/>
      </c>
      <c r="EFN29" s="258" t="str">
        <f>IFERROR(INDEX('Data Annex'!$K$1:$BS$4779,MATCH(EFN$1&amp;"|"&amp;$B29,'Data Annex'!$K$1:$K$4779,0),MATCH(EFN$2,'Data Annex'!$K$1:$BS$1,0)),"")</f>
        <v/>
      </c>
      <c r="EFO29" s="258" t="str">
        <f>IFERROR(INDEX('Data Annex'!$K$1:$BS$4779,MATCH(EFO$1&amp;"|"&amp;$B29,'Data Annex'!$K$1:$K$4779,0),MATCH(EFO$2,'Data Annex'!$K$1:$BS$1,0)),"")</f>
        <v/>
      </c>
      <c r="EFP29" s="258" t="str">
        <f>IFERROR(INDEX('Data Annex'!$K$1:$BS$4779,MATCH(EFP$1&amp;"|"&amp;$B29,'Data Annex'!$K$1:$K$4779,0),MATCH(EFP$2,'Data Annex'!$K$1:$BS$1,0)),"")</f>
        <v/>
      </c>
      <c r="EFQ29" s="258" t="str">
        <f>IFERROR(INDEX('Data Annex'!$K$1:$BS$4779,MATCH(EFQ$1&amp;"|"&amp;$B29,'Data Annex'!$K$1:$K$4779,0),MATCH(EFQ$2,'Data Annex'!$K$1:$BS$1,0)),"")</f>
        <v/>
      </c>
      <c r="EFR29" s="258" t="str">
        <f>IFERROR(INDEX('Data Annex'!$K$1:$BS$4779,MATCH(EFR$1&amp;"|"&amp;$B29,'Data Annex'!$K$1:$K$4779,0),MATCH(EFR$2,'Data Annex'!$K$1:$BS$1,0)),"")</f>
        <v/>
      </c>
      <c r="EFS29" s="258" t="str">
        <f>IFERROR(INDEX('Data Annex'!$K$1:$BS$4779,MATCH(EFS$1&amp;"|"&amp;$B29,'Data Annex'!$K$1:$K$4779,0),MATCH(EFS$2,'Data Annex'!$K$1:$BS$1,0)),"")</f>
        <v/>
      </c>
      <c r="EFT29" s="258" t="str">
        <f>IFERROR(INDEX('Data Annex'!$K$1:$BS$4779,MATCH(EFT$1&amp;"|"&amp;$B29,'Data Annex'!$K$1:$K$4779,0),MATCH(EFT$2,'Data Annex'!$K$1:$BS$1,0)),"")</f>
        <v/>
      </c>
      <c r="EFU29" s="258" t="str">
        <f>IFERROR(INDEX('Data Annex'!$K$1:$BS$4779,MATCH(EFU$1&amp;"|"&amp;$B29,'Data Annex'!$K$1:$K$4779,0),MATCH(EFU$2,'Data Annex'!$K$1:$BS$1,0)),"")</f>
        <v/>
      </c>
      <c r="EFV29" s="258" t="str">
        <f>IFERROR(INDEX('Data Annex'!$K$1:$BS$4779,MATCH(EFV$1&amp;"|"&amp;$B29,'Data Annex'!$K$1:$K$4779,0),MATCH(EFV$2,'Data Annex'!$K$1:$BS$1,0)),"")</f>
        <v/>
      </c>
      <c r="EFW29" s="258" t="str">
        <f>IFERROR(INDEX('Data Annex'!$K$1:$BS$4779,MATCH(EFW$1&amp;"|"&amp;$B29,'Data Annex'!$K$1:$K$4779,0),MATCH(EFW$2,'Data Annex'!$K$1:$BS$1,0)),"")</f>
        <v/>
      </c>
      <c r="EFX29" s="258" t="str">
        <f>IFERROR(INDEX('Data Annex'!$K$1:$BS$4779,MATCH(EFX$1&amp;"|"&amp;$B29,'Data Annex'!$K$1:$K$4779,0),MATCH(EFX$2,'Data Annex'!$K$1:$BS$1,0)),"")</f>
        <v/>
      </c>
      <c r="EFY29" s="258" t="str">
        <f>IFERROR(INDEX('Data Annex'!$K$1:$BS$4779,MATCH(EFY$1&amp;"|"&amp;$B29,'Data Annex'!$K$1:$K$4779,0),MATCH(EFY$2,'Data Annex'!$K$1:$BS$1,0)),"")</f>
        <v/>
      </c>
      <c r="EFZ29" s="258" t="str">
        <f>IFERROR(INDEX('Data Annex'!$K$1:$BS$4779,MATCH(EFZ$1&amp;"|"&amp;$B29,'Data Annex'!$K$1:$K$4779,0),MATCH(EFZ$2,'Data Annex'!$K$1:$BS$1,0)),"")</f>
        <v/>
      </c>
      <c r="EGA29" s="258" t="str">
        <f>IFERROR(INDEX('Data Annex'!$K$1:$BS$4779,MATCH(EGA$1&amp;"|"&amp;$B29,'Data Annex'!$K$1:$K$4779,0),MATCH(EGA$2,'Data Annex'!$K$1:$BS$1,0)),"")</f>
        <v/>
      </c>
      <c r="EGB29" s="258" t="str">
        <f>IFERROR(INDEX('Data Annex'!$K$1:$BS$4779,MATCH(EGB$1&amp;"|"&amp;$B29,'Data Annex'!$K$1:$K$4779,0),MATCH(EGB$2,'Data Annex'!$K$1:$BS$1,0)),"")</f>
        <v/>
      </c>
      <c r="EGC29" s="258" t="str">
        <f>IFERROR(INDEX('Data Annex'!$K$1:$BS$4779,MATCH(EGC$1&amp;"|"&amp;$B29,'Data Annex'!$K$1:$K$4779,0),MATCH(EGC$2,'Data Annex'!$K$1:$BS$1,0)),"")</f>
        <v/>
      </c>
      <c r="EGD29" s="258" t="str">
        <f>IFERROR(INDEX('Data Annex'!$K$1:$BS$4779,MATCH(EGD$1&amp;"|"&amp;$B29,'Data Annex'!$K$1:$K$4779,0),MATCH(EGD$2,'Data Annex'!$K$1:$BS$1,0)),"")</f>
        <v/>
      </c>
      <c r="EGE29" s="258" t="str">
        <f>IFERROR(INDEX('Data Annex'!$K$1:$BS$4779,MATCH(EGE$1&amp;"|"&amp;$B29,'Data Annex'!$K$1:$K$4779,0),MATCH(EGE$2,'Data Annex'!$K$1:$BS$1,0)),"")</f>
        <v/>
      </c>
      <c r="EGF29" s="258" t="str">
        <f>IFERROR(INDEX('Data Annex'!$K$1:$BS$4779,MATCH(EGF$1&amp;"|"&amp;$B29,'Data Annex'!$K$1:$K$4779,0),MATCH(EGF$2,'Data Annex'!$K$1:$BS$1,0)),"")</f>
        <v/>
      </c>
      <c r="EGG29" s="258" t="str">
        <f>IFERROR(INDEX('Data Annex'!$K$1:$BS$4779,MATCH(EGG$1&amp;"|"&amp;$B29,'Data Annex'!$K$1:$K$4779,0),MATCH(EGG$2,'Data Annex'!$K$1:$BS$1,0)),"")</f>
        <v/>
      </c>
      <c r="EGH29" s="258" t="str">
        <f>IFERROR(INDEX('Data Annex'!$K$1:$BS$4779,MATCH(EGH$1&amp;"|"&amp;$B29,'Data Annex'!$K$1:$K$4779,0),MATCH(EGH$2,'Data Annex'!$K$1:$BS$1,0)),"")</f>
        <v/>
      </c>
      <c r="EGI29" s="258" t="str">
        <f>IFERROR(INDEX('Data Annex'!$K$1:$BS$4779,MATCH(EGI$1&amp;"|"&amp;$B29,'Data Annex'!$K$1:$K$4779,0),MATCH(EGI$2,'Data Annex'!$K$1:$BS$1,0)),"")</f>
        <v/>
      </c>
      <c r="EGJ29" s="258" t="str">
        <f>IFERROR(INDEX('Data Annex'!$K$1:$BS$4779,MATCH(EGJ$1&amp;"|"&amp;$B29,'Data Annex'!$K$1:$K$4779,0),MATCH(EGJ$2,'Data Annex'!$K$1:$BS$1,0)),"")</f>
        <v/>
      </c>
      <c r="EGK29" s="258" t="str">
        <f>IFERROR(INDEX('Data Annex'!$K$1:$BS$4779,MATCH(EGK$1&amp;"|"&amp;$B29,'Data Annex'!$K$1:$K$4779,0),MATCH(EGK$2,'Data Annex'!$K$1:$BS$1,0)),"")</f>
        <v/>
      </c>
      <c r="EGL29" s="258" t="str">
        <f>IFERROR(INDEX('Data Annex'!$K$1:$BS$4779,MATCH(EGL$1&amp;"|"&amp;$B29,'Data Annex'!$K$1:$K$4779,0),MATCH(EGL$2,'Data Annex'!$K$1:$BS$1,0)),"")</f>
        <v/>
      </c>
      <c r="EGM29" s="258" t="str">
        <f>IFERROR(INDEX('Data Annex'!$K$1:$BS$4779,MATCH(EGM$1&amp;"|"&amp;$B29,'Data Annex'!$K$1:$K$4779,0),MATCH(EGM$2,'Data Annex'!$K$1:$BS$1,0)),"")</f>
        <v/>
      </c>
      <c r="EGN29" s="258" t="str">
        <f>IFERROR(INDEX('Data Annex'!$K$1:$BS$4779,MATCH(EGN$1&amp;"|"&amp;$B29,'Data Annex'!$K$1:$K$4779,0),MATCH(EGN$2,'Data Annex'!$K$1:$BS$1,0)),"")</f>
        <v/>
      </c>
      <c r="EGO29" s="258" t="str">
        <f>IFERROR(INDEX('Data Annex'!$K$1:$BS$4779,MATCH(EGO$1&amp;"|"&amp;$B29,'Data Annex'!$K$1:$K$4779,0),MATCH(EGO$2,'Data Annex'!$K$1:$BS$1,0)),"")</f>
        <v/>
      </c>
      <c r="EGP29" s="258" t="str">
        <f>IFERROR(INDEX('Data Annex'!$K$1:$BS$4779,MATCH(EGP$1&amp;"|"&amp;$B29,'Data Annex'!$K$1:$K$4779,0),MATCH(EGP$2,'Data Annex'!$K$1:$BS$1,0)),"")</f>
        <v/>
      </c>
      <c r="EGQ29" s="258" t="str">
        <f>IFERROR(INDEX('Data Annex'!$K$1:$BS$4779,MATCH(EGQ$1&amp;"|"&amp;$B29,'Data Annex'!$K$1:$K$4779,0),MATCH(EGQ$2,'Data Annex'!$K$1:$BS$1,0)),"")</f>
        <v/>
      </c>
      <c r="EGR29" s="258" t="str">
        <f>IFERROR(INDEX('Data Annex'!$K$1:$BS$4779,MATCH(EGR$1&amp;"|"&amp;$B29,'Data Annex'!$K$1:$K$4779,0),MATCH(EGR$2,'Data Annex'!$K$1:$BS$1,0)),"")</f>
        <v/>
      </c>
      <c r="EGS29" s="258" t="str">
        <f>IFERROR(INDEX('Data Annex'!$K$1:$BS$4779,MATCH(EGS$1&amp;"|"&amp;$B29,'Data Annex'!$K$1:$K$4779,0),MATCH(EGS$2,'Data Annex'!$K$1:$BS$1,0)),"")</f>
        <v/>
      </c>
      <c r="EGT29" s="258" t="str">
        <f>IFERROR(INDEX('Data Annex'!$K$1:$BS$4779,MATCH(EGT$1&amp;"|"&amp;$B29,'Data Annex'!$K$1:$K$4779,0),MATCH(EGT$2,'Data Annex'!$K$1:$BS$1,0)),"")</f>
        <v/>
      </c>
      <c r="EGU29" s="258" t="str">
        <f>IFERROR(INDEX('Data Annex'!$K$1:$BS$4779,MATCH(EGU$1&amp;"|"&amp;$B29,'Data Annex'!$K$1:$K$4779,0),MATCH(EGU$2,'Data Annex'!$K$1:$BS$1,0)),"")</f>
        <v/>
      </c>
      <c r="EGV29" s="258" t="str">
        <f>IFERROR(INDEX('Data Annex'!$K$1:$BS$4779,MATCH(EGV$1&amp;"|"&amp;$B29,'Data Annex'!$K$1:$K$4779,0),MATCH(EGV$2,'Data Annex'!$K$1:$BS$1,0)),"")</f>
        <v/>
      </c>
      <c r="EGW29" s="258" t="str">
        <f>IFERROR(INDEX('Data Annex'!$K$1:$BS$4779,MATCH(EGW$1&amp;"|"&amp;$B29,'Data Annex'!$K$1:$K$4779,0),MATCH(EGW$2,'Data Annex'!$K$1:$BS$1,0)),"")</f>
        <v/>
      </c>
      <c r="EGX29" s="258" t="str">
        <f>IFERROR(INDEX('Data Annex'!$K$1:$BS$4779,MATCH(EGX$1&amp;"|"&amp;$B29,'Data Annex'!$K$1:$K$4779,0),MATCH(EGX$2,'Data Annex'!$K$1:$BS$1,0)),"")</f>
        <v/>
      </c>
      <c r="EGY29" s="258" t="str">
        <f>IFERROR(INDEX('Data Annex'!$K$1:$BS$4779,MATCH(EGY$1&amp;"|"&amp;$B29,'Data Annex'!$K$1:$K$4779,0),MATCH(EGY$2,'Data Annex'!$K$1:$BS$1,0)),"")</f>
        <v/>
      </c>
      <c r="EGZ29" s="258" t="str">
        <f>IFERROR(INDEX('Data Annex'!$K$1:$BS$4779,MATCH(EGZ$1&amp;"|"&amp;$B29,'Data Annex'!$K$1:$K$4779,0),MATCH(EGZ$2,'Data Annex'!$K$1:$BS$1,0)),"")</f>
        <v/>
      </c>
      <c r="EHA29" s="258" t="str">
        <f>IFERROR(INDEX('Data Annex'!$K$1:$BS$4779,MATCH(EHA$1&amp;"|"&amp;$B29,'Data Annex'!$K$1:$K$4779,0),MATCH(EHA$2,'Data Annex'!$K$1:$BS$1,0)),"")</f>
        <v/>
      </c>
      <c r="EHB29" s="258" t="str">
        <f>IFERROR(INDEX('Data Annex'!$K$1:$BS$4779,MATCH(EHB$1&amp;"|"&amp;$B29,'Data Annex'!$K$1:$K$4779,0),MATCH(EHB$2,'Data Annex'!$K$1:$BS$1,0)),"")</f>
        <v/>
      </c>
      <c r="EHC29" s="258" t="str">
        <f>IFERROR(INDEX('Data Annex'!$K$1:$BS$4779,MATCH(EHC$1&amp;"|"&amp;$B29,'Data Annex'!$K$1:$K$4779,0),MATCH(EHC$2,'Data Annex'!$K$1:$BS$1,0)),"")</f>
        <v/>
      </c>
      <c r="EHD29" s="258" t="str">
        <f>IFERROR(INDEX('Data Annex'!$K$1:$BS$4779,MATCH(EHD$1&amp;"|"&amp;$B29,'Data Annex'!$K$1:$K$4779,0),MATCH(EHD$2,'Data Annex'!$K$1:$BS$1,0)),"")</f>
        <v/>
      </c>
      <c r="EHE29" s="258" t="str">
        <f>IFERROR(INDEX('Data Annex'!$K$1:$BS$4779,MATCH(EHE$1&amp;"|"&amp;$B29,'Data Annex'!$K$1:$K$4779,0),MATCH(EHE$2,'Data Annex'!$K$1:$BS$1,0)),"")</f>
        <v/>
      </c>
      <c r="EHF29" s="258" t="str">
        <f>IFERROR(INDEX('Data Annex'!$K$1:$BS$4779,MATCH(EHF$1&amp;"|"&amp;$B29,'Data Annex'!$K$1:$K$4779,0),MATCH(EHF$2,'Data Annex'!$K$1:$BS$1,0)),"")</f>
        <v/>
      </c>
      <c r="EHG29" s="258" t="str">
        <f>IFERROR(INDEX('Data Annex'!$K$1:$BS$4779,MATCH(EHG$1&amp;"|"&amp;$B29,'Data Annex'!$K$1:$K$4779,0),MATCH(EHG$2,'Data Annex'!$K$1:$BS$1,0)),"")</f>
        <v/>
      </c>
      <c r="EHH29" s="258" t="str">
        <f>IFERROR(INDEX('Data Annex'!$K$1:$BS$4779,MATCH(EHH$1&amp;"|"&amp;$B29,'Data Annex'!$K$1:$K$4779,0),MATCH(EHH$2,'Data Annex'!$K$1:$BS$1,0)),"")</f>
        <v/>
      </c>
      <c r="EHI29" s="258" t="str">
        <f>IFERROR(INDEX('Data Annex'!$K$1:$BS$4779,MATCH(EHI$1&amp;"|"&amp;$B29,'Data Annex'!$K$1:$K$4779,0),MATCH(EHI$2,'Data Annex'!$K$1:$BS$1,0)),"")</f>
        <v/>
      </c>
      <c r="EHJ29" s="258" t="str">
        <f>IFERROR(INDEX('Data Annex'!$K$1:$BS$4779,MATCH(EHJ$1&amp;"|"&amp;$B29,'Data Annex'!$K$1:$K$4779,0),MATCH(EHJ$2,'Data Annex'!$K$1:$BS$1,0)),"")</f>
        <v/>
      </c>
      <c r="EHK29" s="258" t="str">
        <f>IFERROR(INDEX('Data Annex'!$K$1:$BS$4779,MATCH(EHK$1&amp;"|"&amp;$B29,'Data Annex'!$K$1:$K$4779,0),MATCH(EHK$2,'Data Annex'!$K$1:$BS$1,0)),"")</f>
        <v/>
      </c>
      <c r="EHL29" s="258" t="str">
        <f>IFERROR(INDEX('Data Annex'!$K$1:$BS$4779,MATCH(EHL$1&amp;"|"&amp;$B29,'Data Annex'!$K$1:$K$4779,0),MATCH(EHL$2,'Data Annex'!$K$1:$BS$1,0)),"")</f>
        <v/>
      </c>
      <c r="EHM29" s="258" t="str">
        <f>IFERROR(INDEX('Data Annex'!$K$1:$BS$4779,MATCH(EHM$1&amp;"|"&amp;$B29,'Data Annex'!$K$1:$K$4779,0),MATCH(EHM$2,'Data Annex'!$K$1:$BS$1,0)),"")</f>
        <v/>
      </c>
      <c r="EHN29" s="258" t="str">
        <f>IFERROR(INDEX('Data Annex'!$K$1:$BS$4779,MATCH(EHN$1&amp;"|"&amp;$B29,'Data Annex'!$K$1:$K$4779,0),MATCH(EHN$2,'Data Annex'!$K$1:$BS$1,0)),"")</f>
        <v/>
      </c>
      <c r="EHO29" s="258" t="str">
        <f>IFERROR(INDEX('Data Annex'!$K$1:$BS$4779,MATCH(EHO$1&amp;"|"&amp;$B29,'Data Annex'!$K$1:$K$4779,0),MATCH(EHO$2,'Data Annex'!$K$1:$BS$1,0)),"")</f>
        <v/>
      </c>
      <c r="EHP29" s="258" t="str">
        <f>IFERROR(INDEX('Data Annex'!$K$1:$BS$4779,MATCH(EHP$1&amp;"|"&amp;$B29,'Data Annex'!$K$1:$K$4779,0),MATCH(EHP$2,'Data Annex'!$K$1:$BS$1,0)),"")</f>
        <v/>
      </c>
      <c r="EHQ29" s="258" t="str">
        <f>IFERROR(INDEX('Data Annex'!$K$1:$BS$4779,MATCH(EHQ$1&amp;"|"&amp;$B29,'Data Annex'!$K$1:$K$4779,0),MATCH(EHQ$2,'Data Annex'!$K$1:$BS$1,0)),"")</f>
        <v/>
      </c>
      <c r="EHR29" s="258" t="str">
        <f>IFERROR(INDEX('Data Annex'!$K$1:$BS$4779,MATCH(EHR$1&amp;"|"&amp;$B29,'Data Annex'!$K$1:$K$4779,0),MATCH(EHR$2,'Data Annex'!$K$1:$BS$1,0)),"")</f>
        <v/>
      </c>
      <c r="EHS29" s="258" t="str">
        <f>IFERROR(INDEX('Data Annex'!$K$1:$BS$4779,MATCH(EHS$1&amp;"|"&amp;$B29,'Data Annex'!$K$1:$K$4779,0),MATCH(EHS$2,'Data Annex'!$K$1:$BS$1,0)),"")</f>
        <v/>
      </c>
      <c r="EHT29" s="258" t="str">
        <f>IFERROR(INDEX('Data Annex'!$K$1:$BS$4779,MATCH(EHT$1&amp;"|"&amp;$B29,'Data Annex'!$K$1:$K$4779,0),MATCH(EHT$2,'Data Annex'!$K$1:$BS$1,0)),"")</f>
        <v/>
      </c>
      <c r="EHU29" s="258" t="str">
        <f>IFERROR(INDEX('Data Annex'!$K$1:$BS$4779,MATCH(EHU$1&amp;"|"&amp;$B29,'Data Annex'!$K$1:$K$4779,0),MATCH(EHU$2,'Data Annex'!$K$1:$BS$1,0)),"")</f>
        <v/>
      </c>
      <c r="EHV29" s="258" t="str">
        <f>IFERROR(INDEX('Data Annex'!$K$1:$BS$4779,MATCH(EHV$1&amp;"|"&amp;$B29,'Data Annex'!$K$1:$K$4779,0),MATCH(EHV$2,'Data Annex'!$K$1:$BS$1,0)),"")</f>
        <v/>
      </c>
      <c r="EHW29" s="258" t="str">
        <f>IFERROR(INDEX('Data Annex'!$K$1:$BS$4779,MATCH(EHW$1&amp;"|"&amp;$B29,'Data Annex'!$K$1:$K$4779,0),MATCH(EHW$2,'Data Annex'!$K$1:$BS$1,0)),"")</f>
        <v/>
      </c>
      <c r="EHX29" s="258" t="str">
        <f>IFERROR(INDEX('Data Annex'!$K$1:$BS$4779,MATCH(EHX$1&amp;"|"&amp;$B29,'Data Annex'!$K$1:$K$4779,0),MATCH(EHX$2,'Data Annex'!$K$1:$BS$1,0)),"")</f>
        <v/>
      </c>
      <c r="EHY29" s="258" t="str">
        <f>IFERROR(INDEX('Data Annex'!$K$1:$BS$4779,MATCH(EHY$1&amp;"|"&amp;$B29,'Data Annex'!$K$1:$K$4779,0),MATCH(EHY$2,'Data Annex'!$K$1:$BS$1,0)),"")</f>
        <v/>
      </c>
      <c r="EHZ29" s="258" t="str">
        <f>IFERROR(INDEX('Data Annex'!$K$1:$BS$4779,MATCH(EHZ$1&amp;"|"&amp;$B29,'Data Annex'!$K$1:$K$4779,0),MATCH(EHZ$2,'Data Annex'!$K$1:$BS$1,0)),"")</f>
        <v/>
      </c>
      <c r="EIA29" s="258" t="str">
        <f>IFERROR(INDEX('Data Annex'!$K$1:$BS$4779,MATCH(EIA$1&amp;"|"&amp;$B29,'Data Annex'!$K$1:$K$4779,0),MATCH(EIA$2,'Data Annex'!$K$1:$BS$1,0)),"")</f>
        <v/>
      </c>
      <c r="EIB29" s="258" t="str">
        <f>IFERROR(INDEX('Data Annex'!$K$1:$BS$4779,MATCH(EIB$1&amp;"|"&amp;$B29,'Data Annex'!$K$1:$K$4779,0),MATCH(EIB$2,'Data Annex'!$K$1:$BS$1,0)),"")</f>
        <v/>
      </c>
      <c r="EIC29" s="258" t="str">
        <f>IFERROR(INDEX('Data Annex'!$K$1:$BS$4779,MATCH(EIC$1&amp;"|"&amp;$B29,'Data Annex'!$K$1:$K$4779,0),MATCH(EIC$2,'Data Annex'!$K$1:$BS$1,0)),"")</f>
        <v/>
      </c>
      <c r="EID29" s="258" t="str">
        <f>IFERROR(INDEX('Data Annex'!$K$1:$BS$4779,MATCH(EID$1&amp;"|"&amp;$B29,'Data Annex'!$K$1:$K$4779,0),MATCH(EID$2,'Data Annex'!$K$1:$BS$1,0)),"")</f>
        <v/>
      </c>
      <c r="EIE29" s="258" t="str">
        <f>IFERROR(INDEX('Data Annex'!$K$1:$BS$4779,MATCH(EIE$1&amp;"|"&amp;$B29,'Data Annex'!$K$1:$K$4779,0),MATCH(EIE$2,'Data Annex'!$K$1:$BS$1,0)),"")</f>
        <v/>
      </c>
      <c r="EIF29" s="258" t="str">
        <f>IFERROR(INDEX('Data Annex'!$K$1:$BS$4779,MATCH(EIF$1&amp;"|"&amp;$B29,'Data Annex'!$K$1:$K$4779,0),MATCH(EIF$2,'Data Annex'!$K$1:$BS$1,0)),"")</f>
        <v/>
      </c>
      <c r="EIG29" s="258" t="str">
        <f>IFERROR(INDEX('Data Annex'!$K$1:$BS$4779,MATCH(EIG$1&amp;"|"&amp;$B29,'Data Annex'!$K$1:$K$4779,0),MATCH(EIG$2,'Data Annex'!$K$1:$BS$1,0)),"")</f>
        <v/>
      </c>
      <c r="EIH29" s="258" t="str">
        <f>IFERROR(INDEX('Data Annex'!$K$1:$BS$4779,MATCH(EIH$1&amp;"|"&amp;$B29,'Data Annex'!$K$1:$K$4779,0),MATCH(EIH$2,'Data Annex'!$K$1:$BS$1,0)),"")</f>
        <v/>
      </c>
      <c r="EII29" s="258" t="str">
        <f>IFERROR(INDEX('Data Annex'!$K$1:$BS$4779,MATCH(EII$1&amp;"|"&amp;$B29,'Data Annex'!$K$1:$K$4779,0),MATCH(EII$2,'Data Annex'!$K$1:$BS$1,0)),"")</f>
        <v/>
      </c>
      <c r="EIJ29" s="258" t="str">
        <f>IFERROR(INDEX('Data Annex'!$K$1:$BS$4779,MATCH(EIJ$1&amp;"|"&amp;$B29,'Data Annex'!$K$1:$K$4779,0),MATCH(EIJ$2,'Data Annex'!$K$1:$BS$1,0)),"")</f>
        <v/>
      </c>
      <c r="EIK29" s="258" t="str">
        <f>IFERROR(INDEX('Data Annex'!$K$1:$BS$4779,MATCH(EIK$1&amp;"|"&amp;$B29,'Data Annex'!$K$1:$K$4779,0),MATCH(EIK$2,'Data Annex'!$K$1:$BS$1,0)),"")</f>
        <v/>
      </c>
      <c r="EIL29" s="258" t="str">
        <f>IFERROR(INDEX('Data Annex'!$K$1:$BS$4779,MATCH(EIL$1&amp;"|"&amp;$B29,'Data Annex'!$K$1:$K$4779,0),MATCH(EIL$2,'Data Annex'!$K$1:$BS$1,0)),"")</f>
        <v/>
      </c>
      <c r="EIM29" s="258" t="str">
        <f>IFERROR(INDEX('Data Annex'!$K$1:$BS$4779,MATCH(EIM$1&amp;"|"&amp;$B29,'Data Annex'!$K$1:$K$4779,0),MATCH(EIM$2,'Data Annex'!$K$1:$BS$1,0)),"")</f>
        <v/>
      </c>
      <c r="EIN29" s="258" t="str">
        <f>IFERROR(INDEX('Data Annex'!$K$1:$BS$4779,MATCH(EIN$1&amp;"|"&amp;$B29,'Data Annex'!$K$1:$K$4779,0),MATCH(EIN$2,'Data Annex'!$K$1:$BS$1,0)),"")</f>
        <v/>
      </c>
      <c r="EIO29" s="258" t="str">
        <f>IFERROR(INDEX('Data Annex'!$K$1:$BS$4779,MATCH(EIO$1&amp;"|"&amp;$B29,'Data Annex'!$K$1:$K$4779,0),MATCH(EIO$2,'Data Annex'!$K$1:$BS$1,0)),"")</f>
        <v/>
      </c>
      <c r="EIP29" s="258" t="str">
        <f>IFERROR(INDEX('Data Annex'!$K$1:$BS$4779,MATCH(EIP$1&amp;"|"&amp;$B29,'Data Annex'!$K$1:$K$4779,0),MATCH(EIP$2,'Data Annex'!$K$1:$BS$1,0)),"")</f>
        <v/>
      </c>
      <c r="EIQ29" s="258" t="str">
        <f>IFERROR(INDEX('Data Annex'!$K$1:$BS$4779,MATCH(EIQ$1&amp;"|"&amp;$B29,'Data Annex'!$K$1:$K$4779,0),MATCH(EIQ$2,'Data Annex'!$K$1:$BS$1,0)),"")</f>
        <v/>
      </c>
      <c r="EIR29" s="258" t="str">
        <f>IFERROR(INDEX('Data Annex'!$K$1:$BS$4779,MATCH(EIR$1&amp;"|"&amp;$B29,'Data Annex'!$K$1:$K$4779,0),MATCH(EIR$2,'Data Annex'!$K$1:$BS$1,0)),"")</f>
        <v/>
      </c>
      <c r="EIS29" s="258" t="str">
        <f>IFERROR(INDEX('Data Annex'!$K$1:$BS$4779,MATCH(EIS$1&amp;"|"&amp;$B29,'Data Annex'!$K$1:$K$4779,0),MATCH(EIS$2,'Data Annex'!$K$1:$BS$1,0)),"")</f>
        <v/>
      </c>
      <c r="EIT29" s="258" t="str">
        <f>IFERROR(INDEX('Data Annex'!$K$1:$BS$4779,MATCH(EIT$1&amp;"|"&amp;$B29,'Data Annex'!$K$1:$K$4779,0),MATCH(EIT$2,'Data Annex'!$K$1:$BS$1,0)),"")</f>
        <v/>
      </c>
      <c r="EIU29" s="258" t="str">
        <f>IFERROR(INDEX('Data Annex'!$K$1:$BS$4779,MATCH(EIU$1&amp;"|"&amp;$B29,'Data Annex'!$K$1:$K$4779,0),MATCH(EIU$2,'Data Annex'!$K$1:$BS$1,0)),"")</f>
        <v/>
      </c>
      <c r="EIV29" s="258" t="str">
        <f>IFERROR(INDEX('Data Annex'!$K$1:$BS$4779,MATCH(EIV$1&amp;"|"&amp;$B29,'Data Annex'!$K$1:$K$4779,0),MATCH(EIV$2,'Data Annex'!$K$1:$BS$1,0)),"")</f>
        <v/>
      </c>
      <c r="EIW29" s="258" t="str">
        <f>IFERROR(INDEX('Data Annex'!$K$1:$BS$4779,MATCH(EIW$1&amp;"|"&amp;$B29,'Data Annex'!$K$1:$K$4779,0),MATCH(EIW$2,'Data Annex'!$K$1:$BS$1,0)),"")</f>
        <v/>
      </c>
      <c r="EIX29" s="258" t="str">
        <f>IFERROR(INDEX('Data Annex'!$K$1:$BS$4779,MATCH(EIX$1&amp;"|"&amp;$B29,'Data Annex'!$K$1:$K$4779,0),MATCH(EIX$2,'Data Annex'!$K$1:$BS$1,0)),"")</f>
        <v/>
      </c>
      <c r="EIY29" s="258" t="str">
        <f>IFERROR(INDEX('Data Annex'!$K$1:$BS$4779,MATCH(EIY$1&amp;"|"&amp;$B29,'Data Annex'!$K$1:$K$4779,0),MATCH(EIY$2,'Data Annex'!$K$1:$BS$1,0)),"")</f>
        <v/>
      </c>
      <c r="EIZ29" s="258" t="str">
        <f>IFERROR(INDEX('Data Annex'!$K$1:$BS$4779,MATCH(EIZ$1&amp;"|"&amp;$B29,'Data Annex'!$K$1:$K$4779,0),MATCH(EIZ$2,'Data Annex'!$K$1:$BS$1,0)),"")</f>
        <v/>
      </c>
      <c r="EJA29" s="258" t="str">
        <f>IFERROR(INDEX('Data Annex'!$K$1:$BS$4779,MATCH(EJA$1&amp;"|"&amp;$B29,'Data Annex'!$K$1:$K$4779,0),MATCH(EJA$2,'Data Annex'!$K$1:$BS$1,0)),"")</f>
        <v/>
      </c>
      <c r="EJB29" s="258" t="str">
        <f>IFERROR(INDEX('Data Annex'!$K$1:$BS$4779,MATCH(EJB$1&amp;"|"&amp;$B29,'Data Annex'!$K$1:$K$4779,0),MATCH(EJB$2,'Data Annex'!$K$1:$BS$1,0)),"")</f>
        <v/>
      </c>
      <c r="EJC29" s="258" t="str">
        <f>IFERROR(INDEX('Data Annex'!$K$1:$BS$4779,MATCH(EJC$1&amp;"|"&amp;$B29,'Data Annex'!$K$1:$K$4779,0),MATCH(EJC$2,'Data Annex'!$K$1:$BS$1,0)),"")</f>
        <v/>
      </c>
      <c r="EJD29" s="258" t="str">
        <f>IFERROR(INDEX('Data Annex'!$K$1:$BS$4779,MATCH(EJD$1&amp;"|"&amp;$B29,'Data Annex'!$K$1:$K$4779,0),MATCH(EJD$2,'Data Annex'!$K$1:$BS$1,0)),"")</f>
        <v/>
      </c>
      <c r="EJE29" s="258" t="str">
        <f>IFERROR(INDEX('Data Annex'!$K$1:$BS$4779,MATCH(EJE$1&amp;"|"&amp;$B29,'Data Annex'!$K$1:$K$4779,0),MATCH(EJE$2,'Data Annex'!$K$1:$BS$1,0)),"")</f>
        <v/>
      </c>
      <c r="EJF29" s="258" t="str">
        <f>IFERROR(INDEX('Data Annex'!$K$1:$BS$4779,MATCH(EJF$1&amp;"|"&amp;$B29,'Data Annex'!$K$1:$K$4779,0),MATCH(EJF$2,'Data Annex'!$K$1:$BS$1,0)),"")</f>
        <v/>
      </c>
      <c r="EJG29" s="258" t="str">
        <f>IFERROR(INDEX('Data Annex'!$K$1:$BS$4779,MATCH(EJG$1&amp;"|"&amp;$B29,'Data Annex'!$K$1:$K$4779,0),MATCH(EJG$2,'Data Annex'!$K$1:$BS$1,0)),"")</f>
        <v/>
      </c>
      <c r="EJH29" s="258" t="str">
        <f>IFERROR(INDEX('Data Annex'!$K$1:$BS$4779,MATCH(EJH$1&amp;"|"&amp;$B29,'Data Annex'!$K$1:$K$4779,0),MATCH(EJH$2,'Data Annex'!$K$1:$BS$1,0)),"")</f>
        <v/>
      </c>
      <c r="EJI29" s="258" t="str">
        <f>IFERROR(INDEX('Data Annex'!$K$1:$BS$4779,MATCH(EJI$1&amp;"|"&amp;$B29,'Data Annex'!$K$1:$K$4779,0),MATCH(EJI$2,'Data Annex'!$K$1:$BS$1,0)),"")</f>
        <v/>
      </c>
      <c r="EJJ29" s="258" t="str">
        <f>IFERROR(INDEX('Data Annex'!$K$1:$BS$4779,MATCH(EJJ$1&amp;"|"&amp;$B29,'Data Annex'!$K$1:$K$4779,0),MATCH(EJJ$2,'Data Annex'!$K$1:$BS$1,0)),"")</f>
        <v/>
      </c>
      <c r="EJK29" s="258" t="str">
        <f>IFERROR(INDEX('Data Annex'!$K$1:$BS$4779,MATCH(EJK$1&amp;"|"&amp;$B29,'Data Annex'!$K$1:$K$4779,0),MATCH(EJK$2,'Data Annex'!$K$1:$BS$1,0)),"")</f>
        <v/>
      </c>
      <c r="EJL29" s="258" t="str">
        <f>IFERROR(INDEX('Data Annex'!$K$1:$BS$4779,MATCH(EJL$1&amp;"|"&amp;$B29,'Data Annex'!$K$1:$K$4779,0),MATCH(EJL$2,'Data Annex'!$K$1:$BS$1,0)),"")</f>
        <v/>
      </c>
      <c r="EJM29" s="258" t="str">
        <f>IFERROR(INDEX('Data Annex'!$K$1:$BS$4779,MATCH(EJM$1&amp;"|"&amp;$B29,'Data Annex'!$K$1:$K$4779,0),MATCH(EJM$2,'Data Annex'!$K$1:$BS$1,0)),"")</f>
        <v/>
      </c>
      <c r="EJN29" s="258" t="str">
        <f>IFERROR(INDEX('Data Annex'!$K$1:$BS$4779,MATCH(EJN$1&amp;"|"&amp;$B29,'Data Annex'!$K$1:$K$4779,0),MATCH(EJN$2,'Data Annex'!$K$1:$BS$1,0)),"")</f>
        <v/>
      </c>
      <c r="EJO29" s="258" t="str">
        <f>IFERROR(INDEX('Data Annex'!$K$1:$BS$4779,MATCH(EJO$1&amp;"|"&amp;$B29,'Data Annex'!$K$1:$K$4779,0),MATCH(EJO$2,'Data Annex'!$K$1:$BS$1,0)),"")</f>
        <v/>
      </c>
      <c r="EJP29" s="258" t="str">
        <f>IFERROR(INDEX('Data Annex'!$K$1:$BS$4779,MATCH(EJP$1&amp;"|"&amp;$B29,'Data Annex'!$K$1:$K$4779,0),MATCH(EJP$2,'Data Annex'!$K$1:$BS$1,0)),"")</f>
        <v/>
      </c>
      <c r="EJQ29" s="258" t="str">
        <f>IFERROR(INDEX('Data Annex'!$K$1:$BS$4779,MATCH(EJQ$1&amp;"|"&amp;$B29,'Data Annex'!$K$1:$K$4779,0),MATCH(EJQ$2,'Data Annex'!$K$1:$BS$1,0)),"")</f>
        <v/>
      </c>
      <c r="EJR29" s="258" t="str">
        <f>IFERROR(INDEX('Data Annex'!$K$1:$BS$4779,MATCH(EJR$1&amp;"|"&amp;$B29,'Data Annex'!$K$1:$K$4779,0),MATCH(EJR$2,'Data Annex'!$K$1:$BS$1,0)),"")</f>
        <v/>
      </c>
      <c r="EJS29" s="258" t="str">
        <f>IFERROR(INDEX('Data Annex'!$K$1:$BS$4779,MATCH(EJS$1&amp;"|"&amp;$B29,'Data Annex'!$K$1:$K$4779,0),MATCH(EJS$2,'Data Annex'!$K$1:$BS$1,0)),"")</f>
        <v/>
      </c>
      <c r="EJT29" s="258" t="str">
        <f>IFERROR(INDEX('Data Annex'!$K$1:$BS$4779,MATCH(EJT$1&amp;"|"&amp;$B29,'Data Annex'!$K$1:$K$4779,0),MATCH(EJT$2,'Data Annex'!$K$1:$BS$1,0)),"")</f>
        <v/>
      </c>
      <c r="EJU29" s="258" t="str">
        <f>IFERROR(INDEX('Data Annex'!$K$1:$BS$4779,MATCH(EJU$1&amp;"|"&amp;$B29,'Data Annex'!$K$1:$K$4779,0),MATCH(EJU$2,'Data Annex'!$K$1:$BS$1,0)),"")</f>
        <v/>
      </c>
      <c r="EJV29" s="258" t="str">
        <f>IFERROR(INDEX('Data Annex'!$K$1:$BS$4779,MATCH(EJV$1&amp;"|"&amp;$B29,'Data Annex'!$K$1:$K$4779,0),MATCH(EJV$2,'Data Annex'!$K$1:$BS$1,0)),"")</f>
        <v/>
      </c>
      <c r="EJW29" s="258" t="str">
        <f>IFERROR(INDEX('Data Annex'!$K$1:$BS$4779,MATCH(EJW$1&amp;"|"&amp;$B29,'Data Annex'!$K$1:$K$4779,0),MATCH(EJW$2,'Data Annex'!$K$1:$BS$1,0)),"")</f>
        <v/>
      </c>
      <c r="EJX29" s="258" t="str">
        <f>IFERROR(INDEX('Data Annex'!$K$1:$BS$4779,MATCH(EJX$1&amp;"|"&amp;$B29,'Data Annex'!$K$1:$K$4779,0),MATCH(EJX$2,'Data Annex'!$K$1:$BS$1,0)),"")</f>
        <v/>
      </c>
      <c r="EJY29" s="258" t="str">
        <f>IFERROR(INDEX('Data Annex'!$K$1:$BS$4779,MATCH(EJY$1&amp;"|"&amp;$B29,'Data Annex'!$K$1:$K$4779,0),MATCH(EJY$2,'Data Annex'!$K$1:$BS$1,0)),"")</f>
        <v/>
      </c>
      <c r="EJZ29" s="258" t="str">
        <f>IFERROR(INDEX('Data Annex'!$K$1:$BS$4779,MATCH(EJZ$1&amp;"|"&amp;$B29,'Data Annex'!$K$1:$K$4779,0),MATCH(EJZ$2,'Data Annex'!$K$1:$BS$1,0)),"")</f>
        <v/>
      </c>
      <c r="EKA29" s="258" t="str">
        <f>IFERROR(INDEX('Data Annex'!$K$1:$BS$4779,MATCH(EKA$1&amp;"|"&amp;$B29,'Data Annex'!$K$1:$K$4779,0),MATCH(EKA$2,'Data Annex'!$K$1:$BS$1,0)),"")</f>
        <v/>
      </c>
      <c r="EKB29" s="258" t="str">
        <f>IFERROR(INDEX('Data Annex'!$K$1:$BS$4779,MATCH(EKB$1&amp;"|"&amp;$B29,'Data Annex'!$K$1:$K$4779,0),MATCH(EKB$2,'Data Annex'!$K$1:$BS$1,0)),"")</f>
        <v/>
      </c>
      <c r="EKC29" s="258" t="str">
        <f>IFERROR(INDEX('Data Annex'!$K$1:$BS$4779,MATCH(EKC$1&amp;"|"&amp;$B29,'Data Annex'!$K$1:$K$4779,0),MATCH(EKC$2,'Data Annex'!$K$1:$BS$1,0)),"")</f>
        <v/>
      </c>
      <c r="EKD29" s="258" t="str">
        <f>IFERROR(INDEX('Data Annex'!$K$1:$BS$4779,MATCH(EKD$1&amp;"|"&amp;$B29,'Data Annex'!$K$1:$K$4779,0),MATCH(EKD$2,'Data Annex'!$K$1:$BS$1,0)),"")</f>
        <v/>
      </c>
      <c r="EKE29" s="258" t="str">
        <f>IFERROR(INDEX('Data Annex'!$K$1:$BS$4779,MATCH(EKE$1&amp;"|"&amp;$B29,'Data Annex'!$K$1:$K$4779,0),MATCH(EKE$2,'Data Annex'!$K$1:$BS$1,0)),"")</f>
        <v/>
      </c>
      <c r="EKF29" s="258" t="str">
        <f>IFERROR(INDEX('Data Annex'!$K$1:$BS$4779,MATCH(EKF$1&amp;"|"&amp;$B29,'Data Annex'!$K$1:$K$4779,0),MATCH(EKF$2,'Data Annex'!$K$1:$BS$1,0)),"")</f>
        <v/>
      </c>
      <c r="EKG29" s="258" t="str">
        <f>IFERROR(INDEX('Data Annex'!$K$1:$BS$4779,MATCH(EKG$1&amp;"|"&amp;$B29,'Data Annex'!$K$1:$K$4779,0),MATCH(EKG$2,'Data Annex'!$K$1:$BS$1,0)),"")</f>
        <v/>
      </c>
      <c r="EKH29" s="258" t="str">
        <f>IFERROR(INDEX('Data Annex'!$K$1:$BS$4779,MATCH(EKH$1&amp;"|"&amp;$B29,'Data Annex'!$K$1:$K$4779,0),MATCH(EKH$2,'Data Annex'!$K$1:$BS$1,0)),"")</f>
        <v/>
      </c>
      <c r="EKI29" s="258" t="str">
        <f>IFERROR(INDEX('Data Annex'!$K$1:$BS$4779,MATCH(EKI$1&amp;"|"&amp;$B29,'Data Annex'!$K$1:$K$4779,0),MATCH(EKI$2,'Data Annex'!$K$1:$BS$1,0)),"")</f>
        <v/>
      </c>
      <c r="EKJ29" s="258" t="str">
        <f>IFERROR(INDEX('Data Annex'!$K$1:$BS$4779,MATCH(EKJ$1&amp;"|"&amp;$B29,'Data Annex'!$K$1:$K$4779,0),MATCH(EKJ$2,'Data Annex'!$K$1:$BS$1,0)),"")</f>
        <v/>
      </c>
      <c r="EKK29" s="258" t="str">
        <f>IFERROR(INDEX('Data Annex'!$K$1:$BS$4779,MATCH(EKK$1&amp;"|"&amp;$B29,'Data Annex'!$K$1:$K$4779,0),MATCH(EKK$2,'Data Annex'!$K$1:$BS$1,0)),"")</f>
        <v/>
      </c>
      <c r="EKL29" s="258" t="str">
        <f>IFERROR(INDEX('Data Annex'!$K$1:$BS$4779,MATCH(EKL$1&amp;"|"&amp;$B29,'Data Annex'!$K$1:$K$4779,0),MATCH(EKL$2,'Data Annex'!$K$1:$BS$1,0)),"")</f>
        <v/>
      </c>
      <c r="EKM29" s="258" t="str">
        <f>IFERROR(INDEX('Data Annex'!$K$1:$BS$4779,MATCH(EKM$1&amp;"|"&amp;$B29,'Data Annex'!$K$1:$K$4779,0),MATCH(EKM$2,'Data Annex'!$K$1:$BS$1,0)),"")</f>
        <v/>
      </c>
      <c r="EKN29" s="258" t="str">
        <f>IFERROR(INDEX('Data Annex'!$K$1:$BS$4779,MATCH(EKN$1&amp;"|"&amp;$B29,'Data Annex'!$K$1:$K$4779,0),MATCH(EKN$2,'Data Annex'!$K$1:$BS$1,0)),"")</f>
        <v/>
      </c>
      <c r="EKO29" s="258" t="str">
        <f>IFERROR(INDEX('Data Annex'!$K$1:$BS$4779,MATCH(EKO$1&amp;"|"&amp;$B29,'Data Annex'!$K$1:$K$4779,0),MATCH(EKO$2,'Data Annex'!$K$1:$BS$1,0)),"")</f>
        <v/>
      </c>
      <c r="EKP29" s="258" t="str">
        <f>IFERROR(INDEX('Data Annex'!$K$1:$BS$4779,MATCH(EKP$1&amp;"|"&amp;$B29,'Data Annex'!$K$1:$K$4779,0),MATCH(EKP$2,'Data Annex'!$K$1:$BS$1,0)),"")</f>
        <v/>
      </c>
      <c r="EKQ29" s="258" t="str">
        <f>IFERROR(INDEX('Data Annex'!$K$1:$BS$4779,MATCH(EKQ$1&amp;"|"&amp;$B29,'Data Annex'!$K$1:$K$4779,0),MATCH(EKQ$2,'Data Annex'!$K$1:$BS$1,0)),"")</f>
        <v/>
      </c>
      <c r="EKR29" s="258" t="str">
        <f>IFERROR(INDEX('Data Annex'!$K$1:$BS$4779,MATCH(EKR$1&amp;"|"&amp;$B29,'Data Annex'!$K$1:$K$4779,0),MATCH(EKR$2,'Data Annex'!$K$1:$BS$1,0)),"")</f>
        <v/>
      </c>
      <c r="EKS29" s="258" t="str">
        <f>IFERROR(INDEX('Data Annex'!$K$1:$BS$4779,MATCH(EKS$1&amp;"|"&amp;$B29,'Data Annex'!$K$1:$K$4779,0),MATCH(EKS$2,'Data Annex'!$K$1:$BS$1,0)),"")</f>
        <v/>
      </c>
      <c r="EKT29" s="258" t="str">
        <f>IFERROR(INDEX('Data Annex'!$K$1:$BS$4779,MATCH(EKT$1&amp;"|"&amp;$B29,'Data Annex'!$K$1:$K$4779,0),MATCH(EKT$2,'Data Annex'!$K$1:$BS$1,0)),"")</f>
        <v/>
      </c>
      <c r="EKU29" s="258" t="str">
        <f>IFERROR(INDEX('Data Annex'!$K$1:$BS$4779,MATCH(EKU$1&amp;"|"&amp;$B29,'Data Annex'!$K$1:$K$4779,0),MATCH(EKU$2,'Data Annex'!$K$1:$BS$1,0)),"")</f>
        <v/>
      </c>
      <c r="EKV29" s="258" t="str">
        <f>IFERROR(INDEX('Data Annex'!$K$1:$BS$4779,MATCH(EKV$1&amp;"|"&amp;$B29,'Data Annex'!$K$1:$K$4779,0),MATCH(EKV$2,'Data Annex'!$K$1:$BS$1,0)),"")</f>
        <v/>
      </c>
      <c r="EKW29" s="258" t="str">
        <f>IFERROR(INDEX('Data Annex'!$K$1:$BS$4779,MATCH(EKW$1&amp;"|"&amp;$B29,'Data Annex'!$K$1:$K$4779,0),MATCH(EKW$2,'Data Annex'!$K$1:$BS$1,0)),"")</f>
        <v/>
      </c>
      <c r="EKX29" s="258" t="str">
        <f>IFERROR(INDEX('Data Annex'!$K$1:$BS$4779,MATCH(EKX$1&amp;"|"&amp;$B29,'Data Annex'!$K$1:$K$4779,0),MATCH(EKX$2,'Data Annex'!$K$1:$BS$1,0)),"")</f>
        <v/>
      </c>
      <c r="EKY29" s="258" t="str">
        <f>IFERROR(INDEX('Data Annex'!$K$1:$BS$4779,MATCH(EKY$1&amp;"|"&amp;$B29,'Data Annex'!$K$1:$K$4779,0),MATCH(EKY$2,'Data Annex'!$K$1:$BS$1,0)),"")</f>
        <v/>
      </c>
      <c r="EKZ29" s="258" t="str">
        <f>IFERROR(INDEX('Data Annex'!$K$1:$BS$4779,MATCH(EKZ$1&amp;"|"&amp;$B29,'Data Annex'!$K$1:$K$4779,0),MATCH(EKZ$2,'Data Annex'!$K$1:$BS$1,0)),"")</f>
        <v/>
      </c>
      <c r="ELA29" s="258" t="str">
        <f>IFERROR(INDEX('Data Annex'!$K$1:$BS$4779,MATCH(ELA$1&amp;"|"&amp;$B29,'Data Annex'!$K$1:$K$4779,0),MATCH(ELA$2,'Data Annex'!$K$1:$BS$1,0)),"")</f>
        <v/>
      </c>
      <c r="ELB29" s="258" t="str">
        <f>IFERROR(INDEX('Data Annex'!$K$1:$BS$4779,MATCH(ELB$1&amp;"|"&amp;$B29,'Data Annex'!$K$1:$K$4779,0),MATCH(ELB$2,'Data Annex'!$K$1:$BS$1,0)),"")</f>
        <v/>
      </c>
      <c r="ELC29" s="258" t="str">
        <f>IFERROR(INDEX('Data Annex'!$K$1:$BS$4779,MATCH(ELC$1&amp;"|"&amp;$B29,'Data Annex'!$K$1:$K$4779,0),MATCH(ELC$2,'Data Annex'!$K$1:$BS$1,0)),"")</f>
        <v/>
      </c>
      <c r="ELD29" s="258" t="str">
        <f>IFERROR(INDEX('Data Annex'!$K$1:$BS$4779,MATCH(ELD$1&amp;"|"&amp;$B29,'Data Annex'!$K$1:$K$4779,0),MATCH(ELD$2,'Data Annex'!$K$1:$BS$1,0)),"")</f>
        <v/>
      </c>
      <c r="ELE29" s="258" t="str">
        <f>IFERROR(INDEX('Data Annex'!$K$1:$BS$4779,MATCH(ELE$1&amp;"|"&amp;$B29,'Data Annex'!$K$1:$K$4779,0),MATCH(ELE$2,'Data Annex'!$K$1:$BS$1,0)),"")</f>
        <v/>
      </c>
      <c r="ELF29" s="258" t="str">
        <f>IFERROR(INDEX('Data Annex'!$K$1:$BS$4779,MATCH(ELF$1&amp;"|"&amp;$B29,'Data Annex'!$K$1:$K$4779,0),MATCH(ELF$2,'Data Annex'!$K$1:$BS$1,0)),"")</f>
        <v/>
      </c>
      <c r="ELG29" s="258" t="str">
        <f>IFERROR(INDEX('Data Annex'!$K$1:$BS$4779,MATCH(ELG$1&amp;"|"&amp;$B29,'Data Annex'!$K$1:$K$4779,0),MATCH(ELG$2,'Data Annex'!$K$1:$BS$1,0)),"")</f>
        <v/>
      </c>
      <c r="ELH29" s="258" t="str">
        <f>IFERROR(INDEX('Data Annex'!$K$1:$BS$4779,MATCH(ELH$1&amp;"|"&amp;$B29,'Data Annex'!$K$1:$K$4779,0),MATCH(ELH$2,'Data Annex'!$K$1:$BS$1,0)),"")</f>
        <v/>
      </c>
      <c r="ELI29" s="258" t="str">
        <f>IFERROR(INDEX('Data Annex'!$K$1:$BS$4779,MATCH(ELI$1&amp;"|"&amp;$B29,'Data Annex'!$K$1:$K$4779,0),MATCH(ELI$2,'Data Annex'!$K$1:$BS$1,0)),"")</f>
        <v/>
      </c>
      <c r="ELJ29" s="258" t="str">
        <f>IFERROR(INDEX('Data Annex'!$K$1:$BS$4779,MATCH(ELJ$1&amp;"|"&amp;$B29,'Data Annex'!$K$1:$K$4779,0),MATCH(ELJ$2,'Data Annex'!$K$1:$BS$1,0)),"")</f>
        <v/>
      </c>
      <c r="ELK29" s="258" t="str">
        <f>IFERROR(INDEX('Data Annex'!$K$1:$BS$4779,MATCH(ELK$1&amp;"|"&amp;$B29,'Data Annex'!$K$1:$K$4779,0),MATCH(ELK$2,'Data Annex'!$K$1:$BS$1,0)),"")</f>
        <v/>
      </c>
      <c r="ELL29" s="258" t="str">
        <f>IFERROR(INDEX('Data Annex'!$K$1:$BS$4779,MATCH(ELL$1&amp;"|"&amp;$B29,'Data Annex'!$K$1:$K$4779,0),MATCH(ELL$2,'Data Annex'!$K$1:$BS$1,0)),"")</f>
        <v/>
      </c>
      <c r="ELM29" s="258" t="str">
        <f>IFERROR(INDEX('Data Annex'!$K$1:$BS$4779,MATCH(ELM$1&amp;"|"&amp;$B29,'Data Annex'!$K$1:$K$4779,0),MATCH(ELM$2,'Data Annex'!$K$1:$BS$1,0)),"")</f>
        <v/>
      </c>
      <c r="ELN29" s="258" t="str">
        <f>IFERROR(INDEX('Data Annex'!$K$1:$BS$4779,MATCH(ELN$1&amp;"|"&amp;$B29,'Data Annex'!$K$1:$K$4779,0),MATCH(ELN$2,'Data Annex'!$K$1:$BS$1,0)),"")</f>
        <v/>
      </c>
      <c r="ELO29" s="258" t="str">
        <f>IFERROR(INDEX('Data Annex'!$K$1:$BS$4779,MATCH(ELO$1&amp;"|"&amp;$B29,'Data Annex'!$K$1:$K$4779,0),MATCH(ELO$2,'Data Annex'!$K$1:$BS$1,0)),"")</f>
        <v/>
      </c>
      <c r="ELP29" s="258" t="str">
        <f>IFERROR(INDEX('Data Annex'!$K$1:$BS$4779,MATCH(ELP$1&amp;"|"&amp;$B29,'Data Annex'!$K$1:$K$4779,0),MATCH(ELP$2,'Data Annex'!$K$1:$BS$1,0)),"")</f>
        <v/>
      </c>
      <c r="ELQ29" s="258" t="str">
        <f>IFERROR(INDEX('Data Annex'!$K$1:$BS$4779,MATCH(ELQ$1&amp;"|"&amp;$B29,'Data Annex'!$K$1:$K$4779,0),MATCH(ELQ$2,'Data Annex'!$K$1:$BS$1,0)),"")</f>
        <v/>
      </c>
      <c r="ELR29" s="258" t="str">
        <f>IFERROR(INDEX('Data Annex'!$K$1:$BS$4779,MATCH(ELR$1&amp;"|"&amp;$B29,'Data Annex'!$K$1:$K$4779,0),MATCH(ELR$2,'Data Annex'!$K$1:$BS$1,0)),"")</f>
        <v/>
      </c>
      <c r="ELS29" s="258" t="str">
        <f>IFERROR(INDEX('Data Annex'!$K$1:$BS$4779,MATCH(ELS$1&amp;"|"&amp;$B29,'Data Annex'!$K$1:$K$4779,0),MATCH(ELS$2,'Data Annex'!$K$1:$BS$1,0)),"")</f>
        <v/>
      </c>
      <c r="ELT29" s="258" t="str">
        <f>IFERROR(INDEX('Data Annex'!$K$1:$BS$4779,MATCH(ELT$1&amp;"|"&amp;$B29,'Data Annex'!$K$1:$K$4779,0),MATCH(ELT$2,'Data Annex'!$K$1:$BS$1,0)),"")</f>
        <v/>
      </c>
      <c r="ELU29" s="258" t="str">
        <f>IFERROR(INDEX('Data Annex'!$K$1:$BS$4779,MATCH(ELU$1&amp;"|"&amp;$B29,'Data Annex'!$K$1:$K$4779,0),MATCH(ELU$2,'Data Annex'!$K$1:$BS$1,0)),"")</f>
        <v/>
      </c>
      <c r="ELV29" s="258" t="str">
        <f>IFERROR(INDEX('Data Annex'!$K$1:$BS$4779,MATCH(ELV$1&amp;"|"&amp;$B29,'Data Annex'!$K$1:$K$4779,0),MATCH(ELV$2,'Data Annex'!$K$1:$BS$1,0)),"")</f>
        <v/>
      </c>
      <c r="ELW29" s="258" t="str">
        <f>IFERROR(INDEX('Data Annex'!$K$1:$BS$4779,MATCH(ELW$1&amp;"|"&amp;$B29,'Data Annex'!$K$1:$K$4779,0),MATCH(ELW$2,'Data Annex'!$K$1:$BS$1,0)),"")</f>
        <v/>
      </c>
      <c r="ELX29" s="258" t="str">
        <f>IFERROR(INDEX('Data Annex'!$K$1:$BS$4779,MATCH(ELX$1&amp;"|"&amp;$B29,'Data Annex'!$K$1:$K$4779,0),MATCH(ELX$2,'Data Annex'!$K$1:$BS$1,0)),"")</f>
        <v/>
      </c>
      <c r="ELY29" s="258" t="str">
        <f>IFERROR(INDEX('Data Annex'!$K$1:$BS$4779,MATCH(ELY$1&amp;"|"&amp;$B29,'Data Annex'!$K$1:$K$4779,0),MATCH(ELY$2,'Data Annex'!$K$1:$BS$1,0)),"")</f>
        <v/>
      </c>
      <c r="ELZ29" s="258" t="str">
        <f>IFERROR(INDEX('Data Annex'!$K$1:$BS$4779,MATCH(ELZ$1&amp;"|"&amp;$B29,'Data Annex'!$K$1:$K$4779,0),MATCH(ELZ$2,'Data Annex'!$K$1:$BS$1,0)),"")</f>
        <v/>
      </c>
      <c r="EMA29" s="258" t="str">
        <f>IFERROR(INDEX('Data Annex'!$K$1:$BS$4779,MATCH(EMA$1&amp;"|"&amp;$B29,'Data Annex'!$K$1:$K$4779,0),MATCH(EMA$2,'Data Annex'!$K$1:$BS$1,0)),"")</f>
        <v/>
      </c>
      <c r="EMB29" s="258" t="str">
        <f>IFERROR(INDEX('Data Annex'!$K$1:$BS$4779,MATCH(EMB$1&amp;"|"&amp;$B29,'Data Annex'!$K$1:$K$4779,0),MATCH(EMB$2,'Data Annex'!$K$1:$BS$1,0)),"")</f>
        <v/>
      </c>
      <c r="EMC29" s="258" t="str">
        <f>IFERROR(INDEX('Data Annex'!$K$1:$BS$4779,MATCH(EMC$1&amp;"|"&amp;$B29,'Data Annex'!$K$1:$K$4779,0),MATCH(EMC$2,'Data Annex'!$K$1:$BS$1,0)),"")</f>
        <v/>
      </c>
      <c r="EMD29" s="258" t="str">
        <f>IFERROR(INDEX('Data Annex'!$K$1:$BS$4779,MATCH(EMD$1&amp;"|"&amp;$B29,'Data Annex'!$K$1:$K$4779,0),MATCH(EMD$2,'Data Annex'!$K$1:$BS$1,0)),"")</f>
        <v/>
      </c>
      <c r="EME29" s="258" t="str">
        <f>IFERROR(INDEX('Data Annex'!$K$1:$BS$4779,MATCH(EME$1&amp;"|"&amp;$B29,'Data Annex'!$K$1:$K$4779,0),MATCH(EME$2,'Data Annex'!$K$1:$BS$1,0)),"")</f>
        <v/>
      </c>
      <c r="EMF29" s="258" t="str">
        <f>IFERROR(INDEX('Data Annex'!$K$1:$BS$4779,MATCH(EMF$1&amp;"|"&amp;$B29,'Data Annex'!$K$1:$K$4779,0),MATCH(EMF$2,'Data Annex'!$K$1:$BS$1,0)),"")</f>
        <v/>
      </c>
      <c r="EMG29" s="258" t="str">
        <f>IFERROR(INDEX('Data Annex'!$K$1:$BS$4779,MATCH(EMG$1&amp;"|"&amp;$B29,'Data Annex'!$K$1:$K$4779,0),MATCH(EMG$2,'Data Annex'!$K$1:$BS$1,0)),"")</f>
        <v/>
      </c>
      <c r="EMH29" s="258" t="str">
        <f>IFERROR(INDEX('Data Annex'!$K$1:$BS$4779,MATCH(EMH$1&amp;"|"&amp;$B29,'Data Annex'!$K$1:$K$4779,0),MATCH(EMH$2,'Data Annex'!$K$1:$BS$1,0)),"")</f>
        <v/>
      </c>
      <c r="EMI29" s="258" t="str">
        <f>IFERROR(INDEX('Data Annex'!$K$1:$BS$4779,MATCH(EMI$1&amp;"|"&amp;$B29,'Data Annex'!$K$1:$K$4779,0),MATCH(EMI$2,'Data Annex'!$K$1:$BS$1,0)),"")</f>
        <v/>
      </c>
      <c r="EMJ29" s="258" t="str">
        <f>IFERROR(INDEX('Data Annex'!$K$1:$BS$4779,MATCH(EMJ$1&amp;"|"&amp;$B29,'Data Annex'!$K$1:$K$4779,0),MATCH(EMJ$2,'Data Annex'!$K$1:$BS$1,0)),"")</f>
        <v/>
      </c>
      <c r="EMK29" s="258" t="str">
        <f>IFERROR(INDEX('Data Annex'!$K$1:$BS$4779,MATCH(EMK$1&amp;"|"&amp;$B29,'Data Annex'!$K$1:$K$4779,0),MATCH(EMK$2,'Data Annex'!$K$1:$BS$1,0)),"")</f>
        <v/>
      </c>
      <c r="EML29" s="258" t="str">
        <f>IFERROR(INDEX('Data Annex'!$K$1:$BS$4779,MATCH(EML$1&amp;"|"&amp;$B29,'Data Annex'!$K$1:$K$4779,0),MATCH(EML$2,'Data Annex'!$K$1:$BS$1,0)),"")</f>
        <v/>
      </c>
      <c r="EMM29" s="258" t="str">
        <f>IFERROR(INDEX('Data Annex'!$K$1:$BS$4779,MATCH(EMM$1&amp;"|"&amp;$B29,'Data Annex'!$K$1:$K$4779,0),MATCH(EMM$2,'Data Annex'!$K$1:$BS$1,0)),"")</f>
        <v/>
      </c>
      <c r="EMN29" s="258" t="str">
        <f>IFERROR(INDEX('Data Annex'!$K$1:$BS$4779,MATCH(EMN$1&amp;"|"&amp;$B29,'Data Annex'!$K$1:$K$4779,0),MATCH(EMN$2,'Data Annex'!$K$1:$BS$1,0)),"")</f>
        <v/>
      </c>
      <c r="EMO29" s="258" t="str">
        <f>IFERROR(INDEX('Data Annex'!$K$1:$BS$4779,MATCH(EMO$1&amp;"|"&amp;$B29,'Data Annex'!$K$1:$K$4779,0),MATCH(EMO$2,'Data Annex'!$K$1:$BS$1,0)),"")</f>
        <v/>
      </c>
      <c r="EMP29" s="258" t="str">
        <f>IFERROR(INDEX('Data Annex'!$K$1:$BS$4779,MATCH(EMP$1&amp;"|"&amp;$B29,'Data Annex'!$K$1:$K$4779,0),MATCH(EMP$2,'Data Annex'!$K$1:$BS$1,0)),"")</f>
        <v/>
      </c>
      <c r="EMQ29" s="258" t="str">
        <f>IFERROR(INDEX('Data Annex'!$K$1:$BS$4779,MATCH(EMQ$1&amp;"|"&amp;$B29,'Data Annex'!$K$1:$K$4779,0),MATCH(EMQ$2,'Data Annex'!$K$1:$BS$1,0)),"")</f>
        <v/>
      </c>
      <c r="EMR29" s="258" t="str">
        <f>IFERROR(INDEX('Data Annex'!$K$1:$BS$4779,MATCH(EMR$1&amp;"|"&amp;$B29,'Data Annex'!$K$1:$K$4779,0),MATCH(EMR$2,'Data Annex'!$K$1:$BS$1,0)),"")</f>
        <v/>
      </c>
      <c r="EMS29" s="258" t="str">
        <f>IFERROR(INDEX('Data Annex'!$K$1:$BS$4779,MATCH(EMS$1&amp;"|"&amp;$B29,'Data Annex'!$K$1:$K$4779,0),MATCH(EMS$2,'Data Annex'!$K$1:$BS$1,0)),"")</f>
        <v/>
      </c>
      <c r="EMT29" s="258" t="str">
        <f>IFERROR(INDEX('Data Annex'!$K$1:$BS$4779,MATCH(EMT$1&amp;"|"&amp;$B29,'Data Annex'!$K$1:$K$4779,0),MATCH(EMT$2,'Data Annex'!$K$1:$BS$1,0)),"")</f>
        <v/>
      </c>
      <c r="EMU29" s="258" t="str">
        <f>IFERROR(INDEX('Data Annex'!$K$1:$BS$4779,MATCH(EMU$1&amp;"|"&amp;$B29,'Data Annex'!$K$1:$K$4779,0),MATCH(EMU$2,'Data Annex'!$K$1:$BS$1,0)),"")</f>
        <v/>
      </c>
      <c r="EMV29" s="258" t="str">
        <f>IFERROR(INDEX('Data Annex'!$K$1:$BS$4779,MATCH(EMV$1&amp;"|"&amp;$B29,'Data Annex'!$K$1:$K$4779,0),MATCH(EMV$2,'Data Annex'!$K$1:$BS$1,0)),"")</f>
        <v/>
      </c>
      <c r="EMW29" s="258" t="str">
        <f>IFERROR(INDEX('Data Annex'!$K$1:$BS$4779,MATCH(EMW$1&amp;"|"&amp;$B29,'Data Annex'!$K$1:$K$4779,0),MATCH(EMW$2,'Data Annex'!$K$1:$BS$1,0)),"")</f>
        <v/>
      </c>
      <c r="EMX29" s="258" t="str">
        <f>IFERROR(INDEX('Data Annex'!$K$1:$BS$4779,MATCH(EMX$1&amp;"|"&amp;$B29,'Data Annex'!$K$1:$K$4779,0),MATCH(EMX$2,'Data Annex'!$K$1:$BS$1,0)),"")</f>
        <v/>
      </c>
      <c r="EMY29" s="258" t="str">
        <f>IFERROR(INDEX('Data Annex'!$K$1:$BS$4779,MATCH(EMY$1&amp;"|"&amp;$B29,'Data Annex'!$K$1:$K$4779,0),MATCH(EMY$2,'Data Annex'!$K$1:$BS$1,0)),"")</f>
        <v/>
      </c>
      <c r="EMZ29" s="258" t="str">
        <f>IFERROR(INDEX('Data Annex'!$K$1:$BS$4779,MATCH(EMZ$1&amp;"|"&amp;$B29,'Data Annex'!$K$1:$K$4779,0),MATCH(EMZ$2,'Data Annex'!$K$1:$BS$1,0)),"")</f>
        <v/>
      </c>
      <c r="ENA29" s="258" t="str">
        <f>IFERROR(INDEX('Data Annex'!$K$1:$BS$4779,MATCH(ENA$1&amp;"|"&amp;$B29,'Data Annex'!$K$1:$K$4779,0),MATCH(ENA$2,'Data Annex'!$K$1:$BS$1,0)),"")</f>
        <v/>
      </c>
      <c r="ENB29" s="258" t="str">
        <f>IFERROR(INDEX('Data Annex'!$K$1:$BS$4779,MATCH(ENB$1&amp;"|"&amp;$B29,'Data Annex'!$K$1:$K$4779,0),MATCH(ENB$2,'Data Annex'!$K$1:$BS$1,0)),"")</f>
        <v/>
      </c>
      <c r="ENC29" s="258" t="str">
        <f>IFERROR(INDEX('Data Annex'!$K$1:$BS$4779,MATCH(ENC$1&amp;"|"&amp;$B29,'Data Annex'!$K$1:$K$4779,0),MATCH(ENC$2,'Data Annex'!$K$1:$BS$1,0)),"")</f>
        <v/>
      </c>
      <c r="END29" s="258" t="str">
        <f>IFERROR(INDEX('Data Annex'!$K$1:$BS$4779,MATCH(END$1&amp;"|"&amp;$B29,'Data Annex'!$K$1:$K$4779,0),MATCH(END$2,'Data Annex'!$K$1:$BS$1,0)),"")</f>
        <v/>
      </c>
      <c r="ENE29" s="258" t="str">
        <f>IFERROR(INDEX('Data Annex'!$K$1:$BS$4779,MATCH(ENE$1&amp;"|"&amp;$B29,'Data Annex'!$K$1:$K$4779,0),MATCH(ENE$2,'Data Annex'!$K$1:$BS$1,0)),"")</f>
        <v/>
      </c>
      <c r="ENF29" s="258" t="str">
        <f>IFERROR(INDEX('Data Annex'!$K$1:$BS$4779,MATCH(ENF$1&amp;"|"&amp;$B29,'Data Annex'!$K$1:$K$4779,0),MATCH(ENF$2,'Data Annex'!$K$1:$BS$1,0)),"")</f>
        <v/>
      </c>
      <c r="ENG29" s="258" t="str">
        <f>IFERROR(INDEX('Data Annex'!$K$1:$BS$4779,MATCH(ENG$1&amp;"|"&amp;$B29,'Data Annex'!$K$1:$K$4779,0),MATCH(ENG$2,'Data Annex'!$K$1:$BS$1,0)),"")</f>
        <v/>
      </c>
      <c r="ENH29" s="258" t="str">
        <f>IFERROR(INDEX('Data Annex'!$K$1:$BS$4779,MATCH(ENH$1&amp;"|"&amp;$B29,'Data Annex'!$K$1:$K$4779,0),MATCH(ENH$2,'Data Annex'!$K$1:$BS$1,0)),"")</f>
        <v/>
      </c>
      <c r="ENI29" s="258" t="str">
        <f>IFERROR(INDEX('Data Annex'!$K$1:$BS$4779,MATCH(ENI$1&amp;"|"&amp;$B29,'Data Annex'!$K$1:$K$4779,0),MATCH(ENI$2,'Data Annex'!$K$1:$BS$1,0)),"")</f>
        <v/>
      </c>
      <c r="ENJ29" s="258" t="str">
        <f>IFERROR(INDEX('Data Annex'!$K$1:$BS$4779,MATCH(ENJ$1&amp;"|"&amp;$B29,'Data Annex'!$K$1:$K$4779,0),MATCH(ENJ$2,'Data Annex'!$K$1:$BS$1,0)),"")</f>
        <v/>
      </c>
      <c r="ENK29" s="258" t="str">
        <f>IFERROR(INDEX('Data Annex'!$K$1:$BS$4779,MATCH(ENK$1&amp;"|"&amp;$B29,'Data Annex'!$K$1:$K$4779,0),MATCH(ENK$2,'Data Annex'!$K$1:$BS$1,0)),"")</f>
        <v/>
      </c>
      <c r="ENL29" s="258" t="str">
        <f>IFERROR(INDEX('Data Annex'!$K$1:$BS$4779,MATCH(ENL$1&amp;"|"&amp;$B29,'Data Annex'!$K$1:$K$4779,0),MATCH(ENL$2,'Data Annex'!$K$1:$BS$1,0)),"")</f>
        <v/>
      </c>
      <c r="ENM29" s="258" t="str">
        <f>IFERROR(INDEX('Data Annex'!$K$1:$BS$4779,MATCH(ENM$1&amp;"|"&amp;$B29,'Data Annex'!$K$1:$K$4779,0),MATCH(ENM$2,'Data Annex'!$K$1:$BS$1,0)),"")</f>
        <v/>
      </c>
      <c r="ENN29" s="258" t="str">
        <f>IFERROR(INDEX('Data Annex'!$K$1:$BS$4779,MATCH(ENN$1&amp;"|"&amp;$B29,'Data Annex'!$K$1:$K$4779,0),MATCH(ENN$2,'Data Annex'!$K$1:$BS$1,0)),"")</f>
        <v/>
      </c>
      <c r="ENO29" s="258" t="str">
        <f>IFERROR(INDEX('Data Annex'!$K$1:$BS$4779,MATCH(ENO$1&amp;"|"&amp;$B29,'Data Annex'!$K$1:$K$4779,0),MATCH(ENO$2,'Data Annex'!$K$1:$BS$1,0)),"")</f>
        <v/>
      </c>
      <c r="ENP29" s="258" t="str">
        <f>IFERROR(INDEX('Data Annex'!$K$1:$BS$4779,MATCH(ENP$1&amp;"|"&amp;$B29,'Data Annex'!$K$1:$K$4779,0),MATCH(ENP$2,'Data Annex'!$K$1:$BS$1,0)),"")</f>
        <v/>
      </c>
      <c r="ENQ29" s="258" t="str">
        <f>IFERROR(INDEX('Data Annex'!$K$1:$BS$4779,MATCH(ENQ$1&amp;"|"&amp;$B29,'Data Annex'!$K$1:$K$4779,0),MATCH(ENQ$2,'Data Annex'!$K$1:$BS$1,0)),"")</f>
        <v/>
      </c>
      <c r="ENR29" s="258" t="str">
        <f>IFERROR(INDEX('Data Annex'!$K$1:$BS$4779,MATCH(ENR$1&amp;"|"&amp;$B29,'Data Annex'!$K$1:$K$4779,0),MATCH(ENR$2,'Data Annex'!$K$1:$BS$1,0)),"")</f>
        <v/>
      </c>
      <c r="ENS29" s="258" t="str">
        <f>IFERROR(INDEX('Data Annex'!$K$1:$BS$4779,MATCH(ENS$1&amp;"|"&amp;$B29,'Data Annex'!$K$1:$K$4779,0),MATCH(ENS$2,'Data Annex'!$K$1:$BS$1,0)),"")</f>
        <v/>
      </c>
      <c r="ENT29" s="258" t="str">
        <f>IFERROR(INDEX('Data Annex'!$K$1:$BS$4779,MATCH(ENT$1&amp;"|"&amp;$B29,'Data Annex'!$K$1:$K$4779,0),MATCH(ENT$2,'Data Annex'!$K$1:$BS$1,0)),"")</f>
        <v/>
      </c>
      <c r="ENU29" s="258" t="str">
        <f>IFERROR(INDEX('Data Annex'!$K$1:$BS$4779,MATCH(ENU$1&amp;"|"&amp;$B29,'Data Annex'!$K$1:$K$4779,0),MATCH(ENU$2,'Data Annex'!$K$1:$BS$1,0)),"")</f>
        <v/>
      </c>
      <c r="ENV29" s="258" t="str">
        <f>IFERROR(INDEX('Data Annex'!$K$1:$BS$4779,MATCH(ENV$1&amp;"|"&amp;$B29,'Data Annex'!$K$1:$K$4779,0),MATCH(ENV$2,'Data Annex'!$K$1:$BS$1,0)),"")</f>
        <v/>
      </c>
      <c r="ENW29" s="258" t="str">
        <f>IFERROR(INDEX('Data Annex'!$K$1:$BS$4779,MATCH(ENW$1&amp;"|"&amp;$B29,'Data Annex'!$K$1:$K$4779,0),MATCH(ENW$2,'Data Annex'!$K$1:$BS$1,0)),"")</f>
        <v/>
      </c>
      <c r="ENX29" s="258" t="str">
        <f>IFERROR(INDEX('Data Annex'!$K$1:$BS$4779,MATCH(ENX$1&amp;"|"&amp;$B29,'Data Annex'!$K$1:$K$4779,0),MATCH(ENX$2,'Data Annex'!$K$1:$BS$1,0)),"")</f>
        <v/>
      </c>
      <c r="ENY29" s="258" t="str">
        <f>IFERROR(INDEX('Data Annex'!$K$1:$BS$4779,MATCH(ENY$1&amp;"|"&amp;$B29,'Data Annex'!$K$1:$K$4779,0),MATCH(ENY$2,'Data Annex'!$K$1:$BS$1,0)),"")</f>
        <v/>
      </c>
      <c r="ENZ29" s="258" t="str">
        <f>IFERROR(INDEX('Data Annex'!$K$1:$BS$4779,MATCH(ENZ$1&amp;"|"&amp;$B29,'Data Annex'!$K$1:$K$4779,0),MATCH(ENZ$2,'Data Annex'!$K$1:$BS$1,0)),"")</f>
        <v/>
      </c>
      <c r="EOA29" s="258" t="str">
        <f>IFERROR(INDEX('Data Annex'!$K$1:$BS$4779,MATCH(EOA$1&amp;"|"&amp;$B29,'Data Annex'!$K$1:$K$4779,0),MATCH(EOA$2,'Data Annex'!$K$1:$BS$1,0)),"")</f>
        <v/>
      </c>
      <c r="EOB29" s="258" t="str">
        <f>IFERROR(INDEX('Data Annex'!$K$1:$BS$4779,MATCH(EOB$1&amp;"|"&amp;$B29,'Data Annex'!$K$1:$K$4779,0),MATCH(EOB$2,'Data Annex'!$K$1:$BS$1,0)),"")</f>
        <v/>
      </c>
      <c r="EOC29" s="258" t="str">
        <f>IFERROR(INDEX('Data Annex'!$K$1:$BS$4779,MATCH(EOC$1&amp;"|"&amp;$B29,'Data Annex'!$K$1:$K$4779,0),MATCH(EOC$2,'Data Annex'!$K$1:$BS$1,0)),"")</f>
        <v/>
      </c>
      <c r="EOD29" s="258" t="str">
        <f>IFERROR(INDEX('Data Annex'!$K$1:$BS$4779,MATCH(EOD$1&amp;"|"&amp;$B29,'Data Annex'!$K$1:$K$4779,0),MATCH(EOD$2,'Data Annex'!$K$1:$BS$1,0)),"")</f>
        <v/>
      </c>
      <c r="EOE29" s="258" t="str">
        <f>IFERROR(INDEX('Data Annex'!$K$1:$BS$4779,MATCH(EOE$1&amp;"|"&amp;$B29,'Data Annex'!$K$1:$K$4779,0),MATCH(EOE$2,'Data Annex'!$K$1:$BS$1,0)),"")</f>
        <v/>
      </c>
      <c r="EOF29" s="258" t="str">
        <f>IFERROR(INDEX('Data Annex'!$K$1:$BS$4779,MATCH(EOF$1&amp;"|"&amp;$B29,'Data Annex'!$K$1:$K$4779,0),MATCH(EOF$2,'Data Annex'!$K$1:$BS$1,0)),"")</f>
        <v/>
      </c>
      <c r="EOG29" s="258" t="str">
        <f>IFERROR(INDEX('Data Annex'!$K$1:$BS$4779,MATCH(EOG$1&amp;"|"&amp;$B29,'Data Annex'!$K$1:$K$4779,0),MATCH(EOG$2,'Data Annex'!$K$1:$BS$1,0)),"")</f>
        <v/>
      </c>
      <c r="EOH29" s="258" t="str">
        <f>IFERROR(INDEX('Data Annex'!$K$1:$BS$4779,MATCH(EOH$1&amp;"|"&amp;$B29,'Data Annex'!$K$1:$K$4779,0),MATCH(EOH$2,'Data Annex'!$K$1:$BS$1,0)),"")</f>
        <v/>
      </c>
      <c r="EOI29" s="258" t="str">
        <f>IFERROR(INDEX('Data Annex'!$K$1:$BS$4779,MATCH(EOI$1&amp;"|"&amp;$B29,'Data Annex'!$K$1:$K$4779,0),MATCH(EOI$2,'Data Annex'!$K$1:$BS$1,0)),"")</f>
        <v/>
      </c>
      <c r="EOJ29" s="258" t="str">
        <f>IFERROR(INDEX('Data Annex'!$K$1:$BS$4779,MATCH(EOJ$1&amp;"|"&amp;$B29,'Data Annex'!$K$1:$K$4779,0),MATCH(EOJ$2,'Data Annex'!$K$1:$BS$1,0)),"")</f>
        <v/>
      </c>
      <c r="EOK29" s="258" t="str">
        <f>IFERROR(INDEX('Data Annex'!$K$1:$BS$4779,MATCH(EOK$1&amp;"|"&amp;$B29,'Data Annex'!$K$1:$K$4779,0),MATCH(EOK$2,'Data Annex'!$K$1:$BS$1,0)),"")</f>
        <v/>
      </c>
      <c r="EOL29" s="258" t="str">
        <f>IFERROR(INDEX('Data Annex'!$K$1:$BS$4779,MATCH(EOL$1&amp;"|"&amp;$B29,'Data Annex'!$K$1:$K$4779,0),MATCH(EOL$2,'Data Annex'!$K$1:$BS$1,0)),"")</f>
        <v/>
      </c>
      <c r="EOM29" s="258" t="str">
        <f>IFERROR(INDEX('Data Annex'!$K$1:$BS$4779,MATCH(EOM$1&amp;"|"&amp;$B29,'Data Annex'!$K$1:$K$4779,0),MATCH(EOM$2,'Data Annex'!$K$1:$BS$1,0)),"")</f>
        <v/>
      </c>
      <c r="EON29" s="258" t="str">
        <f>IFERROR(INDEX('Data Annex'!$K$1:$BS$4779,MATCH(EON$1&amp;"|"&amp;$B29,'Data Annex'!$K$1:$K$4779,0),MATCH(EON$2,'Data Annex'!$K$1:$BS$1,0)),"")</f>
        <v/>
      </c>
      <c r="EOO29" s="258" t="str">
        <f>IFERROR(INDEX('Data Annex'!$K$1:$BS$4779,MATCH(EOO$1&amp;"|"&amp;$B29,'Data Annex'!$K$1:$K$4779,0),MATCH(EOO$2,'Data Annex'!$K$1:$BS$1,0)),"")</f>
        <v/>
      </c>
      <c r="EOP29" s="258" t="str">
        <f>IFERROR(INDEX('Data Annex'!$K$1:$BS$4779,MATCH(EOP$1&amp;"|"&amp;$B29,'Data Annex'!$K$1:$K$4779,0),MATCH(EOP$2,'Data Annex'!$K$1:$BS$1,0)),"")</f>
        <v/>
      </c>
      <c r="EOQ29" s="258" t="str">
        <f>IFERROR(INDEX('Data Annex'!$K$1:$BS$4779,MATCH(EOQ$1&amp;"|"&amp;$B29,'Data Annex'!$K$1:$K$4779,0),MATCH(EOQ$2,'Data Annex'!$K$1:$BS$1,0)),"")</f>
        <v/>
      </c>
      <c r="EOR29" s="258" t="str">
        <f>IFERROR(INDEX('Data Annex'!$K$1:$BS$4779,MATCH(EOR$1&amp;"|"&amp;$B29,'Data Annex'!$K$1:$K$4779,0),MATCH(EOR$2,'Data Annex'!$K$1:$BS$1,0)),"")</f>
        <v/>
      </c>
      <c r="EOS29" s="258" t="str">
        <f>IFERROR(INDEX('Data Annex'!$K$1:$BS$4779,MATCH(EOS$1&amp;"|"&amp;$B29,'Data Annex'!$K$1:$K$4779,0),MATCH(EOS$2,'Data Annex'!$K$1:$BS$1,0)),"")</f>
        <v/>
      </c>
      <c r="EOT29" s="258" t="str">
        <f>IFERROR(INDEX('Data Annex'!$K$1:$BS$4779,MATCH(EOT$1&amp;"|"&amp;$B29,'Data Annex'!$K$1:$K$4779,0),MATCH(EOT$2,'Data Annex'!$K$1:$BS$1,0)),"")</f>
        <v/>
      </c>
      <c r="EOU29" s="258" t="str">
        <f>IFERROR(INDEX('Data Annex'!$K$1:$BS$4779,MATCH(EOU$1&amp;"|"&amp;$B29,'Data Annex'!$K$1:$K$4779,0),MATCH(EOU$2,'Data Annex'!$K$1:$BS$1,0)),"")</f>
        <v/>
      </c>
      <c r="EOV29" s="258" t="str">
        <f>IFERROR(INDEX('Data Annex'!$K$1:$BS$4779,MATCH(EOV$1&amp;"|"&amp;$B29,'Data Annex'!$K$1:$K$4779,0),MATCH(EOV$2,'Data Annex'!$K$1:$BS$1,0)),"")</f>
        <v/>
      </c>
      <c r="EOW29" s="258" t="str">
        <f>IFERROR(INDEX('Data Annex'!$K$1:$BS$4779,MATCH(EOW$1&amp;"|"&amp;$B29,'Data Annex'!$K$1:$K$4779,0),MATCH(EOW$2,'Data Annex'!$K$1:$BS$1,0)),"")</f>
        <v/>
      </c>
      <c r="EOX29" s="258" t="str">
        <f>IFERROR(INDEX('Data Annex'!$K$1:$BS$4779,MATCH(EOX$1&amp;"|"&amp;$B29,'Data Annex'!$K$1:$K$4779,0),MATCH(EOX$2,'Data Annex'!$K$1:$BS$1,0)),"")</f>
        <v/>
      </c>
      <c r="EOY29" s="258" t="str">
        <f>IFERROR(INDEX('Data Annex'!$K$1:$BS$4779,MATCH(EOY$1&amp;"|"&amp;$B29,'Data Annex'!$K$1:$K$4779,0),MATCH(EOY$2,'Data Annex'!$K$1:$BS$1,0)),"")</f>
        <v/>
      </c>
      <c r="EOZ29" s="258" t="str">
        <f>IFERROR(INDEX('Data Annex'!$K$1:$BS$4779,MATCH(EOZ$1&amp;"|"&amp;$B29,'Data Annex'!$K$1:$K$4779,0),MATCH(EOZ$2,'Data Annex'!$K$1:$BS$1,0)),"")</f>
        <v/>
      </c>
      <c r="EPA29" s="258" t="str">
        <f>IFERROR(INDEX('Data Annex'!$K$1:$BS$4779,MATCH(EPA$1&amp;"|"&amp;$B29,'Data Annex'!$K$1:$K$4779,0),MATCH(EPA$2,'Data Annex'!$K$1:$BS$1,0)),"")</f>
        <v/>
      </c>
      <c r="EPB29" s="258" t="str">
        <f>IFERROR(INDEX('Data Annex'!$K$1:$BS$4779,MATCH(EPB$1&amp;"|"&amp;$B29,'Data Annex'!$K$1:$K$4779,0),MATCH(EPB$2,'Data Annex'!$K$1:$BS$1,0)),"")</f>
        <v/>
      </c>
      <c r="EPC29" s="258" t="str">
        <f>IFERROR(INDEX('Data Annex'!$K$1:$BS$4779,MATCH(EPC$1&amp;"|"&amp;$B29,'Data Annex'!$K$1:$K$4779,0),MATCH(EPC$2,'Data Annex'!$K$1:$BS$1,0)),"")</f>
        <v/>
      </c>
      <c r="EPD29" s="258" t="str">
        <f>IFERROR(INDEX('Data Annex'!$K$1:$BS$4779,MATCH(EPD$1&amp;"|"&amp;$B29,'Data Annex'!$K$1:$K$4779,0),MATCH(EPD$2,'Data Annex'!$K$1:$BS$1,0)),"")</f>
        <v/>
      </c>
      <c r="EPE29" s="258" t="str">
        <f>IFERROR(INDEX('Data Annex'!$K$1:$BS$4779,MATCH(EPE$1&amp;"|"&amp;$B29,'Data Annex'!$K$1:$K$4779,0),MATCH(EPE$2,'Data Annex'!$K$1:$BS$1,0)),"")</f>
        <v/>
      </c>
      <c r="EPF29" s="258" t="str">
        <f>IFERROR(INDEX('Data Annex'!$K$1:$BS$4779,MATCH(EPF$1&amp;"|"&amp;$B29,'Data Annex'!$K$1:$K$4779,0),MATCH(EPF$2,'Data Annex'!$K$1:$BS$1,0)),"")</f>
        <v/>
      </c>
      <c r="EPG29" s="258" t="str">
        <f>IFERROR(INDEX('Data Annex'!$K$1:$BS$4779,MATCH(EPG$1&amp;"|"&amp;$B29,'Data Annex'!$K$1:$K$4779,0),MATCH(EPG$2,'Data Annex'!$K$1:$BS$1,0)),"")</f>
        <v/>
      </c>
      <c r="EPH29" s="258" t="str">
        <f>IFERROR(INDEX('Data Annex'!$K$1:$BS$4779,MATCH(EPH$1&amp;"|"&amp;$B29,'Data Annex'!$K$1:$K$4779,0),MATCH(EPH$2,'Data Annex'!$K$1:$BS$1,0)),"")</f>
        <v/>
      </c>
      <c r="EPI29" s="258" t="str">
        <f>IFERROR(INDEX('Data Annex'!$K$1:$BS$4779,MATCH(EPI$1&amp;"|"&amp;$B29,'Data Annex'!$K$1:$K$4779,0),MATCH(EPI$2,'Data Annex'!$K$1:$BS$1,0)),"")</f>
        <v/>
      </c>
      <c r="EPJ29" s="258" t="str">
        <f>IFERROR(INDEX('Data Annex'!$K$1:$BS$4779,MATCH(EPJ$1&amp;"|"&amp;$B29,'Data Annex'!$K$1:$K$4779,0),MATCH(EPJ$2,'Data Annex'!$K$1:$BS$1,0)),"")</f>
        <v/>
      </c>
      <c r="EPK29" s="258" t="str">
        <f>IFERROR(INDEX('Data Annex'!$K$1:$BS$4779,MATCH(EPK$1&amp;"|"&amp;$B29,'Data Annex'!$K$1:$K$4779,0),MATCH(EPK$2,'Data Annex'!$K$1:$BS$1,0)),"")</f>
        <v/>
      </c>
      <c r="EPL29" s="258" t="str">
        <f>IFERROR(INDEX('Data Annex'!$K$1:$BS$4779,MATCH(EPL$1&amp;"|"&amp;$B29,'Data Annex'!$K$1:$K$4779,0),MATCH(EPL$2,'Data Annex'!$K$1:$BS$1,0)),"")</f>
        <v/>
      </c>
      <c r="EPM29" s="258" t="str">
        <f>IFERROR(INDEX('Data Annex'!$K$1:$BS$4779,MATCH(EPM$1&amp;"|"&amp;$B29,'Data Annex'!$K$1:$K$4779,0),MATCH(EPM$2,'Data Annex'!$K$1:$BS$1,0)),"")</f>
        <v/>
      </c>
      <c r="EPN29" s="258" t="str">
        <f>IFERROR(INDEX('Data Annex'!$K$1:$BS$4779,MATCH(EPN$1&amp;"|"&amp;$B29,'Data Annex'!$K$1:$K$4779,0),MATCH(EPN$2,'Data Annex'!$K$1:$BS$1,0)),"")</f>
        <v/>
      </c>
      <c r="EPO29" s="258" t="str">
        <f>IFERROR(INDEX('Data Annex'!$K$1:$BS$4779,MATCH(EPO$1&amp;"|"&amp;$B29,'Data Annex'!$K$1:$K$4779,0),MATCH(EPO$2,'Data Annex'!$K$1:$BS$1,0)),"")</f>
        <v/>
      </c>
      <c r="EPP29" s="258" t="str">
        <f>IFERROR(INDEX('Data Annex'!$K$1:$BS$4779,MATCH(EPP$1&amp;"|"&amp;$B29,'Data Annex'!$K$1:$K$4779,0),MATCH(EPP$2,'Data Annex'!$K$1:$BS$1,0)),"")</f>
        <v/>
      </c>
      <c r="EPQ29" s="258" t="str">
        <f>IFERROR(INDEX('Data Annex'!$K$1:$BS$4779,MATCH(EPQ$1&amp;"|"&amp;$B29,'Data Annex'!$K$1:$K$4779,0),MATCH(EPQ$2,'Data Annex'!$K$1:$BS$1,0)),"")</f>
        <v/>
      </c>
      <c r="EPR29" s="258" t="str">
        <f>IFERROR(INDEX('Data Annex'!$K$1:$BS$4779,MATCH(EPR$1&amp;"|"&amp;$B29,'Data Annex'!$K$1:$K$4779,0),MATCH(EPR$2,'Data Annex'!$K$1:$BS$1,0)),"")</f>
        <v/>
      </c>
      <c r="EPS29" s="258" t="str">
        <f>IFERROR(INDEX('Data Annex'!$K$1:$BS$4779,MATCH(EPS$1&amp;"|"&amp;$B29,'Data Annex'!$K$1:$K$4779,0),MATCH(EPS$2,'Data Annex'!$K$1:$BS$1,0)),"")</f>
        <v/>
      </c>
      <c r="EPT29" s="258" t="str">
        <f>IFERROR(INDEX('Data Annex'!$K$1:$BS$4779,MATCH(EPT$1&amp;"|"&amp;$B29,'Data Annex'!$K$1:$K$4779,0),MATCH(EPT$2,'Data Annex'!$K$1:$BS$1,0)),"")</f>
        <v/>
      </c>
      <c r="EPU29" s="258" t="str">
        <f>IFERROR(INDEX('Data Annex'!$K$1:$BS$4779,MATCH(EPU$1&amp;"|"&amp;$B29,'Data Annex'!$K$1:$K$4779,0),MATCH(EPU$2,'Data Annex'!$K$1:$BS$1,0)),"")</f>
        <v/>
      </c>
      <c r="EPV29" s="258" t="str">
        <f>IFERROR(INDEX('Data Annex'!$K$1:$BS$4779,MATCH(EPV$1&amp;"|"&amp;$B29,'Data Annex'!$K$1:$K$4779,0),MATCH(EPV$2,'Data Annex'!$K$1:$BS$1,0)),"")</f>
        <v/>
      </c>
      <c r="EPW29" s="258" t="str">
        <f>IFERROR(INDEX('Data Annex'!$K$1:$BS$4779,MATCH(EPW$1&amp;"|"&amp;$B29,'Data Annex'!$K$1:$K$4779,0),MATCH(EPW$2,'Data Annex'!$K$1:$BS$1,0)),"")</f>
        <v/>
      </c>
      <c r="EPX29" s="258" t="str">
        <f>IFERROR(INDEX('Data Annex'!$K$1:$BS$4779,MATCH(EPX$1&amp;"|"&amp;$B29,'Data Annex'!$K$1:$K$4779,0),MATCH(EPX$2,'Data Annex'!$K$1:$BS$1,0)),"")</f>
        <v/>
      </c>
      <c r="EPY29" s="258" t="str">
        <f>IFERROR(INDEX('Data Annex'!$K$1:$BS$4779,MATCH(EPY$1&amp;"|"&amp;$B29,'Data Annex'!$K$1:$K$4779,0),MATCH(EPY$2,'Data Annex'!$K$1:$BS$1,0)),"")</f>
        <v/>
      </c>
      <c r="EPZ29" s="258" t="str">
        <f>IFERROR(INDEX('Data Annex'!$K$1:$BS$4779,MATCH(EPZ$1&amp;"|"&amp;$B29,'Data Annex'!$K$1:$K$4779,0),MATCH(EPZ$2,'Data Annex'!$K$1:$BS$1,0)),"")</f>
        <v/>
      </c>
      <c r="EQA29" s="258" t="str">
        <f>IFERROR(INDEX('Data Annex'!$K$1:$BS$4779,MATCH(EQA$1&amp;"|"&amp;$B29,'Data Annex'!$K$1:$K$4779,0),MATCH(EQA$2,'Data Annex'!$K$1:$BS$1,0)),"")</f>
        <v/>
      </c>
      <c r="EQB29" s="258" t="str">
        <f>IFERROR(INDEX('Data Annex'!$K$1:$BS$4779,MATCH(EQB$1&amp;"|"&amp;$B29,'Data Annex'!$K$1:$K$4779,0),MATCH(EQB$2,'Data Annex'!$K$1:$BS$1,0)),"")</f>
        <v/>
      </c>
      <c r="EQC29" s="258" t="str">
        <f>IFERROR(INDEX('Data Annex'!$K$1:$BS$4779,MATCH(EQC$1&amp;"|"&amp;$B29,'Data Annex'!$K$1:$K$4779,0),MATCH(EQC$2,'Data Annex'!$K$1:$BS$1,0)),"")</f>
        <v/>
      </c>
      <c r="EQD29" s="258" t="str">
        <f>IFERROR(INDEX('Data Annex'!$K$1:$BS$4779,MATCH(EQD$1&amp;"|"&amp;$B29,'Data Annex'!$K$1:$K$4779,0),MATCH(EQD$2,'Data Annex'!$K$1:$BS$1,0)),"")</f>
        <v/>
      </c>
      <c r="EQE29" s="258" t="str">
        <f>IFERROR(INDEX('Data Annex'!$K$1:$BS$4779,MATCH(EQE$1&amp;"|"&amp;$B29,'Data Annex'!$K$1:$K$4779,0),MATCH(EQE$2,'Data Annex'!$K$1:$BS$1,0)),"")</f>
        <v/>
      </c>
      <c r="EQF29" s="258" t="str">
        <f>IFERROR(INDEX('Data Annex'!$K$1:$BS$4779,MATCH(EQF$1&amp;"|"&amp;$B29,'Data Annex'!$K$1:$K$4779,0),MATCH(EQF$2,'Data Annex'!$K$1:$BS$1,0)),"")</f>
        <v/>
      </c>
      <c r="EQG29" s="258" t="str">
        <f>IFERROR(INDEX('Data Annex'!$K$1:$BS$4779,MATCH(EQG$1&amp;"|"&amp;$B29,'Data Annex'!$K$1:$K$4779,0),MATCH(EQG$2,'Data Annex'!$K$1:$BS$1,0)),"")</f>
        <v/>
      </c>
      <c r="EQH29" s="258" t="str">
        <f>IFERROR(INDEX('Data Annex'!$K$1:$BS$4779,MATCH(EQH$1&amp;"|"&amp;$B29,'Data Annex'!$K$1:$K$4779,0),MATCH(EQH$2,'Data Annex'!$K$1:$BS$1,0)),"")</f>
        <v/>
      </c>
      <c r="EQI29" s="258" t="str">
        <f>IFERROR(INDEX('Data Annex'!$K$1:$BS$4779,MATCH(EQI$1&amp;"|"&amp;$B29,'Data Annex'!$K$1:$K$4779,0),MATCH(EQI$2,'Data Annex'!$K$1:$BS$1,0)),"")</f>
        <v/>
      </c>
      <c r="EQJ29" s="258" t="str">
        <f>IFERROR(INDEX('Data Annex'!$K$1:$BS$4779,MATCH(EQJ$1&amp;"|"&amp;$B29,'Data Annex'!$K$1:$K$4779,0),MATCH(EQJ$2,'Data Annex'!$K$1:$BS$1,0)),"")</f>
        <v/>
      </c>
      <c r="EQK29" s="258" t="str">
        <f>IFERROR(INDEX('Data Annex'!$K$1:$BS$4779,MATCH(EQK$1&amp;"|"&amp;$B29,'Data Annex'!$K$1:$K$4779,0),MATCH(EQK$2,'Data Annex'!$K$1:$BS$1,0)),"")</f>
        <v/>
      </c>
      <c r="EQL29" s="258" t="str">
        <f>IFERROR(INDEX('Data Annex'!$K$1:$BS$4779,MATCH(EQL$1&amp;"|"&amp;$B29,'Data Annex'!$K$1:$K$4779,0),MATCH(EQL$2,'Data Annex'!$K$1:$BS$1,0)),"")</f>
        <v/>
      </c>
      <c r="EQM29" s="258" t="str">
        <f>IFERROR(INDEX('Data Annex'!$K$1:$BS$4779,MATCH(EQM$1&amp;"|"&amp;$B29,'Data Annex'!$K$1:$K$4779,0),MATCH(EQM$2,'Data Annex'!$K$1:$BS$1,0)),"")</f>
        <v/>
      </c>
      <c r="EQN29" s="258" t="str">
        <f>IFERROR(INDEX('Data Annex'!$K$1:$BS$4779,MATCH(EQN$1&amp;"|"&amp;$B29,'Data Annex'!$K$1:$K$4779,0),MATCH(EQN$2,'Data Annex'!$K$1:$BS$1,0)),"")</f>
        <v/>
      </c>
      <c r="EQO29" s="258" t="str">
        <f>IFERROR(INDEX('Data Annex'!$K$1:$BS$4779,MATCH(EQO$1&amp;"|"&amp;$B29,'Data Annex'!$K$1:$K$4779,0),MATCH(EQO$2,'Data Annex'!$K$1:$BS$1,0)),"")</f>
        <v/>
      </c>
      <c r="EQP29" s="258" t="str">
        <f>IFERROR(INDEX('Data Annex'!$K$1:$BS$4779,MATCH(EQP$1&amp;"|"&amp;$B29,'Data Annex'!$K$1:$K$4779,0),MATCH(EQP$2,'Data Annex'!$K$1:$BS$1,0)),"")</f>
        <v/>
      </c>
      <c r="EQQ29" s="258" t="str">
        <f>IFERROR(INDEX('Data Annex'!$K$1:$BS$4779,MATCH(EQQ$1&amp;"|"&amp;$B29,'Data Annex'!$K$1:$K$4779,0),MATCH(EQQ$2,'Data Annex'!$K$1:$BS$1,0)),"")</f>
        <v/>
      </c>
      <c r="EQR29" s="258" t="str">
        <f>IFERROR(INDEX('Data Annex'!$K$1:$BS$4779,MATCH(EQR$1&amp;"|"&amp;$B29,'Data Annex'!$K$1:$K$4779,0),MATCH(EQR$2,'Data Annex'!$K$1:$BS$1,0)),"")</f>
        <v/>
      </c>
      <c r="EQS29" s="258" t="str">
        <f>IFERROR(INDEX('Data Annex'!$K$1:$BS$4779,MATCH(EQS$1&amp;"|"&amp;$B29,'Data Annex'!$K$1:$K$4779,0),MATCH(EQS$2,'Data Annex'!$K$1:$BS$1,0)),"")</f>
        <v/>
      </c>
      <c r="EQT29" s="258" t="str">
        <f>IFERROR(INDEX('Data Annex'!$K$1:$BS$4779,MATCH(EQT$1&amp;"|"&amp;$B29,'Data Annex'!$K$1:$K$4779,0),MATCH(EQT$2,'Data Annex'!$K$1:$BS$1,0)),"")</f>
        <v/>
      </c>
      <c r="EQU29" s="258" t="str">
        <f>IFERROR(INDEX('Data Annex'!$K$1:$BS$4779,MATCH(EQU$1&amp;"|"&amp;$B29,'Data Annex'!$K$1:$K$4779,0),MATCH(EQU$2,'Data Annex'!$K$1:$BS$1,0)),"")</f>
        <v/>
      </c>
      <c r="EQV29" s="258" t="str">
        <f>IFERROR(INDEX('Data Annex'!$K$1:$BS$4779,MATCH(EQV$1&amp;"|"&amp;$B29,'Data Annex'!$K$1:$K$4779,0),MATCH(EQV$2,'Data Annex'!$K$1:$BS$1,0)),"")</f>
        <v/>
      </c>
      <c r="EQW29" s="258" t="str">
        <f>IFERROR(INDEX('Data Annex'!$K$1:$BS$4779,MATCH(EQW$1&amp;"|"&amp;$B29,'Data Annex'!$K$1:$K$4779,0),MATCH(EQW$2,'Data Annex'!$K$1:$BS$1,0)),"")</f>
        <v/>
      </c>
      <c r="EQX29" s="258" t="str">
        <f>IFERROR(INDEX('Data Annex'!$K$1:$BS$4779,MATCH(EQX$1&amp;"|"&amp;$B29,'Data Annex'!$K$1:$K$4779,0),MATCH(EQX$2,'Data Annex'!$K$1:$BS$1,0)),"")</f>
        <v/>
      </c>
      <c r="EQY29" s="258" t="str">
        <f>IFERROR(INDEX('Data Annex'!$K$1:$BS$4779,MATCH(EQY$1&amp;"|"&amp;$B29,'Data Annex'!$K$1:$K$4779,0),MATCH(EQY$2,'Data Annex'!$K$1:$BS$1,0)),"")</f>
        <v/>
      </c>
      <c r="EQZ29" s="258" t="str">
        <f>IFERROR(INDEX('Data Annex'!$K$1:$BS$4779,MATCH(EQZ$1&amp;"|"&amp;$B29,'Data Annex'!$K$1:$K$4779,0),MATCH(EQZ$2,'Data Annex'!$K$1:$BS$1,0)),"")</f>
        <v/>
      </c>
      <c r="ERA29" s="258" t="str">
        <f>IFERROR(INDEX('Data Annex'!$K$1:$BS$4779,MATCH(ERA$1&amp;"|"&amp;$B29,'Data Annex'!$K$1:$K$4779,0),MATCH(ERA$2,'Data Annex'!$K$1:$BS$1,0)),"")</f>
        <v/>
      </c>
      <c r="ERB29" s="258" t="str">
        <f>IFERROR(INDEX('Data Annex'!$K$1:$BS$4779,MATCH(ERB$1&amp;"|"&amp;$B29,'Data Annex'!$K$1:$K$4779,0),MATCH(ERB$2,'Data Annex'!$K$1:$BS$1,0)),"")</f>
        <v/>
      </c>
      <c r="ERC29" s="258" t="str">
        <f>IFERROR(INDEX('Data Annex'!$K$1:$BS$4779,MATCH(ERC$1&amp;"|"&amp;$B29,'Data Annex'!$K$1:$K$4779,0),MATCH(ERC$2,'Data Annex'!$K$1:$BS$1,0)),"")</f>
        <v/>
      </c>
      <c r="ERD29" s="258" t="str">
        <f>IFERROR(INDEX('Data Annex'!$K$1:$BS$4779,MATCH(ERD$1&amp;"|"&amp;$B29,'Data Annex'!$K$1:$K$4779,0),MATCH(ERD$2,'Data Annex'!$K$1:$BS$1,0)),"")</f>
        <v/>
      </c>
      <c r="ERE29" s="258" t="str">
        <f>IFERROR(INDEX('Data Annex'!$K$1:$BS$4779,MATCH(ERE$1&amp;"|"&amp;$B29,'Data Annex'!$K$1:$K$4779,0),MATCH(ERE$2,'Data Annex'!$K$1:$BS$1,0)),"")</f>
        <v/>
      </c>
      <c r="ERF29" s="258" t="str">
        <f>IFERROR(INDEX('Data Annex'!$K$1:$BS$4779,MATCH(ERF$1&amp;"|"&amp;$B29,'Data Annex'!$K$1:$K$4779,0),MATCH(ERF$2,'Data Annex'!$K$1:$BS$1,0)),"")</f>
        <v/>
      </c>
      <c r="ERG29" s="258" t="str">
        <f>IFERROR(INDEX('Data Annex'!$K$1:$BS$4779,MATCH(ERG$1&amp;"|"&amp;$B29,'Data Annex'!$K$1:$K$4779,0),MATCH(ERG$2,'Data Annex'!$K$1:$BS$1,0)),"")</f>
        <v/>
      </c>
      <c r="ERH29" s="258" t="str">
        <f>IFERROR(INDEX('Data Annex'!$K$1:$BS$4779,MATCH(ERH$1&amp;"|"&amp;$B29,'Data Annex'!$K$1:$K$4779,0),MATCH(ERH$2,'Data Annex'!$K$1:$BS$1,0)),"")</f>
        <v/>
      </c>
      <c r="ERI29" s="258" t="str">
        <f>IFERROR(INDEX('Data Annex'!$K$1:$BS$4779,MATCH(ERI$1&amp;"|"&amp;$B29,'Data Annex'!$K$1:$K$4779,0),MATCH(ERI$2,'Data Annex'!$K$1:$BS$1,0)),"")</f>
        <v/>
      </c>
      <c r="ERJ29" s="258" t="str">
        <f>IFERROR(INDEX('Data Annex'!$K$1:$BS$4779,MATCH(ERJ$1&amp;"|"&amp;$B29,'Data Annex'!$K$1:$K$4779,0),MATCH(ERJ$2,'Data Annex'!$K$1:$BS$1,0)),"")</f>
        <v/>
      </c>
      <c r="ERK29" s="258" t="str">
        <f>IFERROR(INDEX('Data Annex'!$K$1:$BS$4779,MATCH(ERK$1&amp;"|"&amp;$B29,'Data Annex'!$K$1:$K$4779,0),MATCH(ERK$2,'Data Annex'!$K$1:$BS$1,0)),"")</f>
        <v/>
      </c>
      <c r="ERL29" s="258" t="str">
        <f>IFERROR(INDEX('Data Annex'!$K$1:$BS$4779,MATCH(ERL$1&amp;"|"&amp;$B29,'Data Annex'!$K$1:$K$4779,0),MATCH(ERL$2,'Data Annex'!$K$1:$BS$1,0)),"")</f>
        <v/>
      </c>
      <c r="ERM29" s="258" t="str">
        <f>IFERROR(INDEX('Data Annex'!$K$1:$BS$4779,MATCH(ERM$1&amp;"|"&amp;$B29,'Data Annex'!$K$1:$K$4779,0),MATCH(ERM$2,'Data Annex'!$K$1:$BS$1,0)),"")</f>
        <v/>
      </c>
      <c r="ERN29" s="258" t="str">
        <f>IFERROR(INDEX('Data Annex'!$K$1:$BS$4779,MATCH(ERN$1&amp;"|"&amp;$B29,'Data Annex'!$K$1:$K$4779,0),MATCH(ERN$2,'Data Annex'!$K$1:$BS$1,0)),"")</f>
        <v/>
      </c>
      <c r="ERO29" s="258" t="str">
        <f>IFERROR(INDEX('Data Annex'!$K$1:$BS$4779,MATCH(ERO$1&amp;"|"&amp;$B29,'Data Annex'!$K$1:$K$4779,0),MATCH(ERO$2,'Data Annex'!$K$1:$BS$1,0)),"")</f>
        <v/>
      </c>
      <c r="ERP29" s="258" t="str">
        <f>IFERROR(INDEX('Data Annex'!$K$1:$BS$4779,MATCH(ERP$1&amp;"|"&amp;$B29,'Data Annex'!$K$1:$K$4779,0),MATCH(ERP$2,'Data Annex'!$K$1:$BS$1,0)),"")</f>
        <v/>
      </c>
      <c r="ERQ29" s="258" t="str">
        <f>IFERROR(INDEX('Data Annex'!$K$1:$BS$4779,MATCH(ERQ$1&amp;"|"&amp;$B29,'Data Annex'!$K$1:$K$4779,0),MATCH(ERQ$2,'Data Annex'!$K$1:$BS$1,0)),"")</f>
        <v/>
      </c>
      <c r="ERR29" s="258" t="str">
        <f>IFERROR(INDEX('Data Annex'!$K$1:$BS$4779,MATCH(ERR$1&amp;"|"&amp;$B29,'Data Annex'!$K$1:$K$4779,0),MATCH(ERR$2,'Data Annex'!$K$1:$BS$1,0)),"")</f>
        <v/>
      </c>
      <c r="ERS29" s="258" t="str">
        <f>IFERROR(INDEX('Data Annex'!$K$1:$BS$4779,MATCH(ERS$1&amp;"|"&amp;$B29,'Data Annex'!$K$1:$K$4779,0),MATCH(ERS$2,'Data Annex'!$K$1:$BS$1,0)),"")</f>
        <v/>
      </c>
      <c r="ERT29" s="258" t="str">
        <f>IFERROR(INDEX('Data Annex'!$K$1:$BS$4779,MATCH(ERT$1&amp;"|"&amp;$B29,'Data Annex'!$K$1:$K$4779,0),MATCH(ERT$2,'Data Annex'!$K$1:$BS$1,0)),"")</f>
        <v/>
      </c>
      <c r="ERU29" s="258" t="str">
        <f>IFERROR(INDEX('Data Annex'!$K$1:$BS$4779,MATCH(ERU$1&amp;"|"&amp;$B29,'Data Annex'!$K$1:$K$4779,0),MATCH(ERU$2,'Data Annex'!$K$1:$BS$1,0)),"")</f>
        <v/>
      </c>
      <c r="ERV29" s="258" t="str">
        <f>IFERROR(INDEX('Data Annex'!$K$1:$BS$4779,MATCH(ERV$1&amp;"|"&amp;$B29,'Data Annex'!$K$1:$K$4779,0),MATCH(ERV$2,'Data Annex'!$K$1:$BS$1,0)),"")</f>
        <v/>
      </c>
      <c r="ERW29" s="258" t="str">
        <f>IFERROR(INDEX('Data Annex'!$K$1:$BS$4779,MATCH(ERW$1&amp;"|"&amp;$B29,'Data Annex'!$K$1:$K$4779,0),MATCH(ERW$2,'Data Annex'!$K$1:$BS$1,0)),"")</f>
        <v/>
      </c>
      <c r="ERX29" s="258" t="str">
        <f>IFERROR(INDEX('Data Annex'!$K$1:$BS$4779,MATCH(ERX$1&amp;"|"&amp;$B29,'Data Annex'!$K$1:$K$4779,0),MATCH(ERX$2,'Data Annex'!$K$1:$BS$1,0)),"")</f>
        <v/>
      </c>
      <c r="ERY29" s="258" t="str">
        <f>IFERROR(INDEX('Data Annex'!$K$1:$BS$4779,MATCH(ERY$1&amp;"|"&amp;$B29,'Data Annex'!$K$1:$K$4779,0),MATCH(ERY$2,'Data Annex'!$K$1:$BS$1,0)),"")</f>
        <v/>
      </c>
      <c r="ERZ29" s="258" t="str">
        <f>IFERROR(INDEX('Data Annex'!$K$1:$BS$4779,MATCH(ERZ$1&amp;"|"&amp;$B29,'Data Annex'!$K$1:$K$4779,0),MATCH(ERZ$2,'Data Annex'!$K$1:$BS$1,0)),"")</f>
        <v/>
      </c>
      <c r="ESA29" s="258" t="str">
        <f>IFERROR(INDEX('Data Annex'!$K$1:$BS$4779,MATCH(ESA$1&amp;"|"&amp;$B29,'Data Annex'!$K$1:$K$4779,0),MATCH(ESA$2,'Data Annex'!$K$1:$BS$1,0)),"")</f>
        <v/>
      </c>
      <c r="ESB29" s="258" t="str">
        <f>IFERROR(INDEX('Data Annex'!$K$1:$BS$4779,MATCH(ESB$1&amp;"|"&amp;$B29,'Data Annex'!$K$1:$K$4779,0),MATCH(ESB$2,'Data Annex'!$K$1:$BS$1,0)),"")</f>
        <v/>
      </c>
      <c r="ESC29" s="258" t="str">
        <f>IFERROR(INDEX('Data Annex'!$K$1:$BS$4779,MATCH(ESC$1&amp;"|"&amp;$B29,'Data Annex'!$K$1:$K$4779,0),MATCH(ESC$2,'Data Annex'!$K$1:$BS$1,0)),"")</f>
        <v/>
      </c>
      <c r="ESD29" s="258" t="str">
        <f>IFERROR(INDEX('Data Annex'!$K$1:$BS$4779,MATCH(ESD$1&amp;"|"&amp;$B29,'Data Annex'!$K$1:$K$4779,0),MATCH(ESD$2,'Data Annex'!$K$1:$BS$1,0)),"")</f>
        <v/>
      </c>
      <c r="ESE29" s="258" t="str">
        <f>IFERROR(INDEX('Data Annex'!$K$1:$BS$4779,MATCH(ESE$1&amp;"|"&amp;$B29,'Data Annex'!$K$1:$K$4779,0),MATCH(ESE$2,'Data Annex'!$K$1:$BS$1,0)),"")</f>
        <v/>
      </c>
      <c r="ESF29" s="258" t="str">
        <f>IFERROR(INDEX('Data Annex'!$K$1:$BS$4779,MATCH(ESF$1&amp;"|"&amp;$B29,'Data Annex'!$K$1:$K$4779,0),MATCH(ESF$2,'Data Annex'!$K$1:$BS$1,0)),"")</f>
        <v/>
      </c>
      <c r="ESG29" s="258" t="str">
        <f>IFERROR(INDEX('Data Annex'!$K$1:$BS$4779,MATCH(ESG$1&amp;"|"&amp;$B29,'Data Annex'!$K$1:$K$4779,0),MATCH(ESG$2,'Data Annex'!$K$1:$BS$1,0)),"")</f>
        <v/>
      </c>
      <c r="ESH29" s="258" t="str">
        <f>IFERROR(INDEX('Data Annex'!$K$1:$BS$4779,MATCH(ESH$1&amp;"|"&amp;$B29,'Data Annex'!$K$1:$K$4779,0),MATCH(ESH$2,'Data Annex'!$K$1:$BS$1,0)),"")</f>
        <v/>
      </c>
      <c r="ESI29" s="258" t="str">
        <f>IFERROR(INDEX('Data Annex'!$K$1:$BS$4779,MATCH(ESI$1&amp;"|"&amp;$B29,'Data Annex'!$K$1:$K$4779,0),MATCH(ESI$2,'Data Annex'!$K$1:$BS$1,0)),"")</f>
        <v/>
      </c>
      <c r="ESJ29" s="258" t="str">
        <f>IFERROR(INDEX('Data Annex'!$K$1:$BS$4779,MATCH(ESJ$1&amp;"|"&amp;$B29,'Data Annex'!$K$1:$K$4779,0),MATCH(ESJ$2,'Data Annex'!$K$1:$BS$1,0)),"")</f>
        <v/>
      </c>
      <c r="ESK29" s="258" t="str">
        <f>IFERROR(INDEX('Data Annex'!$K$1:$BS$4779,MATCH(ESK$1&amp;"|"&amp;$B29,'Data Annex'!$K$1:$K$4779,0),MATCH(ESK$2,'Data Annex'!$K$1:$BS$1,0)),"")</f>
        <v/>
      </c>
      <c r="ESL29" s="258" t="str">
        <f>IFERROR(INDEX('Data Annex'!$K$1:$BS$4779,MATCH(ESL$1&amp;"|"&amp;$B29,'Data Annex'!$K$1:$K$4779,0),MATCH(ESL$2,'Data Annex'!$K$1:$BS$1,0)),"")</f>
        <v/>
      </c>
      <c r="ESM29" s="258" t="str">
        <f>IFERROR(INDEX('Data Annex'!$K$1:$BS$4779,MATCH(ESM$1&amp;"|"&amp;$B29,'Data Annex'!$K$1:$K$4779,0),MATCH(ESM$2,'Data Annex'!$K$1:$BS$1,0)),"")</f>
        <v/>
      </c>
      <c r="ESN29" s="258" t="str">
        <f>IFERROR(INDEX('Data Annex'!$K$1:$BS$4779,MATCH(ESN$1&amp;"|"&amp;$B29,'Data Annex'!$K$1:$K$4779,0),MATCH(ESN$2,'Data Annex'!$K$1:$BS$1,0)),"")</f>
        <v/>
      </c>
      <c r="ESO29" s="258" t="str">
        <f>IFERROR(INDEX('Data Annex'!$K$1:$BS$4779,MATCH(ESO$1&amp;"|"&amp;$B29,'Data Annex'!$K$1:$K$4779,0),MATCH(ESO$2,'Data Annex'!$K$1:$BS$1,0)),"")</f>
        <v/>
      </c>
      <c r="ESP29" s="258" t="str">
        <f>IFERROR(INDEX('Data Annex'!$K$1:$BS$4779,MATCH(ESP$1&amp;"|"&amp;$B29,'Data Annex'!$K$1:$K$4779,0),MATCH(ESP$2,'Data Annex'!$K$1:$BS$1,0)),"")</f>
        <v/>
      </c>
      <c r="ESQ29" s="258" t="str">
        <f>IFERROR(INDEX('Data Annex'!$K$1:$BS$4779,MATCH(ESQ$1&amp;"|"&amp;$B29,'Data Annex'!$K$1:$K$4779,0),MATCH(ESQ$2,'Data Annex'!$K$1:$BS$1,0)),"")</f>
        <v/>
      </c>
      <c r="ESR29" s="258" t="str">
        <f>IFERROR(INDEX('Data Annex'!$K$1:$BS$4779,MATCH(ESR$1&amp;"|"&amp;$B29,'Data Annex'!$K$1:$K$4779,0),MATCH(ESR$2,'Data Annex'!$K$1:$BS$1,0)),"")</f>
        <v/>
      </c>
      <c r="ESS29" s="258" t="str">
        <f>IFERROR(INDEX('Data Annex'!$K$1:$BS$4779,MATCH(ESS$1&amp;"|"&amp;$B29,'Data Annex'!$K$1:$K$4779,0),MATCH(ESS$2,'Data Annex'!$K$1:$BS$1,0)),"")</f>
        <v/>
      </c>
      <c r="EST29" s="258" t="str">
        <f>IFERROR(INDEX('Data Annex'!$K$1:$BS$4779,MATCH(EST$1&amp;"|"&amp;$B29,'Data Annex'!$K$1:$K$4779,0),MATCH(EST$2,'Data Annex'!$K$1:$BS$1,0)),"")</f>
        <v/>
      </c>
      <c r="ESU29" s="258" t="str">
        <f>IFERROR(INDEX('Data Annex'!$K$1:$BS$4779,MATCH(ESU$1&amp;"|"&amp;$B29,'Data Annex'!$K$1:$K$4779,0),MATCH(ESU$2,'Data Annex'!$K$1:$BS$1,0)),"")</f>
        <v/>
      </c>
      <c r="ESV29" s="258" t="str">
        <f>IFERROR(INDEX('Data Annex'!$K$1:$BS$4779,MATCH(ESV$1&amp;"|"&amp;$B29,'Data Annex'!$K$1:$K$4779,0),MATCH(ESV$2,'Data Annex'!$K$1:$BS$1,0)),"")</f>
        <v/>
      </c>
      <c r="ESW29" s="258" t="str">
        <f>IFERROR(INDEX('Data Annex'!$K$1:$BS$4779,MATCH(ESW$1&amp;"|"&amp;$B29,'Data Annex'!$K$1:$K$4779,0),MATCH(ESW$2,'Data Annex'!$K$1:$BS$1,0)),"")</f>
        <v/>
      </c>
      <c r="ESX29" s="258" t="str">
        <f>IFERROR(INDEX('Data Annex'!$K$1:$BS$4779,MATCH(ESX$1&amp;"|"&amp;$B29,'Data Annex'!$K$1:$K$4779,0),MATCH(ESX$2,'Data Annex'!$K$1:$BS$1,0)),"")</f>
        <v/>
      </c>
      <c r="ESY29" s="258" t="str">
        <f>IFERROR(INDEX('Data Annex'!$K$1:$BS$4779,MATCH(ESY$1&amp;"|"&amp;$B29,'Data Annex'!$K$1:$K$4779,0),MATCH(ESY$2,'Data Annex'!$K$1:$BS$1,0)),"")</f>
        <v/>
      </c>
      <c r="ESZ29" s="258" t="str">
        <f>IFERROR(INDEX('Data Annex'!$K$1:$BS$4779,MATCH(ESZ$1&amp;"|"&amp;$B29,'Data Annex'!$K$1:$K$4779,0),MATCH(ESZ$2,'Data Annex'!$K$1:$BS$1,0)),"")</f>
        <v/>
      </c>
      <c r="ETA29" s="258" t="str">
        <f>IFERROR(INDEX('Data Annex'!$K$1:$BS$4779,MATCH(ETA$1&amp;"|"&amp;$B29,'Data Annex'!$K$1:$K$4779,0),MATCH(ETA$2,'Data Annex'!$K$1:$BS$1,0)),"")</f>
        <v/>
      </c>
      <c r="ETB29" s="258" t="str">
        <f>IFERROR(INDEX('Data Annex'!$K$1:$BS$4779,MATCH(ETB$1&amp;"|"&amp;$B29,'Data Annex'!$K$1:$K$4779,0),MATCH(ETB$2,'Data Annex'!$K$1:$BS$1,0)),"")</f>
        <v/>
      </c>
      <c r="ETC29" s="258" t="str">
        <f>IFERROR(INDEX('Data Annex'!$K$1:$BS$4779,MATCH(ETC$1&amp;"|"&amp;$B29,'Data Annex'!$K$1:$K$4779,0),MATCH(ETC$2,'Data Annex'!$K$1:$BS$1,0)),"")</f>
        <v/>
      </c>
      <c r="ETD29" s="258" t="str">
        <f>IFERROR(INDEX('Data Annex'!$K$1:$BS$4779,MATCH(ETD$1&amp;"|"&amp;$B29,'Data Annex'!$K$1:$K$4779,0),MATCH(ETD$2,'Data Annex'!$K$1:$BS$1,0)),"")</f>
        <v/>
      </c>
      <c r="ETE29" s="258" t="str">
        <f>IFERROR(INDEX('Data Annex'!$K$1:$BS$4779,MATCH(ETE$1&amp;"|"&amp;$B29,'Data Annex'!$K$1:$K$4779,0),MATCH(ETE$2,'Data Annex'!$K$1:$BS$1,0)),"")</f>
        <v/>
      </c>
      <c r="ETF29" s="258" t="str">
        <f>IFERROR(INDEX('Data Annex'!$K$1:$BS$4779,MATCH(ETF$1&amp;"|"&amp;$B29,'Data Annex'!$K$1:$K$4779,0),MATCH(ETF$2,'Data Annex'!$K$1:$BS$1,0)),"")</f>
        <v/>
      </c>
      <c r="ETG29" s="258" t="str">
        <f>IFERROR(INDEX('Data Annex'!$K$1:$BS$4779,MATCH(ETG$1&amp;"|"&amp;$B29,'Data Annex'!$K$1:$K$4779,0),MATCH(ETG$2,'Data Annex'!$K$1:$BS$1,0)),"")</f>
        <v/>
      </c>
      <c r="ETH29" s="258" t="str">
        <f>IFERROR(INDEX('Data Annex'!$K$1:$BS$4779,MATCH(ETH$1&amp;"|"&amp;$B29,'Data Annex'!$K$1:$K$4779,0),MATCH(ETH$2,'Data Annex'!$K$1:$BS$1,0)),"")</f>
        <v/>
      </c>
      <c r="ETI29" s="258" t="str">
        <f>IFERROR(INDEX('Data Annex'!$K$1:$BS$4779,MATCH(ETI$1&amp;"|"&amp;$B29,'Data Annex'!$K$1:$K$4779,0),MATCH(ETI$2,'Data Annex'!$K$1:$BS$1,0)),"")</f>
        <v/>
      </c>
      <c r="ETJ29" s="258" t="str">
        <f>IFERROR(INDEX('Data Annex'!$K$1:$BS$4779,MATCH(ETJ$1&amp;"|"&amp;$B29,'Data Annex'!$K$1:$K$4779,0),MATCH(ETJ$2,'Data Annex'!$K$1:$BS$1,0)),"")</f>
        <v/>
      </c>
      <c r="ETK29" s="258" t="str">
        <f>IFERROR(INDEX('Data Annex'!$K$1:$BS$4779,MATCH(ETK$1&amp;"|"&amp;$B29,'Data Annex'!$K$1:$K$4779,0),MATCH(ETK$2,'Data Annex'!$K$1:$BS$1,0)),"")</f>
        <v/>
      </c>
      <c r="ETL29" s="258" t="str">
        <f>IFERROR(INDEX('Data Annex'!$K$1:$BS$4779,MATCH(ETL$1&amp;"|"&amp;$B29,'Data Annex'!$K$1:$K$4779,0),MATCH(ETL$2,'Data Annex'!$K$1:$BS$1,0)),"")</f>
        <v/>
      </c>
      <c r="ETM29" s="258" t="str">
        <f>IFERROR(INDEX('Data Annex'!$K$1:$BS$4779,MATCH(ETM$1&amp;"|"&amp;$B29,'Data Annex'!$K$1:$K$4779,0),MATCH(ETM$2,'Data Annex'!$K$1:$BS$1,0)),"")</f>
        <v/>
      </c>
      <c r="ETN29" s="258" t="str">
        <f>IFERROR(INDEX('Data Annex'!$K$1:$BS$4779,MATCH(ETN$1&amp;"|"&amp;$B29,'Data Annex'!$K$1:$K$4779,0),MATCH(ETN$2,'Data Annex'!$K$1:$BS$1,0)),"")</f>
        <v/>
      </c>
      <c r="ETO29" s="258" t="str">
        <f>IFERROR(INDEX('Data Annex'!$K$1:$BS$4779,MATCH(ETO$1&amp;"|"&amp;$B29,'Data Annex'!$K$1:$K$4779,0),MATCH(ETO$2,'Data Annex'!$K$1:$BS$1,0)),"")</f>
        <v/>
      </c>
      <c r="ETP29" s="258" t="str">
        <f>IFERROR(INDEX('Data Annex'!$K$1:$BS$4779,MATCH(ETP$1&amp;"|"&amp;$B29,'Data Annex'!$K$1:$K$4779,0),MATCH(ETP$2,'Data Annex'!$K$1:$BS$1,0)),"")</f>
        <v/>
      </c>
      <c r="ETQ29" s="258" t="str">
        <f>IFERROR(INDEX('Data Annex'!$K$1:$BS$4779,MATCH(ETQ$1&amp;"|"&amp;$B29,'Data Annex'!$K$1:$K$4779,0),MATCH(ETQ$2,'Data Annex'!$K$1:$BS$1,0)),"")</f>
        <v/>
      </c>
      <c r="ETR29" s="258" t="str">
        <f>IFERROR(INDEX('Data Annex'!$K$1:$BS$4779,MATCH(ETR$1&amp;"|"&amp;$B29,'Data Annex'!$K$1:$K$4779,0),MATCH(ETR$2,'Data Annex'!$K$1:$BS$1,0)),"")</f>
        <v/>
      </c>
      <c r="ETS29" s="258" t="str">
        <f>IFERROR(INDEX('Data Annex'!$K$1:$BS$4779,MATCH(ETS$1&amp;"|"&amp;$B29,'Data Annex'!$K$1:$K$4779,0),MATCH(ETS$2,'Data Annex'!$K$1:$BS$1,0)),"")</f>
        <v/>
      </c>
      <c r="ETT29" s="258" t="str">
        <f>IFERROR(INDEX('Data Annex'!$K$1:$BS$4779,MATCH(ETT$1&amp;"|"&amp;$B29,'Data Annex'!$K$1:$K$4779,0),MATCH(ETT$2,'Data Annex'!$K$1:$BS$1,0)),"")</f>
        <v/>
      </c>
      <c r="ETU29" s="258" t="str">
        <f>IFERROR(INDEX('Data Annex'!$K$1:$BS$4779,MATCH(ETU$1&amp;"|"&amp;$B29,'Data Annex'!$K$1:$K$4779,0),MATCH(ETU$2,'Data Annex'!$K$1:$BS$1,0)),"")</f>
        <v/>
      </c>
      <c r="ETV29" s="258" t="str">
        <f>IFERROR(INDEX('Data Annex'!$K$1:$BS$4779,MATCH(ETV$1&amp;"|"&amp;$B29,'Data Annex'!$K$1:$K$4779,0),MATCH(ETV$2,'Data Annex'!$K$1:$BS$1,0)),"")</f>
        <v/>
      </c>
      <c r="ETW29" s="258" t="str">
        <f>IFERROR(INDEX('Data Annex'!$K$1:$BS$4779,MATCH(ETW$1&amp;"|"&amp;$B29,'Data Annex'!$K$1:$K$4779,0),MATCH(ETW$2,'Data Annex'!$K$1:$BS$1,0)),"")</f>
        <v/>
      </c>
      <c r="ETX29" s="258" t="str">
        <f>IFERROR(INDEX('Data Annex'!$K$1:$BS$4779,MATCH(ETX$1&amp;"|"&amp;$B29,'Data Annex'!$K$1:$K$4779,0),MATCH(ETX$2,'Data Annex'!$K$1:$BS$1,0)),"")</f>
        <v/>
      </c>
      <c r="ETY29" s="258" t="str">
        <f>IFERROR(INDEX('Data Annex'!$K$1:$BS$4779,MATCH(ETY$1&amp;"|"&amp;$B29,'Data Annex'!$K$1:$K$4779,0),MATCH(ETY$2,'Data Annex'!$K$1:$BS$1,0)),"")</f>
        <v/>
      </c>
      <c r="ETZ29" s="258" t="str">
        <f>IFERROR(INDEX('Data Annex'!$K$1:$BS$4779,MATCH(ETZ$1&amp;"|"&amp;$B29,'Data Annex'!$K$1:$K$4779,0),MATCH(ETZ$2,'Data Annex'!$K$1:$BS$1,0)),"")</f>
        <v/>
      </c>
      <c r="EUA29" s="258" t="str">
        <f>IFERROR(INDEX('Data Annex'!$K$1:$BS$4779,MATCH(EUA$1&amp;"|"&amp;$B29,'Data Annex'!$K$1:$K$4779,0),MATCH(EUA$2,'Data Annex'!$K$1:$BS$1,0)),"")</f>
        <v/>
      </c>
      <c r="EUB29" s="258" t="str">
        <f>IFERROR(INDEX('Data Annex'!$K$1:$BS$4779,MATCH(EUB$1&amp;"|"&amp;$B29,'Data Annex'!$K$1:$K$4779,0),MATCH(EUB$2,'Data Annex'!$K$1:$BS$1,0)),"")</f>
        <v/>
      </c>
      <c r="EUC29" s="258" t="str">
        <f>IFERROR(INDEX('Data Annex'!$K$1:$BS$4779,MATCH(EUC$1&amp;"|"&amp;$B29,'Data Annex'!$K$1:$K$4779,0),MATCH(EUC$2,'Data Annex'!$K$1:$BS$1,0)),"")</f>
        <v/>
      </c>
      <c r="EUD29" s="258" t="str">
        <f>IFERROR(INDEX('Data Annex'!$K$1:$BS$4779,MATCH(EUD$1&amp;"|"&amp;$B29,'Data Annex'!$K$1:$K$4779,0),MATCH(EUD$2,'Data Annex'!$K$1:$BS$1,0)),"")</f>
        <v/>
      </c>
      <c r="EUE29" s="258" t="str">
        <f>IFERROR(INDEX('Data Annex'!$K$1:$BS$4779,MATCH(EUE$1&amp;"|"&amp;$B29,'Data Annex'!$K$1:$K$4779,0),MATCH(EUE$2,'Data Annex'!$K$1:$BS$1,0)),"")</f>
        <v/>
      </c>
      <c r="EUF29" s="258" t="str">
        <f>IFERROR(INDEX('Data Annex'!$K$1:$BS$4779,MATCH(EUF$1&amp;"|"&amp;$B29,'Data Annex'!$K$1:$K$4779,0),MATCH(EUF$2,'Data Annex'!$K$1:$BS$1,0)),"")</f>
        <v/>
      </c>
      <c r="EUG29" s="258" t="str">
        <f>IFERROR(INDEX('Data Annex'!$K$1:$BS$4779,MATCH(EUG$1&amp;"|"&amp;$B29,'Data Annex'!$K$1:$K$4779,0),MATCH(EUG$2,'Data Annex'!$K$1:$BS$1,0)),"")</f>
        <v/>
      </c>
      <c r="EUH29" s="258" t="str">
        <f>IFERROR(INDEX('Data Annex'!$K$1:$BS$4779,MATCH(EUH$1&amp;"|"&amp;$B29,'Data Annex'!$K$1:$K$4779,0),MATCH(EUH$2,'Data Annex'!$K$1:$BS$1,0)),"")</f>
        <v/>
      </c>
      <c r="EUI29" s="258" t="str">
        <f>IFERROR(INDEX('Data Annex'!$K$1:$BS$4779,MATCH(EUI$1&amp;"|"&amp;$B29,'Data Annex'!$K$1:$K$4779,0),MATCH(EUI$2,'Data Annex'!$K$1:$BS$1,0)),"")</f>
        <v/>
      </c>
      <c r="EUJ29" s="258" t="str">
        <f>IFERROR(INDEX('Data Annex'!$K$1:$BS$4779,MATCH(EUJ$1&amp;"|"&amp;$B29,'Data Annex'!$K$1:$K$4779,0),MATCH(EUJ$2,'Data Annex'!$K$1:$BS$1,0)),"")</f>
        <v/>
      </c>
      <c r="EUK29" s="258" t="str">
        <f>IFERROR(INDEX('Data Annex'!$K$1:$BS$4779,MATCH(EUK$1&amp;"|"&amp;$B29,'Data Annex'!$K$1:$K$4779,0),MATCH(EUK$2,'Data Annex'!$K$1:$BS$1,0)),"")</f>
        <v/>
      </c>
      <c r="EUL29" s="258" t="str">
        <f>IFERROR(INDEX('Data Annex'!$K$1:$BS$4779,MATCH(EUL$1&amp;"|"&amp;$B29,'Data Annex'!$K$1:$K$4779,0),MATCH(EUL$2,'Data Annex'!$K$1:$BS$1,0)),"")</f>
        <v/>
      </c>
      <c r="EUM29" s="258" t="str">
        <f>IFERROR(INDEX('Data Annex'!$K$1:$BS$4779,MATCH(EUM$1&amp;"|"&amp;$B29,'Data Annex'!$K$1:$K$4779,0),MATCH(EUM$2,'Data Annex'!$K$1:$BS$1,0)),"")</f>
        <v/>
      </c>
      <c r="EUN29" s="258" t="str">
        <f>IFERROR(INDEX('Data Annex'!$K$1:$BS$4779,MATCH(EUN$1&amp;"|"&amp;$B29,'Data Annex'!$K$1:$K$4779,0),MATCH(EUN$2,'Data Annex'!$K$1:$BS$1,0)),"")</f>
        <v/>
      </c>
      <c r="EUO29" s="258" t="str">
        <f>IFERROR(INDEX('Data Annex'!$K$1:$BS$4779,MATCH(EUO$1&amp;"|"&amp;$B29,'Data Annex'!$K$1:$K$4779,0),MATCH(EUO$2,'Data Annex'!$K$1:$BS$1,0)),"")</f>
        <v/>
      </c>
      <c r="EUP29" s="258" t="str">
        <f>IFERROR(INDEX('Data Annex'!$K$1:$BS$4779,MATCH(EUP$1&amp;"|"&amp;$B29,'Data Annex'!$K$1:$K$4779,0),MATCH(EUP$2,'Data Annex'!$K$1:$BS$1,0)),"")</f>
        <v/>
      </c>
      <c r="EUQ29" s="258" t="str">
        <f>IFERROR(INDEX('Data Annex'!$K$1:$BS$4779,MATCH(EUQ$1&amp;"|"&amp;$B29,'Data Annex'!$K$1:$K$4779,0),MATCH(EUQ$2,'Data Annex'!$K$1:$BS$1,0)),"")</f>
        <v/>
      </c>
      <c r="EUR29" s="258" t="str">
        <f>IFERROR(INDEX('Data Annex'!$K$1:$BS$4779,MATCH(EUR$1&amp;"|"&amp;$B29,'Data Annex'!$K$1:$K$4779,0),MATCH(EUR$2,'Data Annex'!$K$1:$BS$1,0)),"")</f>
        <v/>
      </c>
      <c r="EUS29" s="258" t="str">
        <f>IFERROR(INDEX('Data Annex'!$K$1:$BS$4779,MATCH(EUS$1&amp;"|"&amp;$B29,'Data Annex'!$K$1:$K$4779,0),MATCH(EUS$2,'Data Annex'!$K$1:$BS$1,0)),"")</f>
        <v/>
      </c>
      <c r="EUT29" s="258" t="str">
        <f>IFERROR(INDEX('Data Annex'!$K$1:$BS$4779,MATCH(EUT$1&amp;"|"&amp;$B29,'Data Annex'!$K$1:$K$4779,0),MATCH(EUT$2,'Data Annex'!$K$1:$BS$1,0)),"")</f>
        <v/>
      </c>
      <c r="EUU29" s="258" t="str">
        <f>IFERROR(INDEX('Data Annex'!$K$1:$BS$4779,MATCH(EUU$1&amp;"|"&amp;$B29,'Data Annex'!$K$1:$K$4779,0),MATCH(EUU$2,'Data Annex'!$K$1:$BS$1,0)),"")</f>
        <v/>
      </c>
      <c r="EUV29" s="258" t="str">
        <f>IFERROR(INDEX('Data Annex'!$K$1:$BS$4779,MATCH(EUV$1&amp;"|"&amp;$B29,'Data Annex'!$K$1:$K$4779,0),MATCH(EUV$2,'Data Annex'!$K$1:$BS$1,0)),"")</f>
        <v/>
      </c>
      <c r="EUW29" s="258" t="str">
        <f>IFERROR(INDEX('Data Annex'!$K$1:$BS$4779,MATCH(EUW$1&amp;"|"&amp;$B29,'Data Annex'!$K$1:$K$4779,0),MATCH(EUW$2,'Data Annex'!$K$1:$BS$1,0)),"")</f>
        <v/>
      </c>
      <c r="EUX29" s="258" t="str">
        <f>IFERROR(INDEX('Data Annex'!$K$1:$BS$4779,MATCH(EUX$1&amp;"|"&amp;$B29,'Data Annex'!$K$1:$K$4779,0),MATCH(EUX$2,'Data Annex'!$K$1:$BS$1,0)),"")</f>
        <v/>
      </c>
      <c r="EUY29" s="258" t="str">
        <f>IFERROR(INDEX('Data Annex'!$K$1:$BS$4779,MATCH(EUY$1&amp;"|"&amp;$B29,'Data Annex'!$K$1:$K$4779,0),MATCH(EUY$2,'Data Annex'!$K$1:$BS$1,0)),"")</f>
        <v/>
      </c>
      <c r="EUZ29" s="258" t="str">
        <f>IFERROR(INDEX('Data Annex'!$K$1:$BS$4779,MATCH(EUZ$1&amp;"|"&amp;$B29,'Data Annex'!$K$1:$K$4779,0),MATCH(EUZ$2,'Data Annex'!$K$1:$BS$1,0)),"")</f>
        <v/>
      </c>
      <c r="EVA29" s="258" t="str">
        <f>IFERROR(INDEX('Data Annex'!$K$1:$BS$4779,MATCH(EVA$1&amp;"|"&amp;$B29,'Data Annex'!$K$1:$K$4779,0),MATCH(EVA$2,'Data Annex'!$K$1:$BS$1,0)),"")</f>
        <v/>
      </c>
      <c r="EVB29" s="258" t="str">
        <f>IFERROR(INDEX('Data Annex'!$K$1:$BS$4779,MATCH(EVB$1&amp;"|"&amp;$B29,'Data Annex'!$K$1:$K$4779,0),MATCH(EVB$2,'Data Annex'!$K$1:$BS$1,0)),"")</f>
        <v/>
      </c>
      <c r="EVC29" s="258" t="str">
        <f>IFERROR(INDEX('Data Annex'!$K$1:$BS$4779,MATCH(EVC$1&amp;"|"&amp;$B29,'Data Annex'!$K$1:$K$4779,0),MATCH(EVC$2,'Data Annex'!$K$1:$BS$1,0)),"")</f>
        <v/>
      </c>
      <c r="EVD29" s="258" t="str">
        <f>IFERROR(INDEX('Data Annex'!$K$1:$BS$4779,MATCH(EVD$1&amp;"|"&amp;$B29,'Data Annex'!$K$1:$K$4779,0),MATCH(EVD$2,'Data Annex'!$K$1:$BS$1,0)),"")</f>
        <v/>
      </c>
      <c r="EVE29" s="258" t="str">
        <f>IFERROR(INDEX('Data Annex'!$K$1:$BS$4779,MATCH(EVE$1&amp;"|"&amp;$B29,'Data Annex'!$K$1:$K$4779,0),MATCH(EVE$2,'Data Annex'!$K$1:$BS$1,0)),"")</f>
        <v/>
      </c>
      <c r="EVF29" s="258" t="str">
        <f>IFERROR(INDEX('Data Annex'!$K$1:$BS$4779,MATCH(EVF$1&amp;"|"&amp;$B29,'Data Annex'!$K$1:$K$4779,0),MATCH(EVF$2,'Data Annex'!$K$1:$BS$1,0)),"")</f>
        <v/>
      </c>
      <c r="EVG29" s="258" t="str">
        <f>IFERROR(INDEX('Data Annex'!$K$1:$BS$4779,MATCH(EVG$1&amp;"|"&amp;$B29,'Data Annex'!$K$1:$K$4779,0),MATCH(EVG$2,'Data Annex'!$K$1:$BS$1,0)),"")</f>
        <v/>
      </c>
      <c r="EVH29" s="258" t="str">
        <f>IFERROR(INDEX('Data Annex'!$K$1:$BS$4779,MATCH(EVH$1&amp;"|"&amp;$B29,'Data Annex'!$K$1:$K$4779,0),MATCH(EVH$2,'Data Annex'!$K$1:$BS$1,0)),"")</f>
        <v/>
      </c>
      <c r="EVI29" s="258" t="str">
        <f>IFERROR(INDEX('Data Annex'!$K$1:$BS$4779,MATCH(EVI$1&amp;"|"&amp;$B29,'Data Annex'!$K$1:$K$4779,0),MATCH(EVI$2,'Data Annex'!$K$1:$BS$1,0)),"")</f>
        <v/>
      </c>
      <c r="EVJ29" s="258" t="str">
        <f>IFERROR(INDEX('Data Annex'!$K$1:$BS$4779,MATCH(EVJ$1&amp;"|"&amp;$B29,'Data Annex'!$K$1:$K$4779,0),MATCH(EVJ$2,'Data Annex'!$K$1:$BS$1,0)),"")</f>
        <v/>
      </c>
      <c r="EVK29" s="258" t="str">
        <f>IFERROR(INDEX('Data Annex'!$K$1:$BS$4779,MATCH(EVK$1&amp;"|"&amp;$B29,'Data Annex'!$K$1:$K$4779,0),MATCH(EVK$2,'Data Annex'!$K$1:$BS$1,0)),"")</f>
        <v/>
      </c>
      <c r="EVL29" s="258" t="str">
        <f>IFERROR(INDEX('Data Annex'!$K$1:$BS$4779,MATCH(EVL$1&amp;"|"&amp;$B29,'Data Annex'!$K$1:$K$4779,0),MATCH(EVL$2,'Data Annex'!$K$1:$BS$1,0)),"")</f>
        <v/>
      </c>
      <c r="EVM29" s="258" t="str">
        <f>IFERROR(INDEX('Data Annex'!$K$1:$BS$4779,MATCH(EVM$1&amp;"|"&amp;$B29,'Data Annex'!$K$1:$K$4779,0),MATCH(EVM$2,'Data Annex'!$K$1:$BS$1,0)),"")</f>
        <v/>
      </c>
      <c r="EVN29" s="258" t="str">
        <f>IFERROR(INDEX('Data Annex'!$K$1:$BS$4779,MATCH(EVN$1&amp;"|"&amp;$B29,'Data Annex'!$K$1:$K$4779,0),MATCH(EVN$2,'Data Annex'!$K$1:$BS$1,0)),"")</f>
        <v/>
      </c>
      <c r="EVO29" s="258" t="str">
        <f>IFERROR(INDEX('Data Annex'!$K$1:$BS$4779,MATCH(EVO$1&amp;"|"&amp;$B29,'Data Annex'!$K$1:$K$4779,0),MATCH(EVO$2,'Data Annex'!$K$1:$BS$1,0)),"")</f>
        <v/>
      </c>
      <c r="EVP29" s="258" t="str">
        <f>IFERROR(INDEX('Data Annex'!$K$1:$BS$4779,MATCH(EVP$1&amp;"|"&amp;$B29,'Data Annex'!$K$1:$K$4779,0),MATCH(EVP$2,'Data Annex'!$K$1:$BS$1,0)),"")</f>
        <v/>
      </c>
      <c r="EVQ29" s="258" t="str">
        <f>IFERROR(INDEX('Data Annex'!$K$1:$BS$4779,MATCH(EVQ$1&amp;"|"&amp;$B29,'Data Annex'!$K$1:$K$4779,0),MATCH(EVQ$2,'Data Annex'!$K$1:$BS$1,0)),"")</f>
        <v/>
      </c>
      <c r="EVR29" s="258" t="str">
        <f>IFERROR(INDEX('Data Annex'!$K$1:$BS$4779,MATCH(EVR$1&amp;"|"&amp;$B29,'Data Annex'!$K$1:$K$4779,0),MATCH(EVR$2,'Data Annex'!$K$1:$BS$1,0)),"")</f>
        <v/>
      </c>
      <c r="EVS29" s="258" t="str">
        <f>IFERROR(INDEX('Data Annex'!$K$1:$BS$4779,MATCH(EVS$1&amp;"|"&amp;$B29,'Data Annex'!$K$1:$K$4779,0),MATCH(EVS$2,'Data Annex'!$K$1:$BS$1,0)),"")</f>
        <v/>
      </c>
      <c r="EVT29" s="258" t="str">
        <f>IFERROR(INDEX('Data Annex'!$K$1:$BS$4779,MATCH(EVT$1&amp;"|"&amp;$B29,'Data Annex'!$K$1:$K$4779,0),MATCH(EVT$2,'Data Annex'!$K$1:$BS$1,0)),"")</f>
        <v/>
      </c>
      <c r="EVU29" s="258" t="str">
        <f>IFERROR(INDEX('Data Annex'!$K$1:$BS$4779,MATCH(EVU$1&amp;"|"&amp;$B29,'Data Annex'!$K$1:$K$4779,0),MATCH(EVU$2,'Data Annex'!$K$1:$BS$1,0)),"")</f>
        <v/>
      </c>
      <c r="EVV29" s="258" t="str">
        <f>IFERROR(INDEX('Data Annex'!$K$1:$BS$4779,MATCH(EVV$1&amp;"|"&amp;$B29,'Data Annex'!$K$1:$K$4779,0),MATCH(EVV$2,'Data Annex'!$K$1:$BS$1,0)),"")</f>
        <v/>
      </c>
      <c r="EVW29" s="258" t="str">
        <f>IFERROR(INDEX('Data Annex'!$K$1:$BS$4779,MATCH(EVW$1&amp;"|"&amp;$B29,'Data Annex'!$K$1:$K$4779,0),MATCH(EVW$2,'Data Annex'!$K$1:$BS$1,0)),"")</f>
        <v/>
      </c>
      <c r="EVX29" s="258" t="str">
        <f>IFERROR(INDEX('Data Annex'!$K$1:$BS$4779,MATCH(EVX$1&amp;"|"&amp;$B29,'Data Annex'!$K$1:$K$4779,0),MATCH(EVX$2,'Data Annex'!$K$1:$BS$1,0)),"")</f>
        <v/>
      </c>
      <c r="EVY29" s="258" t="str">
        <f>IFERROR(INDEX('Data Annex'!$K$1:$BS$4779,MATCH(EVY$1&amp;"|"&amp;$B29,'Data Annex'!$K$1:$K$4779,0),MATCH(EVY$2,'Data Annex'!$K$1:$BS$1,0)),"")</f>
        <v/>
      </c>
      <c r="EVZ29" s="258" t="str">
        <f>IFERROR(INDEX('Data Annex'!$K$1:$BS$4779,MATCH(EVZ$1&amp;"|"&amp;$B29,'Data Annex'!$K$1:$K$4779,0),MATCH(EVZ$2,'Data Annex'!$K$1:$BS$1,0)),"")</f>
        <v/>
      </c>
      <c r="EWA29" s="258" t="str">
        <f>IFERROR(INDEX('Data Annex'!$K$1:$BS$4779,MATCH(EWA$1&amp;"|"&amp;$B29,'Data Annex'!$K$1:$K$4779,0),MATCH(EWA$2,'Data Annex'!$K$1:$BS$1,0)),"")</f>
        <v/>
      </c>
      <c r="EWB29" s="258" t="str">
        <f>IFERROR(INDEX('Data Annex'!$K$1:$BS$4779,MATCH(EWB$1&amp;"|"&amp;$B29,'Data Annex'!$K$1:$K$4779,0),MATCH(EWB$2,'Data Annex'!$K$1:$BS$1,0)),"")</f>
        <v/>
      </c>
      <c r="EWC29" s="258" t="str">
        <f>IFERROR(INDEX('Data Annex'!$K$1:$BS$4779,MATCH(EWC$1&amp;"|"&amp;$B29,'Data Annex'!$K$1:$K$4779,0),MATCH(EWC$2,'Data Annex'!$K$1:$BS$1,0)),"")</f>
        <v/>
      </c>
      <c r="EWD29" s="258" t="str">
        <f>IFERROR(INDEX('Data Annex'!$K$1:$BS$4779,MATCH(EWD$1&amp;"|"&amp;$B29,'Data Annex'!$K$1:$K$4779,0),MATCH(EWD$2,'Data Annex'!$K$1:$BS$1,0)),"")</f>
        <v/>
      </c>
      <c r="EWE29" s="258" t="str">
        <f>IFERROR(INDEX('Data Annex'!$K$1:$BS$4779,MATCH(EWE$1&amp;"|"&amp;$B29,'Data Annex'!$K$1:$K$4779,0),MATCH(EWE$2,'Data Annex'!$K$1:$BS$1,0)),"")</f>
        <v/>
      </c>
      <c r="EWF29" s="258" t="str">
        <f>IFERROR(INDEX('Data Annex'!$K$1:$BS$4779,MATCH(EWF$1&amp;"|"&amp;$B29,'Data Annex'!$K$1:$K$4779,0),MATCH(EWF$2,'Data Annex'!$K$1:$BS$1,0)),"")</f>
        <v/>
      </c>
      <c r="EWG29" s="258" t="str">
        <f>IFERROR(INDEX('Data Annex'!$K$1:$BS$4779,MATCH(EWG$1&amp;"|"&amp;$B29,'Data Annex'!$K$1:$K$4779,0),MATCH(EWG$2,'Data Annex'!$K$1:$BS$1,0)),"")</f>
        <v/>
      </c>
      <c r="EWH29" s="258" t="str">
        <f>IFERROR(INDEX('Data Annex'!$K$1:$BS$4779,MATCH(EWH$1&amp;"|"&amp;$B29,'Data Annex'!$K$1:$K$4779,0),MATCH(EWH$2,'Data Annex'!$K$1:$BS$1,0)),"")</f>
        <v/>
      </c>
      <c r="EWI29" s="258" t="str">
        <f>IFERROR(INDEX('Data Annex'!$K$1:$BS$4779,MATCH(EWI$1&amp;"|"&amp;$B29,'Data Annex'!$K$1:$K$4779,0),MATCH(EWI$2,'Data Annex'!$K$1:$BS$1,0)),"")</f>
        <v/>
      </c>
      <c r="EWJ29" s="258" t="str">
        <f>IFERROR(INDEX('Data Annex'!$K$1:$BS$4779,MATCH(EWJ$1&amp;"|"&amp;$B29,'Data Annex'!$K$1:$K$4779,0),MATCH(EWJ$2,'Data Annex'!$K$1:$BS$1,0)),"")</f>
        <v/>
      </c>
      <c r="EWK29" s="258" t="str">
        <f>IFERROR(INDEX('Data Annex'!$K$1:$BS$4779,MATCH(EWK$1&amp;"|"&amp;$B29,'Data Annex'!$K$1:$K$4779,0),MATCH(EWK$2,'Data Annex'!$K$1:$BS$1,0)),"")</f>
        <v/>
      </c>
      <c r="EWL29" s="258" t="str">
        <f>IFERROR(INDEX('Data Annex'!$K$1:$BS$4779,MATCH(EWL$1&amp;"|"&amp;$B29,'Data Annex'!$K$1:$K$4779,0),MATCH(EWL$2,'Data Annex'!$K$1:$BS$1,0)),"")</f>
        <v/>
      </c>
      <c r="EWM29" s="258" t="str">
        <f>IFERROR(INDEX('Data Annex'!$K$1:$BS$4779,MATCH(EWM$1&amp;"|"&amp;$B29,'Data Annex'!$K$1:$K$4779,0),MATCH(EWM$2,'Data Annex'!$K$1:$BS$1,0)),"")</f>
        <v/>
      </c>
      <c r="EWN29" s="258" t="str">
        <f>IFERROR(INDEX('Data Annex'!$K$1:$BS$4779,MATCH(EWN$1&amp;"|"&amp;$B29,'Data Annex'!$K$1:$K$4779,0),MATCH(EWN$2,'Data Annex'!$K$1:$BS$1,0)),"")</f>
        <v/>
      </c>
      <c r="EWO29" s="258" t="str">
        <f>IFERROR(INDEX('Data Annex'!$K$1:$BS$4779,MATCH(EWO$1&amp;"|"&amp;$B29,'Data Annex'!$K$1:$K$4779,0),MATCH(EWO$2,'Data Annex'!$K$1:$BS$1,0)),"")</f>
        <v/>
      </c>
      <c r="EWP29" s="258" t="str">
        <f>IFERROR(INDEX('Data Annex'!$K$1:$BS$4779,MATCH(EWP$1&amp;"|"&amp;$B29,'Data Annex'!$K$1:$K$4779,0),MATCH(EWP$2,'Data Annex'!$K$1:$BS$1,0)),"")</f>
        <v/>
      </c>
      <c r="EWQ29" s="258" t="str">
        <f>IFERROR(INDEX('Data Annex'!$K$1:$BS$4779,MATCH(EWQ$1&amp;"|"&amp;$B29,'Data Annex'!$K$1:$K$4779,0),MATCH(EWQ$2,'Data Annex'!$K$1:$BS$1,0)),"")</f>
        <v/>
      </c>
      <c r="EWR29" s="258" t="str">
        <f>IFERROR(INDEX('Data Annex'!$K$1:$BS$4779,MATCH(EWR$1&amp;"|"&amp;$B29,'Data Annex'!$K$1:$K$4779,0),MATCH(EWR$2,'Data Annex'!$K$1:$BS$1,0)),"")</f>
        <v/>
      </c>
      <c r="EWS29" s="258" t="str">
        <f>IFERROR(INDEX('Data Annex'!$K$1:$BS$4779,MATCH(EWS$1&amp;"|"&amp;$B29,'Data Annex'!$K$1:$K$4779,0),MATCH(EWS$2,'Data Annex'!$K$1:$BS$1,0)),"")</f>
        <v/>
      </c>
      <c r="EWT29" s="258" t="str">
        <f>IFERROR(INDEX('Data Annex'!$K$1:$BS$4779,MATCH(EWT$1&amp;"|"&amp;$B29,'Data Annex'!$K$1:$K$4779,0),MATCH(EWT$2,'Data Annex'!$K$1:$BS$1,0)),"")</f>
        <v/>
      </c>
      <c r="EWU29" s="258" t="str">
        <f>IFERROR(INDEX('Data Annex'!$K$1:$BS$4779,MATCH(EWU$1&amp;"|"&amp;$B29,'Data Annex'!$K$1:$K$4779,0),MATCH(EWU$2,'Data Annex'!$K$1:$BS$1,0)),"")</f>
        <v/>
      </c>
      <c r="EWV29" s="258" t="str">
        <f>IFERROR(INDEX('Data Annex'!$K$1:$BS$4779,MATCH(EWV$1&amp;"|"&amp;$B29,'Data Annex'!$K$1:$K$4779,0),MATCH(EWV$2,'Data Annex'!$K$1:$BS$1,0)),"")</f>
        <v/>
      </c>
      <c r="EWW29" s="258" t="str">
        <f>IFERROR(INDEX('Data Annex'!$K$1:$BS$4779,MATCH(EWW$1&amp;"|"&amp;$B29,'Data Annex'!$K$1:$K$4779,0),MATCH(EWW$2,'Data Annex'!$K$1:$BS$1,0)),"")</f>
        <v/>
      </c>
      <c r="EWX29" s="258" t="str">
        <f>IFERROR(INDEX('Data Annex'!$K$1:$BS$4779,MATCH(EWX$1&amp;"|"&amp;$B29,'Data Annex'!$K$1:$K$4779,0),MATCH(EWX$2,'Data Annex'!$K$1:$BS$1,0)),"")</f>
        <v/>
      </c>
      <c r="EWY29" s="258" t="str">
        <f>IFERROR(INDEX('Data Annex'!$K$1:$BS$4779,MATCH(EWY$1&amp;"|"&amp;$B29,'Data Annex'!$K$1:$K$4779,0),MATCH(EWY$2,'Data Annex'!$K$1:$BS$1,0)),"")</f>
        <v/>
      </c>
      <c r="EWZ29" s="258" t="str">
        <f>IFERROR(INDEX('Data Annex'!$K$1:$BS$4779,MATCH(EWZ$1&amp;"|"&amp;$B29,'Data Annex'!$K$1:$K$4779,0),MATCH(EWZ$2,'Data Annex'!$K$1:$BS$1,0)),"")</f>
        <v/>
      </c>
      <c r="EXA29" s="258" t="str">
        <f>IFERROR(INDEX('Data Annex'!$K$1:$BS$4779,MATCH(EXA$1&amp;"|"&amp;$B29,'Data Annex'!$K$1:$K$4779,0),MATCH(EXA$2,'Data Annex'!$K$1:$BS$1,0)),"")</f>
        <v/>
      </c>
      <c r="EXB29" s="258" t="str">
        <f>IFERROR(INDEX('Data Annex'!$K$1:$BS$4779,MATCH(EXB$1&amp;"|"&amp;$B29,'Data Annex'!$K$1:$K$4779,0),MATCH(EXB$2,'Data Annex'!$K$1:$BS$1,0)),"")</f>
        <v/>
      </c>
      <c r="EXC29" s="258" t="str">
        <f>IFERROR(INDEX('Data Annex'!$K$1:$BS$4779,MATCH(EXC$1&amp;"|"&amp;$B29,'Data Annex'!$K$1:$K$4779,0),MATCH(EXC$2,'Data Annex'!$K$1:$BS$1,0)),"")</f>
        <v/>
      </c>
      <c r="EXD29" s="258" t="str">
        <f>IFERROR(INDEX('Data Annex'!$K$1:$BS$4779,MATCH(EXD$1&amp;"|"&amp;$B29,'Data Annex'!$K$1:$K$4779,0),MATCH(EXD$2,'Data Annex'!$K$1:$BS$1,0)),"")</f>
        <v/>
      </c>
      <c r="EXE29" s="258" t="str">
        <f>IFERROR(INDEX('Data Annex'!$K$1:$BS$4779,MATCH(EXE$1&amp;"|"&amp;$B29,'Data Annex'!$K$1:$K$4779,0),MATCH(EXE$2,'Data Annex'!$K$1:$BS$1,0)),"")</f>
        <v/>
      </c>
      <c r="EXF29" s="258" t="str">
        <f>IFERROR(INDEX('Data Annex'!$K$1:$BS$4779,MATCH(EXF$1&amp;"|"&amp;$B29,'Data Annex'!$K$1:$K$4779,0),MATCH(EXF$2,'Data Annex'!$K$1:$BS$1,0)),"")</f>
        <v/>
      </c>
      <c r="EXG29" s="258" t="str">
        <f>IFERROR(INDEX('Data Annex'!$K$1:$BS$4779,MATCH(EXG$1&amp;"|"&amp;$B29,'Data Annex'!$K$1:$K$4779,0),MATCH(EXG$2,'Data Annex'!$K$1:$BS$1,0)),"")</f>
        <v/>
      </c>
      <c r="EXH29" s="258" t="str">
        <f>IFERROR(INDEX('Data Annex'!$K$1:$BS$4779,MATCH(EXH$1&amp;"|"&amp;$B29,'Data Annex'!$K$1:$K$4779,0),MATCH(EXH$2,'Data Annex'!$K$1:$BS$1,0)),"")</f>
        <v/>
      </c>
      <c r="EXI29" s="258" t="str">
        <f>IFERROR(INDEX('Data Annex'!$K$1:$BS$4779,MATCH(EXI$1&amp;"|"&amp;$B29,'Data Annex'!$K$1:$K$4779,0),MATCH(EXI$2,'Data Annex'!$K$1:$BS$1,0)),"")</f>
        <v/>
      </c>
      <c r="EXJ29" s="258" t="str">
        <f>IFERROR(INDEX('Data Annex'!$K$1:$BS$4779,MATCH(EXJ$1&amp;"|"&amp;$B29,'Data Annex'!$K$1:$K$4779,0),MATCH(EXJ$2,'Data Annex'!$K$1:$BS$1,0)),"")</f>
        <v/>
      </c>
      <c r="EXK29" s="258" t="str">
        <f>IFERROR(INDEX('Data Annex'!$K$1:$BS$4779,MATCH(EXK$1&amp;"|"&amp;$B29,'Data Annex'!$K$1:$K$4779,0),MATCH(EXK$2,'Data Annex'!$K$1:$BS$1,0)),"")</f>
        <v/>
      </c>
      <c r="EXL29" s="258" t="str">
        <f>IFERROR(INDEX('Data Annex'!$K$1:$BS$4779,MATCH(EXL$1&amp;"|"&amp;$B29,'Data Annex'!$K$1:$K$4779,0),MATCH(EXL$2,'Data Annex'!$K$1:$BS$1,0)),"")</f>
        <v/>
      </c>
      <c r="EXM29" s="258" t="str">
        <f>IFERROR(INDEX('Data Annex'!$K$1:$BS$4779,MATCH(EXM$1&amp;"|"&amp;$B29,'Data Annex'!$K$1:$K$4779,0),MATCH(EXM$2,'Data Annex'!$K$1:$BS$1,0)),"")</f>
        <v/>
      </c>
      <c r="EXN29" s="258" t="str">
        <f>IFERROR(INDEX('Data Annex'!$K$1:$BS$4779,MATCH(EXN$1&amp;"|"&amp;$B29,'Data Annex'!$K$1:$K$4779,0),MATCH(EXN$2,'Data Annex'!$K$1:$BS$1,0)),"")</f>
        <v/>
      </c>
      <c r="EXO29" s="258" t="str">
        <f>IFERROR(INDEX('Data Annex'!$K$1:$BS$4779,MATCH(EXO$1&amp;"|"&amp;$B29,'Data Annex'!$K$1:$K$4779,0),MATCH(EXO$2,'Data Annex'!$K$1:$BS$1,0)),"")</f>
        <v/>
      </c>
      <c r="EXP29" s="258" t="str">
        <f>IFERROR(INDEX('Data Annex'!$K$1:$BS$4779,MATCH(EXP$1&amp;"|"&amp;$B29,'Data Annex'!$K$1:$K$4779,0),MATCH(EXP$2,'Data Annex'!$K$1:$BS$1,0)),"")</f>
        <v/>
      </c>
      <c r="EXQ29" s="258" t="str">
        <f>IFERROR(INDEX('Data Annex'!$K$1:$BS$4779,MATCH(EXQ$1&amp;"|"&amp;$B29,'Data Annex'!$K$1:$K$4779,0),MATCH(EXQ$2,'Data Annex'!$K$1:$BS$1,0)),"")</f>
        <v/>
      </c>
      <c r="EXR29" s="258" t="str">
        <f>IFERROR(INDEX('Data Annex'!$K$1:$BS$4779,MATCH(EXR$1&amp;"|"&amp;$B29,'Data Annex'!$K$1:$K$4779,0),MATCH(EXR$2,'Data Annex'!$K$1:$BS$1,0)),"")</f>
        <v/>
      </c>
      <c r="EXS29" s="258" t="str">
        <f>IFERROR(INDEX('Data Annex'!$K$1:$BS$4779,MATCH(EXS$1&amp;"|"&amp;$B29,'Data Annex'!$K$1:$K$4779,0),MATCH(EXS$2,'Data Annex'!$K$1:$BS$1,0)),"")</f>
        <v/>
      </c>
      <c r="EXT29" s="258" t="str">
        <f>IFERROR(INDEX('Data Annex'!$K$1:$BS$4779,MATCH(EXT$1&amp;"|"&amp;$B29,'Data Annex'!$K$1:$K$4779,0),MATCH(EXT$2,'Data Annex'!$K$1:$BS$1,0)),"")</f>
        <v/>
      </c>
      <c r="EXU29" s="258" t="str">
        <f>IFERROR(INDEX('Data Annex'!$K$1:$BS$4779,MATCH(EXU$1&amp;"|"&amp;$B29,'Data Annex'!$K$1:$K$4779,0),MATCH(EXU$2,'Data Annex'!$K$1:$BS$1,0)),"")</f>
        <v/>
      </c>
      <c r="EXV29" s="258" t="str">
        <f>IFERROR(INDEX('Data Annex'!$K$1:$BS$4779,MATCH(EXV$1&amp;"|"&amp;$B29,'Data Annex'!$K$1:$K$4779,0),MATCH(EXV$2,'Data Annex'!$K$1:$BS$1,0)),"")</f>
        <v/>
      </c>
      <c r="EXW29" s="258" t="str">
        <f>IFERROR(INDEX('Data Annex'!$K$1:$BS$4779,MATCH(EXW$1&amp;"|"&amp;$B29,'Data Annex'!$K$1:$K$4779,0),MATCH(EXW$2,'Data Annex'!$K$1:$BS$1,0)),"")</f>
        <v/>
      </c>
      <c r="EXX29" s="258" t="str">
        <f>IFERROR(INDEX('Data Annex'!$K$1:$BS$4779,MATCH(EXX$1&amp;"|"&amp;$B29,'Data Annex'!$K$1:$K$4779,0),MATCH(EXX$2,'Data Annex'!$K$1:$BS$1,0)),"")</f>
        <v/>
      </c>
      <c r="EXY29" s="258" t="str">
        <f>IFERROR(INDEX('Data Annex'!$K$1:$BS$4779,MATCH(EXY$1&amp;"|"&amp;$B29,'Data Annex'!$K$1:$K$4779,0),MATCH(EXY$2,'Data Annex'!$K$1:$BS$1,0)),"")</f>
        <v/>
      </c>
      <c r="EXZ29" s="258" t="str">
        <f>IFERROR(INDEX('Data Annex'!$K$1:$BS$4779,MATCH(EXZ$1&amp;"|"&amp;$B29,'Data Annex'!$K$1:$K$4779,0),MATCH(EXZ$2,'Data Annex'!$K$1:$BS$1,0)),"")</f>
        <v/>
      </c>
      <c r="EYA29" s="258" t="str">
        <f>IFERROR(INDEX('Data Annex'!$K$1:$BS$4779,MATCH(EYA$1&amp;"|"&amp;$B29,'Data Annex'!$K$1:$K$4779,0),MATCH(EYA$2,'Data Annex'!$K$1:$BS$1,0)),"")</f>
        <v/>
      </c>
      <c r="EYB29" s="258" t="str">
        <f>IFERROR(INDEX('Data Annex'!$K$1:$BS$4779,MATCH(EYB$1&amp;"|"&amp;$B29,'Data Annex'!$K$1:$K$4779,0),MATCH(EYB$2,'Data Annex'!$K$1:$BS$1,0)),"")</f>
        <v/>
      </c>
      <c r="EYC29" s="258" t="str">
        <f>IFERROR(INDEX('Data Annex'!$K$1:$BS$4779,MATCH(EYC$1&amp;"|"&amp;$B29,'Data Annex'!$K$1:$K$4779,0),MATCH(EYC$2,'Data Annex'!$K$1:$BS$1,0)),"")</f>
        <v/>
      </c>
      <c r="EYD29" s="258" t="str">
        <f>IFERROR(INDEX('Data Annex'!$K$1:$BS$4779,MATCH(EYD$1&amp;"|"&amp;$B29,'Data Annex'!$K$1:$K$4779,0),MATCH(EYD$2,'Data Annex'!$K$1:$BS$1,0)),"")</f>
        <v/>
      </c>
      <c r="EYE29" s="258" t="str">
        <f>IFERROR(INDEX('Data Annex'!$K$1:$BS$4779,MATCH(EYE$1&amp;"|"&amp;$B29,'Data Annex'!$K$1:$K$4779,0),MATCH(EYE$2,'Data Annex'!$K$1:$BS$1,0)),"")</f>
        <v/>
      </c>
      <c r="EYF29" s="258" t="str">
        <f>IFERROR(INDEX('Data Annex'!$K$1:$BS$4779,MATCH(EYF$1&amp;"|"&amp;$B29,'Data Annex'!$K$1:$K$4779,0),MATCH(EYF$2,'Data Annex'!$K$1:$BS$1,0)),"")</f>
        <v/>
      </c>
      <c r="EYG29" s="258" t="str">
        <f>IFERROR(INDEX('Data Annex'!$K$1:$BS$4779,MATCH(EYG$1&amp;"|"&amp;$B29,'Data Annex'!$K$1:$K$4779,0),MATCH(EYG$2,'Data Annex'!$K$1:$BS$1,0)),"")</f>
        <v/>
      </c>
      <c r="EYH29" s="258" t="str">
        <f>IFERROR(INDEX('Data Annex'!$K$1:$BS$4779,MATCH(EYH$1&amp;"|"&amp;$B29,'Data Annex'!$K$1:$K$4779,0),MATCH(EYH$2,'Data Annex'!$K$1:$BS$1,0)),"")</f>
        <v/>
      </c>
      <c r="EYI29" s="258" t="str">
        <f>IFERROR(INDEX('Data Annex'!$K$1:$BS$4779,MATCH(EYI$1&amp;"|"&amp;$B29,'Data Annex'!$K$1:$K$4779,0),MATCH(EYI$2,'Data Annex'!$K$1:$BS$1,0)),"")</f>
        <v/>
      </c>
      <c r="EYJ29" s="258" t="str">
        <f>IFERROR(INDEX('Data Annex'!$K$1:$BS$4779,MATCH(EYJ$1&amp;"|"&amp;$B29,'Data Annex'!$K$1:$K$4779,0),MATCH(EYJ$2,'Data Annex'!$K$1:$BS$1,0)),"")</f>
        <v/>
      </c>
      <c r="EYK29" s="258" t="str">
        <f>IFERROR(INDEX('Data Annex'!$K$1:$BS$4779,MATCH(EYK$1&amp;"|"&amp;$B29,'Data Annex'!$K$1:$K$4779,0),MATCH(EYK$2,'Data Annex'!$K$1:$BS$1,0)),"")</f>
        <v/>
      </c>
      <c r="EYL29" s="258" t="str">
        <f>IFERROR(INDEX('Data Annex'!$K$1:$BS$4779,MATCH(EYL$1&amp;"|"&amp;$B29,'Data Annex'!$K$1:$K$4779,0),MATCH(EYL$2,'Data Annex'!$K$1:$BS$1,0)),"")</f>
        <v/>
      </c>
      <c r="EYM29" s="258" t="str">
        <f>IFERROR(INDEX('Data Annex'!$K$1:$BS$4779,MATCH(EYM$1&amp;"|"&amp;$B29,'Data Annex'!$K$1:$K$4779,0),MATCH(EYM$2,'Data Annex'!$K$1:$BS$1,0)),"")</f>
        <v/>
      </c>
      <c r="EYN29" s="258" t="str">
        <f>IFERROR(INDEX('Data Annex'!$K$1:$BS$4779,MATCH(EYN$1&amp;"|"&amp;$B29,'Data Annex'!$K$1:$K$4779,0),MATCH(EYN$2,'Data Annex'!$K$1:$BS$1,0)),"")</f>
        <v/>
      </c>
      <c r="EYO29" s="258" t="str">
        <f>IFERROR(INDEX('Data Annex'!$K$1:$BS$4779,MATCH(EYO$1&amp;"|"&amp;$B29,'Data Annex'!$K$1:$K$4779,0),MATCH(EYO$2,'Data Annex'!$K$1:$BS$1,0)),"")</f>
        <v/>
      </c>
      <c r="EYP29" s="258" t="str">
        <f>IFERROR(INDEX('Data Annex'!$K$1:$BS$4779,MATCH(EYP$1&amp;"|"&amp;$B29,'Data Annex'!$K$1:$K$4779,0),MATCH(EYP$2,'Data Annex'!$K$1:$BS$1,0)),"")</f>
        <v/>
      </c>
      <c r="EYQ29" s="258" t="str">
        <f>IFERROR(INDEX('Data Annex'!$K$1:$BS$4779,MATCH(EYQ$1&amp;"|"&amp;$B29,'Data Annex'!$K$1:$K$4779,0),MATCH(EYQ$2,'Data Annex'!$K$1:$BS$1,0)),"")</f>
        <v/>
      </c>
      <c r="EYR29" s="258" t="str">
        <f>IFERROR(INDEX('Data Annex'!$K$1:$BS$4779,MATCH(EYR$1&amp;"|"&amp;$B29,'Data Annex'!$K$1:$K$4779,0),MATCH(EYR$2,'Data Annex'!$K$1:$BS$1,0)),"")</f>
        <v/>
      </c>
      <c r="EYS29" s="258" t="str">
        <f>IFERROR(INDEX('Data Annex'!$K$1:$BS$4779,MATCH(EYS$1&amp;"|"&amp;$B29,'Data Annex'!$K$1:$K$4779,0),MATCH(EYS$2,'Data Annex'!$K$1:$BS$1,0)),"")</f>
        <v/>
      </c>
      <c r="EYT29" s="258" t="str">
        <f>IFERROR(INDEX('Data Annex'!$K$1:$BS$4779,MATCH(EYT$1&amp;"|"&amp;$B29,'Data Annex'!$K$1:$K$4779,0),MATCH(EYT$2,'Data Annex'!$K$1:$BS$1,0)),"")</f>
        <v/>
      </c>
      <c r="EYU29" s="258" t="str">
        <f>IFERROR(INDEX('Data Annex'!$K$1:$BS$4779,MATCH(EYU$1&amp;"|"&amp;$B29,'Data Annex'!$K$1:$K$4779,0),MATCH(EYU$2,'Data Annex'!$K$1:$BS$1,0)),"")</f>
        <v/>
      </c>
      <c r="EYV29" s="258" t="str">
        <f>IFERROR(INDEX('Data Annex'!$K$1:$BS$4779,MATCH(EYV$1&amp;"|"&amp;$B29,'Data Annex'!$K$1:$K$4779,0),MATCH(EYV$2,'Data Annex'!$K$1:$BS$1,0)),"")</f>
        <v/>
      </c>
      <c r="EYW29" s="258" t="str">
        <f>IFERROR(INDEX('Data Annex'!$K$1:$BS$4779,MATCH(EYW$1&amp;"|"&amp;$B29,'Data Annex'!$K$1:$K$4779,0),MATCH(EYW$2,'Data Annex'!$K$1:$BS$1,0)),"")</f>
        <v/>
      </c>
      <c r="EYX29" s="258" t="str">
        <f>IFERROR(INDEX('Data Annex'!$K$1:$BS$4779,MATCH(EYX$1&amp;"|"&amp;$B29,'Data Annex'!$K$1:$K$4779,0),MATCH(EYX$2,'Data Annex'!$K$1:$BS$1,0)),"")</f>
        <v/>
      </c>
      <c r="EYY29" s="258" t="str">
        <f>IFERROR(INDEX('Data Annex'!$K$1:$BS$4779,MATCH(EYY$1&amp;"|"&amp;$B29,'Data Annex'!$K$1:$K$4779,0),MATCH(EYY$2,'Data Annex'!$K$1:$BS$1,0)),"")</f>
        <v/>
      </c>
      <c r="EYZ29" s="258" t="str">
        <f>IFERROR(INDEX('Data Annex'!$K$1:$BS$4779,MATCH(EYZ$1&amp;"|"&amp;$B29,'Data Annex'!$K$1:$K$4779,0),MATCH(EYZ$2,'Data Annex'!$K$1:$BS$1,0)),"")</f>
        <v/>
      </c>
      <c r="EZA29" s="258" t="str">
        <f>IFERROR(INDEX('Data Annex'!$K$1:$BS$4779,MATCH(EZA$1&amp;"|"&amp;$B29,'Data Annex'!$K$1:$K$4779,0),MATCH(EZA$2,'Data Annex'!$K$1:$BS$1,0)),"")</f>
        <v/>
      </c>
      <c r="EZB29" s="258" t="str">
        <f>IFERROR(INDEX('Data Annex'!$K$1:$BS$4779,MATCH(EZB$1&amp;"|"&amp;$B29,'Data Annex'!$K$1:$K$4779,0),MATCH(EZB$2,'Data Annex'!$K$1:$BS$1,0)),"")</f>
        <v/>
      </c>
      <c r="EZC29" s="258" t="str">
        <f>IFERROR(INDEX('Data Annex'!$K$1:$BS$4779,MATCH(EZC$1&amp;"|"&amp;$B29,'Data Annex'!$K$1:$K$4779,0),MATCH(EZC$2,'Data Annex'!$K$1:$BS$1,0)),"")</f>
        <v/>
      </c>
      <c r="EZD29" s="258" t="str">
        <f>IFERROR(INDEX('Data Annex'!$K$1:$BS$4779,MATCH(EZD$1&amp;"|"&amp;$B29,'Data Annex'!$K$1:$K$4779,0),MATCH(EZD$2,'Data Annex'!$K$1:$BS$1,0)),"")</f>
        <v/>
      </c>
      <c r="EZE29" s="258" t="str">
        <f>IFERROR(INDEX('Data Annex'!$K$1:$BS$4779,MATCH(EZE$1&amp;"|"&amp;$B29,'Data Annex'!$K$1:$K$4779,0),MATCH(EZE$2,'Data Annex'!$K$1:$BS$1,0)),"")</f>
        <v/>
      </c>
      <c r="EZF29" s="258" t="str">
        <f>IFERROR(INDEX('Data Annex'!$K$1:$BS$4779,MATCH(EZF$1&amp;"|"&amp;$B29,'Data Annex'!$K$1:$K$4779,0),MATCH(EZF$2,'Data Annex'!$K$1:$BS$1,0)),"")</f>
        <v/>
      </c>
      <c r="EZG29" s="258" t="str">
        <f>IFERROR(INDEX('Data Annex'!$K$1:$BS$4779,MATCH(EZG$1&amp;"|"&amp;$B29,'Data Annex'!$K$1:$K$4779,0),MATCH(EZG$2,'Data Annex'!$K$1:$BS$1,0)),"")</f>
        <v/>
      </c>
      <c r="EZH29" s="258" t="str">
        <f>IFERROR(INDEX('Data Annex'!$K$1:$BS$4779,MATCH(EZH$1&amp;"|"&amp;$B29,'Data Annex'!$K$1:$K$4779,0),MATCH(EZH$2,'Data Annex'!$K$1:$BS$1,0)),"")</f>
        <v/>
      </c>
      <c r="EZI29" s="258" t="str">
        <f>IFERROR(INDEX('Data Annex'!$K$1:$BS$4779,MATCH(EZI$1&amp;"|"&amp;$B29,'Data Annex'!$K$1:$K$4779,0),MATCH(EZI$2,'Data Annex'!$K$1:$BS$1,0)),"")</f>
        <v/>
      </c>
      <c r="EZJ29" s="258" t="str">
        <f>IFERROR(INDEX('Data Annex'!$K$1:$BS$4779,MATCH(EZJ$1&amp;"|"&amp;$B29,'Data Annex'!$K$1:$K$4779,0),MATCH(EZJ$2,'Data Annex'!$K$1:$BS$1,0)),"")</f>
        <v/>
      </c>
      <c r="EZK29" s="258" t="str">
        <f>IFERROR(INDEX('Data Annex'!$K$1:$BS$4779,MATCH(EZK$1&amp;"|"&amp;$B29,'Data Annex'!$K$1:$K$4779,0),MATCH(EZK$2,'Data Annex'!$K$1:$BS$1,0)),"")</f>
        <v/>
      </c>
      <c r="EZL29" s="258" t="str">
        <f>IFERROR(INDEX('Data Annex'!$K$1:$BS$4779,MATCH(EZL$1&amp;"|"&amp;$B29,'Data Annex'!$K$1:$K$4779,0),MATCH(EZL$2,'Data Annex'!$K$1:$BS$1,0)),"")</f>
        <v/>
      </c>
      <c r="EZM29" s="258" t="str">
        <f>IFERROR(INDEX('Data Annex'!$K$1:$BS$4779,MATCH(EZM$1&amp;"|"&amp;$B29,'Data Annex'!$K$1:$K$4779,0),MATCH(EZM$2,'Data Annex'!$K$1:$BS$1,0)),"")</f>
        <v/>
      </c>
      <c r="EZN29" s="258" t="str">
        <f>IFERROR(INDEX('Data Annex'!$K$1:$BS$4779,MATCH(EZN$1&amp;"|"&amp;$B29,'Data Annex'!$K$1:$K$4779,0),MATCH(EZN$2,'Data Annex'!$K$1:$BS$1,0)),"")</f>
        <v/>
      </c>
      <c r="EZO29" s="258" t="str">
        <f>IFERROR(INDEX('Data Annex'!$K$1:$BS$4779,MATCH(EZO$1&amp;"|"&amp;$B29,'Data Annex'!$K$1:$K$4779,0),MATCH(EZO$2,'Data Annex'!$K$1:$BS$1,0)),"")</f>
        <v/>
      </c>
      <c r="EZP29" s="258" t="str">
        <f>IFERROR(INDEX('Data Annex'!$K$1:$BS$4779,MATCH(EZP$1&amp;"|"&amp;$B29,'Data Annex'!$K$1:$K$4779,0),MATCH(EZP$2,'Data Annex'!$K$1:$BS$1,0)),"")</f>
        <v/>
      </c>
      <c r="EZQ29" s="258" t="str">
        <f>IFERROR(INDEX('Data Annex'!$K$1:$BS$4779,MATCH(EZQ$1&amp;"|"&amp;$B29,'Data Annex'!$K$1:$K$4779,0),MATCH(EZQ$2,'Data Annex'!$K$1:$BS$1,0)),"")</f>
        <v/>
      </c>
      <c r="EZR29" s="258" t="str">
        <f>IFERROR(INDEX('Data Annex'!$K$1:$BS$4779,MATCH(EZR$1&amp;"|"&amp;$B29,'Data Annex'!$K$1:$K$4779,0),MATCH(EZR$2,'Data Annex'!$K$1:$BS$1,0)),"")</f>
        <v/>
      </c>
      <c r="EZS29" s="258" t="str">
        <f>IFERROR(INDEX('Data Annex'!$K$1:$BS$4779,MATCH(EZS$1&amp;"|"&amp;$B29,'Data Annex'!$K$1:$K$4779,0),MATCH(EZS$2,'Data Annex'!$K$1:$BS$1,0)),"")</f>
        <v/>
      </c>
      <c r="EZT29" s="258" t="str">
        <f>IFERROR(INDEX('Data Annex'!$K$1:$BS$4779,MATCH(EZT$1&amp;"|"&amp;$B29,'Data Annex'!$K$1:$K$4779,0),MATCH(EZT$2,'Data Annex'!$K$1:$BS$1,0)),"")</f>
        <v/>
      </c>
      <c r="EZU29" s="258" t="str">
        <f>IFERROR(INDEX('Data Annex'!$K$1:$BS$4779,MATCH(EZU$1&amp;"|"&amp;$B29,'Data Annex'!$K$1:$K$4779,0),MATCH(EZU$2,'Data Annex'!$K$1:$BS$1,0)),"")</f>
        <v/>
      </c>
      <c r="EZV29" s="258" t="str">
        <f>IFERROR(INDEX('Data Annex'!$K$1:$BS$4779,MATCH(EZV$1&amp;"|"&amp;$B29,'Data Annex'!$K$1:$K$4779,0),MATCH(EZV$2,'Data Annex'!$K$1:$BS$1,0)),"")</f>
        <v/>
      </c>
      <c r="EZW29" s="258" t="str">
        <f>IFERROR(INDEX('Data Annex'!$K$1:$BS$4779,MATCH(EZW$1&amp;"|"&amp;$B29,'Data Annex'!$K$1:$K$4779,0),MATCH(EZW$2,'Data Annex'!$K$1:$BS$1,0)),"")</f>
        <v/>
      </c>
      <c r="EZX29" s="258" t="str">
        <f>IFERROR(INDEX('Data Annex'!$K$1:$BS$4779,MATCH(EZX$1&amp;"|"&amp;$B29,'Data Annex'!$K$1:$K$4779,0),MATCH(EZX$2,'Data Annex'!$K$1:$BS$1,0)),"")</f>
        <v/>
      </c>
      <c r="EZY29" s="258" t="str">
        <f>IFERROR(INDEX('Data Annex'!$K$1:$BS$4779,MATCH(EZY$1&amp;"|"&amp;$B29,'Data Annex'!$K$1:$K$4779,0),MATCH(EZY$2,'Data Annex'!$K$1:$BS$1,0)),"")</f>
        <v/>
      </c>
      <c r="EZZ29" s="258" t="str">
        <f>IFERROR(INDEX('Data Annex'!$K$1:$BS$4779,MATCH(EZZ$1&amp;"|"&amp;$B29,'Data Annex'!$K$1:$K$4779,0),MATCH(EZZ$2,'Data Annex'!$K$1:$BS$1,0)),"")</f>
        <v/>
      </c>
      <c r="FAA29" s="258" t="str">
        <f>IFERROR(INDEX('Data Annex'!$K$1:$BS$4779,MATCH(FAA$1&amp;"|"&amp;$B29,'Data Annex'!$K$1:$K$4779,0),MATCH(FAA$2,'Data Annex'!$K$1:$BS$1,0)),"")</f>
        <v/>
      </c>
      <c r="FAB29" s="258" t="str">
        <f>IFERROR(INDEX('Data Annex'!$K$1:$BS$4779,MATCH(FAB$1&amp;"|"&amp;$B29,'Data Annex'!$K$1:$K$4779,0),MATCH(FAB$2,'Data Annex'!$K$1:$BS$1,0)),"")</f>
        <v/>
      </c>
      <c r="FAC29" s="258" t="str">
        <f>IFERROR(INDEX('Data Annex'!$K$1:$BS$4779,MATCH(FAC$1&amp;"|"&amp;$B29,'Data Annex'!$K$1:$K$4779,0),MATCH(FAC$2,'Data Annex'!$K$1:$BS$1,0)),"")</f>
        <v/>
      </c>
      <c r="FAD29" s="258" t="str">
        <f>IFERROR(INDEX('Data Annex'!$K$1:$BS$4779,MATCH(FAD$1&amp;"|"&amp;$B29,'Data Annex'!$K$1:$K$4779,0),MATCH(FAD$2,'Data Annex'!$K$1:$BS$1,0)),"")</f>
        <v/>
      </c>
      <c r="FAE29" s="258" t="str">
        <f>IFERROR(INDEX('Data Annex'!$K$1:$BS$4779,MATCH(FAE$1&amp;"|"&amp;$B29,'Data Annex'!$K$1:$K$4779,0),MATCH(FAE$2,'Data Annex'!$K$1:$BS$1,0)),"")</f>
        <v/>
      </c>
      <c r="FAF29" s="258" t="str">
        <f>IFERROR(INDEX('Data Annex'!$K$1:$BS$4779,MATCH(FAF$1&amp;"|"&amp;$B29,'Data Annex'!$K$1:$K$4779,0),MATCH(FAF$2,'Data Annex'!$K$1:$BS$1,0)),"")</f>
        <v/>
      </c>
      <c r="FAG29" s="258" t="str">
        <f>IFERROR(INDEX('Data Annex'!$K$1:$BS$4779,MATCH(FAG$1&amp;"|"&amp;$B29,'Data Annex'!$K$1:$K$4779,0),MATCH(FAG$2,'Data Annex'!$K$1:$BS$1,0)),"")</f>
        <v/>
      </c>
      <c r="FAH29" s="258" t="str">
        <f>IFERROR(INDEX('Data Annex'!$K$1:$BS$4779,MATCH(FAH$1&amp;"|"&amp;$B29,'Data Annex'!$K$1:$K$4779,0),MATCH(FAH$2,'Data Annex'!$K$1:$BS$1,0)),"")</f>
        <v/>
      </c>
      <c r="FAI29" s="258" t="str">
        <f>IFERROR(INDEX('Data Annex'!$K$1:$BS$4779,MATCH(FAI$1&amp;"|"&amp;$B29,'Data Annex'!$K$1:$K$4779,0),MATCH(FAI$2,'Data Annex'!$K$1:$BS$1,0)),"")</f>
        <v/>
      </c>
      <c r="FAJ29" s="258" t="str">
        <f>IFERROR(INDEX('Data Annex'!$K$1:$BS$4779,MATCH(FAJ$1&amp;"|"&amp;$B29,'Data Annex'!$K$1:$K$4779,0),MATCH(FAJ$2,'Data Annex'!$K$1:$BS$1,0)),"")</f>
        <v/>
      </c>
      <c r="FAK29" s="258" t="str">
        <f>IFERROR(INDEX('Data Annex'!$K$1:$BS$4779,MATCH(FAK$1&amp;"|"&amp;$B29,'Data Annex'!$K$1:$K$4779,0),MATCH(FAK$2,'Data Annex'!$K$1:$BS$1,0)),"")</f>
        <v/>
      </c>
      <c r="FAL29" s="258" t="str">
        <f>IFERROR(INDEX('Data Annex'!$K$1:$BS$4779,MATCH(FAL$1&amp;"|"&amp;$B29,'Data Annex'!$K$1:$K$4779,0),MATCH(FAL$2,'Data Annex'!$K$1:$BS$1,0)),"")</f>
        <v/>
      </c>
      <c r="FAM29" s="258" t="str">
        <f>IFERROR(INDEX('Data Annex'!$K$1:$BS$4779,MATCH(FAM$1&amp;"|"&amp;$B29,'Data Annex'!$K$1:$K$4779,0),MATCH(FAM$2,'Data Annex'!$K$1:$BS$1,0)),"")</f>
        <v/>
      </c>
      <c r="FAN29" s="258" t="str">
        <f>IFERROR(INDEX('Data Annex'!$K$1:$BS$4779,MATCH(FAN$1&amp;"|"&amp;$B29,'Data Annex'!$K$1:$K$4779,0),MATCH(FAN$2,'Data Annex'!$K$1:$BS$1,0)),"")</f>
        <v/>
      </c>
      <c r="FAO29" s="258" t="str">
        <f>IFERROR(INDEX('Data Annex'!$K$1:$BS$4779,MATCH(FAO$1&amp;"|"&amp;$B29,'Data Annex'!$K$1:$K$4779,0),MATCH(FAO$2,'Data Annex'!$K$1:$BS$1,0)),"")</f>
        <v/>
      </c>
      <c r="FAP29" s="258" t="str">
        <f>IFERROR(INDEX('Data Annex'!$K$1:$BS$4779,MATCH(FAP$1&amp;"|"&amp;$B29,'Data Annex'!$K$1:$K$4779,0),MATCH(FAP$2,'Data Annex'!$K$1:$BS$1,0)),"")</f>
        <v/>
      </c>
      <c r="FAQ29" s="258" t="str">
        <f>IFERROR(INDEX('Data Annex'!$K$1:$BS$4779,MATCH(FAQ$1&amp;"|"&amp;$B29,'Data Annex'!$K$1:$K$4779,0),MATCH(FAQ$2,'Data Annex'!$K$1:$BS$1,0)),"")</f>
        <v/>
      </c>
      <c r="FAR29" s="258" t="str">
        <f>IFERROR(INDEX('Data Annex'!$K$1:$BS$4779,MATCH(FAR$1&amp;"|"&amp;$B29,'Data Annex'!$K$1:$K$4779,0),MATCH(FAR$2,'Data Annex'!$K$1:$BS$1,0)),"")</f>
        <v/>
      </c>
      <c r="FAS29" s="258" t="str">
        <f>IFERROR(INDEX('Data Annex'!$K$1:$BS$4779,MATCH(FAS$1&amp;"|"&amp;$B29,'Data Annex'!$K$1:$K$4779,0),MATCH(FAS$2,'Data Annex'!$K$1:$BS$1,0)),"")</f>
        <v/>
      </c>
      <c r="FAT29" s="258" t="str">
        <f>IFERROR(INDEX('Data Annex'!$K$1:$BS$4779,MATCH(FAT$1&amp;"|"&amp;$B29,'Data Annex'!$K$1:$K$4779,0),MATCH(FAT$2,'Data Annex'!$K$1:$BS$1,0)),"")</f>
        <v/>
      </c>
      <c r="FAU29" s="258" t="str">
        <f>IFERROR(INDEX('Data Annex'!$K$1:$BS$4779,MATCH(FAU$1&amp;"|"&amp;$B29,'Data Annex'!$K$1:$K$4779,0),MATCH(FAU$2,'Data Annex'!$K$1:$BS$1,0)),"")</f>
        <v/>
      </c>
      <c r="FAV29" s="258" t="str">
        <f>IFERROR(INDEX('Data Annex'!$K$1:$BS$4779,MATCH(FAV$1&amp;"|"&amp;$B29,'Data Annex'!$K$1:$K$4779,0),MATCH(FAV$2,'Data Annex'!$K$1:$BS$1,0)),"")</f>
        <v/>
      </c>
      <c r="FAW29" s="258" t="str">
        <f>IFERROR(INDEX('Data Annex'!$K$1:$BS$4779,MATCH(FAW$1&amp;"|"&amp;$B29,'Data Annex'!$K$1:$K$4779,0),MATCH(FAW$2,'Data Annex'!$K$1:$BS$1,0)),"")</f>
        <v/>
      </c>
      <c r="FAX29" s="258" t="str">
        <f>IFERROR(INDEX('Data Annex'!$K$1:$BS$4779,MATCH(FAX$1&amp;"|"&amp;$B29,'Data Annex'!$K$1:$K$4779,0),MATCH(FAX$2,'Data Annex'!$K$1:$BS$1,0)),"")</f>
        <v/>
      </c>
      <c r="FAY29" s="258" t="str">
        <f>IFERROR(INDEX('Data Annex'!$K$1:$BS$4779,MATCH(FAY$1&amp;"|"&amp;$B29,'Data Annex'!$K$1:$K$4779,0),MATCH(FAY$2,'Data Annex'!$K$1:$BS$1,0)),"")</f>
        <v/>
      </c>
      <c r="FAZ29" s="258" t="str">
        <f>IFERROR(INDEX('Data Annex'!$K$1:$BS$4779,MATCH(FAZ$1&amp;"|"&amp;$B29,'Data Annex'!$K$1:$K$4779,0),MATCH(FAZ$2,'Data Annex'!$K$1:$BS$1,0)),"")</f>
        <v/>
      </c>
      <c r="FBA29" s="258" t="str">
        <f>IFERROR(INDEX('Data Annex'!$K$1:$BS$4779,MATCH(FBA$1&amp;"|"&amp;$B29,'Data Annex'!$K$1:$K$4779,0),MATCH(FBA$2,'Data Annex'!$K$1:$BS$1,0)),"")</f>
        <v/>
      </c>
      <c r="FBB29" s="258" t="str">
        <f>IFERROR(INDEX('Data Annex'!$K$1:$BS$4779,MATCH(FBB$1&amp;"|"&amp;$B29,'Data Annex'!$K$1:$K$4779,0),MATCH(FBB$2,'Data Annex'!$K$1:$BS$1,0)),"")</f>
        <v/>
      </c>
      <c r="FBC29" s="258" t="str">
        <f>IFERROR(INDEX('Data Annex'!$K$1:$BS$4779,MATCH(FBC$1&amp;"|"&amp;$B29,'Data Annex'!$K$1:$K$4779,0),MATCH(FBC$2,'Data Annex'!$K$1:$BS$1,0)),"")</f>
        <v/>
      </c>
      <c r="FBD29" s="258" t="str">
        <f>IFERROR(INDEX('Data Annex'!$K$1:$BS$4779,MATCH(FBD$1&amp;"|"&amp;$B29,'Data Annex'!$K$1:$K$4779,0),MATCH(FBD$2,'Data Annex'!$K$1:$BS$1,0)),"")</f>
        <v/>
      </c>
      <c r="FBE29" s="258" t="str">
        <f>IFERROR(INDEX('Data Annex'!$K$1:$BS$4779,MATCH(FBE$1&amp;"|"&amp;$B29,'Data Annex'!$K$1:$K$4779,0),MATCH(FBE$2,'Data Annex'!$K$1:$BS$1,0)),"")</f>
        <v/>
      </c>
      <c r="FBF29" s="258" t="str">
        <f>IFERROR(INDEX('Data Annex'!$K$1:$BS$4779,MATCH(FBF$1&amp;"|"&amp;$B29,'Data Annex'!$K$1:$K$4779,0),MATCH(FBF$2,'Data Annex'!$K$1:$BS$1,0)),"")</f>
        <v/>
      </c>
      <c r="FBG29" s="258" t="str">
        <f>IFERROR(INDEX('Data Annex'!$K$1:$BS$4779,MATCH(FBG$1&amp;"|"&amp;$B29,'Data Annex'!$K$1:$K$4779,0),MATCH(FBG$2,'Data Annex'!$K$1:$BS$1,0)),"")</f>
        <v/>
      </c>
      <c r="FBH29" s="258" t="str">
        <f>IFERROR(INDEX('Data Annex'!$K$1:$BS$4779,MATCH(FBH$1&amp;"|"&amp;$B29,'Data Annex'!$K$1:$K$4779,0),MATCH(FBH$2,'Data Annex'!$K$1:$BS$1,0)),"")</f>
        <v/>
      </c>
      <c r="FBI29" s="258" t="str">
        <f>IFERROR(INDEX('Data Annex'!$K$1:$BS$4779,MATCH(FBI$1&amp;"|"&amp;$B29,'Data Annex'!$K$1:$K$4779,0),MATCH(FBI$2,'Data Annex'!$K$1:$BS$1,0)),"")</f>
        <v/>
      </c>
      <c r="FBJ29" s="258" t="str">
        <f>IFERROR(INDEX('Data Annex'!$K$1:$BS$4779,MATCH(FBJ$1&amp;"|"&amp;$B29,'Data Annex'!$K$1:$K$4779,0),MATCH(FBJ$2,'Data Annex'!$K$1:$BS$1,0)),"")</f>
        <v/>
      </c>
      <c r="FBK29" s="258" t="str">
        <f>IFERROR(INDEX('Data Annex'!$K$1:$BS$4779,MATCH(FBK$1&amp;"|"&amp;$B29,'Data Annex'!$K$1:$K$4779,0),MATCH(FBK$2,'Data Annex'!$K$1:$BS$1,0)),"")</f>
        <v/>
      </c>
      <c r="FBL29" s="258" t="str">
        <f>IFERROR(INDEX('Data Annex'!$K$1:$BS$4779,MATCH(FBL$1&amp;"|"&amp;$B29,'Data Annex'!$K$1:$K$4779,0),MATCH(FBL$2,'Data Annex'!$K$1:$BS$1,0)),"")</f>
        <v/>
      </c>
      <c r="FBM29" s="258" t="str">
        <f>IFERROR(INDEX('Data Annex'!$K$1:$BS$4779,MATCH(FBM$1&amp;"|"&amp;$B29,'Data Annex'!$K$1:$K$4779,0),MATCH(FBM$2,'Data Annex'!$K$1:$BS$1,0)),"")</f>
        <v/>
      </c>
      <c r="FBN29" s="258" t="str">
        <f>IFERROR(INDEX('Data Annex'!$K$1:$BS$4779,MATCH(FBN$1&amp;"|"&amp;$B29,'Data Annex'!$K$1:$K$4779,0),MATCH(FBN$2,'Data Annex'!$K$1:$BS$1,0)),"")</f>
        <v/>
      </c>
      <c r="FBO29" s="258" t="str">
        <f>IFERROR(INDEX('Data Annex'!$K$1:$BS$4779,MATCH(FBO$1&amp;"|"&amp;$B29,'Data Annex'!$K$1:$K$4779,0),MATCH(FBO$2,'Data Annex'!$K$1:$BS$1,0)),"")</f>
        <v/>
      </c>
      <c r="FBP29" s="258" t="str">
        <f>IFERROR(INDEX('Data Annex'!$K$1:$BS$4779,MATCH(FBP$1&amp;"|"&amp;$B29,'Data Annex'!$K$1:$K$4779,0),MATCH(FBP$2,'Data Annex'!$K$1:$BS$1,0)),"")</f>
        <v/>
      </c>
      <c r="FBQ29" s="258" t="str">
        <f>IFERROR(INDEX('Data Annex'!$K$1:$BS$4779,MATCH(FBQ$1&amp;"|"&amp;$B29,'Data Annex'!$K$1:$K$4779,0),MATCH(FBQ$2,'Data Annex'!$K$1:$BS$1,0)),"")</f>
        <v/>
      </c>
      <c r="FBR29" s="258" t="str">
        <f>IFERROR(INDEX('Data Annex'!$K$1:$BS$4779,MATCH(FBR$1&amp;"|"&amp;$B29,'Data Annex'!$K$1:$K$4779,0),MATCH(FBR$2,'Data Annex'!$K$1:$BS$1,0)),"")</f>
        <v/>
      </c>
      <c r="FBS29" s="258" t="str">
        <f>IFERROR(INDEX('Data Annex'!$K$1:$BS$4779,MATCH(FBS$1&amp;"|"&amp;$B29,'Data Annex'!$K$1:$K$4779,0),MATCH(FBS$2,'Data Annex'!$K$1:$BS$1,0)),"")</f>
        <v/>
      </c>
      <c r="FBT29" s="258" t="str">
        <f>IFERROR(INDEX('Data Annex'!$K$1:$BS$4779,MATCH(FBT$1&amp;"|"&amp;$B29,'Data Annex'!$K$1:$K$4779,0),MATCH(FBT$2,'Data Annex'!$K$1:$BS$1,0)),"")</f>
        <v/>
      </c>
      <c r="FBU29" s="258" t="str">
        <f>IFERROR(INDEX('Data Annex'!$K$1:$BS$4779,MATCH(FBU$1&amp;"|"&amp;$B29,'Data Annex'!$K$1:$K$4779,0),MATCH(FBU$2,'Data Annex'!$K$1:$BS$1,0)),"")</f>
        <v/>
      </c>
      <c r="FBV29" s="258" t="str">
        <f>IFERROR(INDEX('Data Annex'!$K$1:$BS$4779,MATCH(FBV$1&amp;"|"&amp;$B29,'Data Annex'!$K$1:$K$4779,0),MATCH(FBV$2,'Data Annex'!$K$1:$BS$1,0)),"")</f>
        <v/>
      </c>
      <c r="FBW29" s="258" t="str">
        <f>IFERROR(INDEX('Data Annex'!$K$1:$BS$4779,MATCH(FBW$1&amp;"|"&amp;$B29,'Data Annex'!$K$1:$K$4779,0),MATCH(FBW$2,'Data Annex'!$K$1:$BS$1,0)),"")</f>
        <v/>
      </c>
      <c r="FBX29" s="258" t="str">
        <f>IFERROR(INDEX('Data Annex'!$K$1:$BS$4779,MATCH(FBX$1&amp;"|"&amp;$B29,'Data Annex'!$K$1:$K$4779,0),MATCH(FBX$2,'Data Annex'!$K$1:$BS$1,0)),"")</f>
        <v/>
      </c>
      <c r="FBY29" s="258" t="str">
        <f>IFERROR(INDEX('Data Annex'!$K$1:$BS$4779,MATCH(FBY$1&amp;"|"&amp;$B29,'Data Annex'!$K$1:$K$4779,0),MATCH(FBY$2,'Data Annex'!$K$1:$BS$1,0)),"")</f>
        <v/>
      </c>
      <c r="FBZ29" s="258" t="str">
        <f>IFERROR(INDEX('Data Annex'!$K$1:$BS$4779,MATCH(FBZ$1&amp;"|"&amp;$B29,'Data Annex'!$K$1:$K$4779,0),MATCH(FBZ$2,'Data Annex'!$K$1:$BS$1,0)),"")</f>
        <v/>
      </c>
      <c r="FCA29" s="258" t="str">
        <f>IFERROR(INDEX('Data Annex'!$K$1:$BS$4779,MATCH(FCA$1&amp;"|"&amp;$B29,'Data Annex'!$K$1:$K$4779,0),MATCH(FCA$2,'Data Annex'!$K$1:$BS$1,0)),"")</f>
        <v/>
      </c>
      <c r="FCB29" s="258" t="str">
        <f>IFERROR(INDEX('Data Annex'!$K$1:$BS$4779,MATCH(FCB$1&amp;"|"&amp;$B29,'Data Annex'!$K$1:$K$4779,0),MATCH(FCB$2,'Data Annex'!$K$1:$BS$1,0)),"")</f>
        <v/>
      </c>
      <c r="FCC29" s="258" t="str">
        <f>IFERROR(INDEX('Data Annex'!$K$1:$BS$4779,MATCH(FCC$1&amp;"|"&amp;$B29,'Data Annex'!$K$1:$K$4779,0),MATCH(FCC$2,'Data Annex'!$K$1:$BS$1,0)),"")</f>
        <v/>
      </c>
      <c r="FCD29" s="258" t="str">
        <f>IFERROR(INDEX('Data Annex'!$K$1:$BS$4779,MATCH(FCD$1&amp;"|"&amp;$B29,'Data Annex'!$K$1:$K$4779,0),MATCH(FCD$2,'Data Annex'!$K$1:$BS$1,0)),"")</f>
        <v/>
      </c>
      <c r="FCE29" s="258" t="str">
        <f>IFERROR(INDEX('Data Annex'!$K$1:$BS$4779,MATCH(FCE$1&amp;"|"&amp;$B29,'Data Annex'!$K$1:$K$4779,0),MATCH(FCE$2,'Data Annex'!$K$1:$BS$1,0)),"")</f>
        <v/>
      </c>
      <c r="FCF29" s="258" t="str">
        <f>IFERROR(INDEX('Data Annex'!$K$1:$BS$4779,MATCH(FCF$1&amp;"|"&amp;$B29,'Data Annex'!$K$1:$K$4779,0),MATCH(FCF$2,'Data Annex'!$K$1:$BS$1,0)),"")</f>
        <v/>
      </c>
      <c r="FCG29" s="258" t="str">
        <f>IFERROR(INDEX('Data Annex'!$K$1:$BS$4779,MATCH(FCG$1&amp;"|"&amp;$B29,'Data Annex'!$K$1:$K$4779,0),MATCH(FCG$2,'Data Annex'!$K$1:$BS$1,0)),"")</f>
        <v/>
      </c>
      <c r="FCH29" s="258" t="str">
        <f>IFERROR(INDEX('Data Annex'!$K$1:$BS$4779,MATCH(FCH$1&amp;"|"&amp;$B29,'Data Annex'!$K$1:$K$4779,0),MATCH(FCH$2,'Data Annex'!$K$1:$BS$1,0)),"")</f>
        <v/>
      </c>
      <c r="FCI29" s="258" t="str">
        <f>IFERROR(INDEX('Data Annex'!$K$1:$BS$4779,MATCH(FCI$1&amp;"|"&amp;$B29,'Data Annex'!$K$1:$K$4779,0),MATCH(FCI$2,'Data Annex'!$K$1:$BS$1,0)),"")</f>
        <v/>
      </c>
      <c r="FCJ29" s="258" t="str">
        <f>IFERROR(INDEX('Data Annex'!$K$1:$BS$4779,MATCH(FCJ$1&amp;"|"&amp;$B29,'Data Annex'!$K$1:$K$4779,0),MATCH(FCJ$2,'Data Annex'!$K$1:$BS$1,0)),"")</f>
        <v/>
      </c>
      <c r="FCK29" s="258" t="str">
        <f>IFERROR(INDEX('Data Annex'!$K$1:$BS$4779,MATCH(FCK$1&amp;"|"&amp;$B29,'Data Annex'!$K$1:$K$4779,0),MATCH(FCK$2,'Data Annex'!$K$1:$BS$1,0)),"")</f>
        <v/>
      </c>
      <c r="FCL29" s="258" t="str">
        <f>IFERROR(INDEX('Data Annex'!$K$1:$BS$4779,MATCH(FCL$1&amp;"|"&amp;$B29,'Data Annex'!$K$1:$K$4779,0),MATCH(FCL$2,'Data Annex'!$K$1:$BS$1,0)),"")</f>
        <v/>
      </c>
      <c r="FCM29" s="258" t="str">
        <f>IFERROR(INDEX('Data Annex'!$K$1:$BS$4779,MATCH(FCM$1&amp;"|"&amp;$B29,'Data Annex'!$K$1:$K$4779,0),MATCH(FCM$2,'Data Annex'!$K$1:$BS$1,0)),"")</f>
        <v/>
      </c>
      <c r="FCN29" s="258" t="str">
        <f>IFERROR(INDEX('Data Annex'!$K$1:$BS$4779,MATCH(FCN$1&amp;"|"&amp;$B29,'Data Annex'!$K$1:$K$4779,0),MATCH(FCN$2,'Data Annex'!$K$1:$BS$1,0)),"")</f>
        <v/>
      </c>
      <c r="FCO29" s="258" t="str">
        <f>IFERROR(INDEX('Data Annex'!$K$1:$BS$4779,MATCH(FCO$1&amp;"|"&amp;$B29,'Data Annex'!$K$1:$K$4779,0),MATCH(FCO$2,'Data Annex'!$K$1:$BS$1,0)),"")</f>
        <v/>
      </c>
      <c r="FCP29" s="258" t="str">
        <f>IFERROR(INDEX('Data Annex'!$K$1:$BS$4779,MATCH(FCP$1&amp;"|"&amp;$B29,'Data Annex'!$K$1:$K$4779,0),MATCH(FCP$2,'Data Annex'!$K$1:$BS$1,0)),"")</f>
        <v/>
      </c>
      <c r="FCQ29" s="258" t="str">
        <f>IFERROR(INDEX('Data Annex'!$K$1:$BS$4779,MATCH(FCQ$1&amp;"|"&amp;$B29,'Data Annex'!$K$1:$K$4779,0),MATCH(FCQ$2,'Data Annex'!$K$1:$BS$1,0)),"")</f>
        <v/>
      </c>
      <c r="FCR29" s="258" t="str">
        <f>IFERROR(INDEX('Data Annex'!$K$1:$BS$4779,MATCH(FCR$1&amp;"|"&amp;$B29,'Data Annex'!$K$1:$K$4779,0),MATCH(FCR$2,'Data Annex'!$K$1:$BS$1,0)),"")</f>
        <v/>
      </c>
      <c r="FCS29" s="258" t="str">
        <f>IFERROR(INDEX('Data Annex'!$K$1:$BS$4779,MATCH(FCS$1&amp;"|"&amp;$B29,'Data Annex'!$K$1:$K$4779,0),MATCH(FCS$2,'Data Annex'!$K$1:$BS$1,0)),"")</f>
        <v/>
      </c>
      <c r="FCT29" s="258" t="str">
        <f>IFERROR(INDEX('Data Annex'!$K$1:$BS$4779,MATCH(FCT$1&amp;"|"&amp;$B29,'Data Annex'!$K$1:$K$4779,0),MATCH(FCT$2,'Data Annex'!$K$1:$BS$1,0)),"")</f>
        <v/>
      </c>
      <c r="FCU29" s="258" t="str">
        <f>IFERROR(INDEX('Data Annex'!$K$1:$BS$4779,MATCH(FCU$1&amp;"|"&amp;$B29,'Data Annex'!$K$1:$K$4779,0),MATCH(FCU$2,'Data Annex'!$K$1:$BS$1,0)),"")</f>
        <v/>
      </c>
      <c r="FCV29" s="258" t="str">
        <f>IFERROR(INDEX('Data Annex'!$K$1:$BS$4779,MATCH(FCV$1&amp;"|"&amp;$B29,'Data Annex'!$K$1:$K$4779,0),MATCH(FCV$2,'Data Annex'!$K$1:$BS$1,0)),"")</f>
        <v/>
      </c>
      <c r="FCW29" s="258" t="str">
        <f>IFERROR(INDEX('Data Annex'!$K$1:$BS$4779,MATCH(FCW$1&amp;"|"&amp;$B29,'Data Annex'!$K$1:$K$4779,0),MATCH(FCW$2,'Data Annex'!$K$1:$BS$1,0)),"")</f>
        <v/>
      </c>
      <c r="FCX29" s="258" t="str">
        <f>IFERROR(INDEX('Data Annex'!$K$1:$BS$4779,MATCH(FCX$1&amp;"|"&amp;$B29,'Data Annex'!$K$1:$K$4779,0),MATCH(FCX$2,'Data Annex'!$K$1:$BS$1,0)),"")</f>
        <v/>
      </c>
      <c r="FCY29" s="258" t="str">
        <f>IFERROR(INDEX('Data Annex'!$K$1:$BS$4779,MATCH(FCY$1&amp;"|"&amp;$B29,'Data Annex'!$K$1:$K$4779,0),MATCH(FCY$2,'Data Annex'!$K$1:$BS$1,0)),"")</f>
        <v/>
      </c>
      <c r="FCZ29" s="258" t="str">
        <f>IFERROR(INDEX('Data Annex'!$K$1:$BS$4779,MATCH(FCZ$1&amp;"|"&amp;$B29,'Data Annex'!$K$1:$K$4779,0),MATCH(FCZ$2,'Data Annex'!$K$1:$BS$1,0)),"")</f>
        <v/>
      </c>
      <c r="FDA29" s="258" t="str">
        <f>IFERROR(INDEX('Data Annex'!$K$1:$BS$4779,MATCH(FDA$1&amp;"|"&amp;$B29,'Data Annex'!$K$1:$K$4779,0),MATCH(FDA$2,'Data Annex'!$K$1:$BS$1,0)),"")</f>
        <v/>
      </c>
      <c r="FDB29" s="258" t="str">
        <f>IFERROR(INDEX('Data Annex'!$K$1:$BS$4779,MATCH(FDB$1&amp;"|"&amp;$B29,'Data Annex'!$K$1:$K$4779,0),MATCH(FDB$2,'Data Annex'!$K$1:$BS$1,0)),"")</f>
        <v/>
      </c>
      <c r="FDC29" s="258" t="str">
        <f>IFERROR(INDEX('Data Annex'!$K$1:$BS$4779,MATCH(FDC$1&amp;"|"&amp;$B29,'Data Annex'!$K$1:$K$4779,0),MATCH(FDC$2,'Data Annex'!$K$1:$BS$1,0)),"")</f>
        <v/>
      </c>
      <c r="FDD29" s="258" t="str">
        <f>IFERROR(INDEX('Data Annex'!$K$1:$BS$4779,MATCH(FDD$1&amp;"|"&amp;$B29,'Data Annex'!$K$1:$K$4779,0),MATCH(FDD$2,'Data Annex'!$K$1:$BS$1,0)),"")</f>
        <v/>
      </c>
      <c r="FDE29" s="258" t="str">
        <f>IFERROR(INDEX('Data Annex'!$K$1:$BS$4779,MATCH(FDE$1&amp;"|"&amp;$B29,'Data Annex'!$K$1:$K$4779,0),MATCH(FDE$2,'Data Annex'!$K$1:$BS$1,0)),"")</f>
        <v/>
      </c>
      <c r="FDF29" s="258" t="str">
        <f>IFERROR(INDEX('Data Annex'!$K$1:$BS$4779,MATCH(FDF$1&amp;"|"&amp;$B29,'Data Annex'!$K$1:$K$4779,0),MATCH(FDF$2,'Data Annex'!$K$1:$BS$1,0)),"")</f>
        <v/>
      </c>
      <c r="FDG29" s="258" t="str">
        <f>IFERROR(INDEX('Data Annex'!$K$1:$BS$4779,MATCH(FDG$1&amp;"|"&amp;$B29,'Data Annex'!$K$1:$K$4779,0),MATCH(FDG$2,'Data Annex'!$K$1:$BS$1,0)),"")</f>
        <v/>
      </c>
      <c r="FDH29" s="258" t="str">
        <f>IFERROR(INDEX('Data Annex'!$K$1:$BS$4779,MATCH(FDH$1&amp;"|"&amp;$B29,'Data Annex'!$K$1:$K$4779,0),MATCH(FDH$2,'Data Annex'!$K$1:$BS$1,0)),"")</f>
        <v/>
      </c>
      <c r="FDI29" s="258" t="str">
        <f>IFERROR(INDEX('Data Annex'!$K$1:$BS$4779,MATCH(FDI$1&amp;"|"&amp;$B29,'Data Annex'!$K$1:$K$4779,0),MATCH(FDI$2,'Data Annex'!$K$1:$BS$1,0)),"")</f>
        <v/>
      </c>
      <c r="FDJ29" s="258" t="str">
        <f>IFERROR(INDEX('Data Annex'!$K$1:$BS$4779,MATCH(FDJ$1&amp;"|"&amp;$B29,'Data Annex'!$K$1:$K$4779,0),MATCH(FDJ$2,'Data Annex'!$K$1:$BS$1,0)),"")</f>
        <v/>
      </c>
      <c r="FDK29" s="258" t="str">
        <f>IFERROR(INDEX('Data Annex'!$K$1:$BS$4779,MATCH(FDK$1&amp;"|"&amp;$B29,'Data Annex'!$K$1:$K$4779,0),MATCH(FDK$2,'Data Annex'!$K$1:$BS$1,0)),"")</f>
        <v/>
      </c>
      <c r="FDL29" s="258" t="str">
        <f>IFERROR(INDEX('Data Annex'!$K$1:$BS$4779,MATCH(FDL$1&amp;"|"&amp;$B29,'Data Annex'!$K$1:$K$4779,0),MATCH(FDL$2,'Data Annex'!$K$1:$BS$1,0)),"")</f>
        <v/>
      </c>
      <c r="FDM29" s="258" t="str">
        <f>IFERROR(INDEX('Data Annex'!$K$1:$BS$4779,MATCH(FDM$1&amp;"|"&amp;$B29,'Data Annex'!$K$1:$K$4779,0),MATCH(FDM$2,'Data Annex'!$K$1:$BS$1,0)),"")</f>
        <v/>
      </c>
      <c r="FDN29" s="258" t="str">
        <f>IFERROR(INDEX('Data Annex'!$K$1:$BS$4779,MATCH(FDN$1&amp;"|"&amp;$B29,'Data Annex'!$K$1:$K$4779,0),MATCH(FDN$2,'Data Annex'!$K$1:$BS$1,0)),"")</f>
        <v/>
      </c>
      <c r="FDO29" s="258" t="str">
        <f>IFERROR(INDEX('Data Annex'!$K$1:$BS$4779,MATCH(FDO$1&amp;"|"&amp;$B29,'Data Annex'!$K$1:$K$4779,0),MATCH(FDO$2,'Data Annex'!$K$1:$BS$1,0)),"")</f>
        <v/>
      </c>
      <c r="FDP29" s="258" t="str">
        <f>IFERROR(INDEX('Data Annex'!$K$1:$BS$4779,MATCH(FDP$1&amp;"|"&amp;$B29,'Data Annex'!$K$1:$K$4779,0),MATCH(FDP$2,'Data Annex'!$K$1:$BS$1,0)),"")</f>
        <v/>
      </c>
      <c r="FDQ29" s="258" t="str">
        <f>IFERROR(INDEX('Data Annex'!$K$1:$BS$4779,MATCH(FDQ$1&amp;"|"&amp;$B29,'Data Annex'!$K$1:$K$4779,0),MATCH(FDQ$2,'Data Annex'!$K$1:$BS$1,0)),"")</f>
        <v/>
      </c>
      <c r="FDR29" s="258" t="str">
        <f>IFERROR(INDEX('Data Annex'!$K$1:$BS$4779,MATCH(FDR$1&amp;"|"&amp;$B29,'Data Annex'!$K$1:$K$4779,0),MATCH(FDR$2,'Data Annex'!$K$1:$BS$1,0)),"")</f>
        <v/>
      </c>
      <c r="FDS29" s="258" t="str">
        <f>IFERROR(INDEX('Data Annex'!$K$1:$BS$4779,MATCH(FDS$1&amp;"|"&amp;$B29,'Data Annex'!$K$1:$K$4779,0),MATCH(FDS$2,'Data Annex'!$K$1:$BS$1,0)),"")</f>
        <v/>
      </c>
      <c r="FDT29" s="258" t="str">
        <f>IFERROR(INDEX('Data Annex'!$K$1:$BS$4779,MATCH(FDT$1&amp;"|"&amp;$B29,'Data Annex'!$K$1:$K$4779,0),MATCH(FDT$2,'Data Annex'!$K$1:$BS$1,0)),"")</f>
        <v/>
      </c>
      <c r="FDU29" s="258" t="str">
        <f>IFERROR(INDEX('Data Annex'!$K$1:$BS$4779,MATCH(FDU$1&amp;"|"&amp;$B29,'Data Annex'!$K$1:$K$4779,0),MATCH(FDU$2,'Data Annex'!$K$1:$BS$1,0)),"")</f>
        <v/>
      </c>
      <c r="FDV29" s="258" t="str">
        <f>IFERROR(INDEX('Data Annex'!$K$1:$BS$4779,MATCH(FDV$1&amp;"|"&amp;$B29,'Data Annex'!$K$1:$K$4779,0),MATCH(FDV$2,'Data Annex'!$K$1:$BS$1,0)),"")</f>
        <v/>
      </c>
      <c r="FDW29" s="258" t="str">
        <f>IFERROR(INDEX('Data Annex'!$K$1:$BS$4779,MATCH(FDW$1&amp;"|"&amp;$B29,'Data Annex'!$K$1:$K$4779,0),MATCH(FDW$2,'Data Annex'!$K$1:$BS$1,0)),"")</f>
        <v/>
      </c>
      <c r="FDX29" s="258" t="str">
        <f>IFERROR(INDEX('Data Annex'!$K$1:$BS$4779,MATCH(FDX$1&amp;"|"&amp;$B29,'Data Annex'!$K$1:$K$4779,0),MATCH(FDX$2,'Data Annex'!$K$1:$BS$1,0)),"")</f>
        <v/>
      </c>
      <c r="FDY29" s="258" t="str">
        <f>IFERROR(INDEX('Data Annex'!$K$1:$BS$4779,MATCH(FDY$1&amp;"|"&amp;$B29,'Data Annex'!$K$1:$K$4779,0),MATCH(FDY$2,'Data Annex'!$K$1:$BS$1,0)),"")</f>
        <v/>
      </c>
      <c r="FDZ29" s="258" t="str">
        <f>IFERROR(INDEX('Data Annex'!$K$1:$BS$4779,MATCH(FDZ$1&amp;"|"&amp;$B29,'Data Annex'!$K$1:$K$4779,0),MATCH(FDZ$2,'Data Annex'!$K$1:$BS$1,0)),"")</f>
        <v/>
      </c>
      <c r="FEA29" s="258" t="str">
        <f>IFERROR(INDEX('Data Annex'!$K$1:$BS$4779,MATCH(FEA$1&amp;"|"&amp;$B29,'Data Annex'!$K$1:$K$4779,0),MATCH(FEA$2,'Data Annex'!$K$1:$BS$1,0)),"")</f>
        <v/>
      </c>
      <c r="FEB29" s="258" t="str">
        <f>IFERROR(INDEX('Data Annex'!$K$1:$BS$4779,MATCH(FEB$1&amp;"|"&amp;$B29,'Data Annex'!$K$1:$K$4779,0),MATCH(FEB$2,'Data Annex'!$K$1:$BS$1,0)),"")</f>
        <v/>
      </c>
      <c r="FEC29" s="258" t="str">
        <f>IFERROR(INDEX('Data Annex'!$K$1:$BS$4779,MATCH(FEC$1&amp;"|"&amp;$B29,'Data Annex'!$K$1:$K$4779,0),MATCH(FEC$2,'Data Annex'!$K$1:$BS$1,0)),"")</f>
        <v/>
      </c>
      <c r="FED29" s="258" t="str">
        <f>IFERROR(INDEX('Data Annex'!$K$1:$BS$4779,MATCH(FED$1&amp;"|"&amp;$B29,'Data Annex'!$K$1:$K$4779,0),MATCH(FED$2,'Data Annex'!$K$1:$BS$1,0)),"")</f>
        <v/>
      </c>
      <c r="FEE29" s="258" t="str">
        <f>IFERROR(INDEX('Data Annex'!$K$1:$BS$4779,MATCH(FEE$1&amp;"|"&amp;$B29,'Data Annex'!$K$1:$K$4779,0),MATCH(FEE$2,'Data Annex'!$K$1:$BS$1,0)),"")</f>
        <v/>
      </c>
      <c r="FEF29" s="258" t="str">
        <f>IFERROR(INDEX('Data Annex'!$K$1:$BS$4779,MATCH(FEF$1&amp;"|"&amp;$B29,'Data Annex'!$K$1:$K$4779,0),MATCH(FEF$2,'Data Annex'!$K$1:$BS$1,0)),"")</f>
        <v/>
      </c>
      <c r="FEG29" s="258" t="str">
        <f>IFERROR(INDEX('Data Annex'!$K$1:$BS$4779,MATCH(FEG$1&amp;"|"&amp;$B29,'Data Annex'!$K$1:$K$4779,0),MATCH(FEG$2,'Data Annex'!$K$1:$BS$1,0)),"")</f>
        <v/>
      </c>
      <c r="FEH29" s="258" t="str">
        <f>IFERROR(INDEX('Data Annex'!$K$1:$BS$4779,MATCH(FEH$1&amp;"|"&amp;$B29,'Data Annex'!$K$1:$K$4779,0),MATCH(FEH$2,'Data Annex'!$K$1:$BS$1,0)),"")</f>
        <v/>
      </c>
      <c r="FEI29" s="258" t="str">
        <f>IFERROR(INDEX('Data Annex'!$K$1:$BS$4779,MATCH(FEI$1&amp;"|"&amp;$B29,'Data Annex'!$K$1:$K$4779,0),MATCH(FEI$2,'Data Annex'!$K$1:$BS$1,0)),"")</f>
        <v/>
      </c>
      <c r="FEJ29" s="258" t="str">
        <f>IFERROR(INDEX('Data Annex'!$K$1:$BS$4779,MATCH(FEJ$1&amp;"|"&amp;$B29,'Data Annex'!$K$1:$K$4779,0),MATCH(FEJ$2,'Data Annex'!$K$1:$BS$1,0)),"")</f>
        <v/>
      </c>
      <c r="FEK29" s="258" t="str">
        <f>IFERROR(INDEX('Data Annex'!$K$1:$BS$4779,MATCH(FEK$1&amp;"|"&amp;$B29,'Data Annex'!$K$1:$K$4779,0),MATCH(FEK$2,'Data Annex'!$K$1:$BS$1,0)),"")</f>
        <v/>
      </c>
      <c r="FEL29" s="258" t="str">
        <f>IFERROR(INDEX('Data Annex'!$K$1:$BS$4779,MATCH(FEL$1&amp;"|"&amp;$B29,'Data Annex'!$K$1:$K$4779,0),MATCH(FEL$2,'Data Annex'!$K$1:$BS$1,0)),"")</f>
        <v/>
      </c>
      <c r="FEM29" s="258" t="str">
        <f>IFERROR(INDEX('Data Annex'!$K$1:$BS$4779,MATCH(FEM$1&amp;"|"&amp;$B29,'Data Annex'!$K$1:$K$4779,0),MATCH(FEM$2,'Data Annex'!$K$1:$BS$1,0)),"")</f>
        <v/>
      </c>
      <c r="FEN29" s="258" t="str">
        <f>IFERROR(INDEX('Data Annex'!$K$1:$BS$4779,MATCH(FEN$1&amp;"|"&amp;$B29,'Data Annex'!$K$1:$K$4779,0),MATCH(FEN$2,'Data Annex'!$K$1:$BS$1,0)),"")</f>
        <v/>
      </c>
      <c r="FEO29" s="258" t="str">
        <f>IFERROR(INDEX('Data Annex'!$K$1:$BS$4779,MATCH(FEO$1&amp;"|"&amp;$B29,'Data Annex'!$K$1:$K$4779,0),MATCH(FEO$2,'Data Annex'!$K$1:$BS$1,0)),"")</f>
        <v/>
      </c>
      <c r="FEP29" s="258" t="str">
        <f>IFERROR(INDEX('Data Annex'!$K$1:$BS$4779,MATCH(FEP$1&amp;"|"&amp;$B29,'Data Annex'!$K$1:$K$4779,0),MATCH(FEP$2,'Data Annex'!$K$1:$BS$1,0)),"")</f>
        <v/>
      </c>
      <c r="FEQ29" s="258" t="str">
        <f>IFERROR(INDEX('Data Annex'!$K$1:$BS$4779,MATCH(FEQ$1&amp;"|"&amp;$B29,'Data Annex'!$K$1:$K$4779,0),MATCH(FEQ$2,'Data Annex'!$K$1:$BS$1,0)),"")</f>
        <v/>
      </c>
      <c r="FER29" s="258" t="str">
        <f>IFERROR(INDEX('Data Annex'!$K$1:$BS$4779,MATCH(FER$1&amp;"|"&amp;$B29,'Data Annex'!$K$1:$K$4779,0),MATCH(FER$2,'Data Annex'!$K$1:$BS$1,0)),"")</f>
        <v/>
      </c>
      <c r="FES29" s="258" t="str">
        <f>IFERROR(INDEX('Data Annex'!$K$1:$BS$4779,MATCH(FES$1&amp;"|"&amp;$B29,'Data Annex'!$K$1:$K$4779,0),MATCH(FES$2,'Data Annex'!$K$1:$BS$1,0)),"")</f>
        <v/>
      </c>
      <c r="FET29" s="258" t="str">
        <f>IFERROR(INDEX('Data Annex'!$K$1:$BS$4779,MATCH(FET$1&amp;"|"&amp;$B29,'Data Annex'!$K$1:$K$4779,0),MATCH(FET$2,'Data Annex'!$K$1:$BS$1,0)),"")</f>
        <v/>
      </c>
      <c r="FEU29" s="258" t="str">
        <f>IFERROR(INDEX('Data Annex'!$K$1:$BS$4779,MATCH(FEU$1&amp;"|"&amp;$B29,'Data Annex'!$K$1:$K$4779,0),MATCH(FEU$2,'Data Annex'!$K$1:$BS$1,0)),"")</f>
        <v/>
      </c>
      <c r="FEV29" s="258" t="str">
        <f>IFERROR(INDEX('Data Annex'!$K$1:$BS$4779,MATCH(FEV$1&amp;"|"&amp;$B29,'Data Annex'!$K$1:$K$4779,0),MATCH(FEV$2,'Data Annex'!$K$1:$BS$1,0)),"")</f>
        <v/>
      </c>
      <c r="FEW29" s="258" t="str">
        <f>IFERROR(INDEX('Data Annex'!$K$1:$BS$4779,MATCH(FEW$1&amp;"|"&amp;$B29,'Data Annex'!$K$1:$K$4779,0),MATCH(FEW$2,'Data Annex'!$K$1:$BS$1,0)),"")</f>
        <v/>
      </c>
      <c r="FEX29" s="258" t="str">
        <f>IFERROR(INDEX('Data Annex'!$K$1:$BS$4779,MATCH(FEX$1&amp;"|"&amp;$B29,'Data Annex'!$K$1:$K$4779,0),MATCH(FEX$2,'Data Annex'!$K$1:$BS$1,0)),"")</f>
        <v/>
      </c>
      <c r="FEY29" s="258" t="str">
        <f>IFERROR(INDEX('Data Annex'!$K$1:$BS$4779,MATCH(FEY$1&amp;"|"&amp;$B29,'Data Annex'!$K$1:$K$4779,0),MATCH(FEY$2,'Data Annex'!$K$1:$BS$1,0)),"")</f>
        <v/>
      </c>
      <c r="FEZ29" s="258" t="str">
        <f>IFERROR(INDEX('Data Annex'!$K$1:$BS$4779,MATCH(FEZ$1&amp;"|"&amp;$B29,'Data Annex'!$K$1:$K$4779,0),MATCH(FEZ$2,'Data Annex'!$K$1:$BS$1,0)),"")</f>
        <v/>
      </c>
      <c r="FFA29" s="258" t="str">
        <f>IFERROR(INDEX('Data Annex'!$K$1:$BS$4779,MATCH(FFA$1&amp;"|"&amp;$B29,'Data Annex'!$K$1:$K$4779,0),MATCH(FFA$2,'Data Annex'!$K$1:$BS$1,0)),"")</f>
        <v/>
      </c>
      <c r="FFB29" s="258" t="str">
        <f>IFERROR(INDEX('Data Annex'!$K$1:$BS$4779,MATCH(FFB$1&amp;"|"&amp;$B29,'Data Annex'!$K$1:$K$4779,0),MATCH(FFB$2,'Data Annex'!$K$1:$BS$1,0)),"")</f>
        <v/>
      </c>
      <c r="FFC29" s="258" t="str">
        <f>IFERROR(INDEX('Data Annex'!$K$1:$BS$4779,MATCH(FFC$1&amp;"|"&amp;$B29,'Data Annex'!$K$1:$K$4779,0),MATCH(FFC$2,'Data Annex'!$K$1:$BS$1,0)),"")</f>
        <v/>
      </c>
      <c r="FFD29" s="258" t="str">
        <f>IFERROR(INDEX('Data Annex'!$K$1:$BS$4779,MATCH(FFD$1&amp;"|"&amp;$B29,'Data Annex'!$K$1:$K$4779,0),MATCH(FFD$2,'Data Annex'!$K$1:$BS$1,0)),"")</f>
        <v/>
      </c>
      <c r="FFE29" s="258" t="str">
        <f>IFERROR(INDEX('Data Annex'!$K$1:$BS$4779,MATCH(FFE$1&amp;"|"&amp;$B29,'Data Annex'!$K$1:$K$4779,0),MATCH(FFE$2,'Data Annex'!$K$1:$BS$1,0)),"")</f>
        <v/>
      </c>
      <c r="FFF29" s="258" t="str">
        <f>IFERROR(INDEX('Data Annex'!$K$1:$BS$4779,MATCH(FFF$1&amp;"|"&amp;$B29,'Data Annex'!$K$1:$K$4779,0),MATCH(FFF$2,'Data Annex'!$K$1:$BS$1,0)),"")</f>
        <v/>
      </c>
      <c r="FFG29" s="258" t="str">
        <f>IFERROR(INDEX('Data Annex'!$K$1:$BS$4779,MATCH(FFG$1&amp;"|"&amp;$B29,'Data Annex'!$K$1:$K$4779,0),MATCH(FFG$2,'Data Annex'!$K$1:$BS$1,0)),"")</f>
        <v/>
      </c>
      <c r="FFH29" s="258" t="str">
        <f>IFERROR(INDEX('Data Annex'!$K$1:$BS$4779,MATCH(FFH$1&amp;"|"&amp;$B29,'Data Annex'!$K$1:$K$4779,0),MATCH(FFH$2,'Data Annex'!$K$1:$BS$1,0)),"")</f>
        <v/>
      </c>
      <c r="FFI29" s="258" t="str">
        <f>IFERROR(INDEX('Data Annex'!$K$1:$BS$4779,MATCH(FFI$1&amp;"|"&amp;$B29,'Data Annex'!$K$1:$K$4779,0),MATCH(FFI$2,'Data Annex'!$K$1:$BS$1,0)),"")</f>
        <v/>
      </c>
      <c r="FFJ29" s="258" t="str">
        <f>IFERROR(INDEX('Data Annex'!$K$1:$BS$4779,MATCH(FFJ$1&amp;"|"&amp;$B29,'Data Annex'!$K$1:$K$4779,0),MATCH(FFJ$2,'Data Annex'!$K$1:$BS$1,0)),"")</f>
        <v/>
      </c>
      <c r="FFK29" s="258" t="str">
        <f>IFERROR(INDEX('Data Annex'!$K$1:$BS$4779,MATCH(FFK$1&amp;"|"&amp;$B29,'Data Annex'!$K$1:$K$4779,0),MATCH(FFK$2,'Data Annex'!$K$1:$BS$1,0)),"")</f>
        <v/>
      </c>
      <c r="FFL29" s="258" t="str">
        <f>IFERROR(INDEX('Data Annex'!$K$1:$BS$4779,MATCH(FFL$1&amp;"|"&amp;$B29,'Data Annex'!$K$1:$K$4779,0),MATCH(FFL$2,'Data Annex'!$K$1:$BS$1,0)),"")</f>
        <v/>
      </c>
      <c r="FFM29" s="258" t="str">
        <f>IFERROR(INDEX('Data Annex'!$K$1:$BS$4779,MATCH(FFM$1&amp;"|"&amp;$B29,'Data Annex'!$K$1:$K$4779,0),MATCH(FFM$2,'Data Annex'!$K$1:$BS$1,0)),"")</f>
        <v/>
      </c>
      <c r="FFN29" s="258" t="str">
        <f>IFERROR(INDEX('Data Annex'!$K$1:$BS$4779,MATCH(FFN$1&amp;"|"&amp;$B29,'Data Annex'!$K$1:$K$4779,0),MATCH(FFN$2,'Data Annex'!$K$1:$BS$1,0)),"")</f>
        <v/>
      </c>
      <c r="FFO29" s="258" t="str">
        <f>IFERROR(INDEX('Data Annex'!$K$1:$BS$4779,MATCH(FFO$1&amp;"|"&amp;$B29,'Data Annex'!$K$1:$K$4779,0),MATCH(FFO$2,'Data Annex'!$K$1:$BS$1,0)),"")</f>
        <v/>
      </c>
      <c r="FFP29" s="258" t="str">
        <f>IFERROR(INDEX('Data Annex'!$K$1:$BS$4779,MATCH(FFP$1&amp;"|"&amp;$B29,'Data Annex'!$K$1:$K$4779,0),MATCH(FFP$2,'Data Annex'!$K$1:$BS$1,0)),"")</f>
        <v/>
      </c>
      <c r="FFQ29" s="258" t="str">
        <f>IFERROR(INDEX('Data Annex'!$K$1:$BS$4779,MATCH(FFQ$1&amp;"|"&amp;$B29,'Data Annex'!$K$1:$K$4779,0),MATCH(FFQ$2,'Data Annex'!$K$1:$BS$1,0)),"")</f>
        <v/>
      </c>
      <c r="FFR29" s="258" t="str">
        <f>IFERROR(INDEX('Data Annex'!$K$1:$BS$4779,MATCH(FFR$1&amp;"|"&amp;$B29,'Data Annex'!$K$1:$K$4779,0),MATCH(FFR$2,'Data Annex'!$K$1:$BS$1,0)),"")</f>
        <v/>
      </c>
      <c r="FFS29" s="258" t="str">
        <f>IFERROR(INDEX('Data Annex'!$K$1:$BS$4779,MATCH(FFS$1&amp;"|"&amp;$B29,'Data Annex'!$K$1:$K$4779,0),MATCH(FFS$2,'Data Annex'!$K$1:$BS$1,0)),"")</f>
        <v/>
      </c>
      <c r="FFT29" s="258" t="str">
        <f>IFERROR(INDEX('Data Annex'!$K$1:$BS$4779,MATCH(FFT$1&amp;"|"&amp;$B29,'Data Annex'!$K$1:$K$4779,0),MATCH(FFT$2,'Data Annex'!$K$1:$BS$1,0)),"")</f>
        <v/>
      </c>
      <c r="FFU29" s="258" t="str">
        <f>IFERROR(INDEX('Data Annex'!$K$1:$BS$4779,MATCH(FFU$1&amp;"|"&amp;$B29,'Data Annex'!$K$1:$K$4779,0),MATCH(FFU$2,'Data Annex'!$K$1:$BS$1,0)),"")</f>
        <v/>
      </c>
      <c r="FFV29" s="258" t="str">
        <f>IFERROR(INDEX('Data Annex'!$K$1:$BS$4779,MATCH(FFV$1&amp;"|"&amp;$B29,'Data Annex'!$K$1:$K$4779,0),MATCH(FFV$2,'Data Annex'!$K$1:$BS$1,0)),"")</f>
        <v/>
      </c>
      <c r="FFW29" s="258" t="str">
        <f>IFERROR(INDEX('Data Annex'!$K$1:$BS$4779,MATCH(FFW$1&amp;"|"&amp;$B29,'Data Annex'!$K$1:$K$4779,0),MATCH(FFW$2,'Data Annex'!$K$1:$BS$1,0)),"")</f>
        <v/>
      </c>
      <c r="FFX29" s="258" t="str">
        <f>IFERROR(INDEX('Data Annex'!$K$1:$BS$4779,MATCH(FFX$1&amp;"|"&amp;$B29,'Data Annex'!$K$1:$K$4779,0),MATCH(FFX$2,'Data Annex'!$K$1:$BS$1,0)),"")</f>
        <v/>
      </c>
      <c r="FFY29" s="258" t="str">
        <f>IFERROR(INDEX('Data Annex'!$K$1:$BS$4779,MATCH(FFY$1&amp;"|"&amp;$B29,'Data Annex'!$K$1:$K$4779,0),MATCH(FFY$2,'Data Annex'!$K$1:$BS$1,0)),"")</f>
        <v/>
      </c>
      <c r="FFZ29" s="258" t="str">
        <f>IFERROR(INDEX('Data Annex'!$K$1:$BS$4779,MATCH(FFZ$1&amp;"|"&amp;$B29,'Data Annex'!$K$1:$K$4779,0),MATCH(FFZ$2,'Data Annex'!$K$1:$BS$1,0)),"")</f>
        <v/>
      </c>
      <c r="FGA29" s="258" t="str">
        <f>IFERROR(INDEX('Data Annex'!$K$1:$BS$4779,MATCH(FGA$1&amp;"|"&amp;$B29,'Data Annex'!$K$1:$K$4779,0),MATCH(FGA$2,'Data Annex'!$K$1:$BS$1,0)),"")</f>
        <v/>
      </c>
      <c r="FGB29" s="258" t="str">
        <f>IFERROR(INDEX('Data Annex'!$K$1:$BS$4779,MATCH(FGB$1&amp;"|"&amp;$B29,'Data Annex'!$K$1:$K$4779,0),MATCH(FGB$2,'Data Annex'!$K$1:$BS$1,0)),"")</f>
        <v/>
      </c>
      <c r="FGC29" s="258" t="str">
        <f>IFERROR(INDEX('Data Annex'!$K$1:$BS$4779,MATCH(FGC$1&amp;"|"&amp;$B29,'Data Annex'!$K$1:$K$4779,0),MATCH(FGC$2,'Data Annex'!$K$1:$BS$1,0)),"")</f>
        <v/>
      </c>
      <c r="FGD29" s="258" t="str">
        <f>IFERROR(INDEX('Data Annex'!$K$1:$BS$4779,MATCH(FGD$1&amp;"|"&amp;$B29,'Data Annex'!$K$1:$K$4779,0),MATCH(FGD$2,'Data Annex'!$K$1:$BS$1,0)),"")</f>
        <v/>
      </c>
      <c r="FGE29" s="258" t="str">
        <f>IFERROR(INDEX('Data Annex'!$K$1:$BS$4779,MATCH(FGE$1&amp;"|"&amp;$B29,'Data Annex'!$K$1:$K$4779,0),MATCH(FGE$2,'Data Annex'!$K$1:$BS$1,0)),"")</f>
        <v/>
      </c>
      <c r="FGF29" s="258" t="str">
        <f>IFERROR(INDEX('Data Annex'!$K$1:$BS$4779,MATCH(FGF$1&amp;"|"&amp;$B29,'Data Annex'!$K$1:$K$4779,0),MATCH(FGF$2,'Data Annex'!$K$1:$BS$1,0)),"")</f>
        <v/>
      </c>
      <c r="FGG29" s="258" t="str">
        <f>IFERROR(INDEX('Data Annex'!$K$1:$BS$4779,MATCH(FGG$1&amp;"|"&amp;$B29,'Data Annex'!$K$1:$K$4779,0),MATCH(FGG$2,'Data Annex'!$K$1:$BS$1,0)),"")</f>
        <v/>
      </c>
      <c r="FGH29" s="258" t="str">
        <f>IFERROR(INDEX('Data Annex'!$K$1:$BS$4779,MATCH(FGH$1&amp;"|"&amp;$B29,'Data Annex'!$K$1:$K$4779,0),MATCH(FGH$2,'Data Annex'!$K$1:$BS$1,0)),"")</f>
        <v/>
      </c>
      <c r="FGI29" s="258" t="str">
        <f>IFERROR(INDEX('Data Annex'!$K$1:$BS$4779,MATCH(FGI$1&amp;"|"&amp;$B29,'Data Annex'!$K$1:$K$4779,0),MATCH(FGI$2,'Data Annex'!$K$1:$BS$1,0)),"")</f>
        <v/>
      </c>
      <c r="FGJ29" s="258" t="str">
        <f>IFERROR(INDEX('Data Annex'!$K$1:$BS$4779,MATCH(FGJ$1&amp;"|"&amp;$B29,'Data Annex'!$K$1:$K$4779,0),MATCH(FGJ$2,'Data Annex'!$K$1:$BS$1,0)),"")</f>
        <v/>
      </c>
      <c r="FGK29" s="258" t="str">
        <f>IFERROR(INDEX('Data Annex'!$K$1:$BS$4779,MATCH(FGK$1&amp;"|"&amp;$B29,'Data Annex'!$K$1:$K$4779,0),MATCH(FGK$2,'Data Annex'!$K$1:$BS$1,0)),"")</f>
        <v/>
      </c>
      <c r="FGL29" s="258" t="str">
        <f>IFERROR(INDEX('Data Annex'!$K$1:$BS$4779,MATCH(FGL$1&amp;"|"&amp;$B29,'Data Annex'!$K$1:$K$4779,0),MATCH(FGL$2,'Data Annex'!$K$1:$BS$1,0)),"")</f>
        <v/>
      </c>
      <c r="FGM29" s="258" t="str">
        <f>IFERROR(INDEX('Data Annex'!$K$1:$BS$4779,MATCH(FGM$1&amp;"|"&amp;$B29,'Data Annex'!$K$1:$K$4779,0),MATCH(FGM$2,'Data Annex'!$K$1:$BS$1,0)),"")</f>
        <v/>
      </c>
      <c r="FGN29" s="258" t="str">
        <f>IFERROR(INDEX('Data Annex'!$K$1:$BS$4779,MATCH(FGN$1&amp;"|"&amp;$B29,'Data Annex'!$K$1:$K$4779,0),MATCH(FGN$2,'Data Annex'!$K$1:$BS$1,0)),"")</f>
        <v/>
      </c>
      <c r="FGO29" s="258" t="str">
        <f>IFERROR(INDEX('Data Annex'!$K$1:$BS$4779,MATCH(FGO$1&amp;"|"&amp;$B29,'Data Annex'!$K$1:$K$4779,0),MATCH(FGO$2,'Data Annex'!$K$1:$BS$1,0)),"")</f>
        <v/>
      </c>
      <c r="FGP29" s="258" t="str">
        <f>IFERROR(INDEX('Data Annex'!$K$1:$BS$4779,MATCH(FGP$1&amp;"|"&amp;$B29,'Data Annex'!$K$1:$K$4779,0),MATCH(FGP$2,'Data Annex'!$K$1:$BS$1,0)),"")</f>
        <v/>
      </c>
      <c r="FGQ29" s="258" t="str">
        <f>IFERROR(INDEX('Data Annex'!$K$1:$BS$4779,MATCH(FGQ$1&amp;"|"&amp;$B29,'Data Annex'!$K$1:$K$4779,0),MATCH(FGQ$2,'Data Annex'!$K$1:$BS$1,0)),"")</f>
        <v/>
      </c>
      <c r="FGR29" s="258" t="str">
        <f>IFERROR(INDEX('Data Annex'!$K$1:$BS$4779,MATCH(FGR$1&amp;"|"&amp;$B29,'Data Annex'!$K$1:$K$4779,0),MATCH(FGR$2,'Data Annex'!$K$1:$BS$1,0)),"")</f>
        <v/>
      </c>
      <c r="FGS29" s="258" t="str">
        <f>IFERROR(INDEX('Data Annex'!$K$1:$BS$4779,MATCH(FGS$1&amp;"|"&amp;$B29,'Data Annex'!$K$1:$K$4779,0),MATCH(FGS$2,'Data Annex'!$K$1:$BS$1,0)),"")</f>
        <v/>
      </c>
      <c r="FGT29" s="258" t="str">
        <f>IFERROR(INDEX('Data Annex'!$K$1:$BS$4779,MATCH(FGT$1&amp;"|"&amp;$B29,'Data Annex'!$K$1:$K$4779,0),MATCH(FGT$2,'Data Annex'!$K$1:$BS$1,0)),"")</f>
        <v/>
      </c>
      <c r="FGU29" s="258" t="str">
        <f>IFERROR(INDEX('Data Annex'!$K$1:$BS$4779,MATCH(FGU$1&amp;"|"&amp;$B29,'Data Annex'!$K$1:$K$4779,0),MATCH(FGU$2,'Data Annex'!$K$1:$BS$1,0)),"")</f>
        <v/>
      </c>
      <c r="FGV29" s="258" t="str">
        <f>IFERROR(INDEX('Data Annex'!$K$1:$BS$4779,MATCH(FGV$1&amp;"|"&amp;$B29,'Data Annex'!$K$1:$K$4779,0),MATCH(FGV$2,'Data Annex'!$K$1:$BS$1,0)),"")</f>
        <v/>
      </c>
      <c r="FGW29" s="258" t="str">
        <f>IFERROR(INDEX('Data Annex'!$K$1:$BS$4779,MATCH(FGW$1&amp;"|"&amp;$B29,'Data Annex'!$K$1:$K$4779,0),MATCH(FGW$2,'Data Annex'!$K$1:$BS$1,0)),"")</f>
        <v/>
      </c>
      <c r="FGX29" s="258" t="str">
        <f>IFERROR(INDEX('Data Annex'!$K$1:$BS$4779,MATCH(FGX$1&amp;"|"&amp;$B29,'Data Annex'!$K$1:$K$4779,0),MATCH(FGX$2,'Data Annex'!$K$1:$BS$1,0)),"")</f>
        <v/>
      </c>
      <c r="FGY29" s="258" t="str">
        <f>IFERROR(INDEX('Data Annex'!$K$1:$BS$4779,MATCH(FGY$1&amp;"|"&amp;$B29,'Data Annex'!$K$1:$K$4779,0),MATCH(FGY$2,'Data Annex'!$K$1:$BS$1,0)),"")</f>
        <v/>
      </c>
      <c r="FGZ29" s="258" t="str">
        <f>IFERROR(INDEX('Data Annex'!$K$1:$BS$4779,MATCH(FGZ$1&amp;"|"&amp;$B29,'Data Annex'!$K$1:$K$4779,0),MATCH(FGZ$2,'Data Annex'!$K$1:$BS$1,0)),"")</f>
        <v/>
      </c>
      <c r="FHA29" s="258" t="str">
        <f>IFERROR(INDEX('Data Annex'!$K$1:$BS$4779,MATCH(FHA$1&amp;"|"&amp;$B29,'Data Annex'!$K$1:$K$4779,0),MATCH(FHA$2,'Data Annex'!$K$1:$BS$1,0)),"")</f>
        <v/>
      </c>
      <c r="FHB29" s="258" t="str">
        <f>IFERROR(INDEX('Data Annex'!$K$1:$BS$4779,MATCH(FHB$1&amp;"|"&amp;$B29,'Data Annex'!$K$1:$K$4779,0),MATCH(FHB$2,'Data Annex'!$K$1:$BS$1,0)),"")</f>
        <v/>
      </c>
      <c r="FHC29" s="258" t="str">
        <f>IFERROR(INDEX('Data Annex'!$K$1:$BS$4779,MATCH(FHC$1&amp;"|"&amp;$B29,'Data Annex'!$K$1:$K$4779,0),MATCH(FHC$2,'Data Annex'!$K$1:$BS$1,0)),"")</f>
        <v/>
      </c>
      <c r="FHD29" s="258" t="str">
        <f>IFERROR(INDEX('Data Annex'!$K$1:$BS$4779,MATCH(FHD$1&amp;"|"&amp;$B29,'Data Annex'!$K$1:$K$4779,0),MATCH(FHD$2,'Data Annex'!$K$1:$BS$1,0)),"")</f>
        <v/>
      </c>
      <c r="FHE29" s="258" t="str">
        <f>IFERROR(INDEX('Data Annex'!$K$1:$BS$4779,MATCH(FHE$1&amp;"|"&amp;$B29,'Data Annex'!$K$1:$K$4779,0),MATCH(FHE$2,'Data Annex'!$K$1:$BS$1,0)),"")</f>
        <v/>
      </c>
      <c r="FHF29" s="258" t="str">
        <f>IFERROR(INDEX('Data Annex'!$K$1:$BS$4779,MATCH(FHF$1&amp;"|"&amp;$B29,'Data Annex'!$K$1:$K$4779,0),MATCH(FHF$2,'Data Annex'!$K$1:$BS$1,0)),"")</f>
        <v/>
      </c>
      <c r="FHG29" s="258" t="str">
        <f>IFERROR(INDEX('Data Annex'!$K$1:$BS$4779,MATCH(FHG$1&amp;"|"&amp;$B29,'Data Annex'!$K$1:$K$4779,0),MATCH(FHG$2,'Data Annex'!$K$1:$BS$1,0)),"")</f>
        <v/>
      </c>
      <c r="FHH29" s="258" t="str">
        <f>IFERROR(INDEX('Data Annex'!$K$1:$BS$4779,MATCH(FHH$1&amp;"|"&amp;$B29,'Data Annex'!$K$1:$K$4779,0),MATCH(FHH$2,'Data Annex'!$K$1:$BS$1,0)),"")</f>
        <v/>
      </c>
      <c r="FHI29" s="258" t="str">
        <f>IFERROR(INDEX('Data Annex'!$K$1:$BS$4779,MATCH(FHI$1&amp;"|"&amp;$B29,'Data Annex'!$K$1:$K$4779,0),MATCH(FHI$2,'Data Annex'!$K$1:$BS$1,0)),"")</f>
        <v/>
      </c>
      <c r="FHJ29" s="258" t="str">
        <f>IFERROR(INDEX('Data Annex'!$K$1:$BS$4779,MATCH(FHJ$1&amp;"|"&amp;$B29,'Data Annex'!$K$1:$K$4779,0),MATCH(FHJ$2,'Data Annex'!$K$1:$BS$1,0)),"")</f>
        <v/>
      </c>
      <c r="FHK29" s="258" t="str">
        <f>IFERROR(INDEX('Data Annex'!$K$1:$BS$4779,MATCH(FHK$1&amp;"|"&amp;$B29,'Data Annex'!$K$1:$K$4779,0),MATCH(FHK$2,'Data Annex'!$K$1:$BS$1,0)),"")</f>
        <v/>
      </c>
      <c r="FHL29" s="258" t="str">
        <f>IFERROR(INDEX('Data Annex'!$K$1:$BS$4779,MATCH(FHL$1&amp;"|"&amp;$B29,'Data Annex'!$K$1:$K$4779,0),MATCH(FHL$2,'Data Annex'!$K$1:$BS$1,0)),"")</f>
        <v/>
      </c>
      <c r="FHM29" s="258" t="str">
        <f>IFERROR(INDEX('Data Annex'!$K$1:$BS$4779,MATCH(FHM$1&amp;"|"&amp;$B29,'Data Annex'!$K$1:$K$4779,0),MATCH(FHM$2,'Data Annex'!$K$1:$BS$1,0)),"")</f>
        <v/>
      </c>
      <c r="FHN29" s="258" t="str">
        <f>IFERROR(INDEX('Data Annex'!$K$1:$BS$4779,MATCH(FHN$1&amp;"|"&amp;$B29,'Data Annex'!$K$1:$K$4779,0),MATCH(FHN$2,'Data Annex'!$K$1:$BS$1,0)),"")</f>
        <v/>
      </c>
      <c r="FHO29" s="258" t="str">
        <f>IFERROR(INDEX('Data Annex'!$K$1:$BS$4779,MATCH(FHO$1&amp;"|"&amp;$B29,'Data Annex'!$K$1:$K$4779,0),MATCH(FHO$2,'Data Annex'!$K$1:$BS$1,0)),"")</f>
        <v/>
      </c>
      <c r="FHP29" s="258" t="str">
        <f>IFERROR(INDEX('Data Annex'!$K$1:$BS$4779,MATCH(FHP$1&amp;"|"&amp;$B29,'Data Annex'!$K$1:$K$4779,0),MATCH(FHP$2,'Data Annex'!$K$1:$BS$1,0)),"")</f>
        <v/>
      </c>
      <c r="FHQ29" s="258" t="str">
        <f>IFERROR(INDEX('Data Annex'!$K$1:$BS$4779,MATCH(FHQ$1&amp;"|"&amp;$B29,'Data Annex'!$K$1:$K$4779,0),MATCH(FHQ$2,'Data Annex'!$K$1:$BS$1,0)),"")</f>
        <v/>
      </c>
      <c r="FHR29" s="258" t="str">
        <f>IFERROR(INDEX('Data Annex'!$K$1:$BS$4779,MATCH(FHR$1&amp;"|"&amp;$B29,'Data Annex'!$K$1:$K$4779,0),MATCH(FHR$2,'Data Annex'!$K$1:$BS$1,0)),"")</f>
        <v/>
      </c>
      <c r="FHS29" s="258" t="str">
        <f>IFERROR(INDEX('Data Annex'!$K$1:$BS$4779,MATCH(FHS$1&amp;"|"&amp;$B29,'Data Annex'!$K$1:$K$4779,0),MATCH(FHS$2,'Data Annex'!$K$1:$BS$1,0)),"")</f>
        <v/>
      </c>
      <c r="FHT29" s="258" t="str">
        <f>IFERROR(INDEX('Data Annex'!$K$1:$BS$4779,MATCH(FHT$1&amp;"|"&amp;$B29,'Data Annex'!$K$1:$K$4779,0),MATCH(FHT$2,'Data Annex'!$K$1:$BS$1,0)),"")</f>
        <v/>
      </c>
      <c r="FHU29" s="258" t="str">
        <f>IFERROR(INDEX('Data Annex'!$K$1:$BS$4779,MATCH(FHU$1&amp;"|"&amp;$B29,'Data Annex'!$K$1:$K$4779,0),MATCH(FHU$2,'Data Annex'!$K$1:$BS$1,0)),"")</f>
        <v/>
      </c>
      <c r="FHV29" s="258" t="str">
        <f>IFERROR(INDEX('Data Annex'!$K$1:$BS$4779,MATCH(FHV$1&amp;"|"&amp;$B29,'Data Annex'!$K$1:$K$4779,0),MATCH(FHV$2,'Data Annex'!$K$1:$BS$1,0)),"")</f>
        <v/>
      </c>
      <c r="FHW29" s="258" t="str">
        <f>IFERROR(INDEX('Data Annex'!$K$1:$BS$4779,MATCH(FHW$1&amp;"|"&amp;$B29,'Data Annex'!$K$1:$K$4779,0),MATCH(FHW$2,'Data Annex'!$K$1:$BS$1,0)),"")</f>
        <v/>
      </c>
      <c r="FHX29" s="258" t="str">
        <f>IFERROR(INDEX('Data Annex'!$K$1:$BS$4779,MATCH(FHX$1&amp;"|"&amp;$B29,'Data Annex'!$K$1:$K$4779,0),MATCH(FHX$2,'Data Annex'!$K$1:$BS$1,0)),"")</f>
        <v/>
      </c>
      <c r="FHY29" s="258" t="str">
        <f>IFERROR(INDEX('Data Annex'!$K$1:$BS$4779,MATCH(FHY$1&amp;"|"&amp;$B29,'Data Annex'!$K$1:$K$4779,0),MATCH(FHY$2,'Data Annex'!$K$1:$BS$1,0)),"")</f>
        <v/>
      </c>
      <c r="FHZ29" s="258" t="str">
        <f>IFERROR(INDEX('Data Annex'!$K$1:$BS$4779,MATCH(FHZ$1&amp;"|"&amp;$B29,'Data Annex'!$K$1:$K$4779,0),MATCH(FHZ$2,'Data Annex'!$K$1:$BS$1,0)),"")</f>
        <v/>
      </c>
      <c r="FIA29" s="258" t="str">
        <f>IFERROR(INDEX('Data Annex'!$K$1:$BS$4779,MATCH(FIA$1&amp;"|"&amp;$B29,'Data Annex'!$K$1:$K$4779,0),MATCH(FIA$2,'Data Annex'!$K$1:$BS$1,0)),"")</f>
        <v/>
      </c>
      <c r="FIB29" s="258" t="str">
        <f>IFERROR(INDEX('Data Annex'!$K$1:$BS$4779,MATCH(FIB$1&amp;"|"&amp;$B29,'Data Annex'!$K$1:$K$4779,0),MATCH(FIB$2,'Data Annex'!$K$1:$BS$1,0)),"")</f>
        <v/>
      </c>
      <c r="FIC29" s="258" t="str">
        <f>IFERROR(INDEX('Data Annex'!$K$1:$BS$4779,MATCH(FIC$1&amp;"|"&amp;$B29,'Data Annex'!$K$1:$K$4779,0),MATCH(FIC$2,'Data Annex'!$K$1:$BS$1,0)),"")</f>
        <v/>
      </c>
      <c r="FID29" s="258" t="str">
        <f>IFERROR(INDEX('Data Annex'!$K$1:$BS$4779,MATCH(FID$1&amp;"|"&amp;$B29,'Data Annex'!$K$1:$K$4779,0),MATCH(FID$2,'Data Annex'!$K$1:$BS$1,0)),"")</f>
        <v/>
      </c>
      <c r="FIE29" s="258" t="str">
        <f>IFERROR(INDEX('Data Annex'!$K$1:$BS$4779,MATCH(FIE$1&amp;"|"&amp;$B29,'Data Annex'!$K$1:$K$4779,0),MATCH(FIE$2,'Data Annex'!$K$1:$BS$1,0)),"")</f>
        <v/>
      </c>
      <c r="FIF29" s="258" t="str">
        <f>IFERROR(INDEX('Data Annex'!$K$1:$BS$4779,MATCH(FIF$1&amp;"|"&amp;$B29,'Data Annex'!$K$1:$K$4779,0),MATCH(FIF$2,'Data Annex'!$K$1:$BS$1,0)),"")</f>
        <v/>
      </c>
      <c r="FIG29" s="258" t="str">
        <f>IFERROR(INDEX('Data Annex'!$K$1:$BS$4779,MATCH(FIG$1&amp;"|"&amp;$B29,'Data Annex'!$K$1:$K$4779,0),MATCH(FIG$2,'Data Annex'!$K$1:$BS$1,0)),"")</f>
        <v/>
      </c>
      <c r="FIH29" s="258" t="str">
        <f>IFERROR(INDEX('Data Annex'!$K$1:$BS$4779,MATCH(FIH$1&amp;"|"&amp;$B29,'Data Annex'!$K$1:$K$4779,0),MATCH(FIH$2,'Data Annex'!$K$1:$BS$1,0)),"")</f>
        <v/>
      </c>
      <c r="FII29" s="258" t="str">
        <f>IFERROR(INDEX('Data Annex'!$K$1:$BS$4779,MATCH(FII$1&amp;"|"&amp;$B29,'Data Annex'!$K$1:$K$4779,0),MATCH(FII$2,'Data Annex'!$K$1:$BS$1,0)),"")</f>
        <v/>
      </c>
      <c r="FIJ29" s="258" t="str">
        <f>IFERROR(INDEX('Data Annex'!$K$1:$BS$4779,MATCH(FIJ$1&amp;"|"&amp;$B29,'Data Annex'!$K$1:$K$4779,0),MATCH(FIJ$2,'Data Annex'!$K$1:$BS$1,0)),"")</f>
        <v/>
      </c>
      <c r="FIK29" s="258" t="str">
        <f>IFERROR(INDEX('Data Annex'!$K$1:$BS$4779,MATCH(FIK$1&amp;"|"&amp;$B29,'Data Annex'!$K$1:$K$4779,0),MATCH(FIK$2,'Data Annex'!$K$1:$BS$1,0)),"")</f>
        <v/>
      </c>
      <c r="FIL29" s="258" t="str">
        <f>IFERROR(INDEX('Data Annex'!$K$1:$BS$4779,MATCH(FIL$1&amp;"|"&amp;$B29,'Data Annex'!$K$1:$K$4779,0),MATCH(FIL$2,'Data Annex'!$K$1:$BS$1,0)),"")</f>
        <v/>
      </c>
      <c r="FIM29" s="258" t="str">
        <f>IFERROR(INDEX('Data Annex'!$K$1:$BS$4779,MATCH(FIM$1&amp;"|"&amp;$B29,'Data Annex'!$K$1:$K$4779,0),MATCH(FIM$2,'Data Annex'!$K$1:$BS$1,0)),"")</f>
        <v/>
      </c>
      <c r="FIN29" s="258" t="str">
        <f>IFERROR(INDEX('Data Annex'!$K$1:$BS$4779,MATCH(FIN$1&amp;"|"&amp;$B29,'Data Annex'!$K$1:$K$4779,0),MATCH(FIN$2,'Data Annex'!$K$1:$BS$1,0)),"")</f>
        <v/>
      </c>
      <c r="FIO29" s="258" t="str">
        <f>IFERROR(INDEX('Data Annex'!$K$1:$BS$4779,MATCH(FIO$1&amp;"|"&amp;$B29,'Data Annex'!$K$1:$K$4779,0),MATCH(FIO$2,'Data Annex'!$K$1:$BS$1,0)),"")</f>
        <v/>
      </c>
      <c r="FIP29" s="258" t="str">
        <f>IFERROR(INDEX('Data Annex'!$K$1:$BS$4779,MATCH(FIP$1&amp;"|"&amp;$B29,'Data Annex'!$K$1:$K$4779,0),MATCH(FIP$2,'Data Annex'!$K$1:$BS$1,0)),"")</f>
        <v/>
      </c>
      <c r="FIQ29" s="258" t="str">
        <f>IFERROR(INDEX('Data Annex'!$K$1:$BS$4779,MATCH(FIQ$1&amp;"|"&amp;$B29,'Data Annex'!$K$1:$K$4779,0),MATCH(FIQ$2,'Data Annex'!$K$1:$BS$1,0)),"")</f>
        <v/>
      </c>
      <c r="FIR29" s="258" t="str">
        <f>IFERROR(INDEX('Data Annex'!$K$1:$BS$4779,MATCH(FIR$1&amp;"|"&amp;$B29,'Data Annex'!$K$1:$K$4779,0),MATCH(FIR$2,'Data Annex'!$K$1:$BS$1,0)),"")</f>
        <v/>
      </c>
      <c r="FIS29" s="258" t="str">
        <f>IFERROR(INDEX('Data Annex'!$K$1:$BS$4779,MATCH(FIS$1&amp;"|"&amp;$B29,'Data Annex'!$K$1:$K$4779,0),MATCH(FIS$2,'Data Annex'!$K$1:$BS$1,0)),"")</f>
        <v/>
      </c>
      <c r="FIT29" s="258" t="str">
        <f>IFERROR(INDEX('Data Annex'!$K$1:$BS$4779,MATCH(FIT$1&amp;"|"&amp;$B29,'Data Annex'!$K$1:$K$4779,0),MATCH(FIT$2,'Data Annex'!$K$1:$BS$1,0)),"")</f>
        <v/>
      </c>
      <c r="FIU29" s="258" t="str">
        <f>IFERROR(INDEX('Data Annex'!$K$1:$BS$4779,MATCH(FIU$1&amp;"|"&amp;$B29,'Data Annex'!$K$1:$K$4779,0),MATCH(FIU$2,'Data Annex'!$K$1:$BS$1,0)),"")</f>
        <v/>
      </c>
      <c r="FIV29" s="258" t="str">
        <f>IFERROR(INDEX('Data Annex'!$K$1:$BS$4779,MATCH(FIV$1&amp;"|"&amp;$B29,'Data Annex'!$K$1:$K$4779,0),MATCH(FIV$2,'Data Annex'!$K$1:$BS$1,0)),"")</f>
        <v/>
      </c>
      <c r="FIW29" s="258" t="str">
        <f>IFERROR(INDEX('Data Annex'!$K$1:$BS$4779,MATCH(FIW$1&amp;"|"&amp;$B29,'Data Annex'!$K$1:$K$4779,0),MATCH(FIW$2,'Data Annex'!$K$1:$BS$1,0)),"")</f>
        <v/>
      </c>
      <c r="FIX29" s="258" t="str">
        <f>IFERROR(INDEX('Data Annex'!$K$1:$BS$4779,MATCH(FIX$1&amp;"|"&amp;$B29,'Data Annex'!$K$1:$K$4779,0),MATCH(FIX$2,'Data Annex'!$K$1:$BS$1,0)),"")</f>
        <v/>
      </c>
      <c r="FIY29" s="258" t="str">
        <f>IFERROR(INDEX('Data Annex'!$K$1:$BS$4779,MATCH(FIY$1&amp;"|"&amp;$B29,'Data Annex'!$K$1:$K$4779,0),MATCH(FIY$2,'Data Annex'!$K$1:$BS$1,0)),"")</f>
        <v/>
      </c>
      <c r="FIZ29" s="258" t="str">
        <f>IFERROR(INDEX('Data Annex'!$K$1:$BS$4779,MATCH(FIZ$1&amp;"|"&amp;$B29,'Data Annex'!$K$1:$K$4779,0),MATCH(FIZ$2,'Data Annex'!$K$1:$BS$1,0)),"")</f>
        <v/>
      </c>
      <c r="FJA29" s="258" t="str">
        <f>IFERROR(INDEX('Data Annex'!$K$1:$BS$4779,MATCH(FJA$1&amp;"|"&amp;$B29,'Data Annex'!$K$1:$K$4779,0),MATCH(FJA$2,'Data Annex'!$K$1:$BS$1,0)),"")</f>
        <v/>
      </c>
      <c r="FJB29" s="258" t="str">
        <f>IFERROR(INDEX('Data Annex'!$K$1:$BS$4779,MATCH(FJB$1&amp;"|"&amp;$B29,'Data Annex'!$K$1:$K$4779,0),MATCH(FJB$2,'Data Annex'!$K$1:$BS$1,0)),"")</f>
        <v/>
      </c>
      <c r="FJC29" s="258" t="str">
        <f>IFERROR(INDEX('Data Annex'!$K$1:$BS$4779,MATCH(FJC$1&amp;"|"&amp;$B29,'Data Annex'!$K$1:$K$4779,0),MATCH(FJC$2,'Data Annex'!$K$1:$BS$1,0)),"")</f>
        <v/>
      </c>
      <c r="FJD29" s="258" t="str">
        <f>IFERROR(INDEX('Data Annex'!$K$1:$BS$4779,MATCH(FJD$1&amp;"|"&amp;$B29,'Data Annex'!$K$1:$K$4779,0),MATCH(FJD$2,'Data Annex'!$K$1:$BS$1,0)),"")</f>
        <v/>
      </c>
      <c r="FJE29" s="258" t="str">
        <f>IFERROR(INDEX('Data Annex'!$K$1:$BS$4779,MATCH(FJE$1&amp;"|"&amp;$B29,'Data Annex'!$K$1:$K$4779,0),MATCH(FJE$2,'Data Annex'!$K$1:$BS$1,0)),"")</f>
        <v/>
      </c>
      <c r="FJF29" s="258" t="str">
        <f>IFERROR(INDEX('Data Annex'!$K$1:$BS$4779,MATCH(FJF$1&amp;"|"&amp;$B29,'Data Annex'!$K$1:$K$4779,0),MATCH(FJF$2,'Data Annex'!$K$1:$BS$1,0)),"")</f>
        <v/>
      </c>
      <c r="FJG29" s="258" t="str">
        <f>IFERROR(INDEX('Data Annex'!$K$1:$BS$4779,MATCH(FJG$1&amp;"|"&amp;$B29,'Data Annex'!$K$1:$K$4779,0),MATCH(FJG$2,'Data Annex'!$K$1:$BS$1,0)),"")</f>
        <v/>
      </c>
      <c r="FJH29" s="258" t="str">
        <f>IFERROR(INDEX('Data Annex'!$K$1:$BS$4779,MATCH(FJH$1&amp;"|"&amp;$B29,'Data Annex'!$K$1:$K$4779,0),MATCH(FJH$2,'Data Annex'!$K$1:$BS$1,0)),"")</f>
        <v/>
      </c>
      <c r="FJI29" s="258" t="str">
        <f>IFERROR(INDEX('Data Annex'!$K$1:$BS$4779,MATCH(FJI$1&amp;"|"&amp;$B29,'Data Annex'!$K$1:$K$4779,0),MATCH(FJI$2,'Data Annex'!$K$1:$BS$1,0)),"")</f>
        <v/>
      </c>
      <c r="FJJ29" s="258" t="str">
        <f>IFERROR(INDEX('Data Annex'!$K$1:$BS$4779,MATCH(FJJ$1&amp;"|"&amp;$B29,'Data Annex'!$K$1:$K$4779,0),MATCH(FJJ$2,'Data Annex'!$K$1:$BS$1,0)),"")</f>
        <v/>
      </c>
      <c r="FJK29" s="258" t="str">
        <f>IFERROR(INDEX('Data Annex'!$K$1:$BS$4779,MATCH(FJK$1&amp;"|"&amp;$B29,'Data Annex'!$K$1:$K$4779,0),MATCH(FJK$2,'Data Annex'!$K$1:$BS$1,0)),"")</f>
        <v/>
      </c>
      <c r="FJL29" s="258" t="str">
        <f>IFERROR(INDEX('Data Annex'!$K$1:$BS$4779,MATCH(FJL$1&amp;"|"&amp;$B29,'Data Annex'!$K$1:$K$4779,0),MATCH(FJL$2,'Data Annex'!$K$1:$BS$1,0)),"")</f>
        <v/>
      </c>
      <c r="FJM29" s="258" t="str">
        <f>IFERROR(INDEX('Data Annex'!$K$1:$BS$4779,MATCH(FJM$1&amp;"|"&amp;$B29,'Data Annex'!$K$1:$K$4779,0),MATCH(FJM$2,'Data Annex'!$K$1:$BS$1,0)),"")</f>
        <v/>
      </c>
      <c r="FJN29" s="258" t="str">
        <f>IFERROR(INDEX('Data Annex'!$K$1:$BS$4779,MATCH(FJN$1&amp;"|"&amp;$B29,'Data Annex'!$K$1:$K$4779,0),MATCH(FJN$2,'Data Annex'!$K$1:$BS$1,0)),"")</f>
        <v/>
      </c>
      <c r="FJO29" s="258" t="str">
        <f>IFERROR(INDEX('Data Annex'!$K$1:$BS$4779,MATCH(FJO$1&amp;"|"&amp;$B29,'Data Annex'!$K$1:$K$4779,0),MATCH(FJO$2,'Data Annex'!$K$1:$BS$1,0)),"")</f>
        <v/>
      </c>
      <c r="FJP29" s="258" t="str">
        <f>IFERROR(INDEX('Data Annex'!$K$1:$BS$4779,MATCH(FJP$1&amp;"|"&amp;$B29,'Data Annex'!$K$1:$K$4779,0),MATCH(FJP$2,'Data Annex'!$K$1:$BS$1,0)),"")</f>
        <v/>
      </c>
      <c r="FJQ29" s="258" t="str">
        <f>IFERROR(INDEX('Data Annex'!$K$1:$BS$4779,MATCH(FJQ$1&amp;"|"&amp;$B29,'Data Annex'!$K$1:$K$4779,0),MATCH(FJQ$2,'Data Annex'!$K$1:$BS$1,0)),"")</f>
        <v/>
      </c>
      <c r="FJR29" s="258" t="str">
        <f>IFERROR(INDEX('Data Annex'!$K$1:$BS$4779,MATCH(FJR$1&amp;"|"&amp;$B29,'Data Annex'!$K$1:$K$4779,0),MATCH(FJR$2,'Data Annex'!$K$1:$BS$1,0)),"")</f>
        <v/>
      </c>
      <c r="FJS29" s="258" t="str">
        <f>IFERROR(INDEX('Data Annex'!$K$1:$BS$4779,MATCH(FJS$1&amp;"|"&amp;$B29,'Data Annex'!$K$1:$K$4779,0),MATCH(FJS$2,'Data Annex'!$K$1:$BS$1,0)),"")</f>
        <v/>
      </c>
      <c r="FJT29" s="258" t="str">
        <f>IFERROR(INDEX('Data Annex'!$K$1:$BS$4779,MATCH(FJT$1&amp;"|"&amp;$B29,'Data Annex'!$K$1:$K$4779,0),MATCH(FJT$2,'Data Annex'!$K$1:$BS$1,0)),"")</f>
        <v/>
      </c>
      <c r="FJU29" s="258" t="str">
        <f>IFERROR(INDEX('Data Annex'!$K$1:$BS$4779,MATCH(FJU$1&amp;"|"&amp;$B29,'Data Annex'!$K$1:$K$4779,0),MATCH(FJU$2,'Data Annex'!$K$1:$BS$1,0)),"")</f>
        <v/>
      </c>
      <c r="FJV29" s="258" t="str">
        <f>IFERROR(INDEX('Data Annex'!$K$1:$BS$4779,MATCH(FJV$1&amp;"|"&amp;$B29,'Data Annex'!$K$1:$K$4779,0),MATCH(FJV$2,'Data Annex'!$K$1:$BS$1,0)),"")</f>
        <v/>
      </c>
      <c r="FJW29" s="258" t="str">
        <f>IFERROR(INDEX('Data Annex'!$K$1:$BS$4779,MATCH(FJW$1&amp;"|"&amp;$B29,'Data Annex'!$K$1:$K$4779,0),MATCH(FJW$2,'Data Annex'!$K$1:$BS$1,0)),"")</f>
        <v/>
      </c>
      <c r="FJX29" s="258" t="str">
        <f>IFERROR(INDEX('Data Annex'!$K$1:$BS$4779,MATCH(FJX$1&amp;"|"&amp;$B29,'Data Annex'!$K$1:$K$4779,0),MATCH(FJX$2,'Data Annex'!$K$1:$BS$1,0)),"")</f>
        <v/>
      </c>
      <c r="FJY29" s="258" t="str">
        <f>IFERROR(INDEX('Data Annex'!$K$1:$BS$4779,MATCH(FJY$1&amp;"|"&amp;$B29,'Data Annex'!$K$1:$K$4779,0),MATCH(FJY$2,'Data Annex'!$K$1:$BS$1,0)),"")</f>
        <v/>
      </c>
      <c r="FJZ29" s="258" t="str">
        <f>IFERROR(INDEX('Data Annex'!$K$1:$BS$4779,MATCH(FJZ$1&amp;"|"&amp;$B29,'Data Annex'!$K$1:$K$4779,0),MATCH(FJZ$2,'Data Annex'!$K$1:$BS$1,0)),"")</f>
        <v/>
      </c>
      <c r="FKA29" s="258" t="str">
        <f>IFERROR(INDEX('Data Annex'!$K$1:$BS$4779,MATCH(FKA$1&amp;"|"&amp;$B29,'Data Annex'!$K$1:$K$4779,0),MATCH(FKA$2,'Data Annex'!$K$1:$BS$1,0)),"")</f>
        <v/>
      </c>
      <c r="FKB29" s="258" t="str">
        <f>IFERROR(INDEX('Data Annex'!$K$1:$BS$4779,MATCH(FKB$1&amp;"|"&amp;$B29,'Data Annex'!$K$1:$K$4779,0),MATCH(FKB$2,'Data Annex'!$K$1:$BS$1,0)),"")</f>
        <v/>
      </c>
      <c r="FKC29" s="258" t="str">
        <f>IFERROR(INDEX('Data Annex'!$K$1:$BS$4779,MATCH(FKC$1&amp;"|"&amp;$B29,'Data Annex'!$K$1:$K$4779,0),MATCH(FKC$2,'Data Annex'!$K$1:$BS$1,0)),"")</f>
        <v/>
      </c>
      <c r="FKD29" s="258" t="str">
        <f>IFERROR(INDEX('Data Annex'!$K$1:$BS$4779,MATCH(FKD$1&amp;"|"&amp;$B29,'Data Annex'!$K$1:$K$4779,0),MATCH(FKD$2,'Data Annex'!$K$1:$BS$1,0)),"")</f>
        <v/>
      </c>
      <c r="FKE29" s="258" t="str">
        <f>IFERROR(INDEX('Data Annex'!$K$1:$BS$4779,MATCH(FKE$1&amp;"|"&amp;$B29,'Data Annex'!$K$1:$K$4779,0),MATCH(FKE$2,'Data Annex'!$K$1:$BS$1,0)),"")</f>
        <v/>
      </c>
      <c r="FKF29" s="258" t="str">
        <f>IFERROR(INDEX('Data Annex'!$K$1:$BS$4779,MATCH(FKF$1&amp;"|"&amp;$B29,'Data Annex'!$K$1:$K$4779,0),MATCH(FKF$2,'Data Annex'!$K$1:$BS$1,0)),"")</f>
        <v/>
      </c>
      <c r="FKG29" s="258" t="str">
        <f>IFERROR(INDEX('Data Annex'!$K$1:$BS$4779,MATCH(FKG$1&amp;"|"&amp;$B29,'Data Annex'!$K$1:$K$4779,0),MATCH(FKG$2,'Data Annex'!$K$1:$BS$1,0)),"")</f>
        <v/>
      </c>
      <c r="FKH29" s="258" t="str">
        <f>IFERROR(INDEX('Data Annex'!$K$1:$BS$4779,MATCH(FKH$1&amp;"|"&amp;$B29,'Data Annex'!$K$1:$K$4779,0),MATCH(FKH$2,'Data Annex'!$K$1:$BS$1,0)),"")</f>
        <v/>
      </c>
      <c r="FKI29" s="258" t="str">
        <f>IFERROR(INDEX('Data Annex'!$K$1:$BS$4779,MATCH(FKI$1&amp;"|"&amp;$B29,'Data Annex'!$K$1:$K$4779,0),MATCH(FKI$2,'Data Annex'!$K$1:$BS$1,0)),"")</f>
        <v/>
      </c>
      <c r="FKJ29" s="258" t="str">
        <f>IFERROR(INDEX('Data Annex'!$K$1:$BS$4779,MATCH(FKJ$1&amp;"|"&amp;$B29,'Data Annex'!$K$1:$K$4779,0),MATCH(FKJ$2,'Data Annex'!$K$1:$BS$1,0)),"")</f>
        <v/>
      </c>
      <c r="FKK29" s="258" t="str">
        <f>IFERROR(INDEX('Data Annex'!$K$1:$BS$4779,MATCH(FKK$1&amp;"|"&amp;$B29,'Data Annex'!$K$1:$K$4779,0),MATCH(FKK$2,'Data Annex'!$K$1:$BS$1,0)),"")</f>
        <v/>
      </c>
      <c r="FKL29" s="258" t="str">
        <f>IFERROR(INDEX('Data Annex'!$K$1:$BS$4779,MATCH(FKL$1&amp;"|"&amp;$B29,'Data Annex'!$K$1:$K$4779,0),MATCH(FKL$2,'Data Annex'!$K$1:$BS$1,0)),"")</f>
        <v/>
      </c>
      <c r="FKM29" s="258" t="str">
        <f>IFERROR(INDEX('Data Annex'!$K$1:$BS$4779,MATCH(FKM$1&amp;"|"&amp;$B29,'Data Annex'!$K$1:$K$4779,0),MATCH(FKM$2,'Data Annex'!$K$1:$BS$1,0)),"")</f>
        <v/>
      </c>
      <c r="FKN29" s="258" t="str">
        <f>IFERROR(INDEX('Data Annex'!$K$1:$BS$4779,MATCH(FKN$1&amp;"|"&amp;$B29,'Data Annex'!$K$1:$K$4779,0),MATCH(FKN$2,'Data Annex'!$K$1:$BS$1,0)),"")</f>
        <v/>
      </c>
      <c r="FKO29" s="258" t="str">
        <f>IFERROR(INDEX('Data Annex'!$K$1:$BS$4779,MATCH(FKO$1&amp;"|"&amp;$B29,'Data Annex'!$K$1:$K$4779,0),MATCH(FKO$2,'Data Annex'!$K$1:$BS$1,0)),"")</f>
        <v/>
      </c>
      <c r="FKP29" s="258" t="str">
        <f>IFERROR(INDEX('Data Annex'!$K$1:$BS$4779,MATCH(FKP$1&amp;"|"&amp;$B29,'Data Annex'!$K$1:$K$4779,0),MATCH(FKP$2,'Data Annex'!$K$1:$BS$1,0)),"")</f>
        <v/>
      </c>
      <c r="FKQ29" s="258" t="str">
        <f>IFERROR(INDEX('Data Annex'!$K$1:$BS$4779,MATCH(FKQ$1&amp;"|"&amp;$B29,'Data Annex'!$K$1:$K$4779,0),MATCH(FKQ$2,'Data Annex'!$K$1:$BS$1,0)),"")</f>
        <v/>
      </c>
      <c r="FKR29" s="258" t="str">
        <f>IFERROR(INDEX('Data Annex'!$K$1:$BS$4779,MATCH(FKR$1&amp;"|"&amp;$B29,'Data Annex'!$K$1:$K$4779,0),MATCH(FKR$2,'Data Annex'!$K$1:$BS$1,0)),"")</f>
        <v/>
      </c>
      <c r="FKS29" s="258" t="str">
        <f>IFERROR(INDEX('Data Annex'!$K$1:$BS$4779,MATCH(FKS$1&amp;"|"&amp;$B29,'Data Annex'!$K$1:$K$4779,0),MATCH(FKS$2,'Data Annex'!$K$1:$BS$1,0)),"")</f>
        <v/>
      </c>
      <c r="FKT29" s="258" t="str">
        <f>IFERROR(INDEX('Data Annex'!$K$1:$BS$4779,MATCH(FKT$1&amp;"|"&amp;$B29,'Data Annex'!$K$1:$K$4779,0),MATCH(FKT$2,'Data Annex'!$K$1:$BS$1,0)),"")</f>
        <v/>
      </c>
      <c r="FKU29" s="258" t="str">
        <f>IFERROR(INDEX('Data Annex'!$K$1:$BS$4779,MATCH(FKU$1&amp;"|"&amp;$B29,'Data Annex'!$K$1:$K$4779,0),MATCH(FKU$2,'Data Annex'!$K$1:$BS$1,0)),"")</f>
        <v/>
      </c>
      <c r="FKV29" s="258" t="str">
        <f>IFERROR(INDEX('Data Annex'!$K$1:$BS$4779,MATCH(FKV$1&amp;"|"&amp;$B29,'Data Annex'!$K$1:$K$4779,0),MATCH(FKV$2,'Data Annex'!$K$1:$BS$1,0)),"")</f>
        <v/>
      </c>
      <c r="FKW29" s="258" t="str">
        <f>IFERROR(INDEX('Data Annex'!$K$1:$BS$4779,MATCH(FKW$1&amp;"|"&amp;$B29,'Data Annex'!$K$1:$K$4779,0),MATCH(FKW$2,'Data Annex'!$K$1:$BS$1,0)),"")</f>
        <v/>
      </c>
      <c r="FKX29" s="258" t="str">
        <f>IFERROR(INDEX('Data Annex'!$K$1:$BS$4779,MATCH(FKX$1&amp;"|"&amp;$B29,'Data Annex'!$K$1:$K$4779,0),MATCH(FKX$2,'Data Annex'!$K$1:$BS$1,0)),"")</f>
        <v/>
      </c>
      <c r="FKY29" s="258" t="str">
        <f>IFERROR(INDEX('Data Annex'!$K$1:$BS$4779,MATCH(FKY$1&amp;"|"&amp;$B29,'Data Annex'!$K$1:$K$4779,0),MATCH(FKY$2,'Data Annex'!$K$1:$BS$1,0)),"")</f>
        <v/>
      </c>
      <c r="FKZ29" s="258" t="str">
        <f>IFERROR(INDEX('Data Annex'!$K$1:$BS$4779,MATCH(FKZ$1&amp;"|"&amp;$B29,'Data Annex'!$K$1:$K$4779,0),MATCH(FKZ$2,'Data Annex'!$K$1:$BS$1,0)),"")</f>
        <v/>
      </c>
      <c r="FLA29" s="258" t="str">
        <f>IFERROR(INDEX('Data Annex'!$K$1:$BS$4779,MATCH(FLA$1&amp;"|"&amp;$B29,'Data Annex'!$K$1:$K$4779,0),MATCH(FLA$2,'Data Annex'!$K$1:$BS$1,0)),"")</f>
        <v/>
      </c>
      <c r="FLB29" s="258" t="str">
        <f>IFERROR(INDEX('Data Annex'!$K$1:$BS$4779,MATCH(FLB$1&amp;"|"&amp;$B29,'Data Annex'!$K$1:$K$4779,0),MATCH(FLB$2,'Data Annex'!$K$1:$BS$1,0)),"")</f>
        <v/>
      </c>
      <c r="FLC29" s="258" t="str">
        <f>IFERROR(INDEX('Data Annex'!$K$1:$BS$4779,MATCH(FLC$1&amp;"|"&amp;$B29,'Data Annex'!$K$1:$K$4779,0),MATCH(FLC$2,'Data Annex'!$K$1:$BS$1,0)),"")</f>
        <v/>
      </c>
      <c r="FLD29" s="258" t="str">
        <f>IFERROR(INDEX('Data Annex'!$K$1:$BS$4779,MATCH(FLD$1&amp;"|"&amp;$B29,'Data Annex'!$K$1:$K$4779,0),MATCH(FLD$2,'Data Annex'!$K$1:$BS$1,0)),"")</f>
        <v/>
      </c>
      <c r="FLE29" s="258" t="str">
        <f>IFERROR(INDEX('Data Annex'!$K$1:$BS$4779,MATCH(FLE$1&amp;"|"&amp;$B29,'Data Annex'!$K$1:$K$4779,0),MATCH(FLE$2,'Data Annex'!$K$1:$BS$1,0)),"")</f>
        <v/>
      </c>
      <c r="FLF29" s="258" t="str">
        <f>IFERROR(INDEX('Data Annex'!$K$1:$BS$4779,MATCH(FLF$1&amp;"|"&amp;$B29,'Data Annex'!$K$1:$K$4779,0),MATCH(FLF$2,'Data Annex'!$K$1:$BS$1,0)),"")</f>
        <v/>
      </c>
      <c r="FLG29" s="258" t="str">
        <f>IFERROR(INDEX('Data Annex'!$K$1:$BS$4779,MATCH(FLG$1&amp;"|"&amp;$B29,'Data Annex'!$K$1:$K$4779,0),MATCH(FLG$2,'Data Annex'!$K$1:$BS$1,0)),"")</f>
        <v/>
      </c>
      <c r="FLH29" s="258" t="str">
        <f>IFERROR(INDEX('Data Annex'!$K$1:$BS$4779,MATCH(FLH$1&amp;"|"&amp;$B29,'Data Annex'!$K$1:$K$4779,0),MATCH(FLH$2,'Data Annex'!$K$1:$BS$1,0)),"")</f>
        <v/>
      </c>
      <c r="FLI29" s="258" t="str">
        <f>IFERROR(INDEX('Data Annex'!$K$1:$BS$4779,MATCH(FLI$1&amp;"|"&amp;$B29,'Data Annex'!$K$1:$K$4779,0),MATCH(FLI$2,'Data Annex'!$K$1:$BS$1,0)),"")</f>
        <v/>
      </c>
      <c r="FLJ29" s="258" t="str">
        <f>IFERROR(INDEX('Data Annex'!$K$1:$BS$4779,MATCH(FLJ$1&amp;"|"&amp;$B29,'Data Annex'!$K$1:$K$4779,0),MATCH(FLJ$2,'Data Annex'!$K$1:$BS$1,0)),"")</f>
        <v/>
      </c>
      <c r="FLK29" s="258" t="str">
        <f>IFERROR(INDEX('Data Annex'!$K$1:$BS$4779,MATCH(FLK$1&amp;"|"&amp;$B29,'Data Annex'!$K$1:$K$4779,0),MATCH(FLK$2,'Data Annex'!$K$1:$BS$1,0)),"")</f>
        <v/>
      </c>
      <c r="FLL29" s="258" t="str">
        <f>IFERROR(INDEX('Data Annex'!$K$1:$BS$4779,MATCH(FLL$1&amp;"|"&amp;$B29,'Data Annex'!$K$1:$K$4779,0),MATCH(FLL$2,'Data Annex'!$K$1:$BS$1,0)),"")</f>
        <v/>
      </c>
      <c r="FLM29" s="258" t="str">
        <f>IFERROR(INDEX('Data Annex'!$K$1:$BS$4779,MATCH(FLM$1&amp;"|"&amp;$B29,'Data Annex'!$K$1:$K$4779,0),MATCH(FLM$2,'Data Annex'!$K$1:$BS$1,0)),"")</f>
        <v/>
      </c>
      <c r="FLN29" s="258" t="str">
        <f>IFERROR(INDEX('Data Annex'!$K$1:$BS$4779,MATCH(FLN$1&amp;"|"&amp;$B29,'Data Annex'!$K$1:$K$4779,0),MATCH(FLN$2,'Data Annex'!$K$1:$BS$1,0)),"")</f>
        <v/>
      </c>
      <c r="FLO29" s="258" t="str">
        <f>IFERROR(INDEX('Data Annex'!$K$1:$BS$4779,MATCH(FLO$1&amp;"|"&amp;$B29,'Data Annex'!$K$1:$K$4779,0),MATCH(FLO$2,'Data Annex'!$K$1:$BS$1,0)),"")</f>
        <v/>
      </c>
      <c r="FLP29" s="258" t="str">
        <f>IFERROR(INDEX('Data Annex'!$K$1:$BS$4779,MATCH(FLP$1&amp;"|"&amp;$B29,'Data Annex'!$K$1:$K$4779,0),MATCH(FLP$2,'Data Annex'!$K$1:$BS$1,0)),"")</f>
        <v/>
      </c>
      <c r="FLQ29" s="258" t="str">
        <f>IFERROR(INDEX('Data Annex'!$K$1:$BS$4779,MATCH(FLQ$1&amp;"|"&amp;$B29,'Data Annex'!$K$1:$K$4779,0),MATCH(FLQ$2,'Data Annex'!$K$1:$BS$1,0)),"")</f>
        <v/>
      </c>
      <c r="FLR29" s="258" t="str">
        <f>IFERROR(INDEX('Data Annex'!$K$1:$BS$4779,MATCH(FLR$1&amp;"|"&amp;$B29,'Data Annex'!$K$1:$K$4779,0),MATCH(FLR$2,'Data Annex'!$K$1:$BS$1,0)),"")</f>
        <v/>
      </c>
      <c r="FLS29" s="258" t="str">
        <f>IFERROR(INDEX('Data Annex'!$K$1:$BS$4779,MATCH(FLS$1&amp;"|"&amp;$B29,'Data Annex'!$K$1:$K$4779,0),MATCH(FLS$2,'Data Annex'!$K$1:$BS$1,0)),"")</f>
        <v/>
      </c>
      <c r="FLT29" s="258" t="str">
        <f>IFERROR(INDEX('Data Annex'!$K$1:$BS$4779,MATCH(FLT$1&amp;"|"&amp;$B29,'Data Annex'!$K$1:$K$4779,0),MATCH(FLT$2,'Data Annex'!$K$1:$BS$1,0)),"")</f>
        <v/>
      </c>
      <c r="FLU29" s="258" t="str">
        <f>IFERROR(INDEX('Data Annex'!$K$1:$BS$4779,MATCH(FLU$1&amp;"|"&amp;$B29,'Data Annex'!$K$1:$K$4779,0),MATCH(FLU$2,'Data Annex'!$K$1:$BS$1,0)),"")</f>
        <v/>
      </c>
      <c r="FLV29" s="258" t="str">
        <f>IFERROR(INDEX('Data Annex'!$K$1:$BS$4779,MATCH(FLV$1&amp;"|"&amp;$B29,'Data Annex'!$K$1:$K$4779,0),MATCH(FLV$2,'Data Annex'!$K$1:$BS$1,0)),"")</f>
        <v/>
      </c>
      <c r="FLW29" s="258" t="str">
        <f>IFERROR(INDEX('Data Annex'!$K$1:$BS$4779,MATCH(FLW$1&amp;"|"&amp;$B29,'Data Annex'!$K$1:$K$4779,0),MATCH(FLW$2,'Data Annex'!$K$1:$BS$1,0)),"")</f>
        <v/>
      </c>
      <c r="FLX29" s="258" t="str">
        <f>IFERROR(INDEX('Data Annex'!$K$1:$BS$4779,MATCH(FLX$1&amp;"|"&amp;$B29,'Data Annex'!$K$1:$K$4779,0),MATCH(FLX$2,'Data Annex'!$K$1:$BS$1,0)),"")</f>
        <v/>
      </c>
      <c r="FLY29" s="258" t="str">
        <f>IFERROR(INDEX('Data Annex'!$K$1:$BS$4779,MATCH(FLY$1&amp;"|"&amp;$B29,'Data Annex'!$K$1:$K$4779,0),MATCH(FLY$2,'Data Annex'!$K$1:$BS$1,0)),"")</f>
        <v/>
      </c>
      <c r="FLZ29" s="258" t="str">
        <f>IFERROR(INDEX('Data Annex'!$K$1:$BS$4779,MATCH(FLZ$1&amp;"|"&amp;$B29,'Data Annex'!$K$1:$K$4779,0),MATCH(FLZ$2,'Data Annex'!$K$1:$BS$1,0)),"")</f>
        <v/>
      </c>
      <c r="FMA29" s="258" t="str">
        <f>IFERROR(INDEX('Data Annex'!$K$1:$BS$4779,MATCH(FMA$1&amp;"|"&amp;$B29,'Data Annex'!$K$1:$K$4779,0),MATCH(FMA$2,'Data Annex'!$K$1:$BS$1,0)),"")</f>
        <v/>
      </c>
      <c r="FMB29" s="258" t="str">
        <f>IFERROR(INDEX('Data Annex'!$K$1:$BS$4779,MATCH(FMB$1&amp;"|"&amp;$B29,'Data Annex'!$K$1:$K$4779,0),MATCH(FMB$2,'Data Annex'!$K$1:$BS$1,0)),"")</f>
        <v/>
      </c>
      <c r="FMC29" s="258" t="str">
        <f>IFERROR(INDEX('Data Annex'!$K$1:$BS$4779,MATCH(FMC$1&amp;"|"&amp;$B29,'Data Annex'!$K$1:$K$4779,0),MATCH(FMC$2,'Data Annex'!$K$1:$BS$1,0)),"")</f>
        <v/>
      </c>
      <c r="FMD29" s="258" t="str">
        <f>IFERROR(INDEX('Data Annex'!$K$1:$BS$4779,MATCH(FMD$1&amp;"|"&amp;$B29,'Data Annex'!$K$1:$K$4779,0),MATCH(FMD$2,'Data Annex'!$K$1:$BS$1,0)),"")</f>
        <v/>
      </c>
      <c r="FME29" s="258" t="str">
        <f>IFERROR(INDEX('Data Annex'!$K$1:$BS$4779,MATCH(FME$1&amp;"|"&amp;$B29,'Data Annex'!$K$1:$K$4779,0),MATCH(FME$2,'Data Annex'!$K$1:$BS$1,0)),"")</f>
        <v/>
      </c>
      <c r="FMF29" s="258" t="str">
        <f>IFERROR(INDEX('Data Annex'!$K$1:$BS$4779,MATCH(FMF$1&amp;"|"&amp;$B29,'Data Annex'!$K$1:$K$4779,0),MATCH(FMF$2,'Data Annex'!$K$1:$BS$1,0)),"")</f>
        <v/>
      </c>
      <c r="FMG29" s="258" t="str">
        <f>IFERROR(INDEX('Data Annex'!$K$1:$BS$4779,MATCH(FMG$1&amp;"|"&amp;$B29,'Data Annex'!$K$1:$K$4779,0),MATCH(FMG$2,'Data Annex'!$K$1:$BS$1,0)),"")</f>
        <v/>
      </c>
      <c r="FMH29" s="258" t="str">
        <f>IFERROR(INDEX('Data Annex'!$K$1:$BS$4779,MATCH(FMH$1&amp;"|"&amp;$B29,'Data Annex'!$K$1:$K$4779,0),MATCH(FMH$2,'Data Annex'!$K$1:$BS$1,0)),"")</f>
        <v/>
      </c>
      <c r="FMI29" s="258" t="str">
        <f>IFERROR(INDEX('Data Annex'!$K$1:$BS$4779,MATCH(FMI$1&amp;"|"&amp;$B29,'Data Annex'!$K$1:$K$4779,0),MATCH(FMI$2,'Data Annex'!$K$1:$BS$1,0)),"")</f>
        <v/>
      </c>
      <c r="FMJ29" s="258" t="str">
        <f>IFERROR(INDEX('Data Annex'!$K$1:$BS$4779,MATCH(FMJ$1&amp;"|"&amp;$B29,'Data Annex'!$K$1:$K$4779,0),MATCH(FMJ$2,'Data Annex'!$K$1:$BS$1,0)),"")</f>
        <v/>
      </c>
      <c r="FMK29" s="258" t="str">
        <f>IFERROR(INDEX('Data Annex'!$K$1:$BS$4779,MATCH(FMK$1&amp;"|"&amp;$B29,'Data Annex'!$K$1:$K$4779,0),MATCH(FMK$2,'Data Annex'!$K$1:$BS$1,0)),"")</f>
        <v/>
      </c>
      <c r="FML29" s="258" t="str">
        <f>IFERROR(INDEX('Data Annex'!$K$1:$BS$4779,MATCH(FML$1&amp;"|"&amp;$B29,'Data Annex'!$K$1:$K$4779,0),MATCH(FML$2,'Data Annex'!$K$1:$BS$1,0)),"")</f>
        <v/>
      </c>
      <c r="FMM29" s="258" t="str">
        <f>IFERROR(INDEX('Data Annex'!$K$1:$BS$4779,MATCH(FMM$1&amp;"|"&amp;$B29,'Data Annex'!$K$1:$K$4779,0),MATCH(FMM$2,'Data Annex'!$K$1:$BS$1,0)),"")</f>
        <v/>
      </c>
      <c r="FMN29" s="258" t="str">
        <f>IFERROR(INDEX('Data Annex'!$K$1:$BS$4779,MATCH(FMN$1&amp;"|"&amp;$B29,'Data Annex'!$K$1:$K$4779,0),MATCH(FMN$2,'Data Annex'!$K$1:$BS$1,0)),"")</f>
        <v/>
      </c>
      <c r="FMO29" s="258" t="str">
        <f>IFERROR(INDEX('Data Annex'!$K$1:$BS$4779,MATCH(FMO$1&amp;"|"&amp;$B29,'Data Annex'!$K$1:$K$4779,0),MATCH(FMO$2,'Data Annex'!$K$1:$BS$1,0)),"")</f>
        <v/>
      </c>
      <c r="FMP29" s="258" t="str">
        <f>IFERROR(INDEX('Data Annex'!$K$1:$BS$4779,MATCH(FMP$1&amp;"|"&amp;$B29,'Data Annex'!$K$1:$K$4779,0),MATCH(FMP$2,'Data Annex'!$K$1:$BS$1,0)),"")</f>
        <v/>
      </c>
      <c r="FMQ29" s="258" t="str">
        <f>IFERROR(INDEX('Data Annex'!$K$1:$BS$4779,MATCH(FMQ$1&amp;"|"&amp;$B29,'Data Annex'!$K$1:$K$4779,0),MATCH(FMQ$2,'Data Annex'!$K$1:$BS$1,0)),"")</f>
        <v/>
      </c>
      <c r="FMR29" s="258" t="str">
        <f>IFERROR(INDEX('Data Annex'!$K$1:$BS$4779,MATCH(FMR$1&amp;"|"&amp;$B29,'Data Annex'!$K$1:$K$4779,0),MATCH(FMR$2,'Data Annex'!$K$1:$BS$1,0)),"")</f>
        <v/>
      </c>
      <c r="FMS29" s="258" t="str">
        <f>IFERROR(INDEX('Data Annex'!$K$1:$BS$4779,MATCH(FMS$1&amp;"|"&amp;$B29,'Data Annex'!$K$1:$K$4779,0),MATCH(FMS$2,'Data Annex'!$K$1:$BS$1,0)),"")</f>
        <v/>
      </c>
      <c r="FMT29" s="258" t="str">
        <f>IFERROR(INDEX('Data Annex'!$K$1:$BS$4779,MATCH(FMT$1&amp;"|"&amp;$B29,'Data Annex'!$K$1:$K$4779,0),MATCH(FMT$2,'Data Annex'!$K$1:$BS$1,0)),"")</f>
        <v/>
      </c>
      <c r="FMU29" s="258" t="str">
        <f>IFERROR(INDEX('Data Annex'!$K$1:$BS$4779,MATCH(FMU$1&amp;"|"&amp;$B29,'Data Annex'!$K$1:$K$4779,0),MATCH(FMU$2,'Data Annex'!$K$1:$BS$1,0)),"")</f>
        <v/>
      </c>
      <c r="FMV29" s="258" t="str">
        <f>IFERROR(INDEX('Data Annex'!$K$1:$BS$4779,MATCH(FMV$1&amp;"|"&amp;$B29,'Data Annex'!$K$1:$K$4779,0),MATCH(FMV$2,'Data Annex'!$K$1:$BS$1,0)),"")</f>
        <v/>
      </c>
      <c r="FMW29" s="258" t="str">
        <f>IFERROR(INDEX('Data Annex'!$K$1:$BS$4779,MATCH(FMW$1&amp;"|"&amp;$B29,'Data Annex'!$K$1:$K$4779,0),MATCH(FMW$2,'Data Annex'!$K$1:$BS$1,0)),"")</f>
        <v/>
      </c>
      <c r="FMX29" s="258" t="str">
        <f>IFERROR(INDEX('Data Annex'!$K$1:$BS$4779,MATCH(FMX$1&amp;"|"&amp;$B29,'Data Annex'!$K$1:$K$4779,0),MATCH(FMX$2,'Data Annex'!$K$1:$BS$1,0)),"")</f>
        <v/>
      </c>
      <c r="FMY29" s="258" t="str">
        <f>IFERROR(INDEX('Data Annex'!$K$1:$BS$4779,MATCH(FMY$1&amp;"|"&amp;$B29,'Data Annex'!$K$1:$K$4779,0),MATCH(FMY$2,'Data Annex'!$K$1:$BS$1,0)),"")</f>
        <v/>
      </c>
      <c r="FMZ29" s="258" t="str">
        <f>IFERROR(INDEX('Data Annex'!$K$1:$BS$4779,MATCH(FMZ$1&amp;"|"&amp;$B29,'Data Annex'!$K$1:$K$4779,0),MATCH(FMZ$2,'Data Annex'!$K$1:$BS$1,0)),"")</f>
        <v/>
      </c>
      <c r="FNA29" s="258" t="str">
        <f>IFERROR(INDEX('Data Annex'!$K$1:$BS$4779,MATCH(FNA$1&amp;"|"&amp;$B29,'Data Annex'!$K$1:$K$4779,0),MATCH(FNA$2,'Data Annex'!$K$1:$BS$1,0)),"")</f>
        <v/>
      </c>
      <c r="FNB29" s="258" t="str">
        <f>IFERROR(INDEX('Data Annex'!$K$1:$BS$4779,MATCH(FNB$1&amp;"|"&amp;$B29,'Data Annex'!$K$1:$K$4779,0),MATCH(FNB$2,'Data Annex'!$K$1:$BS$1,0)),"")</f>
        <v/>
      </c>
      <c r="FNC29" s="258" t="str">
        <f>IFERROR(INDEX('Data Annex'!$K$1:$BS$4779,MATCH(FNC$1&amp;"|"&amp;$B29,'Data Annex'!$K$1:$K$4779,0),MATCH(FNC$2,'Data Annex'!$K$1:$BS$1,0)),"")</f>
        <v/>
      </c>
      <c r="FND29" s="258" t="str">
        <f>IFERROR(INDEX('Data Annex'!$K$1:$BS$4779,MATCH(FND$1&amp;"|"&amp;$B29,'Data Annex'!$K$1:$K$4779,0),MATCH(FND$2,'Data Annex'!$K$1:$BS$1,0)),"")</f>
        <v/>
      </c>
      <c r="FNE29" s="258" t="str">
        <f>IFERROR(INDEX('Data Annex'!$K$1:$BS$4779,MATCH(FNE$1&amp;"|"&amp;$B29,'Data Annex'!$K$1:$K$4779,0),MATCH(FNE$2,'Data Annex'!$K$1:$BS$1,0)),"")</f>
        <v/>
      </c>
      <c r="FNF29" s="258" t="str">
        <f>IFERROR(INDEX('Data Annex'!$K$1:$BS$4779,MATCH(FNF$1&amp;"|"&amp;$B29,'Data Annex'!$K$1:$K$4779,0),MATCH(FNF$2,'Data Annex'!$K$1:$BS$1,0)),"")</f>
        <v/>
      </c>
      <c r="FNG29" s="258" t="str">
        <f>IFERROR(INDEX('Data Annex'!$K$1:$BS$4779,MATCH(FNG$1&amp;"|"&amp;$B29,'Data Annex'!$K$1:$K$4779,0),MATCH(FNG$2,'Data Annex'!$K$1:$BS$1,0)),"")</f>
        <v/>
      </c>
      <c r="FNH29" s="258" t="str">
        <f>IFERROR(INDEX('Data Annex'!$K$1:$BS$4779,MATCH(FNH$1&amp;"|"&amp;$B29,'Data Annex'!$K$1:$K$4779,0),MATCH(FNH$2,'Data Annex'!$K$1:$BS$1,0)),"")</f>
        <v/>
      </c>
      <c r="FNI29" s="258" t="str">
        <f>IFERROR(INDEX('Data Annex'!$K$1:$BS$4779,MATCH(FNI$1&amp;"|"&amp;$B29,'Data Annex'!$K$1:$K$4779,0),MATCH(FNI$2,'Data Annex'!$K$1:$BS$1,0)),"")</f>
        <v/>
      </c>
      <c r="FNJ29" s="258" t="str">
        <f>IFERROR(INDEX('Data Annex'!$K$1:$BS$4779,MATCH(FNJ$1&amp;"|"&amp;$B29,'Data Annex'!$K$1:$K$4779,0),MATCH(FNJ$2,'Data Annex'!$K$1:$BS$1,0)),"")</f>
        <v/>
      </c>
      <c r="FNK29" s="258" t="str">
        <f>IFERROR(INDEX('Data Annex'!$K$1:$BS$4779,MATCH(FNK$1&amp;"|"&amp;$B29,'Data Annex'!$K$1:$K$4779,0),MATCH(FNK$2,'Data Annex'!$K$1:$BS$1,0)),"")</f>
        <v/>
      </c>
      <c r="FNL29" s="258" t="str">
        <f>IFERROR(INDEX('Data Annex'!$K$1:$BS$4779,MATCH(FNL$1&amp;"|"&amp;$B29,'Data Annex'!$K$1:$K$4779,0),MATCH(FNL$2,'Data Annex'!$K$1:$BS$1,0)),"")</f>
        <v/>
      </c>
      <c r="FNM29" s="258" t="str">
        <f>IFERROR(INDEX('Data Annex'!$K$1:$BS$4779,MATCH(FNM$1&amp;"|"&amp;$B29,'Data Annex'!$K$1:$K$4779,0),MATCH(FNM$2,'Data Annex'!$K$1:$BS$1,0)),"")</f>
        <v/>
      </c>
      <c r="FNN29" s="258" t="str">
        <f>IFERROR(INDEX('Data Annex'!$K$1:$BS$4779,MATCH(FNN$1&amp;"|"&amp;$B29,'Data Annex'!$K$1:$K$4779,0),MATCH(FNN$2,'Data Annex'!$K$1:$BS$1,0)),"")</f>
        <v/>
      </c>
      <c r="FNO29" s="258" t="str">
        <f>IFERROR(INDEX('Data Annex'!$K$1:$BS$4779,MATCH(FNO$1&amp;"|"&amp;$B29,'Data Annex'!$K$1:$K$4779,0),MATCH(FNO$2,'Data Annex'!$K$1:$BS$1,0)),"")</f>
        <v/>
      </c>
      <c r="FNP29" s="258" t="str">
        <f>IFERROR(INDEX('Data Annex'!$K$1:$BS$4779,MATCH(FNP$1&amp;"|"&amp;$B29,'Data Annex'!$K$1:$K$4779,0),MATCH(FNP$2,'Data Annex'!$K$1:$BS$1,0)),"")</f>
        <v/>
      </c>
      <c r="FNQ29" s="258" t="str">
        <f>IFERROR(INDEX('Data Annex'!$K$1:$BS$4779,MATCH(FNQ$1&amp;"|"&amp;$B29,'Data Annex'!$K$1:$K$4779,0),MATCH(FNQ$2,'Data Annex'!$K$1:$BS$1,0)),"")</f>
        <v/>
      </c>
      <c r="FNR29" s="258" t="str">
        <f>IFERROR(INDEX('Data Annex'!$K$1:$BS$4779,MATCH(FNR$1&amp;"|"&amp;$B29,'Data Annex'!$K$1:$K$4779,0),MATCH(FNR$2,'Data Annex'!$K$1:$BS$1,0)),"")</f>
        <v/>
      </c>
      <c r="FNS29" s="258" t="str">
        <f>IFERROR(INDEX('Data Annex'!$K$1:$BS$4779,MATCH(FNS$1&amp;"|"&amp;$B29,'Data Annex'!$K$1:$K$4779,0),MATCH(FNS$2,'Data Annex'!$K$1:$BS$1,0)),"")</f>
        <v/>
      </c>
      <c r="FNT29" s="258" t="str">
        <f>IFERROR(INDEX('Data Annex'!$K$1:$BS$4779,MATCH(FNT$1&amp;"|"&amp;$B29,'Data Annex'!$K$1:$K$4779,0),MATCH(FNT$2,'Data Annex'!$K$1:$BS$1,0)),"")</f>
        <v/>
      </c>
      <c r="FNU29" s="258" t="str">
        <f>IFERROR(INDEX('Data Annex'!$K$1:$BS$4779,MATCH(FNU$1&amp;"|"&amp;$B29,'Data Annex'!$K$1:$K$4779,0),MATCH(FNU$2,'Data Annex'!$K$1:$BS$1,0)),"")</f>
        <v/>
      </c>
      <c r="FNV29" s="258" t="str">
        <f>IFERROR(INDEX('Data Annex'!$K$1:$BS$4779,MATCH(FNV$1&amp;"|"&amp;$B29,'Data Annex'!$K$1:$K$4779,0),MATCH(FNV$2,'Data Annex'!$K$1:$BS$1,0)),"")</f>
        <v/>
      </c>
      <c r="FNW29" s="258" t="str">
        <f>IFERROR(INDEX('Data Annex'!$K$1:$BS$4779,MATCH(FNW$1&amp;"|"&amp;$B29,'Data Annex'!$K$1:$K$4779,0),MATCH(FNW$2,'Data Annex'!$K$1:$BS$1,0)),"")</f>
        <v/>
      </c>
      <c r="FNX29" s="258" t="str">
        <f>IFERROR(INDEX('Data Annex'!$K$1:$BS$4779,MATCH(FNX$1&amp;"|"&amp;$B29,'Data Annex'!$K$1:$K$4779,0),MATCH(FNX$2,'Data Annex'!$K$1:$BS$1,0)),"")</f>
        <v/>
      </c>
      <c r="FNY29" s="258" t="str">
        <f>IFERROR(INDEX('Data Annex'!$K$1:$BS$4779,MATCH(FNY$1&amp;"|"&amp;$B29,'Data Annex'!$K$1:$K$4779,0),MATCH(FNY$2,'Data Annex'!$K$1:$BS$1,0)),"")</f>
        <v/>
      </c>
      <c r="FNZ29" s="258" t="str">
        <f>IFERROR(INDEX('Data Annex'!$K$1:$BS$4779,MATCH(FNZ$1&amp;"|"&amp;$B29,'Data Annex'!$K$1:$K$4779,0),MATCH(FNZ$2,'Data Annex'!$K$1:$BS$1,0)),"")</f>
        <v/>
      </c>
      <c r="FOA29" s="258" t="str">
        <f>IFERROR(INDEX('Data Annex'!$K$1:$BS$4779,MATCH(FOA$1&amp;"|"&amp;$B29,'Data Annex'!$K$1:$K$4779,0),MATCH(FOA$2,'Data Annex'!$K$1:$BS$1,0)),"")</f>
        <v/>
      </c>
      <c r="FOB29" s="258" t="str">
        <f>IFERROR(INDEX('Data Annex'!$K$1:$BS$4779,MATCH(FOB$1&amp;"|"&amp;$B29,'Data Annex'!$K$1:$K$4779,0),MATCH(FOB$2,'Data Annex'!$K$1:$BS$1,0)),"")</f>
        <v/>
      </c>
      <c r="FOC29" s="258" t="str">
        <f>IFERROR(INDEX('Data Annex'!$K$1:$BS$4779,MATCH(FOC$1&amp;"|"&amp;$B29,'Data Annex'!$K$1:$K$4779,0),MATCH(FOC$2,'Data Annex'!$K$1:$BS$1,0)),"")</f>
        <v/>
      </c>
      <c r="FOD29" s="258" t="str">
        <f>IFERROR(INDEX('Data Annex'!$K$1:$BS$4779,MATCH(FOD$1&amp;"|"&amp;$B29,'Data Annex'!$K$1:$K$4779,0),MATCH(FOD$2,'Data Annex'!$K$1:$BS$1,0)),"")</f>
        <v/>
      </c>
      <c r="FOE29" s="258" t="str">
        <f>IFERROR(INDEX('Data Annex'!$K$1:$BS$4779,MATCH(FOE$1&amp;"|"&amp;$B29,'Data Annex'!$K$1:$K$4779,0),MATCH(FOE$2,'Data Annex'!$K$1:$BS$1,0)),"")</f>
        <v/>
      </c>
      <c r="FOF29" s="258" t="str">
        <f>IFERROR(INDEX('Data Annex'!$K$1:$BS$4779,MATCH(FOF$1&amp;"|"&amp;$B29,'Data Annex'!$K$1:$K$4779,0),MATCH(FOF$2,'Data Annex'!$K$1:$BS$1,0)),"")</f>
        <v/>
      </c>
      <c r="FOG29" s="258" t="str">
        <f>IFERROR(INDEX('Data Annex'!$K$1:$BS$4779,MATCH(FOG$1&amp;"|"&amp;$B29,'Data Annex'!$K$1:$K$4779,0),MATCH(FOG$2,'Data Annex'!$K$1:$BS$1,0)),"")</f>
        <v/>
      </c>
      <c r="FOH29" s="258" t="str">
        <f>IFERROR(INDEX('Data Annex'!$K$1:$BS$4779,MATCH(FOH$1&amp;"|"&amp;$B29,'Data Annex'!$K$1:$K$4779,0),MATCH(FOH$2,'Data Annex'!$K$1:$BS$1,0)),"")</f>
        <v/>
      </c>
      <c r="FOI29" s="258" t="str">
        <f>IFERROR(INDEX('Data Annex'!$K$1:$BS$4779,MATCH(FOI$1&amp;"|"&amp;$B29,'Data Annex'!$K$1:$K$4779,0),MATCH(FOI$2,'Data Annex'!$K$1:$BS$1,0)),"")</f>
        <v/>
      </c>
      <c r="FOJ29" s="258" t="str">
        <f>IFERROR(INDEX('Data Annex'!$K$1:$BS$4779,MATCH(FOJ$1&amp;"|"&amp;$B29,'Data Annex'!$K$1:$K$4779,0),MATCH(FOJ$2,'Data Annex'!$K$1:$BS$1,0)),"")</f>
        <v/>
      </c>
      <c r="FOK29" s="258" t="str">
        <f>IFERROR(INDEX('Data Annex'!$K$1:$BS$4779,MATCH(FOK$1&amp;"|"&amp;$B29,'Data Annex'!$K$1:$K$4779,0),MATCH(FOK$2,'Data Annex'!$K$1:$BS$1,0)),"")</f>
        <v/>
      </c>
      <c r="FOL29" s="258" t="str">
        <f>IFERROR(INDEX('Data Annex'!$K$1:$BS$4779,MATCH(FOL$1&amp;"|"&amp;$B29,'Data Annex'!$K$1:$K$4779,0),MATCH(FOL$2,'Data Annex'!$K$1:$BS$1,0)),"")</f>
        <v/>
      </c>
      <c r="FOM29" s="258" t="str">
        <f>IFERROR(INDEX('Data Annex'!$K$1:$BS$4779,MATCH(FOM$1&amp;"|"&amp;$B29,'Data Annex'!$K$1:$K$4779,0),MATCH(FOM$2,'Data Annex'!$K$1:$BS$1,0)),"")</f>
        <v/>
      </c>
      <c r="FON29" s="258" t="str">
        <f>IFERROR(INDEX('Data Annex'!$K$1:$BS$4779,MATCH(FON$1&amp;"|"&amp;$B29,'Data Annex'!$K$1:$K$4779,0),MATCH(FON$2,'Data Annex'!$K$1:$BS$1,0)),"")</f>
        <v/>
      </c>
      <c r="FOO29" s="258" t="str">
        <f>IFERROR(INDEX('Data Annex'!$K$1:$BS$4779,MATCH(FOO$1&amp;"|"&amp;$B29,'Data Annex'!$K$1:$K$4779,0),MATCH(FOO$2,'Data Annex'!$K$1:$BS$1,0)),"")</f>
        <v/>
      </c>
      <c r="FOP29" s="258" t="str">
        <f>IFERROR(INDEX('Data Annex'!$K$1:$BS$4779,MATCH(FOP$1&amp;"|"&amp;$B29,'Data Annex'!$K$1:$K$4779,0),MATCH(FOP$2,'Data Annex'!$K$1:$BS$1,0)),"")</f>
        <v/>
      </c>
      <c r="FOQ29" s="258" t="str">
        <f>IFERROR(INDEX('Data Annex'!$K$1:$BS$4779,MATCH(FOQ$1&amp;"|"&amp;$B29,'Data Annex'!$K$1:$K$4779,0),MATCH(FOQ$2,'Data Annex'!$K$1:$BS$1,0)),"")</f>
        <v/>
      </c>
      <c r="FOR29" s="258" t="str">
        <f>IFERROR(INDEX('Data Annex'!$K$1:$BS$4779,MATCH(FOR$1&amp;"|"&amp;$B29,'Data Annex'!$K$1:$K$4779,0),MATCH(FOR$2,'Data Annex'!$K$1:$BS$1,0)),"")</f>
        <v/>
      </c>
      <c r="FOS29" s="258" t="str">
        <f>IFERROR(INDEX('Data Annex'!$K$1:$BS$4779,MATCH(FOS$1&amp;"|"&amp;$B29,'Data Annex'!$K$1:$K$4779,0),MATCH(FOS$2,'Data Annex'!$K$1:$BS$1,0)),"")</f>
        <v/>
      </c>
      <c r="FOT29" s="258" t="str">
        <f>IFERROR(INDEX('Data Annex'!$K$1:$BS$4779,MATCH(FOT$1&amp;"|"&amp;$B29,'Data Annex'!$K$1:$K$4779,0),MATCH(FOT$2,'Data Annex'!$K$1:$BS$1,0)),"")</f>
        <v/>
      </c>
      <c r="FOU29" s="258" t="str">
        <f>IFERROR(INDEX('Data Annex'!$K$1:$BS$4779,MATCH(FOU$1&amp;"|"&amp;$B29,'Data Annex'!$K$1:$K$4779,0),MATCH(FOU$2,'Data Annex'!$K$1:$BS$1,0)),"")</f>
        <v/>
      </c>
      <c r="FOV29" s="258" t="str">
        <f>IFERROR(INDEX('Data Annex'!$K$1:$BS$4779,MATCH(FOV$1&amp;"|"&amp;$B29,'Data Annex'!$K$1:$K$4779,0),MATCH(FOV$2,'Data Annex'!$K$1:$BS$1,0)),"")</f>
        <v/>
      </c>
      <c r="FOW29" s="258" t="str">
        <f>IFERROR(INDEX('Data Annex'!$K$1:$BS$4779,MATCH(FOW$1&amp;"|"&amp;$B29,'Data Annex'!$K$1:$K$4779,0),MATCH(FOW$2,'Data Annex'!$K$1:$BS$1,0)),"")</f>
        <v/>
      </c>
      <c r="FOX29" s="258" t="str">
        <f>IFERROR(INDEX('Data Annex'!$K$1:$BS$4779,MATCH(FOX$1&amp;"|"&amp;$B29,'Data Annex'!$K$1:$K$4779,0),MATCH(FOX$2,'Data Annex'!$K$1:$BS$1,0)),"")</f>
        <v/>
      </c>
      <c r="FOY29" s="258" t="str">
        <f>IFERROR(INDEX('Data Annex'!$K$1:$BS$4779,MATCH(FOY$1&amp;"|"&amp;$B29,'Data Annex'!$K$1:$K$4779,0),MATCH(FOY$2,'Data Annex'!$K$1:$BS$1,0)),"")</f>
        <v/>
      </c>
      <c r="FOZ29" s="258" t="str">
        <f>IFERROR(INDEX('Data Annex'!$K$1:$BS$4779,MATCH(FOZ$1&amp;"|"&amp;$B29,'Data Annex'!$K$1:$K$4779,0),MATCH(FOZ$2,'Data Annex'!$K$1:$BS$1,0)),"")</f>
        <v/>
      </c>
      <c r="FPA29" s="258" t="str">
        <f>IFERROR(INDEX('Data Annex'!$K$1:$BS$4779,MATCH(FPA$1&amp;"|"&amp;$B29,'Data Annex'!$K$1:$K$4779,0),MATCH(FPA$2,'Data Annex'!$K$1:$BS$1,0)),"")</f>
        <v/>
      </c>
      <c r="FPB29" s="258" t="str">
        <f>IFERROR(INDEX('Data Annex'!$K$1:$BS$4779,MATCH(FPB$1&amp;"|"&amp;$B29,'Data Annex'!$K$1:$K$4779,0),MATCH(FPB$2,'Data Annex'!$K$1:$BS$1,0)),"")</f>
        <v/>
      </c>
      <c r="FPC29" s="258" t="str">
        <f>IFERROR(INDEX('Data Annex'!$K$1:$BS$4779,MATCH(FPC$1&amp;"|"&amp;$B29,'Data Annex'!$K$1:$K$4779,0),MATCH(FPC$2,'Data Annex'!$K$1:$BS$1,0)),"")</f>
        <v/>
      </c>
      <c r="FPD29" s="258" t="str">
        <f>IFERROR(INDEX('Data Annex'!$K$1:$BS$4779,MATCH(FPD$1&amp;"|"&amp;$B29,'Data Annex'!$K$1:$K$4779,0),MATCH(FPD$2,'Data Annex'!$K$1:$BS$1,0)),"")</f>
        <v/>
      </c>
      <c r="FPE29" s="258" t="str">
        <f>IFERROR(INDEX('Data Annex'!$K$1:$BS$4779,MATCH(FPE$1&amp;"|"&amp;$B29,'Data Annex'!$K$1:$K$4779,0),MATCH(FPE$2,'Data Annex'!$K$1:$BS$1,0)),"")</f>
        <v/>
      </c>
      <c r="FPF29" s="258" t="str">
        <f>IFERROR(INDEX('Data Annex'!$K$1:$BS$4779,MATCH(FPF$1&amp;"|"&amp;$B29,'Data Annex'!$K$1:$K$4779,0),MATCH(FPF$2,'Data Annex'!$K$1:$BS$1,0)),"")</f>
        <v/>
      </c>
      <c r="FPG29" s="258" t="str">
        <f>IFERROR(INDEX('Data Annex'!$K$1:$BS$4779,MATCH(FPG$1&amp;"|"&amp;$B29,'Data Annex'!$K$1:$K$4779,0),MATCH(FPG$2,'Data Annex'!$K$1:$BS$1,0)),"")</f>
        <v/>
      </c>
      <c r="FPH29" s="258" t="str">
        <f>IFERROR(INDEX('Data Annex'!$K$1:$BS$4779,MATCH(FPH$1&amp;"|"&amp;$B29,'Data Annex'!$K$1:$K$4779,0),MATCH(FPH$2,'Data Annex'!$K$1:$BS$1,0)),"")</f>
        <v/>
      </c>
      <c r="FPI29" s="258" t="str">
        <f>IFERROR(INDEX('Data Annex'!$K$1:$BS$4779,MATCH(FPI$1&amp;"|"&amp;$B29,'Data Annex'!$K$1:$K$4779,0),MATCH(FPI$2,'Data Annex'!$K$1:$BS$1,0)),"")</f>
        <v/>
      </c>
      <c r="FPJ29" s="258" t="str">
        <f>IFERROR(INDEX('Data Annex'!$K$1:$BS$4779,MATCH(FPJ$1&amp;"|"&amp;$B29,'Data Annex'!$K$1:$K$4779,0),MATCH(FPJ$2,'Data Annex'!$K$1:$BS$1,0)),"")</f>
        <v/>
      </c>
      <c r="FPK29" s="258" t="str">
        <f>IFERROR(INDEX('Data Annex'!$K$1:$BS$4779,MATCH(FPK$1&amp;"|"&amp;$B29,'Data Annex'!$K$1:$K$4779,0),MATCH(FPK$2,'Data Annex'!$K$1:$BS$1,0)),"")</f>
        <v/>
      </c>
      <c r="FPL29" s="258" t="str">
        <f>IFERROR(INDEX('Data Annex'!$K$1:$BS$4779,MATCH(FPL$1&amp;"|"&amp;$B29,'Data Annex'!$K$1:$K$4779,0),MATCH(FPL$2,'Data Annex'!$K$1:$BS$1,0)),"")</f>
        <v/>
      </c>
      <c r="FPM29" s="258" t="str">
        <f>IFERROR(INDEX('Data Annex'!$K$1:$BS$4779,MATCH(FPM$1&amp;"|"&amp;$B29,'Data Annex'!$K$1:$K$4779,0),MATCH(FPM$2,'Data Annex'!$K$1:$BS$1,0)),"")</f>
        <v/>
      </c>
      <c r="FPN29" s="258" t="str">
        <f>IFERROR(INDEX('Data Annex'!$K$1:$BS$4779,MATCH(FPN$1&amp;"|"&amp;$B29,'Data Annex'!$K$1:$K$4779,0),MATCH(FPN$2,'Data Annex'!$K$1:$BS$1,0)),"")</f>
        <v/>
      </c>
      <c r="FPO29" s="258" t="str">
        <f>IFERROR(INDEX('Data Annex'!$K$1:$BS$4779,MATCH(FPO$1&amp;"|"&amp;$B29,'Data Annex'!$K$1:$K$4779,0),MATCH(FPO$2,'Data Annex'!$K$1:$BS$1,0)),"")</f>
        <v/>
      </c>
      <c r="FPP29" s="258" t="str">
        <f>IFERROR(INDEX('Data Annex'!$K$1:$BS$4779,MATCH(FPP$1&amp;"|"&amp;$B29,'Data Annex'!$K$1:$K$4779,0),MATCH(FPP$2,'Data Annex'!$K$1:$BS$1,0)),"")</f>
        <v/>
      </c>
      <c r="FPQ29" s="258" t="str">
        <f>IFERROR(INDEX('Data Annex'!$K$1:$BS$4779,MATCH(FPQ$1&amp;"|"&amp;$B29,'Data Annex'!$K$1:$K$4779,0),MATCH(FPQ$2,'Data Annex'!$K$1:$BS$1,0)),"")</f>
        <v/>
      </c>
      <c r="FPR29" s="258" t="str">
        <f>IFERROR(INDEX('Data Annex'!$K$1:$BS$4779,MATCH(FPR$1&amp;"|"&amp;$B29,'Data Annex'!$K$1:$K$4779,0),MATCH(FPR$2,'Data Annex'!$K$1:$BS$1,0)),"")</f>
        <v/>
      </c>
      <c r="FPS29" s="258" t="str">
        <f>IFERROR(INDEX('Data Annex'!$K$1:$BS$4779,MATCH(FPS$1&amp;"|"&amp;$B29,'Data Annex'!$K$1:$K$4779,0),MATCH(FPS$2,'Data Annex'!$K$1:$BS$1,0)),"")</f>
        <v/>
      </c>
      <c r="FPT29" s="258" t="str">
        <f>IFERROR(INDEX('Data Annex'!$K$1:$BS$4779,MATCH(FPT$1&amp;"|"&amp;$B29,'Data Annex'!$K$1:$K$4779,0),MATCH(FPT$2,'Data Annex'!$K$1:$BS$1,0)),"")</f>
        <v/>
      </c>
      <c r="FPU29" s="258" t="str">
        <f>IFERROR(INDEX('Data Annex'!$K$1:$BS$4779,MATCH(FPU$1&amp;"|"&amp;$B29,'Data Annex'!$K$1:$K$4779,0),MATCH(FPU$2,'Data Annex'!$K$1:$BS$1,0)),"")</f>
        <v/>
      </c>
      <c r="FPV29" s="258" t="str">
        <f>IFERROR(INDEX('Data Annex'!$K$1:$BS$4779,MATCH(FPV$1&amp;"|"&amp;$B29,'Data Annex'!$K$1:$K$4779,0),MATCH(FPV$2,'Data Annex'!$K$1:$BS$1,0)),"")</f>
        <v/>
      </c>
      <c r="FPW29" s="258" t="str">
        <f>IFERROR(INDEX('Data Annex'!$K$1:$BS$4779,MATCH(FPW$1&amp;"|"&amp;$B29,'Data Annex'!$K$1:$K$4779,0),MATCH(FPW$2,'Data Annex'!$K$1:$BS$1,0)),"")</f>
        <v/>
      </c>
      <c r="FPX29" s="258" t="str">
        <f>IFERROR(INDEX('Data Annex'!$K$1:$BS$4779,MATCH(FPX$1&amp;"|"&amp;$B29,'Data Annex'!$K$1:$K$4779,0),MATCH(FPX$2,'Data Annex'!$K$1:$BS$1,0)),"")</f>
        <v/>
      </c>
      <c r="FPY29" s="258" t="str">
        <f>IFERROR(INDEX('Data Annex'!$K$1:$BS$4779,MATCH(FPY$1&amp;"|"&amp;$B29,'Data Annex'!$K$1:$K$4779,0),MATCH(FPY$2,'Data Annex'!$K$1:$BS$1,0)),"")</f>
        <v/>
      </c>
      <c r="FPZ29" s="258" t="str">
        <f>IFERROR(INDEX('Data Annex'!$K$1:$BS$4779,MATCH(FPZ$1&amp;"|"&amp;$B29,'Data Annex'!$K$1:$K$4779,0),MATCH(FPZ$2,'Data Annex'!$K$1:$BS$1,0)),"")</f>
        <v/>
      </c>
      <c r="FQA29" s="258" t="str">
        <f>IFERROR(INDEX('Data Annex'!$K$1:$BS$4779,MATCH(FQA$1&amp;"|"&amp;$B29,'Data Annex'!$K$1:$K$4779,0),MATCH(FQA$2,'Data Annex'!$K$1:$BS$1,0)),"")</f>
        <v/>
      </c>
      <c r="FQB29" s="258" t="str">
        <f>IFERROR(INDEX('Data Annex'!$K$1:$BS$4779,MATCH(FQB$1&amp;"|"&amp;$B29,'Data Annex'!$K$1:$K$4779,0),MATCH(FQB$2,'Data Annex'!$K$1:$BS$1,0)),"")</f>
        <v/>
      </c>
      <c r="FQC29" s="258" t="str">
        <f>IFERROR(INDEX('Data Annex'!$K$1:$BS$4779,MATCH(FQC$1&amp;"|"&amp;$B29,'Data Annex'!$K$1:$K$4779,0),MATCH(FQC$2,'Data Annex'!$K$1:$BS$1,0)),"")</f>
        <v/>
      </c>
      <c r="FQD29" s="258" t="str">
        <f>IFERROR(INDEX('Data Annex'!$K$1:$BS$4779,MATCH(FQD$1&amp;"|"&amp;$B29,'Data Annex'!$K$1:$K$4779,0),MATCH(FQD$2,'Data Annex'!$K$1:$BS$1,0)),"")</f>
        <v/>
      </c>
      <c r="FQE29" s="258" t="str">
        <f>IFERROR(INDEX('Data Annex'!$K$1:$BS$4779,MATCH(FQE$1&amp;"|"&amp;$B29,'Data Annex'!$K$1:$K$4779,0),MATCH(FQE$2,'Data Annex'!$K$1:$BS$1,0)),"")</f>
        <v/>
      </c>
      <c r="FQF29" s="258" t="str">
        <f>IFERROR(INDEX('Data Annex'!$K$1:$BS$4779,MATCH(FQF$1&amp;"|"&amp;$B29,'Data Annex'!$K$1:$K$4779,0),MATCH(FQF$2,'Data Annex'!$K$1:$BS$1,0)),"")</f>
        <v/>
      </c>
      <c r="FQG29" s="258" t="str">
        <f>IFERROR(INDEX('Data Annex'!$K$1:$BS$4779,MATCH(FQG$1&amp;"|"&amp;$B29,'Data Annex'!$K$1:$K$4779,0),MATCH(FQG$2,'Data Annex'!$K$1:$BS$1,0)),"")</f>
        <v/>
      </c>
      <c r="FQH29" s="258" t="str">
        <f>IFERROR(INDEX('Data Annex'!$K$1:$BS$4779,MATCH(FQH$1&amp;"|"&amp;$B29,'Data Annex'!$K$1:$K$4779,0),MATCH(FQH$2,'Data Annex'!$K$1:$BS$1,0)),"")</f>
        <v/>
      </c>
      <c r="FQI29" s="258" t="str">
        <f>IFERROR(INDEX('Data Annex'!$K$1:$BS$4779,MATCH(FQI$1&amp;"|"&amp;$B29,'Data Annex'!$K$1:$K$4779,0),MATCH(FQI$2,'Data Annex'!$K$1:$BS$1,0)),"")</f>
        <v/>
      </c>
      <c r="FQJ29" s="258" t="str">
        <f>IFERROR(INDEX('Data Annex'!$K$1:$BS$4779,MATCH(FQJ$1&amp;"|"&amp;$B29,'Data Annex'!$K$1:$K$4779,0),MATCH(FQJ$2,'Data Annex'!$K$1:$BS$1,0)),"")</f>
        <v/>
      </c>
      <c r="FQK29" s="258" t="str">
        <f>IFERROR(INDEX('Data Annex'!$K$1:$BS$4779,MATCH(FQK$1&amp;"|"&amp;$B29,'Data Annex'!$K$1:$K$4779,0),MATCH(FQK$2,'Data Annex'!$K$1:$BS$1,0)),"")</f>
        <v/>
      </c>
      <c r="FQL29" s="258" t="str">
        <f>IFERROR(INDEX('Data Annex'!$K$1:$BS$4779,MATCH(FQL$1&amp;"|"&amp;$B29,'Data Annex'!$K$1:$K$4779,0),MATCH(FQL$2,'Data Annex'!$K$1:$BS$1,0)),"")</f>
        <v/>
      </c>
      <c r="FQM29" s="258" t="str">
        <f>IFERROR(INDEX('Data Annex'!$K$1:$BS$4779,MATCH(FQM$1&amp;"|"&amp;$B29,'Data Annex'!$K$1:$K$4779,0),MATCH(FQM$2,'Data Annex'!$K$1:$BS$1,0)),"")</f>
        <v/>
      </c>
      <c r="FQN29" s="258" t="str">
        <f>IFERROR(INDEX('Data Annex'!$K$1:$BS$4779,MATCH(FQN$1&amp;"|"&amp;$B29,'Data Annex'!$K$1:$K$4779,0),MATCH(FQN$2,'Data Annex'!$K$1:$BS$1,0)),"")</f>
        <v/>
      </c>
      <c r="FQO29" s="258" t="str">
        <f>IFERROR(INDEX('Data Annex'!$K$1:$BS$4779,MATCH(FQO$1&amp;"|"&amp;$B29,'Data Annex'!$K$1:$K$4779,0),MATCH(FQO$2,'Data Annex'!$K$1:$BS$1,0)),"")</f>
        <v/>
      </c>
      <c r="FQP29" s="258" t="str">
        <f>IFERROR(INDEX('Data Annex'!$K$1:$BS$4779,MATCH(FQP$1&amp;"|"&amp;$B29,'Data Annex'!$K$1:$K$4779,0),MATCH(FQP$2,'Data Annex'!$K$1:$BS$1,0)),"")</f>
        <v/>
      </c>
      <c r="FQQ29" s="258" t="str">
        <f>IFERROR(INDEX('Data Annex'!$K$1:$BS$4779,MATCH(FQQ$1&amp;"|"&amp;$B29,'Data Annex'!$K$1:$K$4779,0),MATCH(FQQ$2,'Data Annex'!$K$1:$BS$1,0)),"")</f>
        <v/>
      </c>
      <c r="FQR29" s="258" t="str">
        <f>IFERROR(INDEX('Data Annex'!$K$1:$BS$4779,MATCH(FQR$1&amp;"|"&amp;$B29,'Data Annex'!$K$1:$K$4779,0),MATCH(FQR$2,'Data Annex'!$K$1:$BS$1,0)),"")</f>
        <v/>
      </c>
      <c r="FQS29" s="258" t="str">
        <f>IFERROR(INDEX('Data Annex'!$K$1:$BS$4779,MATCH(FQS$1&amp;"|"&amp;$B29,'Data Annex'!$K$1:$K$4779,0),MATCH(FQS$2,'Data Annex'!$K$1:$BS$1,0)),"")</f>
        <v/>
      </c>
      <c r="FQT29" s="258" t="str">
        <f>IFERROR(INDEX('Data Annex'!$K$1:$BS$4779,MATCH(FQT$1&amp;"|"&amp;$B29,'Data Annex'!$K$1:$K$4779,0),MATCH(FQT$2,'Data Annex'!$K$1:$BS$1,0)),"")</f>
        <v/>
      </c>
      <c r="FQU29" s="258" t="str">
        <f>IFERROR(INDEX('Data Annex'!$K$1:$BS$4779,MATCH(FQU$1&amp;"|"&amp;$B29,'Data Annex'!$K$1:$K$4779,0),MATCH(FQU$2,'Data Annex'!$K$1:$BS$1,0)),"")</f>
        <v/>
      </c>
      <c r="FQV29" s="258" t="str">
        <f>IFERROR(INDEX('Data Annex'!$K$1:$BS$4779,MATCH(FQV$1&amp;"|"&amp;$B29,'Data Annex'!$K$1:$K$4779,0),MATCH(FQV$2,'Data Annex'!$K$1:$BS$1,0)),"")</f>
        <v/>
      </c>
      <c r="FQW29" s="258" t="str">
        <f>IFERROR(INDEX('Data Annex'!$K$1:$BS$4779,MATCH(FQW$1&amp;"|"&amp;$B29,'Data Annex'!$K$1:$K$4779,0),MATCH(FQW$2,'Data Annex'!$K$1:$BS$1,0)),"")</f>
        <v/>
      </c>
      <c r="FQX29" s="258" t="str">
        <f>IFERROR(INDEX('Data Annex'!$K$1:$BS$4779,MATCH(FQX$1&amp;"|"&amp;$B29,'Data Annex'!$K$1:$K$4779,0),MATCH(FQX$2,'Data Annex'!$K$1:$BS$1,0)),"")</f>
        <v/>
      </c>
      <c r="FQY29" s="258" t="str">
        <f>IFERROR(INDEX('Data Annex'!$K$1:$BS$4779,MATCH(FQY$1&amp;"|"&amp;$B29,'Data Annex'!$K$1:$K$4779,0),MATCH(FQY$2,'Data Annex'!$K$1:$BS$1,0)),"")</f>
        <v/>
      </c>
      <c r="FQZ29" s="258" t="str">
        <f>IFERROR(INDEX('Data Annex'!$K$1:$BS$4779,MATCH(FQZ$1&amp;"|"&amp;$B29,'Data Annex'!$K$1:$K$4779,0),MATCH(FQZ$2,'Data Annex'!$K$1:$BS$1,0)),"")</f>
        <v/>
      </c>
      <c r="FRA29" s="258" t="str">
        <f>IFERROR(INDEX('Data Annex'!$K$1:$BS$4779,MATCH(FRA$1&amp;"|"&amp;$B29,'Data Annex'!$K$1:$K$4779,0),MATCH(FRA$2,'Data Annex'!$K$1:$BS$1,0)),"")</f>
        <v/>
      </c>
      <c r="FRB29" s="258" t="str">
        <f>IFERROR(INDEX('Data Annex'!$K$1:$BS$4779,MATCH(FRB$1&amp;"|"&amp;$B29,'Data Annex'!$K$1:$K$4779,0),MATCH(FRB$2,'Data Annex'!$K$1:$BS$1,0)),"")</f>
        <v/>
      </c>
      <c r="FRC29" s="258" t="str">
        <f>IFERROR(INDEX('Data Annex'!$K$1:$BS$4779,MATCH(FRC$1&amp;"|"&amp;$B29,'Data Annex'!$K$1:$K$4779,0),MATCH(FRC$2,'Data Annex'!$K$1:$BS$1,0)),"")</f>
        <v/>
      </c>
      <c r="FRD29" s="258" t="str">
        <f>IFERROR(INDEX('Data Annex'!$K$1:$BS$4779,MATCH(FRD$1&amp;"|"&amp;$B29,'Data Annex'!$K$1:$K$4779,0),MATCH(FRD$2,'Data Annex'!$K$1:$BS$1,0)),"")</f>
        <v/>
      </c>
      <c r="FRE29" s="258" t="str">
        <f>IFERROR(INDEX('Data Annex'!$K$1:$BS$4779,MATCH(FRE$1&amp;"|"&amp;$B29,'Data Annex'!$K$1:$K$4779,0),MATCH(FRE$2,'Data Annex'!$K$1:$BS$1,0)),"")</f>
        <v/>
      </c>
      <c r="FRF29" s="258" t="str">
        <f>IFERROR(INDEX('Data Annex'!$K$1:$BS$4779,MATCH(FRF$1&amp;"|"&amp;$B29,'Data Annex'!$K$1:$K$4779,0),MATCH(FRF$2,'Data Annex'!$K$1:$BS$1,0)),"")</f>
        <v/>
      </c>
      <c r="FRG29" s="258" t="str">
        <f>IFERROR(INDEX('Data Annex'!$K$1:$BS$4779,MATCH(FRG$1&amp;"|"&amp;$B29,'Data Annex'!$K$1:$K$4779,0),MATCH(FRG$2,'Data Annex'!$K$1:$BS$1,0)),"")</f>
        <v/>
      </c>
      <c r="FRH29" s="258" t="str">
        <f>IFERROR(INDEX('Data Annex'!$K$1:$BS$4779,MATCH(FRH$1&amp;"|"&amp;$B29,'Data Annex'!$K$1:$K$4779,0),MATCH(FRH$2,'Data Annex'!$K$1:$BS$1,0)),"")</f>
        <v/>
      </c>
      <c r="FRI29" s="258" t="str">
        <f>IFERROR(INDEX('Data Annex'!$K$1:$BS$4779,MATCH(FRI$1&amp;"|"&amp;$B29,'Data Annex'!$K$1:$K$4779,0),MATCH(FRI$2,'Data Annex'!$K$1:$BS$1,0)),"")</f>
        <v/>
      </c>
      <c r="FRJ29" s="258" t="str">
        <f>IFERROR(INDEX('Data Annex'!$K$1:$BS$4779,MATCH(FRJ$1&amp;"|"&amp;$B29,'Data Annex'!$K$1:$K$4779,0),MATCH(FRJ$2,'Data Annex'!$K$1:$BS$1,0)),"")</f>
        <v/>
      </c>
      <c r="FRK29" s="258" t="str">
        <f>IFERROR(INDEX('Data Annex'!$K$1:$BS$4779,MATCH(FRK$1&amp;"|"&amp;$B29,'Data Annex'!$K$1:$K$4779,0),MATCH(FRK$2,'Data Annex'!$K$1:$BS$1,0)),"")</f>
        <v/>
      </c>
      <c r="FRL29" s="258" t="str">
        <f>IFERROR(INDEX('Data Annex'!$K$1:$BS$4779,MATCH(FRL$1&amp;"|"&amp;$B29,'Data Annex'!$K$1:$K$4779,0),MATCH(FRL$2,'Data Annex'!$K$1:$BS$1,0)),"")</f>
        <v/>
      </c>
      <c r="FRM29" s="258" t="str">
        <f>IFERROR(INDEX('Data Annex'!$K$1:$BS$4779,MATCH(FRM$1&amp;"|"&amp;$B29,'Data Annex'!$K$1:$K$4779,0),MATCH(FRM$2,'Data Annex'!$K$1:$BS$1,0)),"")</f>
        <v/>
      </c>
      <c r="FRN29" s="258" t="str">
        <f>IFERROR(INDEX('Data Annex'!$K$1:$BS$4779,MATCH(FRN$1&amp;"|"&amp;$B29,'Data Annex'!$K$1:$K$4779,0),MATCH(FRN$2,'Data Annex'!$K$1:$BS$1,0)),"")</f>
        <v/>
      </c>
      <c r="FRO29" s="258" t="str">
        <f>IFERROR(INDEX('Data Annex'!$K$1:$BS$4779,MATCH(FRO$1&amp;"|"&amp;$B29,'Data Annex'!$K$1:$K$4779,0),MATCH(FRO$2,'Data Annex'!$K$1:$BS$1,0)),"")</f>
        <v/>
      </c>
      <c r="FRP29" s="258" t="str">
        <f>IFERROR(INDEX('Data Annex'!$K$1:$BS$4779,MATCH(FRP$1&amp;"|"&amp;$B29,'Data Annex'!$K$1:$K$4779,0),MATCH(FRP$2,'Data Annex'!$K$1:$BS$1,0)),"")</f>
        <v/>
      </c>
      <c r="FRQ29" s="258" t="str">
        <f>IFERROR(INDEX('Data Annex'!$K$1:$BS$4779,MATCH(FRQ$1&amp;"|"&amp;$B29,'Data Annex'!$K$1:$K$4779,0),MATCH(FRQ$2,'Data Annex'!$K$1:$BS$1,0)),"")</f>
        <v/>
      </c>
      <c r="FRR29" s="258" t="str">
        <f>IFERROR(INDEX('Data Annex'!$K$1:$BS$4779,MATCH(FRR$1&amp;"|"&amp;$B29,'Data Annex'!$K$1:$K$4779,0),MATCH(FRR$2,'Data Annex'!$K$1:$BS$1,0)),"")</f>
        <v/>
      </c>
      <c r="FRS29" s="258" t="str">
        <f>IFERROR(INDEX('Data Annex'!$K$1:$BS$4779,MATCH(FRS$1&amp;"|"&amp;$B29,'Data Annex'!$K$1:$K$4779,0),MATCH(FRS$2,'Data Annex'!$K$1:$BS$1,0)),"")</f>
        <v/>
      </c>
      <c r="FRT29" s="258" t="str">
        <f>IFERROR(INDEX('Data Annex'!$K$1:$BS$4779,MATCH(FRT$1&amp;"|"&amp;$B29,'Data Annex'!$K$1:$K$4779,0),MATCH(FRT$2,'Data Annex'!$K$1:$BS$1,0)),"")</f>
        <v/>
      </c>
      <c r="FRU29" s="258" t="str">
        <f>IFERROR(INDEX('Data Annex'!$K$1:$BS$4779,MATCH(FRU$1&amp;"|"&amp;$B29,'Data Annex'!$K$1:$K$4779,0),MATCH(FRU$2,'Data Annex'!$K$1:$BS$1,0)),"")</f>
        <v/>
      </c>
      <c r="FRV29" s="258" t="str">
        <f>IFERROR(INDEX('Data Annex'!$K$1:$BS$4779,MATCH(FRV$1&amp;"|"&amp;$B29,'Data Annex'!$K$1:$K$4779,0),MATCH(FRV$2,'Data Annex'!$K$1:$BS$1,0)),"")</f>
        <v/>
      </c>
      <c r="FRW29" s="258" t="str">
        <f>IFERROR(INDEX('Data Annex'!$K$1:$BS$4779,MATCH(FRW$1&amp;"|"&amp;$B29,'Data Annex'!$K$1:$K$4779,0),MATCH(FRW$2,'Data Annex'!$K$1:$BS$1,0)),"")</f>
        <v/>
      </c>
      <c r="FRX29" s="258" t="str">
        <f>IFERROR(INDEX('Data Annex'!$K$1:$BS$4779,MATCH(FRX$1&amp;"|"&amp;$B29,'Data Annex'!$K$1:$K$4779,0),MATCH(FRX$2,'Data Annex'!$K$1:$BS$1,0)),"")</f>
        <v/>
      </c>
      <c r="FRY29" s="258" t="str">
        <f>IFERROR(INDEX('Data Annex'!$K$1:$BS$4779,MATCH(FRY$1&amp;"|"&amp;$B29,'Data Annex'!$K$1:$K$4779,0),MATCH(FRY$2,'Data Annex'!$K$1:$BS$1,0)),"")</f>
        <v/>
      </c>
      <c r="FRZ29" s="258" t="str">
        <f>IFERROR(INDEX('Data Annex'!$K$1:$BS$4779,MATCH(FRZ$1&amp;"|"&amp;$B29,'Data Annex'!$K$1:$K$4779,0),MATCH(FRZ$2,'Data Annex'!$K$1:$BS$1,0)),"")</f>
        <v/>
      </c>
      <c r="FSA29" s="258" t="str">
        <f>IFERROR(INDEX('Data Annex'!$K$1:$BS$4779,MATCH(FSA$1&amp;"|"&amp;$B29,'Data Annex'!$K$1:$K$4779,0),MATCH(FSA$2,'Data Annex'!$K$1:$BS$1,0)),"")</f>
        <v/>
      </c>
      <c r="FSB29" s="258" t="str">
        <f>IFERROR(INDEX('Data Annex'!$K$1:$BS$4779,MATCH(FSB$1&amp;"|"&amp;$B29,'Data Annex'!$K$1:$K$4779,0),MATCH(FSB$2,'Data Annex'!$K$1:$BS$1,0)),"")</f>
        <v/>
      </c>
      <c r="FSC29" s="258" t="str">
        <f>IFERROR(INDEX('Data Annex'!$K$1:$BS$4779,MATCH(FSC$1&amp;"|"&amp;$B29,'Data Annex'!$K$1:$K$4779,0),MATCH(FSC$2,'Data Annex'!$K$1:$BS$1,0)),"")</f>
        <v/>
      </c>
      <c r="FSD29" s="258" t="str">
        <f>IFERROR(INDEX('Data Annex'!$K$1:$BS$4779,MATCH(FSD$1&amp;"|"&amp;$B29,'Data Annex'!$K$1:$K$4779,0),MATCH(FSD$2,'Data Annex'!$K$1:$BS$1,0)),"")</f>
        <v/>
      </c>
      <c r="FSE29" s="258" t="str">
        <f>IFERROR(INDEX('Data Annex'!$K$1:$BS$4779,MATCH(FSE$1&amp;"|"&amp;$B29,'Data Annex'!$K$1:$K$4779,0),MATCH(FSE$2,'Data Annex'!$K$1:$BS$1,0)),"")</f>
        <v/>
      </c>
      <c r="FSF29" s="258" t="str">
        <f>IFERROR(INDEX('Data Annex'!$K$1:$BS$4779,MATCH(FSF$1&amp;"|"&amp;$B29,'Data Annex'!$K$1:$K$4779,0),MATCH(FSF$2,'Data Annex'!$K$1:$BS$1,0)),"")</f>
        <v/>
      </c>
      <c r="FSG29" s="258" t="str">
        <f>IFERROR(INDEX('Data Annex'!$K$1:$BS$4779,MATCH(FSG$1&amp;"|"&amp;$B29,'Data Annex'!$K$1:$K$4779,0),MATCH(FSG$2,'Data Annex'!$K$1:$BS$1,0)),"")</f>
        <v/>
      </c>
      <c r="FSH29" s="258" t="str">
        <f>IFERROR(INDEX('Data Annex'!$K$1:$BS$4779,MATCH(FSH$1&amp;"|"&amp;$B29,'Data Annex'!$K$1:$K$4779,0),MATCH(FSH$2,'Data Annex'!$K$1:$BS$1,0)),"")</f>
        <v/>
      </c>
      <c r="FSI29" s="258" t="str">
        <f>IFERROR(INDEX('Data Annex'!$K$1:$BS$4779,MATCH(FSI$1&amp;"|"&amp;$B29,'Data Annex'!$K$1:$K$4779,0),MATCH(FSI$2,'Data Annex'!$K$1:$BS$1,0)),"")</f>
        <v/>
      </c>
      <c r="FSJ29" s="258" t="str">
        <f>IFERROR(INDEX('Data Annex'!$K$1:$BS$4779,MATCH(FSJ$1&amp;"|"&amp;$B29,'Data Annex'!$K$1:$K$4779,0),MATCH(FSJ$2,'Data Annex'!$K$1:$BS$1,0)),"")</f>
        <v/>
      </c>
      <c r="FSK29" s="258" t="str">
        <f>IFERROR(INDEX('Data Annex'!$K$1:$BS$4779,MATCH(FSK$1&amp;"|"&amp;$B29,'Data Annex'!$K$1:$K$4779,0),MATCH(FSK$2,'Data Annex'!$K$1:$BS$1,0)),"")</f>
        <v/>
      </c>
      <c r="FSL29" s="258" t="str">
        <f>IFERROR(INDEX('Data Annex'!$K$1:$BS$4779,MATCH(FSL$1&amp;"|"&amp;$B29,'Data Annex'!$K$1:$K$4779,0),MATCH(FSL$2,'Data Annex'!$K$1:$BS$1,0)),"")</f>
        <v/>
      </c>
      <c r="FSM29" s="258" t="str">
        <f>IFERROR(INDEX('Data Annex'!$K$1:$BS$4779,MATCH(FSM$1&amp;"|"&amp;$B29,'Data Annex'!$K$1:$K$4779,0),MATCH(FSM$2,'Data Annex'!$K$1:$BS$1,0)),"")</f>
        <v/>
      </c>
      <c r="FSN29" s="258" t="str">
        <f>IFERROR(INDEX('Data Annex'!$K$1:$BS$4779,MATCH(FSN$1&amp;"|"&amp;$B29,'Data Annex'!$K$1:$K$4779,0),MATCH(FSN$2,'Data Annex'!$K$1:$BS$1,0)),"")</f>
        <v/>
      </c>
      <c r="FSO29" s="258" t="str">
        <f>IFERROR(INDEX('Data Annex'!$K$1:$BS$4779,MATCH(FSO$1&amp;"|"&amp;$B29,'Data Annex'!$K$1:$K$4779,0),MATCH(FSO$2,'Data Annex'!$K$1:$BS$1,0)),"")</f>
        <v/>
      </c>
      <c r="FSP29" s="258" t="str">
        <f>IFERROR(INDEX('Data Annex'!$K$1:$BS$4779,MATCH(FSP$1&amp;"|"&amp;$B29,'Data Annex'!$K$1:$K$4779,0),MATCH(FSP$2,'Data Annex'!$K$1:$BS$1,0)),"")</f>
        <v/>
      </c>
      <c r="FSQ29" s="258" t="str">
        <f>IFERROR(INDEX('Data Annex'!$K$1:$BS$4779,MATCH(FSQ$1&amp;"|"&amp;$B29,'Data Annex'!$K$1:$K$4779,0),MATCH(FSQ$2,'Data Annex'!$K$1:$BS$1,0)),"")</f>
        <v/>
      </c>
      <c r="FSR29" s="258" t="str">
        <f>IFERROR(INDEX('Data Annex'!$K$1:$BS$4779,MATCH(FSR$1&amp;"|"&amp;$B29,'Data Annex'!$K$1:$K$4779,0),MATCH(FSR$2,'Data Annex'!$K$1:$BS$1,0)),"")</f>
        <v/>
      </c>
      <c r="FSS29" s="258" t="str">
        <f>IFERROR(INDEX('Data Annex'!$K$1:$BS$4779,MATCH(FSS$1&amp;"|"&amp;$B29,'Data Annex'!$K$1:$K$4779,0),MATCH(FSS$2,'Data Annex'!$K$1:$BS$1,0)),"")</f>
        <v/>
      </c>
      <c r="FST29" s="258" t="str">
        <f>IFERROR(INDEX('Data Annex'!$K$1:$BS$4779,MATCH(FST$1&amp;"|"&amp;$B29,'Data Annex'!$K$1:$K$4779,0),MATCH(FST$2,'Data Annex'!$K$1:$BS$1,0)),"")</f>
        <v/>
      </c>
      <c r="FSU29" s="258" t="str">
        <f>IFERROR(INDEX('Data Annex'!$K$1:$BS$4779,MATCH(FSU$1&amp;"|"&amp;$B29,'Data Annex'!$K$1:$K$4779,0),MATCH(FSU$2,'Data Annex'!$K$1:$BS$1,0)),"")</f>
        <v/>
      </c>
      <c r="FSV29" s="258" t="str">
        <f>IFERROR(INDEX('Data Annex'!$K$1:$BS$4779,MATCH(FSV$1&amp;"|"&amp;$B29,'Data Annex'!$K$1:$K$4779,0),MATCH(FSV$2,'Data Annex'!$K$1:$BS$1,0)),"")</f>
        <v/>
      </c>
      <c r="FSW29" s="258" t="str">
        <f>IFERROR(INDEX('Data Annex'!$K$1:$BS$4779,MATCH(FSW$1&amp;"|"&amp;$B29,'Data Annex'!$K$1:$K$4779,0),MATCH(FSW$2,'Data Annex'!$K$1:$BS$1,0)),"")</f>
        <v/>
      </c>
      <c r="FSX29" s="258" t="str">
        <f>IFERROR(INDEX('Data Annex'!$K$1:$BS$4779,MATCH(FSX$1&amp;"|"&amp;$B29,'Data Annex'!$K$1:$K$4779,0),MATCH(FSX$2,'Data Annex'!$K$1:$BS$1,0)),"")</f>
        <v/>
      </c>
      <c r="FSY29" s="258" t="str">
        <f>IFERROR(INDEX('Data Annex'!$K$1:$BS$4779,MATCH(FSY$1&amp;"|"&amp;$B29,'Data Annex'!$K$1:$K$4779,0),MATCH(FSY$2,'Data Annex'!$K$1:$BS$1,0)),"")</f>
        <v/>
      </c>
      <c r="FSZ29" s="258" t="str">
        <f>IFERROR(INDEX('Data Annex'!$K$1:$BS$4779,MATCH(FSZ$1&amp;"|"&amp;$B29,'Data Annex'!$K$1:$K$4779,0),MATCH(FSZ$2,'Data Annex'!$K$1:$BS$1,0)),"")</f>
        <v/>
      </c>
      <c r="FTA29" s="258" t="str">
        <f>IFERROR(INDEX('Data Annex'!$K$1:$BS$4779,MATCH(FTA$1&amp;"|"&amp;$B29,'Data Annex'!$K$1:$K$4779,0),MATCH(FTA$2,'Data Annex'!$K$1:$BS$1,0)),"")</f>
        <v/>
      </c>
      <c r="FTB29" s="258" t="str">
        <f>IFERROR(INDEX('Data Annex'!$K$1:$BS$4779,MATCH(FTB$1&amp;"|"&amp;$B29,'Data Annex'!$K$1:$K$4779,0),MATCH(FTB$2,'Data Annex'!$K$1:$BS$1,0)),"")</f>
        <v/>
      </c>
      <c r="FTC29" s="258" t="str">
        <f>IFERROR(INDEX('Data Annex'!$K$1:$BS$4779,MATCH(FTC$1&amp;"|"&amp;$B29,'Data Annex'!$K$1:$K$4779,0),MATCH(FTC$2,'Data Annex'!$K$1:$BS$1,0)),"")</f>
        <v/>
      </c>
      <c r="FTD29" s="258" t="str">
        <f>IFERROR(INDEX('Data Annex'!$K$1:$BS$4779,MATCH(FTD$1&amp;"|"&amp;$B29,'Data Annex'!$K$1:$K$4779,0),MATCH(FTD$2,'Data Annex'!$K$1:$BS$1,0)),"")</f>
        <v/>
      </c>
      <c r="FTE29" s="258" t="str">
        <f>IFERROR(INDEX('Data Annex'!$K$1:$BS$4779,MATCH(FTE$1&amp;"|"&amp;$B29,'Data Annex'!$K$1:$K$4779,0),MATCH(FTE$2,'Data Annex'!$K$1:$BS$1,0)),"")</f>
        <v/>
      </c>
      <c r="FTF29" s="258" t="str">
        <f>IFERROR(INDEX('Data Annex'!$K$1:$BS$4779,MATCH(FTF$1&amp;"|"&amp;$B29,'Data Annex'!$K$1:$K$4779,0),MATCH(FTF$2,'Data Annex'!$K$1:$BS$1,0)),"")</f>
        <v/>
      </c>
      <c r="FTG29" s="258" t="str">
        <f>IFERROR(INDEX('Data Annex'!$K$1:$BS$4779,MATCH(FTG$1&amp;"|"&amp;$B29,'Data Annex'!$K$1:$K$4779,0),MATCH(FTG$2,'Data Annex'!$K$1:$BS$1,0)),"")</f>
        <v/>
      </c>
      <c r="FTH29" s="258" t="str">
        <f>IFERROR(INDEX('Data Annex'!$K$1:$BS$4779,MATCH(FTH$1&amp;"|"&amp;$B29,'Data Annex'!$K$1:$K$4779,0),MATCH(FTH$2,'Data Annex'!$K$1:$BS$1,0)),"")</f>
        <v/>
      </c>
      <c r="FTI29" s="258" t="str">
        <f>IFERROR(INDEX('Data Annex'!$K$1:$BS$4779,MATCH(FTI$1&amp;"|"&amp;$B29,'Data Annex'!$K$1:$K$4779,0),MATCH(FTI$2,'Data Annex'!$K$1:$BS$1,0)),"")</f>
        <v/>
      </c>
      <c r="FTJ29" s="258" t="str">
        <f>IFERROR(INDEX('Data Annex'!$K$1:$BS$4779,MATCH(FTJ$1&amp;"|"&amp;$B29,'Data Annex'!$K$1:$K$4779,0),MATCH(FTJ$2,'Data Annex'!$K$1:$BS$1,0)),"")</f>
        <v/>
      </c>
      <c r="FTK29" s="258" t="str">
        <f>IFERROR(INDEX('Data Annex'!$K$1:$BS$4779,MATCH(FTK$1&amp;"|"&amp;$B29,'Data Annex'!$K$1:$K$4779,0),MATCH(FTK$2,'Data Annex'!$K$1:$BS$1,0)),"")</f>
        <v/>
      </c>
      <c r="FTL29" s="258" t="str">
        <f>IFERROR(INDEX('Data Annex'!$K$1:$BS$4779,MATCH(FTL$1&amp;"|"&amp;$B29,'Data Annex'!$K$1:$K$4779,0),MATCH(FTL$2,'Data Annex'!$K$1:$BS$1,0)),"")</f>
        <v/>
      </c>
      <c r="FTM29" s="258" t="str">
        <f>IFERROR(INDEX('Data Annex'!$K$1:$BS$4779,MATCH(FTM$1&amp;"|"&amp;$B29,'Data Annex'!$K$1:$K$4779,0),MATCH(FTM$2,'Data Annex'!$K$1:$BS$1,0)),"")</f>
        <v/>
      </c>
      <c r="FTN29" s="258" t="str">
        <f>IFERROR(INDEX('Data Annex'!$K$1:$BS$4779,MATCH(FTN$1&amp;"|"&amp;$B29,'Data Annex'!$K$1:$K$4779,0),MATCH(FTN$2,'Data Annex'!$K$1:$BS$1,0)),"")</f>
        <v/>
      </c>
      <c r="FTO29" s="258" t="str">
        <f>IFERROR(INDEX('Data Annex'!$K$1:$BS$4779,MATCH(FTO$1&amp;"|"&amp;$B29,'Data Annex'!$K$1:$K$4779,0),MATCH(FTO$2,'Data Annex'!$K$1:$BS$1,0)),"")</f>
        <v/>
      </c>
      <c r="FTP29" s="258" t="str">
        <f>IFERROR(INDEX('Data Annex'!$K$1:$BS$4779,MATCH(FTP$1&amp;"|"&amp;$B29,'Data Annex'!$K$1:$K$4779,0),MATCH(FTP$2,'Data Annex'!$K$1:$BS$1,0)),"")</f>
        <v/>
      </c>
      <c r="FTQ29" s="258" t="str">
        <f>IFERROR(INDEX('Data Annex'!$K$1:$BS$4779,MATCH(FTQ$1&amp;"|"&amp;$B29,'Data Annex'!$K$1:$K$4779,0),MATCH(FTQ$2,'Data Annex'!$K$1:$BS$1,0)),"")</f>
        <v/>
      </c>
      <c r="FTR29" s="258" t="str">
        <f>IFERROR(INDEX('Data Annex'!$K$1:$BS$4779,MATCH(FTR$1&amp;"|"&amp;$B29,'Data Annex'!$K$1:$K$4779,0),MATCH(FTR$2,'Data Annex'!$K$1:$BS$1,0)),"")</f>
        <v/>
      </c>
      <c r="FTS29" s="258" t="str">
        <f>IFERROR(INDEX('Data Annex'!$K$1:$BS$4779,MATCH(FTS$1&amp;"|"&amp;$B29,'Data Annex'!$K$1:$K$4779,0),MATCH(FTS$2,'Data Annex'!$K$1:$BS$1,0)),"")</f>
        <v/>
      </c>
      <c r="FTT29" s="258" t="str">
        <f>IFERROR(INDEX('Data Annex'!$K$1:$BS$4779,MATCH(FTT$1&amp;"|"&amp;$B29,'Data Annex'!$K$1:$K$4779,0),MATCH(FTT$2,'Data Annex'!$K$1:$BS$1,0)),"")</f>
        <v/>
      </c>
      <c r="FTU29" s="258" t="str">
        <f>IFERROR(INDEX('Data Annex'!$K$1:$BS$4779,MATCH(FTU$1&amp;"|"&amp;$B29,'Data Annex'!$K$1:$K$4779,0),MATCH(FTU$2,'Data Annex'!$K$1:$BS$1,0)),"")</f>
        <v/>
      </c>
      <c r="FTV29" s="258" t="str">
        <f>IFERROR(INDEX('Data Annex'!$K$1:$BS$4779,MATCH(FTV$1&amp;"|"&amp;$B29,'Data Annex'!$K$1:$K$4779,0),MATCH(FTV$2,'Data Annex'!$K$1:$BS$1,0)),"")</f>
        <v/>
      </c>
      <c r="FTW29" s="258" t="str">
        <f>IFERROR(INDEX('Data Annex'!$K$1:$BS$4779,MATCH(FTW$1&amp;"|"&amp;$B29,'Data Annex'!$K$1:$K$4779,0),MATCH(FTW$2,'Data Annex'!$K$1:$BS$1,0)),"")</f>
        <v/>
      </c>
      <c r="FTX29" s="258" t="str">
        <f>IFERROR(INDEX('Data Annex'!$K$1:$BS$4779,MATCH(FTX$1&amp;"|"&amp;$B29,'Data Annex'!$K$1:$K$4779,0),MATCH(FTX$2,'Data Annex'!$K$1:$BS$1,0)),"")</f>
        <v/>
      </c>
      <c r="FTY29" s="258" t="str">
        <f>IFERROR(INDEX('Data Annex'!$K$1:$BS$4779,MATCH(FTY$1&amp;"|"&amp;$B29,'Data Annex'!$K$1:$K$4779,0),MATCH(FTY$2,'Data Annex'!$K$1:$BS$1,0)),"")</f>
        <v/>
      </c>
      <c r="FTZ29" s="258" t="str">
        <f>IFERROR(INDEX('Data Annex'!$K$1:$BS$4779,MATCH(FTZ$1&amp;"|"&amp;$B29,'Data Annex'!$K$1:$K$4779,0),MATCH(FTZ$2,'Data Annex'!$K$1:$BS$1,0)),"")</f>
        <v/>
      </c>
      <c r="FUA29" s="258" t="str">
        <f>IFERROR(INDEX('Data Annex'!$K$1:$BS$4779,MATCH(FUA$1&amp;"|"&amp;$B29,'Data Annex'!$K$1:$K$4779,0),MATCH(FUA$2,'Data Annex'!$K$1:$BS$1,0)),"")</f>
        <v/>
      </c>
      <c r="FUB29" s="258" t="str">
        <f>IFERROR(INDEX('Data Annex'!$K$1:$BS$4779,MATCH(FUB$1&amp;"|"&amp;$B29,'Data Annex'!$K$1:$K$4779,0),MATCH(FUB$2,'Data Annex'!$K$1:$BS$1,0)),"")</f>
        <v/>
      </c>
      <c r="FUC29" s="258" t="str">
        <f>IFERROR(INDEX('Data Annex'!$K$1:$BS$4779,MATCH(FUC$1&amp;"|"&amp;$B29,'Data Annex'!$K$1:$K$4779,0),MATCH(FUC$2,'Data Annex'!$K$1:$BS$1,0)),"")</f>
        <v/>
      </c>
      <c r="FUD29" s="258" t="str">
        <f>IFERROR(INDEX('Data Annex'!$K$1:$BS$4779,MATCH(FUD$1&amp;"|"&amp;$B29,'Data Annex'!$K$1:$K$4779,0),MATCH(FUD$2,'Data Annex'!$K$1:$BS$1,0)),"")</f>
        <v/>
      </c>
      <c r="FUE29" s="258" t="str">
        <f>IFERROR(INDEX('Data Annex'!$K$1:$BS$4779,MATCH(FUE$1&amp;"|"&amp;$B29,'Data Annex'!$K$1:$K$4779,0),MATCH(FUE$2,'Data Annex'!$K$1:$BS$1,0)),"")</f>
        <v/>
      </c>
      <c r="FUF29" s="258" t="str">
        <f>IFERROR(INDEX('Data Annex'!$K$1:$BS$4779,MATCH(FUF$1&amp;"|"&amp;$B29,'Data Annex'!$K$1:$K$4779,0),MATCH(FUF$2,'Data Annex'!$K$1:$BS$1,0)),"")</f>
        <v/>
      </c>
      <c r="FUG29" s="258" t="str">
        <f>IFERROR(INDEX('Data Annex'!$K$1:$BS$4779,MATCH(FUG$1&amp;"|"&amp;$B29,'Data Annex'!$K$1:$K$4779,0),MATCH(FUG$2,'Data Annex'!$K$1:$BS$1,0)),"")</f>
        <v/>
      </c>
      <c r="FUH29" s="258" t="str">
        <f>IFERROR(INDEX('Data Annex'!$K$1:$BS$4779,MATCH(FUH$1&amp;"|"&amp;$B29,'Data Annex'!$K$1:$K$4779,0),MATCH(FUH$2,'Data Annex'!$K$1:$BS$1,0)),"")</f>
        <v/>
      </c>
      <c r="FUI29" s="258" t="str">
        <f>IFERROR(INDEX('Data Annex'!$K$1:$BS$4779,MATCH(FUI$1&amp;"|"&amp;$B29,'Data Annex'!$K$1:$K$4779,0),MATCH(FUI$2,'Data Annex'!$K$1:$BS$1,0)),"")</f>
        <v/>
      </c>
      <c r="FUJ29" s="258" t="str">
        <f>IFERROR(INDEX('Data Annex'!$K$1:$BS$4779,MATCH(FUJ$1&amp;"|"&amp;$B29,'Data Annex'!$K$1:$K$4779,0),MATCH(FUJ$2,'Data Annex'!$K$1:$BS$1,0)),"")</f>
        <v/>
      </c>
      <c r="FUK29" s="258" t="str">
        <f>IFERROR(INDEX('Data Annex'!$K$1:$BS$4779,MATCH(FUK$1&amp;"|"&amp;$B29,'Data Annex'!$K$1:$K$4779,0),MATCH(FUK$2,'Data Annex'!$K$1:$BS$1,0)),"")</f>
        <v/>
      </c>
      <c r="FUL29" s="258" t="str">
        <f>IFERROR(INDEX('Data Annex'!$K$1:$BS$4779,MATCH(FUL$1&amp;"|"&amp;$B29,'Data Annex'!$K$1:$K$4779,0),MATCH(FUL$2,'Data Annex'!$K$1:$BS$1,0)),"")</f>
        <v/>
      </c>
      <c r="FUM29" s="258" t="str">
        <f>IFERROR(INDEX('Data Annex'!$K$1:$BS$4779,MATCH(FUM$1&amp;"|"&amp;$B29,'Data Annex'!$K$1:$K$4779,0),MATCH(FUM$2,'Data Annex'!$K$1:$BS$1,0)),"")</f>
        <v/>
      </c>
      <c r="FUN29" s="258" t="str">
        <f>IFERROR(INDEX('Data Annex'!$K$1:$BS$4779,MATCH(FUN$1&amp;"|"&amp;$B29,'Data Annex'!$K$1:$K$4779,0),MATCH(FUN$2,'Data Annex'!$K$1:$BS$1,0)),"")</f>
        <v/>
      </c>
      <c r="FUO29" s="258" t="str">
        <f>IFERROR(INDEX('Data Annex'!$K$1:$BS$4779,MATCH(FUO$1&amp;"|"&amp;$B29,'Data Annex'!$K$1:$K$4779,0),MATCH(FUO$2,'Data Annex'!$K$1:$BS$1,0)),"")</f>
        <v/>
      </c>
      <c r="FUP29" s="258" t="str">
        <f>IFERROR(INDEX('Data Annex'!$K$1:$BS$4779,MATCH(FUP$1&amp;"|"&amp;$B29,'Data Annex'!$K$1:$K$4779,0),MATCH(FUP$2,'Data Annex'!$K$1:$BS$1,0)),"")</f>
        <v/>
      </c>
      <c r="FUQ29" s="258" t="str">
        <f>IFERROR(INDEX('Data Annex'!$K$1:$BS$4779,MATCH(FUQ$1&amp;"|"&amp;$B29,'Data Annex'!$K$1:$K$4779,0),MATCH(FUQ$2,'Data Annex'!$K$1:$BS$1,0)),"")</f>
        <v/>
      </c>
      <c r="FUR29" s="258" t="str">
        <f>IFERROR(INDEX('Data Annex'!$K$1:$BS$4779,MATCH(FUR$1&amp;"|"&amp;$B29,'Data Annex'!$K$1:$K$4779,0),MATCH(FUR$2,'Data Annex'!$K$1:$BS$1,0)),"")</f>
        <v/>
      </c>
      <c r="FUS29" s="258" t="str">
        <f>IFERROR(INDEX('Data Annex'!$K$1:$BS$4779,MATCH(FUS$1&amp;"|"&amp;$B29,'Data Annex'!$K$1:$K$4779,0),MATCH(FUS$2,'Data Annex'!$K$1:$BS$1,0)),"")</f>
        <v/>
      </c>
      <c r="FUT29" s="258" t="str">
        <f>IFERROR(INDEX('Data Annex'!$K$1:$BS$4779,MATCH(FUT$1&amp;"|"&amp;$B29,'Data Annex'!$K$1:$K$4779,0),MATCH(FUT$2,'Data Annex'!$K$1:$BS$1,0)),"")</f>
        <v/>
      </c>
      <c r="FUU29" s="258" t="str">
        <f>IFERROR(INDEX('Data Annex'!$K$1:$BS$4779,MATCH(FUU$1&amp;"|"&amp;$B29,'Data Annex'!$K$1:$K$4779,0),MATCH(FUU$2,'Data Annex'!$K$1:$BS$1,0)),"")</f>
        <v/>
      </c>
      <c r="FUV29" s="258" t="str">
        <f>IFERROR(INDEX('Data Annex'!$K$1:$BS$4779,MATCH(FUV$1&amp;"|"&amp;$B29,'Data Annex'!$K$1:$K$4779,0),MATCH(FUV$2,'Data Annex'!$K$1:$BS$1,0)),"")</f>
        <v/>
      </c>
      <c r="FUW29" s="258" t="str">
        <f>IFERROR(INDEX('Data Annex'!$K$1:$BS$4779,MATCH(FUW$1&amp;"|"&amp;$B29,'Data Annex'!$K$1:$K$4779,0),MATCH(FUW$2,'Data Annex'!$K$1:$BS$1,0)),"")</f>
        <v/>
      </c>
      <c r="FUX29" s="258" t="str">
        <f>IFERROR(INDEX('Data Annex'!$K$1:$BS$4779,MATCH(FUX$1&amp;"|"&amp;$B29,'Data Annex'!$K$1:$K$4779,0),MATCH(FUX$2,'Data Annex'!$K$1:$BS$1,0)),"")</f>
        <v/>
      </c>
      <c r="FUY29" s="258" t="str">
        <f>IFERROR(INDEX('Data Annex'!$K$1:$BS$4779,MATCH(FUY$1&amp;"|"&amp;$B29,'Data Annex'!$K$1:$K$4779,0),MATCH(FUY$2,'Data Annex'!$K$1:$BS$1,0)),"")</f>
        <v/>
      </c>
      <c r="FUZ29" s="258" t="str">
        <f>IFERROR(INDEX('Data Annex'!$K$1:$BS$4779,MATCH(FUZ$1&amp;"|"&amp;$B29,'Data Annex'!$K$1:$K$4779,0),MATCH(FUZ$2,'Data Annex'!$K$1:$BS$1,0)),"")</f>
        <v/>
      </c>
      <c r="FVA29" s="258" t="str">
        <f>IFERROR(INDEX('Data Annex'!$K$1:$BS$4779,MATCH(FVA$1&amp;"|"&amp;$B29,'Data Annex'!$K$1:$K$4779,0),MATCH(FVA$2,'Data Annex'!$K$1:$BS$1,0)),"")</f>
        <v/>
      </c>
      <c r="FVB29" s="258" t="str">
        <f>IFERROR(INDEX('Data Annex'!$K$1:$BS$4779,MATCH(FVB$1&amp;"|"&amp;$B29,'Data Annex'!$K$1:$K$4779,0),MATCH(FVB$2,'Data Annex'!$K$1:$BS$1,0)),"")</f>
        <v/>
      </c>
      <c r="FVC29" s="258" t="str">
        <f>IFERROR(INDEX('Data Annex'!$K$1:$BS$4779,MATCH(FVC$1&amp;"|"&amp;$B29,'Data Annex'!$K$1:$K$4779,0),MATCH(FVC$2,'Data Annex'!$K$1:$BS$1,0)),"")</f>
        <v/>
      </c>
      <c r="FVD29" s="258" t="str">
        <f>IFERROR(INDEX('Data Annex'!$K$1:$BS$4779,MATCH(FVD$1&amp;"|"&amp;$B29,'Data Annex'!$K$1:$K$4779,0),MATCH(FVD$2,'Data Annex'!$K$1:$BS$1,0)),"")</f>
        <v/>
      </c>
      <c r="FVE29" s="258" t="str">
        <f>IFERROR(INDEX('Data Annex'!$K$1:$BS$4779,MATCH(FVE$1&amp;"|"&amp;$B29,'Data Annex'!$K$1:$K$4779,0),MATCH(FVE$2,'Data Annex'!$K$1:$BS$1,0)),"")</f>
        <v/>
      </c>
      <c r="FVF29" s="258" t="str">
        <f>IFERROR(INDEX('Data Annex'!$K$1:$BS$4779,MATCH(FVF$1&amp;"|"&amp;$B29,'Data Annex'!$K$1:$K$4779,0),MATCH(FVF$2,'Data Annex'!$K$1:$BS$1,0)),"")</f>
        <v/>
      </c>
      <c r="FVG29" s="258" t="str">
        <f>IFERROR(INDEX('Data Annex'!$K$1:$BS$4779,MATCH(FVG$1&amp;"|"&amp;$B29,'Data Annex'!$K$1:$K$4779,0),MATCH(FVG$2,'Data Annex'!$K$1:$BS$1,0)),"")</f>
        <v/>
      </c>
      <c r="FVH29" s="258" t="str">
        <f>IFERROR(INDEX('Data Annex'!$K$1:$BS$4779,MATCH(FVH$1&amp;"|"&amp;$B29,'Data Annex'!$K$1:$K$4779,0),MATCH(FVH$2,'Data Annex'!$K$1:$BS$1,0)),"")</f>
        <v/>
      </c>
      <c r="FVI29" s="258" t="str">
        <f>IFERROR(INDEX('Data Annex'!$K$1:$BS$4779,MATCH(FVI$1&amp;"|"&amp;$B29,'Data Annex'!$K$1:$K$4779,0),MATCH(FVI$2,'Data Annex'!$K$1:$BS$1,0)),"")</f>
        <v/>
      </c>
      <c r="FVJ29" s="258" t="str">
        <f>IFERROR(INDEX('Data Annex'!$K$1:$BS$4779,MATCH(FVJ$1&amp;"|"&amp;$B29,'Data Annex'!$K$1:$K$4779,0),MATCH(FVJ$2,'Data Annex'!$K$1:$BS$1,0)),"")</f>
        <v/>
      </c>
      <c r="FVK29" s="258" t="str">
        <f>IFERROR(INDEX('Data Annex'!$K$1:$BS$4779,MATCH(FVK$1&amp;"|"&amp;$B29,'Data Annex'!$K$1:$K$4779,0),MATCH(FVK$2,'Data Annex'!$K$1:$BS$1,0)),"")</f>
        <v/>
      </c>
      <c r="FVL29" s="258" t="str">
        <f>IFERROR(INDEX('Data Annex'!$K$1:$BS$4779,MATCH(FVL$1&amp;"|"&amp;$B29,'Data Annex'!$K$1:$K$4779,0),MATCH(FVL$2,'Data Annex'!$K$1:$BS$1,0)),"")</f>
        <v/>
      </c>
      <c r="FVM29" s="258" t="str">
        <f>IFERROR(INDEX('Data Annex'!$K$1:$BS$4779,MATCH(FVM$1&amp;"|"&amp;$B29,'Data Annex'!$K$1:$K$4779,0),MATCH(FVM$2,'Data Annex'!$K$1:$BS$1,0)),"")</f>
        <v/>
      </c>
      <c r="FVN29" s="258" t="str">
        <f>IFERROR(INDEX('Data Annex'!$K$1:$BS$4779,MATCH(FVN$1&amp;"|"&amp;$B29,'Data Annex'!$K$1:$K$4779,0),MATCH(FVN$2,'Data Annex'!$K$1:$BS$1,0)),"")</f>
        <v/>
      </c>
      <c r="FVO29" s="258" t="str">
        <f>IFERROR(INDEX('Data Annex'!$K$1:$BS$4779,MATCH(FVO$1&amp;"|"&amp;$B29,'Data Annex'!$K$1:$K$4779,0),MATCH(FVO$2,'Data Annex'!$K$1:$BS$1,0)),"")</f>
        <v/>
      </c>
      <c r="FVP29" s="258" t="str">
        <f>IFERROR(INDEX('Data Annex'!$K$1:$BS$4779,MATCH(FVP$1&amp;"|"&amp;$B29,'Data Annex'!$K$1:$K$4779,0),MATCH(FVP$2,'Data Annex'!$K$1:$BS$1,0)),"")</f>
        <v/>
      </c>
      <c r="FVQ29" s="258" t="str">
        <f>IFERROR(INDEX('Data Annex'!$K$1:$BS$4779,MATCH(FVQ$1&amp;"|"&amp;$B29,'Data Annex'!$K$1:$K$4779,0),MATCH(FVQ$2,'Data Annex'!$K$1:$BS$1,0)),"")</f>
        <v/>
      </c>
      <c r="FVR29" s="258" t="str">
        <f>IFERROR(INDEX('Data Annex'!$K$1:$BS$4779,MATCH(FVR$1&amp;"|"&amp;$B29,'Data Annex'!$K$1:$K$4779,0),MATCH(FVR$2,'Data Annex'!$K$1:$BS$1,0)),"")</f>
        <v/>
      </c>
      <c r="FVS29" s="258" t="str">
        <f>IFERROR(INDEX('Data Annex'!$K$1:$BS$4779,MATCH(FVS$1&amp;"|"&amp;$B29,'Data Annex'!$K$1:$K$4779,0),MATCH(FVS$2,'Data Annex'!$K$1:$BS$1,0)),"")</f>
        <v/>
      </c>
      <c r="FVT29" s="258" t="str">
        <f>IFERROR(INDEX('Data Annex'!$K$1:$BS$4779,MATCH(FVT$1&amp;"|"&amp;$B29,'Data Annex'!$K$1:$K$4779,0),MATCH(FVT$2,'Data Annex'!$K$1:$BS$1,0)),"")</f>
        <v/>
      </c>
      <c r="FVU29" s="258" t="str">
        <f>IFERROR(INDEX('Data Annex'!$K$1:$BS$4779,MATCH(FVU$1&amp;"|"&amp;$B29,'Data Annex'!$K$1:$K$4779,0),MATCH(FVU$2,'Data Annex'!$K$1:$BS$1,0)),"")</f>
        <v/>
      </c>
      <c r="FVV29" s="258" t="str">
        <f>IFERROR(INDEX('Data Annex'!$K$1:$BS$4779,MATCH(FVV$1&amp;"|"&amp;$B29,'Data Annex'!$K$1:$K$4779,0),MATCH(FVV$2,'Data Annex'!$K$1:$BS$1,0)),"")</f>
        <v/>
      </c>
      <c r="FVW29" s="258" t="str">
        <f>IFERROR(INDEX('Data Annex'!$K$1:$BS$4779,MATCH(FVW$1&amp;"|"&amp;$B29,'Data Annex'!$K$1:$K$4779,0),MATCH(FVW$2,'Data Annex'!$K$1:$BS$1,0)),"")</f>
        <v/>
      </c>
      <c r="FVX29" s="258" t="str">
        <f>IFERROR(INDEX('Data Annex'!$K$1:$BS$4779,MATCH(FVX$1&amp;"|"&amp;$B29,'Data Annex'!$K$1:$K$4779,0),MATCH(FVX$2,'Data Annex'!$K$1:$BS$1,0)),"")</f>
        <v/>
      </c>
      <c r="FVY29" s="258" t="str">
        <f>IFERROR(INDEX('Data Annex'!$K$1:$BS$4779,MATCH(FVY$1&amp;"|"&amp;$B29,'Data Annex'!$K$1:$K$4779,0),MATCH(FVY$2,'Data Annex'!$K$1:$BS$1,0)),"")</f>
        <v/>
      </c>
      <c r="FVZ29" s="258" t="str">
        <f>IFERROR(INDEX('Data Annex'!$K$1:$BS$4779,MATCH(FVZ$1&amp;"|"&amp;$B29,'Data Annex'!$K$1:$K$4779,0),MATCH(FVZ$2,'Data Annex'!$K$1:$BS$1,0)),"")</f>
        <v/>
      </c>
      <c r="FWA29" s="258" t="str">
        <f>IFERROR(INDEX('Data Annex'!$K$1:$BS$4779,MATCH(FWA$1&amp;"|"&amp;$B29,'Data Annex'!$K$1:$K$4779,0),MATCH(FWA$2,'Data Annex'!$K$1:$BS$1,0)),"")</f>
        <v/>
      </c>
      <c r="FWB29" s="258" t="str">
        <f>IFERROR(INDEX('Data Annex'!$K$1:$BS$4779,MATCH(FWB$1&amp;"|"&amp;$B29,'Data Annex'!$K$1:$K$4779,0),MATCH(FWB$2,'Data Annex'!$K$1:$BS$1,0)),"")</f>
        <v/>
      </c>
      <c r="FWC29" s="258" t="str">
        <f>IFERROR(INDEX('Data Annex'!$K$1:$BS$4779,MATCH(FWC$1&amp;"|"&amp;$B29,'Data Annex'!$K$1:$K$4779,0),MATCH(FWC$2,'Data Annex'!$K$1:$BS$1,0)),"")</f>
        <v/>
      </c>
      <c r="FWD29" s="258" t="str">
        <f>IFERROR(INDEX('Data Annex'!$K$1:$BS$4779,MATCH(FWD$1&amp;"|"&amp;$B29,'Data Annex'!$K$1:$K$4779,0),MATCH(FWD$2,'Data Annex'!$K$1:$BS$1,0)),"")</f>
        <v/>
      </c>
      <c r="FWE29" s="258" t="str">
        <f>IFERROR(INDEX('Data Annex'!$K$1:$BS$4779,MATCH(FWE$1&amp;"|"&amp;$B29,'Data Annex'!$K$1:$K$4779,0),MATCH(FWE$2,'Data Annex'!$K$1:$BS$1,0)),"")</f>
        <v/>
      </c>
      <c r="FWF29" s="258" t="str">
        <f>IFERROR(INDEX('Data Annex'!$K$1:$BS$4779,MATCH(FWF$1&amp;"|"&amp;$B29,'Data Annex'!$K$1:$K$4779,0),MATCH(FWF$2,'Data Annex'!$K$1:$BS$1,0)),"")</f>
        <v/>
      </c>
      <c r="FWG29" s="258" t="str">
        <f>IFERROR(INDEX('Data Annex'!$K$1:$BS$4779,MATCH(FWG$1&amp;"|"&amp;$B29,'Data Annex'!$K$1:$K$4779,0),MATCH(FWG$2,'Data Annex'!$K$1:$BS$1,0)),"")</f>
        <v/>
      </c>
      <c r="FWH29" s="258" t="str">
        <f>IFERROR(INDEX('Data Annex'!$K$1:$BS$4779,MATCH(FWH$1&amp;"|"&amp;$B29,'Data Annex'!$K$1:$K$4779,0),MATCH(FWH$2,'Data Annex'!$K$1:$BS$1,0)),"")</f>
        <v/>
      </c>
      <c r="FWI29" s="258" t="str">
        <f>IFERROR(INDEX('Data Annex'!$K$1:$BS$4779,MATCH(FWI$1&amp;"|"&amp;$B29,'Data Annex'!$K$1:$K$4779,0),MATCH(FWI$2,'Data Annex'!$K$1:$BS$1,0)),"")</f>
        <v/>
      </c>
      <c r="FWJ29" s="258" t="str">
        <f>IFERROR(INDEX('Data Annex'!$K$1:$BS$4779,MATCH(FWJ$1&amp;"|"&amp;$B29,'Data Annex'!$K$1:$K$4779,0),MATCH(FWJ$2,'Data Annex'!$K$1:$BS$1,0)),"")</f>
        <v/>
      </c>
      <c r="FWK29" s="258" t="str">
        <f>IFERROR(INDEX('Data Annex'!$K$1:$BS$4779,MATCH(FWK$1&amp;"|"&amp;$B29,'Data Annex'!$K$1:$K$4779,0),MATCH(FWK$2,'Data Annex'!$K$1:$BS$1,0)),"")</f>
        <v/>
      </c>
      <c r="FWL29" s="258" t="str">
        <f>IFERROR(INDEX('Data Annex'!$K$1:$BS$4779,MATCH(FWL$1&amp;"|"&amp;$B29,'Data Annex'!$K$1:$K$4779,0),MATCH(FWL$2,'Data Annex'!$K$1:$BS$1,0)),"")</f>
        <v/>
      </c>
      <c r="FWM29" s="258" t="str">
        <f>IFERROR(INDEX('Data Annex'!$K$1:$BS$4779,MATCH(FWM$1&amp;"|"&amp;$B29,'Data Annex'!$K$1:$K$4779,0),MATCH(FWM$2,'Data Annex'!$K$1:$BS$1,0)),"")</f>
        <v/>
      </c>
      <c r="FWN29" s="258" t="str">
        <f>IFERROR(INDEX('Data Annex'!$K$1:$BS$4779,MATCH(FWN$1&amp;"|"&amp;$B29,'Data Annex'!$K$1:$K$4779,0),MATCH(FWN$2,'Data Annex'!$K$1:$BS$1,0)),"")</f>
        <v/>
      </c>
      <c r="FWO29" s="258" t="str">
        <f>IFERROR(INDEX('Data Annex'!$K$1:$BS$4779,MATCH(FWO$1&amp;"|"&amp;$B29,'Data Annex'!$K$1:$K$4779,0),MATCH(FWO$2,'Data Annex'!$K$1:$BS$1,0)),"")</f>
        <v/>
      </c>
      <c r="FWP29" s="258" t="str">
        <f>IFERROR(INDEX('Data Annex'!$K$1:$BS$4779,MATCH(FWP$1&amp;"|"&amp;$B29,'Data Annex'!$K$1:$K$4779,0),MATCH(FWP$2,'Data Annex'!$K$1:$BS$1,0)),"")</f>
        <v/>
      </c>
      <c r="FWQ29" s="258" t="str">
        <f>IFERROR(INDEX('Data Annex'!$K$1:$BS$4779,MATCH(FWQ$1&amp;"|"&amp;$B29,'Data Annex'!$K$1:$K$4779,0),MATCH(FWQ$2,'Data Annex'!$K$1:$BS$1,0)),"")</f>
        <v/>
      </c>
      <c r="FWR29" s="258" t="str">
        <f>IFERROR(INDEX('Data Annex'!$K$1:$BS$4779,MATCH(FWR$1&amp;"|"&amp;$B29,'Data Annex'!$K$1:$K$4779,0),MATCH(FWR$2,'Data Annex'!$K$1:$BS$1,0)),"")</f>
        <v/>
      </c>
      <c r="FWS29" s="258" t="str">
        <f>IFERROR(INDEX('Data Annex'!$K$1:$BS$4779,MATCH(FWS$1&amp;"|"&amp;$B29,'Data Annex'!$K$1:$K$4779,0),MATCH(FWS$2,'Data Annex'!$K$1:$BS$1,0)),"")</f>
        <v/>
      </c>
      <c r="FWT29" s="258" t="str">
        <f>IFERROR(INDEX('Data Annex'!$K$1:$BS$4779,MATCH(FWT$1&amp;"|"&amp;$B29,'Data Annex'!$K$1:$K$4779,0),MATCH(FWT$2,'Data Annex'!$K$1:$BS$1,0)),"")</f>
        <v/>
      </c>
      <c r="FWU29" s="258" t="str">
        <f>IFERROR(INDEX('Data Annex'!$K$1:$BS$4779,MATCH(FWU$1&amp;"|"&amp;$B29,'Data Annex'!$K$1:$K$4779,0),MATCH(FWU$2,'Data Annex'!$K$1:$BS$1,0)),"")</f>
        <v/>
      </c>
      <c r="FWV29" s="258" t="str">
        <f>IFERROR(INDEX('Data Annex'!$K$1:$BS$4779,MATCH(FWV$1&amp;"|"&amp;$B29,'Data Annex'!$K$1:$K$4779,0),MATCH(FWV$2,'Data Annex'!$K$1:$BS$1,0)),"")</f>
        <v/>
      </c>
      <c r="FWW29" s="258" t="str">
        <f>IFERROR(INDEX('Data Annex'!$K$1:$BS$4779,MATCH(FWW$1&amp;"|"&amp;$B29,'Data Annex'!$K$1:$K$4779,0),MATCH(FWW$2,'Data Annex'!$K$1:$BS$1,0)),"")</f>
        <v/>
      </c>
      <c r="FWX29" s="258" t="str">
        <f>IFERROR(INDEX('Data Annex'!$K$1:$BS$4779,MATCH(FWX$1&amp;"|"&amp;$B29,'Data Annex'!$K$1:$K$4779,0),MATCH(FWX$2,'Data Annex'!$K$1:$BS$1,0)),"")</f>
        <v/>
      </c>
      <c r="FWY29" s="258" t="str">
        <f>IFERROR(INDEX('Data Annex'!$K$1:$BS$4779,MATCH(FWY$1&amp;"|"&amp;$B29,'Data Annex'!$K$1:$K$4779,0),MATCH(FWY$2,'Data Annex'!$K$1:$BS$1,0)),"")</f>
        <v/>
      </c>
      <c r="FWZ29" s="258" t="str">
        <f>IFERROR(INDEX('Data Annex'!$K$1:$BS$4779,MATCH(FWZ$1&amp;"|"&amp;$B29,'Data Annex'!$K$1:$K$4779,0),MATCH(FWZ$2,'Data Annex'!$K$1:$BS$1,0)),"")</f>
        <v/>
      </c>
      <c r="FXA29" s="258" t="str">
        <f>IFERROR(INDEX('Data Annex'!$K$1:$BS$4779,MATCH(FXA$1&amp;"|"&amp;$B29,'Data Annex'!$K$1:$K$4779,0),MATCH(FXA$2,'Data Annex'!$K$1:$BS$1,0)),"")</f>
        <v/>
      </c>
      <c r="FXB29" s="258" t="str">
        <f>IFERROR(INDEX('Data Annex'!$K$1:$BS$4779,MATCH(FXB$1&amp;"|"&amp;$B29,'Data Annex'!$K$1:$K$4779,0),MATCH(FXB$2,'Data Annex'!$K$1:$BS$1,0)),"")</f>
        <v/>
      </c>
      <c r="FXC29" s="258" t="str">
        <f>IFERROR(INDEX('Data Annex'!$K$1:$BS$4779,MATCH(FXC$1&amp;"|"&amp;$B29,'Data Annex'!$K$1:$K$4779,0),MATCH(FXC$2,'Data Annex'!$K$1:$BS$1,0)),"")</f>
        <v/>
      </c>
      <c r="FXD29" s="258" t="str">
        <f>IFERROR(INDEX('Data Annex'!$K$1:$BS$4779,MATCH(FXD$1&amp;"|"&amp;$B29,'Data Annex'!$K$1:$K$4779,0),MATCH(FXD$2,'Data Annex'!$K$1:$BS$1,0)),"")</f>
        <v/>
      </c>
      <c r="FXE29" s="258" t="str">
        <f>IFERROR(INDEX('Data Annex'!$K$1:$BS$4779,MATCH(FXE$1&amp;"|"&amp;$B29,'Data Annex'!$K$1:$K$4779,0),MATCH(FXE$2,'Data Annex'!$K$1:$BS$1,0)),"")</f>
        <v/>
      </c>
      <c r="FXF29" s="258" t="str">
        <f>IFERROR(INDEX('Data Annex'!$K$1:$BS$4779,MATCH(FXF$1&amp;"|"&amp;$B29,'Data Annex'!$K$1:$K$4779,0),MATCH(FXF$2,'Data Annex'!$K$1:$BS$1,0)),"")</f>
        <v/>
      </c>
      <c r="FXG29" s="258" t="str">
        <f>IFERROR(INDEX('Data Annex'!$K$1:$BS$4779,MATCH(FXG$1&amp;"|"&amp;$B29,'Data Annex'!$K$1:$K$4779,0),MATCH(FXG$2,'Data Annex'!$K$1:$BS$1,0)),"")</f>
        <v/>
      </c>
      <c r="FXH29" s="258" t="str">
        <f>IFERROR(INDEX('Data Annex'!$K$1:$BS$4779,MATCH(FXH$1&amp;"|"&amp;$B29,'Data Annex'!$K$1:$K$4779,0),MATCH(FXH$2,'Data Annex'!$K$1:$BS$1,0)),"")</f>
        <v/>
      </c>
      <c r="FXI29" s="258" t="str">
        <f>IFERROR(INDEX('Data Annex'!$K$1:$BS$4779,MATCH(FXI$1&amp;"|"&amp;$B29,'Data Annex'!$K$1:$K$4779,0),MATCH(FXI$2,'Data Annex'!$K$1:$BS$1,0)),"")</f>
        <v/>
      </c>
      <c r="FXJ29" s="258" t="str">
        <f>IFERROR(INDEX('Data Annex'!$K$1:$BS$4779,MATCH(FXJ$1&amp;"|"&amp;$B29,'Data Annex'!$K$1:$K$4779,0),MATCH(FXJ$2,'Data Annex'!$K$1:$BS$1,0)),"")</f>
        <v/>
      </c>
      <c r="FXK29" s="258" t="str">
        <f>IFERROR(INDEX('Data Annex'!$K$1:$BS$4779,MATCH(FXK$1&amp;"|"&amp;$B29,'Data Annex'!$K$1:$K$4779,0),MATCH(FXK$2,'Data Annex'!$K$1:$BS$1,0)),"")</f>
        <v/>
      </c>
      <c r="FXL29" s="258" t="str">
        <f>IFERROR(INDEX('Data Annex'!$K$1:$BS$4779,MATCH(FXL$1&amp;"|"&amp;$B29,'Data Annex'!$K$1:$K$4779,0),MATCH(FXL$2,'Data Annex'!$K$1:$BS$1,0)),"")</f>
        <v/>
      </c>
      <c r="FXM29" s="258" t="str">
        <f>IFERROR(INDEX('Data Annex'!$K$1:$BS$4779,MATCH(FXM$1&amp;"|"&amp;$B29,'Data Annex'!$K$1:$K$4779,0),MATCH(FXM$2,'Data Annex'!$K$1:$BS$1,0)),"")</f>
        <v/>
      </c>
      <c r="FXN29" s="258" t="str">
        <f>IFERROR(INDEX('Data Annex'!$K$1:$BS$4779,MATCH(FXN$1&amp;"|"&amp;$B29,'Data Annex'!$K$1:$K$4779,0),MATCH(FXN$2,'Data Annex'!$K$1:$BS$1,0)),"")</f>
        <v/>
      </c>
      <c r="FXO29" s="258" t="str">
        <f>IFERROR(INDEX('Data Annex'!$K$1:$BS$4779,MATCH(FXO$1&amp;"|"&amp;$B29,'Data Annex'!$K$1:$K$4779,0),MATCH(FXO$2,'Data Annex'!$K$1:$BS$1,0)),"")</f>
        <v/>
      </c>
      <c r="FXP29" s="258" t="str">
        <f>IFERROR(INDEX('Data Annex'!$K$1:$BS$4779,MATCH(FXP$1&amp;"|"&amp;$B29,'Data Annex'!$K$1:$K$4779,0),MATCH(FXP$2,'Data Annex'!$K$1:$BS$1,0)),"")</f>
        <v/>
      </c>
      <c r="FXQ29" s="258" t="str">
        <f>IFERROR(INDEX('Data Annex'!$K$1:$BS$4779,MATCH(FXQ$1&amp;"|"&amp;$B29,'Data Annex'!$K$1:$K$4779,0),MATCH(FXQ$2,'Data Annex'!$K$1:$BS$1,0)),"")</f>
        <v/>
      </c>
      <c r="FXR29" s="258" t="str">
        <f>IFERROR(INDEX('Data Annex'!$K$1:$BS$4779,MATCH(FXR$1&amp;"|"&amp;$B29,'Data Annex'!$K$1:$K$4779,0),MATCH(FXR$2,'Data Annex'!$K$1:$BS$1,0)),"")</f>
        <v/>
      </c>
      <c r="FXS29" s="258" t="str">
        <f>IFERROR(INDEX('Data Annex'!$K$1:$BS$4779,MATCH(FXS$1&amp;"|"&amp;$B29,'Data Annex'!$K$1:$K$4779,0),MATCH(FXS$2,'Data Annex'!$K$1:$BS$1,0)),"")</f>
        <v/>
      </c>
      <c r="FXT29" s="258" t="str">
        <f>IFERROR(INDEX('Data Annex'!$K$1:$BS$4779,MATCH(FXT$1&amp;"|"&amp;$B29,'Data Annex'!$K$1:$K$4779,0),MATCH(FXT$2,'Data Annex'!$K$1:$BS$1,0)),"")</f>
        <v/>
      </c>
      <c r="FXU29" s="258" t="str">
        <f>IFERROR(INDEX('Data Annex'!$K$1:$BS$4779,MATCH(FXU$1&amp;"|"&amp;$B29,'Data Annex'!$K$1:$K$4779,0),MATCH(FXU$2,'Data Annex'!$K$1:$BS$1,0)),"")</f>
        <v/>
      </c>
      <c r="FXV29" s="258" t="str">
        <f>IFERROR(INDEX('Data Annex'!$K$1:$BS$4779,MATCH(FXV$1&amp;"|"&amp;$B29,'Data Annex'!$K$1:$K$4779,0),MATCH(FXV$2,'Data Annex'!$K$1:$BS$1,0)),"")</f>
        <v/>
      </c>
      <c r="FXW29" s="258" t="str">
        <f>IFERROR(INDEX('Data Annex'!$K$1:$BS$4779,MATCH(FXW$1&amp;"|"&amp;$B29,'Data Annex'!$K$1:$K$4779,0),MATCH(FXW$2,'Data Annex'!$K$1:$BS$1,0)),"")</f>
        <v/>
      </c>
      <c r="FXX29" s="258" t="str">
        <f>IFERROR(INDEX('Data Annex'!$K$1:$BS$4779,MATCH(FXX$1&amp;"|"&amp;$B29,'Data Annex'!$K$1:$K$4779,0),MATCH(FXX$2,'Data Annex'!$K$1:$BS$1,0)),"")</f>
        <v/>
      </c>
      <c r="FXY29" s="258" t="str">
        <f>IFERROR(INDEX('Data Annex'!$K$1:$BS$4779,MATCH(FXY$1&amp;"|"&amp;$B29,'Data Annex'!$K$1:$K$4779,0),MATCH(FXY$2,'Data Annex'!$K$1:$BS$1,0)),"")</f>
        <v/>
      </c>
      <c r="FXZ29" s="258" t="str">
        <f>IFERROR(INDEX('Data Annex'!$K$1:$BS$4779,MATCH(FXZ$1&amp;"|"&amp;$B29,'Data Annex'!$K$1:$K$4779,0),MATCH(FXZ$2,'Data Annex'!$K$1:$BS$1,0)),"")</f>
        <v/>
      </c>
      <c r="FYA29" s="258" t="str">
        <f>IFERROR(INDEX('Data Annex'!$K$1:$BS$4779,MATCH(FYA$1&amp;"|"&amp;$B29,'Data Annex'!$K$1:$K$4779,0),MATCH(FYA$2,'Data Annex'!$K$1:$BS$1,0)),"")</f>
        <v/>
      </c>
      <c r="FYB29" s="258" t="str">
        <f>IFERROR(INDEX('Data Annex'!$K$1:$BS$4779,MATCH(FYB$1&amp;"|"&amp;$B29,'Data Annex'!$K$1:$K$4779,0),MATCH(FYB$2,'Data Annex'!$K$1:$BS$1,0)),"")</f>
        <v/>
      </c>
      <c r="FYC29" s="258" t="str">
        <f>IFERROR(INDEX('Data Annex'!$K$1:$BS$4779,MATCH(FYC$1&amp;"|"&amp;$B29,'Data Annex'!$K$1:$K$4779,0),MATCH(FYC$2,'Data Annex'!$K$1:$BS$1,0)),"")</f>
        <v/>
      </c>
      <c r="FYD29" s="258" t="str">
        <f>IFERROR(INDEX('Data Annex'!$K$1:$BS$4779,MATCH(FYD$1&amp;"|"&amp;$B29,'Data Annex'!$K$1:$K$4779,0),MATCH(FYD$2,'Data Annex'!$K$1:$BS$1,0)),"")</f>
        <v/>
      </c>
      <c r="FYE29" s="258" t="str">
        <f>IFERROR(INDEX('Data Annex'!$K$1:$BS$4779,MATCH(FYE$1&amp;"|"&amp;$B29,'Data Annex'!$K$1:$K$4779,0),MATCH(FYE$2,'Data Annex'!$K$1:$BS$1,0)),"")</f>
        <v/>
      </c>
      <c r="FYF29" s="258" t="str">
        <f>IFERROR(INDEX('Data Annex'!$K$1:$BS$4779,MATCH(FYF$1&amp;"|"&amp;$B29,'Data Annex'!$K$1:$K$4779,0),MATCH(FYF$2,'Data Annex'!$K$1:$BS$1,0)),"")</f>
        <v/>
      </c>
      <c r="FYG29" s="258" t="str">
        <f>IFERROR(INDEX('Data Annex'!$K$1:$BS$4779,MATCH(FYG$1&amp;"|"&amp;$B29,'Data Annex'!$K$1:$K$4779,0),MATCH(FYG$2,'Data Annex'!$K$1:$BS$1,0)),"")</f>
        <v/>
      </c>
      <c r="FYH29" s="258" t="str">
        <f>IFERROR(INDEX('Data Annex'!$K$1:$BS$4779,MATCH(FYH$1&amp;"|"&amp;$B29,'Data Annex'!$K$1:$K$4779,0),MATCH(FYH$2,'Data Annex'!$K$1:$BS$1,0)),"")</f>
        <v/>
      </c>
      <c r="FYI29" s="258" t="str">
        <f>IFERROR(INDEX('Data Annex'!$K$1:$BS$4779,MATCH(FYI$1&amp;"|"&amp;$B29,'Data Annex'!$K$1:$K$4779,0),MATCH(FYI$2,'Data Annex'!$K$1:$BS$1,0)),"")</f>
        <v/>
      </c>
      <c r="FYJ29" s="258" t="str">
        <f>IFERROR(INDEX('Data Annex'!$K$1:$BS$4779,MATCH(FYJ$1&amp;"|"&amp;$B29,'Data Annex'!$K$1:$K$4779,0),MATCH(FYJ$2,'Data Annex'!$K$1:$BS$1,0)),"")</f>
        <v/>
      </c>
      <c r="FYK29" s="258" t="str">
        <f>IFERROR(INDEX('Data Annex'!$K$1:$BS$4779,MATCH(FYK$1&amp;"|"&amp;$B29,'Data Annex'!$K$1:$K$4779,0),MATCH(FYK$2,'Data Annex'!$K$1:$BS$1,0)),"")</f>
        <v/>
      </c>
      <c r="FYL29" s="258" t="str">
        <f>IFERROR(INDEX('Data Annex'!$K$1:$BS$4779,MATCH(FYL$1&amp;"|"&amp;$B29,'Data Annex'!$K$1:$K$4779,0),MATCH(FYL$2,'Data Annex'!$K$1:$BS$1,0)),"")</f>
        <v/>
      </c>
      <c r="FYM29" s="258" t="str">
        <f>IFERROR(INDEX('Data Annex'!$K$1:$BS$4779,MATCH(FYM$1&amp;"|"&amp;$B29,'Data Annex'!$K$1:$K$4779,0),MATCH(FYM$2,'Data Annex'!$K$1:$BS$1,0)),"")</f>
        <v/>
      </c>
      <c r="FYN29" s="258" t="str">
        <f>IFERROR(INDEX('Data Annex'!$K$1:$BS$4779,MATCH(FYN$1&amp;"|"&amp;$B29,'Data Annex'!$K$1:$K$4779,0),MATCH(FYN$2,'Data Annex'!$K$1:$BS$1,0)),"")</f>
        <v/>
      </c>
      <c r="FYO29" s="258" t="str">
        <f>IFERROR(INDEX('Data Annex'!$K$1:$BS$4779,MATCH(FYO$1&amp;"|"&amp;$B29,'Data Annex'!$K$1:$K$4779,0),MATCH(FYO$2,'Data Annex'!$K$1:$BS$1,0)),"")</f>
        <v/>
      </c>
      <c r="FYP29" s="258" t="str">
        <f>IFERROR(INDEX('Data Annex'!$K$1:$BS$4779,MATCH(FYP$1&amp;"|"&amp;$B29,'Data Annex'!$K$1:$K$4779,0),MATCH(FYP$2,'Data Annex'!$K$1:$BS$1,0)),"")</f>
        <v/>
      </c>
      <c r="FYQ29" s="258" t="str">
        <f>IFERROR(INDEX('Data Annex'!$K$1:$BS$4779,MATCH(FYQ$1&amp;"|"&amp;$B29,'Data Annex'!$K$1:$K$4779,0),MATCH(FYQ$2,'Data Annex'!$K$1:$BS$1,0)),"")</f>
        <v/>
      </c>
      <c r="FYR29" s="258" t="str">
        <f>IFERROR(INDEX('Data Annex'!$K$1:$BS$4779,MATCH(FYR$1&amp;"|"&amp;$B29,'Data Annex'!$K$1:$K$4779,0),MATCH(FYR$2,'Data Annex'!$K$1:$BS$1,0)),"")</f>
        <v/>
      </c>
      <c r="FYS29" s="258" t="str">
        <f>IFERROR(INDEX('Data Annex'!$K$1:$BS$4779,MATCH(FYS$1&amp;"|"&amp;$B29,'Data Annex'!$K$1:$K$4779,0),MATCH(FYS$2,'Data Annex'!$K$1:$BS$1,0)),"")</f>
        <v/>
      </c>
      <c r="FYT29" s="258" t="str">
        <f>IFERROR(INDEX('Data Annex'!$K$1:$BS$4779,MATCH(FYT$1&amp;"|"&amp;$B29,'Data Annex'!$K$1:$K$4779,0),MATCH(FYT$2,'Data Annex'!$K$1:$BS$1,0)),"")</f>
        <v/>
      </c>
      <c r="FYU29" s="258" t="str">
        <f>IFERROR(INDEX('Data Annex'!$K$1:$BS$4779,MATCH(FYU$1&amp;"|"&amp;$B29,'Data Annex'!$K$1:$K$4779,0),MATCH(FYU$2,'Data Annex'!$K$1:$BS$1,0)),"")</f>
        <v/>
      </c>
      <c r="FYV29" s="258" t="str">
        <f>IFERROR(INDEX('Data Annex'!$K$1:$BS$4779,MATCH(FYV$1&amp;"|"&amp;$B29,'Data Annex'!$K$1:$K$4779,0),MATCH(FYV$2,'Data Annex'!$K$1:$BS$1,0)),"")</f>
        <v/>
      </c>
      <c r="FYW29" s="258" t="str">
        <f>IFERROR(INDEX('Data Annex'!$K$1:$BS$4779,MATCH(FYW$1&amp;"|"&amp;$B29,'Data Annex'!$K$1:$K$4779,0),MATCH(FYW$2,'Data Annex'!$K$1:$BS$1,0)),"")</f>
        <v/>
      </c>
      <c r="FYX29" s="258" t="str">
        <f>IFERROR(INDEX('Data Annex'!$K$1:$BS$4779,MATCH(FYX$1&amp;"|"&amp;$B29,'Data Annex'!$K$1:$K$4779,0),MATCH(FYX$2,'Data Annex'!$K$1:$BS$1,0)),"")</f>
        <v/>
      </c>
      <c r="FYY29" s="258" t="str">
        <f>IFERROR(INDEX('Data Annex'!$K$1:$BS$4779,MATCH(FYY$1&amp;"|"&amp;$B29,'Data Annex'!$K$1:$K$4779,0),MATCH(FYY$2,'Data Annex'!$K$1:$BS$1,0)),"")</f>
        <v/>
      </c>
      <c r="FYZ29" s="258" t="str">
        <f>IFERROR(INDEX('Data Annex'!$K$1:$BS$4779,MATCH(FYZ$1&amp;"|"&amp;$B29,'Data Annex'!$K$1:$K$4779,0),MATCH(FYZ$2,'Data Annex'!$K$1:$BS$1,0)),"")</f>
        <v/>
      </c>
      <c r="FZA29" s="258" t="str">
        <f>IFERROR(INDEX('Data Annex'!$K$1:$BS$4779,MATCH(FZA$1&amp;"|"&amp;$B29,'Data Annex'!$K$1:$K$4779,0),MATCH(FZA$2,'Data Annex'!$K$1:$BS$1,0)),"")</f>
        <v/>
      </c>
      <c r="FZB29" s="258" t="str">
        <f>IFERROR(INDEX('Data Annex'!$K$1:$BS$4779,MATCH(FZB$1&amp;"|"&amp;$B29,'Data Annex'!$K$1:$K$4779,0),MATCH(FZB$2,'Data Annex'!$K$1:$BS$1,0)),"")</f>
        <v/>
      </c>
      <c r="FZC29" s="258" t="str">
        <f>IFERROR(INDEX('Data Annex'!$K$1:$BS$4779,MATCH(FZC$1&amp;"|"&amp;$B29,'Data Annex'!$K$1:$K$4779,0),MATCH(FZC$2,'Data Annex'!$K$1:$BS$1,0)),"")</f>
        <v/>
      </c>
      <c r="FZD29" s="258" t="str">
        <f>IFERROR(INDEX('Data Annex'!$K$1:$BS$4779,MATCH(FZD$1&amp;"|"&amp;$B29,'Data Annex'!$K$1:$K$4779,0),MATCH(FZD$2,'Data Annex'!$K$1:$BS$1,0)),"")</f>
        <v/>
      </c>
      <c r="FZE29" s="258" t="str">
        <f>IFERROR(INDEX('Data Annex'!$K$1:$BS$4779,MATCH(FZE$1&amp;"|"&amp;$B29,'Data Annex'!$K$1:$K$4779,0),MATCH(FZE$2,'Data Annex'!$K$1:$BS$1,0)),"")</f>
        <v/>
      </c>
      <c r="FZF29" s="258" t="str">
        <f>IFERROR(INDEX('Data Annex'!$K$1:$BS$4779,MATCH(FZF$1&amp;"|"&amp;$B29,'Data Annex'!$K$1:$K$4779,0),MATCH(FZF$2,'Data Annex'!$K$1:$BS$1,0)),"")</f>
        <v/>
      </c>
      <c r="FZG29" s="258" t="str">
        <f>IFERROR(INDEX('Data Annex'!$K$1:$BS$4779,MATCH(FZG$1&amp;"|"&amp;$B29,'Data Annex'!$K$1:$K$4779,0),MATCH(FZG$2,'Data Annex'!$K$1:$BS$1,0)),"")</f>
        <v/>
      </c>
      <c r="FZH29" s="258" t="str">
        <f>IFERROR(INDEX('Data Annex'!$K$1:$BS$4779,MATCH(FZH$1&amp;"|"&amp;$B29,'Data Annex'!$K$1:$K$4779,0),MATCH(FZH$2,'Data Annex'!$K$1:$BS$1,0)),"")</f>
        <v/>
      </c>
      <c r="FZI29" s="258" t="str">
        <f>IFERROR(INDEX('Data Annex'!$K$1:$BS$4779,MATCH(FZI$1&amp;"|"&amp;$B29,'Data Annex'!$K$1:$K$4779,0),MATCH(FZI$2,'Data Annex'!$K$1:$BS$1,0)),"")</f>
        <v/>
      </c>
      <c r="FZJ29" s="258" t="str">
        <f>IFERROR(INDEX('Data Annex'!$K$1:$BS$4779,MATCH(FZJ$1&amp;"|"&amp;$B29,'Data Annex'!$K$1:$K$4779,0),MATCH(FZJ$2,'Data Annex'!$K$1:$BS$1,0)),"")</f>
        <v/>
      </c>
      <c r="FZK29" s="258" t="str">
        <f>IFERROR(INDEX('Data Annex'!$K$1:$BS$4779,MATCH(FZK$1&amp;"|"&amp;$B29,'Data Annex'!$K$1:$K$4779,0),MATCH(FZK$2,'Data Annex'!$K$1:$BS$1,0)),"")</f>
        <v/>
      </c>
      <c r="FZL29" s="258" t="str">
        <f>IFERROR(INDEX('Data Annex'!$K$1:$BS$4779,MATCH(FZL$1&amp;"|"&amp;$B29,'Data Annex'!$K$1:$K$4779,0),MATCH(FZL$2,'Data Annex'!$K$1:$BS$1,0)),"")</f>
        <v/>
      </c>
      <c r="FZM29" s="258" t="str">
        <f>IFERROR(INDEX('Data Annex'!$K$1:$BS$4779,MATCH(FZM$1&amp;"|"&amp;$B29,'Data Annex'!$K$1:$K$4779,0),MATCH(FZM$2,'Data Annex'!$K$1:$BS$1,0)),"")</f>
        <v/>
      </c>
      <c r="FZN29" s="258" t="str">
        <f>IFERROR(INDEX('Data Annex'!$K$1:$BS$4779,MATCH(FZN$1&amp;"|"&amp;$B29,'Data Annex'!$K$1:$K$4779,0),MATCH(FZN$2,'Data Annex'!$K$1:$BS$1,0)),"")</f>
        <v/>
      </c>
      <c r="FZO29" s="258" t="str">
        <f>IFERROR(INDEX('Data Annex'!$K$1:$BS$4779,MATCH(FZO$1&amp;"|"&amp;$B29,'Data Annex'!$K$1:$K$4779,0),MATCH(FZO$2,'Data Annex'!$K$1:$BS$1,0)),"")</f>
        <v/>
      </c>
      <c r="FZP29" s="258" t="str">
        <f>IFERROR(INDEX('Data Annex'!$K$1:$BS$4779,MATCH(FZP$1&amp;"|"&amp;$B29,'Data Annex'!$K$1:$K$4779,0),MATCH(FZP$2,'Data Annex'!$K$1:$BS$1,0)),"")</f>
        <v/>
      </c>
      <c r="FZQ29" s="258" t="str">
        <f>IFERROR(INDEX('Data Annex'!$K$1:$BS$4779,MATCH(FZQ$1&amp;"|"&amp;$B29,'Data Annex'!$K$1:$K$4779,0),MATCH(FZQ$2,'Data Annex'!$K$1:$BS$1,0)),"")</f>
        <v/>
      </c>
      <c r="FZR29" s="258" t="str">
        <f>IFERROR(INDEX('Data Annex'!$K$1:$BS$4779,MATCH(FZR$1&amp;"|"&amp;$B29,'Data Annex'!$K$1:$K$4779,0),MATCH(FZR$2,'Data Annex'!$K$1:$BS$1,0)),"")</f>
        <v/>
      </c>
      <c r="FZS29" s="258" t="str">
        <f>IFERROR(INDEX('Data Annex'!$K$1:$BS$4779,MATCH(FZS$1&amp;"|"&amp;$B29,'Data Annex'!$K$1:$K$4779,0),MATCH(FZS$2,'Data Annex'!$K$1:$BS$1,0)),"")</f>
        <v/>
      </c>
      <c r="FZT29" s="258" t="str">
        <f>IFERROR(INDEX('Data Annex'!$K$1:$BS$4779,MATCH(FZT$1&amp;"|"&amp;$B29,'Data Annex'!$K$1:$K$4779,0),MATCH(FZT$2,'Data Annex'!$K$1:$BS$1,0)),"")</f>
        <v/>
      </c>
      <c r="FZU29" s="258" t="str">
        <f>IFERROR(INDEX('Data Annex'!$K$1:$BS$4779,MATCH(FZU$1&amp;"|"&amp;$B29,'Data Annex'!$K$1:$K$4779,0),MATCH(FZU$2,'Data Annex'!$K$1:$BS$1,0)),"")</f>
        <v/>
      </c>
      <c r="FZV29" s="258" t="str">
        <f>IFERROR(INDEX('Data Annex'!$K$1:$BS$4779,MATCH(FZV$1&amp;"|"&amp;$B29,'Data Annex'!$K$1:$K$4779,0),MATCH(FZV$2,'Data Annex'!$K$1:$BS$1,0)),"")</f>
        <v/>
      </c>
      <c r="FZW29" s="258" t="str">
        <f>IFERROR(INDEX('Data Annex'!$K$1:$BS$4779,MATCH(FZW$1&amp;"|"&amp;$B29,'Data Annex'!$K$1:$K$4779,0),MATCH(FZW$2,'Data Annex'!$K$1:$BS$1,0)),"")</f>
        <v/>
      </c>
      <c r="FZX29" s="258" t="str">
        <f>IFERROR(INDEX('Data Annex'!$K$1:$BS$4779,MATCH(FZX$1&amp;"|"&amp;$B29,'Data Annex'!$K$1:$K$4779,0),MATCH(FZX$2,'Data Annex'!$K$1:$BS$1,0)),"")</f>
        <v/>
      </c>
      <c r="FZY29" s="258" t="str">
        <f>IFERROR(INDEX('Data Annex'!$K$1:$BS$4779,MATCH(FZY$1&amp;"|"&amp;$B29,'Data Annex'!$K$1:$K$4779,0),MATCH(FZY$2,'Data Annex'!$K$1:$BS$1,0)),"")</f>
        <v/>
      </c>
      <c r="FZZ29" s="258" t="str">
        <f>IFERROR(INDEX('Data Annex'!$K$1:$BS$4779,MATCH(FZZ$1&amp;"|"&amp;$B29,'Data Annex'!$K$1:$K$4779,0),MATCH(FZZ$2,'Data Annex'!$K$1:$BS$1,0)),"")</f>
        <v/>
      </c>
      <c r="GAA29" s="258" t="str">
        <f>IFERROR(INDEX('Data Annex'!$K$1:$BS$4779,MATCH(GAA$1&amp;"|"&amp;$B29,'Data Annex'!$K$1:$K$4779,0),MATCH(GAA$2,'Data Annex'!$K$1:$BS$1,0)),"")</f>
        <v/>
      </c>
      <c r="GAB29" s="258" t="str">
        <f>IFERROR(INDEX('Data Annex'!$K$1:$BS$4779,MATCH(GAB$1&amp;"|"&amp;$B29,'Data Annex'!$K$1:$K$4779,0),MATCH(GAB$2,'Data Annex'!$K$1:$BS$1,0)),"")</f>
        <v/>
      </c>
      <c r="GAC29" s="258" t="str">
        <f>IFERROR(INDEX('Data Annex'!$K$1:$BS$4779,MATCH(GAC$1&amp;"|"&amp;$B29,'Data Annex'!$K$1:$K$4779,0),MATCH(GAC$2,'Data Annex'!$K$1:$BS$1,0)),"")</f>
        <v/>
      </c>
      <c r="GAD29" s="258" t="str">
        <f>IFERROR(INDEX('Data Annex'!$K$1:$BS$4779,MATCH(GAD$1&amp;"|"&amp;$B29,'Data Annex'!$K$1:$K$4779,0),MATCH(GAD$2,'Data Annex'!$K$1:$BS$1,0)),"")</f>
        <v/>
      </c>
      <c r="GAE29" s="258" t="str">
        <f>IFERROR(INDEX('Data Annex'!$K$1:$BS$4779,MATCH(GAE$1&amp;"|"&amp;$B29,'Data Annex'!$K$1:$K$4779,0),MATCH(GAE$2,'Data Annex'!$K$1:$BS$1,0)),"")</f>
        <v/>
      </c>
      <c r="GAF29" s="258" t="str">
        <f>IFERROR(INDEX('Data Annex'!$K$1:$BS$4779,MATCH(GAF$1&amp;"|"&amp;$B29,'Data Annex'!$K$1:$K$4779,0),MATCH(GAF$2,'Data Annex'!$K$1:$BS$1,0)),"")</f>
        <v/>
      </c>
      <c r="GAG29" s="258" t="str">
        <f>IFERROR(INDEX('Data Annex'!$K$1:$BS$4779,MATCH(GAG$1&amp;"|"&amp;$B29,'Data Annex'!$K$1:$K$4779,0),MATCH(GAG$2,'Data Annex'!$K$1:$BS$1,0)),"")</f>
        <v/>
      </c>
      <c r="GAH29" s="258" t="str">
        <f>IFERROR(INDEX('Data Annex'!$K$1:$BS$4779,MATCH(GAH$1&amp;"|"&amp;$B29,'Data Annex'!$K$1:$K$4779,0),MATCH(GAH$2,'Data Annex'!$K$1:$BS$1,0)),"")</f>
        <v/>
      </c>
      <c r="GAI29" s="258" t="str">
        <f>IFERROR(INDEX('Data Annex'!$K$1:$BS$4779,MATCH(GAI$1&amp;"|"&amp;$B29,'Data Annex'!$K$1:$K$4779,0),MATCH(GAI$2,'Data Annex'!$K$1:$BS$1,0)),"")</f>
        <v/>
      </c>
      <c r="GAJ29" s="258" t="str">
        <f>IFERROR(INDEX('Data Annex'!$K$1:$BS$4779,MATCH(GAJ$1&amp;"|"&amp;$B29,'Data Annex'!$K$1:$K$4779,0),MATCH(GAJ$2,'Data Annex'!$K$1:$BS$1,0)),"")</f>
        <v/>
      </c>
      <c r="GAK29" s="258" t="str">
        <f>IFERROR(INDEX('Data Annex'!$K$1:$BS$4779,MATCH(GAK$1&amp;"|"&amp;$B29,'Data Annex'!$K$1:$K$4779,0),MATCH(GAK$2,'Data Annex'!$K$1:$BS$1,0)),"")</f>
        <v/>
      </c>
      <c r="GAL29" s="258" t="str">
        <f>IFERROR(INDEX('Data Annex'!$K$1:$BS$4779,MATCH(GAL$1&amp;"|"&amp;$B29,'Data Annex'!$K$1:$K$4779,0),MATCH(GAL$2,'Data Annex'!$K$1:$BS$1,0)),"")</f>
        <v/>
      </c>
      <c r="GAM29" s="258" t="str">
        <f>IFERROR(INDEX('Data Annex'!$K$1:$BS$4779,MATCH(GAM$1&amp;"|"&amp;$B29,'Data Annex'!$K$1:$K$4779,0),MATCH(GAM$2,'Data Annex'!$K$1:$BS$1,0)),"")</f>
        <v/>
      </c>
      <c r="GAN29" s="258" t="str">
        <f>IFERROR(INDEX('Data Annex'!$K$1:$BS$4779,MATCH(GAN$1&amp;"|"&amp;$B29,'Data Annex'!$K$1:$K$4779,0),MATCH(GAN$2,'Data Annex'!$K$1:$BS$1,0)),"")</f>
        <v/>
      </c>
      <c r="GAO29" s="258" t="str">
        <f>IFERROR(INDEX('Data Annex'!$K$1:$BS$4779,MATCH(GAO$1&amp;"|"&amp;$B29,'Data Annex'!$K$1:$K$4779,0),MATCH(GAO$2,'Data Annex'!$K$1:$BS$1,0)),"")</f>
        <v/>
      </c>
      <c r="GAP29" s="258" t="str">
        <f>IFERROR(INDEX('Data Annex'!$K$1:$BS$4779,MATCH(GAP$1&amp;"|"&amp;$B29,'Data Annex'!$K$1:$K$4779,0),MATCH(GAP$2,'Data Annex'!$K$1:$BS$1,0)),"")</f>
        <v/>
      </c>
      <c r="GAQ29" s="258" t="str">
        <f>IFERROR(INDEX('Data Annex'!$K$1:$BS$4779,MATCH(GAQ$1&amp;"|"&amp;$B29,'Data Annex'!$K$1:$K$4779,0),MATCH(GAQ$2,'Data Annex'!$K$1:$BS$1,0)),"")</f>
        <v/>
      </c>
      <c r="GAR29" s="258" t="str">
        <f>IFERROR(INDEX('Data Annex'!$K$1:$BS$4779,MATCH(GAR$1&amp;"|"&amp;$B29,'Data Annex'!$K$1:$K$4779,0),MATCH(GAR$2,'Data Annex'!$K$1:$BS$1,0)),"")</f>
        <v/>
      </c>
      <c r="GAS29" s="258" t="str">
        <f>IFERROR(INDEX('Data Annex'!$K$1:$BS$4779,MATCH(GAS$1&amp;"|"&amp;$B29,'Data Annex'!$K$1:$K$4779,0),MATCH(GAS$2,'Data Annex'!$K$1:$BS$1,0)),"")</f>
        <v/>
      </c>
      <c r="GAT29" s="258" t="str">
        <f>IFERROR(INDEX('Data Annex'!$K$1:$BS$4779,MATCH(GAT$1&amp;"|"&amp;$B29,'Data Annex'!$K$1:$K$4779,0),MATCH(GAT$2,'Data Annex'!$K$1:$BS$1,0)),"")</f>
        <v/>
      </c>
      <c r="GAU29" s="258" t="str">
        <f>IFERROR(INDEX('Data Annex'!$K$1:$BS$4779,MATCH(GAU$1&amp;"|"&amp;$B29,'Data Annex'!$K$1:$K$4779,0),MATCH(GAU$2,'Data Annex'!$K$1:$BS$1,0)),"")</f>
        <v/>
      </c>
      <c r="GAV29" s="258" t="str">
        <f>IFERROR(INDEX('Data Annex'!$K$1:$BS$4779,MATCH(GAV$1&amp;"|"&amp;$B29,'Data Annex'!$K$1:$K$4779,0),MATCH(GAV$2,'Data Annex'!$K$1:$BS$1,0)),"")</f>
        <v/>
      </c>
      <c r="GAW29" s="258" t="str">
        <f>IFERROR(INDEX('Data Annex'!$K$1:$BS$4779,MATCH(GAW$1&amp;"|"&amp;$B29,'Data Annex'!$K$1:$K$4779,0),MATCH(GAW$2,'Data Annex'!$K$1:$BS$1,0)),"")</f>
        <v/>
      </c>
      <c r="GAX29" s="258" t="str">
        <f>IFERROR(INDEX('Data Annex'!$K$1:$BS$4779,MATCH(GAX$1&amp;"|"&amp;$B29,'Data Annex'!$K$1:$K$4779,0),MATCH(GAX$2,'Data Annex'!$K$1:$BS$1,0)),"")</f>
        <v/>
      </c>
      <c r="GAY29" s="258" t="str">
        <f>IFERROR(INDEX('Data Annex'!$K$1:$BS$4779,MATCH(GAY$1&amp;"|"&amp;$B29,'Data Annex'!$K$1:$K$4779,0),MATCH(GAY$2,'Data Annex'!$K$1:$BS$1,0)),"")</f>
        <v/>
      </c>
      <c r="GAZ29" s="258" t="str">
        <f>IFERROR(INDEX('Data Annex'!$K$1:$BS$4779,MATCH(GAZ$1&amp;"|"&amp;$B29,'Data Annex'!$K$1:$K$4779,0),MATCH(GAZ$2,'Data Annex'!$K$1:$BS$1,0)),"")</f>
        <v/>
      </c>
      <c r="GBA29" s="258" t="str">
        <f>IFERROR(INDEX('Data Annex'!$K$1:$BS$4779,MATCH(GBA$1&amp;"|"&amp;$B29,'Data Annex'!$K$1:$K$4779,0),MATCH(GBA$2,'Data Annex'!$K$1:$BS$1,0)),"")</f>
        <v/>
      </c>
      <c r="GBB29" s="258" t="str">
        <f>IFERROR(INDEX('Data Annex'!$K$1:$BS$4779,MATCH(GBB$1&amp;"|"&amp;$B29,'Data Annex'!$K$1:$K$4779,0),MATCH(GBB$2,'Data Annex'!$K$1:$BS$1,0)),"")</f>
        <v/>
      </c>
      <c r="GBC29" s="258" t="str">
        <f>IFERROR(INDEX('Data Annex'!$K$1:$BS$4779,MATCH(GBC$1&amp;"|"&amp;$B29,'Data Annex'!$K$1:$K$4779,0),MATCH(GBC$2,'Data Annex'!$K$1:$BS$1,0)),"")</f>
        <v/>
      </c>
      <c r="GBD29" s="258" t="str">
        <f>IFERROR(INDEX('Data Annex'!$K$1:$BS$4779,MATCH(GBD$1&amp;"|"&amp;$B29,'Data Annex'!$K$1:$K$4779,0),MATCH(GBD$2,'Data Annex'!$K$1:$BS$1,0)),"")</f>
        <v/>
      </c>
      <c r="GBE29" s="258" t="str">
        <f>IFERROR(INDEX('Data Annex'!$K$1:$BS$4779,MATCH(GBE$1&amp;"|"&amp;$B29,'Data Annex'!$K$1:$K$4779,0),MATCH(GBE$2,'Data Annex'!$K$1:$BS$1,0)),"")</f>
        <v/>
      </c>
      <c r="GBF29" s="258" t="str">
        <f>IFERROR(INDEX('Data Annex'!$K$1:$BS$4779,MATCH(GBF$1&amp;"|"&amp;$B29,'Data Annex'!$K$1:$K$4779,0),MATCH(GBF$2,'Data Annex'!$K$1:$BS$1,0)),"")</f>
        <v/>
      </c>
      <c r="GBG29" s="258" t="str">
        <f>IFERROR(INDEX('Data Annex'!$K$1:$BS$4779,MATCH(GBG$1&amp;"|"&amp;$B29,'Data Annex'!$K$1:$K$4779,0),MATCH(GBG$2,'Data Annex'!$K$1:$BS$1,0)),"")</f>
        <v/>
      </c>
      <c r="GBH29" s="258" t="str">
        <f>IFERROR(INDEX('Data Annex'!$K$1:$BS$4779,MATCH(GBH$1&amp;"|"&amp;$B29,'Data Annex'!$K$1:$K$4779,0),MATCH(GBH$2,'Data Annex'!$K$1:$BS$1,0)),"")</f>
        <v/>
      </c>
      <c r="GBI29" s="258" t="str">
        <f>IFERROR(INDEX('Data Annex'!$K$1:$BS$4779,MATCH(GBI$1&amp;"|"&amp;$B29,'Data Annex'!$K$1:$K$4779,0),MATCH(GBI$2,'Data Annex'!$K$1:$BS$1,0)),"")</f>
        <v/>
      </c>
      <c r="GBJ29" s="258" t="str">
        <f>IFERROR(INDEX('Data Annex'!$K$1:$BS$4779,MATCH(GBJ$1&amp;"|"&amp;$B29,'Data Annex'!$K$1:$K$4779,0),MATCH(GBJ$2,'Data Annex'!$K$1:$BS$1,0)),"")</f>
        <v/>
      </c>
      <c r="GBK29" s="258" t="str">
        <f>IFERROR(INDEX('Data Annex'!$K$1:$BS$4779,MATCH(GBK$1&amp;"|"&amp;$B29,'Data Annex'!$K$1:$K$4779,0),MATCH(GBK$2,'Data Annex'!$K$1:$BS$1,0)),"")</f>
        <v/>
      </c>
      <c r="GBL29" s="258" t="str">
        <f>IFERROR(INDEX('Data Annex'!$K$1:$BS$4779,MATCH(GBL$1&amp;"|"&amp;$B29,'Data Annex'!$K$1:$K$4779,0),MATCH(GBL$2,'Data Annex'!$K$1:$BS$1,0)),"")</f>
        <v/>
      </c>
      <c r="GBM29" s="258" t="str">
        <f>IFERROR(INDEX('Data Annex'!$K$1:$BS$4779,MATCH(GBM$1&amp;"|"&amp;$B29,'Data Annex'!$K$1:$K$4779,0),MATCH(GBM$2,'Data Annex'!$K$1:$BS$1,0)),"")</f>
        <v/>
      </c>
      <c r="GBN29" s="258" t="str">
        <f>IFERROR(INDEX('Data Annex'!$K$1:$BS$4779,MATCH(GBN$1&amp;"|"&amp;$B29,'Data Annex'!$K$1:$K$4779,0),MATCH(GBN$2,'Data Annex'!$K$1:$BS$1,0)),"")</f>
        <v/>
      </c>
      <c r="GBO29" s="258" t="str">
        <f>IFERROR(INDEX('Data Annex'!$K$1:$BS$4779,MATCH(GBO$1&amp;"|"&amp;$B29,'Data Annex'!$K$1:$K$4779,0),MATCH(GBO$2,'Data Annex'!$K$1:$BS$1,0)),"")</f>
        <v/>
      </c>
      <c r="GBP29" s="258" t="str">
        <f>IFERROR(INDEX('Data Annex'!$K$1:$BS$4779,MATCH(GBP$1&amp;"|"&amp;$B29,'Data Annex'!$K$1:$K$4779,0),MATCH(GBP$2,'Data Annex'!$K$1:$BS$1,0)),"")</f>
        <v/>
      </c>
      <c r="GBQ29" s="258" t="str">
        <f>IFERROR(INDEX('Data Annex'!$K$1:$BS$4779,MATCH(GBQ$1&amp;"|"&amp;$B29,'Data Annex'!$K$1:$K$4779,0),MATCH(GBQ$2,'Data Annex'!$K$1:$BS$1,0)),"")</f>
        <v/>
      </c>
      <c r="GBR29" s="258" t="str">
        <f>IFERROR(INDEX('Data Annex'!$K$1:$BS$4779,MATCH(GBR$1&amp;"|"&amp;$B29,'Data Annex'!$K$1:$K$4779,0),MATCH(GBR$2,'Data Annex'!$K$1:$BS$1,0)),"")</f>
        <v/>
      </c>
      <c r="GBS29" s="258" t="str">
        <f>IFERROR(INDEX('Data Annex'!$K$1:$BS$4779,MATCH(GBS$1&amp;"|"&amp;$B29,'Data Annex'!$K$1:$K$4779,0),MATCH(GBS$2,'Data Annex'!$K$1:$BS$1,0)),"")</f>
        <v/>
      </c>
      <c r="GBT29" s="258" t="str">
        <f>IFERROR(INDEX('Data Annex'!$K$1:$BS$4779,MATCH(GBT$1&amp;"|"&amp;$B29,'Data Annex'!$K$1:$K$4779,0),MATCH(GBT$2,'Data Annex'!$K$1:$BS$1,0)),"")</f>
        <v/>
      </c>
      <c r="GBU29" s="258" t="str">
        <f>IFERROR(INDEX('Data Annex'!$K$1:$BS$4779,MATCH(GBU$1&amp;"|"&amp;$B29,'Data Annex'!$K$1:$K$4779,0),MATCH(GBU$2,'Data Annex'!$K$1:$BS$1,0)),"")</f>
        <v/>
      </c>
      <c r="GBV29" s="258" t="str">
        <f>IFERROR(INDEX('Data Annex'!$K$1:$BS$4779,MATCH(GBV$1&amp;"|"&amp;$B29,'Data Annex'!$K$1:$K$4779,0),MATCH(GBV$2,'Data Annex'!$K$1:$BS$1,0)),"")</f>
        <v/>
      </c>
      <c r="GBW29" s="258" t="str">
        <f>IFERROR(INDEX('Data Annex'!$K$1:$BS$4779,MATCH(GBW$1&amp;"|"&amp;$B29,'Data Annex'!$K$1:$K$4779,0),MATCH(GBW$2,'Data Annex'!$K$1:$BS$1,0)),"")</f>
        <v/>
      </c>
      <c r="GBX29" s="258" t="str">
        <f>IFERROR(INDEX('Data Annex'!$K$1:$BS$4779,MATCH(GBX$1&amp;"|"&amp;$B29,'Data Annex'!$K$1:$K$4779,0),MATCH(GBX$2,'Data Annex'!$K$1:$BS$1,0)),"")</f>
        <v/>
      </c>
      <c r="GBY29" s="258" t="str">
        <f>IFERROR(INDEX('Data Annex'!$K$1:$BS$4779,MATCH(GBY$1&amp;"|"&amp;$B29,'Data Annex'!$K$1:$K$4779,0),MATCH(GBY$2,'Data Annex'!$K$1:$BS$1,0)),"")</f>
        <v/>
      </c>
      <c r="GBZ29" s="258" t="str">
        <f>IFERROR(INDEX('Data Annex'!$K$1:$BS$4779,MATCH(GBZ$1&amp;"|"&amp;$B29,'Data Annex'!$K$1:$K$4779,0),MATCH(GBZ$2,'Data Annex'!$K$1:$BS$1,0)),"")</f>
        <v/>
      </c>
      <c r="GCA29" s="258" t="str">
        <f>IFERROR(INDEX('Data Annex'!$K$1:$BS$4779,MATCH(GCA$1&amp;"|"&amp;$B29,'Data Annex'!$K$1:$K$4779,0),MATCH(GCA$2,'Data Annex'!$K$1:$BS$1,0)),"")</f>
        <v/>
      </c>
      <c r="GCB29" s="258" t="str">
        <f>IFERROR(INDEX('Data Annex'!$K$1:$BS$4779,MATCH(GCB$1&amp;"|"&amp;$B29,'Data Annex'!$K$1:$K$4779,0),MATCH(GCB$2,'Data Annex'!$K$1:$BS$1,0)),"")</f>
        <v/>
      </c>
      <c r="GCC29" s="258" t="str">
        <f>IFERROR(INDEX('Data Annex'!$K$1:$BS$4779,MATCH(GCC$1&amp;"|"&amp;$B29,'Data Annex'!$K$1:$K$4779,0),MATCH(GCC$2,'Data Annex'!$K$1:$BS$1,0)),"")</f>
        <v/>
      </c>
      <c r="GCD29" s="258" t="str">
        <f>IFERROR(INDEX('Data Annex'!$K$1:$BS$4779,MATCH(GCD$1&amp;"|"&amp;$B29,'Data Annex'!$K$1:$K$4779,0),MATCH(GCD$2,'Data Annex'!$K$1:$BS$1,0)),"")</f>
        <v/>
      </c>
      <c r="GCE29" s="258" t="str">
        <f>IFERROR(INDEX('Data Annex'!$K$1:$BS$4779,MATCH(GCE$1&amp;"|"&amp;$B29,'Data Annex'!$K$1:$K$4779,0),MATCH(GCE$2,'Data Annex'!$K$1:$BS$1,0)),"")</f>
        <v/>
      </c>
      <c r="GCF29" s="258" t="str">
        <f>IFERROR(INDEX('Data Annex'!$K$1:$BS$4779,MATCH(GCF$1&amp;"|"&amp;$B29,'Data Annex'!$K$1:$K$4779,0),MATCH(GCF$2,'Data Annex'!$K$1:$BS$1,0)),"")</f>
        <v/>
      </c>
      <c r="GCG29" s="258" t="str">
        <f>IFERROR(INDEX('Data Annex'!$K$1:$BS$4779,MATCH(GCG$1&amp;"|"&amp;$B29,'Data Annex'!$K$1:$K$4779,0),MATCH(GCG$2,'Data Annex'!$K$1:$BS$1,0)),"")</f>
        <v/>
      </c>
      <c r="GCH29" s="258" t="str">
        <f>IFERROR(INDEX('Data Annex'!$K$1:$BS$4779,MATCH(GCH$1&amp;"|"&amp;$B29,'Data Annex'!$K$1:$K$4779,0),MATCH(GCH$2,'Data Annex'!$K$1:$BS$1,0)),"")</f>
        <v/>
      </c>
      <c r="GCI29" s="258" t="str">
        <f>IFERROR(INDEX('Data Annex'!$K$1:$BS$4779,MATCH(GCI$1&amp;"|"&amp;$B29,'Data Annex'!$K$1:$K$4779,0),MATCH(GCI$2,'Data Annex'!$K$1:$BS$1,0)),"")</f>
        <v/>
      </c>
      <c r="GCJ29" s="258" t="str">
        <f>IFERROR(INDEX('Data Annex'!$K$1:$BS$4779,MATCH(GCJ$1&amp;"|"&amp;$B29,'Data Annex'!$K$1:$K$4779,0),MATCH(GCJ$2,'Data Annex'!$K$1:$BS$1,0)),"")</f>
        <v/>
      </c>
      <c r="GCK29" s="258" t="str">
        <f>IFERROR(INDEX('Data Annex'!$K$1:$BS$4779,MATCH(GCK$1&amp;"|"&amp;$B29,'Data Annex'!$K$1:$K$4779,0),MATCH(GCK$2,'Data Annex'!$K$1:$BS$1,0)),"")</f>
        <v/>
      </c>
      <c r="GCL29" s="258" t="str">
        <f>IFERROR(INDEX('Data Annex'!$K$1:$BS$4779,MATCH(GCL$1&amp;"|"&amp;$B29,'Data Annex'!$K$1:$K$4779,0),MATCH(GCL$2,'Data Annex'!$K$1:$BS$1,0)),"")</f>
        <v/>
      </c>
      <c r="GCM29" s="258" t="str">
        <f>IFERROR(INDEX('Data Annex'!$K$1:$BS$4779,MATCH(GCM$1&amp;"|"&amp;$B29,'Data Annex'!$K$1:$K$4779,0),MATCH(GCM$2,'Data Annex'!$K$1:$BS$1,0)),"")</f>
        <v/>
      </c>
      <c r="GCN29" s="258" t="str">
        <f>IFERROR(INDEX('Data Annex'!$K$1:$BS$4779,MATCH(GCN$1&amp;"|"&amp;$B29,'Data Annex'!$K$1:$K$4779,0),MATCH(GCN$2,'Data Annex'!$K$1:$BS$1,0)),"")</f>
        <v/>
      </c>
      <c r="GCO29" s="258" t="str">
        <f>IFERROR(INDEX('Data Annex'!$K$1:$BS$4779,MATCH(GCO$1&amp;"|"&amp;$B29,'Data Annex'!$K$1:$K$4779,0),MATCH(GCO$2,'Data Annex'!$K$1:$BS$1,0)),"")</f>
        <v/>
      </c>
      <c r="GCP29" s="258" t="str">
        <f>IFERROR(INDEX('Data Annex'!$K$1:$BS$4779,MATCH(GCP$1&amp;"|"&amp;$B29,'Data Annex'!$K$1:$K$4779,0),MATCH(GCP$2,'Data Annex'!$K$1:$BS$1,0)),"")</f>
        <v/>
      </c>
      <c r="GCQ29" s="258" t="str">
        <f>IFERROR(INDEX('Data Annex'!$K$1:$BS$4779,MATCH(GCQ$1&amp;"|"&amp;$B29,'Data Annex'!$K$1:$K$4779,0),MATCH(GCQ$2,'Data Annex'!$K$1:$BS$1,0)),"")</f>
        <v/>
      </c>
      <c r="GCR29" s="258" t="str">
        <f>IFERROR(INDEX('Data Annex'!$K$1:$BS$4779,MATCH(GCR$1&amp;"|"&amp;$B29,'Data Annex'!$K$1:$K$4779,0),MATCH(GCR$2,'Data Annex'!$K$1:$BS$1,0)),"")</f>
        <v/>
      </c>
      <c r="GCS29" s="258" t="str">
        <f>IFERROR(INDEX('Data Annex'!$K$1:$BS$4779,MATCH(GCS$1&amp;"|"&amp;$B29,'Data Annex'!$K$1:$K$4779,0),MATCH(GCS$2,'Data Annex'!$K$1:$BS$1,0)),"")</f>
        <v/>
      </c>
      <c r="GCT29" s="258" t="str">
        <f>IFERROR(INDEX('Data Annex'!$K$1:$BS$4779,MATCH(GCT$1&amp;"|"&amp;$B29,'Data Annex'!$K$1:$K$4779,0),MATCH(GCT$2,'Data Annex'!$K$1:$BS$1,0)),"")</f>
        <v/>
      </c>
      <c r="GCU29" s="258" t="str">
        <f>IFERROR(INDEX('Data Annex'!$K$1:$BS$4779,MATCH(GCU$1&amp;"|"&amp;$B29,'Data Annex'!$K$1:$K$4779,0),MATCH(GCU$2,'Data Annex'!$K$1:$BS$1,0)),"")</f>
        <v/>
      </c>
      <c r="GCV29" s="258" t="str">
        <f>IFERROR(INDEX('Data Annex'!$K$1:$BS$4779,MATCH(GCV$1&amp;"|"&amp;$B29,'Data Annex'!$K$1:$K$4779,0),MATCH(GCV$2,'Data Annex'!$K$1:$BS$1,0)),"")</f>
        <v/>
      </c>
      <c r="GCW29" s="258" t="str">
        <f>IFERROR(INDEX('Data Annex'!$K$1:$BS$4779,MATCH(GCW$1&amp;"|"&amp;$B29,'Data Annex'!$K$1:$K$4779,0),MATCH(GCW$2,'Data Annex'!$K$1:$BS$1,0)),"")</f>
        <v/>
      </c>
      <c r="GCX29" s="258" t="str">
        <f>IFERROR(INDEX('Data Annex'!$K$1:$BS$4779,MATCH(GCX$1&amp;"|"&amp;$B29,'Data Annex'!$K$1:$K$4779,0),MATCH(GCX$2,'Data Annex'!$K$1:$BS$1,0)),"")</f>
        <v/>
      </c>
      <c r="GCY29" s="258" t="str">
        <f>IFERROR(INDEX('Data Annex'!$K$1:$BS$4779,MATCH(GCY$1&amp;"|"&amp;$B29,'Data Annex'!$K$1:$K$4779,0),MATCH(GCY$2,'Data Annex'!$K$1:$BS$1,0)),"")</f>
        <v/>
      </c>
      <c r="GCZ29" s="258" t="str">
        <f>IFERROR(INDEX('Data Annex'!$K$1:$BS$4779,MATCH(GCZ$1&amp;"|"&amp;$B29,'Data Annex'!$K$1:$K$4779,0),MATCH(GCZ$2,'Data Annex'!$K$1:$BS$1,0)),"")</f>
        <v/>
      </c>
      <c r="GDA29" s="258" t="str">
        <f>IFERROR(INDEX('Data Annex'!$K$1:$BS$4779,MATCH(GDA$1&amp;"|"&amp;$B29,'Data Annex'!$K$1:$K$4779,0),MATCH(GDA$2,'Data Annex'!$K$1:$BS$1,0)),"")</f>
        <v/>
      </c>
      <c r="GDB29" s="258" t="str">
        <f>IFERROR(INDEX('Data Annex'!$K$1:$BS$4779,MATCH(GDB$1&amp;"|"&amp;$B29,'Data Annex'!$K$1:$K$4779,0),MATCH(GDB$2,'Data Annex'!$K$1:$BS$1,0)),"")</f>
        <v/>
      </c>
      <c r="GDC29" s="258" t="str">
        <f>IFERROR(INDEX('Data Annex'!$K$1:$BS$4779,MATCH(GDC$1&amp;"|"&amp;$B29,'Data Annex'!$K$1:$K$4779,0),MATCH(GDC$2,'Data Annex'!$K$1:$BS$1,0)),"")</f>
        <v/>
      </c>
      <c r="GDD29" s="258" t="str">
        <f>IFERROR(INDEX('Data Annex'!$K$1:$BS$4779,MATCH(GDD$1&amp;"|"&amp;$B29,'Data Annex'!$K$1:$K$4779,0),MATCH(GDD$2,'Data Annex'!$K$1:$BS$1,0)),"")</f>
        <v/>
      </c>
      <c r="GDE29" s="258" t="str">
        <f>IFERROR(INDEX('Data Annex'!$K$1:$BS$4779,MATCH(GDE$1&amp;"|"&amp;$B29,'Data Annex'!$K$1:$K$4779,0),MATCH(GDE$2,'Data Annex'!$K$1:$BS$1,0)),"")</f>
        <v/>
      </c>
      <c r="GDF29" s="258" t="str">
        <f>IFERROR(INDEX('Data Annex'!$K$1:$BS$4779,MATCH(GDF$1&amp;"|"&amp;$B29,'Data Annex'!$K$1:$K$4779,0),MATCH(GDF$2,'Data Annex'!$K$1:$BS$1,0)),"")</f>
        <v/>
      </c>
      <c r="GDG29" s="258" t="str">
        <f>IFERROR(INDEX('Data Annex'!$K$1:$BS$4779,MATCH(GDG$1&amp;"|"&amp;$B29,'Data Annex'!$K$1:$K$4779,0),MATCH(GDG$2,'Data Annex'!$K$1:$BS$1,0)),"")</f>
        <v/>
      </c>
      <c r="GDH29" s="258" t="str">
        <f>IFERROR(INDEX('Data Annex'!$K$1:$BS$4779,MATCH(GDH$1&amp;"|"&amp;$B29,'Data Annex'!$K$1:$K$4779,0),MATCH(GDH$2,'Data Annex'!$K$1:$BS$1,0)),"")</f>
        <v/>
      </c>
      <c r="GDI29" s="258" t="str">
        <f>IFERROR(INDEX('Data Annex'!$K$1:$BS$4779,MATCH(GDI$1&amp;"|"&amp;$B29,'Data Annex'!$K$1:$K$4779,0),MATCH(GDI$2,'Data Annex'!$K$1:$BS$1,0)),"")</f>
        <v/>
      </c>
      <c r="GDJ29" s="258" t="str">
        <f>IFERROR(INDEX('Data Annex'!$K$1:$BS$4779,MATCH(GDJ$1&amp;"|"&amp;$B29,'Data Annex'!$K$1:$K$4779,0),MATCH(GDJ$2,'Data Annex'!$K$1:$BS$1,0)),"")</f>
        <v/>
      </c>
      <c r="GDK29" s="258" t="str">
        <f>IFERROR(INDEX('Data Annex'!$K$1:$BS$4779,MATCH(GDK$1&amp;"|"&amp;$B29,'Data Annex'!$K$1:$K$4779,0),MATCH(GDK$2,'Data Annex'!$K$1:$BS$1,0)),"")</f>
        <v/>
      </c>
      <c r="GDL29" s="258" t="str">
        <f>IFERROR(INDEX('Data Annex'!$K$1:$BS$4779,MATCH(GDL$1&amp;"|"&amp;$B29,'Data Annex'!$K$1:$K$4779,0),MATCH(GDL$2,'Data Annex'!$K$1:$BS$1,0)),"")</f>
        <v/>
      </c>
      <c r="GDM29" s="258" t="str">
        <f>IFERROR(INDEX('Data Annex'!$K$1:$BS$4779,MATCH(GDM$1&amp;"|"&amp;$B29,'Data Annex'!$K$1:$K$4779,0),MATCH(GDM$2,'Data Annex'!$K$1:$BS$1,0)),"")</f>
        <v/>
      </c>
      <c r="GDN29" s="258" t="str">
        <f>IFERROR(INDEX('Data Annex'!$K$1:$BS$4779,MATCH(GDN$1&amp;"|"&amp;$B29,'Data Annex'!$K$1:$K$4779,0),MATCH(GDN$2,'Data Annex'!$K$1:$BS$1,0)),"")</f>
        <v/>
      </c>
      <c r="GDO29" s="258" t="str">
        <f>IFERROR(INDEX('Data Annex'!$K$1:$BS$4779,MATCH(GDO$1&amp;"|"&amp;$B29,'Data Annex'!$K$1:$K$4779,0),MATCH(GDO$2,'Data Annex'!$K$1:$BS$1,0)),"")</f>
        <v/>
      </c>
      <c r="GDP29" s="258" t="str">
        <f>IFERROR(INDEX('Data Annex'!$K$1:$BS$4779,MATCH(GDP$1&amp;"|"&amp;$B29,'Data Annex'!$K$1:$K$4779,0),MATCH(GDP$2,'Data Annex'!$K$1:$BS$1,0)),"")</f>
        <v/>
      </c>
      <c r="GDQ29" s="258" t="str">
        <f>IFERROR(INDEX('Data Annex'!$K$1:$BS$4779,MATCH(GDQ$1&amp;"|"&amp;$B29,'Data Annex'!$K$1:$K$4779,0),MATCH(GDQ$2,'Data Annex'!$K$1:$BS$1,0)),"")</f>
        <v/>
      </c>
      <c r="GDR29" s="258" t="str">
        <f>IFERROR(INDEX('Data Annex'!$K$1:$BS$4779,MATCH(GDR$1&amp;"|"&amp;$B29,'Data Annex'!$K$1:$K$4779,0),MATCH(GDR$2,'Data Annex'!$K$1:$BS$1,0)),"")</f>
        <v/>
      </c>
      <c r="GDS29" s="258" t="str">
        <f>IFERROR(INDEX('Data Annex'!$K$1:$BS$4779,MATCH(GDS$1&amp;"|"&amp;$B29,'Data Annex'!$K$1:$K$4779,0),MATCH(GDS$2,'Data Annex'!$K$1:$BS$1,0)),"")</f>
        <v/>
      </c>
      <c r="GDT29" s="258" t="str">
        <f>IFERROR(INDEX('Data Annex'!$K$1:$BS$4779,MATCH(GDT$1&amp;"|"&amp;$B29,'Data Annex'!$K$1:$K$4779,0),MATCH(GDT$2,'Data Annex'!$K$1:$BS$1,0)),"")</f>
        <v/>
      </c>
      <c r="GDU29" s="258" t="str">
        <f>IFERROR(INDEX('Data Annex'!$K$1:$BS$4779,MATCH(GDU$1&amp;"|"&amp;$B29,'Data Annex'!$K$1:$K$4779,0),MATCH(GDU$2,'Data Annex'!$K$1:$BS$1,0)),"")</f>
        <v/>
      </c>
      <c r="GDV29" s="258" t="str">
        <f>IFERROR(INDEX('Data Annex'!$K$1:$BS$4779,MATCH(GDV$1&amp;"|"&amp;$B29,'Data Annex'!$K$1:$K$4779,0),MATCH(GDV$2,'Data Annex'!$K$1:$BS$1,0)),"")</f>
        <v/>
      </c>
      <c r="GDW29" s="258" t="str">
        <f>IFERROR(INDEX('Data Annex'!$K$1:$BS$4779,MATCH(GDW$1&amp;"|"&amp;$B29,'Data Annex'!$K$1:$K$4779,0),MATCH(GDW$2,'Data Annex'!$K$1:$BS$1,0)),"")</f>
        <v/>
      </c>
      <c r="GDX29" s="258" t="str">
        <f>IFERROR(INDEX('Data Annex'!$K$1:$BS$4779,MATCH(GDX$1&amp;"|"&amp;$B29,'Data Annex'!$K$1:$K$4779,0),MATCH(GDX$2,'Data Annex'!$K$1:$BS$1,0)),"")</f>
        <v/>
      </c>
      <c r="GDY29" s="258" t="str">
        <f>IFERROR(INDEX('Data Annex'!$K$1:$BS$4779,MATCH(GDY$1&amp;"|"&amp;$B29,'Data Annex'!$K$1:$K$4779,0),MATCH(GDY$2,'Data Annex'!$K$1:$BS$1,0)),"")</f>
        <v/>
      </c>
      <c r="GDZ29" s="258" t="str">
        <f>IFERROR(INDEX('Data Annex'!$K$1:$BS$4779,MATCH(GDZ$1&amp;"|"&amp;$B29,'Data Annex'!$K$1:$K$4779,0),MATCH(GDZ$2,'Data Annex'!$K$1:$BS$1,0)),"")</f>
        <v/>
      </c>
      <c r="GEA29" s="258" t="str">
        <f>IFERROR(INDEX('Data Annex'!$K$1:$BS$4779,MATCH(GEA$1&amp;"|"&amp;$B29,'Data Annex'!$K$1:$K$4779,0),MATCH(GEA$2,'Data Annex'!$K$1:$BS$1,0)),"")</f>
        <v/>
      </c>
      <c r="GEB29" s="258" t="str">
        <f>IFERROR(INDEX('Data Annex'!$K$1:$BS$4779,MATCH(GEB$1&amp;"|"&amp;$B29,'Data Annex'!$K$1:$K$4779,0),MATCH(GEB$2,'Data Annex'!$K$1:$BS$1,0)),"")</f>
        <v/>
      </c>
      <c r="GEC29" s="258" t="str">
        <f>IFERROR(INDEX('Data Annex'!$K$1:$BS$4779,MATCH(GEC$1&amp;"|"&amp;$B29,'Data Annex'!$K$1:$K$4779,0),MATCH(GEC$2,'Data Annex'!$K$1:$BS$1,0)),"")</f>
        <v/>
      </c>
      <c r="GED29" s="258" t="str">
        <f>IFERROR(INDEX('Data Annex'!$K$1:$BS$4779,MATCH(GED$1&amp;"|"&amp;$B29,'Data Annex'!$K$1:$K$4779,0),MATCH(GED$2,'Data Annex'!$K$1:$BS$1,0)),"")</f>
        <v/>
      </c>
      <c r="GEE29" s="258" t="str">
        <f>IFERROR(INDEX('Data Annex'!$K$1:$BS$4779,MATCH(GEE$1&amp;"|"&amp;$B29,'Data Annex'!$K$1:$K$4779,0),MATCH(GEE$2,'Data Annex'!$K$1:$BS$1,0)),"")</f>
        <v/>
      </c>
      <c r="GEF29" s="258" t="str">
        <f>IFERROR(INDEX('Data Annex'!$K$1:$BS$4779,MATCH(GEF$1&amp;"|"&amp;$B29,'Data Annex'!$K$1:$K$4779,0),MATCH(GEF$2,'Data Annex'!$K$1:$BS$1,0)),"")</f>
        <v/>
      </c>
      <c r="GEG29" s="258" t="str">
        <f>IFERROR(INDEX('Data Annex'!$K$1:$BS$4779,MATCH(GEG$1&amp;"|"&amp;$B29,'Data Annex'!$K$1:$K$4779,0),MATCH(GEG$2,'Data Annex'!$K$1:$BS$1,0)),"")</f>
        <v/>
      </c>
      <c r="GEH29" s="258" t="str">
        <f>IFERROR(INDEX('Data Annex'!$K$1:$BS$4779,MATCH(GEH$1&amp;"|"&amp;$B29,'Data Annex'!$K$1:$K$4779,0),MATCH(GEH$2,'Data Annex'!$K$1:$BS$1,0)),"")</f>
        <v/>
      </c>
      <c r="GEI29" s="258" t="str">
        <f>IFERROR(INDEX('Data Annex'!$K$1:$BS$4779,MATCH(GEI$1&amp;"|"&amp;$B29,'Data Annex'!$K$1:$K$4779,0),MATCH(GEI$2,'Data Annex'!$K$1:$BS$1,0)),"")</f>
        <v/>
      </c>
      <c r="GEJ29" s="258" t="str">
        <f>IFERROR(INDEX('Data Annex'!$K$1:$BS$4779,MATCH(GEJ$1&amp;"|"&amp;$B29,'Data Annex'!$K$1:$K$4779,0),MATCH(GEJ$2,'Data Annex'!$K$1:$BS$1,0)),"")</f>
        <v/>
      </c>
      <c r="GEK29" s="258" t="str">
        <f>IFERROR(INDEX('Data Annex'!$K$1:$BS$4779,MATCH(GEK$1&amp;"|"&amp;$B29,'Data Annex'!$K$1:$K$4779,0),MATCH(GEK$2,'Data Annex'!$K$1:$BS$1,0)),"")</f>
        <v/>
      </c>
      <c r="GEL29" s="258" t="str">
        <f>IFERROR(INDEX('Data Annex'!$K$1:$BS$4779,MATCH(GEL$1&amp;"|"&amp;$B29,'Data Annex'!$K$1:$K$4779,0),MATCH(GEL$2,'Data Annex'!$K$1:$BS$1,0)),"")</f>
        <v/>
      </c>
      <c r="GEM29" s="258" t="str">
        <f>IFERROR(INDEX('Data Annex'!$K$1:$BS$4779,MATCH(GEM$1&amp;"|"&amp;$B29,'Data Annex'!$K$1:$K$4779,0),MATCH(GEM$2,'Data Annex'!$K$1:$BS$1,0)),"")</f>
        <v/>
      </c>
      <c r="GEN29" s="258" t="str">
        <f>IFERROR(INDEX('Data Annex'!$K$1:$BS$4779,MATCH(GEN$1&amp;"|"&amp;$B29,'Data Annex'!$K$1:$K$4779,0),MATCH(GEN$2,'Data Annex'!$K$1:$BS$1,0)),"")</f>
        <v/>
      </c>
      <c r="GEO29" s="258" t="str">
        <f>IFERROR(INDEX('Data Annex'!$K$1:$BS$4779,MATCH(GEO$1&amp;"|"&amp;$B29,'Data Annex'!$K$1:$K$4779,0),MATCH(GEO$2,'Data Annex'!$K$1:$BS$1,0)),"")</f>
        <v/>
      </c>
      <c r="GEP29" s="258" t="str">
        <f>IFERROR(INDEX('Data Annex'!$K$1:$BS$4779,MATCH(GEP$1&amp;"|"&amp;$B29,'Data Annex'!$K$1:$K$4779,0),MATCH(GEP$2,'Data Annex'!$K$1:$BS$1,0)),"")</f>
        <v/>
      </c>
      <c r="GEQ29" s="258" t="str">
        <f>IFERROR(INDEX('Data Annex'!$K$1:$BS$4779,MATCH(GEQ$1&amp;"|"&amp;$B29,'Data Annex'!$K$1:$K$4779,0),MATCH(GEQ$2,'Data Annex'!$K$1:$BS$1,0)),"")</f>
        <v/>
      </c>
      <c r="GER29" s="258" t="str">
        <f>IFERROR(INDEX('Data Annex'!$K$1:$BS$4779,MATCH(GER$1&amp;"|"&amp;$B29,'Data Annex'!$K$1:$K$4779,0),MATCH(GER$2,'Data Annex'!$K$1:$BS$1,0)),"")</f>
        <v/>
      </c>
      <c r="GES29" s="258" t="str">
        <f>IFERROR(INDEX('Data Annex'!$K$1:$BS$4779,MATCH(GES$1&amp;"|"&amp;$B29,'Data Annex'!$K$1:$K$4779,0),MATCH(GES$2,'Data Annex'!$K$1:$BS$1,0)),"")</f>
        <v/>
      </c>
      <c r="GET29" s="258" t="str">
        <f>IFERROR(INDEX('Data Annex'!$K$1:$BS$4779,MATCH(GET$1&amp;"|"&amp;$B29,'Data Annex'!$K$1:$K$4779,0),MATCH(GET$2,'Data Annex'!$K$1:$BS$1,0)),"")</f>
        <v/>
      </c>
      <c r="GEU29" s="258" t="str">
        <f>IFERROR(INDEX('Data Annex'!$K$1:$BS$4779,MATCH(GEU$1&amp;"|"&amp;$B29,'Data Annex'!$K$1:$K$4779,0),MATCH(GEU$2,'Data Annex'!$K$1:$BS$1,0)),"")</f>
        <v/>
      </c>
      <c r="GEV29" s="258" t="str">
        <f>IFERROR(INDEX('Data Annex'!$K$1:$BS$4779,MATCH(GEV$1&amp;"|"&amp;$B29,'Data Annex'!$K$1:$K$4779,0),MATCH(GEV$2,'Data Annex'!$K$1:$BS$1,0)),"")</f>
        <v/>
      </c>
      <c r="GEW29" s="258" t="str">
        <f>IFERROR(INDEX('Data Annex'!$K$1:$BS$4779,MATCH(GEW$1&amp;"|"&amp;$B29,'Data Annex'!$K$1:$K$4779,0),MATCH(GEW$2,'Data Annex'!$K$1:$BS$1,0)),"")</f>
        <v/>
      </c>
      <c r="GEX29" s="258" t="str">
        <f>IFERROR(INDEX('Data Annex'!$K$1:$BS$4779,MATCH(GEX$1&amp;"|"&amp;$B29,'Data Annex'!$K$1:$K$4779,0),MATCH(GEX$2,'Data Annex'!$K$1:$BS$1,0)),"")</f>
        <v/>
      </c>
      <c r="GEY29" s="258" t="str">
        <f>IFERROR(INDEX('Data Annex'!$K$1:$BS$4779,MATCH(GEY$1&amp;"|"&amp;$B29,'Data Annex'!$K$1:$K$4779,0),MATCH(GEY$2,'Data Annex'!$K$1:$BS$1,0)),"")</f>
        <v/>
      </c>
      <c r="GEZ29" s="258" t="str">
        <f>IFERROR(INDEX('Data Annex'!$K$1:$BS$4779,MATCH(GEZ$1&amp;"|"&amp;$B29,'Data Annex'!$K$1:$K$4779,0),MATCH(GEZ$2,'Data Annex'!$K$1:$BS$1,0)),"")</f>
        <v/>
      </c>
      <c r="GFA29" s="258" t="str">
        <f>IFERROR(INDEX('Data Annex'!$K$1:$BS$4779,MATCH(GFA$1&amp;"|"&amp;$B29,'Data Annex'!$K$1:$K$4779,0),MATCH(GFA$2,'Data Annex'!$K$1:$BS$1,0)),"")</f>
        <v/>
      </c>
      <c r="GFB29" s="258" t="str">
        <f>IFERROR(INDEX('Data Annex'!$K$1:$BS$4779,MATCH(GFB$1&amp;"|"&amp;$B29,'Data Annex'!$K$1:$K$4779,0),MATCH(GFB$2,'Data Annex'!$K$1:$BS$1,0)),"")</f>
        <v/>
      </c>
      <c r="GFC29" s="258" t="str">
        <f>IFERROR(INDEX('Data Annex'!$K$1:$BS$4779,MATCH(GFC$1&amp;"|"&amp;$B29,'Data Annex'!$K$1:$K$4779,0),MATCH(GFC$2,'Data Annex'!$K$1:$BS$1,0)),"")</f>
        <v/>
      </c>
      <c r="GFD29" s="258" t="str">
        <f>IFERROR(INDEX('Data Annex'!$K$1:$BS$4779,MATCH(GFD$1&amp;"|"&amp;$B29,'Data Annex'!$K$1:$K$4779,0),MATCH(GFD$2,'Data Annex'!$K$1:$BS$1,0)),"")</f>
        <v/>
      </c>
      <c r="GFE29" s="258" t="str">
        <f>IFERROR(INDEX('Data Annex'!$K$1:$BS$4779,MATCH(GFE$1&amp;"|"&amp;$B29,'Data Annex'!$K$1:$K$4779,0),MATCH(GFE$2,'Data Annex'!$K$1:$BS$1,0)),"")</f>
        <v/>
      </c>
      <c r="GFF29" s="258" t="str">
        <f>IFERROR(INDEX('Data Annex'!$K$1:$BS$4779,MATCH(GFF$1&amp;"|"&amp;$B29,'Data Annex'!$K$1:$K$4779,0),MATCH(GFF$2,'Data Annex'!$K$1:$BS$1,0)),"")</f>
        <v/>
      </c>
      <c r="GFG29" s="258" t="str">
        <f>IFERROR(INDEX('Data Annex'!$K$1:$BS$4779,MATCH(GFG$1&amp;"|"&amp;$B29,'Data Annex'!$K$1:$K$4779,0),MATCH(GFG$2,'Data Annex'!$K$1:$BS$1,0)),"")</f>
        <v/>
      </c>
      <c r="GFH29" s="258" t="str">
        <f>IFERROR(INDEX('Data Annex'!$K$1:$BS$4779,MATCH(GFH$1&amp;"|"&amp;$B29,'Data Annex'!$K$1:$K$4779,0),MATCH(GFH$2,'Data Annex'!$K$1:$BS$1,0)),"")</f>
        <v/>
      </c>
      <c r="GFI29" s="258" t="str">
        <f>IFERROR(INDEX('Data Annex'!$K$1:$BS$4779,MATCH(GFI$1&amp;"|"&amp;$B29,'Data Annex'!$K$1:$K$4779,0),MATCH(GFI$2,'Data Annex'!$K$1:$BS$1,0)),"")</f>
        <v/>
      </c>
      <c r="GFJ29" s="258" t="str">
        <f>IFERROR(INDEX('Data Annex'!$K$1:$BS$4779,MATCH(GFJ$1&amp;"|"&amp;$B29,'Data Annex'!$K$1:$K$4779,0),MATCH(GFJ$2,'Data Annex'!$K$1:$BS$1,0)),"")</f>
        <v/>
      </c>
      <c r="GFK29" s="258" t="str">
        <f>IFERROR(INDEX('Data Annex'!$K$1:$BS$4779,MATCH(GFK$1&amp;"|"&amp;$B29,'Data Annex'!$K$1:$K$4779,0),MATCH(GFK$2,'Data Annex'!$K$1:$BS$1,0)),"")</f>
        <v/>
      </c>
      <c r="GFL29" s="258" t="str">
        <f>IFERROR(INDEX('Data Annex'!$K$1:$BS$4779,MATCH(GFL$1&amp;"|"&amp;$B29,'Data Annex'!$K$1:$K$4779,0),MATCH(GFL$2,'Data Annex'!$K$1:$BS$1,0)),"")</f>
        <v/>
      </c>
      <c r="GFM29" s="258" t="str">
        <f>IFERROR(INDEX('Data Annex'!$K$1:$BS$4779,MATCH(GFM$1&amp;"|"&amp;$B29,'Data Annex'!$K$1:$K$4779,0),MATCH(GFM$2,'Data Annex'!$K$1:$BS$1,0)),"")</f>
        <v/>
      </c>
      <c r="GFN29" s="258" t="str">
        <f>IFERROR(INDEX('Data Annex'!$K$1:$BS$4779,MATCH(GFN$1&amp;"|"&amp;$B29,'Data Annex'!$K$1:$K$4779,0),MATCH(GFN$2,'Data Annex'!$K$1:$BS$1,0)),"")</f>
        <v/>
      </c>
      <c r="GFO29" s="258" t="str">
        <f>IFERROR(INDEX('Data Annex'!$K$1:$BS$4779,MATCH(GFO$1&amp;"|"&amp;$B29,'Data Annex'!$K$1:$K$4779,0),MATCH(GFO$2,'Data Annex'!$K$1:$BS$1,0)),"")</f>
        <v/>
      </c>
      <c r="GFP29" s="258" t="str">
        <f>IFERROR(INDEX('Data Annex'!$K$1:$BS$4779,MATCH(GFP$1&amp;"|"&amp;$B29,'Data Annex'!$K$1:$K$4779,0),MATCH(GFP$2,'Data Annex'!$K$1:$BS$1,0)),"")</f>
        <v/>
      </c>
      <c r="GFQ29" s="258" t="str">
        <f>IFERROR(INDEX('Data Annex'!$K$1:$BS$4779,MATCH(GFQ$1&amp;"|"&amp;$B29,'Data Annex'!$K$1:$K$4779,0),MATCH(GFQ$2,'Data Annex'!$K$1:$BS$1,0)),"")</f>
        <v/>
      </c>
      <c r="GFR29" s="258" t="str">
        <f>IFERROR(INDEX('Data Annex'!$K$1:$BS$4779,MATCH(GFR$1&amp;"|"&amp;$B29,'Data Annex'!$K$1:$K$4779,0),MATCH(GFR$2,'Data Annex'!$K$1:$BS$1,0)),"")</f>
        <v/>
      </c>
      <c r="GFS29" s="258" t="str">
        <f>IFERROR(INDEX('Data Annex'!$K$1:$BS$4779,MATCH(GFS$1&amp;"|"&amp;$B29,'Data Annex'!$K$1:$K$4779,0),MATCH(GFS$2,'Data Annex'!$K$1:$BS$1,0)),"")</f>
        <v/>
      </c>
      <c r="GFT29" s="258" t="str">
        <f>IFERROR(INDEX('Data Annex'!$K$1:$BS$4779,MATCH(GFT$1&amp;"|"&amp;$B29,'Data Annex'!$K$1:$K$4779,0),MATCH(GFT$2,'Data Annex'!$K$1:$BS$1,0)),"")</f>
        <v/>
      </c>
      <c r="GFU29" s="258" t="str">
        <f>IFERROR(INDEX('Data Annex'!$K$1:$BS$4779,MATCH(GFU$1&amp;"|"&amp;$B29,'Data Annex'!$K$1:$K$4779,0),MATCH(GFU$2,'Data Annex'!$K$1:$BS$1,0)),"")</f>
        <v/>
      </c>
      <c r="GFV29" s="258" t="str">
        <f>IFERROR(INDEX('Data Annex'!$K$1:$BS$4779,MATCH(GFV$1&amp;"|"&amp;$B29,'Data Annex'!$K$1:$K$4779,0),MATCH(GFV$2,'Data Annex'!$K$1:$BS$1,0)),"")</f>
        <v/>
      </c>
      <c r="GFW29" s="258" t="str">
        <f>IFERROR(INDEX('Data Annex'!$K$1:$BS$4779,MATCH(GFW$1&amp;"|"&amp;$B29,'Data Annex'!$K$1:$K$4779,0),MATCH(GFW$2,'Data Annex'!$K$1:$BS$1,0)),"")</f>
        <v/>
      </c>
      <c r="GFX29" s="258" t="str">
        <f>IFERROR(INDEX('Data Annex'!$K$1:$BS$4779,MATCH(GFX$1&amp;"|"&amp;$B29,'Data Annex'!$K$1:$K$4779,0),MATCH(GFX$2,'Data Annex'!$K$1:$BS$1,0)),"")</f>
        <v/>
      </c>
      <c r="GFY29" s="258" t="str">
        <f>IFERROR(INDEX('Data Annex'!$K$1:$BS$4779,MATCH(GFY$1&amp;"|"&amp;$B29,'Data Annex'!$K$1:$K$4779,0),MATCH(GFY$2,'Data Annex'!$K$1:$BS$1,0)),"")</f>
        <v/>
      </c>
      <c r="GFZ29" s="258" t="str">
        <f>IFERROR(INDEX('Data Annex'!$K$1:$BS$4779,MATCH(GFZ$1&amp;"|"&amp;$B29,'Data Annex'!$K$1:$K$4779,0),MATCH(GFZ$2,'Data Annex'!$K$1:$BS$1,0)),"")</f>
        <v/>
      </c>
      <c r="GGA29" s="258" t="str">
        <f>IFERROR(INDEX('Data Annex'!$K$1:$BS$4779,MATCH(GGA$1&amp;"|"&amp;$B29,'Data Annex'!$K$1:$K$4779,0),MATCH(GGA$2,'Data Annex'!$K$1:$BS$1,0)),"")</f>
        <v/>
      </c>
      <c r="GGB29" s="258" t="str">
        <f>IFERROR(INDEX('Data Annex'!$K$1:$BS$4779,MATCH(GGB$1&amp;"|"&amp;$B29,'Data Annex'!$K$1:$K$4779,0),MATCH(GGB$2,'Data Annex'!$K$1:$BS$1,0)),"")</f>
        <v/>
      </c>
      <c r="GGC29" s="258" t="str">
        <f>IFERROR(INDEX('Data Annex'!$K$1:$BS$4779,MATCH(GGC$1&amp;"|"&amp;$B29,'Data Annex'!$K$1:$K$4779,0),MATCH(GGC$2,'Data Annex'!$K$1:$BS$1,0)),"")</f>
        <v/>
      </c>
      <c r="GGD29" s="258" t="str">
        <f>IFERROR(INDEX('Data Annex'!$K$1:$BS$4779,MATCH(GGD$1&amp;"|"&amp;$B29,'Data Annex'!$K$1:$K$4779,0),MATCH(GGD$2,'Data Annex'!$K$1:$BS$1,0)),"")</f>
        <v/>
      </c>
      <c r="GGE29" s="258" t="str">
        <f>IFERROR(INDEX('Data Annex'!$K$1:$BS$4779,MATCH(GGE$1&amp;"|"&amp;$B29,'Data Annex'!$K$1:$K$4779,0),MATCH(GGE$2,'Data Annex'!$K$1:$BS$1,0)),"")</f>
        <v/>
      </c>
      <c r="GGF29" s="258" t="str">
        <f>IFERROR(INDEX('Data Annex'!$K$1:$BS$4779,MATCH(GGF$1&amp;"|"&amp;$B29,'Data Annex'!$K$1:$K$4779,0),MATCH(GGF$2,'Data Annex'!$K$1:$BS$1,0)),"")</f>
        <v/>
      </c>
      <c r="GGG29" s="258" t="str">
        <f>IFERROR(INDEX('Data Annex'!$K$1:$BS$4779,MATCH(GGG$1&amp;"|"&amp;$B29,'Data Annex'!$K$1:$K$4779,0),MATCH(GGG$2,'Data Annex'!$K$1:$BS$1,0)),"")</f>
        <v/>
      </c>
      <c r="GGH29" s="258" t="str">
        <f>IFERROR(INDEX('Data Annex'!$K$1:$BS$4779,MATCH(GGH$1&amp;"|"&amp;$B29,'Data Annex'!$K$1:$K$4779,0),MATCH(GGH$2,'Data Annex'!$K$1:$BS$1,0)),"")</f>
        <v/>
      </c>
      <c r="GGI29" s="258" t="str">
        <f>IFERROR(INDEX('Data Annex'!$K$1:$BS$4779,MATCH(GGI$1&amp;"|"&amp;$B29,'Data Annex'!$K$1:$K$4779,0),MATCH(GGI$2,'Data Annex'!$K$1:$BS$1,0)),"")</f>
        <v/>
      </c>
      <c r="GGJ29" s="258" t="str">
        <f>IFERROR(INDEX('Data Annex'!$K$1:$BS$4779,MATCH(GGJ$1&amp;"|"&amp;$B29,'Data Annex'!$K$1:$K$4779,0),MATCH(GGJ$2,'Data Annex'!$K$1:$BS$1,0)),"")</f>
        <v/>
      </c>
      <c r="GGK29" s="258" t="str">
        <f>IFERROR(INDEX('Data Annex'!$K$1:$BS$4779,MATCH(GGK$1&amp;"|"&amp;$B29,'Data Annex'!$K$1:$K$4779,0),MATCH(GGK$2,'Data Annex'!$K$1:$BS$1,0)),"")</f>
        <v/>
      </c>
      <c r="GGL29" s="258" t="str">
        <f>IFERROR(INDEX('Data Annex'!$K$1:$BS$4779,MATCH(GGL$1&amp;"|"&amp;$B29,'Data Annex'!$K$1:$K$4779,0),MATCH(GGL$2,'Data Annex'!$K$1:$BS$1,0)),"")</f>
        <v/>
      </c>
      <c r="GGM29" s="258" t="str">
        <f>IFERROR(INDEX('Data Annex'!$K$1:$BS$4779,MATCH(GGM$1&amp;"|"&amp;$B29,'Data Annex'!$K$1:$K$4779,0),MATCH(GGM$2,'Data Annex'!$K$1:$BS$1,0)),"")</f>
        <v/>
      </c>
      <c r="GGN29" s="258" t="str">
        <f>IFERROR(INDEX('Data Annex'!$K$1:$BS$4779,MATCH(GGN$1&amp;"|"&amp;$B29,'Data Annex'!$K$1:$K$4779,0),MATCH(GGN$2,'Data Annex'!$K$1:$BS$1,0)),"")</f>
        <v/>
      </c>
      <c r="GGO29" s="258" t="str">
        <f>IFERROR(INDEX('Data Annex'!$K$1:$BS$4779,MATCH(GGO$1&amp;"|"&amp;$B29,'Data Annex'!$K$1:$K$4779,0),MATCH(GGO$2,'Data Annex'!$K$1:$BS$1,0)),"")</f>
        <v/>
      </c>
      <c r="GGP29" s="258" t="str">
        <f>IFERROR(INDEX('Data Annex'!$K$1:$BS$4779,MATCH(GGP$1&amp;"|"&amp;$B29,'Data Annex'!$K$1:$K$4779,0),MATCH(GGP$2,'Data Annex'!$K$1:$BS$1,0)),"")</f>
        <v/>
      </c>
      <c r="GGQ29" s="258" t="str">
        <f>IFERROR(INDEX('Data Annex'!$K$1:$BS$4779,MATCH(GGQ$1&amp;"|"&amp;$B29,'Data Annex'!$K$1:$K$4779,0),MATCH(GGQ$2,'Data Annex'!$K$1:$BS$1,0)),"")</f>
        <v/>
      </c>
      <c r="GGR29" s="258" t="str">
        <f>IFERROR(INDEX('Data Annex'!$K$1:$BS$4779,MATCH(GGR$1&amp;"|"&amp;$B29,'Data Annex'!$K$1:$K$4779,0),MATCH(GGR$2,'Data Annex'!$K$1:$BS$1,0)),"")</f>
        <v/>
      </c>
      <c r="GGS29" s="258" t="str">
        <f>IFERROR(INDEX('Data Annex'!$K$1:$BS$4779,MATCH(GGS$1&amp;"|"&amp;$B29,'Data Annex'!$K$1:$K$4779,0),MATCH(GGS$2,'Data Annex'!$K$1:$BS$1,0)),"")</f>
        <v/>
      </c>
      <c r="GGT29" s="258" t="str">
        <f>IFERROR(INDEX('Data Annex'!$K$1:$BS$4779,MATCH(GGT$1&amp;"|"&amp;$B29,'Data Annex'!$K$1:$K$4779,0),MATCH(GGT$2,'Data Annex'!$K$1:$BS$1,0)),"")</f>
        <v/>
      </c>
      <c r="GGU29" s="258" t="str">
        <f>IFERROR(INDEX('Data Annex'!$K$1:$BS$4779,MATCH(GGU$1&amp;"|"&amp;$B29,'Data Annex'!$K$1:$K$4779,0),MATCH(GGU$2,'Data Annex'!$K$1:$BS$1,0)),"")</f>
        <v/>
      </c>
      <c r="GGV29" s="258" t="str">
        <f>IFERROR(INDEX('Data Annex'!$K$1:$BS$4779,MATCH(GGV$1&amp;"|"&amp;$B29,'Data Annex'!$K$1:$K$4779,0),MATCH(GGV$2,'Data Annex'!$K$1:$BS$1,0)),"")</f>
        <v/>
      </c>
      <c r="GGW29" s="258" t="str">
        <f>IFERROR(INDEX('Data Annex'!$K$1:$BS$4779,MATCH(GGW$1&amp;"|"&amp;$B29,'Data Annex'!$K$1:$K$4779,0),MATCH(GGW$2,'Data Annex'!$K$1:$BS$1,0)),"")</f>
        <v/>
      </c>
      <c r="GGX29" s="258" t="str">
        <f>IFERROR(INDEX('Data Annex'!$K$1:$BS$4779,MATCH(GGX$1&amp;"|"&amp;$B29,'Data Annex'!$K$1:$K$4779,0),MATCH(GGX$2,'Data Annex'!$K$1:$BS$1,0)),"")</f>
        <v/>
      </c>
      <c r="GGY29" s="258" t="str">
        <f>IFERROR(INDEX('Data Annex'!$K$1:$BS$4779,MATCH(GGY$1&amp;"|"&amp;$B29,'Data Annex'!$K$1:$K$4779,0),MATCH(GGY$2,'Data Annex'!$K$1:$BS$1,0)),"")</f>
        <v/>
      </c>
      <c r="GGZ29" s="258" t="str">
        <f>IFERROR(INDEX('Data Annex'!$K$1:$BS$4779,MATCH(GGZ$1&amp;"|"&amp;$B29,'Data Annex'!$K$1:$K$4779,0),MATCH(GGZ$2,'Data Annex'!$K$1:$BS$1,0)),"")</f>
        <v/>
      </c>
      <c r="GHA29" s="258" t="str">
        <f>IFERROR(INDEX('Data Annex'!$K$1:$BS$4779,MATCH(GHA$1&amp;"|"&amp;$B29,'Data Annex'!$K$1:$K$4779,0),MATCH(GHA$2,'Data Annex'!$K$1:$BS$1,0)),"")</f>
        <v/>
      </c>
      <c r="GHB29" s="258" t="str">
        <f>IFERROR(INDEX('Data Annex'!$K$1:$BS$4779,MATCH(GHB$1&amp;"|"&amp;$B29,'Data Annex'!$K$1:$K$4779,0),MATCH(GHB$2,'Data Annex'!$K$1:$BS$1,0)),"")</f>
        <v/>
      </c>
      <c r="GHC29" s="258" t="str">
        <f>IFERROR(INDEX('Data Annex'!$K$1:$BS$4779,MATCH(GHC$1&amp;"|"&amp;$B29,'Data Annex'!$K$1:$K$4779,0),MATCH(GHC$2,'Data Annex'!$K$1:$BS$1,0)),"")</f>
        <v/>
      </c>
      <c r="GHD29" s="258" t="str">
        <f>IFERROR(INDEX('Data Annex'!$K$1:$BS$4779,MATCH(GHD$1&amp;"|"&amp;$B29,'Data Annex'!$K$1:$K$4779,0),MATCH(GHD$2,'Data Annex'!$K$1:$BS$1,0)),"")</f>
        <v/>
      </c>
      <c r="GHE29" s="258" t="str">
        <f>IFERROR(INDEX('Data Annex'!$K$1:$BS$4779,MATCH(GHE$1&amp;"|"&amp;$B29,'Data Annex'!$K$1:$K$4779,0),MATCH(GHE$2,'Data Annex'!$K$1:$BS$1,0)),"")</f>
        <v/>
      </c>
      <c r="GHF29" s="258" t="str">
        <f>IFERROR(INDEX('Data Annex'!$K$1:$BS$4779,MATCH(GHF$1&amp;"|"&amp;$B29,'Data Annex'!$K$1:$K$4779,0),MATCH(GHF$2,'Data Annex'!$K$1:$BS$1,0)),"")</f>
        <v/>
      </c>
      <c r="GHG29" s="258" t="str">
        <f>IFERROR(INDEX('Data Annex'!$K$1:$BS$4779,MATCH(GHG$1&amp;"|"&amp;$B29,'Data Annex'!$K$1:$K$4779,0),MATCH(GHG$2,'Data Annex'!$K$1:$BS$1,0)),"")</f>
        <v/>
      </c>
      <c r="GHH29" s="258" t="str">
        <f>IFERROR(INDEX('Data Annex'!$K$1:$BS$4779,MATCH(GHH$1&amp;"|"&amp;$B29,'Data Annex'!$K$1:$K$4779,0),MATCH(GHH$2,'Data Annex'!$K$1:$BS$1,0)),"")</f>
        <v/>
      </c>
      <c r="GHI29" s="258" t="str">
        <f>IFERROR(INDEX('Data Annex'!$K$1:$BS$4779,MATCH(GHI$1&amp;"|"&amp;$B29,'Data Annex'!$K$1:$K$4779,0),MATCH(GHI$2,'Data Annex'!$K$1:$BS$1,0)),"")</f>
        <v/>
      </c>
      <c r="GHJ29" s="258" t="str">
        <f>IFERROR(INDEX('Data Annex'!$K$1:$BS$4779,MATCH(GHJ$1&amp;"|"&amp;$B29,'Data Annex'!$K$1:$K$4779,0),MATCH(GHJ$2,'Data Annex'!$K$1:$BS$1,0)),"")</f>
        <v/>
      </c>
      <c r="GHK29" s="258" t="str">
        <f>IFERROR(INDEX('Data Annex'!$K$1:$BS$4779,MATCH(GHK$1&amp;"|"&amp;$B29,'Data Annex'!$K$1:$K$4779,0),MATCH(GHK$2,'Data Annex'!$K$1:$BS$1,0)),"")</f>
        <v/>
      </c>
      <c r="GHL29" s="258" t="str">
        <f>IFERROR(INDEX('Data Annex'!$K$1:$BS$4779,MATCH(GHL$1&amp;"|"&amp;$B29,'Data Annex'!$K$1:$K$4779,0),MATCH(GHL$2,'Data Annex'!$K$1:$BS$1,0)),"")</f>
        <v/>
      </c>
      <c r="GHM29" s="258" t="str">
        <f>IFERROR(INDEX('Data Annex'!$K$1:$BS$4779,MATCH(GHM$1&amp;"|"&amp;$B29,'Data Annex'!$K$1:$K$4779,0),MATCH(GHM$2,'Data Annex'!$K$1:$BS$1,0)),"")</f>
        <v/>
      </c>
      <c r="GHN29" s="258" t="str">
        <f>IFERROR(INDEX('Data Annex'!$K$1:$BS$4779,MATCH(GHN$1&amp;"|"&amp;$B29,'Data Annex'!$K$1:$K$4779,0),MATCH(GHN$2,'Data Annex'!$K$1:$BS$1,0)),"")</f>
        <v/>
      </c>
      <c r="GHO29" s="258" t="str">
        <f>IFERROR(INDEX('Data Annex'!$K$1:$BS$4779,MATCH(GHO$1&amp;"|"&amp;$B29,'Data Annex'!$K$1:$K$4779,0),MATCH(GHO$2,'Data Annex'!$K$1:$BS$1,0)),"")</f>
        <v/>
      </c>
      <c r="GHP29" s="258" t="str">
        <f>IFERROR(INDEX('Data Annex'!$K$1:$BS$4779,MATCH(GHP$1&amp;"|"&amp;$B29,'Data Annex'!$K$1:$K$4779,0),MATCH(GHP$2,'Data Annex'!$K$1:$BS$1,0)),"")</f>
        <v/>
      </c>
      <c r="GHQ29" s="258" t="str">
        <f>IFERROR(INDEX('Data Annex'!$K$1:$BS$4779,MATCH(GHQ$1&amp;"|"&amp;$B29,'Data Annex'!$K$1:$K$4779,0),MATCH(GHQ$2,'Data Annex'!$K$1:$BS$1,0)),"")</f>
        <v/>
      </c>
      <c r="GHR29" s="258" t="str">
        <f>IFERROR(INDEX('Data Annex'!$K$1:$BS$4779,MATCH(GHR$1&amp;"|"&amp;$B29,'Data Annex'!$K$1:$K$4779,0),MATCH(GHR$2,'Data Annex'!$K$1:$BS$1,0)),"")</f>
        <v/>
      </c>
      <c r="GHS29" s="258" t="str">
        <f>IFERROR(INDEX('Data Annex'!$K$1:$BS$4779,MATCH(GHS$1&amp;"|"&amp;$B29,'Data Annex'!$K$1:$K$4779,0),MATCH(GHS$2,'Data Annex'!$K$1:$BS$1,0)),"")</f>
        <v/>
      </c>
      <c r="GHT29" s="258" t="str">
        <f>IFERROR(INDEX('Data Annex'!$K$1:$BS$4779,MATCH(GHT$1&amp;"|"&amp;$B29,'Data Annex'!$K$1:$K$4779,0),MATCH(GHT$2,'Data Annex'!$K$1:$BS$1,0)),"")</f>
        <v/>
      </c>
      <c r="GHU29" s="258" t="str">
        <f>IFERROR(INDEX('Data Annex'!$K$1:$BS$4779,MATCH(GHU$1&amp;"|"&amp;$B29,'Data Annex'!$K$1:$K$4779,0),MATCH(GHU$2,'Data Annex'!$K$1:$BS$1,0)),"")</f>
        <v/>
      </c>
      <c r="GHV29" s="258" t="str">
        <f>IFERROR(INDEX('Data Annex'!$K$1:$BS$4779,MATCH(GHV$1&amp;"|"&amp;$B29,'Data Annex'!$K$1:$K$4779,0),MATCH(GHV$2,'Data Annex'!$K$1:$BS$1,0)),"")</f>
        <v/>
      </c>
      <c r="GHW29" s="258" t="str">
        <f>IFERROR(INDEX('Data Annex'!$K$1:$BS$4779,MATCH(GHW$1&amp;"|"&amp;$B29,'Data Annex'!$K$1:$K$4779,0),MATCH(GHW$2,'Data Annex'!$K$1:$BS$1,0)),"")</f>
        <v/>
      </c>
      <c r="GHX29" s="258" t="str">
        <f>IFERROR(INDEX('Data Annex'!$K$1:$BS$4779,MATCH(GHX$1&amp;"|"&amp;$B29,'Data Annex'!$K$1:$K$4779,0),MATCH(GHX$2,'Data Annex'!$K$1:$BS$1,0)),"")</f>
        <v/>
      </c>
      <c r="GHY29" s="258" t="str">
        <f>IFERROR(INDEX('Data Annex'!$K$1:$BS$4779,MATCH(GHY$1&amp;"|"&amp;$B29,'Data Annex'!$K$1:$K$4779,0),MATCH(GHY$2,'Data Annex'!$K$1:$BS$1,0)),"")</f>
        <v/>
      </c>
      <c r="GHZ29" s="258" t="str">
        <f>IFERROR(INDEX('Data Annex'!$K$1:$BS$4779,MATCH(GHZ$1&amp;"|"&amp;$B29,'Data Annex'!$K$1:$K$4779,0),MATCH(GHZ$2,'Data Annex'!$K$1:$BS$1,0)),"")</f>
        <v/>
      </c>
      <c r="GIA29" s="258" t="str">
        <f>IFERROR(INDEX('Data Annex'!$K$1:$BS$4779,MATCH(GIA$1&amp;"|"&amp;$B29,'Data Annex'!$K$1:$K$4779,0),MATCH(GIA$2,'Data Annex'!$K$1:$BS$1,0)),"")</f>
        <v/>
      </c>
      <c r="GIB29" s="258" t="str">
        <f>IFERROR(INDEX('Data Annex'!$K$1:$BS$4779,MATCH(GIB$1&amp;"|"&amp;$B29,'Data Annex'!$K$1:$K$4779,0),MATCH(GIB$2,'Data Annex'!$K$1:$BS$1,0)),"")</f>
        <v/>
      </c>
      <c r="GIC29" s="258" t="str">
        <f>IFERROR(INDEX('Data Annex'!$K$1:$BS$4779,MATCH(GIC$1&amp;"|"&amp;$B29,'Data Annex'!$K$1:$K$4779,0),MATCH(GIC$2,'Data Annex'!$K$1:$BS$1,0)),"")</f>
        <v/>
      </c>
      <c r="GID29" s="258" t="str">
        <f>IFERROR(INDEX('Data Annex'!$K$1:$BS$4779,MATCH(GID$1&amp;"|"&amp;$B29,'Data Annex'!$K$1:$K$4779,0),MATCH(GID$2,'Data Annex'!$K$1:$BS$1,0)),"")</f>
        <v/>
      </c>
      <c r="GIE29" s="258" t="str">
        <f>IFERROR(INDEX('Data Annex'!$K$1:$BS$4779,MATCH(GIE$1&amp;"|"&amp;$B29,'Data Annex'!$K$1:$K$4779,0),MATCH(GIE$2,'Data Annex'!$K$1:$BS$1,0)),"")</f>
        <v/>
      </c>
      <c r="GIF29" s="258" t="str">
        <f>IFERROR(INDEX('Data Annex'!$K$1:$BS$4779,MATCH(GIF$1&amp;"|"&amp;$B29,'Data Annex'!$K$1:$K$4779,0),MATCH(GIF$2,'Data Annex'!$K$1:$BS$1,0)),"")</f>
        <v/>
      </c>
      <c r="GIG29" s="258" t="str">
        <f>IFERROR(INDEX('Data Annex'!$K$1:$BS$4779,MATCH(GIG$1&amp;"|"&amp;$B29,'Data Annex'!$K$1:$K$4779,0),MATCH(GIG$2,'Data Annex'!$K$1:$BS$1,0)),"")</f>
        <v/>
      </c>
      <c r="GIH29" s="258" t="str">
        <f>IFERROR(INDEX('Data Annex'!$K$1:$BS$4779,MATCH(GIH$1&amp;"|"&amp;$B29,'Data Annex'!$K$1:$K$4779,0),MATCH(GIH$2,'Data Annex'!$K$1:$BS$1,0)),"")</f>
        <v/>
      </c>
      <c r="GII29" s="258" t="str">
        <f>IFERROR(INDEX('Data Annex'!$K$1:$BS$4779,MATCH(GII$1&amp;"|"&amp;$B29,'Data Annex'!$K$1:$K$4779,0),MATCH(GII$2,'Data Annex'!$K$1:$BS$1,0)),"")</f>
        <v/>
      </c>
      <c r="GIJ29" s="258" t="str">
        <f>IFERROR(INDEX('Data Annex'!$K$1:$BS$4779,MATCH(GIJ$1&amp;"|"&amp;$B29,'Data Annex'!$K$1:$K$4779,0),MATCH(GIJ$2,'Data Annex'!$K$1:$BS$1,0)),"")</f>
        <v/>
      </c>
      <c r="GIK29" s="258" t="str">
        <f>IFERROR(INDEX('Data Annex'!$K$1:$BS$4779,MATCH(GIK$1&amp;"|"&amp;$B29,'Data Annex'!$K$1:$K$4779,0),MATCH(GIK$2,'Data Annex'!$K$1:$BS$1,0)),"")</f>
        <v/>
      </c>
      <c r="GIL29" s="258" t="str">
        <f>IFERROR(INDEX('Data Annex'!$K$1:$BS$4779,MATCH(GIL$1&amp;"|"&amp;$B29,'Data Annex'!$K$1:$K$4779,0),MATCH(GIL$2,'Data Annex'!$K$1:$BS$1,0)),"")</f>
        <v/>
      </c>
      <c r="GIM29" s="258" t="str">
        <f>IFERROR(INDEX('Data Annex'!$K$1:$BS$4779,MATCH(GIM$1&amp;"|"&amp;$B29,'Data Annex'!$K$1:$K$4779,0),MATCH(GIM$2,'Data Annex'!$K$1:$BS$1,0)),"")</f>
        <v/>
      </c>
      <c r="GIN29" s="258" t="str">
        <f>IFERROR(INDEX('Data Annex'!$K$1:$BS$4779,MATCH(GIN$1&amp;"|"&amp;$B29,'Data Annex'!$K$1:$K$4779,0),MATCH(GIN$2,'Data Annex'!$K$1:$BS$1,0)),"")</f>
        <v/>
      </c>
      <c r="GIO29" s="258" t="str">
        <f>IFERROR(INDEX('Data Annex'!$K$1:$BS$4779,MATCH(GIO$1&amp;"|"&amp;$B29,'Data Annex'!$K$1:$K$4779,0),MATCH(GIO$2,'Data Annex'!$K$1:$BS$1,0)),"")</f>
        <v/>
      </c>
      <c r="GIP29" s="258" t="str">
        <f>IFERROR(INDEX('Data Annex'!$K$1:$BS$4779,MATCH(GIP$1&amp;"|"&amp;$B29,'Data Annex'!$K$1:$K$4779,0),MATCH(GIP$2,'Data Annex'!$K$1:$BS$1,0)),"")</f>
        <v/>
      </c>
      <c r="GIQ29" s="258" t="str">
        <f>IFERROR(INDEX('Data Annex'!$K$1:$BS$4779,MATCH(GIQ$1&amp;"|"&amp;$B29,'Data Annex'!$K$1:$K$4779,0),MATCH(GIQ$2,'Data Annex'!$K$1:$BS$1,0)),"")</f>
        <v/>
      </c>
      <c r="GIR29" s="258" t="str">
        <f>IFERROR(INDEX('Data Annex'!$K$1:$BS$4779,MATCH(GIR$1&amp;"|"&amp;$B29,'Data Annex'!$K$1:$K$4779,0),MATCH(GIR$2,'Data Annex'!$K$1:$BS$1,0)),"")</f>
        <v/>
      </c>
      <c r="GIS29" s="258" t="str">
        <f>IFERROR(INDEX('Data Annex'!$K$1:$BS$4779,MATCH(GIS$1&amp;"|"&amp;$B29,'Data Annex'!$K$1:$K$4779,0),MATCH(GIS$2,'Data Annex'!$K$1:$BS$1,0)),"")</f>
        <v/>
      </c>
      <c r="GIT29" s="258" t="str">
        <f>IFERROR(INDEX('Data Annex'!$K$1:$BS$4779,MATCH(GIT$1&amp;"|"&amp;$B29,'Data Annex'!$K$1:$K$4779,0),MATCH(GIT$2,'Data Annex'!$K$1:$BS$1,0)),"")</f>
        <v/>
      </c>
      <c r="GIU29" s="258" t="str">
        <f>IFERROR(INDEX('Data Annex'!$K$1:$BS$4779,MATCH(GIU$1&amp;"|"&amp;$B29,'Data Annex'!$K$1:$K$4779,0),MATCH(GIU$2,'Data Annex'!$K$1:$BS$1,0)),"")</f>
        <v/>
      </c>
      <c r="GIV29" s="258" t="str">
        <f>IFERROR(INDEX('Data Annex'!$K$1:$BS$4779,MATCH(GIV$1&amp;"|"&amp;$B29,'Data Annex'!$K$1:$K$4779,0),MATCH(GIV$2,'Data Annex'!$K$1:$BS$1,0)),"")</f>
        <v/>
      </c>
      <c r="GIW29" s="258" t="str">
        <f>IFERROR(INDEX('Data Annex'!$K$1:$BS$4779,MATCH(GIW$1&amp;"|"&amp;$B29,'Data Annex'!$K$1:$K$4779,0),MATCH(GIW$2,'Data Annex'!$K$1:$BS$1,0)),"")</f>
        <v/>
      </c>
      <c r="GIX29" s="258" t="str">
        <f>IFERROR(INDEX('Data Annex'!$K$1:$BS$4779,MATCH(GIX$1&amp;"|"&amp;$B29,'Data Annex'!$K$1:$K$4779,0),MATCH(GIX$2,'Data Annex'!$K$1:$BS$1,0)),"")</f>
        <v/>
      </c>
      <c r="GIY29" s="258" t="str">
        <f>IFERROR(INDEX('Data Annex'!$K$1:$BS$4779,MATCH(GIY$1&amp;"|"&amp;$B29,'Data Annex'!$K$1:$K$4779,0),MATCH(GIY$2,'Data Annex'!$K$1:$BS$1,0)),"")</f>
        <v/>
      </c>
      <c r="GIZ29" s="258" t="str">
        <f>IFERROR(INDEX('Data Annex'!$K$1:$BS$4779,MATCH(GIZ$1&amp;"|"&amp;$B29,'Data Annex'!$K$1:$K$4779,0),MATCH(GIZ$2,'Data Annex'!$K$1:$BS$1,0)),"")</f>
        <v/>
      </c>
      <c r="GJA29" s="258" t="str">
        <f>IFERROR(INDEX('Data Annex'!$K$1:$BS$4779,MATCH(GJA$1&amp;"|"&amp;$B29,'Data Annex'!$K$1:$K$4779,0),MATCH(GJA$2,'Data Annex'!$K$1:$BS$1,0)),"")</f>
        <v/>
      </c>
      <c r="GJB29" s="258" t="str">
        <f>IFERROR(INDEX('Data Annex'!$K$1:$BS$4779,MATCH(GJB$1&amp;"|"&amp;$B29,'Data Annex'!$K$1:$K$4779,0),MATCH(GJB$2,'Data Annex'!$K$1:$BS$1,0)),"")</f>
        <v/>
      </c>
      <c r="GJC29" s="258" t="str">
        <f>IFERROR(INDEX('Data Annex'!$K$1:$BS$4779,MATCH(GJC$1&amp;"|"&amp;$B29,'Data Annex'!$K$1:$K$4779,0),MATCH(GJC$2,'Data Annex'!$K$1:$BS$1,0)),"")</f>
        <v/>
      </c>
      <c r="GJD29" s="258" t="str">
        <f>IFERROR(INDEX('Data Annex'!$K$1:$BS$4779,MATCH(GJD$1&amp;"|"&amp;$B29,'Data Annex'!$K$1:$K$4779,0),MATCH(GJD$2,'Data Annex'!$K$1:$BS$1,0)),"")</f>
        <v/>
      </c>
      <c r="GJE29" s="258" t="str">
        <f>IFERROR(INDEX('Data Annex'!$K$1:$BS$4779,MATCH(GJE$1&amp;"|"&amp;$B29,'Data Annex'!$K$1:$K$4779,0),MATCH(GJE$2,'Data Annex'!$K$1:$BS$1,0)),"")</f>
        <v/>
      </c>
      <c r="GJF29" s="258" t="str">
        <f>IFERROR(INDEX('Data Annex'!$K$1:$BS$4779,MATCH(GJF$1&amp;"|"&amp;$B29,'Data Annex'!$K$1:$K$4779,0),MATCH(GJF$2,'Data Annex'!$K$1:$BS$1,0)),"")</f>
        <v/>
      </c>
      <c r="GJG29" s="258" t="str">
        <f>IFERROR(INDEX('Data Annex'!$K$1:$BS$4779,MATCH(GJG$1&amp;"|"&amp;$B29,'Data Annex'!$K$1:$K$4779,0),MATCH(GJG$2,'Data Annex'!$K$1:$BS$1,0)),"")</f>
        <v/>
      </c>
      <c r="GJH29" s="258" t="str">
        <f>IFERROR(INDEX('Data Annex'!$K$1:$BS$4779,MATCH(GJH$1&amp;"|"&amp;$B29,'Data Annex'!$K$1:$K$4779,0),MATCH(GJH$2,'Data Annex'!$K$1:$BS$1,0)),"")</f>
        <v/>
      </c>
      <c r="GJI29" s="258" t="str">
        <f>IFERROR(INDEX('Data Annex'!$K$1:$BS$4779,MATCH(GJI$1&amp;"|"&amp;$B29,'Data Annex'!$K$1:$K$4779,0),MATCH(GJI$2,'Data Annex'!$K$1:$BS$1,0)),"")</f>
        <v/>
      </c>
      <c r="GJJ29" s="258" t="str">
        <f>IFERROR(INDEX('Data Annex'!$K$1:$BS$4779,MATCH(GJJ$1&amp;"|"&amp;$B29,'Data Annex'!$K$1:$K$4779,0),MATCH(GJJ$2,'Data Annex'!$K$1:$BS$1,0)),"")</f>
        <v/>
      </c>
      <c r="GJK29" s="258" t="str">
        <f>IFERROR(INDEX('Data Annex'!$K$1:$BS$4779,MATCH(GJK$1&amp;"|"&amp;$B29,'Data Annex'!$K$1:$K$4779,0),MATCH(GJK$2,'Data Annex'!$K$1:$BS$1,0)),"")</f>
        <v/>
      </c>
      <c r="GJL29" s="258" t="str">
        <f>IFERROR(INDEX('Data Annex'!$K$1:$BS$4779,MATCH(GJL$1&amp;"|"&amp;$B29,'Data Annex'!$K$1:$K$4779,0),MATCH(GJL$2,'Data Annex'!$K$1:$BS$1,0)),"")</f>
        <v/>
      </c>
      <c r="GJM29" s="258" t="str">
        <f>IFERROR(INDEX('Data Annex'!$K$1:$BS$4779,MATCH(GJM$1&amp;"|"&amp;$B29,'Data Annex'!$K$1:$K$4779,0),MATCH(GJM$2,'Data Annex'!$K$1:$BS$1,0)),"")</f>
        <v/>
      </c>
      <c r="GJN29" s="258" t="str">
        <f>IFERROR(INDEX('Data Annex'!$K$1:$BS$4779,MATCH(GJN$1&amp;"|"&amp;$B29,'Data Annex'!$K$1:$K$4779,0),MATCH(GJN$2,'Data Annex'!$K$1:$BS$1,0)),"")</f>
        <v/>
      </c>
      <c r="GJO29" s="258" t="str">
        <f>IFERROR(INDEX('Data Annex'!$K$1:$BS$4779,MATCH(GJO$1&amp;"|"&amp;$B29,'Data Annex'!$K$1:$K$4779,0),MATCH(GJO$2,'Data Annex'!$K$1:$BS$1,0)),"")</f>
        <v/>
      </c>
      <c r="GJP29" s="258" t="str">
        <f>IFERROR(INDEX('Data Annex'!$K$1:$BS$4779,MATCH(GJP$1&amp;"|"&amp;$B29,'Data Annex'!$K$1:$K$4779,0),MATCH(GJP$2,'Data Annex'!$K$1:$BS$1,0)),"")</f>
        <v/>
      </c>
      <c r="GJQ29" s="258" t="str">
        <f>IFERROR(INDEX('Data Annex'!$K$1:$BS$4779,MATCH(GJQ$1&amp;"|"&amp;$B29,'Data Annex'!$K$1:$K$4779,0),MATCH(GJQ$2,'Data Annex'!$K$1:$BS$1,0)),"")</f>
        <v/>
      </c>
      <c r="GJR29" s="258" t="str">
        <f>IFERROR(INDEX('Data Annex'!$K$1:$BS$4779,MATCH(GJR$1&amp;"|"&amp;$B29,'Data Annex'!$K$1:$K$4779,0),MATCH(GJR$2,'Data Annex'!$K$1:$BS$1,0)),"")</f>
        <v/>
      </c>
      <c r="GJS29" s="258" t="str">
        <f>IFERROR(INDEX('Data Annex'!$K$1:$BS$4779,MATCH(GJS$1&amp;"|"&amp;$B29,'Data Annex'!$K$1:$K$4779,0),MATCH(GJS$2,'Data Annex'!$K$1:$BS$1,0)),"")</f>
        <v/>
      </c>
      <c r="GJT29" s="258" t="str">
        <f>IFERROR(INDEX('Data Annex'!$K$1:$BS$4779,MATCH(GJT$1&amp;"|"&amp;$B29,'Data Annex'!$K$1:$K$4779,0),MATCH(GJT$2,'Data Annex'!$K$1:$BS$1,0)),"")</f>
        <v/>
      </c>
      <c r="GJU29" s="258" t="str">
        <f>IFERROR(INDEX('Data Annex'!$K$1:$BS$4779,MATCH(GJU$1&amp;"|"&amp;$B29,'Data Annex'!$K$1:$K$4779,0),MATCH(GJU$2,'Data Annex'!$K$1:$BS$1,0)),"")</f>
        <v/>
      </c>
      <c r="GJV29" s="258" t="str">
        <f>IFERROR(INDEX('Data Annex'!$K$1:$BS$4779,MATCH(GJV$1&amp;"|"&amp;$B29,'Data Annex'!$K$1:$K$4779,0),MATCH(GJV$2,'Data Annex'!$K$1:$BS$1,0)),"")</f>
        <v/>
      </c>
      <c r="GJW29" s="258" t="str">
        <f>IFERROR(INDEX('Data Annex'!$K$1:$BS$4779,MATCH(GJW$1&amp;"|"&amp;$B29,'Data Annex'!$K$1:$K$4779,0),MATCH(GJW$2,'Data Annex'!$K$1:$BS$1,0)),"")</f>
        <v/>
      </c>
      <c r="GJX29" s="258" t="str">
        <f>IFERROR(INDEX('Data Annex'!$K$1:$BS$4779,MATCH(GJX$1&amp;"|"&amp;$B29,'Data Annex'!$K$1:$K$4779,0),MATCH(GJX$2,'Data Annex'!$K$1:$BS$1,0)),"")</f>
        <v/>
      </c>
      <c r="GJY29" s="258" t="str">
        <f>IFERROR(INDEX('Data Annex'!$K$1:$BS$4779,MATCH(GJY$1&amp;"|"&amp;$B29,'Data Annex'!$K$1:$K$4779,0),MATCH(GJY$2,'Data Annex'!$K$1:$BS$1,0)),"")</f>
        <v/>
      </c>
      <c r="GJZ29" s="258" t="str">
        <f>IFERROR(INDEX('Data Annex'!$K$1:$BS$4779,MATCH(GJZ$1&amp;"|"&amp;$B29,'Data Annex'!$K$1:$K$4779,0),MATCH(GJZ$2,'Data Annex'!$K$1:$BS$1,0)),"")</f>
        <v/>
      </c>
      <c r="GKA29" s="258" t="str">
        <f>IFERROR(INDEX('Data Annex'!$K$1:$BS$4779,MATCH(GKA$1&amp;"|"&amp;$B29,'Data Annex'!$K$1:$K$4779,0),MATCH(GKA$2,'Data Annex'!$K$1:$BS$1,0)),"")</f>
        <v/>
      </c>
      <c r="GKB29" s="258" t="str">
        <f>IFERROR(INDEX('Data Annex'!$K$1:$BS$4779,MATCH(GKB$1&amp;"|"&amp;$B29,'Data Annex'!$K$1:$K$4779,0),MATCH(GKB$2,'Data Annex'!$K$1:$BS$1,0)),"")</f>
        <v/>
      </c>
      <c r="GKC29" s="258" t="str">
        <f>IFERROR(INDEX('Data Annex'!$K$1:$BS$4779,MATCH(GKC$1&amp;"|"&amp;$B29,'Data Annex'!$K$1:$K$4779,0),MATCH(GKC$2,'Data Annex'!$K$1:$BS$1,0)),"")</f>
        <v/>
      </c>
      <c r="GKD29" s="258" t="str">
        <f>IFERROR(INDEX('Data Annex'!$K$1:$BS$4779,MATCH(GKD$1&amp;"|"&amp;$B29,'Data Annex'!$K$1:$K$4779,0),MATCH(GKD$2,'Data Annex'!$K$1:$BS$1,0)),"")</f>
        <v/>
      </c>
      <c r="GKE29" s="258" t="str">
        <f>IFERROR(INDEX('Data Annex'!$K$1:$BS$4779,MATCH(GKE$1&amp;"|"&amp;$B29,'Data Annex'!$K$1:$K$4779,0),MATCH(GKE$2,'Data Annex'!$K$1:$BS$1,0)),"")</f>
        <v/>
      </c>
      <c r="GKF29" s="258" t="str">
        <f>IFERROR(INDEX('Data Annex'!$K$1:$BS$4779,MATCH(GKF$1&amp;"|"&amp;$B29,'Data Annex'!$K$1:$K$4779,0),MATCH(GKF$2,'Data Annex'!$K$1:$BS$1,0)),"")</f>
        <v/>
      </c>
      <c r="GKG29" s="258" t="str">
        <f>IFERROR(INDEX('Data Annex'!$K$1:$BS$4779,MATCH(GKG$1&amp;"|"&amp;$B29,'Data Annex'!$K$1:$K$4779,0),MATCH(GKG$2,'Data Annex'!$K$1:$BS$1,0)),"")</f>
        <v/>
      </c>
      <c r="GKH29" s="258" t="str">
        <f>IFERROR(INDEX('Data Annex'!$K$1:$BS$4779,MATCH(GKH$1&amp;"|"&amp;$B29,'Data Annex'!$K$1:$K$4779,0),MATCH(GKH$2,'Data Annex'!$K$1:$BS$1,0)),"")</f>
        <v/>
      </c>
      <c r="GKI29" s="258" t="str">
        <f>IFERROR(INDEX('Data Annex'!$K$1:$BS$4779,MATCH(GKI$1&amp;"|"&amp;$B29,'Data Annex'!$K$1:$K$4779,0),MATCH(GKI$2,'Data Annex'!$K$1:$BS$1,0)),"")</f>
        <v/>
      </c>
      <c r="GKJ29" s="258" t="str">
        <f>IFERROR(INDEX('Data Annex'!$K$1:$BS$4779,MATCH(GKJ$1&amp;"|"&amp;$B29,'Data Annex'!$K$1:$K$4779,0),MATCH(GKJ$2,'Data Annex'!$K$1:$BS$1,0)),"")</f>
        <v/>
      </c>
      <c r="GKK29" s="258" t="str">
        <f>IFERROR(INDEX('Data Annex'!$K$1:$BS$4779,MATCH(GKK$1&amp;"|"&amp;$B29,'Data Annex'!$K$1:$K$4779,0),MATCH(GKK$2,'Data Annex'!$K$1:$BS$1,0)),"")</f>
        <v/>
      </c>
      <c r="GKL29" s="258" t="str">
        <f>IFERROR(INDEX('Data Annex'!$K$1:$BS$4779,MATCH(GKL$1&amp;"|"&amp;$B29,'Data Annex'!$K$1:$K$4779,0),MATCH(GKL$2,'Data Annex'!$K$1:$BS$1,0)),"")</f>
        <v/>
      </c>
      <c r="GKM29" s="258" t="str">
        <f>IFERROR(INDEX('Data Annex'!$K$1:$BS$4779,MATCH(GKM$1&amp;"|"&amp;$B29,'Data Annex'!$K$1:$K$4779,0),MATCH(GKM$2,'Data Annex'!$K$1:$BS$1,0)),"")</f>
        <v/>
      </c>
      <c r="GKN29" s="258" t="str">
        <f>IFERROR(INDEX('Data Annex'!$K$1:$BS$4779,MATCH(GKN$1&amp;"|"&amp;$B29,'Data Annex'!$K$1:$K$4779,0),MATCH(GKN$2,'Data Annex'!$K$1:$BS$1,0)),"")</f>
        <v/>
      </c>
      <c r="GKO29" s="258" t="str">
        <f>IFERROR(INDEX('Data Annex'!$K$1:$BS$4779,MATCH(GKO$1&amp;"|"&amp;$B29,'Data Annex'!$K$1:$K$4779,0),MATCH(GKO$2,'Data Annex'!$K$1:$BS$1,0)),"")</f>
        <v/>
      </c>
      <c r="GKP29" s="258" t="str">
        <f>IFERROR(INDEX('Data Annex'!$K$1:$BS$4779,MATCH(GKP$1&amp;"|"&amp;$B29,'Data Annex'!$K$1:$K$4779,0),MATCH(GKP$2,'Data Annex'!$K$1:$BS$1,0)),"")</f>
        <v/>
      </c>
      <c r="GKQ29" s="258" t="str">
        <f>IFERROR(INDEX('Data Annex'!$K$1:$BS$4779,MATCH(GKQ$1&amp;"|"&amp;$B29,'Data Annex'!$K$1:$K$4779,0),MATCH(GKQ$2,'Data Annex'!$K$1:$BS$1,0)),"")</f>
        <v/>
      </c>
      <c r="GKR29" s="258" t="str">
        <f>IFERROR(INDEX('Data Annex'!$K$1:$BS$4779,MATCH(GKR$1&amp;"|"&amp;$B29,'Data Annex'!$K$1:$K$4779,0),MATCH(GKR$2,'Data Annex'!$K$1:$BS$1,0)),"")</f>
        <v/>
      </c>
      <c r="GKS29" s="258" t="str">
        <f>IFERROR(INDEX('Data Annex'!$K$1:$BS$4779,MATCH(GKS$1&amp;"|"&amp;$B29,'Data Annex'!$K$1:$K$4779,0),MATCH(GKS$2,'Data Annex'!$K$1:$BS$1,0)),"")</f>
        <v/>
      </c>
      <c r="GKT29" s="258" t="str">
        <f>IFERROR(INDEX('Data Annex'!$K$1:$BS$4779,MATCH(GKT$1&amp;"|"&amp;$B29,'Data Annex'!$K$1:$K$4779,0),MATCH(GKT$2,'Data Annex'!$K$1:$BS$1,0)),"")</f>
        <v/>
      </c>
      <c r="GKU29" s="258" t="str">
        <f>IFERROR(INDEX('Data Annex'!$K$1:$BS$4779,MATCH(GKU$1&amp;"|"&amp;$B29,'Data Annex'!$K$1:$K$4779,0),MATCH(GKU$2,'Data Annex'!$K$1:$BS$1,0)),"")</f>
        <v/>
      </c>
      <c r="GKV29" s="258" t="str">
        <f>IFERROR(INDEX('Data Annex'!$K$1:$BS$4779,MATCH(GKV$1&amp;"|"&amp;$B29,'Data Annex'!$K$1:$K$4779,0),MATCH(GKV$2,'Data Annex'!$K$1:$BS$1,0)),"")</f>
        <v/>
      </c>
      <c r="GKW29" s="258" t="str">
        <f>IFERROR(INDEX('Data Annex'!$K$1:$BS$4779,MATCH(GKW$1&amp;"|"&amp;$B29,'Data Annex'!$K$1:$K$4779,0),MATCH(GKW$2,'Data Annex'!$K$1:$BS$1,0)),"")</f>
        <v/>
      </c>
      <c r="GKX29" s="258" t="str">
        <f>IFERROR(INDEX('Data Annex'!$K$1:$BS$4779,MATCH(GKX$1&amp;"|"&amp;$B29,'Data Annex'!$K$1:$K$4779,0),MATCH(GKX$2,'Data Annex'!$K$1:$BS$1,0)),"")</f>
        <v/>
      </c>
      <c r="GKY29" s="258" t="str">
        <f>IFERROR(INDEX('Data Annex'!$K$1:$BS$4779,MATCH(GKY$1&amp;"|"&amp;$B29,'Data Annex'!$K$1:$K$4779,0),MATCH(GKY$2,'Data Annex'!$K$1:$BS$1,0)),"")</f>
        <v/>
      </c>
      <c r="GKZ29" s="258" t="str">
        <f>IFERROR(INDEX('Data Annex'!$K$1:$BS$4779,MATCH(GKZ$1&amp;"|"&amp;$B29,'Data Annex'!$K$1:$K$4779,0),MATCH(GKZ$2,'Data Annex'!$K$1:$BS$1,0)),"")</f>
        <v/>
      </c>
      <c r="GLA29" s="258" t="str">
        <f>IFERROR(INDEX('Data Annex'!$K$1:$BS$4779,MATCH(GLA$1&amp;"|"&amp;$B29,'Data Annex'!$K$1:$K$4779,0),MATCH(GLA$2,'Data Annex'!$K$1:$BS$1,0)),"")</f>
        <v/>
      </c>
      <c r="GLB29" s="258" t="str">
        <f>IFERROR(INDEX('Data Annex'!$K$1:$BS$4779,MATCH(GLB$1&amp;"|"&amp;$B29,'Data Annex'!$K$1:$K$4779,0),MATCH(GLB$2,'Data Annex'!$K$1:$BS$1,0)),"")</f>
        <v/>
      </c>
      <c r="GLC29" s="258" t="str">
        <f>IFERROR(INDEX('Data Annex'!$K$1:$BS$4779,MATCH(GLC$1&amp;"|"&amp;$B29,'Data Annex'!$K$1:$K$4779,0),MATCH(GLC$2,'Data Annex'!$K$1:$BS$1,0)),"")</f>
        <v/>
      </c>
      <c r="GLD29" s="258" t="str">
        <f>IFERROR(INDEX('Data Annex'!$K$1:$BS$4779,MATCH(GLD$1&amp;"|"&amp;$B29,'Data Annex'!$K$1:$K$4779,0),MATCH(GLD$2,'Data Annex'!$K$1:$BS$1,0)),"")</f>
        <v/>
      </c>
      <c r="GLE29" s="258" t="str">
        <f>IFERROR(INDEX('Data Annex'!$K$1:$BS$4779,MATCH(GLE$1&amp;"|"&amp;$B29,'Data Annex'!$K$1:$K$4779,0),MATCH(GLE$2,'Data Annex'!$K$1:$BS$1,0)),"")</f>
        <v/>
      </c>
      <c r="GLF29" s="258" t="str">
        <f>IFERROR(INDEX('Data Annex'!$K$1:$BS$4779,MATCH(GLF$1&amp;"|"&amp;$B29,'Data Annex'!$K$1:$K$4779,0),MATCH(GLF$2,'Data Annex'!$K$1:$BS$1,0)),"")</f>
        <v/>
      </c>
      <c r="GLG29" s="258" t="str">
        <f>IFERROR(INDEX('Data Annex'!$K$1:$BS$4779,MATCH(GLG$1&amp;"|"&amp;$B29,'Data Annex'!$K$1:$K$4779,0),MATCH(GLG$2,'Data Annex'!$K$1:$BS$1,0)),"")</f>
        <v/>
      </c>
      <c r="GLH29" s="258" t="str">
        <f>IFERROR(INDEX('Data Annex'!$K$1:$BS$4779,MATCH(GLH$1&amp;"|"&amp;$B29,'Data Annex'!$K$1:$K$4779,0),MATCH(GLH$2,'Data Annex'!$K$1:$BS$1,0)),"")</f>
        <v/>
      </c>
      <c r="GLI29" s="258" t="str">
        <f>IFERROR(INDEX('Data Annex'!$K$1:$BS$4779,MATCH(GLI$1&amp;"|"&amp;$B29,'Data Annex'!$K$1:$K$4779,0),MATCH(GLI$2,'Data Annex'!$K$1:$BS$1,0)),"")</f>
        <v/>
      </c>
      <c r="GLJ29" s="258" t="str">
        <f>IFERROR(INDEX('Data Annex'!$K$1:$BS$4779,MATCH(GLJ$1&amp;"|"&amp;$B29,'Data Annex'!$K$1:$K$4779,0),MATCH(GLJ$2,'Data Annex'!$K$1:$BS$1,0)),"")</f>
        <v/>
      </c>
      <c r="GLK29" s="258" t="str">
        <f>IFERROR(INDEX('Data Annex'!$K$1:$BS$4779,MATCH(GLK$1&amp;"|"&amp;$B29,'Data Annex'!$K$1:$K$4779,0),MATCH(GLK$2,'Data Annex'!$K$1:$BS$1,0)),"")</f>
        <v/>
      </c>
      <c r="GLL29" s="258" t="str">
        <f>IFERROR(INDEX('Data Annex'!$K$1:$BS$4779,MATCH(GLL$1&amp;"|"&amp;$B29,'Data Annex'!$K$1:$K$4779,0),MATCH(GLL$2,'Data Annex'!$K$1:$BS$1,0)),"")</f>
        <v/>
      </c>
      <c r="GLM29" s="258" t="str">
        <f>IFERROR(INDEX('Data Annex'!$K$1:$BS$4779,MATCH(GLM$1&amp;"|"&amp;$B29,'Data Annex'!$K$1:$K$4779,0),MATCH(GLM$2,'Data Annex'!$K$1:$BS$1,0)),"")</f>
        <v/>
      </c>
      <c r="GLN29" s="258" t="str">
        <f>IFERROR(INDEX('Data Annex'!$K$1:$BS$4779,MATCH(GLN$1&amp;"|"&amp;$B29,'Data Annex'!$K$1:$K$4779,0),MATCH(GLN$2,'Data Annex'!$K$1:$BS$1,0)),"")</f>
        <v/>
      </c>
      <c r="GLO29" s="258" t="str">
        <f>IFERROR(INDEX('Data Annex'!$K$1:$BS$4779,MATCH(GLO$1&amp;"|"&amp;$B29,'Data Annex'!$K$1:$K$4779,0),MATCH(GLO$2,'Data Annex'!$K$1:$BS$1,0)),"")</f>
        <v/>
      </c>
      <c r="GLP29" s="258" t="str">
        <f>IFERROR(INDEX('Data Annex'!$K$1:$BS$4779,MATCH(GLP$1&amp;"|"&amp;$B29,'Data Annex'!$K$1:$K$4779,0),MATCH(GLP$2,'Data Annex'!$K$1:$BS$1,0)),"")</f>
        <v/>
      </c>
      <c r="GLQ29" s="258" t="str">
        <f>IFERROR(INDEX('Data Annex'!$K$1:$BS$4779,MATCH(GLQ$1&amp;"|"&amp;$B29,'Data Annex'!$K$1:$K$4779,0),MATCH(GLQ$2,'Data Annex'!$K$1:$BS$1,0)),"")</f>
        <v/>
      </c>
      <c r="GLR29" s="258" t="str">
        <f>IFERROR(INDEX('Data Annex'!$K$1:$BS$4779,MATCH(GLR$1&amp;"|"&amp;$B29,'Data Annex'!$K$1:$K$4779,0),MATCH(GLR$2,'Data Annex'!$K$1:$BS$1,0)),"")</f>
        <v/>
      </c>
      <c r="GLS29" s="258" t="str">
        <f>IFERROR(INDEX('Data Annex'!$K$1:$BS$4779,MATCH(GLS$1&amp;"|"&amp;$B29,'Data Annex'!$K$1:$K$4779,0),MATCH(GLS$2,'Data Annex'!$K$1:$BS$1,0)),"")</f>
        <v/>
      </c>
      <c r="GLT29" s="258" t="str">
        <f>IFERROR(INDEX('Data Annex'!$K$1:$BS$4779,MATCH(GLT$1&amp;"|"&amp;$B29,'Data Annex'!$K$1:$K$4779,0),MATCH(GLT$2,'Data Annex'!$K$1:$BS$1,0)),"")</f>
        <v/>
      </c>
      <c r="GLU29" s="258" t="str">
        <f>IFERROR(INDEX('Data Annex'!$K$1:$BS$4779,MATCH(GLU$1&amp;"|"&amp;$B29,'Data Annex'!$K$1:$K$4779,0),MATCH(GLU$2,'Data Annex'!$K$1:$BS$1,0)),"")</f>
        <v/>
      </c>
      <c r="GLV29" s="258" t="str">
        <f>IFERROR(INDEX('Data Annex'!$K$1:$BS$4779,MATCH(GLV$1&amp;"|"&amp;$B29,'Data Annex'!$K$1:$K$4779,0),MATCH(GLV$2,'Data Annex'!$K$1:$BS$1,0)),"")</f>
        <v/>
      </c>
      <c r="GLW29" s="258" t="str">
        <f>IFERROR(INDEX('Data Annex'!$K$1:$BS$4779,MATCH(GLW$1&amp;"|"&amp;$B29,'Data Annex'!$K$1:$K$4779,0),MATCH(GLW$2,'Data Annex'!$K$1:$BS$1,0)),"")</f>
        <v/>
      </c>
      <c r="GLX29" s="258" t="str">
        <f>IFERROR(INDEX('Data Annex'!$K$1:$BS$4779,MATCH(GLX$1&amp;"|"&amp;$B29,'Data Annex'!$K$1:$K$4779,0),MATCH(GLX$2,'Data Annex'!$K$1:$BS$1,0)),"")</f>
        <v/>
      </c>
      <c r="GLY29" s="258" t="str">
        <f>IFERROR(INDEX('Data Annex'!$K$1:$BS$4779,MATCH(GLY$1&amp;"|"&amp;$B29,'Data Annex'!$K$1:$K$4779,0),MATCH(GLY$2,'Data Annex'!$K$1:$BS$1,0)),"")</f>
        <v/>
      </c>
      <c r="GLZ29" s="258" t="str">
        <f>IFERROR(INDEX('Data Annex'!$K$1:$BS$4779,MATCH(GLZ$1&amp;"|"&amp;$B29,'Data Annex'!$K$1:$K$4779,0),MATCH(GLZ$2,'Data Annex'!$K$1:$BS$1,0)),"")</f>
        <v/>
      </c>
      <c r="GMA29" s="258" t="str">
        <f>IFERROR(INDEX('Data Annex'!$K$1:$BS$4779,MATCH(GMA$1&amp;"|"&amp;$B29,'Data Annex'!$K$1:$K$4779,0),MATCH(GMA$2,'Data Annex'!$K$1:$BS$1,0)),"")</f>
        <v/>
      </c>
      <c r="GMB29" s="258" t="str">
        <f>IFERROR(INDEX('Data Annex'!$K$1:$BS$4779,MATCH(GMB$1&amp;"|"&amp;$B29,'Data Annex'!$K$1:$K$4779,0),MATCH(GMB$2,'Data Annex'!$K$1:$BS$1,0)),"")</f>
        <v/>
      </c>
      <c r="GMC29" s="258" t="str">
        <f>IFERROR(INDEX('Data Annex'!$K$1:$BS$4779,MATCH(GMC$1&amp;"|"&amp;$B29,'Data Annex'!$K$1:$K$4779,0),MATCH(GMC$2,'Data Annex'!$K$1:$BS$1,0)),"")</f>
        <v/>
      </c>
      <c r="GMD29" s="258" t="str">
        <f>IFERROR(INDEX('Data Annex'!$K$1:$BS$4779,MATCH(GMD$1&amp;"|"&amp;$B29,'Data Annex'!$K$1:$K$4779,0),MATCH(GMD$2,'Data Annex'!$K$1:$BS$1,0)),"")</f>
        <v/>
      </c>
      <c r="GME29" s="258" t="str">
        <f>IFERROR(INDEX('Data Annex'!$K$1:$BS$4779,MATCH(GME$1&amp;"|"&amp;$B29,'Data Annex'!$K$1:$K$4779,0),MATCH(GME$2,'Data Annex'!$K$1:$BS$1,0)),"")</f>
        <v/>
      </c>
      <c r="GMF29" s="258" t="str">
        <f>IFERROR(INDEX('Data Annex'!$K$1:$BS$4779,MATCH(GMF$1&amp;"|"&amp;$B29,'Data Annex'!$K$1:$K$4779,0),MATCH(GMF$2,'Data Annex'!$K$1:$BS$1,0)),"")</f>
        <v/>
      </c>
      <c r="GMG29" s="258" t="str">
        <f>IFERROR(INDEX('Data Annex'!$K$1:$BS$4779,MATCH(GMG$1&amp;"|"&amp;$B29,'Data Annex'!$K$1:$K$4779,0),MATCH(GMG$2,'Data Annex'!$K$1:$BS$1,0)),"")</f>
        <v/>
      </c>
      <c r="GMH29" s="258" t="str">
        <f>IFERROR(INDEX('Data Annex'!$K$1:$BS$4779,MATCH(GMH$1&amp;"|"&amp;$B29,'Data Annex'!$K$1:$K$4779,0),MATCH(GMH$2,'Data Annex'!$K$1:$BS$1,0)),"")</f>
        <v/>
      </c>
      <c r="GMI29" s="258" t="str">
        <f>IFERROR(INDEX('Data Annex'!$K$1:$BS$4779,MATCH(GMI$1&amp;"|"&amp;$B29,'Data Annex'!$K$1:$K$4779,0),MATCH(GMI$2,'Data Annex'!$K$1:$BS$1,0)),"")</f>
        <v/>
      </c>
      <c r="GMJ29" s="258" t="str">
        <f>IFERROR(INDEX('Data Annex'!$K$1:$BS$4779,MATCH(GMJ$1&amp;"|"&amp;$B29,'Data Annex'!$K$1:$K$4779,0),MATCH(GMJ$2,'Data Annex'!$K$1:$BS$1,0)),"")</f>
        <v/>
      </c>
      <c r="GMK29" s="258" t="str">
        <f>IFERROR(INDEX('Data Annex'!$K$1:$BS$4779,MATCH(GMK$1&amp;"|"&amp;$B29,'Data Annex'!$K$1:$K$4779,0),MATCH(GMK$2,'Data Annex'!$K$1:$BS$1,0)),"")</f>
        <v/>
      </c>
      <c r="GML29" s="258" t="str">
        <f>IFERROR(INDEX('Data Annex'!$K$1:$BS$4779,MATCH(GML$1&amp;"|"&amp;$B29,'Data Annex'!$K$1:$K$4779,0),MATCH(GML$2,'Data Annex'!$K$1:$BS$1,0)),"")</f>
        <v/>
      </c>
      <c r="GMM29" s="258" t="str">
        <f>IFERROR(INDEX('Data Annex'!$K$1:$BS$4779,MATCH(GMM$1&amp;"|"&amp;$B29,'Data Annex'!$K$1:$K$4779,0),MATCH(GMM$2,'Data Annex'!$K$1:$BS$1,0)),"")</f>
        <v/>
      </c>
      <c r="GMN29" s="258" t="str">
        <f>IFERROR(INDEX('Data Annex'!$K$1:$BS$4779,MATCH(GMN$1&amp;"|"&amp;$B29,'Data Annex'!$K$1:$K$4779,0),MATCH(GMN$2,'Data Annex'!$K$1:$BS$1,0)),"")</f>
        <v/>
      </c>
      <c r="GMO29" s="258" t="str">
        <f>IFERROR(INDEX('Data Annex'!$K$1:$BS$4779,MATCH(GMO$1&amp;"|"&amp;$B29,'Data Annex'!$K$1:$K$4779,0),MATCH(GMO$2,'Data Annex'!$K$1:$BS$1,0)),"")</f>
        <v/>
      </c>
      <c r="GMP29" s="258" t="str">
        <f>IFERROR(INDEX('Data Annex'!$K$1:$BS$4779,MATCH(GMP$1&amp;"|"&amp;$B29,'Data Annex'!$K$1:$K$4779,0),MATCH(GMP$2,'Data Annex'!$K$1:$BS$1,0)),"")</f>
        <v/>
      </c>
      <c r="GMQ29" s="258" t="str">
        <f>IFERROR(INDEX('Data Annex'!$K$1:$BS$4779,MATCH(GMQ$1&amp;"|"&amp;$B29,'Data Annex'!$K$1:$K$4779,0),MATCH(GMQ$2,'Data Annex'!$K$1:$BS$1,0)),"")</f>
        <v/>
      </c>
      <c r="GMR29" s="258" t="str">
        <f>IFERROR(INDEX('Data Annex'!$K$1:$BS$4779,MATCH(GMR$1&amp;"|"&amp;$B29,'Data Annex'!$K$1:$K$4779,0),MATCH(GMR$2,'Data Annex'!$K$1:$BS$1,0)),"")</f>
        <v/>
      </c>
      <c r="GMS29" s="258" t="str">
        <f>IFERROR(INDEX('Data Annex'!$K$1:$BS$4779,MATCH(GMS$1&amp;"|"&amp;$B29,'Data Annex'!$K$1:$K$4779,0),MATCH(GMS$2,'Data Annex'!$K$1:$BS$1,0)),"")</f>
        <v/>
      </c>
      <c r="GMT29" s="258" t="str">
        <f>IFERROR(INDEX('Data Annex'!$K$1:$BS$4779,MATCH(GMT$1&amp;"|"&amp;$B29,'Data Annex'!$K$1:$K$4779,0),MATCH(GMT$2,'Data Annex'!$K$1:$BS$1,0)),"")</f>
        <v/>
      </c>
      <c r="GMU29" s="258" t="str">
        <f>IFERROR(INDEX('Data Annex'!$K$1:$BS$4779,MATCH(GMU$1&amp;"|"&amp;$B29,'Data Annex'!$K$1:$K$4779,0),MATCH(GMU$2,'Data Annex'!$K$1:$BS$1,0)),"")</f>
        <v/>
      </c>
      <c r="GMV29" s="258" t="str">
        <f>IFERROR(INDEX('Data Annex'!$K$1:$BS$4779,MATCH(GMV$1&amp;"|"&amp;$B29,'Data Annex'!$K$1:$K$4779,0),MATCH(GMV$2,'Data Annex'!$K$1:$BS$1,0)),"")</f>
        <v/>
      </c>
      <c r="GMW29" s="258" t="str">
        <f>IFERROR(INDEX('Data Annex'!$K$1:$BS$4779,MATCH(GMW$1&amp;"|"&amp;$B29,'Data Annex'!$K$1:$K$4779,0),MATCH(GMW$2,'Data Annex'!$K$1:$BS$1,0)),"")</f>
        <v/>
      </c>
      <c r="GMX29" s="258" t="str">
        <f>IFERROR(INDEX('Data Annex'!$K$1:$BS$4779,MATCH(GMX$1&amp;"|"&amp;$B29,'Data Annex'!$K$1:$K$4779,0),MATCH(GMX$2,'Data Annex'!$K$1:$BS$1,0)),"")</f>
        <v/>
      </c>
      <c r="GMY29" s="258" t="str">
        <f>IFERROR(INDEX('Data Annex'!$K$1:$BS$4779,MATCH(GMY$1&amp;"|"&amp;$B29,'Data Annex'!$K$1:$K$4779,0),MATCH(GMY$2,'Data Annex'!$K$1:$BS$1,0)),"")</f>
        <v/>
      </c>
      <c r="GMZ29" s="258" t="str">
        <f>IFERROR(INDEX('Data Annex'!$K$1:$BS$4779,MATCH(GMZ$1&amp;"|"&amp;$B29,'Data Annex'!$K$1:$K$4779,0),MATCH(GMZ$2,'Data Annex'!$K$1:$BS$1,0)),"")</f>
        <v/>
      </c>
      <c r="GNA29" s="258" t="str">
        <f>IFERROR(INDEX('Data Annex'!$K$1:$BS$4779,MATCH(GNA$1&amp;"|"&amp;$B29,'Data Annex'!$K$1:$K$4779,0),MATCH(GNA$2,'Data Annex'!$K$1:$BS$1,0)),"")</f>
        <v/>
      </c>
      <c r="GNB29" s="258" t="str">
        <f>IFERROR(INDEX('Data Annex'!$K$1:$BS$4779,MATCH(GNB$1&amp;"|"&amp;$B29,'Data Annex'!$K$1:$K$4779,0),MATCH(GNB$2,'Data Annex'!$K$1:$BS$1,0)),"")</f>
        <v/>
      </c>
      <c r="GNC29" s="258" t="str">
        <f>IFERROR(INDEX('Data Annex'!$K$1:$BS$4779,MATCH(GNC$1&amp;"|"&amp;$B29,'Data Annex'!$K$1:$K$4779,0),MATCH(GNC$2,'Data Annex'!$K$1:$BS$1,0)),"")</f>
        <v/>
      </c>
      <c r="GND29" s="258" t="str">
        <f>IFERROR(INDEX('Data Annex'!$K$1:$BS$4779,MATCH(GND$1&amp;"|"&amp;$B29,'Data Annex'!$K$1:$K$4779,0),MATCH(GND$2,'Data Annex'!$K$1:$BS$1,0)),"")</f>
        <v/>
      </c>
      <c r="GNE29" s="258" t="str">
        <f>IFERROR(INDEX('Data Annex'!$K$1:$BS$4779,MATCH(GNE$1&amp;"|"&amp;$B29,'Data Annex'!$K$1:$K$4779,0),MATCH(GNE$2,'Data Annex'!$K$1:$BS$1,0)),"")</f>
        <v/>
      </c>
      <c r="GNF29" s="258" t="str">
        <f>IFERROR(INDEX('Data Annex'!$K$1:$BS$4779,MATCH(GNF$1&amp;"|"&amp;$B29,'Data Annex'!$K$1:$K$4779,0),MATCH(GNF$2,'Data Annex'!$K$1:$BS$1,0)),"")</f>
        <v/>
      </c>
      <c r="GNG29" s="258" t="str">
        <f>IFERROR(INDEX('Data Annex'!$K$1:$BS$4779,MATCH(GNG$1&amp;"|"&amp;$B29,'Data Annex'!$K$1:$K$4779,0),MATCH(GNG$2,'Data Annex'!$K$1:$BS$1,0)),"")</f>
        <v/>
      </c>
      <c r="GNH29" s="258" t="str">
        <f>IFERROR(INDEX('Data Annex'!$K$1:$BS$4779,MATCH(GNH$1&amp;"|"&amp;$B29,'Data Annex'!$K$1:$K$4779,0),MATCH(GNH$2,'Data Annex'!$K$1:$BS$1,0)),"")</f>
        <v/>
      </c>
      <c r="GNI29" s="258" t="str">
        <f>IFERROR(INDEX('Data Annex'!$K$1:$BS$4779,MATCH(GNI$1&amp;"|"&amp;$B29,'Data Annex'!$K$1:$K$4779,0),MATCH(GNI$2,'Data Annex'!$K$1:$BS$1,0)),"")</f>
        <v/>
      </c>
      <c r="GNJ29" s="258" t="str">
        <f>IFERROR(INDEX('Data Annex'!$K$1:$BS$4779,MATCH(GNJ$1&amp;"|"&amp;$B29,'Data Annex'!$K$1:$K$4779,0),MATCH(GNJ$2,'Data Annex'!$K$1:$BS$1,0)),"")</f>
        <v/>
      </c>
      <c r="GNK29" s="258" t="str">
        <f>IFERROR(INDEX('Data Annex'!$K$1:$BS$4779,MATCH(GNK$1&amp;"|"&amp;$B29,'Data Annex'!$K$1:$K$4779,0),MATCH(GNK$2,'Data Annex'!$K$1:$BS$1,0)),"")</f>
        <v/>
      </c>
      <c r="GNL29" s="258" t="str">
        <f>IFERROR(INDEX('Data Annex'!$K$1:$BS$4779,MATCH(GNL$1&amp;"|"&amp;$B29,'Data Annex'!$K$1:$K$4779,0),MATCH(GNL$2,'Data Annex'!$K$1:$BS$1,0)),"")</f>
        <v/>
      </c>
      <c r="GNM29" s="258" t="str">
        <f>IFERROR(INDEX('Data Annex'!$K$1:$BS$4779,MATCH(GNM$1&amp;"|"&amp;$B29,'Data Annex'!$K$1:$K$4779,0),MATCH(GNM$2,'Data Annex'!$K$1:$BS$1,0)),"")</f>
        <v/>
      </c>
      <c r="GNN29" s="258" t="str">
        <f>IFERROR(INDEX('Data Annex'!$K$1:$BS$4779,MATCH(GNN$1&amp;"|"&amp;$B29,'Data Annex'!$K$1:$K$4779,0),MATCH(GNN$2,'Data Annex'!$K$1:$BS$1,0)),"")</f>
        <v/>
      </c>
      <c r="GNO29" s="258" t="str">
        <f>IFERROR(INDEX('Data Annex'!$K$1:$BS$4779,MATCH(GNO$1&amp;"|"&amp;$B29,'Data Annex'!$K$1:$K$4779,0),MATCH(GNO$2,'Data Annex'!$K$1:$BS$1,0)),"")</f>
        <v/>
      </c>
      <c r="GNP29" s="258" t="str">
        <f>IFERROR(INDEX('Data Annex'!$K$1:$BS$4779,MATCH(GNP$1&amp;"|"&amp;$B29,'Data Annex'!$K$1:$K$4779,0),MATCH(GNP$2,'Data Annex'!$K$1:$BS$1,0)),"")</f>
        <v/>
      </c>
      <c r="GNQ29" s="258" t="str">
        <f>IFERROR(INDEX('Data Annex'!$K$1:$BS$4779,MATCH(GNQ$1&amp;"|"&amp;$B29,'Data Annex'!$K$1:$K$4779,0),MATCH(GNQ$2,'Data Annex'!$K$1:$BS$1,0)),"")</f>
        <v/>
      </c>
      <c r="GNR29" s="258" t="str">
        <f>IFERROR(INDEX('Data Annex'!$K$1:$BS$4779,MATCH(GNR$1&amp;"|"&amp;$B29,'Data Annex'!$K$1:$K$4779,0),MATCH(GNR$2,'Data Annex'!$K$1:$BS$1,0)),"")</f>
        <v/>
      </c>
      <c r="GNS29" s="258" t="str">
        <f>IFERROR(INDEX('Data Annex'!$K$1:$BS$4779,MATCH(GNS$1&amp;"|"&amp;$B29,'Data Annex'!$K$1:$K$4779,0),MATCH(GNS$2,'Data Annex'!$K$1:$BS$1,0)),"")</f>
        <v/>
      </c>
      <c r="GNT29" s="258" t="str">
        <f>IFERROR(INDEX('Data Annex'!$K$1:$BS$4779,MATCH(GNT$1&amp;"|"&amp;$B29,'Data Annex'!$K$1:$K$4779,0),MATCH(GNT$2,'Data Annex'!$K$1:$BS$1,0)),"")</f>
        <v/>
      </c>
      <c r="GNU29" s="258" t="str">
        <f>IFERROR(INDEX('Data Annex'!$K$1:$BS$4779,MATCH(GNU$1&amp;"|"&amp;$B29,'Data Annex'!$K$1:$K$4779,0),MATCH(GNU$2,'Data Annex'!$K$1:$BS$1,0)),"")</f>
        <v/>
      </c>
      <c r="GNV29" s="258" t="str">
        <f>IFERROR(INDEX('Data Annex'!$K$1:$BS$4779,MATCH(GNV$1&amp;"|"&amp;$B29,'Data Annex'!$K$1:$K$4779,0),MATCH(GNV$2,'Data Annex'!$K$1:$BS$1,0)),"")</f>
        <v/>
      </c>
      <c r="GNW29" s="258" t="str">
        <f>IFERROR(INDEX('Data Annex'!$K$1:$BS$4779,MATCH(GNW$1&amp;"|"&amp;$B29,'Data Annex'!$K$1:$K$4779,0),MATCH(GNW$2,'Data Annex'!$K$1:$BS$1,0)),"")</f>
        <v/>
      </c>
      <c r="GNX29" s="258" t="str">
        <f>IFERROR(INDEX('Data Annex'!$K$1:$BS$4779,MATCH(GNX$1&amp;"|"&amp;$B29,'Data Annex'!$K$1:$K$4779,0),MATCH(GNX$2,'Data Annex'!$K$1:$BS$1,0)),"")</f>
        <v/>
      </c>
      <c r="GNY29" s="258" t="str">
        <f>IFERROR(INDEX('Data Annex'!$K$1:$BS$4779,MATCH(GNY$1&amp;"|"&amp;$B29,'Data Annex'!$K$1:$K$4779,0),MATCH(GNY$2,'Data Annex'!$K$1:$BS$1,0)),"")</f>
        <v/>
      </c>
      <c r="GNZ29" s="258" t="str">
        <f>IFERROR(INDEX('Data Annex'!$K$1:$BS$4779,MATCH(GNZ$1&amp;"|"&amp;$B29,'Data Annex'!$K$1:$K$4779,0),MATCH(GNZ$2,'Data Annex'!$K$1:$BS$1,0)),"")</f>
        <v/>
      </c>
      <c r="GOA29" s="258" t="str">
        <f>IFERROR(INDEX('Data Annex'!$K$1:$BS$4779,MATCH(GOA$1&amp;"|"&amp;$B29,'Data Annex'!$K$1:$K$4779,0),MATCH(GOA$2,'Data Annex'!$K$1:$BS$1,0)),"")</f>
        <v/>
      </c>
      <c r="GOB29" s="258" t="str">
        <f>IFERROR(INDEX('Data Annex'!$K$1:$BS$4779,MATCH(GOB$1&amp;"|"&amp;$B29,'Data Annex'!$K$1:$K$4779,0),MATCH(GOB$2,'Data Annex'!$K$1:$BS$1,0)),"")</f>
        <v/>
      </c>
      <c r="GOC29" s="258" t="str">
        <f>IFERROR(INDEX('Data Annex'!$K$1:$BS$4779,MATCH(GOC$1&amp;"|"&amp;$B29,'Data Annex'!$K$1:$K$4779,0),MATCH(GOC$2,'Data Annex'!$K$1:$BS$1,0)),"")</f>
        <v/>
      </c>
      <c r="GOD29" s="258" t="str">
        <f>IFERROR(INDEX('Data Annex'!$K$1:$BS$4779,MATCH(GOD$1&amp;"|"&amp;$B29,'Data Annex'!$K$1:$K$4779,0),MATCH(GOD$2,'Data Annex'!$K$1:$BS$1,0)),"")</f>
        <v/>
      </c>
      <c r="GOE29" s="258" t="str">
        <f>IFERROR(INDEX('Data Annex'!$K$1:$BS$4779,MATCH(GOE$1&amp;"|"&amp;$B29,'Data Annex'!$K$1:$K$4779,0),MATCH(GOE$2,'Data Annex'!$K$1:$BS$1,0)),"")</f>
        <v/>
      </c>
      <c r="GOF29" s="258" t="str">
        <f>IFERROR(INDEX('Data Annex'!$K$1:$BS$4779,MATCH(GOF$1&amp;"|"&amp;$B29,'Data Annex'!$K$1:$K$4779,0),MATCH(GOF$2,'Data Annex'!$K$1:$BS$1,0)),"")</f>
        <v/>
      </c>
      <c r="GOG29" s="258" t="str">
        <f>IFERROR(INDEX('Data Annex'!$K$1:$BS$4779,MATCH(GOG$1&amp;"|"&amp;$B29,'Data Annex'!$K$1:$K$4779,0),MATCH(GOG$2,'Data Annex'!$K$1:$BS$1,0)),"")</f>
        <v/>
      </c>
      <c r="GOH29" s="258" t="str">
        <f>IFERROR(INDEX('Data Annex'!$K$1:$BS$4779,MATCH(GOH$1&amp;"|"&amp;$B29,'Data Annex'!$K$1:$K$4779,0),MATCH(GOH$2,'Data Annex'!$K$1:$BS$1,0)),"")</f>
        <v/>
      </c>
      <c r="GOI29" s="258" t="str">
        <f>IFERROR(INDEX('Data Annex'!$K$1:$BS$4779,MATCH(GOI$1&amp;"|"&amp;$B29,'Data Annex'!$K$1:$K$4779,0),MATCH(GOI$2,'Data Annex'!$K$1:$BS$1,0)),"")</f>
        <v/>
      </c>
      <c r="GOJ29" s="258" t="str">
        <f>IFERROR(INDEX('Data Annex'!$K$1:$BS$4779,MATCH(GOJ$1&amp;"|"&amp;$B29,'Data Annex'!$K$1:$K$4779,0),MATCH(GOJ$2,'Data Annex'!$K$1:$BS$1,0)),"")</f>
        <v/>
      </c>
      <c r="GOK29" s="258" t="str">
        <f>IFERROR(INDEX('Data Annex'!$K$1:$BS$4779,MATCH(GOK$1&amp;"|"&amp;$B29,'Data Annex'!$K$1:$K$4779,0),MATCH(GOK$2,'Data Annex'!$K$1:$BS$1,0)),"")</f>
        <v/>
      </c>
      <c r="GOL29" s="258" t="str">
        <f>IFERROR(INDEX('Data Annex'!$K$1:$BS$4779,MATCH(GOL$1&amp;"|"&amp;$B29,'Data Annex'!$K$1:$K$4779,0),MATCH(GOL$2,'Data Annex'!$K$1:$BS$1,0)),"")</f>
        <v/>
      </c>
      <c r="GOM29" s="258" t="str">
        <f>IFERROR(INDEX('Data Annex'!$K$1:$BS$4779,MATCH(GOM$1&amp;"|"&amp;$B29,'Data Annex'!$K$1:$K$4779,0),MATCH(GOM$2,'Data Annex'!$K$1:$BS$1,0)),"")</f>
        <v/>
      </c>
      <c r="GON29" s="258" t="str">
        <f>IFERROR(INDEX('Data Annex'!$K$1:$BS$4779,MATCH(GON$1&amp;"|"&amp;$B29,'Data Annex'!$K$1:$K$4779,0),MATCH(GON$2,'Data Annex'!$K$1:$BS$1,0)),"")</f>
        <v/>
      </c>
      <c r="GOO29" s="258" t="str">
        <f>IFERROR(INDEX('Data Annex'!$K$1:$BS$4779,MATCH(GOO$1&amp;"|"&amp;$B29,'Data Annex'!$K$1:$K$4779,0),MATCH(GOO$2,'Data Annex'!$K$1:$BS$1,0)),"")</f>
        <v/>
      </c>
      <c r="GOP29" s="258" t="str">
        <f>IFERROR(INDEX('Data Annex'!$K$1:$BS$4779,MATCH(GOP$1&amp;"|"&amp;$B29,'Data Annex'!$K$1:$K$4779,0),MATCH(GOP$2,'Data Annex'!$K$1:$BS$1,0)),"")</f>
        <v/>
      </c>
      <c r="GOQ29" s="258" t="str">
        <f>IFERROR(INDEX('Data Annex'!$K$1:$BS$4779,MATCH(GOQ$1&amp;"|"&amp;$B29,'Data Annex'!$K$1:$K$4779,0),MATCH(GOQ$2,'Data Annex'!$K$1:$BS$1,0)),"")</f>
        <v/>
      </c>
      <c r="GOR29" s="258" t="str">
        <f>IFERROR(INDEX('Data Annex'!$K$1:$BS$4779,MATCH(GOR$1&amp;"|"&amp;$B29,'Data Annex'!$K$1:$K$4779,0),MATCH(GOR$2,'Data Annex'!$K$1:$BS$1,0)),"")</f>
        <v/>
      </c>
      <c r="GOS29" s="258" t="str">
        <f>IFERROR(INDEX('Data Annex'!$K$1:$BS$4779,MATCH(GOS$1&amp;"|"&amp;$B29,'Data Annex'!$K$1:$K$4779,0),MATCH(GOS$2,'Data Annex'!$K$1:$BS$1,0)),"")</f>
        <v/>
      </c>
      <c r="GOT29" s="258" t="str">
        <f>IFERROR(INDEX('Data Annex'!$K$1:$BS$4779,MATCH(GOT$1&amp;"|"&amp;$B29,'Data Annex'!$K$1:$K$4779,0),MATCH(GOT$2,'Data Annex'!$K$1:$BS$1,0)),"")</f>
        <v/>
      </c>
      <c r="GOU29" s="258" t="str">
        <f>IFERROR(INDEX('Data Annex'!$K$1:$BS$4779,MATCH(GOU$1&amp;"|"&amp;$B29,'Data Annex'!$K$1:$K$4779,0),MATCH(GOU$2,'Data Annex'!$K$1:$BS$1,0)),"")</f>
        <v/>
      </c>
      <c r="GOV29" s="258" t="str">
        <f>IFERROR(INDEX('Data Annex'!$K$1:$BS$4779,MATCH(GOV$1&amp;"|"&amp;$B29,'Data Annex'!$K$1:$K$4779,0),MATCH(GOV$2,'Data Annex'!$K$1:$BS$1,0)),"")</f>
        <v/>
      </c>
      <c r="GOW29" s="258" t="str">
        <f>IFERROR(INDEX('Data Annex'!$K$1:$BS$4779,MATCH(GOW$1&amp;"|"&amp;$B29,'Data Annex'!$K$1:$K$4779,0),MATCH(GOW$2,'Data Annex'!$K$1:$BS$1,0)),"")</f>
        <v/>
      </c>
      <c r="GOX29" s="258" t="str">
        <f>IFERROR(INDEX('Data Annex'!$K$1:$BS$4779,MATCH(GOX$1&amp;"|"&amp;$B29,'Data Annex'!$K$1:$K$4779,0),MATCH(GOX$2,'Data Annex'!$K$1:$BS$1,0)),"")</f>
        <v/>
      </c>
      <c r="GOY29" s="258" t="str">
        <f>IFERROR(INDEX('Data Annex'!$K$1:$BS$4779,MATCH(GOY$1&amp;"|"&amp;$B29,'Data Annex'!$K$1:$K$4779,0),MATCH(GOY$2,'Data Annex'!$K$1:$BS$1,0)),"")</f>
        <v/>
      </c>
      <c r="GOZ29" s="258" t="str">
        <f>IFERROR(INDEX('Data Annex'!$K$1:$BS$4779,MATCH(GOZ$1&amp;"|"&amp;$B29,'Data Annex'!$K$1:$K$4779,0),MATCH(GOZ$2,'Data Annex'!$K$1:$BS$1,0)),"")</f>
        <v/>
      </c>
      <c r="GPA29" s="258" t="str">
        <f>IFERROR(INDEX('Data Annex'!$K$1:$BS$4779,MATCH(GPA$1&amp;"|"&amp;$B29,'Data Annex'!$K$1:$K$4779,0),MATCH(GPA$2,'Data Annex'!$K$1:$BS$1,0)),"")</f>
        <v/>
      </c>
      <c r="GPB29" s="258" t="str">
        <f>IFERROR(INDEX('Data Annex'!$K$1:$BS$4779,MATCH(GPB$1&amp;"|"&amp;$B29,'Data Annex'!$K$1:$K$4779,0),MATCH(GPB$2,'Data Annex'!$K$1:$BS$1,0)),"")</f>
        <v/>
      </c>
      <c r="GPC29" s="258" t="str">
        <f>IFERROR(INDEX('Data Annex'!$K$1:$BS$4779,MATCH(GPC$1&amp;"|"&amp;$B29,'Data Annex'!$K$1:$K$4779,0),MATCH(GPC$2,'Data Annex'!$K$1:$BS$1,0)),"")</f>
        <v/>
      </c>
      <c r="GPD29" s="258" t="str">
        <f>IFERROR(INDEX('Data Annex'!$K$1:$BS$4779,MATCH(GPD$1&amp;"|"&amp;$B29,'Data Annex'!$K$1:$K$4779,0),MATCH(GPD$2,'Data Annex'!$K$1:$BS$1,0)),"")</f>
        <v/>
      </c>
      <c r="GPE29" s="258" t="str">
        <f>IFERROR(INDEX('Data Annex'!$K$1:$BS$4779,MATCH(GPE$1&amp;"|"&amp;$B29,'Data Annex'!$K$1:$K$4779,0),MATCH(GPE$2,'Data Annex'!$K$1:$BS$1,0)),"")</f>
        <v/>
      </c>
      <c r="GPF29" s="258" t="str">
        <f>IFERROR(INDEX('Data Annex'!$K$1:$BS$4779,MATCH(GPF$1&amp;"|"&amp;$B29,'Data Annex'!$K$1:$K$4779,0),MATCH(GPF$2,'Data Annex'!$K$1:$BS$1,0)),"")</f>
        <v/>
      </c>
      <c r="GPG29" s="258" t="str">
        <f>IFERROR(INDEX('Data Annex'!$K$1:$BS$4779,MATCH(GPG$1&amp;"|"&amp;$B29,'Data Annex'!$K$1:$K$4779,0),MATCH(GPG$2,'Data Annex'!$K$1:$BS$1,0)),"")</f>
        <v/>
      </c>
      <c r="GPH29" s="258" t="str">
        <f>IFERROR(INDEX('Data Annex'!$K$1:$BS$4779,MATCH(GPH$1&amp;"|"&amp;$B29,'Data Annex'!$K$1:$K$4779,0),MATCH(GPH$2,'Data Annex'!$K$1:$BS$1,0)),"")</f>
        <v/>
      </c>
      <c r="GPI29" s="258" t="str">
        <f>IFERROR(INDEX('Data Annex'!$K$1:$BS$4779,MATCH(GPI$1&amp;"|"&amp;$B29,'Data Annex'!$K$1:$K$4779,0),MATCH(GPI$2,'Data Annex'!$K$1:$BS$1,0)),"")</f>
        <v/>
      </c>
      <c r="GPJ29" s="258" t="str">
        <f>IFERROR(INDEX('Data Annex'!$K$1:$BS$4779,MATCH(GPJ$1&amp;"|"&amp;$B29,'Data Annex'!$K$1:$K$4779,0),MATCH(GPJ$2,'Data Annex'!$K$1:$BS$1,0)),"")</f>
        <v/>
      </c>
      <c r="GPK29" s="258" t="str">
        <f>IFERROR(INDEX('Data Annex'!$K$1:$BS$4779,MATCH(GPK$1&amp;"|"&amp;$B29,'Data Annex'!$K$1:$K$4779,0),MATCH(GPK$2,'Data Annex'!$K$1:$BS$1,0)),"")</f>
        <v/>
      </c>
      <c r="GPL29" s="258" t="str">
        <f>IFERROR(INDEX('Data Annex'!$K$1:$BS$4779,MATCH(GPL$1&amp;"|"&amp;$B29,'Data Annex'!$K$1:$K$4779,0),MATCH(GPL$2,'Data Annex'!$K$1:$BS$1,0)),"")</f>
        <v/>
      </c>
      <c r="GPM29" s="258" t="str">
        <f>IFERROR(INDEX('Data Annex'!$K$1:$BS$4779,MATCH(GPM$1&amp;"|"&amp;$B29,'Data Annex'!$K$1:$K$4779,0),MATCH(GPM$2,'Data Annex'!$K$1:$BS$1,0)),"")</f>
        <v/>
      </c>
      <c r="GPN29" s="258" t="str">
        <f>IFERROR(INDEX('Data Annex'!$K$1:$BS$4779,MATCH(GPN$1&amp;"|"&amp;$B29,'Data Annex'!$K$1:$K$4779,0),MATCH(GPN$2,'Data Annex'!$K$1:$BS$1,0)),"")</f>
        <v/>
      </c>
      <c r="GPO29" s="258" t="str">
        <f>IFERROR(INDEX('Data Annex'!$K$1:$BS$4779,MATCH(GPO$1&amp;"|"&amp;$B29,'Data Annex'!$K$1:$K$4779,0),MATCH(GPO$2,'Data Annex'!$K$1:$BS$1,0)),"")</f>
        <v/>
      </c>
      <c r="GPP29" s="258" t="str">
        <f>IFERROR(INDEX('Data Annex'!$K$1:$BS$4779,MATCH(GPP$1&amp;"|"&amp;$B29,'Data Annex'!$K$1:$K$4779,0),MATCH(GPP$2,'Data Annex'!$K$1:$BS$1,0)),"")</f>
        <v/>
      </c>
      <c r="GPQ29" s="258" t="str">
        <f>IFERROR(INDEX('Data Annex'!$K$1:$BS$4779,MATCH(GPQ$1&amp;"|"&amp;$B29,'Data Annex'!$K$1:$K$4779,0),MATCH(GPQ$2,'Data Annex'!$K$1:$BS$1,0)),"")</f>
        <v/>
      </c>
      <c r="GPR29" s="258" t="str">
        <f>IFERROR(INDEX('Data Annex'!$K$1:$BS$4779,MATCH(GPR$1&amp;"|"&amp;$B29,'Data Annex'!$K$1:$K$4779,0),MATCH(GPR$2,'Data Annex'!$K$1:$BS$1,0)),"")</f>
        <v/>
      </c>
      <c r="GPS29" s="258" t="str">
        <f>IFERROR(INDEX('Data Annex'!$K$1:$BS$4779,MATCH(GPS$1&amp;"|"&amp;$B29,'Data Annex'!$K$1:$K$4779,0),MATCH(GPS$2,'Data Annex'!$K$1:$BS$1,0)),"")</f>
        <v/>
      </c>
      <c r="GPT29" s="258" t="str">
        <f>IFERROR(INDEX('Data Annex'!$K$1:$BS$4779,MATCH(GPT$1&amp;"|"&amp;$B29,'Data Annex'!$K$1:$K$4779,0),MATCH(GPT$2,'Data Annex'!$K$1:$BS$1,0)),"")</f>
        <v/>
      </c>
      <c r="GPU29" s="258" t="str">
        <f>IFERROR(INDEX('Data Annex'!$K$1:$BS$4779,MATCH(GPU$1&amp;"|"&amp;$B29,'Data Annex'!$K$1:$K$4779,0),MATCH(GPU$2,'Data Annex'!$K$1:$BS$1,0)),"")</f>
        <v/>
      </c>
      <c r="GPV29" s="258" t="str">
        <f>IFERROR(INDEX('Data Annex'!$K$1:$BS$4779,MATCH(GPV$1&amp;"|"&amp;$B29,'Data Annex'!$K$1:$K$4779,0),MATCH(GPV$2,'Data Annex'!$K$1:$BS$1,0)),"")</f>
        <v/>
      </c>
      <c r="GPW29" s="258" t="str">
        <f>IFERROR(INDEX('Data Annex'!$K$1:$BS$4779,MATCH(GPW$1&amp;"|"&amp;$B29,'Data Annex'!$K$1:$K$4779,0),MATCH(GPW$2,'Data Annex'!$K$1:$BS$1,0)),"")</f>
        <v/>
      </c>
      <c r="GPX29" s="258" t="str">
        <f>IFERROR(INDEX('Data Annex'!$K$1:$BS$4779,MATCH(GPX$1&amp;"|"&amp;$B29,'Data Annex'!$K$1:$K$4779,0),MATCH(GPX$2,'Data Annex'!$K$1:$BS$1,0)),"")</f>
        <v/>
      </c>
      <c r="GPY29" s="258" t="str">
        <f>IFERROR(INDEX('Data Annex'!$K$1:$BS$4779,MATCH(GPY$1&amp;"|"&amp;$B29,'Data Annex'!$K$1:$K$4779,0),MATCH(GPY$2,'Data Annex'!$K$1:$BS$1,0)),"")</f>
        <v/>
      </c>
      <c r="GPZ29" s="258" t="str">
        <f>IFERROR(INDEX('Data Annex'!$K$1:$BS$4779,MATCH(GPZ$1&amp;"|"&amp;$B29,'Data Annex'!$K$1:$K$4779,0),MATCH(GPZ$2,'Data Annex'!$K$1:$BS$1,0)),"")</f>
        <v/>
      </c>
      <c r="GQA29" s="258" t="str">
        <f>IFERROR(INDEX('Data Annex'!$K$1:$BS$4779,MATCH(GQA$1&amp;"|"&amp;$B29,'Data Annex'!$K$1:$K$4779,0),MATCH(GQA$2,'Data Annex'!$K$1:$BS$1,0)),"")</f>
        <v/>
      </c>
      <c r="GQB29" s="258" t="str">
        <f>IFERROR(INDEX('Data Annex'!$K$1:$BS$4779,MATCH(GQB$1&amp;"|"&amp;$B29,'Data Annex'!$K$1:$K$4779,0),MATCH(GQB$2,'Data Annex'!$K$1:$BS$1,0)),"")</f>
        <v/>
      </c>
      <c r="GQC29" s="258" t="str">
        <f>IFERROR(INDEX('Data Annex'!$K$1:$BS$4779,MATCH(GQC$1&amp;"|"&amp;$B29,'Data Annex'!$K$1:$K$4779,0),MATCH(GQC$2,'Data Annex'!$K$1:$BS$1,0)),"")</f>
        <v/>
      </c>
      <c r="GQD29" s="258" t="str">
        <f>IFERROR(INDEX('Data Annex'!$K$1:$BS$4779,MATCH(GQD$1&amp;"|"&amp;$B29,'Data Annex'!$K$1:$K$4779,0),MATCH(GQD$2,'Data Annex'!$K$1:$BS$1,0)),"")</f>
        <v/>
      </c>
      <c r="GQE29" s="258" t="str">
        <f>IFERROR(INDEX('Data Annex'!$K$1:$BS$4779,MATCH(GQE$1&amp;"|"&amp;$B29,'Data Annex'!$K$1:$K$4779,0),MATCH(GQE$2,'Data Annex'!$K$1:$BS$1,0)),"")</f>
        <v/>
      </c>
      <c r="GQF29" s="258" t="str">
        <f>IFERROR(INDEX('Data Annex'!$K$1:$BS$4779,MATCH(GQF$1&amp;"|"&amp;$B29,'Data Annex'!$K$1:$K$4779,0),MATCH(GQF$2,'Data Annex'!$K$1:$BS$1,0)),"")</f>
        <v/>
      </c>
      <c r="GQG29" s="258" t="str">
        <f>IFERROR(INDEX('Data Annex'!$K$1:$BS$4779,MATCH(GQG$1&amp;"|"&amp;$B29,'Data Annex'!$K$1:$K$4779,0),MATCH(GQG$2,'Data Annex'!$K$1:$BS$1,0)),"")</f>
        <v/>
      </c>
      <c r="GQH29" s="258" t="str">
        <f>IFERROR(INDEX('Data Annex'!$K$1:$BS$4779,MATCH(GQH$1&amp;"|"&amp;$B29,'Data Annex'!$K$1:$K$4779,0),MATCH(GQH$2,'Data Annex'!$K$1:$BS$1,0)),"")</f>
        <v/>
      </c>
      <c r="GQI29" s="258" t="str">
        <f>IFERROR(INDEX('Data Annex'!$K$1:$BS$4779,MATCH(GQI$1&amp;"|"&amp;$B29,'Data Annex'!$K$1:$K$4779,0),MATCH(GQI$2,'Data Annex'!$K$1:$BS$1,0)),"")</f>
        <v/>
      </c>
      <c r="GQJ29" s="258" t="str">
        <f>IFERROR(INDEX('Data Annex'!$K$1:$BS$4779,MATCH(GQJ$1&amp;"|"&amp;$B29,'Data Annex'!$K$1:$K$4779,0),MATCH(GQJ$2,'Data Annex'!$K$1:$BS$1,0)),"")</f>
        <v/>
      </c>
      <c r="GQK29" s="258" t="str">
        <f>IFERROR(INDEX('Data Annex'!$K$1:$BS$4779,MATCH(GQK$1&amp;"|"&amp;$B29,'Data Annex'!$K$1:$K$4779,0),MATCH(GQK$2,'Data Annex'!$K$1:$BS$1,0)),"")</f>
        <v/>
      </c>
      <c r="GQL29" s="258" t="str">
        <f>IFERROR(INDEX('Data Annex'!$K$1:$BS$4779,MATCH(GQL$1&amp;"|"&amp;$B29,'Data Annex'!$K$1:$K$4779,0),MATCH(GQL$2,'Data Annex'!$K$1:$BS$1,0)),"")</f>
        <v/>
      </c>
      <c r="GQM29" s="258" t="str">
        <f>IFERROR(INDEX('Data Annex'!$K$1:$BS$4779,MATCH(GQM$1&amp;"|"&amp;$B29,'Data Annex'!$K$1:$K$4779,0),MATCH(GQM$2,'Data Annex'!$K$1:$BS$1,0)),"")</f>
        <v/>
      </c>
      <c r="GQN29" s="258" t="str">
        <f>IFERROR(INDEX('Data Annex'!$K$1:$BS$4779,MATCH(GQN$1&amp;"|"&amp;$B29,'Data Annex'!$K$1:$K$4779,0),MATCH(GQN$2,'Data Annex'!$K$1:$BS$1,0)),"")</f>
        <v/>
      </c>
      <c r="GQO29" s="258" t="str">
        <f>IFERROR(INDEX('Data Annex'!$K$1:$BS$4779,MATCH(GQO$1&amp;"|"&amp;$B29,'Data Annex'!$K$1:$K$4779,0),MATCH(GQO$2,'Data Annex'!$K$1:$BS$1,0)),"")</f>
        <v/>
      </c>
      <c r="GQP29" s="258" t="str">
        <f>IFERROR(INDEX('Data Annex'!$K$1:$BS$4779,MATCH(GQP$1&amp;"|"&amp;$B29,'Data Annex'!$K$1:$K$4779,0),MATCH(GQP$2,'Data Annex'!$K$1:$BS$1,0)),"")</f>
        <v/>
      </c>
      <c r="GQQ29" s="258" t="str">
        <f>IFERROR(INDEX('Data Annex'!$K$1:$BS$4779,MATCH(GQQ$1&amp;"|"&amp;$B29,'Data Annex'!$K$1:$K$4779,0),MATCH(GQQ$2,'Data Annex'!$K$1:$BS$1,0)),"")</f>
        <v/>
      </c>
      <c r="GQR29" s="258" t="str">
        <f>IFERROR(INDEX('Data Annex'!$K$1:$BS$4779,MATCH(GQR$1&amp;"|"&amp;$B29,'Data Annex'!$K$1:$K$4779,0),MATCH(GQR$2,'Data Annex'!$K$1:$BS$1,0)),"")</f>
        <v/>
      </c>
      <c r="GQS29" s="258" t="str">
        <f>IFERROR(INDEX('Data Annex'!$K$1:$BS$4779,MATCH(GQS$1&amp;"|"&amp;$B29,'Data Annex'!$K$1:$K$4779,0),MATCH(GQS$2,'Data Annex'!$K$1:$BS$1,0)),"")</f>
        <v/>
      </c>
      <c r="GQT29" s="258" t="str">
        <f>IFERROR(INDEX('Data Annex'!$K$1:$BS$4779,MATCH(GQT$1&amp;"|"&amp;$B29,'Data Annex'!$K$1:$K$4779,0),MATCH(GQT$2,'Data Annex'!$K$1:$BS$1,0)),"")</f>
        <v/>
      </c>
      <c r="GQU29" s="258" t="str">
        <f>IFERROR(INDEX('Data Annex'!$K$1:$BS$4779,MATCH(GQU$1&amp;"|"&amp;$B29,'Data Annex'!$K$1:$K$4779,0),MATCH(GQU$2,'Data Annex'!$K$1:$BS$1,0)),"")</f>
        <v/>
      </c>
      <c r="GQV29" s="258" t="str">
        <f>IFERROR(INDEX('Data Annex'!$K$1:$BS$4779,MATCH(GQV$1&amp;"|"&amp;$B29,'Data Annex'!$K$1:$K$4779,0),MATCH(GQV$2,'Data Annex'!$K$1:$BS$1,0)),"")</f>
        <v/>
      </c>
      <c r="GQW29" s="258" t="str">
        <f>IFERROR(INDEX('Data Annex'!$K$1:$BS$4779,MATCH(GQW$1&amp;"|"&amp;$B29,'Data Annex'!$K$1:$K$4779,0),MATCH(GQW$2,'Data Annex'!$K$1:$BS$1,0)),"")</f>
        <v/>
      </c>
      <c r="GQX29" s="258" t="str">
        <f>IFERROR(INDEX('Data Annex'!$K$1:$BS$4779,MATCH(GQX$1&amp;"|"&amp;$B29,'Data Annex'!$K$1:$K$4779,0),MATCH(GQX$2,'Data Annex'!$K$1:$BS$1,0)),"")</f>
        <v/>
      </c>
      <c r="GQY29" s="258" t="str">
        <f>IFERROR(INDEX('Data Annex'!$K$1:$BS$4779,MATCH(GQY$1&amp;"|"&amp;$B29,'Data Annex'!$K$1:$K$4779,0),MATCH(GQY$2,'Data Annex'!$K$1:$BS$1,0)),"")</f>
        <v/>
      </c>
      <c r="GQZ29" s="258" t="str">
        <f>IFERROR(INDEX('Data Annex'!$K$1:$BS$4779,MATCH(GQZ$1&amp;"|"&amp;$B29,'Data Annex'!$K$1:$K$4779,0),MATCH(GQZ$2,'Data Annex'!$K$1:$BS$1,0)),"")</f>
        <v/>
      </c>
      <c r="GRA29" s="258" t="str">
        <f>IFERROR(INDEX('Data Annex'!$K$1:$BS$4779,MATCH(GRA$1&amp;"|"&amp;$B29,'Data Annex'!$K$1:$K$4779,0),MATCH(GRA$2,'Data Annex'!$K$1:$BS$1,0)),"")</f>
        <v/>
      </c>
      <c r="GRB29" s="258" t="str">
        <f>IFERROR(INDEX('Data Annex'!$K$1:$BS$4779,MATCH(GRB$1&amp;"|"&amp;$B29,'Data Annex'!$K$1:$K$4779,0),MATCH(GRB$2,'Data Annex'!$K$1:$BS$1,0)),"")</f>
        <v/>
      </c>
      <c r="GRC29" s="258" t="str">
        <f>IFERROR(INDEX('Data Annex'!$K$1:$BS$4779,MATCH(GRC$1&amp;"|"&amp;$B29,'Data Annex'!$K$1:$K$4779,0),MATCH(GRC$2,'Data Annex'!$K$1:$BS$1,0)),"")</f>
        <v/>
      </c>
      <c r="GRD29" s="258" t="str">
        <f>IFERROR(INDEX('Data Annex'!$K$1:$BS$4779,MATCH(GRD$1&amp;"|"&amp;$B29,'Data Annex'!$K$1:$K$4779,0),MATCH(GRD$2,'Data Annex'!$K$1:$BS$1,0)),"")</f>
        <v/>
      </c>
      <c r="GRE29" s="258" t="str">
        <f>IFERROR(INDEX('Data Annex'!$K$1:$BS$4779,MATCH(GRE$1&amp;"|"&amp;$B29,'Data Annex'!$K$1:$K$4779,0),MATCH(GRE$2,'Data Annex'!$K$1:$BS$1,0)),"")</f>
        <v/>
      </c>
      <c r="GRF29" s="258" t="str">
        <f>IFERROR(INDEX('Data Annex'!$K$1:$BS$4779,MATCH(GRF$1&amp;"|"&amp;$B29,'Data Annex'!$K$1:$K$4779,0),MATCH(GRF$2,'Data Annex'!$K$1:$BS$1,0)),"")</f>
        <v/>
      </c>
      <c r="GRG29" s="258" t="str">
        <f>IFERROR(INDEX('Data Annex'!$K$1:$BS$4779,MATCH(GRG$1&amp;"|"&amp;$B29,'Data Annex'!$K$1:$K$4779,0),MATCH(GRG$2,'Data Annex'!$K$1:$BS$1,0)),"")</f>
        <v/>
      </c>
      <c r="GRH29" s="258" t="str">
        <f>IFERROR(INDEX('Data Annex'!$K$1:$BS$4779,MATCH(GRH$1&amp;"|"&amp;$B29,'Data Annex'!$K$1:$K$4779,0),MATCH(GRH$2,'Data Annex'!$K$1:$BS$1,0)),"")</f>
        <v/>
      </c>
      <c r="GRI29" s="258" t="str">
        <f>IFERROR(INDEX('Data Annex'!$K$1:$BS$4779,MATCH(GRI$1&amp;"|"&amp;$B29,'Data Annex'!$K$1:$K$4779,0),MATCH(GRI$2,'Data Annex'!$K$1:$BS$1,0)),"")</f>
        <v/>
      </c>
      <c r="GRJ29" s="258" t="str">
        <f>IFERROR(INDEX('Data Annex'!$K$1:$BS$4779,MATCH(GRJ$1&amp;"|"&amp;$B29,'Data Annex'!$K$1:$K$4779,0),MATCH(GRJ$2,'Data Annex'!$K$1:$BS$1,0)),"")</f>
        <v/>
      </c>
      <c r="GRK29" s="258" t="str">
        <f>IFERROR(INDEX('Data Annex'!$K$1:$BS$4779,MATCH(GRK$1&amp;"|"&amp;$B29,'Data Annex'!$K$1:$K$4779,0),MATCH(GRK$2,'Data Annex'!$K$1:$BS$1,0)),"")</f>
        <v/>
      </c>
      <c r="GRL29" s="258" t="str">
        <f>IFERROR(INDEX('Data Annex'!$K$1:$BS$4779,MATCH(GRL$1&amp;"|"&amp;$B29,'Data Annex'!$K$1:$K$4779,0),MATCH(GRL$2,'Data Annex'!$K$1:$BS$1,0)),"")</f>
        <v/>
      </c>
      <c r="GRM29" s="258" t="str">
        <f>IFERROR(INDEX('Data Annex'!$K$1:$BS$4779,MATCH(GRM$1&amp;"|"&amp;$B29,'Data Annex'!$K$1:$K$4779,0),MATCH(GRM$2,'Data Annex'!$K$1:$BS$1,0)),"")</f>
        <v/>
      </c>
      <c r="GRN29" s="258" t="str">
        <f>IFERROR(INDEX('Data Annex'!$K$1:$BS$4779,MATCH(GRN$1&amp;"|"&amp;$B29,'Data Annex'!$K$1:$K$4779,0),MATCH(GRN$2,'Data Annex'!$K$1:$BS$1,0)),"")</f>
        <v/>
      </c>
      <c r="GRO29" s="258" t="str">
        <f>IFERROR(INDEX('Data Annex'!$K$1:$BS$4779,MATCH(GRO$1&amp;"|"&amp;$B29,'Data Annex'!$K$1:$K$4779,0),MATCH(GRO$2,'Data Annex'!$K$1:$BS$1,0)),"")</f>
        <v/>
      </c>
      <c r="GRP29" s="258" t="str">
        <f>IFERROR(INDEX('Data Annex'!$K$1:$BS$4779,MATCH(GRP$1&amp;"|"&amp;$B29,'Data Annex'!$K$1:$K$4779,0),MATCH(GRP$2,'Data Annex'!$K$1:$BS$1,0)),"")</f>
        <v/>
      </c>
      <c r="GRQ29" s="258" t="str">
        <f>IFERROR(INDEX('Data Annex'!$K$1:$BS$4779,MATCH(GRQ$1&amp;"|"&amp;$B29,'Data Annex'!$K$1:$K$4779,0),MATCH(GRQ$2,'Data Annex'!$K$1:$BS$1,0)),"")</f>
        <v/>
      </c>
      <c r="GRR29" s="258" t="str">
        <f>IFERROR(INDEX('Data Annex'!$K$1:$BS$4779,MATCH(GRR$1&amp;"|"&amp;$B29,'Data Annex'!$K$1:$K$4779,0),MATCH(GRR$2,'Data Annex'!$K$1:$BS$1,0)),"")</f>
        <v/>
      </c>
      <c r="GRS29" s="258" t="str">
        <f>IFERROR(INDEX('Data Annex'!$K$1:$BS$4779,MATCH(GRS$1&amp;"|"&amp;$B29,'Data Annex'!$K$1:$K$4779,0),MATCH(GRS$2,'Data Annex'!$K$1:$BS$1,0)),"")</f>
        <v/>
      </c>
      <c r="GRT29" s="258" t="str">
        <f>IFERROR(INDEX('Data Annex'!$K$1:$BS$4779,MATCH(GRT$1&amp;"|"&amp;$B29,'Data Annex'!$K$1:$K$4779,0),MATCH(GRT$2,'Data Annex'!$K$1:$BS$1,0)),"")</f>
        <v/>
      </c>
      <c r="GRU29" s="258" t="str">
        <f>IFERROR(INDEX('Data Annex'!$K$1:$BS$4779,MATCH(GRU$1&amp;"|"&amp;$B29,'Data Annex'!$K$1:$K$4779,0),MATCH(GRU$2,'Data Annex'!$K$1:$BS$1,0)),"")</f>
        <v/>
      </c>
      <c r="GRV29" s="258" t="str">
        <f>IFERROR(INDEX('Data Annex'!$K$1:$BS$4779,MATCH(GRV$1&amp;"|"&amp;$B29,'Data Annex'!$K$1:$K$4779,0),MATCH(GRV$2,'Data Annex'!$K$1:$BS$1,0)),"")</f>
        <v/>
      </c>
      <c r="GRW29" s="258" t="str">
        <f>IFERROR(INDEX('Data Annex'!$K$1:$BS$4779,MATCH(GRW$1&amp;"|"&amp;$B29,'Data Annex'!$K$1:$K$4779,0),MATCH(GRW$2,'Data Annex'!$K$1:$BS$1,0)),"")</f>
        <v/>
      </c>
      <c r="GRX29" s="258" t="str">
        <f>IFERROR(INDEX('Data Annex'!$K$1:$BS$4779,MATCH(GRX$1&amp;"|"&amp;$B29,'Data Annex'!$K$1:$K$4779,0),MATCH(GRX$2,'Data Annex'!$K$1:$BS$1,0)),"")</f>
        <v/>
      </c>
      <c r="GRY29" s="258" t="str">
        <f>IFERROR(INDEX('Data Annex'!$K$1:$BS$4779,MATCH(GRY$1&amp;"|"&amp;$B29,'Data Annex'!$K$1:$K$4779,0),MATCH(GRY$2,'Data Annex'!$K$1:$BS$1,0)),"")</f>
        <v/>
      </c>
      <c r="GRZ29" s="258" t="str">
        <f>IFERROR(INDEX('Data Annex'!$K$1:$BS$4779,MATCH(GRZ$1&amp;"|"&amp;$B29,'Data Annex'!$K$1:$K$4779,0),MATCH(GRZ$2,'Data Annex'!$K$1:$BS$1,0)),"")</f>
        <v/>
      </c>
      <c r="GSA29" s="258" t="str">
        <f>IFERROR(INDEX('Data Annex'!$K$1:$BS$4779,MATCH(GSA$1&amp;"|"&amp;$B29,'Data Annex'!$K$1:$K$4779,0),MATCH(GSA$2,'Data Annex'!$K$1:$BS$1,0)),"")</f>
        <v/>
      </c>
      <c r="GSB29" s="258" t="str">
        <f>IFERROR(INDEX('Data Annex'!$K$1:$BS$4779,MATCH(GSB$1&amp;"|"&amp;$B29,'Data Annex'!$K$1:$K$4779,0),MATCH(GSB$2,'Data Annex'!$K$1:$BS$1,0)),"")</f>
        <v/>
      </c>
      <c r="GSC29" s="258" t="str">
        <f>IFERROR(INDEX('Data Annex'!$K$1:$BS$4779,MATCH(GSC$1&amp;"|"&amp;$B29,'Data Annex'!$K$1:$K$4779,0),MATCH(GSC$2,'Data Annex'!$K$1:$BS$1,0)),"")</f>
        <v/>
      </c>
      <c r="GSD29" s="258" t="str">
        <f>IFERROR(INDEX('Data Annex'!$K$1:$BS$4779,MATCH(GSD$1&amp;"|"&amp;$B29,'Data Annex'!$K$1:$K$4779,0),MATCH(GSD$2,'Data Annex'!$K$1:$BS$1,0)),"")</f>
        <v/>
      </c>
      <c r="GSE29" s="258" t="str">
        <f>IFERROR(INDEX('Data Annex'!$K$1:$BS$4779,MATCH(GSE$1&amp;"|"&amp;$B29,'Data Annex'!$K$1:$K$4779,0),MATCH(GSE$2,'Data Annex'!$K$1:$BS$1,0)),"")</f>
        <v/>
      </c>
      <c r="GSF29" s="258" t="str">
        <f>IFERROR(INDEX('Data Annex'!$K$1:$BS$4779,MATCH(GSF$1&amp;"|"&amp;$B29,'Data Annex'!$K$1:$K$4779,0),MATCH(GSF$2,'Data Annex'!$K$1:$BS$1,0)),"")</f>
        <v/>
      </c>
      <c r="GSG29" s="258" t="str">
        <f>IFERROR(INDEX('Data Annex'!$K$1:$BS$4779,MATCH(GSG$1&amp;"|"&amp;$B29,'Data Annex'!$K$1:$K$4779,0),MATCH(GSG$2,'Data Annex'!$K$1:$BS$1,0)),"")</f>
        <v/>
      </c>
      <c r="GSH29" s="258" t="str">
        <f>IFERROR(INDEX('Data Annex'!$K$1:$BS$4779,MATCH(GSH$1&amp;"|"&amp;$B29,'Data Annex'!$K$1:$K$4779,0),MATCH(GSH$2,'Data Annex'!$K$1:$BS$1,0)),"")</f>
        <v/>
      </c>
      <c r="GSI29" s="258" t="str">
        <f>IFERROR(INDEX('Data Annex'!$K$1:$BS$4779,MATCH(GSI$1&amp;"|"&amp;$B29,'Data Annex'!$K$1:$K$4779,0),MATCH(GSI$2,'Data Annex'!$K$1:$BS$1,0)),"")</f>
        <v/>
      </c>
      <c r="GSJ29" s="258" t="str">
        <f>IFERROR(INDEX('Data Annex'!$K$1:$BS$4779,MATCH(GSJ$1&amp;"|"&amp;$B29,'Data Annex'!$K$1:$K$4779,0),MATCH(GSJ$2,'Data Annex'!$K$1:$BS$1,0)),"")</f>
        <v/>
      </c>
      <c r="GSK29" s="258" t="str">
        <f>IFERROR(INDEX('Data Annex'!$K$1:$BS$4779,MATCH(GSK$1&amp;"|"&amp;$B29,'Data Annex'!$K$1:$K$4779,0),MATCH(GSK$2,'Data Annex'!$K$1:$BS$1,0)),"")</f>
        <v/>
      </c>
      <c r="GSL29" s="258" t="str">
        <f>IFERROR(INDEX('Data Annex'!$K$1:$BS$4779,MATCH(GSL$1&amp;"|"&amp;$B29,'Data Annex'!$K$1:$K$4779,0),MATCH(GSL$2,'Data Annex'!$K$1:$BS$1,0)),"")</f>
        <v/>
      </c>
      <c r="GSM29" s="258" t="str">
        <f>IFERROR(INDEX('Data Annex'!$K$1:$BS$4779,MATCH(GSM$1&amp;"|"&amp;$B29,'Data Annex'!$K$1:$K$4779,0),MATCH(GSM$2,'Data Annex'!$K$1:$BS$1,0)),"")</f>
        <v/>
      </c>
      <c r="GSN29" s="258" t="str">
        <f>IFERROR(INDEX('Data Annex'!$K$1:$BS$4779,MATCH(GSN$1&amp;"|"&amp;$B29,'Data Annex'!$K$1:$K$4779,0),MATCH(GSN$2,'Data Annex'!$K$1:$BS$1,0)),"")</f>
        <v/>
      </c>
      <c r="GSO29" s="258" t="str">
        <f>IFERROR(INDEX('Data Annex'!$K$1:$BS$4779,MATCH(GSO$1&amp;"|"&amp;$B29,'Data Annex'!$K$1:$K$4779,0),MATCH(GSO$2,'Data Annex'!$K$1:$BS$1,0)),"")</f>
        <v/>
      </c>
      <c r="GSP29" s="258" t="str">
        <f>IFERROR(INDEX('Data Annex'!$K$1:$BS$4779,MATCH(GSP$1&amp;"|"&amp;$B29,'Data Annex'!$K$1:$K$4779,0),MATCH(GSP$2,'Data Annex'!$K$1:$BS$1,0)),"")</f>
        <v/>
      </c>
      <c r="GSQ29" s="258" t="str">
        <f>IFERROR(INDEX('Data Annex'!$K$1:$BS$4779,MATCH(GSQ$1&amp;"|"&amp;$B29,'Data Annex'!$K$1:$K$4779,0),MATCH(GSQ$2,'Data Annex'!$K$1:$BS$1,0)),"")</f>
        <v/>
      </c>
      <c r="GSR29" s="258" t="str">
        <f>IFERROR(INDEX('Data Annex'!$K$1:$BS$4779,MATCH(GSR$1&amp;"|"&amp;$B29,'Data Annex'!$K$1:$K$4779,0),MATCH(GSR$2,'Data Annex'!$K$1:$BS$1,0)),"")</f>
        <v/>
      </c>
      <c r="GSS29" s="258" t="str">
        <f>IFERROR(INDEX('Data Annex'!$K$1:$BS$4779,MATCH(GSS$1&amp;"|"&amp;$B29,'Data Annex'!$K$1:$K$4779,0),MATCH(GSS$2,'Data Annex'!$K$1:$BS$1,0)),"")</f>
        <v/>
      </c>
      <c r="GST29" s="258" t="str">
        <f>IFERROR(INDEX('Data Annex'!$K$1:$BS$4779,MATCH(GST$1&amp;"|"&amp;$B29,'Data Annex'!$K$1:$K$4779,0),MATCH(GST$2,'Data Annex'!$K$1:$BS$1,0)),"")</f>
        <v/>
      </c>
      <c r="GSU29" s="258" t="str">
        <f>IFERROR(INDEX('Data Annex'!$K$1:$BS$4779,MATCH(GSU$1&amp;"|"&amp;$B29,'Data Annex'!$K$1:$K$4779,0),MATCH(GSU$2,'Data Annex'!$K$1:$BS$1,0)),"")</f>
        <v/>
      </c>
      <c r="GSV29" s="258" t="str">
        <f>IFERROR(INDEX('Data Annex'!$K$1:$BS$4779,MATCH(GSV$1&amp;"|"&amp;$B29,'Data Annex'!$K$1:$K$4779,0),MATCH(GSV$2,'Data Annex'!$K$1:$BS$1,0)),"")</f>
        <v/>
      </c>
      <c r="GSW29" s="258" t="str">
        <f>IFERROR(INDEX('Data Annex'!$K$1:$BS$4779,MATCH(GSW$1&amp;"|"&amp;$B29,'Data Annex'!$K$1:$K$4779,0),MATCH(GSW$2,'Data Annex'!$K$1:$BS$1,0)),"")</f>
        <v/>
      </c>
      <c r="GSX29" s="258" t="str">
        <f>IFERROR(INDEX('Data Annex'!$K$1:$BS$4779,MATCH(GSX$1&amp;"|"&amp;$B29,'Data Annex'!$K$1:$K$4779,0),MATCH(GSX$2,'Data Annex'!$K$1:$BS$1,0)),"")</f>
        <v/>
      </c>
      <c r="GSY29" s="258" t="str">
        <f>IFERROR(INDEX('Data Annex'!$K$1:$BS$4779,MATCH(GSY$1&amp;"|"&amp;$B29,'Data Annex'!$K$1:$K$4779,0),MATCH(GSY$2,'Data Annex'!$K$1:$BS$1,0)),"")</f>
        <v/>
      </c>
      <c r="GSZ29" s="258" t="str">
        <f>IFERROR(INDEX('Data Annex'!$K$1:$BS$4779,MATCH(GSZ$1&amp;"|"&amp;$B29,'Data Annex'!$K$1:$K$4779,0),MATCH(GSZ$2,'Data Annex'!$K$1:$BS$1,0)),"")</f>
        <v/>
      </c>
      <c r="GTA29" s="258" t="str">
        <f>IFERROR(INDEX('Data Annex'!$K$1:$BS$4779,MATCH(GTA$1&amp;"|"&amp;$B29,'Data Annex'!$K$1:$K$4779,0),MATCH(GTA$2,'Data Annex'!$K$1:$BS$1,0)),"")</f>
        <v/>
      </c>
      <c r="GTB29" s="258" t="str">
        <f>IFERROR(INDEX('Data Annex'!$K$1:$BS$4779,MATCH(GTB$1&amp;"|"&amp;$B29,'Data Annex'!$K$1:$K$4779,0),MATCH(GTB$2,'Data Annex'!$K$1:$BS$1,0)),"")</f>
        <v/>
      </c>
      <c r="GTC29" s="258" t="str">
        <f>IFERROR(INDEX('Data Annex'!$K$1:$BS$4779,MATCH(GTC$1&amp;"|"&amp;$B29,'Data Annex'!$K$1:$K$4779,0),MATCH(GTC$2,'Data Annex'!$K$1:$BS$1,0)),"")</f>
        <v/>
      </c>
      <c r="GTD29" s="258" t="str">
        <f>IFERROR(INDEX('Data Annex'!$K$1:$BS$4779,MATCH(GTD$1&amp;"|"&amp;$B29,'Data Annex'!$K$1:$K$4779,0),MATCH(GTD$2,'Data Annex'!$K$1:$BS$1,0)),"")</f>
        <v/>
      </c>
      <c r="GTE29" s="258" t="str">
        <f>IFERROR(INDEX('Data Annex'!$K$1:$BS$4779,MATCH(GTE$1&amp;"|"&amp;$B29,'Data Annex'!$K$1:$K$4779,0),MATCH(GTE$2,'Data Annex'!$K$1:$BS$1,0)),"")</f>
        <v/>
      </c>
      <c r="GTF29" s="258" t="str">
        <f>IFERROR(INDEX('Data Annex'!$K$1:$BS$4779,MATCH(GTF$1&amp;"|"&amp;$B29,'Data Annex'!$K$1:$K$4779,0),MATCH(GTF$2,'Data Annex'!$K$1:$BS$1,0)),"")</f>
        <v/>
      </c>
      <c r="GTG29" s="258" t="str">
        <f>IFERROR(INDEX('Data Annex'!$K$1:$BS$4779,MATCH(GTG$1&amp;"|"&amp;$B29,'Data Annex'!$K$1:$K$4779,0),MATCH(GTG$2,'Data Annex'!$K$1:$BS$1,0)),"")</f>
        <v/>
      </c>
      <c r="GTH29" s="258" t="str">
        <f>IFERROR(INDEX('Data Annex'!$K$1:$BS$4779,MATCH(GTH$1&amp;"|"&amp;$B29,'Data Annex'!$K$1:$K$4779,0),MATCH(GTH$2,'Data Annex'!$K$1:$BS$1,0)),"")</f>
        <v/>
      </c>
      <c r="GTI29" s="258" t="str">
        <f>IFERROR(INDEX('Data Annex'!$K$1:$BS$4779,MATCH(GTI$1&amp;"|"&amp;$B29,'Data Annex'!$K$1:$K$4779,0),MATCH(GTI$2,'Data Annex'!$K$1:$BS$1,0)),"")</f>
        <v/>
      </c>
      <c r="GTJ29" s="258" t="str">
        <f>IFERROR(INDEX('Data Annex'!$K$1:$BS$4779,MATCH(GTJ$1&amp;"|"&amp;$B29,'Data Annex'!$K$1:$K$4779,0),MATCH(GTJ$2,'Data Annex'!$K$1:$BS$1,0)),"")</f>
        <v/>
      </c>
      <c r="GTK29" s="258" t="str">
        <f>IFERROR(INDEX('Data Annex'!$K$1:$BS$4779,MATCH(GTK$1&amp;"|"&amp;$B29,'Data Annex'!$K$1:$K$4779,0),MATCH(GTK$2,'Data Annex'!$K$1:$BS$1,0)),"")</f>
        <v/>
      </c>
      <c r="GTL29" s="258" t="str">
        <f>IFERROR(INDEX('Data Annex'!$K$1:$BS$4779,MATCH(GTL$1&amp;"|"&amp;$B29,'Data Annex'!$K$1:$K$4779,0),MATCH(GTL$2,'Data Annex'!$K$1:$BS$1,0)),"")</f>
        <v/>
      </c>
      <c r="GTM29" s="258" t="str">
        <f>IFERROR(INDEX('Data Annex'!$K$1:$BS$4779,MATCH(GTM$1&amp;"|"&amp;$B29,'Data Annex'!$K$1:$K$4779,0),MATCH(GTM$2,'Data Annex'!$K$1:$BS$1,0)),"")</f>
        <v/>
      </c>
      <c r="GTN29" s="258" t="str">
        <f>IFERROR(INDEX('Data Annex'!$K$1:$BS$4779,MATCH(GTN$1&amp;"|"&amp;$B29,'Data Annex'!$K$1:$K$4779,0),MATCH(GTN$2,'Data Annex'!$K$1:$BS$1,0)),"")</f>
        <v/>
      </c>
      <c r="GTO29" s="258" t="str">
        <f>IFERROR(INDEX('Data Annex'!$K$1:$BS$4779,MATCH(GTO$1&amp;"|"&amp;$B29,'Data Annex'!$K$1:$K$4779,0),MATCH(GTO$2,'Data Annex'!$K$1:$BS$1,0)),"")</f>
        <v/>
      </c>
      <c r="GTP29" s="258" t="str">
        <f>IFERROR(INDEX('Data Annex'!$K$1:$BS$4779,MATCH(GTP$1&amp;"|"&amp;$B29,'Data Annex'!$K$1:$K$4779,0),MATCH(GTP$2,'Data Annex'!$K$1:$BS$1,0)),"")</f>
        <v/>
      </c>
      <c r="GTQ29" s="258" t="str">
        <f>IFERROR(INDEX('Data Annex'!$K$1:$BS$4779,MATCH(GTQ$1&amp;"|"&amp;$B29,'Data Annex'!$K$1:$K$4779,0),MATCH(GTQ$2,'Data Annex'!$K$1:$BS$1,0)),"")</f>
        <v/>
      </c>
      <c r="GTR29" s="258" t="str">
        <f>IFERROR(INDEX('Data Annex'!$K$1:$BS$4779,MATCH(GTR$1&amp;"|"&amp;$B29,'Data Annex'!$K$1:$K$4779,0),MATCH(GTR$2,'Data Annex'!$K$1:$BS$1,0)),"")</f>
        <v/>
      </c>
      <c r="GTS29" s="258" t="str">
        <f>IFERROR(INDEX('Data Annex'!$K$1:$BS$4779,MATCH(GTS$1&amp;"|"&amp;$B29,'Data Annex'!$K$1:$K$4779,0),MATCH(GTS$2,'Data Annex'!$K$1:$BS$1,0)),"")</f>
        <v/>
      </c>
      <c r="GTT29" s="258" t="str">
        <f>IFERROR(INDEX('Data Annex'!$K$1:$BS$4779,MATCH(GTT$1&amp;"|"&amp;$B29,'Data Annex'!$K$1:$K$4779,0),MATCH(GTT$2,'Data Annex'!$K$1:$BS$1,0)),"")</f>
        <v/>
      </c>
      <c r="GTU29" s="258" t="str">
        <f>IFERROR(INDEX('Data Annex'!$K$1:$BS$4779,MATCH(GTU$1&amp;"|"&amp;$B29,'Data Annex'!$K$1:$K$4779,0),MATCH(GTU$2,'Data Annex'!$K$1:$BS$1,0)),"")</f>
        <v/>
      </c>
      <c r="GTV29" s="258" t="str">
        <f>IFERROR(INDEX('Data Annex'!$K$1:$BS$4779,MATCH(GTV$1&amp;"|"&amp;$B29,'Data Annex'!$K$1:$K$4779,0),MATCH(GTV$2,'Data Annex'!$K$1:$BS$1,0)),"")</f>
        <v/>
      </c>
      <c r="GTW29" s="258" t="str">
        <f>IFERROR(INDEX('Data Annex'!$K$1:$BS$4779,MATCH(GTW$1&amp;"|"&amp;$B29,'Data Annex'!$K$1:$K$4779,0),MATCH(GTW$2,'Data Annex'!$K$1:$BS$1,0)),"")</f>
        <v/>
      </c>
      <c r="GTX29" s="258" t="str">
        <f>IFERROR(INDEX('Data Annex'!$K$1:$BS$4779,MATCH(GTX$1&amp;"|"&amp;$B29,'Data Annex'!$K$1:$K$4779,0),MATCH(GTX$2,'Data Annex'!$K$1:$BS$1,0)),"")</f>
        <v/>
      </c>
      <c r="GTY29" s="258" t="str">
        <f>IFERROR(INDEX('Data Annex'!$K$1:$BS$4779,MATCH(GTY$1&amp;"|"&amp;$B29,'Data Annex'!$K$1:$K$4779,0),MATCH(GTY$2,'Data Annex'!$K$1:$BS$1,0)),"")</f>
        <v/>
      </c>
      <c r="GTZ29" s="258" t="str">
        <f>IFERROR(INDEX('Data Annex'!$K$1:$BS$4779,MATCH(GTZ$1&amp;"|"&amp;$B29,'Data Annex'!$K$1:$K$4779,0),MATCH(GTZ$2,'Data Annex'!$K$1:$BS$1,0)),"")</f>
        <v/>
      </c>
      <c r="GUA29" s="258" t="str">
        <f>IFERROR(INDEX('Data Annex'!$K$1:$BS$4779,MATCH(GUA$1&amp;"|"&amp;$B29,'Data Annex'!$K$1:$K$4779,0),MATCH(GUA$2,'Data Annex'!$K$1:$BS$1,0)),"")</f>
        <v/>
      </c>
      <c r="GUB29" s="258" t="str">
        <f>IFERROR(INDEX('Data Annex'!$K$1:$BS$4779,MATCH(GUB$1&amp;"|"&amp;$B29,'Data Annex'!$K$1:$K$4779,0),MATCH(GUB$2,'Data Annex'!$K$1:$BS$1,0)),"")</f>
        <v/>
      </c>
      <c r="GUC29" s="258" t="str">
        <f>IFERROR(INDEX('Data Annex'!$K$1:$BS$4779,MATCH(GUC$1&amp;"|"&amp;$B29,'Data Annex'!$K$1:$K$4779,0),MATCH(GUC$2,'Data Annex'!$K$1:$BS$1,0)),"")</f>
        <v/>
      </c>
      <c r="GUD29" s="258" t="str">
        <f>IFERROR(INDEX('Data Annex'!$K$1:$BS$4779,MATCH(GUD$1&amp;"|"&amp;$B29,'Data Annex'!$K$1:$K$4779,0),MATCH(GUD$2,'Data Annex'!$K$1:$BS$1,0)),"")</f>
        <v/>
      </c>
      <c r="GUE29" s="258" t="str">
        <f>IFERROR(INDEX('Data Annex'!$K$1:$BS$4779,MATCH(GUE$1&amp;"|"&amp;$B29,'Data Annex'!$K$1:$K$4779,0),MATCH(GUE$2,'Data Annex'!$K$1:$BS$1,0)),"")</f>
        <v/>
      </c>
      <c r="GUF29" s="258" t="str">
        <f>IFERROR(INDEX('Data Annex'!$K$1:$BS$4779,MATCH(GUF$1&amp;"|"&amp;$B29,'Data Annex'!$K$1:$K$4779,0),MATCH(GUF$2,'Data Annex'!$K$1:$BS$1,0)),"")</f>
        <v/>
      </c>
      <c r="GUG29" s="258" t="str">
        <f>IFERROR(INDEX('Data Annex'!$K$1:$BS$4779,MATCH(GUG$1&amp;"|"&amp;$B29,'Data Annex'!$K$1:$K$4779,0),MATCH(GUG$2,'Data Annex'!$K$1:$BS$1,0)),"")</f>
        <v/>
      </c>
      <c r="GUH29" s="258" t="str">
        <f>IFERROR(INDEX('Data Annex'!$K$1:$BS$4779,MATCH(GUH$1&amp;"|"&amp;$B29,'Data Annex'!$K$1:$K$4779,0),MATCH(GUH$2,'Data Annex'!$K$1:$BS$1,0)),"")</f>
        <v/>
      </c>
      <c r="GUI29" s="258" t="str">
        <f>IFERROR(INDEX('Data Annex'!$K$1:$BS$4779,MATCH(GUI$1&amp;"|"&amp;$B29,'Data Annex'!$K$1:$K$4779,0),MATCH(GUI$2,'Data Annex'!$K$1:$BS$1,0)),"")</f>
        <v/>
      </c>
      <c r="GUJ29" s="258" t="str">
        <f>IFERROR(INDEX('Data Annex'!$K$1:$BS$4779,MATCH(GUJ$1&amp;"|"&amp;$B29,'Data Annex'!$K$1:$K$4779,0),MATCH(GUJ$2,'Data Annex'!$K$1:$BS$1,0)),"")</f>
        <v/>
      </c>
      <c r="GUK29" s="258" t="str">
        <f>IFERROR(INDEX('Data Annex'!$K$1:$BS$4779,MATCH(GUK$1&amp;"|"&amp;$B29,'Data Annex'!$K$1:$K$4779,0),MATCH(GUK$2,'Data Annex'!$K$1:$BS$1,0)),"")</f>
        <v/>
      </c>
      <c r="GUL29" s="258" t="str">
        <f>IFERROR(INDEX('Data Annex'!$K$1:$BS$4779,MATCH(GUL$1&amp;"|"&amp;$B29,'Data Annex'!$K$1:$K$4779,0),MATCH(GUL$2,'Data Annex'!$K$1:$BS$1,0)),"")</f>
        <v/>
      </c>
      <c r="GUM29" s="258" t="str">
        <f>IFERROR(INDEX('Data Annex'!$K$1:$BS$4779,MATCH(GUM$1&amp;"|"&amp;$B29,'Data Annex'!$K$1:$K$4779,0),MATCH(GUM$2,'Data Annex'!$K$1:$BS$1,0)),"")</f>
        <v/>
      </c>
      <c r="GUN29" s="258" t="str">
        <f>IFERROR(INDEX('Data Annex'!$K$1:$BS$4779,MATCH(GUN$1&amp;"|"&amp;$B29,'Data Annex'!$K$1:$K$4779,0),MATCH(GUN$2,'Data Annex'!$K$1:$BS$1,0)),"")</f>
        <v/>
      </c>
      <c r="GUO29" s="258" t="str">
        <f>IFERROR(INDEX('Data Annex'!$K$1:$BS$4779,MATCH(GUO$1&amp;"|"&amp;$B29,'Data Annex'!$K$1:$K$4779,0),MATCH(GUO$2,'Data Annex'!$K$1:$BS$1,0)),"")</f>
        <v/>
      </c>
      <c r="GUP29" s="258" t="str">
        <f>IFERROR(INDEX('Data Annex'!$K$1:$BS$4779,MATCH(GUP$1&amp;"|"&amp;$B29,'Data Annex'!$K$1:$K$4779,0),MATCH(GUP$2,'Data Annex'!$K$1:$BS$1,0)),"")</f>
        <v/>
      </c>
      <c r="GUQ29" s="258" t="str">
        <f>IFERROR(INDEX('Data Annex'!$K$1:$BS$4779,MATCH(GUQ$1&amp;"|"&amp;$B29,'Data Annex'!$K$1:$K$4779,0),MATCH(GUQ$2,'Data Annex'!$K$1:$BS$1,0)),"")</f>
        <v/>
      </c>
      <c r="GUR29" s="258" t="str">
        <f>IFERROR(INDEX('Data Annex'!$K$1:$BS$4779,MATCH(GUR$1&amp;"|"&amp;$B29,'Data Annex'!$K$1:$K$4779,0),MATCH(GUR$2,'Data Annex'!$K$1:$BS$1,0)),"")</f>
        <v/>
      </c>
      <c r="GUS29" s="258" t="str">
        <f>IFERROR(INDEX('Data Annex'!$K$1:$BS$4779,MATCH(GUS$1&amp;"|"&amp;$B29,'Data Annex'!$K$1:$K$4779,0),MATCH(GUS$2,'Data Annex'!$K$1:$BS$1,0)),"")</f>
        <v/>
      </c>
      <c r="GUT29" s="258" t="str">
        <f>IFERROR(INDEX('Data Annex'!$K$1:$BS$4779,MATCH(GUT$1&amp;"|"&amp;$B29,'Data Annex'!$K$1:$K$4779,0),MATCH(GUT$2,'Data Annex'!$K$1:$BS$1,0)),"")</f>
        <v/>
      </c>
      <c r="GUU29" s="258" t="str">
        <f>IFERROR(INDEX('Data Annex'!$K$1:$BS$4779,MATCH(GUU$1&amp;"|"&amp;$B29,'Data Annex'!$K$1:$K$4779,0),MATCH(GUU$2,'Data Annex'!$K$1:$BS$1,0)),"")</f>
        <v/>
      </c>
      <c r="GUV29" s="258" t="str">
        <f>IFERROR(INDEX('Data Annex'!$K$1:$BS$4779,MATCH(GUV$1&amp;"|"&amp;$B29,'Data Annex'!$K$1:$K$4779,0),MATCH(GUV$2,'Data Annex'!$K$1:$BS$1,0)),"")</f>
        <v/>
      </c>
      <c r="GUW29" s="258" t="str">
        <f>IFERROR(INDEX('Data Annex'!$K$1:$BS$4779,MATCH(GUW$1&amp;"|"&amp;$B29,'Data Annex'!$K$1:$K$4779,0),MATCH(GUW$2,'Data Annex'!$K$1:$BS$1,0)),"")</f>
        <v/>
      </c>
      <c r="GUX29" s="258" t="str">
        <f>IFERROR(INDEX('Data Annex'!$K$1:$BS$4779,MATCH(GUX$1&amp;"|"&amp;$B29,'Data Annex'!$K$1:$K$4779,0),MATCH(GUX$2,'Data Annex'!$K$1:$BS$1,0)),"")</f>
        <v/>
      </c>
      <c r="GUY29" s="258" t="str">
        <f>IFERROR(INDEX('Data Annex'!$K$1:$BS$4779,MATCH(GUY$1&amp;"|"&amp;$B29,'Data Annex'!$K$1:$K$4779,0),MATCH(GUY$2,'Data Annex'!$K$1:$BS$1,0)),"")</f>
        <v/>
      </c>
      <c r="GUZ29" s="258" t="str">
        <f>IFERROR(INDEX('Data Annex'!$K$1:$BS$4779,MATCH(GUZ$1&amp;"|"&amp;$B29,'Data Annex'!$K$1:$K$4779,0),MATCH(GUZ$2,'Data Annex'!$K$1:$BS$1,0)),"")</f>
        <v/>
      </c>
      <c r="GVA29" s="258" t="str">
        <f>IFERROR(INDEX('Data Annex'!$K$1:$BS$4779,MATCH(GVA$1&amp;"|"&amp;$B29,'Data Annex'!$K$1:$K$4779,0),MATCH(GVA$2,'Data Annex'!$K$1:$BS$1,0)),"")</f>
        <v/>
      </c>
      <c r="GVB29" s="258" t="str">
        <f>IFERROR(INDEX('Data Annex'!$K$1:$BS$4779,MATCH(GVB$1&amp;"|"&amp;$B29,'Data Annex'!$K$1:$K$4779,0),MATCH(GVB$2,'Data Annex'!$K$1:$BS$1,0)),"")</f>
        <v/>
      </c>
      <c r="GVC29" s="258" t="str">
        <f>IFERROR(INDEX('Data Annex'!$K$1:$BS$4779,MATCH(GVC$1&amp;"|"&amp;$B29,'Data Annex'!$K$1:$K$4779,0),MATCH(GVC$2,'Data Annex'!$K$1:$BS$1,0)),"")</f>
        <v/>
      </c>
      <c r="GVD29" s="258" t="str">
        <f>IFERROR(INDEX('Data Annex'!$K$1:$BS$4779,MATCH(GVD$1&amp;"|"&amp;$B29,'Data Annex'!$K$1:$K$4779,0),MATCH(GVD$2,'Data Annex'!$K$1:$BS$1,0)),"")</f>
        <v/>
      </c>
      <c r="GVE29" s="258" t="str">
        <f>IFERROR(INDEX('Data Annex'!$K$1:$BS$4779,MATCH(GVE$1&amp;"|"&amp;$B29,'Data Annex'!$K$1:$K$4779,0),MATCH(GVE$2,'Data Annex'!$K$1:$BS$1,0)),"")</f>
        <v/>
      </c>
      <c r="GVF29" s="258" t="str">
        <f>IFERROR(INDEX('Data Annex'!$K$1:$BS$4779,MATCH(GVF$1&amp;"|"&amp;$B29,'Data Annex'!$K$1:$K$4779,0),MATCH(GVF$2,'Data Annex'!$K$1:$BS$1,0)),"")</f>
        <v/>
      </c>
      <c r="GVG29" s="258" t="str">
        <f>IFERROR(INDEX('Data Annex'!$K$1:$BS$4779,MATCH(GVG$1&amp;"|"&amp;$B29,'Data Annex'!$K$1:$K$4779,0),MATCH(GVG$2,'Data Annex'!$K$1:$BS$1,0)),"")</f>
        <v/>
      </c>
      <c r="GVH29" s="258" t="str">
        <f>IFERROR(INDEX('Data Annex'!$K$1:$BS$4779,MATCH(GVH$1&amp;"|"&amp;$B29,'Data Annex'!$K$1:$K$4779,0),MATCH(GVH$2,'Data Annex'!$K$1:$BS$1,0)),"")</f>
        <v/>
      </c>
      <c r="GVI29" s="258" t="str">
        <f>IFERROR(INDEX('Data Annex'!$K$1:$BS$4779,MATCH(GVI$1&amp;"|"&amp;$B29,'Data Annex'!$K$1:$K$4779,0),MATCH(GVI$2,'Data Annex'!$K$1:$BS$1,0)),"")</f>
        <v/>
      </c>
      <c r="GVJ29" s="258" t="str">
        <f>IFERROR(INDEX('Data Annex'!$K$1:$BS$4779,MATCH(GVJ$1&amp;"|"&amp;$B29,'Data Annex'!$K$1:$K$4779,0),MATCH(GVJ$2,'Data Annex'!$K$1:$BS$1,0)),"")</f>
        <v/>
      </c>
      <c r="GVK29" s="258" t="str">
        <f>IFERROR(INDEX('Data Annex'!$K$1:$BS$4779,MATCH(GVK$1&amp;"|"&amp;$B29,'Data Annex'!$K$1:$K$4779,0),MATCH(GVK$2,'Data Annex'!$K$1:$BS$1,0)),"")</f>
        <v/>
      </c>
      <c r="GVL29" s="258" t="str">
        <f>IFERROR(INDEX('Data Annex'!$K$1:$BS$4779,MATCH(GVL$1&amp;"|"&amp;$B29,'Data Annex'!$K$1:$K$4779,0),MATCH(GVL$2,'Data Annex'!$K$1:$BS$1,0)),"")</f>
        <v/>
      </c>
      <c r="GVM29" s="258" t="str">
        <f>IFERROR(INDEX('Data Annex'!$K$1:$BS$4779,MATCH(GVM$1&amp;"|"&amp;$B29,'Data Annex'!$K$1:$K$4779,0),MATCH(GVM$2,'Data Annex'!$K$1:$BS$1,0)),"")</f>
        <v/>
      </c>
      <c r="GVN29" s="258" t="str">
        <f>IFERROR(INDEX('Data Annex'!$K$1:$BS$4779,MATCH(GVN$1&amp;"|"&amp;$B29,'Data Annex'!$K$1:$K$4779,0),MATCH(GVN$2,'Data Annex'!$K$1:$BS$1,0)),"")</f>
        <v/>
      </c>
      <c r="GVO29" s="258" t="str">
        <f>IFERROR(INDEX('Data Annex'!$K$1:$BS$4779,MATCH(GVO$1&amp;"|"&amp;$B29,'Data Annex'!$K$1:$K$4779,0),MATCH(GVO$2,'Data Annex'!$K$1:$BS$1,0)),"")</f>
        <v/>
      </c>
      <c r="GVP29" s="258" t="str">
        <f>IFERROR(INDEX('Data Annex'!$K$1:$BS$4779,MATCH(GVP$1&amp;"|"&amp;$B29,'Data Annex'!$K$1:$K$4779,0),MATCH(GVP$2,'Data Annex'!$K$1:$BS$1,0)),"")</f>
        <v/>
      </c>
      <c r="GVQ29" s="258" t="str">
        <f>IFERROR(INDEX('Data Annex'!$K$1:$BS$4779,MATCH(GVQ$1&amp;"|"&amp;$B29,'Data Annex'!$K$1:$K$4779,0),MATCH(GVQ$2,'Data Annex'!$K$1:$BS$1,0)),"")</f>
        <v/>
      </c>
      <c r="GVR29" s="258" t="str">
        <f>IFERROR(INDEX('Data Annex'!$K$1:$BS$4779,MATCH(GVR$1&amp;"|"&amp;$B29,'Data Annex'!$K$1:$K$4779,0),MATCH(GVR$2,'Data Annex'!$K$1:$BS$1,0)),"")</f>
        <v/>
      </c>
      <c r="GVS29" s="258" t="str">
        <f>IFERROR(INDEX('Data Annex'!$K$1:$BS$4779,MATCH(GVS$1&amp;"|"&amp;$B29,'Data Annex'!$K$1:$K$4779,0),MATCH(GVS$2,'Data Annex'!$K$1:$BS$1,0)),"")</f>
        <v/>
      </c>
      <c r="GVT29" s="258" t="str">
        <f>IFERROR(INDEX('Data Annex'!$K$1:$BS$4779,MATCH(GVT$1&amp;"|"&amp;$B29,'Data Annex'!$K$1:$K$4779,0),MATCH(GVT$2,'Data Annex'!$K$1:$BS$1,0)),"")</f>
        <v/>
      </c>
      <c r="GVU29" s="258" t="str">
        <f>IFERROR(INDEX('Data Annex'!$K$1:$BS$4779,MATCH(GVU$1&amp;"|"&amp;$B29,'Data Annex'!$K$1:$K$4779,0),MATCH(GVU$2,'Data Annex'!$K$1:$BS$1,0)),"")</f>
        <v/>
      </c>
      <c r="GVV29" s="258" t="str">
        <f>IFERROR(INDEX('Data Annex'!$K$1:$BS$4779,MATCH(GVV$1&amp;"|"&amp;$B29,'Data Annex'!$K$1:$K$4779,0),MATCH(GVV$2,'Data Annex'!$K$1:$BS$1,0)),"")</f>
        <v/>
      </c>
      <c r="GVW29" s="258" t="str">
        <f>IFERROR(INDEX('Data Annex'!$K$1:$BS$4779,MATCH(GVW$1&amp;"|"&amp;$B29,'Data Annex'!$K$1:$K$4779,0),MATCH(GVW$2,'Data Annex'!$K$1:$BS$1,0)),"")</f>
        <v/>
      </c>
      <c r="GVX29" s="258" t="str">
        <f>IFERROR(INDEX('Data Annex'!$K$1:$BS$4779,MATCH(GVX$1&amp;"|"&amp;$B29,'Data Annex'!$K$1:$K$4779,0),MATCH(GVX$2,'Data Annex'!$K$1:$BS$1,0)),"")</f>
        <v/>
      </c>
      <c r="GVY29" s="258" t="str">
        <f>IFERROR(INDEX('Data Annex'!$K$1:$BS$4779,MATCH(GVY$1&amp;"|"&amp;$B29,'Data Annex'!$K$1:$K$4779,0),MATCH(GVY$2,'Data Annex'!$K$1:$BS$1,0)),"")</f>
        <v/>
      </c>
      <c r="GVZ29" s="258" t="str">
        <f>IFERROR(INDEX('Data Annex'!$K$1:$BS$4779,MATCH(GVZ$1&amp;"|"&amp;$B29,'Data Annex'!$K$1:$K$4779,0),MATCH(GVZ$2,'Data Annex'!$K$1:$BS$1,0)),"")</f>
        <v/>
      </c>
      <c r="GWA29" s="258" t="str">
        <f>IFERROR(INDEX('Data Annex'!$K$1:$BS$4779,MATCH(GWA$1&amp;"|"&amp;$B29,'Data Annex'!$K$1:$K$4779,0),MATCH(GWA$2,'Data Annex'!$K$1:$BS$1,0)),"")</f>
        <v/>
      </c>
      <c r="GWB29" s="258" t="str">
        <f>IFERROR(INDEX('Data Annex'!$K$1:$BS$4779,MATCH(GWB$1&amp;"|"&amp;$B29,'Data Annex'!$K$1:$K$4779,0),MATCH(GWB$2,'Data Annex'!$K$1:$BS$1,0)),"")</f>
        <v/>
      </c>
      <c r="GWC29" s="258" t="str">
        <f>IFERROR(INDEX('Data Annex'!$K$1:$BS$4779,MATCH(GWC$1&amp;"|"&amp;$B29,'Data Annex'!$K$1:$K$4779,0),MATCH(GWC$2,'Data Annex'!$K$1:$BS$1,0)),"")</f>
        <v/>
      </c>
      <c r="GWD29" s="258" t="str">
        <f>IFERROR(INDEX('Data Annex'!$K$1:$BS$4779,MATCH(GWD$1&amp;"|"&amp;$B29,'Data Annex'!$K$1:$K$4779,0),MATCH(GWD$2,'Data Annex'!$K$1:$BS$1,0)),"")</f>
        <v/>
      </c>
      <c r="GWE29" s="258" t="str">
        <f>IFERROR(INDEX('Data Annex'!$K$1:$BS$4779,MATCH(GWE$1&amp;"|"&amp;$B29,'Data Annex'!$K$1:$K$4779,0),MATCH(GWE$2,'Data Annex'!$K$1:$BS$1,0)),"")</f>
        <v/>
      </c>
      <c r="GWF29" s="258" t="str">
        <f>IFERROR(INDEX('Data Annex'!$K$1:$BS$4779,MATCH(GWF$1&amp;"|"&amp;$B29,'Data Annex'!$K$1:$K$4779,0),MATCH(GWF$2,'Data Annex'!$K$1:$BS$1,0)),"")</f>
        <v/>
      </c>
      <c r="GWG29" s="258" t="str">
        <f>IFERROR(INDEX('Data Annex'!$K$1:$BS$4779,MATCH(GWG$1&amp;"|"&amp;$B29,'Data Annex'!$K$1:$K$4779,0),MATCH(GWG$2,'Data Annex'!$K$1:$BS$1,0)),"")</f>
        <v/>
      </c>
      <c r="GWH29" s="258" t="str">
        <f>IFERROR(INDEX('Data Annex'!$K$1:$BS$4779,MATCH(GWH$1&amp;"|"&amp;$B29,'Data Annex'!$K$1:$K$4779,0),MATCH(GWH$2,'Data Annex'!$K$1:$BS$1,0)),"")</f>
        <v/>
      </c>
      <c r="GWI29" s="258" t="str">
        <f>IFERROR(INDEX('Data Annex'!$K$1:$BS$4779,MATCH(GWI$1&amp;"|"&amp;$B29,'Data Annex'!$K$1:$K$4779,0),MATCH(GWI$2,'Data Annex'!$K$1:$BS$1,0)),"")</f>
        <v/>
      </c>
      <c r="GWJ29" s="258" t="str">
        <f>IFERROR(INDEX('Data Annex'!$K$1:$BS$4779,MATCH(GWJ$1&amp;"|"&amp;$B29,'Data Annex'!$K$1:$K$4779,0),MATCH(GWJ$2,'Data Annex'!$K$1:$BS$1,0)),"")</f>
        <v/>
      </c>
      <c r="GWK29" s="258" t="str">
        <f>IFERROR(INDEX('Data Annex'!$K$1:$BS$4779,MATCH(GWK$1&amp;"|"&amp;$B29,'Data Annex'!$K$1:$K$4779,0),MATCH(GWK$2,'Data Annex'!$K$1:$BS$1,0)),"")</f>
        <v/>
      </c>
      <c r="GWL29" s="258" t="str">
        <f>IFERROR(INDEX('Data Annex'!$K$1:$BS$4779,MATCH(GWL$1&amp;"|"&amp;$B29,'Data Annex'!$K$1:$K$4779,0),MATCH(GWL$2,'Data Annex'!$K$1:$BS$1,0)),"")</f>
        <v/>
      </c>
      <c r="GWM29" s="258" t="str">
        <f>IFERROR(INDEX('Data Annex'!$K$1:$BS$4779,MATCH(GWM$1&amp;"|"&amp;$B29,'Data Annex'!$K$1:$K$4779,0),MATCH(GWM$2,'Data Annex'!$K$1:$BS$1,0)),"")</f>
        <v/>
      </c>
      <c r="GWN29" s="258" t="str">
        <f>IFERROR(INDEX('Data Annex'!$K$1:$BS$4779,MATCH(GWN$1&amp;"|"&amp;$B29,'Data Annex'!$K$1:$K$4779,0),MATCH(GWN$2,'Data Annex'!$K$1:$BS$1,0)),"")</f>
        <v/>
      </c>
      <c r="GWO29" s="258" t="str">
        <f>IFERROR(INDEX('Data Annex'!$K$1:$BS$4779,MATCH(GWO$1&amp;"|"&amp;$B29,'Data Annex'!$K$1:$K$4779,0),MATCH(GWO$2,'Data Annex'!$K$1:$BS$1,0)),"")</f>
        <v/>
      </c>
      <c r="GWP29" s="258" t="str">
        <f>IFERROR(INDEX('Data Annex'!$K$1:$BS$4779,MATCH(GWP$1&amp;"|"&amp;$B29,'Data Annex'!$K$1:$K$4779,0),MATCH(GWP$2,'Data Annex'!$K$1:$BS$1,0)),"")</f>
        <v/>
      </c>
      <c r="GWQ29" s="258" t="str">
        <f>IFERROR(INDEX('Data Annex'!$K$1:$BS$4779,MATCH(GWQ$1&amp;"|"&amp;$B29,'Data Annex'!$K$1:$K$4779,0),MATCH(GWQ$2,'Data Annex'!$K$1:$BS$1,0)),"")</f>
        <v/>
      </c>
      <c r="GWR29" s="258" t="str">
        <f>IFERROR(INDEX('Data Annex'!$K$1:$BS$4779,MATCH(GWR$1&amp;"|"&amp;$B29,'Data Annex'!$K$1:$K$4779,0),MATCH(GWR$2,'Data Annex'!$K$1:$BS$1,0)),"")</f>
        <v/>
      </c>
      <c r="GWS29" s="258" t="str">
        <f>IFERROR(INDEX('Data Annex'!$K$1:$BS$4779,MATCH(GWS$1&amp;"|"&amp;$B29,'Data Annex'!$K$1:$K$4779,0),MATCH(GWS$2,'Data Annex'!$K$1:$BS$1,0)),"")</f>
        <v/>
      </c>
      <c r="GWT29" s="258" t="str">
        <f>IFERROR(INDEX('Data Annex'!$K$1:$BS$4779,MATCH(GWT$1&amp;"|"&amp;$B29,'Data Annex'!$K$1:$K$4779,0),MATCH(GWT$2,'Data Annex'!$K$1:$BS$1,0)),"")</f>
        <v/>
      </c>
      <c r="GWU29" s="258" t="str">
        <f>IFERROR(INDEX('Data Annex'!$K$1:$BS$4779,MATCH(GWU$1&amp;"|"&amp;$B29,'Data Annex'!$K$1:$K$4779,0),MATCH(GWU$2,'Data Annex'!$K$1:$BS$1,0)),"")</f>
        <v/>
      </c>
      <c r="GWV29" s="258" t="str">
        <f>IFERROR(INDEX('Data Annex'!$K$1:$BS$4779,MATCH(GWV$1&amp;"|"&amp;$B29,'Data Annex'!$K$1:$K$4779,0),MATCH(GWV$2,'Data Annex'!$K$1:$BS$1,0)),"")</f>
        <v/>
      </c>
      <c r="GWW29" s="258" t="str">
        <f>IFERROR(INDEX('Data Annex'!$K$1:$BS$4779,MATCH(GWW$1&amp;"|"&amp;$B29,'Data Annex'!$K$1:$K$4779,0),MATCH(GWW$2,'Data Annex'!$K$1:$BS$1,0)),"")</f>
        <v/>
      </c>
      <c r="GWX29" s="258" t="str">
        <f>IFERROR(INDEX('Data Annex'!$K$1:$BS$4779,MATCH(GWX$1&amp;"|"&amp;$B29,'Data Annex'!$K$1:$K$4779,0),MATCH(GWX$2,'Data Annex'!$K$1:$BS$1,0)),"")</f>
        <v/>
      </c>
      <c r="GWY29" s="258" t="str">
        <f>IFERROR(INDEX('Data Annex'!$K$1:$BS$4779,MATCH(GWY$1&amp;"|"&amp;$B29,'Data Annex'!$K$1:$K$4779,0),MATCH(GWY$2,'Data Annex'!$K$1:$BS$1,0)),"")</f>
        <v/>
      </c>
      <c r="GWZ29" s="258" t="str">
        <f>IFERROR(INDEX('Data Annex'!$K$1:$BS$4779,MATCH(GWZ$1&amp;"|"&amp;$B29,'Data Annex'!$K$1:$K$4779,0),MATCH(GWZ$2,'Data Annex'!$K$1:$BS$1,0)),"")</f>
        <v/>
      </c>
      <c r="GXA29" s="258" t="str">
        <f>IFERROR(INDEX('Data Annex'!$K$1:$BS$4779,MATCH(GXA$1&amp;"|"&amp;$B29,'Data Annex'!$K$1:$K$4779,0),MATCH(GXA$2,'Data Annex'!$K$1:$BS$1,0)),"")</f>
        <v/>
      </c>
      <c r="GXB29" s="258" t="str">
        <f>IFERROR(INDEX('Data Annex'!$K$1:$BS$4779,MATCH(GXB$1&amp;"|"&amp;$B29,'Data Annex'!$K$1:$K$4779,0),MATCH(GXB$2,'Data Annex'!$K$1:$BS$1,0)),"")</f>
        <v/>
      </c>
      <c r="GXC29" s="258" t="str">
        <f>IFERROR(INDEX('Data Annex'!$K$1:$BS$4779,MATCH(GXC$1&amp;"|"&amp;$B29,'Data Annex'!$K$1:$K$4779,0),MATCH(GXC$2,'Data Annex'!$K$1:$BS$1,0)),"")</f>
        <v/>
      </c>
      <c r="GXD29" s="258" t="str">
        <f>IFERROR(INDEX('Data Annex'!$K$1:$BS$4779,MATCH(GXD$1&amp;"|"&amp;$B29,'Data Annex'!$K$1:$K$4779,0),MATCH(GXD$2,'Data Annex'!$K$1:$BS$1,0)),"")</f>
        <v/>
      </c>
      <c r="GXE29" s="258" t="str">
        <f>IFERROR(INDEX('Data Annex'!$K$1:$BS$4779,MATCH(GXE$1&amp;"|"&amp;$B29,'Data Annex'!$K$1:$K$4779,0),MATCH(GXE$2,'Data Annex'!$K$1:$BS$1,0)),"")</f>
        <v/>
      </c>
      <c r="GXF29" s="258" t="str">
        <f>IFERROR(INDEX('Data Annex'!$K$1:$BS$4779,MATCH(GXF$1&amp;"|"&amp;$B29,'Data Annex'!$K$1:$K$4779,0),MATCH(GXF$2,'Data Annex'!$K$1:$BS$1,0)),"")</f>
        <v/>
      </c>
      <c r="GXG29" s="258" t="str">
        <f>IFERROR(INDEX('Data Annex'!$K$1:$BS$4779,MATCH(GXG$1&amp;"|"&amp;$B29,'Data Annex'!$K$1:$K$4779,0),MATCH(GXG$2,'Data Annex'!$K$1:$BS$1,0)),"")</f>
        <v/>
      </c>
      <c r="GXH29" s="258" t="str">
        <f>IFERROR(INDEX('Data Annex'!$K$1:$BS$4779,MATCH(GXH$1&amp;"|"&amp;$B29,'Data Annex'!$K$1:$K$4779,0),MATCH(GXH$2,'Data Annex'!$K$1:$BS$1,0)),"")</f>
        <v/>
      </c>
      <c r="GXI29" s="258" t="str">
        <f>IFERROR(INDEX('Data Annex'!$K$1:$BS$4779,MATCH(GXI$1&amp;"|"&amp;$B29,'Data Annex'!$K$1:$K$4779,0),MATCH(GXI$2,'Data Annex'!$K$1:$BS$1,0)),"")</f>
        <v/>
      </c>
      <c r="GXJ29" s="258" t="str">
        <f>IFERROR(INDEX('Data Annex'!$K$1:$BS$4779,MATCH(GXJ$1&amp;"|"&amp;$B29,'Data Annex'!$K$1:$K$4779,0),MATCH(GXJ$2,'Data Annex'!$K$1:$BS$1,0)),"")</f>
        <v/>
      </c>
      <c r="GXK29" s="258" t="str">
        <f>IFERROR(INDEX('Data Annex'!$K$1:$BS$4779,MATCH(GXK$1&amp;"|"&amp;$B29,'Data Annex'!$K$1:$K$4779,0),MATCH(GXK$2,'Data Annex'!$K$1:$BS$1,0)),"")</f>
        <v/>
      </c>
      <c r="GXL29" s="258" t="str">
        <f>IFERROR(INDEX('Data Annex'!$K$1:$BS$4779,MATCH(GXL$1&amp;"|"&amp;$B29,'Data Annex'!$K$1:$K$4779,0),MATCH(GXL$2,'Data Annex'!$K$1:$BS$1,0)),"")</f>
        <v/>
      </c>
      <c r="GXM29" s="258" t="str">
        <f>IFERROR(INDEX('Data Annex'!$K$1:$BS$4779,MATCH(GXM$1&amp;"|"&amp;$B29,'Data Annex'!$K$1:$K$4779,0),MATCH(GXM$2,'Data Annex'!$K$1:$BS$1,0)),"")</f>
        <v/>
      </c>
      <c r="GXN29" s="258" t="str">
        <f>IFERROR(INDEX('Data Annex'!$K$1:$BS$4779,MATCH(GXN$1&amp;"|"&amp;$B29,'Data Annex'!$K$1:$K$4779,0),MATCH(GXN$2,'Data Annex'!$K$1:$BS$1,0)),"")</f>
        <v/>
      </c>
      <c r="GXO29" s="258" t="str">
        <f>IFERROR(INDEX('Data Annex'!$K$1:$BS$4779,MATCH(GXO$1&amp;"|"&amp;$B29,'Data Annex'!$K$1:$K$4779,0),MATCH(GXO$2,'Data Annex'!$K$1:$BS$1,0)),"")</f>
        <v/>
      </c>
      <c r="GXP29" s="258" t="str">
        <f>IFERROR(INDEX('Data Annex'!$K$1:$BS$4779,MATCH(GXP$1&amp;"|"&amp;$B29,'Data Annex'!$K$1:$K$4779,0),MATCH(GXP$2,'Data Annex'!$K$1:$BS$1,0)),"")</f>
        <v/>
      </c>
      <c r="GXQ29" s="258" t="str">
        <f>IFERROR(INDEX('Data Annex'!$K$1:$BS$4779,MATCH(GXQ$1&amp;"|"&amp;$B29,'Data Annex'!$K$1:$K$4779,0),MATCH(GXQ$2,'Data Annex'!$K$1:$BS$1,0)),"")</f>
        <v/>
      </c>
      <c r="GXR29" s="258" t="str">
        <f>IFERROR(INDEX('Data Annex'!$K$1:$BS$4779,MATCH(GXR$1&amp;"|"&amp;$B29,'Data Annex'!$K$1:$K$4779,0),MATCH(GXR$2,'Data Annex'!$K$1:$BS$1,0)),"")</f>
        <v/>
      </c>
      <c r="GXS29" s="258" t="str">
        <f>IFERROR(INDEX('Data Annex'!$K$1:$BS$4779,MATCH(GXS$1&amp;"|"&amp;$B29,'Data Annex'!$K$1:$K$4779,0),MATCH(GXS$2,'Data Annex'!$K$1:$BS$1,0)),"")</f>
        <v/>
      </c>
      <c r="GXT29" s="258" t="str">
        <f>IFERROR(INDEX('Data Annex'!$K$1:$BS$4779,MATCH(GXT$1&amp;"|"&amp;$B29,'Data Annex'!$K$1:$K$4779,0),MATCH(GXT$2,'Data Annex'!$K$1:$BS$1,0)),"")</f>
        <v/>
      </c>
      <c r="GXU29" s="258" t="str">
        <f>IFERROR(INDEX('Data Annex'!$K$1:$BS$4779,MATCH(GXU$1&amp;"|"&amp;$B29,'Data Annex'!$K$1:$K$4779,0),MATCH(GXU$2,'Data Annex'!$K$1:$BS$1,0)),"")</f>
        <v/>
      </c>
      <c r="GXV29" s="258" t="str">
        <f>IFERROR(INDEX('Data Annex'!$K$1:$BS$4779,MATCH(GXV$1&amp;"|"&amp;$B29,'Data Annex'!$K$1:$K$4779,0),MATCH(GXV$2,'Data Annex'!$K$1:$BS$1,0)),"")</f>
        <v/>
      </c>
      <c r="GXW29" s="258" t="str">
        <f>IFERROR(INDEX('Data Annex'!$K$1:$BS$4779,MATCH(GXW$1&amp;"|"&amp;$B29,'Data Annex'!$K$1:$K$4779,0),MATCH(GXW$2,'Data Annex'!$K$1:$BS$1,0)),"")</f>
        <v/>
      </c>
      <c r="GXX29" s="258" t="str">
        <f>IFERROR(INDEX('Data Annex'!$K$1:$BS$4779,MATCH(GXX$1&amp;"|"&amp;$B29,'Data Annex'!$K$1:$K$4779,0),MATCH(GXX$2,'Data Annex'!$K$1:$BS$1,0)),"")</f>
        <v/>
      </c>
      <c r="GXY29" s="258" t="str">
        <f>IFERROR(INDEX('Data Annex'!$K$1:$BS$4779,MATCH(GXY$1&amp;"|"&amp;$B29,'Data Annex'!$K$1:$K$4779,0),MATCH(GXY$2,'Data Annex'!$K$1:$BS$1,0)),"")</f>
        <v/>
      </c>
      <c r="GXZ29" s="258" t="str">
        <f>IFERROR(INDEX('Data Annex'!$K$1:$BS$4779,MATCH(GXZ$1&amp;"|"&amp;$B29,'Data Annex'!$K$1:$K$4779,0),MATCH(GXZ$2,'Data Annex'!$K$1:$BS$1,0)),"")</f>
        <v/>
      </c>
      <c r="GYA29" s="258" t="str">
        <f>IFERROR(INDEX('Data Annex'!$K$1:$BS$4779,MATCH(GYA$1&amp;"|"&amp;$B29,'Data Annex'!$K$1:$K$4779,0),MATCH(GYA$2,'Data Annex'!$K$1:$BS$1,0)),"")</f>
        <v/>
      </c>
      <c r="GYB29" s="258" t="str">
        <f>IFERROR(INDEX('Data Annex'!$K$1:$BS$4779,MATCH(GYB$1&amp;"|"&amp;$B29,'Data Annex'!$K$1:$K$4779,0),MATCH(GYB$2,'Data Annex'!$K$1:$BS$1,0)),"")</f>
        <v/>
      </c>
      <c r="GYC29" s="258" t="str">
        <f>IFERROR(INDEX('Data Annex'!$K$1:$BS$4779,MATCH(GYC$1&amp;"|"&amp;$B29,'Data Annex'!$K$1:$K$4779,0),MATCH(GYC$2,'Data Annex'!$K$1:$BS$1,0)),"")</f>
        <v/>
      </c>
      <c r="GYD29" s="258" t="str">
        <f>IFERROR(INDEX('Data Annex'!$K$1:$BS$4779,MATCH(GYD$1&amp;"|"&amp;$B29,'Data Annex'!$K$1:$K$4779,0),MATCH(GYD$2,'Data Annex'!$K$1:$BS$1,0)),"")</f>
        <v/>
      </c>
      <c r="GYE29" s="258" t="str">
        <f>IFERROR(INDEX('Data Annex'!$K$1:$BS$4779,MATCH(GYE$1&amp;"|"&amp;$B29,'Data Annex'!$K$1:$K$4779,0),MATCH(GYE$2,'Data Annex'!$K$1:$BS$1,0)),"")</f>
        <v/>
      </c>
      <c r="GYF29" s="258" t="str">
        <f>IFERROR(INDEX('Data Annex'!$K$1:$BS$4779,MATCH(GYF$1&amp;"|"&amp;$B29,'Data Annex'!$K$1:$K$4779,0),MATCH(GYF$2,'Data Annex'!$K$1:$BS$1,0)),"")</f>
        <v/>
      </c>
      <c r="GYG29" s="258" t="str">
        <f>IFERROR(INDEX('Data Annex'!$K$1:$BS$4779,MATCH(GYG$1&amp;"|"&amp;$B29,'Data Annex'!$K$1:$K$4779,0),MATCH(GYG$2,'Data Annex'!$K$1:$BS$1,0)),"")</f>
        <v/>
      </c>
      <c r="GYH29" s="258" t="str">
        <f>IFERROR(INDEX('Data Annex'!$K$1:$BS$4779,MATCH(GYH$1&amp;"|"&amp;$B29,'Data Annex'!$K$1:$K$4779,0),MATCH(GYH$2,'Data Annex'!$K$1:$BS$1,0)),"")</f>
        <v/>
      </c>
      <c r="GYI29" s="258" t="str">
        <f>IFERROR(INDEX('Data Annex'!$K$1:$BS$4779,MATCH(GYI$1&amp;"|"&amp;$B29,'Data Annex'!$K$1:$K$4779,0),MATCH(GYI$2,'Data Annex'!$K$1:$BS$1,0)),"")</f>
        <v/>
      </c>
      <c r="GYJ29" s="258" t="str">
        <f>IFERROR(INDEX('Data Annex'!$K$1:$BS$4779,MATCH(GYJ$1&amp;"|"&amp;$B29,'Data Annex'!$K$1:$K$4779,0),MATCH(GYJ$2,'Data Annex'!$K$1:$BS$1,0)),"")</f>
        <v/>
      </c>
      <c r="GYK29" s="258" t="str">
        <f>IFERROR(INDEX('Data Annex'!$K$1:$BS$4779,MATCH(GYK$1&amp;"|"&amp;$B29,'Data Annex'!$K$1:$K$4779,0),MATCH(GYK$2,'Data Annex'!$K$1:$BS$1,0)),"")</f>
        <v/>
      </c>
      <c r="GYL29" s="258" t="str">
        <f>IFERROR(INDEX('Data Annex'!$K$1:$BS$4779,MATCH(GYL$1&amp;"|"&amp;$B29,'Data Annex'!$K$1:$K$4779,0),MATCH(GYL$2,'Data Annex'!$K$1:$BS$1,0)),"")</f>
        <v/>
      </c>
      <c r="GYM29" s="258" t="str">
        <f>IFERROR(INDEX('Data Annex'!$K$1:$BS$4779,MATCH(GYM$1&amp;"|"&amp;$B29,'Data Annex'!$K$1:$K$4779,0),MATCH(GYM$2,'Data Annex'!$K$1:$BS$1,0)),"")</f>
        <v/>
      </c>
      <c r="GYN29" s="258" t="str">
        <f>IFERROR(INDEX('Data Annex'!$K$1:$BS$4779,MATCH(GYN$1&amp;"|"&amp;$B29,'Data Annex'!$K$1:$K$4779,0),MATCH(GYN$2,'Data Annex'!$K$1:$BS$1,0)),"")</f>
        <v/>
      </c>
      <c r="GYO29" s="258" t="str">
        <f>IFERROR(INDEX('Data Annex'!$K$1:$BS$4779,MATCH(GYO$1&amp;"|"&amp;$B29,'Data Annex'!$K$1:$K$4779,0),MATCH(GYO$2,'Data Annex'!$K$1:$BS$1,0)),"")</f>
        <v/>
      </c>
      <c r="GYP29" s="258" t="str">
        <f>IFERROR(INDEX('Data Annex'!$K$1:$BS$4779,MATCH(GYP$1&amp;"|"&amp;$B29,'Data Annex'!$K$1:$K$4779,0),MATCH(GYP$2,'Data Annex'!$K$1:$BS$1,0)),"")</f>
        <v/>
      </c>
      <c r="GYQ29" s="258" t="str">
        <f>IFERROR(INDEX('Data Annex'!$K$1:$BS$4779,MATCH(GYQ$1&amp;"|"&amp;$B29,'Data Annex'!$K$1:$K$4779,0),MATCH(GYQ$2,'Data Annex'!$K$1:$BS$1,0)),"")</f>
        <v/>
      </c>
      <c r="GYR29" s="258" t="str">
        <f>IFERROR(INDEX('Data Annex'!$K$1:$BS$4779,MATCH(GYR$1&amp;"|"&amp;$B29,'Data Annex'!$K$1:$K$4779,0),MATCH(GYR$2,'Data Annex'!$K$1:$BS$1,0)),"")</f>
        <v/>
      </c>
      <c r="GYS29" s="258" t="str">
        <f>IFERROR(INDEX('Data Annex'!$K$1:$BS$4779,MATCH(GYS$1&amp;"|"&amp;$B29,'Data Annex'!$K$1:$K$4779,0),MATCH(GYS$2,'Data Annex'!$K$1:$BS$1,0)),"")</f>
        <v/>
      </c>
      <c r="GYT29" s="258" t="str">
        <f>IFERROR(INDEX('Data Annex'!$K$1:$BS$4779,MATCH(GYT$1&amp;"|"&amp;$B29,'Data Annex'!$K$1:$K$4779,0),MATCH(GYT$2,'Data Annex'!$K$1:$BS$1,0)),"")</f>
        <v/>
      </c>
      <c r="GYU29" s="258" t="str">
        <f>IFERROR(INDEX('Data Annex'!$K$1:$BS$4779,MATCH(GYU$1&amp;"|"&amp;$B29,'Data Annex'!$K$1:$K$4779,0),MATCH(GYU$2,'Data Annex'!$K$1:$BS$1,0)),"")</f>
        <v/>
      </c>
      <c r="GYV29" s="258" t="str">
        <f>IFERROR(INDEX('Data Annex'!$K$1:$BS$4779,MATCH(GYV$1&amp;"|"&amp;$B29,'Data Annex'!$K$1:$K$4779,0),MATCH(GYV$2,'Data Annex'!$K$1:$BS$1,0)),"")</f>
        <v/>
      </c>
      <c r="GYW29" s="258" t="str">
        <f>IFERROR(INDEX('Data Annex'!$K$1:$BS$4779,MATCH(GYW$1&amp;"|"&amp;$B29,'Data Annex'!$K$1:$K$4779,0),MATCH(GYW$2,'Data Annex'!$K$1:$BS$1,0)),"")</f>
        <v/>
      </c>
      <c r="GYX29" s="258" t="str">
        <f>IFERROR(INDEX('Data Annex'!$K$1:$BS$4779,MATCH(GYX$1&amp;"|"&amp;$B29,'Data Annex'!$K$1:$K$4779,0),MATCH(GYX$2,'Data Annex'!$K$1:$BS$1,0)),"")</f>
        <v/>
      </c>
      <c r="GYY29" s="258" t="str">
        <f>IFERROR(INDEX('Data Annex'!$K$1:$BS$4779,MATCH(GYY$1&amp;"|"&amp;$B29,'Data Annex'!$K$1:$K$4779,0),MATCH(GYY$2,'Data Annex'!$K$1:$BS$1,0)),"")</f>
        <v/>
      </c>
      <c r="GYZ29" s="258" t="str">
        <f>IFERROR(INDEX('Data Annex'!$K$1:$BS$4779,MATCH(GYZ$1&amp;"|"&amp;$B29,'Data Annex'!$K$1:$K$4779,0),MATCH(GYZ$2,'Data Annex'!$K$1:$BS$1,0)),"")</f>
        <v/>
      </c>
      <c r="GZA29" s="258" t="str">
        <f>IFERROR(INDEX('Data Annex'!$K$1:$BS$4779,MATCH(GZA$1&amp;"|"&amp;$B29,'Data Annex'!$K$1:$K$4779,0),MATCH(GZA$2,'Data Annex'!$K$1:$BS$1,0)),"")</f>
        <v/>
      </c>
      <c r="GZB29" s="258" t="str">
        <f>IFERROR(INDEX('Data Annex'!$K$1:$BS$4779,MATCH(GZB$1&amp;"|"&amp;$B29,'Data Annex'!$K$1:$K$4779,0),MATCH(GZB$2,'Data Annex'!$K$1:$BS$1,0)),"")</f>
        <v/>
      </c>
      <c r="GZC29" s="258" t="str">
        <f>IFERROR(INDEX('Data Annex'!$K$1:$BS$4779,MATCH(GZC$1&amp;"|"&amp;$B29,'Data Annex'!$K$1:$K$4779,0),MATCH(GZC$2,'Data Annex'!$K$1:$BS$1,0)),"")</f>
        <v/>
      </c>
      <c r="GZD29" s="258" t="str">
        <f>IFERROR(INDEX('Data Annex'!$K$1:$BS$4779,MATCH(GZD$1&amp;"|"&amp;$B29,'Data Annex'!$K$1:$K$4779,0),MATCH(GZD$2,'Data Annex'!$K$1:$BS$1,0)),"")</f>
        <v/>
      </c>
      <c r="GZE29" s="258" t="str">
        <f>IFERROR(INDEX('Data Annex'!$K$1:$BS$4779,MATCH(GZE$1&amp;"|"&amp;$B29,'Data Annex'!$K$1:$K$4779,0),MATCH(GZE$2,'Data Annex'!$K$1:$BS$1,0)),"")</f>
        <v/>
      </c>
      <c r="GZF29" s="258" t="str">
        <f>IFERROR(INDEX('Data Annex'!$K$1:$BS$4779,MATCH(GZF$1&amp;"|"&amp;$B29,'Data Annex'!$K$1:$K$4779,0),MATCH(GZF$2,'Data Annex'!$K$1:$BS$1,0)),"")</f>
        <v/>
      </c>
      <c r="GZG29" s="258" t="str">
        <f>IFERROR(INDEX('Data Annex'!$K$1:$BS$4779,MATCH(GZG$1&amp;"|"&amp;$B29,'Data Annex'!$K$1:$K$4779,0),MATCH(GZG$2,'Data Annex'!$K$1:$BS$1,0)),"")</f>
        <v/>
      </c>
      <c r="GZH29" s="258" t="str">
        <f>IFERROR(INDEX('Data Annex'!$K$1:$BS$4779,MATCH(GZH$1&amp;"|"&amp;$B29,'Data Annex'!$K$1:$K$4779,0),MATCH(GZH$2,'Data Annex'!$K$1:$BS$1,0)),"")</f>
        <v/>
      </c>
      <c r="GZI29" s="258" t="str">
        <f>IFERROR(INDEX('Data Annex'!$K$1:$BS$4779,MATCH(GZI$1&amp;"|"&amp;$B29,'Data Annex'!$K$1:$K$4779,0),MATCH(GZI$2,'Data Annex'!$K$1:$BS$1,0)),"")</f>
        <v/>
      </c>
      <c r="GZJ29" s="258" t="str">
        <f>IFERROR(INDEX('Data Annex'!$K$1:$BS$4779,MATCH(GZJ$1&amp;"|"&amp;$B29,'Data Annex'!$K$1:$K$4779,0),MATCH(GZJ$2,'Data Annex'!$K$1:$BS$1,0)),"")</f>
        <v/>
      </c>
      <c r="GZK29" s="258" t="str">
        <f>IFERROR(INDEX('Data Annex'!$K$1:$BS$4779,MATCH(GZK$1&amp;"|"&amp;$B29,'Data Annex'!$K$1:$K$4779,0),MATCH(GZK$2,'Data Annex'!$K$1:$BS$1,0)),"")</f>
        <v/>
      </c>
      <c r="GZL29" s="258" t="str">
        <f>IFERROR(INDEX('Data Annex'!$K$1:$BS$4779,MATCH(GZL$1&amp;"|"&amp;$B29,'Data Annex'!$K$1:$K$4779,0),MATCH(GZL$2,'Data Annex'!$K$1:$BS$1,0)),"")</f>
        <v/>
      </c>
      <c r="GZM29" s="258" t="str">
        <f>IFERROR(INDEX('Data Annex'!$K$1:$BS$4779,MATCH(GZM$1&amp;"|"&amp;$B29,'Data Annex'!$K$1:$K$4779,0),MATCH(GZM$2,'Data Annex'!$K$1:$BS$1,0)),"")</f>
        <v/>
      </c>
      <c r="GZN29" s="258" t="str">
        <f>IFERROR(INDEX('Data Annex'!$K$1:$BS$4779,MATCH(GZN$1&amp;"|"&amp;$B29,'Data Annex'!$K$1:$K$4779,0),MATCH(GZN$2,'Data Annex'!$K$1:$BS$1,0)),"")</f>
        <v/>
      </c>
      <c r="GZO29" s="258" t="str">
        <f>IFERROR(INDEX('Data Annex'!$K$1:$BS$4779,MATCH(GZO$1&amp;"|"&amp;$B29,'Data Annex'!$K$1:$K$4779,0),MATCH(GZO$2,'Data Annex'!$K$1:$BS$1,0)),"")</f>
        <v/>
      </c>
      <c r="GZP29" s="258" t="str">
        <f>IFERROR(INDEX('Data Annex'!$K$1:$BS$4779,MATCH(GZP$1&amp;"|"&amp;$B29,'Data Annex'!$K$1:$K$4779,0),MATCH(GZP$2,'Data Annex'!$K$1:$BS$1,0)),"")</f>
        <v/>
      </c>
      <c r="GZQ29" s="258" t="str">
        <f>IFERROR(INDEX('Data Annex'!$K$1:$BS$4779,MATCH(GZQ$1&amp;"|"&amp;$B29,'Data Annex'!$K$1:$K$4779,0),MATCH(GZQ$2,'Data Annex'!$K$1:$BS$1,0)),"")</f>
        <v/>
      </c>
      <c r="GZR29" s="258" t="str">
        <f>IFERROR(INDEX('Data Annex'!$K$1:$BS$4779,MATCH(GZR$1&amp;"|"&amp;$B29,'Data Annex'!$K$1:$K$4779,0),MATCH(GZR$2,'Data Annex'!$K$1:$BS$1,0)),"")</f>
        <v/>
      </c>
      <c r="GZS29" s="258" t="str">
        <f>IFERROR(INDEX('Data Annex'!$K$1:$BS$4779,MATCH(GZS$1&amp;"|"&amp;$B29,'Data Annex'!$K$1:$K$4779,0),MATCH(GZS$2,'Data Annex'!$K$1:$BS$1,0)),"")</f>
        <v/>
      </c>
      <c r="GZT29" s="258" t="str">
        <f>IFERROR(INDEX('Data Annex'!$K$1:$BS$4779,MATCH(GZT$1&amp;"|"&amp;$B29,'Data Annex'!$K$1:$K$4779,0),MATCH(GZT$2,'Data Annex'!$K$1:$BS$1,0)),"")</f>
        <v/>
      </c>
      <c r="GZU29" s="258" t="str">
        <f>IFERROR(INDEX('Data Annex'!$K$1:$BS$4779,MATCH(GZU$1&amp;"|"&amp;$B29,'Data Annex'!$K$1:$K$4779,0),MATCH(GZU$2,'Data Annex'!$K$1:$BS$1,0)),"")</f>
        <v/>
      </c>
      <c r="GZV29" s="258" t="str">
        <f>IFERROR(INDEX('Data Annex'!$K$1:$BS$4779,MATCH(GZV$1&amp;"|"&amp;$B29,'Data Annex'!$K$1:$K$4779,0),MATCH(GZV$2,'Data Annex'!$K$1:$BS$1,0)),"")</f>
        <v/>
      </c>
      <c r="GZW29" s="258" t="str">
        <f>IFERROR(INDEX('Data Annex'!$K$1:$BS$4779,MATCH(GZW$1&amp;"|"&amp;$B29,'Data Annex'!$K$1:$K$4779,0),MATCH(GZW$2,'Data Annex'!$K$1:$BS$1,0)),"")</f>
        <v/>
      </c>
      <c r="GZX29" s="258" t="str">
        <f>IFERROR(INDEX('Data Annex'!$K$1:$BS$4779,MATCH(GZX$1&amp;"|"&amp;$B29,'Data Annex'!$K$1:$K$4779,0),MATCH(GZX$2,'Data Annex'!$K$1:$BS$1,0)),"")</f>
        <v/>
      </c>
      <c r="GZY29" s="258" t="str">
        <f>IFERROR(INDEX('Data Annex'!$K$1:$BS$4779,MATCH(GZY$1&amp;"|"&amp;$B29,'Data Annex'!$K$1:$K$4779,0),MATCH(GZY$2,'Data Annex'!$K$1:$BS$1,0)),"")</f>
        <v/>
      </c>
      <c r="GZZ29" s="258" t="str">
        <f>IFERROR(INDEX('Data Annex'!$K$1:$BS$4779,MATCH(GZZ$1&amp;"|"&amp;$B29,'Data Annex'!$K$1:$K$4779,0),MATCH(GZZ$2,'Data Annex'!$K$1:$BS$1,0)),"")</f>
        <v/>
      </c>
      <c r="HAA29" s="258" t="str">
        <f>IFERROR(INDEX('Data Annex'!$K$1:$BS$4779,MATCH(HAA$1&amp;"|"&amp;$B29,'Data Annex'!$K$1:$K$4779,0),MATCH(HAA$2,'Data Annex'!$K$1:$BS$1,0)),"")</f>
        <v/>
      </c>
      <c r="HAB29" s="258" t="str">
        <f>IFERROR(INDEX('Data Annex'!$K$1:$BS$4779,MATCH(HAB$1&amp;"|"&amp;$B29,'Data Annex'!$K$1:$K$4779,0),MATCH(HAB$2,'Data Annex'!$K$1:$BS$1,0)),"")</f>
        <v/>
      </c>
      <c r="HAC29" s="258" t="str">
        <f>IFERROR(INDEX('Data Annex'!$K$1:$BS$4779,MATCH(HAC$1&amp;"|"&amp;$B29,'Data Annex'!$K$1:$K$4779,0),MATCH(HAC$2,'Data Annex'!$K$1:$BS$1,0)),"")</f>
        <v/>
      </c>
      <c r="HAD29" s="258" t="str">
        <f>IFERROR(INDEX('Data Annex'!$K$1:$BS$4779,MATCH(HAD$1&amp;"|"&amp;$B29,'Data Annex'!$K$1:$K$4779,0),MATCH(HAD$2,'Data Annex'!$K$1:$BS$1,0)),"")</f>
        <v/>
      </c>
      <c r="HAE29" s="258" t="str">
        <f>IFERROR(INDEX('Data Annex'!$K$1:$BS$4779,MATCH(HAE$1&amp;"|"&amp;$B29,'Data Annex'!$K$1:$K$4779,0),MATCH(HAE$2,'Data Annex'!$K$1:$BS$1,0)),"")</f>
        <v/>
      </c>
      <c r="HAF29" s="258" t="str">
        <f>IFERROR(INDEX('Data Annex'!$K$1:$BS$4779,MATCH(HAF$1&amp;"|"&amp;$B29,'Data Annex'!$K$1:$K$4779,0),MATCH(HAF$2,'Data Annex'!$K$1:$BS$1,0)),"")</f>
        <v/>
      </c>
      <c r="HAG29" s="258" t="str">
        <f>IFERROR(INDEX('Data Annex'!$K$1:$BS$4779,MATCH(HAG$1&amp;"|"&amp;$B29,'Data Annex'!$K$1:$K$4779,0),MATCH(HAG$2,'Data Annex'!$K$1:$BS$1,0)),"")</f>
        <v/>
      </c>
      <c r="HAH29" s="258" t="str">
        <f>IFERROR(INDEX('Data Annex'!$K$1:$BS$4779,MATCH(HAH$1&amp;"|"&amp;$B29,'Data Annex'!$K$1:$K$4779,0),MATCH(HAH$2,'Data Annex'!$K$1:$BS$1,0)),"")</f>
        <v/>
      </c>
      <c r="HAI29" s="258" t="str">
        <f>IFERROR(INDEX('Data Annex'!$K$1:$BS$4779,MATCH(HAI$1&amp;"|"&amp;$B29,'Data Annex'!$K$1:$K$4779,0),MATCH(HAI$2,'Data Annex'!$K$1:$BS$1,0)),"")</f>
        <v/>
      </c>
      <c r="HAJ29" s="258" t="str">
        <f>IFERROR(INDEX('Data Annex'!$K$1:$BS$4779,MATCH(HAJ$1&amp;"|"&amp;$B29,'Data Annex'!$K$1:$K$4779,0),MATCH(HAJ$2,'Data Annex'!$K$1:$BS$1,0)),"")</f>
        <v/>
      </c>
      <c r="HAK29" s="258" t="str">
        <f>IFERROR(INDEX('Data Annex'!$K$1:$BS$4779,MATCH(HAK$1&amp;"|"&amp;$B29,'Data Annex'!$K$1:$K$4779,0),MATCH(HAK$2,'Data Annex'!$K$1:$BS$1,0)),"")</f>
        <v/>
      </c>
      <c r="HAL29" s="258" t="str">
        <f>IFERROR(INDEX('Data Annex'!$K$1:$BS$4779,MATCH(HAL$1&amp;"|"&amp;$B29,'Data Annex'!$K$1:$K$4779,0),MATCH(HAL$2,'Data Annex'!$K$1:$BS$1,0)),"")</f>
        <v/>
      </c>
      <c r="HAM29" s="258" t="str">
        <f>IFERROR(INDEX('Data Annex'!$K$1:$BS$4779,MATCH(HAM$1&amp;"|"&amp;$B29,'Data Annex'!$K$1:$K$4779,0),MATCH(HAM$2,'Data Annex'!$K$1:$BS$1,0)),"")</f>
        <v/>
      </c>
      <c r="HAN29" s="258" t="str">
        <f>IFERROR(INDEX('Data Annex'!$K$1:$BS$4779,MATCH(HAN$1&amp;"|"&amp;$B29,'Data Annex'!$K$1:$K$4779,0),MATCH(HAN$2,'Data Annex'!$K$1:$BS$1,0)),"")</f>
        <v/>
      </c>
      <c r="HAO29" s="258" t="str">
        <f>IFERROR(INDEX('Data Annex'!$K$1:$BS$4779,MATCH(HAO$1&amp;"|"&amp;$B29,'Data Annex'!$K$1:$K$4779,0),MATCH(HAO$2,'Data Annex'!$K$1:$BS$1,0)),"")</f>
        <v/>
      </c>
      <c r="HAP29" s="258" t="str">
        <f>IFERROR(INDEX('Data Annex'!$K$1:$BS$4779,MATCH(HAP$1&amp;"|"&amp;$B29,'Data Annex'!$K$1:$K$4779,0),MATCH(HAP$2,'Data Annex'!$K$1:$BS$1,0)),"")</f>
        <v/>
      </c>
      <c r="HAQ29" s="258" t="str">
        <f>IFERROR(INDEX('Data Annex'!$K$1:$BS$4779,MATCH(HAQ$1&amp;"|"&amp;$B29,'Data Annex'!$K$1:$K$4779,0),MATCH(HAQ$2,'Data Annex'!$K$1:$BS$1,0)),"")</f>
        <v/>
      </c>
      <c r="HAR29" s="258" t="str">
        <f>IFERROR(INDEX('Data Annex'!$K$1:$BS$4779,MATCH(HAR$1&amp;"|"&amp;$B29,'Data Annex'!$K$1:$K$4779,0),MATCH(HAR$2,'Data Annex'!$K$1:$BS$1,0)),"")</f>
        <v/>
      </c>
      <c r="HAS29" s="258" t="str">
        <f>IFERROR(INDEX('Data Annex'!$K$1:$BS$4779,MATCH(HAS$1&amp;"|"&amp;$B29,'Data Annex'!$K$1:$K$4779,0),MATCH(HAS$2,'Data Annex'!$K$1:$BS$1,0)),"")</f>
        <v/>
      </c>
      <c r="HAT29" s="258" t="str">
        <f>IFERROR(INDEX('Data Annex'!$K$1:$BS$4779,MATCH(HAT$1&amp;"|"&amp;$B29,'Data Annex'!$K$1:$K$4779,0),MATCH(HAT$2,'Data Annex'!$K$1:$BS$1,0)),"")</f>
        <v/>
      </c>
      <c r="HAU29" s="258" t="str">
        <f>IFERROR(INDEX('Data Annex'!$K$1:$BS$4779,MATCH(HAU$1&amp;"|"&amp;$B29,'Data Annex'!$K$1:$K$4779,0),MATCH(HAU$2,'Data Annex'!$K$1:$BS$1,0)),"")</f>
        <v/>
      </c>
      <c r="HAV29" s="258" t="str">
        <f>IFERROR(INDEX('Data Annex'!$K$1:$BS$4779,MATCH(HAV$1&amp;"|"&amp;$B29,'Data Annex'!$K$1:$K$4779,0),MATCH(HAV$2,'Data Annex'!$K$1:$BS$1,0)),"")</f>
        <v/>
      </c>
      <c r="HAW29" s="258" t="str">
        <f>IFERROR(INDEX('Data Annex'!$K$1:$BS$4779,MATCH(HAW$1&amp;"|"&amp;$B29,'Data Annex'!$K$1:$K$4779,0),MATCH(HAW$2,'Data Annex'!$K$1:$BS$1,0)),"")</f>
        <v/>
      </c>
      <c r="HAX29" s="258" t="str">
        <f>IFERROR(INDEX('Data Annex'!$K$1:$BS$4779,MATCH(HAX$1&amp;"|"&amp;$B29,'Data Annex'!$K$1:$K$4779,0),MATCH(HAX$2,'Data Annex'!$K$1:$BS$1,0)),"")</f>
        <v/>
      </c>
      <c r="HAY29" s="258" t="str">
        <f>IFERROR(INDEX('Data Annex'!$K$1:$BS$4779,MATCH(HAY$1&amp;"|"&amp;$B29,'Data Annex'!$K$1:$K$4779,0),MATCH(HAY$2,'Data Annex'!$K$1:$BS$1,0)),"")</f>
        <v/>
      </c>
      <c r="HAZ29" s="258" t="str">
        <f>IFERROR(INDEX('Data Annex'!$K$1:$BS$4779,MATCH(HAZ$1&amp;"|"&amp;$B29,'Data Annex'!$K$1:$K$4779,0),MATCH(HAZ$2,'Data Annex'!$K$1:$BS$1,0)),"")</f>
        <v/>
      </c>
      <c r="HBA29" s="258" t="str">
        <f>IFERROR(INDEX('Data Annex'!$K$1:$BS$4779,MATCH(HBA$1&amp;"|"&amp;$B29,'Data Annex'!$K$1:$K$4779,0),MATCH(HBA$2,'Data Annex'!$K$1:$BS$1,0)),"")</f>
        <v/>
      </c>
      <c r="HBB29" s="258" t="str">
        <f>IFERROR(INDEX('Data Annex'!$K$1:$BS$4779,MATCH(HBB$1&amp;"|"&amp;$B29,'Data Annex'!$K$1:$K$4779,0),MATCH(HBB$2,'Data Annex'!$K$1:$BS$1,0)),"")</f>
        <v/>
      </c>
      <c r="HBC29" s="258" t="str">
        <f>IFERROR(INDEX('Data Annex'!$K$1:$BS$4779,MATCH(HBC$1&amp;"|"&amp;$B29,'Data Annex'!$K$1:$K$4779,0),MATCH(HBC$2,'Data Annex'!$K$1:$BS$1,0)),"")</f>
        <v/>
      </c>
      <c r="HBD29" s="258" t="str">
        <f>IFERROR(INDEX('Data Annex'!$K$1:$BS$4779,MATCH(HBD$1&amp;"|"&amp;$B29,'Data Annex'!$K$1:$K$4779,0),MATCH(HBD$2,'Data Annex'!$K$1:$BS$1,0)),"")</f>
        <v/>
      </c>
      <c r="HBE29" s="258" t="str">
        <f>IFERROR(INDEX('Data Annex'!$K$1:$BS$4779,MATCH(HBE$1&amp;"|"&amp;$B29,'Data Annex'!$K$1:$K$4779,0),MATCH(HBE$2,'Data Annex'!$K$1:$BS$1,0)),"")</f>
        <v/>
      </c>
      <c r="HBF29" s="258" t="str">
        <f>IFERROR(INDEX('Data Annex'!$K$1:$BS$4779,MATCH(HBF$1&amp;"|"&amp;$B29,'Data Annex'!$K$1:$K$4779,0),MATCH(HBF$2,'Data Annex'!$K$1:$BS$1,0)),"")</f>
        <v/>
      </c>
      <c r="HBG29" s="258" t="str">
        <f>IFERROR(INDEX('Data Annex'!$K$1:$BS$4779,MATCH(HBG$1&amp;"|"&amp;$B29,'Data Annex'!$K$1:$K$4779,0),MATCH(HBG$2,'Data Annex'!$K$1:$BS$1,0)),"")</f>
        <v/>
      </c>
      <c r="HBH29" s="258" t="str">
        <f>IFERROR(INDEX('Data Annex'!$K$1:$BS$4779,MATCH(HBH$1&amp;"|"&amp;$B29,'Data Annex'!$K$1:$K$4779,0),MATCH(HBH$2,'Data Annex'!$K$1:$BS$1,0)),"")</f>
        <v/>
      </c>
      <c r="HBI29" s="258" t="str">
        <f>IFERROR(INDEX('Data Annex'!$K$1:$BS$4779,MATCH(HBI$1&amp;"|"&amp;$B29,'Data Annex'!$K$1:$K$4779,0),MATCH(HBI$2,'Data Annex'!$K$1:$BS$1,0)),"")</f>
        <v/>
      </c>
      <c r="HBJ29" s="258" t="str">
        <f>IFERROR(INDEX('Data Annex'!$K$1:$BS$4779,MATCH(HBJ$1&amp;"|"&amp;$B29,'Data Annex'!$K$1:$K$4779,0),MATCH(HBJ$2,'Data Annex'!$K$1:$BS$1,0)),"")</f>
        <v/>
      </c>
      <c r="HBK29" s="258" t="str">
        <f>IFERROR(INDEX('Data Annex'!$K$1:$BS$4779,MATCH(HBK$1&amp;"|"&amp;$B29,'Data Annex'!$K$1:$K$4779,0),MATCH(HBK$2,'Data Annex'!$K$1:$BS$1,0)),"")</f>
        <v/>
      </c>
      <c r="HBL29" s="258" t="str">
        <f>IFERROR(INDEX('Data Annex'!$K$1:$BS$4779,MATCH(HBL$1&amp;"|"&amp;$B29,'Data Annex'!$K$1:$K$4779,0),MATCH(HBL$2,'Data Annex'!$K$1:$BS$1,0)),"")</f>
        <v/>
      </c>
      <c r="HBM29" s="258" t="str">
        <f>IFERROR(INDEX('Data Annex'!$K$1:$BS$4779,MATCH(HBM$1&amp;"|"&amp;$B29,'Data Annex'!$K$1:$K$4779,0),MATCH(HBM$2,'Data Annex'!$K$1:$BS$1,0)),"")</f>
        <v/>
      </c>
      <c r="HBN29" s="258" t="str">
        <f>IFERROR(INDEX('Data Annex'!$K$1:$BS$4779,MATCH(HBN$1&amp;"|"&amp;$B29,'Data Annex'!$K$1:$K$4779,0),MATCH(HBN$2,'Data Annex'!$K$1:$BS$1,0)),"")</f>
        <v/>
      </c>
      <c r="HBO29" s="258" t="str">
        <f>IFERROR(INDEX('Data Annex'!$K$1:$BS$4779,MATCH(HBO$1&amp;"|"&amp;$B29,'Data Annex'!$K$1:$K$4779,0),MATCH(HBO$2,'Data Annex'!$K$1:$BS$1,0)),"")</f>
        <v/>
      </c>
      <c r="HBP29" s="258" t="str">
        <f>IFERROR(INDEX('Data Annex'!$K$1:$BS$4779,MATCH(HBP$1&amp;"|"&amp;$B29,'Data Annex'!$K$1:$K$4779,0),MATCH(HBP$2,'Data Annex'!$K$1:$BS$1,0)),"")</f>
        <v/>
      </c>
      <c r="HBQ29" s="258" t="str">
        <f>IFERROR(INDEX('Data Annex'!$K$1:$BS$4779,MATCH(HBQ$1&amp;"|"&amp;$B29,'Data Annex'!$K$1:$K$4779,0),MATCH(HBQ$2,'Data Annex'!$K$1:$BS$1,0)),"")</f>
        <v/>
      </c>
      <c r="HBR29" s="258" t="str">
        <f>IFERROR(INDEX('Data Annex'!$K$1:$BS$4779,MATCH(HBR$1&amp;"|"&amp;$B29,'Data Annex'!$K$1:$K$4779,0),MATCH(HBR$2,'Data Annex'!$K$1:$BS$1,0)),"")</f>
        <v/>
      </c>
      <c r="HBS29" s="258" t="str">
        <f>IFERROR(INDEX('Data Annex'!$K$1:$BS$4779,MATCH(HBS$1&amp;"|"&amp;$B29,'Data Annex'!$K$1:$K$4779,0),MATCH(HBS$2,'Data Annex'!$K$1:$BS$1,0)),"")</f>
        <v/>
      </c>
      <c r="HBT29" s="258" t="str">
        <f>IFERROR(INDEX('Data Annex'!$K$1:$BS$4779,MATCH(HBT$1&amp;"|"&amp;$B29,'Data Annex'!$K$1:$K$4779,0),MATCH(HBT$2,'Data Annex'!$K$1:$BS$1,0)),"")</f>
        <v/>
      </c>
      <c r="HBU29" s="258" t="str">
        <f>IFERROR(INDEX('Data Annex'!$K$1:$BS$4779,MATCH(HBU$1&amp;"|"&amp;$B29,'Data Annex'!$K$1:$K$4779,0),MATCH(HBU$2,'Data Annex'!$K$1:$BS$1,0)),"")</f>
        <v/>
      </c>
      <c r="HBV29" s="258" t="str">
        <f>IFERROR(INDEX('Data Annex'!$K$1:$BS$4779,MATCH(HBV$1&amp;"|"&amp;$B29,'Data Annex'!$K$1:$K$4779,0),MATCH(HBV$2,'Data Annex'!$K$1:$BS$1,0)),"")</f>
        <v/>
      </c>
      <c r="HBW29" s="258" t="str">
        <f>IFERROR(INDEX('Data Annex'!$K$1:$BS$4779,MATCH(HBW$1&amp;"|"&amp;$B29,'Data Annex'!$K$1:$K$4779,0),MATCH(HBW$2,'Data Annex'!$K$1:$BS$1,0)),"")</f>
        <v/>
      </c>
      <c r="HBX29" s="258" t="str">
        <f>IFERROR(INDEX('Data Annex'!$K$1:$BS$4779,MATCH(HBX$1&amp;"|"&amp;$B29,'Data Annex'!$K$1:$K$4779,0),MATCH(HBX$2,'Data Annex'!$K$1:$BS$1,0)),"")</f>
        <v/>
      </c>
      <c r="HBY29" s="258" t="str">
        <f>IFERROR(INDEX('Data Annex'!$K$1:$BS$4779,MATCH(HBY$1&amp;"|"&amp;$B29,'Data Annex'!$K$1:$K$4779,0),MATCH(HBY$2,'Data Annex'!$K$1:$BS$1,0)),"")</f>
        <v/>
      </c>
      <c r="HBZ29" s="258" t="str">
        <f>IFERROR(INDEX('Data Annex'!$K$1:$BS$4779,MATCH(HBZ$1&amp;"|"&amp;$B29,'Data Annex'!$K$1:$K$4779,0),MATCH(HBZ$2,'Data Annex'!$K$1:$BS$1,0)),"")</f>
        <v/>
      </c>
      <c r="HCA29" s="258" t="str">
        <f>IFERROR(INDEX('Data Annex'!$K$1:$BS$4779,MATCH(HCA$1&amp;"|"&amp;$B29,'Data Annex'!$K$1:$K$4779,0),MATCH(HCA$2,'Data Annex'!$K$1:$BS$1,0)),"")</f>
        <v/>
      </c>
      <c r="HCB29" s="258" t="str">
        <f>IFERROR(INDEX('Data Annex'!$K$1:$BS$4779,MATCH(HCB$1&amp;"|"&amp;$B29,'Data Annex'!$K$1:$K$4779,0),MATCH(HCB$2,'Data Annex'!$K$1:$BS$1,0)),"")</f>
        <v/>
      </c>
      <c r="HCC29" s="258" t="str">
        <f>IFERROR(INDEX('Data Annex'!$K$1:$BS$4779,MATCH(HCC$1&amp;"|"&amp;$B29,'Data Annex'!$K$1:$K$4779,0),MATCH(HCC$2,'Data Annex'!$K$1:$BS$1,0)),"")</f>
        <v/>
      </c>
      <c r="HCD29" s="258" t="str">
        <f>IFERROR(INDEX('Data Annex'!$K$1:$BS$4779,MATCH(HCD$1&amp;"|"&amp;$B29,'Data Annex'!$K$1:$K$4779,0),MATCH(HCD$2,'Data Annex'!$K$1:$BS$1,0)),"")</f>
        <v/>
      </c>
      <c r="HCE29" s="258" t="str">
        <f>IFERROR(INDEX('Data Annex'!$K$1:$BS$4779,MATCH(HCE$1&amp;"|"&amp;$B29,'Data Annex'!$K$1:$K$4779,0),MATCH(HCE$2,'Data Annex'!$K$1:$BS$1,0)),"")</f>
        <v/>
      </c>
      <c r="HCF29" s="258" t="str">
        <f>IFERROR(INDEX('Data Annex'!$K$1:$BS$4779,MATCH(HCF$1&amp;"|"&amp;$B29,'Data Annex'!$K$1:$K$4779,0),MATCH(HCF$2,'Data Annex'!$K$1:$BS$1,0)),"")</f>
        <v/>
      </c>
      <c r="HCG29" s="258" t="str">
        <f>IFERROR(INDEX('Data Annex'!$K$1:$BS$4779,MATCH(HCG$1&amp;"|"&amp;$B29,'Data Annex'!$K$1:$K$4779,0),MATCH(HCG$2,'Data Annex'!$K$1:$BS$1,0)),"")</f>
        <v/>
      </c>
      <c r="HCH29" s="258" t="str">
        <f>IFERROR(INDEX('Data Annex'!$K$1:$BS$4779,MATCH(HCH$1&amp;"|"&amp;$B29,'Data Annex'!$K$1:$K$4779,0),MATCH(HCH$2,'Data Annex'!$K$1:$BS$1,0)),"")</f>
        <v/>
      </c>
      <c r="HCI29" s="258" t="str">
        <f>IFERROR(INDEX('Data Annex'!$K$1:$BS$4779,MATCH(HCI$1&amp;"|"&amp;$B29,'Data Annex'!$K$1:$K$4779,0),MATCH(HCI$2,'Data Annex'!$K$1:$BS$1,0)),"")</f>
        <v/>
      </c>
      <c r="HCJ29" s="258" t="str">
        <f>IFERROR(INDEX('Data Annex'!$K$1:$BS$4779,MATCH(HCJ$1&amp;"|"&amp;$B29,'Data Annex'!$K$1:$K$4779,0),MATCH(HCJ$2,'Data Annex'!$K$1:$BS$1,0)),"")</f>
        <v/>
      </c>
      <c r="HCK29" s="258" t="str">
        <f>IFERROR(INDEX('Data Annex'!$K$1:$BS$4779,MATCH(HCK$1&amp;"|"&amp;$B29,'Data Annex'!$K$1:$K$4779,0),MATCH(HCK$2,'Data Annex'!$K$1:$BS$1,0)),"")</f>
        <v/>
      </c>
      <c r="HCL29" s="258" t="str">
        <f>IFERROR(INDEX('Data Annex'!$K$1:$BS$4779,MATCH(HCL$1&amp;"|"&amp;$B29,'Data Annex'!$K$1:$K$4779,0),MATCH(HCL$2,'Data Annex'!$K$1:$BS$1,0)),"")</f>
        <v/>
      </c>
      <c r="HCM29" s="258" t="str">
        <f>IFERROR(INDEX('Data Annex'!$K$1:$BS$4779,MATCH(HCM$1&amp;"|"&amp;$B29,'Data Annex'!$K$1:$K$4779,0),MATCH(HCM$2,'Data Annex'!$K$1:$BS$1,0)),"")</f>
        <v/>
      </c>
      <c r="HCN29" s="258" t="str">
        <f>IFERROR(INDEX('Data Annex'!$K$1:$BS$4779,MATCH(HCN$1&amp;"|"&amp;$B29,'Data Annex'!$K$1:$K$4779,0),MATCH(HCN$2,'Data Annex'!$K$1:$BS$1,0)),"")</f>
        <v/>
      </c>
      <c r="HCO29" s="258" t="str">
        <f>IFERROR(INDEX('Data Annex'!$K$1:$BS$4779,MATCH(HCO$1&amp;"|"&amp;$B29,'Data Annex'!$K$1:$K$4779,0),MATCH(HCO$2,'Data Annex'!$K$1:$BS$1,0)),"")</f>
        <v/>
      </c>
      <c r="HCP29" s="258" t="str">
        <f>IFERROR(INDEX('Data Annex'!$K$1:$BS$4779,MATCH(HCP$1&amp;"|"&amp;$B29,'Data Annex'!$K$1:$K$4779,0),MATCH(HCP$2,'Data Annex'!$K$1:$BS$1,0)),"")</f>
        <v/>
      </c>
      <c r="HCQ29" s="258" t="str">
        <f>IFERROR(INDEX('Data Annex'!$K$1:$BS$4779,MATCH(HCQ$1&amp;"|"&amp;$B29,'Data Annex'!$K$1:$K$4779,0),MATCH(HCQ$2,'Data Annex'!$K$1:$BS$1,0)),"")</f>
        <v/>
      </c>
      <c r="HCR29" s="258" t="str">
        <f>IFERROR(INDEX('Data Annex'!$K$1:$BS$4779,MATCH(HCR$1&amp;"|"&amp;$B29,'Data Annex'!$K$1:$K$4779,0),MATCH(HCR$2,'Data Annex'!$K$1:$BS$1,0)),"")</f>
        <v/>
      </c>
      <c r="HCS29" s="258" t="str">
        <f>IFERROR(INDEX('Data Annex'!$K$1:$BS$4779,MATCH(HCS$1&amp;"|"&amp;$B29,'Data Annex'!$K$1:$K$4779,0),MATCH(HCS$2,'Data Annex'!$K$1:$BS$1,0)),"")</f>
        <v/>
      </c>
      <c r="HCT29" s="258" t="str">
        <f>IFERROR(INDEX('Data Annex'!$K$1:$BS$4779,MATCH(HCT$1&amp;"|"&amp;$B29,'Data Annex'!$K$1:$K$4779,0),MATCH(HCT$2,'Data Annex'!$K$1:$BS$1,0)),"")</f>
        <v/>
      </c>
      <c r="HCU29" s="258" t="str">
        <f>IFERROR(INDEX('Data Annex'!$K$1:$BS$4779,MATCH(HCU$1&amp;"|"&amp;$B29,'Data Annex'!$K$1:$K$4779,0),MATCH(HCU$2,'Data Annex'!$K$1:$BS$1,0)),"")</f>
        <v/>
      </c>
      <c r="HCV29" s="258" t="str">
        <f>IFERROR(INDEX('Data Annex'!$K$1:$BS$4779,MATCH(HCV$1&amp;"|"&amp;$B29,'Data Annex'!$K$1:$K$4779,0),MATCH(HCV$2,'Data Annex'!$K$1:$BS$1,0)),"")</f>
        <v/>
      </c>
      <c r="HCW29" s="258" t="str">
        <f>IFERROR(INDEX('Data Annex'!$K$1:$BS$4779,MATCH(HCW$1&amp;"|"&amp;$B29,'Data Annex'!$K$1:$K$4779,0),MATCH(HCW$2,'Data Annex'!$K$1:$BS$1,0)),"")</f>
        <v/>
      </c>
      <c r="HCX29" s="258" t="str">
        <f>IFERROR(INDEX('Data Annex'!$K$1:$BS$4779,MATCH(HCX$1&amp;"|"&amp;$B29,'Data Annex'!$K$1:$K$4779,0),MATCH(HCX$2,'Data Annex'!$K$1:$BS$1,0)),"")</f>
        <v/>
      </c>
      <c r="HCY29" s="258" t="str">
        <f>IFERROR(INDEX('Data Annex'!$K$1:$BS$4779,MATCH(HCY$1&amp;"|"&amp;$B29,'Data Annex'!$K$1:$K$4779,0),MATCH(HCY$2,'Data Annex'!$K$1:$BS$1,0)),"")</f>
        <v/>
      </c>
      <c r="HCZ29" s="258" t="str">
        <f>IFERROR(INDEX('Data Annex'!$K$1:$BS$4779,MATCH(HCZ$1&amp;"|"&amp;$B29,'Data Annex'!$K$1:$K$4779,0),MATCH(HCZ$2,'Data Annex'!$K$1:$BS$1,0)),"")</f>
        <v/>
      </c>
      <c r="HDA29" s="258" t="str">
        <f>IFERROR(INDEX('Data Annex'!$K$1:$BS$4779,MATCH(HDA$1&amp;"|"&amp;$B29,'Data Annex'!$K$1:$K$4779,0),MATCH(HDA$2,'Data Annex'!$K$1:$BS$1,0)),"")</f>
        <v/>
      </c>
      <c r="HDB29" s="258" t="str">
        <f>IFERROR(INDEX('Data Annex'!$K$1:$BS$4779,MATCH(HDB$1&amp;"|"&amp;$B29,'Data Annex'!$K$1:$K$4779,0),MATCH(HDB$2,'Data Annex'!$K$1:$BS$1,0)),"")</f>
        <v/>
      </c>
      <c r="HDC29" s="258" t="str">
        <f>IFERROR(INDEX('Data Annex'!$K$1:$BS$4779,MATCH(HDC$1&amp;"|"&amp;$B29,'Data Annex'!$K$1:$K$4779,0),MATCH(HDC$2,'Data Annex'!$K$1:$BS$1,0)),"")</f>
        <v/>
      </c>
      <c r="HDD29" s="258" t="str">
        <f>IFERROR(INDEX('Data Annex'!$K$1:$BS$4779,MATCH(HDD$1&amp;"|"&amp;$B29,'Data Annex'!$K$1:$K$4779,0),MATCH(HDD$2,'Data Annex'!$K$1:$BS$1,0)),"")</f>
        <v/>
      </c>
      <c r="HDE29" s="258" t="str">
        <f>IFERROR(INDEX('Data Annex'!$K$1:$BS$4779,MATCH(HDE$1&amp;"|"&amp;$B29,'Data Annex'!$K$1:$K$4779,0),MATCH(HDE$2,'Data Annex'!$K$1:$BS$1,0)),"")</f>
        <v/>
      </c>
      <c r="HDF29" s="258" t="str">
        <f>IFERROR(INDEX('Data Annex'!$K$1:$BS$4779,MATCH(HDF$1&amp;"|"&amp;$B29,'Data Annex'!$K$1:$K$4779,0),MATCH(HDF$2,'Data Annex'!$K$1:$BS$1,0)),"")</f>
        <v/>
      </c>
      <c r="HDG29" s="258" t="str">
        <f>IFERROR(INDEX('Data Annex'!$K$1:$BS$4779,MATCH(HDG$1&amp;"|"&amp;$B29,'Data Annex'!$K$1:$K$4779,0),MATCH(HDG$2,'Data Annex'!$K$1:$BS$1,0)),"")</f>
        <v/>
      </c>
      <c r="HDH29" s="258" t="str">
        <f>IFERROR(INDEX('Data Annex'!$K$1:$BS$4779,MATCH(HDH$1&amp;"|"&amp;$B29,'Data Annex'!$K$1:$K$4779,0),MATCH(HDH$2,'Data Annex'!$K$1:$BS$1,0)),"")</f>
        <v/>
      </c>
      <c r="HDI29" s="258" t="str">
        <f>IFERROR(INDEX('Data Annex'!$K$1:$BS$4779,MATCH(HDI$1&amp;"|"&amp;$B29,'Data Annex'!$K$1:$K$4779,0),MATCH(HDI$2,'Data Annex'!$K$1:$BS$1,0)),"")</f>
        <v/>
      </c>
      <c r="HDJ29" s="258" t="str">
        <f>IFERROR(INDEX('Data Annex'!$K$1:$BS$4779,MATCH(HDJ$1&amp;"|"&amp;$B29,'Data Annex'!$K$1:$K$4779,0),MATCH(HDJ$2,'Data Annex'!$K$1:$BS$1,0)),"")</f>
        <v/>
      </c>
      <c r="HDK29" s="258" t="str">
        <f>IFERROR(INDEX('Data Annex'!$K$1:$BS$4779,MATCH(HDK$1&amp;"|"&amp;$B29,'Data Annex'!$K$1:$K$4779,0),MATCH(HDK$2,'Data Annex'!$K$1:$BS$1,0)),"")</f>
        <v/>
      </c>
      <c r="HDL29" s="258" t="str">
        <f>IFERROR(INDEX('Data Annex'!$K$1:$BS$4779,MATCH(HDL$1&amp;"|"&amp;$B29,'Data Annex'!$K$1:$K$4779,0),MATCH(HDL$2,'Data Annex'!$K$1:$BS$1,0)),"")</f>
        <v/>
      </c>
      <c r="HDM29" s="258" t="str">
        <f>IFERROR(INDEX('Data Annex'!$K$1:$BS$4779,MATCH(HDM$1&amp;"|"&amp;$B29,'Data Annex'!$K$1:$K$4779,0),MATCH(HDM$2,'Data Annex'!$K$1:$BS$1,0)),"")</f>
        <v/>
      </c>
      <c r="HDN29" s="258" t="str">
        <f>IFERROR(INDEX('Data Annex'!$K$1:$BS$4779,MATCH(HDN$1&amp;"|"&amp;$B29,'Data Annex'!$K$1:$K$4779,0),MATCH(HDN$2,'Data Annex'!$K$1:$BS$1,0)),"")</f>
        <v/>
      </c>
      <c r="HDO29" s="258" t="str">
        <f>IFERROR(INDEX('Data Annex'!$K$1:$BS$4779,MATCH(HDO$1&amp;"|"&amp;$B29,'Data Annex'!$K$1:$K$4779,0),MATCH(HDO$2,'Data Annex'!$K$1:$BS$1,0)),"")</f>
        <v/>
      </c>
      <c r="HDP29" s="258" t="str">
        <f>IFERROR(INDEX('Data Annex'!$K$1:$BS$4779,MATCH(HDP$1&amp;"|"&amp;$B29,'Data Annex'!$K$1:$K$4779,0),MATCH(HDP$2,'Data Annex'!$K$1:$BS$1,0)),"")</f>
        <v/>
      </c>
      <c r="HDQ29" s="258" t="str">
        <f>IFERROR(INDEX('Data Annex'!$K$1:$BS$4779,MATCH(HDQ$1&amp;"|"&amp;$B29,'Data Annex'!$K$1:$K$4779,0),MATCH(HDQ$2,'Data Annex'!$K$1:$BS$1,0)),"")</f>
        <v/>
      </c>
      <c r="HDR29" s="258" t="str">
        <f>IFERROR(INDEX('Data Annex'!$K$1:$BS$4779,MATCH(HDR$1&amp;"|"&amp;$B29,'Data Annex'!$K$1:$K$4779,0),MATCH(HDR$2,'Data Annex'!$K$1:$BS$1,0)),"")</f>
        <v/>
      </c>
      <c r="HDS29" s="258" t="str">
        <f>IFERROR(INDEX('Data Annex'!$K$1:$BS$4779,MATCH(HDS$1&amp;"|"&amp;$B29,'Data Annex'!$K$1:$K$4779,0),MATCH(HDS$2,'Data Annex'!$K$1:$BS$1,0)),"")</f>
        <v/>
      </c>
      <c r="HDT29" s="258" t="str">
        <f>IFERROR(INDEX('Data Annex'!$K$1:$BS$4779,MATCH(HDT$1&amp;"|"&amp;$B29,'Data Annex'!$K$1:$K$4779,0),MATCH(HDT$2,'Data Annex'!$K$1:$BS$1,0)),"")</f>
        <v/>
      </c>
      <c r="HDU29" s="258" t="str">
        <f>IFERROR(INDEX('Data Annex'!$K$1:$BS$4779,MATCH(HDU$1&amp;"|"&amp;$B29,'Data Annex'!$K$1:$K$4779,0),MATCH(HDU$2,'Data Annex'!$K$1:$BS$1,0)),"")</f>
        <v/>
      </c>
      <c r="HDV29" s="258" t="str">
        <f>IFERROR(INDEX('Data Annex'!$K$1:$BS$4779,MATCH(HDV$1&amp;"|"&amp;$B29,'Data Annex'!$K$1:$K$4779,0),MATCH(HDV$2,'Data Annex'!$K$1:$BS$1,0)),"")</f>
        <v/>
      </c>
      <c r="HDW29" s="258" t="str">
        <f>IFERROR(INDEX('Data Annex'!$K$1:$BS$4779,MATCH(HDW$1&amp;"|"&amp;$B29,'Data Annex'!$K$1:$K$4779,0),MATCH(HDW$2,'Data Annex'!$K$1:$BS$1,0)),"")</f>
        <v/>
      </c>
      <c r="HDX29" s="258" t="str">
        <f>IFERROR(INDEX('Data Annex'!$K$1:$BS$4779,MATCH(HDX$1&amp;"|"&amp;$B29,'Data Annex'!$K$1:$K$4779,0),MATCH(HDX$2,'Data Annex'!$K$1:$BS$1,0)),"")</f>
        <v/>
      </c>
      <c r="HDY29" s="258" t="str">
        <f>IFERROR(INDEX('Data Annex'!$K$1:$BS$4779,MATCH(HDY$1&amp;"|"&amp;$B29,'Data Annex'!$K$1:$K$4779,0),MATCH(HDY$2,'Data Annex'!$K$1:$BS$1,0)),"")</f>
        <v/>
      </c>
      <c r="HDZ29" s="258" t="str">
        <f>IFERROR(INDEX('Data Annex'!$K$1:$BS$4779,MATCH(HDZ$1&amp;"|"&amp;$B29,'Data Annex'!$K$1:$K$4779,0),MATCH(HDZ$2,'Data Annex'!$K$1:$BS$1,0)),"")</f>
        <v/>
      </c>
      <c r="HEA29" s="258" t="str">
        <f>IFERROR(INDEX('Data Annex'!$K$1:$BS$4779,MATCH(HEA$1&amp;"|"&amp;$B29,'Data Annex'!$K$1:$K$4779,0),MATCH(HEA$2,'Data Annex'!$K$1:$BS$1,0)),"")</f>
        <v/>
      </c>
      <c r="HEB29" s="258" t="str">
        <f>IFERROR(INDEX('Data Annex'!$K$1:$BS$4779,MATCH(HEB$1&amp;"|"&amp;$B29,'Data Annex'!$K$1:$K$4779,0),MATCH(HEB$2,'Data Annex'!$K$1:$BS$1,0)),"")</f>
        <v/>
      </c>
      <c r="HEC29" s="258" t="str">
        <f>IFERROR(INDEX('Data Annex'!$K$1:$BS$4779,MATCH(HEC$1&amp;"|"&amp;$B29,'Data Annex'!$K$1:$K$4779,0),MATCH(HEC$2,'Data Annex'!$K$1:$BS$1,0)),"")</f>
        <v/>
      </c>
      <c r="HED29" s="258" t="str">
        <f>IFERROR(INDEX('Data Annex'!$K$1:$BS$4779,MATCH(HED$1&amp;"|"&amp;$B29,'Data Annex'!$K$1:$K$4779,0),MATCH(HED$2,'Data Annex'!$K$1:$BS$1,0)),"")</f>
        <v/>
      </c>
      <c r="HEE29" s="258" t="str">
        <f>IFERROR(INDEX('Data Annex'!$K$1:$BS$4779,MATCH(HEE$1&amp;"|"&amp;$B29,'Data Annex'!$K$1:$K$4779,0),MATCH(HEE$2,'Data Annex'!$K$1:$BS$1,0)),"")</f>
        <v/>
      </c>
      <c r="HEF29" s="258" t="str">
        <f>IFERROR(INDEX('Data Annex'!$K$1:$BS$4779,MATCH(HEF$1&amp;"|"&amp;$B29,'Data Annex'!$K$1:$K$4779,0),MATCH(HEF$2,'Data Annex'!$K$1:$BS$1,0)),"")</f>
        <v/>
      </c>
      <c r="HEG29" s="258" t="str">
        <f>IFERROR(INDEX('Data Annex'!$K$1:$BS$4779,MATCH(HEG$1&amp;"|"&amp;$B29,'Data Annex'!$K$1:$K$4779,0),MATCH(HEG$2,'Data Annex'!$K$1:$BS$1,0)),"")</f>
        <v/>
      </c>
      <c r="HEH29" s="258" t="str">
        <f>IFERROR(INDEX('Data Annex'!$K$1:$BS$4779,MATCH(HEH$1&amp;"|"&amp;$B29,'Data Annex'!$K$1:$K$4779,0),MATCH(HEH$2,'Data Annex'!$K$1:$BS$1,0)),"")</f>
        <v/>
      </c>
      <c r="HEI29" s="258" t="str">
        <f>IFERROR(INDEX('Data Annex'!$K$1:$BS$4779,MATCH(HEI$1&amp;"|"&amp;$B29,'Data Annex'!$K$1:$K$4779,0),MATCH(HEI$2,'Data Annex'!$K$1:$BS$1,0)),"")</f>
        <v/>
      </c>
      <c r="HEJ29" s="258" t="str">
        <f>IFERROR(INDEX('Data Annex'!$K$1:$BS$4779,MATCH(HEJ$1&amp;"|"&amp;$B29,'Data Annex'!$K$1:$K$4779,0),MATCH(HEJ$2,'Data Annex'!$K$1:$BS$1,0)),"")</f>
        <v/>
      </c>
      <c r="HEK29" s="258" t="str">
        <f>IFERROR(INDEX('Data Annex'!$K$1:$BS$4779,MATCH(HEK$1&amp;"|"&amp;$B29,'Data Annex'!$K$1:$K$4779,0),MATCH(HEK$2,'Data Annex'!$K$1:$BS$1,0)),"")</f>
        <v/>
      </c>
      <c r="HEL29" s="258" t="str">
        <f>IFERROR(INDEX('Data Annex'!$K$1:$BS$4779,MATCH(HEL$1&amp;"|"&amp;$B29,'Data Annex'!$K$1:$K$4779,0),MATCH(HEL$2,'Data Annex'!$K$1:$BS$1,0)),"")</f>
        <v/>
      </c>
      <c r="HEM29" s="258" t="str">
        <f>IFERROR(INDEX('Data Annex'!$K$1:$BS$4779,MATCH(HEM$1&amp;"|"&amp;$B29,'Data Annex'!$K$1:$K$4779,0),MATCH(HEM$2,'Data Annex'!$K$1:$BS$1,0)),"")</f>
        <v/>
      </c>
      <c r="HEN29" s="258" t="str">
        <f>IFERROR(INDEX('Data Annex'!$K$1:$BS$4779,MATCH(HEN$1&amp;"|"&amp;$B29,'Data Annex'!$K$1:$K$4779,0),MATCH(HEN$2,'Data Annex'!$K$1:$BS$1,0)),"")</f>
        <v/>
      </c>
      <c r="HEO29" s="258" t="str">
        <f>IFERROR(INDEX('Data Annex'!$K$1:$BS$4779,MATCH(HEO$1&amp;"|"&amp;$B29,'Data Annex'!$K$1:$K$4779,0),MATCH(HEO$2,'Data Annex'!$K$1:$BS$1,0)),"")</f>
        <v/>
      </c>
      <c r="HEP29" s="258" t="str">
        <f>IFERROR(INDEX('Data Annex'!$K$1:$BS$4779,MATCH(HEP$1&amp;"|"&amp;$B29,'Data Annex'!$K$1:$K$4779,0),MATCH(HEP$2,'Data Annex'!$K$1:$BS$1,0)),"")</f>
        <v/>
      </c>
      <c r="HEQ29" s="258" t="str">
        <f>IFERROR(INDEX('Data Annex'!$K$1:$BS$4779,MATCH(HEQ$1&amp;"|"&amp;$B29,'Data Annex'!$K$1:$K$4779,0),MATCH(HEQ$2,'Data Annex'!$K$1:$BS$1,0)),"")</f>
        <v/>
      </c>
      <c r="HER29" s="258" t="str">
        <f>IFERROR(INDEX('Data Annex'!$K$1:$BS$4779,MATCH(HER$1&amp;"|"&amp;$B29,'Data Annex'!$K$1:$K$4779,0),MATCH(HER$2,'Data Annex'!$K$1:$BS$1,0)),"")</f>
        <v/>
      </c>
      <c r="HES29" s="258" t="str">
        <f>IFERROR(INDEX('Data Annex'!$K$1:$BS$4779,MATCH(HES$1&amp;"|"&amp;$B29,'Data Annex'!$K$1:$K$4779,0),MATCH(HES$2,'Data Annex'!$K$1:$BS$1,0)),"")</f>
        <v/>
      </c>
      <c r="HET29" s="258" t="str">
        <f>IFERROR(INDEX('Data Annex'!$K$1:$BS$4779,MATCH(HET$1&amp;"|"&amp;$B29,'Data Annex'!$K$1:$K$4779,0),MATCH(HET$2,'Data Annex'!$K$1:$BS$1,0)),"")</f>
        <v/>
      </c>
      <c r="HEU29" s="258" t="str">
        <f>IFERROR(INDEX('Data Annex'!$K$1:$BS$4779,MATCH(HEU$1&amp;"|"&amp;$B29,'Data Annex'!$K$1:$K$4779,0),MATCH(HEU$2,'Data Annex'!$K$1:$BS$1,0)),"")</f>
        <v/>
      </c>
      <c r="HEV29" s="258" t="str">
        <f>IFERROR(INDEX('Data Annex'!$K$1:$BS$4779,MATCH(HEV$1&amp;"|"&amp;$B29,'Data Annex'!$K$1:$K$4779,0),MATCH(HEV$2,'Data Annex'!$K$1:$BS$1,0)),"")</f>
        <v/>
      </c>
      <c r="HEW29" s="258" t="str">
        <f>IFERROR(INDEX('Data Annex'!$K$1:$BS$4779,MATCH(HEW$1&amp;"|"&amp;$B29,'Data Annex'!$K$1:$K$4779,0),MATCH(HEW$2,'Data Annex'!$K$1:$BS$1,0)),"")</f>
        <v/>
      </c>
      <c r="HEX29" s="258" t="str">
        <f>IFERROR(INDEX('Data Annex'!$K$1:$BS$4779,MATCH(HEX$1&amp;"|"&amp;$B29,'Data Annex'!$K$1:$K$4779,0),MATCH(HEX$2,'Data Annex'!$K$1:$BS$1,0)),"")</f>
        <v/>
      </c>
      <c r="HEY29" s="258" t="str">
        <f>IFERROR(INDEX('Data Annex'!$K$1:$BS$4779,MATCH(HEY$1&amp;"|"&amp;$B29,'Data Annex'!$K$1:$K$4779,0),MATCH(HEY$2,'Data Annex'!$K$1:$BS$1,0)),"")</f>
        <v/>
      </c>
      <c r="HEZ29" s="258" t="str">
        <f>IFERROR(INDEX('Data Annex'!$K$1:$BS$4779,MATCH(HEZ$1&amp;"|"&amp;$B29,'Data Annex'!$K$1:$K$4779,0),MATCH(HEZ$2,'Data Annex'!$K$1:$BS$1,0)),"")</f>
        <v/>
      </c>
      <c r="HFA29" s="258" t="str">
        <f>IFERROR(INDEX('Data Annex'!$K$1:$BS$4779,MATCH(HFA$1&amp;"|"&amp;$B29,'Data Annex'!$K$1:$K$4779,0),MATCH(HFA$2,'Data Annex'!$K$1:$BS$1,0)),"")</f>
        <v/>
      </c>
      <c r="HFB29" s="258" t="str">
        <f>IFERROR(INDEX('Data Annex'!$K$1:$BS$4779,MATCH(HFB$1&amp;"|"&amp;$B29,'Data Annex'!$K$1:$K$4779,0),MATCH(HFB$2,'Data Annex'!$K$1:$BS$1,0)),"")</f>
        <v/>
      </c>
      <c r="HFC29" s="258" t="str">
        <f>IFERROR(INDEX('Data Annex'!$K$1:$BS$4779,MATCH(HFC$1&amp;"|"&amp;$B29,'Data Annex'!$K$1:$K$4779,0),MATCH(HFC$2,'Data Annex'!$K$1:$BS$1,0)),"")</f>
        <v/>
      </c>
      <c r="HFD29" s="258" t="str">
        <f>IFERROR(INDEX('Data Annex'!$K$1:$BS$4779,MATCH(HFD$1&amp;"|"&amp;$B29,'Data Annex'!$K$1:$K$4779,0),MATCH(HFD$2,'Data Annex'!$K$1:$BS$1,0)),"")</f>
        <v/>
      </c>
      <c r="HFE29" s="258" t="str">
        <f>IFERROR(INDEX('Data Annex'!$K$1:$BS$4779,MATCH(HFE$1&amp;"|"&amp;$B29,'Data Annex'!$K$1:$K$4779,0),MATCH(HFE$2,'Data Annex'!$K$1:$BS$1,0)),"")</f>
        <v/>
      </c>
      <c r="HFF29" s="258" t="str">
        <f>IFERROR(INDEX('Data Annex'!$K$1:$BS$4779,MATCH(HFF$1&amp;"|"&amp;$B29,'Data Annex'!$K$1:$K$4779,0),MATCH(HFF$2,'Data Annex'!$K$1:$BS$1,0)),"")</f>
        <v/>
      </c>
      <c r="HFG29" s="258" t="str">
        <f>IFERROR(INDEX('Data Annex'!$K$1:$BS$4779,MATCH(HFG$1&amp;"|"&amp;$B29,'Data Annex'!$K$1:$K$4779,0),MATCH(HFG$2,'Data Annex'!$K$1:$BS$1,0)),"")</f>
        <v/>
      </c>
      <c r="HFH29" s="258" t="str">
        <f>IFERROR(INDEX('Data Annex'!$K$1:$BS$4779,MATCH(HFH$1&amp;"|"&amp;$B29,'Data Annex'!$K$1:$K$4779,0),MATCH(HFH$2,'Data Annex'!$K$1:$BS$1,0)),"")</f>
        <v/>
      </c>
      <c r="HFI29" s="258" t="str">
        <f>IFERROR(INDEX('Data Annex'!$K$1:$BS$4779,MATCH(HFI$1&amp;"|"&amp;$B29,'Data Annex'!$K$1:$K$4779,0),MATCH(HFI$2,'Data Annex'!$K$1:$BS$1,0)),"")</f>
        <v/>
      </c>
      <c r="HFJ29" s="258" t="str">
        <f>IFERROR(INDEX('Data Annex'!$K$1:$BS$4779,MATCH(HFJ$1&amp;"|"&amp;$B29,'Data Annex'!$K$1:$K$4779,0),MATCH(HFJ$2,'Data Annex'!$K$1:$BS$1,0)),"")</f>
        <v/>
      </c>
      <c r="HFK29" s="258" t="str">
        <f>IFERROR(INDEX('Data Annex'!$K$1:$BS$4779,MATCH(HFK$1&amp;"|"&amp;$B29,'Data Annex'!$K$1:$K$4779,0),MATCH(HFK$2,'Data Annex'!$K$1:$BS$1,0)),"")</f>
        <v/>
      </c>
      <c r="HFL29" s="258" t="str">
        <f>IFERROR(INDEX('Data Annex'!$K$1:$BS$4779,MATCH(HFL$1&amp;"|"&amp;$B29,'Data Annex'!$K$1:$K$4779,0),MATCH(HFL$2,'Data Annex'!$K$1:$BS$1,0)),"")</f>
        <v/>
      </c>
      <c r="HFM29" s="258" t="str">
        <f>IFERROR(INDEX('Data Annex'!$K$1:$BS$4779,MATCH(HFM$1&amp;"|"&amp;$B29,'Data Annex'!$K$1:$K$4779,0),MATCH(HFM$2,'Data Annex'!$K$1:$BS$1,0)),"")</f>
        <v/>
      </c>
      <c r="HFN29" s="258" t="str">
        <f>IFERROR(INDEX('Data Annex'!$K$1:$BS$4779,MATCH(HFN$1&amp;"|"&amp;$B29,'Data Annex'!$K$1:$K$4779,0),MATCH(HFN$2,'Data Annex'!$K$1:$BS$1,0)),"")</f>
        <v/>
      </c>
      <c r="HFO29" s="258" t="str">
        <f>IFERROR(INDEX('Data Annex'!$K$1:$BS$4779,MATCH(HFO$1&amp;"|"&amp;$B29,'Data Annex'!$K$1:$K$4779,0),MATCH(HFO$2,'Data Annex'!$K$1:$BS$1,0)),"")</f>
        <v/>
      </c>
      <c r="HFP29" s="258" t="str">
        <f>IFERROR(INDEX('Data Annex'!$K$1:$BS$4779,MATCH(HFP$1&amp;"|"&amp;$B29,'Data Annex'!$K$1:$K$4779,0),MATCH(HFP$2,'Data Annex'!$K$1:$BS$1,0)),"")</f>
        <v/>
      </c>
      <c r="HFQ29" s="258" t="str">
        <f>IFERROR(INDEX('Data Annex'!$K$1:$BS$4779,MATCH(HFQ$1&amp;"|"&amp;$B29,'Data Annex'!$K$1:$K$4779,0),MATCH(HFQ$2,'Data Annex'!$K$1:$BS$1,0)),"")</f>
        <v/>
      </c>
      <c r="HFR29" s="258" t="str">
        <f>IFERROR(INDEX('Data Annex'!$K$1:$BS$4779,MATCH(HFR$1&amp;"|"&amp;$B29,'Data Annex'!$K$1:$K$4779,0),MATCH(HFR$2,'Data Annex'!$K$1:$BS$1,0)),"")</f>
        <v/>
      </c>
      <c r="HFS29" s="258" t="str">
        <f>IFERROR(INDEX('Data Annex'!$K$1:$BS$4779,MATCH(HFS$1&amp;"|"&amp;$B29,'Data Annex'!$K$1:$K$4779,0),MATCH(HFS$2,'Data Annex'!$K$1:$BS$1,0)),"")</f>
        <v/>
      </c>
      <c r="HFT29" s="258" t="str">
        <f>IFERROR(INDEX('Data Annex'!$K$1:$BS$4779,MATCH(HFT$1&amp;"|"&amp;$B29,'Data Annex'!$K$1:$K$4779,0),MATCH(HFT$2,'Data Annex'!$K$1:$BS$1,0)),"")</f>
        <v/>
      </c>
      <c r="HFU29" s="258" t="str">
        <f>IFERROR(INDEX('Data Annex'!$K$1:$BS$4779,MATCH(HFU$1&amp;"|"&amp;$B29,'Data Annex'!$K$1:$K$4779,0),MATCH(HFU$2,'Data Annex'!$K$1:$BS$1,0)),"")</f>
        <v/>
      </c>
      <c r="HFV29" s="258" t="str">
        <f>IFERROR(INDEX('Data Annex'!$K$1:$BS$4779,MATCH(HFV$1&amp;"|"&amp;$B29,'Data Annex'!$K$1:$K$4779,0),MATCH(HFV$2,'Data Annex'!$K$1:$BS$1,0)),"")</f>
        <v/>
      </c>
      <c r="HFW29" s="258" t="str">
        <f>IFERROR(INDEX('Data Annex'!$K$1:$BS$4779,MATCH(HFW$1&amp;"|"&amp;$B29,'Data Annex'!$K$1:$K$4779,0),MATCH(HFW$2,'Data Annex'!$K$1:$BS$1,0)),"")</f>
        <v/>
      </c>
      <c r="HFX29" s="258" t="str">
        <f>IFERROR(INDEX('Data Annex'!$K$1:$BS$4779,MATCH(HFX$1&amp;"|"&amp;$B29,'Data Annex'!$K$1:$K$4779,0),MATCH(HFX$2,'Data Annex'!$K$1:$BS$1,0)),"")</f>
        <v/>
      </c>
      <c r="HFY29" s="258" t="str">
        <f>IFERROR(INDEX('Data Annex'!$K$1:$BS$4779,MATCH(HFY$1&amp;"|"&amp;$B29,'Data Annex'!$K$1:$K$4779,0),MATCH(HFY$2,'Data Annex'!$K$1:$BS$1,0)),"")</f>
        <v/>
      </c>
      <c r="HFZ29" s="258" t="str">
        <f>IFERROR(INDEX('Data Annex'!$K$1:$BS$4779,MATCH(HFZ$1&amp;"|"&amp;$B29,'Data Annex'!$K$1:$K$4779,0),MATCH(HFZ$2,'Data Annex'!$K$1:$BS$1,0)),"")</f>
        <v/>
      </c>
      <c r="HGA29" s="258" t="str">
        <f>IFERROR(INDEX('Data Annex'!$K$1:$BS$4779,MATCH(HGA$1&amp;"|"&amp;$B29,'Data Annex'!$K$1:$K$4779,0),MATCH(HGA$2,'Data Annex'!$K$1:$BS$1,0)),"")</f>
        <v/>
      </c>
      <c r="HGB29" s="258" t="str">
        <f>IFERROR(INDEX('Data Annex'!$K$1:$BS$4779,MATCH(HGB$1&amp;"|"&amp;$B29,'Data Annex'!$K$1:$K$4779,0),MATCH(HGB$2,'Data Annex'!$K$1:$BS$1,0)),"")</f>
        <v/>
      </c>
      <c r="HGC29" s="258" t="str">
        <f>IFERROR(INDEX('Data Annex'!$K$1:$BS$4779,MATCH(HGC$1&amp;"|"&amp;$B29,'Data Annex'!$K$1:$K$4779,0),MATCH(HGC$2,'Data Annex'!$K$1:$BS$1,0)),"")</f>
        <v/>
      </c>
      <c r="HGD29" s="258" t="str">
        <f>IFERROR(INDEX('Data Annex'!$K$1:$BS$4779,MATCH(HGD$1&amp;"|"&amp;$B29,'Data Annex'!$K$1:$K$4779,0),MATCH(HGD$2,'Data Annex'!$K$1:$BS$1,0)),"")</f>
        <v/>
      </c>
      <c r="HGE29" s="258" t="str">
        <f>IFERROR(INDEX('Data Annex'!$K$1:$BS$4779,MATCH(HGE$1&amp;"|"&amp;$B29,'Data Annex'!$K$1:$K$4779,0),MATCH(HGE$2,'Data Annex'!$K$1:$BS$1,0)),"")</f>
        <v/>
      </c>
      <c r="HGF29" s="258" t="str">
        <f>IFERROR(INDEX('Data Annex'!$K$1:$BS$4779,MATCH(HGF$1&amp;"|"&amp;$B29,'Data Annex'!$K$1:$K$4779,0),MATCH(HGF$2,'Data Annex'!$K$1:$BS$1,0)),"")</f>
        <v/>
      </c>
      <c r="HGG29" s="258" t="str">
        <f>IFERROR(INDEX('Data Annex'!$K$1:$BS$4779,MATCH(HGG$1&amp;"|"&amp;$B29,'Data Annex'!$K$1:$K$4779,0),MATCH(HGG$2,'Data Annex'!$K$1:$BS$1,0)),"")</f>
        <v/>
      </c>
      <c r="HGH29" s="258" t="str">
        <f>IFERROR(INDEX('Data Annex'!$K$1:$BS$4779,MATCH(HGH$1&amp;"|"&amp;$B29,'Data Annex'!$K$1:$K$4779,0),MATCH(HGH$2,'Data Annex'!$K$1:$BS$1,0)),"")</f>
        <v/>
      </c>
      <c r="HGI29" s="258" t="str">
        <f>IFERROR(INDEX('Data Annex'!$K$1:$BS$4779,MATCH(HGI$1&amp;"|"&amp;$B29,'Data Annex'!$K$1:$K$4779,0),MATCH(HGI$2,'Data Annex'!$K$1:$BS$1,0)),"")</f>
        <v/>
      </c>
      <c r="HGJ29" s="258" t="str">
        <f>IFERROR(INDEX('Data Annex'!$K$1:$BS$4779,MATCH(HGJ$1&amp;"|"&amp;$B29,'Data Annex'!$K$1:$K$4779,0),MATCH(HGJ$2,'Data Annex'!$K$1:$BS$1,0)),"")</f>
        <v/>
      </c>
      <c r="HGK29" s="258" t="str">
        <f>IFERROR(INDEX('Data Annex'!$K$1:$BS$4779,MATCH(HGK$1&amp;"|"&amp;$B29,'Data Annex'!$K$1:$K$4779,0),MATCH(HGK$2,'Data Annex'!$K$1:$BS$1,0)),"")</f>
        <v/>
      </c>
      <c r="HGL29" s="258" t="str">
        <f>IFERROR(INDEX('Data Annex'!$K$1:$BS$4779,MATCH(HGL$1&amp;"|"&amp;$B29,'Data Annex'!$K$1:$K$4779,0),MATCH(HGL$2,'Data Annex'!$K$1:$BS$1,0)),"")</f>
        <v/>
      </c>
      <c r="HGM29" s="258" t="str">
        <f>IFERROR(INDEX('Data Annex'!$K$1:$BS$4779,MATCH(HGM$1&amp;"|"&amp;$B29,'Data Annex'!$K$1:$K$4779,0),MATCH(HGM$2,'Data Annex'!$K$1:$BS$1,0)),"")</f>
        <v/>
      </c>
      <c r="HGN29" s="258" t="str">
        <f>IFERROR(INDEX('Data Annex'!$K$1:$BS$4779,MATCH(HGN$1&amp;"|"&amp;$B29,'Data Annex'!$K$1:$K$4779,0),MATCH(HGN$2,'Data Annex'!$K$1:$BS$1,0)),"")</f>
        <v/>
      </c>
      <c r="HGO29" s="258" t="str">
        <f>IFERROR(INDEX('Data Annex'!$K$1:$BS$4779,MATCH(HGO$1&amp;"|"&amp;$B29,'Data Annex'!$K$1:$K$4779,0),MATCH(HGO$2,'Data Annex'!$K$1:$BS$1,0)),"")</f>
        <v/>
      </c>
      <c r="HGP29" s="258" t="str">
        <f>IFERROR(INDEX('Data Annex'!$K$1:$BS$4779,MATCH(HGP$1&amp;"|"&amp;$B29,'Data Annex'!$K$1:$K$4779,0),MATCH(HGP$2,'Data Annex'!$K$1:$BS$1,0)),"")</f>
        <v/>
      </c>
      <c r="HGQ29" s="258" t="str">
        <f>IFERROR(INDEX('Data Annex'!$K$1:$BS$4779,MATCH(HGQ$1&amp;"|"&amp;$B29,'Data Annex'!$K$1:$K$4779,0),MATCH(HGQ$2,'Data Annex'!$K$1:$BS$1,0)),"")</f>
        <v/>
      </c>
      <c r="HGR29" s="258" t="str">
        <f>IFERROR(INDEX('Data Annex'!$K$1:$BS$4779,MATCH(HGR$1&amp;"|"&amp;$B29,'Data Annex'!$K$1:$K$4779,0),MATCH(HGR$2,'Data Annex'!$K$1:$BS$1,0)),"")</f>
        <v/>
      </c>
      <c r="HGS29" s="258" t="str">
        <f>IFERROR(INDEX('Data Annex'!$K$1:$BS$4779,MATCH(HGS$1&amp;"|"&amp;$B29,'Data Annex'!$K$1:$K$4779,0),MATCH(HGS$2,'Data Annex'!$K$1:$BS$1,0)),"")</f>
        <v/>
      </c>
      <c r="HGT29" s="258" t="str">
        <f>IFERROR(INDEX('Data Annex'!$K$1:$BS$4779,MATCH(HGT$1&amp;"|"&amp;$B29,'Data Annex'!$K$1:$K$4779,0),MATCH(HGT$2,'Data Annex'!$K$1:$BS$1,0)),"")</f>
        <v/>
      </c>
      <c r="HGU29" s="258" t="str">
        <f>IFERROR(INDEX('Data Annex'!$K$1:$BS$4779,MATCH(HGU$1&amp;"|"&amp;$B29,'Data Annex'!$K$1:$K$4779,0),MATCH(HGU$2,'Data Annex'!$K$1:$BS$1,0)),"")</f>
        <v/>
      </c>
      <c r="HGV29" s="258" t="str">
        <f>IFERROR(INDEX('Data Annex'!$K$1:$BS$4779,MATCH(HGV$1&amp;"|"&amp;$B29,'Data Annex'!$K$1:$K$4779,0),MATCH(HGV$2,'Data Annex'!$K$1:$BS$1,0)),"")</f>
        <v/>
      </c>
      <c r="HGW29" s="258" t="str">
        <f>IFERROR(INDEX('Data Annex'!$K$1:$BS$4779,MATCH(HGW$1&amp;"|"&amp;$B29,'Data Annex'!$K$1:$K$4779,0),MATCH(HGW$2,'Data Annex'!$K$1:$BS$1,0)),"")</f>
        <v/>
      </c>
      <c r="HGX29" s="258" t="str">
        <f>IFERROR(INDEX('Data Annex'!$K$1:$BS$4779,MATCH(HGX$1&amp;"|"&amp;$B29,'Data Annex'!$K$1:$K$4779,0),MATCH(HGX$2,'Data Annex'!$K$1:$BS$1,0)),"")</f>
        <v/>
      </c>
      <c r="HGY29" s="258" t="str">
        <f>IFERROR(INDEX('Data Annex'!$K$1:$BS$4779,MATCH(HGY$1&amp;"|"&amp;$B29,'Data Annex'!$K$1:$K$4779,0),MATCH(HGY$2,'Data Annex'!$K$1:$BS$1,0)),"")</f>
        <v/>
      </c>
      <c r="HGZ29" s="258" t="str">
        <f>IFERROR(INDEX('Data Annex'!$K$1:$BS$4779,MATCH(HGZ$1&amp;"|"&amp;$B29,'Data Annex'!$K$1:$K$4779,0),MATCH(HGZ$2,'Data Annex'!$K$1:$BS$1,0)),"")</f>
        <v/>
      </c>
      <c r="HHA29" s="258" t="str">
        <f>IFERROR(INDEX('Data Annex'!$K$1:$BS$4779,MATCH(HHA$1&amp;"|"&amp;$B29,'Data Annex'!$K$1:$K$4779,0),MATCH(HHA$2,'Data Annex'!$K$1:$BS$1,0)),"")</f>
        <v/>
      </c>
      <c r="HHB29" s="258" t="str">
        <f>IFERROR(INDEX('Data Annex'!$K$1:$BS$4779,MATCH(HHB$1&amp;"|"&amp;$B29,'Data Annex'!$K$1:$K$4779,0),MATCH(HHB$2,'Data Annex'!$K$1:$BS$1,0)),"")</f>
        <v/>
      </c>
      <c r="HHC29" s="258" t="str">
        <f>IFERROR(INDEX('Data Annex'!$K$1:$BS$4779,MATCH(HHC$1&amp;"|"&amp;$B29,'Data Annex'!$K$1:$K$4779,0),MATCH(HHC$2,'Data Annex'!$K$1:$BS$1,0)),"")</f>
        <v/>
      </c>
      <c r="HHD29" s="258" t="str">
        <f>IFERROR(INDEX('Data Annex'!$K$1:$BS$4779,MATCH(HHD$1&amp;"|"&amp;$B29,'Data Annex'!$K$1:$K$4779,0),MATCH(HHD$2,'Data Annex'!$K$1:$BS$1,0)),"")</f>
        <v/>
      </c>
      <c r="HHE29" s="258" t="str">
        <f>IFERROR(INDEX('Data Annex'!$K$1:$BS$4779,MATCH(HHE$1&amp;"|"&amp;$B29,'Data Annex'!$K$1:$K$4779,0),MATCH(HHE$2,'Data Annex'!$K$1:$BS$1,0)),"")</f>
        <v/>
      </c>
      <c r="HHF29" s="258" t="str">
        <f>IFERROR(INDEX('Data Annex'!$K$1:$BS$4779,MATCH(HHF$1&amp;"|"&amp;$B29,'Data Annex'!$K$1:$K$4779,0),MATCH(HHF$2,'Data Annex'!$K$1:$BS$1,0)),"")</f>
        <v/>
      </c>
      <c r="HHG29" s="258" t="str">
        <f>IFERROR(INDEX('Data Annex'!$K$1:$BS$4779,MATCH(HHG$1&amp;"|"&amp;$B29,'Data Annex'!$K$1:$K$4779,0),MATCH(HHG$2,'Data Annex'!$K$1:$BS$1,0)),"")</f>
        <v/>
      </c>
      <c r="HHH29" s="258" t="str">
        <f>IFERROR(INDEX('Data Annex'!$K$1:$BS$4779,MATCH(HHH$1&amp;"|"&amp;$B29,'Data Annex'!$K$1:$K$4779,0),MATCH(HHH$2,'Data Annex'!$K$1:$BS$1,0)),"")</f>
        <v/>
      </c>
      <c r="HHI29" s="258" t="str">
        <f>IFERROR(INDEX('Data Annex'!$K$1:$BS$4779,MATCH(HHI$1&amp;"|"&amp;$B29,'Data Annex'!$K$1:$K$4779,0),MATCH(HHI$2,'Data Annex'!$K$1:$BS$1,0)),"")</f>
        <v/>
      </c>
      <c r="HHJ29" s="258" t="str">
        <f>IFERROR(INDEX('Data Annex'!$K$1:$BS$4779,MATCH(HHJ$1&amp;"|"&amp;$B29,'Data Annex'!$K$1:$K$4779,0),MATCH(HHJ$2,'Data Annex'!$K$1:$BS$1,0)),"")</f>
        <v/>
      </c>
      <c r="HHK29" s="258" t="str">
        <f>IFERROR(INDEX('Data Annex'!$K$1:$BS$4779,MATCH(HHK$1&amp;"|"&amp;$B29,'Data Annex'!$K$1:$K$4779,0),MATCH(HHK$2,'Data Annex'!$K$1:$BS$1,0)),"")</f>
        <v/>
      </c>
      <c r="HHL29" s="258" t="str">
        <f>IFERROR(INDEX('Data Annex'!$K$1:$BS$4779,MATCH(HHL$1&amp;"|"&amp;$B29,'Data Annex'!$K$1:$K$4779,0),MATCH(HHL$2,'Data Annex'!$K$1:$BS$1,0)),"")</f>
        <v/>
      </c>
      <c r="HHM29" s="258" t="str">
        <f>IFERROR(INDEX('Data Annex'!$K$1:$BS$4779,MATCH(HHM$1&amp;"|"&amp;$B29,'Data Annex'!$K$1:$K$4779,0),MATCH(HHM$2,'Data Annex'!$K$1:$BS$1,0)),"")</f>
        <v/>
      </c>
      <c r="HHN29" s="258" t="str">
        <f>IFERROR(INDEX('Data Annex'!$K$1:$BS$4779,MATCH(HHN$1&amp;"|"&amp;$B29,'Data Annex'!$K$1:$K$4779,0),MATCH(HHN$2,'Data Annex'!$K$1:$BS$1,0)),"")</f>
        <v/>
      </c>
      <c r="HHO29" s="258" t="str">
        <f>IFERROR(INDEX('Data Annex'!$K$1:$BS$4779,MATCH(HHO$1&amp;"|"&amp;$B29,'Data Annex'!$K$1:$K$4779,0),MATCH(HHO$2,'Data Annex'!$K$1:$BS$1,0)),"")</f>
        <v/>
      </c>
      <c r="HHP29" s="258" t="str">
        <f>IFERROR(INDEX('Data Annex'!$K$1:$BS$4779,MATCH(HHP$1&amp;"|"&amp;$B29,'Data Annex'!$K$1:$K$4779,0),MATCH(HHP$2,'Data Annex'!$K$1:$BS$1,0)),"")</f>
        <v/>
      </c>
      <c r="HHQ29" s="258" t="str">
        <f>IFERROR(INDEX('Data Annex'!$K$1:$BS$4779,MATCH(HHQ$1&amp;"|"&amp;$B29,'Data Annex'!$K$1:$K$4779,0),MATCH(HHQ$2,'Data Annex'!$K$1:$BS$1,0)),"")</f>
        <v/>
      </c>
      <c r="HHR29" s="258" t="str">
        <f>IFERROR(INDEX('Data Annex'!$K$1:$BS$4779,MATCH(HHR$1&amp;"|"&amp;$B29,'Data Annex'!$K$1:$K$4779,0),MATCH(HHR$2,'Data Annex'!$K$1:$BS$1,0)),"")</f>
        <v/>
      </c>
      <c r="HHS29" s="258" t="str">
        <f>IFERROR(INDEX('Data Annex'!$K$1:$BS$4779,MATCH(HHS$1&amp;"|"&amp;$B29,'Data Annex'!$K$1:$K$4779,0),MATCH(HHS$2,'Data Annex'!$K$1:$BS$1,0)),"")</f>
        <v/>
      </c>
      <c r="HHT29" s="258" t="str">
        <f>IFERROR(INDEX('Data Annex'!$K$1:$BS$4779,MATCH(HHT$1&amp;"|"&amp;$B29,'Data Annex'!$K$1:$K$4779,0),MATCH(HHT$2,'Data Annex'!$K$1:$BS$1,0)),"")</f>
        <v/>
      </c>
      <c r="HHU29" s="258" t="str">
        <f>IFERROR(INDEX('Data Annex'!$K$1:$BS$4779,MATCH(HHU$1&amp;"|"&amp;$B29,'Data Annex'!$K$1:$K$4779,0),MATCH(HHU$2,'Data Annex'!$K$1:$BS$1,0)),"")</f>
        <v/>
      </c>
      <c r="HHV29" s="258" t="str">
        <f>IFERROR(INDEX('Data Annex'!$K$1:$BS$4779,MATCH(HHV$1&amp;"|"&amp;$B29,'Data Annex'!$K$1:$K$4779,0),MATCH(HHV$2,'Data Annex'!$K$1:$BS$1,0)),"")</f>
        <v/>
      </c>
      <c r="HHW29" s="258" t="str">
        <f>IFERROR(INDEX('Data Annex'!$K$1:$BS$4779,MATCH(HHW$1&amp;"|"&amp;$B29,'Data Annex'!$K$1:$K$4779,0),MATCH(HHW$2,'Data Annex'!$K$1:$BS$1,0)),"")</f>
        <v/>
      </c>
      <c r="HHX29" s="258" t="str">
        <f>IFERROR(INDEX('Data Annex'!$K$1:$BS$4779,MATCH(HHX$1&amp;"|"&amp;$B29,'Data Annex'!$K$1:$K$4779,0),MATCH(HHX$2,'Data Annex'!$K$1:$BS$1,0)),"")</f>
        <v/>
      </c>
      <c r="HHY29" s="258" t="str">
        <f>IFERROR(INDEX('Data Annex'!$K$1:$BS$4779,MATCH(HHY$1&amp;"|"&amp;$B29,'Data Annex'!$K$1:$K$4779,0),MATCH(HHY$2,'Data Annex'!$K$1:$BS$1,0)),"")</f>
        <v/>
      </c>
      <c r="HHZ29" s="258" t="str">
        <f>IFERROR(INDEX('Data Annex'!$K$1:$BS$4779,MATCH(HHZ$1&amp;"|"&amp;$B29,'Data Annex'!$K$1:$K$4779,0),MATCH(HHZ$2,'Data Annex'!$K$1:$BS$1,0)),"")</f>
        <v/>
      </c>
      <c r="HIA29" s="258" t="str">
        <f>IFERROR(INDEX('Data Annex'!$K$1:$BS$4779,MATCH(HIA$1&amp;"|"&amp;$B29,'Data Annex'!$K$1:$K$4779,0),MATCH(HIA$2,'Data Annex'!$K$1:$BS$1,0)),"")</f>
        <v/>
      </c>
      <c r="HIB29" s="258" t="str">
        <f>IFERROR(INDEX('Data Annex'!$K$1:$BS$4779,MATCH(HIB$1&amp;"|"&amp;$B29,'Data Annex'!$K$1:$K$4779,0),MATCH(HIB$2,'Data Annex'!$K$1:$BS$1,0)),"")</f>
        <v/>
      </c>
      <c r="HIC29" s="258" t="str">
        <f>IFERROR(INDEX('Data Annex'!$K$1:$BS$4779,MATCH(HIC$1&amp;"|"&amp;$B29,'Data Annex'!$K$1:$K$4779,0),MATCH(HIC$2,'Data Annex'!$K$1:$BS$1,0)),"")</f>
        <v/>
      </c>
      <c r="HID29" s="258" t="str">
        <f>IFERROR(INDEX('Data Annex'!$K$1:$BS$4779,MATCH(HID$1&amp;"|"&amp;$B29,'Data Annex'!$K$1:$K$4779,0),MATCH(HID$2,'Data Annex'!$K$1:$BS$1,0)),"")</f>
        <v/>
      </c>
      <c r="HIE29" s="258" t="str">
        <f>IFERROR(INDEX('Data Annex'!$K$1:$BS$4779,MATCH(HIE$1&amp;"|"&amp;$B29,'Data Annex'!$K$1:$K$4779,0),MATCH(HIE$2,'Data Annex'!$K$1:$BS$1,0)),"")</f>
        <v/>
      </c>
      <c r="HIF29" s="258" t="str">
        <f>IFERROR(INDEX('Data Annex'!$K$1:$BS$4779,MATCH(HIF$1&amp;"|"&amp;$B29,'Data Annex'!$K$1:$K$4779,0),MATCH(HIF$2,'Data Annex'!$K$1:$BS$1,0)),"")</f>
        <v/>
      </c>
      <c r="HIG29" s="258" t="str">
        <f>IFERROR(INDEX('Data Annex'!$K$1:$BS$4779,MATCH(HIG$1&amp;"|"&amp;$B29,'Data Annex'!$K$1:$K$4779,0),MATCH(HIG$2,'Data Annex'!$K$1:$BS$1,0)),"")</f>
        <v/>
      </c>
      <c r="HIH29" s="258" t="str">
        <f>IFERROR(INDEX('Data Annex'!$K$1:$BS$4779,MATCH(HIH$1&amp;"|"&amp;$B29,'Data Annex'!$K$1:$K$4779,0),MATCH(HIH$2,'Data Annex'!$K$1:$BS$1,0)),"")</f>
        <v/>
      </c>
      <c r="HII29" s="258" t="str">
        <f>IFERROR(INDEX('Data Annex'!$K$1:$BS$4779,MATCH(HII$1&amp;"|"&amp;$B29,'Data Annex'!$K$1:$K$4779,0),MATCH(HII$2,'Data Annex'!$K$1:$BS$1,0)),"")</f>
        <v/>
      </c>
      <c r="HIJ29" s="258" t="str">
        <f>IFERROR(INDEX('Data Annex'!$K$1:$BS$4779,MATCH(HIJ$1&amp;"|"&amp;$B29,'Data Annex'!$K$1:$K$4779,0),MATCH(HIJ$2,'Data Annex'!$K$1:$BS$1,0)),"")</f>
        <v/>
      </c>
      <c r="HIK29" s="258" t="str">
        <f>IFERROR(INDEX('Data Annex'!$K$1:$BS$4779,MATCH(HIK$1&amp;"|"&amp;$B29,'Data Annex'!$K$1:$K$4779,0),MATCH(HIK$2,'Data Annex'!$K$1:$BS$1,0)),"")</f>
        <v/>
      </c>
      <c r="HIL29" s="258" t="str">
        <f>IFERROR(INDEX('Data Annex'!$K$1:$BS$4779,MATCH(HIL$1&amp;"|"&amp;$B29,'Data Annex'!$K$1:$K$4779,0),MATCH(HIL$2,'Data Annex'!$K$1:$BS$1,0)),"")</f>
        <v/>
      </c>
      <c r="HIM29" s="258" t="str">
        <f>IFERROR(INDEX('Data Annex'!$K$1:$BS$4779,MATCH(HIM$1&amp;"|"&amp;$B29,'Data Annex'!$K$1:$K$4779,0),MATCH(HIM$2,'Data Annex'!$K$1:$BS$1,0)),"")</f>
        <v/>
      </c>
      <c r="HIN29" s="258" t="str">
        <f>IFERROR(INDEX('Data Annex'!$K$1:$BS$4779,MATCH(HIN$1&amp;"|"&amp;$B29,'Data Annex'!$K$1:$K$4779,0),MATCH(HIN$2,'Data Annex'!$K$1:$BS$1,0)),"")</f>
        <v/>
      </c>
      <c r="HIO29" s="258" t="str">
        <f>IFERROR(INDEX('Data Annex'!$K$1:$BS$4779,MATCH(HIO$1&amp;"|"&amp;$B29,'Data Annex'!$K$1:$K$4779,0),MATCH(HIO$2,'Data Annex'!$K$1:$BS$1,0)),"")</f>
        <v/>
      </c>
      <c r="HIP29" s="258" t="str">
        <f>IFERROR(INDEX('Data Annex'!$K$1:$BS$4779,MATCH(HIP$1&amp;"|"&amp;$B29,'Data Annex'!$K$1:$K$4779,0),MATCH(HIP$2,'Data Annex'!$K$1:$BS$1,0)),"")</f>
        <v/>
      </c>
      <c r="HIQ29" s="258" t="str">
        <f>IFERROR(INDEX('Data Annex'!$K$1:$BS$4779,MATCH(HIQ$1&amp;"|"&amp;$B29,'Data Annex'!$K$1:$K$4779,0),MATCH(HIQ$2,'Data Annex'!$K$1:$BS$1,0)),"")</f>
        <v/>
      </c>
      <c r="HIR29" s="258" t="str">
        <f>IFERROR(INDEX('Data Annex'!$K$1:$BS$4779,MATCH(HIR$1&amp;"|"&amp;$B29,'Data Annex'!$K$1:$K$4779,0),MATCH(HIR$2,'Data Annex'!$K$1:$BS$1,0)),"")</f>
        <v/>
      </c>
      <c r="HIS29" s="258" t="str">
        <f>IFERROR(INDEX('Data Annex'!$K$1:$BS$4779,MATCH(HIS$1&amp;"|"&amp;$B29,'Data Annex'!$K$1:$K$4779,0),MATCH(HIS$2,'Data Annex'!$K$1:$BS$1,0)),"")</f>
        <v/>
      </c>
      <c r="HIT29" s="258" t="str">
        <f>IFERROR(INDEX('Data Annex'!$K$1:$BS$4779,MATCH(HIT$1&amp;"|"&amp;$B29,'Data Annex'!$K$1:$K$4779,0),MATCH(HIT$2,'Data Annex'!$K$1:$BS$1,0)),"")</f>
        <v/>
      </c>
      <c r="HIU29" s="258" t="str">
        <f>IFERROR(INDEX('Data Annex'!$K$1:$BS$4779,MATCH(HIU$1&amp;"|"&amp;$B29,'Data Annex'!$K$1:$K$4779,0),MATCH(HIU$2,'Data Annex'!$K$1:$BS$1,0)),"")</f>
        <v/>
      </c>
      <c r="HIV29" s="258" t="str">
        <f>IFERROR(INDEX('Data Annex'!$K$1:$BS$4779,MATCH(HIV$1&amp;"|"&amp;$B29,'Data Annex'!$K$1:$K$4779,0),MATCH(HIV$2,'Data Annex'!$K$1:$BS$1,0)),"")</f>
        <v/>
      </c>
      <c r="HIW29" s="258" t="str">
        <f>IFERROR(INDEX('Data Annex'!$K$1:$BS$4779,MATCH(HIW$1&amp;"|"&amp;$B29,'Data Annex'!$K$1:$K$4779,0),MATCH(HIW$2,'Data Annex'!$K$1:$BS$1,0)),"")</f>
        <v/>
      </c>
      <c r="HIX29" s="258" t="str">
        <f>IFERROR(INDEX('Data Annex'!$K$1:$BS$4779,MATCH(HIX$1&amp;"|"&amp;$B29,'Data Annex'!$K$1:$K$4779,0),MATCH(HIX$2,'Data Annex'!$K$1:$BS$1,0)),"")</f>
        <v/>
      </c>
      <c r="HIY29" s="258" t="str">
        <f>IFERROR(INDEX('Data Annex'!$K$1:$BS$4779,MATCH(HIY$1&amp;"|"&amp;$B29,'Data Annex'!$K$1:$K$4779,0),MATCH(HIY$2,'Data Annex'!$K$1:$BS$1,0)),"")</f>
        <v/>
      </c>
      <c r="HIZ29" s="258" t="str">
        <f>IFERROR(INDEX('Data Annex'!$K$1:$BS$4779,MATCH(HIZ$1&amp;"|"&amp;$B29,'Data Annex'!$K$1:$K$4779,0),MATCH(HIZ$2,'Data Annex'!$K$1:$BS$1,0)),"")</f>
        <v/>
      </c>
      <c r="HJA29" s="258" t="str">
        <f>IFERROR(INDEX('Data Annex'!$K$1:$BS$4779,MATCH(HJA$1&amp;"|"&amp;$B29,'Data Annex'!$K$1:$K$4779,0),MATCH(HJA$2,'Data Annex'!$K$1:$BS$1,0)),"")</f>
        <v/>
      </c>
      <c r="HJB29" s="258" t="str">
        <f>IFERROR(INDEX('Data Annex'!$K$1:$BS$4779,MATCH(HJB$1&amp;"|"&amp;$B29,'Data Annex'!$K$1:$K$4779,0),MATCH(HJB$2,'Data Annex'!$K$1:$BS$1,0)),"")</f>
        <v/>
      </c>
      <c r="HJC29" s="258" t="str">
        <f>IFERROR(INDEX('Data Annex'!$K$1:$BS$4779,MATCH(HJC$1&amp;"|"&amp;$B29,'Data Annex'!$K$1:$K$4779,0),MATCH(HJC$2,'Data Annex'!$K$1:$BS$1,0)),"")</f>
        <v/>
      </c>
      <c r="HJD29" s="258" t="str">
        <f>IFERROR(INDEX('Data Annex'!$K$1:$BS$4779,MATCH(HJD$1&amp;"|"&amp;$B29,'Data Annex'!$K$1:$K$4779,0),MATCH(HJD$2,'Data Annex'!$K$1:$BS$1,0)),"")</f>
        <v/>
      </c>
      <c r="HJE29" s="258" t="str">
        <f>IFERROR(INDEX('Data Annex'!$K$1:$BS$4779,MATCH(HJE$1&amp;"|"&amp;$B29,'Data Annex'!$K$1:$K$4779,0),MATCH(HJE$2,'Data Annex'!$K$1:$BS$1,0)),"")</f>
        <v/>
      </c>
      <c r="HJF29" s="258" t="str">
        <f>IFERROR(INDEX('Data Annex'!$K$1:$BS$4779,MATCH(HJF$1&amp;"|"&amp;$B29,'Data Annex'!$K$1:$K$4779,0),MATCH(HJF$2,'Data Annex'!$K$1:$BS$1,0)),"")</f>
        <v/>
      </c>
      <c r="HJG29" s="258" t="str">
        <f>IFERROR(INDEX('Data Annex'!$K$1:$BS$4779,MATCH(HJG$1&amp;"|"&amp;$B29,'Data Annex'!$K$1:$K$4779,0),MATCH(HJG$2,'Data Annex'!$K$1:$BS$1,0)),"")</f>
        <v/>
      </c>
      <c r="HJH29" s="258" t="str">
        <f>IFERROR(INDEX('Data Annex'!$K$1:$BS$4779,MATCH(HJH$1&amp;"|"&amp;$B29,'Data Annex'!$K$1:$K$4779,0),MATCH(HJH$2,'Data Annex'!$K$1:$BS$1,0)),"")</f>
        <v/>
      </c>
      <c r="HJI29" s="258" t="str">
        <f>IFERROR(INDEX('Data Annex'!$K$1:$BS$4779,MATCH(HJI$1&amp;"|"&amp;$B29,'Data Annex'!$K$1:$K$4779,0),MATCH(HJI$2,'Data Annex'!$K$1:$BS$1,0)),"")</f>
        <v/>
      </c>
      <c r="HJJ29" s="258" t="str">
        <f>IFERROR(INDEX('Data Annex'!$K$1:$BS$4779,MATCH(HJJ$1&amp;"|"&amp;$B29,'Data Annex'!$K$1:$K$4779,0),MATCH(HJJ$2,'Data Annex'!$K$1:$BS$1,0)),"")</f>
        <v/>
      </c>
      <c r="HJK29" s="258" t="str">
        <f>IFERROR(INDEX('Data Annex'!$K$1:$BS$4779,MATCH(HJK$1&amp;"|"&amp;$B29,'Data Annex'!$K$1:$K$4779,0),MATCH(HJK$2,'Data Annex'!$K$1:$BS$1,0)),"")</f>
        <v/>
      </c>
      <c r="HJL29" s="258" t="str">
        <f>IFERROR(INDEX('Data Annex'!$K$1:$BS$4779,MATCH(HJL$1&amp;"|"&amp;$B29,'Data Annex'!$K$1:$K$4779,0),MATCH(HJL$2,'Data Annex'!$K$1:$BS$1,0)),"")</f>
        <v/>
      </c>
      <c r="HJM29" s="258" t="str">
        <f>IFERROR(INDEX('Data Annex'!$K$1:$BS$4779,MATCH(HJM$1&amp;"|"&amp;$B29,'Data Annex'!$K$1:$K$4779,0),MATCH(HJM$2,'Data Annex'!$K$1:$BS$1,0)),"")</f>
        <v/>
      </c>
      <c r="HJN29" s="258" t="str">
        <f>IFERROR(INDEX('Data Annex'!$K$1:$BS$4779,MATCH(HJN$1&amp;"|"&amp;$B29,'Data Annex'!$K$1:$K$4779,0),MATCH(HJN$2,'Data Annex'!$K$1:$BS$1,0)),"")</f>
        <v/>
      </c>
      <c r="HJO29" s="258" t="str">
        <f>IFERROR(INDEX('Data Annex'!$K$1:$BS$4779,MATCH(HJO$1&amp;"|"&amp;$B29,'Data Annex'!$K$1:$K$4779,0),MATCH(HJO$2,'Data Annex'!$K$1:$BS$1,0)),"")</f>
        <v/>
      </c>
      <c r="HJP29" s="258" t="str">
        <f>IFERROR(INDEX('Data Annex'!$K$1:$BS$4779,MATCH(HJP$1&amp;"|"&amp;$B29,'Data Annex'!$K$1:$K$4779,0),MATCH(HJP$2,'Data Annex'!$K$1:$BS$1,0)),"")</f>
        <v/>
      </c>
      <c r="HJQ29" s="258" t="str">
        <f>IFERROR(INDEX('Data Annex'!$K$1:$BS$4779,MATCH(HJQ$1&amp;"|"&amp;$B29,'Data Annex'!$K$1:$K$4779,0),MATCH(HJQ$2,'Data Annex'!$K$1:$BS$1,0)),"")</f>
        <v/>
      </c>
      <c r="HJR29" s="258" t="str">
        <f>IFERROR(INDEX('Data Annex'!$K$1:$BS$4779,MATCH(HJR$1&amp;"|"&amp;$B29,'Data Annex'!$K$1:$K$4779,0),MATCH(HJR$2,'Data Annex'!$K$1:$BS$1,0)),"")</f>
        <v/>
      </c>
      <c r="HJS29" s="258" t="str">
        <f>IFERROR(INDEX('Data Annex'!$K$1:$BS$4779,MATCH(HJS$1&amp;"|"&amp;$B29,'Data Annex'!$K$1:$K$4779,0),MATCH(HJS$2,'Data Annex'!$K$1:$BS$1,0)),"")</f>
        <v/>
      </c>
      <c r="HJT29" s="258" t="str">
        <f>IFERROR(INDEX('Data Annex'!$K$1:$BS$4779,MATCH(HJT$1&amp;"|"&amp;$B29,'Data Annex'!$K$1:$K$4779,0),MATCH(HJT$2,'Data Annex'!$K$1:$BS$1,0)),"")</f>
        <v/>
      </c>
      <c r="HJU29" s="258" t="str">
        <f>IFERROR(INDEX('Data Annex'!$K$1:$BS$4779,MATCH(HJU$1&amp;"|"&amp;$B29,'Data Annex'!$K$1:$K$4779,0),MATCH(HJU$2,'Data Annex'!$K$1:$BS$1,0)),"")</f>
        <v/>
      </c>
      <c r="HJV29" s="258" t="str">
        <f>IFERROR(INDEX('Data Annex'!$K$1:$BS$4779,MATCH(HJV$1&amp;"|"&amp;$B29,'Data Annex'!$K$1:$K$4779,0),MATCH(HJV$2,'Data Annex'!$K$1:$BS$1,0)),"")</f>
        <v/>
      </c>
      <c r="HJW29" s="258" t="str">
        <f>IFERROR(INDEX('Data Annex'!$K$1:$BS$4779,MATCH(HJW$1&amp;"|"&amp;$B29,'Data Annex'!$K$1:$K$4779,0),MATCH(HJW$2,'Data Annex'!$K$1:$BS$1,0)),"")</f>
        <v/>
      </c>
      <c r="HJX29" s="258" t="str">
        <f>IFERROR(INDEX('Data Annex'!$K$1:$BS$4779,MATCH(HJX$1&amp;"|"&amp;$B29,'Data Annex'!$K$1:$K$4779,0),MATCH(HJX$2,'Data Annex'!$K$1:$BS$1,0)),"")</f>
        <v/>
      </c>
      <c r="HJY29" s="258" t="str">
        <f>IFERROR(INDEX('Data Annex'!$K$1:$BS$4779,MATCH(HJY$1&amp;"|"&amp;$B29,'Data Annex'!$K$1:$K$4779,0),MATCH(HJY$2,'Data Annex'!$K$1:$BS$1,0)),"")</f>
        <v/>
      </c>
      <c r="HJZ29" s="258" t="str">
        <f>IFERROR(INDEX('Data Annex'!$K$1:$BS$4779,MATCH(HJZ$1&amp;"|"&amp;$B29,'Data Annex'!$K$1:$K$4779,0),MATCH(HJZ$2,'Data Annex'!$K$1:$BS$1,0)),"")</f>
        <v/>
      </c>
      <c r="HKA29" s="258" t="str">
        <f>IFERROR(INDEX('Data Annex'!$K$1:$BS$4779,MATCH(HKA$1&amp;"|"&amp;$B29,'Data Annex'!$K$1:$K$4779,0),MATCH(HKA$2,'Data Annex'!$K$1:$BS$1,0)),"")</f>
        <v/>
      </c>
      <c r="HKB29" s="258" t="str">
        <f>IFERROR(INDEX('Data Annex'!$K$1:$BS$4779,MATCH(HKB$1&amp;"|"&amp;$B29,'Data Annex'!$K$1:$K$4779,0),MATCH(HKB$2,'Data Annex'!$K$1:$BS$1,0)),"")</f>
        <v/>
      </c>
      <c r="HKC29" s="258" t="str">
        <f>IFERROR(INDEX('Data Annex'!$K$1:$BS$4779,MATCH(HKC$1&amp;"|"&amp;$B29,'Data Annex'!$K$1:$K$4779,0),MATCH(HKC$2,'Data Annex'!$K$1:$BS$1,0)),"")</f>
        <v/>
      </c>
      <c r="HKD29" s="258" t="str">
        <f>IFERROR(INDEX('Data Annex'!$K$1:$BS$4779,MATCH(HKD$1&amp;"|"&amp;$B29,'Data Annex'!$K$1:$K$4779,0),MATCH(HKD$2,'Data Annex'!$K$1:$BS$1,0)),"")</f>
        <v/>
      </c>
      <c r="HKE29" s="258" t="str">
        <f>IFERROR(INDEX('Data Annex'!$K$1:$BS$4779,MATCH(HKE$1&amp;"|"&amp;$B29,'Data Annex'!$K$1:$K$4779,0),MATCH(HKE$2,'Data Annex'!$K$1:$BS$1,0)),"")</f>
        <v/>
      </c>
      <c r="HKF29" s="258" t="str">
        <f>IFERROR(INDEX('Data Annex'!$K$1:$BS$4779,MATCH(HKF$1&amp;"|"&amp;$B29,'Data Annex'!$K$1:$K$4779,0),MATCH(HKF$2,'Data Annex'!$K$1:$BS$1,0)),"")</f>
        <v/>
      </c>
      <c r="HKG29" s="258" t="str">
        <f>IFERROR(INDEX('Data Annex'!$K$1:$BS$4779,MATCH(HKG$1&amp;"|"&amp;$B29,'Data Annex'!$K$1:$K$4779,0),MATCH(HKG$2,'Data Annex'!$K$1:$BS$1,0)),"")</f>
        <v/>
      </c>
      <c r="HKH29" s="258" t="str">
        <f>IFERROR(INDEX('Data Annex'!$K$1:$BS$4779,MATCH(HKH$1&amp;"|"&amp;$B29,'Data Annex'!$K$1:$K$4779,0),MATCH(HKH$2,'Data Annex'!$K$1:$BS$1,0)),"")</f>
        <v/>
      </c>
      <c r="HKI29" s="258" t="str">
        <f>IFERROR(INDEX('Data Annex'!$K$1:$BS$4779,MATCH(HKI$1&amp;"|"&amp;$B29,'Data Annex'!$K$1:$K$4779,0),MATCH(HKI$2,'Data Annex'!$K$1:$BS$1,0)),"")</f>
        <v/>
      </c>
      <c r="HKJ29" s="258" t="str">
        <f>IFERROR(INDEX('Data Annex'!$K$1:$BS$4779,MATCH(HKJ$1&amp;"|"&amp;$B29,'Data Annex'!$K$1:$K$4779,0),MATCH(HKJ$2,'Data Annex'!$K$1:$BS$1,0)),"")</f>
        <v/>
      </c>
      <c r="HKK29" s="258" t="str">
        <f>IFERROR(INDEX('Data Annex'!$K$1:$BS$4779,MATCH(HKK$1&amp;"|"&amp;$B29,'Data Annex'!$K$1:$K$4779,0),MATCH(HKK$2,'Data Annex'!$K$1:$BS$1,0)),"")</f>
        <v/>
      </c>
      <c r="HKL29" s="258" t="str">
        <f>IFERROR(INDEX('Data Annex'!$K$1:$BS$4779,MATCH(HKL$1&amp;"|"&amp;$B29,'Data Annex'!$K$1:$K$4779,0),MATCH(HKL$2,'Data Annex'!$K$1:$BS$1,0)),"")</f>
        <v/>
      </c>
      <c r="HKM29" s="258" t="str">
        <f>IFERROR(INDEX('Data Annex'!$K$1:$BS$4779,MATCH(HKM$1&amp;"|"&amp;$B29,'Data Annex'!$K$1:$K$4779,0),MATCH(HKM$2,'Data Annex'!$K$1:$BS$1,0)),"")</f>
        <v/>
      </c>
      <c r="HKN29" s="258" t="str">
        <f>IFERROR(INDEX('Data Annex'!$K$1:$BS$4779,MATCH(HKN$1&amp;"|"&amp;$B29,'Data Annex'!$K$1:$K$4779,0),MATCH(HKN$2,'Data Annex'!$K$1:$BS$1,0)),"")</f>
        <v/>
      </c>
      <c r="HKO29" s="258" t="str">
        <f>IFERROR(INDEX('Data Annex'!$K$1:$BS$4779,MATCH(HKO$1&amp;"|"&amp;$B29,'Data Annex'!$K$1:$K$4779,0),MATCH(HKO$2,'Data Annex'!$K$1:$BS$1,0)),"")</f>
        <v/>
      </c>
      <c r="HKP29" s="258" t="str">
        <f>IFERROR(INDEX('Data Annex'!$K$1:$BS$4779,MATCH(HKP$1&amp;"|"&amp;$B29,'Data Annex'!$K$1:$K$4779,0),MATCH(HKP$2,'Data Annex'!$K$1:$BS$1,0)),"")</f>
        <v/>
      </c>
      <c r="HKQ29" s="258" t="str">
        <f>IFERROR(INDEX('Data Annex'!$K$1:$BS$4779,MATCH(HKQ$1&amp;"|"&amp;$B29,'Data Annex'!$K$1:$K$4779,0),MATCH(HKQ$2,'Data Annex'!$K$1:$BS$1,0)),"")</f>
        <v/>
      </c>
      <c r="HKR29" s="258" t="str">
        <f>IFERROR(INDEX('Data Annex'!$K$1:$BS$4779,MATCH(HKR$1&amp;"|"&amp;$B29,'Data Annex'!$K$1:$K$4779,0),MATCH(HKR$2,'Data Annex'!$K$1:$BS$1,0)),"")</f>
        <v/>
      </c>
      <c r="HKS29" s="258" t="str">
        <f>IFERROR(INDEX('Data Annex'!$K$1:$BS$4779,MATCH(HKS$1&amp;"|"&amp;$B29,'Data Annex'!$K$1:$K$4779,0),MATCH(HKS$2,'Data Annex'!$K$1:$BS$1,0)),"")</f>
        <v/>
      </c>
      <c r="HKT29" s="258" t="str">
        <f>IFERROR(INDEX('Data Annex'!$K$1:$BS$4779,MATCH(HKT$1&amp;"|"&amp;$B29,'Data Annex'!$K$1:$K$4779,0),MATCH(HKT$2,'Data Annex'!$K$1:$BS$1,0)),"")</f>
        <v/>
      </c>
      <c r="HKU29" s="258" t="str">
        <f>IFERROR(INDEX('Data Annex'!$K$1:$BS$4779,MATCH(HKU$1&amp;"|"&amp;$B29,'Data Annex'!$K$1:$K$4779,0),MATCH(HKU$2,'Data Annex'!$K$1:$BS$1,0)),"")</f>
        <v/>
      </c>
      <c r="HKV29" s="258" t="str">
        <f>IFERROR(INDEX('Data Annex'!$K$1:$BS$4779,MATCH(HKV$1&amp;"|"&amp;$B29,'Data Annex'!$K$1:$K$4779,0),MATCH(HKV$2,'Data Annex'!$K$1:$BS$1,0)),"")</f>
        <v/>
      </c>
      <c r="HKW29" s="258" t="str">
        <f>IFERROR(INDEX('Data Annex'!$K$1:$BS$4779,MATCH(HKW$1&amp;"|"&amp;$B29,'Data Annex'!$K$1:$K$4779,0),MATCH(HKW$2,'Data Annex'!$K$1:$BS$1,0)),"")</f>
        <v/>
      </c>
      <c r="HKX29" s="258" t="str">
        <f>IFERROR(INDEX('Data Annex'!$K$1:$BS$4779,MATCH(HKX$1&amp;"|"&amp;$B29,'Data Annex'!$K$1:$K$4779,0),MATCH(HKX$2,'Data Annex'!$K$1:$BS$1,0)),"")</f>
        <v/>
      </c>
      <c r="HKY29" s="258" t="str">
        <f>IFERROR(INDEX('Data Annex'!$K$1:$BS$4779,MATCH(HKY$1&amp;"|"&amp;$B29,'Data Annex'!$K$1:$K$4779,0),MATCH(HKY$2,'Data Annex'!$K$1:$BS$1,0)),"")</f>
        <v/>
      </c>
      <c r="HKZ29" s="258" t="str">
        <f>IFERROR(INDEX('Data Annex'!$K$1:$BS$4779,MATCH(HKZ$1&amp;"|"&amp;$B29,'Data Annex'!$K$1:$K$4779,0),MATCH(HKZ$2,'Data Annex'!$K$1:$BS$1,0)),"")</f>
        <v/>
      </c>
      <c r="HLA29" s="258" t="str">
        <f>IFERROR(INDEX('Data Annex'!$K$1:$BS$4779,MATCH(HLA$1&amp;"|"&amp;$B29,'Data Annex'!$K$1:$K$4779,0),MATCH(HLA$2,'Data Annex'!$K$1:$BS$1,0)),"")</f>
        <v/>
      </c>
      <c r="HLB29" s="258" t="str">
        <f>IFERROR(INDEX('Data Annex'!$K$1:$BS$4779,MATCH(HLB$1&amp;"|"&amp;$B29,'Data Annex'!$K$1:$K$4779,0),MATCH(HLB$2,'Data Annex'!$K$1:$BS$1,0)),"")</f>
        <v/>
      </c>
      <c r="HLC29" s="258" t="str">
        <f>IFERROR(INDEX('Data Annex'!$K$1:$BS$4779,MATCH(HLC$1&amp;"|"&amp;$B29,'Data Annex'!$K$1:$K$4779,0),MATCH(HLC$2,'Data Annex'!$K$1:$BS$1,0)),"")</f>
        <v/>
      </c>
      <c r="HLD29" s="258" t="str">
        <f>IFERROR(INDEX('Data Annex'!$K$1:$BS$4779,MATCH(HLD$1&amp;"|"&amp;$B29,'Data Annex'!$K$1:$K$4779,0),MATCH(HLD$2,'Data Annex'!$K$1:$BS$1,0)),"")</f>
        <v/>
      </c>
      <c r="HLE29" s="258" t="str">
        <f>IFERROR(INDEX('Data Annex'!$K$1:$BS$4779,MATCH(HLE$1&amp;"|"&amp;$B29,'Data Annex'!$K$1:$K$4779,0),MATCH(HLE$2,'Data Annex'!$K$1:$BS$1,0)),"")</f>
        <v/>
      </c>
      <c r="HLF29" s="258" t="str">
        <f>IFERROR(INDEX('Data Annex'!$K$1:$BS$4779,MATCH(HLF$1&amp;"|"&amp;$B29,'Data Annex'!$K$1:$K$4779,0),MATCH(HLF$2,'Data Annex'!$K$1:$BS$1,0)),"")</f>
        <v/>
      </c>
      <c r="HLG29" s="258" t="str">
        <f>IFERROR(INDEX('Data Annex'!$K$1:$BS$4779,MATCH(HLG$1&amp;"|"&amp;$B29,'Data Annex'!$K$1:$K$4779,0),MATCH(HLG$2,'Data Annex'!$K$1:$BS$1,0)),"")</f>
        <v/>
      </c>
      <c r="HLH29" s="258" t="str">
        <f>IFERROR(INDEX('Data Annex'!$K$1:$BS$4779,MATCH(HLH$1&amp;"|"&amp;$B29,'Data Annex'!$K$1:$K$4779,0),MATCH(HLH$2,'Data Annex'!$K$1:$BS$1,0)),"")</f>
        <v/>
      </c>
      <c r="HLI29" s="258" t="str">
        <f>IFERROR(INDEX('Data Annex'!$K$1:$BS$4779,MATCH(HLI$1&amp;"|"&amp;$B29,'Data Annex'!$K$1:$K$4779,0),MATCH(HLI$2,'Data Annex'!$K$1:$BS$1,0)),"")</f>
        <v/>
      </c>
      <c r="HLJ29" s="258" t="str">
        <f>IFERROR(INDEX('Data Annex'!$K$1:$BS$4779,MATCH(HLJ$1&amp;"|"&amp;$B29,'Data Annex'!$K$1:$K$4779,0),MATCH(HLJ$2,'Data Annex'!$K$1:$BS$1,0)),"")</f>
        <v/>
      </c>
      <c r="HLK29" s="258" t="str">
        <f>IFERROR(INDEX('Data Annex'!$K$1:$BS$4779,MATCH(HLK$1&amp;"|"&amp;$B29,'Data Annex'!$K$1:$K$4779,0),MATCH(HLK$2,'Data Annex'!$K$1:$BS$1,0)),"")</f>
        <v/>
      </c>
      <c r="HLL29" s="258" t="str">
        <f>IFERROR(INDEX('Data Annex'!$K$1:$BS$4779,MATCH(HLL$1&amp;"|"&amp;$B29,'Data Annex'!$K$1:$K$4779,0),MATCH(HLL$2,'Data Annex'!$K$1:$BS$1,0)),"")</f>
        <v/>
      </c>
      <c r="HLM29" s="258" t="str">
        <f>IFERROR(INDEX('Data Annex'!$K$1:$BS$4779,MATCH(HLM$1&amp;"|"&amp;$B29,'Data Annex'!$K$1:$K$4779,0),MATCH(HLM$2,'Data Annex'!$K$1:$BS$1,0)),"")</f>
        <v/>
      </c>
      <c r="HLN29" s="258" t="str">
        <f>IFERROR(INDEX('Data Annex'!$K$1:$BS$4779,MATCH(HLN$1&amp;"|"&amp;$B29,'Data Annex'!$K$1:$K$4779,0),MATCH(HLN$2,'Data Annex'!$K$1:$BS$1,0)),"")</f>
        <v/>
      </c>
      <c r="HLO29" s="258" t="str">
        <f>IFERROR(INDEX('Data Annex'!$K$1:$BS$4779,MATCH(HLO$1&amp;"|"&amp;$B29,'Data Annex'!$K$1:$K$4779,0),MATCH(HLO$2,'Data Annex'!$K$1:$BS$1,0)),"")</f>
        <v/>
      </c>
      <c r="HLP29" s="258" t="str">
        <f>IFERROR(INDEX('Data Annex'!$K$1:$BS$4779,MATCH(HLP$1&amp;"|"&amp;$B29,'Data Annex'!$K$1:$K$4779,0),MATCH(HLP$2,'Data Annex'!$K$1:$BS$1,0)),"")</f>
        <v/>
      </c>
      <c r="HLQ29" s="258" t="str">
        <f>IFERROR(INDEX('Data Annex'!$K$1:$BS$4779,MATCH(HLQ$1&amp;"|"&amp;$B29,'Data Annex'!$K$1:$K$4779,0),MATCH(HLQ$2,'Data Annex'!$K$1:$BS$1,0)),"")</f>
        <v/>
      </c>
      <c r="HLR29" s="258" t="str">
        <f>IFERROR(INDEX('Data Annex'!$K$1:$BS$4779,MATCH(HLR$1&amp;"|"&amp;$B29,'Data Annex'!$K$1:$K$4779,0),MATCH(HLR$2,'Data Annex'!$K$1:$BS$1,0)),"")</f>
        <v/>
      </c>
      <c r="HLS29" s="258" t="str">
        <f>IFERROR(INDEX('Data Annex'!$K$1:$BS$4779,MATCH(HLS$1&amp;"|"&amp;$B29,'Data Annex'!$K$1:$K$4779,0),MATCH(HLS$2,'Data Annex'!$K$1:$BS$1,0)),"")</f>
        <v/>
      </c>
      <c r="HLT29" s="258" t="str">
        <f>IFERROR(INDEX('Data Annex'!$K$1:$BS$4779,MATCH(HLT$1&amp;"|"&amp;$B29,'Data Annex'!$K$1:$K$4779,0),MATCH(HLT$2,'Data Annex'!$K$1:$BS$1,0)),"")</f>
        <v/>
      </c>
      <c r="HLU29" s="258" t="str">
        <f>IFERROR(INDEX('Data Annex'!$K$1:$BS$4779,MATCH(HLU$1&amp;"|"&amp;$B29,'Data Annex'!$K$1:$K$4779,0),MATCH(HLU$2,'Data Annex'!$K$1:$BS$1,0)),"")</f>
        <v/>
      </c>
      <c r="HLV29" s="258" t="str">
        <f>IFERROR(INDEX('Data Annex'!$K$1:$BS$4779,MATCH(HLV$1&amp;"|"&amp;$B29,'Data Annex'!$K$1:$K$4779,0),MATCH(HLV$2,'Data Annex'!$K$1:$BS$1,0)),"")</f>
        <v/>
      </c>
      <c r="HLW29" s="258" t="str">
        <f>IFERROR(INDEX('Data Annex'!$K$1:$BS$4779,MATCH(HLW$1&amp;"|"&amp;$B29,'Data Annex'!$K$1:$K$4779,0),MATCH(HLW$2,'Data Annex'!$K$1:$BS$1,0)),"")</f>
        <v/>
      </c>
      <c r="HLX29" s="258" t="str">
        <f>IFERROR(INDEX('Data Annex'!$K$1:$BS$4779,MATCH(HLX$1&amp;"|"&amp;$B29,'Data Annex'!$K$1:$K$4779,0),MATCH(HLX$2,'Data Annex'!$K$1:$BS$1,0)),"")</f>
        <v/>
      </c>
      <c r="HLY29" s="258" t="str">
        <f>IFERROR(INDEX('Data Annex'!$K$1:$BS$4779,MATCH(HLY$1&amp;"|"&amp;$B29,'Data Annex'!$K$1:$K$4779,0),MATCH(HLY$2,'Data Annex'!$K$1:$BS$1,0)),"")</f>
        <v/>
      </c>
      <c r="HLZ29" s="258" t="str">
        <f>IFERROR(INDEX('Data Annex'!$K$1:$BS$4779,MATCH(HLZ$1&amp;"|"&amp;$B29,'Data Annex'!$K$1:$K$4779,0),MATCH(HLZ$2,'Data Annex'!$K$1:$BS$1,0)),"")</f>
        <v/>
      </c>
      <c r="HMA29" s="258" t="str">
        <f>IFERROR(INDEX('Data Annex'!$K$1:$BS$4779,MATCH(HMA$1&amp;"|"&amp;$B29,'Data Annex'!$K$1:$K$4779,0),MATCH(HMA$2,'Data Annex'!$K$1:$BS$1,0)),"")</f>
        <v/>
      </c>
      <c r="HMB29" s="258" t="str">
        <f>IFERROR(INDEX('Data Annex'!$K$1:$BS$4779,MATCH(HMB$1&amp;"|"&amp;$B29,'Data Annex'!$K$1:$K$4779,0),MATCH(HMB$2,'Data Annex'!$K$1:$BS$1,0)),"")</f>
        <v/>
      </c>
      <c r="HMC29" s="258" t="str">
        <f>IFERROR(INDEX('Data Annex'!$K$1:$BS$4779,MATCH(HMC$1&amp;"|"&amp;$B29,'Data Annex'!$K$1:$K$4779,0),MATCH(HMC$2,'Data Annex'!$K$1:$BS$1,0)),"")</f>
        <v/>
      </c>
      <c r="HMD29" s="258" t="str">
        <f>IFERROR(INDEX('Data Annex'!$K$1:$BS$4779,MATCH(HMD$1&amp;"|"&amp;$B29,'Data Annex'!$K$1:$K$4779,0),MATCH(HMD$2,'Data Annex'!$K$1:$BS$1,0)),"")</f>
        <v/>
      </c>
      <c r="HME29" s="258" t="str">
        <f>IFERROR(INDEX('Data Annex'!$K$1:$BS$4779,MATCH(HME$1&amp;"|"&amp;$B29,'Data Annex'!$K$1:$K$4779,0),MATCH(HME$2,'Data Annex'!$K$1:$BS$1,0)),"")</f>
        <v/>
      </c>
      <c r="HMF29" s="258" t="str">
        <f>IFERROR(INDEX('Data Annex'!$K$1:$BS$4779,MATCH(HMF$1&amp;"|"&amp;$B29,'Data Annex'!$K$1:$K$4779,0),MATCH(HMF$2,'Data Annex'!$K$1:$BS$1,0)),"")</f>
        <v/>
      </c>
      <c r="HMG29" s="258" t="str">
        <f>IFERROR(INDEX('Data Annex'!$K$1:$BS$4779,MATCH(HMG$1&amp;"|"&amp;$B29,'Data Annex'!$K$1:$K$4779,0),MATCH(HMG$2,'Data Annex'!$K$1:$BS$1,0)),"")</f>
        <v/>
      </c>
      <c r="HMH29" s="258" t="str">
        <f>IFERROR(INDEX('Data Annex'!$K$1:$BS$4779,MATCH(HMH$1&amp;"|"&amp;$B29,'Data Annex'!$K$1:$K$4779,0),MATCH(HMH$2,'Data Annex'!$K$1:$BS$1,0)),"")</f>
        <v/>
      </c>
      <c r="HMI29" s="258" t="str">
        <f>IFERROR(INDEX('Data Annex'!$K$1:$BS$4779,MATCH(HMI$1&amp;"|"&amp;$B29,'Data Annex'!$K$1:$K$4779,0),MATCH(HMI$2,'Data Annex'!$K$1:$BS$1,0)),"")</f>
        <v/>
      </c>
      <c r="HMJ29" s="258" t="str">
        <f>IFERROR(INDEX('Data Annex'!$K$1:$BS$4779,MATCH(HMJ$1&amp;"|"&amp;$B29,'Data Annex'!$K$1:$K$4779,0),MATCH(HMJ$2,'Data Annex'!$K$1:$BS$1,0)),"")</f>
        <v/>
      </c>
      <c r="HMK29" s="258" t="str">
        <f>IFERROR(INDEX('Data Annex'!$K$1:$BS$4779,MATCH(HMK$1&amp;"|"&amp;$B29,'Data Annex'!$K$1:$K$4779,0),MATCH(HMK$2,'Data Annex'!$K$1:$BS$1,0)),"")</f>
        <v/>
      </c>
      <c r="HML29" s="258" t="str">
        <f>IFERROR(INDEX('Data Annex'!$K$1:$BS$4779,MATCH(HML$1&amp;"|"&amp;$B29,'Data Annex'!$K$1:$K$4779,0),MATCH(HML$2,'Data Annex'!$K$1:$BS$1,0)),"")</f>
        <v/>
      </c>
      <c r="HMM29" s="258" t="str">
        <f>IFERROR(INDEX('Data Annex'!$K$1:$BS$4779,MATCH(HMM$1&amp;"|"&amp;$B29,'Data Annex'!$K$1:$K$4779,0),MATCH(HMM$2,'Data Annex'!$K$1:$BS$1,0)),"")</f>
        <v/>
      </c>
      <c r="HMN29" s="258" t="str">
        <f>IFERROR(INDEX('Data Annex'!$K$1:$BS$4779,MATCH(HMN$1&amp;"|"&amp;$B29,'Data Annex'!$K$1:$K$4779,0),MATCH(HMN$2,'Data Annex'!$K$1:$BS$1,0)),"")</f>
        <v/>
      </c>
      <c r="HMO29" s="258" t="str">
        <f>IFERROR(INDEX('Data Annex'!$K$1:$BS$4779,MATCH(HMO$1&amp;"|"&amp;$B29,'Data Annex'!$K$1:$K$4779,0),MATCH(HMO$2,'Data Annex'!$K$1:$BS$1,0)),"")</f>
        <v/>
      </c>
      <c r="HMP29" s="258" t="str">
        <f>IFERROR(INDEX('Data Annex'!$K$1:$BS$4779,MATCH(HMP$1&amp;"|"&amp;$B29,'Data Annex'!$K$1:$K$4779,0),MATCH(HMP$2,'Data Annex'!$K$1:$BS$1,0)),"")</f>
        <v/>
      </c>
      <c r="HMQ29" s="258" t="str">
        <f>IFERROR(INDEX('Data Annex'!$K$1:$BS$4779,MATCH(HMQ$1&amp;"|"&amp;$B29,'Data Annex'!$K$1:$K$4779,0),MATCH(HMQ$2,'Data Annex'!$K$1:$BS$1,0)),"")</f>
        <v/>
      </c>
      <c r="HMR29" s="258" t="str">
        <f>IFERROR(INDEX('Data Annex'!$K$1:$BS$4779,MATCH(HMR$1&amp;"|"&amp;$B29,'Data Annex'!$K$1:$K$4779,0),MATCH(HMR$2,'Data Annex'!$K$1:$BS$1,0)),"")</f>
        <v/>
      </c>
      <c r="HMS29" s="258" t="str">
        <f>IFERROR(INDEX('Data Annex'!$K$1:$BS$4779,MATCH(HMS$1&amp;"|"&amp;$B29,'Data Annex'!$K$1:$K$4779,0),MATCH(HMS$2,'Data Annex'!$K$1:$BS$1,0)),"")</f>
        <v/>
      </c>
      <c r="HMT29" s="258" t="str">
        <f>IFERROR(INDEX('Data Annex'!$K$1:$BS$4779,MATCH(HMT$1&amp;"|"&amp;$B29,'Data Annex'!$K$1:$K$4779,0),MATCH(HMT$2,'Data Annex'!$K$1:$BS$1,0)),"")</f>
        <v/>
      </c>
      <c r="HMU29" s="258" t="str">
        <f>IFERROR(INDEX('Data Annex'!$K$1:$BS$4779,MATCH(HMU$1&amp;"|"&amp;$B29,'Data Annex'!$K$1:$K$4779,0),MATCH(HMU$2,'Data Annex'!$K$1:$BS$1,0)),"")</f>
        <v/>
      </c>
      <c r="HMV29" s="258" t="str">
        <f>IFERROR(INDEX('Data Annex'!$K$1:$BS$4779,MATCH(HMV$1&amp;"|"&amp;$B29,'Data Annex'!$K$1:$K$4779,0),MATCH(HMV$2,'Data Annex'!$K$1:$BS$1,0)),"")</f>
        <v/>
      </c>
      <c r="HMW29" s="258" t="str">
        <f>IFERROR(INDEX('Data Annex'!$K$1:$BS$4779,MATCH(HMW$1&amp;"|"&amp;$B29,'Data Annex'!$K$1:$K$4779,0),MATCH(HMW$2,'Data Annex'!$K$1:$BS$1,0)),"")</f>
        <v/>
      </c>
      <c r="HMX29" s="258" t="str">
        <f>IFERROR(INDEX('Data Annex'!$K$1:$BS$4779,MATCH(HMX$1&amp;"|"&amp;$B29,'Data Annex'!$K$1:$K$4779,0),MATCH(HMX$2,'Data Annex'!$K$1:$BS$1,0)),"")</f>
        <v/>
      </c>
      <c r="HMY29" s="258" t="str">
        <f>IFERROR(INDEX('Data Annex'!$K$1:$BS$4779,MATCH(HMY$1&amp;"|"&amp;$B29,'Data Annex'!$K$1:$K$4779,0),MATCH(HMY$2,'Data Annex'!$K$1:$BS$1,0)),"")</f>
        <v/>
      </c>
      <c r="HMZ29" s="258" t="str">
        <f>IFERROR(INDEX('Data Annex'!$K$1:$BS$4779,MATCH(HMZ$1&amp;"|"&amp;$B29,'Data Annex'!$K$1:$K$4779,0),MATCH(HMZ$2,'Data Annex'!$K$1:$BS$1,0)),"")</f>
        <v/>
      </c>
      <c r="HNA29" s="258" t="str">
        <f>IFERROR(INDEX('Data Annex'!$K$1:$BS$4779,MATCH(HNA$1&amp;"|"&amp;$B29,'Data Annex'!$K$1:$K$4779,0),MATCH(HNA$2,'Data Annex'!$K$1:$BS$1,0)),"")</f>
        <v/>
      </c>
      <c r="HNB29" s="258" t="str">
        <f>IFERROR(INDEX('Data Annex'!$K$1:$BS$4779,MATCH(HNB$1&amp;"|"&amp;$B29,'Data Annex'!$K$1:$K$4779,0),MATCH(HNB$2,'Data Annex'!$K$1:$BS$1,0)),"")</f>
        <v/>
      </c>
      <c r="HNC29" s="258" t="str">
        <f>IFERROR(INDEX('Data Annex'!$K$1:$BS$4779,MATCH(HNC$1&amp;"|"&amp;$B29,'Data Annex'!$K$1:$K$4779,0),MATCH(HNC$2,'Data Annex'!$K$1:$BS$1,0)),"")</f>
        <v/>
      </c>
      <c r="HND29" s="258" t="str">
        <f>IFERROR(INDEX('Data Annex'!$K$1:$BS$4779,MATCH(HND$1&amp;"|"&amp;$B29,'Data Annex'!$K$1:$K$4779,0),MATCH(HND$2,'Data Annex'!$K$1:$BS$1,0)),"")</f>
        <v/>
      </c>
      <c r="HNE29" s="258" t="str">
        <f>IFERROR(INDEX('Data Annex'!$K$1:$BS$4779,MATCH(HNE$1&amp;"|"&amp;$B29,'Data Annex'!$K$1:$K$4779,0),MATCH(HNE$2,'Data Annex'!$K$1:$BS$1,0)),"")</f>
        <v/>
      </c>
      <c r="HNF29" s="258" t="str">
        <f>IFERROR(INDEX('Data Annex'!$K$1:$BS$4779,MATCH(HNF$1&amp;"|"&amp;$B29,'Data Annex'!$K$1:$K$4779,0),MATCH(HNF$2,'Data Annex'!$K$1:$BS$1,0)),"")</f>
        <v/>
      </c>
      <c r="HNG29" s="258" t="str">
        <f>IFERROR(INDEX('Data Annex'!$K$1:$BS$4779,MATCH(HNG$1&amp;"|"&amp;$B29,'Data Annex'!$K$1:$K$4779,0),MATCH(HNG$2,'Data Annex'!$K$1:$BS$1,0)),"")</f>
        <v/>
      </c>
      <c r="HNH29" s="258" t="str">
        <f>IFERROR(INDEX('Data Annex'!$K$1:$BS$4779,MATCH(HNH$1&amp;"|"&amp;$B29,'Data Annex'!$K$1:$K$4779,0),MATCH(HNH$2,'Data Annex'!$K$1:$BS$1,0)),"")</f>
        <v/>
      </c>
      <c r="HNI29" s="258" t="str">
        <f>IFERROR(INDEX('Data Annex'!$K$1:$BS$4779,MATCH(HNI$1&amp;"|"&amp;$B29,'Data Annex'!$K$1:$K$4779,0),MATCH(HNI$2,'Data Annex'!$K$1:$BS$1,0)),"")</f>
        <v/>
      </c>
      <c r="HNJ29" s="258" t="str">
        <f>IFERROR(INDEX('Data Annex'!$K$1:$BS$4779,MATCH(HNJ$1&amp;"|"&amp;$B29,'Data Annex'!$K$1:$K$4779,0),MATCH(HNJ$2,'Data Annex'!$K$1:$BS$1,0)),"")</f>
        <v/>
      </c>
      <c r="HNK29" s="258" t="str">
        <f>IFERROR(INDEX('Data Annex'!$K$1:$BS$4779,MATCH(HNK$1&amp;"|"&amp;$B29,'Data Annex'!$K$1:$K$4779,0),MATCH(HNK$2,'Data Annex'!$K$1:$BS$1,0)),"")</f>
        <v/>
      </c>
      <c r="HNL29" s="258" t="str">
        <f>IFERROR(INDEX('Data Annex'!$K$1:$BS$4779,MATCH(HNL$1&amp;"|"&amp;$B29,'Data Annex'!$K$1:$K$4779,0),MATCH(HNL$2,'Data Annex'!$K$1:$BS$1,0)),"")</f>
        <v/>
      </c>
      <c r="HNM29" s="258" t="str">
        <f>IFERROR(INDEX('Data Annex'!$K$1:$BS$4779,MATCH(HNM$1&amp;"|"&amp;$B29,'Data Annex'!$K$1:$K$4779,0),MATCH(HNM$2,'Data Annex'!$K$1:$BS$1,0)),"")</f>
        <v/>
      </c>
      <c r="HNN29" s="258" t="str">
        <f>IFERROR(INDEX('Data Annex'!$K$1:$BS$4779,MATCH(HNN$1&amp;"|"&amp;$B29,'Data Annex'!$K$1:$K$4779,0),MATCH(HNN$2,'Data Annex'!$K$1:$BS$1,0)),"")</f>
        <v/>
      </c>
      <c r="HNO29" s="258" t="str">
        <f>IFERROR(INDEX('Data Annex'!$K$1:$BS$4779,MATCH(HNO$1&amp;"|"&amp;$B29,'Data Annex'!$K$1:$K$4779,0),MATCH(HNO$2,'Data Annex'!$K$1:$BS$1,0)),"")</f>
        <v/>
      </c>
      <c r="HNP29" s="258" t="str">
        <f>IFERROR(INDEX('Data Annex'!$K$1:$BS$4779,MATCH(HNP$1&amp;"|"&amp;$B29,'Data Annex'!$K$1:$K$4779,0),MATCH(HNP$2,'Data Annex'!$K$1:$BS$1,0)),"")</f>
        <v/>
      </c>
      <c r="HNQ29" s="258" t="str">
        <f>IFERROR(INDEX('Data Annex'!$K$1:$BS$4779,MATCH(HNQ$1&amp;"|"&amp;$B29,'Data Annex'!$K$1:$K$4779,0),MATCH(HNQ$2,'Data Annex'!$K$1:$BS$1,0)),"")</f>
        <v/>
      </c>
      <c r="HNR29" s="258" t="str">
        <f>IFERROR(INDEX('Data Annex'!$K$1:$BS$4779,MATCH(HNR$1&amp;"|"&amp;$B29,'Data Annex'!$K$1:$K$4779,0),MATCH(HNR$2,'Data Annex'!$K$1:$BS$1,0)),"")</f>
        <v/>
      </c>
      <c r="HNS29" s="258" t="str">
        <f>IFERROR(INDEX('Data Annex'!$K$1:$BS$4779,MATCH(HNS$1&amp;"|"&amp;$B29,'Data Annex'!$K$1:$K$4779,0),MATCH(HNS$2,'Data Annex'!$K$1:$BS$1,0)),"")</f>
        <v/>
      </c>
      <c r="HNT29" s="258" t="str">
        <f>IFERROR(INDEX('Data Annex'!$K$1:$BS$4779,MATCH(HNT$1&amp;"|"&amp;$B29,'Data Annex'!$K$1:$K$4779,0),MATCH(HNT$2,'Data Annex'!$K$1:$BS$1,0)),"")</f>
        <v/>
      </c>
      <c r="HNU29" s="258" t="str">
        <f>IFERROR(INDEX('Data Annex'!$K$1:$BS$4779,MATCH(HNU$1&amp;"|"&amp;$B29,'Data Annex'!$K$1:$K$4779,0),MATCH(HNU$2,'Data Annex'!$K$1:$BS$1,0)),"")</f>
        <v/>
      </c>
      <c r="HNV29" s="258" t="str">
        <f>IFERROR(INDEX('Data Annex'!$K$1:$BS$4779,MATCH(HNV$1&amp;"|"&amp;$B29,'Data Annex'!$K$1:$K$4779,0),MATCH(HNV$2,'Data Annex'!$K$1:$BS$1,0)),"")</f>
        <v/>
      </c>
      <c r="HNW29" s="258" t="str">
        <f>IFERROR(INDEX('Data Annex'!$K$1:$BS$4779,MATCH(HNW$1&amp;"|"&amp;$B29,'Data Annex'!$K$1:$K$4779,0),MATCH(HNW$2,'Data Annex'!$K$1:$BS$1,0)),"")</f>
        <v/>
      </c>
      <c r="HNX29" s="258" t="str">
        <f>IFERROR(INDEX('Data Annex'!$K$1:$BS$4779,MATCH(HNX$1&amp;"|"&amp;$B29,'Data Annex'!$K$1:$K$4779,0),MATCH(HNX$2,'Data Annex'!$K$1:$BS$1,0)),"")</f>
        <v/>
      </c>
      <c r="HNY29" s="258" t="str">
        <f>IFERROR(INDEX('Data Annex'!$K$1:$BS$4779,MATCH(HNY$1&amp;"|"&amp;$B29,'Data Annex'!$K$1:$K$4779,0),MATCH(HNY$2,'Data Annex'!$K$1:$BS$1,0)),"")</f>
        <v/>
      </c>
      <c r="HNZ29" s="258" t="str">
        <f>IFERROR(INDEX('Data Annex'!$K$1:$BS$4779,MATCH(HNZ$1&amp;"|"&amp;$B29,'Data Annex'!$K$1:$K$4779,0),MATCH(HNZ$2,'Data Annex'!$K$1:$BS$1,0)),"")</f>
        <v/>
      </c>
      <c r="HOA29" s="258" t="str">
        <f>IFERROR(INDEX('Data Annex'!$K$1:$BS$4779,MATCH(HOA$1&amp;"|"&amp;$B29,'Data Annex'!$K$1:$K$4779,0),MATCH(HOA$2,'Data Annex'!$K$1:$BS$1,0)),"")</f>
        <v/>
      </c>
      <c r="HOB29" s="258" t="str">
        <f>IFERROR(INDEX('Data Annex'!$K$1:$BS$4779,MATCH(HOB$1&amp;"|"&amp;$B29,'Data Annex'!$K$1:$K$4779,0),MATCH(HOB$2,'Data Annex'!$K$1:$BS$1,0)),"")</f>
        <v/>
      </c>
      <c r="HOC29" s="258" t="str">
        <f>IFERROR(INDEX('Data Annex'!$K$1:$BS$4779,MATCH(HOC$1&amp;"|"&amp;$B29,'Data Annex'!$K$1:$K$4779,0),MATCH(HOC$2,'Data Annex'!$K$1:$BS$1,0)),"")</f>
        <v/>
      </c>
      <c r="HOD29" s="258" t="str">
        <f>IFERROR(INDEX('Data Annex'!$K$1:$BS$4779,MATCH(HOD$1&amp;"|"&amp;$B29,'Data Annex'!$K$1:$K$4779,0),MATCH(HOD$2,'Data Annex'!$K$1:$BS$1,0)),"")</f>
        <v/>
      </c>
      <c r="HOE29" s="258" t="str">
        <f>IFERROR(INDEX('Data Annex'!$K$1:$BS$4779,MATCH(HOE$1&amp;"|"&amp;$B29,'Data Annex'!$K$1:$K$4779,0),MATCH(HOE$2,'Data Annex'!$K$1:$BS$1,0)),"")</f>
        <v/>
      </c>
      <c r="HOF29" s="258" t="str">
        <f>IFERROR(INDEX('Data Annex'!$K$1:$BS$4779,MATCH(HOF$1&amp;"|"&amp;$B29,'Data Annex'!$K$1:$K$4779,0),MATCH(HOF$2,'Data Annex'!$K$1:$BS$1,0)),"")</f>
        <v/>
      </c>
      <c r="HOG29" s="258" t="str">
        <f>IFERROR(INDEX('Data Annex'!$K$1:$BS$4779,MATCH(HOG$1&amp;"|"&amp;$B29,'Data Annex'!$K$1:$K$4779,0),MATCH(HOG$2,'Data Annex'!$K$1:$BS$1,0)),"")</f>
        <v/>
      </c>
      <c r="HOH29" s="258" t="str">
        <f>IFERROR(INDEX('Data Annex'!$K$1:$BS$4779,MATCH(HOH$1&amp;"|"&amp;$B29,'Data Annex'!$K$1:$K$4779,0),MATCH(HOH$2,'Data Annex'!$K$1:$BS$1,0)),"")</f>
        <v/>
      </c>
      <c r="HOI29" s="258" t="str">
        <f>IFERROR(INDEX('Data Annex'!$K$1:$BS$4779,MATCH(HOI$1&amp;"|"&amp;$B29,'Data Annex'!$K$1:$K$4779,0),MATCH(HOI$2,'Data Annex'!$K$1:$BS$1,0)),"")</f>
        <v/>
      </c>
      <c r="HOJ29" s="258" t="str">
        <f>IFERROR(INDEX('Data Annex'!$K$1:$BS$4779,MATCH(HOJ$1&amp;"|"&amp;$B29,'Data Annex'!$K$1:$K$4779,0),MATCH(HOJ$2,'Data Annex'!$K$1:$BS$1,0)),"")</f>
        <v/>
      </c>
      <c r="HOK29" s="258" t="str">
        <f>IFERROR(INDEX('Data Annex'!$K$1:$BS$4779,MATCH(HOK$1&amp;"|"&amp;$B29,'Data Annex'!$K$1:$K$4779,0),MATCH(HOK$2,'Data Annex'!$K$1:$BS$1,0)),"")</f>
        <v/>
      </c>
      <c r="HOL29" s="258" t="str">
        <f>IFERROR(INDEX('Data Annex'!$K$1:$BS$4779,MATCH(HOL$1&amp;"|"&amp;$B29,'Data Annex'!$K$1:$K$4779,0),MATCH(HOL$2,'Data Annex'!$K$1:$BS$1,0)),"")</f>
        <v/>
      </c>
      <c r="HOM29" s="258" t="str">
        <f>IFERROR(INDEX('Data Annex'!$K$1:$BS$4779,MATCH(HOM$1&amp;"|"&amp;$B29,'Data Annex'!$K$1:$K$4779,0),MATCH(HOM$2,'Data Annex'!$K$1:$BS$1,0)),"")</f>
        <v/>
      </c>
      <c r="HON29" s="258" t="str">
        <f>IFERROR(INDEX('Data Annex'!$K$1:$BS$4779,MATCH(HON$1&amp;"|"&amp;$B29,'Data Annex'!$K$1:$K$4779,0),MATCH(HON$2,'Data Annex'!$K$1:$BS$1,0)),"")</f>
        <v/>
      </c>
      <c r="HOO29" s="258" t="str">
        <f>IFERROR(INDEX('Data Annex'!$K$1:$BS$4779,MATCH(HOO$1&amp;"|"&amp;$B29,'Data Annex'!$K$1:$K$4779,0),MATCH(HOO$2,'Data Annex'!$K$1:$BS$1,0)),"")</f>
        <v/>
      </c>
      <c r="HOP29" s="258" t="str">
        <f>IFERROR(INDEX('Data Annex'!$K$1:$BS$4779,MATCH(HOP$1&amp;"|"&amp;$B29,'Data Annex'!$K$1:$K$4779,0),MATCH(HOP$2,'Data Annex'!$K$1:$BS$1,0)),"")</f>
        <v/>
      </c>
      <c r="HOQ29" s="258" t="str">
        <f>IFERROR(INDEX('Data Annex'!$K$1:$BS$4779,MATCH(HOQ$1&amp;"|"&amp;$B29,'Data Annex'!$K$1:$K$4779,0),MATCH(HOQ$2,'Data Annex'!$K$1:$BS$1,0)),"")</f>
        <v/>
      </c>
      <c r="HOR29" s="258" t="str">
        <f>IFERROR(INDEX('Data Annex'!$K$1:$BS$4779,MATCH(HOR$1&amp;"|"&amp;$B29,'Data Annex'!$K$1:$K$4779,0),MATCH(HOR$2,'Data Annex'!$K$1:$BS$1,0)),"")</f>
        <v/>
      </c>
      <c r="HOS29" s="258" t="str">
        <f>IFERROR(INDEX('Data Annex'!$K$1:$BS$4779,MATCH(HOS$1&amp;"|"&amp;$B29,'Data Annex'!$K$1:$K$4779,0),MATCH(HOS$2,'Data Annex'!$K$1:$BS$1,0)),"")</f>
        <v/>
      </c>
      <c r="HOT29" s="258" t="str">
        <f>IFERROR(INDEX('Data Annex'!$K$1:$BS$4779,MATCH(HOT$1&amp;"|"&amp;$B29,'Data Annex'!$K$1:$K$4779,0),MATCH(HOT$2,'Data Annex'!$K$1:$BS$1,0)),"")</f>
        <v/>
      </c>
      <c r="HOU29" s="258" t="str">
        <f>IFERROR(INDEX('Data Annex'!$K$1:$BS$4779,MATCH(HOU$1&amp;"|"&amp;$B29,'Data Annex'!$K$1:$K$4779,0),MATCH(HOU$2,'Data Annex'!$K$1:$BS$1,0)),"")</f>
        <v/>
      </c>
      <c r="HOV29" s="258" t="str">
        <f>IFERROR(INDEX('Data Annex'!$K$1:$BS$4779,MATCH(HOV$1&amp;"|"&amp;$B29,'Data Annex'!$K$1:$K$4779,0),MATCH(HOV$2,'Data Annex'!$K$1:$BS$1,0)),"")</f>
        <v/>
      </c>
      <c r="HOW29" s="258" t="str">
        <f>IFERROR(INDEX('Data Annex'!$K$1:$BS$4779,MATCH(HOW$1&amp;"|"&amp;$B29,'Data Annex'!$K$1:$K$4779,0),MATCH(HOW$2,'Data Annex'!$K$1:$BS$1,0)),"")</f>
        <v/>
      </c>
      <c r="HOX29" s="258" t="str">
        <f>IFERROR(INDEX('Data Annex'!$K$1:$BS$4779,MATCH(HOX$1&amp;"|"&amp;$B29,'Data Annex'!$K$1:$K$4779,0),MATCH(HOX$2,'Data Annex'!$K$1:$BS$1,0)),"")</f>
        <v/>
      </c>
      <c r="HOY29" s="258" t="str">
        <f>IFERROR(INDEX('Data Annex'!$K$1:$BS$4779,MATCH(HOY$1&amp;"|"&amp;$B29,'Data Annex'!$K$1:$K$4779,0),MATCH(HOY$2,'Data Annex'!$K$1:$BS$1,0)),"")</f>
        <v/>
      </c>
      <c r="HOZ29" s="258" t="str">
        <f>IFERROR(INDEX('Data Annex'!$K$1:$BS$4779,MATCH(HOZ$1&amp;"|"&amp;$B29,'Data Annex'!$K$1:$K$4779,0),MATCH(HOZ$2,'Data Annex'!$K$1:$BS$1,0)),"")</f>
        <v/>
      </c>
      <c r="HPA29" s="258" t="str">
        <f>IFERROR(INDEX('Data Annex'!$K$1:$BS$4779,MATCH(HPA$1&amp;"|"&amp;$B29,'Data Annex'!$K$1:$K$4779,0),MATCH(HPA$2,'Data Annex'!$K$1:$BS$1,0)),"")</f>
        <v/>
      </c>
      <c r="HPB29" s="258" t="str">
        <f>IFERROR(INDEX('Data Annex'!$K$1:$BS$4779,MATCH(HPB$1&amp;"|"&amp;$B29,'Data Annex'!$K$1:$K$4779,0),MATCH(HPB$2,'Data Annex'!$K$1:$BS$1,0)),"")</f>
        <v/>
      </c>
      <c r="HPC29" s="258" t="str">
        <f>IFERROR(INDEX('Data Annex'!$K$1:$BS$4779,MATCH(HPC$1&amp;"|"&amp;$B29,'Data Annex'!$K$1:$K$4779,0),MATCH(HPC$2,'Data Annex'!$K$1:$BS$1,0)),"")</f>
        <v/>
      </c>
      <c r="HPD29" s="258" t="str">
        <f>IFERROR(INDEX('Data Annex'!$K$1:$BS$4779,MATCH(HPD$1&amp;"|"&amp;$B29,'Data Annex'!$K$1:$K$4779,0),MATCH(HPD$2,'Data Annex'!$K$1:$BS$1,0)),"")</f>
        <v/>
      </c>
      <c r="HPE29" s="258" t="str">
        <f>IFERROR(INDEX('Data Annex'!$K$1:$BS$4779,MATCH(HPE$1&amp;"|"&amp;$B29,'Data Annex'!$K$1:$K$4779,0),MATCH(HPE$2,'Data Annex'!$K$1:$BS$1,0)),"")</f>
        <v/>
      </c>
      <c r="HPF29" s="258" t="str">
        <f>IFERROR(INDEX('Data Annex'!$K$1:$BS$4779,MATCH(HPF$1&amp;"|"&amp;$B29,'Data Annex'!$K$1:$K$4779,0),MATCH(HPF$2,'Data Annex'!$K$1:$BS$1,0)),"")</f>
        <v/>
      </c>
      <c r="HPG29" s="258" t="str">
        <f>IFERROR(INDEX('Data Annex'!$K$1:$BS$4779,MATCH(HPG$1&amp;"|"&amp;$B29,'Data Annex'!$K$1:$K$4779,0),MATCH(HPG$2,'Data Annex'!$K$1:$BS$1,0)),"")</f>
        <v/>
      </c>
      <c r="HPH29" s="258" t="str">
        <f>IFERROR(INDEX('Data Annex'!$K$1:$BS$4779,MATCH(HPH$1&amp;"|"&amp;$B29,'Data Annex'!$K$1:$K$4779,0),MATCH(HPH$2,'Data Annex'!$K$1:$BS$1,0)),"")</f>
        <v/>
      </c>
      <c r="HPI29" s="258" t="str">
        <f>IFERROR(INDEX('Data Annex'!$K$1:$BS$4779,MATCH(HPI$1&amp;"|"&amp;$B29,'Data Annex'!$K$1:$K$4779,0),MATCH(HPI$2,'Data Annex'!$K$1:$BS$1,0)),"")</f>
        <v/>
      </c>
      <c r="HPJ29" s="258" t="str">
        <f>IFERROR(INDEX('Data Annex'!$K$1:$BS$4779,MATCH(HPJ$1&amp;"|"&amp;$B29,'Data Annex'!$K$1:$K$4779,0),MATCH(HPJ$2,'Data Annex'!$K$1:$BS$1,0)),"")</f>
        <v/>
      </c>
      <c r="HPK29" s="258" t="str">
        <f>IFERROR(INDEX('Data Annex'!$K$1:$BS$4779,MATCH(HPK$1&amp;"|"&amp;$B29,'Data Annex'!$K$1:$K$4779,0),MATCH(HPK$2,'Data Annex'!$K$1:$BS$1,0)),"")</f>
        <v/>
      </c>
      <c r="HPL29" s="258" t="str">
        <f>IFERROR(INDEX('Data Annex'!$K$1:$BS$4779,MATCH(HPL$1&amp;"|"&amp;$B29,'Data Annex'!$K$1:$K$4779,0),MATCH(HPL$2,'Data Annex'!$K$1:$BS$1,0)),"")</f>
        <v/>
      </c>
      <c r="HPM29" s="258" t="str">
        <f>IFERROR(INDEX('Data Annex'!$K$1:$BS$4779,MATCH(HPM$1&amp;"|"&amp;$B29,'Data Annex'!$K$1:$K$4779,0),MATCH(HPM$2,'Data Annex'!$K$1:$BS$1,0)),"")</f>
        <v/>
      </c>
      <c r="HPN29" s="258" t="str">
        <f>IFERROR(INDEX('Data Annex'!$K$1:$BS$4779,MATCH(HPN$1&amp;"|"&amp;$B29,'Data Annex'!$K$1:$K$4779,0),MATCH(HPN$2,'Data Annex'!$K$1:$BS$1,0)),"")</f>
        <v/>
      </c>
      <c r="HPO29" s="258" t="str">
        <f>IFERROR(INDEX('Data Annex'!$K$1:$BS$4779,MATCH(HPO$1&amp;"|"&amp;$B29,'Data Annex'!$K$1:$K$4779,0),MATCH(HPO$2,'Data Annex'!$K$1:$BS$1,0)),"")</f>
        <v/>
      </c>
      <c r="HPP29" s="258" t="str">
        <f>IFERROR(INDEX('Data Annex'!$K$1:$BS$4779,MATCH(HPP$1&amp;"|"&amp;$B29,'Data Annex'!$K$1:$K$4779,0),MATCH(HPP$2,'Data Annex'!$K$1:$BS$1,0)),"")</f>
        <v/>
      </c>
      <c r="HPQ29" s="258" t="str">
        <f>IFERROR(INDEX('Data Annex'!$K$1:$BS$4779,MATCH(HPQ$1&amp;"|"&amp;$B29,'Data Annex'!$K$1:$K$4779,0),MATCH(HPQ$2,'Data Annex'!$K$1:$BS$1,0)),"")</f>
        <v/>
      </c>
      <c r="HPR29" s="258" t="str">
        <f>IFERROR(INDEX('Data Annex'!$K$1:$BS$4779,MATCH(HPR$1&amp;"|"&amp;$B29,'Data Annex'!$K$1:$K$4779,0),MATCH(HPR$2,'Data Annex'!$K$1:$BS$1,0)),"")</f>
        <v/>
      </c>
      <c r="HPS29" s="258" t="str">
        <f>IFERROR(INDEX('Data Annex'!$K$1:$BS$4779,MATCH(HPS$1&amp;"|"&amp;$B29,'Data Annex'!$K$1:$K$4779,0),MATCH(HPS$2,'Data Annex'!$K$1:$BS$1,0)),"")</f>
        <v/>
      </c>
      <c r="HPT29" s="258" t="str">
        <f>IFERROR(INDEX('Data Annex'!$K$1:$BS$4779,MATCH(HPT$1&amp;"|"&amp;$B29,'Data Annex'!$K$1:$K$4779,0),MATCH(HPT$2,'Data Annex'!$K$1:$BS$1,0)),"")</f>
        <v/>
      </c>
      <c r="HPU29" s="258" t="str">
        <f>IFERROR(INDEX('Data Annex'!$K$1:$BS$4779,MATCH(HPU$1&amp;"|"&amp;$B29,'Data Annex'!$K$1:$K$4779,0),MATCH(HPU$2,'Data Annex'!$K$1:$BS$1,0)),"")</f>
        <v/>
      </c>
      <c r="HPV29" s="258" t="str">
        <f>IFERROR(INDEX('Data Annex'!$K$1:$BS$4779,MATCH(HPV$1&amp;"|"&amp;$B29,'Data Annex'!$K$1:$K$4779,0),MATCH(HPV$2,'Data Annex'!$K$1:$BS$1,0)),"")</f>
        <v/>
      </c>
      <c r="HPW29" s="258" t="str">
        <f>IFERROR(INDEX('Data Annex'!$K$1:$BS$4779,MATCH(HPW$1&amp;"|"&amp;$B29,'Data Annex'!$K$1:$K$4779,0),MATCH(HPW$2,'Data Annex'!$K$1:$BS$1,0)),"")</f>
        <v/>
      </c>
      <c r="HPX29" s="258" t="str">
        <f>IFERROR(INDEX('Data Annex'!$K$1:$BS$4779,MATCH(HPX$1&amp;"|"&amp;$B29,'Data Annex'!$K$1:$K$4779,0),MATCH(HPX$2,'Data Annex'!$K$1:$BS$1,0)),"")</f>
        <v/>
      </c>
      <c r="HPY29" s="258" t="str">
        <f>IFERROR(INDEX('Data Annex'!$K$1:$BS$4779,MATCH(HPY$1&amp;"|"&amp;$B29,'Data Annex'!$K$1:$K$4779,0),MATCH(HPY$2,'Data Annex'!$K$1:$BS$1,0)),"")</f>
        <v/>
      </c>
      <c r="HPZ29" s="258" t="str">
        <f>IFERROR(INDEX('Data Annex'!$K$1:$BS$4779,MATCH(HPZ$1&amp;"|"&amp;$B29,'Data Annex'!$K$1:$K$4779,0),MATCH(HPZ$2,'Data Annex'!$K$1:$BS$1,0)),"")</f>
        <v/>
      </c>
      <c r="HQA29" s="258" t="str">
        <f>IFERROR(INDEX('Data Annex'!$K$1:$BS$4779,MATCH(HQA$1&amp;"|"&amp;$B29,'Data Annex'!$K$1:$K$4779,0),MATCH(HQA$2,'Data Annex'!$K$1:$BS$1,0)),"")</f>
        <v/>
      </c>
      <c r="HQB29" s="258" t="str">
        <f>IFERROR(INDEX('Data Annex'!$K$1:$BS$4779,MATCH(HQB$1&amp;"|"&amp;$B29,'Data Annex'!$K$1:$K$4779,0),MATCH(HQB$2,'Data Annex'!$K$1:$BS$1,0)),"")</f>
        <v/>
      </c>
      <c r="HQC29" s="258" t="str">
        <f>IFERROR(INDEX('Data Annex'!$K$1:$BS$4779,MATCH(HQC$1&amp;"|"&amp;$B29,'Data Annex'!$K$1:$K$4779,0),MATCH(HQC$2,'Data Annex'!$K$1:$BS$1,0)),"")</f>
        <v/>
      </c>
      <c r="HQD29" s="258" t="str">
        <f>IFERROR(INDEX('Data Annex'!$K$1:$BS$4779,MATCH(HQD$1&amp;"|"&amp;$B29,'Data Annex'!$K$1:$K$4779,0),MATCH(HQD$2,'Data Annex'!$K$1:$BS$1,0)),"")</f>
        <v/>
      </c>
      <c r="HQE29" s="258" t="str">
        <f>IFERROR(INDEX('Data Annex'!$K$1:$BS$4779,MATCH(HQE$1&amp;"|"&amp;$B29,'Data Annex'!$K$1:$K$4779,0),MATCH(HQE$2,'Data Annex'!$K$1:$BS$1,0)),"")</f>
        <v/>
      </c>
      <c r="HQF29" s="258" t="str">
        <f>IFERROR(INDEX('Data Annex'!$K$1:$BS$4779,MATCH(HQF$1&amp;"|"&amp;$B29,'Data Annex'!$K$1:$K$4779,0),MATCH(HQF$2,'Data Annex'!$K$1:$BS$1,0)),"")</f>
        <v/>
      </c>
      <c r="HQG29" s="258" t="str">
        <f>IFERROR(INDEX('Data Annex'!$K$1:$BS$4779,MATCH(HQG$1&amp;"|"&amp;$B29,'Data Annex'!$K$1:$K$4779,0),MATCH(HQG$2,'Data Annex'!$K$1:$BS$1,0)),"")</f>
        <v/>
      </c>
      <c r="HQH29" s="258" t="str">
        <f>IFERROR(INDEX('Data Annex'!$K$1:$BS$4779,MATCH(HQH$1&amp;"|"&amp;$B29,'Data Annex'!$K$1:$K$4779,0),MATCH(HQH$2,'Data Annex'!$K$1:$BS$1,0)),"")</f>
        <v/>
      </c>
      <c r="HQI29" s="258" t="str">
        <f>IFERROR(INDEX('Data Annex'!$K$1:$BS$4779,MATCH(HQI$1&amp;"|"&amp;$B29,'Data Annex'!$K$1:$K$4779,0),MATCH(HQI$2,'Data Annex'!$K$1:$BS$1,0)),"")</f>
        <v/>
      </c>
      <c r="HQJ29" s="258" t="str">
        <f>IFERROR(INDEX('Data Annex'!$K$1:$BS$4779,MATCH(HQJ$1&amp;"|"&amp;$B29,'Data Annex'!$K$1:$K$4779,0),MATCH(HQJ$2,'Data Annex'!$K$1:$BS$1,0)),"")</f>
        <v/>
      </c>
      <c r="HQK29" s="258" t="str">
        <f>IFERROR(INDEX('Data Annex'!$K$1:$BS$4779,MATCH(HQK$1&amp;"|"&amp;$B29,'Data Annex'!$K$1:$K$4779,0),MATCH(HQK$2,'Data Annex'!$K$1:$BS$1,0)),"")</f>
        <v/>
      </c>
      <c r="HQL29" s="258" t="str">
        <f>IFERROR(INDEX('Data Annex'!$K$1:$BS$4779,MATCH(HQL$1&amp;"|"&amp;$B29,'Data Annex'!$K$1:$K$4779,0),MATCH(HQL$2,'Data Annex'!$K$1:$BS$1,0)),"")</f>
        <v/>
      </c>
      <c r="HQM29" s="258" t="str">
        <f>IFERROR(INDEX('Data Annex'!$K$1:$BS$4779,MATCH(HQM$1&amp;"|"&amp;$B29,'Data Annex'!$K$1:$K$4779,0),MATCH(HQM$2,'Data Annex'!$K$1:$BS$1,0)),"")</f>
        <v/>
      </c>
      <c r="HQN29" s="258" t="str">
        <f>IFERROR(INDEX('Data Annex'!$K$1:$BS$4779,MATCH(HQN$1&amp;"|"&amp;$B29,'Data Annex'!$K$1:$K$4779,0),MATCH(HQN$2,'Data Annex'!$K$1:$BS$1,0)),"")</f>
        <v/>
      </c>
      <c r="HQO29" s="258" t="str">
        <f>IFERROR(INDEX('Data Annex'!$K$1:$BS$4779,MATCH(HQO$1&amp;"|"&amp;$B29,'Data Annex'!$K$1:$K$4779,0),MATCH(HQO$2,'Data Annex'!$K$1:$BS$1,0)),"")</f>
        <v/>
      </c>
      <c r="HQP29" s="258" t="str">
        <f>IFERROR(INDEX('Data Annex'!$K$1:$BS$4779,MATCH(HQP$1&amp;"|"&amp;$B29,'Data Annex'!$K$1:$K$4779,0),MATCH(HQP$2,'Data Annex'!$K$1:$BS$1,0)),"")</f>
        <v/>
      </c>
      <c r="HQQ29" s="258" t="str">
        <f>IFERROR(INDEX('Data Annex'!$K$1:$BS$4779,MATCH(HQQ$1&amp;"|"&amp;$B29,'Data Annex'!$K$1:$K$4779,0),MATCH(HQQ$2,'Data Annex'!$K$1:$BS$1,0)),"")</f>
        <v/>
      </c>
      <c r="HQR29" s="258" t="str">
        <f>IFERROR(INDEX('Data Annex'!$K$1:$BS$4779,MATCH(HQR$1&amp;"|"&amp;$B29,'Data Annex'!$K$1:$K$4779,0),MATCH(HQR$2,'Data Annex'!$K$1:$BS$1,0)),"")</f>
        <v/>
      </c>
      <c r="HQS29" s="258" t="str">
        <f>IFERROR(INDEX('Data Annex'!$K$1:$BS$4779,MATCH(HQS$1&amp;"|"&amp;$B29,'Data Annex'!$K$1:$K$4779,0),MATCH(HQS$2,'Data Annex'!$K$1:$BS$1,0)),"")</f>
        <v/>
      </c>
      <c r="HQT29" s="258" t="str">
        <f>IFERROR(INDEX('Data Annex'!$K$1:$BS$4779,MATCH(HQT$1&amp;"|"&amp;$B29,'Data Annex'!$K$1:$K$4779,0),MATCH(HQT$2,'Data Annex'!$K$1:$BS$1,0)),"")</f>
        <v/>
      </c>
      <c r="HQU29" s="258" t="str">
        <f>IFERROR(INDEX('Data Annex'!$K$1:$BS$4779,MATCH(HQU$1&amp;"|"&amp;$B29,'Data Annex'!$K$1:$K$4779,0),MATCH(HQU$2,'Data Annex'!$K$1:$BS$1,0)),"")</f>
        <v/>
      </c>
      <c r="HQV29" s="258" t="str">
        <f>IFERROR(INDEX('Data Annex'!$K$1:$BS$4779,MATCH(HQV$1&amp;"|"&amp;$B29,'Data Annex'!$K$1:$K$4779,0),MATCH(HQV$2,'Data Annex'!$K$1:$BS$1,0)),"")</f>
        <v/>
      </c>
      <c r="HQW29" s="258" t="str">
        <f>IFERROR(INDEX('Data Annex'!$K$1:$BS$4779,MATCH(HQW$1&amp;"|"&amp;$B29,'Data Annex'!$K$1:$K$4779,0),MATCH(HQW$2,'Data Annex'!$K$1:$BS$1,0)),"")</f>
        <v/>
      </c>
      <c r="HQX29" s="258" t="str">
        <f>IFERROR(INDEX('Data Annex'!$K$1:$BS$4779,MATCH(HQX$1&amp;"|"&amp;$B29,'Data Annex'!$K$1:$K$4779,0),MATCH(HQX$2,'Data Annex'!$K$1:$BS$1,0)),"")</f>
        <v/>
      </c>
      <c r="HQY29" s="258" t="str">
        <f>IFERROR(INDEX('Data Annex'!$K$1:$BS$4779,MATCH(HQY$1&amp;"|"&amp;$B29,'Data Annex'!$K$1:$K$4779,0),MATCH(HQY$2,'Data Annex'!$K$1:$BS$1,0)),"")</f>
        <v/>
      </c>
      <c r="HQZ29" s="258" t="str">
        <f>IFERROR(INDEX('Data Annex'!$K$1:$BS$4779,MATCH(HQZ$1&amp;"|"&amp;$B29,'Data Annex'!$K$1:$K$4779,0),MATCH(HQZ$2,'Data Annex'!$K$1:$BS$1,0)),"")</f>
        <v/>
      </c>
      <c r="HRA29" s="258" t="str">
        <f>IFERROR(INDEX('Data Annex'!$K$1:$BS$4779,MATCH(HRA$1&amp;"|"&amp;$B29,'Data Annex'!$K$1:$K$4779,0),MATCH(HRA$2,'Data Annex'!$K$1:$BS$1,0)),"")</f>
        <v/>
      </c>
      <c r="HRB29" s="258" t="str">
        <f>IFERROR(INDEX('Data Annex'!$K$1:$BS$4779,MATCH(HRB$1&amp;"|"&amp;$B29,'Data Annex'!$K$1:$K$4779,0),MATCH(HRB$2,'Data Annex'!$K$1:$BS$1,0)),"")</f>
        <v/>
      </c>
      <c r="HRC29" s="258" t="str">
        <f>IFERROR(INDEX('Data Annex'!$K$1:$BS$4779,MATCH(HRC$1&amp;"|"&amp;$B29,'Data Annex'!$K$1:$K$4779,0),MATCH(HRC$2,'Data Annex'!$K$1:$BS$1,0)),"")</f>
        <v/>
      </c>
      <c r="HRD29" s="258" t="str">
        <f>IFERROR(INDEX('Data Annex'!$K$1:$BS$4779,MATCH(HRD$1&amp;"|"&amp;$B29,'Data Annex'!$K$1:$K$4779,0),MATCH(HRD$2,'Data Annex'!$K$1:$BS$1,0)),"")</f>
        <v/>
      </c>
      <c r="HRE29" s="258" t="str">
        <f>IFERROR(INDEX('Data Annex'!$K$1:$BS$4779,MATCH(HRE$1&amp;"|"&amp;$B29,'Data Annex'!$K$1:$K$4779,0),MATCH(HRE$2,'Data Annex'!$K$1:$BS$1,0)),"")</f>
        <v/>
      </c>
      <c r="HRF29" s="258" t="str">
        <f>IFERROR(INDEX('Data Annex'!$K$1:$BS$4779,MATCH(HRF$1&amp;"|"&amp;$B29,'Data Annex'!$K$1:$K$4779,0),MATCH(HRF$2,'Data Annex'!$K$1:$BS$1,0)),"")</f>
        <v/>
      </c>
      <c r="HRG29" s="258" t="str">
        <f>IFERROR(INDEX('Data Annex'!$K$1:$BS$4779,MATCH(HRG$1&amp;"|"&amp;$B29,'Data Annex'!$K$1:$K$4779,0),MATCH(HRG$2,'Data Annex'!$K$1:$BS$1,0)),"")</f>
        <v/>
      </c>
      <c r="HRH29" s="258" t="str">
        <f>IFERROR(INDEX('Data Annex'!$K$1:$BS$4779,MATCH(HRH$1&amp;"|"&amp;$B29,'Data Annex'!$K$1:$K$4779,0),MATCH(HRH$2,'Data Annex'!$K$1:$BS$1,0)),"")</f>
        <v/>
      </c>
      <c r="HRI29" s="258" t="str">
        <f>IFERROR(INDEX('Data Annex'!$K$1:$BS$4779,MATCH(HRI$1&amp;"|"&amp;$B29,'Data Annex'!$K$1:$K$4779,0),MATCH(HRI$2,'Data Annex'!$K$1:$BS$1,0)),"")</f>
        <v/>
      </c>
      <c r="HRJ29" s="258" t="str">
        <f>IFERROR(INDEX('Data Annex'!$K$1:$BS$4779,MATCH(HRJ$1&amp;"|"&amp;$B29,'Data Annex'!$K$1:$K$4779,0),MATCH(HRJ$2,'Data Annex'!$K$1:$BS$1,0)),"")</f>
        <v/>
      </c>
      <c r="HRK29" s="258" t="str">
        <f>IFERROR(INDEX('Data Annex'!$K$1:$BS$4779,MATCH(HRK$1&amp;"|"&amp;$B29,'Data Annex'!$K$1:$K$4779,0),MATCH(HRK$2,'Data Annex'!$K$1:$BS$1,0)),"")</f>
        <v/>
      </c>
      <c r="HRL29" s="258" t="str">
        <f>IFERROR(INDEX('Data Annex'!$K$1:$BS$4779,MATCH(HRL$1&amp;"|"&amp;$B29,'Data Annex'!$K$1:$K$4779,0),MATCH(HRL$2,'Data Annex'!$K$1:$BS$1,0)),"")</f>
        <v/>
      </c>
      <c r="HRM29" s="258" t="str">
        <f>IFERROR(INDEX('Data Annex'!$K$1:$BS$4779,MATCH(HRM$1&amp;"|"&amp;$B29,'Data Annex'!$K$1:$K$4779,0),MATCH(HRM$2,'Data Annex'!$K$1:$BS$1,0)),"")</f>
        <v/>
      </c>
      <c r="HRN29" s="258" t="str">
        <f>IFERROR(INDEX('Data Annex'!$K$1:$BS$4779,MATCH(HRN$1&amp;"|"&amp;$B29,'Data Annex'!$K$1:$K$4779,0),MATCH(HRN$2,'Data Annex'!$K$1:$BS$1,0)),"")</f>
        <v/>
      </c>
      <c r="HRO29" s="258" t="str">
        <f>IFERROR(INDEX('Data Annex'!$K$1:$BS$4779,MATCH(HRO$1&amp;"|"&amp;$B29,'Data Annex'!$K$1:$K$4779,0),MATCH(HRO$2,'Data Annex'!$K$1:$BS$1,0)),"")</f>
        <v/>
      </c>
      <c r="HRP29" s="258" t="str">
        <f>IFERROR(INDEX('Data Annex'!$K$1:$BS$4779,MATCH(HRP$1&amp;"|"&amp;$B29,'Data Annex'!$K$1:$K$4779,0),MATCH(HRP$2,'Data Annex'!$K$1:$BS$1,0)),"")</f>
        <v/>
      </c>
      <c r="HRQ29" s="258" t="str">
        <f>IFERROR(INDEX('Data Annex'!$K$1:$BS$4779,MATCH(HRQ$1&amp;"|"&amp;$B29,'Data Annex'!$K$1:$K$4779,0),MATCH(HRQ$2,'Data Annex'!$K$1:$BS$1,0)),"")</f>
        <v/>
      </c>
      <c r="HRR29" s="258" t="str">
        <f>IFERROR(INDEX('Data Annex'!$K$1:$BS$4779,MATCH(HRR$1&amp;"|"&amp;$B29,'Data Annex'!$K$1:$K$4779,0),MATCH(HRR$2,'Data Annex'!$K$1:$BS$1,0)),"")</f>
        <v/>
      </c>
      <c r="HRS29" s="258" t="str">
        <f>IFERROR(INDEX('Data Annex'!$K$1:$BS$4779,MATCH(HRS$1&amp;"|"&amp;$B29,'Data Annex'!$K$1:$K$4779,0),MATCH(HRS$2,'Data Annex'!$K$1:$BS$1,0)),"")</f>
        <v/>
      </c>
      <c r="HRT29" s="258" t="str">
        <f>IFERROR(INDEX('Data Annex'!$K$1:$BS$4779,MATCH(HRT$1&amp;"|"&amp;$B29,'Data Annex'!$K$1:$K$4779,0),MATCH(HRT$2,'Data Annex'!$K$1:$BS$1,0)),"")</f>
        <v/>
      </c>
      <c r="HRU29" s="258" t="str">
        <f>IFERROR(INDEX('Data Annex'!$K$1:$BS$4779,MATCH(HRU$1&amp;"|"&amp;$B29,'Data Annex'!$K$1:$K$4779,0),MATCH(HRU$2,'Data Annex'!$K$1:$BS$1,0)),"")</f>
        <v/>
      </c>
      <c r="HRV29" s="258" t="str">
        <f>IFERROR(INDEX('Data Annex'!$K$1:$BS$4779,MATCH(HRV$1&amp;"|"&amp;$B29,'Data Annex'!$K$1:$K$4779,0),MATCH(HRV$2,'Data Annex'!$K$1:$BS$1,0)),"")</f>
        <v/>
      </c>
      <c r="HRW29" s="258" t="str">
        <f>IFERROR(INDEX('Data Annex'!$K$1:$BS$4779,MATCH(HRW$1&amp;"|"&amp;$B29,'Data Annex'!$K$1:$K$4779,0),MATCH(HRW$2,'Data Annex'!$K$1:$BS$1,0)),"")</f>
        <v/>
      </c>
      <c r="HRX29" s="258" t="str">
        <f>IFERROR(INDEX('Data Annex'!$K$1:$BS$4779,MATCH(HRX$1&amp;"|"&amp;$B29,'Data Annex'!$K$1:$K$4779,0),MATCH(HRX$2,'Data Annex'!$K$1:$BS$1,0)),"")</f>
        <v/>
      </c>
      <c r="HRY29" s="258" t="str">
        <f>IFERROR(INDEX('Data Annex'!$K$1:$BS$4779,MATCH(HRY$1&amp;"|"&amp;$B29,'Data Annex'!$K$1:$K$4779,0),MATCH(HRY$2,'Data Annex'!$K$1:$BS$1,0)),"")</f>
        <v/>
      </c>
      <c r="HRZ29" s="258" t="str">
        <f>IFERROR(INDEX('Data Annex'!$K$1:$BS$4779,MATCH(HRZ$1&amp;"|"&amp;$B29,'Data Annex'!$K$1:$K$4779,0),MATCH(HRZ$2,'Data Annex'!$K$1:$BS$1,0)),"")</f>
        <v/>
      </c>
      <c r="HSA29" s="258" t="str">
        <f>IFERROR(INDEX('Data Annex'!$K$1:$BS$4779,MATCH(HSA$1&amp;"|"&amp;$B29,'Data Annex'!$K$1:$K$4779,0),MATCH(HSA$2,'Data Annex'!$K$1:$BS$1,0)),"")</f>
        <v/>
      </c>
      <c r="HSB29" s="258" t="str">
        <f>IFERROR(INDEX('Data Annex'!$K$1:$BS$4779,MATCH(HSB$1&amp;"|"&amp;$B29,'Data Annex'!$K$1:$K$4779,0),MATCH(HSB$2,'Data Annex'!$K$1:$BS$1,0)),"")</f>
        <v/>
      </c>
      <c r="HSC29" s="258" t="str">
        <f>IFERROR(INDEX('Data Annex'!$K$1:$BS$4779,MATCH(HSC$1&amp;"|"&amp;$B29,'Data Annex'!$K$1:$K$4779,0),MATCH(HSC$2,'Data Annex'!$K$1:$BS$1,0)),"")</f>
        <v/>
      </c>
      <c r="HSD29" s="258" t="str">
        <f>IFERROR(INDEX('Data Annex'!$K$1:$BS$4779,MATCH(HSD$1&amp;"|"&amp;$B29,'Data Annex'!$K$1:$K$4779,0),MATCH(HSD$2,'Data Annex'!$K$1:$BS$1,0)),"")</f>
        <v/>
      </c>
      <c r="HSE29" s="258" t="str">
        <f>IFERROR(INDEX('Data Annex'!$K$1:$BS$4779,MATCH(HSE$1&amp;"|"&amp;$B29,'Data Annex'!$K$1:$K$4779,0),MATCH(HSE$2,'Data Annex'!$K$1:$BS$1,0)),"")</f>
        <v/>
      </c>
      <c r="HSF29" s="258" t="str">
        <f>IFERROR(INDEX('Data Annex'!$K$1:$BS$4779,MATCH(HSF$1&amp;"|"&amp;$B29,'Data Annex'!$K$1:$K$4779,0),MATCH(HSF$2,'Data Annex'!$K$1:$BS$1,0)),"")</f>
        <v/>
      </c>
      <c r="HSG29" s="258" t="str">
        <f>IFERROR(INDEX('Data Annex'!$K$1:$BS$4779,MATCH(HSG$1&amp;"|"&amp;$B29,'Data Annex'!$K$1:$K$4779,0),MATCH(HSG$2,'Data Annex'!$K$1:$BS$1,0)),"")</f>
        <v/>
      </c>
      <c r="HSH29" s="258" t="str">
        <f>IFERROR(INDEX('Data Annex'!$K$1:$BS$4779,MATCH(HSH$1&amp;"|"&amp;$B29,'Data Annex'!$K$1:$K$4779,0),MATCH(HSH$2,'Data Annex'!$K$1:$BS$1,0)),"")</f>
        <v/>
      </c>
      <c r="HSI29" s="258" t="str">
        <f>IFERROR(INDEX('Data Annex'!$K$1:$BS$4779,MATCH(HSI$1&amp;"|"&amp;$B29,'Data Annex'!$K$1:$K$4779,0),MATCH(HSI$2,'Data Annex'!$K$1:$BS$1,0)),"")</f>
        <v/>
      </c>
      <c r="HSJ29" s="258" t="str">
        <f>IFERROR(INDEX('Data Annex'!$K$1:$BS$4779,MATCH(HSJ$1&amp;"|"&amp;$B29,'Data Annex'!$K$1:$K$4779,0),MATCH(HSJ$2,'Data Annex'!$K$1:$BS$1,0)),"")</f>
        <v/>
      </c>
      <c r="HSK29" s="258" t="str">
        <f>IFERROR(INDEX('Data Annex'!$K$1:$BS$4779,MATCH(HSK$1&amp;"|"&amp;$B29,'Data Annex'!$K$1:$K$4779,0),MATCH(HSK$2,'Data Annex'!$K$1:$BS$1,0)),"")</f>
        <v/>
      </c>
      <c r="HSL29" s="258" t="str">
        <f>IFERROR(INDEX('Data Annex'!$K$1:$BS$4779,MATCH(HSL$1&amp;"|"&amp;$B29,'Data Annex'!$K$1:$K$4779,0),MATCH(HSL$2,'Data Annex'!$K$1:$BS$1,0)),"")</f>
        <v/>
      </c>
      <c r="HSM29" s="258" t="str">
        <f>IFERROR(INDEX('Data Annex'!$K$1:$BS$4779,MATCH(HSM$1&amp;"|"&amp;$B29,'Data Annex'!$K$1:$K$4779,0),MATCH(HSM$2,'Data Annex'!$K$1:$BS$1,0)),"")</f>
        <v/>
      </c>
      <c r="HSN29" s="258" t="str">
        <f>IFERROR(INDEX('Data Annex'!$K$1:$BS$4779,MATCH(HSN$1&amp;"|"&amp;$B29,'Data Annex'!$K$1:$K$4779,0),MATCH(HSN$2,'Data Annex'!$K$1:$BS$1,0)),"")</f>
        <v/>
      </c>
      <c r="HSO29" s="258" t="str">
        <f>IFERROR(INDEX('Data Annex'!$K$1:$BS$4779,MATCH(HSO$1&amp;"|"&amp;$B29,'Data Annex'!$K$1:$K$4779,0),MATCH(HSO$2,'Data Annex'!$K$1:$BS$1,0)),"")</f>
        <v/>
      </c>
      <c r="HSP29" s="258" t="str">
        <f>IFERROR(INDEX('Data Annex'!$K$1:$BS$4779,MATCH(HSP$1&amp;"|"&amp;$B29,'Data Annex'!$K$1:$K$4779,0),MATCH(HSP$2,'Data Annex'!$K$1:$BS$1,0)),"")</f>
        <v/>
      </c>
      <c r="HSQ29" s="258" t="str">
        <f>IFERROR(INDEX('Data Annex'!$K$1:$BS$4779,MATCH(HSQ$1&amp;"|"&amp;$B29,'Data Annex'!$K$1:$K$4779,0),MATCH(HSQ$2,'Data Annex'!$K$1:$BS$1,0)),"")</f>
        <v/>
      </c>
      <c r="HSR29" s="258" t="str">
        <f>IFERROR(INDEX('Data Annex'!$K$1:$BS$4779,MATCH(HSR$1&amp;"|"&amp;$B29,'Data Annex'!$K$1:$K$4779,0),MATCH(HSR$2,'Data Annex'!$K$1:$BS$1,0)),"")</f>
        <v/>
      </c>
      <c r="HSS29" s="258" t="str">
        <f>IFERROR(INDEX('Data Annex'!$K$1:$BS$4779,MATCH(HSS$1&amp;"|"&amp;$B29,'Data Annex'!$K$1:$K$4779,0),MATCH(HSS$2,'Data Annex'!$K$1:$BS$1,0)),"")</f>
        <v/>
      </c>
      <c r="HST29" s="258" t="str">
        <f>IFERROR(INDEX('Data Annex'!$K$1:$BS$4779,MATCH(HST$1&amp;"|"&amp;$B29,'Data Annex'!$K$1:$K$4779,0),MATCH(HST$2,'Data Annex'!$K$1:$BS$1,0)),"")</f>
        <v/>
      </c>
      <c r="HSU29" s="258" t="str">
        <f>IFERROR(INDEX('Data Annex'!$K$1:$BS$4779,MATCH(HSU$1&amp;"|"&amp;$B29,'Data Annex'!$K$1:$K$4779,0),MATCH(HSU$2,'Data Annex'!$K$1:$BS$1,0)),"")</f>
        <v/>
      </c>
      <c r="HSV29" s="258" t="str">
        <f>IFERROR(INDEX('Data Annex'!$K$1:$BS$4779,MATCH(HSV$1&amp;"|"&amp;$B29,'Data Annex'!$K$1:$K$4779,0),MATCH(HSV$2,'Data Annex'!$K$1:$BS$1,0)),"")</f>
        <v/>
      </c>
      <c r="HSW29" s="258" t="str">
        <f>IFERROR(INDEX('Data Annex'!$K$1:$BS$4779,MATCH(HSW$1&amp;"|"&amp;$B29,'Data Annex'!$K$1:$K$4779,0),MATCH(HSW$2,'Data Annex'!$K$1:$BS$1,0)),"")</f>
        <v/>
      </c>
      <c r="HSX29" s="258" t="str">
        <f>IFERROR(INDEX('Data Annex'!$K$1:$BS$4779,MATCH(HSX$1&amp;"|"&amp;$B29,'Data Annex'!$K$1:$K$4779,0),MATCH(HSX$2,'Data Annex'!$K$1:$BS$1,0)),"")</f>
        <v/>
      </c>
      <c r="HSY29" s="258" t="str">
        <f>IFERROR(INDEX('Data Annex'!$K$1:$BS$4779,MATCH(HSY$1&amp;"|"&amp;$B29,'Data Annex'!$K$1:$K$4779,0),MATCH(HSY$2,'Data Annex'!$K$1:$BS$1,0)),"")</f>
        <v/>
      </c>
      <c r="HSZ29" s="258" t="str">
        <f>IFERROR(INDEX('Data Annex'!$K$1:$BS$4779,MATCH(HSZ$1&amp;"|"&amp;$B29,'Data Annex'!$K$1:$K$4779,0),MATCH(HSZ$2,'Data Annex'!$K$1:$BS$1,0)),"")</f>
        <v/>
      </c>
      <c r="HTA29" s="258" t="str">
        <f>IFERROR(INDEX('Data Annex'!$K$1:$BS$4779,MATCH(HTA$1&amp;"|"&amp;$B29,'Data Annex'!$K$1:$K$4779,0),MATCH(HTA$2,'Data Annex'!$K$1:$BS$1,0)),"")</f>
        <v/>
      </c>
      <c r="HTB29" s="258" t="str">
        <f>IFERROR(INDEX('Data Annex'!$K$1:$BS$4779,MATCH(HTB$1&amp;"|"&amp;$B29,'Data Annex'!$K$1:$K$4779,0),MATCH(HTB$2,'Data Annex'!$K$1:$BS$1,0)),"")</f>
        <v/>
      </c>
      <c r="HTC29" s="258" t="str">
        <f>IFERROR(INDEX('Data Annex'!$K$1:$BS$4779,MATCH(HTC$1&amp;"|"&amp;$B29,'Data Annex'!$K$1:$K$4779,0),MATCH(HTC$2,'Data Annex'!$K$1:$BS$1,0)),"")</f>
        <v/>
      </c>
      <c r="HTD29" s="258" t="str">
        <f>IFERROR(INDEX('Data Annex'!$K$1:$BS$4779,MATCH(HTD$1&amp;"|"&amp;$B29,'Data Annex'!$K$1:$K$4779,0),MATCH(HTD$2,'Data Annex'!$K$1:$BS$1,0)),"")</f>
        <v/>
      </c>
      <c r="HTE29" s="258" t="str">
        <f>IFERROR(INDEX('Data Annex'!$K$1:$BS$4779,MATCH(HTE$1&amp;"|"&amp;$B29,'Data Annex'!$K$1:$K$4779,0),MATCH(HTE$2,'Data Annex'!$K$1:$BS$1,0)),"")</f>
        <v/>
      </c>
      <c r="HTF29" s="258" t="str">
        <f>IFERROR(INDEX('Data Annex'!$K$1:$BS$4779,MATCH(HTF$1&amp;"|"&amp;$B29,'Data Annex'!$K$1:$K$4779,0),MATCH(HTF$2,'Data Annex'!$K$1:$BS$1,0)),"")</f>
        <v/>
      </c>
      <c r="HTG29" s="258" t="str">
        <f>IFERROR(INDEX('Data Annex'!$K$1:$BS$4779,MATCH(HTG$1&amp;"|"&amp;$B29,'Data Annex'!$K$1:$K$4779,0),MATCH(HTG$2,'Data Annex'!$K$1:$BS$1,0)),"")</f>
        <v/>
      </c>
      <c r="HTH29" s="258" t="str">
        <f>IFERROR(INDEX('Data Annex'!$K$1:$BS$4779,MATCH(HTH$1&amp;"|"&amp;$B29,'Data Annex'!$K$1:$K$4779,0),MATCH(HTH$2,'Data Annex'!$K$1:$BS$1,0)),"")</f>
        <v/>
      </c>
      <c r="HTI29" s="258" t="str">
        <f>IFERROR(INDEX('Data Annex'!$K$1:$BS$4779,MATCH(HTI$1&amp;"|"&amp;$B29,'Data Annex'!$K$1:$K$4779,0),MATCH(HTI$2,'Data Annex'!$K$1:$BS$1,0)),"")</f>
        <v/>
      </c>
      <c r="HTJ29" s="258" t="str">
        <f>IFERROR(INDEX('Data Annex'!$K$1:$BS$4779,MATCH(HTJ$1&amp;"|"&amp;$B29,'Data Annex'!$K$1:$K$4779,0),MATCH(HTJ$2,'Data Annex'!$K$1:$BS$1,0)),"")</f>
        <v/>
      </c>
      <c r="HTK29" s="258" t="str">
        <f>IFERROR(INDEX('Data Annex'!$K$1:$BS$4779,MATCH(HTK$1&amp;"|"&amp;$B29,'Data Annex'!$K$1:$K$4779,0),MATCH(HTK$2,'Data Annex'!$K$1:$BS$1,0)),"")</f>
        <v/>
      </c>
      <c r="HTL29" s="258" t="str">
        <f>IFERROR(INDEX('Data Annex'!$K$1:$BS$4779,MATCH(HTL$1&amp;"|"&amp;$B29,'Data Annex'!$K$1:$K$4779,0),MATCH(HTL$2,'Data Annex'!$K$1:$BS$1,0)),"")</f>
        <v/>
      </c>
      <c r="HTM29" s="258" t="str">
        <f>IFERROR(INDEX('Data Annex'!$K$1:$BS$4779,MATCH(HTM$1&amp;"|"&amp;$B29,'Data Annex'!$K$1:$K$4779,0),MATCH(HTM$2,'Data Annex'!$K$1:$BS$1,0)),"")</f>
        <v/>
      </c>
      <c r="HTN29" s="258" t="str">
        <f>IFERROR(INDEX('Data Annex'!$K$1:$BS$4779,MATCH(HTN$1&amp;"|"&amp;$B29,'Data Annex'!$K$1:$K$4779,0),MATCH(HTN$2,'Data Annex'!$K$1:$BS$1,0)),"")</f>
        <v/>
      </c>
      <c r="HTO29" s="258" t="str">
        <f>IFERROR(INDEX('Data Annex'!$K$1:$BS$4779,MATCH(HTO$1&amp;"|"&amp;$B29,'Data Annex'!$K$1:$K$4779,0),MATCH(HTO$2,'Data Annex'!$K$1:$BS$1,0)),"")</f>
        <v/>
      </c>
      <c r="HTP29" s="258" t="str">
        <f>IFERROR(INDEX('Data Annex'!$K$1:$BS$4779,MATCH(HTP$1&amp;"|"&amp;$B29,'Data Annex'!$K$1:$K$4779,0),MATCH(HTP$2,'Data Annex'!$K$1:$BS$1,0)),"")</f>
        <v/>
      </c>
      <c r="HTQ29" s="258" t="str">
        <f>IFERROR(INDEX('Data Annex'!$K$1:$BS$4779,MATCH(HTQ$1&amp;"|"&amp;$B29,'Data Annex'!$K$1:$K$4779,0),MATCH(HTQ$2,'Data Annex'!$K$1:$BS$1,0)),"")</f>
        <v/>
      </c>
      <c r="HTR29" s="258" t="str">
        <f>IFERROR(INDEX('Data Annex'!$K$1:$BS$4779,MATCH(HTR$1&amp;"|"&amp;$B29,'Data Annex'!$K$1:$K$4779,0),MATCH(HTR$2,'Data Annex'!$K$1:$BS$1,0)),"")</f>
        <v/>
      </c>
      <c r="HTS29" s="258" t="str">
        <f>IFERROR(INDEX('Data Annex'!$K$1:$BS$4779,MATCH(HTS$1&amp;"|"&amp;$B29,'Data Annex'!$K$1:$K$4779,0),MATCH(HTS$2,'Data Annex'!$K$1:$BS$1,0)),"")</f>
        <v/>
      </c>
      <c r="HTT29" s="258" t="str">
        <f>IFERROR(INDEX('Data Annex'!$K$1:$BS$4779,MATCH(HTT$1&amp;"|"&amp;$B29,'Data Annex'!$K$1:$K$4779,0),MATCH(HTT$2,'Data Annex'!$K$1:$BS$1,0)),"")</f>
        <v/>
      </c>
      <c r="HTU29" s="258" t="str">
        <f>IFERROR(INDEX('Data Annex'!$K$1:$BS$4779,MATCH(HTU$1&amp;"|"&amp;$B29,'Data Annex'!$K$1:$K$4779,0),MATCH(HTU$2,'Data Annex'!$K$1:$BS$1,0)),"")</f>
        <v/>
      </c>
      <c r="HTV29" s="258" t="str">
        <f>IFERROR(INDEX('Data Annex'!$K$1:$BS$4779,MATCH(HTV$1&amp;"|"&amp;$B29,'Data Annex'!$K$1:$K$4779,0),MATCH(HTV$2,'Data Annex'!$K$1:$BS$1,0)),"")</f>
        <v/>
      </c>
      <c r="HTW29" s="258" t="str">
        <f>IFERROR(INDEX('Data Annex'!$K$1:$BS$4779,MATCH(HTW$1&amp;"|"&amp;$B29,'Data Annex'!$K$1:$K$4779,0),MATCH(HTW$2,'Data Annex'!$K$1:$BS$1,0)),"")</f>
        <v/>
      </c>
      <c r="HTX29" s="258" t="str">
        <f>IFERROR(INDEX('Data Annex'!$K$1:$BS$4779,MATCH(HTX$1&amp;"|"&amp;$B29,'Data Annex'!$K$1:$K$4779,0),MATCH(HTX$2,'Data Annex'!$K$1:$BS$1,0)),"")</f>
        <v/>
      </c>
      <c r="HTY29" s="258" t="str">
        <f>IFERROR(INDEX('Data Annex'!$K$1:$BS$4779,MATCH(HTY$1&amp;"|"&amp;$B29,'Data Annex'!$K$1:$K$4779,0),MATCH(HTY$2,'Data Annex'!$K$1:$BS$1,0)),"")</f>
        <v/>
      </c>
      <c r="HTZ29" s="258" t="str">
        <f>IFERROR(INDEX('Data Annex'!$K$1:$BS$4779,MATCH(HTZ$1&amp;"|"&amp;$B29,'Data Annex'!$K$1:$K$4779,0),MATCH(HTZ$2,'Data Annex'!$K$1:$BS$1,0)),"")</f>
        <v/>
      </c>
      <c r="HUA29" s="258" t="str">
        <f>IFERROR(INDEX('Data Annex'!$K$1:$BS$4779,MATCH(HUA$1&amp;"|"&amp;$B29,'Data Annex'!$K$1:$K$4779,0),MATCH(HUA$2,'Data Annex'!$K$1:$BS$1,0)),"")</f>
        <v/>
      </c>
      <c r="HUB29" s="258" t="str">
        <f>IFERROR(INDEX('Data Annex'!$K$1:$BS$4779,MATCH(HUB$1&amp;"|"&amp;$B29,'Data Annex'!$K$1:$K$4779,0),MATCH(HUB$2,'Data Annex'!$K$1:$BS$1,0)),"")</f>
        <v/>
      </c>
      <c r="HUC29" s="258" t="str">
        <f>IFERROR(INDEX('Data Annex'!$K$1:$BS$4779,MATCH(HUC$1&amp;"|"&amp;$B29,'Data Annex'!$K$1:$K$4779,0),MATCH(HUC$2,'Data Annex'!$K$1:$BS$1,0)),"")</f>
        <v/>
      </c>
      <c r="HUD29" s="258" t="str">
        <f>IFERROR(INDEX('Data Annex'!$K$1:$BS$4779,MATCH(HUD$1&amp;"|"&amp;$B29,'Data Annex'!$K$1:$K$4779,0),MATCH(HUD$2,'Data Annex'!$K$1:$BS$1,0)),"")</f>
        <v/>
      </c>
      <c r="HUE29" s="258" t="str">
        <f>IFERROR(INDEX('Data Annex'!$K$1:$BS$4779,MATCH(HUE$1&amp;"|"&amp;$B29,'Data Annex'!$K$1:$K$4779,0),MATCH(HUE$2,'Data Annex'!$K$1:$BS$1,0)),"")</f>
        <v/>
      </c>
      <c r="HUF29" s="258" t="str">
        <f>IFERROR(INDEX('Data Annex'!$K$1:$BS$4779,MATCH(HUF$1&amp;"|"&amp;$B29,'Data Annex'!$K$1:$K$4779,0),MATCH(HUF$2,'Data Annex'!$K$1:$BS$1,0)),"")</f>
        <v/>
      </c>
      <c r="HUG29" s="258" t="str">
        <f>IFERROR(INDEX('Data Annex'!$K$1:$BS$4779,MATCH(HUG$1&amp;"|"&amp;$B29,'Data Annex'!$K$1:$K$4779,0),MATCH(HUG$2,'Data Annex'!$K$1:$BS$1,0)),"")</f>
        <v/>
      </c>
      <c r="HUH29" s="258" t="str">
        <f>IFERROR(INDEX('Data Annex'!$K$1:$BS$4779,MATCH(HUH$1&amp;"|"&amp;$B29,'Data Annex'!$K$1:$K$4779,0),MATCH(HUH$2,'Data Annex'!$K$1:$BS$1,0)),"")</f>
        <v/>
      </c>
      <c r="HUI29" s="258" t="str">
        <f>IFERROR(INDEX('Data Annex'!$K$1:$BS$4779,MATCH(HUI$1&amp;"|"&amp;$B29,'Data Annex'!$K$1:$K$4779,0),MATCH(HUI$2,'Data Annex'!$K$1:$BS$1,0)),"")</f>
        <v/>
      </c>
      <c r="HUJ29" s="258" t="str">
        <f>IFERROR(INDEX('Data Annex'!$K$1:$BS$4779,MATCH(HUJ$1&amp;"|"&amp;$B29,'Data Annex'!$K$1:$K$4779,0),MATCH(HUJ$2,'Data Annex'!$K$1:$BS$1,0)),"")</f>
        <v/>
      </c>
      <c r="HUK29" s="258" t="str">
        <f>IFERROR(INDEX('Data Annex'!$K$1:$BS$4779,MATCH(HUK$1&amp;"|"&amp;$B29,'Data Annex'!$K$1:$K$4779,0),MATCH(HUK$2,'Data Annex'!$K$1:$BS$1,0)),"")</f>
        <v/>
      </c>
      <c r="HUL29" s="258" t="str">
        <f>IFERROR(INDEX('Data Annex'!$K$1:$BS$4779,MATCH(HUL$1&amp;"|"&amp;$B29,'Data Annex'!$K$1:$K$4779,0),MATCH(HUL$2,'Data Annex'!$K$1:$BS$1,0)),"")</f>
        <v/>
      </c>
      <c r="HUM29" s="258" t="str">
        <f>IFERROR(INDEX('Data Annex'!$K$1:$BS$4779,MATCH(HUM$1&amp;"|"&amp;$B29,'Data Annex'!$K$1:$K$4779,0),MATCH(HUM$2,'Data Annex'!$K$1:$BS$1,0)),"")</f>
        <v/>
      </c>
      <c r="HUN29" s="258" t="str">
        <f>IFERROR(INDEX('Data Annex'!$K$1:$BS$4779,MATCH(HUN$1&amp;"|"&amp;$B29,'Data Annex'!$K$1:$K$4779,0),MATCH(HUN$2,'Data Annex'!$K$1:$BS$1,0)),"")</f>
        <v/>
      </c>
      <c r="HUO29" s="258" t="str">
        <f>IFERROR(INDEX('Data Annex'!$K$1:$BS$4779,MATCH(HUO$1&amp;"|"&amp;$B29,'Data Annex'!$K$1:$K$4779,0),MATCH(HUO$2,'Data Annex'!$K$1:$BS$1,0)),"")</f>
        <v/>
      </c>
      <c r="HUP29" s="258" t="str">
        <f>IFERROR(INDEX('Data Annex'!$K$1:$BS$4779,MATCH(HUP$1&amp;"|"&amp;$B29,'Data Annex'!$K$1:$K$4779,0),MATCH(HUP$2,'Data Annex'!$K$1:$BS$1,0)),"")</f>
        <v/>
      </c>
      <c r="HUQ29" s="258" t="str">
        <f>IFERROR(INDEX('Data Annex'!$K$1:$BS$4779,MATCH(HUQ$1&amp;"|"&amp;$B29,'Data Annex'!$K$1:$K$4779,0),MATCH(HUQ$2,'Data Annex'!$K$1:$BS$1,0)),"")</f>
        <v/>
      </c>
      <c r="HUR29" s="258" t="str">
        <f>IFERROR(INDEX('Data Annex'!$K$1:$BS$4779,MATCH(HUR$1&amp;"|"&amp;$B29,'Data Annex'!$K$1:$K$4779,0),MATCH(HUR$2,'Data Annex'!$K$1:$BS$1,0)),"")</f>
        <v/>
      </c>
      <c r="HUS29" s="258" t="str">
        <f>IFERROR(INDEX('Data Annex'!$K$1:$BS$4779,MATCH(HUS$1&amp;"|"&amp;$B29,'Data Annex'!$K$1:$K$4779,0),MATCH(HUS$2,'Data Annex'!$K$1:$BS$1,0)),"")</f>
        <v/>
      </c>
      <c r="HUT29" s="258" t="str">
        <f>IFERROR(INDEX('Data Annex'!$K$1:$BS$4779,MATCH(HUT$1&amp;"|"&amp;$B29,'Data Annex'!$K$1:$K$4779,0),MATCH(HUT$2,'Data Annex'!$K$1:$BS$1,0)),"")</f>
        <v/>
      </c>
      <c r="HUU29" s="258" t="str">
        <f>IFERROR(INDEX('Data Annex'!$K$1:$BS$4779,MATCH(HUU$1&amp;"|"&amp;$B29,'Data Annex'!$K$1:$K$4779,0),MATCH(HUU$2,'Data Annex'!$K$1:$BS$1,0)),"")</f>
        <v/>
      </c>
      <c r="HUV29" s="258" t="str">
        <f>IFERROR(INDEX('Data Annex'!$K$1:$BS$4779,MATCH(HUV$1&amp;"|"&amp;$B29,'Data Annex'!$K$1:$K$4779,0),MATCH(HUV$2,'Data Annex'!$K$1:$BS$1,0)),"")</f>
        <v/>
      </c>
      <c r="HUW29" s="258" t="str">
        <f>IFERROR(INDEX('Data Annex'!$K$1:$BS$4779,MATCH(HUW$1&amp;"|"&amp;$B29,'Data Annex'!$K$1:$K$4779,0),MATCH(HUW$2,'Data Annex'!$K$1:$BS$1,0)),"")</f>
        <v/>
      </c>
      <c r="HUX29" s="258" t="str">
        <f>IFERROR(INDEX('Data Annex'!$K$1:$BS$4779,MATCH(HUX$1&amp;"|"&amp;$B29,'Data Annex'!$K$1:$K$4779,0),MATCH(HUX$2,'Data Annex'!$K$1:$BS$1,0)),"")</f>
        <v/>
      </c>
      <c r="HUY29" s="258" t="str">
        <f>IFERROR(INDEX('Data Annex'!$K$1:$BS$4779,MATCH(HUY$1&amp;"|"&amp;$B29,'Data Annex'!$K$1:$K$4779,0),MATCH(HUY$2,'Data Annex'!$K$1:$BS$1,0)),"")</f>
        <v/>
      </c>
      <c r="HUZ29" s="258" t="str">
        <f>IFERROR(INDEX('Data Annex'!$K$1:$BS$4779,MATCH(HUZ$1&amp;"|"&amp;$B29,'Data Annex'!$K$1:$K$4779,0),MATCH(HUZ$2,'Data Annex'!$K$1:$BS$1,0)),"")</f>
        <v/>
      </c>
      <c r="HVA29" s="258" t="str">
        <f>IFERROR(INDEX('Data Annex'!$K$1:$BS$4779,MATCH(HVA$1&amp;"|"&amp;$B29,'Data Annex'!$K$1:$K$4779,0),MATCH(HVA$2,'Data Annex'!$K$1:$BS$1,0)),"")</f>
        <v/>
      </c>
      <c r="HVB29" s="258" t="str">
        <f>IFERROR(INDEX('Data Annex'!$K$1:$BS$4779,MATCH(HVB$1&amp;"|"&amp;$B29,'Data Annex'!$K$1:$K$4779,0),MATCH(HVB$2,'Data Annex'!$K$1:$BS$1,0)),"")</f>
        <v/>
      </c>
      <c r="HVC29" s="258" t="str">
        <f>IFERROR(INDEX('Data Annex'!$K$1:$BS$4779,MATCH(HVC$1&amp;"|"&amp;$B29,'Data Annex'!$K$1:$K$4779,0),MATCH(HVC$2,'Data Annex'!$K$1:$BS$1,0)),"")</f>
        <v/>
      </c>
      <c r="HVD29" s="258" t="str">
        <f>IFERROR(INDEX('Data Annex'!$K$1:$BS$4779,MATCH(HVD$1&amp;"|"&amp;$B29,'Data Annex'!$K$1:$K$4779,0),MATCH(HVD$2,'Data Annex'!$K$1:$BS$1,0)),"")</f>
        <v/>
      </c>
      <c r="HVE29" s="258" t="str">
        <f>IFERROR(INDEX('Data Annex'!$K$1:$BS$4779,MATCH(HVE$1&amp;"|"&amp;$B29,'Data Annex'!$K$1:$K$4779,0),MATCH(HVE$2,'Data Annex'!$K$1:$BS$1,0)),"")</f>
        <v/>
      </c>
      <c r="HVF29" s="258" t="str">
        <f>IFERROR(INDEX('Data Annex'!$K$1:$BS$4779,MATCH(HVF$1&amp;"|"&amp;$B29,'Data Annex'!$K$1:$K$4779,0),MATCH(HVF$2,'Data Annex'!$K$1:$BS$1,0)),"")</f>
        <v/>
      </c>
      <c r="HVG29" s="258" t="str">
        <f>IFERROR(INDEX('Data Annex'!$K$1:$BS$4779,MATCH(HVG$1&amp;"|"&amp;$B29,'Data Annex'!$K$1:$K$4779,0),MATCH(HVG$2,'Data Annex'!$K$1:$BS$1,0)),"")</f>
        <v/>
      </c>
      <c r="HVH29" s="258" t="str">
        <f>IFERROR(INDEX('Data Annex'!$K$1:$BS$4779,MATCH(HVH$1&amp;"|"&amp;$B29,'Data Annex'!$K$1:$K$4779,0),MATCH(HVH$2,'Data Annex'!$K$1:$BS$1,0)),"")</f>
        <v/>
      </c>
      <c r="HVI29" s="258" t="str">
        <f>IFERROR(INDEX('Data Annex'!$K$1:$BS$4779,MATCH(HVI$1&amp;"|"&amp;$B29,'Data Annex'!$K$1:$K$4779,0),MATCH(HVI$2,'Data Annex'!$K$1:$BS$1,0)),"")</f>
        <v/>
      </c>
      <c r="HVJ29" s="258" t="str">
        <f>IFERROR(INDEX('Data Annex'!$K$1:$BS$4779,MATCH(HVJ$1&amp;"|"&amp;$B29,'Data Annex'!$K$1:$K$4779,0),MATCH(HVJ$2,'Data Annex'!$K$1:$BS$1,0)),"")</f>
        <v/>
      </c>
      <c r="HVK29" s="258" t="str">
        <f>IFERROR(INDEX('Data Annex'!$K$1:$BS$4779,MATCH(HVK$1&amp;"|"&amp;$B29,'Data Annex'!$K$1:$K$4779,0),MATCH(HVK$2,'Data Annex'!$K$1:$BS$1,0)),"")</f>
        <v/>
      </c>
      <c r="HVL29" s="258" t="str">
        <f>IFERROR(INDEX('Data Annex'!$K$1:$BS$4779,MATCH(HVL$1&amp;"|"&amp;$B29,'Data Annex'!$K$1:$K$4779,0),MATCH(HVL$2,'Data Annex'!$K$1:$BS$1,0)),"")</f>
        <v/>
      </c>
      <c r="HVM29" s="258" t="str">
        <f>IFERROR(INDEX('Data Annex'!$K$1:$BS$4779,MATCH(HVM$1&amp;"|"&amp;$B29,'Data Annex'!$K$1:$K$4779,0),MATCH(HVM$2,'Data Annex'!$K$1:$BS$1,0)),"")</f>
        <v/>
      </c>
      <c r="HVN29" s="258" t="str">
        <f>IFERROR(INDEX('Data Annex'!$K$1:$BS$4779,MATCH(HVN$1&amp;"|"&amp;$B29,'Data Annex'!$K$1:$K$4779,0),MATCH(HVN$2,'Data Annex'!$K$1:$BS$1,0)),"")</f>
        <v/>
      </c>
      <c r="HVO29" s="258" t="str">
        <f>IFERROR(INDEX('Data Annex'!$K$1:$BS$4779,MATCH(HVO$1&amp;"|"&amp;$B29,'Data Annex'!$K$1:$K$4779,0),MATCH(HVO$2,'Data Annex'!$K$1:$BS$1,0)),"")</f>
        <v/>
      </c>
      <c r="HVP29" s="258" t="str">
        <f>IFERROR(INDEX('Data Annex'!$K$1:$BS$4779,MATCH(HVP$1&amp;"|"&amp;$B29,'Data Annex'!$K$1:$K$4779,0),MATCH(HVP$2,'Data Annex'!$K$1:$BS$1,0)),"")</f>
        <v/>
      </c>
      <c r="HVQ29" s="258" t="str">
        <f>IFERROR(INDEX('Data Annex'!$K$1:$BS$4779,MATCH(HVQ$1&amp;"|"&amp;$B29,'Data Annex'!$K$1:$K$4779,0),MATCH(HVQ$2,'Data Annex'!$K$1:$BS$1,0)),"")</f>
        <v/>
      </c>
      <c r="HVR29" s="258" t="str">
        <f>IFERROR(INDEX('Data Annex'!$K$1:$BS$4779,MATCH(HVR$1&amp;"|"&amp;$B29,'Data Annex'!$K$1:$K$4779,0),MATCH(HVR$2,'Data Annex'!$K$1:$BS$1,0)),"")</f>
        <v/>
      </c>
      <c r="HVS29" s="258" t="str">
        <f>IFERROR(INDEX('Data Annex'!$K$1:$BS$4779,MATCH(HVS$1&amp;"|"&amp;$B29,'Data Annex'!$K$1:$K$4779,0),MATCH(HVS$2,'Data Annex'!$K$1:$BS$1,0)),"")</f>
        <v/>
      </c>
      <c r="HVT29" s="258" t="str">
        <f>IFERROR(INDEX('Data Annex'!$K$1:$BS$4779,MATCH(HVT$1&amp;"|"&amp;$B29,'Data Annex'!$K$1:$K$4779,0),MATCH(HVT$2,'Data Annex'!$K$1:$BS$1,0)),"")</f>
        <v/>
      </c>
      <c r="HVU29" s="258" t="str">
        <f>IFERROR(INDEX('Data Annex'!$K$1:$BS$4779,MATCH(HVU$1&amp;"|"&amp;$B29,'Data Annex'!$K$1:$K$4779,0),MATCH(HVU$2,'Data Annex'!$K$1:$BS$1,0)),"")</f>
        <v/>
      </c>
      <c r="HVV29" s="258" t="str">
        <f>IFERROR(INDEX('Data Annex'!$K$1:$BS$4779,MATCH(HVV$1&amp;"|"&amp;$B29,'Data Annex'!$K$1:$K$4779,0),MATCH(HVV$2,'Data Annex'!$K$1:$BS$1,0)),"")</f>
        <v/>
      </c>
      <c r="HVW29" s="258" t="str">
        <f>IFERROR(INDEX('Data Annex'!$K$1:$BS$4779,MATCH(HVW$1&amp;"|"&amp;$B29,'Data Annex'!$K$1:$K$4779,0),MATCH(HVW$2,'Data Annex'!$K$1:$BS$1,0)),"")</f>
        <v/>
      </c>
      <c r="HVX29" s="258" t="str">
        <f>IFERROR(INDEX('Data Annex'!$K$1:$BS$4779,MATCH(HVX$1&amp;"|"&amp;$B29,'Data Annex'!$K$1:$K$4779,0),MATCH(HVX$2,'Data Annex'!$K$1:$BS$1,0)),"")</f>
        <v/>
      </c>
      <c r="HVY29" s="258" t="str">
        <f>IFERROR(INDEX('Data Annex'!$K$1:$BS$4779,MATCH(HVY$1&amp;"|"&amp;$B29,'Data Annex'!$K$1:$K$4779,0),MATCH(HVY$2,'Data Annex'!$K$1:$BS$1,0)),"")</f>
        <v/>
      </c>
      <c r="HVZ29" s="258" t="str">
        <f>IFERROR(INDEX('Data Annex'!$K$1:$BS$4779,MATCH(HVZ$1&amp;"|"&amp;$B29,'Data Annex'!$K$1:$K$4779,0),MATCH(HVZ$2,'Data Annex'!$K$1:$BS$1,0)),"")</f>
        <v/>
      </c>
      <c r="HWA29" s="258" t="str">
        <f>IFERROR(INDEX('Data Annex'!$K$1:$BS$4779,MATCH(HWA$1&amp;"|"&amp;$B29,'Data Annex'!$K$1:$K$4779,0),MATCH(HWA$2,'Data Annex'!$K$1:$BS$1,0)),"")</f>
        <v/>
      </c>
      <c r="HWB29" s="258" t="str">
        <f>IFERROR(INDEX('Data Annex'!$K$1:$BS$4779,MATCH(HWB$1&amp;"|"&amp;$B29,'Data Annex'!$K$1:$K$4779,0),MATCH(HWB$2,'Data Annex'!$K$1:$BS$1,0)),"")</f>
        <v/>
      </c>
      <c r="HWC29" s="258" t="str">
        <f>IFERROR(INDEX('Data Annex'!$K$1:$BS$4779,MATCH(HWC$1&amp;"|"&amp;$B29,'Data Annex'!$K$1:$K$4779,0),MATCH(HWC$2,'Data Annex'!$K$1:$BS$1,0)),"")</f>
        <v/>
      </c>
      <c r="HWD29" s="258" t="str">
        <f>IFERROR(INDEX('Data Annex'!$K$1:$BS$4779,MATCH(HWD$1&amp;"|"&amp;$B29,'Data Annex'!$K$1:$K$4779,0),MATCH(HWD$2,'Data Annex'!$K$1:$BS$1,0)),"")</f>
        <v/>
      </c>
      <c r="HWE29" s="258" t="str">
        <f>IFERROR(INDEX('Data Annex'!$K$1:$BS$4779,MATCH(HWE$1&amp;"|"&amp;$B29,'Data Annex'!$K$1:$K$4779,0),MATCH(HWE$2,'Data Annex'!$K$1:$BS$1,0)),"")</f>
        <v/>
      </c>
      <c r="HWF29" s="258" t="str">
        <f>IFERROR(INDEX('Data Annex'!$K$1:$BS$4779,MATCH(HWF$1&amp;"|"&amp;$B29,'Data Annex'!$K$1:$K$4779,0),MATCH(HWF$2,'Data Annex'!$K$1:$BS$1,0)),"")</f>
        <v/>
      </c>
      <c r="HWG29" s="258" t="str">
        <f>IFERROR(INDEX('Data Annex'!$K$1:$BS$4779,MATCH(HWG$1&amp;"|"&amp;$B29,'Data Annex'!$K$1:$K$4779,0),MATCH(HWG$2,'Data Annex'!$K$1:$BS$1,0)),"")</f>
        <v/>
      </c>
      <c r="HWH29" s="258" t="str">
        <f>IFERROR(INDEX('Data Annex'!$K$1:$BS$4779,MATCH(HWH$1&amp;"|"&amp;$B29,'Data Annex'!$K$1:$K$4779,0),MATCH(HWH$2,'Data Annex'!$K$1:$BS$1,0)),"")</f>
        <v/>
      </c>
      <c r="HWI29" s="258" t="str">
        <f>IFERROR(INDEX('Data Annex'!$K$1:$BS$4779,MATCH(HWI$1&amp;"|"&amp;$B29,'Data Annex'!$K$1:$K$4779,0),MATCH(HWI$2,'Data Annex'!$K$1:$BS$1,0)),"")</f>
        <v/>
      </c>
      <c r="HWJ29" s="258" t="str">
        <f>IFERROR(INDEX('Data Annex'!$K$1:$BS$4779,MATCH(HWJ$1&amp;"|"&amp;$B29,'Data Annex'!$K$1:$K$4779,0),MATCH(HWJ$2,'Data Annex'!$K$1:$BS$1,0)),"")</f>
        <v/>
      </c>
      <c r="HWK29" s="258" t="str">
        <f>IFERROR(INDEX('Data Annex'!$K$1:$BS$4779,MATCH(HWK$1&amp;"|"&amp;$B29,'Data Annex'!$K$1:$K$4779,0),MATCH(HWK$2,'Data Annex'!$K$1:$BS$1,0)),"")</f>
        <v/>
      </c>
      <c r="HWL29" s="258" t="str">
        <f>IFERROR(INDEX('Data Annex'!$K$1:$BS$4779,MATCH(HWL$1&amp;"|"&amp;$B29,'Data Annex'!$K$1:$K$4779,0),MATCH(HWL$2,'Data Annex'!$K$1:$BS$1,0)),"")</f>
        <v/>
      </c>
      <c r="HWM29" s="258" t="str">
        <f>IFERROR(INDEX('Data Annex'!$K$1:$BS$4779,MATCH(HWM$1&amp;"|"&amp;$B29,'Data Annex'!$K$1:$K$4779,0),MATCH(HWM$2,'Data Annex'!$K$1:$BS$1,0)),"")</f>
        <v/>
      </c>
      <c r="HWN29" s="258" t="str">
        <f>IFERROR(INDEX('Data Annex'!$K$1:$BS$4779,MATCH(HWN$1&amp;"|"&amp;$B29,'Data Annex'!$K$1:$K$4779,0),MATCH(HWN$2,'Data Annex'!$K$1:$BS$1,0)),"")</f>
        <v/>
      </c>
      <c r="HWO29" s="258" t="str">
        <f>IFERROR(INDEX('Data Annex'!$K$1:$BS$4779,MATCH(HWO$1&amp;"|"&amp;$B29,'Data Annex'!$K$1:$K$4779,0),MATCH(HWO$2,'Data Annex'!$K$1:$BS$1,0)),"")</f>
        <v/>
      </c>
      <c r="HWP29" s="258" t="str">
        <f>IFERROR(INDEX('Data Annex'!$K$1:$BS$4779,MATCH(HWP$1&amp;"|"&amp;$B29,'Data Annex'!$K$1:$K$4779,0),MATCH(HWP$2,'Data Annex'!$K$1:$BS$1,0)),"")</f>
        <v/>
      </c>
      <c r="HWQ29" s="258" t="str">
        <f>IFERROR(INDEX('Data Annex'!$K$1:$BS$4779,MATCH(HWQ$1&amp;"|"&amp;$B29,'Data Annex'!$K$1:$K$4779,0),MATCH(HWQ$2,'Data Annex'!$K$1:$BS$1,0)),"")</f>
        <v/>
      </c>
      <c r="HWR29" s="258" t="str">
        <f>IFERROR(INDEX('Data Annex'!$K$1:$BS$4779,MATCH(HWR$1&amp;"|"&amp;$B29,'Data Annex'!$K$1:$K$4779,0),MATCH(HWR$2,'Data Annex'!$K$1:$BS$1,0)),"")</f>
        <v/>
      </c>
      <c r="HWS29" s="258" t="str">
        <f>IFERROR(INDEX('Data Annex'!$K$1:$BS$4779,MATCH(HWS$1&amp;"|"&amp;$B29,'Data Annex'!$K$1:$K$4779,0),MATCH(HWS$2,'Data Annex'!$K$1:$BS$1,0)),"")</f>
        <v/>
      </c>
      <c r="HWT29" s="258" t="str">
        <f>IFERROR(INDEX('Data Annex'!$K$1:$BS$4779,MATCH(HWT$1&amp;"|"&amp;$B29,'Data Annex'!$K$1:$K$4779,0),MATCH(HWT$2,'Data Annex'!$K$1:$BS$1,0)),"")</f>
        <v/>
      </c>
      <c r="HWU29" s="258" t="str">
        <f>IFERROR(INDEX('Data Annex'!$K$1:$BS$4779,MATCH(HWU$1&amp;"|"&amp;$B29,'Data Annex'!$K$1:$K$4779,0),MATCH(HWU$2,'Data Annex'!$K$1:$BS$1,0)),"")</f>
        <v/>
      </c>
      <c r="HWV29" s="258" t="str">
        <f>IFERROR(INDEX('Data Annex'!$K$1:$BS$4779,MATCH(HWV$1&amp;"|"&amp;$B29,'Data Annex'!$K$1:$K$4779,0),MATCH(HWV$2,'Data Annex'!$K$1:$BS$1,0)),"")</f>
        <v/>
      </c>
      <c r="HWW29" s="258" t="str">
        <f>IFERROR(INDEX('Data Annex'!$K$1:$BS$4779,MATCH(HWW$1&amp;"|"&amp;$B29,'Data Annex'!$K$1:$K$4779,0),MATCH(HWW$2,'Data Annex'!$K$1:$BS$1,0)),"")</f>
        <v/>
      </c>
      <c r="HWX29" s="258" t="str">
        <f>IFERROR(INDEX('Data Annex'!$K$1:$BS$4779,MATCH(HWX$1&amp;"|"&amp;$B29,'Data Annex'!$K$1:$K$4779,0),MATCH(HWX$2,'Data Annex'!$K$1:$BS$1,0)),"")</f>
        <v/>
      </c>
      <c r="HWY29" s="258" t="str">
        <f>IFERROR(INDEX('Data Annex'!$K$1:$BS$4779,MATCH(HWY$1&amp;"|"&amp;$B29,'Data Annex'!$K$1:$K$4779,0),MATCH(HWY$2,'Data Annex'!$K$1:$BS$1,0)),"")</f>
        <v/>
      </c>
      <c r="HWZ29" s="258" t="str">
        <f>IFERROR(INDEX('Data Annex'!$K$1:$BS$4779,MATCH(HWZ$1&amp;"|"&amp;$B29,'Data Annex'!$K$1:$K$4779,0),MATCH(HWZ$2,'Data Annex'!$K$1:$BS$1,0)),"")</f>
        <v/>
      </c>
      <c r="HXA29" s="258" t="str">
        <f>IFERROR(INDEX('Data Annex'!$K$1:$BS$4779,MATCH(HXA$1&amp;"|"&amp;$B29,'Data Annex'!$K$1:$K$4779,0),MATCH(HXA$2,'Data Annex'!$K$1:$BS$1,0)),"")</f>
        <v/>
      </c>
      <c r="HXB29" s="258" t="str">
        <f>IFERROR(INDEX('Data Annex'!$K$1:$BS$4779,MATCH(HXB$1&amp;"|"&amp;$B29,'Data Annex'!$K$1:$K$4779,0),MATCH(HXB$2,'Data Annex'!$K$1:$BS$1,0)),"")</f>
        <v/>
      </c>
      <c r="HXC29" s="258" t="str">
        <f>IFERROR(INDEX('Data Annex'!$K$1:$BS$4779,MATCH(HXC$1&amp;"|"&amp;$B29,'Data Annex'!$K$1:$K$4779,0),MATCH(HXC$2,'Data Annex'!$K$1:$BS$1,0)),"")</f>
        <v/>
      </c>
      <c r="HXD29" s="258" t="str">
        <f>IFERROR(INDEX('Data Annex'!$K$1:$BS$4779,MATCH(HXD$1&amp;"|"&amp;$B29,'Data Annex'!$K$1:$K$4779,0),MATCH(HXD$2,'Data Annex'!$K$1:$BS$1,0)),"")</f>
        <v/>
      </c>
      <c r="HXE29" s="258" t="str">
        <f>IFERROR(INDEX('Data Annex'!$K$1:$BS$4779,MATCH(HXE$1&amp;"|"&amp;$B29,'Data Annex'!$K$1:$K$4779,0),MATCH(HXE$2,'Data Annex'!$K$1:$BS$1,0)),"")</f>
        <v/>
      </c>
      <c r="HXF29" s="258" t="str">
        <f>IFERROR(INDEX('Data Annex'!$K$1:$BS$4779,MATCH(HXF$1&amp;"|"&amp;$B29,'Data Annex'!$K$1:$K$4779,0),MATCH(HXF$2,'Data Annex'!$K$1:$BS$1,0)),"")</f>
        <v/>
      </c>
      <c r="HXG29" s="258" t="str">
        <f>IFERROR(INDEX('Data Annex'!$K$1:$BS$4779,MATCH(HXG$1&amp;"|"&amp;$B29,'Data Annex'!$K$1:$K$4779,0),MATCH(HXG$2,'Data Annex'!$K$1:$BS$1,0)),"")</f>
        <v/>
      </c>
      <c r="HXH29" s="258" t="str">
        <f>IFERROR(INDEX('Data Annex'!$K$1:$BS$4779,MATCH(HXH$1&amp;"|"&amp;$B29,'Data Annex'!$K$1:$K$4779,0),MATCH(HXH$2,'Data Annex'!$K$1:$BS$1,0)),"")</f>
        <v/>
      </c>
      <c r="HXI29" s="258" t="str">
        <f>IFERROR(INDEX('Data Annex'!$K$1:$BS$4779,MATCH(HXI$1&amp;"|"&amp;$B29,'Data Annex'!$K$1:$K$4779,0),MATCH(HXI$2,'Data Annex'!$K$1:$BS$1,0)),"")</f>
        <v/>
      </c>
      <c r="HXJ29" s="258" t="str">
        <f>IFERROR(INDEX('Data Annex'!$K$1:$BS$4779,MATCH(HXJ$1&amp;"|"&amp;$B29,'Data Annex'!$K$1:$K$4779,0),MATCH(HXJ$2,'Data Annex'!$K$1:$BS$1,0)),"")</f>
        <v/>
      </c>
      <c r="HXK29" s="258" t="str">
        <f>IFERROR(INDEX('Data Annex'!$K$1:$BS$4779,MATCH(HXK$1&amp;"|"&amp;$B29,'Data Annex'!$K$1:$K$4779,0),MATCH(HXK$2,'Data Annex'!$K$1:$BS$1,0)),"")</f>
        <v/>
      </c>
      <c r="HXL29" s="258" t="str">
        <f>IFERROR(INDEX('Data Annex'!$K$1:$BS$4779,MATCH(HXL$1&amp;"|"&amp;$B29,'Data Annex'!$K$1:$K$4779,0),MATCH(HXL$2,'Data Annex'!$K$1:$BS$1,0)),"")</f>
        <v/>
      </c>
      <c r="HXM29" s="258" t="str">
        <f>IFERROR(INDEX('Data Annex'!$K$1:$BS$4779,MATCH(HXM$1&amp;"|"&amp;$B29,'Data Annex'!$K$1:$K$4779,0),MATCH(HXM$2,'Data Annex'!$K$1:$BS$1,0)),"")</f>
        <v/>
      </c>
      <c r="HXN29" s="258" t="str">
        <f>IFERROR(INDEX('Data Annex'!$K$1:$BS$4779,MATCH(HXN$1&amp;"|"&amp;$B29,'Data Annex'!$K$1:$K$4779,0),MATCH(HXN$2,'Data Annex'!$K$1:$BS$1,0)),"")</f>
        <v/>
      </c>
      <c r="HXO29" s="258" t="str">
        <f>IFERROR(INDEX('Data Annex'!$K$1:$BS$4779,MATCH(HXO$1&amp;"|"&amp;$B29,'Data Annex'!$K$1:$K$4779,0),MATCH(HXO$2,'Data Annex'!$K$1:$BS$1,0)),"")</f>
        <v/>
      </c>
      <c r="HXP29" s="258" t="str">
        <f>IFERROR(INDEX('Data Annex'!$K$1:$BS$4779,MATCH(HXP$1&amp;"|"&amp;$B29,'Data Annex'!$K$1:$K$4779,0),MATCH(HXP$2,'Data Annex'!$K$1:$BS$1,0)),"")</f>
        <v/>
      </c>
      <c r="HXQ29" s="258" t="str">
        <f>IFERROR(INDEX('Data Annex'!$K$1:$BS$4779,MATCH(HXQ$1&amp;"|"&amp;$B29,'Data Annex'!$K$1:$K$4779,0),MATCH(HXQ$2,'Data Annex'!$K$1:$BS$1,0)),"")</f>
        <v/>
      </c>
      <c r="HXR29" s="258" t="str">
        <f>IFERROR(INDEX('Data Annex'!$K$1:$BS$4779,MATCH(HXR$1&amp;"|"&amp;$B29,'Data Annex'!$K$1:$K$4779,0),MATCH(HXR$2,'Data Annex'!$K$1:$BS$1,0)),"")</f>
        <v/>
      </c>
      <c r="HXS29" s="258" t="str">
        <f>IFERROR(INDEX('Data Annex'!$K$1:$BS$4779,MATCH(HXS$1&amp;"|"&amp;$B29,'Data Annex'!$K$1:$K$4779,0),MATCH(HXS$2,'Data Annex'!$K$1:$BS$1,0)),"")</f>
        <v/>
      </c>
      <c r="HXT29" s="258" t="str">
        <f>IFERROR(INDEX('Data Annex'!$K$1:$BS$4779,MATCH(HXT$1&amp;"|"&amp;$B29,'Data Annex'!$K$1:$K$4779,0),MATCH(HXT$2,'Data Annex'!$K$1:$BS$1,0)),"")</f>
        <v/>
      </c>
      <c r="HXU29" s="258" t="str">
        <f>IFERROR(INDEX('Data Annex'!$K$1:$BS$4779,MATCH(HXU$1&amp;"|"&amp;$B29,'Data Annex'!$K$1:$K$4779,0),MATCH(HXU$2,'Data Annex'!$K$1:$BS$1,0)),"")</f>
        <v/>
      </c>
      <c r="HXV29" s="258" t="str">
        <f>IFERROR(INDEX('Data Annex'!$K$1:$BS$4779,MATCH(HXV$1&amp;"|"&amp;$B29,'Data Annex'!$K$1:$K$4779,0),MATCH(HXV$2,'Data Annex'!$K$1:$BS$1,0)),"")</f>
        <v/>
      </c>
      <c r="HXW29" s="258" t="str">
        <f>IFERROR(INDEX('Data Annex'!$K$1:$BS$4779,MATCH(HXW$1&amp;"|"&amp;$B29,'Data Annex'!$K$1:$K$4779,0),MATCH(HXW$2,'Data Annex'!$K$1:$BS$1,0)),"")</f>
        <v/>
      </c>
      <c r="HXX29" s="258" t="str">
        <f>IFERROR(INDEX('Data Annex'!$K$1:$BS$4779,MATCH(HXX$1&amp;"|"&amp;$B29,'Data Annex'!$K$1:$K$4779,0),MATCH(HXX$2,'Data Annex'!$K$1:$BS$1,0)),"")</f>
        <v/>
      </c>
      <c r="HXY29" s="258" t="str">
        <f>IFERROR(INDEX('Data Annex'!$K$1:$BS$4779,MATCH(HXY$1&amp;"|"&amp;$B29,'Data Annex'!$K$1:$K$4779,0),MATCH(HXY$2,'Data Annex'!$K$1:$BS$1,0)),"")</f>
        <v/>
      </c>
      <c r="HXZ29" s="258" t="str">
        <f>IFERROR(INDEX('Data Annex'!$K$1:$BS$4779,MATCH(HXZ$1&amp;"|"&amp;$B29,'Data Annex'!$K$1:$K$4779,0),MATCH(HXZ$2,'Data Annex'!$K$1:$BS$1,0)),"")</f>
        <v/>
      </c>
      <c r="HYA29" s="258" t="str">
        <f>IFERROR(INDEX('Data Annex'!$K$1:$BS$4779,MATCH(HYA$1&amp;"|"&amp;$B29,'Data Annex'!$K$1:$K$4779,0),MATCH(HYA$2,'Data Annex'!$K$1:$BS$1,0)),"")</f>
        <v/>
      </c>
      <c r="HYB29" s="258" t="str">
        <f>IFERROR(INDEX('Data Annex'!$K$1:$BS$4779,MATCH(HYB$1&amp;"|"&amp;$B29,'Data Annex'!$K$1:$K$4779,0),MATCH(HYB$2,'Data Annex'!$K$1:$BS$1,0)),"")</f>
        <v/>
      </c>
      <c r="HYC29" s="258" t="str">
        <f>IFERROR(INDEX('Data Annex'!$K$1:$BS$4779,MATCH(HYC$1&amp;"|"&amp;$B29,'Data Annex'!$K$1:$K$4779,0),MATCH(HYC$2,'Data Annex'!$K$1:$BS$1,0)),"")</f>
        <v/>
      </c>
      <c r="HYD29" s="258" t="str">
        <f>IFERROR(INDEX('Data Annex'!$K$1:$BS$4779,MATCH(HYD$1&amp;"|"&amp;$B29,'Data Annex'!$K$1:$K$4779,0),MATCH(HYD$2,'Data Annex'!$K$1:$BS$1,0)),"")</f>
        <v/>
      </c>
      <c r="HYE29" s="258" t="str">
        <f>IFERROR(INDEX('Data Annex'!$K$1:$BS$4779,MATCH(HYE$1&amp;"|"&amp;$B29,'Data Annex'!$K$1:$K$4779,0),MATCH(HYE$2,'Data Annex'!$K$1:$BS$1,0)),"")</f>
        <v/>
      </c>
      <c r="HYF29" s="258" t="str">
        <f>IFERROR(INDEX('Data Annex'!$K$1:$BS$4779,MATCH(HYF$1&amp;"|"&amp;$B29,'Data Annex'!$K$1:$K$4779,0),MATCH(HYF$2,'Data Annex'!$K$1:$BS$1,0)),"")</f>
        <v/>
      </c>
      <c r="HYG29" s="258" t="str">
        <f>IFERROR(INDEX('Data Annex'!$K$1:$BS$4779,MATCH(HYG$1&amp;"|"&amp;$B29,'Data Annex'!$K$1:$K$4779,0),MATCH(HYG$2,'Data Annex'!$K$1:$BS$1,0)),"")</f>
        <v/>
      </c>
      <c r="HYH29" s="258" t="str">
        <f>IFERROR(INDEX('Data Annex'!$K$1:$BS$4779,MATCH(HYH$1&amp;"|"&amp;$B29,'Data Annex'!$K$1:$K$4779,0),MATCH(HYH$2,'Data Annex'!$K$1:$BS$1,0)),"")</f>
        <v/>
      </c>
      <c r="HYI29" s="258" t="str">
        <f>IFERROR(INDEX('Data Annex'!$K$1:$BS$4779,MATCH(HYI$1&amp;"|"&amp;$B29,'Data Annex'!$K$1:$K$4779,0),MATCH(HYI$2,'Data Annex'!$K$1:$BS$1,0)),"")</f>
        <v/>
      </c>
      <c r="HYJ29" s="258" t="str">
        <f>IFERROR(INDEX('Data Annex'!$K$1:$BS$4779,MATCH(HYJ$1&amp;"|"&amp;$B29,'Data Annex'!$K$1:$K$4779,0),MATCH(HYJ$2,'Data Annex'!$K$1:$BS$1,0)),"")</f>
        <v/>
      </c>
      <c r="HYK29" s="258" t="str">
        <f>IFERROR(INDEX('Data Annex'!$K$1:$BS$4779,MATCH(HYK$1&amp;"|"&amp;$B29,'Data Annex'!$K$1:$K$4779,0),MATCH(HYK$2,'Data Annex'!$K$1:$BS$1,0)),"")</f>
        <v/>
      </c>
      <c r="HYL29" s="258" t="str">
        <f>IFERROR(INDEX('Data Annex'!$K$1:$BS$4779,MATCH(HYL$1&amp;"|"&amp;$B29,'Data Annex'!$K$1:$K$4779,0),MATCH(HYL$2,'Data Annex'!$K$1:$BS$1,0)),"")</f>
        <v/>
      </c>
      <c r="HYM29" s="258" t="str">
        <f>IFERROR(INDEX('Data Annex'!$K$1:$BS$4779,MATCH(HYM$1&amp;"|"&amp;$B29,'Data Annex'!$K$1:$K$4779,0),MATCH(HYM$2,'Data Annex'!$K$1:$BS$1,0)),"")</f>
        <v/>
      </c>
      <c r="HYN29" s="258" t="str">
        <f>IFERROR(INDEX('Data Annex'!$K$1:$BS$4779,MATCH(HYN$1&amp;"|"&amp;$B29,'Data Annex'!$K$1:$K$4779,0),MATCH(HYN$2,'Data Annex'!$K$1:$BS$1,0)),"")</f>
        <v/>
      </c>
      <c r="HYO29" s="258" t="str">
        <f>IFERROR(INDEX('Data Annex'!$K$1:$BS$4779,MATCH(HYO$1&amp;"|"&amp;$B29,'Data Annex'!$K$1:$K$4779,0),MATCH(HYO$2,'Data Annex'!$K$1:$BS$1,0)),"")</f>
        <v/>
      </c>
      <c r="HYP29" s="258" t="str">
        <f>IFERROR(INDEX('Data Annex'!$K$1:$BS$4779,MATCH(HYP$1&amp;"|"&amp;$B29,'Data Annex'!$K$1:$K$4779,0),MATCH(HYP$2,'Data Annex'!$K$1:$BS$1,0)),"")</f>
        <v/>
      </c>
      <c r="HYQ29" s="258" t="str">
        <f>IFERROR(INDEX('Data Annex'!$K$1:$BS$4779,MATCH(HYQ$1&amp;"|"&amp;$B29,'Data Annex'!$K$1:$K$4779,0),MATCH(HYQ$2,'Data Annex'!$K$1:$BS$1,0)),"")</f>
        <v/>
      </c>
      <c r="HYR29" s="258" t="str">
        <f>IFERROR(INDEX('Data Annex'!$K$1:$BS$4779,MATCH(HYR$1&amp;"|"&amp;$B29,'Data Annex'!$K$1:$K$4779,0),MATCH(HYR$2,'Data Annex'!$K$1:$BS$1,0)),"")</f>
        <v/>
      </c>
      <c r="HYS29" s="258" t="str">
        <f>IFERROR(INDEX('Data Annex'!$K$1:$BS$4779,MATCH(HYS$1&amp;"|"&amp;$B29,'Data Annex'!$K$1:$K$4779,0),MATCH(HYS$2,'Data Annex'!$K$1:$BS$1,0)),"")</f>
        <v/>
      </c>
      <c r="HYT29" s="258" t="str">
        <f>IFERROR(INDEX('Data Annex'!$K$1:$BS$4779,MATCH(HYT$1&amp;"|"&amp;$B29,'Data Annex'!$K$1:$K$4779,0),MATCH(HYT$2,'Data Annex'!$K$1:$BS$1,0)),"")</f>
        <v/>
      </c>
      <c r="HYU29" s="258" t="str">
        <f>IFERROR(INDEX('Data Annex'!$K$1:$BS$4779,MATCH(HYU$1&amp;"|"&amp;$B29,'Data Annex'!$K$1:$K$4779,0),MATCH(HYU$2,'Data Annex'!$K$1:$BS$1,0)),"")</f>
        <v/>
      </c>
      <c r="HYV29" s="258" t="str">
        <f>IFERROR(INDEX('Data Annex'!$K$1:$BS$4779,MATCH(HYV$1&amp;"|"&amp;$B29,'Data Annex'!$K$1:$K$4779,0),MATCH(HYV$2,'Data Annex'!$K$1:$BS$1,0)),"")</f>
        <v/>
      </c>
      <c r="HYW29" s="258" t="str">
        <f>IFERROR(INDEX('Data Annex'!$K$1:$BS$4779,MATCH(HYW$1&amp;"|"&amp;$B29,'Data Annex'!$K$1:$K$4779,0),MATCH(HYW$2,'Data Annex'!$K$1:$BS$1,0)),"")</f>
        <v/>
      </c>
      <c r="HYX29" s="258" t="str">
        <f>IFERROR(INDEX('Data Annex'!$K$1:$BS$4779,MATCH(HYX$1&amp;"|"&amp;$B29,'Data Annex'!$K$1:$K$4779,0),MATCH(HYX$2,'Data Annex'!$K$1:$BS$1,0)),"")</f>
        <v/>
      </c>
      <c r="HYY29" s="258" t="str">
        <f>IFERROR(INDEX('Data Annex'!$K$1:$BS$4779,MATCH(HYY$1&amp;"|"&amp;$B29,'Data Annex'!$K$1:$K$4779,0),MATCH(HYY$2,'Data Annex'!$K$1:$BS$1,0)),"")</f>
        <v/>
      </c>
      <c r="HYZ29" s="258" t="str">
        <f>IFERROR(INDEX('Data Annex'!$K$1:$BS$4779,MATCH(HYZ$1&amp;"|"&amp;$B29,'Data Annex'!$K$1:$K$4779,0),MATCH(HYZ$2,'Data Annex'!$K$1:$BS$1,0)),"")</f>
        <v/>
      </c>
      <c r="HZA29" s="258" t="str">
        <f>IFERROR(INDEX('Data Annex'!$K$1:$BS$4779,MATCH(HZA$1&amp;"|"&amp;$B29,'Data Annex'!$K$1:$K$4779,0),MATCH(HZA$2,'Data Annex'!$K$1:$BS$1,0)),"")</f>
        <v/>
      </c>
      <c r="HZB29" s="258" t="str">
        <f>IFERROR(INDEX('Data Annex'!$K$1:$BS$4779,MATCH(HZB$1&amp;"|"&amp;$B29,'Data Annex'!$K$1:$K$4779,0),MATCH(HZB$2,'Data Annex'!$K$1:$BS$1,0)),"")</f>
        <v/>
      </c>
      <c r="HZC29" s="258" t="str">
        <f>IFERROR(INDEX('Data Annex'!$K$1:$BS$4779,MATCH(HZC$1&amp;"|"&amp;$B29,'Data Annex'!$K$1:$K$4779,0),MATCH(HZC$2,'Data Annex'!$K$1:$BS$1,0)),"")</f>
        <v/>
      </c>
      <c r="HZD29" s="258" t="str">
        <f>IFERROR(INDEX('Data Annex'!$K$1:$BS$4779,MATCH(HZD$1&amp;"|"&amp;$B29,'Data Annex'!$K$1:$K$4779,0),MATCH(HZD$2,'Data Annex'!$K$1:$BS$1,0)),"")</f>
        <v/>
      </c>
      <c r="HZE29" s="258" t="str">
        <f>IFERROR(INDEX('Data Annex'!$K$1:$BS$4779,MATCH(HZE$1&amp;"|"&amp;$B29,'Data Annex'!$K$1:$K$4779,0),MATCH(HZE$2,'Data Annex'!$K$1:$BS$1,0)),"")</f>
        <v/>
      </c>
      <c r="HZF29" s="258" t="str">
        <f>IFERROR(INDEX('Data Annex'!$K$1:$BS$4779,MATCH(HZF$1&amp;"|"&amp;$B29,'Data Annex'!$K$1:$K$4779,0),MATCH(HZF$2,'Data Annex'!$K$1:$BS$1,0)),"")</f>
        <v/>
      </c>
      <c r="HZG29" s="258" t="str">
        <f>IFERROR(INDEX('Data Annex'!$K$1:$BS$4779,MATCH(HZG$1&amp;"|"&amp;$B29,'Data Annex'!$K$1:$K$4779,0),MATCH(HZG$2,'Data Annex'!$K$1:$BS$1,0)),"")</f>
        <v/>
      </c>
      <c r="HZH29" s="258" t="str">
        <f>IFERROR(INDEX('Data Annex'!$K$1:$BS$4779,MATCH(HZH$1&amp;"|"&amp;$B29,'Data Annex'!$K$1:$K$4779,0),MATCH(HZH$2,'Data Annex'!$K$1:$BS$1,0)),"")</f>
        <v/>
      </c>
      <c r="HZI29" s="258" t="str">
        <f>IFERROR(INDEX('Data Annex'!$K$1:$BS$4779,MATCH(HZI$1&amp;"|"&amp;$B29,'Data Annex'!$K$1:$K$4779,0),MATCH(HZI$2,'Data Annex'!$K$1:$BS$1,0)),"")</f>
        <v/>
      </c>
      <c r="HZJ29" s="258" t="str">
        <f>IFERROR(INDEX('Data Annex'!$K$1:$BS$4779,MATCH(HZJ$1&amp;"|"&amp;$B29,'Data Annex'!$K$1:$K$4779,0),MATCH(HZJ$2,'Data Annex'!$K$1:$BS$1,0)),"")</f>
        <v/>
      </c>
      <c r="HZK29" s="258" t="str">
        <f>IFERROR(INDEX('Data Annex'!$K$1:$BS$4779,MATCH(HZK$1&amp;"|"&amp;$B29,'Data Annex'!$K$1:$K$4779,0),MATCH(HZK$2,'Data Annex'!$K$1:$BS$1,0)),"")</f>
        <v/>
      </c>
      <c r="HZL29" s="258" t="str">
        <f>IFERROR(INDEX('Data Annex'!$K$1:$BS$4779,MATCH(HZL$1&amp;"|"&amp;$B29,'Data Annex'!$K$1:$K$4779,0),MATCH(HZL$2,'Data Annex'!$K$1:$BS$1,0)),"")</f>
        <v/>
      </c>
      <c r="HZM29" s="258" t="str">
        <f>IFERROR(INDEX('Data Annex'!$K$1:$BS$4779,MATCH(HZM$1&amp;"|"&amp;$B29,'Data Annex'!$K$1:$K$4779,0),MATCH(HZM$2,'Data Annex'!$K$1:$BS$1,0)),"")</f>
        <v/>
      </c>
      <c r="HZN29" s="258" t="str">
        <f>IFERROR(INDEX('Data Annex'!$K$1:$BS$4779,MATCH(HZN$1&amp;"|"&amp;$B29,'Data Annex'!$K$1:$K$4779,0),MATCH(HZN$2,'Data Annex'!$K$1:$BS$1,0)),"")</f>
        <v/>
      </c>
      <c r="HZO29" s="258" t="str">
        <f>IFERROR(INDEX('Data Annex'!$K$1:$BS$4779,MATCH(HZO$1&amp;"|"&amp;$B29,'Data Annex'!$K$1:$K$4779,0),MATCH(HZO$2,'Data Annex'!$K$1:$BS$1,0)),"")</f>
        <v/>
      </c>
      <c r="HZP29" s="258" t="str">
        <f>IFERROR(INDEX('Data Annex'!$K$1:$BS$4779,MATCH(HZP$1&amp;"|"&amp;$B29,'Data Annex'!$K$1:$K$4779,0),MATCH(HZP$2,'Data Annex'!$K$1:$BS$1,0)),"")</f>
        <v/>
      </c>
      <c r="HZQ29" s="258" t="str">
        <f>IFERROR(INDEX('Data Annex'!$K$1:$BS$4779,MATCH(HZQ$1&amp;"|"&amp;$B29,'Data Annex'!$K$1:$K$4779,0),MATCH(HZQ$2,'Data Annex'!$K$1:$BS$1,0)),"")</f>
        <v/>
      </c>
      <c r="HZR29" s="258" t="str">
        <f>IFERROR(INDEX('Data Annex'!$K$1:$BS$4779,MATCH(HZR$1&amp;"|"&amp;$B29,'Data Annex'!$K$1:$K$4779,0),MATCH(HZR$2,'Data Annex'!$K$1:$BS$1,0)),"")</f>
        <v/>
      </c>
      <c r="HZS29" s="258" t="str">
        <f>IFERROR(INDEX('Data Annex'!$K$1:$BS$4779,MATCH(HZS$1&amp;"|"&amp;$B29,'Data Annex'!$K$1:$K$4779,0),MATCH(HZS$2,'Data Annex'!$K$1:$BS$1,0)),"")</f>
        <v/>
      </c>
      <c r="HZT29" s="258" t="str">
        <f>IFERROR(INDEX('Data Annex'!$K$1:$BS$4779,MATCH(HZT$1&amp;"|"&amp;$B29,'Data Annex'!$K$1:$K$4779,0),MATCH(HZT$2,'Data Annex'!$K$1:$BS$1,0)),"")</f>
        <v/>
      </c>
      <c r="HZU29" s="258" t="str">
        <f>IFERROR(INDEX('Data Annex'!$K$1:$BS$4779,MATCH(HZU$1&amp;"|"&amp;$B29,'Data Annex'!$K$1:$K$4779,0),MATCH(HZU$2,'Data Annex'!$K$1:$BS$1,0)),"")</f>
        <v/>
      </c>
      <c r="HZV29" s="258" t="str">
        <f>IFERROR(INDEX('Data Annex'!$K$1:$BS$4779,MATCH(HZV$1&amp;"|"&amp;$B29,'Data Annex'!$K$1:$K$4779,0),MATCH(HZV$2,'Data Annex'!$K$1:$BS$1,0)),"")</f>
        <v/>
      </c>
      <c r="HZW29" s="258" t="str">
        <f>IFERROR(INDEX('Data Annex'!$K$1:$BS$4779,MATCH(HZW$1&amp;"|"&amp;$B29,'Data Annex'!$K$1:$K$4779,0),MATCH(HZW$2,'Data Annex'!$K$1:$BS$1,0)),"")</f>
        <v/>
      </c>
      <c r="HZX29" s="258" t="str">
        <f>IFERROR(INDEX('Data Annex'!$K$1:$BS$4779,MATCH(HZX$1&amp;"|"&amp;$B29,'Data Annex'!$K$1:$K$4779,0),MATCH(HZX$2,'Data Annex'!$K$1:$BS$1,0)),"")</f>
        <v/>
      </c>
      <c r="HZY29" s="258" t="str">
        <f>IFERROR(INDEX('Data Annex'!$K$1:$BS$4779,MATCH(HZY$1&amp;"|"&amp;$B29,'Data Annex'!$K$1:$K$4779,0),MATCH(HZY$2,'Data Annex'!$K$1:$BS$1,0)),"")</f>
        <v/>
      </c>
      <c r="HZZ29" s="258" t="str">
        <f>IFERROR(INDEX('Data Annex'!$K$1:$BS$4779,MATCH(HZZ$1&amp;"|"&amp;$B29,'Data Annex'!$K$1:$K$4779,0),MATCH(HZZ$2,'Data Annex'!$K$1:$BS$1,0)),"")</f>
        <v/>
      </c>
      <c r="IAA29" s="258" t="str">
        <f>IFERROR(INDEX('Data Annex'!$K$1:$BS$4779,MATCH(IAA$1&amp;"|"&amp;$B29,'Data Annex'!$K$1:$K$4779,0),MATCH(IAA$2,'Data Annex'!$K$1:$BS$1,0)),"")</f>
        <v/>
      </c>
      <c r="IAB29" s="258" t="str">
        <f>IFERROR(INDEX('Data Annex'!$K$1:$BS$4779,MATCH(IAB$1&amp;"|"&amp;$B29,'Data Annex'!$K$1:$K$4779,0),MATCH(IAB$2,'Data Annex'!$K$1:$BS$1,0)),"")</f>
        <v/>
      </c>
      <c r="IAC29" s="258" t="str">
        <f>IFERROR(INDEX('Data Annex'!$K$1:$BS$4779,MATCH(IAC$1&amp;"|"&amp;$B29,'Data Annex'!$K$1:$K$4779,0),MATCH(IAC$2,'Data Annex'!$K$1:$BS$1,0)),"")</f>
        <v/>
      </c>
      <c r="IAD29" s="258" t="str">
        <f>IFERROR(INDEX('Data Annex'!$K$1:$BS$4779,MATCH(IAD$1&amp;"|"&amp;$B29,'Data Annex'!$K$1:$K$4779,0),MATCH(IAD$2,'Data Annex'!$K$1:$BS$1,0)),"")</f>
        <v/>
      </c>
      <c r="IAE29" s="258" t="str">
        <f>IFERROR(INDEX('Data Annex'!$K$1:$BS$4779,MATCH(IAE$1&amp;"|"&amp;$B29,'Data Annex'!$K$1:$K$4779,0),MATCH(IAE$2,'Data Annex'!$K$1:$BS$1,0)),"")</f>
        <v/>
      </c>
      <c r="IAF29" s="258" t="str">
        <f>IFERROR(INDEX('Data Annex'!$K$1:$BS$4779,MATCH(IAF$1&amp;"|"&amp;$B29,'Data Annex'!$K$1:$K$4779,0),MATCH(IAF$2,'Data Annex'!$K$1:$BS$1,0)),"")</f>
        <v/>
      </c>
      <c r="IAG29" s="258" t="str">
        <f>IFERROR(INDEX('Data Annex'!$K$1:$BS$4779,MATCH(IAG$1&amp;"|"&amp;$B29,'Data Annex'!$K$1:$K$4779,0),MATCH(IAG$2,'Data Annex'!$K$1:$BS$1,0)),"")</f>
        <v/>
      </c>
      <c r="IAH29" s="258" t="str">
        <f>IFERROR(INDEX('Data Annex'!$K$1:$BS$4779,MATCH(IAH$1&amp;"|"&amp;$B29,'Data Annex'!$K$1:$K$4779,0),MATCH(IAH$2,'Data Annex'!$K$1:$BS$1,0)),"")</f>
        <v/>
      </c>
      <c r="IAI29" s="258" t="str">
        <f>IFERROR(INDEX('Data Annex'!$K$1:$BS$4779,MATCH(IAI$1&amp;"|"&amp;$B29,'Data Annex'!$K$1:$K$4779,0),MATCH(IAI$2,'Data Annex'!$K$1:$BS$1,0)),"")</f>
        <v/>
      </c>
      <c r="IAJ29" s="258" t="str">
        <f>IFERROR(INDEX('Data Annex'!$K$1:$BS$4779,MATCH(IAJ$1&amp;"|"&amp;$B29,'Data Annex'!$K$1:$K$4779,0),MATCH(IAJ$2,'Data Annex'!$K$1:$BS$1,0)),"")</f>
        <v/>
      </c>
      <c r="IAK29" s="258" t="str">
        <f>IFERROR(INDEX('Data Annex'!$K$1:$BS$4779,MATCH(IAK$1&amp;"|"&amp;$B29,'Data Annex'!$K$1:$K$4779,0),MATCH(IAK$2,'Data Annex'!$K$1:$BS$1,0)),"")</f>
        <v/>
      </c>
      <c r="IAL29" s="258" t="str">
        <f>IFERROR(INDEX('Data Annex'!$K$1:$BS$4779,MATCH(IAL$1&amp;"|"&amp;$B29,'Data Annex'!$K$1:$K$4779,0),MATCH(IAL$2,'Data Annex'!$K$1:$BS$1,0)),"")</f>
        <v/>
      </c>
      <c r="IAM29" s="258" t="str">
        <f>IFERROR(INDEX('Data Annex'!$K$1:$BS$4779,MATCH(IAM$1&amp;"|"&amp;$B29,'Data Annex'!$K$1:$K$4779,0),MATCH(IAM$2,'Data Annex'!$K$1:$BS$1,0)),"")</f>
        <v/>
      </c>
      <c r="IAN29" s="258" t="str">
        <f>IFERROR(INDEX('Data Annex'!$K$1:$BS$4779,MATCH(IAN$1&amp;"|"&amp;$B29,'Data Annex'!$K$1:$K$4779,0),MATCH(IAN$2,'Data Annex'!$K$1:$BS$1,0)),"")</f>
        <v/>
      </c>
      <c r="IAO29" s="258" t="str">
        <f>IFERROR(INDEX('Data Annex'!$K$1:$BS$4779,MATCH(IAO$1&amp;"|"&amp;$B29,'Data Annex'!$K$1:$K$4779,0),MATCH(IAO$2,'Data Annex'!$K$1:$BS$1,0)),"")</f>
        <v/>
      </c>
      <c r="IAP29" s="258" t="str">
        <f>IFERROR(INDEX('Data Annex'!$K$1:$BS$4779,MATCH(IAP$1&amp;"|"&amp;$B29,'Data Annex'!$K$1:$K$4779,0),MATCH(IAP$2,'Data Annex'!$K$1:$BS$1,0)),"")</f>
        <v/>
      </c>
      <c r="IAQ29" s="258" t="str">
        <f>IFERROR(INDEX('Data Annex'!$K$1:$BS$4779,MATCH(IAQ$1&amp;"|"&amp;$B29,'Data Annex'!$K$1:$K$4779,0),MATCH(IAQ$2,'Data Annex'!$K$1:$BS$1,0)),"")</f>
        <v/>
      </c>
      <c r="IAR29" s="258" t="str">
        <f>IFERROR(INDEX('Data Annex'!$K$1:$BS$4779,MATCH(IAR$1&amp;"|"&amp;$B29,'Data Annex'!$K$1:$K$4779,0),MATCH(IAR$2,'Data Annex'!$K$1:$BS$1,0)),"")</f>
        <v/>
      </c>
      <c r="IAS29" s="258" t="str">
        <f>IFERROR(INDEX('Data Annex'!$K$1:$BS$4779,MATCH(IAS$1&amp;"|"&amp;$B29,'Data Annex'!$K$1:$K$4779,0),MATCH(IAS$2,'Data Annex'!$K$1:$BS$1,0)),"")</f>
        <v/>
      </c>
      <c r="IAT29" s="258" t="str">
        <f>IFERROR(INDEX('Data Annex'!$K$1:$BS$4779,MATCH(IAT$1&amp;"|"&amp;$B29,'Data Annex'!$K$1:$K$4779,0),MATCH(IAT$2,'Data Annex'!$K$1:$BS$1,0)),"")</f>
        <v/>
      </c>
      <c r="IAU29" s="258" t="str">
        <f>IFERROR(INDEX('Data Annex'!$K$1:$BS$4779,MATCH(IAU$1&amp;"|"&amp;$B29,'Data Annex'!$K$1:$K$4779,0),MATCH(IAU$2,'Data Annex'!$K$1:$BS$1,0)),"")</f>
        <v/>
      </c>
      <c r="IAV29" s="258" t="str">
        <f>IFERROR(INDEX('Data Annex'!$K$1:$BS$4779,MATCH(IAV$1&amp;"|"&amp;$B29,'Data Annex'!$K$1:$K$4779,0),MATCH(IAV$2,'Data Annex'!$K$1:$BS$1,0)),"")</f>
        <v/>
      </c>
      <c r="IAW29" s="258" t="str">
        <f>IFERROR(INDEX('Data Annex'!$K$1:$BS$4779,MATCH(IAW$1&amp;"|"&amp;$B29,'Data Annex'!$K$1:$K$4779,0),MATCH(IAW$2,'Data Annex'!$K$1:$BS$1,0)),"")</f>
        <v/>
      </c>
      <c r="IAX29" s="258" t="str">
        <f>IFERROR(INDEX('Data Annex'!$K$1:$BS$4779,MATCH(IAX$1&amp;"|"&amp;$B29,'Data Annex'!$K$1:$K$4779,0),MATCH(IAX$2,'Data Annex'!$K$1:$BS$1,0)),"")</f>
        <v/>
      </c>
      <c r="IAY29" s="258" t="str">
        <f>IFERROR(INDEX('Data Annex'!$K$1:$BS$4779,MATCH(IAY$1&amp;"|"&amp;$B29,'Data Annex'!$K$1:$K$4779,0),MATCH(IAY$2,'Data Annex'!$K$1:$BS$1,0)),"")</f>
        <v/>
      </c>
      <c r="IAZ29" s="258" t="str">
        <f>IFERROR(INDEX('Data Annex'!$K$1:$BS$4779,MATCH(IAZ$1&amp;"|"&amp;$B29,'Data Annex'!$K$1:$K$4779,0),MATCH(IAZ$2,'Data Annex'!$K$1:$BS$1,0)),"")</f>
        <v/>
      </c>
      <c r="IBA29" s="258" t="str">
        <f>IFERROR(INDEX('Data Annex'!$K$1:$BS$4779,MATCH(IBA$1&amp;"|"&amp;$B29,'Data Annex'!$K$1:$K$4779,0),MATCH(IBA$2,'Data Annex'!$K$1:$BS$1,0)),"")</f>
        <v/>
      </c>
      <c r="IBB29" s="258" t="str">
        <f>IFERROR(INDEX('Data Annex'!$K$1:$BS$4779,MATCH(IBB$1&amp;"|"&amp;$B29,'Data Annex'!$K$1:$K$4779,0),MATCH(IBB$2,'Data Annex'!$K$1:$BS$1,0)),"")</f>
        <v/>
      </c>
      <c r="IBC29" s="258" t="str">
        <f>IFERROR(INDEX('Data Annex'!$K$1:$BS$4779,MATCH(IBC$1&amp;"|"&amp;$B29,'Data Annex'!$K$1:$K$4779,0),MATCH(IBC$2,'Data Annex'!$K$1:$BS$1,0)),"")</f>
        <v/>
      </c>
      <c r="IBD29" s="258" t="str">
        <f>IFERROR(INDEX('Data Annex'!$K$1:$BS$4779,MATCH(IBD$1&amp;"|"&amp;$B29,'Data Annex'!$K$1:$K$4779,0),MATCH(IBD$2,'Data Annex'!$K$1:$BS$1,0)),"")</f>
        <v/>
      </c>
      <c r="IBE29" s="258" t="str">
        <f>IFERROR(INDEX('Data Annex'!$K$1:$BS$4779,MATCH(IBE$1&amp;"|"&amp;$B29,'Data Annex'!$K$1:$K$4779,0),MATCH(IBE$2,'Data Annex'!$K$1:$BS$1,0)),"")</f>
        <v/>
      </c>
      <c r="IBF29" s="258" t="str">
        <f>IFERROR(INDEX('Data Annex'!$K$1:$BS$4779,MATCH(IBF$1&amp;"|"&amp;$B29,'Data Annex'!$K$1:$K$4779,0),MATCH(IBF$2,'Data Annex'!$K$1:$BS$1,0)),"")</f>
        <v/>
      </c>
      <c r="IBG29" s="258" t="str">
        <f>IFERROR(INDEX('Data Annex'!$K$1:$BS$4779,MATCH(IBG$1&amp;"|"&amp;$B29,'Data Annex'!$K$1:$K$4779,0),MATCH(IBG$2,'Data Annex'!$K$1:$BS$1,0)),"")</f>
        <v/>
      </c>
      <c r="IBH29" s="258" t="str">
        <f>IFERROR(INDEX('Data Annex'!$K$1:$BS$4779,MATCH(IBH$1&amp;"|"&amp;$B29,'Data Annex'!$K$1:$K$4779,0),MATCH(IBH$2,'Data Annex'!$K$1:$BS$1,0)),"")</f>
        <v/>
      </c>
      <c r="IBI29" s="258" t="str">
        <f>IFERROR(INDEX('Data Annex'!$K$1:$BS$4779,MATCH(IBI$1&amp;"|"&amp;$B29,'Data Annex'!$K$1:$K$4779,0),MATCH(IBI$2,'Data Annex'!$K$1:$BS$1,0)),"")</f>
        <v/>
      </c>
      <c r="IBJ29" s="258" t="str">
        <f>IFERROR(INDEX('Data Annex'!$K$1:$BS$4779,MATCH(IBJ$1&amp;"|"&amp;$B29,'Data Annex'!$K$1:$K$4779,0),MATCH(IBJ$2,'Data Annex'!$K$1:$BS$1,0)),"")</f>
        <v/>
      </c>
      <c r="IBK29" s="258" t="str">
        <f>IFERROR(INDEX('Data Annex'!$K$1:$BS$4779,MATCH(IBK$1&amp;"|"&amp;$B29,'Data Annex'!$K$1:$K$4779,0),MATCH(IBK$2,'Data Annex'!$K$1:$BS$1,0)),"")</f>
        <v/>
      </c>
      <c r="IBL29" s="258" t="str">
        <f>IFERROR(INDEX('Data Annex'!$K$1:$BS$4779,MATCH(IBL$1&amp;"|"&amp;$B29,'Data Annex'!$K$1:$K$4779,0),MATCH(IBL$2,'Data Annex'!$K$1:$BS$1,0)),"")</f>
        <v/>
      </c>
      <c r="IBM29" s="258" t="str">
        <f>IFERROR(INDEX('Data Annex'!$K$1:$BS$4779,MATCH(IBM$1&amp;"|"&amp;$B29,'Data Annex'!$K$1:$K$4779,0),MATCH(IBM$2,'Data Annex'!$K$1:$BS$1,0)),"")</f>
        <v/>
      </c>
      <c r="IBN29" s="258" t="str">
        <f>IFERROR(INDEX('Data Annex'!$K$1:$BS$4779,MATCH(IBN$1&amp;"|"&amp;$B29,'Data Annex'!$K$1:$K$4779,0),MATCH(IBN$2,'Data Annex'!$K$1:$BS$1,0)),"")</f>
        <v/>
      </c>
      <c r="IBO29" s="258" t="str">
        <f>IFERROR(INDEX('Data Annex'!$K$1:$BS$4779,MATCH(IBO$1&amp;"|"&amp;$B29,'Data Annex'!$K$1:$K$4779,0),MATCH(IBO$2,'Data Annex'!$K$1:$BS$1,0)),"")</f>
        <v/>
      </c>
      <c r="IBP29" s="258" t="str">
        <f>IFERROR(INDEX('Data Annex'!$K$1:$BS$4779,MATCH(IBP$1&amp;"|"&amp;$B29,'Data Annex'!$K$1:$K$4779,0),MATCH(IBP$2,'Data Annex'!$K$1:$BS$1,0)),"")</f>
        <v/>
      </c>
      <c r="IBQ29" s="258" t="str">
        <f>IFERROR(INDEX('Data Annex'!$K$1:$BS$4779,MATCH(IBQ$1&amp;"|"&amp;$B29,'Data Annex'!$K$1:$K$4779,0),MATCH(IBQ$2,'Data Annex'!$K$1:$BS$1,0)),"")</f>
        <v/>
      </c>
      <c r="IBR29" s="258" t="str">
        <f>IFERROR(INDEX('Data Annex'!$K$1:$BS$4779,MATCH(IBR$1&amp;"|"&amp;$B29,'Data Annex'!$K$1:$K$4779,0),MATCH(IBR$2,'Data Annex'!$K$1:$BS$1,0)),"")</f>
        <v/>
      </c>
      <c r="IBS29" s="258" t="str">
        <f>IFERROR(INDEX('Data Annex'!$K$1:$BS$4779,MATCH(IBS$1&amp;"|"&amp;$B29,'Data Annex'!$K$1:$K$4779,0),MATCH(IBS$2,'Data Annex'!$K$1:$BS$1,0)),"")</f>
        <v/>
      </c>
      <c r="IBT29" s="258" t="str">
        <f>IFERROR(INDEX('Data Annex'!$K$1:$BS$4779,MATCH(IBT$1&amp;"|"&amp;$B29,'Data Annex'!$K$1:$K$4779,0),MATCH(IBT$2,'Data Annex'!$K$1:$BS$1,0)),"")</f>
        <v/>
      </c>
      <c r="IBU29" s="258" t="str">
        <f>IFERROR(INDEX('Data Annex'!$K$1:$BS$4779,MATCH(IBU$1&amp;"|"&amp;$B29,'Data Annex'!$K$1:$K$4779,0),MATCH(IBU$2,'Data Annex'!$K$1:$BS$1,0)),"")</f>
        <v/>
      </c>
      <c r="IBV29" s="258" t="str">
        <f>IFERROR(INDEX('Data Annex'!$K$1:$BS$4779,MATCH(IBV$1&amp;"|"&amp;$B29,'Data Annex'!$K$1:$K$4779,0),MATCH(IBV$2,'Data Annex'!$K$1:$BS$1,0)),"")</f>
        <v/>
      </c>
      <c r="IBW29" s="258" t="str">
        <f>IFERROR(INDEX('Data Annex'!$K$1:$BS$4779,MATCH(IBW$1&amp;"|"&amp;$B29,'Data Annex'!$K$1:$K$4779,0),MATCH(IBW$2,'Data Annex'!$K$1:$BS$1,0)),"")</f>
        <v/>
      </c>
      <c r="IBX29" s="258" t="str">
        <f>IFERROR(INDEX('Data Annex'!$K$1:$BS$4779,MATCH(IBX$1&amp;"|"&amp;$B29,'Data Annex'!$K$1:$K$4779,0),MATCH(IBX$2,'Data Annex'!$K$1:$BS$1,0)),"")</f>
        <v/>
      </c>
      <c r="IBY29" s="258" t="str">
        <f>IFERROR(INDEX('Data Annex'!$K$1:$BS$4779,MATCH(IBY$1&amp;"|"&amp;$B29,'Data Annex'!$K$1:$K$4779,0),MATCH(IBY$2,'Data Annex'!$K$1:$BS$1,0)),"")</f>
        <v/>
      </c>
      <c r="IBZ29" s="258" t="str">
        <f>IFERROR(INDEX('Data Annex'!$K$1:$BS$4779,MATCH(IBZ$1&amp;"|"&amp;$B29,'Data Annex'!$K$1:$K$4779,0),MATCH(IBZ$2,'Data Annex'!$K$1:$BS$1,0)),"")</f>
        <v/>
      </c>
      <c r="ICA29" s="258" t="str">
        <f>IFERROR(INDEX('Data Annex'!$K$1:$BS$4779,MATCH(ICA$1&amp;"|"&amp;$B29,'Data Annex'!$K$1:$K$4779,0),MATCH(ICA$2,'Data Annex'!$K$1:$BS$1,0)),"")</f>
        <v/>
      </c>
      <c r="ICB29" s="258" t="str">
        <f>IFERROR(INDEX('Data Annex'!$K$1:$BS$4779,MATCH(ICB$1&amp;"|"&amp;$B29,'Data Annex'!$K$1:$K$4779,0),MATCH(ICB$2,'Data Annex'!$K$1:$BS$1,0)),"")</f>
        <v/>
      </c>
      <c r="ICC29" s="258" t="str">
        <f>IFERROR(INDEX('Data Annex'!$K$1:$BS$4779,MATCH(ICC$1&amp;"|"&amp;$B29,'Data Annex'!$K$1:$K$4779,0),MATCH(ICC$2,'Data Annex'!$K$1:$BS$1,0)),"")</f>
        <v/>
      </c>
      <c r="ICD29" s="258" t="str">
        <f>IFERROR(INDEX('Data Annex'!$K$1:$BS$4779,MATCH(ICD$1&amp;"|"&amp;$B29,'Data Annex'!$K$1:$K$4779,0),MATCH(ICD$2,'Data Annex'!$K$1:$BS$1,0)),"")</f>
        <v/>
      </c>
      <c r="ICE29" s="258" t="str">
        <f>IFERROR(INDEX('Data Annex'!$K$1:$BS$4779,MATCH(ICE$1&amp;"|"&amp;$B29,'Data Annex'!$K$1:$K$4779,0),MATCH(ICE$2,'Data Annex'!$K$1:$BS$1,0)),"")</f>
        <v/>
      </c>
      <c r="ICF29" s="258" t="str">
        <f>IFERROR(INDEX('Data Annex'!$K$1:$BS$4779,MATCH(ICF$1&amp;"|"&amp;$B29,'Data Annex'!$K$1:$K$4779,0),MATCH(ICF$2,'Data Annex'!$K$1:$BS$1,0)),"")</f>
        <v/>
      </c>
      <c r="ICG29" s="258" t="str">
        <f>IFERROR(INDEX('Data Annex'!$K$1:$BS$4779,MATCH(ICG$1&amp;"|"&amp;$B29,'Data Annex'!$K$1:$K$4779,0),MATCH(ICG$2,'Data Annex'!$K$1:$BS$1,0)),"")</f>
        <v/>
      </c>
      <c r="ICH29" s="258" t="str">
        <f>IFERROR(INDEX('Data Annex'!$K$1:$BS$4779,MATCH(ICH$1&amp;"|"&amp;$B29,'Data Annex'!$K$1:$K$4779,0),MATCH(ICH$2,'Data Annex'!$K$1:$BS$1,0)),"")</f>
        <v/>
      </c>
      <c r="ICI29" s="258" t="str">
        <f>IFERROR(INDEX('Data Annex'!$K$1:$BS$4779,MATCH(ICI$1&amp;"|"&amp;$B29,'Data Annex'!$K$1:$K$4779,0),MATCH(ICI$2,'Data Annex'!$K$1:$BS$1,0)),"")</f>
        <v/>
      </c>
      <c r="ICJ29" s="258" t="str">
        <f>IFERROR(INDEX('Data Annex'!$K$1:$BS$4779,MATCH(ICJ$1&amp;"|"&amp;$B29,'Data Annex'!$K$1:$K$4779,0),MATCH(ICJ$2,'Data Annex'!$K$1:$BS$1,0)),"")</f>
        <v/>
      </c>
      <c r="ICK29" s="258" t="str">
        <f>IFERROR(INDEX('Data Annex'!$K$1:$BS$4779,MATCH(ICK$1&amp;"|"&amp;$B29,'Data Annex'!$K$1:$K$4779,0),MATCH(ICK$2,'Data Annex'!$K$1:$BS$1,0)),"")</f>
        <v/>
      </c>
      <c r="ICL29" s="258" t="str">
        <f>IFERROR(INDEX('Data Annex'!$K$1:$BS$4779,MATCH(ICL$1&amp;"|"&amp;$B29,'Data Annex'!$K$1:$K$4779,0),MATCH(ICL$2,'Data Annex'!$K$1:$BS$1,0)),"")</f>
        <v/>
      </c>
      <c r="ICM29" s="258" t="str">
        <f>IFERROR(INDEX('Data Annex'!$K$1:$BS$4779,MATCH(ICM$1&amp;"|"&amp;$B29,'Data Annex'!$K$1:$K$4779,0),MATCH(ICM$2,'Data Annex'!$K$1:$BS$1,0)),"")</f>
        <v/>
      </c>
      <c r="ICN29" s="258" t="str">
        <f>IFERROR(INDEX('Data Annex'!$K$1:$BS$4779,MATCH(ICN$1&amp;"|"&amp;$B29,'Data Annex'!$K$1:$K$4779,0),MATCH(ICN$2,'Data Annex'!$K$1:$BS$1,0)),"")</f>
        <v/>
      </c>
      <c r="ICO29" s="258" t="str">
        <f>IFERROR(INDEX('Data Annex'!$K$1:$BS$4779,MATCH(ICO$1&amp;"|"&amp;$B29,'Data Annex'!$K$1:$K$4779,0),MATCH(ICO$2,'Data Annex'!$K$1:$BS$1,0)),"")</f>
        <v/>
      </c>
      <c r="ICP29" s="258" t="str">
        <f>IFERROR(INDEX('Data Annex'!$K$1:$BS$4779,MATCH(ICP$1&amp;"|"&amp;$B29,'Data Annex'!$K$1:$K$4779,0),MATCH(ICP$2,'Data Annex'!$K$1:$BS$1,0)),"")</f>
        <v/>
      </c>
      <c r="ICQ29" s="258" t="str">
        <f>IFERROR(INDEX('Data Annex'!$K$1:$BS$4779,MATCH(ICQ$1&amp;"|"&amp;$B29,'Data Annex'!$K$1:$K$4779,0),MATCH(ICQ$2,'Data Annex'!$K$1:$BS$1,0)),"")</f>
        <v/>
      </c>
      <c r="ICR29" s="258" t="str">
        <f>IFERROR(INDEX('Data Annex'!$K$1:$BS$4779,MATCH(ICR$1&amp;"|"&amp;$B29,'Data Annex'!$K$1:$K$4779,0),MATCH(ICR$2,'Data Annex'!$K$1:$BS$1,0)),"")</f>
        <v/>
      </c>
      <c r="ICS29" s="258" t="str">
        <f>IFERROR(INDEX('Data Annex'!$K$1:$BS$4779,MATCH(ICS$1&amp;"|"&amp;$B29,'Data Annex'!$K$1:$K$4779,0),MATCH(ICS$2,'Data Annex'!$K$1:$BS$1,0)),"")</f>
        <v/>
      </c>
      <c r="ICT29" s="258" t="str">
        <f>IFERROR(INDEX('Data Annex'!$K$1:$BS$4779,MATCH(ICT$1&amp;"|"&amp;$B29,'Data Annex'!$K$1:$K$4779,0),MATCH(ICT$2,'Data Annex'!$K$1:$BS$1,0)),"")</f>
        <v/>
      </c>
      <c r="ICU29" s="258" t="str">
        <f>IFERROR(INDEX('Data Annex'!$K$1:$BS$4779,MATCH(ICU$1&amp;"|"&amp;$B29,'Data Annex'!$K$1:$K$4779,0),MATCH(ICU$2,'Data Annex'!$K$1:$BS$1,0)),"")</f>
        <v/>
      </c>
      <c r="ICV29" s="258" t="str">
        <f>IFERROR(INDEX('Data Annex'!$K$1:$BS$4779,MATCH(ICV$1&amp;"|"&amp;$B29,'Data Annex'!$K$1:$K$4779,0),MATCH(ICV$2,'Data Annex'!$K$1:$BS$1,0)),"")</f>
        <v/>
      </c>
      <c r="ICW29" s="258" t="str">
        <f>IFERROR(INDEX('Data Annex'!$K$1:$BS$4779,MATCH(ICW$1&amp;"|"&amp;$B29,'Data Annex'!$K$1:$K$4779,0),MATCH(ICW$2,'Data Annex'!$K$1:$BS$1,0)),"")</f>
        <v/>
      </c>
      <c r="ICX29" s="258" t="str">
        <f>IFERROR(INDEX('Data Annex'!$K$1:$BS$4779,MATCH(ICX$1&amp;"|"&amp;$B29,'Data Annex'!$K$1:$K$4779,0),MATCH(ICX$2,'Data Annex'!$K$1:$BS$1,0)),"")</f>
        <v/>
      </c>
      <c r="ICY29" s="258" t="str">
        <f>IFERROR(INDEX('Data Annex'!$K$1:$BS$4779,MATCH(ICY$1&amp;"|"&amp;$B29,'Data Annex'!$K$1:$K$4779,0),MATCH(ICY$2,'Data Annex'!$K$1:$BS$1,0)),"")</f>
        <v/>
      </c>
      <c r="ICZ29" s="258" t="str">
        <f>IFERROR(INDEX('Data Annex'!$K$1:$BS$4779,MATCH(ICZ$1&amp;"|"&amp;$B29,'Data Annex'!$K$1:$K$4779,0),MATCH(ICZ$2,'Data Annex'!$K$1:$BS$1,0)),"")</f>
        <v/>
      </c>
      <c r="IDA29" s="258" t="str">
        <f>IFERROR(INDEX('Data Annex'!$K$1:$BS$4779,MATCH(IDA$1&amp;"|"&amp;$B29,'Data Annex'!$K$1:$K$4779,0),MATCH(IDA$2,'Data Annex'!$K$1:$BS$1,0)),"")</f>
        <v/>
      </c>
      <c r="IDB29" s="258" t="str">
        <f>IFERROR(INDEX('Data Annex'!$K$1:$BS$4779,MATCH(IDB$1&amp;"|"&amp;$B29,'Data Annex'!$K$1:$K$4779,0),MATCH(IDB$2,'Data Annex'!$K$1:$BS$1,0)),"")</f>
        <v/>
      </c>
      <c r="IDC29" s="258" t="str">
        <f>IFERROR(INDEX('Data Annex'!$K$1:$BS$4779,MATCH(IDC$1&amp;"|"&amp;$B29,'Data Annex'!$K$1:$K$4779,0),MATCH(IDC$2,'Data Annex'!$K$1:$BS$1,0)),"")</f>
        <v/>
      </c>
      <c r="IDD29" s="258" t="str">
        <f>IFERROR(INDEX('Data Annex'!$K$1:$BS$4779,MATCH(IDD$1&amp;"|"&amp;$B29,'Data Annex'!$K$1:$K$4779,0),MATCH(IDD$2,'Data Annex'!$K$1:$BS$1,0)),"")</f>
        <v/>
      </c>
      <c r="IDE29" s="258" t="str">
        <f>IFERROR(INDEX('Data Annex'!$K$1:$BS$4779,MATCH(IDE$1&amp;"|"&amp;$B29,'Data Annex'!$K$1:$K$4779,0),MATCH(IDE$2,'Data Annex'!$K$1:$BS$1,0)),"")</f>
        <v/>
      </c>
      <c r="IDF29" s="258" t="str">
        <f>IFERROR(INDEX('Data Annex'!$K$1:$BS$4779,MATCH(IDF$1&amp;"|"&amp;$B29,'Data Annex'!$K$1:$K$4779,0),MATCH(IDF$2,'Data Annex'!$K$1:$BS$1,0)),"")</f>
        <v/>
      </c>
      <c r="IDG29" s="258" t="str">
        <f>IFERROR(INDEX('Data Annex'!$K$1:$BS$4779,MATCH(IDG$1&amp;"|"&amp;$B29,'Data Annex'!$K$1:$K$4779,0),MATCH(IDG$2,'Data Annex'!$K$1:$BS$1,0)),"")</f>
        <v/>
      </c>
      <c r="IDH29" s="258" t="str">
        <f>IFERROR(INDEX('Data Annex'!$K$1:$BS$4779,MATCH(IDH$1&amp;"|"&amp;$B29,'Data Annex'!$K$1:$K$4779,0),MATCH(IDH$2,'Data Annex'!$K$1:$BS$1,0)),"")</f>
        <v/>
      </c>
      <c r="IDI29" s="258" t="str">
        <f>IFERROR(INDEX('Data Annex'!$K$1:$BS$4779,MATCH(IDI$1&amp;"|"&amp;$B29,'Data Annex'!$K$1:$K$4779,0),MATCH(IDI$2,'Data Annex'!$K$1:$BS$1,0)),"")</f>
        <v/>
      </c>
      <c r="IDJ29" s="258" t="str">
        <f>IFERROR(INDEX('Data Annex'!$K$1:$BS$4779,MATCH(IDJ$1&amp;"|"&amp;$B29,'Data Annex'!$K$1:$K$4779,0),MATCH(IDJ$2,'Data Annex'!$K$1:$BS$1,0)),"")</f>
        <v/>
      </c>
      <c r="IDK29" s="258" t="str">
        <f>IFERROR(INDEX('Data Annex'!$K$1:$BS$4779,MATCH(IDK$1&amp;"|"&amp;$B29,'Data Annex'!$K$1:$K$4779,0),MATCH(IDK$2,'Data Annex'!$K$1:$BS$1,0)),"")</f>
        <v/>
      </c>
      <c r="IDL29" s="258" t="str">
        <f>IFERROR(INDEX('Data Annex'!$K$1:$BS$4779,MATCH(IDL$1&amp;"|"&amp;$B29,'Data Annex'!$K$1:$K$4779,0),MATCH(IDL$2,'Data Annex'!$K$1:$BS$1,0)),"")</f>
        <v/>
      </c>
      <c r="IDM29" s="258" t="str">
        <f>IFERROR(INDEX('Data Annex'!$K$1:$BS$4779,MATCH(IDM$1&amp;"|"&amp;$B29,'Data Annex'!$K$1:$K$4779,0),MATCH(IDM$2,'Data Annex'!$K$1:$BS$1,0)),"")</f>
        <v/>
      </c>
      <c r="IDN29" s="258" t="str">
        <f>IFERROR(INDEX('Data Annex'!$K$1:$BS$4779,MATCH(IDN$1&amp;"|"&amp;$B29,'Data Annex'!$K$1:$K$4779,0),MATCH(IDN$2,'Data Annex'!$K$1:$BS$1,0)),"")</f>
        <v/>
      </c>
      <c r="IDO29" s="258" t="str">
        <f>IFERROR(INDEX('Data Annex'!$K$1:$BS$4779,MATCH(IDO$1&amp;"|"&amp;$B29,'Data Annex'!$K$1:$K$4779,0),MATCH(IDO$2,'Data Annex'!$K$1:$BS$1,0)),"")</f>
        <v/>
      </c>
      <c r="IDP29" s="258" t="str">
        <f>IFERROR(INDEX('Data Annex'!$K$1:$BS$4779,MATCH(IDP$1&amp;"|"&amp;$B29,'Data Annex'!$K$1:$K$4779,0),MATCH(IDP$2,'Data Annex'!$K$1:$BS$1,0)),"")</f>
        <v/>
      </c>
      <c r="IDQ29" s="258" t="str">
        <f>IFERROR(INDEX('Data Annex'!$K$1:$BS$4779,MATCH(IDQ$1&amp;"|"&amp;$B29,'Data Annex'!$K$1:$K$4779,0),MATCH(IDQ$2,'Data Annex'!$K$1:$BS$1,0)),"")</f>
        <v/>
      </c>
      <c r="IDR29" s="258" t="str">
        <f>IFERROR(INDEX('Data Annex'!$K$1:$BS$4779,MATCH(IDR$1&amp;"|"&amp;$B29,'Data Annex'!$K$1:$K$4779,0),MATCH(IDR$2,'Data Annex'!$K$1:$BS$1,0)),"")</f>
        <v/>
      </c>
      <c r="IDS29" s="258" t="str">
        <f>IFERROR(INDEX('Data Annex'!$K$1:$BS$4779,MATCH(IDS$1&amp;"|"&amp;$B29,'Data Annex'!$K$1:$K$4779,0),MATCH(IDS$2,'Data Annex'!$K$1:$BS$1,0)),"")</f>
        <v/>
      </c>
      <c r="IDT29" s="258" t="str">
        <f>IFERROR(INDEX('Data Annex'!$K$1:$BS$4779,MATCH(IDT$1&amp;"|"&amp;$B29,'Data Annex'!$K$1:$K$4779,0),MATCH(IDT$2,'Data Annex'!$K$1:$BS$1,0)),"")</f>
        <v/>
      </c>
      <c r="IDU29" s="258" t="str">
        <f>IFERROR(INDEX('Data Annex'!$K$1:$BS$4779,MATCH(IDU$1&amp;"|"&amp;$B29,'Data Annex'!$K$1:$K$4779,0),MATCH(IDU$2,'Data Annex'!$K$1:$BS$1,0)),"")</f>
        <v/>
      </c>
      <c r="IDV29" s="258" t="str">
        <f>IFERROR(INDEX('Data Annex'!$K$1:$BS$4779,MATCH(IDV$1&amp;"|"&amp;$B29,'Data Annex'!$K$1:$K$4779,0),MATCH(IDV$2,'Data Annex'!$K$1:$BS$1,0)),"")</f>
        <v/>
      </c>
      <c r="IDW29" s="258" t="str">
        <f>IFERROR(INDEX('Data Annex'!$K$1:$BS$4779,MATCH(IDW$1&amp;"|"&amp;$B29,'Data Annex'!$K$1:$K$4779,0),MATCH(IDW$2,'Data Annex'!$K$1:$BS$1,0)),"")</f>
        <v/>
      </c>
      <c r="IDX29" s="258" t="str">
        <f>IFERROR(INDEX('Data Annex'!$K$1:$BS$4779,MATCH(IDX$1&amp;"|"&amp;$B29,'Data Annex'!$K$1:$K$4779,0),MATCH(IDX$2,'Data Annex'!$K$1:$BS$1,0)),"")</f>
        <v/>
      </c>
      <c r="IDY29" s="258" t="str">
        <f>IFERROR(INDEX('Data Annex'!$K$1:$BS$4779,MATCH(IDY$1&amp;"|"&amp;$B29,'Data Annex'!$K$1:$K$4779,0),MATCH(IDY$2,'Data Annex'!$K$1:$BS$1,0)),"")</f>
        <v/>
      </c>
      <c r="IDZ29" s="258" t="str">
        <f>IFERROR(INDEX('Data Annex'!$K$1:$BS$4779,MATCH(IDZ$1&amp;"|"&amp;$B29,'Data Annex'!$K$1:$K$4779,0),MATCH(IDZ$2,'Data Annex'!$K$1:$BS$1,0)),"")</f>
        <v/>
      </c>
      <c r="IEA29" s="258" t="str">
        <f>IFERROR(INDEX('Data Annex'!$K$1:$BS$4779,MATCH(IEA$1&amp;"|"&amp;$B29,'Data Annex'!$K$1:$K$4779,0),MATCH(IEA$2,'Data Annex'!$K$1:$BS$1,0)),"")</f>
        <v/>
      </c>
      <c r="IEB29" s="258" t="str">
        <f>IFERROR(INDEX('Data Annex'!$K$1:$BS$4779,MATCH(IEB$1&amp;"|"&amp;$B29,'Data Annex'!$K$1:$K$4779,0),MATCH(IEB$2,'Data Annex'!$K$1:$BS$1,0)),"")</f>
        <v/>
      </c>
      <c r="IEC29" s="258" t="str">
        <f>IFERROR(INDEX('Data Annex'!$K$1:$BS$4779,MATCH(IEC$1&amp;"|"&amp;$B29,'Data Annex'!$K$1:$K$4779,0),MATCH(IEC$2,'Data Annex'!$K$1:$BS$1,0)),"")</f>
        <v/>
      </c>
      <c r="IED29" s="258" t="str">
        <f>IFERROR(INDEX('Data Annex'!$K$1:$BS$4779,MATCH(IED$1&amp;"|"&amp;$B29,'Data Annex'!$K$1:$K$4779,0),MATCH(IED$2,'Data Annex'!$K$1:$BS$1,0)),"")</f>
        <v/>
      </c>
      <c r="IEE29" s="258" t="str">
        <f>IFERROR(INDEX('Data Annex'!$K$1:$BS$4779,MATCH(IEE$1&amp;"|"&amp;$B29,'Data Annex'!$K$1:$K$4779,0),MATCH(IEE$2,'Data Annex'!$K$1:$BS$1,0)),"")</f>
        <v/>
      </c>
      <c r="IEF29" s="258" t="str">
        <f>IFERROR(INDEX('Data Annex'!$K$1:$BS$4779,MATCH(IEF$1&amp;"|"&amp;$B29,'Data Annex'!$K$1:$K$4779,0),MATCH(IEF$2,'Data Annex'!$K$1:$BS$1,0)),"")</f>
        <v/>
      </c>
      <c r="IEG29" s="258" t="str">
        <f>IFERROR(INDEX('Data Annex'!$K$1:$BS$4779,MATCH(IEG$1&amp;"|"&amp;$B29,'Data Annex'!$K$1:$K$4779,0),MATCH(IEG$2,'Data Annex'!$K$1:$BS$1,0)),"")</f>
        <v/>
      </c>
      <c r="IEH29" s="258" t="str">
        <f>IFERROR(INDEX('Data Annex'!$K$1:$BS$4779,MATCH(IEH$1&amp;"|"&amp;$B29,'Data Annex'!$K$1:$K$4779,0),MATCH(IEH$2,'Data Annex'!$K$1:$BS$1,0)),"")</f>
        <v/>
      </c>
      <c r="IEI29" s="258" t="str">
        <f>IFERROR(INDEX('Data Annex'!$K$1:$BS$4779,MATCH(IEI$1&amp;"|"&amp;$B29,'Data Annex'!$K$1:$K$4779,0),MATCH(IEI$2,'Data Annex'!$K$1:$BS$1,0)),"")</f>
        <v/>
      </c>
      <c r="IEJ29" s="258" t="str">
        <f>IFERROR(INDEX('Data Annex'!$K$1:$BS$4779,MATCH(IEJ$1&amp;"|"&amp;$B29,'Data Annex'!$K$1:$K$4779,0),MATCH(IEJ$2,'Data Annex'!$K$1:$BS$1,0)),"")</f>
        <v/>
      </c>
      <c r="IEK29" s="258" t="str">
        <f>IFERROR(INDEX('Data Annex'!$K$1:$BS$4779,MATCH(IEK$1&amp;"|"&amp;$B29,'Data Annex'!$K$1:$K$4779,0),MATCH(IEK$2,'Data Annex'!$K$1:$BS$1,0)),"")</f>
        <v/>
      </c>
      <c r="IEL29" s="258" t="str">
        <f>IFERROR(INDEX('Data Annex'!$K$1:$BS$4779,MATCH(IEL$1&amp;"|"&amp;$B29,'Data Annex'!$K$1:$K$4779,0),MATCH(IEL$2,'Data Annex'!$K$1:$BS$1,0)),"")</f>
        <v/>
      </c>
      <c r="IEM29" s="258" t="str">
        <f>IFERROR(INDEX('Data Annex'!$K$1:$BS$4779,MATCH(IEM$1&amp;"|"&amp;$B29,'Data Annex'!$K$1:$K$4779,0),MATCH(IEM$2,'Data Annex'!$K$1:$BS$1,0)),"")</f>
        <v/>
      </c>
      <c r="IEN29" s="258" t="str">
        <f>IFERROR(INDEX('Data Annex'!$K$1:$BS$4779,MATCH(IEN$1&amp;"|"&amp;$B29,'Data Annex'!$K$1:$K$4779,0),MATCH(IEN$2,'Data Annex'!$K$1:$BS$1,0)),"")</f>
        <v/>
      </c>
      <c r="IEO29" s="258" t="str">
        <f>IFERROR(INDEX('Data Annex'!$K$1:$BS$4779,MATCH(IEO$1&amp;"|"&amp;$B29,'Data Annex'!$K$1:$K$4779,0),MATCH(IEO$2,'Data Annex'!$K$1:$BS$1,0)),"")</f>
        <v/>
      </c>
      <c r="IEP29" s="258" t="str">
        <f>IFERROR(INDEX('Data Annex'!$K$1:$BS$4779,MATCH(IEP$1&amp;"|"&amp;$B29,'Data Annex'!$K$1:$K$4779,0),MATCH(IEP$2,'Data Annex'!$K$1:$BS$1,0)),"")</f>
        <v/>
      </c>
      <c r="IEQ29" s="258" t="str">
        <f>IFERROR(INDEX('Data Annex'!$K$1:$BS$4779,MATCH(IEQ$1&amp;"|"&amp;$B29,'Data Annex'!$K$1:$K$4779,0),MATCH(IEQ$2,'Data Annex'!$K$1:$BS$1,0)),"")</f>
        <v/>
      </c>
      <c r="IER29" s="258" t="str">
        <f>IFERROR(INDEX('Data Annex'!$K$1:$BS$4779,MATCH(IER$1&amp;"|"&amp;$B29,'Data Annex'!$K$1:$K$4779,0),MATCH(IER$2,'Data Annex'!$K$1:$BS$1,0)),"")</f>
        <v/>
      </c>
      <c r="IES29" s="258" t="str">
        <f>IFERROR(INDEX('Data Annex'!$K$1:$BS$4779,MATCH(IES$1&amp;"|"&amp;$B29,'Data Annex'!$K$1:$K$4779,0),MATCH(IES$2,'Data Annex'!$K$1:$BS$1,0)),"")</f>
        <v/>
      </c>
      <c r="IET29" s="258" t="str">
        <f>IFERROR(INDEX('Data Annex'!$K$1:$BS$4779,MATCH(IET$1&amp;"|"&amp;$B29,'Data Annex'!$K$1:$K$4779,0),MATCH(IET$2,'Data Annex'!$K$1:$BS$1,0)),"")</f>
        <v/>
      </c>
      <c r="IEU29" s="258" t="str">
        <f>IFERROR(INDEX('Data Annex'!$K$1:$BS$4779,MATCH(IEU$1&amp;"|"&amp;$B29,'Data Annex'!$K$1:$K$4779,0),MATCH(IEU$2,'Data Annex'!$K$1:$BS$1,0)),"")</f>
        <v/>
      </c>
      <c r="IEV29" s="258" t="str">
        <f>IFERROR(INDEX('Data Annex'!$K$1:$BS$4779,MATCH(IEV$1&amp;"|"&amp;$B29,'Data Annex'!$K$1:$K$4779,0),MATCH(IEV$2,'Data Annex'!$K$1:$BS$1,0)),"")</f>
        <v/>
      </c>
      <c r="IEW29" s="258" t="str">
        <f>IFERROR(INDEX('Data Annex'!$K$1:$BS$4779,MATCH(IEW$1&amp;"|"&amp;$B29,'Data Annex'!$K$1:$K$4779,0),MATCH(IEW$2,'Data Annex'!$K$1:$BS$1,0)),"")</f>
        <v/>
      </c>
      <c r="IEX29" s="258" t="str">
        <f>IFERROR(INDEX('Data Annex'!$K$1:$BS$4779,MATCH(IEX$1&amp;"|"&amp;$B29,'Data Annex'!$K$1:$K$4779,0),MATCH(IEX$2,'Data Annex'!$K$1:$BS$1,0)),"")</f>
        <v/>
      </c>
      <c r="IEY29" s="258" t="str">
        <f>IFERROR(INDEX('Data Annex'!$K$1:$BS$4779,MATCH(IEY$1&amp;"|"&amp;$B29,'Data Annex'!$K$1:$K$4779,0),MATCH(IEY$2,'Data Annex'!$K$1:$BS$1,0)),"")</f>
        <v/>
      </c>
      <c r="IEZ29" s="258" t="str">
        <f>IFERROR(INDEX('Data Annex'!$K$1:$BS$4779,MATCH(IEZ$1&amp;"|"&amp;$B29,'Data Annex'!$K$1:$K$4779,0),MATCH(IEZ$2,'Data Annex'!$K$1:$BS$1,0)),"")</f>
        <v/>
      </c>
      <c r="IFA29" s="258" t="str">
        <f>IFERROR(INDEX('Data Annex'!$K$1:$BS$4779,MATCH(IFA$1&amp;"|"&amp;$B29,'Data Annex'!$K$1:$K$4779,0),MATCH(IFA$2,'Data Annex'!$K$1:$BS$1,0)),"")</f>
        <v/>
      </c>
      <c r="IFB29" s="258" t="str">
        <f>IFERROR(INDEX('Data Annex'!$K$1:$BS$4779,MATCH(IFB$1&amp;"|"&amp;$B29,'Data Annex'!$K$1:$K$4779,0),MATCH(IFB$2,'Data Annex'!$K$1:$BS$1,0)),"")</f>
        <v/>
      </c>
      <c r="IFC29" s="258" t="str">
        <f>IFERROR(INDEX('Data Annex'!$K$1:$BS$4779,MATCH(IFC$1&amp;"|"&amp;$B29,'Data Annex'!$K$1:$K$4779,0),MATCH(IFC$2,'Data Annex'!$K$1:$BS$1,0)),"")</f>
        <v/>
      </c>
      <c r="IFD29" s="258" t="str">
        <f>IFERROR(INDEX('Data Annex'!$K$1:$BS$4779,MATCH(IFD$1&amp;"|"&amp;$B29,'Data Annex'!$K$1:$K$4779,0),MATCH(IFD$2,'Data Annex'!$K$1:$BS$1,0)),"")</f>
        <v/>
      </c>
      <c r="IFE29" s="258" t="str">
        <f>IFERROR(INDEX('Data Annex'!$K$1:$BS$4779,MATCH(IFE$1&amp;"|"&amp;$B29,'Data Annex'!$K$1:$K$4779,0),MATCH(IFE$2,'Data Annex'!$K$1:$BS$1,0)),"")</f>
        <v/>
      </c>
      <c r="IFF29" s="258" t="str">
        <f>IFERROR(INDEX('Data Annex'!$K$1:$BS$4779,MATCH(IFF$1&amp;"|"&amp;$B29,'Data Annex'!$K$1:$K$4779,0),MATCH(IFF$2,'Data Annex'!$K$1:$BS$1,0)),"")</f>
        <v/>
      </c>
      <c r="IFG29" s="258" t="str">
        <f>IFERROR(INDEX('Data Annex'!$K$1:$BS$4779,MATCH(IFG$1&amp;"|"&amp;$B29,'Data Annex'!$K$1:$K$4779,0),MATCH(IFG$2,'Data Annex'!$K$1:$BS$1,0)),"")</f>
        <v/>
      </c>
      <c r="IFH29" s="258" t="str">
        <f>IFERROR(INDEX('Data Annex'!$K$1:$BS$4779,MATCH(IFH$1&amp;"|"&amp;$B29,'Data Annex'!$K$1:$K$4779,0),MATCH(IFH$2,'Data Annex'!$K$1:$BS$1,0)),"")</f>
        <v/>
      </c>
      <c r="IFI29" s="258" t="str">
        <f>IFERROR(INDEX('Data Annex'!$K$1:$BS$4779,MATCH(IFI$1&amp;"|"&amp;$B29,'Data Annex'!$K$1:$K$4779,0),MATCH(IFI$2,'Data Annex'!$K$1:$BS$1,0)),"")</f>
        <v/>
      </c>
      <c r="IFJ29" s="258" t="str">
        <f>IFERROR(INDEX('Data Annex'!$K$1:$BS$4779,MATCH(IFJ$1&amp;"|"&amp;$B29,'Data Annex'!$K$1:$K$4779,0),MATCH(IFJ$2,'Data Annex'!$K$1:$BS$1,0)),"")</f>
        <v/>
      </c>
      <c r="IFK29" s="258" t="str">
        <f>IFERROR(INDEX('Data Annex'!$K$1:$BS$4779,MATCH(IFK$1&amp;"|"&amp;$B29,'Data Annex'!$K$1:$K$4779,0),MATCH(IFK$2,'Data Annex'!$K$1:$BS$1,0)),"")</f>
        <v/>
      </c>
      <c r="IFL29" s="258" t="str">
        <f>IFERROR(INDEX('Data Annex'!$K$1:$BS$4779,MATCH(IFL$1&amp;"|"&amp;$B29,'Data Annex'!$K$1:$K$4779,0),MATCH(IFL$2,'Data Annex'!$K$1:$BS$1,0)),"")</f>
        <v/>
      </c>
      <c r="IFM29" s="258" t="str">
        <f>IFERROR(INDEX('Data Annex'!$K$1:$BS$4779,MATCH(IFM$1&amp;"|"&amp;$B29,'Data Annex'!$K$1:$K$4779,0),MATCH(IFM$2,'Data Annex'!$K$1:$BS$1,0)),"")</f>
        <v/>
      </c>
      <c r="IFN29" s="258" t="str">
        <f>IFERROR(INDEX('Data Annex'!$K$1:$BS$4779,MATCH(IFN$1&amp;"|"&amp;$B29,'Data Annex'!$K$1:$K$4779,0),MATCH(IFN$2,'Data Annex'!$K$1:$BS$1,0)),"")</f>
        <v/>
      </c>
      <c r="IFO29" s="258" t="str">
        <f>IFERROR(INDEX('Data Annex'!$K$1:$BS$4779,MATCH(IFO$1&amp;"|"&amp;$B29,'Data Annex'!$K$1:$K$4779,0),MATCH(IFO$2,'Data Annex'!$K$1:$BS$1,0)),"")</f>
        <v/>
      </c>
      <c r="IFP29" s="258" t="str">
        <f>IFERROR(INDEX('Data Annex'!$K$1:$BS$4779,MATCH(IFP$1&amp;"|"&amp;$B29,'Data Annex'!$K$1:$K$4779,0),MATCH(IFP$2,'Data Annex'!$K$1:$BS$1,0)),"")</f>
        <v/>
      </c>
      <c r="IFQ29" s="258" t="str">
        <f>IFERROR(INDEX('Data Annex'!$K$1:$BS$4779,MATCH(IFQ$1&amp;"|"&amp;$B29,'Data Annex'!$K$1:$K$4779,0),MATCH(IFQ$2,'Data Annex'!$K$1:$BS$1,0)),"")</f>
        <v/>
      </c>
      <c r="IFR29" s="258" t="str">
        <f>IFERROR(INDEX('Data Annex'!$K$1:$BS$4779,MATCH(IFR$1&amp;"|"&amp;$B29,'Data Annex'!$K$1:$K$4779,0),MATCH(IFR$2,'Data Annex'!$K$1:$BS$1,0)),"")</f>
        <v/>
      </c>
      <c r="IFS29" s="258" t="str">
        <f>IFERROR(INDEX('Data Annex'!$K$1:$BS$4779,MATCH(IFS$1&amp;"|"&amp;$B29,'Data Annex'!$K$1:$K$4779,0),MATCH(IFS$2,'Data Annex'!$K$1:$BS$1,0)),"")</f>
        <v/>
      </c>
      <c r="IFT29" s="258" t="str">
        <f>IFERROR(INDEX('Data Annex'!$K$1:$BS$4779,MATCH(IFT$1&amp;"|"&amp;$B29,'Data Annex'!$K$1:$K$4779,0),MATCH(IFT$2,'Data Annex'!$K$1:$BS$1,0)),"")</f>
        <v/>
      </c>
      <c r="IFU29" s="258" t="str">
        <f>IFERROR(INDEX('Data Annex'!$K$1:$BS$4779,MATCH(IFU$1&amp;"|"&amp;$B29,'Data Annex'!$K$1:$K$4779,0),MATCH(IFU$2,'Data Annex'!$K$1:$BS$1,0)),"")</f>
        <v/>
      </c>
      <c r="IFV29" s="258" t="str">
        <f>IFERROR(INDEX('Data Annex'!$K$1:$BS$4779,MATCH(IFV$1&amp;"|"&amp;$B29,'Data Annex'!$K$1:$K$4779,0),MATCH(IFV$2,'Data Annex'!$K$1:$BS$1,0)),"")</f>
        <v/>
      </c>
      <c r="IFW29" s="258" t="str">
        <f>IFERROR(INDEX('Data Annex'!$K$1:$BS$4779,MATCH(IFW$1&amp;"|"&amp;$B29,'Data Annex'!$K$1:$K$4779,0),MATCH(IFW$2,'Data Annex'!$K$1:$BS$1,0)),"")</f>
        <v/>
      </c>
      <c r="IFX29" s="258" t="str">
        <f>IFERROR(INDEX('Data Annex'!$K$1:$BS$4779,MATCH(IFX$1&amp;"|"&amp;$B29,'Data Annex'!$K$1:$K$4779,0),MATCH(IFX$2,'Data Annex'!$K$1:$BS$1,0)),"")</f>
        <v/>
      </c>
      <c r="IFY29" s="258" t="str">
        <f>IFERROR(INDEX('Data Annex'!$K$1:$BS$4779,MATCH(IFY$1&amp;"|"&amp;$B29,'Data Annex'!$K$1:$K$4779,0),MATCH(IFY$2,'Data Annex'!$K$1:$BS$1,0)),"")</f>
        <v/>
      </c>
      <c r="IFZ29" s="258" t="str">
        <f>IFERROR(INDEX('Data Annex'!$K$1:$BS$4779,MATCH(IFZ$1&amp;"|"&amp;$B29,'Data Annex'!$K$1:$K$4779,0),MATCH(IFZ$2,'Data Annex'!$K$1:$BS$1,0)),"")</f>
        <v/>
      </c>
      <c r="IGA29" s="258" t="str">
        <f>IFERROR(INDEX('Data Annex'!$K$1:$BS$4779,MATCH(IGA$1&amp;"|"&amp;$B29,'Data Annex'!$K$1:$K$4779,0),MATCH(IGA$2,'Data Annex'!$K$1:$BS$1,0)),"")</f>
        <v/>
      </c>
      <c r="IGB29" s="258" t="str">
        <f>IFERROR(INDEX('Data Annex'!$K$1:$BS$4779,MATCH(IGB$1&amp;"|"&amp;$B29,'Data Annex'!$K$1:$K$4779,0),MATCH(IGB$2,'Data Annex'!$K$1:$BS$1,0)),"")</f>
        <v/>
      </c>
      <c r="IGC29" s="258" t="str">
        <f>IFERROR(INDEX('Data Annex'!$K$1:$BS$4779,MATCH(IGC$1&amp;"|"&amp;$B29,'Data Annex'!$K$1:$K$4779,0),MATCH(IGC$2,'Data Annex'!$K$1:$BS$1,0)),"")</f>
        <v/>
      </c>
      <c r="IGD29" s="258" t="str">
        <f>IFERROR(INDEX('Data Annex'!$K$1:$BS$4779,MATCH(IGD$1&amp;"|"&amp;$B29,'Data Annex'!$K$1:$K$4779,0),MATCH(IGD$2,'Data Annex'!$K$1:$BS$1,0)),"")</f>
        <v/>
      </c>
      <c r="IGE29" s="258" t="str">
        <f>IFERROR(INDEX('Data Annex'!$K$1:$BS$4779,MATCH(IGE$1&amp;"|"&amp;$B29,'Data Annex'!$K$1:$K$4779,0),MATCH(IGE$2,'Data Annex'!$K$1:$BS$1,0)),"")</f>
        <v/>
      </c>
      <c r="IGF29" s="258" t="str">
        <f>IFERROR(INDEX('Data Annex'!$K$1:$BS$4779,MATCH(IGF$1&amp;"|"&amp;$B29,'Data Annex'!$K$1:$K$4779,0),MATCH(IGF$2,'Data Annex'!$K$1:$BS$1,0)),"")</f>
        <v/>
      </c>
      <c r="IGG29" s="258" t="str">
        <f>IFERROR(INDEX('Data Annex'!$K$1:$BS$4779,MATCH(IGG$1&amp;"|"&amp;$B29,'Data Annex'!$K$1:$K$4779,0),MATCH(IGG$2,'Data Annex'!$K$1:$BS$1,0)),"")</f>
        <v/>
      </c>
      <c r="IGH29" s="258" t="str">
        <f>IFERROR(INDEX('Data Annex'!$K$1:$BS$4779,MATCH(IGH$1&amp;"|"&amp;$B29,'Data Annex'!$K$1:$K$4779,0),MATCH(IGH$2,'Data Annex'!$K$1:$BS$1,0)),"")</f>
        <v/>
      </c>
      <c r="IGI29" s="258" t="str">
        <f>IFERROR(INDEX('Data Annex'!$K$1:$BS$4779,MATCH(IGI$1&amp;"|"&amp;$B29,'Data Annex'!$K$1:$K$4779,0),MATCH(IGI$2,'Data Annex'!$K$1:$BS$1,0)),"")</f>
        <v/>
      </c>
      <c r="IGJ29" s="258" t="str">
        <f>IFERROR(INDEX('Data Annex'!$K$1:$BS$4779,MATCH(IGJ$1&amp;"|"&amp;$B29,'Data Annex'!$K$1:$K$4779,0),MATCH(IGJ$2,'Data Annex'!$K$1:$BS$1,0)),"")</f>
        <v/>
      </c>
      <c r="IGK29" s="258" t="str">
        <f>IFERROR(INDEX('Data Annex'!$K$1:$BS$4779,MATCH(IGK$1&amp;"|"&amp;$B29,'Data Annex'!$K$1:$K$4779,0),MATCH(IGK$2,'Data Annex'!$K$1:$BS$1,0)),"")</f>
        <v/>
      </c>
      <c r="IGL29" s="258" t="str">
        <f>IFERROR(INDEX('Data Annex'!$K$1:$BS$4779,MATCH(IGL$1&amp;"|"&amp;$B29,'Data Annex'!$K$1:$K$4779,0),MATCH(IGL$2,'Data Annex'!$K$1:$BS$1,0)),"")</f>
        <v/>
      </c>
      <c r="IGM29" s="258" t="str">
        <f>IFERROR(INDEX('Data Annex'!$K$1:$BS$4779,MATCH(IGM$1&amp;"|"&amp;$B29,'Data Annex'!$K$1:$K$4779,0),MATCH(IGM$2,'Data Annex'!$K$1:$BS$1,0)),"")</f>
        <v/>
      </c>
      <c r="IGN29" s="258" t="str">
        <f>IFERROR(INDEX('Data Annex'!$K$1:$BS$4779,MATCH(IGN$1&amp;"|"&amp;$B29,'Data Annex'!$K$1:$K$4779,0),MATCH(IGN$2,'Data Annex'!$K$1:$BS$1,0)),"")</f>
        <v/>
      </c>
      <c r="IGO29" s="258" t="str">
        <f>IFERROR(INDEX('Data Annex'!$K$1:$BS$4779,MATCH(IGO$1&amp;"|"&amp;$B29,'Data Annex'!$K$1:$K$4779,0),MATCH(IGO$2,'Data Annex'!$K$1:$BS$1,0)),"")</f>
        <v/>
      </c>
      <c r="IGP29" s="258" t="str">
        <f>IFERROR(INDEX('Data Annex'!$K$1:$BS$4779,MATCH(IGP$1&amp;"|"&amp;$B29,'Data Annex'!$K$1:$K$4779,0),MATCH(IGP$2,'Data Annex'!$K$1:$BS$1,0)),"")</f>
        <v/>
      </c>
      <c r="IGQ29" s="258" t="str">
        <f>IFERROR(INDEX('Data Annex'!$K$1:$BS$4779,MATCH(IGQ$1&amp;"|"&amp;$B29,'Data Annex'!$K$1:$K$4779,0),MATCH(IGQ$2,'Data Annex'!$K$1:$BS$1,0)),"")</f>
        <v/>
      </c>
      <c r="IGR29" s="258" t="str">
        <f>IFERROR(INDEX('Data Annex'!$K$1:$BS$4779,MATCH(IGR$1&amp;"|"&amp;$B29,'Data Annex'!$K$1:$K$4779,0),MATCH(IGR$2,'Data Annex'!$K$1:$BS$1,0)),"")</f>
        <v/>
      </c>
      <c r="IGS29" s="258" t="str">
        <f>IFERROR(INDEX('Data Annex'!$K$1:$BS$4779,MATCH(IGS$1&amp;"|"&amp;$B29,'Data Annex'!$K$1:$K$4779,0),MATCH(IGS$2,'Data Annex'!$K$1:$BS$1,0)),"")</f>
        <v/>
      </c>
      <c r="IGT29" s="258" t="str">
        <f>IFERROR(INDEX('Data Annex'!$K$1:$BS$4779,MATCH(IGT$1&amp;"|"&amp;$B29,'Data Annex'!$K$1:$K$4779,0),MATCH(IGT$2,'Data Annex'!$K$1:$BS$1,0)),"")</f>
        <v/>
      </c>
      <c r="IGU29" s="258" t="str">
        <f>IFERROR(INDEX('Data Annex'!$K$1:$BS$4779,MATCH(IGU$1&amp;"|"&amp;$B29,'Data Annex'!$K$1:$K$4779,0),MATCH(IGU$2,'Data Annex'!$K$1:$BS$1,0)),"")</f>
        <v/>
      </c>
      <c r="IGV29" s="258" t="str">
        <f>IFERROR(INDEX('Data Annex'!$K$1:$BS$4779,MATCH(IGV$1&amp;"|"&amp;$B29,'Data Annex'!$K$1:$K$4779,0),MATCH(IGV$2,'Data Annex'!$K$1:$BS$1,0)),"")</f>
        <v/>
      </c>
      <c r="IGW29" s="258" t="str">
        <f>IFERROR(INDEX('Data Annex'!$K$1:$BS$4779,MATCH(IGW$1&amp;"|"&amp;$B29,'Data Annex'!$K$1:$K$4779,0),MATCH(IGW$2,'Data Annex'!$K$1:$BS$1,0)),"")</f>
        <v/>
      </c>
      <c r="IGX29" s="258" t="str">
        <f>IFERROR(INDEX('Data Annex'!$K$1:$BS$4779,MATCH(IGX$1&amp;"|"&amp;$B29,'Data Annex'!$K$1:$K$4779,0),MATCH(IGX$2,'Data Annex'!$K$1:$BS$1,0)),"")</f>
        <v/>
      </c>
      <c r="IGY29" s="258" t="str">
        <f>IFERROR(INDEX('Data Annex'!$K$1:$BS$4779,MATCH(IGY$1&amp;"|"&amp;$B29,'Data Annex'!$K$1:$K$4779,0),MATCH(IGY$2,'Data Annex'!$K$1:$BS$1,0)),"")</f>
        <v/>
      </c>
      <c r="IGZ29" s="258" t="str">
        <f>IFERROR(INDEX('Data Annex'!$K$1:$BS$4779,MATCH(IGZ$1&amp;"|"&amp;$B29,'Data Annex'!$K$1:$K$4779,0),MATCH(IGZ$2,'Data Annex'!$K$1:$BS$1,0)),"")</f>
        <v/>
      </c>
      <c r="IHA29" s="258" t="str">
        <f>IFERROR(INDEX('Data Annex'!$K$1:$BS$4779,MATCH(IHA$1&amp;"|"&amp;$B29,'Data Annex'!$K$1:$K$4779,0),MATCH(IHA$2,'Data Annex'!$K$1:$BS$1,0)),"")</f>
        <v/>
      </c>
      <c r="IHB29" s="258" t="str">
        <f>IFERROR(INDEX('Data Annex'!$K$1:$BS$4779,MATCH(IHB$1&amp;"|"&amp;$B29,'Data Annex'!$K$1:$K$4779,0),MATCH(IHB$2,'Data Annex'!$K$1:$BS$1,0)),"")</f>
        <v/>
      </c>
      <c r="IHC29" s="258" t="str">
        <f>IFERROR(INDEX('Data Annex'!$K$1:$BS$4779,MATCH(IHC$1&amp;"|"&amp;$B29,'Data Annex'!$K$1:$K$4779,0),MATCH(IHC$2,'Data Annex'!$K$1:$BS$1,0)),"")</f>
        <v/>
      </c>
      <c r="IHD29" s="258" t="str">
        <f>IFERROR(INDEX('Data Annex'!$K$1:$BS$4779,MATCH(IHD$1&amp;"|"&amp;$B29,'Data Annex'!$K$1:$K$4779,0),MATCH(IHD$2,'Data Annex'!$K$1:$BS$1,0)),"")</f>
        <v/>
      </c>
      <c r="IHE29" s="258" t="str">
        <f>IFERROR(INDEX('Data Annex'!$K$1:$BS$4779,MATCH(IHE$1&amp;"|"&amp;$B29,'Data Annex'!$K$1:$K$4779,0),MATCH(IHE$2,'Data Annex'!$K$1:$BS$1,0)),"")</f>
        <v/>
      </c>
      <c r="IHF29" s="258" t="str">
        <f>IFERROR(INDEX('Data Annex'!$K$1:$BS$4779,MATCH(IHF$1&amp;"|"&amp;$B29,'Data Annex'!$K$1:$K$4779,0),MATCH(IHF$2,'Data Annex'!$K$1:$BS$1,0)),"")</f>
        <v/>
      </c>
      <c r="IHG29" s="258" t="str">
        <f>IFERROR(INDEX('Data Annex'!$K$1:$BS$4779,MATCH(IHG$1&amp;"|"&amp;$B29,'Data Annex'!$K$1:$K$4779,0),MATCH(IHG$2,'Data Annex'!$K$1:$BS$1,0)),"")</f>
        <v/>
      </c>
      <c r="IHH29" s="258" t="str">
        <f>IFERROR(INDEX('Data Annex'!$K$1:$BS$4779,MATCH(IHH$1&amp;"|"&amp;$B29,'Data Annex'!$K$1:$K$4779,0),MATCH(IHH$2,'Data Annex'!$K$1:$BS$1,0)),"")</f>
        <v/>
      </c>
      <c r="IHI29" s="258" t="str">
        <f>IFERROR(INDEX('Data Annex'!$K$1:$BS$4779,MATCH(IHI$1&amp;"|"&amp;$B29,'Data Annex'!$K$1:$K$4779,0),MATCH(IHI$2,'Data Annex'!$K$1:$BS$1,0)),"")</f>
        <v/>
      </c>
      <c r="IHJ29" s="258" t="str">
        <f>IFERROR(INDEX('Data Annex'!$K$1:$BS$4779,MATCH(IHJ$1&amp;"|"&amp;$B29,'Data Annex'!$K$1:$K$4779,0),MATCH(IHJ$2,'Data Annex'!$K$1:$BS$1,0)),"")</f>
        <v/>
      </c>
      <c r="IHK29" s="258" t="str">
        <f>IFERROR(INDEX('Data Annex'!$K$1:$BS$4779,MATCH(IHK$1&amp;"|"&amp;$B29,'Data Annex'!$K$1:$K$4779,0),MATCH(IHK$2,'Data Annex'!$K$1:$BS$1,0)),"")</f>
        <v/>
      </c>
      <c r="IHL29" s="258" t="str">
        <f>IFERROR(INDEX('Data Annex'!$K$1:$BS$4779,MATCH(IHL$1&amp;"|"&amp;$B29,'Data Annex'!$K$1:$K$4779,0),MATCH(IHL$2,'Data Annex'!$K$1:$BS$1,0)),"")</f>
        <v/>
      </c>
      <c r="IHM29" s="258" t="str">
        <f>IFERROR(INDEX('Data Annex'!$K$1:$BS$4779,MATCH(IHM$1&amp;"|"&amp;$B29,'Data Annex'!$K$1:$K$4779,0),MATCH(IHM$2,'Data Annex'!$K$1:$BS$1,0)),"")</f>
        <v/>
      </c>
      <c r="IHN29" s="258" t="str">
        <f>IFERROR(INDEX('Data Annex'!$K$1:$BS$4779,MATCH(IHN$1&amp;"|"&amp;$B29,'Data Annex'!$K$1:$K$4779,0),MATCH(IHN$2,'Data Annex'!$K$1:$BS$1,0)),"")</f>
        <v/>
      </c>
      <c r="IHO29" s="258" t="str">
        <f>IFERROR(INDEX('Data Annex'!$K$1:$BS$4779,MATCH(IHO$1&amp;"|"&amp;$B29,'Data Annex'!$K$1:$K$4779,0),MATCH(IHO$2,'Data Annex'!$K$1:$BS$1,0)),"")</f>
        <v/>
      </c>
      <c r="IHP29" s="258" t="str">
        <f>IFERROR(INDEX('Data Annex'!$K$1:$BS$4779,MATCH(IHP$1&amp;"|"&amp;$B29,'Data Annex'!$K$1:$K$4779,0),MATCH(IHP$2,'Data Annex'!$K$1:$BS$1,0)),"")</f>
        <v/>
      </c>
      <c r="IHQ29" s="258" t="str">
        <f>IFERROR(INDEX('Data Annex'!$K$1:$BS$4779,MATCH(IHQ$1&amp;"|"&amp;$B29,'Data Annex'!$K$1:$K$4779,0),MATCH(IHQ$2,'Data Annex'!$K$1:$BS$1,0)),"")</f>
        <v/>
      </c>
      <c r="IHR29" s="258" t="str">
        <f>IFERROR(INDEX('Data Annex'!$K$1:$BS$4779,MATCH(IHR$1&amp;"|"&amp;$B29,'Data Annex'!$K$1:$K$4779,0),MATCH(IHR$2,'Data Annex'!$K$1:$BS$1,0)),"")</f>
        <v/>
      </c>
      <c r="IHS29" s="258" t="str">
        <f>IFERROR(INDEX('Data Annex'!$K$1:$BS$4779,MATCH(IHS$1&amp;"|"&amp;$B29,'Data Annex'!$K$1:$K$4779,0),MATCH(IHS$2,'Data Annex'!$K$1:$BS$1,0)),"")</f>
        <v/>
      </c>
      <c r="IHT29" s="258" t="str">
        <f>IFERROR(INDEX('Data Annex'!$K$1:$BS$4779,MATCH(IHT$1&amp;"|"&amp;$B29,'Data Annex'!$K$1:$K$4779,0),MATCH(IHT$2,'Data Annex'!$K$1:$BS$1,0)),"")</f>
        <v/>
      </c>
      <c r="IHU29" s="258" t="str">
        <f>IFERROR(INDEX('Data Annex'!$K$1:$BS$4779,MATCH(IHU$1&amp;"|"&amp;$B29,'Data Annex'!$K$1:$K$4779,0),MATCH(IHU$2,'Data Annex'!$K$1:$BS$1,0)),"")</f>
        <v/>
      </c>
      <c r="IHV29" s="258" t="str">
        <f>IFERROR(INDEX('Data Annex'!$K$1:$BS$4779,MATCH(IHV$1&amp;"|"&amp;$B29,'Data Annex'!$K$1:$K$4779,0),MATCH(IHV$2,'Data Annex'!$K$1:$BS$1,0)),"")</f>
        <v/>
      </c>
      <c r="IHW29" s="258" t="str">
        <f>IFERROR(INDEX('Data Annex'!$K$1:$BS$4779,MATCH(IHW$1&amp;"|"&amp;$B29,'Data Annex'!$K$1:$K$4779,0),MATCH(IHW$2,'Data Annex'!$K$1:$BS$1,0)),"")</f>
        <v/>
      </c>
      <c r="IHX29" s="258" t="str">
        <f>IFERROR(INDEX('Data Annex'!$K$1:$BS$4779,MATCH(IHX$1&amp;"|"&amp;$B29,'Data Annex'!$K$1:$K$4779,0),MATCH(IHX$2,'Data Annex'!$K$1:$BS$1,0)),"")</f>
        <v/>
      </c>
      <c r="IHY29" s="258" t="str">
        <f>IFERROR(INDEX('Data Annex'!$K$1:$BS$4779,MATCH(IHY$1&amp;"|"&amp;$B29,'Data Annex'!$K$1:$K$4779,0),MATCH(IHY$2,'Data Annex'!$K$1:$BS$1,0)),"")</f>
        <v/>
      </c>
      <c r="IHZ29" s="258" t="str">
        <f>IFERROR(INDEX('Data Annex'!$K$1:$BS$4779,MATCH(IHZ$1&amp;"|"&amp;$B29,'Data Annex'!$K$1:$K$4779,0),MATCH(IHZ$2,'Data Annex'!$K$1:$BS$1,0)),"")</f>
        <v/>
      </c>
      <c r="IIA29" s="258" t="str">
        <f>IFERROR(INDEX('Data Annex'!$K$1:$BS$4779,MATCH(IIA$1&amp;"|"&amp;$B29,'Data Annex'!$K$1:$K$4779,0),MATCH(IIA$2,'Data Annex'!$K$1:$BS$1,0)),"")</f>
        <v/>
      </c>
      <c r="IIB29" s="258" t="str">
        <f>IFERROR(INDEX('Data Annex'!$K$1:$BS$4779,MATCH(IIB$1&amp;"|"&amp;$B29,'Data Annex'!$K$1:$K$4779,0),MATCH(IIB$2,'Data Annex'!$K$1:$BS$1,0)),"")</f>
        <v/>
      </c>
      <c r="IIC29" s="258" t="str">
        <f>IFERROR(INDEX('Data Annex'!$K$1:$BS$4779,MATCH(IIC$1&amp;"|"&amp;$B29,'Data Annex'!$K$1:$K$4779,0),MATCH(IIC$2,'Data Annex'!$K$1:$BS$1,0)),"")</f>
        <v/>
      </c>
      <c r="IID29" s="258" t="str">
        <f>IFERROR(INDEX('Data Annex'!$K$1:$BS$4779,MATCH(IID$1&amp;"|"&amp;$B29,'Data Annex'!$K$1:$K$4779,0),MATCH(IID$2,'Data Annex'!$K$1:$BS$1,0)),"")</f>
        <v/>
      </c>
      <c r="IIE29" s="258" t="str">
        <f>IFERROR(INDEX('Data Annex'!$K$1:$BS$4779,MATCH(IIE$1&amp;"|"&amp;$B29,'Data Annex'!$K$1:$K$4779,0),MATCH(IIE$2,'Data Annex'!$K$1:$BS$1,0)),"")</f>
        <v/>
      </c>
      <c r="IIF29" s="258" t="str">
        <f>IFERROR(INDEX('Data Annex'!$K$1:$BS$4779,MATCH(IIF$1&amp;"|"&amp;$B29,'Data Annex'!$K$1:$K$4779,0),MATCH(IIF$2,'Data Annex'!$K$1:$BS$1,0)),"")</f>
        <v/>
      </c>
      <c r="IIG29" s="258" t="str">
        <f>IFERROR(INDEX('Data Annex'!$K$1:$BS$4779,MATCH(IIG$1&amp;"|"&amp;$B29,'Data Annex'!$K$1:$K$4779,0),MATCH(IIG$2,'Data Annex'!$K$1:$BS$1,0)),"")</f>
        <v/>
      </c>
      <c r="IIH29" s="258" t="str">
        <f>IFERROR(INDEX('Data Annex'!$K$1:$BS$4779,MATCH(IIH$1&amp;"|"&amp;$B29,'Data Annex'!$K$1:$K$4779,0),MATCH(IIH$2,'Data Annex'!$K$1:$BS$1,0)),"")</f>
        <v/>
      </c>
      <c r="III29" s="258" t="str">
        <f>IFERROR(INDEX('Data Annex'!$K$1:$BS$4779,MATCH(III$1&amp;"|"&amp;$B29,'Data Annex'!$K$1:$K$4779,0),MATCH(III$2,'Data Annex'!$K$1:$BS$1,0)),"")</f>
        <v/>
      </c>
      <c r="IIJ29" s="258" t="str">
        <f>IFERROR(INDEX('Data Annex'!$K$1:$BS$4779,MATCH(IIJ$1&amp;"|"&amp;$B29,'Data Annex'!$K$1:$K$4779,0),MATCH(IIJ$2,'Data Annex'!$K$1:$BS$1,0)),"")</f>
        <v/>
      </c>
      <c r="IIK29" s="258" t="str">
        <f>IFERROR(INDEX('Data Annex'!$K$1:$BS$4779,MATCH(IIK$1&amp;"|"&amp;$B29,'Data Annex'!$K$1:$K$4779,0),MATCH(IIK$2,'Data Annex'!$K$1:$BS$1,0)),"")</f>
        <v/>
      </c>
      <c r="IIL29" s="258" t="str">
        <f>IFERROR(INDEX('Data Annex'!$K$1:$BS$4779,MATCH(IIL$1&amp;"|"&amp;$B29,'Data Annex'!$K$1:$K$4779,0),MATCH(IIL$2,'Data Annex'!$K$1:$BS$1,0)),"")</f>
        <v/>
      </c>
      <c r="IIM29" s="258" t="str">
        <f>IFERROR(INDEX('Data Annex'!$K$1:$BS$4779,MATCH(IIM$1&amp;"|"&amp;$B29,'Data Annex'!$K$1:$K$4779,0),MATCH(IIM$2,'Data Annex'!$K$1:$BS$1,0)),"")</f>
        <v/>
      </c>
      <c r="IIN29" s="258" t="str">
        <f>IFERROR(INDEX('Data Annex'!$K$1:$BS$4779,MATCH(IIN$1&amp;"|"&amp;$B29,'Data Annex'!$K$1:$K$4779,0),MATCH(IIN$2,'Data Annex'!$K$1:$BS$1,0)),"")</f>
        <v/>
      </c>
      <c r="IIO29" s="258" t="str">
        <f>IFERROR(INDEX('Data Annex'!$K$1:$BS$4779,MATCH(IIO$1&amp;"|"&amp;$B29,'Data Annex'!$K$1:$K$4779,0),MATCH(IIO$2,'Data Annex'!$K$1:$BS$1,0)),"")</f>
        <v/>
      </c>
      <c r="IIP29" s="258" t="str">
        <f>IFERROR(INDEX('Data Annex'!$K$1:$BS$4779,MATCH(IIP$1&amp;"|"&amp;$B29,'Data Annex'!$K$1:$K$4779,0),MATCH(IIP$2,'Data Annex'!$K$1:$BS$1,0)),"")</f>
        <v/>
      </c>
      <c r="IIQ29" s="258" t="str">
        <f>IFERROR(INDEX('Data Annex'!$K$1:$BS$4779,MATCH(IIQ$1&amp;"|"&amp;$B29,'Data Annex'!$K$1:$K$4779,0),MATCH(IIQ$2,'Data Annex'!$K$1:$BS$1,0)),"")</f>
        <v/>
      </c>
      <c r="IIR29" s="258" t="str">
        <f>IFERROR(INDEX('Data Annex'!$K$1:$BS$4779,MATCH(IIR$1&amp;"|"&amp;$B29,'Data Annex'!$K$1:$K$4779,0),MATCH(IIR$2,'Data Annex'!$K$1:$BS$1,0)),"")</f>
        <v/>
      </c>
      <c r="IIS29" s="258" t="str">
        <f>IFERROR(INDEX('Data Annex'!$K$1:$BS$4779,MATCH(IIS$1&amp;"|"&amp;$B29,'Data Annex'!$K$1:$K$4779,0),MATCH(IIS$2,'Data Annex'!$K$1:$BS$1,0)),"")</f>
        <v/>
      </c>
      <c r="IIT29" s="258" t="str">
        <f>IFERROR(INDEX('Data Annex'!$K$1:$BS$4779,MATCH(IIT$1&amp;"|"&amp;$B29,'Data Annex'!$K$1:$K$4779,0),MATCH(IIT$2,'Data Annex'!$K$1:$BS$1,0)),"")</f>
        <v/>
      </c>
      <c r="IIU29" s="258" t="str">
        <f>IFERROR(INDEX('Data Annex'!$K$1:$BS$4779,MATCH(IIU$1&amp;"|"&amp;$B29,'Data Annex'!$K$1:$K$4779,0),MATCH(IIU$2,'Data Annex'!$K$1:$BS$1,0)),"")</f>
        <v/>
      </c>
      <c r="IIV29" s="258" t="str">
        <f>IFERROR(INDEX('Data Annex'!$K$1:$BS$4779,MATCH(IIV$1&amp;"|"&amp;$B29,'Data Annex'!$K$1:$K$4779,0),MATCH(IIV$2,'Data Annex'!$K$1:$BS$1,0)),"")</f>
        <v/>
      </c>
      <c r="IIW29" s="258" t="str">
        <f>IFERROR(INDEX('Data Annex'!$K$1:$BS$4779,MATCH(IIW$1&amp;"|"&amp;$B29,'Data Annex'!$K$1:$K$4779,0),MATCH(IIW$2,'Data Annex'!$K$1:$BS$1,0)),"")</f>
        <v/>
      </c>
      <c r="IIX29" s="258" t="str">
        <f>IFERROR(INDEX('Data Annex'!$K$1:$BS$4779,MATCH(IIX$1&amp;"|"&amp;$B29,'Data Annex'!$K$1:$K$4779,0),MATCH(IIX$2,'Data Annex'!$K$1:$BS$1,0)),"")</f>
        <v/>
      </c>
      <c r="IIY29" s="258" t="str">
        <f>IFERROR(INDEX('Data Annex'!$K$1:$BS$4779,MATCH(IIY$1&amp;"|"&amp;$B29,'Data Annex'!$K$1:$K$4779,0),MATCH(IIY$2,'Data Annex'!$K$1:$BS$1,0)),"")</f>
        <v/>
      </c>
      <c r="IIZ29" s="258" t="str">
        <f>IFERROR(INDEX('Data Annex'!$K$1:$BS$4779,MATCH(IIZ$1&amp;"|"&amp;$B29,'Data Annex'!$K$1:$K$4779,0),MATCH(IIZ$2,'Data Annex'!$K$1:$BS$1,0)),"")</f>
        <v/>
      </c>
      <c r="IJA29" s="258" t="str">
        <f>IFERROR(INDEX('Data Annex'!$K$1:$BS$4779,MATCH(IJA$1&amp;"|"&amp;$B29,'Data Annex'!$K$1:$K$4779,0),MATCH(IJA$2,'Data Annex'!$K$1:$BS$1,0)),"")</f>
        <v/>
      </c>
      <c r="IJB29" s="258" t="str">
        <f>IFERROR(INDEX('Data Annex'!$K$1:$BS$4779,MATCH(IJB$1&amp;"|"&amp;$B29,'Data Annex'!$K$1:$K$4779,0),MATCH(IJB$2,'Data Annex'!$K$1:$BS$1,0)),"")</f>
        <v/>
      </c>
      <c r="IJC29" s="258" t="str">
        <f>IFERROR(INDEX('Data Annex'!$K$1:$BS$4779,MATCH(IJC$1&amp;"|"&amp;$B29,'Data Annex'!$K$1:$K$4779,0),MATCH(IJC$2,'Data Annex'!$K$1:$BS$1,0)),"")</f>
        <v/>
      </c>
      <c r="IJD29" s="258" t="str">
        <f>IFERROR(INDEX('Data Annex'!$K$1:$BS$4779,MATCH(IJD$1&amp;"|"&amp;$B29,'Data Annex'!$K$1:$K$4779,0),MATCH(IJD$2,'Data Annex'!$K$1:$BS$1,0)),"")</f>
        <v/>
      </c>
      <c r="IJE29" s="258" t="str">
        <f>IFERROR(INDEX('Data Annex'!$K$1:$BS$4779,MATCH(IJE$1&amp;"|"&amp;$B29,'Data Annex'!$K$1:$K$4779,0),MATCH(IJE$2,'Data Annex'!$K$1:$BS$1,0)),"")</f>
        <v/>
      </c>
      <c r="IJF29" s="258" t="str">
        <f>IFERROR(INDEX('Data Annex'!$K$1:$BS$4779,MATCH(IJF$1&amp;"|"&amp;$B29,'Data Annex'!$K$1:$K$4779,0),MATCH(IJF$2,'Data Annex'!$K$1:$BS$1,0)),"")</f>
        <v/>
      </c>
      <c r="IJG29" s="258" t="str">
        <f>IFERROR(INDEX('Data Annex'!$K$1:$BS$4779,MATCH(IJG$1&amp;"|"&amp;$B29,'Data Annex'!$K$1:$K$4779,0),MATCH(IJG$2,'Data Annex'!$K$1:$BS$1,0)),"")</f>
        <v/>
      </c>
      <c r="IJH29" s="258" t="str">
        <f>IFERROR(INDEX('Data Annex'!$K$1:$BS$4779,MATCH(IJH$1&amp;"|"&amp;$B29,'Data Annex'!$K$1:$K$4779,0),MATCH(IJH$2,'Data Annex'!$K$1:$BS$1,0)),"")</f>
        <v/>
      </c>
      <c r="IJI29" s="258" t="str">
        <f>IFERROR(INDEX('Data Annex'!$K$1:$BS$4779,MATCH(IJI$1&amp;"|"&amp;$B29,'Data Annex'!$K$1:$K$4779,0),MATCH(IJI$2,'Data Annex'!$K$1:$BS$1,0)),"")</f>
        <v/>
      </c>
      <c r="IJJ29" s="258" t="str">
        <f>IFERROR(INDEX('Data Annex'!$K$1:$BS$4779,MATCH(IJJ$1&amp;"|"&amp;$B29,'Data Annex'!$K$1:$K$4779,0),MATCH(IJJ$2,'Data Annex'!$K$1:$BS$1,0)),"")</f>
        <v/>
      </c>
      <c r="IJK29" s="258" t="str">
        <f>IFERROR(INDEX('Data Annex'!$K$1:$BS$4779,MATCH(IJK$1&amp;"|"&amp;$B29,'Data Annex'!$K$1:$K$4779,0),MATCH(IJK$2,'Data Annex'!$K$1:$BS$1,0)),"")</f>
        <v/>
      </c>
      <c r="IJL29" s="258" t="str">
        <f>IFERROR(INDEX('Data Annex'!$K$1:$BS$4779,MATCH(IJL$1&amp;"|"&amp;$B29,'Data Annex'!$K$1:$K$4779,0),MATCH(IJL$2,'Data Annex'!$K$1:$BS$1,0)),"")</f>
        <v/>
      </c>
      <c r="IJM29" s="258" t="str">
        <f>IFERROR(INDEX('Data Annex'!$K$1:$BS$4779,MATCH(IJM$1&amp;"|"&amp;$B29,'Data Annex'!$K$1:$K$4779,0),MATCH(IJM$2,'Data Annex'!$K$1:$BS$1,0)),"")</f>
        <v/>
      </c>
      <c r="IJN29" s="258" t="str">
        <f>IFERROR(INDEX('Data Annex'!$K$1:$BS$4779,MATCH(IJN$1&amp;"|"&amp;$B29,'Data Annex'!$K$1:$K$4779,0),MATCH(IJN$2,'Data Annex'!$K$1:$BS$1,0)),"")</f>
        <v/>
      </c>
      <c r="IJO29" s="258" t="str">
        <f>IFERROR(INDEX('Data Annex'!$K$1:$BS$4779,MATCH(IJO$1&amp;"|"&amp;$B29,'Data Annex'!$K$1:$K$4779,0),MATCH(IJO$2,'Data Annex'!$K$1:$BS$1,0)),"")</f>
        <v/>
      </c>
      <c r="IJP29" s="258" t="str">
        <f>IFERROR(INDEX('Data Annex'!$K$1:$BS$4779,MATCH(IJP$1&amp;"|"&amp;$B29,'Data Annex'!$K$1:$K$4779,0),MATCH(IJP$2,'Data Annex'!$K$1:$BS$1,0)),"")</f>
        <v/>
      </c>
      <c r="IJQ29" s="258" t="str">
        <f>IFERROR(INDEX('Data Annex'!$K$1:$BS$4779,MATCH(IJQ$1&amp;"|"&amp;$B29,'Data Annex'!$K$1:$K$4779,0),MATCH(IJQ$2,'Data Annex'!$K$1:$BS$1,0)),"")</f>
        <v/>
      </c>
      <c r="IJR29" s="258" t="str">
        <f>IFERROR(INDEX('Data Annex'!$K$1:$BS$4779,MATCH(IJR$1&amp;"|"&amp;$B29,'Data Annex'!$K$1:$K$4779,0),MATCH(IJR$2,'Data Annex'!$K$1:$BS$1,0)),"")</f>
        <v/>
      </c>
      <c r="IJS29" s="258" t="str">
        <f>IFERROR(INDEX('Data Annex'!$K$1:$BS$4779,MATCH(IJS$1&amp;"|"&amp;$B29,'Data Annex'!$K$1:$K$4779,0),MATCH(IJS$2,'Data Annex'!$K$1:$BS$1,0)),"")</f>
        <v/>
      </c>
      <c r="IJT29" s="258" t="str">
        <f>IFERROR(INDEX('Data Annex'!$K$1:$BS$4779,MATCH(IJT$1&amp;"|"&amp;$B29,'Data Annex'!$K$1:$K$4779,0),MATCH(IJT$2,'Data Annex'!$K$1:$BS$1,0)),"")</f>
        <v/>
      </c>
      <c r="IJU29" s="258" t="str">
        <f>IFERROR(INDEX('Data Annex'!$K$1:$BS$4779,MATCH(IJU$1&amp;"|"&amp;$B29,'Data Annex'!$K$1:$K$4779,0),MATCH(IJU$2,'Data Annex'!$K$1:$BS$1,0)),"")</f>
        <v/>
      </c>
      <c r="IJV29" s="258" t="str">
        <f>IFERROR(INDEX('Data Annex'!$K$1:$BS$4779,MATCH(IJV$1&amp;"|"&amp;$B29,'Data Annex'!$K$1:$K$4779,0),MATCH(IJV$2,'Data Annex'!$K$1:$BS$1,0)),"")</f>
        <v/>
      </c>
      <c r="IJW29" s="258" t="str">
        <f>IFERROR(INDEX('Data Annex'!$K$1:$BS$4779,MATCH(IJW$1&amp;"|"&amp;$B29,'Data Annex'!$K$1:$K$4779,0),MATCH(IJW$2,'Data Annex'!$K$1:$BS$1,0)),"")</f>
        <v/>
      </c>
      <c r="IJX29" s="258" t="str">
        <f>IFERROR(INDEX('Data Annex'!$K$1:$BS$4779,MATCH(IJX$1&amp;"|"&amp;$B29,'Data Annex'!$K$1:$K$4779,0),MATCH(IJX$2,'Data Annex'!$K$1:$BS$1,0)),"")</f>
        <v/>
      </c>
      <c r="IJY29" s="258" t="str">
        <f>IFERROR(INDEX('Data Annex'!$K$1:$BS$4779,MATCH(IJY$1&amp;"|"&amp;$B29,'Data Annex'!$K$1:$K$4779,0),MATCH(IJY$2,'Data Annex'!$K$1:$BS$1,0)),"")</f>
        <v/>
      </c>
      <c r="IJZ29" s="258" t="str">
        <f>IFERROR(INDEX('Data Annex'!$K$1:$BS$4779,MATCH(IJZ$1&amp;"|"&amp;$B29,'Data Annex'!$K$1:$K$4779,0),MATCH(IJZ$2,'Data Annex'!$K$1:$BS$1,0)),"")</f>
        <v/>
      </c>
      <c r="IKA29" s="258" t="str">
        <f>IFERROR(INDEX('Data Annex'!$K$1:$BS$4779,MATCH(IKA$1&amp;"|"&amp;$B29,'Data Annex'!$K$1:$K$4779,0),MATCH(IKA$2,'Data Annex'!$K$1:$BS$1,0)),"")</f>
        <v/>
      </c>
      <c r="IKB29" s="258" t="str">
        <f>IFERROR(INDEX('Data Annex'!$K$1:$BS$4779,MATCH(IKB$1&amp;"|"&amp;$B29,'Data Annex'!$K$1:$K$4779,0),MATCH(IKB$2,'Data Annex'!$K$1:$BS$1,0)),"")</f>
        <v/>
      </c>
      <c r="IKC29" s="258" t="str">
        <f>IFERROR(INDEX('Data Annex'!$K$1:$BS$4779,MATCH(IKC$1&amp;"|"&amp;$B29,'Data Annex'!$K$1:$K$4779,0),MATCH(IKC$2,'Data Annex'!$K$1:$BS$1,0)),"")</f>
        <v/>
      </c>
      <c r="IKD29" s="258" t="str">
        <f>IFERROR(INDEX('Data Annex'!$K$1:$BS$4779,MATCH(IKD$1&amp;"|"&amp;$B29,'Data Annex'!$K$1:$K$4779,0),MATCH(IKD$2,'Data Annex'!$K$1:$BS$1,0)),"")</f>
        <v/>
      </c>
      <c r="IKE29" s="258" t="str">
        <f>IFERROR(INDEX('Data Annex'!$K$1:$BS$4779,MATCH(IKE$1&amp;"|"&amp;$B29,'Data Annex'!$K$1:$K$4779,0),MATCH(IKE$2,'Data Annex'!$K$1:$BS$1,0)),"")</f>
        <v/>
      </c>
      <c r="IKF29" s="258" t="str">
        <f>IFERROR(INDEX('Data Annex'!$K$1:$BS$4779,MATCH(IKF$1&amp;"|"&amp;$B29,'Data Annex'!$K$1:$K$4779,0),MATCH(IKF$2,'Data Annex'!$K$1:$BS$1,0)),"")</f>
        <v/>
      </c>
      <c r="IKG29" s="258" t="str">
        <f>IFERROR(INDEX('Data Annex'!$K$1:$BS$4779,MATCH(IKG$1&amp;"|"&amp;$B29,'Data Annex'!$K$1:$K$4779,0),MATCH(IKG$2,'Data Annex'!$K$1:$BS$1,0)),"")</f>
        <v/>
      </c>
      <c r="IKH29" s="258" t="str">
        <f>IFERROR(INDEX('Data Annex'!$K$1:$BS$4779,MATCH(IKH$1&amp;"|"&amp;$B29,'Data Annex'!$K$1:$K$4779,0),MATCH(IKH$2,'Data Annex'!$K$1:$BS$1,0)),"")</f>
        <v/>
      </c>
      <c r="IKI29" s="258" t="str">
        <f>IFERROR(INDEX('Data Annex'!$K$1:$BS$4779,MATCH(IKI$1&amp;"|"&amp;$B29,'Data Annex'!$K$1:$K$4779,0),MATCH(IKI$2,'Data Annex'!$K$1:$BS$1,0)),"")</f>
        <v/>
      </c>
      <c r="IKJ29" s="258" t="str">
        <f>IFERROR(INDEX('Data Annex'!$K$1:$BS$4779,MATCH(IKJ$1&amp;"|"&amp;$B29,'Data Annex'!$K$1:$K$4779,0),MATCH(IKJ$2,'Data Annex'!$K$1:$BS$1,0)),"")</f>
        <v/>
      </c>
      <c r="IKK29" s="258" t="str">
        <f>IFERROR(INDEX('Data Annex'!$K$1:$BS$4779,MATCH(IKK$1&amp;"|"&amp;$B29,'Data Annex'!$K$1:$K$4779,0),MATCH(IKK$2,'Data Annex'!$K$1:$BS$1,0)),"")</f>
        <v/>
      </c>
      <c r="IKL29" s="258" t="str">
        <f>IFERROR(INDEX('Data Annex'!$K$1:$BS$4779,MATCH(IKL$1&amp;"|"&amp;$B29,'Data Annex'!$K$1:$K$4779,0),MATCH(IKL$2,'Data Annex'!$K$1:$BS$1,0)),"")</f>
        <v/>
      </c>
      <c r="IKM29" s="258" t="str">
        <f>IFERROR(INDEX('Data Annex'!$K$1:$BS$4779,MATCH(IKM$1&amp;"|"&amp;$B29,'Data Annex'!$K$1:$K$4779,0),MATCH(IKM$2,'Data Annex'!$K$1:$BS$1,0)),"")</f>
        <v/>
      </c>
      <c r="IKN29" s="258" t="str">
        <f>IFERROR(INDEX('Data Annex'!$K$1:$BS$4779,MATCH(IKN$1&amp;"|"&amp;$B29,'Data Annex'!$K$1:$K$4779,0),MATCH(IKN$2,'Data Annex'!$K$1:$BS$1,0)),"")</f>
        <v/>
      </c>
      <c r="IKO29" s="258" t="str">
        <f>IFERROR(INDEX('Data Annex'!$K$1:$BS$4779,MATCH(IKO$1&amp;"|"&amp;$B29,'Data Annex'!$K$1:$K$4779,0),MATCH(IKO$2,'Data Annex'!$K$1:$BS$1,0)),"")</f>
        <v/>
      </c>
      <c r="IKP29" s="258" t="str">
        <f>IFERROR(INDEX('Data Annex'!$K$1:$BS$4779,MATCH(IKP$1&amp;"|"&amp;$B29,'Data Annex'!$K$1:$K$4779,0),MATCH(IKP$2,'Data Annex'!$K$1:$BS$1,0)),"")</f>
        <v/>
      </c>
      <c r="IKQ29" s="258" t="str">
        <f>IFERROR(INDEX('Data Annex'!$K$1:$BS$4779,MATCH(IKQ$1&amp;"|"&amp;$B29,'Data Annex'!$K$1:$K$4779,0),MATCH(IKQ$2,'Data Annex'!$K$1:$BS$1,0)),"")</f>
        <v/>
      </c>
      <c r="IKR29" s="258" t="str">
        <f>IFERROR(INDEX('Data Annex'!$K$1:$BS$4779,MATCH(IKR$1&amp;"|"&amp;$B29,'Data Annex'!$K$1:$K$4779,0),MATCH(IKR$2,'Data Annex'!$K$1:$BS$1,0)),"")</f>
        <v/>
      </c>
      <c r="IKS29" s="258" t="str">
        <f>IFERROR(INDEX('Data Annex'!$K$1:$BS$4779,MATCH(IKS$1&amp;"|"&amp;$B29,'Data Annex'!$K$1:$K$4779,0),MATCH(IKS$2,'Data Annex'!$K$1:$BS$1,0)),"")</f>
        <v/>
      </c>
      <c r="IKT29" s="258" t="str">
        <f>IFERROR(INDEX('Data Annex'!$K$1:$BS$4779,MATCH(IKT$1&amp;"|"&amp;$B29,'Data Annex'!$K$1:$K$4779,0),MATCH(IKT$2,'Data Annex'!$K$1:$BS$1,0)),"")</f>
        <v/>
      </c>
      <c r="IKU29" s="258" t="str">
        <f>IFERROR(INDEX('Data Annex'!$K$1:$BS$4779,MATCH(IKU$1&amp;"|"&amp;$B29,'Data Annex'!$K$1:$K$4779,0),MATCH(IKU$2,'Data Annex'!$K$1:$BS$1,0)),"")</f>
        <v/>
      </c>
      <c r="IKV29" s="258" t="str">
        <f>IFERROR(INDEX('Data Annex'!$K$1:$BS$4779,MATCH(IKV$1&amp;"|"&amp;$B29,'Data Annex'!$K$1:$K$4779,0),MATCH(IKV$2,'Data Annex'!$K$1:$BS$1,0)),"")</f>
        <v/>
      </c>
      <c r="IKW29" s="258" t="str">
        <f>IFERROR(INDEX('Data Annex'!$K$1:$BS$4779,MATCH(IKW$1&amp;"|"&amp;$B29,'Data Annex'!$K$1:$K$4779,0),MATCH(IKW$2,'Data Annex'!$K$1:$BS$1,0)),"")</f>
        <v/>
      </c>
      <c r="IKX29" s="258" t="str">
        <f>IFERROR(INDEX('Data Annex'!$K$1:$BS$4779,MATCH(IKX$1&amp;"|"&amp;$B29,'Data Annex'!$K$1:$K$4779,0),MATCH(IKX$2,'Data Annex'!$K$1:$BS$1,0)),"")</f>
        <v/>
      </c>
      <c r="IKY29" s="258" t="str">
        <f>IFERROR(INDEX('Data Annex'!$K$1:$BS$4779,MATCH(IKY$1&amp;"|"&amp;$B29,'Data Annex'!$K$1:$K$4779,0),MATCH(IKY$2,'Data Annex'!$K$1:$BS$1,0)),"")</f>
        <v/>
      </c>
      <c r="IKZ29" s="258" t="str">
        <f>IFERROR(INDEX('Data Annex'!$K$1:$BS$4779,MATCH(IKZ$1&amp;"|"&amp;$B29,'Data Annex'!$K$1:$K$4779,0),MATCH(IKZ$2,'Data Annex'!$K$1:$BS$1,0)),"")</f>
        <v/>
      </c>
      <c r="ILA29" s="258" t="str">
        <f>IFERROR(INDEX('Data Annex'!$K$1:$BS$4779,MATCH(ILA$1&amp;"|"&amp;$B29,'Data Annex'!$K$1:$K$4779,0),MATCH(ILA$2,'Data Annex'!$K$1:$BS$1,0)),"")</f>
        <v/>
      </c>
      <c r="ILB29" s="258" t="str">
        <f>IFERROR(INDEX('Data Annex'!$K$1:$BS$4779,MATCH(ILB$1&amp;"|"&amp;$B29,'Data Annex'!$K$1:$K$4779,0),MATCH(ILB$2,'Data Annex'!$K$1:$BS$1,0)),"")</f>
        <v/>
      </c>
      <c r="ILC29" s="258" t="str">
        <f>IFERROR(INDEX('Data Annex'!$K$1:$BS$4779,MATCH(ILC$1&amp;"|"&amp;$B29,'Data Annex'!$K$1:$K$4779,0),MATCH(ILC$2,'Data Annex'!$K$1:$BS$1,0)),"")</f>
        <v/>
      </c>
      <c r="ILD29" s="258" t="str">
        <f>IFERROR(INDEX('Data Annex'!$K$1:$BS$4779,MATCH(ILD$1&amp;"|"&amp;$B29,'Data Annex'!$K$1:$K$4779,0),MATCH(ILD$2,'Data Annex'!$K$1:$BS$1,0)),"")</f>
        <v/>
      </c>
      <c r="ILE29" s="258" t="str">
        <f>IFERROR(INDEX('Data Annex'!$K$1:$BS$4779,MATCH(ILE$1&amp;"|"&amp;$B29,'Data Annex'!$K$1:$K$4779,0),MATCH(ILE$2,'Data Annex'!$K$1:$BS$1,0)),"")</f>
        <v/>
      </c>
      <c r="ILF29" s="258" t="str">
        <f>IFERROR(INDEX('Data Annex'!$K$1:$BS$4779,MATCH(ILF$1&amp;"|"&amp;$B29,'Data Annex'!$K$1:$K$4779,0),MATCH(ILF$2,'Data Annex'!$K$1:$BS$1,0)),"")</f>
        <v/>
      </c>
      <c r="ILG29" s="258" t="str">
        <f>IFERROR(INDEX('Data Annex'!$K$1:$BS$4779,MATCH(ILG$1&amp;"|"&amp;$B29,'Data Annex'!$K$1:$K$4779,0),MATCH(ILG$2,'Data Annex'!$K$1:$BS$1,0)),"")</f>
        <v/>
      </c>
      <c r="ILH29" s="258" t="str">
        <f>IFERROR(INDEX('Data Annex'!$K$1:$BS$4779,MATCH(ILH$1&amp;"|"&amp;$B29,'Data Annex'!$K$1:$K$4779,0),MATCH(ILH$2,'Data Annex'!$K$1:$BS$1,0)),"")</f>
        <v/>
      </c>
      <c r="ILI29" s="258" t="str">
        <f>IFERROR(INDEX('Data Annex'!$K$1:$BS$4779,MATCH(ILI$1&amp;"|"&amp;$B29,'Data Annex'!$K$1:$K$4779,0),MATCH(ILI$2,'Data Annex'!$K$1:$BS$1,0)),"")</f>
        <v/>
      </c>
      <c r="ILJ29" s="258" t="str">
        <f>IFERROR(INDEX('Data Annex'!$K$1:$BS$4779,MATCH(ILJ$1&amp;"|"&amp;$B29,'Data Annex'!$K$1:$K$4779,0),MATCH(ILJ$2,'Data Annex'!$K$1:$BS$1,0)),"")</f>
        <v/>
      </c>
      <c r="ILK29" s="258" t="str">
        <f>IFERROR(INDEX('Data Annex'!$K$1:$BS$4779,MATCH(ILK$1&amp;"|"&amp;$B29,'Data Annex'!$K$1:$K$4779,0),MATCH(ILK$2,'Data Annex'!$K$1:$BS$1,0)),"")</f>
        <v/>
      </c>
      <c r="ILL29" s="258" t="str">
        <f>IFERROR(INDEX('Data Annex'!$K$1:$BS$4779,MATCH(ILL$1&amp;"|"&amp;$B29,'Data Annex'!$K$1:$K$4779,0),MATCH(ILL$2,'Data Annex'!$K$1:$BS$1,0)),"")</f>
        <v/>
      </c>
      <c r="ILM29" s="258" t="str">
        <f>IFERROR(INDEX('Data Annex'!$K$1:$BS$4779,MATCH(ILM$1&amp;"|"&amp;$B29,'Data Annex'!$K$1:$K$4779,0),MATCH(ILM$2,'Data Annex'!$K$1:$BS$1,0)),"")</f>
        <v/>
      </c>
      <c r="ILN29" s="258" t="str">
        <f>IFERROR(INDEX('Data Annex'!$K$1:$BS$4779,MATCH(ILN$1&amp;"|"&amp;$B29,'Data Annex'!$K$1:$K$4779,0),MATCH(ILN$2,'Data Annex'!$K$1:$BS$1,0)),"")</f>
        <v/>
      </c>
      <c r="ILO29" s="258" t="str">
        <f>IFERROR(INDEX('Data Annex'!$K$1:$BS$4779,MATCH(ILO$1&amp;"|"&amp;$B29,'Data Annex'!$K$1:$K$4779,0),MATCH(ILO$2,'Data Annex'!$K$1:$BS$1,0)),"")</f>
        <v/>
      </c>
      <c r="ILP29" s="258" t="str">
        <f>IFERROR(INDEX('Data Annex'!$K$1:$BS$4779,MATCH(ILP$1&amp;"|"&amp;$B29,'Data Annex'!$K$1:$K$4779,0),MATCH(ILP$2,'Data Annex'!$K$1:$BS$1,0)),"")</f>
        <v/>
      </c>
      <c r="ILQ29" s="258" t="str">
        <f>IFERROR(INDEX('Data Annex'!$K$1:$BS$4779,MATCH(ILQ$1&amp;"|"&amp;$B29,'Data Annex'!$K$1:$K$4779,0),MATCH(ILQ$2,'Data Annex'!$K$1:$BS$1,0)),"")</f>
        <v/>
      </c>
      <c r="ILR29" s="258" t="str">
        <f>IFERROR(INDEX('Data Annex'!$K$1:$BS$4779,MATCH(ILR$1&amp;"|"&amp;$B29,'Data Annex'!$K$1:$K$4779,0),MATCH(ILR$2,'Data Annex'!$K$1:$BS$1,0)),"")</f>
        <v/>
      </c>
      <c r="ILS29" s="258" t="str">
        <f>IFERROR(INDEX('Data Annex'!$K$1:$BS$4779,MATCH(ILS$1&amp;"|"&amp;$B29,'Data Annex'!$K$1:$K$4779,0),MATCH(ILS$2,'Data Annex'!$K$1:$BS$1,0)),"")</f>
        <v/>
      </c>
      <c r="ILT29" s="258" t="str">
        <f>IFERROR(INDEX('Data Annex'!$K$1:$BS$4779,MATCH(ILT$1&amp;"|"&amp;$B29,'Data Annex'!$K$1:$K$4779,0),MATCH(ILT$2,'Data Annex'!$K$1:$BS$1,0)),"")</f>
        <v/>
      </c>
      <c r="ILU29" s="258" t="str">
        <f>IFERROR(INDEX('Data Annex'!$K$1:$BS$4779,MATCH(ILU$1&amp;"|"&amp;$B29,'Data Annex'!$K$1:$K$4779,0),MATCH(ILU$2,'Data Annex'!$K$1:$BS$1,0)),"")</f>
        <v/>
      </c>
      <c r="ILV29" s="258" t="str">
        <f>IFERROR(INDEX('Data Annex'!$K$1:$BS$4779,MATCH(ILV$1&amp;"|"&amp;$B29,'Data Annex'!$K$1:$K$4779,0),MATCH(ILV$2,'Data Annex'!$K$1:$BS$1,0)),"")</f>
        <v/>
      </c>
      <c r="ILW29" s="258" t="str">
        <f>IFERROR(INDEX('Data Annex'!$K$1:$BS$4779,MATCH(ILW$1&amp;"|"&amp;$B29,'Data Annex'!$K$1:$K$4779,0),MATCH(ILW$2,'Data Annex'!$K$1:$BS$1,0)),"")</f>
        <v/>
      </c>
      <c r="ILX29" s="258" t="str">
        <f>IFERROR(INDEX('Data Annex'!$K$1:$BS$4779,MATCH(ILX$1&amp;"|"&amp;$B29,'Data Annex'!$K$1:$K$4779,0),MATCH(ILX$2,'Data Annex'!$K$1:$BS$1,0)),"")</f>
        <v/>
      </c>
      <c r="ILY29" s="258" t="str">
        <f>IFERROR(INDEX('Data Annex'!$K$1:$BS$4779,MATCH(ILY$1&amp;"|"&amp;$B29,'Data Annex'!$K$1:$K$4779,0),MATCH(ILY$2,'Data Annex'!$K$1:$BS$1,0)),"")</f>
        <v/>
      </c>
      <c r="ILZ29" s="258" t="str">
        <f>IFERROR(INDEX('Data Annex'!$K$1:$BS$4779,MATCH(ILZ$1&amp;"|"&amp;$B29,'Data Annex'!$K$1:$K$4779,0),MATCH(ILZ$2,'Data Annex'!$K$1:$BS$1,0)),"")</f>
        <v/>
      </c>
      <c r="IMA29" s="258" t="str">
        <f>IFERROR(INDEX('Data Annex'!$K$1:$BS$4779,MATCH(IMA$1&amp;"|"&amp;$B29,'Data Annex'!$K$1:$K$4779,0),MATCH(IMA$2,'Data Annex'!$K$1:$BS$1,0)),"")</f>
        <v/>
      </c>
      <c r="IMB29" s="258" t="str">
        <f>IFERROR(INDEX('Data Annex'!$K$1:$BS$4779,MATCH(IMB$1&amp;"|"&amp;$B29,'Data Annex'!$K$1:$K$4779,0),MATCH(IMB$2,'Data Annex'!$K$1:$BS$1,0)),"")</f>
        <v/>
      </c>
      <c r="IMC29" s="258" t="str">
        <f>IFERROR(INDEX('Data Annex'!$K$1:$BS$4779,MATCH(IMC$1&amp;"|"&amp;$B29,'Data Annex'!$K$1:$K$4779,0),MATCH(IMC$2,'Data Annex'!$K$1:$BS$1,0)),"")</f>
        <v/>
      </c>
      <c r="IMD29" s="258" t="str">
        <f>IFERROR(INDEX('Data Annex'!$K$1:$BS$4779,MATCH(IMD$1&amp;"|"&amp;$B29,'Data Annex'!$K$1:$K$4779,0),MATCH(IMD$2,'Data Annex'!$K$1:$BS$1,0)),"")</f>
        <v/>
      </c>
      <c r="IME29" s="258" t="str">
        <f>IFERROR(INDEX('Data Annex'!$K$1:$BS$4779,MATCH(IME$1&amp;"|"&amp;$B29,'Data Annex'!$K$1:$K$4779,0),MATCH(IME$2,'Data Annex'!$K$1:$BS$1,0)),"")</f>
        <v/>
      </c>
      <c r="IMF29" s="258" t="str">
        <f>IFERROR(INDEX('Data Annex'!$K$1:$BS$4779,MATCH(IMF$1&amp;"|"&amp;$B29,'Data Annex'!$K$1:$K$4779,0),MATCH(IMF$2,'Data Annex'!$K$1:$BS$1,0)),"")</f>
        <v/>
      </c>
      <c r="IMG29" s="258" t="str">
        <f>IFERROR(INDEX('Data Annex'!$K$1:$BS$4779,MATCH(IMG$1&amp;"|"&amp;$B29,'Data Annex'!$K$1:$K$4779,0),MATCH(IMG$2,'Data Annex'!$K$1:$BS$1,0)),"")</f>
        <v/>
      </c>
      <c r="IMH29" s="258" t="str">
        <f>IFERROR(INDEX('Data Annex'!$K$1:$BS$4779,MATCH(IMH$1&amp;"|"&amp;$B29,'Data Annex'!$K$1:$K$4779,0),MATCH(IMH$2,'Data Annex'!$K$1:$BS$1,0)),"")</f>
        <v/>
      </c>
      <c r="IMI29" s="258" t="str">
        <f>IFERROR(INDEX('Data Annex'!$K$1:$BS$4779,MATCH(IMI$1&amp;"|"&amp;$B29,'Data Annex'!$K$1:$K$4779,0),MATCH(IMI$2,'Data Annex'!$K$1:$BS$1,0)),"")</f>
        <v/>
      </c>
      <c r="IMJ29" s="258" t="str">
        <f>IFERROR(INDEX('Data Annex'!$K$1:$BS$4779,MATCH(IMJ$1&amp;"|"&amp;$B29,'Data Annex'!$K$1:$K$4779,0),MATCH(IMJ$2,'Data Annex'!$K$1:$BS$1,0)),"")</f>
        <v/>
      </c>
      <c r="IMK29" s="258" t="str">
        <f>IFERROR(INDEX('Data Annex'!$K$1:$BS$4779,MATCH(IMK$1&amp;"|"&amp;$B29,'Data Annex'!$K$1:$K$4779,0),MATCH(IMK$2,'Data Annex'!$K$1:$BS$1,0)),"")</f>
        <v/>
      </c>
      <c r="IML29" s="258" t="str">
        <f>IFERROR(INDEX('Data Annex'!$K$1:$BS$4779,MATCH(IML$1&amp;"|"&amp;$B29,'Data Annex'!$K$1:$K$4779,0),MATCH(IML$2,'Data Annex'!$K$1:$BS$1,0)),"")</f>
        <v/>
      </c>
      <c r="IMM29" s="258" t="str">
        <f>IFERROR(INDEX('Data Annex'!$K$1:$BS$4779,MATCH(IMM$1&amp;"|"&amp;$B29,'Data Annex'!$K$1:$K$4779,0),MATCH(IMM$2,'Data Annex'!$K$1:$BS$1,0)),"")</f>
        <v/>
      </c>
      <c r="IMN29" s="258" t="str">
        <f>IFERROR(INDEX('Data Annex'!$K$1:$BS$4779,MATCH(IMN$1&amp;"|"&amp;$B29,'Data Annex'!$K$1:$K$4779,0),MATCH(IMN$2,'Data Annex'!$K$1:$BS$1,0)),"")</f>
        <v/>
      </c>
      <c r="IMO29" s="258" t="str">
        <f>IFERROR(INDEX('Data Annex'!$K$1:$BS$4779,MATCH(IMO$1&amp;"|"&amp;$B29,'Data Annex'!$K$1:$K$4779,0),MATCH(IMO$2,'Data Annex'!$K$1:$BS$1,0)),"")</f>
        <v/>
      </c>
      <c r="IMP29" s="258" t="str">
        <f>IFERROR(INDEX('Data Annex'!$K$1:$BS$4779,MATCH(IMP$1&amp;"|"&amp;$B29,'Data Annex'!$K$1:$K$4779,0),MATCH(IMP$2,'Data Annex'!$K$1:$BS$1,0)),"")</f>
        <v/>
      </c>
      <c r="IMQ29" s="258" t="str">
        <f>IFERROR(INDEX('Data Annex'!$K$1:$BS$4779,MATCH(IMQ$1&amp;"|"&amp;$B29,'Data Annex'!$K$1:$K$4779,0),MATCH(IMQ$2,'Data Annex'!$K$1:$BS$1,0)),"")</f>
        <v/>
      </c>
      <c r="IMR29" s="258" t="str">
        <f>IFERROR(INDEX('Data Annex'!$K$1:$BS$4779,MATCH(IMR$1&amp;"|"&amp;$B29,'Data Annex'!$K$1:$K$4779,0),MATCH(IMR$2,'Data Annex'!$K$1:$BS$1,0)),"")</f>
        <v/>
      </c>
      <c r="IMS29" s="258" t="str">
        <f>IFERROR(INDEX('Data Annex'!$K$1:$BS$4779,MATCH(IMS$1&amp;"|"&amp;$B29,'Data Annex'!$K$1:$K$4779,0),MATCH(IMS$2,'Data Annex'!$K$1:$BS$1,0)),"")</f>
        <v/>
      </c>
      <c r="IMT29" s="258" t="str">
        <f>IFERROR(INDEX('Data Annex'!$K$1:$BS$4779,MATCH(IMT$1&amp;"|"&amp;$B29,'Data Annex'!$K$1:$K$4779,0),MATCH(IMT$2,'Data Annex'!$K$1:$BS$1,0)),"")</f>
        <v/>
      </c>
      <c r="IMU29" s="258" t="str">
        <f>IFERROR(INDEX('Data Annex'!$K$1:$BS$4779,MATCH(IMU$1&amp;"|"&amp;$B29,'Data Annex'!$K$1:$K$4779,0),MATCH(IMU$2,'Data Annex'!$K$1:$BS$1,0)),"")</f>
        <v/>
      </c>
      <c r="IMV29" s="258" t="str">
        <f>IFERROR(INDEX('Data Annex'!$K$1:$BS$4779,MATCH(IMV$1&amp;"|"&amp;$B29,'Data Annex'!$K$1:$K$4779,0),MATCH(IMV$2,'Data Annex'!$K$1:$BS$1,0)),"")</f>
        <v/>
      </c>
      <c r="IMW29" s="258" t="str">
        <f>IFERROR(INDEX('Data Annex'!$K$1:$BS$4779,MATCH(IMW$1&amp;"|"&amp;$B29,'Data Annex'!$K$1:$K$4779,0),MATCH(IMW$2,'Data Annex'!$K$1:$BS$1,0)),"")</f>
        <v/>
      </c>
      <c r="IMX29" s="258" t="str">
        <f>IFERROR(INDEX('Data Annex'!$K$1:$BS$4779,MATCH(IMX$1&amp;"|"&amp;$B29,'Data Annex'!$K$1:$K$4779,0),MATCH(IMX$2,'Data Annex'!$K$1:$BS$1,0)),"")</f>
        <v/>
      </c>
      <c r="IMY29" s="258" t="str">
        <f>IFERROR(INDEX('Data Annex'!$K$1:$BS$4779,MATCH(IMY$1&amp;"|"&amp;$B29,'Data Annex'!$K$1:$K$4779,0),MATCH(IMY$2,'Data Annex'!$K$1:$BS$1,0)),"")</f>
        <v/>
      </c>
      <c r="IMZ29" s="258" t="str">
        <f>IFERROR(INDEX('Data Annex'!$K$1:$BS$4779,MATCH(IMZ$1&amp;"|"&amp;$B29,'Data Annex'!$K$1:$K$4779,0),MATCH(IMZ$2,'Data Annex'!$K$1:$BS$1,0)),"")</f>
        <v/>
      </c>
      <c r="INA29" s="258" t="str">
        <f>IFERROR(INDEX('Data Annex'!$K$1:$BS$4779,MATCH(INA$1&amp;"|"&amp;$B29,'Data Annex'!$K$1:$K$4779,0),MATCH(INA$2,'Data Annex'!$K$1:$BS$1,0)),"")</f>
        <v/>
      </c>
      <c r="INB29" s="258" t="str">
        <f>IFERROR(INDEX('Data Annex'!$K$1:$BS$4779,MATCH(INB$1&amp;"|"&amp;$B29,'Data Annex'!$K$1:$K$4779,0),MATCH(INB$2,'Data Annex'!$K$1:$BS$1,0)),"")</f>
        <v/>
      </c>
      <c r="INC29" s="258" t="str">
        <f>IFERROR(INDEX('Data Annex'!$K$1:$BS$4779,MATCH(INC$1&amp;"|"&amp;$B29,'Data Annex'!$K$1:$K$4779,0),MATCH(INC$2,'Data Annex'!$K$1:$BS$1,0)),"")</f>
        <v/>
      </c>
      <c r="IND29" s="258" t="str">
        <f>IFERROR(INDEX('Data Annex'!$K$1:$BS$4779,MATCH(IND$1&amp;"|"&amp;$B29,'Data Annex'!$K$1:$K$4779,0),MATCH(IND$2,'Data Annex'!$K$1:$BS$1,0)),"")</f>
        <v/>
      </c>
      <c r="INE29" s="258" t="str">
        <f>IFERROR(INDEX('Data Annex'!$K$1:$BS$4779,MATCH(INE$1&amp;"|"&amp;$B29,'Data Annex'!$K$1:$K$4779,0),MATCH(INE$2,'Data Annex'!$K$1:$BS$1,0)),"")</f>
        <v/>
      </c>
      <c r="INF29" s="258" t="str">
        <f>IFERROR(INDEX('Data Annex'!$K$1:$BS$4779,MATCH(INF$1&amp;"|"&amp;$B29,'Data Annex'!$K$1:$K$4779,0),MATCH(INF$2,'Data Annex'!$K$1:$BS$1,0)),"")</f>
        <v/>
      </c>
      <c r="ING29" s="258" t="str">
        <f>IFERROR(INDEX('Data Annex'!$K$1:$BS$4779,MATCH(ING$1&amp;"|"&amp;$B29,'Data Annex'!$K$1:$K$4779,0),MATCH(ING$2,'Data Annex'!$K$1:$BS$1,0)),"")</f>
        <v/>
      </c>
      <c r="INH29" s="258" t="str">
        <f>IFERROR(INDEX('Data Annex'!$K$1:$BS$4779,MATCH(INH$1&amp;"|"&amp;$B29,'Data Annex'!$K$1:$K$4779,0),MATCH(INH$2,'Data Annex'!$K$1:$BS$1,0)),"")</f>
        <v/>
      </c>
      <c r="INI29" s="258" t="str">
        <f>IFERROR(INDEX('Data Annex'!$K$1:$BS$4779,MATCH(INI$1&amp;"|"&amp;$B29,'Data Annex'!$K$1:$K$4779,0),MATCH(INI$2,'Data Annex'!$K$1:$BS$1,0)),"")</f>
        <v/>
      </c>
      <c r="INJ29" s="258" t="str">
        <f>IFERROR(INDEX('Data Annex'!$K$1:$BS$4779,MATCH(INJ$1&amp;"|"&amp;$B29,'Data Annex'!$K$1:$K$4779,0),MATCH(INJ$2,'Data Annex'!$K$1:$BS$1,0)),"")</f>
        <v/>
      </c>
      <c r="INK29" s="258" t="str">
        <f>IFERROR(INDEX('Data Annex'!$K$1:$BS$4779,MATCH(INK$1&amp;"|"&amp;$B29,'Data Annex'!$K$1:$K$4779,0),MATCH(INK$2,'Data Annex'!$K$1:$BS$1,0)),"")</f>
        <v/>
      </c>
      <c r="INL29" s="258" t="str">
        <f>IFERROR(INDEX('Data Annex'!$K$1:$BS$4779,MATCH(INL$1&amp;"|"&amp;$B29,'Data Annex'!$K$1:$K$4779,0),MATCH(INL$2,'Data Annex'!$K$1:$BS$1,0)),"")</f>
        <v/>
      </c>
      <c r="INM29" s="258" t="str">
        <f>IFERROR(INDEX('Data Annex'!$K$1:$BS$4779,MATCH(INM$1&amp;"|"&amp;$B29,'Data Annex'!$K$1:$K$4779,0),MATCH(INM$2,'Data Annex'!$K$1:$BS$1,0)),"")</f>
        <v/>
      </c>
      <c r="INN29" s="258" t="str">
        <f>IFERROR(INDEX('Data Annex'!$K$1:$BS$4779,MATCH(INN$1&amp;"|"&amp;$B29,'Data Annex'!$K$1:$K$4779,0),MATCH(INN$2,'Data Annex'!$K$1:$BS$1,0)),"")</f>
        <v/>
      </c>
      <c r="INO29" s="258" t="str">
        <f>IFERROR(INDEX('Data Annex'!$K$1:$BS$4779,MATCH(INO$1&amp;"|"&amp;$B29,'Data Annex'!$K$1:$K$4779,0),MATCH(INO$2,'Data Annex'!$K$1:$BS$1,0)),"")</f>
        <v/>
      </c>
      <c r="INP29" s="258" t="str">
        <f>IFERROR(INDEX('Data Annex'!$K$1:$BS$4779,MATCH(INP$1&amp;"|"&amp;$B29,'Data Annex'!$K$1:$K$4779,0),MATCH(INP$2,'Data Annex'!$K$1:$BS$1,0)),"")</f>
        <v/>
      </c>
      <c r="INQ29" s="258" t="str">
        <f>IFERROR(INDEX('Data Annex'!$K$1:$BS$4779,MATCH(INQ$1&amp;"|"&amp;$B29,'Data Annex'!$K$1:$K$4779,0),MATCH(INQ$2,'Data Annex'!$K$1:$BS$1,0)),"")</f>
        <v/>
      </c>
      <c r="INR29" s="258" t="str">
        <f>IFERROR(INDEX('Data Annex'!$K$1:$BS$4779,MATCH(INR$1&amp;"|"&amp;$B29,'Data Annex'!$K$1:$K$4779,0),MATCH(INR$2,'Data Annex'!$K$1:$BS$1,0)),"")</f>
        <v/>
      </c>
      <c r="INS29" s="258" t="str">
        <f>IFERROR(INDEX('Data Annex'!$K$1:$BS$4779,MATCH(INS$1&amp;"|"&amp;$B29,'Data Annex'!$K$1:$K$4779,0),MATCH(INS$2,'Data Annex'!$K$1:$BS$1,0)),"")</f>
        <v/>
      </c>
      <c r="INT29" s="258" t="str">
        <f>IFERROR(INDEX('Data Annex'!$K$1:$BS$4779,MATCH(INT$1&amp;"|"&amp;$B29,'Data Annex'!$K$1:$K$4779,0),MATCH(INT$2,'Data Annex'!$K$1:$BS$1,0)),"")</f>
        <v/>
      </c>
      <c r="INU29" s="258" t="str">
        <f>IFERROR(INDEX('Data Annex'!$K$1:$BS$4779,MATCH(INU$1&amp;"|"&amp;$B29,'Data Annex'!$K$1:$K$4779,0),MATCH(INU$2,'Data Annex'!$K$1:$BS$1,0)),"")</f>
        <v/>
      </c>
      <c r="INV29" s="258" t="str">
        <f>IFERROR(INDEX('Data Annex'!$K$1:$BS$4779,MATCH(INV$1&amp;"|"&amp;$B29,'Data Annex'!$K$1:$K$4779,0),MATCH(INV$2,'Data Annex'!$K$1:$BS$1,0)),"")</f>
        <v/>
      </c>
      <c r="INW29" s="258" t="str">
        <f>IFERROR(INDEX('Data Annex'!$K$1:$BS$4779,MATCH(INW$1&amp;"|"&amp;$B29,'Data Annex'!$K$1:$K$4779,0),MATCH(INW$2,'Data Annex'!$K$1:$BS$1,0)),"")</f>
        <v/>
      </c>
      <c r="INX29" s="258" t="str">
        <f>IFERROR(INDEX('Data Annex'!$K$1:$BS$4779,MATCH(INX$1&amp;"|"&amp;$B29,'Data Annex'!$K$1:$K$4779,0),MATCH(INX$2,'Data Annex'!$K$1:$BS$1,0)),"")</f>
        <v/>
      </c>
      <c r="INY29" s="258" t="str">
        <f>IFERROR(INDEX('Data Annex'!$K$1:$BS$4779,MATCH(INY$1&amp;"|"&amp;$B29,'Data Annex'!$K$1:$K$4779,0),MATCH(INY$2,'Data Annex'!$K$1:$BS$1,0)),"")</f>
        <v/>
      </c>
      <c r="INZ29" s="258" t="str">
        <f>IFERROR(INDEX('Data Annex'!$K$1:$BS$4779,MATCH(INZ$1&amp;"|"&amp;$B29,'Data Annex'!$K$1:$K$4779,0),MATCH(INZ$2,'Data Annex'!$K$1:$BS$1,0)),"")</f>
        <v/>
      </c>
      <c r="IOA29" s="258" t="str">
        <f>IFERROR(INDEX('Data Annex'!$K$1:$BS$4779,MATCH(IOA$1&amp;"|"&amp;$B29,'Data Annex'!$K$1:$K$4779,0),MATCH(IOA$2,'Data Annex'!$K$1:$BS$1,0)),"")</f>
        <v/>
      </c>
      <c r="IOB29" s="258" t="str">
        <f>IFERROR(INDEX('Data Annex'!$K$1:$BS$4779,MATCH(IOB$1&amp;"|"&amp;$B29,'Data Annex'!$K$1:$K$4779,0),MATCH(IOB$2,'Data Annex'!$K$1:$BS$1,0)),"")</f>
        <v/>
      </c>
      <c r="IOC29" s="258" t="str">
        <f>IFERROR(INDEX('Data Annex'!$K$1:$BS$4779,MATCH(IOC$1&amp;"|"&amp;$B29,'Data Annex'!$K$1:$K$4779,0),MATCH(IOC$2,'Data Annex'!$K$1:$BS$1,0)),"")</f>
        <v/>
      </c>
      <c r="IOD29" s="258" t="str">
        <f>IFERROR(INDEX('Data Annex'!$K$1:$BS$4779,MATCH(IOD$1&amp;"|"&amp;$B29,'Data Annex'!$K$1:$K$4779,0),MATCH(IOD$2,'Data Annex'!$K$1:$BS$1,0)),"")</f>
        <v/>
      </c>
      <c r="IOE29" s="258" t="str">
        <f>IFERROR(INDEX('Data Annex'!$K$1:$BS$4779,MATCH(IOE$1&amp;"|"&amp;$B29,'Data Annex'!$K$1:$K$4779,0),MATCH(IOE$2,'Data Annex'!$K$1:$BS$1,0)),"")</f>
        <v/>
      </c>
      <c r="IOF29" s="258" t="str">
        <f>IFERROR(INDEX('Data Annex'!$K$1:$BS$4779,MATCH(IOF$1&amp;"|"&amp;$B29,'Data Annex'!$K$1:$K$4779,0),MATCH(IOF$2,'Data Annex'!$K$1:$BS$1,0)),"")</f>
        <v/>
      </c>
      <c r="IOG29" s="258" t="str">
        <f>IFERROR(INDEX('Data Annex'!$K$1:$BS$4779,MATCH(IOG$1&amp;"|"&amp;$B29,'Data Annex'!$K$1:$K$4779,0),MATCH(IOG$2,'Data Annex'!$K$1:$BS$1,0)),"")</f>
        <v/>
      </c>
      <c r="IOH29" s="258" t="str">
        <f>IFERROR(INDEX('Data Annex'!$K$1:$BS$4779,MATCH(IOH$1&amp;"|"&amp;$B29,'Data Annex'!$K$1:$K$4779,0),MATCH(IOH$2,'Data Annex'!$K$1:$BS$1,0)),"")</f>
        <v/>
      </c>
      <c r="IOI29" s="258" t="str">
        <f>IFERROR(INDEX('Data Annex'!$K$1:$BS$4779,MATCH(IOI$1&amp;"|"&amp;$B29,'Data Annex'!$K$1:$K$4779,0),MATCH(IOI$2,'Data Annex'!$K$1:$BS$1,0)),"")</f>
        <v/>
      </c>
      <c r="IOJ29" s="258" t="str">
        <f>IFERROR(INDEX('Data Annex'!$K$1:$BS$4779,MATCH(IOJ$1&amp;"|"&amp;$B29,'Data Annex'!$K$1:$K$4779,0),MATCH(IOJ$2,'Data Annex'!$K$1:$BS$1,0)),"")</f>
        <v/>
      </c>
      <c r="IOK29" s="258" t="str">
        <f>IFERROR(INDEX('Data Annex'!$K$1:$BS$4779,MATCH(IOK$1&amp;"|"&amp;$B29,'Data Annex'!$K$1:$K$4779,0),MATCH(IOK$2,'Data Annex'!$K$1:$BS$1,0)),"")</f>
        <v/>
      </c>
      <c r="IOL29" s="258" t="str">
        <f>IFERROR(INDEX('Data Annex'!$K$1:$BS$4779,MATCH(IOL$1&amp;"|"&amp;$B29,'Data Annex'!$K$1:$K$4779,0),MATCH(IOL$2,'Data Annex'!$K$1:$BS$1,0)),"")</f>
        <v/>
      </c>
      <c r="IOM29" s="258" t="str">
        <f>IFERROR(INDEX('Data Annex'!$K$1:$BS$4779,MATCH(IOM$1&amp;"|"&amp;$B29,'Data Annex'!$K$1:$K$4779,0),MATCH(IOM$2,'Data Annex'!$K$1:$BS$1,0)),"")</f>
        <v/>
      </c>
      <c r="ION29" s="258" t="str">
        <f>IFERROR(INDEX('Data Annex'!$K$1:$BS$4779,MATCH(ION$1&amp;"|"&amp;$B29,'Data Annex'!$K$1:$K$4779,0),MATCH(ION$2,'Data Annex'!$K$1:$BS$1,0)),"")</f>
        <v/>
      </c>
      <c r="IOO29" s="258" t="str">
        <f>IFERROR(INDEX('Data Annex'!$K$1:$BS$4779,MATCH(IOO$1&amp;"|"&amp;$B29,'Data Annex'!$K$1:$K$4779,0),MATCH(IOO$2,'Data Annex'!$K$1:$BS$1,0)),"")</f>
        <v/>
      </c>
      <c r="IOP29" s="258" t="str">
        <f>IFERROR(INDEX('Data Annex'!$K$1:$BS$4779,MATCH(IOP$1&amp;"|"&amp;$B29,'Data Annex'!$K$1:$K$4779,0),MATCH(IOP$2,'Data Annex'!$K$1:$BS$1,0)),"")</f>
        <v/>
      </c>
      <c r="IOQ29" s="258" t="str">
        <f>IFERROR(INDEX('Data Annex'!$K$1:$BS$4779,MATCH(IOQ$1&amp;"|"&amp;$B29,'Data Annex'!$K$1:$K$4779,0),MATCH(IOQ$2,'Data Annex'!$K$1:$BS$1,0)),"")</f>
        <v/>
      </c>
      <c r="IOR29" s="258" t="str">
        <f>IFERROR(INDEX('Data Annex'!$K$1:$BS$4779,MATCH(IOR$1&amp;"|"&amp;$B29,'Data Annex'!$K$1:$K$4779,0),MATCH(IOR$2,'Data Annex'!$K$1:$BS$1,0)),"")</f>
        <v/>
      </c>
      <c r="IOS29" s="258" t="str">
        <f>IFERROR(INDEX('Data Annex'!$K$1:$BS$4779,MATCH(IOS$1&amp;"|"&amp;$B29,'Data Annex'!$K$1:$K$4779,0),MATCH(IOS$2,'Data Annex'!$K$1:$BS$1,0)),"")</f>
        <v/>
      </c>
      <c r="IOT29" s="258" t="str">
        <f>IFERROR(INDEX('Data Annex'!$K$1:$BS$4779,MATCH(IOT$1&amp;"|"&amp;$B29,'Data Annex'!$K$1:$K$4779,0),MATCH(IOT$2,'Data Annex'!$K$1:$BS$1,0)),"")</f>
        <v/>
      </c>
      <c r="IOU29" s="258" t="str">
        <f>IFERROR(INDEX('Data Annex'!$K$1:$BS$4779,MATCH(IOU$1&amp;"|"&amp;$B29,'Data Annex'!$K$1:$K$4779,0),MATCH(IOU$2,'Data Annex'!$K$1:$BS$1,0)),"")</f>
        <v/>
      </c>
      <c r="IOV29" s="258" t="str">
        <f>IFERROR(INDEX('Data Annex'!$K$1:$BS$4779,MATCH(IOV$1&amp;"|"&amp;$B29,'Data Annex'!$K$1:$K$4779,0),MATCH(IOV$2,'Data Annex'!$K$1:$BS$1,0)),"")</f>
        <v/>
      </c>
      <c r="IOW29" s="258" t="str">
        <f>IFERROR(INDEX('Data Annex'!$K$1:$BS$4779,MATCH(IOW$1&amp;"|"&amp;$B29,'Data Annex'!$K$1:$K$4779,0),MATCH(IOW$2,'Data Annex'!$K$1:$BS$1,0)),"")</f>
        <v/>
      </c>
      <c r="IOX29" s="258" t="str">
        <f>IFERROR(INDEX('Data Annex'!$K$1:$BS$4779,MATCH(IOX$1&amp;"|"&amp;$B29,'Data Annex'!$K$1:$K$4779,0),MATCH(IOX$2,'Data Annex'!$K$1:$BS$1,0)),"")</f>
        <v/>
      </c>
      <c r="IOY29" s="258" t="str">
        <f>IFERROR(INDEX('Data Annex'!$K$1:$BS$4779,MATCH(IOY$1&amp;"|"&amp;$B29,'Data Annex'!$K$1:$K$4779,0),MATCH(IOY$2,'Data Annex'!$K$1:$BS$1,0)),"")</f>
        <v/>
      </c>
      <c r="IOZ29" s="258" t="str">
        <f>IFERROR(INDEX('Data Annex'!$K$1:$BS$4779,MATCH(IOZ$1&amp;"|"&amp;$B29,'Data Annex'!$K$1:$K$4779,0),MATCH(IOZ$2,'Data Annex'!$K$1:$BS$1,0)),"")</f>
        <v/>
      </c>
      <c r="IPA29" s="258" t="str">
        <f>IFERROR(INDEX('Data Annex'!$K$1:$BS$4779,MATCH(IPA$1&amp;"|"&amp;$B29,'Data Annex'!$K$1:$K$4779,0),MATCH(IPA$2,'Data Annex'!$K$1:$BS$1,0)),"")</f>
        <v/>
      </c>
      <c r="IPB29" s="258" t="str">
        <f>IFERROR(INDEX('Data Annex'!$K$1:$BS$4779,MATCH(IPB$1&amp;"|"&amp;$B29,'Data Annex'!$K$1:$K$4779,0),MATCH(IPB$2,'Data Annex'!$K$1:$BS$1,0)),"")</f>
        <v/>
      </c>
      <c r="IPC29" s="258" t="str">
        <f>IFERROR(INDEX('Data Annex'!$K$1:$BS$4779,MATCH(IPC$1&amp;"|"&amp;$B29,'Data Annex'!$K$1:$K$4779,0),MATCH(IPC$2,'Data Annex'!$K$1:$BS$1,0)),"")</f>
        <v/>
      </c>
      <c r="IPD29" s="258" t="str">
        <f>IFERROR(INDEX('Data Annex'!$K$1:$BS$4779,MATCH(IPD$1&amp;"|"&amp;$B29,'Data Annex'!$K$1:$K$4779,0),MATCH(IPD$2,'Data Annex'!$K$1:$BS$1,0)),"")</f>
        <v/>
      </c>
      <c r="IPE29" s="258" t="str">
        <f>IFERROR(INDEX('Data Annex'!$K$1:$BS$4779,MATCH(IPE$1&amp;"|"&amp;$B29,'Data Annex'!$K$1:$K$4779,0),MATCH(IPE$2,'Data Annex'!$K$1:$BS$1,0)),"")</f>
        <v/>
      </c>
      <c r="IPF29" s="258" t="str">
        <f>IFERROR(INDEX('Data Annex'!$K$1:$BS$4779,MATCH(IPF$1&amp;"|"&amp;$B29,'Data Annex'!$K$1:$K$4779,0),MATCH(IPF$2,'Data Annex'!$K$1:$BS$1,0)),"")</f>
        <v/>
      </c>
      <c r="IPG29" s="258" t="str">
        <f>IFERROR(INDEX('Data Annex'!$K$1:$BS$4779,MATCH(IPG$1&amp;"|"&amp;$B29,'Data Annex'!$K$1:$K$4779,0),MATCH(IPG$2,'Data Annex'!$K$1:$BS$1,0)),"")</f>
        <v/>
      </c>
      <c r="IPH29" s="258" t="str">
        <f>IFERROR(INDEX('Data Annex'!$K$1:$BS$4779,MATCH(IPH$1&amp;"|"&amp;$B29,'Data Annex'!$K$1:$K$4779,0),MATCH(IPH$2,'Data Annex'!$K$1:$BS$1,0)),"")</f>
        <v/>
      </c>
      <c r="IPI29" s="258" t="str">
        <f>IFERROR(INDEX('Data Annex'!$K$1:$BS$4779,MATCH(IPI$1&amp;"|"&amp;$B29,'Data Annex'!$K$1:$K$4779,0),MATCH(IPI$2,'Data Annex'!$K$1:$BS$1,0)),"")</f>
        <v/>
      </c>
      <c r="IPJ29" s="258" t="str">
        <f>IFERROR(INDEX('Data Annex'!$K$1:$BS$4779,MATCH(IPJ$1&amp;"|"&amp;$B29,'Data Annex'!$K$1:$K$4779,0),MATCH(IPJ$2,'Data Annex'!$K$1:$BS$1,0)),"")</f>
        <v/>
      </c>
      <c r="IPK29" s="258" t="str">
        <f>IFERROR(INDEX('Data Annex'!$K$1:$BS$4779,MATCH(IPK$1&amp;"|"&amp;$B29,'Data Annex'!$K$1:$K$4779,0),MATCH(IPK$2,'Data Annex'!$K$1:$BS$1,0)),"")</f>
        <v/>
      </c>
      <c r="IPL29" s="258" t="str">
        <f>IFERROR(INDEX('Data Annex'!$K$1:$BS$4779,MATCH(IPL$1&amp;"|"&amp;$B29,'Data Annex'!$K$1:$K$4779,0),MATCH(IPL$2,'Data Annex'!$K$1:$BS$1,0)),"")</f>
        <v/>
      </c>
      <c r="IPM29" s="258" t="str">
        <f>IFERROR(INDEX('Data Annex'!$K$1:$BS$4779,MATCH(IPM$1&amp;"|"&amp;$B29,'Data Annex'!$K$1:$K$4779,0),MATCH(IPM$2,'Data Annex'!$K$1:$BS$1,0)),"")</f>
        <v/>
      </c>
      <c r="IPN29" s="258" t="str">
        <f>IFERROR(INDEX('Data Annex'!$K$1:$BS$4779,MATCH(IPN$1&amp;"|"&amp;$B29,'Data Annex'!$K$1:$K$4779,0),MATCH(IPN$2,'Data Annex'!$K$1:$BS$1,0)),"")</f>
        <v/>
      </c>
      <c r="IPO29" s="258" t="str">
        <f>IFERROR(INDEX('Data Annex'!$K$1:$BS$4779,MATCH(IPO$1&amp;"|"&amp;$B29,'Data Annex'!$K$1:$K$4779,0),MATCH(IPO$2,'Data Annex'!$K$1:$BS$1,0)),"")</f>
        <v/>
      </c>
      <c r="IPP29" s="258" t="str">
        <f>IFERROR(INDEX('Data Annex'!$K$1:$BS$4779,MATCH(IPP$1&amp;"|"&amp;$B29,'Data Annex'!$K$1:$K$4779,0),MATCH(IPP$2,'Data Annex'!$K$1:$BS$1,0)),"")</f>
        <v/>
      </c>
      <c r="IPQ29" s="258" t="str">
        <f>IFERROR(INDEX('Data Annex'!$K$1:$BS$4779,MATCH(IPQ$1&amp;"|"&amp;$B29,'Data Annex'!$K$1:$K$4779,0),MATCH(IPQ$2,'Data Annex'!$K$1:$BS$1,0)),"")</f>
        <v/>
      </c>
      <c r="IPR29" s="258" t="str">
        <f>IFERROR(INDEX('Data Annex'!$K$1:$BS$4779,MATCH(IPR$1&amp;"|"&amp;$B29,'Data Annex'!$K$1:$K$4779,0),MATCH(IPR$2,'Data Annex'!$K$1:$BS$1,0)),"")</f>
        <v/>
      </c>
      <c r="IPS29" s="258" t="str">
        <f>IFERROR(INDEX('Data Annex'!$K$1:$BS$4779,MATCH(IPS$1&amp;"|"&amp;$B29,'Data Annex'!$K$1:$K$4779,0),MATCH(IPS$2,'Data Annex'!$K$1:$BS$1,0)),"")</f>
        <v/>
      </c>
      <c r="IPT29" s="258" t="str">
        <f>IFERROR(INDEX('Data Annex'!$K$1:$BS$4779,MATCH(IPT$1&amp;"|"&amp;$B29,'Data Annex'!$K$1:$K$4779,0),MATCH(IPT$2,'Data Annex'!$K$1:$BS$1,0)),"")</f>
        <v/>
      </c>
      <c r="IPU29" s="258" t="str">
        <f>IFERROR(INDEX('Data Annex'!$K$1:$BS$4779,MATCH(IPU$1&amp;"|"&amp;$B29,'Data Annex'!$K$1:$K$4779,0),MATCH(IPU$2,'Data Annex'!$K$1:$BS$1,0)),"")</f>
        <v/>
      </c>
      <c r="IPV29" s="258" t="str">
        <f>IFERROR(INDEX('Data Annex'!$K$1:$BS$4779,MATCH(IPV$1&amp;"|"&amp;$B29,'Data Annex'!$K$1:$K$4779,0),MATCH(IPV$2,'Data Annex'!$K$1:$BS$1,0)),"")</f>
        <v/>
      </c>
      <c r="IPW29" s="258" t="str">
        <f>IFERROR(INDEX('Data Annex'!$K$1:$BS$4779,MATCH(IPW$1&amp;"|"&amp;$B29,'Data Annex'!$K$1:$K$4779,0),MATCH(IPW$2,'Data Annex'!$K$1:$BS$1,0)),"")</f>
        <v/>
      </c>
      <c r="IPX29" s="258" t="str">
        <f>IFERROR(INDEX('Data Annex'!$K$1:$BS$4779,MATCH(IPX$1&amp;"|"&amp;$B29,'Data Annex'!$K$1:$K$4779,0),MATCH(IPX$2,'Data Annex'!$K$1:$BS$1,0)),"")</f>
        <v/>
      </c>
      <c r="IPY29" s="258" t="str">
        <f>IFERROR(INDEX('Data Annex'!$K$1:$BS$4779,MATCH(IPY$1&amp;"|"&amp;$B29,'Data Annex'!$K$1:$K$4779,0),MATCH(IPY$2,'Data Annex'!$K$1:$BS$1,0)),"")</f>
        <v/>
      </c>
      <c r="IPZ29" s="258" t="str">
        <f>IFERROR(INDEX('Data Annex'!$K$1:$BS$4779,MATCH(IPZ$1&amp;"|"&amp;$B29,'Data Annex'!$K$1:$K$4779,0),MATCH(IPZ$2,'Data Annex'!$K$1:$BS$1,0)),"")</f>
        <v/>
      </c>
      <c r="IQA29" s="258" t="str">
        <f>IFERROR(INDEX('Data Annex'!$K$1:$BS$4779,MATCH(IQA$1&amp;"|"&amp;$B29,'Data Annex'!$K$1:$K$4779,0),MATCH(IQA$2,'Data Annex'!$K$1:$BS$1,0)),"")</f>
        <v/>
      </c>
      <c r="IQB29" s="258" t="str">
        <f>IFERROR(INDEX('Data Annex'!$K$1:$BS$4779,MATCH(IQB$1&amp;"|"&amp;$B29,'Data Annex'!$K$1:$K$4779,0),MATCH(IQB$2,'Data Annex'!$K$1:$BS$1,0)),"")</f>
        <v/>
      </c>
      <c r="IQC29" s="258" t="str">
        <f>IFERROR(INDEX('Data Annex'!$K$1:$BS$4779,MATCH(IQC$1&amp;"|"&amp;$B29,'Data Annex'!$K$1:$K$4779,0),MATCH(IQC$2,'Data Annex'!$K$1:$BS$1,0)),"")</f>
        <v/>
      </c>
      <c r="IQD29" s="258" t="str">
        <f>IFERROR(INDEX('Data Annex'!$K$1:$BS$4779,MATCH(IQD$1&amp;"|"&amp;$B29,'Data Annex'!$K$1:$K$4779,0),MATCH(IQD$2,'Data Annex'!$K$1:$BS$1,0)),"")</f>
        <v/>
      </c>
      <c r="IQE29" s="258" t="str">
        <f>IFERROR(INDEX('Data Annex'!$K$1:$BS$4779,MATCH(IQE$1&amp;"|"&amp;$B29,'Data Annex'!$K$1:$K$4779,0),MATCH(IQE$2,'Data Annex'!$K$1:$BS$1,0)),"")</f>
        <v/>
      </c>
      <c r="IQF29" s="258" t="str">
        <f>IFERROR(INDEX('Data Annex'!$K$1:$BS$4779,MATCH(IQF$1&amp;"|"&amp;$B29,'Data Annex'!$K$1:$K$4779,0),MATCH(IQF$2,'Data Annex'!$K$1:$BS$1,0)),"")</f>
        <v/>
      </c>
      <c r="IQG29" s="258" t="str">
        <f>IFERROR(INDEX('Data Annex'!$K$1:$BS$4779,MATCH(IQG$1&amp;"|"&amp;$B29,'Data Annex'!$K$1:$K$4779,0),MATCH(IQG$2,'Data Annex'!$K$1:$BS$1,0)),"")</f>
        <v/>
      </c>
      <c r="IQH29" s="258" t="str">
        <f>IFERROR(INDEX('Data Annex'!$K$1:$BS$4779,MATCH(IQH$1&amp;"|"&amp;$B29,'Data Annex'!$K$1:$K$4779,0),MATCH(IQH$2,'Data Annex'!$K$1:$BS$1,0)),"")</f>
        <v/>
      </c>
      <c r="IQI29" s="258" t="str">
        <f>IFERROR(INDEX('Data Annex'!$K$1:$BS$4779,MATCH(IQI$1&amp;"|"&amp;$B29,'Data Annex'!$K$1:$K$4779,0),MATCH(IQI$2,'Data Annex'!$K$1:$BS$1,0)),"")</f>
        <v/>
      </c>
      <c r="IQJ29" s="258" t="str">
        <f>IFERROR(INDEX('Data Annex'!$K$1:$BS$4779,MATCH(IQJ$1&amp;"|"&amp;$B29,'Data Annex'!$K$1:$K$4779,0),MATCH(IQJ$2,'Data Annex'!$K$1:$BS$1,0)),"")</f>
        <v/>
      </c>
      <c r="IQK29" s="258" t="str">
        <f>IFERROR(INDEX('Data Annex'!$K$1:$BS$4779,MATCH(IQK$1&amp;"|"&amp;$B29,'Data Annex'!$K$1:$K$4779,0),MATCH(IQK$2,'Data Annex'!$K$1:$BS$1,0)),"")</f>
        <v/>
      </c>
      <c r="IQL29" s="258" t="str">
        <f>IFERROR(INDEX('Data Annex'!$K$1:$BS$4779,MATCH(IQL$1&amp;"|"&amp;$B29,'Data Annex'!$K$1:$K$4779,0),MATCH(IQL$2,'Data Annex'!$K$1:$BS$1,0)),"")</f>
        <v/>
      </c>
      <c r="IQM29" s="258" t="str">
        <f>IFERROR(INDEX('Data Annex'!$K$1:$BS$4779,MATCH(IQM$1&amp;"|"&amp;$B29,'Data Annex'!$K$1:$K$4779,0),MATCH(IQM$2,'Data Annex'!$K$1:$BS$1,0)),"")</f>
        <v/>
      </c>
      <c r="IQN29" s="258" t="str">
        <f>IFERROR(INDEX('Data Annex'!$K$1:$BS$4779,MATCH(IQN$1&amp;"|"&amp;$B29,'Data Annex'!$K$1:$K$4779,0),MATCH(IQN$2,'Data Annex'!$K$1:$BS$1,0)),"")</f>
        <v/>
      </c>
      <c r="IQO29" s="258" t="str">
        <f>IFERROR(INDEX('Data Annex'!$K$1:$BS$4779,MATCH(IQO$1&amp;"|"&amp;$B29,'Data Annex'!$K$1:$K$4779,0),MATCH(IQO$2,'Data Annex'!$K$1:$BS$1,0)),"")</f>
        <v/>
      </c>
      <c r="IQP29" s="258" t="str">
        <f>IFERROR(INDEX('Data Annex'!$K$1:$BS$4779,MATCH(IQP$1&amp;"|"&amp;$B29,'Data Annex'!$K$1:$K$4779,0),MATCH(IQP$2,'Data Annex'!$K$1:$BS$1,0)),"")</f>
        <v/>
      </c>
      <c r="IQQ29" s="258" t="str">
        <f>IFERROR(INDEX('Data Annex'!$K$1:$BS$4779,MATCH(IQQ$1&amp;"|"&amp;$B29,'Data Annex'!$K$1:$K$4779,0),MATCH(IQQ$2,'Data Annex'!$K$1:$BS$1,0)),"")</f>
        <v/>
      </c>
      <c r="IQR29" s="258" t="str">
        <f>IFERROR(INDEX('Data Annex'!$K$1:$BS$4779,MATCH(IQR$1&amp;"|"&amp;$B29,'Data Annex'!$K$1:$K$4779,0),MATCH(IQR$2,'Data Annex'!$K$1:$BS$1,0)),"")</f>
        <v/>
      </c>
      <c r="IQS29" s="258" t="str">
        <f>IFERROR(INDEX('Data Annex'!$K$1:$BS$4779,MATCH(IQS$1&amp;"|"&amp;$B29,'Data Annex'!$K$1:$K$4779,0),MATCH(IQS$2,'Data Annex'!$K$1:$BS$1,0)),"")</f>
        <v/>
      </c>
      <c r="IQT29" s="258" t="str">
        <f>IFERROR(INDEX('Data Annex'!$K$1:$BS$4779,MATCH(IQT$1&amp;"|"&amp;$B29,'Data Annex'!$K$1:$K$4779,0),MATCH(IQT$2,'Data Annex'!$K$1:$BS$1,0)),"")</f>
        <v/>
      </c>
      <c r="IQU29" s="258" t="str">
        <f>IFERROR(INDEX('Data Annex'!$K$1:$BS$4779,MATCH(IQU$1&amp;"|"&amp;$B29,'Data Annex'!$K$1:$K$4779,0),MATCH(IQU$2,'Data Annex'!$K$1:$BS$1,0)),"")</f>
        <v/>
      </c>
      <c r="IQV29" s="258" t="str">
        <f>IFERROR(INDEX('Data Annex'!$K$1:$BS$4779,MATCH(IQV$1&amp;"|"&amp;$B29,'Data Annex'!$K$1:$K$4779,0),MATCH(IQV$2,'Data Annex'!$K$1:$BS$1,0)),"")</f>
        <v/>
      </c>
      <c r="IQW29" s="258" t="str">
        <f>IFERROR(INDEX('Data Annex'!$K$1:$BS$4779,MATCH(IQW$1&amp;"|"&amp;$B29,'Data Annex'!$K$1:$K$4779,0),MATCH(IQW$2,'Data Annex'!$K$1:$BS$1,0)),"")</f>
        <v/>
      </c>
      <c r="IQX29" s="258" t="str">
        <f>IFERROR(INDEX('Data Annex'!$K$1:$BS$4779,MATCH(IQX$1&amp;"|"&amp;$B29,'Data Annex'!$K$1:$K$4779,0),MATCH(IQX$2,'Data Annex'!$K$1:$BS$1,0)),"")</f>
        <v/>
      </c>
      <c r="IQY29" s="258" t="str">
        <f>IFERROR(INDEX('Data Annex'!$K$1:$BS$4779,MATCH(IQY$1&amp;"|"&amp;$B29,'Data Annex'!$K$1:$K$4779,0),MATCH(IQY$2,'Data Annex'!$K$1:$BS$1,0)),"")</f>
        <v/>
      </c>
      <c r="IQZ29" s="258" t="str">
        <f>IFERROR(INDEX('Data Annex'!$K$1:$BS$4779,MATCH(IQZ$1&amp;"|"&amp;$B29,'Data Annex'!$K$1:$K$4779,0),MATCH(IQZ$2,'Data Annex'!$K$1:$BS$1,0)),"")</f>
        <v/>
      </c>
      <c r="IRA29" s="258" t="str">
        <f>IFERROR(INDEX('Data Annex'!$K$1:$BS$4779,MATCH(IRA$1&amp;"|"&amp;$B29,'Data Annex'!$K$1:$K$4779,0),MATCH(IRA$2,'Data Annex'!$K$1:$BS$1,0)),"")</f>
        <v/>
      </c>
      <c r="IRB29" s="258" t="str">
        <f>IFERROR(INDEX('Data Annex'!$K$1:$BS$4779,MATCH(IRB$1&amp;"|"&amp;$B29,'Data Annex'!$K$1:$K$4779,0),MATCH(IRB$2,'Data Annex'!$K$1:$BS$1,0)),"")</f>
        <v/>
      </c>
      <c r="IRC29" s="258" t="str">
        <f>IFERROR(INDEX('Data Annex'!$K$1:$BS$4779,MATCH(IRC$1&amp;"|"&amp;$B29,'Data Annex'!$K$1:$K$4779,0),MATCH(IRC$2,'Data Annex'!$K$1:$BS$1,0)),"")</f>
        <v/>
      </c>
      <c r="IRD29" s="258" t="str">
        <f>IFERROR(INDEX('Data Annex'!$K$1:$BS$4779,MATCH(IRD$1&amp;"|"&amp;$B29,'Data Annex'!$K$1:$K$4779,0),MATCH(IRD$2,'Data Annex'!$K$1:$BS$1,0)),"")</f>
        <v/>
      </c>
      <c r="IRE29" s="258" t="str">
        <f>IFERROR(INDEX('Data Annex'!$K$1:$BS$4779,MATCH(IRE$1&amp;"|"&amp;$B29,'Data Annex'!$K$1:$K$4779,0),MATCH(IRE$2,'Data Annex'!$K$1:$BS$1,0)),"")</f>
        <v/>
      </c>
      <c r="IRF29" s="258" t="str">
        <f>IFERROR(INDEX('Data Annex'!$K$1:$BS$4779,MATCH(IRF$1&amp;"|"&amp;$B29,'Data Annex'!$K$1:$K$4779,0),MATCH(IRF$2,'Data Annex'!$K$1:$BS$1,0)),"")</f>
        <v/>
      </c>
      <c r="IRG29" s="258" t="str">
        <f>IFERROR(INDEX('Data Annex'!$K$1:$BS$4779,MATCH(IRG$1&amp;"|"&amp;$B29,'Data Annex'!$K$1:$K$4779,0),MATCH(IRG$2,'Data Annex'!$K$1:$BS$1,0)),"")</f>
        <v/>
      </c>
      <c r="IRH29" s="258" t="str">
        <f>IFERROR(INDEX('Data Annex'!$K$1:$BS$4779,MATCH(IRH$1&amp;"|"&amp;$B29,'Data Annex'!$K$1:$K$4779,0),MATCH(IRH$2,'Data Annex'!$K$1:$BS$1,0)),"")</f>
        <v/>
      </c>
      <c r="IRI29" s="258" t="str">
        <f>IFERROR(INDEX('Data Annex'!$K$1:$BS$4779,MATCH(IRI$1&amp;"|"&amp;$B29,'Data Annex'!$K$1:$K$4779,0),MATCH(IRI$2,'Data Annex'!$K$1:$BS$1,0)),"")</f>
        <v/>
      </c>
      <c r="IRJ29" s="258" t="str">
        <f>IFERROR(INDEX('Data Annex'!$K$1:$BS$4779,MATCH(IRJ$1&amp;"|"&amp;$B29,'Data Annex'!$K$1:$K$4779,0),MATCH(IRJ$2,'Data Annex'!$K$1:$BS$1,0)),"")</f>
        <v/>
      </c>
      <c r="IRK29" s="258" t="str">
        <f>IFERROR(INDEX('Data Annex'!$K$1:$BS$4779,MATCH(IRK$1&amp;"|"&amp;$B29,'Data Annex'!$K$1:$K$4779,0),MATCH(IRK$2,'Data Annex'!$K$1:$BS$1,0)),"")</f>
        <v/>
      </c>
      <c r="IRL29" s="258" t="str">
        <f>IFERROR(INDEX('Data Annex'!$K$1:$BS$4779,MATCH(IRL$1&amp;"|"&amp;$B29,'Data Annex'!$K$1:$K$4779,0),MATCH(IRL$2,'Data Annex'!$K$1:$BS$1,0)),"")</f>
        <v/>
      </c>
      <c r="IRM29" s="258" t="str">
        <f>IFERROR(INDEX('Data Annex'!$K$1:$BS$4779,MATCH(IRM$1&amp;"|"&amp;$B29,'Data Annex'!$K$1:$K$4779,0),MATCH(IRM$2,'Data Annex'!$K$1:$BS$1,0)),"")</f>
        <v/>
      </c>
      <c r="IRN29" s="258" t="str">
        <f>IFERROR(INDEX('Data Annex'!$K$1:$BS$4779,MATCH(IRN$1&amp;"|"&amp;$B29,'Data Annex'!$K$1:$K$4779,0),MATCH(IRN$2,'Data Annex'!$K$1:$BS$1,0)),"")</f>
        <v/>
      </c>
      <c r="IRO29" s="258" t="str">
        <f>IFERROR(INDEX('Data Annex'!$K$1:$BS$4779,MATCH(IRO$1&amp;"|"&amp;$B29,'Data Annex'!$K$1:$K$4779,0),MATCH(IRO$2,'Data Annex'!$K$1:$BS$1,0)),"")</f>
        <v/>
      </c>
      <c r="IRP29" s="258" t="str">
        <f>IFERROR(INDEX('Data Annex'!$K$1:$BS$4779,MATCH(IRP$1&amp;"|"&amp;$B29,'Data Annex'!$K$1:$K$4779,0),MATCH(IRP$2,'Data Annex'!$K$1:$BS$1,0)),"")</f>
        <v/>
      </c>
      <c r="IRQ29" s="258" t="str">
        <f>IFERROR(INDEX('Data Annex'!$K$1:$BS$4779,MATCH(IRQ$1&amp;"|"&amp;$B29,'Data Annex'!$K$1:$K$4779,0),MATCH(IRQ$2,'Data Annex'!$K$1:$BS$1,0)),"")</f>
        <v/>
      </c>
      <c r="IRR29" s="258" t="str">
        <f>IFERROR(INDEX('Data Annex'!$K$1:$BS$4779,MATCH(IRR$1&amp;"|"&amp;$B29,'Data Annex'!$K$1:$K$4779,0),MATCH(IRR$2,'Data Annex'!$K$1:$BS$1,0)),"")</f>
        <v/>
      </c>
      <c r="IRS29" s="258" t="str">
        <f>IFERROR(INDEX('Data Annex'!$K$1:$BS$4779,MATCH(IRS$1&amp;"|"&amp;$B29,'Data Annex'!$K$1:$K$4779,0),MATCH(IRS$2,'Data Annex'!$K$1:$BS$1,0)),"")</f>
        <v/>
      </c>
      <c r="IRT29" s="258" t="str">
        <f>IFERROR(INDEX('Data Annex'!$K$1:$BS$4779,MATCH(IRT$1&amp;"|"&amp;$B29,'Data Annex'!$K$1:$K$4779,0),MATCH(IRT$2,'Data Annex'!$K$1:$BS$1,0)),"")</f>
        <v/>
      </c>
      <c r="IRU29" s="258" t="str">
        <f>IFERROR(INDEX('Data Annex'!$K$1:$BS$4779,MATCH(IRU$1&amp;"|"&amp;$B29,'Data Annex'!$K$1:$K$4779,0),MATCH(IRU$2,'Data Annex'!$K$1:$BS$1,0)),"")</f>
        <v/>
      </c>
      <c r="IRV29" s="258" t="str">
        <f>IFERROR(INDEX('Data Annex'!$K$1:$BS$4779,MATCH(IRV$1&amp;"|"&amp;$B29,'Data Annex'!$K$1:$K$4779,0),MATCH(IRV$2,'Data Annex'!$K$1:$BS$1,0)),"")</f>
        <v/>
      </c>
      <c r="IRW29" s="258" t="str">
        <f>IFERROR(INDEX('Data Annex'!$K$1:$BS$4779,MATCH(IRW$1&amp;"|"&amp;$B29,'Data Annex'!$K$1:$K$4779,0),MATCH(IRW$2,'Data Annex'!$K$1:$BS$1,0)),"")</f>
        <v/>
      </c>
      <c r="IRX29" s="258" t="str">
        <f>IFERROR(INDEX('Data Annex'!$K$1:$BS$4779,MATCH(IRX$1&amp;"|"&amp;$B29,'Data Annex'!$K$1:$K$4779,0),MATCH(IRX$2,'Data Annex'!$K$1:$BS$1,0)),"")</f>
        <v/>
      </c>
      <c r="IRY29" s="258" t="str">
        <f>IFERROR(INDEX('Data Annex'!$K$1:$BS$4779,MATCH(IRY$1&amp;"|"&amp;$B29,'Data Annex'!$K$1:$K$4779,0),MATCH(IRY$2,'Data Annex'!$K$1:$BS$1,0)),"")</f>
        <v/>
      </c>
      <c r="IRZ29" s="258" t="str">
        <f>IFERROR(INDEX('Data Annex'!$K$1:$BS$4779,MATCH(IRZ$1&amp;"|"&amp;$B29,'Data Annex'!$K$1:$K$4779,0),MATCH(IRZ$2,'Data Annex'!$K$1:$BS$1,0)),"")</f>
        <v/>
      </c>
      <c r="ISA29" s="258" t="str">
        <f>IFERROR(INDEX('Data Annex'!$K$1:$BS$4779,MATCH(ISA$1&amp;"|"&amp;$B29,'Data Annex'!$K$1:$K$4779,0),MATCH(ISA$2,'Data Annex'!$K$1:$BS$1,0)),"")</f>
        <v/>
      </c>
      <c r="ISB29" s="258" t="str">
        <f>IFERROR(INDEX('Data Annex'!$K$1:$BS$4779,MATCH(ISB$1&amp;"|"&amp;$B29,'Data Annex'!$K$1:$K$4779,0),MATCH(ISB$2,'Data Annex'!$K$1:$BS$1,0)),"")</f>
        <v/>
      </c>
      <c r="ISC29" s="258" t="str">
        <f>IFERROR(INDEX('Data Annex'!$K$1:$BS$4779,MATCH(ISC$1&amp;"|"&amp;$B29,'Data Annex'!$K$1:$K$4779,0),MATCH(ISC$2,'Data Annex'!$K$1:$BS$1,0)),"")</f>
        <v/>
      </c>
      <c r="ISD29" s="258" t="str">
        <f>IFERROR(INDEX('Data Annex'!$K$1:$BS$4779,MATCH(ISD$1&amp;"|"&amp;$B29,'Data Annex'!$K$1:$K$4779,0),MATCH(ISD$2,'Data Annex'!$K$1:$BS$1,0)),"")</f>
        <v/>
      </c>
      <c r="ISE29" s="258" t="str">
        <f>IFERROR(INDEX('Data Annex'!$K$1:$BS$4779,MATCH(ISE$1&amp;"|"&amp;$B29,'Data Annex'!$K$1:$K$4779,0),MATCH(ISE$2,'Data Annex'!$K$1:$BS$1,0)),"")</f>
        <v/>
      </c>
      <c r="ISF29" s="258" t="str">
        <f>IFERROR(INDEX('Data Annex'!$K$1:$BS$4779,MATCH(ISF$1&amp;"|"&amp;$B29,'Data Annex'!$K$1:$K$4779,0),MATCH(ISF$2,'Data Annex'!$K$1:$BS$1,0)),"")</f>
        <v/>
      </c>
      <c r="ISG29" s="258" t="str">
        <f>IFERROR(INDEX('Data Annex'!$K$1:$BS$4779,MATCH(ISG$1&amp;"|"&amp;$B29,'Data Annex'!$K$1:$K$4779,0),MATCH(ISG$2,'Data Annex'!$K$1:$BS$1,0)),"")</f>
        <v/>
      </c>
      <c r="ISH29" s="258" t="str">
        <f>IFERROR(INDEX('Data Annex'!$K$1:$BS$4779,MATCH(ISH$1&amp;"|"&amp;$B29,'Data Annex'!$K$1:$K$4779,0),MATCH(ISH$2,'Data Annex'!$K$1:$BS$1,0)),"")</f>
        <v/>
      </c>
      <c r="ISI29" s="258" t="str">
        <f>IFERROR(INDEX('Data Annex'!$K$1:$BS$4779,MATCH(ISI$1&amp;"|"&amp;$B29,'Data Annex'!$K$1:$K$4779,0),MATCH(ISI$2,'Data Annex'!$K$1:$BS$1,0)),"")</f>
        <v/>
      </c>
      <c r="ISJ29" s="258" t="str">
        <f>IFERROR(INDEX('Data Annex'!$K$1:$BS$4779,MATCH(ISJ$1&amp;"|"&amp;$B29,'Data Annex'!$K$1:$K$4779,0),MATCH(ISJ$2,'Data Annex'!$K$1:$BS$1,0)),"")</f>
        <v/>
      </c>
      <c r="ISK29" s="258" t="str">
        <f>IFERROR(INDEX('Data Annex'!$K$1:$BS$4779,MATCH(ISK$1&amp;"|"&amp;$B29,'Data Annex'!$K$1:$K$4779,0),MATCH(ISK$2,'Data Annex'!$K$1:$BS$1,0)),"")</f>
        <v/>
      </c>
      <c r="ISL29" s="258" t="str">
        <f>IFERROR(INDEX('Data Annex'!$K$1:$BS$4779,MATCH(ISL$1&amp;"|"&amp;$B29,'Data Annex'!$K$1:$K$4779,0),MATCH(ISL$2,'Data Annex'!$K$1:$BS$1,0)),"")</f>
        <v/>
      </c>
      <c r="ISM29" s="258" t="str">
        <f>IFERROR(INDEX('Data Annex'!$K$1:$BS$4779,MATCH(ISM$1&amp;"|"&amp;$B29,'Data Annex'!$K$1:$K$4779,0),MATCH(ISM$2,'Data Annex'!$K$1:$BS$1,0)),"")</f>
        <v/>
      </c>
      <c r="ISN29" s="258" t="str">
        <f>IFERROR(INDEX('Data Annex'!$K$1:$BS$4779,MATCH(ISN$1&amp;"|"&amp;$B29,'Data Annex'!$K$1:$K$4779,0),MATCH(ISN$2,'Data Annex'!$K$1:$BS$1,0)),"")</f>
        <v/>
      </c>
      <c r="ISO29" s="258" t="str">
        <f>IFERROR(INDEX('Data Annex'!$K$1:$BS$4779,MATCH(ISO$1&amp;"|"&amp;$B29,'Data Annex'!$K$1:$K$4779,0),MATCH(ISO$2,'Data Annex'!$K$1:$BS$1,0)),"")</f>
        <v/>
      </c>
      <c r="ISP29" s="258" t="str">
        <f>IFERROR(INDEX('Data Annex'!$K$1:$BS$4779,MATCH(ISP$1&amp;"|"&amp;$B29,'Data Annex'!$K$1:$K$4779,0),MATCH(ISP$2,'Data Annex'!$K$1:$BS$1,0)),"")</f>
        <v/>
      </c>
      <c r="ISQ29" s="258" t="str">
        <f>IFERROR(INDEX('Data Annex'!$K$1:$BS$4779,MATCH(ISQ$1&amp;"|"&amp;$B29,'Data Annex'!$K$1:$K$4779,0),MATCH(ISQ$2,'Data Annex'!$K$1:$BS$1,0)),"")</f>
        <v/>
      </c>
      <c r="ISR29" s="258" t="str">
        <f>IFERROR(INDEX('Data Annex'!$K$1:$BS$4779,MATCH(ISR$1&amp;"|"&amp;$B29,'Data Annex'!$K$1:$K$4779,0),MATCH(ISR$2,'Data Annex'!$K$1:$BS$1,0)),"")</f>
        <v/>
      </c>
      <c r="ISS29" s="258" t="str">
        <f>IFERROR(INDEX('Data Annex'!$K$1:$BS$4779,MATCH(ISS$1&amp;"|"&amp;$B29,'Data Annex'!$K$1:$K$4779,0),MATCH(ISS$2,'Data Annex'!$K$1:$BS$1,0)),"")</f>
        <v/>
      </c>
      <c r="IST29" s="258" t="str">
        <f>IFERROR(INDEX('Data Annex'!$K$1:$BS$4779,MATCH(IST$1&amp;"|"&amp;$B29,'Data Annex'!$K$1:$K$4779,0),MATCH(IST$2,'Data Annex'!$K$1:$BS$1,0)),"")</f>
        <v/>
      </c>
      <c r="ISU29" s="258" t="str">
        <f>IFERROR(INDEX('Data Annex'!$K$1:$BS$4779,MATCH(ISU$1&amp;"|"&amp;$B29,'Data Annex'!$K$1:$K$4779,0),MATCH(ISU$2,'Data Annex'!$K$1:$BS$1,0)),"")</f>
        <v/>
      </c>
      <c r="ISV29" s="258" t="str">
        <f>IFERROR(INDEX('Data Annex'!$K$1:$BS$4779,MATCH(ISV$1&amp;"|"&amp;$B29,'Data Annex'!$K$1:$K$4779,0),MATCH(ISV$2,'Data Annex'!$K$1:$BS$1,0)),"")</f>
        <v/>
      </c>
      <c r="ISW29" s="258" t="str">
        <f>IFERROR(INDEX('Data Annex'!$K$1:$BS$4779,MATCH(ISW$1&amp;"|"&amp;$B29,'Data Annex'!$K$1:$K$4779,0),MATCH(ISW$2,'Data Annex'!$K$1:$BS$1,0)),"")</f>
        <v/>
      </c>
      <c r="ISX29" s="258" t="str">
        <f>IFERROR(INDEX('Data Annex'!$K$1:$BS$4779,MATCH(ISX$1&amp;"|"&amp;$B29,'Data Annex'!$K$1:$K$4779,0),MATCH(ISX$2,'Data Annex'!$K$1:$BS$1,0)),"")</f>
        <v/>
      </c>
      <c r="ISY29" s="258" t="str">
        <f>IFERROR(INDEX('Data Annex'!$K$1:$BS$4779,MATCH(ISY$1&amp;"|"&amp;$B29,'Data Annex'!$K$1:$K$4779,0),MATCH(ISY$2,'Data Annex'!$K$1:$BS$1,0)),"")</f>
        <v/>
      </c>
      <c r="ISZ29" s="258" t="str">
        <f>IFERROR(INDEX('Data Annex'!$K$1:$BS$4779,MATCH(ISZ$1&amp;"|"&amp;$B29,'Data Annex'!$K$1:$K$4779,0),MATCH(ISZ$2,'Data Annex'!$K$1:$BS$1,0)),"")</f>
        <v/>
      </c>
      <c r="ITA29" s="258" t="str">
        <f>IFERROR(INDEX('Data Annex'!$K$1:$BS$4779,MATCH(ITA$1&amp;"|"&amp;$B29,'Data Annex'!$K$1:$K$4779,0),MATCH(ITA$2,'Data Annex'!$K$1:$BS$1,0)),"")</f>
        <v/>
      </c>
      <c r="ITB29" s="258" t="str">
        <f>IFERROR(INDEX('Data Annex'!$K$1:$BS$4779,MATCH(ITB$1&amp;"|"&amp;$B29,'Data Annex'!$K$1:$K$4779,0),MATCH(ITB$2,'Data Annex'!$K$1:$BS$1,0)),"")</f>
        <v/>
      </c>
      <c r="ITC29" s="258" t="str">
        <f>IFERROR(INDEX('Data Annex'!$K$1:$BS$4779,MATCH(ITC$1&amp;"|"&amp;$B29,'Data Annex'!$K$1:$K$4779,0),MATCH(ITC$2,'Data Annex'!$K$1:$BS$1,0)),"")</f>
        <v/>
      </c>
      <c r="ITD29" s="258" t="str">
        <f>IFERROR(INDEX('Data Annex'!$K$1:$BS$4779,MATCH(ITD$1&amp;"|"&amp;$B29,'Data Annex'!$K$1:$K$4779,0),MATCH(ITD$2,'Data Annex'!$K$1:$BS$1,0)),"")</f>
        <v/>
      </c>
      <c r="ITE29" s="258" t="str">
        <f>IFERROR(INDEX('Data Annex'!$K$1:$BS$4779,MATCH(ITE$1&amp;"|"&amp;$B29,'Data Annex'!$K$1:$K$4779,0),MATCH(ITE$2,'Data Annex'!$K$1:$BS$1,0)),"")</f>
        <v/>
      </c>
      <c r="ITF29" s="258" t="str">
        <f>IFERROR(INDEX('Data Annex'!$K$1:$BS$4779,MATCH(ITF$1&amp;"|"&amp;$B29,'Data Annex'!$K$1:$K$4779,0),MATCH(ITF$2,'Data Annex'!$K$1:$BS$1,0)),"")</f>
        <v/>
      </c>
      <c r="ITG29" s="258" t="str">
        <f>IFERROR(INDEX('Data Annex'!$K$1:$BS$4779,MATCH(ITG$1&amp;"|"&amp;$B29,'Data Annex'!$K$1:$K$4779,0),MATCH(ITG$2,'Data Annex'!$K$1:$BS$1,0)),"")</f>
        <v/>
      </c>
      <c r="ITH29" s="258" t="str">
        <f>IFERROR(INDEX('Data Annex'!$K$1:$BS$4779,MATCH(ITH$1&amp;"|"&amp;$B29,'Data Annex'!$K$1:$K$4779,0),MATCH(ITH$2,'Data Annex'!$K$1:$BS$1,0)),"")</f>
        <v/>
      </c>
      <c r="ITI29" s="258" t="str">
        <f>IFERROR(INDEX('Data Annex'!$K$1:$BS$4779,MATCH(ITI$1&amp;"|"&amp;$B29,'Data Annex'!$K$1:$K$4779,0),MATCH(ITI$2,'Data Annex'!$K$1:$BS$1,0)),"")</f>
        <v/>
      </c>
      <c r="ITJ29" s="258" t="str">
        <f>IFERROR(INDEX('Data Annex'!$K$1:$BS$4779,MATCH(ITJ$1&amp;"|"&amp;$B29,'Data Annex'!$K$1:$K$4779,0),MATCH(ITJ$2,'Data Annex'!$K$1:$BS$1,0)),"")</f>
        <v/>
      </c>
      <c r="ITK29" s="258" t="str">
        <f>IFERROR(INDEX('Data Annex'!$K$1:$BS$4779,MATCH(ITK$1&amp;"|"&amp;$B29,'Data Annex'!$K$1:$K$4779,0),MATCH(ITK$2,'Data Annex'!$K$1:$BS$1,0)),"")</f>
        <v/>
      </c>
      <c r="ITL29" s="258" t="str">
        <f>IFERROR(INDEX('Data Annex'!$K$1:$BS$4779,MATCH(ITL$1&amp;"|"&amp;$B29,'Data Annex'!$K$1:$K$4779,0),MATCH(ITL$2,'Data Annex'!$K$1:$BS$1,0)),"")</f>
        <v/>
      </c>
      <c r="ITM29" s="258" t="str">
        <f>IFERROR(INDEX('Data Annex'!$K$1:$BS$4779,MATCH(ITM$1&amp;"|"&amp;$B29,'Data Annex'!$K$1:$K$4779,0),MATCH(ITM$2,'Data Annex'!$K$1:$BS$1,0)),"")</f>
        <v/>
      </c>
      <c r="ITN29" s="258" t="str">
        <f>IFERROR(INDEX('Data Annex'!$K$1:$BS$4779,MATCH(ITN$1&amp;"|"&amp;$B29,'Data Annex'!$K$1:$K$4779,0),MATCH(ITN$2,'Data Annex'!$K$1:$BS$1,0)),"")</f>
        <v/>
      </c>
      <c r="ITO29" s="258" t="str">
        <f>IFERROR(INDEX('Data Annex'!$K$1:$BS$4779,MATCH(ITO$1&amp;"|"&amp;$B29,'Data Annex'!$K$1:$K$4779,0),MATCH(ITO$2,'Data Annex'!$K$1:$BS$1,0)),"")</f>
        <v/>
      </c>
      <c r="ITP29" s="258" t="str">
        <f>IFERROR(INDEX('Data Annex'!$K$1:$BS$4779,MATCH(ITP$1&amp;"|"&amp;$B29,'Data Annex'!$K$1:$K$4779,0),MATCH(ITP$2,'Data Annex'!$K$1:$BS$1,0)),"")</f>
        <v/>
      </c>
      <c r="ITQ29" s="258" t="str">
        <f>IFERROR(INDEX('Data Annex'!$K$1:$BS$4779,MATCH(ITQ$1&amp;"|"&amp;$B29,'Data Annex'!$K$1:$K$4779,0),MATCH(ITQ$2,'Data Annex'!$K$1:$BS$1,0)),"")</f>
        <v/>
      </c>
      <c r="ITR29" s="258" t="str">
        <f>IFERROR(INDEX('Data Annex'!$K$1:$BS$4779,MATCH(ITR$1&amp;"|"&amp;$B29,'Data Annex'!$K$1:$K$4779,0),MATCH(ITR$2,'Data Annex'!$K$1:$BS$1,0)),"")</f>
        <v/>
      </c>
      <c r="ITS29" s="258" t="str">
        <f>IFERROR(INDEX('Data Annex'!$K$1:$BS$4779,MATCH(ITS$1&amp;"|"&amp;$B29,'Data Annex'!$K$1:$K$4779,0),MATCH(ITS$2,'Data Annex'!$K$1:$BS$1,0)),"")</f>
        <v/>
      </c>
      <c r="ITT29" s="258" t="str">
        <f>IFERROR(INDEX('Data Annex'!$K$1:$BS$4779,MATCH(ITT$1&amp;"|"&amp;$B29,'Data Annex'!$K$1:$K$4779,0),MATCH(ITT$2,'Data Annex'!$K$1:$BS$1,0)),"")</f>
        <v/>
      </c>
      <c r="ITU29" s="258" t="str">
        <f>IFERROR(INDEX('Data Annex'!$K$1:$BS$4779,MATCH(ITU$1&amp;"|"&amp;$B29,'Data Annex'!$K$1:$K$4779,0),MATCH(ITU$2,'Data Annex'!$K$1:$BS$1,0)),"")</f>
        <v/>
      </c>
      <c r="ITV29" s="258" t="str">
        <f>IFERROR(INDEX('Data Annex'!$K$1:$BS$4779,MATCH(ITV$1&amp;"|"&amp;$B29,'Data Annex'!$K$1:$K$4779,0),MATCH(ITV$2,'Data Annex'!$K$1:$BS$1,0)),"")</f>
        <v/>
      </c>
      <c r="ITW29" s="258" t="str">
        <f>IFERROR(INDEX('Data Annex'!$K$1:$BS$4779,MATCH(ITW$1&amp;"|"&amp;$B29,'Data Annex'!$K$1:$K$4779,0),MATCH(ITW$2,'Data Annex'!$K$1:$BS$1,0)),"")</f>
        <v/>
      </c>
      <c r="ITX29" s="258" t="str">
        <f>IFERROR(INDEX('Data Annex'!$K$1:$BS$4779,MATCH(ITX$1&amp;"|"&amp;$B29,'Data Annex'!$K$1:$K$4779,0),MATCH(ITX$2,'Data Annex'!$K$1:$BS$1,0)),"")</f>
        <v/>
      </c>
      <c r="ITY29" s="258" t="str">
        <f>IFERROR(INDEX('Data Annex'!$K$1:$BS$4779,MATCH(ITY$1&amp;"|"&amp;$B29,'Data Annex'!$K$1:$K$4779,0),MATCH(ITY$2,'Data Annex'!$K$1:$BS$1,0)),"")</f>
        <v/>
      </c>
      <c r="ITZ29" s="258" t="str">
        <f>IFERROR(INDEX('Data Annex'!$K$1:$BS$4779,MATCH(ITZ$1&amp;"|"&amp;$B29,'Data Annex'!$K$1:$K$4779,0),MATCH(ITZ$2,'Data Annex'!$K$1:$BS$1,0)),"")</f>
        <v/>
      </c>
      <c r="IUA29" s="258" t="str">
        <f>IFERROR(INDEX('Data Annex'!$K$1:$BS$4779,MATCH(IUA$1&amp;"|"&amp;$B29,'Data Annex'!$K$1:$K$4779,0),MATCH(IUA$2,'Data Annex'!$K$1:$BS$1,0)),"")</f>
        <v/>
      </c>
      <c r="IUB29" s="258" t="str">
        <f>IFERROR(INDEX('Data Annex'!$K$1:$BS$4779,MATCH(IUB$1&amp;"|"&amp;$B29,'Data Annex'!$K$1:$K$4779,0),MATCH(IUB$2,'Data Annex'!$K$1:$BS$1,0)),"")</f>
        <v/>
      </c>
      <c r="IUC29" s="258" t="str">
        <f>IFERROR(INDEX('Data Annex'!$K$1:$BS$4779,MATCH(IUC$1&amp;"|"&amp;$B29,'Data Annex'!$K$1:$K$4779,0),MATCH(IUC$2,'Data Annex'!$K$1:$BS$1,0)),"")</f>
        <v/>
      </c>
      <c r="IUD29" s="258" t="str">
        <f>IFERROR(INDEX('Data Annex'!$K$1:$BS$4779,MATCH(IUD$1&amp;"|"&amp;$B29,'Data Annex'!$K$1:$K$4779,0),MATCH(IUD$2,'Data Annex'!$K$1:$BS$1,0)),"")</f>
        <v/>
      </c>
      <c r="IUE29" s="258" t="str">
        <f>IFERROR(INDEX('Data Annex'!$K$1:$BS$4779,MATCH(IUE$1&amp;"|"&amp;$B29,'Data Annex'!$K$1:$K$4779,0),MATCH(IUE$2,'Data Annex'!$K$1:$BS$1,0)),"")</f>
        <v/>
      </c>
      <c r="IUF29" s="258" t="str">
        <f>IFERROR(INDEX('Data Annex'!$K$1:$BS$4779,MATCH(IUF$1&amp;"|"&amp;$B29,'Data Annex'!$K$1:$K$4779,0),MATCH(IUF$2,'Data Annex'!$K$1:$BS$1,0)),"")</f>
        <v/>
      </c>
      <c r="IUG29" s="258" t="str">
        <f>IFERROR(INDEX('Data Annex'!$K$1:$BS$4779,MATCH(IUG$1&amp;"|"&amp;$B29,'Data Annex'!$K$1:$K$4779,0),MATCH(IUG$2,'Data Annex'!$K$1:$BS$1,0)),"")</f>
        <v/>
      </c>
      <c r="IUH29" s="258" t="str">
        <f>IFERROR(INDEX('Data Annex'!$K$1:$BS$4779,MATCH(IUH$1&amp;"|"&amp;$B29,'Data Annex'!$K$1:$K$4779,0),MATCH(IUH$2,'Data Annex'!$K$1:$BS$1,0)),"")</f>
        <v/>
      </c>
      <c r="IUI29" s="258" t="str">
        <f>IFERROR(INDEX('Data Annex'!$K$1:$BS$4779,MATCH(IUI$1&amp;"|"&amp;$B29,'Data Annex'!$K$1:$K$4779,0),MATCH(IUI$2,'Data Annex'!$K$1:$BS$1,0)),"")</f>
        <v/>
      </c>
      <c r="IUJ29" s="258" t="str">
        <f>IFERROR(INDEX('Data Annex'!$K$1:$BS$4779,MATCH(IUJ$1&amp;"|"&amp;$B29,'Data Annex'!$K$1:$K$4779,0),MATCH(IUJ$2,'Data Annex'!$K$1:$BS$1,0)),"")</f>
        <v/>
      </c>
      <c r="IUK29" s="258" t="str">
        <f>IFERROR(INDEX('Data Annex'!$K$1:$BS$4779,MATCH(IUK$1&amp;"|"&amp;$B29,'Data Annex'!$K$1:$K$4779,0),MATCH(IUK$2,'Data Annex'!$K$1:$BS$1,0)),"")</f>
        <v/>
      </c>
      <c r="IUL29" s="258" t="str">
        <f>IFERROR(INDEX('Data Annex'!$K$1:$BS$4779,MATCH(IUL$1&amp;"|"&amp;$B29,'Data Annex'!$K$1:$K$4779,0),MATCH(IUL$2,'Data Annex'!$K$1:$BS$1,0)),"")</f>
        <v/>
      </c>
      <c r="IUM29" s="258" t="str">
        <f>IFERROR(INDEX('Data Annex'!$K$1:$BS$4779,MATCH(IUM$1&amp;"|"&amp;$B29,'Data Annex'!$K$1:$K$4779,0),MATCH(IUM$2,'Data Annex'!$K$1:$BS$1,0)),"")</f>
        <v/>
      </c>
      <c r="IUN29" s="258" t="str">
        <f>IFERROR(INDEX('Data Annex'!$K$1:$BS$4779,MATCH(IUN$1&amp;"|"&amp;$B29,'Data Annex'!$K$1:$K$4779,0),MATCH(IUN$2,'Data Annex'!$K$1:$BS$1,0)),"")</f>
        <v/>
      </c>
      <c r="IUO29" s="258" t="str">
        <f>IFERROR(INDEX('Data Annex'!$K$1:$BS$4779,MATCH(IUO$1&amp;"|"&amp;$B29,'Data Annex'!$K$1:$K$4779,0),MATCH(IUO$2,'Data Annex'!$K$1:$BS$1,0)),"")</f>
        <v/>
      </c>
      <c r="IUP29" s="258" t="str">
        <f>IFERROR(INDEX('Data Annex'!$K$1:$BS$4779,MATCH(IUP$1&amp;"|"&amp;$B29,'Data Annex'!$K$1:$K$4779,0),MATCH(IUP$2,'Data Annex'!$K$1:$BS$1,0)),"")</f>
        <v/>
      </c>
      <c r="IUQ29" s="258" t="str">
        <f>IFERROR(INDEX('Data Annex'!$K$1:$BS$4779,MATCH(IUQ$1&amp;"|"&amp;$B29,'Data Annex'!$K$1:$K$4779,0),MATCH(IUQ$2,'Data Annex'!$K$1:$BS$1,0)),"")</f>
        <v/>
      </c>
      <c r="IUR29" s="258" t="str">
        <f>IFERROR(INDEX('Data Annex'!$K$1:$BS$4779,MATCH(IUR$1&amp;"|"&amp;$B29,'Data Annex'!$K$1:$K$4779,0),MATCH(IUR$2,'Data Annex'!$K$1:$BS$1,0)),"")</f>
        <v/>
      </c>
      <c r="IUS29" s="258" t="str">
        <f>IFERROR(INDEX('Data Annex'!$K$1:$BS$4779,MATCH(IUS$1&amp;"|"&amp;$B29,'Data Annex'!$K$1:$K$4779,0),MATCH(IUS$2,'Data Annex'!$K$1:$BS$1,0)),"")</f>
        <v/>
      </c>
      <c r="IUT29" s="258" t="str">
        <f>IFERROR(INDEX('Data Annex'!$K$1:$BS$4779,MATCH(IUT$1&amp;"|"&amp;$B29,'Data Annex'!$K$1:$K$4779,0),MATCH(IUT$2,'Data Annex'!$K$1:$BS$1,0)),"")</f>
        <v/>
      </c>
      <c r="IUU29" s="258" t="str">
        <f>IFERROR(INDEX('Data Annex'!$K$1:$BS$4779,MATCH(IUU$1&amp;"|"&amp;$B29,'Data Annex'!$K$1:$K$4779,0),MATCH(IUU$2,'Data Annex'!$K$1:$BS$1,0)),"")</f>
        <v/>
      </c>
      <c r="IUV29" s="258" t="str">
        <f>IFERROR(INDEX('Data Annex'!$K$1:$BS$4779,MATCH(IUV$1&amp;"|"&amp;$B29,'Data Annex'!$K$1:$K$4779,0),MATCH(IUV$2,'Data Annex'!$K$1:$BS$1,0)),"")</f>
        <v/>
      </c>
      <c r="IUW29" s="258" t="str">
        <f>IFERROR(INDEX('Data Annex'!$K$1:$BS$4779,MATCH(IUW$1&amp;"|"&amp;$B29,'Data Annex'!$K$1:$K$4779,0),MATCH(IUW$2,'Data Annex'!$K$1:$BS$1,0)),"")</f>
        <v/>
      </c>
      <c r="IUX29" s="258" t="str">
        <f>IFERROR(INDEX('Data Annex'!$K$1:$BS$4779,MATCH(IUX$1&amp;"|"&amp;$B29,'Data Annex'!$K$1:$K$4779,0),MATCH(IUX$2,'Data Annex'!$K$1:$BS$1,0)),"")</f>
        <v/>
      </c>
      <c r="IUY29" s="258" t="str">
        <f>IFERROR(INDEX('Data Annex'!$K$1:$BS$4779,MATCH(IUY$1&amp;"|"&amp;$B29,'Data Annex'!$K$1:$K$4779,0),MATCH(IUY$2,'Data Annex'!$K$1:$BS$1,0)),"")</f>
        <v/>
      </c>
      <c r="IUZ29" s="258" t="str">
        <f>IFERROR(INDEX('Data Annex'!$K$1:$BS$4779,MATCH(IUZ$1&amp;"|"&amp;$B29,'Data Annex'!$K$1:$K$4779,0),MATCH(IUZ$2,'Data Annex'!$K$1:$BS$1,0)),"")</f>
        <v/>
      </c>
      <c r="IVA29" s="258" t="str">
        <f>IFERROR(INDEX('Data Annex'!$K$1:$BS$4779,MATCH(IVA$1&amp;"|"&amp;$B29,'Data Annex'!$K$1:$K$4779,0),MATCH(IVA$2,'Data Annex'!$K$1:$BS$1,0)),"")</f>
        <v/>
      </c>
      <c r="IVB29" s="258" t="str">
        <f>IFERROR(INDEX('Data Annex'!$K$1:$BS$4779,MATCH(IVB$1&amp;"|"&amp;$B29,'Data Annex'!$K$1:$K$4779,0),MATCH(IVB$2,'Data Annex'!$K$1:$BS$1,0)),"")</f>
        <v/>
      </c>
      <c r="IVC29" s="258" t="str">
        <f>IFERROR(INDEX('Data Annex'!$K$1:$BS$4779,MATCH(IVC$1&amp;"|"&amp;$B29,'Data Annex'!$K$1:$K$4779,0),MATCH(IVC$2,'Data Annex'!$K$1:$BS$1,0)),"")</f>
        <v/>
      </c>
      <c r="IVD29" s="258" t="str">
        <f>IFERROR(INDEX('Data Annex'!$K$1:$BS$4779,MATCH(IVD$1&amp;"|"&amp;$B29,'Data Annex'!$K$1:$K$4779,0),MATCH(IVD$2,'Data Annex'!$K$1:$BS$1,0)),"")</f>
        <v/>
      </c>
      <c r="IVE29" s="258" t="str">
        <f>IFERROR(INDEX('Data Annex'!$K$1:$BS$4779,MATCH(IVE$1&amp;"|"&amp;$B29,'Data Annex'!$K$1:$K$4779,0),MATCH(IVE$2,'Data Annex'!$K$1:$BS$1,0)),"")</f>
        <v/>
      </c>
      <c r="IVF29" s="258" t="str">
        <f>IFERROR(INDEX('Data Annex'!$K$1:$BS$4779,MATCH(IVF$1&amp;"|"&amp;$B29,'Data Annex'!$K$1:$K$4779,0),MATCH(IVF$2,'Data Annex'!$K$1:$BS$1,0)),"")</f>
        <v/>
      </c>
      <c r="IVG29" s="258" t="str">
        <f>IFERROR(INDEX('Data Annex'!$K$1:$BS$4779,MATCH(IVG$1&amp;"|"&amp;$B29,'Data Annex'!$K$1:$K$4779,0),MATCH(IVG$2,'Data Annex'!$K$1:$BS$1,0)),"")</f>
        <v/>
      </c>
      <c r="IVH29" s="258" t="str">
        <f>IFERROR(INDEX('Data Annex'!$K$1:$BS$4779,MATCH(IVH$1&amp;"|"&amp;$B29,'Data Annex'!$K$1:$K$4779,0),MATCH(IVH$2,'Data Annex'!$K$1:$BS$1,0)),"")</f>
        <v/>
      </c>
      <c r="IVI29" s="258" t="str">
        <f>IFERROR(INDEX('Data Annex'!$K$1:$BS$4779,MATCH(IVI$1&amp;"|"&amp;$B29,'Data Annex'!$K$1:$K$4779,0),MATCH(IVI$2,'Data Annex'!$K$1:$BS$1,0)),"")</f>
        <v/>
      </c>
      <c r="IVJ29" s="258" t="str">
        <f>IFERROR(INDEX('Data Annex'!$K$1:$BS$4779,MATCH(IVJ$1&amp;"|"&amp;$B29,'Data Annex'!$K$1:$K$4779,0),MATCH(IVJ$2,'Data Annex'!$K$1:$BS$1,0)),"")</f>
        <v/>
      </c>
      <c r="IVK29" s="258" t="str">
        <f>IFERROR(INDEX('Data Annex'!$K$1:$BS$4779,MATCH(IVK$1&amp;"|"&amp;$B29,'Data Annex'!$K$1:$K$4779,0),MATCH(IVK$2,'Data Annex'!$K$1:$BS$1,0)),"")</f>
        <v/>
      </c>
      <c r="IVL29" s="258" t="str">
        <f>IFERROR(INDEX('Data Annex'!$K$1:$BS$4779,MATCH(IVL$1&amp;"|"&amp;$B29,'Data Annex'!$K$1:$K$4779,0),MATCH(IVL$2,'Data Annex'!$K$1:$BS$1,0)),"")</f>
        <v/>
      </c>
      <c r="IVM29" s="258" t="str">
        <f>IFERROR(INDEX('Data Annex'!$K$1:$BS$4779,MATCH(IVM$1&amp;"|"&amp;$B29,'Data Annex'!$K$1:$K$4779,0),MATCH(IVM$2,'Data Annex'!$K$1:$BS$1,0)),"")</f>
        <v/>
      </c>
      <c r="IVN29" s="258" t="str">
        <f>IFERROR(INDEX('Data Annex'!$K$1:$BS$4779,MATCH(IVN$1&amp;"|"&amp;$B29,'Data Annex'!$K$1:$K$4779,0),MATCH(IVN$2,'Data Annex'!$K$1:$BS$1,0)),"")</f>
        <v/>
      </c>
      <c r="IVO29" s="258" t="str">
        <f>IFERROR(INDEX('Data Annex'!$K$1:$BS$4779,MATCH(IVO$1&amp;"|"&amp;$B29,'Data Annex'!$K$1:$K$4779,0),MATCH(IVO$2,'Data Annex'!$K$1:$BS$1,0)),"")</f>
        <v/>
      </c>
      <c r="IVP29" s="258" t="str">
        <f>IFERROR(INDEX('Data Annex'!$K$1:$BS$4779,MATCH(IVP$1&amp;"|"&amp;$B29,'Data Annex'!$K$1:$K$4779,0),MATCH(IVP$2,'Data Annex'!$K$1:$BS$1,0)),"")</f>
        <v/>
      </c>
      <c r="IVQ29" s="258" t="str">
        <f>IFERROR(INDEX('Data Annex'!$K$1:$BS$4779,MATCH(IVQ$1&amp;"|"&amp;$B29,'Data Annex'!$K$1:$K$4779,0),MATCH(IVQ$2,'Data Annex'!$K$1:$BS$1,0)),"")</f>
        <v/>
      </c>
      <c r="IVR29" s="258" t="str">
        <f>IFERROR(INDEX('Data Annex'!$K$1:$BS$4779,MATCH(IVR$1&amp;"|"&amp;$B29,'Data Annex'!$K$1:$K$4779,0),MATCH(IVR$2,'Data Annex'!$K$1:$BS$1,0)),"")</f>
        <v/>
      </c>
      <c r="IVS29" s="258" t="str">
        <f>IFERROR(INDEX('Data Annex'!$K$1:$BS$4779,MATCH(IVS$1&amp;"|"&amp;$B29,'Data Annex'!$K$1:$K$4779,0),MATCH(IVS$2,'Data Annex'!$K$1:$BS$1,0)),"")</f>
        <v/>
      </c>
      <c r="IVT29" s="258" t="str">
        <f>IFERROR(INDEX('Data Annex'!$K$1:$BS$4779,MATCH(IVT$1&amp;"|"&amp;$B29,'Data Annex'!$K$1:$K$4779,0),MATCH(IVT$2,'Data Annex'!$K$1:$BS$1,0)),"")</f>
        <v/>
      </c>
      <c r="IVU29" s="258" t="str">
        <f>IFERROR(INDEX('Data Annex'!$K$1:$BS$4779,MATCH(IVU$1&amp;"|"&amp;$B29,'Data Annex'!$K$1:$K$4779,0),MATCH(IVU$2,'Data Annex'!$K$1:$BS$1,0)),"")</f>
        <v/>
      </c>
      <c r="IVV29" s="258" t="str">
        <f>IFERROR(INDEX('Data Annex'!$K$1:$BS$4779,MATCH(IVV$1&amp;"|"&amp;$B29,'Data Annex'!$K$1:$K$4779,0),MATCH(IVV$2,'Data Annex'!$K$1:$BS$1,0)),"")</f>
        <v/>
      </c>
      <c r="IVW29" s="258" t="str">
        <f>IFERROR(INDEX('Data Annex'!$K$1:$BS$4779,MATCH(IVW$1&amp;"|"&amp;$B29,'Data Annex'!$K$1:$K$4779,0),MATCH(IVW$2,'Data Annex'!$K$1:$BS$1,0)),"")</f>
        <v/>
      </c>
      <c r="IVX29" s="258" t="str">
        <f>IFERROR(INDEX('Data Annex'!$K$1:$BS$4779,MATCH(IVX$1&amp;"|"&amp;$B29,'Data Annex'!$K$1:$K$4779,0),MATCH(IVX$2,'Data Annex'!$K$1:$BS$1,0)),"")</f>
        <v/>
      </c>
      <c r="IVY29" s="258" t="str">
        <f>IFERROR(INDEX('Data Annex'!$K$1:$BS$4779,MATCH(IVY$1&amp;"|"&amp;$B29,'Data Annex'!$K$1:$K$4779,0),MATCH(IVY$2,'Data Annex'!$K$1:$BS$1,0)),"")</f>
        <v/>
      </c>
      <c r="IVZ29" s="258" t="str">
        <f>IFERROR(INDEX('Data Annex'!$K$1:$BS$4779,MATCH(IVZ$1&amp;"|"&amp;$B29,'Data Annex'!$K$1:$K$4779,0),MATCH(IVZ$2,'Data Annex'!$K$1:$BS$1,0)),"")</f>
        <v/>
      </c>
      <c r="IWA29" s="258" t="str">
        <f>IFERROR(INDEX('Data Annex'!$K$1:$BS$4779,MATCH(IWA$1&amp;"|"&amp;$B29,'Data Annex'!$K$1:$K$4779,0),MATCH(IWA$2,'Data Annex'!$K$1:$BS$1,0)),"")</f>
        <v/>
      </c>
      <c r="IWB29" s="258" t="str">
        <f>IFERROR(INDEX('Data Annex'!$K$1:$BS$4779,MATCH(IWB$1&amp;"|"&amp;$B29,'Data Annex'!$K$1:$K$4779,0),MATCH(IWB$2,'Data Annex'!$K$1:$BS$1,0)),"")</f>
        <v/>
      </c>
      <c r="IWC29" s="258" t="str">
        <f>IFERROR(INDEX('Data Annex'!$K$1:$BS$4779,MATCH(IWC$1&amp;"|"&amp;$B29,'Data Annex'!$K$1:$K$4779,0),MATCH(IWC$2,'Data Annex'!$K$1:$BS$1,0)),"")</f>
        <v/>
      </c>
      <c r="IWD29" s="258" t="str">
        <f>IFERROR(INDEX('Data Annex'!$K$1:$BS$4779,MATCH(IWD$1&amp;"|"&amp;$B29,'Data Annex'!$K$1:$K$4779,0),MATCH(IWD$2,'Data Annex'!$K$1:$BS$1,0)),"")</f>
        <v/>
      </c>
      <c r="IWE29" s="258" t="str">
        <f>IFERROR(INDEX('Data Annex'!$K$1:$BS$4779,MATCH(IWE$1&amp;"|"&amp;$B29,'Data Annex'!$K$1:$K$4779,0),MATCH(IWE$2,'Data Annex'!$K$1:$BS$1,0)),"")</f>
        <v/>
      </c>
      <c r="IWF29" s="258" t="str">
        <f>IFERROR(INDEX('Data Annex'!$K$1:$BS$4779,MATCH(IWF$1&amp;"|"&amp;$B29,'Data Annex'!$K$1:$K$4779,0),MATCH(IWF$2,'Data Annex'!$K$1:$BS$1,0)),"")</f>
        <v/>
      </c>
      <c r="IWG29" s="258" t="str">
        <f>IFERROR(INDEX('Data Annex'!$K$1:$BS$4779,MATCH(IWG$1&amp;"|"&amp;$B29,'Data Annex'!$K$1:$K$4779,0),MATCH(IWG$2,'Data Annex'!$K$1:$BS$1,0)),"")</f>
        <v/>
      </c>
      <c r="IWH29" s="258" t="str">
        <f>IFERROR(INDEX('Data Annex'!$K$1:$BS$4779,MATCH(IWH$1&amp;"|"&amp;$B29,'Data Annex'!$K$1:$K$4779,0),MATCH(IWH$2,'Data Annex'!$K$1:$BS$1,0)),"")</f>
        <v/>
      </c>
      <c r="IWI29" s="258" t="str">
        <f>IFERROR(INDEX('Data Annex'!$K$1:$BS$4779,MATCH(IWI$1&amp;"|"&amp;$B29,'Data Annex'!$K$1:$K$4779,0),MATCH(IWI$2,'Data Annex'!$K$1:$BS$1,0)),"")</f>
        <v/>
      </c>
      <c r="IWJ29" s="258" t="str">
        <f>IFERROR(INDEX('Data Annex'!$K$1:$BS$4779,MATCH(IWJ$1&amp;"|"&amp;$B29,'Data Annex'!$K$1:$K$4779,0),MATCH(IWJ$2,'Data Annex'!$K$1:$BS$1,0)),"")</f>
        <v/>
      </c>
      <c r="IWK29" s="258" t="str">
        <f>IFERROR(INDEX('Data Annex'!$K$1:$BS$4779,MATCH(IWK$1&amp;"|"&amp;$B29,'Data Annex'!$K$1:$K$4779,0),MATCH(IWK$2,'Data Annex'!$K$1:$BS$1,0)),"")</f>
        <v/>
      </c>
      <c r="IWL29" s="258" t="str">
        <f>IFERROR(INDEX('Data Annex'!$K$1:$BS$4779,MATCH(IWL$1&amp;"|"&amp;$B29,'Data Annex'!$K$1:$K$4779,0),MATCH(IWL$2,'Data Annex'!$K$1:$BS$1,0)),"")</f>
        <v/>
      </c>
      <c r="IWM29" s="258" t="str">
        <f>IFERROR(INDEX('Data Annex'!$K$1:$BS$4779,MATCH(IWM$1&amp;"|"&amp;$B29,'Data Annex'!$K$1:$K$4779,0),MATCH(IWM$2,'Data Annex'!$K$1:$BS$1,0)),"")</f>
        <v/>
      </c>
      <c r="IWN29" s="258" t="str">
        <f>IFERROR(INDEX('Data Annex'!$K$1:$BS$4779,MATCH(IWN$1&amp;"|"&amp;$B29,'Data Annex'!$K$1:$K$4779,0),MATCH(IWN$2,'Data Annex'!$K$1:$BS$1,0)),"")</f>
        <v/>
      </c>
      <c r="IWO29" s="258" t="str">
        <f>IFERROR(INDEX('Data Annex'!$K$1:$BS$4779,MATCH(IWO$1&amp;"|"&amp;$B29,'Data Annex'!$K$1:$K$4779,0),MATCH(IWO$2,'Data Annex'!$K$1:$BS$1,0)),"")</f>
        <v/>
      </c>
      <c r="IWP29" s="258" t="str">
        <f>IFERROR(INDEX('Data Annex'!$K$1:$BS$4779,MATCH(IWP$1&amp;"|"&amp;$B29,'Data Annex'!$K$1:$K$4779,0),MATCH(IWP$2,'Data Annex'!$K$1:$BS$1,0)),"")</f>
        <v/>
      </c>
      <c r="IWQ29" s="258" t="str">
        <f>IFERROR(INDEX('Data Annex'!$K$1:$BS$4779,MATCH(IWQ$1&amp;"|"&amp;$B29,'Data Annex'!$K$1:$K$4779,0),MATCH(IWQ$2,'Data Annex'!$K$1:$BS$1,0)),"")</f>
        <v/>
      </c>
      <c r="IWR29" s="258" t="str">
        <f>IFERROR(INDEX('Data Annex'!$K$1:$BS$4779,MATCH(IWR$1&amp;"|"&amp;$B29,'Data Annex'!$K$1:$K$4779,0),MATCH(IWR$2,'Data Annex'!$K$1:$BS$1,0)),"")</f>
        <v/>
      </c>
      <c r="IWS29" s="258" t="str">
        <f>IFERROR(INDEX('Data Annex'!$K$1:$BS$4779,MATCH(IWS$1&amp;"|"&amp;$B29,'Data Annex'!$K$1:$K$4779,0),MATCH(IWS$2,'Data Annex'!$K$1:$BS$1,0)),"")</f>
        <v/>
      </c>
      <c r="IWT29" s="258" t="str">
        <f>IFERROR(INDEX('Data Annex'!$K$1:$BS$4779,MATCH(IWT$1&amp;"|"&amp;$B29,'Data Annex'!$K$1:$K$4779,0),MATCH(IWT$2,'Data Annex'!$K$1:$BS$1,0)),"")</f>
        <v/>
      </c>
      <c r="IWU29" s="258" t="str">
        <f>IFERROR(INDEX('Data Annex'!$K$1:$BS$4779,MATCH(IWU$1&amp;"|"&amp;$B29,'Data Annex'!$K$1:$K$4779,0),MATCH(IWU$2,'Data Annex'!$K$1:$BS$1,0)),"")</f>
        <v/>
      </c>
      <c r="IWV29" s="258" t="str">
        <f>IFERROR(INDEX('Data Annex'!$K$1:$BS$4779,MATCH(IWV$1&amp;"|"&amp;$B29,'Data Annex'!$K$1:$K$4779,0),MATCH(IWV$2,'Data Annex'!$K$1:$BS$1,0)),"")</f>
        <v/>
      </c>
      <c r="IWW29" s="258" t="str">
        <f>IFERROR(INDEX('Data Annex'!$K$1:$BS$4779,MATCH(IWW$1&amp;"|"&amp;$B29,'Data Annex'!$K$1:$K$4779,0),MATCH(IWW$2,'Data Annex'!$K$1:$BS$1,0)),"")</f>
        <v/>
      </c>
      <c r="IWX29" s="258" t="str">
        <f>IFERROR(INDEX('Data Annex'!$K$1:$BS$4779,MATCH(IWX$1&amp;"|"&amp;$B29,'Data Annex'!$K$1:$K$4779,0),MATCH(IWX$2,'Data Annex'!$K$1:$BS$1,0)),"")</f>
        <v/>
      </c>
      <c r="IWY29" s="258" t="str">
        <f>IFERROR(INDEX('Data Annex'!$K$1:$BS$4779,MATCH(IWY$1&amp;"|"&amp;$B29,'Data Annex'!$K$1:$K$4779,0),MATCH(IWY$2,'Data Annex'!$K$1:$BS$1,0)),"")</f>
        <v/>
      </c>
      <c r="IWZ29" s="258" t="str">
        <f>IFERROR(INDEX('Data Annex'!$K$1:$BS$4779,MATCH(IWZ$1&amp;"|"&amp;$B29,'Data Annex'!$K$1:$K$4779,0),MATCH(IWZ$2,'Data Annex'!$K$1:$BS$1,0)),"")</f>
        <v/>
      </c>
      <c r="IXA29" s="258" t="str">
        <f>IFERROR(INDEX('Data Annex'!$K$1:$BS$4779,MATCH(IXA$1&amp;"|"&amp;$B29,'Data Annex'!$K$1:$K$4779,0),MATCH(IXA$2,'Data Annex'!$K$1:$BS$1,0)),"")</f>
        <v/>
      </c>
      <c r="IXB29" s="258" t="str">
        <f>IFERROR(INDEX('Data Annex'!$K$1:$BS$4779,MATCH(IXB$1&amp;"|"&amp;$B29,'Data Annex'!$K$1:$K$4779,0),MATCH(IXB$2,'Data Annex'!$K$1:$BS$1,0)),"")</f>
        <v/>
      </c>
      <c r="IXC29" s="258" t="str">
        <f>IFERROR(INDEX('Data Annex'!$K$1:$BS$4779,MATCH(IXC$1&amp;"|"&amp;$B29,'Data Annex'!$K$1:$K$4779,0),MATCH(IXC$2,'Data Annex'!$K$1:$BS$1,0)),"")</f>
        <v/>
      </c>
      <c r="IXD29" s="258" t="str">
        <f>IFERROR(INDEX('Data Annex'!$K$1:$BS$4779,MATCH(IXD$1&amp;"|"&amp;$B29,'Data Annex'!$K$1:$K$4779,0),MATCH(IXD$2,'Data Annex'!$K$1:$BS$1,0)),"")</f>
        <v/>
      </c>
      <c r="IXE29" s="258" t="str">
        <f>IFERROR(INDEX('Data Annex'!$K$1:$BS$4779,MATCH(IXE$1&amp;"|"&amp;$B29,'Data Annex'!$K$1:$K$4779,0),MATCH(IXE$2,'Data Annex'!$K$1:$BS$1,0)),"")</f>
        <v/>
      </c>
      <c r="IXF29" s="258" t="str">
        <f>IFERROR(INDEX('Data Annex'!$K$1:$BS$4779,MATCH(IXF$1&amp;"|"&amp;$B29,'Data Annex'!$K$1:$K$4779,0),MATCH(IXF$2,'Data Annex'!$K$1:$BS$1,0)),"")</f>
        <v/>
      </c>
      <c r="IXG29" s="258" t="str">
        <f>IFERROR(INDEX('Data Annex'!$K$1:$BS$4779,MATCH(IXG$1&amp;"|"&amp;$B29,'Data Annex'!$K$1:$K$4779,0),MATCH(IXG$2,'Data Annex'!$K$1:$BS$1,0)),"")</f>
        <v/>
      </c>
      <c r="IXH29" s="258" t="str">
        <f>IFERROR(INDEX('Data Annex'!$K$1:$BS$4779,MATCH(IXH$1&amp;"|"&amp;$B29,'Data Annex'!$K$1:$K$4779,0),MATCH(IXH$2,'Data Annex'!$K$1:$BS$1,0)),"")</f>
        <v/>
      </c>
      <c r="IXI29" s="258" t="str">
        <f>IFERROR(INDEX('Data Annex'!$K$1:$BS$4779,MATCH(IXI$1&amp;"|"&amp;$B29,'Data Annex'!$K$1:$K$4779,0),MATCH(IXI$2,'Data Annex'!$K$1:$BS$1,0)),"")</f>
        <v/>
      </c>
      <c r="IXJ29" s="258" t="str">
        <f>IFERROR(INDEX('Data Annex'!$K$1:$BS$4779,MATCH(IXJ$1&amp;"|"&amp;$B29,'Data Annex'!$K$1:$K$4779,0),MATCH(IXJ$2,'Data Annex'!$K$1:$BS$1,0)),"")</f>
        <v/>
      </c>
      <c r="IXK29" s="258" t="str">
        <f>IFERROR(INDEX('Data Annex'!$K$1:$BS$4779,MATCH(IXK$1&amp;"|"&amp;$B29,'Data Annex'!$K$1:$K$4779,0),MATCH(IXK$2,'Data Annex'!$K$1:$BS$1,0)),"")</f>
        <v/>
      </c>
      <c r="IXL29" s="258" t="str">
        <f>IFERROR(INDEX('Data Annex'!$K$1:$BS$4779,MATCH(IXL$1&amp;"|"&amp;$B29,'Data Annex'!$K$1:$K$4779,0),MATCH(IXL$2,'Data Annex'!$K$1:$BS$1,0)),"")</f>
        <v/>
      </c>
      <c r="IXM29" s="258" t="str">
        <f>IFERROR(INDEX('Data Annex'!$K$1:$BS$4779,MATCH(IXM$1&amp;"|"&amp;$B29,'Data Annex'!$K$1:$K$4779,0),MATCH(IXM$2,'Data Annex'!$K$1:$BS$1,0)),"")</f>
        <v/>
      </c>
      <c r="IXN29" s="258" t="str">
        <f>IFERROR(INDEX('Data Annex'!$K$1:$BS$4779,MATCH(IXN$1&amp;"|"&amp;$B29,'Data Annex'!$K$1:$K$4779,0),MATCH(IXN$2,'Data Annex'!$K$1:$BS$1,0)),"")</f>
        <v/>
      </c>
      <c r="IXO29" s="258" t="str">
        <f>IFERROR(INDEX('Data Annex'!$K$1:$BS$4779,MATCH(IXO$1&amp;"|"&amp;$B29,'Data Annex'!$K$1:$K$4779,0),MATCH(IXO$2,'Data Annex'!$K$1:$BS$1,0)),"")</f>
        <v/>
      </c>
      <c r="IXP29" s="258" t="str">
        <f>IFERROR(INDEX('Data Annex'!$K$1:$BS$4779,MATCH(IXP$1&amp;"|"&amp;$B29,'Data Annex'!$K$1:$K$4779,0),MATCH(IXP$2,'Data Annex'!$K$1:$BS$1,0)),"")</f>
        <v/>
      </c>
      <c r="IXQ29" s="258" t="str">
        <f>IFERROR(INDEX('Data Annex'!$K$1:$BS$4779,MATCH(IXQ$1&amp;"|"&amp;$B29,'Data Annex'!$K$1:$K$4779,0),MATCH(IXQ$2,'Data Annex'!$K$1:$BS$1,0)),"")</f>
        <v/>
      </c>
      <c r="IXR29" s="258" t="str">
        <f>IFERROR(INDEX('Data Annex'!$K$1:$BS$4779,MATCH(IXR$1&amp;"|"&amp;$B29,'Data Annex'!$K$1:$K$4779,0),MATCH(IXR$2,'Data Annex'!$K$1:$BS$1,0)),"")</f>
        <v/>
      </c>
      <c r="IXS29" s="258" t="str">
        <f>IFERROR(INDEX('Data Annex'!$K$1:$BS$4779,MATCH(IXS$1&amp;"|"&amp;$B29,'Data Annex'!$K$1:$K$4779,0),MATCH(IXS$2,'Data Annex'!$K$1:$BS$1,0)),"")</f>
        <v/>
      </c>
      <c r="IXT29" s="258" t="str">
        <f>IFERROR(INDEX('Data Annex'!$K$1:$BS$4779,MATCH(IXT$1&amp;"|"&amp;$B29,'Data Annex'!$K$1:$K$4779,0),MATCH(IXT$2,'Data Annex'!$K$1:$BS$1,0)),"")</f>
        <v/>
      </c>
      <c r="IXU29" s="258" t="str">
        <f>IFERROR(INDEX('Data Annex'!$K$1:$BS$4779,MATCH(IXU$1&amp;"|"&amp;$B29,'Data Annex'!$K$1:$K$4779,0),MATCH(IXU$2,'Data Annex'!$K$1:$BS$1,0)),"")</f>
        <v/>
      </c>
      <c r="IXV29" s="258" t="str">
        <f>IFERROR(INDEX('Data Annex'!$K$1:$BS$4779,MATCH(IXV$1&amp;"|"&amp;$B29,'Data Annex'!$K$1:$K$4779,0),MATCH(IXV$2,'Data Annex'!$K$1:$BS$1,0)),"")</f>
        <v/>
      </c>
      <c r="IXW29" s="258" t="str">
        <f>IFERROR(INDEX('Data Annex'!$K$1:$BS$4779,MATCH(IXW$1&amp;"|"&amp;$B29,'Data Annex'!$K$1:$K$4779,0),MATCH(IXW$2,'Data Annex'!$K$1:$BS$1,0)),"")</f>
        <v/>
      </c>
      <c r="IXX29" s="258" t="str">
        <f>IFERROR(INDEX('Data Annex'!$K$1:$BS$4779,MATCH(IXX$1&amp;"|"&amp;$B29,'Data Annex'!$K$1:$K$4779,0),MATCH(IXX$2,'Data Annex'!$K$1:$BS$1,0)),"")</f>
        <v/>
      </c>
      <c r="IXY29" s="258" t="str">
        <f>IFERROR(INDEX('Data Annex'!$K$1:$BS$4779,MATCH(IXY$1&amp;"|"&amp;$B29,'Data Annex'!$K$1:$K$4779,0),MATCH(IXY$2,'Data Annex'!$K$1:$BS$1,0)),"")</f>
        <v/>
      </c>
      <c r="IXZ29" s="258" t="str">
        <f>IFERROR(INDEX('Data Annex'!$K$1:$BS$4779,MATCH(IXZ$1&amp;"|"&amp;$B29,'Data Annex'!$K$1:$K$4779,0),MATCH(IXZ$2,'Data Annex'!$K$1:$BS$1,0)),"")</f>
        <v/>
      </c>
      <c r="IYA29" s="258" t="str">
        <f>IFERROR(INDEX('Data Annex'!$K$1:$BS$4779,MATCH(IYA$1&amp;"|"&amp;$B29,'Data Annex'!$K$1:$K$4779,0),MATCH(IYA$2,'Data Annex'!$K$1:$BS$1,0)),"")</f>
        <v/>
      </c>
      <c r="IYB29" s="258" t="str">
        <f>IFERROR(INDEX('Data Annex'!$K$1:$BS$4779,MATCH(IYB$1&amp;"|"&amp;$B29,'Data Annex'!$K$1:$K$4779,0),MATCH(IYB$2,'Data Annex'!$K$1:$BS$1,0)),"")</f>
        <v/>
      </c>
      <c r="IYC29" s="258" t="str">
        <f>IFERROR(INDEX('Data Annex'!$K$1:$BS$4779,MATCH(IYC$1&amp;"|"&amp;$B29,'Data Annex'!$K$1:$K$4779,0),MATCH(IYC$2,'Data Annex'!$K$1:$BS$1,0)),"")</f>
        <v/>
      </c>
      <c r="IYD29" s="258" t="str">
        <f>IFERROR(INDEX('Data Annex'!$K$1:$BS$4779,MATCH(IYD$1&amp;"|"&amp;$B29,'Data Annex'!$K$1:$K$4779,0),MATCH(IYD$2,'Data Annex'!$K$1:$BS$1,0)),"")</f>
        <v/>
      </c>
      <c r="IYE29" s="258" t="str">
        <f>IFERROR(INDEX('Data Annex'!$K$1:$BS$4779,MATCH(IYE$1&amp;"|"&amp;$B29,'Data Annex'!$K$1:$K$4779,0),MATCH(IYE$2,'Data Annex'!$K$1:$BS$1,0)),"")</f>
        <v/>
      </c>
      <c r="IYF29" s="258" t="str">
        <f>IFERROR(INDEX('Data Annex'!$K$1:$BS$4779,MATCH(IYF$1&amp;"|"&amp;$B29,'Data Annex'!$K$1:$K$4779,0),MATCH(IYF$2,'Data Annex'!$K$1:$BS$1,0)),"")</f>
        <v/>
      </c>
      <c r="IYG29" s="258" t="str">
        <f>IFERROR(INDEX('Data Annex'!$K$1:$BS$4779,MATCH(IYG$1&amp;"|"&amp;$B29,'Data Annex'!$K$1:$K$4779,0),MATCH(IYG$2,'Data Annex'!$K$1:$BS$1,0)),"")</f>
        <v/>
      </c>
      <c r="IYH29" s="258" t="str">
        <f>IFERROR(INDEX('Data Annex'!$K$1:$BS$4779,MATCH(IYH$1&amp;"|"&amp;$B29,'Data Annex'!$K$1:$K$4779,0),MATCH(IYH$2,'Data Annex'!$K$1:$BS$1,0)),"")</f>
        <v/>
      </c>
      <c r="IYI29" s="258" t="str">
        <f>IFERROR(INDEX('Data Annex'!$K$1:$BS$4779,MATCH(IYI$1&amp;"|"&amp;$B29,'Data Annex'!$K$1:$K$4779,0),MATCH(IYI$2,'Data Annex'!$K$1:$BS$1,0)),"")</f>
        <v/>
      </c>
      <c r="IYJ29" s="258" t="str">
        <f>IFERROR(INDEX('Data Annex'!$K$1:$BS$4779,MATCH(IYJ$1&amp;"|"&amp;$B29,'Data Annex'!$K$1:$K$4779,0),MATCH(IYJ$2,'Data Annex'!$K$1:$BS$1,0)),"")</f>
        <v/>
      </c>
      <c r="IYK29" s="258" t="str">
        <f>IFERROR(INDEX('Data Annex'!$K$1:$BS$4779,MATCH(IYK$1&amp;"|"&amp;$B29,'Data Annex'!$K$1:$K$4779,0),MATCH(IYK$2,'Data Annex'!$K$1:$BS$1,0)),"")</f>
        <v/>
      </c>
      <c r="IYL29" s="258" t="str">
        <f>IFERROR(INDEX('Data Annex'!$K$1:$BS$4779,MATCH(IYL$1&amp;"|"&amp;$B29,'Data Annex'!$K$1:$K$4779,0),MATCH(IYL$2,'Data Annex'!$K$1:$BS$1,0)),"")</f>
        <v/>
      </c>
      <c r="IYM29" s="258" t="str">
        <f>IFERROR(INDEX('Data Annex'!$K$1:$BS$4779,MATCH(IYM$1&amp;"|"&amp;$B29,'Data Annex'!$K$1:$K$4779,0),MATCH(IYM$2,'Data Annex'!$K$1:$BS$1,0)),"")</f>
        <v/>
      </c>
      <c r="IYN29" s="258" t="str">
        <f>IFERROR(INDEX('Data Annex'!$K$1:$BS$4779,MATCH(IYN$1&amp;"|"&amp;$B29,'Data Annex'!$K$1:$K$4779,0),MATCH(IYN$2,'Data Annex'!$K$1:$BS$1,0)),"")</f>
        <v/>
      </c>
      <c r="IYO29" s="258" t="str">
        <f>IFERROR(INDEX('Data Annex'!$K$1:$BS$4779,MATCH(IYO$1&amp;"|"&amp;$B29,'Data Annex'!$K$1:$K$4779,0),MATCH(IYO$2,'Data Annex'!$K$1:$BS$1,0)),"")</f>
        <v/>
      </c>
      <c r="IYP29" s="258" t="str">
        <f>IFERROR(INDEX('Data Annex'!$K$1:$BS$4779,MATCH(IYP$1&amp;"|"&amp;$B29,'Data Annex'!$K$1:$K$4779,0),MATCH(IYP$2,'Data Annex'!$K$1:$BS$1,0)),"")</f>
        <v/>
      </c>
      <c r="IYQ29" s="258" t="str">
        <f>IFERROR(INDEX('Data Annex'!$K$1:$BS$4779,MATCH(IYQ$1&amp;"|"&amp;$B29,'Data Annex'!$K$1:$K$4779,0),MATCH(IYQ$2,'Data Annex'!$K$1:$BS$1,0)),"")</f>
        <v/>
      </c>
      <c r="IYR29" s="258" t="str">
        <f>IFERROR(INDEX('Data Annex'!$K$1:$BS$4779,MATCH(IYR$1&amp;"|"&amp;$B29,'Data Annex'!$K$1:$K$4779,0),MATCH(IYR$2,'Data Annex'!$K$1:$BS$1,0)),"")</f>
        <v/>
      </c>
      <c r="IYS29" s="258" t="str">
        <f>IFERROR(INDEX('Data Annex'!$K$1:$BS$4779,MATCH(IYS$1&amp;"|"&amp;$B29,'Data Annex'!$K$1:$K$4779,0),MATCH(IYS$2,'Data Annex'!$K$1:$BS$1,0)),"")</f>
        <v/>
      </c>
      <c r="IYT29" s="258" t="str">
        <f>IFERROR(INDEX('Data Annex'!$K$1:$BS$4779,MATCH(IYT$1&amp;"|"&amp;$B29,'Data Annex'!$K$1:$K$4779,0),MATCH(IYT$2,'Data Annex'!$K$1:$BS$1,0)),"")</f>
        <v/>
      </c>
      <c r="IYU29" s="258" t="str">
        <f>IFERROR(INDEX('Data Annex'!$K$1:$BS$4779,MATCH(IYU$1&amp;"|"&amp;$B29,'Data Annex'!$K$1:$K$4779,0),MATCH(IYU$2,'Data Annex'!$K$1:$BS$1,0)),"")</f>
        <v/>
      </c>
      <c r="IYV29" s="258" t="str">
        <f>IFERROR(INDEX('Data Annex'!$K$1:$BS$4779,MATCH(IYV$1&amp;"|"&amp;$B29,'Data Annex'!$K$1:$K$4779,0),MATCH(IYV$2,'Data Annex'!$K$1:$BS$1,0)),"")</f>
        <v/>
      </c>
      <c r="IYW29" s="258" t="str">
        <f>IFERROR(INDEX('Data Annex'!$K$1:$BS$4779,MATCH(IYW$1&amp;"|"&amp;$B29,'Data Annex'!$K$1:$K$4779,0),MATCH(IYW$2,'Data Annex'!$K$1:$BS$1,0)),"")</f>
        <v/>
      </c>
      <c r="IYX29" s="258" t="str">
        <f>IFERROR(INDEX('Data Annex'!$K$1:$BS$4779,MATCH(IYX$1&amp;"|"&amp;$B29,'Data Annex'!$K$1:$K$4779,0),MATCH(IYX$2,'Data Annex'!$K$1:$BS$1,0)),"")</f>
        <v/>
      </c>
      <c r="IYY29" s="258" t="str">
        <f>IFERROR(INDEX('Data Annex'!$K$1:$BS$4779,MATCH(IYY$1&amp;"|"&amp;$B29,'Data Annex'!$K$1:$K$4779,0),MATCH(IYY$2,'Data Annex'!$K$1:$BS$1,0)),"")</f>
        <v/>
      </c>
      <c r="IYZ29" s="258" t="str">
        <f>IFERROR(INDEX('Data Annex'!$K$1:$BS$4779,MATCH(IYZ$1&amp;"|"&amp;$B29,'Data Annex'!$K$1:$K$4779,0),MATCH(IYZ$2,'Data Annex'!$K$1:$BS$1,0)),"")</f>
        <v/>
      </c>
      <c r="IZA29" s="258" t="str">
        <f>IFERROR(INDEX('Data Annex'!$K$1:$BS$4779,MATCH(IZA$1&amp;"|"&amp;$B29,'Data Annex'!$K$1:$K$4779,0),MATCH(IZA$2,'Data Annex'!$K$1:$BS$1,0)),"")</f>
        <v/>
      </c>
      <c r="IZB29" s="258" t="str">
        <f>IFERROR(INDEX('Data Annex'!$K$1:$BS$4779,MATCH(IZB$1&amp;"|"&amp;$B29,'Data Annex'!$K$1:$K$4779,0),MATCH(IZB$2,'Data Annex'!$K$1:$BS$1,0)),"")</f>
        <v/>
      </c>
      <c r="IZC29" s="258" t="str">
        <f>IFERROR(INDEX('Data Annex'!$K$1:$BS$4779,MATCH(IZC$1&amp;"|"&amp;$B29,'Data Annex'!$K$1:$K$4779,0),MATCH(IZC$2,'Data Annex'!$K$1:$BS$1,0)),"")</f>
        <v/>
      </c>
      <c r="IZD29" s="258" t="str">
        <f>IFERROR(INDEX('Data Annex'!$K$1:$BS$4779,MATCH(IZD$1&amp;"|"&amp;$B29,'Data Annex'!$K$1:$K$4779,0),MATCH(IZD$2,'Data Annex'!$K$1:$BS$1,0)),"")</f>
        <v/>
      </c>
      <c r="IZE29" s="258" t="str">
        <f>IFERROR(INDEX('Data Annex'!$K$1:$BS$4779,MATCH(IZE$1&amp;"|"&amp;$B29,'Data Annex'!$K$1:$K$4779,0),MATCH(IZE$2,'Data Annex'!$K$1:$BS$1,0)),"")</f>
        <v/>
      </c>
      <c r="IZF29" s="258" t="str">
        <f>IFERROR(INDEX('Data Annex'!$K$1:$BS$4779,MATCH(IZF$1&amp;"|"&amp;$B29,'Data Annex'!$K$1:$K$4779,0),MATCH(IZF$2,'Data Annex'!$K$1:$BS$1,0)),"")</f>
        <v/>
      </c>
      <c r="IZG29" s="258" t="str">
        <f>IFERROR(INDEX('Data Annex'!$K$1:$BS$4779,MATCH(IZG$1&amp;"|"&amp;$B29,'Data Annex'!$K$1:$K$4779,0),MATCH(IZG$2,'Data Annex'!$K$1:$BS$1,0)),"")</f>
        <v/>
      </c>
      <c r="IZH29" s="258" t="str">
        <f>IFERROR(INDEX('Data Annex'!$K$1:$BS$4779,MATCH(IZH$1&amp;"|"&amp;$B29,'Data Annex'!$K$1:$K$4779,0),MATCH(IZH$2,'Data Annex'!$K$1:$BS$1,0)),"")</f>
        <v/>
      </c>
      <c r="IZI29" s="258" t="str">
        <f>IFERROR(INDEX('Data Annex'!$K$1:$BS$4779,MATCH(IZI$1&amp;"|"&amp;$B29,'Data Annex'!$K$1:$K$4779,0),MATCH(IZI$2,'Data Annex'!$K$1:$BS$1,0)),"")</f>
        <v/>
      </c>
      <c r="IZJ29" s="258" t="str">
        <f>IFERROR(INDEX('Data Annex'!$K$1:$BS$4779,MATCH(IZJ$1&amp;"|"&amp;$B29,'Data Annex'!$K$1:$K$4779,0),MATCH(IZJ$2,'Data Annex'!$K$1:$BS$1,0)),"")</f>
        <v/>
      </c>
      <c r="IZK29" s="258" t="str">
        <f>IFERROR(INDEX('Data Annex'!$K$1:$BS$4779,MATCH(IZK$1&amp;"|"&amp;$B29,'Data Annex'!$K$1:$K$4779,0),MATCH(IZK$2,'Data Annex'!$K$1:$BS$1,0)),"")</f>
        <v/>
      </c>
      <c r="IZL29" s="258" t="str">
        <f>IFERROR(INDEX('Data Annex'!$K$1:$BS$4779,MATCH(IZL$1&amp;"|"&amp;$B29,'Data Annex'!$K$1:$K$4779,0),MATCH(IZL$2,'Data Annex'!$K$1:$BS$1,0)),"")</f>
        <v/>
      </c>
      <c r="IZM29" s="258" t="str">
        <f>IFERROR(INDEX('Data Annex'!$K$1:$BS$4779,MATCH(IZM$1&amp;"|"&amp;$B29,'Data Annex'!$K$1:$K$4779,0),MATCH(IZM$2,'Data Annex'!$K$1:$BS$1,0)),"")</f>
        <v/>
      </c>
      <c r="IZN29" s="258" t="str">
        <f>IFERROR(INDEX('Data Annex'!$K$1:$BS$4779,MATCH(IZN$1&amp;"|"&amp;$B29,'Data Annex'!$K$1:$K$4779,0),MATCH(IZN$2,'Data Annex'!$K$1:$BS$1,0)),"")</f>
        <v/>
      </c>
      <c r="IZO29" s="258" t="str">
        <f>IFERROR(INDEX('Data Annex'!$K$1:$BS$4779,MATCH(IZO$1&amp;"|"&amp;$B29,'Data Annex'!$K$1:$K$4779,0),MATCH(IZO$2,'Data Annex'!$K$1:$BS$1,0)),"")</f>
        <v/>
      </c>
      <c r="IZP29" s="258" t="str">
        <f>IFERROR(INDEX('Data Annex'!$K$1:$BS$4779,MATCH(IZP$1&amp;"|"&amp;$B29,'Data Annex'!$K$1:$K$4779,0),MATCH(IZP$2,'Data Annex'!$K$1:$BS$1,0)),"")</f>
        <v/>
      </c>
      <c r="IZQ29" s="258" t="str">
        <f>IFERROR(INDEX('Data Annex'!$K$1:$BS$4779,MATCH(IZQ$1&amp;"|"&amp;$B29,'Data Annex'!$K$1:$K$4779,0),MATCH(IZQ$2,'Data Annex'!$K$1:$BS$1,0)),"")</f>
        <v/>
      </c>
      <c r="IZR29" s="258" t="str">
        <f>IFERROR(INDEX('Data Annex'!$K$1:$BS$4779,MATCH(IZR$1&amp;"|"&amp;$B29,'Data Annex'!$K$1:$K$4779,0),MATCH(IZR$2,'Data Annex'!$K$1:$BS$1,0)),"")</f>
        <v/>
      </c>
      <c r="IZS29" s="258" t="str">
        <f>IFERROR(INDEX('Data Annex'!$K$1:$BS$4779,MATCH(IZS$1&amp;"|"&amp;$B29,'Data Annex'!$K$1:$K$4779,0),MATCH(IZS$2,'Data Annex'!$K$1:$BS$1,0)),"")</f>
        <v/>
      </c>
      <c r="IZT29" s="258" t="str">
        <f>IFERROR(INDEX('Data Annex'!$K$1:$BS$4779,MATCH(IZT$1&amp;"|"&amp;$B29,'Data Annex'!$K$1:$K$4779,0),MATCH(IZT$2,'Data Annex'!$K$1:$BS$1,0)),"")</f>
        <v/>
      </c>
      <c r="IZU29" s="258" t="str">
        <f>IFERROR(INDEX('Data Annex'!$K$1:$BS$4779,MATCH(IZU$1&amp;"|"&amp;$B29,'Data Annex'!$K$1:$K$4779,0),MATCH(IZU$2,'Data Annex'!$K$1:$BS$1,0)),"")</f>
        <v/>
      </c>
      <c r="IZV29" s="258" t="str">
        <f>IFERROR(INDEX('Data Annex'!$K$1:$BS$4779,MATCH(IZV$1&amp;"|"&amp;$B29,'Data Annex'!$K$1:$K$4779,0),MATCH(IZV$2,'Data Annex'!$K$1:$BS$1,0)),"")</f>
        <v/>
      </c>
      <c r="IZW29" s="258" t="str">
        <f>IFERROR(INDEX('Data Annex'!$K$1:$BS$4779,MATCH(IZW$1&amp;"|"&amp;$B29,'Data Annex'!$K$1:$K$4779,0),MATCH(IZW$2,'Data Annex'!$K$1:$BS$1,0)),"")</f>
        <v/>
      </c>
      <c r="IZX29" s="258" t="str">
        <f>IFERROR(INDEX('Data Annex'!$K$1:$BS$4779,MATCH(IZX$1&amp;"|"&amp;$B29,'Data Annex'!$K$1:$K$4779,0),MATCH(IZX$2,'Data Annex'!$K$1:$BS$1,0)),"")</f>
        <v/>
      </c>
      <c r="IZY29" s="258" t="str">
        <f>IFERROR(INDEX('Data Annex'!$K$1:$BS$4779,MATCH(IZY$1&amp;"|"&amp;$B29,'Data Annex'!$K$1:$K$4779,0),MATCH(IZY$2,'Data Annex'!$K$1:$BS$1,0)),"")</f>
        <v/>
      </c>
      <c r="IZZ29" s="258" t="str">
        <f>IFERROR(INDEX('Data Annex'!$K$1:$BS$4779,MATCH(IZZ$1&amp;"|"&amp;$B29,'Data Annex'!$K$1:$K$4779,0),MATCH(IZZ$2,'Data Annex'!$K$1:$BS$1,0)),"")</f>
        <v/>
      </c>
      <c r="JAA29" s="258" t="str">
        <f>IFERROR(INDEX('Data Annex'!$K$1:$BS$4779,MATCH(JAA$1&amp;"|"&amp;$B29,'Data Annex'!$K$1:$K$4779,0),MATCH(JAA$2,'Data Annex'!$K$1:$BS$1,0)),"")</f>
        <v/>
      </c>
      <c r="JAB29" s="258" t="str">
        <f>IFERROR(INDEX('Data Annex'!$K$1:$BS$4779,MATCH(JAB$1&amp;"|"&amp;$B29,'Data Annex'!$K$1:$K$4779,0),MATCH(JAB$2,'Data Annex'!$K$1:$BS$1,0)),"")</f>
        <v/>
      </c>
      <c r="JAC29" s="258" t="str">
        <f>IFERROR(INDEX('Data Annex'!$K$1:$BS$4779,MATCH(JAC$1&amp;"|"&amp;$B29,'Data Annex'!$K$1:$K$4779,0),MATCH(JAC$2,'Data Annex'!$K$1:$BS$1,0)),"")</f>
        <v/>
      </c>
      <c r="JAD29" s="258" t="str">
        <f>IFERROR(INDEX('Data Annex'!$K$1:$BS$4779,MATCH(JAD$1&amp;"|"&amp;$B29,'Data Annex'!$K$1:$K$4779,0),MATCH(JAD$2,'Data Annex'!$K$1:$BS$1,0)),"")</f>
        <v/>
      </c>
      <c r="JAE29" s="258" t="str">
        <f>IFERROR(INDEX('Data Annex'!$K$1:$BS$4779,MATCH(JAE$1&amp;"|"&amp;$B29,'Data Annex'!$K$1:$K$4779,0),MATCH(JAE$2,'Data Annex'!$K$1:$BS$1,0)),"")</f>
        <v/>
      </c>
      <c r="JAF29" s="258" t="str">
        <f>IFERROR(INDEX('Data Annex'!$K$1:$BS$4779,MATCH(JAF$1&amp;"|"&amp;$B29,'Data Annex'!$K$1:$K$4779,0),MATCH(JAF$2,'Data Annex'!$K$1:$BS$1,0)),"")</f>
        <v/>
      </c>
      <c r="JAG29" s="258" t="str">
        <f>IFERROR(INDEX('Data Annex'!$K$1:$BS$4779,MATCH(JAG$1&amp;"|"&amp;$B29,'Data Annex'!$K$1:$K$4779,0),MATCH(JAG$2,'Data Annex'!$K$1:$BS$1,0)),"")</f>
        <v/>
      </c>
      <c r="JAH29" s="258" t="str">
        <f>IFERROR(INDEX('Data Annex'!$K$1:$BS$4779,MATCH(JAH$1&amp;"|"&amp;$B29,'Data Annex'!$K$1:$K$4779,0),MATCH(JAH$2,'Data Annex'!$K$1:$BS$1,0)),"")</f>
        <v/>
      </c>
      <c r="JAI29" s="258" t="str">
        <f>IFERROR(INDEX('Data Annex'!$K$1:$BS$4779,MATCH(JAI$1&amp;"|"&amp;$B29,'Data Annex'!$K$1:$K$4779,0),MATCH(JAI$2,'Data Annex'!$K$1:$BS$1,0)),"")</f>
        <v/>
      </c>
      <c r="JAJ29" s="258" t="str">
        <f>IFERROR(INDEX('Data Annex'!$K$1:$BS$4779,MATCH(JAJ$1&amp;"|"&amp;$B29,'Data Annex'!$K$1:$K$4779,0),MATCH(JAJ$2,'Data Annex'!$K$1:$BS$1,0)),"")</f>
        <v/>
      </c>
      <c r="JAK29" s="258" t="str">
        <f>IFERROR(INDEX('Data Annex'!$K$1:$BS$4779,MATCH(JAK$1&amp;"|"&amp;$B29,'Data Annex'!$K$1:$K$4779,0),MATCH(JAK$2,'Data Annex'!$K$1:$BS$1,0)),"")</f>
        <v/>
      </c>
      <c r="JAL29" s="258" t="str">
        <f>IFERROR(INDEX('Data Annex'!$K$1:$BS$4779,MATCH(JAL$1&amp;"|"&amp;$B29,'Data Annex'!$K$1:$K$4779,0),MATCH(JAL$2,'Data Annex'!$K$1:$BS$1,0)),"")</f>
        <v/>
      </c>
      <c r="JAM29" s="258" t="str">
        <f>IFERROR(INDEX('Data Annex'!$K$1:$BS$4779,MATCH(JAM$1&amp;"|"&amp;$B29,'Data Annex'!$K$1:$K$4779,0),MATCH(JAM$2,'Data Annex'!$K$1:$BS$1,0)),"")</f>
        <v/>
      </c>
      <c r="JAN29" s="258" t="str">
        <f>IFERROR(INDEX('Data Annex'!$K$1:$BS$4779,MATCH(JAN$1&amp;"|"&amp;$B29,'Data Annex'!$K$1:$K$4779,0),MATCH(JAN$2,'Data Annex'!$K$1:$BS$1,0)),"")</f>
        <v/>
      </c>
      <c r="JAO29" s="258" t="str">
        <f>IFERROR(INDEX('Data Annex'!$K$1:$BS$4779,MATCH(JAO$1&amp;"|"&amp;$B29,'Data Annex'!$K$1:$K$4779,0),MATCH(JAO$2,'Data Annex'!$K$1:$BS$1,0)),"")</f>
        <v/>
      </c>
      <c r="JAP29" s="258" t="str">
        <f>IFERROR(INDEX('Data Annex'!$K$1:$BS$4779,MATCH(JAP$1&amp;"|"&amp;$B29,'Data Annex'!$K$1:$K$4779,0),MATCH(JAP$2,'Data Annex'!$K$1:$BS$1,0)),"")</f>
        <v/>
      </c>
      <c r="JAQ29" s="258" t="str">
        <f>IFERROR(INDEX('Data Annex'!$K$1:$BS$4779,MATCH(JAQ$1&amp;"|"&amp;$B29,'Data Annex'!$K$1:$K$4779,0),MATCH(JAQ$2,'Data Annex'!$K$1:$BS$1,0)),"")</f>
        <v/>
      </c>
      <c r="JAR29" s="258" t="str">
        <f>IFERROR(INDEX('Data Annex'!$K$1:$BS$4779,MATCH(JAR$1&amp;"|"&amp;$B29,'Data Annex'!$K$1:$K$4779,0),MATCH(JAR$2,'Data Annex'!$K$1:$BS$1,0)),"")</f>
        <v/>
      </c>
      <c r="JAS29" s="258" t="str">
        <f>IFERROR(INDEX('Data Annex'!$K$1:$BS$4779,MATCH(JAS$1&amp;"|"&amp;$B29,'Data Annex'!$K$1:$K$4779,0),MATCH(JAS$2,'Data Annex'!$K$1:$BS$1,0)),"")</f>
        <v/>
      </c>
      <c r="JAT29" s="258" t="str">
        <f>IFERROR(INDEX('Data Annex'!$K$1:$BS$4779,MATCH(JAT$1&amp;"|"&amp;$B29,'Data Annex'!$K$1:$K$4779,0),MATCH(JAT$2,'Data Annex'!$K$1:$BS$1,0)),"")</f>
        <v/>
      </c>
      <c r="JAU29" s="258" t="str">
        <f>IFERROR(INDEX('Data Annex'!$K$1:$BS$4779,MATCH(JAU$1&amp;"|"&amp;$B29,'Data Annex'!$K$1:$K$4779,0),MATCH(JAU$2,'Data Annex'!$K$1:$BS$1,0)),"")</f>
        <v/>
      </c>
      <c r="JAV29" s="258" t="str">
        <f>IFERROR(INDEX('Data Annex'!$K$1:$BS$4779,MATCH(JAV$1&amp;"|"&amp;$B29,'Data Annex'!$K$1:$K$4779,0),MATCH(JAV$2,'Data Annex'!$K$1:$BS$1,0)),"")</f>
        <v/>
      </c>
      <c r="JAW29" s="258" t="str">
        <f>IFERROR(INDEX('Data Annex'!$K$1:$BS$4779,MATCH(JAW$1&amp;"|"&amp;$B29,'Data Annex'!$K$1:$K$4779,0),MATCH(JAW$2,'Data Annex'!$K$1:$BS$1,0)),"")</f>
        <v/>
      </c>
      <c r="JAX29" s="258" t="str">
        <f>IFERROR(INDEX('Data Annex'!$K$1:$BS$4779,MATCH(JAX$1&amp;"|"&amp;$B29,'Data Annex'!$K$1:$K$4779,0),MATCH(JAX$2,'Data Annex'!$K$1:$BS$1,0)),"")</f>
        <v/>
      </c>
      <c r="JAY29" s="258" t="str">
        <f>IFERROR(INDEX('Data Annex'!$K$1:$BS$4779,MATCH(JAY$1&amp;"|"&amp;$B29,'Data Annex'!$K$1:$K$4779,0),MATCH(JAY$2,'Data Annex'!$K$1:$BS$1,0)),"")</f>
        <v/>
      </c>
      <c r="JAZ29" s="258" t="str">
        <f>IFERROR(INDEX('Data Annex'!$K$1:$BS$4779,MATCH(JAZ$1&amp;"|"&amp;$B29,'Data Annex'!$K$1:$K$4779,0),MATCH(JAZ$2,'Data Annex'!$K$1:$BS$1,0)),"")</f>
        <v/>
      </c>
      <c r="JBA29" s="258" t="str">
        <f>IFERROR(INDEX('Data Annex'!$K$1:$BS$4779,MATCH(JBA$1&amp;"|"&amp;$B29,'Data Annex'!$K$1:$K$4779,0),MATCH(JBA$2,'Data Annex'!$K$1:$BS$1,0)),"")</f>
        <v/>
      </c>
      <c r="JBB29" s="258" t="str">
        <f>IFERROR(INDEX('Data Annex'!$K$1:$BS$4779,MATCH(JBB$1&amp;"|"&amp;$B29,'Data Annex'!$K$1:$K$4779,0),MATCH(JBB$2,'Data Annex'!$K$1:$BS$1,0)),"")</f>
        <v/>
      </c>
      <c r="JBC29" s="258" t="str">
        <f>IFERROR(INDEX('Data Annex'!$K$1:$BS$4779,MATCH(JBC$1&amp;"|"&amp;$B29,'Data Annex'!$K$1:$K$4779,0),MATCH(JBC$2,'Data Annex'!$K$1:$BS$1,0)),"")</f>
        <v/>
      </c>
      <c r="JBD29" s="258" t="str">
        <f>IFERROR(INDEX('Data Annex'!$K$1:$BS$4779,MATCH(JBD$1&amp;"|"&amp;$B29,'Data Annex'!$K$1:$K$4779,0),MATCH(JBD$2,'Data Annex'!$K$1:$BS$1,0)),"")</f>
        <v/>
      </c>
      <c r="JBE29" s="258" t="str">
        <f>IFERROR(INDEX('Data Annex'!$K$1:$BS$4779,MATCH(JBE$1&amp;"|"&amp;$B29,'Data Annex'!$K$1:$K$4779,0),MATCH(JBE$2,'Data Annex'!$K$1:$BS$1,0)),"")</f>
        <v/>
      </c>
      <c r="JBF29" s="258" t="str">
        <f>IFERROR(INDEX('Data Annex'!$K$1:$BS$4779,MATCH(JBF$1&amp;"|"&amp;$B29,'Data Annex'!$K$1:$K$4779,0),MATCH(JBF$2,'Data Annex'!$K$1:$BS$1,0)),"")</f>
        <v/>
      </c>
      <c r="JBG29" s="258" t="str">
        <f>IFERROR(INDEX('Data Annex'!$K$1:$BS$4779,MATCH(JBG$1&amp;"|"&amp;$B29,'Data Annex'!$K$1:$K$4779,0),MATCH(JBG$2,'Data Annex'!$K$1:$BS$1,0)),"")</f>
        <v/>
      </c>
      <c r="JBH29" s="258" t="str">
        <f>IFERROR(INDEX('Data Annex'!$K$1:$BS$4779,MATCH(JBH$1&amp;"|"&amp;$B29,'Data Annex'!$K$1:$K$4779,0),MATCH(JBH$2,'Data Annex'!$K$1:$BS$1,0)),"")</f>
        <v/>
      </c>
      <c r="JBI29" s="258" t="str">
        <f>IFERROR(INDEX('Data Annex'!$K$1:$BS$4779,MATCH(JBI$1&amp;"|"&amp;$B29,'Data Annex'!$K$1:$K$4779,0),MATCH(JBI$2,'Data Annex'!$K$1:$BS$1,0)),"")</f>
        <v/>
      </c>
      <c r="JBJ29" s="258" t="str">
        <f>IFERROR(INDEX('Data Annex'!$K$1:$BS$4779,MATCH(JBJ$1&amp;"|"&amp;$B29,'Data Annex'!$K$1:$K$4779,0),MATCH(JBJ$2,'Data Annex'!$K$1:$BS$1,0)),"")</f>
        <v/>
      </c>
      <c r="JBK29" s="258" t="str">
        <f>IFERROR(INDEX('Data Annex'!$K$1:$BS$4779,MATCH(JBK$1&amp;"|"&amp;$B29,'Data Annex'!$K$1:$K$4779,0),MATCH(JBK$2,'Data Annex'!$K$1:$BS$1,0)),"")</f>
        <v/>
      </c>
      <c r="JBL29" s="258" t="str">
        <f>IFERROR(INDEX('Data Annex'!$K$1:$BS$4779,MATCH(JBL$1&amp;"|"&amp;$B29,'Data Annex'!$K$1:$K$4779,0),MATCH(JBL$2,'Data Annex'!$K$1:$BS$1,0)),"")</f>
        <v/>
      </c>
      <c r="JBM29" s="258" t="str">
        <f>IFERROR(INDEX('Data Annex'!$K$1:$BS$4779,MATCH(JBM$1&amp;"|"&amp;$B29,'Data Annex'!$K$1:$K$4779,0),MATCH(JBM$2,'Data Annex'!$K$1:$BS$1,0)),"")</f>
        <v/>
      </c>
      <c r="JBN29" s="258" t="str">
        <f>IFERROR(INDEX('Data Annex'!$K$1:$BS$4779,MATCH(JBN$1&amp;"|"&amp;$B29,'Data Annex'!$K$1:$K$4779,0),MATCH(JBN$2,'Data Annex'!$K$1:$BS$1,0)),"")</f>
        <v/>
      </c>
      <c r="JBO29" s="258" t="str">
        <f>IFERROR(INDEX('Data Annex'!$K$1:$BS$4779,MATCH(JBO$1&amp;"|"&amp;$B29,'Data Annex'!$K$1:$K$4779,0),MATCH(JBO$2,'Data Annex'!$K$1:$BS$1,0)),"")</f>
        <v/>
      </c>
      <c r="JBP29" s="258" t="str">
        <f>IFERROR(INDEX('Data Annex'!$K$1:$BS$4779,MATCH(JBP$1&amp;"|"&amp;$B29,'Data Annex'!$K$1:$K$4779,0),MATCH(JBP$2,'Data Annex'!$K$1:$BS$1,0)),"")</f>
        <v/>
      </c>
      <c r="JBQ29" s="258" t="str">
        <f>IFERROR(INDEX('Data Annex'!$K$1:$BS$4779,MATCH(JBQ$1&amp;"|"&amp;$B29,'Data Annex'!$K$1:$K$4779,0),MATCH(JBQ$2,'Data Annex'!$K$1:$BS$1,0)),"")</f>
        <v/>
      </c>
      <c r="JBR29" s="258" t="str">
        <f>IFERROR(INDEX('Data Annex'!$K$1:$BS$4779,MATCH(JBR$1&amp;"|"&amp;$B29,'Data Annex'!$K$1:$K$4779,0),MATCH(JBR$2,'Data Annex'!$K$1:$BS$1,0)),"")</f>
        <v/>
      </c>
      <c r="JBS29" s="258" t="str">
        <f>IFERROR(INDEX('Data Annex'!$K$1:$BS$4779,MATCH(JBS$1&amp;"|"&amp;$B29,'Data Annex'!$K$1:$K$4779,0),MATCH(JBS$2,'Data Annex'!$K$1:$BS$1,0)),"")</f>
        <v/>
      </c>
      <c r="JBT29" s="258" t="str">
        <f>IFERROR(INDEX('Data Annex'!$K$1:$BS$4779,MATCH(JBT$1&amp;"|"&amp;$B29,'Data Annex'!$K$1:$K$4779,0),MATCH(JBT$2,'Data Annex'!$K$1:$BS$1,0)),"")</f>
        <v/>
      </c>
      <c r="JBU29" s="258" t="str">
        <f>IFERROR(INDEX('Data Annex'!$K$1:$BS$4779,MATCH(JBU$1&amp;"|"&amp;$B29,'Data Annex'!$K$1:$K$4779,0),MATCH(JBU$2,'Data Annex'!$K$1:$BS$1,0)),"")</f>
        <v/>
      </c>
      <c r="JBV29" s="258" t="str">
        <f>IFERROR(INDEX('Data Annex'!$K$1:$BS$4779,MATCH(JBV$1&amp;"|"&amp;$B29,'Data Annex'!$K$1:$K$4779,0),MATCH(JBV$2,'Data Annex'!$K$1:$BS$1,0)),"")</f>
        <v/>
      </c>
      <c r="JBW29" s="258" t="str">
        <f>IFERROR(INDEX('Data Annex'!$K$1:$BS$4779,MATCH(JBW$1&amp;"|"&amp;$B29,'Data Annex'!$K$1:$K$4779,0),MATCH(JBW$2,'Data Annex'!$K$1:$BS$1,0)),"")</f>
        <v/>
      </c>
      <c r="JBX29" s="258" t="str">
        <f>IFERROR(INDEX('Data Annex'!$K$1:$BS$4779,MATCH(JBX$1&amp;"|"&amp;$B29,'Data Annex'!$K$1:$K$4779,0),MATCH(JBX$2,'Data Annex'!$K$1:$BS$1,0)),"")</f>
        <v/>
      </c>
      <c r="JBY29" s="258" t="str">
        <f>IFERROR(INDEX('Data Annex'!$K$1:$BS$4779,MATCH(JBY$1&amp;"|"&amp;$B29,'Data Annex'!$K$1:$K$4779,0),MATCH(JBY$2,'Data Annex'!$K$1:$BS$1,0)),"")</f>
        <v/>
      </c>
      <c r="JBZ29" s="258" t="str">
        <f>IFERROR(INDEX('Data Annex'!$K$1:$BS$4779,MATCH(JBZ$1&amp;"|"&amp;$B29,'Data Annex'!$K$1:$K$4779,0),MATCH(JBZ$2,'Data Annex'!$K$1:$BS$1,0)),"")</f>
        <v/>
      </c>
      <c r="JCA29" s="258" t="str">
        <f>IFERROR(INDEX('Data Annex'!$K$1:$BS$4779,MATCH(JCA$1&amp;"|"&amp;$B29,'Data Annex'!$K$1:$K$4779,0),MATCH(JCA$2,'Data Annex'!$K$1:$BS$1,0)),"")</f>
        <v/>
      </c>
      <c r="JCB29" s="258" t="str">
        <f>IFERROR(INDEX('Data Annex'!$K$1:$BS$4779,MATCH(JCB$1&amp;"|"&amp;$B29,'Data Annex'!$K$1:$K$4779,0),MATCH(JCB$2,'Data Annex'!$K$1:$BS$1,0)),"")</f>
        <v/>
      </c>
      <c r="JCC29" s="258" t="str">
        <f>IFERROR(INDEX('Data Annex'!$K$1:$BS$4779,MATCH(JCC$1&amp;"|"&amp;$B29,'Data Annex'!$K$1:$K$4779,0),MATCH(JCC$2,'Data Annex'!$K$1:$BS$1,0)),"")</f>
        <v/>
      </c>
      <c r="JCD29" s="258" t="str">
        <f>IFERROR(INDEX('Data Annex'!$K$1:$BS$4779,MATCH(JCD$1&amp;"|"&amp;$B29,'Data Annex'!$K$1:$K$4779,0),MATCH(JCD$2,'Data Annex'!$K$1:$BS$1,0)),"")</f>
        <v/>
      </c>
      <c r="JCE29" s="258" t="str">
        <f>IFERROR(INDEX('Data Annex'!$K$1:$BS$4779,MATCH(JCE$1&amp;"|"&amp;$B29,'Data Annex'!$K$1:$K$4779,0),MATCH(JCE$2,'Data Annex'!$K$1:$BS$1,0)),"")</f>
        <v/>
      </c>
      <c r="JCF29" s="258" t="str">
        <f>IFERROR(INDEX('Data Annex'!$K$1:$BS$4779,MATCH(JCF$1&amp;"|"&amp;$B29,'Data Annex'!$K$1:$K$4779,0),MATCH(JCF$2,'Data Annex'!$K$1:$BS$1,0)),"")</f>
        <v/>
      </c>
      <c r="JCG29" s="258" t="str">
        <f>IFERROR(INDEX('Data Annex'!$K$1:$BS$4779,MATCH(JCG$1&amp;"|"&amp;$B29,'Data Annex'!$K$1:$K$4779,0),MATCH(JCG$2,'Data Annex'!$K$1:$BS$1,0)),"")</f>
        <v/>
      </c>
      <c r="JCH29" s="258" t="str">
        <f>IFERROR(INDEX('Data Annex'!$K$1:$BS$4779,MATCH(JCH$1&amp;"|"&amp;$B29,'Data Annex'!$K$1:$K$4779,0),MATCH(JCH$2,'Data Annex'!$K$1:$BS$1,0)),"")</f>
        <v/>
      </c>
      <c r="JCI29" s="258" t="str">
        <f>IFERROR(INDEX('Data Annex'!$K$1:$BS$4779,MATCH(JCI$1&amp;"|"&amp;$B29,'Data Annex'!$K$1:$K$4779,0),MATCH(JCI$2,'Data Annex'!$K$1:$BS$1,0)),"")</f>
        <v/>
      </c>
      <c r="JCJ29" s="258" t="str">
        <f>IFERROR(INDEX('Data Annex'!$K$1:$BS$4779,MATCH(JCJ$1&amp;"|"&amp;$B29,'Data Annex'!$K$1:$K$4779,0),MATCH(JCJ$2,'Data Annex'!$K$1:$BS$1,0)),"")</f>
        <v/>
      </c>
      <c r="JCK29" s="258" t="str">
        <f>IFERROR(INDEX('Data Annex'!$K$1:$BS$4779,MATCH(JCK$1&amp;"|"&amp;$B29,'Data Annex'!$K$1:$K$4779,0),MATCH(JCK$2,'Data Annex'!$K$1:$BS$1,0)),"")</f>
        <v/>
      </c>
      <c r="JCL29" s="258" t="str">
        <f>IFERROR(INDEX('Data Annex'!$K$1:$BS$4779,MATCH(JCL$1&amp;"|"&amp;$B29,'Data Annex'!$K$1:$K$4779,0),MATCH(JCL$2,'Data Annex'!$K$1:$BS$1,0)),"")</f>
        <v/>
      </c>
      <c r="JCM29" s="258" t="str">
        <f>IFERROR(INDEX('Data Annex'!$K$1:$BS$4779,MATCH(JCM$1&amp;"|"&amp;$B29,'Data Annex'!$K$1:$K$4779,0),MATCH(JCM$2,'Data Annex'!$K$1:$BS$1,0)),"")</f>
        <v/>
      </c>
      <c r="JCN29" s="258" t="str">
        <f>IFERROR(INDEX('Data Annex'!$K$1:$BS$4779,MATCH(JCN$1&amp;"|"&amp;$B29,'Data Annex'!$K$1:$K$4779,0),MATCH(JCN$2,'Data Annex'!$K$1:$BS$1,0)),"")</f>
        <v/>
      </c>
      <c r="JCO29" s="258" t="str">
        <f>IFERROR(INDEX('Data Annex'!$K$1:$BS$4779,MATCH(JCO$1&amp;"|"&amp;$B29,'Data Annex'!$K$1:$K$4779,0),MATCH(JCO$2,'Data Annex'!$K$1:$BS$1,0)),"")</f>
        <v/>
      </c>
      <c r="JCP29" s="258" t="str">
        <f>IFERROR(INDEX('Data Annex'!$K$1:$BS$4779,MATCH(JCP$1&amp;"|"&amp;$B29,'Data Annex'!$K$1:$K$4779,0),MATCH(JCP$2,'Data Annex'!$K$1:$BS$1,0)),"")</f>
        <v/>
      </c>
      <c r="JCQ29" s="258" t="str">
        <f>IFERROR(INDEX('Data Annex'!$K$1:$BS$4779,MATCH(JCQ$1&amp;"|"&amp;$B29,'Data Annex'!$K$1:$K$4779,0),MATCH(JCQ$2,'Data Annex'!$K$1:$BS$1,0)),"")</f>
        <v/>
      </c>
      <c r="JCR29" s="258" t="str">
        <f>IFERROR(INDEX('Data Annex'!$K$1:$BS$4779,MATCH(JCR$1&amp;"|"&amp;$B29,'Data Annex'!$K$1:$K$4779,0),MATCH(JCR$2,'Data Annex'!$K$1:$BS$1,0)),"")</f>
        <v/>
      </c>
      <c r="JCS29" s="258" t="str">
        <f>IFERROR(INDEX('Data Annex'!$K$1:$BS$4779,MATCH(JCS$1&amp;"|"&amp;$B29,'Data Annex'!$K$1:$K$4779,0),MATCH(JCS$2,'Data Annex'!$K$1:$BS$1,0)),"")</f>
        <v/>
      </c>
      <c r="JCT29" s="258" t="str">
        <f>IFERROR(INDEX('Data Annex'!$K$1:$BS$4779,MATCH(JCT$1&amp;"|"&amp;$B29,'Data Annex'!$K$1:$K$4779,0),MATCH(JCT$2,'Data Annex'!$K$1:$BS$1,0)),"")</f>
        <v/>
      </c>
      <c r="JCU29" s="258" t="str">
        <f>IFERROR(INDEX('Data Annex'!$K$1:$BS$4779,MATCH(JCU$1&amp;"|"&amp;$B29,'Data Annex'!$K$1:$K$4779,0),MATCH(JCU$2,'Data Annex'!$K$1:$BS$1,0)),"")</f>
        <v/>
      </c>
      <c r="JCV29" s="258" t="str">
        <f>IFERROR(INDEX('Data Annex'!$K$1:$BS$4779,MATCH(JCV$1&amp;"|"&amp;$B29,'Data Annex'!$K$1:$K$4779,0),MATCH(JCV$2,'Data Annex'!$K$1:$BS$1,0)),"")</f>
        <v/>
      </c>
      <c r="JCW29" s="258" t="str">
        <f>IFERROR(INDEX('Data Annex'!$K$1:$BS$4779,MATCH(JCW$1&amp;"|"&amp;$B29,'Data Annex'!$K$1:$K$4779,0),MATCH(JCW$2,'Data Annex'!$K$1:$BS$1,0)),"")</f>
        <v/>
      </c>
      <c r="JCX29" s="258" t="str">
        <f>IFERROR(INDEX('Data Annex'!$K$1:$BS$4779,MATCH(JCX$1&amp;"|"&amp;$B29,'Data Annex'!$K$1:$K$4779,0),MATCH(JCX$2,'Data Annex'!$K$1:$BS$1,0)),"")</f>
        <v/>
      </c>
      <c r="JCY29" s="258" t="str">
        <f>IFERROR(INDEX('Data Annex'!$K$1:$BS$4779,MATCH(JCY$1&amp;"|"&amp;$B29,'Data Annex'!$K$1:$K$4779,0),MATCH(JCY$2,'Data Annex'!$K$1:$BS$1,0)),"")</f>
        <v/>
      </c>
      <c r="JCZ29" s="258" t="str">
        <f>IFERROR(INDEX('Data Annex'!$K$1:$BS$4779,MATCH(JCZ$1&amp;"|"&amp;$B29,'Data Annex'!$K$1:$K$4779,0),MATCH(JCZ$2,'Data Annex'!$K$1:$BS$1,0)),"")</f>
        <v/>
      </c>
      <c r="JDA29" s="258" t="str">
        <f>IFERROR(INDEX('Data Annex'!$K$1:$BS$4779,MATCH(JDA$1&amp;"|"&amp;$B29,'Data Annex'!$K$1:$K$4779,0),MATCH(JDA$2,'Data Annex'!$K$1:$BS$1,0)),"")</f>
        <v/>
      </c>
      <c r="JDB29" s="258" t="str">
        <f>IFERROR(INDEX('Data Annex'!$K$1:$BS$4779,MATCH(JDB$1&amp;"|"&amp;$B29,'Data Annex'!$K$1:$K$4779,0),MATCH(JDB$2,'Data Annex'!$K$1:$BS$1,0)),"")</f>
        <v/>
      </c>
      <c r="JDC29" s="258" t="str">
        <f>IFERROR(INDEX('Data Annex'!$K$1:$BS$4779,MATCH(JDC$1&amp;"|"&amp;$B29,'Data Annex'!$K$1:$K$4779,0),MATCH(JDC$2,'Data Annex'!$K$1:$BS$1,0)),"")</f>
        <v/>
      </c>
      <c r="JDD29" s="258" t="str">
        <f>IFERROR(INDEX('Data Annex'!$K$1:$BS$4779,MATCH(JDD$1&amp;"|"&amp;$B29,'Data Annex'!$K$1:$K$4779,0),MATCH(JDD$2,'Data Annex'!$K$1:$BS$1,0)),"")</f>
        <v/>
      </c>
      <c r="JDE29" s="258" t="str">
        <f>IFERROR(INDEX('Data Annex'!$K$1:$BS$4779,MATCH(JDE$1&amp;"|"&amp;$B29,'Data Annex'!$K$1:$K$4779,0),MATCH(JDE$2,'Data Annex'!$K$1:$BS$1,0)),"")</f>
        <v/>
      </c>
      <c r="JDF29" s="258" t="str">
        <f>IFERROR(INDEX('Data Annex'!$K$1:$BS$4779,MATCH(JDF$1&amp;"|"&amp;$B29,'Data Annex'!$K$1:$K$4779,0),MATCH(JDF$2,'Data Annex'!$K$1:$BS$1,0)),"")</f>
        <v/>
      </c>
      <c r="JDG29" s="258" t="str">
        <f>IFERROR(INDEX('Data Annex'!$K$1:$BS$4779,MATCH(JDG$1&amp;"|"&amp;$B29,'Data Annex'!$K$1:$K$4779,0),MATCH(JDG$2,'Data Annex'!$K$1:$BS$1,0)),"")</f>
        <v/>
      </c>
      <c r="JDH29" s="258" t="str">
        <f>IFERROR(INDEX('Data Annex'!$K$1:$BS$4779,MATCH(JDH$1&amp;"|"&amp;$B29,'Data Annex'!$K$1:$K$4779,0),MATCH(JDH$2,'Data Annex'!$K$1:$BS$1,0)),"")</f>
        <v/>
      </c>
      <c r="JDI29" s="258" t="str">
        <f>IFERROR(INDEX('Data Annex'!$K$1:$BS$4779,MATCH(JDI$1&amp;"|"&amp;$B29,'Data Annex'!$K$1:$K$4779,0),MATCH(JDI$2,'Data Annex'!$K$1:$BS$1,0)),"")</f>
        <v/>
      </c>
      <c r="JDJ29" s="258" t="str">
        <f>IFERROR(INDEX('Data Annex'!$K$1:$BS$4779,MATCH(JDJ$1&amp;"|"&amp;$B29,'Data Annex'!$K$1:$K$4779,0),MATCH(JDJ$2,'Data Annex'!$K$1:$BS$1,0)),"")</f>
        <v/>
      </c>
      <c r="JDK29" s="258" t="str">
        <f>IFERROR(INDEX('Data Annex'!$K$1:$BS$4779,MATCH(JDK$1&amp;"|"&amp;$B29,'Data Annex'!$K$1:$K$4779,0),MATCH(JDK$2,'Data Annex'!$K$1:$BS$1,0)),"")</f>
        <v/>
      </c>
      <c r="JDL29" s="258" t="str">
        <f>IFERROR(INDEX('Data Annex'!$K$1:$BS$4779,MATCH(JDL$1&amp;"|"&amp;$B29,'Data Annex'!$K$1:$K$4779,0),MATCH(JDL$2,'Data Annex'!$K$1:$BS$1,0)),"")</f>
        <v/>
      </c>
      <c r="JDM29" s="258" t="str">
        <f>IFERROR(INDEX('Data Annex'!$K$1:$BS$4779,MATCH(JDM$1&amp;"|"&amp;$B29,'Data Annex'!$K$1:$K$4779,0),MATCH(JDM$2,'Data Annex'!$K$1:$BS$1,0)),"")</f>
        <v/>
      </c>
      <c r="JDN29" s="258" t="str">
        <f>IFERROR(INDEX('Data Annex'!$K$1:$BS$4779,MATCH(JDN$1&amp;"|"&amp;$B29,'Data Annex'!$K$1:$K$4779,0),MATCH(JDN$2,'Data Annex'!$K$1:$BS$1,0)),"")</f>
        <v/>
      </c>
      <c r="JDO29" s="258" t="str">
        <f>IFERROR(INDEX('Data Annex'!$K$1:$BS$4779,MATCH(JDO$1&amp;"|"&amp;$B29,'Data Annex'!$K$1:$K$4779,0),MATCH(JDO$2,'Data Annex'!$K$1:$BS$1,0)),"")</f>
        <v/>
      </c>
      <c r="JDP29" s="258" t="str">
        <f>IFERROR(INDEX('Data Annex'!$K$1:$BS$4779,MATCH(JDP$1&amp;"|"&amp;$B29,'Data Annex'!$K$1:$K$4779,0),MATCH(JDP$2,'Data Annex'!$K$1:$BS$1,0)),"")</f>
        <v/>
      </c>
      <c r="JDQ29" s="258" t="str">
        <f>IFERROR(INDEX('Data Annex'!$K$1:$BS$4779,MATCH(JDQ$1&amp;"|"&amp;$B29,'Data Annex'!$K$1:$K$4779,0),MATCH(JDQ$2,'Data Annex'!$K$1:$BS$1,0)),"")</f>
        <v/>
      </c>
      <c r="JDR29" s="258" t="str">
        <f>IFERROR(INDEX('Data Annex'!$K$1:$BS$4779,MATCH(JDR$1&amp;"|"&amp;$B29,'Data Annex'!$K$1:$K$4779,0),MATCH(JDR$2,'Data Annex'!$K$1:$BS$1,0)),"")</f>
        <v/>
      </c>
      <c r="JDS29" s="258" t="str">
        <f>IFERROR(INDEX('Data Annex'!$K$1:$BS$4779,MATCH(JDS$1&amp;"|"&amp;$B29,'Data Annex'!$K$1:$K$4779,0),MATCH(JDS$2,'Data Annex'!$K$1:$BS$1,0)),"")</f>
        <v/>
      </c>
      <c r="JDT29" s="258" t="str">
        <f>IFERROR(INDEX('Data Annex'!$K$1:$BS$4779,MATCH(JDT$1&amp;"|"&amp;$B29,'Data Annex'!$K$1:$K$4779,0),MATCH(JDT$2,'Data Annex'!$K$1:$BS$1,0)),"")</f>
        <v/>
      </c>
      <c r="JDU29" s="258" t="str">
        <f>IFERROR(INDEX('Data Annex'!$K$1:$BS$4779,MATCH(JDU$1&amp;"|"&amp;$B29,'Data Annex'!$K$1:$K$4779,0),MATCH(JDU$2,'Data Annex'!$K$1:$BS$1,0)),"")</f>
        <v/>
      </c>
      <c r="JDV29" s="258" t="str">
        <f>IFERROR(INDEX('Data Annex'!$K$1:$BS$4779,MATCH(JDV$1&amp;"|"&amp;$B29,'Data Annex'!$K$1:$K$4779,0),MATCH(JDV$2,'Data Annex'!$K$1:$BS$1,0)),"")</f>
        <v/>
      </c>
      <c r="JDW29" s="258" t="str">
        <f>IFERROR(INDEX('Data Annex'!$K$1:$BS$4779,MATCH(JDW$1&amp;"|"&amp;$B29,'Data Annex'!$K$1:$K$4779,0),MATCH(JDW$2,'Data Annex'!$K$1:$BS$1,0)),"")</f>
        <v/>
      </c>
      <c r="JDX29" s="258" t="str">
        <f>IFERROR(INDEX('Data Annex'!$K$1:$BS$4779,MATCH(JDX$1&amp;"|"&amp;$B29,'Data Annex'!$K$1:$K$4779,0),MATCH(JDX$2,'Data Annex'!$K$1:$BS$1,0)),"")</f>
        <v/>
      </c>
      <c r="JDY29" s="258" t="str">
        <f>IFERROR(INDEX('Data Annex'!$K$1:$BS$4779,MATCH(JDY$1&amp;"|"&amp;$B29,'Data Annex'!$K$1:$K$4779,0),MATCH(JDY$2,'Data Annex'!$K$1:$BS$1,0)),"")</f>
        <v/>
      </c>
      <c r="JDZ29" s="258" t="str">
        <f>IFERROR(INDEX('Data Annex'!$K$1:$BS$4779,MATCH(JDZ$1&amp;"|"&amp;$B29,'Data Annex'!$K$1:$K$4779,0),MATCH(JDZ$2,'Data Annex'!$K$1:$BS$1,0)),"")</f>
        <v/>
      </c>
      <c r="JEA29" s="258" t="str">
        <f>IFERROR(INDEX('Data Annex'!$K$1:$BS$4779,MATCH(JEA$1&amp;"|"&amp;$B29,'Data Annex'!$K$1:$K$4779,0),MATCH(JEA$2,'Data Annex'!$K$1:$BS$1,0)),"")</f>
        <v/>
      </c>
      <c r="JEB29" s="258" t="str">
        <f>IFERROR(INDEX('Data Annex'!$K$1:$BS$4779,MATCH(JEB$1&amp;"|"&amp;$B29,'Data Annex'!$K$1:$K$4779,0),MATCH(JEB$2,'Data Annex'!$K$1:$BS$1,0)),"")</f>
        <v/>
      </c>
      <c r="JEC29" s="258" t="str">
        <f>IFERROR(INDEX('Data Annex'!$K$1:$BS$4779,MATCH(JEC$1&amp;"|"&amp;$B29,'Data Annex'!$K$1:$K$4779,0),MATCH(JEC$2,'Data Annex'!$K$1:$BS$1,0)),"")</f>
        <v/>
      </c>
      <c r="JED29" s="258" t="str">
        <f>IFERROR(INDEX('Data Annex'!$K$1:$BS$4779,MATCH(JED$1&amp;"|"&amp;$B29,'Data Annex'!$K$1:$K$4779,0),MATCH(JED$2,'Data Annex'!$K$1:$BS$1,0)),"")</f>
        <v/>
      </c>
      <c r="JEE29" s="258" t="str">
        <f>IFERROR(INDEX('Data Annex'!$K$1:$BS$4779,MATCH(JEE$1&amp;"|"&amp;$B29,'Data Annex'!$K$1:$K$4779,0),MATCH(JEE$2,'Data Annex'!$K$1:$BS$1,0)),"")</f>
        <v/>
      </c>
      <c r="JEF29" s="258" t="str">
        <f>IFERROR(INDEX('Data Annex'!$K$1:$BS$4779,MATCH(JEF$1&amp;"|"&amp;$B29,'Data Annex'!$K$1:$K$4779,0),MATCH(JEF$2,'Data Annex'!$K$1:$BS$1,0)),"")</f>
        <v/>
      </c>
      <c r="JEG29" s="258" t="str">
        <f>IFERROR(INDEX('Data Annex'!$K$1:$BS$4779,MATCH(JEG$1&amp;"|"&amp;$B29,'Data Annex'!$K$1:$K$4779,0),MATCH(JEG$2,'Data Annex'!$K$1:$BS$1,0)),"")</f>
        <v/>
      </c>
      <c r="JEH29" s="258" t="str">
        <f>IFERROR(INDEX('Data Annex'!$K$1:$BS$4779,MATCH(JEH$1&amp;"|"&amp;$B29,'Data Annex'!$K$1:$K$4779,0),MATCH(JEH$2,'Data Annex'!$K$1:$BS$1,0)),"")</f>
        <v/>
      </c>
      <c r="JEI29" s="258" t="str">
        <f>IFERROR(INDEX('Data Annex'!$K$1:$BS$4779,MATCH(JEI$1&amp;"|"&amp;$B29,'Data Annex'!$K$1:$K$4779,0),MATCH(JEI$2,'Data Annex'!$K$1:$BS$1,0)),"")</f>
        <v/>
      </c>
      <c r="JEJ29" s="258" t="str">
        <f>IFERROR(INDEX('Data Annex'!$K$1:$BS$4779,MATCH(JEJ$1&amp;"|"&amp;$B29,'Data Annex'!$K$1:$K$4779,0),MATCH(JEJ$2,'Data Annex'!$K$1:$BS$1,0)),"")</f>
        <v/>
      </c>
      <c r="JEK29" s="258" t="str">
        <f>IFERROR(INDEX('Data Annex'!$K$1:$BS$4779,MATCH(JEK$1&amp;"|"&amp;$B29,'Data Annex'!$K$1:$K$4779,0),MATCH(JEK$2,'Data Annex'!$K$1:$BS$1,0)),"")</f>
        <v/>
      </c>
      <c r="JEL29" s="258" t="str">
        <f>IFERROR(INDEX('Data Annex'!$K$1:$BS$4779,MATCH(JEL$1&amp;"|"&amp;$B29,'Data Annex'!$K$1:$K$4779,0),MATCH(JEL$2,'Data Annex'!$K$1:$BS$1,0)),"")</f>
        <v/>
      </c>
      <c r="JEM29" s="258" t="str">
        <f>IFERROR(INDEX('Data Annex'!$K$1:$BS$4779,MATCH(JEM$1&amp;"|"&amp;$B29,'Data Annex'!$K$1:$K$4779,0),MATCH(JEM$2,'Data Annex'!$K$1:$BS$1,0)),"")</f>
        <v/>
      </c>
      <c r="JEN29" s="258" t="str">
        <f>IFERROR(INDEX('Data Annex'!$K$1:$BS$4779,MATCH(JEN$1&amp;"|"&amp;$B29,'Data Annex'!$K$1:$K$4779,0),MATCH(JEN$2,'Data Annex'!$K$1:$BS$1,0)),"")</f>
        <v/>
      </c>
      <c r="JEO29" s="258" t="str">
        <f>IFERROR(INDEX('Data Annex'!$K$1:$BS$4779,MATCH(JEO$1&amp;"|"&amp;$B29,'Data Annex'!$K$1:$K$4779,0),MATCH(JEO$2,'Data Annex'!$K$1:$BS$1,0)),"")</f>
        <v/>
      </c>
      <c r="JEP29" s="258" t="str">
        <f>IFERROR(INDEX('Data Annex'!$K$1:$BS$4779,MATCH(JEP$1&amp;"|"&amp;$B29,'Data Annex'!$K$1:$K$4779,0),MATCH(JEP$2,'Data Annex'!$K$1:$BS$1,0)),"")</f>
        <v/>
      </c>
      <c r="JEQ29" s="258" t="str">
        <f>IFERROR(INDEX('Data Annex'!$K$1:$BS$4779,MATCH(JEQ$1&amp;"|"&amp;$B29,'Data Annex'!$K$1:$K$4779,0),MATCH(JEQ$2,'Data Annex'!$K$1:$BS$1,0)),"")</f>
        <v/>
      </c>
      <c r="JER29" s="258" t="str">
        <f>IFERROR(INDEX('Data Annex'!$K$1:$BS$4779,MATCH(JER$1&amp;"|"&amp;$B29,'Data Annex'!$K$1:$K$4779,0),MATCH(JER$2,'Data Annex'!$K$1:$BS$1,0)),"")</f>
        <v/>
      </c>
      <c r="JES29" s="258" t="str">
        <f>IFERROR(INDEX('Data Annex'!$K$1:$BS$4779,MATCH(JES$1&amp;"|"&amp;$B29,'Data Annex'!$K$1:$K$4779,0),MATCH(JES$2,'Data Annex'!$K$1:$BS$1,0)),"")</f>
        <v/>
      </c>
      <c r="JET29" s="258" t="str">
        <f>IFERROR(INDEX('Data Annex'!$K$1:$BS$4779,MATCH(JET$1&amp;"|"&amp;$B29,'Data Annex'!$K$1:$K$4779,0),MATCH(JET$2,'Data Annex'!$K$1:$BS$1,0)),"")</f>
        <v/>
      </c>
      <c r="JEU29" s="258" t="str">
        <f>IFERROR(INDEX('Data Annex'!$K$1:$BS$4779,MATCH(JEU$1&amp;"|"&amp;$B29,'Data Annex'!$K$1:$K$4779,0),MATCH(JEU$2,'Data Annex'!$K$1:$BS$1,0)),"")</f>
        <v/>
      </c>
      <c r="JEV29" s="258" t="str">
        <f>IFERROR(INDEX('Data Annex'!$K$1:$BS$4779,MATCH(JEV$1&amp;"|"&amp;$B29,'Data Annex'!$K$1:$K$4779,0),MATCH(JEV$2,'Data Annex'!$K$1:$BS$1,0)),"")</f>
        <v/>
      </c>
      <c r="JEW29" s="258" t="str">
        <f>IFERROR(INDEX('Data Annex'!$K$1:$BS$4779,MATCH(JEW$1&amp;"|"&amp;$B29,'Data Annex'!$K$1:$K$4779,0),MATCH(JEW$2,'Data Annex'!$K$1:$BS$1,0)),"")</f>
        <v/>
      </c>
      <c r="JEX29" s="258" t="str">
        <f>IFERROR(INDEX('Data Annex'!$K$1:$BS$4779,MATCH(JEX$1&amp;"|"&amp;$B29,'Data Annex'!$K$1:$K$4779,0),MATCH(JEX$2,'Data Annex'!$K$1:$BS$1,0)),"")</f>
        <v/>
      </c>
      <c r="JEY29" s="258" t="str">
        <f>IFERROR(INDEX('Data Annex'!$K$1:$BS$4779,MATCH(JEY$1&amp;"|"&amp;$B29,'Data Annex'!$K$1:$K$4779,0),MATCH(JEY$2,'Data Annex'!$K$1:$BS$1,0)),"")</f>
        <v/>
      </c>
      <c r="JEZ29" s="258" t="str">
        <f>IFERROR(INDEX('Data Annex'!$K$1:$BS$4779,MATCH(JEZ$1&amp;"|"&amp;$B29,'Data Annex'!$K$1:$K$4779,0),MATCH(JEZ$2,'Data Annex'!$K$1:$BS$1,0)),"")</f>
        <v/>
      </c>
      <c r="JFA29" s="258" t="str">
        <f>IFERROR(INDEX('Data Annex'!$K$1:$BS$4779,MATCH(JFA$1&amp;"|"&amp;$B29,'Data Annex'!$K$1:$K$4779,0),MATCH(JFA$2,'Data Annex'!$K$1:$BS$1,0)),"")</f>
        <v/>
      </c>
      <c r="JFB29" s="258" t="str">
        <f>IFERROR(INDEX('Data Annex'!$K$1:$BS$4779,MATCH(JFB$1&amp;"|"&amp;$B29,'Data Annex'!$K$1:$K$4779,0),MATCH(JFB$2,'Data Annex'!$K$1:$BS$1,0)),"")</f>
        <v/>
      </c>
      <c r="JFC29" s="258" t="str">
        <f>IFERROR(INDEX('Data Annex'!$K$1:$BS$4779,MATCH(JFC$1&amp;"|"&amp;$B29,'Data Annex'!$K$1:$K$4779,0),MATCH(JFC$2,'Data Annex'!$K$1:$BS$1,0)),"")</f>
        <v/>
      </c>
      <c r="JFD29" s="258" t="str">
        <f>IFERROR(INDEX('Data Annex'!$K$1:$BS$4779,MATCH(JFD$1&amp;"|"&amp;$B29,'Data Annex'!$K$1:$K$4779,0),MATCH(JFD$2,'Data Annex'!$K$1:$BS$1,0)),"")</f>
        <v/>
      </c>
      <c r="JFE29" s="258" t="str">
        <f>IFERROR(INDEX('Data Annex'!$K$1:$BS$4779,MATCH(JFE$1&amp;"|"&amp;$B29,'Data Annex'!$K$1:$K$4779,0),MATCH(JFE$2,'Data Annex'!$K$1:$BS$1,0)),"")</f>
        <v/>
      </c>
      <c r="JFF29" s="258" t="str">
        <f>IFERROR(INDEX('Data Annex'!$K$1:$BS$4779,MATCH(JFF$1&amp;"|"&amp;$B29,'Data Annex'!$K$1:$K$4779,0),MATCH(JFF$2,'Data Annex'!$K$1:$BS$1,0)),"")</f>
        <v/>
      </c>
      <c r="JFG29" s="258" t="str">
        <f>IFERROR(INDEX('Data Annex'!$K$1:$BS$4779,MATCH(JFG$1&amp;"|"&amp;$B29,'Data Annex'!$K$1:$K$4779,0),MATCH(JFG$2,'Data Annex'!$K$1:$BS$1,0)),"")</f>
        <v/>
      </c>
      <c r="JFH29" s="258" t="str">
        <f>IFERROR(INDEX('Data Annex'!$K$1:$BS$4779,MATCH(JFH$1&amp;"|"&amp;$B29,'Data Annex'!$K$1:$K$4779,0),MATCH(JFH$2,'Data Annex'!$K$1:$BS$1,0)),"")</f>
        <v/>
      </c>
      <c r="JFI29" s="258" t="str">
        <f>IFERROR(INDEX('Data Annex'!$K$1:$BS$4779,MATCH(JFI$1&amp;"|"&amp;$B29,'Data Annex'!$K$1:$K$4779,0),MATCH(JFI$2,'Data Annex'!$K$1:$BS$1,0)),"")</f>
        <v/>
      </c>
      <c r="JFJ29" s="258" t="str">
        <f>IFERROR(INDEX('Data Annex'!$K$1:$BS$4779,MATCH(JFJ$1&amp;"|"&amp;$B29,'Data Annex'!$K$1:$K$4779,0),MATCH(JFJ$2,'Data Annex'!$K$1:$BS$1,0)),"")</f>
        <v/>
      </c>
      <c r="JFK29" s="258" t="str">
        <f>IFERROR(INDEX('Data Annex'!$K$1:$BS$4779,MATCH(JFK$1&amp;"|"&amp;$B29,'Data Annex'!$K$1:$K$4779,0),MATCH(JFK$2,'Data Annex'!$K$1:$BS$1,0)),"")</f>
        <v/>
      </c>
      <c r="JFL29" s="258" t="str">
        <f>IFERROR(INDEX('Data Annex'!$K$1:$BS$4779,MATCH(JFL$1&amp;"|"&amp;$B29,'Data Annex'!$K$1:$K$4779,0),MATCH(JFL$2,'Data Annex'!$K$1:$BS$1,0)),"")</f>
        <v/>
      </c>
      <c r="JFM29" s="258" t="str">
        <f>IFERROR(INDEX('Data Annex'!$K$1:$BS$4779,MATCH(JFM$1&amp;"|"&amp;$B29,'Data Annex'!$K$1:$K$4779,0),MATCH(JFM$2,'Data Annex'!$K$1:$BS$1,0)),"")</f>
        <v/>
      </c>
      <c r="JFN29" s="258" t="str">
        <f>IFERROR(INDEX('Data Annex'!$K$1:$BS$4779,MATCH(JFN$1&amp;"|"&amp;$B29,'Data Annex'!$K$1:$K$4779,0),MATCH(JFN$2,'Data Annex'!$K$1:$BS$1,0)),"")</f>
        <v/>
      </c>
      <c r="JFO29" s="258" t="str">
        <f>IFERROR(INDEX('Data Annex'!$K$1:$BS$4779,MATCH(JFO$1&amp;"|"&amp;$B29,'Data Annex'!$K$1:$K$4779,0),MATCH(JFO$2,'Data Annex'!$K$1:$BS$1,0)),"")</f>
        <v/>
      </c>
      <c r="JFP29" s="258" t="str">
        <f>IFERROR(INDEX('Data Annex'!$K$1:$BS$4779,MATCH(JFP$1&amp;"|"&amp;$B29,'Data Annex'!$K$1:$K$4779,0),MATCH(JFP$2,'Data Annex'!$K$1:$BS$1,0)),"")</f>
        <v/>
      </c>
      <c r="JFQ29" s="258" t="str">
        <f>IFERROR(INDEX('Data Annex'!$K$1:$BS$4779,MATCH(JFQ$1&amp;"|"&amp;$B29,'Data Annex'!$K$1:$K$4779,0),MATCH(JFQ$2,'Data Annex'!$K$1:$BS$1,0)),"")</f>
        <v/>
      </c>
      <c r="JFR29" s="258" t="str">
        <f>IFERROR(INDEX('Data Annex'!$K$1:$BS$4779,MATCH(JFR$1&amp;"|"&amp;$B29,'Data Annex'!$K$1:$K$4779,0),MATCH(JFR$2,'Data Annex'!$K$1:$BS$1,0)),"")</f>
        <v/>
      </c>
      <c r="JFS29" s="258" t="str">
        <f>IFERROR(INDEX('Data Annex'!$K$1:$BS$4779,MATCH(JFS$1&amp;"|"&amp;$B29,'Data Annex'!$K$1:$K$4779,0),MATCH(JFS$2,'Data Annex'!$K$1:$BS$1,0)),"")</f>
        <v/>
      </c>
      <c r="JFT29" s="258" t="str">
        <f>IFERROR(INDEX('Data Annex'!$K$1:$BS$4779,MATCH(JFT$1&amp;"|"&amp;$B29,'Data Annex'!$K$1:$K$4779,0),MATCH(JFT$2,'Data Annex'!$K$1:$BS$1,0)),"")</f>
        <v/>
      </c>
      <c r="JFU29" s="258" t="str">
        <f>IFERROR(INDEX('Data Annex'!$K$1:$BS$4779,MATCH(JFU$1&amp;"|"&amp;$B29,'Data Annex'!$K$1:$K$4779,0),MATCH(JFU$2,'Data Annex'!$K$1:$BS$1,0)),"")</f>
        <v/>
      </c>
      <c r="JFV29" s="258" t="str">
        <f>IFERROR(INDEX('Data Annex'!$K$1:$BS$4779,MATCH(JFV$1&amp;"|"&amp;$B29,'Data Annex'!$K$1:$K$4779,0),MATCH(JFV$2,'Data Annex'!$K$1:$BS$1,0)),"")</f>
        <v/>
      </c>
      <c r="JFW29" s="258" t="str">
        <f>IFERROR(INDEX('Data Annex'!$K$1:$BS$4779,MATCH(JFW$1&amp;"|"&amp;$B29,'Data Annex'!$K$1:$K$4779,0),MATCH(JFW$2,'Data Annex'!$K$1:$BS$1,0)),"")</f>
        <v/>
      </c>
      <c r="JFX29" s="258" t="str">
        <f>IFERROR(INDEX('Data Annex'!$K$1:$BS$4779,MATCH(JFX$1&amp;"|"&amp;$B29,'Data Annex'!$K$1:$K$4779,0),MATCH(JFX$2,'Data Annex'!$K$1:$BS$1,0)),"")</f>
        <v/>
      </c>
      <c r="JFY29" s="258" t="str">
        <f>IFERROR(INDEX('Data Annex'!$K$1:$BS$4779,MATCH(JFY$1&amp;"|"&amp;$B29,'Data Annex'!$K$1:$K$4779,0),MATCH(JFY$2,'Data Annex'!$K$1:$BS$1,0)),"")</f>
        <v/>
      </c>
      <c r="JFZ29" s="258" t="str">
        <f>IFERROR(INDEX('Data Annex'!$K$1:$BS$4779,MATCH(JFZ$1&amp;"|"&amp;$B29,'Data Annex'!$K$1:$K$4779,0),MATCH(JFZ$2,'Data Annex'!$K$1:$BS$1,0)),"")</f>
        <v/>
      </c>
      <c r="JGA29" s="258" t="str">
        <f>IFERROR(INDEX('Data Annex'!$K$1:$BS$4779,MATCH(JGA$1&amp;"|"&amp;$B29,'Data Annex'!$K$1:$K$4779,0),MATCH(JGA$2,'Data Annex'!$K$1:$BS$1,0)),"")</f>
        <v/>
      </c>
      <c r="JGB29" s="258" t="str">
        <f>IFERROR(INDEX('Data Annex'!$K$1:$BS$4779,MATCH(JGB$1&amp;"|"&amp;$B29,'Data Annex'!$K$1:$K$4779,0),MATCH(JGB$2,'Data Annex'!$K$1:$BS$1,0)),"")</f>
        <v/>
      </c>
      <c r="JGC29" s="258" t="str">
        <f>IFERROR(INDEX('Data Annex'!$K$1:$BS$4779,MATCH(JGC$1&amp;"|"&amp;$B29,'Data Annex'!$K$1:$K$4779,0),MATCH(JGC$2,'Data Annex'!$K$1:$BS$1,0)),"")</f>
        <v/>
      </c>
      <c r="JGD29" s="258" t="str">
        <f>IFERROR(INDEX('Data Annex'!$K$1:$BS$4779,MATCH(JGD$1&amp;"|"&amp;$B29,'Data Annex'!$K$1:$K$4779,0),MATCH(JGD$2,'Data Annex'!$K$1:$BS$1,0)),"")</f>
        <v/>
      </c>
      <c r="JGE29" s="258" t="str">
        <f>IFERROR(INDEX('Data Annex'!$K$1:$BS$4779,MATCH(JGE$1&amp;"|"&amp;$B29,'Data Annex'!$K$1:$K$4779,0),MATCH(JGE$2,'Data Annex'!$K$1:$BS$1,0)),"")</f>
        <v/>
      </c>
      <c r="JGF29" s="258" t="str">
        <f>IFERROR(INDEX('Data Annex'!$K$1:$BS$4779,MATCH(JGF$1&amp;"|"&amp;$B29,'Data Annex'!$K$1:$K$4779,0),MATCH(JGF$2,'Data Annex'!$K$1:$BS$1,0)),"")</f>
        <v/>
      </c>
      <c r="JGG29" s="258" t="str">
        <f>IFERROR(INDEX('Data Annex'!$K$1:$BS$4779,MATCH(JGG$1&amp;"|"&amp;$B29,'Data Annex'!$K$1:$K$4779,0),MATCH(JGG$2,'Data Annex'!$K$1:$BS$1,0)),"")</f>
        <v/>
      </c>
      <c r="JGH29" s="258" t="str">
        <f>IFERROR(INDEX('Data Annex'!$K$1:$BS$4779,MATCH(JGH$1&amp;"|"&amp;$B29,'Data Annex'!$K$1:$K$4779,0),MATCH(JGH$2,'Data Annex'!$K$1:$BS$1,0)),"")</f>
        <v/>
      </c>
      <c r="JGI29" s="258" t="str">
        <f>IFERROR(INDEX('Data Annex'!$K$1:$BS$4779,MATCH(JGI$1&amp;"|"&amp;$B29,'Data Annex'!$K$1:$K$4779,0),MATCH(JGI$2,'Data Annex'!$K$1:$BS$1,0)),"")</f>
        <v/>
      </c>
      <c r="JGJ29" s="258" t="str">
        <f>IFERROR(INDEX('Data Annex'!$K$1:$BS$4779,MATCH(JGJ$1&amp;"|"&amp;$B29,'Data Annex'!$K$1:$K$4779,0),MATCH(JGJ$2,'Data Annex'!$K$1:$BS$1,0)),"")</f>
        <v/>
      </c>
      <c r="JGK29" s="258" t="str">
        <f>IFERROR(INDEX('Data Annex'!$K$1:$BS$4779,MATCH(JGK$1&amp;"|"&amp;$B29,'Data Annex'!$K$1:$K$4779,0),MATCH(JGK$2,'Data Annex'!$K$1:$BS$1,0)),"")</f>
        <v/>
      </c>
      <c r="JGL29" s="258" t="str">
        <f>IFERROR(INDEX('Data Annex'!$K$1:$BS$4779,MATCH(JGL$1&amp;"|"&amp;$B29,'Data Annex'!$K$1:$K$4779,0),MATCH(JGL$2,'Data Annex'!$K$1:$BS$1,0)),"")</f>
        <v/>
      </c>
      <c r="JGM29" s="258" t="str">
        <f>IFERROR(INDEX('Data Annex'!$K$1:$BS$4779,MATCH(JGM$1&amp;"|"&amp;$B29,'Data Annex'!$K$1:$K$4779,0),MATCH(JGM$2,'Data Annex'!$K$1:$BS$1,0)),"")</f>
        <v/>
      </c>
      <c r="JGN29" s="258" t="str">
        <f>IFERROR(INDEX('Data Annex'!$K$1:$BS$4779,MATCH(JGN$1&amp;"|"&amp;$B29,'Data Annex'!$K$1:$K$4779,0),MATCH(JGN$2,'Data Annex'!$K$1:$BS$1,0)),"")</f>
        <v/>
      </c>
      <c r="JGO29" s="258" t="str">
        <f>IFERROR(INDEX('Data Annex'!$K$1:$BS$4779,MATCH(JGO$1&amp;"|"&amp;$B29,'Data Annex'!$K$1:$K$4779,0),MATCH(JGO$2,'Data Annex'!$K$1:$BS$1,0)),"")</f>
        <v/>
      </c>
      <c r="JGP29" s="258" t="str">
        <f>IFERROR(INDEX('Data Annex'!$K$1:$BS$4779,MATCH(JGP$1&amp;"|"&amp;$B29,'Data Annex'!$K$1:$K$4779,0),MATCH(JGP$2,'Data Annex'!$K$1:$BS$1,0)),"")</f>
        <v/>
      </c>
      <c r="JGQ29" s="258" t="str">
        <f>IFERROR(INDEX('Data Annex'!$K$1:$BS$4779,MATCH(JGQ$1&amp;"|"&amp;$B29,'Data Annex'!$K$1:$K$4779,0),MATCH(JGQ$2,'Data Annex'!$K$1:$BS$1,0)),"")</f>
        <v/>
      </c>
      <c r="JGR29" s="258" t="str">
        <f>IFERROR(INDEX('Data Annex'!$K$1:$BS$4779,MATCH(JGR$1&amp;"|"&amp;$B29,'Data Annex'!$K$1:$K$4779,0),MATCH(JGR$2,'Data Annex'!$K$1:$BS$1,0)),"")</f>
        <v/>
      </c>
      <c r="JGS29" s="258" t="str">
        <f>IFERROR(INDEX('Data Annex'!$K$1:$BS$4779,MATCH(JGS$1&amp;"|"&amp;$B29,'Data Annex'!$K$1:$K$4779,0),MATCH(JGS$2,'Data Annex'!$K$1:$BS$1,0)),"")</f>
        <v/>
      </c>
      <c r="JGT29" s="258" t="str">
        <f>IFERROR(INDEX('Data Annex'!$K$1:$BS$4779,MATCH(JGT$1&amp;"|"&amp;$B29,'Data Annex'!$K$1:$K$4779,0),MATCH(JGT$2,'Data Annex'!$K$1:$BS$1,0)),"")</f>
        <v/>
      </c>
      <c r="JGU29" s="258" t="str">
        <f>IFERROR(INDEX('Data Annex'!$K$1:$BS$4779,MATCH(JGU$1&amp;"|"&amp;$B29,'Data Annex'!$K$1:$K$4779,0),MATCH(JGU$2,'Data Annex'!$K$1:$BS$1,0)),"")</f>
        <v/>
      </c>
      <c r="JGV29" s="258" t="str">
        <f>IFERROR(INDEX('Data Annex'!$K$1:$BS$4779,MATCH(JGV$1&amp;"|"&amp;$B29,'Data Annex'!$K$1:$K$4779,0),MATCH(JGV$2,'Data Annex'!$K$1:$BS$1,0)),"")</f>
        <v/>
      </c>
      <c r="JGW29" s="258" t="str">
        <f>IFERROR(INDEX('Data Annex'!$K$1:$BS$4779,MATCH(JGW$1&amp;"|"&amp;$B29,'Data Annex'!$K$1:$K$4779,0),MATCH(JGW$2,'Data Annex'!$K$1:$BS$1,0)),"")</f>
        <v/>
      </c>
      <c r="JGX29" s="258" t="str">
        <f>IFERROR(INDEX('Data Annex'!$K$1:$BS$4779,MATCH(JGX$1&amp;"|"&amp;$B29,'Data Annex'!$K$1:$K$4779,0),MATCH(JGX$2,'Data Annex'!$K$1:$BS$1,0)),"")</f>
        <v/>
      </c>
      <c r="JGY29" s="258" t="str">
        <f>IFERROR(INDEX('Data Annex'!$K$1:$BS$4779,MATCH(JGY$1&amp;"|"&amp;$B29,'Data Annex'!$K$1:$K$4779,0),MATCH(JGY$2,'Data Annex'!$K$1:$BS$1,0)),"")</f>
        <v/>
      </c>
      <c r="JGZ29" s="258" t="str">
        <f>IFERROR(INDEX('Data Annex'!$K$1:$BS$4779,MATCH(JGZ$1&amp;"|"&amp;$B29,'Data Annex'!$K$1:$K$4779,0),MATCH(JGZ$2,'Data Annex'!$K$1:$BS$1,0)),"")</f>
        <v/>
      </c>
      <c r="JHA29" s="258" t="str">
        <f>IFERROR(INDEX('Data Annex'!$K$1:$BS$4779,MATCH(JHA$1&amp;"|"&amp;$B29,'Data Annex'!$K$1:$K$4779,0),MATCH(JHA$2,'Data Annex'!$K$1:$BS$1,0)),"")</f>
        <v/>
      </c>
      <c r="JHB29" s="258" t="str">
        <f>IFERROR(INDEX('Data Annex'!$K$1:$BS$4779,MATCH(JHB$1&amp;"|"&amp;$B29,'Data Annex'!$K$1:$K$4779,0),MATCH(JHB$2,'Data Annex'!$K$1:$BS$1,0)),"")</f>
        <v/>
      </c>
      <c r="JHC29" s="258" t="str">
        <f>IFERROR(INDEX('Data Annex'!$K$1:$BS$4779,MATCH(JHC$1&amp;"|"&amp;$B29,'Data Annex'!$K$1:$K$4779,0),MATCH(JHC$2,'Data Annex'!$K$1:$BS$1,0)),"")</f>
        <v/>
      </c>
      <c r="JHD29" s="258" t="str">
        <f>IFERROR(INDEX('Data Annex'!$K$1:$BS$4779,MATCH(JHD$1&amp;"|"&amp;$B29,'Data Annex'!$K$1:$K$4779,0),MATCH(JHD$2,'Data Annex'!$K$1:$BS$1,0)),"")</f>
        <v/>
      </c>
      <c r="JHE29" s="258" t="str">
        <f>IFERROR(INDEX('Data Annex'!$K$1:$BS$4779,MATCH(JHE$1&amp;"|"&amp;$B29,'Data Annex'!$K$1:$K$4779,0),MATCH(JHE$2,'Data Annex'!$K$1:$BS$1,0)),"")</f>
        <v/>
      </c>
      <c r="JHF29" s="258" t="str">
        <f>IFERROR(INDEX('Data Annex'!$K$1:$BS$4779,MATCH(JHF$1&amp;"|"&amp;$B29,'Data Annex'!$K$1:$K$4779,0),MATCH(JHF$2,'Data Annex'!$K$1:$BS$1,0)),"")</f>
        <v/>
      </c>
      <c r="JHG29" s="258" t="str">
        <f>IFERROR(INDEX('Data Annex'!$K$1:$BS$4779,MATCH(JHG$1&amp;"|"&amp;$B29,'Data Annex'!$K$1:$K$4779,0),MATCH(JHG$2,'Data Annex'!$K$1:$BS$1,0)),"")</f>
        <v/>
      </c>
      <c r="JHH29" s="258" t="str">
        <f>IFERROR(INDEX('Data Annex'!$K$1:$BS$4779,MATCH(JHH$1&amp;"|"&amp;$B29,'Data Annex'!$K$1:$K$4779,0),MATCH(JHH$2,'Data Annex'!$K$1:$BS$1,0)),"")</f>
        <v/>
      </c>
      <c r="JHI29" s="258" t="str">
        <f>IFERROR(INDEX('Data Annex'!$K$1:$BS$4779,MATCH(JHI$1&amp;"|"&amp;$B29,'Data Annex'!$K$1:$K$4779,0),MATCH(JHI$2,'Data Annex'!$K$1:$BS$1,0)),"")</f>
        <v/>
      </c>
      <c r="JHJ29" s="258" t="str">
        <f>IFERROR(INDEX('Data Annex'!$K$1:$BS$4779,MATCH(JHJ$1&amp;"|"&amp;$B29,'Data Annex'!$K$1:$K$4779,0),MATCH(JHJ$2,'Data Annex'!$K$1:$BS$1,0)),"")</f>
        <v/>
      </c>
      <c r="JHK29" s="258" t="str">
        <f>IFERROR(INDEX('Data Annex'!$K$1:$BS$4779,MATCH(JHK$1&amp;"|"&amp;$B29,'Data Annex'!$K$1:$K$4779,0),MATCH(JHK$2,'Data Annex'!$K$1:$BS$1,0)),"")</f>
        <v/>
      </c>
      <c r="JHL29" s="258" t="str">
        <f>IFERROR(INDEX('Data Annex'!$K$1:$BS$4779,MATCH(JHL$1&amp;"|"&amp;$B29,'Data Annex'!$K$1:$K$4779,0),MATCH(JHL$2,'Data Annex'!$K$1:$BS$1,0)),"")</f>
        <v/>
      </c>
      <c r="JHM29" s="258" t="str">
        <f>IFERROR(INDEX('Data Annex'!$K$1:$BS$4779,MATCH(JHM$1&amp;"|"&amp;$B29,'Data Annex'!$K$1:$K$4779,0),MATCH(JHM$2,'Data Annex'!$K$1:$BS$1,0)),"")</f>
        <v/>
      </c>
      <c r="JHN29" s="258" t="str">
        <f>IFERROR(INDEX('Data Annex'!$K$1:$BS$4779,MATCH(JHN$1&amp;"|"&amp;$B29,'Data Annex'!$K$1:$K$4779,0),MATCH(JHN$2,'Data Annex'!$K$1:$BS$1,0)),"")</f>
        <v/>
      </c>
      <c r="JHO29" s="258" t="str">
        <f>IFERROR(INDEX('Data Annex'!$K$1:$BS$4779,MATCH(JHO$1&amp;"|"&amp;$B29,'Data Annex'!$K$1:$K$4779,0),MATCH(JHO$2,'Data Annex'!$K$1:$BS$1,0)),"")</f>
        <v/>
      </c>
      <c r="JHP29" s="258" t="str">
        <f>IFERROR(INDEX('Data Annex'!$K$1:$BS$4779,MATCH(JHP$1&amp;"|"&amp;$B29,'Data Annex'!$K$1:$K$4779,0),MATCH(JHP$2,'Data Annex'!$K$1:$BS$1,0)),"")</f>
        <v/>
      </c>
      <c r="JHQ29" s="258" t="str">
        <f>IFERROR(INDEX('Data Annex'!$K$1:$BS$4779,MATCH(JHQ$1&amp;"|"&amp;$B29,'Data Annex'!$K$1:$K$4779,0),MATCH(JHQ$2,'Data Annex'!$K$1:$BS$1,0)),"")</f>
        <v/>
      </c>
      <c r="JHR29" s="258" t="str">
        <f>IFERROR(INDEX('Data Annex'!$K$1:$BS$4779,MATCH(JHR$1&amp;"|"&amp;$B29,'Data Annex'!$K$1:$K$4779,0),MATCH(JHR$2,'Data Annex'!$K$1:$BS$1,0)),"")</f>
        <v/>
      </c>
      <c r="JHS29" s="258" t="str">
        <f>IFERROR(INDEX('Data Annex'!$K$1:$BS$4779,MATCH(JHS$1&amp;"|"&amp;$B29,'Data Annex'!$K$1:$K$4779,0),MATCH(JHS$2,'Data Annex'!$K$1:$BS$1,0)),"")</f>
        <v/>
      </c>
      <c r="JHT29" s="258" t="str">
        <f>IFERROR(INDEX('Data Annex'!$K$1:$BS$4779,MATCH(JHT$1&amp;"|"&amp;$B29,'Data Annex'!$K$1:$K$4779,0),MATCH(JHT$2,'Data Annex'!$K$1:$BS$1,0)),"")</f>
        <v/>
      </c>
      <c r="JHU29" s="258" t="str">
        <f>IFERROR(INDEX('Data Annex'!$K$1:$BS$4779,MATCH(JHU$1&amp;"|"&amp;$B29,'Data Annex'!$K$1:$K$4779,0),MATCH(JHU$2,'Data Annex'!$K$1:$BS$1,0)),"")</f>
        <v/>
      </c>
      <c r="JHV29" s="258" t="str">
        <f>IFERROR(INDEX('Data Annex'!$K$1:$BS$4779,MATCH(JHV$1&amp;"|"&amp;$B29,'Data Annex'!$K$1:$K$4779,0),MATCH(JHV$2,'Data Annex'!$K$1:$BS$1,0)),"")</f>
        <v/>
      </c>
      <c r="JHW29" s="258" t="str">
        <f>IFERROR(INDEX('Data Annex'!$K$1:$BS$4779,MATCH(JHW$1&amp;"|"&amp;$B29,'Data Annex'!$K$1:$K$4779,0),MATCH(JHW$2,'Data Annex'!$K$1:$BS$1,0)),"")</f>
        <v/>
      </c>
      <c r="JHX29" s="258" t="str">
        <f>IFERROR(INDEX('Data Annex'!$K$1:$BS$4779,MATCH(JHX$1&amp;"|"&amp;$B29,'Data Annex'!$K$1:$K$4779,0),MATCH(JHX$2,'Data Annex'!$K$1:$BS$1,0)),"")</f>
        <v/>
      </c>
      <c r="JHY29" s="258" t="str">
        <f>IFERROR(INDEX('Data Annex'!$K$1:$BS$4779,MATCH(JHY$1&amp;"|"&amp;$B29,'Data Annex'!$K$1:$K$4779,0),MATCH(JHY$2,'Data Annex'!$K$1:$BS$1,0)),"")</f>
        <v/>
      </c>
      <c r="JHZ29" s="258" t="str">
        <f>IFERROR(INDEX('Data Annex'!$K$1:$BS$4779,MATCH(JHZ$1&amp;"|"&amp;$B29,'Data Annex'!$K$1:$K$4779,0),MATCH(JHZ$2,'Data Annex'!$K$1:$BS$1,0)),"")</f>
        <v/>
      </c>
      <c r="JIA29" s="258" t="str">
        <f>IFERROR(INDEX('Data Annex'!$K$1:$BS$4779,MATCH(JIA$1&amp;"|"&amp;$B29,'Data Annex'!$K$1:$K$4779,0),MATCH(JIA$2,'Data Annex'!$K$1:$BS$1,0)),"")</f>
        <v/>
      </c>
      <c r="JIB29" s="258" t="str">
        <f>IFERROR(INDEX('Data Annex'!$K$1:$BS$4779,MATCH(JIB$1&amp;"|"&amp;$B29,'Data Annex'!$K$1:$K$4779,0),MATCH(JIB$2,'Data Annex'!$K$1:$BS$1,0)),"")</f>
        <v/>
      </c>
      <c r="JIC29" s="258" t="str">
        <f>IFERROR(INDEX('Data Annex'!$K$1:$BS$4779,MATCH(JIC$1&amp;"|"&amp;$B29,'Data Annex'!$K$1:$K$4779,0),MATCH(JIC$2,'Data Annex'!$K$1:$BS$1,0)),"")</f>
        <v/>
      </c>
      <c r="JID29" s="258" t="str">
        <f>IFERROR(INDEX('Data Annex'!$K$1:$BS$4779,MATCH(JID$1&amp;"|"&amp;$B29,'Data Annex'!$K$1:$K$4779,0),MATCH(JID$2,'Data Annex'!$K$1:$BS$1,0)),"")</f>
        <v/>
      </c>
      <c r="JIE29" s="258" t="str">
        <f>IFERROR(INDEX('Data Annex'!$K$1:$BS$4779,MATCH(JIE$1&amp;"|"&amp;$B29,'Data Annex'!$K$1:$K$4779,0),MATCH(JIE$2,'Data Annex'!$K$1:$BS$1,0)),"")</f>
        <v/>
      </c>
      <c r="JIF29" s="258" t="str">
        <f>IFERROR(INDEX('Data Annex'!$K$1:$BS$4779,MATCH(JIF$1&amp;"|"&amp;$B29,'Data Annex'!$K$1:$K$4779,0),MATCH(JIF$2,'Data Annex'!$K$1:$BS$1,0)),"")</f>
        <v/>
      </c>
      <c r="JIG29" s="258" t="str">
        <f>IFERROR(INDEX('Data Annex'!$K$1:$BS$4779,MATCH(JIG$1&amp;"|"&amp;$B29,'Data Annex'!$K$1:$K$4779,0),MATCH(JIG$2,'Data Annex'!$K$1:$BS$1,0)),"")</f>
        <v/>
      </c>
      <c r="JIH29" s="258" t="str">
        <f>IFERROR(INDEX('Data Annex'!$K$1:$BS$4779,MATCH(JIH$1&amp;"|"&amp;$B29,'Data Annex'!$K$1:$K$4779,0),MATCH(JIH$2,'Data Annex'!$K$1:$BS$1,0)),"")</f>
        <v/>
      </c>
      <c r="JII29" s="258" t="str">
        <f>IFERROR(INDEX('Data Annex'!$K$1:$BS$4779,MATCH(JII$1&amp;"|"&amp;$B29,'Data Annex'!$K$1:$K$4779,0),MATCH(JII$2,'Data Annex'!$K$1:$BS$1,0)),"")</f>
        <v/>
      </c>
      <c r="JIJ29" s="258" t="str">
        <f>IFERROR(INDEX('Data Annex'!$K$1:$BS$4779,MATCH(JIJ$1&amp;"|"&amp;$B29,'Data Annex'!$K$1:$K$4779,0),MATCH(JIJ$2,'Data Annex'!$K$1:$BS$1,0)),"")</f>
        <v/>
      </c>
      <c r="JIK29" s="258" t="str">
        <f>IFERROR(INDEX('Data Annex'!$K$1:$BS$4779,MATCH(JIK$1&amp;"|"&amp;$B29,'Data Annex'!$K$1:$K$4779,0),MATCH(JIK$2,'Data Annex'!$K$1:$BS$1,0)),"")</f>
        <v/>
      </c>
      <c r="JIL29" s="258" t="str">
        <f>IFERROR(INDEX('Data Annex'!$K$1:$BS$4779,MATCH(JIL$1&amp;"|"&amp;$B29,'Data Annex'!$K$1:$K$4779,0),MATCH(JIL$2,'Data Annex'!$K$1:$BS$1,0)),"")</f>
        <v/>
      </c>
      <c r="JIM29" s="258" t="str">
        <f>IFERROR(INDEX('Data Annex'!$K$1:$BS$4779,MATCH(JIM$1&amp;"|"&amp;$B29,'Data Annex'!$K$1:$K$4779,0),MATCH(JIM$2,'Data Annex'!$K$1:$BS$1,0)),"")</f>
        <v/>
      </c>
      <c r="JIN29" s="258" t="str">
        <f>IFERROR(INDEX('Data Annex'!$K$1:$BS$4779,MATCH(JIN$1&amp;"|"&amp;$B29,'Data Annex'!$K$1:$K$4779,0),MATCH(JIN$2,'Data Annex'!$K$1:$BS$1,0)),"")</f>
        <v/>
      </c>
      <c r="JIO29" s="258" t="str">
        <f>IFERROR(INDEX('Data Annex'!$K$1:$BS$4779,MATCH(JIO$1&amp;"|"&amp;$B29,'Data Annex'!$K$1:$K$4779,0),MATCH(JIO$2,'Data Annex'!$K$1:$BS$1,0)),"")</f>
        <v/>
      </c>
      <c r="JIP29" s="258" t="str">
        <f>IFERROR(INDEX('Data Annex'!$K$1:$BS$4779,MATCH(JIP$1&amp;"|"&amp;$B29,'Data Annex'!$K$1:$K$4779,0),MATCH(JIP$2,'Data Annex'!$K$1:$BS$1,0)),"")</f>
        <v/>
      </c>
      <c r="JIQ29" s="258" t="str">
        <f>IFERROR(INDEX('Data Annex'!$K$1:$BS$4779,MATCH(JIQ$1&amp;"|"&amp;$B29,'Data Annex'!$K$1:$K$4779,0),MATCH(JIQ$2,'Data Annex'!$K$1:$BS$1,0)),"")</f>
        <v/>
      </c>
      <c r="JIR29" s="258" t="str">
        <f>IFERROR(INDEX('Data Annex'!$K$1:$BS$4779,MATCH(JIR$1&amp;"|"&amp;$B29,'Data Annex'!$K$1:$K$4779,0),MATCH(JIR$2,'Data Annex'!$K$1:$BS$1,0)),"")</f>
        <v/>
      </c>
      <c r="JIS29" s="258" t="str">
        <f>IFERROR(INDEX('Data Annex'!$K$1:$BS$4779,MATCH(JIS$1&amp;"|"&amp;$B29,'Data Annex'!$K$1:$K$4779,0),MATCH(JIS$2,'Data Annex'!$K$1:$BS$1,0)),"")</f>
        <v/>
      </c>
      <c r="JIT29" s="258" t="str">
        <f>IFERROR(INDEX('Data Annex'!$K$1:$BS$4779,MATCH(JIT$1&amp;"|"&amp;$B29,'Data Annex'!$K$1:$K$4779,0),MATCH(JIT$2,'Data Annex'!$K$1:$BS$1,0)),"")</f>
        <v/>
      </c>
      <c r="JIU29" s="258" t="str">
        <f>IFERROR(INDEX('Data Annex'!$K$1:$BS$4779,MATCH(JIU$1&amp;"|"&amp;$B29,'Data Annex'!$K$1:$K$4779,0),MATCH(JIU$2,'Data Annex'!$K$1:$BS$1,0)),"")</f>
        <v/>
      </c>
      <c r="JIV29" s="258" t="str">
        <f>IFERROR(INDEX('Data Annex'!$K$1:$BS$4779,MATCH(JIV$1&amp;"|"&amp;$B29,'Data Annex'!$K$1:$K$4779,0),MATCH(JIV$2,'Data Annex'!$K$1:$BS$1,0)),"")</f>
        <v/>
      </c>
      <c r="JIW29" s="258" t="str">
        <f>IFERROR(INDEX('Data Annex'!$K$1:$BS$4779,MATCH(JIW$1&amp;"|"&amp;$B29,'Data Annex'!$K$1:$K$4779,0),MATCH(JIW$2,'Data Annex'!$K$1:$BS$1,0)),"")</f>
        <v/>
      </c>
      <c r="JIX29" s="258" t="str">
        <f>IFERROR(INDEX('Data Annex'!$K$1:$BS$4779,MATCH(JIX$1&amp;"|"&amp;$B29,'Data Annex'!$K$1:$K$4779,0),MATCH(JIX$2,'Data Annex'!$K$1:$BS$1,0)),"")</f>
        <v/>
      </c>
      <c r="JIY29" s="258" t="str">
        <f>IFERROR(INDEX('Data Annex'!$K$1:$BS$4779,MATCH(JIY$1&amp;"|"&amp;$B29,'Data Annex'!$K$1:$K$4779,0),MATCH(JIY$2,'Data Annex'!$K$1:$BS$1,0)),"")</f>
        <v/>
      </c>
      <c r="JIZ29" s="258" t="str">
        <f>IFERROR(INDEX('Data Annex'!$K$1:$BS$4779,MATCH(JIZ$1&amp;"|"&amp;$B29,'Data Annex'!$K$1:$K$4779,0),MATCH(JIZ$2,'Data Annex'!$K$1:$BS$1,0)),"")</f>
        <v/>
      </c>
      <c r="JJA29" s="258" t="str">
        <f>IFERROR(INDEX('Data Annex'!$K$1:$BS$4779,MATCH(JJA$1&amp;"|"&amp;$B29,'Data Annex'!$K$1:$K$4779,0),MATCH(JJA$2,'Data Annex'!$K$1:$BS$1,0)),"")</f>
        <v/>
      </c>
      <c r="JJB29" s="258" t="str">
        <f>IFERROR(INDEX('Data Annex'!$K$1:$BS$4779,MATCH(JJB$1&amp;"|"&amp;$B29,'Data Annex'!$K$1:$K$4779,0),MATCH(JJB$2,'Data Annex'!$K$1:$BS$1,0)),"")</f>
        <v/>
      </c>
      <c r="JJC29" s="258" t="str">
        <f>IFERROR(INDEX('Data Annex'!$K$1:$BS$4779,MATCH(JJC$1&amp;"|"&amp;$B29,'Data Annex'!$K$1:$K$4779,0),MATCH(JJC$2,'Data Annex'!$K$1:$BS$1,0)),"")</f>
        <v/>
      </c>
      <c r="JJD29" s="258" t="str">
        <f>IFERROR(INDEX('Data Annex'!$K$1:$BS$4779,MATCH(JJD$1&amp;"|"&amp;$B29,'Data Annex'!$K$1:$K$4779,0),MATCH(JJD$2,'Data Annex'!$K$1:$BS$1,0)),"")</f>
        <v/>
      </c>
      <c r="JJE29" s="258" t="str">
        <f>IFERROR(INDEX('Data Annex'!$K$1:$BS$4779,MATCH(JJE$1&amp;"|"&amp;$B29,'Data Annex'!$K$1:$K$4779,0),MATCH(JJE$2,'Data Annex'!$K$1:$BS$1,0)),"")</f>
        <v/>
      </c>
      <c r="JJF29" s="258" t="str">
        <f>IFERROR(INDEX('Data Annex'!$K$1:$BS$4779,MATCH(JJF$1&amp;"|"&amp;$B29,'Data Annex'!$K$1:$K$4779,0),MATCH(JJF$2,'Data Annex'!$K$1:$BS$1,0)),"")</f>
        <v/>
      </c>
      <c r="JJG29" s="258" t="str">
        <f>IFERROR(INDEX('Data Annex'!$K$1:$BS$4779,MATCH(JJG$1&amp;"|"&amp;$B29,'Data Annex'!$K$1:$K$4779,0),MATCH(JJG$2,'Data Annex'!$K$1:$BS$1,0)),"")</f>
        <v/>
      </c>
      <c r="JJH29" s="258" t="str">
        <f>IFERROR(INDEX('Data Annex'!$K$1:$BS$4779,MATCH(JJH$1&amp;"|"&amp;$B29,'Data Annex'!$K$1:$K$4779,0),MATCH(JJH$2,'Data Annex'!$K$1:$BS$1,0)),"")</f>
        <v/>
      </c>
      <c r="JJI29" s="258" t="str">
        <f>IFERROR(INDEX('Data Annex'!$K$1:$BS$4779,MATCH(JJI$1&amp;"|"&amp;$B29,'Data Annex'!$K$1:$K$4779,0),MATCH(JJI$2,'Data Annex'!$K$1:$BS$1,0)),"")</f>
        <v/>
      </c>
      <c r="JJJ29" s="258" t="str">
        <f>IFERROR(INDEX('Data Annex'!$K$1:$BS$4779,MATCH(JJJ$1&amp;"|"&amp;$B29,'Data Annex'!$K$1:$K$4779,0),MATCH(JJJ$2,'Data Annex'!$K$1:$BS$1,0)),"")</f>
        <v/>
      </c>
      <c r="JJK29" s="258" t="str">
        <f>IFERROR(INDEX('Data Annex'!$K$1:$BS$4779,MATCH(JJK$1&amp;"|"&amp;$B29,'Data Annex'!$K$1:$K$4779,0),MATCH(JJK$2,'Data Annex'!$K$1:$BS$1,0)),"")</f>
        <v/>
      </c>
      <c r="JJL29" s="258" t="str">
        <f>IFERROR(INDEX('Data Annex'!$K$1:$BS$4779,MATCH(JJL$1&amp;"|"&amp;$B29,'Data Annex'!$K$1:$K$4779,0),MATCH(JJL$2,'Data Annex'!$K$1:$BS$1,0)),"")</f>
        <v/>
      </c>
      <c r="JJM29" s="258" t="str">
        <f>IFERROR(INDEX('Data Annex'!$K$1:$BS$4779,MATCH(JJM$1&amp;"|"&amp;$B29,'Data Annex'!$K$1:$K$4779,0),MATCH(JJM$2,'Data Annex'!$K$1:$BS$1,0)),"")</f>
        <v/>
      </c>
      <c r="JJN29" s="258" t="str">
        <f>IFERROR(INDEX('Data Annex'!$K$1:$BS$4779,MATCH(JJN$1&amp;"|"&amp;$B29,'Data Annex'!$K$1:$K$4779,0),MATCH(JJN$2,'Data Annex'!$K$1:$BS$1,0)),"")</f>
        <v/>
      </c>
      <c r="JJO29" s="258" t="str">
        <f>IFERROR(INDEX('Data Annex'!$K$1:$BS$4779,MATCH(JJO$1&amp;"|"&amp;$B29,'Data Annex'!$K$1:$K$4779,0),MATCH(JJO$2,'Data Annex'!$K$1:$BS$1,0)),"")</f>
        <v/>
      </c>
      <c r="JJP29" s="258" t="str">
        <f>IFERROR(INDEX('Data Annex'!$K$1:$BS$4779,MATCH(JJP$1&amp;"|"&amp;$B29,'Data Annex'!$K$1:$K$4779,0),MATCH(JJP$2,'Data Annex'!$K$1:$BS$1,0)),"")</f>
        <v/>
      </c>
      <c r="JJQ29" s="258" t="str">
        <f>IFERROR(INDEX('Data Annex'!$K$1:$BS$4779,MATCH(JJQ$1&amp;"|"&amp;$B29,'Data Annex'!$K$1:$K$4779,0),MATCH(JJQ$2,'Data Annex'!$K$1:$BS$1,0)),"")</f>
        <v/>
      </c>
      <c r="JJR29" s="258" t="str">
        <f>IFERROR(INDEX('Data Annex'!$K$1:$BS$4779,MATCH(JJR$1&amp;"|"&amp;$B29,'Data Annex'!$K$1:$K$4779,0),MATCH(JJR$2,'Data Annex'!$K$1:$BS$1,0)),"")</f>
        <v/>
      </c>
      <c r="JJS29" s="258" t="str">
        <f>IFERROR(INDEX('Data Annex'!$K$1:$BS$4779,MATCH(JJS$1&amp;"|"&amp;$B29,'Data Annex'!$K$1:$K$4779,0),MATCH(JJS$2,'Data Annex'!$K$1:$BS$1,0)),"")</f>
        <v/>
      </c>
      <c r="JJT29" s="258" t="str">
        <f>IFERROR(INDEX('Data Annex'!$K$1:$BS$4779,MATCH(JJT$1&amp;"|"&amp;$B29,'Data Annex'!$K$1:$K$4779,0),MATCH(JJT$2,'Data Annex'!$K$1:$BS$1,0)),"")</f>
        <v/>
      </c>
      <c r="JJU29" s="258" t="str">
        <f>IFERROR(INDEX('Data Annex'!$K$1:$BS$4779,MATCH(JJU$1&amp;"|"&amp;$B29,'Data Annex'!$K$1:$K$4779,0),MATCH(JJU$2,'Data Annex'!$K$1:$BS$1,0)),"")</f>
        <v/>
      </c>
      <c r="JJV29" s="258" t="str">
        <f>IFERROR(INDEX('Data Annex'!$K$1:$BS$4779,MATCH(JJV$1&amp;"|"&amp;$B29,'Data Annex'!$K$1:$K$4779,0),MATCH(JJV$2,'Data Annex'!$K$1:$BS$1,0)),"")</f>
        <v/>
      </c>
      <c r="JJW29" s="258" t="str">
        <f>IFERROR(INDEX('Data Annex'!$K$1:$BS$4779,MATCH(JJW$1&amp;"|"&amp;$B29,'Data Annex'!$K$1:$K$4779,0),MATCH(JJW$2,'Data Annex'!$K$1:$BS$1,0)),"")</f>
        <v/>
      </c>
      <c r="JJX29" s="258" t="str">
        <f>IFERROR(INDEX('Data Annex'!$K$1:$BS$4779,MATCH(JJX$1&amp;"|"&amp;$B29,'Data Annex'!$K$1:$K$4779,0),MATCH(JJX$2,'Data Annex'!$K$1:$BS$1,0)),"")</f>
        <v/>
      </c>
      <c r="JJY29" s="258" t="str">
        <f>IFERROR(INDEX('Data Annex'!$K$1:$BS$4779,MATCH(JJY$1&amp;"|"&amp;$B29,'Data Annex'!$K$1:$K$4779,0),MATCH(JJY$2,'Data Annex'!$K$1:$BS$1,0)),"")</f>
        <v/>
      </c>
      <c r="JJZ29" s="258" t="str">
        <f>IFERROR(INDEX('Data Annex'!$K$1:$BS$4779,MATCH(JJZ$1&amp;"|"&amp;$B29,'Data Annex'!$K$1:$K$4779,0),MATCH(JJZ$2,'Data Annex'!$K$1:$BS$1,0)),"")</f>
        <v/>
      </c>
      <c r="JKA29" s="258" t="str">
        <f>IFERROR(INDEX('Data Annex'!$K$1:$BS$4779,MATCH(JKA$1&amp;"|"&amp;$B29,'Data Annex'!$K$1:$K$4779,0),MATCH(JKA$2,'Data Annex'!$K$1:$BS$1,0)),"")</f>
        <v/>
      </c>
      <c r="JKB29" s="258" t="str">
        <f>IFERROR(INDEX('Data Annex'!$K$1:$BS$4779,MATCH(JKB$1&amp;"|"&amp;$B29,'Data Annex'!$K$1:$K$4779,0),MATCH(JKB$2,'Data Annex'!$K$1:$BS$1,0)),"")</f>
        <v/>
      </c>
      <c r="JKC29" s="258" t="str">
        <f>IFERROR(INDEX('Data Annex'!$K$1:$BS$4779,MATCH(JKC$1&amp;"|"&amp;$B29,'Data Annex'!$K$1:$K$4779,0),MATCH(JKC$2,'Data Annex'!$K$1:$BS$1,0)),"")</f>
        <v/>
      </c>
      <c r="JKD29" s="258" t="str">
        <f>IFERROR(INDEX('Data Annex'!$K$1:$BS$4779,MATCH(JKD$1&amp;"|"&amp;$B29,'Data Annex'!$K$1:$K$4779,0),MATCH(JKD$2,'Data Annex'!$K$1:$BS$1,0)),"")</f>
        <v/>
      </c>
      <c r="JKE29" s="258" t="str">
        <f>IFERROR(INDEX('Data Annex'!$K$1:$BS$4779,MATCH(JKE$1&amp;"|"&amp;$B29,'Data Annex'!$K$1:$K$4779,0),MATCH(JKE$2,'Data Annex'!$K$1:$BS$1,0)),"")</f>
        <v/>
      </c>
      <c r="JKF29" s="258" t="str">
        <f>IFERROR(INDEX('Data Annex'!$K$1:$BS$4779,MATCH(JKF$1&amp;"|"&amp;$B29,'Data Annex'!$K$1:$K$4779,0),MATCH(JKF$2,'Data Annex'!$K$1:$BS$1,0)),"")</f>
        <v/>
      </c>
      <c r="JKG29" s="258" t="str">
        <f>IFERROR(INDEX('Data Annex'!$K$1:$BS$4779,MATCH(JKG$1&amp;"|"&amp;$B29,'Data Annex'!$K$1:$K$4779,0),MATCH(JKG$2,'Data Annex'!$K$1:$BS$1,0)),"")</f>
        <v/>
      </c>
      <c r="JKH29" s="258" t="str">
        <f>IFERROR(INDEX('Data Annex'!$K$1:$BS$4779,MATCH(JKH$1&amp;"|"&amp;$B29,'Data Annex'!$K$1:$K$4779,0),MATCH(JKH$2,'Data Annex'!$K$1:$BS$1,0)),"")</f>
        <v/>
      </c>
      <c r="JKI29" s="258" t="str">
        <f>IFERROR(INDEX('Data Annex'!$K$1:$BS$4779,MATCH(JKI$1&amp;"|"&amp;$B29,'Data Annex'!$K$1:$K$4779,0),MATCH(JKI$2,'Data Annex'!$K$1:$BS$1,0)),"")</f>
        <v/>
      </c>
      <c r="JKJ29" s="258" t="str">
        <f>IFERROR(INDEX('Data Annex'!$K$1:$BS$4779,MATCH(JKJ$1&amp;"|"&amp;$B29,'Data Annex'!$K$1:$K$4779,0),MATCH(JKJ$2,'Data Annex'!$K$1:$BS$1,0)),"")</f>
        <v/>
      </c>
      <c r="JKK29" s="258" t="str">
        <f>IFERROR(INDEX('Data Annex'!$K$1:$BS$4779,MATCH(JKK$1&amp;"|"&amp;$B29,'Data Annex'!$K$1:$K$4779,0),MATCH(JKK$2,'Data Annex'!$K$1:$BS$1,0)),"")</f>
        <v/>
      </c>
      <c r="JKL29" s="258" t="str">
        <f>IFERROR(INDEX('Data Annex'!$K$1:$BS$4779,MATCH(JKL$1&amp;"|"&amp;$B29,'Data Annex'!$K$1:$K$4779,0),MATCH(JKL$2,'Data Annex'!$K$1:$BS$1,0)),"")</f>
        <v/>
      </c>
      <c r="JKM29" s="258" t="str">
        <f>IFERROR(INDEX('Data Annex'!$K$1:$BS$4779,MATCH(JKM$1&amp;"|"&amp;$B29,'Data Annex'!$K$1:$K$4779,0),MATCH(JKM$2,'Data Annex'!$K$1:$BS$1,0)),"")</f>
        <v/>
      </c>
      <c r="JKN29" s="258" t="str">
        <f>IFERROR(INDEX('Data Annex'!$K$1:$BS$4779,MATCH(JKN$1&amp;"|"&amp;$B29,'Data Annex'!$K$1:$K$4779,0),MATCH(JKN$2,'Data Annex'!$K$1:$BS$1,0)),"")</f>
        <v/>
      </c>
      <c r="JKO29" s="258" t="str">
        <f>IFERROR(INDEX('Data Annex'!$K$1:$BS$4779,MATCH(JKO$1&amp;"|"&amp;$B29,'Data Annex'!$K$1:$K$4779,0),MATCH(JKO$2,'Data Annex'!$K$1:$BS$1,0)),"")</f>
        <v/>
      </c>
      <c r="JKP29" s="258" t="str">
        <f>IFERROR(INDEX('Data Annex'!$K$1:$BS$4779,MATCH(JKP$1&amp;"|"&amp;$B29,'Data Annex'!$K$1:$K$4779,0),MATCH(JKP$2,'Data Annex'!$K$1:$BS$1,0)),"")</f>
        <v/>
      </c>
      <c r="JKQ29" s="258" t="str">
        <f>IFERROR(INDEX('Data Annex'!$K$1:$BS$4779,MATCH(JKQ$1&amp;"|"&amp;$B29,'Data Annex'!$K$1:$K$4779,0),MATCH(JKQ$2,'Data Annex'!$K$1:$BS$1,0)),"")</f>
        <v/>
      </c>
      <c r="JKR29" s="258" t="str">
        <f>IFERROR(INDEX('Data Annex'!$K$1:$BS$4779,MATCH(JKR$1&amp;"|"&amp;$B29,'Data Annex'!$K$1:$K$4779,0),MATCH(JKR$2,'Data Annex'!$K$1:$BS$1,0)),"")</f>
        <v/>
      </c>
      <c r="JKS29" s="258" t="str">
        <f>IFERROR(INDEX('Data Annex'!$K$1:$BS$4779,MATCH(JKS$1&amp;"|"&amp;$B29,'Data Annex'!$K$1:$K$4779,0),MATCH(JKS$2,'Data Annex'!$K$1:$BS$1,0)),"")</f>
        <v/>
      </c>
      <c r="JKT29" s="258" t="str">
        <f>IFERROR(INDEX('Data Annex'!$K$1:$BS$4779,MATCH(JKT$1&amp;"|"&amp;$B29,'Data Annex'!$K$1:$K$4779,0),MATCH(JKT$2,'Data Annex'!$K$1:$BS$1,0)),"")</f>
        <v/>
      </c>
      <c r="JKU29" s="258" t="str">
        <f>IFERROR(INDEX('Data Annex'!$K$1:$BS$4779,MATCH(JKU$1&amp;"|"&amp;$B29,'Data Annex'!$K$1:$K$4779,0),MATCH(JKU$2,'Data Annex'!$K$1:$BS$1,0)),"")</f>
        <v/>
      </c>
      <c r="JKV29" s="258" t="str">
        <f>IFERROR(INDEX('Data Annex'!$K$1:$BS$4779,MATCH(JKV$1&amp;"|"&amp;$B29,'Data Annex'!$K$1:$K$4779,0),MATCH(JKV$2,'Data Annex'!$K$1:$BS$1,0)),"")</f>
        <v/>
      </c>
      <c r="JKW29" s="258" t="str">
        <f>IFERROR(INDEX('Data Annex'!$K$1:$BS$4779,MATCH(JKW$1&amp;"|"&amp;$B29,'Data Annex'!$K$1:$K$4779,0),MATCH(JKW$2,'Data Annex'!$K$1:$BS$1,0)),"")</f>
        <v/>
      </c>
      <c r="JKX29" s="258" t="str">
        <f>IFERROR(INDEX('Data Annex'!$K$1:$BS$4779,MATCH(JKX$1&amp;"|"&amp;$B29,'Data Annex'!$K$1:$K$4779,0),MATCH(JKX$2,'Data Annex'!$K$1:$BS$1,0)),"")</f>
        <v/>
      </c>
      <c r="JKY29" s="258" t="str">
        <f>IFERROR(INDEX('Data Annex'!$K$1:$BS$4779,MATCH(JKY$1&amp;"|"&amp;$B29,'Data Annex'!$K$1:$K$4779,0),MATCH(JKY$2,'Data Annex'!$K$1:$BS$1,0)),"")</f>
        <v/>
      </c>
      <c r="JKZ29" s="258" t="str">
        <f>IFERROR(INDEX('Data Annex'!$K$1:$BS$4779,MATCH(JKZ$1&amp;"|"&amp;$B29,'Data Annex'!$K$1:$K$4779,0),MATCH(JKZ$2,'Data Annex'!$K$1:$BS$1,0)),"")</f>
        <v/>
      </c>
      <c r="JLA29" s="258" t="str">
        <f>IFERROR(INDEX('Data Annex'!$K$1:$BS$4779,MATCH(JLA$1&amp;"|"&amp;$B29,'Data Annex'!$K$1:$K$4779,0),MATCH(JLA$2,'Data Annex'!$K$1:$BS$1,0)),"")</f>
        <v/>
      </c>
      <c r="JLB29" s="258" t="str">
        <f>IFERROR(INDEX('Data Annex'!$K$1:$BS$4779,MATCH(JLB$1&amp;"|"&amp;$B29,'Data Annex'!$K$1:$K$4779,0),MATCH(JLB$2,'Data Annex'!$K$1:$BS$1,0)),"")</f>
        <v/>
      </c>
      <c r="JLC29" s="258" t="str">
        <f>IFERROR(INDEX('Data Annex'!$K$1:$BS$4779,MATCH(JLC$1&amp;"|"&amp;$B29,'Data Annex'!$K$1:$K$4779,0),MATCH(JLC$2,'Data Annex'!$K$1:$BS$1,0)),"")</f>
        <v/>
      </c>
      <c r="JLD29" s="258" t="str">
        <f>IFERROR(INDEX('Data Annex'!$K$1:$BS$4779,MATCH(JLD$1&amp;"|"&amp;$B29,'Data Annex'!$K$1:$K$4779,0),MATCH(JLD$2,'Data Annex'!$K$1:$BS$1,0)),"")</f>
        <v/>
      </c>
      <c r="JLE29" s="258" t="str">
        <f>IFERROR(INDEX('Data Annex'!$K$1:$BS$4779,MATCH(JLE$1&amp;"|"&amp;$B29,'Data Annex'!$K$1:$K$4779,0),MATCH(JLE$2,'Data Annex'!$K$1:$BS$1,0)),"")</f>
        <v/>
      </c>
      <c r="JLF29" s="258" t="str">
        <f>IFERROR(INDEX('Data Annex'!$K$1:$BS$4779,MATCH(JLF$1&amp;"|"&amp;$B29,'Data Annex'!$K$1:$K$4779,0),MATCH(JLF$2,'Data Annex'!$K$1:$BS$1,0)),"")</f>
        <v/>
      </c>
      <c r="JLG29" s="258" t="str">
        <f>IFERROR(INDEX('Data Annex'!$K$1:$BS$4779,MATCH(JLG$1&amp;"|"&amp;$B29,'Data Annex'!$K$1:$K$4779,0),MATCH(JLG$2,'Data Annex'!$K$1:$BS$1,0)),"")</f>
        <v/>
      </c>
      <c r="JLH29" s="258" t="str">
        <f>IFERROR(INDEX('Data Annex'!$K$1:$BS$4779,MATCH(JLH$1&amp;"|"&amp;$B29,'Data Annex'!$K$1:$K$4779,0),MATCH(JLH$2,'Data Annex'!$K$1:$BS$1,0)),"")</f>
        <v/>
      </c>
      <c r="JLI29" s="258" t="str">
        <f>IFERROR(INDEX('Data Annex'!$K$1:$BS$4779,MATCH(JLI$1&amp;"|"&amp;$B29,'Data Annex'!$K$1:$K$4779,0),MATCH(JLI$2,'Data Annex'!$K$1:$BS$1,0)),"")</f>
        <v/>
      </c>
      <c r="JLJ29" s="258" t="str">
        <f>IFERROR(INDEX('Data Annex'!$K$1:$BS$4779,MATCH(JLJ$1&amp;"|"&amp;$B29,'Data Annex'!$K$1:$K$4779,0),MATCH(JLJ$2,'Data Annex'!$K$1:$BS$1,0)),"")</f>
        <v/>
      </c>
      <c r="JLK29" s="258" t="str">
        <f>IFERROR(INDEX('Data Annex'!$K$1:$BS$4779,MATCH(JLK$1&amp;"|"&amp;$B29,'Data Annex'!$K$1:$K$4779,0),MATCH(JLK$2,'Data Annex'!$K$1:$BS$1,0)),"")</f>
        <v/>
      </c>
      <c r="JLL29" s="258" t="str">
        <f>IFERROR(INDEX('Data Annex'!$K$1:$BS$4779,MATCH(JLL$1&amp;"|"&amp;$B29,'Data Annex'!$K$1:$K$4779,0),MATCH(JLL$2,'Data Annex'!$K$1:$BS$1,0)),"")</f>
        <v/>
      </c>
      <c r="JLM29" s="258" t="str">
        <f>IFERROR(INDEX('Data Annex'!$K$1:$BS$4779,MATCH(JLM$1&amp;"|"&amp;$B29,'Data Annex'!$K$1:$K$4779,0),MATCH(JLM$2,'Data Annex'!$K$1:$BS$1,0)),"")</f>
        <v/>
      </c>
      <c r="JLN29" s="258" t="str">
        <f>IFERROR(INDEX('Data Annex'!$K$1:$BS$4779,MATCH(JLN$1&amp;"|"&amp;$B29,'Data Annex'!$K$1:$K$4779,0),MATCH(JLN$2,'Data Annex'!$K$1:$BS$1,0)),"")</f>
        <v/>
      </c>
      <c r="JLO29" s="258" t="str">
        <f>IFERROR(INDEX('Data Annex'!$K$1:$BS$4779,MATCH(JLO$1&amp;"|"&amp;$B29,'Data Annex'!$K$1:$K$4779,0),MATCH(JLO$2,'Data Annex'!$K$1:$BS$1,0)),"")</f>
        <v/>
      </c>
      <c r="JLP29" s="258" t="str">
        <f>IFERROR(INDEX('Data Annex'!$K$1:$BS$4779,MATCH(JLP$1&amp;"|"&amp;$B29,'Data Annex'!$K$1:$K$4779,0),MATCH(JLP$2,'Data Annex'!$K$1:$BS$1,0)),"")</f>
        <v/>
      </c>
      <c r="JLQ29" s="258" t="str">
        <f>IFERROR(INDEX('Data Annex'!$K$1:$BS$4779,MATCH(JLQ$1&amp;"|"&amp;$B29,'Data Annex'!$K$1:$K$4779,0),MATCH(JLQ$2,'Data Annex'!$K$1:$BS$1,0)),"")</f>
        <v/>
      </c>
      <c r="JLR29" s="258" t="str">
        <f>IFERROR(INDEX('Data Annex'!$K$1:$BS$4779,MATCH(JLR$1&amp;"|"&amp;$B29,'Data Annex'!$K$1:$K$4779,0),MATCH(JLR$2,'Data Annex'!$K$1:$BS$1,0)),"")</f>
        <v/>
      </c>
      <c r="JLS29" s="258" t="str">
        <f>IFERROR(INDEX('Data Annex'!$K$1:$BS$4779,MATCH(JLS$1&amp;"|"&amp;$B29,'Data Annex'!$K$1:$K$4779,0),MATCH(JLS$2,'Data Annex'!$K$1:$BS$1,0)),"")</f>
        <v/>
      </c>
      <c r="JLT29" s="258" t="str">
        <f>IFERROR(INDEX('Data Annex'!$K$1:$BS$4779,MATCH(JLT$1&amp;"|"&amp;$B29,'Data Annex'!$K$1:$K$4779,0),MATCH(JLT$2,'Data Annex'!$K$1:$BS$1,0)),"")</f>
        <v/>
      </c>
      <c r="JLU29" s="258" t="str">
        <f>IFERROR(INDEX('Data Annex'!$K$1:$BS$4779,MATCH(JLU$1&amp;"|"&amp;$B29,'Data Annex'!$K$1:$K$4779,0),MATCH(JLU$2,'Data Annex'!$K$1:$BS$1,0)),"")</f>
        <v/>
      </c>
      <c r="JLV29" s="258" t="str">
        <f>IFERROR(INDEX('Data Annex'!$K$1:$BS$4779,MATCH(JLV$1&amp;"|"&amp;$B29,'Data Annex'!$K$1:$K$4779,0),MATCH(JLV$2,'Data Annex'!$K$1:$BS$1,0)),"")</f>
        <v/>
      </c>
      <c r="JLW29" s="258" t="str">
        <f>IFERROR(INDEX('Data Annex'!$K$1:$BS$4779,MATCH(JLW$1&amp;"|"&amp;$B29,'Data Annex'!$K$1:$K$4779,0),MATCH(JLW$2,'Data Annex'!$K$1:$BS$1,0)),"")</f>
        <v/>
      </c>
      <c r="JLX29" s="258" t="str">
        <f>IFERROR(INDEX('Data Annex'!$K$1:$BS$4779,MATCH(JLX$1&amp;"|"&amp;$B29,'Data Annex'!$K$1:$K$4779,0),MATCH(JLX$2,'Data Annex'!$K$1:$BS$1,0)),"")</f>
        <v/>
      </c>
      <c r="JLY29" s="258" t="str">
        <f>IFERROR(INDEX('Data Annex'!$K$1:$BS$4779,MATCH(JLY$1&amp;"|"&amp;$B29,'Data Annex'!$K$1:$K$4779,0),MATCH(JLY$2,'Data Annex'!$K$1:$BS$1,0)),"")</f>
        <v/>
      </c>
      <c r="JLZ29" s="258" t="str">
        <f>IFERROR(INDEX('Data Annex'!$K$1:$BS$4779,MATCH(JLZ$1&amp;"|"&amp;$B29,'Data Annex'!$K$1:$K$4779,0),MATCH(JLZ$2,'Data Annex'!$K$1:$BS$1,0)),"")</f>
        <v/>
      </c>
      <c r="JMA29" s="258" t="str">
        <f>IFERROR(INDEX('Data Annex'!$K$1:$BS$4779,MATCH(JMA$1&amp;"|"&amp;$B29,'Data Annex'!$K$1:$K$4779,0),MATCH(JMA$2,'Data Annex'!$K$1:$BS$1,0)),"")</f>
        <v/>
      </c>
      <c r="JMB29" s="258" t="str">
        <f>IFERROR(INDEX('Data Annex'!$K$1:$BS$4779,MATCH(JMB$1&amp;"|"&amp;$B29,'Data Annex'!$K$1:$K$4779,0),MATCH(JMB$2,'Data Annex'!$K$1:$BS$1,0)),"")</f>
        <v/>
      </c>
      <c r="JMC29" s="258" t="str">
        <f>IFERROR(INDEX('Data Annex'!$K$1:$BS$4779,MATCH(JMC$1&amp;"|"&amp;$B29,'Data Annex'!$K$1:$K$4779,0),MATCH(JMC$2,'Data Annex'!$K$1:$BS$1,0)),"")</f>
        <v/>
      </c>
      <c r="JMD29" s="258" t="str">
        <f>IFERROR(INDEX('Data Annex'!$K$1:$BS$4779,MATCH(JMD$1&amp;"|"&amp;$B29,'Data Annex'!$K$1:$K$4779,0),MATCH(JMD$2,'Data Annex'!$K$1:$BS$1,0)),"")</f>
        <v/>
      </c>
      <c r="JME29" s="258" t="str">
        <f>IFERROR(INDEX('Data Annex'!$K$1:$BS$4779,MATCH(JME$1&amp;"|"&amp;$B29,'Data Annex'!$K$1:$K$4779,0),MATCH(JME$2,'Data Annex'!$K$1:$BS$1,0)),"")</f>
        <v/>
      </c>
      <c r="JMF29" s="258" t="str">
        <f>IFERROR(INDEX('Data Annex'!$K$1:$BS$4779,MATCH(JMF$1&amp;"|"&amp;$B29,'Data Annex'!$K$1:$K$4779,0),MATCH(JMF$2,'Data Annex'!$K$1:$BS$1,0)),"")</f>
        <v/>
      </c>
      <c r="JMG29" s="258" t="str">
        <f>IFERROR(INDEX('Data Annex'!$K$1:$BS$4779,MATCH(JMG$1&amp;"|"&amp;$B29,'Data Annex'!$K$1:$K$4779,0),MATCH(JMG$2,'Data Annex'!$K$1:$BS$1,0)),"")</f>
        <v/>
      </c>
      <c r="JMH29" s="258" t="str">
        <f>IFERROR(INDEX('Data Annex'!$K$1:$BS$4779,MATCH(JMH$1&amp;"|"&amp;$B29,'Data Annex'!$K$1:$K$4779,0),MATCH(JMH$2,'Data Annex'!$K$1:$BS$1,0)),"")</f>
        <v/>
      </c>
      <c r="JMI29" s="258" t="str">
        <f>IFERROR(INDEX('Data Annex'!$K$1:$BS$4779,MATCH(JMI$1&amp;"|"&amp;$B29,'Data Annex'!$K$1:$K$4779,0),MATCH(JMI$2,'Data Annex'!$K$1:$BS$1,0)),"")</f>
        <v/>
      </c>
      <c r="JMJ29" s="258" t="str">
        <f>IFERROR(INDEX('Data Annex'!$K$1:$BS$4779,MATCH(JMJ$1&amp;"|"&amp;$B29,'Data Annex'!$K$1:$K$4779,0),MATCH(JMJ$2,'Data Annex'!$K$1:$BS$1,0)),"")</f>
        <v/>
      </c>
      <c r="JMK29" s="258" t="str">
        <f>IFERROR(INDEX('Data Annex'!$K$1:$BS$4779,MATCH(JMK$1&amp;"|"&amp;$B29,'Data Annex'!$K$1:$K$4779,0),MATCH(JMK$2,'Data Annex'!$K$1:$BS$1,0)),"")</f>
        <v/>
      </c>
      <c r="JML29" s="258" t="str">
        <f>IFERROR(INDEX('Data Annex'!$K$1:$BS$4779,MATCH(JML$1&amp;"|"&amp;$B29,'Data Annex'!$K$1:$K$4779,0),MATCH(JML$2,'Data Annex'!$K$1:$BS$1,0)),"")</f>
        <v/>
      </c>
      <c r="JMM29" s="258" t="str">
        <f>IFERROR(INDEX('Data Annex'!$K$1:$BS$4779,MATCH(JMM$1&amp;"|"&amp;$B29,'Data Annex'!$K$1:$K$4779,0),MATCH(JMM$2,'Data Annex'!$K$1:$BS$1,0)),"")</f>
        <v/>
      </c>
      <c r="JMN29" s="258" t="str">
        <f>IFERROR(INDEX('Data Annex'!$K$1:$BS$4779,MATCH(JMN$1&amp;"|"&amp;$B29,'Data Annex'!$K$1:$K$4779,0),MATCH(JMN$2,'Data Annex'!$K$1:$BS$1,0)),"")</f>
        <v/>
      </c>
      <c r="JMO29" s="258" t="str">
        <f>IFERROR(INDEX('Data Annex'!$K$1:$BS$4779,MATCH(JMO$1&amp;"|"&amp;$B29,'Data Annex'!$K$1:$K$4779,0),MATCH(JMO$2,'Data Annex'!$K$1:$BS$1,0)),"")</f>
        <v/>
      </c>
      <c r="JMP29" s="258" t="str">
        <f>IFERROR(INDEX('Data Annex'!$K$1:$BS$4779,MATCH(JMP$1&amp;"|"&amp;$B29,'Data Annex'!$K$1:$K$4779,0),MATCH(JMP$2,'Data Annex'!$K$1:$BS$1,0)),"")</f>
        <v/>
      </c>
      <c r="JMQ29" s="258" t="str">
        <f>IFERROR(INDEX('Data Annex'!$K$1:$BS$4779,MATCH(JMQ$1&amp;"|"&amp;$B29,'Data Annex'!$K$1:$K$4779,0),MATCH(JMQ$2,'Data Annex'!$K$1:$BS$1,0)),"")</f>
        <v/>
      </c>
      <c r="JMR29" s="258" t="str">
        <f>IFERROR(INDEX('Data Annex'!$K$1:$BS$4779,MATCH(JMR$1&amp;"|"&amp;$B29,'Data Annex'!$K$1:$K$4779,0),MATCH(JMR$2,'Data Annex'!$K$1:$BS$1,0)),"")</f>
        <v/>
      </c>
      <c r="JMS29" s="258" t="str">
        <f>IFERROR(INDEX('Data Annex'!$K$1:$BS$4779,MATCH(JMS$1&amp;"|"&amp;$B29,'Data Annex'!$K$1:$K$4779,0),MATCH(JMS$2,'Data Annex'!$K$1:$BS$1,0)),"")</f>
        <v/>
      </c>
      <c r="JMT29" s="258" t="str">
        <f>IFERROR(INDEX('Data Annex'!$K$1:$BS$4779,MATCH(JMT$1&amp;"|"&amp;$B29,'Data Annex'!$K$1:$K$4779,0),MATCH(JMT$2,'Data Annex'!$K$1:$BS$1,0)),"")</f>
        <v/>
      </c>
      <c r="JMU29" s="258" t="str">
        <f>IFERROR(INDEX('Data Annex'!$K$1:$BS$4779,MATCH(JMU$1&amp;"|"&amp;$B29,'Data Annex'!$K$1:$K$4779,0),MATCH(JMU$2,'Data Annex'!$K$1:$BS$1,0)),"")</f>
        <v/>
      </c>
      <c r="JMV29" s="258" t="str">
        <f>IFERROR(INDEX('Data Annex'!$K$1:$BS$4779,MATCH(JMV$1&amp;"|"&amp;$B29,'Data Annex'!$K$1:$K$4779,0),MATCH(JMV$2,'Data Annex'!$K$1:$BS$1,0)),"")</f>
        <v/>
      </c>
      <c r="JMW29" s="258" t="str">
        <f>IFERROR(INDEX('Data Annex'!$K$1:$BS$4779,MATCH(JMW$1&amp;"|"&amp;$B29,'Data Annex'!$K$1:$K$4779,0),MATCH(JMW$2,'Data Annex'!$K$1:$BS$1,0)),"")</f>
        <v/>
      </c>
      <c r="JMX29" s="258" t="str">
        <f>IFERROR(INDEX('Data Annex'!$K$1:$BS$4779,MATCH(JMX$1&amp;"|"&amp;$B29,'Data Annex'!$K$1:$K$4779,0),MATCH(JMX$2,'Data Annex'!$K$1:$BS$1,0)),"")</f>
        <v/>
      </c>
      <c r="JMY29" s="258" t="str">
        <f>IFERROR(INDEX('Data Annex'!$K$1:$BS$4779,MATCH(JMY$1&amp;"|"&amp;$B29,'Data Annex'!$K$1:$K$4779,0),MATCH(JMY$2,'Data Annex'!$K$1:$BS$1,0)),"")</f>
        <v/>
      </c>
      <c r="JMZ29" s="258" t="str">
        <f>IFERROR(INDEX('Data Annex'!$K$1:$BS$4779,MATCH(JMZ$1&amp;"|"&amp;$B29,'Data Annex'!$K$1:$K$4779,0),MATCH(JMZ$2,'Data Annex'!$K$1:$BS$1,0)),"")</f>
        <v/>
      </c>
      <c r="JNA29" s="258" t="str">
        <f>IFERROR(INDEX('Data Annex'!$K$1:$BS$4779,MATCH(JNA$1&amp;"|"&amp;$B29,'Data Annex'!$K$1:$K$4779,0),MATCH(JNA$2,'Data Annex'!$K$1:$BS$1,0)),"")</f>
        <v/>
      </c>
      <c r="JNB29" s="258" t="str">
        <f>IFERROR(INDEX('Data Annex'!$K$1:$BS$4779,MATCH(JNB$1&amp;"|"&amp;$B29,'Data Annex'!$K$1:$K$4779,0),MATCH(JNB$2,'Data Annex'!$K$1:$BS$1,0)),"")</f>
        <v/>
      </c>
      <c r="JNC29" s="258" t="str">
        <f>IFERROR(INDEX('Data Annex'!$K$1:$BS$4779,MATCH(JNC$1&amp;"|"&amp;$B29,'Data Annex'!$K$1:$K$4779,0),MATCH(JNC$2,'Data Annex'!$K$1:$BS$1,0)),"")</f>
        <v/>
      </c>
      <c r="JND29" s="258" t="str">
        <f>IFERROR(INDEX('Data Annex'!$K$1:$BS$4779,MATCH(JND$1&amp;"|"&amp;$B29,'Data Annex'!$K$1:$K$4779,0),MATCH(JND$2,'Data Annex'!$K$1:$BS$1,0)),"")</f>
        <v/>
      </c>
      <c r="JNE29" s="258" t="str">
        <f>IFERROR(INDEX('Data Annex'!$K$1:$BS$4779,MATCH(JNE$1&amp;"|"&amp;$B29,'Data Annex'!$K$1:$K$4779,0),MATCH(JNE$2,'Data Annex'!$K$1:$BS$1,0)),"")</f>
        <v/>
      </c>
      <c r="JNF29" s="258" t="str">
        <f>IFERROR(INDEX('Data Annex'!$K$1:$BS$4779,MATCH(JNF$1&amp;"|"&amp;$B29,'Data Annex'!$K$1:$K$4779,0),MATCH(JNF$2,'Data Annex'!$K$1:$BS$1,0)),"")</f>
        <v/>
      </c>
      <c r="JNG29" s="258" t="str">
        <f>IFERROR(INDEX('Data Annex'!$K$1:$BS$4779,MATCH(JNG$1&amp;"|"&amp;$B29,'Data Annex'!$K$1:$K$4779,0),MATCH(JNG$2,'Data Annex'!$K$1:$BS$1,0)),"")</f>
        <v/>
      </c>
      <c r="JNH29" s="258" t="str">
        <f>IFERROR(INDEX('Data Annex'!$K$1:$BS$4779,MATCH(JNH$1&amp;"|"&amp;$B29,'Data Annex'!$K$1:$K$4779,0),MATCH(JNH$2,'Data Annex'!$K$1:$BS$1,0)),"")</f>
        <v/>
      </c>
      <c r="JNI29" s="258" t="str">
        <f>IFERROR(INDEX('Data Annex'!$K$1:$BS$4779,MATCH(JNI$1&amp;"|"&amp;$B29,'Data Annex'!$K$1:$K$4779,0),MATCH(JNI$2,'Data Annex'!$K$1:$BS$1,0)),"")</f>
        <v/>
      </c>
      <c r="JNJ29" s="258" t="str">
        <f>IFERROR(INDEX('Data Annex'!$K$1:$BS$4779,MATCH(JNJ$1&amp;"|"&amp;$B29,'Data Annex'!$K$1:$K$4779,0),MATCH(JNJ$2,'Data Annex'!$K$1:$BS$1,0)),"")</f>
        <v/>
      </c>
      <c r="JNK29" s="258" t="str">
        <f>IFERROR(INDEX('Data Annex'!$K$1:$BS$4779,MATCH(JNK$1&amp;"|"&amp;$B29,'Data Annex'!$K$1:$K$4779,0),MATCH(JNK$2,'Data Annex'!$K$1:$BS$1,0)),"")</f>
        <v/>
      </c>
      <c r="JNL29" s="258" t="str">
        <f>IFERROR(INDEX('Data Annex'!$K$1:$BS$4779,MATCH(JNL$1&amp;"|"&amp;$B29,'Data Annex'!$K$1:$K$4779,0),MATCH(JNL$2,'Data Annex'!$K$1:$BS$1,0)),"")</f>
        <v/>
      </c>
      <c r="JNM29" s="258" t="str">
        <f>IFERROR(INDEX('Data Annex'!$K$1:$BS$4779,MATCH(JNM$1&amp;"|"&amp;$B29,'Data Annex'!$K$1:$K$4779,0),MATCH(JNM$2,'Data Annex'!$K$1:$BS$1,0)),"")</f>
        <v/>
      </c>
      <c r="JNN29" s="258" t="str">
        <f>IFERROR(INDEX('Data Annex'!$K$1:$BS$4779,MATCH(JNN$1&amp;"|"&amp;$B29,'Data Annex'!$K$1:$K$4779,0),MATCH(JNN$2,'Data Annex'!$K$1:$BS$1,0)),"")</f>
        <v/>
      </c>
      <c r="JNO29" s="258" t="str">
        <f>IFERROR(INDEX('Data Annex'!$K$1:$BS$4779,MATCH(JNO$1&amp;"|"&amp;$B29,'Data Annex'!$K$1:$K$4779,0),MATCH(JNO$2,'Data Annex'!$K$1:$BS$1,0)),"")</f>
        <v/>
      </c>
      <c r="JNP29" s="258" t="str">
        <f>IFERROR(INDEX('Data Annex'!$K$1:$BS$4779,MATCH(JNP$1&amp;"|"&amp;$B29,'Data Annex'!$K$1:$K$4779,0),MATCH(JNP$2,'Data Annex'!$K$1:$BS$1,0)),"")</f>
        <v/>
      </c>
      <c r="JNQ29" s="258" t="str">
        <f>IFERROR(INDEX('Data Annex'!$K$1:$BS$4779,MATCH(JNQ$1&amp;"|"&amp;$B29,'Data Annex'!$K$1:$K$4779,0),MATCH(JNQ$2,'Data Annex'!$K$1:$BS$1,0)),"")</f>
        <v/>
      </c>
      <c r="JNR29" s="258" t="str">
        <f>IFERROR(INDEX('Data Annex'!$K$1:$BS$4779,MATCH(JNR$1&amp;"|"&amp;$B29,'Data Annex'!$K$1:$K$4779,0),MATCH(JNR$2,'Data Annex'!$K$1:$BS$1,0)),"")</f>
        <v/>
      </c>
      <c r="JNS29" s="258" t="str">
        <f>IFERROR(INDEX('Data Annex'!$K$1:$BS$4779,MATCH(JNS$1&amp;"|"&amp;$B29,'Data Annex'!$K$1:$K$4779,0),MATCH(JNS$2,'Data Annex'!$K$1:$BS$1,0)),"")</f>
        <v/>
      </c>
      <c r="JNT29" s="258" t="str">
        <f>IFERROR(INDEX('Data Annex'!$K$1:$BS$4779,MATCH(JNT$1&amp;"|"&amp;$B29,'Data Annex'!$K$1:$K$4779,0),MATCH(JNT$2,'Data Annex'!$K$1:$BS$1,0)),"")</f>
        <v/>
      </c>
      <c r="JNU29" s="258" t="str">
        <f>IFERROR(INDEX('Data Annex'!$K$1:$BS$4779,MATCH(JNU$1&amp;"|"&amp;$B29,'Data Annex'!$K$1:$K$4779,0),MATCH(JNU$2,'Data Annex'!$K$1:$BS$1,0)),"")</f>
        <v/>
      </c>
      <c r="JNV29" s="258" t="str">
        <f>IFERROR(INDEX('Data Annex'!$K$1:$BS$4779,MATCH(JNV$1&amp;"|"&amp;$B29,'Data Annex'!$K$1:$K$4779,0),MATCH(JNV$2,'Data Annex'!$K$1:$BS$1,0)),"")</f>
        <v/>
      </c>
      <c r="JNW29" s="258" t="str">
        <f>IFERROR(INDEX('Data Annex'!$K$1:$BS$4779,MATCH(JNW$1&amp;"|"&amp;$B29,'Data Annex'!$K$1:$K$4779,0),MATCH(JNW$2,'Data Annex'!$K$1:$BS$1,0)),"")</f>
        <v/>
      </c>
      <c r="JNX29" s="258" t="str">
        <f>IFERROR(INDEX('Data Annex'!$K$1:$BS$4779,MATCH(JNX$1&amp;"|"&amp;$B29,'Data Annex'!$K$1:$K$4779,0),MATCH(JNX$2,'Data Annex'!$K$1:$BS$1,0)),"")</f>
        <v/>
      </c>
      <c r="JNY29" s="258" t="str">
        <f>IFERROR(INDEX('Data Annex'!$K$1:$BS$4779,MATCH(JNY$1&amp;"|"&amp;$B29,'Data Annex'!$K$1:$K$4779,0),MATCH(JNY$2,'Data Annex'!$K$1:$BS$1,0)),"")</f>
        <v/>
      </c>
      <c r="JNZ29" s="258" t="str">
        <f>IFERROR(INDEX('Data Annex'!$K$1:$BS$4779,MATCH(JNZ$1&amp;"|"&amp;$B29,'Data Annex'!$K$1:$K$4779,0),MATCH(JNZ$2,'Data Annex'!$K$1:$BS$1,0)),"")</f>
        <v/>
      </c>
      <c r="JOA29" s="258" t="str">
        <f>IFERROR(INDEX('Data Annex'!$K$1:$BS$4779,MATCH(JOA$1&amp;"|"&amp;$B29,'Data Annex'!$K$1:$K$4779,0),MATCH(JOA$2,'Data Annex'!$K$1:$BS$1,0)),"")</f>
        <v/>
      </c>
      <c r="JOB29" s="258" t="str">
        <f>IFERROR(INDEX('Data Annex'!$K$1:$BS$4779,MATCH(JOB$1&amp;"|"&amp;$B29,'Data Annex'!$K$1:$K$4779,0),MATCH(JOB$2,'Data Annex'!$K$1:$BS$1,0)),"")</f>
        <v/>
      </c>
      <c r="JOC29" s="258" t="str">
        <f>IFERROR(INDEX('Data Annex'!$K$1:$BS$4779,MATCH(JOC$1&amp;"|"&amp;$B29,'Data Annex'!$K$1:$K$4779,0),MATCH(JOC$2,'Data Annex'!$K$1:$BS$1,0)),"")</f>
        <v/>
      </c>
      <c r="JOD29" s="258" t="str">
        <f>IFERROR(INDEX('Data Annex'!$K$1:$BS$4779,MATCH(JOD$1&amp;"|"&amp;$B29,'Data Annex'!$K$1:$K$4779,0),MATCH(JOD$2,'Data Annex'!$K$1:$BS$1,0)),"")</f>
        <v/>
      </c>
      <c r="JOE29" s="258" t="str">
        <f>IFERROR(INDEX('Data Annex'!$K$1:$BS$4779,MATCH(JOE$1&amp;"|"&amp;$B29,'Data Annex'!$K$1:$K$4779,0),MATCH(JOE$2,'Data Annex'!$K$1:$BS$1,0)),"")</f>
        <v/>
      </c>
      <c r="JOF29" s="258" t="str">
        <f>IFERROR(INDEX('Data Annex'!$K$1:$BS$4779,MATCH(JOF$1&amp;"|"&amp;$B29,'Data Annex'!$K$1:$K$4779,0),MATCH(JOF$2,'Data Annex'!$K$1:$BS$1,0)),"")</f>
        <v/>
      </c>
      <c r="JOG29" s="258" t="str">
        <f>IFERROR(INDEX('Data Annex'!$K$1:$BS$4779,MATCH(JOG$1&amp;"|"&amp;$B29,'Data Annex'!$K$1:$K$4779,0),MATCH(JOG$2,'Data Annex'!$K$1:$BS$1,0)),"")</f>
        <v/>
      </c>
      <c r="JOH29" s="258" t="str">
        <f>IFERROR(INDEX('Data Annex'!$K$1:$BS$4779,MATCH(JOH$1&amp;"|"&amp;$B29,'Data Annex'!$K$1:$K$4779,0),MATCH(JOH$2,'Data Annex'!$K$1:$BS$1,0)),"")</f>
        <v/>
      </c>
      <c r="JOI29" s="258" t="str">
        <f>IFERROR(INDEX('Data Annex'!$K$1:$BS$4779,MATCH(JOI$1&amp;"|"&amp;$B29,'Data Annex'!$K$1:$K$4779,0),MATCH(JOI$2,'Data Annex'!$K$1:$BS$1,0)),"")</f>
        <v/>
      </c>
      <c r="JOJ29" s="258" t="str">
        <f>IFERROR(INDEX('Data Annex'!$K$1:$BS$4779,MATCH(JOJ$1&amp;"|"&amp;$B29,'Data Annex'!$K$1:$K$4779,0),MATCH(JOJ$2,'Data Annex'!$K$1:$BS$1,0)),"")</f>
        <v/>
      </c>
      <c r="JOK29" s="258" t="str">
        <f>IFERROR(INDEX('Data Annex'!$K$1:$BS$4779,MATCH(JOK$1&amp;"|"&amp;$B29,'Data Annex'!$K$1:$K$4779,0),MATCH(JOK$2,'Data Annex'!$K$1:$BS$1,0)),"")</f>
        <v/>
      </c>
      <c r="JOL29" s="258" t="str">
        <f>IFERROR(INDEX('Data Annex'!$K$1:$BS$4779,MATCH(JOL$1&amp;"|"&amp;$B29,'Data Annex'!$K$1:$K$4779,0),MATCH(JOL$2,'Data Annex'!$K$1:$BS$1,0)),"")</f>
        <v/>
      </c>
      <c r="JOM29" s="258" t="str">
        <f>IFERROR(INDEX('Data Annex'!$K$1:$BS$4779,MATCH(JOM$1&amp;"|"&amp;$B29,'Data Annex'!$K$1:$K$4779,0),MATCH(JOM$2,'Data Annex'!$K$1:$BS$1,0)),"")</f>
        <v/>
      </c>
      <c r="JON29" s="258" t="str">
        <f>IFERROR(INDEX('Data Annex'!$K$1:$BS$4779,MATCH(JON$1&amp;"|"&amp;$B29,'Data Annex'!$K$1:$K$4779,0),MATCH(JON$2,'Data Annex'!$K$1:$BS$1,0)),"")</f>
        <v/>
      </c>
      <c r="JOO29" s="258" t="str">
        <f>IFERROR(INDEX('Data Annex'!$K$1:$BS$4779,MATCH(JOO$1&amp;"|"&amp;$B29,'Data Annex'!$K$1:$K$4779,0),MATCH(JOO$2,'Data Annex'!$K$1:$BS$1,0)),"")</f>
        <v/>
      </c>
      <c r="JOP29" s="258" t="str">
        <f>IFERROR(INDEX('Data Annex'!$K$1:$BS$4779,MATCH(JOP$1&amp;"|"&amp;$B29,'Data Annex'!$K$1:$K$4779,0),MATCH(JOP$2,'Data Annex'!$K$1:$BS$1,0)),"")</f>
        <v/>
      </c>
      <c r="JOQ29" s="258" t="str">
        <f>IFERROR(INDEX('Data Annex'!$K$1:$BS$4779,MATCH(JOQ$1&amp;"|"&amp;$B29,'Data Annex'!$K$1:$K$4779,0),MATCH(JOQ$2,'Data Annex'!$K$1:$BS$1,0)),"")</f>
        <v/>
      </c>
      <c r="JOR29" s="258" t="str">
        <f>IFERROR(INDEX('Data Annex'!$K$1:$BS$4779,MATCH(JOR$1&amp;"|"&amp;$B29,'Data Annex'!$K$1:$K$4779,0),MATCH(JOR$2,'Data Annex'!$K$1:$BS$1,0)),"")</f>
        <v/>
      </c>
      <c r="JOS29" s="258" t="str">
        <f>IFERROR(INDEX('Data Annex'!$K$1:$BS$4779,MATCH(JOS$1&amp;"|"&amp;$B29,'Data Annex'!$K$1:$K$4779,0),MATCH(JOS$2,'Data Annex'!$K$1:$BS$1,0)),"")</f>
        <v/>
      </c>
      <c r="JOT29" s="258" t="str">
        <f>IFERROR(INDEX('Data Annex'!$K$1:$BS$4779,MATCH(JOT$1&amp;"|"&amp;$B29,'Data Annex'!$K$1:$K$4779,0),MATCH(JOT$2,'Data Annex'!$K$1:$BS$1,0)),"")</f>
        <v/>
      </c>
      <c r="JOU29" s="258" t="str">
        <f>IFERROR(INDEX('Data Annex'!$K$1:$BS$4779,MATCH(JOU$1&amp;"|"&amp;$B29,'Data Annex'!$K$1:$K$4779,0),MATCH(JOU$2,'Data Annex'!$K$1:$BS$1,0)),"")</f>
        <v/>
      </c>
      <c r="JOV29" s="258" t="str">
        <f>IFERROR(INDEX('Data Annex'!$K$1:$BS$4779,MATCH(JOV$1&amp;"|"&amp;$B29,'Data Annex'!$K$1:$K$4779,0),MATCH(JOV$2,'Data Annex'!$K$1:$BS$1,0)),"")</f>
        <v/>
      </c>
      <c r="JOW29" s="258" t="str">
        <f>IFERROR(INDEX('Data Annex'!$K$1:$BS$4779,MATCH(JOW$1&amp;"|"&amp;$B29,'Data Annex'!$K$1:$K$4779,0),MATCH(JOW$2,'Data Annex'!$K$1:$BS$1,0)),"")</f>
        <v/>
      </c>
      <c r="JOX29" s="258" t="str">
        <f>IFERROR(INDEX('Data Annex'!$K$1:$BS$4779,MATCH(JOX$1&amp;"|"&amp;$B29,'Data Annex'!$K$1:$K$4779,0),MATCH(JOX$2,'Data Annex'!$K$1:$BS$1,0)),"")</f>
        <v/>
      </c>
      <c r="JOY29" s="258" t="str">
        <f>IFERROR(INDEX('Data Annex'!$K$1:$BS$4779,MATCH(JOY$1&amp;"|"&amp;$B29,'Data Annex'!$K$1:$K$4779,0),MATCH(JOY$2,'Data Annex'!$K$1:$BS$1,0)),"")</f>
        <v/>
      </c>
      <c r="JOZ29" s="258" t="str">
        <f>IFERROR(INDEX('Data Annex'!$K$1:$BS$4779,MATCH(JOZ$1&amp;"|"&amp;$B29,'Data Annex'!$K$1:$K$4779,0),MATCH(JOZ$2,'Data Annex'!$K$1:$BS$1,0)),"")</f>
        <v/>
      </c>
      <c r="JPA29" s="258" t="str">
        <f>IFERROR(INDEX('Data Annex'!$K$1:$BS$4779,MATCH(JPA$1&amp;"|"&amp;$B29,'Data Annex'!$K$1:$K$4779,0),MATCH(JPA$2,'Data Annex'!$K$1:$BS$1,0)),"")</f>
        <v/>
      </c>
      <c r="JPB29" s="258" t="str">
        <f>IFERROR(INDEX('Data Annex'!$K$1:$BS$4779,MATCH(JPB$1&amp;"|"&amp;$B29,'Data Annex'!$K$1:$K$4779,0),MATCH(JPB$2,'Data Annex'!$K$1:$BS$1,0)),"")</f>
        <v/>
      </c>
      <c r="JPC29" s="258" t="str">
        <f>IFERROR(INDEX('Data Annex'!$K$1:$BS$4779,MATCH(JPC$1&amp;"|"&amp;$B29,'Data Annex'!$K$1:$K$4779,0),MATCH(JPC$2,'Data Annex'!$K$1:$BS$1,0)),"")</f>
        <v/>
      </c>
      <c r="JPD29" s="258" t="str">
        <f>IFERROR(INDEX('Data Annex'!$K$1:$BS$4779,MATCH(JPD$1&amp;"|"&amp;$B29,'Data Annex'!$K$1:$K$4779,0),MATCH(JPD$2,'Data Annex'!$K$1:$BS$1,0)),"")</f>
        <v/>
      </c>
      <c r="JPE29" s="258" t="str">
        <f>IFERROR(INDEX('Data Annex'!$K$1:$BS$4779,MATCH(JPE$1&amp;"|"&amp;$B29,'Data Annex'!$K$1:$K$4779,0),MATCH(JPE$2,'Data Annex'!$K$1:$BS$1,0)),"")</f>
        <v/>
      </c>
      <c r="JPF29" s="258" t="str">
        <f>IFERROR(INDEX('Data Annex'!$K$1:$BS$4779,MATCH(JPF$1&amp;"|"&amp;$B29,'Data Annex'!$K$1:$K$4779,0),MATCH(JPF$2,'Data Annex'!$K$1:$BS$1,0)),"")</f>
        <v/>
      </c>
      <c r="JPG29" s="258" t="str">
        <f>IFERROR(INDEX('Data Annex'!$K$1:$BS$4779,MATCH(JPG$1&amp;"|"&amp;$B29,'Data Annex'!$K$1:$K$4779,0),MATCH(JPG$2,'Data Annex'!$K$1:$BS$1,0)),"")</f>
        <v/>
      </c>
      <c r="JPH29" s="258" t="str">
        <f>IFERROR(INDEX('Data Annex'!$K$1:$BS$4779,MATCH(JPH$1&amp;"|"&amp;$B29,'Data Annex'!$K$1:$K$4779,0),MATCH(JPH$2,'Data Annex'!$K$1:$BS$1,0)),"")</f>
        <v/>
      </c>
      <c r="JPI29" s="258" t="str">
        <f>IFERROR(INDEX('Data Annex'!$K$1:$BS$4779,MATCH(JPI$1&amp;"|"&amp;$B29,'Data Annex'!$K$1:$K$4779,0),MATCH(JPI$2,'Data Annex'!$K$1:$BS$1,0)),"")</f>
        <v/>
      </c>
      <c r="JPJ29" s="258" t="str">
        <f>IFERROR(INDEX('Data Annex'!$K$1:$BS$4779,MATCH(JPJ$1&amp;"|"&amp;$B29,'Data Annex'!$K$1:$K$4779,0),MATCH(JPJ$2,'Data Annex'!$K$1:$BS$1,0)),"")</f>
        <v/>
      </c>
      <c r="JPK29" s="258" t="str">
        <f>IFERROR(INDEX('Data Annex'!$K$1:$BS$4779,MATCH(JPK$1&amp;"|"&amp;$B29,'Data Annex'!$K$1:$K$4779,0),MATCH(JPK$2,'Data Annex'!$K$1:$BS$1,0)),"")</f>
        <v/>
      </c>
      <c r="JPL29" s="258" t="str">
        <f>IFERROR(INDEX('Data Annex'!$K$1:$BS$4779,MATCH(JPL$1&amp;"|"&amp;$B29,'Data Annex'!$K$1:$K$4779,0),MATCH(JPL$2,'Data Annex'!$K$1:$BS$1,0)),"")</f>
        <v/>
      </c>
      <c r="JPM29" s="258" t="str">
        <f>IFERROR(INDEX('Data Annex'!$K$1:$BS$4779,MATCH(JPM$1&amp;"|"&amp;$B29,'Data Annex'!$K$1:$K$4779,0),MATCH(JPM$2,'Data Annex'!$K$1:$BS$1,0)),"")</f>
        <v/>
      </c>
      <c r="JPN29" s="258" t="str">
        <f>IFERROR(INDEX('Data Annex'!$K$1:$BS$4779,MATCH(JPN$1&amp;"|"&amp;$B29,'Data Annex'!$K$1:$K$4779,0),MATCH(JPN$2,'Data Annex'!$K$1:$BS$1,0)),"")</f>
        <v/>
      </c>
      <c r="JPO29" s="258" t="str">
        <f>IFERROR(INDEX('Data Annex'!$K$1:$BS$4779,MATCH(JPO$1&amp;"|"&amp;$B29,'Data Annex'!$K$1:$K$4779,0),MATCH(JPO$2,'Data Annex'!$K$1:$BS$1,0)),"")</f>
        <v/>
      </c>
      <c r="JPP29" s="258" t="str">
        <f>IFERROR(INDEX('Data Annex'!$K$1:$BS$4779,MATCH(JPP$1&amp;"|"&amp;$B29,'Data Annex'!$K$1:$K$4779,0),MATCH(JPP$2,'Data Annex'!$K$1:$BS$1,0)),"")</f>
        <v/>
      </c>
      <c r="JPQ29" s="258" t="str">
        <f>IFERROR(INDEX('Data Annex'!$K$1:$BS$4779,MATCH(JPQ$1&amp;"|"&amp;$B29,'Data Annex'!$K$1:$K$4779,0),MATCH(JPQ$2,'Data Annex'!$K$1:$BS$1,0)),"")</f>
        <v/>
      </c>
      <c r="JPR29" s="258" t="str">
        <f>IFERROR(INDEX('Data Annex'!$K$1:$BS$4779,MATCH(JPR$1&amp;"|"&amp;$B29,'Data Annex'!$K$1:$K$4779,0),MATCH(JPR$2,'Data Annex'!$K$1:$BS$1,0)),"")</f>
        <v/>
      </c>
      <c r="JPS29" s="258" t="str">
        <f>IFERROR(INDEX('Data Annex'!$K$1:$BS$4779,MATCH(JPS$1&amp;"|"&amp;$B29,'Data Annex'!$K$1:$K$4779,0),MATCH(JPS$2,'Data Annex'!$K$1:$BS$1,0)),"")</f>
        <v/>
      </c>
      <c r="JPT29" s="258" t="str">
        <f>IFERROR(INDEX('Data Annex'!$K$1:$BS$4779,MATCH(JPT$1&amp;"|"&amp;$B29,'Data Annex'!$K$1:$K$4779,0),MATCH(JPT$2,'Data Annex'!$K$1:$BS$1,0)),"")</f>
        <v/>
      </c>
      <c r="JPU29" s="258" t="str">
        <f>IFERROR(INDEX('Data Annex'!$K$1:$BS$4779,MATCH(JPU$1&amp;"|"&amp;$B29,'Data Annex'!$K$1:$K$4779,0),MATCH(JPU$2,'Data Annex'!$K$1:$BS$1,0)),"")</f>
        <v/>
      </c>
      <c r="JPV29" s="258" t="str">
        <f>IFERROR(INDEX('Data Annex'!$K$1:$BS$4779,MATCH(JPV$1&amp;"|"&amp;$B29,'Data Annex'!$K$1:$K$4779,0),MATCH(JPV$2,'Data Annex'!$K$1:$BS$1,0)),"")</f>
        <v/>
      </c>
      <c r="JPW29" s="258" t="str">
        <f>IFERROR(INDEX('Data Annex'!$K$1:$BS$4779,MATCH(JPW$1&amp;"|"&amp;$B29,'Data Annex'!$K$1:$K$4779,0),MATCH(JPW$2,'Data Annex'!$K$1:$BS$1,0)),"")</f>
        <v/>
      </c>
      <c r="JPX29" s="258" t="str">
        <f>IFERROR(INDEX('Data Annex'!$K$1:$BS$4779,MATCH(JPX$1&amp;"|"&amp;$B29,'Data Annex'!$K$1:$K$4779,0),MATCH(JPX$2,'Data Annex'!$K$1:$BS$1,0)),"")</f>
        <v/>
      </c>
      <c r="JPY29" s="258" t="str">
        <f>IFERROR(INDEX('Data Annex'!$K$1:$BS$4779,MATCH(JPY$1&amp;"|"&amp;$B29,'Data Annex'!$K$1:$K$4779,0),MATCH(JPY$2,'Data Annex'!$K$1:$BS$1,0)),"")</f>
        <v/>
      </c>
      <c r="JPZ29" s="258" t="str">
        <f>IFERROR(INDEX('Data Annex'!$K$1:$BS$4779,MATCH(JPZ$1&amp;"|"&amp;$B29,'Data Annex'!$K$1:$K$4779,0),MATCH(JPZ$2,'Data Annex'!$K$1:$BS$1,0)),"")</f>
        <v/>
      </c>
      <c r="JQA29" s="258" t="str">
        <f>IFERROR(INDEX('Data Annex'!$K$1:$BS$4779,MATCH(JQA$1&amp;"|"&amp;$B29,'Data Annex'!$K$1:$K$4779,0),MATCH(JQA$2,'Data Annex'!$K$1:$BS$1,0)),"")</f>
        <v/>
      </c>
      <c r="JQB29" s="258" t="str">
        <f>IFERROR(INDEX('Data Annex'!$K$1:$BS$4779,MATCH(JQB$1&amp;"|"&amp;$B29,'Data Annex'!$K$1:$K$4779,0),MATCH(JQB$2,'Data Annex'!$K$1:$BS$1,0)),"")</f>
        <v/>
      </c>
      <c r="JQC29" s="258" t="str">
        <f>IFERROR(INDEX('Data Annex'!$K$1:$BS$4779,MATCH(JQC$1&amp;"|"&amp;$B29,'Data Annex'!$K$1:$K$4779,0),MATCH(JQC$2,'Data Annex'!$K$1:$BS$1,0)),"")</f>
        <v/>
      </c>
      <c r="JQD29" s="258" t="str">
        <f>IFERROR(INDEX('Data Annex'!$K$1:$BS$4779,MATCH(JQD$1&amp;"|"&amp;$B29,'Data Annex'!$K$1:$K$4779,0),MATCH(JQD$2,'Data Annex'!$K$1:$BS$1,0)),"")</f>
        <v/>
      </c>
      <c r="JQE29" s="258" t="str">
        <f>IFERROR(INDEX('Data Annex'!$K$1:$BS$4779,MATCH(JQE$1&amp;"|"&amp;$B29,'Data Annex'!$K$1:$K$4779,0),MATCH(JQE$2,'Data Annex'!$K$1:$BS$1,0)),"")</f>
        <v/>
      </c>
      <c r="JQF29" s="258" t="str">
        <f>IFERROR(INDEX('Data Annex'!$K$1:$BS$4779,MATCH(JQF$1&amp;"|"&amp;$B29,'Data Annex'!$K$1:$K$4779,0),MATCH(JQF$2,'Data Annex'!$K$1:$BS$1,0)),"")</f>
        <v/>
      </c>
      <c r="JQG29" s="258" t="str">
        <f>IFERROR(INDEX('Data Annex'!$K$1:$BS$4779,MATCH(JQG$1&amp;"|"&amp;$B29,'Data Annex'!$K$1:$K$4779,0),MATCH(JQG$2,'Data Annex'!$K$1:$BS$1,0)),"")</f>
        <v/>
      </c>
      <c r="JQH29" s="258" t="str">
        <f>IFERROR(INDEX('Data Annex'!$K$1:$BS$4779,MATCH(JQH$1&amp;"|"&amp;$B29,'Data Annex'!$K$1:$K$4779,0),MATCH(JQH$2,'Data Annex'!$K$1:$BS$1,0)),"")</f>
        <v/>
      </c>
      <c r="JQI29" s="258" t="str">
        <f>IFERROR(INDEX('Data Annex'!$K$1:$BS$4779,MATCH(JQI$1&amp;"|"&amp;$B29,'Data Annex'!$K$1:$K$4779,0),MATCH(JQI$2,'Data Annex'!$K$1:$BS$1,0)),"")</f>
        <v/>
      </c>
      <c r="JQJ29" s="258" t="str">
        <f>IFERROR(INDEX('Data Annex'!$K$1:$BS$4779,MATCH(JQJ$1&amp;"|"&amp;$B29,'Data Annex'!$K$1:$K$4779,0),MATCH(JQJ$2,'Data Annex'!$K$1:$BS$1,0)),"")</f>
        <v/>
      </c>
      <c r="JQK29" s="258" t="str">
        <f>IFERROR(INDEX('Data Annex'!$K$1:$BS$4779,MATCH(JQK$1&amp;"|"&amp;$B29,'Data Annex'!$K$1:$K$4779,0),MATCH(JQK$2,'Data Annex'!$K$1:$BS$1,0)),"")</f>
        <v/>
      </c>
      <c r="JQL29" s="258" t="str">
        <f>IFERROR(INDEX('Data Annex'!$K$1:$BS$4779,MATCH(JQL$1&amp;"|"&amp;$B29,'Data Annex'!$K$1:$K$4779,0),MATCH(JQL$2,'Data Annex'!$K$1:$BS$1,0)),"")</f>
        <v/>
      </c>
      <c r="JQM29" s="258" t="str">
        <f>IFERROR(INDEX('Data Annex'!$K$1:$BS$4779,MATCH(JQM$1&amp;"|"&amp;$B29,'Data Annex'!$K$1:$K$4779,0),MATCH(JQM$2,'Data Annex'!$K$1:$BS$1,0)),"")</f>
        <v/>
      </c>
      <c r="JQN29" s="258" t="str">
        <f>IFERROR(INDEX('Data Annex'!$K$1:$BS$4779,MATCH(JQN$1&amp;"|"&amp;$B29,'Data Annex'!$K$1:$K$4779,0),MATCH(JQN$2,'Data Annex'!$K$1:$BS$1,0)),"")</f>
        <v/>
      </c>
      <c r="JQO29" s="258" t="str">
        <f>IFERROR(INDEX('Data Annex'!$K$1:$BS$4779,MATCH(JQO$1&amp;"|"&amp;$B29,'Data Annex'!$K$1:$K$4779,0),MATCH(JQO$2,'Data Annex'!$K$1:$BS$1,0)),"")</f>
        <v/>
      </c>
      <c r="JQP29" s="258" t="str">
        <f>IFERROR(INDEX('Data Annex'!$K$1:$BS$4779,MATCH(JQP$1&amp;"|"&amp;$B29,'Data Annex'!$K$1:$K$4779,0),MATCH(JQP$2,'Data Annex'!$K$1:$BS$1,0)),"")</f>
        <v/>
      </c>
      <c r="JQQ29" s="258" t="str">
        <f>IFERROR(INDEX('Data Annex'!$K$1:$BS$4779,MATCH(JQQ$1&amp;"|"&amp;$B29,'Data Annex'!$K$1:$K$4779,0),MATCH(JQQ$2,'Data Annex'!$K$1:$BS$1,0)),"")</f>
        <v/>
      </c>
      <c r="JQR29" s="258" t="str">
        <f>IFERROR(INDEX('Data Annex'!$K$1:$BS$4779,MATCH(JQR$1&amp;"|"&amp;$B29,'Data Annex'!$K$1:$K$4779,0),MATCH(JQR$2,'Data Annex'!$K$1:$BS$1,0)),"")</f>
        <v/>
      </c>
      <c r="JQS29" s="258" t="str">
        <f>IFERROR(INDEX('Data Annex'!$K$1:$BS$4779,MATCH(JQS$1&amp;"|"&amp;$B29,'Data Annex'!$K$1:$K$4779,0),MATCH(JQS$2,'Data Annex'!$K$1:$BS$1,0)),"")</f>
        <v/>
      </c>
      <c r="JQT29" s="258" t="str">
        <f>IFERROR(INDEX('Data Annex'!$K$1:$BS$4779,MATCH(JQT$1&amp;"|"&amp;$B29,'Data Annex'!$K$1:$K$4779,0),MATCH(JQT$2,'Data Annex'!$K$1:$BS$1,0)),"")</f>
        <v/>
      </c>
      <c r="JQU29" s="258" t="str">
        <f>IFERROR(INDEX('Data Annex'!$K$1:$BS$4779,MATCH(JQU$1&amp;"|"&amp;$B29,'Data Annex'!$K$1:$K$4779,0),MATCH(JQU$2,'Data Annex'!$K$1:$BS$1,0)),"")</f>
        <v/>
      </c>
      <c r="JQV29" s="258" t="str">
        <f>IFERROR(INDEX('Data Annex'!$K$1:$BS$4779,MATCH(JQV$1&amp;"|"&amp;$B29,'Data Annex'!$K$1:$K$4779,0),MATCH(JQV$2,'Data Annex'!$K$1:$BS$1,0)),"")</f>
        <v/>
      </c>
      <c r="JQW29" s="258" t="str">
        <f>IFERROR(INDEX('Data Annex'!$K$1:$BS$4779,MATCH(JQW$1&amp;"|"&amp;$B29,'Data Annex'!$K$1:$K$4779,0),MATCH(JQW$2,'Data Annex'!$K$1:$BS$1,0)),"")</f>
        <v/>
      </c>
      <c r="JQX29" s="258" t="str">
        <f>IFERROR(INDEX('Data Annex'!$K$1:$BS$4779,MATCH(JQX$1&amp;"|"&amp;$B29,'Data Annex'!$K$1:$K$4779,0),MATCH(JQX$2,'Data Annex'!$K$1:$BS$1,0)),"")</f>
        <v/>
      </c>
      <c r="JQY29" s="258" t="str">
        <f>IFERROR(INDEX('Data Annex'!$K$1:$BS$4779,MATCH(JQY$1&amp;"|"&amp;$B29,'Data Annex'!$K$1:$K$4779,0),MATCH(JQY$2,'Data Annex'!$K$1:$BS$1,0)),"")</f>
        <v/>
      </c>
      <c r="JQZ29" s="258" t="str">
        <f>IFERROR(INDEX('Data Annex'!$K$1:$BS$4779,MATCH(JQZ$1&amp;"|"&amp;$B29,'Data Annex'!$K$1:$K$4779,0),MATCH(JQZ$2,'Data Annex'!$K$1:$BS$1,0)),"")</f>
        <v/>
      </c>
      <c r="JRA29" s="258" t="str">
        <f>IFERROR(INDEX('Data Annex'!$K$1:$BS$4779,MATCH(JRA$1&amp;"|"&amp;$B29,'Data Annex'!$K$1:$K$4779,0),MATCH(JRA$2,'Data Annex'!$K$1:$BS$1,0)),"")</f>
        <v/>
      </c>
      <c r="JRB29" s="258" t="str">
        <f>IFERROR(INDEX('Data Annex'!$K$1:$BS$4779,MATCH(JRB$1&amp;"|"&amp;$B29,'Data Annex'!$K$1:$K$4779,0),MATCH(JRB$2,'Data Annex'!$K$1:$BS$1,0)),"")</f>
        <v/>
      </c>
      <c r="JRC29" s="258" t="str">
        <f>IFERROR(INDEX('Data Annex'!$K$1:$BS$4779,MATCH(JRC$1&amp;"|"&amp;$B29,'Data Annex'!$K$1:$K$4779,0),MATCH(JRC$2,'Data Annex'!$K$1:$BS$1,0)),"")</f>
        <v/>
      </c>
      <c r="JRD29" s="258" t="str">
        <f>IFERROR(INDEX('Data Annex'!$K$1:$BS$4779,MATCH(JRD$1&amp;"|"&amp;$B29,'Data Annex'!$K$1:$K$4779,0),MATCH(JRD$2,'Data Annex'!$K$1:$BS$1,0)),"")</f>
        <v/>
      </c>
      <c r="JRE29" s="258" t="str">
        <f>IFERROR(INDEX('Data Annex'!$K$1:$BS$4779,MATCH(JRE$1&amp;"|"&amp;$B29,'Data Annex'!$K$1:$K$4779,0),MATCH(JRE$2,'Data Annex'!$K$1:$BS$1,0)),"")</f>
        <v/>
      </c>
      <c r="JRF29" s="258" t="str">
        <f>IFERROR(INDEX('Data Annex'!$K$1:$BS$4779,MATCH(JRF$1&amp;"|"&amp;$B29,'Data Annex'!$K$1:$K$4779,0),MATCH(JRF$2,'Data Annex'!$K$1:$BS$1,0)),"")</f>
        <v/>
      </c>
      <c r="JRG29" s="258" t="str">
        <f>IFERROR(INDEX('Data Annex'!$K$1:$BS$4779,MATCH(JRG$1&amp;"|"&amp;$B29,'Data Annex'!$K$1:$K$4779,0),MATCH(JRG$2,'Data Annex'!$K$1:$BS$1,0)),"")</f>
        <v/>
      </c>
      <c r="JRH29" s="258" t="str">
        <f>IFERROR(INDEX('Data Annex'!$K$1:$BS$4779,MATCH(JRH$1&amp;"|"&amp;$B29,'Data Annex'!$K$1:$K$4779,0),MATCH(JRH$2,'Data Annex'!$K$1:$BS$1,0)),"")</f>
        <v/>
      </c>
      <c r="JRI29" s="258" t="str">
        <f>IFERROR(INDEX('Data Annex'!$K$1:$BS$4779,MATCH(JRI$1&amp;"|"&amp;$B29,'Data Annex'!$K$1:$K$4779,0),MATCH(JRI$2,'Data Annex'!$K$1:$BS$1,0)),"")</f>
        <v/>
      </c>
      <c r="JRJ29" s="258" t="str">
        <f>IFERROR(INDEX('Data Annex'!$K$1:$BS$4779,MATCH(JRJ$1&amp;"|"&amp;$B29,'Data Annex'!$K$1:$K$4779,0),MATCH(JRJ$2,'Data Annex'!$K$1:$BS$1,0)),"")</f>
        <v/>
      </c>
      <c r="JRK29" s="258" t="str">
        <f>IFERROR(INDEX('Data Annex'!$K$1:$BS$4779,MATCH(JRK$1&amp;"|"&amp;$B29,'Data Annex'!$K$1:$K$4779,0),MATCH(JRK$2,'Data Annex'!$K$1:$BS$1,0)),"")</f>
        <v/>
      </c>
      <c r="JRL29" s="258" t="str">
        <f>IFERROR(INDEX('Data Annex'!$K$1:$BS$4779,MATCH(JRL$1&amp;"|"&amp;$B29,'Data Annex'!$K$1:$K$4779,0),MATCH(JRL$2,'Data Annex'!$K$1:$BS$1,0)),"")</f>
        <v/>
      </c>
      <c r="JRM29" s="258" t="str">
        <f>IFERROR(INDEX('Data Annex'!$K$1:$BS$4779,MATCH(JRM$1&amp;"|"&amp;$B29,'Data Annex'!$K$1:$K$4779,0),MATCH(JRM$2,'Data Annex'!$K$1:$BS$1,0)),"")</f>
        <v/>
      </c>
      <c r="JRN29" s="258" t="str">
        <f>IFERROR(INDEX('Data Annex'!$K$1:$BS$4779,MATCH(JRN$1&amp;"|"&amp;$B29,'Data Annex'!$K$1:$K$4779,0),MATCH(JRN$2,'Data Annex'!$K$1:$BS$1,0)),"")</f>
        <v/>
      </c>
      <c r="JRO29" s="258" t="str">
        <f>IFERROR(INDEX('Data Annex'!$K$1:$BS$4779,MATCH(JRO$1&amp;"|"&amp;$B29,'Data Annex'!$K$1:$K$4779,0),MATCH(JRO$2,'Data Annex'!$K$1:$BS$1,0)),"")</f>
        <v/>
      </c>
      <c r="JRP29" s="258" t="str">
        <f>IFERROR(INDEX('Data Annex'!$K$1:$BS$4779,MATCH(JRP$1&amp;"|"&amp;$B29,'Data Annex'!$K$1:$K$4779,0),MATCH(JRP$2,'Data Annex'!$K$1:$BS$1,0)),"")</f>
        <v/>
      </c>
      <c r="JRQ29" s="258" t="str">
        <f>IFERROR(INDEX('Data Annex'!$K$1:$BS$4779,MATCH(JRQ$1&amp;"|"&amp;$B29,'Data Annex'!$K$1:$K$4779,0),MATCH(JRQ$2,'Data Annex'!$K$1:$BS$1,0)),"")</f>
        <v/>
      </c>
      <c r="JRR29" s="258" t="str">
        <f>IFERROR(INDEX('Data Annex'!$K$1:$BS$4779,MATCH(JRR$1&amp;"|"&amp;$B29,'Data Annex'!$K$1:$K$4779,0),MATCH(JRR$2,'Data Annex'!$K$1:$BS$1,0)),"")</f>
        <v/>
      </c>
      <c r="JRS29" s="258" t="str">
        <f>IFERROR(INDEX('Data Annex'!$K$1:$BS$4779,MATCH(JRS$1&amp;"|"&amp;$B29,'Data Annex'!$K$1:$K$4779,0),MATCH(JRS$2,'Data Annex'!$K$1:$BS$1,0)),"")</f>
        <v/>
      </c>
      <c r="JRT29" s="258" t="str">
        <f>IFERROR(INDEX('Data Annex'!$K$1:$BS$4779,MATCH(JRT$1&amp;"|"&amp;$B29,'Data Annex'!$K$1:$K$4779,0),MATCH(JRT$2,'Data Annex'!$K$1:$BS$1,0)),"")</f>
        <v/>
      </c>
      <c r="JRU29" s="258" t="str">
        <f>IFERROR(INDEX('Data Annex'!$K$1:$BS$4779,MATCH(JRU$1&amp;"|"&amp;$B29,'Data Annex'!$K$1:$K$4779,0),MATCH(JRU$2,'Data Annex'!$K$1:$BS$1,0)),"")</f>
        <v/>
      </c>
      <c r="JRV29" s="258" t="str">
        <f>IFERROR(INDEX('Data Annex'!$K$1:$BS$4779,MATCH(JRV$1&amp;"|"&amp;$B29,'Data Annex'!$K$1:$K$4779,0),MATCH(JRV$2,'Data Annex'!$K$1:$BS$1,0)),"")</f>
        <v/>
      </c>
      <c r="JRW29" s="258" t="str">
        <f>IFERROR(INDEX('Data Annex'!$K$1:$BS$4779,MATCH(JRW$1&amp;"|"&amp;$B29,'Data Annex'!$K$1:$K$4779,0),MATCH(JRW$2,'Data Annex'!$K$1:$BS$1,0)),"")</f>
        <v/>
      </c>
      <c r="JRX29" s="258" t="str">
        <f>IFERROR(INDEX('Data Annex'!$K$1:$BS$4779,MATCH(JRX$1&amp;"|"&amp;$B29,'Data Annex'!$K$1:$K$4779,0),MATCH(JRX$2,'Data Annex'!$K$1:$BS$1,0)),"")</f>
        <v/>
      </c>
      <c r="JRY29" s="258" t="str">
        <f>IFERROR(INDEX('Data Annex'!$K$1:$BS$4779,MATCH(JRY$1&amp;"|"&amp;$B29,'Data Annex'!$K$1:$K$4779,0),MATCH(JRY$2,'Data Annex'!$K$1:$BS$1,0)),"")</f>
        <v/>
      </c>
      <c r="JRZ29" s="258" t="str">
        <f>IFERROR(INDEX('Data Annex'!$K$1:$BS$4779,MATCH(JRZ$1&amp;"|"&amp;$B29,'Data Annex'!$K$1:$K$4779,0),MATCH(JRZ$2,'Data Annex'!$K$1:$BS$1,0)),"")</f>
        <v/>
      </c>
      <c r="JSA29" s="258" t="str">
        <f>IFERROR(INDEX('Data Annex'!$K$1:$BS$4779,MATCH(JSA$1&amp;"|"&amp;$B29,'Data Annex'!$K$1:$K$4779,0),MATCH(JSA$2,'Data Annex'!$K$1:$BS$1,0)),"")</f>
        <v/>
      </c>
      <c r="JSB29" s="258" t="str">
        <f>IFERROR(INDEX('Data Annex'!$K$1:$BS$4779,MATCH(JSB$1&amp;"|"&amp;$B29,'Data Annex'!$K$1:$K$4779,0),MATCH(JSB$2,'Data Annex'!$K$1:$BS$1,0)),"")</f>
        <v/>
      </c>
      <c r="JSC29" s="258" t="str">
        <f>IFERROR(INDEX('Data Annex'!$K$1:$BS$4779,MATCH(JSC$1&amp;"|"&amp;$B29,'Data Annex'!$K$1:$K$4779,0),MATCH(JSC$2,'Data Annex'!$K$1:$BS$1,0)),"")</f>
        <v/>
      </c>
      <c r="JSD29" s="258" t="str">
        <f>IFERROR(INDEX('Data Annex'!$K$1:$BS$4779,MATCH(JSD$1&amp;"|"&amp;$B29,'Data Annex'!$K$1:$K$4779,0),MATCH(JSD$2,'Data Annex'!$K$1:$BS$1,0)),"")</f>
        <v/>
      </c>
      <c r="JSE29" s="258" t="str">
        <f>IFERROR(INDEX('Data Annex'!$K$1:$BS$4779,MATCH(JSE$1&amp;"|"&amp;$B29,'Data Annex'!$K$1:$K$4779,0),MATCH(JSE$2,'Data Annex'!$K$1:$BS$1,0)),"")</f>
        <v/>
      </c>
      <c r="JSF29" s="258" t="str">
        <f>IFERROR(INDEX('Data Annex'!$K$1:$BS$4779,MATCH(JSF$1&amp;"|"&amp;$B29,'Data Annex'!$K$1:$K$4779,0),MATCH(JSF$2,'Data Annex'!$K$1:$BS$1,0)),"")</f>
        <v/>
      </c>
      <c r="JSG29" s="258" t="str">
        <f>IFERROR(INDEX('Data Annex'!$K$1:$BS$4779,MATCH(JSG$1&amp;"|"&amp;$B29,'Data Annex'!$K$1:$K$4779,0),MATCH(JSG$2,'Data Annex'!$K$1:$BS$1,0)),"")</f>
        <v/>
      </c>
      <c r="JSH29" s="258" t="str">
        <f>IFERROR(INDEX('Data Annex'!$K$1:$BS$4779,MATCH(JSH$1&amp;"|"&amp;$B29,'Data Annex'!$K$1:$K$4779,0),MATCH(JSH$2,'Data Annex'!$K$1:$BS$1,0)),"")</f>
        <v/>
      </c>
      <c r="JSI29" s="258" t="str">
        <f>IFERROR(INDEX('Data Annex'!$K$1:$BS$4779,MATCH(JSI$1&amp;"|"&amp;$B29,'Data Annex'!$K$1:$K$4779,0),MATCH(JSI$2,'Data Annex'!$K$1:$BS$1,0)),"")</f>
        <v/>
      </c>
      <c r="JSJ29" s="258" t="str">
        <f>IFERROR(INDEX('Data Annex'!$K$1:$BS$4779,MATCH(JSJ$1&amp;"|"&amp;$B29,'Data Annex'!$K$1:$K$4779,0),MATCH(JSJ$2,'Data Annex'!$K$1:$BS$1,0)),"")</f>
        <v/>
      </c>
      <c r="JSK29" s="258" t="str">
        <f>IFERROR(INDEX('Data Annex'!$K$1:$BS$4779,MATCH(JSK$1&amp;"|"&amp;$B29,'Data Annex'!$K$1:$K$4779,0),MATCH(JSK$2,'Data Annex'!$K$1:$BS$1,0)),"")</f>
        <v/>
      </c>
      <c r="JSL29" s="258" t="str">
        <f>IFERROR(INDEX('Data Annex'!$K$1:$BS$4779,MATCH(JSL$1&amp;"|"&amp;$B29,'Data Annex'!$K$1:$K$4779,0),MATCH(JSL$2,'Data Annex'!$K$1:$BS$1,0)),"")</f>
        <v/>
      </c>
      <c r="JSM29" s="258" t="str">
        <f>IFERROR(INDEX('Data Annex'!$K$1:$BS$4779,MATCH(JSM$1&amp;"|"&amp;$B29,'Data Annex'!$K$1:$K$4779,0),MATCH(JSM$2,'Data Annex'!$K$1:$BS$1,0)),"")</f>
        <v/>
      </c>
      <c r="JSN29" s="258" t="str">
        <f>IFERROR(INDEX('Data Annex'!$K$1:$BS$4779,MATCH(JSN$1&amp;"|"&amp;$B29,'Data Annex'!$K$1:$K$4779,0),MATCH(JSN$2,'Data Annex'!$K$1:$BS$1,0)),"")</f>
        <v/>
      </c>
      <c r="JSO29" s="258" t="str">
        <f>IFERROR(INDEX('Data Annex'!$K$1:$BS$4779,MATCH(JSO$1&amp;"|"&amp;$B29,'Data Annex'!$K$1:$K$4779,0),MATCH(JSO$2,'Data Annex'!$K$1:$BS$1,0)),"")</f>
        <v/>
      </c>
      <c r="JSP29" s="258" t="str">
        <f>IFERROR(INDEX('Data Annex'!$K$1:$BS$4779,MATCH(JSP$1&amp;"|"&amp;$B29,'Data Annex'!$K$1:$K$4779,0),MATCH(JSP$2,'Data Annex'!$K$1:$BS$1,0)),"")</f>
        <v/>
      </c>
      <c r="JSQ29" s="258" t="str">
        <f>IFERROR(INDEX('Data Annex'!$K$1:$BS$4779,MATCH(JSQ$1&amp;"|"&amp;$B29,'Data Annex'!$K$1:$K$4779,0),MATCH(JSQ$2,'Data Annex'!$K$1:$BS$1,0)),"")</f>
        <v/>
      </c>
      <c r="JSR29" s="258" t="str">
        <f>IFERROR(INDEX('Data Annex'!$K$1:$BS$4779,MATCH(JSR$1&amp;"|"&amp;$B29,'Data Annex'!$K$1:$K$4779,0),MATCH(JSR$2,'Data Annex'!$K$1:$BS$1,0)),"")</f>
        <v/>
      </c>
      <c r="JSS29" s="258" t="str">
        <f>IFERROR(INDEX('Data Annex'!$K$1:$BS$4779,MATCH(JSS$1&amp;"|"&amp;$B29,'Data Annex'!$K$1:$K$4779,0),MATCH(JSS$2,'Data Annex'!$K$1:$BS$1,0)),"")</f>
        <v/>
      </c>
      <c r="JST29" s="258" t="str">
        <f>IFERROR(INDEX('Data Annex'!$K$1:$BS$4779,MATCH(JST$1&amp;"|"&amp;$B29,'Data Annex'!$K$1:$K$4779,0),MATCH(JST$2,'Data Annex'!$K$1:$BS$1,0)),"")</f>
        <v/>
      </c>
      <c r="JSU29" s="258" t="str">
        <f>IFERROR(INDEX('Data Annex'!$K$1:$BS$4779,MATCH(JSU$1&amp;"|"&amp;$B29,'Data Annex'!$K$1:$K$4779,0),MATCH(JSU$2,'Data Annex'!$K$1:$BS$1,0)),"")</f>
        <v/>
      </c>
      <c r="JSV29" s="258" t="str">
        <f>IFERROR(INDEX('Data Annex'!$K$1:$BS$4779,MATCH(JSV$1&amp;"|"&amp;$B29,'Data Annex'!$K$1:$K$4779,0),MATCH(JSV$2,'Data Annex'!$K$1:$BS$1,0)),"")</f>
        <v/>
      </c>
      <c r="JSW29" s="258" t="str">
        <f>IFERROR(INDEX('Data Annex'!$K$1:$BS$4779,MATCH(JSW$1&amp;"|"&amp;$B29,'Data Annex'!$K$1:$K$4779,0),MATCH(JSW$2,'Data Annex'!$K$1:$BS$1,0)),"")</f>
        <v/>
      </c>
      <c r="JSX29" s="258" t="str">
        <f>IFERROR(INDEX('Data Annex'!$K$1:$BS$4779,MATCH(JSX$1&amp;"|"&amp;$B29,'Data Annex'!$K$1:$K$4779,0),MATCH(JSX$2,'Data Annex'!$K$1:$BS$1,0)),"")</f>
        <v/>
      </c>
      <c r="JSY29" s="258" t="str">
        <f>IFERROR(INDEX('Data Annex'!$K$1:$BS$4779,MATCH(JSY$1&amp;"|"&amp;$B29,'Data Annex'!$K$1:$K$4779,0),MATCH(JSY$2,'Data Annex'!$K$1:$BS$1,0)),"")</f>
        <v/>
      </c>
      <c r="JSZ29" s="258" t="str">
        <f>IFERROR(INDEX('Data Annex'!$K$1:$BS$4779,MATCH(JSZ$1&amp;"|"&amp;$B29,'Data Annex'!$K$1:$K$4779,0),MATCH(JSZ$2,'Data Annex'!$K$1:$BS$1,0)),"")</f>
        <v/>
      </c>
      <c r="JTA29" s="258" t="str">
        <f>IFERROR(INDEX('Data Annex'!$K$1:$BS$4779,MATCH(JTA$1&amp;"|"&amp;$B29,'Data Annex'!$K$1:$K$4779,0),MATCH(JTA$2,'Data Annex'!$K$1:$BS$1,0)),"")</f>
        <v/>
      </c>
      <c r="JTB29" s="258" t="str">
        <f>IFERROR(INDEX('Data Annex'!$K$1:$BS$4779,MATCH(JTB$1&amp;"|"&amp;$B29,'Data Annex'!$K$1:$K$4779,0),MATCH(JTB$2,'Data Annex'!$K$1:$BS$1,0)),"")</f>
        <v/>
      </c>
      <c r="JTC29" s="258" t="str">
        <f>IFERROR(INDEX('Data Annex'!$K$1:$BS$4779,MATCH(JTC$1&amp;"|"&amp;$B29,'Data Annex'!$K$1:$K$4779,0),MATCH(JTC$2,'Data Annex'!$K$1:$BS$1,0)),"")</f>
        <v/>
      </c>
      <c r="JTD29" s="258" t="str">
        <f>IFERROR(INDEX('Data Annex'!$K$1:$BS$4779,MATCH(JTD$1&amp;"|"&amp;$B29,'Data Annex'!$K$1:$K$4779,0),MATCH(JTD$2,'Data Annex'!$K$1:$BS$1,0)),"")</f>
        <v/>
      </c>
      <c r="JTE29" s="258" t="str">
        <f>IFERROR(INDEX('Data Annex'!$K$1:$BS$4779,MATCH(JTE$1&amp;"|"&amp;$B29,'Data Annex'!$K$1:$K$4779,0),MATCH(JTE$2,'Data Annex'!$K$1:$BS$1,0)),"")</f>
        <v/>
      </c>
      <c r="JTF29" s="258" t="str">
        <f>IFERROR(INDEX('Data Annex'!$K$1:$BS$4779,MATCH(JTF$1&amp;"|"&amp;$B29,'Data Annex'!$K$1:$K$4779,0),MATCH(JTF$2,'Data Annex'!$K$1:$BS$1,0)),"")</f>
        <v/>
      </c>
      <c r="JTG29" s="258" t="str">
        <f>IFERROR(INDEX('Data Annex'!$K$1:$BS$4779,MATCH(JTG$1&amp;"|"&amp;$B29,'Data Annex'!$K$1:$K$4779,0),MATCH(JTG$2,'Data Annex'!$K$1:$BS$1,0)),"")</f>
        <v/>
      </c>
      <c r="JTH29" s="258" t="str">
        <f>IFERROR(INDEX('Data Annex'!$K$1:$BS$4779,MATCH(JTH$1&amp;"|"&amp;$B29,'Data Annex'!$K$1:$K$4779,0),MATCH(JTH$2,'Data Annex'!$K$1:$BS$1,0)),"")</f>
        <v/>
      </c>
      <c r="JTI29" s="258" t="str">
        <f>IFERROR(INDEX('Data Annex'!$K$1:$BS$4779,MATCH(JTI$1&amp;"|"&amp;$B29,'Data Annex'!$K$1:$K$4779,0),MATCH(JTI$2,'Data Annex'!$K$1:$BS$1,0)),"")</f>
        <v/>
      </c>
      <c r="JTJ29" s="258" t="str">
        <f>IFERROR(INDEX('Data Annex'!$K$1:$BS$4779,MATCH(JTJ$1&amp;"|"&amp;$B29,'Data Annex'!$K$1:$K$4779,0),MATCH(JTJ$2,'Data Annex'!$K$1:$BS$1,0)),"")</f>
        <v/>
      </c>
      <c r="JTK29" s="258" t="str">
        <f>IFERROR(INDEX('Data Annex'!$K$1:$BS$4779,MATCH(JTK$1&amp;"|"&amp;$B29,'Data Annex'!$K$1:$K$4779,0),MATCH(JTK$2,'Data Annex'!$K$1:$BS$1,0)),"")</f>
        <v/>
      </c>
      <c r="JTL29" s="258" t="str">
        <f>IFERROR(INDEX('Data Annex'!$K$1:$BS$4779,MATCH(JTL$1&amp;"|"&amp;$B29,'Data Annex'!$K$1:$K$4779,0),MATCH(JTL$2,'Data Annex'!$K$1:$BS$1,0)),"")</f>
        <v/>
      </c>
      <c r="JTM29" s="258" t="str">
        <f>IFERROR(INDEX('Data Annex'!$K$1:$BS$4779,MATCH(JTM$1&amp;"|"&amp;$B29,'Data Annex'!$K$1:$K$4779,0),MATCH(JTM$2,'Data Annex'!$K$1:$BS$1,0)),"")</f>
        <v/>
      </c>
      <c r="JTN29" s="258" t="str">
        <f>IFERROR(INDEX('Data Annex'!$K$1:$BS$4779,MATCH(JTN$1&amp;"|"&amp;$B29,'Data Annex'!$K$1:$K$4779,0),MATCH(JTN$2,'Data Annex'!$K$1:$BS$1,0)),"")</f>
        <v/>
      </c>
      <c r="JTO29" s="258" t="str">
        <f>IFERROR(INDEX('Data Annex'!$K$1:$BS$4779,MATCH(JTO$1&amp;"|"&amp;$B29,'Data Annex'!$K$1:$K$4779,0),MATCH(JTO$2,'Data Annex'!$K$1:$BS$1,0)),"")</f>
        <v/>
      </c>
      <c r="JTP29" s="258" t="str">
        <f>IFERROR(INDEX('Data Annex'!$K$1:$BS$4779,MATCH(JTP$1&amp;"|"&amp;$B29,'Data Annex'!$K$1:$K$4779,0),MATCH(JTP$2,'Data Annex'!$K$1:$BS$1,0)),"")</f>
        <v/>
      </c>
      <c r="JTQ29" s="258" t="str">
        <f>IFERROR(INDEX('Data Annex'!$K$1:$BS$4779,MATCH(JTQ$1&amp;"|"&amp;$B29,'Data Annex'!$K$1:$K$4779,0),MATCH(JTQ$2,'Data Annex'!$K$1:$BS$1,0)),"")</f>
        <v/>
      </c>
      <c r="JTR29" s="258" t="str">
        <f>IFERROR(INDEX('Data Annex'!$K$1:$BS$4779,MATCH(JTR$1&amp;"|"&amp;$B29,'Data Annex'!$K$1:$K$4779,0),MATCH(JTR$2,'Data Annex'!$K$1:$BS$1,0)),"")</f>
        <v/>
      </c>
      <c r="JTS29" s="258" t="str">
        <f>IFERROR(INDEX('Data Annex'!$K$1:$BS$4779,MATCH(JTS$1&amp;"|"&amp;$B29,'Data Annex'!$K$1:$K$4779,0),MATCH(JTS$2,'Data Annex'!$K$1:$BS$1,0)),"")</f>
        <v/>
      </c>
      <c r="JTT29" s="258" t="str">
        <f>IFERROR(INDEX('Data Annex'!$K$1:$BS$4779,MATCH(JTT$1&amp;"|"&amp;$B29,'Data Annex'!$K$1:$K$4779,0),MATCH(JTT$2,'Data Annex'!$K$1:$BS$1,0)),"")</f>
        <v/>
      </c>
      <c r="JTU29" s="258" t="str">
        <f>IFERROR(INDEX('Data Annex'!$K$1:$BS$4779,MATCH(JTU$1&amp;"|"&amp;$B29,'Data Annex'!$K$1:$K$4779,0),MATCH(JTU$2,'Data Annex'!$K$1:$BS$1,0)),"")</f>
        <v/>
      </c>
      <c r="JTV29" s="258" t="str">
        <f>IFERROR(INDEX('Data Annex'!$K$1:$BS$4779,MATCH(JTV$1&amp;"|"&amp;$B29,'Data Annex'!$K$1:$K$4779,0),MATCH(JTV$2,'Data Annex'!$K$1:$BS$1,0)),"")</f>
        <v/>
      </c>
      <c r="JTW29" s="258" t="str">
        <f>IFERROR(INDEX('Data Annex'!$K$1:$BS$4779,MATCH(JTW$1&amp;"|"&amp;$B29,'Data Annex'!$K$1:$K$4779,0),MATCH(JTW$2,'Data Annex'!$K$1:$BS$1,0)),"")</f>
        <v/>
      </c>
      <c r="JTX29" s="258" t="str">
        <f>IFERROR(INDEX('Data Annex'!$K$1:$BS$4779,MATCH(JTX$1&amp;"|"&amp;$B29,'Data Annex'!$K$1:$K$4779,0),MATCH(JTX$2,'Data Annex'!$K$1:$BS$1,0)),"")</f>
        <v/>
      </c>
      <c r="JTY29" s="258" t="str">
        <f>IFERROR(INDEX('Data Annex'!$K$1:$BS$4779,MATCH(JTY$1&amp;"|"&amp;$B29,'Data Annex'!$K$1:$K$4779,0),MATCH(JTY$2,'Data Annex'!$K$1:$BS$1,0)),"")</f>
        <v/>
      </c>
      <c r="JTZ29" s="258" t="str">
        <f>IFERROR(INDEX('Data Annex'!$K$1:$BS$4779,MATCH(JTZ$1&amp;"|"&amp;$B29,'Data Annex'!$K$1:$K$4779,0),MATCH(JTZ$2,'Data Annex'!$K$1:$BS$1,0)),"")</f>
        <v/>
      </c>
      <c r="JUA29" s="258" t="str">
        <f>IFERROR(INDEX('Data Annex'!$K$1:$BS$4779,MATCH(JUA$1&amp;"|"&amp;$B29,'Data Annex'!$K$1:$K$4779,0),MATCH(JUA$2,'Data Annex'!$K$1:$BS$1,0)),"")</f>
        <v/>
      </c>
      <c r="JUB29" s="258" t="str">
        <f>IFERROR(INDEX('Data Annex'!$K$1:$BS$4779,MATCH(JUB$1&amp;"|"&amp;$B29,'Data Annex'!$K$1:$K$4779,0),MATCH(JUB$2,'Data Annex'!$K$1:$BS$1,0)),"")</f>
        <v/>
      </c>
      <c r="JUC29" s="258" t="str">
        <f>IFERROR(INDEX('Data Annex'!$K$1:$BS$4779,MATCH(JUC$1&amp;"|"&amp;$B29,'Data Annex'!$K$1:$K$4779,0),MATCH(JUC$2,'Data Annex'!$K$1:$BS$1,0)),"")</f>
        <v/>
      </c>
      <c r="JUD29" s="258" t="str">
        <f>IFERROR(INDEX('Data Annex'!$K$1:$BS$4779,MATCH(JUD$1&amp;"|"&amp;$B29,'Data Annex'!$K$1:$K$4779,0),MATCH(JUD$2,'Data Annex'!$K$1:$BS$1,0)),"")</f>
        <v/>
      </c>
      <c r="JUE29" s="258" t="str">
        <f>IFERROR(INDEX('Data Annex'!$K$1:$BS$4779,MATCH(JUE$1&amp;"|"&amp;$B29,'Data Annex'!$K$1:$K$4779,0),MATCH(JUE$2,'Data Annex'!$K$1:$BS$1,0)),"")</f>
        <v/>
      </c>
      <c r="JUF29" s="258" t="str">
        <f>IFERROR(INDEX('Data Annex'!$K$1:$BS$4779,MATCH(JUF$1&amp;"|"&amp;$B29,'Data Annex'!$K$1:$K$4779,0),MATCH(JUF$2,'Data Annex'!$K$1:$BS$1,0)),"")</f>
        <v/>
      </c>
      <c r="JUG29" s="258" t="str">
        <f>IFERROR(INDEX('Data Annex'!$K$1:$BS$4779,MATCH(JUG$1&amp;"|"&amp;$B29,'Data Annex'!$K$1:$K$4779,0),MATCH(JUG$2,'Data Annex'!$K$1:$BS$1,0)),"")</f>
        <v/>
      </c>
      <c r="JUH29" s="258" t="str">
        <f>IFERROR(INDEX('Data Annex'!$K$1:$BS$4779,MATCH(JUH$1&amp;"|"&amp;$B29,'Data Annex'!$K$1:$K$4779,0),MATCH(JUH$2,'Data Annex'!$K$1:$BS$1,0)),"")</f>
        <v/>
      </c>
      <c r="JUI29" s="258" t="str">
        <f>IFERROR(INDEX('Data Annex'!$K$1:$BS$4779,MATCH(JUI$1&amp;"|"&amp;$B29,'Data Annex'!$K$1:$K$4779,0),MATCH(JUI$2,'Data Annex'!$K$1:$BS$1,0)),"")</f>
        <v/>
      </c>
      <c r="JUJ29" s="258" t="str">
        <f>IFERROR(INDEX('Data Annex'!$K$1:$BS$4779,MATCH(JUJ$1&amp;"|"&amp;$B29,'Data Annex'!$K$1:$K$4779,0),MATCH(JUJ$2,'Data Annex'!$K$1:$BS$1,0)),"")</f>
        <v/>
      </c>
      <c r="JUK29" s="258" t="str">
        <f>IFERROR(INDEX('Data Annex'!$K$1:$BS$4779,MATCH(JUK$1&amp;"|"&amp;$B29,'Data Annex'!$K$1:$K$4779,0),MATCH(JUK$2,'Data Annex'!$K$1:$BS$1,0)),"")</f>
        <v/>
      </c>
      <c r="JUL29" s="258" t="str">
        <f>IFERROR(INDEX('Data Annex'!$K$1:$BS$4779,MATCH(JUL$1&amp;"|"&amp;$B29,'Data Annex'!$K$1:$K$4779,0),MATCH(JUL$2,'Data Annex'!$K$1:$BS$1,0)),"")</f>
        <v/>
      </c>
      <c r="JUM29" s="258" t="str">
        <f>IFERROR(INDEX('Data Annex'!$K$1:$BS$4779,MATCH(JUM$1&amp;"|"&amp;$B29,'Data Annex'!$K$1:$K$4779,0),MATCH(JUM$2,'Data Annex'!$K$1:$BS$1,0)),"")</f>
        <v/>
      </c>
      <c r="JUN29" s="258" t="str">
        <f>IFERROR(INDEX('Data Annex'!$K$1:$BS$4779,MATCH(JUN$1&amp;"|"&amp;$B29,'Data Annex'!$K$1:$K$4779,0),MATCH(JUN$2,'Data Annex'!$K$1:$BS$1,0)),"")</f>
        <v/>
      </c>
      <c r="JUO29" s="258" t="str">
        <f>IFERROR(INDEX('Data Annex'!$K$1:$BS$4779,MATCH(JUO$1&amp;"|"&amp;$B29,'Data Annex'!$K$1:$K$4779,0),MATCH(JUO$2,'Data Annex'!$K$1:$BS$1,0)),"")</f>
        <v/>
      </c>
      <c r="JUP29" s="258" t="str">
        <f>IFERROR(INDEX('Data Annex'!$K$1:$BS$4779,MATCH(JUP$1&amp;"|"&amp;$B29,'Data Annex'!$K$1:$K$4779,0),MATCH(JUP$2,'Data Annex'!$K$1:$BS$1,0)),"")</f>
        <v/>
      </c>
      <c r="JUQ29" s="258" t="str">
        <f>IFERROR(INDEX('Data Annex'!$K$1:$BS$4779,MATCH(JUQ$1&amp;"|"&amp;$B29,'Data Annex'!$K$1:$K$4779,0),MATCH(JUQ$2,'Data Annex'!$K$1:$BS$1,0)),"")</f>
        <v/>
      </c>
      <c r="JUR29" s="258" t="str">
        <f>IFERROR(INDEX('Data Annex'!$K$1:$BS$4779,MATCH(JUR$1&amp;"|"&amp;$B29,'Data Annex'!$K$1:$K$4779,0),MATCH(JUR$2,'Data Annex'!$K$1:$BS$1,0)),"")</f>
        <v/>
      </c>
      <c r="JUS29" s="258" t="str">
        <f>IFERROR(INDEX('Data Annex'!$K$1:$BS$4779,MATCH(JUS$1&amp;"|"&amp;$B29,'Data Annex'!$K$1:$K$4779,0),MATCH(JUS$2,'Data Annex'!$K$1:$BS$1,0)),"")</f>
        <v/>
      </c>
      <c r="JUT29" s="258" t="str">
        <f>IFERROR(INDEX('Data Annex'!$K$1:$BS$4779,MATCH(JUT$1&amp;"|"&amp;$B29,'Data Annex'!$K$1:$K$4779,0),MATCH(JUT$2,'Data Annex'!$K$1:$BS$1,0)),"")</f>
        <v/>
      </c>
      <c r="JUU29" s="258" t="str">
        <f>IFERROR(INDEX('Data Annex'!$K$1:$BS$4779,MATCH(JUU$1&amp;"|"&amp;$B29,'Data Annex'!$K$1:$K$4779,0),MATCH(JUU$2,'Data Annex'!$K$1:$BS$1,0)),"")</f>
        <v/>
      </c>
      <c r="JUV29" s="258" t="str">
        <f>IFERROR(INDEX('Data Annex'!$K$1:$BS$4779,MATCH(JUV$1&amp;"|"&amp;$B29,'Data Annex'!$K$1:$K$4779,0),MATCH(JUV$2,'Data Annex'!$K$1:$BS$1,0)),"")</f>
        <v/>
      </c>
      <c r="JUW29" s="258" t="str">
        <f>IFERROR(INDEX('Data Annex'!$K$1:$BS$4779,MATCH(JUW$1&amp;"|"&amp;$B29,'Data Annex'!$K$1:$K$4779,0),MATCH(JUW$2,'Data Annex'!$K$1:$BS$1,0)),"")</f>
        <v/>
      </c>
      <c r="JUX29" s="258" t="str">
        <f>IFERROR(INDEX('Data Annex'!$K$1:$BS$4779,MATCH(JUX$1&amp;"|"&amp;$B29,'Data Annex'!$K$1:$K$4779,0),MATCH(JUX$2,'Data Annex'!$K$1:$BS$1,0)),"")</f>
        <v/>
      </c>
      <c r="JUY29" s="258" t="str">
        <f>IFERROR(INDEX('Data Annex'!$K$1:$BS$4779,MATCH(JUY$1&amp;"|"&amp;$B29,'Data Annex'!$K$1:$K$4779,0),MATCH(JUY$2,'Data Annex'!$K$1:$BS$1,0)),"")</f>
        <v/>
      </c>
      <c r="JUZ29" s="258" t="str">
        <f>IFERROR(INDEX('Data Annex'!$K$1:$BS$4779,MATCH(JUZ$1&amp;"|"&amp;$B29,'Data Annex'!$K$1:$K$4779,0),MATCH(JUZ$2,'Data Annex'!$K$1:$BS$1,0)),"")</f>
        <v/>
      </c>
      <c r="JVA29" s="258" t="str">
        <f>IFERROR(INDEX('Data Annex'!$K$1:$BS$4779,MATCH(JVA$1&amp;"|"&amp;$B29,'Data Annex'!$K$1:$K$4779,0),MATCH(JVA$2,'Data Annex'!$K$1:$BS$1,0)),"")</f>
        <v/>
      </c>
      <c r="JVB29" s="258" t="str">
        <f>IFERROR(INDEX('Data Annex'!$K$1:$BS$4779,MATCH(JVB$1&amp;"|"&amp;$B29,'Data Annex'!$K$1:$K$4779,0),MATCH(JVB$2,'Data Annex'!$K$1:$BS$1,0)),"")</f>
        <v/>
      </c>
      <c r="JVC29" s="258" t="str">
        <f>IFERROR(INDEX('Data Annex'!$K$1:$BS$4779,MATCH(JVC$1&amp;"|"&amp;$B29,'Data Annex'!$K$1:$K$4779,0),MATCH(JVC$2,'Data Annex'!$K$1:$BS$1,0)),"")</f>
        <v/>
      </c>
      <c r="JVD29" s="258" t="str">
        <f>IFERROR(INDEX('Data Annex'!$K$1:$BS$4779,MATCH(JVD$1&amp;"|"&amp;$B29,'Data Annex'!$K$1:$K$4779,0),MATCH(JVD$2,'Data Annex'!$K$1:$BS$1,0)),"")</f>
        <v/>
      </c>
      <c r="JVE29" s="258" t="str">
        <f>IFERROR(INDEX('Data Annex'!$K$1:$BS$4779,MATCH(JVE$1&amp;"|"&amp;$B29,'Data Annex'!$K$1:$K$4779,0),MATCH(JVE$2,'Data Annex'!$K$1:$BS$1,0)),"")</f>
        <v/>
      </c>
      <c r="JVF29" s="258" t="str">
        <f>IFERROR(INDEX('Data Annex'!$K$1:$BS$4779,MATCH(JVF$1&amp;"|"&amp;$B29,'Data Annex'!$K$1:$K$4779,0),MATCH(JVF$2,'Data Annex'!$K$1:$BS$1,0)),"")</f>
        <v/>
      </c>
      <c r="JVG29" s="258" t="str">
        <f>IFERROR(INDEX('Data Annex'!$K$1:$BS$4779,MATCH(JVG$1&amp;"|"&amp;$B29,'Data Annex'!$K$1:$K$4779,0),MATCH(JVG$2,'Data Annex'!$K$1:$BS$1,0)),"")</f>
        <v/>
      </c>
      <c r="JVH29" s="258" t="str">
        <f>IFERROR(INDEX('Data Annex'!$K$1:$BS$4779,MATCH(JVH$1&amp;"|"&amp;$B29,'Data Annex'!$K$1:$K$4779,0),MATCH(JVH$2,'Data Annex'!$K$1:$BS$1,0)),"")</f>
        <v/>
      </c>
      <c r="JVI29" s="258" t="str">
        <f>IFERROR(INDEX('Data Annex'!$K$1:$BS$4779,MATCH(JVI$1&amp;"|"&amp;$B29,'Data Annex'!$K$1:$K$4779,0),MATCH(JVI$2,'Data Annex'!$K$1:$BS$1,0)),"")</f>
        <v/>
      </c>
      <c r="JVJ29" s="258" t="str">
        <f>IFERROR(INDEX('Data Annex'!$K$1:$BS$4779,MATCH(JVJ$1&amp;"|"&amp;$B29,'Data Annex'!$K$1:$K$4779,0),MATCH(JVJ$2,'Data Annex'!$K$1:$BS$1,0)),"")</f>
        <v/>
      </c>
      <c r="JVK29" s="258" t="str">
        <f>IFERROR(INDEX('Data Annex'!$K$1:$BS$4779,MATCH(JVK$1&amp;"|"&amp;$B29,'Data Annex'!$K$1:$K$4779,0),MATCH(JVK$2,'Data Annex'!$K$1:$BS$1,0)),"")</f>
        <v/>
      </c>
      <c r="JVL29" s="258" t="str">
        <f>IFERROR(INDEX('Data Annex'!$K$1:$BS$4779,MATCH(JVL$1&amp;"|"&amp;$B29,'Data Annex'!$K$1:$K$4779,0),MATCH(JVL$2,'Data Annex'!$K$1:$BS$1,0)),"")</f>
        <v/>
      </c>
      <c r="JVM29" s="258" t="str">
        <f>IFERROR(INDEX('Data Annex'!$K$1:$BS$4779,MATCH(JVM$1&amp;"|"&amp;$B29,'Data Annex'!$K$1:$K$4779,0),MATCH(JVM$2,'Data Annex'!$K$1:$BS$1,0)),"")</f>
        <v/>
      </c>
      <c r="JVN29" s="258" t="str">
        <f>IFERROR(INDEX('Data Annex'!$K$1:$BS$4779,MATCH(JVN$1&amp;"|"&amp;$B29,'Data Annex'!$K$1:$K$4779,0),MATCH(JVN$2,'Data Annex'!$K$1:$BS$1,0)),"")</f>
        <v/>
      </c>
      <c r="JVO29" s="258" t="str">
        <f>IFERROR(INDEX('Data Annex'!$K$1:$BS$4779,MATCH(JVO$1&amp;"|"&amp;$B29,'Data Annex'!$K$1:$K$4779,0),MATCH(JVO$2,'Data Annex'!$K$1:$BS$1,0)),"")</f>
        <v/>
      </c>
      <c r="JVP29" s="258" t="str">
        <f>IFERROR(INDEX('Data Annex'!$K$1:$BS$4779,MATCH(JVP$1&amp;"|"&amp;$B29,'Data Annex'!$K$1:$K$4779,0),MATCH(JVP$2,'Data Annex'!$K$1:$BS$1,0)),"")</f>
        <v/>
      </c>
      <c r="JVQ29" s="258" t="str">
        <f>IFERROR(INDEX('Data Annex'!$K$1:$BS$4779,MATCH(JVQ$1&amp;"|"&amp;$B29,'Data Annex'!$K$1:$K$4779,0),MATCH(JVQ$2,'Data Annex'!$K$1:$BS$1,0)),"")</f>
        <v/>
      </c>
      <c r="JVR29" s="258" t="str">
        <f>IFERROR(INDEX('Data Annex'!$K$1:$BS$4779,MATCH(JVR$1&amp;"|"&amp;$B29,'Data Annex'!$K$1:$K$4779,0),MATCH(JVR$2,'Data Annex'!$K$1:$BS$1,0)),"")</f>
        <v/>
      </c>
      <c r="JVS29" s="258" t="str">
        <f>IFERROR(INDEX('Data Annex'!$K$1:$BS$4779,MATCH(JVS$1&amp;"|"&amp;$B29,'Data Annex'!$K$1:$K$4779,0),MATCH(JVS$2,'Data Annex'!$K$1:$BS$1,0)),"")</f>
        <v/>
      </c>
      <c r="JVT29" s="258" t="str">
        <f>IFERROR(INDEX('Data Annex'!$K$1:$BS$4779,MATCH(JVT$1&amp;"|"&amp;$B29,'Data Annex'!$K$1:$K$4779,0),MATCH(JVT$2,'Data Annex'!$K$1:$BS$1,0)),"")</f>
        <v/>
      </c>
      <c r="JVU29" s="258" t="str">
        <f>IFERROR(INDEX('Data Annex'!$K$1:$BS$4779,MATCH(JVU$1&amp;"|"&amp;$B29,'Data Annex'!$K$1:$K$4779,0),MATCH(JVU$2,'Data Annex'!$K$1:$BS$1,0)),"")</f>
        <v/>
      </c>
      <c r="JVV29" s="258" t="str">
        <f>IFERROR(INDEX('Data Annex'!$K$1:$BS$4779,MATCH(JVV$1&amp;"|"&amp;$B29,'Data Annex'!$K$1:$K$4779,0),MATCH(JVV$2,'Data Annex'!$K$1:$BS$1,0)),"")</f>
        <v/>
      </c>
      <c r="JVW29" s="258" t="str">
        <f>IFERROR(INDEX('Data Annex'!$K$1:$BS$4779,MATCH(JVW$1&amp;"|"&amp;$B29,'Data Annex'!$K$1:$K$4779,0),MATCH(JVW$2,'Data Annex'!$K$1:$BS$1,0)),"")</f>
        <v/>
      </c>
      <c r="JVX29" s="258" t="str">
        <f>IFERROR(INDEX('Data Annex'!$K$1:$BS$4779,MATCH(JVX$1&amp;"|"&amp;$B29,'Data Annex'!$K$1:$K$4779,0),MATCH(JVX$2,'Data Annex'!$K$1:$BS$1,0)),"")</f>
        <v/>
      </c>
      <c r="JVY29" s="258" t="str">
        <f>IFERROR(INDEX('Data Annex'!$K$1:$BS$4779,MATCH(JVY$1&amp;"|"&amp;$B29,'Data Annex'!$K$1:$K$4779,0),MATCH(JVY$2,'Data Annex'!$K$1:$BS$1,0)),"")</f>
        <v/>
      </c>
      <c r="JVZ29" s="258" t="str">
        <f>IFERROR(INDEX('Data Annex'!$K$1:$BS$4779,MATCH(JVZ$1&amp;"|"&amp;$B29,'Data Annex'!$K$1:$K$4779,0),MATCH(JVZ$2,'Data Annex'!$K$1:$BS$1,0)),"")</f>
        <v/>
      </c>
      <c r="JWA29" s="258" t="str">
        <f>IFERROR(INDEX('Data Annex'!$K$1:$BS$4779,MATCH(JWA$1&amp;"|"&amp;$B29,'Data Annex'!$K$1:$K$4779,0),MATCH(JWA$2,'Data Annex'!$K$1:$BS$1,0)),"")</f>
        <v/>
      </c>
      <c r="JWB29" s="258" t="str">
        <f>IFERROR(INDEX('Data Annex'!$K$1:$BS$4779,MATCH(JWB$1&amp;"|"&amp;$B29,'Data Annex'!$K$1:$K$4779,0),MATCH(JWB$2,'Data Annex'!$K$1:$BS$1,0)),"")</f>
        <v/>
      </c>
      <c r="JWC29" s="258" t="str">
        <f>IFERROR(INDEX('Data Annex'!$K$1:$BS$4779,MATCH(JWC$1&amp;"|"&amp;$B29,'Data Annex'!$K$1:$K$4779,0),MATCH(JWC$2,'Data Annex'!$K$1:$BS$1,0)),"")</f>
        <v/>
      </c>
      <c r="JWD29" s="258" t="str">
        <f>IFERROR(INDEX('Data Annex'!$K$1:$BS$4779,MATCH(JWD$1&amp;"|"&amp;$B29,'Data Annex'!$K$1:$K$4779,0),MATCH(JWD$2,'Data Annex'!$K$1:$BS$1,0)),"")</f>
        <v/>
      </c>
      <c r="JWE29" s="258" t="str">
        <f>IFERROR(INDEX('Data Annex'!$K$1:$BS$4779,MATCH(JWE$1&amp;"|"&amp;$B29,'Data Annex'!$K$1:$K$4779,0),MATCH(JWE$2,'Data Annex'!$K$1:$BS$1,0)),"")</f>
        <v/>
      </c>
      <c r="JWF29" s="258" t="str">
        <f>IFERROR(INDEX('Data Annex'!$K$1:$BS$4779,MATCH(JWF$1&amp;"|"&amp;$B29,'Data Annex'!$K$1:$K$4779,0),MATCH(JWF$2,'Data Annex'!$K$1:$BS$1,0)),"")</f>
        <v/>
      </c>
      <c r="JWG29" s="258" t="str">
        <f>IFERROR(INDEX('Data Annex'!$K$1:$BS$4779,MATCH(JWG$1&amp;"|"&amp;$B29,'Data Annex'!$K$1:$K$4779,0),MATCH(JWG$2,'Data Annex'!$K$1:$BS$1,0)),"")</f>
        <v/>
      </c>
      <c r="JWH29" s="258" t="str">
        <f>IFERROR(INDEX('Data Annex'!$K$1:$BS$4779,MATCH(JWH$1&amp;"|"&amp;$B29,'Data Annex'!$K$1:$K$4779,0),MATCH(JWH$2,'Data Annex'!$K$1:$BS$1,0)),"")</f>
        <v/>
      </c>
      <c r="JWI29" s="258" t="str">
        <f>IFERROR(INDEX('Data Annex'!$K$1:$BS$4779,MATCH(JWI$1&amp;"|"&amp;$B29,'Data Annex'!$K$1:$K$4779,0),MATCH(JWI$2,'Data Annex'!$K$1:$BS$1,0)),"")</f>
        <v/>
      </c>
      <c r="JWJ29" s="258" t="str">
        <f>IFERROR(INDEX('Data Annex'!$K$1:$BS$4779,MATCH(JWJ$1&amp;"|"&amp;$B29,'Data Annex'!$K$1:$K$4779,0),MATCH(JWJ$2,'Data Annex'!$K$1:$BS$1,0)),"")</f>
        <v/>
      </c>
      <c r="JWK29" s="258" t="str">
        <f>IFERROR(INDEX('Data Annex'!$K$1:$BS$4779,MATCH(JWK$1&amp;"|"&amp;$B29,'Data Annex'!$K$1:$K$4779,0),MATCH(JWK$2,'Data Annex'!$K$1:$BS$1,0)),"")</f>
        <v/>
      </c>
      <c r="JWL29" s="258" t="str">
        <f>IFERROR(INDEX('Data Annex'!$K$1:$BS$4779,MATCH(JWL$1&amp;"|"&amp;$B29,'Data Annex'!$K$1:$K$4779,0),MATCH(JWL$2,'Data Annex'!$K$1:$BS$1,0)),"")</f>
        <v/>
      </c>
      <c r="JWM29" s="258" t="str">
        <f>IFERROR(INDEX('Data Annex'!$K$1:$BS$4779,MATCH(JWM$1&amp;"|"&amp;$B29,'Data Annex'!$K$1:$K$4779,0),MATCH(JWM$2,'Data Annex'!$K$1:$BS$1,0)),"")</f>
        <v/>
      </c>
      <c r="JWN29" s="258" t="str">
        <f>IFERROR(INDEX('Data Annex'!$K$1:$BS$4779,MATCH(JWN$1&amp;"|"&amp;$B29,'Data Annex'!$K$1:$K$4779,0),MATCH(JWN$2,'Data Annex'!$K$1:$BS$1,0)),"")</f>
        <v/>
      </c>
      <c r="JWO29" s="258" t="str">
        <f>IFERROR(INDEX('Data Annex'!$K$1:$BS$4779,MATCH(JWO$1&amp;"|"&amp;$B29,'Data Annex'!$K$1:$K$4779,0),MATCH(JWO$2,'Data Annex'!$K$1:$BS$1,0)),"")</f>
        <v/>
      </c>
      <c r="JWP29" s="258" t="str">
        <f>IFERROR(INDEX('Data Annex'!$K$1:$BS$4779,MATCH(JWP$1&amp;"|"&amp;$B29,'Data Annex'!$K$1:$K$4779,0),MATCH(JWP$2,'Data Annex'!$K$1:$BS$1,0)),"")</f>
        <v/>
      </c>
      <c r="JWQ29" s="258" t="str">
        <f>IFERROR(INDEX('Data Annex'!$K$1:$BS$4779,MATCH(JWQ$1&amp;"|"&amp;$B29,'Data Annex'!$K$1:$K$4779,0),MATCH(JWQ$2,'Data Annex'!$K$1:$BS$1,0)),"")</f>
        <v/>
      </c>
      <c r="JWR29" s="258" t="str">
        <f>IFERROR(INDEX('Data Annex'!$K$1:$BS$4779,MATCH(JWR$1&amp;"|"&amp;$B29,'Data Annex'!$K$1:$K$4779,0),MATCH(JWR$2,'Data Annex'!$K$1:$BS$1,0)),"")</f>
        <v/>
      </c>
      <c r="JWS29" s="258" t="str">
        <f>IFERROR(INDEX('Data Annex'!$K$1:$BS$4779,MATCH(JWS$1&amp;"|"&amp;$B29,'Data Annex'!$K$1:$K$4779,0),MATCH(JWS$2,'Data Annex'!$K$1:$BS$1,0)),"")</f>
        <v/>
      </c>
      <c r="JWT29" s="258" t="str">
        <f>IFERROR(INDEX('Data Annex'!$K$1:$BS$4779,MATCH(JWT$1&amp;"|"&amp;$B29,'Data Annex'!$K$1:$K$4779,0),MATCH(JWT$2,'Data Annex'!$K$1:$BS$1,0)),"")</f>
        <v/>
      </c>
      <c r="JWU29" s="258" t="str">
        <f>IFERROR(INDEX('Data Annex'!$K$1:$BS$4779,MATCH(JWU$1&amp;"|"&amp;$B29,'Data Annex'!$K$1:$K$4779,0),MATCH(JWU$2,'Data Annex'!$K$1:$BS$1,0)),"")</f>
        <v/>
      </c>
      <c r="JWV29" s="258" t="str">
        <f>IFERROR(INDEX('Data Annex'!$K$1:$BS$4779,MATCH(JWV$1&amp;"|"&amp;$B29,'Data Annex'!$K$1:$K$4779,0),MATCH(JWV$2,'Data Annex'!$K$1:$BS$1,0)),"")</f>
        <v/>
      </c>
      <c r="JWW29" s="258" t="str">
        <f>IFERROR(INDEX('Data Annex'!$K$1:$BS$4779,MATCH(JWW$1&amp;"|"&amp;$B29,'Data Annex'!$K$1:$K$4779,0),MATCH(JWW$2,'Data Annex'!$K$1:$BS$1,0)),"")</f>
        <v/>
      </c>
      <c r="JWX29" s="258" t="str">
        <f>IFERROR(INDEX('Data Annex'!$K$1:$BS$4779,MATCH(JWX$1&amp;"|"&amp;$B29,'Data Annex'!$K$1:$K$4779,0),MATCH(JWX$2,'Data Annex'!$K$1:$BS$1,0)),"")</f>
        <v/>
      </c>
      <c r="JWY29" s="258" t="str">
        <f>IFERROR(INDEX('Data Annex'!$K$1:$BS$4779,MATCH(JWY$1&amp;"|"&amp;$B29,'Data Annex'!$K$1:$K$4779,0),MATCH(JWY$2,'Data Annex'!$K$1:$BS$1,0)),"")</f>
        <v/>
      </c>
      <c r="JWZ29" s="258" t="str">
        <f>IFERROR(INDEX('Data Annex'!$K$1:$BS$4779,MATCH(JWZ$1&amp;"|"&amp;$B29,'Data Annex'!$K$1:$K$4779,0),MATCH(JWZ$2,'Data Annex'!$K$1:$BS$1,0)),"")</f>
        <v/>
      </c>
      <c r="JXA29" s="258" t="str">
        <f>IFERROR(INDEX('Data Annex'!$K$1:$BS$4779,MATCH(JXA$1&amp;"|"&amp;$B29,'Data Annex'!$K$1:$K$4779,0),MATCH(JXA$2,'Data Annex'!$K$1:$BS$1,0)),"")</f>
        <v/>
      </c>
      <c r="JXB29" s="258" t="str">
        <f>IFERROR(INDEX('Data Annex'!$K$1:$BS$4779,MATCH(JXB$1&amp;"|"&amp;$B29,'Data Annex'!$K$1:$K$4779,0),MATCH(JXB$2,'Data Annex'!$K$1:$BS$1,0)),"")</f>
        <v/>
      </c>
      <c r="JXC29" s="258" t="str">
        <f>IFERROR(INDEX('Data Annex'!$K$1:$BS$4779,MATCH(JXC$1&amp;"|"&amp;$B29,'Data Annex'!$K$1:$K$4779,0),MATCH(JXC$2,'Data Annex'!$K$1:$BS$1,0)),"")</f>
        <v/>
      </c>
      <c r="JXD29" s="258" t="str">
        <f>IFERROR(INDEX('Data Annex'!$K$1:$BS$4779,MATCH(JXD$1&amp;"|"&amp;$B29,'Data Annex'!$K$1:$K$4779,0),MATCH(JXD$2,'Data Annex'!$K$1:$BS$1,0)),"")</f>
        <v/>
      </c>
      <c r="JXE29" s="258" t="str">
        <f>IFERROR(INDEX('Data Annex'!$K$1:$BS$4779,MATCH(JXE$1&amp;"|"&amp;$B29,'Data Annex'!$K$1:$K$4779,0),MATCH(JXE$2,'Data Annex'!$K$1:$BS$1,0)),"")</f>
        <v/>
      </c>
      <c r="JXF29" s="258" t="str">
        <f>IFERROR(INDEX('Data Annex'!$K$1:$BS$4779,MATCH(JXF$1&amp;"|"&amp;$B29,'Data Annex'!$K$1:$K$4779,0),MATCH(JXF$2,'Data Annex'!$K$1:$BS$1,0)),"")</f>
        <v/>
      </c>
      <c r="JXG29" s="258" t="str">
        <f>IFERROR(INDEX('Data Annex'!$K$1:$BS$4779,MATCH(JXG$1&amp;"|"&amp;$B29,'Data Annex'!$K$1:$K$4779,0),MATCH(JXG$2,'Data Annex'!$K$1:$BS$1,0)),"")</f>
        <v/>
      </c>
      <c r="JXH29" s="258" t="str">
        <f>IFERROR(INDEX('Data Annex'!$K$1:$BS$4779,MATCH(JXH$1&amp;"|"&amp;$B29,'Data Annex'!$K$1:$K$4779,0),MATCH(JXH$2,'Data Annex'!$K$1:$BS$1,0)),"")</f>
        <v/>
      </c>
      <c r="JXI29" s="258" t="str">
        <f>IFERROR(INDEX('Data Annex'!$K$1:$BS$4779,MATCH(JXI$1&amp;"|"&amp;$B29,'Data Annex'!$K$1:$K$4779,0),MATCH(JXI$2,'Data Annex'!$K$1:$BS$1,0)),"")</f>
        <v/>
      </c>
      <c r="JXJ29" s="258" t="str">
        <f>IFERROR(INDEX('Data Annex'!$K$1:$BS$4779,MATCH(JXJ$1&amp;"|"&amp;$B29,'Data Annex'!$K$1:$K$4779,0),MATCH(JXJ$2,'Data Annex'!$K$1:$BS$1,0)),"")</f>
        <v/>
      </c>
      <c r="JXK29" s="258" t="str">
        <f>IFERROR(INDEX('Data Annex'!$K$1:$BS$4779,MATCH(JXK$1&amp;"|"&amp;$B29,'Data Annex'!$K$1:$K$4779,0),MATCH(JXK$2,'Data Annex'!$K$1:$BS$1,0)),"")</f>
        <v/>
      </c>
      <c r="JXL29" s="258" t="str">
        <f>IFERROR(INDEX('Data Annex'!$K$1:$BS$4779,MATCH(JXL$1&amp;"|"&amp;$B29,'Data Annex'!$K$1:$K$4779,0),MATCH(JXL$2,'Data Annex'!$K$1:$BS$1,0)),"")</f>
        <v/>
      </c>
      <c r="JXM29" s="258" t="str">
        <f>IFERROR(INDEX('Data Annex'!$K$1:$BS$4779,MATCH(JXM$1&amp;"|"&amp;$B29,'Data Annex'!$K$1:$K$4779,0),MATCH(JXM$2,'Data Annex'!$K$1:$BS$1,0)),"")</f>
        <v/>
      </c>
      <c r="JXN29" s="258" t="str">
        <f>IFERROR(INDEX('Data Annex'!$K$1:$BS$4779,MATCH(JXN$1&amp;"|"&amp;$B29,'Data Annex'!$K$1:$K$4779,0),MATCH(JXN$2,'Data Annex'!$K$1:$BS$1,0)),"")</f>
        <v/>
      </c>
      <c r="JXO29" s="258" t="str">
        <f>IFERROR(INDEX('Data Annex'!$K$1:$BS$4779,MATCH(JXO$1&amp;"|"&amp;$B29,'Data Annex'!$K$1:$K$4779,0),MATCH(JXO$2,'Data Annex'!$K$1:$BS$1,0)),"")</f>
        <v/>
      </c>
      <c r="JXP29" s="258" t="str">
        <f>IFERROR(INDEX('Data Annex'!$K$1:$BS$4779,MATCH(JXP$1&amp;"|"&amp;$B29,'Data Annex'!$K$1:$K$4779,0),MATCH(JXP$2,'Data Annex'!$K$1:$BS$1,0)),"")</f>
        <v/>
      </c>
      <c r="JXQ29" s="258" t="str">
        <f>IFERROR(INDEX('Data Annex'!$K$1:$BS$4779,MATCH(JXQ$1&amp;"|"&amp;$B29,'Data Annex'!$K$1:$K$4779,0),MATCH(JXQ$2,'Data Annex'!$K$1:$BS$1,0)),"")</f>
        <v/>
      </c>
      <c r="JXR29" s="258" t="str">
        <f>IFERROR(INDEX('Data Annex'!$K$1:$BS$4779,MATCH(JXR$1&amp;"|"&amp;$B29,'Data Annex'!$K$1:$K$4779,0),MATCH(JXR$2,'Data Annex'!$K$1:$BS$1,0)),"")</f>
        <v/>
      </c>
      <c r="JXS29" s="258" t="str">
        <f>IFERROR(INDEX('Data Annex'!$K$1:$BS$4779,MATCH(JXS$1&amp;"|"&amp;$B29,'Data Annex'!$K$1:$K$4779,0),MATCH(JXS$2,'Data Annex'!$K$1:$BS$1,0)),"")</f>
        <v/>
      </c>
      <c r="JXT29" s="258" t="str">
        <f>IFERROR(INDEX('Data Annex'!$K$1:$BS$4779,MATCH(JXT$1&amp;"|"&amp;$B29,'Data Annex'!$K$1:$K$4779,0),MATCH(JXT$2,'Data Annex'!$K$1:$BS$1,0)),"")</f>
        <v/>
      </c>
      <c r="JXU29" s="258" t="str">
        <f>IFERROR(INDEX('Data Annex'!$K$1:$BS$4779,MATCH(JXU$1&amp;"|"&amp;$B29,'Data Annex'!$K$1:$K$4779,0),MATCH(JXU$2,'Data Annex'!$K$1:$BS$1,0)),"")</f>
        <v/>
      </c>
      <c r="JXV29" s="258" t="str">
        <f>IFERROR(INDEX('Data Annex'!$K$1:$BS$4779,MATCH(JXV$1&amp;"|"&amp;$B29,'Data Annex'!$K$1:$K$4779,0),MATCH(JXV$2,'Data Annex'!$K$1:$BS$1,0)),"")</f>
        <v/>
      </c>
      <c r="JXW29" s="258" t="str">
        <f>IFERROR(INDEX('Data Annex'!$K$1:$BS$4779,MATCH(JXW$1&amp;"|"&amp;$B29,'Data Annex'!$K$1:$K$4779,0),MATCH(JXW$2,'Data Annex'!$K$1:$BS$1,0)),"")</f>
        <v/>
      </c>
      <c r="JXX29" s="258" t="str">
        <f>IFERROR(INDEX('Data Annex'!$K$1:$BS$4779,MATCH(JXX$1&amp;"|"&amp;$B29,'Data Annex'!$K$1:$K$4779,0),MATCH(JXX$2,'Data Annex'!$K$1:$BS$1,0)),"")</f>
        <v/>
      </c>
      <c r="JXY29" s="258" t="str">
        <f>IFERROR(INDEX('Data Annex'!$K$1:$BS$4779,MATCH(JXY$1&amp;"|"&amp;$B29,'Data Annex'!$K$1:$K$4779,0),MATCH(JXY$2,'Data Annex'!$K$1:$BS$1,0)),"")</f>
        <v/>
      </c>
      <c r="JXZ29" s="258" t="str">
        <f>IFERROR(INDEX('Data Annex'!$K$1:$BS$4779,MATCH(JXZ$1&amp;"|"&amp;$B29,'Data Annex'!$K$1:$K$4779,0),MATCH(JXZ$2,'Data Annex'!$K$1:$BS$1,0)),"")</f>
        <v/>
      </c>
      <c r="JYA29" s="258" t="str">
        <f>IFERROR(INDEX('Data Annex'!$K$1:$BS$4779,MATCH(JYA$1&amp;"|"&amp;$B29,'Data Annex'!$K$1:$K$4779,0),MATCH(JYA$2,'Data Annex'!$K$1:$BS$1,0)),"")</f>
        <v/>
      </c>
      <c r="JYB29" s="258" t="str">
        <f>IFERROR(INDEX('Data Annex'!$K$1:$BS$4779,MATCH(JYB$1&amp;"|"&amp;$B29,'Data Annex'!$K$1:$K$4779,0),MATCH(JYB$2,'Data Annex'!$K$1:$BS$1,0)),"")</f>
        <v/>
      </c>
      <c r="JYC29" s="258" t="str">
        <f>IFERROR(INDEX('Data Annex'!$K$1:$BS$4779,MATCH(JYC$1&amp;"|"&amp;$B29,'Data Annex'!$K$1:$K$4779,0),MATCH(JYC$2,'Data Annex'!$K$1:$BS$1,0)),"")</f>
        <v/>
      </c>
      <c r="JYD29" s="258" t="str">
        <f>IFERROR(INDEX('Data Annex'!$K$1:$BS$4779,MATCH(JYD$1&amp;"|"&amp;$B29,'Data Annex'!$K$1:$K$4779,0),MATCH(JYD$2,'Data Annex'!$K$1:$BS$1,0)),"")</f>
        <v/>
      </c>
      <c r="JYE29" s="258" t="str">
        <f>IFERROR(INDEX('Data Annex'!$K$1:$BS$4779,MATCH(JYE$1&amp;"|"&amp;$B29,'Data Annex'!$K$1:$K$4779,0),MATCH(JYE$2,'Data Annex'!$K$1:$BS$1,0)),"")</f>
        <v/>
      </c>
      <c r="JYF29" s="258" t="str">
        <f>IFERROR(INDEX('Data Annex'!$K$1:$BS$4779,MATCH(JYF$1&amp;"|"&amp;$B29,'Data Annex'!$K$1:$K$4779,0),MATCH(JYF$2,'Data Annex'!$K$1:$BS$1,0)),"")</f>
        <v/>
      </c>
      <c r="JYG29" s="258" t="str">
        <f>IFERROR(INDEX('Data Annex'!$K$1:$BS$4779,MATCH(JYG$1&amp;"|"&amp;$B29,'Data Annex'!$K$1:$K$4779,0),MATCH(JYG$2,'Data Annex'!$K$1:$BS$1,0)),"")</f>
        <v/>
      </c>
      <c r="JYH29" s="258" t="str">
        <f>IFERROR(INDEX('Data Annex'!$K$1:$BS$4779,MATCH(JYH$1&amp;"|"&amp;$B29,'Data Annex'!$K$1:$K$4779,0),MATCH(JYH$2,'Data Annex'!$K$1:$BS$1,0)),"")</f>
        <v/>
      </c>
      <c r="JYI29" s="258" t="str">
        <f>IFERROR(INDEX('Data Annex'!$K$1:$BS$4779,MATCH(JYI$1&amp;"|"&amp;$B29,'Data Annex'!$K$1:$K$4779,0),MATCH(JYI$2,'Data Annex'!$K$1:$BS$1,0)),"")</f>
        <v/>
      </c>
      <c r="JYJ29" s="258" t="str">
        <f>IFERROR(INDEX('Data Annex'!$K$1:$BS$4779,MATCH(JYJ$1&amp;"|"&amp;$B29,'Data Annex'!$K$1:$K$4779,0),MATCH(JYJ$2,'Data Annex'!$K$1:$BS$1,0)),"")</f>
        <v/>
      </c>
      <c r="JYK29" s="258" t="str">
        <f>IFERROR(INDEX('Data Annex'!$K$1:$BS$4779,MATCH(JYK$1&amp;"|"&amp;$B29,'Data Annex'!$K$1:$K$4779,0),MATCH(JYK$2,'Data Annex'!$K$1:$BS$1,0)),"")</f>
        <v/>
      </c>
      <c r="JYL29" s="258" t="str">
        <f>IFERROR(INDEX('Data Annex'!$K$1:$BS$4779,MATCH(JYL$1&amp;"|"&amp;$B29,'Data Annex'!$K$1:$K$4779,0),MATCH(JYL$2,'Data Annex'!$K$1:$BS$1,0)),"")</f>
        <v/>
      </c>
      <c r="JYM29" s="258" t="str">
        <f>IFERROR(INDEX('Data Annex'!$K$1:$BS$4779,MATCH(JYM$1&amp;"|"&amp;$B29,'Data Annex'!$K$1:$K$4779,0),MATCH(JYM$2,'Data Annex'!$K$1:$BS$1,0)),"")</f>
        <v/>
      </c>
      <c r="JYN29" s="258" t="str">
        <f>IFERROR(INDEX('Data Annex'!$K$1:$BS$4779,MATCH(JYN$1&amp;"|"&amp;$B29,'Data Annex'!$K$1:$K$4779,0),MATCH(JYN$2,'Data Annex'!$K$1:$BS$1,0)),"")</f>
        <v/>
      </c>
      <c r="JYO29" s="258" t="str">
        <f>IFERROR(INDEX('Data Annex'!$K$1:$BS$4779,MATCH(JYO$1&amp;"|"&amp;$B29,'Data Annex'!$K$1:$K$4779,0),MATCH(JYO$2,'Data Annex'!$K$1:$BS$1,0)),"")</f>
        <v/>
      </c>
      <c r="JYP29" s="258" t="str">
        <f>IFERROR(INDEX('Data Annex'!$K$1:$BS$4779,MATCH(JYP$1&amp;"|"&amp;$B29,'Data Annex'!$K$1:$K$4779,0),MATCH(JYP$2,'Data Annex'!$K$1:$BS$1,0)),"")</f>
        <v/>
      </c>
      <c r="JYQ29" s="258" t="str">
        <f>IFERROR(INDEX('Data Annex'!$K$1:$BS$4779,MATCH(JYQ$1&amp;"|"&amp;$B29,'Data Annex'!$K$1:$K$4779,0),MATCH(JYQ$2,'Data Annex'!$K$1:$BS$1,0)),"")</f>
        <v/>
      </c>
      <c r="JYR29" s="258" t="str">
        <f>IFERROR(INDEX('Data Annex'!$K$1:$BS$4779,MATCH(JYR$1&amp;"|"&amp;$B29,'Data Annex'!$K$1:$K$4779,0),MATCH(JYR$2,'Data Annex'!$K$1:$BS$1,0)),"")</f>
        <v/>
      </c>
      <c r="JYS29" s="258" t="str">
        <f>IFERROR(INDEX('Data Annex'!$K$1:$BS$4779,MATCH(JYS$1&amp;"|"&amp;$B29,'Data Annex'!$K$1:$K$4779,0),MATCH(JYS$2,'Data Annex'!$K$1:$BS$1,0)),"")</f>
        <v/>
      </c>
      <c r="JYT29" s="258" t="str">
        <f>IFERROR(INDEX('Data Annex'!$K$1:$BS$4779,MATCH(JYT$1&amp;"|"&amp;$B29,'Data Annex'!$K$1:$K$4779,0),MATCH(JYT$2,'Data Annex'!$K$1:$BS$1,0)),"")</f>
        <v/>
      </c>
      <c r="JYU29" s="258" t="str">
        <f>IFERROR(INDEX('Data Annex'!$K$1:$BS$4779,MATCH(JYU$1&amp;"|"&amp;$B29,'Data Annex'!$K$1:$K$4779,0),MATCH(JYU$2,'Data Annex'!$K$1:$BS$1,0)),"")</f>
        <v/>
      </c>
      <c r="JYV29" s="258" t="str">
        <f>IFERROR(INDEX('Data Annex'!$K$1:$BS$4779,MATCH(JYV$1&amp;"|"&amp;$B29,'Data Annex'!$K$1:$K$4779,0),MATCH(JYV$2,'Data Annex'!$K$1:$BS$1,0)),"")</f>
        <v/>
      </c>
      <c r="JYW29" s="258" t="str">
        <f>IFERROR(INDEX('Data Annex'!$K$1:$BS$4779,MATCH(JYW$1&amp;"|"&amp;$B29,'Data Annex'!$K$1:$K$4779,0),MATCH(JYW$2,'Data Annex'!$K$1:$BS$1,0)),"")</f>
        <v/>
      </c>
      <c r="JYX29" s="258" t="str">
        <f>IFERROR(INDEX('Data Annex'!$K$1:$BS$4779,MATCH(JYX$1&amp;"|"&amp;$B29,'Data Annex'!$K$1:$K$4779,0),MATCH(JYX$2,'Data Annex'!$K$1:$BS$1,0)),"")</f>
        <v/>
      </c>
      <c r="JYY29" s="258" t="str">
        <f>IFERROR(INDEX('Data Annex'!$K$1:$BS$4779,MATCH(JYY$1&amp;"|"&amp;$B29,'Data Annex'!$K$1:$K$4779,0),MATCH(JYY$2,'Data Annex'!$K$1:$BS$1,0)),"")</f>
        <v/>
      </c>
      <c r="JYZ29" s="258" t="str">
        <f>IFERROR(INDEX('Data Annex'!$K$1:$BS$4779,MATCH(JYZ$1&amp;"|"&amp;$B29,'Data Annex'!$K$1:$K$4779,0),MATCH(JYZ$2,'Data Annex'!$K$1:$BS$1,0)),"")</f>
        <v/>
      </c>
      <c r="JZA29" s="258" t="str">
        <f>IFERROR(INDEX('Data Annex'!$K$1:$BS$4779,MATCH(JZA$1&amp;"|"&amp;$B29,'Data Annex'!$K$1:$K$4779,0),MATCH(JZA$2,'Data Annex'!$K$1:$BS$1,0)),"")</f>
        <v/>
      </c>
      <c r="JZB29" s="258" t="str">
        <f>IFERROR(INDEX('Data Annex'!$K$1:$BS$4779,MATCH(JZB$1&amp;"|"&amp;$B29,'Data Annex'!$K$1:$K$4779,0),MATCH(JZB$2,'Data Annex'!$K$1:$BS$1,0)),"")</f>
        <v/>
      </c>
      <c r="JZC29" s="258" t="str">
        <f>IFERROR(INDEX('Data Annex'!$K$1:$BS$4779,MATCH(JZC$1&amp;"|"&amp;$B29,'Data Annex'!$K$1:$K$4779,0),MATCH(JZC$2,'Data Annex'!$K$1:$BS$1,0)),"")</f>
        <v/>
      </c>
      <c r="JZD29" s="258" t="str">
        <f>IFERROR(INDEX('Data Annex'!$K$1:$BS$4779,MATCH(JZD$1&amp;"|"&amp;$B29,'Data Annex'!$K$1:$K$4779,0),MATCH(JZD$2,'Data Annex'!$K$1:$BS$1,0)),"")</f>
        <v/>
      </c>
      <c r="JZE29" s="258" t="str">
        <f>IFERROR(INDEX('Data Annex'!$K$1:$BS$4779,MATCH(JZE$1&amp;"|"&amp;$B29,'Data Annex'!$K$1:$K$4779,0),MATCH(JZE$2,'Data Annex'!$K$1:$BS$1,0)),"")</f>
        <v/>
      </c>
      <c r="JZF29" s="258" t="str">
        <f>IFERROR(INDEX('Data Annex'!$K$1:$BS$4779,MATCH(JZF$1&amp;"|"&amp;$B29,'Data Annex'!$K$1:$K$4779,0),MATCH(JZF$2,'Data Annex'!$K$1:$BS$1,0)),"")</f>
        <v/>
      </c>
      <c r="JZG29" s="258" t="str">
        <f>IFERROR(INDEX('Data Annex'!$K$1:$BS$4779,MATCH(JZG$1&amp;"|"&amp;$B29,'Data Annex'!$K$1:$K$4779,0),MATCH(JZG$2,'Data Annex'!$K$1:$BS$1,0)),"")</f>
        <v/>
      </c>
      <c r="JZH29" s="258" t="str">
        <f>IFERROR(INDEX('Data Annex'!$K$1:$BS$4779,MATCH(JZH$1&amp;"|"&amp;$B29,'Data Annex'!$K$1:$K$4779,0),MATCH(JZH$2,'Data Annex'!$K$1:$BS$1,0)),"")</f>
        <v/>
      </c>
      <c r="JZI29" s="258" t="str">
        <f>IFERROR(INDEX('Data Annex'!$K$1:$BS$4779,MATCH(JZI$1&amp;"|"&amp;$B29,'Data Annex'!$K$1:$K$4779,0),MATCH(JZI$2,'Data Annex'!$K$1:$BS$1,0)),"")</f>
        <v/>
      </c>
      <c r="JZJ29" s="258" t="str">
        <f>IFERROR(INDEX('Data Annex'!$K$1:$BS$4779,MATCH(JZJ$1&amp;"|"&amp;$B29,'Data Annex'!$K$1:$K$4779,0),MATCH(JZJ$2,'Data Annex'!$K$1:$BS$1,0)),"")</f>
        <v/>
      </c>
      <c r="JZK29" s="258" t="str">
        <f>IFERROR(INDEX('Data Annex'!$K$1:$BS$4779,MATCH(JZK$1&amp;"|"&amp;$B29,'Data Annex'!$K$1:$K$4779,0),MATCH(JZK$2,'Data Annex'!$K$1:$BS$1,0)),"")</f>
        <v/>
      </c>
      <c r="JZL29" s="258" t="str">
        <f>IFERROR(INDEX('Data Annex'!$K$1:$BS$4779,MATCH(JZL$1&amp;"|"&amp;$B29,'Data Annex'!$K$1:$K$4779,0),MATCH(JZL$2,'Data Annex'!$K$1:$BS$1,0)),"")</f>
        <v/>
      </c>
      <c r="JZM29" s="258" t="str">
        <f>IFERROR(INDEX('Data Annex'!$K$1:$BS$4779,MATCH(JZM$1&amp;"|"&amp;$B29,'Data Annex'!$K$1:$K$4779,0),MATCH(JZM$2,'Data Annex'!$K$1:$BS$1,0)),"")</f>
        <v/>
      </c>
      <c r="JZN29" s="258" t="str">
        <f>IFERROR(INDEX('Data Annex'!$K$1:$BS$4779,MATCH(JZN$1&amp;"|"&amp;$B29,'Data Annex'!$K$1:$K$4779,0),MATCH(JZN$2,'Data Annex'!$K$1:$BS$1,0)),"")</f>
        <v/>
      </c>
      <c r="JZO29" s="258" t="str">
        <f>IFERROR(INDEX('Data Annex'!$K$1:$BS$4779,MATCH(JZO$1&amp;"|"&amp;$B29,'Data Annex'!$K$1:$K$4779,0),MATCH(JZO$2,'Data Annex'!$K$1:$BS$1,0)),"")</f>
        <v/>
      </c>
      <c r="JZP29" s="258" t="str">
        <f>IFERROR(INDEX('Data Annex'!$K$1:$BS$4779,MATCH(JZP$1&amp;"|"&amp;$B29,'Data Annex'!$K$1:$K$4779,0),MATCH(JZP$2,'Data Annex'!$K$1:$BS$1,0)),"")</f>
        <v/>
      </c>
      <c r="JZQ29" s="258" t="str">
        <f>IFERROR(INDEX('Data Annex'!$K$1:$BS$4779,MATCH(JZQ$1&amp;"|"&amp;$B29,'Data Annex'!$K$1:$K$4779,0),MATCH(JZQ$2,'Data Annex'!$K$1:$BS$1,0)),"")</f>
        <v/>
      </c>
      <c r="JZR29" s="258" t="str">
        <f>IFERROR(INDEX('Data Annex'!$K$1:$BS$4779,MATCH(JZR$1&amp;"|"&amp;$B29,'Data Annex'!$K$1:$K$4779,0),MATCH(JZR$2,'Data Annex'!$K$1:$BS$1,0)),"")</f>
        <v/>
      </c>
      <c r="JZS29" s="258" t="str">
        <f>IFERROR(INDEX('Data Annex'!$K$1:$BS$4779,MATCH(JZS$1&amp;"|"&amp;$B29,'Data Annex'!$K$1:$K$4779,0),MATCH(JZS$2,'Data Annex'!$K$1:$BS$1,0)),"")</f>
        <v/>
      </c>
      <c r="JZT29" s="258" t="str">
        <f>IFERROR(INDEX('Data Annex'!$K$1:$BS$4779,MATCH(JZT$1&amp;"|"&amp;$B29,'Data Annex'!$K$1:$K$4779,0),MATCH(JZT$2,'Data Annex'!$K$1:$BS$1,0)),"")</f>
        <v/>
      </c>
      <c r="JZU29" s="258" t="str">
        <f>IFERROR(INDEX('Data Annex'!$K$1:$BS$4779,MATCH(JZU$1&amp;"|"&amp;$B29,'Data Annex'!$K$1:$K$4779,0),MATCH(JZU$2,'Data Annex'!$K$1:$BS$1,0)),"")</f>
        <v/>
      </c>
      <c r="JZV29" s="258" t="str">
        <f>IFERROR(INDEX('Data Annex'!$K$1:$BS$4779,MATCH(JZV$1&amp;"|"&amp;$B29,'Data Annex'!$K$1:$K$4779,0),MATCH(JZV$2,'Data Annex'!$K$1:$BS$1,0)),"")</f>
        <v/>
      </c>
      <c r="JZW29" s="258" t="str">
        <f>IFERROR(INDEX('Data Annex'!$K$1:$BS$4779,MATCH(JZW$1&amp;"|"&amp;$B29,'Data Annex'!$K$1:$K$4779,0),MATCH(JZW$2,'Data Annex'!$K$1:$BS$1,0)),"")</f>
        <v/>
      </c>
      <c r="JZX29" s="258" t="str">
        <f>IFERROR(INDEX('Data Annex'!$K$1:$BS$4779,MATCH(JZX$1&amp;"|"&amp;$B29,'Data Annex'!$K$1:$K$4779,0),MATCH(JZX$2,'Data Annex'!$K$1:$BS$1,0)),"")</f>
        <v/>
      </c>
      <c r="JZY29" s="258" t="str">
        <f>IFERROR(INDEX('Data Annex'!$K$1:$BS$4779,MATCH(JZY$1&amp;"|"&amp;$B29,'Data Annex'!$K$1:$K$4779,0),MATCH(JZY$2,'Data Annex'!$K$1:$BS$1,0)),"")</f>
        <v/>
      </c>
      <c r="JZZ29" s="258" t="str">
        <f>IFERROR(INDEX('Data Annex'!$K$1:$BS$4779,MATCH(JZZ$1&amp;"|"&amp;$B29,'Data Annex'!$K$1:$K$4779,0),MATCH(JZZ$2,'Data Annex'!$K$1:$BS$1,0)),"")</f>
        <v/>
      </c>
      <c r="KAA29" s="258" t="str">
        <f>IFERROR(INDEX('Data Annex'!$K$1:$BS$4779,MATCH(KAA$1&amp;"|"&amp;$B29,'Data Annex'!$K$1:$K$4779,0),MATCH(KAA$2,'Data Annex'!$K$1:$BS$1,0)),"")</f>
        <v/>
      </c>
      <c r="KAB29" s="258" t="str">
        <f>IFERROR(INDEX('Data Annex'!$K$1:$BS$4779,MATCH(KAB$1&amp;"|"&amp;$B29,'Data Annex'!$K$1:$K$4779,0),MATCH(KAB$2,'Data Annex'!$K$1:$BS$1,0)),"")</f>
        <v/>
      </c>
      <c r="KAC29" s="258" t="str">
        <f>IFERROR(INDEX('Data Annex'!$K$1:$BS$4779,MATCH(KAC$1&amp;"|"&amp;$B29,'Data Annex'!$K$1:$K$4779,0),MATCH(KAC$2,'Data Annex'!$K$1:$BS$1,0)),"")</f>
        <v/>
      </c>
      <c r="KAD29" s="258" t="str">
        <f>IFERROR(INDEX('Data Annex'!$K$1:$BS$4779,MATCH(KAD$1&amp;"|"&amp;$B29,'Data Annex'!$K$1:$K$4779,0),MATCH(KAD$2,'Data Annex'!$K$1:$BS$1,0)),"")</f>
        <v/>
      </c>
      <c r="KAE29" s="258" t="str">
        <f>IFERROR(INDEX('Data Annex'!$K$1:$BS$4779,MATCH(KAE$1&amp;"|"&amp;$B29,'Data Annex'!$K$1:$K$4779,0),MATCH(KAE$2,'Data Annex'!$K$1:$BS$1,0)),"")</f>
        <v/>
      </c>
      <c r="KAF29" s="258" t="str">
        <f>IFERROR(INDEX('Data Annex'!$K$1:$BS$4779,MATCH(KAF$1&amp;"|"&amp;$B29,'Data Annex'!$K$1:$K$4779,0),MATCH(KAF$2,'Data Annex'!$K$1:$BS$1,0)),"")</f>
        <v/>
      </c>
      <c r="KAG29" s="258" t="str">
        <f>IFERROR(INDEX('Data Annex'!$K$1:$BS$4779,MATCH(KAG$1&amp;"|"&amp;$B29,'Data Annex'!$K$1:$K$4779,0),MATCH(KAG$2,'Data Annex'!$K$1:$BS$1,0)),"")</f>
        <v/>
      </c>
      <c r="KAH29" s="258" t="str">
        <f>IFERROR(INDEX('Data Annex'!$K$1:$BS$4779,MATCH(KAH$1&amp;"|"&amp;$B29,'Data Annex'!$K$1:$K$4779,0),MATCH(KAH$2,'Data Annex'!$K$1:$BS$1,0)),"")</f>
        <v/>
      </c>
      <c r="KAI29" s="258" t="str">
        <f>IFERROR(INDEX('Data Annex'!$K$1:$BS$4779,MATCH(KAI$1&amp;"|"&amp;$B29,'Data Annex'!$K$1:$K$4779,0),MATCH(KAI$2,'Data Annex'!$K$1:$BS$1,0)),"")</f>
        <v/>
      </c>
      <c r="KAJ29" s="258" t="str">
        <f>IFERROR(INDEX('Data Annex'!$K$1:$BS$4779,MATCH(KAJ$1&amp;"|"&amp;$B29,'Data Annex'!$K$1:$K$4779,0),MATCH(KAJ$2,'Data Annex'!$K$1:$BS$1,0)),"")</f>
        <v/>
      </c>
      <c r="KAK29" s="258" t="str">
        <f>IFERROR(INDEX('Data Annex'!$K$1:$BS$4779,MATCH(KAK$1&amp;"|"&amp;$B29,'Data Annex'!$K$1:$K$4779,0),MATCH(KAK$2,'Data Annex'!$K$1:$BS$1,0)),"")</f>
        <v/>
      </c>
      <c r="KAL29" s="258" t="str">
        <f>IFERROR(INDEX('Data Annex'!$K$1:$BS$4779,MATCH(KAL$1&amp;"|"&amp;$B29,'Data Annex'!$K$1:$K$4779,0),MATCH(KAL$2,'Data Annex'!$K$1:$BS$1,0)),"")</f>
        <v/>
      </c>
      <c r="KAM29" s="258" t="str">
        <f>IFERROR(INDEX('Data Annex'!$K$1:$BS$4779,MATCH(KAM$1&amp;"|"&amp;$B29,'Data Annex'!$K$1:$K$4779,0),MATCH(KAM$2,'Data Annex'!$K$1:$BS$1,0)),"")</f>
        <v/>
      </c>
      <c r="KAN29" s="258" t="str">
        <f>IFERROR(INDEX('Data Annex'!$K$1:$BS$4779,MATCH(KAN$1&amp;"|"&amp;$B29,'Data Annex'!$K$1:$K$4779,0),MATCH(KAN$2,'Data Annex'!$K$1:$BS$1,0)),"")</f>
        <v/>
      </c>
      <c r="KAO29" s="258" t="str">
        <f>IFERROR(INDEX('Data Annex'!$K$1:$BS$4779,MATCH(KAO$1&amp;"|"&amp;$B29,'Data Annex'!$K$1:$K$4779,0),MATCH(KAO$2,'Data Annex'!$K$1:$BS$1,0)),"")</f>
        <v/>
      </c>
      <c r="KAP29" s="258" t="str">
        <f>IFERROR(INDEX('Data Annex'!$K$1:$BS$4779,MATCH(KAP$1&amp;"|"&amp;$B29,'Data Annex'!$K$1:$K$4779,0),MATCH(KAP$2,'Data Annex'!$K$1:$BS$1,0)),"")</f>
        <v/>
      </c>
      <c r="KAQ29" s="258" t="str">
        <f>IFERROR(INDEX('Data Annex'!$K$1:$BS$4779,MATCH(KAQ$1&amp;"|"&amp;$B29,'Data Annex'!$K$1:$K$4779,0),MATCH(KAQ$2,'Data Annex'!$K$1:$BS$1,0)),"")</f>
        <v/>
      </c>
      <c r="KAR29" s="258" t="str">
        <f>IFERROR(INDEX('Data Annex'!$K$1:$BS$4779,MATCH(KAR$1&amp;"|"&amp;$B29,'Data Annex'!$K$1:$K$4779,0),MATCH(KAR$2,'Data Annex'!$K$1:$BS$1,0)),"")</f>
        <v/>
      </c>
      <c r="KAS29" s="258" t="str">
        <f>IFERROR(INDEX('Data Annex'!$K$1:$BS$4779,MATCH(KAS$1&amp;"|"&amp;$B29,'Data Annex'!$K$1:$K$4779,0),MATCH(KAS$2,'Data Annex'!$K$1:$BS$1,0)),"")</f>
        <v/>
      </c>
      <c r="KAT29" s="258" t="str">
        <f>IFERROR(INDEX('Data Annex'!$K$1:$BS$4779,MATCH(KAT$1&amp;"|"&amp;$B29,'Data Annex'!$K$1:$K$4779,0),MATCH(KAT$2,'Data Annex'!$K$1:$BS$1,0)),"")</f>
        <v/>
      </c>
      <c r="KAU29" s="258" t="str">
        <f>IFERROR(INDEX('Data Annex'!$K$1:$BS$4779,MATCH(KAU$1&amp;"|"&amp;$B29,'Data Annex'!$K$1:$K$4779,0),MATCH(KAU$2,'Data Annex'!$K$1:$BS$1,0)),"")</f>
        <v/>
      </c>
      <c r="KAV29" s="258" t="str">
        <f>IFERROR(INDEX('Data Annex'!$K$1:$BS$4779,MATCH(KAV$1&amp;"|"&amp;$B29,'Data Annex'!$K$1:$K$4779,0),MATCH(KAV$2,'Data Annex'!$K$1:$BS$1,0)),"")</f>
        <v/>
      </c>
      <c r="KAW29" s="258" t="str">
        <f>IFERROR(INDEX('Data Annex'!$K$1:$BS$4779,MATCH(KAW$1&amp;"|"&amp;$B29,'Data Annex'!$K$1:$K$4779,0),MATCH(KAW$2,'Data Annex'!$K$1:$BS$1,0)),"")</f>
        <v/>
      </c>
      <c r="KAX29" s="258" t="str">
        <f>IFERROR(INDEX('Data Annex'!$K$1:$BS$4779,MATCH(KAX$1&amp;"|"&amp;$B29,'Data Annex'!$K$1:$K$4779,0),MATCH(KAX$2,'Data Annex'!$K$1:$BS$1,0)),"")</f>
        <v/>
      </c>
      <c r="KAY29" s="258" t="str">
        <f>IFERROR(INDEX('Data Annex'!$K$1:$BS$4779,MATCH(KAY$1&amp;"|"&amp;$B29,'Data Annex'!$K$1:$K$4779,0),MATCH(KAY$2,'Data Annex'!$K$1:$BS$1,0)),"")</f>
        <v/>
      </c>
      <c r="KAZ29" s="258" t="str">
        <f>IFERROR(INDEX('Data Annex'!$K$1:$BS$4779,MATCH(KAZ$1&amp;"|"&amp;$B29,'Data Annex'!$K$1:$K$4779,0),MATCH(KAZ$2,'Data Annex'!$K$1:$BS$1,0)),"")</f>
        <v/>
      </c>
      <c r="KBA29" s="258" t="str">
        <f>IFERROR(INDEX('Data Annex'!$K$1:$BS$4779,MATCH(KBA$1&amp;"|"&amp;$B29,'Data Annex'!$K$1:$K$4779,0),MATCH(KBA$2,'Data Annex'!$K$1:$BS$1,0)),"")</f>
        <v/>
      </c>
      <c r="KBB29" s="258" t="str">
        <f>IFERROR(INDEX('Data Annex'!$K$1:$BS$4779,MATCH(KBB$1&amp;"|"&amp;$B29,'Data Annex'!$K$1:$K$4779,0),MATCH(KBB$2,'Data Annex'!$K$1:$BS$1,0)),"")</f>
        <v/>
      </c>
      <c r="KBC29" s="258" t="str">
        <f>IFERROR(INDEX('Data Annex'!$K$1:$BS$4779,MATCH(KBC$1&amp;"|"&amp;$B29,'Data Annex'!$K$1:$K$4779,0),MATCH(KBC$2,'Data Annex'!$K$1:$BS$1,0)),"")</f>
        <v/>
      </c>
      <c r="KBD29" s="258" t="str">
        <f>IFERROR(INDEX('Data Annex'!$K$1:$BS$4779,MATCH(KBD$1&amp;"|"&amp;$B29,'Data Annex'!$K$1:$K$4779,0),MATCH(KBD$2,'Data Annex'!$K$1:$BS$1,0)),"")</f>
        <v/>
      </c>
      <c r="KBE29" s="258" t="str">
        <f>IFERROR(INDEX('Data Annex'!$K$1:$BS$4779,MATCH(KBE$1&amp;"|"&amp;$B29,'Data Annex'!$K$1:$K$4779,0),MATCH(KBE$2,'Data Annex'!$K$1:$BS$1,0)),"")</f>
        <v/>
      </c>
      <c r="KBF29" s="258" t="str">
        <f>IFERROR(INDEX('Data Annex'!$K$1:$BS$4779,MATCH(KBF$1&amp;"|"&amp;$B29,'Data Annex'!$K$1:$K$4779,0),MATCH(KBF$2,'Data Annex'!$K$1:$BS$1,0)),"")</f>
        <v/>
      </c>
      <c r="KBG29" s="258" t="str">
        <f>IFERROR(INDEX('Data Annex'!$K$1:$BS$4779,MATCH(KBG$1&amp;"|"&amp;$B29,'Data Annex'!$K$1:$K$4779,0),MATCH(KBG$2,'Data Annex'!$K$1:$BS$1,0)),"")</f>
        <v/>
      </c>
      <c r="KBH29" s="258" t="str">
        <f>IFERROR(INDEX('Data Annex'!$K$1:$BS$4779,MATCH(KBH$1&amp;"|"&amp;$B29,'Data Annex'!$K$1:$K$4779,0),MATCH(KBH$2,'Data Annex'!$K$1:$BS$1,0)),"")</f>
        <v/>
      </c>
      <c r="KBI29" s="258" t="str">
        <f>IFERROR(INDEX('Data Annex'!$K$1:$BS$4779,MATCH(KBI$1&amp;"|"&amp;$B29,'Data Annex'!$K$1:$K$4779,0),MATCH(KBI$2,'Data Annex'!$K$1:$BS$1,0)),"")</f>
        <v/>
      </c>
      <c r="KBJ29" s="258" t="str">
        <f>IFERROR(INDEX('Data Annex'!$K$1:$BS$4779,MATCH(KBJ$1&amp;"|"&amp;$B29,'Data Annex'!$K$1:$K$4779,0),MATCH(KBJ$2,'Data Annex'!$K$1:$BS$1,0)),"")</f>
        <v/>
      </c>
      <c r="KBK29" s="258" t="str">
        <f>IFERROR(INDEX('Data Annex'!$K$1:$BS$4779,MATCH(KBK$1&amp;"|"&amp;$B29,'Data Annex'!$K$1:$K$4779,0),MATCH(KBK$2,'Data Annex'!$K$1:$BS$1,0)),"")</f>
        <v/>
      </c>
      <c r="KBL29" s="258" t="str">
        <f>IFERROR(INDEX('Data Annex'!$K$1:$BS$4779,MATCH(KBL$1&amp;"|"&amp;$B29,'Data Annex'!$K$1:$K$4779,0),MATCH(KBL$2,'Data Annex'!$K$1:$BS$1,0)),"")</f>
        <v/>
      </c>
      <c r="KBM29" s="258" t="str">
        <f>IFERROR(INDEX('Data Annex'!$K$1:$BS$4779,MATCH(KBM$1&amp;"|"&amp;$B29,'Data Annex'!$K$1:$K$4779,0),MATCH(KBM$2,'Data Annex'!$K$1:$BS$1,0)),"")</f>
        <v/>
      </c>
      <c r="KBN29" s="258" t="str">
        <f>IFERROR(INDEX('Data Annex'!$K$1:$BS$4779,MATCH(KBN$1&amp;"|"&amp;$B29,'Data Annex'!$K$1:$K$4779,0),MATCH(KBN$2,'Data Annex'!$K$1:$BS$1,0)),"")</f>
        <v/>
      </c>
      <c r="KBO29" s="258" t="str">
        <f>IFERROR(INDEX('Data Annex'!$K$1:$BS$4779,MATCH(KBO$1&amp;"|"&amp;$B29,'Data Annex'!$K$1:$K$4779,0),MATCH(KBO$2,'Data Annex'!$K$1:$BS$1,0)),"")</f>
        <v/>
      </c>
      <c r="KBP29" s="258" t="str">
        <f>IFERROR(INDEX('Data Annex'!$K$1:$BS$4779,MATCH(KBP$1&amp;"|"&amp;$B29,'Data Annex'!$K$1:$K$4779,0),MATCH(KBP$2,'Data Annex'!$K$1:$BS$1,0)),"")</f>
        <v/>
      </c>
      <c r="KBQ29" s="258" t="str">
        <f>IFERROR(INDEX('Data Annex'!$K$1:$BS$4779,MATCH(KBQ$1&amp;"|"&amp;$B29,'Data Annex'!$K$1:$K$4779,0),MATCH(KBQ$2,'Data Annex'!$K$1:$BS$1,0)),"")</f>
        <v/>
      </c>
      <c r="KBR29" s="258" t="str">
        <f>IFERROR(INDEX('Data Annex'!$K$1:$BS$4779,MATCH(KBR$1&amp;"|"&amp;$B29,'Data Annex'!$K$1:$K$4779,0),MATCH(KBR$2,'Data Annex'!$K$1:$BS$1,0)),"")</f>
        <v/>
      </c>
      <c r="KBS29" s="258" t="str">
        <f>IFERROR(INDEX('Data Annex'!$K$1:$BS$4779,MATCH(KBS$1&amp;"|"&amp;$B29,'Data Annex'!$K$1:$K$4779,0),MATCH(KBS$2,'Data Annex'!$K$1:$BS$1,0)),"")</f>
        <v/>
      </c>
      <c r="KBT29" s="258" t="str">
        <f>IFERROR(INDEX('Data Annex'!$K$1:$BS$4779,MATCH(KBT$1&amp;"|"&amp;$B29,'Data Annex'!$K$1:$K$4779,0),MATCH(KBT$2,'Data Annex'!$K$1:$BS$1,0)),"")</f>
        <v/>
      </c>
      <c r="KBU29" s="258" t="str">
        <f>IFERROR(INDEX('Data Annex'!$K$1:$BS$4779,MATCH(KBU$1&amp;"|"&amp;$B29,'Data Annex'!$K$1:$K$4779,0),MATCH(KBU$2,'Data Annex'!$K$1:$BS$1,0)),"")</f>
        <v/>
      </c>
      <c r="KBV29" s="258" t="str">
        <f>IFERROR(INDEX('Data Annex'!$K$1:$BS$4779,MATCH(KBV$1&amp;"|"&amp;$B29,'Data Annex'!$K$1:$K$4779,0),MATCH(KBV$2,'Data Annex'!$K$1:$BS$1,0)),"")</f>
        <v/>
      </c>
      <c r="KBW29" s="258" t="str">
        <f>IFERROR(INDEX('Data Annex'!$K$1:$BS$4779,MATCH(KBW$1&amp;"|"&amp;$B29,'Data Annex'!$K$1:$K$4779,0),MATCH(KBW$2,'Data Annex'!$K$1:$BS$1,0)),"")</f>
        <v/>
      </c>
      <c r="KBX29" s="258" t="str">
        <f>IFERROR(INDEX('Data Annex'!$K$1:$BS$4779,MATCH(KBX$1&amp;"|"&amp;$B29,'Data Annex'!$K$1:$K$4779,0),MATCH(KBX$2,'Data Annex'!$K$1:$BS$1,0)),"")</f>
        <v/>
      </c>
      <c r="KBY29" s="258" t="str">
        <f>IFERROR(INDEX('Data Annex'!$K$1:$BS$4779,MATCH(KBY$1&amp;"|"&amp;$B29,'Data Annex'!$K$1:$K$4779,0),MATCH(KBY$2,'Data Annex'!$K$1:$BS$1,0)),"")</f>
        <v/>
      </c>
      <c r="KBZ29" s="258" t="str">
        <f>IFERROR(INDEX('Data Annex'!$K$1:$BS$4779,MATCH(KBZ$1&amp;"|"&amp;$B29,'Data Annex'!$K$1:$K$4779,0),MATCH(KBZ$2,'Data Annex'!$K$1:$BS$1,0)),"")</f>
        <v/>
      </c>
      <c r="KCA29" s="258" t="str">
        <f>IFERROR(INDEX('Data Annex'!$K$1:$BS$4779,MATCH(KCA$1&amp;"|"&amp;$B29,'Data Annex'!$K$1:$K$4779,0),MATCH(KCA$2,'Data Annex'!$K$1:$BS$1,0)),"")</f>
        <v/>
      </c>
      <c r="KCB29" s="258" t="str">
        <f>IFERROR(INDEX('Data Annex'!$K$1:$BS$4779,MATCH(KCB$1&amp;"|"&amp;$B29,'Data Annex'!$K$1:$K$4779,0),MATCH(KCB$2,'Data Annex'!$K$1:$BS$1,0)),"")</f>
        <v/>
      </c>
      <c r="KCC29" s="258" t="str">
        <f>IFERROR(INDEX('Data Annex'!$K$1:$BS$4779,MATCH(KCC$1&amp;"|"&amp;$B29,'Data Annex'!$K$1:$K$4779,0),MATCH(KCC$2,'Data Annex'!$K$1:$BS$1,0)),"")</f>
        <v/>
      </c>
      <c r="KCD29" s="258" t="str">
        <f>IFERROR(INDEX('Data Annex'!$K$1:$BS$4779,MATCH(KCD$1&amp;"|"&amp;$B29,'Data Annex'!$K$1:$K$4779,0),MATCH(KCD$2,'Data Annex'!$K$1:$BS$1,0)),"")</f>
        <v/>
      </c>
      <c r="KCE29" s="258" t="str">
        <f>IFERROR(INDEX('Data Annex'!$K$1:$BS$4779,MATCH(KCE$1&amp;"|"&amp;$B29,'Data Annex'!$K$1:$K$4779,0),MATCH(KCE$2,'Data Annex'!$K$1:$BS$1,0)),"")</f>
        <v/>
      </c>
      <c r="KCF29" s="258" t="str">
        <f>IFERROR(INDEX('Data Annex'!$K$1:$BS$4779,MATCH(KCF$1&amp;"|"&amp;$B29,'Data Annex'!$K$1:$K$4779,0),MATCH(KCF$2,'Data Annex'!$K$1:$BS$1,0)),"")</f>
        <v/>
      </c>
      <c r="KCG29" s="258" t="str">
        <f>IFERROR(INDEX('Data Annex'!$K$1:$BS$4779,MATCH(KCG$1&amp;"|"&amp;$B29,'Data Annex'!$K$1:$K$4779,0),MATCH(KCG$2,'Data Annex'!$K$1:$BS$1,0)),"")</f>
        <v/>
      </c>
      <c r="KCH29" s="258" t="str">
        <f>IFERROR(INDEX('Data Annex'!$K$1:$BS$4779,MATCH(KCH$1&amp;"|"&amp;$B29,'Data Annex'!$K$1:$K$4779,0),MATCH(KCH$2,'Data Annex'!$K$1:$BS$1,0)),"")</f>
        <v/>
      </c>
      <c r="KCI29" s="258" t="str">
        <f>IFERROR(INDEX('Data Annex'!$K$1:$BS$4779,MATCH(KCI$1&amp;"|"&amp;$B29,'Data Annex'!$K$1:$K$4779,0),MATCH(KCI$2,'Data Annex'!$K$1:$BS$1,0)),"")</f>
        <v/>
      </c>
      <c r="KCJ29" s="258" t="str">
        <f>IFERROR(INDEX('Data Annex'!$K$1:$BS$4779,MATCH(KCJ$1&amp;"|"&amp;$B29,'Data Annex'!$K$1:$K$4779,0),MATCH(KCJ$2,'Data Annex'!$K$1:$BS$1,0)),"")</f>
        <v/>
      </c>
      <c r="KCK29" s="258" t="str">
        <f>IFERROR(INDEX('Data Annex'!$K$1:$BS$4779,MATCH(KCK$1&amp;"|"&amp;$B29,'Data Annex'!$K$1:$K$4779,0),MATCH(KCK$2,'Data Annex'!$K$1:$BS$1,0)),"")</f>
        <v/>
      </c>
      <c r="KCL29" s="258" t="str">
        <f>IFERROR(INDEX('Data Annex'!$K$1:$BS$4779,MATCH(KCL$1&amp;"|"&amp;$B29,'Data Annex'!$K$1:$K$4779,0),MATCH(KCL$2,'Data Annex'!$K$1:$BS$1,0)),"")</f>
        <v/>
      </c>
      <c r="KCM29" s="258" t="str">
        <f>IFERROR(INDEX('Data Annex'!$K$1:$BS$4779,MATCH(KCM$1&amp;"|"&amp;$B29,'Data Annex'!$K$1:$K$4779,0),MATCH(KCM$2,'Data Annex'!$K$1:$BS$1,0)),"")</f>
        <v/>
      </c>
      <c r="KCN29" s="258" t="str">
        <f>IFERROR(INDEX('Data Annex'!$K$1:$BS$4779,MATCH(KCN$1&amp;"|"&amp;$B29,'Data Annex'!$K$1:$K$4779,0),MATCH(KCN$2,'Data Annex'!$K$1:$BS$1,0)),"")</f>
        <v/>
      </c>
      <c r="KCO29" s="258" t="str">
        <f>IFERROR(INDEX('Data Annex'!$K$1:$BS$4779,MATCH(KCO$1&amp;"|"&amp;$B29,'Data Annex'!$K$1:$K$4779,0),MATCH(KCO$2,'Data Annex'!$K$1:$BS$1,0)),"")</f>
        <v/>
      </c>
      <c r="KCP29" s="258" t="str">
        <f>IFERROR(INDEX('Data Annex'!$K$1:$BS$4779,MATCH(KCP$1&amp;"|"&amp;$B29,'Data Annex'!$K$1:$K$4779,0),MATCH(KCP$2,'Data Annex'!$K$1:$BS$1,0)),"")</f>
        <v/>
      </c>
      <c r="KCQ29" s="258" t="str">
        <f>IFERROR(INDEX('Data Annex'!$K$1:$BS$4779,MATCH(KCQ$1&amp;"|"&amp;$B29,'Data Annex'!$K$1:$K$4779,0),MATCH(KCQ$2,'Data Annex'!$K$1:$BS$1,0)),"")</f>
        <v/>
      </c>
      <c r="KCR29" s="258" t="str">
        <f>IFERROR(INDEX('Data Annex'!$K$1:$BS$4779,MATCH(KCR$1&amp;"|"&amp;$B29,'Data Annex'!$K$1:$K$4779,0),MATCH(KCR$2,'Data Annex'!$K$1:$BS$1,0)),"")</f>
        <v/>
      </c>
      <c r="KCS29" s="258" t="str">
        <f>IFERROR(INDEX('Data Annex'!$K$1:$BS$4779,MATCH(KCS$1&amp;"|"&amp;$B29,'Data Annex'!$K$1:$K$4779,0),MATCH(KCS$2,'Data Annex'!$K$1:$BS$1,0)),"")</f>
        <v/>
      </c>
      <c r="KCT29" s="258" t="str">
        <f>IFERROR(INDEX('Data Annex'!$K$1:$BS$4779,MATCH(KCT$1&amp;"|"&amp;$B29,'Data Annex'!$K$1:$K$4779,0),MATCH(KCT$2,'Data Annex'!$K$1:$BS$1,0)),"")</f>
        <v/>
      </c>
      <c r="KCU29" s="258" t="str">
        <f>IFERROR(INDEX('Data Annex'!$K$1:$BS$4779,MATCH(KCU$1&amp;"|"&amp;$B29,'Data Annex'!$K$1:$K$4779,0),MATCH(KCU$2,'Data Annex'!$K$1:$BS$1,0)),"")</f>
        <v/>
      </c>
      <c r="KCV29" s="258" t="str">
        <f>IFERROR(INDEX('Data Annex'!$K$1:$BS$4779,MATCH(KCV$1&amp;"|"&amp;$B29,'Data Annex'!$K$1:$K$4779,0),MATCH(KCV$2,'Data Annex'!$K$1:$BS$1,0)),"")</f>
        <v/>
      </c>
      <c r="KCW29" s="258" t="str">
        <f>IFERROR(INDEX('Data Annex'!$K$1:$BS$4779,MATCH(KCW$1&amp;"|"&amp;$B29,'Data Annex'!$K$1:$K$4779,0),MATCH(KCW$2,'Data Annex'!$K$1:$BS$1,0)),"")</f>
        <v/>
      </c>
      <c r="KCX29" s="258" t="str">
        <f>IFERROR(INDEX('Data Annex'!$K$1:$BS$4779,MATCH(KCX$1&amp;"|"&amp;$B29,'Data Annex'!$K$1:$K$4779,0),MATCH(KCX$2,'Data Annex'!$K$1:$BS$1,0)),"")</f>
        <v/>
      </c>
      <c r="KCY29" s="258" t="str">
        <f>IFERROR(INDEX('Data Annex'!$K$1:$BS$4779,MATCH(KCY$1&amp;"|"&amp;$B29,'Data Annex'!$K$1:$K$4779,0),MATCH(KCY$2,'Data Annex'!$K$1:$BS$1,0)),"")</f>
        <v/>
      </c>
      <c r="KCZ29" s="258" t="str">
        <f>IFERROR(INDEX('Data Annex'!$K$1:$BS$4779,MATCH(KCZ$1&amp;"|"&amp;$B29,'Data Annex'!$K$1:$K$4779,0),MATCH(KCZ$2,'Data Annex'!$K$1:$BS$1,0)),"")</f>
        <v/>
      </c>
      <c r="KDA29" s="258" t="str">
        <f>IFERROR(INDEX('Data Annex'!$K$1:$BS$4779,MATCH(KDA$1&amp;"|"&amp;$B29,'Data Annex'!$K$1:$K$4779,0),MATCH(KDA$2,'Data Annex'!$K$1:$BS$1,0)),"")</f>
        <v/>
      </c>
      <c r="KDB29" s="258" t="str">
        <f>IFERROR(INDEX('Data Annex'!$K$1:$BS$4779,MATCH(KDB$1&amp;"|"&amp;$B29,'Data Annex'!$K$1:$K$4779,0),MATCH(KDB$2,'Data Annex'!$K$1:$BS$1,0)),"")</f>
        <v/>
      </c>
      <c r="KDC29" s="258" t="str">
        <f>IFERROR(INDEX('Data Annex'!$K$1:$BS$4779,MATCH(KDC$1&amp;"|"&amp;$B29,'Data Annex'!$K$1:$K$4779,0),MATCH(KDC$2,'Data Annex'!$K$1:$BS$1,0)),"")</f>
        <v/>
      </c>
      <c r="KDD29" s="258" t="str">
        <f>IFERROR(INDEX('Data Annex'!$K$1:$BS$4779,MATCH(KDD$1&amp;"|"&amp;$B29,'Data Annex'!$K$1:$K$4779,0),MATCH(KDD$2,'Data Annex'!$K$1:$BS$1,0)),"")</f>
        <v/>
      </c>
      <c r="KDE29" s="258" t="str">
        <f>IFERROR(INDEX('Data Annex'!$K$1:$BS$4779,MATCH(KDE$1&amp;"|"&amp;$B29,'Data Annex'!$K$1:$K$4779,0),MATCH(KDE$2,'Data Annex'!$K$1:$BS$1,0)),"")</f>
        <v/>
      </c>
      <c r="KDF29" s="258" t="str">
        <f>IFERROR(INDEX('Data Annex'!$K$1:$BS$4779,MATCH(KDF$1&amp;"|"&amp;$B29,'Data Annex'!$K$1:$K$4779,0),MATCH(KDF$2,'Data Annex'!$K$1:$BS$1,0)),"")</f>
        <v/>
      </c>
      <c r="KDG29" s="258" t="str">
        <f>IFERROR(INDEX('Data Annex'!$K$1:$BS$4779,MATCH(KDG$1&amp;"|"&amp;$B29,'Data Annex'!$K$1:$K$4779,0),MATCH(KDG$2,'Data Annex'!$K$1:$BS$1,0)),"")</f>
        <v/>
      </c>
      <c r="KDH29" s="258" t="str">
        <f>IFERROR(INDEX('Data Annex'!$K$1:$BS$4779,MATCH(KDH$1&amp;"|"&amp;$B29,'Data Annex'!$K$1:$K$4779,0),MATCH(KDH$2,'Data Annex'!$K$1:$BS$1,0)),"")</f>
        <v/>
      </c>
      <c r="KDI29" s="258" t="str">
        <f>IFERROR(INDEX('Data Annex'!$K$1:$BS$4779,MATCH(KDI$1&amp;"|"&amp;$B29,'Data Annex'!$K$1:$K$4779,0),MATCH(KDI$2,'Data Annex'!$K$1:$BS$1,0)),"")</f>
        <v/>
      </c>
      <c r="KDJ29" s="258" t="str">
        <f>IFERROR(INDEX('Data Annex'!$K$1:$BS$4779,MATCH(KDJ$1&amp;"|"&amp;$B29,'Data Annex'!$K$1:$K$4779,0),MATCH(KDJ$2,'Data Annex'!$K$1:$BS$1,0)),"")</f>
        <v/>
      </c>
      <c r="KDK29" s="258" t="str">
        <f>IFERROR(INDEX('Data Annex'!$K$1:$BS$4779,MATCH(KDK$1&amp;"|"&amp;$B29,'Data Annex'!$K$1:$K$4779,0),MATCH(KDK$2,'Data Annex'!$K$1:$BS$1,0)),"")</f>
        <v/>
      </c>
      <c r="KDL29" s="258" t="str">
        <f>IFERROR(INDEX('Data Annex'!$K$1:$BS$4779,MATCH(KDL$1&amp;"|"&amp;$B29,'Data Annex'!$K$1:$K$4779,0),MATCH(KDL$2,'Data Annex'!$K$1:$BS$1,0)),"")</f>
        <v/>
      </c>
      <c r="KDM29" s="258" t="str">
        <f>IFERROR(INDEX('Data Annex'!$K$1:$BS$4779,MATCH(KDM$1&amp;"|"&amp;$B29,'Data Annex'!$K$1:$K$4779,0),MATCH(KDM$2,'Data Annex'!$K$1:$BS$1,0)),"")</f>
        <v/>
      </c>
      <c r="KDN29" s="258" t="str">
        <f>IFERROR(INDEX('Data Annex'!$K$1:$BS$4779,MATCH(KDN$1&amp;"|"&amp;$B29,'Data Annex'!$K$1:$K$4779,0),MATCH(KDN$2,'Data Annex'!$K$1:$BS$1,0)),"")</f>
        <v/>
      </c>
      <c r="KDO29" s="258" t="str">
        <f>IFERROR(INDEX('Data Annex'!$K$1:$BS$4779,MATCH(KDO$1&amp;"|"&amp;$B29,'Data Annex'!$K$1:$K$4779,0),MATCH(KDO$2,'Data Annex'!$K$1:$BS$1,0)),"")</f>
        <v/>
      </c>
      <c r="KDP29" s="258" t="str">
        <f>IFERROR(INDEX('Data Annex'!$K$1:$BS$4779,MATCH(KDP$1&amp;"|"&amp;$B29,'Data Annex'!$K$1:$K$4779,0),MATCH(KDP$2,'Data Annex'!$K$1:$BS$1,0)),"")</f>
        <v/>
      </c>
      <c r="KDQ29" s="258" t="str">
        <f>IFERROR(INDEX('Data Annex'!$K$1:$BS$4779,MATCH(KDQ$1&amp;"|"&amp;$B29,'Data Annex'!$K$1:$K$4779,0),MATCH(KDQ$2,'Data Annex'!$K$1:$BS$1,0)),"")</f>
        <v/>
      </c>
      <c r="KDR29" s="258" t="str">
        <f>IFERROR(INDEX('Data Annex'!$K$1:$BS$4779,MATCH(KDR$1&amp;"|"&amp;$B29,'Data Annex'!$K$1:$K$4779,0),MATCH(KDR$2,'Data Annex'!$K$1:$BS$1,0)),"")</f>
        <v/>
      </c>
      <c r="KDS29" s="258" t="str">
        <f>IFERROR(INDEX('Data Annex'!$K$1:$BS$4779,MATCH(KDS$1&amp;"|"&amp;$B29,'Data Annex'!$K$1:$K$4779,0),MATCH(KDS$2,'Data Annex'!$K$1:$BS$1,0)),"")</f>
        <v/>
      </c>
      <c r="KDT29" s="258" t="str">
        <f>IFERROR(INDEX('Data Annex'!$K$1:$BS$4779,MATCH(KDT$1&amp;"|"&amp;$B29,'Data Annex'!$K$1:$K$4779,0),MATCH(KDT$2,'Data Annex'!$K$1:$BS$1,0)),"")</f>
        <v/>
      </c>
      <c r="KDU29" s="258" t="str">
        <f>IFERROR(INDEX('Data Annex'!$K$1:$BS$4779,MATCH(KDU$1&amp;"|"&amp;$B29,'Data Annex'!$K$1:$K$4779,0),MATCH(KDU$2,'Data Annex'!$K$1:$BS$1,0)),"")</f>
        <v/>
      </c>
      <c r="KDV29" s="258" t="str">
        <f>IFERROR(INDEX('Data Annex'!$K$1:$BS$4779,MATCH(KDV$1&amp;"|"&amp;$B29,'Data Annex'!$K$1:$K$4779,0),MATCH(KDV$2,'Data Annex'!$K$1:$BS$1,0)),"")</f>
        <v/>
      </c>
      <c r="KDW29" s="258" t="str">
        <f>IFERROR(INDEX('Data Annex'!$K$1:$BS$4779,MATCH(KDW$1&amp;"|"&amp;$B29,'Data Annex'!$K$1:$K$4779,0),MATCH(KDW$2,'Data Annex'!$K$1:$BS$1,0)),"")</f>
        <v/>
      </c>
      <c r="KDX29" s="258" t="str">
        <f>IFERROR(INDEX('Data Annex'!$K$1:$BS$4779,MATCH(KDX$1&amp;"|"&amp;$B29,'Data Annex'!$K$1:$K$4779,0),MATCH(KDX$2,'Data Annex'!$K$1:$BS$1,0)),"")</f>
        <v/>
      </c>
      <c r="KDY29" s="258" t="str">
        <f>IFERROR(INDEX('Data Annex'!$K$1:$BS$4779,MATCH(KDY$1&amp;"|"&amp;$B29,'Data Annex'!$K$1:$K$4779,0),MATCH(KDY$2,'Data Annex'!$K$1:$BS$1,0)),"")</f>
        <v/>
      </c>
      <c r="KDZ29" s="258" t="str">
        <f>IFERROR(INDEX('Data Annex'!$K$1:$BS$4779,MATCH(KDZ$1&amp;"|"&amp;$B29,'Data Annex'!$K$1:$K$4779,0),MATCH(KDZ$2,'Data Annex'!$K$1:$BS$1,0)),"")</f>
        <v/>
      </c>
      <c r="KEA29" s="258" t="str">
        <f>IFERROR(INDEX('Data Annex'!$K$1:$BS$4779,MATCH(KEA$1&amp;"|"&amp;$B29,'Data Annex'!$K$1:$K$4779,0),MATCH(KEA$2,'Data Annex'!$K$1:$BS$1,0)),"")</f>
        <v/>
      </c>
      <c r="KEB29" s="258" t="str">
        <f>IFERROR(INDEX('Data Annex'!$K$1:$BS$4779,MATCH(KEB$1&amp;"|"&amp;$B29,'Data Annex'!$K$1:$K$4779,0),MATCH(KEB$2,'Data Annex'!$K$1:$BS$1,0)),"")</f>
        <v/>
      </c>
      <c r="KEC29" s="258" t="str">
        <f>IFERROR(INDEX('Data Annex'!$K$1:$BS$4779,MATCH(KEC$1&amp;"|"&amp;$B29,'Data Annex'!$K$1:$K$4779,0),MATCH(KEC$2,'Data Annex'!$K$1:$BS$1,0)),"")</f>
        <v/>
      </c>
      <c r="KED29" s="258" t="str">
        <f>IFERROR(INDEX('Data Annex'!$K$1:$BS$4779,MATCH(KED$1&amp;"|"&amp;$B29,'Data Annex'!$K$1:$K$4779,0),MATCH(KED$2,'Data Annex'!$K$1:$BS$1,0)),"")</f>
        <v/>
      </c>
      <c r="KEE29" s="258" t="str">
        <f>IFERROR(INDEX('Data Annex'!$K$1:$BS$4779,MATCH(KEE$1&amp;"|"&amp;$B29,'Data Annex'!$K$1:$K$4779,0),MATCH(KEE$2,'Data Annex'!$K$1:$BS$1,0)),"")</f>
        <v/>
      </c>
      <c r="KEF29" s="258" t="str">
        <f>IFERROR(INDEX('Data Annex'!$K$1:$BS$4779,MATCH(KEF$1&amp;"|"&amp;$B29,'Data Annex'!$K$1:$K$4779,0),MATCH(KEF$2,'Data Annex'!$K$1:$BS$1,0)),"")</f>
        <v/>
      </c>
      <c r="KEG29" s="258" t="str">
        <f>IFERROR(INDEX('Data Annex'!$K$1:$BS$4779,MATCH(KEG$1&amp;"|"&amp;$B29,'Data Annex'!$K$1:$K$4779,0),MATCH(KEG$2,'Data Annex'!$K$1:$BS$1,0)),"")</f>
        <v/>
      </c>
      <c r="KEH29" s="258" t="str">
        <f>IFERROR(INDEX('Data Annex'!$K$1:$BS$4779,MATCH(KEH$1&amp;"|"&amp;$B29,'Data Annex'!$K$1:$K$4779,0),MATCH(KEH$2,'Data Annex'!$K$1:$BS$1,0)),"")</f>
        <v/>
      </c>
      <c r="KEI29" s="258" t="str">
        <f>IFERROR(INDEX('Data Annex'!$K$1:$BS$4779,MATCH(KEI$1&amp;"|"&amp;$B29,'Data Annex'!$K$1:$K$4779,0),MATCH(KEI$2,'Data Annex'!$K$1:$BS$1,0)),"")</f>
        <v/>
      </c>
      <c r="KEJ29" s="258" t="str">
        <f>IFERROR(INDEX('Data Annex'!$K$1:$BS$4779,MATCH(KEJ$1&amp;"|"&amp;$B29,'Data Annex'!$K$1:$K$4779,0),MATCH(KEJ$2,'Data Annex'!$K$1:$BS$1,0)),"")</f>
        <v/>
      </c>
      <c r="KEK29" s="258" t="str">
        <f>IFERROR(INDEX('Data Annex'!$K$1:$BS$4779,MATCH(KEK$1&amp;"|"&amp;$B29,'Data Annex'!$K$1:$K$4779,0),MATCH(KEK$2,'Data Annex'!$K$1:$BS$1,0)),"")</f>
        <v/>
      </c>
      <c r="KEL29" s="258" t="str">
        <f>IFERROR(INDEX('Data Annex'!$K$1:$BS$4779,MATCH(KEL$1&amp;"|"&amp;$B29,'Data Annex'!$K$1:$K$4779,0),MATCH(KEL$2,'Data Annex'!$K$1:$BS$1,0)),"")</f>
        <v/>
      </c>
      <c r="KEM29" s="258" t="str">
        <f>IFERROR(INDEX('Data Annex'!$K$1:$BS$4779,MATCH(KEM$1&amp;"|"&amp;$B29,'Data Annex'!$K$1:$K$4779,0),MATCH(KEM$2,'Data Annex'!$K$1:$BS$1,0)),"")</f>
        <v/>
      </c>
      <c r="KEN29" s="258" t="str">
        <f>IFERROR(INDEX('Data Annex'!$K$1:$BS$4779,MATCH(KEN$1&amp;"|"&amp;$B29,'Data Annex'!$K$1:$K$4779,0),MATCH(KEN$2,'Data Annex'!$K$1:$BS$1,0)),"")</f>
        <v/>
      </c>
      <c r="KEO29" s="258" t="str">
        <f>IFERROR(INDEX('Data Annex'!$K$1:$BS$4779,MATCH(KEO$1&amp;"|"&amp;$B29,'Data Annex'!$K$1:$K$4779,0),MATCH(KEO$2,'Data Annex'!$K$1:$BS$1,0)),"")</f>
        <v/>
      </c>
      <c r="KEP29" s="258" t="str">
        <f>IFERROR(INDEX('Data Annex'!$K$1:$BS$4779,MATCH(KEP$1&amp;"|"&amp;$B29,'Data Annex'!$K$1:$K$4779,0),MATCH(KEP$2,'Data Annex'!$K$1:$BS$1,0)),"")</f>
        <v/>
      </c>
      <c r="KEQ29" s="258" t="str">
        <f>IFERROR(INDEX('Data Annex'!$K$1:$BS$4779,MATCH(KEQ$1&amp;"|"&amp;$B29,'Data Annex'!$K$1:$K$4779,0),MATCH(KEQ$2,'Data Annex'!$K$1:$BS$1,0)),"")</f>
        <v/>
      </c>
      <c r="KER29" s="258" t="str">
        <f>IFERROR(INDEX('Data Annex'!$K$1:$BS$4779,MATCH(KER$1&amp;"|"&amp;$B29,'Data Annex'!$K$1:$K$4779,0),MATCH(KER$2,'Data Annex'!$K$1:$BS$1,0)),"")</f>
        <v/>
      </c>
      <c r="KES29" s="258" t="str">
        <f>IFERROR(INDEX('Data Annex'!$K$1:$BS$4779,MATCH(KES$1&amp;"|"&amp;$B29,'Data Annex'!$K$1:$K$4779,0),MATCH(KES$2,'Data Annex'!$K$1:$BS$1,0)),"")</f>
        <v/>
      </c>
      <c r="KET29" s="258" t="str">
        <f>IFERROR(INDEX('Data Annex'!$K$1:$BS$4779,MATCH(KET$1&amp;"|"&amp;$B29,'Data Annex'!$K$1:$K$4779,0),MATCH(KET$2,'Data Annex'!$K$1:$BS$1,0)),"")</f>
        <v/>
      </c>
      <c r="KEU29" s="258" t="str">
        <f>IFERROR(INDEX('Data Annex'!$K$1:$BS$4779,MATCH(KEU$1&amp;"|"&amp;$B29,'Data Annex'!$K$1:$K$4779,0),MATCH(KEU$2,'Data Annex'!$K$1:$BS$1,0)),"")</f>
        <v/>
      </c>
      <c r="KEV29" s="258" t="str">
        <f>IFERROR(INDEX('Data Annex'!$K$1:$BS$4779,MATCH(KEV$1&amp;"|"&amp;$B29,'Data Annex'!$K$1:$K$4779,0),MATCH(KEV$2,'Data Annex'!$K$1:$BS$1,0)),"")</f>
        <v/>
      </c>
      <c r="KEW29" s="258" t="str">
        <f>IFERROR(INDEX('Data Annex'!$K$1:$BS$4779,MATCH(KEW$1&amp;"|"&amp;$B29,'Data Annex'!$K$1:$K$4779,0),MATCH(KEW$2,'Data Annex'!$K$1:$BS$1,0)),"")</f>
        <v/>
      </c>
      <c r="KEX29" s="258" t="str">
        <f>IFERROR(INDEX('Data Annex'!$K$1:$BS$4779,MATCH(KEX$1&amp;"|"&amp;$B29,'Data Annex'!$K$1:$K$4779,0),MATCH(KEX$2,'Data Annex'!$K$1:$BS$1,0)),"")</f>
        <v/>
      </c>
      <c r="KEY29" s="258" t="str">
        <f>IFERROR(INDEX('Data Annex'!$K$1:$BS$4779,MATCH(KEY$1&amp;"|"&amp;$B29,'Data Annex'!$K$1:$K$4779,0),MATCH(KEY$2,'Data Annex'!$K$1:$BS$1,0)),"")</f>
        <v/>
      </c>
      <c r="KEZ29" s="258" t="str">
        <f>IFERROR(INDEX('Data Annex'!$K$1:$BS$4779,MATCH(KEZ$1&amp;"|"&amp;$B29,'Data Annex'!$K$1:$K$4779,0),MATCH(KEZ$2,'Data Annex'!$K$1:$BS$1,0)),"")</f>
        <v/>
      </c>
      <c r="KFA29" s="258" t="str">
        <f>IFERROR(INDEX('Data Annex'!$K$1:$BS$4779,MATCH(KFA$1&amp;"|"&amp;$B29,'Data Annex'!$K$1:$K$4779,0),MATCH(KFA$2,'Data Annex'!$K$1:$BS$1,0)),"")</f>
        <v/>
      </c>
      <c r="KFB29" s="258" t="str">
        <f>IFERROR(INDEX('Data Annex'!$K$1:$BS$4779,MATCH(KFB$1&amp;"|"&amp;$B29,'Data Annex'!$K$1:$K$4779,0),MATCH(KFB$2,'Data Annex'!$K$1:$BS$1,0)),"")</f>
        <v/>
      </c>
      <c r="KFC29" s="258" t="str">
        <f>IFERROR(INDEX('Data Annex'!$K$1:$BS$4779,MATCH(KFC$1&amp;"|"&amp;$B29,'Data Annex'!$K$1:$K$4779,0),MATCH(KFC$2,'Data Annex'!$K$1:$BS$1,0)),"")</f>
        <v/>
      </c>
      <c r="KFD29" s="258" t="str">
        <f>IFERROR(INDEX('Data Annex'!$K$1:$BS$4779,MATCH(KFD$1&amp;"|"&amp;$B29,'Data Annex'!$K$1:$K$4779,0),MATCH(KFD$2,'Data Annex'!$K$1:$BS$1,0)),"")</f>
        <v/>
      </c>
      <c r="KFE29" s="258" t="str">
        <f>IFERROR(INDEX('Data Annex'!$K$1:$BS$4779,MATCH(KFE$1&amp;"|"&amp;$B29,'Data Annex'!$K$1:$K$4779,0),MATCH(KFE$2,'Data Annex'!$K$1:$BS$1,0)),"")</f>
        <v/>
      </c>
      <c r="KFF29" s="258" t="str">
        <f>IFERROR(INDEX('Data Annex'!$K$1:$BS$4779,MATCH(KFF$1&amp;"|"&amp;$B29,'Data Annex'!$K$1:$K$4779,0),MATCH(KFF$2,'Data Annex'!$K$1:$BS$1,0)),"")</f>
        <v/>
      </c>
      <c r="KFG29" s="258" t="str">
        <f>IFERROR(INDEX('Data Annex'!$K$1:$BS$4779,MATCH(KFG$1&amp;"|"&amp;$B29,'Data Annex'!$K$1:$K$4779,0),MATCH(KFG$2,'Data Annex'!$K$1:$BS$1,0)),"")</f>
        <v/>
      </c>
      <c r="KFH29" s="258" t="str">
        <f>IFERROR(INDEX('Data Annex'!$K$1:$BS$4779,MATCH(KFH$1&amp;"|"&amp;$B29,'Data Annex'!$K$1:$K$4779,0),MATCH(KFH$2,'Data Annex'!$K$1:$BS$1,0)),"")</f>
        <v/>
      </c>
      <c r="KFI29" s="258" t="str">
        <f>IFERROR(INDEX('Data Annex'!$K$1:$BS$4779,MATCH(KFI$1&amp;"|"&amp;$B29,'Data Annex'!$K$1:$K$4779,0),MATCH(KFI$2,'Data Annex'!$K$1:$BS$1,0)),"")</f>
        <v/>
      </c>
      <c r="KFJ29" s="258" t="str">
        <f>IFERROR(INDEX('Data Annex'!$K$1:$BS$4779,MATCH(KFJ$1&amp;"|"&amp;$B29,'Data Annex'!$K$1:$K$4779,0),MATCH(KFJ$2,'Data Annex'!$K$1:$BS$1,0)),"")</f>
        <v/>
      </c>
      <c r="KFK29" s="258" t="str">
        <f>IFERROR(INDEX('Data Annex'!$K$1:$BS$4779,MATCH(KFK$1&amp;"|"&amp;$B29,'Data Annex'!$K$1:$K$4779,0),MATCH(KFK$2,'Data Annex'!$K$1:$BS$1,0)),"")</f>
        <v/>
      </c>
      <c r="KFL29" s="258" t="str">
        <f>IFERROR(INDEX('Data Annex'!$K$1:$BS$4779,MATCH(KFL$1&amp;"|"&amp;$B29,'Data Annex'!$K$1:$K$4779,0),MATCH(KFL$2,'Data Annex'!$K$1:$BS$1,0)),"")</f>
        <v/>
      </c>
      <c r="KFM29" s="258" t="str">
        <f>IFERROR(INDEX('Data Annex'!$K$1:$BS$4779,MATCH(KFM$1&amp;"|"&amp;$B29,'Data Annex'!$K$1:$K$4779,0),MATCH(KFM$2,'Data Annex'!$K$1:$BS$1,0)),"")</f>
        <v/>
      </c>
      <c r="KFN29" s="258" t="str">
        <f>IFERROR(INDEX('Data Annex'!$K$1:$BS$4779,MATCH(KFN$1&amp;"|"&amp;$B29,'Data Annex'!$K$1:$K$4779,0),MATCH(KFN$2,'Data Annex'!$K$1:$BS$1,0)),"")</f>
        <v/>
      </c>
      <c r="KFO29" s="258" t="str">
        <f>IFERROR(INDEX('Data Annex'!$K$1:$BS$4779,MATCH(KFO$1&amp;"|"&amp;$B29,'Data Annex'!$K$1:$K$4779,0),MATCH(KFO$2,'Data Annex'!$K$1:$BS$1,0)),"")</f>
        <v/>
      </c>
      <c r="KFP29" s="258" t="str">
        <f>IFERROR(INDEX('Data Annex'!$K$1:$BS$4779,MATCH(KFP$1&amp;"|"&amp;$B29,'Data Annex'!$K$1:$K$4779,0),MATCH(KFP$2,'Data Annex'!$K$1:$BS$1,0)),"")</f>
        <v/>
      </c>
      <c r="KFQ29" s="258" t="str">
        <f>IFERROR(INDEX('Data Annex'!$K$1:$BS$4779,MATCH(KFQ$1&amp;"|"&amp;$B29,'Data Annex'!$K$1:$K$4779,0),MATCH(KFQ$2,'Data Annex'!$K$1:$BS$1,0)),"")</f>
        <v/>
      </c>
      <c r="KFR29" s="258" t="str">
        <f>IFERROR(INDEX('Data Annex'!$K$1:$BS$4779,MATCH(KFR$1&amp;"|"&amp;$B29,'Data Annex'!$K$1:$K$4779,0),MATCH(KFR$2,'Data Annex'!$K$1:$BS$1,0)),"")</f>
        <v/>
      </c>
      <c r="KFS29" s="258" t="str">
        <f>IFERROR(INDEX('Data Annex'!$K$1:$BS$4779,MATCH(KFS$1&amp;"|"&amp;$B29,'Data Annex'!$K$1:$K$4779,0),MATCH(KFS$2,'Data Annex'!$K$1:$BS$1,0)),"")</f>
        <v/>
      </c>
      <c r="KFT29" s="258" t="str">
        <f>IFERROR(INDEX('Data Annex'!$K$1:$BS$4779,MATCH(KFT$1&amp;"|"&amp;$B29,'Data Annex'!$K$1:$K$4779,0),MATCH(KFT$2,'Data Annex'!$K$1:$BS$1,0)),"")</f>
        <v/>
      </c>
      <c r="KFU29" s="258" t="str">
        <f>IFERROR(INDEX('Data Annex'!$K$1:$BS$4779,MATCH(KFU$1&amp;"|"&amp;$B29,'Data Annex'!$K$1:$K$4779,0),MATCH(KFU$2,'Data Annex'!$K$1:$BS$1,0)),"")</f>
        <v/>
      </c>
      <c r="KFV29" s="258" t="str">
        <f>IFERROR(INDEX('Data Annex'!$K$1:$BS$4779,MATCH(KFV$1&amp;"|"&amp;$B29,'Data Annex'!$K$1:$K$4779,0),MATCH(KFV$2,'Data Annex'!$K$1:$BS$1,0)),"")</f>
        <v/>
      </c>
      <c r="KFW29" s="258" t="str">
        <f>IFERROR(INDEX('Data Annex'!$K$1:$BS$4779,MATCH(KFW$1&amp;"|"&amp;$B29,'Data Annex'!$K$1:$K$4779,0),MATCH(KFW$2,'Data Annex'!$K$1:$BS$1,0)),"")</f>
        <v/>
      </c>
      <c r="KFX29" s="258" t="str">
        <f>IFERROR(INDEX('Data Annex'!$K$1:$BS$4779,MATCH(KFX$1&amp;"|"&amp;$B29,'Data Annex'!$K$1:$K$4779,0),MATCH(KFX$2,'Data Annex'!$K$1:$BS$1,0)),"")</f>
        <v/>
      </c>
      <c r="KFY29" s="258" t="str">
        <f>IFERROR(INDEX('Data Annex'!$K$1:$BS$4779,MATCH(KFY$1&amp;"|"&amp;$B29,'Data Annex'!$K$1:$K$4779,0),MATCH(KFY$2,'Data Annex'!$K$1:$BS$1,0)),"")</f>
        <v/>
      </c>
      <c r="KFZ29" s="258" t="str">
        <f>IFERROR(INDEX('Data Annex'!$K$1:$BS$4779,MATCH(KFZ$1&amp;"|"&amp;$B29,'Data Annex'!$K$1:$K$4779,0),MATCH(KFZ$2,'Data Annex'!$K$1:$BS$1,0)),"")</f>
        <v/>
      </c>
      <c r="KGA29" s="258" t="str">
        <f>IFERROR(INDEX('Data Annex'!$K$1:$BS$4779,MATCH(KGA$1&amp;"|"&amp;$B29,'Data Annex'!$K$1:$K$4779,0),MATCH(KGA$2,'Data Annex'!$K$1:$BS$1,0)),"")</f>
        <v/>
      </c>
      <c r="KGB29" s="258" t="str">
        <f>IFERROR(INDEX('Data Annex'!$K$1:$BS$4779,MATCH(KGB$1&amp;"|"&amp;$B29,'Data Annex'!$K$1:$K$4779,0),MATCH(KGB$2,'Data Annex'!$K$1:$BS$1,0)),"")</f>
        <v/>
      </c>
      <c r="KGC29" s="258" t="str">
        <f>IFERROR(INDEX('Data Annex'!$K$1:$BS$4779,MATCH(KGC$1&amp;"|"&amp;$B29,'Data Annex'!$K$1:$K$4779,0),MATCH(KGC$2,'Data Annex'!$K$1:$BS$1,0)),"")</f>
        <v/>
      </c>
      <c r="KGD29" s="258" t="str">
        <f>IFERROR(INDEX('Data Annex'!$K$1:$BS$4779,MATCH(KGD$1&amp;"|"&amp;$B29,'Data Annex'!$K$1:$K$4779,0),MATCH(KGD$2,'Data Annex'!$K$1:$BS$1,0)),"")</f>
        <v/>
      </c>
      <c r="KGE29" s="258" t="str">
        <f>IFERROR(INDEX('Data Annex'!$K$1:$BS$4779,MATCH(KGE$1&amp;"|"&amp;$B29,'Data Annex'!$K$1:$K$4779,0),MATCH(KGE$2,'Data Annex'!$K$1:$BS$1,0)),"")</f>
        <v/>
      </c>
      <c r="KGF29" s="258" t="str">
        <f>IFERROR(INDEX('Data Annex'!$K$1:$BS$4779,MATCH(KGF$1&amp;"|"&amp;$B29,'Data Annex'!$K$1:$K$4779,0),MATCH(KGF$2,'Data Annex'!$K$1:$BS$1,0)),"")</f>
        <v/>
      </c>
      <c r="KGG29" s="258" t="str">
        <f>IFERROR(INDEX('Data Annex'!$K$1:$BS$4779,MATCH(KGG$1&amp;"|"&amp;$B29,'Data Annex'!$K$1:$K$4779,0),MATCH(KGG$2,'Data Annex'!$K$1:$BS$1,0)),"")</f>
        <v/>
      </c>
      <c r="KGH29" s="258" t="str">
        <f>IFERROR(INDEX('Data Annex'!$K$1:$BS$4779,MATCH(KGH$1&amp;"|"&amp;$B29,'Data Annex'!$K$1:$K$4779,0),MATCH(KGH$2,'Data Annex'!$K$1:$BS$1,0)),"")</f>
        <v/>
      </c>
      <c r="KGI29" s="258" t="str">
        <f>IFERROR(INDEX('Data Annex'!$K$1:$BS$4779,MATCH(KGI$1&amp;"|"&amp;$B29,'Data Annex'!$K$1:$K$4779,0),MATCH(KGI$2,'Data Annex'!$K$1:$BS$1,0)),"")</f>
        <v/>
      </c>
      <c r="KGJ29" s="258" t="str">
        <f>IFERROR(INDEX('Data Annex'!$K$1:$BS$4779,MATCH(KGJ$1&amp;"|"&amp;$B29,'Data Annex'!$K$1:$K$4779,0),MATCH(KGJ$2,'Data Annex'!$K$1:$BS$1,0)),"")</f>
        <v/>
      </c>
      <c r="KGK29" s="258" t="str">
        <f>IFERROR(INDEX('Data Annex'!$K$1:$BS$4779,MATCH(KGK$1&amp;"|"&amp;$B29,'Data Annex'!$K$1:$K$4779,0),MATCH(KGK$2,'Data Annex'!$K$1:$BS$1,0)),"")</f>
        <v/>
      </c>
      <c r="KGL29" s="258" t="str">
        <f>IFERROR(INDEX('Data Annex'!$K$1:$BS$4779,MATCH(KGL$1&amp;"|"&amp;$B29,'Data Annex'!$K$1:$K$4779,0),MATCH(KGL$2,'Data Annex'!$K$1:$BS$1,0)),"")</f>
        <v/>
      </c>
      <c r="KGM29" s="258" t="str">
        <f>IFERROR(INDEX('Data Annex'!$K$1:$BS$4779,MATCH(KGM$1&amp;"|"&amp;$B29,'Data Annex'!$K$1:$K$4779,0),MATCH(KGM$2,'Data Annex'!$K$1:$BS$1,0)),"")</f>
        <v/>
      </c>
      <c r="KGN29" s="258" t="str">
        <f>IFERROR(INDEX('Data Annex'!$K$1:$BS$4779,MATCH(KGN$1&amp;"|"&amp;$B29,'Data Annex'!$K$1:$K$4779,0),MATCH(KGN$2,'Data Annex'!$K$1:$BS$1,0)),"")</f>
        <v/>
      </c>
      <c r="KGO29" s="258" t="str">
        <f>IFERROR(INDEX('Data Annex'!$K$1:$BS$4779,MATCH(KGO$1&amp;"|"&amp;$B29,'Data Annex'!$K$1:$K$4779,0),MATCH(KGO$2,'Data Annex'!$K$1:$BS$1,0)),"")</f>
        <v/>
      </c>
      <c r="KGP29" s="258" t="str">
        <f>IFERROR(INDEX('Data Annex'!$K$1:$BS$4779,MATCH(KGP$1&amp;"|"&amp;$B29,'Data Annex'!$K$1:$K$4779,0),MATCH(KGP$2,'Data Annex'!$K$1:$BS$1,0)),"")</f>
        <v/>
      </c>
      <c r="KGQ29" s="258" t="str">
        <f>IFERROR(INDEX('Data Annex'!$K$1:$BS$4779,MATCH(KGQ$1&amp;"|"&amp;$B29,'Data Annex'!$K$1:$K$4779,0),MATCH(KGQ$2,'Data Annex'!$K$1:$BS$1,0)),"")</f>
        <v/>
      </c>
      <c r="KGR29" s="258" t="str">
        <f>IFERROR(INDEX('Data Annex'!$K$1:$BS$4779,MATCH(KGR$1&amp;"|"&amp;$B29,'Data Annex'!$K$1:$K$4779,0),MATCH(KGR$2,'Data Annex'!$K$1:$BS$1,0)),"")</f>
        <v/>
      </c>
      <c r="KGS29" s="258" t="str">
        <f>IFERROR(INDEX('Data Annex'!$K$1:$BS$4779,MATCH(KGS$1&amp;"|"&amp;$B29,'Data Annex'!$K$1:$K$4779,0),MATCH(KGS$2,'Data Annex'!$K$1:$BS$1,0)),"")</f>
        <v/>
      </c>
      <c r="KGT29" s="258" t="str">
        <f>IFERROR(INDEX('Data Annex'!$K$1:$BS$4779,MATCH(KGT$1&amp;"|"&amp;$B29,'Data Annex'!$K$1:$K$4779,0),MATCH(KGT$2,'Data Annex'!$K$1:$BS$1,0)),"")</f>
        <v/>
      </c>
      <c r="KGU29" s="258" t="str">
        <f>IFERROR(INDEX('Data Annex'!$K$1:$BS$4779,MATCH(KGU$1&amp;"|"&amp;$B29,'Data Annex'!$K$1:$K$4779,0),MATCH(KGU$2,'Data Annex'!$K$1:$BS$1,0)),"")</f>
        <v/>
      </c>
      <c r="KGV29" s="258" t="str">
        <f>IFERROR(INDEX('Data Annex'!$K$1:$BS$4779,MATCH(KGV$1&amp;"|"&amp;$B29,'Data Annex'!$K$1:$K$4779,0),MATCH(KGV$2,'Data Annex'!$K$1:$BS$1,0)),"")</f>
        <v/>
      </c>
      <c r="KGW29" s="258" t="str">
        <f>IFERROR(INDEX('Data Annex'!$K$1:$BS$4779,MATCH(KGW$1&amp;"|"&amp;$B29,'Data Annex'!$K$1:$K$4779,0),MATCH(KGW$2,'Data Annex'!$K$1:$BS$1,0)),"")</f>
        <v/>
      </c>
      <c r="KGX29" s="258" t="str">
        <f>IFERROR(INDEX('Data Annex'!$K$1:$BS$4779,MATCH(KGX$1&amp;"|"&amp;$B29,'Data Annex'!$K$1:$K$4779,0),MATCH(KGX$2,'Data Annex'!$K$1:$BS$1,0)),"")</f>
        <v/>
      </c>
      <c r="KGY29" s="258" t="str">
        <f>IFERROR(INDEX('Data Annex'!$K$1:$BS$4779,MATCH(KGY$1&amp;"|"&amp;$B29,'Data Annex'!$K$1:$K$4779,0),MATCH(KGY$2,'Data Annex'!$K$1:$BS$1,0)),"")</f>
        <v/>
      </c>
      <c r="KGZ29" s="258" t="str">
        <f>IFERROR(INDEX('Data Annex'!$K$1:$BS$4779,MATCH(KGZ$1&amp;"|"&amp;$B29,'Data Annex'!$K$1:$K$4779,0),MATCH(KGZ$2,'Data Annex'!$K$1:$BS$1,0)),"")</f>
        <v/>
      </c>
      <c r="KHA29" s="258" t="str">
        <f>IFERROR(INDEX('Data Annex'!$K$1:$BS$4779,MATCH(KHA$1&amp;"|"&amp;$B29,'Data Annex'!$K$1:$K$4779,0),MATCH(KHA$2,'Data Annex'!$K$1:$BS$1,0)),"")</f>
        <v/>
      </c>
      <c r="KHB29" s="258" t="str">
        <f>IFERROR(INDEX('Data Annex'!$K$1:$BS$4779,MATCH(KHB$1&amp;"|"&amp;$B29,'Data Annex'!$K$1:$K$4779,0),MATCH(KHB$2,'Data Annex'!$K$1:$BS$1,0)),"")</f>
        <v/>
      </c>
      <c r="KHC29" s="258" t="str">
        <f>IFERROR(INDEX('Data Annex'!$K$1:$BS$4779,MATCH(KHC$1&amp;"|"&amp;$B29,'Data Annex'!$K$1:$K$4779,0),MATCH(KHC$2,'Data Annex'!$K$1:$BS$1,0)),"")</f>
        <v/>
      </c>
      <c r="KHD29" s="258" t="str">
        <f>IFERROR(INDEX('Data Annex'!$K$1:$BS$4779,MATCH(KHD$1&amp;"|"&amp;$B29,'Data Annex'!$K$1:$K$4779,0),MATCH(KHD$2,'Data Annex'!$K$1:$BS$1,0)),"")</f>
        <v/>
      </c>
      <c r="KHE29" s="258" t="str">
        <f>IFERROR(INDEX('Data Annex'!$K$1:$BS$4779,MATCH(KHE$1&amp;"|"&amp;$B29,'Data Annex'!$K$1:$K$4779,0),MATCH(KHE$2,'Data Annex'!$K$1:$BS$1,0)),"")</f>
        <v/>
      </c>
      <c r="KHF29" s="258" t="str">
        <f>IFERROR(INDEX('Data Annex'!$K$1:$BS$4779,MATCH(KHF$1&amp;"|"&amp;$B29,'Data Annex'!$K$1:$K$4779,0),MATCH(KHF$2,'Data Annex'!$K$1:$BS$1,0)),"")</f>
        <v/>
      </c>
      <c r="KHG29" s="258" t="str">
        <f>IFERROR(INDEX('Data Annex'!$K$1:$BS$4779,MATCH(KHG$1&amp;"|"&amp;$B29,'Data Annex'!$K$1:$K$4779,0),MATCH(KHG$2,'Data Annex'!$K$1:$BS$1,0)),"")</f>
        <v/>
      </c>
      <c r="KHH29" s="258" t="str">
        <f>IFERROR(INDEX('Data Annex'!$K$1:$BS$4779,MATCH(KHH$1&amp;"|"&amp;$B29,'Data Annex'!$K$1:$K$4779,0),MATCH(KHH$2,'Data Annex'!$K$1:$BS$1,0)),"")</f>
        <v/>
      </c>
      <c r="KHI29" s="258" t="str">
        <f>IFERROR(INDEX('Data Annex'!$K$1:$BS$4779,MATCH(KHI$1&amp;"|"&amp;$B29,'Data Annex'!$K$1:$K$4779,0),MATCH(KHI$2,'Data Annex'!$K$1:$BS$1,0)),"")</f>
        <v/>
      </c>
      <c r="KHJ29" s="258" t="str">
        <f>IFERROR(INDEX('Data Annex'!$K$1:$BS$4779,MATCH(KHJ$1&amp;"|"&amp;$B29,'Data Annex'!$K$1:$K$4779,0),MATCH(KHJ$2,'Data Annex'!$K$1:$BS$1,0)),"")</f>
        <v/>
      </c>
      <c r="KHK29" s="258" t="str">
        <f>IFERROR(INDEX('Data Annex'!$K$1:$BS$4779,MATCH(KHK$1&amp;"|"&amp;$B29,'Data Annex'!$K$1:$K$4779,0),MATCH(KHK$2,'Data Annex'!$K$1:$BS$1,0)),"")</f>
        <v/>
      </c>
      <c r="KHL29" s="258" t="str">
        <f>IFERROR(INDEX('Data Annex'!$K$1:$BS$4779,MATCH(KHL$1&amp;"|"&amp;$B29,'Data Annex'!$K$1:$K$4779,0),MATCH(KHL$2,'Data Annex'!$K$1:$BS$1,0)),"")</f>
        <v/>
      </c>
      <c r="KHM29" s="258" t="str">
        <f>IFERROR(INDEX('Data Annex'!$K$1:$BS$4779,MATCH(KHM$1&amp;"|"&amp;$B29,'Data Annex'!$K$1:$K$4779,0),MATCH(KHM$2,'Data Annex'!$K$1:$BS$1,0)),"")</f>
        <v/>
      </c>
      <c r="KHN29" s="258" t="str">
        <f>IFERROR(INDEX('Data Annex'!$K$1:$BS$4779,MATCH(KHN$1&amp;"|"&amp;$B29,'Data Annex'!$K$1:$K$4779,0),MATCH(KHN$2,'Data Annex'!$K$1:$BS$1,0)),"")</f>
        <v/>
      </c>
      <c r="KHO29" s="258" t="str">
        <f>IFERROR(INDEX('Data Annex'!$K$1:$BS$4779,MATCH(KHO$1&amp;"|"&amp;$B29,'Data Annex'!$K$1:$K$4779,0),MATCH(KHO$2,'Data Annex'!$K$1:$BS$1,0)),"")</f>
        <v/>
      </c>
      <c r="KHP29" s="258" t="str">
        <f>IFERROR(INDEX('Data Annex'!$K$1:$BS$4779,MATCH(KHP$1&amp;"|"&amp;$B29,'Data Annex'!$K$1:$K$4779,0),MATCH(KHP$2,'Data Annex'!$K$1:$BS$1,0)),"")</f>
        <v/>
      </c>
      <c r="KHQ29" s="258" t="str">
        <f>IFERROR(INDEX('Data Annex'!$K$1:$BS$4779,MATCH(KHQ$1&amp;"|"&amp;$B29,'Data Annex'!$K$1:$K$4779,0),MATCH(KHQ$2,'Data Annex'!$K$1:$BS$1,0)),"")</f>
        <v/>
      </c>
      <c r="KHR29" s="258" t="str">
        <f>IFERROR(INDEX('Data Annex'!$K$1:$BS$4779,MATCH(KHR$1&amp;"|"&amp;$B29,'Data Annex'!$K$1:$K$4779,0),MATCH(KHR$2,'Data Annex'!$K$1:$BS$1,0)),"")</f>
        <v/>
      </c>
      <c r="KHS29" s="258" t="str">
        <f>IFERROR(INDEX('Data Annex'!$K$1:$BS$4779,MATCH(KHS$1&amp;"|"&amp;$B29,'Data Annex'!$K$1:$K$4779,0),MATCH(KHS$2,'Data Annex'!$K$1:$BS$1,0)),"")</f>
        <v/>
      </c>
      <c r="KHT29" s="258" t="str">
        <f>IFERROR(INDEX('Data Annex'!$K$1:$BS$4779,MATCH(KHT$1&amp;"|"&amp;$B29,'Data Annex'!$K$1:$K$4779,0),MATCH(KHT$2,'Data Annex'!$K$1:$BS$1,0)),"")</f>
        <v/>
      </c>
      <c r="KHU29" s="258" t="str">
        <f>IFERROR(INDEX('Data Annex'!$K$1:$BS$4779,MATCH(KHU$1&amp;"|"&amp;$B29,'Data Annex'!$K$1:$K$4779,0),MATCH(KHU$2,'Data Annex'!$K$1:$BS$1,0)),"")</f>
        <v/>
      </c>
      <c r="KHV29" s="258" t="str">
        <f>IFERROR(INDEX('Data Annex'!$K$1:$BS$4779,MATCH(KHV$1&amp;"|"&amp;$B29,'Data Annex'!$K$1:$K$4779,0),MATCH(KHV$2,'Data Annex'!$K$1:$BS$1,0)),"")</f>
        <v/>
      </c>
      <c r="KHW29" s="258" t="str">
        <f>IFERROR(INDEX('Data Annex'!$K$1:$BS$4779,MATCH(KHW$1&amp;"|"&amp;$B29,'Data Annex'!$K$1:$K$4779,0),MATCH(KHW$2,'Data Annex'!$K$1:$BS$1,0)),"")</f>
        <v/>
      </c>
      <c r="KHX29" s="258" t="str">
        <f>IFERROR(INDEX('Data Annex'!$K$1:$BS$4779,MATCH(KHX$1&amp;"|"&amp;$B29,'Data Annex'!$K$1:$K$4779,0),MATCH(KHX$2,'Data Annex'!$K$1:$BS$1,0)),"")</f>
        <v/>
      </c>
      <c r="KHY29" s="258" t="str">
        <f>IFERROR(INDEX('Data Annex'!$K$1:$BS$4779,MATCH(KHY$1&amp;"|"&amp;$B29,'Data Annex'!$K$1:$K$4779,0),MATCH(KHY$2,'Data Annex'!$K$1:$BS$1,0)),"")</f>
        <v/>
      </c>
      <c r="KHZ29" s="258" t="str">
        <f>IFERROR(INDEX('Data Annex'!$K$1:$BS$4779,MATCH(KHZ$1&amp;"|"&amp;$B29,'Data Annex'!$K$1:$K$4779,0),MATCH(KHZ$2,'Data Annex'!$K$1:$BS$1,0)),"")</f>
        <v/>
      </c>
      <c r="KIA29" s="258" t="str">
        <f>IFERROR(INDEX('Data Annex'!$K$1:$BS$4779,MATCH(KIA$1&amp;"|"&amp;$B29,'Data Annex'!$K$1:$K$4779,0),MATCH(KIA$2,'Data Annex'!$K$1:$BS$1,0)),"")</f>
        <v/>
      </c>
      <c r="KIB29" s="258" t="str">
        <f>IFERROR(INDEX('Data Annex'!$K$1:$BS$4779,MATCH(KIB$1&amp;"|"&amp;$B29,'Data Annex'!$K$1:$K$4779,0),MATCH(KIB$2,'Data Annex'!$K$1:$BS$1,0)),"")</f>
        <v/>
      </c>
      <c r="KIC29" s="258" t="str">
        <f>IFERROR(INDEX('Data Annex'!$K$1:$BS$4779,MATCH(KIC$1&amp;"|"&amp;$B29,'Data Annex'!$K$1:$K$4779,0),MATCH(KIC$2,'Data Annex'!$K$1:$BS$1,0)),"")</f>
        <v/>
      </c>
      <c r="KID29" s="258" t="str">
        <f>IFERROR(INDEX('Data Annex'!$K$1:$BS$4779,MATCH(KID$1&amp;"|"&amp;$B29,'Data Annex'!$K$1:$K$4779,0),MATCH(KID$2,'Data Annex'!$K$1:$BS$1,0)),"")</f>
        <v/>
      </c>
      <c r="KIE29" s="258" t="str">
        <f>IFERROR(INDEX('Data Annex'!$K$1:$BS$4779,MATCH(KIE$1&amp;"|"&amp;$B29,'Data Annex'!$K$1:$K$4779,0),MATCH(KIE$2,'Data Annex'!$K$1:$BS$1,0)),"")</f>
        <v/>
      </c>
      <c r="KIF29" s="258" t="str">
        <f>IFERROR(INDEX('Data Annex'!$K$1:$BS$4779,MATCH(KIF$1&amp;"|"&amp;$B29,'Data Annex'!$K$1:$K$4779,0),MATCH(KIF$2,'Data Annex'!$K$1:$BS$1,0)),"")</f>
        <v/>
      </c>
      <c r="KIG29" s="258" t="str">
        <f>IFERROR(INDEX('Data Annex'!$K$1:$BS$4779,MATCH(KIG$1&amp;"|"&amp;$B29,'Data Annex'!$K$1:$K$4779,0),MATCH(KIG$2,'Data Annex'!$K$1:$BS$1,0)),"")</f>
        <v/>
      </c>
      <c r="KIH29" s="258" t="str">
        <f>IFERROR(INDEX('Data Annex'!$K$1:$BS$4779,MATCH(KIH$1&amp;"|"&amp;$B29,'Data Annex'!$K$1:$K$4779,0),MATCH(KIH$2,'Data Annex'!$K$1:$BS$1,0)),"")</f>
        <v/>
      </c>
      <c r="KII29" s="258" t="str">
        <f>IFERROR(INDEX('Data Annex'!$K$1:$BS$4779,MATCH(KII$1&amp;"|"&amp;$B29,'Data Annex'!$K$1:$K$4779,0),MATCH(KII$2,'Data Annex'!$K$1:$BS$1,0)),"")</f>
        <v/>
      </c>
      <c r="KIJ29" s="258" t="str">
        <f>IFERROR(INDEX('Data Annex'!$K$1:$BS$4779,MATCH(KIJ$1&amp;"|"&amp;$B29,'Data Annex'!$K$1:$K$4779,0),MATCH(KIJ$2,'Data Annex'!$K$1:$BS$1,0)),"")</f>
        <v/>
      </c>
      <c r="KIK29" s="258" t="str">
        <f>IFERROR(INDEX('Data Annex'!$K$1:$BS$4779,MATCH(KIK$1&amp;"|"&amp;$B29,'Data Annex'!$K$1:$K$4779,0),MATCH(KIK$2,'Data Annex'!$K$1:$BS$1,0)),"")</f>
        <v/>
      </c>
      <c r="KIL29" s="258" t="str">
        <f>IFERROR(INDEX('Data Annex'!$K$1:$BS$4779,MATCH(KIL$1&amp;"|"&amp;$B29,'Data Annex'!$K$1:$K$4779,0),MATCH(KIL$2,'Data Annex'!$K$1:$BS$1,0)),"")</f>
        <v/>
      </c>
      <c r="KIM29" s="258" t="str">
        <f>IFERROR(INDEX('Data Annex'!$K$1:$BS$4779,MATCH(KIM$1&amp;"|"&amp;$B29,'Data Annex'!$K$1:$K$4779,0),MATCH(KIM$2,'Data Annex'!$K$1:$BS$1,0)),"")</f>
        <v/>
      </c>
      <c r="KIN29" s="258" t="str">
        <f>IFERROR(INDEX('Data Annex'!$K$1:$BS$4779,MATCH(KIN$1&amp;"|"&amp;$B29,'Data Annex'!$K$1:$K$4779,0),MATCH(KIN$2,'Data Annex'!$K$1:$BS$1,0)),"")</f>
        <v/>
      </c>
      <c r="KIO29" s="258" t="str">
        <f>IFERROR(INDEX('Data Annex'!$K$1:$BS$4779,MATCH(KIO$1&amp;"|"&amp;$B29,'Data Annex'!$K$1:$K$4779,0),MATCH(KIO$2,'Data Annex'!$K$1:$BS$1,0)),"")</f>
        <v/>
      </c>
      <c r="KIP29" s="258" t="str">
        <f>IFERROR(INDEX('Data Annex'!$K$1:$BS$4779,MATCH(KIP$1&amp;"|"&amp;$B29,'Data Annex'!$K$1:$K$4779,0),MATCH(KIP$2,'Data Annex'!$K$1:$BS$1,0)),"")</f>
        <v/>
      </c>
      <c r="KIQ29" s="258" t="str">
        <f>IFERROR(INDEX('Data Annex'!$K$1:$BS$4779,MATCH(KIQ$1&amp;"|"&amp;$B29,'Data Annex'!$K$1:$K$4779,0),MATCH(KIQ$2,'Data Annex'!$K$1:$BS$1,0)),"")</f>
        <v/>
      </c>
      <c r="KIR29" s="258" t="str">
        <f>IFERROR(INDEX('Data Annex'!$K$1:$BS$4779,MATCH(KIR$1&amp;"|"&amp;$B29,'Data Annex'!$K$1:$K$4779,0),MATCH(KIR$2,'Data Annex'!$K$1:$BS$1,0)),"")</f>
        <v/>
      </c>
      <c r="KIS29" s="258" t="str">
        <f>IFERROR(INDEX('Data Annex'!$K$1:$BS$4779,MATCH(KIS$1&amp;"|"&amp;$B29,'Data Annex'!$K$1:$K$4779,0),MATCH(KIS$2,'Data Annex'!$K$1:$BS$1,0)),"")</f>
        <v/>
      </c>
      <c r="KIT29" s="258" t="str">
        <f>IFERROR(INDEX('Data Annex'!$K$1:$BS$4779,MATCH(KIT$1&amp;"|"&amp;$B29,'Data Annex'!$K$1:$K$4779,0),MATCH(KIT$2,'Data Annex'!$K$1:$BS$1,0)),"")</f>
        <v/>
      </c>
      <c r="KIU29" s="258" t="str">
        <f>IFERROR(INDEX('Data Annex'!$K$1:$BS$4779,MATCH(KIU$1&amp;"|"&amp;$B29,'Data Annex'!$K$1:$K$4779,0),MATCH(KIU$2,'Data Annex'!$K$1:$BS$1,0)),"")</f>
        <v/>
      </c>
      <c r="KIV29" s="258" t="str">
        <f>IFERROR(INDEX('Data Annex'!$K$1:$BS$4779,MATCH(KIV$1&amp;"|"&amp;$B29,'Data Annex'!$K$1:$K$4779,0),MATCH(KIV$2,'Data Annex'!$K$1:$BS$1,0)),"")</f>
        <v/>
      </c>
      <c r="KIW29" s="258" t="str">
        <f>IFERROR(INDEX('Data Annex'!$K$1:$BS$4779,MATCH(KIW$1&amp;"|"&amp;$B29,'Data Annex'!$K$1:$K$4779,0),MATCH(KIW$2,'Data Annex'!$K$1:$BS$1,0)),"")</f>
        <v/>
      </c>
      <c r="KIX29" s="258" t="str">
        <f>IFERROR(INDEX('Data Annex'!$K$1:$BS$4779,MATCH(KIX$1&amp;"|"&amp;$B29,'Data Annex'!$K$1:$K$4779,0),MATCH(KIX$2,'Data Annex'!$K$1:$BS$1,0)),"")</f>
        <v/>
      </c>
      <c r="KIY29" s="258" t="str">
        <f>IFERROR(INDEX('Data Annex'!$K$1:$BS$4779,MATCH(KIY$1&amp;"|"&amp;$B29,'Data Annex'!$K$1:$K$4779,0),MATCH(KIY$2,'Data Annex'!$K$1:$BS$1,0)),"")</f>
        <v/>
      </c>
      <c r="KIZ29" s="258" t="str">
        <f>IFERROR(INDEX('Data Annex'!$K$1:$BS$4779,MATCH(KIZ$1&amp;"|"&amp;$B29,'Data Annex'!$K$1:$K$4779,0),MATCH(KIZ$2,'Data Annex'!$K$1:$BS$1,0)),"")</f>
        <v/>
      </c>
      <c r="KJA29" s="258" t="str">
        <f>IFERROR(INDEX('Data Annex'!$K$1:$BS$4779,MATCH(KJA$1&amp;"|"&amp;$B29,'Data Annex'!$K$1:$K$4779,0),MATCH(KJA$2,'Data Annex'!$K$1:$BS$1,0)),"")</f>
        <v/>
      </c>
      <c r="KJB29" s="258" t="str">
        <f>IFERROR(INDEX('Data Annex'!$K$1:$BS$4779,MATCH(KJB$1&amp;"|"&amp;$B29,'Data Annex'!$K$1:$K$4779,0),MATCH(KJB$2,'Data Annex'!$K$1:$BS$1,0)),"")</f>
        <v/>
      </c>
      <c r="KJC29" s="258" t="str">
        <f>IFERROR(INDEX('Data Annex'!$K$1:$BS$4779,MATCH(KJC$1&amp;"|"&amp;$B29,'Data Annex'!$K$1:$K$4779,0),MATCH(KJC$2,'Data Annex'!$K$1:$BS$1,0)),"")</f>
        <v/>
      </c>
      <c r="KJD29" s="258" t="str">
        <f>IFERROR(INDEX('Data Annex'!$K$1:$BS$4779,MATCH(KJD$1&amp;"|"&amp;$B29,'Data Annex'!$K$1:$K$4779,0),MATCH(KJD$2,'Data Annex'!$K$1:$BS$1,0)),"")</f>
        <v/>
      </c>
      <c r="KJE29" s="258" t="str">
        <f>IFERROR(INDEX('Data Annex'!$K$1:$BS$4779,MATCH(KJE$1&amp;"|"&amp;$B29,'Data Annex'!$K$1:$K$4779,0),MATCH(KJE$2,'Data Annex'!$K$1:$BS$1,0)),"")</f>
        <v/>
      </c>
      <c r="KJF29" s="258" t="str">
        <f>IFERROR(INDEX('Data Annex'!$K$1:$BS$4779,MATCH(KJF$1&amp;"|"&amp;$B29,'Data Annex'!$K$1:$K$4779,0),MATCH(KJF$2,'Data Annex'!$K$1:$BS$1,0)),"")</f>
        <v/>
      </c>
      <c r="KJG29" s="258" t="str">
        <f>IFERROR(INDEX('Data Annex'!$K$1:$BS$4779,MATCH(KJG$1&amp;"|"&amp;$B29,'Data Annex'!$K$1:$K$4779,0),MATCH(KJG$2,'Data Annex'!$K$1:$BS$1,0)),"")</f>
        <v/>
      </c>
      <c r="KJH29" s="258" t="str">
        <f>IFERROR(INDEX('Data Annex'!$K$1:$BS$4779,MATCH(KJH$1&amp;"|"&amp;$B29,'Data Annex'!$K$1:$K$4779,0),MATCH(KJH$2,'Data Annex'!$K$1:$BS$1,0)),"")</f>
        <v/>
      </c>
      <c r="KJI29" s="258" t="str">
        <f>IFERROR(INDEX('Data Annex'!$K$1:$BS$4779,MATCH(KJI$1&amp;"|"&amp;$B29,'Data Annex'!$K$1:$K$4779,0),MATCH(KJI$2,'Data Annex'!$K$1:$BS$1,0)),"")</f>
        <v/>
      </c>
      <c r="KJJ29" s="258" t="str">
        <f>IFERROR(INDEX('Data Annex'!$K$1:$BS$4779,MATCH(KJJ$1&amp;"|"&amp;$B29,'Data Annex'!$K$1:$K$4779,0),MATCH(KJJ$2,'Data Annex'!$K$1:$BS$1,0)),"")</f>
        <v/>
      </c>
      <c r="KJK29" s="258" t="str">
        <f>IFERROR(INDEX('Data Annex'!$K$1:$BS$4779,MATCH(KJK$1&amp;"|"&amp;$B29,'Data Annex'!$K$1:$K$4779,0),MATCH(KJK$2,'Data Annex'!$K$1:$BS$1,0)),"")</f>
        <v/>
      </c>
      <c r="KJL29" s="258" t="str">
        <f>IFERROR(INDEX('Data Annex'!$K$1:$BS$4779,MATCH(KJL$1&amp;"|"&amp;$B29,'Data Annex'!$K$1:$K$4779,0),MATCH(KJL$2,'Data Annex'!$K$1:$BS$1,0)),"")</f>
        <v/>
      </c>
      <c r="KJM29" s="258" t="str">
        <f>IFERROR(INDEX('Data Annex'!$K$1:$BS$4779,MATCH(KJM$1&amp;"|"&amp;$B29,'Data Annex'!$K$1:$K$4779,0),MATCH(KJM$2,'Data Annex'!$K$1:$BS$1,0)),"")</f>
        <v/>
      </c>
      <c r="KJN29" s="258" t="str">
        <f>IFERROR(INDEX('Data Annex'!$K$1:$BS$4779,MATCH(KJN$1&amp;"|"&amp;$B29,'Data Annex'!$K$1:$K$4779,0),MATCH(KJN$2,'Data Annex'!$K$1:$BS$1,0)),"")</f>
        <v/>
      </c>
      <c r="KJO29" s="258" t="str">
        <f>IFERROR(INDEX('Data Annex'!$K$1:$BS$4779,MATCH(KJO$1&amp;"|"&amp;$B29,'Data Annex'!$K$1:$K$4779,0),MATCH(KJO$2,'Data Annex'!$K$1:$BS$1,0)),"")</f>
        <v/>
      </c>
      <c r="KJP29" s="258" t="str">
        <f>IFERROR(INDEX('Data Annex'!$K$1:$BS$4779,MATCH(KJP$1&amp;"|"&amp;$B29,'Data Annex'!$K$1:$K$4779,0),MATCH(KJP$2,'Data Annex'!$K$1:$BS$1,0)),"")</f>
        <v/>
      </c>
      <c r="KJQ29" s="258" t="str">
        <f>IFERROR(INDEX('Data Annex'!$K$1:$BS$4779,MATCH(KJQ$1&amp;"|"&amp;$B29,'Data Annex'!$K$1:$K$4779,0),MATCH(KJQ$2,'Data Annex'!$K$1:$BS$1,0)),"")</f>
        <v/>
      </c>
      <c r="KJR29" s="258" t="str">
        <f>IFERROR(INDEX('Data Annex'!$K$1:$BS$4779,MATCH(KJR$1&amp;"|"&amp;$B29,'Data Annex'!$K$1:$K$4779,0),MATCH(KJR$2,'Data Annex'!$K$1:$BS$1,0)),"")</f>
        <v/>
      </c>
      <c r="KJS29" s="258" t="str">
        <f>IFERROR(INDEX('Data Annex'!$K$1:$BS$4779,MATCH(KJS$1&amp;"|"&amp;$B29,'Data Annex'!$K$1:$K$4779,0),MATCH(KJS$2,'Data Annex'!$K$1:$BS$1,0)),"")</f>
        <v/>
      </c>
      <c r="KJT29" s="258" t="str">
        <f>IFERROR(INDEX('Data Annex'!$K$1:$BS$4779,MATCH(KJT$1&amp;"|"&amp;$B29,'Data Annex'!$K$1:$K$4779,0),MATCH(KJT$2,'Data Annex'!$K$1:$BS$1,0)),"")</f>
        <v/>
      </c>
      <c r="KJU29" s="258" t="str">
        <f>IFERROR(INDEX('Data Annex'!$K$1:$BS$4779,MATCH(KJU$1&amp;"|"&amp;$B29,'Data Annex'!$K$1:$K$4779,0),MATCH(KJU$2,'Data Annex'!$K$1:$BS$1,0)),"")</f>
        <v/>
      </c>
      <c r="KJV29" s="258" t="str">
        <f>IFERROR(INDEX('Data Annex'!$K$1:$BS$4779,MATCH(KJV$1&amp;"|"&amp;$B29,'Data Annex'!$K$1:$K$4779,0),MATCH(KJV$2,'Data Annex'!$K$1:$BS$1,0)),"")</f>
        <v/>
      </c>
      <c r="KJW29" s="258" t="str">
        <f>IFERROR(INDEX('Data Annex'!$K$1:$BS$4779,MATCH(KJW$1&amp;"|"&amp;$B29,'Data Annex'!$K$1:$K$4779,0),MATCH(KJW$2,'Data Annex'!$K$1:$BS$1,0)),"")</f>
        <v/>
      </c>
      <c r="KJX29" s="258" t="str">
        <f>IFERROR(INDEX('Data Annex'!$K$1:$BS$4779,MATCH(KJX$1&amp;"|"&amp;$B29,'Data Annex'!$K$1:$K$4779,0),MATCH(KJX$2,'Data Annex'!$K$1:$BS$1,0)),"")</f>
        <v/>
      </c>
      <c r="KJY29" s="258" t="str">
        <f>IFERROR(INDEX('Data Annex'!$K$1:$BS$4779,MATCH(KJY$1&amp;"|"&amp;$B29,'Data Annex'!$K$1:$K$4779,0),MATCH(KJY$2,'Data Annex'!$K$1:$BS$1,0)),"")</f>
        <v/>
      </c>
      <c r="KJZ29" s="258" t="str">
        <f>IFERROR(INDEX('Data Annex'!$K$1:$BS$4779,MATCH(KJZ$1&amp;"|"&amp;$B29,'Data Annex'!$K$1:$K$4779,0),MATCH(KJZ$2,'Data Annex'!$K$1:$BS$1,0)),"")</f>
        <v/>
      </c>
      <c r="KKA29" s="258" t="str">
        <f>IFERROR(INDEX('Data Annex'!$K$1:$BS$4779,MATCH(KKA$1&amp;"|"&amp;$B29,'Data Annex'!$K$1:$K$4779,0),MATCH(KKA$2,'Data Annex'!$K$1:$BS$1,0)),"")</f>
        <v/>
      </c>
      <c r="KKB29" s="258" t="str">
        <f>IFERROR(INDEX('Data Annex'!$K$1:$BS$4779,MATCH(KKB$1&amp;"|"&amp;$B29,'Data Annex'!$K$1:$K$4779,0),MATCH(KKB$2,'Data Annex'!$K$1:$BS$1,0)),"")</f>
        <v/>
      </c>
      <c r="KKC29" s="258" t="str">
        <f>IFERROR(INDEX('Data Annex'!$K$1:$BS$4779,MATCH(KKC$1&amp;"|"&amp;$B29,'Data Annex'!$K$1:$K$4779,0),MATCH(KKC$2,'Data Annex'!$K$1:$BS$1,0)),"")</f>
        <v/>
      </c>
      <c r="KKD29" s="258" t="str">
        <f>IFERROR(INDEX('Data Annex'!$K$1:$BS$4779,MATCH(KKD$1&amp;"|"&amp;$B29,'Data Annex'!$K$1:$K$4779,0),MATCH(KKD$2,'Data Annex'!$K$1:$BS$1,0)),"")</f>
        <v/>
      </c>
      <c r="KKE29" s="258" t="str">
        <f>IFERROR(INDEX('Data Annex'!$K$1:$BS$4779,MATCH(KKE$1&amp;"|"&amp;$B29,'Data Annex'!$K$1:$K$4779,0),MATCH(KKE$2,'Data Annex'!$K$1:$BS$1,0)),"")</f>
        <v/>
      </c>
      <c r="KKF29" s="258" t="str">
        <f>IFERROR(INDEX('Data Annex'!$K$1:$BS$4779,MATCH(KKF$1&amp;"|"&amp;$B29,'Data Annex'!$K$1:$K$4779,0),MATCH(KKF$2,'Data Annex'!$K$1:$BS$1,0)),"")</f>
        <v/>
      </c>
      <c r="KKG29" s="258" t="str">
        <f>IFERROR(INDEX('Data Annex'!$K$1:$BS$4779,MATCH(KKG$1&amp;"|"&amp;$B29,'Data Annex'!$K$1:$K$4779,0),MATCH(KKG$2,'Data Annex'!$K$1:$BS$1,0)),"")</f>
        <v/>
      </c>
      <c r="KKH29" s="258" t="str">
        <f>IFERROR(INDEX('Data Annex'!$K$1:$BS$4779,MATCH(KKH$1&amp;"|"&amp;$B29,'Data Annex'!$K$1:$K$4779,0),MATCH(KKH$2,'Data Annex'!$K$1:$BS$1,0)),"")</f>
        <v/>
      </c>
      <c r="KKI29" s="258" t="str">
        <f>IFERROR(INDEX('Data Annex'!$K$1:$BS$4779,MATCH(KKI$1&amp;"|"&amp;$B29,'Data Annex'!$K$1:$K$4779,0),MATCH(KKI$2,'Data Annex'!$K$1:$BS$1,0)),"")</f>
        <v/>
      </c>
      <c r="KKJ29" s="258" t="str">
        <f>IFERROR(INDEX('Data Annex'!$K$1:$BS$4779,MATCH(KKJ$1&amp;"|"&amp;$B29,'Data Annex'!$K$1:$K$4779,0),MATCH(KKJ$2,'Data Annex'!$K$1:$BS$1,0)),"")</f>
        <v/>
      </c>
      <c r="KKK29" s="258" t="str">
        <f>IFERROR(INDEX('Data Annex'!$K$1:$BS$4779,MATCH(KKK$1&amp;"|"&amp;$B29,'Data Annex'!$K$1:$K$4779,0),MATCH(KKK$2,'Data Annex'!$K$1:$BS$1,0)),"")</f>
        <v/>
      </c>
      <c r="KKL29" s="258" t="str">
        <f>IFERROR(INDEX('Data Annex'!$K$1:$BS$4779,MATCH(KKL$1&amp;"|"&amp;$B29,'Data Annex'!$K$1:$K$4779,0),MATCH(KKL$2,'Data Annex'!$K$1:$BS$1,0)),"")</f>
        <v/>
      </c>
      <c r="KKM29" s="258" t="str">
        <f>IFERROR(INDEX('Data Annex'!$K$1:$BS$4779,MATCH(KKM$1&amp;"|"&amp;$B29,'Data Annex'!$K$1:$K$4779,0),MATCH(KKM$2,'Data Annex'!$K$1:$BS$1,0)),"")</f>
        <v/>
      </c>
      <c r="KKN29" s="258" t="str">
        <f>IFERROR(INDEX('Data Annex'!$K$1:$BS$4779,MATCH(KKN$1&amp;"|"&amp;$B29,'Data Annex'!$K$1:$K$4779,0),MATCH(KKN$2,'Data Annex'!$K$1:$BS$1,0)),"")</f>
        <v/>
      </c>
      <c r="KKO29" s="258" t="str">
        <f>IFERROR(INDEX('Data Annex'!$K$1:$BS$4779,MATCH(KKO$1&amp;"|"&amp;$B29,'Data Annex'!$K$1:$K$4779,0),MATCH(KKO$2,'Data Annex'!$K$1:$BS$1,0)),"")</f>
        <v/>
      </c>
      <c r="KKP29" s="258" t="str">
        <f>IFERROR(INDEX('Data Annex'!$K$1:$BS$4779,MATCH(KKP$1&amp;"|"&amp;$B29,'Data Annex'!$K$1:$K$4779,0),MATCH(KKP$2,'Data Annex'!$K$1:$BS$1,0)),"")</f>
        <v/>
      </c>
      <c r="KKQ29" s="258" t="str">
        <f>IFERROR(INDEX('Data Annex'!$K$1:$BS$4779,MATCH(KKQ$1&amp;"|"&amp;$B29,'Data Annex'!$K$1:$K$4779,0),MATCH(KKQ$2,'Data Annex'!$K$1:$BS$1,0)),"")</f>
        <v/>
      </c>
      <c r="KKR29" s="258" t="str">
        <f>IFERROR(INDEX('Data Annex'!$K$1:$BS$4779,MATCH(KKR$1&amp;"|"&amp;$B29,'Data Annex'!$K$1:$K$4779,0),MATCH(KKR$2,'Data Annex'!$K$1:$BS$1,0)),"")</f>
        <v/>
      </c>
      <c r="KKS29" s="258" t="str">
        <f>IFERROR(INDEX('Data Annex'!$K$1:$BS$4779,MATCH(KKS$1&amp;"|"&amp;$B29,'Data Annex'!$K$1:$K$4779,0),MATCH(KKS$2,'Data Annex'!$K$1:$BS$1,0)),"")</f>
        <v/>
      </c>
      <c r="KKT29" s="258" t="str">
        <f>IFERROR(INDEX('Data Annex'!$K$1:$BS$4779,MATCH(KKT$1&amp;"|"&amp;$B29,'Data Annex'!$K$1:$K$4779,0),MATCH(KKT$2,'Data Annex'!$K$1:$BS$1,0)),"")</f>
        <v/>
      </c>
      <c r="KKU29" s="258" t="str">
        <f>IFERROR(INDEX('Data Annex'!$K$1:$BS$4779,MATCH(KKU$1&amp;"|"&amp;$B29,'Data Annex'!$K$1:$K$4779,0),MATCH(KKU$2,'Data Annex'!$K$1:$BS$1,0)),"")</f>
        <v/>
      </c>
      <c r="KKV29" s="258" t="str">
        <f>IFERROR(INDEX('Data Annex'!$K$1:$BS$4779,MATCH(KKV$1&amp;"|"&amp;$B29,'Data Annex'!$K$1:$K$4779,0),MATCH(KKV$2,'Data Annex'!$K$1:$BS$1,0)),"")</f>
        <v/>
      </c>
      <c r="KKW29" s="258" t="str">
        <f>IFERROR(INDEX('Data Annex'!$K$1:$BS$4779,MATCH(KKW$1&amp;"|"&amp;$B29,'Data Annex'!$K$1:$K$4779,0),MATCH(KKW$2,'Data Annex'!$K$1:$BS$1,0)),"")</f>
        <v/>
      </c>
      <c r="KKX29" s="258" t="str">
        <f>IFERROR(INDEX('Data Annex'!$K$1:$BS$4779,MATCH(KKX$1&amp;"|"&amp;$B29,'Data Annex'!$K$1:$K$4779,0),MATCH(KKX$2,'Data Annex'!$K$1:$BS$1,0)),"")</f>
        <v/>
      </c>
      <c r="KKY29" s="258" t="str">
        <f>IFERROR(INDEX('Data Annex'!$K$1:$BS$4779,MATCH(KKY$1&amp;"|"&amp;$B29,'Data Annex'!$K$1:$K$4779,0),MATCH(KKY$2,'Data Annex'!$K$1:$BS$1,0)),"")</f>
        <v/>
      </c>
      <c r="KKZ29" s="258" t="str">
        <f>IFERROR(INDEX('Data Annex'!$K$1:$BS$4779,MATCH(KKZ$1&amp;"|"&amp;$B29,'Data Annex'!$K$1:$K$4779,0),MATCH(KKZ$2,'Data Annex'!$K$1:$BS$1,0)),"")</f>
        <v/>
      </c>
      <c r="KLA29" s="258" t="str">
        <f>IFERROR(INDEX('Data Annex'!$K$1:$BS$4779,MATCH(KLA$1&amp;"|"&amp;$B29,'Data Annex'!$K$1:$K$4779,0),MATCH(KLA$2,'Data Annex'!$K$1:$BS$1,0)),"")</f>
        <v/>
      </c>
      <c r="KLB29" s="258" t="str">
        <f>IFERROR(INDEX('Data Annex'!$K$1:$BS$4779,MATCH(KLB$1&amp;"|"&amp;$B29,'Data Annex'!$K$1:$K$4779,0),MATCH(KLB$2,'Data Annex'!$K$1:$BS$1,0)),"")</f>
        <v/>
      </c>
      <c r="KLC29" s="258" t="str">
        <f>IFERROR(INDEX('Data Annex'!$K$1:$BS$4779,MATCH(KLC$1&amp;"|"&amp;$B29,'Data Annex'!$K$1:$K$4779,0),MATCH(KLC$2,'Data Annex'!$K$1:$BS$1,0)),"")</f>
        <v/>
      </c>
      <c r="KLD29" s="258" t="str">
        <f>IFERROR(INDEX('Data Annex'!$K$1:$BS$4779,MATCH(KLD$1&amp;"|"&amp;$B29,'Data Annex'!$K$1:$K$4779,0),MATCH(KLD$2,'Data Annex'!$K$1:$BS$1,0)),"")</f>
        <v/>
      </c>
      <c r="KLE29" s="258" t="str">
        <f>IFERROR(INDEX('Data Annex'!$K$1:$BS$4779,MATCH(KLE$1&amp;"|"&amp;$B29,'Data Annex'!$K$1:$K$4779,0),MATCH(KLE$2,'Data Annex'!$K$1:$BS$1,0)),"")</f>
        <v/>
      </c>
      <c r="KLF29" s="258" t="str">
        <f>IFERROR(INDEX('Data Annex'!$K$1:$BS$4779,MATCH(KLF$1&amp;"|"&amp;$B29,'Data Annex'!$K$1:$K$4779,0),MATCH(KLF$2,'Data Annex'!$K$1:$BS$1,0)),"")</f>
        <v/>
      </c>
      <c r="KLG29" s="258" t="str">
        <f>IFERROR(INDEX('Data Annex'!$K$1:$BS$4779,MATCH(KLG$1&amp;"|"&amp;$B29,'Data Annex'!$K$1:$K$4779,0),MATCH(KLG$2,'Data Annex'!$K$1:$BS$1,0)),"")</f>
        <v/>
      </c>
      <c r="KLH29" s="258" t="str">
        <f>IFERROR(INDEX('Data Annex'!$K$1:$BS$4779,MATCH(KLH$1&amp;"|"&amp;$B29,'Data Annex'!$K$1:$K$4779,0),MATCH(KLH$2,'Data Annex'!$K$1:$BS$1,0)),"")</f>
        <v/>
      </c>
      <c r="KLI29" s="258" t="str">
        <f>IFERROR(INDEX('Data Annex'!$K$1:$BS$4779,MATCH(KLI$1&amp;"|"&amp;$B29,'Data Annex'!$K$1:$K$4779,0),MATCH(KLI$2,'Data Annex'!$K$1:$BS$1,0)),"")</f>
        <v/>
      </c>
      <c r="KLJ29" s="258" t="str">
        <f>IFERROR(INDEX('Data Annex'!$K$1:$BS$4779,MATCH(KLJ$1&amp;"|"&amp;$B29,'Data Annex'!$K$1:$K$4779,0),MATCH(KLJ$2,'Data Annex'!$K$1:$BS$1,0)),"")</f>
        <v/>
      </c>
      <c r="KLK29" s="258" t="str">
        <f>IFERROR(INDEX('Data Annex'!$K$1:$BS$4779,MATCH(KLK$1&amp;"|"&amp;$B29,'Data Annex'!$K$1:$K$4779,0),MATCH(KLK$2,'Data Annex'!$K$1:$BS$1,0)),"")</f>
        <v/>
      </c>
      <c r="KLL29" s="258" t="str">
        <f>IFERROR(INDEX('Data Annex'!$K$1:$BS$4779,MATCH(KLL$1&amp;"|"&amp;$B29,'Data Annex'!$K$1:$K$4779,0),MATCH(KLL$2,'Data Annex'!$K$1:$BS$1,0)),"")</f>
        <v/>
      </c>
      <c r="KLM29" s="258" t="str">
        <f>IFERROR(INDEX('Data Annex'!$K$1:$BS$4779,MATCH(KLM$1&amp;"|"&amp;$B29,'Data Annex'!$K$1:$K$4779,0),MATCH(KLM$2,'Data Annex'!$K$1:$BS$1,0)),"")</f>
        <v/>
      </c>
      <c r="KLN29" s="258" t="str">
        <f>IFERROR(INDEX('Data Annex'!$K$1:$BS$4779,MATCH(KLN$1&amp;"|"&amp;$B29,'Data Annex'!$K$1:$K$4779,0),MATCH(KLN$2,'Data Annex'!$K$1:$BS$1,0)),"")</f>
        <v/>
      </c>
      <c r="KLO29" s="258" t="str">
        <f>IFERROR(INDEX('Data Annex'!$K$1:$BS$4779,MATCH(KLO$1&amp;"|"&amp;$B29,'Data Annex'!$K$1:$K$4779,0),MATCH(KLO$2,'Data Annex'!$K$1:$BS$1,0)),"")</f>
        <v/>
      </c>
      <c r="KLP29" s="258" t="str">
        <f>IFERROR(INDEX('Data Annex'!$K$1:$BS$4779,MATCH(KLP$1&amp;"|"&amp;$B29,'Data Annex'!$K$1:$K$4779,0),MATCH(KLP$2,'Data Annex'!$K$1:$BS$1,0)),"")</f>
        <v/>
      </c>
      <c r="KLQ29" s="258" t="str">
        <f>IFERROR(INDEX('Data Annex'!$K$1:$BS$4779,MATCH(KLQ$1&amp;"|"&amp;$B29,'Data Annex'!$K$1:$K$4779,0),MATCH(KLQ$2,'Data Annex'!$K$1:$BS$1,0)),"")</f>
        <v/>
      </c>
      <c r="KLR29" s="258" t="str">
        <f>IFERROR(INDEX('Data Annex'!$K$1:$BS$4779,MATCH(KLR$1&amp;"|"&amp;$B29,'Data Annex'!$K$1:$K$4779,0),MATCH(KLR$2,'Data Annex'!$K$1:$BS$1,0)),"")</f>
        <v/>
      </c>
      <c r="KLS29" s="258" t="str">
        <f>IFERROR(INDEX('Data Annex'!$K$1:$BS$4779,MATCH(KLS$1&amp;"|"&amp;$B29,'Data Annex'!$K$1:$K$4779,0),MATCH(KLS$2,'Data Annex'!$K$1:$BS$1,0)),"")</f>
        <v/>
      </c>
      <c r="KLT29" s="258" t="str">
        <f>IFERROR(INDEX('Data Annex'!$K$1:$BS$4779,MATCH(KLT$1&amp;"|"&amp;$B29,'Data Annex'!$K$1:$K$4779,0),MATCH(KLT$2,'Data Annex'!$K$1:$BS$1,0)),"")</f>
        <v/>
      </c>
      <c r="KLU29" s="258" t="str">
        <f>IFERROR(INDEX('Data Annex'!$K$1:$BS$4779,MATCH(KLU$1&amp;"|"&amp;$B29,'Data Annex'!$K$1:$K$4779,0),MATCH(KLU$2,'Data Annex'!$K$1:$BS$1,0)),"")</f>
        <v/>
      </c>
      <c r="KLV29" s="258" t="str">
        <f>IFERROR(INDEX('Data Annex'!$K$1:$BS$4779,MATCH(KLV$1&amp;"|"&amp;$B29,'Data Annex'!$K$1:$K$4779,0),MATCH(KLV$2,'Data Annex'!$K$1:$BS$1,0)),"")</f>
        <v/>
      </c>
      <c r="KLW29" s="258" t="str">
        <f>IFERROR(INDEX('Data Annex'!$K$1:$BS$4779,MATCH(KLW$1&amp;"|"&amp;$B29,'Data Annex'!$K$1:$K$4779,0),MATCH(KLW$2,'Data Annex'!$K$1:$BS$1,0)),"")</f>
        <v/>
      </c>
      <c r="KLX29" s="258" t="str">
        <f>IFERROR(INDEX('Data Annex'!$K$1:$BS$4779,MATCH(KLX$1&amp;"|"&amp;$B29,'Data Annex'!$K$1:$K$4779,0),MATCH(KLX$2,'Data Annex'!$K$1:$BS$1,0)),"")</f>
        <v/>
      </c>
      <c r="KLY29" s="258" t="str">
        <f>IFERROR(INDEX('Data Annex'!$K$1:$BS$4779,MATCH(KLY$1&amp;"|"&amp;$B29,'Data Annex'!$K$1:$K$4779,0),MATCH(KLY$2,'Data Annex'!$K$1:$BS$1,0)),"")</f>
        <v/>
      </c>
      <c r="KLZ29" s="258" t="str">
        <f>IFERROR(INDEX('Data Annex'!$K$1:$BS$4779,MATCH(KLZ$1&amp;"|"&amp;$B29,'Data Annex'!$K$1:$K$4779,0),MATCH(KLZ$2,'Data Annex'!$K$1:$BS$1,0)),"")</f>
        <v/>
      </c>
      <c r="KMA29" s="258" t="str">
        <f>IFERROR(INDEX('Data Annex'!$K$1:$BS$4779,MATCH(KMA$1&amp;"|"&amp;$B29,'Data Annex'!$K$1:$K$4779,0),MATCH(KMA$2,'Data Annex'!$K$1:$BS$1,0)),"")</f>
        <v/>
      </c>
      <c r="KMB29" s="258" t="str">
        <f>IFERROR(INDEX('Data Annex'!$K$1:$BS$4779,MATCH(KMB$1&amp;"|"&amp;$B29,'Data Annex'!$K$1:$K$4779,0),MATCH(KMB$2,'Data Annex'!$K$1:$BS$1,0)),"")</f>
        <v/>
      </c>
      <c r="KMC29" s="258" t="str">
        <f>IFERROR(INDEX('Data Annex'!$K$1:$BS$4779,MATCH(KMC$1&amp;"|"&amp;$B29,'Data Annex'!$K$1:$K$4779,0),MATCH(KMC$2,'Data Annex'!$K$1:$BS$1,0)),"")</f>
        <v/>
      </c>
      <c r="KMD29" s="258" t="str">
        <f>IFERROR(INDEX('Data Annex'!$K$1:$BS$4779,MATCH(KMD$1&amp;"|"&amp;$B29,'Data Annex'!$K$1:$K$4779,0),MATCH(KMD$2,'Data Annex'!$K$1:$BS$1,0)),"")</f>
        <v/>
      </c>
      <c r="KME29" s="258" t="str">
        <f>IFERROR(INDEX('Data Annex'!$K$1:$BS$4779,MATCH(KME$1&amp;"|"&amp;$B29,'Data Annex'!$K$1:$K$4779,0),MATCH(KME$2,'Data Annex'!$K$1:$BS$1,0)),"")</f>
        <v/>
      </c>
      <c r="KMF29" s="258" t="str">
        <f>IFERROR(INDEX('Data Annex'!$K$1:$BS$4779,MATCH(KMF$1&amp;"|"&amp;$B29,'Data Annex'!$K$1:$K$4779,0),MATCH(KMF$2,'Data Annex'!$K$1:$BS$1,0)),"")</f>
        <v/>
      </c>
      <c r="KMG29" s="258" t="str">
        <f>IFERROR(INDEX('Data Annex'!$K$1:$BS$4779,MATCH(KMG$1&amp;"|"&amp;$B29,'Data Annex'!$K$1:$K$4779,0),MATCH(KMG$2,'Data Annex'!$K$1:$BS$1,0)),"")</f>
        <v/>
      </c>
      <c r="KMH29" s="258" t="str">
        <f>IFERROR(INDEX('Data Annex'!$K$1:$BS$4779,MATCH(KMH$1&amp;"|"&amp;$B29,'Data Annex'!$K$1:$K$4779,0),MATCH(KMH$2,'Data Annex'!$K$1:$BS$1,0)),"")</f>
        <v/>
      </c>
      <c r="KMI29" s="258" t="str">
        <f>IFERROR(INDEX('Data Annex'!$K$1:$BS$4779,MATCH(KMI$1&amp;"|"&amp;$B29,'Data Annex'!$K$1:$K$4779,0),MATCH(KMI$2,'Data Annex'!$K$1:$BS$1,0)),"")</f>
        <v/>
      </c>
      <c r="KMJ29" s="258" t="str">
        <f>IFERROR(INDEX('Data Annex'!$K$1:$BS$4779,MATCH(KMJ$1&amp;"|"&amp;$B29,'Data Annex'!$K$1:$K$4779,0),MATCH(KMJ$2,'Data Annex'!$K$1:$BS$1,0)),"")</f>
        <v/>
      </c>
      <c r="KMK29" s="258" t="str">
        <f>IFERROR(INDEX('Data Annex'!$K$1:$BS$4779,MATCH(KMK$1&amp;"|"&amp;$B29,'Data Annex'!$K$1:$K$4779,0),MATCH(KMK$2,'Data Annex'!$K$1:$BS$1,0)),"")</f>
        <v/>
      </c>
      <c r="KML29" s="258" t="str">
        <f>IFERROR(INDEX('Data Annex'!$K$1:$BS$4779,MATCH(KML$1&amp;"|"&amp;$B29,'Data Annex'!$K$1:$K$4779,0),MATCH(KML$2,'Data Annex'!$K$1:$BS$1,0)),"")</f>
        <v/>
      </c>
      <c r="KMM29" s="258" t="str">
        <f>IFERROR(INDEX('Data Annex'!$K$1:$BS$4779,MATCH(KMM$1&amp;"|"&amp;$B29,'Data Annex'!$K$1:$K$4779,0),MATCH(KMM$2,'Data Annex'!$K$1:$BS$1,0)),"")</f>
        <v/>
      </c>
      <c r="KMN29" s="258" t="str">
        <f>IFERROR(INDEX('Data Annex'!$K$1:$BS$4779,MATCH(KMN$1&amp;"|"&amp;$B29,'Data Annex'!$K$1:$K$4779,0),MATCH(KMN$2,'Data Annex'!$K$1:$BS$1,0)),"")</f>
        <v/>
      </c>
      <c r="KMO29" s="258" t="str">
        <f>IFERROR(INDEX('Data Annex'!$K$1:$BS$4779,MATCH(KMO$1&amp;"|"&amp;$B29,'Data Annex'!$K$1:$K$4779,0),MATCH(KMO$2,'Data Annex'!$K$1:$BS$1,0)),"")</f>
        <v/>
      </c>
      <c r="KMP29" s="258" t="str">
        <f>IFERROR(INDEX('Data Annex'!$K$1:$BS$4779,MATCH(KMP$1&amp;"|"&amp;$B29,'Data Annex'!$K$1:$K$4779,0),MATCH(KMP$2,'Data Annex'!$K$1:$BS$1,0)),"")</f>
        <v/>
      </c>
      <c r="KMQ29" s="258" t="str">
        <f>IFERROR(INDEX('Data Annex'!$K$1:$BS$4779,MATCH(KMQ$1&amp;"|"&amp;$B29,'Data Annex'!$K$1:$K$4779,0),MATCH(KMQ$2,'Data Annex'!$K$1:$BS$1,0)),"")</f>
        <v/>
      </c>
      <c r="KMR29" s="258" t="str">
        <f>IFERROR(INDEX('Data Annex'!$K$1:$BS$4779,MATCH(KMR$1&amp;"|"&amp;$B29,'Data Annex'!$K$1:$K$4779,0),MATCH(KMR$2,'Data Annex'!$K$1:$BS$1,0)),"")</f>
        <v/>
      </c>
      <c r="KMS29" s="258" t="str">
        <f>IFERROR(INDEX('Data Annex'!$K$1:$BS$4779,MATCH(KMS$1&amp;"|"&amp;$B29,'Data Annex'!$K$1:$K$4779,0),MATCH(KMS$2,'Data Annex'!$K$1:$BS$1,0)),"")</f>
        <v/>
      </c>
      <c r="KMT29" s="258" t="str">
        <f>IFERROR(INDEX('Data Annex'!$K$1:$BS$4779,MATCH(KMT$1&amp;"|"&amp;$B29,'Data Annex'!$K$1:$K$4779,0),MATCH(KMT$2,'Data Annex'!$K$1:$BS$1,0)),"")</f>
        <v/>
      </c>
      <c r="KMU29" s="258" t="str">
        <f>IFERROR(INDEX('Data Annex'!$K$1:$BS$4779,MATCH(KMU$1&amp;"|"&amp;$B29,'Data Annex'!$K$1:$K$4779,0),MATCH(KMU$2,'Data Annex'!$K$1:$BS$1,0)),"")</f>
        <v/>
      </c>
      <c r="KMV29" s="258" t="str">
        <f>IFERROR(INDEX('Data Annex'!$K$1:$BS$4779,MATCH(KMV$1&amp;"|"&amp;$B29,'Data Annex'!$K$1:$K$4779,0),MATCH(KMV$2,'Data Annex'!$K$1:$BS$1,0)),"")</f>
        <v/>
      </c>
      <c r="KMW29" s="258" t="str">
        <f>IFERROR(INDEX('Data Annex'!$K$1:$BS$4779,MATCH(KMW$1&amp;"|"&amp;$B29,'Data Annex'!$K$1:$K$4779,0),MATCH(KMW$2,'Data Annex'!$K$1:$BS$1,0)),"")</f>
        <v/>
      </c>
      <c r="KMX29" s="258" t="str">
        <f>IFERROR(INDEX('Data Annex'!$K$1:$BS$4779,MATCH(KMX$1&amp;"|"&amp;$B29,'Data Annex'!$K$1:$K$4779,0),MATCH(KMX$2,'Data Annex'!$K$1:$BS$1,0)),"")</f>
        <v/>
      </c>
      <c r="KMY29" s="258" t="str">
        <f>IFERROR(INDEX('Data Annex'!$K$1:$BS$4779,MATCH(KMY$1&amp;"|"&amp;$B29,'Data Annex'!$K$1:$K$4779,0),MATCH(KMY$2,'Data Annex'!$K$1:$BS$1,0)),"")</f>
        <v/>
      </c>
      <c r="KMZ29" s="258" t="str">
        <f>IFERROR(INDEX('Data Annex'!$K$1:$BS$4779,MATCH(KMZ$1&amp;"|"&amp;$B29,'Data Annex'!$K$1:$K$4779,0),MATCH(KMZ$2,'Data Annex'!$K$1:$BS$1,0)),"")</f>
        <v/>
      </c>
      <c r="KNA29" s="258" t="str">
        <f>IFERROR(INDEX('Data Annex'!$K$1:$BS$4779,MATCH(KNA$1&amp;"|"&amp;$B29,'Data Annex'!$K$1:$K$4779,0),MATCH(KNA$2,'Data Annex'!$K$1:$BS$1,0)),"")</f>
        <v/>
      </c>
      <c r="KNB29" s="258" t="str">
        <f>IFERROR(INDEX('Data Annex'!$K$1:$BS$4779,MATCH(KNB$1&amp;"|"&amp;$B29,'Data Annex'!$K$1:$K$4779,0),MATCH(KNB$2,'Data Annex'!$K$1:$BS$1,0)),"")</f>
        <v/>
      </c>
      <c r="KNC29" s="258" t="str">
        <f>IFERROR(INDEX('Data Annex'!$K$1:$BS$4779,MATCH(KNC$1&amp;"|"&amp;$B29,'Data Annex'!$K$1:$K$4779,0),MATCH(KNC$2,'Data Annex'!$K$1:$BS$1,0)),"")</f>
        <v/>
      </c>
      <c r="KND29" s="258" t="str">
        <f>IFERROR(INDEX('Data Annex'!$K$1:$BS$4779,MATCH(KND$1&amp;"|"&amp;$B29,'Data Annex'!$K$1:$K$4779,0),MATCH(KND$2,'Data Annex'!$K$1:$BS$1,0)),"")</f>
        <v/>
      </c>
      <c r="KNE29" s="258" t="str">
        <f>IFERROR(INDEX('Data Annex'!$K$1:$BS$4779,MATCH(KNE$1&amp;"|"&amp;$B29,'Data Annex'!$K$1:$K$4779,0),MATCH(KNE$2,'Data Annex'!$K$1:$BS$1,0)),"")</f>
        <v/>
      </c>
      <c r="KNF29" s="258" t="str">
        <f>IFERROR(INDEX('Data Annex'!$K$1:$BS$4779,MATCH(KNF$1&amp;"|"&amp;$B29,'Data Annex'!$K$1:$K$4779,0),MATCH(KNF$2,'Data Annex'!$K$1:$BS$1,0)),"")</f>
        <v/>
      </c>
      <c r="KNG29" s="258" t="str">
        <f>IFERROR(INDEX('Data Annex'!$K$1:$BS$4779,MATCH(KNG$1&amp;"|"&amp;$B29,'Data Annex'!$K$1:$K$4779,0),MATCH(KNG$2,'Data Annex'!$K$1:$BS$1,0)),"")</f>
        <v/>
      </c>
      <c r="KNH29" s="258" t="str">
        <f>IFERROR(INDEX('Data Annex'!$K$1:$BS$4779,MATCH(KNH$1&amp;"|"&amp;$B29,'Data Annex'!$K$1:$K$4779,0),MATCH(KNH$2,'Data Annex'!$K$1:$BS$1,0)),"")</f>
        <v/>
      </c>
      <c r="KNI29" s="258" t="str">
        <f>IFERROR(INDEX('Data Annex'!$K$1:$BS$4779,MATCH(KNI$1&amp;"|"&amp;$B29,'Data Annex'!$K$1:$K$4779,0),MATCH(KNI$2,'Data Annex'!$K$1:$BS$1,0)),"")</f>
        <v/>
      </c>
      <c r="KNJ29" s="258" t="str">
        <f>IFERROR(INDEX('Data Annex'!$K$1:$BS$4779,MATCH(KNJ$1&amp;"|"&amp;$B29,'Data Annex'!$K$1:$K$4779,0),MATCH(KNJ$2,'Data Annex'!$K$1:$BS$1,0)),"")</f>
        <v/>
      </c>
      <c r="KNK29" s="258" t="str">
        <f>IFERROR(INDEX('Data Annex'!$K$1:$BS$4779,MATCH(KNK$1&amp;"|"&amp;$B29,'Data Annex'!$K$1:$K$4779,0),MATCH(KNK$2,'Data Annex'!$K$1:$BS$1,0)),"")</f>
        <v/>
      </c>
      <c r="KNL29" s="258" t="str">
        <f>IFERROR(INDEX('Data Annex'!$K$1:$BS$4779,MATCH(KNL$1&amp;"|"&amp;$B29,'Data Annex'!$K$1:$K$4779,0),MATCH(KNL$2,'Data Annex'!$K$1:$BS$1,0)),"")</f>
        <v/>
      </c>
      <c r="KNM29" s="258" t="str">
        <f>IFERROR(INDEX('Data Annex'!$K$1:$BS$4779,MATCH(KNM$1&amp;"|"&amp;$B29,'Data Annex'!$K$1:$K$4779,0),MATCH(KNM$2,'Data Annex'!$K$1:$BS$1,0)),"")</f>
        <v/>
      </c>
      <c r="KNN29" s="258" t="str">
        <f>IFERROR(INDEX('Data Annex'!$K$1:$BS$4779,MATCH(KNN$1&amp;"|"&amp;$B29,'Data Annex'!$K$1:$K$4779,0),MATCH(KNN$2,'Data Annex'!$K$1:$BS$1,0)),"")</f>
        <v/>
      </c>
      <c r="KNO29" s="258" t="str">
        <f>IFERROR(INDEX('Data Annex'!$K$1:$BS$4779,MATCH(KNO$1&amp;"|"&amp;$B29,'Data Annex'!$K$1:$K$4779,0),MATCH(KNO$2,'Data Annex'!$K$1:$BS$1,0)),"")</f>
        <v/>
      </c>
      <c r="KNP29" s="258" t="str">
        <f>IFERROR(INDEX('Data Annex'!$K$1:$BS$4779,MATCH(KNP$1&amp;"|"&amp;$B29,'Data Annex'!$K$1:$K$4779,0),MATCH(KNP$2,'Data Annex'!$K$1:$BS$1,0)),"")</f>
        <v/>
      </c>
      <c r="KNQ29" s="258" t="str">
        <f>IFERROR(INDEX('Data Annex'!$K$1:$BS$4779,MATCH(KNQ$1&amp;"|"&amp;$B29,'Data Annex'!$K$1:$K$4779,0),MATCH(KNQ$2,'Data Annex'!$K$1:$BS$1,0)),"")</f>
        <v/>
      </c>
      <c r="KNR29" s="258" t="str">
        <f>IFERROR(INDEX('Data Annex'!$K$1:$BS$4779,MATCH(KNR$1&amp;"|"&amp;$B29,'Data Annex'!$K$1:$K$4779,0),MATCH(KNR$2,'Data Annex'!$K$1:$BS$1,0)),"")</f>
        <v/>
      </c>
      <c r="KNS29" s="258" t="str">
        <f>IFERROR(INDEX('Data Annex'!$K$1:$BS$4779,MATCH(KNS$1&amp;"|"&amp;$B29,'Data Annex'!$K$1:$K$4779,0),MATCH(KNS$2,'Data Annex'!$K$1:$BS$1,0)),"")</f>
        <v/>
      </c>
      <c r="KNT29" s="258" t="str">
        <f>IFERROR(INDEX('Data Annex'!$K$1:$BS$4779,MATCH(KNT$1&amp;"|"&amp;$B29,'Data Annex'!$K$1:$K$4779,0),MATCH(KNT$2,'Data Annex'!$K$1:$BS$1,0)),"")</f>
        <v/>
      </c>
      <c r="KNU29" s="258" t="str">
        <f>IFERROR(INDEX('Data Annex'!$K$1:$BS$4779,MATCH(KNU$1&amp;"|"&amp;$B29,'Data Annex'!$K$1:$K$4779,0),MATCH(KNU$2,'Data Annex'!$K$1:$BS$1,0)),"")</f>
        <v/>
      </c>
      <c r="KNV29" s="258" t="str">
        <f>IFERROR(INDEX('Data Annex'!$K$1:$BS$4779,MATCH(KNV$1&amp;"|"&amp;$B29,'Data Annex'!$K$1:$K$4779,0),MATCH(KNV$2,'Data Annex'!$K$1:$BS$1,0)),"")</f>
        <v/>
      </c>
      <c r="KNW29" s="258" t="str">
        <f>IFERROR(INDEX('Data Annex'!$K$1:$BS$4779,MATCH(KNW$1&amp;"|"&amp;$B29,'Data Annex'!$K$1:$K$4779,0),MATCH(KNW$2,'Data Annex'!$K$1:$BS$1,0)),"")</f>
        <v/>
      </c>
      <c r="KNX29" s="258" t="str">
        <f>IFERROR(INDEX('Data Annex'!$K$1:$BS$4779,MATCH(KNX$1&amp;"|"&amp;$B29,'Data Annex'!$K$1:$K$4779,0),MATCH(KNX$2,'Data Annex'!$K$1:$BS$1,0)),"")</f>
        <v/>
      </c>
      <c r="KNY29" s="258" t="str">
        <f>IFERROR(INDEX('Data Annex'!$K$1:$BS$4779,MATCH(KNY$1&amp;"|"&amp;$B29,'Data Annex'!$K$1:$K$4779,0),MATCH(KNY$2,'Data Annex'!$K$1:$BS$1,0)),"")</f>
        <v/>
      </c>
      <c r="KNZ29" s="258" t="str">
        <f>IFERROR(INDEX('Data Annex'!$K$1:$BS$4779,MATCH(KNZ$1&amp;"|"&amp;$B29,'Data Annex'!$K$1:$K$4779,0),MATCH(KNZ$2,'Data Annex'!$K$1:$BS$1,0)),"")</f>
        <v/>
      </c>
      <c r="KOA29" s="258" t="str">
        <f>IFERROR(INDEX('Data Annex'!$K$1:$BS$4779,MATCH(KOA$1&amp;"|"&amp;$B29,'Data Annex'!$K$1:$K$4779,0),MATCH(KOA$2,'Data Annex'!$K$1:$BS$1,0)),"")</f>
        <v/>
      </c>
      <c r="KOB29" s="258" t="str">
        <f>IFERROR(INDEX('Data Annex'!$K$1:$BS$4779,MATCH(KOB$1&amp;"|"&amp;$B29,'Data Annex'!$K$1:$K$4779,0),MATCH(KOB$2,'Data Annex'!$K$1:$BS$1,0)),"")</f>
        <v/>
      </c>
      <c r="KOC29" s="258" t="str">
        <f>IFERROR(INDEX('Data Annex'!$K$1:$BS$4779,MATCH(KOC$1&amp;"|"&amp;$B29,'Data Annex'!$K$1:$K$4779,0),MATCH(KOC$2,'Data Annex'!$K$1:$BS$1,0)),"")</f>
        <v/>
      </c>
      <c r="KOD29" s="258" t="str">
        <f>IFERROR(INDEX('Data Annex'!$K$1:$BS$4779,MATCH(KOD$1&amp;"|"&amp;$B29,'Data Annex'!$K$1:$K$4779,0),MATCH(KOD$2,'Data Annex'!$K$1:$BS$1,0)),"")</f>
        <v/>
      </c>
      <c r="KOE29" s="258" t="str">
        <f>IFERROR(INDEX('Data Annex'!$K$1:$BS$4779,MATCH(KOE$1&amp;"|"&amp;$B29,'Data Annex'!$K$1:$K$4779,0),MATCH(KOE$2,'Data Annex'!$K$1:$BS$1,0)),"")</f>
        <v/>
      </c>
      <c r="KOF29" s="258" t="str">
        <f>IFERROR(INDEX('Data Annex'!$K$1:$BS$4779,MATCH(KOF$1&amp;"|"&amp;$B29,'Data Annex'!$K$1:$K$4779,0),MATCH(KOF$2,'Data Annex'!$K$1:$BS$1,0)),"")</f>
        <v/>
      </c>
      <c r="KOG29" s="258" t="str">
        <f>IFERROR(INDEX('Data Annex'!$K$1:$BS$4779,MATCH(KOG$1&amp;"|"&amp;$B29,'Data Annex'!$K$1:$K$4779,0),MATCH(KOG$2,'Data Annex'!$K$1:$BS$1,0)),"")</f>
        <v/>
      </c>
      <c r="KOH29" s="258" t="str">
        <f>IFERROR(INDEX('Data Annex'!$K$1:$BS$4779,MATCH(KOH$1&amp;"|"&amp;$B29,'Data Annex'!$K$1:$K$4779,0),MATCH(KOH$2,'Data Annex'!$K$1:$BS$1,0)),"")</f>
        <v/>
      </c>
      <c r="KOI29" s="258" t="str">
        <f>IFERROR(INDEX('Data Annex'!$K$1:$BS$4779,MATCH(KOI$1&amp;"|"&amp;$B29,'Data Annex'!$K$1:$K$4779,0),MATCH(KOI$2,'Data Annex'!$K$1:$BS$1,0)),"")</f>
        <v/>
      </c>
      <c r="KOJ29" s="258" t="str">
        <f>IFERROR(INDEX('Data Annex'!$K$1:$BS$4779,MATCH(KOJ$1&amp;"|"&amp;$B29,'Data Annex'!$K$1:$K$4779,0),MATCH(KOJ$2,'Data Annex'!$K$1:$BS$1,0)),"")</f>
        <v/>
      </c>
      <c r="KOK29" s="258" t="str">
        <f>IFERROR(INDEX('Data Annex'!$K$1:$BS$4779,MATCH(KOK$1&amp;"|"&amp;$B29,'Data Annex'!$K$1:$K$4779,0),MATCH(KOK$2,'Data Annex'!$K$1:$BS$1,0)),"")</f>
        <v/>
      </c>
      <c r="KOL29" s="258" t="str">
        <f>IFERROR(INDEX('Data Annex'!$K$1:$BS$4779,MATCH(KOL$1&amp;"|"&amp;$B29,'Data Annex'!$K$1:$K$4779,0),MATCH(KOL$2,'Data Annex'!$K$1:$BS$1,0)),"")</f>
        <v/>
      </c>
      <c r="KOM29" s="258" t="str">
        <f>IFERROR(INDEX('Data Annex'!$K$1:$BS$4779,MATCH(KOM$1&amp;"|"&amp;$B29,'Data Annex'!$K$1:$K$4779,0),MATCH(KOM$2,'Data Annex'!$K$1:$BS$1,0)),"")</f>
        <v/>
      </c>
      <c r="KON29" s="258" t="str">
        <f>IFERROR(INDEX('Data Annex'!$K$1:$BS$4779,MATCH(KON$1&amp;"|"&amp;$B29,'Data Annex'!$K$1:$K$4779,0),MATCH(KON$2,'Data Annex'!$K$1:$BS$1,0)),"")</f>
        <v/>
      </c>
      <c r="KOO29" s="258" t="str">
        <f>IFERROR(INDEX('Data Annex'!$K$1:$BS$4779,MATCH(KOO$1&amp;"|"&amp;$B29,'Data Annex'!$K$1:$K$4779,0),MATCH(KOO$2,'Data Annex'!$K$1:$BS$1,0)),"")</f>
        <v/>
      </c>
      <c r="KOP29" s="258" t="str">
        <f>IFERROR(INDEX('Data Annex'!$K$1:$BS$4779,MATCH(KOP$1&amp;"|"&amp;$B29,'Data Annex'!$K$1:$K$4779,0),MATCH(KOP$2,'Data Annex'!$K$1:$BS$1,0)),"")</f>
        <v/>
      </c>
      <c r="KOQ29" s="258" t="str">
        <f>IFERROR(INDEX('Data Annex'!$K$1:$BS$4779,MATCH(KOQ$1&amp;"|"&amp;$B29,'Data Annex'!$K$1:$K$4779,0),MATCH(KOQ$2,'Data Annex'!$K$1:$BS$1,0)),"")</f>
        <v/>
      </c>
      <c r="KOR29" s="258" t="str">
        <f>IFERROR(INDEX('Data Annex'!$K$1:$BS$4779,MATCH(KOR$1&amp;"|"&amp;$B29,'Data Annex'!$K$1:$K$4779,0),MATCH(KOR$2,'Data Annex'!$K$1:$BS$1,0)),"")</f>
        <v/>
      </c>
      <c r="KOS29" s="258" t="str">
        <f>IFERROR(INDEX('Data Annex'!$K$1:$BS$4779,MATCH(KOS$1&amp;"|"&amp;$B29,'Data Annex'!$K$1:$K$4779,0),MATCH(KOS$2,'Data Annex'!$K$1:$BS$1,0)),"")</f>
        <v/>
      </c>
      <c r="KOT29" s="258" t="str">
        <f>IFERROR(INDEX('Data Annex'!$K$1:$BS$4779,MATCH(KOT$1&amp;"|"&amp;$B29,'Data Annex'!$K$1:$K$4779,0),MATCH(KOT$2,'Data Annex'!$K$1:$BS$1,0)),"")</f>
        <v/>
      </c>
      <c r="KOU29" s="258" t="str">
        <f>IFERROR(INDEX('Data Annex'!$K$1:$BS$4779,MATCH(KOU$1&amp;"|"&amp;$B29,'Data Annex'!$K$1:$K$4779,0),MATCH(KOU$2,'Data Annex'!$K$1:$BS$1,0)),"")</f>
        <v/>
      </c>
      <c r="KOV29" s="258" t="str">
        <f>IFERROR(INDEX('Data Annex'!$K$1:$BS$4779,MATCH(KOV$1&amp;"|"&amp;$B29,'Data Annex'!$K$1:$K$4779,0),MATCH(KOV$2,'Data Annex'!$K$1:$BS$1,0)),"")</f>
        <v/>
      </c>
      <c r="KOW29" s="258" t="str">
        <f>IFERROR(INDEX('Data Annex'!$K$1:$BS$4779,MATCH(KOW$1&amp;"|"&amp;$B29,'Data Annex'!$K$1:$K$4779,0),MATCH(KOW$2,'Data Annex'!$K$1:$BS$1,0)),"")</f>
        <v/>
      </c>
      <c r="KOX29" s="258" t="str">
        <f>IFERROR(INDEX('Data Annex'!$K$1:$BS$4779,MATCH(KOX$1&amp;"|"&amp;$B29,'Data Annex'!$K$1:$K$4779,0),MATCH(KOX$2,'Data Annex'!$K$1:$BS$1,0)),"")</f>
        <v/>
      </c>
      <c r="KOY29" s="258" t="str">
        <f>IFERROR(INDEX('Data Annex'!$K$1:$BS$4779,MATCH(KOY$1&amp;"|"&amp;$B29,'Data Annex'!$K$1:$K$4779,0),MATCH(KOY$2,'Data Annex'!$K$1:$BS$1,0)),"")</f>
        <v/>
      </c>
      <c r="KOZ29" s="258" t="str">
        <f>IFERROR(INDEX('Data Annex'!$K$1:$BS$4779,MATCH(KOZ$1&amp;"|"&amp;$B29,'Data Annex'!$K$1:$K$4779,0),MATCH(KOZ$2,'Data Annex'!$K$1:$BS$1,0)),"")</f>
        <v/>
      </c>
      <c r="KPA29" s="258" t="str">
        <f>IFERROR(INDEX('Data Annex'!$K$1:$BS$4779,MATCH(KPA$1&amp;"|"&amp;$B29,'Data Annex'!$K$1:$K$4779,0),MATCH(KPA$2,'Data Annex'!$K$1:$BS$1,0)),"")</f>
        <v/>
      </c>
      <c r="KPB29" s="258" t="str">
        <f>IFERROR(INDEX('Data Annex'!$K$1:$BS$4779,MATCH(KPB$1&amp;"|"&amp;$B29,'Data Annex'!$K$1:$K$4779,0),MATCH(KPB$2,'Data Annex'!$K$1:$BS$1,0)),"")</f>
        <v/>
      </c>
      <c r="KPC29" s="258" t="str">
        <f>IFERROR(INDEX('Data Annex'!$K$1:$BS$4779,MATCH(KPC$1&amp;"|"&amp;$B29,'Data Annex'!$K$1:$K$4779,0),MATCH(KPC$2,'Data Annex'!$K$1:$BS$1,0)),"")</f>
        <v/>
      </c>
      <c r="KPD29" s="258" t="str">
        <f>IFERROR(INDEX('Data Annex'!$K$1:$BS$4779,MATCH(KPD$1&amp;"|"&amp;$B29,'Data Annex'!$K$1:$K$4779,0),MATCH(KPD$2,'Data Annex'!$K$1:$BS$1,0)),"")</f>
        <v/>
      </c>
      <c r="KPE29" s="258" t="str">
        <f>IFERROR(INDEX('Data Annex'!$K$1:$BS$4779,MATCH(KPE$1&amp;"|"&amp;$B29,'Data Annex'!$K$1:$K$4779,0),MATCH(KPE$2,'Data Annex'!$K$1:$BS$1,0)),"")</f>
        <v/>
      </c>
      <c r="KPF29" s="258" t="str">
        <f>IFERROR(INDEX('Data Annex'!$K$1:$BS$4779,MATCH(KPF$1&amp;"|"&amp;$B29,'Data Annex'!$K$1:$K$4779,0),MATCH(KPF$2,'Data Annex'!$K$1:$BS$1,0)),"")</f>
        <v/>
      </c>
      <c r="KPG29" s="258" t="str">
        <f>IFERROR(INDEX('Data Annex'!$K$1:$BS$4779,MATCH(KPG$1&amp;"|"&amp;$B29,'Data Annex'!$K$1:$K$4779,0),MATCH(KPG$2,'Data Annex'!$K$1:$BS$1,0)),"")</f>
        <v/>
      </c>
      <c r="KPH29" s="258" t="str">
        <f>IFERROR(INDEX('Data Annex'!$K$1:$BS$4779,MATCH(KPH$1&amp;"|"&amp;$B29,'Data Annex'!$K$1:$K$4779,0),MATCH(KPH$2,'Data Annex'!$K$1:$BS$1,0)),"")</f>
        <v/>
      </c>
      <c r="KPI29" s="258" t="str">
        <f>IFERROR(INDEX('Data Annex'!$K$1:$BS$4779,MATCH(KPI$1&amp;"|"&amp;$B29,'Data Annex'!$K$1:$K$4779,0),MATCH(KPI$2,'Data Annex'!$K$1:$BS$1,0)),"")</f>
        <v/>
      </c>
      <c r="KPJ29" s="258" t="str">
        <f>IFERROR(INDEX('Data Annex'!$K$1:$BS$4779,MATCH(KPJ$1&amp;"|"&amp;$B29,'Data Annex'!$K$1:$K$4779,0),MATCH(KPJ$2,'Data Annex'!$K$1:$BS$1,0)),"")</f>
        <v/>
      </c>
      <c r="KPK29" s="258" t="str">
        <f>IFERROR(INDEX('Data Annex'!$K$1:$BS$4779,MATCH(KPK$1&amp;"|"&amp;$B29,'Data Annex'!$K$1:$K$4779,0),MATCH(KPK$2,'Data Annex'!$K$1:$BS$1,0)),"")</f>
        <v/>
      </c>
      <c r="KPL29" s="258" t="str">
        <f>IFERROR(INDEX('Data Annex'!$K$1:$BS$4779,MATCH(KPL$1&amp;"|"&amp;$B29,'Data Annex'!$K$1:$K$4779,0),MATCH(KPL$2,'Data Annex'!$K$1:$BS$1,0)),"")</f>
        <v/>
      </c>
      <c r="KPM29" s="258" t="str">
        <f>IFERROR(INDEX('Data Annex'!$K$1:$BS$4779,MATCH(KPM$1&amp;"|"&amp;$B29,'Data Annex'!$K$1:$K$4779,0),MATCH(KPM$2,'Data Annex'!$K$1:$BS$1,0)),"")</f>
        <v/>
      </c>
      <c r="KPN29" s="258" t="str">
        <f>IFERROR(INDEX('Data Annex'!$K$1:$BS$4779,MATCH(KPN$1&amp;"|"&amp;$B29,'Data Annex'!$K$1:$K$4779,0),MATCH(KPN$2,'Data Annex'!$K$1:$BS$1,0)),"")</f>
        <v/>
      </c>
      <c r="KPO29" s="258" t="str">
        <f>IFERROR(INDEX('Data Annex'!$K$1:$BS$4779,MATCH(KPO$1&amp;"|"&amp;$B29,'Data Annex'!$K$1:$K$4779,0),MATCH(KPO$2,'Data Annex'!$K$1:$BS$1,0)),"")</f>
        <v/>
      </c>
      <c r="KPP29" s="258" t="str">
        <f>IFERROR(INDEX('Data Annex'!$K$1:$BS$4779,MATCH(KPP$1&amp;"|"&amp;$B29,'Data Annex'!$K$1:$K$4779,0),MATCH(KPP$2,'Data Annex'!$K$1:$BS$1,0)),"")</f>
        <v/>
      </c>
      <c r="KPQ29" s="258" t="str">
        <f>IFERROR(INDEX('Data Annex'!$K$1:$BS$4779,MATCH(KPQ$1&amp;"|"&amp;$B29,'Data Annex'!$K$1:$K$4779,0),MATCH(KPQ$2,'Data Annex'!$K$1:$BS$1,0)),"")</f>
        <v/>
      </c>
      <c r="KPR29" s="258" t="str">
        <f>IFERROR(INDEX('Data Annex'!$K$1:$BS$4779,MATCH(KPR$1&amp;"|"&amp;$B29,'Data Annex'!$K$1:$K$4779,0),MATCH(KPR$2,'Data Annex'!$K$1:$BS$1,0)),"")</f>
        <v/>
      </c>
      <c r="KPS29" s="258" t="str">
        <f>IFERROR(INDEX('Data Annex'!$K$1:$BS$4779,MATCH(KPS$1&amp;"|"&amp;$B29,'Data Annex'!$K$1:$K$4779,0),MATCH(KPS$2,'Data Annex'!$K$1:$BS$1,0)),"")</f>
        <v/>
      </c>
      <c r="KPT29" s="258" t="str">
        <f>IFERROR(INDEX('Data Annex'!$K$1:$BS$4779,MATCH(KPT$1&amp;"|"&amp;$B29,'Data Annex'!$K$1:$K$4779,0),MATCH(KPT$2,'Data Annex'!$K$1:$BS$1,0)),"")</f>
        <v/>
      </c>
      <c r="KPU29" s="258" t="str">
        <f>IFERROR(INDEX('Data Annex'!$K$1:$BS$4779,MATCH(KPU$1&amp;"|"&amp;$B29,'Data Annex'!$K$1:$K$4779,0),MATCH(KPU$2,'Data Annex'!$K$1:$BS$1,0)),"")</f>
        <v/>
      </c>
      <c r="KPV29" s="258" t="str">
        <f>IFERROR(INDEX('Data Annex'!$K$1:$BS$4779,MATCH(KPV$1&amp;"|"&amp;$B29,'Data Annex'!$K$1:$K$4779,0),MATCH(KPV$2,'Data Annex'!$K$1:$BS$1,0)),"")</f>
        <v/>
      </c>
      <c r="KPW29" s="258" t="str">
        <f>IFERROR(INDEX('Data Annex'!$K$1:$BS$4779,MATCH(KPW$1&amp;"|"&amp;$B29,'Data Annex'!$K$1:$K$4779,0),MATCH(KPW$2,'Data Annex'!$K$1:$BS$1,0)),"")</f>
        <v/>
      </c>
      <c r="KPX29" s="258" t="str">
        <f>IFERROR(INDEX('Data Annex'!$K$1:$BS$4779,MATCH(KPX$1&amp;"|"&amp;$B29,'Data Annex'!$K$1:$K$4779,0),MATCH(KPX$2,'Data Annex'!$K$1:$BS$1,0)),"")</f>
        <v/>
      </c>
      <c r="KPY29" s="258" t="str">
        <f>IFERROR(INDEX('Data Annex'!$K$1:$BS$4779,MATCH(KPY$1&amp;"|"&amp;$B29,'Data Annex'!$K$1:$K$4779,0),MATCH(KPY$2,'Data Annex'!$K$1:$BS$1,0)),"")</f>
        <v/>
      </c>
      <c r="KPZ29" s="258" t="str">
        <f>IFERROR(INDEX('Data Annex'!$K$1:$BS$4779,MATCH(KPZ$1&amp;"|"&amp;$B29,'Data Annex'!$K$1:$K$4779,0),MATCH(KPZ$2,'Data Annex'!$K$1:$BS$1,0)),"")</f>
        <v/>
      </c>
      <c r="KQA29" s="258" t="str">
        <f>IFERROR(INDEX('Data Annex'!$K$1:$BS$4779,MATCH(KQA$1&amp;"|"&amp;$B29,'Data Annex'!$K$1:$K$4779,0),MATCH(KQA$2,'Data Annex'!$K$1:$BS$1,0)),"")</f>
        <v/>
      </c>
      <c r="KQB29" s="258" t="str">
        <f>IFERROR(INDEX('Data Annex'!$K$1:$BS$4779,MATCH(KQB$1&amp;"|"&amp;$B29,'Data Annex'!$K$1:$K$4779,0),MATCH(KQB$2,'Data Annex'!$K$1:$BS$1,0)),"")</f>
        <v/>
      </c>
      <c r="KQC29" s="258" t="str">
        <f>IFERROR(INDEX('Data Annex'!$K$1:$BS$4779,MATCH(KQC$1&amp;"|"&amp;$B29,'Data Annex'!$K$1:$K$4779,0),MATCH(KQC$2,'Data Annex'!$K$1:$BS$1,0)),"")</f>
        <v/>
      </c>
      <c r="KQD29" s="258" t="str">
        <f>IFERROR(INDEX('Data Annex'!$K$1:$BS$4779,MATCH(KQD$1&amp;"|"&amp;$B29,'Data Annex'!$K$1:$K$4779,0),MATCH(KQD$2,'Data Annex'!$K$1:$BS$1,0)),"")</f>
        <v/>
      </c>
      <c r="KQE29" s="258" t="str">
        <f>IFERROR(INDEX('Data Annex'!$K$1:$BS$4779,MATCH(KQE$1&amp;"|"&amp;$B29,'Data Annex'!$K$1:$K$4779,0),MATCH(KQE$2,'Data Annex'!$K$1:$BS$1,0)),"")</f>
        <v/>
      </c>
      <c r="KQF29" s="258" t="str">
        <f>IFERROR(INDEX('Data Annex'!$K$1:$BS$4779,MATCH(KQF$1&amp;"|"&amp;$B29,'Data Annex'!$K$1:$K$4779,0),MATCH(KQF$2,'Data Annex'!$K$1:$BS$1,0)),"")</f>
        <v/>
      </c>
      <c r="KQG29" s="258" t="str">
        <f>IFERROR(INDEX('Data Annex'!$K$1:$BS$4779,MATCH(KQG$1&amp;"|"&amp;$B29,'Data Annex'!$K$1:$K$4779,0),MATCH(KQG$2,'Data Annex'!$K$1:$BS$1,0)),"")</f>
        <v/>
      </c>
      <c r="KQH29" s="258" t="str">
        <f>IFERROR(INDEX('Data Annex'!$K$1:$BS$4779,MATCH(KQH$1&amp;"|"&amp;$B29,'Data Annex'!$K$1:$K$4779,0),MATCH(KQH$2,'Data Annex'!$K$1:$BS$1,0)),"")</f>
        <v/>
      </c>
      <c r="KQI29" s="258" t="str">
        <f>IFERROR(INDEX('Data Annex'!$K$1:$BS$4779,MATCH(KQI$1&amp;"|"&amp;$B29,'Data Annex'!$K$1:$K$4779,0),MATCH(KQI$2,'Data Annex'!$K$1:$BS$1,0)),"")</f>
        <v/>
      </c>
      <c r="KQJ29" s="258" t="str">
        <f>IFERROR(INDEX('Data Annex'!$K$1:$BS$4779,MATCH(KQJ$1&amp;"|"&amp;$B29,'Data Annex'!$K$1:$K$4779,0),MATCH(KQJ$2,'Data Annex'!$K$1:$BS$1,0)),"")</f>
        <v/>
      </c>
      <c r="KQK29" s="258" t="str">
        <f>IFERROR(INDEX('Data Annex'!$K$1:$BS$4779,MATCH(KQK$1&amp;"|"&amp;$B29,'Data Annex'!$K$1:$K$4779,0),MATCH(KQK$2,'Data Annex'!$K$1:$BS$1,0)),"")</f>
        <v/>
      </c>
      <c r="KQL29" s="258" t="str">
        <f>IFERROR(INDEX('Data Annex'!$K$1:$BS$4779,MATCH(KQL$1&amp;"|"&amp;$B29,'Data Annex'!$K$1:$K$4779,0),MATCH(KQL$2,'Data Annex'!$K$1:$BS$1,0)),"")</f>
        <v/>
      </c>
      <c r="KQM29" s="258" t="str">
        <f>IFERROR(INDEX('Data Annex'!$K$1:$BS$4779,MATCH(KQM$1&amp;"|"&amp;$B29,'Data Annex'!$K$1:$K$4779,0),MATCH(KQM$2,'Data Annex'!$K$1:$BS$1,0)),"")</f>
        <v/>
      </c>
      <c r="KQN29" s="258" t="str">
        <f>IFERROR(INDEX('Data Annex'!$K$1:$BS$4779,MATCH(KQN$1&amp;"|"&amp;$B29,'Data Annex'!$K$1:$K$4779,0),MATCH(KQN$2,'Data Annex'!$K$1:$BS$1,0)),"")</f>
        <v/>
      </c>
      <c r="KQO29" s="258" t="str">
        <f>IFERROR(INDEX('Data Annex'!$K$1:$BS$4779,MATCH(KQO$1&amp;"|"&amp;$B29,'Data Annex'!$K$1:$K$4779,0),MATCH(KQO$2,'Data Annex'!$K$1:$BS$1,0)),"")</f>
        <v/>
      </c>
      <c r="KQP29" s="258" t="str">
        <f>IFERROR(INDEX('Data Annex'!$K$1:$BS$4779,MATCH(KQP$1&amp;"|"&amp;$B29,'Data Annex'!$K$1:$K$4779,0),MATCH(KQP$2,'Data Annex'!$K$1:$BS$1,0)),"")</f>
        <v/>
      </c>
      <c r="KQQ29" s="258" t="str">
        <f>IFERROR(INDEX('Data Annex'!$K$1:$BS$4779,MATCH(KQQ$1&amp;"|"&amp;$B29,'Data Annex'!$K$1:$K$4779,0),MATCH(KQQ$2,'Data Annex'!$K$1:$BS$1,0)),"")</f>
        <v/>
      </c>
      <c r="KQR29" s="258" t="str">
        <f>IFERROR(INDEX('Data Annex'!$K$1:$BS$4779,MATCH(KQR$1&amp;"|"&amp;$B29,'Data Annex'!$K$1:$K$4779,0),MATCH(KQR$2,'Data Annex'!$K$1:$BS$1,0)),"")</f>
        <v/>
      </c>
      <c r="KQS29" s="258" t="str">
        <f>IFERROR(INDEX('Data Annex'!$K$1:$BS$4779,MATCH(KQS$1&amp;"|"&amp;$B29,'Data Annex'!$K$1:$K$4779,0),MATCH(KQS$2,'Data Annex'!$K$1:$BS$1,0)),"")</f>
        <v/>
      </c>
      <c r="KQT29" s="258" t="str">
        <f>IFERROR(INDEX('Data Annex'!$K$1:$BS$4779,MATCH(KQT$1&amp;"|"&amp;$B29,'Data Annex'!$K$1:$K$4779,0),MATCH(KQT$2,'Data Annex'!$K$1:$BS$1,0)),"")</f>
        <v/>
      </c>
      <c r="KQU29" s="258" t="str">
        <f>IFERROR(INDEX('Data Annex'!$K$1:$BS$4779,MATCH(KQU$1&amp;"|"&amp;$B29,'Data Annex'!$K$1:$K$4779,0),MATCH(KQU$2,'Data Annex'!$K$1:$BS$1,0)),"")</f>
        <v/>
      </c>
      <c r="KQV29" s="258" t="str">
        <f>IFERROR(INDEX('Data Annex'!$K$1:$BS$4779,MATCH(KQV$1&amp;"|"&amp;$B29,'Data Annex'!$K$1:$K$4779,0),MATCH(KQV$2,'Data Annex'!$K$1:$BS$1,0)),"")</f>
        <v/>
      </c>
      <c r="KQW29" s="258" t="str">
        <f>IFERROR(INDEX('Data Annex'!$K$1:$BS$4779,MATCH(KQW$1&amp;"|"&amp;$B29,'Data Annex'!$K$1:$K$4779,0),MATCH(KQW$2,'Data Annex'!$K$1:$BS$1,0)),"")</f>
        <v/>
      </c>
      <c r="KQX29" s="258" t="str">
        <f>IFERROR(INDEX('Data Annex'!$K$1:$BS$4779,MATCH(KQX$1&amp;"|"&amp;$B29,'Data Annex'!$K$1:$K$4779,0),MATCH(KQX$2,'Data Annex'!$K$1:$BS$1,0)),"")</f>
        <v/>
      </c>
      <c r="KQY29" s="258" t="str">
        <f>IFERROR(INDEX('Data Annex'!$K$1:$BS$4779,MATCH(KQY$1&amp;"|"&amp;$B29,'Data Annex'!$K$1:$K$4779,0),MATCH(KQY$2,'Data Annex'!$K$1:$BS$1,0)),"")</f>
        <v/>
      </c>
      <c r="KQZ29" s="258" t="str">
        <f>IFERROR(INDEX('Data Annex'!$K$1:$BS$4779,MATCH(KQZ$1&amp;"|"&amp;$B29,'Data Annex'!$K$1:$K$4779,0),MATCH(KQZ$2,'Data Annex'!$K$1:$BS$1,0)),"")</f>
        <v/>
      </c>
      <c r="KRA29" s="258" t="str">
        <f>IFERROR(INDEX('Data Annex'!$K$1:$BS$4779,MATCH(KRA$1&amp;"|"&amp;$B29,'Data Annex'!$K$1:$K$4779,0),MATCH(KRA$2,'Data Annex'!$K$1:$BS$1,0)),"")</f>
        <v/>
      </c>
      <c r="KRB29" s="258" t="str">
        <f>IFERROR(INDEX('Data Annex'!$K$1:$BS$4779,MATCH(KRB$1&amp;"|"&amp;$B29,'Data Annex'!$K$1:$K$4779,0),MATCH(KRB$2,'Data Annex'!$K$1:$BS$1,0)),"")</f>
        <v/>
      </c>
      <c r="KRC29" s="258" t="str">
        <f>IFERROR(INDEX('Data Annex'!$K$1:$BS$4779,MATCH(KRC$1&amp;"|"&amp;$B29,'Data Annex'!$K$1:$K$4779,0),MATCH(KRC$2,'Data Annex'!$K$1:$BS$1,0)),"")</f>
        <v/>
      </c>
      <c r="KRD29" s="258" t="str">
        <f>IFERROR(INDEX('Data Annex'!$K$1:$BS$4779,MATCH(KRD$1&amp;"|"&amp;$B29,'Data Annex'!$K$1:$K$4779,0),MATCH(KRD$2,'Data Annex'!$K$1:$BS$1,0)),"")</f>
        <v/>
      </c>
      <c r="KRE29" s="258" t="str">
        <f>IFERROR(INDEX('Data Annex'!$K$1:$BS$4779,MATCH(KRE$1&amp;"|"&amp;$B29,'Data Annex'!$K$1:$K$4779,0),MATCH(KRE$2,'Data Annex'!$K$1:$BS$1,0)),"")</f>
        <v/>
      </c>
      <c r="KRF29" s="258" t="str">
        <f>IFERROR(INDEX('Data Annex'!$K$1:$BS$4779,MATCH(KRF$1&amp;"|"&amp;$B29,'Data Annex'!$K$1:$K$4779,0),MATCH(KRF$2,'Data Annex'!$K$1:$BS$1,0)),"")</f>
        <v/>
      </c>
      <c r="KRG29" s="258" t="str">
        <f>IFERROR(INDEX('Data Annex'!$K$1:$BS$4779,MATCH(KRG$1&amp;"|"&amp;$B29,'Data Annex'!$K$1:$K$4779,0),MATCH(KRG$2,'Data Annex'!$K$1:$BS$1,0)),"")</f>
        <v/>
      </c>
      <c r="KRH29" s="258" t="str">
        <f>IFERROR(INDEX('Data Annex'!$K$1:$BS$4779,MATCH(KRH$1&amp;"|"&amp;$B29,'Data Annex'!$K$1:$K$4779,0),MATCH(KRH$2,'Data Annex'!$K$1:$BS$1,0)),"")</f>
        <v/>
      </c>
      <c r="KRI29" s="258" t="str">
        <f>IFERROR(INDEX('Data Annex'!$K$1:$BS$4779,MATCH(KRI$1&amp;"|"&amp;$B29,'Data Annex'!$K$1:$K$4779,0),MATCH(KRI$2,'Data Annex'!$K$1:$BS$1,0)),"")</f>
        <v/>
      </c>
      <c r="KRJ29" s="258" t="str">
        <f>IFERROR(INDEX('Data Annex'!$K$1:$BS$4779,MATCH(KRJ$1&amp;"|"&amp;$B29,'Data Annex'!$K$1:$K$4779,0),MATCH(KRJ$2,'Data Annex'!$K$1:$BS$1,0)),"")</f>
        <v/>
      </c>
      <c r="KRK29" s="258" t="str">
        <f>IFERROR(INDEX('Data Annex'!$K$1:$BS$4779,MATCH(KRK$1&amp;"|"&amp;$B29,'Data Annex'!$K$1:$K$4779,0),MATCH(KRK$2,'Data Annex'!$K$1:$BS$1,0)),"")</f>
        <v/>
      </c>
      <c r="KRL29" s="258" t="str">
        <f>IFERROR(INDEX('Data Annex'!$K$1:$BS$4779,MATCH(KRL$1&amp;"|"&amp;$B29,'Data Annex'!$K$1:$K$4779,0),MATCH(KRL$2,'Data Annex'!$K$1:$BS$1,0)),"")</f>
        <v/>
      </c>
      <c r="KRM29" s="258" t="str">
        <f>IFERROR(INDEX('Data Annex'!$K$1:$BS$4779,MATCH(KRM$1&amp;"|"&amp;$B29,'Data Annex'!$K$1:$K$4779,0),MATCH(KRM$2,'Data Annex'!$K$1:$BS$1,0)),"")</f>
        <v/>
      </c>
      <c r="KRN29" s="258" t="str">
        <f>IFERROR(INDEX('Data Annex'!$K$1:$BS$4779,MATCH(KRN$1&amp;"|"&amp;$B29,'Data Annex'!$K$1:$K$4779,0),MATCH(KRN$2,'Data Annex'!$K$1:$BS$1,0)),"")</f>
        <v/>
      </c>
      <c r="KRO29" s="258" t="str">
        <f>IFERROR(INDEX('Data Annex'!$K$1:$BS$4779,MATCH(KRO$1&amp;"|"&amp;$B29,'Data Annex'!$K$1:$K$4779,0),MATCH(KRO$2,'Data Annex'!$K$1:$BS$1,0)),"")</f>
        <v/>
      </c>
      <c r="KRP29" s="258" t="str">
        <f>IFERROR(INDEX('Data Annex'!$K$1:$BS$4779,MATCH(KRP$1&amp;"|"&amp;$B29,'Data Annex'!$K$1:$K$4779,0),MATCH(KRP$2,'Data Annex'!$K$1:$BS$1,0)),"")</f>
        <v/>
      </c>
      <c r="KRQ29" s="258" t="str">
        <f>IFERROR(INDEX('Data Annex'!$K$1:$BS$4779,MATCH(KRQ$1&amp;"|"&amp;$B29,'Data Annex'!$K$1:$K$4779,0),MATCH(KRQ$2,'Data Annex'!$K$1:$BS$1,0)),"")</f>
        <v/>
      </c>
      <c r="KRR29" s="258" t="str">
        <f>IFERROR(INDEX('Data Annex'!$K$1:$BS$4779,MATCH(KRR$1&amp;"|"&amp;$B29,'Data Annex'!$K$1:$K$4779,0),MATCH(KRR$2,'Data Annex'!$K$1:$BS$1,0)),"")</f>
        <v/>
      </c>
      <c r="KRS29" s="258" t="str">
        <f>IFERROR(INDEX('Data Annex'!$K$1:$BS$4779,MATCH(KRS$1&amp;"|"&amp;$B29,'Data Annex'!$K$1:$K$4779,0),MATCH(KRS$2,'Data Annex'!$K$1:$BS$1,0)),"")</f>
        <v/>
      </c>
      <c r="KRT29" s="258" t="str">
        <f>IFERROR(INDEX('Data Annex'!$K$1:$BS$4779,MATCH(KRT$1&amp;"|"&amp;$B29,'Data Annex'!$K$1:$K$4779,0),MATCH(KRT$2,'Data Annex'!$K$1:$BS$1,0)),"")</f>
        <v/>
      </c>
      <c r="KRU29" s="258" t="str">
        <f>IFERROR(INDEX('Data Annex'!$K$1:$BS$4779,MATCH(KRU$1&amp;"|"&amp;$B29,'Data Annex'!$K$1:$K$4779,0),MATCH(KRU$2,'Data Annex'!$K$1:$BS$1,0)),"")</f>
        <v/>
      </c>
      <c r="KRV29" s="258" t="str">
        <f>IFERROR(INDEX('Data Annex'!$K$1:$BS$4779,MATCH(KRV$1&amp;"|"&amp;$B29,'Data Annex'!$K$1:$K$4779,0),MATCH(KRV$2,'Data Annex'!$K$1:$BS$1,0)),"")</f>
        <v/>
      </c>
      <c r="KRW29" s="258" t="str">
        <f>IFERROR(INDEX('Data Annex'!$K$1:$BS$4779,MATCH(KRW$1&amp;"|"&amp;$B29,'Data Annex'!$K$1:$K$4779,0),MATCH(KRW$2,'Data Annex'!$K$1:$BS$1,0)),"")</f>
        <v/>
      </c>
      <c r="KRX29" s="258" t="str">
        <f>IFERROR(INDEX('Data Annex'!$K$1:$BS$4779,MATCH(KRX$1&amp;"|"&amp;$B29,'Data Annex'!$K$1:$K$4779,0),MATCH(KRX$2,'Data Annex'!$K$1:$BS$1,0)),"")</f>
        <v/>
      </c>
      <c r="KRY29" s="258" t="str">
        <f>IFERROR(INDEX('Data Annex'!$K$1:$BS$4779,MATCH(KRY$1&amp;"|"&amp;$B29,'Data Annex'!$K$1:$K$4779,0),MATCH(KRY$2,'Data Annex'!$K$1:$BS$1,0)),"")</f>
        <v/>
      </c>
      <c r="KRZ29" s="258" t="str">
        <f>IFERROR(INDEX('Data Annex'!$K$1:$BS$4779,MATCH(KRZ$1&amp;"|"&amp;$B29,'Data Annex'!$K$1:$K$4779,0),MATCH(KRZ$2,'Data Annex'!$K$1:$BS$1,0)),"")</f>
        <v/>
      </c>
      <c r="KSA29" s="258" t="str">
        <f>IFERROR(INDEX('Data Annex'!$K$1:$BS$4779,MATCH(KSA$1&amp;"|"&amp;$B29,'Data Annex'!$K$1:$K$4779,0),MATCH(KSA$2,'Data Annex'!$K$1:$BS$1,0)),"")</f>
        <v/>
      </c>
      <c r="KSB29" s="258" t="str">
        <f>IFERROR(INDEX('Data Annex'!$K$1:$BS$4779,MATCH(KSB$1&amp;"|"&amp;$B29,'Data Annex'!$K$1:$K$4779,0),MATCH(KSB$2,'Data Annex'!$K$1:$BS$1,0)),"")</f>
        <v/>
      </c>
      <c r="KSC29" s="258" t="str">
        <f>IFERROR(INDEX('Data Annex'!$K$1:$BS$4779,MATCH(KSC$1&amp;"|"&amp;$B29,'Data Annex'!$K$1:$K$4779,0),MATCH(KSC$2,'Data Annex'!$K$1:$BS$1,0)),"")</f>
        <v/>
      </c>
      <c r="KSD29" s="258" t="str">
        <f>IFERROR(INDEX('Data Annex'!$K$1:$BS$4779,MATCH(KSD$1&amp;"|"&amp;$B29,'Data Annex'!$K$1:$K$4779,0),MATCH(KSD$2,'Data Annex'!$K$1:$BS$1,0)),"")</f>
        <v/>
      </c>
      <c r="KSE29" s="258" t="str">
        <f>IFERROR(INDEX('Data Annex'!$K$1:$BS$4779,MATCH(KSE$1&amp;"|"&amp;$B29,'Data Annex'!$K$1:$K$4779,0),MATCH(KSE$2,'Data Annex'!$K$1:$BS$1,0)),"")</f>
        <v/>
      </c>
      <c r="KSF29" s="258" t="str">
        <f>IFERROR(INDEX('Data Annex'!$K$1:$BS$4779,MATCH(KSF$1&amp;"|"&amp;$B29,'Data Annex'!$K$1:$K$4779,0),MATCH(KSF$2,'Data Annex'!$K$1:$BS$1,0)),"")</f>
        <v/>
      </c>
      <c r="KSG29" s="258" t="str">
        <f>IFERROR(INDEX('Data Annex'!$K$1:$BS$4779,MATCH(KSG$1&amp;"|"&amp;$B29,'Data Annex'!$K$1:$K$4779,0),MATCH(KSG$2,'Data Annex'!$K$1:$BS$1,0)),"")</f>
        <v/>
      </c>
      <c r="KSH29" s="258" t="str">
        <f>IFERROR(INDEX('Data Annex'!$K$1:$BS$4779,MATCH(KSH$1&amp;"|"&amp;$B29,'Data Annex'!$K$1:$K$4779,0),MATCH(KSH$2,'Data Annex'!$K$1:$BS$1,0)),"")</f>
        <v/>
      </c>
      <c r="KSI29" s="258" t="str">
        <f>IFERROR(INDEX('Data Annex'!$K$1:$BS$4779,MATCH(KSI$1&amp;"|"&amp;$B29,'Data Annex'!$K$1:$K$4779,0),MATCH(KSI$2,'Data Annex'!$K$1:$BS$1,0)),"")</f>
        <v/>
      </c>
      <c r="KSJ29" s="258" t="str">
        <f>IFERROR(INDEX('Data Annex'!$K$1:$BS$4779,MATCH(KSJ$1&amp;"|"&amp;$B29,'Data Annex'!$K$1:$K$4779,0),MATCH(KSJ$2,'Data Annex'!$K$1:$BS$1,0)),"")</f>
        <v/>
      </c>
      <c r="KSK29" s="258" t="str">
        <f>IFERROR(INDEX('Data Annex'!$K$1:$BS$4779,MATCH(KSK$1&amp;"|"&amp;$B29,'Data Annex'!$K$1:$K$4779,0),MATCH(KSK$2,'Data Annex'!$K$1:$BS$1,0)),"")</f>
        <v/>
      </c>
      <c r="KSL29" s="258" t="str">
        <f>IFERROR(INDEX('Data Annex'!$K$1:$BS$4779,MATCH(KSL$1&amp;"|"&amp;$B29,'Data Annex'!$K$1:$K$4779,0),MATCH(KSL$2,'Data Annex'!$K$1:$BS$1,0)),"")</f>
        <v/>
      </c>
      <c r="KSM29" s="258" t="str">
        <f>IFERROR(INDEX('Data Annex'!$K$1:$BS$4779,MATCH(KSM$1&amp;"|"&amp;$B29,'Data Annex'!$K$1:$K$4779,0),MATCH(KSM$2,'Data Annex'!$K$1:$BS$1,0)),"")</f>
        <v/>
      </c>
      <c r="KSN29" s="258" t="str">
        <f>IFERROR(INDEX('Data Annex'!$K$1:$BS$4779,MATCH(KSN$1&amp;"|"&amp;$B29,'Data Annex'!$K$1:$K$4779,0),MATCH(KSN$2,'Data Annex'!$K$1:$BS$1,0)),"")</f>
        <v/>
      </c>
      <c r="KSO29" s="258" t="str">
        <f>IFERROR(INDEX('Data Annex'!$K$1:$BS$4779,MATCH(KSO$1&amp;"|"&amp;$B29,'Data Annex'!$K$1:$K$4779,0),MATCH(KSO$2,'Data Annex'!$K$1:$BS$1,0)),"")</f>
        <v/>
      </c>
      <c r="KSP29" s="258" t="str">
        <f>IFERROR(INDEX('Data Annex'!$K$1:$BS$4779,MATCH(KSP$1&amp;"|"&amp;$B29,'Data Annex'!$K$1:$K$4779,0),MATCH(KSP$2,'Data Annex'!$K$1:$BS$1,0)),"")</f>
        <v/>
      </c>
      <c r="KSQ29" s="258" t="str">
        <f>IFERROR(INDEX('Data Annex'!$K$1:$BS$4779,MATCH(KSQ$1&amp;"|"&amp;$B29,'Data Annex'!$K$1:$K$4779,0),MATCH(KSQ$2,'Data Annex'!$K$1:$BS$1,0)),"")</f>
        <v/>
      </c>
      <c r="KSR29" s="258" t="str">
        <f>IFERROR(INDEX('Data Annex'!$K$1:$BS$4779,MATCH(KSR$1&amp;"|"&amp;$B29,'Data Annex'!$K$1:$K$4779,0),MATCH(KSR$2,'Data Annex'!$K$1:$BS$1,0)),"")</f>
        <v/>
      </c>
      <c r="KSS29" s="258" t="str">
        <f>IFERROR(INDEX('Data Annex'!$K$1:$BS$4779,MATCH(KSS$1&amp;"|"&amp;$B29,'Data Annex'!$K$1:$K$4779,0),MATCH(KSS$2,'Data Annex'!$K$1:$BS$1,0)),"")</f>
        <v/>
      </c>
      <c r="KST29" s="258" t="str">
        <f>IFERROR(INDEX('Data Annex'!$K$1:$BS$4779,MATCH(KST$1&amp;"|"&amp;$B29,'Data Annex'!$K$1:$K$4779,0),MATCH(KST$2,'Data Annex'!$K$1:$BS$1,0)),"")</f>
        <v/>
      </c>
      <c r="KSU29" s="258" t="str">
        <f>IFERROR(INDEX('Data Annex'!$K$1:$BS$4779,MATCH(KSU$1&amp;"|"&amp;$B29,'Data Annex'!$K$1:$K$4779,0),MATCH(KSU$2,'Data Annex'!$K$1:$BS$1,0)),"")</f>
        <v/>
      </c>
      <c r="KSV29" s="258" t="str">
        <f>IFERROR(INDEX('Data Annex'!$K$1:$BS$4779,MATCH(KSV$1&amp;"|"&amp;$B29,'Data Annex'!$K$1:$K$4779,0),MATCH(KSV$2,'Data Annex'!$K$1:$BS$1,0)),"")</f>
        <v/>
      </c>
      <c r="KSW29" s="258" t="str">
        <f>IFERROR(INDEX('Data Annex'!$K$1:$BS$4779,MATCH(KSW$1&amp;"|"&amp;$B29,'Data Annex'!$K$1:$K$4779,0),MATCH(KSW$2,'Data Annex'!$K$1:$BS$1,0)),"")</f>
        <v/>
      </c>
      <c r="KSX29" s="258" t="str">
        <f>IFERROR(INDEX('Data Annex'!$K$1:$BS$4779,MATCH(KSX$1&amp;"|"&amp;$B29,'Data Annex'!$K$1:$K$4779,0),MATCH(KSX$2,'Data Annex'!$K$1:$BS$1,0)),"")</f>
        <v/>
      </c>
      <c r="KSY29" s="258" t="str">
        <f>IFERROR(INDEX('Data Annex'!$K$1:$BS$4779,MATCH(KSY$1&amp;"|"&amp;$B29,'Data Annex'!$K$1:$K$4779,0),MATCH(KSY$2,'Data Annex'!$K$1:$BS$1,0)),"")</f>
        <v/>
      </c>
      <c r="KSZ29" s="258" t="str">
        <f>IFERROR(INDEX('Data Annex'!$K$1:$BS$4779,MATCH(KSZ$1&amp;"|"&amp;$B29,'Data Annex'!$K$1:$K$4779,0),MATCH(KSZ$2,'Data Annex'!$K$1:$BS$1,0)),"")</f>
        <v/>
      </c>
      <c r="KTA29" s="258" t="str">
        <f>IFERROR(INDEX('Data Annex'!$K$1:$BS$4779,MATCH(KTA$1&amp;"|"&amp;$B29,'Data Annex'!$K$1:$K$4779,0),MATCH(KTA$2,'Data Annex'!$K$1:$BS$1,0)),"")</f>
        <v/>
      </c>
      <c r="KTB29" s="258" t="str">
        <f>IFERROR(INDEX('Data Annex'!$K$1:$BS$4779,MATCH(KTB$1&amp;"|"&amp;$B29,'Data Annex'!$K$1:$K$4779,0),MATCH(KTB$2,'Data Annex'!$K$1:$BS$1,0)),"")</f>
        <v/>
      </c>
      <c r="KTC29" s="258" t="str">
        <f>IFERROR(INDEX('Data Annex'!$K$1:$BS$4779,MATCH(KTC$1&amp;"|"&amp;$B29,'Data Annex'!$K$1:$K$4779,0),MATCH(KTC$2,'Data Annex'!$K$1:$BS$1,0)),"")</f>
        <v/>
      </c>
      <c r="KTD29" s="258" t="str">
        <f>IFERROR(INDEX('Data Annex'!$K$1:$BS$4779,MATCH(KTD$1&amp;"|"&amp;$B29,'Data Annex'!$K$1:$K$4779,0),MATCH(KTD$2,'Data Annex'!$K$1:$BS$1,0)),"")</f>
        <v/>
      </c>
      <c r="KTE29" s="258" t="str">
        <f>IFERROR(INDEX('Data Annex'!$K$1:$BS$4779,MATCH(KTE$1&amp;"|"&amp;$B29,'Data Annex'!$K$1:$K$4779,0),MATCH(KTE$2,'Data Annex'!$K$1:$BS$1,0)),"")</f>
        <v/>
      </c>
      <c r="KTF29" s="258" t="str">
        <f>IFERROR(INDEX('Data Annex'!$K$1:$BS$4779,MATCH(KTF$1&amp;"|"&amp;$B29,'Data Annex'!$K$1:$K$4779,0),MATCH(KTF$2,'Data Annex'!$K$1:$BS$1,0)),"")</f>
        <v/>
      </c>
      <c r="KTG29" s="258" t="str">
        <f>IFERROR(INDEX('Data Annex'!$K$1:$BS$4779,MATCH(KTG$1&amp;"|"&amp;$B29,'Data Annex'!$K$1:$K$4779,0),MATCH(KTG$2,'Data Annex'!$K$1:$BS$1,0)),"")</f>
        <v/>
      </c>
      <c r="KTH29" s="258" t="str">
        <f>IFERROR(INDEX('Data Annex'!$K$1:$BS$4779,MATCH(KTH$1&amp;"|"&amp;$B29,'Data Annex'!$K$1:$K$4779,0),MATCH(KTH$2,'Data Annex'!$K$1:$BS$1,0)),"")</f>
        <v/>
      </c>
      <c r="KTI29" s="258" t="str">
        <f>IFERROR(INDEX('Data Annex'!$K$1:$BS$4779,MATCH(KTI$1&amp;"|"&amp;$B29,'Data Annex'!$K$1:$K$4779,0),MATCH(KTI$2,'Data Annex'!$K$1:$BS$1,0)),"")</f>
        <v/>
      </c>
      <c r="KTJ29" s="258" t="str">
        <f>IFERROR(INDEX('Data Annex'!$K$1:$BS$4779,MATCH(KTJ$1&amp;"|"&amp;$B29,'Data Annex'!$K$1:$K$4779,0),MATCH(KTJ$2,'Data Annex'!$K$1:$BS$1,0)),"")</f>
        <v/>
      </c>
      <c r="KTK29" s="258" t="str">
        <f>IFERROR(INDEX('Data Annex'!$K$1:$BS$4779,MATCH(KTK$1&amp;"|"&amp;$B29,'Data Annex'!$K$1:$K$4779,0),MATCH(KTK$2,'Data Annex'!$K$1:$BS$1,0)),"")</f>
        <v/>
      </c>
      <c r="KTL29" s="258" t="str">
        <f>IFERROR(INDEX('Data Annex'!$K$1:$BS$4779,MATCH(KTL$1&amp;"|"&amp;$B29,'Data Annex'!$K$1:$K$4779,0),MATCH(KTL$2,'Data Annex'!$K$1:$BS$1,0)),"")</f>
        <v/>
      </c>
      <c r="KTM29" s="258" t="str">
        <f>IFERROR(INDEX('Data Annex'!$K$1:$BS$4779,MATCH(KTM$1&amp;"|"&amp;$B29,'Data Annex'!$K$1:$K$4779,0),MATCH(KTM$2,'Data Annex'!$K$1:$BS$1,0)),"")</f>
        <v/>
      </c>
      <c r="KTN29" s="258" t="str">
        <f>IFERROR(INDEX('Data Annex'!$K$1:$BS$4779,MATCH(KTN$1&amp;"|"&amp;$B29,'Data Annex'!$K$1:$K$4779,0),MATCH(KTN$2,'Data Annex'!$K$1:$BS$1,0)),"")</f>
        <v/>
      </c>
      <c r="KTO29" s="258" t="str">
        <f>IFERROR(INDEX('Data Annex'!$K$1:$BS$4779,MATCH(KTO$1&amp;"|"&amp;$B29,'Data Annex'!$K$1:$K$4779,0),MATCH(KTO$2,'Data Annex'!$K$1:$BS$1,0)),"")</f>
        <v/>
      </c>
      <c r="KTP29" s="258" t="str">
        <f>IFERROR(INDEX('Data Annex'!$K$1:$BS$4779,MATCH(KTP$1&amp;"|"&amp;$B29,'Data Annex'!$K$1:$K$4779,0),MATCH(KTP$2,'Data Annex'!$K$1:$BS$1,0)),"")</f>
        <v/>
      </c>
      <c r="KTQ29" s="258" t="str">
        <f>IFERROR(INDEX('Data Annex'!$K$1:$BS$4779,MATCH(KTQ$1&amp;"|"&amp;$B29,'Data Annex'!$K$1:$K$4779,0),MATCH(KTQ$2,'Data Annex'!$K$1:$BS$1,0)),"")</f>
        <v/>
      </c>
      <c r="KTR29" s="258" t="str">
        <f>IFERROR(INDEX('Data Annex'!$K$1:$BS$4779,MATCH(KTR$1&amp;"|"&amp;$B29,'Data Annex'!$K$1:$K$4779,0),MATCH(KTR$2,'Data Annex'!$K$1:$BS$1,0)),"")</f>
        <v/>
      </c>
      <c r="KTS29" s="258" t="str">
        <f>IFERROR(INDEX('Data Annex'!$K$1:$BS$4779,MATCH(KTS$1&amp;"|"&amp;$B29,'Data Annex'!$K$1:$K$4779,0),MATCH(KTS$2,'Data Annex'!$K$1:$BS$1,0)),"")</f>
        <v/>
      </c>
      <c r="KTT29" s="258" t="str">
        <f>IFERROR(INDEX('Data Annex'!$K$1:$BS$4779,MATCH(KTT$1&amp;"|"&amp;$B29,'Data Annex'!$K$1:$K$4779,0),MATCH(KTT$2,'Data Annex'!$K$1:$BS$1,0)),"")</f>
        <v/>
      </c>
      <c r="KTU29" s="258" t="str">
        <f>IFERROR(INDEX('Data Annex'!$K$1:$BS$4779,MATCH(KTU$1&amp;"|"&amp;$B29,'Data Annex'!$K$1:$K$4779,0),MATCH(KTU$2,'Data Annex'!$K$1:$BS$1,0)),"")</f>
        <v/>
      </c>
      <c r="KTV29" s="258" t="str">
        <f>IFERROR(INDEX('Data Annex'!$K$1:$BS$4779,MATCH(KTV$1&amp;"|"&amp;$B29,'Data Annex'!$K$1:$K$4779,0),MATCH(KTV$2,'Data Annex'!$K$1:$BS$1,0)),"")</f>
        <v/>
      </c>
      <c r="KTW29" s="258" t="str">
        <f>IFERROR(INDEX('Data Annex'!$K$1:$BS$4779,MATCH(KTW$1&amp;"|"&amp;$B29,'Data Annex'!$K$1:$K$4779,0),MATCH(KTW$2,'Data Annex'!$K$1:$BS$1,0)),"")</f>
        <v/>
      </c>
      <c r="KTX29" s="258" t="str">
        <f>IFERROR(INDEX('Data Annex'!$K$1:$BS$4779,MATCH(KTX$1&amp;"|"&amp;$B29,'Data Annex'!$K$1:$K$4779,0),MATCH(KTX$2,'Data Annex'!$K$1:$BS$1,0)),"")</f>
        <v/>
      </c>
      <c r="KTY29" s="258" t="str">
        <f>IFERROR(INDEX('Data Annex'!$K$1:$BS$4779,MATCH(KTY$1&amp;"|"&amp;$B29,'Data Annex'!$K$1:$K$4779,0),MATCH(KTY$2,'Data Annex'!$K$1:$BS$1,0)),"")</f>
        <v/>
      </c>
      <c r="KTZ29" s="258" t="str">
        <f>IFERROR(INDEX('Data Annex'!$K$1:$BS$4779,MATCH(KTZ$1&amp;"|"&amp;$B29,'Data Annex'!$K$1:$K$4779,0),MATCH(KTZ$2,'Data Annex'!$K$1:$BS$1,0)),"")</f>
        <v/>
      </c>
      <c r="KUA29" s="258" t="str">
        <f>IFERROR(INDEX('Data Annex'!$K$1:$BS$4779,MATCH(KUA$1&amp;"|"&amp;$B29,'Data Annex'!$K$1:$K$4779,0),MATCH(KUA$2,'Data Annex'!$K$1:$BS$1,0)),"")</f>
        <v/>
      </c>
      <c r="KUB29" s="258" t="str">
        <f>IFERROR(INDEX('Data Annex'!$K$1:$BS$4779,MATCH(KUB$1&amp;"|"&amp;$B29,'Data Annex'!$K$1:$K$4779,0),MATCH(KUB$2,'Data Annex'!$K$1:$BS$1,0)),"")</f>
        <v/>
      </c>
      <c r="KUC29" s="258" t="str">
        <f>IFERROR(INDEX('Data Annex'!$K$1:$BS$4779,MATCH(KUC$1&amp;"|"&amp;$B29,'Data Annex'!$K$1:$K$4779,0),MATCH(KUC$2,'Data Annex'!$K$1:$BS$1,0)),"")</f>
        <v/>
      </c>
      <c r="KUD29" s="258" t="str">
        <f>IFERROR(INDEX('Data Annex'!$K$1:$BS$4779,MATCH(KUD$1&amp;"|"&amp;$B29,'Data Annex'!$K$1:$K$4779,0),MATCH(KUD$2,'Data Annex'!$K$1:$BS$1,0)),"")</f>
        <v/>
      </c>
      <c r="KUE29" s="258" t="str">
        <f>IFERROR(INDEX('Data Annex'!$K$1:$BS$4779,MATCH(KUE$1&amp;"|"&amp;$B29,'Data Annex'!$K$1:$K$4779,0),MATCH(KUE$2,'Data Annex'!$K$1:$BS$1,0)),"")</f>
        <v/>
      </c>
      <c r="KUF29" s="258" t="str">
        <f>IFERROR(INDEX('Data Annex'!$K$1:$BS$4779,MATCH(KUF$1&amp;"|"&amp;$B29,'Data Annex'!$K$1:$K$4779,0),MATCH(KUF$2,'Data Annex'!$K$1:$BS$1,0)),"")</f>
        <v/>
      </c>
      <c r="KUG29" s="258" t="str">
        <f>IFERROR(INDEX('Data Annex'!$K$1:$BS$4779,MATCH(KUG$1&amp;"|"&amp;$B29,'Data Annex'!$K$1:$K$4779,0),MATCH(KUG$2,'Data Annex'!$K$1:$BS$1,0)),"")</f>
        <v/>
      </c>
      <c r="KUH29" s="258" t="str">
        <f>IFERROR(INDEX('Data Annex'!$K$1:$BS$4779,MATCH(KUH$1&amp;"|"&amp;$B29,'Data Annex'!$K$1:$K$4779,0),MATCH(KUH$2,'Data Annex'!$K$1:$BS$1,0)),"")</f>
        <v/>
      </c>
      <c r="KUI29" s="258" t="str">
        <f>IFERROR(INDEX('Data Annex'!$K$1:$BS$4779,MATCH(KUI$1&amp;"|"&amp;$B29,'Data Annex'!$K$1:$K$4779,0),MATCH(KUI$2,'Data Annex'!$K$1:$BS$1,0)),"")</f>
        <v/>
      </c>
      <c r="KUJ29" s="258" t="str">
        <f>IFERROR(INDEX('Data Annex'!$K$1:$BS$4779,MATCH(KUJ$1&amp;"|"&amp;$B29,'Data Annex'!$K$1:$K$4779,0),MATCH(KUJ$2,'Data Annex'!$K$1:$BS$1,0)),"")</f>
        <v/>
      </c>
      <c r="KUK29" s="258" t="str">
        <f>IFERROR(INDEX('Data Annex'!$K$1:$BS$4779,MATCH(KUK$1&amp;"|"&amp;$B29,'Data Annex'!$K$1:$K$4779,0),MATCH(KUK$2,'Data Annex'!$K$1:$BS$1,0)),"")</f>
        <v/>
      </c>
      <c r="KUL29" s="258" t="str">
        <f>IFERROR(INDEX('Data Annex'!$K$1:$BS$4779,MATCH(KUL$1&amp;"|"&amp;$B29,'Data Annex'!$K$1:$K$4779,0),MATCH(KUL$2,'Data Annex'!$K$1:$BS$1,0)),"")</f>
        <v/>
      </c>
      <c r="KUM29" s="258" t="str">
        <f>IFERROR(INDEX('Data Annex'!$K$1:$BS$4779,MATCH(KUM$1&amp;"|"&amp;$B29,'Data Annex'!$K$1:$K$4779,0),MATCH(KUM$2,'Data Annex'!$K$1:$BS$1,0)),"")</f>
        <v/>
      </c>
      <c r="KUN29" s="258" t="str">
        <f>IFERROR(INDEX('Data Annex'!$K$1:$BS$4779,MATCH(KUN$1&amp;"|"&amp;$B29,'Data Annex'!$K$1:$K$4779,0),MATCH(KUN$2,'Data Annex'!$K$1:$BS$1,0)),"")</f>
        <v/>
      </c>
      <c r="KUO29" s="258" t="str">
        <f>IFERROR(INDEX('Data Annex'!$K$1:$BS$4779,MATCH(KUO$1&amp;"|"&amp;$B29,'Data Annex'!$K$1:$K$4779,0),MATCH(KUO$2,'Data Annex'!$K$1:$BS$1,0)),"")</f>
        <v/>
      </c>
      <c r="KUP29" s="258" t="str">
        <f>IFERROR(INDEX('Data Annex'!$K$1:$BS$4779,MATCH(KUP$1&amp;"|"&amp;$B29,'Data Annex'!$K$1:$K$4779,0),MATCH(KUP$2,'Data Annex'!$K$1:$BS$1,0)),"")</f>
        <v/>
      </c>
      <c r="KUQ29" s="258" t="str">
        <f>IFERROR(INDEX('Data Annex'!$K$1:$BS$4779,MATCH(KUQ$1&amp;"|"&amp;$B29,'Data Annex'!$K$1:$K$4779,0),MATCH(KUQ$2,'Data Annex'!$K$1:$BS$1,0)),"")</f>
        <v/>
      </c>
      <c r="KUR29" s="258" t="str">
        <f>IFERROR(INDEX('Data Annex'!$K$1:$BS$4779,MATCH(KUR$1&amp;"|"&amp;$B29,'Data Annex'!$K$1:$K$4779,0),MATCH(KUR$2,'Data Annex'!$K$1:$BS$1,0)),"")</f>
        <v/>
      </c>
      <c r="KUS29" s="258" t="str">
        <f>IFERROR(INDEX('Data Annex'!$K$1:$BS$4779,MATCH(KUS$1&amp;"|"&amp;$B29,'Data Annex'!$K$1:$K$4779,0),MATCH(KUS$2,'Data Annex'!$K$1:$BS$1,0)),"")</f>
        <v/>
      </c>
      <c r="KUT29" s="258" t="str">
        <f>IFERROR(INDEX('Data Annex'!$K$1:$BS$4779,MATCH(KUT$1&amp;"|"&amp;$B29,'Data Annex'!$K$1:$K$4779,0),MATCH(KUT$2,'Data Annex'!$K$1:$BS$1,0)),"")</f>
        <v/>
      </c>
      <c r="KUU29" s="258" t="str">
        <f>IFERROR(INDEX('Data Annex'!$K$1:$BS$4779,MATCH(KUU$1&amp;"|"&amp;$B29,'Data Annex'!$K$1:$K$4779,0),MATCH(KUU$2,'Data Annex'!$K$1:$BS$1,0)),"")</f>
        <v/>
      </c>
      <c r="KUV29" s="258" t="str">
        <f>IFERROR(INDEX('Data Annex'!$K$1:$BS$4779,MATCH(KUV$1&amp;"|"&amp;$B29,'Data Annex'!$K$1:$K$4779,0),MATCH(KUV$2,'Data Annex'!$K$1:$BS$1,0)),"")</f>
        <v/>
      </c>
      <c r="KUW29" s="258" t="str">
        <f>IFERROR(INDEX('Data Annex'!$K$1:$BS$4779,MATCH(KUW$1&amp;"|"&amp;$B29,'Data Annex'!$K$1:$K$4779,0),MATCH(KUW$2,'Data Annex'!$K$1:$BS$1,0)),"")</f>
        <v/>
      </c>
      <c r="KUX29" s="258" t="str">
        <f>IFERROR(INDEX('Data Annex'!$K$1:$BS$4779,MATCH(KUX$1&amp;"|"&amp;$B29,'Data Annex'!$K$1:$K$4779,0),MATCH(KUX$2,'Data Annex'!$K$1:$BS$1,0)),"")</f>
        <v/>
      </c>
      <c r="KUY29" s="258" t="str">
        <f>IFERROR(INDEX('Data Annex'!$K$1:$BS$4779,MATCH(KUY$1&amp;"|"&amp;$B29,'Data Annex'!$K$1:$K$4779,0),MATCH(KUY$2,'Data Annex'!$K$1:$BS$1,0)),"")</f>
        <v/>
      </c>
      <c r="KUZ29" s="258" t="str">
        <f>IFERROR(INDEX('Data Annex'!$K$1:$BS$4779,MATCH(KUZ$1&amp;"|"&amp;$B29,'Data Annex'!$K$1:$K$4779,0),MATCH(KUZ$2,'Data Annex'!$K$1:$BS$1,0)),"")</f>
        <v/>
      </c>
      <c r="KVA29" s="258" t="str">
        <f>IFERROR(INDEX('Data Annex'!$K$1:$BS$4779,MATCH(KVA$1&amp;"|"&amp;$B29,'Data Annex'!$K$1:$K$4779,0),MATCH(KVA$2,'Data Annex'!$K$1:$BS$1,0)),"")</f>
        <v/>
      </c>
      <c r="KVB29" s="258" t="str">
        <f>IFERROR(INDEX('Data Annex'!$K$1:$BS$4779,MATCH(KVB$1&amp;"|"&amp;$B29,'Data Annex'!$K$1:$K$4779,0),MATCH(KVB$2,'Data Annex'!$K$1:$BS$1,0)),"")</f>
        <v/>
      </c>
      <c r="KVC29" s="258" t="str">
        <f>IFERROR(INDEX('Data Annex'!$K$1:$BS$4779,MATCH(KVC$1&amp;"|"&amp;$B29,'Data Annex'!$K$1:$K$4779,0),MATCH(KVC$2,'Data Annex'!$K$1:$BS$1,0)),"")</f>
        <v/>
      </c>
      <c r="KVD29" s="258" t="str">
        <f>IFERROR(INDEX('Data Annex'!$K$1:$BS$4779,MATCH(KVD$1&amp;"|"&amp;$B29,'Data Annex'!$K$1:$K$4779,0),MATCH(KVD$2,'Data Annex'!$K$1:$BS$1,0)),"")</f>
        <v/>
      </c>
      <c r="KVE29" s="258" t="str">
        <f>IFERROR(INDEX('Data Annex'!$K$1:$BS$4779,MATCH(KVE$1&amp;"|"&amp;$B29,'Data Annex'!$K$1:$K$4779,0),MATCH(KVE$2,'Data Annex'!$K$1:$BS$1,0)),"")</f>
        <v/>
      </c>
      <c r="KVF29" s="258" t="str">
        <f>IFERROR(INDEX('Data Annex'!$K$1:$BS$4779,MATCH(KVF$1&amp;"|"&amp;$B29,'Data Annex'!$K$1:$K$4779,0),MATCH(KVF$2,'Data Annex'!$K$1:$BS$1,0)),"")</f>
        <v/>
      </c>
      <c r="KVG29" s="258" t="str">
        <f>IFERROR(INDEX('Data Annex'!$K$1:$BS$4779,MATCH(KVG$1&amp;"|"&amp;$B29,'Data Annex'!$K$1:$K$4779,0),MATCH(KVG$2,'Data Annex'!$K$1:$BS$1,0)),"")</f>
        <v/>
      </c>
      <c r="KVH29" s="258" t="str">
        <f>IFERROR(INDEX('Data Annex'!$K$1:$BS$4779,MATCH(KVH$1&amp;"|"&amp;$B29,'Data Annex'!$K$1:$K$4779,0),MATCH(KVH$2,'Data Annex'!$K$1:$BS$1,0)),"")</f>
        <v/>
      </c>
      <c r="KVI29" s="258" t="str">
        <f>IFERROR(INDEX('Data Annex'!$K$1:$BS$4779,MATCH(KVI$1&amp;"|"&amp;$B29,'Data Annex'!$K$1:$K$4779,0),MATCH(KVI$2,'Data Annex'!$K$1:$BS$1,0)),"")</f>
        <v/>
      </c>
      <c r="KVJ29" s="258" t="str">
        <f>IFERROR(INDEX('Data Annex'!$K$1:$BS$4779,MATCH(KVJ$1&amp;"|"&amp;$B29,'Data Annex'!$K$1:$K$4779,0),MATCH(KVJ$2,'Data Annex'!$K$1:$BS$1,0)),"")</f>
        <v/>
      </c>
      <c r="KVK29" s="258" t="str">
        <f>IFERROR(INDEX('Data Annex'!$K$1:$BS$4779,MATCH(KVK$1&amp;"|"&amp;$B29,'Data Annex'!$K$1:$K$4779,0),MATCH(KVK$2,'Data Annex'!$K$1:$BS$1,0)),"")</f>
        <v/>
      </c>
      <c r="KVL29" s="258" t="str">
        <f>IFERROR(INDEX('Data Annex'!$K$1:$BS$4779,MATCH(KVL$1&amp;"|"&amp;$B29,'Data Annex'!$K$1:$K$4779,0),MATCH(KVL$2,'Data Annex'!$K$1:$BS$1,0)),"")</f>
        <v/>
      </c>
      <c r="KVM29" s="258" t="str">
        <f>IFERROR(INDEX('Data Annex'!$K$1:$BS$4779,MATCH(KVM$1&amp;"|"&amp;$B29,'Data Annex'!$K$1:$K$4779,0),MATCH(KVM$2,'Data Annex'!$K$1:$BS$1,0)),"")</f>
        <v/>
      </c>
      <c r="KVN29" s="258" t="str">
        <f>IFERROR(INDEX('Data Annex'!$K$1:$BS$4779,MATCH(KVN$1&amp;"|"&amp;$B29,'Data Annex'!$K$1:$K$4779,0),MATCH(KVN$2,'Data Annex'!$K$1:$BS$1,0)),"")</f>
        <v/>
      </c>
      <c r="KVO29" s="258" t="str">
        <f>IFERROR(INDEX('Data Annex'!$K$1:$BS$4779,MATCH(KVO$1&amp;"|"&amp;$B29,'Data Annex'!$K$1:$K$4779,0),MATCH(KVO$2,'Data Annex'!$K$1:$BS$1,0)),"")</f>
        <v/>
      </c>
      <c r="KVP29" s="258" t="str">
        <f>IFERROR(INDEX('Data Annex'!$K$1:$BS$4779,MATCH(KVP$1&amp;"|"&amp;$B29,'Data Annex'!$K$1:$K$4779,0),MATCH(KVP$2,'Data Annex'!$K$1:$BS$1,0)),"")</f>
        <v/>
      </c>
      <c r="KVQ29" s="258" t="str">
        <f>IFERROR(INDEX('Data Annex'!$K$1:$BS$4779,MATCH(KVQ$1&amp;"|"&amp;$B29,'Data Annex'!$K$1:$K$4779,0),MATCH(KVQ$2,'Data Annex'!$K$1:$BS$1,0)),"")</f>
        <v/>
      </c>
      <c r="KVR29" s="258" t="str">
        <f>IFERROR(INDEX('Data Annex'!$K$1:$BS$4779,MATCH(KVR$1&amp;"|"&amp;$B29,'Data Annex'!$K$1:$K$4779,0),MATCH(KVR$2,'Data Annex'!$K$1:$BS$1,0)),"")</f>
        <v/>
      </c>
      <c r="KVS29" s="258" t="str">
        <f>IFERROR(INDEX('Data Annex'!$K$1:$BS$4779,MATCH(KVS$1&amp;"|"&amp;$B29,'Data Annex'!$K$1:$K$4779,0),MATCH(KVS$2,'Data Annex'!$K$1:$BS$1,0)),"")</f>
        <v/>
      </c>
      <c r="KVT29" s="258" t="str">
        <f>IFERROR(INDEX('Data Annex'!$K$1:$BS$4779,MATCH(KVT$1&amp;"|"&amp;$B29,'Data Annex'!$K$1:$K$4779,0),MATCH(KVT$2,'Data Annex'!$K$1:$BS$1,0)),"")</f>
        <v/>
      </c>
      <c r="KVU29" s="258" t="str">
        <f>IFERROR(INDEX('Data Annex'!$K$1:$BS$4779,MATCH(KVU$1&amp;"|"&amp;$B29,'Data Annex'!$K$1:$K$4779,0),MATCH(KVU$2,'Data Annex'!$K$1:$BS$1,0)),"")</f>
        <v/>
      </c>
      <c r="KVV29" s="258" t="str">
        <f>IFERROR(INDEX('Data Annex'!$K$1:$BS$4779,MATCH(KVV$1&amp;"|"&amp;$B29,'Data Annex'!$K$1:$K$4779,0),MATCH(KVV$2,'Data Annex'!$K$1:$BS$1,0)),"")</f>
        <v/>
      </c>
      <c r="KVW29" s="258" t="str">
        <f>IFERROR(INDEX('Data Annex'!$K$1:$BS$4779,MATCH(KVW$1&amp;"|"&amp;$B29,'Data Annex'!$K$1:$K$4779,0),MATCH(KVW$2,'Data Annex'!$K$1:$BS$1,0)),"")</f>
        <v/>
      </c>
      <c r="KVX29" s="258" t="str">
        <f>IFERROR(INDEX('Data Annex'!$K$1:$BS$4779,MATCH(KVX$1&amp;"|"&amp;$B29,'Data Annex'!$K$1:$K$4779,0),MATCH(KVX$2,'Data Annex'!$K$1:$BS$1,0)),"")</f>
        <v/>
      </c>
      <c r="KVY29" s="258" t="str">
        <f>IFERROR(INDEX('Data Annex'!$K$1:$BS$4779,MATCH(KVY$1&amp;"|"&amp;$B29,'Data Annex'!$K$1:$K$4779,0),MATCH(KVY$2,'Data Annex'!$K$1:$BS$1,0)),"")</f>
        <v/>
      </c>
      <c r="KVZ29" s="258" t="str">
        <f>IFERROR(INDEX('Data Annex'!$K$1:$BS$4779,MATCH(KVZ$1&amp;"|"&amp;$B29,'Data Annex'!$K$1:$K$4779,0),MATCH(KVZ$2,'Data Annex'!$K$1:$BS$1,0)),"")</f>
        <v/>
      </c>
      <c r="KWA29" s="258" t="str">
        <f>IFERROR(INDEX('Data Annex'!$K$1:$BS$4779,MATCH(KWA$1&amp;"|"&amp;$B29,'Data Annex'!$K$1:$K$4779,0),MATCH(KWA$2,'Data Annex'!$K$1:$BS$1,0)),"")</f>
        <v/>
      </c>
      <c r="KWB29" s="258" t="str">
        <f>IFERROR(INDEX('Data Annex'!$K$1:$BS$4779,MATCH(KWB$1&amp;"|"&amp;$B29,'Data Annex'!$K$1:$K$4779,0),MATCH(KWB$2,'Data Annex'!$K$1:$BS$1,0)),"")</f>
        <v/>
      </c>
      <c r="KWC29" s="258" t="str">
        <f>IFERROR(INDEX('Data Annex'!$K$1:$BS$4779,MATCH(KWC$1&amp;"|"&amp;$B29,'Data Annex'!$K$1:$K$4779,0),MATCH(KWC$2,'Data Annex'!$K$1:$BS$1,0)),"")</f>
        <v/>
      </c>
      <c r="KWD29" s="258" t="str">
        <f>IFERROR(INDEX('Data Annex'!$K$1:$BS$4779,MATCH(KWD$1&amp;"|"&amp;$B29,'Data Annex'!$K$1:$K$4779,0),MATCH(KWD$2,'Data Annex'!$K$1:$BS$1,0)),"")</f>
        <v/>
      </c>
      <c r="KWE29" s="258" t="str">
        <f>IFERROR(INDEX('Data Annex'!$K$1:$BS$4779,MATCH(KWE$1&amp;"|"&amp;$B29,'Data Annex'!$K$1:$K$4779,0),MATCH(KWE$2,'Data Annex'!$K$1:$BS$1,0)),"")</f>
        <v/>
      </c>
      <c r="KWF29" s="258" t="str">
        <f>IFERROR(INDEX('Data Annex'!$K$1:$BS$4779,MATCH(KWF$1&amp;"|"&amp;$B29,'Data Annex'!$K$1:$K$4779,0),MATCH(KWF$2,'Data Annex'!$K$1:$BS$1,0)),"")</f>
        <v/>
      </c>
      <c r="KWG29" s="258" t="str">
        <f>IFERROR(INDEX('Data Annex'!$K$1:$BS$4779,MATCH(KWG$1&amp;"|"&amp;$B29,'Data Annex'!$K$1:$K$4779,0),MATCH(KWG$2,'Data Annex'!$K$1:$BS$1,0)),"")</f>
        <v/>
      </c>
      <c r="KWH29" s="258" t="str">
        <f>IFERROR(INDEX('Data Annex'!$K$1:$BS$4779,MATCH(KWH$1&amp;"|"&amp;$B29,'Data Annex'!$K$1:$K$4779,0),MATCH(KWH$2,'Data Annex'!$K$1:$BS$1,0)),"")</f>
        <v/>
      </c>
      <c r="KWI29" s="258" t="str">
        <f>IFERROR(INDEX('Data Annex'!$K$1:$BS$4779,MATCH(KWI$1&amp;"|"&amp;$B29,'Data Annex'!$K$1:$K$4779,0),MATCH(KWI$2,'Data Annex'!$K$1:$BS$1,0)),"")</f>
        <v/>
      </c>
      <c r="KWJ29" s="258" t="str">
        <f>IFERROR(INDEX('Data Annex'!$K$1:$BS$4779,MATCH(KWJ$1&amp;"|"&amp;$B29,'Data Annex'!$K$1:$K$4779,0),MATCH(KWJ$2,'Data Annex'!$K$1:$BS$1,0)),"")</f>
        <v/>
      </c>
      <c r="KWK29" s="258" t="str">
        <f>IFERROR(INDEX('Data Annex'!$K$1:$BS$4779,MATCH(KWK$1&amp;"|"&amp;$B29,'Data Annex'!$K$1:$K$4779,0),MATCH(KWK$2,'Data Annex'!$K$1:$BS$1,0)),"")</f>
        <v/>
      </c>
      <c r="KWL29" s="258" t="str">
        <f>IFERROR(INDEX('Data Annex'!$K$1:$BS$4779,MATCH(KWL$1&amp;"|"&amp;$B29,'Data Annex'!$K$1:$K$4779,0),MATCH(KWL$2,'Data Annex'!$K$1:$BS$1,0)),"")</f>
        <v/>
      </c>
      <c r="KWM29" s="258" t="str">
        <f>IFERROR(INDEX('Data Annex'!$K$1:$BS$4779,MATCH(KWM$1&amp;"|"&amp;$B29,'Data Annex'!$K$1:$K$4779,0),MATCH(KWM$2,'Data Annex'!$K$1:$BS$1,0)),"")</f>
        <v/>
      </c>
      <c r="KWN29" s="258" t="str">
        <f>IFERROR(INDEX('Data Annex'!$K$1:$BS$4779,MATCH(KWN$1&amp;"|"&amp;$B29,'Data Annex'!$K$1:$K$4779,0),MATCH(KWN$2,'Data Annex'!$K$1:$BS$1,0)),"")</f>
        <v/>
      </c>
      <c r="KWO29" s="258" t="str">
        <f>IFERROR(INDEX('Data Annex'!$K$1:$BS$4779,MATCH(KWO$1&amp;"|"&amp;$B29,'Data Annex'!$K$1:$K$4779,0),MATCH(KWO$2,'Data Annex'!$K$1:$BS$1,0)),"")</f>
        <v/>
      </c>
      <c r="KWP29" s="258" t="str">
        <f>IFERROR(INDEX('Data Annex'!$K$1:$BS$4779,MATCH(KWP$1&amp;"|"&amp;$B29,'Data Annex'!$K$1:$K$4779,0),MATCH(KWP$2,'Data Annex'!$K$1:$BS$1,0)),"")</f>
        <v/>
      </c>
      <c r="KWQ29" s="258" t="str">
        <f>IFERROR(INDEX('Data Annex'!$K$1:$BS$4779,MATCH(KWQ$1&amp;"|"&amp;$B29,'Data Annex'!$K$1:$K$4779,0),MATCH(KWQ$2,'Data Annex'!$K$1:$BS$1,0)),"")</f>
        <v/>
      </c>
      <c r="KWR29" s="258" t="str">
        <f>IFERROR(INDEX('Data Annex'!$K$1:$BS$4779,MATCH(KWR$1&amp;"|"&amp;$B29,'Data Annex'!$K$1:$K$4779,0),MATCH(KWR$2,'Data Annex'!$K$1:$BS$1,0)),"")</f>
        <v/>
      </c>
      <c r="KWS29" s="258" t="str">
        <f>IFERROR(INDEX('Data Annex'!$K$1:$BS$4779,MATCH(KWS$1&amp;"|"&amp;$B29,'Data Annex'!$K$1:$K$4779,0),MATCH(KWS$2,'Data Annex'!$K$1:$BS$1,0)),"")</f>
        <v/>
      </c>
      <c r="KWT29" s="258" t="str">
        <f>IFERROR(INDEX('Data Annex'!$K$1:$BS$4779,MATCH(KWT$1&amp;"|"&amp;$B29,'Data Annex'!$K$1:$K$4779,0),MATCH(KWT$2,'Data Annex'!$K$1:$BS$1,0)),"")</f>
        <v/>
      </c>
      <c r="KWU29" s="258" t="str">
        <f>IFERROR(INDEX('Data Annex'!$K$1:$BS$4779,MATCH(KWU$1&amp;"|"&amp;$B29,'Data Annex'!$K$1:$K$4779,0),MATCH(KWU$2,'Data Annex'!$K$1:$BS$1,0)),"")</f>
        <v/>
      </c>
      <c r="KWV29" s="258" t="str">
        <f>IFERROR(INDEX('Data Annex'!$K$1:$BS$4779,MATCH(KWV$1&amp;"|"&amp;$B29,'Data Annex'!$K$1:$K$4779,0),MATCH(KWV$2,'Data Annex'!$K$1:$BS$1,0)),"")</f>
        <v/>
      </c>
      <c r="KWW29" s="258" t="str">
        <f>IFERROR(INDEX('Data Annex'!$K$1:$BS$4779,MATCH(KWW$1&amp;"|"&amp;$B29,'Data Annex'!$K$1:$K$4779,0),MATCH(KWW$2,'Data Annex'!$K$1:$BS$1,0)),"")</f>
        <v/>
      </c>
      <c r="KWX29" s="258" t="str">
        <f>IFERROR(INDEX('Data Annex'!$K$1:$BS$4779,MATCH(KWX$1&amp;"|"&amp;$B29,'Data Annex'!$K$1:$K$4779,0),MATCH(KWX$2,'Data Annex'!$K$1:$BS$1,0)),"")</f>
        <v/>
      </c>
      <c r="KWY29" s="258" t="str">
        <f>IFERROR(INDEX('Data Annex'!$K$1:$BS$4779,MATCH(KWY$1&amp;"|"&amp;$B29,'Data Annex'!$K$1:$K$4779,0),MATCH(KWY$2,'Data Annex'!$K$1:$BS$1,0)),"")</f>
        <v/>
      </c>
      <c r="KWZ29" s="258" t="str">
        <f>IFERROR(INDEX('Data Annex'!$K$1:$BS$4779,MATCH(KWZ$1&amp;"|"&amp;$B29,'Data Annex'!$K$1:$K$4779,0),MATCH(KWZ$2,'Data Annex'!$K$1:$BS$1,0)),"")</f>
        <v/>
      </c>
      <c r="KXA29" s="258" t="str">
        <f>IFERROR(INDEX('Data Annex'!$K$1:$BS$4779,MATCH(KXA$1&amp;"|"&amp;$B29,'Data Annex'!$K$1:$K$4779,0),MATCH(KXA$2,'Data Annex'!$K$1:$BS$1,0)),"")</f>
        <v/>
      </c>
      <c r="KXB29" s="258" t="str">
        <f>IFERROR(INDEX('Data Annex'!$K$1:$BS$4779,MATCH(KXB$1&amp;"|"&amp;$B29,'Data Annex'!$K$1:$K$4779,0),MATCH(KXB$2,'Data Annex'!$K$1:$BS$1,0)),"")</f>
        <v/>
      </c>
      <c r="KXC29" s="258" t="str">
        <f>IFERROR(INDEX('Data Annex'!$K$1:$BS$4779,MATCH(KXC$1&amp;"|"&amp;$B29,'Data Annex'!$K$1:$K$4779,0),MATCH(KXC$2,'Data Annex'!$K$1:$BS$1,0)),"")</f>
        <v/>
      </c>
      <c r="KXD29" s="258" t="str">
        <f>IFERROR(INDEX('Data Annex'!$K$1:$BS$4779,MATCH(KXD$1&amp;"|"&amp;$B29,'Data Annex'!$K$1:$K$4779,0),MATCH(KXD$2,'Data Annex'!$K$1:$BS$1,0)),"")</f>
        <v/>
      </c>
      <c r="KXE29" s="258" t="str">
        <f>IFERROR(INDEX('Data Annex'!$K$1:$BS$4779,MATCH(KXE$1&amp;"|"&amp;$B29,'Data Annex'!$K$1:$K$4779,0),MATCH(KXE$2,'Data Annex'!$K$1:$BS$1,0)),"")</f>
        <v/>
      </c>
      <c r="KXF29" s="258" t="str">
        <f>IFERROR(INDEX('Data Annex'!$K$1:$BS$4779,MATCH(KXF$1&amp;"|"&amp;$B29,'Data Annex'!$K$1:$K$4779,0),MATCH(KXF$2,'Data Annex'!$K$1:$BS$1,0)),"")</f>
        <v/>
      </c>
      <c r="KXG29" s="258" t="str">
        <f>IFERROR(INDEX('Data Annex'!$K$1:$BS$4779,MATCH(KXG$1&amp;"|"&amp;$B29,'Data Annex'!$K$1:$K$4779,0),MATCH(KXG$2,'Data Annex'!$K$1:$BS$1,0)),"")</f>
        <v/>
      </c>
      <c r="KXH29" s="258" t="str">
        <f>IFERROR(INDEX('Data Annex'!$K$1:$BS$4779,MATCH(KXH$1&amp;"|"&amp;$B29,'Data Annex'!$K$1:$K$4779,0),MATCH(KXH$2,'Data Annex'!$K$1:$BS$1,0)),"")</f>
        <v/>
      </c>
      <c r="KXI29" s="258" t="str">
        <f>IFERROR(INDEX('Data Annex'!$K$1:$BS$4779,MATCH(KXI$1&amp;"|"&amp;$B29,'Data Annex'!$K$1:$K$4779,0),MATCH(KXI$2,'Data Annex'!$K$1:$BS$1,0)),"")</f>
        <v/>
      </c>
      <c r="KXJ29" s="258" t="str">
        <f>IFERROR(INDEX('Data Annex'!$K$1:$BS$4779,MATCH(KXJ$1&amp;"|"&amp;$B29,'Data Annex'!$K$1:$K$4779,0),MATCH(KXJ$2,'Data Annex'!$K$1:$BS$1,0)),"")</f>
        <v/>
      </c>
      <c r="KXK29" s="258" t="str">
        <f>IFERROR(INDEX('Data Annex'!$K$1:$BS$4779,MATCH(KXK$1&amp;"|"&amp;$B29,'Data Annex'!$K$1:$K$4779,0),MATCH(KXK$2,'Data Annex'!$K$1:$BS$1,0)),"")</f>
        <v/>
      </c>
      <c r="KXL29" s="258" t="str">
        <f>IFERROR(INDEX('Data Annex'!$K$1:$BS$4779,MATCH(KXL$1&amp;"|"&amp;$B29,'Data Annex'!$K$1:$K$4779,0),MATCH(KXL$2,'Data Annex'!$K$1:$BS$1,0)),"")</f>
        <v/>
      </c>
      <c r="KXM29" s="258" t="str">
        <f>IFERROR(INDEX('Data Annex'!$K$1:$BS$4779,MATCH(KXM$1&amp;"|"&amp;$B29,'Data Annex'!$K$1:$K$4779,0),MATCH(KXM$2,'Data Annex'!$K$1:$BS$1,0)),"")</f>
        <v/>
      </c>
      <c r="KXN29" s="258" t="str">
        <f>IFERROR(INDEX('Data Annex'!$K$1:$BS$4779,MATCH(KXN$1&amp;"|"&amp;$B29,'Data Annex'!$K$1:$K$4779,0),MATCH(KXN$2,'Data Annex'!$K$1:$BS$1,0)),"")</f>
        <v/>
      </c>
      <c r="KXO29" s="258" t="str">
        <f>IFERROR(INDEX('Data Annex'!$K$1:$BS$4779,MATCH(KXO$1&amp;"|"&amp;$B29,'Data Annex'!$K$1:$K$4779,0),MATCH(KXO$2,'Data Annex'!$K$1:$BS$1,0)),"")</f>
        <v/>
      </c>
      <c r="KXP29" s="258" t="str">
        <f>IFERROR(INDEX('Data Annex'!$K$1:$BS$4779,MATCH(KXP$1&amp;"|"&amp;$B29,'Data Annex'!$K$1:$K$4779,0),MATCH(KXP$2,'Data Annex'!$K$1:$BS$1,0)),"")</f>
        <v/>
      </c>
      <c r="KXQ29" s="258" t="str">
        <f>IFERROR(INDEX('Data Annex'!$K$1:$BS$4779,MATCH(KXQ$1&amp;"|"&amp;$B29,'Data Annex'!$K$1:$K$4779,0),MATCH(KXQ$2,'Data Annex'!$K$1:$BS$1,0)),"")</f>
        <v/>
      </c>
      <c r="KXR29" s="258" t="str">
        <f>IFERROR(INDEX('Data Annex'!$K$1:$BS$4779,MATCH(KXR$1&amp;"|"&amp;$B29,'Data Annex'!$K$1:$K$4779,0),MATCH(KXR$2,'Data Annex'!$K$1:$BS$1,0)),"")</f>
        <v/>
      </c>
      <c r="KXS29" s="258" t="str">
        <f>IFERROR(INDEX('Data Annex'!$K$1:$BS$4779,MATCH(KXS$1&amp;"|"&amp;$B29,'Data Annex'!$K$1:$K$4779,0),MATCH(KXS$2,'Data Annex'!$K$1:$BS$1,0)),"")</f>
        <v/>
      </c>
      <c r="KXT29" s="258" t="str">
        <f>IFERROR(INDEX('Data Annex'!$K$1:$BS$4779,MATCH(KXT$1&amp;"|"&amp;$B29,'Data Annex'!$K$1:$K$4779,0),MATCH(KXT$2,'Data Annex'!$K$1:$BS$1,0)),"")</f>
        <v/>
      </c>
      <c r="KXU29" s="258" t="str">
        <f>IFERROR(INDEX('Data Annex'!$K$1:$BS$4779,MATCH(KXU$1&amp;"|"&amp;$B29,'Data Annex'!$K$1:$K$4779,0),MATCH(KXU$2,'Data Annex'!$K$1:$BS$1,0)),"")</f>
        <v/>
      </c>
      <c r="KXV29" s="258" t="str">
        <f>IFERROR(INDEX('Data Annex'!$K$1:$BS$4779,MATCH(KXV$1&amp;"|"&amp;$B29,'Data Annex'!$K$1:$K$4779,0),MATCH(KXV$2,'Data Annex'!$K$1:$BS$1,0)),"")</f>
        <v/>
      </c>
      <c r="KXW29" s="258" t="str">
        <f>IFERROR(INDEX('Data Annex'!$K$1:$BS$4779,MATCH(KXW$1&amp;"|"&amp;$B29,'Data Annex'!$K$1:$K$4779,0),MATCH(KXW$2,'Data Annex'!$K$1:$BS$1,0)),"")</f>
        <v/>
      </c>
      <c r="KXX29" s="258" t="str">
        <f>IFERROR(INDEX('Data Annex'!$K$1:$BS$4779,MATCH(KXX$1&amp;"|"&amp;$B29,'Data Annex'!$K$1:$K$4779,0),MATCH(KXX$2,'Data Annex'!$K$1:$BS$1,0)),"")</f>
        <v/>
      </c>
      <c r="KXY29" s="258" t="str">
        <f>IFERROR(INDEX('Data Annex'!$K$1:$BS$4779,MATCH(KXY$1&amp;"|"&amp;$B29,'Data Annex'!$K$1:$K$4779,0),MATCH(KXY$2,'Data Annex'!$K$1:$BS$1,0)),"")</f>
        <v/>
      </c>
      <c r="KXZ29" s="258" t="str">
        <f>IFERROR(INDEX('Data Annex'!$K$1:$BS$4779,MATCH(KXZ$1&amp;"|"&amp;$B29,'Data Annex'!$K$1:$K$4779,0),MATCH(KXZ$2,'Data Annex'!$K$1:$BS$1,0)),"")</f>
        <v/>
      </c>
      <c r="KYA29" s="258" t="str">
        <f>IFERROR(INDEX('Data Annex'!$K$1:$BS$4779,MATCH(KYA$1&amp;"|"&amp;$B29,'Data Annex'!$K$1:$K$4779,0),MATCH(KYA$2,'Data Annex'!$K$1:$BS$1,0)),"")</f>
        <v/>
      </c>
      <c r="KYB29" s="258" t="str">
        <f>IFERROR(INDEX('Data Annex'!$K$1:$BS$4779,MATCH(KYB$1&amp;"|"&amp;$B29,'Data Annex'!$K$1:$K$4779,0),MATCH(KYB$2,'Data Annex'!$K$1:$BS$1,0)),"")</f>
        <v/>
      </c>
      <c r="KYC29" s="258" t="str">
        <f>IFERROR(INDEX('Data Annex'!$K$1:$BS$4779,MATCH(KYC$1&amp;"|"&amp;$B29,'Data Annex'!$K$1:$K$4779,0),MATCH(KYC$2,'Data Annex'!$K$1:$BS$1,0)),"")</f>
        <v/>
      </c>
      <c r="KYD29" s="258" t="str">
        <f>IFERROR(INDEX('Data Annex'!$K$1:$BS$4779,MATCH(KYD$1&amp;"|"&amp;$B29,'Data Annex'!$K$1:$K$4779,0),MATCH(KYD$2,'Data Annex'!$K$1:$BS$1,0)),"")</f>
        <v/>
      </c>
      <c r="KYE29" s="258" t="str">
        <f>IFERROR(INDEX('Data Annex'!$K$1:$BS$4779,MATCH(KYE$1&amp;"|"&amp;$B29,'Data Annex'!$K$1:$K$4779,0),MATCH(KYE$2,'Data Annex'!$K$1:$BS$1,0)),"")</f>
        <v/>
      </c>
      <c r="KYF29" s="258" t="str">
        <f>IFERROR(INDEX('Data Annex'!$K$1:$BS$4779,MATCH(KYF$1&amp;"|"&amp;$B29,'Data Annex'!$K$1:$K$4779,0),MATCH(KYF$2,'Data Annex'!$K$1:$BS$1,0)),"")</f>
        <v/>
      </c>
      <c r="KYG29" s="258" t="str">
        <f>IFERROR(INDEX('Data Annex'!$K$1:$BS$4779,MATCH(KYG$1&amp;"|"&amp;$B29,'Data Annex'!$K$1:$K$4779,0),MATCH(KYG$2,'Data Annex'!$K$1:$BS$1,0)),"")</f>
        <v/>
      </c>
      <c r="KYH29" s="258" t="str">
        <f>IFERROR(INDEX('Data Annex'!$K$1:$BS$4779,MATCH(KYH$1&amp;"|"&amp;$B29,'Data Annex'!$K$1:$K$4779,0),MATCH(KYH$2,'Data Annex'!$K$1:$BS$1,0)),"")</f>
        <v/>
      </c>
      <c r="KYI29" s="258" t="str">
        <f>IFERROR(INDEX('Data Annex'!$K$1:$BS$4779,MATCH(KYI$1&amp;"|"&amp;$B29,'Data Annex'!$K$1:$K$4779,0),MATCH(KYI$2,'Data Annex'!$K$1:$BS$1,0)),"")</f>
        <v/>
      </c>
      <c r="KYJ29" s="258" t="str">
        <f>IFERROR(INDEX('Data Annex'!$K$1:$BS$4779,MATCH(KYJ$1&amp;"|"&amp;$B29,'Data Annex'!$K$1:$K$4779,0),MATCH(KYJ$2,'Data Annex'!$K$1:$BS$1,0)),"")</f>
        <v/>
      </c>
      <c r="KYK29" s="258" t="str">
        <f>IFERROR(INDEX('Data Annex'!$K$1:$BS$4779,MATCH(KYK$1&amp;"|"&amp;$B29,'Data Annex'!$K$1:$K$4779,0),MATCH(KYK$2,'Data Annex'!$K$1:$BS$1,0)),"")</f>
        <v/>
      </c>
      <c r="KYL29" s="258" t="str">
        <f>IFERROR(INDEX('Data Annex'!$K$1:$BS$4779,MATCH(KYL$1&amp;"|"&amp;$B29,'Data Annex'!$K$1:$K$4779,0),MATCH(KYL$2,'Data Annex'!$K$1:$BS$1,0)),"")</f>
        <v/>
      </c>
      <c r="KYM29" s="258" t="str">
        <f>IFERROR(INDEX('Data Annex'!$K$1:$BS$4779,MATCH(KYM$1&amp;"|"&amp;$B29,'Data Annex'!$K$1:$K$4779,0),MATCH(KYM$2,'Data Annex'!$K$1:$BS$1,0)),"")</f>
        <v/>
      </c>
      <c r="KYN29" s="258" t="str">
        <f>IFERROR(INDEX('Data Annex'!$K$1:$BS$4779,MATCH(KYN$1&amp;"|"&amp;$B29,'Data Annex'!$K$1:$K$4779,0),MATCH(KYN$2,'Data Annex'!$K$1:$BS$1,0)),"")</f>
        <v/>
      </c>
      <c r="KYO29" s="258" t="str">
        <f>IFERROR(INDEX('Data Annex'!$K$1:$BS$4779,MATCH(KYO$1&amp;"|"&amp;$B29,'Data Annex'!$K$1:$K$4779,0),MATCH(KYO$2,'Data Annex'!$K$1:$BS$1,0)),"")</f>
        <v/>
      </c>
      <c r="KYP29" s="258" t="str">
        <f>IFERROR(INDEX('Data Annex'!$K$1:$BS$4779,MATCH(KYP$1&amp;"|"&amp;$B29,'Data Annex'!$K$1:$K$4779,0),MATCH(KYP$2,'Data Annex'!$K$1:$BS$1,0)),"")</f>
        <v/>
      </c>
      <c r="KYQ29" s="258" t="str">
        <f>IFERROR(INDEX('Data Annex'!$K$1:$BS$4779,MATCH(KYQ$1&amp;"|"&amp;$B29,'Data Annex'!$K$1:$K$4779,0),MATCH(KYQ$2,'Data Annex'!$K$1:$BS$1,0)),"")</f>
        <v/>
      </c>
      <c r="KYR29" s="258" t="str">
        <f>IFERROR(INDEX('Data Annex'!$K$1:$BS$4779,MATCH(KYR$1&amp;"|"&amp;$B29,'Data Annex'!$K$1:$K$4779,0),MATCH(KYR$2,'Data Annex'!$K$1:$BS$1,0)),"")</f>
        <v/>
      </c>
      <c r="KYS29" s="258" t="str">
        <f>IFERROR(INDEX('Data Annex'!$K$1:$BS$4779,MATCH(KYS$1&amp;"|"&amp;$B29,'Data Annex'!$K$1:$K$4779,0),MATCH(KYS$2,'Data Annex'!$K$1:$BS$1,0)),"")</f>
        <v/>
      </c>
      <c r="KYT29" s="258" t="str">
        <f>IFERROR(INDEX('Data Annex'!$K$1:$BS$4779,MATCH(KYT$1&amp;"|"&amp;$B29,'Data Annex'!$K$1:$K$4779,0),MATCH(KYT$2,'Data Annex'!$K$1:$BS$1,0)),"")</f>
        <v/>
      </c>
      <c r="KYU29" s="258" t="str">
        <f>IFERROR(INDEX('Data Annex'!$K$1:$BS$4779,MATCH(KYU$1&amp;"|"&amp;$B29,'Data Annex'!$K$1:$K$4779,0),MATCH(KYU$2,'Data Annex'!$K$1:$BS$1,0)),"")</f>
        <v/>
      </c>
      <c r="KYV29" s="258" t="str">
        <f>IFERROR(INDEX('Data Annex'!$K$1:$BS$4779,MATCH(KYV$1&amp;"|"&amp;$B29,'Data Annex'!$K$1:$K$4779,0),MATCH(KYV$2,'Data Annex'!$K$1:$BS$1,0)),"")</f>
        <v/>
      </c>
      <c r="KYW29" s="258" t="str">
        <f>IFERROR(INDEX('Data Annex'!$K$1:$BS$4779,MATCH(KYW$1&amp;"|"&amp;$B29,'Data Annex'!$K$1:$K$4779,0),MATCH(KYW$2,'Data Annex'!$K$1:$BS$1,0)),"")</f>
        <v/>
      </c>
      <c r="KYX29" s="258" t="str">
        <f>IFERROR(INDEX('Data Annex'!$K$1:$BS$4779,MATCH(KYX$1&amp;"|"&amp;$B29,'Data Annex'!$K$1:$K$4779,0),MATCH(KYX$2,'Data Annex'!$K$1:$BS$1,0)),"")</f>
        <v/>
      </c>
      <c r="KYY29" s="258" t="str">
        <f>IFERROR(INDEX('Data Annex'!$K$1:$BS$4779,MATCH(KYY$1&amp;"|"&amp;$B29,'Data Annex'!$K$1:$K$4779,0),MATCH(KYY$2,'Data Annex'!$K$1:$BS$1,0)),"")</f>
        <v/>
      </c>
      <c r="KYZ29" s="258" t="str">
        <f>IFERROR(INDEX('Data Annex'!$K$1:$BS$4779,MATCH(KYZ$1&amp;"|"&amp;$B29,'Data Annex'!$K$1:$K$4779,0),MATCH(KYZ$2,'Data Annex'!$K$1:$BS$1,0)),"")</f>
        <v/>
      </c>
      <c r="KZA29" s="258" t="str">
        <f>IFERROR(INDEX('Data Annex'!$K$1:$BS$4779,MATCH(KZA$1&amp;"|"&amp;$B29,'Data Annex'!$K$1:$K$4779,0),MATCH(KZA$2,'Data Annex'!$K$1:$BS$1,0)),"")</f>
        <v/>
      </c>
      <c r="KZB29" s="258" t="str">
        <f>IFERROR(INDEX('Data Annex'!$K$1:$BS$4779,MATCH(KZB$1&amp;"|"&amp;$B29,'Data Annex'!$K$1:$K$4779,0),MATCH(KZB$2,'Data Annex'!$K$1:$BS$1,0)),"")</f>
        <v/>
      </c>
      <c r="KZC29" s="258" t="str">
        <f>IFERROR(INDEX('Data Annex'!$K$1:$BS$4779,MATCH(KZC$1&amp;"|"&amp;$B29,'Data Annex'!$K$1:$K$4779,0),MATCH(KZC$2,'Data Annex'!$K$1:$BS$1,0)),"")</f>
        <v/>
      </c>
      <c r="KZD29" s="258" t="str">
        <f>IFERROR(INDEX('Data Annex'!$K$1:$BS$4779,MATCH(KZD$1&amp;"|"&amp;$B29,'Data Annex'!$K$1:$K$4779,0),MATCH(KZD$2,'Data Annex'!$K$1:$BS$1,0)),"")</f>
        <v/>
      </c>
      <c r="KZE29" s="258" t="str">
        <f>IFERROR(INDEX('Data Annex'!$K$1:$BS$4779,MATCH(KZE$1&amp;"|"&amp;$B29,'Data Annex'!$K$1:$K$4779,0),MATCH(KZE$2,'Data Annex'!$K$1:$BS$1,0)),"")</f>
        <v/>
      </c>
      <c r="KZF29" s="258" t="str">
        <f>IFERROR(INDEX('Data Annex'!$K$1:$BS$4779,MATCH(KZF$1&amp;"|"&amp;$B29,'Data Annex'!$K$1:$K$4779,0),MATCH(KZF$2,'Data Annex'!$K$1:$BS$1,0)),"")</f>
        <v/>
      </c>
      <c r="KZG29" s="258" t="str">
        <f>IFERROR(INDEX('Data Annex'!$K$1:$BS$4779,MATCH(KZG$1&amp;"|"&amp;$B29,'Data Annex'!$K$1:$K$4779,0),MATCH(KZG$2,'Data Annex'!$K$1:$BS$1,0)),"")</f>
        <v/>
      </c>
      <c r="KZH29" s="258" t="str">
        <f>IFERROR(INDEX('Data Annex'!$K$1:$BS$4779,MATCH(KZH$1&amp;"|"&amp;$B29,'Data Annex'!$K$1:$K$4779,0),MATCH(KZH$2,'Data Annex'!$K$1:$BS$1,0)),"")</f>
        <v/>
      </c>
      <c r="KZI29" s="258" t="str">
        <f>IFERROR(INDEX('Data Annex'!$K$1:$BS$4779,MATCH(KZI$1&amp;"|"&amp;$B29,'Data Annex'!$K$1:$K$4779,0),MATCH(KZI$2,'Data Annex'!$K$1:$BS$1,0)),"")</f>
        <v/>
      </c>
      <c r="KZJ29" s="258" t="str">
        <f>IFERROR(INDEX('Data Annex'!$K$1:$BS$4779,MATCH(KZJ$1&amp;"|"&amp;$B29,'Data Annex'!$K$1:$K$4779,0),MATCH(KZJ$2,'Data Annex'!$K$1:$BS$1,0)),"")</f>
        <v/>
      </c>
      <c r="KZK29" s="258" t="str">
        <f>IFERROR(INDEX('Data Annex'!$K$1:$BS$4779,MATCH(KZK$1&amp;"|"&amp;$B29,'Data Annex'!$K$1:$K$4779,0),MATCH(KZK$2,'Data Annex'!$K$1:$BS$1,0)),"")</f>
        <v/>
      </c>
      <c r="KZL29" s="258" t="str">
        <f>IFERROR(INDEX('Data Annex'!$K$1:$BS$4779,MATCH(KZL$1&amp;"|"&amp;$B29,'Data Annex'!$K$1:$K$4779,0),MATCH(KZL$2,'Data Annex'!$K$1:$BS$1,0)),"")</f>
        <v/>
      </c>
      <c r="KZM29" s="258" t="str">
        <f>IFERROR(INDEX('Data Annex'!$K$1:$BS$4779,MATCH(KZM$1&amp;"|"&amp;$B29,'Data Annex'!$K$1:$K$4779,0),MATCH(KZM$2,'Data Annex'!$K$1:$BS$1,0)),"")</f>
        <v/>
      </c>
      <c r="KZN29" s="258" t="str">
        <f>IFERROR(INDEX('Data Annex'!$K$1:$BS$4779,MATCH(KZN$1&amp;"|"&amp;$B29,'Data Annex'!$K$1:$K$4779,0),MATCH(KZN$2,'Data Annex'!$K$1:$BS$1,0)),"")</f>
        <v/>
      </c>
      <c r="KZO29" s="258" t="str">
        <f>IFERROR(INDEX('Data Annex'!$K$1:$BS$4779,MATCH(KZO$1&amp;"|"&amp;$B29,'Data Annex'!$K$1:$K$4779,0),MATCH(KZO$2,'Data Annex'!$K$1:$BS$1,0)),"")</f>
        <v/>
      </c>
      <c r="KZP29" s="258" t="str">
        <f>IFERROR(INDEX('Data Annex'!$K$1:$BS$4779,MATCH(KZP$1&amp;"|"&amp;$B29,'Data Annex'!$K$1:$K$4779,0),MATCH(KZP$2,'Data Annex'!$K$1:$BS$1,0)),"")</f>
        <v/>
      </c>
      <c r="KZQ29" s="258" t="str">
        <f>IFERROR(INDEX('Data Annex'!$K$1:$BS$4779,MATCH(KZQ$1&amp;"|"&amp;$B29,'Data Annex'!$K$1:$K$4779,0),MATCH(KZQ$2,'Data Annex'!$K$1:$BS$1,0)),"")</f>
        <v/>
      </c>
      <c r="KZR29" s="258" t="str">
        <f>IFERROR(INDEX('Data Annex'!$K$1:$BS$4779,MATCH(KZR$1&amp;"|"&amp;$B29,'Data Annex'!$K$1:$K$4779,0),MATCH(KZR$2,'Data Annex'!$K$1:$BS$1,0)),"")</f>
        <v/>
      </c>
      <c r="KZS29" s="258" t="str">
        <f>IFERROR(INDEX('Data Annex'!$K$1:$BS$4779,MATCH(KZS$1&amp;"|"&amp;$B29,'Data Annex'!$K$1:$K$4779,0),MATCH(KZS$2,'Data Annex'!$K$1:$BS$1,0)),"")</f>
        <v/>
      </c>
      <c r="KZT29" s="258" t="str">
        <f>IFERROR(INDEX('Data Annex'!$K$1:$BS$4779,MATCH(KZT$1&amp;"|"&amp;$B29,'Data Annex'!$K$1:$K$4779,0),MATCH(KZT$2,'Data Annex'!$K$1:$BS$1,0)),"")</f>
        <v/>
      </c>
      <c r="KZU29" s="258" t="str">
        <f>IFERROR(INDEX('Data Annex'!$K$1:$BS$4779,MATCH(KZU$1&amp;"|"&amp;$B29,'Data Annex'!$K$1:$K$4779,0),MATCH(KZU$2,'Data Annex'!$K$1:$BS$1,0)),"")</f>
        <v/>
      </c>
      <c r="KZV29" s="258" t="str">
        <f>IFERROR(INDEX('Data Annex'!$K$1:$BS$4779,MATCH(KZV$1&amp;"|"&amp;$B29,'Data Annex'!$K$1:$K$4779,0),MATCH(KZV$2,'Data Annex'!$K$1:$BS$1,0)),"")</f>
        <v/>
      </c>
      <c r="KZW29" s="258" t="str">
        <f>IFERROR(INDEX('Data Annex'!$K$1:$BS$4779,MATCH(KZW$1&amp;"|"&amp;$B29,'Data Annex'!$K$1:$K$4779,0),MATCH(KZW$2,'Data Annex'!$K$1:$BS$1,0)),"")</f>
        <v/>
      </c>
      <c r="KZX29" s="258" t="str">
        <f>IFERROR(INDEX('Data Annex'!$K$1:$BS$4779,MATCH(KZX$1&amp;"|"&amp;$B29,'Data Annex'!$K$1:$K$4779,0),MATCH(KZX$2,'Data Annex'!$K$1:$BS$1,0)),"")</f>
        <v/>
      </c>
      <c r="KZY29" s="258" t="str">
        <f>IFERROR(INDEX('Data Annex'!$K$1:$BS$4779,MATCH(KZY$1&amp;"|"&amp;$B29,'Data Annex'!$K$1:$K$4779,0),MATCH(KZY$2,'Data Annex'!$K$1:$BS$1,0)),"")</f>
        <v/>
      </c>
      <c r="KZZ29" s="258" t="str">
        <f>IFERROR(INDEX('Data Annex'!$K$1:$BS$4779,MATCH(KZZ$1&amp;"|"&amp;$B29,'Data Annex'!$K$1:$K$4779,0),MATCH(KZZ$2,'Data Annex'!$K$1:$BS$1,0)),"")</f>
        <v/>
      </c>
      <c r="LAA29" s="258" t="str">
        <f>IFERROR(INDEX('Data Annex'!$K$1:$BS$4779,MATCH(LAA$1&amp;"|"&amp;$B29,'Data Annex'!$K$1:$K$4779,0),MATCH(LAA$2,'Data Annex'!$K$1:$BS$1,0)),"")</f>
        <v/>
      </c>
      <c r="LAB29" s="258" t="str">
        <f>IFERROR(INDEX('Data Annex'!$K$1:$BS$4779,MATCH(LAB$1&amp;"|"&amp;$B29,'Data Annex'!$K$1:$K$4779,0),MATCH(LAB$2,'Data Annex'!$K$1:$BS$1,0)),"")</f>
        <v/>
      </c>
      <c r="LAC29" s="258" t="str">
        <f>IFERROR(INDEX('Data Annex'!$K$1:$BS$4779,MATCH(LAC$1&amp;"|"&amp;$B29,'Data Annex'!$K$1:$K$4779,0),MATCH(LAC$2,'Data Annex'!$K$1:$BS$1,0)),"")</f>
        <v/>
      </c>
      <c r="LAD29" s="258" t="str">
        <f>IFERROR(INDEX('Data Annex'!$K$1:$BS$4779,MATCH(LAD$1&amp;"|"&amp;$B29,'Data Annex'!$K$1:$K$4779,0),MATCH(LAD$2,'Data Annex'!$K$1:$BS$1,0)),"")</f>
        <v/>
      </c>
      <c r="LAE29" s="258" t="str">
        <f>IFERROR(INDEX('Data Annex'!$K$1:$BS$4779,MATCH(LAE$1&amp;"|"&amp;$B29,'Data Annex'!$K$1:$K$4779,0),MATCH(LAE$2,'Data Annex'!$K$1:$BS$1,0)),"")</f>
        <v/>
      </c>
      <c r="LAF29" s="258" t="str">
        <f>IFERROR(INDEX('Data Annex'!$K$1:$BS$4779,MATCH(LAF$1&amp;"|"&amp;$B29,'Data Annex'!$K$1:$K$4779,0),MATCH(LAF$2,'Data Annex'!$K$1:$BS$1,0)),"")</f>
        <v/>
      </c>
      <c r="LAG29" s="258" t="str">
        <f>IFERROR(INDEX('Data Annex'!$K$1:$BS$4779,MATCH(LAG$1&amp;"|"&amp;$B29,'Data Annex'!$K$1:$K$4779,0),MATCH(LAG$2,'Data Annex'!$K$1:$BS$1,0)),"")</f>
        <v/>
      </c>
      <c r="LAH29" s="258" t="str">
        <f>IFERROR(INDEX('Data Annex'!$K$1:$BS$4779,MATCH(LAH$1&amp;"|"&amp;$B29,'Data Annex'!$K$1:$K$4779,0),MATCH(LAH$2,'Data Annex'!$K$1:$BS$1,0)),"")</f>
        <v/>
      </c>
      <c r="LAI29" s="258" t="str">
        <f>IFERROR(INDEX('Data Annex'!$K$1:$BS$4779,MATCH(LAI$1&amp;"|"&amp;$B29,'Data Annex'!$K$1:$K$4779,0),MATCH(LAI$2,'Data Annex'!$K$1:$BS$1,0)),"")</f>
        <v/>
      </c>
      <c r="LAJ29" s="258" t="str">
        <f>IFERROR(INDEX('Data Annex'!$K$1:$BS$4779,MATCH(LAJ$1&amp;"|"&amp;$B29,'Data Annex'!$K$1:$K$4779,0),MATCH(LAJ$2,'Data Annex'!$K$1:$BS$1,0)),"")</f>
        <v/>
      </c>
      <c r="LAK29" s="258" t="str">
        <f>IFERROR(INDEX('Data Annex'!$K$1:$BS$4779,MATCH(LAK$1&amp;"|"&amp;$B29,'Data Annex'!$K$1:$K$4779,0),MATCH(LAK$2,'Data Annex'!$K$1:$BS$1,0)),"")</f>
        <v/>
      </c>
      <c r="LAL29" s="258" t="str">
        <f>IFERROR(INDEX('Data Annex'!$K$1:$BS$4779,MATCH(LAL$1&amp;"|"&amp;$B29,'Data Annex'!$K$1:$K$4779,0),MATCH(LAL$2,'Data Annex'!$K$1:$BS$1,0)),"")</f>
        <v/>
      </c>
      <c r="LAM29" s="258" t="str">
        <f>IFERROR(INDEX('Data Annex'!$K$1:$BS$4779,MATCH(LAM$1&amp;"|"&amp;$B29,'Data Annex'!$K$1:$K$4779,0),MATCH(LAM$2,'Data Annex'!$K$1:$BS$1,0)),"")</f>
        <v/>
      </c>
      <c r="LAN29" s="258" t="str">
        <f>IFERROR(INDEX('Data Annex'!$K$1:$BS$4779,MATCH(LAN$1&amp;"|"&amp;$B29,'Data Annex'!$K$1:$K$4779,0),MATCH(LAN$2,'Data Annex'!$K$1:$BS$1,0)),"")</f>
        <v/>
      </c>
      <c r="LAO29" s="258" t="str">
        <f>IFERROR(INDEX('Data Annex'!$K$1:$BS$4779,MATCH(LAO$1&amp;"|"&amp;$B29,'Data Annex'!$K$1:$K$4779,0),MATCH(LAO$2,'Data Annex'!$K$1:$BS$1,0)),"")</f>
        <v/>
      </c>
      <c r="LAP29" s="258" t="str">
        <f>IFERROR(INDEX('Data Annex'!$K$1:$BS$4779,MATCH(LAP$1&amp;"|"&amp;$B29,'Data Annex'!$K$1:$K$4779,0),MATCH(LAP$2,'Data Annex'!$K$1:$BS$1,0)),"")</f>
        <v/>
      </c>
      <c r="LAQ29" s="258" t="str">
        <f>IFERROR(INDEX('Data Annex'!$K$1:$BS$4779,MATCH(LAQ$1&amp;"|"&amp;$B29,'Data Annex'!$K$1:$K$4779,0),MATCH(LAQ$2,'Data Annex'!$K$1:$BS$1,0)),"")</f>
        <v/>
      </c>
      <c r="LAR29" s="258" t="str">
        <f>IFERROR(INDEX('Data Annex'!$K$1:$BS$4779,MATCH(LAR$1&amp;"|"&amp;$B29,'Data Annex'!$K$1:$K$4779,0),MATCH(LAR$2,'Data Annex'!$K$1:$BS$1,0)),"")</f>
        <v/>
      </c>
      <c r="LAS29" s="258" t="str">
        <f>IFERROR(INDEX('Data Annex'!$K$1:$BS$4779,MATCH(LAS$1&amp;"|"&amp;$B29,'Data Annex'!$K$1:$K$4779,0),MATCH(LAS$2,'Data Annex'!$K$1:$BS$1,0)),"")</f>
        <v/>
      </c>
      <c r="LAT29" s="258" t="str">
        <f>IFERROR(INDEX('Data Annex'!$K$1:$BS$4779,MATCH(LAT$1&amp;"|"&amp;$B29,'Data Annex'!$K$1:$K$4779,0),MATCH(LAT$2,'Data Annex'!$K$1:$BS$1,0)),"")</f>
        <v/>
      </c>
      <c r="LAU29" s="258" t="str">
        <f>IFERROR(INDEX('Data Annex'!$K$1:$BS$4779,MATCH(LAU$1&amp;"|"&amp;$B29,'Data Annex'!$K$1:$K$4779,0),MATCH(LAU$2,'Data Annex'!$K$1:$BS$1,0)),"")</f>
        <v/>
      </c>
      <c r="LAV29" s="258" t="str">
        <f>IFERROR(INDEX('Data Annex'!$K$1:$BS$4779,MATCH(LAV$1&amp;"|"&amp;$B29,'Data Annex'!$K$1:$K$4779,0),MATCH(LAV$2,'Data Annex'!$K$1:$BS$1,0)),"")</f>
        <v/>
      </c>
      <c r="LAW29" s="258" t="str">
        <f>IFERROR(INDEX('Data Annex'!$K$1:$BS$4779,MATCH(LAW$1&amp;"|"&amp;$B29,'Data Annex'!$K$1:$K$4779,0),MATCH(LAW$2,'Data Annex'!$K$1:$BS$1,0)),"")</f>
        <v/>
      </c>
      <c r="LAX29" s="258" t="str">
        <f>IFERROR(INDEX('Data Annex'!$K$1:$BS$4779,MATCH(LAX$1&amp;"|"&amp;$B29,'Data Annex'!$K$1:$K$4779,0),MATCH(LAX$2,'Data Annex'!$K$1:$BS$1,0)),"")</f>
        <v/>
      </c>
      <c r="LAY29" s="258" t="str">
        <f>IFERROR(INDEX('Data Annex'!$K$1:$BS$4779,MATCH(LAY$1&amp;"|"&amp;$B29,'Data Annex'!$K$1:$K$4779,0),MATCH(LAY$2,'Data Annex'!$K$1:$BS$1,0)),"")</f>
        <v/>
      </c>
      <c r="LAZ29" s="258" t="str">
        <f>IFERROR(INDEX('Data Annex'!$K$1:$BS$4779,MATCH(LAZ$1&amp;"|"&amp;$B29,'Data Annex'!$K$1:$K$4779,0),MATCH(LAZ$2,'Data Annex'!$K$1:$BS$1,0)),"")</f>
        <v/>
      </c>
      <c r="LBA29" s="258" t="str">
        <f>IFERROR(INDEX('Data Annex'!$K$1:$BS$4779,MATCH(LBA$1&amp;"|"&amp;$B29,'Data Annex'!$K$1:$K$4779,0),MATCH(LBA$2,'Data Annex'!$K$1:$BS$1,0)),"")</f>
        <v/>
      </c>
      <c r="LBB29" s="258" t="str">
        <f>IFERROR(INDEX('Data Annex'!$K$1:$BS$4779,MATCH(LBB$1&amp;"|"&amp;$B29,'Data Annex'!$K$1:$K$4779,0),MATCH(LBB$2,'Data Annex'!$K$1:$BS$1,0)),"")</f>
        <v/>
      </c>
      <c r="LBC29" s="258" t="str">
        <f>IFERROR(INDEX('Data Annex'!$K$1:$BS$4779,MATCH(LBC$1&amp;"|"&amp;$B29,'Data Annex'!$K$1:$K$4779,0),MATCH(LBC$2,'Data Annex'!$K$1:$BS$1,0)),"")</f>
        <v/>
      </c>
      <c r="LBD29" s="258" t="str">
        <f>IFERROR(INDEX('Data Annex'!$K$1:$BS$4779,MATCH(LBD$1&amp;"|"&amp;$B29,'Data Annex'!$K$1:$K$4779,0),MATCH(LBD$2,'Data Annex'!$K$1:$BS$1,0)),"")</f>
        <v/>
      </c>
      <c r="LBE29" s="258" t="str">
        <f>IFERROR(INDEX('Data Annex'!$K$1:$BS$4779,MATCH(LBE$1&amp;"|"&amp;$B29,'Data Annex'!$K$1:$K$4779,0),MATCH(LBE$2,'Data Annex'!$K$1:$BS$1,0)),"")</f>
        <v/>
      </c>
      <c r="LBF29" s="258" t="str">
        <f>IFERROR(INDEX('Data Annex'!$K$1:$BS$4779,MATCH(LBF$1&amp;"|"&amp;$B29,'Data Annex'!$K$1:$K$4779,0),MATCH(LBF$2,'Data Annex'!$K$1:$BS$1,0)),"")</f>
        <v/>
      </c>
      <c r="LBG29" s="258" t="str">
        <f>IFERROR(INDEX('Data Annex'!$K$1:$BS$4779,MATCH(LBG$1&amp;"|"&amp;$B29,'Data Annex'!$K$1:$K$4779,0),MATCH(LBG$2,'Data Annex'!$K$1:$BS$1,0)),"")</f>
        <v/>
      </c>
      <c r="LBH29" s="258" t="str">
        <f>IFERROR(INDEX('Data Annex'!$K$1:$BS$4779,MATCH(LBH$1&amp;"|"&amp;$B29,'Data Annex'!$K$1:$K$4779,0),MATCH(LBH$2,'Data Annex'!$K$1:$BS$1,0)),"")</f>
        <v/>
      </c>
      <c r="LBI29" s="258" t="str">
        <f>IFERROR(INDEX('Data Annex'!$K$1:$BS$4779,MATCH(LBI$1&amp;"|"&amp;$B29,'Data Annex'!$K$1:$K$4779,0),MATCH(LBI$2,'Data Annex'!$K$1:$BS$1,0)),"")</f>
        <v/>
      </c>
      <c r="LBJ29" s="258" t="str">
        <f>IFERROR(INDEX('Data Annex'!$K$1:$BS$4779,MATCH(LBJ$1&amp;"|"&amp;$B29,'Data Annex'!$K$1:$K$4779,0),MATCH(LBJ$2,'Data Annex'!$K$1:$BS$1,0)),"")</f>
        <v/>
      </c>
      <c r="LBK29" s="258" t="str">
        <f>IFERROR(INDEX('Data Annex'!$K$1:$BS$4779,MATCH(LBK$1&amp;"|"&amp;$B29,'Data Annex'!$K$1:$K$4779,0),MATCH(LBK$2,'Data Annex'!$K$1:$BS$1,0)),"")</f>
        <v/>
      </c>
      <c r="LBL29" s="258" t="str">
        <f>IFERROR(INDEX('Data Annex'!$K$1:$BS$4779,MATCH(LBL$1&amp;"|"&amp;$B29,'Data Annex'!$K$1:$K$4779,0),MATCH(LBL$2,'Data Annex'!$K$1:$BS$1,0)),"")</f>
        <v/>
      </c>
      <c r="LBM29" s="258" t="str">
        <f>IFERROR(INDEX('Data Annex'!$K$1:$BS$4779,MATCH(LBM$1&amp;"|"&amp;$B29,'Data Annex'!$K$1:$K$4779,0),MATCH(LBM$2,'Data Annex'!$K$1:$BS$1,0)),"")</f>
        <v/>
      </c>
      <c r="LBN29" s="258" t="str">
        <f>IFERROR(INDEX('Data Annex'!$K$1:$BS$4779,MATCH(LBN$1&amp;"|"&amp;$B29,'Data Annex'!$K$1:$K$4779,0),MATCH(LBN$2,'Data Annex'!$K$1:$BS$1,0)),"")</f>
        <v/>
      </c>
      <c r="LBO29" s="258" t="str">
        <f>IFERROR(INDEX('Data Annex'!$K$1:$BS$4779,MATCH(LBO$1&amp;"|"&amp;$B29,'Data Annex'!$K$1:$K$4779,0),MATCH(LBO$2,'Data Annex'!$K$1:$BS$1,0)),"")</f>
        <v/>
      </c>
      <c r="LBP29" s="258" t="str">
        <f>IFERROR(INDEX('Data Annex'!$K$1:$BS$4779,MATCH(LBP$1&amp;"|"&amp;$B29,'Data Annex'!$K$1:$K$4779,0),MATCH(LBP$2,'Data Annex'!$K$1:$BS$1,0)),"")</f>
        <v/>
      </c>
      <c r="LBQ29" s="258" t="str">
        <f>IFERROR(INDEX('Data Annex'!$K$1:$BS$4779,MATCH(LBQ$1&amp;"|"&amp;$B29,'Data Annex'!$K$1:$K$4779,0),MATCH(LBQ$2,'Data Annex'!$K$1:$BS$1,0)),"")</f>
        <v/>
      </c>
      <c r="LBR29" s="258" t="str">
        <f>IFERROR(INDEX('Data Annex'!$K$1:$BS$4779,MATCH(LBR$1&amp;"|"&amp;$B29,'Data Annex'!$K$1:$K$4779,0),MATCH(LBR$2,'Data Annex'!$K$1:$BS$1,0)),"")</f>
        <v/>
      </c>
      <c r="LBS29" s="258" t="str">
        <f>IFERROR(INDEX('Data Annex'!$K$1:$BS$4779,MATCH(LBS$1&amp;"|"&amp;$B29,'Data Annex'!$K$1:$K$4779,0),MATCH(LBS$2,'Data Annex'!$K$1:$BS$1,0)),"")</f>
        <v/>
      </c>
      <c r="LBT29" s="258" t="str">
        <f>IFERROR(INDEX('Data Annex'!$K$1:$BS$4779,MATCH(LBT$1&amp;"|"&amp;$B29,'Data Annex'!$K$1:$K$4779,0),MATCH(LBT$2,'Data Annex'!$K$1:$BS$1,0)),"")</f>
        <v/>
      </c>
      <c r="LBU29" s="258" t="str">
        <f>IFERROR(INDEX('Data Annex'!$K$1:$BS$4779,MATCH(LBU$1&amp;"|"&amp;$B29,'Data Annex'!$K$1:$K$4779,0),MATCH(LBU$2,'Data Annex'!$K$1:$BS$1,0)),"")</f>
        <v/>
      </c>
      <c r="LBV29" s="258" t="str">
        <f>IFERROR(INDEX('Data Annex'!$K$1:$BS$4779,MATCH(LBV$1&amp;"|"&amp;$B29,'Data Annex'!$K$1:$K$4779,0),MATCH(LBV$2,'Data Annex'!$K$1:$BS$1,0)),"")</f>
        <v/>
      </c>
      <c r="LBW29" s="258" t="str">
        <f>IFERROR(INDEX('Data Annex'!$K$1:$BS$4779,MATCH(LBW$1&amp;"|"&amp;$B29,'Data Annex'!$K$1:$K$4779,0),MATCH(LBW$2,'Data Annex'!$K$1:$BS$1,0)),"")</f>
        <v/>
      </c>
      <c r="LBX29" s="258" t="str">
        <f>IFERROR(INDEX('Data Annex'!$K$1:$BS$4779,MATCH(LBX$1&amp;"|"&amp;$B29,'Data Annex'!$K$1:$K$4779,0),MATCH(LBX$2,'Data Annex'!$K$1:$BS$1,0)),"")</f>
        <v/>
      </c>
      <c r="LBY29" s="258" t="str">
        <f>IFERROR(INDEX('Data Annex'!$K$1:$BS$4779,MATCH(LBY$1&amp;"|"&amp;$B29,'Data Annex'!$K$1:$K$4779,0),MATCH(LBY$2,'Data Annex'!$K$1:$BS$1,0)),"")</f>
        <v/>
      </c>
      <c r="LBZ29" s="258" t="str">
        <f>IFERROR(INDEX('Data Annex'!$K$1:$BS$4779,MATCH(LBZ$1&amp;"|"&amp;$B29,'Data Annex'!$K$1:$K$4779,0),MATCH(LBZ$2,'Data Annex'!$K$1:$BS$1,0)),"")</f>
        <v/>
      </c>
      <c r="LCA29" s="258" t="str">
        <f>IFERROR(INDEX('Data Annex'!$K$1:$BS$4779,MATCH(LCA$1&amp;"|"&amp;$B29,'Data Annex'!$K$1:$K$4779,0),MATCH(LCA$2,'Data Annex'!$K$1:$BS$1,0)),"")</f>
        <v/>
      </c>
      <c r="LCB29" s="258" t="str">
        <f>IFERROR(INDEX('Data Annex'!$K$1:$BS$4779,MATCH(LCB$1&amp;"|"&amp;$B29,'Data Annex'!$K$1:$K$4779,0),MATCH(LCB$2,'Data Annex'!$K$1:$BS$1,0)),"")</f>
        <v/>
      </c>
      <c r="LCC29" s="258" t="str">
        <f>IFERROR(INDEX('Data Annex'!$K$1:$BS$4779,MATCH(LCC$1&amp;"|"&amp;$B29,'Data Annex'!$K$1:$K$4779,0),MATCH(LCC$2,'Data Annex'!$K$1:$BS$1,0)),"")</f>
        <v/>
      </c>
      <c r="LCD29" s="258" t="str">
        <f>IFERROR(INDEX('Data Annex'!$K$1:$BS$4779,MATCH(LCD$1&amp;"|"&amp;$B29,'Data Annex'!$K$1:$K$4779,0),MATCH(LCD$2,'Data Annex'!$K$1:$BS$1,0)),"")</f>
        <v/>
      </c>
      <c r="LCE29" s="258" t="str">
        <f>IFERROR(INDEX('Data Annex'!$K$1:$BS$4779,MATCH(LCE$1&amp;"|"&amp;$B29,'Data Annex'!$K$1:$K$4779,0),MATCH(LCE$2,'Data Annex'!$K$1:$BS$1,0)),"")</f>
        <v/>
      </c>
      <c r="LCF29" s="258" t="str">
        <f>IFERROR(INDEX('Data Annex'!$K$1:$BS$4779,MATCH(LCF$1&amp;"|"&amp;$B29,'Data Annex'!$K$1:$K$4779,0),MATCH(LCF$2,'Data Annex'!$K$1:$BS$1,0)),"")</f>
        <v/>
      </c>
      <c r="LCG29" s="258" t="str">
        <f>IFERROR(INDEX('Data Annex'!$K$1:$BS$4779,MATCH(LCG$1&amp;"|"&amp;$B29,'Data Annex'!$K$1:$K$4779,0),MATCH(LCG$2,'Data Annex'!$K$1:$BS$1,0)),"")</f>
        <v/>
      </c>
      <c r="LCH29" s="258" t="str">
        <f>IFERROR(INDEX('Data Annex'!$K$1:$BS$4779,MATCH(LCH$1&amp;"|"&amp;$B29,'Data Annex'!$K$1:$K$4779,0),MATCH(LCH$2,'Data Annex'!$K$1:$BS$1,0)),"")</f>
        <v/>
      </c>
      <c r="LCI29" s="258" t="str">
        <f>IFERROR(INDEX('Data Annex'!$K$1:$BS$4779,MATCH(LCI$1&amp;"|"&amp;$B29,'Data Annex'!$K$1:$K$4779,0),MATCH(LCI$2,'Data Annex'!$K$1:$BS$1,0)),"")</f>
        <v/>
      </c>
      <c r="LCJ29" s="258" t="str">
        <f>IFERROR(INDEX('Data Annex'!$K$1:$BS$4779,MATCH(LCJ$1&amp;"|"&amp;$B29,'Data Annex'!$K$1:$K$4779,0),MATCH(LCJ$2,'Data Annex'!$K$1:$BS$1,0)),"")</f>
        <v/>
      </c>
      <c r="LCK29" s="258" t="str">
        <f>IFERROR(INDEX('Data Annex'!$K$1:$BS$4779,MATCH(LCK$1&amp;"|"&amp;$B29,'Data Annex'!$K$1:$K$4779,0),MATCH(LCK$2,'Data Annex'!$K$1:$BS$1,0)),"")</f>
        <v/>
      </c>
      <c r="LCL29" s="258" t="str">
        <f>IFERROR(INDEX('Data Annex'!$K$1:$BS$4779,MATCH(LCL$1&amp;"|"&amp;$B29,'Data Annex'!$K$1:$K$4779,0),MATCH(LCL$2,'Data Annex'!$K$1:$BS$1,0)),"")</f>
        <v/>
      </c>
      <c r="LCM29" s="258" t="str">
        <f>IFERROR(INDEX('Data Annex'!$K$1:$BS$4779,MATCH(LCM$1&amp;"|"&amp;$B29,'Data Annex'!$K$1:$K$4779,0),MATCH(LCM$2,'Data Annex'!$K$1:$BS$1,0)),"")</f>
        <v/>
      </c>
      <c r="LCN29" s="258" t="str">
        <f>IFERROR(INDEX('Data Annex'!$K$1:$BS$4779,MATCH(LCN$1&amp;"|"&amp;$B29,'Data Annex'!$K$1:$K$4779,0),MATCH(LCN$2,'Data Annex'!$K$1:$BS$1,0)),"")</f>
        <v/>
      </c>
      <c r="LCO29" s="258" t="str">
        <f>IFERROR(INDEX('Data Annex'!$K$1:$BS$4779,MATCH(LCO$1&amp;"|"&amp;$B29,'Data Annex'!$K$1:$K$4779,0),MATCH(LCO$2,'Data Annex'!$K$1:$BS$1,0)),"")</f>
        <v/>
      </c>
      <c r="LCP29" s="258" t="str">
        <f>IFERROR(INDEX('Data Annex'!$K$1:$BS$4779,MATCH(LCP$1&amp;"|"&amp;$B29,'Data Annex'!$K$1:$K$4779,0),MATCH(LCP$2,'Data Annex'!$K$1:$BS$1,0)),"")</f>
        <v/>
      </c>
      <c r="LCQ29" s="258" t="str">
        <f>IFERROR(INDEX('Data Annex'!$K$1:$BS$4779,MATCH(LCQ$1&amp;"|"&amp;$B29,'Data Annex'!$K$1:$K$4779,0),MATCH(LCQ$2,'Data Annex'!$K$1:$BS$1,0)),"")</f>
        <v/>
      </c>
      <c r="LCR29" s="258" t="str">
        <f>IFERROR(INDEX('Data Annex'!$K$1:$BS$4779,MATCH(LCR$1&amp;"|"&amp;$B29,'Data Annex'!$K$1:$K$4779,0),MATCH(LCR$2,'Data Annex'!$K$1:$BS$1,0)),"")</f>
        <v/>
      </c>
      <c r="LCS29" s="258" t="str">
        <f>IFERROR(INDEX('Data Annex'!$K$1:$BS$4779,MATCH(LCS$1&amp;"|"&amp;$B29,'Data Annex'!$K$1:$K$4779,0),MATCH(LCS$2,'Data Annex'!$K$1:$BS$1,0)),"")</f>
        <v/>
      </c>
      <c r="LCT29" s="258" t="str">
        <f>IFERROR(INDEX('Data Annex'!$K$1:$BS$4779,MATCH(LCT$1&amp;"|"&amp;$B29,'Data Annex'!$K$1:$K$4779,0),MATCH(LCT$2,'Data Annex'!$K$1:$BS$1,0)),"")</f>
        <v/>
      </c>
      <c r="LCU29" s="258" t="str">
        <f>IFERROR(INDEX('Data Annex'!$K$1:$BS$4779,MATCH(LCU$1&amp;"|"&amp;$B29,'Data Annex'!$K$1:$K$4779,0),MATCH(LCU$2,'Data Annex'!$K$1:$BS$1,0)),"")</f>
        <v/>
      </c>
      <c r="LCV29" s="258" t="str">
        <f>IFERROR(INDEX('Data Annex'!$K$1:$BS$4779,MATCH(LCV$1&amp;"|"&amp;$B29,'Data Annex'!$K$1:$K$4779,0),MATCH(LCV$2,'Data Annex'!$K$1:$BS$1,0)),"")</f>
        <v/>
      </c>
      <c r="LCW29" s="258" t="str">
        <f>IFERROR(INDEX('Data Annex'!$K$1:$BS$4779,MATCH(LCW$1&amp;"|"&amp;$B29,'Data Annex'!$K$1:$K$4779,0),MATCH(LCW$2,'Data Annex'!$K$1:$BS$1,0)),"")</f>
        <v/>
      </c>
      <c r="LCX29" s="258" t="str">
        <f>IFERROR(INDEX('Data Annex'!$K$1:$BS$4779,MATCH(LCX$1&amp;"|"&amp;$B29,'Data Annex'!$K$1:$K$4779,0),MATCH(LCX$2,'Data Annex'!$K$1:$BS$1,0)),"")</f>
        <v/>
      </c>
      <c r="LCY29" s="258" t="str">
        <f>IFERROR(INDEX('Data Annex'!$K$1:$BS$4779,MATCH(LCY$1&amp;"|"&amp;$B29,'Data Annex'!$K$1:$K$4779,0),MATCH(LCY$2,'Data Annex'!$K$1:$BS$1,0)),"")</f>
        <v/>
      </c>
      <c r="LCZ29" s="258" t="str">
        <f>IFERROR(INDEX('Data Annex'!$K$1:$BS$4779,MATCH(LCZ$1&amp;"|"&amp;$B29,'Data Annex'!$K$1:$K$4779,0),MATCH(LCZ$2,'Data Annex'!$K$1:$BS$1,0)),"")</f>
        <v/>
      </c>
      <c r="LDA29" s="258" t="str">
        <f>IFERROR(INDEX('Data Annex'!$K$1:$BS$4779,MATCH(LDA$1&amp;"|"&amp;$B29,'Data Annex'!$K$1:$K$4779,0),MATCH(LDA$2,'Data Annex'!$K$1:$BS$1,0)),"")</f>
        <v/>
      </c>
      <c r="LDB29" s="258" t="str">
        <f>IFERROR(INDEX('Data Annex'!$K$1:$BS$4779,MATCH(LDB$1&amp;"|"&amp;$B29,'Data Annex'!$K$1:$K$4779,0),MATCH(LDB$2,'Data Annex'!$K$1:$BS$1,0)),"")</f>
        <v/>
      </c>
      <c r="LDC29" s="258" t="str">
        <f>IFERROR(INDEX('Data Annex'!$K$1:$BS$4779,MATCH(LDC$1&amp;"|"&amp;$B29,'Data Annex'!$K$1:$K$4779,0),MATCH(LDC$2,'Data Annex'!$K$1:$BS$1,0)),"")</f>
        <v/>
      </c>
      <c r="LDD29" s="258" t="str">
        <f>IFERROR(INDEX('Data Annex'!$K$1:$BS$4779,MATCH(LDD$1&amp;"|"&amp;$B29,'Data Annex'!$K$1:$K$4779,0),MATCH(LDD$2,'Data Annex'!$K$1:$BS$1,0)),"")</f>
        <v/>
      </c>
      <c r="LDE29" s="258" t="str">
        <f>IFERROR(INDEX('Data Annex'!$K$1:$BS$4779,MATCH(LDE$1&amp;"|"&amp;$B29,'Data Annex'!$K$1:$K$4779,0),MATCH(LDE$2,'Data Annex'!$K$1:$BS$1,0)),"")</f>
        <v/>
      </c>
      <c r="LDF29" s="258" t="str">
        <f>IFERROR(INDEX('Data Annex'!$K$1:$BS$4779,MATCH(LDF$1&amp;"|"&amp;$B29,'Data Annex'!$K$1:$K$4779,0),MATCH(LDF$2,'Data Annex'!$K$1:$BS$1,0)),"")</f>
        <v/>
      </c>
      <c r="LDG29" s="258" t="str">
        <f>IFERROR(INDEX('Data Annex'!$K$1:$BS$4779,MATCH(LDG$1&amp;"|"&amp;$B29,'Data Annex'!$K$1:$K$4779,0),MATCH(LDG$2,'Data Annex'!$K$1:$BS$1,0)),"")</f>
        <v/>
      </c>
      <c r="LDH29" s="258" t="str">
        <f>IFERROR(INDEX('Data Annex'!$K$1:$BS$4779,MATCH(LDH$1&amp;"|"&amp;$B29,'Data Annex'!$K$1:$K$4779,0),MATCH(LDH$2,'Data Annex'!$K$1:$BS$1,0)),"")</f>
        <v/>
      </c>
      <c r="LDI29" s="258" t="str">
        <f>IFERROR(INDEX('Data Annex'!$K$1:$BS$4779,MATCH(LDI$1&amp;"|"&amp;$B29,'Data Annex'!$K$1:$K$4779,0),MATCH(LDI$2,'Data Annex'!$K$1:$BS$1,0)),"")</f>
        <v/>
      </c>
      <c r="LDJ29" s="258" t="str">
        <f>IFERROR(INDEX('Data Annex'!$K$1:$BS$4779,MATCH(LDJ$1&amp;"|"&amp;$B29,'Data Annex'!$K$1:$K$4779,0),MATCH(LDJ$2,'Data Annex'!$K$1:$BS$1,0)),"")</f>
        <v/>
      </c>
      <c r="LDK29" s="258" t="str">
        <f>IFERROR(INDEX('Data Annex'!$K$1:$BS$4779,MATCH(LDK$1&amp;"|"&amp;$B29,'Data Annex'!$K$1:$K$4779,0),MATCH(LDK$2,'Data Annex'!$K$1:$BS$1,0)),"")</f>
        <v/>
      </c>
      <c r="LDL29" s="258" t="str">
        <f>IFERROR(INDEX('Data Annex'!$K$1:$BS$4779,MATCH(LDL$1&amp;"|"&amp;$B29,'Data Annex'!$K$1:$K$4779,0),MATCH(LDL$2,'Data Annex'!$K$1:$BS$1,0)),"")</f>
        <v/>
      </c>
      <c r="LDM29" s="258" t="str">
        <f>IFERROR(INDEX('Data Annex'!$K$1:$BS$4779,MATCH(LDM$1&amp;"|"&amp;$B29,'Data Annex'!$K$1:$K$4779,0),MATCH(LDM$2,'Data Annex'!$K$1:$BS$1,0)),"")</f>
        <v/>
      </c>
      <c r="LDN29" s="258" t="str">
        <f>IFERROR(INDEX('Data Annex'!$K$1:$BS$4779,MATCH(LDN$1&amp;"|"&amp;$B29,'Data Annex'!$K$1:$K$4779,0),MATCH(LDN$2,'Data Annex'!$K$1:$BS$1,0)),"")</f>
        <v/>
      </c>
      <c r="LDO29" s="258" t="str">
        <f>IFERROR(INDEX('Data Annex'!$K$1:$BS$4779,MATCH(LDO$1&amp;"|"&amp;$B29,'Data Annex'!$K$1:$K$4779,0),MATCH(LDO$2,'Data Annex'!$K$1:$BS$1,0)),"")</f>
        <v/>
      </c>
      <c r="LDP29" s="258" t="str">
        <f>IFERROR(INDEX('Data Annex'!$K$1:$BS$4779,MATCH(LDP$1&amp;"|"&amp;$B29,'Data Annex'!$K$1:$K$4779,0),MATCH(LDP$2,'Data Annex'!$K$1:$BS$1,0)),"")</f>
        <v/>
      </c>
      <c r="LDQ29" s="258" t="str">
        <f>IFERROR(INDEX('Data Annex'!$K$1:$BS$4779,MATCH(LDQ$1&amp;"|"&amp;$B29,'Data Annex'!$K$1:$K$4779,0),MATCH(LDQ$2,'Data Annex'!$K$1:$BS$1,0)),"")</f>
        <v/>
      </c>
      <c r="LDR29" s="258" t="str">
        <f>IFERROR(INDEX('Data Annex'!$K$1:$BS$4779,MATCH(LDR$1&amp;"|"&amp;$B29,'Data Annex'!$K$1:$K$4779,0),MATCH(LDR$2,'Data Annex'!$K$1:$BS$1,0)),"")</f>
        <v/>
      </c>
      <c r="LDS29" s="258" t="str">
        <f>IFERROR(INDEX('Data Annex'!$K$1:$BS$4779,MATCH(LDS$1&amp;"|"&amp;$B29,'Data Annex'!$K$1:$K$4779,0),MATCH(LDS$2,'Data Annex'!$K$1:$BS$1,0)),"")</f>
        <v/>
      </c>
      <c r="LDT29" s="258" t="str">
        <f>IFERROR(INDEX('Data Annex'!$K$1:$BS$4779,MATCH(LDT$1&amp;"|"&amp;$B29,'Data Annex'!$K$1:$K$4779,0),MATCH(LDT$2,'Data Annex'!$K$1:$BS$1,0)),"")</f>
        <v/>
      </c>
      <c r="LDU29" s="258" t="str">
        <f>IFERROR(INDEX('Data Annex'!$K$1:$BS$4779,MATCH(LDU$1&amp;"|"&amp;$B29,'Data Annex'!$K$1:$K$4779,0),MATCH(LDU$2,'Data Annex'!$K$1:$BS$1,0)),"")</f>
        <v/>
      </c>
      <c r="LDV29" s="258" t="str">
        <f>IFERROR(INDEX('Data Annex'!$K$1:$BS$4779,MATCH(LDV$1&amp;"|"&amp;$B29,'Data Annex'!$K$1:$K$4779,0),MATCH(LDV$2,'Data Annex'!$K$1:$BS$1,0)),"")</f>
        <v/>
      </c>
      <c r="LDW29" s="258" t="str">
        <f>IFERROR(INDEX('Data Annex'!$K$1:$BS$4779,MATCH(LDW$1&amp;"|"&amp;$B29,'Data Annex'!$K$1:$K$4779,0),MATCH(LDW$2,'Data Annex'!$K$1:$BS$1,0)),"")</f>
        <v/>
      </c>
      <c r="LDX29" s="258" t="str">
        <f>IFERROR(INDEX('Data Annex'!$K$1:$BS$4779,MATCH(LDX$1&amp;"|"&amp;$B29,'Data Annex'!$K$1:$K$4779,0),MATCH(LDX$2,'Data Annex'!$K$1:$BS$1,0)),"")</f>
        <v/>
      </c>
      <c r="LDY29" s="258" t="str">
        <f>IFERROR(INDEX('Data Annex'!$K$1:$BS$4779,MATCH(LDY$1&amp;"|"&amp;$B29,'Data Annex'!$K$1:$K$4779,0),MATCH(LDY$2,'Data Annex'!$K$1:$BS$1,0)),"")</f>
        <v/>
      </c>
      <c r="LDZ29" s="258" t="str">
        <f>IFERROR(INDEX('Data Annex'!$K$1:$BS$4779,MATCH(LDZ$1&amp;"|"&amp;$B29,'Data Annex'!$K$1:$K$4779,0),MATCH(LDZ$2,'Data Annex'!$K$1:$BS$1,0)),"")</f>
        <v/>
      </c>
      <c r="LEA29" s="258" t="str">
        <f>IFERROR(INDEX('Data Annex'!$K$1:$BS$4779,MATCH(LEA$1&amp;"|"&amp;$B29,'Data Annex'!$K$1:$K$4779,0),MATCH(LEA$2,'Data Annex'!$K$1:$BS$1,0)),"")</f>
        <v/>
      </c>
      <c r="LEB29" s="258" t="str">
        <f>IFERROR(INDEX('Data Annex'!$K$1:$BS$4779,MATCH(LEB$1&amp;"|"&amp;$B29,'Data Annex'!$K$1:$K$4779,0),MATCH(LEB$2,'Data Annex'!$K$1:$BS$1,0)),"")</f>
        <v/>
      </c>
      <c r="LEC29" s="258" t="str">
        <f>IFERROR(INDEX('Data Annex'!$K$1:$BS$4779,MATCH(LEC$1&amp;"|"&amp;$B29,'Data Annex'!$K$1:$K$4779,0),MATCH(LEC$2,'Data Annex'!$K$1:$BS$1,0)),"")</f>
        <v/>
      </c>
      <c r="LED29" s="258" t="str">
        <f>IFERROR(INDEX('Data Annex'!$K$1:$BS$4779,MATCH(LED$1&amp;"|"&amp;$B29,'Data Annex'!$K$1:$K$4779,0),MATCH(LED$2,'Data Annex'!$K$1:$BS$1,0)),"")</f>
        <v/>
      </c>
      <c r="LEE29" s="258" t="str">
        <f>IFERROR(INDEX('Data Annex'!$K$1:$BS$4779,MATCH(LEE$1&amp;"|"&amp;$B29,'Data Annex'!$K$1:$K$4779,0),MATCH(LEE$2,'Data Annex'!$K$1:$BS$1,0)),"")</f>
        <v/>
      </c>
      <c r="LEF29" s="258" t="str">
        <f>IFERROR(INDEX('Data Annex'!$K$1:$BS$4779,MATCH(LEF$1&amp;"|"&amp;$B29,'Data Annex'!$K$1:$K$4779,0),MATCH(LEF$2,'Data Annex'!$K$1:$BS$1,0)),"")</f>
        <v/>
      </c>
      <c r="LEG29" s="258" t="str">
        <f>IFERROR(INDEX('Data Annex'!$K$1:$BS$4779,MATCH(LEG$1&amp;"|"&amp;$B29,'Data Annex'!$K$1:$K$4779,0),MATCH(LEG$2,'Data Annex'!$K$1:$BS$1,0)),"")</f>
        <v/>
      </c>
      <c r="LEH29" s="258" t="str">
        <f>IFERROR(INDEX('Data Annex'!$K$1:$BS$4779,MATCH(LEH$1&amp;"|"&amp;$B29,'Data Annex'!$K$1:$K$4779,0),MATCH(LEH$2,'Data Annex'!$K$1:$BS$1,0)),"")</f>
        <v/>
      </c>
      <c r="LEI29" s="258" t="str">
        <f>IFERROR(INDEX('Data Annex'!$K$1:$BS$4779,MATCH(LEI$1&amp;"|"&amp;$B29,'Data Annex'!$K$1:$K$4779,0),MATCH(LEI$2,'Data Annex'!$K$1:$BS$1,0)),"")</f>
        <v/>
      </c>
      <c r="LEJ29" s="258" t="str">
        <f>IFERROR(INDEX('Data Annex'!$K$1:$BS$4779,MATCH(LEJ$1&amp;"|"&amp;$B29,'Data Annex'!$K$1:$K$4779,0),MATCH(LEJ$2,'Data Annex'!$K$1:$BS$1,0)),"")</f>
        <v/>
      </c>
      <c r="LEK29" s="258" t="str">
        <f>IFERROR(INDEX('Data Annex'!$K$1:$BS$4779,MATCH(LEK$1&amp;"|"&amp;$B29,'Data Annex'!$K$1:$K$4779,0),MATCH(LEK$2,'Data Annex'!$K$1:$BS$1,0)),"")</f>
        <v/>
      </c>
      <c r="LEL29" s="258" t="str">
        <f>IFERROR(INDEX('Data Annex'!$K$1:$BS$4779,MATCH(LEL$1&amp;"|"&amp;$B29,'Data Annex'!$K$1:$K$4779,0),MATCH(LEL$2,'Data Annex'!$K$1:$BS$1,0)),"")</f>
        <v/>
      </c>
      <c r="LEM29" s="258" t="str">
        <f>IFERROR(INDEX('Data Annex'!$K$1:$BS$4779,MATCH(LEM$1&amp;"|"&amp;$B29,'Data Annex'!$K$1:$K$4779,0),MATCH(LEM$2,'Data Annex'!$K$1:$BS$1,0)),"")</f>
        <v/>
      </c>
      <c r="LEN29" s="258" t="str">
        <f>IFERROR(INDEX('Data Annex'!$K$1:$BS$4779,MATCH(LEN$1&amp;"|"&amp;$B29,'Data Annex'!$K$1:$K$4779,0),MATCH(LEN$2,'Data Annex'!$K$1:$BS$1,0)),"")</f>
        <v/>
      </c>
      <c r="LEO29" s="258" t="str">
        <f>IFERROR(INDEX('Data Annex'!$K$1:$BS$4779,MATCH(LEO$1&amp;"|"&amp;$B29,'Data Annex'!$K$1:$K$4779,0),MATCH(LEO$2,'Data Annex'!$K$1:$BS$1,0)),"")</f>
        <v/>
      </c>
      <c r="LEP29" s="258" t="str">
        <f>IFERROR(INDEX('Data Annex'!$K$1:$BS$4779,MATCH(LEP$1&amp;"|"&amp;$B29,'Data Annex'!$K$1:$K$4779,0),MATCH(LEP$2,'Data Annex'!$K$1:$BS$1,0)),"")</f>
        <v/>
      </c>
      <c r="LEQ29" s="258" t="str">
        <f>IFERROR(INDEX('Data Annex'!$K$1:$BS$4779,MATCH(LEQ$1&amp;"|"&amp;$B29,'Data Annex'!$K$1:$K$4779,0),MATCH(LEQ$2,'Data Annex'!$K$1:$BS$1,0)),"")</f>
        <v/>
      </c>
      <c r="LER29" s="258" t="str">
        <f>IFERROR(INDEX('Data Annex'!$K$1:$BS$4779,MATCH(LER$1&amp;"|"&amp;$B29,'Data Annex'!$K$1:$K$4779,0),MATCH(LER$2,'Data Annex'!$K$1:$BS$1,0)),"")</f>
        <v/>
      </c>
      <c r="LES29" s="258" t="str">
        <f>IFERROR(INDEX('Data Annex'!$K$1:$BS$4779,MATCH(LES$1&amp;"|"&amp;$B29,'Data Annex'!$K$1:$K$4779,0),MATCH(LES$2,'Data Annex'!$K$1:$BS$1,0)),"")</f>
        <v/>
      </c>
      <c r="LET29" s="258" t="str">
        <f>IFERROR(INDEX('Data Annex'!$K$1:$BS$4779,MATCH(LET$1&amp;"|"&amp;$B29,'Data Annex'!$K$1:$K$4779,0),MATCH(LET$2,'Data Annex'!$K$1:$BS$1,0)),"")</f>
        <v/>
      </c>
      <c r="LEU29" s="258" t="str">
        <f>IFERROR(INDEX('Data Annex'!$K$1:$BS$4779,MATCH(LEU$1&amp;"|"&amp;$B29,'Data Annex'!$K$1:$K$4779,0),MATCH(LEU$2,'Data Annex'!$K$1:$BS$1,0)),"")</f>
        <v/>
      </c>
      <c r="LEV29" s="258" t="str">
        <f>IFERROR(INDEX('Data Annex'!$K$1:$BS$4779,MATCH(LEV$1&amp;"|"&amp;$B29,'Data Annex'!$K$1:$K$4779,0),MATCH(LEV$2,'Data Annex'!$K$1:$BS$1,0)),"")</f>
        <v/>
      </c>
      <c r="LEW29" s="258" t="str">
        <f>IFERROR(INDEX('Data Annex'!$K$1:$BS$4779,MATCH(LEW$1&amp;"|"&amp;$B29,'Data Annex'!$K$1:$K$4779,0),MATCH(LEW$2,'Data Annex'!$K$1:$BS$1,0)),"")</f>
        <v/>
      </c>
      <c r="LEX29" s="258" t="str">
        <f>IFERROR(INDEX('Data Annex'!$K$1:$BS$4779,MATCH(LEX$1&amp;"|"&amp;$B29,'Data Annex'!$K$1:$K$4779,0),MATCH(LEX$2,'Data Annex'!$K$1:$BS$1,0)),"")</f>
        <v/>
      </c>
      <c r="LEY29" s="258" t="str">
        <f>IFERROR(INDEX('Data Annex'!$K$1:$BS$4779,MATCH(LEY$1&amp;"|"&amp;$B29,'Data Annex'!$K$1:$K$4779,0),MATCH(LEY$2,'Data Annex'!$K$1:$BS$1,0)),"")</f>
        <v/>
      </c>
      <c r="LEZ29" s="258" t="str">
        <f>IFERROR(INDEX('Data Annex'!$K$1:$BS$4779,MATCH(LEZ$1&amp;"|"&amp;$B29,'Data Annex'!$K$1:$K$4779,0),MATCH(LEZ$2,'Data Annex'!$K$1:$BS$1,0)),"")</f>
        <v/>
      </c>
      <c r="LFA29" s="258" t="str">
        <f>IFERROR(INDEX('Data Annex'!$K$1:$BS$4779,MATCH(LFA$1&amp;"|"&amp;$B29,'Data Annex'!$K$1:$K$4779,0),MATCH(LFA$2,'Data Annex'!$K$1:$BS$1,0)),"")</f>
        <v/>
      </c>
      <c r="LFB29" s="258" t="str">
        <f>IFERROR(INDEX('Data Annex'!$K$1:$BS$4779,MATCH(LFB$1&amp;"|"&amp;$B29,'Data Annex'!$K$1:$K$4779,0),MATCH(LFB$2,'Data Annex'!$K$1:$BS$1,0)),"")</f>
        <v/>
      </c>
      <c r="LFC29" s="258" t="str">
        <f>IFERROR(INDEX('Data Annex'!$K$1:$BS$4779,MATCH(LFC$1&amp;"|"&amp;$B29,'Data Annex'!$K$1:$K$4779,0),MATCH(LFC$2,'Data Annex'!$K$1:$BS$1,0)),"")</f>
        <v/>
      </c>
      <c r="LFD29" s="258" t="str">
        <f>IFERROR(INDEX('Data Annex'!$K$1:$BS$4779,MATCH(LFD$1&amp;"|"&amp;$B29,'Data Annex'!$K$1:$K$4779,0),MATCH(LFD$2,'Data Annex'!$K$1:$BS$1,0)),"")</f>
        <v/>
      </c>
      <c r="LFE29" s="258" t="str">
        <f>IFERROR(INDEX('Data Annex'!$K$1:$BS$4779,MATCH(LFE$1&amp;"|"&amp;$B29,'Data Annex'!$K$1:$K$4779,0),MATCH(LFE$2,'Data Annex'!$K$1:$BS$1,0)),"")</f>
        <v/>
      </c>
      <c r="LFF29" s="258" t="str">
        <f>IFERROR(INDEX('Data Annex'!$K$1:$BS$4779,MATCH(LFF$1&amp;"|"&amp;$B29,'Data Annex'!$K$1:$K$4779,0),MATCH(LFF$2,'Data Annex'!$K$1:$BS$1,0)),"")</f>
        <v/>
      </c>
      <c r="LFG29" s="258" t="str">
        <f>IFERROR(INDEX('Data Annex'!$K$1:$BS$4779,MATCH(LFG$1&amp;"|"&amp;$B29,'Data Annex'!$K$1:$K$4779,0),MATCH(LFG$2,'Data Annex'!$K$1:$BS$1,0)),"")</f>
        <v/>
      </c>
      <c r="LFH29" s="258" t="str">
        <f>IFERROR(INDEX('Data Annex'!$K$1:$BS$4779,MATCH(LFH$1&amp;"|"&amp;$B29,'Data Annex'!$K$1:$K$4779,0),MATCH(LFH$2,'Data Annex'!$K$1:$BS$1,0)),"")</f>
        <v/>
      </c>
      <c r="LFI29" s="258" t="str">
        <f>IFERROR(INDEX('Data Annex'!$K$1:$BS$4779,MATCH(LFI$1&amp;"|"&amp;$B29,'Data Annex'!$K$1:$K$4779,0),MATCH(LFI$2,'Data Annex'!$K$1:$BS$1,0)),"")</f>
        <v/>
      </c>
      <c r="LFJ29" s="258" t="str">
        <f>IFERROR(INDEX('Data Annex'!$K$1:$BS$4779,MATCH(LFJ$1&amp;"|"&amp;$B29,'Data Annex'!$K$1:$K$4779,0),MATCH(LFJ$2,'Data Annex'!$K$1:$BS$1,0)),"")</f>
        <v/>
      </c>
      <c r="LFK29" s="258" t="str">
        <f>IFERROR(INDEX('Data Annex'!$K$1:$BS$4779,MATCH(LFK$1&amp;"|"&amp;$B29,'Data Annex'!$K$1:$K$4779,0),MATCH(LFK$2,'Data Annex'!$K$1:$BS$1,0)),"")</f>
        <v/>
      </c>
      <c r="LFL29" s="258" t="str">
        <f>IFERROR(INDEX('Data Annex'!$K$1:$BS$4779,MATCH(LFL$1&amp;"|"&amp;$B29,'Data Annex'!$K$1:$K$4779,0),MATCH(LFL$2,'Data Annex'!$K$1:$BS$1,0)),"")</f>
        <v/>
      </c>
      <c r="LFM29" s="258" t="str">
        <f>IFERROR(INDEX('Data Annex'!$K$1:$BS$4779,MATCH(LFM$1&amp;"|"&amp;$B29,'Data Annex'!$K$1:$K$4779,0),MATCH(LFM$2,'Data Annex'!$K$1:$BS$1,0)),"")</f>
        <v/>
      </c>
      <c r="LFN29" s="258" t="str">
        <f>IFERROR(INDEX('Data Annex'!$K$1:$BS$4779,MATCH(LFN$1&amp;"|"&amp;$B29,'Data Annex'!$K$1:$K$4779,0),MATCH(LFN$2,'Data Annex'!$K$1:$BS$1,0)),"")</f>
        <v/>
      </c>
      <c r="LFO29" s="258" t="str">
        <f>IFERROR(INDEX('Data Annex'!$K$1:$BS$4779,MATCH(LFO$1&amp;"|"&amp;$B29,'Data Annex'!$K$1:$K$4779,0),MATCH(LFO$2,'Data Annex'!$K$1:$BS$1,0)),"")</f>
        <v/>
      </c>
      <c r="LFP29" s="258" t="str">
        <f>IFERROR(INDEX('Data Annex'!$K$1:$BS$4779,MATCH(LFP$1&amp;"|"&amp;$B29,'Data Annex'!$K$1:$K$4779,0),MATCH(LFP$2,'Data Annex'!$K$1:$BS$1,0)),"")</f>
        <v/>
      </c>
      <c r="LFQ29" s="258" t="str">
        <f>IFERROR(INDEX('Data Annex'!$K$1:$BS$4779,MATCH(LFQ$1&amp;"|"&amp;$B29,'Data Annex'!$K$1:$K$4779,0),MATCH(LFQ$2,'Data Annex'!$K$1:$BS$1,0)),"")</f>
        <v/>
      </c>
      <c r="LFR29" s="258" t="str">
        <f>IFERROR(INDEX('Data Annex'!$K$1:$BS$4779,MATCH(LFR$1&amp;"|"&amp;$B29,'Data Annex'!$K$1:$K$4779,0),MATCH(LFR$2,'Data Annex'!$K$1:$BS$1,0)),"")</f>
        <v/>
      </c>
      <c r="LFS29" s="258" t="str">
        <f>IFERROR(INDEX('Data Annex'!$K$1:$BS$4779,MATCH(LFS$1&amp;"|"&amp;$B29,'Data Annex'!$K$1:$K$4779,0),MATCH(LFS$2,'Data Annex'!$K$1:$BS$1,0)),"")</f>
        <v/>
      </c>
      <c r="LFT29" s="258" t="str">
        <f>IFERROR(INDEX('Data Annex'!$K$1:$BS$4779,MATCH(LFT$1&amp;"|"&amp;$B29,'Data Annex'!$K$1:$K$4779,0),MATCH(LFT$2,'Data Annex'!$K$1:$BS$1,0)),"")</f>
        <v/>
      </c>
      <c r="LFU29" s="258" t="str">
        <f>IFERROR(INDEX('Data Annex'!$K$1:$BS$4779,MATCH(LFU$1&amp;"|"&amp;$B29,'Data Annex'!$K$1:$K$4779,0),MATCH(LFU$2,'Data Annex'!$K$1:$BS$1,0)),"")</f>
        <v/>
      </c>
      <c r="LFV29" s="258" t="str">
        <f>IFERROR(INDEX('Data Annex'!$K$1:$BS$4779,MATCH(LFV$1&amp;"|"&amp;$B29,'Data Annex'!$K$1:$K$4779,0),MATCH(LFV$2,'Data Annex'!$K$1:$BS$1,0)),"")</f>
        <v/>
      </c>
      <c r="LFW29" s="258" t="str">
        <f>IFERROR(INDEX('Data Annex'!$K$1:$BS$4779,MATCH(LFW$1&amp;"|"&amp;$B29,'Data Annex'!$K$1:$K$4779,0),MATCH(LFW$2,'Data Annex'!$K$1:$BS$1,0)),"")</f>
        <v/>
      </c>
      <c r="LFX29" s="258" t="str">
        <f>IFERROR(INDEX('Data Annex'!$K$1:$BS$4779,MATCH(LFX$1&amp;"|"&amp;$B29,'Data Annex'!$K$1:$K$4779,0),MATCH(LFX$2,'Data Annex'!$K$1:$BS$1,0)),"")</f>
        <v/>
      </c>
      <c r="LFY29" s="258" t="str">
        <f>IFERROR(INDEX('Data Annex'!$K$1:$BS$4779,MATCH(LFY$1&amp;"|"&amp;$B29,'Data Annex'!$K$1:$K$4779,0),MATCH(LFY$2,'Data Annex'!$K$1:$BS$1,0)),"")</f>
        <v/>
      </c>
      <c r="LFZ29" s="258" t="str">
        <f>IFERROR(INDEX('Data Annex'!$K$1:$BS$4779,MATCH(LFZ$1&amp;"|"&amp;$B29,'Data Annex'!$K$1:$K$4779,0),MATCH(LFZ$2,'Data Annex'!$K$1:$BS$1,0)),"")</f>
        <v/>
      </c>
      <c r="LGA29" s="258" t="str">
        <f>IFERROR(INDEX('Data Annex'!$K$1:$BS$4779,MATCH(LGA$1&amp;"|"&amp;$B29,'Data Annex'!$K$1:$K$4779,0),MATCH(LGA$2,'Data Annex'!$K$1:$BS$1,0)),"")</f>
        <v/>
      </c>
      <c r="LGB29" s="258" t="str">
        <f>IFERROR(INDEX('Data Annex'!$K$1:$BS$4779,MATCH(LGB$1&amp;"|"&amp;$B29,'Data Annex'!$K$1:$K$4779,0),MATCH(LGB$2,'Data Annex'!$K$1:$BS$1,0)),"")</f>
        <v/>
      </c>
      <c r="LGC29" s="258" t="str">
        <f>IFERROR(INDEX('Data Annex'!$K$1:$BS$4779,MATCH(LGC$1&amp;"|"&amp;$B29,'Data Annex'!$K$1:$K$4779,0),MATCH(LGC$2,'Data Annex'!$K$1:$BS$1,0)),"")</f>
        <v/>
      </c>
      <c r="LGD29" s="258" t="str">
        <f>IFERROR(INDEX('Data Annex'!$K$1:$BS$4779,MATCH(LGD$1&amp;"|"&amp;$B29,'Data Annex'!$K$1:$K$4779,0),MATCH(LGD$2,'Data Annex'!$K$1:$BS$1,0)),"")</f>
        <v/>
      </c>
      <c r="LGE29" s="258" t="str">
        <f>IFERROR(INDEX('Data Annex'!$K$1:$BS$4779,MATCH(LGE$1&amp;"|"&amp;$B29,'Data Annex'!$K$1:$K$4779,0),MATCH(LGE$2,'Data Annex'!$K$1:$BS$1,0)),"")</f>
        <v/>
      </c>
      <c r="LGF29" s="258" t="str">
        <f>IFERROR(INDEX('Data Annex'!$K$1:$BS$4779,MATCH(LGF$1&amp;"|"&amp;$B29,'Data Annex'!$K$1:$K$4779,0),MATCH(LGF$2,'Data Annex'!$K$1:$BS$1,0)),"")</f>
        <v/>
      </c>
      <c r="LGG29" s="258" t="str">
        <f>IFERROR(INDEX('Data Annex'!$K$1:$BS$4779,MATCH(LGG$1&amp;"|"&amp;$B29,'Data Annex'!$K$1:$K$4779,0),MATCH(LGG$2,'Data Annex'!$K$1:$BS$1,0)),"")</f>
        <v/>
      </c>
      <c r="LGH29" s="258" t="str">
        <f>IFERROR(INDEX('Data Annex'!$K$1:$BS$4779,MATCH(LGH$1&amp;"|"&amp;$B29,'Data Annex'!$K$1:$K$4779,0),MATCH(LGH$2,'Data Annex'!$K$1:$BS$1,0)),"")</f>
        <v/>
      </c>
      <c r="LGI29" s="258" t="str">
        <f>IFERROR(INDEX('Data Annex'!$K$1:$BS$4779,MATCH(LGI$1&amp;"|"&amp;$B29,'Data Annex'!$K$1:$K$4779,0),MATCH(LGI$2,'Data Annex'!$K$1:$BS$1,0)),"")</f>
        <v/>
      </c>
      <c r="LGJ29" s="258" t="str">
        <f>IFERROR(INDEX('Data Annex'!$K$1:$BS$4779,MATCH(LGJ$1&amp;"|"&amp;$B29,'Data Annex'!$K$1:$K$4779,0),MATCH(LGJ$2,'Data Annex'!$K$1:$BS$1,0)),"")</f>
        <v/>
      </c>
      <c r="LGK29" s="258" t="str">
        <f>IFERROR(INDEX('Data Annex'!$K$1:$BS$4779,MATCH(LGK$1&amp;"|"&amp;$B29,'Data Annex'!$K$1:$K$4779,0),MATCH(LGK$2,'Data Annex'!$K$1:$BS$1,0)),"")</f>
        <v/>
      </c>
      <c r="LGL29" s="258" t="str">
        <f>IFERROR(INDEX('Data Annex'!$K$1:$BS$4779,MATCH(LGL$1&amp;"|"&amp;$B29,'Data Annex'!$K$1:$K$4779,0),MATCH(LGL$2,'Data Annex'!$K$1:$BS$1,0)),"")</f>
        <v/>
      </c>
      <c r="LGM29" s="258" t="str">
        <f>IFERROR(INDEX('Data Annex'!$K$1:$BS$4779,MATCH(LGM$1&amp;"|"&amp;$B29,'Data Annex'!$K$1:$K$4779,0),MATCH(LGM$2,'Data Annex'!$K$1:$BS$1,0)),"")</f>
        <v/>
      </c>
      <c r="LGN29" s="258" t="str">
        <f>IFERROR(INDEX('Data Annex'!$K$1:$BS$4779,MATCH(LGN$1&amp;"|"&amp;$B29,'Data Annex'!$K$1:$K$4779,0),MATCH(LGN$2,'Data Annex'!$K$1:$BS$1,0)),"")</f>
        <v/>
      </c>
      <c r="LGO29" s="258" t="str">
        <f>IFERROR(INDEX('Data Annex'!$K$1:$BS$4779,MATCH(LGO$1&amp;"|"&amp;$B29,'Data Annex'!$K$1:$K$4779,0),MATCH(LGO$2,'Data Annex'!$K$1:$BS$1,0)),"")</f>
        <v/>
      </c>
      <c r="LGP29" s="258" t="str">
        <f>IFERROR(INDEX('Data Annex'!$K$1:$BS$4779,MATCH(LGP$1&amp;"|"&amp;$B29,'Data Annex'!$K$1:$K$4779,0),MATCH(LGP$2,'Data Annex'!$K$1:$BS$1,0)),"")</f>
        <v/>
      </c>
      <c r="LGQ29" s="258" t="str">
        <f>IFERROR(INDEX('Data Annex'!$K$1:$BS$4779,MATCH(LGQ$1&amp;"|"&amp;$B29,'Data Annex'!$K$1:$K$4779,0),MATCH(LGQ$2,'Data Annex'!$K$1:$BS$1,0)),"")</f>
        <v/>
      </c>
      <c r="LGR29" s="258" t="str">
        <f>IFERROR(INDEX('Data Annex'!$K$1:$BS$4779,MATCH(LGR$1&amp;"|"&amp;$B29,'Data Annex'!$K$1:$K$4779,0),MATCH(LGR$2,'Data Annex'!$K$1:$BS$1,0)),"")</f>
        <v/>
      </c>
      <c r="LGS29" s="258" t="str">
        <f>IFERROR(INDEX('Data Annex'!$K$1:$BS$4779,MATCH(LGS$1&amp;"|"&amp;$B29,'Data Annex'!$K$1:$K$4779,0),MATCH(LGS$2,'Data Annex'!$K$1:$BS$1,0)),"")</f>
        <v/>
      </c>
      <c r="LGT29" s="258" t="str">
        <f>IFERROR(INDEX('Data Annex'!$K$1:$BS$4779,MATCH(LGT$1&amp;"|"&amp;$B29,'Data Annex'!$K$1:$K$4779,0),MATCH(LGT$2,'Data Annex'!$K$1:$BS$1,0)),"")</f>
        <v/>
      </c>
      <c r="LGU29" s="258" t="str">
        <f>IFERROR(INDEX('Data Annex'!$K$1:$BS$4779,MATCH(LGU$1&amp;"|"&amp;$B29,'Data Annex'!$K$1:$K$4779,0),MATCH(LGU$2,'Data Annex'!$K$1:$BS$1,0)),"")</f>
        <v/>
      </c>
      <c r="LGV29" s="258" t="str">
        <f>IFERROR(INDEX('Data Annex'!$K$1:$BS$4779,MATCH(LGV$1&amp;"|"&amp;$B29,'Data Annex'!$K$1:$K$4779,0),MATCH(LGV$2,'Data Annex'!$K$1:$BS$1,0)),"")</f>
        <v/>
      </c>
      <c r="LGW29" s="258" t="str">
        <f>IFERROR(INDEX('Data Annex'!$K$1:$BS$4779,MATCH(LGW$1&amp;"|"&amp;$B29,'Data Annex'!$K$1:$K$4779,0),MATCH(LGW$2,'Data Annex'!$K$1:$BS$1,0)),"")</f>
        <v/>
      </c>
      <c r="LGX29" s="258" t="str">
        <f>IFERROR(INDEX('Data Annex'!$K$1:$BS$4779,MATCH(LGX$1&amp;"|"&amp;$B29,'Data Annex'!$K$1:$K$4779,0),MATCH(LGX$2,'Data Annex'!$K$1:$BS$1,0)),"")</f>
        <v/>
      </c>
      <c r="LGY29" s="258" t="str">
        <f>IFERROR(INDEX('Data Annex'!$K$1:$BS$4779,MATCH(LGY$1&amp;"|"&amp;$B29,'Data Annex'!$K$1:$K$4779,0),MATCH(LGY$2,'Data Annex'!$K$1:$BS$1,0)),"")</f>
        <v/>
      </c>
      <c r="LGZ29" s="258" t="str">
        <f>IFERROR(INDEX('Data Annex'!$K$1:$BS$4779,MATCH(LGZ$1&amp;"|"&amp;$B29,'Data Annex'!$K$1:$K$4779,0),MATCH(LGZ$2,'Data Annex'!$K$1:$BS$1,0)),"")</f>
        <v/>
      </c>
      <c r="LHA29" s="258" t="str">
        <f>IFERROR(INDEX('Data Annex'!$K$1:$BS$4779,MATCH(LHA$1&amp;"|"&amp;$B29,'Data Annex'!$K$1:$K$4779,0),MATCH(LHA$2,'Data Annex'!$K$1:$BS$1,0)),"")</f>
        <v/>
      </c>
      <c r="LHB29" s="258" t="str">
        <f>IFERROR(INDEX('Data Annex'!$K$1:$BS$4779,MATCH(LHB$1&amp;"|"&amp;$B29,'Data Annex'!$K$1:$K$4779,0),MATCH(LHB$2,'Data Annex'!$K$1:$BS$1,0)),"")</f>
        <v/>
      </c>
      <c r="LHC29" s="258" t="str">
        <f>IFERROR(INDEX('Data Annex'!$K$1:$BS$4779,MATCH(LHC$1&amp;"|"&amp;$B29,'Data Annex'!$K$1:$K$4779,0),MATCH(LHC$2,'Data Annex'!$K$1:$BS$1,0)),"")</f>
        <v/>
      </c>
      <c r="LHD29" s="258" t="str">
        <f>IFERROR(INDEX('Data Annex'!$K$1:$BS$4779,MATCH(LHD$1&amp;"|"&amp;$B29,'Data Annex'!$K$1:$K$4779,0),MATCH(LHD$2,'Data Annex'!$K$1:$BS$1,0)),"")</f>
        <v/>
      </c>
      <c r="LHE29" s="258" t="str">
        <f>IFERROR(INDEX('Data Annex'!$K$1:$BS$4779,MATCH(LHE$1&amp;"|"&amp;$B29,'Data Annex'!$K$1:$K$4779,0),MATCH(LHE$2,'Data Annex'!$K$1:$BS$1,0)),"")</f>
        <v/>
      </c>
      <c r="LHF29" s="258" t="str">
        <f>IFERROR(INDEX('Data Annex'!$K$1:$BS$4779,MATCH(LHF$1&amp;"|"&amp;$B29,'Data Annex'!$K$1:$K$4779,0),MATCH(LHF$2,'Data Annex'!$K$1:$BS$1,0)),"")</f>
        <v/>
      </c>
      <c r="LHG29" s="258" t="str">
        <f>IFERROR(INDEX('Data Annex'!$K$1:$BS$4779,MATCH(LHG$1&amp;"|"&amp;$B29,'Data Annex'!$K$1:$K$4779,0),MATCH(LHG$2,'Data Annex'!$K$1:$BS$1,0)),"")</f>
        <v/>
      </c>
      <c r="LHH29" s="258" t="str">
        <f>IFERROR(INDEX('Data Annex'!$K$1:$BS$4779,MATCH(LHH$1&amp;"|"&amp;$B29,'Data Annex'!$K$1:$K$4779,0),MATCH(LHH$2,'Data Annex'!$K$1:$BS$1,0)),"")</f>
        <v/>
      </c>
      <c r="LHI29" s="258" t="str">
        <f>IFERROR(INDEX('Data Annex'!$K$1:$BS$4779,MATCH(LHI$1&amp;"|"&amp;$B29,'Data Annex'!$K$1:$K$4779,0),MATCH(LHI$2,'Data Annex'!$K$1:$BS$1,0)),"")</f>
        <v/>
      </c>
      <c r="LHJ29" s="258" t="str">
        <f>IFERROR(INDEX('Data Annex'!$K$1:$BS$4779,MATCH(LHJ$1&amp;"|"&amp;$B29,'Data Annex'!$K$1:$K$4779,0),MATCH(LHJ$2,'Data Annex'!$K$1:$BS$1,0)),"")</f>
        <v/>
      </c>
      <c r="LHK29" s="258" t="str">
        <f>IFERROR(INDEX('Data Annex'!$K$1:$BS$4779,MATCH(LHK$1&amp;"|"&amp;$B29,'Data Annex'!$K$1:$K$4779,0),MATCH(LHK$2,'Data Annex'!$K$1:$BS$1,0)),"")</f>
        <v/>
      </c>
      <c r="LHL29" s="258" t="str">
        <f>IFERROR(INDEX('Data Annex'!$K$1:$BS$4779,MATCH(LHL$1&amp;"|"&amp;$B29,'Data Annex'!$K$1:$K$4779,0),MATCH(LHL$2,'Data Annex'!$K$1:$BS$1,0)),"")</f>
        <v/>
      </c>
      <c r="LHM29" s="258" t="str">
        <f>IFERROR(INDEX('Data Annex'!$K$1:$BS$4779,MATCH(LHM$1&amp;"|"&amp;$B29,'Data Annex'!$K$1:$K$4779,0),MATCH(LHM$2,'Data Annex'!$K$1:$BS$1,0)),"")</f>
        <v/>
      </c>
      <c r="LHN29" s="258" t="str">
        <f>IFERROR(INDEX('Data Annex'!$K$1:$BS$4779,MATCH(LHN$1&amp;"|"&amp;$B29,'Data Annex'!$K$1:$K$4779,0),MATCH(LHN$2,'Data Annex'!$K$1:$BS$1,0)),"")</f>
        <v/>
      </c>
      <c r="LHO29" s="258" t="str">
        <f>IFERROR(INDEX('Data Annex'!$K$1:$BS$4779,MATCH(LHO$1&amp;"|"&amp;$B29,'Data Annex'!$K$1:$K$4779,0),MATCH(LHO$2,'Data Annex'!$K$1:$BS$1,0)),"")</f>
        <v/>
      </c>
      <c r="LHP29" s="258" t="str">
        <f>IFERROR(INDEX('Data Annex'!$K$1:$BS$4779,MATCH(LHP$1&amp;"|"&amp;$B29,'Data Annex'!$K$1:$K$4779,0),MATCH(LHP$2,'Data Annex'!$K$1:$BS$1,0)),"")</f>
        <v/>
      </c>
      <c r="LHQ29" s="258" t="str">
        <f>IFERROR(INDEX('Data Annex'!$K$1:$BS$4779,MATCH(LHQ$1&amp;"|"&amp;$B29,'Data Annex'!$K$1:$K$4779,0),MATCH(LHQ$2,'Data Annex'!$K$1:$BS$1,0)),"")</f>
        <v/>
      </c>
      <c r="LHR29" s="258" t="str">
        <f>IFERROR(INDEX('Data Annex'!$K$1:$BS$4779,MATCH(LHR$1&amp;"|"&amp;$B29,'Data Annex'!$K$1:$K$4779,0),MATCH(LHR$2,'Data Annex'!$K$1:$BS$1,0)),"")</f>
        <v/>
      </c>
      <c r="LHS29" s="258" t="str">
        <f>IFERROR(INDEX('Data Annex'!$K$1:$BS$4779,MATCH(LHS$1&amp;"|"&amp;$B29,'Data Annex'!$K$1:$K$4779,0),MATCH(LHS$2,'Data Annex'!$K$1:$BS$1,0)),"")</f>
        <v/>
      </c>
      <c r="LHT29" s="258" t="str">
        <f>IFERROR(INDEX('Data Annex'!$K$1:$BS$4779,MATCH(LHT$1&amp;"|"&amp;$B29,'Data Annex'!$K$1:$K$4779,0),MATCH(LHT$2,'Data Annex'!$K$1:$BS$1,0)),"")</f>
        <v/>
      </c>
      <c r="LHU29" s="258" t="str">
        <f>IFERROR(INDEX('Data Annex'!$K$1:$BS$4779,MATCH(LHU$1&amp;"|"&amp;$B29,'Data Annex'!$K$1:$K$4779,0),MATCH(LHU$2,'Data Annex'!$K$1:$BS$1,0)),"")</f>
        <v/>
      </c>
      <c r="LHV29" s="258" t="str">
        <f>IFERROR(INDEX('Data Annex'!$K$1:$BS$4779,MATCH(LHV$1&amp;"|"&amp;$B29,'Data Annex'!$K$1:$K$4779,0),MATCH(LHV$2,'Data Annex'!$K$1:$BS$1,0)),"")</f>
        <v/>
      </c>
      <c r="LHW29" s="258" t="str">
        <f>IFERROR(INDEX('Data Annex'!$K$1:$BS$4779,MATCH(LHW$1&amp;"|"&amp;$B29,'Data Annex'!$K$1:$K$4779,0),MATCH(LHW$2,'Data Annex'!$K$1:$BS$1,0)),"")</f>
        <v/>
      </c>
      <c r="LHX29" s="258" t="str">
        <f>IFERROR(INDEX('Data Annex'!$K$1:$BS$4779,MATCH(LHX$1&amp;"|"&amp;$B29,'Data Annex'!$K$1:$K$4779,0),MATCH(LHX$2,'Data Annex'!$K$1:$BS$1,0)),"")</f>
        <v/>
      </c>
      <c r="LHY29" s="258" t="str">
        <f>IFERROR(INDEX('Data Annex'!$K$1:$BS$4779,MATCH(LHY$1&amp;"|"&amp;$B29,'Data Annex'!$K$1:$K$4779,0),MATCH(LHY$2,'Data Annex'!$K$1:$BS$1,0)),"")</f>
        <v/>
      </c>
      <c r="LHZ29" s="258" t="str">
        <f>IFERROR(INDEX('Data Annex'!$K$1:$BS$4779,MATCH(LHZ$1&amp;"|"&amp;$B29,'Data Annex'!$K$1:$K$4779,0),MATCH(LHZ$2,'Data Annex'!$K$1:$BS$1,0)),"")</f>
        <v/>
      </c>
      <c r="LIA29" s="258" t="str">
        <f>IFERROR(INDEX('Data Annex'!$K$1:$BS$4779,MATCH(LIA$1&amp;"|"&amp;$B29,'Data Annex'!$K$1:$K$4779,0),MATCH(LIA$2,'Data Annex'!$K$1:$BS$1,0)),"")</f>
        <v/>
      </c>
      <c r="LIB29" s="258" t="str">
        <f>IFERROR(INDEX('Data Annex'!$K$1:$BS$4779,MATCH(LIB$1&amp;"|"&amp;$B29,'Data Annex'!$K$1:$K$4779,0),MATCH(LIB$2,'Data Annex'!$K$1:$BS$1,0)),"")</f>
        <v/>
      </c>
      <c r="LIC29" s="258" t="str">
        <f>IFERROR(INDEX('Data Annex'!$K$1:$BS$4779,MATCH(LIC$1&amp;"|"&amp;$B29,'Data Annex'!$K$1:$K$4779,0),MATCH(LIC$2,'Data Annex'!$K$1:$BS$1,0)),"")</f>
        <v/>
      </c>
      <c r="LID29" s="258" t="str">
        <f>IFERROR(INDEX('Data Annex'!$K$1:$BS$4779,MATCH(LID$1&amp;"|"&amp;$B29,'Data Annex'!$K$1:$K$4779,0),MATCH(LID$2,'Data Annex'!$K$1:$BS$1,0)),"")</f>
        <v/>
      </c>
      <c r="LIE29" s="258" t="str">
        <f>IFERROR(INDEX('Data Annex'!$K$1:$BS$4779,MATCH(LIE$1&amp;"|"&amp;$B29,'Data Annex'!$K$1:$K$4779,0),MATCH(LIE$2,'Data Annex'!$K$1:$BS$1,0)),"")</f>
        <v/>
      </c>
      <c r="LIF29" s="258" t="str">
        <f>IFERROR(INDEX('Data Annex'!$K$1:$BS$4779,MATCH(LIF$1&amp;"|"&amp;$B29,'Data Annex'!$K$1:$K$4779,0),MATCH(LIF$2,'Data Annex'!$K$1:$BS$1,0)),"")</f>
        <v/>
      </c>
      <c r="LIG29" s="258" t="str">
        <f>IFERROR(INDEX('Data Annex'!$K$1:$BS$4779,MATCH(LIG$1&amp;"|"&amp;$B29,'Data Annex'!$K$1:$K$4779,0),MATCH(LIG$2,'Data Annex'!$K$1:$BS$1,0)),"")</f>
        <v/>
      </c>
      <c r="LIH29" s="258" t="str">
        <f>IFERROR(INDEX('Data Annex'!$K$1:$BS$4779,MATCH(LIH$1&amp;"|"&amp;$B29,'Data Annex'!$K$1:$K$4779,0),MATCH(LIH$2,'Data Annex'!$K$1:$BS$1,0)),"")</f>
        <v/>
      </c>
      <c r="LII29" s="258" t="str">
        <f>IFERROR(INDEX('Data Annex'!$K$1:$BS$4779,MATCH(LII$1&amp;"|"&amp;$B29,'Data Annex'!$K$1:$K$4779,0),MATCH(LII$2,'Data Annex'!$K$1:$BS$1,0)),"")</f>
        <v/>
      </c>
      <c r="LIJ29" s="258" t="str">
        <f>IFERROR(INDEX('Data Annex'!$K$1:$BS$4779,MATCH(LIJ$1&amp;"|"&amp;$B29,'Data Annex'!$K$1:$K$4779,0),MATCH(LIJ$2,'Data Annex'!$K$1:$BS$1,0)),"")</f>
        <v/>
      </c>
      <c r="LIK29" s="258" t="str">
        <f>IFERROR(INDEX('Data Annex'!$K$1:$BS$4779,MATCH(LIK$1&amp;"|"&amp;$B29,'Data Annex'!$K$1:$K$4779,0),MATCH(LIK$2,'Data Annex'!$K$1:$BS$1,0)),"")</f>
        <v/>
      </c>
      <c r="LIL29" s="258" t="str">
        <f>IFERROR(INDEX('Data Annex'!$K$1:$BS$4779,MATCH(LIL$1&amp;"|"&amp;$B29,'Data Annex'!$K$1:$K$4779,0),MATCH(LIL$2,'Data Annex'!$K$1:$BS$1,0)),"")</f>
        <v/>
      </c>
      <c r="LIM29" s="258" t="str">
        <f>IFERROR(INDEX('Data Annex'!$K$1:$BS$4779,MATCH(LIM$1&amp;"|"&amp;$B29,'Data Annex'!$K$1:$K$4779,0),MATCH(LIM$2,'Data Annex'!$K$1:$BS$1,0)),"")</f>
        <v/>
      </c>
      <c r="LIN29" s="258" t="str">
        <f>IFERROR(INDEX('Data Annex'!$K$1:$BS$4779,MATCH(LIN$1&amp;"|"&amp;$B29,'Data Annex'!$K$1:$K$4779,0),MATCH(LIN$2,'Data Annex'!$K$1:$BS$1,0)),"")</f>
        <v/>
      </c>
      <c r="LIO29" s="258" t="str">
        <f>IFERROR(INDEX('Data Annex'!$K$1:$BS$4779,MATCH(LIO$1&amp;"|"&amp;$B29,'Data Annex'!$K$1:$K$4779,0),MATCH(LIO$2,'Data Annex'!$K$1:$BS$1,0)),"")</f>
        <v/>
      </c>
      <c r="LIP29" s="258" t="str">
        <f>IFERROR(INDEX('Data Annex'!$K$1:$BS$4779,MATCH(LIP$1&amp;"|"&amp;$B29,'Data Annex'!$K$1:$K$4779,0),MATCH(LIP$2,'Data Annex'!$K$1:$BS$1,0)),"")</f>
        <v/>
      </c>
      <c r="LIQ29" s="258" t="str">
        <f>IFERROR(INDEX('Data Annex'!$K$1:$BS$4779,MATCH(LIQ$1&amp;"|"&amp;$B29,'Data Annex'!$K$1:$K$4779,0),MATCH(LIQ$2,'Data Annex'!$K$1:$BS$1,0)),"")</f>
        <v/>
      </c>
      <c r="LIR29" s="258" t="str">
        <f>IFERROR(INDEX('Data Annex'!$K$1:$BS$4779,MATCH(LIR$1&amp;"|"&amp;$B29,'Data Annex'!$K$1:$K$4779,0),MATCH(LIR$2,'Data Annex'!$K$1:$BS$1,0)),"")</f>
        <v/>
      </c>
      <c r="LIS29" s="258" t="str">
        <f>IFERROR(INDEX('Data Annex'!$K$1:$BS$4779,MATCH(LIS$1&amp;"|"&amp;$B29,'Data Annex'!$K$1:$K$4779,0),MATCH(LIS$2,'Data Annex'!$K$1:$BS$1,0)),"")</f>
        <v/>
      </c>
      <c r="LIT29" s="258" t="str">
        <f>IFERROR(INDEX('Data Annex'!$K$1:$BS$4779,MATCH(LIT$1&amp;"|"&amp;$B29,'Data Annex'!$K$1:$K$4779,0),MATCH(LIT$2,'Data Annex'!$K$1:$BS$1,0)),"")</f>
        <v/>
      </c>
      <c r="LIU29" s="258" t="str">
        <f>IFERROR(INDEX('Data Annex'!$K$1:$BS$4779,MATCH(LIU$1&amp;"|"&amp;$B29,'Data Annex'!$K$1:$K$4779,0),MATCH(LIU$2,'Data Annex'!$K$1:$BS$1,0)),"")</f>
        <v/>
      </c>
      <c r="LIV29" s="258" t="str">
        <f>IFERROR(INDEX('Data Annex'!$K$1:$BS$4779,MATCH(LIV$1&amp;"|"&amp;$B29,'Data Annex'!$K$1:$K$4779,0),MATCH(LIV$2,'Data Annex'!$K$1:$BS$1,0)),"")</f>
        <v/>
      </c>
      <c r="LIW29" s="258" t="str">
        <f>IFERROR(INDEX('Data Annex'!$K$1:$BS$4779,MATCH(LIW$1&amp;"|"&amp;$B29,'Data Annex'!$K$1:$K$4779,0),MATCH(LIW$2,'Data Annex'!$K$1:$BS$1,0)),"")</f>
        <v/>
      </c>
      <c r="LIX29" s="258" t="str">
        <f>IFERROR(INDEX('Data Annex'!$K$1:$BS$4779,MATCH(LIX$1&amp;"|"&amp;$B29,'Data Annex'!$K$1:$K$4779,0),MATCH(LIX$2,'Data Annex'!$K$1:$BS$1,0)),"")</f>
        <v/>
      </c>
      <c r="LIY29" s="258" t="str">
        <f>IFERROR(INDEX('Data Annex'!$K$1:$BS$4779,MATCH(LIY$1&amp;"|"&amp;$B29,'Data Annex'!$K$1:$K$4779,0),MATCH(LIY$2,'Data Annex'!$K$1:$BS$1,0)),"")</f>
        <v/>
      </c>
      <c r="LIZ29" s="258" t="str">
        <f>IFERROR(INDEX('Data Annex'!$K$1:$BS$4779,MATCH(LIZ$1&amp;"|"&amp;$B29,'Data Annex'!$K$1:$K$4779,0),MATCH(LIZ$2,'Data Annex'!$K$1:$BS$1,0)),"")</f>
        <v/>
      </c>
      <c r="LJA29" s="258" t="str">
        <f>IFERROR(INDEX('Data Annex'!$K$1:$BS$4779,MATCH(LJA$1&amp;"|"&amp;$B29,'Data Annex'!$K$1:$K$4779,0),MATCH(LJA$2,'Data Annex'!$K$1:$BS$1,0)),"")</f>
        <v/>
      </c>
      <c r="LJB29" s="258" t="str">
        <f>IFERROR(INDEX('Data Annex'!$K$1:$BS$4779,MATCH(LJB$1&amp;"|"&amp;$B29,'Data Annex'!$K$1:$K$4779,0),MATCH(LJB$2,'Data Annex'!$K$1:$BS$1,0)),"")</f>
        <v/>
      </c>
      <c r="LJC29" s="258" t="str">
        <f>IFERROR(INDEX('Data Annex'!$K$1:$BS$4779,MATCH(LJC$1&amp;"|"&amp;$B29,'Data Annex'!$K$1:$K$4779,0),MATCH(LJC$2,'Data Annex'!$K$1:$BS$1,0)),"")</f>
        <v/>
      </c>
      <c r="LJD29" s="258" t="str">
        <f>IFERROR(INDEX('Data Annex'!$K$1:$BS$4779,MATCH(LJD$1&amp;"|"&amp;$B29,'Data Annex'!$K$1:$K$4779,0),MATCH(LJD$2,'Data Annex'!$K$1:$BS$1,0)),"")</f>
        <v/>
      </c>
      <c r="LJE29" s="258" t="str">
        <f>IFERROR(INDEX('Data Annex'!$K$1:$BS$4779,MATCH(LJE$1&amp;"|"&amp;$B29,'Data Annex'!$K$1:$K$4779,0),MATCH(LJE$2,'Data Annex'!$K$1:$BS$1,0)),"")</f>
        <v/>
      </c>
      <c r="LJF29" s="258" t="str">
        <f>IFERROR(INDEX('Data Annex'!$K$1:$BS$4779,MATCH(LJF$1&amp;"|"&amp;$B29,'Data Annex'!$K$1:$K$4779,0),MATCH(LJF$2,'Data Annex'!$K$1:$BS$1,0)),"")</f>
        <v/>
      </c>
      <c r="LJG29" s="258" t="str">
        <f>IFERROR(INDEX('Data Annex'!$K$1:$BS$4779,MATCH(LJG$1&amp;"|"&amp;$B29,'Data Annex'!$K$1:$K$4779,0),MATCH(LJG$2,'Data Annex'!$K$1:$BS$1,0)),"")</f>
        <v/>
      </c>
      <c r="LJH29" s="258" t="str">
        <f>IFERROR(INDEX('Data Annex'!$K$1:$BS$4779,MATCH(LJH$1&amp;"|"&amp;$B29,'Data Annex'!$K$1:$K$4779,0),MATCH(LJH$2,'Data Annex'!$K$1:$BS$1,0)),"")</f>
        <v/>
      </c>
      <c r="LJI29" s="258" t="str">
        <f>IFERROR(INDEX('Data Annex'!$K$1:$BS$4779,MATCH(LJI$1&amp;"|"&amp;$B29,'Data Annex'!$K$1:$K$4779,0),MATCH(LJI$2,'Data Annex'!$K$1:$BS$1,0)),"")</f>
        <v/>
      </c>
      <c r="LJJ29" s="258" t="str">
        <f>IFERROR(INDEX('Data Annex'!$K$1:$BS$4779,MATCH(LJJ$1&amp;"|"&amp;$B29,'Data Annex'!$K$1:$K$4779,0),MATCH(LJJ$2,'Data Annex'!$K$1:$BS$1,0)),"")</f>
        <v/>
      </c>
      <c r="LJK29" s="258" t="str">
        <f>IFERROR(INDEX('Data Annex'!$K$1:$BS$4779,MATCH(LJK$1&amp;"|"&amp;$B29,'Data Annex'!$K$1:$K$4779,0),MATCH(LJK$2,'Data Annex'!$K$1:$BS$1,0)),"")</f>
        <v/>
      </c>
      <c r="LJL29" s="258" t="str">
        <f>IFERROR(INDEX('Data Annex'!$K$1:$BS$4779,MATCH(LJL$1&amp;"|"&amp;$B29,'Data Annex'!$K$1:$K$4779,0),MATCH(LJL$2,'Data Annex'!$K$1:$BS$1,0)),"")</f>
        <v/>
      </c>
      <c r="LJM29" s="258" t="str">
        <f>IFERROR(INDEX('Data Annex'!$K$1:$BS$4779,MATCH(LJM$1&amp;"|"&amp;$B29,'Data Annex'!$K$1:$K$4779,0),MATCH(LJM$2,'Data Annex'!$K$1:$BS$1,0)),"")</f>
        <v/>
      </c>
      <c r="LJN29" s="258" t="str">
        <f>IFERROR(INDEX('Data Annex'!$K$1:$BS$4779,MATCH(LJN$1&amp;"|"&amp;$B29,'Data Annex'!$K$1:$K$4779,0),MATCH(LJN$2,'Data Annex'!$K$1:$BS$1,0)),"")</f>
        <v/>
      </c>
      <c r="LJO29" s="258" t="str">
        <f>IFERROR(INDEX('Data Annex'!$K$1:$BS$4779,MATCH(LJO$1&amp;"|"&amp;$B29,'Data Annex'!$K$1:$K$4779,0),MATCH(LJO$2,'Data Annex'!$K$1:$BS$1,0)),"")</f>
        <v/>
      </c>
      <c r="LJP29" s="258" t="str">
        <f>IFERROR(INDEX('Data Annex'!$K$1:$BS$4779,MATCH(LJP$1&amp;"|"&amp;$B29,'Data Annex'!$K$1:$K$4779,0),MATCH(LJP$2,'Data Annex'!$K$1:$BS$1,0)),"")</f>
        <v/>
      </c>
      <c r="LJQ29" s="258" t="str">
        <f>IFERROR(INDEX('Data Annex'!$K$1:$BS$4779,MATCH(LJQ$1&amp;"|"&amp;$B29,'Data Annex'!$K$1:$K$4779,0),MATCH(LJQ$2,'Data Annex'!$K$1:$BS$1,0)),"")</f>
        <v/>
      </c>
      <c r="LJR29" s="258" t="str">
        <f>IFERROR(INDEX('Data Annex'!$K$1:$BS$4779,MATCH(LJR$1&amp;"|"&amp;$B29,'Data Annex'!$K$1:$K$4779,0),MATCH(LJR$2,'Data Annex'!$K$1:$BS$1,0)),"")</f>
        <v/>
      </c>
      <c r="LJS29" s="258" t="str">
        <f>IFERROR(INDEX('Data Annex'!$K$1:$BS$4779,MATCH(LJS$1&amp;"|"&amp;$B29,'Data Annex'!$K$1:$K$4779,0),MATCH(LJS$2,'Data Annex'!$K$1:$BS$1,0)),"")</f>
        <v/>
      </c>
      <c r="LJT29" s="258" t="str">
        <f>IFERROR(INDEX('Data Annex'!$K$1:$BS$4779,MATCH(LJT$1&amp;"|"&amp;$B29,'Data Annex'!$K$1:$K$4779,0),MATCH(LJT$2,'Data Annex'!$K$1:$BS$1,0)),"")</f>
        <v/>
      </c>
      <c r="LJU29" s="258" t="str">
        <f>IFERROR(INDEX('Data Annex'!$K$1:$BS$4779,MATCH(LJU$1&amp;"|"&amp;$B29,'Data Annex'!$K$1:$K$4779,0),MATCH(LJU$2,'Data Annex'!$K$1:$BS$1,0)),"")</f>
        <v/>
      </c>
      <c r="LJV29" s="258" t="str">
        <f>IFERROR(INDEX('Data Annex'!$K$1:$BS$4779,MATCH(LJV$1&amp;"|"&amp;$B29,'Data Annex'!$K$1:$K$4779,0),MATCH(LJV$2,'Data Annex'!$K$1:$BS$1,0)),"")</f>
        <v/>
      </c>
      <c r="LJW29" s="258" t="str">
        <f>IFERROR(INDEX('Data Annex'!$K$1:$BS$4779,MATCH(LJW$1&amp;"|"&amp;$B29,'Data Annex'!$K$1:$K$4779,0),MATCH(LJW$2,'Data Annex'!$K$1:$BS$1,0)),"")</f>
        <v/>
      </c>
      <c r="LJX29" s="258" t="str">
        <f>IFERROR(INDEX('Data Annex'!$K$1:$BS$4779,MATCH(LJX$1&amp;"|"&amp;$B29,'Data Annex'!$K$1:$K$4779,0),MATCH(LJX$2,'Data Annex'!$K$1:$BS$1,0)),"")</f>
        <v/>
      </c>
      <c r="LJY29" s="258" t="str">
        <f>IFERROR(INDEX('Data Annex'!$K$1:$BS$4779,MATCH(LJY$1&amp;"|"&amp;$B29,'Data Annex'!$K$1:$K$4779,0),MATCH(LJY$2,'Data Annex'!$K$1:$BS$1,0)),"")</f>
        <v/>
      </c>
      <c r="LJZ29" s="258" t="str">
        <f>IFERROR(INDEX('Data Annex'!$K$1:$BS$4779,MATCH(LJZ$1&amp;"|"&amp;$B29,'Data Annex'!$K$1:$K$4779,0),MATCH(LJZ$2,'Data Annex'!$K$1:$BS$1,0)),"")</f>
        <v/>
      </c>
      <c r="LKA29" s="258" t="str">
        <f>IFERROR(INDEX('Data Annex'!$K$1:$BS$4779,MATCH(LKA$1&amp;"|"&amp;$B29,'Data Annex'!$K$1:$K$4779,0),MATCH(LKA$2,'Data Annex'!$K$1:$BS$1,0)),"")</f>
        <v/>
      </c>
      <c r="LKB29" s="258" t="str">
        <f>IFERROR(INDEX('Data Annex'!$K$1:$BS$4779,MATCH(LKB$1&amp;"|"&amp;$B29,'Data Annex'!$K$1:$K$4779,0),MATCH(LKB$2,'Data Annex'!$K$1:$BS$1,0)),"")</f>
        <v/>
      </c>
      <c r="LKC29" s="258" t="str">
        <f>IFERROR(INDEX('Data Annex'!$K$1:$BS$4779,MATCH(LKC$1&amp;"|"&amp;$B29,'Data Annex'!$K$1:$K$4779,0),MATCH(LKC$2,'Data Annex'!$K$1:$BS$1,0)),"")</f>
        <v/>
      </c>
      <c r="LKD29" s="258" t="str">
        <f>IFERROR(INDEX('Data Annex'!$K$1:$BS$4779,MATCH(LKD$1&amp;"|"&amp;$B29,'Data Annex'!$K$1:$K$4779,0),MATCH(LKD$2,'Data Annex'!$K$1:$BS$1,0)),"")</f>
        <v/>
      </c>
      <c r="LKE29" s="258" t="str">
        <f>IFERROR(INDEX('Data Annex'!$K$1:$BS$4779,MATCH(LKE$1&amp;"|"&amp;$B29,'Data Annex'!$K$1:$K$4779,0),MATCH(LKE$2,'Data Annex'!$K$1:$BS$1,0)),"")</f>
        <v/>
      </c>
      <c r="LKF29" s="258" t="str">
        <f>IFERROR(INDEX('Data Annex'!$K$1:$BS$4779,MATCH(LKF$1&amp;"|"&amp;$B29,'Data Annex'!$K$1:$K$4779,0),MATCH(LKF$2,'Data Annex'!$K$1:$BS$1,0)),"")</f>
        <v/>
      </c>
      <c r="LKG29" s="258" t="str">
        <f>IFERROR(INDEX('Data Annex'!$K$1:$BS$4779,MATCH(LKG$1&amp;"|"&amp;$B29,'Data Annex'!$K$1:$K$4779,0),MATCH(LKG$2,'Data Annex'!$K$1:$BS$1,0)),"")</f>
        <v/>
      </c>
      <c r="LKH29" s="258" t="str">
        <f>IFERROR(INDEX('Data Annex'!$K$1:$BS$4779,MATCH(LKH$1&amp;"|"&amp;$B29,'Data Annex'!$K$1:$K$4779,0),MATCH(LKH$2,'Data Annex'!$K$1:$BS$1,0)),"")</f>
        <v/>
      </c>
      <c r="LKI29" s="258" t="str">
        <f>IFERROR(INDEX('Data Annex'!$K$1:$BS$4779,MATCH(LKI$1&amp;"|"&amp;$B29,'Data Annex'!$K$1:$K$4779,0),MATCH(LKI$2,'Data Annex'!$K$1:$BS$1,0)),"")</f>
        <v/>
      </c>
      <c r="LKJ29" s="258" t="str">
        <f>IFERROR(INDEX('Data Annex'!$K$1:$BS$4779,MATCH(LKJ$1&amp;"|"&amp;$B29,'Data Annex'!$K$1:$K$4779,0),MATCH(LKJ$2,'Data Annex'!$K$1:$BS$1,0)),"")</f>
        <v/>
      </c>
      <c r="LKK29" s="258" t="str">
        <f>IFERROR(INDEX('Data Annex'!$K$1:$BS$4779,MATCH(LKK$1&amp;"|"&amp;$B29,'Data Annex'!$K$1:$K$4779,0),MATCH(LKK$2,'Data Annex'!$K$1:$BS$1,0)),"")</f>
        <v/>
      </c>
      <c r="LKL29" s="258" t="str">
        <f>IFERROR(INDEX('Data Annex'!$K$1:$BS$4779,MATCH(LKL$1&amp;"|"&amp;$B29,'Data Annex'!$K$1:$K$4779,0),MATCH(LKL$2,'Data Annex'!$K$1:$BS$1,0)),"")</f>
        <v/>
      </c>
      <c r="LKM29" s="258" t="str">
        <f>IFERROR(INDEX('Data Annex'!$K$1:$BS$4779,MATCH(LKM$1&amp;"|"&amp;$B29,'Data Annex'!$K$1:$K$4779,0),MATCH(LKM$2,'Data Annex'!$K$1:$BS$1,0)),"")</f>
        <v/>
      </c>
      <c r="LKN29" s="258" t="str">
        <f>IFERROR(INDEX('Data Annex'!$K$1:$BS$4779,MATCH(LKN$1&amp;"|"&amp;$B29,'Data Annex'!$K$1:$K$4779,0),MATCH(LKN$2,'Data Annex'!$K$1:$BS$1,0)),"")</f>
        <v/>
      </c>
      <c r="LKO29" s="258" t="str">
        <f>IFERROR(INDEX('Data Annex'!$K$1:$BS$4779,MATCH(LKO$1&amp;"|"&amp;$B29,'Data Annex'!$K$1:$K$4779,0),MATCH(LKO$2,'Data Annex'!$K$1:$BS$1,0)),"")</f>
        <v/>
      </c>
      <c r="LKP29" s="258" t="str">
        <f>IFERROR(INDEX('Data Annex'!$K$1:$BS$4779,MATCH(LKP$1&amp;"|"&amp;$B29,'Data Annex'!$K$1:$K$4779,0),MATCH(LKP$2,'Data Annex'!$K$1:$BS$1,0)),"")</f>
        <v/>
      </c>
      <c r="LKQ29" s="258" t="str">
        <f>IFERROR(INDEX('Data Annex'!$K$1:$BS$4779,MATCH(LKQ$1&amp;"|"&amp;$B29,'Data Annex'!$K$1:$K$4779,0),MATCH(LKQ$2,'Data Annex'!$K$1:$BS$1,0)),"")</f>
        <v/>
      </c>
      <c r="LKR29" s="258" t="str">
        <f>IFERROR(INDEX('Data Annex'!$K$1:$BS$4779,MATCH(LKR$1&amp;"|"&amp;$B29,'Data Annex'!$K$1:$K$4779,0),MATCH(LKR$2,'Data Annex'!$K$1:$BS$1,0)),"")</f>
        <v/>
      </c>
      <c r="LKS29" s="258" t="str">
        <f>IFERROR(INDEX('Data Annex'!$K$1:$BS$4779,MATCH(LKS$1&amp;"|"&amp;$B29,'Data Annex'!$K$1:$K$4779,0),MATCH(LKS$2,'Data Annex'!$K$1:$BS$1,0)),"")</f>
        <v/>
      </c>
      <c r="LKT29" s="258" t="str">
        <f>IFERROR(INDEX('Data Annex'!$K$1:$BS$4779,MATCH(LKT$1&amp;"|"&amp;$B29,'Data Annex'!$K$1:$K$4779,0),MATCH(LKT$2,'Data Annex'!$K$1:$BS$1,0)),"")</f>
        <v/>
      </c>
      <c r="LKU29" s="258" t="str">
        <f>IFERROR(INDEX('Data Annex'!$K$1:$BS$4779,MATCH(LKU$1&amp;"|"&amp;$B29,'Data Annex'!$K$1:$K$4779,0),MATCH(LKU$2,'Data Annex'!$K$1:$BS$1,0)),"")</f>
        <v/>
      </c>
      <c r="LKV29" s="258" t="str">
        <f>IFERROR(INDEX('Data Annex'!$K$1:$BS$4779,MATCH(LKV$1&amp;"|"&amp;$B29,'Data Annex'!$K$1:$K$4779,0),MATCH(LKV$2,'Data Annex'!$K$1:$BS$1,0)),"")</f>
        <v/>
      </c>
      <c r="LKW29" s="258" t="str">
        <f>IFERROR(INDEX('Data Annex'!$K$1:$BS$4779,MATCH(LKW$1&amp;"|"&amp;$B29,'Data Annex'!$K$1:$K$4779,0),MATCH(LKW$2,'Data Annex'!$K$1:$BS$1,0)),"")</f>
        <v/>
      </c>
      <c r="LKX29" s="258" t="str">
        <f>IFERROR(INDEX('Data Annex'!$K$1:$BS$4779,MATCH(LKX$1&amp;"|"&amp;$B29,'Data Annex'!$K$1:$K$4779,0),MATCH(LKX$2,'Data Annex'!$K$1:$BS$1,0)),"")</f>
        <v/>
      </c>
      <c r="LKY29" s="258" t="str">
        <f>IFERROR(INDEX('Data Annex'!$K$1:$BS$4779,MATCH(LKY$1&amp;"|"&amp;$B29,'Data Annex'!$K$1:$K$4779,0),MATCH(LKY$2,'Data Annex'!$K$1:$BS$1,0)),"")</f>
        <v/>
      </c>
      <c r="LKZ29" s="258" t="str">
        <f>IFERROR(INDEX('Data Annex'!$K$1:$BS$4779,MATCH(LKZ$1&amp;"|"&amp;$B29,'Data Annex'!$K$1:$K$4779,0),MATCH(LKZ$2,'Data Annex'!$K$1:$BS$1,0)),"")</f>
        <v/>
      </c>
      <c r="LLA29" s="258" t="str">
        <f>IFERROR(INDEX('Data Annex'!$K$1:$BS$4779,MATCH(LLA$1&amp;"|"&amp;$B29,'Data Annex'!$K$1:$K$4779,0),MATCH(LLA$2,'Data Annex'!$K$1:$BS$1,0)),"")</f>
        <v/>
      </c>
      <c r="LLB29" s="258" t="str">
        <f>IFERROR(INDEX('Data Annex'!$K$1:$BS$4779,MATCH(LLB$1&amp;"|"&amp;$B29,'Data Annex'!$K$1:$K$4779,0),MATCH(LLB$2,'Data Annex'!$K$1:$BS$1,0)),"")</f>
        <v/>
      </c>
      <c r="LLC29" s="258" t="str">
        <f>IFERROR(INDEX('Data Annex'!$K$1:$BS$4779,MATCH(LLC$1&amp;"|"&amp;$B29,'Data Annex'!$K$1:$K$4779,0),MATCH(LLC$2,'Data Annex'!$K$1:$BS$1,0)),"")</f>
        <v/>
      </c>
      <c r="LLD29" s="258" t="str">
        <f>IFERROR(INDEX('Data Annex'!$K$1:$BS$4779,MATCH(LLD$1&amp;"|"&amp;$B29,'Data Annex'!$K$1:$K$4779,0),MATCH(LLD$2,'Data Annex'!$K$1:$BS$1,0)),"")</f>
        <v/>
      </c>
      <c r="LLE29" s="258" t="str">
        <f>IFERROR(INDEX('Data Annex'!$K$1:$BS$4779,MATCH(LLE$1&amp;"|"&amp;$B29,'Data Annex'!$K$1:$K$4779,0),MATCH(LLE$2,'Data Annex'!$K$1:$BS$1,0)),"")</f>
        <v/>
      </c>
      <c r="LLF29" s="258" t="str">
        <f>IFERROR(INDEX('Data Annex'!$K$1:$BS$4779,MATCH(LLF$1&amp;"|"&amp;$B29,'Data Annex'!$K$1:$K$4779,0),MATCH(LLF$2,'Data Annex'!$K$1:$BS$1,0)),"")</f>
        <v/>
      </c>
      <c r="LLG29" s="258" t="str">
        <f>IFERROR(INDEX('Data Annex'!$K$1:$BS$4779,MATCH(LLG$1&amp;"|"&amp;$B29,'Data Annex'!$K$1:$K$4779,0),MATCH(LLG$2,'Data Annex'!$K$1:$BS$1,0)),"")</f>
        <v/>
      </c>
      <c r="LLH29" s="258" t="str">
        <f>IFERROR(INDEX('Data Annex'!$K$1:$BS$4779,MATCH(LLH$1&amp;"|"&amp;$B29,'Data Annex'!$K$1:$K$4779,0),MATCH(LLH$2,'Data Annex'!$K$1:$BS$1,0)),"")</f>
        <v/>
      </c>
      <c r="LLI29" s="258" t="str">
        <f>IFERROR(INDEX('Data Annex'!$K$1:$BS$4779,MATCH(LLI$1&amp;"|"&amp;$B29,'Data Annex'!$K$1:$K$4779,0),MATCH(LLI$2,'Data Annex'!$K$1:$BS$1,0)),"")</f>
        <v/>
      </c>
      <c r="LLJ29" s="258" t="str">
        <f>IFERROR(INDEX('Data Annex'!$K$1:$BS$4779,MATCH(LLJ$1&amp;"|"&amp;$B29,'Data Annex'!$K$1:$K$4779,0),MATCH(LLJ$2,'Data Annex'!$K$1:$BS$1,0)),"")</f>
        <v/>
      </c>
      <c r="LLK29" s="258" t="str">
        <f>IFERROR(INDEX('Data Annex'!$K$1:$BS$4779,MATCH(LLK$1&amp;"|"&amp;$B29,'Data Annex'!$K$1:$K$4779,0),MATCH(LLK$2,'Data Annex'!$K$1:$BS$1,0)),"")</f>
        <v/>
      </c>
      <c r="LLL29" s="258" t="str">
        <f>IFERROR(INDEX('Data Annex'!$K$1:$BS$4779,MATCH(LLL$1&amp;"|"&amp;$B29,'Data Annex'!$K$1:$K$4779,0),MATCH(LLL$2,'Data Annex'!$K$1:$BS$1,0)),"")</f>
        <v/>
      </c>
      <c r="LLM29" s="258" t="str">
        <f>IFERROR(INDEX('Data Annex'!$K$1:$BS$4779,MATCH(LLM$1&amp;"|"&amp;$B29,'Data Annex'!$K$1:$K$4779,0),MATCH(LLM$2,'Data Annex'!$K$1:$BS$1,0)),"")</f>
        <v/>
      </c>
      <c r="LLN29" s="258" t="str">
        <f>IFERROR(INDEX('Data Annex'!$K$1:$BS$4779,MATCH(LLN$1&amp;"|"&amp;$B29,'Data Annex'!$K$1:$K$4779,0),MATCH(LLN$2,'Data Annex'!$K$1:$BS$1,0)),"")</f>
        <v/>
      </c>
      <c r="LLO29" s="258" t="str">
        <f>IFERROR(INDEX('Data Annex'!$K$1:$BS$4779,MATCH(LLO$1&amp;"|"&amp;$B29,'Data Annex'!$K$1:$K$4779,0),MATCH(LLO$2,'Data Annex'!$K$1:$BS$1,0)),"")</f>
        <v/>
      </c>
      <c r="LLP29" s="258" t="str">
        <f>IFERROR(INDEX('Data Annex'!$K$1:$BS$4779,MATCH(LLP$1&amp;"|"&amp;$B29,'Data Annex'!$K$1:$K$4779,0),MATCH(LLP$2,'Data Annex'!$K$1:$BS$1,0)),"")</f>
        <v/>
      </c>
      <c r="LLQ29" s="258" t="str">
        <f>IFERROR(INDEX('Data Annex'!$K$1:$BS$4779,MATCH(LLQ$1&amp;"|"&amp;$B29,'Data Annex'!$K$1:$K$4779,0),MATCH(LLQ$2,'Data Annex'!$K$1:$BS$1,0)),"")</f>
        <v/>
      </c>
      <c r="LLR29" s="258" t="str">
        <f>IFERROR(INDEX('Data Annex'!$K$1:$BS$4779,MATCH(LLR$1&amp;"|"&amp;$B29,'Data Annex'!$K$1:$K$4779,0),MATCH(LLR$2,'Data Annex'!$K$1:$BS$1,0)),"")</f>
        <v/>
      </c>
      <c r="LLS29" s="258" t="str">
        <f>IFERROR(INDEX('Data Annex'!$K$1:$BS$4779,MATCH(LLS$1&amp;"|"&amp;$B29,'Data Annex'!$K$1:$K$4779,0),MATCH(LLS$2,'Data Annex'!$K$1:$BS$1,0)),"")</f>
        <v/>
      </c>
      <c r="LLT29" s="258" t="str">
        <f>IFERROR(INDEX('Data Annex'!$K$1:$BS$4779,MATCH(LLT$1&amp;"|"&amp;$B29,'Data Annex'!$K$1:$K$4779,0),MATCH(LLT$2,'Data Annex'!$K$1:$BS$1,0)),"")</f>
        <v/>
      </c>
      <c r="LLU29" s="258" t="str">
        <f>IFERROR(INDEX('Data Annex'!$K$1:$BS$4779,MATCH(LLU$1&amp;"|"&amp;$B29,'Data Annex'!$K$1:$K$4779,0),MATCH(LLU$2,'Data Annex'!$K$1:$BS$1,0)),"")</f>
        <v/>
      </c>
      <c r="LLV29" s="258" t="str">
        <f>IFERROR(INDEX('Data Annex'!$K$1:$BS$4779,MATCH(LLV$1&amp;"|"&amp;$B29,'Data Annex'!$K$1:$K$4779,0),MATCH(LLV$2,'Data Annex'!$K$1:$BS$1,0)),"")</f>
        <v/>
      </c>
      <c r="LLW29" s="258" t="str">
        <f>IFERROR(INDEX('Data Annex'!$K$1:$BS$4779,MATCH(LLW$1&amp;"|"&amp;$B29,'Data Annex'!$K$1:$K$4779,0),MATCH(LLW$2,'Data Annex'!$K$1:$BS$1,0)),"")</f>
        <v/>
      </c>
      <c r="LLX29" s="258" t="str">
        <f>IFERROR(INDEX('Data Annex'!$K$1:$BS$4779,MATCH(LLX$1&amp;"|"&amp;$B29,'Data Annex'!$K$1:$K$4779,0),MATCH(LLX$2,'Data Annex'!$K$1:$BS$1,0)),"")</f>
        <v/>
      </c>
      <c r="LLY29" s="258" t="str">
        <f>IFERROR(INDEX('Data Annex'!$K$1:$BS$4779,MATCH(LLY$1&amp;"|"&amp;$B29,'Data Annex'!$K$1:$K$4779,0),MATCH(LLY$2,'Data Annex'!$K$1:$BS$1,0)),"")</f>
        <v/>
      </c>
      <c r="LLZ29" s="258" t="str">
        <f>IFERROR(INDEX('Data Annex'!$K$1:$BS$4779,MATCH(LLZ$1&amp;"|"&amp;$B29,'Data Annex'!$K$1:$K$4779,0),MATCH(LLZ$2,'Data Annex'!$K$1:$BS$1,0)),"")</f>
        <v/>
      </c>
      <c r="LMA29" s="258" t="str">
        <f>IFERROR(INDEX('Data Annex'!$K$1:$BS$4779,MATCH(LMA$1&amp;"|"&amp;$B29,'Data Annex'!$K$1:$K$4779,0),MATCH(LMA$2,'Data Annex'!$K$1:$BS$1,0)),"")</f>
        <v/>
      </c>
      <c r="LMB29" s="258" t="str">
        <f>IFERROR(INDEX('Data Annex'!$K$1:$BS$4779,MATCH(LMB$1&amp;"|"&amp;$B29,'Data Annex'!$K$1:$K$4779,0),MATCH(LMB$2,'Data Annex'!$K$1:$BS$1,0)),"")</f>
        <v/>
      </c>
      <c r="LMC29" s="258" t="str">
        <f>IFERROR(INDEX('Data Annex'!$K$1:$BS$4779,MATCH(LMC$1&amp;"|"&amp;$B29,'Data Annex'!$K$1:$K$4779,0),MATCH(LMC$2,'Data Annex'!$K$1:$BS$1,0)),"")</f>
        <v/>
      </c>
      <c r="LMD29" s="258" t="str">
        <f>IFERROR(INDEX('Data Annex'!$K$1:$BS$4779,MATCH(LMD$1&amp;"|"&amp;$B29,'Data Annex'!$K$1:$K$4779,0),MATCH(LMD$2,'Data Annex'!$K$1:$BS$1,0)),"")</f>
        <v/>
      </c>
      <c r="LME29" s="258" t="str">
        <f>IFERROR(INDEX('Data Annex'!$K$1:$BS$4779,MATCH(LME$1&amp;"|"&amp;$B29,'Data Annex'!$K$1:$K$4779,0),MATCH(LME$2,'Data Annex'!$K$1:$BS$1,0)),"")</f>
        <v/>
      </c>
      <c r="LMF29" s="258" t="str">
        <f>IFERROR(INDEX('Data Annex'!$K$1:$BS$4779,MATCH(LMF$1&amp;"|"&amp;$B29,'Data Annex'!$K$1:$K$4779,0),MATCH(LMF$2,'Data Annex'!$K$1:$BS$1,0)),"")</f>
        <v/>
      </c>
      <c r="LMG29" s="258" t="str">
        <f>IFERROR(INDEX('Data Annex'!$K$1:$BS$4779,MATCH(LMG$1&amp;"|"&amp;$B29,'Data Annex'!$K$1:$K$4779,0),MATCH(LMG$2,'Data Annex'!$K$1:$BS$1,0)),"")</f>
        <v/>
      </c>
      <c r="LMH29" s="258" t="str">
        <f>IFERROR(INDEX('Data Annex'!$K$1:$BS$4779,MATCH(LMH$1&amp;"|"&amp;$B29,'Data Annex'!$K$1:$K$4779,0),MATCH(LMH$2,'Data Annex'!$K$1:$BS$1,0)),"")</f>
        <v/>
      </c>
      <c r="LMI29" s="258" t="str">
        <f>IFERROR(INDEX('Data Annex'!$K$1:$BS$4779,MATCH(LMI$1&amp;"|"&amp;$B29,'Data Annex'!$K$1:$K$4779,0),MATCH(LMI$2,'Data Annex'!$K$1:$BS$1,0)),"")</f>
        <v/>
      </c>
      <c r="LMJ29" s="258" t="str">
        <f>IFERROR(INDEX('Data Annex'!$K$1:$BS$4779,MATCH(LMJ$1&amp;"|"&amp;$B29,'Data Annex'!$K$1:$K$4779,0),MATCH(LMJ$2,'Data Annex'!$K$1:$BS$1,0)),"")</f>
        <v/>
      </c>
      <c r="LMK29" s="258" t="str">
        <f>IFERROR(INDEX('Data Annex'!$K$1:$BS$4779,MATCH(LMK$1&amp;"|"&amp;$B29,'Data Annex'!$K$1:$K$4779,0),MATCH(LMK$2,'Data Annex'!$K$1:$BS$1,0)),"")</f>
        <v/>
      </c>
      <c r="LML29" s="258" t="str">
        <f>IFERROR(INDEX('Data Annex'!$K$1:$BS$4779,MATCH(LML$1&amp;"|"&amp;$B29,'Data Annex'!$K$1:$K$4779,0),MATCH(LML$2,'Data Annex'!$K$1:$BS$1,0)),"")</f>
        <v/>
      </c>
      <c r="LMM29" s="258" t="str">
        <f>IFERROR(INDEX('Data Annex'!$K$1:$BS$4779,MATCH(LMM$1&amp;"|"&amp;$B29,'Data Annex'!$K$1:$K$4779,0),MATCH(LMM$2,'Data Annex'!$K$1:$BS$1,0)),"")</f>
        <v/>
      </c>
      <c r="LMN29" s="258" t="str">
        <f>IFERROR(INDEX('Data Annex'!$K$1:$BS$4779,MATCH(LMN$1&amp;"|"&amp;$B29,'Data Annex'!$K$1:$K$4779,0),MATCH(LMN$2,'Data Annex'!$K$1:$BS$1,0)),"")</f>
        <v/>
      </c>
      <c r="LMO29" s="258" t="str">
        <f>IFERROR(INDEX('Data Annex'!$K$1:$BS$4779,MATCH(LMO$1&amp;"|"&amp;$B29,'Data Annex'!$K$1:$K$4779,0),MATCH(LMO$2,'Data Annex'!$K$1:$BS$1,0)),"")</f>
        <v/>
      </c>
      <c r="LMP29" s="258" t="str">
        <f>IFERROR(INDEX('Data Annex'!$K$1:$BS$4779,MATCH(LMP$1&amp;"|"&amp;$B29,'Data Annex'!$K$1:$K$4779,0),MATCH(LMP$2,'Data Annex'!$K$1:$BS$1,0)),"")</f>
        <v/>
      </c>
      <c r="LMQ29" s="258" t="str">
        <f>IFERROR(INDEX('Data Annex'!$K$1:$BS$4779,MATCH(LMQ$1&amp;"|"&amp;$B29,'Data Annex'!$K$1:$K$4779,0),MATCH(LMQ$2,'Data Annex'!$K$1:$BS$1,0)),"")</f>
        <v/>
      </c>
      <c r="LMR29" s="258" t="str">
        <f>IFERROR(INDEX('Data Annex'!$K$1:$BS$4779,MATCH(LMR$1&amp;"|"&amp;$B29,'Data Annex'!$K$1:$K$4779,0),MATCH(LMR$2,'Data Annex'!$K$1:$BS$1,0)),"")</f>
        <v/>
      </c>
      <c r="LMS29" s="258" t="str">
        <f>IFERROR(INDEX('Data Annex'!$K$1:$BS$4779,MATCH(LMS$1&amp;"|"&amp;$B29,'Data Annex'!$K$1:$K$4779,0),MATCH(LMS$2,'Data Annex'!$K$1:$BS$1,0)),"")</f>
        <v/>
      </c>
      <c r="LMT29" s="258" t="str">
        <f>IFERROR(INDEX('Data Annex'!$K$1:$BS$4779,MATCH(LMT$1&amp;"|"&amp;$B29,'Data Annex'!$K$1:$K$4779,0),MATCH(LMT$2,'Data Annex'!$K$1:$BS$1,0)),"")</f>
        <v/>
      </c>
      <c r="LMU29" s="258" t="str">
        <f>IFERROR(INDEX('Data Annex'!$K$1:$BS$4779,MATCH(LMU$1&amp;"|"&amp;$B29,'Data Annex'!$K$1:$K$4779,0),MATCH(LMU$2,'Data Annex'!$K$1:$BS$1,0)),"")</f>
        <v/>
      </c>
      <c r="LMV29" s="258" t="str">
        <f>IFERROR(INDEX('Data Annex'!$K$1:$BS$4779,MATCH(LMV$1&amp;"|"&amp;$B29,'Data Annex'!$K$1:$K$4779,0),MATCH(LMV$2,'Data Annex'!$K$1:$BS$1,0)),"")</f>
        <v/>
      </c>
      <c r="LMW29" s="258" t="str">
        <f>IFERROR(INDEX('Data Annex'!$K$1:$BS$4779,MATCH(LMW$1&amp;"|"&amp;$B29,'Data Annex'!$K$1:$K$4779,0),MATCH(LMW$2,'Data Annex'!$K$1:$BS$1,0)),"")</f>
        <v/>
      </c>
      <c r="LMX29" s="258" t="str">
        <f>IFERROR(INDEX('Data Annex'!$K$1:$BS$4779,MATCH(LMX$1&amp;"|"&amp;$B29,'Data Annex'!$K$1:$K$4779,0),MATCH(LMX$2,'Data Annex'!$K$1:$BS$1,0)),"")</f>
        <v/>
      </c>
      <c r="LMY29" s="258" t="str">
        <f>IFERROR(INDEX('Data Annex'!$K$1:$BS$4779,MATCH(LMY$1&amp;"|"&amp;$B29,'Data Annex'!$K$1:$K$4779,0),MATCH(LMY$2,'Data Annex'!$K$1:$BS$1,0)),"")</f>
        <v/>
      </c>
      <c r="LMZ29" s="258" t="str">
        <f>IFERROR(INDEX('Data Annex'!$K$1:$BS$4779,MATCH(LMZ$1&amp;"|"&amp;$B29,'Data Annex'!$K$1:$K$4779,0),MATCH(LMZ$2,'Data Annex'!$K$1:$BS$1,0)),"")</f>
        <v/>
      </c>
      <c r="LNA29" s="258" t="str">
        <f>IFERROR(INDEX('Data Annex'!$K$1:$BS$4779,MATCH(LNA$1&amp;"|"&amp;$B29,'Data Annex'!$K$1:$K$4779,0),MATCH(LNA$2,'Data Annex'!$K$1:$BS$1,0)),"")</f>
        <v/>
      </c>
      <c r="LNB29" s="258" t="str">
        <f>IFERROR(INDEX('Data Annex'!$K$1:$BS$4779,MATCH(LNB$1&amp;"|"&amp;$B29,'Data Annex'!$K$1:$K$4779,0),MATCH(LNB$2,'Data Annex'!$K$1:$BS$1,0)),"")</f>
        <v/>
      </c>
      <c r="LNC29" s="258" t="str">
        <f>IFERROR(INDEX('Data Annex'!$K$1:$BS$4779,MATCH(LNC$1&amp;"|"&amp;$B29,'Data Annex'!$K$1:$K$4779,0),MATCH(LNC$2,'Data Annex'!$K$1:$BS$1,0)),"")</f>
        <v/>
      </c>
      <c r="LND29" s="258" t="str">
        <f>IFERROR(INDEX('Data Annex'!$K$1:$BS$4779,MATCH(LND$1&amp;"|"&amp;$B29,'Data Annex'!$K$1:$K$4779,0),MATCH(LND$2,'Data Annex'!$K$1:$BS$1,0)),"")</f>
        <v/>
      </c>
      <c r="LNE29" s="258" t="str">
        <f>IFERROR(INDEX('Data Annex'!$K$1:$BS$4779,MATCH(LNE$1&amp;"|"&amp;$B29,'Data Annex'!$K$1:$K$4779,0),MATCH(LNE$2,'Data Annex'!$K$1:$BS$1,0)),"")</f>
        <v/>
      </c>
      <c r="LNF29" s="258" t="str">
        <f>IFERROR(INDEX('Data Annex'!$K$1:$BS$4779,MATCH(LNF$1&amp;"|"&amp;$B29,'Data Annex'!$K$1:$K$4779,0),MATCH(LNF$2,'Data Annex'!$K$1:$BS$1,0)),"")</f>
        <v/>
      </c>
      <c r="LNG29" s="258" t="str">
        <f>IFERROR(INDEX('Data Annex'!$K$1:$BS$4779,MATCH(LNG$1&amp;"|"&amp;$B29,'Data Annex'!$K$1:$K$4779,0),MATCH(LNG$2,'Data Annex'!$K$1:$BS$1,0)),"")</f>
        <v/>
      </c>
      <c r="LNH29" s="258" t="str">
        <f>IFERROR(INDEX('Data Annex'!$K$1:$BS$4779,MATCH(LNH$1&amp;"|"&amp;$B29,'Data Annex'!$K$1:$K$4779,0),MATCH(LNH$2,'Data Annex'!$K$1:$BS$1,0)),"")</f>
        <v/>
      </c>
      <c r="LNI29" s="258" t="str">
        <f>IFERROR(INDEX('Data Annex'!$K$1:$BS$4779,MATCH(LNI$1&amp;"|"&amp;$B29,'Data Annex'!$K$1:$K$4779,0),MATCH(LNI$2,'Data Annex'!$K$1:$BS$1,0)),"")</f>
        <v/>
      </c>
      <c r="LNJ29" s="258" t="str">
        <f>IFERROR(INDEX('Data Annex'!$K$1:$BS$4779,MATCH(LNJ$1&amp;"|"&amp;$B29,'Data Annex'!$K$1:$K$4779,0),MATCH(LNJ$2,'Data Annex'!$K$1:$BS$1,0)),"")</f>
        <v/>
      </c>
      <c r="LNK29" s="258" t="str">
        <f>IFERROR(INDEX('Data Annex'!$K$1:$BS$4779,MATCH(LNK$1&amp;"|"&amp;$B29,'Data Annex'!$K$1:$K$4779,0),MATCH(LNK$2,'Data Annex'!$K$1:$BS$1,0)),"")</f>
        <v/>
      </c>
      <c r="LNL29" s="258" t="str">
        <f>IFERROR(INDEX('Data Annex'!$K$1:$BS$4779,MATCH(LNL$1&amp;"|"&amp;$B29,'Data Annex'!$K$1:$K$4779,0),MATCH(LNL$2,'Data Annex'!$K$1:$BS$1,0)),"")</f>
        <v/>
      </c>
      <c r="LNM29" s="258" t="str">
        <f>IFERROR(INDEX('Data Annex'!$K$1:$BS$4779,MATCH(LNM$1&amp;"|"&amp;$B29,'Data Annex'!$K$1:$K$4779,0),MATCH(LNM$2,'Data Annex'!$K$1:$BS$1,0)),"")</f>
        <v/>
      </c>
      <c r="LNN29" s="258" t="str">
        <f>IFERROR(INDEX('Data Annex'!$K$1:$BS$4779,MATCH(LNN$1&amp;"|"&amp;$B29,'Data Annex'!$K$1:$K$4779,0),MATCH(LNN$2,'Data Annex'!$K$1:$BS$1,0)),"")</f>
        <v/>
      </c>
      <c r="LNO29" s="258" t="str">
        <f>IFERROR(INDEX('Data Annex'!$K$1:$BS$4779,MATCH(LNO$1&amp;"|"&amp;$B29,'Data Annex'!$K$1:$K$4779,0),MATCH(LNO$2,'Data Annex'!$K$1:$BS$1,0)),"")</f>
        <v/>
      </c>
      <c r="LNP29" s="258" t="str">
        <f>IFERROR(INDEX('Data Annex'!$K$1:$BS$4779,MATCH(LNP$1&amp;"|"&amp;$B29,'Data Annex'!$K$1:$K$4779,0),MATCH(LNP$2,'Data Annex'!$K$1:$BS$1,0)),"")</f>
        <v/>
      </c>
      <c r="LNQ29" s="258" t="str">
        <f>IFERROR(INDEX('Data Annex'!$K$1:$BS$4779,MATCH(LNQ$1&amp;"|"&amp;$B29,'Data Annex'!$K$1:$K$4779,0),MATCH(LNQ$2,'Data Annex'!$K$1:$BS$1,0)),"")</f>
        <v/>
      </c>
      <c r="LNR29" s="258" t="str">
        <f>IFERROR(INDEX('Data Annex'!$K$1:$BS$4779,MATCH(LNR$1&amp;"|"&amp;$B29,'Data Annex'!$K$1:$K$4779,0),MATCH(LNR$2,'Data Annex'!$K$1:$BS$1,0)),"")</f>
        <v/>
      </c>
      <c r="LNS29" s="258" t="str">
        <f>IFERROR(INDEX('Data Annex'!$K$1:$BS$4779,MATCH(LNS$1&amp;"|"&amp;$B29,'Data Annex'!$K$1:$K$4779,0),MATCH(LNS$2,'Data Annex'!$K$1:$BS$1,0)),"")</f>
        <v/>
      </c>
      <c r="LNT29" s="258" t="str">
        <f>IFERROR(INDEX('Data Annex'!$K$1:$BS$4779,MATCH(LNT$1&amp;"|"&amp;$B29,'Data Annex'!$K$1:$K$4779,0),MATCH(LNT$2,'Data Annex'!$K$1:$BS$1,0)),"")</f>
        <v/>
      </c>
      <c r="LNU29" s="258" t="str">
        <f>IFERROR(INDEX('Data Annex'!$K$1:$BS$4779,MATCH(LNU$1&amp;"|"&amp;$B29,'Data Annex'!$K$1:$K$4779,0),MATCH(LNU$2,'Data Annex'!$K$1:$BS$1,0)),"")</f>
        <v/>
      </c>
      <c r="LNV29" s="258" t="str">
        <f>IFERROR(INDEX('Data Annex'!$K$1:$BS$4779,MATCH(LNV$1&amp;"|"&amp;$B29,'Data Annex'!$K$1:$K$4779,0),MATCH(LNV$2,'Data Annex'!$K$1:$BS$1,0)),"")</f>
        <v/>
      </c>
      <c r="LNW29" s="258" t="str">
        <f>IFERROR(INDEX('Data Annex'!$K$1:$BS$4779,MATCH(LNW$1&amp;"|"&amp;$B29,'Data Annex'!$K$1:$K$4779,0),MATCH(LNW$2,'Data Annex'!$K$1:$BS$1,0)),"")</f>
        <v/>
      </c>
      <c r="LNX29" s="258" t="str">
        <f>IFERROR(INDEX('Data Annex'!$K$1:$BS$4779,MATCH(LNX$1&amp;"|"&amp;$B29,'Data Annex'!$K$1:$K$4779,0),MATCH(LNX$2,'Data Annex'!$K$1:$BS$1,0)),"")</f>
        <v/>
      </c>
      <c r="LNY29" s="258" t="str">
        <f>IFERROR(INDEX('Data Annex'!$K$1:$BS$4779,MATCH(LNY$1&amp;"|"&amp;$B29,'Data Annex'!$K$1:$K$4779,0),MATCH(LNY$2,'Data Annex'!$K$1:$BS$1,0)),"")</f>
        <v/>
      </c>
      <c r="LNZ29" s="258" t="str">
        <f>IFERROR(INDEX('Data Annex'!$K$1:$BS$4779,MATCH(LNZ$1&amp;"|"&amp;$B29,'Data Annex'!$K$1:$K$4779,0),MATCH(LNZ$2,'Data Annex'!$K$1:$BS$1,0)),"")</f>
        <v/>
      </c>
      <c r="LOA29" s="258" t="str">
        <f>IFERROR(INDEX('Data Annex'!$K$1:$BS$4779,MATCH(LOA$1&amp;"|"&amp;$B29,'Data Annex'!$K$1:$K$4779,0),MATCH(LOA$2,'Data Annex'!$K$1:$BS$1,0)),"")</f>
        <v/>
      </c>
      <c r="LOB29" s="258" t="str">
        <f>IFERROR(INDEX('Data Annex'!$K$1:$BS$4779,MATCH(LOB$1&amp;"|"&amp;$B29,'Data Annex'!$K$1:$K$4779,0),MATCH(LOB$2,'Data Annex'!$K$1:$BS$1,0)),"")</f>
        <v/>
      </c>
      <c r="LOC29" s="258" t="str">
        <f>IFERROR(INDEX('Data Annex'!$K$1:$BS$4779,MATCH(LOC$1&amp;"|"&amp;$B29,'Data Annex'!$K$1:$K$4779,0),MATCH(LOC$2,'Data Annex'!$K$1:$BS$1,0)),"")</f>
        <v/>
      </c>
      <c r="LOD29" s="258" t="str">
        <f>IFERROR(INDEX('Data Annex'!$K$1:$BS$4779,MATCH(LOD$1&amp;"|"&amp;$B29,'Data Annex'!$K$1:$K$4779,0),MATCH(LOD$2,'Data Annex'!$K$1:$BS$1,0)),"")</f>
        <v/>
      </c>
      <c r="LOE29" s="258" t="str">
        <f>IFERROR(INDEX('Data Annex'!$K$1:$BS$4779,MATCH(LOE$1&amp;"|"&amp;$B29,'Data Annex'!$K$1:$K$4779,0),MATCH(LOE$2,'Data Annex'!$K$1:$BS$1,0)),"")</f>
        <v/>
      </c>
      <c r="LOF29" s="258" t="str">
        <f>IFERROR(INDEX('Data Annex'!$K$1:$BS$4779,MATCH(LOF$1&amp;"|"&amp;$B29,'Data Annex'!$K$1:$K$4779,0),MATCH(LOF$2,'Data Annex'!$K$1:$BS$1,0)),"")</f>
        <v/>
      </c>
      <c r="LOG29" s="258" t="str">
        <f>IFERROR(INDEX('Data Annex'!$K$1:$BS$4779,MATCH(LOG$1&amp;"|"&amp;$B29,'Data Annex'!$K$1:$K$4779,0),MATCH(LOG$2,'Data Annex'!$K$1:$BS$1,0)),"")</f>
        <v/>
      </c>
      <c r="LOH29" s="258" t="str">
        <f>IFERROR(INDEX('Data Annex'!$K$1:$BS$4779,MATCH(LOH$1&amp;"|"&amp;$B29,'Data Annex'!$K$1:$K$4779,0),MATCH(LOH$2,'Data Annex'!$K$1:$BS$1,0)),"")</f>
        <v/>
      </c>
      <c r="LOI29" s="258" t="str">
        <f>IFERROR(INDEX('Data Annex'!$K$1:$BS$4779,MATCH(LOI$1&amp;"|"&amp;$B29,'Data Annex'!$K$1:$K$4779,0),MATCH(LOI$2,'Data Annex'!$K$1:$BS$1,0)),"")</f>
        <v/>
      </c>
      <c r="LOJ29" s="258" t="str">
        <f>IFERROR(INDEX('Data Annex'!$K$1:$BS$4779,MATCH(LOJ$1&amp;"|"&amp;$B29,'Data Annex'!$K$1:$K$4779,0),MATCH(LOJ$2,'Data Annex'!$K$1:$BS$1,0)),"")</f>
        <v/>
      </c>
      <c r="LOK29" s="258" t="str">
        <f>IFERROR(INDEX('Data Annex'!$K$1:$BS$4779,MATCH(LOK$1&amp;"|"&amp;$B29,'Data Annex'!$K$1:$K$4779,0),MATCH(LOK$2,'Data Annex'!$K$1:$BS$1,0)),"")</f>
        <v/>
      </c>
      <c r="LOL29" s="258" t="str">
        <f>IFERROR(INDEX('Data Annex'!$K$1:$BS$4779,MATCH(LOL$1&amp;"|"&amp;$B29,'Data Annex'!$K$1:$K$4779,0),MATCH(LOL$2,'Data Annex'!$K$1:$BS$1,0)),"")</f>
        <v/>
      </c>
      <c r="LOM29" s="258" t="str">
        <f>IFERROR(INDEX('Data Annex'!$K$1:$BS$4779,MATCH(LOM$1&amp;"|"&amp;$B29,'Data Annex'!$K$1:$K$4779,0),MATCH(LOM$2,'Data Annex'!$K$1:$BS$1,0)),"")</f>
        <v/>
      </c>
      <c r="LON29" s="258" t="str">
        <f>IFERROR(INDEX('Data Annex'!$K$1:$BS$4779,MATCH(LON$1&amp;"|"&amp;$B29,'Data Annex'!$K$1:$K$4779,0),MATCH(LON$2,'Data Annex'!$K$1:$BS$1,0)),"")</f>
        <v/>
      </c>
      <c r="LOO29" s="258" t="str">
        <f>IFERROR(INDEX('Data Annex'!$K$1:$BS$4779,MATCH(LOO$1&amp;"|"&amp;$B29,'Data Annex'!$K$1:$K$4779,0),MATCH(LOO$2,'Data Annex'!$K$1:$BS$1,0)),"")</f>
        <v/>
      </c>
      <c r="LOP29" s="258" t="str">
        <f>IFERROR(INDEX('Data Annex'!$K$1:$BS$4779,MATCH(LOP$1&amp;"|"&amp;$B29,'Data Annex'!$K$1:$K$4779,0),MATCH(LOP$2,'Data Annex'!$K$1:$BS$1,0)),"")</f>
        <v/>
      </c>
      <c r="LOQ29" s="258" t="str">
        <f>IFERROR(INDEX('Data Annex'!$K$1:$BS$4779,MATCH(LOQ$1&amp;"|"&amp;$B29,'Data Annex'!$K$1:$K$4779,0),MATCH(LOQ$2,'Data Annex'!$K$1:$BS$1,0)),"")</f>
        <v/>
      </c>
      <c r="LOR29" s="258" t="str">
        <f>IFERROR(INDEX('Data Annex'!$K$1:$BS$4779,MATCH(LOR$1&amp;"|"&amp;$B29,'Data Annex'!$K$1:$K$4779,0),MATCH(LOR$2,'Data Annex'!$K$1:$BS$1,0)),"")</f>
        <v/>
      </c>
      <c r="LOS29" s="258" t="str">
        <f>IFERROR(INDEX('Data Annex'!$K$1:$BS$4779,MATCH(LOS$1&amp;"|"&amp;$B29,'Data Annex'!$K$1:$K$4779,0),MATCH(LOS$2,'Data Annex'!$K$1:$BS$1,0)),"")</f>
        <v/>
      </c>
      <c r="LOT29" s="258" t="str">
        <f>IFERROR(INDEX('Data Annex'!$K$1:$BS$4779,MATCH(LOT$1&amp;"|"&amp;$B29,'Data Annex'!$K$1:$K$4779,0),MATCH(LOT$2,'Data Annex'!$K$1:$BS$1,0)),"")</f>
        <v/>
      </c>
      <c r="LOU29" s="258" t="str">
        <f>IFERROR(INDEX('Data Annex'!$K$1:$BS$4779,MATCH(LOU$1&amp;"|"&amp;$B29,'Data Annex'!$K$1:$K$4779,0),MATCH(LOU$2,'Data Annex'!$K$1:$BS$1,0)),"")</f>
        <v/>
      </c>
      <c r="LOV29" s="258" t="str">
        <f>IFERROR(INDEX('Data Annex'!$K$1:$BS$4779,MATCH(LOV$1&amp;"|"&amp;$B29,'Data Annex'!$K$1:$K$4779,0),MATCH(LOV$2,'Data Annex'!$K$1:$BS$1,0)),"")</f>
        <v/>
      </c>
      <c r="LOW29" s="258" t="str">
        <f>IFERROR(INDEX('Data Annex'!$K$1:$BS$4779,MATCH(LOW$1&amp;"|"&amp;$B29,'Data Annex'!$K$1:$K$4779,0),MATCH(LOW$2,'Data Annex'!$K$1:$BS$1,0)),"")</f>
        <v/>
      </c>
      <c r="LOX29" s="258" t="str">
        <f>IFERROR(INDEX('Data Annex'!$K$1:$BS$4779,MATCH(LOX$1&amp;"|"&amp;$B29,'Data Annex'!$K$1:$K$4779,0),MATCH(LOX$2,'Data Annex'!$K$1:$BS$1,0)),"")</f>
        <v/>
      </c>
      <c r="LOY29" s="258" t="str">
        <f>IFERROR(INDEX('Data Annex'!$K$1:$BS$4779,MATCH(LOY$1&amp;"|"&amp;$B29,'Data Annex'!$K$1:$K$4779,0),MATCH(LOY$2,'Data Annex'!$K$1:$BS$1,0)),"")</f>
        <v/>
      </c>
      <c r="LOZ29" s="258" t="str">
        <f>IFERROR(INDEX('Data Annex'!$K$1:$BS$4779,MATCH(LOZ$1&amp;"|"&amp;$B29,'Data Annex'!$K$1:$K$4779,0),MATCH(LOZ$2,'Data Annex'!$K$1:$BS$1,0)),"")</f>
        <v/>
      </c>
      <c r="LPA29" s="258" t="str">
        <f>IFERROR(INDEX('Data Annex'!$K$1:$BS$4779,MATCH(LPA$1&amp;"|"&amp;$B29,'Data Annex'!$K$1:$K$4779,0),MATCH(LPA$2,'Data Annex'!$K$1:$BS$1,0)),"")</f>
        <v/>
      </c>
      <c r="LPB29" s="258" t="str">
        <f>IFERROR(INDEX('Data Annex'!$K$1:$BS$4779,MATCH(LPB$1&amp;"|"&amp;$B29,'Data Annex'!$K$1:$K$4779,0),MATCH(LPB$2,'Data Annex'!$K$1:$BS$1,0)),"")</f>
        <v/>
      </c>
      <c r="LPC29" s="258" t="str">
        <f>IFERROR(INDEX('Data Annex'!$K$1:$BS$4779,MATCH(LPC$1&amp;"|"&amp;$B29,'Data Annex'!$K$1:$K$4779,0),MATCH(LPC$2,'Data Annex'!$K$1:$BS$1,0)),"")</f>
        <v/>
      </c>
      <c r="LPD29" s="258" t="str">
        <f>IFERROR(INDEX('Data Annex'!$K$1:$BS$4779,MATCH(LPD$1&amp;"|"&amp;$B29,'Data Annex'!$K$1:$K$4779,0),MATCH(LPD$2,'Data Annex'!$K$1:$BS$1,0)),"")</f>
        <v/>
      </c>
      <c r="LPE29" s="258" t="str">
        <f>IFERROR(INDEX('Data Annex'!$K$1:$BS$4779,MATCH(LPE$1&amp;"|"&amp;$B29,'Data Annex'!$K$1:$K$4779,0),MATCH(LPE$2,'Data Annex'!$K$1:$BS$1,0)),"")</f>
        <v/>
      </c>
      <c r="LPF29" s="258" t="str">
        <f>IFERROR(INDEX('Data Annex'!$K$1:$BS$4779,MATCH(LPF$1&amp;"|"&amp;$B29,'Data Annex'!$K$1:$K$4779,0),MATCH(LPF$2,'Data Annex'!$K$1:$BS$1,0)),"")</f>
        <v/>
      </c>
      <c r="LPG29" s="258" t="str">
        <f>IFERROR(INDEX('Data Annex'!$K$1:$BS$4779,MATCH(LPG$1&amp;"|"&amp;$B29,'Data Annex'!$K$1:$K$4779,0),MATCH(LPG$2,'Data Annex'!$K$1:$BS$1,0)),"")</f>
        <v/>
      </c>
      <c r="LPH29" s="258" t="str">
        <f>IFERROR(INDEX('Data Annex'!$K$1:$BS$4779,MATCH(LPH$1&amp;"|"&amp;$B29,'Data Annex'!$K$1:$K$4779,0),MATCH(LPH$2,'Data Annex'!$K$1:$BS$1,0)),"")</f>
        <v/>
      </c>
      <c r="LPI29" s="258" t="str">
        <f>IFERROR(INDEX('Data Annex'!$K$1:$BS$4779,MATCH(LPI$1&amp;"|"&amp;$B29,'Data Annex'!$K$1:$K$4779,0),MATCH(LPI$2,'Data Annex'!$K$1:$BS$1,0)),"")</f>
        <v/>
      </c>
      <c r="LPJ29" s="258" t="str">
        <f>IFERROR(INDEX('Data Annex'!$K$1:$BS$4779,MATCH(LPJ$1&amp;"|"&amp;$B29,'Data Annex'!$K$1:$K$4779,0),MATCH(LPJ$2,'Data Annex'!$K$1:$BS$1,0)),"")</f>
        <v/>
      </c>
      <c r="LPK29" s="258" t="str">
        <f>IFERROR(INDEX('Data Annex'!$K$1:$BS$4779,MATCH(LPK$1&amp;"|"&amp;$B29,'Data Annex'!$K$1:$K$4779,0),MATCH(LPK$2,'Data Annex'!$K$1:$BS$1,0)),"")</f>
        <v/>
      </c>
      <c r="LPL29" s="258" t="str">
        <f>IFERROR(INDEX('Data Annex'!$K$1:$BS$4779,MATCH(LPL$1&amp;"|"&amp;$B29,'Data Annex'!$K$1:$K$4779,0),MATCH(LPL$2,'Data Annex'!$K$1:$BS$1,0)),"")</f>
        <v/>
      </c>
      <c r="LPM29" s="258" t="str">
        <f>IFERROR(INDEX('Data Annex'!$K$1:$BS$4779,MATCH(LPM$1&amp;"|"&amp;$B29,'Data Annex'!$K$1:$K$4779,0),MATCH(LPM$2,'Data Annex'!$K$1:$BS$1,0)),"")</f>
        <v/>
      </c>
      <c r="LPN29" s="258" t="str">
        <f>IFERROR(INDEX('Data Annex'!$K$1:$BS$4779,MATCH(LPN$1&amp;"|"&amp;$B29,'Data Annex'!$K$1:$K$4779,0),MATCH(LPN$2,'Data Annex'!$K$1:$BS$1,0)),"")</f>
        <v/>
      </c>
      <c r="LPO29" s="258" t="str">
        <f>IFERROR(INDEX('Data Annex'!$K$1:$BS$4779,MATCH(LPO$1&amp;"|"&amp;$B29,'Data Annex'!$K$1:$K$4779,0),MATCH(LPO$2,'Data Annex'!$K$1:$BS$1,0)),"")</f>
        <v/>
      </c>
      <c r="LPP29" s="258" t="str">
        <f>IFERROR(INDEX('Data Annex'!$K$1:$BS$4779,MATCH(LPP$1&amp;"|"&amp;$B29,'Data Annex'!$K$1:$K$4779,0),MATCH(LPP$2,'Data Annex'!$K$1:$BS$1,0)),"")</f>
        <v/>
      </c>
      <c r="LPQ29" s="258" t="str">
        <f>IFERROR(INDEX('Data Annex'!$K$1:$BS$4779,MATCH(LPQ$1&amp;"|"&amp;$B29,'Data Annex'!$K$1:$K$4779,0),MATCH(LPQ$2,'Data Annex'!$K$1:$BS$1,0)),"")</f>
        <v/>
      </c>
      <c r="LPR29" s="258" t="str">
        <f>IFERROR(INDEX('Data Annex'!$K$1:$BS$4779,MATCH(LPR$1&amp;"|"&amp;$B29,'Data Annex'!$K$1:$K$4779,0),MATCH(LPR$2,'Data Annex'!$K$1:$BS$1,0)),"")</f>
        <v/>
      </c>
      <c r="LPS29" s="258" t="str">
        <f>IFERROR(INDEX('Data Annex'!$K$1:$BS$4779,MATCH(LPS$1&amp;"|"&amp;$B29,'Data Annex'!$K$1:$K$4779,0),MATCH(LPS$2,'Data Annex'!$K$1:$BS$1,0)),"")</f>
        <v/>
      </c>
      <c r="LPT29" s="258" t="str">
        <f>IFERROR(INDEX('Data Annex'!$K$1:$BS$4779,MATCH(LPT$1&amp;"|"&amp;$B29,'Data Annex'!$K$1:$K$4779,0),MATCH(LPT$2,'Data Annex'!$K$1:$BS$1,0)),"")</f>
        <v/>
      </c>
      <c r="LPU29" s="258" t="str">
        <f>IFERROR(INDEX('Data Annex'!$K$1:$BS$4779,MATCH(LPU$1&amp;"|"&amp;$B29,'Data Annex'!$K$1:$K$4779,0),MATCH(LPU$2,'Data Annex'!$K$1:$BS$1,0)),"")</f>
        <v/>
      </c>
      <c r="LPV29" s="258" t="str">
        <f>IFERROR(INDEX('Data Annex'!$K$1:$BS$4779,MATCH(LPV$1&amp;"|"&amp;$B29,'Data Annex'!$K$1:$K$4779,0),MATCH(LPV$2,'Data Annex'!$K$1:$BS$1,0)),"")</f>
        <v/>
      </c>
      <c r="LPW29" s="258" t="str">
        <f>IFERROR(INDEX('Data Annex'!$K$1:$BS$4779,MATCH(LPW$1&amp;"|"&amp;$B29,'Data Annex'!$K$1:$K$4779,0),MATCH(LPW$2,'Data Annex'!$K$1:$BS$1,0)),"")</f>
        <v/>
      </c>
      <c r="LPX29" s="258" t="str">
        <f>IFERROR(INDEX('Data Annex'!$K$1:$BS$4779,MATCH(LPX$1&amp;"|"&amp;$B29,'Data Annex'!$K$1:$K$4779,0),MATCH(LPX$2,'Data Annex'!$K$1:$BS$1,0)),"")</f>
        <v/>
      </c>
      <c r="LPY29" s="258" t="str">
        <f>IFERROR(INDEX('Data Annex'!$K$1:$BS$4779,MATCH(LPY$1&amp;"|"&amp;$B29,'Data Annex'!$K$1:$K$4779,0),MATCH(LPY$2,'Data Annex'!$K$1:$BS$1,0)),"")</f>
        <v/>
      </c>
      <c r="LPZ29" s="258" t="str">
        <f>IFERROR(INDEX('Data Annex'!$K$1:$BS$4779,MATCH(LPZ$1&amp;"|"&amp;$B29,'Data Annex'!$K$1:$K$4779,0),MATCH(LPZ$2,'Data Annex'!$K$1:$BS$1,0)),"")</f>
        <v/>
      </c>
      <c r="LQA29" s="258" t="str">
        <f>IFERROR(INDEX('Data Annex'!$K$1:$BS$4779,MATCH(LQA$1&amp;"|"&amp;$B29,'Data Annex'!$K$1:$K$4779,0),MATCH(LQA$2,'Data Annex'!$K$1:$BS$1,0)),"")</f>
        <v/>
      </c>
      <c r="LQB29" s="258" t="str">
        <f>IFERROR(INDEX('Data Annex'!$K$1:$BS$4779,MATCH(LQB$1&amp;"|"&amp;$B29,'Data Annex'!$K$1:$K$4779,0),MATCH(LQB$2,'Data Annex'!$K$1:$BS$1,0)),"")</f>
        <v/>
      </c>
      <c r="LQC29" s="258" t="str">
        <f>IFERROR(INDEX('Data Annex'!$K$1:$BS$4779,MATCH(LQC$1&amp;"|"&amp;$B29,'Data Annex'!$K$1:$K$4779,0),MATCH(LQC$2,'Data Annex'!$K$1:$BS$1,0)),"")</f>
        <v/>
      </c>
      <c r="LQD29" s="258" t="str">
        <f>IFERROR(INDEX('Data Annex'!$K$1:$BS$4779,MATCH(LQD$1&amp;"|"&amp;$B29,'Data Annex'!$K$1:$K$4779,0),MATCH(LQD$2,'Data Annex'!$K$1:$BS$1,0)),"")</f>
        <v/>
      </c>
      <c r="LQE29" s="258" t="str">
        <f>IFERROR(INDEX('Data Annex'!$K$1:$BS$4779,MATCH(LQE$1&amp;"|"&amp;$B29,'Data Annex'!$K$1:$K$4779,0),MATCH(LQE$2,'Data Annex'!$K$1:$BS$1,0)),"")</f>
        <v/>
      </c>
      <c r="LQF29" s="258" t="str">
        <f>IFERROR(INDEX('Data Annex'!$K$1:$BS$4779,MATCH(LQF$1&amp;"|"&amp;$B29,'Data Annex'!$K$1:$K$4779,0),MATCH(LQF$2,'Data Annex'!$K$1:$BS$1,0)),"")</f>
        <v/>
      </c>
      <c r="LQG29" s="258" t="str">
        <f>IFERROR(INDEX('Data Annex'!$K$1:$BS$4779,MATCH(LQG$1&amp;"|"&amp;$B29,'Data Annex'!$K$1:$K$4779,0),MATCH(LQG$2,'Data Annex'!$K$1:$BS$1,0)),"")</f>
        <v/>
      </c>
      <c r="LQH29" s="258" t="str">
        <f>IFERROR(INDEX('Data Annex'!$K$1:$BS$4779,MATCH(LQH$1&amp;"|"&amp;$B29,'Data Annex'!$K$1:$K$4779,0),MATCH(LQH$2,'Data Annex'!$K$1:$BS$1,0)),"")</f>
        <v/>
      </c>
      <c r="LQI29" s="258" t="str">
        <f>IFERROR(INDEX('Data Annex'!$K$1:$BS$4779,MATCH(LQI$1&amp;"|"&amp;$B29,'Data Annex'!$K$1:$K$4779,0),MATCH(LQI$2,'Data Annex'!$K$1:$BS$1,0)),"")</f>
        <v/>
      </c>
      <c r="LQJ29" s="258" t="str">
        <f>IFERROR(INDEX('Data Annex'!$K$1:$BS$4779,MATCH(LQJ$1&amp;"|"&amp;$B29,'Data Annex'!$K$1:$K$4779,0),MATCH(LQJ$2,'Data Annex'!$K$1:$BS$1,0)),"")</f>
        <v/>
      </c>
      <c r="LQK29" s="258" t="str">
        <f>IFERROR(INDEX('Data Annex'!$K$1:$BS$4779,MATCH(LQK$1&amp;"|"&amp;$B29,'Data Annex'!$K$1:$K$4779,0),MATCH(LQK$2,'Data Annex'!$K$1:$BS$1,0)),"")</f>
        <v/>
      </c>
      <c r="LQL29" s="258" t="str">
        <f>IFERROR(INDEX('Data Annex'!$K$1:$BS$4779,MATCH(LQL$1&amp;"|"&amp;$B29,'Data Annex'!$K$1:$K$4779,0),MATCH(LQL$2,'Data Annex'!$K$1:$BS$1,0)),"")</f>
        <v/>
      </c>
      <c r="LQM29" s="258" t="str">
        <f>IFERROR(INDEX('Data Annex'!$K$1:$BS$4779,MATCH(LQM$1&amp;"|"&amp;$B29,'Data Annex'!$K$1:$K$4779,0),MATCH(LQM$2,'Data Annex'!$K$1:$BS$1,0)),"")</f>
        <v/>
      </c>
      <c r="LQN29" s="258" t="str">
        <f>IFERROR(INDEX('Data Annex'!$K$1:$BS$4779,MATCH(LQN$1&amp;"|"&amp;$B29,'Data Annex'!$K$1:$K$4779,0),MATCH(LQN$2,'Data Annex'!$K$1:$BS$1,0)),"")</f>
        <v/>
      </c>
      <c r="LQO29" s="258" t="str">
        <f>IFERROR(INDEX('Data Annex'!$K$1:$BS$4779,MATCH(LQO$1&amp;"|"&amp;$B29,'Data Annex'!$K$1:$K$4779,0),MATCH(LQO$2,'Data Annex'!$K$1:$BS$1,0)),"")</f>
        <v/>
      </c>
      <c r="LQP29" s="258" t="str">
        <f>IFERROR(INDEX('Data Annex'!$K$1:$BS$4779,MATCH(LQP$1&amp;"|"&amp;$B29,'Data Annex'!$K$1:$K$4779,0),MATCH(LQP$2,'Data Annex'!$K$1:$BS$1,0)),"")</f>
        <v/>
      </c>
      <c r="LQQ29" s="258" t="str">
        <f>IFERROR(INDEX('Data Annex'!$K$1:$BS$4779,MATCH(LQQ$1&amp;"|"&amp;$B29,'Data Annex'!$K$1:$K$4779,0),MATCH(LQQ$2,'Data Annex'!$K$1:$BS$1,0)),"")</f>
        <v/>
      </c>
      <c r="LQR29" s="258" t="str">
        <f>IFERROR(INDEX('Data Annex'!$K$1:$BS$4779,MATCH(LQR$1&amp;"|"&amp;$B29,'Data Annex'!$K$1:$K$4779,0),MATCH(LQR$2,'Data Annex'!$K$1:$BS$1,0)),"")</f>
        <v/>
      </c>
      <c r="LQS29" s="258" t="str">
        <f>IFERROR(INDEX('Data Annex'!$K$1:$BS$4779,MATCH(LQS$1&amp;"|"&amp;$B29,'Data Annex'!$K$1:$K$4779,0),MATCH(LQS$2,'Data Annex'!$K$1:$BS$1,0)),"")</f>
        <v/>
      </c>
      <c r="LQT29" s="258" t="str">
        <f>IFERROR(INDEX('Data Annex'!$K$1:$BS$4779,MATCH(LQT$1&amp;"|"&amp;$B29,'Data Annex'!$K$1:$K$4779,0),MATCH(LQT$2,'Data Annex'!$K$1:$BS$1,0)),"")</f>
        <v/>
      </c>
      <c r="LQU29" s="258" t="str">
        <f>IFERROR(INDEX('Data Annex'!$K$1:$BS$4779,MATCH(LQU$1&amp;"|"&amp;$B29,'Data Annex'!$K$1:$K$4779,0),MATCH(LQU$2,'Data Annex'!$K$1:$BS$1,0)),"")</f>
        <v/>
      </c>
      <c r="LQV29" s="258" t="str">
        <f>IFERROR(INDEX('Data Annex'!$K$1:$BS$4779,MATCH(LQV$1&amp;"|"&amp;$B29,'Data Annex'!$K$1:$K$4779,0),MATCH(LQV$2,'Data Annex'!$K$1:$BS$1,0)),"")</f>
        <v/>
      </c>
      <c r="LQW29" s="258" t="str">
        <f>IFERROR(INDEX('Data Annex'!$K$1:$BS$4779,MATCH(LQW$1&amp;"|"&amp;$B29,'Data Annex'!$K$1:$K$4779,0),MATCH(LQW$2,'Data Annex'!$K$1:$BS$1,0)),"")</f>
        <v/>
      </c>
      <c r="LQX29" s="258" t="str">
        <f>IFERROR(INDEX('Data Annex'!$K$1:$BS$4779,MATCH(LQX$1&amp;"|"&amp;$B29,'Data Annex'!$K$1:$K$4779,0),MATCH(LQX$2,'Data Annex'!$K$1:$BS$1,0)),"")</f>
        <v/>
      </c>
      <c r="LQY29" s="258" t="str">
        <f>IFERROR(INDEX('Data Annex'!$K$1:$BS$4779,MATCH(LQY$1&amp;"|"&amp;$B29,'Data Annex'!$K$1:$K$4779,0),MATCH(LQY$2,'Data Annex'!$K$1:$BS$1,0)),"")</f>
        <v/>
      </c>
      <c r="LQZ29" s="258" t="str">
        <f>IFERROR(INDEX('Data Annex'!$K$1:$BS$4779,MATCH(LQZ$1&amp;"|"&amp;$B29,'Data Annex'!$K$1:$K$4779,0),MATCH(LQZ$2,'Data Annex'!$K$1:$BS$1,0)),"")</f>
        <v/>
      </c>
      <c r="LRA29" s="258" t="str">
        <f>IFERROR(INDEX('Data Annex'!$K$1:$BS$4779,MATCH(LRA$1&amp;"|"&amp;$B29,'Data Annex'!$K$1:$K$4779,0),MATCH(LRA$2,'Data Annex'!$K$1:$BS$1,0)),"")</f>
        <v/>
      </c>
      <c r="LRB29" s="258" t="str">
        <f>IFERROR(INDEX('Data Annex'!$K$1:$BS$4779,MATCH(LRB$1&amp;"|"&amp;$B29,'Data Annex'!$K$1:$K$4779,0),MATCH(LRB$2,'Data Annex'!$K$1:$BS$1,0)),"")</f>
        <v/>
      </c>
      <c r="LRC29" s="258" t="str">
        <f>IFERROR(INDEX('Data Annex'!$K$1:$BS$4779,MATCH(LRC$1&amp;"|"&amp;$B29,'Data Annex'!$K$1:$K$4779,0),MATCH(LRC$2,'Data Annex'!$K$1:$BS$1,0)),"")</f>
        <v/>
      </c>
      <c r="LRD29" s="258" t="str">
        <f>IFERROR(INDEX('Data Annex'!$K$1:$BS$4779,MATCH(LRD$1&amp;"|"&amp;$B29,'Data Annex'!$K$1:$K$4779,0),MATCH(LRD$2,'Data Annex'!$K$1:$BS$1,0)),"")</f>
        <v/>
      </c>
      <c r="LRE29" s="258" t="str">
        <f>IFERROR(INDEX('Data Annex'!$K$1:$BS$4779,MATCH(LRE$1&amp;"|"&amp;$B29,'Data Annex'!$K$1:$K$4779,0),MATCH(LRE$2,'Data Annex'!$K$1:$BS$1,0)),"")</f>
        <v/>
      </c>
      <c r="LRF29" s="258" t="str">
        <f>IFERROR(INDEX('Data Annex'!$K$1:$BS$4779,MATCH(LRF$1&amp;"|"&amp;$B29,'Data Annex'!$K$1:$K$4779,0),MATCH(LRF$2,'Data Annex'!$K$1:$BS$1,0)),"")</f>
        <v/>
      </c>
      <c r="LRG29" s="258" t="str">
        <f>IFERROR(INDEX('Data Annex'!$K$1:$BS$4779,MATCH(LRG$1&amp;"|"&amp;$B29,'Data Annex'!$K$1:$K$4779,0),MATCH(LRG$2,'Data Annex'!$K$1:$BS$1,0)),"")</f>
        <v/>
      </c>
      <c r="LRH29" s="258" t="str">
        <f>IFERROR(INDEX('Data Annex'!$K$1:$BS$4779,MATCH(LRH$1&amp;"|"&amp;$B29,'Data Annex'!$K$1:$K$4779,0),MATCH(LRH$2,'Data Annex'!$K$1:$BS$1,0)),"")</f>
        <v/>
      </c>
      <c r="LRI29" s="258" t="str">
        <f>IFERROR(INDEX('Data Annex'!$K$1:$BS$4779,MATCH(LRI$1&amp;"|"&amp;$B29,'Data Annex'!$K$1:$K$4779,0),MATCH(LRI$2,'Data Annex'!$K$1:$BS$1,0)),"")</f>
        <v/>
      </c>
      <c r="LRJ29" s="258" t="str">
        <f>IFERROR(INDEX('Data Annex'!$K$1:$BS$4779,MATCH(LRJ$1&amp;"|"&amp;$B29,'Data Annex'!$K$1:$K$4779,0),MATCH(LRJ$2,'Data Annex'!$K$1:$BS$1,0)),"")</f>
        <v/>
      </c>
      <c r="LRK29" s="258" t="str">
        <f>IFERROR(INDEX('Data Annex'!$K$1:$BS$4779,MATCH(LRK$1&amp;"|"&amp;$B29,'Data Annex'!$K$1:$K$4779,0),MATCH(LRK$2,'Data Annex'!$K$1:$BS$1,0)),"")</f>
        <v/>
      </c>
      <c r="LRL29" s="258" t="str">
        <f>IFERROR(INDEX('Data Annex'!$K$1:$BS$4779,MATCH(LRL$1&amp;"|"&amp;$B29,'Data Annex'!$K$1:$K$4779,0),MATCH(LRL$2,'Data Annex'!$K$1:$BS$1,0)),"")</f>
        <v/>
      </c>
      <c r="LRM29" s="258" t="str">
        <f>IFERROR(INDEX('Data Annex'!$K$1:$BS$4779,MATCH(LRM$1&amp;"|"&amp;$B29,'Data Annex'!$K$1:$K$4779,0),MATCH(LRM$2,'Data Annex'!$K$1:$BS$1,0)),"")</f>
        <v/>
      </c>
      <c r="LRN29" s="258" t="str">
        <f>IFERROR(INDEX('Data Annex'!$K$1:$BS$4779,MATCH(LRN$1&amp;"|"&amp;$B29,'Data Annex'!$K$1:$K$4779,0),MATCH(LRN$2,'Data Annex'!$K$1:$BS$1,0)),"")</f>
        <v/>
      </c>
      <c r="LRO29" s="258" t="str">
        <f>IFERROR(INDEX('Data Annex'!$K$1:$BS$4779,MATCH(LRO$1&amp;"|"&amp;$B29,'Data Annex'!$K$1:$K$4779,0),MATCH(LRO$2,'Data Annex'!$K$1:$BS$1,0)),"")</f>
        <v/>
      </c>
      <c r="LRP29" s="258" t="str">
        <f>IFERROR(INDEX('Data Annex'!$K$1:$BS$4779,MATCH(LRP$1&amp;"|"&amp;$B29,'Data Annex'!$K$1:$K$4779,0),MATCH(LRP$2,'Data Annex'!$K$1:$BS$1,0)),"")</f>
        <v/>
      </c>
      <c r="LRQ29" s="258" t="str">
        <f>IFERROR(INDEX('Data Annex'!$K$1:$BS$4779,MATCH(LRQ$1&amp;"|"&amp;$B29,'Data Annex'!$K$1:$K$4779,0),MATCH(LRQ$2,'Data Annex'!$K$1:$BS$1,0)),"")</f>
        <v/>
      </c>
      <c r="LRR29" s="258" t="str">
        <f>IFERROR(INDEX('Data Annex'!$K$1:$BS$4779,MATCH(LRR$1&amp;"|"&amp;$B29,'Data Annex'!$K$1:$K$4779,0),MATCH(LRR$2,'Data Annex'!$K$1:$BS$1,0)),"")</f>
        <v/>
      </c>
      <c r="LRS29" s="258" t="str">
        <f>IFERROR(INDEX('Data Annex'!$K$1:$BS$4779,MATCH(LRS$1&amp;"|"&amp;$B29,'Data Annex'!$K$1:$K$4779,0),MATCH(LRS$2,'Data Annex'!$K$1:$BS$1,0)),"")</f>
        <v/>
      </c>
      <c r="LRT29" s="258" t="str">
        <f>IFERROR(INDEX('Data Annex'!$K$1:$BS$4779,MATCH(LRT$1&amp;"|"&amp;$B29,'Data Annex'!$K$1:$K$4779,0),MATCH(LRT$2,'Data Annex'!$K$1:$BS$1,0)),"")</f>
        <v/>
      </c>
      <c r="LRU29" s="258" t="str">
        <f>IFERROR(INDEX('Data Annex'!$K$1:$BS$4779,MATCH(LRU$1&amp;"|"&amp;$B29,'Data Annex'!$K$1:$K$4779,0),MATCH(LRU$2,'Data Annex'!$K$1:$BS$1,0)),"")</f>
        <v/>
      </c>
      <c r="LRV29" s="258" t="str">
        <f>IFERROR(INDEX('Data Annex'!$K$1:$BS$4779,MATCH(LRV$1&amp;"|"&amp;$B29,'Data Annex'!$K$1:$K$4779,0),MATCH(LRV$2,'Data Annex'!$K$1:$BS$1,0)),"")</f>
        <v/>
      </c>
      <c r="LRW29" s="258" t="str">
        <f>IFERROR(INDEX('Data Annex'!$K$1:$BS$4779,MATCH(LRW$1&amp;"|"&amp;$B29,'Data Annex'!$K$1:$K$4779,0),MATCH(LRW$2,'Data Annex'!$K$1:$BS$1,0)),"")</f>
        <v/>
      </c>
      <c r="LRX29" s="258" t="str">
        <f>IFERROR(INDEX('Data Annex'!$K$1:$BS$4779,MATCH(LRX$1&amp;"|"&amp;$B29,'Data Annex'!$K$1:$K$4779,0),MATCH(LRX$2,'Data Annex'!$K$1:$BS$1,0)),"")</f>
        <v/>
      </c>
      <c r="LRY29" s="258" t="str">
        <f>IFERROR(INDEX('Data Annex'!$K$1:$BS$4779,MATCH(LRY$1&amp;"|"&amp;$B29,'Data Annex'!$K$1:$K$4779,0),MATCH(LRY$2,'Data Annex'!$K$1:$BS$1,0)),"")</f>
        <v/>
      </c>
      <c r="LRZ29" s="258" t="str">
        <f>IFERROR(INDEX('Data Annex'!$K$1:$BS$4779,MATCH(LRZ$1&amp;"|"&amp;$B29,'Data Annex'!$K$1:$K$4779,0),MATCH(LRZ$2,'Data Annex'!$K$1:$BS$1,0)),"")</f>
        <v/>
      </c>
      <c r="LSA29" s="258" t="str">
        <f>IFERROR(INDEX('Data Annex'!$K$1:$BS$4779,MATCH(LSA$1&amp;"|"&amp;$B29,'Data Annex'!$K$1:$K$4779,0),MATCH(LSA$2,'Data Annex'!$K$1:$BS$1,0)),"")</f>
        <v/>
      </c>
      <c r="LSB29" s="258" t="str">
        <f>IFERROR(INDEX('Data Annex'!$K$1:$BS$4779,MATCH(LSB$1&amp;"|"&amp;$B29,'Data Annex'!$K$1:$K$4779,0),MATCH(LSB$2,'Data Annex'!$K$1:$BS$1,0)),"")</f>
        <v/>
      </c>
      <c r="LSC29" s="258" t="str">
        <f>IFERROR(INDEX('Data Annex'!$K$1:$BS$4779,MATCH(LSC$1&amp;"|"&amp;$B29,'Data Annex'!$K$1:$K$4779,0),MATCH(LSC$2,'Data Annex'!$K$1:$BS$1,0)),"")</f>
        <v/>
      </c>
      <c r="LSD29" s="258" t="str">
        <f>IFERROR(INDEX('Data Annex'!$K$1:$BS$4779,MATCH(LSD$1&amp;"|"&amp;$B29,'Data Annex'!$K$1:$K$4779,0),MATCH(LSD$2,'Data Annex'!$K$1:$BS$1,0)),"")</f>
        <v/>
      </c>
      <c r="LSE29" s="258" t="str">
        <f>IFERROR(INDEX('Data Annex'!$K$1:$BS$4779,MATCH(LSE$1&amp;"|"&amp;$B29,'Data Annex'!$K$1:$K$4779,0),MATCH(LSE$2,'Data Annex'!$K$1:$BS$1,0)),"")</f>
        <v/>
      </c>
      <c r="LSF29" s="258" t="str">
        <f>IFERROR(INDEX('Data Annex'!$K$1:$BS$4779,MATCH(LSF$1&amp;"|"&amp;$B29,'Data Annex'!$K$1:$K$4779,0),MATCH(LSF$2,'Data Annex'!$K$1:$BS$1,0)),"")</f>
        <v/>
      </c>
      <c r="LSG29" s="258" t="str">
        <f>IFERROR(INDEX('Data Annex'!$K$1:$BS$4779,MATCH(LSG$1&amp;"|"&amp;$B29,'Data Annex'!$K$1:$K$4779,0),MATCH(LSG$2,'Data Annex'!$K$1:$BS$1,0)),"")</f>
        <v/>
      </c>
      <c r="LSH29" s="258" t="str">
        <f>IFERROR(INDEX('Data Annex'!$K$1:$BS$4779,MATCH(LSH$1&amp;"|"&amp;$B29,'Data Annex'!$K$1:$K$4779,0),MATCH(LSH$2,'Data Annex'!$K$1:$BS$1,0)),"")</f>
        <v/>
      </c>
      <c r="LSI29" s="258" t="str">
        <f>IFERROR(INDEX('Data Annex'!$K$1:$BS$4779,MATCH(LSI$1&amp;"|"&amp;$B29,'Data Annex'!$K$1:$K$4779,0),MATCH(LSI$2,'Data Annex'!$K$1:$BS$1,0)),"")</f>
        <v/>
      </c>
      <c r="LSJ29" s="258" t="str">
        <f>IFERROR(INDEX('Data Annex'!$K$1:$BS$4779,MATCH(LSJ$1&amp;"|"&amp;$B29,'Data Annex'!$K$1:$K$4779,0),MATCH(LSJ$2,'Data Annex'!$K$1:$BS$1,0)),"")</f>
        <v/>
      </c>
      <c r="LSK29" s="258" t="str">
        <f>IFERROR(INDEX('Data Annex'!$K$1:$BS$4779,MATCH(LSK$1&amp;"|"&amp;$B29,'Data Annex'!$K$1:$K$4779,0),MATCH(LSK$2,'Data Annex'!$K$1:$BS$1,0)),"")</f>
        <v/>
      </c>
      <c r="LSL29" s="258" t="str">
        <f>IFERROR(INDEX('Data Annex'!$K$1:$BS$4779,MATCH(LSL$1&amp;"|"&amp;$B29,'Data Annex'!$K$1:$K$4779,0),MATCH(LSL$2,'Data Annex'!$K$1:$BS$1,0)),"")</f>
        <v/>
      </c>
      <c r="LSM29" s="258" t="str">
        <f>IFERROR(INDEX('Data Annex'!$K$1:$BS$4779,MATCH(LSM$1&amp;"|"&amp;$B29,'Data Annex'!$K$1:$K$4779,0),MATCH(LSM$2,'Data Annex'!$K$1:$BS$1,0)),"")</f>
        <v/>
      </c>
      <c r="LSN29" s="258" t="str">
        <f>IFERROR(INDEX('Data Annex'!$K$1:$BS$4779,MATCH(LSN$1&amp;"|"&amp;$B29,'Data Annex'!$K$1:$K$4779,0),MATCH(LSN$2,'Data Annex'!$K$1:$BS$1,0)),"")</f>
        <v/>
      </c>
      <c r="LSO29" s="258" t="str">
        <f>IFERROR(INDEX('Data Annex'!$K$1:$BS$4779,MATCH(LSO$1&amp;"|"&amp;$B29,'Data Annex'!$K$1:$K$4779,0),MATCH(LSO$2,'Data Annex'!$K$1:$BS$1,0)),"")</f>
        <v/>
      </c>
      <c r="LSP29" s="258" t="str">
        <f>IFERROR(INDEX('Data Annex'!$K$1:$BS$4779,MATCH(LSP$1&amp;"|"&amp;$B29,'Data Annex'!$K$1:$K$4779,0),MATCH(LSP$2,'Data Annex'!$K$1:$BS$1,0)),"")</f>
        <v/>
      </c>
      <c r="LSQ29" s="258" t="str">
        <f>IFERROR(INDEX('Data Annex'!$K$1:$BS$4779,MATCH(LSQ$1&amp;"|"&amp;$B29,'Data Annex'!$K$1:$K$4779,0),MATCH(LSQ$2,'Data Annex'!$K$1:$BS$1,0)),"")</f>
        <v/>
      </c>
      <c r="LSR29" s="258" t="str">
        <f>IFERROR(INDEX('Data Annex'!$K$1:$BS$4779,MATCH(LSR$1&amp;"|"&amp;$B29,'Data Annex'!$K$1:$K$4779,0),MATCH(LSR$2,'Data Annex'!$K$1:$BS$1,0)),"")</f>
        <v/>
      </c>
      <c r="LSS29" s="258" t="str">
        <f>IFERROR(INDEX('Data Annex'!$K$1:$BS$4779,MATCH(LSS$1&amp;"|"&amp;$B29,'Data Annex'!$K$1:$K$4779,0),MATCH(LSS$2,'Data Annex'!$K$1:$BS$1,0)),"")</f>
        <v/>
      </c>
      <c r="LST29" s="258" t="str">
        <f>IFERROR(INDEX('Data Annex'!$K$1:$BS$4779,MATCH(LST$1&amp;"|"&amp;$B29,'Data Annex'!$K$1:$K$4779,0),MATCH(LST$2,'Data Annex'!$K$1:$BS$1,0)),"")</f>
        <v/>
      </c>
      <c r="LSU29" s="258" t="str">
        <f>IFERROR(INDEX('Data Annex'!$K$1:$BS$4779,MATCH(LSU$1&amp;"|"&amp;$B29,'Data Annex'!$K$1:$K$4779,0),MATCH(LSU$2,'Data Annex'!$K$1:$BS$1,0)),"")</f>
        <v/>
      </c>
      <c r="LSV29" s="258" t="str">
        <f>IFERROR(INDEX('Data Annex'!$K$1:$BS$4779,MATCH(LSV$1&amp;"|"&amp;$B29,'Data Annex'!$K$1:$K$4779,0),MATCH(LSV$2,'Data Annex'!$K$1:$BS$1,0)),"")</f>
        <v/>
      </c>
      <c r="LSW29" s="258" t="str">
        <f>IFERROR(INDEX('Data Annex'!$K$1:$BS$4779,MATCH(LSW$1&amp;"|"&amp;$B29,'Data Annex'!$K$1:$K$4779,0),MATCH(LSW$2,'Data Annex'!$K$1:$BS$1,0)),"")</f>
        <v/>
      </c>
      <c r="LSX29" s="258" t="str">
        <f>IFERROR(INDEX('Data Annex'!$K$1:$BS$4779,MATCH(LSX$1&amp;"|"&amp;$B29,'Data Annex'!$K$1:$K$4779,0),MATCH(LSX$2,'Data Annex'!$K$1:$BS$1,0)),"")</f>
        <v/>
      </c>
      <c r="LSY29" s="258" t="str">
        <f>IFERROR(INDEX('Data Annex'!$K$1:$BS$4779,MATCH(LSY$1&amp;"|"&amp;$B29,'Data Annex'!$K$1:$K$4779,0),MATCH(LSY$2,'Data Annex'!$K$1:$BS$1,0)),"")</f>
        <v/>
      </c>
      <c r="LSZ29" s="258" t="str">
        <f>IFERROR(INDEX('Data Annex'!$K$1:$BS$4779,MATCH(LSZ$1&amp;"|"&amp;$B29,'Data Annex'!$K$1:$K$4779,0),MATCH(LSZ$2,'Data Annex'!$K$1:$BS$1,0)),"")</f>
        <v/>
      </c>
      <c r="LTA29" s="258" t="str">
        <f>IFERROR(INDEX('Data Annex'!$K$1:$BS$4779,MATCH(LTA$1&amp;"|"&amp;$B29,'Data Annex'!$K$1:$K$4779,0),MATCH(LTA$2,'Data Annex'!$K$1:$BS$1,0)),"")</f>
        <v/>
      </c>
      <c r="LTB29" s="258" t="str">
        <f>IFERROR(INDEX('Data Annex'!$K$1:$BS$4779,MATCH(LTB$1&amp;"|"&amp;$B29,'Data Annex'!$K$1:$K$4779,0),MATCH(LTB$2,'Data Annex'!$K$1:$BS$1,0)),"")</f>
        <v/>
      </c>
      <c r="LTC29" s="258" t="str">
        <f>IFERROR(INDEX('Data Annex'!$K$1:$BS$4779,MATCH(LTC$1&amp;"|"&amp;$B29,'Data Annex'!$K$1:$K$4779,0),MATCH(LTC$2,'Data Annex'!$K$1:$BS$1,0)),"")</f>
        <v/>
      </c>
      <c r="LTD29" s="258" t="str">
        <f>IFERROR(INDEX('Data Annex'!$K$1:$BS$4779,MATCH(LTD$1&amp;"|"&amp;$B29,'Data Annex'!$K$1:$K$4779,0),MATCH(LTD$2,'Data Annex'!$K$1:$BS$1,0)),"")</f>
        <v/>
      </c>
      <c r="LTE29" s="258" t="str">
        <f>IFERROR(INDEX('Data Annex'!$K$1:$BS$4779,MATCH(LTE$1&amp;"|"&amp;$B29,'Data Annex'!$K$1:$K$4779,0),MATCH(LTE$2,'Data Annex'!$K$1:$BS$1,0)),"")</f>
        <v/>
      </c>
      <c r="LTF29" s="258" t="str">
        <f>IFERROR(INDEX('Data Annex'!$K$1:$BS$4779,MATCH(LTF$1&amp;"|"&amp;$B29,'Data Annex'!$K$1:$K$4779,0),MATCH(LTF$2,'Data Annex'!$K$1:$BS$1,0)),"")</f>
        <v/>
      </c>
      <c r="LTG29" s="258" t="str">
        <f>IFERROR(INDEX('Data Annex'!$K$1:$BS$4779,MATCH(LTG$1&amp;"|"&amp;$B29,'Data Annex'!$K$1:$K$4779,0),MATCH(LTG$2,'Data Annex'!$K$1:$BS$1,0)),"")</f>
        <v/>
      </c>
      <c r="LTH29" s="258" t="str">
        <f>IFERROR(INDEX('Data Annex'!$K$1:$BS$4779,MATCH(LTH$1&amp;"|"&amp;$B29,'Data Annex'!$K$1:$K$4779,0),MATCH(LTH$2,'Data Annex'!$K$1:$BS$1,0)),"")</f>
        <v/>
      </c>
      <c r="LTI29" s="258" t="str">
        <f>IFERROR(INDEX('Data Annex'!$K$1:$BS$4779,MATCH(LTI$1&amp;"|"&amp;$B29,'Data Annex'!$K$1:$K$4779,0),MATCH(LTI$2,'Data Annex'!$K$1:$BS$1,0)),"")</f>
        <v/>
      </c>
      <c r="LTJ29" s="258" t="str">
        <f>IFERROR(INDEX('Data Annex'!$K$1:$BS$4779,MATCH(LTJ$1&amp;"|"&amp;$B29,'Data Annex'!$K$1:$K$4779,0),MATCH(LTJ$2,'Data Annex'!$K$1:$BS$1,0)),"")</f>
        <v/>
      </c>
      <c r="LTK29" s="258" t="str">
        <f>IFERROR(INDEX('Data Annex'!$K$1:$BS$4779,MATCH(LTK$1&amp;"|"&amp;$B29,'Data Annex'!$K$1:$K$4779,0),MATCH(LTK$2,'Data Annex'!$K$1:$BS$1,0)),"")</f>
        <v/>
      </c>
      <c r="LTL29" s="258" t="str">
        <f>IFERROR(INDEX('Data Annex'!$K$1:$BS$4779,MATCH(LTL$1&amp;"|"&amp;$B29,'Data Annex'!$K$1:$K$4779,0),MATCH(LTL$2,'Data Annex'!$K$1:$BS$1,0)),"")</f>
        <v/>
      </c>
      <c r="LTM29" s="258" t="str">
        <f>IFERROR(INDEX('Data Annex'!$K$1:$BS$4779,MATCH(LTM$1&amp;"|"&amp;$B29,'Data Annex'!$K$1:$K$4779,0),MATCH(LTM$2,'Data Annex'!$K$1:$BS$1,0)),"")</f>
        <v/>
      </c>
      <c r="LTN29" s="258" t="str">
        <f>IFERROR(INDEX('Data Annex'!$K$1:$BS$4779,MATCH(LTN$1&amp;"|"&amp;$B29,'Data Annex'!$K$1:$K$4779,0),MATCH(LTN$2,'Data Annex'!$K$1:$BS$1,0)),"")</f>
        <v/>
      </c>
      <c r="LTO29" s="258" t="str">
        <f>IFERROR(INDEX('Data Annex'!$K$1:$BS$4779,MATCH(LTO$1&amp;"|"&amp;$B29,'Data Annex'!$K$1:$K$4779,0),MATCH(LTO$2,'Data Annex'!$K$1:$BS$1,0)),"")</f>
        <v/>
      </c>
      <c r="LTP29" s="258" t="str">
        <f>IFERROR(INDEX('Data Annex'!$K$1:$BS$4779,MATCH(LTP$1&amp;"|"&amp;$B29,'Data Annex'!$K$1:$K$4779,0),MATCH(LTP$2,'Data Annex'!$K$1:$BS$1,0)),"")</f>
        <v/>
      </c>
      <c r="LTQ29" s="258" t="str">
        <f>IFERROR(INDEX('Data Annex'!$K$1:$BS$4779,MATCH(LTQ$1&amp;"|"&amp;$B29,'Data Annex'!$K$1:$K$4779,0),MATCH(LTQ$2,'Data Annex'!$K$1:$BS$1,0)),"")</f>
        <v/>
      </c>
      <c r="LTR29" s="258" t="str">
        <f>IFERROR(INDEX('Data Annex'!$K$1:$BS$4779,MATCH(LTR$1&amp;"|"&amp;$B29,'Data Annex'!$K$1:$K$4779,0),MATCH(LTR$2,'Data Annex'!$K$1:$BS$1,0)),"")</f>
        <v/>
      </c>
      <c r="LTS29" s="258" t="str">
        <f>IFERROR(INDEX('Data Annex'!$K$1:$BS$4779,MATCH(LTS$1&amp;"|"&amp;$B29,'Data Annex'!$K$1:$K$4779,0),MATCH(LTS$2,'Data Annex'!$K$1:$BS$1,0)),"")</f>
        <v/>
      </c>
      <c r="LTT29" s="258" t="str">
        <f>IFERROR(INDEX('Data Annex'!$K$1:$BS$4779,MATCH(LTT$1&amp;"|"&amp;$B29,'Data Annex'!$K$1:$K$4779,0),MATCH(LTT$2,'Data Annex'!$K$1:$BS$1,0)),"")</f>
        <v/>
      </c>
      <c r="LTU29" s="258" t="str">
        <f>IFERROR(INDEX('Data Annex'!$K$1:$BS$4779,MATCH(LTU$1&amp;"|"&amp;$B29,'Data Annex'!$K$1:$K$4779,0),MATCH(LTU$2,'Data Annex'!$K$1:$BS$1,0)),"")</f>
        <v/>
      </c>
      <c r="LTV29" s="258" t="str">
        <f>IFERROR(INDEX('Data Annex'!$K$1:$BS$4779,MATCH(LTV$1&amp;"|"&amp;$B29,'Data Annex'!$K$1:$K$4779,0),MATCH(LTV$2,'Data Annex'!$K$1:$BS$1,0)),"")</f>
        <v/>
      </c>
      <c r="LTW29" s="258" t="str">
        <f>IFERROR(INDEX('Data Annex'!$K$1:$BS$4779,MATCH(LTW$1&amp;"|"&amp;$B29,'Data Annex'!$K$1:$K$4779,0),MATCH(LTW$2,'Data Annex'!$K$1:$BS$1,0)),"")</f>
        <v/>
      </c>
      <c r="LTX29" s="258" t="str">
        <f>IFERROR(INDEX('Data Annex'!$K$1:$BS$4779,MATCH(LTX$1&amp;"|"&amp;$B29,'Data Annex'!$K$1:$K$4779,0),MATCH(LTX$2,'Data Annex'!$K$1:$BS$1,0)),"")</f>
        <v/>
      </c>
      <c r="LTY29" s="258" t="str">
        <f>IFERROR(INDEX('Data Annex'!$K$1:$BS$4779,MATCH(LTY$1&amp;"|"&amp;$B29,'Data Annex'!$K$1:$K$4779,0),MATCH(LTY$2,'Data Annex'!$K$1:$BS$1,0)),"")</f>
        <v/>
      </c>
      <c r="LTZ29" s="258" t="str">
        <f>IFERROR(INDEX('Data Annex'!$K$1:$BS$4779,MATCH(LTZ$1&amp;"|"&amp;$B29,'Data Annex'!$K$1:$K$4779,0),MATCH(LTZ$2,'Data Annex'!$K$1:$BS$1,0)),"")</f>
        <v/>
      </c>
      <c r="LUA29" s="258" t="str">
        <f>IFERROR(INDEX('Data Annex'!$K$1:$BS$4779,MATCH(LUA$1&amp;"|"&amp;$B29,'Data Annex'!$K$1:$K$4779,0),MATCH(LUA$2,'Data Annex'!$K$1:$BS$1,0)),"")</f>
        <v/>
      </c>
      <c r="LUB29" s="258" t="str">
        <f>IFERROR(INDEX('Data Annex'!$K$1:$BS$4779,MATCH(LUB$1&amp;"|"&amp;$B29,'Data Annex'!$K$1:$K$4779,0),MATCH(LUB$2,'Data Annex'!$K$1:$BS$1,0)),"")</f>
        <v/>
      </c>
      <c r="LUC29" s="258" t="str">
        <f>IFERROR(INDEX('Data Annex'!$K$1:$BS$4779,MATCH(LUC$1&amp;"|"&amp;$B29,'Data Annex'!$K$1:$K$4779,0),MATCH(LUC$2,'Data Annex'!$K$1:$BS$1,0)),"")</f>
        <v/>
      </c>
      <c r="LUD29" s="258" t="str">
        <f>IFERROR(INDEX('Data Annex'!$K$1:$BS$4779,MATCH(LUD$1&amp;"|"&amp;$B29,'Data Annex'!$K$1:$K$4779,0),MATCH(LUD$2,'Data Annex'!$K$1:$BS$1,0)),"")</f>
        <v/>
      </c>
      <c r="LUE29" s="258" t="str">
        <f>IFERROR(INDEX('Data Annex'!$K$1:$BS$4779,MATCH(LUE$1&amp;"|"&amp;$B29,'Data Annex'!$K$1:$K$4779,0),MATCH(LUE$2,'Data Annex'!$K$1:$BS$1,0)),"")</f>
        <v/>
      </c>
      <c r="LUF29" s="258" t="str">
        <f>IFERROR(INDEX('Data Annex'!$K$1:$BS$4779,MATCH(LUF$1&amp;"|"&amp;$B29,'Data Annex'!$K$1:$K$4779,0),MATCH(LUF$2,'Data Annex'!$K$1:$BS$1,0)),"")</f>
        <v/>
      </c>
      <c r="LUG29" s="258" t="str">
        <f>IFERROR(INDEX('Data Annex'!$K$1:$BS$4779,MATCH(LUG$1&amp;"|"&amp;$B29,'Data Annex'!$K$1:$K$4779,0),MATCH(LUG$2,'Data Annex'!$K$1:$BS$1,0)),"")</f>
        <v/>
      </c>
      <c r="LUH29" s="258" t="str">
        <f>IFERROR(INDEX('Data Annex'!$K$1:$BS$4779,MATCH(LUH$1&amp;"|"&amp;$B29,'Data Annex'!$K$1:$K$4779,0),MATCH(LUH$2,'Data Annex'!$K$1:$BS$1,0)),"")</f>
        <v/>
      </c>
      <c r="LUI29" s="258" t="str">
        <f>IFERROR(INDEX('Data Annex'!$K$1:$BS$4779,MATCH(LUI$1&amp;"|"&amp;$B29,'Data Annex'!$K$1:$K$4779,0),MATCH(LUI$2,'Data Annex'!$K$1:$BS$1,0)),"")</f>
        <v/>
      </c>
      <c r="LUJ29" s="258" t="str">
        <f>IFERROR(INDEX('Data Annex'!$K$1:$BS$4779,MATCH(LUJ$1&amp;"|"&amp;$B29,'Data Annex'!$K$1:$K$4779,0),MATCH(LUJ$2,'Data Annex'!$K$1:$BS$1,0)),"")</f>
        <v/>
      </c>
      <c r="LUK29" s="258" t="str">
        <f>IFERROR(INDEX('Data Annex'!$K$1:$BS$4779,MATCH(LUK$1&amp;"|"&amp;$B29,'Data Annex'!$K$1:$K$4779,0),MATCH(LUK$2,'Data Annex'!$K$1:$BS$1,0)),"")</f>
        <v/>
      </c>
      <c r="LUL29" s="258" t="str">
        <f>IFERROR(INDEX('Data Annex'!$K$1:$BS$4779,MATCH(LUL$1&amp;"|"&amp;$B29,'Data Annex'!$K$1:$K$4779,0),MATCH(LUL$2,'Data Annex'!$K$1:$BS$1,0)),"")</f>
        <v/>
      </c>
      <c r="LUM29" s="258" t="str">
        <f>IFERROR(INDEX('Data Annex'!$K$1:$BS$4779,MATCH(LUM$1&amp;"|"&amp;$B29,'Data Annex'!$K$1:$K$4779,0),MATCH(LUM$2,'Data Annex'!$K$1:$BS$1,0)),"")</f>
        <v/>
      </c>
      <c r="LUN29" s="258" t="str">
        <f>IFERROR(INDEX('Data Annex'!$K$1:$BS$4779,MATCH(LUN$1&amp;"|"&amp;$B29,'Data Annex'!$K$1:$K$4779,0),MATCH(LUN$2,'Data Annex'!$K$1:$BS$1,0)),"")</f>
        <v/>
      </c>
      <c r="LUO29" s="258" t="str">
        <f>IFERROR(INDEX('Data Annex'!$K$1:$BS$4779,MATCH(LUO$1&amp;"|"&amp;$B29,'Data Annex'!$K$1:$K$4779,0),MATCH(LUO$2,'Data Annex'!$K$1:$BS$1,0)),"")</f>
        <v/>
      </c>
      <c r="LUP29" s="258" t="str">
        <f>IFERROR(INDEX('Data Annex'!$K$1:$BS$4779,MATCH(LUP$1&amp;"|"&amp;$B29,'Data Annex'!$K$1:$K$4779,0),MATCH(LUP$2,'Data Annex'!$K$1:$BS$1,0)),"")</f>
        <v/>
      </c>
      <c r="LUQ29" s="258" t="str">
        <f>IFERROR(INDEX('Data Annex'!$K$1:$BS$4779,MATCH(LUQ$1&amp;"|"&amp;$B29,'Data Annex'!$K$1:$K$4779,0),MATCH(LUQ$2,'Data Annex'!$K$1:$BS$1,0)),"")</f>
        <v/>
      </c>
      <c r="LUR29" s="258" t="str">
        <f>IFERROR(INDEX('Data Annex'!$K$1:$BS$4779,MATCH(LUR$1&amp;"|"&amp;$B29,'Data Annex'!$K$1:$K$4779,0),MATCH(LUR$2,'Data Annex'!$K$1:$BS$1,0)),"")</f>
        <v/>
      </c>
      <c r="LUS29" s="258" t="str">
        <f>IFERROR(INDEX('Data Annex'!$K$1:$BS$4779,MATCH(LUS$1&amp;"|"&amp;$B29,'Data Annex'!$K$1:$K$4779,0),MATCH(LUS$2,'Data Annex'!$K$1:$BS$1,0)),"")</f>
        <v/>
      </c>
      <c r="LUT29" s="258" t="str">
        <f>IFERROR(INDEX('Data Annex'!$K$1:$BS$4779,MATCH(LUT$1&amp;"|"&amp;$B29,'Data Annex'!$K$1:$K$4779,0),MATCH(LUT$2,'Data Annex'!$K$1:$BS$1,0)),"")</f>
        <v/>
      </c>
      <c r="LUU29" s="258" t="str">
        <f>IFERROR(INDEX('Data Annex'!$K$1:$BS$4779,MATCH(LUU$1&amp;"|"&amp;$B29,'Data Annex'!$K$1:$K$4779,0),MATCH(LUU$2,'Data Annex'!$K$1:$BS$1,0)),"")</f>
        <v/>
      </c>
      <c r="LUV29" s="258" t="str">
        <f>IFERROR(INDEX('Data Annex'!$K$1:$BS$4779,MATCH(LUV$1&amp;"|"&amp;$B29,'Data Annex'!$K$1:$K$4779,0),MATCH(LUV$2,'Data Annex'!$K$1:$BS$1,0)),"")</f>
        <v/>
      </c>
      <c r="LUW29" s="258" t="str">
        <f>IFERROR(INDEX('Data Annex'!$K$1:$BS$4779,MATCH(LUW$1&amp;"|"&amp;$B29,'Data Annex'!$K$1:$K$4779,0),MATCH(LUW$2,'Data Annex'!$K$1:$BS$1,0)),"")</f>
        <v/>
      </c>
      <c r="LUX29" s="258" t="str">
        <f>IFERROR(INDEX('Data Annex'!$K$1:$BS$4779,MATCH(LUX$1&amp;"|"&amp;$B29,'Data Annex'!$K$1:$K$4779,0),MATCH(LUX$2,'Data Annex'!$K$1:$BS$1,0)),"")</f>
        <v/>
      </c>
      <c r="LUY29" s="258" t="str">
        <f>IFERROR(INDEX('Data Annex'!$K$1:$BS$4779,MATCH(LUY$1&amp;"|"&amp;$B29,'Data Annex'!$K$1:$K$4779,0),MATCH(LUY$2,'Data Annex'!$K$1:$BS$1,0)),"")</f>
        <v/>
      </c>
      <c r="LUZ29" s="258" t="str">
        <f>IFERROR(INDEX('Data Annex'!$K$1:$BS$4779,MATCH(LUZ$1&amp;"|"&amp;$B29,'Data Annex'!$K$1:$K$4779,0),MATCH(LUZ$2,'Data Annex'!$K$1:$BS$1,0)),"")</f>
        <v/>
      </c>
      <c r="LVA29" s="258" t="str">
        <f>IFERROR(INDEX('Data Annex'!$K$1:$BS$4779,MATCH(LVA$1&amp;"|"&amp;$B29,'Data Annex'!$K$1:$K$4779,0),MATCH(LVA$2,'Data Annex'!$K$1:$BS$1,0)),"")</f>
        <v/>
      </c>
      <c r="LVB29" s="258" t="str">
        <f>IFERROR(INDEX('Data Annex'!$K$1:$BS$4779,MATCH(LVB$1&amp;"|"&amp;$B29,'Data Annex'!$K$1:$K$4779,0),MATCH(LVB$2,'Data Annex'!$K$1:$BS$1,0)),"")</f>
        <v/>
      </c>
      <c r="LVC29" s="258" t="str">
        <f>IFERROR(INDEX('Data Annex'!$K$1:$BS$4779,MATCH(LVC$1&amp;"|"&amp;$B29,'Data Annex'!$K$1:$K$4779,0),MATCH(LVC$2,'Data Annex'!$K$1:$BS$1,0)),"")</f>
        <v/>
      </c>
      <c r="LVD29" s="258" t="str">
        <f>IFERROR(INDEX('Data Annex'!$K$1:$BS$4779,MATCH(LVD$1&amp;"|"&amp;$B29,'Data Annex'!$K$1:$K$4779,0),MATCH(LVD$2,'Data Annex'!$K$1:$BS$1,0)),"")</f>
        <v/>
      </c>
      <c r="LVE29" s="258" t="str">
        <f>IFERROR(INDEX('Data Annex'!$K$1:$BS$4779,MATCH(LVE$1&amp;"|"&amp;$B29,'Data Annex'!$K$1:$K$4779,0),MATCH(LVE$2,'Data Annex'!$K$1:$BS$1,0)),"")</f>
        <v/>
      </c>
      <c r="LVF29" s="258" t="str">
        <f>IFERROR(INDEX('Data Annex'!$K$1:$BS$4779,MATCH(LVF$1&amp;"|"&amp;$B29,'Data Annex'!$K$1:$K$4779,0),MATCH(LVF$2,'Data Annex'!$K$1:$BS$1,0)),"")</f>
        <v/>
      </c>
      <c r="LVG29" s="258" t="str">
        <f>IFERROR(INDEX('Data Annex'!$K$1:$BS$4779,MATCH(LVG$1&amp;"|"&amp;$B29,'Data Annex'!$K$1:$K$4779,0),MATCH(LVG$2,'Data Annex'!$K$1:$BS$1,0)),"")</f>
        <v/>
      </c>
      <c r="LVH29" s="258" t="str">
        <f>IFERROR(INDEX('Data Annex'!$K$1:$BS$4779,MATCH(LVH$1&amp;"|"&amp;$B29,'Data Annex'!$K$1:$K$4779,0),MATCH(LVH$2,'Data Annex'!$K$1:$BS$1,0)),"")</f>
        <v/>
      </c>
      <c r="LVI29" s="258" t="str">
        <f>IFERROR(INDEX('Data Annex'!$K$1:$BS$4779,MATCH(LVI$1&amp;"|"&amp;$B29,'Data Annex'!$K$1:$K$4779,0),MATCH(LVI$2,'Data Annex'!$K$1:$BS$1,0)),"")</f>
        <v/>
      </c>
      <c r="LVJ29" s="258" t="str">
        <f>IFERROR(INDEX('Data Annex'!$K$1:$BS$4779,MATCH(LVJ$1&amp;"|"&amp;$B29,'Data Annex'!$K$1:$K$4779,0),MATCH(LVJ$2,'Data Annex'!$K$1:$BS$1,0)),"")</f>
        <v/>
      </c>
      <c r="LVK29" s="258" t="str">
        <f>IFERROR(INDEX('Data Annex'!$K$1:$BS$4779,MATCH(LVK$1&amp;"|"&amp;$B29,'Data Annex'!$K$1:$K$4779,0),MATCH(LVK$2,'Data Annex'!$K$1:$BS$1,0)),"")</f>
        <v/>
      </c>
      <c r="LVL29" s="258" t="str">
        <f>IFERROR(INDEX('Data Annex'!$K$1:$BS$4779,MATCH(LVL$1&amp;"|"&amp;$B29,'Data Annex'!$K$1:$K$4779,0),MATCH(LVL$2,'Data Annex'!$K$1:$BS$1,0)),"")</f>
        <v/>
      </c>
      <c r="LVM29" s="258" t="str">
        <f>IFERROR(INDEX('Data Annex'!$K$1:$BS$4779,MATCH(LVM$1&amp;"|"&amp;$B29,'Data Annex'!$K$1:$K$4779,0),MATCH(LVM$2,'Data Annex'!$K$1:$BS$1,0)),"")</f>
        <v/>
      </c>
      <c r="LVN29" s="258" t="str">
        <f>IFERROR(INDEX('Data Annex'!$K$1:$BS$4779,MATCH(LVN$1&amp;"|"&amp;$B29,'Data Annex'!$K$1:$K$4779,0),MATCH(LVN$2,'Data Annex'!$K$1:$BS$1,0)),"")</f>
        <v/>
      </c>
      <c r="LVO29" s="258" t="str">
        <f>IFERROR(INDEX('Data Annex'!$K$1:$BS$4779,MATCH(LVO$1&amp;"|"&amp;$B29,'Data Annex'!$K$1:$K$4779,0),MATCH(LVO$2,'Data Annex'!$K$1:$BS$1,0)),"")</f>
        <v/>
      </c>
      <c r="LVP29" s="258" t="str">
        <f>IFERROR(INDEX('Data Annex'!$K$1:$BS$4779,MATCH(LVP$1&amp;"|"&amp;$B29,'Data Annex'!$K$1:$K$4779,0),MATCH(LVP$2,'Data Annex'!$K$1:$BS$1,0)),"")</f>
        <v/>
      </c>
      <c r="LVQ29" s="258" t="str">
        <f>IFERROR(INDEX('Data Annex'!$K$1:$BS$4779,MATCH(LVQ$1&amp;"|"&amp;$B29,'Data Annex'!$K$1:$K$4779,0),MATCH(LVQ$2,'Data Annex'!$K$1:$BS$1,0)),"")</f>
        <v/>
      </c>
      <c r="LVR29" s="258" t="str">
        <f>IFERROR(INDEX('Data Annex'!$K$1:$BS$4779,MATCH(LVR$1&amp;"|"&amp;$B29,'Data Annex'!$K$1:$K$4779,0),MATCH(LVR$2,'Data Annex'!$K$1:$BS$1,0)),"")</f>
        <v/>
      </c>
      <c r="LVS29" s="258" t="str">
        <f>IFERROR(INDEX('Data Annex'!$K$1:$BS$4779,MATCH(LVS$1&amp;"|"&amp;$B29,'Data Annex'!$K$1:$K$4779,0),MATCH(LVS$2,'Data Annex'!$K$1:$BS$1,0)),"")</f>
        <v/>
      </c>
      <c r="LVT29" s="258" t="str">
        <f>IFERROR(INDEX('Data Annex'!$K$1:$BS$4779,MATCH(LVT$1&amp;"|"&amp;$B29,'Data Annex'!$K$1:$K$4779,0),MATCH(LVT$2,'Data Annex'!$K$1:$BS$1,0)),"")</f>
        <v/>
      </c>
      <c r="LVU29" s="258" t="str">
        <f>IFERROR(INDEX('Data Annex'!$K$1:$BS$4779,MATCH(LVU$1&amp;"|"&amp;$B29,'Data Annex'!$K$1:$K$4779,0),MATCH(LVU$2,'Data Annex'!$K$1:$BS$1,0)),"")</f>
        <v/>
      </c>
      <c r="LVV29" s="258" t="str">
        <f>IFERROR(INDEX('Data Annex'!$K$1:$BS$4779,MATCH(LVV$1&amp;"|"&amp;$B29,'Data Annex'!$K$1:$K$4779,0),MATCH(LVV$2,'Data Annex'!$K$1:$BS$1,0)),"")</f>
        <v/>
      </c>
      <c r="LVW29" s="258" t="str">
        <f>IFERROR(INDEX('Data Annex'!$K$1:$BS$4779,MATCH(LVW$1&amp;"|"&amp;$B29,'Data Annex'!$K$1:$K$4779,0),MATCH(LVW$2,'Data Annex'!$K$1:$BS$1,0)),"")</f>
        <v/>
      </c>
      <c r="LVX29" s="258" t="str">
        <f>IFERROR(INDEX('Data Annex'!$K$1:$BS$4779,MATCH(LVX$1&amp;"|"&amp;$B29,'Data Annex'!$K$1:$K$4779,0),MATCH(LVX$2,'Data Annex'!$K$1:$BS$1,0)),"")</f>
        <v/>
      </c>
      <c r="LVY29" s="258" t="str">
        <f>IFERROR(INDEX('Data Annex'!$K$1:$BS$4779,MATCH(LVY$1&amp;"|"&amp;$B29,'Data Annex'!$K$1:$K$4779,0),MATCH(LVY$2,'Data Annex'!$K$1:$BS$1,0)),"")</f>
        <v/>
      </c>
      <c r="LVZ29" s="258" t="str">
        <f>IFERROR(INDEX('Data Annex'!$K$1:$BS$4779,MATCH(LVZ$1&amp;"|"&amp;$B29,'Data Annex'!$K$1:$K$4779,0),MATCH(LVZ$2,'Data Annex'!$K$1:$BS$1,0)),"")</f>
        <v/>
      </c>
      <c r="LWA29" s="258" t="str">
        <f>IFERROR(INDEX('Data Annex'!$K$1:$BS$4779,MATCH(LWA$1&amp;"|"&amp;$B29,'Data Annex'!$K$1:$K$4779,0),MATCH(LWA$2,'Data Annex'!$K$1:$BS$1,0)),"")</f>
        <v/>
      </c>
      <c r="LWB29" s="258" t="str">
        <f>IFERROR(INDEX('Data Annex'!$K$1:$BS$4779,MATCH(LWB$1&amp;"|"&amp;$B29,'Data Annex'!$K$1:$K$4779,0),MATCH(LWB$2,'Data Annex'!$K$1:$BS$1,0)),"")</f>
        <v/>
      </c>
      <c r="LWC29" s="258" t="str">
        <f>IFERROR(INDEX('Data Annex'!$K$1:$BS$4779,MATCH(LWC$1&amp;"|"&amp;$B29,'Data Annex'!$K$1:$K$4779,0),MATCH(LWC$2,'Data Annex'!$K$1:$BS$1,0)),"")</f>
        <v/>
      </c>
      <c r="LWD29" s="258" t="str">
        <f>IFERROR(INDEX('Data Annex'!$K$1:$BS$4779,MATCH(LWD$1&amp;"|"&amp;$B29,'Data Annex'!$K$1:$K$4779,0),MATCH(LWD$2,'Data Annex'!$K$1:$BS$1,0)),"")</f>
        <v/>
      </c>
      <c r="LWE29" s="258" t="str">
        <f>IFERROR(INDEX('Data Annex'!$K$1:$BS$4779,MATCH(LWE$1&amp;"|"&amp;$B29,'Data Annex'!$K$1:$K$4779,0),MATCH(LWE$2,'Data Annex'!$K$1:$BS$1,0)),"")</f>
        <v/>
      </c>
      <c r="LWF29" s="258" t="str">
        <f>IFERROR(INDEX('Data Annex'!$K$1:$BS$4779,MATCH(LWF$1&amp;"|"&amp;$B29,'Data Annex'!$K$1:$K$4779,0),MATCH(LWF$2,'Data Annex'!$K$1:$BS$1,0)),"")</f>
        <v/>
      </c>
      <c r="LWG29" s="258" t="str">
        <f>IFERROR(INDEX('Data Annex'!$K$1:$BS$4779,MATCH(LWG$1&amp;"|"&amp;$B29,'Data Annex'!$K$1:$K$4779,0),MATCH(LWG$2,'Data Annex'!$K$1:$BS$1,0)),"")</f>
        <v/>
      </c>
      <c r="LWH29" s="258" t="str">
        <f>IFERROR(INDEX('Data Annex'!$K$1:$BS$4779,MATCH(LWH$1&amp;"|"&amp;$B29,'Data Annex'!$K$1:$K$4779,0),MATCH(LWH$2,'Data Annex'!$K$1:$BS$1,0)),"")</f>
        <v/>
      </c>
      <c r="LWI29" s="258" t="str">
        <f>IFERROR(INDEX('Data Annex'!$K$1:$BS$4779,MATCH(LWI$1&amp;"|"&amp;$B29,'Data Annex'!$K$1:$K$4779,0),MATCH(LWI$2,'Data Annex'!$K$1:$BS$1,0)),"")</f>
        <v/>
      </c>
      <c r="LWJ29" s="258" t="str">
        <f>IFERROR(INDEX('Data Annex'!$K$1:$BS$4779,MATCH(LWJ$1&amp;"|"&amp;$B29,'Data Annex'!$K$1:$K$4779,0),MATCH(LWJ$2,'Data Annex'!$K$1:$BS$1,0)),"")</f>
        <v/>
      </c>
      <c r="LWK29" s="258" t="str">
        <f>IFERROR(INDEX('Data Annex'!$K$1:$BS$4779,MATCH(LWK$1&amp;"|"&amp;$B29,'Data Annex'!$K$1:$K$4779,0),MATCH(LWK$2,'Data Annex'!$K$1:$BS$1,0)),"")</f>
        <v/>
      </c>
      <c r="LWL29" s="258" t="str">
        <f>IFERROR(INDEX('Data Annex'!$K$1:$BS$4779,MATCH(LWL$1&amp;"|"&amp;$B29,'Data Annex'!$K$1:$K$4779,0),MATCH(LWL$2,'Data Annex'!$K$1:$BS$1,0)),"")</f>
        <v/>
      </c>
      <c r="LWM29" s="258" t="str">
        <f>IFERROR(INDEX('Data Annex'!$K$1:$BS$4779,MATCH(LWM$1&amp;"|"&amp;$B29,'Data Annex'!$K$1:$K$4779,0),MATCH(LWM$2,'Data Annex'!$K$1:$BS$1,0)),"")</f>
        <v/>
      </c>
      <c r="LWN29" s="258" t="str">
        <f>IFERROR(INDEX('Data Annex'!$K$1:$BS$4779,MATCH(LWN$1&amp;"|"&amp;$B29,'Data Annex'!$K$1:$K$4779,0),MATCH(LWN$2,'Data Annex'!$K$1:$BS$1,0)),"")</f>
        <v/>
      </c>
      <c r="LWO29" s="258" t="str">
        <f>IFERROR(INDEX('Data Annex'!$K$1:$BS$4779,MATCH(LWO$1&amp;"|"&amp;$B29,'Data Annex'!$K$1:$K$4779,0),MATCH(LWO$2,'Data Annex'!$K$1:$BS$1,0)),"")</f>
        <v/>
      </c>
      <c r="LWP29" s="258" t="str">
        <f>IFERROR(INDEX('Data Annex'!$K$1:$BS$4779,MATCH(LWP$1&amp;"|"&amp;$B29,'Data Annex'!$K$1:$K$4779,0),MATCH(LWP$2,'Data Annex'!$K$1:$BS$1,0)),"")</f>
        <v/>
      </c>
      <c r="LWQ29" s="258" t="str">
        <f>IFERROR(INDEX('Data Annex'!$K$1:$BS$4779,MATCH(LWQ$1&amp;"|"&amp;$B29,'Data Annex'!$K$1:$K$4779,0),MATCH(LWQ$2,'Data Annex'!$K$1:$BS$1,0)),"")</f>
        <v/>
      </c>
      <c r="LWR29" s="258" t="str">
        <f>IFERROR(INDEX('Data Annex'!$K$1:$BS$4779,MATCH(LWR$1&amp;"|"&amp;$B29,'Data Annex'!$K$1:$K$4779,0),MATCH(LWR$2,'Data Annex'!$K$1:$BS$1,0)),"")</f>
        <v/>
      </c>
      <c r="LWS29" s="258" t="str">
        <f>IFERROR(INDEX('Data Annex'!$K$1:$BS$4779,MATCH(LWS$1&amp;"|"&amp;$B29,'Data Annex'!$K$1:$K$4779,0),MATCH(LWS$2,'Data Annex'!$K$1:$BS$1,0)),"")</f>
        <v/>
      </c>
      <c r="LWT29" s="258" t="str">
        <f>IFERROR(INDEX('Data Annex'!$K$1:$BS$4779,MATCH(LWT$1&amp;"|"&amp;$B29,'Data Annex'!$K$1:$K$4779,0),MATCH(LWT$2,'Data Annex'!$K$1:$BS$1,0)),"")</f>
        <v/>
      </c>
      <c r="LWU29" s="258" t="str">
        <f>IFERROR(INDEX('Data Annex'!$K$1:$BS$4779,MATCH(LWU$1&amp;"|"&amp;$B29,'Data Annex'!$K$1:$K$4779,0),MATCH(LWU$2,'Data Annex'!$K$1:$BS$1,0)),"")</f>
        <v/>
      </c>
      <c r="LWV29" s="258" t="str">
        <f>IFERROR(INDEX('Data Annex'!$K$1:$BS$4779,MATCH(LWV$1&amp;"|"&amp;$B29,'Data Annex'!$K$1:$K$4779,0),MATCH(LWV$2,'Data Annex'!$K$1:$BS$1,0)),"")</f>
        <v/>
      </c>
      <c r="LWW29" s="258" t="str">
        <f>IFERROR(INDEX('Data Annex'!$K$1:$BS$4779,MATCH(LWW$1&amp;"|"&amp;$B29,'Data Annex'!$K$1:$K$4779,0),MATCH(LWW$2,'Data Annex'!$K$1:$BS$1,0)),"")</f>
        <v/>
      </c>
      <c r="LWX29" s="258" t="str">
        <f>IFERROR(INDEX('Data Annex'!$K$1:$BS$4779,MATCH(LWX$1&amp;"|"&amp;$B29,'Data Annex'!$K$1:$K$4779,0),MATCH(LWX$2,'Data Annex'!$K$1:$BS$1,0)),"")</f>
        <v/>
      </c>
      <c r="LWY29" s="258" t="str">
        <f>IFERROR(INDEX('Data Annex'!$K$1:$BS$4779,MATCH(LWY$1&amp;"|"&amp;$B29,'Data Annex'!$K$1:$K$4779,0),MATCH(LWY$2,'Data Annex'!$K$1:$BS$1,0)),"")</f>
        <v/>
      </c>
      <c r="LWZ29" s="258" t="str">
        <f>IFERROR(INDEX('Data Annex'!$K$1:$BS$4779,MATCH(LWZ$1&amp;"|"&amp;$B29,'Data Annex'!$K$1:$K$4779,0),MATCH(LWZ$2,'Data Annex'!$K$1:$BS$1,0)),"")</f>
        <v/>
      </c>
      <c r="LXA29" s="258" t="str">
        <f>IFERROR(INDEX('Data Annex'!$K$1:$BS$4779,MATCH(LXA$1&amp;"|"&amp;$B29,'Data Annex'!$K$1:$K$4779,0),MATCH(LXA$2,'Data Annex'!$K$1:$BS$1,0)),"")</f>
        <v/>
      </c>
      <c r="LXB29" s="258" t="str">
        <f>IFERROR(INDEX('Data Annex'!$K$1:$BS$4779,MATCH(LXB$1&amp;"|"&amp;$B29,'Data Annex'!$K$1:$K$4779,0),MATCH(LXB$2,'Data Annex'!$K$1:$BS$1,0)),"")</f>
        <v/>
      </c>
      <c r="LXC29" s="258" t="str">
        <f>IFERROR(INDEX('Data Annex'!$K$1:$BS$4779,MATCH(LXC$1&amp;"|"&amp;$B29,'Data Annex'!$K$1:$K$4779,0),MATCH(LXC$2,'Data Annex'!$K$1:$BS$1,0)),"")</f>
        <v/>
      </c>
      <c r="LXD29" s="258" t="str">
        <f>IFERROR(INDEX('Data Annex'!$K$1:$BS$4779,MATCH(LXD$1&amp;"|"&amp;$B29,'Data Annex'!$K$1:$K$4779,0),MATCH(LXD$2,'Data Annex'!$K$1:$BS$1,0)),"")</f>
        <v/>
      </c>
      <c r="LXE29" s="258" t="str">
        <f>IFERROR(INDEX('Data Annex'!$K$1:$BS$4779,MATCH(LXE$1&amp;"|"&amp;$B29,'Data Annex'!$K$1:$K$4779,0),MATCH(LXE$2,'Data Annex'!$K$1:$BS$1,0)),"")</f>
        <v/>
      </c>
      <c r="LXF29" s="258" t="str">
        <f>IFERROR(INDEX('Data Annex'!$K$1:$BS$4779,MATCH(LXF$1&amp;"|"&amp;$B29,'Data Annex'!$K$1:$K$4779,0),MATCH(LXF$2,'Data Annex'!$K$1:$BS$1,0)),"")</f>
        <v/>
      </c>
      <c r="LXG29" s="258" t="str">
        <f>IFERROR(INDEX('Data Annex'!$K$1:$BS$4779,MATCH(LXG$1&amp;"|"&amp;$B29,'Data Annex'!$K$1:$K$4779,0),MATCH(LXG$2,'Data Annex'!$K$1:$BS$1,0)),"")</f>
        <v/>
      </c>
      <c r="LXH29" s="258" t="str">
        <f>IFERROR(INDEX('Data Annex'!$K$1:$BS$4779,MATCH(LXH$1&amp;"|"&amp;$B29,'Data Annex'!$K$1:$K$4779,0),MATCH(LXH$2,'Data Annex'!$K$1:$BS$1,0)),"")</f>
        <v/>
      </c>
      <c r="LXI29" s="258" t="str">
        <f>IFERROR(INDEX('Data Annex'!$K$1:$BS$4779,MATCH(LXI$1&amp;"|"&amp;$B29,'Data Annex'!$K$1:$K$4779,0),MATCH(LXI$2,'Data Annex'!$K$1:$BS$1,0)),"")</f>
        <v/>
      </c>
      <c r="LXJ29" s="258" t="str">
        <f>IFERROR(INDEX('Data Annex'!$K$1:$BS$4779,MATCH(LXJ$1&amp;"|"&amp;$B29,'Data Annex'!$K$1:$K$4779,0),MATCH(LXJ$2,'Data Annex'!$K$1:$BS$1,0)),"")</f>
        <v/>
      </c>
      <c r="LXK29" s="258" t="str">
        <f>IFERROR(INDEX('Data Annex'!$K$1:$BS$4779,MATCH(LXK$1&amp;"|"&amp;$B29,'Data Annex'!$K$1:$K$4779,0),MATCH(LXK$2,'Data Annex'!$K$1:$BS$1,0)),"")</f>
        <v/>
      </c>
      <c r="LXL29" s="258" t="str">
        <f>IFERROR(INDEX('Data Annex'!$K$1:$BS$4779,MATCH(LXL$1&amp;"|"&amp;$B29,'Data Annex'!$K$1:$K$4779,0),MATCH(LXL$2,'Data Annex'!$K$1:$BS$1,0)),"")</f>
        <v/>
      </c>
      <c r="LXM29" s="258" t="str">
        <f>IFERROR(INDEX('Data Annex'!$K$1:$BS$4779,MATCH(LXM$1&amp;"|"&amp;$B29,'Data Annex'!$K$1:$K$4779,0),MATCH(LXM$2,'Data Annex'!$K$1:$BS$1,0)),"")</f>
        <v/>
      </c>
      <c r="LXN29" s="258" t="str">
        <f>IFERROR(INDEX('Data Annex'!$K$1:$BS$4779,MATCH(LXN$1&amp;"|"&amp;$B29,'Data Annex'!$K$1:$K$4779,0),MATCH(LXN$2,'Data Annex'!$K$1:$BS$1,0)),"")</f>
        <v/>
      </c>
      <c r="LXO29" s="258" t="str">
        <f>IFERROR(INDEX('Data Annex'!$K$1:$BS$4779,MATCH(LXO$1&amp;"|"&amp;$B29,'Data Annex'!$K$1:$K$4779,0),MATCH(LXO$2,'Data Annex'!$K$1:$BS$1,0)),"")</f>
        <v/>
      </c>
      <c r="LXP29" s="258" t="str">
        <f>IFERROR(INDEX('Data Annex'!$K$1:$BS$4779,MATCH(LXP$1&amp;"|"&amp;$B29,'Data Annex'!$K$1:$K$4779,0),MATCH(LXP$2,'Data Annex'!$K$1:$BS$1,0)),"")</f>
        <v/>
      </c>
      <c r="LXQ29" s="258" t="str">
        <f>IFERROR(INDEX('Data Annex'!$K$1:$BS$4779,MATCH(LXQ$1&amp;"|"&amp;$B29,'Data Annex'!$K$1:$K$4779,0),MATCH(LXQ$2,'Data Annex'!$K$1:$BS$1,0)),"")</f>
        <v/>
      </c>
      <c r="LXR29" s="258" t="str">
        <f>IFERROR(INDEX('Data Annex'!$K$1:$BS$4779,MATCH(LXR$1&amp;"|"&amp;$B29,'Data Annex'!$K$1:$K$4779,0),MATCH(LXR$2,'Data Annex'!$K$1:$BS$1,0)),"")</f>
        <v/>
      </c>
      <c r="LXS29" s="258" t="str">
        <f>IFERROR(INDEX('Data Annex'!$K$1:$BS$4779,MATCH(LXS$1&amp;"|"&amp;$B29,'Data Annex'!$K$1:$K$4779,0),MATCH(LXS$2,'Data Annex'!$K$1:$BS$1,0)),"")</f>
        <v/>
      </c>
      <c r="LXT29" s="258" t="str">
        <f>IFERROR(INDEX('Data Annex'!$K$1:$BS$4779,MATCH(LXT$1&amp;"|"&amp;$B29,'Data Annex'!$K$1:$K$4779,0),MATCH(LXT$2,'Data Annex'!$K$1:$BS$1,0)),"")</f>
        <v/>
      </c>
      <c r="LXU29" s="258" t="str">
        <f>IFERROR(INDEX('Data Annex'!$K$1:$BS$4779,MATCH(LXU$1&amp;"|"&amp;$B29,'Data Annex'!$K$1:$K$4779,0),MATCH(LXU$2,'Data Annex'!$K$1:$BS$1,0)),"")</f>
        <v/>
      </c>
      <c r="LXV29" s="258" t="str">
        <f>IFERROR(INDEX('Data Annex'!$K$1:$BS$4779,MATCH(LXV$1&amp;"|"&amp;$B29,'Data Annex'!$K$1:$K$4779,0),MATCH(LXV$2,'Data Annex'!$K$1:$BS$1,0)),"")</f>
        <v/>
      </c>
      <c r="LXW29" s="258" t="str">
        <f>IFERROR(INDEX('Data Annex'!$K$1:$BS$4779,MATCH(LXW$1&amp;"|"&amp;$B29,'Data Annex'!$K$1:$K$4779,0),MATCH(LXW$2,'Data Annex'!$K$1:$BS$1,0)),"")</f>
        <v/>
      </c>
      <c r="LXX29" s="258" t="str">
        <f>IFERROR(INDEX('Data Annex'!$K$1:$BS$4779,MATCH(LXX$1&amp;"|"&amp;$B29,'Data Annex'!$K$1:$K$4779,0),MATCH(LXX$2,'Data Annex'!$K$1:$BS$1,0)),"")</f>
        <v/>
      </c>
      <c r="LXY29" s="258" t="str">
        <f>IFERROR(INDEX('Data Annex'!$K$1:$BS$4779,MATCH(LXY$1&amp;"|"&amp;$B29,'Data Annex'!$K$1:$K$4779,0),MATCH(LXY$2,'Data Annex'!$K$1:$BS$1,0)),"")</f>
        <v/>
      </c>
      <c r="LXZ29" s="258" t="str">
        <f>IFERROR(INDEX('Data Annex'!$K$1:$BS$4779,MATCH(LXZ$1&amp;"|"&amp;$B29,'Data Annex'!$K$1:$K$4779,0),MATCH(LXZ$2,'Data Annex'!$K$1:$BS$1,0)),"")</f>
        <v/>
      </c>
      <c r="LYA29" s="258" t="str">
        <f>IFERROR(INDEX('Data Annex'!$K$1:$BS$4779,MATCH(LYA$1&amp;"|"&amp;$B29,'Data Annex'!$K$1:$K$4779,0),MATCH(LYA$2,'Data Annex'!$K$1:$BS$1,0)),"")</f>
        <v/>
      </c>
      <c r="LYB29" s="258" t="str">
        <f>IFERROR(INDEX('Data Annex'!$K$1:$BS$4779,MATCH(LYB$1&amp;"|"&amp;$B29,'Data Annex'!$K$1:$K$4779,0),MATCH(LYB$2,'Data Annex'!$K$1:$BS$1,0)),"")</f>
        <v/>
      </c>
      <c r="LYC29" s="258" t="str">
        <f>IFERROR(INDEX('Data Annex'!$K$1:$BS$4779,MATCH(LYC$1&amp;"|"&amp;$B29,'Data Annex'!$K$1:$K$4779,0),MATCH(LYC$2,'Data Annex'!$K$1:$BS$1,0)),"")</f>
        <v/>
      </c>
      <c r="LYD29" s="258" t="str">
        <f>IFERROR(INDEX('Data Annex'!$K$1:$BS$4779,MATCH(LYD$1&amp;"|"&amp;$B29,'Data Annex'!$K$1:$K$4779,0),MATCH(LYD$2,'Data Annex'!$K$1:$BS$1,0)),"")</f>
        <v/>
      </c>
      <c r="LYE29" s="258" t="str">
        <f>IFERROR(INDEX('Data Annex'!$K$1:$BS$4779,MATCH(LYE$1&amp;"|"&amp;$B29,'Data Annex'!$K$1:$K$4779,0),MATCH(LYE$2,'Data Annex'!$K$1:$BS$1,0)),"")</f>
        <v/>
      </c>
      <c r="LYF29" s="258" t="str">
        <f>IFERROR(INDEX('Data Annex'!$K$1:$BS$4779,MATCH(LYF$1&amp;"|"&amp;$B29,'Data Annex'!$K$1:$K$4779,0),MATCH(LYF$2,'Data Annex'!$K$1:$BS$1,0)),"")</f>
        <v/>
      </c>
      <c r="LYG29" s="258" t="str">
        <f>IFERROR(INDEX('Data Annex'!$K$1:$BS$4779,MATCH(LYG$1&amp;"|"&amp;$B29,'Data Annex'!$K$1:$K$4779,0),MATCH(LYG$2,'Data Annex'!$K$1:$BS$1,0)),"")</f>
        <v/>
      </c>
      <c r="LYH29" s="258" t="str">
        <f>IFERROR(INDEX('Data Annex'!$K$1:$BS$4779,MATCH(LYH$1&amp;"|"&amp;$B29,'Data Annex'!$K$1:$K$4779,0),MATCH(LYH$2,'Data Annex'!$K$1:$BS$1,0)),"")</f>
        <v/>
      </c>
      <c r="LYI29" s="258" t="str">
        <f>IFERROR(INDEX('Data Annex'!$K$1:$BS$4779,MATCH(LYI$1&amp;"|"&amp;$B29,'Data Annex'!$K$1:$K$4779,0),MATCH(LYI$2,'Data Annex'!$K$1:$BS$1,0)),"")</f>
        <v/>
      </c>
      <c r="LYJ29" s="258" t="str">
        <f>IFERROR(INDEX('Data Annex'!$K$1:$BS$4779,MATCH(LYJ$1&amp;"|"&amp;$B29,'Data Annex'!$K$1:$K$4779,0),MATCH(LYJ$2,'Data Annex'!$K$1:$BS$1,0)),"")</f>
        <v/>
      </c>
      <c r="LYK29" s="258" t="str">
        <f>IFERROR(INDEX('Data Annex'!$K$1:$BS$4779,MATCH(LYK$1&amp;"|"&amp;$B29,'Data Annex'!$K$1:$K$4779,0),MATCH(LYK$2,'Data Annex'!$K$1:$BS$1,0)),"")</f>
        <v/>
      </c>
      <c r="LYL29" s="258" t="str">
        <f>IFERROR(INDEX('Data Annex'!$K$1:$BS$4779,MATCH(LYL$1&amp;"|"&amp;$B29,'Data Annex'!$K$1:$K$4779,0),MATCH(LYL$2,'Data Annex'!$K$1:$BS$1,0)),"")</f>
        <v/>
      </c>
      <c r="LYM29" s="258" t="str">
        <f>IFERROR(INDEX('Data Annex'!$K$1:$BS$4779,MATCH(LYM$1&amp;"|"&amp;$B29,'Data Annex'!$K$1:$K$4779,0),MATCH(LYM$2,'Data Annex'!$K$1:$BS$1,0)),"")</f>
        <v/>
      </c>
      <c r="LYN29" s="258" t="str">
        <f>IFERROR(INDEX('Data Annex'!$K$1:$BS$4779,MATCH(LYN$1&amp;"|"&amp;$B29,'Data Annex'!$K$1:$K$4779,0),MATCH(LYN$2,'Data Annex'!$K$1:$BS$1,0)),"")</f>
        <v/>
      </c>
      <c r="LYO29" s="258" t="str">
        <f>IFERROR(INDEX('Data Annex'!$K$1:$BS$4779,MATCH(LYO$1&amp;"|"&amp;$B29,'Data Annex'!$K$1:$K$4779,0),MATCH(LYO$2,'Data Annex'!$K$1:$BS$1,0)),"")</f>
        <v/>
      </c>
      <c r="LYP29" s="258" t="str">
        <f>IFERROR(INDEX('Data Annex'!$K$1:$BS$4779,MATCH(LYP$1&amp;"|"&amp;$B29,'Data Annex'!$K$1:$K$4779,0),MATCH(LYP$2,'Data Annex'!$K$1:$BS$1,0)),"")</f>
        <v/>
      </c>
      <c r="LYQ29" s="258" t="str">
        <f>IFERROR(INDEX('Data Annex'!$K$1:$BS$4779,MATCH(LYQ$1&amp;"|"&amp;$B29,'Data Annex'!$K$1:$K$4779,0),MATCH(LYQ$2,'Data Annex'!$K$1:$BS$1,0)),"")</f>
        <v/>
      </c>
      <c r="LYR29" s="258" t="str">
        <f>IFERROR(INDEX('Data Annex'!$K$1:$BS$4779,MATCH(LYR$1&amp;"|"&amp;$B29,'Data Annex'!$K$1:$K$4779,0),MATCH(LYR$2,'Data Annex'!$K$1:$BS$1,0)),"")</f>
        <v/>
      </c>
      <c r="LYS29" s="258" t="str">
        <f>IFERROR(INDEX('Data Annex'!$K$1:$BS$4779,MATCH(LYS$1&amp;"|"&amp;$B29,'Data Annex'!$K$1:$K$4779,0),MATCH(LYS$2,'Data Annex'!$K$1:$BS$1,0)),"")</f>
        <v/>
      </c>
      <c r="LYT29" s="258" t="str">
        <f>IFERROR(INDEX('Data Annex'!$K$1:$BS$4779,MATCH(LYT$1&amp;"|"&amp;$B29,'Data Annex'!$K$1:$K$4779,0),MATCH(LYT$2,'Data Annex'!$K$1:$BS$1,0)),"")</f>
        <v/>
      </c>
      <c r="LYU29" s="258" t="str">
        <f>IFERROR(INDEX('Data Annex'!$K$1:$BS$4779,MATCH(LYU$1&amp;"|"&amp;$B29,'Data Annex'!$K$1:$K$4779,0),MATCH(LYU$2,'Data Annex'!$K$1:$BS$1,0)),"")</f>
        <v/>
      </c>
      <c r="LYV29" s="258" t="str">
        <f>IFERROR(INDEX('Data Annex'!$K$1:$BS$4779,MATCH(LYV$1&amp;"|"&amp;$B29,'Data Annex'!$K$1:$K$4779,0),MATCH(LYV$2,'Data Annex'!$K$1:$BS$1,0)),"")</f>
        <v/>
      </c>
      <c r="LYW29" s="258" t="str">
        <f>IFERROR(INDEX('Data Annex'!$K$1:$BS$4779,MATCH(LYW$1&amp;"|"&amp;$B29,'Data Annex'!$K$1:$K$4779,0),MATCH(LYW$2,'Data Annex'!$K$1:$BS$1,0)),"")</f>
        <v/>
      </c>
      <c r="LYX29" s="258" t="str">
        <f>IFERROR(INDEX('Data Annex'!$K$1:$BS$4779,MATCH(LYX$1&amp;"|"&amp;$B29,'Data Annex'!$K$1:$K$4779,0),MATCH(LYX$2,'Data Annex'!$K$1:$BS$1,0)),"")</f>
        <v/>
      </c>
      <c r="LYY29" s="258" t="str">
        <f>IFERROR(INDEX('Data Annex'!$K$1:$BS$4779,MATCH(LYY$1&amp;"|"&amp;$B29,'Data Annex'!$K$1:$K$4779,0),MATCH(LYY$2,'Data Annex'!$K$1:$BS$1,0)),"")</f>
        <v/>
      </c>
      <c r="LYZ29" s="258" t="str">
        <f>IFERROR(INDEX('Data Annex'!$K$1:$BS$4779,MATCH(LYZ$1&amp;"|"&amp;$B29,'Data Annex'!$K$1:$K$4779,0),MATCH(LYZ$2,'Data Annex'!$K$1:$BS$1,0)),"")</f>
        <v/>
      </c>
      <c r="LZA29" s="258" t="str">
        <f>IFERROR(INDEX('Data Annex'!$K$1:$BS$4779,MATCH(LZA$1&amp;"|"&amp;$B29,'Data Annex'!$K$1:$K$4779,0),MATCH(LZA$2,'Data Annex'!$K$1:$BS$1,0)),"")</f>
        <v/>
      </c>
      <c r="LZB29" s="258" t="str">
        <f>IFERROR(INDEX('Data Annex'!$K$1:$BS$4779,MATCH(LZB$1&amp;"|"&amp;$B29,'Data Annex'!$K$1:$K$4779,0),MATCH(LZB$2,'Data Annex'!$K$1:$BS$1,0)),"")</f>
        <v/>
      </c>
      <c r="LZC29" s="258" t="str">
        <f>IFERROR(INDEX('Data Annex'!$K$1:$BS$4779,MATCH(LZC$1&amp;"|"&amp;$B29,'Data Annex'!$K$1:$K$4779,0),MATCH(LZC$2,'Data Annex'!$K$1:$BS$1,0)),"")</f>
        <v/>
      </c>
      <c r="LZD29" s="258" t="str">
        <f>IFERROR(INDEX('Data Annex'!$K$1:$BS$4779,MATCH(LZD$1&amp;"|"&amp;$B29,'Data Annex'!$K$1:$K$4779,0),MATCH(LZD$2,'Data Annex'!$K$1:$BS$1,0)),"")</f>
        <v/>
      </c>
      <c r="LZE29" s="258" t="str">
        <f>IFERROR(INDEX('Data Annex'!$K$1:$BS$4779,MATCH(LZE$1&amp;"|"&amp;$B29,'Data Annex'!$K$1:$K$4779,0),MATCH(LZE$2,'Data Annex'!$K$1:$BS$1,0)),"")</f>
        <v/>
      </c>
      <c r="LZF29" s="258" t="str">
        <f>IFERROR(INDEX('Data Annex'!$K$1:$BS$4779,MATCH(LZF$1&amp;"|"&amp;$B29,'Data Annex'!$K$1:$K$4779,0),MATCH(LZF$2,'Data Annex'!$K$1:$BS$1,0)),"")</f>
        <v/>
      </c>
      <c r="LZG29" s="258" t="str">
        <f>IFERROR(INDEX('Data Annex'!$K$1:$BS$4779,MATCH(LZG$1&amp;"|"&amp;$B29,'Data Annex'!$K$1:$K$4779,0),MATCH(LZG$2,'Data Annex'!$K$1:$BS$1,0)),"")</f>
        <v/>
      </c>
      <c r="LZH29" s="258" t="str">
        <f>IFERROR(INDEX('Data Annex'!$K$1:$BS$4779,MATCH(LZH$1&amp;"|"&amp;$B29,'Data Annex'!$K$1:$K$4779,0),MATCH(LZH$2,'Data Annex'!$K$1:$BS$1,0)),"")</f>
        <v/>
      </c>
      <c r="LZI29" s="258" t="str">
        <f>IFERROR(INDEX('Data Annex'!$K$1:$BS$4779,MATCH(LZI$1&amp;"|"&amp;$B29,'Data Annex'!$K$1:$K$4779,0),MATCH(LZI$2,'Data Annex'!$K$1:$BS$1,0)),"")</f>
        <v/>
      </c>
      <c r="LZJ29" s="258" t="str">
        <f>IFERROR(INDEX('Data Annex'!$K$1:$BS$4779,MATCH(LZJ$1&amp;"|"&amp;$B29,'Data Annex'!$K$1:$K$4779,0),MATCH(LZJ$2,'Data Annex'!$K$1:$BS$1,0)),"")</f>
        <v/>
      </c>
      <c r="LZK29" s="258" t="str">
        <f>IFERROR(INDEX('Data Annex'!$K$1:$BS$4779,MATCH(LZK$1&amp;"|"&amp;$B29,'Data Annex'!$K$1:$K$4779,0),MATCH(LZK$2,'Data Annex'!$K$1:$BS$1,0)),"")</f>
        <v/>
      </c>
      <c r="LZL29" s="258" t="str">
        <f>IFERROR(INDEX('Data Annex'!$K$1:$BS$4779,MATCH(LZL$1&amp;"|"&amp;$B29,'Data Annex'!$K$1:$K$4779,0),MATCH(LZL$2,'Data Annex'!$K$1:$BS$1,0)),"")</f>
        <v/>
      </c>
      <c r="LZM29" s="258" t="str">
        <f>IFERROR(INDEX('Data Annex'!$K$1:$BS$4779,MATCH(LZM$1&amp;"|"&amp;$B29,'Data Annex'!$K$1:$K$4779,0),MATCH(LZM$2,'Data Annex'!$K$1:$BS$1,0)),"")</f>
        <v/>
      </c>
      <c r="LZN29" s="258" t="str">
        <f>IFERROR(INDEX('Data Annex'!$K$1:$BS$4779,MATCH(LZN$1&amp;"|"&amp;$B29,'Data Annex'!$K$1:$K$4779,0),MATCH(LZN$2,'Data Annex'!$K$1:$BS$1,0)),"")</f>
        <v/>
      </c>
      <c r="LZO29" s="258" t="str">
        <f>IFERROR(INDEX('Data Annex'!$K$1:$BS$4779,MATCH(LZO$1&amp;"|"&amp;$B29,'Data Annex'!$K$1:$K$4779,0),MATCH(LZO$2,'Data Annex'!$K$1:$BS$1,0)),"")</f>
        <v/>
      </c>
      <c r="LZP29" s="258" t="str">
        <f>IFERROR(INDEX('Data Annex'!$K$1:$BS$4779,MATCH(LZP$1&amp;"|"&amp;$B29,'Data Annex'!$K$1:$K$4779,0),MATCH(LZP$2,'Data Annex'!$K$1:$BS$1,0)),"")</f>
        <v/>
      </c>
      <c r="LZQ29" s="258" t="str">
        <f>IFERROR(INDEX('Data Annex'!$K$1:$BS$4779,MATCH(LZQ$1&amp;"|"&amp;$B29,'Data Annex'!$K$1:$K$4779,0),MATCH(LZQ$2,'Data Annex'!$K$1:$BS$1,0)),"")</f>
        <v/>
      </c>
      <c r="LZR29" s="258" t="str">
        <f>IFERROR(INDEX('Data Annex'!$K$1:$BS$4779,MATCH(LZR$1&amp;"|"&amp;$B29,'Data Annex'!$K$1:$K$4779,0),MATCH(LZR$2,'Data Annex'!$K$1:$BS$1,0)),"")</f>
        <v/>
      </c>
      <c r="LZS29" s="258" t="str">
        <f>IFERROR(INDEX('Data Annex'!$K$1:$BS$4779,MATCH(LZS$1&amp;"|"&amp;$B29,'Data Annex'!$K$1:$K$4779,0),MATCH(LZS$2,'Data Annex'!$K$1:$BS$1,0)),"")</f>
        <v/>
      </c>
      <c r="LZT29" s="258" t="str">
        <f>IFERROR(INDEX('Data Annex'!$K$1:$BS$4779,MATCH(LZT$1&amp;"|"&amp;$B29,'Data Annex'!$K$1:$K$4779,0),MATCH(LZT$2,'Data Annex'!$K$1:$BS$1,0)),"")</f>
        <v/>
      </c>
      <c r="LZU29" s="258" t="str">
        <f>IFERROR(INDEX('Data Annex'!$K$1:$BS$4779,MATCH(LZU$1&amp;"|"&amp;$B29,'Data Annex'!$K$1:$K$4779,0),MATCH(LZU$2,'Data Annex'!$K$1:$BS$1,0)),"")</f>
        <v/>
      </c>
      <c r="LZV29" s="258" t="str">
        <f>IFERROR(INDEX('Data Annex'!$K$1:$BS$4779,MATCH(LZV$1&amp;"|"&amp;$B29,'Data Annex'!$K$1:$K$4779,0),MATCH(LZV$2,'Data Annex'!$K$1:$BS$1,0)),"")</f>
        <v/>
      </c>
      <c r="LZW29" s="258" t="str">
        <f>IFERROR(INDEX('Data Annex'!$K$1:$BS$4779,MATCH(LZW$1&amp;"|"&amp;$B29,'Data Annex'!$K$1:$K$4779,0),MATCH(LZW$2,'Data Annex'!$K$1:$BS$1,0)),"")</f>
        <v/>
      </c>
      <c r="LZX29" s="258" t="str">
        <f>IFERROR(INDEX('Data Annex'!$K$1:$BS$4779,MATCH(LZX$1&amp;"|"&amp;$B29,'Data Annex'!$K$1:$K$4779,0),MATCH(LZX$2,'Data Annex'!$K$1:$BS$1,0)),"")</f>
        <v/>
      </c>
      <c r="LZY29" s="258" t="str">
        <f>IFERROR(INDEX('Data Annex'!$K$1:$BS$4779,MATCH(LZY$1&amp;"|"&amp;$B29,'Data Annex'!$K$1:$K$4779,0),MATCH(LZY$2,'Data Annex'!$K$1:$BS$1,0)),"")</f>
        <v/>
      </c>
      <c r="LZZ29" s="258" t="str">
        <f>IFERROR(INDEX('Data Annex'!$K$1:$BS$4779,MATCH(LZZ$1&amp;"|"&amp;$B29,'Data Annex'!$K$1:$K$4779,0),MATCH(LZZ$2,'Data Annex'!$K$1:$BS$1,0)),"")</f>
        <v/>
      </c>
      <c r="MAA29" s="258" t="str">
        <f>IFERROR(INDEX('Data Annex'!$K$1:$BS$4779,MATCH(MAA$1&amp;"|"&amp;$B29,'Data Annex'!$K$1:$K$4779,0),MATCH(MAA$2,'Data Annex'!$K$1:$BS$1,0)),"")</f>
        <v/>
      </c>
      <c r="MAB29" s="258" t="str">
        <f>IFERROR(INDEX('Data Annex'!$K$1:$BS$4779,MATCH(MAB$1&amp;"|"&amp;$B29,'Data Annex'!$K$1:$K$4779,0),MATCH(MAB$2,'Data Annex'!$K$1:$BS$1,0)),"")</f>
        <v/>
      </c>
      <c r="MAC29" s="258" t="str">
        <f>IFERROR(INDEX('Data Annex'!$K$1:$BS$4779,MATCH(MAC$1&amp;"|"&amp;$B29,'Data Annex'!$K$1:$K$4779,0),MATCH(MAC$2,'Data Annex'!$K$1:$BS$1,0)),"")</f>
        <v/>
      </c>
      <c r="MAD29" s="258" t="str">
        <f>IFERROR(INDEX('Data Annex'!$K$1:$BS$4779,MATCH(MAD$1&amp;"|"&amp;$B29,'Data Annex'!$K$1:$K$4779,0),MATCH(MAD$2,'Data Annex'!$K$1:$BS$1,0)),"")</f>
        <v/>
      </c>
      <c r="MAE29" s="258" t="str">
        <f>IFERROR(INDEX('Data Annex'!$K$1:$BS$4779,MATCH(MAE$1&amp;"|"&amp;$B29,'Data Annex'!$K$1:$K$4779,0),MATCH(MAE$2,'Data Annex'!$K$1:$BS$1,0)),"")</f>
        <v/>
      </c>
      <c r="MAF29" s="258" t="str">
        <f>IFERROR(INDEX('Data Annex'!$K$1:$BS$4779,MATCH(MAF$1&amp;"|"&amp;$B29,'Data Annex'!$K$1:$K$4779,0),MATCH(MAF$2,'Data Annex'!$K$1:$BS$1,0)),"")</f>
        <v/>
      </c>
      <c r="MAG29" s="258" t="str">
        <f>IFERROR(INDEX('Data Annex'!$K$1:$BS$4779,MATCH(MAG$1&amp;"|"&amp;$B29,'Data Annex'!$K$1:$K$4779,0),MATCH(MAG$2,'Data Annex'!$K$1:$BS$1,0)),"")</f>
        <v/>
      </c>
      <c r="MAH29" s="258" t="str">
        <f>IFERROR(INDEX('Data Annex'!$K$1:$BS$4779,MATCH(MAH$1&amp;"|"&amp;$B29,'Data Annex'!$K$1:$K$4779,0),MATCH(MAH$2,'Data Annex'!$K$1:$BS$1,0)),"")</f>
        <v/>
      </c>
      <c r="MAI29" s="258" t="str">
        <f>IFERROR(INDEX('Data Annex'!$K$1:$BS$4779,MATCH(MAI$1&amp;"|"&amp;$B29,'Data Annex'!$K$1:$K$4779,0),MATCH(MAI$2,'Data Annex'!$K$1:$BS$1,0)),"")</f>
        <v/>
      </c>
      <c r="MAJ29" s="258" t="str">
        <f>IFERROR(INDEX('Data Annex'!$K$1:$BS$4779,MATCH(MAJ$1&amp;"|"&amp;$B29,'Data Annex'!$K$1:$K$4779,0),MATCH(MAJ$2,'Data Annex'!$K$1:$BS$1,0)),"")</f>
        <v/>
      </c>
      <c r="MAK29" s="258" t="str">
        <f>IFERROR(INDEX('Data Annex'!$K$1:$BS$4779,MATCH(MAK$1&amp;"|"&amp;$B29,'Data Annex'!$K$1:$K$4779,0),MATCH(MAK$2,'Data Annex'!$K$1:$BS$1,0)),"")</f>
        <v/>
      </c>
      <c r="MAL29" s="258" t="str">
        <f>IFERROR(INDEX('Data Annex'!$K$1:$BS$4779,MATCH(MAL$1&amp;"|"&amp;$B29,'Data Annex'!$K$1:$K$4779,0),MATCH(MAL$2,'Data Annex'!$K$1:$BS$1,0)),"")</f>
        <v/>
      </c>
      <c r="MAM29" s="258" t="str">
        <f>IFERROR(INDEX('Data Annex'!$K$1:$BS$4779,MATCH(MAM$1&amp;"|"&amp;$B29,'Data Annex'!$K$1:$K$4779,0),MATCH(MAM$2,'Data Annex'!$K$1:$BS$1,0)),"")</f>
        <v/>
      </c>
      <c r="MAN29" s="258" t="str">
        <f>IFERROR(INDEX('Data Annex'!$K$1:$BS$4779,MATCH(MAN$1&amp;"|"&amp;$B29,'Data Annex'!$K$1:$K$4779,0),MATCH(MAN$2,'Data Annex'!$K$1:$BS$1,0)),"")</f>
        <v/>
      </c>
      <c r="MAO29" s="258" t="str">
        <f>IFERROR(INDEX('Data Annex'!$K$1:$BS$4779,MATCH(MAO$1&amp;"|"&amp;$B29,'Data Annex'!$K$1:$K$4779,0),MATCH(MAO$2,'Data Annex'!$K$1:$BS$1,0)),"")</f>
        <v/>
      </c>
      <c r="MAP29" s="258" t="str">
        <f>IFERROR(INDEX('Data Annex'!$K$1:$BS$4779,MATCH(MAP$1&amp;"|"&amp;$B29,'Data Annex'!$K$1:$K$4779,0),MATCH(MAP$2,'Data Annex'!$K$1:$BS$1,0)),"")</f>
        <v/>
      </c>
      <c r="MAQ29" s="258" t="str">
        <f>IFERROR(INDEX('Data Annex'!$K$1:$BS$4779,MATCH(MAQ$1&amp;"|"&amp;$B29,'Data Annex'!$K$1:$K$4779,0),MATCH(MAQ$2,'Data Annex'!$K$1:$BS$1,0)),"")</f>
        <v/>
      </c>
      <c r="MAR29" s="258" t="str">
        <f>IFERROR(INDEX('Data Annex'!$K$1:$BS$4779,MATCH(MAR$1&amp;"|"&amp;$B29,'Data Annex'!$K$1:$K$4779,0),MATCH(MAR$2,'Data Annex'!$K$1:$BS$1,0)),"")</f>
        <v/>
      </c>
      <c r="MAS29" s="258" t="str">
        <f>IFERROR(INDEX('Data Annex'!$K$1:$BS$4779,MATCH(MAS$1&amp;"|"&amp;$B29,'Data Annex'!$K$1:$K$4779,0),MATCH(MAS$2,'Data Annex'!$K$1:$BS$1,0)),"")</f>
        <v/>
      </c>
      <c r="MAT29" s="258" t="str">
        <f>IFERROR(INDEX('Data Annex'!$K$1:$BS$4779,MATCH(MAT$1&amp;"|"&amp;$B29,'Data Annex'!$K$1:$K$4779,0),MATCH(MAT$2,'Data Annex'!$K$1:$BS$1,0)),"")</f>
        <v/>
      </c>
      <c r="MAU29" s="258" t="str">
        <f>IFERROR(INDEX('Data Annex'!$K$1:$BS$4779,MATCH(MAU$1&amp;"|"&amp;$B29,'Data Annex'!$K$1:$K$4779,0),MATCH(MAU$2,'Data Annex'!$K$1:$BS$1,0)),"")</f>
        <v/>
      </c>
      <c r="MAV29" s="258" t="str">
        <f>IFERROR(INDEX('Data Annex'!$K$1:$BS$4779,MATCH(MAV$1&amp;"|"&amp;$B29,'Data Annex'!$K$1:$K$4779,0),MATCH(MAV$2,'Data Annex'!$K$1:$BS$1,0)),"")</f>
        <v/>
      </c>
      <c r="MAW29" s="258" t="str">
        <f>IFERROR(INDEX('Data Annex'!$K$1:$BS$4779,MATCH(MAW$1&amp;"|"&amp;$B29,'Data Annex'!$K$1:$K$4779,0),MATCH(MAW$2,'Data Annex'!$K$1:$BS$1,0)),"")</f>
        <v/>
      </c>
      <c r="MAX29" s="258" t="str">
        <f>IFERROR(INDEX('Data Annex'!$K$1:$BS$4779,MATCH(MAX$1&amp;"|"&amp;$B29,'Data Annex'!$K$1:$K$4779,0),MATCH(MAX$2,'Data Annex'!$K$1:$BS$1,0)),"")</f>
        <v/>
      </c>
      <c r="MAY29" s="258" t="str">
        <f>IFERROR(INDEX('Data Annex'!$K$1:$BS$4779,MATCH(MAY$1&amp;"|"&amp;$B29,'Data Annex'!$K$1:$K$4779,0),MATCH(MAY$2,'Data Annex'!$K$1:$BS$1,0)),"")</f>
        <v/>
      </c>
      <c r="MAZ29" s="258" t="str">
        <f>IFERROR(INDEX('Data Annex'!$K$1:$BS$4779,MATCH(MAZ$1&amp;"|"&amp;$B29,'Data Annex'!$K$1:$K$4779,0),MATCH(MAZ$2,'Data Annex'!$K$1:$BS$1,0)),"")</f>
        <v/>
      </c>
      <c r="MBA29" s="258" t="str">
        <f>IFERROR(INDEX('Data Annex'!$K$1:$BS$4779,MATCH(MBA$1&amp;"|"&amp;$B29,'Data Annex'!$K$1:$K$4779,0),MATCH(MBA$2,'Data Annex'!$K$1:$BS$1,0)),"")</f>
        <v/>
      </c>
      <c r="MBB29" s="258" t="str">
        <f>IFERROR(INDEX('Data Annex'!$K$1:$BS$4779,MATCH(MBB$1&amp;"|"&amp;$B29,'Data Annex'!$K$1:$K$4779,0),MATCH(MBB$2,'Data Annex'!$K$1:$BS$1,0)),"")</f>
        <v/>
      </c>
      <c r="MBC29" s="258" t="str">
        <f>IFERROR(INDEX('Data Annex'!$K$1:$BS$4779,MATCH(MBC$1&amp;"|"&amp;$B29,'Data Annex'!$K$1:$K$4779,0),MATCH(MBC$2,'Data Annex'!$K$1:$BS$1,0)),"")</f>
        <v/>
      </c>
      <c r="MBD29" s="258" t="str">
        <f>IFERROR(INDEX('Data Annex'!$K$1:$BS$4779,MATCH(MBD$1&amp;"|"&amp;$B29,'Data Annex'!$K$1:$K$4779,0),MATCH(MBD$2,'Data Annex'!$K$1:$BS$1,0)),"")</f>
        <v/>
      </c>
      <c r="MBE29" s="258" t="str">
        <f>IFERROR(INDEX('Data Annex'!$K$1:$BS$4779,MATCH(MBE$1&amp;"|"&amp;$B29,'Data Annex'!$K$1:$K$4779,0),MATCH(MBE$2,'Data Annex'!$K$1:$BS$1,0)),"")</f>
        <v/>
      </c>
      <c r="MBF29" s="258" t="str">
        <f>IFERROR(INDEX('Data Annex'!$K$1:$BS$4779,MATCH(MBF$1&amp;"|"&amp;$B29,'Data Annex'!$K$1:$K$4779,0),MATCH(MBF$2,'Data Annex'!$K$1:$BS$1,0)),"")</f>
        <v/>
      </c>
      <c r="MBG29" s="258" t="str">
        <f>IFERROR(INDEX('Data Annex'!$K$1:$BS$4779,MATCH(MBG$1&amp;"|"&amp;$B29,'Data Annex'!$K$1:$K$4779,0),MATCH(MBG$2,'Data Annex'!$K$1:$BS$1,0)),"")</f>
        <v/>
      </c>
      <c r="MBH29" s="258" t="str">
        <f>IFERROR(INDEX('Data Annex'!$K$1:$BS$4779,MATCH(MBH$1&amp;"|"&amp;$B29,'Data Annex'!$K$1:$K$4779,0),MATCH(MBH$2,'Data Annex'!$K$1:$BS$1,0)),"")</f>
        <v/>
      </c>
      <c r="MBI29" s="258" t="str">
        <f>IFERROR(INDEX('Data Annex'!$K$1:$BS$4779,MATCH(MBI$1&amp;"|"&amp;$B29,'Data Annex'!$K$1:$K$4779,0),MATCH(MBI$2,'Data Annex'!$K$1:$BS$1,0)),"")</f>
        <v/>
      </c>
      <c r="MBJ29" s="258" t="str">
        <f>IFERROR(INDEX('Data Annex'!$K$1:$BS$4779,MATCH(MBJ$1&amp;"|"&amp;$B29,'Data Annex'!$K$1:$K$4779,0),MATCH(MBJ$2,'Data Annex'!$K$1:$BS$1,0)),"")</f>
        <v/>
      </c>
      <c r="MBK29" s="258" t="str">
        <f>IFERROR(INDEX('Data Annex'!$K$1:$BS$4779,MATCH(MBK$1&amp;"|"&amp;$B29,'Data Annex'!$K$1:$K$4779,0),MATCH(MBK$2,'Data Annex'!$K$1:$BS$1,0)),"")</f>
        <v/>
      </c>
      <c r="MBL29" s="258" t="str">
        <f>IFERROR(INDEX('Data Annex'!$K$1:$BS$4779,MATCH(MBL$1&amp;"|"&amp;$B29,'Data Annex'!$K$1:$K$4779,0),MATCH(MBL$2,'Data Annex'!$K$1:$BS$1,0)),"")</f>
        <v/>
      </c>
      <c r="MBM29" s="258" t="str">
        <f>IFERROR(INDEX('Data Annex'!$K$1:$BS$4779,MATCH(MBM$1&amp;"|"&amp;$B29,'Data Annex'!$K$1:$K$4779,0),MATCH(MBM$2,'Data Annex'!$K$1:$BS$1,0)),"")</f>
        <v/>
      </c>
      <c r="MBN29" s="258" t="str">
        <f>IFERROR(INDEX('Data Annex'!$K$1:$BS$4779,MATCH(MBN$1&amp;"|"&amp;$B29,'Data Annex'!$K$1:$K$4779,0),MATCH(MBN$2,'Data Annex'!$K$1:$BS$1,0)),"")</f>
        <v/>
      </c>
      <c r="MBO29" s="258" t="str">
        <f>IFERROR(INDEX('Data Annex'!$K$1:$BS$4779,MATCH(MBO$1&amp;"|"&amp;$B29,'Data Annex'!$K$1:$K$4779,0),MATCH(MBO$2,'Data Annex'!$K$1:$BS$1,0)),"")</f>
        <v/>
      </c>
      <c r="MBP29" s="258" t="str">
        <f>IFERROR(INDEX('Data Annex'!$K$1:$BS$4779,MATCH(MBP$1&amp;"|"&amp;$B29,'Data Annex'!$K$1:$K$4779,0),MATCH(MBP$2,'Data Annex'!$K$1:$BS$1,0)),"")</f>
        <v/>
      </c>
      <c r="MBQ29" s="258" t="str">
        <f>IFERROR(INDEX('Data Annex'!$K$1:$BS$4779,MATCH(MBQ$1&amp;"|"&amp;$B29,'Data Annex'!$K$1:$K$4779,0),MATCH(MBQ$2,'Data Annex'!$K$1:$BS$1,0)),"")</f>
        <v/>
      </c>
      <c r="MBR29" s="258" t="str">
        <f>IFERROR(INDEX('Data Annex'!$K$1:$BS$4779,MATCH(MBR$1&amp;"|"&amp;$B29,'Data Annex'!$K$1:$K$4779,0),MATCH(MBR$2,'Data Annex'!$K$1:$BS$1,0)),"")</f>
        <v/>
      </c>
      <c r="MBS29" s="258" t="str">
        <f>IFERROR(INDEX('Data Annex'!$K$1:$BS$4779,MATCH(MBS$1&amp;"|"&amp;$B29,'Data Annex'!$K$1:$K$4779,0),MATCH(MBS$2,'Data Annex'!$K$1:$BS$1,0)),"")</f>
        <v/>
      </c>
      <c r="MBT29" s="258" t="str">
        <f>IFERROR(INDEX('Data Annex'!$K$1:$BS$4779,MATCH(MBT$1&amp;"|"&amp;$B29,'Data Annex'!$K$1:$K$4779,0),MATCH(MBT$2,'Data Annex'!$K$1:$BS$1,0)),"")</f>
        <v/>
      </c>
      <c r="MBU29" s="258" t="str">
        <f>IFERROR(INDEX('Data Annex'!$K$1:$BS$4779,MATCH(MBU$1&amp;"|"&amp;$B29,'Data Annex'!$K$1:$K$4779,0),MATCH(MBU$2,'Data Annex'!$K$1:$BS$1,0)),"")</f>
        <v/>
      </c>
      <c r="MBV29" s="258" t="str">
        <f>IFERROR(INDEX('Data Annex'!$K$1:$BS$4779,MATCH(MBV$1&amp;"|"&amp;$B29,'Data Annex'!$K$1:$K$4779,0),MATCH(MBV$2,'Data Annex'!$K$1:$BS$1,0)),"")</f>
        <v/>
      </c>
      <c r="MBW29" s="258" t="str">
        <f>IFERROR(INDEX('Data Annex'!$K$1:$BS$4779,MATCH(MBW$1&amp;"|"&amp;$B29,'Data Annex'!$K$1:$K$4779,0),MATCH(MBW$2,'Data Annex'!$K$1:$BS$1,0)),"")</f>
        <v/>
      </c>
      <c r="MBX29" s="258" t="str">
        <f>IFERROR(INDEX('Data Annex'!$K$1:$BS$4779,MATCH(MBX$1&amp;"|"&amp;$B29,'Data Annex'!$K$1:$K$4779,0),MATCH(MBX$2,'Data Annex'!$K$1:$BS$1,0)),"")</f>
        <v/>
      </c>
      <c r="MBY29" s="258" t="str">
        <f>IFERROR(INDEX('Data Annex'!$K$1:$BS$4779,MATCH(MBY$1&amp;"|"&amp;$B29,'Data Annex'!$K$1:$K$4779,0),MATCH(MBY$2,'Data Annex'!$K$1:$BS$1,0)),"")</f>
        <v/>
      </c>
      <c r="MBZ29" s="258" t="str">
        <f>IFERROR(INDEX('Data Annex'!$K$1:$BS$4779,MATCH(MBZ$1&amp;"|"&amp;$B29,'Data Annex'!$K$1:$K$4779,0),MATCH(MBZ$2,'Data Annex'!$K$1:$BS$1,0)),"")</f>
        <v/>
      </c>
      <c r="MCA29" s="258" t="str">
        <f>IFERROR(INDEX('Data Annex'!$K$1:$BS$4779,MATCH(MCA$1&amp;"|"&amp;$B29,'Data Annex'!$K$1:$K$4779,0),MATCH(MCA$2,'Data Annex'!$K$1:$BS$1,0)),"")</f>
        <v/>
      </c>
      <c r="MCB29" s="258" t="str">
        <f>IFERROR(INDEX('Data Annex'!$K$1:$BS$4779,MATCH(MCB$1&amp;"|"&amp;$B29,'Data Annex'!$K$1:$K$4779,0),MATCH(MCB$2,'Data Annex'!$K$1:$BS$1,0)),"")</f>
        <v/>
      </c>
      <c r="MCC29" s="258" t="str">
        <f>IFERROR(INDEX('Data Annex'!$K$1:$BS$4779,MATCH(MCC$1&amp;"|"&amp;$B29,'Data Annex'!$K$1:$K$4779,0),MATCH(MCC$2,'Data Annex'!$K$1:$BS$1,0)),"")</f>
        <v/>
      </c>
      <c r="MCD29" s="258" t="str">
        <f>IFERROR(INDEX('Data Annex'!$K$1:$BS$4779,MATCH(MCD$1&amp;"|"&amp;$B29,'Data Annex'!$K$1:$K$4779,0),MATCH(MCD$2,'Data Annex'!$K$1:$BS$1,0)),"")</f>
        <v/>
      </c>
      <c r="MCE29" s="258" t="str">
        <f>IFERROR(INDEX('Data Annex'!$K$1:$BS$4779,MATCH(MCE$1&amp;"|"&amp;$B29,'Data Annex'!$K$1:$K$4779,0),MATCH(MCE$2,'Data Annex'!$K$1:$BS$1,0)),"")</f>
        <v/>
      </c>
      <c r="MCF29" s="258" t="str">
        <f>IFERROR(INDEX('Data Annex'!$K$1:$BS$4779,MATCH(MCF$1&amp;"|"&amp;$B29,'Data Annex'!$K$1:$K$4779,0),MATCH(MCF$2,'Data Annex'!$K$1:$BS$1,0)),"")</f>
        <v/>
      </c>
      <c r="MCG29" s="258" t="str">
        <f>IFERROR(INDEX('Data Annex'!$K$1:$BS$4779,MATCH(MCG$1&amp;"|"&amp;$B29,'Data Annex'!$K$1:$K$4779,0),MATCH(MCG$2,'Data Annex'!$K$1:$BS$1,0)),"")</f>
        <v/>
      </c>
      <c r="MCH29" s="258" t="str">
        <f>IFERROR(INDEX('Data Annex'!$K$1:$BS$4779,MATCH(MCH$1&amp;"|"&amp;$B29,'Data Annex'!$K$1:$K$4779,0),MATCH(MCH$2,'Data Annex'!$K$1:$BS$1,0)),"")</f>
        <v/>
      </c>
      <c r="MCI29" s="258" t="str">
        <f>IFERROR(INDEX('Data Annex'!$K$1:$BS$4779,MATCH(MCI$1&amp;"|"&amp;$B29,'Data Annex'!$K$1:$K$4779,0),MATCH(MCI$2,'Data Annex'!$K$1:$BS$1,0)),"")</f>
        <v/>
      </c>
      <c r="MCJ29" s="258" t="str">
        <f>IFERROR(INDEX('Data Annex'!$K$1:$BS$4779,MATCH(MCJ$1&amp;"|"&amp;$B29,'Data Annex'!$K$1:$K$4779,0),MATCH(MCJ$2,'Data Annex'!$K$1:$BS$1,0)),"")</f>
        <v/>
      </c>
      <c r="MCK29" s="258" t="str">
        <f>IFERROR(INDEX('Data Annex'!$K$1:$BS$4779,MATCH(MCK$1&amp;"|"&amp;$B29,'Data Annex'!$K$1:$K$4779,0),MATCH(MCK$2,'Data Annex'!$K$1:$BS$1,0)),"")</f>
        <v/>
      </c>
      <c r="MCL29" s="258" t="str">
        <f>IFERROR(INDEX('Data Annex'!$K$1:$BS$4779,MATCH(MCL$1&amp;"|"&amp;$B29,'Data Annex'!$K$1:$K$4779,0),MATCH(MCL$2,'Data Annex'!$K$1:$BS$1,0)),"")</f>
        <v/>
      </c>
      <c r="MCM29" s="258" t="str">
        <f>IFERROR(INDEX('Data Annex'!$K$1:$BS$4779,MATCH(MCM$1&amp;"|"&amp;$B29,'Data Annex'!$K$1:$K$4779,0),MATCH(MCM$2,'Data Annex'!$K$1:$BS$1,0)),"")</f>
        <v/>
      </c>
      <c r="MCN29" s="258" t="str">
        <f>IFERROR(INDEX('Data Annex'!$K$1:$BS$4779,MATCH(MCN$1&amp;"|"&amp;$B29,'Data Annex'!$K$1:$K$4779,0),MATCH(MCN$2,'Data Annex'!$K$1:$BS$1,0)),"")</f>
        <v/>
      </c>
      <c r="MCO29" s="258" t="str">
        <f>IFERROR(INDEX('Data Annex'!$K$1:$BS$4779,MATCH(MCO$1&amp;"|"&amp;$B29,'Data Annex'!$K$1:$K$4779,0),MATCH(MCO$2,'Data Annex'!$K$1:$BS$1,0)),"")</f>
        <v/>
      </c>
      <c r="MCP29" s="258" t="str">
        <f>IFERROR(INDEX('Data Annex'!$K$1:$BS$4779,MATCH(MCP$1&amp;"|"&amp;$B29,'Data Annex'!$K$1:$K$4779,0),MATCH(MCP$2,'Data Annex'!$K$1:$BS$1,0)),"")</f>
        <v/>
      </c>
      <c r="MCQ29" s="258" t="str">
        <f>IFERROR(INDEX('Data Annex'!$K$1:$BS$4779,MATCH(MCQ$1&amp;"|"&amp;$B29,'Data Annex'!$K$1:$K$4779,0),MATCH(MCQ$2,'Data Annex'!$K$1:$BS$1,0)),"")</f>
        <v/>
      </c>
      <c r="MCR29" s="258" t="str">
        <f>IFERROR(INDEX('Data Annex'!$K$1:$BS$4779,MATCH(MCR$1&amp;"|"&amp;$B29,'Data Annex'!$K$1:$K$4779,0),MATCH(MCR$2,'Data Annex'!$K$1:$BS$1,0)),"")</f>
        <v/>
      </c>
      <c r="MCS29" s="258" t="str">
        <f>IFERROR(INDEX('Data Annex'!$K$1:$BS$4779,MATCH(MCS$1&amp;"|"&amp;$B29,'Data Annex'!$K$1:$K$4779,0),MATCH(MCS$2,'Data Annex'!$K$1:$BS$1,0)),"")</f>
        <v/>
      </c>
      <c r="MCT29" s="258" t="str">
        <f>IFERROR(INDEX('Data Annex'!$K$1:$BS$4779,MATCH(MCT$1&amp;"|"&amp;$B29,'Data Annex'!$K$1:$K$4779,0),MATCH(MCT$2,'Data Annex'!$K$1:$BS$1,0)),"")</f>
        <v/>
      </c>
      <c r="MCU29" s="258" t="str">
        <f>IFERROR(INDEX('Data Annex'!$K$1:$BS$4779,MATCH(MCU$1&amp;"|"&amp;$B29,'Data Annex'!$K$1:$K$4779,0),MATCH(MCU$2,'Data Annex'!$K$1:$BS$1,0)),"")</f>
        <v/>
      </c>
      <c r="MCV29" s="258" t="str">
        <f>IFERROR(INDEX('Data Annex'!$K$1:$BS$4779,MATCH(MCV$1&amp;"|"&amp;$B29,'Data Annex'!$K$1:$K$4779,0),MATCH(MCV$2,'Data Annex'!$K$1:$BS$1,0)),"")</f>
        <v/>
      </c>
      <c r="MCW29" s="258" t="str">
        <f>IFERROR(INDEX('Data Annex'!$K$1:$BS$4779,MATCH(MCW$1&amp;"|"&amp;$B29,'Data Annex'!$K$1:$K$4779,0),MATCH(MCW$2,'Data Annex'!$K$1:$BS$1,0)),"")</f>
        <v/>
      </c>
      <c r="MCX29" s="258" t="str">
        <f>IFERROR(INDEX('Data Annex'!$K$1:$BS$4779,MATCH(MCX$1&amp;"|"&amp;$B29,'Data Annex'!$K$1:$K$4779,0),MATCH(MCX$2,'Data Annex'!$K$1:$BS$1,0)),"")</f>
        <v/>
      </c>
      <c r="MCY29" s="258" t="str">
        <f>IFERROR(INDEX('Data Annex'!$K$1:$BS$4779,MATCH(MCY$1&amp;"|"&amp;$B29,'Data Annex'!$K$1:$K$4779,0),MATCH(MCY$2,'Data Annex'!$K$1:$BS$1,0)),"")</f>
        <v/>
      </c>
      <c r="MCZ29" s="258" t="str">
        <f>IFERROR(INDEX('Data Annex'!$K$1:$BS$4779,MATCH(MCZ$1&amp;"|"&amp;$B29,'Data Annex'!$K$1:$K$4779,0),MATCH(MCZ$2,'Data Annex'!$K$1:$BS$1,0)),"")</f>
        <v/>
      </c>
      <c r="MDA29" s="258" t="str">
        <f>IFERROR(INDEX('Data Annex'!$K$1:$BS$4779,MATCH(MDA$1&amp;"|"&amp;$B29,'Data Annex'!$K$1:$K$4779,0),MATCH(MDA$2,'Data Annex'!$K$1:$BS$1,0)),"")</f>
        <v/>
      </c>
      <c r="MDB29" s="258" t="str">
        <f>IFERROR(INDEX('Data Annex'!$K$1:$BS$4779,MATCH(MDB$1&amp;"|"&amp;$B29,'Data Annex'!$K$1:$K$4779,0),MATCH(MDB$2,'Data Annex'!$K$1:$BS$1,0)),"")</f>
        <v/>
      </c>
      <c r="MDC29" s="258" t="str">
        <f>IFERROR(INDEX('Data Annex'!$K$1:$BS$4779,MATCH(MDC$1&amp;"|"&amp;$B29,'Data Annex'!$K$1:$K$4779,0),MATCH(MDC$2,'Data Annex'!$K$1:$BS$1,0)),"")</f>
        <v/>
      </c>
      <c r="MDD29" s="258" t="str">
        <f>IFERROR(INDEX('Data Annex'!$K$1:$BS$4779,MATCH(MDD$1&amp;"|"&amp;$B29,'Data Annex'!$K$1:$K$4779,0),MATCH(MDD$2,'Data Annex'!$K$1:$BS$1,0)),"")</f>
        <v/>
      </c>
      <c r="MDE29" s="258" t="str">
        <f>IFERROR(INDEX('Data Annex'!$K$1:$BS$4779,MATCH(MDE$1&amp;"|"&amp;$B29,'Data Annex'!$K$1:$K$4779,0),MATCH(MDE$2,'Data Annex'!$K$1:$BS$1,0)),"")</f>
        <v/>
      </c>
      <c r="MDF29" s="258" t="str">
        <f>IFERROR(INDEX('Data Annex'!$K$1:$BS$4779,MATCH(MDF$1&amp;"|"&amp;$B29,'Data Annex'!$K$1:$K$4779,0),MATCH(MDF$2,'Data Annex'!$K$1:$BS$1,0)),"")</f>
        <v/>
      </c>
      <c r="MDG29" s="258" t="str">
        <f>IFERROR(INDEX('Data Annex'!$K$1:$BS$4779,MATCH(MDG$1&amp;"|"&amp;$B29,'Data Annex'!$K$1:$K$4779,0),MATCH(MDG$2,'Data Annex'!$K$1:$BS$1,0)),"")</f>
        <v/>
      </c>
      <c r="MDH29" s="258" t="str">
        <f>IFERROR(INDEX('Data Annex'!$K$1:$BS$4779,MATCH(MDH$1&amp;"|"&amp;$B29,'Data Annex'!$K$1:$K$4779,0),MATCH(MDH$2,'Data Annex'!$K$1:$BS$1,0)),"")</f>
        <v/>
      </c>
      <c r="MDI29" s="258" t="str">
        <f>IFERROR(INDEX('Data Annex'!$K$1:$BS$4779,MATCH(MDI$1&amp;"|"&amp;$B29,'Data Annex'!$K$1:$K$4779,0),MATCH(MDI$2,'Data Annex'!$K$1:$BS$1,0)),"")</f>
        <v/>
      </c>
      <c r="MDJ29" s="258" t="str">
        <f>IFERROR(INDEX('Data Annex'!$K$1:$BS$4779,MATCH(MDJ$1&amp;"|"&amp;$B29,'Data Annex'!$K$1:$K$4779,0),MATCH(MDJ$2,'Data Annex'!$K$1:$BS$1,0)),"")</f>
        <v/>
      </c>
      <c r="MDK29" s="258" t="str">
        <f>IFERROR(INDEX('Data Annex'!$K$1:$BS$4779,MATCH(MDK$1&amp;"|"&amp;$B29,'Data Annex'!$K$1:$K$4779,0),MATCH(MDK$2,'Data Annex'!$K$1:$BS$1,0)),"")</f>
        <v/>
      </c>
      <c r="MDL29" s="258" t="str">
        <f>IFERROR(INDEX('Data Annex'!$K$1:$BS$4779,MATCH(MDL$1&amp;"|"&amp;$B29,'Data Annex'!$K$1:$K$4779,0),MATCH(MDL$2,'Data Annex'!$K$1:$BS$1,0)),"")</f>
        <v/>
      </c>
      <c r="MDM29" s="258" t="str">
        <f>IFERROR(INDEX('Data Annex'!$K$1:$BS$4779,MATCH(MDM$1&amp;"|"&amp;$B29,'Data Annex'!$K$1:$K$4779,0),MATCH(MDM$2,'Data Annex'!$K$1:$BS$1,0)),"")</f>
        <v/>
      </c>
      <c r="MDN29" s="258" t="str">
        <f>IFERROR(INDEX('Data Annex'!$K$1:$BS$4779,MATCH(MDN$1&amp;"|"&amp;$B29,'Data Annex'!$K$1:$K$4779,0),MATCH(MDN$2,'Data Annex'!$K$1:$BS$1,0)),"")</f>
        <v/>
      </c>
      <c r="MDO29" s="258" t="str">
        <f>IFERROR(INDEX('Data Annex'!$K$1:$BS$4779,MATCH(MDO$1&amp;"|"&amp;$B29,'Data Annex'!$K$1:$K$4779,0),MATCH(MDO$2,'Data Annex'!$K$1:$BS$1,0)),"")</f>
        <v/>
      </c>
      <c r="MDP29" s="258" t="str">
        <f>IFERROR(INDEX('Data Annex'!$K$1:$BS$4779,MATCH(MDP$1&amp;"|"&amp;$B29,'Data Annex'!$K$1:$K$4779,0),MATCH(MDP$2,'Data Annex'!$K$1:$BS$1,0)),"")</f>
        <v/>
      </c>
      <c r="MDQ29" s="258" t="str">
        <f>IFERROR(INDEX('Data Annex'!$K$1:$BS$4779,MATCH(MDQ$1&amp;"|"&amp;$B29,'Data Annex'!$K$1:$K$4779,0),MATCH(MDQ$2,'Data Annex'!$K$1:$BS$1,0)),"")</f>
        <v/>
      </c>
      <c r="MDR29" s="258" t="str">
        <f>IFERROR(INDEX('Data Annex'!$K$1:$BS$4779,MATCH(MDR$1&amp;"|"&amp;$B29,'Data Annex'!$K$1:$K$4779,0),MATCH(MDR$2,'Data Annex'!$K$1:$BS$1,0)),"")</f>
        <v/>
      </c>
      <c r="MDS29" s="258" t="str">
        <f>IFERROR(INDEX('Data Annex'!$K$1:$BS$4779,MATCH(MDS$1&amp;"|"&amp;$B29,'Data Annex'!$K$1:$K$4779,0),MATCH(MDS$2,'Data Annex'!$K$1:$BS$1,0)),"")</f>
        <v/>
      </c>
      <c r="MDT29" s="258" t="str">
        <f>IFERROR(INDEX('Data Annex'!$K$1:$BS$4779,MATCH(MDT$1&amp;"|"&amp;$B29,'Data Annex'!$K$1:$K$4779,0),MATCH(MDT$2,'Data Annex'!$K$1:$BS$1,0)),"")</f>
        <v/>
      </c>
      <c r="MDU29" s="258" t="str">
        <f>IFERROR(INDEX('Data Annex'!$K$1:$BS$4779,MATCH(MDU$1&amp;"|"&amp;$B29,'Data Annex'!$K$1:$K$4779,0),MATCH(MDU$2,'Data Annex'!$K$1:$BS$1,0)),"")</f>
        <v/>
      </c>
      <c r="MDV29" s="258" t="str">
        <f>IFERROR(INDEX('Data Annex'!$K$1:$BS$4779,MATCH(MDV$1&amp;"|"&amp;$B29,'Data Annex'!$K$1:$K$4779,0),MATCH(MDV$2,'Data Annex'!$K$1:$BS$1,0)),"")</f>
        <v/>
      </c>
      <c r="MDW29" s="258" t="str">
        <f>IFERROR(INDEX('Data Annex'!$K$1:$BS$4779,MATCH(MDW$1&amp;"|"&amp;$B29,'Data Annex'!$K$1:$K$4779,0),MATCH(MDW$2,'Data Annex'!$K$1:$BS$1,0)),"")</f>
        <v/>
      </c>
      <c r="MDX29" s="258" t="str">
        <f>IFERROR(INDEX('Data Annex'!$K$1:$BS$4779,MATCH(MDX$1&amp;"|"&amp;$B29,'Data Annex'!$K$1:$K$4779,0),MATCH(MDX$2,'Data Annex'!$K$1:$BS$1,0)),"")</f>
        <v/>
      </c>
      <c r="MDY29" s="258" t="str">
        <f>IFERROR(INDEX('Data Annex'!$K$1:$BS$4779,MATCH(MDY$1&amp;"|"&amp;$B29,'Data Annex'!$K$1:$K$4779,0),MATCH(MDY$2,'Data Annex'!$K$1:$BS$1,0)),"")</f>
        <v/>
      </c>
      <c r="MDZ29" s="258" t="str">
        <f>IFERROR(INDEX('Data Annex'!$K$1:$BS$4779,MATCH(MDZ$1&amp;"|"&amp;$B29,'Data Annex'!$K$1:$K$4779,0),MATCH(MDZ$2,'Data Annex'!$K$1:$BS$1,0)),"")</f>
        <v/>
      </c>
      <c r="MEA29" s="258" t="str">
        <f>IFERROR(INDEX('Data Annex'!$K$1:$BS$4779,MATCH(MEA$1&amp;"|"&amp;$B29,'Data Annex'!$K$1:$K$4779,0),MATCH(MEA$2,'Data Annex'!$K$1:$BS$1,0)),"")</f>
        <v/>
      </c>
      <c r="MEB29" s="258" t="str">
        <f>IFERROR(INDEX('Data Annex'!$K$1:$BS$4779,MATCH(MEB$1&amp;"|"&amp;$B29,'Data Annex'!$K$1:$K$4779,0),MATCH(MEB$2,'Data Annex'!$K$1:$BS$1,0)),"")</f>
        <v/>
      </c>
      <c r="MEC29" s="258" t="str">
        <f>IFERROR(INDEX('Data Annex'!$K$1:$BS$4779,MATCH(MEC$1&amp;"|"&amp;$B29,'Data Annex'!$K$1:$K$4779,0),MATCH(MEC$2,'Data Annex'!$K$1:$BS$1,0)),"")</f>
        <v/>
      </c>
      <c r="MED29" s="258" t="str">
        <f>IFERROR(INDEX('Data Annex'!$K$1:$BS$4779,MATCH(MED$1&amp;"|"&amp;$B29,'Data Annex'!$K$1:$K$4779,0),MATCH(MED$2,'Data Annex'!$K$1:$BS$1,0)),"")</f>
        <v/>
      </c>
      <c r="MEE29" s="258" t="str">
        <f>IFERROR(INDEX('Data Annex'!$K$1:$BS$4779,MATCH(MEE$1&amp;"|"&amp;$B29,'Data Annex'!$K$1:$K$4779,0),MATCH(MEE$2,'Data Annex'!$K$1:$BS$1,0)),"")</f>
        <v/>
      </c>
      <c r="MEF29" s="258" t="str">
        <f>IFERROR(INDEX('Data Annex'!$K$1:$BS$4779,MATCH(MEF$1&amp;"|"&amp;$B29,'Data Annex'!$K$1:$K$4779,0),MATCH(MEF$2,'Data Annex'!$K$1:$BS$1,0)),"")</f>
        <v/>
      </c>
      <c r="MEG29" s="258" t="str">
        <f>IFERROR(INDEX('Data Annex'!$K$1:$BS$4779,MATCH(MEG$1&amp;"|"&amp;$B29,'Data Annex'!$K$1:$K$4779,0),MATCH(MEG$2,'Data Annex'!$K$1:$BS$1,0)),"")</f>
        <v/>
      </c>
      <c r="MEH29" s="258" t="str">
        <f>IFERROR(INDEX('Data Annex'!$K$1:$BS$4779,MATCH(MEH$1&amp;"|"&amp;$B29,'Data Annex'!$K$1:$K$4779,0),MATCH(MEH$2,'Data Annex'!$K$1:$BS$1,0)),"")</f>
        <v/>
      </c>
      <c r="MEI29" s="258" t="str">
        <f>IFERROR(INDEX('Data Annex'!$K$1:$BS$4779,MATCH(MEI$1&amp;"|"&amp;$B29,'Data Annex'!$K$1:$K$4779,0),MATCH(MEI$2,'Data Annex'!$K$1:$BS$1,0)),"")</f>
        <v/>
      </c>
      <c r="MEJ29" s="258" t="str">
        <f>IFERROR(INDEX('Data Annex'!$K$1:$BS$4779,MATCH(MEJ$1&amp;"|"&amp;$B29,'Data Annex'!$K$1:$K$4779,0),MATCH(MEJ$2,'Data Annex'!$K$1:$BS$1,0)),"")</f>
        <v/>
      </c>
      <c r="MEK29" s="258" t="str">
        <f>IFERROR(INDEX('Data Annex'!$K$1:$BS$4779,MATCH(MEK$1&amp;"|"&amp;$B29,'Data Annex'!$K$1:$K$4779,0),MATCH(MEK$2,'Data Annex'!$K$1:$BS$1,0)),"")</f>
        <v/>
      </c>
      <c r="MEL29" s="258" t="str">
        <f>IFERROR(INDEX('Data Annex'!$K$1:$BS$4779,MATCH(MEL$1&amp;"|"&amp;$B29,'Data Annex'!$K$1:$K$4779,0),MATCH(MEL$2,'Data Annex'!$K$1:$BS$1,0)),"")</f>
        <v/>
      </c>
      <c r="MEM29" s="258" t="str">
        <f>IFERROR(INDEX('Data Annex'!$K$1:$BS$4779,MATCH(MEM$1&amp;"|"&amp;$B29,'Data Annex'!$K$1:$K$4779,0),MATCH(MEM$2,'Data Annex'!$K$1:$BS$1,0)),"")</f>
        <v/>
      </c>
      <c r="MEN29" s="258" t="str">
        <f>IFERROR(INDEX('Data Annex'!$K$1:$BS$4779,MATCH(MEN$1&amp;"|"&amp;$B29,'Data Annex'!$K$1:$K$4779,0),MATCH(MEN$2,'Data Annex'!$K$1:$BS$1,0)),"")</f>
        <v/>
      </c>
      <c r="MEO29" s="258" t="str">
        <f>IFERROR(INDEX('Data Annex'!$K$1:$BS$4779,MATCH(MEO$1&amp;"|"&amp;$B29,'Data Annex'!$K$1:$K$4779,0),MATCH(MEO$2,'Data Annex'!$K$1:$BS$1,0)),"")</f>
        <v/>
      </c>
      <c r="MEP29" s="258" t="str">
        <f>IFERROR(INDEX('Data Annex'!$K$1:$BS$4779,MATCH(MEP$1&amp;"|"&amp;$B29,'Data Annex'!$K$1:$K$4779,0),MATCH(MEP$2,'Data Annex'!$K$1:$BS$1,0)),"")</f>
        <v/>
      </c>
      <c r="MEQ29" s="258" t="str">
        <f>IFERROR(INDEX('Data Annex'!$K$1:$BS$4779,MATCH(MEQ$1&amp;"|"&amp;$B29,'Data Annex'!$K$1:$K$4779,0),MATCH(MEQ$2,'Data Annex'!$K$1:$BS$1,0)),"")</f>
        <v/>
      </c>
      <c r="MER29" s="258" t="str">
        <f>IFERROR(INDEX('Data Annex'!$K$1:$BS$4779,MATCH(MER$1&amp;"|"&amp;$B29,'Data Annex'!$K$1:$K$4779,0),MATCH(MER$2,'Data Annex'!$K$1:$BS$1,0)),"")</f>
        <v/>
      </c>
      <c r="MES29" s="258" t="str">
        <f>IFERROR(INDEX('Data Annex'!$K$1:$BS$4779,MATCH(MES$1&amp;"|"&amp;$B29,'Data Annex'!$K$1:$K$4779,0),MATCH(MES$2,'Data Annex'!$K$1:$BS$1,0)),"")</f>
        <v/>
      </c>
      <c r="MET29" s="258" t="str">
        <f>IFERROR(INDEX('Data Annex'!$K$1:$BS$4779,MATCH(MET$1&amp;"|"&amp;$B29,'Data Annex'!$K$1:$K$4779,0),MATCH(MET$2,'Data Annex'!$K$1:$BS$1,0)),"")</f>
        <v/>
      </c>
      <c r="MEU29" s="258" t="str">
        <f>IFERROR(INDEX('Data Annex'!$K$1:$BS$4779,MATCH(MEU$1&amp;"|"&amp;$B29,'Data Annex'!$K$1:$K$4779,0),MATCH(MEU$2,'Data Annex'!$K$1:$BS$1,0)),"")</f>
        <v/>
      </c>
      <c r="MEV29" s="258" t="str">
        <f>IFERROR(INDEX('Data Annex'!$K$1:$BS$4779,MATCH(MEV$1&amp;"|"&amp;$B29,'Data Annex'!$K$1:$K$4779,0),MATCH(MEV$2,'Data Annex'!$K$1:$BS$1,0)),"")</f>
        <v/>
      </c>
      <c r="MEW29" s="258" t="str">
        <f>IFERROR(INDEX('Data Annex'!$K$1:$BS$4779,MATCH(MEW$1&amp;"|"&amp;$B29,'Data Annex'!$K$1:$K$4779,0),MATCH(MEW$2,'Data Annex'!$K$1:$BS$1,0)),"")</f>
        <v/>
      </c>
      <c r="MEX29" s="258" t="str">
        <f>IFERROR(INDEX('Data Annex'!$K$1:$BS$4779,MATCH(MEX$1&amp;"|"&amp;$B29,'Data Annex'!$K$1:$K$4779,0),MATCH(MEX$2,'Data Annex'!$K$1:$BS$1,0)),"")</f>
        <v/>
      </c>
      <c r="MEY29" s="258" t="str">
        <f>IFERROR(INDEX('Data Annex'!$K$1:$BS$4779,MATCH(MEY$1&amp;"|"&amp;$B29,'Data Annex'!$K$1:$K$4779,0),MATCH(MEY$2,'Data Annex'!$K$1:$BS$1,0)),"")</f>
        <v/>
      </c>
      <c r="MEZ29" s="258" t="str">
        <f>IFERROR(INDEX('Data Annex'!$K$1:$BS$4779,MATCH(MEZ$1&amp;"|"&amp;$B29,'Data Annex'!$K$1:$K$4779,0),MATCH(MEZ$2,'Data Annex'!$K$1:$BS$1,0)),"")</f>
        <v/>
      </c>
      <c r="MFA29" s="258" t="str">
        <f>IFERROR(INDEX('Data Annex'!$K$1:$BS$4779,MATCH(MFA$1&amp;"|"&amp;$B29,'Data Annex'!$K$1:$K$4779,0),MATCH(MFA$2,'Data Annex'!$K$1:$BS$1,0)),"")</f>
        <v/>
      </c>
      <c r="MFB29" s="258" t="str">
        <f>IFERROR(INDEX('Data Annex'!$K$1:$BS$4779,MATCH(MFB$1&amp;"|"&amp;$B29,'Data Annex'!$K$1:$K$4779,0),MATCH(MFB$2,'Data Annex'!$K$1:$BS$1,0)),"")</f>
        <v/>
      </c>
      <c r="MFC29" s="258" t="str">
        <f>IFERROR(INDEX('Data Annex'!$K$1:$BS$4779,MATCH(MFC$1&amp;"|"&amp;$B29,'Data Annex'!$K$1:$K$4779,0),MATCH(MFC$2,'Data Annex'!$K$1:$BS$1,0)),"")</f>
        <v/>
      </c>
      <c r="MFD29" s="258" t="str">
        <f>IFERROR(INDEX('Data Annex'!$K$1:$BS$4779,MATCH(MFD$1&amp;"|"&amp;$B29,'Data Annex'!$K$1:$K$4779,0),MATCH(MFD$2,'Data Annex'!$K$1:$BS$1,0)),"")</f>
        <v/>
      </c>
      <c r="MFE29" s="258" t="str">
        <f>IFERROR(INDEX('Data Annex'!$K$1:$BS$4779,MATCH(MFE$1&amp;"|"&amp;$B29,'Data Annex'!$K$1:$K$4779,0),MATCH(MFE$2,'Data Annex'!$K$1:$BS$1,0)),"")</f>
        <v/>
      </c>
      <c r="MFF29" s="258" t="str">
        <f>IFERROR(INDEX('Data Annex'!$K$1:$BS$4779,MATCH(MFF$1&amp;"|"&amp;$B29,'Data Annex'!$K$1:$K$4779,0),MATCH(MFF$2,'Data Annex'!$K$1:$BS$1,0)),"")</f>
        <v/>
      </c>
      <c r="MFG29" s="258" t="str">
        <f>IFERROR(INDEX('Data Annex'!$K$1:$BS$4779,MATCH(MFG$1&amp;"|"&amp;$B29,'Data Annex'!$K$1:$K$4779,0),MATCH(MFG$2,'Data Annex'!$K$1:$BS$1,0)),"")</f>
        <v/>
      </c>
      <c r="MFH29" s="258" t="str">
        <f>IFERROR(INDEX('Data Annex'!$K$1:$BS$4779,MATCH(MFH$1&amp;"|"&amp;$B29,'Data Annex'!$K$1:$K$4779,0),MATCH(MFH$2,'Data Annex'!$K$1:$BS$1,0)),"")</f>
        <v/>
      </c>
      <c r="MFI29" s="258" t="str">
        <f>IFERROR(INDEX('Data Annex'!$K$1:$BS$4779,MATCH(MFI$1&amp;"|"&amp;$B29,'Data Annex'!$K$1:$K$4779,0),MATCH(MFI$2,'Data Annex'!$K$1:$BS$1,0)),"")</f>
        <v/>
      </c>
      <c r="MFJ29" s="258" t="str">
        <f>IFERROR(INDEX('Data Annex'!$K$1:$BS$4779,MATCH(MFJ$1&amp;"|"&amp;$B29,'Data Annex'!$K$1:$K$4779,0),MATCH(MFJ$2,'Data Annex'!$K$1:$BS$1,0)),"")</f>
        <v/>
      </c>
      <c r="MFK29" s="258" t="str">
        <f>IFERROR(INDEX('Data Annex'!$K$1:$BS$4779,MATCH(MFK$1&amp;"|"&amp;$B29,'Data Annex'!$K$1:$K$4779,0),MATCH(MFK$2,'Data Annex'!$K$1:$BS$1,0)),"")</f>
        <v/>
      </c>
      <c r="MFL29" s="258" t="str">
        <f>IFERROR(INDEX('Data Annex'!$K$1:$BS$4779,MATCH(MFL$1&amp;"|"&amp;$B29,'Data Annex'!$K$1:$K$4779,0),MATCH(MFL$2,'Data Annex'!$K$1:$BS$1,0)),"")</f>
        <v/>
      </c>
      <c r="MFM29" s="258" t="str">
        <f>IFERROR(INDEX('Data Annex'!$K$1:$BS$4779,MATCH(MFM$1&amp;"|"&amp;$B29,'Data Annex'!$K$1:$K$4779,0),MATCH(MFM$2,'Data Annex'!$K$1:$BS$1,0)),"")</f>
        <v/>
      </c>
      <c r="MFN29" s="258" t="str">
        <f>IFERROR(INDEX('Data Annex'!$K$1:$BS$4779,MATCH(MFN$1&amp;"|"&amp;$B29,'Data Annex'!$K$1:$K$4779,0),MATCH(MFN$2,'Data Annex'!$K$1:$BS$1,0)),"")</f>
        <v/>
      </c>
      <c r="MFO29" s="258" t="str">
        <f>IFERROR(INDEX('Data Annex'!$K$1:$BS$4779,MATCH(MFO$1&amp;"|"&amp;$B29,'Data Annex'!$K$1:$K$4779,0),MATCH(MFO$2,'Data Annex'!$K$1:$BS$1,0)),"")</f>
        <v/>
      </c>
      <c r="MFP29" s="258" t="str">
        <f>IFERROR(INDEX('Data Annex'!$K$1:$BS$4779,MATCH(MFP$1&amp;"|"&amp;$B29,'Data Annex'!$K$1:$K$4779,0),MATCH(MFP$2,'Data Annex'!$K$1:$BS$1,0)),"")</f>
        <v/>
      </c>
      <c r="MFQ29" s="258" t="str">
        <f>IFERROR(INDEX('Data Annex'!$K$1:$BS$4779,MATCH(MFQ$1&amp;"|"&amp;$B29,'Data Annex'!$K$1:$K$4779,0),MATCH(MFQ$2,'Data Annex'!$K$1:$BS$1,0)),"")</f>
        <v/>
      </c>
      <c r="MFR29" s="258" t="str">
        <f>IFERROR(INDEX('Data Annex'!$K$1:$BS$4779,MATCH(MFR$1&amp;"|"&amp;$B29,'Data Annex'!$K$1:$K$4779,0),MATCH(MFR$2,'Data Annex'!$K$1:$BS$1,0)),"")</f>
        <v/>
      </c>
      <c r="MFS29" s="258" t="str">
        <f>IFERROR(INDEX('Data Annex'!$K$1:$BS$4779,MATCH(MFS$1&amp;"|"&amp;$B29,'Data Annex'!$K$1:$K$4779,0),MATCH(MFS$2,'Data Annex'!$K$1:$BS$1,0)),"")</f>
        <v/>
      </c>
      <c r="MFT29" s="258" t="str">
        <f>IFERROR(INDEX('Data Annex'!$K$1:$BS$4779,MATCH(MFT$1&amp;"|"&amp;$B29,'Data Annex'!$K$1:$K$4779,0),MATCH(MFT$2,'Data Annex'!$K$1:$BS$1,0)),"")</f>
        <v/>
      </c>
      <c r="MFU29" s="258" t="str">
        <f>IFERROR(INDEX('Data Annex'!$K$1:$BS$4779,MATCH(MFU$1&amp;"|"&amp;$B29,'Data Annex'!$K$1:$K$4779,0),MATCH(MFU$2,'Data Annex'!$K$1:$BS$1,0)),"")</f>
        <v/>
      </c>
      <c r="MFV29" s="258" t="str">
        <f>IFERROR(INDEX('Data Annex'!$K$1:$BS$4779,MATCH(MFV$1&amp;"|"&amp;$B29,'Data Annex'!$K$1:$K$4779,0),MATCH(MFV$2,'Data Annex'!$K$1:$BS$1,0)),"")</f>
        <v/>
      </c>
      <c r="MFW29" s="258" t="str">
        <f>IFERROR(INDEX('Data Annex'!$K$1:$BS$4779,MATCH(MFW$1&amp;"|"&amp;$B29,'Data Annex'!$K$1:$K$4779,0),MATCH(MFW$2,'Data Annex'!$K$1:$BS$1,0)),"")</f>
        <v/>
      </c>
      <c r="MFX29" s="258" t="str">
        <f>IFERROR(INDEX('Data Annex'!$K$1:$BS$4779,MATCH(MFX$1&amp;"|"&amp;$B29,'Data Annex'!$K$1:$K$4779,0),MATCH(MFX$2,'Data Annex'!$K$1:$BS$1,0)),"")</f>
        <v/>
      </c>
      <c r="MFY29" s="258" t="str">
        <f>IFERROR(INDEX('Data Annex'!$K$1:$BS$4779,MATCH(MFY$1&amp;"|"&amp;$B29,'Data Annex'!$K$1:$K$4779,0),MATCH(MFY$2,'Data Annex'!$K$1:$BS$1,0)),"")</f>
        <v/>
      </c>
      <c r="MFZ29" s="258" t="str">
        <f>IFERROR(INDEX('Data Annex'!$K$1:$BS$4779,MATCH(MFZ$1&amp;"|"&amp;$B29,'Data Annex'!$K$1:$K$4779,0),MATCH(MFZ$2,'Data Annex'!$K$1:$BS$1,0)),"")</f>
        <v/>
      </c>
      <c r="MGA29" s="258" t="str">
        <f>IFERROR(INDEX('Data Annex'!$K$1:$BS$4779,MATCH(MGA$1&amp;"|"&amp;$B29,'Data Annex'!$K$1:$K$4779,0),MATCH(MGA$2,'Data Annex'!$K$1:$BS$1,0)),"")</f>
        <v/>
      </c>
      <c r="MGB29" s="258" t="str">
        <f>IFERROR(INDEX('Data Annex'!$K$1:$BS$4779,MATCH(MGB$1&amp;"|"&amp;$B29,'Data Annex'!$K$1:$K$4779,0),MATCH(MGB$2,'Data Annex'!$K$1:$BS$1,0)),"")</f>
        <v/>
      </c>
      <c r="MGC29" s="258" t="str">
        <f>IFERROR(INDEX('Data Annex'!$K$1:$BS$4779,MATCH(MGC$1&amp;"|"&amp;$B29,'Data Annex'!$K$1:$K$4779,0),MATCH(MGC$2,'Data Annex'!$K$1:$BS$1,0)),"")</f>
        <v/>
      </c>
      <c r="MGD29" s="258" t="str">
        <f>IFERROR(INDEX('Data Annex'!$K$1:$BS$4779,MATCH(MGD$1&amp;"|"&amp;$B29,'Data Annex'!$K$1:$K$4779,0),MATCH(MGD$2,'Data Annex'!$K$1:$BS$1,0)),"")</f>
        <v/>
      </c>
      <c r="MGE29" s="258" t="str">
        <f>IFERROR(INDEX('Data Annex'!$K$1:$BS$4779,MATCH(MGE$1&amp;"|"&amp;$B29,'Data Annex'!$K$1:$K$4779,0),MATCH(MGE$2,'Data Annex'!$K$1:$BS$1,0)),"")</f>
        <v/>
      </c>
      <c r="MGF29" s="258" t="str">
        <f>IFERROR(INDEX('Data Annex'!$K$1:$BS$4779,MATCH(MGF$1&amp;"|"&amp;$B29,'Data Annex'!$K$1:$K$4779,0),MATCH(MGF$2,'Data Annex'!$K$1:$BS$1,0)),"")</f>
        <v/>
      </c>
      <c r="MGG29" s="258" t="str">
        <f>IFERROR(INDEX('Data Annex'!$K$1:$BS$4779,MATCH(MGG$1&amp;"|"&amp;$B29,'Data Annex'!$K$1:$K$4779,0),MATCH(MGG$2,'Data Annex'!$K$1:$BS$1,0)),"")</f>
        <v/>
      </c>
      <c r="MGH29" s="258" t="str">
        <f>IFERROR(INDEX('Data Annex'!$K$1:$BS$4779,MATCH(MGH$1&amp;"|"&amp;$B29,'Data Annex'!$K$1:$K$4779,0),MATCH(MGH$2,'Data Annex'!$K$1:$BS$1,0)),"")</f>
        <v/>
      </c>
      <c r="MGI29" s="258" t="str">
        <f>IFERROR(INDEX('Data Annex'!$K$1:$BS$4779,MATCH(MGI$1&amp;"|"&amp;$B29,'Data Annex'!$K$1:$K$4779,0),MATCH(MGI$2,'Data Annex'!$K$1:$BS$1,0)),"")</f>
        <v/>
      </c>
      <c r="MGJ29" s="258" t="str">
        <f>IFERROR(INDEX('Data Annex'!$K$1:$BS$4779,MATCH(MGJ$1&amp;"|"&amp;$B29,'Data Annex'!$K$1:$K$4779,0),MATCH(MGJ$2,'Data Annex'!$K$1:$BS$1,0)),"")</f>
        <v/>
      </c>
      <c r="MGK29" s="258" t="str">
        <f>IFERROR(INDEX('Data Annex'!$K$1:$BS$4779,MATCH(MGK$1&amp;"|"&amp;$B29,'Data Annex'!$K$1:$K$4779,0),MATCH(MGK$2,'Data Annex'!$K$1:$BS$1,0)),"")</f>
        <v/>
      </c>
      <c r="MGL29" s="258" t="str">
        <f>IFERROR(INDEX('Data Annex'!$K$1:$BS$4779,MATCH(MGL$1&amp;"|"&amp;$B29,'Data Annex'!$K$1:$K$4779,0),MATCH(MGL$2,'Data Annex'!$K$1:$BS$1,0)),"")</f>
        <v/>
      </c>
      <c r="MGM29" s="258" t="str">
        <f>IFERROR(INDEX('Data Annex'!$K$1:$BS$4779,MATCH(MGM$1&amp;"|"&amp;$B29,'Data Annex'!$K$1:$K$4779,0),MATCH(MGM$2,'Data Annex'!$K$1:$BS$1,0)),"")</f>
        <v/>
      </c>
      <c r="MGN29" s="258" t="str">
        <f>IFERROR(INDEX('Data Annex'!$K$1:$BS$4779,MATCH(MGN$1&amp;"|"&amp;$B29,'Data Annex'!$K$1:$K$4779,0),MATCH(MGN$2,'Data Annex'!$K$1:$BS$1,0)),"")</f>
        <v/>
      </c>
      <c r="MGO29" s="258" t="str">
        <f>IFERROR(INDEX('Data Annex'!$K$1:$BS$4779,MATCH(MGO$1&amp;"|"&amp;$B29,'Data Annex'!$K$1:$K$4779,0),MATCH(MGO$2,'Data Annex'!$K$1:$BS$1,0)),"")</f>
        <v/>
      </c>
      <c r="MGP29" s="258" t="str">
        <f>IFERROR(INDEX('Data Annex'!$K$1:$BS$4779,MATCH(MGP$1&amp;"|"&amp;$B29,'Data Annex'!$K$1:$K$4779,0),MATCH(MGP$2,'Data Annex'!$K$1:$BS$1,0)),"")</f>
        <v/>
      </c>
      <c r="MGQ29" s="258" t="str">
        <f>IFERROR(INDEX('Data Annex'!$K$1:$BS$4779,MATCH(MGQ$1&amp;"|"&amp;$B29,'Data Annex'!$K$1:$K$4779,0),MATCH(MGQ$2,'Data Annex'!$K$1:$BS$1,0)),"")</f>
        <v/>
      </c>
      <c r="MGR29" s="258" t="str">
        <f>IFERROR(INDEX('Data Annex'!$K$1:$BS$4779,MATCH(MGR$1&amp;"|"&amp;$B29,'Data Annex'!$K$1:$K$4779,0),MATCH(MGR$2,'Data Annex'!$K$1:$BS$1,0)),"")</f>
        <v/>
      </c>
      <c r="MGS29" s="258" t="str">
        <f>IFERROR(INDEX('Data Annex'!$K$1:$BS$4779,MATCH(MGS$1&amp;"|"&amp;$B29,'Data Annex'!$K$1:$K$4779,0),MATCH(MGS$2,'Data Annex'!$K$1:$BS$1,0)),"")</f>
        <v/>
      </c>
      <c r="MGT29" s="258" t="str">
        <f>IFERROR(INDEX('Data Annex'!$K$1:$BS$4779,MATCH(MGT$1&amp;"|"&amp;$B29,'Data Annex'!$K$1:$K$4779,0),MATCH(MGT$2,'Data Annex'!$K$1:$BS$1,0)),"")</f>
        <v/>
      </c>
      <c r="MGU29" s="258" t="str">
        <f>IFERROR(INDEX('Data Annex'!$K$1:$BS$4779,MATCH(MGU$1&amp;"|"&amp;$B29,'Data Annex'!$K$1:$K$4779,0),MATCH(MGU$2,'Data Annex'!$K$1:$BS$1,0)),"")</f>
        <v/>
      </c>
      <c r="MGV29" s="258" t="str">
        <f>IFERROR(INDEX('Data Annex'!$K$1:$BS$4779,MATCH(MGV$1&amp;"|"&amp;$B29,'Data Annex'!$K$1:$K$4779,0),MATCH(MGV$2,'Data Annex'!$K$1:$BS$1,0)),"")</f>
        <v/>
      </c>
      <c r="MGW29" s="258" t="str">
        <f>IFERROR(INDEX('Data Annex'!$K$1:$BS$4779,MATCH(MGW$1&amp;"|"&amp;$B29,'Data Annex'!$K$1:$K$4779,0),MATCH(MGW$2,'Data Annex'!$K$1:$BS$1,0)),"")</f>
        <v/>
      </c>
      <c r="MGX29" s="258" t="str">
        <f>IFERROR(INDEX('Data Annex'!$K$1:$BS$4779,MATCH(MGX$1&amp;"|"&amp;$B29,'Data Annex'!$K$1:$K$4779,0),MATCH(MGX$2,'Data Annex'!$K$1:$BS$1,0)),"")</f>
        <v/>
      </c>
      <c r="MGY29" s="258" t="str">
        <f>IFERROR(INDEX('Data Annex'!$K$1:$BS$4779,MATCH(MGY$1&amp;"|"&amp;$B29,'Data Annex'!$K$1:$K$4779,0),MATCH(MGY$2,'Data Annex'!$K$1:$BS$1,0)),"")</f>
        <v/>
      </c>
      <c r="MGZ29" s="258" t="str">
        <f>IFERROR(INDEX('Data Annex'!$K$1:$BS$4779,MATCH(MGZ$1&amp;"|"&amp;$B29,'Data Annex'!$K$1:$K$4779,0),MATCH(MGZ$2,'Data Annex'!$K$1:$BS$1,0)),"")</f>
        <v/>
      </c>
      <c r="MHA29" s="258" t="str">
        <f>IFERROR(INDEX('Data Annex'!$K$1:$BS$4779,MATCH(MHA$1&amp;"|"&amp;$B29,'Data Annex'!$K$1:$K$4779,0),MATCH(MHA$2,'Data Annex'!$K$1:$BS$1,0)),"")</f>
        <v/>
      </c>
      <c r="MHB29" s="258" t="str">
        <f>IFERROR(INDEX('Data Annex'!$K$1:$BS$4779,MATCH(MHB$1&amp;"|"&amp;$B29,'Data Annex'!$K$1:$K$4779,0),MATCH(MHB$2,'Data Annex'!$K$1:$BS$1,0)),"")</f>
        <v/>
      </c>
      <c r="MHC29" s="258" t="str">
        <f>IFERROR(INDEX('Data Annex'!$K$1:$BS$4779,MATCH(MHC$1&amp;"|"&amp;$B29,'Data Annex'!$K$1:$K$4779,0),MATCH(MHC$2,'Data Annex'!$K$1:$BS$1,0)),"")</f>
        <v/>
      </c>
      <c r="MHD29" s="258" t="str">
        <f>IFERROR(INDEX('Data Annex'!$K$1:$BS$4779,MATCH(MHD$1&amp;"|"&amp;$B29,'Data Annex'!$K$1:$K$4779,0),MATCH(MHD$2,'Data Annex'!$K$1:$BS$1,0)),"")</f>
        <v/>
      </c>
      <c r="MHE29" s="258" t="str">
        <f>IFERROR(INDEX('Data Annex'!$K$1:$BS$4779,MATCH(MHE$1&amp;"|"&amp;$B29,'Data Annex'!$K$1:$K$4779,0),MATCH(MHE$2,'Data Annex'!$K$1:$BS$1,0)),"")</f>
        <v/>
      </c>
      <c r="MHF29" s="258" t="str">
        <f>IFERROR(INDEX('Data Annex'!$K$1:$BS$4779,MATCH(MHF$1&amp;"|"&amp;$B29,'Data Annex'!$K$1:$K$4779,0),MATCH(MHF$2,'Data Annex'!$K$1:$BS$1,0)),"")</f>
        <v/>
      </c>
      <c r="MHG29" s="258" t="str">
        <f>IFERROR(INDEX('Data Annex'!$K$1:$BS$4779,MATCH(MHG$1&amp;"|"&amp;$B29,'Data Annex'!$K$1:$K$4779,0),MATCH(MHG$2,'Data Annex'!$K$1:$BS$1,0)),"")</f>
        <v/>
      </c>
      <c r="MHH29" s="258" t="str">
        <f>IFERROR(INDEX('Data Annex'!$K$1:$BS$4779,MATCH(MHH$1&amp;"|"&amp;$B29,'Data Annex'!$K$1:$K$4779,0),MATCH(MHH$2,'Data Annex'!$K$1:$BS$1,0)),"")</f>
        <v/>
      </c>
      <c r="MHI29" s="258" t="str">
        <f>IFERROR(INDEX('Data Annex'!$K$1:$BS$4779,MATCH(MHI$1&amp;"|"&amp;$B29,'Data Annex'!$K$1:$K$4779,0),MATCH(MHI$2,'Data Annex'!$K$1:$BS$1,0)),"")</f>
        <v/>
      </c>
      <c r="MHJ29" s="258" t="str">
        <f>IFERROR(INDEX('Data Annex'!$K$1:$BS$4779,MATCH(MHJ$1&amp;"|"&amp;$B29,'Data Annex'!$K$1:$K$4779,0),MATCH(MHJ$2,'Data Annex'!$K$1:$BS$1,0)),"")</f>
        <v/>
      </c>
      <c r="MHK29" s="258" t="str">
        <f>IFERROR(INDEX('Data Annex'!$K$1:$BS$4779,MATCH(MHK$1&amp;"|"&amp;$B29,'Data Annex'!$K$1:$K$4779,0),MATCH(MHK$2,'Data Annex'!$K$1:$BS$1,0)),"")</f>
        <v/>
      </c>
      <c r="MHL29" s="258" t="str">
        <f>IFERROR(INDEX('Data Annex'!$K$1:$BS$4779,MATCH(MHL$1&amp;"|"&amp;$B29,'Data Annex'!$K$1:$K$4779,0),MATCH(MHL$2,'Data Annex'!$K$1:$BS$1,0)),"")</f>
        <v/>
      </c>
      <c r="MHM29" s="258" t="str">
        <f>IFERROR(INDEX('Data Annex'!$K$1:$BS$4779,MATCH(MHM$1&amp;"|"&amp;$B29,'Data Annex'!$K$1:$K$4779,0),MATCH(MHM$2,'Data Annex'!$K$1:$BS$1,0)),"")</f>
        <v/>
      </c>
      <c r="MHN29" s="258" t="str">
        <f>IFERROR(INDEX('Data Annex'!$K$1:$BS$4779,MATCH(MHN$1&amp;"|"&amp;$B29,'Data Annex'!$K$1:$K$4779,0),MATCH(MHN$2,'Data Annex'!$K$1:$BS$1,0)),"")</f>
        <v/>
      </c>
      <c r="MHO29" s="258" t="str">
        <f>IFERROR(INDEX('Data Annex'!$K$1:$BS$4779,MATCH(MHO$1&amp;"|"&amp;$B29,'Data Annex'!$K$1:$K$4779,0),MATCH(MHO$2,'Data Annex'!$K$1:$BS$1,0)),"")</f>
        <v/>
      </c>
      <c r="MHP29" s="258" t="str">
        <f>IFERROR(INDEX('Data Annex'!$K$1:$BS$4779,MATCH(MHP$1&amp;"|"&amp;$B29,'Data Annex'!$K$1:$K$4779,0),MATCH(MHP$2,'Data Annex'!$K$1:$BS$1,0)),"")</f>
        <v/>
      </c>
      <c r="MHQ29" s="258" t="str">
        <f>IFERROR(INDEX('Data Annex'!$K$1:$BS$4779,MATCH(MHQ$1&amp;"|"&amp;$B29,'Data Annex'!$K$1:$K$4779,0),MATCH(MHQ$2,'Data Annex'!$K$1:$BS$1,0)),"")</f>
        <v/>
      </c>
      <c r="MHR29" s="258" t="str">
        <f>IFERROR(INDEX('Data Annex'!$K$1:$BS$4779,MATCH(MHR$1&amp;"|"&amp;$B29,'Data Annex'!$K$1:$K$4779,0),MATCH(MHR$2,'Data Annex'!$K$1:$BS$1,0)),"")</f>
        <v/>
      </c>
      <c r="MHS29" s="258" t="str">
        <f>IFERROR(INDEX('Data Annex'!$K$1:$BS$4779,MATCH(MHS$1&amp;"|"&amp;$B29,'Data Annex'!$K$1:$K$4779,0),MATCH(MHS$2,'Data Annex'!$K$1:$BS$1,0)),"")</f>
        <v/>
      </c>
      <c r="MHT29" s="258" t="str">
        <f>IFERROR(INDEX('Data Annex'!$K$1:$BS$4779,MATCH(MHT$1&amp;"|"&amp;$B29,'Data Annex'!$K$1:$K$4779,0),MATCH(MHT$2,'Data Annex'!$K$1:$BS$1,0)),"")</f>
        <v/>
      </c>
      <c r="MHU29" s="258" t="str">
        <f>IFERROR(INDEX('Data Annex'!$K$1:$BS$4779,MATCH(MHU$1&amp;"|"&amp;$B29,'Data Annex'!$K$1:$K$4779,0),MATCH(MHU$2,'Data Annex'!$K$1:$BS$1,0)),"")</f>
        <v/>
      </c>
      <c r="MHV29" s="258" t="str">
        <f>IFERROR(INDEX('Data Annex'!$K$1:$BS$4779,MATCH(MHV$1&amp;"|"&amp;$B29,'Data Annex'!$K$1:$K$4779,0),MATCH(MHV$2,'Data Annex'!$K$1:$BS$1,0)),"")</f>
        <v/>
      </c>
      <c r="MHW29" s="258" t="str">
        <f>IFERROR(INDEX('Data Annex'!$K$1:$BS$4779,MATCH(MHW$1&amp;"|"&amp;$B29,'Data Annex'!$K$1:$K$4779,0),MATCH(MHW$2,'Data Annex'!$K$1:$BS$1,0)),"")</f>
        <v/>
      </c>
      <c r="MHX29" s="258" t="str">
        <f>IFERROR(INDEX('Data Annex'!$K$1:$BS$4779,MATCH(MHX$1&amp;"|"&amp;$B29,'Data Annex'!$K$1:$K$4779,0),MATCH(MHX$2,'Data Annex'!$K$1:$BS$1,0)),"")</f>
        <v/>
      </c>
      <c r="MHY29" s="258" t="str">
        <f>IFERROR(INDEX('Data Annex'!$K$1:$BS$4779,MATCH(MHY$1&amp;"|"&amp;$B29,'Data Annex'!$K$1:$K$4779,0),MATCH(MHY$2,'Data Annex'!$K$1:$BS$1,0)),"")</f>
        <v/>
      </c>
      <c r="MHZ29" s="258" t="str">
        <f>IFERROR(INDEX('Data Annex'!$K$1:$BS$4779,MATCH(MHZ$1&amp;"|"&amp;$B29,'Data Annex'!$K$1:$K$4779,0),MATCH(MHZ$2,'Data Annex'!$K$1:$BS$1,0)),"")</f>
        <v/>
      </c>
      <c r="MIA29" s="258" t="str">
        <f>IFERROR(INDEX('Data Annex'!$K$1:$BS$4779,MATCH(MIA$1&amp;"|"&amp;$B29,'Data Annex'!$K$1:$K$4779,0),MATCH(MIA$2,'Data Annex'!$K$1:$BS$1,0)),"")</f>
        <v/>
      </c>
      <c r="MIB29" s="258" t="str">
        <f>IFERROR(INDEX('Data Annex'!$K$1:$BS$4779,MATCH(MIB$1&amp;"|"&amp;$B29,'Data Annex'!$K$1:$K$4779,0),MATCH(MIB$2,'Data Annex'!$K$1:$BS$1,0)),"")</f>
        <v/>
      </c>
      <c r="MIC29" s="258" t="str">
        <f>IFERROR(INDEX('Data Annex'!$K$1:$BS$4779,MATCH(MIC$1&amp;"|"&amp;$B29,'Data Annex'!$K$1:$K$4779,0),MATCH(MIC$2,'Data Annex'!$K$1:$BS$1,0)),"")</f>
        <v/>
      </c>
      <c r="MID29" s="258" t="str">
        <f>IFERROR(INDEX('Data Annex'!$K$1:$BS$4779,MATCH(MID$1&amp;"|"&amp;$B29,'Data Annex'!$K$1:$K$4779,0),MATCH(MID$2,'Data Annex'!$K$1:$BS$1,0)),"")</f>
        <v/>
      </c>
      <c r="MIE29" s="258" t="str">
        <f>IFERROR(INDEX('Data Annex'!$K$1:$BS$4779,MATCH(MIE$1&amp;"|"&amp;$B29,'Data Annex'!$K$1:$K$4779,0),MATCH(MIE$2,'Data Annex'!$K$1:$BS$1,0)),"")</f>
        <v/>
      </c>
      <c r="MIF29" s="258" t="str">
        <f>IFERROR(INDEX('Data Annex'!$K$1:$BS$4779,MATCH(MIF$1&amp;"|"&amp;$B29,'Data Annex'!$K$1:$K$4779,0),MATCH(MIF$2,'Data Annex'!$K$1:$BS$1,0)),"")</f>
        <v/>
      </c>
      <c r="MIG29" s="258" t="str">
        <f>IFERROR(INDEX('Data Annex'!$K$1:$BS$4779,MATCH(MIG$1&amp;"|"&amp;$B29,'Data Annex'!$K$1:$K$4779,0),MATCH(MIG$2,'Data Annex'!$K$1:$BS$1,0)),"")</f>
        <v/>
      </c>
      <c r="MIH29" s="258" t="str">
        <f>IFERROR(INDEX('Data Annex'!$K$1:$BS$4779,MATCH(MIH$1&amp;"|"&amp;$B29,'Data Annex'!$K$1:$K$4779,0),MATCH(MIH$2,'Data Annex'!$K$1:$BS$1,0)),"")</f>
        <v/>
      </c>
      <c r="MII29" s="258" t="str">
        <f>IFERROR(INDEX('Data Annex'!$K$1:$BS$4779,MATCH(MII$1&amp;"|"&amp;$B29,'Data Annex'!$K$1:$K$4779,0),MATCH(MII$2,'Data Annex'!$K$1:$BS$1,0)),"")</f>
        <v/>
      </c>
      <c r="MIJ29" s="258" t="str">
        <f>IFERROR(INDEX('Data Annex'!$K$1:$BS$4779,MATCH(MIJ$1&amp;"|"&amp;$B29,'Data Annex'!$K$1:$K$4779,0),MATCH(MIJ$2,'Data Annex'!$K$1:$BS$1,0)),"")</f>
        <v/>
      </c>
      <c r="MIK29" s="258" t="str">
        <f>IFERROR(INDEX('Data Annex'!$K$1:$BS$4779,MATCH(MIK$1&amp;"|"&amp;$B29,'Data Annex'!$K$1:$K$4779,0),MATCH(MIK$2,'Data Annex'!$K$1:$BS$1,0)),"")</f>
        <v/>
      </c>
      <c r="MIL29" s="258" t="str">
        <f>IFERROR(INDEX('Data Annex'!$K$1:$BS$4779,MATCH(MIL$1&amp;"|"&amp;$B29,'Data Annex'!$K$1:$K$4779,0),MATCH(MIL$2,'Data Annex'!$K$1:$BS$1,0)),"")</f>
        <v/>
      </c>
      <c r="MIM29" s="258" t="str">
        <f>IFERROR(INDEX('Data Annex'!$K$1:$BS$4779,MATCH(MIM$1&amp;"|"&amp;$B29,'Data Annex'!$K$1:$K$4779,0),MATCH(MIM$2,'Data Annex'!$K$1:$BS$1,0)),"")</f>
        <v/>
      </c>
      <c r="MIN29" s="258" t="str">
        <f>IFERROR(INDEX('Data Annex'!$K$1:$BS$4779,MATCH(MIN$1&amp;"|"&amp;$B29,'Data Annex'!$K$1:$K$4779,0),MATCH(MIN$2,'Data Annex'!$K$1:$BS$1,0)),"")</f>
        <v/>
      </c>
      <c r="MIO29" s="258" t="str">
        <f>IFERROR(INDEX('Data Annex'!$K$1:$BS$4779,MATCH(MIO$1&amp;"|"&amp;$B29,'Data Annex'!$K$1:$K$4779,0),MATCH(MIO$2,'Data Annex'!$K$1:$BS$1,0)),"")</f>
        <v/>
      </c>
      <c r="MIP29" s="258" t="str">
        <f>IFERROR(INDEX('Data Annex'!$K$1:$BS$4779,MATCH(MIP$1&amp;"|"&amp;$B29,'Data Annex'!$K$1:$K$4779,0),MATCH(MIP$2,'Data Annex'!$K$1:$BS$1,0)),"")</f>
        <v/>
      </c>
      <c r="MIQ29" s="258" t="str">
        <f>IFERROR(INDEX('Data Annex'!$K$1:$BS$4779,MATCH(MIQ$1&amp;"|"&amp;$B29,'Data Annex'!$K$1:$K$4779,0),MATCH(MIQ$2,'Data Annex'!$K$1:$BS$1,0)),"")</f>
        <v/>
      </c>
      <c r="MIR29" s="258" t="str">
        <f>IFERROR(INDEX('Data Annex'!$K$1:$BS$4779,MATCH(MIR$1&amp;"|"&amp;$B29,'Data Annex'!$K$1:$K$4779,0),MATCH(MIR$2,'Data Annex'!$K$1:$BS$1,0)),"")</f>
        <v/>
      </c>
      <c r="MIS29" s="258" t="str">
        <f>IFERROR(INDEX('Data Annex'!$K$1:$BS$4779,MATCH(MIS$1&amp;"|"&amp;$B29,'Data Annex'!$K$1:$K$4779,0),MATCH(MIS$2,'Data Annex'!$K$1:$BS$1,0)),"")</f>
        <v/>
      </c>
      <c r="MIT29" s="258" t="str">
        <f>IFERROR(INDEX('Data Annex'!$K$1:$BS$4779,MATCH(MIT$1&amp;"|"&amp;$B29,'Data Annex'!$K$1:$K$4779,0),MATCH(MIT$2,'Data Annex'!$K$1:$BS$1,0)),"")</f>
        <v/>
      </c>
      <c r="MIU29" s="258" t="str">
        <f>IFERROR(INDEX('Data Annex'!$K$1:$BS$4779,MATCH(MIU$1&amp;"|"&amp;$B29,'Data Annex'!$K$1:$K$4779,0),MATCH(MIU$2,'Data Annex'!$K$1:$BS$1,0)),"")</f>
        <v/>
      </c>
      <c r="MIV29" s="258" t="str">
        <f>IFERROR(INDEX('Data Annex'!$K$1:$BS$4779,MATCH(MIV$1&amp;"|"&amp;$B29,'Data Annex'!$K$1:$K$4779,0),MATCH(MIV$2,'Data Annex'!$K$1:$BS$1,0)),"")</f>
        <v/>
      </c>
      <c r="MIW29" s="258" t="str">
        <f>IFERROR(INDEX('Data Annex'!$K$1:$BS$4779,MATCH(MIW$1&amp;"|"&amp;$B29,'Data Annex'!$K$1:$K$4779,0),MATCH(MIW$2,'Data Annex'!$K$1:$BS$1,0)),"")</f>
        <v/>
      </c>
      <c r="MIX29" s="258" t="str">
        <f>IFERROR(INDEX('Data Annex'!$K$1:$BS$4779,MATCH(MIX$1&amp;"|"&amp;$B29,'Data Annex'!$K$1:$K$4779,0),MATCH(MIX$2,'Data Annex'!$K$1:$BS$1,0)),"")</f>
        <v/>
      </c>
      <c r="MIY29" s="258" t="str">
        <f>IFERROR(INDEX('Data Annex'!$K$1:$BS$4779,MATCH(MIY$1&amp;"|"&amp;$B29,'Data Annex'!$K$1:$K$4779,0),MATCH(MIY$2,'Data Annex'!$K$1:$BS$1,0)),"")</f>
        <v/>
      </c>
      <c r="MIZ29" s="258" t="str">
        <f>IFERROR(INDEX('Data Annex'!$K$1:$BS$4779,MATCH(MIZ$1&amp;"|"&amp;$B29,'Data Annex'!$K$1:$K$4779,0),MATCH(MIZ$2,'Data Annex'!$K$1:$BS$1,0)),"")</f>
        <v/>
      </c>
      <c r="MJA29" s="258" t="str">
        <f>IFERROR(INDEX('Data Annex'!$K$1:$BS$4779,MATCH(MJA$1&amp;"|"&amp;$B29,'Data Annex'!$K$1:$K$4779,0),MATCH(MJA$2,'Data Annex'!$K$1:$BS$1,0)),"")</f>
        <v/>
      </c>
      <c r="MJB29" s="258" t="str">
        <f>IFERROR(INDEX('Data Annex'!$K$1:$BS$4779,MATCH(MJB$1&amp;"|"&amp;$B29,'Data Annex'!$K$1:$K$4779,0),MATCH(MJB$2,'Data Annex'!$K$1:$BS$1,0)),"")</f>
        <v/>
      </c>
      <c r="MJC29" s="258" t="str">
        <f>IFERROR(INDEX('Data Annex'!$K$1:$BS$4779,MATCH(MJC$1&amp;"|"&amp;$B29,'Data Annex'!$K$1:$K$4779,0),MATCH(MJC$2,'Data Annex'!$K$1:$BS$1,0)),"")</f>
        <v/>
      </c>
      <c r="MJD29" s="258" t="str">
        <f>IFERROR(INDEX('Data Annex'!$K$1:$BS$4779,MATCH(MJD$1&amp;"|"&amp;$B29,'Data Annex'!$K$1:$K$4779,0),MATCH(MJD$2,'Data Annex'!$K$1:$BS$1,0)),"")</f>
        <v/>
      </c>
      <c r="MJE29" s="258" t="str">
        <f>IFERROR(INDEX('Data Annex'!$K$1:$BS$4779,MATCH(MJE$1&amp;"|"&amp;$B29,'Data Annex'!$K$1:$K$4779,0),MATCH(MJE$2,'Data Annex'!$K$1:$BS$1,0)),"")</f>
        <v/>
      </c>
      <c r="MJF29" s="258" t="str">
        <f>IFERROR(INDEX('Data Annex'!$K$1:$BS$4779,MATCH(MJF$1&amp;"|"&amp;$B29,'Data Annex'!$K$1:$K$4779,0),MATCH(MJF$2,'Data Annex'!$K$1:$BS$1,0)),"")</f>
        <v/>
      </c>
      <c r="MJG29" s="258" t="str">
        <f>IFERROR(INDEX('Data Annex'!$K$1:$BS$4779,MATCH(MJG$1&amp;"|"&amp;$B29,'Data Annex'!$K$1:$K$4779,0),MATCH(MJG$2,'Data Annex'!$K$1:$BS$1,0)),"")</f>
        <v/>
      </c>
      <c r="MJH29" s="258" t="str">
        <f>IFERROR(INDEX('Data Annex'!$K$1:$BS$4779,MATCH(MJH$1&amp;"|"&amp;$B29,'Data Annex'!$K$1:$K$4779,0),MATCH(MJH$2,'Data Annex'!$K$1:$BS$1,0)),"")</f>
        <v/>
      </c>
      <c r="MJI29" s="258" t="str">
        <f>IFERROR(INDEX('Data Annex'!$K$1:$BS$4779,MATCH(MJI$1&amp;"|"&amp;$B29,'Data Annex'!$K$1:$K$4779,0),MATCH(MJI$2,'Data Annex'!$K$1:$BS$1,0)),"")</f>
        <v/>
      </c>
      <c r="MJJ29" s="258" t="str">
        <f>IFERROR(INDEX('Data Annex'!$K$1:$BS$4779,MATCH(MJJ$1&amp;"|"&amp;$B29,'Data Annex'!$K$1:$K$4779,0),MATCH(MJJ$2,'Data Annex'!$K$1:$BS$1,0)),"")</f>
        <v/>
      </c>
      <c r="MJK29" s="258" t="str">
        <f>IFERROR(INDEX('Data Annex'!$K$1:$BS$4779,MATCH(MJK$1&amp;"|"&amp;$B29,'Data Annex'!$K$1:$K$4779,0),MATCH(MJK$2,'Data Annex'!$K$1:$BS$1,0)),"")</f>
        <v/>
      </c>
      <c r="MJL29" s="258" t="str">
        <f>IFERROR(INDEX('Data Annex'!$K$1:$BS$4779,MATCH(MJL$1&amp;"|"&amp;$B29,'Data Annex'!$K$1:$K$4779,0),MATCH(MJL$2,'Data Annex'!$K$1:$BS$1,0)),"")</f>
        <v/>
      </c>
      <c r="MJM29" s="258" t="str">
        <f>IFERROR(INDEX('Data Annex'!$K$1:$BS$4779,MATCH(MJM$1&amp;"|"&amp;$B29,'Data Annex'!$K$1:$K$4779,0),MATCH(MJM$2,'Data Annex'!$K$1:$BS$1,0)),"")</f>
        <v/>
      </c>
      <c r="MJN29" s="258" t="str">
        <f>IFERROR(INDEX('Data Annex'!$K$1:$BS$4779,MATCH(MJN$1&amp;"|"&amp;$B29,'Data Annex'!$K$1:$K$4779,0),MATCH(MJN$2,'Data Annex'!$K$1:$BS$1,0)),"")</f>
        <v/>
      </c>
      <c r="MJO29" s="258" t="str">
        <f>IFERROR(INDEX('Data Annex'!$K$1:$BS$4779,MATCH(MJO$1&amp;"|"&amp;$B29,'Data Annex'!$K$1:$K$4779,0),MATCH(MJO$2,'Data Annex'!$K$1:$BS$1,0)),"")</f>
        <v/>
      </c>
      <c r="MJP29" s="258" t="str">
        <f>IFERROR(INDEX('Data Annex'!$K$1:$BS$4779,MATCH(MJP$1&amp;"|"&amp;$B29,'Data Annex'!$K$1:$K$4779,0),MATCH(MJP$2,'Data Annex'!$K$1:$BS$1,0)),"")</f>
        <v/>
      </c>
      <c r="MJQ29" s="258" t="str">
        <f>IFERROR(INDEX('Data Annex'!$K$1:$BS$4779,MATCH(MJQ$1&amp;"|"&amp;$B29,'Data Annex'!$K$1:$K$4779,0),MATCH(MJQ$2,'Data Annex'!$K$1:$BS$1,0)),"")</f>
        <v/>
      </c>
      <c r="MJR29" s="258" t="str">
        <f>IFERROR(INDEX('Data Annex'!$K$1:$BS$4779,MATCH(MJR$1&amp;"|"&amp;$B29,'Data Annex'!$K$1:$K$4779,0),MATCH(MJR$2,'Data Annex'!$K$1:$BS$1,0)),"")</f>
        <v/>
      </c>
      <c r="MJS29" s="258" t="str">
        <f>IFERROR(INDEX('Data Annex'!$K$1:$BS$4779,MATCH(MJS$1&amp;"|"&amp;$B29,'Data Annex'!$K$1:$K$4779,0),MATCH(MJS$2,'Data Annex'!$K$1:$BS$1,0)),"")</f>
        <v/>
      </c>
      <c r="MJT29" s="258" t="str">
        <f>IFERROR(INDEX('Data Annex'!$K$1:$BS$4779,MATCH(MJT$1&amp;"|"&amp;$B29,'Data Annex'!$K$1:$K$4779,0),MATCH(MJT$2,'Data Annex'!$K$1:$BS$1,0)),"")</f>
        <v/>
      </c>
      <c r="MJU29" s="258" t="str">
        <f>IFERROR(INDEX('Data Annex'!$K$1:$BS$4779,MATCH(MJU$1&amp;"|"&amp;$B29,'Data Annex'!$K$1:$K$4779,0),MATCH(MJU$2,'Data Annex'!$K$1:$BS$1,0)),"")</f>
        <v/>
      </c>
      <c r="MJV29" s="258" t="str">
        <f>IFERROR(INDEX('Data Annex'!$K$1:$BS$4779,MATCH(MJV$1&amp;"|"&amp;$B29,'Data Annex'!$K$1:$K$4779,0),MATCH(MJV$2,'Data Annex'!$K$1:$BS$1,0)),"")</f>
        <v/>
      </c>
      <c r="MJW29" s="258" t="str">
        <f>IFERROR(INDEX('Data Annex'!$K$1:$BS$4779,MATCH(MJW$1&amp;"|"&amp;$B29,'Data Annex'!$K$1:$K$4779,0),MATCH(MJW$2,'Data Annex'!$K$1:$BS$1,0)),"")</f>
        <v/>
      </c>
      <c r="MJX29" s="258" t="str">
        <f>IFERROR(INDEX('Data Annex'!$K$1:$BS$4779,MATCH(MJX$1&amp;"|"&amp;$B29,'Data Annex'!$K$1:$K$4779,0),MATCH(MJX$2,'Data Annex'!$K$1:$BS$1,0)),"")</f>
        <v/>
      </c>
      <c r="MJY29" s="258" t="str">
        <f>IFERROR(INDEX('Data Annex'!$K$1:$BS$4779,MATCH(MJY$1&amp;"|"&amp;$B29,'Data Annex'!$K$1:$K$4779,0),MATCH(MJY$2,'Data Annex'!$K$1:$BS$1,0)),"")</f>
        <v/>
      </c>
      <c r="MJZ29" s="258" t="str">
        <f>IFERROR(INDEX('Data Annex'!$K$1:$BS$4779,MATCH(MJZ$1&amp;"|"&amp;$B29,'Data Annex'!$K$1:$K$4779,0),MATCH(MJZ$2,'Data Annex'!$K$1:$BS$1,0)),"")</f>
        <v/>
      </c>
      <c r="MKA29" s="258" t="str">
        <f>IFERROR(INDEX('Data Annex'!$K$1:$BS$4779,MATCH(MKA$1&amp;"|"&amp;$B29,'Data Annex'!$K$1:$K$4779,0),MATCH(MKA$2,'Data Annex'!$K$1:$BS$1,0)),"")</f>
        <v/>
      </c>
      <c r="MKB29" s="258" t="str">
        <f>IFERROR(INDEX('Data Annex'!$K$1:$BS$4779,MATCH(MKB$1&amp;"|"&amp;$B29,'Data Annex'!$K$1:$K$4779,0),MATCH(MKB$2,'Data Annex'!$K$1:$BS$1,0)),"")</f>
        <v/>
      </c>
      <c r="MKC29" s="258" t="str">
        <f>IFERROR(INDEX('Data Annex'!$K$1:$BS$4779,MATCH(MKC$1&amp;"|"&amp;$B29,'Data Annex'!$K$1:$K$4779,0),MATCH(MKC$2,'Data Annex'!$K$1:$BS$1,0)),"")</f>
        <v/>
      </c>
      <c r="MKD29" s="258" t="str">
        <f>IFERROR(INDEX('Data Annex'!$K$1:$BS$4779,MATCH(MKD$1&amp;"|"&amp;$B29,'Data Annex'!$K$1:$K$4779,0),MATCH(MKD$2,'Data Annex'!$K$1:$BS$1,0)),"")</f>
        <v/>
      </c>
      <c r="MKE29" s="258" t="str">
        <f>IFERROR(INDEX('Data Annex'!$K$1:$BS$4779,MATCH(MKE$1&amp;"|"&amp;$B29,'Data Annex'!$K$1:$K$4779,0),MATCH(MKE$2,'Data Annex'!$K$1:$BS$1,0)),"")</f>
        <v/>
      </c>
      <c r="MKF29" s="258" t="str">
        <f>IFERROR(INDEX('Data Annex'!$K$1:$BS$4779,MATCH(MKF$1&amp;"|"&amp;$B29,'Data Annex'!$K$1:$K$4779,0),MATCH(MKF$2,'Data Annex'!$K$1:$BS$1,0)),"")</f>
        <v/>
      </c>
      <c r="MKG29" s="258" t="str">
        <f>IFERROR(INDEX('Data Annex'!$K$1:$BS$4779,MATCH(MKG$1&amp;"|"&amp;$B29,'Data Annex'!$K$1:$K$4779,0),MATCH(MKG$2,'Data Annex'!$K$1:$BS$1,0)),"")</f>
        <v/>
      </c>
      <c r="MKH29" s="258" t="str">
        <f>IFERROR(INDEX('Data Annex'!$K$1:$BS$4779,MATCH(MKH$1&amp;"|"&amp;$B29,'Data Annex'!$K$1:$K$4779,0),MATCH(MKH$2,'Data Annex'!$K$1:$BS$1,0)),"")</f>
        <v/>
      </c>
      <c r="MKI29" s="258" t="str">
        <f>IFERROR(INDEX('Data Annex'!$K$1:$BS$4779,MATCH(MKI$1&amp;"|"&amp;$B29,'Data Annex'!$K$1:$K$4779,0),MATCH(MKI$2,'Data Annex'!$K$1:$BS$1,0)),"")</f>
        <v/>
      </c>
      <c r="MKJ29" s="258" t="str">
        <f>IFERROR(INDEX('Data Annex'!$K$1:$BS$4779,MATCH(MKJ$1&amp;"|"&amp;$B29,'Data Annex'!$K$1:$K$4779,0),MATCH(MKJ$2,'Data Annex'!$K$1:$BS$1,0)),"")</f>
        <v/>
      </c>
      <c r="MKK29" s="258" t="str">
        <f>IFERROR(INDEX('Data Annex'!$K$1:$BS$4779,MATCH(MKK$1&amp;"|"&amp;$B29,'Data Annex'!$K$1:$K$4779,0),MATCH(MKK$2,'Data Annex'!$K$1:$BS$1,0)),"")</f>
        <v/>
      </c>
      <c r="MKL29" s="258" t="str">
        <f>IFERROR(INDEX('Data Annex'!$K$1:$BS$4779,MATCH(MKL$1&amp;"|"&amp;$B29,'Data Annex'!$K$1:$K$4779,0),MATCH(MKL$2,'Data Annex'!$K$1:$BS$1,0)),"")</f>
        <v/>
      </c>
      <c r="MKM29" s="258" t="str">
        <f>IFERROR(INDEX('Data Annex'!$K$1:$BS$4779,MATCH(MKM$1&amp;"|"&amp;$B29,'Data Annex'!$K$1:$K$4779,0),MATCH(MKM$2,'Data Annex'!$K$1:$BS$1,0)),"")</f>
        <v/>
      </c>
      <c r="MKN29" s="258" t="str">
        <f>IFERROR(INDEX('Data Annex'!$K$1:$BS$4779,MATCH(MKN$1&amp;"|"&amp;$B29,'Data Annex'!$K$1:$K$4779,0),MATCH(MKN$2,'Data Annex'!$K$1:$BS$1,0)),"")</f>
        <v/>
      </c>
      <c r="MKO29" s="258" t="str">
        <f>IFERROR(INDEX('Data Annex'!$K$1:$BS$4779,MATCH(MKO$1&amp;"|"&amp;$B29,'Data Annex'!$K$1:$K$4779,0),MATCH(MKO$2,'Data Annex'!$K$1:$BS$1,0)),"")</f>
        <v/>
      </c>
      <c r="MKP29" s="258" t="str">
        <f>IFERROR(INDEX('Data Annex'!$K$1:$BS$4779,MATCH(MKP$1&amp;"|"&amp;$B29,'Data Annex'!$K$1:$K$4779,0),MATCH(MKP$2,'Data Annex'!$K$1:$BS$1,0)),"")</f>
        <v/>
      </c>
      <c r="MKQ29" s="258" t="str">
        <f>IFERROR(INDEX('Data Annex'!$K$1:$BS$4779,MATCH(MKQ$1&amp;"|"&amp;$B29,'Data Annex'!$K$1:$K$4779,0),MATCH(MKQ$2,'Data Annex'!$K$1:$BS$1,0)),"")</f>
        <v/>
      </c>
      <c r="MKR29" s="258" t="str">
        <f>IFERROR(INDEX('Data Annex'!$K$1:$BS$4779,MATCH(MKR$1&amp;"|"&amp;$B29,'Data Annex'!$K$1:$K$4779,0),MATCH(MKR$2,'Data Annex'!$K$1:$BS$1,0)),"")</f>
        <v/>
      </c>
      <c r="MKS29" s="258" t="str">
        <f>IFERROR(INDEX('Data Annex'!$K$1:$BS$4779,MATCH(MKS$1&amp;"|"&amp;$B29,'Data Annex'!$K$1:$K$4779,0),MATCH(MKS$2,'Data Annex'!$K$1:$BS$1,0)),"")</f>
        <v/>
      </c>
      <c r="MKT29" s="258" t="str">
        <f>IFERROR(INDEX('Data Annex'!$K$1:$BS$4779,MATCH(MKT$1&amp;"|"&amp;$B29,'Data Annex'!$K$1:$K$4779,0),MATCH(MKT$2,'Data Annex'!$K$1:$BS$1,0)),"")</f>
        <v/>
      </c>
      <c r="MKU29" s="258" t="str">
        <f>IFERROR(INDEX('Data Annex'!$K$1:$BS$4779,MATCH(MKU$1&amp;"|"&amp;$B29,'Data Annex'!$K$1:$K$4779,0),MATCH(MKU$2,'Data Annex'!$K$1:$BS$1,0)),"")</f>
        <v/>
      </c>
      <c r="MKV29" s="258" t="str">
        <f>IFERROR(INDEX('Data Annex'!$K$1:$BS$4779,MATCH(MKV$1&amp;"|"&amp;$B29,'Data Annex'!$K$1:$K$4779,0),MATCH(MKV$2,'Data Annex'!$K$1:$BS$1,0)),"")</f>
        <v/>
      </c>
      <c r="MKW29" s="258" t="str">
        <f>IFERROR(INDEX('Data Annex'!$K$1:$BS$4779,MATCH(MKW$1&amp;"|"&amp;$B29,'Data Annex'!$K$1:$K$4779,0),MATCH(MKW$2,'Data Annex'!$K$1:$BS$1,0)),"")</f>
        <v/>
      </c>
      <c r="MKX29" s="258" t="str">
        <f>IFERROR(INDEX('Data Annex'!$K$1:$BS$4779,MATCH(MKX$1&amp;"|"&amp;$B29,'Data Annex'!$K$1:$K$4779,0),MATCH(MKX$2,'Data Annex'!$K$1:$BS$1,0)),"")</f>
        <v/>
      </c>
      <c r="MKY29" s="258" t="str">
        <f>IFERROR(INDEX('Data Annex'!$K$1:$BS$4779,MATCH(MKY$1&amp;"|"&amp;$B29,'Data Annex'!$K$1:$K$4779,0),MATCH(MKY$2,'Data Annex'!$K$1:$BS$1,0)),"")</f>
        <v/>
      </c>
      <c r="MKZ29" s="258" t="str">
        <f>IFERROR(INDEX('Data Annex'!$K$1:$BS$4779,MATCH(MKZ$1&amp;"|"&amp;$B29,'Data Annex'!$K$1:$K$4779,0),MATCH(MKZ$2,'Data Annex'!$K$1:$BS$1,0)),"")</f>
        <v/>
      </c>
      <c r="MLA29" s="258" t="str">
        <f>IFERROR(INDEX('Data Annex'!$K$1:$BS$4779,MATCH(MLA$1&amp;"|"&amp;$B29,'Data Annex'!$K$1:$K$4779,0),MATCH(MLA$2,'Data Annex'!$K$1:$BS$1,0)),"")</f>
        <v/>
      </c>
      <c r="MLB29" s="258" t="str">
        <f>IFERROR(INDEX('Data Annex'!$K$1:$BS$4779,MATCH(MLB$1&amp;"|"&amp;$B29,'Data Annex'!$K$1:$K$4779,0),MATCH(MLB$2,'Data Annex'!$K$1:$BS$1,0)),"")</f>
        <v/>
      </c>
      <c r="MLC29" s="258" t="str">
        <f>IFERROR(INDEX('Data Annex'!$K$1:$BS$4779,MATCH(MLC$1&amp;"|"&amp;$B29,'Data Annex'!$K$1:$K$4779,0),MATCH(MLC$2,'Data Annex'!$K$1:$BS$1,0)),"")</f>
        <v/>
      </c>
      <c r="MLD29" s="258" t="str">
        <f>IFERROR(INDEX('Data Annex'!$K$1:$BS$4779,MATCH(MLD$1&amp;"|"&amp;$B29,'Data Annex'!$K$1:$K$4779,0),MATCH(MLD$2,'Data Annex'!$K$1:$BS$1,0)),"")</f>
        <v/>
      </c>
      <c r="MLE29" s="258" t="str">
        <f>IFERROR(INDEX('Data Annex'!$K$1:$BS$4779,MATCH(MLE$1&amp;"|"&amp;$B29,'Data Annex'!$K$1:$K$4779,0),MATCH(MLE$2,'Data Annex'!$K$1:$BS$1,0)),"")</f>
        <v/>
      </c>
      <c r="MLF29" s="258" t="str">
        <f>IFERROR(INDEX('Data Annex'!$K$1:$BS$4779,MATCH(MLF$1&amp;"|"&amp;$B29,'Data Annex'!$K$1:$K$4779,0),MATCH(MLF$2,'Data Annex'!$K$1:$BS$1,0)),"")</f>
        <v/>
      </c>
      <c r="MLG29" s="258" t="str">
        <f>IFERROR(INDEX('Data Annex'!$K$1:$BS$4779,MATCH(MLG$1&amp;"|"&amp;$B29,'Data Annex'!$K$1:$K$4779,0),MATCH(MLG$2,'Data Annex'!$K$1:$BS$1,0)),"")</f>
        <v/>
      </c>
      <c r="MLH29" s="258" t="str">
        <f>IFERROR(INDEX('Data Annex'!$K$1:$BS$4779,MATCH(MLH$1&amp;"|"&amp;$B29,'Data Annex'!$K$1:$K$4779,0),MATCH(MLH$2,'Data Annex'!$K$1:$BS$1,0)),"")</f>
        <v/>
      </c>
      <c r="MLI29" s="258" t="str">
        <f>IFERROR(INDEX('Data Annex'!$K$1:$BS$4779,MATCH(MLI$1&amp;"|"&amp;$B29,'Data Annex'!$K$1:$K$4779,0),MATCH(MLI$2,'Data Annex'!$K$1:$BS$1,0)),"")</f>
        <v/>
      </c>
      <c r="MLJ29" s="258" t="str">
        <f>IFERROR(INDEX('Data Annex'!$K$1:$BS$4779,MATCH(MLJ$1&amp;"|"&amp;$B29,'Data Annex'!$K$1:$K$4779,0),MATCH(MLJ$2,'Data Annex'!$K$1:$BS$1,0)),"")</f>
        <v/>
      </c>
      <c r="MLK29" s="258" t="str">
        <f>IFERROR(INDEX('Data Annex'!$K$1:$BS$4779,MATCH(MLK$1&amp;"|"&amp;$B29,'Data Annex'!$K$1:$K$4779,0),MATCH(MLK$2,'Data Annex'!$K$1:$BS$1,0)),"")</f>
        <v/>
      </c>
      <c r="MLL29" s="258" t="str">
        <f>IFERROR(INDEX('Data Annex'!$K$1:$BS$4779,MATCH(MLL$1&amp;"|"&amp;$B29,'Data Annex'!$K$1:$K$4779,0),MATCH(MLL$2,'Data Annex'!$K$1:$BS$1,0)),"")</f>
        <v/>
      </c>
      <c r="MLM29" s="258" t="str">
        <f>IFERROR(INDEX('Data Annex'!$K$1:$BS$4779,MATCH(MLM$1&amp;"|"&amp;$B29,'Data Annex'!$K$1:$K$4779,0),MATCH(MLM$2,'Data Annex'!$K$1:$BS$1,0)),"")</f>
        <v/>
      </c>
      <c r="MLN29" s="258" t="str">
        <f>IFERROR(INDEX('Data Annex'!$K$1:$BS$4779,MATCH(MLN$1&amp;"|"&amp;$B29,'Data Annex'!$K$1:$K$4779,0),MATCH(MLN$2,'Data Annex'!$K$1:$BS$1,0)),"")</f>
        <v/>
      </c>
      <c r="MLO29" s="258" t="str">
        <f>IFERROR(INDEX('Data Annex'!$K$1:$BS$4779,MATCH(MLO$1&amp;"|"&amp;$B29,'Data Annex'!$K$1:$K$4779,0),MATCH(MLO$2,'Data Annex'!$K$1:$BS$1,0)),"")</f>
        <v/>
      </c>
      <c r="MLP29" s="258" t="str">
        <f>IFERROR(INDEX('Data Annex'!$K$1:$BS$4779,MATCH(MLP$1&amp;"|"&amp;$B29,'Data Annex'!$K$1:$K$4779,0),MATCH(MLP$2,'Data Annex'!$K$1:$BS$1,0)),"")</f>
        <v/>
      </c>
      <c r="MLQ29" s="258" t="str">
        <f>IFERROR(INDEX('Data Annex'!$K$1:$BS$4779,MATCH(MLQ$1&amp;"|"&amp;$B29,'Data Annex'!$K$1:$K$4779,0),MATCH(MLQ$2,'Data Annex'!$K$1:$BS$1,0)),"")</f>
        <v/>
      </c>
      <c r="MLR29" s="258" t="str">
        <f>IFERROR(INDEX('Data Annex'!$K$1:$BS$4779,MATCH(MLR$1&amp;"|"&amp;$B29,'Data Annex'!$K$1:$K$4779,0),MATCH(MLR$2,'Data Annex'!$K$1:$BS$1,0)),"")</f>
        <v/>
      </c>
      <c r="MLS29" s="258" t="str">
        <f>IFERROR(INDEX('Data Annex'!$K$1:$BS$4779,MATCH(MLS$1&amp;"|"&amp;$B29,'Data Annex'!$K$1:$K$4779,0),MATCH(MLS$2,'Data Annex'!$K$1:$BS$1,0)),"")</f>
        <v/>
      </c>
      <c r="MLT29" s="258" t="str">
        <f>IFERROR(INDEX('Data Annex'!$K$1:$BS$4779,MATCH(MLT$1&amp;"|"&amp;$B29,'Data Annex'!$K$1:$K$4779,0),MATCH(MLT$2,'Data Annex'!$K$1:$BS$1,0)),"")</f>
        <v/>
      </c>
      <c r="MLU29" s="258" t="str">
        <f>IFERROR(INDEX('Data Annex'!$K$1:$BS$4779,MATCH(MLU$1&amp;"|"&amp;$B29,'Data Annex'!$K$1:$K$4779,0),MATCH(MLU$2,'Data Annex'!$K$1:$BS$1,0)),"")</f>
        <v/>
      </c>
      <c r="MLV29" s="258" t="str">
        <f>IFERROR(INDEX('Data Annex'!$K$1:$BS$4779,MATCH(MLV$1&amp;"|"&amp;$B29,'Data Annex'!$K$1:$K$4779,0),MATCH(MLV$2,'Data Annex'!$K$1:$BS$1,0)),"")</f>
        <v/>
      </c>
      <c r="MLW29" s="258" t="str">
        <f>IFERROR(INDEX('Data Annex'!$K$1:$BS$4779,MATCH(MLW$1&amp;"|"&amp;$B29,'Data Annex'!$K$1:$K$4779,0),MATCH(MLW$2,'Data Annex'!$K$1:$BS$1,0)),"")</f>
        <v/>
      </c>
      <c r="MLX29" s="258" t="str">
        <f>IFERROR(INDEX('Data Annex'!$K$1:$BS$4779,MATCH(MLX$1&amp;"|"&amp;$B29,'Data Annex'!$K$1:$K$4779,0),MATCH(MLX$2,'Data Annex'!$K$1:$BS$1,0)),"")</f>
        <v/>
      </c>
      <c r="MLY29" s="258" t="str">
        <f>IFERROR(INDEX('Data Annex'!$K$1:$BS$4779,MATCH(MLY$1&amp;"|"&amp;$B29,'Data Annex'!$K$1:$K$4779,0),MATCH(MLY$2,'Data Annex'!$K$1:$BS$1,0)),"")</f>
        <v/>
      </c>
      <c r="MLZ29" s="258" t="str">
        <f>IFERROR(INDEX('Data Annex'!$K$1:$BS$4779,MATCH(MLZ$1&amp;"|"&amp;$B29,'Data Annex'!$K$1:$K$4779,0),MATCH(MLZ$2,'Data Annex'!$K$1:$BS$1,0)),"")</f>
        <v/>
      </c>
      <c r="MMA29" s="258" t="str">
        <f>IFERROR(INDEX('Data Annex'!$K$1:$BS$4779,MATCH(MMA$1&amp;"|"&amp;$B29,'Data Annex'!$K$1:$K$4779,0),MATCH(MMA$2,'Data Annex'!$K$1:$BS$1,0)),"")</f>
        <v/>
      </c>
      <c r="MMB29" s="258" t="str">
        <f>IFERROR(INDEX('Data Annex'!$K$1:$BS$4779,MATCH(MMB$1&amp;"|"&amp;$B29,'Data Annex'!$K$1:$K$4779,0),MATCH(MMB$2,'Data Annex'!$K$1:$BS$1,0)),"")</f>
        <v/>
      </c>
      <c r="MMC29" s="258" t="str">
        <f>IFERROR(INDEX('Data Annex'!$K$1:$BS$4779,MATCH(MMC$1&amp;"|"&amp;$B29,'Data Annex'!$K$1:$K$4779,0),MATCH(MMC$2,'Data Annex'!$K$1:$BS$1,0)),"")</f>
        <v/>
      </c>
      <c r="MMD29" s="258" t="str">
        <f>IFERROR(INDEX('Data Annex'!$K$1:$BS$4779,MATCH(MMD$1&amp;"|"&amp;$B29,'Data Annex'!$K$1:$K$4779,0),MATCH(MMD$2,'Data Annex'!$K$1:$BS$1,0)),"")</f>
        <v/>
      </c>
      <c r="MME29" s="258" t="str">
        <f>IFERROR(INDEX('Data Annex'!$K$1:$BS$4779,MATCH(MME$1&amp;"|"&amp;$B29,'Data Annex'!$K$1:$K$4779,0),MATCH(MME$2,'Data Annex'!$K$1:$BS$1,0)),"")</f>
        <v/>
      </c>
      <c r="MMF29" s="258" t="str">
        <f>IFERROR(INDEX('Data Annex'!$K$1:$BS$4779,MATCH(MMF$1&amp;"|"&amp;$B29,'Data Annex'!$K$1:$K$4779,0),MATCH(MMF$2,'Data Annex'!$K$1:$BS$1,0)),"")</f>
        <v/>
      </c>
      <c r="MMG29" s="258" t="str">
        <f>IFERROR(INDEX('Data Annex'!$K$1:$BS$4779,MATCH(MMG$1&amp;"|"&amp;$B29,'Data Annex'!$K$1:$K$4779,0),MATCH(MMG$2,'Data Annex'!$K$1:$BS$1,0)),"")</f>
        <v/>
      </c>
      <c r="MMH29" s="258" t="str">
        <f>IFERROR(INDEX('Data Annex'!$K$1:$BS$4779,MATCH(MMH$1&amp;"|"&amp;$B29,'Data Annex'!$K$1:$K$4779,0),MATCH(MMH$2,'Data Annex'!$K$1:$BS$1,0)),"")</f>
        <v/>
      </c>
      <c r="MMI29" s="258" t="str">
        <f>IFERROR(INDEX('Data Annex'!$K$1:$BS$4779,MATCH(MMI$1&amp;"|"&amp;$B29,'Data Annex'!$K$1:$K$4779,0),MATCH(MMI$2,'Data Annex'!$K$1:$BS$1,0)),"")</f>
        <v/>
      </c>
      <c r="MMJ29" s="258" t="str">
        <f>IFERROR(INDEX('Data Annex'!$K$1:$BS$4779,MATCH(MMJ$1&amp;"|"&amp;$B29,'Data Annex'!$K$1:$K$4779,0),MATCH(MMJ$2,'Data Annex'!$K$1:$BS$1,0)),"")</f>
        <v/>
      </c>
      <c r="MMK29" s="258" t="str">
        <f>IFERROR(INDEX('Data Annex'!$K$1:$BS$4779,MATCH(MMK$1&amp;"|"&amp;$B29,'Data Annex'!$K$1:$K$4779,0),MATCH(MMK$2,'Data Annex'!$K$1:$BS$1,0)),"")</f>
        <v/>
      </c>
      <c r="MML29" s="258" t="str">
        <f>IFERROR(INDEX('Data Annex'!$K$1:$BS$4779,MATCH(MML$1&amp;"|"&amp;$B29,'Data Annex'!$K$1:$K$4779,0),MATCH(MML$2,'Data Annex'!$K$1:$BS$1,0)),"")</f>
        <v/>
      </c>
      <c r="MMM29" s="258" t="str">
        <f>IFERROR(INDEX('Data Annex'!$K$1:$BS$4779,MATCH(MMM$1&amp;"|"&amp;$B29,'Data Annex'!$K$1:$K$4779,0),MATCH(MMM$2,'Data Annex'!$K$1:$BS$1,0)),"")</f>
        <v/>
      </c>
      <c r="MMN29" s="258" t="str">
        <f>IFERROR(INDEX('Data Annex'!$K$1:$BS$4779,MATCH(MMN$1&amp;"|"&amp;$B29,'Data Annex'!$K$1:$K$4779,0),MATCH(MMN$2,'Data Annex'!$K$1:$BS$1,0)),"")</f>
        <v/>
      </c>
      <c r="MMO29" s="258" t="str">
        <f>IFERROR(INDEX('Data Annex'!$K$1:$BS$4779,MATCH(MMO$1&amp;"|"&amp;$B29,'Data Annex'!$K$1:$K$4779,0),MATCH(MMO$2,'Data Annex'!$K$1:$BS$1,0)),"")</f>
        <v/>
      </c>
      <c r="MMP29" s="258" t="str">
        <f>IFERROR(INDEX('Data Annex'!$K$1:$BS$4779,MATCH(MMP$1&amp;"|"&amp;$B29,'Data Annex'!$K$1:$K$4779,0),MATCH(MMP$2,'Data Annex'!$K$1:$BS$1,0)),"")</f>
        <v/>
      </c>
      <c r="MMQ29" s="258" t="str">
        <f>IFERROR(INDEX('Data Annex'!$K$1:$BS$4779,MATCH(MMQ$1&amp;"|"&amp;$B29,'Data Annex'!$K$1:$K$4779,0),MATCH(MMQ$2,'Data Annex'!$K$1:$BS$1,0)),"")</f>
        <v/>
      </c>
      <c r="MMR29" s="258" t="str">
        <f>IFERROR(INDEX('Data Annex'!$K$1:$BS$4779,MATCH(MMR$1&amp;"|"&amp;$B29,'Data Annex'!$K$1:$K$4779,0),MATCH(MMR$2,'Data Annex'!$K$1:$BS$1,0)),"")</f>
        <v/>
      </c>
      <c r="MMS29" s="258" t="str">
        <f>IFERROR(INDEX('Data Annex'!$K$1:$BS$4779,MATCH(MMS$1&amp;"|"&amp;$B29,'Data Annex'!$K$1:$K$4779,0),MATCH(MMS$2,'Data Annex'!$K$1:$BS$1,0)),"")</f>
        <v/>
      </c>
      <c r="MMT29" s="258" t="str">
        <f>IFERROR(INDEX('Data Annex'!$K$1:$BS$4779,MATCH(MMT$1&amp;"|"&amp;$B29,'Data Annex'!$K$1:$K$4779,0),MATCH(MMT$2,'Data Annex'!$K$1:$BS$1,0)),"")</f>
        <v/>
      </c>
      <c r="MMU29" s="258" t="str">
        <f>IFERROR(INDEX('Data Annex'!$K$1:$BS$4779,MATCH(MMU$1&amp;"|"&amp;$B29,'Data Annex'!$K$1:$K$4779,0),MATCH(MMU$2,'Data Annex'!$K$1:$BS$1,0)),"")</f>
        <v/>
      </c>
      <c r="MMV29" s="258" t="str">
        <f>IFERROR(INDEX('Data Annex'!$K$1:$BS$4779,MATCH(MMV$1&amp;"|"&amp;$B29,'Data Annex'!$K$1:$K$4779,0),MATCH(MMV$2,'Data Annex'!$K$1:$BS$1,0)),"")</f>
        <v/>
      </c>
      <c r="MMW29" s="258" t="str">
        <f>IFERROR(INDEX('Data Annex'!$K$1:$BS$4779,MATCH(MMW$1&amp;"|"&amp;$B29,'Data Annex'!$K$1:$K$4779,0),MATCH(MMW$2,'Data Annex'!$K$1:$BS$1,0)),"")</f>
        <v/>
      </c>
      <c r="MMX29" s="258" t="str">
        <f>IFERROR(INDEX('Data Annex'!$K$1:$BS$4779,MATCH(MMX$1&amp;"|"&amp;$B29,'Data Annex'!$K$1:$K$4779,0),MATCH(MMX$2,'Data Annex'!$K$1:$BS$1,0)),"")</f>
        <v/>
      </c>
      <c r="MMY29" s="258" t="str">
        <f>IFERROR(INDEX('Data Annex'!$K$1:$BS$4779,MATCH(MMY$1&amp;"|"&amp;$B29,'Data Annex'!$K$1:$K$4779,0),MATCH(MMY$2,'Data Annex'!$K$1:$BS$1,0)),"")</f>
        <v/>
      </c>
      <c r="MMZ29" s="258" t="str">
        <f>IFERROR(INDEX('Data Annex'!$K$1:$BS$4779,MATCH(MMZ$1&amp;"|"&amp;$B29,'Data Annex'!$K$1:$K$4779,0),MATCH(MMZ$2,'Data Annex'!$K$1:$BS$1,0)),"")</f>
        <v/>
      </c>
      <c r="MNA29" s="258" t="str">
        <f>IFERROR(INDEX('Data Annex'!$K$1:$BS$4779,MATCH(MNA$1&amp;"|"&amp;$B29,'Data Annex'!$K$1:$K$4779,0),MATCH(MNA$2,'Data Annex'!$K$1:$BS$1,0)),"")</f>
        <v/>
      </c>
      <c r="MNB29" s="258" t="str">
        <f>IFERROR(INDEX('Data Annex'!$K$1:$BS$4779,MATCH(MNB$1&amp;"|"&amp;$B29,'Data Annex'!$K$1:$K$4779,0),MATCH(MNB$2,'Data Annex'!$K$1:$BS$1,0)),"")</f>
        <v/>
      </c>
      <c r="MNC29" s="258" t="str">
        <f>IFERROR(INDEX('Data Annex'!$K$1:$BS$4779,MATCH(MNC$1&amp;"|"&amp;$B29,'Data Annex'!$K$1:$K$4779,0),MATCH(MNC$2,'Data Annex'!$K$1:$BS$1,0)),"")</f>
        <v/>
      </c>
      <c r="MND29" s="258" t="str">
        <f>IFERROR(INDEX('Data Annex'!$K$1:$BS$4779,MATCH(MND$1&amp;"|"&amp;$B29,'Data Annex'!$K$1:$K$4779,0),MATCH(MND$2,'Data Annex'!$K$1:$BS$1,0)),"")</f>
        <v/>
      </c>
      <c r="MNE29" s="258" t="str">
        <f>IFERROR(INDEX('Data Annex'!$K$1:$BS$4779,MATCH(MNE$1&amp;"|"&amp;$B29,'Data Annex'!$K$1:$K$4779,0),MATCH(MNE$2,'Data Annex'!$K$1:$BS$1,0)),"")</f>
        <v/>
      </c>
      <c r="MNF29" s="258" t="str">
        <f>IFERROR(INDEX('Data Annex'!$K$1:$BS$4779,MATCH(MNF$1&amp;"|"&amp;$B29,'Data Annex'!$K$1:$K$4779,0),MATCH(MNF$2,'Data Annex'!$K$1:$BS$1,0)),"")</f>
        <v/>
      </c>
      <c r="MNG29" s="258" t="str">
        <f>IFERROR(INDEX('Data Annex'!$K$1:$BS$4779,MATCH(MNG$1&amp;"|"&amp;$B29,'Data Annex'!$K$1:$K$4779,0),MATCH(MNG$2,'Data Annex'!$K$1:$BS$1,0)),"")</f>
        <v/>
      </c>
      <c r="MNH29" s="258" t="str">
        <f>IFERROR(INDEX('Data Annex'!$K$1:$BS$4779,MATCH(MNH$1&amp;"|"&amp;$B29,'Data Annex'!$K$1:$K$4779,0),MATCH(MNH$2,'Data Annex'!$K$1:$BS$1,0)),"")</f>
        <v/>
      </c>
      <c r="MNI29" s="258" t="str">
        <f>IFERROR(INDEX('Data Annex'!$K$1:$BS$4779,MATCH(MNI$1&amp;"|"&amp;$B29,'Data Annex'!$K$1:$K$4779,0),MATCH(MNI$2,'Data Annex'!$K$1:$BS$1,0)),"")</f>
        <v/>
      </c>
      <c r="MNJ29" s="258" t="str">
        <f>IFERROR(INDEX('Data Annex'!$K$1:$BS$4779,MATCH(MNJ$1&amp;"|"&amp;$B29,'Data Annex'!$K$1:$K$4779,0),MATCH(MNJ$2,'Data Annex'!$K$1:$BS$1,0)),"")</f>
        <v/>
      </c>
      <c r="MNK29" s="258" t="str">
        <f>IFERROR(INDEX('Data Annex'!$K$1:$BS$4779,MATCH(MNK$1&amp;"|"&amp;$B29,'Data Annex'!$K$1:$K$4779,0),MATCH(MNK$2,'Data Annex'!$K$1:$BS$1,0)),"")</f>
        <v/>
      </c>
      <c r="MNL29" s="258" t="str">
        <f>IFERROR(INDEX('Data Annex'!$K$1:$BS$4779,MATCH(MNL$1&amp;"|"&amp;$B29,'Data Annex'!$K$1:$K$4779,0),MATCH(MNL$2,'Data Annex'!$K$1:$BS$1,0)),"")</f>
        <v/>
      </c>
      <c r="MNM29" s="258" t="str">
        <f>IFERROR(INDEX('Data Annex'!$K$1:$BS$4779,MATCH(MNM$1&amp;"|"&amp;$B29,'Data Annex'!$K$1:$K$4779,0),MATCH(MNM$2,'Data Annex'!$K$1:$BS$1,0)),"")</f>
        <v/>
      </c>
      <c r="MNN29" s="258" t="str">
        <f>IFERROR(INDEX('Data Annex'!$K$1:$BS$4779,MATCH(MNN$1&amp;"|"&amp;$B29,'Data Annex'!$K$1:$K$4779,0),MATCH(MNN$2,'Data Annex'!$K$1:$BS$1,0)),"")</f>
        <v/>
      </c>
      <c r="MNO29" s="258" t="str">
        <f>IFERROR(INDEX('Data Annex'!$K$1:$BS$4779,MATCH(MNO$1&amp;"|"&amp;$B29,'Data Annex'!$K$1:$K$4779,0),MATCH(MNO$2,'Data Annex'!$K$1:$BS$1,0)),"")</f>
        <v/>
      </c>
      <c r="MNP29" s="258" t="str">
        <f>IFERROR(INDEX('Data Annex'!$K$1:$BS$4779,MATCH(MNP$1&amp;"|"&amp;$B29,'Data Annex'!$K$1:$K$4779,0),MATCH(MNP$2,'Data Annex'!$K$1:$BS$1,0)),"")</f>
        <v/>
      </c>
      <c r="MNQ29" s="258" t="str">
        <f>IFERROR(INDEX('Data Annex'!$K$1:$BS$4779,MATCH(MNQ$1&amp;"|"&amp;$B29,'Data Annex'!$K$1:$K$4779,0),MATCH(MNQ$2,'Data Annex'!$K$1:$BS$1,0)),"")</f>
        <v/>
      </c>
      <c r="MNR29" s="258" t="str">
        <f>IFERROR(INDEX('Data Annex'!$K$1:$BS$4779,MATCH(MNR$1&amp;"|"&amp;$B29,'Data Annex'!$K$1:$K$4779,0),MATCH(MNR$2,'Data Annex'!$K$1:$BS$1,0)),"")</f>
        <v/>
      </c>
      <c r="MNS29" s="258" t="str">
        <f>IFERROR(INDEX('Data Annex'!$K$1:$BS$4779,MATCH(MNS$1&amp;"|"&amp;$B29,'Data Annex'!$K$1:$K$4779,0),MATCH(MNS$2,'Data Annex'!$K$1:$BS$1,0)),"")</f>
        <v/>
      </c>
      <c r="MNT29" s="258" t="str">
        <f>IFERROR(INDEX('Data Annex'!$K$1:$BS$4779,MATCH(MNT$1&amp;"|"&amp;$B29,'Data Annex'!$K$1:$K$4779,0),MATCH(MNT$2,'Data Annex'!$K$1:$BS$1,0)),"")</f>
        <v/>
      </c>
      <c r="MNU29" s="258" t="str">
        <f>IFERROR(INDEX('Data Annex'!$K$1:$BS$4779,MATCH(MNU$1&amp;"|"&amp;$B29,'Data Annex'!$K$1:$K$4779,0),MATCH(MNU$2,'Data Annex'!$K$1:$BS$1,0)),"")</f>
        <v/>
      </c>
      <c r="MNV29" s="258" t="str">
        <f>IFERROR(INDEX('Data Annex'!$K$1:$BS$4779,MATCH(MNV$1&amp;"|"&amp;$B29,'Data Annex'!$K$1:$K$4779,0),MATCH(MNV$2,'Data Annex'!$K$1:$BS$1,0)),"")</f>
        <v/>
      </c>
      <c r="MNW29" s="258" t="str">
        <f>IFERROR(INDEX('Data Annex'!$K$1:$BS$4779,MATCH(MNW$1&amp;"|"&amp;$B29,'Data Annex'!$K$1:$K$4779,0),MATCH(MNW$2,'Data Annex'!$K$1:$BS$1,0)),"")</f>
        <v/>
      </c>
      <c r="MNX29" s="258" t="str">
        <f>IFERROR(INDEX('Data Annex'!$K$1:$BS$4779,MATCH(MNX$1&amp;"|"&amp;$B29,'Data Annex'!$K$1:$K$4779,0),MATCH(MNX$2,'Data Annex'!$K$1:$BS$1,0)),"")</f>
        <v/>
      </c>
      <c r="MNY29" s="258" t="str">
        <f>IFERROR(INDEX('Data Annex'!$K$1:$BS$4779,MATCH(MNY$1&amp;"|"&amp;$B29,'Data Annex'!$K$1:$K$4779,0),MATCH(MNY$2,'Data Annex'!$K$1:$BS$1,0)),"")</f>
        <v/>
      </c>
      <c r="MNZ29" s="258" t="str">
        <f>IFERROR(INDEX('Data Annex'!$K$1:$BS$4779,MATCH(MNZ$1&amp;"|"&amp;$B29,'Data Annex'!$K$1:$K$4779,0),MATCH(MNZ$2,'Data Annex'!$K$1:$BS$1,0)),"")</f>
        <v/>
      </c>
      <c r="MOA29" s="258" t="str">
        <f>IFERROR(INDEX('Data Annex'!$K$1:$BS$4779,MATCH(MOA$1&amp;"|"&amp;$B29,'Data Annex'!$K$1:$K$4779,0),MATCH(MOA$2,'Data Annex'!$K$1:$BS$1,0)),"")</f>
        <v/>
      </c>
      <c r="MOB29" s="258" t="str">
        <f>IFERROR(INDEX('Data Annex'!$K$1:$BS$4779,MATCH(MOB$1&amp;"|"&amp;$B29,'Data Annex'!$K$1:$K$4779,0),MATCH(MOB$2,'Data Annex'!$K$1:$BS$1,0)),"")</f>
        <v/>
      </c>
      <c r="MOC29" s="258" t="str">
        <f>IFERROR(INDEX('Data Annex'!$K$1:$BS$4779,MATCH(MOC$1&amp;"|"&amp;$B29,'Data Annex'!$K$1:$K$4779,0),MATCH(MOC$2,'Data Annex'!$K$1:$BS$1,0)),"")</f>
        <v/>
      </c>
      <c r="MOD29" s="258" t="str">
        <f>IFERROR(INDEX('Data Annex'!$K$1:$BS$4779,MATCH(MOD$1&amp;"|"&amp;$B29,'Data Annex'!$K$1:$K$4779,0),MATCH(MOD$2,'Data Annex'!$K$1:$BS$1,0)),"")</f>
        <v/>
      </c>
      <c r="MOE29" s="258" t="str">
        <f>IFERROR(INDEX('Data Annex'!$K$1:$BS$4779,MATCH(MOE$1&amp;"|"&amp;$B29,'Data Annex'!$K$1:$K$4779,0),MATCH(MOE$2,'Data Annex'!$K$1:$BS$1,0)),"")</f>
        <v/>
      </c>
      <c r="MOF29" s="258" t="str">
        <f>IFERROR(INDEX('Data Annex'!$K$1:$BS$4779,MATCH(MOF$1&amp;"|"&amp;$B29,'Data Annex'!$K$1:$K$4779,0),MATCH(MOF$2,'Data Annex'!$K$1:$BS$1,0)),"")</f>
        <v/>
      </c>
      <c r="MOG29" s="258" t="str">
        <f>IFERROR(INDEX('Data Annex'!$K$1:$BS$4779,MATCH(MOG$1&amp;"|"&amp;$B29,'Data Annex'!$K$1:$K$4779,0),MATCH(MOG$2,'Data Annex'!$K$1:$BS$1,0)),"")</f>
        <v/>
      </c>
      <c r="MOH29" s="258" t="str">
        <f>IFERROR(INDEX('Data Annex'!$K$1:$BS$4779,MATCH(MOH$1&amp;"|"&amp;$B29,'Data Annex'!$K$1:$K$4779,0),MATCH(MOH$2,'Data Annex'!$K$1:$BS$1,0)),"")</f>
        <v/>
      </c>
      <c r="MOI29" s="258" t="str">
        <f>IFERROR(INDEX('Data Annex'!$K$1:$BS$4779,MATCH(MOI$1&amp;"|"&amp;$B29,'Data Annex'!$K$1:$K$4779,0),MATCH(MOI$2,'Data Annex'!$K$1:$BS$1,0)),"")</f>
        <v/>
      </c>
      <c r="MOJ29" s="258" t="str">
        <f>IFERROR(INDEX('Data Annex'!$K$1:$BS$4779,MATCH(MOJ$1&amp;"|"&amp;$B29,'Data Annex'!$K$1:$K$4779,0),MATCH(MOJ$2,'Data Annex'!$K$1:$BS$1,0)),"")</f>
        <v/>
      </c>
      <c r="MOK29" s="258" t="str">
        <f>IFERROR(INDEX('Data Annex'!$K$1:$BS$4779,MATCH(MOK$1&amp;"|"&amp;$B29,'Data Annex'!$K$1:$K$4779,0),MATCH(MOK$2,'Data Annex'!$K$1:$BS$1,0)),"")</f>
        <v/>
      </c>
      <c r="MOL29" s="258" t="str">
        <f>IFERROR(INDEX('Data Annex'!$K$1:$BS$4779,MATCH(MOL$1&amp;"|"&amp;$B29,'Data Annex'!$K$1:$K$4779,0),MATCH(MOL$2,'Data Annex'!$K$1:$BS$1,0)),"")</f>
        <v/>
      </c>
      <c r="MOM29" s="258" t="str">
        <f>IFERROR(INDEX('Data Annex'!$K$1:$BS$4779,MATCH(MOM$1&amp;"|"&amp;$B29,'Data Annex'!$K$1:$K$4779,0),MATCH(MOM$2,'Data Annex'!$K$1:$BS$1,0)),"")</f>
        <v/>
      </c>
      <c r="MON29" s="258" t="str">
        <f>IFERROR(INDEX('Data Annex'!$K$1:$BS$4779,MATCH(MON$1&amp;"|"&amp;$B29,'Data Annex'!$K$1:$K$4779,0),MATCH(MON$2,'Data Annex'!$K$1:$BS$1,0)),"")</f>
        <v/>
      </c>
      <c r="MOO29" s="258" t="str">
        <f>IFERROR(INDEX('Data Annex'!$K$1:$BS$4779,MATCH(MOO$1&amp;"|"&amp;$B29,'Data Annex'!$K$1:$K$4779,0),MATCH(MOO$2,'Data Annex'!$K$1:$BS$1,0)),"")</f>
        <v/>
      </c>
      <c r="MOP29" s="258" t="str">
        <f>IFERROR(INDEX('Data Annex'!$K$1:$BS$4779,MATCH(MOP$1&amp;"|"&amp;$B29,'Data Annex'!$K$1:$K$4779,0),MATCH(MOP$2,'Data Annex'!$K$1:$BS$1,0)),"")</f>
        <v/>
      </c>
      <c r="MOQ29" s="258" t="str">
        <f>IFERROR(INDEX('Data Annex'!$K$1:$BS$4779,MATCH(MOQ$1&amp;"|"&amp;$B29,'Data Annex'!$K$1:$K$4779,0),MATCH(MOQ$2,'Data Annex'!$K$1:$BS$1,0)),"")</f>
        <v/>
      </c>
      <c r="MOR29" s="258" t="str">
        <f>IFERROR(INDEX('Data Annex'!$K$1:$BS$4779,MATCH(MOR$1&amp;"|"&amp;$B29,'Data Annex'!$K$1:$K$4779,0),MATCH(MOR$2,'Data Annex'!$K$1:$BS$1,0)),"")</f>
        <v/>
      </c>
      <c r="MOS29" s="258" t="str">
        <f>IFERROR(INDEX('Data Annex'!$K$1:$BS$4779,MATCH(MOS$1&amp;"|"&amp;$B29,'Data Annex'!$K$1:$K$4779,0),MATCH(MOS$2,'Data Annex'!$K$1:$BS$1,0)),"")</f>
        <v/>
      </c>
      <c r="MOT29" s="258" t="str">
        <f>IFERROR(INDEX('Data Annex'!$K$1:$BS$4779,MATCH(MOT$1&amp;"|"&amp;$B29,'Data Annex'!$K$1:$K$4779,0),MATCH(MOT$2,'Data Annex'!$K$1:$BS$1,0)),"")</f>
        <v/>
      </c>
      <c r="MOU29" s="258" t="str">
        <f>IFERROR(INDEX('Data Annex'!$K$1:$BS$4779,MATCH(MOU$1&amp;"|"&amp;$B29,'Data Annex'!$K$1:$K$4779,0),MATCH(MOU$2,'Data Annex'!$K$1:$BS$1,0)),"")</f>
        <v/>
      </c>
      <c r="MOV29" s="258" t="str">
        <f>IFERROR(INDEX('Data Annex'!$K$1:$BS$4779,MATCH(MOV$1&amp;"|"&amp;$B29,'Data Annex'!$K$1:$K$4779,0),MATCH(MOV$2,'Data Annex'!$K$1:$BS$1,0)),"")</f>
        <v/>
      </c>
      <c r="MOW29" s="258" t="str">
        <f>IFERROR(INDEX('Data Annex'!$K$1:$BS$4779,MATCH(MOW$1&amp;"|"&amp;$B29,'Data Annex'!$K$1:$K$4779,0),MATCH(MOW$2,'Data Annex'!$K$1:$BS$1,0)),"")</f>
        <v/>
      </c>
      <c r="MOX29" s="258" t="str">
        <f>IFERROR(INDEX('Data Annex'!$K$1:$BS$4779,MATCH(MOX$1&amp;"|"&amp;$B29,'Data Annex'!$K$1:$K$4779,0),MATCH(MOX$2,'Data Annex'!$K$1:$BS$1,0)),"")</f>
        <v/>
      </c>
      <c r="MOY29" s="258" t="str">
        <f>IFERROR(INDEX('Data Annex'!$K$1:$BS$4779,MATCH(MOY$1&amp;"|"&amp;$B29,'Data Annex'!$K$1:$K$4779,0),MATCH(MOY$2,'Data Annex'!$K$1:$BS$1,0)),"")</f>
        <v/>
      </c>
      <c r="MOZ29" s="258" t="str">
        <f>IFERROR(INDEX('Data Annex'!$K$1:$BS$4779,MATCH(MOZ$1&amp;"|"&amp;$B29,'Data Annex'!$K$1:$K$4779,0),MATCH(MOZ$2,'Data Annex'!$K$1:$BS$1,0)),"")</f>
        <v/>
      </c>
      <c r="MPA29" s="258" t="str">
        <f>IFERROR(INDEX('Data Annex'!$K$1:$BS$4779,MATCH(MPA$1&amp;"|"&amp;$B29,'Data Annex'!$K$1:$K$4779,0),MATCH(MPA$2,'Data Annex'!$K$1:$BS$1,0)),"")</f>
        <v/>
      </c>
      <c r="MPB29" s="258" t="str">
        <f>IFERROR(INDEX('Data Annex'!$K$1:$BS$4779,MATCH(MPB$1&amp;"|"&amp;$B29,'Data Annex'!$K$1:$K$4779,0),MATCH(MPB$2,'Data Annex'!$K$1:$BS$1,0)),"")</f>
        <v/>
      </c>
      <c r="MPC29" s="258" t="str">
        <f>IFERROR(INDEX('Data Annex'!$K$1:$BS$4779,MATCH(MPC$1&amp;"|"&amp;$B29,'Data Annex'!$K$1:$K$4779,0),MATCH(MPC$2,'Data Annex'!$K$1:$BS$1,0)),"")</f>
        <v/>
      </c>
      <c r="MPD29" s="258" t="str">
        <f>IFERROR(INDEX('Data Annex'!$K$1:$BS$4779,MATCH(MPD$1&amp;"|"&amp;$B29,'Data Annex'!$K$1:$K$4779,0),MATCH(MPD$2,'Data Annex'!$K$1:$BS$1,0)),"")</f>
        <v/>
      </c>
      <c r="MPE29" s="258" t="str">
        <f>IFERROR(INDEX('Data Annex'!$K$1:$BS$4779,MATCH(MPE$1&amp;"|"&amp;$B29,'Data Annex'!$K$1:$K$4779,0),MATCH(MPE$2,'Data Annex'!$K$1:$BS$1,0)),"")</f>
        <v/>
      </c>
      <c r="MPF29" s="258" t="str">
        <f>IFERROR(INDEX('Data Annex'!$K$1:$BS$4779,MATCH(MPF$1&amp;"|"&amp;$B29,'Data Annex'!$K$1:$K$4779,0),MATCH(MPF$2,'Data Annex'!$K$1:$BS$1,0)),"")</f>
        <v/>
      </c>
      <c r="MPG29" s="258" t="str">
        <f>IFERROR(INDEX('Data Annex'!$K$1:$BS$4779,MATCH(MPG$1&amp;"|"&amp;$B29,'Data Annex'!$K$1:$K$4779,0),MATCH(MPG$2,'Data Annex'!$K$1:$BS$1,0)),"")</f>
        <v/>
      </c>
      <c r="MPH29" s="258" t="str">
        <f>IFERROR(INDEX('Data Annex'!$K$1:$BS$4779,MATCH(MPH$1&amp;"|"&amp;$B29,'Data Annex'!$K$1:$K$4779,0),MATCH(MPH$2,'Data Annex'!$K$1:$BS$1,0)),"")</f>
        <v/>
      </c>
      <c r="MPI29" s="258" t="str">
        <f>IFERROR(INDEX('Data Annex'!$K$1:$BS$4779,MATCH(MPI$1&amp;"|"&amp;$B29,'Data Annex'!$K$1:$K$4779,0),MATCH(MPI$2,'Data Annex'!$K$1:$BS$1,0)),"")</f>
        <v/>
      </c>
      <c r="MPJ29" s="258" t="str">
        <f>IFERROR(INDEX('Data Annex'!$K$1:$BS$4779,MATCH(MPJ$1&amp;"|"&amp;$B29,'Data Annex'!$K$1:$K$4779,0),MATCH(MPJ$2,'Data Annex'!$K$1:$BS$1,0)),"")</f>
        <v/>
      </c>
      <c r="MPK29" s="258" t="str">
        <f>IFERROR(INDEX('Data Annex'!$K$1:$BS$4779,MATCH(MPK$1&amp;"|"&amp;$B29,'Data Annex'!$K$1:$K$4779,0),MATCH(MPK$2,'Data Annex'!$K$1:$BS$1,0)),"")</f>
        <v/>
      </c>
      <c r="MPL29" s="258" t="str">
        <f>IFERROR(INDEX('Data Annex'!$K$1:$BS$4779,MATCH(MPL$1&amp;"|"&amp;$B29,'Data Annex'!$K$1:$K$4779,0),MATCH(MPL$2,'Data Annex'!$K$1:$BS$1,0)),"")</f>
        <v/>
      </c>
      <c r="MPM29" s="258" t="str">
        <f>IFERROR(INDEX('Data Annex'!$K$1:$BS$4779,MATCH(MPM$1&amp;"|"&amp;$B29,'Data Annex'!$K$1:$K$4779,0),MATCH(MPM$2,'Data Annex'!$K$1:$BS$1,0)),"")</f>
        <v/>
      </c>
      <c r="MPN29" s="258" t="str">
        <f>IFERROR(INDEX('Data Annex'!$K$1:$BS$4779,MATCH(MPN$1&amp;"|"&amp;$B29,'Data Annex'!$K$1:$K$4779,0),MATCH(MPN$2,'Data Annex'!$K$1:$BS$1,0)),"")</f>
        <v/>
      </c>
      <c r="MPO29" s="258" t="str">
        <f>IFERROR(INDEX('Data Annex'!$K$1:$BS$4779,MATCH(MPO$1&amp;"|"&amp;$B29,'Data Annex'!$K$1:$K$4779,0),MATCH(MPO$2,'Data Annex'!$K$1:$BS$1,0)),"")</f>
        <v/>
      </c>
      <c r="MPP29" s="258" t="str">
        <f>IFERROR(INDEX('Data Annex'!$K$1:$BS$4779,MATCH(MPP$1&amp;"|"&amp;$B29,'Data Annex'!$K$1:$K$4779,0),MATCH(MPP$2,'Data Annex'!$K$1:$BS$1,0)),"")</f>
        <v/>
      </c>
      <c r="MPQ29" s="258" t="str">
        <f>IFERROR(INDEX('Data Annex'!$K$1:$BS$4779,MATCH(MPQ$1&amp;"|"&amp;$B29,'Data Annex'!$K$1:$K$4779,0),MATCH(MPQ$2,'Data Annex'!$K$1:$BS$1,0)),"")</f>
        <v/>
      </c>
      <c r="MPR29" s="258" t="str">
        <f>IFERROR(INDEX('Data Annex'!$K$1:$BS$4779,MATCH(MPR$1&amp;"|"&amp;$B29,'Data Annex'!$K$1:$K$4779,0),MATCH(MPR$2,'Data Annex'!$K$1:$BS$1,0)),"")</f>
        <v/>
      </c>
      <c r="MPS29" s="258" t="str">
        <f>IFERROR(INDEX('Data Annex'!$K$1:$BS$4779,MATCH(MPS$1&amp;"|"&amp;$B29,'Data Annex'!$K$1:$K$4779,0),MATCH(MPS$2,'Data Annex'!$K$1:$BS$1,0)),"")</f>
        <v/>
      </c>
      <c r="MPT29" s="258" t="str">
        <f>IFERROR(INDEX('Data Annex'!$K$1:$BS$4779,MATCH(MPT$1&amp;"|"&amp;$B29,'Data Annex'!$K$1:$K$4779,0),MATCH(MPT$2,'Data Annex'!$K$1:$BS$1,0)),"")</f>
        <v/>
      </c>
      <c r="MPU29" s="258" t="str">
        <f>IFERROR(INDEX('Data Annex'!$K$1:$BS$4779,MATCH(MPU$1&amp;"|"&amp;$B29,'Data Annex'!$K$1:$K$4779,0),MATCH(MPU$2,'Data Annex'!$K$1:$BS$1,0)),"")</f>
        <v/>
      </c>
      <c r="MPV29" s="258" t="str">
        <f>IFERROR(INDEX('Data Annex'!$K$1:$BS$4779,MATCH(MPV$1&amp;"|"&amp;$B29,'Data Annex'!$K$1:$K$4779,0),MATCH(MPV$2,'Data Annex'!$K$1:$BS$1,0)),"")</f>
        <v/>
      </c>
      <c r="MPW29" s="258" t="str">
        <f>IFERROR(INDEX('Data Annex'!$K$1:$BS$4779,MATCH(MPW$1&amp;"|"&amp;$B29,'Data Annex'!$K$1:$K$4779,0),MATCH(MPW$2,'Data Annex'!$K$1:$BS$1,0)),"")</f>
        <v/>
      </c>
      <c r="MPX29" s="258" t="str">
        <f>IFERROR(INDEX('Data Annex'!$K$1:$BS$4779,MATCH(MPX$1&amp;"|"&amp;$B29,'Data Annex'!$K$1:$K$4779,0),MATCH(MPX$2,'Data Annex'!$K$1:$BS$1,0)),"")</f>
        <v/>
      </c>
      <c r="MPY29" s="258" t="str">
        <f>IFERROR(INDEX('Data Annex'!$K$1:$BS$4779,MATCH(MPY$1&amp;"|"&amp;$B29,'Data Annex'!$K$1:$K$4779,0),MATCH(MPY$2,'Data Annex'!$K$1:$BS$1,0)),"")</f>
        <v/>
      </c>
      <c r="MPZ29" s="258" t="str">
        <f>IFERROR(INDEX('Data Annex'!$K$1:$BS$4779,MATCH(MPZ$1&amp;"|"&amp;$B29,'Data Annex'!$K$1:$K$4779,0),MATCH(MPZ$2,'Data Annex'!$K$1:$BS$1,0)),"")</f>
        <v/>
      </c>
      <c r="MQA29" s="258" t="str">
        <f>IFERROR(INDEX('Data Annex'!$K$1:$BS$4779,MATCH(MQA$1&amp;"|"&amp;$B29,'Data Annex'!$K$1:$K$4779,0),MATCH(MQA$2,'Data Annex'!$K$1:$BS$1,0)),"")</f>
        <v/>
      </c>
      <c r="MQB29" s="258" t="str">
        <f>IFERROR(INDEX('Data Annex'!$K$1:$BS$4779,MATCH(MQB$1&amp;"|"&amp;$B29,'Data Annex'!$K$1:$K$4779,0),MATCH(MQB$2,'Data Annex'!$K$1:$BS$1,0)),"")</f>
        <v/>
      </c>
      <c r="MQC29" s="258" t="str">
        <f>IFERROR(INDEX('Data Annex'!$K$1:$BS$4779,MATCH(MQC$1&amp;"|"&amp;$B29,'Data Annex'!$K$1:$K$4779,0),MATCH(MQC$2,'Data Annex'!$K$1:$BS$1,0)),"")</f>
        <v/>
      </c>
      <c r="MQD29" s="258" t="str">
        <f>IFERROR(INDEX('Data Annex'!$K$1:$BS$4779,MATCH(MQD$1&amp;"|"&amp;$B29,'Data Annex'!$K$1:$K$4779,0),MATCH(MQD$2,'Data Annex'!$K$1:$BS$1,0)),"")</f>
        <v/>
      </c>
      <c r="MQE29" s="258" t="str">
        <f>IFERROR(INDEX('Data Annex'!$K$1:$BS$4779,MATCH(MQE$1&amp;"|"&amp;$B29,'Data Annex'!$K$1:$K$4779,0),MATCH(MQE$2,'Data Annex'!$K$1:$BS$1,0)),"")</f>
        <v/>
      </c>
      <c r="MQF29" s="258" t="str">
        <f>IFERROR(INDEX('Data Annex'!$K$1:$BS$4779,MATCH(MQF$1&amp;"|"&amp;$B29,'Data Annex'!$K$1:$K$4779,0),MATCH(MQF$2,'Data Annex'!$K$1:$BS$1,0)),"")</f>
        <v/>
      </c>
      <c r="MQG29" s="258" t="str">
        <f>IFERROR(INDEX('Data Annex'!$K$1:$BS$4779,MATCH(MQG$1&amp;"|"&amp;$B29,'Data Annex'!$K$1:$K$4779,0),MATCH(MQG$2,'Data Annex'!$K$1:$BS$1,0)),"")</f>
        <v/>
      </c>
      <c r="MQH29" s="258" t="str">
        <f>IFERROR(INDEX('Data Annex'!$K$1:$BS$4779,MATCH(MQH$1&amp;"|"&amp;$B29,'Data Annex'!$K$1:$K$4779,0),MATCH(MQH$2,'Data Annex'!$K$1:$BS$1,0)),"")</f>
        <v/>
      </c>
      <c r="MQI29" s="258" t="str">
        <f>IFERROR(INDEX('Data Annex'!$K$1:$BS$4779,MATCH(MQI$1&amp;"|"&amp;$B29,'Data Annex'!$K$1:$K$4779,0),MATCH(MQI$2,'Data Annex'!$K$1:$BS$1,0)),"")</f>
        <v/>
      </c>
      <c r="MQJ29" s="258" t="str">
        <f>IFERROR(INDEX('Data Annex'!$K$1:$BS$4779,MATCH(MQJ$1&amp;"|"&amp;$B29,'Data Annex'!$K$1:$K$4779,0),MATCH(MQJ$2,'Data Annex'!$K$1:$BS$1,0)),"")</f>
        <v/>
      </c>
      <c r="MQK29" s="258" t="str">
        <f>IFERROR(INDEX('Data Annex'!$K$1:$BS$4779,MATCH(MQK$1&amp;"|"&amp;$B29,'Data Annex'!$K$1:$K$4779,0),MATCH(MQK$2,'Data Annex'!$K$1:$BS$1,0)),"")</f>
        <v/>
      </c>
      <c r="MQL29" s="258" t="str">
        <f>IFERROR(INDEX('Data Annex'!$K$1:$BS$4779,MATCH(MQL$1&amp;"|"&amp;$B29,'Data Annex'!$K$1:$K$4779,0),MATCH(MQL$2,'Data Annex'!$K$1:$BS$1,0)),"")</f>
        <v/>
      </c>
      <c r="MQM29" s="258" t="str">
        <f>IFERROR(INDEX('Data Annex'!$K$1:$BS$4779,MATCH(MQM$1&amp;"|"&amp;$B29,'Data Annex'!$K$1:$K$4779,0),MATCH(MQM$2,'Data Annex'!$K$1:$BS$1,0)),"")</f>
        <v/>
      </c>
      <c r="MQN29" s="258" t="str">
        <f>IFERROR(INDEX('Data Annex'!$K$1:$BS$4779,MATCH(MQN$1&amp;"|"&amp;$B29,'Data Annex'!$K$1:$K$4779,0),MATCH(MQN$2,'Data Annex'!$K$1:$BS$1,0)),"")</f>
        <v/>
      </c>
      <c r="MQO29" s="258" t="str">
        <f>IFERROR(INDEX('Data Annex'!$K$1:$BS$4779,MATCH(MQO$1&amp;"|"&amp;$B29,'Data Annex'!$K$1:$K$4779,0),MATCH(MQO$2,'Data Annex'!$K$1:$BS$1,0)),"")</f>
        <v/>
      </c>
      <c r="MQP29" s="258" t="str">
        <f>IFERROR(INDEX('Data Annex'!$K$1:$BS$4779,MATCH(MQP$1&amp;"|"&amp;$B29,'Data Annex'!$K$1:$K$4779,0),MATCH(MQP$2,'Data Annex'!$K$1:$BS$1,0)),"")</f>
        <v/>
      </c>
      <c r="MQQ29" s="258" t="str">
        <f>IFERROR(INDEX('Data Annex'!$K$1:$BS$4779,MATCH(MQQ$1&amp;"|"&amp;$B29,'Data Annex'!$K$1:$K$4779,0),MATCH(MQQ$2,'Data Annex'!$K$1:$BS$1,0)),"")</f>
        <v/>
      </c>
      <c r="MQR29" s="258" t="str">
        <f>IFERROR(INDEX('Data Annex'!$K$1:$BS$4779,MATCH(MQR$1&amp;"|"&amp;$B29,'Data Annex'!$K$1:$K$4779,0),MATCH(MQR$2,'Data Annex'!$K$1:$BS$1,0)),"")</f>
        <v/>
      </c>
      <c r="MQS29" s="258" t="str">
        <f>IFERROR(INDEX('Data Annex'!$K$1:$BS$4779,MATCH(MQS$1&amp;"|"&amp;$B29,'Data Annex'!$K$1:$K$4779,0),MATCH(MQS$2,'Data Annex'!$K$1:$BS$1,0)),"")</f>
        <v/>
      </c>
      <c r="MQT29" s="258" t="str">
        <f>IFERROR(INDEX('Data Annex'!$K$1:$BS$4779,MATCH(MQT$1&amp;"|"&amp;$B29,'Data Annex'!$K$1:$K$4779,0),MATCH(MQT$2,'Data Annex'!$K$1:$BS$1,0)),"")</f>
        <v/>
      </c>
      <c r="MQU29" s="258" t="str">
        <f>IFERROR(INDEX('Data Annex'!$K$1:$BS$4779,MATCH(MQU$1&amp;"|"&amp;$B29,'Data Annex'!$K$1:$K$4779,0),MATCH(MQU$2,'Data Annex'!$K$1:$BS$1,0)),"")</f>
        <v/>
      </c>
      <c r="MQV29" s="258" t="str">
        <f>IFERROR(INDEX('Data Annex'!$K$1:$BS$4779,MATCH(MQV$1&amp;"|"&amp;$B29,'Data Annex'!$K$1:$K$4779,0),MATCH(MQV$2,'Data Annex'!$K$1:$BS$1,0)),"")</f>
        <v/>
      </c>
      <c r="MQW29" s="258" t="str">
        <f>IFERROR(INDEX('Data Annex'!$K$1:$BS$4779,MATCH(MQW$1&amp;"|"&amp;$B29,'Data Annex'!$K$1:$K$4779,0),MATCH(MQW$2,'Data Annex'!$K$1:$BS$1,0)),"")</f>
        <v/>
      </c>
      <c r="MQX29" s="258" t="str">
        <f>IFERROR(INDEX('Data Annex'!$K$1:$BS$4779,MATCH(MQX$1&amp;"|"&amp;$B29,'Data Annex'!$K$1:$K$4779,0),MATCH(MQX$2,'Data Annex'!$K$1:$BS$1,0)),"")</f>
        <v/>
      </c>
      <c r="MQY29" s="258" t="str">
        <f>IFERROR(INDEX('Data Annex'!$K$1:$BS$4779,MATCH(MQY$1&amp;"|"&amp;$B29,'Data Annex'!$K$1:$K$4779,0),MATCH(MQY$2,'Data Annex'!$K$1:$BS$1,0)),"")</f>
        <v/>
      </c>
      <c r="MQZ29" s="258" t="str">
        <f>IFERROR(INDEX('Data Annex'!$K$1:$BS$4779,MATCH(MQZ$1&amp;"|"&amp;$B29,'Data Annex'!$K$1:$K$4779,0),MATCH(MQZ$2,'Data Annex'!$K$1:$BS$1,0)),"")</f>
        <v/>
      </c>
      <c r="MRA29" s="258" t="str">
        <f>IFERROR(INDEX('Data Annex'!$K$1:$BS$4779,MATCH(MRA$1&amp;"|"&amp;$B29,'Data Annex'!$K$1:$K$4779,0),MATCH(MRA$2,'Data Annex'!$K$1:$BS$1,0)),"")</f>
        <v/>
      </c>
      <c r="MRB29" s="258" t="str">
        <f>IFERROR(INDEX('Data Annex'!$K$1:$BS$4779,MATCH(MRB$1&amp;"|"&amp;$B29,'Data Annex'!$K$1:$K$4779,0),MATCH(MRB$2,'Data Annex'!$K$1:$BS$1,0)),"")</f>
        <v/>
      </c>
      <c r="MRC29" s="258" t="str">
        <f>IFERROR(INDEX('Data Annex'!$K$1:$BS$4779,MATCH(MRC$1&amp;"|"&amp;$B29,'Data Annex'!$K$1:$K$4779,0),MATCH(MRC$2,'Data Annex'!$K$1:$BS$1,0)),"")</f>
        <v/>
      </c>
      <c r="MRD29" s="258" t="str">
        <f>IFERROR(INDEX('Data Annex'!$K$1:$BS$4779,MATCH(MRD$1&amp;"|"&amp;$B29,'Data Annex'!$K$1:$K$4779,0),MATCH(MRD$2,'Data Annex'!$K$1:$BS$1,0)),"")</f>
        <v/>
      </c>
      <c r="MRE29" s="258" t="str">
        <f>IFERROR(INDEX('Data Annex'!$K$1:$BS$4779,MATCH(MRE$1&amp;"|"&amp;$B29,'Data Annex'!$K$1:$K$4779,0),MATCH(MRE$2,'Data Annex'!$K$1:$BS$1,0)),"")</f>
        <v/>
      </c>
      <c r="MRF29" s="258" t="str">
        <f>IFERROR(INDEX('Data Annex'!$K$1:$BS$4779,MATCH(MRF$1&amp;"|"&amp;$B29,'Data Annex'!$K$1:$K$4779,0),MATCH(MRF$2,'Data Annex'!$K$1:$BS$1,0)),"")</f>
        <v/>
      </c>
      <c r="MRG29" s="258" t="str">
        <f>IFERROR(INDEX('Data Annex'!$K$1:$BS$4779,MATCH(MRG$1&amp;"|"&amp;$B29,'Data Annex'!$K$1:$K$4779,0),MATCH(MRG$2,'Data Annex'!$K$1:$BS$1,0)),"")</f>
        <v/>
      </c>
      <c r="MRH29" s="258" t="str">
        <f>IFERROR(INDEX('Data Annex'!$K$1:$BS$4779,MATCH(MRH$1&amp;"|"&amp;$B29,'Data Annex'!$K$1:$K$4779,0),MATCH(MRH$2,'Data Annex'!$K$1:$BS$1,0)),"")</f>
        <v/>
      </c>
      <c r="MRI29" s="258" t="str">
        <f>IFERROR(INDEX('Data Annex'!$K$1:$BS$4779,MATCH(MRI$1&amp;"|"&amp;$B29,'Data Annex'!$K$1:$K$4779,0),MATCH(MRI$2,'Data Annex'!$K$1:$BS$1,0)),"")</f>
        <v/>
      </c>
      <c r="MRJ29" s="258" t="str">
        <f>IFERROR(INDEX('Data Annex'!$K$1:$BS$4779,MATCH(MRJ$1&amp;"|"&amp;$B29,'Data Annex'!$K$1:$K$4779,0),MATCH(MRJ$2,'Data Annex'!$K$1:$BS$1,0)),"")</f>
        <v/>
      </c>
      <c r="MRK29" s="258" t="str">
        <f>IFERROR(INDEX('Data Annex'!$K$1:$BS$4779,MATCH(MRK$1&amp;"|"&amp;$B29,'Data Annex'!$K$1:$K$4779,0),MATCH(MRK$2,'Data Annex'!$K$1:$BS$1,0)),"")</f>
        <v/>
      </c>
      <c r="MRL29" s="258" t="str">
        <f>IFERROR(INDEX('Data Annex'!$K$1:$BS$4779,MATCH(MRL$1&amp;"|"&amp;$B29,'Data Annex'!$K$1:$K$4779,0),MATCH(MRL$2,'Data Annex'!$K$1:$BS$1,0)),"")</f>
        <v/>
      </c>
      <c r="MRM29" s="258" t="str">
        <f>IFERROR(INDEX('Data Annex'!$K$1:$BS$4779,MATCH(MRM$1&amp;"|"&amp;$B29,'Data Annex'!$K$1:$K$4779,0),MATCH(MRM$2,'Data Annex'!$K$1:$BS$1,0)),"")</f>
        <v/>
      </c>
      <c r="MRN29" s="258" t="str">
        <f>IFERROR(INDEX('Data Annex'!$K$1:$BS$4779,MATCH(MRN$1&amp;"|"&amp;$B29,'Data Annex'!$K$1:$K$4779,0),MATCH(MRN$2,'Data Annex'!$K$1:$BS$1,0)),"")</f>
        <v/>
      </c>
      <c r="MRO29" s="258" t="str">
        <f>IFERROR(INDEX('Data Annex'!$K$1:$BS$4779,MATCH(MRO$1&amp;"|"&amp;$B29,'Data Annex'!$K$1:$K$4779,0),MATCH(MRO$2,'Data Annex'!$K$1:$BS$1,0)),"")</f>
        <v/>
      </c>
      <c r="MRP29" s="258" t="str">
        <f>IFERROR(INDEX('Data Annex'!$K$1:$BS$4779,MATCH(MRP$1&amp;"|"&amp;$B29,'Data Annex'!$K$1:$K$4779,0),MATCH(MRP$2,'Data Annex'!$K$1:$BS$1,0)),"")</f>
        <v/>
      </c>
      <c r="MRQ29" s="258" t="str">
        <f>IFERROR(INDEX('Data Annex'!$K$1:$BS$4779,MATCH(MRQ$1&amp;"|"&amp;$B29,'Data Annex'!$K$1:$K$4779,0),MATCH(MRQ$2,'Data Annex'!$K$1:$BS$1,0)),"")</f>
        <v/>
      </c>
      <c r="MRR29" s="258" t="str">
        <f>IFERROR(INDEX('Data Annex'!$K$1:$BS$4779,MATCH(MRR$1&amp;"|"&amp;$B29,'Data Annex'!$K$1:$K$4779,0),MATCH(MRR$2,'Data Annex'!$K$1:$BS$1,0)),"")</f>
        <v/>
      </c>
      <c r="MRS29" s="258" t="str">
        <f>IFERROR(INDEX('Data Annex'!$K$1:$BS$4779,MATCH(MRS$1&amp;"|"&amp;$B29,'Data Annex'!$K$1:$K$4779,0),MATCH(MRS$2,'Data Annex'!$K$1:$BS$1,0)),"")</f>
        <v/>
      </c>
      <c r="MRT29" s="258" t="str">
        <f>IFERROR(INDEX('Data Annex'!$K$1:$BS$4779,MATCH(MRT$1&amp;"|"&amp;$B29,'Data Annex'!$K$1:$K$4779,0),MATCH(MRT$2,'Data Annex'!$K$1:$BS$1,0)),"")</f>
        <v/>
      </c>
      <c r="MRU29" s="258" t="str">
        <f>IFERROR(INDEX('Data Annex'!$K$1:$BS$4779,MATCH(MRU$1&amp;"|"&amp;$B29,'Data Annex'!$K$1:$K$4779,0),MATCH(MRU$2,'Data Annex'!$K$1:$BS$1,0)),"")</f>
        <v/>
      </c>
      <c r="MRV29" s="258" t="str">
        <f>IFERROR(INDEX('Data Annex'!$K$1:$BS$4779,MATCH(MRV$1&amp;"|"&amp;$B29,'Data Annex'!$K$1:$K$4779,0),MATCH(MRV$2,'Data Annex'!$K$1:$BS$1,0)),"")</f>
        <v/>
      </c>
      <c r="MRW29" s="258" t="str">
        <f>IFERROR(INDEX('Data Annex'!$K$1:$BS$4779,MATCH(MRW$1&amp;"|"&amp;$B29,'Data Annex'!$K$1:$K$4779,0),MATCH(MRW$2,'Data Annex'!$K$1:$BS$1,0)),"")</f>
        <v/>
      </c>
      <c r="MRX29" s="258" t="str">
        <f>IFERROR(INDEX('Data Annex'!$K$1:$BS$4779,MATCH(MRX$1&amp;"|"&amp;$B29,'Data Annex'!$K$1:$K$4779,0),MATCH(MRX$2,'Data Annex'!$K$1:$BS$1,0)),"")</f>
        <v/>
      </c>
      <c r="MRY29" s="258" t="str">
        <f>IFERROR(INDEX('Data Annex'!$K$1:$BS$4779,MATCH(MRY$1&amp;"|"&amp;$B29,'Data Annex'!$K$1:$K$4779,0),MATCH(MRY$2,'Data Annex'!$K$1:$BS$1,0)),"")</f>
        <v/>
      </c>
      <c r="MRZ29" s="258" t="str">
        <f>IFERROR(INDEX('Data Annex'!$K$1:$BS$4779,MATCH(MRZ$1&amp;"|"&amp;$B29,'Data Annex'!$K$1:$K$4779,0),MATCH(MRZ$2,'Data Annex'!$K$1:$BS$1,0)),"")</f>
        <v/>
      </c>
      <c r="MSA29" s="258" t="str">
        <f>IFERROR(INDEX('Data Annex'!$K$1:$BS$4779,MATCH(MSA$1&amp;"|"&amp;$B29,'Data Annex'!$K$1:$K$4779,0),MATCH(MSA$2,'Data Annex'!$K$1:$BS$1,0)),"")</f>
        <v/>
      </c>
      <c r="MSB29" s="258" t="str">
        <f>IFERROR(INDEX('Data Annex'!$K$1:$BS$4779,MATCH(MSB$1&amp;"|"&amp;$B29,'Data Annex'!$K$1:$K$4779,0),MATCH(MSB$2,'Data Annex'!$K$1:$BS$1,0)),"")</f>
        <v/>
      </c>
      <c r="MSC29" s="258" t="str">
        <f>IFERROR(INDEX('Data Annex'!$K$1:$BS$4779,MATCH(MSC$1&amp;"|"&amp;$B29,'Data Annex'!$K$1:$K$4779,0),MATCH(MSC$2,'Data Annex'!$K$1:$BS$1,0)),"")</f>
        <v/>
      </c>
      <c r="MSD29" s="258" t="str">
        <f>IFERROR(INDEX('Data Annex'!$K$1:$BS$4779,MATCH(MSD$1&amp;"|"&amp;$B29,'Data Annex'!$K$1:$K$4779,0),MATCH(MSD$2,'Data Annex'!$K$1:$BS$1,0)),"")</f>
        <v/>
      </c>
      <c r="MSE29" s="258" t="str">
        <f>IFERROR(INDEX('Data Annex'!$K$1:$BS$4779,MATCH(MSE$1&amp;"|"&amp;$B29,'Data Annex'!$K$1:$K$4779,0),MATCH(MSE$2,'Data Annex'!$K$1:$BS$1,0)),"")</f>
        <v/>
      </c>
      <c r="MSF29" s="258" t="str">
        <f>IFERROR(INDEX('Data Annex'!$K$1:$BS$4779,MATCH(MSF$1&amp;"|"&amp;$B29,'Data Annex'!$K$1:$K$4779,0),MATCH(MSF$2,'Data Annex'!$K$1:$BS$1,0)),"")</f>
        <v/>
      </c>
      <c r="MSG29" s="258" t="str">
        <f>IFERROR(INDEX('Data Annex'!$K$1:$BS$4779,MATCH(MSG$1&amp;"|"&amp;$B29,'Data Annex'!$K$1:$K$4779,0),MATCH(MSG$2,'Data Annex'!$K$1:$BS$1,0)),"")</f>
        <v/>
      </c>
      <c r="MSH29" s="258" t="str">
        <f>IFERROR(INDEX('Data Annex'!$K$1:$BS$4779,MATCH(MSH$1&amp;"|"&amp;$B29,'Data Annex'!$K$1:$K$4779,0),MATCH(MSH$2,'Data Annex'!$K$1:$BS$1,0)),"")</f>
        <v/>
      </c>
      <c r="MSI29" s="258" t="str">
        <f>IFERROR(INDEX('Data Annex'!$K$1:$BS$4779,MATCH(MSI$1&amp;"|"&amp;$B29,'Data Annex'!$K$1:$K$4779,0),MATCH(MSI$2,'Data Annex'!$K$1:$BS$1,0)),"")</f>
        <v/>
      </c>
      <c r="MSJ29" s="258" t="str">
        <f>IFERROR(INDEX('Data Annex'!$K$1:$BS$4779,MATCH(MSJ$1&amp;"|"&amp;$B29,'Data Annex'!$K$1:$K$4779,0),MATCH(MSJ$2,'Data Annex'!$K$1:$BS$1,0)),"")</f>
        <v/>
      </c>
      <c r="MSK29" s="258" t="str">
        <f>IFERROR(INDEX('Data Annex'!$K$1:$BS$4779,MATCH(MSK$1&amp;"|"&amp;$B29,'Data Annex'!$K$1:$K$4779,0),MATCH(MSK$2,'Data Annex'!$K$1:$BS$1,0)),"")</f>
        <v/>
      </c>
      <c r="MSL29" s="258" t="str">
        <f>IFERROR(INDEX('Data Annex'!$K$1:$BS$4779,MATCH(MSL$1&amp;"|"&amp;$B29,'Data Annex'!$K$1:$K$4779,0),MATCH(MSL$2,'Data Annex'!$K$1:$BS$1,0)),"")</f>
        <v/>
      </c>
      <c r="MSM29" s="258" t="str">
        <f>IFERROR(INDEX('Data Annex'!$K$1:$BS$4779,MATCH(MSM$1&amp;"|"&amp;$B29,'Data Annex'!$K$1:$K$4779,0),MATCH(MSM$2,'Data Annex'!$K$1:$BS$1,0)),"")</f>
        <v/>
      </c>
      <c r="MSN29" s="258" t="str">
        <f>IFERROR(INDEX('Data Annex'!$K$1:$BS$4779,MATCH(MSN$1&amp;"|"&amp;$B29,'Data Annex'!$K$1:$K$4779,0),MATCH(MSN$2,'Data Annex'!$K$1:$BS$1,0)),"")</f>
        <v/>
      </c>
      <c r="MSO29" s="258" t="str">
        <f>IFERROR(INDEX('Data Annex'!$K$1:$BS$4779,MATCH(MSO$1&amp;"|"&amp;$B29,'Data Annex'!$K$1:$K$4779,0),MATCH(MSO$2,'Data Annex'!$K$1:$BS$1,0)),"")</f>
        <v/>
      </c>
      <c r="MSP29" s="258" t="str">
        <f>IFERROR(INDEX('Data Annex'!$K$1:$BS$4779,MATCH(MSP$1&amp;"|"&amp;$B29,'Data Annex'!$K$1:$K$4779,0),MATCH(MSP$2,'Data Annex'!$K$1:$BS$1,0)),"")</f>
        <v/>
      </c>
      <c r="MSQ29" s="258" t="str">
        <f>IFERROR(INDEX('Data Annex'!$K$1:$BS$4779,MATCH(MSQ$1&amp;"|"&amp;$B29,'Data Annex'!$K$1:$K$4779,0),MATCH(MSQ$2,'Data Annex'!$K$1:$BS$1,0)),"")</f>
        <v/>
      </c>
      <c r="MSR29" s="258" t="str">
        <f>IFERROR(INDEX('Data Annex'!$K$1:$BS$4779,MATCH(MSR$1&amp;"|"&amp;$B29,'Data Annex'!$K$1:$K$4779,0),MATCH(MSR$2,'Data Annex'!$K$1:$BS$1,0)),"")</f>
        <v/>
      </c>
      <c r="MSS29" s="258" t="str">
        <f>IFERROR(INDEX('Data Annex'!$K$1:$BS$4779,MATCH(MSS$1&amp;"|"&amp;$B29,'Data Annex'!$K$1:$K$4779,0),MATCH(MSS$2,'Data Annex'!$K$1:$BS$1,0)),"")</f>
        <v/>
      </c>
      <c r="MST29" s="258" t="str">
        <f>IFERROR(INDEX('Data Annex'!$K$1:$BS$4779,MATCH(MST$1&amp;"|"&amp;$B29,'Data Annex'!$K$1:$K$4779,0),MATCH(MST$2,'Data Annex'!$K$1:$BS$1,0)),"")</f>
        <v/>
      </c>
      <c r="MSU29" s="258" t="str">
        <f>IFERROR(INDEX('Data Annex'!$K$1:$BS$4779,MATCH(MSU$1&amp;"|"&amp;$B29,'Data Annex'!$K$1:$K$4779,0),MATCH(MSU$2,'Data Annex'!$K$1:$BS$1,0)),"")</f>
        <v/>
      </c>
      <c r="MSV29" s="258" t="str">
        <f>IFERROR(INDEX('Data Annex'!$K$1:$BS$4779,MATCH(MSV$1&amp;"|"&amp;$B29,'Data Annex'!$K$1:$K$4779,0),MATCH(MSV$2,'Data Annex'!$K$1:$BS$1,0)),"")</f>
        <v/>
      </c>
      <c r="MSW29" s="258" t="str">
        <f>IFERROR(INDEX('Data Annex'!$K$1:$BS$4779,MATCH(MSW$1&amp;"|"&amp;$B29,'Data Annex'!$K$1:$K$4779,0),MATCH(MSW$2,'Data Annex'!$K$1:$BS$1,0)),"")</f>
        <v/>
      </c>
      <c r="MSX29" s="258" t="str">
        <f>IFERROR(INDEX('Data Annex'!$K$1:$BS$4779,MATCH(MSX$1&amp;"|"&amp;$B29,'Data Annex'!$K$1:$K$4779,0),MATCH(MSX$2,'Data Annex'!$K$1:$BS$1,0)),"")</f>
        <v/>
      </c>
      <c r="MSY29" s="258" t="str">
        <f>IFERROR(INDEX('Data Annex'!$K$1:$BS$4779,MATCH(MSY$1&amp;"|"&amp;$B29,'Data Annex'!$K$1:$K$4779,0),MATCH(MSY$2,'Data Annex'!$K$1:$BS$1,0)),"")</f>
        <v/>
      </c>
      <c r="MSZ29" s="258" t="str">
        <f>IFERROR(INDEX('Data Annex'!$K$1:$BS$4779,MATCH(MSZ$1&amp;"|"&amp;$B29,'Data Annex'!$K$1:$K$4779,0),MATCH(MSZ$2,'Data Annex'!$K$1:$BS$1,0)),"")</f>
        <v/>
      </c>
      <c r="MTA29" s="258" t="str">
        <f>IFERROR(INDEX('Data Annex'!$K$1:$BS$4779,MATCH(MTA$1&amp;"|"&amp;$B29,'Data Annex'!$K$1:$K$4779,0),MATCH(MTA$2,'Data Annex'!$K$1:$BS$1,0)),"")</f>
        <v/>
      </c>
      <c r="MTB29" s="258" t="str">
        <f>IFERROR(INDEX('Data Annex'!$K$1:$BS$4779,MATCH(MTB$1&amp;"|"&amp;$B29,'Data Annex'!$K$1:$K$4779,0),MATCH(MTB$2,'Data Annex'!$K$1:$BS$1,0)),"")</f>
        <v/>
      </c>
      <c r="MTC29" s="258" t="str">
        <f>IFERROR(INDEX('Data Annex'!$K$1:$BS$4779,MATCH(MTC$1&amp;"|"&amp;$B29,'Data Annex'!$K$1:$K$4779,0),MATCH(MTC$2,'Data Annex'!$K$1:$BS$1,0)),"")</f>
        <v/>
      </c>
      <c r="MTD29" s="258" t="str">
        <f>IFERROR(INDEX('Data Annex'!$K$1:$BS$4779,MATCH(MTD$1&amp;"|"&amp;$B29,'Data Annex'!$K$1:$K$4779,0),MATCH(MTD$2,'Data Annex'!$K$1:$BS$1,0)),"")</f>
        <v/>
      </c>
      <c r="MTE29" s="258" t="str">
        <f>IFERROR(INDEX('Data Annex'!$K$1:$BS$4779,MATCH(MTE$1&amp;"|"&amp;$B29,'Data Annex'!$K$1:$K$4779,0),MATCH(MTE$2,'Data Annex'!$K$1:$BS$1,0)),"")</f>
        <v/>
      </c>
      <c r="MTF29" s="258" t="str">
        <f>IFERROR(INDEX('Data Annex'!$K$1:$BS$4779,MATCH(MTF$1&amp;"|"&amp;$B29,'Data Annex'!$K$1:$K$4779,0),MATCH(MTF$2,'Data Annex'!$K$1:$BS$1,0)),"")</f>
        <v/>
      </c>
      <c r="MTG29" s="258" t="str">
        <f>IFERROR(INDEX('Data Annex'!$K$1:$BS$4779,MATCH(MTG$1&amp;"|"&amp;$B29,'Data Annex'!$K$1:$K$4779,0),MATCH(MTG$2,'Data Annex'!$K$1:$BS$1,0)),"")</f>
        <v/>
      </c>
      <c r="MTH29" s="258" t="str">
        <f>IFERROR(INDEX('Data Annex'!$K$1:$BS$4779,MATCH(MTH$1&amp;"|"&amp;$B29,'Data Annex'!$K$1:$K$4779,0),MATCH(MTH$2,'Data Annex'!$K$1:$BS$1,0)),"")</f>
        <v/>
      </c>
      <c r="MTI29" s="258" t="str">
        <f>IFERROR(INDEX('Data Annex'!$K$1:$BS$4779,MATCH(MTI$1&amp;"|"&amp;$B29,'Data Annex'!$K$1:$K$4779,0),MATCH(MTI$2,'Data Annex'!$K$1:$BS$1,0)),"")</f>
        <v/>
      </c>
      <c r="MTJ29" s="258" t="str">
        <f>IFERROR(INDEX('Data Annex'!$K$1:$BS$4779,MATCH(MTJ$1&amp;"|"&amp;$B29,'Data Annex'!$K$1:$K$4779,0),MATCH(MTJ$2,'Data Annex'!$K$1:$BS$1,0)),"")</f>
        <v/>
      </c>
      <c r="MTK29" s="258" t="str">
        <f>IFERROR(INDEX('Data Annex'!$K$1:$BS$4779,MATCH(MTK$1&amp;"|"&amp;$B29,'Data Annex'!$K$1:$K$4779,0),MATCH(MTK$2,'Data Annex'!$K$1:$BS$1,0)),"")</f>
        <v/>
      </c>
      <c r="MTL29" s="258" t="str">
        <f>IFERROR(INDEX('Data Annex'!$K$1:$BS$4779,MATCH(MTL$1&amp;"|"&amp;$B29,'Data Annex'!$K$1:$K$4779,0),MATCH(MTL$2,'Data Annex'!$K$1:$BS$1,0)),"")</f>
        <v/>
      </c>
      <c r="MTM29" s="258" t="str">
        <f>IFERROR(INDEX('Data Annex'!$K$1:$BS$4779,MATCH(MTM$1&amp;"|"&amp;$B29,'Data Annex'!$K$1:$K$4779,0),MATCH(MTM$2,'Data Annex'!$K$1:$BS$1,0)),"")</f>
        <v/>
      </c>
      <c r="MTN29" s="258" t="str">
        <f>IFERROR(INDEX('Data Annex'!$K$1:$BS$4779,MATCH(MTN$1&amp;"|"&amp;$B29,'Data Annex'!$K$1:$K$4779,0),MATCH(MTN$2,'Data Annex'!$K$1:$BS$1,0)),"")</f>
        <v/>
      </c>
      <c r="MTO29" s="258" t="str">
        <f>IFERROR(INDEX('Data Annex'!$K$1:$BS$4779,MATCH(MTO$1&amp;"|"&amp;$B29,'Data Annex'!$K$1:$K$4779,0),MATCH(MTO$2,'Data Annex'!$K$1:$BS$1,0)),"")</f>
        <v/>
      </c>
      <c r="MTP29" s="258" t="str">
        <f>IFERROR(INDEX('Data Annex'!$K$1:$BS$4779,MATCH(MTP$1&amp;"|"&amp;$B29,'Data Annex'!$K$1:$K$4779,0),MATCH(MTP$2,'Data Annex'!$K$1:$BS$1,0)),"")</f>
        <v/>
      </c>
      <c r="MTQ29" s="258" t="str">
        <f>IFERROR(INDEX('Data Annex'!$K$1:$BS$4779,MATCH(MTQ$1&amp;"|"&amp;$B29,'Data Annex'!$K$1:$K$4779,0),MATCH(MTQ$2,'Data Annex'!$K$1:$BS$1,0)),"")</f>
        <v/>
      </c>
      <c r="MTR29" s="258" t="str">
        <f>IFERROR(INDEX('Data Annex'!$K$1:$BS$4779,MATCH(MTR$1&amp;"|"&amp;$B29,'Data Annex'!$K$1:$K$4779,0),MATCH(MTR$2,'Data Annex'!$K$1:$BS$1,0)),"")</f>
        <v/>
      </c>
      <c r="MTS29" s="258" t="str">
        <f>IFERROR(INDEX('Data Annex'!$K$1:$BS$4779,MATCH(MTS$1&amp;"|"&amp;$B29,'Data Annex'!$K$1:$K$4779,0),MATCH(MTS$2,'Data Annex'!$K$1:$BS$1,0)),"")</f>
        <v/>
      </c>
      <c r="MTT29" s="258" t="str">
        <f>IFERROR(INDEX('Data Annex'!$K$1:$BS$4779,MATCH(MTT$1&amp;"|"&amp;$B29,'Data Annex'!$K$1:$K$4779,0),MATCH(MTT$2,'Data Annex'!$K$1:$BS$1,0)),"")</f>
        <v/>
      </c>
      <c r="MTU29" s="258" t="str">
        <f>IFERROR(INDEX('Data Annex'!$K$1:$BS$4779,MATCH(MTU$1&amp;"|"&amp;$B29,'Data Annex'!$K$1:$K$4779,0),MATCH(MTU$2,'Data Annex'!$K$1:$BS$1,0)),"")</f>
        <v/>
      </c>
      <c r="MTV29" s="258" t="str">
        <f>IFERROR(INDEX('Data Annex'!$K$1:$BS$4779,MATCH(MTV$1&amp;"|"&amp;$B29,'Data Annex'!$K$1:$K$4779,0),MATCH(MTV$2,'Data Annex'!$K$1:$BS$1,0)),"")</f>
        <v/>
      </c>
      <c r="MTW29" s="258" t="str">
        <f>IFERROR(INDEX('Data Annex'!$K$1:$BS$4779,MATCH(MTW$1&amp;"|"&amp;$B29,'Data Annex'!$K$1:$K$4779,0),MATCH(MTW$2,'Data Annex'!$K$1:$BS$1,0)),"")</f>
        <v/>
      </c>
      <c r="MTX29" s="258" t="str">
        <f>IFERROR(INDEX('Data Annex'!$K$1:$BS$4779,MATCH(MTX$1&amp;"|"&amp;$B29,'Data Annex'!$K$1:$K$4779,0),MATCH(MTX$2,'Data Annex'!$K$1:$BS$1,0)),"")</f>
        <v/>
      </c>
      <c r="MTY29" s="258" t="str">
        <f>IFERROR(INDEX('Data Annex'!$K$1:$BS$4779,MATCH(MTY$1&amp;"|"&amp;$B29,'Data Annex'!$K$1:$K$4779,0),MATCH(MTY$2,'Data Annex'!$K$1:$BS$1,0)),"")</f>
        <v/>
      </c>
      <c r="MTZ29" s="258" t="str">
        <f>IFERROR(INDEX('Data Annex'!$K$1:$BS$4779,MATCH(MTZ$1&amp;"|"&amp;$B29,'Data Annex'!$K$1:$K$4779,0),MATCH(MTZ$2,'Data Annex'!$K$1:$BS$1,0)),"")</f>
        <v/>
      </c>
      <c r="MUA29" s="258" t="str">
        <f>IFERROR(INDEX('Data Annex'!$K$1:$BS$4779,MATCH(MUA$1&amp;"|"&amp;$B29,'Data Annex'!$K$1:$K$4779,0),MATCH(MUA$2,'Data Annex'!$K$1:$BS$1,0)),"")</f>
        <v/>
      </c>
      <c r="MUB29" s="258" t="str">
        <f>IFERROR(INDEX('Data Annex'!$K$1:$BS$4779,MATCH(MUB$1&amp;"|"&amp;$B29,'Data Annex'!$K$1:$K$4779,0),MATCH(MUB$2,'Data Annex'!$K$1:$BS$1,0)),"")</f>
        <v/>
      </c>
      <c r="MUC29" s="258" t="str">
        <f>IFERROR(INDEX('Data Annex'!$K$1:$BS$4779,MATCH(MUC$1&amp;"|"&amp;$B29,'Data Annex'!$K$1:$K$4779,0),MATCH(MUC$2,'Data Annex'!$K$1:$BS$1,0)),"")</f>
        <v/>
      </c>
      <c r="MUD29" s="258" t="str">
        <f>IFERROR(INDEX('Data Annex'!$K$1:$BS$4779,MATCH(MUD$1&amp;"|"&amp;$B29,'Data Annex'!$K$1:$K$4779,0),MATCH(MUD$2,'Data Annex'!$K$1:$BS$1,0)),"")</f>
        <v/>
      </c>
      <c r="MUE29" s="258" t="str">
        <f>IFERROR(INDEX('Data Annex'!$K$1:$BS$4779,MATCH(MUE$1&amp;"|"&amp;$B29,'Data Annex'!$K$1:$K$4779,0),MATCH(MUE$2,'Data Annex'!$K$1:$BS$1,0)),"")</f>
        <v/>
      </c>
      <c r="MUF29" s="258" t="str">
        <f>IFERROR(INDEX('Data Annex'!$K$1:$BS$4779,MATCH(MUF$1&amp;"|"&amp;$B29,'Data Annex'!$K$1:$K$4779,0),MATCH(MUF$2,'Data Annex'!$K$1:$BS$1,0)),"")</f>
        <v/>
      </c>
      <c r="MUG29" s="258" t="str">
        <f>IFERROR(INDEX('Data Annex'!$K$1:$BS$4779,MATCH(MUG$1&amp;"|"&amp;$B29,'Data Annex'!$K$1:$K$4779,0),MATCH(MUG$2,'Data Annex'!$K$1:$BS$1,0)),"")</f>
        <v/>
      </c>
      <c r="MUH29" s="258" t="str">
        <f>IFERROR(INDEX('Data Annex'!$K$1:$BS$4779,MATCH(MUH$1&amp;"|"&amp;$B29,'Data Annex'!$K$1:$K$4779,0),MATCH(MUH$2,'Data Annex'!$K$1:$BS$1,0)),"")</f>
        <v/>
      </c>
      <c r="MUI29" s="258" t="str">
        <f>IFERROR(INDEX('Data Annex'!$K$1:$BS$4779,MATCH(MUI$1&amp;"|"&amp;$B29,'Data Annex'!$K$1:$K$4779,0),MATCH(MUI$2,'Data Annex'!$K$1:$BS$1,0)),"")</f>
        <v/>
      </c>
      <c r="MUJ29" s="258" t="str">
        <f>IFERROR(INDEX('Data Annex'!$K$1:$BS$4779,MATCH(MUJ$1&amp;"|"&amp;$B29,'Data Annex'!$K$1:$K$4779,0),MATCH(MUJ$2,'Data Annex'!$K$1:$BS$1,0)),"")</f>
        <v/>
      </c>
      <c r="MUK29" s="258" t="str">
        <f>IFERROR(INDEX('Data Annex'!$K$1:$BS$4779,MATCH(MUK$1&amp;"|"&amp;$B29,'Data Annex'!$K$1:$K$4779,0),MATCH(MUK$2,'Data Annex'!$K$1:$BS$1,0)),"")</f>
        <v/>
      </c>
      <c r="MUL29" s="258" t="str">
        <f>IFERROR(INDEX('Data Annex'!$K$1:$BS$4779,MATCH(MUL$1&amp;"|"&amp;$B29,'Data Annex'!$K$1:$K$4779,0),MATCH(MUL$2,'Data Annex'!$K$1:$BS$1,0)),"")</f>
        <v/>
      </c>
      <c r="MUM29" s="258" t="str">
        <f>IFERROR(INDEX('Data Annex'!$K$1:$BS$4779,MATCH(MUM$1&amp;"|"&amp;$B29,'Data Annex'!$K$1:$K$4779,0),MATCH(MUM$2,'Data Annex'!$K$1:$BS$1,0)),"")</f>
        <v/>
      </c>
      <c r="MUN29" s="258" t="str">
        <f>IFERROR(INDEX('Data Annex'!$K$1:$BS$4779,MATCH(MUN$1&amp;"|"&amp;$B29,'Data Annex'!$K$1:$K$4779,0),MATCH(MUN$2,'Data Annex'!$K$1:$BS$1,0)),"")</f>
        <v/>
      </c>
      <c r="MUO29" s="258" t="str">
        <f>IFERROR(INDEX('Data Annex'!$K$1:$BS$4779,MATCH(MUO$1&amp;"|"&amp;$B29,'Data Annex'!$K$1:$K$4779,0),MATCH(MUO$2,'Data Annex'!$K$1:$BS$1,0)),"")</f>
        <v/>
      </c>
      <c r="MUP29" s="258" t="str">
        <f>IFERROR(INDEX('Data Annex'!$K$1:$BS$4779,MATCH(MUP$1&amp;"|"&amp;$B29,'Data Annex'!$K$1:$K$4779,0),MATCH(MUP$2,'Data Annex'!$K$1:$BS$1,0)),"")</f>
        <v/>
      </c>
      <c r="MUQ29" s="258" t="str">
        <f>IFERROR(INDEX('Data Annex'!$K$1:$BS$4779,MATCH(MUQ$1&amp;"|"&amp;$B29,'Data Annex'!$K$1:$K$4779,0),MATCH(MUQ$2,'Data Annex'!$K$1:$BS$1,0)),"")</f>
        <v/>
      </c>
      <c r="MUR29" s="258" t="str">
        <f>IFERROR(INDEX('Data Annex'!$K$1:$BS$4779,MATCH(MUR$1&amp;"|"&amp;$B29,'Data Annex'!$K$1:$K$4779,0),MATCH(MUR$2,'Data Annex'!$K$1:$BS$1,0)),"")</f>
        <v/>
      </c>
      <c r="MUS29" s="258" t="str">
        <f>IFERROR(INDEX('Data Annex'!$K$1:$BS$4779,MATCH(MUS$1&amp;"|"&amp;$B29,'Data Annex'!$K$1:$K$4779,0),MATCH(MUS$2,'Data Annex'!$K$1:$BS$1,0)),"")</f>
        <v/>
      </c>
      <c r="MUT29" s="258" t="str">
        <f>IFERROR(INDEX('Data Annex'!$K$1:$BS$4779,MATCH(MUT$1&amp;"|"&amp;$B29,'Data Annex'!$K$1:$K$4779,0),MATCH(MUT$2,'Data Annex'!$K$1:$BS$1,0)),"")</f>
        <v/>
      </c>
      <c r="MUU29" s="258" t="str">
        <f>IFERROR(INDEX('Data Annex'!$K$1:$BS$4779,MATCH(MUU$1&amp;"|"&amp;$B29,'Data Annex'!$K$1:$K$4779,0),MATCH(MUU$2,'Data Annex'!$K$1:$BS$1,0)),"")</f>
        <v/>
      </c>
      <c r="MUV29" s="258" t="str">
        <f>IFERROR(INDEX('Data Annex'!$K$1:$BS$4779,MATCH(MUV$1&amp;"|"&amp;$B29,'Data Annex'!$K$1:$K$4779,0),MATCH(MUV$2,'Data Annex'!$K$1:$BS$1,0)),"")</f>
        <v/>
      </c>
      <c r="MUW29" s="258" t="str">
        <f>IFERROR(INDEX('Data Annex'!$K$1:$BS$4779,MATCH(MUW$1&amp;"|"&amp;$B29,'Data Annex'!$K$1:$K$4779,0),MATCH(MUW$2,'Data Annex'!$K$1:$BS$1,0)),"")</f>
        <v/>
      </c>
      <c r="MUX29" s="258" t="str">
        <f>IFERROR(INDEX('Data Annex'!$K$1:$BS$4779,MATCH(MUX$1&amp;"|"&amp;$B29,'Data Annex'!$K$1:$K$4779,0),MATCH(MUX$2,'Data Annex'!$K$1:$BS$1,0)),"")</f>
        <v/>
      </c>
      <c r="MUY29" s="258" t="str">
        <f>IFERROR(INDEX('Data Annex'!$K$1:$BS$4779,MATCH(MUY$1&amp;"|"&amp;$B29,'Data Annex'!$K$1:$K$4779,0),MATCH(MUY$2,'Data Annex'!$K$1:$BS$1,0)),"")</f>
        <v/>
      </c>
      <c r="MUZ29" s="258" t="str">
        <f>IFERROR(INDEX('Data Annex'!$K$1:$BS$4779,MATCH(MUZ$1&amp;"|"&amp;$B29,'Data Annex'!$K$1:$K$4779,0),MATCH(MUZ$2,'Data Annex'!$K$1:$BS$1,0)),"")</f>
        <v/>
      </c>
      <c r="MVA29" s="258" t="str">
        <f>IFERROR(INDEX('Data Annex'!$K$1:$BS$4779,MATCH(MVA$1&amp;"|"&amp;$B29,'Data Annex'!$K$1:$K$4779,0),MATCH(MVA$2,'Data Annex'!$K$1:$BS$1,0)),"")</f>
        <v/>
      </c>
      <c r="MVB29" s="258" t="str">
        <f>IFERROR(INDEX('Data Annex'!$K$1:$BS$4779,MATCH(MVB$1&amp;"|"&amp;$B29,'Data Annex'!$K$1:$K$4779,0),MATCH(MVB$2,'Data Annex'!$K$1:$BS$1,0)),"")</f>
        <v/>
      </c>
      <c r="MVC29" s="258" t="str">
        <f>IFERROR(INDEX('Data Annex'!$K$1:$BS$4779,MATCH(MVC$1&amp;"|"&amp;$B29,'Data Annex'!$K$1:$K$4779,0),MATCH(MVC$2,'Data Annex'!$K$1:$BS$1,0)),"")</f>
        <v/>
      </c>
      <c r="MVD29" s="258" t="str">
        <f>IFERROR(INDEX('Data Annex'!$K$1:$BS$4779,MATCH(MVD$1&amp;"|"&amp;$B29,'Data Annex'!$K$1:$K$4779,0),MATCH(MVD$2,'Data Annex'!$K$1:$BS$1,0)),"")</f>
        <v/>
      </c>
      <c r="MVE29" s="258" t="str">
        <f>IFERROR(INDEX('Data Annex'!$K$1:$BS$4779,MATCH(MVE$1&amp;"|"&amp;$B29,'Data Annex'!$K$1:$K$4779,0),MATCH(MVE$2,'Data Annex'!$K$1:$BS$1,0)),"")</f>
        <v/>
      </c>
      <c r="MVF29" s="258" t="str">
        <f>IFERROR(INDEX('Data Annex'!$K$1:$BS$4779,MATCH(MVF$1&amp;"|"&amp;$B29,'Data Annex'!$K$1:$K$4779,0),MATCH(MVF$2,'Data Annex'!$K$1:$BS$1,0)),"")</f>
        <v/>
      </c>
      <c r="MVG29" s="258" t="str">
        <f>IFERROR(INDEX('Data Annex'!$K$1:$BS$4779,MATCH(MVG$1&amp;"|"&amp;$B29,'Data Annex'!$K$1:$K$4779,0),MATCH(MVG$2,'Data Annex'!$K$1:$BS$1,0)),"")</f>
        <v/>
      </c>
      <c r="MVH29" s="258" t="str">
        <f>IFERROR(INDEX('Data Annex'!$K$1:$BS$4779,MATCH(MVH$1&amp;"|"&amp;$B29,'Data Annex'!$K$1:$K$4779,0),MATCH(MVH$2,'Data Annex'!$K$1:$BS$1,0)),"")</f>
        <v/>
      </c>
      <c r="MVI29" s="258" t="str">
        <f>IFERROR(INDEX('Data Annex'!$K$1:$BS$4779,MATCH(MVI$1&amp;"|"&amp;$B29,'Data Annex'!$K$1:$K$4779,0),MATCH(MVI$2,'Data Annex'!$K$1:$BS$1,0)),"")</f>
        <v/>
      </c>
      <c r="MVJ29" s="258" t="str">
        <f>IFERROR(INDEX('Data Annex'!$K$1:$BS$4779,MATCH(MVJ$1&amp;"|"&amp;$B29,'Data Annex'!$K$1:$K$4779,0),MATCH(MVJ$2,'Data Annex'!$K$1:$BS$1,0)),"")</f>
        <v/>
      </c>
      <c r="MVK29" s="258" t="str">
        <f>IFERROR(INDEX('Data Annex'!$K$1:$BS$4779,MATCH(MVK$1&amp;"|"&amp;$B29,'Data Annex'!$K$1:$K$4779,0),MATCH(MVK$2,'Data Annex'!$K$1:$BS$1,0)),"")</f>
        <v/>
      </c>
      <c r="MVL29" s="258" t="str">
        <f>IFERROR(INDEX('Data Annex'!$K$1:$BS$4779,MATCH(MVL$1&amp;"|"&amp;$B29,'Data Annex'!$K$1:$K$4779,0),MATCH(MVL$2,'Data Annex'!$K$1:$BS$1,0)),"")</f>
        <v/>
      </c>
      <c r="MVM29" s="258" t="str">
        <f>IFERROR(INDEX('Data Annex'!$K$1:$BS$4779,MATCH(MVM$1&amp;"|"&amp;$B29,'Data Annex'!$K$1:$K$4779,0),MATCH(MVM$2,'Data Annex'!$K$1:$BS$1,0)),"")</f>
        <v/>
      </c>
      <c r="MVN29" s="258" t="str">
        <f>IFERROR(INDEX('Data Annex'!$K$1:$BS$4779,MATCH(MVN$1&amp;"|"&amp;$B29,'Data Annex'!$K$1:$K$4779,0),MATCH(MVN$2,'Data Annex'!$K$1:$BS$1,0)),"")</f>
        <v/>
      </c>
      <c r="MVO29" s="258" t="str">
        <f>IFERROR(INDEX('Data Annex'!$K$1:$BS$4779,MATCH(MVO$1&amp;"|"&amp;$B29,'Data Annex'!$K$1:$K$4779,0),MATCH(MVO$2,'Data Annex'!$K$1:$BS$1,0)),"")</f>
        <v/>
      </c>
      <c r="MVP29" s="258" t="str">
        <f>IFERROR(INDEX('Data Annex'!$K$1:$BS$4779,MATCH(MVP$1&amp;"|"&amp;$B29,'Data Annex'!$K$1:$K$4779,0),MATCH(MVP$2,'Data Annex'!$K$1:$BS$1,0)),"")</f>
        <v/>
      </c>
      <c r="MVQ29" s="258" t="str">
        <f>IFERROR(INDEX('Data Annex'!$K$1:$BS$4779,MATCH(MVQ$1&amp;"|"&amp;$B29,'Data Annex'!$K$1:$K$4779,0),MATCH(MVQ$2,'Data Annex'!$K$1:$BS$1,0)),"")</f>
        <v/>
      </c>
      <c r="MVR29" s="258" t="str">
        <f>IFERROR(INDEX('Data Annex'!$K$1:$BS$4779,MATCH(MVR$1&amp;"|"&amp;$B29,'Data Annex'!$K$1:$K$4779,0),MATCH(MVR$2,'Data Annex'!$K$1:$BS$1,0)),"")</f>
        <v/>
      </c>
      <c r="MVS29" s="258" t="str">
        <f>IFERROR(INDEX('Data Annex'!$K$1:$BS$4779,MATCH(MVS$1&amp;"|"&amp;$B29,'Data Annex'!$K$1:$K$4779,0),MATCH(MVS$2,'Data Annex'!$K$1:$BS$1,0)),"")</f>
        <v/>
      </c>
      <c r="MVT29" s="258" t="str">
        <f>IFERROR(INDEX('Data Annex'!$K$1:$BS$4779,MATCH(MVT$1&amp;"|"&amp;$B29,'Data Annex'!$K$1:$K$4779,0),MATCH(MVT$2,'Data Annex'!$K$1:$BS$1,0)),"")</f>
        <v/>
      </c>
      <c r="MVU29" s="258" t="str">
        <f>IFERROR(INDEX('Data Annex'!$K$1:$BS$4779,MATCH(MVU$1&amp;"|"&amp;$B29,'Data Annex'!$K$1:$K$4779,0),MATCH(MVU$2,'Data Annex'!$K$1:$BS$1,0)),"")</f>
        <v/>
      </c>
      <c r="MVV29" s="258" t="str">
        <f>IFERROR(INDEX('Data Annex'!$K$1:$BS$4779,MATCH(MVV$1&amp;"|"&amp;$B29,'Data Annex'!$K$1:$K$4779,0),MATCH(MVV$2,'Data Annex'!$K$1:$BS$1,0)),"")</f>
        <v/>
      </c>
      <c r="MVW29" s="258" t="str">
        <f>IFERROR(INDEX('Data Annex'!$K$1:$BS$4779,MATCH(MVW$1&amp;"|"&amp;$B29,'Data Annex'!$K$1:$K$4779,0),MATCH(MVW$2,'Data Annex'!$K$1:$BS$1,0)),"")</f>
        <v/>
      </c>
      <c r="MVX29" s="258" t="str">
        <f>IFERROR(INDEX('Data Annex'!$K$1:$BS$4779,MATCH(MVX$1&amp;"|"&amp;$B29,'Data Annex'!$K$1:$K$4779,0),MATCH(MVX$2,'Data Annex'!$K$1:$BS$1,0)),"")</f>
        <v/>
      </c>
      <c r="MVY29" s="258" t="str">
        <f>IFERROR(INDEX('Data Annex'!$K$1:$BS$4779,MATCH(MVY$1&amp;"|"&amp;$B29,'Data Annex'!$K$1:$K$4779,0),MATCH(MVY$2,'Data Annex'!$K$1:$BS$1,0)),"")</f>
        <v/>
      </c>
      <c r="MVZ29" s="258" t="str">
        <f>IFERROR(INDEX('Data Annex'!$K$1:$BS$4779,MATCH(MVZ$1&amp;"|"&amp;$B29,'Data Annex'!$K$1:$K$4779,0),MATCH(MVZ$2,'Data Annex'!$K$1:$BS$1,0)),"")</f>
        <v/>
      </c>
      <c r="MWA29" s="258" t="str">
        <f>IFERROR(INDEX('Data Annex'!$K$1:$BS$4779,MATCH(MWA$1&amp;"|"&amp;$B29,'Data Annex'!$K$1:$K$4779,0),MATCH(MWA$2,'Data Annex'!$K$1:$BS$1,0)),"")</f>
        <v/>
      </c>
      <c r="MWB29" s="258" t="str">
        <f>IFERROR(INDEX('Data Annex'!$K$1:$BS$4779,MATCH(MWB$1&amp;"|"&amp;$B29,'Data Annex'!$K$1:$K$4779,0),MATCH(MWB$2,'Data Annex'!$K$1:$BS$1,0)),"")</f>
        <v/>
      </c>
      <c r="MWC29" s="258" t="str">
        <f>IFERROR(INDEX('Data Annex'!$K$1:$BS$4779,MATCH(MWC$1&amp;"|"&amp;$B29,'Data Annex'!$K$1:$K$4779,0),MATCH(MWC$2,'Data Annex'!$K$1:$BS$1,0)),"")</f>
        <v/>
      </c>
      <c r="MWD29" s="258" t="str">
        <f>IFERROR(INDEX('Data Annex'!$K$1:$BS$4779,MATCH(MWD$1&amp;"|"&amp;$B29,'Data Annex'!$K$1:$K$4779,0),MATCH(MWD$2,'Data Annex'!$K$1:$BS$1,0)),"")</f>
        <v/>
      </c>
      <c r="MWE29" s="258" t="str">
        <f>IFERROR(INDEX('Data Annex'!$K$1:$BS$4779,MATCH(MWE$1&amp;"|"&amp;$B29,'Data Annex'!$K$1:$K$4779,0),MATCH(MWE$2,'Data Annex'!$K$1:$BS$1,0)),"")</f>
        <v/>
      </c>
      <c r="MWF29" s="258" t="str">
        <f>IFERROR(INDEX('Data Annex'!$K$1:$BS$4779,MATCH(MWF$1&amp;"|"&amp;$B29,'Data Annex'!$K$1:$K$4779,0),MATCH(MWF$2,'Data Annex'!$K$1:$BS$1,0)),"")</f>
        <v/>
      </c>
      <c r="MWG29" s="258" t="str">
        <f>IFERROR(INDEX('Data Annex'!$K$1:$BS$4779,MATCH(MWG$1&amp;"|"&amp;$B29,'Data Annex'!$K$1:$K$4779,0),MATCH(MWG$2,'Data Annex'!$K$1:$BS$1,0)),"")</f>
        <v/>
      </c>
      <c r="MWH29" s="258" t="str">
        <f>IFERROR(INDEX('Data Annex'!$K$1:$BS$4779,MATCH(MWH$1&amp;"|"&amp;$B29,'Data Annex'!$K$1:$K$4779,0),MATCH(MWH$2,'Data Annex'!$K$1:$BS$1,0)),"")</f>
        <v/>
      </c>
      <c r="MWI29" s="258" t="str">
        <f>IFERROR(INDEX('Data Annex'!$K$1:$BS$4779,MATCH(MWI$1&amp;"|"&amp;$B29,'Data Annex'!$K$1:$K$4779,0),MATCH(MWI$2,'Data Annex'!$K$1:$BS$1,0)),"")</f>
        <v/>
      </c>
      <c r="MWJ29" s="258" t="str">
        <f>IFERROR(INDEX('Data Annex'!$K$1:$BS$4779,MATCH(MWJ$1&amp;"|"&amp;$B29,'Data Annex'!$K$1:$K$4779,0),MATCH(MWJ$2,'Data Annex'!$K$1:$BS$1,0)),"")</f>
        <v/>
      </c>
      <c r="MWK29" s="258" t="str">
        <f>IFERROR(INDEX('Data Annex'!$K$1:$BS$4779,MATCH(MWK$1&amp;"|"&amp;$B29,'Data Annex'!$K$1:$K$4779,0),MATCH(MWK$2,'Data Annex'!$K$1:$BS$1,0)),"")</f>
        <v/>
      </c>
      <c r="MWL29" s="258" t="str">
        <f>IFERROR(INDEX('Data Annex'!$K$1:$BS$4779,MATCH(MWL$1&amp;"|"&amp;$B29,'Data Annex'!$K$1:$K$4779,0),MATCH(MWL$2,'Data Annex'!$K$1:$BS$1,0)),"")</f>
        <v/>
      </c>
      <c r="MWM29" s="258" t="str">
        <f>IFERROR(INDEX('Data Annex'!$K$1:$BS$4779,MATCH(MWM$1&amp;"|"&amp;$B29,'Data Annex'!$K$1:$K$4779,0),MATCH(MWM$2,'Data Annex'!$K$1:$BS$1,0)),"")</f>
        <v/>
      </c>
      <c r="MWN29" s="258" t="str">
        <f>IFERROR(INDEX('Data Annex'!$K$1:$BS$4779,MATCH(MWN$1&amp;"|"&amp;$B29,'Data Annex'!$K$1:$K$4779,0),MATCH(MWN$2,'Data Annex'!$K$1:$BS$1,0)),"")</f>
        <v/>
      </c>
      <c r="MWO29" s="258" t="str">
        <f>IFERROR(INDEX('Data Annex'!$K$1:$BS$4779,MATCH(MWO$1&amp;"|"&amp;$B29,'Data Annex'!$K$1:$K$4779,0),MATCH(MWO$2,'Data Annex'!$K$1:$BS$1,0)),"")</f>
        <v/>
      </c>
      <c r="MWP29" s="258" t="str">
        <f>IFERROR(INDEX('Data Annex'!$K$1:$BS$4779,MATCH(MWP$1&amp;"|"&amp;$B29,'Data Annex'!$K$1:$K$4779,0),MATCH(MWP$2,'Data Annex'!$K$1:$BS$1,0)),"")</f>
        <v/>
      </c>
      <c r="MWQ29" s="258" t="str">
        <f>IFERROR(INDEX('Data Annex'!$K$1:$BS$4779,MATCH(MWQ$1&amp;"|"&amp;$B29,'Data Annex'!$K$1:$K$4779,0),MATCH(MWQ$2,'Data Annex'!$K$1:$BS$1,0)),"")</f>
        <v/>
      </c>
      <c r="MWR29" s="258" t="str">
        <f>IFERROR(INDEX('Data Annex'!$K$1:$BS$4779,MATCH(MWR$1&amp;"|"&amp;$B29,'Data Annex'!$K$1:$K$4779,0),MATCH(MWR$2,'Data Annex'!$K$1:$BS$1,0)),"")</f>
        <v/>
      </c>
      <c r="MWS29" s="258" t="str">
        <f>IFERROR(INDEX('Data Annex'!$K$1:$BS$4779,MATCH(MWS$1&amp;"|"&amp;$B29,'Data Annex'!$K$1:$K$4779,0),MATCH(MWS$2,'Data Annex'!$K$1:$BS$1,0)),"")</f>
        <v/>
      </c>
      <c r="MWT29" s="258" t="str">
        <f>IFERROR(INDEX('Data Annex'!$K$1:$BS$4779,MATCH(MWT$1&amp;"|"&amp;$B29,'Data Annex'!$K$1:$K$4779,0),MATCH(MWT$2,'Data Annex'!$K$1:$BS$1,0)),"")</f>
        <v/>
      </c>
      <c r="MWU29" s="258" t="str">
        <f>IFERROR(INDEX('Data Annex'!$K$1:$BS$4779,MATCH(MWU$1&amp;"|"&amp;$B29,'Data Annex'!$K$1:$K$4779,0),MATCH(MWU$2,'Data Annex'!$K$1:$BS$1,0)),"")</f>
        <v/>
      </c>
      <c r="MWV29" s="258" t="str">
        <f>IFERROR(INDEX('Data Annex'!$K$1:$BS$4779,MATCH(MWV$1&amp;"|"&amp;$B29,'Data Annex'!$K$1:$K$4779,0),MATCH(MWV$2,'Data Annex'!$K$1:$BS$1,0)),"")</f>
        <v/>
      </c>
      <c r="MWW29" s="258" t="str">
        <f>IFERROR(INDEX('Data Annex'!$K$1:$BS$4779,MATCH(MWW$1&amp;"|"&amp;$B29,'Data Annex'!$K$1:$K$4779,0),MATCH(MWW$2,'Data Annex'!$K$1:$BS$1,0)),"")</f>
        <v/>
      </c>
      <c r="MWX29" s="258" t="str">
        <f>IFERROR(INDEX('Data Annex'!$K$1:$BS$4779,MATCH(MWX$1&amp;"|"&amp;$B29,'Data Annex'!$K$1:$K$4779,0),MATCH(MWX$2,'Data Annex'!$K$1:$BS$1,0)),"")</f>
        <v/>
      </c>
      <c r="MWY29" s="258" t="str">
        <f>IFERROR(INDEX('Data Annex'!$K$1:$BS$4779,MATCH(MWY$1&amp;"|"&amp;$B29,'Data Annex'!$K$1:$K$4779,0),MATCH(MWY$2,'Data Annex'!$K$1:$BS$1,0)),"")</f>
        <v/>
      </c>
      <c r="MWZ29" s="258" t="str">
        <f>IFERROR(INDEX('Data Annex'!$K$1:$BS$4779,MATCH(MWZ$1&amp;"|"&amp;$B29,'Data Annex'!$K$1:$K$4779,0),MATCH(MWZ$2,'Data Annex'!$K$1:$BS$1,0)),"")</f>
        <v/>
      </c>
      <c r="MXA29" s="258" t="str">
        <f>IFERROR(INDEX('Data Annex'!$K$1:$BS$4779,MATCH(MXA$1&amp;"|"&amp;$B29,'Data Annex'!$K$1:$K$4779,0),MATCH(MXA$2,'Data Annex'!$K$1:$BS$1,0)),"")</f>
        <v/>
      </c>
      <c r="MXB29" s="258" t="str">
        <f>IFERROR(INDEX('Data Annex'!$K$1:$BS$4779,MATCH(MXB$1&amp;"|"&amp;$B29,'Data Annex'!$K$1:$K$4779,0),MATCH(MXB$2,'Data Annex'!$K$1:$BS$1,0)),"")</f>
        <v/>
      </c>
      <c r="MXC29" s="258" t="str">
        <f>IFERROR(INDEX('Data Annex'!$K$1:$BS$4779,MATCH(MXC$1&amp;"|"&amp;$B29,'Data Annex'!$K$1:$K$4779,0),MATCH(MXC$2,'Data Annex'!$K$1:$BS$1,0)),"")</f>
        <v/>
      </c>
      <c r="MXD29" s="258" t="str">
        <f>IFERROR(INDEX('Data Annex'!$K$1:$BS$4779,MATCH(MXD$1&amp;"|"&amp;$B29,'Data Annex'!$K$1:$K$4779,0),MATCH(MXD$2,'Data Annex'!$K$1:$BS$1,0)),"")</f>
        <v/>
      </c>
      <c r="MXE29" s="258" t="str">
        <f>IFERROR(INDEX('Data Annex'!$K$1:$BS$4779,MATCH(MXE$1&amp;"|"&amp;$B29,'Data Annex'!$K$1:$K$4779,0),MATCH(MXE$2,'Data Annex'!$K$1:$BS$1,0)),"")</f>
        <v/>
      </c>
      <c r="MXF29" s="258" t="str">
        <f>IFERROR(INDEX('Data Annex'!$K$1:$BS$4779,MATCH(MXF$1&amp;"|"&amp;$B29,'Data Annex'!$K$1:$K$4779,0),MATCH(MXF$2,'Data Annex'!$K$1:$BS$1,0)),"")</f>
        <v/>
      </c>
      <c r="MXG29" s="258" t="str">
        <f>IFERROR(INDEX('Data Annex'!$K$1:$BS$4779,MATCH(MXG$1&amp;"|"&amp;$B29,'Data Annex'!$K$1:$K$4779,0),MATCH(MXG$2,'Data Annex'!$K$1:$BS$1,0)),"")</f>
        <v/>
      </c>
      <c r="MXH29" s="258" t="str">
        <f>IFERROR(INDEX('Data Annex'!$K$1:$BS$4779,MATCH(MXH$1&amp;"|"&amp;$B29,'Data Annex'!$K$1:$K$4779,0),MATCH(MXH$2,'Data Annex'!$K$1:$BS$1,0)),"")</f>
        <v/>
      </c>
      <c r="MXI29" s="258" t="str">
        <f>IFERROR(INDEX('Data Annex'!$K$1:$BS$4779,MATCH(MXI$1&amp;"|"&amp;$B29,'Data Annex'!$K$1:$K$4779,0),MATCH(MXI$2,'Data Annex'!$K$1:$BS$1,0)),"")</f>
        <v/>
      </c>
      <c r="MXJ29" s="258" t="str">
        <f>IFERROR(INDEX('Data Annex'!$K$1:$BS$4779,MATCH(MXJ$1&amp;"|"&amp;$B29,'Data Annex'!$K$1:$K$4779,0),MATCH(MXJ$2,'Data Annex'!$K$1:$BS$1,0)),"")</f>
        <v/>
      </c>
      <c r="MXK29" s="258" t="str">
        <f>IFERROR(INDEX('Data Annex'!$K$1:$BS$4779,MATCH(MXK$1&amp;"|"&amp;$B29,'Data Annex'!$K$1:$K$4779,0),MATCH(MXK$2,'Data Annex'!$K$1:$BS$1,0)),"")</f>
        <v/>
      </c>
      <c r="MXL29" s="258" t="str">
        <f>IFERROR(INDEX('Data Annex'!$K$1:$BS$4779,MATCH(MXL$1&amp;"|"&amp;$B29,'Data Annex'!$K$1:$K$4779,0),MATCH(MXL$2,'Data Annex'!$K$1:$BS$1,0)),"")</f>
        <v/>
      </c>
      <c r="MXM29" s="258" t="str">
        <f>IFERROR(INDEX('Data Annex'!$K$1:$BS$4779,MATCH(MXM$1&amp;"|"&amp;$B29,'Data Annex'!$K$1:$K$4779,0),MATCH(MXM$2,'Data Annex'!$K$1:$BS$1,0)),"")</f>
        <v/>
      </c>
      <c r="MXN29" s="258" t="str">
        <f>IFERROR(INDEX('Data Annex'!$K$1:$BS$4779,MATCH(MXN$1&amp;"|"&amp;$B29,'Data Annex'!$K$1:$K$4779,0),MATCH(MXN$2,'Data Annex'!$K$1:$BS$1,0)),"")</f>
        <v/>
      </c>
      <c r="MXO29" s="258" t="str">
        <f>IFERROR(INDEX('Data Annex'!$K$1:$BS$4779,MATCH(MXO$1&amp;"|"&amp;$B29,'Data Annex'!$K$1:$K$4779,0),MATCH(MXO$2,'Data Annex'!$K$1:$BS$1,0)),"")</f>
        <v/>
      </c>
      <c r="MXP29" s="258" t="str">
        <f>IFERROR(INDEX('Data Annex'!$K$1:$BS$4779,MATCH(MXP$1&amp;"|"&amp;$B29,'Data Annex'!$K$1:$K$4779,0),MATCH(MXP$2,'Data Annex'!$K$1:$BS$1,0)),"")</f>
        <v/>
      </c>
      <c r="MXQ29" s="258" t="str">
        <f>IFERROR(INDEX('Data Annex'!$K$1:$BS$4779,MATCH(MXQ$1&amp;"|"&amp;$B29,'Data Annex'!$K$1:$K$4779,0),MATCH(MXQ$2,'Data Annex'!$K$1:$BS$1,0)),"")</f>
        <v/>
      </c>
      <c r="MXR29" s="258" t="str">
        <f>IFERROR(INDEX('Data Annex'!$K$1:$BS$4779,MATCH(MXR$1&amp;"|"&amp;$B29,'Data Annex'!$K$1:$K$4779,0),MATCH(MXR$2,'Data Annex'!$K$1:$BS$1,0)),"")</f>
        <v/>
      </c>
      <c r="MXS29" s="258" t="str">
        <f>IFERROR(INDEX('Data Annex'!$K$1:$BS$4779,MATCH(MXS$1&amp;"|"&amp;$B29,'Data Annex'!$K$1:$K$4779,0),MATCH(MXS$2,'Data Annex'!$K$1:$BS$1,0)),"")</f>
        <v/>
      </c>
      <c r="MXT29" s="258" t="str">
        <f>IFERROR(INDEX('Data Annex'!$K$1:$BS$4779,MATCH(MXT$1&amp;"|"&amp;$B29,'Data Annex'!$K$1:$K$4779,0),MATCH(MXT$2,'Data Annex'!$K$1:$BS$1,0)),"")</f>
        <v/>
      </c>
      <c r="MXU29" s="258" t="str">
        <f>IFERROR(INDEX('Data Annex'!$K$1:$BS$4779,MATCH(MXU$1&amp;"|"&amp;$B29,'Data Annex'!$K$1:$K$4779,0),MATCH(MXU$2,'Data Annex'!$K$1:$BS$1,0)),"")</f>
        <v/>
      </c>
      <c r="MXV29" s="258" t="str">
        <f>IFERROR(INDEX('Data Annex'!$K$1:$BS$4779,MATCH(MXV$1&amp;"|"&amp;$B29,'Data Annex'!$K$1:$K$4779,0),MATCH(MXV$2,'Data Annex'!$K$1:$BS$1,0)),"")</f>
        <v/>
      </c>
      <c r="MXW29" s="258" t="str">
        <f>IFERROR(INDEX('Data Annex'!$K$1:$BS$4779,MATCH(MXW$1&amp;"|"&amp;$B29,'Data Annex'!$K$1:$K$4779,0),MATCH(MXW$2,'Data Annex'!$K$1:$BS$1,0)),"")</f>
        <v/>
      </c>
      <c r="MXX29" s="258" t="str">
        <f>IFERROR(INDEX('Data Annex'!$K$1:$BS$4779,MATCH(MXX$1&amp;"|"&amp;$B29,'Data Annex'!$K$1:$K$4779,0),MATCH(MXX$2,'Data Annex'!$K$1:$BS$1,0)),"")</f>
        <v/>
      </c>
      <c r="MXY29" s="258" t="str">
        <f>IFERROR(INDEX('Data Annex'!$K$1:$BS$4779,MATCH(MXY$1&amp;"|"&amp;$B29,'Data Annex'!$K$1:$K$4779,0),MATCH(MXY$2,'Data Annex'!$K$1:$BS$1,0)),"")</f>
        <v/>
      </c>
      <c r="MXZ29" s="258" t="str">
        <f>IFERROR(INDEX('Data Annex'!$K$1:$BS$4779,MATCH(MXZ$1&amp;"|"&amp;$B29,'Data Annex'!$K$1:$K$4779,0),MATCH(MXZ$2,'Data Annex'!$K$1:$BS$1,0)),"")</f>
        <v/>
      </c>
      <c r="MYA29" s="258" t="str">
        <f>IFERROR(INDEX('Data Annex'!$K$1:$BS$4779,MATCH(MYA$1&amp;"|"&amp;$B29,'Data Annex'!$K$1:$K$4779,0),MATCH(MYA$2,'Data Annex'!$K$1:$BS$1,0)),"")</f>
        <v/>
      </c>
      <c r="MYB29" s="258" t="str">
        <f>IFERROR(INDEX('Data Annex'!$K$1:$BS$4779,MATCH(MYB$1&amp;"|"&amp;$B29,'Data Annex'!$K$1:$K$4779,0),MATCH(MYB$2,'Data Annex'!$K$1:$BS$1,0)),"")</f>
        <v/>
      </c>
      <c r="MYC29" s="258" t="str">
        <f>IFERROR(INDEX('Data Annex'!$K$1:$BS$4779,MATCH(MYC$1&amp;"|"&amp;$B29,'Data Annex'!$K$1:$K$4779,0),MATCH(MYC$2,'Data Annex'!$K$1:$BS$1,0)),"")</f>
        <v/>
      </c>
      <c r="MYD29" s="258" t="str">
        <f>IFERROR(INDEX('Data Annex'!$K$1:$BS$4779,MATCH(MYD$1&amp;"|"&amp;$B29,'Data Annex'!$K$1:$K$4779,0),MATCH(MYD$2,'Data Annex'!$K$1:$BS$1,0)),"")</f>
        <v/>
      </c>
      <c r="MYE29" s="258" t="str">
        <f>IFERROR(INDEX('Data Annex'!$K$1:$BS$4779,MATCH(MYE$1&amp;"|"&amp;$B29,'Data Annex'!$K$1:$K$4779,0),MATCH(MYE$2,'Data Annex'!$K$1:$BS$1,0)),"")</f>
        <v/>
      </c>
      <c r="MYF29" s="258" t="str">
        <f>IFERROR(INDEX('Data Annex'!$K$1:$BS$4779,MATCH(MYF$1&amp;"|"&amp;$B29,'Data Annex'!$K$1:$K$4779,0),MATCH(MYF$2,'Data Annex'!$K$1:$BS$1,0)),"")</f>
        <v/>
      </c>
      <c r="MYG29" s="258" t="str">
        <f>IFERROR(INDEX('Data Annex'!$K$1:$BS$4779,MATCH(MYG$1&amp;"|"&amp;$B29,'Data Annex'!$K$1:$K$4779,0),MATCH(MYG$2,'Data Annex'!$K$1:$BS$1,0)),"")</f>
        <v/>
      </c>
      <c r="MYH29" s="258" t="str">
        <f>IFERROR(INDEX('Data Annex'!$K$1:$BS$4779,MATCH(MYH$1&amp;"|"&amp;$B29,'Data Annex'!$K$1:$K$4779,0),MATCH(MYH$2,'Data Annex'!$K$1:$BS$1,0)),"")</f>
        <v/>
      </c>
      <c r="MYI29" s="258" t="str">
        <f>IFERROR(INDEX('Data Annex'!$K$1:$BS$4779,MATCH(MYI$1&amp;"|"&amp;$B29,'Data Annex'!$K$1:$K$4779,0),MATCH(MYI$2,'Data Annex'!$K$1:$BS$1,0)),"")</f>
        <v/>
      </c>
      <c r="MYJ29" s="258" t="str">
        <f>IFERROR(INDEX('Data Annex'!$K$1:$BS$4779,MATCH(MYJ$1&amp;"|"&amp;$B29,'Data Annex'!$K$1:$K$4779,0),MATCH(MYJ$2,'Data Annex'!$K$1:$BS$1,0)),"")</f>
        <v/>
      </c>
      <c r="MYK29" s="258" t="str">
        <f>IFERROR(INDEX('Data Annex'!$K$1:$BS$4779,MATCH(MYK$1&amp;"|"&amp;$B29,'Data Annex'!$K$1:$K$4779,0),MATCH(MYK$2,'Data Annex'!$K$1:$BS$1,0)),"")</f>
        <v/>
      </c>
      <c r="MYL29" s="258" t="str">
        <f>IFERROR(INDEX('Data Annex'!$K$1:$BS$4779,MATCH(MYL$1&amp;"|"&amp;$B29,'Data Annex'!$K$1:$K$4779,0),MATCH(MYL$2,'Data Annex'!$K$1:$BS$1,0)),"")</f>
        <v/>
      </c>
      <c r="MYM29" s="258" t="str">
        <f>IFERROR(INDEX('Data Annex'!$K$1:$BS$4779,MATCH(MYM$1&amp;"|"&amp;$B29,'Data Annex'!$K$1:$K$4779,0),MATCH(MYM$2,'Data Annex'!$K$1:$BS$1,0)),"")</f>
        <v/>
      </c>
      <c r="MYN29" s="258" t="str">
        <f>IFERROR(INDEX('Data Annex'!$K$1:$BS$4779,MATCH(MYN$1&amp;"|"&amp;$B29,'Data Annex'!$K$1:$K$4779,0),MATCH(MYN$2,'Data Annex'!$K$1:$BS$1,0)),"")</f>
        <v/>
      </c>
      <c r="MYO29" s="258" t="str">
        <f>IFERROR(INDEX('Data Annex'!$K$1:$BS$4779,MATCH(MYO$1&amp;"|"&amp;$B29,'Data Annex'!$K$1:$K$4779,0),MATCH(MYO$2,'Data Annex'!$K$1:$BS$1,0)),"")</f>
        <v/>
      </c>
      <c r="MYP29" s="258" t="str">
        <f>IFERROR(INDEX('Data Annex'!$K$1:$BS$4779,MATCH(MYP$1&amp;"|"&amp;$B29,'Data Annex'!$K$1:$K$4779,0),MATCH(MYP$2,'Data Annex'!$K$1:$BS$1,0)),"")</f>
        <v/>
      </c>
      <c r="MYQ29" s="258" t="str">
        <f>IFERROR(INDEX('Data Annex'!$K$1:$BS$4779,MATCH(MYQ$1&amp;"|"&amp;$B29,'Data Annex'!$K$1:$K$4779,0),MATCH(MYQ$2,'Data Annex'!$K$1:$BS$1,0)),"")</f>
        <v/>
      </c>
      <c r="MYR29" s="258" t="str">
        <f>IFERROR(INDEX('Data Annex'!$K$1:$BS$4779,MATCH(MYR$1&amp;"|"&amp;$B29,'Data Annex'!$K$1:$K$4779,0),MATCH(MYR$2,'Data Annex'!$K$1:$BS$1,0)),"")</f>
        <v/>
      </c>
      <c r="MYS29" s="258" t="str">
        <f>IFERROR(INDEX('Data Annex'!$K$1:$BS$4779,MATCH(MYS$1&amp;"|"&amp;$B29,'Data Annex'!$K$1:$K$4779,0),MATCH(MYS$2,'Data Annex'!$K$1:$BS$1,0)),"")</f>
        <v/>
      </c>
      <c r="MYT29" s="258" t="str">
        <f>IFERROR(INDEX('Data Annex'!$K$1:$BS$4779,MATCH(MYT$1&amp;"|"&amp;$B29,'Data Annex'!$K$1:$K$4779,0),MATCH(MYT$2,'Data Annex'!$K$1:$BS$1,0)),"")</f>
        <v/>
      </c>
      <c r="MYU29" s="258" t="str">
        <f>IFERROR(INDEX('Data Annex'!$K$1:$BS$4779,MATCH(MYU$1&amp;"|"&amp;$B29,'Data Annex'!$K$1:$K$4779,0),MATCH(MYU$2,'Data Annex'!$K$1:$BS$1,0)),"")</f>
        <v/>
      </c>
      <c r="MYV29" s="258" t="str">
        <f>IFERROR(INDEX('Data Annex'!$K$1:$BS$4779,MATCH(MYV$1&amp;"|"&amp;$B29,'Data Annex'!$K$1:$K$4779,0),MATCH(MYV$2,'Data Annex'!$K$1:$BS$1,0)),"")</f>
        <v/>
      </c>
      <c r="MYW29" s="258" t="str">
        <f>IFERROR(INDEX('Data Annex'!$K$1:$BS$4779,MATCH(MYW$1&amp;"|"&amp;$B29,'Data Annex'!$K$1:$K$4779,0),MATCH(MYW$2,'Data Annex'!$K$1:$BS$1,0)),"")</f>
        <v/>
      </c>
      <c r="MYX29" s="258" t="str">
        <f>IFERROR(INDEX('Data Annex'!$K$1:$BS$4779,MATCH(MYX$1&amp;"|"&amp;$B29,'Data Annex'!$K$1:$K$4779,0),MATCH(MYX$2,'Data Annex'!$K$1:$BS$1,0)),"")</f>
        <v/>
      </c>
      <c r="MYY29" s="258" t="str">
        <f>IFERROR(INDEX('Data Annex'!$K$1:$BS$4779,MATCH(MYY$1&amp;"|"&amp;$B29,'Data Annex'!$K$1:$K$4779,0),MATCH(MYY$2,'Data Annex'!$K$1:$BS$1,0)),"")</f>
        <v/>
      </c>
      <c r="MYZ29" s="258" t="str">
        <f>IFERROR(INDEX('Data Annex'!$K$1:$BS$4779,MATCH(MYZ$1&amp;"|"&amp;$B29,'Data Annex'!$K$1:$K$4779,0),MATCH(MYZ$2,'Data Annex'!$K$1:$BS$1,0)),"")</f>
        <v/>
      </c>
      <c r="MZA29" s="258" t="str">
        <f>IFERROR(INDEX('Data Annex'!$K$1:$BS$4779,MATCH(MZA$1&amp;"|"&amp;$B29,'Data Annex'!$K$1:$K$4779,0),MATCH(MZA$2,'Data Annex'!$K$1:$BS$1,0)),"")</f>
        <v/>
      </c>
      <c r="MZB29" s="258" t="str">
        <f>IFERROR(INDEX('Data Annex'!$K$1:$BS$4779,MATCH(MZB$1&amp;"|"&amp;$B29,'Data Annex'!$K$1:$K$4779,0),MATCH(MZB$2,'Data Annex'!$K$1:$BS$1,0)),"")</f>
        <v/>
      </c>
      <c r="MZC29" s="258" t="str">
        <f>IFERROR(INDEX('Data Annex'!$K$1:$BS$4779,MATCH(MZC$1&amp;"|"&amp;$B29,'Data Annex'!$K$1:$K$4779,0),MATCH(MZC$2,'Data Annex'!$K$1:$BS$1,0)),"")</f>
        <v/>
      </c>
      <c r="MZD29" s="258" t="str">
        <f>IFERROR(INDEX('Data Annex'!$K$1:$BS$4779,MATCH(MZD$1&amp;"|"&amp;$B29,'Data Annex'!$K$1:$K$4779,0),MATCH(MZD$2,'Data Annex'!$K$1:$BS$1,0)),"")</f>
        <v/>
      </c>
      <c r="MZE29" s="258" t="str">
        <f>IFERROR(INDEX('Data Annex'!$K$1:$BS$4779,MATCH(MZE$1&amp;"|"&amp;$B29,'Data Annex'!$K$1:$K$4779,0),MATCH(MZE$2,'Data Annex'!$K$1:$BS$1,0)),"")</f>
        <v/>
      </c>
      <c r="MZF29" s="258" t="str">
        <f>IFERROR(INDEX('Data Annex'!$K$1:$BS$4779,MATCH(MZF$1&amp;"|"&amp;$B29,'Data Annex'!$K$1:$K$4779,0),MATCH(MZF$2,'Data Annex'!$K$1:$BS$1,0)),"")</f>
        <v/>
      </c>
      <c r="MZG29" s="258" t="str">
        <f>IFERROR(INDEX('Data Annex'!$K$1:$BS$4779,MATCH(MZG$1&amp;"|"&amp;$B29,'Data Annex'!$K$1:$K$4779,0),MATCH(MZG$2,'Data Annex'!$K$1:$BS$1,0)),"")</f>
        <v/>
      </c>
      <c r="MZH29" s="258" t="str">
        <f>IFERROR(INDEX('Data Annex'!$K$1:$BS$4779,MATCH(MZH$1&amp;"|"&amp;$B29,'Data Annex'!$K$1:$K$4779,0),MATCH(MZH$2,'Data Annex'!$K$1:$BS$1,0)),"")</f>
        <v/>
      </c>
      <c r="MZI29" s="258" t="str">
        <f>IFERROR(INDEX('Data Annex'!$K$1:$BS$4779,MATCH(MZI$1&amp;"|"&amp;$B29,'Data Annex'!$K$1:$K$4779,0),MATCH(MZI$2,'Data Annex'!$K$1:$BS$1,0)),"")</f>
        <v/>
      </c>
      <c r="MZJ29" s="258" t="str">
        <f>IFERROR(INDEX('Data Annex'!$K$1:$BS$4779,MATCH(MZJ$1&amp;"|"&amp;$B29,'Data Annex'!$K$1:$K$4779,0),MATCH(MZJ$2,'Data Annex'!$K$1:$BS$1,0)),"")</f>
        <v/>
      </c>
      <c r="MZK29" s="258" t="str">
        <f>IFERROR(INDEX('Data Annex'!$K$1:$BS$4779,MATCH(MZK$1&amp;"|"&amp;$B29,'Data Annex'!$K$1:$K$4779,0),MATCH(MZK$2,'Data Annex'!$K$1:$BS$1,0)),"")</f>
        <v/>
      </c>
      <c r="MZL29" s="258" t="str">
        <f>IFERROR(INDEX('Data Annex'!$K$1:$BS$4779,MATCH(MZL$1&amp;"|"&amp;$B29,'Data Annex'!$K$1:$K$4779,0),MATCH(MZL$2,'Data Annex'!$K$1:$BS$1,0)),"")</f>
        <v/>
      </c>
      <c r="MZM29" s="258" t="str">
        <f>IFERROR(INDEX('Data Annex'!$K$1:$BS$4779,MATCH(MZM$1&amp;"|"&amp;$B29,'Data Annex'!$K$1:$K$4779,0),MATCH(MZM$2,'Data Annex'!$K$1:$BS$1,0)),"")</f>
        <v/>
      </c>
      <c r="MZN29" s="258" t="str">
        <f>IFERROR(INDEX('Data Annex'!$K$1:$BS$4779,MATCH(MZN$1&amp;"|"&amp;$B29,'Data Annex'!$K$1:$K$4779,0),MATCH(MZN$2,'Data Annex'!$K$1:$BS$1,0)),"")</f>
        <v/>
      </c>
      <c r="MZO29" s="258" t="str">
        <f>IFERROR(INDEX('Data Annex'!$K$1:$BS$4779,MATCH(MZO$1&amp;"|"&amp;$B29,'Data Annex'!$K$1:$K$4779,0),MATCH(MZO$2,'Data Annex'!$K$1:$BS$1,0)),"")</f>
        <v/>
      </c>
      <c r="MZP29" s="258" t="str">
        <f>IFERROR(INDEX('Data Annex'!$K$1:$BS$4779,MATCH(MZP$1&amp;"|"&amp;$B29,'Data Annex'!$K$1:$K$4779,0),MATCH(MZP$2,'Data Annex'!$K$1:$BS$1,0)),"")</f>
        <v/>
      </c>
      <c r="MZQ29" s="258" t="str">
        <f>IFERROR(INDEX('Data Annex'!$K$1:$BS$4779,MATCH(MZQ$1&amp;"|"&amp;$B29,'Data Annex'!$K$1:$K$4779,0),MATCH(MZQ$2,'Data Annex'!$K$1:$BS$1,0)),"")</f>
        <v/>
      </c>
      <c r="MZR29" s="258" t="str">
        <f>IFERROR(INDEX('Data Annex'!$K$1:$BS$4779,MATCH(MZR$1&amp;"|"&amp;$B29,'Data Annex'!$K$1:$K$4779,0),MATCH(MZR$2,'Data Annex'!$K$1:$BS$1,0)),"")</f>
        <v/>
      </c>
      <c r="MZS29" s="258" t="str">
        <f>IFERROR(INDEX('Data Annex'!$K$1:$BS$4779,MATCH(MZS$1&amp;"|"&amp;$B29,'Data Annex'!$K$1:$K$4779,0),MATCH(MZS$2,'Data Annex'!$K$1:$BS$1,0)),"")</f>
        <v/>
      </c>
      <c r="MZT29" s="258" t="str">
        <f>IFERROR(INDEX('Data Annex'!$K$1:$BS$4779,MATCH(MZT$1&amp;"|"&amp;$B29,'Data Annex'!$K$1:$K$4779,0),MATCH(MZT$2,'Data Annex'!$K$1:$BS$1,0)),"")</f>
        <v/>
      </c>
      <c r="MZU29" s="258" t="str">
        <f>IFERROR(INDEX('Data Annex'!$K$1:$BS$4779,MATCH(MZU$1&amp;"|"&amp;$B29,'Data Annex'!$K$1:$K$4779,0),MATCH(MZU$2,'Data Annex'!$K$1:$BS$1,0)),"")</f>
        <v/>
      </c>
      <c r="MZV29" s="258" t="str">
        <f>IFERROR(INDEX('Data Annex'!$K$1:$BS$4779,MATCH(MZV$1&amp;"|"&amp;$B29,'Data Annex'!$K$1:$K$4779,0),MATCH(MZV$2,'Data Annex'!$K$1:$BS$1,0)),"")</f>
        <v/>
      </c>
      <c r="MZW29" s="258" t="str">
        <f>IFERROR(INDEX('Data Annex'!$K$1:$BS$4779,MATCH(MZW$1&amp;"|"&amp;$B29,'Data Annex'!$K$1:$K$4779,0),MATCH(MZW$2,'Data Annex'!$K$1:$BS$1,0)),"")</f>
        <v/>
      </c>
      <c r="MZX29" s="258" t="str">
        <f>IFERROR(INDEX('Data Annex'!$K$1:$BS$4779,MATCH(MZX$1&amp;"|"&amp;$B29,'Data Annex'!$K$1:$K$4779,0),MATCH(MZX$2,'Data Annex'!$K$1:$BS$1,0)),"")</f>
        <v/>
      </c>
      <c r="MZY29" s="258" t="str">
        <f>IFERROR(INDEX('Data Annex'!$K$1:$BS$4779,MATCH(MZY$1&amp;"|"&amp;$B29,'Data Annex'!$K$1:$K$4779,0),MATCH(MZY$2,'Data Annex'!$K$1:$BS$1,0)),"")</f>
        <v/>
      </c>
      <c r="MZZ29" s="258" t="str">
        <f>IFERROR(INDEX('Data Annex'!$K$1:$BS$4779,MATCH(MZZ$1&amp;"|"&amp;$B29,'Data Annex'!$K$1:$K$4779,0),MATCH(MZZ$2,'Data Annex'!$K$1:$BS$1,0)),"")</f>
        <v/>
      </c>
      <c r="NAA29" s="258" t="str">
        <f>IFERROR(INDEX('Data Annex'!$K$1:$BS$4779,MATCH(NAA$1&amp;"|"&amp;$B29,'Data Annex'!$K$1:$K$4779,0),MATCH(NAA$2,'Data Annex'!$K$1:$BS$1,0)),"")</f>
        <v/>
      </c>
      <c r="NAB29" s="258" t="str">
        <f>IFERROR(INDEX('Data Annex'!$K$1:$BS$4779,MATCH(NAB$1&amp;"|"&amp;$B29,'Data Annex'!$K$1:$K$4779,0),MATCH(NAB$2,'Data Annex'!$K$1:$BS$1,0)),"")</f>
        <v/>
      </c>
      <c r="NAC29" s="258" t="str">
        <f>IFERROR(INDEX('Data Annex'!$K$1:$BS$4779,MATCH(NAC$1&amp;"|"&amp;$B29,'Data Annex'!$K$1:$K$4779,0),MATCH(NAC$2,'Data Annex'!$K$1:$BS$1,0)),"")</f>
        <v/>
      </c>
      <c r="NAD29" s="258" t="str">
        <f>IFERROR(INDEX('Data Annex'!$K$1:$BS$4779,MATCH(NAD$1&amp;"|"&amp;$B29,'Data Annex'!$K$1:$K$4779,0),MATCH(NAD$2,'Data Annex'!$K$1:$BS$1,0)),"")</f>
        <v/>
      </c>
      <c r="NAE29" s="258" t="str">
        <f>IFERROR(INDEX('Data Annex'!$K$1:$BS$4779,MATCH(NAE$1&amp;"|"&amp;$B29,'Data Annex'!$K$1:$K$4779,0),MATCH(NAE$2,'Data Annex'!$K$1:$BS$1,0)),"")</f>
        <v/>
      </c>
      <c r="NAF29" s="258" t="str">
        <f>IFERROR(INDEX('Data Annex'!$K$1:$BS$4779,MATCH(NAF$1&amp;"|"&amp;$B29,'Data Annex'!$K$1:$K$4779,0),MATCH(NAF$2,'Data Annex'!$K$1:$BS$1,0)),"")</f>
        <v/>
      </c>
      <c r="NAG29" s="258" t="str">
        <f>IFERROR(INDEX('Data Annex'!$K$1:$BS$4779,MATCH(NAG$1&amp;"|"&amp;$B29,'Data Annex'!$K$1:$K$4779,0),MATCH(NAG$2,'Data Annex'!$K$1:$BS$1,0)),"")</f>
        <v/>
      </c>
      <c r="NAH29" s="258" t="str">
        <f>IFERROR(INDEX('Data Annex'!$K$1:$BS$4779,MATCH(NAH$1&amp;"|"&amp;$B29,'Data Annex'!$K$1:$K$4779,0),MATCH(NAH$2,'Data Annex'!$K$1:$BS$1,0)),"")</f>
        <v/>
      </c>
      <c r="NAI29" s="258" t="str">
        <f>IFERROR(INDEX('Data Annex'!$K$1:$BS$4779,MATCH(NAI$1&amp;"|"&amp;$B29,'Data Annex'!$K$1:$K$4779,0),MATCH(NAI$2,'Data Annex'!$K$1:$BS$1,0)),"")</f>
        <v/>
      </c>
      <c r="NAJ29" s="258" t="str">
        <f>IFERROR(INDEX('Data Annex'!$K$1:$BS$4779,MATCH(NAJ$1&amp;"|"&amp;$B29,'Data Annex'!$K$1:$K$4779,0),MATCH(NAJ$2,'Data Annex'!$K$1:$BS$1,0)),"")</f>
        <v/>
      </c>
      <c r="NAK29" s="258" t="str">
        <f>IFERROR(INDEX('Data Annex'!$K$1:$BS$4779,MATCH(NAK$1&amp;"|"&amp;$B29,'Data Annex'!$K$1:$K$4779,0),MATCH(NAK$2,'Data Annex'!$K$1:$BS$1,0)),"")</f>
        <v/>
      </c>
      <c r="NAL29" s="258" t="str">
        <f>IFERROR(INDEX('Data Annex'!$K$1:$BS$4779,MATCH(NAL$1&amp;"|"&amp;$B29,'Data Annex'!$K$1:$K$4779,0),MATCH(NAL$2,'Data Annex'!$K$1:$BS$1,0)),"")</f>
        <v/>
      </c>
      <c r="NAM29" s="258" t="str">
        <f>IFERROR(INDEX('Data Annex'!$K$1:$BS$4779,MATCH(NAM$1&amp;"|"&amp;$B29,'Data Annex'!$K$1:$K$4779,0),MATCH(NAM$2,'Data Annex'!$K$1:$BS$1,0)),"")</f>
        <v/>
      </c>
      <c r="NAN29" s="258" t="str">
        <f>IFERROR(INDEX('Data Annex'!$K$1:$BS$4779,MATCH(NAN$1&amp;"|"&amp;$B29,'Data Annex'!$K$1:$K$4779,0),MATCH(NAN$2,'Data Annex'!$K$1:$BS$1,0)),"")</f>
        <v/>
      </c>
      <c r="NAO29" s="258" t="str">
        <f>IFERROR(INDEX('Data Annex'!$K$1:$BS$4779,MATCH(NAO$1&amp;"|"&amp;$B29,'Data Annex'!$K$1:$K$4779,0),MATCH(NAO$2,'Data Annex'!$K$1:$BS$1,0)),"")</f>
        <v/>
      </c>
      <c r="NAP29" s="258" t="str">
        <f>IFERROR(INDEX('Data Annex'!$K$1:$BS$4779,MATCH(NAP$1&amp;"|"&amp;$B29,'Data Annex'!$K$1:$K$4779,0),MATCH(NAP$2,'Data Annex'!$K$1:$BS$1,0)),"")</f>
        <v/>
      </c>
      <c r="NAQ29" s="258" t="str">
        <f>IFERROR(INDEX('Data Annex'!$K$1:$BS$4779,MATCH(NAQ$1&amp;"|"&amp;$B29,'Data Annex'!$K$1:$K$4779,0),MATCH(NAQ$2,'Data Annex'!$K$1:$BS$1,0)),"")</f>
        <v/>
      </c>
      <c r="NAR29" s="258" t="str">
        <f>IFERROR(INDEX('Data Annex'!$K$1:$BS$4779,MATCH(NAR$1&amp;"|"&amp;$B29,'Data Annex'!$K$1:$K$4779,0),MATCH(NAR$2,'Data Annex'!$K$1:$BS$1,0)),"")</f>
        <v/>
      </c>
      <c r="NAS29" s="258" t="str">
        <f>IFERROR(INDEX('Data Annex'!$K$1:$BS$4779,MATCH(NAS$1&amp;"|"&amp;$B29,'Data Annex'!$K$1:$K$4779,0),MATCH(NAS$2,'Data Annex'!$K$1:$BS$1,0)),"")</f>
        <v/>
      </c>
      <c r="NAT29" s="258" t="str">
        <f>IFERROR(INDEX('Data Annex'!$K$1:$BS$4779,MATCH(NAT$1&amp;"|"&amp;$B29,'Data Annex'!$K$1:$K$4779,0),MATCH(NAT$2,'Data Annex'!$K$1:$BS$1,0)),"")</f>
        <v/>
      </c>
      <c r="NAU29" s="258" t="str">
        <f>IFERROR(INDEX('Data Annex'!$K$1:$BS$4779,MATCH(NAU$1&amp;"|"&amp;$B29,'Data Annex'!$K$1:$K$4779,0),MATCH(NAU$2,'Data Annex'!$K$1:$BS$1,0)),"")</f>
        <v/>
      </c>
      <c r="NAV29" s="258" t="str">
        <f>IFERROR(INDEX('Data Annex'!$K$1:$BS$4779,MATCH(NAV$1&amp;"|"&amp;$B29,'Data Annex'!$K$1:$K$4779,0),MATCH(NAV$2,'Data Annex'!$K$1:$BS$1,0)),"")</f>
        <v/>
      </c>
      <c r="NAW29" s="258" t="str">
        <f>IFERROR(INDEX('Data Annex'!$K$1:$BS$4779,MATCH(NAW$1&amp;"|"&amp;$B29,'Data Annex'!$K$1:$K$4779,0),MATCH(NAW$2,'Data Annex'!$K$1:$BS$1,0)),"")</f>
        <v/>
      </c>
      <c r="NAX29" s="258" t="str">
        <f>IFERROR(INDEX('Data Annex'!$K$1:$BS$4779,MATCH(NAX$1&amp;"|"&amp;$B29,'Data Annex'!$K$1:$K$4779,0),MATCH(NAX$2,'Data Annex'!$K$1:$BS$1,0)),"")</f>
        <v/>
      </c>
      <c r="NAY29" s="258" t="str">
        <f>IFERROR(INDEX('Data Annex'!$K$1:$BS$4779,MATCH(NAY$1&amp;"|"&amp;$B29,'Data Annex'!$K$1:$K$4779,0),MATCH(NAY$2,'Data Annex'!$K$1:$BS$1,0)),"")</f>
        <v/>
      </c>
      <c r="NAZ29" s="258" t="str">
        <f>IFERROR(INDEX('Data Annex'!$K$1:$BS$4779,MATCH(NAZ$1&amp;"|"&amp;$B29,'Data Annex'!$K$1:$K$4779,0),MATCH(NAZ$2,'Data Annex'!$K$1:$BS$1,0)),"")</f>
        <v/>
      </c>
      <c r="NBA29" s="258" t="str">
        <f>IFERROR(INDEX('Data Annex'!$K$1:$BS$4779,MATCH(NBA$1&amp;"|"&amp;$B29,'Data Annex'!$K$1:$K$4779,0),MATCH(NBA$2,'Data Annex'!$K$1:$BS$1,0)),"")</f>
        <v/>
      </c>
      <c r="NBB29" s="258" t="str">
        <f>IFERROR(INDEX('Data Annex'!$K$1:$BS$4779,MATCH(NBB$1&amp;"|"&amp;$B29,'Data Annex'!$K$1:$K$4779,0),MATCH(NBB$2,'Data Annex'!$K$1:$BS$1,0)),"")</f>
        <v/>
      </c>
      <c r="NBC29" s="258" t="str">
        <f>IFERROR(INDEX('Data Annex'!$K$1:$BS$4779,MATCH(NBC$1&amp;"|"&amp;$B29,'Data Annex'!$K$1:$K$4779,0),MATCH(NBC$2,'Data Annex'!$K$1:$BS$1,0)),"")</f>
        <v/>
      </c>
      <c r="NBD29" s="258" t="str">
        <f>IFERROR(INDEX('Data Annex'!$K$1:$BS$4779,MATCH(NBD$1&amp;"|"&amp;$B29,'Data Annex'!$K$1:$K$4779,0),MATCH(NBD$2,'Data Annex'!$K$1:$BS$1,0)),"")</f>
        <v/>
      </c>
      <c r="NBE29" s="258" t="str">
        <f>IFERROR(INDEX('Data Annex'!$K$1:$BS$4779,MATCH(NBE$1&amp;"|"&amp;$B29,'Data Annex'!$K$1:$K$4779,0),MATCH(NBE$2,'Data Annex'!$K$1:$BS$1,0)),"")</f>
        <v/>
      </c>
      <c r="NBF29" s="258" t="str">
        <f>IFERROR(INDEX('Data Annex'!$K$1:$BS$4779,MATCH(NBF$1&amp;"|"&amp;$B29,'Data Annex'!$K$1:$K$4779,0),MATCH(NBF$2,'Data Annex'!$K$1:$BS$1,0)),"")</f>
        <v/>
      </c>
      <c r="NBG29" s="258" t="str">
        <f>IFERROR(INDEX('Data Annex'!$K$1:$BS$4779,MATCH(NBG$1&amp;"|"&amp;$B29,'Data Annex'!$K$1:$K$4779,0),MATCH(NBG$2,'Data Annex'!$K$1:$BS$1,0)),"")</f>
        <v/>
      </c>
      <c r="NBH29" s="258" t="str">
        <f>IFERROR(INDEX('Data Annex'!$K$1:$BS$4779,MATCH(NBH$1&amp;"|"&amp;$B29,'Data Annex'!$K$1:$K$4779,0),MATCH(NBH$2,'Data Annex'!$K$1:$BS$1,0)),"")</f>
        <v/>
      </c>
      <c r="NBI29" s="258" t="str">
        <f>IFERROR(INDEX('Data Annex'!$K$1:$BS$4779,MATCH(NBI$1&amp;"|"&amp;$B29,'Data Annex'!$K$1:$K$4779,0),MATCH(NBI$2,'Data Annex'!$K$1:$BS$1,0)),"")</f>
        <v/>
      </c>
      <c r="NBJ29" s="258" t="str">
        <f>IFERROR(INDEX('Data Annex'!$K$1:$BS$4779,MATCH(NBJ$1&amp;"|"&amp;$B29,'Data Annex'!$K$1:$K$4779,0),MATCH(NBJ$2,'Data Annex'!$K$1:$BS$1,0)),"")</f>
        <v/>
      </c>
      <c r="NBK29" s="258" t="str">
        <f>IFERROR(INDEX('Data Annex'!$K$1:$BS$4779,MATCH(NBK$1&amp;"|"&amp;$B29,'Data Annex'!$K$1:$K$4779,0),MATCH(NBK$2,'Data Annex'!$K$1:$BS$1,0)),"")</f>
        <v/>
      </c>
      <c r="NBL29" s="258" t="str">
        <f>IFERROR(INDEX('Data Annex'!$K$1:$BS$4779,MATCH(NBL$1&amp;"|"&amp;$B29,'Data Annex'!$K$1:$K$4779,0),MATCH(NBL$2,'Data Annex'!$K$1:$BS$1,0)),"")</f>
        <v/>
      </c>
      <c r="NBM29" s="258" t="str">
        <f>IFERROR(INDEX('Data Annex'!$K$1:$BS$4779,MATCH(NBM$1&amp;"|"&amp;$B29,'Data Annex'!$K$1:$K$4779,0),MATCH(NBM$2,'Data Annex'!$K$1:$BS$1,0)),"")</f>
        <v/>
      </c>
      <c r="NBN29" s="258" t="str">
        <f>IFERROR(INDEX('Data Annex'!$K$1:$BS$4779,MATCH(NBN$1&amp;"|"&amp;$B29,'Data Annex'!$K$1:$K$4779,0),MATCH(NBN$2,'Data Annex'!$K$1:$BS$1,0)),"")</f>
        <v/>
      </c>
      <c r="NBO29" s="258" t="str">
        <f>IFERROR(INDEX('Data Annex'!$K$1:$BS$4779,MATCH(NBO$1&amp;"|"&amp;$B29,'Data Annex'!$K$1:$K$4779,0),MATCH(NBO$2,'Data Annex'!$K$1:$BS$1,0)),"")</f>
        <v/>
      </c>
      <c r="NBP29" s="258" t="str">
        <f>IFERROR(INDEX('Data Annex'!$K$1:$BS$4779,MATCH(NBP$1&amp;"|"&amp;$B29,'Data Annex'!$K$1:$K$4779,0),MATCH(NBP$2,'Data Annex'!$K$1:$BS$1,0)),"")</f>
        <v/>
      </c>
      <c r="NBQ29" s="258" t="str">
        <f>IFERROR(INDEX('Data Annex'!$K$1:$BS$4779,MATCH(NBQ$1&amp;"|"&amp;$B29,'Data Annex'!$K$1:$K$4779,0),MATCH(NBQ$2,'Data Annex'!$K$1:$BS$1,0)),"")</f>
        <v/>
      </c>
      <c r="NBR29" s="258" t="str">
        <f>IFERROR(INDEX('Data Annex'!$K$1:$BS$4779,MATCH(NBR$1&amp;"|"&amp;$B29,'Data Annex'!$K$1:$K$4779,0),MATCH(NBR$2,'Data Annex'!$K$1:$BS$1,0)),"")</f>
        <v/>
      </c>
      <c r="NBS29" s="258" t="str">
        <f>IFERROR(INDEX('Data Annex'!$K$1:$BS$4779,MATCH(NBS$1&amp;"|"&amp;$B29,'Data Annex'!$K$1:$K$4779,0),MATCH(NBS$2,'Data Annex'!$K$1:$BS$1,0)),"")</f>
        <v/>
      </c>
      <c r="NBT29" s="258" t="str">
        <f>IFERROR(INDEX('Data Annex'!$K$1:$BS$4779,MATCH(NBT$1&amp;"|"&amp;$B29,'Data Annex'!$K$1:$K$4779,0),MATCH(NBT$2,'Data Annex'!$K$1:$BS$1,0)),"")</f>
        <v/>
      </c>
      <c r="NBU29" s="258" t="str">
        <f>IFERROR(INDEX('Data Annex'!$K$1:$BS$4779,MATCH(NBU$1&amp;"|"&amp;$B29,'Data Annex'!$K$1:$K$4779,0),MATCH(NBU$2,'Data Annex'!$K$1:$BS$1,0)),"")</f>
        <v/>
      </c>
      <c r="NBV29" s="258" t="str">
        <f>IFERROR(INDEX('Data Annex'!$K$1:$BS$4779,MATCH(NBV$1&amp;"|"&amp;$B29,'Data Annex'!$K$1:$K$4779,0),MATCH(NBV$2,'Data Annex'!$K$1:$BS$1,0)),"")</f>
        <v/>
      </c>
      <c r="NBW29" s="258" t="str">
        <f>IFERROR(INDEX('Data Annex'!$K$1:$BS$4779,MATCH(NBW$1&amp;"|"&amp;$B29,'Data Annex'!$K$1:$K$4779,0),MATCH(NBW$2,'Data Annex'!$K$1:$BS$1,0)),"")</f>
        <v/>
      </c>
      <c r="NBX29" s="258" t="str">
        <f>IFERROR(INDEX('Data Annex'!$K$1:$BS$4779,MATCH(NBX$1&amp;"|"&amp;$B29,'Data Annex'!$K$1:$K$4779,0),MATCH(NBX$2,'Data Annex'!$K$1:$BS$1,0)),"")</f>
        <v/>
      </c>
      <c r="NBY29" s="258" t="str">
        <f>IFERROR(INDEX('Data Annex'!$K$1:$BS$4779,MATCH(NBY$1&amp;"|"&amp;$B29,'Data Annex'!$K$1:$K$4779,0),MATCH(NBY$2,'Data Annex'!$K$1:$BS$1,0)),"")</f>
        <v/>
      </c>
      <c r="NBZ29" s="258" t="str">
        <f>IFERROR(INDEX('Data Annex'!$K$1:$BS$4779,MATCH(NBZ$1&amp;"|"&amp;$B29,'Data Annex'!$K$1:$K$4779,0),MATCH(NBZ$2,'Data Annex'!$K$1:$BS$1,0)),"")</f>
        <v/>
      </c>
      <c r="NCA29" s="258" t="str">
        <f>IFERROR(INDEX('Data Annex'!$K$1:$BS$4779,MATCH(NCA$1&amp;"|"&amp;$B29,'Data Annex'!$K$1:$K$4779,0),MATCH(NCA$2,'Data Annex'!$K$1:$BS$1,0)),"")</f>
        <v/>
      </c>
      <c r="NCB29" s="258" t="str">
        <f>IFERROR(INDEX('Data Annex'!$K$1:$BS$4779,MATCH(NCB$1&amp;"|"&amp;$B29,'Data Annex'!$K$1:$K$4779,0),MATCH(NCB$2,'Data Annex'!$K$1:$BS$1,0)),"")</f>
        <v/>
      </c>
      <c r="NCC29" s="258" t="str">
        <f>IFERROR(INDEX('Data Annex'!$K$1:$BS$4779,MATCH(NCC$1&amp;"|"&amp;$B29,'Data Annex'!$K$1:$K$4779,0),MATCH(NCC$2,'Data Annex'!$K$1:$BS$1,0)),"")</f>
        <v/>
      </c>
      <c r="NCD29" s="258" t="str">
        <f>IFERROR(INDEX('Data Annex'!$K$1:$BS$4779,MATCH(NCD$1&amp;"|"&amp;$B29,'Data Annex'!$K$1:$K$4779,0),MATCH(NCD$2,'Data Annex'!$K$1:$BS$1,0)),"")</f>
        <v/>
      </c>
      <c r="NCE29" s="258" t="str">
        <f>IFERROR(INDEX('Data Annex'!$K$1:$BS$4779,MATCH(NCE$1&amp;"|"&amp;$B29,'Data Annex'!$K$1:$K$4779,0),MATCH(NCE$2,'Data Annex'!$K$1:$BS$1,0)),"")</f>
        <v/>
      </c>
      <c r="NCF29" s="258" t="str">
        <f>IFERROR(INDEX('Data Annex'!$K$1:$BS$4779,MATCH(NCF$1&amp;"|"&amp;$B29,'Data Annex'!$K$1:$K$4779,0),MATCH(NCF$2,'Data Annex'!$K$1:$BS$1,0)),"")</f>
        <v/>
      </c>
      <c r="NCG29" s="258" t="str">
        <f>IFERROR(INDEX('Data Annex'!$K$1:$BS$4779,MATCH(NCG$1&amp;"|"&amp;$B29,'Data Annex'!$K$1:$K$4779,0),MATCH(NCG$2,'Data Annex'!$K$1:$BS$1,0)),"")</f>
        <v/>
      </c>
      <c r="NCH29" s="258" t="str">
        <f>IFERROR(INDEX('Data Annex'!$K$1:$BS$4779,MATCH(NCH$1&amp;"|"&amp;$B29,'Data Annex'!$K$1:$K$4779,0),MATCH(NCH$2,'Data Annex'!$K$1:$BS$1,0)),"")</f>
        <v/>
      </c>
      <c r="NCI29" s="258" t="str">
        <f>IFERROR(INDEX('Data Annex'!$K$1:$BS$4779,MATCH(NCI$1&amp;"|"&amp;$B29,'Data Annex'!$K$1:$K$4779,0),MATCH(NCI$2,'Data Annex'!$K$1:$BS$1,0)),"")</f>
        <v/>
      </c>
      <c r="NCJ29" s="258" t="str">
        <f>IFERROR(INDEX('Data Annex'!$K$1:$BS$4779,MATCH(NCJ$1&amp;"|"&amp;$B29,'Data Annex'!$K$1:$K$4779,0),MATCH(NCJ$2,'Data Annex'!$K$1:$BS$1,0)),"")</f>
        <v/>
      </c>
      <c r="NCK29" s="258" t="str">
        <f>IFERROR(INDEX('Data Annex'!$K$1:$BS$4779,MATCH(NCK$1&amp;"|"&amp;$B29,'Data Annex'!$K$1:$K$4779,0),MATCH(NCK$2,'Data Annex'!$K$1:$BS$1,0)),"")</f>
        <v/>
      </c>
      <c r="NCL29" s="258" t="str">
        <f>IFERROR(INDEX('Data Annex'!$K$1:$BS$4779,MATCH(NCL$1&amp;"|"&amp;$B29,'Data Annex'!$K$1:$K$4779,0),MATCH(NCL$2,'Data Annex'!$K$1:$BS$1,0)),"")</f>
        <v/>
      </c>
      <c r="NCM29" s="258" t="str">
        <f>IFERROR(INDEX('Data Annex'!$K$1:$BS$4779,MATCH(NCM$1&amp;"|"&amp;$B29,'Data Annex'!$K$1:$K$4779,0),MATCH(NCM$2,'Data Annex'!$K$1:$BS$1,0)),"")</f>
        <v/>
      </c>
      <c r="NCN29" s="258" t="str">
        <f>IFERROR(INDEX('Data Annex'!$K$1:$BS$4779,MATCH(NCN$1&amp;"|"&amp;$B29,'Data Annex'!$K$1:$K$4779,0),MATCH(NCN$2,'Data Annex'!$K$1:$BS$1,0)),"")</f>
        <v/>
      </c>
      <c r="NCO29" s="258" t="str">
        <f>IFERROR(INDEX('Data Annex'!$K$1:$BS$4779,MATCH(NCO$1&amp;"|"&amp;$B29,'Data Annex'!$K$1:$K$4779,0),MATCH(NCO$2,'Data Annex'!$K$1:$BS$1,0)),"")</f>
        <v/>
      </c>
      <c r="NCP29" s="258" t="str">
        <f>IFERROR(INDEX('Data Annex'!$K$1:$BS$4779,MATCH(NCP$1&amp;"|"&amp;$B29,'Data Annex'!$K$1:$K$4779,0),MATCH(NCP$2,'Data Annex'!$K$1:$BS$1,0)),"")</f>
        <v/>
      </c>
      <c r="NCQ29" s="258" t="str">
        <f>IFERROR(INDEX('Data Annex'!$K$1:$BS$4779,MATCH(NCQ$1&amp;"|"&amp;$B29,'Data Annex'!$K$1:$K$4779,0),MATCH(NCQ$2,'Data Annex'!$K$1:$BS$1,0)),"")</f>
        <v/>
      </c>
      <c r="NCR29" s="258" t="str">
        <f>IFERROR(INDEX('Data Annex'!$K$1:$BS$4779,MATCH(NCR$1&amp;"|"&amp;$B29,'Data Annex'!$K$1:$K$4779,0),MATCH(NCR$2,'Data Annex'!$K$1:$BS$1,0)),"")</f>
        <v/>
      </c>
      <c r="NCS29" s="258" t="str">
        <f>IFERROR(INDEX('Data Annex'!$K$1:$BS$4779,MATCH(NCS$1&amp;"|"&amp;$B29,'Data Annex'!$K$1:$K$4779,0),MATCH(NCS$2,'Data Annex'!$K$1:$BS$1,0)),"")</f>
        <v/>
      </c>
      <c r="NCT29" s="258" t="str">
        <f>IFERROR(INDEX('Data Annex'!$K$1:$BS$4779,MATCH(NCT$1&amp;"|"&amp;$B29,'Data Annex'!$K$1:$K$4779,0),MATCH(NCT$2,'Data Annex'!$K$1:$BS$1,0)),"")</f>
        <v/>
      </c>
      <c r="NCU29" s="258" t="str">
        <f>IFERROR(INDEX('Data Annex'!$K$1:$BS$4779,MATCH(NCU$1&amp;"|"&amp;$B29,'Data Annex'!$K$1:$K$4779,0),MATCH(NCU$2,'Data Annex'!$K$1:$BS$1,0)),"")</f>
        <v/>
      </c>
      <c r="NCV29" s="258" t="str">
        <f>IFERROR(INDEX('Data Annex'!$K$1:$BS$4779,MATCH(NCV$1&amp;"|"&amp;$B29,'Data Annex'!$K$1:$K$4779,0),MATCH(NCV$2,'Data Annex'!$K$1:$BS$1,0)),"")</f>
        <v/>
      </c>
      <c r="NCW29" s="258" t="str">
        <f>IFERROR(INDEX('Data Annex'!$K$1:$BS$4779,MATCH(NCW$1&amp;"|"&amp;$B29,'Data Annex'!$K$1:$K$4779,0),MATCH(NCW$2,'Data Annex'!$K$1:$BS$1,0)),"")</f>
        <v/>
      </c>
      <c r="NCX29" s="258" t="str">
        <f>IFERROR(INDEX('Data Annex'!$K$1:$BS$4779,MATCH(NCX$1&amp;"|"&amp;$B29,'Data Annex'!$K$1:$K$4779,0),MATCH(NCX$2,'Data Annex'!$K$1:$BS$1,0)),"")</f>
        <v/>
      </c>
      <c r="NCY29" s="258" t="str">
        <f>IFERROR(INDEX('Data Annex'!$K$1:$BS$4779,MATCH(NCY$1&amp;"|"&amp;$B29,'Data Annex'!$K$1:$K$4779,0),MATCH(NCY$2,'Data Annex'!$K$1:$BS$1,0)),"")</f>
        <v/>
      </c>
      <c r="NCZ29" s="258" t="str">
        <f>IFERROR(INDEX('Data Annex'!$K$1:$BS$4779,MATCH(NCZ$1&amp;"|"&amp;$B29,'Data Annex'!$K$1:$K$4779,0),MATCH(NCZ$2,'Data Annex'!$K$1:$BS$1,0)),"")</f>
        <v/>
      </c>
      <c r="NDA29" s="258" t="str">
        <f>IFERROR(INDEX('Data Annex'!$K$1:$BS$4779,MATCH(NDA$1&amp;"|"&amp;$B29,'Data Annex'!$K$1:$K$4779,0),MATCH(NDA$2,'Data Annex'!$K$1:$BS$1,0)),"")</f>
        <v/>
      </c>
      <c r="NDB29" s="258" t="str">
        <f>IFERROR(INDEX('Data Annex'!$K$1:$BS$4779,MATCH(NDB$1&amp;"|"&amp;$B29,'Data Annex'!$K$1:$K$4779,0),MATCH(NDB$2,'Data Annex'!$K$1:$BS$1,0)),"")</f>
        <v/>
      </c>
      <c r="NDC29" s="258" t="str">
        <f>IFERROR(INDEX('Data Annex'!$K$1:$BS$4779,MATCH(NDC$1&amp;"|"&amp;$B29,'Data Annex'!$K$1:$K$4779,0),MATCH(NDC$2,'Data Annex'!$K$1:$BS$1,0)),"")</f>
        <v/>
      </c>
      <c r="NDD29" s="258" t="str">
        <f>IFERROR(INDEX('Data Annex'!$K$1:$BS$4779,MATCH(NDD$1&amp;"|"&amp;$B29,'Data Annex'!$K$1:$K$4779,0),MATCH(NDD$2,'Data Annex'!$K$1:$BS$1,0)),"")</f>
        <v/>
      </c>
      <c r="NDE29" s="258" t="str">
        <f>IFERROR(INDEX('Data Annex'!$K$1:$BS$4779,MATCH(NDE$1&amp;"|"&amp;$B29,'Data Annex'!$K$1:$K$4779,0),MATCH(NDE$2,'Data Annex'!$K$1:$BS$1,0)),"")</f>
        <v/>
      </c>
      <c r="NDF29" s="258" t="str">
        <f>IFERROR(INDEX('Data Annex'!$K$1:$BS$4779,MATCH(NDF$1&amp;"|"&amp;$B29,'Data Annex'!$K$1:$K$4779,0),MATCH(NDF$2,'Data Annex'!$K$1:$BS$1,0)),"")</f>
        <v/>
      </c>
      <c r="NDG29" s="258" t="str">
        <f>IFERROR(INDEX('Data Annex'!$K$1:$BS$4779,MATCH(NDG$1&amp;"|"&amp;$B29,'Data Annex'!$K$1:$K$4779,0),MATCH(NDG$2,'Data Annex'!$K$1:$BS$1,0)),"")</f>
        <v/>
      </c>
      <c r="NDH29" s="258" t="str">
        <f>IFERROR(INDEX('Data Annex'!$K$1:$BS$4779,MATCH(NDH$1&amp;"|"&amp;$B29,'Data Annex'!$K$1:$K$4779,0),MATCH(NDH$2,'Data Annex'!$K$1:$BS$1,0)),"")</f>
        <v/>
      </c>
      <c r="NDI29" s="258" t="str">
        <f>IFERROR(INDEX('Data Annex'!$K$1:$BS$4779,MATCH(NDI$1&amp;"|"&amp;$B29,'Data Annex'!$K$1:$K$4779,0),MATCH(NDI$2,'Data Annex'!$K$1:$BS$1,0)),"")</f>
        <v/>
      </c>
      <c r="NDJ29" s="258" t="str">
        <f>IFERROR(INDEX('Data Annex'!$K$1:$BS$4779,MATCH(NDJ$1&amp;"|"&amp;$B29,'Data Annex'!$K$1:$K$4779,0),MATCH(NDJ$2,'Data Annex'!$K$1:$BS$1,0)),"")</f>
        <v/>
      </c>
      <c r="NDK29" s="258" t="str">
        <f>IFERROR(INDEX('Data Annex'!$K$1:$BS$4779,MATCH(NDK$1&amp;"|"&amp;$B29,'Data Annex'!$K$1:$K$4779,0),MATCH(NDK$2,'Data Annex'!$K$1:$BS$1,0)),"")</f>
        <v/>
      </c>
      <c r="NDL29" s="258" t="str">
        <f>IFERROR(INDEX('Data Annex'!$K$1:$BS$4779,MATCH(NDL$1&amp;"|"&amp;$B29,'Data Annex'!$K$1:$K$4779,0),MATCH(NDL$2,'Data Annex'!$K$1:$BS$1,0)),"")</f>
        <v/>
      </c>
      <c r="NDM29" s="258" t="str">
        <f>IFERROR(INDEX('Data Annex'!$K$1:$BS$4779,MATCH(NDM$1&amp;"|"&amp;$B29,'Data Annex'!$K$1:$K$4779,0),MATCH(NDM$2,'Data Annex'!$K$1:$BS$1,0)),"")</f>
        <v/>
      </c>
      <c r="NDN29" s="258" t="str">
        <f>IFERROR(INDEX('Data Annex'!$K$1:$BS$4779,MATCH(NDN$1&amp;"|"&amp;$B29,'Data Annex'!$K$1:$K$4779,0),MATCH(NDN$2,'Data Annex'!$K$1:$BS$1,0)),"")</f>
        <v/>
      </c>
      <c r="NDO29" s="258" t="str">
        <f>IFERROR(INDEX('Data Annex'!$K$1:$BS$4779,MATCH(NDO$1&amp;"|"&amp;$B29,'Data Annex'!$K$1:$K$4779,0),MATCH(NDO$2,'Data Annex'!$K$1:$BS$1,0)),"")</f>
        <v/>
      </c>
      <c r="NDP29" s="258" t="str">
        <f>IFERROR(INDEX('Data Annex'!$K$1:$BS$4779,MATCH(NDP$1&amp;"|"&amp;$B29,'Data Annex'!$K$1:$K$4779,0),MATCH(NDP$2,'Data Annex'!$K$1:$BS$1,0)),"")</f>
        <v/>
      </c>
      <c r="NDQ29" s="258" t="str">
        <f>IFERROR(INDEX('Data Annex'!$K$1:$BS$4779,MATCH(NDQ$1&amp;"|"&amp;$B29,'Data Annex'!$K$1:$K$4779,0),MATCH(NDQ$2,'Data Annex'!$K$1:$BS$1,0)),"")</f>
        <v/>
      </c>
      <c r="NDR29" s="258" t="str">
        <f>IFERROR(INDEX('Data Annex'!$K$1:$BS$4779,MATCH(NDR$1&amp;"|"&amp;$B29,'Data Annex'!$K$1:$K$4779,0),MATCH(NDR$2,'Data Annex'!$K$1:$BS$1,0)),"")</f>
        <v/>
      </c>
      <c r="NDS29" s="258" t="str">
        <f>IFERROR(INDEX('Data Annex'!$K$1:$BS$4779,MATCH(NDS$1&amp;"|"&amp;$B29,'Data Annex'!$K$1:$K$4779,0),MATCH(NDS$2,'Data Annex'!$K$1:$BS$1,0)),"")</f>
        <v/>
      </c>
      <c r="NDT29" s="258" t="str">
        <f>IFERROR(INDEX('Data Annex'!$K$1:$BS$4779,MATCH(NDT$1&amp;"|"&amp;$B29,'Data Annex'!$K$1:$K$4779,0),MATCH(NDT$2,'Data Annex'!$K$1:$BS$1,0)),"")</f>
        <v/>
      </c>
      <c r="NDU29" s="258" t="str">
        <f>IFERROR(INDEX('Data Annex'!$K$1:$BS$4779,MATCH(NDU$1&amp;"|"&amp;$B29,'Data Annex'!$K$1:$K$4779,0),MATCH(NDU$2,'Data Annex'!$K$1:$BS$1,0)),"")</f>
        <v/>
      </c>
      <c r="NDV29" s="258" t="str">
        <f>IFERROR(INDEX('Data Annex'!$K$1:$BS$4779,MATCH(NDV$1&amp;"|"&amp;$B29,'Data Annex'!$K$1:$K$4779,0),MATCH(NDV$2,'Data Annex'!$K$1:$BS$1,0)),"")</f>
        <v/>
      </c>
      <c r="NDW29" s="258" t="str">
        <f>IFERROR(INDEX('Data Annex'!$K$1:$BS$4779,MATCH(NDW$1&amp;"|"&amp;$B29,'Data Annex'!$K$1:$K$4779,0),MATCH(NDW$2,'Data Annex'!$K$1:$BS$1,0)),"")</f>
        <v/>
      </c>
      <c r="NDX29" s="258" t="str">
        <f>IFERROR(INDEX('Data Annex'!$K$1:$BS$4779,MATCH(NDX$1&amp;"|"&amp;$B29,'Data Annex'!$K$1:$K$4779,0),MATCH(NDX$2,'Data Annex'!$K$1:$BS$1,0)),"")</f>
        <v/>
      </c>
      <c r="NDY29" s="258" t="str">
        <f>IFERROR(INDEX('Data Annex'!$K$1:$BS$4779,MATCH(NDY$1&amp;"|"&amp;$B29,'Data Annex'!$K$1:$K$4779,0),MATCH(NDY$2,'Data Annex'!$K$1:$BS$1,0)),"")</f>
        <v/>
      </c>
      <c r="NDZ29" s="258" t="str">
        <f>IFERROR(INDEX('Data Annex'!$K$1:$BS$4779,MATCH(NDZ$1&amp;"|"&amp;$B29,'Data Annex'!$K$1:$K$4779,0),MATCH(NDZ$2,'Data Annex'!$K$1:$BS$1,0)),"")</f>
        <v/>
      </c>
      <c r="NEA29" s="258" t="str">
        <f>IFERROR(INDEX('Data Annex'!$K$1:$BS$4779,MATCH(NEA$1&amp;"|"&amp;$B29,'Data Annex'!$K$1:$K$4779,0),MATCH(NEA$2,'Data Annex'!$K$1:$BS$1,0)),"")</f>
        <v/>
      </c>
      <c r="NEB29" s="258" t="str">
        <f>IFERROR(INDEX('Data Annex'!$K$1:$BS$4779,MATCH(NEB$1&amp;"|"&amp;$B29,'Data Annex'!$K$1:$K$4779,0),MATCH(NEB$2,'Data Annex'!$K$1:$BS$1,0)),"")</f>
        <v/>
      </c>
      <c r="NEC29" s="258" t="str">
        <f>IFERROR(INDEX('Data Annex'!$K$1:$BS$4779,MATCH(NEC$1&amp;"|"&amp;$B29,'Data Annex'!$K$1:$K$4779,0),MATCH(NEC$2,'Data Annex'!$K$1:$BS$1,0)),"")</f>
        <v/>
      </c>
      <c r="NED29" s="258" t="str">
        <f>IFERROR(INDEX('Data Annex'!$K$1:$BS$4779,MATCH(NED$1&amp;"|"&amp;$B29,'Data Annex'!$K$1:$K$4779,0),MATCH(NED$2,'Data Annex'!$K$1:$BS$1,0)),"")</f>
        <v/>
      </c>
      <c r="NEE29" s="258" t="str">
        <f>IFERROR(INDEX('Data Annex'!$K$1:$BS$4779,MATCH(NEE$1&amp;"|"&amp;$B29,'Data Annex'!$K$1:$K$4779,0),MATCH(NEE$2,'Data Annex'!$K$1:$BS$1,0)),"")</f>
        <v/>
      </c>
      <c r="NEF29" s="258" t="str">
        <f>IFERROR(INDEX('Data Annex'!$K$1:$BS$4779,MATCH(NEF$1&amp;"|"&amp;$B29,'Data Annex'!$K$1:$K$4779,0),MATCH(NEF$2,'Data Annex'!$K$1:$BS$1,0)),"")</f>
        <v/>
      </c>
      <c r="NEG29" s="258" t="str">
        <f>IFERROR(INDEX('Data Annex'!$K$1:$BS$4779,MATCH(NEG$1&amp;"|"&amp;$B29,'Data Annex'!$K$1:$K$4779,0),MATCH(NEG$2,'Data Annex'!$K$1:$BS$1,0)),"")</f>
        <v/>
      </c>
      <c r="NEH29" s="258" t="str">
        <f>IFERROR(INDEX('Data Annex'!$K$1:$BS$4779,MATCH(NEH$1&amp;"|"&amp;$B29,'Data Annex'!$K$1:$K$4779,0),MATCH(NEH$2,'Data Annex'!$K$1:$BS$1,0)),"")</f>
        <v/>
      </c>
      <c r="NEI29" s="258" t="str">
        <f>IFERROR(INDEX('Data Annex'!$K$1:$BS$4779,MATCH(NEI$1&amp;"|"&amp;$B29,'Data Annex'!$K$1:$K$4779,0),MATCH(NEI$2,'Data Annex'!$K$1:$BS$1,0)),"")</f>
        <v/>
      </c>
      <c r="NEJ29" s="258" t="str">
        <f>IFERROR(INDEX('Data Annex'!$K$1:$BS$4779,MATCH(NEJ$1&amp;"|"&amp;$B29,'Data Annex'!$K$1:$K$4779,0),MATCH(NEJ$2,'Data Annex'!$K$1:$BS$1,0)),"")</f>
        <v/>
      </c>
      <c r="NEK29" s="258" t="str">
        <f>IFERROR(INDEX('Data Annex'!$K$1:$BS$4779,MATCH(NEK$1&amp;"|"&amp;$B29,'Data Annex'!$K$1:$K$4779,0),MATCH(NEK$2,'Data Annex'!$K$1:$BS$1,0)),"")</f>
        <v/>
      </c>
      <c r="NEL29" s="258" t="str">
        <f>IFERROR(INDEX('Data Annex'!$K$1:$BS$4779,MATCH(NEL$1&amp;"|"&amp;$B29,'Data Annex'!$K$1:$K$4779,0),MATCH(NEL$2,'Data Annex'!$K$1:$BS$1,0)),"")</f>
        <v/>
      </c>
      <c r="NEM29" s="258" t="str">
        <f>IFERROR(INDEX('Data Annex'!$K$1:$BS$4779,MATCH(NEM$1&amp;"|"&amp;$B29,'Data Annex'!$K$1:$K$4779,0),MATCH(NEM$2,'Data Annex'!$K$1:$BS$1,0)),"")</f>
        <v/>
      </c>
      <c r="NEN29" s="258" t="str">
        <f>IFERROR(INDEX('Data Annex'!$K$1:$BS$4779,MATCH(NEN$1&amp;"|"&amp;$B29,'Data Annex'!$K$1:$K$4779,0),MATCH(NEN$2,'Data Annex'!$K$1:$BS$1,0)),"")</f>
        <v/>
      </c>
      <c r="NEO29" s="258" t="str">
        <f>IFERROR(INDEX('Data Annex'!$K$1:$BS$4779,MATCH(NEO$1&amp;"|"&amp;$B29,'Data Annex'!$K$1:$K$4779,0),MATCH(NEO$2,'Data Annex'!$K$1:$BS$1,0)),"")</f>
        <v/>
      </c>
      <c r="NEP29" s="258" t="str">
        <f>IFERROR(INDEX('Data Annex'!$K$1:$BS$4779,MATCH(NEP$1&amp;"|"&amp;$B29,'Data Annex'!$K$1:$K$4779,0),MATCH(NEP$2,'Data Annex'!$K$1:$BS$1,0)),"")</f>
        <v/>
      </c>
      <c r="NEQ29" s="258" t="str">
        <f>IFERROR(INDEX('Data Annex'!$K$1:$BS$4779,MATCH(NEQ$1&amp;"|"&amp;$B29,'Data Annex'!$K$1:$K$4779,0),MATCH(NEQ$2,'Data Annex'!$K$1:$BS$1,0)),"")</f>
        <v/>
      </c>
      <c r="NER29" s="258" t="str">
        <f>IFERROR(INDEX('Data Annex'!$K$1:$BS$4779,MATCH(NER$1&amp;"|"&amp;$B29,'Data Annex'!$K$1:$K$4779,0),MATCH(NER$2,'Data Annex'!$K$1:$BS$1,0)),"")</f>
        <v/>
      </c>
      <c r="NES29" s="258" t="str">
        <f>IFERROR(INDEX('Data Annex'!$K$1:$BS$4779,MATCH(NES$1&amp;"|"&amp;$B29,'Data Annex'!$K$1:$K$4779,0),MATCH(NES$2,'Data Annex'!$K$1:$BS$1,0)),"")</f>
        <v/>
      </c>
      <c r="NET29" s="258" t="str">
        <f>IFERROR(INDEX('Data Annex'!$K$1:$BS$4779,MATCH(NET$1&amp;"|"&amp;$B29,'Data Annex'!$K$1:$K$4779,0),MATCH(NET$2,'Data Annex'!$K$1:$BS$1,0)),"")</f>
        <v/>
      </c>
      <c r="NEU29" s="258" t="str">
        <f>IFERROR(INDEX('Data Annex'!$K$1:$BS$4779,MATCH(NEU$1&amp;"|"&amp;$B29,'Data Annex'!$K$1:$K$4779,0),MATCH(NEU$2,'Data Annex'!$K$1:$BS$1,0)),"")</f>
        <v/>
      </c>
      <c r="NEV29" s="258" t="str">
        <f>IFERROR(INDEX('Data Annex'!$K$1:$BS$4779,MATCH(NEV$1&amp;"|"&amp;$B29,'Data Annex'!$K$1:$K$4779,0),MATCH(NEV$2,'Data Annex'!$K$1:$BS$1,0)),"")</f>
        <v/>
      </c>
      <c r="NEW29" s="258" t="str">
        <f>IFERROR(INDEX('Data Annex'!$K$1:$BS$4779,MATCH(NEW$1&amp;"|"&amp;$B29,'Data Annex'!$K$1:$K$4779,0),MATCH(NEW$2,'Data Annex'!$K$1:$BS$1,0)),"")</f>
        <v/>
      </c>
      <c r="NEX29" s="258" t="str">
        <f>IFERROR(INDEX('Data Annex'!$K$1:$BS$4779,MATCH(NEX$1&amp;"|"&amp;$B29,'Data Annex'!$K$1:$K$4779,0),MATCH(NEX$2,'Data Annex'!$K$1:$BS$1,0)),"")</f>
        <v/>
      </c>
      <c r="NEY29" s="258" t="str">
        <f>IFERROR(INDEX('Data Annex'!$K$1:$BS$4779,MATCH(NEY$1&amp;"|"&amp;$B29,'Data Annex'!$K$1:$K$4779,0),MATCH(NEY$2,'Data Annex'!$K$1:$BS$1,0)),"")</f>
        <v/>
      </c>
      <c r="NEZ29" s="258" t="str">
        <f>IFERROR(INDEX('Data Annex'!$K$1:$BS$4779,MATCH(NEZ$1&amp;"|"&amp;$B29,'Data Annex'!$K$1:$K$4779,0),MATCH(NEZ$2,'Data Annex'!$K$1:$BS$1,0)),"")</f>
        <v/>
      </c>
      <c r="NFA29" s="258" t="str">
        <f>IFERROR(INDEX('Data Annex'!$K$1:$BS$4779,MATCH(NFA$1&amp;"|"&amp;$B29,'Data Annex'!$K$1:$K$4779,0),MATCH(NFA$2,'Data Annex'!$K$1:$BS$1,0)),"")</f>
        <v/>
      </c>
      <c r="NFB29" s="258" t="str">
        <f>IFERROR(INDEX('Data Annex'!$K$1:$BS$4779,MATCH(NFB$1&amp;"|"&amp;$B29,'Data Annex'!$K$1:$K$4779,0),MATCH(NFB$2,'Data Annex'!$K$1:$BS$1,0)),"")</f>
        <v/>
      </c>
      <c r="NFC29" s="258" t="str">
        <f>IFERROR(INDEX('Data Annex'!$K$1:$BS$4779,MATCH(NFC$1&amp;"|"&amp;$B29,'Data Annex'!$K$1:$K$4779,0),MATCH(NFC$2,'Data Annex'!$K$1:$BS$1,0)),"")</f>
        <v/>
      </c>
      <c r="NFD29" s="258" t="str">
        <f>IFERROR(INDEX('Data Annex'!$K$1:$BS$4779,MATCH(NFD$1&amp;"|"&amp;$B29,'Data Annex'!$K$1:$K$4779,0),MATCH(NFD$2,'Data Annex'!$K$1:$BS$1,0)),"")</f>
        <v/>
      </c>
      <c r="NFE29" s="258" t="str">
        <f>IFERROR(INDEX('Data Annex'!$K$1:$BS$4779,MATCH(NFE$1&amp;"|"&amp;$B29,'Data Annex'!$K$1:$K$4779,0),MATCH(NFE$2,'Data Annex'!$K$1:$BS$1,0)),"")</f>
        <v/>
      </c>
      <c r="NFF29" s="258" t="str">
        <f>IFERROR(INDEX('Data Annex'!$K$1:$BS$4779,MATCH(NFF$1&amp;"|"&amp;$B29,'Data Annex'!$K$1:$K$4779,0),MATCH(NFF$2,'Data Annex'!$K$1:$BS$1,0)),"")</f>
        <v/>
      </c>
      <c r="NFG29" s="258" t="str">
        <f>IFERROR(INDEX('Data Annex'!$K$1:$BS$4779,MATCH(NFG$1&amp;"|"&amp;$B29,'Data Annex'!$K$1:$K$4779,0),MATCH(NFG$2,'Data Annex'!$K$1:$BS$1,0)),"")</f>
        <v/>
      </c>
      <c r="NFH29" s="258" t="str">
        <f>IFERROR(INDEX('Data Annex'!$K$1:$BS$4779,MATCH(NFH$1&amp;"|"&amp;$B29,'Data Annex'!$K$1:$K$4779,0),MATCH(NFH$2,'Data Annex'!$K$1:$BS$1,0)),"")</f>
        <v/>
      </c>
      <c r="NFI29" s="258" t="str">
        <f>IFERROR(INDEX('Data Annex'!$K$1:$BS$4779,MATCH(NFI$1&amp;"|"&amp;$B29,'Data Annex'!$K$1:$K$4779,0),MATCH(NFI$2,'Data Annex'!$K$1:$BS$1,0)),"")</f>
        <v/>
      </c>
      <c r="NFJ29" s="258" t="str">
        <f>IFERROR(INDEX('Data Annex'!$K$1:$BS$4779,MATCH(NFJ$1&amp;"|"&amp;$B29,'Data Annex'!$K$1:$K$4779,0),MATCH(NFJ$2,'Data Annex'!$K$1:$BS$1,0)),"")</f>
        <v/>
      </c>
      <c r="NFK29" s="258" t="str">
        <f>IFERROR(INDEX('Data Annex'!$K$1:$BS$4779,MATCH(NFK$1&amp;"|"&amp;$B29,'Data Annex'!$K$1:$K$4779,0),MATCH(NFK$2,'Data Annex'!$K$1:$BS$1,0)),"")</f>
        <v/>
      </c>
      <c r="NFL29" s="258" t="str">
        <f>IFERROR(INDEX('Data Annex'!$K$1:$BS$4779,MATCH(NFL$1&amp;"|"&amp;$B29,'Data Annex'!$K$1:$K$4779,0),MATCH(NFL$2,'Data Annex'!$K$1:$BS$1,0)),"")</f>
        <v/>
      </c>
      <c r="NFM29" s="258" t="str">
        <f>IFERROR(INDEX('Data Annex'!$K$1:$BS$4779,MATCH(NFM$1&amp;"|"&amp;$B29,'Data Annex'!$K$1:$K$4779,0),MATCH(NFM$2,'Data Annex'!$K$1:$BS$1,0)),"")</f>
        <v/>
      </c>
      <c r="NFN29" s="258" t="str">
        <f>IFERROR(INDEX('Data Annex'!$K$1:$BS$4779,MATCH(NFN$1&amp;"|"&amp;$B29,'Data Annex'!$K$1:$K$4779,0),MATCH(NFN$2,'Data Annex'!$K$1:$BS$1,0)),"")</f>
        <v/>
      </c>
      <c r="NFO29" s="258" t="str">
        <f>IFERROR(INDEX('Data Annex'!$K$1:$BS$4779,MATCH(NFO$1&amp;"|"&amp;$B29,'Data Annex'!$K$1:$K$4779,0),MATCH(NFO$2,'Data Annex'!$K$1:$BS$1,0)),"")</f>
        <v/>
      </c>
      <c r="NFP29" s="258" t="str">
        <f>IFERROR(INDEX('Data Annex'!$K$1:$BS$4779,MATCH(NFP$1&amp;"|"&amp;$B29,'Data Annex'!$K$1:$K$4779,0),MATCH(NFP$2,'Data Annex'!$K$1:$BS$1,0)),"")</f>
        <v/>
      </c>
      <c r="NFQ29" s="258" t="str">
        <f>IFERROR(INDEX('Data Annex'!$K$1:$BS$4779,MATCH(NFQ$1&amp;"|"&amp;$B29,'Data Annex'!$K$1:$K$4779,0),MATCH(NFQ$2,'Data Annex'!$K$1:$BS$1,0)),"")</f>
        <v/>
      </c>
      <c r="NFR29" s="258" t="str">
        <f>IFERROR(INDEX('Data Annex'!$K$1:$BS$4779,MATCH(NFR$1&amp;"|"&amp;$B29,'Data Annex'!$K$1:$K$4779,0),MATCH(NFR$2,'Data Annex'!$K$1:$BS$1,0)),"")</f>
        <v/>
      </c>
      <c r="NFS29" s="258" t="str">
        <f>IFERROR(INDEX('Data Annex'!$K$1:$BS$4779,MATCH(NFS$1&amp;"|"&amp;$B29,'Data Annex'!$K$1:$K$4779,0),MATCH(NFS$2,'Data Annex'!$K$1:$BS$1,0)),"")</f>
        <v/>
      </c>
      <c r="NFT29" s="258" t="str">
        <f>IFERROR(INDEX('Data Annex'!$K$1:$BS$4779,MATCH(NFT$1&amp;"|"&amp;$B29,'Data Annex'!$K$1:$K$4779,0),MATCH(NFT$2,'Data Annex'!$K$1:$BS$1,0)),"")</f>
        <v/>
      </c>
      <c r="NFU29" s="258" t="str">
        <f>IFERROR(INDEX('Data Annex'!$K$1:$BS$4779,MATCH(NFU$1&amp;"|"&amp;$B29,'Data Annex'!$K$1:$K$4779,0),MATCH(NFU$2,'Data Annex'!$K$1:$BS$1,0)),"")</f>
        <v/>
      </c>
      <c r="NFV29" s="258" t="str">
        <f>IFERROR(INDEX('Data Annex'!$K$1:$BS$4779,MATCH(NFV$1&amp;"|"&amp;$B29,'Data Annex'!$K$1:$K$4779,0),MATCH(NFV$2,'Data Annex'!$K$1:$BS$1,0)),"")</f>
        <v/>
      </c>
      <c r="NFW29" s="258" t="str">
        <f>IFERROR(INDEX('Data Annex'!$K$1:$BS$4779,MATCH(NFW$1&amp;"|"&amp;$B29,'Data Annex'!$K$1:$K$4779,0),MATCH(NFW$2,'Data Annex'!$K$1:$BS$1,0)),"")</f>
        <v/>
      </c>
      <c r="NFX29" s="258" t="str">
        <f>IFERROR(INDEX('Data Annex'!$K$1:$BS$4779,MATCH(NFX$1&amp;"|"&amp;$B29,'Data Annex'!$K$1:$K$4779,0),MATCH(NFX$2,'Data Annex'!$K$1:$BS$1,0)),"")</f>
        <v/>
      </c>
      <c r="NFY29" s="258" t="str">
        <f>IFERROR(INDEX('Data Annex'!$K$1:$BS$4779,MATCH(NFY$1&amp;"|"&amp;$B29,'Data Annex'!$K$1:$K$4779,0),MATCH(NFY$2,'Data Annex'!$K$1:$BS$1,0)),"")</f>
        <v/>
      </c>
      <c r="NFZ29" s="258" t="str">
        <f>IFERROR(INDEX('Data Annex'!$K$1:$BS$4779,MATCH(NFZ$1&amp;"|"&amp;$B29,'Data Annex'!$K$1:$K$4779,0),MATCH(NFZ$2,'Data Annex'!$K$1:$BS$1,0)),"")</f>
        <v/>
      </c>
      <c r="NGA29" s="258" t="str">
        <f>IFERROR(INDEX('Data Annex'!$K$1:$BS$4779,MATCH(NGA$1&amp;"|"&amp;$B29,'Data Annex'!$K$1:$K$4779,0),MATCH(NGA$2,'Data Annex'!$K$1:$BS$1,0)),"")</f>
        <v/>
      </c>
      <c r="NGB29" s="258" t="str">
        <f>IFERROR(INDEX('Data Annex'!$K$1:$BS$4779,MATCH(NGB$1&amp;"|"&amp;$B29,'Data Annex'!$K$1:$K$4779,0),MATCH(NGB$2,'Data Annex'!$K$1:$BS$1,0)),"")</f>
        <v/>
      </c>
      <c r="NGC29" s="258" t="str">
        <f>IFERROR(INDEX('Data Annex'!$K$1:$BS$4779,MATCH(NGC$1&amp;"|"&amp;$B29,'Data Annex'!$K$1:$K$4779,0),MATCH(NGC$2,'Data Annex'!$K$1:$BS$1,0)),"")</f>
        <v/>
      </c>
      <c r="NGD29" s="258" t="str">
        <f>IFERROR(INDEX('Data Annex'!$K$1:$BS$4779,MATCH(NGD$1&amp;"|"&amp;$B29,'Data Annex'!$K$1:$K$4779,0),MATCH(NGD$2,'Data Annex'!$K$1:$BS$1,0)),"")</f>
        <v/>
      </c>
      <c r="NGE29" s="258" t="str">
        <f>IFERROR(INDEX('Data Annex'!$K$1:$BS$4779,MATCH(NGE$1&amp;"|"&amp;$B29,'Data Annex'!$K$1:$K$4779,0),MATCH(NGE$2,'Data Annex'!$K$1:$BS$1,0)),"")</f>
        <v/>
      </c>
      <c r="NGF29" s="258" t="str">
        <f>IFERROR(INDEX('Data Annex'!$K$1:$BS$4779,MATCH(NGF$1&amp;"|"&amp;$B29,'Data Annex'!$K$1:$K$4779,0),MATCH(NGF$2,'Data Annex'!$K$1:$BS$1,0)),"")</f>
        <v/>
      </c>
      <c r="NGG29" s="258" t="str">
        <f>IFERROR(INDEX('Data Annex'!$K$1:$BS$4779,MATCH(NGG$1&amp;"|"&amp;$B29,'Data Annex'!$K$1:$K$4779,0),MATCH(NGG$2,'Data Annex'!$K$1:$BS$1,0)),"")</f>
        <v/>
      </c>
      <c r="NGH29" s="258" t="str">
        <f>IFERROR(INDEX('Data Annex'!$K$1:$BS$4779,MATCH(NGH$1&amp;"|"&amp;$B29,'Data Annex'!$K$1:$K$4779,0),MATCH(NGH$2,'Data Annex'!$K$1:$BS$1,0)),"")</f>
        <v/>
      </c>
      <c r="NGI29" s="258" t="str">
        <f>IFERROR(INDEX('Data Annex'!$K$1:$BS$4779,MATCH(NGI$1&amp;"|"&amp;$B29,'Data Annex'!$K$1:$K$4779,0),MATCH(NGI$2,'Data Annex'!$K$1:$BS$1,0)),"")</f>
        <v/>
      </c>
      <c r="NGJ29" s="258" t="str">
        <f>IFERROR(INDEX('Data Annex'!$K$1:$BS$4779,MATCH(NGJ$1&amp;"|"&amp;$B29,'Data Annex'!$K$1:$K$4779,0),MATCH(NGJ$2,'Data Annex'!$K$1:$BS$1,0)),"")</f>
        <v/>
      </c>
      <c r="NGK29" s="258" t="str">
        <f>IFERROR(INDEX('Data Annex'!$K$1:$BS$4779,MATCH(NGK$1&amp;"|"&amp;$B29,'Data Annex'!$K$1:$K$4779,0),MATCH(NGK$2,'Data Annex'!$K$1:$BS$1,0)),"")</f>
        <v/>
      </c>
      <c r="NGL29" s="258" t="str">
        <f>IFERROR(INDEX('Data Annex'!$K$1:$BS$4779,MATCH(NGL$1&amp;"|"&amp;$B29,'Data Annex'!$K$1:$K$4779,0),MATCH(NGL$2,'Data Annex'!$K$1:$BS$1,0)),"")</f>
        <v/>
      </c>
      <c r="NGM29" s="258" t="str">
        <f>IFERROR(INDEX('Data Annex'!$K$1:$BS$4779,MATCH(NGM$1&amp;"|"&amp;$B29,'Data Annex'!$K$1:$K$4779,0),MATCH(NGM$2,'Data Annex'!$K$1:$BS$1,0)),"")</f>
        <v/>
      </c>
      <c r="NGN29" s="258" t="str">
        <f>IFERROR(INDEX('Data Annex'!$K$1:$BS$4779,MATCH(NGN$1&amp;"|"&amp;$B29,'Data Annex'!$K$1:$K$4779,0),MATCH(NGN$2,'Data Annex'!$K$1:$BS$1,0)),"")</f>
        <v/>
      </c>
      <c r="NGO29" s="258" t="str">
        <f>IFERROR(INDEX('Data Annex'!$K$1:$BS$4779,MATCH(NGO$1&amp;"|"&amp;$B29,'Data Annex'!$K$1:$K$4779,0),MATCH(NGO$2,'Data Annex'!$K$1:$BS$1,0)),"")</f>
        <v/>
      </c>
      <c r="NGP29" s="258" t="str">
        <f>IFERROR(INDEX('Data Annex'!$K$1:$BS$4779,MATCH(NGP$1&amp;"|"&amp;$B29,'Data Annex'!$K$1:$K$4779,0),MATCH(NGP$2,'Data Annex'!$K$1:$BS$1,0)),"")</f>
        <v/>
      </c>
      <c r="NGQ29" s="258" t="str">
        <f>IFERROR(INDEX('Data Annex'!$K$1:$BS$4779,MATCH(NGQ$1&amp;"|"&amp;$B29,'Data Annex'!$K$1:$K$4779,0),MATCH(NGQ$2,'Data Annex'!$K$1:$BS$1,0)),"")</f>
        <v/>
      </c>
      <c r="NGR29" s="258" t="str">
        <f>IFERROR(INDEX('Data Annex'!$K$1:$BS$4779,MATCH(NGR$1&amp;"|"&amp;$B29,'Data Annex'!$K$1:$K$4779,0),MATCH(NGR$2,'Data Annex'!$K$1:$BS$1,0)),"")</f>
        <v/>
      </c>
      <c r="NGS29" s="258" t="str">
        <f>IFERROR(INDEX('Data Annex'!$K$1:$BS$4779,MATCH(NGS$1&amp;"|"&amp;$B29,'Data Annex'!$K$1:$K$4779,0),MATCH(NGS$2,'Data Annex'!$K$1:$BS$1,0)),"")</f>
        <v/>
      </c>
      <c r="NGT29" s="258" t="str">
        <f>IFERROR(INDEX('Data Annex'!$K$1:$BS$4779,MATCH(NGT$1&amp;"|"&amp;$B29,'Data Annex'!$K$1:$K$4779,0),MATCH(NGT$2,'Data Annex'!$K$1:$BS$1,0)),"")</f>
        <v/>
      </c>
      <c r="NGU29" s="258" t="str">
        <f>IFERROR(INDEX('Data Annex'!$K$1:$BS$4779,MATCH(NGU$1&amp;"|"&amp;$B29,'Data Annex'!$K$1:$K$4779,0),MATCH(NGU$2,'Data Annex'!$K$1:$BS$1,0)),"")</f>
        <v/>
      </c>
      <c r="NGV29" s="258" t="str">
        <f>IFERROR(INDEX('Data Annex'!$K$1:$BS$4779,MATCH(NGV$1&amp;"|"&amp;$B29,'Data Annex'!$K$1:$K$4779,0),MATCH(NGV$2,'Data Annex'!$K$1:$BS$1,0)),"")</f>
        <v/>
      </c>
      <c r="NGW29" s="258" t="str">
        <f>IFERROR(INDEX('Data Annex'!$K$1:$BS$4779,MATCH(NGW$1&amp;"|"&amp;$B29,'Data Annex'!$K$1:$K$4779,0),MATCH(NGW$2,'Data Annex'!$K$1:$BS$1,0)),"")</f>
        <v/>
      </c>
      <c r="NGX29" s="258" t="str">
        <f>IFERROR(INDEX('Data Annex'!$K$1:$BS$4779,MATCH(NGX$1&amp;"|"&amp;$B29,'Data Annex'!$K$1:$K$4779,0),MATCH(NGX$2,'Data Annex'!$K$1:$BS$1,0)),"")</f>
        <v/>
      </c>
      <c r="NGY29" s="258" t="str">
        <f>IFERROR(INDEX('Data Annex'!$K$1:$BS$4779,MATCH(NGY$1&amp;"|"&amp;$B29,'Data Annex'!$K$1:$K$4779,0),MATCH(NGY$2,'Data Annex'!$K$1:$BS$1,0)),"")</f>
        <v/>
      </c>
      <c r="NGZ29" s="258" t="str">
        <f>IFERROR(INDEX('Data Annex'!$K$1:$BS$4779,MATCH(NGZ$1&amp;"|"&amp;$B29,'Data Annex'!$K$1:$K$4779,0),MATCH(NGZ$2,'Data Annex'!$K$1:$BS$1,0)),"")</f>
        <v/>
      </c>
      <c r="NHA29" s="258" t="str">
        <f>IFERROR(INDEX('Data Annex'!$K$1:$BS$4779,MATCH(NHA$1&amp;"|"&amp;$B29,'Data Annex'!$K$1:$K$4779,0),MATCH(NHA$2,'Data Annex'!$K$1:$BS$1,0)),"")</f>
        <v/>
      </c>
      <c r="NHB29" s="258" t="str">
        <f>IFERROR(INDEX('Data Annex'!$K$1:$BS$4779,MATCH(NHB$1&amp;"|"&amp;$B29,'Data Annex'!$K$1:$K$4779,0),MATCH(NHB$2,'Data Annex'!$K$1:$BS$1,0)),"")</f>
        <v/>
      </c>
      <c r="NHC29" s="258" t="str">
        <f>IFERROR(INDEX('Data Annex'!$K$1:$BS$4779,MATCH(NHC$1&amp;"|"&amp;$B29,'Data Annex'!$K$1:$K$4779,0),MATCH(NHC$2,'Data Annex'!$K$1:$BS$1,0)),"")</f>
        <v/>
      </c>
      <c r="NHD29" s="258" t="str">
        <f>IFERROR(INDEX('Data Annex'!$K$1:$BS$4779,MATCH(NHD$1&amp;"|"&amp;$B29,'Data Annex'!$K$1:$K$4779,0),MATCH(NHD$2,'Data Annex'!$K$1:$BS$1,0)),"")</f>
        <v/>
      </c>
      <c r="NHE29" s="258" t="str">
        <f>IFERROR(INDEX('Data Annex'!$K$1:$BS$4779,MATCH(NHE$1&amp;"|"&amp;$B29,'Data Annex'!$K$1:$K$4779,0),MATCH(NHE$2,'Data Annex'!$K$1:$BS$1,0)),"")</f>
        <v/>
      </c>
      <c r="NHF29" s="258" t="str">
        <f>IFERROR(INDEX('Data Annex'!$K$1:$BS$4779,MATCH(NHF$1&amp;"|"&amp;$B29,'Data Annex'!$K$1:$K$4779,0),MATCH(NHF$2,'Data Annex'!$K$1:$BS$1,0)),"")</f>
        <v/>
      </c>
      <c r="NHG29" s="258" t="str">
        <f>IFERROR(INDEX('Data Annex'!$K$1:$BS$4779,MATCH(NHG$1&amp;"|"&amp;$B29,'Data Annex'!$K$1:$K$4779,0),MATCH(NHG$2,'Data Annex'!$K$1:$BS$1,0)),"")</f>
        <v/>
      </c>
      <c r="NHH29" s="258" t="str">
        <f>IFERROR(INDEX('Data Annex'!$K$1:$BS$4779,MATCH(NHH$1&amp;"|"&amp;$B29,'Data Annex'!$K$1:$K$4779,0),MATCH(NHH$2,'Data Annex'!$K$1:$BS$1,0)),"")</f>
        <v/>
      </c>
      <c r="NHI29" s="258" t="str">
        <f>IFERROR(INDEX('Data Annex'!$K$1:$BS$4779,MATCH(NHI$1&amp;"|"&amp;$B29,'Data Annex'!$K$1:$K$4779,0),MATCH(NHI$2,'Data Annex'!$K$1:$BS$1,0)),"")</f>
        <v/>
      </c>
      <c r="NHJ29" s="258" t="str">
        <f>IFERROR(INDEX('Data Annex'!$K$1:$BS$4779,MATCH(NHJ$1&amp;"|"&amp;$B29,'Data Annex'!$K$1:$K$4779,0),MATCH(NHJ$2,'Data Annex'!$K$1:$BS$1,0)),"")</f>
        <v/>
      </c>
      <c r="NHK29" s="258" t="str">
        <f>IFERROR(INDEX('Data Annex'!$K$1:$BS$4779,MATCH(NHK$1&amp;"|"&amp;$B29,'Data Annex'!$K$1:$K$4779,0),MATCH(NHK$2,'Data Annex'!$K$1:$BS$1,0)),"")</f>
        <v/>
      </c>
      <c r="NHL29" s="258" t="str">
        <f>IFERROR(INDEX('Data Annex'!$K$1:$BS$4779,MATCH(NHL$1&amp;"|"&amp;$B29,'Data Annex'!$K$1:$K$4779,0),MATCH(NHL$2,'Data Annex'!$K$1:$BS$1,0)),"")</f>
        <v/>
      </c>
      <c r="NHM29" s="258" t="str">
        <f>IFERROR(INDEX('Data Annex'!$K$1:$BS$4779,MATCH(NHM$1&amp;"|"&amp;$B29,'Data Annex'!$K$1:$K$4779,0),MATCH(NHM$2,'Data Annex'!$K$1:$BS$1,0)),"")</f>
        <v/>
      </c>
      <c r="NHN29" s="258" t="str">
        <f>IFERROR(INDEX('Data Annex'!$K$1:$BS$4779,MATCH(NHN$1&amp;"|"&amp;$B29,'Data Annex'!$K$1:$K$4779,0),MATCH(NHN$2,'Data Annex'!$K$1:$BS$1,0)),"")</f>
        <v/>
      </c>
      <c r="NHO29" s="258" t="str">
        <f>IFERROR(INDEX('Data Annex'!$K$1:$BS$4779,MATCH(NHO$1&amp;"|"&amp;$B29,'Data Annex'!$K$1:$K$4779,0),MATCH(NHO$2,'Data Annex'!$K$1:$BS$1,0)),"")</f>
        <v/>
      </c>
      <c r="NHP29" s="258" t="str">
        <f>IFERROR(INDEX('Data Annex'!$K$1:$BS$4779,MATCH(NHP$1&amp;"|"&amp;$B29,'Data Annex'!$K$1:$K$4779,0),MATCH(NHP$2,'Data Annex'!$K$1:$BS$1,0)),"")</f>
        <v/>
      </c>
      <c r="NHQ29" s="258" t="str">
        <f>IFERROR(INDEX('Data Annex'!$K$1:$BS$4779,MATCH(NHQ$1&amp;"|"&amp;$B29,'Data Annex'!$K$1:$K$4779,0),MATCH(NHQ$2,'Data Annex'!$K$1:$BS$1,0)),"")</f>
        <v/>
      </c>
      <c r="NHR29" s="258" t="str">
        <f>IFERROR(INDEX('Data Annex'!$K$1:$BS$4779,MATCH(NHR$1&amp;"|"&amp;$B29,'Data Annex'!$K$1:$K$4779,0),MATCH(NHR$2,'Data Annex'!$K$1:$BS$1,0)),"")</f>
        <v/>
      </c>
      <c r="NHS29" s="258" t="str">
        <f>IFERROR(INDEX('Data Annex'!$K$1:$BS$4779,MATCH(NHS$1&amp;"|"&amp;$B29,'Data Annex'!$K$1:$K$4779,0),MATCH(NHS$2,'Data Annex'!$K$1:$BS$1,0)),"")</f>
        <v/>
      </c>
      <c r="NHT29" s="258" t="str">
        <f>IFERROR(INDEX('Data Annex'!$K$1:$BS$4779,MATCH(NHT$1&amp;"|"&amp;$B29,'Data Annex'!$K$1:$K$4779,0),MATCH(NHT$2,'Data Annex'!$K$1:$BS$1,0)),"")</f>
        <v/>
      </c>
      <c r="NHU29" s="258" t="str">
        <f>IFERROR(INDEX('Data Annex'!$K$1:$BS$4779,MATCH(NHU$1&amp;"|"&amp;$B29,'Data Annex'!$K$1:$K$4779,0),MATCH(NHU$2,'Data Annex'!$K$1:$BS$1,0)),"")</f>
        <v/>
      </c>
      <c r="NHV29" s="258" t="str">
        <f>IFERROR(INDEX('Data Annex'!$K$1:$BS$4779,MATCH(NHV$1&amp;"|"&amp;$B29,'Data Annex'!$K$1:$K$4779,0),MATCH(NHV$2,'Data Annex'!$K$1:$BS$1,0)),"")</f>
        <v/>
      </c>
      <c r="NHW29" s="258" t="str">
        <f>IFERROR(INDEX('Data Annex'!$K$1:$BS$4779,MATCH(NHW$1&amp;"|"&amp;$B29,'Data Annex'!$K$1:$K$4779,0),MATCH(NHW$2,'Data Annex'!$K$1:$BS$1,0)),"")</f>
        <v/>
      </c>
      <c r="NHX29" s="258" t="str">
        <f>IFERROR(INDEX('Data Annex'!$K$1:$BS$4779,MATCH(NHX$1&amp;"|"&amp;$B29,'Data Annex'!$K$1:$K$4779,0),MATCH(NHX$2,'Data Annex'!$K$1:$BS$1,0)),"")</f>
        <v/>
      </c>
      <c r="NHY29" s="258" t="str">
        <f>IFERROR(INDEX('Data Annex'!$K$1:$BS$4779,MATCH(NHY$1&amp;"|"&amp;$B29,'Data Annex'!$K$1:$K$4779,0),MATCH(NHY$2,'Data Annex'!$K$1:$BS$1,0)),"")</f>
        <v/>
      </c>
      <c r="NHZ29" s="258" t="str">
        <f>IFERROR(INDEX('Data Annex'!$K$1:$BS$4779,MATCH(NHZ$1&amp;"|"&amp;$B29,'Data Annex'!$K$1:$K$4779,0),MATCH(NHZ$2,'Data Annex'!$K$1:$BS$1,0)),"")</f>
        <v/>
      </c>
      <c r="NIA29" s="258" t="str">
        <f>IFERROR(INDEX('Data Annex'!$K$1:$BS$4779,MATCH(NIA$1&amp;"|"&amp;$B29,'Data Annex'!$K$1:$K$4779,0),MATCH(NIA$2,'Data Annex'!$K$1:$BS$1,0)),"")</f>
        <v/>
      </c>
      <c r="NIB29" s="258" t="str">
        <f>IFERROR(INDEX('Data Annex'!$K$1:$BS$4779,MATCH(NIB$1&amp;"|"&amp;$B29,'Data Annex'!$K$1:$K$4779,0),MATCH(NIB$2,'Data Annex'!$K$1:$BS$1,0)),"")</f>
        <v/>
      </c>
      <c r="NIC29" s="258" t="str">
        <f>IFERROR(INDEX('Data Annex'!$K$1:$BS$4779,MATCH(NIC$1&amp;"|"&amp;$B29,'Data Annex'!$K$1:$K$4779,0),MATCH(NIC$2,'Data Annex'!$K$1:$BS$1,0)),"")</f>
        <v/>
      </c>
      <c r="NID29" s="258" t="str">
        <f>IFERROR(INDEX('Data Annex'!$K$1:$BS$4779,MATCH(NID$1&amp;"|"&amp;$B29,'Data Annex'!$K$1:$K$4779,0),MATCH(NID$2,'Data Annex'!$K$1:$BS$1,0)),"")</f>
        <v/>
      </c>
      <c r="NIE29" s="258" t="str">
        <f>IFERROR(INDEX('Data Annex'!$K$1:$BS$4779,MATCH(NIE$1&amp;"|"&amp;$B29,'Data Annex'!$K$1:$K$4779,0),MATCH(NIE$2,'Data Annex'!$K$1:$BS$1,0)),"")</f>
        <v/>
      </c>
      <c r="NIF29" s="258" t="str">
        <f>IFERROR(INDEX('Data Annex'!$K$1:$BS$4779,MATCH(NIF$1&amp;"|"&amp;$B29,'Data Annex'!$K$1:$K$4779,0),MATCH(NIF$2,'Data Annex'!$K$1:$BS$1,0)),"")</f>
        <v/>
      </c>
      <c r="NIG29" s="258" t="str">
        <f>IFERROR(INDEX('Data Annex'!$K$1:$BS$4779,MATCH(NIG$1&amp;"|"&amp;$B29,'Data Annex'!$K$1:$K$4779,0),MATCH(NIG$2,'Data Annex'!$K$1:$BS$1,0)),"")</f>
        <v/>
      </c>
      <c r="NIH29" s="258" t="str">
        <f>IFERROR(INDEX('Data Annex'!$K$1:$BS$4779,MATCH(NIH$1&amp;"|"&amp;$B29,'Data Annex'!$K$1:$K$4779,0),MATCH(NIH$2,'Data Annex'!$K$1:$BS$1,0)),"")</f>
        <v/>
      </c>
      <c r="NII29" s="258" t="str">
        <f>IFERROR(INDEX('Data Annex'!$K$1:$BS$4779,MATCH(NII$1&amp;"|"&amp;$B29,'Data Annex'!$K$1:$K$4779,0),MATCH(NII$2,'Data Annex'!$K$1:$BS$1,0)),"")</f>
        <v/>
      </c>
      <c r="NIJ29" s="258" t="str">
        <f>IFERROR(INDEX('Data Annex'!$K$1:$BS$4779,MATCH(NIJ$1&amp;"|"&amp;$B29,'Data Annex'!$K$1:$K$4779,0),MATCH(NIJ$2,'Data Annex'!$K$1:$BS$1,0)),"")</f>
        <v/>
      </c>
      <c r="NIK29" s="258" t="str">
        <f>IFERROR(INDEX('Data Annex'!$K$1:$BS$4779,MATCH(NIK$1&amp;"|"&amp;$B29,'Data Annex'!$K$1:$K$4779,0),MATCH(NIK$2,'Data Annex'!$K$1:$BS$1,0)),"")</f>
        <v/>
      </c>
      <c r="NIL29" s="258" t="str">
        <f>IFERROR(INDEX('Data Annex'!$K$1:$BS$4779,MATCH(NIL$1&amp;"|"&amp;$B29,'Data Annex'!$K$1:$K$4779,0),MATCH(NIL$2,'Data Annex'!$K$1:$BS$1,0)),"")</f>
        <v/>
      </c>
      <c r="NIM29" s="258" t="str">
        <f>IFERROR(INDEX('Data Annex'!$K$1:$BS$4779,MATCH(NIM$1&amp;"|"&amp;$B29,'Data Annex'!$K$1:$K$4779,0),MATCH(NIM$2,'Data Annex'!$K$1:$BS$1,0)),"")</f>
        <v/>
      </c>
      <c r="NIN29" s="258" t="str">
        <f>IFERROR(INDEX('Data Annex'!$K$1:$BS$4779,MATCH(NIN$1&amp;"|"&amp;$B29,'Data Annex'!$K$1:$K$4779,0),MATCH(NIN$2,'Data Annex'!$K$1:$BS$1,0)),"")</f>
        <v/>
      </c>
      <c r="NIO29" s="258" t="str">
        <f>IFERROR(INDEX('Data Annex'!$K$1:$BS$4779,MATCH(NIO$1&amp;"|"&amp;$B29,'Data Annex'!$K$1:$K$4779,0),MATCH(NIO$2,'Data Annex'!$K$1:$BS$1,0)),"")</f>
        <v/>
      </c>
      <c r="NIP29" s="258" t="str">
        <f>IFERROR(INDEX('Data Annex'!$K$1:$BS$4779,MATCH(NIP$1&amp;"|"&amp;$B29,'Data Annex'!$K$1:$K$4779,0),MATCH(NIP$2,'Data Annex'!$K$1:$BS$1,0)),"")</f>
        <v/>
      </c>
      <c r="NIQ29" s="258" t="str">
        <f>IFERROR(INDEX('Data Annex'!$K$1:$BS$4779,MATCH(NIQ$1&amp;"|"&amp;$B29,'Data Annex'!$K$1:$K$4779,0),MATCH(NIQ$2,'Data Annex'!$K$1:$BS$1,0)),"")</f>
        <v/>
      </c>
      <c r="NIR29" s="258" t="str">
        <f>IFERROR(INDEX('Data Annex'!$K$1:$BS$4779,MATCH(NIR$1&amp;"|"&amp;$B29,'Data Annex'!$K$1:$K$4779,0),MATCH(NIR$2,'Data Annex'!$K$1:$BS$1,0)),"")</f>
        <v/>
      </c>
      <c r="NIS29" s="258" t="str">
        <f>IFERROR(INDEX('Data Annex'!$K$1:$BS$4779,MATCH(NIS$1&amp;"|"&amp;$B29,'Data Annex'!$K$1:$K$4779,0),MATCH(NIS$2,'Data Annex'!$K$1:$BS$1,0)),"")</f>
        <v/>
      </c>
      <c r="NIT29" s="258" t="str">
        <f>IFERROR(INDEX('Data Annex'!$K$1:$BS$4779,MATCH(NIT$1&amp;"|"&amp;$B29,'Data Annex'!$K$1:$K$4779,0),MATCH(NIT$2,'Data Annex'!$K$1:$BS$1,0)),"")</f>
        <v/>
      </c>
      <c r="NIU29" s="258" t="str">
        <f>IFERROR(INDEX('Data Annex'!$K$1:$BS$4779,MATCH(NIU$1&amp;"|"&amp;$B29,'Data Annex'!$K$1:$K$4779,0),MATCH(NIU$2,'Data Annex'!$K$1:$BS$1,0)),"")</f>
        <v/>
      </c>
      <c r="NIV29" s="258" t="str">
        <f>IFERROR(INDEX('Data Annex'!$K$1:$BS$4779,MATCH(NIV$1&amp;"|"&amp;$B29,'Data Annex'!$K$1:$K$4779,0),MATCH(NIV$2,'Data Annex'!$K$1:$BS$1,0)),"")</f>
        <v/>
      </c>
      <c r="NIW29" s="258" t="str">
        <f>IFERROR(INDEX('Data Annex'!$K$1:$BS$4779,MATCH(NIW$1&amp;"|"&amp;$B29,'Data Annex'!$K$1:$K$4779,0),MATCH(NIW$2,'Data Annex'!$K$1:$BS$1,0)),"")</f>
        <v/>
      </c>
      <c r="NIX29" s="258" t="str">
        <f>IFERROR(INDEX('Data Annex'!$K$1:$BS$4779,MATCH(NIX$1&amp;"|"&amp;$B29,'Data Annex'!$K$1:$K$4779,0),MATCH(NIX$2,'Data Annex'!$K$1:$BS$1,0)),"")</f>
        <v/>
      </c>
      <c r="NIY29" s="258" t="str">
        <f>IFERROR(INDEX('Data Annex'!$K$1:$BS$4779,MATCH(NIY$1&amp;"|"&amp;$B29,'Data Annex'!$K$1:$K$4779,0),MATCH(NIY$2,'Data Annex'!$K$1:$BS$1,0)),"")</f>
        <v/>
      </c>
      <c r="NIZ29" s="258" t="str">
        <f>IFERROR(INDEX('Data Annex'!$K$1:$BS$4779,MATCH(NIZ$1&amp;"|"&amp;$B29,'Data Annex'!$K$1:$K$4779,0),MATCH(NIZ$2,'Data Annex'!$K$1:$BS$1,0)),"")</f>
        <v/>
      </c>
      <c r="NJA29" s="258" t="str">
        <f>IFERROR(INDEX('Data Annex'!$K$1:$BS$4779,MATCH(NJA$1&amp;"|"&amp;$B29,'Data Annex'!$K$1:$K$4779,0),MATCH(NJA$2,'Data Annex'!$K$1:$BS$1,0)),"")</f>
        <v/>
      </c>
      <c r="NJB29" s="258" t="str">
        <f>IFERROR(INDEX('Data Annex'!$K$1:$BS$4779,MATCH(NJB$1&amp;"|"&amp;$B29,'Data Annex'!$K$1:$K$4779,0),MATCH(NJB$2,'Data Annex'!$K$1:$BS$1,0)),"")</f>
        <v/>
      </c>
      <c r="NJC29" s="258" t="str">
        <f>IFERROR(INDEX('Data Annex'!$K$1:$BS$4779,MATCH(NJC$1&amp;"|"&amp;$B29,'Data Annex'!$K$1:$K$4779,0),MATCH(NJC$2,'Data Annex'!$K$1:$BS$1,0)),"")</f>
        <v/>
      </c>
      <c r="NJD29" s="258" t="str">
        <f>IFERROR(INDEX('Data Annex'!$K$1:$BS$4779,MATCH(NJD$1&amp;"|"&amp;$B29,'Data Annex'!$K$1:$K$4779,0),MATCH(NJD$2,'Data Annex'!$K$1:$BS$1,0)),"")</f>
        <v/>
      </c>
      <c r="NJE29" s="258" t="str">
        <f>IFERROR(INDEX('Data Annex'!$K$1:$BS$4779,MATCH(NJE$1&amp;"|"&amp;$B29,'Data Annex'!$K$1:$K$4779,0),MATCH(NJE$2,'Data Annex'!$K$1:$BS$1,0)),"")</f>
        <v/>
      </c>
      <c r="NJF29" s="258" t="str">
        <f>IFERROR(INDEX('Data Annex'!$K$1:$BS$4779,MATCH(NJF$1&amp;"|"&amp;$B29,'Data Annex'!$K$1:$K$4779,0),MATCH(NJF$2,'Data Annex'!$K$1:$BS$1,0)),"")</f>
        <v/>
      </c>
      <c r="NJG29" s="258" t="str">
        <f>IFERROR(INDEX('Data Annex'!$K$1:$BS$4779,MATCH(NJG$1&amp;"|"&amp;$B29,'Data Annex'!$K$1:$K$4779,0),MATCH(NJG$2,'Data Annex'!$K$1:$BS$1,0)),"")</f>
        <v/>
      </c>
      <c r="NJH29" s="258" t="str">
        <f>IFERROR(INDEX('Data Annex'!$K$1:$BS$4779,MATCH(NJH$1&amp;"|"&amp;$B29,'Data Annex'!$K$1:$K$4779,0),MATCH(NJH$2,'Data Annex'!$K$1:$BS$1,0)),"")</f>
        <v/>
      </c>
      <c r="NJI29" s="258" t="str">
        <f>IFERROR(INDEX('Data Annex'!$K$1:$BS$4779,MATCH(NJI$1&amp;"|"&amp;$B29,'Data Annex'!$K$1:$K$4779,0),MATCH(NJI$2,'Data Annex'!$K$1:$BS$1,0)),"")</f>
        <v/>
      </c>
      <c r="NJJ29" s="258" t="str">
        <f>IFERROR(INDEX('Data Annex'!$K$1:$BS$4779,MATCH(NJJ$1&amp;"|"&amp;$B29,'Data Annex'!$K$1:$K$4779,0),MATCH(NJJ$2,'Data Annex'!$K$1:$BS$1,0)),"")</f>
        <v/>
      </c>
      <c r="NJK29" s="258" t="str">
        <f>IFERROR(INDEX('Data Annex'!$K$1:$BS$4779,MATCH(NJK$1&amp;"|"&amp;$B29,'Data Annex'!$K$1:$K$4779,0),MATCH(NJK$2,'Data Annex'!$K$1:$BS$1,0)),"")</f>
        <v/>
      </c>
      <c r="NJL29" s="258" t="str">
        <f>IFERROR(INDEX('Data Annex'!$K$1:$BS$4779,MATCH(NJL$1&amp;"|"&amp;$B29,'Data Annex'!$K$1:$K$4779,0),MATCH(NJL$2,'Data Annex'!$K$1:$BS$1,0)),"")</f>
        <v/>
      </c>
      <c r="NJM29" s="258" t="str">
        <f>IFERROR(INDEX('Data Annex'!$K$1:$BS$4779,MATCH(NJM$1&amp;"|"&amp;$B29,'Data Annex'!$K$1:$K$4779,0),MATCH(NJM$2,'Data Annex'!$K$1:$BS$1,0)),"")</f>
        <v/>
      </c>
      <c r="NJN29" s="258" t="str">
        <f>IFERROR(INDEX('Data Annex'!$K$1:$BS$4779,MATCH(NJN$1&amp;"|"&amp;$B29,'Data Annex'!$K$1:$K$4779,0),MATCH(NJN$2,'Data Annex'!$K$1:$BS$1,0)),"")</f>
        <v/>
      </c>
      <c r="NJO29" s="258" t="str">
        <f>IFERROR(INDEX('Data Annex'!$K$1:$BS$4779,MATCH(NJO$1&amp;"|"&amp;$B29,'Data Annex'!$K$1:$K$4779,0),MATCH(NJO$2,'Data Annex'!$K$1:$BS$1,0)),"")</f>
        <v/>
      </c>
      <c r="NJP29" s="258" t="str">
        <f>IFERROR(INDEX('Data Annex'!$K$1:$BS$4779,MATCH(NJP$1&amp;"|"&amp;$B29,'Data Annex'!$K$1:$K$4779,0),MATCH(NJP$2,'Data Annex'!$K$1:$BS$1,0)),"")</f>
        <v/>
      </c>
      <c r="NJQ29" s="258" t="str">
        <f>IFERROR(INDEX('Data Annex'!$K$1:$BS$4779,MATCH(NJQ$1&amp;"|"&amp;$B29,'Data Annex'!$K$1:$K$4779,0),MATCH(NJQ$2,'Data Annex'!$K$1:$BS$1,0)),"")</f>
        <v/>
      </c>
      <c r="NJR29" s="258" t="str">
        <f>IFERROR(INDEX('Data Annex'!$K$1:$BS$4779,MATCH(NJR$1&amp;"|"&amp;$B29,'Data Annex'!$K$1:$K$4779,0),MATCH(NJR$2,'Data Annex'!$K$1:$BS$1,0)),"")</f>
        <v/>
      </c>
      <c r="NJS29" s="258" t="str">
        <f>IFERROR(INDEX('Data Annex'!$K$1:$BS$4779,MATCH(NJS$1&amp;"|"&amp;$B29,'Data Annex'!$K$1:$K$4779,0),MATCH(NJS$2,'Data Annex'!$K$1:$BS$1,0)),"")</f>
        <v/>
      </c>
      <c r="NJT29" s="258" t="str">
        <f>IFERROR(INDEX('Data Annex'!$K$1:$BS$4779,MATCH(NJT$1&amp;"|"&amp;$B29,'Data Annex'!$K$1:$K$4779,0),MATCH(NJT$2,'Data Annex'!$K$1:$BS$1,0)),"")</f>
        <v/>
      </c>
      <c r="NJU29" s="258" t="str">
        <f>IFERROR(INDEX('Data Annex'!$K$1:$BS$4779,MATCH(NJU$1&amp;"|"&amp;$B29,'Data Annex'!$K$1:$K$4779,0),MATCH(NJU$2,'Data Annex'!$K$1:$BS$1,0)),"")</f>
        <v/>
      </c>
      <c r="NJV29" s="258" t="str">
        <f>IFERROR(INDEX('Data Annex'!$K$1:$BS$4779,MATCH(NJV$1&amp;"|"&amp;$B29,'Data Annex'!$K$1:$K$4779,0),MATCH(NJV$2,'Data Annex'!$K$1:$BS$1,0)),"")</f>
        <v/>
      </c>
      <c r="NJW29" s="258" t="str">
        <f>IFERROR(INDEX('Data Annex'!$K$1:$BS$4779,MATCH(NJW$1&amp;"|"&amp;$B29,'Data Annex'!$K$1:$K$4779,0),MATCH(NJW$2,'Data Annex'!$K$1:$BS$1,0)),"")</f>
        <v/>
      </c>
      <c r="NJX29" s="258" t="str">
        <f>IFERROR(INDEX('Data Annex'!$K$1:$BS$4779,MATCH(NJX$1&amp;"|"&amp;$B29,'Data Annex'!$K$1:$K$4779,0),MATCH(NJX$2,'Data Annex'!$K$1:$BS$1,0)),"")</f>
        <v/>
      </c>
      <c r="NJY29" s="258" t="str">
        <f>IFERROR(INDEX('Data Annex'!$K$1:$BS$4779,MATCH(NJY$1&amp;"|"&amp;$B29,'Data Annex'!$K$1:$K$4779,0),MATCH(NJY$2,'Data Annex'!$K$1:$BS$1,0)),"")</f>
        <v/>
      </c>
      <c r="NJZ29" s="258" t="str">
        <f>IFERROR(INDEX('Data Annex'!$K$1:$BS$4779,MATCH(NJZ$1&amp;"|"&amp;$B29,'Data Annex'!$K$1:$K$4779,0),MATCH(NJZ$2,'Data Annex'!$K$1:$BS$1,0)),"")</f>
        <v/>
      </c>
      <c r="NKA29" s="258" t="str">
        <f>IFERROR(INDEX('Data Annex'!$K$1:$BS$4779,MATCH(NKA$1&amp;"|"&amp;$B29,'Data Annex'!$K$1:$K$4779,0),MATCH(NKA$2,'Data Annex'!$K$1:$BS$1,0)),"")</f>
        <v/>
      </c>
      <c r="NKB29" s="258" t="str">
        <f>IFERROR(INDEX('Data Annex'!$K$1:$BS$4779,MATCH(NKB$1&amp;"|"&amp;$B29,'Data Annex'!$K$1:$K$4779,0),MATCH(NKB$2,'Data Annex'!$K$1:$BS$1,0)),"")</f>
        <v/>
      </c>
      <c r="NKC29" s="258" t="str">
        <f>IFERROR(INDEX('Data Annex'!$K$1:$BS$4779,MATCH(NKC$1&amp;"|"&amp;$B29,'Data Annex'!$K$1:$K$4779,0),MATCH(NKC$2,'Data Annex'!$K$1:$BS$1,0)),"")</f>
        <v/>
      </c>
      <c r="NKD29" s="258" t="str">
        <f>IFERROR(INDEX('Data Annex'!$K$1:$BS$4779,MATCH(NKD$1&amp;"|"&amp;$B29,'Data Annex'!$K$1:$K$4779,0),MATCH(NKD$2,'Data Annex'!$K$1:$BS$1,0)),"")</f>
        <v/>
      </c>
      <c r="NKE29" s="258" t="str">
        <f>IFERROR(INDEX('Data Annex'!$K$1:$BS$4779,MATCH(NKE$1&amp;"|"&amp;$B29,'Data Annex'!$K$1:$K$4779,0),MATCH(NKE$2,'Data Annex'!$K$1:$BS$1,0)),"")</f>
        <v/>
      </c>
      <c r="NKF29" s="258" t="str">
        <f>IFERROR(INDEX('Data Annex'!$K$1:$BS$4779,MATCH(NKF$1&amp;"|"&amp;$B29,'Data Annex'!$K$1:$K$4779,0),MATCH(NKF$2,'Data Annex'!$K$1:$BS$1,0)),"")</f>
        <v/>
      </c>
      <c r="NKG29" s="258" t="str">
        <f>IFERROR(INDEX('Data Annex'!$K$1:$BS$4779,MATCH(NKG$1&amp;"|"&amp;$B29,'Data Annex'!$K$1:$K$4779,0),MATCH(NKG$2,'Data Annex'!$K$1:$BS$1,0)),"")</f>
        <v/>
      </c>
      <c r="NKH29" s="258" t="str">
        <f>IFERROR(INDEX('Data Annex'!$K$1:$BS$4779,MATCH(NKH$1&amp;"|"&amp;$B29,'Data Annex'!$K$1:$K$4779,0),MATCH(NKH$2,'Data Annex'!$K$1:$BS$1,0)),"")</f>
        <v/>
      </c>
      <c r="NKI29" s="258" t="str">
        <f>IFERROR(INDEX('Data Annex'!$K$1:$BS$4779,MATCH(NKI$1&amp;"|"&amp;$B29,'Data Annex'!$K$1:$K$4779,0),MATCH(NKI$2,'Data Annex'!$K$1:$BS$1,0)),"")</f>
        <v/>
      </c>
      <c r="NKJ29" s="258" t="str">
        <f>IFERROR(INDEX('Data Annex'!$K$1:$BS$4779,MATCH(NKJ$1&amp;"|"&amp;$B29,'Data Annex'!$K$1:$K$4779,0),MATCH(NKJ$2,'Data Annex'!$K$1:$BS$1,0)),"")</f>
        <v/>
      </c>
      <c r="NKK29" s="258" t="str">
        <f>IFERROR(INDEX('Data Annex'!$K$1:$BS$4779,MATCH(NKK$1&amp;"|"&amp;$B29,'Data Annex'!$K$1:$K$4779,0),MATCH(NKK$2,'Data Annex'!$K$1:$BS$1,0)),"")</f>
        <v/>
      </c>
      <c r="NKL29" s="258" t="str">
        <f>IFERROR(INDEX('Data Annex'!$K$1:$BS$4779,MATCH(NKL$1&amp;"|"&amp;$B29,'Data Annex'!$K$1:$K$4779,0),MATCH(NKL$2,'Data Annex'!$K$1:$BS$1,0)),"")</f>
        <v/>
      </c>
      <c r="NKM29" s="258" t="str">
        <f>IFERROR(INDEX('Data Annex'!$K$1:$BS$4779,MATCH(NKM$1&amp;"|"&amp;$B29,'Data Annex'!$K$1:$K$4779,0),MATCH(NKM$2,'Data Annex'!$K$1:$BS$1,0)),"")</f>
        <v/>
      </c>
      <c r="NKN29" s="258" t="str">
        <f>IFERROR(INDEX('Data Annex'!$K$1:$BS$4779,MATCH(NKN$1&amp;"|"&amp;$B29,'Data Annex'!$K$1:$K$4779,0),MATCH(NKN$2,'Data Annex'!$K$1:$BS$1,0)),"")</f>
        <v/>
      </c>
      <c r="NKO29" s="258" t="str">
        <f>IFERROR(INDEX('Data Annex'!$K$1:$BS$4779,MATCH(NKO$1&amp;"|"&amp;$B29,'Data Annex'!$K$1:$K$4779,0),MATCH(NKO$2,'Data Annex'!$K$1:$BS$1,0)),"")</f>
        <v/>
      </c>
      <c r="NKP29" s="258" t="str">
        <f>IFERROR(INDEX('Data Annex'!$K$1:$BS$4779,MATCH(NKP$1&amp;"|"&amp;$B29,'Data Annex'!$K$1:$K$4779,0),MATCH(NKP$2,'Data Annex'!$K$1:$BS$1,0)),"")</f>
        <v/>
      </c>
      <c r="NKQ29" s="258" t="str">
        <f>IFERROR(INDEX('Data Annex'!$K$1:$BS$4779,MATCH(NKQ$1&amp;"|"&amp;$B29,'Data Annex'!$K$1:$K$4779,0),MATCH(NKQ$2,'Data Annex'!$K$1:$BS$1,0)),"")</f>
        <v/>
      </c>
      <c r="NKR29" s="258" t="str">
        <f>IFERROR(INDEX('Data Annex'!$K$1:$BS$4779,MATCH(NKR$1&amp;"|"&amp;$B29,'Data Annex'!$K$1:$K$4779,0),MATCH(NKR$2,'Data Annex'!$K$1:$BS$1,0)),"")</f>
        <v/>
      </c>
      <c r="NKS29" s="258" t="str">
        <f>IFERROR(INDEX('Data Annex'!$K$1:$BS$4779,MATCH(NKS$1&amp;"|"&amp;$B29,'Data Annex'!$K$1:$K$4779,0),MATCH(NKS$2,'Data Annex'!$K$1:$BS$1,0)),"")</f>
        <v/>
      </c>
      <c r="NKT29" s="258" t="str">
        <f>IFERROR(INDEX('Data Annex'!$K$1:$BS$4779,MATCH(NKT$1&amp;"|"&amp;$B29,'Data Annex'!$K$1:$K$4779,0),MATCH(NKT$2,'Data Annex'!$K$1:$BS$1,0)),"")</f>
        <v/>
      </c>
      <c r="NKU29" s="258" t="str">
        <f>IFERROR(INDEX('Data Annex'!$K$1:$BS$4779,MATCH(NKU$1&amp;"|"&amp;$B29,'Data Annex'!$K$1:$K$4779,0),MATCH(NKU$2,'Data Annex'!$K$1:$BS$1,0)),"")</f>
        <v/>
      </c>
      <c r="NKV29" s="258" t="str">
        <f>IFERROR(INDEX('Data Annex'!$K$1:$BS$4779,MATCH(NKV$1&amp;"|"&amp;$B29,'Data Annex'!$K$1:$K$4779,0),MATCH(NKV$2,'Data Annex'!$K$1:$BS$1,0)),"")</f>
        <v/>
      </c>
      <c r="NKW29" s="258" t="str">
        <f>IFERROR(INDEX('Data Annex'!$K$1:$BS$4779,MATCH(NKW$1&amp;"|"&amp;$B29,'Data Annex'!$K$1:$K$4779,0),MATCH(NKW$2,'Data Annex'!$K$1:$BS$1,0)),"")</f>
        <v/>
      </c>
      <c r="NKX29" s="258" t="str">
        <f>IFERROR(INDEX('Data Annex'!$K$1:$BS$4779,MATCH(NKX$1&amp;"|"&amp;$B29,'Data Annex'!$K$1:$K$4779,0),MATCH(NKX$2,'Data Annex'!$K$1:$BS$1,0)),"")</f>
        <v/>
      </c>
      <c r="NKY29" s="258" t="str">
        <f>IFERROR(INDEX('Data Annex'!$K$1:$BS$4779,MATCH(NKY$1&amp;"|"&amp;$B29,'Data Annex'!$K$1:$K$4779,0),MATCH(NKY$2,'Data Annex'!$K$1:$BS$1,0)),"")</f>
        <v/>
      </c>
      <c r="NKZ29" s="258" t="str">
        <f>IFERROR(INDEX('Data Annex'!$K$1:$BS$4779,MATCH(NKZ$1&amp;"|"&amp;$B29,'Data Annex'!$K$1:$K$4779,0),MATCH(NKZ$2,'Data Annex'!$K$1:$BS$1,0)),"")</f>
        <v/>
      </c>
      <c r="NLA29" s="258" t="str">
        <f>IFERROR(INDEX('Data Annex'!$K$1:$BS$4779,MATCH(NLA$1&amp;"|"&amp;$B29,'Data Annex'!$K$1:$K$4779,0),MATCH(NLA$2,'Data Annex'!$K$1:$BS$1,0)),"")</f>
        <v/>
      </c>
      <c r="NLB29" s="258" t="str">
        <f>IFERROR(INDEX('Data Annex'!$K$1:$BS$4779,MATCH(NLB$1&amp;"|"&amp;$B29,'Data Annex'!$K$1:$K$4779,0),MATCH(NLB$2,'Data Annex'!$K$1:$BS$1,0)),"")</f>
        <v/>
      </c>
      <c r="NLC29" s="258" t="str">
        <f>IFERROR(INDEX('Data Annex'!$K$1:$BS$4779,MATCH(NLC$1&amp;"|"&amp;$B29,'Data Annex'!$K$1:$K$4779,0),MATCH(NLC$2,'Data Annex'!$K$1:$BS$1,0)),"")</f>
        <v/>
      </c>
      <c r="NLD29" s="258" t="str">
        <f>IFERROR(INDEX('Data Annex'!$K$1:$BS$4779,MATCH(NLD$1&amp;"|"&amp;$B29,'Data Annex'!$K$1:$K$4779,0),MATCH(NLD$2,'Data Annex'!$K$1:$BS$1,0)),"")</f>
        <v/>
      </c>
      <c r="NLE29" s="258" t="str">
        <f>IFERROR(INDEX('Data Annex'!$K$1:$BS$4779,MATCH(NLE$1&amp;"|"&amp;$B29,'Data Annex'!$K$1:$K$4779,0),MATCH(NLE$2,'Data Annex'!$K$1:$BS$1,0)),"")</f>
        <v/>
      </c>
      <c r="NLF29" s="258" t="str">
        <f>IFERROR(INDEX('Data Annex'!$K$1:$BS$4779,MATCH(NLF$1&amp;"|"&amp;$B29,'Data Annex'!$K$1:$K$4779,0),MATCH(NLF$2,'Data Annex'!$K$1:$BS$1,0)),"")</f>
        <v/>
      </c>
      <c r="NLG29" s="258" t="str">
        <f>IFERROR(INDEX('Data Annex'!$K$1:$BS$4779,MATCH(NLG$1&amp;"|"&amp;$B29,'Data Annex'!$K$1:$K$4779,0),MATCH(NLG$2,'Data Annex'!$K$1:$BS$1,0)),"")</f>
        <v/>
      </c>
      <c r="NLH29" s="258" t="str">
        <f>IFERROR(INDEX('Data Annex'!$K$1:$BS$4779,MATCH(NLH$1&amp;"|"&amp;$B29,'Data Annex'!$K$1:$K$4779,0),MATCH(NLH$2,'Data Annex'!$K$1:$BS$1,0)),"")</f>
        <v/>
      </c>
      <c r="NLI29" s="258" t="str">
        <f>IFERROR(INDEX('Data Annex'!$K$1:$BS$4779,MATCH(NLI$1&amp;"|"&amp;$B29,'Data Annex'!$K$1:$K$4779,0),MATCH(NLI$2,'Data Annex'!$K$1:$BS$1,0)),"")</f>
        <v/>
      </c>
      <c r="NLJ29" s="258" t="str">
        <f>IFERROR(INDEX('Data Annex'!$K$1:$BS$4779,MATCH(NLJ$1&amp;"|"&amp;$B29,'Data Annex'!$K$1:$K$4779,0),MATCH(NLJ$2,'Data Annex'!$K$1:$BS$1,0)),"")</f>
        <v/>
      </c>
      <c r="NLK29" s="258" t="str">
        <f>IFERROR(INDEX('Data Annex'!$K$1:$BS$4779,MATCH(NLK$1&amp;"|"&amp;$B29,'Data Annex'!$K$1:$K$4779,0),MATCH(NLK$2,'Data Annex'!$K$1:$BS$1,0)),"")</f>
        <v/>
      </c>
      <c r="NLL29" s="258" t="str">
        <f>IFERROR(INDEX('Data Annex'!$K$1:$BS$4779,MATCH(NLL$1&amp;"|"&amp;$B29,'Data Annex'!$K$1:$K$4779,0),MATCH(NLL$2,'Data Annex'!$K$1:$BS$1,0)),"")</f>
        <v/>
      </c>
      <c r="NLM29" s="258" t="str">
        <f>IFERROR(INDEX('Data Annex'!$K$1:$BS$4779,MATCH(NLM$1&amp;"|"&amp;$B29,'Data Annex'!$K$1:$K$4779,0),MATCH(NLM$2,'Data Annex'!$K$1:$BS$1,0)),"")</f>
        <v/>
      </c>
      <c r="NLN29" s="258" t="str">
        <f>IFERROR(INDEX('Data Annex'!$K$1:$BS$4779,MATCH(NLN$1&amp;"|"&amp;$B29,'Data Annex'!$K$1:$K$4779,0),MATCH(NLN$2,'Data Annex'!$K$1:$BS$1,0)),"")</f>
        <v/>
      </c>
      <c r="NLO29" s="258" t="str">
        <f>IFERROR(INDEX('Data Annex'!$K$1:$BS$4779,MATCH(NLO$1&amp;"|"&amp;$B29,'Data Annex'!$K$1:$K$4779,0),MATCH(NLO$2,'Data Annex'!$K$1:$BS$1,0)),"")</f>
        <v/>
      </c>
      <c r="NLP29" s="258" t="str">
        <f>IFERROR(INDEX('Data Annex'!$K$1:$BS$4779,MATCH(NLP$1&amp;"|"&amp;$B29,'Data Annex'!$K$1:$K$4779,0),MATCH(NLP$2,'Data Annex'!$K$1:$BS$1,0)),"")</f>
        <v/>
      </c>
      <c r="NLQ29" s="258" t="str">
        <f>IFERROR(INDEX('Data Annex'!$K$1:$BS$4779,MATCH(NLQ$1&amp;"|"&amp;$B29,'Data Annex'!$K$1:$K$4779,0),MATCH(NLQ$2,'Data Annex'!$K$1:$BS$1,0)),"")</f>
        <v/>
      </c>
      <c r="NLR29" s="258" t="str">
        <f>IFERROR(INDEX('Data Annex'!$K$1:$BS$4779,MATCH(NLR$1&amp;"|"&amp;$B29,'Data Annex'!$K$1:$K$4779,0),MATCH(NLR$2,'Data Annex'!$K$1:$BS$1,0)),"")</f>
        <v/>
      </c>
      <c r="NLS29" s="258" t="str">
        <f>IFERROR(INDEX('Data Annex'!$K$1:$BS$4779,MATCH(NLS$1&amp;"|"&amp;$B29,'Data Annex'!$K$1:$K$4779,0),MATCH(NLS$2,'Data Annex'!$K$1:$BS$1,0)),"")</f>
        <v/>
      </c>
      <c r="NLT29" s="258" t="str">
        <f>IFERROR(INDEX('Data Annex'!$K$1:$BS$4779,MATCH(NLT$1&amp;"|"&amp;$B29,'Data Annex'!$K$1:$K$4779,0),MATCH(NLT$2,'Data Annex'!$K$1:$BS$1,0)),"")</f>
        <v/>
      </c>
      <c r="NLU29" s="258" t="str">
        <f>IFERROR(INDEX('Data Annex'!$K$1:$BS$4779,MATCH(NLU$1&amp;"|"&amp;$B29,'Data Annex'!$K$1:$K$4779,0),MATCH(NLU$2,'Data Annex'!$K$1:$BS$1,0)),"")</f>
        <v/>
      </c>
      <c r="NLV29" s="258" t="str">
        <f>IFERROR(INDEX('Data Annex'!$K$1:$BS$4779,MATCH(NLV$1&amp;"|"&amp;$B29,'Data Annex'!$K$1:$K$4779,0),MATCH(NLV$2,'Data Annex'!$K$1:$BS$1,0)),"")</f>
        <v/>
      </c>
      <c r="NLW29" s="258" t="str">
        <f>IFERROR(INDEX('Data Annex'!$K$1:$BS$4779,MATCH(NLW$1&amp;"|"&amp;$B29,'Data Annex'!$K$1:$K$4779,0),MATCH(NLW$2,'Data Annex'!$K$1:$BS$1,0)),"")</f>
        <v/>
      </c>
      <c r="NLX29" s="258" t="str">
        <f>IFERROR(INDEX('Data Annex'!$K$1:$BS$4779,MATCH(NLX$1&amp;"|"&amp;$B29,'Data Annex'!$K$1:$K$4779,0),MATCH(NLX$2,'Data Annex'!$K$1:$BS$1,0)),"")</f>
        <v/>
      </c>
      <c r="NLY29" s="258" t="str">
        <f>IFERROR(INDEX('Data Annex'!$K$1:$BS$4779,MATCH(NLY$1&amp;"|"&amp;$B29,'Data Annex'!$K$1:$K$4779,0),MATCH(NLY$2,'Data Annex'!$K$1:$BS$1,0)),"")</f>
        <v/>
      </c>
      <c r="NLZ29" s="258" t="str">
        <f>IFERROR(INDEX('Data Annex'!$K$1:$BS$4779,MATCH(NLZ$1&amp;"|"&amp;$B29,'Data Annex'!$K$1:$K$4779,0),MATCH(NLZ$2,'Data Annex'!$K$1:$BS$1,0)),"")</f>
        <v/>
      </c>
      <c r="NMA29" s="258" t="str">
        <f>IFERROR(INDEX('Data Annex'!$K$1:$BS$4779,MATCH(NMA$1&amp;"|"&amp;$B29,'Data Annex'!$K$1:$K$4779,0),MATCH(NMA$2,'Data Annex'!$K$1:$BS$1,0)),"")</f>
        <v/>
      </c>
      <c r="NMB29" s="258" t="str">
        <f>IFERROR(INDEX('Data Annex'!$K$1:$BS$4779,MATCH(NMB$1&amp;"|"&amp;$B29,'Data Annex'!$K$1:$K$4779,0),MATCH(NMB$2,'Data Annex'!$K$1:$BS$1,0)),"")</f>
        <v/>
      </c>
      <c r="NMC29" s="258" t="str">
        <f>IFERROR(INDEX('Data Annex'!$K$1:$BS$4779,MATCH(NMC$1&amp;"|"&amp;$B29,'Data Annex'!$K$1:$K$4779,0),MATCH(NMC$2,'Data Annex'!$K$1:$BS$1,0)),"")</f>
        <v/>
      </c>
      <c r="NMD29" s="258" t="str">
        <f>IFERROR(INDEX('Data Annex'!$K$1:$BS$4779,MATCH(NMD$1&amp;"|"&amp;$B29,'Data Annex'!$K$1:$K$4779,0),MATCH(NMD$2,'Data Annex'!$K$1:$BS$1,0)),"")</f>
        <v/>
      </c>
      <c r="NME29" s="258" t="str">
        <f>IFERROR(INDEX('Data Annex'!$K$1:$BS$4779,MATCH(NME$1&amp;"|"&amp;$B29,'Data Annex'!$K$1:$K$4779,0),MATCH(NME$2,'Data Annex'!$K$1:$BS$1,0)),"")</f>
        <v/>
      </c>
      <c r="NMF29" s="258" t="str">
        <f>IFERROR(INDEX('Data Annex'!$K$1:$BS$4779,MATCH(NMF$1&amp;"|"&amp;$B29,'Data Annex'!$K$1:$K$4779,0),MATCH(NMF$2,'Data Annex'!$K$1:$BS$1,0)),"")</f>
        <v/>
      </c>
      <c r="NMG29" s="258" t="str">
        <f>IFERROR(INDEX('Data Annex'!$K$1:$BS$4779,MATCH(NMG$1&amp;"|"&amp;$B29,'Data Annex'!$K$1:$K$4779,0),MATCH(NMG$2,'Data Annex'!$K$1:$BS$1,0)),"")</f>
        <v/>
      </c>
      <c r="NMH29" s="258" t="str">
        <f>IFERROR(INDEX('Data Annex'!$K$1:$BS$4779,MATCH(NMH$1&amp;"|"&amp;$B29,'Data Annex'!$K$1:$K$4779,0),MATCH(NMH$2,'Data Annex'!$K$1:$BS$1,0)),"")</f>
        <v/>
      </c>
      <c r="NMI29" s="258" t="str">
        <f>IFERROR(INDEX('Data Annex'!$K$1:$BS$4779,MATCH(NMI$1&amp;"|"&amp;$B29,'Data Annex'!$K$1:$K$4779,0),MATCH(NMI$2,'Data Annex'!$K$1:$BS$1,0)),"")</f>
        <v/>
      </c>
      <c r="NMJ29" s="258" t="str">
        <f>IFERROR(INDEX('Data Annex'!$K$1:$BS$4779,MATCH(NMJ$1&amp;"|"&amp;$B29,'Data Annex'!$K$1:$K$4779,0),MATCH(NMJ$2,'Data Annex'!$K$1:$BS$1,0)),"")</f>
        <v/>
      </c>
      <c r="NMK29" s="258" t="str">
        <f>IFERROR(INDEX('Data Annex'!$K$1:$BS$4779,MATCH(NMK$1&amp;"|"&amp;$B29,'Data Annex'!$K$1:$K$4779,0),MATCH(NMK$2,'Data Annex'!$K$1:$BS$1,0)),"")</f>
        <v/>
      </c>
      <c r="NML29" s="258" t="str">
        <f>IFERROR(INDEX('Data Annex'!$K$1:$BS$4779,MATCH(NML$1&amp;"|"&amp;$B29,'Data Annex'!$K$1:$K$4779,0),MATCH(NML$2,'Data Annex'!$K$1:$BS$1,0)),"")</f>
        <v/>
      </c>
      <c r="NMM29" s="258" t="str">
        <f>IFERROR(INDEX('Data Annex'!$K$1:$BS$4779,MATCH(NMM$1&amp;"|"&amp;$B29,'Data Annex'!$K$1:$K$4779,0),MATCH(NMM$2,'Data Annex'!$K$1:$BS$1,0)),"")</f>
        <v/>
      </c>
      <c r="NMN29" s="258" t="str">
        <f>IFERROR(INDEX('Data Annex'!$K$1:$BS$4779,MATCH(NMN$1&amp;"|"&amp;$B29,'Data Annex'!$K$1:$K$4779,0),MATCH(NMN$2,'Data Annex'!$K$1:$BS$1,0)),"")</f>
        <v/>
      </c>
      <c r="NMO29" s="258" t="str">
        <f>IFERROR(INDEX('Data Annex'!$K$1:$BS$4779,MATCH(NMO$1&amp;"|"&amp;$B29,'Data Annex'!$K$1:$K$4779,0),MATCH(NMO$2,'Data Annex'!$K$1:$BS$1,0)),"")</f>
        <v/>
      </c>
      <c r="NMP29" s="258" t="str">
        <f>IFERROR(INDEX('Data Annex'!$K$1:$BS$4779,MATCH(NMP$1&amp;"|"&amp;$B29,'Data Annex'!$K$1:$K$4779,0),MATCH(NMP$2,'Data Annex'!$K$1:$BS$1,0)),"")</f>
        <v/>
      </c>
      <c r="NMQ29" s="258" t="str">
        <f>IFERROR(INDEX('Data Annex'!$K$1:$BS$4779,MATCH(NMQ$1&amp;"|"&amp;$B29,'Data Annex'!$K$1:$K$4779,0),MATCH(NMQ$2,'Data Annex'!$K$1:$BS$1,0)),"")</f>
        <v/>
      </c>
      <c r="NMR29" s="258" t="str">
        <f>IFERROR(INDEX('Data Annex'!$K$1:$BS$4779,MATCH(NMR$1&amp;"|"&amp;$B29,'Data Annex'!$K$1:$K$4779,0),MATCH(NMR$2,'Data Annex'!$K$1:$BS$1,0)),"")</f>
        <v/>
      </c>
      <c r="NMS29" s="258" t="str">
        <f>IFERROR(INDEX('Data Annex'!$K$1:$BS$4779,MATCH(NMS$1&amp;"|"&amp;$B29,'Data Annex'!$K$1:$K$4779,0),MATCH(NMS$2,'Data Annex'!$K$1:$BS$1,0)),"")</f>
        <v/>
      </c>
      <c r="NMT29" s="258" t="str">
        <f>IFERROR(INDEX('Data Annex'!$K$1:$BS$4779,MATCH(NMT$1&amp;"|"&amp;$B29,'Data Annex'!$K$1:$K$4779,0),MATCH(NMT$2,'Data Annex'!$K$1:$BS$1,0)),"")</f>
        <v/>
      </c>
      <c r="NMU29" s="258" t="str">
        <f>IFERROR(INDEX('Data Annex'!$K$1:$BS$4779,MATCH(NMU$1&amp;"|"&amp;$B29,'Data Annex'!$K$1:$K$4779,0),MATCH(NMU$2,'Data Annex'!$K$1:$BS$1,0)),"")</f>
        <v/>
      </c>
      <c r="NMV29" s="258" t="str">
        <f>IFERROR(INDEX('Data Annex'!$K$1:$BS$4779,MATCH(NMV$1&amp;"|"&amp;$B29,'Data Annex'!$K$1:$K$4779,0),MATCH(NMV$2,'Data Annex'!$K$1:$BS$1,0)),"")</f>
        <v/>
      </c>
      <c r="NMW29" s="258" t="str">
        <f>IFERROR(INDEX('Data Annex'!$K$1:$BS$4779,MATCH(NMW$1&amp;"|"&amp;$B29,'Data Annex'!$K$1:$K$4779,0),MATCH(NMW$2,'Data Annex'!$K$1:$BS$1,0)),"")</f>
        <v/>
      </c>
      <c r="NMX29" s="258" t="str">
        <f>IFERROR(INDEX('Data Annex'!$K$1:$BS$4779,MATCH(NMX$1&amp;"|"&amp;$B29,'Data Annex'!$K$1:$K$4779,0),MATCH(NMX$2,'Data Annex'!$K$1:$BS$1,0)),"")</f>
        <v/>
      </c>
      <c r="NMY29" s="258" t="str">
        <f>IFERROR(INDEX('Data Annex'!$K$1:$BS$4779,MATCH(NMY$1&amp;"|"&amp;$B29,'Data Annex'!$K$1:$K$4779,0),MATCH(NMY$2,'Data Annex'!$K$1:$BS$1,0)),"")</f>
        <v/>
      </c>
      <c r="NMZ29" s="258" t="str">
        <f>IFERROR(INDEX('Data Annex'!$K$1:$BS$4779,MATCH(NMZ$1&amp;"|"&amp;$B29,'Data Annex'!$K$1:$K$4779,0),MATCH(NMZ$2,'Data Annex'!$K$1:$BS$1,0)),"")</f>
        <v/>
      </c>
      <c r="NNA29" s="258" t="str">
        <f>IFERROR(INDEX('Data Annex'!$K$1:$BS$4779,MATCH(NNA$1&amp;"|"&amp;$B29,'Data Annex'!$K$1:$K$4779,0),MATCH(NNA$2,'Data Annex'!$K$1:$BS$1,0)),"")</f>
        <v/>
      </c>
      <c r="NNB29" s="258" t="str">
        <f>IFERROR(INDEX('Data Annex'!$K$1:$BS$4779,MATCH(NNB$1&amp;"|"&amp;$B29,'Data Annex'!$K$1:$K$4779,0),MATCH(NNB$2,'Data Annex'!$K$1:$BS$1,0)),"")</f>
        <v/>
      </c>
      <c r="NNC29" s="258" t="str">
        <f>IFERROR(INDEX('Data Annex'!$K$1:$BS$4779,MATCH(NNC$1&amp;"|"&amp;$B29,'Data Annex'!$K$1:$K$4779,0),MATCH(NNC$2,'Data Annex'!$K$1:$BS$1,0)),"")</f>
        <v/>
      </c>
      <c r="NND29" s="258" t="str">
        <f>IFERROR(INDEX('Data Annex'!$K$1:$BS$4779,MATCH(NND$1&amp;"|"&amp;$B29,'Data Annex'!$K$1:$K$4779,0),MATCH(NND$2,'Data Annex'!$K$1:$BS$1,0)),"")</f>
        <v/>
      </c>
      <c r="NNE29" s="258" t="str">
        <f>IFERROR(INDEX('Data Annex'!$K$1:$BS$4779,MATCH(NNE$1&amp;"|"&amp;$B29,'Data Annex'!$K$1:$K$4779,0),MATCH(NNE$2,'Data Annex'!$K$1:$BS$1,0)),"")</f>
        <v/>
      </c>
      <c r="NNF29" s="258" t="str">
        <f>IFERROR(INDEX('Data Annex'!$K$1:$BS$4779,MATCH(NNF$1&amp;"|"&amp;$B29,'Data Annex'!$K$1:$K$4779,0),MATCH(NNF$2,'Data Annex'!$K$1:$BS$1,0)),"")</f>
        <v/>
      </c>
      <c r="NNG29" s="258" t="str">
        <f>IFERROR(INDEX('Data Annex'!$K$1:$BS$4779,MATCH(NNG$1&amp;"|"&amp;$B29,'Data Annex'!$K$1:$K$4779,0),MATCH(NNG$2,'Data Annex'!$K$1:$BS$1,0)),"")</f>
        <v/>
      </c>
      <c r="NNH29" s="258" t="str">
        <f>IFERROR(INDEX('Data Annex'!$K$1:$BS$4779,MATCH(NNH$1&amp;"|"&amp;$B29,'Data Annex'!$K$1:$K$4779,0),MATCH(NNH$2,'Data Annex'!$K$1:$BS$1,0)),"")</f>
        <v/>
      </c>
      <c r="NNI29" s="258" t="str">
        <f>IFERROR(INDEX('Data Annex'!$K$1:$BS$4779,MATCH(NNI$1&amp;"|"&amp;$B29,'Data Annex'!$K$1:$K$4779,0),MATCH(NNI$2,'Data Annex'!$K$1:$BS$1,0)),"")</f>
        <v/>
      </c>
      <c r="NNJ29" s="258" t="str">
        <f>IFERROR(INDEX('Data Annex'!$K$1:$BS$4779,MATCH(NNJ$1&amp;"|"&amp;$B29,'Data Annex'!$K$1:$K$4779,0),MATCH(NNJ$2,'Data Annex'!$K$1:$BS$1,0)),"")</f>
        <v/>
      </c>
      <c r="NNK29" s="258" t="str">
        <f>IFERROR(INDEX('Data Annex'!$K$1:$BS$4779,MATCH(NNK$1&amp;"|"&amp;$B29,'Data Annex'!$K$1:$K$4779,0),MATCH(NNK$2,'Data Annex'!$K$1:$BS$1,0)),"")</f>
        <v/>
      </c>
      <c r="NNL29" s="258" t="str">
        <f>IFERROR(INDEX('Data Annex'!$K$1:$BS$4779,MATCH(NNL$1&amp;"|"&amp;$B29,'Data Annex'!$K$1:$K$4779,0),MATCH(NNL$2,'Data Annex'!$K$1:$BS$1,0)),"")</f>
        <v/>
      </c>
      <c r="NNM29" s="258" t="str">
        <f>IFERROR(INDEX('Data Annex'!$K$1:$BS$4779,MATCH(NNM$1&amp;"|"&amp;$B29,'Data Annex'!$K$1:$K$4779,0),MATCH(NNM$2,'Data Annex'!$K$1:$BS$1,0)),"")</f>
        <v/>
      </c>
      <c r="NNN29" s="258" t="str">
        <f>IFERROR(INDEX('Data Annex'!$K$1:$BS$4779,MATCH(NNN$1&amp;"|"&amp;$B29,'Data Annex'!$K$1:$K$4779,0),MATCH(NNN$2,'Data Annex'!$K$1:$BS$1,0)),"")</f>
        <v/>
      </c>
      <c r="NNO29" s="258" t="str">
        <f>IFERROR(INDEX('Data Annex'!$K$1:$BS$4779,MATCH(NNO$1&amp;"|"&amp;$B29,'Data Annex'!$K$1:$K$4779,0),MATCH(NNO$2,'Data Annex'!$K$1:$BS$1,0)),"")</f>
        <v/>
      </c>
      <c r="NNP29" s="258" t="str">
        <f>IFERROR(INDEX('Data Annex'!$K$1:$BS$4779,MATCH(NNP$1&amp;"|"&amp;$B29,'Data Annex'!$K$1:$K$4779,0),MATCH(NNP$2,'Data Annex'!$K$1:$BS$1,0)),"")</f>
        <v/>
      </c>
      <c r="NNQ29" s="258" t="str">
        <f>IFERROR(INDEX('Data Annex'!$K$1:$BS$4779,MATCH(NNQ$1&amp;"|"&amp;$B29,'Data Annex'!$K$1:$K$4779,0),MATCH(NNQ$2,'Data Annex'!$K$1:$BS$1,0)),"")</f>
        <v/>
      </c>
      <c r="NNR29" s="258" t="str">
        <f>IFERROR(INDEX('Data Annex'!$K$1:$BS$4779,MATCH(NNR$1&amp;"|"&amp;$B29,'Data Annex'!$K$1:$K$4779,0),MATCH(NNR$2,'Data Annex'!$K$1:$BS$1,0)),"")</f>
        <v/>
      </c>
      <c r="NNS29" s="258" t="str">
        <f>IFERROR(INDEX('Data Annex'!$K$1:$BS$4779,MATCH(NNS$1&amp;"|"&amp;$B29,'Data Annex'!$K$1:$K$4779,0),MATCH(NNS$2,'Data Annex'!$K$1:$BS$1,0)),"")</f>
        <v/>
      </c>
      <c r="NNT29" s="258" t="str">
        <f>IFERROR(INDEX('Data Annex'!$K$1:$BS$4779,MATCH(NNT$1&amp;"|"&amp;$B29,'Data Annex'!$K$1:$K$4779,0),MATCH(NNT$2,'Data Annex'!$K$1:$BS$1,0)),"")</f>
        <v/>
      </c>
      <c r="NNU29" s="258" t="str">
        <f>IFERROR(INDEX('Data Annex'!$K$1:$BS$4779,MATCH(NNU$1&amp;"|"&amp;$B29,'Data Annex'!$K$1:$K$4779,0),MATCH(NNU$2,'Data Annex'!$K$1:$BS$1,0)),"")</f>
        <v/>
      </c>
      <c r="NNV29" s="258" t="str">
        <f>IFERROR(INDEX('Data Annex'!$K$1:$BS$4779,MATCH(NNV$1&amp;"|"&amp;$B29,'Data Annex'!$K$1:$K$4779,0),MATCH(NNV$2,'Data Annex'!$K$1:$BS$1,0)),"")</f>
        <v/>
      </c>
      <c r="NNW29" s="258" t="str">
        <f>IFERROR(INDEX('Data Annex'!$K$1:$BS$4779,MATCH(NNW$1&amp;"|"&amp;$B29,'Data Annex'!$K$1:$K$4779,0),MATCH(NNW$2,'Data Annex'!$K$1:$BS$1,0)),"")</f>
        <v/>
      </c>
      <c r="NNX29" s="258" t="str">
        <f>IFERROR(INDEX('Data Annex'!$K$1:$BS$4779,MATCH(NNX$1&amp;"|"&amp;$B29,'Data Annex'!$K$1:$K$4779,0),MATCH(NNX$2,'Data Annex'!$K$1:$BS$1,0)),"")</f>
        <v/>
      </c>
      <c r="NNY29" s="258" t="str">
        <f>IFERROR(INDEX('Data Annex'!$K$1:$BS$4779,MATCH(NNY$1&amp;"|"&amp;$B29,'Data Annex'!$K$1:$K$4779,0),MATCH(NNY$2,'Data Annex'!$K$1:$BS$1,0)),"")</f>
        <v/>
      </c>
      <c r="NNZ29" s="258" t="str">
        <f>IFERROR(INDEX('Data Annex'!$K$1:$BS$4779,MATCH(NNZ$1&amp;"|"&amp;$B29,'Data Annex'!$K$1:$K$4779,0),MATCH(NNZ$2,'Data Annex'!$K$1:$BS$1,0)),"")</f>
        <v/>
      </c>
      <c r="NOA29" s="258" t="str">
        <f>IFERROR(INDEX('Data Annex'!$K$1:$BS$4779,MATCH(NOA$1&amp;"|"&amp;$B29,'Data Annex'!$K$1:$K$4779,0),MATCH(NOA$2,'Data Annex'!$K$1:$BS$1,0)),"")</f>
        <v/>
      </c>
      <c r="NOB29" s="258" t="str">
        <f>IFERROR(INDEX('Data Annex'!$K$1:$BS$4779,MATCH(NOB$1&amp;"|"&amp;$B29,'Data Annex'!$K$1:$K$4779,0),MATCH(NOB$2,'Data Annex'!$K$1:$BS$1,0)),"")</f>
        <v/>
      </c>
      <c r="NOC29" s="258" t="str">
        <f>IFERROR(INDEX('Data Annex'!$K$1:$BS$4779,MATCH(NOC$1&amp;"|"&amp;$B29,'Data Annex'!$K$1:$K$4779,0),MATCH(NOC$2,'Data Annex'!$K$1:$BS$1,0)),"")</f>
        <v/>
      </c>
      <c r="NOD29" s="258" t="str">
        <f>IFERROR(INDEX('Data Annex'!$K$1:$BS$4779,MATCH(NOD$1&amp;"|"&amp;$B29,'Data Annex'!$K$1:$K$4779,0),MATCH(NOD$2,'Data Annex'!$K$1:$BS$1,0)),"")</f>
        <v/>
      </c>
      <c r="NOE29" s="258" t="str">
        <f>IFERROR(INDEX('Data Annex'!$K$1:$BS$4779,MATCH(NOE$1&amp;"|"&amp;$B29,'Data Annex'!$K$1:$K$4779,0),MATCH(NOE$2,'Data Annex'!$K$1:$BS$1,0)),"")</f>
        <v/>
      </c>
      <c r="NOF29" s="258" t="str">
        <f>IFERROR(INDEX('Data Annex'!$K$1:$BS$4779,MATCH(NOF$1&amp;"|"&amp;$B29,'Data Annex'!$K$1:$K$4779,0),MATCH(NOF$2,'Data Annex'!$K$1:$BS$1,0)),"")</f>
        <v/>
      </c>
      <c r="NOG29" s="258" t="str">
        <f>IFERROR(INDEX('Data Annex'!$K$1:$BS$4779,MATCH(NOG$1&amp;"|"&amp;$B29,'Data Annex'!$K$1:$K$4779,0),MATCH(NOG$2,'Data Annex'!$K$1:$BS$1,0)),"")</f>
        <v/>
      </c>
      <c r="NOH29" s="258" t="str">
        <f>IFERROR(INDEX('Data Annex'!$K$1:$BS$4779,MATCH(NOH$1&amp;"|"&amp;$B29,'Data Annex'!$K$1:$K$4779,0),MATCH(NOH$2,'Data Annex'!$K$1:$BS$1,0)),"")</f>
        <v/>
      </c>
      <c r="NOI29" s="258" t="str">
        <f>IFERROR(INDEX('Data Annex'!$K$1:$BS$4779,MATCH(NOI$1&amp;"|"&amp;$B29,'Data Annex'!$K$1:$K$4779,0),MATCH(NOI$2,'Data Annex'!$K$1:$BS$1,0)),"")</f>
        <v/>
      </c>
      <c r="NOJ29" s="258" t="str">
        <f>IFERROR(INDEX('Data Annex'!$K$1:$BS$4779,MATCH(NOJ$1&amp;"|"&amp;$B29,'Data Annex'!$K$1:$K$4779,0),MATCH(NOJ$2,'Data Annex'!$K$1:$BS$1,0)),"")</f>
        <v/>
      </c>
      <c r="NOK29" s="258" t="str">
        <f>IFERROR(INDEX('Data Annex'!$K$1:$BS$4779,MATCH(NOK$1&amp;"|"&amp;$B29,'Data Annex'!$K$1:$K$4779,0),MATCH(NOK$2,'Data Annex'!$K$1:$BS$1,0)),"")</f>
        <v/>
      </c>
      <c r="NOL29" s="258" t="str">
        <f>IFERROR(INDEX('Data Annex'!$K$1:$BS$4779,MATCH(NOL$1&amp;"|"&amp;$B29,'Data Annex'!$K$1:$K$4779,0),MATCH(NOL$2,'Data Annex'!$K$1:$BS$1,0)),"")</f>
        <v/>
      </c>
      <c r="NOM29" s="258" t="str">
        <f>IFERROR(INDEX('Data Annex'!$K$1:$BS$4779,MATCH(NOM$1&amp;"|"&amp;$B29,'Data Annex'!$K$1:$K$4779,0),MATCH(NOM$2,'Data Annex'!$K$1:$BS$1,0)),"")</f>
        <v/>
      </c>
      <c r="NON29" s="258" t="str">
        <f>IFERROR(INDEX('Data Annex'!$K$1:$BS$4779,MATCH(NON$1&amp;"|"&amp;$B29,'Data Annex'!$K$1:$K$4779,0),MATCH(NON$2,'Data Annex'!$K$1:$BS$1,0)),"")</f>
        <v/>
      </c>
      <c r="NOO29" s="258" t="str">
        <f>IFERROR(INDEX('Data Annex'!$K$1:$BS$4779,MATCH(NOO$1&amp;"|"&amp;$B29,'Data Annex'!$K$1:$K$4779,0),MATCH(NOO$2,'Data Annex'!$K$1:$BS$1,0)),"")</f>
        <v/>
      </c>
      <c r="NOP29" s="258" t="str">
        <f>IFERROR(INDEX('Data Annex'!$K$1:$BS$4779,MATCH(NOP$1&amp;"|"&amp;$B29,'Data Annex'!$K$1:$K$4779,0),MATCH(NOP$2,'Data Annex'!$K$1:$BS$1,0)),"")</f>
        <v/>
      </c>
      <c r="NOQ29" s="258" t="str">
        <f>IFERROR(INDEX('Data Annex'!$K$1:$BS$4779,MATCH(NOQ$1&amp;"|"&amp;$B29,'Data Annex'!$K$1:$K$4779,0),MATCH(NOQ$2,'Data Annex'!$K$1:$BS$1,0)),"")</f>
        <v/>
      </c>
      <c r="NOR29" s="258" t="str">
        <f>IFERROR(INDEX('Data Annex'!$K$1:$BS$4779,MATCH(NOR$1&amp;"|"&amp;$B29,'Data Annex'!$K$1:$K$4779,0),MATCH(NOR$2,'Data Annex'!$K$1:$BS$1,0)),"")</f>
        <v/>
      </c>
      <c r="NOS29" s="258" t="str">
        <f>IFERROR(INDEX('Data Annex'!$K$1:$BS$4779,MATCH(NOS$1&amp;"|"&amp;$B29,'Data Annex'!$K$1:$K$4779,0),MATCH(NOS$2,'Data Annex'!$K$1:$BS$1,0)),"")</f>
        <v/>
      </c>
      <c r="NOT29" s="258" t="str">
        <f>IFERROR(INDEX('Data Annex'!$K$1:$BS$4779,MATCH(NOT$1&amp;"|"&amp;$B29,'Data Annex'!$K$1:$K$4779,0),MATCH(NOT$2,'Data Annex'!$K$1:$BS$1,0)),"")</f>
        <v/>
      </c>
      <c r="NOU29" s="258" t="str">
        <f>IFERROR(INDEX('Data Annex'!$K$1:$BS$4779,MATCH(NOU$1&amp;"|"&amp;$B29,'Data Annex'!$K$1:$K$4779,0),MATCH(NOU$2,'Data Annex'!$K$1:$BS$1,0)),"")</f>
        <v/>
      </c>
      <c r="NOV29" s="258" t="str">
        <f>IFERROR(INDEX('Data Annex'!$K$1:$BS$4779,MATCH(NOV$1&amp;"|"&amp;$B29,'Data Annex'!$K$1:$K$4779,0),MATCH(NOV$2,'Data Annex'!$K$1:$BS$1,0)),"")</f>
        <v/>
      </c>
      <c r="NOW29" s="258" t="str">
        <f>IFERROR(INDEX('Data Annex'!$K$1:$BS$4779,MATCH(NOW$1&amp;"|"&amp;$B29,'Data Annex'!$K$1:$K$4779,0),MATCH(NOW$2,'Data Annex'!$K$1:$BS$1,0)),"")</f>
        <v/>
      </c>
      <c r="NOX29" s="258" t="str">
        <f>IFERROR(INDEX('Data Annex'!$K$1:$BS$4779,MATCH(NOX$1&amp;"|"&amp;$B29,'Data Annex'!$K$1:$K$4779,0),MATCH(NOX$2,'Data Annex'!$K$1:$BS$1,0)),"")</f>
        <v/>
      </c>
      <c r="NOY29" s="258" t="str">
        <f>IFERROR(INDEX('Data Annex'!$K$1:$BS$4779,MATCH(NOY$1&amp;"|"&amp;$B29,'Data Annex'!$K$1:$K$4779,0),MATCH(NOY$2,'Data Annex'!$K$1:$BS$1,0)),"")</f>
        <v/>
      </c>
      <c r="NOZ29" s="258" t="str">
        <f>IFERROR(INDEX('Data Annex'!$K$1:$BS$4779,MATCH(NOZ$1&amp;"|"&amp;$B29,'Data Annex'!$K$1:$K$4779,0),MATCH(NOZ$2,'Data Annex'!$K$1:$BS$1,0)),"")</f>
        <v/>
      </c>
      <c r="NPA29" s="258" t="str">
        <f>IFERROR(INDEX('Data Annex'!$K$1:$BS$4779,MATCH(NPA$1&amp;"|"&amp;$B29,'Data Annex'!$K$1:$K$4779,0),MATCH(NPA$2,'Data Annex'!$K$1:$BS$1,0)),"")</f>
        <v/>
      </c>
      <c r="NPB29" s="258" t="str">
        <f>IFERROR(INDEX('Data Annex'!$K$1:$BS$4779,MATCH(NPB$1&amp;"|"&amp;$B29,'Data Annex'!$K$1:$K$4779,0),MATCH(NPB$2,'Data Annex'!$K$1:$BS$1,0)),"")</f>
        <v/>
      </c>
      <c r="NPC29" s="258" t="str">
        <f>IFERROR(INDEX('Data Annex'!$K$1:$BS$4779,MATCH(NPC$1&amp;"|"&amp;$B29,'Data Annex'!$K$1:$K$4779,0),MATCH(NPC$2,'Data Annex'!$K$1:$BS$1,0)),"")</f>
        <v/>
      </c>
      <c r="NPD29" s="258" t="str">
        <f>IFERROR(INDEX('Data Annex'!$K$1:$BS$4779,MATCH(NPD$1&amp;"|"&amp;$B29,'Data Annex'!$K$1:$K$4779,0),MATCH(NPD$2,'Data Annex'!$K$1:$BS$1,0)),"")</f>
        <v/>
      </c>
      <c r="NPE29" s="258" t="str">
        <f>IFERROR(INDEX('Data Annex'!$K$1:$BS$4779,MATCH(NPE$1&amp;"|"&amp;$B29,'Data Annex'!$K$1:$K$4779,0),MATCH(NPE$2,'Data Annex'!$K$1:$BS$1,0)),"")</f>
        <v/>
      </c>
      <c r="NPF29" s="258" t="str">
        <f>IFERROR(INDEX('Data Annex'!$K$1:$BS$4779,MATCH(NPF$1&amp;"|"&amp;$B29,'Data Annex'!$K$1:$K$4779,0),MATCH(NPF$2,'Data Annex'!$K$1:$BS$1,0)),"")</f>
        <v/>
      </c>
      <c r="NPG29" s="258" t="str">
        <f>IFERROR(INDEX('Data Annex'!$K$1:$BS$4779,MATCH(NPG$1&amp;"|"&amp;$B29,'Data Annex'!$K$1:$K$4779,0),MATCH(NPG$2,'Data Annex'!$K$1:$BS$1,0)),"")</f>
        <v/>
      </c>
      <c r="NPH29" s="258" t="str">
        <f>IFERROR(INDEX('Data Annex'!$K$1:$BS$4779,MATCH(NPH$1&amp;"|"&amp;$B29,'Data Annex'!$K$1:$K$4779,0),MATCH(NPH$2,'Data Annex'!$K$1:$BS$1,0)),"")</f>
        <v/>
      </c>
      <c r="NPI29" s="258" t="str">
        <f>IFERROR(INDEX('Data Annex'!$K$1:$BS$4779,MATCH(NPI$1&amp;"|"&amp;$B29,'Data Annex'!$K$1:$K$4779,0),MATCH(NPI$2,'Data Annex'!$K$1:$BS$1,0)),"")</f>
        <v/>
      </c>
      <c r="NPJ29" s="258" t="str">
        <f>IFERROR(INDEX('Data Annex'!$K$1:$BS$4779,MATCH(NPJ$1&amp;"|"&amp;$B29,'Data Annex'!$K$1:$K$4779,0),MATCH(NPJ$2,'Data Annex'!$K$1:$BS$1,0)),"")</f>
        <v/>
      </c>
      <c r="NPK29" s="258" t="str">
        <f>IFERROR(INDEX('Data Annex'!$K$1:$BS$4779,MATCH(NPK$1&amp;"|"&amp;$B29,'Data Annex'!$K$1:$K$4779,0),MATCH(NPK$2,'Data Annex'!$K$1:$BS$1,0)),"")</f>
        <v/>
      </c>
      <c r="NPL29" s="258" t="str">
        <f>IFERROR(INDEX('Data Annex'!$K$1:$BS$4779,MATCH(NPL$1&amp;"|"&amp;$B29,'Data Annex'!$K$1:$K$4779,0),MATCH(NPL$2,'Data Annex'!$K$1:$BS$1,0)),"")</f>
        <v/>
      </c>
      <c r="NPM29" s="258" t="str">
        <f>IFERROR(INDEX('Data Annex'!$K$1:$BS$4779,MATCH(NPM$1&amp;"|"&amp;$B29,'Data Annex'!$K$1:$K$4779,0),MATCH(NPM$2,'Data Annex'!$K$1:$BS$1,0)),"")</f>
        <v/>
      </c>
      <c r="NPN29" s="258" t="str">
        <f>IFERROR(INDEX('Data Annex'!$K$1:$BS$4779,MATCH(NPN$1&amp;"|"&amp;$B29,'Data Annex'!$K$1:$K$4779,0),MATCH(NPN$2,'Data Annex'!$K$1:$BS$1,0)),"")</f>
        <v/>
      </c>
      <c r="NPO29" s="258" t="str">
        <f>IFERROR(INDEX('Data Annex'!$K$1:$BS$4779,MATCH(NPO$1&amp;"|"&amp;$B29,'Data Annex'!$K$1:$K$4779,0),MATCH(NPO$2,'Data Annex'!$K$1:$BS$1,0)),"")</f>
        <v/>
      </c>
      <c r="NPP29" s="258" t="str">
        <f>IFERROR(INDEX('Data Annex'!$K$1:$BS$4779,MATCH(NPP$1&amp;"|"&amp;$B29,'Data Annex'!$K$1:$K$4779,0),MATCH(NPP$2,'Data Annex'!$K$1:$BS$1,0)),"")</f>
        <v/>
      </c>
      <c r="NPQ29" s="258" t="str">
        <f>IFERROR(INDEX('Data Annex'!$K$1:$BS$4779,MATCH(NPQ$1&amp;"|"&amp;$B29,'Data Annex'!$K$1:$K$4779,0),MATCH(NPQ$2,'Data Annex'!$K$1:$BS$1,0)),"")</f>
        <v/>
      </c>
      <c r="NPR29" s="258" t="str">
        <f>IFERROR(INDEX('Data Annex'!$K$1:$BS$4779,MATCH(NPR$1&amp;"|"&amp;$B29,'Data Annex'!$K$1:$K$4779,0),MATCH(NPR$2,'Data Annex'!$K$1:$BS$1,0)),"")</f>
        <v/>
      </c>
      <c r="NPS29" s="258" t="str">
        <f>IFERROR(INDEX('Data Annex'!$K$1:$BS$4779,MATCH(NPS$1&amp;"|"&amp;$B29,'Data Annex'!$K$1:$K$4779,0),MATCH(NPS$2,'Data Annex'!$K$1:$BS$1,0)),"")</f>
        <v/>
      </c>
      <c r="NPT29" s="258" t="str">
        <f>IFERROR(INDEX('Data Annex'!$K$1:$BS$4779,MATCH(NPT$1&amp;"|"&amp;$B29,'Data Annex'!$K$1:$K$4779,0),MATCH(NPT$2,'Data Annex'!$K$1:$BS$1,0)),"")</f>
        <v/>
      </c>
      <c r="NPU29" s="258" t="str">
        <f>IFERROR(INDEX('Data Annex'!$K$1:$BS$4779,MATCH(NPU$1&amp;"|"&amp;$B29,'Data Annex'!$K$1:$K$4779,0),MATCH(NPU$2,'Data Annex'!$K$1:$BS$1,0)),"")</f>
        <v/>
      </c>
      <c r="NPV29" s="258" t="str">
        <f>IFERROR(INDEX('Data Annex'!$K$1:$BS$4779,MATCH(NPV$1&amp;"|"&amp;$B29,'Data Annex'!$K$1:$K$4779,0),MATCH(NPV$2,'Data Annex'!$K$1:$BS$1,0)),"")</f>
        <v/>
      </c>
      <c r="NPW29" s="258" t="str">
        <f>IFERROR(INDEX('Data Annex'!$K$1:$BS$4779,MATCH(NPW$1&amp;"|"&amp;$B29,'Data Annex'!$K$1:$K$4779,0),MATCH(NPW$2,'Data Annex'!$K$1:$BS$1,0)),"")</f>
        <v/>
      </c>
      <c r="NPX29" s="258" t="str">
        <f>IFERROR(INDEX('Data Annex'!$K$1:$BS$4779,MATCH(NPX$1&amp;"|"&amp;$B29,'Data Annex'!$K$1:$K$4779,0),MATCH(NPX$2,'Data Annex'!$K$1:$BS$1,0)),"")</f>
        <v/>
      </c>
      <c r="NPY29" s="258" t="str">
        <f>IFERROR(INDEX('Data Annex'!$K$1:$BS$4779,MATCH(NPY$1&amp;"|"&amp;$B29,'Data Annex'!$K$1:$K$4779,0),MATCH(NPY$2,'Data Annex'!$K$1:$BS$1,0)),"")</f>
        <v/>
      </c>
      <c r="NPZ29" s="258" t="str">
        <f>IFERROR(INDEX('Data Annex'!$K$1:$BS$4779,MATCH(NPZ$1&amp;"|"&amp;$B29,'Data Annex'!$K$1:$K$4779,0),MATCH(NPZ$2,'Data Annex'!$K$1:$BS$1,0)),"")</f>
        <v/>
      </c>
      <c r="NQA29" s="258" t="str">
        <f>IFERROR(INDEX('Data Annex'!$K$1:$BS$4779,MATCH(NQA$1&amp;"|"&amp;$B29,'Data Annex'!$K$1:$K$4779,0),MATCH(NQA$2,'Data Annex'!$K$1:$BS$1,0)),"")</f>
        <v/>
      </c>
      <c r="NQB29" s="258" t="str">
        <f>IFERROR(INDEX('Data Annex'!$K$1:$BS$4779,MATCH(NQB$1&amp;"|"&amp;$B29,'Data Annex'!$K$1:$K$4779,0),MATCH(NQB$2,'Data Annex'!$K$1:$BS$1,0)),"")</f>
        <v/>
      </c>
      <c r="NQC29" s="258" t="str">
        <f>IFERROR(INDEX('Data Annex'!$K$1:$BS$4779,MATCH(NQC$1&amp;"|"&amp;$B29,'Data Annex'!$K$1:$K$4779,0),MATCH(NQC$2,'Data Annex'!$K$1:$BS$1,0)),"")</f>
        <v/>
      </c>
      <c r="NQD29" s="258" t="str">
        <f>IFERROR(INDEX('Data Annex'!$K$1:$BS$4779,MATCH(NQD$1&amp;"|"&amp;$B29,'Data Annex'!$K$1:$K$4779,0),MATCH(NQD$2,'Data Annex'!$K$1:$BS$1,0)),"")</f>
        <v/>
      </c>
      <c r="NQE29" s="258" t="str">
        <f>IFERROR(INDEX('Data Annex'!$K$1:$BS$4779,MATCH(NQE$1&amp;"|"&amp;$B29,'Data Annex'!$K$1:$K$4779,0),MATCH(NQE$2,'Data Annex'!$K$1:$BS$1,0)),"")</f>
        <v/>
      </c>
      <c r="NQF29" s="258" t="str">
        <f>IFERROR(INDEX('Data Annex'!$K$1:$BS$4779,MATCH(NQF$1&amp;"|"&amp;$B29,'Data Annex'!$K$1:$K$4779,0),MATCH(NQF$2,'Data Annex'!$K$1:$BS$1,0)),"")</f>
        <v/>
      </c>
      <c r="NQG29" s="258" t="str">
        <f>IFERROR(INDEX('Data Annex'!$K$1:$BS$4779,MATCH(NQG$1&amp;"|"&amp;$B29,'Data Annex'!$K$1:$K$4779,0),MATCH(NQG$2,'Data Annex'!$K$1:$BS$1,0)),"")</f>
        <v/>
      </c>
      <c r="NQH29" s="258" t="str">
        <f>IFERROR(INDEX('Data Annex'!$K$1:$BS$4779,MATCH(NQH$1&amp;"|"&amp;$B29,'Data Annex'!$K$1:$K$4779,0),MATCH(NQH$2,'Data Annex'!$K$1:$BS$1,0)),"")</f>
        <v/>
      </c>
      <c r="NQI29" s="258" t="str">
        <f>IFERROR(INDEX('Data Annex'!$K$1:$BS$4779,MATCH(NQI$1&amp;"|"&amp;$B29,'Data Annex'!$K$1:$K$4779,0),MATCH(NQI$2,'Data Annex'!$K$1:$BS$1,0)),"")</f>
        <v/>
      </c>
      <c r="NQJ29" s="258" t="str">
        <f>IFERROR(INDEX('Data Annex'!$K$1:$BS$4779,MATCH(NQJ$1&amp;"|"&amp;$B29,'Data Annex'!$K$1:$K$4779,0),MATCH(NQJ$2,'Data Annex'!$K$1:$BS$1,0)),"")</f>
        <v/>
      </c>
      <c r="NQK29" s="258" t="str">
        <f>IFERROR(INDEX('Data Annex'!$K$1:$BS$4779,MATCH(NQK$1&amp;"|"&amp;$B29,'Data Annex'!$K$1:$K$4779,0),MATCH(NQK$2,'Data Annex'!$K$1:$BS$1,0)),"")</f>
        <v/>
      </c>
      <c r="NQL29" s="258" t="str">
        <f>IFERROR(INDEX('Data Annex'!$K$1:$BS$4779,MATCH(NQL$1&amp;"|"&amp;$B29,'Data Annex'!$K$1:$K$4779,0),MATCH(NQL$2,'Data Annex'!$K$1:$BS$1,0)),"")</f>
        <v/>
      </c>
      <c r="NQM29" s="258" t="str">
        <f>IFERROR(INDEX('Data Annex'!$K$1:$BS$4779,MATCH(NQM$1&amp;"|"&amp;$B29,'Data Annex'!$K$1:$K$4779,0),MATCH(NQM$2,'Data Annex'!$K$1:$BS$1,0)),"")</f>
        <v/>
      </c>
      <c r="NQN29" s="258" t="str">
        <f>IFERROR(INDEX('Data Annex'!$K$1:$BS$4779,MATCH(NQN$1&amp;"|"&amp;$B29,'Data Annex'!$K$1:$K$4779,0),MATCH(NQN$2,'Data Annex'!$K$1:$BS$1,0)),"")</f>
        <v/>
      </c>
      <c r="NQO29" s="258" t="str">
        <f>IFERROR(INDEX('Data Annex'!$K$1:$BS$4779,MATCH(NQO$1&amp;"|"&amp;$B29,'Data Annex'!$K$1:$K$4779,0),MATCH(NQO$2,'Data Annex'!$K$1:$BS$1,0)),"")</f>
        <v/>
      </c>
      <c r="NQP29" s="258" t="str">
        <f>IFERROR(INDEX('Data Annex'!$K$1:$BS$4779,MATCH(NQP$1&amp;"|"&amp;$B29,'Data Annex'!$K$1:$K$4779,0),MATCH(NQP$2,'Data Annex'!$K$1:$BS$1,0)),"")</f>
        <v/>
      </c>
      <c r="NQQ29" s="258" t="str">
        <f>IFERROR(INDEX('Data Annex'!$K$1:$BS$4779,MATCH(NQQ$1&amp;"|"&amp;$B29,'Data Annex'!$K$1:$K$4779,0),MATCH(NQQ$2,'Data Annex'!$K$1:$BS$1,0)),"")</f>
        <v/>
      </c>
      <c r="NQR29" s="258" t="str">
        <f>IFERROR(INDEX('Data Annex'!$K$1:$BS$4779,MATCH(NQR$1&amp;"|"&amp;$B29,'Data Annex'!$K$1:$K$4779,0),MATCH(NQR$2,'Data Annex'!$K$1:$BS$1,0)),"")</f>
        <v/>
      </c>
      <c r="NQS29" s="258" t="str">
        <f>IFERROR(INDEX('Data Annex'!$K$1:$BS$4779,MATCH(NQS$1&amp;"|"&amp;$B29,'Data Annex'!$K$1:$K$4779,0),MATCH(NQS$2,'Data Annex'!$K$1:$BS$1,0)),"")</f>
        <v/>
      </c>
      <c r="NQT29" s="258" t="str">
        <f>IFERROR(INDEX('Data Annex'!$K$1:$BS$4779,MATCH(NQT$1&amp;"|"&amp;$B29,'Data Annex'!$K$1:$K$4779,0),MATCH(NQT$2,'Data Annex'!$K$1:$BS$1,0)),"")</f>
        <v/>
      </c>
      <c r="NQU29" s="258" t="str">
        <f>IFERROR(INDEX('Data Annex'!$K$1:$BS$4779,MATCH(NQU$1&amp;"|"&amp;$B29,'Data Annex'!$K$1:$K$4779,0),MATCH(NQU$2,'Data Annex'!$K$1:$BS$1,0)),"")</f>
        <v/>
      </c>
      <c r="NQV29" s="258" t="str">
        <f>IFERROR(INDEX('Data Annex'!$K$1:$BS$4779,MATCH(NQV$1&amp;"|"&amp;$B29,'Data Annex'!$K$1:$K$4779,0),MATCH(NQV$2,'Data Annex'!$K$1:$BS$1,0)),"")</f>
        <v/>
      </c>
      <c r="NQW29" s="258" t="str">
        <f>IFERROR(INDEX('Data Annex'!$K$1:$BS$4779,MATCH(NQW$1&amp;"|"&amp;$B29,'Data Annex'!$K$1:$K$4779,0),MATCH(NQW$2,'Data Annex'!$K$1:$BS$1,0)),"")</f>
        <v/>
      </c>
      <c r="NQX29" s="258" t="str">
        <f>IFERROR(INDEX('Data Annex'!$K$1:$BS$4779,MATCH(NQX$1&amp;"|"&amp;$B29,'Data Annex'!$K$1:$K$4779,0),MATCH(NQX$2,'Data Annex'!$K$1:$BS$1,0)),"")</f>
        <v/>
      </c>
      <c r="NQY29" s="258" t="str">
        <f>IFERROR(INDEX('Data Annex'!$K$1:$BS$4779,MATCH(NQY$1&amp;"|"&amp;$B29,'Data Annex'!$K$1:$K$4779,0),MATCH(NQY$2,'Data Annex'!$K$1:$BS$1,0)),"")</f>
        <v/>
      </c>
      <c r="NQZ29" s="258" t="str">
        <f>IFERROR(INDEX('Data Annex'!$K$1:$BS$4779,MATCH(NQZ$1&amp;"|"&amp;$B29,'Data Annex'!$K$1:$K$4779,0),MATCH(NQZ$2,'Data Annex'!$K$1:$BS$1,0)),"")</f>
        <v/>
      </c>
      <c r="NRA29" s="258" t="str">
        <f>IFERROR(INDEX('Data Annex'!$K$1:$BS$4779,MATCH(NRA$1&amp;"|"&amp;$B29,'Data Annex'!$K$1:$K$4779,0),MATCH(NRA$2,'Data Annex'!$K$1:$BS$1,0)),"")</f>
        <v/>
      </c>
      <c r="NRB29" s="258" t="str">
        <f>IFERROR(INDEX('Data Annex'!$K$1:$BS$4779,MATCH(NRB$1&amp;"|"&amp;$B29,'Data Annex'!$K$1:$K$4779,0),MATCH(NRB$2,'Data Annex'!$K$1:$BS$1,0)),"")</f>
        <v/>
      </c>
      <c r="NRC29" s="258" t="str">
        <f>IFERROR(INDEX('Data Annex'!$K$1:$BS$4779,MATCH(NRC$1&amp;"|"&amp;$B29,'Data Annex'!$K$1:$K$4779,0),MATCH(NRC$2,'Data Annex'!$K$1:$BS$1,0)),"")</f>
        <v/>
      </c>
      <c r="NRD29" s="258" t="str">
        <f>IFERROR(INDEX('Data Annex'!$K$1:$BS$4779,MATCH(NRD$1&amp;"|"&amp;$B29,'Data Annex'!$K$1:$K$4779,0),MATCH(NRD$2,'Data Annex'!$K$1:$BS$1,0)),"")</f>
        <v/>
      </c>
      <c r="NRE29" s="258" t="str">
        <f>IFERROR(INDEX('Data Annex'!$K$1:$BS$4779,MATCH(NRE$1&amp;"|"&amp;$B29,'Data Annex'!$K$1:$K$4779,0),MATCH(NRE$2,'Data Annex'!$K$1:$BS$1,0)),"")</f>
        <v/>
      </c>
      <c r="NRF29" s="258" t="str">
        <f>IFERROR(INDEX('Data Annex'!$K$1:$BS$4779,MATCH(NRF$1&amp;"|"&amp;$B29,'Data Annex'!$K$1:$K$4779,0),MATCH(NRF$2,'Data Annex'!$K$1:$BS$1,0)),"")</f>
        <v/>
      </c>
      <c r="NRG29" s="258" t="str">
        <f>IFERROR(INDEX('Data Annex'!$K$1:$BS$4779,MATCH(NRG$1&amp;"|"&amp;$B29,'Data Annex'!$K$1:$K$4779,0),MATCH(NRG$2,'Data Annex'!$K$1:$BS$1,0)),"")</f>
        <v/>
      </c>
      <c r="NRH29" s="258" t="str">
        <f>IFERROR(INDEX('Data Annex'!$K$1:$BS$4779,MATCH(NRH$1&amp;"|"&amp;$B29,'Data Annex'!$K$1:$K$4779,0),MATCH(NRH$2,'Data Annex'!$K$1:$BS$1,0)),"")</f>
        <v/>
      </c>
      <c r="NRI29" s="258" t="str">
        <f>IFERROR(INDEX('Data Annex'!$K$1:$BS$4779,MATCH(NRI$1&amp;"|"&amp;$B29,'Data Annex'!$K$1:$K$4779,0),MATCH(NRI$2,'Data Annex'!$K$1:$BS$1,0)),"")</f>
        <v/>
      </c>
      <c r="NRJ29" s="258" t="str">
        <f>IFERROR(INDEX('Data Annex'!$K$1:$BS$4779,MATCH(NRJ$1&amp;"|"&amp;$B29,'Data Annex'!$K$1:$K$4779,0),MATCH(NRJ$2,'Data Annex'!$K$1:$BS$1,0)),"")</f>
        <v/>
      </c>
      <c r="NRK29" s="258" t="str">
        <f>IFERROR(INDEX('Data Annex'!$K$1:$BS$4779,MATCH(NRK$1&amp;"|"&amp;$B29,'Data Annex'!$K$1:$K$4779,0),MATCH(NRK$2,'Data Annex'!$K$1:$BS$1,0)),"")</f>
        <v/>
      </c>
      <c r="NRL29" s="258" t="str">
        <f>IFERROR(INDEX('Data Annex'!$K$1:$BS$4779,MATCH(NRL$1&amp;"|"&amp;$B29,'Data Annex'!$K$1:$K$4779,0),MATCH(NRL$2,'Data Annex'!$K$1:$BS$1,0)),"")</f>
        <v/>
      </c>
      <c r="NRM29" s="258" t="str">
        <f>IFERROR(INDEX('Data Annex'!$K$1:$BS$4779,MATCH(NRM$1&amp;"|"&amp;$B29,'Data Annex'!$K$1:$K$4779,0),MATCH(NRM$2,'Data Annex'!$K$1:$BS$1,0)),"")</f>
        <v/>
      </c>
      <c r="NRN29" s="258" t="str">
        <f>IFERROR(INDEX('Data Annex'!$K$1:$BS$4779,MATCH(NRN$1&amp;"|"&amp;$B29,'Data Annex'!$K$1:$K$4779,0),MATCH(NRN$2,'Data Annex'!$K$1:$BS$1,0)),"")</f>
        <v/>
      </c>
      <c r="NRO29" s="258" t="str">
        <f>IFERROR(INDEX('Data Annex'!$K$1:$BS$4779,MATCH(NRO$1&amp;"|"&amp;$B29,'Data Annex'!$K$1:$K$4779,0),MATCH(NRO$2,'Data Annex'!$K$1:$BS$1,0)),"")</f>
        <v/>
      </c>
      <c r="NRP29" s="258" t="str">
        <f>IFERROR(INDEX('Data Annex'!$K$1:$BS$4779,MATCH(NRP$1&amp;"|"&amp;$B29,'Data Annex'!$K$1:$K$4779,0),MATCH(NRP$2,'Data Annex'!$K$1:$BS$1,0)),"")</f>
        <v/>
      </c>
      <c r="NRQ29" s="258" t="str">
        <f>IFERROR(INDEX('Data Annex'!$K$1:$BS$4779,MATCH(NRQ$1&amp;"|"&amp;$B29,'Data Annex'!$K$1:$K$4779,0),MATCH(NRQ$2,'Data Annex'!$K$1:$BS$1,0)),"")</f>
        <v/>
      </c>
      <c r="NRR29" s="258" t="str">
        <f>IFERROR(INDEX('Data Annex'!$K$1:$BS$4779,MATCH(NRR$1&amp;"|"&amp;$B29,'Data Annex'!$K$1:$K$4779,0),MATCH(NRR$2,'Data Annex'!$K$1:$BS$1,0)),"")</f>
        <v/>
      </c>
      <c r="NRS29" s="258" t="str">
        <f>IFERROR(INDEX('Data Annex'!$K$1:$BS$4779,MATCH(NRS$1&amp;"|"&amp;$B29,'Data Annex'!$K$1:$K$4779,0),MATCH(NRS$2,'Data Annex'!$K$1:$BS$1,0)),"")</f>
        <v/>
      </c>
      <c r="NRT29" s="258" t="str">
        <f>IFERROR(INDEX('Data Annex'!$K$1:$BS$4779,MATCH(NRT$1&amp;"|"&amp;$B29,'Data Annex'!$K$1:$K$4779,0),MATCH(NRT$2,'Data Annex'!$K$1:$BS$1,0)),"")</f>
        <v/>
      </c>
      <c r="NRU29" s="258" t="str">
        <f>IFERROR(INDEX('Data Annex'!$K$1:$BS$4779,MATCH(NRU$1&amp;"|"&amp;$B29,'Data Annex'!$K$1:$K$4779,0),MATCH(NRU$2,'Data Annex'!$K$1:$BS$1,0)),"")</f>
        <v/>
      </c>
      <c r="NRV29" s="258" t="str">
        <f>IFERROR(INDEX('Data Annex'!$K$1:$BS$4779,MATCH(NRV$1&amp;"|"&amp;$B29,'Data Annex'!$K$1:$K$4779,0),MATCH(NRV$2,'Data Annex'!$K$1:$BS$1,0)),"")</f>
        <v/>
      </c>
      <c r="NRW29" s="258" t="str">
        <f>IFERROR(INDEX('Data Annex'!$K$1:$BS$4779,MATCH(NRW$1&amp;"|"&amp;$B29,'Data Annex'!$K$1:$K$4779,0),MATCH(NRW$2,'Data Annex'!$K$1:$BS$1,0)),"")</f>
        <v/>
      </c>
      <c r="NRX29" s="258" t="str">
        <f>IFERROR(INDEX('Data Annex'!$K$1:$BS$4779,MATCH(NRX$1&amp;"|"&amp;$B29,'Data Annex'!$K$1:$K$4779,0),MATCH(NRX$2,'Data Annex'!$K$1:$BS$1,0)),"")</f>
        <v/>
      </c>
      <c r="NRY29" s="258" t="str">
        <f>IFERROR(INDEX('Data Annex'!$K$1:$BS$4779,MATCH(NRY$1&amp;"|"&amp;$B29,'Data Annex'!$K$1:$K$4779,0),MATCH(NRY$2,'Data Annex'!$K$1:$BS$1,0)),"")</f>
        <v/>
      </c>
      <c r="NRZ29" s="258" t="str">
        <f>IFERROR(INDEX('Data Annex'!$K$1:$BS$4779,MATCH(NRZ$1&amp;"|"&amp;$B29,'Data Annex'!$K$1:$K$4779,0),MATCH(NRZ$2,'Data Annex'!$K$1:$BS$1,0)),"")</f>
        <v/>
      </c>
      <c r="NSA29" s="258" t="str">
        <f>IFERROR(INDEX('Data Annex'!$K$1:$BS$4779,MATCH(NSA$1&amp;"|"&amp;$B29,'Data Annex'!$K$1:$K$4779,0),MATCH(NSA$2,'Data Annex'!$K$1:$BS$1,0)),"")</f>
        <v/>
      </c>
      <c r="NSB29" s="258" t="str">
        <f>IFERROR(INDEX('Data Annex'!$K$1:$BS$4779,MATCH(NSB$1&amp;"|"&amp;$B29,'Data Annex'!$K$1:$K$4779,0),MATCH(NSB$2,'Data Annex'!$K$1:$BS$1,0)),"")</f>
        <v/>
      </c>
      <c r="NSC29" s="258" t="str">
        <f>IFERROR(INDEX('Data Annex'!$K$1:$BS$4779,MATCH(NSC$1&amp;"|"&amp;$B29,'Data Annex'!$K$1:$K$4779,0),MATCH(NSC$2,'Data Annex'!$K$1:$BS$1,0)),"")</f>
        <v/>
      </c>
      <c r="NSD29" s="258" t="str">
        <f>IFERROR(INDEX('Data Annex'!$K$1:$BS$4779,MATCH(NSD$1&amp;"|"&amp;$B29,'Data Annex'!$K$1:$K$4779,0),MATCH(NSD$2,'Data Annex'!$K$1:$BS$1,0)),"")</f>
        <v/>
      </c>
      <c r="NSE29" s="258" t="str">
        <f>IFERROR(INDEX('Data Annex'!$K$1:$BS$4779,MATCH(NSE$1&amp;"|"&amp;$B29,'Data Annex'!$K$1:$K$4779,0),MATCH(NSE$2,'Data Annex'!$K$1:$BS$1,0)),"")</f>
        <v/>
      </c>
      <c r="NSF29" s="258" t="str">
        <f>IFERROR(INDEX('Data Annex'!$K$1:$BS$4779,MATCH(NSF$1&amp;"|"&amp;$B29,'Data Annex'!$K$1:$K$4779,0),MATCH(NSF$2,'Data Annex'!$K$1:$BS$1,0)),"")</f>
        <v/>
      </c>
      <c r="NSG29" s="258" t="str">
        <f>IFERROR(INDEX('Data Annex'!$K$1:$BS$4779,MATCH(NSG$1&amp;"|"&amp;$B29,'Data Annex'!$K$1:$K$4779,0),MATCH(NSG$2,'Data Annex'!$K$1:$BS$1,0)),"")</f>
        <v/>
      </c>
      <c r="NSH29" s="258" t="str">
        <f>IFERROR(INDEX('Data Annex'!$K$1:$BS$4779,MATCH(NSH$1&amp;"|"&amp;$B29,'Data Annex'!$K$1:$K$4779,0),MATCH(NSH$2,'Data Annex'!$K$1:$BS$1,0)),"")</f>
        <v/>
      </c>
      <c r="NSI29" s="258" t="str">
        <f>IFERROR(INDEX('Data Annex'!$K$1:$BS$4779,MATCH(NSI$1&amp;"|"&amp;$B29,'Data Annex'!$K$1:$K$4779,0),MATCH(NSI$2,'Data Annex'!$K$1:$BS$1,0)),"")</f>
        <v/>
      </c>
      <c r="NSJ29" s="258" t="str">
        <f>IFERROR(INDEX('Data Annex'!$K$1:$BS$4779,MATCH(NSJ$1&amp;"|"&amp;$B29,'Data Annex'!$K$1:$K$4779,0),MATCH(NSJ$2,'Data Annex'!$K$1:$BS$1,0)),"")</f>
        <v/>
      </c>
      <c r="NSK29" s="258" t="str">
        <f>IFERROR(INDEX('Data Annex'!$K$1:$BS$4779,MATCH(NSK$1&amp;"|"&amp;$B29,'Data Annex'!$K$1:$K$4779,0),MATCH(NSK$2,'Data Annex'!$K$1:$BS$1,0)),"")</f>
        <v/>
      </c>
      <c r="NSL29" s="258" t="str">
        <f>IFERROR(INDEX('Data Annex'!$K$1:$BS$4779,MATCH(NSL$1&amp;"|"&amp;$B29,'Data Annex'!$K$1:$K$4779,0),MATCH(NSL$2,'Data Annex'!$K$1:$BS$1,0)),"")</f>
        <v/>
      </c>
      <c r="NSM29" s="258" t="str">
        <f>IFERROR(INDEX('Data Annex'!$K$1:$BS$4779,MATCH(NSM$1&amp;"|"&amp;$B29,'Data Annex'!$K$1:$K$4779,0),MATCH(NSM$2,'Data Annex'!$K$1:$BS$1,0)),"")</f>
        <v/>
      </c>
      <c r="NSN29" s="258" t="str">
        <f>IFERROR(INDEX('Data Annex'!$K$1:$BS$4779,MATCH(NSN$1&amp;"|"&amp;$B29,'Data Annex'!$K$1:$K$4779,0),MATCH(NSN$2,'Data Annex'!$K$1:$BS$1,0)),"")</f>
        <v/>
      </c>
      <c r="NSO29" s="258" t="str">
        <f>IFERROR(INDEX('Data Annex'!$K$1:$BS$4779,MATCH(NSO$1&amp;"|"&amp;$B29,'Data Annex'!$K$1:$K$4779,0),MATCH(NSO$2,'Data Annex'!$K$1:$BS$1,0)),"")</f>
        <v/>
      </c>
      <c r="NSP29" s="258" t="str">
        <f>IFERROR(INDEX('Data Annex'!$K$1:$BS$4779,MATCH(NSP$1&amp;"|"&amp;$B29,'Data Annex'!$K$1:$K$4779,0),MATCH(NSP$2,'Data Annex'!$K$1:$BS$1,0)),"")</f>
        <v/>
      </c>
      <c r="NSQ29" s="258" t="str">
        <f>IFERROR(INDEX('Data Annex'!$K$1:$BS$4779,MATCH(NSQ$1&amp;"|"&amp;$B29,'Data Annex'!$K$1:$K$4779,0),MATCH(NSQ$2,'Data Annex'!$K$1:$BS$1,0)),"")</f>
        <v/>
      </c>
      <c r="NSR29" s="258" t="str">
        <f>IFERROR(INDEX('Data Annex'!$K$1:$BS$4779,MATCH(NSR$1&amp;"|"&amp;$B29,'Data Annex'!$K$1:$K$4779,0),MATCH(NSR$2,'Data Annex'!$K$1:$BS$1,0)),"")</f>
        <v/>
      </c>
      <c r="NSS29" s="258" t="str">
        <f>IFERROR(INDEX('Data Annex'!$K$1:$BS$4779,MATCH(NSS$1&amp;"|"&amp;$B29,'Data Annex'!$K$1:$K$4779,0),MATCH(NSS$2,'Data Annex'!$K$1:$BS$1,0)),"")</f>
        <v/>
      </c>
      <c r="NST29" s="258" t="str">
        <f>IFERROR(INDEX('Data Annex'!$K$1:$BS$4779,MATCH(NST$1&amp;"|"&amp;$B29,'Data Annex'!$K$1:$K$4779,0),MATCH(NST$2,'Data Annex'!$K$1:$BS$1,0)),"")</f>
        <v/>
      </c>
      <c r="NSU29" s="258" t="str">
        <f>IFERROR(INDEX('Data Annex'!$K$1:$BS$4779,MATCH(NSU$1&amp;"|"&amp;$B29,'Data Annex'!$K$1:$K$4779,0),MATCH(NSU$2,'Data Annex'!$K$1:$BS$1,0)),"")</f>
        <v/>
      </c>
      <c r="NSV29" s="258" t="str">
        <f>IFERROR(INDEX('Data Annex'!$K$1:$BS$4779,MATCH(NSV$1&amp;"|"&amp;$B29,'Data Annex'!$K$1:$K$4779,0),MATCH(NSV$2,'Data Annex'!$K$1:$BS$1,0)),"")</f>
        <v/>
      </c>
      <c r="NSW29" s="258" t="str">
        <f>IFERROR(INDEX('Data Annex'!$K$1:$BS$4779,MATCH(NSW$1&amp;"|"&amp;$B29,'Data Annex'!$K$1:$K$4779,0),MATCH(NSW$2,'Data Annex'!$K$1:$BS$1,0)),"")</f>
        <v/>
      </c>
      <c r="NSX29" s="258" t="str">
        <f>IFERROR(INDEX('Data Annex'!$K$1:$BS$4779,MATCH(NSX$1&amp;"|"&amp;$B29,'Data Annex'!$K$1:$K$4779,0),MATCH(NSX$2,'Data Annex'!$K$1:$BS$1,0)),"")</f>
        <v/>
      </c>
      <c r="NSY29" s="258" t="str">
        <f>IFERROR(INDEX('Data Annex'!$K$1:$BS$4779,MATCH(NSY$1&amp;"|"&amp;$B29,'Data Annex'!$K$1:$K$4779,0),MATCH(NSY$2,'Data Annex'!$K$1:$BS$1,0)),"")</f>
        <v/>
      </c>
      <c r="NSZ29" s="258" t="str">
        <f>IFERROR(INDEX('Data Annex'!$K$1:$BS$4779,MATCH(NSZ$1&amp;"|"&amp;$B29,'Data Annex'!$K$1:$K$4779,0),MATCH(NSZ$2,'Data Annex'!$K$1:$BS$1,0)),"")</f>
        <v/>
      </c>
      <c r="NTA29" s="258" t="str">
        <f>IFERROR(INDEX('Data Annex'!$K$1:$BS$4779,MATCH(NTA$1&amp;"|"&amp;$B29,'Data Annex'!$K$1:$K$4779,0),MATCH(NTA$2,'Data Annex'!$K$1:$BS$1,0)),"")</f>
        <v/>
      </c>
      <c r="NTB29" s="258" t="str">
        <f>IFERROR(INDEX('Data Annex'!$K$1:$BS$4779,MATCH(NTB$1&amp;"|"&amp;$B29,'Data Annex'!$K$1:$K$4779,0),MATCH(NTB$2,'Data Annex'!$K$1:$BS$1,0)),"")</f>
        <v/>
      </c>
      <c r="NTC29" s="258" t="str">
        <f>IFERROR(INDEX('Data Annex'!$K$1:$BS$4779,MATCH(NTC$1&amp;"|"&amp;$B29,'Data Annex'!$K$1:$K$4779,0),MATCH(NTC$2,'Data Annex'!$K$1:$BS$1,0)),"")</f>
        <v/>
      </c>
      <c r="NTD29" s="258" t="str">
        <f>IFERROR(INDEX('Data Annex'!$K$1:$BS$4779,MATCH(NTD$1&amp;"|"&amp;$B29,'Data Annex'!$K$1:$K$4779,0),MATCH(NTD$2,'Data Annex'!$K$1:$BS$1,0)),"")</f>
        <v/>
      </c>
      <c r="NTE29" s="258" t="str">
        <f>IFERROR(INDEX('Data Annex'!$K$1:$BS$4779,MATCH(NTE$1&amp;"|"&amp;$B29,'Data Annex'!$K$1:$K$4779,0),MATCH(NTE$2,'Data Annex'!$K$1:$BS$1,0)),"")</f>
        <v/>
      </c>
      <c r="NTF29" s="258" t="str">
        <f>IFERROR(INDEX('Data Annex'!$K$1:$BS$4779,MATCH(NTF$1&amp;"|"&amp;$B29,'Data Annex'!$K$1:$K$4779,0),MATCH(NTF$2,'Data Annex'!$K$1:$BS$1,0)),"")</f>
        <v/>
      </c>
      <c r="NTG29" s="258" t="str">
        <f>IFERROR(INDEX('Data Annex'!$K$1:$BS$4779,MATCH(NTG$1&amp;"|"&amp;$B29,'Data Annex'!$K$1:$K$4779,0),MATCH(NTG$2,'Data Annex'!$K$1:$BS$1,0)),"")</f>
        <v/>
      </c>
      <c r="NTH29" s="258" t="str">
        <f>IFERROR(INDEX('Data Annex'!$K$1:$BS$4779,MATCH(NTH$1&amp;"|"&amp;$B29,'Data Annex'!$K$1:$K$4779,0),MATCH(NTH$2,'Data Annex'!$K$1:$BS$1,0)),"")</f>
        <v/>
      </c>
      <c r="NTI29" s="258" t="str">
        <f>IFERROR(INDEX('Data Annex'!$K$1:$BS$4779,MATCH(NTI$1&amp;"|"&amp;$B29,'Data Annex'!$K$1:$K$4779,0),MATCH(NTI$2,'Data Annex'!$K$1:$BS$1,0)),"")</f>
        <v/>
      </c>
      <c r="NTJ29" s="258" t="str">
        <f>IFERROR(INDEX('Data Annex'!$K$1:$BS$4779,MATCH(NTJ$1&amp;"|"&amp;$B29,'Data Annex'!$K$1:$K$4779,0),MATCH(NTJ$2,'Data Annex'!$K$1:$BS$1,0)),"")</f>
        <v/>
      </c>
      <c r="NTK29" s="258" t="str">
        <f>IFERROR(INDEX('Data Annex'!$K$1:$BS$4779,MATCH(NTK$1&amp;"|"&amp;$B29,'Data Annex'!$K$1:$K$4779,0),MATCH(NTK$2,'Data Annex'!$K$1:$BS$1,0)),"")</f>
        <v/>
      </c>
      <c r="NTL29" s="258" t="str">
        <f>IFERROR(INDEX('Data Annex'!$K$1:$BS$4779,MATCH(NTL$1&amp;"|"&amp;$B29,'Data Annex'!$K$1:$K$4779,0),MATCH(NTL$2,'Data Annex'!$K$1:$BS$1,0)),"")</f>
        <v/>
      </c>
      <c r="NTM29" s="258" t="str">
        <f>IFERROR(INDEX('Data Annex'!$K$1:$BS$4779,MATCH(NTM$1&amp;"|"&amp;$B29,'Data Annex'!$K$1:$K$4779,0),MATCH(NTM$2,'Data Annex'!$K$1:$BS$1,0)),"")</f>
        <v/>
      </c>
      <c r="NTN29" s="258" t="str">
        <f>IFERROR(INDEX('Data Annex'!$K$1:$BS$4779,MATCH(NTN$1&amp;"|"&amp;$B29,'Data Annex'!$K$1:$K$4779,0),MATCH(NTN$2,'Data Annex'!$K$1:$BS$1,0)),"")</f>
        <v/>
      </c>
      <c r="NTO29" s="258" t="str">
        <f>IFERROR(INDEX('Data Annex'!$K$1:$BS$4779,MATCH(NTO$1&amp;"|"&amp;$B29,'Data Annex'!$K$1:$K$4779,0),MATCH(NTO$2,'Data Annex'!$K$1:$BS$1,0)),"")</f>
        <v/>
      </c>
      <c r="NTP29" s="258" t="str">
        <f>IFERROR(INDEX('Data Annex'!$K$1:$BS$4779,MATCH(NTP$1&amp;"|"&amp;$B29,'Data Annex'!$K$1:$K$4779,0),MATCH(NTP$2,'Data Annex'!$K$1:$BS$1,0)),"")</f>
        <v/>
      </c>
      <c r="NTQ29" s="258" t="str">
        <f>IFERROR(INDEX('Data Annex'!$K$1:$BS$4779,MATCH(NTQ$1&amp;"|"&amp;$B29,'Data Annex'!$K$1:$K$4779,0),MATCH(NTQ$2,'Data Annex'!$K$1:$BS$1,0)),"")</f>
        <v/>
      </c>
      <c r="NTR29" s="258" t="str">
        <f>IFERROR(INDEX('Data Annex'!$K$1:$BS$4779,MATCH(NTR$1&amp;"|"&amp;$B29,'Data Annex'!$K$1:$K$4779,0),MATCH(NTR$2,'Data Annex'!$K$1:$BS$1,0)),"")</f>
        <v/>
      </c>
      <c r="NTS29" s="258" t="str">
        <f>IFERROR(INDEX('Data Annex'!$K$1:$BS$4779,MATCH(NTS$1&amp;"|"&amp;$B29,'Data Annex'!$K$1:$K$4779,0),MATCH(NTS$2,'Data Annex'!$K$1:$BS$1,0)),"")</f>
        <v/>
      </c>
      <c r="NTT29" s="258" t="str">
        <f>IFERROR(INDEX('Data Annex'!$K$1:$BS$4779,MATCH(NTT$1&amp;"|"&amp;$B29,'Data Annex'!$K$1:$K$4779,0),MATCH(NTT$2,'Data Annex'!$K$1:$BS$1,0)),"")</f>
        <v/>
      </c>
      <c r="NTU29" s="258" t="str">
        <f>IFERROR(INDEX('Data Annex'!$K$1:$BS$4779,MATCH(NTU$1&amp;"|"&amp;$B29,'Data Annex'!$K$1:$K$4779,0),MATCH(NTU$2,'Data Annex'!$K$1:$BS$1,0)),"")</f>
        <v/>
      </c>
      <c r="NTV29" s="258" t="str">
        <f>IFERROR(INDEX('Data Annex'!$K$1:$BS$4779,MATCH(NTV$1&amp;"|"&amp;$B29,'Data Annex'!$K$1:$K$4779,0),MATCH(NTV$2,'Data Annex'!$K$1:$BS$1,0)),"")</f>
        <v/>
      </c>
      <c r="NTW29" s="258" t="str">
        <f>IFERROR(INDEX('Data Annex'!$K$1:$BS$4779,MATCH(NTW$1&amp;"|"&amp;$B29,'Data Annex'!$K$1:$K$4779,0),MATCH(NTW$2,'Data Annex'!$K$1:$BS$1,0)),"")</f>
        <v/>
      </c>
      <c r="NTX29" s="258" t="str">
        <f>IFERROR(INDEX('Data Annex'!$K$1:$BS$4779,MATCH(NTX$1&amp;"|"&amp;$B29,'Data Annex'!$K$1:$K$4779,0),MATCH(NTX$2,'Data Annex'!$K$1:$BS$1,0)),"")</f>
        <v/>
      </c>
      <c r="NTY29" s="258" t="str">
        <f>IFERROR(INDEX('Data Annex'!$K$1:$BS$4779,MATCH(NTY$1&amp;"|"&amp;$B29,'Data Annex'!$K$1:$K$4779,0),MATCH(NTY$2,'Data Annex'!$K$1:$BS$1,0)),"")</f>
        <v/>
      </c>
      <c r="NTZ29" s="258" t="str">
        <f>IFERROR(INDEX('Data Annex'!$K$1:$BS$4779,MATCH(NTZ$1&amp;"|"&amp;$B29,'Data Annex'!$K$1:$K$4779,0),MATCH(NTZ$2,'Data Annex'!$K$1:$BS$1,0)),"")</f>
        <v/>
      </c>
      <c r="NUA29" s="258" t="str">
        <f>IFERROR(INDEX('Data Annex'!$K$1:$BS$4779,MATCH(NUA$1&amp;"|"&amp;$B29,'Data Annex'!$K$1:$K$4779,0),MATCH(NUA$2,'Data Annex'!$K$1:$BS$1,0)),"")</f>
        <v/>
      </c>
      <c r="NUB29" s="258" t="str">
        <f>IFERROR(INDEX('Data Annex'!$K$1:$BS$4779,MATCH(NUB$1&amp;"|"&amp;$B29,'Data Annex'!$K$1:$K$4779,0),MATCH(NUB$2,'Data Annex'!$K$1:$BS$1,0)),"")</f>
        <v/>
      </c>
      <c r="NUC29" s="258" t="str">
        <f>IFERROR(INDEX('Data Annex'!$K$1:$BS$4779,MATCH(NUC$1&amp;"|"&amp;$B29,'Data Annex'!$K$1:$K$4779,0),MATCH(NUC$2,'Data Annex'!$K$1:$BS$1,0)),"")</f>
        <v/>
      </c>
      <c r="NUD29" s="258" t="str">
        <f>IFERROR(INDEX('Data Annex'!$K$1:$BS$4779,MATCH(NUD$1&amp;"|"&amp;$B29,'Data Annex'!$K$1:$K$4779,0),MATCH(NUD$2,'Data Annex'!$K$1:$BS$1,0)),"")</f>
        <v/>
      </c>
      <c r="NUE29" s="258" t="str">
        <f>IFERROR(INDEX('Data Annex'!$K$1:$BS$4779,MATCH(NUE$1&amp;"|"&amp;$B29,'Data Annex'!$K$1:$K$4779,0),MATCH(NUE$2,'Data Annex'!$K$1:$BS$1,0)),"")</f>
        <v/>
      </c>
      <c r="NUF29" s="258" t="str">
        <f>IFERROR(INDEX('Data Annex'!$K$1:$BS$4779,MATCH(NUF$1&amp;"|"&amp;$B29,'Data Annex'!$K$1:$K$4779,0),MATCH(NUF$2,'Data Annex'!$K$1:$BS$1,0)),"")</f>
        <v/>
      </c>
      <c r="NUG29" s="258" t="str">
        <f>IFERROR(INDEX('Data Annex'!$K$1:$BS$4779,MATCH(NUG$1&amp;"|"&amp;$B29,'Data Annex'!$K$1:$K$4779,0),MATCH(NUG$2,'Data Annex'!$K$1:$BS$1,0)),"")</f>
        <v/>
      </c>
      <c r="NUH29" s="258" t="str">
        <f>IFERROR(INDEX('Data Annex'!$K$1:$BS$4779,MATCH(NUH$1&amp;"|"&amp;$B29,'Data Annex'!$K$1:$K$4779,0),MATCH(NUH$2,'Data Annex'!$K$1:$BS$1,0)),"")</f>
        <v/>
      </c>
      <c r="NUI29" s="258" t="str">
        <f>IFERROR(INDEX('Data Annex'!$K$1:$BS$4779,MATCH(NUI$1&amp;"|"&amp;$B29,'Data Annex'!$K$1:$K$4779,0),MATCH(NUI$2,'Data Annex'!$K$1:$BS$1,0)),"")</f>
        <v/>
      </c>
      <c r="NUJ29" s="258" t="str">
        <f>IFERROR(INDEX('Data Annex'!$K$1:$BS$4779,MATCH(NUJ$1&amp;"|"&amp;$B29,'Data Annex'!$K$1:$K$4779,0),MATCH(NUJ$2,'Data Annex'!$K$1:$BS$1,0)),"")</f>
        <v/>
      </c>
      <c r="NUK29" s="258" t="str">
        <f>IFERROR(INDEX('Data Annex'!$K$1:$BS$4779,MATCH(NUK$1&amp;"|"&amp;$B29,'Data Annex'!$K$1:$K$4779,0),MATCH(NUK$2,'Data Annex'!$K$1:$BS$1,0)),"")</f>
        <v/>
      </c>
      <c r="NUL29" s="258" t="str">
        <f>IFERROR(INDEX('Data Annex'!$K$1:$BS$4779,MATCH(NUL$1&amp;"|"&amp;$B29,'Data Annex'!$K$1:$K$4779,0),MATCH(NUL$2,'Data Annex'!$K$1:$BS$1,0)),"")</f>
        <v/>
      </c>
      <c r="NUM29" s="258" t="str">
        <f>IFERROR(INDEX('Data Annex'!$K$1:$BS$4779,MATCH(NUM$1&amp;"|"&amp;$B29,'Data Annex'!$K$1:$K$4779,0),MATCH(NUM$2,'Data Annex'!$K$1:$BS$1,0)),"")</f>
        <v/>
      </c>
      <c r="NUN29" s="258" t="str">
        <f>IFERROR(INDEX('Data Annex'!$K$1:$BS$4779,MATCH(NUN$1&amp;"|"&amp;$B29,'Data Annex'!$K$1:$K$4779,0),MATCH(NUN$2,'Data Annex'!$K$1:$BS$1,0)),"")</f>
        <v/>
      </c>
      <c r="NUO29" s="258" t="str">
        <f>IFERROR(INDEX('Data Annex'!$K$1:$BS$4779,MATCH(NUO$1&amp;"|"&amp;$B29,'Data Annex'!$K$1:$K$4779,0),MATCH(NUO$2,'Data Annex'!$K$1:$BS$1,0)),"")</f>
        <v/>
      </c>
      <c r="NUP29" s="258" t="str">
        <f>IFERROR(INDEX('Data Annex'!$K$1:$BS$4779,MATCH(NUP$1&amp;"|"&amp;$B29,'Data Annex'!$K$1:$K$4779,0),MATCH(NUP$2,'Data Annex'!$K$1:$BS$1,0)),"")</f>
        <v/>
      </c>
      <c r="NUQ29" s="258" t="str">
        <f>IFERROR(INDEX('Data Annex'!$K$1:$BS$4779,MATCH(NUQ$1&amp;"|"&amp;$B29,'Data Annex'!$K$1:$K$4779,0),MATCH(NUQ$2,'Data Annex'!$K$1:$BS$1,0)),"")</f>
        <v/>
      </c>
      <c r="NUR29" s="258" t="str">
        <f>IFERROR(INDEX('Data Annex'!$K$1:$BS$4779,MATCH(NUR$1&amp;"|"&amp;$B29,'Data Annex'!$K$1:$K$4779,0),MATCH(NUR$2,'Data Annex'!$K$1:$BS$1,0)),"")</f>
        <v/>
      </c>
      <c r="NUS29" s="258" t="str">
        <f>IFERROR(INDEX('Data Annex'!$K$1:$BS$4779,MATCH(NUS$1&amp;"|"&amp;$B29,'Data Annex'!$K$1:$K$4779,0),MATCH(NUS$2,'Data Annex'!$K$1:$BS$1,0)),"")</f>
        <v/>
      </c>
      <c r="NUT29" s="258" t="str">
        <f>IFERROR(INDEX('Data Annex'!$K$1:$BS$4779,MATCH(NUT$1&amp;"|"&amp;$B29,'Data Annex'!$K$1:$K$4779,0),MATCH(NUT$2,'Data Annex'!$K$1:$BS$1,0)),"")</f>
        <v/>
      </c>
      <c r="NUU29" s="258" t="str">
        <f>IFERROR(INDEX('Data Annex'!$K$1:$BS$4779,MATCH(NUU$1&amp;"|"&amp;$B29,'Data Annex'!$K$1:$K$4779,0),MATCH(NUU$2,'Data Annex'!$K$1:$BS$1,0)),"")</f>
        <v/>
      </c>
      <c r="NUV29" s="258" t="str">
        <f>IFERROR(INDEX('Data Annex'!$K$1:$BS$4779,MATCH(NUV$1&amp;"|"&amp;$B29,'Data Annex'!$K$1:$K$4779,0),MATCH(NUV$2,'Data Annex'!$K$1:$BS$1,0)),"")</f>
        <v/>
      </c>
      <c r="NUW29" s="258" t="str">
        <f>IFERROR(INDEX('Data Annex'!$K$1:$BS$4779,MATCH(NUW$1&amp;"|"&amp;$B29,'Data Annex'!$K$1:$K$4779,0),MATCH(NUW$2,'Data Annex'!$K$1:$BS$1,0)),"")</f>
        <v/>
      </c>
      <c r="NUX29" s="258" t="str">
        <f>IFERROR(INDEX('Data Annex'!$K$1:$BS$4779,MATCH(NUX$1&amp;"|"&amp;$B29,'Data Annex'!$K$1:$K$4779,0),MATCH(NUX$2,'Data Annex'!$K$1:$BS$1,0)),"")</f>
        <v/>
      </c>
      <c r="NUY29" s="258" t="str">
        <f>IFERROR(INDEX('Data Annex'!$K$1:$BS$4779,MATCH(NUY$1&amp;"|"&amp;$B29,'Data Annex'!$K$1:$K$4779,0),MATCH(NUY$2,'Data Annex'!$K$1:$BS$1,0)),"")</f>
        <v/>
      </c>
      <c r="NUZ29" s="258" t="str">
        <f>IFERROR(INDEX('Data Annex'!$K$1:$BS$4779,MATCH(NUZ$1&amp;"|"&amp;$B29,'Data Annex'!$K$1:$K$4779,0),MATCH(NUZ$2,'Data Annex'!$K$1:$BS$1,0)),"")</f>
        <v/>
      </c>
      <c r="NVA29" s="258" t="str">
        <f>IFERROR(INDEX('Data Annex'!$K$1:$BS$4779,MATCH(NVA$1&amp;"|"&amp;$B29,'Data Annex'!$K$1:$K$4779,0),MATCH(NVA$2,'Data Annex'!$K$1:$BS$1,0)),"")</f>
        <v/>
      </c>
      <c r="NVB29" s="258" t="str">
        <f>IFERROR(INDEX('Data Annex'!$K$1:$BS$4779,MATCH(NVB$1&amp;"|"&amp;$B29,'Data Annex'!$K$1:$K$4779,0),MATCH(NVB$2,'Data Annex'!$K$1:$BS$1,0)),"")</f>
        <v/>
      </c>
      <c r="NVC29" s="258" t="str">
        <f>IFERROR(INDEX('Data Annex'!$K$1:$BS$4779,MATCH(NVC$1&amp;"|"&amp;$B29,'Data Annex'!$K$1:$K$4779,0),MATCH(NVC$2,'Data Annex'!$K$1:$BS$1,0)),"")</f>
        <v/>
      </c>
      <c r="NVD29" s="258" t="str">
        <f>IFERROR(INDEX('Data Annex'!$K$1:$BS$4779,MATCH(NVD$1&amp;"|"&amp;$B29,'Data Annex'!$K$1:$K$4779,0),MATCH(NVD$2,'Data Annex'!$K$1:$BS$1,0)),"")</f>
        <v/>
      </c>
      <c r="NVE29" s="258" t="str">
        <f>IFERROR(INDEX('Data Annex'!$K$1:$BS$4779,MATCH(NVE$1&amp;"|"&amp;$B29,'Data Annex'!$K$1:$K$4779,0),MATCH(NVE$2,'Data Annex'!$K$1:$BS$1,0)),"")</f>
        <v/>
      </c>
      <c r="NVF29" s="258" t="str">
        <f>IFERROR(INDEX('Data Annex'!$K$1:$BS$4779,MATCH(NVF$1&amp;"|"&amp;$B29,'Data Annex'!$K$1:$K$4779,0),MATCH(NVF$2,'Data Annex'!$K$1:$BS$1,0)),"")</f>
        <v/>
      </c>
      <c r="NVG29" s="258" t="str">
        <f>IFERROR(INDEX('Data Annex'!$K$1:$BS$4779,MATCH(NVG$1&amp;"|"&amp;$B29,'Data Annex'!$K$1:$K$4779,0),MATCH(NVG$2,'Data Annex'!$K$1:$BS$1,0)),"")</f>
        <v/>
      </c>
      <c r="NVH29" s="258" t="str">
        <f>IFERROR(INDEX('Data Annex'!$K$1:$BS$4779,MATCH(NVH$1&amp;"|"&amp;$B29,'Data Annex'!$K$1:$K$4779,0),MATCH(NVH$2,'Data Annex'!$K$1:$BS$1,0)),"")</f>
        <v/>
      </c>
      <c r="NVI29" s="258" t="str">
        <f>IFERROR(INDEX('Data Annex'!$K$1:$BS$4779,MATCH(NVI$1&amp;"|"&amp;$B29,'Data Annex'!$K$1:$K$4779,0),MATCH(NVI$2,'Data Annex'!$K$1:$BS$1,0)),"")</f>
        <v/>
      </c>
      <c r="NVJ29" s="258" t="str">
        <f>IFERROR(INDEX('Data Annex'!$K$1:$BS$4779,MATCH(NVJ$1&amp;"|"&amp;$B29,'Data Annex'!$K$1:$K$4779,0),MATCH(NVJ$2,'Data Annex'!$K$1:$BS$1,0)),"")</f>
        <v/>
      </c>
      <c r="NVK29" s="258" t="str">
        <f>IFERROR(INDEX('Data Annex'!$K$1:$BS$4779,MATCH(NVK$1&amp;"|"&amp;$B29,'Data Annex'!$K$1:$K$4779,0),MATCH(NVK$2,'Data Annex'!$K$1:$BS$1,0)),"")</f>
        <v/>
      </c>
      <c r="NVL29" s="258" t="str">
        <f>IFERROR(INDEX('Data Annex'!$K$1:$BS$4779,MATCH(NVL$1&amp;"|"&amp;$B29,'Data Annex'!$K$1:$K$4779,0),MATCH(NVL$2,'Data Annex'!$K$1:$BS$1,0)),"")</f>
        <v/>
      </c>
      <c r="NVM29" s="258" t="str">
        <f>IFERROR(INDEX('Data Annex'!$K$1:$BS$4779,MATCH(NVM$1&amp;"|"&amp;$B29,'Data Annex'!$K$1:$K$4779,0),MATCH(NVM$2,'Data Annex'!$K$1:$BS$1,0)),"")</f>
        <v/>
      </c>
      <c r="NVN29" s="258" t="str">
        <f>IFERROR(INDEX('Data Annex'!$K$1:$BS$4779,MATCH(NVN$1&amp;"|"&amp;$B29,'Data Annex'!$K$1:$K$4779,0),MATCH(NVN$2,'Data Annex'!$K$1:$BS$1,0)),"")</f>
        <v/>
      </c>
      <c r="NVO29" s="258" t="str">
        <f>IFERROR(INDEX('Data Annex'!$K$1:$BS$4779,MATCH(NVO$1&amp;"|"&amp;$B29,'Data Annex'!$K$1:$K$4779,0),MATCH(NVO$2,'Data Annex'!$K$1:$BS$1,0)),"")</f>
        <v/>
      </c>
      <c r="NVP29" s="258" t="str">
        <f>IFERROR(INDEX('Data Annex'!$K$1:$BS$4779,MATCH(NVP$1&amp;"|"&amp;$B29,'Data Annex'!$K$1:$K$4779,0),MATCH(NVP$2,'Data Annex'!$K$1:$BS$1,0)),"")</f>
        <v/>
      </c>
      <c r="NVQ29" s="258" t="str">
        <f>IFERROR(INDEX('Data Annex'!$K$1:$BS$4779,MATCH(NVQ$1&amp;"|"&amp;$B29,'Data Annex'!$K$1:$K$4779,0),MATCH(NVQ$2,'Data Annex'!$K$1:$BS$1,0)),"")</f>
        <v/>
      </c>
      <c r="NVR29" s="258" t="str">
        <f>IFERROR(INDEX('Data Annex'!$K$1:$BS$4779,MATCH(NVR$1&amp;"|"&amp;$B29,'Data Annex'!$K$1:$K$4779,0),MATCH(NVR$2,'Data Annex'!$K$1:$BS$1,0)),"")</f>
        <v/>
      </c>
      <c r="NVS29" s="258" t="str">
        <f>IFERROR(INDEX('Data Annex'!$K$1:$BS$4779,MATCH(NVS$1&amp;"|"&amp;$B29,'Data Annex'!$K$1:$K$4779,0),MATCH(NVS$2,'Data Annex'!$K$1:$BS$1,0)),"")</f>
        <v/>
      </c>
      <c r="NVT29" s="258" t="str">
        <f>IFERROR(INDEX('Data Annex'!$K$1:$BS$4779,MATCH(NVT$1&amp;"|"&amp;$B29,'Data Annex'!$K$1:$K$4779,0),MATCH(NVT$2,'Data Annex'!$K$1:$BS$1,0)),"")</f>
        <v/>
      </c>
      <c r="NVU29" s="258" t="str">
        <f>IFERROR(INDEX('Data Annex'!$K$1:$BS$4779,MATCH(NVU$1&amp;"|"&amp;$B29,'Data Annex'!$K$1:$K$4779,0),MATCH(NVU$2,'Data Annex'!$K$1:$BS$1,0)),"")</f>
        <v/>
      </c>
      <c r="NVV29" s="258" t="str">
        <f>IFERROR(INDEX('Data Annex'!$K$1:$BS$4779,MATCH(NVV$1&amp;"|"&amp;$B29,'Data Annex'!$K$1:$K$4779,0),MATCH(NVV$2,'Data Annex'!$K$1:$BS$1,0)),"")</f>
        <v/>
      </c>
      <c r="NVW29" s="258" t="str">
        <f>IFERROR(INDEX('Data Annex'!$K$1:$BS$4779,MATCH(NVW$1&amp;"|"&amp;$B29,'Data Annex'!$K$1:$K$4779,0),MATCH(NVW$2,'Data Annex'!$K$1:$BS$1,0)),"")</f>
        <v/>
      </c>
      <c r="NVX29" s="258" t="str">
        <f>IFERROR(INDEX('Data Annex'!$K$1:$BS$4779,MATCH(NVX$1&amp;"|"&amp;$B29,'Data Annex'!$K$1:$K$4779,0),MATCH(NVX$2,'Data Annex'!$K$1:$BS$1,0)),"")</f>
        <v/>
      </c>
      <c r="NVY29" s="258" t="str">
        <f>IFERROR(INDEX('Data Annex'!$K$1:$BS$4779,MATCH(NVY$1&amp;"|"&amp;$B29,'Data Annex'!$K$1:$K$4779,0),MATCH(NVY$2,'Data Annex'!$K$1:$BS$1,0)),"")</f>
        <v/>
      </c>
      <c r="NVZ29" s="258" t="str">
        <f>IFERROR(INDEX('Data Annex'!$K$1:$BS$4779,MATCH(NVZ$1&amp;"|"&amp;$B29,'Data Annex'!$K$1:$K$4779,0),MATCH(NVZ$2,'Data Annex'!$K$1:$BS$1,0)),"")</f>
        <v/>
      </c>
      <c r="NWA29" s="258" t="str">
        <f>IFERROR(INDEX('Data Annex'!$K$1:$BS$4779,MATCH(NWA$1&amp;"|"&amp;$B29,'Data Annex'!$K$1:$K$4779,0),MATCH(NWA$2,'Data Annex'!$K$1:$BS$1,0)),"")</f>
        <v/>
      </c>
      <c r="NWB29" s="258" t="str">
        <f>IFERROR(INDEX('Data Annex'!$K$1:$BS$4779,MATCH(NWB$1&amp;"|"&amp;$B29,'Data Annex'!$K$1:$K$4779,0),MATCH(NWB$2,'Data Annex'!$K$1:$BS$1,0)),"")</f>
        <v/>
      </c>
      <c r="NWC29" s="258" t="str">
        <f>IFERROR(INDEX('Data Annex'!$K$1:$BS$4779,MATCH(NWC$1&amp;"|"&amp;$B29,'Data Annex'!$K$1:$K$4779,0),MATCH(NWC$2,'Data Annex'!$K$1:$BS$1,0)),"")</f>
        <v/>
      </c>
      <c r="NWD29" s="258" t="str">
        <f>IFERROR(INDEX('Data Annex'!$K$1:$BS$4779,MATCH(NWD$1&amp;"|"&amp;$B29,'Data Annex'!$K$1:$K$4779,0),MATCH(NWD$2,'Data Annex'!$K$1:$BS$1,0)),"")</f>
        <v/>
      </c>
      <c r="NWE29" s="258" t="str">
        <f>IFERROR(INDEX('Data Annex'!$K$1:$BS$4779,MATCH(NWE$1&amp;"|"&amp;$B29,'Data Annex'!$K$1:$K$4779,0),MATCH(NWE$2,'Data Annex'!$K$1:$BS$1,0)),"")</f>
        <v/>
      </c>
      <c r="NWF29" s="258" t="str">
        <f>IFERROR(INDEX('Data Annex'!$K$1:$BS$4779,MATCH(NWF$1&amp;"|"&amp;$B29,'Data Annex'!$K$1:$K$4779,0),MATCH(NWF$2,'Data Annex'!$K$1:$BS$1,0)),"")</f>
        <v/>
      </c>
      <c r="NWG29" s="258" t="str">
        <f>IFERROR(INDEX('Data Annex'!$K$1:$BS$4779,MATCH(NWG$1&amp;"|"&amp;$B29,'Data Annex'!$K$1:$K$4779,0),MATCH(NWG$2,'Data Annex'!$K$1:$BS$1,0)),"")</f>
        <v/>
      </c>
      <c r="NWH29" s="258" t="str">
        <f>IFERROR(INDEX('Data Annex'!$K$1:$BS$4779,MATCH(NWH$1&amp;"|"&amp;$B29,'Data Annex'!$K$1:$K$4779,0),MATCH(NWH$2,'Data Annex'!$K$1:$BS$1,0)),"")</f>
        <v/>
      </c>
      <c r="NWI29" s="258" t="str">
        <f>IFERROR(INDEX('Data Annex'!$K$1:$BS$4779,MATCH(NWI$1&amp;"|"&amp;$B29,'Data Annex'!$K$1:$K$4779,0),MATCH(NWI$2,'Data Annex'!$K$1:$BS$1,0)),"")</f>
        <v/>
      </c>
      <c r="NWJ29" s="258" t="str">
        <f>IFERROR(INDEX('Data Annex'!$K$1:$BS$4779,MATCH(NWJ$1&amp;"|"&amp;$B29,'Data Annex'!$K$1:$K$4779,0),MATCH(NWJ$2,'Data Annex'!$K$1:$BS$1,0)),"")</f>
        <v/>
      </c>
      <c r="NWK29" s="258" t="str">
        <f>IFERROR(INDEX('Data Annex'!$K$1:$BS$4779,MATCH(NWK$1&amp;"|"&amp;$B29,'Data Annex'!$K$1:$K$4779,0),MATCH(NWK$2,'Data Annex'!$K$1:$BS$1,0)),"")</f>
        <v/>
      </c>
      <c r="NWL29" s="258" t="str">
        <f>IFERROR(INDEX('Data Annex'!$K$1:$BS$4779,MATCH(NWL$1&amp;"|"&amp;$B29,'Data Annex'!$K$1:$K$4779,0),MATCH(NWL$2,'Data Annex'!$K$1:$BS$1,0)),"")</f>
        <v/>
      </c>
      <c r="NWM29" s="258" t="str">
        <f>IFERROR(INDEX('Data Annex'!$K$1:$BS$4779,MATCH(NWM$1&amp;"|"&amp;$B29,'Data Annex'!$K$1:$K$4779,0),MATCH(NWM$2,'Data Annex'!$K$1:$BS$1,0)),"")</f>
        <v/>
      </c>
      <c r="NWN29" s="258" t="str">
        <f>IFERROR(INDEX('Data Annex'!$K$1:$BS$4779,MATCH(NWN$1&amp;"|"&amp;$B29,'Data Annex'!$K$1:$K$4779,0),MATCH(NWN$2,'Data Annex'!$K$1:$BS$1,0)),"")</f>
        <v/>
      </c>
      <c r="NWO29" s="258" t="str">
        <f>IFERROR(INDEX('Data Annex'!$K$1:$BS$4779,MATCH(NWO$1&amp;"|"&amp;$B29,'Data Annex'!$K$1:$K$4779,0),MATCH(NWO$2,'Data Annex'!$K$1:$BS$1,0)),"")</f>
        <v/>
      </c>
      <c r="NWP29" s="258" t="str">
        <f>IFERROR(INDEX('Data Annex'!$K$1:$BS$4779,MATCH(NWP$1&amp;"|"&amp;$B29,'Data Annex'!$K$1:$K$4779,0),MATCH(NWP$2,'Data Annex'!$K$1:$BS$1,0)),"")</f>
        <v/>
      </c>
      <c r="NWQ29" s="258" t="str">
        <f>IFERROR(INDEX('Data Annex'!$K$1:$BS$4779,MATCH(NWQ$1&amp;"|"&amp;$B29,'Data Annex'!$K$1:$K$4779,0),MATCH(NWQ$2,'Data Annex'!$K$1:$BS$1,0)),"")</f>
        <v/>
      </c>
      <c r="NWR29" s="258" t="str">
        <f>IFERROR(INDEX('Data Annex'!$K$1:$BS$4779,MATCH(NWR$1&amp;"|"&amp;$B29,'Data Annex'!$K$1:$K$4779,0),MATCH(NWR$2,'Data Annex'!$K$1:$BS$1,0)),"")</f>
        <v/>
      </c>
      <c r="NWS29" s="258" t="str">
        <f>IFERROR(INDEX('Data Annex'!$K$1:$BS$4779,MATCH(NWS$1&amp;"|"&amp;$B29,'Data Annex'!$K$1:$K$4779,0),MATCH(NWS$2,'Data Annex'!$K$1:$BS$1,0)),"")</f>
        <v/>
      </c>
      <c r="NWT29" s="258" t="str">
        <f>IFERROR(INDEX('Data Annex'!$K$1:$BS$4779,MATCH(NWT$1&amp;"|"&amp;$B29,'Data Annex'!$K$1:$K$4779,0),MATCH(NWT$2,'Data Annex'!$K$1:$BS$1,0)),"")</f>
        <v/>
      </c>
      <c r="NWU29" s="258" t="str">
        <f>IFERROR(INDEX('Data Annex'!$K$1:$BS$4779,MATCH(NWU$1&amp;"|"&amp;$B29,'Data Annex'!$K$1:$K$4779,0),MATCH(NWU$2,'Data Annex'!$K$1:$BS$1,0)),"")</f>
        <v/>
      </c>
      <c r="NWV29" s="258" t="str">
        <f>IFERROR(INDEX('Data Annex'!$K$1:$BS$4779,MATCH(NWV$1&amp;"|"&amp;$B29,'Data Annex'!$K$1:$K$4779,0),MATCH(NWV$2,'Data Annex'!$K$1:$BS$1,0)),"")</f>
        <v/>
      </c>
      <c r="NWW29" s="258" t="str">
        <f>IFERROR(INDEX('Data Annex'!$K$1:$BS$4779,MATCH(NWW$1&amp;"|"&amp;$B29,'Data Annex'!$K$1:$K$4779,0),MATCH(NWW$2,'Data Annex'!$K$1:$BS$1,0)),"")</f>
        <v/>
      </c>
      <c r="NWX29" s="258" t="str">
        <f>IFERROR(INDEX('Data Annex'!$K$1:$BS$4779,MATCH(NWX$1&amp;"|"&amp;$B29,'Data Annex'!$K$1:$K$4779,0),MATCH(NWX$2,'Data Annex'!$K$1:$BS$1,0)),"")</f>
        <v/>
      </c>
      <c r="NWY29" s="258" t="str">
        <f>IFERROR(INDEX('Data Annex'!$K$1:$BS$4779,MATCH(NWY$1&amp;"|"&amp;$B29,'Data Annex'!$K$1:$K$4779,0),MATCH(NWY$2,'Data Annex'!$K$1:$BS$1,0)),"")</f>
        <v/>
      </c>
      <c r="NWZ29" s="258" t="str">
        <f>IFERROR(INDEX('Data Annex'!$K$1:$BS$4779,MATCH(NWZ$1&amp;"|"&amp;$B29,'Data Annex'!$K$1:$K$4779,0),MATCH(NWZ$2,'Data Annex'!$K$1:$BS$1,0)),"")</f>
        <v/>
      </c>
      <c r="NXA29" s="258" t="str">
        <f>IFERROR(INDEX('Data Annex'!$K$1:$BS$4779,MATCH(NXA$1&amp;"|"&amp;$B29,'Data Annex'!$K$1:$K$4779,0),MATCH(NXA$2,'Data Annex'!$K$1:$BS$1,0)),"")</f>
        <v/>
      </c>
      <c r="NXB29" s="258" t="str">
        <f>IFERROR(INDEX('Data Annex'!$K$1:$BS$4779,MATCH(NXB$1&amp;"|"&amp;$B29,'Data Annex'!$K$1:$K$4779,0),MATCH(NXB$2,'Data Annex'!$K$1:$BS$1,0)),"")</f>
        <v/>
      </c>
      <c r="NXC29" s="258" t="str">
        <f>IFERROR(INDEX('Data Annex'!$K$1:$BS$4779,MATCH(NXC$1&amp;"|"&amp;$B29,'Data Annex'!$K$1:$K$4779,0),MATCH(NXC$2,'Data Annex'!$K$1:$BS$1,0)),"")</f>
        <v/>
      </c>
      <c r="NXD29" s="258" t="str">
        <f>IFERROR(INDEX('Data Annex'!$K$1:$BS$4779,MATCH(NXD$1&amp;"|"&amp;$B29,'Data Annex'!$K$1:$K$4779,0),MATCH(NXD$2,'Data Annex'!$K$1:$BS$1,0)),"")</f>
        <v/>
      </c>
      <c r="NXE29" s="258" t="str">
        <f>IFERROR(INDEX('Data Annex'!$K$1:$BS$4779,MATCH(NXE$1&amp;"|"&amp;$B29,'Data Annex'!$K$1:$K$4779,0),MATCH(NXE$2,'Data Annex'!$K$1:$BS$1,0)),"")</f>
        <v/>
      </c>
      <c r="NXF29" s="258" t="str">
        <f>IFERROR(INDEX('Data Annex'!$K$1:$BS$4779,MATCH(NXF$1&amp;"|"&amp;$B29,'Data Annex'!$K$1:$K$4779,0),MATCH(NXF$2,'Data Annex'!$K$1:$BS$1,0)),"")</f>
        <v/>
      </c>
      <c r="NXG29" s="258" t="str">
        <f>IFERROR(INDEX('Data Annex'!$K$1:$BS$4779,MATCH(NXG$1&amp;"|"&amp;$B29,'Data Annex'!$K$1:$K$4779,0),MATCH(NXG$2,'Data Annex'!$K$1:$BS$1,0)),"")</f>
        <v/>
      </c>
      <c r="NXH29" s="258" t="str">
        <f>IFERROR(INDEX('Data Annex'!$K$1:$BS$4779,MATCH(NXH$1&amp;"|"&amp;$B29,'Data Annex'!$K$1:$K$4779,0),MATCH(NXH$2,'Data Annex'!$K$1:$BS$1,0)),"")</f>
        <v/>
      </c>
      <c r="NXI29" s="258" t="str">
        <f>IFERROR(INDEX('Data Annex'!$K$1:$BS$4779,MATCH(NXI$1&amp;"|"&amp;$B29,'Data Annex'!$K$1:$K$4779,0),MATCH(NXI$2,'Data Annex'!$K$1:$BS$1,0)),"")</f>
        <v/>
      </c>
      <c r="NXJ29" s="258" t="str">
        <f>IFERROR(INDEX('Data Annex'!$K$1:$BS$4779,MATCH(NXJ$1&amp;"|"&amp;$B29,'Data Annex'!$K$1:$K$4779,0),MATCH(NXJ$2,'Data Annex'!$K$1:$BS$1,0)),"")</f>
        <v/>
      </c>
      <c r="NXK29" s="258" t="str">
        <f>IFERROR(INDEX('Data Annex'!$K$1:$BS$4779,MATCH(NXK$1&amp;"|"&amp;$B29,'Data Annex'!$K$1:$K$4779,0),MATCH(NXK$2,'Data Annex'!$K$1:$BS$1,0)),"")</f>
        <v/>
      </c>
      <c r="NXL29" s="258" t="str">
        <f>IFERROR(INDEX('Data Annex'!$K$1:$BS$4779,MATCH(NXL$1&amp;"|"&amp;$B29,'Data Annex'!$K$1:$K$4779,0),MATCH(NXL$2,'Data Annex'!$K$1:$BS$1,0)),"")</f>
        <v/>
      </c>
      <c r="NXM29" s="258" t="str">
        <f>IFERROR(INDEX('Data Annex'!$K$1:$BS$4779,MATCH(NXM$1&amp;"|"&amp;$B29,'Data Annex'!$K$1:$K$4779,0),MATCH(NXM$2,'Data Annex'!$K$1:$BS$1,0)),"")</f>
        <v/>
      </c>
      <c r="NXN29" s="258" t="str">
        <f>IFERROR(INDEX('Data Annex'!$K$1:$BS$4779,MATCH(NXN$1&amp;"|"&amp;$B29,'Data Annex'!$K$1:$K$4779,0),MATCH(NXN$2,'Data Annex'!$K$1:$BS$1,0)),"")</f>
        <v/>
      </c>
      <c r="NXO29" s="258" t="str">
        <f>IFERROR(INDEX('Data Annex'!$K$1:$BS$4779,MATCH(NXO$1&amp;"|"&amp;$B29,'Data Annex'!$K$1:$K$4779,0),MATCH(NXO$2,'Data Annex'!$K$1:$BS$1,0)),"")</f>
        <v/>
      </c>
      <c r="NXP29" s="258" t="str">
        <f>IFERROR(INDEX('Data Annex'!$K$1:$BS$4779,MATCH(NXP$1&amp;"|"&amp;$B29,'Data Annex'!$K$1:$K$4779,0),MATCH(NXP$2,'Data Annex'!$K$1:$BS$1,0)),"")</f>
        <v/>
      </c>
      <c r="NXQ29" s="258" t="str">
        <f>IFERROR(INDEX('Data Annex'!$K$1:$BS$4779,MATCH(NXQ$1&amp;"|"&amp;$B29,'Data Annex'!$K$1:$K$4779,0),MATCH(NXQ$2,'Data Annex'!$K$1:$BS$1,0)),"")</f>
        <v/>
      </c>
      <c r="NXR29" s="258" t="str">
        <f>IFERROR(INDEX('Data Annex'!$K$1:$BS$4779,MATCH(NXR$1&amp;"|"&amp;$B29,'Data Annex'!$K$1:$K$4779,0),MATCH(NXR$2,'Data Annex'!$K$1:$BS$1,0)),"")</f>
        <v/>
      </c>
      <c r="NXS29" s="258" t="str">
        <f>IFERROR(INDEX('Data Annex'!$K$1:$BS$4779,MATCH(NXS$1&amp;"|"&amp;$B29,'Data Annex'!$K$1:$K$4779,0),MATCH(NXS$2,'Data Annex'!$K$1:$BS$1,0)),"")</f>
        <v/>
      </c>
      <c r="NXT29" s="258" t="str">
        <f>IFERROR(INDEX('Data Annex'!$K$1:$BS$4779,MATCH(NXT$1&amp;"|"&amp;$B29,'Data Annex'!$K$1:$K$4779,0),MATCH(NXT$2,'Data Annex'!$K$1:$BS$1,0)),"")</f>
        <v/>
      </c>
      <c r="NXU29" s="258" t="str">
        <f>IFERROR(INDEX('Data Annex'!$K$1:$BS$4779,MATCH(NXU$1&amp;"|"&amp;$B29,'Data Annex'!$K$1:$K$4779,0),MATCH(NXU$2,'Data Annex'!$K$1:$BS$1,0)),"")</f>
        <v/>
      </c>
      <c r="NXV29" s="258" t="str">
        <f>IFERROR(INDEX('Data Annex'!$K$1:$BS$4779,MATCH(NXV$1&amp;"|"&amp;$B29,'Data Annex'!$K$1:$K$4779,0),MATCH(NXV$2,'Data Annex'!$K$1:$BS$1,0)),"")</f>
        <v/>
      </c>
      <c r="NXW29" s="258" t="str">
        <f>IFERROR(INDEX('Data Annex'!$K$1:$BS$4779,MATCH(NXW$1&amp;"|"&amp;$B29,'Data Annex'!$K$1:$K$4779,0),MATCH(NXW$2,'Data Annex'!$K$1:$BS$1,0)),"")</f>
        <v/>
      </c>
      <c r="NXX29" s="258" t="str">
        <f>IFERROR(INDEX('Data Annex'!$K$1:$BS$4779,MATCH(NXX$1&amp;"|"&amp;$B29,'Data Annex'!$K$1:$K$4779,0),MATCH(NXX$2,'Data Annex'!$K$1:$BS$1,0)),"")</f>
        <v/>
      </c>
      <c r="NXY29" s="258" t="str">
        <f>IFERROR(INDEX('Data Annex'!$K$1:$BS$4779,MATCH(NXY$1&amp;"|"&amp;$B29,'Data Annex'!$K$1:$K$4779,0),MATCH(NXY$2,'Data Annex'!$K$1:$BS$1,0)),"")</f>
        <v/>
      </c>
      <c r="NXZ29" s="258" t="str">
        <f>IFERROR(INDEX('Data Annex'!$K$1:$BS$4779,MATCH(NXZ$1&amp;"|"&amp;$B29,'Data Annex'!$K$1:$K$4779,0),MATCH(NXZ$2,'Data Annex'!$K$1:$BS$1,0)),"")</f>
        <v/>
      </c>
      <c r="NYA29" s="258" t="str">
        <f>IFERROR(INDEX('Data Annex'!$K$1:$BS$4779,MATCH(NYA$1&amp;"|"&amp;$B29,'Data Annex'!$K$1:$K$4779,0),MATCH(NYA$2,'Data Annex'!$K$1:$BS$1,0)),"")</f>
        <v/>
      </c>
      <c r="NYB29" s="258" t="str">
        <f>IFERROR(INDEX('Data Annex'!$K$1:$BS$4779,MATCH(NYB$1&amp;"|"&amp;$B29,'Data Annex'!$K$1:$K$4779,0),MATCH(NYB$2,'Data Annex'!$K$1:$BS$1,0)),"")</f>
        <v/>
      </c>
      <c r="NYC29" s="258" t="str">
        <f>IFERROR(INDEX('Data Annex'!$K$1:$BS$4779,MATCH(NYC$1&amp;"|"&amp;$B29,'Data Annex'!$K$1:$K$4779,0),MATCH(NYC$2,'Data Annex'!$K$1:$BS$1,0)),"")</f>
        <v/>
      </c>
      <c r="NYD29" s="258" t="str">
        <f>IFERROR(INDEX('Data Annex'!$K$1:$BS$4779,MATCH(NYD$1&amp;"|"&amp;$B29,'Data Annex'!$K$1:$K$4779,0),MATCH(NYD$2,'Data Annex'!$K$1:$BS$1,0)),"")</f>
        <v/>
      </c>
      <c r="NYE29" s="258" t="str">
        <f>IFERROR(INDEX('Data Annex'!$K$1:$BS$4779,MATCH(NYE$1&amp;"|"&amp;$B29,'Data Annex'!$K$1:$K$4779,0),MATCH(NYE$2,'Data Annex'!$K$1:$BS$1,0)),"")</f>
        <v/>
      </c>
      <c r="NYF29" s="258" t="str">
        <f>IFERROR(INDEX('Data Annex'!$K$1:$BS$4779,MATCH(NYF$1&amp;"|"&amp;$B29,'Data Annex'!$K$1:$K$4779,0),MATCH(NYF$2,'Data Annex'!$K$1:$BS$1,0)),"")</f>
        <v/>
      </c>
      <c r="NYG29" s="258" t="str">
        <f>IFERROR(INDEX('Data Annex'!$K$1:$BS$4779,MATCH(NYG$1&amp;"|"&amp;$B29,'Data Annex'!$K$1:$K$4779,0),MATCH(NYG$2,'Data Annex'!$K$1:$BS$1,0)),"")</f>
        <v/>
      </c>
      <c r="NYH29" s="258" t="str">
        <f>IFERROR(INDEX('Data Annex'!$K$1:$BS$4779,MATCH(NYH$1&amp;"|"&amp;$B29,'Data Annex'!$K$1:$K$4779,0),MATCH(NYH$2,'Data Annex'!$K$1:$BS$1,0)),"")</f>
        <v/>
      </c>
      <c r="NYI29" s="258" t="str">
        <f>IFERROR(INDEX('Data Annex'!$K$1:$BS$4779,MATCH(NYI$1&amp;"|"&amp;$B29,'Data Annex'!$K$1:$K$4779,0),MATCH(NYI$2,'Data Annex'!$K$1:$BS$1,0)),"")</f>
        <v/>
      </c>
      <c r="NYJ29" s="258" t="str">
        <f>IFERROR(INDEX('Data Annex'!$K$1:$BS$4779,MATCH(NYJ$1&amp;"|"&amp;$B29,'Data Annex'!$K$1:$K$4779,0),MATCH(NYJ$2,'Data Annex'!$K$1:$BS$1,0)),"")</f>
        <v/>
      </c>
      <c r="NYK29" s="258" t="str">
        <f>IFERROR(INDEX('Data Annex'!$K$1:$BS$4779,MATCH(NYK$1&amp;"|"&amp;$B29,'Data Annex'!$K$1:$K$4779,0),MATCH(NYK$2,'Data Annex'!$K$1:$BS$1,0)),"")</f>
        <v/>
      </c>
      <c r="NYL29" s="258" t="str">
        <f>IFERROR(INDEX('Data Annex'!$K$1:$BS$4779,MATCH(NYL$1&amp;"|"&amp;$B29,'Data Annex'!$K$1:$K$4779,0),MATCH(NYL$2,'Data Annex'!$K$1:$BS$1,0)),"")</f>
        <v/>
      </c>
      <c r="NYM29" s="258" t="str">
        <f>IFERROR(INDEX('Data Annex'!$K$1:$BS$4779,MATCH(NYM$1&amp;"|"&amp;$B29,'Data Annex'!$K$1:$K$4779,0),MATCH(NYM$2,'Data Annex'!$K$1:$BS$1,0)),"")</f>
        <v/>
      </c>
      <c r="NYN29" s="258" t="str">
        <f>IFERROR(INDEX('Data Annex'!$K$1:$BS$4779,MATCH(NYN$1&amp;"|"&amp;$B29,'Data Annex'!$K$1:$K$4779,0),MATCH(NYN$2,'Data Annex'!$K$1:$BS$1,0)),"")</f>
        <v/>
      </c>
      <c r="NYO29" s="258" t="str">
        <f>IFERROR(INDEX('Data Annex'!$K$1:$BS$4779,MATCH(NYO$1&amp;"|"&amp;$B29,'Data Annex'!$K$1:$K$4779,0),MATCH(NYO$2,'Data Annex'!$K$1:$BS$1,0)),"")</f>
        <v/>
      </c>
      <c r="NYP29" s="258" t="str">
        <f>IFERROR(INDEX('Data Annex'!$K$1:$BS$4779,MATCH(NYP$1&amp;"|"&amp;$B29,'Data Annex'!$K$1:$K$4779,0),MATCH(NYP$2,'Data Annex'!$K$1:$BS$1,0)),"")</f>
        <v/>
      </c>
      <c r="NYQ29" s="258" t="str">
        <f>IFERROR(INDEX('Data Annex'!$K$1:$BS$4779,MATCH(NYQ$1&amp;"|"&amp;$B29,'Data Annex'!$K$1:$K$4779,0),MATCH(NYQ$2,'Data Annex'!$K$1:$BS$1,0)),"")</f>
        <v/>
      </c>
      <c r="NYR29" s="258" t="str">
        <f>IFERROR(INDEX('Data Annex'!$K$1:$BS$4779,MATCH(NYR$1&amp;"|"&amp;$B29,'Data Annex'!$K$1:$K$4779,0),MATCH(NYR$2,'Data Annex'!$K$1:$BS$1,0)),"")</f>
        <v/>
      </c>
      <c r="NYS29" s="258" t="str">
        <f>IFERROR(INDEX('Data Annex'!$K$1:$BS$4779,MATCH(NYS$1&amp;"|"&amp;$B29,'Data Annex'!$K$1:$K$4779,0),MATCH(NYS$2,'Data Annex'!$K$1:$BS$1,0)),"")</f>
        <v/>
      </c>
      <c r="NYT29" s="258" t="str">
        <f>IFERROR(INDEX('Data Annex'!$K$1:$BS$4779,MATCH(NYT$1&amp;"|"&amp;$B29,'Data Annex'!$K$1:$K$4779,0),MATCH(NYT$2,'Data Annex'!$K$1:$BS$1,0)),"")</f>
        <v/>
      </c>
      <c r="NYU29" s="258" t="str">
        <f>IFERROR(INDEX('Data Annex'!$K$1:$BS$4779,MATCH(NYU$1&amp;"|"&amp;$B29,'Data Annex'!$K$1:$K$4779,0),MATCH(NYU$2,'Data Annex'!$K$1:$BS$1,0)),"")</f>
        <v/>
      </c>
      <c r="NYV29" s="258" t="str">
        <f>IFERROR(INDEX('Data Annex'!$K$1:$BS$4779,MATCH(NYV$1&amp;"|"&amp;$B29,'Data Annex'!$K$1:$K$4779,0),MATCH(NYV$2,'Data Annex'!$K$1:$BS$1,0)),"")</f>
        <v/>
      </c>
      <c r="NYW29" s="258" t="str">
        <f>IFERROR(INDEX('Data Annex'!$K$1:$BS$4779,MATCH(NYW$1&amp;"|"&amp;$B29,'Data Annex'!$K$1:$K$4779,0),MATCH(NYW$2,'Data Annex'!$K$1:$BS$1,0)),"")</f>
        <v/>
      </c>
      <c r="NYX29" s="258" t="str">
        <f>IFERROR(INDEX('Data Annex'!$K$1:$BS$4779,MATCH(NYX$1&amp;"|"&amp;$B29,'Data Annex'!$K$1:$K$4779,0),MATCH(NYX$2,'Data Annex'!$K$1:$BS$1,0)),"")</f>
        <v/>
      </c>
      <c r="NYY29" s="258" t="str">
        <f>IFERROR(INDEX('Data Annex'!$K$1:$BS$4779,MATCH(NYY$1&amp;"|"&amp;$B29,'Data Annex'!$K$1:$K$4779,0),MATCH(NYY$2,'Data Annex'!$K$1:$BS$1,0)),"")</f>
        <v/>
      </c>
      <c r="NYZ29" s="258" t="str">
        <f>IFERROR(INDEX('Data Annex'!$K$1:$BS$4779,MATCH(NYZ$1&amp;"|"&amp;$B29,'Data Annex'!$K$1:$K$4779,0),MATCH(NYZ$2,'Data Annex'!$K$1:$BS$1,0)),"")</f>
        <v/>
      </c>
      <c r="NZA29" s="258" t="str">
        <f>IFERROR(INDEX('Data Annex'!$K$1:$BS$4779,MATCH(NZA$1&amp;"|"&amp;$B29,'Data Annex'!$K$1:$K$4779,0),MATCH(NZA$2,'Data Annex'!$K$1:$BS$1,0)),"")</f>
        <v/>
      </c>
      <c r="NZB29" s="258" t="str">
        <f>IFERROR(INDEX('Data Annex'!$K$1:$BS$4779,MATCH(NZB$1&amp;"|"&amp;$B29,'Data Annex'!$K$1:$K$4779,0),MATCH(NZB$2,'Data Annex'!$K$1:$BS$1,0)),"")</f>
        <v/>
      </c>
      <c r="NZC29" s="258" t="str">
        <f>IFERROR(INDEX('Data Annex'!$K$1:$BS$4779,MATCH(NZC$1&amp;"|"&amp;$B29,'Data Annex'!$K$1:$K$4779,0),MATCH(NZC$2,'Data Annex'!$K$1:$BS$1,0)),"")</f>
        <v/>
      </c>
      <c r="NZD29" s="258" t="str">
        <f>IFERROR(INDEX('Data Annex'!$K$1:$BS$4779,MATCH(NZD$1&amp;"|"&amp;$B29,'Data Annex'!$K$1:$K$4779,0),MATCH(NZD$2,'Data Annex'!$K$1:$BS$1,0)),"")</f>
        <v/>
      </c>
      <c r="NZE29" s="258" t="str">
        <f>IFERROR(INDEX('Data Annex'!$K$1:$BS$4779,MATCH(NZE$1&amp;"|"&amp;$B29,'Data Annex'!$K$1:$K$4779,0),MATCH(NZE$2,'Data Annex'!$K$1:$BS$1,0)),"")</f>
        <v/>
      </c>
      <c r="NZF29" s="258" t="str">
        <f>IFERROR(INDEX('Data Annex'!$K$1:$BS$4779,MATCH(NZF$1&amp;"|"&amp;$B29,'Data Annex'!$K$1:$K$4779,0),MATCH(NZF$2,'Data Annex'!$K$1:$BS$1,0)),"")</f>
        <v/>
      </c>
      <c r="NZG29" s="258" t="str">
        <f>IFERROR(INDEX('Data Annex'!$K$1:$BS$4779,MATCH(NZG$1&amp;"|"&amp;$B29,'Data Annex'!$K$1:$K$4779,0),MATCH(NZG$2,'Data Annex'!$K$1:$BS$1,0)),"")</f>
        <v/>
      </c>
      <c r="NZH29" s="258" t="str">
        <f>IFERROR(INDEX('Data Annex'!$K$1:$BS$4779,MATCH(NZH$1&amp;"|"&amp;$B29,'Data Annex'!$K$1:$K$4779,0),MATCH(NZH$2,'Data Annex'!$K$1:$BS$1,0)),"")</f>
        <v/>
      </c>
      <c r="NZI29" s="258" t="str">
        <f>IFERROR(INDEX('Data Annex'!$K$1:$BS$4779,MATCH(NZI$1&amp;"|"&amp;$B29,'Data Annex'!$K$1:$K$4779,0),MATCH(NZI$2,'Data Annex'!$K$1:$BS$1,0)),"")</f>
        <v/>
      </c>
      <c r="NZJ29" s="258" t="str">
        <f>IFERROR(INDEX('Data Annex'!$K$1:$BS$4779,MATCH(NZJ$1&amp;"|"&amp;$B29,'Data Annex'!$K$1:$K$4779,0),MATCH(NZJ$2,'Data Annex'!$K$1:$BS$1,0)),"")</f>
        <v/>
      </c>
      <c r="NZK29" s="258" t="str">
        <f>IFERROR(INDEX('Data Annex'!$K$1:$BS$4779,MATCH(NZK$1&amp;"|"&amp;$B29,'Data Annex'!$K$1:$K$4779,0),MATCH(NZK$2,'Data Annex'!$K$1:$BS$1,0)),"")</f>
        <v/>
      </c>
      <c r="NZL29" s="258" t="str">
        <f>IFERROR(INDEX('Data Annex'!$K$1:$BS$4779,MATCH(NZL$1&amp;"|"&amp;$B29,'Data Annex'!$K$1:$K$4779,0),MATCH(NZL$2,'Data Annex'!$K$1:$BS$1,0)),"")</f>
        <v/>
      </c>
      <c r="NZM29" s="258" t="str">
        <f>IFERROR(INDEX('Data Annex'!$K$1:$BS$4779,MATCH(NZM$1&amp;"|"&amp;$B29,'Data Annex'!$K$1:$K$4779,0),MATCH(NZM$2,'Data Annex'!$K$1:$BS$1,0)),"")</f>
        <v/>
      </c>
      <c r="NZN29" s="258" t="str">
        <f>IFERROR(INDEX('Data Annex'!$K$1:$BS$4779,MATCH(NZN$1&amp;"|"&amp;$B29,'Data Annex'!$K$1:$K$4779,0),MATCH(NZN$2,'Data Annex'!$K$1:$BS$1,0)),"")</f>
        <v/>
      </c>
      <c r="NZO29" s="258" t="str">
        <f>IFERROR(INDEX('Data Annex'!$K$1:$BS$4779,MATCH(NZO$1&amp;"|"&amp;$B29,'Data Annex'!$K$1:$K$4779,0),MATCH(NZO$2,'Data Annex'!$K$1:$BS$1,0)),"")</f>
        <v/>
      </c>
      <c r="NZP29" s="258" t="str">
        <f>IFERROR(INDEX('Data Annex'!$K$1:$BS$4779,MATCH(NZP$1&amp;"|"&amp;$B29,'Data Annex'!$K$1:$K$4779,0),MATCH(NZP$2,'Data Annex'!$K$1:$BS$1,0)),"")</f>
        <v/>
      </c>
      <c r="NZQ29" s="258" t="str">
        <f>IFERROR(INDEX('Data Annex'!$K$1:$BS$4779,MATCH(NZQ$1&amp;"|"&amp;$B29,'Data Annex'!$K$1:$K$4779,0),MATCH(NZQ$2,'Data Annex'!$K$1:$BS$1,0)),"")</f>
        <v/>
      </c>
      <c r="NZR29" s="258" t="str">
        <f>IFERROR(INDEX('Data Annex'!$K$1:$BS$4779,MATCH(NZR$1&amp;"|"&amp;$B29,'Data Annex'!$K$1:$K$4779,0),MATCH(NZR$2,'Data Annex'!$K$1:$BS$1,0)),"")</f>
        <v/>
      </c>
      <c r="NZS29" s="258" t="str">
        <f>IFERROR(INDEX('Data Annex'!$K$1:$BS$4779,MATCH(NZS$1&amp;"|"&amp;$B29,'Data Annex'!$K$1:$K$4779,0),MATCH(NZS$2,'Data Annex'!$K$1:$BS$1,0)),"")</f>
        <v/>
      </c>
      <c r="NZT29" s="258" t="str">
        <f>IFERROR(INDEX('Data Annex'!$K$1:$BS$4779,MATCH(NZT$1&amp;"|"&amp;$B29,'Data Annex'!$K$1:$K$4779,0),MATCH(NZT$2,'Data Annex'!$K$1:$BS$1,0)),"")</f>
        <v/>
      </c>
      <c r="NZU29" s="258" t="str">
        <f>IFERROR(INDEX('Data Annex'!$K$1:$BS$4779,MATCH(NZU$1&amp;"|"&amp;$B29,'Data Annex'!$K$1:$K$4779,0),MATCH(NZU$2,'Data Annex'!$K$1:$BS$1,0)),"")</f>
        <v/>
      </c>
      <c r="NZV29" s="258" t="str">
        <f>IFERROR(INDEX('Data Annex'!$K$1:$BS$4779,MATCH(NZV$1&amp;"|"&amp;$B29,'Data Annex'!$K$1:$K$4779,0),MATCH(NZV$2,'Data Annex'!$K$1:$BS$1,0)),"")</f>
        <v/>
      </c>
      <c r="NZW29" s="258" t="str">
        <f>IFERROR(INDEX('Data Annex'!$K$1:$BS$4779,MATCH(NZW$1&amp;"|"&amp;$B29,'Data Annex'!$K$1:$K$4779,0),MATCH(NZW$2,'Data Annex'!$K$1:$BS$1,0)),"")</f>
        <v/>
      </c>
      <c r="NZX29" s="258" t="str">
        <f>IFERROR(INDEX('Data Annex'!$K$1:$BS$4779,MATCH(NZX$1&amp;"|"&amp;$B29,'Data Annex'!$K$1:$K$4779,0),MATCH(NZX$2,'Data Annex'!$K$1:$BS$1,0)),"")</f>
        <v/>
      </c>
      <c r="NZY29" s="258" t="str">
        <f>IFERROR(INDEX('Data Annex'!$K$1:$BS$4779,MATCH(NZY$1&amp;"|"&amp;$B29,'Data Annex'!$K$1:$K$4779,0),MATCH(NZY$2,'Data Annex'!$K$1:$BS$1,0)),"")</f>
        <v/>
      </c>
      <c r="NZZ29" s="258" t="str">
        <f>IFERROR(INDEX('Data Annex'!$K$1:$BS$4779,MATCH(NZZ$1&amp;"|"&amp;$B29,'Data Annex'!$K$1:$K$4779,0),MATCH(NZZ$2,'Data Annex'!$K$1:$BS$1,0)),"")</f>
        <v/>
      </c>
      <c r="OAA29" s="258" t="str">
        <f>IFERROR(INDEX('Data Annex'!$K$1:$BS$4779,MATCH(OAA$1&amp;"|"&amp;$B29,'Data Annex'!$K$1:$K$4779,0),MATCH(OAA$2,'Data Annex'!$K$1:$BS$1,0)),"")</f>
        <v/>
      </c>
      <c r="OAB29" s="258" t="str">
        <f>IFERROR(INDEX('Data Annex'!$K$1:$BS$4779,MATCH(OAB$1&amp;"|"&amp;$B29,'Data Annex'!$K$1:$K$4779,0),MATCH(OAB$2,'Data Annex'!$K$1:$BS$1,0)),"")</f>
        <v/>
      </c>
      <c r="OAC29" s="258" t="str">
        <f>IFERROR(INDEX('Data Annex'!$K$1:$BS$4779,MATCH(OAC$1&amp;"|"&amp;$B29,'Data Annex'!$K$1:$K$4779,0),MATCH(OAC$2,'Data Annex'!$K$1:$BS$1,0)),"")</f>
        <v/>
      </c>
      <c r="OAD29" s="258" t="str">
        <f>IFERROR(INDEX('Data Annex'!$K$1:$BS$4779,MATCH(OAD$1&amp;"|"&amp;$B29,'Data Annex'!$K$1:$K$4779,0),MATCH(OAD$2,'Data Annex'!$K$1:$BS$1,0)),"")</f>
        <v/>
      </c>
      <c r="OAE29" s="258" t="str">
        <f>IFERROR(INDEX('Data Annex'!$K$1:$BS$4779,MATCH(OAE$1&amp;"|"&amp;$B29,'Data Annex'!$K$1:$K$4779,0),MATCH(OAE$2,'Data Annex'!$K$1:$BS$1,0)),"")</f>
        <v/>
      </c>
      <c r="OAF29" s="258" t="str">
        <f>IFERROR(INDEX('Data Annex'!$K$1:$BS$4779,MATCH(OAF$1&amp;"|"&amp;$B29,'Data Annex'!$K$1:$K$4779,0),MATCH(OAF$2,'Data Annex'!$K$1:$BS$1,0)),"")</f>
        <v/>
      </c>
      <c r="OAG29" s="258" t="str">
        <f>IFERROR(INDEX('Data Annex'!$K$1:$BS$4779,MATCH(OAG$1&amp;"|"&amp;$B29,'Data Annex'!$K$1:$K$4779,0),MATCH(OAG$2,'Data Annex'!$K$1:$BS$1,0)),"")</f>
        <v/>
      </c>
      <c r="OAH29" s="258" t="str">
        <f>IFERROR(INDEX('Data Annex'!$K$1:$BS$4779,MATCH(OAH$1&amp;"|"&amp;$B29,'Data Annex'!$K$1:$K$4779,0),MATCH(OAH$2,'Data Annex'!$K$1:$BS$1,0)),"")</f>
        <v/>
      </c>
      <c r="OAI29" s="258" t="str">
        <f>IFERROR(INDEX('Data Annex'!$K$1:$BS$4779,MATCH(OAI$1&amp;"|"&amp;$B29,'Data Annex'!$K$1:$K$4779,0),MATCH(OAI$2,'Data Annex'!$K$1:$BS$1,0)),"")</f>
        <v/>
      </c>
      <c r="OAJ29" s="258" t="str">
        <f>IFERROR(INDEX('Data Annex'!$K$1:$BS$4779,MATCH(OAJ$1&amp;"|"&amp;$B29,'Data Annex'!$K$1:$K$4779,0),MATCH(OAJ$2,'Data Annex'!$K$1:$BS$1,0)),"")</f>
        <v/>
      </c>
      <c r="OAK29" s="258" t="str">
        <f>IFERROR(INDEX('Data Annex'!$K$1:$BS$4779,MATCH(OAK$1&amp;"|"&amp;$B29,'Data Annex'!$K$1:$K$4779,0),MATCH(OAK$2,'Data Annex'!$K$1:$BS$1,0)),"")</f>
        <v/>
      </c>
      <c r="OAL29" s="258" t="str">
        <f>IFERROR(INDEX('Data Annex'!$K$1:$BS$4779,MATCH(OAL$1&amp;"|"&amp;$B29,'Data Annex'!$K$1:$K$4779,0),MATCH(OAL$2,'Data Annex'!$K$1:$BS$1,0)),"")</f>
        <v/>
      </c>
      <c r="OAM29" s="258" t="str">
        <f>IFERROR(INDEX('Data Annex'!$K$1:$BS$4779,MATCH(OAM$1&amp;"|"&amp;$B29,'Data Annex'!$K$1:$K$4779,0),MATCH(OAM$2,'Data Annex'!$K$1:$BS$1,0)),"")</f>
        <v/>
      </c>
      <c r="OAN29" s="258" t="str">
        <f>IFERROR(INDEX('Data Annex'!$K$1:$BS$4779,MATCH(OAN$1&amp;"|"&amp;$B29,'Data Annex'!$K$1:$K$4779,0),MATCH(OAN$2,'Data Annex'!$K$1:$BS$1,0)),"")</f>
        <v/>
      </c>
      <c r="OAO29" s="258" t="str">
        <f>IFERROR(INDEX('Data Annex'!$K$1:$BS$4779,MATCH(OAO$1&amp;"|"&amp;$B29,'Data Annex'!$K$1:$K$4779,0),MATCH(OAO$2,'Data Annex'!$K$1:$BS$1,0)),"")</f>
        <v/>
      </c>
      <c r="OAP29" s="258" t="str">
        <f>IFERROR(INDEX('Data Annex'!$K$1:$BS$4779,MATCH(OAP$1&amp;"|"&amp;$B29,'Data Annex'!$K$1:$K$4779,0),MATCH(OAP$2,'Data Annex'!$K$1:$BS$1,0)),"")</f>
        <v/>
      </c>
      <c r="OAQ29" s="258" t="str">
        <f>IFERROR(INDEX('Data Annex'!$K$1:$BS$4779,MATCH(OAQ$1&amp;"|"&amp;$B29,'Data Annex'!$K$1:$K$4779,0),MATCH(OAQ$2,'Data Annex'!$K$1:$BS$1,0)),"")</f>
        <v/>
      </c>
      <c r="OAR29" s="258" t="str">
        <f>IFERROR(INDEX('Data Annex'!$K$1:$BS$4779,MATCH(OAR$1&amp;"|"&amp;$B29,'Data Annex'!$K$1:$K$4779,0),MATCH(OAR$2,'Data Annex'!$K$1:$BS$1,0)),"")</f>
        <v/>
      </c>
      <c r="OAS29" s="258" t="str">
        <f>IFERROR(INDEX('Data Annex'!$K$1:$BS$4779,MATCH(OAS$1&amp;"|"&amp;$B29,'Data Annex'!$K$1:$K$4779,0),MATCH(OAS$2,'Data Annex'!$K$1:$BS$1,0)),"")</f>
        <v/>
      </c>
      <c r="OAT29" s="258" t="str">
        <f>IFERROR(INDEX('Data Annex'!$K$1:$BS$4779,MATCH(OAT$1&amp;"|"&amp;$B29,'Data Annex'!$K$1:$K$4779,0),MATCH(OAT$2,'Data Annex'!$K$1:$BS$1,0)),"")</f>
        <v/>
      </c>
      <c r="OAU29" s="258" t="str">
        <f>IFERROR(INDEX('Data Annex'!$K$1:$BS$4779,MATCH(OAU$1&amp;"|"&amp;$B29,'Data Annex'!$K$1:$K$4779,0),MATCH(OAU$2,'Data Annex'!$K$1:$BS$1,0)),"")</f>
        <v/>
      </c>
      <c r="OAV29" s="258" t="str">
        <f>IFERROR(INDEX('Data Annex'!$K$1:$BS$4779,MATCH(OAV$1&amp;"|"&amp;$B29,'Data Annex'!$K$1:$K$4779,0),MATCH(OAV$2,'Data Annex'!$K$1:$BS$1,0)),"")</f>
        <v/>
      </c>
      <c r="OAW29" s="258" t="str">
        <f>IFERROR(INDEX('Data Annex'!$K$1:$BS$4779,MATCH(OAW$1&amp;"|"&amp;$B29,'Data Annex'!$K$1:$K$4779,0),MATCH(OAW$2,'Data Annex'!$K$1:$BS$1,0)),"")</f>
        <v/>
      </c>
      <c r="OAX29" s="258" t="str">
        <f>IFERROR(INDEX('Data Annex'!$K$1:$BS$4779,MATCH(OAX$1&amp;"|"&amp;$B29,'Data Annex'!$K$1:$K$4779,0),MATCH(OAX$2,'Data Annex'!$K$1:$BS$1,0)),"")</f>
        <v/>
      </c>
      <c r="OAY29" s="258" t="str">
        <f>IFERROR(INDEX('Data Annex'!$K$1:$BS$4779,MATCH(OAY$1&amp;"|"&amp;$B29,'Data Annex'!$K$1:$K$4779,0),MATCH(OAY$2,'Data Annex'!$K$1:$BS$1,0)),"")</f>
        <v/>
      </c>
      <c r="OAZ29" s="258" t="str">
        <f>IFERROR(INDEX('Data Annex'!$K$1:$BS$4779,MATCH(OAZ$1&amp;"|"&amp;$B29,'Data Annex'!$K$1:$K$4779,0),MATCH(OAZ$2,'Data Annex'!$K$1:$BS$1,0)),"")</f>
        <v/>
      </c>
      <c r="OBA29" s="258" t="str">
        <f>IFERROR(INDEX('Data Annex'!$K$1:$BS$4779,MATCH(OBA$1&amp;"|"&amp;$B29,'Data Annex'!$K$1:$K$4779,0),MATCH(OBA$2,'Data Annex'!$K$1:$BS$1,0)),"")</f>
        <v/>
      </c>
      <c r="OBB29" s="258" t="str">
        <f>IFERROR(INDEX('Data Annex'!$K$1:$BS$4779,MATCH(OBB$1&amp;"|"&amp;$B29,'Data Annex'!$K$1:$K$4779,0),MATCH(OBB$2,'Data Annex'!$K$1:$BS$1,0)),"")</f>
        <v/>
      </c>
      <c r="OBC29" s="258" t="str">
        <f>IFERROR(INDEX('Data Annex'!$K$1:$BS$4779,MATCH(OBC$1&amp;"|"&amp;$B29,'Data Annex'!$K$1:$K$4779,0),MATCH(OBC$2,'Data Annex'!$K$1:$BS$1,0)),"")</f>
        <v/>
      </c>
      <c r="OBD29" s="258" t="str">
        <f>IFERROR(INDEX('Data Annex'!$K$1:$BS$4779,MATCH(OBD$1&amp;"|"&amp;$B29,'Data Annex'!$K$1:$K$4779,0),MATCH(OBD$2,'Data Annex'!$K$1:$BS$1,0)),"")</f>
        <v/>
      </c>
      <c r="OBE29" s="258" t="str">
        <f>IFERROR(INDEX('Data Annex'!$K$1:$BS$4779,MATCH(OBE$1&amp;"|"&amp;$B29,'Data Annex'!$K$1:$K$4779,0),MATCH(OBE$2,'Data Annex'!$K$1:$BS$1,0)),"")</f>
        <v/>
      </c>
      <c r="OBF29" s="258" t="str">
        <f>IFERROR(INDEX('Data Annex'!$K$1:$BS$4779,MATCH(OBF$1&amp;"|"&amp;$B29,'Data Annex'!$K$1:$K$4779,0),MATCH(OBF$2,'Data Annex'!$K$1:$BS$1,0)),"")</f>
        <v/>
      </c>
      <c r="OBG29" s="258" t="str">
        <f>IFERROR(INDEX('Data Annex'!$K$1:$BS$4779,MATCH(OBG$1&amp;"|"&amp;$B29,'Data Annex'!$K$1:$K$4779,0),MATCH(OBG$2,'Data Annex'!$K$1:$BS$1,0)),"")</f>
        <v/>
      </c>
      <c r="OBH29" s="258" t="str">
        <f>IFERROR(INDEX('Data Annex'!$K$1:$BS$4779,MATCH(OBH$1&amp;"|"&amp;$B29,'Data Annex'!$K$1:$K$4779,0),MATCH(OBH$2,'Data Annex'!$K$1:$BS$1,0)),"")</f>
        <v/>
      </c>
      <c r="OBI29" s="258" t="str">
        <f>IFERROR(INDEX('Data Annex'!$K$1:$BS$4779,MATCH(OBI$1&amp;"|"&amp;$B29,'Data Annex'!$K$1:$K$4779,0),MATCH(OBI$2,'Data Annex'!$K$1:$BS$1,0)),"")</f>
        <v/>
      </c>
      <c r="OBJ29" s="258" t="str">
        <f>IFERROR(INDEX('Data Annex'!$K$1:$BS$4779,MATCH(OBJ$1&amp;"|"&amp;$B29,'Data Annex'!$K$1:$K$4779,0),MATCH(OBJ$2,'Data Annex'!$K$1:$BS$1,0)),"")</f>
        <v/>
      </c>
      <c r="OBK29" s="258" t="str">
        <f>IFERROR(INDEX('Data Annex'!$K$1:$BS$4779,MATCH(OBK$1&amp;"|"&amp;$B29,'Data Annex'!$K$1:$K$4779,0),MATCH(OBK$2,'Data Annex'!$K$1:$BS$1,0)),"")</f>
        <v/>
      </c>
      <c r="OBL29" s="258" t="str">
        <f>IFERROR(INDEX('Data Annex'!$K$1:$BS$4779,MATCH(OBL$1&amp;"|"&amp;$B29,'Data Annex'!$K$1:$K$4779,0),MATCH(OBL$2,'Data Annex'!$K$1:$BS$1,0)),"")</f>
        <v/>
      </c>
      <c r="OBM29" s="258" t="str">
        <f>IFERROR(INDEX('Data Annex'!$K$1:$BS$4779,MATCH(OBM$1&amp;"|"&amp;$B29,'Data Annex'!$K$1:$K$4779,0),MATCH(OBM$2,'Data Annex'!$K$1:$BS$1,0)),"")</f>
        <v/>
      </c>
      <c r="OBN29" s="258" t="str">
        <f>IFERROR(INDEX('Data Annex'!$K$1:$BS$4779,MATCH(OBN$1&amp;"|"&amp;$B29,'Data Annex'!$K$1:$K$4779,0),MATCH(OBN$2,'Data Annex'!$K$1:$BS$1,0)),"")</f>
        <v/>
      </c>
      <c r="OBO29" s="258" t="str">
        <f>IFERROR(INDEX('Data Annex'!$K$1:$BS$4779,MATCH(OBO$1&amp;"|"&amp;$B29,'Data Annex'!$K$1:$K$4779,0),MATCH(OBO$2,'Data Annex'!$K$1:$BS$1,0)),"")</f>
        <v/>
      </c>
      <c r="OBP29" s="258" t="str">
        <f>IFERROR(INDEX('Data Annex'!$K$1:$BS$4779,MATCH(OBP$1&amp;"|"&amp;$B29,'Data Annex'!$K$1:$K$4779,0),MATCH(OBP$2,'Data Annex'!$K$1:$BS$1,0)),"")</f>
        <v/>
      </c>
      <c r="OBQ29" s="258" t="str">
        <f>IFERROR(INDEX('Data Annex'!$K$1:$BS$4779,MATCH(OBQ$1&amp;"|"&amp;$B29,'Data Annex'!$K$1:$K$4779,0),MATCH(OBQ$2,'Data Annex'!$K$1:$BS$1,0)),"")</f>
        <v/>
      </c>
      <c r="OBR29" s="258" t="str">
        <f>IFERROR(INDEX('Data Annex'!$K$1:$BS$4779,MATCH(OBR$1&amp;"|"&amp;$B29,'Data Annex'!$K$1:$K$4779,0),MATCH(OBR$2,'Data Annex'!$K$1:$BS$1,0)),"")</f>
        <v/>
      </c>
      <c r="OBS29" s="258" t="str">
        <f>IFERROR(INDEX('Data Annex'!$K$1:$BS$4779,MATCH(OBS$1&amp;"|"&amp;$B29,'Data Annex'!$K$1:$K$4779,0),MATCH(OBS$2,'Data Annex'!$K$1:$BS$1,0)),"")</f>
        <v/>
      </c>
      <c r="OBT29" s="258" t="str">
        <f>IFERROR(INDEX('Data Annex'!$K$1:$BS$4779,MATCH(OBT$1&amp;"|"&amp;$B29,'Data Annex'!$K$1:$K$4779,0),MATCH(OBT$2,'Data Annex'!$K$1:$BS$1,0)),"")</f>
        <v/>
      </c>
      <c r="OBU29" s="258" t="str">
        <f>IFERROR(INDEX('Data Annex'!$K$1:$BS$4779,MATCH(OBU$1&amp;"|"&amp;$B29,'Data Annex'!$K$1:$K$4779,0),MATCH(OBU$2,'Data Annex'!$K$1:$BS$1,0)),"")</f>
        <v/>
      </c>
      <c r="OBV29" s="258" t="str">
        <f>IFERROR(INDEX('Data Annex'!$K$1:$BS$4779,MATCH(OBV$1&amp;"|"&amp;$B29,'Data Annex'!$K$1:$K$4779,0),MATCH(OBV$2,'Data Annex'!$K$1:$BS$1,0)),"")</f>
        <v/>
      </c>
      <c r="OBW29" s="258" t="str">
        <f>IFERROR(INDEX('Data Annex'!$K$1:$BS$4779,MATCH(OBW$1&amp;"|"&amp;$B29,'Data Annex'!$K$1:$K$4779,0),MATCH(OBW$2,'Data Annex'!$K$1:$BS$1,0)),"")</f>
        <v/>
      </c>
      <c r="OBX29" s="258" t="str">
        <f>IFERROR(INDEX('Data Annex'!$K$1:$BS$4779,MATCH(OBX$1&amp;"|"&amp;$B29,'Data Annex'!$K$1:$K$4779,0),MATCH(OBX$2,'Data Annex'!$K$1:$BS$1,0)),"")</f>
        <v/>
      </c>
      <c r="OBY29" s="258" t="str">
        <f>IFERROR(INDEX('Data Annex'!$K$1:$BS$4779,MATCH(OBY$1&amp;"|"&amp;$B29,'Data Annex'!$K$1:$K$4779,0),MATCH(OBY$2,'Data Annex'!$K$1:$BS$1,0)),"")</f>
        <v/>
      </c>
      <c r="OBZ29" s="258" t="str">
        <f>IFERROR(INDEX('Data Annex'!$K$1:$BS$4779,MATCH(OBZ$1&amp;"|"&amp;$B29,'Data Annex'!$K$1:$K$4779,0),MATCH(OBZ$2,'Data Annex'!$K$1:$BS$1,0)),"")</f>
        <v/>
      </c>
      <c r="OCA29" s="258" t="str">
        <f>IFERROR(INDEX('Data Annex'!$K$1:$BS$4779,MATCH(OCA$1&amp;"|"&amp;$B29,'Data Annex'!$K$1:$K$4779,0),MATCH(OCA$2,'Data Annex'!$K$1:$BS$1,0)),"")</f>
        <v/>
      </c>
      <c r="OCB29" s="258" t="str">
        <f>IFERROR(INDEX('Data Annex'!$K$1:$BS$4779,MATCH(OCB$1&amp;"|"&amp;$B29,'Data Annex'!$K$1:$K$4779,0),MATCH(OCB$2,'Data Annex'!$K$1:$BS$1,0)),"")</f>
        <v/>
      </c>
      <c r="OCC29" s="258" t="str">
        <f>IFERROR(INDEX('Data Annex'!$K$1:$BS$4779,MATCH(OCC$1&amp;"|"&amp;$B29,'Data Annex'!$K$1:$K$4779,0),MATCH(OCC$2,'Data Annex'!$K$1:$BS$1,0)),"")</f>
        <v/>
      </c>
      <c r="OCD29" s="258" t="str">
        <f>IFERROR(INDEX('Data Annex'!$K$1:$BS$4779,MATCH(OCD$1&amp;"|"&amp;$B29,'Data Annex'!$K$1:$K$4779,0),MATCH(OCD$2,'Data Annex'!$K$1:$BS$1,0)),"")</f>
        <v/>
      </c>
      <c r="OCE29" s="258" t="str">
        <f>IFERROR(INDEX('Data Annex'!$K$1:$BS$4779,MATCH(OCE$1&amp;"|"&amp;$B29,'Data Annex'!$K$1:$K$4779,0),MATCH(OCE$2,'Data Annex'!$K$1:$BS$1,0)),"")</f>
        <v/>
      </c>
      <c r="OCF29" s="258" t="str">
        <f>IFERROR(INDEX('Data Annex'!$K$1:$BS$4779,MATCH(OCF$1&amp;"|"&amp;$B29,'Data Annex'!$K$1:$K$4779,0),MATCH(OCF$2,'Data Annex'!$K$1:$BS$1,0)),"")</f>
        <v/>
      </c>
      <c r="OCG29" s="258" t="str">
        <f>IFERROR(INDEX('Data Annex'!$K$1:$BS$4779,MATCH(OCG$1&amp;"|"&amp;$B29,'Data Annex'!$K$1:$K$4779,0),MATCH(OCG$2,'Data Annex'!$K$1:$BS$1,0)),"")</f>
        <v/>
      </c>
      <c r="OCH29" s="258" t="str">
        <f>IFERROR(INDEX('Data Annex'!$K$1:$BS$4779,MATCH(OCH$1&amp;"|"&amp;$B29,'Data Annex'!$K$1:$K$4779,0),MATCH(OCH$2,'Data Annex'!$K$1:$BS$1,0)),"")</f>
        <v/>
      </c>
      <c r="OCI29" s="258" t="str">
        <f>IFERROR(INDEX('Data Annex'!$K$1:$BS$4779,MATCH(OCI$1&amp;"|"&amp;$B29,'Data Annex'!$K$1:$K$4779,0),MATCH(OCI$2,'Data Annex'!$K$1:$BS$1,0)),"")</f>
        <v/>
      </c>
      <c r="OCJ29" s="258" t="str">
        <f>IFERROR(INDEX('Data Annex'!$K$1:$BS$4779,MATCH(OCJ$1&amp;"|"&amp;$B29,'Data Annex'!$K$1:$K$4779,0),MATCH(OCJ$2,'Data Annex'!$K$1:$BS$1,0)),"")</f>
        <v/>
      </c>
      <c r="OCK29" s="258" t="str">
        <f>IFERROR(INDEX('Data Annex'!$K$1:$BS$4779,MATCH(OCK$1&amp;"|"&amp;$B29,'Data Annex'!$K$1:$K$4779,0),MATCH(OCK$2,'Data Annex'!$K$1:$BS$1,0)),"")</f>
        <v/>
      </c>
      <c r="OCL29" s="258" t="str">
        <f>IFERROR(INDEX('Data Annex'!$K$1:$BS$4779,MATCH(OCL$1&amp;"|"&amp;$B29,'Data Annex'!$K$1:$K$4779,0),MATCH(OCL$2,'Data Annex'!$K$1:$BS$1,0)),"")</f>
        <v/>
      </c>
      <c r="OCM29" s="258" t="str">
        <f>IFERROR(INDEX('Data Annex'!$K$1:$BS$4779,MATCH(OCM$1&amp;"|"&amp;$B29,'Data Annex'!$K$1:$K$4779,0),MATCH(OCM$2,'Data Annex'!$K$1:$BS$1,0)),"")</f>
        <v/>
      </c>
      <c r="OCN29" s="258" t="str">
        <f>IFERROR(INDEX('Data Annex'!$K$1:$BS$4779,MATCH(OCN$1&amp;"|"&amp;$B29,'Data Annex'!$K$1:$K$4779,0),MATCH(OCN$2,'Data Annex'!$K$1:$BS$1,0)),"")</f>
        <v/>
      </c>
      <c r="OCO29" s="258" t="str">
        <f>IFERROR(INDEX('Data Annex'!$K$1:$BS$4779,MATCH(OCO$1&amp;"|"&amp;$B29,'Data Annex'!$K$1:$K$4779,0),MATCH(OCO$2,'Data Annex'!$K$1:$BS$1,0)),"")</f>
        <v/>
      </c>
      <c r="OCP29" s="258" t="str">
        <f>IFERROR(INDEX('Data Annex'!$K$1:$BS$4779,MATCH(OCP$1&amp;"|"&amp;$B29,'Data Annex'!$K$1:$K$4779,0),MATCH(OCP$2,'Data Annex'!$K$1:$BS$1,0)),"")</f>
        <v/>
      </c>
      <c r="OCQ29" s="258" t="str">
        <f>IFERROR(INDEX('Data Annex'!$K$1:$BS$4779,MATCH(OCQ$1&amp;"|"&amp;$B29,'Data Annex'!$K$1:$K$4779,0),MATCH(OCQ$2,'Data Annex'!$K$1:$BS$1,0)),"")</f>
        <v/>
      </c>
      <c r="OCR29" s="258" t="str">
        <f>IFERROR(INDEX('Data Annex'!$K$1:$BS$4779,MATCH(OCR$1&amp;"|"&amp;$B29,'Data Annex'!$K$1:$K$4779,0),MATCH(OCR$2,'Data Annex'!$K$1:$BS$1,0)),"")</f>
        <v/>
      </c>
      <c r="OCS29" s="258" t="str">
        <f>IFERROR(INDEX('Data Annex'!$K$1:$BS$4779,MATCH(OCS$1&amp;"|"&amp;$B29,'Data Annex'!$K$1:$K$4779,0),MATCH(OCS$2,'Data Annex'!$K$1:$BS$1,0)),"")</f>
        <v/>
      </c>
      <c r="OCT29" s="258" t="str">
        <f>IFERROR(INDEX('Data Annex'!$K$1:$BS$4779,MATCH(OCT$1&amp;"|"&amp;$B29,'Data Annex'!$K$1:$K$4779,0),MATCH(OCT$2,'Data Annex'!$K$1:$BS$1,0)),"")</f>
        <v/>
      </c>
      <c r="OCU29" s="258" t="str">
        <f>IFERROR(INDEX('Data Annex'!$K$1:$BS$4779,MATCH(OCU$1&amp;"|"&amp;$B29,'Data Annex'!$K$1:$K$4779,0),MATCH(OCU$2,'Data Annex'!$K$1:$BS$1,0)),"")</f>
        <v/>
      </c>
      <c r="OCV29" s="258" t="str">
        <f>IFERROR(INDEX('Data Annex'!$K$1:$BS$4779,MATCH(OCV$1&amp;"|"&amp;$B29,'Data Annex'!$K$1:$K$4779,0),MATCH(OCV$2,'Data Annex'!$K$1:$BS$1,0)),"")</f>
        <v/>
      </c>
      <c r="OCW29" s="258" t="str">
        <f>IFERROR(INDEX('Data Annex'!$K$1:$BS$4779,MATCH(OCW$1&amp;"|"&amp;$B29,'Data Annex'!$K$1:$K$4779,0),MATCH(OCW$2,'Data Annex'!$K$1:$BS$1,0)),"")</f>
        <v/>
      </c>
      <c r="OCX29" s="258" t="str">
        <f>IFERROR(INDEX('Data Annex'!$K$1:$BS$4779,MATCH(OCX$1&amp;"|"&amp;$B29,'Data Annex'!$K$1:$K$4779,0),MATCH(OCX$2,'Data Annex'!$K$1:$BS$1,0)),"")</f>
        <v/>
      </c>
      <c r="OCY29" s="258" t="str">
        <f>IFERROR(INDEX('Data Annex'!$K$1:$BS$4779,MATCH(OCY$1&amp;"|"&amp;$B29,'Data Annex'!$K$1:$K$4779,0),MATCH(OCY$2,'Data Annex'!$K$1:$BS$1,0)),"")</f>
        <v/>
      </c>
      <c r="OCZ29" s="258" t="str">
        <f>IFERROR(INDEX('Data Annex'!$K$1:$BS$4779,MATCH(OCZ$1&amp;"|"&amp;$B29,'Data Annex'!$K$1:$K$4779,0),MATCH(OCZ$2,'Data Annex'!$K$1:$BS$1,0)),"")</f>
        <v/>
      </c>
      <c r="ODA29" s="258" t="str">
        <f>IFERROR(INDEX('Data Annex'!$K$1:$BS$4779,MATCH(ODA$1&amp;"|"&amp;$B29,'Data Annex'!$K$1:$K$4779,0),MATCH(ODA$2,'Data Annex'!$K$1:$BS$1,0)),"")</f>
        <v/>
      </c>
      <c r="ODB29" s="258" t="str">
        <f>IFERROR(INDEX('Data Annex'!$K$1:$BS$4779,MATCH(ODB$1&amp;"|"&amp;$B29,'Data Annex'!$K$1:$K$4779,0),MATCH(ODB$2,'Data Annex'!$K$1:$BS$1,0)),"")</f>
        <v/>
      </c>
      <c r="ODC29" s="258" t="str">
        <f>IFERROR(INDEX('Data Annex'!$K$1:$BS$4779,MATCH(ODC$1&amp;"|"&amp;$B29,'Data Annex'!$K$1:$K$4779,0),MATCH(ODC$2,'Data Annex'!$K$1:$BS$1,0)),"")</f>
        <v/>
      </c>
      <c r="ODD29" s="258" t="str">
        <f>IFERROR(INDEX('Data Annex'!$K$1:$BS$4779,MATCH(ODD$1&amp;"|"&amp;$B29,'Data Annex'!$K$1:$K$4779,0),MATCH(ODD$2,'Data Annex'!$K$1:$BS$1,0)),"")</f>
        <v/>
      </c>
      <c r="ODE29" s="258" t="str">
        <f>IFERROR(INDEX('Data Annex'!$K$1:$BS$4779,MATCH(ODE$1&amp;"|"&amp;$B29,'Data Annex'!$K$1:$K$4779,0),MATCH(ODE$2,'Data Annex'!$K$1:$BS$1,0)),"")</f>
        <v/>
      </c>
      <c r="ODF29" s="258" t="str">
        <f>IFERROR(INDEX('Data Annex'!$K$1:$BS$4779,MATCH(ODF$1&amp;"|"&amp;$B29,'Data Annex'!$K$1:$K$4779,0),MATCH(ODF$2,'Data Annex'!$K$1:$BS$1,0)),"")</f>
        <v/>
      </c>
      <c r="ODG29" s="258" t="str">
        <f>IFERROR(INDEX('Data Annex'!$K$1:$BS$4779,MATCH(ODG$1&amp;"|"&amp;$B29,'Data Annex'!$K$1:$K$4779,0),MATCH(ODG$2,'Data Annex'!$K$1:$BS$1,0)),"")</f>
        <v/>
      </c>
      <c r="ODH29" s="258" t="str">
        <f>IFERROR(INDEX('Data Annex'!$K$1:$BS$4779,MATCH(ODH$1&amp;"|"&amp;$B29,'Data Annex'!$K$1:$K$4779,0),MATCH(ODH$2,'Data Annex'!$K$1:$BS$1,0)),"")</f>
        <v/>
      </c>
      <c r="ODI29" s="258" t="str">
        <f>IFERROR(INDEX('Data Annex'!$K$1:$BS$4779,MATCH(ODI$1&amp;"|"&amp;$B29,'Data Annex'!$K$1:$K$4779,0),MATCH(ODI$2,'Data Annex'!$K$1:$BS$1,0)),"")</f>
        <v/>
      </c>
      <c r="ODJ29" s="258" t="str">
        <f>IFERROR(INDEX('Data Annex'!$K$1:$BS$4779,MATCH(ODJ$1&amp;"|"&amp;$B29,'Data Annex'!$K$1:$K$4779,0),MATCH(ODJ$2,'Data Annex'!$K$1:$BS$1,0)),"")</f>
        <v/>
      </c>
      <c r="ODK29" s="258" t="str">
        <f>IFERROR(INDEX('Data Annex'!$K$1:$BS$4779,MATCH(ODK$1&amp;"|"&amp;$B29,'Data Annex'!$K$1:$K$4779,0),MATCH(ODK$2,'Data Annex'!$K$1:$BS$1,0)),"")</f>
        <v/>
      </c>
      <c r="ODL29" s="258" t="str">
        <f>IFERROR(INDEX('Data Annex'!$K$1:$BS$4779,MATCH(ODL$1&amp;"|"&amp;$B29,'Data Annex'!$K$1:$K$4779,0),MATCH(ODL$2,'Data Annex'!$K$1:$BS$1,0)),"")</f>
        <v/>
      </c>
      <c r="ODM29" s="258" t="str">
        <f>IFERROR(INDEX('Data Annex'!$K$1:$BS$4779,MATCH(ODM$1&amp;"|"&amp;$B29,'Data Annex'!$K$1:$K$4779,0),MATCH(ODM$2,'Data Annex'!$K$1:$BS$1,0)),"")</f>
        <v/>
      </c>
      <c r="ODN29" s="258" t="str">
        <f>IFERROR(INDEX('Data Annex'!$K$1:$BS$4779,MATCH(ODN$1&amp;"|"&amp;$B29,'Data Annex'!$K$1:$K$4779,0),MATCH(ODN$2,'Data Annex'!$K$1:$BS$1,0)),"")</f>
        <v/>
      </c>
      <c r="ODO29" s="258" t="str">
        <f>IFERROR(INDEX('Data Annex'!$K$1:$BS$4779,MATCH(ODO$1&amp;"|"&amp;$B29,'Data Annex'!$K$1:$K$4779,0),MATCH(ODO$2,'Data Annex'!$K$1:$BS$1,0)),"")</f>
        <v/>
      </c>
      <c r="ODP29" s="258" t="str">
        <f>IFERROR(INDEX('Data Annex'!$K$1:$BS$4779,MATCH(ODP$1&amp;"|"&amp;$B29,'Data Annex'!$K$1:$K$4779,0),MATCH(ODP$2,'Data Annex'!$K$1:$BS$1,0)),"")</f>
        <v/>
      </c>
      <c r="ODQ29" s="258" t="str">
        <f>IFERROR(INDEX('Data Annex'!$K$1:$BS$4779,MATCH(ODQ$1&amp;"|"&amp;$B29,'Data Annex'!$K$1:$K$4779,0),MATCH(ODQ$2,'Data Annex'!$K$1:$BS$1,0)),"")</f>
        <v/>
      </c>
      <c r="ODR29" s="258" t="str">
        <f>IFERROR(INDEX('Data Annex'!$K$1:$BS$4779,MATCH(ODR$1&amp;"|"&amp;$B29,'Data Annex'!$K$1:$K$4779,0),MATCH(ODR$2,'Data Annex'!$K$1:$BS$1,0)),"")</f>
        <v/>
      </c>
      <c r="ODS29" s="258" t="str">
        <f>IFERROR(INDEX('Data Annex'!$K$1:$BS$4779,MATCH(ODS$1&amp;"|"&amp;$B29,'Data Annex'!$K$1:$K$4779,0),MATCH(ODS$2,'Data Annex'!$K$1:$BS$1,0)),"")</f>
        <v/>
      </c>
      <c r="ODT29" s="258" t="str">
        <f>IFERROR(INDEX('Data Annex'!$K$1:$BS$4779,MATCH(ODT$1&amp;"|"&amp;$B29,'Data Annex'!$K$1:$K$4779,0),MATCH(ODT$2,'Data Annex'!$K$1:$BS$1,0)),"")</f>
        <v/>
      </c>
      <c r="ODU29" s="258" t="str">
        <f>IFERROR(INDEX('Data Annex'!$K$1:$BS$4779,MATCH(ODU$1&amp;"|"&amp;$B29,'Data Annex'!$K$1:$K$4779,0),MATCH(ODU$2,'Data Annex'!$K$1:$BS$1,0)),"")</f>
        <v/>
      </c>
      <c r="ODV29" s="258" t="str">
        <f>IFERROR(INDEX('Data Annex'!$K$1:$BS$4779,MATCH(ODV$1&amp;"|"&amp;$B29,'Data Annex'!$K$1:$K$4779,0),MATCH(ODV$2,'Data Annex'!$K$1:$BS$1,0)),"")</f>
        <v/>
      </c>
      <c r="ODW29" s="258" t="str">
        <f>IFERROR(INDEX('Data Annex'!$K$1:$BS$4779,MATCH(ODW$1&amp;"|"&amp;$B29,'Data Annex'!$K$1:$K$4779,0),MATCH(ODW$2,'Data Annex'!$K$1:$BS$1,0)),"")</f>
        <v/>
      </c>
      <c r="ODX29" s="258" t="str">
        <f>IFERROR(INDEX('Data Annex'!$K$1:$BS$4779,MATCH(ODX$1&amp;"|"&amp;$B29,'Data Annex'!$K$1:$K$4779,0),MATCH(ODX$2,'Data Annex'!$K$1:$BS$1,0)),"")</f>
        <v/>
      </c>
      <c r="ODY29" s="258" t="str">
        <f>IFERROR(INDEX('Data Annex'!$K$1:$BS$4779,MATCH(ODY$1&amp;"|"&amp;$B29,'Data Annex'!$K$1:$K$4779,0),MATCH(ODY$2,'Data Annex'!$K$1:$BS$1,0)),"")</f>
        <v/>
      </c>
      <c r="ODZ29" s="258" t="str">
        <f>IFERROR(INDEX('Data Annex'!$K$1:$BS$4779,MATCH(ODZ$1&amp;"|"&amp;$B29,'Data Annex'!$K$1:$K$4779,0),MATCH(ODZ$2,'Data Annex'!$K$1:$BS$1,0)),"")</f>
        <v/>
      </c>
      <c r="OEA29" s="258" t="str">
        <f>IFERROR(INDEX('Data Annex'!$K$1:$BS$4779,MATCH(OEA$1&amp;"|"&amp;$B29,'Data Annex'!$K$1:$K$4779,0),MATCH(OEA$2,'Data Annex'!$K$1:$BS$1,0)),"")</f>
        <v/>
      </c>
      <c r="OEB29" s="258" t="str">
        <f>IFERROR(INDEX('Data Annex'!$K$1:$BS$4779,MATCH(OEB$1&amp;"|"&amp;$B29,'Data Annex'!$K$1:$K$4779,0),MATCH(OEB$2,'Data Annex'!$K$1:$BS$1,0)),"")</f>
        <v/>
      </c>
      <c r="OEC29" s="258" t="str">
        <f>IFERROR(INDEX('Data Annex'!$K$1:$BS$4779,MATCH(OEC$1&amp;"|"&amp;$B29,'Data Annex'!$K$1:$K$4779,0),MATCH(OEC$2,'Data Annex'!$K$1:$BS$1,0)),"")</f>
        <v/>
      </c>
      <c r="OED29" s="258" t="str">
        <f>IFERROR(INDEX('Data Annex'!$K$1:$BS$4779,MATCH(OED$1&amp;"|"&amp;$B29,'Data Annex'!$K$1:$K$4779,0),MATCH(OED$2,'Data Annex'!$K$1:$BS$1,0)),"")</f>
        <v/>
      </c>
      <c r="OEE29" s="258" t="str">
        <f>IFERROR(INDEX('Data Annex'!$K$1:$BS$4779,MATCH(OEE$1&amp;"|"&amp;$B29,'Data Annex'!$K$1:$K$4779,0),MATCH(OEE$2,'Data Annex'!$K$1:$BS$1,0)),"")</f>
        <v/>
      </c>
      <c r="OEF29" s="258" t="str">
        <f>IFERROR(INDEX('Data Annex'!$K$1:$BS$4779,MATCH(OEF$1&amp;"|"&amp;$B29,'Data Annex'!$K$1:$K$4779,0),MATCH(OEF$2,'Data Annex'!$K$1:$BS$1,0)),"")</f>
        <v/>
      </c>
      <c r="OEG29" s="258" t="str">
        <f>IFERROR(INDEX('Data Annex'!$K$1:$BS$4779,MATCH(OEG$1&amp;"|"&amp;$B29,'Data Annex'!$K$1:$K$4779,0),MATCH(OEG$2,'Data Annex'!$K$1:$BS$1,0)),"")</f>
        <v/>
      </c>
      <c r="OEH29" s="258" t="str">
        <f>IFERROR(INDEX('Data Annex'!$K$1:$BS$4779,MATCH(OEH$1&amp;"|"&amp;$B29,'Data Annex'!$K$1:$K$4779,0),MATCH(OEH$2,'Data Annex'!$K$1:$BS$1,0)),"")</f>
        <v/>
      </c>
      <c r="OEI29" s="258" t="str">
        <f>IFERROR(INDEX('Data Annex'!$K$1:$BS$4779,MATCH(OEI$1&amp;"|"&amp;$B29,'Data Annex'!$K$1:$K$4779,0),MATCH(OEI$2,'Data Annex'!$K$1:$BS$1,0)),"")</f>
        <v/>
      </c>
      <c r="OEJ29" s="258" t="str">
        <f>IFERROR(INDEX('Data Annex'!$K$1:$BS$4779,MATCH(OEJ$1&amp;"|"&amp;$B29,'Data Annex'!$K$1:$K$4779,0),MATCH(OEJ$2,'Data Annex'!$K$1:$BS$1,0)),"")</f>
        <v/>
      </c>
      <c r="OEK29" s="258" t="str">
        <f>IFERROR(INDEX('Data Annex'!$K$1:$BS$4779,MATCH(OEK$1&amp;"|"&amp;$B29,'Data Annex'!$K$1:$K$4779,0),MATCH(OEK$2,'Data Annex'!$K$1:$BS$1,0)),"")</f>
        <v/>
      </c>
      <c r="OEL29" s="258" t="str">
        <f>IFERROR(INDEX('Data Annex'!$K$1:$BS$4779,MATCH(OEL$1&amp;"|"&amp;$B29,'Data Annex'!$K$1:$K$4779,0),MATCH(OEL$2,'Data Annex'!$K$1:$BS$1,0)),"")</f>
        <v/>
      </c>
      <c r="OEM29" s="258" t="str">
        <f>IFERROR(INDEX('Data Annex'!$K$1:$BS$4779,MATCH(OEM$1&amp;"|"&amp;$B29,'Data Annex'!$K$1:$K$4779,0),MATCH(OEM$2,'Data Annex'!$K$1:$BS$1,0)),"")</f>
        <v/>
      </c>
      <c r="OEN29" s="258" t="str">
        <f>IFERROR(INDEX('Data Annex'!$K$1:$BS$4779,MATCH(OEN$1&amp;"|"&amp;$B29,'Data Annex'!$K$1:$K$4779,0),MATCH(OEN$2,'Data Annex'!$K$1:$BS$1,0)),"")</f>
        <v/>
      </c>
      <c r="OEO29" s="258" t="str">
        <f>IFERROR(INDEX('Data Annex'!$K$1:$BS$4779,MATCH(OEO$1&amp;"|"&amp;$B29,'Data Annex'!$K$1:$K$4779,0),MATCH(OEO$2,'Data Annex'!$K$1:$BS$1,0)),"")</f>
        <v/>
      </c>
      <c r="OEP29" s="258" t="str">
        <f>IFERROR(INDEX('Data Annex'!$K$1:$BS$4779,MATCH(OEP$1&amp;"|"&amp;$B29,'Data Annex'!$K$1:$K$4779,0),MATCH(OEP$2,'Data Annex'!$K$1:$BS$1,0)),"")</f>
        <v/>
      </c>
      <c r="OEQ29" s="258" t="str">
        <f>IFERROR(INDEX('Data Annex'!$K$1:$BS$4779,MATCH(OEQ$1&amp;"|"&amp;$B29,'Data Annex'!$K$1:$K$4779,0),MATCH(OEQ$2,'Data Annex'!$K$1:$BS$1,0)),"")</f>
        <v/>
      </c>
      <c r="OER29" s="258" t="str">
        <f>IFERROR(INDEX('Data Annex'!$K$1:$BS$4779,MATCH(OER$1&amp;"|"&amp;$B29,'Data Annex'!$K$1:$K$4779,0),MATCH(OER$2,'Data Annex'!$K$1:$BS$1,0)),"")</f>
        <v/>
      </c>
      <c r="OES29" s="258" t="str">
        <f>IFERROR(INDEX('Data Annex'!$K$1:$BS$4779,MATCH(OES$1&amp;"|"&amp;$B29,'Data Annex'!$K$1:$K$4779,0),MATCH(OES$2,'Data Annex'!$K$1:$BS$1,0)),"")</f>
        <v/>
      </c>
      <c r="OET29" s="258" t="str">
        <f>IFERROR(INDEX('Data Annex'!$K$1:$BS$4779,MATCH(OET$1&amp;"|"&amp;$B29,'Data Annex'!$K$1:$K$4779,0),MATCH(OET$2,'Data Annex'!$K$1:$BS$1,0)),"")</f>
        <v/>
      </c>
      <c r="OEU29" s="258" t="str">
        <f>IFERROR(INDEX('Data Annex'!$K$1:$BS$4779,MATCH(OEU$1&amp;"|"&amp;$B29,'Data Annex'!$K$1:$K$4779,0),MATCH(OEU$2,'Data Annex'!$K$1:$BS$1,0)),"")</f>
        <v/>
      </c>
      <c r="OEV29" s="258" t="str">
        <f>IFERROR(INDEX('Data Annex'!$K$1:$BS$4779,MATCH(OEV$1&amp;"|"&amp;$B29,'Data Annex'!$K$1:$K$4779,0),MATCH(OEV$2,'Data Annex'!$K$1:$BS$1,0)),"")</f>
        <v/>
      </c>
      <c r="OEW29" s="258" t="str">
        <f>IFERROR(INDEX('Data Annex'!$K$1:$BS$4779,MATCH(OEW$1&amp;"|"&amp;$B29,'Data Annex'!$K$1:$K$4779,0),MATCH(OEW$2,'Data Annex'!$K$1:$BS$1,0)),"")</f>
        <v/>
      </c>
      <c r="OEX29" s="258" t="str">
        <f>IFERROR(INDEX('Data Annex'!$K$1:$BS$4779,MATCH(OEX$1&amp;"|"&amp;$B29,'Data Annex'!$K$1:$K$4779,0),MATCH(OEX$2,'Data Annex'!$K$1:$BS$1,0)),"")</f>
        <v/>
      </c>
      <c r="OEY29" s="258" t="str">
        <f>IFERROR(INDEX('Data Annex'!$K$1:$BS$4779,MATCH(OEY$1&amp;"|"&amp;$B29,'Data Annex'!$K$1:$K$4779,0),MATCH(OEY$2,'Data Annex'!$K$1:$BS$1,0)),"")</f>
        <v/>
      </c>
      <c r="OEZ29" s="258" t="str">
        <f>IFERROR(INDEX('Data Annex'!$K$1:$BS$4779,MATCH(OEZ$1&amp;"|"&amp;$B29,'Data Annex'!$K$1:$K$4779,0),MATCH(OEZ$2,'Data Annex'!$K$1:$BS$1,0)),"")</f>
        <v/>
      </c>
      <c r="OFA29" s="258" t="str">
        <f>IFERROR(INDEX('Data Annex'!$K$1:$BS$4779,MATCH(OFA$1&amp;"|"&amp;$B29,'Data Annex'!$K$1:$K$4779,0),MATCH(OFA$2,'Data Annex'!$K$1:$BS$1,0)),"")</f>
        <v/>
      </c>
      <c r="OFB29" s="258" t="str">
        <f>IFERROR(INDEX('Data Annex'!$K$1:$BS$4779,MATCH(OFB$1&amp;"|"&amp;$B29,'Data Annex'!$K$1:$K$4779,0),MATCH(OFB$2,'Data Annex'!$K$1:$BS$1,0)),"")</f>
        <v/>
      </c>
      <c r="OFC29" s="258" t="str">
        <f>IFERROR(INDEX('Data Annex'!$K$1:$BS$4779,MATCH(OFC$1&amp;"|"&amp;$B29,'Data Annex'!$K$1:$K$4779,0),MATCH(OFC$2,'Data Annex'!$K$1:$BS$1,0)),"")</f>
        <v/>
      </c>
      <c r="OFD29" s="258" t="str">
        <f>IFERROR(INDEX('Data Annex'!$K$1:$BS$4779,MATCH(OFD$1&amp;"|"&amp;$B29,'Data Annex'!$K$1:$K$4779,0),MATCH(OFD$2,'Data Annex'!$K$1:$BS$1,0)),"")</f>
        <v/>
      </c>
      <c r="OFE29" s="258" t="str">
        <f>IFERROR(INDEX('Data Annex'!$K$1:$BS$4779,MATCH(OFE$1&amp;"|"&amp;$B29,'Data Annex'!$K$1:$K$4779,0),MATCH(OFE$2,'Data Annex'!$K$1:$BS$1,0)),"")</f>
        <v/>
      </c>
      <c r="OFF29" s="258" t="str">
        <f>IFERROR(INDEX('Data Annex'!$K$1:$BS$4779,MATCH(OFF$1&amp;"|"&amp;$B29,'Data Annex'!$K$1:$K$4779,0),MATCH(OFF$2,'Data Annex'!$K$1:$BS$1,0)),"")</f>
        <v/>
      </c>
      <c r="OFG29" s="258" t="str">
        <f>IFERROR(INDEX('Data Annex'!$K$1:$BS$4779,MATCH(OFG$1&amp;"|"&amp;$B29,'Data Annex'!$K$1:$K$4779,0),MATCH(OFG$2,'Data Annex'!$K$1:$BS$1,0)),"")</f>
        <v/>
      </c>
      <c r="OFH29" s="258" t="str">
        <f>IFERROR(INDEX('Data Annex'!$K$1:$BS$4779,MATCH(OFH$1&amp;"|"&amp;$B29,'Data Annex'!$K$1:$K$4779,0),MATCH(OFH$2,'Data Annex'!$K$1:$BS$1,0)),"")</f>
        <v/>
      </c>
      <c r="OFI29" s="258" t="str">
        <f>IFERROR(INDEX('Data Annex'!$K$1:$BS$4779,MATCH(OFI$1&amp;"|"&amp;$B29,'Data Annex'!$K$1:$K$4779,0),MATCH(OFI$2,'Data Annex'!$K$1:$BS$1,0)),"")</f>
        <v/>
      </c>
      <c r="OFJ29" s="258" t="str">
        <f>IFERROR(INDEX('Data Annex'!$K$1:$BS$4779,MATCH(OFJ$1&amp;"|"&amp;$B29,'Data Annex'!$K$1:$K$4779,0),MATCH(OFJ$2,'Data Annex'!$K$1:$BS$1,0)),"")</f>
        <v/>
      </c>
      <c r="OFK29" s="258" t="str">
        <f>IFERROR(INDEX('Data Annex'!$K$1:$BS$4779,MATCH(OFK$1&amp;"|"&amp;$B29,'Data Annex'!$K$1:$K$4779,0),MATCH(OFK$2,'Data Annex'!$K$1:$BS$1,0)),"")</f>
        <v/>
      </c>
      <c r="OFL29" s="258" t="str">
        <f>IFERROR(INDEX('Data Annex'!$K$1:$BS$4779,MATCH(OFL$1&amp;"|"&amp;$B29,'Data Annex'!$K$1:$K$4779,0),MATCH(OFL$2,'Data Annex'!$K$1:$BS$1,0)),"")</f>
        <v/>
      </c>
      <c r="OFM29" s="258" t="str">
        <f>IFERROR(INDEX('Data Annex'!$K$1:$BS$4779,MATCH(OFM$1&amp;"|"&amp;$B29,'Data Annex'!$K$1:$K$4779,0),MATCH(OFM$2,'Data Annex'!$K$1:$BS$1,0)),"")</f>
        <v/>
      </c>
      <c r="OFN29" s="258" t="str">
        <f>IFERROR(INDEX('Data Annex'!$K$1:$BS$4779,MATCH(OFN$1&amp;"|"&amp;$B29,'Data Annex'!$K$1:$K$4779,0),MATCH(OFN$2,'Data Annex'!$K$1:$BS$1,0)),"")</f>
        <v/>
      </c>
      <c r="OFO29" s="258" t="str">
        <f>IFERROR(INDEX('Data Annex'!$K$1:$BS$4779,MATCH(OFO$1&amp;"|"&amp;$B29,'Data Annex'!$K$1:$K$4779,0),MATCH(OFO$2,'Data Annex'!$K$1:$BS$1,0)),"")</f>
        <v/>
      </c>
      <c r="OFP29" s="258" t="str">
        <f>IFERROR(INDEX('Data Annex'!$K$1:$BS$4779,MATCH(OFP$1&amp;"|"&amp;$B29,'Data Annex'!$K$1:$K$4779,0),MATCH(OFP$2,'Data Annex'!$K$1:$BS$1,0)),"")</f>
        <v/>
      </c>
      <c r="OFQ29" s="258" t="str">
        <f>IFERROR(INDEX('Data Annex'!$K$1:$BS$4779,MATCH(OFQ$1&amp;"|"&amp;$B29,'Data Annex'!$K$1:$K$4779,0),MATCH(OFQ$2,'Data Annex'!$K$1:$BS$1,0)),"")</f>
        <v/>
      </c>
      <c r="OFR29" s="258" t="str">
        <f>IFERROR(INDEX('Data Annex'!$K$1:$BS$4779,MATCH(OFR$1&amp;"|"&amp;$B29,'Data Annex'!$K$1:$K$4779,0),MATCH(OFR$2,'Data Annex'!$K$1:$BS$1,0)),"")</f>
        <v/>
      </c>
      <c r="OFS29" s="258" t="str">
        <f>IFERROR(INDEX('Data Annex'!$K$1:$BS$4779,MATCH(OFS$1&amp;"|"&amp;$B29,'Data Annex'!$K$1:$K$4779,0),MATCH(OFS$2,'Data Annex'!$K$1:$BS$1,0)),"")</f>
        <v/>
      </c>
      <c r="OFT29" s="258" t="str">
        <f>IFERROR(INDEX('Data Annex'!$K$1:$BS$4779,MATCH(OFT$1&amp;"|"&amp;$B29,'Data Annex'!$K$1:$K$4779,0),MATCH(OFT$2,'Data Annex'!$K$1:$BS$1,0)),"")</f>
        <v/>
      </c>
      <c r="OFU29" s="258" t="str">
        <f>IFERROR(INDEX('Data Annex'!$K$1:$BS$4779,MATCH(OFU$1&amp;"|"&amp;$B29,'Data Annex'!$K$1:$K$4779,0),MATCH(OFU$2,'Data Annex'!$K$1:$BS$1,0)),"")</f>
        <v/>
      </c>
      <c r="OFV29" s="258" t="str">
        <f>IFERROR(INDEX('Data Annex'!$K$1:$BS$4779,MATCH(OFV$1&amp;"|"&amp;$B29,'Data Annex'!$K$1:$K$4779,0),MATCH(OFV$2,'Data Annex'!$K$1:$BS$1,0)),"")</f>
        <v/>
      </c>
      <c r="OFW29" s="258" t="str">
        <f>IFERROR(INDEX('Data Annex'!$K$1:$BS$4779,MATCH(OFW$1&amp;"|"&amp;$B29,'Data Annex'!$K$1:$K$4779,0),MATCH(OFW$2,'Data Annex'!$K$1:$BS$1,0)),"")</f>
        <v/>
      </c>
      <c r="OFX29" s="258" t="str">
        <f>IFERROR(INDEX('Data Annex'!$K$1:$BS$4779,MATCH(OFX$1&amp;"|"&amp;$B29,'Data Annex'!$K$1:$K$4779,0),MATCH(OFX$2,'Data Annex'!$K$1:$BS$1,0)),"")</f>
        <v/>
      </c>
      <c r="OFY29" s="258" t="str">
        <f>IFERROR(INDEX('Data Annex'!$K$1:$BS$4779,MATCH(OFY$1&amp;"|"&amp;$B29,'Data Annex'!$K$1:$K$4779,0),MATCH(OFY$2,'Data Annex'!$K$1:$BS$1,0)),"")</f>
        <v/>
      </c>
      <c r="OFZ29" s="258" t="str">
        <f>IFERROR(INDEX('Data Annex'!$K$1:$BS$4779,MATCH(OFZ$1&amp;"|"&amp;$B29,'Data Annex'!$K$1:$K$4779,0),MATCH(OFZ$2,'Data Annex'!$K$1:$BS$1,0)),"")</f>
        <v/>
      </c>
      <c r="OGA29" s="258" t="str">
        <f>IFERROR(INDEX('Data Annex'!$K$1:$BS$4779,MATCH(OGA$1&amp;"|"&amp;$B29,'Data Annex'!$K$1:$K$4779,0),MATCH(OGA$2,'Data Annex'!$K$1:$BS$1,0)),"")</f>
        <v/>
      </c>
      <c r="OGB29" s="258" t="str">
        <f>IFERROR(INDEX('Data Annex'!$K$1:$BS$4779,MATCH(OGB$1&amp;"|"&amp;$B29,'Data Annex'!$K$1:$K$4779,0),MATCH(OGB$2,'Data Annex'!$K$1:$BS$1,0)),"")</f>
        <v/>
      </c>
      <c r="OGC29" s="258" t="str">
        <f>IFERROR(INDEX('Data Annex'!$K$1:$BS$4779,MATCH(OGC$1&amp;"|"&amp;$B29,'Data Annex'!$K$1:$K$4779,0),MATCH(OGC$2,'Data Annex'!$K$1:$BS$1,0)),"")</f>
        <v/>
      </c>
      <c r="OGD29" s="258" t="str">
        <f>IFERROR(INDEX('Data Annex'!$K$1:$BS$4779,MATCH(OGD$1&amp;"|"&amp;$B29,'Data Annex'!$K$1:$K$4779,0),MATCH(OGD$2,'Data Annex'!$K$1:$BS$1,0)),"")</f>
        <v/>
      </c>
      <c r="OGE29" s="258" t="str">
        <f>IFERROR(INDEX('Data Annex'!$K$1:$BS$4779,MATCH(OGE$1&amp;"|"&amp;$B29,'Data Annex'!$K$1:$K$4779,0),MATCH(OGE$2,'Data Annex'!$K$1:$BS$1,0)),"")</f>
        <v/>
      </c>
      <c r="OGF29" s="258" t="str">
        <f>IFERROR(INDEX('Data Annex'!$K$1:$BS$4779,MATCH(OGF$1&amp;"|"&amp;$B29,'Data Annex'!$K$1:$K$4779,0),MATCH(OGF$2,'Data Annex'!$K$1:$BS$1,0)),"")</f>
        <v/>
      </c>
      <c r="OGG29" s="258" t="str">
        <f>IFERROR(INDEX('Data Annex'!$K$1:$BS$4779,MATCH(OGG$1&amp;"|"&amp;$B29,'Data Annex'!$K$1:$K$4779,0),MATCH(OGG$2,'Data Annex'!$K$1:$BS$1,0)),"")</f>
        <v/>
      </c>
      <c r="OGH29" s="258" t="str">
        <f>IFERROR(INDEX('Data Annex'!$K$1:$BS$4779,MATCH(OGH$1&amp;"|"&amp;$B29,'Data Annex'!$K$1:$K$4779,0),MATCH(OGH$2,'Data Annex'!$K$1:$BS$1,0)),"")</f>
        <v/>
      </c>
      <c r="OGI29" s="258" t="str">
        <f>IFERROR(INDEX('Data Annex'!$K$1:$BS$4779,MATCH(OGI$1&amp;"|"&amp;$B29,'Data Annex'!$K$1:$K$4779,0),MATCH(OGI$2,'Data Annex'!$K$1:$BS$1,0)),"")</f>
        <v/>
      </c>
      <c r="OGJ29" s="258" t="str">
        <f>IFERROR(INDEX('Data Annex'!$K$1:$BS$4779,MATCH(OGJ$1&amp;"|"&amp;$B29,'Data Annex'!$K$1:$K$4779,0),MATCH(OGJ$2,'Data Annex'!$K$1:$BS$1,0)),"")</f>
        <v/>
      </c>
      <c r="OGK29" s="258" t="str">
        <f>IFERROR(INDEX('Data Annex'!$K$1:$BS$4779,MATCH(OGK$1&amp;"|"&amp;$B29,'Data Annex'!$K$1:$K$4779,0),MATCH(OGK$2,'Data Annex'!$K$1:$BS$1,0)),"")</f>
        <v/>
      </c>
      <c r="OGL29" s="258" t="str">
        <f>IFERROR(INDEX('Data Annex'!$K$1:$BS$4779,MATCH(OGL$1&amp;"|"&amp;$B29,'Data Annex'!$K$1:$K$4779,0),MATCH(OGL$2,'Data Annex'!$K$1:$BS$1,0)),"")</f>
        <v/>
      </c>
      <c r="OGM29" s="258" t="str">
        <f>IFERROR(INDEX('Data Annex'!$K$1:$BS$4779,MATCH(OGM$1&amp;"|"&amp;$B29,'Data Annex'!$K$1:$K$4779,0),MATCH(OGM$2,'Data Annex'!$K$1:$BS$1,0)),"")</f>
        <v/>
      </c>
      <c r="OGN29" s="258" t="str">
        <f>IFERROR(INDEX('Data Annex'!$K$1:$BS$4779,MATCH(OGN$1&amp;"|"&amp;$B29,'Data Annex'!$K$1:$K$4779,0),MATCH(OGN$2,'Data Annex'!$K$1:$BS$1,0)),"")</f>
        <v/>
      </c>
      <c r="OGO29" s="258" t="str">
        <f>IFERROR(INDEX('Data Annex'!$K$1:$BS$4779,MATCH(OGO$1&amp;"|"&amp;$B29,'Data Annex'!$K$1:$K$4779,0),MATCH(OGO$2,'Data Annex'!$K$1:$BS$1,0)),"")</f>
        <v/>
      </c>
      <c r="OGP29" s="258" t="str">
        <f>IFERROR(INDEX('Data Annex'!$K$1:$BS$4779,MATCH(OGP$1&amp;"|"&amp;$B29,'Data Annex'!$K$1:$K$4779,0),MATCH(OGP$2,'Data Annex'!$K$1:$BS$1,0)),"")</f>
        <v/>
      </c>
      <c r="OGQ29" s="258" t="str">
        <f>IFERROR(INDEX('Data Annex'!$K$1:$BS$4779,MATCH(OGQ$1&amp;"|"&amp;$B29,'Data Annex'!$K$1:$K$4779,0),MATCH(OGQ$2,'Data Annex'!$K$1:$BS$1,0)),"")</f>
        <v/>
      </c>
      <c r="OGR29" s="258" t="str">
        <f>IFERROR(INDEX('Data Annex'!$K$1:$BS$4779,MATCH(OGR$1&amp;"|"&amp;$B29,'Data Annex'!$K$1:$K$4779,0),MATCH(OGR$2,'Data Annex'!$K$1:$BS$1,0)),"")</f>
        <v/>
      </c>
      <c r="OGS29" s="258" t="str">
        <f>IFERROR(INDEX('Data Annex'!$K$1:$BS$4779,MATCH(OGS$1&amp;"|"&amp;$B29,'Data Annex'!$K$1:$K$4779,0),MATCH(OGS$2,'Data Annex'!$K$1:$BS$1,0)),"")</f>
        <v/>
      </c>
      <c r="OGT29" s="258" t="str">
        <f>IFERROR(INDEX('Data Annex'!$K$1:$BS$4779,MATCH(OGT$1&amp;"|"&amp;$B29,'Data Annex'!$K$1:$K$4779,0),MATCH(OGT$2,'Data Annex'!$K$1:$BS$1,0)),"")</f>
        <v/>
      </c>
      <c r="OGU29" s="258" t="str">
        <f>IFERROR(INDEX('Data Annex'!$K$1:$BS$4779,MATCH(OGU$1&amp;"|"&amp;$B29,'Data Annex'!$K$1:$K$4779,0),MATCH(OGU$2,'Data Annex'!$K$1:$BS$1,0)),"")</f>
        <v/>
      </c>
      <c r="OGV29" s="258" t="str">
        <f>IFERROR(INDEX('Data Annex'!$K$1:$BS$4779,MATCH(OGV$1&amp;"|"&amp;$B29,'Data Annex'!$K$1:$K$4779,0),MATCH(OGV$2,'Data Annex'!$K$1:$BS$1,0)),"")</f>
        <v/>
      </c>
      <c r="OGW29" s="258" t="str">
        <f>IFERROR(INDEX('Data Annex'!$K$1:$BS$4779,MATCH(OGW$1&amp;"|"&amp;$B29,'Data Annex'!$K$1:$K$4779,0),MATCH(OGW$2,'Data Annex'!$K$1:$BS$1,0)),"")</f>
        <v/>
      </c>
      <c r="OGX29" s="258" t="str">
        <f>IFERROR(INDEX('Data Annex'!$K$1:$BS$4779,MATCH(OGX$1&amp;"|"&amp;$B29,'Data Annex'!$K$1:$K$4779,0),MATCH(OGX$2,'Data Annex'!$K$1:$BS$1,0)),"")</f>
        <v/>
      </c>
      <c r="OGY29" s="258" t="str">
        <f>IFERROR(INDEX('Data Annex'!$K$1:$BS$4779,MATCH(OGY$1&amp;"|"&amp;$B29,'Data Annex'!$K$1:$K$4779,0),MATCH(OGY$2,'Data Annex'!$K$1:$BS$1,0)),"")</f>
        <v/>
      </c>
      <c r="OGZ29" s="258" t="str">
        <f>IFERROR(INDEX('Data Annex'!$K$1:$BS$4779,MATCH(OGZ$1&amp;"|"&amp;$B29,'Data Annex'!$K$1:$K$4779,0),MATCH(OGZ$2,'Data Annex'!$K$1:$BS$1,0)),"")</f>
        <v/>
      </c>
      <c r="OHA29" s="258" t="str">
        <f>IFERROR(INDEX('Data Annex'!$K$1:$BS$4779,MATCH(OHA$1&amp;"|"&amp;$B29,'Data Annex'!$K$1:$K$4779,0),MATCH(OHA$2,'Data Annex'!$K$1:$BS$1,0)),"")</f>
        <v/>
      </c>
      <c r="OHB29" s="258" t="str">
        <f>IFERROR(INDEX('Data Annex'!$K$1:$BS$4779,MATCH(OHB$1&amp;"|"&amp;$B29,'Data Annex'!$K$1:$K$4779,0),MATCH(OHB$2,'Data Annex'!$K$1:$BS$1,0)),"")</f>
        <v/>
      </c>
      <c r="OHC29" s="258" t="str">
        <f>IFERROR(INDEX('Data Annex'!$K$1:$BS$4779,MATCH(OHC$1&amp;"|"&amp;$B29,'Data Annex'!$K$1:$K$4779,0),MATCH(OHC$2,'Data Annex'!$K$1:$BS$1,0)),"")</f>
        <v/>
      </c>
      <c r="OHD29" s="258" t="str">
        <f>IFERROR(INDEX('Data Annex'!$K$1:$BS$4779,MATCH(OHD$1&amp;"|"&amp;$B29,'Data Annex'!$K$1:$K$4779,0),MATCH(OHD$2,'Data Annex'!$K$1:$BS$1,0)),"")</f>
        <v/>
      </c>
      <c r="OHE29" s="258" t="str">
        <f>IFERROR(INDEX('Data Annex'!$K$1:$BS$4779,MATCH(OHE$1&amp;"|"&amp;$B29,'Data Annex'!$K$1:$K$4779,0),MATCH(OHE$2,'Data Annex'!$K$1:$BS$1,0)),"")</f>
        <v/>
      </c>
      <c r="OHF29" s="258" t="str">
        <f>IFERROR(INDEX('Data Annex'!$K$1:$BS$4779,MATCH(OHF$1&amp;"|"&amp;$B29,'Data Annex'!$K$1:$K$4779,0),MATCH(OHF$2,'Data Annex'!$K$1:$BS$1,0)),"")</f>
        <v/>
      </c>
      <c r="OHG29" s="258" t="str">
        <f>IFERROR(INDEX('Data Annex'!$K$1:$BS$4779,MATCH(OHG$1&amp;"|"&amp;$B29,'Data Annex'!$K$1:$K$4779,0),MATCH(OHG$2,'Data Annex'!$K$1:$BS$1,0)),"")</f>
        <v/>
      </c>
      <c r="OHH29" s="258" t="str">
        <f>IFERROR(INDEX('Data Annex'!$K$1:$BS$4779,MATCH(OHH$1&amp;"|"&amp;$B29,'Data Annex'!$K$1:$K$4779,0),MATCH(OHH$2,'Data Annex'!$K$1:$BS$1,0)),"")</f>
        <v/>
      </c>
      <c r="OHI29" s="258" t="str">
        <f>IFERROR(INDEX('Data Annex'!$K$1:$BS$4779,MATCH(OHI$1&amp;"|"&amp;$B29,'Data Annex'!$K$1:$K$4779,0),MATCH(OHI$2,'Data Annex'!$K$1:$BS$1,0)),"")</f>
        <v/>
      </c>
      <c r="OHJ29" s="258" t="str">
        <f>IFERROR(INDEX('Data Annex'!$K$1:$BS$4779,MATCH(OHJ$1&amp;"|"&amp;$B29,'Data Annex'!$K$1:$K$4779,0),MATCH(OHJ$2,'Data Annex'!$K$1:$BS$1,0)),"")</f>
        <v/>
      </c>
      <c r="OHK29" s="258" t="str">
        <f>IFERROR(INDEX('Data Annex'!$K$1:$BS$4779,MATCH(OHK$1&amp;"|"&amp;$B29,'Data Annex'!$K$1:$K$4779,0),MATCH(OHK$2,'Data Annex'!$K$1:$BS$1,0)),"")</f>
        <v/>
      </c>
      <c r="OHL29" s="258" t="str">
        <f>IFERROR(INDEX('Data Annex'!$K$1:$BS$4779,MATCH(OHL$1&amp;"|"&amp;$B29,'Data Annex'!$K$1:$K$4779,0),MATCH(OHL$2,'Data Annex'!$K$1:$BS$1,0)),"")</f>
        <v/>
      </c>
      <c r="OHM29" s="258" t="str">
        <f>IFERROR(INDEX('Data Annex'!$K$1:$BS$4779,MATCH(OHM$1&amp;"|"&amp;$B29,'Data Annex'!$K$1:$K$4779,0),MATCH(OHM$2,'Data Annex'!$K$1:$BS$1,0)),"")</f>
        <v/>
      </c>
      <c r="OHN29" s="258" t="str">
        <f>IFERROR(INDEX('Data Annex'!$K$1:$BS$4779,MATCH(OHN$1&amp;"|"&amp;$B29,'Data Annex'!$K$1:$K$4779,0),MATCH(OHN$2,'Data Annex'!$K$1:$BS$1,0)),"")</f>
        <v/>
      </c>
      <c r="OHO29" s="258" t="str">
        <f>IFERROR(INDEX('Data Annex'!$K$1:$BS$4779,MATCH(OHO$1&amp;"|"&amp;$B29,'Data Annex'!$K$1:$K$4779,0),MATCH(OHO$2,'Data Annex'!$K$1:$BS$1,0)),"")</f>
        <v/>
      </c>
      <c r="OHP29" s="258" t="str">
        <f>IFERROR(INDEX('Data Annex'!$K$1:$BS$4779,MATCH(OHP$1&amp;"|"&amp;$B29,'Data Annex'!$K$1:$K$4779,0),MATCH(OHP$2,'Data Annex'!$K$1:$BS$1,0)),"")</f>
        <v/>
      </c>
      <c r="OHQ29" s="258" t="str">
        <f>IFERROR(INDEX('Data Annex'!$K$1:$BS$4779,MATCH(OHQ$1&amp;"|"&amp;$B29,'Data Annex'!$K$1:$K$4779,0),MATCH(OHQ$2,'Data Annex'!$K$1:$BS$1,0)),"")</f>
        <v/>
      </c>
      <c r="OHR29" s="258" t="str">
        <f>IFERROR(INDEX('Data Annex'!$K$1:$BS$4779,MATCH(OHR$1&amp;"|"&amp;$B29,'Data Annex'!$K$1:$K$4779,0),MATCH(OHR$2,'Data Annex'!$K$1:$BS$1,0)),"")</f>
        <v/>
      </c>
      <c r="OHS29" s="258" t="str">
        <f>IFERROR(INDEX('Data Annex'!$K$1:$BS$4779,MATCH(OHS$1&amp;"|"&amp;$B29,'Data Annex'!$K$1:$K$4779,0),MATCH(OHS$2,'Data Annex'!$K$1:$BS$1,0)),"")</f>
        <v/>
      </c>
      <c r="OHT29" s="258" t="str">
        <f>IFERROR(INDEX('Data Annex'!$K$1:$BS$4779,MATCH(OHT$1&amp;"|"&amp;$B29,'Data Annex'!$K$1:$K$4779,0),MATCH(OHT$2,'Data Annex'!$K$1:$BS$1,0)),"")</f>
        <v/>
      </c>
      <c r="OHU29" s="258" t="str">
        <f>IFERROR(INDEX('Data Annex'!$K$1:$BS$4779,MATCH(OHU$1&amp;"|"&amp;$B29,'Data Annex'!$K$1:$K$4779,0),MATCH(OHU$2,'Data Annex'!$K$1:$BS$1,0)),"")</f>
        <v/>
      </c>
      <c r="OHV29" s="258" t="str">
        <f>IFERROR(INDEX('Data Annex'!$K$1:$BS$4779,MATCH(OHV$1&amp;"|"&amp;$B29,'Data Annex'!$K$1:$K$4779,0),MATCH(OHV$2,'Data Annex'!$K$1:$BS$1,0)),"")</f>
        <v/>
      </c>
      <c r="OHW29" s="258" t="str">
        <f>IFERROR(INDEX('Data Annex'!$K$1:$BS$4779,MATCH(OHW$1&amp;"|"&amp;$B29,'Data Annex'!$K$1:$K$4779,0),MATCH(OHW$2,'Data Annex'!$K$1:$BS$1,0)),"")</f>
        <v/>
      </c>
      <c r="OHX29" s="258" t="str">
        <f>IFERROR(INDEX('Data Annex'!$K$1:$BS$4779,MATCH(OHX$1&amp;"|"&amp;$B29,'Data Annex'!$K$1:$K$4779,0),MATCH(OHX$2,'Data Annex'!$K$1:$BS$1,0)),"")</f>
        <v/>
      </c>
      <c r="OHY29" s="258" t="str">
        <f>IFERROR(INDEX('Data Annex'!$K$1:$BS$4779,MATCH(OHY$1&amp;"|"&amp;$B29,'Data Annex'!$K$1:$K$4779,0),MATCH(OHY$2,'Data Annex'!$K$1:$BS$1,0)),"")</f>
        <v/>
      </c>
      <c r="OHZ29" s="258" t="str">
        <f>IFERROR(INDEX('Data Annex'!$K$1:$BS$4779,MATCH(OHZ$1&amp;"|"&amp;$B29,'Data Annex'!$K$1:$K$4779,0),MATCH(OHZ$2,'Data Annex'!$K$1:$BS$1,0)),"")</f>
        <v/>
      </c>
      <c r="OIA29" s="258" t="str">
        <f>IFERROR(INDEX('Data Annex'!$K$1:$BS$4779,MATCH(OIA$1&amp;"|"&amp;$B29,'Data Annex'!$K$1:$K$4779,0),MATCH(OIA$2,'Data Annex'!$K$1:$BS$1,0)),"")</f>
        <v/>
      </c>
      <c r="OIB29" s="258" t="str">
        <f>IFERROR(INDEX('Data Annex'!$K$1:$BS$4779,MATCH(OIB$1&amp;"|"&amp;$B29,'Data Annex'!$K$1:$K$4779,0),MATCH(OIB$2,'Data Annex'!$K$1:$BS$1,0)),"")</f>
        <v/>
      </c>
      <c r="OIC29" s="258" t="str">
        <f>IFERROR(INDEX('Data Annex'!$K$1:$BS$4779,MATCH(OIC$1&amp;"|"&amp;$B29,'Data Annex'!$K$1:$K$4779,0),MATCH(OIC$2,'Data Annex'!$K$1:$BS$1,0)),"")</f>
        <v/>
      </c>
      <c r="OID29" s="258" t="str">
        <f>IFERROR(INDEX('Data Annex'!$K$1:$BS$4779,MATCH(OID$1&amp;"|"&amp;$B29,'Data Annex'!$K$1:$K$4779,0),MATCH(OID$2,'Data Annex'!$K$1:$BS$1,0)),"")</f>
        <v/>
      </c>
      <c r="OIE29" s="258" t="str">
        <f>IFERROR(INDEX('Data Annex'!$K$1:$BS$4779,MATCH(OIE$1&amp;"|"&amp;$B29,'Data Annex'!$K$1:$K$4779,0),MATCH(OIE$2,'Data Annex'!$K$1:$BS$1,0)),"")</f>
        <v/>
      </c>
      <c r="OIF29" s="258" t="str">
        <f>IFERROR(INDEX('Data Annex'!$K$1:$BS$4779,MATCH(OIF$1&amp;"|"&amp;$B29,'Data Annex'!$K$1:$K$4779,0),MATCH(OIF$2,'Data Annex'!$K$1:$BS$1,0)),"")</f>
        <v/>
      </c>
      <c r="OIG29" s="258" t="str">
        <f>IFERROR(INDEX('Data Annex'!$K$1:$BS$4779,MATCH(OIG$1&amp;"|"&amp;$B29,'Data Annex'!$K$1:$K$4779,0),MATCH(OIG$2,'Data Annex'!$K$1:$BS$1,0)),"")</f>
        <v/>
      </c>
      <c r="OIH29" s="258" t="str">
        <f>IFERROR(INDEX('Data Annex'!$K$1:$BS$4779,MATCH(OIH$1&amp;"|"&amp;$B29,'Data Annex'!$K$1:$K$4779,0),MATCH(OIH$2,'Data Annex'!$K$1:$BS$1,0)),"")</f>
        <v/>
      </c>
      <c r="OII29" s="258" t="str">
        <f>IFERROR(INDEX('Data Annex'!$K$1:$BS$4779,MATCH(OII$1&amp;"|"&amp;$B29,'Data Annex'!$K$1:$K$4779,0),MATCH(OII$2,'Data Annex'!$K$1:$BS$1,0)),"")</f>
        <v/>
      </c>
      <c r="OIJ29" s="258" t="str">
        <f>IFERROR(INDEX('Data Annex'!$K$1:$BS$4779,MATCH(OIJ$1&amp;"|"&amp;$B29,'Data Annex'!$K$1:$K$4779,0),MATCH(OIJ$2,'Data Annex'!$K$1:$BS$1,0)),"")</f>
        <v/>
      </c>
      <c r="OIK29" s="258" t="str">
        <f>IFERROR(INDEX('Data Annex'!$K$1:$BS$4779,MATCH(OIK$1&amp;"|"&amp;$B29,'Data Annex'!$K$1:$K$4779,0),MATCH(OIK$2,'Data Annex'!$K$1:$BS$1,0)),"")</f>
        <v/>
      </c>
      <c r="OIL29" s="258" t="str">
        <f>IFERROR(INDEX('Data Annex'!$K$1:$BS$4779,MATCH(OIL$1&amp;"|"&amp;$B29,'Data Annex'!$K$1:$K$4779,0),MATCH(OIL$2,'Data Annex'!$K$1:$BS$1,0)),"")</f>
        <v/>
      </c>
      <c r="OIM29" s="258" t="str">
        <f>IFERROR(INDEX('Data Annex'!$K$1:$BS$4779,MATCH(OIM$1&amp;"|"&amp;$B29,'Data Annex'!$K$1:$K$4779,0),MATCH(OIM$2,'Data Annex'!$K$1:$BS$1,0)),"")</f>
        <v/>
      </c>
      <c r="OIN29" s="258" t="str">
        <f>IFERROR(INDEX('Data Annex'!$K$1:$BS$4779,MATCH(OIN$1&amp;"|"&amp;$B29,'Data Annex'!$K$1:$K$4779,0),MATCH(OIN$2,'Data Annex'!$K$1:$BS$1,0)),"")</f>
        <v/>
      </c>
      <c r="OIO29" s="258" t="str">
        <f>IFERROR(INDEX('Data Annex'!$K$1:$BS$4779,MATCH(OIO$1&amp;"|"&amp;$B29,'Data Annex'!$K$1:$K$4779,0),MATCH(OIO$2,'Data Annex'!$K$1:$BS$1,0)),"")</f>
        <v/>
      </c>
      <c r="OIP29" s="258" t="str">
        <f>IFERROR(INDEX('Data Annex'!$K$1:$BS$4779,MATCH(OIP$1&amp;"|"&amp;$B29,'Data Annex'!$K$1:$K$4779,0),MATCH(OIP$2,'Data Annex'!$K$1:$BS$1,0)),"")</f>
        <v/>
      </c>
      <c r="OIQ29" s="258" t="str">
        <f>IFERROR(INDEX('Data Annex'!$K$1:$BS$4779,MATCH(OIQ$1&amp;"|"&amp;$B29,'Data Annex'!$K$1:$K$4779,0),MATCH(OIQ$2,'Data Annex'!$K$1:$BS$1,0)),"")</f>
        <v/>
      </c>
      <c r="OIR29" s="258" t="str">
        <f>IFERROR(INDEX('Data Annex'!$K$1:$BS$4779,MATCH(OIR$1&amp;"|"&amp;$B29,'Data Annex'!$K$1:$K$4779,0),MATCH(OIR$2,'Data Annex'!$K$1:$BS$1,0)),"")</f>
        <v/>
      </c>
      <c r="OIS29" s="258" t="str">
        <f>IFERROR(INDEX('Data Annex'!$K$1:$BS$4779,MATCH(OIS$1&amp;"|"&amp;$B29,'Data Annex'!$K$1:$K$4779,0),MATCH(OIS$2,'Data Annex'!$K$1:$BS$1,0)),"")</f>
        <v/>
      </c>
      <c r="OIT29" s="258" t="str">
        <f>IFERROR(INDEX('Data Annex'!$K$1:$BS$4779,MATCH(OIT$1&amp;"|"&amp;$B29,'Data Annex'!$K$1:$K$4779,0),MATCH(OIT$2,'Data Annex'!$K$1:$BS$1,0)),"")</f>
        <v/>
      </c>
      <c r="OIU29" s="258" t="str">
        <f>IFERROR(INDEX('Data Annex'!$K$1:$BS$4779,MATCH(OIU$1&amp;"|"&amp;$B29,'Data Annex'!$K$1:$K$4779,0),MATCH(OIU$2,'Data Annex'!$K$1:$BS$1,0)),"")</f>
        <v/>
      </c>
      <c r="OIV29" s="258" t="str">
        <f>IFERROR(INDEX('Data Annex'!$K$1:$BS$4779,MATCH(OIV$1&amp;"|"&amp;$B29,'Data Annex'!$K$1:$K$4779,0),MATCH(OIV$2,'Data Annex'!$K$1:$BS$1,0)),"")</f>
        <v/>
      </c>
      <c r="OIW29" s="258" t="str">
        <f>IFERROR(INDEX('Data Annex'!$K$1:$BS$4779,MATCH(OIW$1&amp;"|"&amp;$B29,'Data Annex'!$K$1:$K$4779,0),MATCH(OIW$2,'Data Annex'!$K$1:$BS$1,0)),"")</f>
        <v/>
      </c>
      <c r="OIX29" s="258" t="str">
        <f>IFERROR(INDEX('Data Annex'!$K$1:$BS$4779,MATCH(OIX$1&amp;"|"&amp;$B29,'Data Annex'!$K$1:$K$4779,0),MATCH(OIX$2,'Data Annex'!$K$1:$BS$1,0)),"")</f>
        <v/>
      </c>
      <c r="OIY29" s="258" t="str">
        <f>IFERROR(INDEX('Data Annex'!$K$1:$BS$4779,MATCH(OIY$1&amp;"|"&amp;$B29,'Data Annex'!$K$1:$K$4779,0),MATCH(OIY$2,'Data Annex'!$K$1:$BS$1,0)),"")</f>
        <v/>
      </c>
      <c r="OIZ29" s="258" t="str">
        <f>IFERROR(INDEX('Data Annex'!$K$1:$BS$4779,MATCH(OIZ$1&amp;"|"&amp;$B29,'Data Annex'!$K$1:$K$4779,0),MATCH(OIZ$2,'Data Annex'!$K$1:$BS$1,0)),"")</f>
        <v/>
      </c>
      <c r="OJA29" s="258" t="str">
        <f>IFERROR(INDEX('Data Annex'!$K$1:$BS$4779,MATCH(OJA$1&amp;"|"&amp;$B29,'Data Annex'!$K$1:$K$4779,0),MATCH(OJA$2,'Data Annex'!$K$1:$BS$1,0)),"")</f>
        <v/>
      </c>
      <c r="OJB29" s="258" t="str">
        <f>IFERROR(INDEX('Data Annex'!$K$1:$BS$4779,MATCH(OJB$1&amp;"|"&amp;$B29,'Data Annex'!$K$1:$K$4779,0),MATCH(OJB$2,'Data Annex'!$K$1:$BS$1,0)),"")</f>
        <v/>
      </c>
      <c r="OJC29" s="258" t="str">
        <f>IFERROR(INDEX('Data Annex'!$K$1:$BS$4779,MATCH(OJC$1&amp;"|"&amp;$B29,'Data Annex'!$K$1:$K$4779,0),MATCH(OJC$2,'Data Annex'!$K$1:$BS$1,0)),"")</f>
        <v/>
      </c>
      <c r="OJD29" s="258" t="str">
        <f>IFERROR(INDEX('Data Annex'!$K$1:$BS$4779,MATCH(OJD$1&amp;"|"&amp;$B29,'Data Annex'!$K$1:$K$4779,0),MATCH(OJD$2,'Data Annex'!$K$1:$BS$1,0)),"")</f>
        <v/>
      </c>
      <c r="OJE29" s="258" t="str">
        <f>IFERROR(INDEX('Data Annex'!$K$1:$BS$4779,MATCH(OJE$1&amp;"|"&amp;$B29,'Data Annex'!$K$1:$K$4779,0),MATCH(OJE$2,'Data Annex'!$K$1:$BS$1,0)),"")</f>
        <v/>
      </c>
      <c r="OJF29" s="258" t="str">
        <f>IFERROR(INDEX('Data Annex'!$K$1:$BS$4779,MATCH(OJF$1&amp;"|"&amp;$B29,'Data Annex'!$K$1:$K$4779,0),MATCH(OJF$2,'Data Annex'!$K$1:$BS$1,0)),"")</f>
        <v/>
      </c>
      <c r="OJG29" s="258" t="str">
        <f>IFERROR(INDEX('Data Annex'!$K$1:$BS$4779,MATCH(OJG$1&amp;"|"&amp;$B29,'Data Annex'!$K$1:$K$4779,0),MATCH(OJG$2,'Data Annex'!$K$1:$BS$1,0)),"")</f>
        <v/>
      </c>
      <c r="OJH29" s="258" t="str">
        <f>IFERROR(INDEX('Data Annex'!$K$1:$BS$4779,MATCH(OJH$1&amp;"|"&amp;$B29,'Data Annex'!$K$1:$K$4779,0),MATCH(OJH$2,'Data Annex'!$K$1:$BS$1,0)),"")</f>
        <v/>
      </c>
      <c r="OJI29" s="258" t="str">
        <f>IFERROR(INDEX('Data Annex'!$K$1:$BS$4779,MATCH(OJI$1&amp;"|"&amp;$B29,'Data Annex'!$K$1:$K$4779,0),MATCH(OJI$2,'Data Annex'!$K$1:$BS$1,0)),"")</f>
        <v/>
      </c>
      <c r="OJJ29" s="258" t="str">
        <f>IFERROR(INDEX('Data Annex'!$K$1:$BS$4779,MATCH(OJJ$1&amp;"|"&amp;$B29,'Data Annex'!$K$1:$K$4779,0),MATCH(OJJ$2,'Data Annex'!$K$1:$BS$1,0)),"")</f>
        <v/>
      </c>
      <c r="OJK29" s="258" t="str">
        <f>IFERROR(INDEX('Data Annex'!$K$1:$BS$4779,MATCH(OJK$1&amp;"|"&amp;$B29,'Data Annex'!$K$1:$K$4779,0),MATCH(OJK$2,'Data Annex'!$K$1:$BS$1,0)),"")</f>
        <v/>
      </c>
      <c r="OJL29" s="258" t="str">
        <f>IFERROR(INDEX('Data Annex'!$K$1:$BS$4779,MATCH(OJL$1&amp;"|"&amp;$B29,'Data Annex'!$K$1:$K$4779,0),MATCH(OJL$2,'Data Annex'!$K$1:$BS$1,0)),"")</f>
        <v/>
      </c>
      <c r="OJM29" s="258" t="str">
        <f>IFERROR(INDEX('Data Annex'!$K$1:$BS$4779,MATCH(OJM$1&amp;"|"&amp;$B29,'Data Annex'!$K$1:$K$4779,0),MATCH(OJM$2,'Data Annex'!$K$1:$BS$1,0)),"")</f>
        <v/>
      </c>
      <c r="OJN29" s="258" t="str">
        <f>IFERROR(INDEX('Data Annex'!$K$1:$BS$4779,MATCH(OJN$1&amp;"|"&amp;$B29,'Data Annex'!$K$1:$K$4779,0),MATCH(OJN$2,'Data Annex'!$K$1:$BS$1,0)),"")</f>
        <v/>
      </c>
      <c r="OJO29" s="258" t="str">
        <f>IFERROR(INDEX('Data Annex'!$K$1:$BS$4779,MATCH(OJO$1&amp;"|"&amp;$B29,'Data Annex'!$K$1:$K$4779,0),MATCH(OJO$2,'Data Annex'!$K$1:$BS$1,0)),"")</f>
        <v/>
      </c>
      <c r="OJP29" s="258" t="str">
        <f>IFERROR(INDEX('Data Annex'!$K$1:$BS$4779,MATCH(OJP$1&amp;"|"&amp;$B29,'Data Annex'!$K$1:$K$4779,0),MATCH(OJP$2,'Data Annex'!$K$1:$BS$1,0)),"")</f>
        <v/>
      </c>
      <c r="OJQ29" s="258" t="str">
        <f>IFERROR(INDEX('Data Annex'!$K$1:$BS$4779,MATCH(OJQ$1&amp;"|"&amp;$B29,'Data Annex'!$K$1:$K$4779,0),MATCH(OJQ$2,'Data Annex'!$K$1:$BS$1,0)),"")</f>
        <v/>
      </c>
      <c r="OJR29" s="258" t="str">
        <f>IFERROR(INDEX('Data Annex'!$K$1:$BS$4779,MATCH(OJR$1&amp;"|"&amp;$B29,'Data Annex'!$K$1:$K$4779,0),MATCH(OJR$2,'Data Annex'!$K$1:$BS$1,0)),"")</f>
        <v/>
      </c>
      <c r="OJS29" s="258" t="str">
        <f>IFERROR(INDEX('Data Annex'!$K$1:$BS$4779,MATCH(OJS$1&amp;"|"&amp;$B29,'Data Annex'!$K$1:$K$4779,0),MATCH(OJS$2,'Data Annex'!$K$1:$BS$1,0)),"")</f>
        <v/>
      </c>
      <c r="OJT29" s="258" t="str">
        <f>IFERROR(INDEX('Data Annex'!$K$1:$BS$4779,MATCH(OJT$1&amp;"|"&amp;$B29,'Data Annex'!$K$1:$K$4779,0),MATCH(OJT$2,'Data Annex'!$K$1:$BS$1,0)),"")</f>
        <v/>
      </c>
      <c r="OJU29" s="258" t="str">
        <f>IFERROR(INDEX('Data Annex'!$K$1:$BS$4779,MATCH(OJU$1&amp;"|"&amp;$B29,'Data Annex'!$K$1:$K$4779,0),MATCH(OJU$2,'Data Annex'!$K$1:$BS$1,0)),"")</f>
        <v/>
      </c>
      <c r="OJV29" s="258" t="str">
        <f>IFERROR(INDEX('Data Annex'!$K$1:$BS$4779,MATCH(OJV$1&amp;"|"&amp;$B29,'Data Annex'!$K$1:$K$4779,0),MATCH(OJV$2,'Data Annex'!$K$1:$BS$1,0)),"")</f>
        <v/>
      </c>
      <c r="OJW29" s="258" t="str">
        <f>IFERROR(INDEX('Data Annex'!$K$1:$BS$4779,MATCH(OJW$1&amp;"|"&amp;$B29,'Data Annex'!$K$1:$K$4779,0),MATCH(OJW$2,'Data Annex'!$K$1:$BS$1,0)),"")</f>
        <v/>
      </c>
      <c r="OJX29" s="258" t="str">
        <f>IFERROR(INDEX('Data Annex'!$K$1:$BS$4779,MATCH(OJX$1&amp;"|"&amp;$B29,'Data Annex'!$K$1:$K$4779,0),MATCH(OJX$2,'Data Annex'!$K$1:$BS$1,0)),"")</f>
        <v/>
      </c>
      <c r="OJY29" s="258" t="str">
        <f>IFERROR(INDEX('Data Annex'!$K$1:$BS$4779,MATCH(OJY$1&amp;"|"&amp;$B29,'Data Annex'!$K$1:$K$4779,0),MATCH(OJY$2,'Data Annex'!$K$1:$BS$1,0)),"")</f>
        <v/>
      </c>
      <c r="OJZ29" s="258" t="str">
        <f>IFERROR(INDEX('Data Annex'!$K$1:$BS$4779,MATCH(OJZ$1&amp;"|"&amp;$B29,'Data Annex'!$K$1:$K$4779,0),MATCH(OJZ$2,'Data Annex'!$K$1:$BS$1,0)),"")</f>
        <v/>
      </c>
      <c r="OKA29" s="258" t="str">
        <f>IFERROR(INDEX('Data Annex'!$K$1:$BS$4779,MATCH(OKA$1&amp;"|"&amp;$B29,'Data Annex'!$K$1:$K$4779,0),MATCH(OKA$2,'Data Annex'!$K$1:$BS$1,0)),"")</f>
        <v/>
      </c>
      <c r="OKB29" s="258" t="str">
        <f>IFERROR(INDEX('Data Annex'!$K$1:$BS$4779,MATCH(OKB$1&amp;"|"&amp;$B29,'Data Annex'!$K$1:$K$4779,0),MATCH(OKB$2,'Data Annex'!$K$1:$BS$1,0)),"")</f>
        <v/>
      </c>
      <c r="OKC29" s="258" t="str">
        <f>IFERROR(INDEX('Data Annex'!$K$1:$BS$4779,MATCH(OKC$1&amp;"|"&amp;$B29,'Data Annex'!$K$1:$K$4779,0),MATCH(OKC$2,'Data Annex'!$K$1:$BS$1,0)),"")</f>
        <v/>
      </c>
      <c r="OKD29" s="258" t="str">
        <f>IFERROR(INDEX('Data Annex'!$K$1:$BS$4779,MATCH(OKD$1&amp;"|"&amp;$B29,'Data Annex'!$K$1:$K$4779,0),MATCH(OKD$2,'Data Annex'!$K$1:$BS$1,0)),"")</f>
        <v/>
      </c>
      <c r="OKE29" s="258" t="str">
        <f>IFERROR(INDEX('Data Annex'!$K$1:$BS$4779,MATCH(OKE$1&amp;"|"&amp;$B29,'Data Annex'!$K$1:$K$4779,0),MATCH(OKE$2,'Data Annex'!$K$1:$BS$1,0)),"")</f>
        <v/>
      </c>
      <c r="OKF29" s="258" t="str">
        <f>IFERROR(INDEX('Data Annex'!$K$1:$BS$4779,MATCH(OKF$1&amp;"|"&amp;$B29,'Data Annex'!$K$1:$K$4779,0),MATCH(OKF$2,'Data Annex'!$K$1:$BS$1,0)),"")</f>
        <v/>
      </c>
      <c r="OKG29" s="258" t="str">
        <f>IFERROR(INDEX('Data Annex'!$K$1:$BS$4779,MATCH(OKG$1&amp;"|"&amp;$B29,'Data Annex'!$K$1:$K$4779,0),MATCH(OKG$2,'Data Annex'!$K$1:$BS$1,0)),"")</f>
        <v/>
      </c>
      <c r="OKH29" s="258" t="str">
        <f>IFERROR(INDEX('Data Annex'!$K$1:$BS$4779,MATCH(OKH$1&amp;"|"&amp;$B29,'Data Annex'!$K$1:$K$4779,0),MATCH(OKH$2,'Data Annex'!$K$1:$BS$1,0)),"")</f>
        <v/>
      </c>
      <c r="OKI29" s="258" t="str">
        <f>IFERROR(INDEX('Data Annex'!$K$1:$BS$4779,MATCH(OKI$1&amp;"|"&amp;$B29,'Data Annex'!$K$1:$K$4779,0),MATCH(OKI$2,'Data Annex'!$K$1:$BS$1,0)),"")</f>
        <v/>
      </c>
      <c r="OKJ29" s="258" t="str">
        <f>IFERROR(INDEX('Data Annex'!$K$1:$BS$4779,MATCH(OKJ$1&amp;"|"&amp;$B29,'Data Annex'!$K$1:$K$4779,0),MATCH(OKJ$2,'Data Annex'!$K$1:$BS$1,0)),"")</f>
        <v/>
      </c>
      <c r="OKK29" s="258" t="str">
        <f>IFERROR(INDEX('Data Annex'!$K$1:$BS$4779,MATCH(OKK$1&amp;"|"&amp;$B29,'Data Annex'!$K$1:$K$4779,0),MATCH(OKK$2,'Data Annex'!$K$1:$BS$1,0)),"")</f>
        <v/>
      </c>
      <c r="OKL29" s="258" t="str">
        <f>IFERROR(INDEX('Data Annex'!$K$1:$BS$4779,MATCH(OKL$1&amp;"|"&amp;$B29,'Data Annex'!$K$1:$K$4779,0),MATCH(OKL$2,'Data Annex'!$K$1:$BS$1,0)),"")</f>
        <v/>
      </c>
      <c r="OKM29" s="258" t="str">
        <f>IFERROR(INDEX('Data Annex'!$K$1:$BS$4779,MATCH(OKM$1&amp;"|"&amp;$B29,'Data Annex'!$K$1:$K$4779,0),MATCH(OKM$2,'Data Annex'!$K$1:$BS$1,0)),"")</f>
        <v/>
      </c>
      <c r="OKN29" s="258" t="str">
        <f>IFERROR(INDEX('Data Annex'!$K$1:$BS$4779,MATCH(OKN$1&amp;"|"&amp;$B29,'Data Annex'!$K$1:$K$4779,0),MATCH(OKN$2,'Data Annex'!$K$1:$BS$1,0)),"")</f>
        <v/>
      </c>
      <c r="OKO29" s="258" t="str">
        <f>IFERROR(INDEX('Data Annex'!$K$1:$BS$4779,MATCH(OKO$1&amp;"|"&amp;$B29,'Data Annex'!$K$1:$K$4779,0),MATCH(OKO$2,'Data Annex'!$K$1:$BS$1,0)),"")</f>
        <v/>
      </c>
      <c r="OKP29" s="258" t="str">
        <f>IFERROR(INDEX('Data Annex'!$K$1:$BS$4779,MATCH(OKP$1&amp;"|"&amp;$B29,'Data Annex'!$K$1:$K$4779,0),MATCH(OKP$2,'Data Annex'!$K$1:$BS$1,0)),"")</f>
        <v/>
      </c>
      <c r="OKQ29" s="258" t="str">
        <f>IFERROR(INDEX('Data Annex'!$K$1:$BS$4779,MATCH(OKQ$1&amp;"|"&amp;$B29,'Data Annex'!$K$1:$K$4779,0),MATCH(OKQ$2,'Data Annex'!$K$1:$BS$1,0)),"")</f>
        <v/>
      </c>
      <c r="OKR29" s="258" t="str">
        <f>IFERROR(INDEX('Data Annex'!$K$1:$BS$4779,MATCH(OKR$1&amp;"|"&amp;$B29,'Data Annex'!$K$1:$K$4779,0),MATCH(OKR$2,'Data Annex'!$K$1:$BS$1,0)),"")</f>
        <v/>
      </c>
      <c r="OKS29" s="258" t="str">
        <f>IFERROR(INDEX('Data Annex'!$K$1:$BS$4779,MATCH(OKS$1&amp;"|"&amp;$B29,'Data Annex'!$K$1:$K$4779,0),MATCH(OKS$2,'Data Annex'!$K$1:$BS$1,0)),"")</f>
        <v/>
      </c>
      <c r="OKT29" s="258" t="str">
        <f>IFERROR(INDEX('Data Annex'!$K$1:$BS$4779,MATCH(OKT$1&amp;"|"&amp;$B29,'Data Annex'!$K$1:$K$4779,0),MATCH(OKT$2,'Data Annex'!$K$1:$BS$1,0)),"")</f>
        <v/>
      </c>
      <c r="OKU29" s="258" t="str">
        <f>IFERROR(INDEX('Data Annex'!$K$1:$BS$4779,MATCH(OKU$1&amp;"|"&amp;$B29,'Data Annex'!$K$1:$K$4779,0),MATCH(OKU$2,'Data Annex'!$K$1:$BS$1,0)),"")</f>
        <v/>
      </c>
      <c r="OKV29" s="258" t="str">
        <f>IFERROR(INDEX('Data Annex'!$K$1:$BS$4779,MATCH(OKV$1&amp;"|"&amp;$B29,'Data Annex'!$K$1:$K$4779,0),MATCH(OKV$2,'Data Annex'!$K$1:$BS$1,0)),"")</f>
        <v/>
      </c>
      <c r="OKW29" s="258" t="str">
        <f>IFERROR(INDEX('Data Annex'!$K$1:$BS$4779,MATCH(OKW$1&amp;"|"&amp;$B29,'Data Annex'!$K$1:$K$4779,0),MATCH(OKW$2,'Data Annex'!$K$1:$BS$1,0)),"")</f>
        <v/>
      </c>
      <c r="OKX29" s="258" t="str">
        <f>IFERROR(INDEX('Data Annex'!$K$1:$BS$4779,MATCH(OKX$1&amp;"|"&amp;$B29,'Data Annex'!$K$1:$K$4779,0),MATCH(OKX$2,'Data Annex'!$K$1:$BS$1,0)),"")</f>
        <v/>
      </c>
      <c r="OKY29" s="258" t="str">
        <f>IFERROR(INDEX('Data Annex'!$K$1:$BS$4779,MATCH(OKY$1&amp;"|"&amp;$B29,'Data Annex'!$K$1:$K$4779,0),MATCH(OKY$2,'Data Annex'!$K$1:$BS$1,0)),"")</f>
        <v/>
      </c>
      <c r="OKZ29" s="258" t="str">
        <f>IFERROR(INDEX('Data Annex'!$K$1:$BS$4779,MATCH(OKZ$1&amp;"|"&amp;$B29,'Data Annex'!$K$1:$K$4779,0),MATCH(OKZ$2,'Data Annex'!$K$1:$BS$1,0)),"")</f>
        <v/>
      </c>
      <c r="OLA29" s="258" t="str">
        <f>IFERROR(INDEX('Data Annex'!$K$1:$BS$4779,MATCH(OLA$1&amp;"|"&amp;$B29,'Data Annex'!$K$1:$K$4779,0),MATCH(OLA$2,'Data Annex'!$K$1:$BS$1,0)),"")</f>
        <v/>
      </c>
      <c r="OLB29" s="258" t="str">
        <f>IFERROR(INDEX('Data Annex'!$K$1:$BS$4779,MATCH(OLB$1&amp;"|"&amp;$B29,'Data Annex'!$K$1:$K$4779,0),MATCH(OLB$2,'Data Annex'!$K$1:$BS$1,0)),"")</f>
        <v/>
      </c>
      <c r="OLC29" s="258" t="str">
        <f>IFERROR(INDEX('Data Annex'!$K$1:$BS$4779,MATCH(OLC$1&amp;"|"&amp;$B29,'Data Annex'!$K$1:$K$4779,0),MATCH(OLC$2,'Data Annex'!$K$1:$BS$1,0)),"")</f>
        <v/>
      </c>
      <c r="OLD29" s="258" t="str">
        <f>IFERROR(INDEX('Data Annex'!$K$1:$BS$4779,MATCH(OLD$1&amp;"|"&amp;$B29,'Data Annex'!$K$1:$K$4779,0),MATCH(OLD$2,'Data Annex'!$K$1:$BS$1,0)),"")</f>
        <v/>
      </c>
      <c r="OLE29" s="258" t="str">
        <f>IFERROR(INDEX('Data Annex'!$K$1:$BS$4779,MATCH(OLE$1&amp;"|"&amp;$B29,'Data Annex'!$K$1:$K$4779,0),MATCH(OLE$2,'Data Annex'!$K$1:$BS$1,0)),"")</f>
        <v/>
      </c>
      <c r="OLF29" s="258" t="str">
        <f>IFERROR(INDEX('Data Annex'!$K$1:$BS$4779,MATCH(OLF$1&amp;"|"&amp;$B29,'Data Annex'!$K$1:$K$4779,0),MATCH(OLF$2,'Data Annex'!$K$1:$BS$1,0)),"")</f>
        <v/>
      </c>
      <c r="OLG29" s="258" t="str">
        <f>IFERROR(INDEX('Data Annex'!$K$1:$BS$4779,MATCH(OLG$1&amp;"|"&amp;$B29,'Data Annex'!$K$1:$K$4779,0),MATCH(OLG$2,'Data Annex'!$K$1:$BS$1,0)),"")</f>
        <v/>
      </c>
      <c r="OLH29" s="258" t="str">
        <f>IFERROR(INDEX('Data Annex'!$K$1:$BS$4779,MATCH(OLH$1&amp;"|"&amp;$B29,'Data Annex'!$K$1:$K$4779,0),MATCH(OLH$2,'Data Annex'!$K$1:$BS$1,0)),"")</f>
        <v/>
      </c>
      <c r="OLI29" s="258" t="str">
        <f>IFERROR(INDEX('Data Annex'!$K$1:$BS$4779,MATCH(OLI$1&amp;"|"&amp;$B29,'Data Annex'!$K$1:$K$4779,0),MATCH(OLI$2,'Data Annex'!$K$1:$BS$1,0)),"")</f>
        <v/>
      </c>
      <c r="OLJ29" s="258" t="str">
        <f>IFERROR(INDEX('Data Annex'!$K$1:$BS$4779,MATCH(OLJ$1&amp;"|"&amp;$B29,'Data Annex'!$K$1:$K$4779,0),MATCH(OLJ$2,'Data Annex'!$K$1:$BS$1,0)),"")</f>
        <v/>
      </c>
      <c r="OLK29" s="258" t="str">
        <f>IFERROR(INDEX('Data Annex'!$K$1:$BS$4779,MATCH(OLK$1&amp;"|"&amp;$B29,'Data Annex'!$K$1:$K$4779,0),MATCH(OLK$2,'Data Annex'!$K$1:$BS$1,0)),"")</f>
        <v/>
      </c>
      <c r="OLL29" s="258" t="str">
        <f>IFERROR(INDEX('Data Annex'!$K$1:$BS$4779,MATCH(OLL$1&amp;"|"&amp;$B29,'Data Annex'!$K$1:$K$4779,0),MATCH(OLL$2,'Data Annex'!$K$1:$BS$1,0)),"")</f>
        <v/>
      </c>
      <c r="OLM29" s="258" t="str">
        <f>IFERROR(INDEX('Data Annex'!$K$1:$BS$4779,MATCH(OLM$1&amp;"|"&amp;$B29,'Data Annex'!$K$1:$K$4779,0),MATCH(OLM$2,'Data Annex'!$K$1:$BS$1,0)),"")</f>
        <v/>
      </c>
      <c r="OLN29" s="258" t="str">
        <f>IFERROR(INDEX('Data Annex'!$K$1:$BS$4779,MATCH(OLN$1&amp;"|"&amp;$B29,'Data Annex'!$K$1:$K$4779,0),MATCH(OLN$2,'Data Annex'!$K$1:$BS$1,0)),"")</f>
        <v/>
      </c>
      <c r="OLO29" s="258" t="str">
        <f>IFERROR(INDEX('Data Annex'!$K$1:$BS$4779,MATCH(OLO$1&amp;"|"&amp;$B29,'Data Annex'!$K$1:$K$4779,0),MATCH(OLO$2,'Data Annex'!$K$1:$BS$1,0)),"")</f>
        <v/>
      </c>
      <c r="OLP29" s="258" t="str">
        <f>IFERROR(INDEX('Data Annex'!$K$1:$BS$4779,MATCH(OLP$1&amp;"|"&amp;$B29,'Data Annex'!$K$1:$K$4779,0),MATCH(OLP$2,'Data Annex'!$K$1:$BS$1,0)),"")</f>
        <v/>
      </c>
      <c r="OLQ29" s="258" t="str">
        <f>IFERROR(INDEX('Data Annex'!$K$1:$BS$4779,MATCH(OLQ$1&amp;"|"&amp;$B29,'Data Annex'!$K$1:$K$4779,0),MATCH(OLQ$2,'Data Annex'!$K$1:$BS$1,0)),"")</f>
        <v/>
      </c>
      <c r="OLR29" s="258" t="str">
        <f>IFERROR(INDEX('Data Annex'!$K$1:$BS$4779,MATCH(OLR$1&amp;"|"&amp;$B29,'Data Annex'!$K$1:$K$4779,0),MATCH(OLR$2,'Data Annex'!$K$1:$BS$1,0)),"")</f>
        <v/>
      </c>
      <c r="OLS29" s="258" t="str">
        <f>IFERROR(INDEX('Data Annex'!$K$1:$BS$4779,MATCH(OLS$1&amp;"|"&amp;$B29,'Data Annex'!$K$1:$K$4779,0),MATCH(OLS$2,'Data Annex'!$K$1:$BS$1,0)),"")</f>
        <v/>
      </c>
      <c r="OLT29" s="258" t="str">
        <f>IFERROR(INDEX('Data Annex'!$K$1:$BS$4779,MATCH(OLT$1&amp;"|"&amp;$B29,'Data Annex'!$K$1:$K$4779,0),MATCH(OLT$2,'Data Annex'!$K$1:$BS$1,0)),"")</f>
        <v/>
      </c>
      <c r="OLU29" s="258" t="str">
        <f>IFERROR(INDEX('Data Annex'!$K$1:$BS$4779,MATCH(OLU$1&amp;"|"&amp;$B29,'Data Annex'!$K$1:$K$4779,0),MATCH(OLU$2,'Data Annex'!$K$1:$BS$1,0)),"")</f>
        <v/>
      </c>
      <c r="OLV29" s="258" t="str">
        <f>IFERROR(INDEX('Data Annex'!$K$1:$BS$4779,MATCH(OLV$1&amp;"|"&amp;$B29,'Data Annex'!$K$1:$K$4779,0),MATCH(OLV$2,'Data Annex'!$K$1:$BS$1,0)),"")</f>
        <v/>
      </c>
      <c r="OLW29" s="258" t="str">
        <f>IFERROR(INDEX('Data Annex'!$K$1:$BS$4779,MATCH(OLW$1&amp;"|"&amp;$B29,'Data Annex'!$K$1:$K$4779,0),MATCH(OLW$2,'Data Annex'!$K$1:$BS$1,0)),"")</f>
        <v/>
      </c>
      <c r="OLX29" s="258" t="str">
        <f>IFERROR(INDEX('Data Annex'!$K$1:$BS$4779,MATCH(OLX$1&amp;"|"&amp;$B29,'Data Annex'!$K$1:$K$4779,0),MATCH(OLX$2,'Data Annex'!$K$1:$BS$1,0)),"")</f>
        <v/>
      </c>
      <c r="OLY29" s="258" t="str">
        <f>IFERROR(INDEX('Data Annex'!$K$1:$BS$4779,MATCH(OLY$1&amp;"|"&amp;$B29,'Data Annex'!$K$1:$K$4779,0),MATCH(OLY$2,'Data Annex'!$K$1:$BS$1,0)),"")</f>
        <v/>
      </c>
      <c r="OLZ29" s="258" t="str">
        <f>IFERROR(INDEX('Data Annex'!$K$1:$BS$4779,MATCH(OLZ$1&amp;"|"&amp;$B29,'Data Annex'!$K$1:$K$4779,0),MATCH(OLZ$2,'Data Annex'!$K$1:$BS$1,0)),"")</f>
        <v/>
      </c>
      <c r="OMA29" s="258" t="str">
        <f>IFERROR(INDEX('Data Annex'!$K$1:$BS$4779,MATCH(OMA$1&amp;"|"&amp;$B29,'Data Annex'!$K$1:$K$4779,0),MATCH(OMA$2,'Data Annex'!$K$1:$BS$1,0)),"")</f>
        <v/>
      </c>
      <c r="OMB29" s="258" t="str">
        <f>IFERROR(INDEX('Data Annex'!$K$1:$BS$4779,MATCH(OMB$1&amp;"|"&amp;$B29,'Data Annex'!$K$1:$K$4779,0),MATCH(OMB$2,'Data Annex'!$K$1:$BS$1,0)),"")</f>
        <v/>
      </c>
      <c r="OMC29" s="258" t="str">
        <f>IFERROR(INDEX('Data Annex'!$K$1:$BS$4779,MATCH(OMC$1&amp;"|"&amp;$B29,'Data Annex'!$K$1:$K$4779,0),MATCH(OMC$2,'Data Annex'!$K$1:$BS$1,0)),"")</f>
        <v/>
      </c>
      <c r="OMD29" s="258" t="str">
        <f>IFERROR(INDEX('Data Annex'!$K$1:$BS$4779,MATCH(OMD$1&amp;"|"&amp;$B29,'Data Annex'!$K$1:$K$4779,0),MATCH(OMD$2,'Data Annex'!$K$1:$BS$1,0)),"")</f>
        <v/>
      </c>
      <c r="OME29" s="258" t="str">
        <f>IFERROR(INDEX('Data Annex'!$K$1:$BS$4779,MATCH(OME$1&amp;"|"&amp;$B29,'Data Annex'!$K$1:$K$4779,0),MATCH(OME$2,'Data Annex'!$K$1:$BS$1,0)),"")</f>
        <v/>
      </c>
      <c r="OMF29" s="258" t="str">
        <f>IFERROR(INDEX('Data Annex'!$K$1:$BS$4779,MATCH(OMF$1&amp;"|"&amp;$B29,'Data Annex'!$K$1:$K$4779,0),MATCH(OMF$2,'Data Annex'!$K$1:$BS$1,0)),"")</f>
        <v/>
      </c>
      <c r="OMG29" s="258" t="str">
        <f>IFERROR(INDEX('Data Annex'!$K$1:$BS$4779,MATCH(OMG$1&amp;"|"&amp;$B29,'Data Annex'!$K$1:$K$4779,0),MATCH(OMG$2,'Data Annex'!$K$1:$BS$1,0)),"")</f>
        <v/>
      </c>
      <c r="OMH29" s="258" t="str">
        <f>IFERROR(INDEX('Data Annex'!$K$1:$BS$4779,MATCH(OMH$1&amp;"|"&amp;$B29,'Data Annex'!$K$1:$K$4779,0),MATCH(OMH$2,'Data Annex'!$K$1:$BS$1,0)),"")</f>
        <v/>
      </c>
      <c r="OMI29" s="258" t="str">
        <f>IFERROR(INDEX('Data Annex'!$K$1:$BS$4779,MATCH(OMI$1&amp;"|"&amp;$B29,'Data Annex'!$K$1:$K$4779,0),MATCH(OMI$2,'Data Annex'!$K$1:$BS$1,0)),"")</f>
        <v/>
      </c>
      <c r="OMJ29" s="258" t="str">
        <f>IFERROR(INDEX('Data Annex'!$K$1:$BS$4779,MATCH(OMJ$1&amp;"|"&amp;$B29,'Data Annex'!$K$1:$K$4779,0),MATCH(OMJ$2,'Data Annex'!$K$1:$BS$1,0)),"")</f>
        <v/>
      </c>
      <c r="OMK29" s="258" t="str">
        <f>IFERROR(INDEX('Data Annex'!$K$1:$BS$4779,MATCH(OMK$1&amp;"|"&amp;$B29,'Data Annex'!$K$1:$K$4779,0),MATCH(OMK$2,'Data Annex'!$K$1:$BS$1,0)),"")</f>
        <v/>
      </c>
      <c r="OML29" s="258" t="str">
        <f>IFERROR(INDEX('Data Annex'!$K$1:$BS$4779,MATCH(OML$1&amp;"|"&amp;$B29,'Data Annex'!$K$1:$K$4779,0),MATCH(OML$2,'Data Annex'!$K$1:$BS$1,0)),"")</f>
        <v/>
      </c>
      <c r="OMM29" s="258" t="str">
        <f>IFERROR(INDEX('Data Annex'!$K$1:$BS$4779,MATCH(OMM$1&amp;"|"&amp;$B29,'Data Annex'!$K$1:$K$4779,0),MATCH(OMM$2,'Data Annex'!$K$1:$BS$1,0)),"")</f>
        <v/>
      </c>
      <c r="OMN29" s="258" t="str">
        <f>IFERROR(INDEX('Data Annex'!$K$1:$BS$4779,MATCH(OMN$1&amp;"|"&amp;$B29,'Data Annex'!$K$1:$K$4779,0),MATCH(OMN$2,'Data Annex'!$K$1:$BS$1,0)),"")</f>
        <v/>
      </c>
      <c r="OMO29" s="258" t="str">
        <f>IFERROR(INDEX('Data Annex'!$K$1:$BS$4779,MATCH(OMO$1&amp;"|"&amp;$B29,'Data Annex'!$K$1:$K$4779,0),MATCH(OMO$2,'Data Annex'!$K$1:$BS$1,0)),"")</f>
        <v/>
      </c>
      <c r="OMP29" s="258" t="str">
        <f>IFERROR(INDEX('Data Annex'!$K$1:$BS$4779,MATCH(OMP$1&amp;"|"&amp;$B29,'Data Annex'!$K$1:$K$4779,0),MATCH(OMP$2,'Data Annex'!$K$1:$BS$1,0)),"")</f>
        <v/>
      </c>
      <c r="OMQ29" s="258" t="str">
        <f>IFERROR(INDEX('Data Annex'!$K$1:$BS$4779,MATCH(OMQ$1&amp;"|"&amp;$B29,'Data Annex'!$K$1:$K$4779,0),MATCH(OMQ$2,'Data Annex'!$K$1:$BS$1,0)),"")</f>
        <v/>
      </c>
      <c r="OMR29" s="258" t="str">
        <f>IFERROR(INDEX('Data Annex'!$K$1:$BS$4779,MATCH(OMR$1&amp;"|"&amp;$B29,'Data Annex'!$K$1:$K$4779,0),MATCH(OMR$2,'Data Annex'!$K$1:$BS$1,0)),"")</f>
        <v/>
      </c>
      <c r="OMS29" s="258" t="str">
        <f>IFERROR(INDEX('Data Annex'!$K$1:$BS$4779,MATCH(OMS$1&amp;"|"&amp;$B29,'Data Annex'!$K$1:$K$4779,0),MATCH(OMS$2,'Data Annex'!$K$1:$BS$1,0)),"")</f>
        <v/>
      </c>
      <c r="OMT29" s="258" t="str">
        <f>IFERROR(INDEX('Data Annex'!$K$1:$BS$4779,MATCH(OMT$1&amp;"|"&amp;$B29,'Data Annex'!$K$1:$K$4779,0),MATCH(OMT$2,'Data Annex'!$K$1:$BS$1,0)),"")</f>
        <v/>
      </c>
      <c r="OMU29" s="258" t="str">
        <f>IFERROR(INDEX('Data Annex'!$K$1:$BS$4779,MATCH(OMU$1&amp;"|"&amp;$B29,'Data Annex'!$K$1:$K$4779,0),MATCH(OMU$2,'Data Annex'!$K$1:$BS$1,0)),"")</f>
        <v/>
      </c>
      <c r="OMV29" s="258" t="str">
        <f>IFERROR(INDEX('Data Annex'!$K$1:$BS$4779,MATCH(OMV$1&amp;"|"&amp;$B29,'Data Annex'!$K$1:$K$4779,0),MATCH(OMV$2,'Data Annex'!$K$1:$BS$1,0)),"")</f>
        <v/>
      </c>
      <c r="OMW29" s="258" t="str">
        <f>IFERROR(INDEX('Data Annex'!$K$1:$BS$4779,MATCH(OMW$1&amp;"|"&amp;$B29,'Data Annex'!$K$1:$K$4779,0),MATCH(OMW$2,'Data Annex'!$K$1:$BS$1,0)),"")</f>
        <v/>
      </c>
      <c r="OMX29" s="258" t="str">
        <f>IFERROR(INDEX('Data Annex'!$K$1:$BS$4779,MATCH(OMX$1&amp;"|"&amp;$B29,'Data Annex'!$K$1:$K$4779,0),MATCH(OMX$2,'Data Annex'!$K$1:$BS$1,0)),"")</f>
        <v/>
      </c>
      <c r="OMY29" s="258" t="str">
        <f>IFERROR(INDEX('Data Annex'!$K$1:$BS$4779,MATCH(OMY$1&amp;"|"&amp;$B29,'Data Annex'!$K$1:$K$4779,0),MATCH(OMY$2,'Data Annex'!$K$1:$BS$1,0)),"")</f>
        <v/>
      </c>
      <c r="OMZ29" s="258" t="str">
        <f>IFERROR(INDEX('Data Annex'!$K$1:$BS$4779,MATCH(OMZ$1&amp;"|"&amp;$B29,'Data Annex'!$K$1:$K$4779,0),MATCH(OMZ$2,'Data Annex'!$K$1:$BS$1,0)),"")</f>
        <v/>
      </c>
      <c r="ONA29" s="258" t="str">
        <f>IFERROR(INDEX('Data Annex'!$K$1:$BS$4779,MATCH(ONA$1&amp;"|"&amp;$B29,'Data Annex'!$K$1:$K$4779,0),MATCH(ONA$2,'Data Annex'!$K$1:$BS$1,0)),"")</f>
        <v/>
      </c>
      <c r="ONB29" s="258" t="str">
        <f>IFERROR(INDEX('Data Annex'!$K$1:$BS$4779,MATCH(ONB$1&amp;"|"&amp;$B29,'Data Annex'!$K$1:$K$4779,0),MATCH(ONB$2,'Data Annex'!$K$1:$BS$1,0)),"")</f>
        <v/>
      </c>
      <c r="ONC29" s="258" t="str">
        <f>IFERROR(INDEX('Data Annex'!$K$1:$BS$4779,MATCH(ONC$1&amp;"|"&amp;$B29,'Data Annex'!$K$1:$K$4779,0),MATCH(ONC$2,'Data Annex'!$K$1:$BS$1,0)),"")</f>
        <v/>
      </c>
      <c r="OND29" s="258" t="str">
        <f>IFERROR(INDEX('Data Annex'!$K$1:$BS$4779,MATCH(OND$1&amp;"|"&amp;$B29,'Data Annex'!$K$1:$K$4779,0),MATCH(OND$2,'Data Annex'!$K$1:$BS$1,0)),"")</f>
        <v/>
      </c>
      <c r="ONE29" s="258" t="str">
        <f>IFERROR(INDEX('Data Annex'!$K$1:$BS$4779,MATCH(ONE$1&amp;"|"&amp;$B29,'Data Annex'!$K$1:$K$4779,0),MATCH(ONE$2,'Data Annex'!$K$1:$BS$1,0)),"")</f>
        <v/>
      </c>
      <c r="ONF29" s="258" t="str">
        <f>IFERROR(INDEX('Data Annex'!$K$1:$BS$4779,MATCH(ONF$1&amp;"|"&amp;$B29,'Data Annex'!$K$1:$K$4779,0),MATCH(ONF$2,'Data Annex'!$K$1:$BS$1,0)),"")</f>
        <v/>
      </c>
      <c r="ONG29" s="258" t="str">
        <f>IFERROR(INDEX('Data Annex'!$K$1:$BS$4779,MATCH(ONG$1&amp;"|"&amp;$B29,'Data Annex'!$K$1:$K$4779,0),MATCH(ONG$2,'Data Annex'!$K$1:$BS$1,0)),"")</f>
        <v/>
      </c>
      <c r="ONH29" s="258" t="str">
        <f>IFERROR(INDEX('Data Annex'!$K$1:$BS$4779,MATCH(ONH$1&amp;"|"&amp;$B29,'Data Annex'!$K$1:$K$4779,0),MATCH(ONH$2,'Data Annex'!$K$1:$BS$1,0)),"")</f>
        <v/>
      </c>
      <c r="ONI29" s="258" t="str">
        <f>IFERROR(INDEX('Data Annex'!$K$1:$BS$4779,MATCH(ONI$1&amp;"|"&amp;$B29,'Data Annex'!$K$1:$K$4779,0),MATCH(ONI$2,'Data Annex'!$K$1:$BS$1,0)),"")</f>
        <v/>
      </c>
      <c r="ONJ29" s="258" t="str">
        <f>IFERROR(INDEX('Data Annex'!$K$1:$BS$4779,MATCH(ONJ$1&amp;"|"&amp;$B29,'Data Annex'!$K$1:$K$4779,0),MATCH(ONJ$2,'Data Annex'!$K$1:$BS$1,0)),"")</f>
        <v/>
      </c>
      <c r="ONK29" s="258" t="str">
        <f>IFERROR(INDEX('Data Annex'!$K$1:$BS$4779,MATCH(ONK$1&amp;"|"&amp;$B29,'Data Annex'!$K$1:$K$4779,0),MATCH(ONK$2,'Data Annex'!$K$1:$BS$1,0)),"")</f>
        <v/>
      </c>
      <c r="ONL29" s="258" t="str">
        <f>IFERROR(INDEX('Data Annex'!$K$1:$BS$4779,MATCH(ONL$1&amp;"|"&amp;$B29,'Data Annex'!$K$1:$K$4779,0),MATCH(ONL$2,'Data Annex'!$K$1:$BS$1,0)),"")</f>
        <v/>
      </c>
      <c r="ONM29" s="258" t="str">
        <f>IFERROR(INDEX('Data Annex'!$K$1:$BS$4779,MATCH(ONM$1&amp;"|"&amp;$B29,'Data Annex'!$K$1:$K$4779,0),MATCH(ONM$2,'Data Annex'!$K$1:$BS$1,0)),"")</f>
        <v/>
      </c>
      <c r="ONN29" s="258" t="str">
        <f>IFERROR(INDEX('Data Annex'!$K$1:$BS$4779,MATCH(ONN$1&amp;"|"&amp;$B29,'Data Annex'!$K$1:$K$4779,0),MATCH(ONN$2,'Data Annex'!$K$1:$BS$1,0)),"")</f>
        <v/>
      </c>
      <c r="ONO29" s="258" t="str">
        <f>IFERROR(INDEX('Data Annex'!$K$1:$BS$4779,MATCH(ONO$1&amp;"|"&amp;$B29,'Data Annex'!$K$1:$K$4779,0),MATCH(ONO$2,'Data Annex'!$K$1:$BS$1,0)),"")</f>
        <v/>
      </c>
      <c r="ONP29" s="258" t="str">
        <f>IFERROR(INDEX('Data Annex'!$K$1:$BS$4779,MATCH(ONP$1&amp;"|"&amp;$B29,'Data Annex'!$K$1:$K$4779,0),MATCH(ONP$2,'Data Annex'!$K$1:$BS$1,0)),"")</f>
        <v/>
      </c>
      <c r="ONQ29" s="258" t="str">
        <f>IFERROR(INDEX('Data Annex'!$K$1:$BS$4779,MATCH(ONQ$1&amp;"|"&amp;$B29,'Data Annex'!$K$1:$K$4779,0),MATCH(ONQ$2,'Data Annex'!$K$1:$BS$1,0)),"")</f>
        <v/>
      </c>
      <c r="ONR29" s="258" t="str">
        <f>IFERROR(INDEX('Data Annex'!$K$1:$BS$4779,MATCH(ONR$1&amp;"|"&amp;$B29,'Data Annex'!$K$1:$K$4779,0),MATCH(ONR$2,'Data Annex'!$K$1:$BS$1,0)),"")</f>
        <v/>
      </c>
      <c r="ONS29" s="258" t="str">
        <f>IFERROR(INDEX('Data Annex'!$K$1:$BS$4779,MATCH(ONS$1&amp;"|"&amp;$B29,'Data Annex'!$K$1:$K$4779,0),MATCH(ONS$2,'Data Annex'!$K$1:$BS$1,0)),"")</f>
        <v/>
      </c>
      <c r="ONT29" s="258" t="str">
        <f>IFERROR(INDEX('Data Annex'!$K$1:$BS$4779,MATCH(ONT$1&amp;"|"&amp;$B29,'Data Annex'!$K$1:$K$4779,0),MATCH(ONT$2,'Data Annex'!$K$1:$BS$1,0)),"")</f>
        <v/>
      </c>
      <c r="ONU29" s="258" t="str">
        <f>IFERROR(INDEX('Data Annex'!$K$1:$BS$4779,MATCH(ONU$1&amp;"|"&amp;$B29,'Data Annex'!$K$1:$K$4779,0),MATCH(ONU$2,'Data Annex'!$K$1:$BS$1,0)),"")</f>
        <v/>
      </c>
      <c r="ONV29" s="258" t="str">
        <f>IFERROR(INDEX('Data Annex'!$K$1:$BS$4779,MATCH(ONV$1&amp;"|"&amp;$B29,'Data Annex'!$K$1:$K$4779,0),MATCH(ONV$2,'Data Annex'!$K$1:$BS$1,0)),"")</f>
        <v/>
      </c>
      <c r="ONW29" s="258" t="str">
        <f>IFERROR(INDEX('Data Annex'!$K$1:$BS$4779,MATCH(ONW$1&amp;"|"&amp;$B29,'Data Annex'!$K$1:$K$4779,0),MATCH(ONW$2,'Data Annex'!$K$1:$BS$1,0)),"")</f>
        <v/>
      </c>
      <c r="ONX29" s="258" t="str">
        <f>IFERROR(INDEX('Data Annex'!$K$1:$BS$4779,MATCH(ONX$1&amp;"|"&amp;$B29,'Data Annex'!$K$1:$K$4779,0),MATCH(ONX$2,'Data Annex'!$K$1:$BS$1,0)),"")</f>
        <v/>
      </c>
      <c r="ONY29" s="258" t="str">
        <f>IFERROR(INDEX('Data Annex'!$K$1:$BS$4779,MATCH(ONY$1&amp;"|"&amp;$B29,'Data Annex'!$K$1:$K$4779,0),MATCH(ONY$2,'Data Annex'!$K$1:$BS$1,0)),"")</f>
        <v/>
      </c>
      <c r="ONZ29" s="258" t="str">
        <f>IFERROR(INDEX('Data Annex'!$K$1:$BS$4779,MATCH(ONZ$1&amp;"|"&amp;$B29,'Data Annex'!$K$1:$K$4779,0),MATCH(ONZ$2,'Data Annex'!$K$1:$BS$1,0)),"")</f>
        <v/>
      </c>
      <c r="OOA29" s="258" t="str">
        <f>IFERROR(INDEX('Data Annex'!$K$1:$BS$4779,MATCH(OOA$1&amp;"|"&amp;$B29,'Data Annex'!$K$1:$K$4779,0),MATCH(OOA$2,'Data Annex'!$K$1:$BS$1,0)),"")</f>
        <v/>
      </c>
      <c r="OOB29" s="258" t="str">
        <f>IFERROR(INDEX('Data Annex'!$K$1:$BS$4779,MATCH(OOB$1&amp;"|"&amp;$B29,'Data Annex'!$K$1:$K$4779,0),MATCH(OOB$2,'Data Annex'!$K$1:$BS$1,0)),"")</f>
        <v/>
      </c>
      <c r="OOC29" s="258" t="str">
        <f>IFERROR(INDEX('Data Annex'!$K$1:$BS$4779,MATCH(OOC$1&amp;"|"&amp;$B29,'Data Annex'!$K$1:$K$4779,0),MATCH(OOC$2,'Data Annex'!$K$1:$BS$1,0)),"")</f>
        <v/>
      </c>
      <c r="OOD29" s="258" t="str">
        <f>IFERROR(INDEX('Data Annex'!$K$1:$BS$4779,MATCH(OOD$1&amp;"|"&amp;$B29,'Data Annex'!$K$1:$K$4779,0),MATCH(OOD$2,'Data Annex'!$K$1:$BS$1,0)),"")</f>
        <v/>
      </c>
      <c r="OOE29" s="258" t="str">
        <f>IFERROR(INDEX('Data Annex'!$K$1:$BS$4779,MATCH(OOE$1&amp;"|"&amp;$B29,'Data Annex'!$K$1:$K$4779,0),MATCH(OOE$2,'Data Annex'!$K$1:$BS$1,0)),"")</f>
        <v/>
      </c>
      <c r="OOF29" s="258" t="str">
        <f>IFERROR(INDEX('Data Annex'!$K$1:$BS$4779,MATCH(OOF$1&amp;"|"&amp;$B29,'Data Annex'!$K$1:$K$4779,0),MATCH(OOF$2,'Data Annex'!$K$1:$BS$1,0)),"")</f>
        <v/>
      </c>
      <c r="OOG29" s="258" t="str">
        <f>IFERROR(INDEX('Data Annex'!$K$1:$BS$4779,MATCH(OOG$1&amp;"|"&amp;$B29,'Data Annex'!$K$1:$K$4779,0),MATCH(OOG$2,'Data Annex'!$K$1:$BS$1,0)),"")</f>
        <v/>
      </c>
      <c r="OOH29" s="258" t="str">
        <f>IFERROR(INDEX('Data Annex'!$K$1:$BS$4779,MATCH(OOH$1&amp;"|"&amp;$B29,'Data Annex'!$K$1:$K$4779,0),MATCH(OOH$2,'Data Annex'!$K$1:$BS$1,0)),"")</f>
        <v/>
      </c>
      <c r="OOI29" s="258" t="str">
        <f>IFERROR(INDEX('Data Annex'!$K$1:$BS$4779,MATCH(OOI$1&amp;"|"&amp;$B29,'Data Annex'!$K$1:$K$4779,0),MATCH(OOI$2,'Data Annex'!$K$1:$BS$1,0)),"")</f>
        <v/>
      </c>
      <c r="OOJ29" s="258" t="str">
        <f>IFERROR(INDEX('Data Annex'!$K$1:$BS$4779,MATCH(OOJ$1&amp;"|"&amp;$B29,'Data Annex'!$K$1:$K$4779,0),MATCH(OOJ$2,'Data Annex'!$K$1:$BS$1,0)),"")</f>
        <v/>
      </c>
      <c r="OOK29" s="258" t="str">
        <f>IFERROR(INDEX('Data Annex'!$K$1:$BS$4779,MATCH(OOK$1&amp;"|"&amp;$B29,'Data Annex'!$K$1:$K$4779,0),MATCH(OOK$2,'Data Annex'!$K$1:$BS$1,0)),"")</f>
        <v/>
      </c>
      <c r="OOL29" s="258" t="str">
        <f>IFERROR(INDEX('Data Annex'!$K$1:$BS$4779,MATCH(OOL$1&amp;"|"&amp;$B29,'Data Annex'!$K$1:$K$4779,0),MATCH(OOL$2,'Data Annex'!$K$1:$BS$1,0)),"")</f>
        <v/>
      </c>
      <c r="OOM29" s="258" t="str">
        <f>IFERROR(INDEX('Data Annex'!$K$1:$BS$4779,MATCH(OOM$1&amp;"|"&amp;$B29,'Data Annex'!$K$1:$K$4779,0),MATCH(OOM$2,'Data Annex'!$K$1:$BS$1,0)),"")</f>
        <v/>
      </c>
      <c r="OON29" s="258" t="str">
        <f>IFERROR(INDEX('Data Annex'!$K$1:$BS$4779,MATCH(OON$1&amp;"|"&amp;$B29,'Data Annex'!$K$1:$K$4779,0),MATCH(OON$2,'Data Annex'!$K$1:$BS$1,0)),"")</f>
        <v/>
      </c>
      <c r="OOO29" s="258" t="str">
        <f>IFERROR(INDEX('Data Annex'!$K$1:$BS$4779,MATCH(OOO$1&amp;"|"&amp;$B29,'Data Annex'!$K$1:$K$4779,0),MATCH(OOO$2,'Data Annex'!$K$1:$BS$1,0)),"")</f>
        <v/>
      </c>
      <c r="OOP29" s="258" t="str">
        <f>IFERROR(INDEX('Data Annex'!$K$1:$BS$4779,MATCH(OOP$1&amp;"|"&amp;$B29,'Data Annex'!$K$1:$K$4779,0),MATCH(OOP$2,'Data Annex'!$K$1:$BS$1,0)),"")</f>
        <v/>
      </c>
      <c r="OOQ29" s="258" t="str">
        <f>IFERROR(INDEX('Data Annex'!$K$1:$BS$4779,MATCH(OOQ$1&amp;"|"&amp;$B29,'Data Annex'!$K$1:$K$4779,0),MATCH(OOQ$2,'Data Annex'!$K$1:$BS$1,0)),"")</f>
        <v/>
      </c>
      <c r="OOR29" s="258" t="str">
        <f>IFERROR(INDEX('Data Annex'!$K$1:$BS$4779,MATCH(OOR$1&amp;"|"&amp;$B29,'Data Annex'!$K$1:$K$4779,0),MATCH(OOR$2,'Data Annex'!$K$1:$BS$1,0)),"")</f>
        <v/>
      </c>
      <c r="OOS29" s="258" t="str">
        <f>IFERROR(INDEX('Data Annex'!$K$1:$BS$4779,MATCH(OOS$1&amp;"|"&amp;$B29,'Data Annex'!$K$1:$K$4779,0),MATCH(OOS$2,'Data Annex'!$K$1:$BS$1,0)),"")</f>
        <v/>
      </c>
      <c r="OOT29" s="258" t="str">
        <f>IFERROR(INDEX('Data Annex'!$K$1:$BS$4779,MATCH(OOT$1&amp;"|"&amp;$B29,'Data Annex'!$K$1:$K$4779,0),MATCH(OOT$2,'Data Annex'!$K$1:$BS$1,0)),"")</f>
        <v/>
      </c>
      <c r="OOU29" s="258" t="str">
        <f>IFERROR(INDEX('Data Annex'!$K$1:$BS$4779,MATCH(OOU$1&amp;"|"&amp;$B29,'Data Annex'!$K$1:$K$4779,0),MATCH(OOU$2,'Data Annex'!$K$1:$BS$1,0)),"")</f>
        <v/>
      </c>
      <c r="OOV29" s="258" t="str">
        <f>IFERROR(INDEX('Data Annex'!$K$1:$BS$4779,MATCH(OOV$1&amp;"|"&amp;$B29,'Data Annex'!$K$1:$K$4779,0),MATCH(OOV$2,'Data Annex'!$K$1:$BS$1,0)),"")</f>
        <v/>
      </c>
      <c r="OOW29" s="258" t="str">
        <f>IFERROR(INDEX('Data Annex'!$K$1:$BS$4779,MATCH(OOW$1&amp;"|"&amp;$B29,'Data Annex'!$K$1:$K$4779,0),MATCH(OOW$2,'Data Annex'!$K$1:$BS$1,0)),"")</f>
        <v/>
      </c>
      <c r="OOX29" s="258" t="str">
        <f>IFERROR(INDEX('Data Annex'!$K$1:$BS$4779,MATCH(OOX$1&amp;"|"&amp;$B29,'Data Annex'!$K$1:$K$4779,0),MATCH(OOX$2,'Data Annex'!$K$1:$BS$1,0)),"")</f>
        <v/>
      </c>
      <c r="OOY29" s="258" t="str">
        <f>IFERROR(INDEX('Data Annex'!$K$1:$BS$4779,MATCH(OOY$1&amp;"|"&amp;$B29,'Data Annex'!$K$1:$K$4779,0),MATCH(OOY$2,'Data Annex'!$K$1:$BS$1,0)),"")</f>
        <v/>
      </c>
      <c r="OOZ29" s="258" t="str">
        <f>IFERROR(INDEX('Data Annex'!$K$1:$BS$4779,MATCH(OOZ$1&amp;"|"&amp;$B29,'Data Annex'!$K$1:$K$4779,0),MATCH(OOZ$2,'Data Annex'!$K$1:$BS$1,0)),"")</f>
        <v/>
      </c>
      <c r="OPA29" s="258" t="str">
        <f>IFERROR(INDEX('Data Annex'!$K$1:$BS$4779,MATCH(OPA$1&amp;"|"&amp;$B29,'Data Annex'!$K$1:$K$4779,0),MATCH(OPA$2,'Data Annex'!$K$1:$BS$1,0)),"")</f>
        <v/>
      </c>
      <c r="OPB29" s="258" t="str">
        <f>IFERROR(INDEX('Data Annex'!$K$1:$BS$4779,MATCH(OPB$1&amp;"|"&amp;$B29,'Data Annex'!$K$1:$K$4779,0),MATCH(OPB$2,'Data Annex'!$K$1:$BS$1,0)),"")</f>
        <v/>
      </c>
      <c r="OPC29" s="258" t="str">
        <f>IFERROR(INDEX('Data Annex'!$K$1:$BS$4779,MATCH(OPC$1&amp;"|"&amp;$B29,'Data Annex'!$K$1:$K$4779,0),MATCH(OPC$2,'Data Annex'!$K$1:$BS$1,0)),"")</f>
        <v/>
      </c>
      <c r="OPD29" s="258" t="str">
        <f>IFERROR(INDEX('Data Annex'!$K$1:$BS$4779,MATCH(OPD$1&amp;"|"&amp;$B29,'Data Annex'!$K$1:$K$4779,0),MATCH(OPD$2,'Data Annex'!$K$1:$BS$1,0)),"")</f>
        <v/>
      </c>
      <c r="OPE29" s="258" t="str">
        <f>IFERROR(INDEX('Data Annex'!$K$1:$BS$4779,MATCH(OPE$1&amp;"|"&amp;$B29,'Data Annex'!$K$1:$K$4779,0),MATCH(OPE$2,'Data Annex'!$K$1:$BS$1,0)),"")</f>
        <v/>
      </c>
      <c r="OPF29" s="258" t="str">
        <f>IFERROR(INDEX('Data Annex'!$K$1:$BS$4779,MATCH(OPF$1&amp;"|"&amp;$B29,'Data Annex'!$K$1:$K$4779,0),MATCH(OPF$2,'Data Annex'!$K$1:$BS$1,0)),"")</f>
        <v/>
      </c>
      <c r="OPG29" s="258" t="str">
        <f>IFERROR(INDEX('Data Annex'!$K$1:$BS$4779,MATCH(OPG$1&amp;"|"&amp;$B29,'Data Annex'!$K$1:$K$4779,0),MATCH(OPG$2,'Data Annex'!$K$1:$BS$1,0)),"")</f>
        <v/>
      </c>
      <c r="OPH29" s="258" t="str">
        <f>IFERROR(INDEX('Data Annex'!$K$1:$BS$4779,MATCH(OPH$1&amp;"|"&amp;$B29,'Data Annex'!$K$1:$K$4779,0),MATCH(OPH$2,'Data Annex'!$K$1:$BS$1,0)),"")</f>
        <v/>
      </c>
      <c r="OPI29" s="258" t="str">
        <f>IFERROR(INDEX('Data Annex'!$K$1:$BS$4779,MATCH(OPI$1&amp;"|"&amp;$B29,'Data Annex'!$K$1:$K$4779,0),MATCH(OPI$2,'Data Annex'!$K$1:$BS$1,0)),"")</f>
        <v/>
      </c>
      <c r="OPJ29" s="258" t="str">
        <f>IFERROR(INDEX('Data Annex'!$K$1:$BS$4779,MATCH(OPJ$1&amp;"|"&amp;$B29,'Data Annex'!$K$1:$K$4779,0),MATCH(OPJ$2,'Data Annex'!$K$1:$BS$1,0)),"")</f>
        <v/>
      </c>
      <c r="OPK29" s="258" t="str">
        <f>IFERROR(INDEX('Data Annex'!$K$1:$BS$4779,MATCH(OPK$1&amp;"|"&amp;$B29,'Data Annex'!$K$1:$K$4779,0),MATCH(OPK$2,'Data Annex'!$K$1:$BS$1,0)),"")</f>
        <v/>
      </c>
      <c r="OPL29" s="258" t="str">
        <f>IFERROR(INDEX('Data Annex'!$K$1:$BS$4779,MATCH(OPL$1&amp;"|"&amp;$B29,'Data Annex'!$K$1:$K$4779,0),MATCH(OPL$2,'Data Annex'!$K$1:$BS$1,0)),"")</f>
        <v/>
      </c>
      <c r="OPM29" s="258" t="str">
        <f>IFERROR(INDEX('Data Annex'!$K$1:$BS$4779,MATCH(OPM$1&amp;"|"&amp;$B29,'Data Annex'!$K$1:$K$4779,0),MATCH(OPM$2,'Data Annex'!$K$1:$BS$1,0)),"")</f>
        <v/>
      </c>
      <c r="OPN29" s="258" t="str">
        <f>IFERROR(INDEX('Data Annex'!$K$1:$BS$4779,MATCH(OPN$1&amp;"|"&amp;$B29,'Data Annex'!$K$1:$K$4779,0),MATCH(OPN$2,'Data Annex'!$K$1:$BS$1,0)),"")</f>
        <v/>
      </c>
      <c r="OPO29" s="258" t="str">
        <f>IFERROR(INDEX('Data Annex'!$K$1:$BS$4779,MATCH(OPO$1&amp;"|"&amp;$B29,'Data Annex'!$K$1:$K$4779,0),MATCH(OPO$2,'Data Annex'!$K$1:$BS$1,0)),"")</f>
        <v/>
      </c>
      <c r="OPP29" s="258" t="str">
        <f>IFERROR(INDEX('Data Annex'!$K$1:$BS$4779,MATCH(OPP$1&amp;"|"&amp;$B29,'Data Annex'!$K$1:$K$4779,0),MATCH(OPP$2,'Data Annex'!$K$1:$BS$1,0)),"")</f>
        <v/>
      </c>
      <c r="OPQ29" s="258" t="str">
        <f>IFERROR(INDEX('Data Annex'!$K$1:$BS$4779,MATCH(OPQ$1&amp;"|"&amp;$B29,'Data Annex'!$K$1:$K$4779,0),MATCH(OPQ$2,'Data Annex'!$K$1:$BS$1,0)),"")</f>
        <v/>
      </c>
      <c r="OPR29" s="258" t="str">
        <f>IFERROR(INDEX('Data Annex'!$K$1:$BS$4779,MATCH(OPR$1&amp;"|"&amp;$B29,'Data Annex'!$K$1:$K$4779,0),MATCH(OPR$2,'Data Annex'!$K$1:$BS$1,0)),"")</f>
        <v/>
      </c>
      <c r="OPS29" s="258" t="str">
        <f>IFERROR(INDEX('Data Annex'!$K$1:$BS$4779,MATCH(OPS$1&amp;"|"&amp;$B29,'Data Annex'!$K$1:$K$4779,0),MATCH(OPS$2,'Data Annex'!$K$1:$BS$1,0)),"")</f>
        <v/>
      </c>
      <c r="OPT29" s="258" t="str">
        <f>IFERROR(INDEX('Data Annex'!$K$1:$BS$4779,MATCH(OPT$1&amp;"|"&amp;$B29,'Data Annex'!$K$1:$K$4779,0),MATCH(OPT$2,'Data Annex'!$K$1:$BS$1,0)),"")</f>
        <v/>
      </c>
      <c r="OPU29" s="258" t="str">
        <f>IFERROR(INDEX('Data Annex'!$K$1:$BS$4779,MATCH(OPU$1&amp;"|"&amp;$B29,'Data Annex'!$K$1:$K$4779,0),MATCH(OPU$2,'Data Annex'!$K$1:$BS$1,0)),"")</f>
        <v/>
      </c>
      <c r="OPV29" s="258" t="str">
        <f>IFERROR(INDEX('Data Annex'!$K$1:$BS$4779,MATCH(OPV$1&amp;"|"&amp;$B29,'Data Annex'!$K$1:$K$4779,0),MATCH(OPV$2,'Data Annex'!$K$1:$BS$1,0)),"")</f>
        <v/>
      </c>
      <c r="OPW29" s="258" t="str">
        <f>IFERROR(INDEX('Data Annex'!$K$1:$BS$4779,MATCH(OPW$1&amp;"|"&amp;$B29,'Data Annex'!$K$1:$K$4779,0),MATCH(OPW$2,'Data Annex'!$K$1:$BS$1,0)),"")</f>
        <v/>
      </c>
      <c r="OPX29" s="258" t="str">
        <f>IFERROR(INDEX('Data Annex'!$K$1:$BS$4779,MATCH(OPX$1&amp;"|"&amp;$B29,'Data Annex'!$K$1:$K$4779,0),MATCH(OPX$2,'Data Annex'!$K$1:$BS$1,0)),"")</f>
        <v/>
      </c>
      <c r="OPY29" s="258" t="str">
        <f>IFERROR(INDEX('Data Annex'!$K$1:$BS$4779,MATCH(OPY$1&amp;"|"&amp;$B29,'Data Annex'!$K$1:$K$4779,0),MATCH(OPY$2,'Data Annex'!$K$1:$BS$1,0)),"")</f>
        <v/>
      </c>
      <c r="OPZ29" s="258" t="str">
        <f>IFERROR(INDEX('Data Annex'!$K$1:$BS$4779,MATCH(OPZ$1&amp;"|"&amp;$B29,'Data Annex'!$K$1:$K$4779,0),MATCH(OPZ$2,'Data Annex'!$K$1:$BS$1,0)),"")</f>
        <v/>
      </c>
      <c r="OQA29" s="258" t="str">
        <f>IFERROR(INDEX('Data Annex'!$K$1:$BS$4779,MATCH(OQA$1&amp;"|"&amp;$B29,'Data Annex'!$K$1:$K$4779,0),MATCH(OQA$2,'Data Annex'!$K$1:$BS$1,0)),"")</f>
        <v/>
      </c>
      <c r="OQB29" s="258" t="str">
        <f>IFERROR(INDEX('Data Annex'!$K$1:$BS$4779,MATCH(OQB$1&amp;"|"&amp;$B29,'Data Annex'!$K$1:$K$4779,0),MATCH(OQB$2,'Data Annex'!$K$1:$BS$1,0)),"")</f>
        <v/>
      </c>
      <c r="OQC29" s="258" t="str">
        <f>IFERROR(INDEX('Data Annex'!$K$1:$BS$4779,MATCH(OQC$1&amp;"|"&amp;$B29,'Data Annex'!$K$1:$K$4779,0),MATCH(OQC$2,'Data Annex'!$K$1:$BS$1,0)),"")</f>
        <v/>
      </c>
      <c r="OQD29" s="258" t="str">
        <f>IFERROR(INDEX('Data Annex'!$K$1:$BS$4779,MATCH(OQD$1&amp;"|"&amp;$B29,'Data Annex'!$K$1:$K$4779,0),MATCH(OQD$2,'Data Annex'!$K$1:$BS$1,0)),"")</f>
        <v/>
      </c>
      <c r="OQE29" s="258" t="str">
        <f>IFERROR(INDEX('Data Annex'!$K$1:$BS$4779,MATCH(OQE$1&amp;"|"&amp;$B29,'Data Annex'!$K$1:$K$4779,0),MATCH(OQE$2,'Data Annex'!$K$1:$BS$1,0)),"")</f>
        <v/>
      </c>
      <c r="OQF29" s="258" t="str">
        <f>IFERROR(INDEX('Data Annex'!$K$1:$BS$4779,MATCH(OQF$1&amp;"|"&amp;$B29,'Data Annex'!$K$1:$K$4779,0),MATCH(OQF$2,'Data Annex'!$K$1:$BS$1,0)),"")</f>
        <v/>
      </c>
      <c r="OQG29" s="258" t="str">
        <f>IFERROR(INDEX('Data Annex'!$K$1:$BS$4779,MATCH(OQG$1&amp;"|"&amp;$B29,'Data Annex'!$K$1:$K$4779,0),MATCH(OQG$2,'Data Annex'!$K$1:$BS$1,0)),"")</f>
        <v/>
      </c>
      <c r="OQH29" s="258" t="str">
        <f>IFERROR(INDEX('Data Annex'!$K$1:$BS$4779,MATCH(OQH$1&amp;"|"&amp;$B29,'Data Annex'!$K$1:$K$4779,0),MATCH(OQH$2,'Data Annex'!$K$1:$BS$1,0)),"")</f>
        <v/>
      </c>
      <c r="OQI29" s="258" t="str">
        <f>IFERROR(INDEX('Data Annex'!$K$1:$BS$4779,MATCH(OQI$1&amp;"|"&amp;$B29,'Data Annex'!$K$1:$K$4779,0),MATCH(OQI$2,'Data Annex'!$K$1:$BS$1,0)),"")</f>
        <v/>
      </c>
      <c r="OQJ29" s="258" t="str">
        <f>IFERROR(INDEX('Data Annex'!$K$1:$BS$4779,MATCH(OQJ$1&amp;"|"&amp;$B29,'Data Annex'!$K$1:$K$4779,0),MATCH(OQJ$2,'Data Annex'!$K$1:$BS$1,0)),"")</f>
        <v/>
      </c>
      <c r="OQK29" s="258" t="str">
        <f>IFERROR(INDEX('Data Annex'!$K$1:$BS$4779,MATCH(OQK$1&amp;"|"&amp;$B29,'Data Annex'!$K$1:$K$4779,0),MATCH(OQK$2,'Data Annex'!$K$1:$BS$1,0)),"")</f>
        <v/>
      </c>
      <c r="OQL29" s="258" t="str">
        <f>IFERROR(INDEX('Data Annex'!$K$1:$BS$4779,MATCH(OQL$1&amp;"|"&amp;$B29,'Data Annex'!$K$1:$K$4779,0),MATCH(OQL$2,'Data Annex'!$K$1:$BS$1,0)),"")</f>
        <v/>
      </c>
      <c r="OQM29" s="258" t="str">
        <f>IFERROR(INDEX('Data Annex'!$K$1:$BS$4779,MATCH(OQM$1&amp;"|"&amp;$B29,'Data Annex'!$K$1:$K$4779,0),MATCH(OQM$2,'Data Annex'!$K$1:$BS$1,0)),"")</f>
        <v/>
      </c>
      <c r="OQN29" s="258" t="str">
        <f>IFERROR(INDEX('Data Annex'!$K$1:$BS$4779,MATCH(OQN$1&amp;"|"&amp;$B29,'Data Annex'!$K$1:$K$4779,0),MATCH(OQN$2,'Data Annex'!$K$1:$BS$1,0)),"")</f>
        <v/>
      </c>
      <c r="OQO29" s="258" t="str">
        <f>IFERROR(INDEX('Data Annex'!$K$1:$BS$4779,MATCH(OQO$1&amp;"|"&amp;$B29,'Data Annex'!$K$1:$K$4779,0),MATCH(OQO$2,'Data Annex'!$K$1:$BS$1,0)),"")</f>
        <v/>
      </c>
      <c r="OQP29" s="258" t="str">
        <f>IFERROR(INDEX('Data Annex'!$K$1:$BS$4779,MATCH(OQP$1&amp;"|"&amp;$B29,'Data Annex'!$K$1:$K$4779,0),MATCH(OQP$2,'Data Annex'!$K$1:$BS$1,0)),"")</f>
        <v/>
      </c>
      <c r="OQQ29" s="258" t="str">
        <f>IFERROR(INDEX('Data Annex'!$K$1:$BS$4779,MATCH(OQQ$1&amp;"|"&amp;$B29,'Data Annex'!$K$1:$K$4779,0),MATCH(OQQ$2,'Data Annex'!$K$1:$BS$1,0)),"")</f>
        <v/>
      </c>
      <c r="OQR29" s="258" t="str">
        <f>IFERROR(INDEX('Data Annex'!$K$1:$BS$4779,MATCH(OQR$1&amp;"|"&amp;$B29,'Data Annex'!$K$1:$K$4779,0),MATCH(OQR$2,'Data Annex'!$K$1:$BS$1,0)),"")</f>
        <v/>
      </c>
      <c r="OQS29" s="258" t="str">
        <f>IFERROR(INDEX('Data Annex'!$K$1:$BS$4779,MATCH(OQS$1&amp;"|"&amp;$B29,'Data Annex'!$K$1:$K$4779,0),MATCH(OQS$2,'Data Annex'!$K$1:$BS$1,0)),"")</f>
        <v/>
      </c>
      <c r="OQT29" s="258" t="str">
        <f>IFERROR(INDEX('Data Annex'!$K$1:$BS$4779,MATCH(OQT$1&amp;"|"&amp;$B29,'Data Annex'!$K$1:$K$4779,0),MATCH(OQT$2,'Data Annex'!$K$1:$BS$1,0)),"")</f>
        <v/>
      </c>
      <c r="OQU29" s="258" t="str">
        <f>IFERROR(INDEX('Data Annex'!$K$1:$BS$4779,MATCH(OQU$1&amp;"|"&amp;$B29,'Data Annex'!$K$1:$K$4779,0),MATCH(OQU$2,'Data Annex'!$K$1:$BS$1,0)),"")</f>
        <v/>
      </c>
      <c r="OQV29" s="258" t="str">
        <f>IFERROR(INDEX('Data Annex'!$K$1:$BS$4779,MATCH(OQV$1&amp;"|"&amp;$B29,'Data Annex'!$K$1:$K$4779,0),MATCH(OQV$2,'Data Annex'!$K$1:$BS$1,0)),"")</f>
        <v/>
      </c>
      <c r="OQW29" s="258" t="str">
        <f>IFERROR(INDEX('Data Annex'!$K$1:$BS$4779,MATCH(OQW$1&amp;"|"&amp;$B29,'Data Annex'!$K$1:$K$4779,0),MATCH(OQW$2,'Data Annex'!$K$1:$BS$1,0)),"")</f>
        <v/>
      </c>
      <c r="OQX29" s="258" t="str">
        <f>IFERROR(INDEX('Data Annex'!$K$1:$BS$4779,MATCH(OQX$1&amp;"|"&amp;$B29,'Data Annex'!$K$1:$K$4779,0),MATCH(OQX$2,'Data Annex'!$K$1:$BS$1,0)),"")</f>
        <v/>
      </c>
      <c r="OQY29" s="258" t="str">
        <f>IFERROR(INDEX('Data Annex'!$K$1:$BS$4779,MATCH(OQY$1&amp;"|"&amp;$B29,'Data Annex'!$K$1:$K$4779,0),MATCH(OQY$2,'Data Annex'!$K$1:$BS$1,0)),"")</f>
        <v/>
      </c>
      <c r="OQZ29" s="258" t="str">
        <f>IFERROR(INDEX('Data Annex'!$K$1:$BS$4779,MATCH(OQZ$1&amp;"|"&amp;$B29,'Data Annex'!$K$1:$K$4779,0),MATCH(OQZ$2,'Data Annex'!$K$1:$BS$1,0)),"")</f>
        <v/>
      </c>
      <c r="ORA29" s="258" t="str">
        <f>IFERROR(INDEX('Data Annex'!$K$1:$BS$4779,MATCH(ORA$1&amp;"|"&amp;$B29,'Data Annex'!$K$1:$K$4779,0),MATCH(ORA$2,'Data Annex'!$K$1:$BS$1,0)),"")</f>
        <v/>
      </c>
      <c r="ORB29" s="258" t="str">
        <f>IFERROR(INDEX('Data Annex'!$K$1:$BS$4779,MATCH(ORB$1&amp;"|"&amp;$B29,'Data Annex'!$K$1:$K$4779,0),MATCH(ORB$2,'Data Annex'!$K$1:$BS$1,0)),"")</f>
        <v/>
      </c>
      <c r="ORC29" s="258" t="str">
        <f>IFERROR(INDEX('Data Annex'!$K$1:$BS$4779,MATCH(ORC$1&amp;"|"&amp;$B29,'Data Annex'!$K$1:$K$4779,0),MATCH(ORC$2,'Data Annex'!$K$1:$BS$1,0)),"")</f>
        <v/>
      </c>
      <c r="ORD29" s="258" t="str">
        <f>IFERROR(INDEX('Data Annex'!$K$1:$BS$4779,MATCH(ORD$1&amp;"|"&amp;$B29,'Data Annex'!$K$1:$K$4779,0),MATCH(ORD$2,'Data Annex'!$K$1:$BS$1,0)),"")</f>
        <v/>
      </c>
      <c r="ORE29" s="258" t="str">
        <f>IFERROR(INDEX('Data Annex'!$K$1:$BS$4779,MATCH(ORE$1&amp;"|"&amp;$B29,'Data Annex'!$K$1:$K$4779,0),MATCH(ORE$2,'Data Annex'!$K$1:$BS$1,0)),"")</f>
        <v/>
      </c>
      <c r="ORF29" s="258" t="str">
        <f>IFERROR(INDEX('Data Annex'!$K$1:$BS$4779,MATCH(ORF$1&amp;"|"&amp;$B29,'Data Annex'!$K$1:$K$4779,0),MATCH(ORF$2,'Data Annex'!$K$1:$BS$1,0)),"")</f>
        <v/>
      </c>
      <c r="ORG29" s="258" t="str">
        <f>IFERROR(INDEX('Data Annex'!$K$1:$BS$4779,MATCH(ORG$1&amp;"|"&amp;$B29,'Data Annex'!$K$1:$K$4779,0),MATCH(ORG$2,'Data Annex'!$K$1:$BS$1,0)),"")</f>
        <v/>
      </c>
      <c r="ORH29" s="258" t="str">
        <f>IFERROR(INDEX('Data Annex'!$K$1:$BS$4779,MATCH(ORH$1&amp;"|"&amp;$B29,'Data Annex'!$K$1:$K$4779,0),MATCH(ORH$2,'Data Annex'!$K$1:$BS$1,0)),"")</f>
        <v/>
      </c>
      <c r="ORI29" s="258" t="str">
        <f>IFERROR(INDEX('Data Annex'!$K$1:$BS$4779,MATCH(ORI$1&amp;"|"&amp;$B29,'Data Annex'!$K$1:$K$4779,0),MATCH(ORI$2,'Data Annex'!$K$1:$BS$1,0)),"")</f>
        <v/>
      </c>
      <c r="ORJ29" s="258" t="str">
        <f>IFERROR(INDEX('Data Annex'!$K$1:$BS$4779,MATCH(ORJ$1&amp;"|"&amp;$B29,'Data Annex'!$K$1:$K$4779,0),MATCH(ORJ$2,'Data Annex'!$K$1:$BS$1,0)),"")</f>
        <v/>
      </c>
      <c r="ORK29" s="258" t="str">
        <f>IFERROR(INDEX('Data Annex'!$K$1:$BS$4779,MATCH(ORK$1&amp;"|"&amp;$B29,'Data Annex'!$K$1:$K$4779,0),MATCH(ORK$2,'Data Annex'!$K$1:$BS$1,0)),"")</f>
        <v/>
      </c>
      <c r="ORL29" s="258" t="str">
        <f>IFERROR(INDEX('Data Annex'!$K$1:$BS$4779,MATCH(ORL$1&amp;"|"&amp;$B29,'Data Annex'!$K$1:$K$4779,0),MATCH(ORL$2,'Data Annex'!$K$1:$BS$1,0)),"")</f>
        <v/>
      </c>
      <c r="ORM29" s="258" t="str">
        <f>IFERROR(INDEX('Data Annex'!$K$1:$BS$4779,MATCH(ORM$1&amp;"|"&amp;$B29,'Data Annex'!$K$1:$K$4779,0),MATCH(ORM$2,'Data Annex'!$K$1:$BS$1,0)),"")</f>
        <v/>
      </c>
      <c r="ORN29" s="258" t="str">
        <f>IFERROR(INDEX('Data Annex'!$K$1:$BS$4779,MATCH(ORN$1&amp;"|"&amp;$B29,'Data Annex'!$K$1:$K$4779,0),MATCH(ORN$2,'Data Annex'!$K$1:$BS$1,0)),"")</f>
        <v/>
      </c>
      <c r="ORO29" s="258" t="str">
        <f>IFERROR(INDEX('Data Annex'!$K$1:$BS$4779,MATCH(ORO$1&amp;"|"&amp;$B29,'Data Annex'!$K$1:$K$4779,0),MATCH(ORO$2,'Data Annex'!$K$1:$BS$1,0)),"")</f>
        <v/>
      </c>
      <c r="ORP29" s="258" t="str">
        <f>IFERROR(INDEX('Data Annex'!$K$1:$BS$4779,MATCH(ORP$1&amp;"|"&amp;$B29,'Data Annex'!$K$1:$K$4779,0),MATCH(ORP$2,'Data Annex'!$K$1:$BS$1,0)),"")</f>
        <v/>
      </c>
      <c r="ORQ29" s="258" t="str">
        <f>IFERROR(INDEX('Data Annex'!$K$1:$BS$4779,MATCH(ORQ$1&amp;"|"&amp;$B29,'Data Annex'!$K$1:$K$4779,0),MATCH(ORQ$2,'Data Annex'!$K$1:$BS$1,0)),"")</f>
        <v/>
      </c>
      <c r="ORR29" s="258" t="str">
        <f>IFERROR(INDEX('Data Annex'!$K$1:$BS$4779,MATCH(ORR$1&amp;"|"&amp;$B29,'Data Annex'!$K$1:$K$4779,0),MATCH(ORR$2,'Data Annex'!$K$1:$BS$1,0)),"")</f>
        <v/>
      </c>
      <c r="ORS29" s="258" t="str">
        <f>IFERROR(INDEX('Data Annex'!$K$1:$BS$4779,MATCH(ORS$1&amp;"|"&amp;$B29,'Data Annex'!$K$1:$K$4779,0),MATCH(ORS$2,'Data Annex'!$K$1:$BS$1,0)),"")</f>
        <v/>
      </c>
      <c r="ORT29" s="258" t="str">
        <f>IFERROR(INDEX('Data Annex'!$K$1:$BS$4779,MATCH(ORT$1&amp;"|"&amp;$B29,'Data Annex'!$K$1:$K$4779,0),MATCH(ORT$2,'Data Annex'!$K$1:$BS$1,0)),"")</f>
        <v/>
      </c>
      <c r="ORU29" s="258" t="str">
        <f>IFERROR(INDEX('Data Annex'!$K$1:$BS$4779,MATCH(ORU$1&amp;"|"&amp;$B29,'Data Annex'!$K$1:$K$4779,0),MATCH(ORU$2,'Data Annex'!$K$1:$BS$1,0)),"")</f>
        <v/>
      </c>
      <c r="ORV29" s="258" t="str">
        <f>IFERROR(INDEX('Data Annex'!$K$1:$BS$4779,MATCH(ORV$1&amp;"|"&amp;$B29,'Data Annex'!$K$1:$K$4779,0),MATCH(ORV$2,'Data Annex'!$K$1:$BS$1,0)),"")</f>
        <v/>
      </c>
      <c r="ORW29" s="258" t="str">
        <f>IFERROR(INDEX('Data Annex'!$K$1:$BS$4779,MATCH(ORW$1&amp;"|"&amp;$B29,'Data Annex'!$K$1:$K$4779,0),MATCH(ORW$2,'Data Annex'!$K$1:$BS$1,0)),"")</f>
        <v/>
      </c>
      <c r="ORX29" s="258" t="str">
        <f>IFERROR(INDEX('Data Annex'!$K$1:$BS$4779,MATCH(ORX$1&amp;"|"&amp;$B29,'Data Annex'!$K$1:$K$4779,0),MATCH(ORX$2,'Data Annex'!$K$1:$BS$1,0)),"")</f>
        <v/>
      </c>
      <c r="ORY29" s="258" t="str">
        <f>IFERROR(INDEX('Data Annex'!$K$1:$BS$4779,MATCH(ORY$1&amp;"|"&amp;$B29,'Data Annex'!$K$1:$K$4779,0),MATCH(ORY$2,'Data Annex'!$K$1:$BS$1,0)),"")</f>
        <v/>
      </c>
      <c r="ORZ29" s="258" t="str">
        <f>IFERROR(INDEX('Data Annex'!$K$1:$BS$4779,MATCH(ORZ$1&amp;"|"&amp;$B29,'Data Annex'!$K$1:$K$4779,0),MATCH(ORZ$2,'Data Annex'!$K$1:$BS$1,0)),"")</f>
        <v/>
      </c>
      <c r="OSA29" s="258" t="str">
        <f>IFERROR(INDEX('Data Annex'!$K$1:$BS$4779,MATCH(OSA$1&amp;"|"&amp;$B29,'Data Annex'!$K$1:$K$4779,0),MATCH(OSA$2,'Data Annex'!$K$1:$BS$1,0)),"")</f>
        <v/>
      </c>
      <c r="OSB29" s="258" t="str">
        <f>IFERROR(INDEX('Data Annex'!$K$1:$BS$4779,MATCH(OSB$1&amp;"|"&amp;$B29,'Data Annex'!$K$1:$K$4779,0),MATCH(OSB$2,'Data Annex'!$K$1:$BS$1,0)),"")</f>
        <v/>
      </c>
      <c r="OSC29" s="258" t="str">
        <f>IFERROR(INDEX('Data Annex'!$K$1:$BS$4779,MATCH(OSC$1&amp;"|"&amp;$B29,'Data Annex'!$K$1:$K$4779,0),MATCH(OSC$2,'Data Annex'!$K$1:$BS$1,0)),"")</f>
        <v/>
      </c>
      <c r="OSD29" s="258" t="str">
        <f>IFERROR(INDEX('Data Annex'!$K$1:$BS$4779,MATCH(OSD$1&amp;"|"&amp;$B29,'Data Annex'!$K$1:$K$4779,0),MATCH(OSD$2,'Data Annex'!$K$1:$BS$1,0)),"")</f>
        <v/>
      </c>
      <c r="OSE29" s="258" t="str">
        <f>IFERROR(INDEX('Data Annex'!$K$1:$BS$4779,MATCH(OSE$1&amp;"|"&amp;$B29,'Data Annex'!$K$1:$K$4779,0),MATCH(OSE$2,'Data Annex'!$K$1:$BS$1,0)),"")</f>
        <v/>
      </c>
      <c r="OSF29" s="258" t="str">
        <f>IFERROR(INDEX('Data Annex'!$K$1:$BS$4779,MATCH(OSF$1&amp;"|"&amp;$B29,'Data Annex'!$K$1:$K$4779,0),MATCH(OSF$2,'Data Annex'!$K$1:$BS$1,0)),"")</f>
        <v/>
      </c>
      <c r="OSG29" s="258" t="str">
        <f>IFERROR(INDEX('Data Annex'!$K$1:$BS$4779,MATCH(OSG$1&amp;"|"&amp;$B29,'Data Annex'!$K$1:$K$4779,0),MATCH(OSG$2,'Data Annex'!$K$1:$BS$1,0)),"")</f>
        <v/>
      </c>
      <c r="OSH29" s="258" t="str">
        <f>IFERROR(INDEX('Data Annex'!$K$1:$BS$4779,MATCH(OSH$1&amp;"|"&amp;$B29,'Data Annex'!$K$1:$K$4779,0),MATCH(OSH$2,'Data Annex'!$K$1:$BS$1,0)),"")</f>
        <v/>
      </c>
      <c r="OSI29" s="258" t="str">
        <f>IFERROR(INDEX('Data Annex'!$K$1:$BS$4779,MATCH(OSI$1&amp;"|"&amp;$B29,'Data Annex'!$K$1:$K$4779,0),MATCH(OSI$2,'Data Annex'!$K$1:$BS$1,0)),"")</f>
        <v/>
      </c>
      <c r="OSJ29" s="258" t="str">
        <f>IFERROR(INDEX('Data Annex'!$K$1:$BS$4779,MATCH(OSJ$1&amp;"|"&amp;$B29,'Data Annex'!$K$1:$K$4779,0),MATCH(OSJ$2,'Data Annex'!$K$1:$BS$1,0)),"")</f>
        <v/>
      </c>
      <c r="OSK29" s="258" t="str">
        <f>IFERROR(INDEX('Data Annex'!$K$1:$BS$4779,MATCH(OSK$1&amp;"|"&amp;$B29,'Data Annex'!$K$1:$K$4779,0),MATCH(OSK$2,'Data Annex'!$K$1:$BS$1,0)),"")</f>
        <v/>
      </c>
      <c r="OSL29" s="258" t="str">
        <f>IFERROR(INDEX('Data Annex'!$K$1:$BS$4779,MATCH(OSL$1&amp;"|"&amp;$B29,'Data Annex'!$K$1:$K$4779,0),MATCH(OSL$2,'Data Annex'!$K$1:$BS$1,0)),"")</f>
        <v/>
      </c>
      <c r="OSM29" s="258" t="str">
        <f>IFERROR(INDEX('Data Annex'!$K$1:$BS$4779,MATCH(OSM$1&amp;"|"&amp;$B29,'Data Annex'!$K$1:$K$4779,0),MATCH(OSM$2,'Data Annex'!$K$1:$BS$1,0)),"")</f>
        <v/>
      </c>
      <c r="OSN29" s="258" t="str">
        <f>IFERROR(INDEX('Data Annex'!$K$1:$BS$4779,MATCH(OSN$1&amp;"|"&amp;$B29,'Data Annex'!$K$1:$K$4779,0),MATCH(OSN$2,'Data Annex'!$K$1:$BS$1,0)),"")</f>
        <v/>
      </c>
      <c r="OSO29" s="258" t="str">
        <f>IFERROR(INDEX('Data Annex'!$K$1:$BS$4779,MATCH(OSO$1&amp;"|"&amp;$B29,'Data Annex'!$K$1:$K$4779,0),MATCH(OSO$2,'Data Annex'!$K$1:$BS$1,0)),"")</f>
        <v/>
      </c>
      <c r="OSP29" s="258" t="str">
        <f>IFERROR(INDEX('Data Annex'!$K$1:$BS$4779,MATCH(OSP$1&amp;"|"&amp;$B29,'Data Annex'!$K$1:$K$4779,0),MATCH(OSP$2,'Data Annex'!$K$1:$BS$1,0)),"")</f>
        <v/>
      </c>
      <c r="OSQ29" s="258" t="str">
        <f>IFERROR(INDEX('Data Annex'!$K$1:$BS$4779,MATCH(OSQ$1&amp;"|"&amp;$B29,'Data Annex'!$K$1:$K$4779,0),MATCH(OSQ$2,'Data Annex'!$K$1:$BS$1,0)),"")</f>
        <v/>
      </c>
      <c r="OSR29" s="258" t="str">
        <f>IFERROR(INDEX('Data Annex'!$K$1:$BS$4779,MATCH(OSR$1&amp;"|"&amp;$B29,'Data Annex'!$K$1:$K$4779,0),MATCH(OSR$2,'Data Annex'!$K$1:$BS$1,0)),"")</f>
        <v/>
      </c>
      <c r="OSS29" s="258" t="str">
        <f>IFERROR(INDEX('Data Annex'!$K$1:$BS$4779,MATCH(OSS$1&amp;"|"&amp;$B29,'Data Annex'!$K$1:$K$4779,0),MATCH(OSS$2,'Data Annex'!$K$1:$BS$1,0)),"")</f>
        <v/>
      </c>
      <c r="OST29" s="258" t="str">
        <f>IFERROR(INDEX('Data Annex'!$K$1:$BS$4779,MATCH(OST$1&amp;"|"&amp;$B29,'Data Annex'!$K$1:$K$4779,0),MATCH(OST$2,'Data Annex'!$K$1:$BS$1,0)),"")</f>
        <v/>
      </c>
      <c r="OSU29" s="258" t="str">
        <f>IFERROR(INDEX('Data Annex'!$K$1:$BS$4779,MATCH(OSU$1&amp;"|"&amp;$B29,'Data Annex'!$K$1:$K$4779,0),MATCH(OSU$2,'Data Annex'!$K$1:$BS$1,0)),"")</f>
        <v/>
      </c>
      <c r="OSV29" s="258" t="str">
        <f>IFERROR(INDEX('Data Annex'!$K$1:$BS$4779,MATCH(OSV$1&amp;"|"&amp;$B29,'Data Annex'!$K$1:$K$4779,0),MATCH(OSV$2,'Data Annex'!$K$1:$BS$1,0)),"")</f>
        <v/>
      </c>
      <c r="OSW29" s="258" t="str">
        <f>IFERROR(INDEX('Data Annex'!$K$1:$BS$4779,MATCH(OSW$1&amp;"|"&amp;$B29,'Data Annex'!$K$1:$K$4779,0),MATCH(OSW$2,'Data Annex'!$K$1:$BS$1,0)),"")</f>
        <v/>
      </c>
      <c r="OSX29" s="258" t="str">
        <f>IFERROR(INDEX('Data Annex'!$K$1:$BS$4779,MATCH(OSX$1&amp;"|"&amp;$B29,'Data Annex'!$K$1:$K$4779,0),MATCH(OSX$2,'Data Annex'!$K$1:$BS$1,0)),"")</f>
        <v/>
      </c>
      <c r="OSY29" s="258" t="str">
        <f>IFERROR(INDEX('Data Annex'!$K$1:$BS$4779,MATCH(OSY$1&amp;"|"&amp;$B29,'Data Annex'!$K$1:$K$4779,0),MATCH(OSY$2,'Data Annex'!$K$1:$BS$1,0)),"")</f>
        <v/>
      </c>
      <c r="OSZ29" s="258" t="str">
        <f>IFERROR(INDEX('Data Annex'!$K$1:$BS$4779,MATCH(OSZ$1&amp;"|"&amp;$B29,'Data Annex'!$K$1:$K$4779,0),MATCH(OSZ$2,'Data Annex'!$K$1:$BS$1,0)),"")</f>
        <v/>
      </c>
      <c r="OTA29" s="258" t="str">
        <f>IFERROR(INDEX('Data Annex'!$K$1:$BS$4779,MATCH(OTA$1&amp;"|"&amp;$B29,'Data Annex'!$K$1:$K$4779,0),MATCH(OTA$2,'Data Annex'!$K$1:$BS$1,0)),"")</f>
        <v/>
      </c>
      <c r="OTB29" s="258" t="str">
        <f>IFERROR(INDEX('Data Annex'!$K$1:$BS$4779,MATCH(OTB$1&amp;"|"&amp;$B29,'Data Annex'!$K$1:$K$4779,0),MATCH(OTB$2,'Data Annex'!$K$1:$BS$1,0)),"")</f>
        <v/>
      </c>
      <c r="OTC29" s="258" t="str">
        <f>IFERROR(INDEX('Data Annex'!$K$1:$BS$4779,MATCH(OTC$1&amp;"|"&amp;$B29,'Data Annex'!$K$1:$K$4779,0),MATCH(OTC$2,'Data Annex'!$K$1:$BS$1,0)),"")</f>
        <v/>
      </c>
      <c r="OTD29" s="258" t="str">
        <f>IFERROR(INDEX('Data Annex'!$K$1:$BS$4779,MATCH(OTD$1&amp;"|"&amp;$B29,'Data Annex'!$K$1:$K$4779,0),MATCH(OTD$2,'Data Annex'!$K$1:$BS$1,0)),"")</f>
        <v/>
      </c>
      <c r="OTE29" s="258" t="str">
        <f>IFERROR(INDEX('Data Annex'!$K$1:$BS$4779,MATCH(OTE$1&amp;"|"&amp;$B29,'Data Annex'!$K$1:$K$4779,0),MATCH(OTE$2,'Data Annex'!$K$1:$BS$1,0)),"")</f>
        <v/>
      </c>
      <c r="OTF29" s="258" t="str">
        <f>IFERROR(INDEX('Data Annex'!$K$1:$BS$4779,MATCH(OTF$1&amp;"|"&amp;$B29,'Data Annex'!$K$1:$K$4779,0),MATCH(OTF$2,'Data Annex'!$K$1:$BS$1,0)),"")</f>
        <v/>
      </c>
      <c r="OTG29" s="258" t="str">
        <f>IFERROR(INDEX('Data Annex'!$K$1:$BS$4779,MATCH(OTG$1&amp;"|"&amp;$B29,'Data Annex'!$K$1:$K$4779,0),MATCH(OTG$2,'Data Annex'!$K$1:$BS$1,0)),"")</f>
        <v/>
      </c>
      <c r="OTH29" s="258" t="str">
        <f>IFERROR(INDEX('Data Annex'!$K$1:$BS$4779,MATCH(OTH$1&amp;"|"&amp;$B29,'Data Annex'!$K$1:$K$4779,0),MATCH(OTH$2,'Data Annex'!$K$1:$BS$1,0)),"")</f>
        <v/>
      </c>
      <c r="OTI29" s="258" t="str">
        <f>IFERROR(INDEX('Data Annex'!$K$1:$BS$4779,MATCH(OTI$1&amp;"|"&amp;$B29,'Data Annex'!$K$1:$K$4779,0),MATCH(OTI$2,'Data Annex'!$K$1:$BS$1,0)),"")</f>
        <v/>
      </c>
      <c r="OTJ29" s="258" t="str">
        <f>IFERROR(INDEX('Data Annex'!$K$1:$BS$4779,MATCH(OTJ$1&amp;"|"&amp;$B29,'Data Annex'!$K$1:$K$4779,0),MATCH(OTJ$2,'Data Annex'!$K$1:$BS$1,0)),"")</f>
        <v/>
      </c>
      <c r="OTK29" s="258" t="str">
        <f>IFERROR(INDEX('Data Annex'!$K$1:$BS$4779,MATCH(OTK$1&amp;"|"&amp;$B29,'Data Annex'!$K$1:$K$4779,0),MATCH(OTK$2,'Data Annex'!$K$1:$BS$1,0)),"")</f>
        <v/>
      </c>
      <c r="OTL29" s="258" t="str">
        <f>IFERROR(INDEX('Data Annex'!$K$1:$BS$4779,MATCH(OTL$1&amp;"|"&amp;$B29,'Data Annex'!$K$1:$K$4779,0),MATCH(OTL$2,'Data Annex'!$K$1:$BS$1,0)),"")</f>
        <v/>
      </c>
      <c r="OTM29" s="258" t="str">
        <f>IFERROR(INDEX('Data Annex'!$K$1:$BS$4779,MATCH(OTM$1&amp;"|"&amp;$B29,'Data Annex'!$K$1:$K$4779,0),MATCH(OTM$2,'Data Annex'!$K$1:$BS$1,0)),"")</f>
        <v/>
      </c>
      <c r="OTN29" s="258" t="str">
        <f>IFERROR(INDEX('Data Annex'!$K$1:$BS$4779,MATCH(OTN$1&amp;"|"&amp;$B29,'Data Annex'!$K$1:$K$4779,0),MATCH(OTN$2,'Data Annex'!$K$1:$BS$1,0)),"")</f>
        <v/>
      </c>
      <c r="OTO29" s="258" t="str">
        <f>IFERROR(INDEX('Data Annex'!$K$1:$BS$4779,MATCH(OTO$1&amp;"|"&amp;$B29,'Data Annex'!$K$1:$K$4779,0),MATCH(OTO$2,'Data Annex'!$K$1:$BS$1,0)),"")</f>
        <v/>
      </c>
      <c r="OTP29" s="258" t="str">
        <f>IFERROR(INDEX('Data Annex'!$K$1:$BS$4779,MATCH(OTP$1&amp;"|"&amp;$B29,'Data Annex'!$K$1:$K$4779,0),MATCH(OTP$2,'Data Annex'!$K$1:$BS$1,0)),"")</f>
        <v/>
      </c>
      <c r="OTQ29" s="258" t="str">
        <f>IFERROR(INDEX('Data Annex'!$K$1:$BS$4779,MATCH(OTQ$1&amp;"|"&amp;$B29,'Data Annex'!$K$1:$K$4779,0),MATCH(OTQ$2,'Data Annex'!$K$1:$BS$1,0)),"")</f>
        <v/>
      </c>
      <c r="OTR29" s="258" t="str">
        <f>IFERROR(INDEX('Data Annex'!$K$1:$BS$4779,MATCH(OTR$1&amp;"|"&amp;$B29,'Data Annex'!$K$1:$K$4779,0),MATCH(OTR$2,'Data Annex'!$K$1:$BS$1,0)),"")</f>
        <v/>
      </c>
      <c r="OTS29" s="258" t="str">
        <f>IFERROR(INDEX('Data Annex'!$K$1:$BS$4779,MATCH(OTS$1&amp;"|"&amp;$B29,'Data Annex'!$K$1:$K$4779,0),MATCH(OTS$2,'Data Annex'!$K$1:$BS$1,0)),"")</f>
        <v/>
      </c>
      <c r="OTT29" s="258" t="str">
        <f>IFERROR(INDEX('Data Annex'!$K$1:$BS$4779,MATCH(OTT$1&amp;"|"&amp;$B29,'Data Annex'!$K$1:$K$4779,0),MATCH(OTT$2,'Data Annex'!$K$1:$BS$1,0)),"")</f>
        <v/>
      </c>
      <c r="OTU29" s="258" t="str">
        <f>IFERROR(INDEX('Data Annex'!$K$1:$BS$4779,MATCH(OTU$1&amp;"|"&amp;$B29,'Data Annex'!$K$1:$K$4779,0),MATCH(OTU$2,'Data Annex'!$K$1:$BS$1,0)),"")</f>
        <v/>
      </c>
      <c r="OTV29" s="258" t="str">
        <f>IFERROR(INDEX('Data Annex'!$K$1:$BS$4779,MATCH(OTV$1&amp;"|"&amp;$B29,'Data Annex'!$K$1:$K$4779,0),MATCH(OTV$2,'Data Annex'!$K$1:$BS$1,0)),"")</f>
        <v/>
      </c>
      <c r="OTW29" s="258" t="str">
        <f>IFERROR(INDEX('Data Annex'!$K$1:$BS$4779,MATCH(OTW$1&amp;"|"&amp;$B29,'Data Annex'!$K$1:$K$4779,0),MATCH(OTW$2,'Data Annex'!$K$1:$BS$1,0)),"")</f>
        <v/>
      </c>
      <c r="OTX29" s="258" t="str">
        <f>IFERROR(INDEX('Data Annex'!$K$1:$BS$4779,MATCH(OTX$1&amp;"|"&amp;$B29,'Data Annex'!$K$1:$K$4779,0),MATCH(OTX$2,'Data Annex'!$K$1:$BS$1,0)),"")</f>
        <v/>
      </c>
      <c r="OTY29" s="258" t="str">
        <f>IFERROR(INDEX('Data Annex'!$K$1:$BS$4779,MATCH(OTY$1&amp;"|"&amp;$B29,'Data Annex'!$K$1:$K$4779,0),MATCH(OTY$2,'Data Annex'!$K$1:$BS$1,0)),"")</f>
        <v/>
      </c>
      <c r="OTZ29" s="258" t="str">
        <f>IFERROR(INDEX('Data Annex'!$K$1:$BS$4779,MATCH(OTZ$1&amp;"|"&amp;$B29,'Data Annex'!$K$1:$K$4779,0),MATCH(OTZ$2,'Data Annex'!$K$1:$BS$1,0)),"")</f>
        <v/>
      </c>
      <c r="OUA29" s="258" t="str">
        <f>IFERROR(INDEX('Data Annex'!$K$1:$BS$4779,MATCH(OUA$1&amp;"|"&amp;$B29,'Data Annex'!$K$1:$K$4779,0),MATCH(OUA$2,'Data Annex'!$K$1:$BS$1,0)),"")</f>
        <v/>
      </c>
      <c r="OUB29" s="258" t="str">
        <f>IFERROR(INDEX('Data Annex'!$K$1:$BS$4779,MATCH(OUB$1&amp;"|"&amp;$B29,'Data Annex'!$K$1:$K$4779,0),MATCH(OUB$2,'Data Annex'!$K$1:$BS$1,0)),"")</f>
        <v/>
      </c>
      <c r="OUC29" s="258" t="str">
        <f>IFERROR(INDEX('Data Annex'!$K$1:$BS$4779,MATCH(OUC$1&amp;"|"&amp;$B29,'Data Annex'!$K$1:$K$4779,0),MATCH(OUC$2,'Data Annex'!$K$1:$BS$1,0)),"")</f>
        <v/>
      </c>
      <c r="OUD29" s="258" t="str">
        <f>IFERROR(INDEX('Data Annex'!$K$1:$BS$4779,MATCH(OUD$1&amp;"|"&amp;$B29,'Data Annex'!$K$1:$K$4779,0),MATCH(OUD$2,'Data Annex'!$K$1:$BS$1,0)),"")</f>
        <v/>
      </c>
      <c r="OUE29" s="258" t="str">
        <f>IFERROR(INDEX('Data Annex'!$K$1:$BS$4779,MATCH(OUE$1&amp;"|"&amp;$B29,'Data Annex'!$K$1:$K$4779,0),MATCH(OUE$2,'Data Annex'!$K$1:$BS$1,0)),"")</f>
        <v/>
      </c>
      <c r="OUF29" s="258" t="str">
        <f>IFERROR(INDEX('Data Annex'!$K$1:$BS$4779,MATCH(OUF$1&amp;"|"&amp;$B29,'Data Annex'!$K$1:$K$4779,0),MATCH(OUF$2,'Data Annex'!$K$1:$BS$1,0)),"")</f>
        <v/>
      </c>
      <c r="OUG29" s="258" t="str">
        <f>IFERROR(INDEX('Data Annex'!$K$1:$BS$4779,MATCH(OUG$1&amp;"|"&amp;$B29,'Data Annex'!$K$1:$K$4779,0),MATCH(OUG$2,'Data Annex'!$K$1:$BS$1,0)),"")</f>
        <v/>
      </c>
      <c r="OUH29" s="258" t="str">
        <f>IFERROR(INDEX('Data Annex'!$K$1:$BS$4779,MATCH(OUH$1&amp;"|"&amp;$B29,'Data Annex'!$K$1:$K$4779,0),MATCH(OUH$2,'Data Annex'!$K$1:$BS$1,0)),"")</f>
        <v/>
      </c>
      <c r="OUI29" s="258" t="str">
        <f>IFERROR(INDEX('Data Annex'!$K$1:$BS$4779,MATCH(OUI$1&amp;"|"&amp;$B29,'Data Annex'!$K$1:$K$4779,0),MATCH(OUI$2,'Data Annex'!$K$1:$BS$1,0)),"")</f>
        <v/>
      </c>
      <c r="OUJ29" s="258" t="str">
        <f>IFERROR(INDEX('Data Annex'!$K$1:$BS$4779,MATCH(OUJ$1&amp;"|"&amp;$B29,'Data Annex'!$K$1:$K$4779,0),MATCH(OUJ$2,'Data Annex'!$K$1:$BS$1,0)),"")</f>
        <v/>
      </c>
      <c r="OUK29" s="258" t="str">
        <f>IFERROR(INDEX('Data Annex'!$K$1:$BS$4779,MATCH(OUK$1&amp;"|"&amp;$B29,'Data Annex'!$K$1:$K$4779,0),MATCH(OUK$2,'Data Annex'!$K$1:$BS$1,0)),"")</f>
        <v/>
      </c>
      <c r="OUL29" s="258" t="str">
        <f>IFERROR(INDEX('Data Annex'!$K$1:$BS$4779,MATCH(OUL$1&amp;"|"&amp;$B29,'Data Annex'!$K$1:$K$4779,0),MATCH(OUL$2,'Data Annex'!$K$1:$BS$1,0)),"")</f>
        <v/>
      </c>
      <c r="OUM29" s="258" t="str">
        <f>IFERROR(INDEX('Data Annex'!$K$1:$BS$4779,MATCH(OUM$1&amp;"|"&amp;$B29,'Data Annex'!$K$1:$K$4779,0),MATCH(OUM$2,'Data Annex'!$K$1:$BS$1,0)),"")</f>
        <v/>
      </c>
      <c r="OUN29" s="258" t="str">
        <f>IFERROR(INDEX('Data Annex'!$K$1:$BS$4779,MATCH(OUN$1&amp;"|"&amp;$B29,'Data Annex'!$K$1:$K$4779,0),MATCH(OUN$2,'Data Annex'!$K$1:$BS$1,0)),"")</f>
        <v/>
      </c>
      <c r="OUO29" s="258" t="str">
        <f>IFERROR(INDEX('Data Annex'!$K$1:$BS$4779,MATCH(OUO$1&amp;"|"&amp;$B29,'Data Annex'!$K$1:$K$4779,0),MATCH(OUO$2,'Data Annex'!$K$1:$BS$1,0)),"")</f>
        <v/>
      </c>
      <c r="OUP29" s="258" t="str">
        <f>IFERROR(INDEX('Data Annex'!$K$1:$BS$4779,MATCH(OUP$1&amp;"|"&amp;$B29,'Data Annex'!$K$1:$K$4779,0),MATCH(OUP$2,'Data Annex'!$K$1:$BS$1,0)),"")</f>
        <v/>
      </c>
      <c r="OUQ29" s="258" t="str">
        <f>IFERROR(INDEX('Data Annex'!$K$1:$BS$4779,MATCH(OUQ$1&amp;"|"&amp;$B29,'Data Annex'!$K$1:$K$4779,0),MATCH(OUQ$2,'Data Annex'!$K$1:$BS$1,0)),"")</f>
        <v/>
      </c>
      <c r="OUR29" s="258" t="str">
        <f>IFERROR(INDEX('Data Annex'!$K$1:$BS$4779,MATCH(OUR$1&amp;"|"&amp;$B29,'Data Annex'!$K$1:$K$4779,0),MATCH(OUR$2,'Data Annex'!$K$1:$BS$1,0)),"")</f>
        <v/>
      </c>
      <c r="OUS29" s="258" t="str">
        <f>IFERROR(INDEX('Data Annex'!$K$1:$BS$4779,MATCH(OUS$1&amp;"|"&amp;$B29,'Data Annex'!$K$1:$K$4779,0),MATCH(OUS$2,'Data Annex'!$K$1:$BS$1,0)),"")</f>
        <v/>
      </c>
      <c r="OUT29" s="258" t="str">
        <f>IFERROR(INDEX('Data Annex'!$K$1:$BS$4779,MATCH(OUT$1&amp;"|"&amp;$B29,'Data Annex'!$K$1:$K$4779,0),MATCH(OUT$2,'Data Annex'!$K$1:$BS$1,0)),"")</f>
        <v/>
      </c>
      <c r="OUU29" s="258" t="str">
        <f>IFERROR(INDEX('Data Annex'!$K$1:$BS$4779,MATCH(OUU$1&amp;"|"&amp;$B29,'Data Annex'!$K$1:$K$4779,0),MATCH(OUU$2,'Data Annex'!$K$1:$BS$1,0)),"")</f>
        <v/>
      </c>
      <c r="OUV29" s="258" t="str">
        <f>IFERROR(INDEX('Data Annex'!$K$1:$BS$4779,MATCH(OUV$1&amp;"|"&amp;$B29,'Data Annex'!$K$1:$K$4779,0),MATCH(OUV$2,'Data Annex'!$K$1:$BS$1,0)),"")</f>
        <v/>
      </c>
      <c r="OUW29" s="258" t="str">
        <f>IFERROR(INDEX('Data Annex'!$K$1:$BS$4779,MATCH(OUW$1&amp;"|"&amp;$B29,'Data Annex'!$K$1:$K$4779,0),MATCH(OUW$2,'Data Annex'!$K$1:$BS$1,0)),"")</f>
        <v/>
      </c>
      <c r="OUX29" s="258" t="str">
        <f>IFERROR(INDEX('Data Annex'!$K$1:$BS$4779,MATCH(OUX$1&amp;"|"&amp;$B29,'Data Annex'!$K$1:$K$4779,0),MATCH(OUX$2,'Data Annex'!$K$1:$BS$1,0)),"")</f>
        <v/>
      </c>
      <c r="OUY29" s="258" t="str">
        <f>IFERROR(INDEX('Data Annex'!$K$1:$BS$4779,MATCH(OUY$1&amp;"|"&amp;$B29,'Data Annex'!$K$1:$K$4779,0),MATCH(OUY$2,'Data Annex'!$K$1:$BS$1,0)),"")</f>
        <v/>
      </c>
      <c r="OUZ29" s="258" t="str">
        <f>IFERROR(INDEX('Data Annex'!$K$1:$BS$4779,MATCH(OUZ$1&amp;"|"&amp;$B29,'Data Annex'!$K$1:$K$4779,0),MATCH(OUZ$2,'Data Annex'!$K$1:$BS$1,0)),"")</f>
        <v/>
      </c>
      <c r="OVA29" s="258" t="str">
        <f>IFERROR(INDEX('Data Annex'!$K$1:$BS$4779,MATCH(OVA$1&amp;"|"&amp;$B29,'Data Annex'!$K$1:$K$4779,0),MATCH(OVA$2,'Data Annex'!$K$1:$BS$1,0)),"")</f>
        <v/>
      </c>
      <c r="OVB29" s="258" t="str">
        <f>IFERROR(INDEX('Data Annex'!$K$1:$BS$4779,MATCH(OVB$1&amp;"|"&amp;$B29,'Data Annex'!$K$1:$K$4779,0),MATCH(OVB$2,'Data Annex'!$K$1:$BS$1,0)),"")</f>
        <v/>
      </c>
      <c r="OVC29" s="258" t="str">
        <f>IFERROR(INDEX('Data Annex'!$K$1:$BS$4779,MATCH(OVC$1&amp;"|"&amp;$B29,'Data Annex'!$K$1:$K$4779,0),MATCH(OVC$2,'Data Annex'!$K$1:$BS$1,0)),"")</f>
        <v/>
      </c>
      <c r="OVD29" s="258" t="str">
        <f>IFERROR(INDEX('Data Annex'!$K$1:$BS$4779,MATCH(OVD$1&amp;"|"&amp;$B29,'Data Annex'!$K$1:$K$4779,0),MATCH(OVD$2,'Data Annex'!$K$1:$BS$1,0)),"")</f>
        <v/>
      </c>
      <c r="OVE29" s="258" t="str">
        <f>IFERROR(INDEX('Data Annex'!$K$1:$BS$4779,MATCH(OVE$1&amp;"|"&amp;$B29,'Data Annex'!$K$1:$K$4779,0),MATCH(OVE$2,'Data Annex'!$K$1:$BS$1,0)),"")</f>
        <v/>
      </c>
      <c r="OVF29" s="258" t="str">
        <f>IFERROR(INDEX('Data Annex'!$K$1:$BS$4779,MATCH(OVF$1&amp;"|"&amp;$B29,'Data Annex'!$K$1:$K$4779,0),MATCH(OVF$2,'Data Annex'!$K$1:$BS$1,0)),"")</f>
        <v/>
      </c>
      <c r="OVG29" s="258" t="str">
        <f>IFERROR(INDEX('Data Annex'!$K$1:$BS$4779,MATCH(OVG$1&amp;"|"&amp;$B29,'Data Annex'!$K$1:$K$4779,0),MATCH(OVG$2,'Data Annex'!$K$1:$BS$1,0)),"")</f>
        <v/>
      </c>
      <c r="OVH29" s="258" t="str">
        <f>IFERROR(INDEX('Data Annex'!$K$1:$BS$4779,MATCH(OVH$1&amp;"|"&amp;$B29,'Data Annex'!$K$1:$K$4779,0),MATCH(OVH$2,'Data Annex'!$K$1:$BS$1,0)),"")</f>
        <v/>
      </c>
      <c r="OVI29" s="258" t="str">
        <f>IFERROR(INDEX('Data Annex'!$K$1:$BS$4779,MATCH(OVI$1&amp;"|"&amp;$B29,'Data Annex'!$K$1:$K$4779,0),MATCH(OVI$2,'Data Annex'!$K$1:$BS$1,0)),"")</f>
        <v/>
      </c>
      <c r="OVJ29" s="258" t="str">
        <f>IFERROR(INDEX('Data Annex'!$K$1:$BS$4779,MATCH(OVJ$1&amp;"|"&amp;$B29,'Data Annex'!$K$1:$K$4779,0),MATCH(OVJ$2,'Data Annex'!$K$1:$BS$1,0)),"")</f>
        <v/>
      </c>
      <c r="OVK29" s="258" t="str">
        <f>IFERROR(INDEX('Data Annex'!$K$1:$BS$4779,MATCH(OVK$1&amp;"|"&amp;$B29,'Data Annex'!$K$1:$K$4779,0),MATCH(OVK$2,'Data Annex'!$K$1:$BS$1,0)),"")</f>
        <v/>
      </c>
      <c r="OVL29" s="258" t="str">
        <f>IFERROR(INDEX('Data Annex'!$K$1:$BS$4779,MATCH(OVL$1&amp;"|"&amp;$B29,'Data Annex'!$K$1:$K$4779,0),MATCH(OVL$2,'Data Annex'!$K$1:$BS$1,0)),"")</f>
        <v/>
      </c>
      <c r="OVM29" s="258" t="str">
        <f>IFERROR(INDEX('Data Annex'!$K$1:$BS$4779,MATCH(OVM$1&amp;"|"&amp;$B29,'Data Annex'!$K$1:$K$4779,0),MATCH(OVM$2,'Data Annex'!$K$1:$BS$1,0)),"")</f>
        <v/>
      </c>
      <c r="OVN29" s="258" t="str">
        <f>IFERROR(INDEX('Data Annex'!$K$1:$BS$4779,MATCH(OVN$1&amp;"|"&amp;$B29,'Data Annex'!$K$1:$K$4779,0),MATCH(OVN$2,'Data Annex'!$K$1:$BS$1,0)),"")</f>
        <v/>
      </c>
      <c r="OVO29" s="258" t="str">
        <f>IFERROR(INDEX('Data Annex'!$K$1:$BS$4779,MATCH(OVO$1&amp;"|"&amp;$B29,'Data Annex'!$K$1:$K$4779,0),MATCH(OVO$2,'Data Annex'!$K$1:$BS$1,0)),"")</f>
        <v/>
      </c>
      <c r="OVP29" s="258" t="str">
        <f>IFERROR(INDEX('Data Annex'!$K$1:$BS$4779,MATCH(OVP$1&amp;"|"&amp;$B29,'Data Annex'!$K$1:$K$4779,0),MATCH(OVP$2,'Data Annex'!$K$1:$BS$1,0)),"")</f>
        <v/>
      </c>
      <c r="OVQ29" s="258" t="str">
        <f>IFERROR(INDEX('Data Annex'!$K$1:$BS$4779,MATCH(OVQ$1&amp;"|"&amp;$B29,'Data Annex'!$K$1:$K$4779,0),MATCH(OVQ$2,'Data Annex'!$K$1:$BS$1,0)),"")</f>
        <v/>
      </c>
      <c r="OVR29" s="258" t="str">
        <f>IFERROR(INDEX('Data Annex'!$K$1:$BS$4779,MATCH(OVR$1&amp;"|"&amp;$B29,'Data Annex'!$K$1:$K$4779,0),MATCH(OVR$2,'Data Annex'!$K$1:$BS$1,0)),"")</f>
        <v/>
      </c>
      <c r="OVS29" s="258" t="str">
        <f>IFERROR(INDEX('Data Annex'!$K$1:$BS$4779,MATCH(OVS$1&amp;"|"&amp;$B29,'Data Annex'!$K$1:$K$4779,0),MATCH(OVS$2,'Data Annex'!$K$1:$BS$1,0)),"")</f>
        <v/>
      </c>
      <c r="OVT29" s="258" t="str">
        <f>IFERROR(INDEX('Data Annex'!$K$1:$BS$4779,MATCH(OVT$1&amp;"|"&amp;$B29,'Data Annex'!$K$1:$K$4779,0),MATCH(OVT$2,'Data Annex'!$K$1:$BS$1,0)),"")</f>
        <v/>
      </c>
      <c r="OVU29" s="258" t="str">
        <f>IFERROR(INDEX('Data Annex'!$K$1:$BS$4779,MATCH(OVU$1&amp;"|"&amp;$B29,'Data Annex'!$K$1:$K$4779,0),MATCH(OVU$2,'Data Annex'!$K$1:$BS$1,0)),"")</f>
        <v/>
      </c>
      <c r="OVV29" s="258" t="str">
        <f>IFERROR(INDEX('Data Annex'!$K$1:$BS$4779,MATCH(OVV$1&amp;"|"&amp;$B29,'Data Annex'!$K$1:$K$4779,0),MATCH(OVV$2,'Data Annex'!$K$1:$BS$1,0)),"")</f>
        <v/>
      </c>
      <c r="OVW29" s="258" t="str">
        <f>IFERROR(INDEX('Data Annex'!$K$1:$BS$4779,MATCH(OVW$1&amp;"|"&amp;$B29,'Data Annex'!$K$1:$K$4779,0),MATCH(OVW$2,'Data Annex'!$K$1:$BS$1,0)),"")</f>
        <v/>
      </c>
      <c r="OVX29" s="258" t="str">
        <f>IFERROR(INDEX('Data Annex'!$K$1:$BS$4779,MATCH(OVX$1&amp;"|"&amp;$B29,'Data Annex'!$K$1:$K$4779,0),MATCH(OVX$2,'Data Annex'!$K$1:$BS$1,0)),"")</f>
        <v/>
      </c>
      <c r="OVY29" s="258" t="str">
        <f>IFERROR(INDEX('Data Annex'!$K$1:$BS$4779,MATCH(OVY$1&amp;"|"&amp;$B29,'Data Annex'!$K$1:$K$4779,0),MATCH(OVY$2,'Data Annex'!$K$1:$BS$1,0)),"")</f>
        <v/>
      </c>
      <c r="OVZ29" s="258" t="str">
        <f>IFERROR(INDEX('Data Annex'!$K$1:$BS$4779,MATCH(OVZ$1&amp;"|"&amp;$B29,'Data Annex'!$K$1:$K$4779,0),MATCH(OVZ$2,'Data Annex'!$K$1:$BS$1,0)),"")</f>
        <v/>
      </c>
      <c r="OWA29" s="258" t="str">
        <f>IFERROR(INDEX('Data Annex'!$K$1:$BS$4779,MATCH(OWA$1&amp;"|"&amp;$B29,'Data Annex'!$K$1:$K$4779,0),MATCH(OWA$2,'Data Annex'!$K$1:$BS$1,0)),"")</f>
        <v/>
      </c>
      <c r="OWB29" s="258" t="str">
        <f>IFERROR(INDEX('Data Annex'!$K$1:$BS$4779,MATCH(OWB$1&amp;"|"&amp;$B29,'Data Annex'!$K$1:$K$4779,0),MATCH(OWB$2,'Data Annex'!$K$1:$BS$1,0)),"")</f>
        <v/>
      </c>
      <c r="OWC29" s="258" t="str">
        <f>IFERROR(INDEX('Data Annex'!$K$1:$BS$4779,MATCH(OWC$1&amp;"|"&amp;$B29,'Data Annex'!$K$1:$K$4779,0),MATCH(OWC$2,'Data Annex'!$K$1:$BS$1,0)),"")</f>
        <v/>
      </c>
      <c r="OWD29" s="258" t="str">
        <f>IFERROR(INDEX('Data Annex'!$K$1:$BS$4779,MATCH(OWD$1&amp;"|"&amp;$B29,'Data Annex'!$K$1:$K$4779,0),MATCH(OWD$2,'Data Annex'!$K$1:$BS$1,0)),"")</f>
        <v/>
      </c>
      <c r="OWE29" s="258" t="str">
        <f>IFERROR(INDEX('Data Annex'!$K$1:$BS$4779,MATCH(OWE$1&amp;"|"&amp;$B29,'Data Annex'!$K$1:$K$4779,0),MATCH(OWE$2,'Data Annex'!$K$1:$BS$1,0)),"")</f>
        <v/>
      </c>
      <c r="OWF29" s="258" t="str">
        <f>IFERROR(INDEX('Data Annex'!$K$1:$BS$4779,MATCH(OWF$1&amp;"|"&amp;$B29,'Data Annex'!$K$1:$K$4779,0),MATCH(OWF$2,'Data Annex'!$K$1:$BS$1,0)),"")</f>
        <v/>
      </c>
      <c r="OWG29" s="258" t="str">
        <f>IFERROR(INDEX('Data Annex'!$K$1:$BS$4779,MATCH(OWG$1&amp;"|"&amp;$B29,'Data Annex'!$K$1:$K$4779,0),MATCH(OWG$2,'Data Annex'!$K$1:$BS$1,0)),"")</f>
        <v/>
      </c>
      <c r="OWH29" s="258" t="str">
        <f>IFERROR(INDEX('Data Annex'!$K$1:$BS$4779,MATCH(OWH$1&amp;"|"&amp;$B29,'Data Annex'!$K$1:$K$4779,0),MATCH(OWH$2,'Data Annex'!$K$1:$BS$1,0)),"")</f>
        <v/>
      </c>
      <c r="OWI29" s="258" t="str">
        <f>IFERROR(INDEX('Data Annex'!$K$1:$BS$4779,MATCH(OWI$1&amp;"|"&amp;$B29,'Data Annex'!$K$1:$K$4779,0),MATCH(OWI$2,'Data Annex'!$K$1:$BS$1,0)),"")</f>
        <v/>
      </c>
      <c r="OWJ29" s="258" t="str">
        <f>IFERROR(INDEX('Data Annex'!$K$1:$BS$4779,MATCH(OWJ$1&amp;"|"&amp;$B29,'Data Annex'!$K$1:$K$4779,0),MATCH(OWJ$2,'Data Annex'!$K$1:$BS$1,0)),"")</f>
        <v/>
      </c>
      <c r="OWK29" s="258" t="str">
        <f>IFERROR(INDEX('Data Annex'!$K$1:$BS$4779,MATCH(OWK$1&amp;"|"&amp;$B29,'Data Annex'!$K$1:$K$4779,0),MATCH(OWK$2,'Data Annex'!$K$1:$BS$1,0)),"")</f>
        <v/>
      </c>
      <c r="OWL29" s="258" t="str">
        <f>IFERROR(INDEX('Data Annex'!$K$1:$BS$4779,MATCH(OWL$1&amp;"|"&amp;$B29,'Data Annex'!$K$1:$K$4779,0),MATCH(OWL$2,'Data Annex'!$K$1:$BS$1,0)),"")</f>
        <v/>
      </c>
      <c r="OWM29" s="258" t="str">
        <f>IFERROR(INDEX('Data Annex'!$K$1:$BS$4779,MATCH(OWM$1&amp;"|"&amp;$B29,'Data Annex'!$K$1:$K$4779,0),MATCH(OWM$2,'Data Annex'!$K$1:$BS$1,0)),"")</f>
        <v/>
      </c>
      <c r="OWN29" s="258" t="str">
        <f>IFERROR(INDEX('Data Annex'!$K$1:$BS$4779,MATCH(OWN$1&amp;"|"&amp;$B29,'Data Annex'!$K$1:$K$4779,0),MATCH(OWN$2,'Data Annex'!$K$1:$BS$1,0)),"")</f>
        <v/>
      </c>
      <c r="OWO29" s="258" t="str">
        <f>IFERROR(INDEX('Data Annex'!$K$1:$BS$4779,MATCH(OWO$1&amp;"|"&amp;$B29,'Data Annex'!$K$1:$K$4779,0),MATCH(OWO$2,'Data Annex'!$K$1:$BS$1,0)),"")</f>
        <v/>
      </c>
      <c r="OWP29" s="258" t="str">
        <f>IFERROR(INDEX('Data Annex'!$K$1:$BS$4779,MATCH(OWP$1&amp;"|"&amp;$B29,'Data Annex'!$K$1:$K$4779,0),MATCH(OWP$2,'Data Annex'!$K$1:$BS$1,0)),"")</f>
        <v/>
      </c>
      <c r="OWQ29" s="258" t="str">
        <f>IFERROR(INDEX('Data Annex'!$K$1:$BS$4779,MATCH(OWQ$1&amp;"|"&amp;$B29,'Data Annex'!$K$1:$K$4779,0),MATCH(OWQ$2,'Data Annex'!$K$1:$BS$1,0)),"")</f>
        <v/>
      </c>
      <c r="OWR29" s="258" t="str">
        <f>IFERROR(INDEX('Data Annex'!$K$1:$BS$4779,MATCH(OWR$1&amp;"|"&amp;$B29,'Data Annex'!$K$1:$K$4779,0),MATCH(OWR$2,'Data Annex'!$K$1:$BS$1,0)),"")</f>
        <v/>
      </c>
      <c r="OWS29" s="258" t="str">
        <f>IFERROR(INDEX('Data Annex'!$K$1:$BS$4779,MATCH(OWS$1&amp;"|"&amp;$B29,'Data Annex'!$K$1:$K$4779,0),MATCH(OWS$2,'Data Annex'!$K$1:$BS$1,0)),"")</f>
        <v/>
      </c>
      <c r="OWT29" s="258" t="str">
        <f>IFERROR(INDEX('Data Annex'!$K$1:$BS$4779,MATCH(OWT$1&amp;"|"&amp;$B29,'Data Annex'!$K$1:$K$4779,0),MATCH(OWT$2,'Data Annex'!$K$1:$BS$1,0)),"")</f>
        <v/>
      </c>
      <c r="OWU29" s="258" t="str">
        <f>IFERROR(INDEX('Data Annex'!$K$1:$BS$4779,MATCH(OWU$1&amp;"|"&amp;$B29,'Data Annex'!$K$1:$K$4779,0),MATCH(OWU$2,'Data Annex'!$K$1:$BS$1,0)),"")</f>
        <v/>
      </c>
      <c r="OWV29" s="258" t="str">
        <f>IFERROR(INDEX('Data Annex'!$K$1:$BS$4779,MATCH(OWV$1&amp;"|"&amp;$B29,'Data Annex'!$K$1:$K$4779,0),MATCH(OWV$2,'Data Annex'!$K$1:$BS$1,0)),"")</f>
        <v/>
      </c>
      <c r="OWW29" s="258" t="str">
        <f>IFERROR(INDEX('Data Annex'!$K$1:$BS$4779,MATCH(OWW$1&amp;"|"&amp;$B29,'Data Annex'!$K$1:$K$4779,0),MATCH(OWW$2,'Data Annex'!$K$1:$BS$1,0)),"")</f>
        <v/>
      </c>
      <c r="OWX29" s="258" t="str">
        <f>IFERROR(INDEX('Data Annex'!$K$1:$BS$4779,MATCH(OWX$1&amp;"|"&amp;$B29,'Data Annex'!$K$1:$K$4779,0),MATCH(OWX$2,'Data Annex'!$K$1:$BS$1,0)),"")</f>
        <v/>
      </c>
      <c r="OWY29" s="258" t="str">
        <f>IFERROR(INDEX('Data Annex'!$K$1:$BS$4779,MATCH(OWY$1&amp;"|"&amp;$B29,'Data Annex'!$K$1:$K$4779,0),MATCH(OWY$2,'Data Annex'!$K$1:$BS$1,0)),"")</f>
        <v/>
      </c>
      <c r="OWZ29" s="258" t="str">
        <f>IFERROR(INDEX('Data Annex'!$K$1:$BS$4779,MATCH(OWZ$1&amp;"|"&amp;$B29,'Data Annex'!$K$1:$K$4779,0),MATCH(OWZ$2,'Data Annex'!$K$1:$BS$1,0)),"")</f>
        <v/>
      </c>
      <c r="OXA29" s="258" t="str">
        <f>IFERROR(INDEX('Data Annex'!$K$1:$BS$4779,MATCH(OXA$1&amp;"|"&amp;$B29,'Data Annex'!$K$1:$K$4779,0),MATCH(OXA$2,'Data Annex'!$K$1:$BS$1,0)),"")</f>
        <v/>
      </c>
      <c r="OXB29" s="258" t="str">
        <f>IFERROR(INDEX('Data Annex'!$K$1:$BS$4779,MATCH(OXB$1&amp;"|"&amp;$B29,'Data Annex'!$K$1:$K$4779,0),MATCH(OXB$2,'Data Annex'!$K$1:$BS$1,0)),"")</f>
        <v/>
      </c>
      <c r="OXC29" s="258" t="str">
        <f>IFERROR(INDEX('Data Annex'!$K$1:$BS$4779,MATCH(OXC$1&amp;"|"&amp;$B29,'Data Annex'!$K$1:$K$4779,0),MATCH(OXC$2,'Data Annex'!$K$1:$BS$1,0)),"")</f>
        <v/>
      </c>
      <c r="OXD29" s="258" t="str">
        <f>IFERROR(INDEX('Data Annex'!$K$1:$BS$4779,MATCH(OXD$1&amp;"|"&amp;$B29,'Data Annex'!$K$1:$K$4779,0),MATCH(OXD$2,'Data Annex'!$K$1:$BS$1,0)),"")</f>
        <v/>
      </c>
      <c r="OXE29" s="258" t="str">
        <f>IFERROR(INDEX('Data Annex'!$K$1:$BS$4779,MATCH(OXE$1&amp;"|"&amp;$B29,'Data Annex'!$K$1:$K$4779,0),MATCH(OXE$2,'Data Annex'!$K$1:$BS$1,0)),"")</f>
        <v/>
      </c>
      <c r="OXF29" s="258" t="str">
        <f>IFERROR(INDEX('Data Annex'!$K$1:$BS$4779,MATCH(OXF$1&amp;"|"&amp;$B29,'Data Annex'!$K$1:$K$4779,0),MATCH(OXF$2,'Data Annex'!$K$1:$BS$1,0)),"")</f>
        <v/>
      </c>
      <c r="OXG29" s="258" t="str">
        <f>IFERROR(INDEX('Data Annex'!$K$1:$BS$4779,MATCH(OXG$1&amp;"|"&amp;$B29,'Data Annex'!$K$1:$K$4779,0),MATCH(OXG$2,'Data Annex'!$K$1:$BS$1,0)),"")</f>
        <v/>
      </c>
      <c r="OXH29" s="258" t="str">
        <f>IFERROR(INDEX('Data Annex'!$K$1:$BS$4779,MATCH(OXH$1&amp;"|"&amp;$B29,'Data Annex'!$K$1:$K$4779,0),MATCH(OXH$2,'Data Annex'!$K$1:$BS$1,0)),"")</f>
        <v/>
      </c>
      <c r="OXI29" s="258" t="str">
        <f>IFERROR(INDEX('Data Annex'!$K$1:$BS$4779,MATCH(OXI$1&amp;"|"&amp;$B29,'Data Annex'!$K$1:$K$4779,0),MATCH(OXI$2,'Data Annex'!$K$1:$BS$1,0)),"")</f>
        <v/>
      </c>
      <c r="OXJ29" s="258" t="str">
        <f>IFERROR(INDEX('Data Annex'!$K$1:$BS$4779,MATCH(OXJ$1&amp;"|"&amp;$B29,'Data Annex'!$K$1:$K$4779,0),MATCH(OXJ$2,'Data Annex'!$K$1:$BS$1,0)),"")</f>
        <v/>
      </c>
      <c r="OXK29" s="258" t="str">
        <f>IFERROR(INDEX('Data Annex'!$K$1:$BS$4779,MATCH(OXK$1&amp;"|"&amp;$B29,'Data Annex'!$K$1:$K$4779,0),MATCH(OXK$2,'Data Annex'!$K$1:$BS$1,0)),"")</f>
        <v/>
      </c>
      <c r="OXL29" s="258" t="str">
        <f>IFERROR(INDEX('Data Annex'!$K$1:$BS$4779,MATCH(OXL$1&amp;"|"&amp;$B29,'Data Annex'!$K$1:$K$4779,0),MATCH(OXL$2,'Data Annex'!$K$1:$BS$1,0)),"")</f>
        <v/>
      </c>
      <c r="OXM29" s="258" t="str">
        <f>IFERROR(INDEX('Data Annex'!$K$1:$BS$4779,MATCH(OXM$1&amp;"|"&amp;$B29,'Data Annex'!$K$1:$K$4779,0),MATCH(OXM$2,'Data Annex'!$K$1:$BS$1,0)),"")</f>
        <v/>
      </c>
      <c r="OXN29" s="258" t="str">
        <f>IFERROR(INDEX('Data Annex'!$K$1:$BS$4779,MATCH(OXN$1&amp;"|"&amp;$B29,'Data Annex'!$K$1:$K$4779,0),MATCH(OXN$2,'Data Annex'!$K$1:$BS$1,0)),"")</f>
        <v/>
      </c>
      <c r="OXO29" s="258" t="str">
        <f>IFERROR(INDEX('Data Annex'!$K$1:$BS$4779,MATCH(OXO$1&amp;"|"&amp;$B29,'Data Annex'!$K$1:$K$4779,0),MATCH(OXO$2,'Data Annex'!$K$1:$BS$1,0)),"")</f>
        <v/>
      </c>
      <c r="OXP29" s="258" t="str">
        <f>IFERROR(INDEX('Data Annex'!$K$1:$BS$4779,MATCH(OXP$1&amp;"|"&amp;$B29,'Data Annex'!$K$1:$K$4779,0),MATCH(OXP$2,'Data Annex'!$K$1:$BS$1,0)),"")</f>
        <v/>
      </c>
      <c r="OXQ29" s="258" t="str">
        <f>IFERROR(INDEX('Data Annex'!$K$1:$BS$4779,MATCH(OXQ$1&amp;"|"&amp;$B29,'Data Annex'!$K$1:$K$4779,0),MATCH(OXQ$2,'Data Annex'!$K$1:$BS$1,0)),"")</f>
        <v/>
      </c>
      <c r="OXR29" s="258" t="str">
        <f>IFERROR(INDEX('Data Annex'!$K$1:$BS$4779,MATCH(OXR$1&amp;"|"&amp;$B29,'Data Annex'!$K$1:$K$4779,0),MATCH(OXR$2,'Data Annex'!$K$1:$BS$1,0)),"")</f>
        <v/>
      </c>
      <c r="OXS29" s="258" t="str">
        <f>IFERROR(INDEX('Data Annex'!$K$1:$BS$4779,MATCH(OXS$1&amp;"|"&amp;$B29,'Data Annex'!$K$1:$K$4779,0),MATCH(OXS$2,'Data Annex'!$K$1:$BS$1,0)),"")</f>
        <v/>
      </c>
      <c r="OXT29" s="258" t="str">
        <f>IFERROR(INDEX('Data Annex'!$K$1:$BS$4779,MATCH(OXT$1&amp;"|"&amp;$B29,'Data Annex'!$K$1:$K$4779,0),MATCH(OXT$2,'Data Annex'!$K$1:$BS$1,0)),"")</f>
        <v/>
      </c>
      <c r="OXU29" s="258" t="str">
        <f>IFERROR(INDEX('Data Annex'!$K$1:$BS$4779,MATCH(OXU$1&amp;"|"&amp;$B29,'Data Annex'!$K$1:$K$4779,0),MATCH(OXU$2,'Data Annex'!$K$1:$BS$1,0)),"")</f>
        <v/>
      </c>
      <c r="OXV29" s="258" t="str">
        <f>IFERROR(INDEX('Data Annex'!$K$1:$BS$4779,MATCH(OXV$1&amp;"|"&amp;$B29,'Data Annex'!$K$1:$K$4779,0),MATCH(OXV$2,'Data Annex'!$K$1:$BS$1,0)),"")</f>
        <v/>
      </c>
      <c r="OXW29" s="258" t="str">
        <f>IFERROR(INDEX('Data Annex'!$K$1:$BS$4779,MATCH(OXW$1&amp;"|"&amp;$B29,'Data Annex'!$K$1:$K$4779,0),MATCH(OXW$2,'Data Annex'!$K$1:$BS$1,0)),"")</f>
        <v/>
      </c>
      <c r="OXX29" s="258" t="str">
        <f>IFERROR(INDEX('Data Annex'!$K$1:$BS$4779,MATCH(OXX$1&amp;"|"&amp;$B29,'Data Annex'!$K$1:$K$4779,0),MATCH(OXX$2,'Data Annex'!$K$1:$BS$1,0)),"")</f>
        <v/>
      </c>
      <c r="OXY29" s="258" t="str">
        <f>IFERROR(INDEX('Data Annex'!$K$1:$BS$4779,MATCH(OXY$1&amp;"|"&amp;$B29,'Data Annex'!$K$1:$K$4779,0),MATCH(OXY$2,'Data Annex'!$K$1:$BS$1,0)),"")</f>
        <v/>
      </c>
      <c r="OXZ29" s="258" t="str">
        <f>IFERROR(INDEX('Data Annex'!$K$1:$BS$4779,MATCH(OXZ$1&amp;"|"&amp;$B29,'Data Annex'!$K$1:$K$4779,0),MATCH(OXZ$2,'Data Annex'!$K$1:$BS$1,0)),"")</f>
        <v/>
      </c>
      <c r="OYA29" s="258" t="str">
        <f>IFERROR(INDEX('Data Annex'!$K$1:$BS$4779,MATCH(OYA$1&amp;"|"&amp;$B29,'Data Annex'!$K$1:$K$4779,0),MATCH(OYA$2,'Data Annex'!$K$1:$BS$1,0)),"")</f>
        <v/>
      </c>
      <c r="OYB29" s="258" t="str">
        <f>IFERROR(INDEX('Data Annex'!$K$1:$BS$4779,MATCH(OYB$1&amp;"|"&amp;$B29,'Data Annex'!$K$1:$K$4779,0),MATCH(OYB$2,'Data Annex'!$K$1:$BS$1,0)),"")</f>
        <v/>
      </c>
      <c r="OYC29" s="258" t="str">
        <f>IFERROR(INDEX('Data Annex'!$K$1:$BS$4779,MATCH(OYC$1&amp;"|"&amp;$B29,'Data Annex'!$K$1:$K$4779,0),MATCH(OYC$2,'Data Annex'!$K$1:$BS$1,0)),"")</f>
        <v/>
      </c>
      <c r="OYD29" s="258" t="str">
        <f>IFERROR(INDEX('Data Annex'!$K$1:$BS$4779,MATCH(OYD$1&amp;"|"&amp;$B29,'Data Annex'!$K$1:$K$4779,0),MATCH(OYD$2,'Data Annex'!$K$1:$BS$1,0)),"")</f>
        <v/>
      </c>
      <c r="OYE29" s="258" t="str">
        <f>IFERROR(INDEX('Data Annex'!$K$1:$BS$4779,MATCH(OYE$1&amp;"|"&amp;$B29,'Data Annex'!$K$1:$K$4779,0),MATCH(OYE$2,'Data Annex'!$K$1:$BS$1,0)),"")</f>
        <v/>
      </c>
      <c r="OYF29" s="258" t="str">
        <f>IFERROR(INDEX('Data Annex'!$K$1:$BS$4779,MATCH(OYF$1&amp;"|"&amp;$B29,'Data Annex'!$K$1:$K$4779,0),MATCH(OYF$2,'Data Annex'!$K$1:$BS$1,0)),"")</f>
        <v/>
      </c>
      <c r="OYG29" s="258" t="str">
        <f>IFERROR(INDEX('Data Annex'!$K$1:$BS$4779,MATCH(OYG$1&amp;"|"&amp;$B29,'Data Annex'!$K$1:$K$4779,0),MATCH(OYG$2,'Data Annex'!$K$1:$BS$1,0)),"")</f>
        <v/>
      </c>
      <c r="OYH29" s="258" t="str">
        <f>IFERROR(INDEX('Data Annex'!$K$1:$BS$4779,MATCH(OYH$1&amp;"|"&amp;$B29,'Data Annex'!$K$1:$K$4779,0),MATCH(OYH$2,'Data Annex'!$K$1:$BS$1,0)),"")</f>
        <v/>
      </c>
      <c r="OYI29" s="258" t="str">
        <f>IFERROR(INDEX('Data Annex'!$K$1:$BS$4779,MATCH(OYI$1&amp;"|"&amp;$B29,'Data Annex'!$K$1:$K$4779,0),MATCH(OYI$2,'Data Annex'!$K$1:$BS$1,0)),"")</f>
        <v/>
      </c>
      <c r="OYJ29" s="258" t="str">
        <f>IFERROR(INDEX('Data Annex'!$K$1:$BS$4779,MATCH(OYJ$1&amp;"|"&amp;$B29,'Data Annex'!$K$1:$K$4779,0),MATCH(OYJ$2,'Data Annex'!$K$1:$BS$1,0)),"")</f>
        <v/>
      </c>
      <c r="OYK29" s="258" t="str">
        <f>IFERROR(INDEX('Data Annex'!$K$1:$BS$4779,MATCH(OYK$1&amp;"|"&amp;$B29,'Data Annex'!$K$1:$K$4779,0),MATCH(OYK$2,'Data Annex'!$K$1:$BS$1,0)),"")</f>
        <v/>
      </c>
      <c r="OYL29" s="258" t="str">
        <f>IFERROR(INDEX('Data Annex'!$K$1:$BS$4779,MATCH(OYL$1&amp;"|"&amp;$B29,'Data Annex'!$K$1:$K$4779,0),MATCH(OYL$2,'Data Annex'!$K$1:$BS$1,0)),"")</f>
        <v/>
      </c>
      <c r="OYM29" s="258" t="str">
        <f>IFERROR(INDEX('Data Annex'!$K$1:$BS$4779,MATCH(OYM$1&amp;"|"&amp;$B29,'Data Annex'!$K$1:$K$4779,0),MATCH(OYM$2,'Data Annex'!$K$1:$BS$1,0)),"")</f>
        <v/>
      </c>
      <c r="OYN29" s="258" t="str">
        <f>IFERROR(INDEX('Data Annex'!$K$1:$BS$4779,MATCH(OYN$1&amp;"|"&amp;$B29,'Data Annex'!$K$1:$K$4779,0),MATCH(OYN$2,'Data Annex'!$K$1:$BS$1,0)),"")</f>
        <v/>
      </c>
      <c r="OYO29" s="258" t="str">
        <f>IFERROR(INDEX('Data Annex'!$K$1:$BS$4779,MATCH(OYO$1&amp;"|"&amp;$B29,'Data Annex'!$K$1:$K$4779,0),MATCH(OYO$2,'Data Annex'!$K$1:$BS$1,0)),"")</f>
        <v/>
      </c>
      <c r="OYP29" s="258" t="str">
        <f>IFERROR(INDEX('Data Annex'!$K$1:$BS$4779,MATCH(OYP$1&amp;"|"&amp;$B29,'Data Annex'!$K$1:$K$4779,0),MATCH(OYP$2,'Data Annex'!$K$1:$BS$1,0)),"")</f>
        <v/>
      </c>
      <c r="OYQ29" s="258" t="str">
        <f>IFERROR(INDEX('Data Annex'!$K$1:$BS$4779,MATCH(OYQ$1&amp;"|"&amp;$B29,'Data Annex'!$K$1:$K$4779,0),MATCH(OYQ$2,'Data Annex'!$K$1:$BS$1,0)),"")</f>
        <v/>
      </c>
      <c r="OYR29" s="258" t="str">
        <f>IFERROR(INDEX('Data Annex'!$K$1:$BS$4779,MATCH(OYR$1&amp;"|"&amp;$B29,'Data Annex'!$K$1:$K$4779,0),MATCH(OYR$2,'Data Annex'!$K$1:$BS$1,0)),"")</f>
        <v/>
      </c>
      <c r="OYS29" s="258" t="str">
        <f>IFERROR(INDEX('Data Annex'!$K$1:$BS$4779,MATCH(OYS$1&amp;"|"&amp;$B29,'Data Annex'!$K$1:$K$4779,0),MATCH(OYS$2,'Data Annex'!$K$1:$BS$1,0)),"")</f>
        <v/>
      </c>
      <c r="OYT29" s="258" t="str">
        <f>IFERROR(INDEX('Data Annex'!$K$1:$BS$4779,MATCH(OYT$1&amp;"|"&amp;$B29,'Data Annex'!$K$1:$K$4779,0),MATCH(OYT$2,'Data Annex'!$K$1:$BS$1,0)),"")</f>
        <v/>
      </c>
      <c r="OYU29" s="258" t="str">
        <f>IFERROR(INDEX('Data Annex'!$K$1:$BS$4779,MATCH(OYU$1&amp;"|"&amp;$B29,'Data Annex'!$K$1:$K$4779,0),MATCH(OYU$2,'Data Annex'!$K$1:$BS$1,0)),"")</f>
        <v/>
      </c>
      <c r="OYV29" s="258" t="str">
        <f>IFERROR(INDEX('Data Annex'!$K$1:$BS$4779,MATCH(OYV$1&amp;"|"&amp;$B29,'Data Annex'!$K$1:$K$4779,0),MATCH(OYV$2,'Data Annex'!$K$1:$BS$1,0)),"")</f>
        <v/>
      </c>
      <c r="OYW29" s="258" t="str">
        <f>IFERROR(INDEX('Data Annex'!$K$1:$BS$4779,MATCH(OYW$1&amp;"|"&amp;$B29,'Data Annex'!$K$1:$K$4779,0),MATCH(OYW$2,'Data Annex'!$K$1:$BS$1,0)),"")</f>
        <v/>
      </c>
      <c r="OYX29" s="258" t="str">
        <f>IFERROR(INDEX('Data Annex'!$K$1:$BS$4779,MATCH(OYX$1&amp;"|"&amp;$B29,'Data Annex'!$K$1:$K$4779,0),MATCH(OYX$2,'Data Annex'!$K$1:$BS$1,0)),"")</f>
        <v/>
      </c>
      <c r="OYY29" s="258" t="str">
        <f>IFERROR(INDEX('Data Annex'!$K$1:$BS$4779,MATCH(OYY$1&amp;"|"&amp;$B29,'Data Annex'!$K$1:$K$4779,0),MATCH(OYY$2,'Data Annex'!$K$1:$BS$1,0)),"")</f>
        <v/>
      </c>
      <c r="OYZ29" s="258" t="str">
        <f>IFERROR(INDEX('Data Annex'!$K$1:$BS$4779,MATCH(OYZ$1&amp;"|"&amp;$B29,'Data Annex'!$K$1:$K$4779,0),MATCH(OYZ$2,'Data Annex'!$K$1:$BS$1,0)),"")</f>
        <v/>
      </c>
      <c r="OZA29" s="258" t="str">
        <f>IFERROR(INDEX('Data Annex'!$K$1:$BS$4779,MATCH(OZA$1&amp;"|"&amp;$B29,'Data Annex'!$K$1:$K$4779,0),MATCH(OZA$2,'Data Annex'!$K$1:$BS$1,0)),"")</f>
        <v/>
      </c>
      <c r="OZB29" s="258" t="str">
        <f>IFERROR(INDEX('Data Annex'!$K$1:$BS$4779,MATCH(OZB$1&amp;"|"&amp;$B29,'Data Annex'!$K$1:$K$4779,0),MATCH(OZB$2,'Data Annex'!$K$1:$BS$1,0)),"")</f>
        <v/>
      </c>
      <c r="OZC29" s="258" t="str">
        <f>IFERROR(INDEX('Data Annex'!$K$1:$BS$4779,MATCH(OZC$1&amp;"|"&amp;$B29,'Data Annex'!$K$1:$K$4779,0),MATCH(OZC$2,'Data Annex'!$K$1:$BS$1,0)),"")</f>
        <v/>
      </c>
      <c r="OZD29" s="258" t="str">
        <f>IFERROR(INDEX('Data Annex'!$K$1:$BS$4779,MATCH(OZD$1&amp;"|"&amp;$B29,'Data Annex'!$K$1:$K$4779,0),MATCH(OZD$2,'Data Annex'!$K$1:$BS$1,0)),"")</f>
        <v/>
      </c>
      <c r="OZE29" s="258" t="str">
        <f>IFERROR(INDEX('Data Annex'!$K$1:$BS$4779,MATCH(OZE$1&amp;"|"&amp;$B29,'Data Annex'!$K$1:$K$4779,0),MATCH(OZE$2,'Data Annex'!$K$1:$BS$1,0)),"")</f>
        <v/>
      </c>
      <c r="OZF29" s="258" t="str">
        <f>IFERROR(INDEX('Data Annex'!$K$1:$BS$4779,MATCH(OZF$1&amp;"|"&amp;$B29,'Data Annex'!$K$1:$K$4779,0),MATCH(OZF$2,'Data Annex'!$K$1:$BS$1,0)),"")</f>
        <v/>
      </c>
      <c r="OZG29" s="258" t="str">
        <f>IFERROR(INDEX('Data Annex'!$K$1:$BS$4779,MATCH(OZG$1&amp;"|"&amp;$B29,'Data Annex'!$K$1:$K$4779,0),MATCH(OZG$2,'Data Annex'!$K$1:$BS$1,0)),"")</f>
        <v/>
      </c>
      <c r="OZH29" s="258" t="str">
        <f>IFERROR(INDEX('Data Annex'!$K$1:$BS$4779,MATCH(OZH$1&amp;"|"&amp;$B29,'Data Annex'!$K$1:$K$4779,0),MATCH(OZH$2,'Data Annex'!$K$1:$BS$1,0)),"")</f>
        <v/>
      </c>
      <c r="OZI29" s="258" t="str">
        <f>IFERROR(INDEX('Data Annex'!$K$1:$BS$4779,MATCH(OZI$1&amp;"|"&amp;$B29,'Data Annex'!$K$1:$K$4779,0),MATCH(OZI$2,'Data Annex'!$K$1:$BS$1,0)),"")</f>
        <v/>
      </c>
      <c r="OZJ29" s="258" t="str">
        <f>IFERROR(INDEX('Data Annex'!$K$1:$BS$4779,MATCH(OZJ$1&amp;"|"&amp;$B29,'Data Annex'!$K$1:$K$4779,0),MATCH(OZJ$2,'Data Annex'!$K$1:$BS$1,0)),"")</f>
        <v/>
      </c>
      <c r="OZK29" s="258" t="str">
        <f>IFERROR(INDEX('Data Annex'!$K$1:$BS$4779,MATCH(OZK$1&amp;"|"&amp;$B29,'Data Annex'!$K$1:$K$4779,0),MATCH(OZK$2,'Data Annex'!$K$1:$BS$1,0)),"")</f>
        <v/>
      </c>
      <c r="OZL29" s="258" t="str">
        <f>IFERROR(INDEX('Data Annex'!$K$1:$BS$4779,MATCH(OZL$1&amp;"|"&amp;$B29,'Data Annex'!$K$1:$K$4779,0),MATCH(OZL$2,'Data Annex'!$K$1:$BS$1,0)),"")</f>
        <v/>
      </c>
      <c r="OZM29" s="258" t="str">
        <f>IFERROR(INDEX('Data Annex'!$K$1:$BS$4779,MATCH(OZM$1&amp;"|"&amp;$B29,'Data Annex'!$K$1:$K$4779,0),MATCH(OZM$2,'Data Annex'!$K$1:$BS$1,0)),"")</f>
        <v/>
      </c>
      <c r="OZN29" s="258" t="str">
        <f>IFERROR(INDEX('Data Annex'!$K$1:$BS$4779,MATCH(OZN$1&amp;"|"&amp;$B29,'Data Annex'!$K$1:$K$4779,0),MATCH(OZN$2,'Data Annex'!$K$1:$BS$1,0)),"")</f>
        <v/>
      </c>
      <c r="OZO29" s="258" t="str">
        <f>IFERROR(INDEX('Data Annex'!$K$1:$BS$4779,MATCH(OZO$1&amp;"|"&amp;$B29,'Data Annex'!$K$1:$K$4779,0),MATCH(OZO$2,'Data Annex'!$K$1:$BS$1,0)),"")</f>
        <v/>
      </c>
      <c r="OZP29" s="258" t="str">
        <f>IFERROR(INDEX('Data Annex'!$K$1:$BS$4779,MATCH(OZP$1&amp;"|"&amp;$B29,'Data Annex'!$K$1:$K$4779,0),MATCH(OZP$2,'Data Annex'!$K$1:$BS$1,0)),"")</f>
        <v/>
      </c>
      <c r="OZQ29" s="258" t="str">
        <f>IFERROR(INDEX('Data Annex'!$K$1:$BS$4779,MATCH(OZQ$1&amp;"|"&amp;$B29,'Data Annex'!$K$1:$K$4779,0),MATCH(OZQ$2,'Data Annex'!$K$1:$BS$1,0)),"")</f>
        <v/>
      </c>
      <c r="OZR29" s="258" t="str">
        <f>IFERROR(INDEX('Data Annex'!$K$1:$BS$4779,MATCH(OZR$1&amp;"|"&amp;$B29,'Data Annex'!$K$1:$K$4779,0),MATCH(OZR$2,'Data Annex'!$K$1:$BS$1,0)),"")</f>
        <v/>
      </c>
      <c r="OZS29" s="258" t="str">
        <f>IFERROR(INDEX('Data Annex'!$K$1:$BS$4779,MATCH(OZS$1&amp;"|"&amp;$B29,'Data Annex'!$K$1:$K$4779,0),MATCH(OZS$2,'Data Annex'!$K$1:$BS$1,0)),"")</f>
        <v/>
      </c>
      <c r="OZT29" s="258" t="str">
        <f>IFERROR(INDEX('Data Annex'!$K$1:$BS$4779,MATCH(OZT$1&amp;"|"&amp;$B29,'Data Annex'!$K$1:$K$4779,0),MATCH(OZT$2,'Data Annex'!$K$1:$BS$1,0)),"")</f>
        <v/>
      </c>
      <c r="OZU29" s="258" t="str">
        <f>IFERROR(INDEX('Data Annex'!$K$1:$BS$4779,MATCH(OZU$1&amp;"|"&amp;$B29,'Data Annex'!$K$1:$K$4779,0),MATCH(OZU$2,'Data Annex'!$K$1:$BS$1,0)),"")</f>
        <v/>
      </c>
      <c r="OZV29" s="258" t="str">
        <f>IFERROR(INDEX('Data Annex'!$K$1:$BS$4779,MATCH(OZV$1&amp;"|"&amp;$B29,'Data Annex'!$K$1:$K$4779,0),MATCH(OZV$2,'Data Annex'!$K$1:$BS$1,0)),"")</f>
        <v/>
      </c>
      <c r="OZW29" s="258" t="str">
        <f>IFERROR(INDEX('Data Annex'!$K$1:$BS$4779,MATCH(OZW$1&amp;"|"&amp;$B29,'Data Annex'!$K$1:$K$4779,0),MATCH(OZW$2,'Data Annex'!$K$1:$BS$1,0)),"")</f>
        <v/>
      </c>
      <c r="OZX29" s="258" t="str">
        <f>IFERROR(INDEX('Data Annex'!$K$1:$BS$4779,MATCH(OZX$1&amp;"|"&amp;$B29,'Data Annex'!$K$1:$K$4779,0),MATCH(OZX$2,'Data Annex'!$K$1:$BS$1,0)),"")</f>
        <v/>
      </c>
      <c r="OZY29" s="258" t="str">
        <f>IFERROR(INDEX('Data Annex'!$K$1:$BS$4779,MATCH(OZY$1&amp;"|"&amp;$B29,'Data Annex'!$K$1:$K$4779,0),MATCH(OZY$2,'Data Annex'!$K$1:$BS$1,0)),"")</f>
        <v/>
      </c>
      <c r="OZZ29" s="258" t="str">
        <f>IFERROR(INDEX('Data Annex'!$K$1:$BS$4779,MATCH(OZZ$1&amp;"|"&amp;$B29,'Data Annex'!$K$1:$K$4779,0),MATCH(OZZ$2,'Data Annex'!$K$1:$BS$1,0)),"")</f>
        <v/>
      </c>
      <c r="PAA29" s="258" t="str">
        <f>IFERROR(INDEX('Data Annex'!$K$1:$BS$4779,MATCH(PAA$1&amp;"|"&amp;$B29,'Data Annex'!$K$1:$K$4779,0),MATCH(PAA$2,'Data Annex'!$K$1:$BS$1,0)),"")</f>
        <v/>
      </c>
      <c r="PAB29" s="258" t="str">
        <f>IFERROR(INDEX('Data Annex'!$K$1:$BS$4779,MATCH(PAB$1&amp;"|"&amp;$B29,'Data Annex'!$K$1:$K$4779,0),MATCH(PAB$2,'Data Annex'!$K$1:$BS$1,0)),"")</f>
        <v/>
      </c>
      <c r="PAC29" s="258" t="str">
        <f>IFERROR(INDEX('Data Annex'!$K$1:$BS$4779,MATCH(PAC$1&amp;"|"&amp;$B29,'Data Annex'!$K$1:$K$4779,0),MATCH(PAC$2,'Data Annex'!$K$1:$BS$1,0)),"")</f>
        <v/>
      </c>
      <c r="PAD29" s="258" t="str">
        <f>IFERROR(INDEX('Data Annex'!$K$1:$BS$4779,MATCH(PAD$1&amp;"|"&amp;$B29,'Data Annex'!$K$1:$K$4779,0),MATCH(PAD$2,'Data Annex'!$K$1:$BS$1,0)),"")</f>
        <v/>
      </c>
      <c r="PAE29" s="258" t="str">
        <f>IFERROR(INDEX('Data Annex'!$K$1:$BS$4779,MATCH(PAE$1&amp;"|"&amp;$B29,'Data Annex'!$K$1:$K$4779,0),MATCH(PAE$2,'Data Annex'!$K$1:$BS$1,0)),"")</f>
        <v/>
      </c>
      <c r="PAF29" s="258" t="str">
        <f>IFERROR(INDEX('Data Annex'!$K$1:$BS$4779,MATCH(PAF$1&amp;"|"&amp;$B29,'Data Annex'!$K$1:$K$4779,0),MATCH(PAF$2,'Data Annex'!$K$1:$BS$1,0)),"")</f>
        <v/>
      </c>
      <c r="PAG29" s="258" t="str">
        <f>IFERROR(INDEX('Data Annex'!$K$1:$BS$4779,MATCH(PAG$1&amp;"|"&amp;$B29,'Data Annex'!$K$1:$K$4779,0),MATCH(PAG$2,'Data Annex'!$K$1:$BS$1,0)),"")</f>
        <v/>
      </c>
      <c r="PAH29" s="258" t="str">
        <f>IFERROR(INDEX('Data Annex'!$K$1:$BS$4779,MATCH(PAH$1&amp;"|"&amp;$B29,'Data Annex'!$K$1:$K$4779,0),MATCH(PAH$2,'Data Annex'!$K$1:$BS$1,0)),"")</f>
        <v/>
      </c>
      <c r="PAI29" s="258" t="str">
        <f>IFERROR(INDEX('Data Annex'!$K$1:$BS$4779,MATCH(PAI$1&amp;"|"&amp;$B29,'Data Annex'!$K$1:$K$4779,0),MATCH(PAI$2,'Data Annex'!$K$1:$BS$1,0)),"")</f>
        <v/>
      </c>
      <c r="PAJ29" s="258" t="str">
        <f>IFERROR(INDEX('Data Annex'!$K$1:$BS$4779,MATCH(PAJ$1&amp;"|"&amp;$B29,'Data Annex'!$K$1:$K$4779,0),MATCH(PAJ$2,'Data Annex'!$K$1:$BS$1,0)),"")</f>
        <v/>
      </c>
      <c r="PAK29" s="258" t="str">
        <f>IFERROR(INDEX('Data Annex'!$K$1:$BS$4779,MATCH(PAK$1&amp;"|"&amp;$B29,'Data Annex'!$K$1:$K$4779,0),MATCH(PAK$2,'Data Annex'!$K$1:$BS$1,0)),"")</f>
        <v/>
      </c>
      <c r="PAL29" s="258" t="str">
        <f>IFERROR(INDEX('Data Annex'!$K$1:$BS$4779,MATCH(PAL$1&amp;"|"&amp;$B29,'Data Annex'!$K$1:$K$4779,0),MATCH(PAL$2,'Data Annex'!$K$1:$BS$1,0)),"")</f>
        <v/>
      </c>
      <c r="PAM29" s="258" t="str">
        <f>IFERROR(INDEX('Data Annex'!$K$1:$BS$4779,MATCH(PAM$1&amp;"|"&amp;$B29,'Data Annex'!$K$1:$K$4779,0),MATCH(PAM$2,'Data Annex'!$K$1:$BS$1,0)),"")</f>
        <v/>
      </c>
      <c r="PAN29" s="258" t="str">
        <f>IFERROR(INDEX('Data Annex'!$K$1:$BS$4779,MATCH(PAN$1&amp;"|"&amp;$B29,'Data Annex'!$K$1:$K$4779,0),MATCH(PAN$2,'Data Annex'!$K$1:$BS$1,0)),"")</f>
        <v/>
      </c>
      <c r="PAO29" s="258" t="str">
        <f>IFERROR(INDEX('Data Annex'!$K$1:$BS$4779,MATCH(PAO$1&amp;"|"&amp;$B29,'Data Annex'!$K$1:$K$4779,0),MATCH(PAO$2,'Data Annex'!$K$1:$BS$1,0)),"")</f>
        <v/>
      </c>
      <c r="PAP29" s="258" t="str">
        <f>IFERROR(INDEX('Data Annex'!$K$1:$BS$4779,MATCH(PAP$1&amp;"|"&amp;$B29,'Data Annex'!$K$1:$K$4779,0),MATCH(PAP$2,'Data Annex'!$K$1:$BS$1,0)),"")</f>
        <v/>
      </c>
      <c r="PAQ29" s="258" t="str">
        <f>IFERROR(INDEX('Data Annex'!$K$1:$BS$4779,MATCH(PAQ$1&amp;"|"&amp;$B29,'Data Annex'!$K$1:$K$4779,0),MATCH(PAQ$2,'Data Annex'!$K$1:$BS$1,0)),"")</f>
        <v/>
      </c>
      <c r="PAR29" s="258" t="str">
        <f>IFERROR(INDEX('Data Annex'!$K$1:$BS$4779,MATCH(PAR$1&amp;"|"&amp;$B29,'Data Annex'!$K$1:$K$4779,0),MATCH(PAR$2,'Data Annex'!$K$1:$BS$1,0)),"")</f>
        <v/>
      </c>
      <c r="PAS29" s="258" t="str">
        <f>IFERROR(INDEX('Data Annex'!$K$1:$BS$4779,MATCH(PAS$1&amp;"|"&amp;$B29,'Data Annex'!$K$1:$K$4779,0),MATCH(PAS$2,'Data Annex'!$K$1:$BS$1,0)),"")</f>
        <v/>
      </c>
      <c r="PAT29" s="258" t="str">
        <f>IFERROR(INDEX('Data Annex'!$K$1:$BS$4779,MATCH(PAT$1&amp;"|"&amp;$B29,'Data Annex'!$K$1:$K$4779,0),MATCH(PAT$2,'Data Annex'!$K$1:$BS$1,0)),"")</f>
        <v/>
      </c>
      <c r="PAU29" s="258" t="str">
        <f>IFERROR(INDEX('Data Annex'!$K$1:$BS$4779,MATCH(PAU$1&amp;"|"&amp;$B29,'Data Annex'!$K$1:$K$4779,0),MATCH(PAU$2,'Data Annex'!$K$1:$BS$1,0)),"")</f>
        <v/>
      </c>
      <c r="PAV29" s="258" t="str">
        <f>IFERROR(INDEX('Data Annex'!$K$1:$BS$4779,MATCH(PAV$1&amp;"|"&amp;$B29,'Data Annex'!$K$1:$K$4779,0),MATCH(PAV$2,'Data Annex'!$K$1:$BS$1,0)),"")</f>
        <v/>
      </c>
      <c r="PAW29" s="258" t="str">
        <f>IFERROR(INDEX('Data Annex'!$K$1:$BS$4779,MATCH(PAW$1&amp;"|"&amp;$B29,'Data Annex'!$K$1:$K$4779,0),MATCH(PAW$2,'Data Annex'!$K$1:$BS$1,0)),"")</f>
        <v/>
      </c>
      <c r="PAX29" s="258" t="str">
        <f>IFERROR(INDEX('Data Annex'!$K$1:$BS$4779,MATCH(PAX$1&amp;"|"&amp;$B29,'Data Annex'!$K$1:$K$4779,0),MATCH(PAX$2,'Data Annex'!$K$1:$BS$1,0)),"")</f>
        <v/>
      </c>
      <c r="PAY29" s="258" t="str">
        <f>IFERROR(INDEX('Data Annex'!$K$1:$BS$4779,MATCH(PAY$1&amp;"|"&amp;$B29,'Data Annex'!$K$1:$K$4779,0),MATCH(PAY$2,'Data Annex'!$K$1:$BS$1,0)),"")</f>
        <v/>
      </c>
      <c r="PAZ29" s="258" t="str">
        <f>IFERROR(INDEX('Data Annex'!$K$1:$BS$4779,MATCH(PAZ$1&amp;"|"&amp;$B29,'Data Annex'!$K$1:$K$4779,0),MATCH(PAZ$2,'Data Annex'!$K$1:$BS$1,0)),"")</f>
        <v/>
      </c>
      <c r="PBA29" s="258" t="str">
        <f>IFERROR(INDEX('Data Annex'!$K$1:$BS$4779,MATCH(PBA$1&amp;"|"&amp;$B29,'Data Annex'!$K$1:$K$4779,0),MATCH(PBA$2,'Data Annex'!$K$1:$BS$1,0)),"")</f>
        <v/>
      </c>
      <c r="PBB29" s="258" t="str">
        <f>IFERROR(INDEX('Data Annex'!$K$1:$BS$4779,MATCH(PBB$1&amp;"|"&amp;$B29,'Data Annex'!$K$1:$K$4779,0),MATCH(PBB$2,'Data Annex'!$K$1:$BS$1,0)),"")</f>
        <v/>
      </c>
      <c r="PBC29" s="258" t="str">
        <f>IFERROR(INDEX('Data Annex'!$K$1:$BS$4779,MATCH(PBC$1&amp;"|"&amp;$B29,'Data Annex'!$K$1:$K$4779,0),MATCH(PBC$2,'Data Annex'!$K$1:$BS$1,0)),"")</f>
        <v/>
      </c>
      <c r="PBD29" s="258" t="str">
        <f>IFERROR(INDEX('Data Annex'!$K$1:$BS$4779,MATCH(PBD$1&amp;"|"&amp;$B29,'Data Annex'!$K$1:$K$4779,0),MATCH(PBD$2,'Data Annex'!$K$1:$BS$1,0)),"")</f>
        <v/>
      </c>
      <c r="PBE29" s="258" t="str">
        <f>IFERROR(INDEX('Data Annex'!$K$1:$BS$4779,MATCH(PBE$1&amp;"|"&amp;$B29,'Data Annex'!$K$1:$K$4779,0),MATCH(PBE$2,'Data Annex'!$K$1:$BS$1,0)),"")</f>
        <v/>
      </c>
      <c r="PBF29" s="258" t="str">
        <f>IFERROR(INDEX('Data Annex'!$K$1:$BS$4779,MATCH(PBF$1&amp;"|"&amp;$B29,'Data Annex'!$K$1:$K$4779,0),MATCH(PBF$2,'Data Annex'!$K$1:$BS$1,0)),"")</f>
        <v/>
      </c>
      <c r="PBG29" s="258" t="str">
        <f>IFERROR(INDEX('Data Annex'!$K$1:$BS$4779,MATCH(PBG$1&amp;"|"&amp;$B29,'Data Annex'!$K$1:$K$4779,0),MATCH(PBG$2,'Data Annex'!$K$1:$BS$1,0)),"")</f>
        <v/>
      </c>
      <c r="PBH29" s="258" t="str">
        <f>IFERROR(INDEX('Data Annex'!$K$1:$BS$4779,MATCH(PBH$1&amp;"|"&amp;$B29,'Data Annex'!$K$1:$K$4779,0),MATCH(PBH$2,'Data Annex'!$K$1:$BS$1,0)),"")</f>
        <v/>
      </c>
      <c r="PBI29" s="258" t="str">
        <f>IFERROR(INDEX('Data Annex'!$K$1:$BS$4779,MATCH(PBI$1&amp;"|"&amp;$B29,'Data Annex'!$K$1:$K$4779,0),MATCH(PBI$2,'Data Annex'!$K$1:$BS$1,0)),"")</f>
        <v/>
      </c>
      <c r="PBJ29" s="258" t="str">
        <f>IFERROR(INDEX('Data Annex'!$K$1:$BS$4779,MATCH(PBJ$1&amp;"|"&amp;$B29,'Data Annex'!$K$1:$K$4779,0),MATCH(PBJ$2,'Data Annex'!$K$1:$BS$1,0)),"")</f>
        <v/>
      </c>
      <c r="PBK29" s="258" t="str">
        <f>IFERROR(INDEX('Data Annex'!$K$1:$BS$4779,MATCH(PBK$1&amp;"|"&amp;$B29,'Data Annex'!$K$1:$K$4779,0),MATCH(PBK$2,'Data Annex'!$K$1:$BS$1,0)),"")</f>
        <v/>
      </c>
      <c r="PBL29" s="258" t="str">
        <f>IFERROR(INDEX('Data Annex'!$K$1:$BS$4779,MATCH(PBL$1&amp;"|"&amp;$B29,'Data Annex'!$K$1:$K$4779,0),MATCH(PBL$2,'Data Annex'!$K$1:$BS$1,0)),"")</f>
        <v/>
      </c>
      <c r="PBM29" s="258" t="str">
        <f>IFERROR(INDEX('Data Annex'!$K$1:$BS$4779,MATCH(PBM$1&amp;"|"&amp;$B29,'Data Annex'!$K$1:$K$4779,0),MATCH(PBM$2,'Data Annex'!$K$1:$BS$1,0)),"")</f>
        <v/>
      </c>
      <c r="PBN29" s="258" t="str">
        <f>IFERROR(INDEX('Data Annex'!$K$1:$BS$4779,MATCH(PBN$1&amp;"|"&amp;$B29,'Data Annex'!$K$1:$K$4779,0),MATCH(PBN$2,'Data Annex'!$K$1:$BS$1,0)),"")</f>
        <v/>
      </c>
      <c r="PBO29" s="258" t="str">
        <f>IFERROR(INDEX('Data Annex'!$K$1:$BS$4779,MATCH(PBO$1&amp;"|"&amp;$B29,'Data Annex'!$K$1:$K$4779,0),MATCH(PBO$2,'Data Annex'!$K$1:$BS$1,0)),"")</f>
        <v/>
      </c>
      <c r="PBP29" s="258" t="str">
        <f>IFERROR(INDEX('Data Annex'!$K$1:$BS$4779,MATCH(PBP$1&amp;"|"&amp;$B29,'Data Annex'!$K$1:$K$4779,0),MATCH(PBP$2,'Data Annex'!$K$1:$BS$1,0)),"")</f>
        <v/>
      </c>
      <c r="PBQ29" s="258" t="str">
        <f>IFERROR(INDEX('Data Annex'!$K$1:$BS$4779,MATCH(PBQ$1&amp;"|"&amp;$B29,'Data Annex'!$K$1:$K$4779,0),MATCH(PBQ$2,'Data Annex'!$K$1:$BS$1,0)),"")</f>
        <v/>
      </c>
      <c r="PBR29" s="258" t="str">
        <f>IFERROR(INDEX('Data Annex'!$K$1:$BS$4779,MATCH(PBR$1&amp;"|"&amp;$B29,'Data Annex'!$K$1:$K$4779,0),MATCH(PBR$2,'Data Annex'!$K$1:$BS$1,0)),"")</f>
        <v/>
      </c>
      <c r="PBS29" s="258" t="str">
        <f>IFERROR(INDEX('Data Annex'!$K$1:$BS$4779,MATCH(PBS$1&amp;"|"&amp;$B29,'Data Annex'!$K$1:$K$4779,0),MATCH(PBS$2,'Data Annex'!$K$1:$BS$1,0)),"")</f>
        <v/>
      </c>
      <c r="PBT29" s="258" t="str">
        <f>IFERROR(INDEX('Data Annex'!$K$1:$BS$4779,MATCH(PBT$1&amp;"|"&amp;$B29,'Data Annex'!$K$1:$K$4779,0),MATCH(PBT$2,'Data Annex'!$K$1:$BS$1,0)),"")</f>
        <v/>
      </c>
      <c r="PBU29" s="258" t="str">
        <f>IFERROR(INDEX('Data Annex'!$K$1:$BS$4779,MATCH(PBU$1&amp;"|"&amp;$B29,'Data Annex'!$K$1:$K$4779,0),MATCH(PBU$2,'Data Annex'!$K$1:$BS$1,0)),"")</f>
        <v/>
      </c>
      <c r="PBV29" s="258" t="str">
        <f>IFERROR(INDEX('Data Annex'!$K$1:$BS$4779,MATCH(PBV$1&amp;"|"&amp;$B29,'Data Annex'!$K$1:$K$4779,0),MATCH(PBV$2,'Data Annex'!$K$1:$BS$1,0)),"")</f>
        <v/>
      </c>
      <c r="PBW29" s="258" t="str">
        <f>IFERROR(INDEX('Data Annex'!$K$1:$BS$4779,MATCH(PBW$1&amp;"|"&amp;$B29,'Data Annex'!$K$1:$K$4779,0),MATCH(PBW$2,'Data Annex'!$K$1:$BS$1,0)),"")</f>
        <v/>
      </c>
      <c r="PBX29" s="258" t="str">
        <f>IFERROR(INDEX('Data Annex'!$K$1:$BS$4779,MATCH(PBX$1&amp;"|"&amp;$B29,'Data Annex'!$K$1:$K$4779,0),MATCH(PBX$2,'Data Annex'!$K$1:$BS$1,0)),"")</f>
        <v/>
      </c>
      <c r="PBY29" s="258" t="str">
        <f>IFERROR(INDEX('Data Annex'!$K$1:$BS$4779,MATCH(PBY$1&amp;"|"&amp;$B29,'Data Annex'!$K$1:$K$4779,0),MATCH(PBY$2,'Data Annex'!$K$1:$BS$1,0)),"")</f>
        <v/>
      </c>
      <c r="PBZ29" s="258" t="str">
        <f>IFERROR(INDEX('Data Annex'!$K$1:$BS$4779,MATCH(PBZ$1&amp;"|"&amp;$B29,'Data Annex'!$K$1:$K$4779,0),MATCH(PBZ$2,'Data Annex'!$K$1:$BS$1,0)),"")</f>
        <v/>
      </c>
      <c r="PCA29" s="258" t="str">
        <f>IFERROR(INDEX('Data Annex'!$K$1:$BS$4779,MATCH(PCA$1&amp;"|"&amp;$B29,'Data Annex'!$K$1:$K$4779,0),MATCH(PCA$2,'Data Annex'!$K$1:$BS$1,0)),"")</f>
        <v/>
      </c>
      <c r="PCB29" s="258" t="str">
        <f>IFERROR(INDEX('Data Annex'!$K$1:$BS$4779,MATCH(PCB$1&amp;"|"&amp;$B29,'Data Annex'!$K$1:$K$4779,0),MATCH(PCB$2,'Data Annex'!$K$1:$BS$1,0)),"")</f>
        <v/>
      </c>
      <c r="PCC29" s="258" t="str">
        <f>IFERROR(INDEX('Data Annex'!$K$1:$BS$4779,MATCH(PCC$1&amp;"|"&amp;$B29,'Data Annex'!$K$1:$K$4779,0),MATCH(PCC$2,'Data Annex'!$K$1:$BS$1,0)),"")</f>
        <v/>
      </c>
      <c r="PCD29" s="258" t="str">
        <f>IFERROR(INDEX('Data Annex'!$K$1:$BS$4779,MATCH(PCD$1&amp;"|"&amp;$B29,'Data Annex'!$K$1:$K$4779,0),MATCH(PCD$2,'Data Annex'!$K$1:$BS$1,0)),"")</f>
        <v/>
      </c>
      <c r="PCE29" s="258" t="str">
        <f>IFERROR(INDEX('Data Annex'!$K$1:$BS$4779,MATCH(PCE$1&amp;"|"&amp;$B29,'Data Annex'!$K$1:$K$4779,0),MATCH(PCE$2,'Data Annex'!$K$1:$BS$1,0)),"")</f>
        <v/>
      </c>
      <c r="PCF29" s="258" t="str">
        <f>IFERROR(INDEX('Data Annex'!$K$1:$BS$4779,MATCH(PCF$1&amp;"|"&amp;$B29,'Data Annex'!$K$1:$K$4779,0),MATCH(PCF$2,'Data Annex'!$K$1:$BS$1,0)),"")</f>
        <v/>
      </c>
      <c r="PCG29" s="258" t="str">
        <f>IFERROR(INDEX('Data Annex'!$K$1:$BS$4779,MATCH(PCG$1&amp;"|"&amp;$B29,'Data Annex'!$K$1:$K$4779,0),MATCH(PCG$2,'Data Annex'!$K$1:$BS$1,0)),"")</f>
        <v/>
      </c>
      <c r="PCH29" s="258" t="str">
        <f>IFERROR(INDEX('Data Annex'!$K$1:$BS$4779,MATCH(PCH$1&amp;"|"&amp;$B29,'Data Annex'!$K$1:$K$4779,0),MATCH(PCH$2,'Data Annex'!$K$1:$BS$1,0)),"")</f>
        <v/>
      </c>
      <c r="PCI29" s="258" t="str">
        <f>IFERROR(INDEX('Data Annex'!$K$1:$BS$4779,MATCH(PCI$1&amp;"|"&amp;$B29,'Data Annex'!$K$1:$K$4779,0),MATCH(PCI$2,'Data Annex'!$K$1:$BS$1,0)),"")</f>
        <v/>
      </c>
      <c r="PCJ29" s="258" t="str">
        <f>IFERROR(INDEX('Data Annex'!$K$1:$BS$4779,MATCH(PCJ$1&amp;"|"&amp;$B29,'Data Annex'!$K$1:$K$4779,0),MATCH(PCJ$2,'Data Annex'!$K$1:$BS$1,0)),"")</f>
        <v/>
      </c>
      <c r="PCK29" s="258" t="str">
        <f>IFERROR(INDEX('Data Annex'!$K$1:$BS$4779,MATCH(PCK$1&amp;"|"&amp;$B29,'Data Annex'!$K$1:$K$4779,0),MATCH(PCK$2,'Data Annex'!$K$1:$BS$1,0)),"")</f>
        <v/>
      </c>
      <c r="PCL29" s="258" t="str">
        <f>IFERROR(INDEX('Data Annex'!$K$1:$BS$4779,MATCH(PCL$1&amp;"|"&amp;$B29,'Data Annex'!$K$1:$K$4779,0),MATCH(PCL$2,'Data Annex'!$K$1:$BS$1,0)),"")</f>
        <v/>
      </c>
      <c r="PCM29" s="258" t="str">
        <f>IFERROR(INDEX('Data Annex'!$K$1:$BS$4779,MATCH(PCM$1&amp;"|"&amp;$B29,'Data Annex'!$K$1:$K$4779,0),MATCH(PCM$2,'Data Annex'!$K$1:$BS$1,0)),"")</f>
        <v/>
      </c>
      <c r="PCN29" s="258" t="str">
        <f>IFERROR(INDEX('Data Annex'!$K$1:$BS$4779,MATCH(PCN$1&amp;"|"&amp;$B29,'Data Annex'!$K$1:$K$4779,0),MATCH(PCN$2,'Data Annex'!$K$1:$BS$1,0)),"")</f>
        <v/>
      </c>
      <c r="PCO29" s="258" t="str">
        <f>IFERROR(INDEX('Data Annex'!$K$1:$BS$4779,MATCH(PCO$1&amp;"|"&amp;$B29,'Data Annex'!$K$1:$K$4779,0),MATCH(PCO$2,'Data Annex'!$K$1:$BS$1,0)),"")</f>
        <v/>
      </c>
      <c r="PCP29" s="258" t="str">
        <f>IFERROR(INDEX('Data Annex'!$K$1:$BS$4779,MATCH(PCP$1&amp;"|"&amp;$B29,'Data Annex'!$K$1:$K$4779,0),MATCH(PCP$2,'Data Annex'!$K$1:$BS$1,0)),"")</f>
        <v/>
      </c>
      <c r="PCQ29" s="258" t="str">
        <f>IFERROR(INDEX('Data Annex'!$K$1:$BS$4779,MATCH(PCQ$1&amp;"|"&amp;$B29,'Data Annex'!$K$1:$K$4779,0),MATCH(PCQ$2,'Data Annex'!$K$1:$BS$1,0)),"")</f>
        <v/>
      </c>
      <c r="PCR29" s="258" t="str">
        <f>IFERROR(INDEX('Data Annex'!$K$1:$BS$4779,MATCH(PCR$1&amp;"|"&amp;$B29,'Data Annex'!$K$1:$K$4779,0),MATCH(PCR$2,'Data Annex'!$K$1:$BS$1,0)),"")</f>
        <v/>
      </c>
      <c r="PCS29" s="258" t="str">
        <f>IFERROR(INDEX('Data Annex'!$K$1:$BS$4779,MATCH(PCS$1&amp;"|"&amp;$B29,'Data Annex'!$K$1:$K$4779,0),MATCH(PCS$2,'Data Annex'!$K$1:$BS$1,0)),"")</f>
        <v/>
      </c>
      <c r="PCT29" s="258" t="str">
        <f>IFERROR(INDEX('Data Annex'!$K$1:$BS$4779,MATCH(PCT$1&amp;"|"&amp;$B29,'Data Annex'!$K$1:$K$4779,0),MATCH(PCT$2,'Data Annex'!$K$1:$BS$1,0)),"")</f>
        <v/>
      </c>
      <c r="PCU29" s="258" t="str">
        <f>IFERROR(INDEX('Data Annex'!$K$1:$BS$4779,MATCH(PCU$1&amp;"|"&amp;$B29,'Data Annex'!$K$1:$K$4779,0),MATCH(PCU$2,'Data Annex'!$K$1:$BS$1,0)),"")</f>
        <v/>
      </c>
      <c r="PCV29" s="258" t="str">
        <f>IFERROR(INDEX('Data Annex'!$K$1:$BS$4779,MATCH(PCV$1&amp;"|"&amp;$B29,'Data Annex'!$K$1:$K$4779,0),MATCH(PCV$2,'Data Annex'!$K$1:$BS$1,0)),"")</f>
        <v/>
      </c>
      <c r="PCW29" s="258" t="str">
        <f>IFERROR(INDEX('Data Annex'!$K$1:$BS$4779,MATCH(PCW$1&amp;"|"&amp;$B29,'Data Annex'!$K$1:$K$4779,0),MATCH(PCW$2,'Data Annex'!$K$1:$BS$1,0)),"")</f>
        <v/>
      </c>
      <c r="PCX29" s="258" t="str">
        <f>IFERROR(INDEX('Data Annex'!$K$1:$BS$4779,MATCH(PCX$1&amp;"|"&amp;$B29,'Data Annex'!$K$1:$K$4779,0),MATCH(PCX$2,'Data Annex'!$K$1:$BS$1,0)),"")</f>
        <v/>
      </c>
      <c r="PCY29" s="258" t="str">
        <f>IFERROR(INDEX('Data Annex'!$K$1:$BS$4779,MATCH(PCY$1&amp;"|"&amp;$B29,'Data Annex'!$K$1:$K$4779,0),MATCH(PCY$2,'Data Annex'!$K$1:$BS$1,0)),"")</f>
        <v/>
      </c>
      <c r="PCZ29" s="258" t="str">
        <f>IFERROR(INDEX('Data Annex'!$K$1:$BS$4779,MATCH(PCZ$1&amp;"|"&amp;$B29,'Data Annex'!$K$1:$K$4779,0),MATCH(PCZ$2,'Data Annex'!$K$1:$BS$1,0)),"")</f>
        <v/>
      </c>
      <c r="PDA29" s="258" t="str">
        <f>IFERROR(INDEX('Data Annex'!$K$1:$BS$4779,MATCH(PDA$1&amp;"|"&amp;$B29,'Data Annex'!$K$1:$K$4779,0),MATCH(PDA$2,'Data Annex'!$K$1:$BS$1,0)),"")</f>
        <v/>
      </c>
      <c r="PDB29" s="258" t="str">
        <f>IFERROR(INDEX('Data Annex'!$K$1:$BS$4779,MATCH(PDB$1&amp;"|"&amp;$B29,'Data Annex'!$K$1:$K$4779,0),MATCH(PDB$2,'Data Annex'!$K$1:$BS$1,0)),"")</f>
        <v/>
      </c>
      <c r="PDC29" s="258" t="str">
        <f>IFERROR(INDEX('Data Annex'!$K$1:$BS$4779,MATCH(PDC$1&amp;"|"&amp;$B29,'Data Annex'!$K$1:$K$4779,0),MATCH(PDC$2,'Data Annex'!$K$1:$BS$1,0)),"")</f>
        <v/>
      </c>
      <c r="PDD29" s="258" t="str">
        <f>IFERROR(INDEX('Data Annex'!$K$1:$BS$4779,MATCH(PDD$1&amp;"|"&amp;$B29,'Data Annex'!$K$1:$K$4779,0),MATCH(PDD$2,'Data Annex'!$K$1:$BS$1,0)),"")</f>
        <v/>
      </c>
      <c r="PDE29" s="258" t="str">
        <f>IFERROR(INDEX('Data Annex'!$K$1:$BS$4779,MATCH(PDE$1&amp;"|"&amp;$B29,'Data Annex'!$K$1:$K$4779,0),MATCH(PDE$2,'Data Annex'!$K$1:$BS$1,0)),"")</f>
        <v/>
      </c>
      <c r="PDF29" s="258" t="str">
        <f>IFERROR(INDEX('Data Annex'!$K$1:$BS$4779,MATCH(PDF$1&amp;"|"&amp;$B29,'Data Annex'!$K$1:$K$4779,0),MATCH(PDF$2,'Data Annex'!$K$1:$BS$1,0)),"")</f>
        <v/>
      </c>
      <c r="PDG29" s="258" t="str">
        <f>IFERROR(INDEX('Data Annex'!$K$1:$BS$4779,MATCH(PDG$1&amp;"|"&amp;$B29,'Data Annex'!$K$1:$K$4779,0),MATCH(PDG$2,'Data Annex'!$K$1:$BS$1,0)),"")</f>
        <v/>
      </c>
      <c r="PDH29" s="258" t="str">
        <f>IFERROR(INDEX('Data Annex'!$K$1:$BS$4779,MATCH(PDH$1&amp;"|"&amp;$B29,'Data Annex'!$K$1:$K$4779,0),MATCH(PDH$2,'Data Annex'!$K$1:$BS$1,0)),"")</f>
        <v/>
      </c>
      <c r="PDI29" s="258" t="str">
        <f>IFERROR(INDEX('Data Annex'!$K$1:$BS$4779,MATCH(PDI$1&amp;"|"&amp;$B29,'Data Annex'!$K$1:$K$4779,0),MATCH(PDI$2,'Data Annex'!$K$1:$BS$1,0)),"")</f>
        <v/>
      </c>
      <c r="PDJ29" s="258" t="str">
        <f>IFERROR(INDEX('Data Annex'!$K$1:$BS$4779,MATCH(PDJ$1&amp;"|"&amp;$B29,'Data Annex'!$K$1:$K$4779,0),MATCH(PDJ$2,'Data Annex'!$K$1:$BS$1,0)),"")</f>
        <v/>
      </c>
      <c r="PDK29" s="258" t="str">
        <f>IFERROR(INDEX('Data Annex'!$K$1:$BS$4779,MATCH(PDK$1&amp;"|"&amp;$B29,'Data Annex'!$K$1:$K$4779,0),MATCH(PDK$2,'Data Annex'!$K$1:$BS$1,0)),"")</f>
        <v/>
      </c>
      <c r="PDL29" s="258" t="str">
        <f>IFERROR(INDEX('Data Annex'!$K$1:$BS$4779,MATCH(PDL$1&amp;"|"&amp;$B29,'Data Annex'!$K$1:$K$4779,0),MATCH(PDL$2,'Data Annex'!$K$1:$BS$1,0)),"")</f>
        <v/>
      </c>
      <c r="PDM29" s="258" t="str">
        <f>IFERROR(INDEX('Data Annex'!$K$1:$BS$4779,MATCH(PDM$1&amp;"|"&amp;$B29,'Data Annex'!$K$1:$K$4779,0),MATCH(PDM$2,'Data Annex'!$K$1:$BS$1,0)),"")</f>
        <v/>
      </c>
      <c r="PDN29" s="258" t="str">
        <f>IFERROR(INDEX('Data Annex'!$K$1:$BS$4779,MATCH(PDN$1&amp;"|"&amp;$B29,'Data Annex'!$K$1:$K$4779,0),MATCH(PDN$2,'Data Annex'!$K$1:$BS$1,0)),"")</f>
        <v/>
      </c>
      <c r="PDO29" s="258" t="str">
        <f>IFERROR(INDEX('Data Annex'!$K$1:$BS$4779,MATCH(PDO$1&amp;"|"&amp;$B29,'Data Annex'!$K$1:$K$4779,0),MATCH(PDO$2,'Data Annex'!$K$1:$BS$1,0)),"")</f>
        <v/>
      </c>
      <c r="PDP29" s="258" t="str">
        <f>IFERROR(INDEX('Data Annex'!$K$1:$BS$4779,MATCH(PDP$1&amp;"|"&amp;$B29,'Data Annex'!$K$1:$K$4779,0),MATCH(PDP$2,'Data Annex'!$K$1:$BS$1,0)),"")</f>
        <v/>
      </c>
      <c r="PDQ29" s="258" t="str">
        <f>IFERROR(INDEX('Data Annex'!$K$1:$BS$4779,MATCH(PDQ$1&amp;"|"&amp;$B29,'Data Annex'!$K$1:$K$4779,0),MATCH(PDQ$2,'Data Annex'!$K$1:$BS$1,0)),"")</f>
        <v/>
      </c>
      <c r="PDR29" s="258" t="str">
        <f>IFERROR(INDEX('Data Annex'!$K$1:$BS$4779,MATCH(PDR$1&amp;"|"&amp;$B29,'Data Annex'!$K$1:$K$4779,0),MATCH(PDR$2,'Data Annex'!$K$1:$BS$1,0)),"")</f>
        <v/>
      </c>
      <c r="PDS29" s="258" t="str">
        <f>IFERROR(INDEX('Data Annex'!$K$1:$BS$4779,MATCH(PDS$1&amp;"|"&amp;$B29,'Data Annex'!$K$1:$K$4779,0),MATCH(PDS$2,'Data Annex'!$K$1:$BS$1,0)),"")</f>
        <v/>
      </c>
      <c r="PDT29" s="258" t="str">
        <f>IFERROR(INDEX('Data Annex'!$K$1:$BS$4779,MATCH(PDT$1&amp;"|"&amp;$B29,'Data Annex'!$K$1:$K$4779,0),MATCH(PDT$2,'Data Annex'!$K$1:$BS$1,0)),"")</f>
        <v/>
      </c>
      <c r="PDU29" s="258" t="str">
        <f>IFERROR(INDEX('Data Annex'!$K$1:$BS$4779,MATCH(PDU$1&amp;"|"&amp;$B29,'Data Annex'!$K$1:$K$4779,0),MATCH(PDU$2,'Data Annex'!$K$1:$BS$1,0)),"")</f>
        <v/>
      </c>
      <c r="PDV29" s="258" t="str">
        <f>IFERROR(INDEX('Data Annex'!$K$1:$BS$4779,MATCH(PDV$1&amp;"|"&amp;$B29,'Data Annex'!$K$1:$K$4779,0),MATCH(PDV$2,'Data Annex'!$K$1:$BS$1,0)),"")</f>
        <v/>
      </c>
      <c r="PDW29" s="258" t="str">
        <f>IFERROR(INDEX('Data Annex'!$K$1:$BS$4779,MATCH(PDW$1&amp;"|"&amp;$B29,'Data Annex'!$K$1:$K$4779,0),MATCH(PDW$2,'Data Annex'!$K$1:$BS$1,0)),"")</f>
        <v/>
      </c>
      <c r="PDX29" s="258" t="str">
        <f>IFERROR(INDEX('Data Annex'!$K$1:$BS$4779,MATCH(PDX$1&amp;"|"&amp;$B29,'Data Annex'!$K$1:$K$4779,0),MATCH(PDX$2,'Data Annex'!$K$1:$BS$1,0)),"")</f>
        <v/>
      </c>
      <c r="PDY29" s="258" t="str">
        <f>IFERROR(INDEX('Data Annex'!$K$1:$BS$4779,MATCH(PDY$1&amp;"|"&amp;$B29,'Data Annex'!$K$1:$K$4779,0),MATCH(PDY$2,'Data Annex'!$K$1:$BS$1,0)),"")</f>
        <v/>
      </c>
      <c r="PDZ29" s="258" t="str">
        <f>IFERROR(INDEX('Data Annex'!$K$1:$BS$4779,MATCH(PDZ$1&amp;"|"&amp;$B29,'Data Annex'!$K$1:$K$4779,0),MATCH(PDZ$2,'Data Annex'!$K$1:$BS$1,0)),"")</f>
        <v/>
      </c>
      <c r="PEA29" s="258" t="str">
        <f>IFERROR(INDEX('Data Annex'!$K$1:$BS$4779,MATCH(PEA$1&amp;"|"&amp;$B29,'Data Annex'!$K$1:$K$4779,0),MATCH(PEA$2,'Data Annex'!$K$1:$BS$1,0)),"")</f>
        <v/>
      </c>
      <c r="PEB29" s="258" t="str">
        <f>IFERROR(INDEX('Data Annex'!$K$1:$BS$4779,MATCH(PEB$1&amp;"|"&amp;$B29,'Data Annex'!$K$1:$K$4779,0),MATCH(PEB$2,'Data Annex'!$K$1:$BS$1,0)),"")</f>
        <v/>
      </c>
      <c r="PEC29" s="258" t="str">
        <f>IFERROR(INDEX('Data Annex'!$K$1:$BS$4779,MATCH(PEC$1&amp;"|"&amp;$B29,'Data Annex'!$K$1:$K$4779,0),MATCH(PEC$2,'Data Annex'!$K$1:$BS$1,0)),"")</f>
        <v/>
      </c>
      <c r="PED29" s="258" t="str">
        <f>IFERROR(INDEX('Data Annex'!$K$1:$BS$4779,MATCH(PED$1&amp;"|"&amp;$B29,'Data Annex'!$K$1:$K$4779,0),MATCH(PED$2,'Data Annex'!$K$1:$BS$1,0)),"")</f>
        <v/>
      </c>
      <c r="PEE29" s="258" t="str">
        <f>IFERROR(INDEX('Data Annex'!$K$1:$BS$4779,MATCH(PEE$1&amp;"|"&amp;$B29,'Data Annex'!$K$1:$K$4779,0),MATCH(PEE$2,'Data Annex'!$K$1:$BS$1,0)),"")</f>
        <v/>
      </c>
      <c r="PEF29" s="258" t="str">
        <f>IFERROR(INDEX('Data Annex'!$K$1:$BS$4779,MATCH(PEF$1&amp;"|"&amp;$B29,'Data Annex'!$K$1:$K$4779,0),MATCH(PEF$2,'Data Annex'!$K$1:$BS$1,0)),"")</f>
        <v/>
      </c>
      <c r="PEG29" s="258" t="str">
        <f>IFERROR(INDEX('Data Annex'!$K$1:$BS$4779,MATCH(PEG$1&amp;"|"&amp;$B29,'Data Annex'!$K$1:$K$4779,0),MATCH(PEG$2,'Data Annex'!$K$1:$BS$1,0)),"")</f>
        <v/>
      </c>
      <c r="PEH29" s="258" t="str">
        <f>IFERROR(INDEX('Data Annex'!$K$1:$BS$4779,MATCH(PEH$1&amp;"|"&amp;$B29,'Data Annex'!$K$1:$K$4779,0),MATCH(PEH$2,'Data Annex'!$K$1:$BS$1,0)),"")</f>
        <v/>
      </c>
      <c r="PEI29" s="258" t="str">
        <f>IFERROR(INDEX('Data Annex'!$K$1:$BS$4779,MATCH(PEI$1&amp;"|"&amp;$B29,'Data Annex'!$K$1:$K$4779,0),MATCH(PEI$2,'Data Annex'!$K$1:$BS$1,0)),"")</f>
        <v/>
      </c>
      <c r="PEJ29" s="258" t="str">
        <f>IFERROR(INDEX('Data Annex'!$K$1:$BS$4779,MATCH(PEJ$1&amp;"|"&amp;$B29,'Data Annex'!$K$1:$K$4779,0),MATCH(PEJ$2,'Data Annex'!$K$1:$BS$1,0)),"")</f>
        <v/>
      </c>
      <c r="PEK29" s="258" t="str">
        <f>IFERROR(INDEX('Data Annex'!$K$1:$BS$4779,MATCH(PEK$1&amp;"|"&amp;$B29,'Data Annex'!$K$1:$K$4779,0),MATCH(PEK$2,'Data Annex'!$K$1:$BS$1,0)),"")</f>
        <v/>
      </c>
      <c r="PEL29" s="258" t="str">
        <f>IFERROR(INDEX('Data Annex'!$K$1:$BS$4779,MATCH(PEL$1&amp;"|"&amp;$B29,'Data Annex'!$K$1:$K$4779,0),MATCH(PEL$2,'Data Annex'!$K$1:$BS$1,0)),"")</f>
        <v/>
      </c>
      <c r="PEM29" s="258" t="str">
        <f>IFERROR(INDEX('Data Annex'!$K$1:$BS$4779,MATCH(PEM$1&amp;"|"&amp;$B29,'Data Annex'!$K$1:$K$4779,0),MATCH(PEM$2,'Data Annex'!$K$1:$BS$1,0)),"")</f>
        <v/>
      </c>
      <c r="PEN29" s="258" t="str">
        <f>IFERROR(INDEX('Data Annex'!$K$1:$BS$4779,MATCH(PEN$1&amp;"|"&amp;$B29,'Data Annex'!$K$1:$K$4779,0),MATCH(PEN$2,'Data Annex'!$K$1:$BS$1,0)),"")</f>
        <v/>
      </c>
      <c r="PEO29" s="258" t="str">
        <f>IFERROR(INDEX('Data Annex'!$K$1:$BS$4779,MATCH(PEO$1&amp;"|"&amp;$B29,'Data Annex'!$K$1:$K$4779,0),MATCH(PEO$2,'Data Annex'!$K$1:$BS$1,0)),"")</f>
        <v/>
      </c>
      <c r="PEP29" s="258" t="str">
        <f>IFERROR(INDEX('Data Annex'!$K$1:$BS$4779,MATCH(PEP$1&amp;"|"&amp;$B29,'Data Annex'!$K$1:$K$4779,0),MATCH(PEP$2,'Data Annex'!$K$1:$BS$1,0)),"")</f>
        <v/>
      </c>
      <c r="PEQ29" s="258" t="str">
        <f>IFERROR(INDEX('Data Annex'!$K$1:$BS$4779,MATCH(PEQ$1&amp;"|"&amp;$B29,'Data Annex'!$K$1:$K$4779,0),MATCH(PEQ$2,'Data Annex'!$K$1:$BS$1,0)),"")</f>
        <v/>
      </c>
      <c r="PER29" s="258" t="str">
        <f>IFERROR(INDEX('Data Annex'!$K$1:$BS$4779,MATCH(PER$1&amp;"|"&amp;$B29,'Data Annex'!$K$1:$K$4779,0),MATCH(PER$2,'Data Annex'!$K$1:$BS$1,0)),"")</f>
        <v/>
      </c>
      <c r="PES29" s="258" t="str">
        <f>IFERROR(INDEX('Data Annex'!$K$1:$BS$4779,MATCH(PES$1&amp;"|"&amp;$B29,'Data Annex'!$K$1:$K$4779,0),MATCH(PES$2,'Data Annex'!$K$1:$BS$1,0)),"")</f>
        <v/>
      </c>
      <c r="PET29" s="258" t="str">
        <f>IFERROR(INDEX('Data Annex'!$K$1:$BS$4779,MATCH(PET$1&amp;"|"&amp;$B29,'Data Annex'!$K$1:$K$4779,0),MATCH(PET$2,'Data Annex'!$K$1:$BS$1,0)),"")</f>
        <v/>
      </c>
      <c r="PEU29" s="258" t="str">
        <f>IFERROR(INDEX('Data Annex'!$K$1:$BS$4779,MATCH(PEU$1&amp;"|"&amp;$B29,'Data Annex'!$K$1:$K$4779,0),MATCH(PEU$2,'Data Annex'!$K$1:$BS$1,0)),"")</f>
        <v/>
      </c>
      <c r="PEV29" s="258" t="str">
        <f>IFERROR(INDEX('Data Annex'!$K$1:$BS$4779,MATCH(PEV$1&amp;"|"&amp;$B29,'Data Annex'!$K$1:$K$4779,0),MATCH(PEV$2,'Data Annex'!$K$1:$BS$1,0)),"")</f>
        <v/>
      </c>
      <c r="PEW29" s="258" t="str">
        <f>IFERROR(INDEX('Data Annex'!$K$1:$BS$4779,MATCH(PEW$1&amp;"|"&amp;$B29,'Data Annex'!$K$1:$K$4779,0),MATCH(PEW$2,'Data Annex'!$K$1:$BS$1,0)),"")</f>
        <v/>
      </c>
      <c r="PEX29" s="258" t="str">
        <f>IFERROR(INDEX('Data Annex'!$K$1:$BS$4779,MATCH(PEX$1&amp;"|"&amp;$B29,'Data Annex'!$K$1:$K$4779,0),MATCH(PEX$2,'Data Annex'!$K$1:$BS$1,0)),"")</f>
        <v/>
      </c>
      <c r="PEY29" s="258" t="str">
        <f>IFERROR(INDEX('Data Annex'!$K$1:$BS$4779,MATCH(PEY$1&amp;"|"&amp;$B29,'Data Annex'!$K$1:$K$4779,0),MATCH(PEY$2,'Data Annex'!$K$1:$BS$1,0)),"")</f>
        <v/>
      </c>
      <c r="PEZ29" s="258" t="str">
        <f>IFERROR(INDEX('Data Annex'!$K$1:$BS$4779,MATCH(PEZ$1&amp;"|"&amp;$B29,'Data Annex'!$K$1:$K$4779,0),MATCH(PEZ$2,'Data Annex'!$K$1:$BS$1,0)),"")</f>
        <v/>
      </c>
      <c r="PFA29" s="258" t="str">
        <f>IFERROR(INDEX('Data Annex'!$K$1:$BS$4779,MATCH(PFA$1&amp;"|"&amp;$B29,'Data Annex'!$K$1:$K$4779,0),MATCH(PFA$2,'Data Annex'!$K$1:$BS$1,0)),"")</f>
        <v/>
      </c>
      <c r="PFB29" s="258" t="str">
        <f>IFERROR(INDEX('Data Annex'!$K$1:$BS$4779,MATCH(PFB$1&amp;"|"&amp;$B29,'Data Annex'!$K$1:$K$4779,0),MATCH(PFB$2,'Data Annex'!$K$1:$BS$1,0)),"")</f>
        <v/>
      </c>
      <c r="PFC29" s="258" t="str">
        <f>IFERROR(INDEX('Data Annex'!$K$1:$BS$4779,MATCH(PFC$1&amp;"|"&amp;$B29,'Data Annex'!$K$1:$K$4779,0),MATCH(PFC$2,'Data Annex'!$K$1:$BS$1,0)),"")</f>
        <v/>
      </c>
      <c r="PFD29" s="258" t="str">
        <f>IFERROR(INDEX('Data Annex'!$K$1:$BS$4779,MATCH(PFD$1&amp;"|"&amp;$B29,'Data Annex'!$K$1:$K$4779,0),MATCH(PFD$2,'Data Annex'!$K$1:$BS$1,0)),"")</f>
        <v/>
      </c>
      <c r="PFE29" s="258" t="str">
        <f>IFERROR(INDEX('Data Annex'!$K$1:$BS$4779,MATCH(PFE$1&amp;"|"&amp;$B29,'Data Annex'!$K$1:$K$4779,0),MATCH(PFE$2,'Data Annex'!$K$1:$BS$1,0)),"")</f>
        <v/>
      </c>
      <c r="PFF29" s="258" t="str">
        <f>IFERROR(INDEX('Data Annex'!$K$1:$BS$4779,MATCH(PFF$1&amp;"|"&amp;$B29,'Data Annex'!$K$1:$K$4779,0),MATCH(PFF$2,'Data Annex'!$K$1:$BS$1,0)),"")</f>
        <v/>
      </c>
      <c r="PFG29" s="258" t="str">
        <f>IFERROR(INDEX('Data Annex'!$K$1:$BS$4779,MATCH(PFG$1&amp;"|"&amp;$B29,'Data Annex'!$K$1:$K$4779,0),MATCH(PFG$2,'Data Annex'!$K$1:$BS$1,0)),"")</f>
        <v/>
      </c>
      <c r="PFH29" s="258" t="str">
        <f>IFERROR(INDEX('Data Annex'!$K$1:$BS$4779,MATCH(PFH$1&amp;"|"&amp;$B29,'Data Annex'!$K$1:$K$4779,0),MATCH(PFH$2,'Data Annex'!$K$1:$BS$1,0)),"")</f>
        <v/>
      </c>
      <c r="PFI29" s="258" t="str">
        <f>IFERROR(INDEX('Data Annex'!$K$1:$BS$4779,MATCH(PFI$1&amp;"|"&amp;$B29,'Data Annex'!$K$1:$K$4779,0),MATCH(PFI$2,'Data Annex'!$K$1:$BS$1,0)),"")</f>
        <v/>
      </c>
      <c r="PFJ29" s="258" t="str">
        <f>IFERROR(INDEX('Data Annex'!$K$1:$BS$4779,MATCH(PFJ$1&amp;"|"&amp;$B29,'Data Annex'!$K$1:$K$4779,0),MATCH(PFJ$2,'Data Annex'!$K$1:$BS$1,0)),"")</f>
        <v/>
      </c>
      <c r="PFK29" s="258" t="str">
        <f>IFERROR(INDEX('Data Annex'!$K$1:$BS$4779,MATCH(PFK$1&amp;"|"&amp;$B29,'Data Annex'!$K$1:$K$4779,0),MATCH(PFK$2,'Data Annex'!$K$1:$BS$1,0)),"")</f>
        <v/>
      </c>
      <c r="PFL29" s="258" t="str">
        <f>IFERROR(INDEX('Data Annex'!$K$1:$BS$4779,MATCH(PFL$1&amp;"|"&amp;$B29,'Data Annex'!$K$1:$K$4779,0),MATCH(PFL$2,'Data Annex'!$K$1:$BS$1,0)),"")</f>
        <v/>
      </c>
      <c r="PFM29" s="258" t="str">
        <f>IFERROR(INDEX('Data Annex'!$K$1:$BS$4779,MATCH(PFM$1&amp;"|"&amp;$B29,'Data Annex'!$K$1:$K$4779,0),MATCH(PFM$2,'Data Annex'!$K$1:$BS$1,0)),"")</f>
        <v/>
      </c>
      <c r="PFN29" s="258" t="str">
        <f>IFERROR(INDEX('Data Annex'!$K$1:$BS$4779,MATCH(PFN$1&amp;"|"&amp;$B29,'Data Annex'!$K$1:$K$4779,0),MATCH(PFN$2,'Data Annex'!$K$1:$BS$1,0)),"")</f>
        <v/>
      </c>
      <c r="PFO29" s="258" t="str">
        <f>IFERROR(INDEX('Data Annex'!$K$1:$BS$4779,MATCH(PFO$1&amp;"|"&amp;$B29,'Data Annex'!$K$1:$K$4779,0),MATCH(PFO$2,'Data Annex'!$K$1:$BS$1,0)),"")</f>
        <v/>
      </c>
      <c r="PFP29" s="258" t="str">
        <f>IFERROR(INDEX('Data Annex'!$K$1:$BS$4779,MATCH(PFP$1&amp;"|"&amp;$B29,'Data Annex'!$K$1:$K$4779,0),MATCH(PFP$2,'Data Annex'!$K$1:$BS$1,0)),"")</f>
        <v/>
      </c>
      <c r="PFQ29" s="258" t="str">
        <f>IFERROR(INDEX('Data Annex'!$K$1:$BS$4779,MATCH(PFQ$1&amp;"|"&amp;$B29,'Data Annex'!$K$1:$K$4779,0),MATCH(PFQ$2,'Data Annex'!$K$1:$BS$1,0)),"")</f>
        <v/>
      </c>
      <c r="PFR29" s="258" t="str">
        <f>IFERROR(INDEX('Data Annex'!$K$1:$BS$4779,MATCH(PFR$1&amp;"|"&amp;$B29,'Data Annex'!$K$1:$K$4779,0),MATCH(PFR$2,'Data Annex'!$K$1:$BS$1,0)),"")</f>
        <v/>
      </c>
      <c r="PFS29" s="258" t="str">
        <f>IFERROR(INDEX('Data Annex'!$K$1:$BS$4779,MATCH(PFS$1&amp;"|"&amp;$B29,'Data Annex'!$K$1:$K$4779,0),MATCH(PFS$2,'Data Annex'!$K$1:$BS$1,0)),"")</f>
        <v/>
      </c>
      <c r="PFT29" s="258" t="str">
        <f>IFERROR(INDEX('Data Annex'!$K$1:$BS$4779,MATCH(PFT$1&amp;"|"&amp;$B29,'Data Annex'!$K$1:$K$4779,0),MATCH(PFT$2,'Data Annex'!$K$1:$BS$1,0)),"")</f>
        <v/>
      </c>
      <c r="PFU29" s="258" t="str">
        <f>IFERROR(INDEX('Data Annex'!$K$1:$BS$4779,MATCH(PFU$1&amp;"|"&amp;$B29,'Data Annex'!$K$1:$K$4779,0),MATCH(PFU$2,'Data Annex'!$K$1:$BS$1,0)),"")</f>
        <v/>
      </c>
      <c r="PFV29" s="258" t="str">
        <f>IFERROR(INDEX('Data Annex'!$K$1:$BS$4779,MATCH(PFV$1&amp;"|"&amp;$B29,'Data Annex'!$K$1:$K$4779,0),MATCH(PFV$2,'Data Annex'!$K$1:$BS$1,0)),"")</f>
        <v/>
      </c>
      <c r="PFW29" s="258" t="str">
        <f>IFERROR(INDEX('Data Annex'!$K$1:$BS$4779,MATCH(PFW$1&amp;"|"&amp;$B29,'Data Annex'!$K$1:$K$4779,0),MATCH(PFW$2,'Data Annex'!$K$1:$BS$1,0)),"")</f>
        <v/>
      </c>
      <c r="PFX29" s="258" t="str">
        <f>IFERROR(INDEX('Data Annex'!$K$1:$BS$4779,MATCH(PFX$1&amp;"|"&amp;$B29,'Data Annex'!$K$1:$K$4779,0),MATCH(PFX$2,'Data Annex'!$K$1:$BS$1,0)),"")</f>
        <v/>
      </c>
      <c r="PFY29" s="258" t="str">
        <f>IFERROR(INDEX('Data Annex'!$K$1:$BS$4779,MATCH(PFY$1&amp;"|"&amp;$B29,'Data Annex'!$K$1:$K$4779,0),MATCH(PFY$2,'Data Annex'!$K$1:$BS$1,0)),"")</f>
        <v/>
      </c>
      <c r="PFZ29" s="258" t="str">
        <f>IFERROR(INDEX('Data Annex'!$K$1:$BS$4779,MATCH(PFZ$1&amp;"|"&amp;$B29,'Data Annex'!$K$1:$K$4779,0),MATCH(PFZ$2,'Data Annex'!$K$1:$BS$1,0)),"")</f>
        <v/>
      </c>
      <c r="PGA29" s="258" t="str">
        <f>IFERROR(INDEX('Data Annex'!$K$1:$BS$4779,MATCH(PGA$1&amp;"|"&amp;$B29,'Data Annex'!$K$1:$K$4779,0),MATCH(PGA$2,'Data Annex'!$K$1:$BS$1,0)),"")</f>
        <v/>
      </c>
      <c r="PGB29" s="258" t="str">
        <f>IFERROR(INDEX('Data Annex'!$K$1:$BS$4779,MATCH(PGB$1&amp;"|"&amp;$B29,'Data Annex'!$K$1:$K$4779,0),MATCH(PGB$2,'Data Annex'!$K$1:$BS$1,0)),"")</f>
        <v/>
      </c>
      <c r="PGC29" s="258" t="str">
        <f>IFERROR(INDEX('Data Annex'!$K$1:$BS$4779,MATCH(PGC$1&amp;"|"&amp;$B29,'Data Annex'!$K$1:$K$4779,0),MATCH(PGC$2,'Data Annex'!$K$1:$BS$1,0)),"")</f>
        <v/>
      </c>
      <c r="PGD29" s="258" t="str">
        <f>IFERROR(INDEX('Data Annex'!$K$1:$BS$4779,MATCH(PGD$1&amp;"|"&amp;$B29,'Data Annex'!$K$1:$K$4779,0),MATCH(PGD$2,'Data Annex'!$K$1:$BS$1,0)),"")</f>
        <v/>
      </c>
      <c r="PGE29" s="258" t="str">
        <f>IFERROR(INDEX('Data Annex'!$K$1:$BS$4779,MATCH(PGE$1&amp;"|"&amp;$B29,'Data Annex'!$K$1:$K$4779,0),MATCH(PGE$2,'Data Annex'!$K$1:$BS$1,0)),"")</f>
        <v/>
      </c>
      <c r="PGF29" s="258" t="str">
        <f>IFERROR(INDEX('Data Annex'!$K$1:$BS$4779,MATCH(PGF$1&amp;"|"&amp;$B29,'Data Annex'!$K$1:$K$4779,0),MATCH(PGF$2,'Data Annex'!$K$1:$BS$1,0)),"")</f>
        <v/>
      </c>
      <c r="PGG29" s="258" t="str">
        <f>IFERROR(INDEX('Data Annex'!$K$1:$BS$4779,MATCH(PGG$1&amp;"|"&amp;$B29,'Data Annex'!$K$1:$K$4779,0),MATCH(PGG$2,'Data Annex'!$K$1:$BS$1,0)),"")</f>
        <v/>
      </c>
      <c r="PGH29" s="258" t="str">
        <f>IFERROR(INDEX('Data Annex'!$K$1:$BS$4779,MATCH(PGH$1&amp;"|"&amp;$B29,'Data Annex'!$K$1:$K$4779,0),MATCH(PGH$2,'Data Annex'!$K$1:$BS$1,0)),"")</f>
        <v/>
      </c>
      <c r="PGI29" s="258" t="str">
        <f>IFERROR(INDEX('Data Annex'!$K$1:$BS$4779,MATCH(PGI$1&amp;"|"&amp;$B29,'Data Annex'!$K$1:$K$4779,0),MATCH(PGI$2,'Data Annex'!$K$1:$BS$1,0)),"")</f>
        <v/>
      </c>
      <c r="PGJ29" s="258" t="str">
        <f>IFERROR(INDEX('Data Annex'!$K$1:$BS$4779,MATCH(PGJ$1&amp;"|"&amp;$B29,'Data Annex'!$K$1:$K$4779,0),MATCH(PGJ$2,'Data Annex'!$K$1:$BS$1,0)),"")</f>
        <v/>
      </c>
      <c r="PGK29" s="258" t="str">
        <f>IFERROR(INDEX('Data Annex'!$K$1:$BS$4779,MATCH(PGK$1&amp;"|"&amp;$B29,'Data Annex'!$K$1:$K$4779,0),MATCH(PGK$2,'Data Annex'!$K$1:$BS$1,0)),"")</f>
        <v/>
      </c>
      <c r="PGL29" s="258" t="str">
        <f>IFERROR(INDEX('Data Annex'!$K$1:$BS$4779,MATCH(PGL$1&amp;"|"&amp;$B29,'Data Annex'!$K$1:$K$4779,0),MATCH(PGL$2,'Data Annex'!$K$1:$BS$1,0)),"")</f>
        <v/>
      </c>
      <c r="PGM29" s="258" t="str">
        <f>IFERROR(INDEX('Data Annex'!$K$1:$BS$4779,MATCH(PGM$1&amp;"|"&amp;$B29,'Data Annex'!$K$1:$K$4779,0),MATCH(PGM$2,'Data Annex'!$K$1:$BS$1,0)),"")</f>
        <v/>
      </c>
      <c r="PGN29" s="258" t="str">
        <f>IFERROR(INDEX('Data Annex'!$K$1:$BS$4779,MATCH(PGN$1&amp;"|"&amp;$B29,'Data Annex'!$K$1:$K$4779,0),MATCH(PGN$2,'Data Annex'!$K$1:$BS$1,0)),"")</f>
        <v/>
      </c>
      <c r="PGO29" s="258" t="str">
        <f>IFERROR(INDEX('Data Annex'!$K$1:$BS$4779,MATCH(PGO$1&amp;"|"&amp;$B29,'Data Annex'!$K$1:$K$4779,0),MATCH(PGO$2,'Data Annex'!$K$1:$BS$1,0)),"")</f>
        <v/>
      </c>
      <c r="PGP29" s="258" t="str">
        <f>IFERROR(INDEX('Data Annex'!$K$1:$BS$4779,MATCH(PGP$1&amp;"|"&amp;$B29,'Data Annex'!$K$1:$K$4779,0),MATCH(PGP$2,'Data Annex'!$K$1:$BS$1,0)),"")</f>
        <v/>
      </c>
      <c r="PGQ29" s="258" t="str">
        <f>IFERROR(INDEX('Data Annex'!$K$1:$BS$4779,MATCH(PGQ$1&amp;"|"&amp;$B29,'Data Annex'!$K$1:$K$4779,0),MATCH(PGQ$2,'Data Annex'!$K$1:$BS$1,0)),"")</f>
        <v/>
      </c>
      <c r="PGR29" s="258" t="str">
        <f>IFERROR(INDEX('Data Annex'!$K$1:$BS$4779,MATCH(PGR$1&amp;"|"&amp;$B29,'Data Annex'!$K$1:$K$4779,0),MATCH(PGR$2,'Data Annex'!$K$1:$BS$1,0)),"")</f>
        <v/>
      </c>
      <c r="PGS29" s="258" t="str">
        <f>IFERROR(INDEX('Data Annex'!$K$1:$BS$4779,MATCH(PGS$1&amp;"|"&amp;$B29,'Data Annex'!$K$1:$K$4779,0),MATCH(PGS$2,'Data Annex'!$K$1:$BS$1,0)),"")</f>
        <v/>
      </c>
      <c r="PGT29" s="258" t="str">
        <f>IFERROR(INDEX('Data Annex'!$K$1:$BS$4779,MATCH(PGT$1&amp;"|"&amp;$B29,'Data Annex'!$K$1:$K$4779,0),MATCH(PGT$2,'Data Annex'!$K$1:$BS$1,0)),"")</f>
        <v/>
      </c>
      <c r="PGU29" s="258" t="str">
        <f>IFERROR(INDEX('Data Annex'!$K$1:$BS$4779,MATCH(PGU$1&amp;"|"&amp;$B29,'Data Annex'!$K$1:$K$4779,0),MATCH(PGU$2,'Data Annex'!$K$1:$BS$1,0)),"")</f>
        <v/>
      </c>
      <c r="PGV29" s="258" t="str">
        <f>IFERROR(INDEX('Data Annex'!$K$1:$BS$4779,MATCH(PGV$1&amp;"|"&amp;$B29,'Data Annex'!$K$1:$K$4779,0),MATCH(PGV$2,'Data Annex'!$K$1:$BS$1,0)),"")</f>
        <v/>
      </c>
      <c r="PGW29" s="258" t="str">
        <f>IFERROR(INDEX('Data Annex'!$K$1:$BS$4779,MATCH(PGW$1&amp;"|"&amp;$B29,'Data Annex'!$K$1:$K$4779,0),MATCH(PGW$2,'Data Annex'!$K$1:$BS$1,0)),"")</f>
        <v/>
      </c>
      <c r="PGX29" s="258" t="str">
        <f>IFERROR(INDEX('Data Annex'!$K$1:$BS$4779,MATCH(PGX$1&amp;"|"&amp;$B29,'Data Annex'!$K$1:$K$4779,0),MATCH(PGX$2,'Data Annex'!$K$1:$BS$1,0)),"")</f>
        <v/>
      </c>
      <c r="PGY29" s="258" t="str">
        <f>IFERROR(INDEX('Data Annex'!$K$1:$BS$4779,MATCH(PGY$1&amp;"|"&amp;$B29,'Data Annex'!$K$1:$K$4779,0),MATCH(PGY$2,'Data Annex'!$K$1:$BS$1,0)),"")</f>
        <v/>
      </c>
      <c r="PGZ29" s="258" t="str">
        <f>IFERROR(INDEX('Data Annex'!$K$1:$BS$4779,MATCH(PGZ$1&amp;"|"&amp;$B29,'Data Annex'!$K$1:$K$4779,0),MATCH(PGZ$2,'Data Annex'!$K$1:$BS$1,0)),"")</f>
        <v/>
      </c>
      <c r="PHA29" s="258" t="str">
        <f>IFERROR(INDEX('Data Annex'!$K$1:$BS$4779,MATCH(PHA$1&amp;"|"&amp;$B29,'Data Annex'!$K$1:$K$4779,0),MATCH(PHA$2,'Data Annex'!$K$1:$BS$1,0)),"")</f>
        <v/>
      </c>
      <c r="PHB29" s="258" t="str">
        <f>IFERROR(INDEX('Data Annex'!$K$1:$BS$4779,MATCH(PHB$1&amp;"|"&amp;$B29,'Data Annex'!$K$1:$K$4779,0),MATCH(PHB$2,'Data Annex'!$K$1:$BS$1,0)),"")</f>
        <v/>
      </c>
      <c r="PHC29" s="258" t="str">
        <f>IFERROR(INDEX('Data Annex'!$K$1:$BS$4779,MATCH(PHC$1&amp;"|"&amp;$B29,'Data Annex'!$K$1:$K$4779,0),MATCH(PHC$2,'Data Annex'!$K$1:$BS$1,0)),"")</f>
        <v/>
      </c>
      <c r="PHD29" s="258" t="str">
        <f>IFERROR(INDEX('Data Annex'!$K$1:$BS$4779,MATCH(PHD$1&amp;"|"&amp;$B29,'Data Annex'!$K$1:$K$4779,0),MATCH(PHD$2,'Data Annex'!$K$1:$BS$1,0)),"")</f>
        <v/>
      </c>
      <c r="PHE29" s="258" t="str">
        <f>IFERROR(INDEX('Data Annex'!$K$1:$BS$4779,MATCH(PHE$1&amp;"|"&amp;$B29,'Data Annex'!$K$1:$K$4779,0),MATCH(PHE$2,'Data Annex'!$K$1:$BS$1,0)),"")</f>
        <v/>
      </c>
      <c r="PHF29" s="258" t="str">
        <f>IFERROR(INDEX('Data Annex'!$K$1:$BS$4779,MATCH(PHF$1&amp;"|"&amp;$B29,'Data Annex'!$K$1:$K$4779,0),MATCH(PHF$2,'Data Annex'!$K$1:$BS$1,0)),"")</f>
        <v/>
      </c>
      <c r="PHG29" s="258" t="str">
        <f>IFERROR(INDEX('Data Annex'!$K$1:$BS$4779,MATCH(PHG$1&amp;"|"&amp;$B29,'Data Annex'!$K$1:$K$4779,0),MATCH(PHG$2,'Data Annex'!$K$1:$BS$1,0)),"")</f>
        <v/>
      </c>
      <c r="PHH29" s="258" t="str">
        <f>IFERROR(INDEX('Data Annex'!$K$1:$BS$4779,MATCH(PHH$1&amp;"|"&amp;$B29,'Data Annex'!$K$1:$K$4779,0),MATCH(PHH$2,'Data Annex'!$K$1:$BS$1,0)),"")</f>
        <v/>
      </c>
      <c r="PHI29" s="258" t="str">
        <f>IFERROR(INDEX('Data Annex'!$K$1:$BS$4779,MATCH(PHI$1&amp;"|"&amp;$B29,'Data Annex'!$K$1:$K$4779,0),MATCH(PHI$2,'Data Annex'!$K$1:$BS$1,0)),"")</f>
        <v/>
      </c>
      <c r="PHJ29" s="258" t="str">
        <f>IFERROR(INDEX('Data Annex'!$K$1:$BS$4779,MATCH(PHJ$1&amp;"|"&amp;$B29,'Data Annex'!$K$1:$K$4779,0),MATCH(PHJ$2,'Data Annex'!$K$1:$BS$1,0)),"")</f>
        <v/>
      </c>
      <c r="PHK29" s="258" t="str">
        <f>IFERROR(INDEX('Data Annex'!$K$1:$BS$4779,MATCH(PHK$1&amp;"|"&amp;$B29,'Data Annex'!$K$1:$K$4779,0),MATCH(PHK$2,'Data Annex'!$K$1:$BS$1,0)),"")</f>
        <v/>
      </c>
      <c r="PHL29" s="258" t="str">
        <f>IFERROR(INDEX('Data Annex'!$K$1:$BS$4779,MATCH(PHL$1&amp;"|"&amp;$B29,'Data Annex'!$K$1:$K$4779,0),MATCH(PHL$2,'Data Annex'!$K$1:$BS$1,0)),"")</f>
        <v/>
      </c>
      <c r="PHM29" s="258" t="str">
        <f>IFERROR(INDEX('Data Annex'!$K$1:$BS$4779,MATCH(PHM$1&amp;"|"&amp;$B29,'Data Annex'!$K$1:$K$4779,0),MATCH(PHM$2,'Data Annex'!$K$1:$BS$1,0)),"")</f>
        <v/>
      </c>
      <c r="PHN29" s="258" t="str">
        <f>IFERROR(INDEX('Data Annex'!$K$1:$BS$4779,MATCH(PHN$1&amp;"|"&amp;$B29,'Data Annex'!$K$1:$K$4779,0),MATCH(PHN$2,'Data Annex'!$K$1:$BS$1,0)),"")</f>
        <v/>
      </c>
      <c r="PHO29" s="258" t="str">
        <f>IFERROR(INDEX('Data Annex'!$K$1:$BS$4779,MATCH(PHO$1&amp;"|"&amp;$B29,'Data Annex'!$K$1:$K$4779,0),MATCH(PHO$2,'Data Annex'!$K$1:$BS$1,0)),"")</f>
        <v/>
      </c>
      <c r="PHP29" s="258" t="str">
        <f>IFERROR(INDEX('Data Annex'!$K$1:$BS$4779,MATCH(PHP$1&amp;"|"&amp;$B29,'Data Annex'!$K$1:$K$4779,0),MATCH(PHP$2,'Data Annex'!$K$1:$BS$1,0)),"")</f>
        <v/>
      </c>
      <c r="PHQ29" s="258" t="str">
        <f>IFERROR(INDEX('Data Annex'!$K$1:$BS$4779,MATCH(PHQ$1&amp;"|"&amp;$B29,'Data Annex'!$K$1:$K$4779,0),MATCH(PHQ$2,'Data Annex'!$K$1:$BS$1,0)),"")</f>
        <v/>
      </c>
      <c r="PHR29" s="258" t="str">
        <f>IFERROR(INDEX('Data Annex'!$K$1:$BS$4779,MATCH(PHR$1&amp;"|"&amp;$B29,'Data Annex'!$K$1:$K$4779,0),MATCH(PHR$2,'Data Annex'!$K$1:$BS$1,0)),"")</f>
        <v/>
      </c>
      <c r="PHS29" s="258" t="str">
        <f>IFERROR(INDEX('Data Annex'!$K$1:$BS$4779,MATCH(PHS$1&amp;"|"&amp;$B29,'Data Annex'!$K$1:$K$4779,0),MATCH(PHS$2,'Data Annex'!$K$1:$BS$1,0)),"")</f>
        <v/>
      </c>
      <c r="PHT29" s="258" t="str">
        <f>IFERROR(INDEX('Data Annex'!$K$1:$BS$4779,MATCH(PHT$1&amp;"|"&amp;$B29,'Data Annex'!$K$1:$K$4779,0),MATCH(PHT$2,'Data Annex'!$K$1:$BS$1,0)),"")</f>
        <v/>
      </c>
      <c r="PHU29" s="258" t="str">
        <f>IFERROR(INDEX('Data Annex'!$K$1:$BS$4779,MATCH(PHU$1&amp;"|"&amp;$B29,'Data Annex'!$K$1:$K$4779,0),MATCH(PHU$2,'Data Annex'!$K$1:$BS$1,0)),"")</f>
        <v/>
      </c>
      <c r="PHV29" s="258" t="str">
        <f>IFERROR(INDEX('Data Annex'!$K$1:$BS$4779,MATCH(PHV$1&amp;"|"&amp;$B29,'Data Annex'!$K$1:$K$4779,0),MATCH(PHV$2,'Data Annex'!$K$1:$BS$1,0)),"")</f>
        <v/>
      </c>
      <c r="PHW29" s="258" t="str">
        <f>IFERROR(INDEX('Data Annex'!$K$1:$BS$4779,MATCH(PHW$1&amp;"|"&amp;$B29,'Data Annex'!$K$1:$K$4779,0),MATCH(PHW$2,'Data Annex'!$K$1:$BS$1,0)),"")</f>
        <v/>
      </c>
      <c r="PHX29" s="258" t="str">
        <f>IFERROR(INDEX('Data Annex'!$K$1:$BS$4779,MATCH(PHX$1&amp;"|"&amp;$B29,'Data Annex'!$K$1:$K$4779,0),MATCH(PHX$2,'Data Annex'!$K$1:$BS$1,0)),"")</f>
        <v/>
      </c>
      <c r="PHY29" s="258" t="str">
        <f>IFERROR(INDEX('Data Annex'!$K$1:$BS$4779,MATCH(PHY$1&amp;"|"&amp;$B29,'Data Annex'!$K$1:$K$4779,0),MATCH(PHY$2,'Data Annex'!$K$1:$BS$1,0)),"")</f>
        <v/>
      </c>
      <c r="PHZ29" s="258" t="str">
        <f>IFERROR(INDEX('Data Annex'!$K$1:$BS$4779,MATCH(PHZ$1&amp;"|"&amp;$B29,'Data Annex'!$K$1:$K$4779,0),MATCH(PHZ$2,'Data Annex'!$K$1:$BS$1,0)),"")</f>
        <v/>
      </c>
      <c r="PIA29" s="258" t="str">
        <f>IFERROR(INDEX('Data Annex'!$K$1:$BS$4779,MATCH(PIA$1&amp;"|"&amp;$B29,'Data Annex'!$K$1:$K$4779,0),MATCH(PIA$2,'Data Annex'!$K$1:$BS$1,0)),"")</f>
        <v/>
      </c>
      <c r="PIB29" s="258" t="str">
        <f>IFERROR(INDEX('Data Annex'!$K$1:$BS$4779,MATCH(PIB$1&amp;"|"&amp;$B29,'Data Annex'!$K$1:$K$4779,0),MATCH(PIB$2,'Data Annex'!$K$1:$BS$1,0)),"")</f>
        <v/>
      </c>
      <c r="PIC29" s="258" t="str">
        <f>IFERROR(INDEX('Data Annex'!$K$1:$BS$4779,MATCH(PIC$1&amp;"|"&amp;$B29,'Data Annex'!$K$1:$K$4779,0),MATCH(PIC$2,'Data Annex'!$K$1:$BS$1,0)),"")</f>
        <v/>
      </c>
      <c r="PID29" s="258" t="str">
        <f>IFERROR(INDEX('Data Annex'!$K$1:$BS$4779,MATCH(PID$1&amp;"|"&amp;$B29,'Data Annex'!$K$1:$K$4779,0),MATCH(PID$2,'Data Annex'!$K$1:$BS$1,0)),"")</f>
        <v/>
      </c>
      <c r="PIE29" s="258" t="str">
        <f>IFERROR(INDEX('Data Annex'!$K$1:$BS$4779,MATCH(PIE$1&amp;"|"&amp;$B29,'Data Annex'!$K$1:$K$4779,0),MATCH(PIE$2,'Data Annex'!$K$1:$BS$1,0)),"")</f>
        <v/>
      </c>
      <c r="PIF29" s="258" t="str">
        <f>IFERROR(INDEX('Data Annex'!$K$1:$BS$4779,MATCH(PIF$1&amp;"|"&amp;$B29,'Data Annex'!$K$1:$K$4779,0),MATCH(PIF$2,'Data Annex'!$K$1:$BS$1,0)),"")</f>
        <v/>
      </c>
      <c r="PIG29" s="258" t="str">
        <f>IFERROR(INDEX('Data Annex'!$K$1:$BS$4779,MATCH(PIG$1&amp;"|"&amp;$B29,'Data Annex'!$K$1:$K$4779,0),MATCH(PIG$2,'Data Annex'!$K$1:$BS$1,0)),"")</f>
        <v/>
      </c>
      <c r="PIH29" s="258" t="str">
        <f>IFERROR(INDEX('Data Annex'!$K$1:$BS$4779,MATCH(PIH$1&amp;"|"&amp;$B29,'Data Annex'!$K$1:$K$4779,0),MATCH(PIH$2,'Data Annex'!$K$1:$BS$1,0)),"")</f>
        <v/>
      </c>
      <c r="PII29" s="258" t="str">
        <f>IFERROR(INDEX('Data Annex'!$K$1:$BS$4779,MATCH(PII$1&amp;"|"&amp;$B29,'Data Annex'!$K$1:$K$4779,0),MATCH(PII$2,'Data Annex'!$K$1:$BS$1,0)),"")</f>
        <v/>
      </c>
      <c r="PIJ29" s="258" t="str">
        <f>IFERROR(INDEX('Data Annex'!$K$1:$BS$4779,MATCH(PIJ$1&amp;"|"&amp;$B29,'Data Annex'!$K$1:$K$4779,0),MATCH(PIJ$2,'Data Annex'!$K$1:$BS$1,0)),"")</f>
        <v/>
      </c>
      <c r="PIK29" s="258" t="str">
        <f>IFERROR(INDEX('Data Annex'!$K$1:$BS$4779,MATCH(PIK$1&amp;"|"&amp;$B29,'Data Annex'!$K$1:$K$4779,0),MATCH(PIK$2,'Data Annex'!$K$1:$BS$1,0)),"")</f>
        <v/>
      </c>
      <c r="PIL29" s="258" t="str">
        <f>IFERROR(INDEX('Data Annex'!$K$1:$BS$4779,MATCH(PIL$1&amp;"|"&amp;$B29,'Data Annex'!$K$1:$K$4779,0),MATCH(PIL$2,'Data Annex'!$K$1:$BS$1,0)),"")</f>
        <v/>
      </c>
      <c r="PIM29" s="258" t="str">
        <f>IFERROR(INDEX('Data Annex'!$K$1:$BS$4779,MATCH(PIM$1&amp;"|"&amp;$B29,'Data Annex'!$K$1:$K$4779,0),MATCH(PIM$2,'Data Annex'!$K$1:$BS$1,0)),"")</f>
        <v/>
      </c>
      <c r="PIN29" s="258" t="str">
        <f>IFERROR(INDEX('Data Annex'!$K$1:$BS$4779,MATCH(PIN$1&amp;"|"&amp;$B29,'Data Annex'!$K$1:$K$4779,0),MATCH(PIN$2,'Data Annex'!$K$1:$BS$1,0)),"")</f>
        <v/>
      </c>
      <c r="PIO29" s="258" t="str">
        <f>IFERROR(INDEX('Data Annex'!$K$1:$BS$4779,MATCH(PIO$1&amp;"|"&amp;$B29,'Data Annex'!$K$1:$K$4779,0),MATCH(PIO$2,'Data Annex'!$K$1:$BS$1,0)),"")</f>
        <v/>
      </c>
      <c r="PIP29" s="258" t="str">
        <f>IFERROR(INDEX('Data Annex'!$K$1:$BS$4779,MATCH(PIP$1&amp;"|"&amp;$B29,'Data Annex'!$K$1:$K$4779,0),MATCH(PIP$2,'Data Annex'!$K$1:$BS$1,0)),"")</f>
        <v/>
      </c>
      <c r="PIQ29" s="258" t="str">
        <f>IFERROR(INDEX('Data Annex'!$K$1:$BS$4779,MATCH(PIQ$1&amp;"|"&amp;$B29,'Data Annex'!$K$1:$K$4779,0),MATCH(PIQ$2,'Data Annex'!$K$1:$BS$1,0)),"")</f>
        <v/>
      </c>
      <c r="PIR29" s="258" t="str">
        <f>IFERROR(INDEX('Data Annex'!$K$1:$BS$4779,MATCH(PIR$1&amp;"|"&amp;$B29,'Data Annex'!$K$1:$K$4779,0),MATCH(PIR$2,'Data Annex'!$K$1:$BS$1,0)),"")</f>
        <v/>
      </c>
      <c r="PIS29" s="258" t="str">
        <f>IFERROR(INDEX('Data Annex'!$K$1:$BS$4779,MATCH(PIS$1&amp;"|"&amp;$B29,'Data Annex'!$K$1:$K$4779,0),MATCH(PIS$2,'Data Annex'!$K$1:$BS$1,0)),"")</f>
        <v/>
      </c>
      <c r="PIT29" s="258" t="str">
        <f>IFERROR(INDEX('Data Annex'!$K$1:$BS$4779,MATCH(PIT$1&amp;"|"&amp;$B29,'Data Annex'!$K$1:$K$4779,0),MATCH(PIT$2,'Data Annex'!$K$1:$BS$1,0)),"")</f>
        <v/>
      </c>
      <c r="PIU29" s="258" t="str">
        <f>IFERROR(INDEX('Data Annex'!$K$1:$BS$4779,MATCH(PIU$1&amp;"|"&amp;$B29,'Data Annex'!$K$1:$K$4779,0),MATCH(PIU$2,'Data Annex'!$K$1:$BS$1,0)),"")</f>
        <v/>
      </c>
      <c r="PIV29" s="258" t="str">
        <f>IFERROR(INDEX('Data Annex'!$K$1:$BS$4779,MATCH(PIV$1&amp;"|"&amp;$B29,'Data Annex'!$K$1:$K$4779,0),MATCH(PIV$2,'Data Annex'!$K$1:$BS$1,0)),"")</f>
        <v/>
      </c>
      <c r="PIW29" s="258" t="str">
        <f>IFERROR(INDEX('Data Annex'!$K$1:$BS$4779,MATCH(PIW$1&amp;"|"&amp;$B29,'Data Annex'!$K$1:$K$4779,0),MATCH(PIW$2,'Data Annex'!$K$1:$BS$1,0)),"")</f>
        <v/>
      </c>
      <c r="PIX29" s="258" t="str">
        <f>IFERROR(INDEX('Data Annex'!$K$1:$BS$4779,MATCH(PIX$1&amp;"|"&amp;$B29,'Data Annex'!$K$1:$K$4779,0),MATCH(PIX$2,'Data Annex'!$K$1:$BS$1,0)),"")</f>
        <v/>
      </c>
      <c r="PIY29" s="258" t="str">
        <f>IFERROR(INDEX('Data Annex'!$K$1:$BS$4779,MATCH(PIY$1&amp;"|"&amp;$B29,'Data Annex'!$K$1:$K$4779,0),MATCH(PIY$2,'Data Annex'!$K$1:$BS$1,0)),"")</f>
        <v/>
      </c>
      <c r="PIZ29" s="258" t="str">
        <f>IFERROR(INDEX('Data Annex'!$K$1:$BS$4779,MATCH(PIZ$1&amp;"|"&amp;$B29,'Data Annex'!$K$1:$K$4779,0),MATCH(PIZ$2,'Data Annex'!$K$1:$BS$1,0)),"")</f>
        <v/>
      </c>
      <c r="PJA29" s="258" t="str">
        <f>IFERROR(INDEX('Data Annex'!$K$1:$BS$4779,MATCH(PJA$1&amp;"|"&amp;$B29,'Data Annex'!$K$1:$K$4779,0),MATCH(PJA$2,'Data Annex'!$K$1:$BS$1,0)),"")</f>
        <v/>
      </c>
      <c r="PJB29" s="258" t="str">
        <f>IFERROR(INDEX('Data Annex'!$K$1:$BS$4779,MATCH(PJB$1&amp;"|"&amp;$B29,'Data Annex'!$K$1:$K$4779,0),MATCH(PJB$2,'Data Annex'!$K$1:$BS$1,0)),"")</f>
        <v/>
      </c>
      <c r="PJC29" s="258" t="str">
        <f>IFERROR(INDEX('Data Annex'!$K$1:$BS$4779,MATCH(PJC$1&amp;"|"&amp;$B29,'Data Annex'!$K$1:$K$4779,0),MATCH(PJC$2,'Data Annex'!$K$1:$BS$1,0)),"")</f>
        <v/>
      </c>
      <c r="PJD29" s="258" t="str">
        <f>IFERROR(INDEX('Data Annex'!$K$1:$BS$4779,MATCH(PJD$1&amp;"|"&amp;$B29,'Data Annex'!$K$1:$K$4779,0),MATCH(PJD$2,'Data Annex'!$K$1:$BS$1,0)),"")</f>
        <v/>
      </c>
      <c r="PJE29" s="258" t="str">
        <f>IFERROR(INDEX('Data Annex'!$K$1:$BS$4779,MATCH(PJE$1&amp;"|"&amp;$B29,'Data Annex'!$K$1:$K$4779,0),MATCH(PJE$2,'Data Annex'!$K$1:$BS$1,0)),"")</f>
        <v/>
      </c>
      <c r="PJF29" s="258" t="str">
        <f>IFERROR(INDEX('Data Annex'!$K$1:$BS$4779,MATCH(PJF$1&amp;"|"&amp;$B29,'Data Annex'!$K$1:$K$4779,0),MATCH(PJF$2,'Data Annex'!$K$1:$BS$1,0)),"")</f>
        <v/>
      </c>
      <c r="PJG29" s="258" t="str">
        <f>IFERROR(INDEX('Data Annex'!$K$1:$BS$4779,MATCH(PJG$1&amp;"|"&amp;$B29,'Data Annex'!$K$1:$K$4779,0),MATCH(PJG$2,'Data Annex'!$K$1:$BS$1,0)),"")</f>
        <v/>
      </c>
      <c r="PJH29" s="258" t="str">
        <f>IFERROR(INDEX('Data Annex'!$K$1:$BS$4779,MATCH(PJH$1&amp;"|"&amp;$B29,'Data Annex'!$K$1:$K$4779,0),MATCH(PJH$2,'Data Annex'!$K$1:$BS$1,0)),"")</f>
        <v/>
      </c>
      <c r="PJI29" s="258" t="str">
        <f>IFERROR(INDEX('Data Annex'!$K$1:$BS$4779,MATCH(PJI$1&amp;"|"&amp;$B29,'Data Annex'!$K$1:$K$4779,0),MATCH(PJI$2,'Data Annex'!$K$1:$BS$1,0)),"")</f>
        <v/>
      </c>
      <c r="PJJ29" s="258" t="str">
        <f>IFERROR(INDEX('Data Annex'!$K$1:$BS$4779,MATCH(PJJ$1&amp;"|"&amp;$B29,'Data Annex'!$K$1:$K$4779,0),MATCH(PJJ$2,'Data Annex'!$K$1:$BS$1,0)),"")</f>
        <v/>
      </c>
      <c r="PJK29" s="258" t="str">
        <f>IFERROR(INDEX('Data Annex'!$K$1:$BS$4779,MATCH(PJK$1&amp;"|"&amp;$B29,'Data Annex'!$K$1:$K$4779,0),MATCH(PJK$2,'Data Annex'!$K$1:$BS$1,0)),"")</f>
        <v/>
      </c>
      <c r="PJL29" s="258" t="str">
        <f>IFERROR(INDEX('Data Annex'!$K$1:$BS$4779,MATCH(PJL$1&amp;"|"&amp;$B29,'Data Annex'!$K$1:$K$4779,0),MATCH(PJL$2,'Data Annex'!$K$1:$BS$1,0)),"")</f>
        <v/>
      </c>
      <c r="PJM29" s="258" t="str">
        <f>IFERROR(INDEX('Data Annex'!$K$1:$BS$4779,MATCH(PJM$1&amp;"|"&amp;$B29,'Data Annex'!$K$1:$K$4779,0),MATCH(PJM$2,'Data Annex'!$K$1:$BS$1,0)),"")</f>
        <v/>
      </c>
      <c r="PJN29" s="258" t="str">
        <f>IFERROR(INDEX('Data Annex'!$K$1:$BS$4779,MATCH(PJN$1&amp;"|"&amp;$B29,'Data Annex'!$K$1:$K$4779,0),MATCH(PJN$2,'Data Annex'!$K$1:$BS$1,0)),"")</f>
        <v/>
      </c>
      <c r="PJO29" s="258" t="str">
        <f>IFERROR(INDEX('Data Annex'!$K$1:$BS$4779,MATCH(PJO$1&amp;"|"&amp;$B29,'Data Annex'!$K$1:$K$4779,0),MATCH(PJO$2,'Data Annex'!$K$1:$BS$1,0)),"")</f>
        <v/>
      </c>
      <c r="PJP29" s="258" t="str">
        <f>IFERROR(INDEX('Data Annex'!$K$1:$BS$4779,MATCH(PJP$1&amp;"|"&amp;$B29,'Data Annex'!$K$1:$K$4779,0),MATCH(PJP$2,'Data Annex'!$K$1:$BS$1,0)),"")</f>
        <v/>
      </c>
      <c r="PJQ29" s="258" t="str">
        <f>IFERROR(INDEX('Data Annex'!$K$1:$BS$4779,MATCH(PJQ$1&amp;"|"&amp;$B29,'Data Annex'!$K$1:$K$4779,0),MATCH(PJQ$2,'Data Annex'!$K$1:$BS$1,0)),"")</f>
        <v/>
      </c>
      <c r="PJR29" s="258" t="str">
        <f>IFERROR(INDEX('Data Annex'!$K$1:$BS$4779,MATCH(PJR$1&amp;"|"&amp;$B29,'Data Annex'!$K$1:$K$4779,0),MATCH(PJR$2,'Data Annex'!$K$1:$BS$1,0)),"")</f>
        <v/>
      </c>
      <c r="PJS29" s="258" t="str">
        <f>IFERROR(INDEX('Data Annex'!$K$1:$BS$4779,MATCH(PJS$1&amp;"|"&amp;$B29,'Data Annex'!$K$1:$K$4779,0),MATCH(PJS$2,'Data Annex'!$K$1:$BS$1,0)),"")</f>
        <v/>
      </c>
      <c r="PJT29" s="258" t="str">
        <f>IFERROR(INDEX('Data Annex'!$K$1:$BS$4779,MATCH(PJT$1&amp;"|"&amp;$B29,'Data Annex'!$K$1:$K$4779,0),MATCH(PJT$2,'Data Annex'!$K$1:$BS$1,0)),"")</f>
        <v/>
      </c>
      <c r="PJU29" s="258" t="str">
        <f>IFERROR(INDEX('Data Annex'!$K$1:$BS$4779,MATCH(PJU$1&amp;"|"&amp;$B29,'Data Annex'!$K$1:$K$4779,0),MATCH(PJU$2,'Data Annex'!$K$1:$BS$1,0)),"")</f>
        <v/>
      </c>
      <c r="PJV29" s="258" t="str">
        <f>IFERROR(INDEX('Data Annex'!$K$1:$BS$4779,MATCH(PJV$1&amp;"|"&amp;$B29,'Data Annex'!$K$1:$K$4779,0),MATCH(PJV$2,'Data Annex'!$K$1:$BS$1,0)),"")</f>
        <v/>
      </c>
      <c r="PJW29" s="258" t="str">
        <f>IFERROR(INDEX('Data Annex'!$K$1:$BS$4779,MATCH(PJW$1&amp;"|"&amp;$B29,'Data Annex'!$K$1:$K$4779,0),MATCH(PJW$2,'Data Annex'!$K$1:$BS$1,0)),"")</f>
        <v/>
      </c>
      <c r="PJX29" s="258" t="str">
        <f>IFERROR(INDEX('Data Annex'!$K$1:$BS$4779,MATCH(PJX$1&amp;"|"&amp;$B29,'Data Annex'!$K$1:$K$4779,0),MATCH(PJX$2,'Data Annex'!$K$1:$BS$1,0)),"")</f>
        <v/>
      </c>
      <c r="PJY29" s="258" t="str">
        <f>IFERROR(INDEX('Data Annex'!$K$1:$BS$4779,MATCH(PJY$1&amp;"|"&amp;$B29,'Data Annex'!$K$1:$K$4779,0),MATCH(PJY$2,'Data Annex'!$K$1:$BS$1,0)),"")</f>
        <v/>
      </c>
      <c r="PJZ29" s="258" t="str">
        <f>IFERROR(INDEX('Data Annex'!$K$1:$BS$4779,MATCH(PJZ$1&amp;"|"&amp;$B29,'Data Annex'!$K$1:$K$4779,0),MATCH(PJZ$2,'Data Annex'!$K$1:$BS$1,0)),"")</f>
        <v/>
      </c>
      <c r="PKA29" s="258" t="str">
        <f>IFERROR(INDEX('Data Annex'!$K$1:$BS$4779,MATCH(PKA$1&amp;"|"&amp;$B29,'Data Annex'!$K$1:$K$4779,0),MATCH(PKA$2,'Data Annex'!$K$1:$BS$1,0)),"")</f>
        <v/>
      </c>
      <c r="PKB29" s="258" t="str">
        <f>IFERROR(INDEX('Data Annex'!$K$1:$BS$4779,MATCH(PKB$1&amp;"|"&amp;$B29,'Data Annex'!$K$1:$K$4779,0),MATCH(PKB$2,'Data Annex'!$K$1:$BS$1,0)),"")</f>
        <v/>
      </c>
      <c r="PKC29" s="258" t="str">
        <f>IFERROR(INDEX('Data Annex'!$K$1:$BS$4779,MATCH(PKC$1&amp;"|"&amp;$B29,'Data Annex'!$K$1:$K$4779,0),MATCH(PKC$2,'Data Annex'!$K$1:$BS$1,0)),"")</f>
        <v/>
      </c>
      <c r="PKD29" s="258" t="str">
        <f>IFERROR(INDEX('Data Annex'!$K$1:$BS$4779,MATCH(PKD$1&amp;"|"&amp;$B29,'Data Annex'!$K$1:$K$4779,0),MATCH(PKD$2,'Data Annex'!$K$1:$BS$1,0)),"")</f>
        <v/>
      </c>
      <c r="PKE29" s="258" t="str">
        <f>IFERROR(INDEX('Data Annex'!$K$1:$BS$4779,MATCH(PKE$1&amp;"|"&amp;$B29,'Data Annex'!$K$1:$K$4779,0),MATCH(PKE$2,'Data Annex'!$K$1:$BS$1,0)),"")</f>
        <v/>
      </c>
      <c r="PKF29" s="258" t="str">
        <f>IFERROR(INDEX('Data Annex'!$K$1:$BS$4779,MATCH(PKF$1&amp;"|"&amp;$B29,'Data Annex'!$K$1:$K$4779,0),MATCH(PKF$2,'Data Annex'!$K$1:$BS$1,0)),"")</f>
        <v/>
      </c>
      <c r="PKG29" s="258" t="str">
        <f>IFERROR(INDEX('Data Annex'!$K$1:$BS$4779,MATCH(PKG$1&amp;"|"&amp;$B29,'Data Annex'!$K$1:$K$4779,0),MATCH(PKG$2,'Data Annex'!$K$1:$BS$1,0)),"")</f>
        <v/>
      </c>
      <c r="PKH29" s="258" t="str">
        <f>IFERROR(INDEX('Data Annex'!$K$1:$BS$4779,MATCH(PKH$1&amp;"|"&amp;$B29,'Data Annex'!$K$1:$K$4779,0),MATCH(PKH$2,'Data Annex'!$K$1:$BS$1,0)),"")</f>
        <v/>
      </c>
      <c r="PKI29" s="258" t="str">
        <f>IFERROR(INDEX('Data Annex'!$K$1:$BS$4779,MATCH(PKI$1&amp;"|"&amp;$B29,'Data Annex'!$K$1:$K$4779,0),MATCH(PKI$2,'Data Annex'!$K$1:$BS$1,0)),"")</f>
        <v/>
      </c>
      <c r="PKJ29" s="258" t="str">
        <f>IFERROR(INDEX('Data Annex'!$K$1:$BS$4779,MATCH(PKJ$1&amp;"|"&amp;$B29,'Data Annex'!$K$1:$K$4779,0),MATCH(PKJ$2,'Data Annex'!$K$1:$BS$1,0)),"")</f>
        <v/>
      </c>
      <c r="PKK29" s="258" t="str">
        <f>IFERROR(INDEX('Data Annex'!$K$1:$BS$4779,MATCH(PKK$1&amp;"|"&amp;$B29,'Data Annex'!$K$1:$K$4779,0),MATCH(PKK$2,'Data Annex'!$K$1:$BS$1,0)),"")</f>
        <v/>
      </c>
      <c r="PKL29" s="258" t="str">
        <f>IFERROR(INDEX('Data Annex'!$K$1:$BS$4779,MATCH(PKL$1&amp;"|"&amp;$B29,'Data Annex'!$K$1:$K$4779,0),MATCH(PKL$2,'Data Annex'!$K$1:$BS$1,0)),"")</f>
        <v/>
      </c>
      <c r="PKM29" s="258" t="str">
        <f>IFERROR(INDEX('Data Annex'!$K$1:$BS$4779,MATCH(PKM$1&amp;"|"&amp;$B29,'Data Annex'!$K$1:$K$4779,0),MATCH(PKM$2,'Data Annex'!$K$1:$BS$1,0)),"")</f>
        <v/>
      </c>
      <c r="PKN29" s="258" t="str">
        <f>IFERROR(INDEX('Data Annex'!$K$1:$BS$4779,MATCH(PKN$1&amp;"|"&amp;$B29,'Data Annex'!$K$1:$K$4779,0),MATCH(PKN$2,'Data Annex'!$K$1:$BS$1,0)),"")</f>
        <v/>
      </c>
      <c r="PKO29" s="258" t="str">
        <f>IFERROR(INDEX('Data Annex'!$K$1:$BS$4779,MATCH(PKO$1&amp;"|"&amp;$B29,'Data Annex'!$K$1:$K$4779,0),MATCH(PKO$2,'Data Annex'!$K$1:$BS$1,0)),"")</f>
        <v/>
      </c>
      <c r="PKP29" s="258" t="str">
        <f>IFERROR(INDEX('Data Annex'!$K$1:$BS$4779,MATCH(PKP$1&amp;"|"&amp;$B29,'Data Annex'!$K$1:$K$4779,0),MATCH(PKP$2,'Data Annex'!$K$1:$BS$1,0)),"")</f>
        <v/>
      </c>
      <c r="PKQ29" s="258" t="str">
        <f>IFERROR(INDEX('Data Annex'!$K$1:$BS$4779,MATCH(PKQ$1&amp;"|"&amp;$B29,'Data Annex'!$K$1:$K$4779,0),MATCH(PKQ$2,'Data Annex'!$K$1:$BS$1,0)),"")</f>
        <v/>
      </c>
      <c r="PKR29" s="258" t="str">
        <f>IFERROR(INDEX('Data Annex'!$K$1:$BS$4779,MATCH(PKR$1&amp;"|"&amp;$B29,'Data Annex'!$K$1:$K$4779,0),MATCH(PKR$2,'Data Annex'!$K$1:$BS$1,0)),"")</f>
        <v/>
      </c>
      <c r="PKS29" s="258" t="str">
        <f>IFERROR(INDEX('Data Annex'!$K$1:$BS$4779,MATCH(PKS$1&amp;"|"&amp;$B29,'Data Annex'!$K$1:$K$4779,0),MATCH(PKS$2,'Data Annex'!$K$1:$BS$1,0)),"")</f>
        <v/>
      </c>
      <c r="PKT29" s="258" t="str">
        <f>IFERROR(INDEX('Data Annex'!$K$1:$BS$4779,MATCH(PKT$1&amp;"|"&amp;$B29,'Data Annex'!$K$1:$K$4779,0),MATCH(PKT$2,'Data Annex'!$K$1:$BS$1,0)),"")</f>
        <v/>
      </c>
      <c r="PKU29" s="258" t="str">
        <f>IFERROR(INDEX('Data Annex'!$K$1:$BS$4779,MATCH(PKU$1&amp;"|"&amp;$B29,'Data Annex'!$K$1:$K$4779,0),MATCH(PKU$2,'Data Annex'!$K$1:$BS$1,0)),"")</f>
        <v/>
      </c>
      <c r="PKV29" s="258" t="str">
        <f>IFERROR(INDEX('Data Annex'!$K$1:$BS$4779,MATCH(PKV$1&amp;"|"&amp;$B29,'Data Annex'!$K$1:$K$4779,0),MATCH(PKV$2,'Data Annex'!$K$1:$BS$1,0)),"")</f>
        <v/>
      </c>
      <c r="PKW29" s="258" t="str">
        <f>IFERROR(INDEX('Data Annex'!$K$1:$BS$4779,MATCH(PKW$1&amp;"|"&amp;$B29,'Data Annex'!$K$1:$K$4779,0),MATCH(PKW$2,'Data Annex'!$K$1:$BS$1,0)),"")</f>
        <v/>
      </c>
      <c r="PKX29" s="258" t="str">
        <f>IFERROR(INDEX('Data Annex'!$K$1:$BS$4779,MATCH(PKX$1&amp;"|"&amp;$B29,'Data Annex'!$K$1:$K$4779,0),MATCH(PKX$2,'Data Annex'!$K$1:$BS$1,0)),"")</f>
        <v/>
      </c>
      <c r="PKY29" s="258" t="str">
        <f>IFERROR(INDEX('Data Annex'!$K$1:$BS$4779,MATCH(PKY$1&amp;"|"&amp;$B29,'Data Annex'!$K$1:$K$4779,0),MATCH(PKY$2,'Data Annex'!$K$1:$BS$1,0)),"")</f>
        <v/>
      </c>
      <c r="PKZ29" s="258" t="str">
        <f>IFERROR(INDEX('Data Annex'!$K$1:$BS$4779,MATCH(PKZ$1&amp;"|"&amp;$B29,'Data Annex'!$K$1:$K$4779,0),MATCH(PKZ$2,'Data Annex'!$K$1:$BS$1,0)),"")</f>
        <v/>
      </c>
      <c r="PLA29" s="258" t="str">
        <f>IFERROR(INDEX('Data Annex'!$K$1:$BS$4779,MATCH(PLA$1&amp;"|"&amp;$B29,'Data Annex'!$K$1:$K$4779,0),MATCH(PLA$2,'Data Annex'!$K$1:$BS$1,0)),"")</f>
        <v/>
      </c>
      <c r="PLB29" s="258" t="str">
        <f>IFERROR(INDEX('Data Annex'!$K$1:$BS$4779,MATCH(PLB$1&amp;"|"&amp;$B29,'Data Annex'!$K$1:$K$4779,0),MATCH(PLB$2,'Data Annex'!$K$1:$BS$1,0)),"")</f>
        <v/>
      </c>
      <c r="PLC29" s="258" t="str">
        <f>IFERROR(INDEX('Data Annex'!$K$1:$BS$4779,MATCH(PLC$1&amp;"|"&amp;$B29,'Data Annex'!$K$1:$K$4779,0),MATCH(PLC$2,'Data Annex'!$K$1:$BS$1,0)),"")</f>
        <v/>
      </c>
      <c r="PLD29" s="258" t="str">
        <f>IFERROR(INDEX('Data Annex'!$K$1:$BS$4779,MATCH(PLD$1&amp;"|"&amp;$B29,'Data Annex'!$K$1:$K$4779,0),MATCH(PLD$2,'Data Annex'!$K$1:$BS$1,0)),"")</f>
        <v/>
      </c>
      <c r="PLE29" s="258" t="str">
        <f>IFERROR(INDEX('Data Annex'!$K$1:$BS$4779,MATCH(PLE$1&amp;"|"&amp;$B29,'Data Annex'!$K$1:$K$4779,0),MATCH(PLE$2,'Data Annex'!$K$1:$BS$1,0)),"")</f>
        <v/>
      </c>
      <c r="PLF29" s="258" t="str">
        <f>IFERROR(INDEX('Data Annex'!$K$1:$BS$4779,MATCH(PLF$1&amp;"|"&amp;$B29,'Data Annex'!$K$1:$K$4779,0),MATCH(PLF$2,'Data Annex'!$K$1:$BS$1,0)),"")</f>
        <v/>
      </c>
      <c r="PLG29" s="258" t="str">
        <f>IFERROR(INDEX('Data Annex'!$K$1:$BS$4779,MATCH(PLG$1&amp;"|"&amp;$B29,'Data Annex'!$K$1:$K$4779,0),MATCH(PLG$2,'Data Annex'!$K$1:$BS$1,0)),"")</f>
        <v/>
      </c>
      <c r="PLH29" s="258" t="str">
        <f>IFERROR(INDEX('Data Annex'!$K$1:$BS$4779,MATCH(PLH$1&amp;"|"&amp;$B29,'Data Annex'!$K$1:$K$4779,0),MATCH(PLH$2,'Data Annex'!$K$1:$BS$1,0)),"")</f>
        <v/>
      </c>
      <c r="PLI29" s="258" t="str">
        <f>IFERROR(INDEX('Data Annex'!$K$1:$BS$4779,MATCH(PLI$1&amp;"|"&amp;$B29,'Data Annex'!$K$1:$K$4779,0),MATCH(PLI$2,'Data Annex'!$K$1:$BS$1,0)),"")</f>
        <v/>
      </c>
      <c r="PLJ29" s="258" t="str">
        <f>IFERROR(INDEX('Data Annex'!$K$1:$BS$4779,MATCH(PLJ$1&amp;"|"&amp;$B29,'Data Annex'!$K$1:$K$4779,0),MATCH(PLJ$2,'Data Annex'!$K$1:$BS$1,0)),"")</f>
        <v/>
      </c>
      <c r="PLK29" s="258" t="str">
        <f>IFERROR(INDEX('Data Annex'!$K$1:$BS$4779,MATCH(PLK$1&amp;"|"&amp;$B29,'Data Annex'!$K$1:$K$4779,0),MATCH(PLK$2,'Data Annex'!$K$1:$BS$1,0)),"")</f>
        <v/>
      </c>
      <c r="PLL29" s="258" t="str">
        <f>IFERROR(INDEX('Data Annex'!$K$1:$BS$4779,MATCH(PLL$1&amp;"|"&amp;$B29,'Data Annex'!$K$1:$K$4779,0),MATCH(PLL$2,'Data Annex'!$K$1:$BS$1,0)),"")</f>
        <v/>
      </c>
      <c r="PLM29" s="258" t="str">
        <f>IFERROR(INDEX('Data Annex'!$K$1:$BS$4779,MATCH(PLM$1&amp;"|"&amp;$B29,'Data Annex'!$K$1:$K$4779,0),MATCH(PLM$2,'Data Annex'!$K$1:$BS$1,0)),"")</f>
        <v/>
      </c>
      <c r="PLN29" s="258" t="str">
        <f>IFERROR(INDEX('Data Annex'!$K$1:$BS$4779,MATCH(PLN$1&amp;"|"&amp;$B29,'Data Annex'!$K$1:$K$4779,0),MATCH(PLN$2,'Data Annex'!$K$1:$BS$1,0)),"")</f>
        <v/>
      </c>
      <c r="PLO29" s="258" t="str">
        <f>IFERROR(INDEX('Data Annex'!$K$1:$BS$4779,MATCH(PLO$1&amp;"|"&amp;$B29,'Data Annex'!$K$1:$K$4779,0),MATCH(PLO$2,'Data Annex'!$K$1:$BS$1,0)),"")</f>
        <v/>
      </c>
      <c r="PLP29" s="258" t="str">
        <f>IFERROR(INDEX('Data Annex'!$K$1:$BS$4779,MATCH(PLP$1&amp;"|"&amp;$B29,'Data Annex'!$K$1:$K$4779,0),MATCH(PLP$2,'Data Annex'!$K$1:$BS$1,0)),"")</f>
        <v/>
      </c>
      <c r="PLQ29" s="258" t="str">
        <f>IFERROR(INDEX('Data Annex'!$K$1:$BS$4779,MATCH(PLQ$1&amp;"|"&amp;$B29,'Data Annex'!$K$1:$K$4779,0),MATCH(PLQ$2,'Data Annex'!$K$1:$BS$1,0)),"")</f>
        <v/>
      </c>
      <c r="PLR29" s="258" t="str">
        <f>IFERROR(INDEX('Data Annex'!$K$1:$BS$4779,MATCH(PLR$1&amp;"|"&amp;$B29,'Data Annex'!$K$1:$K$4779,0),MATCH(PLR$2,'Data Annex'!$K$1:$BS$1,0)),"")</f>
        <v/>
      </c>
      <c r="PLS29" s="258" t="str">
        <f>IFERROR(INDEX('Data Annex'!$K$1:$BS$4779,MATCH(PLS$1&amp;"|"&amp;$B29,'Data Annex'!$K$1:$K$4779,0),MATCH(PLS$2,'Data Annex'!$K$1:$BS$1,0)),"")</f>
        <v/>
      </c>
      <c r="PLT29" s="258" t="str">
        <f>IFERROR(INDEX('Data Annex'!$K$1:$BS$4779,MATCH(PLT$1&amp;"|"&amp;$B29,'Data Annex'!$K$1:$K$4779,0),MATCH(PLT$2,'Data Annex'!$K$1:$BS$1,0)),"")</f>
        <v/>
      </c>
      <c r="PLU29" s="258" t="str">
        <f>IFERROR(INDEX('Data Annex'!$K$1:$BS$4779,MATCH(PLU$1&amp;"|"&amp;$B29,'Data Annex'!$K$1:$K$4779,0),MATCH(PLU$2,'Data Annex'!$K$1:$BS$1,0)),"")</f>
        <v/>
      </c>
      <c r="PLV29" s="258" t="str">
        <f>IFERROR(INDEX('Data Annex'!$K$1:$BS$4779,MATCH(PLV$1&amp;"|"&amp;$B29,'Data Annex'!$K$1:$K$4779,0),MATCH(PLV$2,'Data Annex'!$K$1:$BS$1,0)),"")</f>
        <v/>
      </c>
      <c r="PLW29" s="258" t="str">
        <f>IFERROR(INDEX('Data Annex'!$K$1:$BS$4779,MATCH(PLW$1&amp;"|"&amp;$B29,'Data Annex'!$K$1:$K$4779,0),MATCH(PLW$2,'Data Annex'!$K$1:$BS$1,0)),"")</f>
        <v/>
      </c>
      <c r="PLX29" s="258" t="str">
        <f>IFERROR(INDEX('Data Annex'!$K$1:$BS$4779,MATCH(PLX$1&amp;"|"&amp;$B29,'Data Annex'!$K$1:$K$4779,0),MATCH(PLX$2,'Data Annex'!$K$1:$BS$1,0)),"")</f>
        <v/>
      </c>
      <c r="PLY29" s="258" t="str">
        <f>IFERROR(INDEX('Data Annex'!$K$1:$BS$4779,MATCH(PLY$1&amp;"|"&amp;$B29,'Data Annex'!$K$1:$K$4779,0),MATCH(PLY$2,'Data Annex'!$K$1:$BS$1,0)),"")</f>
        <v/>
      </c>
      <c r="PLZ29" s="258" t="str">
        <f>IFERROR(INDEX('Data Annex'!$K$1:$BS$4779,MATCH(PLZ$1&amp;"|"&amp;$B29,'Data Annex'!$K$1:$K$4779,0),MATCH(PLZ$2,'Data Annex'!$K$1:$BS$1,0)),"")</f>
        <v/>
      </c>
      <c r="PMA29" s="258" t="str">
        <f>IFERROR(INDEX('Data Annex'!$K$1:$BS$4779,MATCH(PMA$1&amp;"|"&amp;$B29,'Data Annex'!$K$1:$K$4779,0),MATCH(PMA$2,'Data Annex'!$K$1:$BS$1,0)),"")</f>
        <v/>
      </c>
      <c r="PMB29" s="258" t="str">
        <f>IFERROR(INDEX('Data Annex'!$K$1:$BS$4779,MATCH(PMB$1&amp;"|"&amp;$B29,'Data Annex'!$K$1:$K$4779,0),MATCH(PMB$2,'Data Annex'!$K$1:$BS$1,0)),"")</f>
        <v/>
      </c>
      <c r="PMC29" s="258" t="str">
        <f>IFERROR(INDEX('Data Annex'!$K$1:$BS$4779,MATCH(PMC$1&amp;"|"&amp;$B29,'Data Annex'!$K$1:$K$4779,0),MATCH(PMC$2,'Data Annex'!$K$1:$BS$1,0)),"")</f>
        <v/>
      </c>
      <c r="PMD29" s="258" t="str">
        <f>IFERROR(INDEX('Data Annex'!$K$1:$BS$4779,MATCH(PMD$1&amp;"|"&amp;$B29,'Data Annex'!$K$1:$K$4779,0),MATCH(PMD$2,'Data Annex'!$K$1:$BS$1,0)),"")</f>
        <v/>
      </c>
      <c r="PME29" s="258" t="str">
        <f>IFERROR(INDEX('Data Annex'!$K$1:$BS$4779,MATCH(PME$1&amp;"|"&amp;$B29,'Data Annex'!$K$1:$K$4779,0),MATCH(PME$2,'Data Annex'!$K$1:$BS$1,0)),"")</f>
        <v/>
      </c>
      <c r="PMF29" s="258" t="str">
        <f>IFERROR(INDEX('Data Annex'!$K$1:$BS$4779,MATCH(PMF$1&amp;"|"&amp;$B29,'Data Annex'!$K$1:$K$4779,0),MATCH(PMF$2,'Data Annex'!$K$1:$BS$1,0)),"")</f>
        <v/>
      </c>
      <c r="PMG29" s="258" t="str">
        <f>IFERROR(INDEX('Data Annex'!$K$1:$BS$4779,MATCH(PMG$1&amp;"|"&amp;$B29,'Data Annex'!$K$1:$K$4779,0),MATCH(PMG$2,'Data Annex'!$K$1:$BS$1,0)),"")</f>
        <v/>
      </c>
      <c r="PMH29" s="258" t="str">
        <f>IFERROR(INDEX('Data Annex'!$K$1:$BS$4779,MATCH(PMH$1&amp;"|"&amp;$B29,'Data Annex'!$K$1:$K$4779,0),MATCH(PMH$2,'Data Annex'!$K$1:$BS$1,0)),"")</f>
        <v/>
      </c>
      <c r="PMI29" s="258" t="str">
        <f>IFERROR(INDEX('Data Annex'!$K$1:$BS$4779,MATCH(PMI$1&amp;"|"&amp;$B29,'Data Annex'!$K$1:$K$4779,0),MATCH(PMI$2,'Data Annex'!$K$1:$BS$1,0)),"")</f>
        <v/>
      </c>
      <c r="PMJ29" s="258" t="str">
        <f>IFERROR(INDEX('Data Annex'!$K$1:$BS$4779,MATCH(PMJ$1&amp;"|"&amp;$B29,'Data Annex'!$K$1:$K$4779,0),MATCH(PMJ$2,'Data Annex'!$K$1:$BS$1,0)),"")</f>
        <v/>
      </c>
      <c r="PMK29" s="258" t="str">
        <f>IFERROR(INDEX('Data Annex'!$K$1:$BS$4779,MATCH(PMK$1&amp;"|"&amp;$B29,'Data Annex'!$K$1:$K$4779,0),MATCH(PMK$2,'Data Annex'!$K$1:$BS$1,0)),"")</f>
        <v/>
      </c>
      <c r="PML29" s="258" t="str">
        <f>IFERROR(INDEX('Data Annex'!$K$1:$BS$4779,MATCH(PML$1&amp;"|"&amp;$B29,'Data Annex'!$K$1:$K$4779,0),MATCH(PML$2,'Data Annex'!$K$1:$BS$1,0)),"")</f>
        <v/>
      </c>
      <c r="PMM29" s="258" t="str">
        <f>IFERROR(INDEX('Data Annex'!$K$1:$BS$4779,MATCH(PMM$1&amp;"|"&amp;$B29,'Data Annex'!$K$1:$K$4779,0),MATCH(PMM$2,'Data Annex'!$K$1:$BS$1,0)),"")</f>
        <v/>
      </c>
      <c r="PMN29" s="258" t="str">
        <f>IFERROR(INDEX('Data Annex'!$K$1:$BS$4779,MATCH(PMN$1&amp;"|"&amp;$B29,'Data Annex'!$K$1:$K$4779,0),MATCH(PMN$2,'Data Annex'!$K$1:$BS$1,0)),"")</f>
        <v/>
      </c>
      <c r="PMO29" s="258" t="str">
        <f>IFERROR(INDEX('Data Annex'!$K$1:$BS$4779,MATCH(PMO$1&amp;"|"&amp;$B29,'Data Annex'!$K$1:$K$4779,0),MATCH(PMO$2,'Data Annex'!$K$1:$BS$1,0)),"")</f>
        <v/>
      </c>
      <c r="PMP29" s="258" t="str">
        <f>IFERROR(INDEX('Data Annex'!$K$1:$BS$4779,MATCH(PMP$1&amp;"|"&amp;$B29,'Data Annex'!$K$1:$K$4779,0),MATCH(PMP$2,'Data Annex'!$K$1:$BS$1,0)),"")</f>
        <v/>
      </c>
      <c r="PMQ29" s="258" t="str">
        <f>IFERROR(INDEX('Data Annex'!$K$1:$BS$4779,MATCH(PMQ$1&amp;"|"&amp;$B29,'Data Annex'!$K$1:$K$4779,0),MATCH(PMQ$2,'Data Annex'!$K$1:$BS$1,0)),"")</f>
        <v/>
      </c>
      <c r="PMR29" s="258" t="str">
        <f>IFERROR(INDEX('Data Annex'!$K$1:$BS$4779,MATCH(PMR$1&amp;"|"&amp;$B29,'Data Annex'!$K$1:$K$4779,0),MATCH(PMR$2,'Data Annex'!$K$1:$BS$1,0)),"")</f>
        <v/>
      </c>
      <c r="PMS29" s="258" t="str">
        <f>IFERROR(INDEX('Data Annex'!$K$1:$BS$4779,MATCH(PMS$1&amp;"|"&amp;$B29,'Data Annex'!$K$1:$K$4779,0),MATCH(PMS$2,'Data Annex'!$K$1:$BS$1,0)),"")</f>
        <v/>
      </c>
      <c r="PMT29" s="258" t="str">
        <f>IFERROR(INDEX('Data Annex'!$K$1:$BS$4779,MATCH(PMT$1&amp;"|"&amp;$B29,'Data Annex'!$K$1:$K$4779,0),MATCH(PMT$2,'Data Annex'!$K$1:$BS$1,0)),"")</f>
        <v/>
      </c>
      <c r="PMU29" s="258" t="str">
        <f>IFERROR(INDEX('Data Annex'!$K$1:$BS$4779,MATCH(PMU$1&amp;"|"&amp;$B29,'Data Annex'!$K$1:$K$4779,0),MATCH(PMU$2,'Data Annex'!$K$1:$BS$1,0)),"")</f>
        <v/>
      </c>
      <c r="PMV29" s="258" t="str">
        <f>IFERROR(INDEX('Data Annex'!$K$1:$BS$4779,MATCH(PMV$1&amp;"|"&amp;$B29,'Data Annex'!$K$1:$K$4779,0),MATCH(PMV$2,'Data Annex'!$K$1:$BS$1,0)),"")</f>
        <v/>
      </c>
      <c r="PMW29" s="258" t="str">
        <f>IFERROR(INDEX('Data Annex'!$K$1:$BS$4779,MATCH(PMW$1&amp;"|"&amp;$B29,'Data Annex'!$K$1:$K$4779,0),MATCH(PMW$2,'Data Annex'!$K$1:$BS$1,0)),"")</f>
        <v/>
      </c>
      <c r="PMX29" s="258" t="str">
        <f>IFERROR(INDEX('Data Annex'!$K$1:$BS$4779,MATCH(PMX$1&amp;"|"&amp;$B29,'Data Annex'!$K$1:$K$4779,0),MATCH(PMX$2,'Data Annex'!$K$1:$BS$1,0)),"")</f>
        <v/>
      </c>
      <c r="PMY29" s="258" t="str">
        <f>IFERROR(INDEX('Data Annex'!$K$1:$BS$4779,MATCH(PMY$1&amp;"|"&amp;$B29,'Data Annex'!$K$1:$K$4779,0),MATCH(PMY$2,'Data Annex'!$K$1:$BS$1,0)),"")</f>
        <v/>
      </c>
      <c r="PMZ29" s="258" t="str">
        <f>IFERROR(INDEX('Data Annex'!$K$1:$BS$4779,MATCH(PMZ$1&amp;"|"&amp;$B29,'Data Annex'!$K$1:$K$4779,0),MATCH(PMZ$2,'Data Annex'!$K$1:$BS$1,0)),"")</f>
        <v/>
      </c>
      <c r="PNA29" s="258" t="str">
        <f>IFERROR(INDEX('Data Annex'!$K$1:$BS$4779,MATCH(PNA$1&amp;"|"&amp;$B29,'Data Annex'!$K$1:$K$4779,0),MATCH(PNA$2,'Data Annex'!$K$1:$BS$1,0)),"")</f>
        <v/>
      </c>
      <c r="PNB29" s="258" t="str">
        <f>IFERROR(INDEX('Data Annex'!$K$1:$BS$4779,MATCH(PNB$1&amp;"|"&amp;$B29,'Data Annex'!$K$1:$K$4779,0),MATCH(PNB$2,'Data Annex'!$K$1:$BS$1,0)),"")</f>
        <v/>
      </c>
      <c r="PNC29" s="258" t="str">
        <f>IFERROR(INDEX('Data Annex'!$K$1:$BS$4779,MATCH(PNC$1&amp;"|"&amp;$B29,'Data Annex'!$K$1:$K$4779,0),MATCH(PNC$2,'Data Annex'!$K$1:$BS$1,0)),"")</f>
        <v/>
      </c>
      <c r="PND29" s="258" t="str">
        <f>IFERROR(INDEX('Data Annex'!$K$1:$BS$4779,MATCH(PND$1&amp;"|"&amp;$B29,'Data Annex'!$K$1:$K$4779,0),MATCH(PND$2,'Data Annex'!$K$1:$BS$1,0)),"")</f>
        <v/>
      </c>
      <c r="PNE29" s="258" t="str">
        <f>IFERROR(INDEX('Data Annex'!$K$1:$BS$4779,MATCH(PNE$1&amp;"|"&amp;$B29,'Data Annex'!$K$1:$K$4779,0),MATCH(PNE$2,'Data Annex'!$K$1:$BS$1,0)),"")</f>
        <v/>
      </c>
      <c r="PNF29" s="258" t="str">
        <f>IFERROR(INDEX('Data Annex'!$K$1:$BS$4779,MATCH(PNF$1&amp;"|"&amp;$B29,'Data Annex'!$K$1:$K$4779,0),MATCH(PNF$2,'Data Annex'!$K$1:$BS$1,0)),"")</f>
        <v/>
      </c>
      <c r="PNG29" s="258" t="str">
        <f>IFERROR(INDEX('Data Annex'!$K$1:$BS$4779,MATCH(PNG$1&amp;"|"&amp;$B29,'Data Annex'!$K$1:$K$4779,0),MATCH(PNG$2,'Data Annex'!$K$1:$BS$1,0)),"")</f>
        <v/>
      </c>
      <c r="PNH29" s="258" t="str">
        <f>IFERROR(INDEX('Data Annex'!$K$1:$BS$4779,MATCH(PNH$1&amp;"|"&amp;$B29,'Data Annex'!$K$1:$K$4779,0),MATCH(PNH$2,'Data Annex'!$K$1:$BS$1,0)),"")</f>
        <v/>
      </c>
      <c r="PNI29" s="258" t="str">
        <f>IFERROR(INDEX('Data Annex'!$K$1:$BS$4779,MATCH(PNI$1&amp;"|"&amp;$B29,'Data Annex'!$K$1:$K$4779,0),MATCH(PNI$2,'Data Annex'!$K$1:$BS$1,0)),"")</f>
        <v/>
      </c>
      <c r="PNJ29" s="258" t="str">
        <f>IFERROR(INDEX('Data Annex'!$K$1:$BS$4779,MATCH(PNJ$1&amp;"|"&amp;$B29,'Data Annex'!$K$1:$K$4779,0),MATCH(PNJ$2,'Data Annex'!$K$1:$BS$1,0)),"")</f>
        <v/>
      </c>
      <c r="PNK29" s="258" t="str">
        <f>IFERROR(INDEX('Data Annex'!$K$1:$BS$4779,MATCH(PNK$1&amp;"|"&amp;$B29,'Data Annex'!$K$1:$K$4779,0),MATCH(PNK$2,'Data Annex'!$K$1:$BS$1,0)),"")</f>
        <v/>
      </c>
      <c r="PNL29" s="258" t="str">
        <f>IFERROR(INDEX('Data Annex'!$K$1:$BS$4779,MATCH(PNL$1&amp;"|"&amp;$B29,'Data Annex'!$K$1:$K$4779,0),MATCH(PNL$2,'Data Annex'!$K$1:$BS$1,0)),"")</f>
        <v/>
      </c>
      <c r="PNM29" s="258" t="str">
        <f>IFERROR(INDEX('Data Annex'!$K$1:$BS$4779,MATCH(PNM$1&amp;"|"&amp;$B29,'Data Annex'!$K$1:$K$4779,0),MATCH(PNM$2,'Data Annex'!$K$1:$BS$1,0)),"")</f>
        <v/>
      </c>
      <c r="PNN29" s="258" t="str">
        <f>IFERROR(INDEX('Data Annex'!$K$1:$BS$4779,MATCH(PNN$1&amp;"|"&amp;$B29,'Data Annex'!$K$1:$K$4779,0),MATCH(PNN$2,'Data Annex'!$K$1:$BS$1,0)),"")</f>
        <v/>
      </c>
      <c r="PNO29" s="258" t="str">
        <f>IFERROR(INDEX('Data Annex'!$K$1:$BS$4779,MATCH(PNO$1&amp;"|"&amp;$B29,'Data Annex'!$K$1:$K$4779,0),MATCH(PNO$2,'Data Annex'!$K$1:$BS$1,0)),"")</f>
        <v/>
      </c>
      <c r="PNP29" s="258" t="str">
        <f>IFERROR(INDEX('Data Annex'!$K$1:$BS$4779,MATCH(PNP$1&amp;"|"&amp;$B29,'Data Annex'!$K$1:$K$4779,0),MATCH(PNP$2,'Data Annex'!$K$1:$BS$1,0)),"")</f>
        <v/>
      </c>
      <c r="PNQ29" s="258" t="str">
        <f>IFERROR(INDEX('Data Annex'!$K$1:$BS$4779,MATCH(PNQ$1&amp;"|"&amp;$B29,'Data Annex'!$K$1:$K$4779,0),MATCH(PNQ$2,'Data Annex'!$K$1:$BS$1,0)),"")</f>
        <v/>
      </c>
      <c r="PNR29" s="258" t="str">
        <f>IFERROR(INDEX('Data Annex'!$K$1:$BS$4779,MATCH(PNR$1&amp;"|"&amp;$B29,'Data Annex'!$K$1:$K$4779,0),MATCH(PNR$2,'Data Annex'!$K$1:$BS$1,0)),"")</f>
        <v/>
      </c>
      <c r="PNS29" s="258" t="str">
        <f>IFERROR(INDEX('Data Annex'!$K$1:$BS$4779,MATCH(PNS$1&amp;"|"&amp;$B29,'Data Annex'!$K$1:$K$4779,0),MATCH(PNS$2,'Data Annex'!$K$1:$BS$1,0)),"")</f>
        <v/>
      </c>
      <c r="PNT29" s="258" t="str">
        <f>IFERROR(INDEX('Data Annex'!$K$1:$BS$4779,MATCH(PNT$1&amp;"|"&amp;$B29,'Data Annex'!$K$1:$K$4779,0),MATCH(PNT$2,'Data Annex'!$K$1:$BS$1,0)),"")</f>
        <v/>
      </c>
      <c r="PNU29" s="258" t="str">
        <f>IFERROR(INDEX('Data Annex'!$K$1:$BS$4779,MATCH(PNU$1&amp;"|"&amp;$B29,'Data Annex'!$K$1:$K$4779,0),MATCH(PNU$2,'Data Annex'!$K$1:$BS$1,0)),"")</f>
        <v/>
      </c>
      <c r="PNV29" s="258" t="str">
        <f>IFERROR(INDEX('Data Annex'!$K$1:$BS$4779,MATCH(PNV$1&amp;"|"&amp;$B29,'Data Annex'!$K$1:$K$4779,0),MATCH(PNV$2,'Data Annex'!$K$1:$BS$1,0)),"")</f>
        <v/>
      </c>
      <c r="PNW29" s="258" t="str">
        <f>IFERROR(INDEX('Data Annex'!$K$1:$BS$4779,MATCH(PNW$1&amp;"|"&amp;$B29,'Data Annex'!$K$1:$K$4779,0),MATCH(PNW$2,'Data Annex'!$K$1:$BS$1,0)),"")</f>
        <v/>
      </c>
      <c r="PNX29" s="258" t="str">
        <f>IFERROR(INDEX('Data Annex'!$K$1:$BS$4779,MATCH(PNX$1&amp;"|"&amp;$B29,'Data Annex'!$K$1:$K$4779,0),MATCH(PNX$2,'Data Annex'!$K$1:$BS$1,0)),"")</f>
        <v/>
      </c>
      <c r="PNY29" s="258" t="str">
        <f>IFERROR(INDEX('Data Annex'!$K$1:$BS$4779,MATCH(PNY$1&amp;"|"&amp;$B29,'Data Annex'!$K$1:$K$4779,0),MATCH(PNY$2,'Data Annex'!$K$1:$BS$1,0)),"")</f>
        <v/>
      </c>
      <c r="PNZ29" s="258" t="str">
        <f>IFERROR(INDEX('Data Annex'!$K$1:$BS$4779,MATCH(PNZ$1&amp;"|"&amp;$B29,'Data Annex'!$K$1:$K$4779,0),MATCH(PNZ$2,'Data Annex'!$K$1:$BS$1,0)),"")</f>
        <v/>
      </c>
      <c r="POA29" s="258" t="str">
        <f>IFERROR(INDEX('Data Annex'!$K$1:$BS$4779,MATCH(POA$1&amp;"|"&amp;$B29,'Data Annex'!$K$1:$K$4779,0),MATCH(POA$2,'Data Annex'!$K$1:$BS$1,0)),"")</f>
        <v/>
      </c>
      <c r="POB29" s="258" t="str">
        <f>IFERROR(INDEX('Data Annex'!$K$1:$BS$4779,MATCH(POB$1&amp;"|"&amp;$B29,'Data Annex'!$K$1:$K$4779,0),MATCH(POB$2,'Data Annex'!$K$1:$BS$1,0)),"")</f>
        <v/>
      </c>
      <c r="POC29" s="258" t="str">
        <f>IFERROR(INDEX('Data Annex'!$K$1:$BS$4779,MATCH(POC$1&amp;"|"&amp;$B29,'Data Annex'!$K$1:$K$4779,0),MATCH(POC$2,'Data Annex'!$K$1:$BS$1,0)),"")</f>
        <v/>
      </c>
      <c r="POD29" s="258" t="str">
        <f>IFERROR(INDEX('Data Annex'!$K$1:$BS$4779,MATCH(POD$1&amp;"|"&amp;$B29,'Data Annex'!$K$1:$K$4779,0),MATCH(POD$2,'Data Annex'!$K$1:$BS$1,0)),"")</f>
        <v/>
      </c>
      <c r="POE29" s="258" t="str">
        <f>IFERROR(INDEX('Data Annex'!$K$1:$BS$4779,MATCH(POE$1&amp;"|"&amp;$B29,'Data Annex'!$K$1:$K$4779,0),MATCH(POE$2,'Data Annex'!$K$1:$BS$1,0)),"")</f>
        <v/>
      </c>
      <c r="POF29" s="258" t="str">
        <f>IFERROR(INDEX('Data Annex'!$K$1:$BS$4779,MATCH(POF$1&amp;"|"&amp;$B29,'Data Annex'!$K$1:$K$4779,0),MATCH(POF$2,'Data Annex'!$K$1:$BS$1,0)),"")</f>
        <v/>
      </c>
      <c r="POG29" s="258" t="str">
        <f>IFERROR(INDEX('Data Annex'!$K$1:$BS$4779,MATCH(POG$1&amp;"|"&amp;$B29,'Data Annex'!$K$1:$K$4779,0),MATCH(POG$2,'Data Annex'!$K$1:$BS$1,0)),"")</f>
        <v/>
      </c>
      <c r="POH29" s="258" t="str">
        <f>IFERROR(INDEX('Data Annex'!$K$1:$BS$4779,MATCH(POH$1&amp;"|"&amp;$B29,'Data Annex'!$K$1:$K$4779,0),MATCH(POH$2,'Data Annex'!$K$1:$BS$1,0)),"")</f>
        <v/>
      </c>
      <c r="POI29" s="258" t="str">
        <f>IFERROR(INDEX('Data Annex'!$K$1:$BS$4779,MATCH(POI$1&amp;"|"&amp;$B29,'Data Annex'!$K$1:$K$4779,0),MATCH(POI$2,'Data Annex'!$K$1:$BS$1,0)),"")</f>
        <v/>
      </c>
      <c r="POJ29" s="258" t="str">
        <f>IFERROR(INDEX('Data Annex'!$K$1:$BS$4779,MATCH(POJ$1&amp;"|"&amp;$B29,'Data Annex'!$K$1:$K$4779,0),MATCH(POJ$2,'Data Annex'!$K$1:$BS$1,0)),"")</f>
        <v/>
      </c>
      <c r="POK29" s="258" t="str">
        <f>IFERROR(INDEX('Data Annex'!$K$1:$BS$4779,MATCH(POK$1&amp;"|"&amp;$B29,'Data Annex'!$K$1:$K$4779,0),MATCH(POK$2,'Data Annex'!$K$1:$BS$1,0)),"")</f>
        <v/>
      </c>
      <c r="POL29" s="258" t="str">
        <f>IFERROR(INDEX('Data Annex'!$K$1:$BS$4779,MATCH(POL$1&amp;"|"&amp;$B29,'Data Annex'!$K$1:$K$4779,0),MATCH(POL$2,'Data Annex'!$K$1:$BS$1,0)),"")</f>
        <v/>
      </c>
      <c r="POM29" s="258" t="str">
        <f>IFERROR(INDEX('Data Annex'!$K$1:$BS$4779,MATCH(POM$1&amp;"|"&amp;$B29,'Data Annex'!$K$1:$K$4779,0),MATCH(POM$2,'Data Annex'!$K$1:$BS$1,0)),"")</f>
        <v/>
      </c>
      <c r="PON29" s="258" t="str">
        <f>IFERROR(INDEX('Data Annex'!$K$1:$BS$4779,MATCH(PON$1&amp;"|"&amp;$B29,'Data Annex'!$K$1:$K$4779,0),MATCH(PON$2,'Data Annex'!$K$1:$BS$1,0)),"")</f>
        <v/>
      </c>
      <c r="POO29" s="258" t="str">
        <f>IFERROR(INDEX('Data Annex'!$K$1:$BS$4779,MATCH(POO$1&amp;"|"&amp;$B29,'Data Annex'!$K$1:$K$4779,0),MATCH(POO$2,'Data Annex'!$K$1:$BS$1,0)),"")</f>
        <v/>
      </c>
      <c r="POP29" s="258" t="str">
        <f>IFERROR(INDEX('Data Annex'!$K$1:$BS$4779,MATCH(POP$1&amp;"|"&amp;$B29,'Data Annex'!$K$1:$K$4779,0),MATCH(POP$2,'Data Annex'!$K$1:$BS$1,0)),"")</f>
        <v/>
      </c>
      <c r="POQ29" s="258" t="str">
        <f>IFERROR(INDEX('Data Annex'!$K$1:$BS$4779,MATCH(POQ$1&amp;"|"&amp;$B29,'Data Annex'!$K$1:$K$4779,0),MATCH(POQ$2,'Data Annex'!$K$1:$BS$1,0)),"")</f>
        <v/>
      </c>
      <c r="POR29" s="258" t="str">
        <f>IFERROR(INDEX('Data Annex'!$K$1:$BS$4779,MATCH(POR$1&amp;"|"&amp;$B29,'Data Annex'!$K$1:$K$4779,0),MATCH(POR$2,'Data Annex'!$K$1:$BS$1,0)),"")</f>
        <v/>
      </c>
      <c r="POS29" s="258" t="str">
        <f>IFERROR(INDEX('Data Annex'!$K$1:$BS$4779,MATCH(POS$1&amp;"|"&amp;$B29,'Data Annex'!$K$1:$K$4779,0),MATCH(POS$2,'Data Annex'!$K$1:$BS$1,0)),"")</f>
        <v/>
      </c>
      <c r="POT29" s="258" t="str">
        <f>IFERROR(INDEX('Data Annex'!$K$1:$BS$4779,MATCH(POT$1&amp;"|"&amp;$B29,'Data Annex'!$K$1:$K$4779,0),MATCH(POT$2,'Data Annex'!$K$1:$BS$1,0)),"")</f>
        <v/>
      </c>
      <c r="POU29" s="258" t="str">
        <f>IFERROR(INDEX('Data Annex'!$K$1:$BS$4779,MATCH(POU$1&amp;"|"&amp;$B29,'Data Annex'!$K$1:$K$4779,0),MATCH(POU$2,'Data Annex'!$K$1:$BS$1,0)),"")</f>
        <v/>
      </c>
      <c r="POV29" s="258" t="str">
        <f>IFERROR(INDEX('Data Annex'!$K$1:$BS$4779,MATCH(POV$1&amp;"|"&amp;$B29,'Data Annex'!$K$1:$K$4779,0),MATCH(POV$2,'Data Annex'!$K$1:$BS$1,0)),"")</f>
        <v/>
      </c>
      <c r="POW29" s="258" t="str">
        <f>IFERROR(INDEX('Data Annex'!$K$1:$BS$4779,MATCH(POW$1&amp;"|"&amp;$B29,'Data Annex'!$K$1:$K$4779,0),MATCH(POW$2,'Data Annex'!$K$1:$BS$1,0)),"")</f>
        <v/>
      </c>
      <c r="POX29" s="258" t="str">
        <f>IFERROR(INDEX('Data Annex'!$K$1:$BS$4779,MATCH(POX$1&amp;"|"&amp;$B29,'Data Annex'!$K$1:$K$4779,0),MATCH(POX$2,'Data Annex'!$K$1:$BS$1,0)),"")</f>
        <v/>
      </c>
      <c r="POY29" s="258" t="str">
        <f>IFERROR(INDEX('Data Annex'!$K$1:$BS$4779,MATCH(POY$1&amp;"|"&amp;$B29,'Data Annex'!$K$1:$K$4779,0),MATCH(POY$2,'Data Annex'!$K$1:$BS$1,0)),"")</f>
        <v/>
      </c>
      <c r="POZ29" s="258" t="str">
        <f>IFERROR(INDEX('Data Annex'!$K$1:$BS$4779,MATCH(POZ$1&amp;"|"&amp;$B29,'Data Annex'!$K$1:$K$4779,0),MATCH(POZ$2,'Data Annex'!$K$1:$BS$1,0)),"")</f>
        <v/>
      </c>
      <c r="PPA29" s="258" t="str">
        <f>IFERROR(INDEX('Data Annex'!$K$1:$BS$4779,MATCH(PPA$1&amp;"|"&amp;$B29,'Data Annex'!$K$1:$K$4779,0),MATCH(PPA$2,'Data Annex'!$K$1:$BS$1,0)),"")</f>
        <v/>
      </c>
      <c r="PPB29" s="258" t="str">
        <f>IFERROR(INDEX('Data Annex'!$K$1:$BS$4779,MATCH(PPB$1&amp;"|"&amp;$B29,'Data Annex'!$K$1:$K$4779,0),MATCH(PPB$2,'Data Annex'!$K$1:$BS$1,0)),"")</f>
        <v/>
      </c>
      <c r="PPC29" s="258" t="str">
        <f>IFERROR(INDEX('Data Annex'!$K$1:$BS$4779,MATCH(PPC$1&amp;"|"&amp;$B29,'Data Annex'!$K$1:$K$4779,0),MATCH(PPC$2,'Data Annex'!$K$1:$BS$1,0)),"")</f>
        <v/>
      </c>
      <c r="PPD29" s="258" t="str">
        <f>IFERROR(INDEX('Data Annex'!$K$1:$BS$4779,MATCH(PPD$1&amp;"|"&amp;$B29,'Data Annex'!$K$1:$K$4779,0),MATCH(PPD$2,'Data Annex'!$K$1:$BS$1,0)),"")</f>
        <v/>
      </c>
      <c r="PPE29" s="258" t="str">
        <f>IFERROR(INDEX('Data Annex'!$K$1:$BS$4779,MATCH(PPE$1&amp;"|"&amp;$B29,'Data Annex'!$K$1:$K$4779,0),MATCH(PPE$2,'Data Annex'!$K$1:$BS$1,0)),"")</f>
        <v/>
      </c>
      <c r="PPF29" s="258" t="str">
        <f>IFERROR(INDEX('Data Annex'!$K$1:$BS$4779,MATCH(PPF$1&amp;"|"&amp;$B29,'Data Annex'!$K$1:$K$4779,0),MATCH(PPF$2,'Data Annex'!$K$1:$BS$1,0)),"")</f>
        <v/>
      </c>
      <c r="PPG29" s="258" t="str">
        <f>IFERROR(INDEX('Data Annex'!$K$1:$BS$4779,MATCH(PPG$1&amp;"|"&amp;$B29,'Data Annex'!$K$1:$K$4779,0),MATCH(PPG$2,'Data Annex'!$K$1:$BS$1,0)),"")</f>
        <v/>
      </c>
      <c r="PPH29" s="258" t="str">
        <f>IFERROR(INDEX('Data Annex'!$K$1:$BS$4779,MATCH(PPH$1&amp;"|"&amp;$B29,'Data Annex'!$K$1:$K$4779,0),MATCH(PPH$2,'Data Annex'!$K$1:$BS$1,0)),"")</f>
        <v/>
      </c>
      <c r="PPI29" s="258" t="str">
        <f>IFERROR(INDEX('Data Annex'!$K$1:$BS$4779,MATCH(PPI$1&amp;"|"&amp;$B29,'Data Annex'!$K$1:$K$4779,0),MATCH(PPI$2,'Data Annex'!$K$1:$BS$1,0)),"")</f>
        <v/>
      </c>
      <c r="PPJ29" s="258" t="str">
        <f>IFERROR(INDEX('Data Annex'!$K$1:$BS$4779,MATCH(PPJ$1&amp;"|"&amp;$B29,'Data Annex'!$K$1:$K$4779,0),MATCH(PPJ$2,'Data Annex'!$K$1:$BS$1,0)),"")</f>
        <v/>
      </c>
      <c r="PPK29" s="258" t="str">
        <f>IFERROR(INDEX('Data Annex'!$K$1:$BS$4779,MATCH(PPK$1&amp;"|"&amp;$B29,'Data Annex'!$K$1:$K$4779,0),MATCH(PPK$2,'Data Annex'!$K$1:$BS$1,0)),"")</f>
        <v/>
      </c>
      <c r="PPL29" s="258" t="str">
        <f>IFERROR(INDEX('Data Annex'!$K$1:$BS$4779,MATCH(PPL$1&amp;"|"&amp;$B29,'Data Annex'!$K$1:$K$4779,0),MATCH(PPL$2,'Data Annex'!$K$1:$BS$1,0)),"")</f>
        <v/>
      </c>
      <c r="PPM29" s="258" t="str">
        <f>IFERROR(INDEX('Data Annex'!$K$1:$BS$4779,MATCH(PPM$1&amp;"|"&amp;$B29,'Data Annex'!$K$1:$K$4779,0),MATCH(PPM$2,'Data Annex'!$K$1:$BS$1,0)),"")</f>
        <v/>
      </c>
      <c r="PPN29" s="258" t="str">
        <f>IFERROR(INDEX('Data Annex'!$K$1:$BS$4779,MATCH(PPN$1&amp;"|"&amp;$B29,'Data Annex'!$K$1:$K$4779,0),MATCH(PPN$2,'Data Annex'!$K$1:$BS$1,0)),"")</f>
        <v/>
      </c>
      <c r="PPO29" s="258" t="str">
        <f>IFERROR(INDEX('Data Annex'!$K$1:$BS$4779,MATCH(PPO$1&amp;"|"&amp;$B29,'Data Annex'!$K$1:$K$4779,0),MATCH(PPO$2,'Data Annex'!$K$1:$BS$1,0)),"")</f>
        <v/>
      </c>
      <c r="PPP29" s="258" t="str">
        <f>IFERROR(INDEX('Data Annex'!$K$1:$BS$4779,MATCH(PPP$1&amp;"|"&amp;$B29,'Data Annex'!$K$1:$K$4779,0),MATCH(PPP$2,'Data Annex'!$K$1:$BS$1,0)),"")</f>
        <v/>
      </c>
      <c r="PPQ29" s="258" t="str">
        <f>IFERROR(INDEX('Data Annex'!$K$1:$BS$4779,MATCH(PPQ$1&amp;"|"&amp;$B29,'Data Annex'!$K$1:$K$4779,0),MATCH(PPQ$2,'Data Annex'!$K$1:$BS$1,0)),"")</f>
        <v/>
      </c>
      <c r="PPR29" s="258" t="str">
        <f>IFERROR(INDEX('Data Annex'!$K$1:$BS$4779,MATCH(PPR$1&amp;"|"&amp;$B29,'Data Annex'!$K$1:$K$4779,0),MATCH(PPR$2,'Data Annex'!$K$1:$BS$1,0)),"")</f>
        <v/>
      </c>
      <c r="PPS29" s="258" t="str">
        <f>IFERROR(INDEX('Data Annex'!$K$1:$BS$4779,MATCH(PPS$1&amp;"|"&amp;$B29,'Data Annex'!$K$1:$K$4779,0),MATCH(PPS$2,'Data Annex'!$K$1:$BS$1,0)),"")</f>
        <v/>
      </c>
      <c r="PPT29" s="258" t="str">
        <f>IFERROR(INDEX('Data Annex'!$K$1:$BS$4779,MATCH(PPT$1&amp;"|"&amp;$B29,'Data Annex'!$K$1:$K$4779,0),MATCH(PPT$2,'Data Annex'!$K$1:$BS$1,0)),"")</f>
        <v/>
      </c>
      <c r="PPU29" s="258" t="str">
        <f>IFERROR(INDEX('Data Annex'!$K$1:$BS$4779,MATCH(PPU$1&amp;"|"&amp;$B29,'Data Annex'!$K$1:$K$4779,0),MATCH(PPU$2,'Data Annex'!$K$1:$BS$1,0)),"")</f>
        <v/>
      </c>
      <c r="PPV29" s="258" t="str">
        <f>IFERROR(INDEX('Data Annex'!$K$1:$BS$4779,MATCH(PPV$1&amp;"|"&amp;$B29,'Data Annex'!$K$1:$K$4779,0),MATCH(PPV$2,'Data Annex'!$K$1:$BS$1,0)),"")</f>
        <v/>
      </c>
      <c r="PPW29" s="258" t="str">
        <f>IFERROR(INDEX('Data Annex'!$K$1:$BS$4779,MATCH(PPW$1&amp;"|"&amp;$B29,'Data Annex'!$K$1:$K$4779,0),MATCH(PPW$2,'Data Annex'!$K$1:$BS$1,0)),"")</f>
        <v/>
      </c>
      <c r="PPX29" s="258" t="str">
        <f>IFERROR(INDEX('Data Annex'!$K$1:$BS$4779,MATCH(PPX$1&amp;"|"&amp;$B29,'Data Annex'!$K$1:$K$4779,0),MATCH(PPX$2,'Data Annex'!$K$1:$BS$1,0)),"")</f>
        <v/>
      </c>
      <c r="PPY29" s="258" t="str">
        <f>IFERROR(INDEX('Data Annex'!$K$1:$BS$4779,MATCH(PPY$1&amp;"|"&amp;$B29,'Data Annex'!$K$1:$K$4779,0),MATCH(PPY$2,'Data Annex'!$K$1:$BS$1,0)),"")</f>
        <v/>
      </c>
      <c r="PPZ29" s="258" t="str">
        <f>IFERROR(INDEX('Data Annex'!$K$1:$BS$4779,MATCH(PPZ$1&amp;"|"&amp;$B29,'Data Annex'!$K$1:$K$4779,0),MATCH(PPZ$2,'Data Annex'!$K$1:$BS$1,0)),"")</f>
        <v/>
      </c>
      <c r="PQA29" s="258" t="str">
        <f>IFERROR(INDEX('Data Annex'!$K$1:$BS$4779,MATCH(PQA$1&amp;"|"&amp;$B29,'Data Annex'!$K$1:$K$4779,0),MATCH(PQA$2,'Data Annex'!$K$1:$BS$1,0)),"")</f>
        <v/>
      </c>
      <c r="PQB29" s="258" t="str">
        <f>IFERROR(INDEX('Data Annex'!$K$1:$BS$4779,MATCH(PQB$1&amp;"|"&amp;$B29,'Data Annex'!$K$1:$K$4779,0),MATCH(PQB$2,'Data Annex'!$K$1:$BS$1,0)),"")</f>
        <v/>
      </c>
      <c r="PQC29" s="258" t="str">
        <f>IFERROR(INDEX('Data Annex'!$K$1:$BS$4779,MATCH(PQC$1&amp;"|"&amp;$B29,'Data Annex'!$K$1:$K$4779,0),MATCH(PQC$2,'Data Annex'!$K$1:$BS$1,0)),"")</f>
        <v/>
      </c>
      <c r="PQD29" s="258" t="str">
        <f>IFERROR(INDEX('Data Annex'!$K$1:$BS$4779,MATCH(PQD$1&amp;"|"&amp;$B29,'Data Annex'!$K$1:$K$4779,0),MATCH(PQD$2,'Data Annex'!$K$1:$BS$1,0)),"")</f>
        <v/>
      </c>
      <c r="PQE29" s="258" t="str">
        <f>IFERROR(INDEX('Data Annex'!$K$1:$BS$4779,MATCH(PQE$1&amp;"|"&amp;$B29,'Data Annex'!$K$1:$K$4779,0),MATCH(PQE$2,'Data Annex'!$K$1:$BS$1,0)),"")</f>
        <v/>
      </c>
      <c r="PQF29" s="258" t="str">
        <f>IFERROR(INDEX('Data Annex'!$K$1:$BS$4779,MATCH(PQF$1&amp;"|"&amp;$B29,'Data Annex'!$K$1:$K$4779,0),MATCH(PQF$2,'Data Annex'!$K$1:$BS$1,0)),"")</f>
        <v/>
      </c>
      <c r="PQG29" s="258" t="str">
        <f>IFERROR(INDEX('Data Annex'!$K$1:$BS$4779,MATCH(PQG$1&amp;"|"&amp;$B29,'Data Annex'!$K$1:$K$4779,0),MATCH(PQG$2,'Data Annex'!$K$1:$BS$1,0)),"")</f>
        <v/>
      </c>
      <c r="PQH29" s="258" t="str">
        <f>IFERROR(INDEX('Data Annex'!$K$1:$BS$4779,MATCH(PQH$1&amp;"|"&amp;$B29,'Data Annex'!$K$1:$K$4779,0),MATCH(PQH$2,'Data Annex'!$K$1:$BS$1,0)),"")</f>
        <v/>
      </c>
      <c r="PQI29" s="258" t="str">
        <f>IFERROR(INDEX('Data Annex'!$K$1:$BS$4779,MATCH(PQI$1&amp;"|"&amp;$B29,'Data Annex'!$K$1:$K$4779,0),MATCH(PQI$2,'Data Annex'!$K$1:$BS$1,0)),"")</f>
        <v/>
      </c>
      <c r="PQJ29" s="258" t="str">
        <f>IFERROR(INDEX('Data Annex'!$K$1:$BS$4779,MATCH(PQJ$1&amp;"|"&amp;$B29,'Data Annex'!$K$1:$K$4779,0),MATCH(PQJ$2,'Data Annex'!$K$1:$BS$1,0)),"")</f>
        <v/>
      </c>
      <c r="PQK29" s="258" t="str">
        <f>IFERROR(INDEX('Data Annex'!$K$1:$BS$4779,MATCH(PQK$1&amp;"|"&amp;$B29,'Data Annex'!$K$1:$K$4779,0),MATCH(PQK$2,'Data Annex'!$K$1:$BS$1,0)),"")</f>
        <v/>
      </c>
      <c r="PQL29" s="258" t="str">
        <f>IFERROR(INDEX('Data Annex'!$K$1:$BS$4779,MATCH(PQL$1&amp;"|"&amp;$B29,'Data Annex'!$K$1:$K$4779,0),MATCH(PQL$2,'Data Annex'!$K$1:$BS$1,0)),"")</f>
        <v/>
      </c>
      <c r="PQM29" s="258" t="str">
        <f>IFERROR(INDEX('Data Annex'!$K$1:$BS$4779,MATCH(PQM$1&amp;"|"&amp;$B29,'Data Annex'!$K$1:$K$4779,0),MATCH(PQM$2,'Data Annex'!$K$1:$BS$1,0)),"")</f>
        <v/>
      </c>
      <c r="PQN29" s="258" t="str">
        <f>IFERROR(INDEX('Data Annex'!$K$1:$BS$4779,MATCH(PQN$1&amp;"|"&amp;$B29,'Data Annex'!$K$1:$K$4779,0),MATCH(PQN$2,'Data Annex'!$K$1:$BS$1,0)),"")</f>
        <v/>
      </c>
      <c r="PQO29" s="258" t="str">
        <f>IFERROR(INDEX('Data Annex'!$K$1:$BS$4779,MATCH(PQO$1&amp;"|"&amp;$B29,'Data Annex'!$K$1:$K$4779,0),MATCH(PQO$2,'Data Annex'!$K$1:$BS$1,0)),"")</f>
        <v/>
      </c>
      <c r="PQP29" s="258" t="str">
        <f>IFERROR(INDEX('Data Annex'!$K$1:$BS$4779,MATCH(PQP$1&amp;"|"&amp;$B29,'Data Annex'!$K$1:$K$4779,0),MATCH(PQP$2,'Data Annex'!$K$1:$BS$1,0)),"")</f>
        <v/>
      </c>
      <c r="PQQ29" s="258" t="str">
        <f>IFERROR(INDEX('Data Annex'!$K$1:$BS$4779,MATCH(PQQ$1&amp;"|"&amp;$B29,'Data Annex'!$K$1:$K$4779,0),MATCH(PQQ$2,'Data Annex'!$K$1:$BS$1,0)),"")</f>
        <v/>
      </c>
      <c r="PQR29" s="258" t="str">
        <f>IFERROR(INDEX('Data Annex'!$K$1:$BS$4779,MATCH(PQR$1&amp;"|"&amp;$B29,'Data Annex'!$K$1:$K$4779,0),MATCH(PQR$2,'Data Annex'!$K$1:$BS$1,0)),"")</f>
        <v/>
      </c>
      <c r="PQS29" s="258" t="str">
        <f>IFERROR(INDEX('Data Annex'!$K$1:$BS$4779,MATCH(PQS$1&amp;"|"&amp;$B29,'Data Annex'!$K$1:$K$4779,0),MATCH(PQS$2,'Data Annex'!$K$1:$BS$1,0)),"")</f>
        <v/>
      </c>
      <c r="PQT29" s="258" t="str">
        <f>IFERROR(INDEX('Data Annex'!$K$1:$BS$4779,MATCH(PQT$1&amp;"|"&amp;$B29,'Data Annex'!$K$1:$K$4779,0),MATCH(PQT$2,'Data Annex'!$K$1:$BS$1,0)),"")</f>
        <v/>
      </c>
      <c r="PQU29" s="258" t="str">
        <f>IFERROR(INDEX('Data Annex'!$K$1:$BS$4779,MATCH(PQU$1&amp;"|"&amp;$B29,'Data Annex'!$K$1:$K$4779,0),MATCH(PQU$2,'Data Annex'!$K$1:$BS$1,0)),"")</f>
        <v/>
      </c>
      <c r="PQV29" s="258" t="str">
        <f>IFERROR(INDEX('Data Annex'!$K$1:$BS$4779,MATCH(PQV$1&amp;"|"&amp;$B29,'Data Annex'!$K$1:$K$4779,0),MATCH(PQV$2,'Data Annex'!$K$1:$BS$1,0)),"")</f>
        <v/>
      </c>
      <c r="PQW29" s="258" t="str">
        <f>IFERROR(INDEX('Data Annex'!$K$1:$BS$4779,MATCH(PQW$1&amp;"|"&amp;$B29,'Data Annex'!$K$1:$K$4779,0),MATCH(PQW$2,'Data Annex'!$K$1:$BS$1,0)),"")</f>
        <v/>
      </c>
      <c r="PQX29" s="258" t="str">
        <f>IFERROR(INDEX('Data Annex'!$K$1:$BS$4779,MATCH(PQX$1&amp;"|"&amp;$B29,'Data Annex'!$K$1:$K$4779,0),MATCH(PQX$2,'Data Annex'!$K$1:$BS$1,0)),"")</f>
        <v/>
      </c>
      <c r="PQY29" s="258" t="str">
        <f>IFERROR(INDEX('Data Annex'!$K$1:$BS$4779,MATCH(PQY$1&amp;"|"&amp;$B29,'Data Annex'!$K$1:$K$4779,0),MATCH(PQY$2,'Data Annex'!$K$1:$BS$1,0)),"")</f>
        <v/>
      </c>
      <c r="PQZ29" s="258" t="str">
        <f>IFERROR(INDEX('Data Annex'!$K$1:$BS$4779,MATCH(PQZ$1&amp;"|"&amp;$B29,'Data Annex'!$K$1:$K$4779,0),MATCH(PQZ$2,'Data Annex'!$K$1:$BS$1,0)),"")</f>
        <v/>
      </c>
      <c r="PRA29" s="258" t="str">
        <f>IFERROR(INDEX('Data Annex'!$K$1:$BS$4779,MATCH(PRA$1&amp;"|"&amp;$B29,'Data Annex'!$K$1:$K$4779,0),MATCH(PRA$2,'Data Annex'!$K$1:$BS$1,0)),"")</f>
        <v/>
      </c>
      <c r="PRB29" s="258" t="str">
        <f>IFERROR(INDEX('Data Annex'!$K$1:$BS$4779,MATCH(PRB$1&amp;"|"&amp;$B29,'Data Annex'!$K$1:$K$4779,0),MATCH(PRB$2,'Data Annex'!$K$1:$BS$1,0)),"")</f>
        <v/>
      </c>
      <c r="PRC29" s="258" t="str">
        <f>IFERROR(INDEX('Data Annex'!$K$1:$BS$4779,MATCH(PRC$1&amp;"|"&amp;$B29,'Data Annex'!$K$1:$K$4779,0),MATCH(PRC$2,'Data Annex'!$K$1:$BS$1,0)),"")</f>
        <v/>
      </c>
      <c r="PRD29" s="258" t="str">
        <f>IFERROR(INDEX('Data Annex'!$K$1:$BS$4779,MATCH(PRD$1&amp;"|"&amp;$B29,'Data Annex'!$K$1:$K$4779,0),MATCH(PRD$2,'Data Annex'!$K$1:$BS$1,0)),"")</f>
        <v/>
      </c>
      <c r="PRE29" s="258" t="str">
        <f>IFERROR(INDEX('Data Annex'!$K$1:$BS$4779,MATCH(PRE$1&amp;"|"&amp;$B29,'Data Annex'!$K$1:$K$4779,0),MATCH(PRE$2,'Data Annex'!$K$1:$BS$1,0)),"")</f>
        <v/>
      </c>
      <c r="PRF29" s="258" t="str">
        <f>IFERROR(INDEX('Data Annex'!$K$1:$BS$4779,MATCH(PRF$1&amp;"|"&amp;$B29,'Data Annex'!$K$1:$K$4779,0),MATCH(PRF$2,'Data Annex'!$K$1:$BS$1,0)),"")</f>
        <v/>
      </c>
      <c r="PRG29" s="258" t="str">
        <f>IFERROR(INDEX('Data Annex'!$K$1:$BS$4779,MATCH(PRG$1&amp;"|"&amp;$B29,'Data Annex'!$K$1:$K$4779,0),MATCH(PRG$2,'Data Annex'!$K$1:$BS$1,0)),"")</f>
        <v/>
      </c>
      <c r="PRH29" s="258" t="str">
        <f>IFERROR(INDEX('Data Annex'!$K$1:$BS$4779,MATCH(PRH$1&amp;"|"&amp;$B29,'Data Annex'!$K$1:$K$4779,0),MATCH(PRH$2,'Data Annex'!$K$1:$BS$1,0)),"")</f>
        <v/>
      </c>
      <c r="PRI29" s="258" t="str">
        <f>IFERROR(INDEX('Data Annex'!$K$1:$BS$4779,MATCH(PRI$1&amp;"|"&amp;$B29,'Data Annex'!$K$1:$K$4779,0),MATCH(PRI$2,'Data Annex'!$K$1:$BS$1,0)),"")</f>
        <v/>
      </c>
      <c r="PRJ29" s="258" t="str">
        <f>IFERROR(INDEX('Data Annex'!$K$1:$BS$4779,MATCH(PRJ$1&amp;"|"&amp;$B29,'Data Annex'!$K$1:$K$4779,0),MATCH(PRJ$2,'Data Annex'!$K$1:$BS$1,0)),"")</f>
        <v/>
      </c>
      <c r="PRK29" s="258" t="str">
        <f>IFERROR(INDEX('Data Annex'!$K$1:$BS$4779,MATCH(PRK$1&amp;"|"&amp;$B29,'Data Annex'!$K$1:$K$4779,0),MATCH(PRK$2,'Data Annex'!$K$1:$BS$1,0)),"")</f>
        <v/>
      </c>
      <c r="PRL29" s="258" t="str">
        <f>IFERROR(INDEX('Data Annex'!$K$1:$BS$4779,MATCH(PRL$1&amp;"|"&amp;$B29,'Data Annex'!$K$1:$K$4779,0),MATCH(PRL$2,'Data Annex'!$K$1:$BS$1,0)),"")</f>
        <v/>
      </c>
      <c r="PRM29" s="258" t="str">
        <f>IFERROR(INDEX('Data Annex'!$K$1:$BS$4779,MATCH(PRM$1&amp;"|"&amp;$B29,'Data Annex'!$K$1:$K$4779,0),MATCH(PRM$2,'Data Annex'!$K$1:$BS$1,0)),"")</f>
        <v/>
      </c>
      <c r="PRN29" s="258" t="str">
        <f>IFERROR(INDEX('Data Annex'!$K$1:$BS$4779,MATCH(PRN$1&amp;"|"&amp;$B29,'Data Annex'!$K$1:$K$4779,0),MATCH(PRN$2,'Data Annex'!$K$1:$BS$1,0)),"")</f>
        <v/>
      </c>
      <c r="PRO29" s="258" t="str">
        <f>IFERROR(INDEX('Data Annex'!$K$1:$BS$4779,MATCH(PRO$1&amp;"|"&amp;$B29,'Data Annex'!$K$1:$K$4779,0),MATCH(PRO$2,'Data Annex'!$K$1:$BS$1,0)),"")</f>
        <v/>
      </c>
      <c r="PRP29" s="258" t="str">
        <f>IFERROR(INDEX('Data Annex'!$K$1:$BS$4779,MATCH(PRP$1&amp;"|"&amp;$B29,'Data Annex'!$K$1:$K$4779,0),MATCH(PRP$2,'Data Annex'!$K$1:$BS$1,0)),"")</f>
        <v/>
      </c>
      <c r="PRQ29" s="258" t="str">
        <f>IFERROR(INDEX('Data Annex'!$K$1:$BS$4779,MATCH(PRQ$1&amp;"|"&amp;$B29,'Data Annex'!$K$1:$K$4779,0),MATCH(PRQ$2,'Data Annex'!$K$1:$BS$1,0)),"")</f>
        <v/>
      </c>
      <c r="PRR29" s="258" t="str">
        <f>IFERROR(INDEX('Data Annex'!$K$1:$BS$4779,MATCH(PRR$1&amp;"|"&amp;$B29,'Data Annex'!$K$1:$K$4779,0),MATCH(PRR$2,'Data Annex'!$K$1:$BS$1,0)),"")</f>
        <v/>
      </c>
      <c r="PRS29" s="258" t="str">
        <f>IFERROR(INDEX('Data Annex'!$K$1:$BS$4779,MATCH(PRS$1&amp;"|"&amp;$B29,'Data Annex'!$K$1:$K$4779,0),MATCH(PRS$2,'Data Annex'!$K$1:$BS$1,0)),"")</f>
        <v/>
      </c>
      <c r="PRT29" s="258" t="str">
        <f>IFERROR(INDEX('Data Annex'!$K$1:$BS$4779,MATCH(PRT$1&amp;"|"&amp;$B29,'Data Annex'!$K$1:$K$4779,0),MATCH(PRT$2,'Data Annex'!$K$1:$BS$1,0)),"")</f>
        <v/>
      </c>
      <c r="PRU29" s="258" t="str">
        <f>IFERROR(INDEX('Data Annex'!$K$1:$BS$4779,MATCH(PRU$1&amp;"|"&amp;$B29,'Data Annex'!$K$1:$K$4779,0),MATCH(PRU$2,'Data Annex'!$K$1:$BS$1,0)),"")</f>
        <v/>
      </c>
      <c r="PRV29" s="258" t="str">
        <f>IFERROR(INDEX('Data Annex'!$K$1:$BS$4779,MATCH(PRV$1&amp;"|"&amp;$B29,'Data Annex'!$K$1:$K$4779,0),MATCH(PRV$2,'Data Annex'!$K$1:$BS$1,0)),"")</f>
        <v/>
      </c>
      <c r="PRW29" s="258" t="str">
        <f>IFERROR(INDEX('Data Annex'!$K$1:$BS$4779,MATCH(PRW$1&amp;"|"&amp;$B29,'Data Annex'!$K$1:$K$4779,0),MATCH(PRW$2,'Data Annex'!$K$1:$BS$1,0)),"")</f>
        <v/>
      </c>
      <c r="PRX29" s="258" t="str">
        <f>IFERROR(INDEX('Data Annex'!$K$1:$BS$4779,MATCH(PRX$1&amp;"|"&amp;$B29,'Data Annex'!$K$1:$K$4779,0),MATCH(PRX$2,'Data Annex'!$K$1:$BS$1,0)),"")</f>
        <v/>
      </c>
      <c r="PRY29" s="258" t="str">
        <f>IFERROR(INDEX('Data Annex'!$K$1:$BS$4779,MATCH(PRY$1&amp;"|"&amp;$B29,'Data Annex'!$K$1:$K$4779,0),MATCH(PRY$2,'Data Annex'!$K$1:$BS$1,0)),"")</f>
        <v/>
      </c>
      <c r="PRZ29" s="258" t="str">
        <f>IFERROR(INDEX('Data Annex'!$K$1:$BS$4779,MATCH(PRZ$1&amp;"|"&amp;$B29,'Data Annex'!$K$1:$K$4779,0),MATCH(PRZ$2,'Data Annex'!$K$1:$BS$1,0)),"")</f>
        <v/>
      </c>
      <c r="PSA29" s="258" t="str">
        <f>IFERROR(INDEX('Data Annex'!$K$1:$BS$4779,MATCH(PSA$1&amp;"|"&amp;$B29,'Data Annex'!$K$1:$K$4779,0),MATCH(PSA$2,'Data Annex'!$K$1:$BS$1,0)),"")</f>
        <v/>
      </c>
      <c r="PSB29" s="258" t="str">
        <f>IFERROR(INDEX('Data Annex'!$K$1:$BS$4779,MATCH(PSB$1&amp;"|"&amp;$B29,'Data Annex'!$K$1:$K$4779,0),MATCH(PSB$2,'Data Annex'!$K$1:$BS$1,0)),"")</f>
        <v/>
      </c>
      <c r="PSC29" s="258" t="str">
        <f>IFERROR(INDEX('Data Annex'!$K$1:$BS$4779,MATCH(PSC$1&amp;"|"&amp;$B29,'Data Annex'!$K$1:$K$4779,0),MATCH(PSC$2,'Data Annex'!$K$1:$BS$1,0)),"")</f>
        <v/>
      </c>
      <c r="PSD29" s="258" t="str">
        <f>IFERROR(INDEX('Data Annex'!$K$1:$BS$4779,MATCH(PSD$1&amp;"|"&amp;$B29,'Data Annex'!$K$1:$K$4779,0),MATCH(PSD$2,'Data Annex'!$K$1:$BS$1,0)),"")</f>
        <v/>
      </c>
      <c r="PSE29" s="258" t="str">
        <f>IFERROR(INDEX('Data Annex'!$K$1:$BS$4779,MATCH(PSE$1&amp;"|"&amp;$B29,'Data Annex'!$K$1:$K$4779,0),MATCH(PSE$2,'Data Annex'!$K$1:$BS$1,0)),"")</f>
        <v/>
      </c>
      <c r="PSF29" s="258" t="str">
        <f>IFERROR(INDEX('Data Annex'!$K$1:$BS$4779,MATCH(PSF$1&amp;"|"&amp;$B29,'Data Annex'!$K$1:$K$4779,0),MATCH(PSF$2,'Data Annex'!$K$1:$BS$1,0)),"")</f>
        <v/>
      </c>
      <c r="PSG29" s="258" t="str">
        <f>IFERROR(INDEX('Data Annex'!$K$1:$BS$4779,MATCH(PSG$1&amp;"|"&amp;$B29,'Data Annex'!$K$1:$K$4779,0),MATCH(PSG$2,'Data Annex'!$K$1:$BS$1,0)),"")</f>
        <v/>
      </c>
      <c r="PSH29" s="258" t="str">
        <f>IFERROR(INDEX('Data Annex'!$K$1:$BS$4779,MATCH(PSH$1&amp;"|"&amp;$B29,'Data Annex'!$K$1:$K$4779,0),MATCH(PSH$2,'Data Annex'!$K$1:$BS$1,0)),"")</f>
        <v/>
      </c>
      <c r="PSI29" s="258" t="str">
        <f>IFERROR(INDEX('Data Annex'!$K$1:$BS$4779,MATCH(PSI$1&amp;"|"&amp;$B29,'Data Annex'!$K$1:$K$4779,0),MATCH(PSI$2,'Data Annex'!$K$1:$BS$1,0)),"")</f>
        <v/>
      </c>
      <c r="PSJ29" s="258" t="str">
        <f>IFERROR(INDEX('Data Annex'!$K$1:$BS$4779,MATCH(PSJ$1&amp;"|"&amp;$B29,'Data Annex'!$K$1:$K$4779,0),MATCH(PSJ$2,'Data Annex'!$K$1:$BS$1,0)),"")</f>
        <v/>
      </c>
      <c r="PSK29" s="258" t="str">
        <f>IFERROR(INDEX('Data Annex'!$K$1:$BS$4779,MATCH(PSK$1&amp;"|"&amp;$B29,'Data Annex'!$K$1:$K$4779,0),MATCH(PSK$2,'Data Annex'!$K$1:$BS$1,0)),"")</f>
        <v/>
      </c>
      <c r="PSL29" s="258" t="str">
        <f>IFERROR(INDEX('Data Annex'!$K$1:$BS$4779,MATCH(PSL$1&amp;"|"&amp;$B29,'Data Annex'!$K$1:$K$4779,0),MATCH(PSL$2,'Data Annex'!$K$1:$BS$1,0)),"")</f>
        <v/>
      </c>
      <c r="PSM29" s="258" t="str">
        <f>IFERROR(INDEX('Data Annex'!$K$1:$BS$4779,MATCH(PSM$1&amp;"|"&amp;$B29,'Data Annex'!$K$1:$K$4779,0),MATCH(PSM$2,'Data Annex'!$K$1:$BS$1,0)),"")</f>
        <v/>
      </c>
      <c r="PSN29" s="258" t="str">
        <f>IFERROR(INDEX('Data Annex'!$K$1:$BS$4779,MATCH(PSN$1&amp;"|"&amp;$B29,'Data Annex'!$K$1:$K$4779,0),MATCH(PSN$2,'Data Annex'!$K$1:$BS$1,0)),"")</f>
        <v/>
      </c>
      <c r="PSO29" s="258" t="str">
        <f>IFERROR(INDEX('Data Annex'!$K$1:$BS$4779,MATCH(PSO$1&amp;"|"&amp;$B29,'Data Annex'!$K$1:$K$4779,0),MATCH(PSO$2,'Data Annex'!$K$1:$BS$1,0)),"")</f>
        <v/>
      </c>
      <c r="PSP29" s="258" t="str">
        <f>IFERROR(INDEX('Data Annex'!$K$1:$BS$4779,MATCH(PSP$1&amp;"|"&amp;$B29,'Data Annex'!$K$1:$K$4779,0),MATCH(PSP$2,'Data Annex'!$K$1:$BS$1,0)),"")</f>
        <v/>
      </c>
      <c r="PSQ29" s="258" t="str">
        <f>IFERROR(INDEX('Data Annex'!$K$1:$BS$4779,MATCH(PSQ$1&amp;"|"&amp;$B29,'Data Annex'!$K$1:$K$4779,0),MATCH(PSQ$2,'Data Annex'!$K$1:$BS$1,0)),"")</f>
        <v/>
      </c>
      <c r="PSR29" s="258" t="str">
        <f>IFERROR(INDEX('Data Annex'!$K$1:$BS$4779,MATCH(PSR$1&amp;"|"&amp;$B29,'Data Annex'!$K$1:$K$4779,0),MATCH(PSR$2,'Data Annex'!$K$1:$BS$1,0)),"")</f>
        <v/>
      </c>
      <c r="PSS29" s="258" t="str">
        <f>IFERROR(INDEX('Data Annex'!$K$1:$BS$4779,MATCH(PSS$1&amp;"|"&amp;$B29,'Data Annex'!$K$1:$K$4779,0),MATCH(PSS$2,'Data Annex'!$K$1:$BS$1,0)),"")</f>
        <v/>
      </c>
      <c r="PST29" s="258" t="str">
        <f>IFERROR(INDEX('Data Annex'!$K$1:$BS$4779,MATCH(PST$1&amp;"|"&amp;$B29,'Data Annex'!$K$1:$K$4779,0),MATCH(PST$2,'Data Annex'!$K$1:$BS$1,0)),"")</f>
        <v/>
      </c>
      <c r="PSU29" s="258" t="str">
        <f>IFERROR(INDEX('Data Annex'!$K$1:$BS$4779,MATCH(PSU$1&amp;"|"&amp;$B29,'Data Annex'!$K$1:$K$4779,0),MATCH(PSU$2,'Data Annex'!$K$1:$BS$1,0)),"")</f>
        <v/>
      </c>
      <c r="PSV29" s="258" t="str">
        <f>IFERROR(INDEX('Data Annex'!$K$1:$BS$4779,MATCH(PSV$1&amp;"|"&amp;$B29,'Data Annex'!$K$1:$K$4779,0),MATCH(PSV$2,'Data Annex'!$K$1:$BS$1,0)),"")</f>
        <v/>
      </c>
      <c r="PSW29" s="258" t="str">
        <f>IFERROR(INDEX('Data Annex'!$K$1:$BS$4779,MATCH(PSW$1&amp;"|"&amp;$B29,'Data Annex'!$K$1:$K$4779,0),MATCH(PSW$2,'Data Annex'!$K$1:$BS$1,0)),"")</f>
        <v/>
      </c>
      <c r="PSX29" s="258" t="str">
        <f>IFERROR(INDEX('Data Annex'!$K$1:$BS$4779,MATCH(PSX$1&amp;"|"&amp;$B29,'Data Annex'!$K$1:$K$4779,0),MATCH(PSX$2,'Data Annex'!$K$1:$BS$1,0)),"")</f>
        <v/>
      </c>
      <c r="PSY29" s="258" t="str">
        <f>IFERROR(INDEX('Data Annex'!$K$1:$BS$4779,MATCH(PSY$1&amp;"|"&amp;$B29,'Data Annex'!$K$1:$K$4779,0),MATCH(PSY$2,'Data Annex'!$K$1:$BS$1,0)),"")</f>
        <v/>
      </c>
      <c r="PSZ29" s="258" t="str">
        <f>IFERROR(INDEX('Data Annex'!$K$1:$BS$4779,MATCH(PSZ$1&amp;"|"&amp;$B29,'Data Annex'!$K$1:$K$4779,0),MATCH(PSZ$2,'Data Annex'!$K$1:$BS$1,0)),"")</f>
        <v/>
      </c>
      <c r="PTA29" s="258" t="str">
        <f>IFERROR(INDEX('Data Annex'!$K$1:$BS$4779,MATCH(PTA$1&amp;"|"&amp;$B29,'Data Annex'!$K$1:$K$4779,0),MATCH(PTA$2,'Data Annex'!$K$1:$BS$1,0)),"")</f>
        <v/>
      </c>
      <c r="PTB29" s="258" t="str">
        <f>IFERROR(INDEX('Data Annex'!$K$1:$BS$4779,MATCH(PTB$1&amp;"|"&amp;$B29,'Data Annex'!$K$1:$K$4779,0),MATCH(PTB$2,'Data Annex'!$K$1:$BS$1,0)),"")</f>
        <v/>
      </c>
      <c r="PTC29" s="258" t="str">
        <f>IFERROR(INDEX('Data Annex'!$K$1:$BS$4779,MATCH(PTC$1&amp;"|"&amp;$B29,'Data Annex'!$K$1:$K$4779,0),MATCH(PTC$2,'Data Annex'!$K$1:$BS$1,0)),"")</f>
        <v/>
      </c>
      <c r="PTD29" s="258" t="str">
        <f>IFERROR(INDEX('Data Annex'!$K$1:$BS$4779,MATCH(PTD$1&amp;"|"&amp;$B29,'Data Annex'!$K$1:$K$4779,0),MATCH(PTD$2,'Data Annex'!$K$1:$BS$1,0)),"")</f>
        <v/>
      </c>
      <c r="PTE29" s="258" t="str">
        <f>IFERROR(INDEX('Data Annex'!$K$1:$BS$4779,MATCH(PTE$1&amp;"|"&amp;$B29,'Data Annex'!$K$1:$K$4779,0),MATCH(PTE$2,'Data Annex'!$K$1:$BS$1,0)),"")</f>
        <v/>
      </c>
      <c r="PTF29" s="258" t="str">
        <f>IFERROR(INDEX('Data Annex'!$K$1:$BS$4779,MATCH(PTF$1&amp;"|"&amp;$B29,'Data Annex'!$K$1:$K$4779,0),MATCH(PTF$2,'Data Annex'!$K$1:$BS$1,0)),"")</f>
        <v/>
      </c>
      <c r="PTG29" s="258" t="str">
        <f>IFERROR(INDEX('Data Annex'!$K$1:$BS$4779,MATCH(PTG$1&amp;"|"&amp;$B29,'Data Annex'!$K$1:$K$4779,0),MATCH(PTG$2,'Data Annex'!$K$1:$BS$1,0)),"")</f>
        <v/>
      </c>
      <c r="PTH29" s="258" t="str">
        <f>IFERROR(INDEX('Data Annex'!$K$1:$BS$4779,MATCH(PTH$1&amp;"|"&amp;$B29,'Data Annex'!$K$1:$K$4779,0),MATCH(PTH$2,'Data Annex'!$K$1:$BS$1,0)),"")</f>
        <v/>
      </c>
      <c r="PTI29" s="258" t="str">
        <f>IFERROR(INDEX('Data Annex'!$K$1:$BS$4779,MATCH(PTI$1&amp;"|"&amp;$B29,'Data Annex'!$K$1:$K$4779,0),MATCH(PTI$2,'Data Annex'!$K$1:$BS$1,0)),"")</f>
        <v/>
      </c>
      <c r="PTJ29" s="258" t="str">
        <f>IFERROR(INDEX('Data Annex'!$K$1:$BS$4779,MATCH(PTJ$1&amp;"|"&amp;$B29,'Data Annex'!$K$1:$K$4779,0),MATCH(PTJ$2,'Data Annex'!$K$1:$BS$1,0)),"")</f>
        <v/>
      </c>
      <c r="PTK29" s="258" t="str">
        <f>IFERROR(INDEX('Data Annex'!$K$1:$BS$4779,MATCH(PTK$1&amp;"|"&amp;$B29,'Data Annex'!$K$1:$K$4779,0),MATCH(PTK$2,'Data Annex'!$K$1:$BS$1,0)),"")</f>
        <v/>
      </c>
      <c r="PTL29" s="258" t="str">
        <f>IFERROR(INDEX('Data Annex'!$K$1:$BS$4779,MATCH(PTL$1&amp;"|"&amp;$B29,'Data Annex'!$K$1:$K$4779,0),MATCH(PTL$2,'Data Annex'!$K$1:$BS$1,0)),"")</f>
        <v/>
      </c>
      <c r="PTM29" s="258" t="str">
        <f>IFERROR(INDEX('Data Annex'!$K$1:$BS$4779,MATCH(PTM$1&amp;"|"&amp;$B29,'Data Annex'!$K$1:$K$4779,0),MATCH(PTM$2,'Data Annex'!$K$1:$BS$1,0)),"")</f>
        <v/>
      </c>
      <c r="PTN29" s="258" t="str">
        <f>IFERROR(INDEX('Data Annex'!$K$1:$BS$4779,MATCH(PTN$1&amp;"|"&amp;$B29,'Data Annex'!$K$1:$K$4779,0),MATCH(PTN$2,'Data Annex'!$K$1:$BS$1,0)),"")</f>
        <v/>
      </c>
      <c r="PTO29" s="258" t="str">
        <f>IFERROR(INDEX('Data Annex'!$K$1:$BS$4779,MATCH(PTO$1&amp;"|"&amp;$B29,'Data Annex'!$K$1:$K$4779,0),MATCH(PTO$2,'Data Annex'!$K$1:$BS$1,0)),"")</f>
        <v/>
      </c>
      <c r="PTP29" s="258" t="str">
        <f>IFERROR(INDEX('Data Annex'!$K$1:$BS$4779,MATCH(PTP$1&amp;"|"&amp;$B29,'Data Annex'!$K$1:$K$4779,0),MATCH(PTP$2,'Data Annex'!$K$1:$BS$1,0)),"")</f>
        <v/>
      </c>
      <c r="PTQ29" s="258" t="str">
        <f>IFERROR(INDEX('Data Annex'!$K$1:$BS$4779,MATCH(PTQ$1&amp;"|"&amp;$B29,'Data Annex'!$K$1:$K$4779,0),MATCH(PTQ$2,'Data Annex'!$K$1:$BS$1,0)),"")</f>
        <v/>
      </c>
      <c r="PTR29" s="258" t="str">
        <f>IFERROR(INDEX('Data Annex'!$K$1:$BS$4779,MATCH(PTR$1&amp;"|"&amp;$B29,'Data Annex'!$K$1:$K$4779,0),MATCH(PTR$2,'Data Annex'!$K$1:$BS$1,0)),"")</f>
        <v/>
      </c>
      <c r="PTS29" s="258" t="str">
        <f>IFERROR(INDEX('Data Annex'!$K$1:$BS$4779,MATCH(PTS$1&amp;"|"&amp;$B29,'Data Annex'!$K$1:$K$4779,0),MATCH(PTS$2,'Data Annex'!$K$1:$BS$1,0)),"")</f>
        <v/>
      </c>
      <c r="PTT29" s="258" t="str">
        <f>IFERROR(INDEX('Data Annex'!$K$1:$BS$4779,MATCH(PTT$1&amp;"|"&amp;$B29,'Data Annex'!$K$1:$K$4779,0),MATCH(PTT$2,'Data Annex'!$K$1:$BS$1,0)),"")</f>
        <v/>
      </c>
      <c r="PTU29" s="258" t="str">
        <f>IFERROR(INDEX('Data Annex'!$K$1:$BS$4779,MATCH(PTU$1&amp;"|"&amp;$B29,'Data Annex'!$K$1:$K$4779,0),MATCH(PTU$2,'Data Annex'!$K$1:$BS$1,0)),"")</f>
        <v/>
      </c>
      <c r="PTV29" s="258" t="str">
        <f>IFERROR(INDEX('Data Annex'!$K$1:$BS$4779,MATCH(PTV$1&amp;"|"&amp;$B29,'Data Annex'!$K$1:$K$4779,0),MATCH(PTV$2,'Data Annex'!$K$1:$BS$1,0)),"")</f>
        <v/>
      </c>
      <c r="PTW29" s="258" t="str">
        <f>IFERROR(INDEX('Data Annex'!$K$1:$BS$4779,MATCH(PTW$1&amp;"|"&amp;$B29,'Data Annex'!$K$1:$K$4779,0),MATCH(PTW$2,'Data Annex'!$K$1:$BS$1,0)),"")</f>
        <v/>
      </c>
      <c r="PTX29" s="258" t="str">
        <f>IFERROR(INDEX('Data Annex'!$K$1:$BS$4779,MATCH(PTX$1&amp;"|"&amp;$B29,'Data Annex'!$K$1:$K$4779,0),MATCH(PTX$2,'Data Annex'!$K$1:$BS$1,0)),"")</f>
        <v/>
      </c>
      <c r="PTY29" s="258" t="str">
        <f>IFERROR(INDEX('Data Annex'!$K$1:$BS$4779,MATCH(PTY$1&amp;"|"&amp;$B29,'Data Annex'!$K$1:$K$4779,0),MATCH(PTY$2,'Data Annex'!$K$1:$BS$1,0)),"")</f>
        <v/>
      </c>
      <c r="PTZ29" s="258" t="str">
        <f>IFERROR(INDEX('Data Annex'!$K$1:$BS$4779,MATCH(PTZ$1&amp;"|"&amp;$B29,'Data Annex'!$K$1:$K$4779,0),MATCH(PTZ$2,'Data Annex'!$K$1:$BS$1,0)),"")</f>
        <v/>
      </c>
      <c r="PUA29" s="258" t="str">
        <f>IFERROR(INDEX('Data Annex'!$K$1:$BS$4779,MATCH(PUA$1&amp;"|"&amp;$B29,'Data Annex'!$K$1:$K$4779,0),MATCH(PUA$2,'Data Annex'!$K$1:$BS$1,0)),"")</f>
        <v/>
      </c>
      <c r="PUB29" s="258" t="str">
        <f>IFERROR(INDEX('Data Annex'!$K$1:$BS$4779,MATCH(PUB$1&amp;"|"&amp;$B29,'Data Annex'!$K$1:$K$4779,0),MATCH(PUB$2,'Data Annex'!$K$1:$BS$1,0)),"")</f>
        <v/>
      </c>
      <c r="PUC29" s="258" t="str">
        <f>IFERROR(INDEX('Data Annex'!$K$1:$BS$4779,MATCH(PUC$1&amp;"|"&amp;$B29,'Data Annex'!$K$1:$K$4779,0),MATCH(PUC$2,'Data Annex'!$K$1:$BS$1,0)),"")</f>
        <v/>
      </c>
      <c r="PUD29" s="258" t="str">
        <f>IFERROR(INDEX('Data Annex'!$K$1:$BS$4779,MATCH(PUD$1&amp;"|"&amp;$B29,'Data Annex'!$K$1:$K$4779,0),MATCH(PUD$2,'Data Annex'!$K$1:$BS$1,0)),"")</f>
        <v/>
      </c>
      <c r="PUE29" s="258" t="str">
        <f>IFERROR(INDEX('Data Annex'!$K$1:$BS$4779,MATCH(PUE$1&amp;"|"&amp;$B29,'Data Annex'!$K$1:$K$4779,0),MATCH(PUE$2,'Data Annex'!$K$1:$BS$1,0)),"")</f>
        <v/>
      </c>
      <c r="PUF29" s="258" t="str">
        <f>IFERROR(INDEX('Data Annex'!$K$1:$BS$4779,MATCH(PUF$1&amp;"|"&amp;$B29,'Data Annex'!$K$1:$K$4779,0),MATCH(PUF$2,'Data Annex'!$K$1:$BS$1,0)),"")</f>
        <v/>
      </c>
      <c r="PUG29" s="258" t="str">
        <f>IFERROR(INDEX('Data Annex'!$K$1:$BS$4779,MATCH(PUG$1&amp;"|"&amp;$B29,'Data Annex'!$K$1:$K$4779,0),MATCH(PUG$2,'Data Annex'!$K$1:$BS$1,0)),"")</f>
        <v/>
      </c>
      <c r="PUH29" s="258" t="str">
        <f>IFERROR(INDEX('Data Annex'!$K$1:$BS$4779,MATCH(PUH$1&amp;"|"&amp;$B29,'Data Annex'!$K$1:$K$4779,0),MATCH(PUH$2,'Data Annex'!$K$1:$BS$1,0)),"")</f>
        <v/>
      </c>
      <c r="PUI29" s="258" t="str">
        <f>IFERROR(INDEX('Data Annex'!$K$1:$BS$4779,MATCH(PUI$1&amp;"|"&amp;$B29,'Data Annex'!$K$1:$K$4779,0),MATCH(PUI$2,'Data Annex'!$K$1:$BS$1,0)),"")</f>
        <v/>
      </c>
      <c r="PUJ29" s="258" t="str">
        <f>IFERROR(INDEX('Data Annex'!$K$1:$BS$4779,MATCH(PUJ$1&amp;"|"&amp;$B29,'Data Annex'!$K$1:$K$4779,0),MATCH(PUJ$2,'Data Annex'!$K$1:$BS$1,0)),"")</f>
        <v/>
      </c>
      <c r="PUK29" s="258" t="str">
        <f>IFERROR(INDEX('Data Annex'!$K$1:$BS$4779,MATCH(PUK$1&amp;"|"&amp;$B29,'Data Annex'!$K$1:$K$4779,0),MATCH(PUK$2,'Data Annex'!$K$1:$BS$1,0)),"")</f>
        <v/>
      </c>
      <c r="PUL29" s="258" t="str">
        <f>IFERROR(INDEX('Data Annex'!$K$1:$BS$4779,MATCH(PUL$1&amp;"|"&amp;$B29,'Data Annex'!$K$1:$K$4779,0),MATCH(PUL$2,'Data Annex'!$K$1:$BS$1,0)),"")</f>
        <v/>
      </c>
      <c r="PUM29" s="258" t="str">
        <f>IFERROR(INDEX('Data Annex'!$K$1:$BS$4779,MATCH(PUM$1&amp;"|"&amp;$B29,'Data Annex'!$K$1:$K$4779,0),MATCH(PUM$2,'Data Annex'!$K$1:$BS$1,0)),"")</f>
        <v/>
      </c>
      <c r="PUN29" s="258" t="str">
        <f>IFERROR(INDEX('Data Annex'!$K$1:$BS$4779,MATCH(PUN$1&amp;"|"&amp;$B29,'Data Annex'!$K$1:$K$4779,0),MATCH(PUN$2,'Data Annex'!$K$1:$BS$1,0)),"")</f>
        <v/>
      </c>
      <c r="PUO29" s="258" t="str">
        <f>IFERROR(INDEX('Data Annex'!$K$1:$BS$4779,MATCH(PUO$1&amp;"|"&amp;$B29,'Data Annex'!$K$1:$K$4779,0),MATCH(PUO$2,'Data Annex'!$K$1:$BS$1,0)),"")</f>
        <v/>
      </c>
      <c r="PUP29" s="258" t="str">
        <f>IFERROR(INDEX('Data Annex'!$K$1:$BS$4779,MATCH(PUP$1&amp;"|"&amp;$B29,'Data Annex'!$K$1:$K$4779,0),MATCH(PUP$2,'Data Annex'!$K$1:$BS$1,0)),"")</f>
        <v/>
      </c>
      <c r="PUQ29" s="258" t="str">
        <f>IFERROR(INDEX('Data Annex'!$K$1:$BS$4779,MATCH(PUQ$1&amp;"|"&amp;$B29,'Data Annex'!$K$1:$K$4779,0),MATCH(PUQ$2,'Data Annex'!$K$1:$BS$1,0)),"")</f>
        <v/>
      </c>
      <c r="PUR29" s="258" t="str">
        <f>IFERROR(INDEX('Data Annex'!$K$1:$BS$4779,MATCH(PUR$1&amp;"|"&amp;$B29,'Data Annex'!$K$1:$K$4779,0),MATCH(PUR$2,'Data Annex'!$K$1:$BS$1,0)),"")</f>
        <v/>
      </c>
      <c r="PUS29" s="258" t="str">
        <f>IFERROR(INDEX('Data Annex'!$K$1:$BS$4779,MATCH(PUS$1&amp;"|"&amp;$B29,'Data Annex'!$K$1:$K$4779,0),MATCH(PUS$2,'Data Annex'!$K$1:$BS$1,0)),"")</f>
        <v/>
      </c>
      <c r="PUT29" s="258" t="str">
        <f>IFERROR(INDEX('Data Annex'!$K$1:$BS$4779,MATCH(PUT$1&amp;"|"&amp;$B29,'Data Annex'!$K$1:$K$4779,0),MATCH(PUT$2,'Data Annex'!$K$1:$BS$1,0)),"")</f>
        <v/>
      </c>
      <c r="PUU29" s="258" t="str">
        <f>IFERROR(INDEX('Data Annex'!$K$1:$BS$4779,MATCH(PUU$1&amp;"|"&amp;$B29,'Data Annex'!$K$1:$K$4779,0),MATCH(PUU$2,'Data Annex'!$K$1:$BS$1,0)),"")</f>
        <v/>
      </c>
      <c r="PUV29" s="258" t="str">
        <f>IFERROR(INDEX('Data Annex'!$K$1:$BS$4779,MATCH(PUV$1&amp;"|"&amp;$B29,'Data Annex'!$K$1:$K$4779,0),MATCH(PUV$2,'Data Annex'!$K$1:$BS$1,0)),"")</f>
        <v/>
      </c>
      <c r="PUW29" s="258" t="str">
        <f>IFERROR(INDEX('Data Annex'!$K$1:$BS$4779,MATCH(PUW$1&amp;"|"&amp;$B29,'Data Annex'!$K$1:$K$4779,0),MATCH(PUW$2,'Data Annex'!$K$1:$BS$1,0)),"")</f>
        <v/>
      </c>
      <c r="PUX29" s="258" t="str">
        <f>IFERROR(INDEX('Data Annex'!$K$1:$BS$4779,MATCH(PUX$1&amp;"|"&amp;$B29,'Data Annex'!$K$1:$K$4779,0),MATCH(PUX$2,'Data Annex'!$K$1:$BS$1,0)),"")</f>
        <v/>
      </c>
      <c r="PUY29" s="258" t="str">
        <f>IFERROR(INDEX('Data Annex'!$K$1:$BS$4779,MATCH(PUY$1&amp;"|"&amp;$B29,'Data Annex'!$K$1:$K$4779,0),MATCH(PUY$2,'Data Annex'!$K$1:$BS$1,0)),"")</f>
        <v/>
      </c>
      <c r="PUZ29" s="258" t="str">
        <f>IFERROR(INDEX('Data Annex'!$K$1:$BS$4779,MATCH(PUZ$1&amp;"|"&amp;$B29,'Data Annex'!$K$1:$K$4779,0),MATCH(PUZ$2,'Data Annex'!$K$1:$BS$1,0)),"")</f>
        <v/>
      </c>
      <c r="PVA29" s="258" t="str">
        <f>IFERROR(INDEX('Data Annex'!$K$1:$BS$4779,MATCH(PVA$1&amp;"|"&amp;$B29,'Data Annex'!$K$1:$K$4779,0),MATCH(PVA$2,'Data Annex'!$K$1:$BS$1,0)),"")</f>
        <v/>
      </c>
      <c r="PVB29" s="258" t="str">
        <f>IFERROR(INDEX('Data Annex'!$K$1:$BS$4779,MATCH(PVB$1&amp;"|"&amp;$B29,'Data Annex'!$K$1:$K$4779,0),MATCH(PVB$2,'Data Annex'!$K$1:$BS$1,0)),"")</f>
        <v/>
      </c>
      <c r="PVC29" s="258" t="str">
        <f>IFERROR(INDEX('Data Annex'!$K$1:$BS$4779,MATCH(PVC$1&amp;"|"&amp;$B29,'Data Annex'!$K$1:$K$4779,0),MATCH(PVC$2,'Data Annex'!$K$1:$BS$1,0)),"")</f>
        <v/>
      </c>
      <c r="PVD29" s="258" t="str">
        <f>IFERROR(INDEX('Data Annex'!$K$1:$BS$4779,MATCH(PVD$1&amp;"|"&amp;$B29,'Data Annex'!$K$1:$K$4779,0),MATCH(PVD$2,'Data Annex'!$K$1:$BS$1,0)),"")</f>
        <v/>
      </c>
      <c r="PVE29" s="258" t="str">
        <f>IFERROR(INDEX('Data Annex'!$K$1:$BS$4779,MATCH(PVE$1&amp;"|"&amp;$B29,'Data Annex'!$K$1:$K$4779,0),MATCH(PVE$2,'Data Annex'!$K$1:$BS$1,0)),"")</f>
        <v/>
      </c>
      <c r="PVF29" s="258" t="str">
        <f>IFERROR(INDEX('Data Annex'!$K$1:$BS$4779,MATCH(PVF$1&amp;"|"&amp;$B29,'Data Annex'!$K$1:$K$4779,0),MATCH(PVF$2,'Data Annex'!$K$1:$BS$1,0)),"")</f>
        <v/>
      </c>
      <c r="PVG29" s="258" t="str">
        <f>IFERROR(INDEX('Data Annex'!$K$1:$BS$4779,MATCH(PVG$1&amp;"|"&amp;$B29,'Data Annex'!$K$1:$K$4779,0),MATCH(PVG$2,'Data Annex'!$K$1:$BS$1,0)),"")</f>
        <v/>
      </c>
      <c r="PVH29" s="258" t="str">
        <f>IFERROR(INDEX('Data Annex'!$K$1:$BS$4779,MATCH(PVH$1&amp;"|"&amp;$B29,'Data Annex'!$K$1:$K$4779,0),MATCH(PVH$2,'Data Annex'!$K$1:$BS$1,0)),"")</f>
        <v/>
      </c>
      <c r="PVI29" s="258" t="str">
        <f>IFERROR(INDEX('Data Annex'!$K$1:$BS$4779,MATCH(PVI$1&amp;"|"&amp;$B29,'Data Annex'!$K$1:$K$4779,0),MATCH(PVI$2,'Data Annex'!$K$1:$BS$1,0)),"")</f>
        <v/>
      </c>
      <c r="PVJ29" s="258" t="str">
        <f>IFERROR(INDEX('Data Annex'!$K$1:$BS$4779,MATCH(PVJ$1&amp;"|"&amp;$B29,'Data Annex'!$K$1:$K$4779,0),MATCH(PVJ$2,'Data Annex'!$K$1:$BS$1,0)),"")</f>
        <v/>
      </c>
      <c r="PVK29" s="258" t="str">
        <f>IFERROR(INDEX('Data Annex'!$K$1:$BS$4779,MATCH(PVK$1&amp;"|"&amp;$B29,'Data Annex'!$K$1:$K$4779,0),MATCH(PVK$2,'Data Annex'!$K$1:$BS$1,0)),"")</f>
        <v/>
      </c>
      <c r="PVL29" s="258" t="str">
        <f>IFERROR(INDEX('Data Annex'!$K$1:$BS$4779,MATCH(PVL$1&amp;"|"&amp;$B29,'Data Annex'!$K$1:$K$4779,0),MATCH(PVL$2,'Data Annex'!$K$1:$BS$1,0)),"")</f>
        <v/>
      </c>
      <c r="PVM29" s="258" t="str">
        <f>IFERROR(INDEX('Data Annex'!$K$1:$BS$4779,MATCH(PVM$1&amp;"|"&amp;$B29,'Data Annex'!$K$1:$K$4779,0),MATCH(PVM$2,'Data Annex'!$K$1:$BS$1,0)),"")</f>
        <v/>
      </c>
      <c r="PVN29" s="258" t="str">
        <f>IFERROR(INDEX('Data Annex'!$K$1:$BS$4779,MATCH(PVN$1&amp;"|"&amp;$B29,'Data Annex'!$K$1:$K$4779,0),MATCH(PVN$2,'Data Annex'!$K$1:$BS$1,0)),"")</f>
        <v/>
      </c>
      <c r="PVO29" s="258" t="str">
        <f>IFERROR(INDEX('Data Annex'!$K$1:$BS$4779,MATCH(PVO$1&amp;"|"&amp;$B29,'Data Annex'!$K$1:$K$4779,0),MATCH(PVO$2,'Data Annex'!$K$1:$BS$1,0)),"")</f>
        <v/>
      </c>
      <c r="PVP29" s="258" t="str">
        <f>IFERROR(INDEX('Data Annex'!$K$1:$BS$4779,MATCH(PVP$1&amp;"|"&amp;$B29,'Data Annex'!$K$1:$K$4779,0),MATCH(PVP$2,'Data Annex'!$K$1:$BS$1,0)),"")</f>
        <v/>
      </c>
      <c r="PVQ29" s="258" t="str">
        <f>IFERROR(INDEX('Data Annex'!$K$1:$BS$4779,MATCH(PVQ$1&amp;"|"&amp;$B29,'Data Annex'!$K$1:$K$4779,0),MATCH(PVQ$2,'Data Annex'!$K$1:$BS$1,0)),"")</f>
        <v/>
      </c>
      <c r="PVR29" s="258" t="str">
        <f>IFERROR(INDEX('Data Annex'!$K$1:$BS$4779,MATCH(PVR$1&amp;"|"&amp;$B29,'Data Annex'!$K$1:$K$4779,0),MATCH(PVR$2,'Data Annex'!$K$1:$BS$1,0)),"")</f>
        <v/>
      </c>
      <c r="PVS29" s="258" t="str">
        <f>IFERROR(INDEX('Data Annex'!$K$1:$BS$4779,MATCH(PVS$1&amp;"|"&amp;$B29,'Data Annex'!$K$1:$K$4779,0),MATCH(PVS$2,'Data Annex'!$K$1:$BS$1,0)),"")</f>
        <v/>
      </c>
      <c r="PVT29" s="258" t="str">
        <f>IFERROR(INDEX('Data Annex'!$K$1:$BS$4779,MATCH(PVT$1&amp;"|"&amp;$B29,'Data Annex'!$K$1:$K$4779,0),MATCH(PVT$2,'Data Annex'!$K$1:$BS$1,0)),"")</f>
        <v/>
      </c>
      <c r="PVU29" s="258" t="str">
        <f>IFERROR(INDEX('Data Annex'!$K$1:$BS$4779,MATCH(PVU$1&amp;"|"&amp;$B29,'Data Annex'!$K$1:$K$4779,0),MATCH(PVU$2,'Data Annex'!$K$1:$BS$1,0)),"")</f>
        <v/>
      </c>
      <c r="PVV29" s="258" t="str">
        <f>IFERROR(INDEX('Data Annex'!$K$1:$BS$4779,MATCH(PVV$1&amp;"|"&amp;$B29,'Data Annex'!$K$1:$K$4779,0),MATCH(PVV$2,'Data Annex'!$K$1:$BS$1,0)),"")</f>
        <v/>
      </c>
      <c r="PVW29" s="258" t="str">
        <f>IFERROR(INDEX('Data Annex'!$K$1:$BS$4779,MATCH(PVW$1&amp;"|"&amp;$B29,'Data Annex'!$K$1:$K$4779,0),MATCH(PVW$2,'Data Annex'!$K$1:$BS$1,0)),"")</f>
        <v/>
      </c>
      <c r="PVX29" s="258" t="str">
        <f>IFERROR(INDEX('Data Annex'!$K$1:$BS$4779,MATCH(PVX$1&amp;"|"&amp;$B29,'Data Annex'!$K$1:$K$4779,0),MATCH(PVX$2,'Data Annex'!$K$1:$BS$1,0)),"")</f>
        <v/>
      </c>
      <c r="PVY29" s="258" t="str">
        <f>IFERROR(INDEX('Data Annex'!$K$1:$BS$4779,MATCH(PVY$1&amp;"|"&amp;$B29,'Data Annex'!$K$1:$K$4779,0),MATCH(PVY$2,'Data Annex'!$K$1:$BS$1,0)),"")</f>
        <v/>
      </c>
      <c r="PVZ29" s="258" t="str">
        <f>IFERROR(INDEX('Data Annex'!$K$1:$BS$4779,MATCH(PVZ$1&amp;"|"&amp;$B29,'Data Annex'!$K$1:$K$4779,0),MATCH(PVZ$2,'Data Annex'!$K$1:$BS$1,0)),"")</f>
        <v/>
      </c>
      <c r="PWA29" s="258" t="str">
        <f>IFERROR(INDEX('Data Annex'!$K$1:$BS$4779,MATCH(PWA$1&amp;"|"&amp;$B29,'Data Annex'!$K$1:$K$4779,0),MATCH(PWA$2,'Data Annex'!$K$1:$BS$1,0)),"")</f>
        <v/>
      </c>
      <c r="PWB29" s="258" t="str">
        <f>IFERROR(INDEX('Data Annex'!$K$1:$BS$4779,MATCH(PWB$1&amp;"|"&amp;$B29,'Data Annex'!$K$1:$K$4779,0),MATCH(PWB$2,'Data Annex'!$K$1:$BS$1,0)),"")</f>
        <v/>
      </c>
      <c r="PWC29" s="258" t="str">
        <f>IFERROR(INDEX('Data Annex'!$K$1:$BS$4779,MATCH(PWC$1&amp;"|"&amp;$B29,'Data Annex'!$K$1:$K$4779,0),MATCH(PWC$2,'Data Annex'!$K$1:$BS$1,0)),"")</f>
        <v/>
      </c>
      <c r="PWD29" s="258" t="str">
        <f>IFERROR(INDEX('Data Annex'!$K$1:$BS$4779,MATCH(PWD$1&amp;"|"&amp;$B29,'Data Annex'!$K$1:$K$4779,0),MATCH(PWD$2,'Data Annex'!$K$1:$BS$1,0)),"")</f>
        <v/>
      </c>
      <c r="PWE29" s="258" t="str">
        <f>IFERROR(INDEX('Data Annex'!$K$1:$BS$4779,MATCH(PWE$1&amp;"|"&amp;$B29,'Data Annex'!$K$1:$K$4779,0),MATCH(PWE$2,'Data Annex'!$K$1:$BS$1,0)),"")</f>
        <v/>
      </c>
      <c r="PWF29" s="258" t="str">
        <f>IFERROR(INDEX('Data Annex'!$K$1:$BS$4779,MATCH(PWF$1&amp;"|"&amp;$B29,'Data Annex'!$K$1:$K$4779,0),MATCH(PWF$2,'Data Annex'!$K$1:$BS$1,0)),"")</f>
        <v/>
      </c>
      <c r="PWG29" s="258" t="str">
        <f>IFERROR(INDEX('Data Annex'!$K$1:$BS$4779,MATCH(PWG$1&amp;"|"&amp;$B29,'Data Annex'!$K$1:$K$4779,0),MATCH(PWG$2,'Data Annex'!$K$1:$BS$1,0)),"")</f>
        <v/>
      </c>
      <c r="PWH29" s="258" t="str">
        <f>IFERROR(INDEX('Data Annex'!$K$1:$BS$4779,MATCH(PWH$1&amp;"|"&amp;$B29,'Data Annex'!$K$1:$K$4779,0),MATCH(PWH$2,'Data Annex'!$K$1:$BS$1,0)),"")</f>
        <v/>
      </c>
      <c r="PWI29" s="258" t="str">
        <f>IFERROR(INDEX('Data Annex'!$K$1:$BS$4779,MATCH(PWI$1&amp;"|"&amp;$B29,'Data Annex'!$K$1:$K$4779,0),MATCH(PWI$2,'Data Annex'!$K$1:$BS$1,0)),"")</f>
        <v/>
      </c>
      <c r="PWJ29" s="258" t="str">
        <f>IFERROR(INDEX('Data Annex'!$K$1:$BS$4779,MATCH(PWJ$1&amp;"|"&amp;$B29,'Data Annex'!$K$1:$K$4779,0),MATCH(PWJ$2,'Data Annex'!$K$1:$BS$1,0)),"")</f>
        <v/>
      </c>
      <c r="PWK29" s="258" t="str">
        <f>IFERROR(INDEX('Data Annex'!$K$1:$BS$4779,MATCH(PWK$1&amp;"|"&amp;$B29,'Data Annex'!$K$1:$K$4779,0),MATCH(PWK$2,'Data Annex'!$K$1:$BS$1,0)),"")</f>
        <v/>
      </c>
      <c r="PWL29" s="258" t="str">
        <f>IFERROR(INDEX('Data Annex'!$K$1:$BS$4779,MATCH(PWL$1&amp;"|"&amp;$B29,'Data Annex'!$K$1:$K$4779,0),MATCH(PWL$2,'Data Annex'!$K$1:$BS$1,0)),"")</f>
        <v/>
      </c>
      <c r="PWM29" s="258" t="str">
        <f>IFERROR(INDEX('Data Annex'!$K$1:$BS$4779,MATCH(PWM$1&amp;"|"&amp;$B29,'Data Annex'!$K$1:$K$4779,0),MATCH(PWM$2,'Data Annex'!$K$1:$BS$1,0)),"")</f>
        <v/>
      </c>
      <c r="PWN29" s="258" t="str">
        <f>IFERROR(INDEX('Data Annex'!$K$1:$BS$4779,MATCH(PWN$1&amp;"|"&amp;$B29,'Data Annex'!$K$1:$K$4779,0),MATCH(PWN$2,'Data Annex'!$K$1:$BS$1,0)),"")</f>
        <v/>
      </c>
      <c r="PWO29" s="258" t="str">
        <f>IFERROR(INDEX('Data Annex'!$K$1:$BS$4779,MATCH(PWO$1&amp;"|"&amp;$B29,'Data Annex'!$K$1:$K$4779,0),MATCH(PWO$2,'Data Annex'!$K$1:$BS$1,0)),"")</f>
        <v/>
      </c>
      <c r="PWP29" s="258" t="str">
        <f>IFERROR(INDEX('Data Annex'!$K$1:$BS$4779,MATCH(PWP$1&amp;"|"&amp;$B29,'Data Annex'!$K$1:$K$4779,0),MATCH(PWP$2,'Data Annex'!$K$1:$BS$1,0)),"")</f>
        <v/>
      </c>
      <c r="PWQ29" s="258" t="str">
        <f>IFERROR(INDEX('Data Annex'!$K$1:$BS$4779,MATCH(PWQ$1&amp;"|"&amp;$B29,'Data Annex'!$K$1:$K$4779,0),MATCH(PWQ$2,'Data Annex'!$K$1:$BS$1,0)),"")</f>
        <v/>
      </c>
      <c r="PWR29" s="258" t="str">
        <f>IFERROR(INDEX('Data Annex'!$K$1:$BS$4779,MATCH(PWR$1&amp;"|"&amp;$B29,'Data Annex'!$K$1:$K$4779,0),MATCH(PWR$2,'Data Annex'!$K$1:$BS$1,0)),"")</f>
        <v/>
      </c>
      <c r="PWS29" s="258" t="str">
        <f>IFERROR(INDEX('Data Annex'!$K$1:$BS$4779,MATCH(PWS$1&amp;"|"&amp;$B29,'Data Annex'!$K$1:$K$4779,0),MATCH(PWS$2,'Data Annex'!$K$1:$BS$1,0)),"")</f>
        <v/>
      </c>
      <c r="PWT29" s="258" t="str">
        <f>IFERROR(INDEX('Data Annex'!$K$1:$BS$4779,MATCH(PWT$1&amp;"|"&amp;$B29,'Data Annex'!$K$1:$K$4779,0),MATCH(PWT$2,'Data Annex'!$K$1:$BS$1,0)),"")</f>
        <v/>
      </c>
      <c r="PWU29" s="258" t="str">
        <f>IFERROR(INDEX('Data Annex'!$K$1:$BS$4779,MATCH(PWU$1&amp;"|"&amp;$B29,'Data Annex'!$K$1:$K$4779,0),MATCH(PWU$2,'Data Annex'!$K$1:$BS$1,0)),"")</f>
        <v/>
      </c>
      <c r="PWV29" s="258" t="str">
        <f>IFERROR(INDEX('Data Annex'!$K$1:$BS$4779,MATCH(PWV$1&amp;"|"&amp;$B29,'Data Annex'!$K$1:$K$4779,0),MATCH(PWV$2,'Data Annex'!$K$1:$BS$1,0)),"")</f>
        <v/>
      </c>
      <c r="PWW29" s="258" t="str">
        <f>IFERROR(INDEX('Data Annex'!$K$1:$BS$4779,MATCH(PWW$1&amp;"|"&amp;$B29,'Data Annex'!$K$1:$K$4779,0),MATCH(PWW$2,'Data Annex'!$K$1:$BS$1,0)),"")</f>
        <v/>
      </c>
      <c r="PWX29" s="258" t="str">
        <f>IFERROR(INDEX('Data Annex'!$K$1:$BS$4779,MATCH(PWX$1&amp;"|"&amp;$B29,'Data Annex'!$K$1:$K$4779,0),MATCH(PWX$2,'Data Annex'!$K$1:$BS$1,0)),"")</f>
        <v/>
      </c>
      <c r="PWY29" s="258" t="str">
        <f>IFERROR(INDEX('Data Annex'!$K$1:$BS$4779,MATCH(PWY$1&amp;"|"&amp;$B29,'Data Annex'!$K$1:$K$4779,0),MATCH(PWY$2,'Data Annex'!$K$1:$BS$1,0)),"")</f>
        <v/>
      </c>
      <c r="PWZ29" s="258" t="str">
        <f>IFERROR(INDEX('Data Annex'!$K$1:$BS$4779,MATCH(PWZ$1&amp;"|"&amp;$B29,'Data Annex'!$K$1:$K$4779,0),MATCH(PWZ$2,'Data Annex'!$K$1:$BS$1,0)),"")</f>
        <v/>
      </c>
      <c r="PXA29" s="258" t="str">
        <f>IFERROR(INDEX('Data Annex'!$K$1:$BS$4779,MATCH(PXA$1&amp;"|"&amp;$B29,'Data Annex'!$K$1:$K$4779,0),MATCH(PXA$2,'Data Annex'!$K$1:$BS$1,0)),"")</f>
        <v/>
      </c>
      <c r="PXB29" s="258" t="str">
        <f>IFERROR(INDEX('Data Annex'!$K$1:$BS$4779,MATCH(PXB$1&amp;"|"&amp;$B29,'Data Annex'!$K$1:$K$4779,0),MATCH(PXB$2,'Data Annex'!$K$1:$BS$1,0)),"")</f>
        <v/>
      </c>
      <c r="PXC29" s="258" t="str">
        <f>IFERROR(INDEX('Data Annex'!$K$1:$BS$4779,MATCH(PXC$1&amp;"|"&amp;$B29,'Data Annex'!$K$1:$K$4779,0),MATCH(PXC$2,'Data Annex'!$K$1:$BS$1,0)),"")</f>
        <v/>
      </c>
      <c r="PXD29" s="258" t="str">
        <f>IFERROR(INDEX('Data Annex'!$K$1:$BS$4779,MATCH(PXD$1&amp;"|"&amp;$B29,'Data Annex'!$K$1:$K$4779,0),MATCH(PXD$2,'Data Annex'!$K$1:$BS$1,0)),"")</f>
        <v/>
      </c>
      <c r="PXE29" s="258" t="str">
        <f>IFERROR(INDEX('Data Annex'!$K$1:$BS$4779,MATCH(PXE$1&amp;"|"&amp;$B29,'Data Annex'!$K$1:$K$4779,0),MATCH(PXE$2,'Data Annex'!$K$1:$BS$1,0)),"")</f>
        <v/>
      </c>
      <c r="PXF29" s="258" t="str">
        <f>IFERROR(INDEX('Data Annex'!$K$1:$BS$4779,MATCH(PXF$1&amp;"|"&amp;$B29,'Data Annex'!$K$1:$K$4779,0),MATCH(PXF$2,'Data Annex'!$K$1:$BS$1,0)),"")</f>
        <v/>
      </c>
      <c r="PXG29" s="258" t="str">
        <f>IFERROR(INDEX('Data Annex'!$K$1:$BS$4779,MATCH(PXG$1&amp;"|"&amp;$B29,'Data Annex'!$K$1:$K$4779,0),MATCH(PXG$2,'Data Annex'!$K$1:$BS$1,0)),"")</f>
        <v/>
      </c>
      <c r="PXH29" s="258" t="str">
        <f>IFERROR(INDEX('Data Annex'!$K$1:$BS$4779,MATCH(PXH$1&amp;"|"&amp;$B29,'Data Annex'!$K$1:$K$4779,0),MATCH(PXH$2,'Data Annex'!$K$1:$BS$1,0)),"")</f>
        <v/>
      </c>
      <c r="PXI29" s="258" t="str">
        <f>IFERROR(INDEX('Data Annex'!$K$1:$BS$4779,MATCH(PXI$1&amp;"|"&amp;$B29,'Data Annex'!$K$1:$K$4779,0),MATCH(PXI$2,'Data Annex'!$K$1:$BS$1,0)),"")</f>
        <v/>
      </c>
      <c r="PXJ29" s="258" t="str">
        <f>IFERROR(INDEX('Data Annex'!$K$1:$BS$4779,MATCH(PXJ$1&amp;"|"&amp;$B29,'Data Annex'!$K$1:$K$4779,0),MATCH(PXJ$2,'Data Annex'!$K$1:$BS$1,0)),"")</f>
        <v/>
      </c>
      <c r="PXK29" s="258" t="str">
        <f>IFERROR(INDEX('Data Annex'!$K$1:$BS$4779,MATCH(PXK$1&amp;"|"&amp;$B29,'Data Annex'!$K$1:$K$4779,0),MATCH(PXK$2,'Data Annex'!$K$1:$BS$1,0)),"")</f>
        <v/>
      </c>
      <c r="PXL29" s="258" t="str">
        <f>IFERROR(INDEX('Data Annex'!$K$1:$BS$4779,MATCH(PXL$1&amp;"|"&amp;$B29,'Data Annex'!$K$1:$K$4779,0),MATCH(PXL$2,'Data Annex'!$K$1:$BS$1,0)),"")</f>
        <v/>
      </c>
      <c r="PXM29" s="258" t="str">
        <f>IFERROR(INDEX('Data Annex'!$K$1:$BS$4779,MATCH(PXM$1&amp;"|"&amp;$B29,'Data Annex'!$K$1:$K$4779,0),MATCH(PXM$2,'Data Annex'!$K$1:$BS$1,0)),"")</f>
        <v/>
      </c>
      <c r="PXN29" s="258" t="str">
        <f>IFERROR(INDEX('Data Annex'!$K$1:$BS$4779,MATCH(PXN$1&amp;"|"&amp;$B29,'Data Annex'!$K$1:$K$4779,0),MATCH(PXN$2,'Data Annex'!$K$1:$BS$1,0)),"")</f>
        <v/>
      </c>
      <c r="PXO29" s="258" t="str">
        <f>IFERROR(INDEX('Data Annex'!$K$1:$BS$4779,MATCH(PXO$1&amp;"|"&amp;$B29,'Data Annex'!$K$1:$K$4779,0),MATCH(PXO$2,'Data Annex'!$K$1:$BS$1,0)),"")</f>
        <v/>
      </c>
      <c r="PXP29" s="258" t="str">
        <f>IFERROR(INDEX('Data Annex'!$K$1:$BS$4779,MATCH(PXP$1&amp;"|"&amp;$B29,'Data Annex'!$K$1:$K$4779,0),MATCH(PXP$2,'Data Annex'!$K$1:$BS$1,0)),"")</f>
        <v/>
      </c>
      <c r="PXQ29" s="258" t="str">
        <f>IFERROR(INDEX('Data Annex'!$K$1:$BS$4779,MATCH(PXQ$1&amp;"|"&amp;$B29,'Data Annex'!$K$1:$K$4779,0),MATCH(PXQ$2,'Data Annex'!$K$1:$BS$1,0)),"")</f>
        <v/>
      </c>
      <c r="PXR29" s="258" t="str">
        <f>IFERROR(INDEX('Data Annex'!$K$1:$BS$4779,MATCH(PXR$1&amp;"|"&amp;$B29,'Data Annex'!$K$1:$K$4779,0),MATCH(PXR$2,'Data Annex'!$K$1:$BS$1,0)),"")</f>
        <v/>
      </c>
      <c r="PXS29" s="258" t="str">
        <f>IFERROR(INDEX('Data Annex'!$K$1:$BS$4779,MATCH(PXS$1&amp;"|"&amp;$B29,'Data Annex'!$K$1:$K$4779,0),MATCH(PXS$2,'Data Annex'!$K$1:$BS$1,0)),"")</f>
        <v/>
      </c>
      <c r="PXT29" s="258" t="str">
        <f>IFERROR(INDEX('Data Annex'!$K$1:$BS$4779,MATCH(PXT$1&amp;"|"&amp;$B29,'Data Annex'!$K$1:$K$4779,0),MATCH(PXT$2,'Data Annex'!$K$1:$BS$1,0)),"")</f>
        <v/>
      </c>
      <c r="PXU29" s="258" t="str">
        <f>IFERROR(INDEX('Data Annex'!$K$1:$BS$4779,MATCH(PXU$1&amp;"|"&amp;$B29,'Data Annex'!$K$1:$K$4779,0),MATCH(PXU$2,'Data Annex'!$K$1:$BS$1,0)),"")</f>
        <v/>
      </c>
      <c r="PXV29" s="258" t="str">
        <f>IFERROR(INDEX('Data Annex'!$K$1:$BS$4779,MATCH(PXV$1&amp;"|"&amp;$B29,'Data Annex'!$K$1:$K$4779,0),MATCH(PXV$2,'Data Annex'!$K$1:$BS$1,0)),"")</f>
        <v/>
      </c>
      <c r="PXW29" s="258" t="str">
        <f>IFERROR(INDEX('Data Annex'!$K$1:$BS$4779,MATCH(PXW$1&amp;"|"&amp;$B29,'Data Annex'!$K$1:$K$4779,0),MATCH(PXW$2,'Data Annex'!$K$1:$BS$1,0)),"")</f>
        <v/>
      </c>
      <c r="PXX29" s="258" t="str">
        <f>IFERROR(INDEX('Data Annex'!$K$1:$BS$4779,MATCH(PXX$1&amp;"|"&amp;$B29,'Data Annex'!$K$1:$K$4779,0),MATCH(PXX$2,'Data Annex'!$K$1:$BS$1,0)),"")</f>
        <v/>
      </c>
      <c r="PXY29" s="258" t="str">
        <f>IFERROR(INDEX('Data Annex'!$K$1:$BS$4779,MATCH(PXY$1&amp;"|"&amp;$B29,'Data Annex'!$K$1:$K$4779,0),MATCH(PXY$2,'Data Annex'!$K$1:$BS$1,0)),"")</f>
        <v/>
      </c>
      <c r="PXZ29" s="258" t="str">
        <f>IFERROR(INDEX('Data Annex'!$K$1:$BS$4779,MATCH(PXZ$1&amp;"|"&amp;$B29,'Data Annex'!$K$1:$K$4779,0),MATCH(PXZ$2,'Data Annex'!$K$1:$BS$1,0)),"")</f>
        <v/>
      </c>
      <c r="PYA29" s="258" t="str">
        <f>IFERROR(INDEX('Data Annex'!$K$1:$BS$4779,MATCH(PYA$1&amp;"|"&amp;$B29,'Data Annex'!$K$1:$K$4779,0),MATCH(PYA$2,'Data Annex'!$K$1:$BS$1,0)),"")</f>
        <v/>
      </c>
      <c r="PYB29" s="258" t="str">
        <f>IFERROR(INDEX('Data Annex'!$K$1:$BS$4779,MATCH(PYB$1&amp;"|"&amp;$B29,'Data Annex'!$K$1:$K$4779,0),MATCH(PYB$2,'Data Annex'!$K$1:$BS$1,0)),"")</f>
        <v/>
      </c>
      <c r="PYC29" s="258" t="str">
        <f>IFERROR(INDEX('Data Annex'!$K$1:$BS$4779,MATCH(PYC$1&amp;"|"&amp;$B29,'Data Annex'!$K$1:$K$4779,0),MATCH(PYC$2,'Data Annex'!$K$1:$BS$1,0)),"")</f>
        <v/>
      </c>
      <c r="PYD29" s="258" t="str">
        <f>IFERROR(INDEX('Data Annex'!$K$1:$BS$4779,MATCH(PYD$1&amp;"|"&amp;$B29,'Data Annex'!$K$1:$K$4779,0),MATCH(PYD$2,'Data Annex'!$K$1:$BS$1,0)),"")</f>
        <v/>
      </c>
      <c r="PYE29" s="258" t="str">
        <f>IFERROR(INDEX('Data Annex'!$K$1:$BS$4779,MATCH(PYE$1&amp;"|"&amp;$B29,'Data Annex'!$K$1:$K$4779,0),MATCH(PYE$2,'Data Annex'!$K$1:$BS$1,0)),"")</f>
        <v/>
      </c>
      <c r="PYF29" s="258" t="str">
        <f>IFERROR(INDEX('Data Annex'!$K$1:$BS$4779,MATCH(PYF$1&amp;"|"&amp;$B29,'Data Annex'!$K$1:$K$4779,0),MATCH(PYF$2,'Data Annex'!$K$1:$BS$1,0)),"")</f>
        <v/>
      </c>
      <c r="PYG29" s="258" t="str">
        <f>IFERROR(INDEX('Data Annex'!$K$1:$BS$4779,MATCH(PYG$1&amp;"|"&amp;$B29,'Data Annex'!$K$1:$K$4779,0),MATCH(PYG$2,'Data Annex'!$K$1:$BS$1,0)),"")</f>
        <v/>
      </c>
      <c r="PYH29" s="258" t="str">
        <f>IFERROR(INDEX('Data Annex'!$K$1:$BS$4779,MATCH(PYH$1&amp;"|"&amp;$B29,'Data Annex'!$K$1:$K$4779,0),MATCH(PYH$2,'Data Annex'!$K$1:$BS$1,0)),"")</f>
        <v/>
      </c>
      <c r="PYI29" s="258" t="str">
        <f>IFERROR(INDEX('Data Annex'!$K$1:$BS$4779,MATCH(PYI$1&amp;"|"&amp;$B29,'Data Annex'!$K$1:$K$4779,0),MATCH(PYI$2,'Data Annex'!$K$1:$BS$1,0)),"")</f>
        <v/>
      </c>
      <c r="PYJ29" s="258" t="str">
        <f>IFERROR(INDEX('Data Annex'!$K$1:$BS$4779,MATCH(PYJ$1&amp;"|"&amp;$B29,'Data Annex'!$K$1:$K$4779,0),MATCH(PYJ$2,'Data Annex'!$K$1:$BS$1,0)),"")</f>
        <v/>
      </c>
      <c r="PYK29" s="258" t="str">
        <f>IFERROR(INDEX('Data Annex'!$K$1:$BS$4779,MATCH(PYK$1&amp;"|"&amp;$B29,'Data Annex'!$K$1:$K$4779,0),MATCH(PYK$2,'Data Annex'!$K$1:$BS$1,0)),"")</f>
        <v/>
      </c>
      <c r="PYL29" s="258" t="str">
        <f>IFERROR(INDEX('Data Annex'!$K$1:$BS$4779,MATCH(PYL$1&amp;"|"&amp;$B29,'Data Annex'!$K$1:$K$4779,0),MATCH(PYL$2,'Data Annex'!$K$1:$BS$1,0)),"")</f>
        <v/>
      </c>
      <c r="PYM29" s="258" t="str">
        <f>IFERROR(INDEX('Data Annex'!$K$1:$BS$4779,MATCH(PYM$1&amp;"|"&amp;$B29,'Data Annex'!$K$1:$K$4779,0),MATCH(PYM$2,'Data Annex'!$K$1:$BS$1,0)),"")</f>
        <v/>
      </c>
      <c r="PYN29" s="258" t="str">
        <f>IFERROR(INDEX('Data Annex'!$K$1:$BS$4779,MATCH(PYN$1&amp;"|"&amp;$B29,'Data Annex'!$K$1:$K$4779,0),MATCH(PYN$2,'Data Annex'!$K$1:$BS$1,0)),"")</f>
        <v/>
      </c>
      <c r="PYO29" s="258" t="str">
        <f>IFERROR(INDEX('Data Annex'!$K$1:$BS$4779,MATCH(PYO$1&amp;"|"&amp;$B29,'Data Annex'!$K$1:$K$4779,0),MATCH(PYO$2,'Data Annex'!$K$1:$BS$1,0)),"")</f>
        <v/>
      </c>
      <c r="PYP29" s="258" t="str">
        <f>IFERROR(INDEX('Data Annex'!$K$1:$BS$4779,MATCH(PYP$1&amp;"|"&amp;$B29,'Data Annex'!$K$1:$K$4779,0),MATCH(PYP$2,'Data Annex'!$K$1:$BS$1,0)),"")</f>
        <v/>
      </c>
      <c r="PYQ29" s="258" t="str">
        <f>IFERROR(INDEX('Data Annex'!$K$1:$BS$4779,MATCH(PYQ$1&amp;"|"&amp;$B29,'Data Annex'!$K$1:$K$4779,0),MATCH(PYQ$2,'Data Annex'!$K$1:$BS$1,0)),"")</f>
        <v/>
      </c>
      <c r="PYR29" s="258" t="str">
        <f>IFERROR(INDEX('Data Annex'!$K$1:$BS$4779,MATCH(PYR$1&amp;"|"&amp;$B29,'Data Annex'!$K$1:$K$4779,0),MATCH(PYR$2,'Data Annex'!$K$1:$BS$1,0)),"")</f>
        <v/>
      </c>
      <c r="PYS29" s="258" t="str">
        <f>IFERROR(INDEX('Data Annex'!$K$1:$BS$4779,MATCH(PYS$1&amp;"|"&amp;$B29,'Data Annex'!$K$1:$K$4779,0),MATCH(PYS$2,'Data Annex'!$K$1:$BS$1,0)),"")</f>
        <v/>
      </c>
      <c r="PYT29" s="258" t="str">
        <f>IFERROR(INDEX('Data Annex'!$K$1:$BS$4779,MATCH(PYT$1&amp;"|"&amp;$B29,'Data Annex'!$K$1:$K$4779,0),MATCH(PYT$2,'Data Annex'!$K$1:$BS$1,0)),"")</f>
        <v/>
      </c>
      <c r="PYU29" s="258" t="str">
        <f>IFERROR(INDEX('Data Annex'!$K$1:$BS$4779,MATCH(PYU$1&amp;"|"&amp;$B29,'Data Annex'!$K$1:$K$4779,0),MATCH(PYU$2,'Data Annex'!$K$1:$BS$1,0)),"")</f>
        <v/>
      </c>
      <c r="PYV29" s="258" t="str">
        <f>IFERROR(INDEX('Data Annex'!$K$1:$BS$4779,MATCH(PYV$1&amp;"|"&amp;$B29,'Data Annex'!$K$1:$K$4779,0),MATCH(PYV$2,'Data Annex'!$K$1:$BS$1,0)),"")</f>
        <v/>
      </c>
      <c r="PYW29" s="258" t="str">
        <f>IFERROR(INDEX('Data Annex'!$K$1:$BS$4779,MATCH(PYW$1&amp;"|"&amp;$B29,'Data Annex'!$K$1:$K$4779,0),MATCH(PYW$2,'Data Annex'!$K$1:$BS$1,0)),"")</f>
        <v/>
      </c>
      <c r="PYX29" s="258" t="str">
        <f>IFERROR(INDEX('Data Annex'!$K$1:$BS$4779,MATCH(PYX$1&amp;"|"&amp;$B29,'Data Annex'!$K$1:$K$4779,0),MATCH(PYX$2,'Data Annex'!$K$1:$BS$1,0)),"")</f>
        <v/>
      </c>
      <c r="PYY29" s="258" t="str">
        <f>IFERROR(INDEX('Data Annex'!$K$1:$BS$4779,MATCH(PYY$1&amp;"|"&amp;$B29,'Data Annex'!$K$1:$K$4779,0),MATCH(PYY$2,'Data Annex'!$K$1:$BS$1,0)),"")</f>
        <v/>
      </c>
      <c r="PYZ29" s="258" t="str">
        <f>IFERROR(INDEX('Data Annex'!$K$1:$BS$4779,MATCH(PYZ$1&amp;"|"&amp;$B29,'Data Annex'!$K$1:$K$4779,0),MATCH(PYZ$2,'Data Annex'!$K$1:$BS$1,0)),"")</f>
        <v/>
      </c>
      <c r="PZA29" s="258" t="str">
        <f>IFERROR(INDEX('Data Annex'!$K$1:$BS$4779,MATCH(PZA$1&amp;"|"&amp;$B29,'Data Annex'!$K$1:$K$4779,0),MATCH(PZA$2,'Data Annex'!$K$1:$BS$1,0)),"")</f>
        <v/>
      </c>
      <c r="PZB29" s="258" t="str">
        <f>IFERROR(INDEX('Data Annex'!$K$1:$BS$4779,MATCH(PZB$1&amp;"|"&amp;$B29,'Data Annex'!$K$1:$K$4779,0),MATCH(PZB$2,'Data Annex'!$K$1:$BS$1,0)),"")</f>
        <v/>
      </c>
      <c r="PZC29" s="258" t="str">
        <f>IFERROR(INDEX('Data Annex'!$K$1:$BS$4779,MATCH(PZC$1&amp;"|"&amp;$B29,'Data Annex'!$K$1:$K$4779,0),MATCH(PZC$2,'Data Annex'!$K$1:$BS$1,0)),"")</f>
        <v/>
      </c>
      <c r="PZD29" s="258" t="str">
        <f>IFERROR(INDEX('Data Annex'!$K$1:$BS$4779,MATCH(PZD$1&amp;"|"&amp;$B29,'Data Annex'!$K$1:$K$4779,0),MATCH(PZD$2,'Data Annex'!$K$1:$BS$1,0)),"")</f>
        <v/>
      </c>
      <c r="PZE29" s="258" t="str">
        <f>IFERROR(INDEX('Data Annex'!$K$1:$BS$4779,MATCH(PZE$1&amp;"|"&amp;$B29,'Data Annex'!$K$1:$K$4779,0),MATCH(PZE$2,'Data Annex'!$K$1:$BS$1,0)),"")</f>
        <v/>
      </c>
      <c r="PZF29" s="258" t="str">
        <f>IFERROR(INDEX('Data Annex'!$K$1:$BS$4779,MATCH(PZF$1&amp;"|"&amp;$B29,'Data Annex'!$K$1:$K$4779,0),MATCH(PZF$2,'Data Annex'!$K$1:$BS$1,0)),"")</f>
        <v/>
      </c>
      <c r="PZG29" s="258" t="str">
        <f>IFERROR(INDEX('Data Annex'!$K$1:$BS$4779,MATCH(PZG$1&amp;"|"&amp;$B29,'Data Annex'!$K$1:$K$4779,0),MATCH(PZG$2,'Data Annex'!$K$1:$BS$1,0)),"")</f>
        <v/>
      </c>
      <c r="PZH29" s="258" t="str">
        <f>IFERROR(INDEX('Data Annex'!$K$1:$BS$4779,MATCH(PZH$1&amp;"|"&amp;$B29,'Data Annex'!$K$1:$K$4779,0),MATCH(PZH$2,'Data Annex'!$K$1:$BS$1,0)),"")</f>
        <v/>
      </c>
      <c r="PZI29" s="258" t="str">
        <f>IFERROR(INDEX('Data Annex'!$K$1:$BS$4779,MATCH(PZI$1&amp;"|"&amp;$B29,'Data Annex'!$K$1:$K$4779,0),MATCH(PZI$2,'Data Annex'!$K$1:$BS$1,0)),"")</f>
        <v/>
      </c>
      <c r="PZJ29" s="258" t="str">
        <f>IFERROR(INDEX('Data Annex'!$K$1:$BS$4779,MATCH(PZJ$1&amp;"|"&amp;$B29,'Data Annex'!$K$1:$K$4779,0),MATCH(PZJ$2,'Data Annex'!$K$1:$BS$1,0)),"")</f>
        <v/>
      </c>
      <c r="PZK29" s="258" t="str">
        <f>IFERROR(INDEX('Data Annex'!$K$1:$BS$4779,MATCH(PZK$1&amp;"|"&amp;$B29,'Data Annex'!$K$1:$K$4779,0),MATCH(PZK$2,'Data Annex'!$K$1:$BS$1,0)),"")</f>
        <v/>
      </c>
      <c r="PZL29" s="258" t="str">
        <f>IFERROR(INDEX('Data Annex'!$K$1:$BS$4779,MATCH(PZL$1&amp;"|"&amp;$B29,'Data Annex'!$K$1:$K$4779,0),MATCH(PZL$2,'Data Annex'!$K$1:$BS$1,0)),"")</f>
        <v/>
      </c>
      <c r="PZM29" s="258" t="str">
        <f>IFERROR(INDEX('Data Annex'!$K$1:$BS$4779,MATCH(PZM$1&amp;"|"&amp;$B29,'Data Annex'!$K$1:$K$4779,0),MATCH(PZM$2,'Data Annex'!$K$1:$BS$1,0)),"")</f>
        <v/>
      </c>
      <c r="PZN29" s="258" t="str">
        <f>IFERROR(INDEX('Data Annex'!$K$1:$BS$4779,MATCH(PZN$1&amp;"|"&amp;$B29,'Data Annex'!$K$1:$K$4779,0),MATCH(PZN$2,'Data Annex'!$K$1:$BS$1,0)),"")</f>
        <v/>
      </c>
      <c r="PZO29" s="258" t="str">
        <f>IFERROR(INDEX('Data Annex'!$K$1:$BS$4779,MATCH(PZO$1&amp;"|"&amp;$B29,'Data Annex'!$K$1:$K$4779,0),MATCH(PZO$2,'Data Annex'!$K$1:$BS$1,0)),"")</f>
        <v/>
      </c>
      <c r="PZP29" s="258" t="str">
        <f>IFERROR(INDEX('Data Annex'!$K$1:$BS$4779,MATCH(PZP$1&amp;"|"&amp;$B29,'Data Annex'!$K$1:$K$4779,0),MATCH(PZP$2,'Data Annex'!$K$1:$BS$1,0)),"")</f>
        <v/>
      </c>
      <c r="PZQ29" s="258" t="str">
        <f>IFERROR(INDEX('Data Annex'!$K$1:$BS$4779,MATCH(PZQ$1&amp;"|"&amp;$B29,'Data Annex'!$K$1:$K$4779,0),MATCH(PZQ$2,'Data Annex'!$K$1:$BS$1,0)),"")</f>
        <v/>
      </c>
      <c r="PZR29" s="258" t="str">
        <f>IFERROR(INDEX('Data Annex'!$K$1:$BS$4779,MATCH(PZR$1&amp;"|"&amp;$B29,'Data Annex'!$K$1:$K$4779,0),MATCH(PZR$2,'Data Annex'!$K$1:$BS$1,0)),"")</f>
        <v/>
      </c>
      <c r="PZS29" s="258" t="str">
        <f>IFERROR(INDEX('Data Annex'!$K$1:$BS$4779,MATCH(PZS$1&amp;"|"&amp;$B29,'Data Annex'!$K$1:$K$4779,0),MATCH(PZS$2,'Data Annex'!$K$1:$BS$1,0)),"")</f>
        <v/>
      </c>
      <c r="PZT29" s="258" t="str">
        <f>IFERROR(INDEX('Data Annex'!$K$1:$BS$4779,MATCH(PZT$1&amp;"|"&amp;$B29,'Data Annex'!$K$1:$K$4779,0),MATCH(PZT$2,'Data Annex'!$K$1:$BS$1,0)),"")</f>
        <v/>
      </c>
      <c r="PZU29" s="258" t="str">
        <f>IFERROR(INDEX('Data Annex'!$K$1:$BS$4779,MATCH(PZU$1&amp;"|"&amp;$B29,'Data Annex'!$K$1:$K$4779,0),MATCH(PZU$2,'Data Annex'!$K$1:$BS$1,0)),"")</f>
        <v/>
      </c>
      <c r="PZV29" s="258" t="str">
        <f>IFERROR(INDEX('Data Annex'!$K$1:$BS$4779,MATCH(PZV$1&amp;"|"&amp;$B29,'Data Annex'!$K$1:$K$4779,0),MATCH(PZV$2,'Data Annex'!$K$1:$BS$1,0)),"")</f>
        <v/>
      </c>
      <c r="PZW29" s="258" t="str">
        <f>IFERROR(INDEX('Data Annex'!$K$1:$BS$4779,MATCH(PZW$1&amp;"|"&amp;$B29,'Data Annex'!$K$1:$K$4779,0),MATCH(PZW$2,'Data Annex'!$K$1:$BS$1,0)),"")</f>
        <v/>
      </c>
      <c r="PZX29" s="258" t="str">
        <f>IFERROR(INDEX('Data Annex'!$K$1:$BS$4779,MATCH(PZX$1&amp;"|"&amp;$B29,'Data Annex'!$K$1:$K$4779,0),MATCH(PZX$2,'Data Annex'!$K$1:$BS$1,0)),"")</f>
        <v/>
      </c>
      <c r="PZY29" s="258" t="str">
        <f>IFERROR(INDEX('Data Annex'!$K$1:$BS$4779,MATCH(PZY$1&amp;"|"&amp;$B29,'Data Annex'!$K$1:$K$4779,0),MATCH(PZY$2,'Data Annex'!$K$1:$BS$1,0)),"")</f>
        <v/>
      </c>
      <c r="PZZ29" s="258" t="str">
        <f>IFERROR(INDEX('Data Annex'!$K$1:$BS$4779,MATCH(PZZ$1&amp;"|"&amp;$B29,'Data Annex'!$K$1:$K$4779,0),MATCH(PZZ$2,'Data Annex'!$K$1:$BS$1,0)),"")</f>
        <v/>
      </c>
      <c r="QAA29" s="258" t="str">
        <f>IFERROR(INDEX('Data Annex'!$K$1:$BS$4779,MATCH(QAA$1&amp;"|"&amp;$B29,'Data Annex'!$K$1:$K$4779,0),MATCH(QAA$2,'Data Annex'!$K$1:$BS$1,0)),"")</f>
        <v/>
      </c>
      <c r="QAB29" s="258" t="str">
        <f>IFERROR(INDEX('Data Annex'!$K$1:$BS$4779,MATCH(QAB$1&amp;"|"&amp;$B29,'Data Annex'!$K$1:$K$4779,0),MATCH(QAB$2,'Data Annex'!$K$1:$BS$1,0)),"")</f>
        <v/>
      </c>
      <c r="QAC29" s="258" t="str">
        <f>IFERROR(INDEX('Data Annex'!$K$1:$BS$4779,MATCH(QAC$1&amp;"|"&amp;$B29,'Data Annex'!$K$1:$K$4779,0),MATCH(QAC$2,'Data Annex'!$K$1:$BS$1,0)),"")</f>
        <v/>
      </c>
      <c r="QAD29" s="258" t="str">
        <f>IFERROR(INDEX('Data Annex'!$K$1:$BS$4779,MATCH(QAD$1&amp;"|"&amp;$B29,'Data Annex'!$K$1:$K$4779,0),MATCH(QAD$2,'Data Annex'!$K$1:$BS$1,0)),"")</f>
        <v/>
      </c>
      <c r="QAE29" s="258" t="str">
        <f>IFERROR(INDEX('Data Annex'!$K$1:$BS$4779,MATCH(QAE$1&amp;"|"&amp;$B29,'Data Annex'!$K$1:$K$4779,0),MATCH(QAE$2,'Data Annex'!$K$1:$BS$1,0)),"")</f>
        <v/>
      </c>
      <c r="QAF29" s="258" t="str">
        <f>IFERROR(INDEX('Data Annex'!$K$1:$BS$4779,MATCH(QAF$1&amp;"|"&amp;$B29,'Data Annex'!$K$1:$K$4779,0),MATCH(QAF$2,'Data Annex'!$K$1:$BS$1,0)),"")</f>
        <v/>
      </c>
      <c r="QAG29" s="258" t="str">
        <f>IFERROR(INDEX('Data Annex'!$K$1:$BS$4779,MATCH(QAG$1&amp;"|"&amp;$B29,'Data Annex'!$K$1:$K$4779,0),MATCH(QAG$2,'Data Annex'!$K$1:$BS$1,0)),"")</f>
        <v/>
      </c>
      <c r="QAH29" s="258" t="str">
        <f>IFERROR(INDEX('Data Annex'!$K$1:$BS$4779,MATCH(QAH$1&amp;"|"&amp;$B29,'Data Annex'!$K$1:$K$4779,0),MATCH(QAH$2,'Data Annex'!$K$1:$BS$1,0)),"")</f>
        <v/>
      </c>
      <c r="QAI29" s="258" t="str">
        <f>IFERROR(INDEX('Data Annex'!$K$1:$BS$4779,MATCH(QAI$1&amp;"|"&amp;$B29,'Data Annex'!$K$1:$K$4779,0),MATCH(QAI$2,'Data Annex'!$K$1:$BS$1,0)),"")</f>
        <v/>
      </c>
      <c r="QAJ29" s="258" t="str">
        <f>IFERROR(INDEX('Data Annex'!$K$1:$BS$4779,MATCH(QAJ$1&amp;"|"&amp;$B29,'Data Annex'!$K$1:$K$4779,0),MATCH(QAJ$2,'Data Annex'!$K$1:$BS$1,0)),"")</f>
        <v/>
      </c>
      <c r="QAK29" s="258" t="str">
        <f>IFERROR(INDEX('Data Annex'!$K$1:$BS$4779,MATCH(QAK$1&amp;"|"&amp;$B29,'Data Annex'!$K$1:$K$4779,0),MATCH(QAK$2,'Data Annex'!$K$1:$BS$1,0)),"")</f>
        <v/>
      </c>
      <c r="QAL29" s="258" t="str">
        <f>IFERROR(INDEX('Data Annex'!$K$1:$BS$4779,MATCH(QAL$1&amp;"|"&amp;$B29,'Data Annex'!$K$1:$K$4779,0),MATCH(QAL$2,'Data Annex'!$K$1:$BS$1,0)),"")</f>
        <v/>
      </c>
      <c r="QAM29" s="258" t="str">
        <f>IFERROR(INDEX('Data Annex'!$K$1:$BS$4779,MATCH(QAM$1&amp;"|"&amp;$B29,'Data Annex'!$K$1:$K$4779,0),MATCH(QAM$2,'Data Annex'!$K$1:$BS$1,0)),"")</f>
        <v/>
      </c>
      <c r="QAN29" s="258" t="str">
        <f>IFERROR(INDEX('Data Annex'!$K$1:$BS$4779,MATCH(QAN$1&amp;"|"&amp;$B29,'Data Annex'!$K$1:$K$4779,0),MATCH(QAN$2,'Data Annex'!$K$1:$BS$1,0)),"")</f>
        <v/>
      </c>
      <c r="QAO29" s="258" t="str">
        <f>IFERROR(INDEX('Data Annex'!$K$1:$BS$4779,MATCH(QAO$1&amp;"|"&amp;$B29,'Data Annex'!$K$1:$K$4779,0),MATCH(QAO$2,'Data Annex'!$K$1:$BS$1,0)),"")</f>
        <v/>
      </c>
      <c r="QAP29" s="258" t="str">
        <f>IFERROR(INDEX('Data Annex'!$K$1:$BS$4779,MATCH(QAP$1&amp;"|"&amp;$B29,'Data Annex'!$K$1:$K$4779,0),MATCH(QAP$2,'Data Annex'!$K$1:$BS$1,0)),"")</f>
        <v/>
      </c>
      <c r="QAQ29" s="258" t="str">
        <f>IFERROR(INDEX('Data Annex'!$K$1:$BS$4779,MATCH(QAQ$1&amp;"|"&amp;$B29,'Data Annex'!$K$1:$K$4779,0),MATCH(QAQ$2,'Data Annex'!$K$1:$BS$1,0)),"")</f>
        <v/>
      </c>
      <c r="QAR29" s="258" t="str">
        <f>IFERROR(INDEX('Data Annex'!$K$1:$BS$4779,MATCH(QAR$1&amp;"|"&amp;$B29,'Data Annex'!$K$1:$K$4779,0),MATCH(QAR$2,'Data Annex'!$K$1:$BS$1,0)),"")</f>
        <v/>
      </c>
      <c r="QAS29" s="258" t="str">
        <f>IFERROR(INDEX('Data Annex'!$K$1:$BS$4779,MATCH(QAS$1&amp;"|"&amp;$B29,'Data Annex'!$K$1:$K$4779,0),MATCH(QAS$2,'Data Annex'!$K$1:$BS$1,0)),"")</f>
        <v/>
      </c>
      <c r="QAT29" s="258" t="str">
        <f>IFERROR(INDEX('Data Annex'!$K$1:$BS$4779,MATCH(QAT$1&amp;"|"&amp;$B29,'Data Annex'!$K$1:$K$4779,0),MATCH(QAT$2,'Data Annex'!$K$1:$BS$1,0)),"")</f>
        <v/>
      </c>
      <c r="QAU29" s="258" t="str">
        <f>IFERROR(INDEX('Data Annex'!$K$1:$BS$4779,MATCH(QAU$1&amp;"|"&amp;$B29,'Data Annex'!$K$1:$K$4779,0),MATCH(QAU$2,'Data Annex'!$K$1:$BS$1,0)),"")</f>
        <v/>
      </c>
      <c r="QAV29" s="258" t="str">
        <f>IFERROR(INDEX('Data Annex'!$K$1:$BS$4779,MATCH(QAV$1&amp;"|"&amp;$B29,'Data Annex'!$K$1:$K$4779,0),MATCH(QAV$2,'Data Annex'!$K$1:$BS$1,0)),"")</f>
        <v/>
      </c>
      <c r="QAW29" s="258" t="str">
        <f>IFERROR(INDEX('Data Annex'!$K$1:$BS$4779,MATCH(QAW$1&amp;"|"&amp;$B29,'Data Annex'!$K$1:$K$4779,0),MATCH(QAW$2,'Data Annex'!$K$1:$BS$1,0)),"")</f>
        <v/>
      </c>
      <c r="QAX29" s="258" t="str">
        <f>IFERROR(INDEX('Data Annex'!$K$1:$BS$4779,MATCH(QAX$1&amp;"|"&amp;$B29,'Data Annex'!$K$1:$K$4779,0),MATCH(QAX$2,'Data Annex'!$K$1:$BS$1,0)),"")</f>
        <v/>
      </c>
      <c r="QAY29" s="258" t="str">
        <f>IFERROR(INDEX('Data Annex'!$K$1:$BS$4779,MATCH(QAY$1&amp;"|"&amp;$B29,'Data Annex'!$K$1:$K$4779,0),MATCH(QAY$2,'Data Annex'!$K$1:$BS$1,0)),"")</f>
        <v/>
      </c>
      <c r="QAZ29" s="258" t="str">
        <f>IFERROR(INDEX('Data Annex'!$K$1:$BS$4779,MATCH(QAZ$1&amp;"|"&amp;$B29,'Data Annex'!$K$1:$K$4779,0),MATCH(QAZ$2,'Data Annex'!$K$1:$BS$1,0)),"")</f>
        <v/>
      </c>
      <c r="QBA29" s="258" t="str">
        <f>IFERROR(INDEX('Data Annex'!$K$1:$BS$4779,MATCH(QBA$1&amp;"|"&amp;$B29,'Data Annex'!$K$1:$K$4779,0),MATCH(QBA$2,'Data Annex'!$K$1:$BS$1,0)),"")</f>
        <v/>
      </c>
      <c r="QBB29" s="258" t="str">
        <f>IFERROR(INDEX('Data Annex'!$K$1:$BS$4779,MATCH(QBB$1&amp;"|"&amp;$B29,'Data Annex'!$K$1:$K$4779,0),MATCH(QBB$2,'Data Annex'!$K$1:$BS$1,0)),"")</f>
        <v/>
      </c>
      <c r="QBC29" s="258" t="str">
        <f>IFERROR(INDEX('Data Annex'!$K$1:$BS$4779,MATCH(QBC$1&amp;"|"&amp;$B29,'Data Annex'!$K$1:$K$4779,0),MATCH(QBC$2,'Data Annex'!$K$1:$BS$1,0)),"")</f>
        <v/>
      </c>
      <c r="QBD29" s="258" t="str">
        <f>IFERROR(INDEX('Data Annex'!$K$1:$BS$4779,MATCH(QBD$1&amp;"|"&amp;$B29,'Data Annex'!$K$1:$K$4779,0),MATCH(QBD$2,'Data Annex'!$K$1:$BS$1,0)),"")</f>
        <v/>
      </c>
      <c r="QBE29" s="258" t="str">
        <f>IFERROR(INDEX('Data Annex'!$K$1:$BS$4779,MATCH(QBE$1&amp;"|"&amp;$B29,'Data Annex'!$K$1:$K$4779,0),MATCH(QBE$2,'Data Annex'!$K$1:$BS$1,0)),"")</f>
        <v/>
      </c>
      <c r="QBF29" s="258" t="str">
        <f>IFERROR(INDEX('Data Annex'!$K$1:$BS$4779,MATCH(QBF$1&amp;"|"&amp;$B29,'Data Annex'!$K$1:$K$4779,0),MATCH(QBF$2,'Data Annex'!$K$1:$BS$1,0)),"")</f>
        <v/>
      </c>
      <c r="QBG29" s="258" t="str">
        <f>IFERROR(INDEX('Data Annex'!$K$1:$BS$4779,MATCH(QBG$1&amp;"|"&amp;$B29,'Data Annex'!$K$1:$K$4779,0),MATCH(QBG$2,'Data Annex'!$K$1:$BS$1,0)),"")</f>
        <v/>
      </c>
      <c r="QBH29" s="258" t="str">
        <f>IFERROR(INDEX('Data Annex'!$K$1:$BS$4779,MATCH(QBH$1&amp;"|"&amp;$B29,'Data Annex'!$K$1:$K$4779,0),MATCH(QBH$2,'Data Annex'!$K$1:$BS$1,0)),"")</f>
        <v/>
      </c>
      <c r="QBI29" s="258" t="str">
        <f>IFERROR(INDEX('Data Annex'!$K$1:$BS$4779,MATCH(QBI$1&amp;"|"&amp;$B29,'Data Annex'!$K$1:$K$4779,0),MATCH(QBI$2,'Data Annex'!$K$1:$BS$1,0)),"")</f>
        <v/>
      </c>
      <c r="QBJ29" s="258" t="str">
        <f>IFERROR(INDEX('Data Annex'!$K$1:$BS$4779,MATCH(QBJ$1&amp;"|"&amp;$B29,'Data Annex'!$K$1:$K$4779,0),MATCH(QBJ$2,'Data Annex'!$K$1:$BS$1,0)),"")</f>
        <v/>
      </c>
      <c r="QBK29" s="258" t="str">
        <f>IFERROR(INDEX('Data Annex'!$K$1:$BS$4779,MATCH(QBK$1&amp;"|"&amp;$B29,'Data Annex'!$K$1:$K$4779,0),MATCH(QBK$2,'Data Annex'!$K$1:$BS$1,0)),"")</f>
        <v/>
      </c>
      <c r="QBL29" s="258" t="str">
        <f>IFERROR(INDEX('Data Annex'!$K$1:$BS$4779,MATCH(QBL$1&amp;"|"&amp;$B29,'Data Annex'!$K$1:$K$4779,0),MATCH(QBL$2,'Data Annex'!$K$1:$BS$1,0)),"")</f>
        <v/>
      </c>
      <c r="QBM29" s="258" t="str">
        <f>IFERROR(INDEX('Data Annex'!$K$1:$BS$4779,MATCH(QBM$1&amp;"|"&amp;$B29,'Data Annex'!$K$1:$K$4779,0),MATCH(QBM$2,'Data Annex'!$K$1:$BS$1,0)),"")</f>
        <v/>
      </c>
      <c r="QBN29" s="258" t="str">
        <f>IFERROR(INDEX('Data Annex'!$K$1:$BS$4779,MATCH(QBN$1&amp;"|"&amp;$B29,'Data Annex'!$K$1:$K$4779,0),MATCH(QBN$2,'Data Annex'!$K$1:$BS$1,0)),"")</f>
        <v/>
      </c>
      <c r="QBO29" s="258" t="str">
        <f>IFERROR(INDEX('Data Annex'!$K$1:$BS$4779,MATCH(QBO$1&amp;"|"&amp;$B29,'Data Annex'!$K$1:$K$4779,0),MATCH(QBO$2,'Data Annex'!$K$1:$BS$1,0)),"")</f>
        <v/>
      </c>
      <c r="QBP29" s="258" t="str">
        <f>IFERROR(INDEX('Data Annex'!$K$1:$BS$4779,MATCH(QBP$1&amp;"|"&amp;$B29,'Data Annex'!$K$1:$K$4779,0),MATCH(QBP$2,'Data Annex'!$K$1:$BS$1,0)),"")</f>
        <v/>
      </c>
      <c r="QBQ29" s="258" t="str">
        <f>IFERROR(INDEX('Data Annex'!$K$1:$BS$4779,MATCH(QBQ$1&amp;"|"&amp;$B29,'Data Annex'!$K$1:$K$4779,0),MATCH(QBQ$2,'Data Annex'!$K$1:$BS$1,0)),"")</f>
        <v/>
      </c>
      <c r="QBR29" s="258" t="str">
        <f>IFERROR(INDEX('Data Annex'!$K$1:$BS$4779,MATCH(QBR$1&amp;"|"&amp;$B29,'Data Annex'!$K$1:$K$4779,0),MATCH(QBR$2,'Data Annex'!$K$1:$BS$1,0)),"")</f>
        <v/>
      </c>
      <c r="QBS29" s="258" t="str">
        <f>IFERROR(INDEX('Data Annex'!$K$1:$BS$4779,MATCH(QBS$1&amp;"|"&amp;$B29,'Data Annex'!$K$1:$K$4779,0),MATCH(QBS$2,'Data Annex'!$K$1:$BS$1,0)),"")</f>
        <v/>
      </c>
      <c r="QBT29" s="258" t="str">
        <f>IFERROR(INDEX('Data Annex'!$K$1:$BS$4779,MATCH(QBT$1&amp;"|"&amp;$B29,'Data Annex'!$K$1:$K$4779,0),MATCH(QBT$2,'Data Annex'!$K$1:$BS$1,0)),"")</f>
        <v/>
      </c>
      <c r="QBU29" s="258" t="str">
        <f>IFERROR(INDEX('Data Annex'!$K$1:$BS$4779,MATCH(QBU$1&amp;"|"&amp;$B29,'Data Annex'!$K$1:$K$4779,0),MATCH(QBU$2,'Data Annex'!$K$1:$BS$1,0)),"")</f>
        <v/>
      </c>
      <c r="QBV29" s="258" t="str">
        <f>IFERROR(INDEX('Data Annex'!$K$1:$BS$4779,MATCH(QBV$1&amp;"|"&amp;$B29,'Data Annex'!$K$1:$K$4779,0),MATCH(QBV$2,'Data Annex'!$K$1:$BS$1,0)),"")</f>
        <v/>
      </c>
      <c r="QBW29" s="258" t="str">
        <f>IFERROR(INDEX('Data Annex'!$K$1:$BS$4779,MATCH(QBW$1&amp;"|"&amp;$B29,'Data Annex'!$K$1:$K$4779,0),MATCH(QBW$2,'Data Annex'!$K$1:$BS$1,0)),"")</f>
        <v/>
      </c>
      <c r="QBX29" s="258" t="str">
        <f>IFERROR(INDEX('Data Annex'!$K$1:$BS$4779,MATCH(QBX$1&amp;"|"&amp;$B29,'Data Annex'!$K$1:$K$4779,0),MATCH(QBX$2,'Data Annex'!$K$1:$BS$1,0)),"")</f>
        <v/>
      </c>
      <c r="QBY29" s="258" t="str">
        <f>IFERROR(INDEX('Data Annex'!$K$1:$BS$4779,MATCH(QBY$1&amp;"|"&amp;$B29,'Data Annex'!$K$1:$K$4779,0),MATCH(QBY$2,'Data Annex'!$K$1:$BS$1,0)),"")</f>
        <v/>
      </c>
      <c r="QBZ29" s="258" t="str">
        <f>IFERROR(INDEX('Data Annex'!$K$1:$BS$4779,MATCH(QBZ$1&amp;"|"&amp;$B29,'Data Annex'!$K$1:$K$4779,0),MATCH(QBZ$2,'Data Annex'!$K$1:$BS$1,0)),"")</f>
        <v/>
      </c>
      <c r="QCA29" s="258" t="str">
        <f>IFERROR(INDEX('Data Annex'!$K$1:$BS$4779,MATCH(QCA$1&amp;"|"&amp;$B29,'Data Annex'!$K$1:$K$4779,0),MATCH(QCA$2,'Data Annex'!$K$1:$BS$1,0)),"")</f>
        <v/>
      </c>
      <c r="QCB29" s="258" t="str">
        <f>IFERROR(INDEX('Data Annex'!$K$1:$BS$4779,MATCH(QCB$1&amp;"|"&amp;$B29,'Data Annex'!$K$1:$K$4779,0),MATCH(QCB$2,'Data Annex'!$K$1:$BS$1,0)),"")</f>
        <v/>
      </c>
      <c r="QCC29" s="258" t="str">
        <f>IFERROR(INDEX('Data Annex'!$K$1:$BS$4779,MATCH(QCC$1&amp;"|"&amp;$B29,'Data Annex'!$K$1:$K$4779,0),MATCH(QCC$2,'Data Annex'!$K$1:$BS$1,0)),"")</f>
        <v/>
      </c>
      <c r="QCD29" s="258" t="str">
        <f>IFERROR(INDEX('Data Annex'!$K$1:$BS$4779,MATCH(QCD$1&amp;"|"&amp;$B29,'Data Annex'!$K$1:$K$4779,0),MATCH(QCD$2,'Data Annex'!$K$1:$BS$1,0)),"")</f>
        <v/>
      </c>
      <c r="QCE29" s="258" t="str">
        <f>IFERROR(INDEX('Data Annex'!$K$1:$BS$4779,MATCH(QCE$1&amp;"|"&amp;$B29,'Data Annex'!$K$1:$K$4779,0),MATCH(QCE$2,'Data Annex'!$K$1:$BS$1,0)),"")</f>
        <v/>
      </c>
      <c r="QCF29" s="258" t="str">
        <f>IFERROR(INDEX('Data Annex'!$K$1:$BS$4779,MATCH(QCF$1&amp;"|"&amp;$B29,'Data Annex'!$K$1:$K$4779,0),MATCH(QCF$2,'Data Annex'!$K$1:$BS$1,0)),"")</f>
        <v/>
      </c>
      <c r="QCG29" s="258" t="str">
        <f>IFERROR(INDEX('Data Annex'!$K$1:$BS$4779,MATCH(QCG$1&amp;"|"&amp;$B29,'Data Annex'!$K$1:$K$4779,0),MATCH(QCG$2,'Data Annex'!$K$1:$BS$1,0)),"")</f>
        <v/>
      </c>
      <c r="QCH29" s="258" t="str">
        <f>IFERROR(INDEX('Data Annex'!$K$1:$BS$4779,MATCH(QCH$1&amp;"|"&amp;$B29,'Data Annex'!$K$1:$K$4779,0),MATCH(QCH$2,'Data Annex'!$K$1:$BS$1,0)),"")</f>
        <v/>
      </c>
      <c r="QCI29" s="258" t="str">
        <f>IFERROR(INDEX('Data Annex'!$K$1:$BS$4779,MATCH(QCI$1&amp;"|"&amp;$B29,'Data Annex'!$K$1:$K$4779,0),MATCH(QCI$2,'Data Annex'!$K$1:$BS$1,0)),"")</f>
        <v/>
      </c>
      <c r="QCJ29" s="258" t="str">
        <f>IFERROR(INDEX('Data Annex'!$K$1:$BS$4779,MATCH(QCJ$1&amp;"|"&amp;$B29,'Data Annex'!$K$1:$K$4779,0),MATCH(QCJ$2,'Data Annex'!$K$1:$BS$1,0)),"")</f>
        <v/>
      </c>
      <c r="QCK29" s="258" t="str">
        <f>IFERROR(INDEX('Data Annex'!$K$1:$BS$4779,MATCH(QCK$1&amp;"|"&amp;$B29,'Data Annex'!$K$1:$K$4779,0),MATCH(QCK$2,'Data Annex'!$K$1:$BS$1,0)),"")</f>
        <v/>
      </c>
      <c r="QCL29" s="258" t="str">
        <f>IFERROR(INDEX('Data Annex'!$K$1:$BS$4779,MATCH(QCL$1&amp;"|"&amp;$B29,'Data Annex'!$K$1:$K$4779,0),MATCH(QCL$2,'Data Annex'!$K$1:$BS$1,0)),"")</f>
        <v/>
      </c>
      <c r="QCM29" s="258" t="str">
        <f>IFERROR(INDEX('Data Annex'!$K$1:$BS$4779,MATCH(QCM$1&amp;"|"&amp;$B29,'Data Annex'!$K$1:$K$4779,0),MATCH(QCM$2,'Data Annex'!$K$1:$BS$1,0)),"")</f>
        <v/>
      </c>
      <c r="QCN29" s="258" t="str">
        <f>IFERROR(INDEX('Data Annex'!$K$1:$BS$4779,MATCH(QCN$1&amp;"|"&amp;$B29,'Data Annex'!$K$1:$K$4779,0),MATCH(QCN$2,'Data Annex'!$K$1:$BS$1,0)),"")</f>
        <v/>
      </c>
      <c r="QCO29" s="258" t="str">
        <f>IFERROR(INDEX('Data Annex'!$K$1:$BS$4779,MATCH(QCO$1&amp;"|"&amp;$B29,'Data Annex'!$K$1:$K$4779,0),MATCH(QCO$2,'Data Annex'!$K$1:$BS$1,0)),"")</f>
        <v/>
      </c>
      <c r="QCP29" s="258" t="str">
        <f>IFERROR(INDEX('Data Annex'!$K$1:$BS$4779,MATCH(QCP$1&amp;"|"&amp;$B29,'Data Annex'!$K$1:$K$4779,0),MATCH(QCP$2,'Data Annex'!$K$1:$BS$1,0)),"")</f>
        <v/>
      </c>
      <c r="QCQ29" s="258" t="str">
        <f>IFERROR(INDEX('Data Annex'!$K$1:$BS$4779,MATCH(QCQ$1&amp;"|"&amp;$B29,'Data Annex'!$K$1:$K$4779,0),MATCH(QCQ$2,'Data Annex'!$K$1:$BS$1,0)),"")</f>
        <v/>
      </c>
      <c r="QCR29" s="258" t="str">
        <f>IFERROR(INDEX('Data Annex'!$K$1:$BS$4779,MATCH(QCR$1&amp;"|"&amp;$B29,'Data Annex'!$K$1:$K$4779,0),MATCH(QCR$2,'Data Annex'!$K$1:$BS$1,0)),"")</f>
        <v/>
      </c>
      <c r="QCS29" s="258" t="str">
        <f>IFERROR(INDEX('Data Annex'!$K$1:$BS$4779,MATCH(QCS$1&amp;"|"&amp;$B29,'Data Annex'!$K$1:$K$4779,0),MATCH(QCS$2,'Data Annex'!$K$1:$BS$1,0)),"")</f>
        <v/>
      </c>
      <c r="QCT29" s="258" t="str">
        <f>IFERROR(INDEX('Data Annex'!$K$1:$BS$4779,MATCH(QCT$1&amp;"|"&amp;$B29,'Data Annex'!$K$1:$K$4779,0),MATCH(QCT$2,'Data Annex'!$K$1:$BS$1,0)),"")</f>
        <v/>
      </c>
      <c r="QCU29" s="258" t="str">
        <f>IFERROR(INDEX('Data Annex'!$K$1:$BS$4779,MATCH(QCU$1&amp;"|"&amp;$B29,'Data Annex'!$K$1:$K$4779,0),MATCH(QCU$2,'Data Annex'!$K$1:$BS$1,0)),"")</f>
        <v/>
      </c>
      <c r="QCV29" s="258" t="str">
        <f>IFERROR(INDEX('Data Annex'!$K$1:$BS$4779,MATCH(QCV$1&amp;"|"&amp;$B29,'Data Annex'!$K$1:$K$4779,0),MATCH(QCV$2,'Data Annex'!$K$1:$BS$1,0)),"")</f>
        <v/>
      </c>
      <c r="QCW29" s="258" t="str">
        <f>IFERROR(INDEX('Data Annex'!$K$1:$BS$4779,MATCH(QCW$1&amp;"|"&amp;$B29,'Data Annex'!$K$1:$K$4779,0),MATCH(QCW$2,'Data Annex'!$K$1:$BS$1,0)),"")</f>
        <v/>
      </c>
      <c r="QCX29" s="258" t="str">
        <f>IFERROR(INDEX('Data Annex'!$K$1:$BS$4779,MATCH(QCX$1&amp;"|"&amp;$B29,'Data Annex'!$K$1:$K$4779,0),MATCH(QCX$2,'Data Annex'!$K$1:$BS$1,0)),"")</f>
        <v/>
      </c>
      <c r="QCY29" s="258" t="str">
        <f>IFERROR(INDEX('Data Annex'!$K$1:$BS$4779,MATCH(QCY$1&amp;"|"&amp;$B29,'Data Annex'!$K$1:$K$4779,0),MATCH(QCY$2,'Data Annex'!$K$1:$BS$1,0)),"")</f>
        <v/>
      </c>
      <c r="QCZ29" s="258" t="str">
        <f>IFERROR(INDEX('Data Annex'!$K$1:$BS$4779,MATCH(QCZ$1&amp;"|"&amp;$B29,'Data Annex'!$K$1:$K$4779,0),MATCH(QCZ$2,'Data Annex'!$K$1:$BS$1,0)),"")</f>
        <v/>
      </c>
      <c r="QDA29" s="258" t="str">
        <f>IFERROR(INDEX('Data Annex'!$K$1:$BS$4779,MATCH(QDA$1&amp;"|"&amp;$B29,'Data Annex'!$K$1:$K$4779,0),MATCH(QDA$2,'Data Annex'!$K$1:$BS$1,0)),"")</f>
        <v/>
      </c>
      <c r="QDB29" s="258" t="str">
        <f>IFERROR(INDEX('Data Annex'!$K$1:$BS$4779,MATCH(QDB$1&amp;"|"&amp;$B29,'Data Annex'!$K$1:$K$4779,0),MATCH(QDB$2,'Data Annex'!$K$1:$BS$1,0)),"")</f>
        <v/>
      </c>
      <c r="QDC29" s="258" t="str">
        <f>IFERROR(INDEX('Data Annex'!$K$1:$BS$4779,MATCH(QDC$1&amp;"|"&amp;$B29,'Data Annex'!$K$1:$K$4779,0),MATCH(QDC$2,'Data Annex'!$K$1:$BS$1,0)),"")</f>
        <v/>
      </c>
      <c r="QDD29" s="258" t="str">
        <f>IFERROR(INDEX('Data Annex'!$K$1:$BS$4779,MATCH(QDD$1&amp;"|"&amp;$B29,'Data Annex'!$K$1:$K$4779,0),MATCH(QDD$2,'Data Annex'!$K$1:$BS$1,0)),"")</f>
        <v/>
      </c>
      <c r="QDE29" s="258" t="str">
        <f>IFERROR(INDEX('Data Annex'!$K$1:$BS$4779,MATCH(QDE$1&amp;"|"&amp;$B29,'Data Annex'!$K$1:$K$4779,0),MATCH(QDE$2,'Data Annex'!$K$1:$BS$1,0)),"")</f>
        <v/>
      </c>
      <c r="QDF29" s="258" t="str">
        <f>IFERROR(INDEX('Data Annex'!$K$1:$BS$4779,MATCH(QDF$1&amp;"|"&amp;$B29,'Data Annex'!$K$1:$K$4779,0),MATCH(QDF$2,'Data Annex'!$K$1:$BS$1,0)),"")</f>
        <v/>
      </c>
      <c r="QDG29" s="258" t="str">
        <f>IFERROR(INDEX('Data Annex'!$K$1:$BS$4779,MATCH(QDG$1&amp;"|"&amp;$B29,'Data Annex'!$K$1:$K$4779,0),MATCH(QDG$2,'Data Annex'!$K$1:$BS$1,0)),"")</f>
        <v/>
      </c>
      <c r="QDH29" s="258" t="str">
        <f>IFERROR(INDEX('Data Annex'!$K$1:$BS$4779,MATCH(QDH$1&amp;"|"&amp;$B29,'Data Annex'!$K$1:$K$4779,0),MATCH(QDH$2,'Data Annex'!$K$1:$BS$1,0)),"")</f>
        <v/>
      </c>
      <c r="QDI29" s="258" t="str">
        <f>IFERROR(INDEX('Data Annex'!$K$1:$BS$4779,MATCH(QDI$1&amp;"|"&amp;$B29,'Data Annex'!$K$1:$K$4779,0),MATCH(QDI$2,'Data Annex'!$K$1:$BS$1,0)),"")</f>
        <v/>
      </c>
      <c r="QDJ29" s="258" t="str">
        <f>IFERROR(INDEX('Data Annex'!$K$1:$BS$4779,MATCH(QDJ$1&amp;"|"&amp;$B29,'Data Annex'!$K$1:$K$4779,0),MATCH(QDJ$2,'Data Annex'!$K$1:$BS$1,0)),"")</f>
        <v/>
      </c>
      <c r="QDK29" s="258" t="str">
        <f>IFERROR(INDEX('Data Annex'!$K$1:$BS$4779,MATCH(QDK$1&amp;"|"&amp;$B29,'Data Annex'!$K$1:$K$4779,0),MATCH(QDK$2,'Data Annex'!$K$1:$BS$1,0)),"")</f>
        <v/>
      </c>
      <c r="QDL29" s="258" t="str">
        <f>IFERROR(INDEX('Data Annex'!$K$1:$BS$4779,MATCH(QDL$1&amp;"|"&amp;$B29,'Data Annex'!$K$1:$K$4779,0),MATCH(QDL$2,'Data Annex'!$K$1:$BS$1,0)),"")</f>
        <v/>
      </c>
      <c r="QDM29" s="258" t="str">
        <f>IFERROR(INDEX('Data Annex'!$K$1:$BS$4779,MATCH(QDM$1&amp;"|"&amp;$B29,'Data Annex'!$K$1:$K$4779,0),MATCH(QDM$2,'Data Annex'!$K$1:$BS$1,0)),"")</f>
        <v/>
      </c>
      <c r="QDN29" s="258" t="str">
        <f>IFERROR(INDEX('Data Annex'!$K$1:$BS$4779,MATCH(QDN$1&amp;"|"&amp;$B29,'Data Annex'!$K$1:$K$4779,0),MATCH(QDN$2,'Data Annex'!$K$1:$BS$1,0)),"")</f>
        <v/>
      </c>
      <c r="QDO29" s="258" t="str">
        <f>IFERROR(INDEX('Data Annex'!$K$1:$BS$4779,MATCH(QDO$1&amp;"|"&amp;$B29,'Data Annex'!$K$1:$K$4779,0),MATCH(QDO$2,'Data Annex'!$K$1:$BS$1,0)),"")</f>
        <v/>
      </c>
      <c r="QDP29" s="258" t="str">
        <f>IFERROR(INDEX('Data Annex'!$K$1:$BS$4779,MATCH(QDP$1&amp;"|"&amp;$B29,'Data Annex'!$K$1:$K$4779,0),MATCH(QDP$2,'Data Annex'!$K$1:$BS$1,0)),"")</f>
        <v/>
      </c>
      <c r="QDQ29" s="258" t="str">
        <f>IFERROR(INDEX('Data Annex'!$K$1:$BS$4779,MATCH(QDQ$1&amp;"|"&amp;$B29,'Data Annex'!$K$1:$K$4779,0),MATCH(QDQ$2,'Data Annex'!$K$1:$BS$1,0)),"")</f>
        <v/>
      </c>
      <c r="QDR29" s="258" t="str">
        <f>IFERROR(INDEX('Data Annex'!$K$1:$BS$4779,MATCH(QDR$1&amp;"|"&amp;$B29,'Data Annex'!$K$1:$K$4779,0),MATCH(QDR$2,'Data Annex'!$K$1:$BS$1,0)),"")</f>
        <v/>
      </c>
      <c r="QDS29" s="258" t="str">
        <f>IFERROR(INDEX('Data Annex'!$K$1:$BS$4779,MATCH(QDS$1&amp;"|"&amp;$B29,'Data Annex'!$K$1:$K$4779,0),MATCH(QDS$2,'Data Annex'!$K$1:$BS$1,0)),"")</f>
        <v/>
      </c>
      <c r="QDT29" s="258" t="str">
        <f>IFERROR(INDEX('Data Annex'!$K$1:$BS$4779,MATCH(QDT$1&amp;"|"&amp;$B29,'Data Annex'!$K$1:$K$4779,0),MATCH(QDT$2,'Data Annex'!$K$1:$BS$1,0)),"")</f>
        <v/>
      </c>
      <c r="QDU29" s="258" t="str">
        <f>IFERROR(INDEX('Data Annex'!$K$1:$BS$4779,MATCH(QDU$1&amp;"|"&amp;$B29,'Data Annex'!$K$1:$K$4779,0),MATCH(QDU$2,'Data Annex'!$K$1:$BS$1,0)),"")</f>
        <v/>
      </c>
      <c r="QDV29" s="258" t="str">
        <f>IFERROR(INDEX('Data Annex'!$K$1:$BS$4779,MATCH(QDV$1&amp;"|"&amp;$B29,'Data Annex'!$K$1:$K$4779,0),MATCH(QDV$2,'Data Annex'!$K$1:$BS$1,0)),"")</f>
        <v/>
      </c>
      <c r="QDW29" s="258" t="str">
        <f>IFERROR(INDEX('Data Annex'!$K$1:$BS$4779,MATCH(QDW$1&amp;"|"&amp;$B29,'Data Annex'!$K$1:$K$4779,0),MATCH(QDW$2,'Data Annex'!$K$1:$BS$1,0)),"")</f>
        <v/>
      </c>
      <c r="QDX29" s="258" t="str">
        <f>IFERROR(INDEX('Data Annex'!$K$1:$BS$4779,MATCH(QDX$1&amp;"|"&amp;$B29,'Data Annex'!$K$1:$K$4779,0),MATCH(QDX$2,'Data Annex'!$K$1:$BS$1,0)),"")</f>
        <v/>
      </c>
      <c r="QDY29" s="258" t="str">
        <f>IFERROR(INDEX('Data Annex'!$K$1:$BS$4779,MATCH(QDY$1&amp;"|"&amp;$B29,'Data Annex'!$K$1:$K$4779,0),MATCH(QDY$2,'Data Annex'!$K$1:$BS$1,0)),"")</f>
        <v/>
      </c>
      <c r="QDZ29" s="258" t="str">
        <f>IFERROR(INDEX('Data Annex'!$K$1:$BS$4779,MATCH(QDZ$1&amp;"|"&amp;$B29,'Data Annex'!$K$1:$K$4779,0),MATCH(QDZ$2,'Data Annex'!$K$1:$BS$1,0)),"")</f>
        <v/>
      </c>
      <c r="QEA29" s="258" t="str">
        <f>IFERROR(INDEX('Data Annex'!$K$1:$BS$4779,MATCH(QEA$1&amp;"|"&amp;$B29,'Data Annex'!$K$1:$K$4779,0),MATCH(QEA$2,'Data Annex'!$K$1:$BS$1,0)),"")</f>
        <v/>
      </c>
      <c r="QEB29" s="258" t="str">
        <f>IFERROR(INDEX('Data Annex'!$K$1:$BS$4779,MATCH(QEB$1&amp;"|"&amp;$B29,'Data Annex'!$K$1:$K$4779,0),MATCH(QEB$2,'Data Annex'!$K$1:$BS$1,0)),"")</f>
        <v/>
      </c>
      <c r="QEC29" s="258" t="str">
        <f>IFERROR(INDEX('Data Annex'!$K$1:$BS$4779,MATCH(QEC$1&amp;"|"&amp;$B29,'Data Annex'!$K$1:$K$4779,0),MATCH(QEC$2,'Data Annex'!$K$1:$BS$1,0)),"")</f>
        <v/>
      </c>
      <c r="QED29" s="258" t="str">
        <f>IFERROR(INDEX('Data Annex'!$K$1:$BS$4779,MATCH(QED$1&amp;"|"&amp;$B29,'Data Annex'!$K$1:$K$4779,0),MATCH(QED$2,'Data Annex'!$K$1:$BS$1,0)),"")</f>
        <v/>
      </c>
      <c r="QEE29" s="258" t="str">
        <f>IFERROR(INDEX('Data Annex'!$K$1:$BS$4779,MATCH(QEE$1&amp;"|"&amp;$B29,'Data Annex'!$K$1:$K$4779,0),MATCH(QEE$2,'Data Annex'!$K$1:$BS$1,0)),"")</f>
        <v/>
      </c>
      <c r="QEF29" s="258" t="str">
        <f>IFERROR(INDEX('Data Annex'!$K$1:$BS$4779,MATCH(QEF$1&amp;"|"&amp;$B29,'Data Annex'!$K$1:$K$4779,0),MATCH(QEF$2,'Data Annex'!$K$1:$BS$1,0)),"")</f>
        <v/>
      </c>
      <c r="QEG29" s="258" t="str">
        <f>IFERROR(INDEX('Data Annex'!$K$1:$BS$4779,MATCH(QEG$1&amp;"|"&amp;$B29,'Data Annex'!$K$1:$K$4779,0),MATCH(QEG$2,'Data Annex'!$K$1:$BS$1,0)),"")</f>
        <v/>
      </c>
      <c r="QEH29" s="258" t="str">
        <f>IFERROR(INDEX('Data Annex'!$K$1:$BS$4779,MATCH(QEH$1&amp;"|"&amp;$B29,'Data Annex'!$K$1:$K$4779,0),MATCH(QEH$2,'Data Annex'!$K$1:$BS$1,0)),"")</f>
        <v/>
      </c>
      <c r="QEI29" s="258" t="str">
        <f>IFERROR(INDEX('Data Annex'!$K$1:$BS$4779,MATCH(QEI$1&amp;"|"&amp;$B29,'Data Annex'!$K$1:$K$4779,0),MATCH(QEI$2,'Data Annex'!$K$1:$BS$1,0)),"")</f>
        <v/>
      </c>
      <c r="QEJ29" s="258" t="str">
        <f>IFERROR(INDEX('Data Annex'!$K$1:$BS$4779,MATCH(QEJ$1&amp;"|"&amp;$B29,'Data Annex'!$K$1:$K$4779,0),MATCH(QEJ$2,'Data Annex'!$K$1:$BS$1,0)),"")</f>
        <v/>
      </c>
      <c r="QEK29" s="258" t="str">
        <f>IFERROR(INDEX('Data Annex'!$K$1:$BS$4779,MATCH(QEK$1&amp;"|"&amp;$B29,'Data Annex'!$K$1:$K$4779,0),MATCH(QEK$2,'Data Annex'!$K$1:$BS$1,0)),"")</f>
        <v/>
      </c>
      <c r="QEL29" s="258" t="str">
        <f>IFERROR(INDEX('Data Annex'!$K$1:$BS$4779,MATCH(QEL$1&amp;"|"&amp;$B29,'Data Annex'!$K$1:$K$4779,0),MATCH(QEL$2,'Data Annex'!$K$1:$BS$1,0)),"")</f>
        <v/>
      </c>
      <c r="QEM29" s="258" t="str">
        <f>IFERROR(INDEX('Data Annex'!$K$1:$BS$4779,MATCH(QEM$1&amp;"|"&amp;$B29,'Data Annex'!$K$1:$K$4779,0),MATCH(QEM$2,'Data Annex'!$K$1:$BS$1,0)),"")</f>
        <v/>
      </c>
      <c r="QEN29" s="258" t="str">
        <f>IFERROR(INDEX('Data Annex'!$K$1:$BS$4779,MATCH(QEN$1&amp;"|"&amp;$B29,'Data Annex'!$K$1:$K$4779,0),MATCH(QEN$2,'Data Annex'!$K$1:$BS$1,0)),"")</f>
        <v/>
      </c>
      <c r="QEO29" s="258" t="str">
        <f>IFERROR(INDEX('Data Annex'!$K$1:$BS$4779,MATCH(QEO$1&amp;"|"&amp;$B29,'Data Annex'!$K$1:$K$4779,0),MATCH(QEO$2,'Data Annex'!$K$1:$BS$1,0)),"")</f>
        <v/>
      </c>
      <c r="QEP29" s="258" t="str">
        <f>IFERROR(INDEX('Data Annex'!$K$1:$BS$4779,MATCH(QEP$1&amp;"|"&amp;$B29,'Data Annex'!$K$1:$K$4779,0),MATCH(QEP$2,'Data Annex'!$K$1:$BS$1,0)),"")</f>
        <v/>
      </c>
      <c r="QEQ29" s="258" t="str">
        <f>IFERROR(INDEX('Data Annex'!$K$1:$BS$4779,MATCH(QEQ$1&amp;"|"&amp;$B29,'Data Annex'!$K$1:$K$4779,0),MATCH(QEQ$2,'Data Annex'!$K$1:$BS$1,0)),"")</f>
        <v/>
      </c>
      <c r="QER29" s="258" t="str">
        <f>IFERROR(INDEX('Data Annex'!$K$1:$BS$4779,MATCH(QER$1&amp;"|"&amp;$B29,'Data Annex'!$K$1:$K$4779,0),MATCH(QER$2,'Data Annex'!$K$1:$BS$1,0)),"")</f>
        <v/>
      </c>
      <c r="QES29" s="258" t="str">
        <f>IFERROR(INDEX('Data Annex'!$K$1:$BS$4779,MATCH(QES$1&amp;"|"&amp;$B29,'Data Annex'!$K$1:$K$4779,0),MATCH(QES$2,'Data Annex'!$K$1:$BS$1,0)),"")</f>
        <v/>
      </c>
      <c r="QET29" s="258" t="str">
        <f>IFERROR(INDEX('Data Annex'!$K$1:$BS$4779,MATCH(QET$1&amp;"|"&amp;$B29,'Data Annex'!$K$1:$K$4779,0),MATCH(QET$2,'Data Annex'!$K$1:$BS$1,0)),"")</f>
        <v/>
      </c>
      <c r="QEU29" s="258" t="str">
        <f>IFERROR(INDEX('Data Annex'!$K$1:$BS$4779,MATCH(QEU$1&amp;"|"&amp;$B29,'Data Annex'!$K$1:$K$4779,0),MATCH(QEU$2,'Data Annex'!$K$1:$BS$1,0)),"")</f>
        <v/>
      </c>
      <c r="QEV29" s="258" t="str">
        <f>IFERROR(INDEX('Data Annex'!$K$1:$BS$4779,MATCH(QEV$1&amp;"|"&amp;$B29,'Data Annex'!$K$1:$K$4779,0),MATCH(QEV$2,'Data Annex'!$K$1:$BS$1,0)),"")</f>
        <v/>
      </c>
      <c r="QEW29" s="258" t="str">
        <f>IFERROR(INDEX('Data Annex'!$K$1:$BS$4779,MATCH(QEW$1&amp;"|"&amp;$B29,'Data Annex'!$K$1:$K$4779,0),MATCH(QEW$2,'Data Annex'!$K$1:$BS$1,0)),"")</f>
        <v/>
      </c>
      <c r="QEX29" s="258" t="str">
        <f>IFERROR(INDEX('Data Annex'!$K$1:$BS$4779,MATCH(QEX$1&amp;"|"&amp;$B29,'Data Annex'!$K$1:$K$4779,0),MATCH(QEX$2,'Data Annex'!$K$1:$BS$1,0)),"")</f>
        <v/>
      </c>
      <c r="QEY29" s="258" t="str">
        <f>IFERROR(INDEX('Data Annex'!$K$1:$BS$4779,MATCH(QEY$1&amp;"|"&amp;$B29,'Data Annex'!$K$1:$K$4779,0),MATCH(QEY$2,'Data Annex'!$K$1:$BS$1,0)),"")</f>
        <v/>
      </c>
      <c r="QEZ29" s="258" t="str">
        <f>IFERROR(INDEX('Data Annex'!$K$1:$BS$4779,MATCH(QEZ$1&amp;"|"&amp;$B29,'Data Annex'!$K$1:$K$4779,0),MATCH(QEZ$2,'Data Annex'!$K$1:$BS$1,0)),"")</f>
        <v/>
      </c>
      <c r="QFA29" s="258" t="str">
        <f>IFERROR(INDEX('Data Annex'!$K$1:$BS$4779,MATCH(QFA$1&amp;"|"&amp;$B29,'Data Annex'!$K$1:$K$4779,0),MATCH(QFA$2,'Data Annex'!$K$1:$BS$1,0)),"")</f>
        <v/>
      </c>
      <c r="QFB29" s="258" t="str">
        <f>IFERROR(INDEX('Data Annex'!$K$1:$BS$4779,MATCH(QFB$1&amp;"|"&amp;$B29,'Data Annex'!$K$1:$K$4779,0),MATCH(QFB$2,'Data Annex'!$K$1:$BS$1,0)),"")</f>
        <v/>
      </c>
      <c r="QFC29" s="258" t="str">
        <f>IFERROR(INDEX('Data Annex'!$K$1:$BS$4779,MATCH(QFC$1&amp;"|"&amp;$B29,'Data Annex'!$K$1:$K$4779,0),MATCH(QFC$2,'Data Annex'!$K$1:$BS$1,0)),"")</f>
        <v/>
      </c>
      <c r="QFD29" s="258" t="str">
        <f>IFERROR(INDEX('Data Annex'!$K$1:$BS$4779,MATCH(QFD$1&amp;"|"&amp;$B29,'Data Annex'!$K$1:$K$4779,0),MATCH(QFD$2,'Data Annex'!$K$1:$BS$1,0)),"")</f>
        <v/>
      </c>
      <c r="QFE29" s="258" t="str">
        <f>IFERROR(INDEX('Data Annex'!$K$1:$BS$4779,MATCH(QFE$1&amp;"|"&amp;$B29,'Data Annex'!$K$1:$K$4779,0),MATCH(QFE$2,'Data Annex'!$K$1:$BS$1,0)),"")</f>
        <v/>
      </c>
      <c r="QFF29" s="258" t="str">
        <f>IFERROR(INDEX('Data Annex'!$K$1:$BS$4779,MATCH(QFF$1&amp;"|"&amp;$B29,'Data Annex'!$K$1:$K$4779,0),MATCH(QFF$2,'Data Annex'!$K$1:$BS$1,0)),"")</f>
        <v/>
      </c>
      <c r="QFG29" s="258" t="str">
        <f>IFERROR(INDEX('Data Annex'!$K$1:$BS$4779,MATCH(QFG$1&amp;"|"&amp;$B29,'Data Annex'!$K$1:$K$4779,0),MATCH(QFG$2,'Data Annex'!$K$1:$BS$1,0)),"")</f>
        <v/>
      </c>
      <c r="QFH29" s="258" t="str">
        <f>IFERROR(INDEX('Data Annex'!$K$1:$BS$4779,MATCH(QFH$1&amp;"|"&amp;$B29,'Data Annex'!$K$1:$K$4779,0),MATCH(QFH$2,'Data Annex'!$K$1:$BS$1,0)),"")</f>
        <v/>
      </c>
      <c r="QFI29" s="258" t="str">
        <f>IFERROR(INDEX('Data Annex'!$K$1:$BS$4779,MATCH(QFI$1&amp;"|"&amp;$B29,'Data Annex'!$K$1:$K$4779,0),MATCH(QFI$2,'Data Annex'!$K$1:$BS$1,0)),"")</f>
        <v/>
      </c>
      <c r="QFJ29" s="258" t="str">
        <f>IFERROR(INDEX('Data Annex'!$K$1:$BS$4779,MATCH(QFJ$1&amp;"|"&amp;$B29,'Data Annex'!$K$1:$K$4779,0),MATCH(QFJ$2,'Data Annex'!$K$1:$BS$1,0)),"")</f>
        <v/>
      </c>
      <c r="QFK29" s="258" t="str">
        <f>IFERROR(INDEX('Data Annex'!$K$1:$BS$4779,MATCH(QFK$1&amp;"|"&amp;$B29,'Data Annex'!$K$1:$K$4779,0),MATCH(QFK$2,'Data Annex'!$K$1:$BS$1,0)),"")</f>
        <v/>
      </c>
      <c r="QFL29" s="258" t="str">
        <f>IFERROR(INDEX('Data Annex'!$K$1:$BS$4779,MATCH(QFL$1&amp;"|"&amp;$B29,'Data Annex'!$K$1:$K$4779,0),MATCH(QFL$2,'Data Annex'!$K$1:$BS$1,0)),"")</f>
        <v/>
      </c>
      <c r="QFM29" s="258" t="str">
        <f>IFERROR(INDEX('Data Annex'!$K$1:$BS$4779,MATCH(QFM$1&amp;"|"&amp;$B29,'Data Annex'!$K$1:$K$4779,0),MATCH(QFM$2,'Data Annex'!$K$1:$BS$1,0)),"")</f>
        <v/>
      </c>
      <c r="QFN29" s="258" t="str">
        <f>IFERROR(INDEX('Data Annex'!$K$1:$BS$4779,MATCH(QFN$1&amp;"|"&amp;$B29,'Data Annex'!$K$1:$K$4779,0),MATCH(QFN$2,'Data Annex'!$K$1:$BS$1,0)),"")</f>
        <v/>
      </c>
      <c r="QFO29" s="258" t="str">
        <f>IFERROR(INDEX('Data Annex'!$K$1:$BS$4779,MATCH(QFO$1&amp;"|"&amp;$B29,'Data Annex'!$K$1:$K$4779,0),MATCH(QFO$2,'Data Annex'!$K$1:$BS$1,0)),"")</f>
        <v/>
      </c>
      <c r="QFP29" s="258" t="str">
        <f>IFERROR(INDEX('Data Annex'!$K$1:$BS$4779,MATCH(QFP$1&amp;"|"&amp;$B29,'Data Annex'!$K$1:$K$4779,0),MATCH(QFP$2,'Data Annex'!$K$1:$BS$1,0)),"")</f>
        <v/>
      </c>
      <c r="QFQ29" s="258" t="str">
        <f>IFERROR(INDEX('Data Annex'!$K$1:$BS$4779,MATCH(QFQ$1&amp;"|"&amp;$B29,'Data Annex'!$K$1:$K$4779,0),MATCH(QFQ$2,'Data Annex'!$K$1:$BS$1,0)),"")</f>
        <v/>
      </c>
      <c r="QFR29" s="258" t="str">
        <f>IFERROR(INDEX('Data Annex'!$K$1:$BS$4779,MATCH(QFR$1&amp;"|"&amp;$B29,'Data Annex'!$K$1:$K$4779,0),MATCH(QFR$2,'Data Annex'!$K$1:$BS$1,0)),"")</f>
        <v/>
      </c>
      <c r="QFS29" s="258" t="str">
        <f>IFERROR(INDEX('Data Annex'!$K$1:$BS$4779,MATCH(QFS$1&amp;"|"&amp;$B29,'Data Annex'!$K$1:$K$4779,0),MATCH(QFS$2,'Data Annex'!$K$1:$BS$1,0)),"")</f>
        <v/>
      </c>
      <c r="QFT29" s="258" t="str">
        <f>IFERROR(INDEX('Data Annex'!$K$1:$BS$4779,MATCH(QFT$1&amp;"|"&amp;$B29,'Data Annex'!$K$1:$K$4779,0),MATCH(QFT$2,'Data Annex'!$K$1:$BS$1,0)),"")</f>
        <v/>
      </c>
      <c r="QFU29" s="258" t="str">
        <f>IFERROR(INDEX('Data Annex'!$K$1:$BS$4779,MATCH(QFU$1&amp;"|"&amp;$B29,'Data Annex'!$K$1:$K$4779,0),MATCH(QFU$2,'Data Annex'!$K$1:$BS$1,0)),"")</f>
        <v/>
      </c>
      <c r="QFV29" s="258" t="str">
        <f>IFERROR(INDEX('Data Annex'!$K$1:$BS$4779,MATCH(QFV$1&amp;"|"&amp;$B29,'Data Annex'!$K$1:$K$4779,0),MATCH(QFV$2,'Data Annex'!$K$1:$BS$1,0)),"")</f>
        <v/>
      </c>
      <c r="QFW29" s="258" t="str">
        <f>IFERROR(INDEX('Data Annex'!$K$1:$BS$4779,MATCH(QFW$1&amp;"|"&amp;$B29,'Data Annex'!$K$1:$K$4779,0),MATCH(QFW$2,'Data Annex'!$K$1:$BS$1,0)),"")</f>
        <v/>
      </c>
      <c r="QFX29" s="258" t="str">
        <f>IFERROR(INDEX('Data Annex'!$K$1:$BS$4779,MATCH(QFX$1&amp;"|"&amp;$B29,'Data Annex'!$K$1:$K$4779,0),MATCH(QFX$2,'Data Annex'!$K$1:$BS$1,0)),"")</f>
        <v/>
      </c>
      <c r="QFY29" s="258" t="str">
        <f>IFERROR(INDEX('Data Annex'!$K$1:$BS$4779,MATCH(QFY$1&amp;"|"&amp;$B29,'Data Annex'!$K$1:$K$4779,0),MATCH(QFY$2,'Data Annex'!$K$1:$BS$1,0)),"")</f>
        <v/>
      </c>
      <c r="QFZ29" s="258" t="str">
        <f>IFERROR(INDEX('Data Annex'!$K$1:$BS$4779,MATCH(QFZ$1&amp;"|"&amp;$B29,'Data Annex'!$K$1:$K$4779,0),MATCH(QFZ$2,'Data Annex'!$K$1:$BS$1,0)),"")</f>
        <v/>
      </c>
      <c r="QGA29" s="258" t="str">
        <f>IFERROR(INDEX('Data Annex'!$K$1:$BS$4779,MATCH(QGA$1&amp;"|"&amp;$B29,'Data Annex'!$K$1:$K$4779,0),MATCH(QGA$2,'Data Annex'!$K$1:$BS$1,0)),"")</f>
        <v/>
      </c>
      <c r="QGB29" s="258" t="str">
        <f>IFERROR(INDEX('Data Annex'!$K$1:$BS$4779,MATCH(QGB$1&amp;"|"&amp;$B29,'Data Annex'!$K$1:$K$4779,0),MATCH(QGB$2,'Data Annex'!$K$1:$BS$1,0)),"")</f>
        <v/>
      </c>
      <c r="QGC29" s="258" t="str">
        <f>IFERROR(INDEX('Data Annex'!$K$1:$BS$4779,MATCH(QGC$1&amp;"|"&amp;$B29,'Data Annex'!$K$1:$K$4779,0),MATCH(QGC$2,'Data Annex'!$K$1:$BS$1,0)),"")</f>
        <v/>
      </c>
      <c r="QGD29" s="258" t="str">
        <f>IFERROR(INDEX('Data Annex'!$K$1:$BS$4779,MATCH(QGD$1&amp;"|"&amp;$B29,'Data Annex'!$K$1:$K$4779,0),MATCH(QGD$2,'Data Annex'!$K$1:$BS$1,0)),"")</f>
        <v/>
      </c>
      <c r="QGE29" s="258" t="str">
        <f>IFERROR(INDEX('Data Annex'!$K$1:$BS$4779,MATCH(QGE$1&amp;"|"&amp;$B29,'Data Annex'!$K$1:$K$4779,0),MATCH(QGE$2,'Data Annex'!$K$1:$BS$1,0)),"")</f>
        <v/>
      </c>
      <c r="QGF29" s="258" t="str">
        <f>IFERROR(INDEX('Data Annex'!$K$1:$BS$4779,MATCH(QGF$1&amp;"|"&amp;$B29,'Data Annex'!$K$1:$K$4779,0),MATCH(QGF$2,'Data Annex'!$K$1:$BS$1,0)),"")</f>
        <v/>
      </c>
      <c r="QGG29" s="258" t="str">
        <f>IFERROR(INDEX('Data Annex'!$K$1:$BS$4779,MATCH(QGG$1&amp;"|"&amp;$B29,'Data Annex'!$K$1:$K$4779,0),MATCH(QGG$2,'Data Annex'!$K$1:$BS$1,0)),"")</f>
        <v/>
      </c>
      <c r="QGH29" s="258" t="str">
        <f>IFERROR(INDEX('Data Annex'!$K$1:$BS$4779,MATCH(QGH$1&amp;"|"&amp;$B29,'Data Annex'!$K$1:$K$4779,0),MATCH(QGH$2,'Data Annex'!$K$1:$BS$1,0)),"")</f>
        <v/>
      </c>
      <c r="QGI29" s="258" t="str">
        <f>IFERROR(INDEX('Data Annex'!$K$1:$BS$4779,MATCH(QGI$1&amp;"|"&amp;$B29,'Data Annex'!$K$1:$K$4779,0),MATCH(QGI$2,'Data Annex'!$K$1:$BS$1,0)),"")</f>
        <v/>
      </c>
      <c r="QGJ29" s="258" t="str">
        <f>IFERROR(INDEX('Data Annex'!$K$1:$BS$4779,MATCH(QGJ$1&amp;"|"&amp;$B29,'Data Annex'!$K$1:$K$4779,0),MATCH(QGJ$2,'Data Annex'!$K$1:$BS$1,0)),"")</f>
        <v/>
      </c>
      <c r="QGK29" s="258" t="str">
        <f>IFERROR(INDEX('Data Annex'!$K$1:$BS$4779,MATCH(QGK$1&amp;"|"&amp;$B29,'Data Annex'!$K$1:$K$4779,0),MATCH(QGK$2,'Data Annex'!$K$1:$BS$1,0)),"")</f>
        <v/>
      </c>
      <c r="QGL29" s="258" t="str">
        <f>IFERROR(INDEX('Data Annex'!$K$1:$BS$4779,MATCH(QGL$1&amp;"|"&amp;$B29,'Data Annex'!$K$1:$K$4779,0),MATCH(QGL$2,'Data Annex'!$K$1:$BS$1,0)),"")</f>
        <v/>
      </c>
      <c r="QGM29" s="258" t="str">
        <f>IFERROR(INDEX('Data Annex'!$K$1:$BS$4779,MATCH(QGM$1&amp;"|"&amp;$B29,'Data Annex'!$K$1:$K$4779,0),MATCH(QGM$2,'Data Annex'!$K$1:$BS$1,0)),"")</f>
        <v/>
      </c>
      <c r="QGN29" s="258" t="str">
        <f>IFERROR(INDEX('Data Annex'!$K$1:$BS$4779,MATCH(QGN$1&amp;"|"&amp;$B29,'Data Annex'!$K$1:$K$4779,0),MATCH(QGN$2,'Data Annex'!$K$1:$BS$1,0)),"")</f>
        <v/>
      </c>
      <c r="QGO29" s="258" t="str">
        <f>IFERROR(INDEX('Data Annex'!$K$1:$BS$4779,MATCH(QGO$1&amp;"|"&amp;$B29,'Data Annex'!$K$1:$K$4779,0),MATCH(QGO$2,'Data Annex'!$K$1:$BS$1,0)),"")</f>
        <v/>
      </c>
      <c r="QGP29" s="258" t="str">
        <f>IFERROR(INDEX('Data Annex'!$K$1:$BS$4779,MATCH(QGP$1&amp;"|"&amp;$B29,'Data Annex'!$K$1:$K$4779,0),MATCH(QGP$2,'Data Annex'!$K$1:$BS$1,0)),"")</f>
        <v/>
      </c>
      <c r="QGQ29" s="258" t="str">
        <f>IFERROR(INDEX('Data Annex'!$K$1:$BS$4779,MATCH(QGQ$1&amp;"|"&amp;$B29,'Data Annex'!$K$1:$K$4779,0),MATCH(QGQ$2,'Data Annex'!$K$1:$BS$1,0)),"")</f>
        <v/>
      </c>
      <c r="QGR29" s="258" t="str">
        <f>IFERROR(INDEX('Data Annex'!$K$1:$BS$4779,MATCH(QGR$1&amp;"|"&amp;$B29,'Data Annex'!$K$1:$K$4779,0),MATCH(QGR$2,'Data Annex'!$K$1:$BS$1,0)),"")</f>
        <v/>
      </c>
      <c r="QGS29" s="258" t="str">
        <f>IFERROR(INDEX('Data Annex'!$K$1:$BS$4779,MATCH(QGS$1&amp;"|"&amp;$B29,'Data Annex'!$K$1:$K$4779,0),MATCH(QGS$2,'Data Annex'!$K$1:$BS$1,0)),"")</f>
        <v/>
      </c>
      <c r="QGT29" s="258" t="str">
        <f>IFERROR(INDEX('Data Annex'!$K$1:$BS$4779,MATCH(QGT$1&amp;"|"&amp;$B29,'Data Annex'!$K$1:$K$4779,0),MATCH(QGT$2,'Data Annex'!$K$1:$BS$1,0)),"")</f>
        <v/>
      </c>
      <c r="QGU29" s="258" t="str">
        <f>IFERROR(INDEX('Data Annex'!$K$1:$BS$4779,MATCH(QGU$1&amp;"|"&amp;$B29,'Data Annex'!$K$1:$K$4779,0),MATCH(QGU$2,'Data Annex'!$K$1:$BS$1,0)),"")</f>
        <v/>
      </c>
      <c r="QGV29" s="258" t="str">
        <f>IFERROR(INDEX('Data Annex'!$K$1:$BS$4779,MATCH(QGV$1&amp;"|"&amp;$B29,'Data Annex'!$K$1:$K$4779,0),MATCH(QGV$2,'Data Annex'!$K$1:$BS$1,0)),"")</f>
        <v/>
      </c>
      <c r="QGW29" s="258" t="str">
        <f>IFERROR(INDEX('Data Annex'!$K$1:$BS$4779,MATCH(QGW$1&amp;"|"&amp;$B29,'Data Annex'!$K$1:$K$4779,0),MATCH(QGW$2,'Data Annex'!$K$1:$BS$1,0)),"")</f>
        <v/>
      </c>
      <c r="QGX29" s="258" t="str">
        <f>IFERROR(INDEX('Data Annex'!$K$1:$BS$4779,MATCH(QGX$1&amp;"|"&amp;$B29,'Data Annex'!$K$1:$K$4779,0),MATCH(QGX$2,'Data Annex'!$K$1:$BS$1,0)),"")</f>
        <v/>
      </c>
      <c r="QGY29" s="258" t="str">
        <f>IFERROR(INDEX('Data Annex'!$K$1:$BS$4779,MATCH(QGY$1&amp;"|"&amp;$B29,'Data Annex'!$K$1:$K$4779,0),MATCH(QGY$2,'Data Annex'!$K$1:$BS$1,0)),"")</f>
        <v/>
      </c>
      <c r="QGZ29" s="258" t="str">
        <f>IFERROR(INDEX('Data Annex'!$K$1:$BS$4779,MATCH(QGZ$1&amp;"|"&amp;$B29,'Data Annex'!$K$1:$K$4779,0),MATCH(QGZ$2,'Data Annex'!$K$1:$BS$1,0)),"")</f>
        <v/>
      </c>
      <c r="QHA29" s="258" t="str">
        <f>IFERROR(INDEX('Data Annex'!$K$1:$BS$4779,MATCH(QHA$1&amp;"|"&amp;$B29,'Data Annex'!$K$1:$K$4779,0),MATCH(QHA$2,'Data Annex'!$K$1:$BS$1,0)),"")</f>
        <v/>
      </c>
      <c r="QHB29" s="258" t="str">
        <f>IFERROR(INDEX('Data Annex'!$K$1:$BS$4779,MATCH(QHB$1&amp;"|"&amp;$B29,'Data Annex'!$K$1:$K$4779,0),MATCH(QHB$2,'Data Annex'!$K$1:$BS$1,0)),"")</f>
        <v/>
      </c>
      <c r="QHC29" s="258" t="str">
        <f>IFERROR(INDEX('Data Annex'!$K$1:$BS$4779,MATCH(QHC$1&amp;"|"&amp;$B29,'Data Annex'!$K$1:$K$4779,0),MATCH(QHC$2,'Data Annex'!$K$1:$BS$1,0)),"")</f>
        <v/>
      </c>
      <c r="QHD29" s="258" t="str">
        <f>IFERROR(INDEX('Data Annex'!$K$1:$BS$4779,MATCH(QHD$1&amp;"|"&amp;$B29,'Data Annex'!$K$1:$K$4779,0),MATCH(QHD$2,'Data Annex'!$K$1:$BS$1,0)),"")</f>
        <v/>
      </c>
      <c r="QHE29" s="258" t="str">
        <f>IFERROR(INDEX('Data Annex'!$K$1:$BS$4779,MATCH(QHE$1&amp;"|"&amp;$B29,'Data Annex'!$K$1:$K$4779,0),MATCH(QHE$2,'Data Annex'!$K$1:$BS$1,0)),"")</f>
        <v/>
      </c>
      <c r="QHF29" s="258" t="str">
        <f>IFERROR(INDEX('Data Annex'!$K$1:$BS$4779,MATCH(QHF$1&amp;"|"&amp;$B29,'Data Annex'!$K$1:$K$4779,0),MATCH(QHF$2,'Data Annex'!$K$1:$BS$1,0)),"")</f>
        <v/>
      </c>
      <c r="QHG29" s="258" t="str">
        <f>IFERROR(INDEX('Data Annex'!$K$1:$BS$4779,MATCH(QHG$1&amp;"|"&amp;$B29,'Data Annex'!$K$1:$K$4779,0),MATCH(QHG$2,'Data Annex'!$K$1:$BS$1,0)),"")</f>
        <v/>
      </c>
      <c r="QHH29" s="258" t="str">
        <f>IFERROR(INDEX('Data Annex'!$K$1:$BS$4779,MATCH(QHH$1&amp;"|"&amp;$B29,'Data Annex'!$K$1:$K$4779,0),MATCH(QHH$2,'Data Annex'!$K$1:$BS$1,0)),"")</f>
        <v/>
      </c>
      <c r="QHI29" s="258" t="str">
        <f>IFERROR(INDEX('Data Annex'!$K$1:$BS$4779,MATCH(QHI$1&amp;"|"&amp;$B29,'Data Annex'!$K$1:$K$4779,0),MATCH(QHI$2,'Data Annex'!$K$1:$BS$1,0)),"")</f>
        <v/>
      </c>
      <c r="QHJ29" s="258" t="str">
        <f>IFERROR(INDEX('Data Annex'!$K$1:$BS$4779,MATCH(QHJ$1&amp;"|"&amp;$B29,'Data Annex'!$K$1:$K$4779,0),MATCH(QHJ$2,'Data Annex'!$K$1:$BS$1,0)),"")</f>
        <v/>
      </c>
      <c r="QHK29" s="258" t="str">
        <f>IFERROR(INDEX('Data Annex'!$K$1:$BS$4779,MATCH(QHK$1&amp;"|"&amp;$B29,'Data Annex'!$K$1:$K$4779,0),MATCH(QHK$2,'Data Annex'!$K$1:$BS$1,0)),"")</f>
        <v/>
      </c>
      <c r="QHL29" s="258" t="str">
        <f>IFERROR(INDEX('Data Annex'!$K$1:$BS$4779,MATCH(QHL$1&amp;"|"&amp;$B29,'Data Annex'!$K$1:$K$4779,0),MATCH(QHL$2,'Data Annex'!$K$1:$BS$1,0)),"")</f>
        <v/>
      </c>
      <c r="QHM29" s="258" t="str">
        <f>IFERROR(INDEX('Data Annex'!$K$1:$BS$4779,MATCH(QHM$1&amp;"|"&amp;$B29,'Data Annex'!$K$1:$K$4779,0),MATCH(QHM$2,'Data Annex'!$K$1:$BS$1,0)),"")</f>
        <v/>
      </c>
      <c r="QHN29" s="258" t="str">
        <f>IFERROR(INDEX('Data Annex'!$K$1:$BS$4779,MATCH(QHN$1&amp;"|"&amp;$B29,'Data Annex'!$K$1:$K$4779,0),MATCH(QHN$2,'Data Annex'!$K$1:$BS$1,0)),"")</f>
        <v/>
      </c>
      <c r="QHO29" s="258" t="str">
        <f>IFERROR(INDEX('Data Annex'!$K$1:$BS$4779,MATCH(QHO$1&amp;"|"&amp;$B29,'Data Annex'!$K$1:$K$4779,0),MATCH(QHO$2,'Data Annex'!$K$1:$BS$1,0)),"")</f>
        <v/>
      </c>
      <c r="QHP29" s="258" t="str">
        <f>IFERROR(INDEX('Data Annex'!$K$1:$BS$4779,MATCH(QHP$1&amp;"|"&amp;$B29,'Data Annex'!$K$1:$K$4779,0),MATCH(QHP$2,'Data Annex'!$K$1:$BS$1,0)),"")</f>
        <v/>
      </c>
      <c r="QHQ29" s="258" t="str">
        <f>IFERROR(INDEX('Data Annex'!$K$1:$BS$4779,MATCH(QHQ$1&amp;"|"&amp;$B29,'Data Annex'!$K$1:$K$4779,0),MATCH(QHQ$2,'Data Annex'!$K$1:$BS$1,0)),"")</f>
        <v/>
      </c>
      <c r="QHR29" s="258" t="str">
        <f>IFERROR(INDEX('Data Annex'!$K$1:$BS$4779,MATCH(QHR$1&amp;"|"&amp;$B29,'Data Annex'!$K$1:$K$4779,0),MATCH(QHR$2,'Data Annex'!$K$1:$BS$1,0)),"")</f>
        <v/>
      </c>
      <c r="QHS29" s="258" t="str">
        <f>IFERROR(INDEX('Data Annex'!$K$1:$BS$4779,MATCH(QHS$1&amp;"|"&amp;$B29,'Data Annex'!$K$1:$K$4779,0),MATCH(QHS$2,'Data Annex'!$K$1:$BS$1,0)),"")</f>
        <v/>
      </c>
      <c r="QHT29" s="258" t="str">
        <f>IFERROR(INDEX('Data Annex'!$K$1:$BS$4779,MATCH(QHT$1&amp;"|"&amp;$B29,'Data Annex'!$K$1:$K$4779,0),MATCH(QHT$2,'Data Annex'!$K$1:$BS$1,0)),"")</f>
        <v/>
      </c>
      <c r="QHU29" s="258" t="str">
        <f>IFERROR(INDEX('Data Annex'!$K$1:$BS$4779,MATCH(QHU$1&amp;"|"&amp;$B29,'Data Annex'!$K$1:$K$4779,0),MATCH(QHU$2,'Data Annex'!$K$1:$BS$1,0)),"")</f>
        <v/>
      </c>
      <c r="QHV29" s="258" t="str">
        <f>IFERROR(INDEX('Data Annex'!$K$1:$BS$4779,MATCH(QHV$1&amp;"|"&amp;$B29,'Data Annex'!$K$1:$K$4779,0),MATCH(QHV$2,'Data Annex'!$K$1:$BS$1,0)),"")</f>
        <v/>
      </c>
      <c r="QHW29" s="258" t="str">
        <f>IFERROR(INDEX('Data Annex'!$K$1:$BS$4779,MATCH(QHW$1&amp;"|"&amp;$B29,'Data Annex'!$K$1:$K$4779,0),MATCH(QHW$2,'Data Annex'!$K$1:$BS$1,0)),"")</f>
        <v/>
      </c>
      <c r="QHX29" s="258" t="str">
        <f>IFERROR(INDEX('Data Annex'!$K$1:$BS$4779,MATCH(QHX$1&amp;"|"&amp;$B29,'Data Annex'!$K$1:$K$4779,0),MATCH(QHX$2,'Data Annex'!$K$1:$BS$1,0)),"")</f>
        <v/>
      </c>
      <c r="QHY29" s="258" t="str">
        <f>IFERROR(INDEX('Data Annex'!$K$1:$BS$4779,MATCH(QHY$1&amp;"|"&amp;$B29,'Data Annex'!$K$1:$K$4779,0),MATCH(QHY$2,'Data Annex'!$K$1:$BS$1,0)),"")</f>
        <v/>
      </c>
      <c r="QHZ29" s="258" t="str">
        <f>IFERROR(INDEX('Data Annex'!$K$1:$BS$4779,MATCH(QHZ$1&amp;"|"&amp;$B29,'Data Annex'!$K$1:$K$4779,0),MATCH(QHZ$2,'Data Annex'!$K$1:$BS$1,0)),"")</f>
        <v/>
      </c>
      <c r="QIA29" s="258" t="str">
        <f>IFERROR(INDEX('Data Annex'!$K$1:$BS$4779,MATCH(QIA$1&amp;"|"&amp;$B29,'Data Annex'!$K$1:$K$4779,0),MATCH(QIA$2,'Data Annex'!$K$1:$BS$1,0)),"")</f>
        <v/>
      </c>
      <c r="QIB29" s="258" t="str">
        <f>IFERROR(INDEX('Data Annex'!$K$1:$BS$4779,MATCH(QIB$1&amp;"|"&amp;$B29,'Data Annex'!$K$1:$K$4779,0),MATCH(QIB$2,'Data Annex'!$K$1:$BS$1,0)),"")</f>
        <v/>
      </c>
      <c r="QIC29" s="258" t="str">
        <f>IFERROR(INDEX('Data Annex'!$K$1:$BS$4779,MATCH(QIC$1&amp;"|"&amp;$B29,'Data Annex'!$K$1:$K$4779,0),MATCH(QIC$2,'Data Annex'!$K$1:$BS$1,0)),"")</f>
        <v/>
      </c>
      <c r="QID29" s="258" t="str">
        <f>IFERROR(INDEX('Data Annex'!$K$1:$BS$4779,MATCH(QID$1&amp;"|"&amp;$B29,'Data Annex'!$K$1:$K$4779,0),MATCH(QID$2,'Data Annex'!$K$1:$BS$1,0)),"")</f>
        <v/>
      </c>
      <c r="QIE29" s="258" t="str">
        <f>IFERROR(INDEX('Data Annex'!$K$1:$BS$4779,MATCH(QIE$1&amp;"|"&amp;$B29,'Data Annex'!$K$1:$K$4779,0),MATCH(QIE$2,'Data Annex'!$K$1:$BS$1,0)),"")</f>
        <v/>
      </c>
      <c r="QIF29" s="258" t="str">
        <f>IFERROR(INDEX('Data Annex'!$K$1:$BS$4779,MATCH(QIF$1&amp;"|"&amp;$B29,'Data Annex'!$K$1:$K$4779,0),MATCH(QIF$2,'Data Annex'!$K$1:$BS$1,0)),"")</f>
        <v/>
      </c>
      <c r="QIG29" s="258" t="str">
        <f>IFERROR(INDEX('Data Annex'!$K$1:$BS$4779,MATCH(QIG$1&amp;"|"&amp;$B29,'Data Annex'!$K$1:$K$4779,0),MATCH(QIG$2,'Data Annex'!$K$1:$BS$1,0)),"")</f>
        <v/>
      </c>
      <c r="QIH29" s="258" t="str">
        <f>IFERROR(INDEX('Data Annex'!$K$1:$BS$4779,MATCH(QIH$1&amp;"|"&amp;$B29,'Data Annex'!$K$1:$K$4779,0),MATCH(QIH$2,'Data Annex'!$K$1:$BS$1,0)),"")</f>
        <v/>
      </c>
      <c r="QII29" s="258" t="str">
        <f>IFERROR(INDEX('Data Annex'!$K$1:$BS$4779,MATCH(QII$1&amp;"|"&amp;$B29,'Data Annex'!$K$1:$K$4779,0),MATCH(QII$2,'Data Annex'!$K$1:$BS$1,0)),"")</f>
        <v/>
      </c>
      <c r="QIJ29" s="258" t="str">
        <f>IFERROR(INDEX('Data Annex'!$K$1:$BS$4779,MATCH(QIJ$1&amp;"|"&amp;$B29,'Data Annex'!$K$1:$K$4779,0),MATCH(QIJ$2,'Data Annex'!$K$1:$BS$1,0)),"")</f>
        <v/>
      </c>
      <c r="QIK29" s="258" t="str">
        <f>IFERROR(INDEX('Data Annex'!$K$1:$BS$4779,MATCH(QIK$1&amp;"|"&amp;$B29,'Data Annex'!$K$1:$K$4779,0),MATCH(QIK$2,'Data Annex'!$K$1:$BS$1,0)),"")</f>
        <v/>
      </c>
      <c r="QIL29" s="258" t="str">
        <f>IFERROR(INDEX('Data Annex'!$K$1:$BS$4779,MATCH(QIL$1&amp;"|"&amp;$B29,'Data Annex'!$K$1:$K$4779,0),MATCH(QIL$2,'Data Annex'!$K$1:$BS$1,0)),"")</f>
        <v/>
      </c>
      <c r="QIM29" s="258" t="str">
        <f>IFERROR(INDEX('Data Annex'!$K$1:$BS$4779,MATCH(QIM$1&amp;"|"&amp;$B29,'Data Annex'!$K$1:$K$4779,0),MATCH(QIM$2,'Data Annex'!$K$1:$BS$1,0)),"")</f>
        <v/>
      </c>
      <c r="QIN29" s="258" t="str">
        <f>IFERROR(INDEX('Data Annex'!$K$1:$BS$4779,MATCH(QIN$1&amp;"|"&amp;$B29,'Data Annex'!$K$1:$K$4779,0),MATCH(QIN$2,'Data Annex'!$K$1:$BS$1,0)),"")</f>
        <v/>
      </c>
      <c r="QIO29" s="258" t="str">
        <f>IFERROR(INDEX('Data Annex'!$K$1:$BS$4779,MATCH(QIO$1&amp;"|"&amp;$B29,'Data Annex'!$K$1:$K$4779,0),MATCH(QIO$2,'Data Annex'!$K$1:$BS$1,0)),"")</f>
        <v/>
      </c>
      <c r="QIP29" s="258" t="str">
        <f>IFERROR(INDEX('Data Annex'!$K$1:$BS$4779,MATCH(QIP$1&amp;"|"&amp;$B29,'Data Annex'!$K$1:$K$4779,0),MATCH(QIP$2,'Data Annex'!$K$1:$BS$1,0)),"")</f>
        <v/>
      </c>
      <c r="QIQ29" s="258" t="str">
        <f>IFERROR(INDEX('Data Annex'!$K$1:$BS$4779,MATCH(QIQ$1&amp;"|"&amp;$B29,'Data Annex'!$K$1:$K$4779,0),MATCH(QIQ$2,'Data Annex'!$K$1:$BS$1,0)),"")</f>
        <v/>
      </c>
      <c r="QIR29" s="258" t="str">
        <f>IFERROR(INDEX('Data Annex'!$K$1:$BS$4779,MATCH(QIR$1&amp;"|"&amp;$B29,'Data Annex'!$K$1:$K$4779,0),MATCH(QIR$2,'Data Annex'!$K$1:$BS$1,0)),"")</f>
        <v/>
      </c>
      <c r="QIS29" s="258" t="str">
        <f>IFERROR(INDEX('Data Annex'!$K$1:$BS$4779,MATCH(QIS$1&amp;"|"&amp;$B29,'Data Annex'!$K$1:$K$4779,0),MATCH(QIS$2,'Data Annex'!$K$1:$BS$1,0)),"")</f>
        <v/>
      </c>
      <c r="QIT29" s="258" t="str">
        <f>IFERROR(INDEX('Data Annex'!$K$1:$BS$4779,MATCH(QIT$1&amp;"|"&amp;$B29,'Data Annex'!$K$1:$K$4779,0),MATCH(QIT$2,'Data Annex'!$K$1:$BS$1,0)),"")</f>
        <v/>
      </c>
      <c r="QIU29" s="258" t="str">
        <f>IFERROR(INDEX('Data Annex'!$K$1:$BS$4779,MATCH(QIU$1&amp;"|"&amp;$B29,'Data Annex'!$K$1:$K$4779,0),MATCH(QIU$2,'Data Annex'!$K$1:$BS$1,0)),"")</f>
        <v/>
      </c>
      <c r="QIV29" s="258" t="str">
        <f>IFERROR(INDEX('Data Annex'!$K$1:$BS$4779,MATCH(QIV$1&amp;"|"&amp;$B29,'Data Annex'!$K$1:$K$4779,0),MATCH(QIV$2,'Data Annex'!$K$1:$BS$1,0)),"")</f>
        <v/>
      </c>
      <c r="QIW29" s="258" t="str">
        <f>IFERROR(INDEX('Data Annex'!$K$1:$BS$4779,MATCH(QIW$1&amp;"|"&amp;$B29,'Data Annex'!$K$1:$K$4779,0),MATCH(QIW$2,'Data Annex'!$K$1:$BS$1,0)),"")</f>
        <v/>
      </c>
      <c r="QIX29" s="258" t="str">
        <f>IFERROR(INDEX('Data Annex'!$K$1:$BS$4779,MATCH(QIX$1&amp;"|"&amp;$B29,'Data Annex'!$K$1:$K$4779,0),MATCH(QIX$2,'Data Annex'!$K$1:$BS$1,0)),"")</f>
        <v/>
      </c>
      <c r="QIY29" s="258" t="str">
        <f>IFERROR(INDEX('Data Annex'!$K$1:$BS$4779,MATCH(QIY$1&amp;"|"&amp;$B29,'Data Annex'!$K$1:$K$4779,0),MATCH(QIY$2,'Data Annex'!$K$1:$BS$1,0)),"")</f>
        <v/>
      </c>
      <c r="QIZ29" s="258" t="str">
        <f>IFERROR(INDEX('Data Annex'!$K$1:$BS$4779,MATCH(QIZ$1&amp;"|"&amp;$B29,'Data Annex'!$K$1:$K$4779,0),MATCH(QIZ$2,'Data Annex'!$K$1:$BS$1,0)),"")</f>
        <v/>
      </c>
      <c r="QJA29" s="258" t="str">
        <f>IFERROR(INDEX('Data Annex'!$K$1:$BS$4779,MATCH(QJA$1&amp;"|"&amp;$B29,'Data Annex'!$K$1:$K$4779,0),MATCH(QJA$2,'Data Annex'!$K$1:$BS$1,0)),"")</f>
        <v/>
      </c>
      <c r="QJB29" s="258" t="str">
        <f>IFERROR(INDEX('Data Annex'!$K$1:$BS$4779,MATCH(QJB$1&amp;"|"&amp;$B29,'Data Annex'!$K$1:$K$4779,0),MATCH(QJB$2,'Data Annex'!$K$1:$BS$1,0)),"")</f>
        <v/>
      </c>
      <c r="QJC29" s="258" t="str">
        <f>IFERROR(INDEX('Data Annex'!$K$1:$BS$4779,MATCH(QJC$1&amp;"|"&amp;$B29,'Data Annex'!$K$1:$K$4779,0),MATCH(QJC$2,'Data Annex'!$K$1:$BS$1,0)),"")</f>
        <v/>
      </c>
      <c r="QJD29" s="258" t="str">
        <f>IFERROR(INDEX('Data Annex'!$K$1:$BS$4779,MATCH(QJD$1&amp;"|"&amp;$B29,'Data Annex'!$K$1:$K$4779,0),MATCH(QJD$2,'Data Annex'!$K$1:$BS$1,0)),"")</f>
        <v/>
      </c>
      <c r="QJE29" s="258" t="str">
        <f>IFERROR(INDEX('Data Annex'!$K$1:$BS$4779,MATCH(QJE$1&amp;"|"&amp;$B29,'Data Annex'!$K$1:$K$4779,0),MATCH(QJE$2,'Data Annex'!$K$1:$BS$1,0)),"")</f>
        <v/>
      </c>
      <c r="QJF29" s="258" t="str">
        <f>IFERROR(INDEX('Data Annex'!$K$1:$BS$4779,MATCH(QJF$1&amp;"|"&amp;$B29,'Data Annex'!$K$1:$K$4779,0),MATCH(QJF$2,'Data Annex'!$K$1:$BS$1,0)),"")</f>
        <v/>
      </c>
      <c r="QJG29" s="258" t="str">
        <f>IFERROR(INDEX('Data Annex'!$K$1:$BS$4779,MATCH(QJG$1&amp;"|"&amp;$B29,'Data Annex'!$K$1:$K$4779,0),MATCH(QJG$2,'Data Annex'!$K$1:$BS$1,0)),"")</f>
        <v/>
      </c>
      <c r="QJH29" s="258" t="str">
        <f>IFERROR(INDEX('Data Annex'!$K$1:$BS$4779,MATCH(QJH$1&amp;"|"&amp;$B29,'Data Annex'!$K$1:$K$4779,0),MATCH(QJH$2,'Data Annex'!$K$1:$BS$1,0)),"")</f>
        <v/>
      </c>
      <c r="QJI29" s="258" t="str">
        <f>IFERROR(INDEX('Data Annex'!$K$1:$BS$4779,MATCH(QJI$1&amp;"|"&amp;$B29,'Data Annex'!$K$1:$K$4779,0),MATCH(QJI$2,'Data Annex'!$K$1:$BS$1,0)),"")</f>
        <v/>
      </c>
      <c r="QJJ29" s="258" t="str">
        <f>IFERROR(INDEX('Data Annex'!$K$1:$BS$4779,MATCH(QJJ$1&amp;"|"&amp;$B29,'Data Annex'!$K$1:$K$4779,0),MATCH(QJJ$2,'Data Annex'!$K$1:$BS$1,0)),"")</f>
        <v/>
      </c>
      <c r="QJK29" s="258" t="str">
        <f>IFERROR(INDEX('Data Annex'!$K$1:$BS$4779,MATCH(QJK$1&amp;"|"&amp;$B29,'Data Annex'!$K$1:$K$4779,0),MATCH(QJK$2,'Data Annex'!$K$1:$BS$1,0)),"")</f>
        <v/>
      </c>
      <c r="QJL29" s="258" t="str">
        <f>IFERROR(INDEX('Data Annex'!$K$1:$BS$4779,MATCH(QJL$1&amp;"|"&amp;$B29,'Data Annex'!$K$1:$K$4779,0),MATCH(QJL$2,'Data Annex'!$K$1:$BS$1,0)),"")</f>
        <v/>
      </c>
      <c r="QJM29" s="258" t="str">
        <f>IFERROR(INDEX('Data Annex'!$K$1:$BS$4779,MATCH(QJM$1&amp;"|"&amp;$B29,'Data Annex'!$K$1:$K$4779,0),MATCH(QJM$2,'Data Annex'!$K$1:$BS$1,0)),"")</f>
        <v/>
      </c>
      <c r="QJN29" s="258" t="str">
        <f>IFERROR(INDEX('Data Annex'!$K$1:$BS$4779,MATCH(QJN$1&amp;"|"&amp;$B29,'Data Annex'!$K$1:$K$4779,0),MATCH(QJN$2,'Data Annex'!$K$1:$BS$1,0)),"")</f>
        <v/>
      </c>
      <c r="QJO29" s="258" t="str">
        <f>IFERROR(INDEX('Data Annex'!$K$1:$BS$4779,MATCH(QJO$1&amp;"|"&amp;$B29,'Data Annex'!$K$1:$K$4779,0),MATCH(QJO$2,'Data Annex'!$K$1:$BS$1,0)),"")</f>
        <v/>
      </c>
      <c r="QJP29" s="258" t="str">
        <f>IFERROR(INDEX('Data Annex'!$K$1:$BS$4779,MATCH(QJP$1&amp;"|"&amp;$B29,'Data Annex'!$K$1:$K$4779,0),MATCH(QJP$2,'Data Annex'!$K$1:$BS$1,0)),"")</f>
        <v/>
      </c>
      <c r="QJQ29" s="258" t="str">
        <f>IFERROR(INDEX('Data Annex'!$K$1:$BS$4779,MATCH(QJQ$1&amp;"|"&amp;$B29,'Data Annex'!$K$1:$K$4779,0),MATCH(QJQ$2,'Data Annex'!$K$1:$BS$1,0)),"")</f>
        <v/>
      </c>
      <c r="QJR29" s="258" t="str">
        <f>IFERROR(INDEX('Data Annex'!$K$1:$BS$4779,MATCH(QJR$1&amp;"|"&amp;$B29,'Data Annex'!$K$1:$K$4779,0),MATCH(QJR$2,'Data Annex'!$K$1:$BS$1,0)),"")</f>
        <v/>
      </c>
      <c r="QJS29" s="258" t="str">
        <f>IFERROR(INDEX('Data Annex'!$K$1:$BS$4779,MATCH(QJS$1&amp;"|"&amp;$B29,'Data Annex'!$K$1:$K$4779,0),MATCH(QJS$2,'Data Annex'!$K$1:$BS$1,0)),"")</f>
        <v/>
      </c>
      <c r="QJT29" s="258" t="str">
        <f>IFERROR(INDEX('Data Annex'!$K$1:$BS$4779,MATCH(QJT$1&amp;"|"&amp;$B29,'Data Annex'!$K$1:$K$4779,0),MATCH(QJT$2,'Data Annex'!$K$1:$BS$1,0)),"")</f>
        <v/>
      </c>
      <c r="QJU29" s="258" t="str">
        <f>IFERROR(INDEX('Data Annex'!$K$1:$BS$4779,MATCH(QJU$1&amp;"|"&amp;$B29,'Data Annex'!$K$1:$K$4779,0),MATCH(QJU$2,'Data Annex'!$K$1:$BS$1,0)),"")</f>
        <v/>
      </c>
      <c r="QJV29" s="258" t="str">
        <f>IFERROR(INDEX('Data Annex'!$K$1:$BS$4779,MATCH(QJV$1&amp;"|"&amp;$B29,'Data Annex'!$K$1:$K$4779,0),MATCH(QJV$2,'Data Annex'!$K$1:$BS$1,0)),"")</f>
        <v/>
      </c>
      <c r="QJW29" s="258" t="str">
        <f>IFERROR(INDEX('Data Annex'!$K$1:$BS$4779,MATCH(QJW$1&amp;"|"&amp;$B29,'Data Annex'!$K$1:$K$4779,0),MATCH(QJW$2,'Data Annex'!$K$1:$BS$1,0)),"")</f>
        <v/>
      </c>
      <c r="QJX29" s="258" t="str">
        <f>IFERROR(INDEX('Data Annex'!$K$1:$BS$4779,MATCH(QJX$1&amp;"|"&amp;$B29,'Data Annex'!$K$1:$K$4779,0),MATCH(QJX$2,'Data Annex'!$K$1:$BS$1,0)),"")</f>
        <v/>
      </c>
      <c r="QJY29" s="258" t="str">
        <f>IFERROR(INDEX('Data Annex'!$K$1:$BS$4779,MATCH(QJY$1&amp;"|"&amp;$B29,'Data Annex'!$K$1:$K$4779,0),MATCH(QJY$2,'Data Annex'!$K$1:$BS$1,0)),"")</f>
        <v/>
      </c>
      <c r="QJZ29" s="258" t="str">
        <f>IFERROR(INDEX('Data Annex'!$K$1:$BS$4779,MATCH(QJZ$1&amp;"|"&amp;$B29,'Data Annex'!$K$1:$K$4779,0),MATCH(QJZ$2,'Data Annex'!$K$1:$BS$1,0)),"")</f>
        <v/>
      </c>
      <c r="QKA29" s="258" t="str">
        <f>IFERROR(INDEX('Data Annex'!$K$1:$BS$4779,MATCH(QKA$1&amp;"|"&amp;$B29,'Data Annex'!$K$1:$K$4779,0),MATCH(QKA$2,'Data Annex'!$K$1:$BS$1,0)),"")</f>
        <v/>
      </c>
      <c r="QKB29" s="258" t="str">
        <f>IFERROR(INDEX('Data Annex'!$K$1:$BS$4779,MATCH(QKB$1&amp;"|"&amp;$B29,'Data Annex'!$K$1:$K$4779,0),MATCH(QKB$2,'Data Annex'!$K$1:$BS$1,0)),"")</f>
        <v/>
      </c>
      <c r="QKC29" s="258" t="str">
        <f>IFERROR(INDEX('Data Annex'!$K$1:$BS$4779,MATCH(QKC$1&amp;"|"&amp;$B29,'Data Annex'!$K$1:$K$4779,0),MATCH(QKC$2,'Data Annex'!$K$1:$BS$1,0)),"")</f>
        <v/>
      </c>
      <c r="QKD29" s="258" t="str">
        <f>IFERROR(INDEX('Data Annex'!$K$1:$BS$4779,MATCH(QKD$1&amp;"|"&amp;$B29,'Data Annex'!$K$1:$K$4779,0),MATCH(QKD$2,'Data Annex'!$K$1:$BS$1,0)),"")</f>
        <v/>
      </c>
      <c r="QKE29" s="258" t="str">
        <f>IFERROR(INDEX('Data Annex'!$K$1:$BS$4779,MATCH(QKE$1&amp;"|"&amp;$B29,'Data Annex'!$K$1:$K$4779,0),MATCH(QKE$2,'Data Annex'!$K$1:$BS$1,0)),"")</f>
        <v/>
      </c>
      <c r="QKF29" s="258" t="str">
        <f>IFERROR(INDEX('Data Annex'!$K$1:$BS$4779,MATCH(QKF$1&amp;"|"&amp;$B29,'Data Annex'!$K$1:$K$4779,0),MATCH(QKF$2,'Data Annex'!$K$1:$BS$1,0)),"")</f>
        <v/>
      </c>
      <c r="QKG29" s="258" t="str">
        <f>IFERROR(INDEX('Data Annex'!$K$1:$BS$4779,MATCH(QKG$1&amp;"|"&amp;$B29,'Data Annex'!$K$1:$K$4779,0),MATCH(QKG$2,'Data Annex'!$K$1:$BS$1,0)),"")</f>
        <v/>
      </c>
      <c r="QKH29" s="258" t="str">
        <f>IFERROR(INDEX('Data Annex'!$K$1:$BS$4779,MATCH(QKH$1&amp;"|"&amp;$B29,'Data Annex'!$K$1:$K$4779,0),MATCH(QKH$2,'Data Annex'!$K$1:$BS$1,0)),"")</f>
        <v/>
      </c>
      <c r="QKI29" s="258" t="str">
        <f>IFERROR(INDEX('Data Annex'!$K$1:$BS$4779,MATCH(QKI$1&amp;"|"&amp;$B29,'Data Annex'!$K$1:$K$4779,0),MATCH(QKI$2,'Data Annex'!$K$1:$BS$1,0)),"")</f>
        <v/>
      </c>
      <c r="QKJ29" s="258" t="str">
        <f>IFERROR(INDEX('Data Annex'!$K$1:$BS$4779,MATCH(QKJ$1&amp;"|"&amp;$B29,'Data Annex'!$K$1:$K$4779,0),MATCH(QKJ$2,'Data Annex'!$K$1:$BS$1,0)),"")</f>
        <v/>
      </c>
      <c r="QKK29" s="258" t="str">
        <f>IFERROR(INDEX('Data Annex'!$K$1:$BS$4779,MATCH(QKK$1&amp;"|"&amp;$B29,'Data Annex'!$K$1:$K$4779,0),MATCH(QKK$2,'Data Annex'!$K$1:$BS$1,0)),"")</f>
        <v/>
      </c>
      <c r="QKL29" s="258" t="str">
        <f>IFERROR(INDEX('Data Annex'!$K$1:$BS$4779,MATCH(QKL$1&amp;"|"&amp;$B29,'Data Annex'!$K$1:$K$4779,0),MATCH(QKL$2,'Data Annex'!$K$1:$BS$1,0)),"")</f>
        <v/>
      </c>
      <c r="QKM29" s="258" t="str">
        <f>IFERROR(INDEX('Data Annex'!$K$1:$BS$4779,MATCH(QKM$1&amp;"|"&amp;$B29,'Data Annex'!$K$1:$K$4779,0),MATCH(QKM$2,'Data Annex'!$K$1:$BS$1,0)),"")</f>
        <v/>
      </c>
      <c r="QKN29" s="258" t="str">
        <f>IFERROR(INDEX('Data Annex'!$K$1:$BS$4779,MATCH(QKN$1&amp;"|"&amp;$B29,'Data Annex'!$K$1:$K$4779,0),MATCH(QKN$2,'Data Annex'!$K$1:$BS$1,0)),"")</f>
        <v/>
      </c>
      <c r="QKO29" s="258" t="str">
        <f>IFERROR(INDEX('Data Annex'!$K$1:$BS$4779,MATCH(QKO$1&amp;"|"&amp;$B29,'Data Annex'!$K$1:$K$4779,0),MATCH(QKO$2,'Data Annex'!$K$1:$BS$1,0)),"")</f>
        <v/>
      </c>
      <c r="QKP29" s="258" t="str">
        <f>IFERROR(INDEX('Data Annex'!$K$1:$BS$4779,MATCH(QKP$1&amp;"|"&amp;$B29,'Data Annex'!$K$1:$K$4779,0),MATCH(QKP$2,'Data Annex'!$K$1:$BS$1,0)),"")</f>
        <v/>
      </c>
      <c r="QKQ29" s="258" t="str">
        <f>IFERROR(INDEX('Data Annex'!$K$1:$BS$4779,MATCH(QKQ$1&amp;"|"&amp;$B29,'Data Annex'!$K$1:$K$4779,0),MATCH(QKQ$2,'Data Annex'!$K$1:$BS$1,0)),"")</f>
        <v/>
      </c>
      <c r="QKR29" s="258" t="str">
        <f>IFERROR(INDEX('Data Annex'!$K$1:$BS$4779,MATCH(QKR$1&amp;"|"&amp;$B29,'Data Annex'!$K$1:$K$4779,0),MATCH(QKR$2,'Data Annex'!$K$1:$BS$1,0)),"")</f>
        <v/>
      </c>
      <c r="QKS29" s="258" t="str">
        <f>IFERROR(INDEX('Data Annex'!$K$1:$BS$4779,MATCH(QKS$1&amp;"|"&amp;$B29,'Data Annex'!$K$1:$K$4779,0),MATCH(QKS$2,'Data Annex'!$K$1:$BS$1,0)),"")</f>
        <v/>
      </c>
      <c r="QKT29" s="258" t="str">
        <f>IFERROR(INDEX('Data Annex'!$K$1:$BS$4779,MATCH(QKT$1&amp;"|"&amp;$B29,'Data Annex'!$K$1:$K$4779,0),MATCH(QKT$2,'Data Annex'!$K$1:$BS$1,0)),"")</f>
        <v/>
      </c>
      <c r="QKU29" s="258" t="str">
        <f>IFERROR(INDEX('Data Annex'!$K$1:$BS$4779,MATCH(QKU$1&amp;"|"&amp;$B29,'Data Annex'!$K$1:$K$4779,0),MATCH(QKU$2,'Data Annex'!$K$1:$BS$1,0)),"")</f>
        <v/>
      </c>
      <c r="QKV29" s="258" t="str">
        <f>IFERROR(INDEX('Data Annex'!$K$1:$BS$4779,MATCH(QKV$1&amp;"|"&amp;$B29,'Data Annex'!$K$1:$K$4779,0),MATCH(QKV$2,'Data Annex'!$K$1:$BS$1,0)),"")</f>
        <v/>
      </c>
      <c r="QKW29" s="258" t="str">
        <f>IFERROR(INDEX('Data Annex'!$K$1:$BS$4779,MATCH(QKW$1&amp;"|"&amp;$B29,'Data Annex'!$K$1:$K$4779,0),MATCH(QKW$2,'Data Annex'!$K$1:$BS$1,0)),"")</f>
        <v/>
      </c>
      <c r="QKX29" s="258" t="str">
        <f>IFERROR(INDEX('Data Annex'!$K$1:$BS$4779,MATCH(QKX$1&amp;"|"&amp;$B29,'Data Annex'!$K$1:$K$4779,0),MATCH(QKX$2,'Data Annex'!$K$1:$BS$1,0)),"")</f>
        <v/>
      </c>
      <c r="QKY29" s="258" t="str">
        <f>IFERROR(INDEX('Data Annex'!$K$1:$BS$4779,MATCH(QKY$1&amp;"|"&amp;$B29,'Data Annex'!$K$1:$K$4779,0),MATCH(QKY$2,'Data Annex'!$K$1:$BS$1,0)),"")</f>
        <v/>
      </c>
      <c r="QKZ29" s="258" t="str">
        <f>IFERROR(INDEX('Data Annex'!$K$1:$BS$4779,MATCH(QKZ$1&amp;"|"&amp;$B29,'Data Annex'!$K$1:$K$4779,0),MATCH(QKZ$2,'Data Annex'!$K$1:$BS$1,0)),"")</f>
        <v/>
      </c>
      <c r="QLA29" s="258" t="str">
        <f>IFERROR(INDEX('Data Annex'!$K$1:$BS$4779,MATCH(QLA$1&amp;"|"&amp;$B29,'Data Annex'!$K$1:$K$4779,0),MATCH(QLA$2,'Data Annex'!$K$1:$BS$1,0)),"")</f>
        <v/>
      </c>
      <c r="QLB29" s="258" t="str">
        <f>IFERROR(INDEX('Data Annex'!$K$1:$BS$4779,MATCH(QLB$1&amp;"|"&amp;$B29,'Data Annex'!$K$1:$K$4779,0),MATCH(QLB$2,'Data Annex'!$K$1:$BS$1,0)),"")</f>
        <v/>
      </c>
      <c r="QLC29" s="258" t="str">
        <f>IFERROR(INDEX('Data Annex'!$K$1:$BS$4779,MATCH(QLC$1&amp;"|"&amp;$B29,'Data Annex'!$K$1:$K$4779,0),MATCH(QLC$2,'Data Annex'!$K$1:$BS$1,0)),"")</f>
        <v/>
      </c>
      <c r="QLD29" s="258" t="str">
        <f>IFERROR(INDEX('Data Annex'!$K$1:$BS$4779,MATCH(QLD$1&amp;"|"&amp;$B29,'Data Annex'!$K$1:$K$4779,0),MATCH(QLD$2,'Data Annex'!$K$1:$BS$1,0)),"")</f>
        <v/>
      </c>
      <c r="QLE29" s="258" t="str">
        <f>IFERROR(INDEX('Data Annex'!$K$1:$BS$4779,MATCH(QLE$1&amp;"|"&amp;$B29,'Data Annex'!$K$1:$K$4779,0),MATCH(QLE$2,'Data Annex'!$K$1:$BS$1,0)),"")</f>
        <v/>
      </c>
      <c r="QLF29" s="258" t="str">
        <f>IFERROR(INDEX('Data Annex'!$K$1:$BS$4779,MATCH(QLF$1&amp;"|"&amp;$B29,'Data Annex'!$K$1:$K$4779,0),MATCH(QLF$2,'Data Annex'!$K$1:$BS$1,0)),"")</f>
        <v/>
      </c>
      <c r="QLG29" s="258" t="str">
        <f>IFERROR(INDEX('Data Annex'!$K$1:$BS$4779,MATCH(QLG$1&amp;"|"&amp;$B29,'Data Annex'!$K$1:$K$4779,0),MATCH(QLG$2,'Data Annex'!$K$1:$BS$1,0)),"")</f>
        <v/>
      </c>
      <c r="QLH29" s="258" t="str">
        <f>IFERROR(INDEX('Data Annex'!$K$1:$BS$4779,MATCH(QLH$1&amp;"|"&amp;$B29,'Data Annex'!$K$1:$K$4779,0),MATCH(QLH$2,'Data Annex'!$K$1:$BS$1,0)),"")</f>
        <v/>
      </c>
      <c r="QLI29" s="258" t="str">
        <f>IFERROR(INDEX('Data Annex'!$K$1:$BS$4779,MATCH(QLI$1&amp;"|"&amp;$B29,'Data Annex'!$K$1:$K$4779,0),MATCH(QLI$2,'Data Annex'!$K$1:$BS$1,0)),"")</f>
        <v/>
      </c>
      <c r="QLJ29" s="258" t="str">
        <f>IFERROR(INDEX('Data Annex'!$K$1:$BS$4779,MATCH(QLJ$1&amp;"|"&amp;$B29,'Data Annex'!$K$1:$K$4779,0),MATCH(QLJ$2,'Data Annex'!$K$1:$BS$1,0)),"")</f>
        <v/>
      </c>
      <c r="QLK29" s="258" t="str">
        <f>IFERROR(INDEX('Data Annex'!$K$1:$BS$4779,MATCH(QLK$1&amp;"|"&amp;$B29,'Data Annex'!$K$1:$K$4779,0),MATCH(QLK$2,'Data Annex'!$K$1:$BS$1,0)),"")</f>
        <v/>
      </c>
      <c r="QLL29" s="258" t="str">
        <f>IFERROR(INDEX('Data Annex'!$K$1:$BS$4779,MATCH(QLL$1&amp;"|"&amp;$B29,'Data Annex'!$K$1:$K$4779,0),MATCH(QLL$2,'Data Annex'!$K$1:$BS$1,0)),"")</f>
        <v/>
      </c>
      <c r="QLM29" s="258" t="str">
        <f>IFERROR(INDEX('Data Annex'!$K$1:$BS$4779,MATCH(QLM$1&amp;"|"&amp;$B29,'Data Annex'!$K$1:$K$4779,0),MATCH(QLM$2,'Data Annex'!$K$1:$BS$1,0)),"")</f>
        <v/>
      </c>
      <c r="QLN29" s="258" t="str">
        <f>IFERROR(INDEX('Data Annex'!$K$1:$BS$4779,MATCH(QLN$1&amp;"|"&amp;$B29,'Data Annex'!$K$1:$K$4779,0),MATCH(QLN$2,'Data Annex'!$K$1:$BS$1,0)),"")</f>
        <v/>
      </c>
      <c r="QLO29" s="258" t="str">
        <f>IFERROR(INDEX('Data Annex'!$K$1:$BS$4779,MATCH(QLO$1&amp;"|"&amp;$B29,'Data Annex'!$K$1:$K$4779,0),MATCH(QLO$2,'Data Annex'!$K$1:$BS$1,0)),"")</f>
        <v/>
      </c>
      <c r="QLP29" s="258" t="str">
        <f>IFERROR(INDEX('Data Annex'!$K$1:$BS$4779,MATCH(QLP$1&amp;"|"&amp;$B29,'Data Annex'!$K$1:$K$4779,0),MATCH(QLP$2,'Data Annex'!$K$1:$BS$1,0)),"")</f>
        <v/>
      </c>
      <c r="QLQ29" s="258" t="str">
        <f>IFERROR(INDEX('Data Annex'!$K$1:$BS$4779,MATCH(QLQ$1&amp;"|"&amp;$B29,'Data Annex'!$K$1:$K$4779,0),MATCH(QLQ$2,'Data Annex'!$K$1:$BS$1,0)),"")</f>
        <v/>
      </c>
      <c r="QLR29" s="258" t="str">
        <f>IFERROR(INDEX('Data Annex'!$K$1:$BS$4779,MATCH(QLR$1&amp;"|"&amp;$B29,'Data Annex'!$K$1:$K$4779,0),MATCH(QLR$2,'Data Annex'!$K$1:$BS$1,0)),"")</f>
        <v/>
      </c>
      <c r="QLS29" s="258" t="str">
        <f>IFERROR(INDEX('Data Annex'!$K$1:$BS$4779,MATCH(QLS$1&amp;"|"&amp;$B29,'Data Annex'!$K$1:$K$4779,0),MATCH(QLS$2,'Data Annex'!$K$1:$BS$1,0)),"")</f>
        <v/>
      </c>
      <c r="QLT29" s="258" t="str">
        <f>IFERROR(INDEX('Data Annex'!$K$1:$BS$4779,MATCH(QLT$1&amp;"|"&amp;$B29,'Data Annex'!$K$1:$K$4779,0),MATCH(QLT$2,'Data Annex'!$K$1:$BS$1,0)),"")</f>
        <v/>
      </c>
      <c r="QLU29" s="258" t="str">
        <f>IFERROR(INDEX('Data Annex'!$K$1:$BS$4779,MATCH(QLU$1&amp;"|"&amp;$B29,'Data Annex'!$K$1:$K$4779,0),MATCH(QLU$2,'Data Annex'!$K$1:$BS$1,0)),"")</f>
        <v/>
      </c>
      <c r="QLV29" s="258" t="str">
        <f>IFERROR(INDEX('Data Annex'!$K$1:$BS$4779,MATCH(QLV$1&amp;"|"&amp;$B29,'Data Annex'!$K$1:$K$4779,0),MATCH(QLV$2,'Data Annex'!$K$1:$BS$1,0)),"")</f>
        <v/>
      </c>
      <c r="QLW29" s="258" t="str">
        <f>IFERROR(INDEX('Data Annex'!$K$1:$BS$4779,MATCH(QLW$1&amp;"|"&amp;$B29,'Data Annex'!$K$1:$K$4779,0),MATCH(QLW$2,'Data Annex'!$K$1:$BS$1,0)),"")</f>
        <v/>
      </c>
      <c r="QLX29" s="258" t="str">
        <f>IFERROR(INDEX('Data Annex'!$K$1:$BS$4779,MATCH(QLX$1&amp;"|"&amp;$B29,'Data Annex'!$K$1:$K$4779,0),MATCH(QLX$2,'Data Annex'!$K$1:$BS$1,0)),"")</f>
        <v/>
      </c>
      <c r="QLY29" s="258" t="str">
        <f>IFERROR(INDEX('Data Annex'!$K$1:$BS$4779,MATCH(QLY$1&amp;"|"&amp;$B29,'Data Annex'!$K$1:$K$4779,0),MATCH(QLY$2,'Data Annex'!$K$1:$BS$1,0)),"")</f>
        <v/>
      </c>
      <c r="QLZ29" s="258" t="str">
        <f>IFERROR(INDEX('Data Annex'!$K$1:$BS$4779,MATCH(QLZ$1&amp;"|"&amp;$B29,'Data Annex'!$K$1:$K$4779,0),MATCH(QLZ$2,'Data Annex'!$K$1:$BS$1,0)),"")</f>
        <v/>
      </c>
      <c r="QMA29" s="258" t="str">
        <f>IFERROR(INDEX('Data Annex'!$K$1:$BS$4779,MATCH(QMA$1&amp;"|"&amp;$B29,'Data Annex'!$K$1:$K$4779,0),MATCH(QMA$2,'Data Annex'!$K$1:$BS$1,0)),"")</f>
        <v/>
      </c>
      <c r="QMB29" s="258" t="str">
        <f>IFERROR(INDEX('Data Annex'!$K$1:$BS$4779,MATCH(QMB$1&amp;"|"&amp;$B29,'Data Annex'!$K$1:$K$4779,0),MATCH(QMB$2,'Data Annex'!$K$1:$BS$1,0)),"")</f>
        <v/>
      </c>
      <c r="QMC29" s="258" t="str">
        <f>IFERROR(INDEX('Data Annex'!$K$1:$BS$4779,MATCH(QMC$1&amp;"|"&amp;$B29,'Data Annex'!$K$1:$K$4779,0),MATCH(QMC$2,'Data Annex'!$K$1:$BS$1,0)),"")</f>
        <v/>
      </c>
      <c r="QMD29" s="258" t="str">
        <f>IFERROR(INDEX('Data Annex'!$K$1:$BS$4779,MATCH(QMD$1&amp;"|"&amp;$B29,'Data Annex'!$K$1:$K$4779,0),MATCH(QMD$2,'Data Annex'!$K$1:$BS$1,0)),"")</f>
        <v/>
      </c>
      <c r="QME29" s="258" t="str">
        <f>IFERROR(INDEX('Data Annex'!$K$1:$BS$4779,MATCH(QME$1&amp;"|"&amp;$B29,'Data Annex'!$K$1:$K$4779,0),MATCH(QME$2,'Data Annex'!$K$1:$BS$1,0)),"")</f>
        <v/>
      </c>
      <c r="QMF29" s="258" t="str">
        <f>IFERROR(INDEX('Data Annex'!$K$1:$BS$4779,MATCH(QMF$1&amp;"|"&amp;$B29,'Data Annex'!$K$1:$K$4779,0),MATCH(QMF$2,'Data Annex'!$K$1:$BS$1,0)),"")</f>
        <v/>
      </c>
      <c r="QMG29" s="258" t="str">
        <f>IFERROR(INDEX('Data Annex'!$K$1:$BS$4779,MATCH(QMG$1&amp;"|"&amp;$B29,'Data Annex'!$K$1:$K$4779,0),MATCH(QMG$2,'Data Annex'!$K$1:$BS$1,0)),"")</f>
        <v/>
      </c>
      <c r="QMH29" s="258" t="str">
        <f>IFERROR(INDEX('Data Annex'!$K$1:$BS$4779,MATCH(QMH$1&amp;"|"&amp;$B29,'Data Annex'!$K$1:$K$4779,0),MATCH(QMH$2,'Data Annex'!$K$1:$BS$1,0)),"")</f>
        <v/>
      </c>
      <c r="QMI29" s="258" t="str">
        <f>IFERROR(INDEX('Data Annex'!$K$1:$BS$4779,MATCH(QMI$1&amp;"|"&amp;$B29,'Data Annex'!$K$1:$K$4779,0),MATCH(QMI$2,'Data Annex'!$K$1:$BS$1,0)),"")</f>
        <v/>
      </c>
      <c r="QMJ29" s="258" t="str">
        <f>IFERROR(INDEX('Data Annex'!$K$1:$BS$4779,MATCH(QMJ$1&amp;"|"&amp;$B29,'Data Annex'!$K$1:$K$4779,0),MATCH(QMJ$2,'Data Annex'!$K$1:$BS$1,0)),"")</f>
        <v/>
      </c>
      <c r="QMK29" s="258" t="str">
        <f>IFERROR(INDEX('Data Annex'!$K$1:$BS$4779,MATCH(QMK$1&amp;"|"&amp;$B29,'Data Annex'!$K$1:$K$4779,0),MATCH(QMK$2,'Data Annex'!$K$1:$BS$1,0)),"")</f>
        <v/>
      </c>
      <c r="QML29" s="258" t="str">
        <f>IFERROR(INDEX('Data Annex'!$K$1:$BS$4779,MATCH(QML$1&amp;"|"&amp;$B29,'Data Annex'!$K$1:$K$4779,0),MATCH(QML$2,'Data Annex'!$K$1:$BS$1,0)),"")</f>
        <v/>
      </c>
      <c r="QMM29" s="258" t="str">
        <f>IFERROR(INDEX('Data Annex'!$K$1:$BS$4779,MATCH(QMM$1&amp;"|"&amp;$B29,'Data Annex'!$K$1:$K$4779,0),MATCH(QMM$2,'Data Annex'!$K$1:$BS$1,0)),"")</f>
        <v/>
      </c>
      <c r="QMN29" s="258" t="str">
        <f>IFERROR(INDEX('Data Annex'!$K$1:$BS$4779,MATCH(QMN$1&amp;"|"&amp;$B29,'Data Annex'!$K$1:$K$4779,0),MATCH(QMN$2,'Data Annex'!$K$1:$BS$1,0)),"")</f>
        <v/>
      </c>
      <c r="QMO29" s="258" t="str">
        <f>IFERROR(INDEX('Data Annex'!$K$1:$BS$4779,MATCH(QMO$1&amp;"|"&amp;$B29,'Data Annex'!$K$1:$K$4779,0),MATCH(QMO$2,'Data Annex'!$K$1:$BS$1,0)),"")</f>
        <v/>
      </c>
      <c r="QMP29" s="258" t="str">
        <f>IFERROR(INDEX('Data Annex'!$K$1:$BS$4779,MATCH(QMP$1&amp;"|"&amp;$B29,'Data Annex'!$K$1:$K$4779,0),MATCH(QMP$2,'Data Annex'!$K$1:$BS$1,0)),"")</f>
        <v/>
      </c>
      <c r="QMQ29" s="258" t="str">
        <f>IFERROR(INDEX('Data Annex'!$K$1:$BS$4779,MATCH(QMQ$1&amp;"|"&amp;$B29,'Data Annex'!$K$1:$K$4779,0),MATCH(QMQ$2,'Data Annex'!$K$1:$BS$1,0)),"")</f>
        <v/>
      </c>
      <c r="QMR29" s="258" t="str">
        <f>IFERROR(INDEX('Data Annex'!$K$1:$BS$4779,MATCH(QMR$1&amp;"|"&amp;$B29,'Data Annex'!$K$1:$K$4779,0),MATCH(QMR$2,'Data Annex'!$K$1:$BS$1,0)),"")</f>
        <v/>
      </c>
      <c r="QMS29" s="258" t="str">
        <f>IFERROR(INDEX('Data Annex'!$K$1:$BS$4779,MATCH(QMS$1&amp;"|"&amp;$B29,'Data Annex'!$K$1:$K$4779,0),MATCH(QMS$2,'Data Annex'!$K$1:$BS$1,0)),"")</f>
        <v/>
      </c>
      <c r="QMT29" s="258" t="str">
        <f>IFERROR(INDEX('Data Annex'!$K$1:$BS$4779,MATCH(QMT$1&amp;"|"&amp;$B29,'Data Annex'!$K$1:$K$4779,0),MATCH(QMT$2,'Data Annex'!$K$1:$BS$1,0)),"")</f>
        <v/>
      </c>
      <c r="QMU29" s="258" t="str">
        <f>IFERROR(INDEX('Data Annex'!$K$1:$BS$4779,MATCH(QMU$1&amp;"|"&amp;$B29,'Data Annex'!$K$1:$K$4779,0),MATCH(QMU$2,'Data Annex'!$K$1:$BS$1,0)),"")</f>
        <v/>
      </c>
      <c r="QMV29" s="258" t="str">
        <f>IFERROR(INDEX('Data Annex'!$K$1:$BS$4779,MATCH(QMV$1&amp;"|"&amp;$B29,'Data Annex'!$K$1:$K$4779,0),MATCH(QMV$2,'Data Annex'!$K$1:$BS$1,0)),"")</f>
        <v/>
      </c>
      <c r="QMW29" s="258" t="str">
        <f>IFERROR(INDEX('Data Annex'!$K$1:$BS$4779,MATCH(QMW$1&amp;"|"&amp;$B29,'Data Annex'!$K$1:$K$4779,0),MATCH(QMW$2,'Data Annex'!$K$1:$BS$1,0)),"")</f>
        <v/>
      </c>
      <c r="QMX29" s="258" t="str">
        <f>IFERROR(INDEX('Data Annex'!$K$1:$BS$4779,MATCH(QMX$1&amp;"|"&amp;$B29,'Data Annex'!$K$1:$K$4779,0),MATCH(QMX$2,'Data Annex'!$K$1:$BS$1,0)),"")</f>
        <v/>
      </c>
      <c r="QMY29" s="258" t="str">
        <f>IFERROR(INDEX('Data Annex'!$K$1:$BS$4779,MATCH(QMY$1&amp;"|"&amp;$B29,'Data Annex'!$K$1:$K$4779,0),MATCH(QMY$2,'Data Annex'!$K$1:$BS$1,0)),"")</f>
        <v/>
      </c>
      <c r="QMZ29" s="258" t="str">
        <f>IFERROR(INDEX('Data Annex'!$K$1:$BS$4779,MATCH(QMZ$1&amp;"|"&amp;$B29,'Data Annex'!$K$1:$K$4779,0),MATCH(QMZ$2,'Data Annex'!$K$1:$BS$1,0)),"")</f>
        <v/>
      </c>
      <c r="QNA29" s="258" t="str">
        <f>IFERROR(INDEX('Data Annex'!$K$1:$BS$4779,MATCH(QNA$1&amp;"|"&amp;$B29,'Data Annex'!$K$1:$K$4779,0),MATCH(QNA$2,'Data Annex'!$K$1:$BS$1,0)),"")</f>
        <v/>
      </c>
      <c r="QNB29" s="258" t="str">
        <f>IFERROR(INDEX('Data Annex'!$K$1:$BS$4779,MATCH(QNB$1&amp;"|"&amp;$B29,'Data Annex'!$K$1:$K$4779,0),MATCH(QNB$2,'Data Annex'!$K$1:$BS$1,0)),"")</f>
        <v/>
      </c>
      <c r="QNC29" s="258" t="str">
        <f>IFERROR(INDEX('Data Annex'!$K$1:$BS$4779,MATCH(QNC$1&amp;"|"&amp;$B29,'Data Annex'!$K$1:$K$4779,0),MATCH(QNC$2,'Data Annex'!$K$1:$BS$1,0)),"")</f>
        <v/>
      </c>
      <c r="QND29" s="258" t="str">
        <f>IFERROR(INDEX('Data Annex'!$K$1:$BS$4779,MATCH(QND$1&amp;"|"&amp;$B29,'Data Annex'!$K$1:$K$4779,0),MATCH(QND$2,'Data Annex'!$K$1:$BS$1,0)),"")</f>
        <v/>
      </c>
      <c r="QNE29" s="258" t="str">
        <f>IFERROR(INDEX('Data Annex'!$K$1:$BS$4779,MATCH(QNE$1&amp;"|"&amp;$B29,'Data Annex'!$K$1:$K$4779,0),MATCH(QNE$2,'Data Annex'!$K$1:$BS$1,0)),"")</f>
        <v/>
      </c>
      <c r="QNF29" s="258" t="str">
        <f>IFERROR(INDEX('Data Annex'!$K$1:$BS$4779,MATCH(QNF$1&amp;"|"&amp;$B29,'Data Annex'!$K$1:$K$4779,0),MATCH(QNF$2,'Data Annex'!$K$1:$BS$1,0)),"")</f>
        <v/>
      </c>
      <c r="QNG29" s="258" t="str">
        <f>IFERROR(INDEX('Data Annex'!$K$1:$BS$4779,MATCH(QNG$1&amp;"|"&amp;$B29,'Data Annex'!$K$1:$K$4779,0),MATCH(QNG$2,'Data Annex'!$K$1:$BS$1,0)),"")</f>
        <v/>
      </c>
      <c r="QNH29" s="258" t="str">
        <f>IFERROR(INDEX('Data Annex'!$K$1:$BS$4779,MATCH(QNH$1&amp;"|"&amp;$B29,'Data Annex'!$K$1:$K$4779,0),MATCH(QNH$2,'Data Annex'!$K$1:$BS$1,0)),"")</f>
        <v/>
      </c>
      <c r="QNI29" s="258" t="str">
        <f>IFERROR(INDEX('Data Annex'!$K$1:$BS$4779,MATCH(QNI$1&amp;"|"&amp;$B29,'Data Annex'!$K$1:$K$4779,0),MATCH(QNI$2,'Data Annex'!$K$1:$BS$1,0)),"")</f>
        <v/>
      </c>
      <c r="QNJ29" s="258" t="str">
        <f>IFERROR(INDEX('Data Annex'!$K$1:$BS$4779,MATCH(QNJ$1&amp;"|"&amp;$B29,'Data Annex'!$K$1:$K$4779,0),MATCH(QNJ$2,'Data Annex'!$K$1:$BS$1,0)),"")</f>
        <v/>
      </c>
      <c r="QNK29" s="258" t="str">
        <f>IFERROR(INDEX('Data Annex'!$K$1:$BS$4779,MATCH(QNK$1&amp;"|"&amp;$B29,'Data Annex'!$K$1:$K$4779,0),MATCH(QNK$2,'Data Annex'!$K$1:$BS$1,0)),"")</f>
        <v/>
      </c>
      <c r="QNL29" s="258" t="str">
        <f>IFERROR(INDEX('Data Annex'!$K$1:$BS$4779,MATCH(QNL$1&amp;"|"&amp;$B29,'Data Annex'!$K$1:$K$4779,0),MATCH(QNL$2,'Data Annex'!$K$1:$BS$1,0)),"")</f>
        <v/>
      </c>
      <c r="QNM29" s="258" t="str">
        <f>IFERROR(INDEX('Data Annex'!$K$1:$BS$4779,MATCH(QNM$1&amp;"|"&amp;$B29,'Data Annex'!$K$1:$K$4779,0),MATCH(QNM$2,'Data Annex'!$K$1:$BS$1,0)),"")</f>
        <v/>
      </c>
      <c r="QNN29" s="258" t="str">
        <f>IFERROR(INDEX('Data Annex'!$K$1:$BS$4779,MATCH(QNN$1&amp;"|"&amp;$B29,'Data Annex'!$K$1:$K$4779,0),MATCH(QNN$2,'Data Annex'!$K$1:$BS$1,0)),"")</f>
        <v/>
      </c>
      <c r="QNO29" s="258" t="str">
        <f>IFERROR(INDEX('Data Annex'!$K$1:$BS$4779,MATCH(QNO$1&amp;"|"&amp;$B29,'Data Annex'!$K$1:$K$4779,0),MATCH(QNO$2,'Data Annex'!$K$1:$BS$1,0)),"")</f>
        <v/>
      </c>
      <c r="QNP29" s="258" t="str">
        <f>IFERROR(INDEX('Data Annex'!$K$1:$BS$4779,MATCH(QNP$1&amp;"|"&amp;$B29,'Data Annex'!$K$1:$K$4779,0),MATCH(QNP$2,'Data Annex'!$K$1:$BS$1,0)),"")</f>
        <v/>
      </c>
      <c r="QNQ29" s="258" t="str">
        <f>IFERROR(INDEX('Data Annex'!$K$1:$BS$4779,MATCH(QNQ$1&amp;"|"&amp;$B29,'Data Annex'!$K$1:$K$4779,0),MATCH(QNQ$2,'Data Annex'!$K$1:$BS$1,0)),"")</f>
        <v/>
      </c>
      <c r="QNR29" s="258" t="str">
        <f>IFERROR(INDEX('Data Annex'!$K$1:$BS$4779,MATCH(QNR$1&amp;"|"&amp;$B29,'Data Annex'!$K$1:$K$4779,0),MATCH(QNR$2,'Data Annex'!$K$1:$BS$1,0)),"")</f>
        <v/>
      </c>
      <c r="QNS29" s="258" t="str">
        <f>IFERROR(INDEX('Data Annex'!$K$1:$BS$4779,MATCH(QNS$1&amp;"|"&amp;$B29,'Data Annex'!$K$1:$K$4779,0),MATCH(QNS$2,'Data Annex'!$K$1:$BS$1,0)),"")</f>
        <v/>
      </c>
      <c r="QNT29" s="258" t="str">
        <f>IFERROR(INDEX('Data Annex'!$K$1:$BS$4779,MATCH(QNT$1&amp;"|"&amp;$B29,'Data Annex'!$K$1:$K$4779,0),MATCH(QNT$2,'Data Annex'!$K$1:$BS$1,0)),"")</f>
        <v/>
      </c>
      <c r="QNU29" s="258" t="str">
        <f>IFERROR(INDEX('Data Annex'!$K$1:$BS$4779,MATCH(QNU$1&amp;"|"&amp;$B29,'Data Annex'!$K$1:$K$4779,0),MATCH(QNU$2,'Data Annex'!$K$1:$BS$1,0)),"")</f>
        <v/>
      </c>
      <c r="QNV29" s="258" t="str">
        <f>IFERROR(INDEX('Data Annex'!$K$1:$BS$4779,MATCH(QNV$1&amp;"|"&amp;$B29,'Data Annex'!$K$1:$K$4779,0),MATCH(QNV$2,'Data Annex'!$K$1:$BS$1,0)),"")</f>
        <v/>
      </c>
      <c r="QNW29" s="258" t="str">
        <f>IFERROR(INDEX('Data Annex'!$K$1:$BS$4779,MATCH(QNW$1&amp;"|"&amp;$B29,'Data Annex'!$K$1:$K$4779,0),MATCH(QNW$2,'Data Annex'!$K$1:$BS$1,0)),"")</f>
        <v/>
      </c>
      <c r="QNX29" s="258" t="str">
        <f>IFERROR(INDEX('Data Annex'!$K$1:$BS$4779,MATCH(QNX$1&amp;"|"&amp;$B29,'Data Annex'!$K$1:$K$4779,0),MATCH(QNX$2,'Data Annex'!$K$1:$BS$1,0)),"")</f>
        <v/>
      </c>
      <c r="QNY29" s="258" t="str">
        <f>IFERROR(INDEX('Data Annex'!$K$1:$BS$4779,MATCH(QNY$1&amp;"|"&amp;$B29,'Data Annex'!$K$1:$K$4779,0),MATCH(QNY$2,'Data Annex'!$K$1:$BS$1,0)),"")</f>
        <v/>
      </c>
      <c r="QNZ29" s="258" t="str">
        <f>IFERROR(INDEX('Data Annex'!$K$1:$BS$4779,MATCH(QNZ$1&amp;"|"&amp;$B29,'Data Annex'!$K$1:$K$4779,0),MATCH(QNZ$2,'Data Annex'!$K$1:$BS$1,0)),"")</f>
        <v/>
      </c>
      <c r="QOA29" s="258" t="str">
        <f>IFERROR(INDEX('Data Annex'!$K$1:$BS$4779,MATCH(QOA$1&amp;"|"&amp;$B29,'Data Annex'!$K$1:$K$4779,0),MATCH(QOA$2,'Data Annex'!$K$1:$BS$1,0)),"")</f>
        <v/>
      </c>
      <c r="QOB29" s="258" t="str">
        <f>IFERROR(INDEX('Data Annex'!$K$1:$BS$4779,MATCH(QOB$1&amp;"|"&amp;$B29,'Data Annex'!$K$1:$K$4779,0),MATCH(QOB$2,'Data Annex'!$K$1:$BS$1,0)),"")</f>
        <v/>
      </c>
      <c r="QOC29" s="258" t="str">
        <f>IFERROR(INDEX('Data Annex'!$K$1:$BS$4779,MATCH(QOC$1&amp;"|"&amp;$B29,'Data Annex'!$K$1:$K$4779,0),MATCH(QOC$2,'Data Annex'!$K$1:$BS$1,0)),"")</f>
        <v/>
      </c>
      <c r="QOD29" s="258" t="str">
        <f>IFERROR(INDEX('Data Annex'!$K$1:$BS$4779,MATCH(QOD$1&amp;"|"&amp;$B29,'Data Annex'!$K$1:$K$4779,0),MATCH(QOD$2,'Data Annex'!$K$1:$BS$1,0)),"")</f>
        <v/>
      </c>
      <c r="QOE29" s="258" t="str">
        <f>IFERROR(INDEX('Data Annex'!$K$1:$BS$4779,MATCH(QOE$1&amp;"|"&amp;$B29,'Data Annex'!$K$1:$K$4779,0),MATCH(QOE$2,'Data Annex'!$K$1:$BS$1,0)),"")</f>
        <v/>
      </c>
      <c r="QOF29" s="258" t="str">
        <f>IFERROR(INDEX('Data Annex'!$K$1:$BS$4779,MATCH(QOF$1&amp;"|"&amp;$B29,'Data Annex'!$K$1:$K$4779,0),MATCH(QOF$2,'Data Annex'!$K$1:$BS$1,0)),"")</f>
        <v/>
      </c>
      <c r="QOG29" s="258" t="str">
        <f>IFERROR(INDEX('Data Annex'!$K$1:$BS$4779,MATCH(QOG$1&amp;"|"&amp;$B29,'Data Annex'!$K$1:$K$4779,0),MATCH(QOG$2,'Data Annex'!$K$1:$BS$1,0)),"")</f>
        <v/>
      </c>
      <c r="QOH29" s="258" t="str">
        <f>IFERROR(INDEX('Data Annex'!$K$1:$BS$4779,MATCH(QOH$1&amp;"|"&amp;$B29,'Data Annex'!$K$1:$K$4779,0),MATCH(QOH$2,'Data Annex'!$K$1:$BS$1,0)),"")</f>
        <v/>
      </c>
      <c r="QOI29" s="258" t="str">
        <f>IFERROR(INDEX('Data Annex'!$K$1:$BS$4779,MATCH(QOI$1&amp;"|"&amp;$B29,'Data Annex'!$K$1:$K$4779,0),MATCH(QOI$2,'Data Annex'!$K$1:$BS$1,0)),"")</f>
        <v/>
      </c>
      <c r="QOJ29" s="258" t="str">
        <f>IFERROR(INDEX('Data Annex'!$K$1:$BS$4779,MATCH(QOJ$1&amp;"|"&amp;$B29,'Data Annex'!$K$1:$K$4779,0),MATCH(QOJ$2,'Data Annex'!$K$1:$BS$1,0)),"")</f>
        <v/>
      </c>
      <c r="QOK29" s="258" t="str">
        <f>IFERROR(INDEX('Data Annex'!$K$1:$BS$4779,MATCH(QOK$1&amp;"|"&amp;$B29,'Data Annex'!$K$1:$K$4779,0),MATCH(QOK$2,'Data Annex'!$K$1:$BS$1,0)),"")</f>
        <v/>
      </c>
      <c r="QOL29" s="258" t="str">
        <f>IFERROR(INDEX('Data Annex'!$K$1:$BS$4779,MATCH(QOL$1&amp;"|"&amp;$B29,'Data Annex'!$K$1:$K$4779,0),MATCH(QOL$2,'Data Annex'!$K$1:$BS$1,0)),"")</f>
        <v/>
      </c>
      <c r="QOM29" s="258" t="str">
        <f>IFERROR(INDEX('Data Annex'!$K$1:$BS$4779,MATCH(QOM$1&amp;"|"&amp;$B29,'Data Annex'!$K$1:$K$4779,0),MATCH(QOM$2,'Data Annex'!$K$1:$BS$1,0)),"")</f>
        <v/>
      </c>
      <c r="QON29" s="258" t="str">
        <f>IFERROR(INDEX('Data Annex'!$K$1:$BS$4779,MATCH(QON$1&amp;"|"&amp;$B29,'Data Annex'!$K$1:$K$4779,0),MATCH(QON$2,'Data Annex'!$K$1:$BS$1,0)),"")</f>
        <v/>
      </c>
      <c r="QOO29" s="258" t="str">
        <f>IFERROR(INDEX('Data Annex'!$K$1:$BS$4779,MATCH(QOO$1&amp;"|"&amp;$B29,'Data Annex'!$K$1:$K$4779,0),MATCH(QOO$2,'Data Annex'!$K$1:$BS$1,0)),"")</f>
        <v/>
      </c>
      <c r="QOP29" s="258" t="str">
        <f>IFERROR(INDEX('Data Annex'!$K$1:$BS$4779,MATCH(QOP$1&amp;"|"&amp;$B29,'Data Annex'!$K$1:$K$4779,0),MATCH(QOP$2,'Data Annex'!$K$1:$BS$1,0)),"")</f>
        <v/>
      </c>
      <c r="QOQ29" s="258" t="str">
        <f>IFERROR(INDEX('Data Annex'!$K$1:$BS$4779,MATCH(QOQ$1&amp;"|"&amp;$B29,'Data Annex'!$K$1:$K$4779,0),MATCH(QOQ$2,'Data Annex'!$K$1:$BS$1,0)),"")</f>
        <v/>
      </c>
      <c r="QOR29" s="258" t="str">
        <f>IFERROR(INDEX('Data Annex'!$K$1:$BS$4779,MATCH(QOR$1&amp;"|"&amp;$B29,'Data Annex'!$K$1:$K$4779,0),MATCH(QOR$2,'Data Annex'!$K$1:$BS$1,0)),"")</f>
        <v/>
      </c>
      <c r="QOS29" s="258" t="str">
        <f>IFERROR(INDEX('Data Annex'!$K$1:$BS$4779,MATCH(QOS$1&amp;"|"&amp;$B29,'Data Annex'!$K$1:$K$4779,0),MATCH(QOS$2,'Data Annex'!$K$1:$BS$1,0)),"")</f>
        <v/>
      </c>
      <c r="QOT29" s="258" t="str">
        <f>IFERROR(INDEX('Data Annex'!$K$1:$BS$4779,MATCH(QOT$1&amp;"|"&amp;$B29,'Data Annex'!$K$1:$K$4779,0),MATCH(QOT$2,'Data Annex'!$K$1:$BS$1,0)),"")</f>
        <v/>
      </c>
      <c r="QOU29" s="258" t="str">
        <f>IFERROR(INDEX('Data Annex'!$K$1:$BS$4779,MATCH(QOU$1&amp;"|"&amp;$B29,'Data Annex'!$K$1:$K$4779,0),MATCH(QOU$2,'Data Annex'!$K$1:$BS$1,0)),"")</f>
        <v/>
      </c>
      <c r="QOV29" s="258" t="str">
        <f>IFERROR(INDEX('Data Annex'!$K$1:$BS$4779,MATCH(QOV$1&amp;"|"&amp;$B29,'Data Annex'!$K$1:$K$4779,0),MATCH(QOV$2,'Data Annex'!$K$1:$BS$1,0)),"")</f>
        <v/>
      </c>
      <c r="QOW29" s="258" t="str">
        <f>IFERROR(INDEX('Data Annex'!$K$1:$BS$4779,MATCH(QOW$1&amp;"|"&amp;$B29,'Data Annex'!$K$1:$K$4779,0),MATCH(QOW$2,'Data Annex'!$K$1:$BS$1,0)),"")</f>
        <v/>
      </c>
      <c r="QOX29" s="258" t="str">
        <f>IFERROR(INDEX('Data Annex'!$K$1:$BS$4779,MATCH(QOX$1&amp;"|"&amp;$B29,'Data Annex'!$K$1:$K$4779,0),MATCH(QOX$2,'Data Annex'!$K$1:$BS$1,0)),"")</f>
        <v/>
      </c>
      <c r="QOY29" s="258" t="str">
        <f>IFERROR(INDEX('Data Annex'!$K$1:$BS$4779,MATCH(QOY$1&amp;"|"&amp;$B29,'Data Annex'!$K$1:$K$4779,0),MATCH(QOY$2,'Data Annex'!$K$1:$BS$1,0)),"")</f>
        <v/>
      </c>
      <c r="QOZ29" s="258" t="str">
        <f>IFERROR(INDEX('Data Annex'!$K$1:$BS$4779,MATCH(QOZ$1&amp;"|"&amp;$B29,'Data Annex'!$K$1:$K$4779,0),MATCH(QOZ$2,'Data Annex'!$K$1:$BS$1,0)),"")</f>
        <v/>
      </c>
      <c r="QPA29" s="258" t="str">
        <f>IFERROR(INDEX('Data Annex'!$K$1:$BS$4779,MATCH(QPA$1&amp;"|"&amp;$B29,'Data Annex'!$K$1:$K$4779,0),MATCH(QPA$2,'Data Annex'!$K$1:$BS$1,0)),"")</f>
        <v/>
      </c>
      <c r="QPB29" s="258" t="str">
        <f>IFERROR(INDEX('Data Annex'!$K$1:$BS$4779,MATCH(QPB$1&amp;"|"&amp;$B29,'Data Annex'!$K$1:$K$4779,0),MATCH(QPB$2,'Data Annex'!$K$1:$BS$1,0)),"")</f>
        <v/>
      </c>
      <c r="QPC29" s="258" t="str">
        <f>IFERROR(INDEX('Data Annex'!$K$1:$BS$4779,MATCH(QPC$1&amp;"|"&amp;$B29,'Data Annex'!$K$1:$K$4779,0),MATCH(QPC$2,'Data Annex'!$K$1:$BS$1,0)),"")</f>
        <v/>
      </c>
      <c r="QPD29" s="258" t="str">
        <f>IFERROR(INDEX('Data Annex'!$K$1:$BS$4779,MATCH(QPD$1&amp;"|"&amp;$B29,'Data Annex'!$K$1:$K$4779,0),MATCH(QPD$2,'Data Annex'!$K$1:$BS$1,0)),"")</f>
        <v/>
      </c>
      <c r="QPE29" s="258" t="str">
        <f>IFERROR(INDEX('Data Annex'!$K$1:$BS$4779,MATCH(QPE$1&amp;"|"&amp;$B29,'Data Annex'!$K$1:$K$4779,0),MATCH(QPE$2,'Data Annex'!$K$1:$BS$1,0)),"")</f>
        <v/>
      </c>
      <c r="QPF29" s="258" t="str">
        <f>IFERROR(INDEX('Data Annex'!$K$1:$BS$4779,MATCH(QPF$1&amp;"|"&amp;$B29,'Data Annex'!$K$1:$K$4779,0),MATCH(QPF$2,'Data Annex'!$K$1:$BS$1,0)),"")</f>
        <v/>
      </c>
      <c r="QPG29" s="258" t="str">
        <f>IFERROR(INDEX('Data Annex'!$K$1:$BS$4779,MATCH(QPG$1&amp;"|"&amp;$B29,'Data Annex'!$K$1:$K$4779,0),MATCH(QPG$2,'Data Annex'!$K$1:$BS$1,0)),"")</f>
        <v/>
      </c>
      <c r="QPH29" s="258" t="str">
        <f>IFERROR(INDEX('Data Annex'!$K$1:$BS$4779,MATCH(QPH$1&amp;"|"&amp;$B29,'Data Annex'!$K$1:$K$4779,0),MATCH(QPH$2,'Data Annex'!$K$1:$BS$1,0)),"")</f>
        <v/>
      </c>
      <c r="QPI29" s="258" t="str">
        <f>IFERROR(INDEX('Data Annex'!$K$1:$BS$4779,MATCH(QPI$1&amp;"|"&amp;$B29,'Data Annex'!$K$1:$K$4779,0),MATCH(QPI$2,'Data Annex'!$K$1:$BS$1,0)),"")</f>
        <v/>
      </c>
      <c r="QPJ29" s="258" t="str">
        <f>IFERROR(INDEX('Data Annex'!$K$1:$BS$4779,MATCH(QPJ$1&amp;"|"&amp;$B29,'Data Annex'!$K$1:$K$4779,0),MATCH(QPJ$2,'Data Annex'!$K$1:$BS$1,0)),"")</f>
        <v/>
      </c>
      <c r="QPK29" s="258" t="str">
        <f>IFERROR(INDEX('Data Annex'!$K$1:$BS$4779,MATCH(QPK$1&amp;"|"&amp;$B29,'Data Annex'!$K$1:$K$4779,0),MATCH(QPK$2,'Data Annex'!$K$1:$BS$1,0)),"")</f>
        <v/>
      </c>
      <c r="QPL29" s="258" t="str">
        <f>IFERROR(INDEX('Data Annex'!$K$1:$BS$4779,MATCH(QPL$1&amp;"|"&amp;$B29,'Data Annex'!$K$1:$K$4779,0),MATCH(QPL$2,'Data Annex'!$K$1:$BS$1,0)),"")</f>
        <v/>
      </c>
      <c r="QPM29" s="258" t="str">
        <f>IFERROR(INDEX('Data Annex'!$K$1:$BS$4779,MATCH(QPM$1&amp;"|"&amp;$B29,'Data Annex'!$K$1:$K$4779,0),MATCH(QPM$2,'Data Annex'!$K$1:$BS$1,0)),"")</f>
        <v/>
      </c>
      <c r="QPN29" s="258" t="str">
        <f>IFERROR(INDEX('Data Annex'!$K$1:$BS$4779,MATCH(QPN$1&amp;"|"&amp;$B29,'Data Annex'!$K$1:$K$4779,0),MATCH(QPN$2,'Data Annex'!$K$1:$BS$1,0)),"")</f>
        <v/>
      </c>
      <c r="QPO29" s="258" t="str">
        <f>IFERROR(INDEX('Data Annex'!$K$1:$BS$4779,MATCH(QPO$1&amp;"|"&amp;$B29,'Data Annex'!$K$1:$K$4779,0),MATCH(QPO$2,'Data Annex'!$K$1:$BS$1,0)),"")</f>
        <v/>
      </c>
      <c r="QPP29" s="258" t="str">
        <f>IFERROR(INDEX('Data Annex'!$K$1:$BS$4779,MATCH(QPP$1&amp;"|"&amp;$B29,'Data Annex'!$K$1:$K$4779,0),MATCH(QPP$2,'Data Annex'!$K$1:$BS$1,0)),"")</f>
        <v/>
      </c>
      <c r="QPQ29" s="258" t="str">
        <f>IFERROR(INDEX('Data Annex'!$K$1:$BS$4779,MATCH(QPQ$1&amp;"|"&amp;$B29,'Data Annex'!$K$1:$K$4779,0),MATCH(QPQ$2,'Data Annex'!$K$1:$BS$1,0)),"")</f>
        <v/>
      </c>
      <c r="QPR29" s="258" t="str">
        <f>IFERROR(INDEX('Data Annex'!$K$1:$BS$4779,MATCH(QPR$1&amp;"|"&amp;$B29,'Data Annex'!$K$1:$K$4779,0),MATCH(QPR$2,'Data Annex'!$K$1:$BS$1,0)),"")</f>
        <v/>
      </c>
      <c r="QPS29" s="258" t="str">
        <f>IFERROR(INDEX('Data Annex'!$K$1:$BS$4779,MATCH(QPS$1&amp;"|"&amp;$B29,'Data Annex'!$K$1:$K$4779,0),MATCH(QPS$2,'Data Annex'!$K$1:$BS$1,0)),"")</f>
        <v/>
      </c>
      <c r="QPT29" s="258" t="str">
        <f>IFERROR(INDEX('Data Annex'!$K$1:$BS$4779,MATCH(QPT$1&amp;"|"&amp;$B29,'Data Annex'!$K$1:$K$4779,0),MATCH(QPT$2,'Data Annex'!$K$1:$BS$1,0)),"")</f>
        <v/>
      </c>
      <c r="QPU29" s="258" t="str">
        <f>IFERROR(INDEX('Data Annex'!$K$1:$BS$4779,MATCH(QPU$1&amp;"|"&amp;$B29,'Data Annex'!$K$1:$K$4779,0),MATCH(QPU$2,'Data Annex'!$K$1:$BS$1,0)),"")</f>
        <v/>
      </c>
      <c r="QPV29" s="258" t="str">
        <f>IFERROR(INDEX('Data Annex'!$K$1:$BS$4779,MATCH(QPV$1&amp;"|"&amp;$B29,'Data Annex'!$K$1:$K$4779,0),MATCH(QPV$2,'Data Annex'!$K$1:$BS$1,0)),"")</f>
        <v/>
      </c>
      <c r="QPW29" s="258" t="str">
        <f>IFERROR(INDEX('Data Annex'!$K$1:$BS$4779,MATCH(QPW$1&amp;"|"&amp;$B29,'Data Annex'!$K$1:$K$4779,0),MATCH(QPW$2,'Data Annex'!$K$1:$BS$1,0)),"")</f>
        <v/>
      </c>
      <c r="QPX29" s="258" t="str">
        <f>IFERROR(INDEX('Data Annex'!$K$1:$BS$4779,MATCH(QPX$1&amp;"|"&amp;$B29,'Data Annex'!$K$1:$K$4779,0),MATCH(QPX$2,'Data Annex'!$K$1:$BS$1,0)),"")</f>
        <v/>
      </c>
      <c r="QPY29" s="258" t="str">
        <f>IFERROR(INDEX('Data Annex'!$K$1:$BS$4779,MATCH(QPY$1&amp;"|"&amp;$B29,'Data Annex'!$K$1:$K$4779,0),MATCH(QPY$2,'Data Annex'!$K$1:$BS$1,0)),"")</f>
        <v/>
      </c>
      <c r="QPZ29" s="258" t="str">
        <f>IFERROR(INDEX('Data Annex'!$K$1:$BS$4779,MATCH(QPZ$1&amp;"|"&amp;$B29,'Data Annex'!$K$1:$K$4779,0),MATCH(QPZ$2,'Data Annex'!$K$1:$BS$1,0)),"")</f>
        <v/>
      </c>
      <c r="QQA29" s="258" t="str">
        <f>IFERROR(INDEX('Data Annex'!$K$1:$BS$4779,MATCH(QQA$1&amp;"|"&amp;$B29,'Data Annex'!$K$1:$K$4779,0),MATCH(QQA$2,'Data Annex'!$K$1:$BS$1,0)),"")</f>
        <v/>
      </c>
      <c r="QQB29" s="258" t="str">
        <f>IFERROR(INDEX('Data Annex'!$K$1:$BS$4779,MATCH(QQB$1&amp;"|"&amp;$B29,'Data Annex'!$K$1:$K$4779,0),MATCH(QQB$2,'Data Annex'!$K$1:$BS$1,0)),"")</f>
        <v/>
      </c>
      <c r="QQC29" s="258" t="str">
        <f>IFERROR(INDEX('Data Annex'!$K$1:$BS$4779,MATCH(QQC$1&amp;"|"&amp;$B29,'Data Annex'!$K$1:$K$4779,0),MATCH(QQC$2,'Data Annex'!$K$1:$BS$1,0)),"")</f>
        <v/>
      </c>
      <c r="QQD29" s="258" t="str">
        <f>IFERROR(INDEX('Data Annex'!$K$1:$BS$4779,MATCH(QQD$1&amp;"|"&amp;$B29,'Data Annex'!$K$1:$K$4779,0),MATCH(QQD$2,'Data Annex'!$K$1:$BS$1,0)),"")</f>
        <v/>
      </c>
      <c r="QQE29" s="258" t="str">
        <f>IFERROR(INDEX('Data Annex'!$K$1:$BS$4779,MATCH(QQE$1&amp;"|"&amp;$B29,'Data Annex'!$K$1:$K$4779,0),MATCH(QQE$2,'Data Annex'!$K$1:$BS$1,0)),"")</f>
        <v/>
      </c>
      <c r="QQF29" s="258" t="str">
        <f>IFERROR(INDEX('Data Annex'!$K$1:$BS$4779,MATCH(QQF$1&amp;"|"&amp;$B29,'Data Annex'!$K$1:$K$4779,0),MATCH(QQF$2,'Data Annex'!$K$1:$BS$1,0)),"")</f>
        <v/>
      </c>
      <c r="QQG29" s="258" t="str">
        <f>IFERROR(INDEX('Data Annex'!$K$1:$BS$4779,MATCH(QQG$1&amp;"|"&amp;$B29,'Data Annex'!$K$1:$K$4779,0),MATCH(QQG$2,'Data Annex'!$K$1:$BS$1,0)),"")</f>
        <v/>
      </c>
      <c r="QQH29" s="258" t="str">
        <f>IFERROR(INDEX('Data Annex'!$K$1:$BS$4779,MATCH(QQH$1&amp;"|"&amp;$B29,'Data Annex'!$K$1:$K$4779,0),MATCH(QQH$2,'Data Annex'!$K$1:$BS$1,0)),"")</f>
        <v/>
      </c>
      <c r="QQI29" s="258" t="str">
        <f>IFERROR(INDEX('Data Annex'!$K$1:$BS$4779,MATCH(QQI$1&amp;"|"&amp;$B29,'Data Annex'!$K$1:$K$4779,0),MATCH(QQI$2,'Data Annex'!$K$1:$BS$1,0)),"")</f>
        <v/>
      </c>
      <c r="QQJ29" s="258" t="str">
        <f>IFERROR(INDEX('Data Annex'!$K$1:$BS$4779,MATCH(QQJ$1&amp;"|"&amp;$B29,'Data Annex'!$K$1:$K$4779,0),MATCH(QQJ$2,'Data Annex'!$K$1:$BS$1,0)),"")</f>
        <v/>
      </c>
      <c r="QQK29" s="258" t="str">
        <f>IFERROR(INDEX('Data Annex'!$K$1:$BS$4779,MATCH(QQK$1&amp;"|"&amp;$B29,'Data Annex'!$K$1:$K$4779,0),MATCH(QQK$2,'Data Annex'!$K$1:$BS$1,0)),"")</f>
        <v/>
      </c>
      <c r="QQL29" s="258" t="str">
        <f>IFERROR(INDEX('Data Annex'!$K$1:$BS$4779,MATCH(QQL$1&amp;"|"&amp;$B29,'Data Annex'!$K$1:$K$4779,0),MATCH(QQL$2,'Data Annex'!$K$1:$BS$1,0)),"")</f>
        <v/>
      </c>
      <c r="QQM29" s="258" t="str">
        <f>IFERROR(INDEX('Data Annex'!$K$1:$BS$4779,MATCH(QQM$1&amp;"|"&amp;$B29,'Data Annex'!$K$1:$K$4779,0),MATCH(QQM$2,'Data Annex'!$K$1:$BS$1,0)),"")</f>
        <v/>
      </c>
      <c r="QQN29" s="258" t="str">
        <f>IFERROR(INDEX('Data Annex'!$K$1:$BS$4779,MATCH(QQN$1&amp;"|"&amp;$B29,'Data Annex'!$K$1:$K$4779,0),MATCH(QQN$2,'Data Annex'!$K$1:$BS$1,0)),"")</f>
        <v/>
      </c>
      <c r="QQO29" s="258" t="str">
        <f>IFERROR(INDEX('Data Annex'!$K$1:$BS$4779,MATCH(QQO$1&amp;"|"&amp;$B29,'Data Annex'!$K$1:$K$4779,0),MATCH(QQO$2,'Data Annex'!$K$1:$BS$1,0)),"")</f>
        <v/>
      </c>
      <c r="QQP29" s="258" t="str">
        <f>IFERROR(INDEX('Data Annex'!$K$1:$BS$4779,MATCH(QQP$1&amp;"|"&amp;$B29,'Data Annex'!$K$1:$K$4779,0),MATCH(QQP$2,'Data Annex'!$K$1:$BS$1,0)),"")</f>
        <v/>
      </c>
      <c r="QQQ29" s="258" t="str">
        <f>IFERROR(INDEX('Data Annex'!$K$1:$BS$4779,MATCH(QQQ$1&amp;"|"&amp;$B29,'Data Annex'!$K$1:$K$4779,0),MATCH(QQQ$2,'Data Annex'!$K$1:$BS$1,0)),"")</f>
        <v/>
      </c>
      <c r="QQR29" s="258" t="str">
        <f>IFERROR(INDEX('Data Annex'!$K$1:$BS$4779,MATCH(QQR$1&amp;"|"&amp;$B29,'Data Annex'!$K$1:$K$4779,0),MATCH(QQR$2,'Data Annex'!$K$1:$BS$1,0)),"")</f>
        <v/>
      </c>
      <c r="QQS29" s="258" t="str">
        <f>IFERROR(INDEX('Data Annex'!$K$1:$BS$4779,MATCH(QQS$1&amp;"|"&amp;$B29,'Data Annex'!$K$1:$K$4779,0),MATCH(QQS$2,'Data Annex'!$K$1:$BS$1,0)),"")</f>
        <v/>
      </c>
      <c r="QQT29" s="258" t="str">
        <f>IFERROR(INDEX('Data Annex'!$K$1:$BS$4779,MATCH(QQT$1&amp;"|"&amp;$B29,'Data Annex'!$K$1:$K$4779,0),MATCH(QQT$2,'Data Annex'!$K$1:$BS$1,0)),"")</f>
        <v/>
      </c>
      <c r="QQU29" s="258" t="str">
        <f>IFERROR(INDEX('Data Annex'!$K$1:$BS$4779,MATCH(QQU$1&amp;"|"&amp;$B29,'Data Annex'!$K$1:$K$4779,0),MATCH(QQU$2,'Data Annex'!$K$1:$BS$1,0)),"")</f>
        <v/>
      </c>
      <c r="QQV29" s="258" t="str">
        <f>IFERROR(INDEX('Data Annex'!$K$1:$BS$4779,MATCH(QQV$1&amp;"|"&amp;$B29,'Data Annex'!$K$1:$K$4779,0),MATCH(QQV$2,'Data Annex'!$K$1:$BS$1,0)),"")</f>
        <v/>
      </c>
      <c r="QQW29" s="258" t="str">
        <f>IFERROR(INDEX('Data Annex'!$K$1:$BS$4779,MATCH(QQW$1&amp;"|"&amp;$B29,'Data Annex'!$K$1:$K$4779,0),MATCH(QQW$2,'Data Annex'!$K$1:$BS$1,0)),"")</f>
        <v/>
      </c>
      <c r="QQX29" s="258" t="str">
        <f>IFERROR(INDEX('Data Annex'!$K$1:$BS$4779,MATCH(QQX$1&amp;"|"&amp;$B29,'Data Annex'!$K$1:$K$4779,0),MATCH(QQX$2,'Data Annex'!$K$1:$BS$1,0)),"")</f>
        <v/>
      </c>
      <c r="QQY29" s="258" t="str">
        <f>IFERROR(INDEX('Data Annex'!$K$1:$BS$4779,MATCH(QQY$1&amp;"|"&amp;$B29,'Data Annex'!$K$1:$K$4779,0),MATCH(QQY$2,'Data Annex'!$K$1:$BS$1,0)),"")</f>
        <v/>
      </c>
      <c r="QQZ29" s="258" t="str">
        <f>IFERROR(INDEX('Data Annex'!$K$1:$BS$4779,MATCH(QQZ$1&amp;"|"&amp;$B29,'Data Annex'!$K$1:$K$4779,0),MATCH(QQZ$2,'Data Annex'!$K$1:$BS$1,0)),"")</f>
        <v/>
      </c>
      <c r="QRA29" s="258" t="str">
        <f>IFERROR(INDEX('Data Annex'!$K$1:$BS$4779,MATCH(QRA$1&amp;"|"&amp;$B29,'Data Annex'!$K$1:$K$4779,0),MATCH(QRA$2,'Data Annex'!$K$1:$BS$1,0)),"")</f>
        <v/>
      </c>
      <c r="QRB29" s="258" t="str">
        <f>IFERROR(INDEX('Data Annex'!$K$1:$BS$4779,MATCH(QRB$1&amp;"|"&amp;$B29,'Data Annex'!$K$1:$K$4779,0),MATCH(QRB$2,'Data Annex'!$K$1:$BS$1,0)),"")</f>
        <v/>
      </c>
      <c r="QRC29" s="258" t="str">
        <f>IFERROR(INDEX('Data Annex'!$K$1:$BS$4779,MATCH(QRC$1&amp;"|"&amp;$B29,'Data Annex'!$K$1:$K$4779,0),MATCH(QRC$2,'Data Annex'!$K$1:$BS$1,0)),"")</f>
        <v/>
      </c>
      <c r="QRD29" s="258" t="str">
        <f>IFERROR(INDEX('Data Annex'!$K$1:$BS$4779,MATCH(QRD$1&amp;"|"&amp;$B29,'Data Annex'!$K$1:$K$4779,0),MATCH(QRD$2,'Data Annex'!$K$1:$BS$1,0)),"")</f>
        <v/>
      </c>
      <c r="QRE29" s="258" t="str">
        <f>IFERROR(INDEX('Data Annex'!$K$1:$BS$4779,MATCH(QRE$1&amp;"|"&amp;$B29,'Data Annex'!$K$1:$K$4779,0),MATCH(QRE$2,'Data Annex'!$K$1:$BS$1,0)),"")</f>
        <v/>
      </c>
      <c r="QRF29" s="258" t="str">
        <f>IFERROR(INDEX('Data Annex'!$K$1:$BS$4779,MATCH(QRF$1&amp;"|"&amp;$B29,'Data Annex'!$K$1:$K$4779,0),MATCH(QRF$2,'Data Annex'!$K$1:$BS$1,0)),"")</f>
        <v/>
      </c>
      <c r="QRG29" s="258" t="str">
        <f>IFERROR(INDEX('Data Annex'!$K$1:$BS$4779,MATCH(QRG$1&amp;"|"&amp;$B29,'Data Annex'!$K$1:$K$4779,0),MATCH(QRG$2,'Data Annex'!$K$1:$BS$1,0)),"")</f>
        <v/>
      </c>
      <c r="QRH29" s="258" t="str">
        <f>IFERROR(INDEX('Data Annex'!$K$1:$BS$4779,MATCH(QRH$1&amp;"|"&amp;$B29,'Data Annex'!$K$1:$K$4779,0),MATCH(QRH$2,'Data Annex'!$K$1:$BS$1,0)),"")</f>
        <v/>
      </c>
      <c r="QRI29" s="258" t="str">
        <f>IFERROR(INDEX('Data Annex'!$K$1:$BS$4779,MATCH(QRI$1&amp;"|"&amp;$B29,'Data Annex'!$K$1:$K$4779,0),MATCH(QRI$2,'Data Annex'!$K$1:$BS$1,0)),"")</f>
        <v/>
      </c>
      <c r="QRJ29" s="258" t="str">
        <f>IFERROR(INDEX('Data Annex'!$K$1:$BS$4779,MATCH(QRJ$1&amp;"|"&amp;$B29,'Data Annex'!$K$1:$K$4779,0),MATCH(QRJ$2,'Data Annex'!$K$1:$BS$1,0)),"")</f>
        <v/>
      </c>
      <c r="QRK29" s="258" t="str">
        <f>IFERROR(INDEX('Data Annex'!$K$1:$BS$4779,MATCH(QRK$1&amp;"|"&amp;$B29,'Data Annex'!$K$1:$K$4779,0),MATCH(QRK$2,'Data Annex'!$K$1:$BS$1,0)),"")</f>
        <v/>
      </c>
      <c r="QRL29" s="258" t="str">
        <f>IFERROR(INDEX('Data Annex'!$K$1:$BS$4779,MATCH(QRL$1&amp;"|"&amp;$B29,'Data Annex'!$K$1:$K$4779,0),MATCH(QRL$2,'Data Annex'!$K$1:$BS$1,0)),"")</f>
        <v/>
      </c>
      <c r="QRM29" s="258" t="str">
        <f>IFERROR(INDEX('Data Annex'!$K$1:$BS$4779,MATCH(QRM$1&amp;"|"&amp;$B29,'Data Annex'!$K$1:$K$4779,0),MATCH(QRM$2,'Data Annex'!$K$1:$BS$1,0)),"")</f>
        <v/>
      </c>
      <c r="QRN29" s="258" t="str">
        <f>IFERROR(INDEX('Data Annex'!$K$1:$BS$4779,MATCH(QRN$1&amp;"|"&amp;$B29,'Data Annex'!$K$1:$K$4779,0),MATCH(QRN$2,'Data Annex'!$K$1:$BS$1,0)),"")</f>
        <v/>
      </c>
      <c r="QRO29" s="258" t="str">
        <f>IFERROR(INDEX('Data Annex'!$K$1:$BS$4779,MATCH(QRO$1&amp;"|"&amp;$B29,'Data Annex'!$K$1:$K$4779,0),MATCH(QRO$2,'Data Annex'!$K$1:$BS$1,0)),"")</f>
        <v/>
      </c>
      <c r="QRP29" s="258" t="str">
        <f>IFERROR(INDEX('Data Annex'!$K$1:$BS$4779,MATCH(QRP$1&amp;"|"&amp;$B29,'Data Annex'!$K$1:$K$4779,0),MATCH(QRP$2,'Data Annex'!$K$1:$BS$1,0)),"")</f>
        <v/>
      </c>
      <c r="QRQ29" s="258" t="str">
        <f>IFERROR(INDEX('Data Annex'!$K$1:$BS$4779,MATCH(QRQ$1&amp;"|"&amp;$B29,'Data Annex'!$K$1:$K$4779,0),MATCH(QRQ$2,'Data Annex'!$K$1:$BS$1,0)),"")</f>
        <v/>
      </c>
      <c r="QRR29" s="258" t="str">
        <f>IFERROR(INDEX('Data Annex'!$K$1:$BS$4779,MATCH(QRR$1&amp;"|"&amp;$B29,'Data Annex'!$K$1:$K$4779,0),MATCH(QRR$2,'Data Annex'!$K$1:$BS$1,0)),"")</f>
        <v/>
      </c>
      <c r="QRS29" s="258" t="str">
        <f>IFERROR(INDEX('Data Annex'!$K$1:$BS$4779,MATCH(QRS$1&amp;"|"&amp;$B29,'Data Annex'!$K$1:$K$4779,0),MATCH(QRS$2,'Data Annex'!$K$1:$BS$1,0)),"")</f>
        <v/>
      </c>
      <c r="QRT29" s="258" t="str">
        <f>IFERROR(INDEX('Data Annex'!$K$1:$BS$4779,MATCH(QRT$1&amp;"|"&amp;$B29,'Data Annex'!$K$1:$K$4779,0),MATCH(QRT$2,'Data Annex'!$K$1:$BS$1,0)),"")</f>
        <v/>
      </c>
      <c r="QRU29" s="258" t="str">
        <f>IFERROR(INDEX('Data Annex'!$K$1:$BS$4779,MATCH(QRU$1&amp;"|"&amp;$B29,'Data Annex'!$K$1:$K$4779,0),MATCH(QRU$2,'Data Annex'!$K$1:$BS$1,0)),"")</f>
        <v/>
      </c>
      <c r="QRV29" s="258" t="str">
        <f>IFERROR(INDEX('Data Annex'!$K$1:$BS$4779,MATCH(QRV$1&amp;"|"&amp;$B29,'Data Annex'!$K$1:$K$4779,0),MATCH(QRV$2,'Data Annex'!$K$1:$BS$1,0)),"")</f>
        <v/>
      </c>
      <c r="QRW29" s="258" t="str">
        <f>IFERROR(INDEX('Data Annex'!$K$1:$BS$4779,MATCH(QRW$1&amp;"|"&amp;$B29,'Data Annex'!$K$1:$K$4779,0),MATCH(QRW$2,'Data Annex'!$K$1:$BS$1,0)),"")</f>
        <v/>
      </c>
      <c r="QRX29" s="258" t="str">
        <f>IFERROR(INDEX('Data Annex'!$K$1:$BS$4779,MATCH(QRX$1&amp;"|"&amp;$B29,'Data Annex'!$K$1:$K$4779,0),MATCH(QRX$2,'Data Annex'!$K$1:$BS$1,0)),"")</f>
        <v/>
      </c>
      <c r="QRY29" s="258" t="str">
        <f>IFERROR(INDEX('Data Annex'!$K$1:$BS$4779,MATCH(QRY$1&amp;"|"&amp;$B29,'Data Annex'!$K$1:$K$4779,0),MATCH(QRY$2,'Data Annex'!$K$1:$BS$1,0)),"")</f>
        <v/>
      </c>
      <c r="QRZ29" s="258" t="str">
        <f>IFERROR(INDEX('Data Annex'!$K$1:$BS$4779,MATCH(QRZ$1&amp;"|"&amp;$B29,'Data Annex'!$K$1:$K$4779,0),MATCH(QRZ$2,'Data Annex'!$K$1:$BS$1,0)),"")</f>
        <v/>
      </c>
      <c r="QSA29" s="258" t="str">
        <f>IFERROR(INDEX('Data Annex'!$K$1:$BS$4779,MATCH(QSA$1&amp;"|"&amp;$B29,'Data Annex'!$K$1:$K$4779,0),MATCH(QSA$2,'Data Annex'!$K$1:$BS$1,0)),"")</f>
        <v/>
      </c>
      <c r="QSB29" s="258" t="str">
        <f>IFERROR(INDEX('Data Annex'!$K$1:$BS$4779,MATCH(QSB$1&amp;"|"&amp;$B29,'Data Annex'!$K$1:$K$4779,0),MATCH(QSB$2,'Data Annex'!$K$1:$BS$1,0)),"")</f>
        <v/>
      </c>
      <c r="QSC29" s="258" t="str">
        <f>IFERROR(INDEX('Data Annex'!$K$1:$BS$4779,MATCH(QSC$1&amp;"|"&amp;$B29,'Data Annex'!$K$1:$K$4779,0),MATCH(QSC$2,'Data Annex'!$K$1:$BS$1,0)),"")</f>
        <v/>
      </c>
      <c r="QSD29" s="258" t="str">
        <f>IFERROR(INDEX('Data Annex'!$K$1:$BS$4779,MATCH(QSD$1&amp;"|"&amp;$B29,'Data Annex'!$K$1:$K$4779,0),MATCH(QSD$2,'Data Annex'!$K$1:$BS$1,0)),"")</f>
        <v/>
      </c>
      <c r="QSE29" s="258" t="str">
        <f>IFERROR(INDEX('Data Annex'!$K$1:$BS$4779,MATCH(QSE$1&amp;"|"&amp;$B29,'Data Annex'!$K$1:$K$4779,0),MATCH(QSE$2,'Data Annex'!$K$1:$BS$1,0)),"")</f>
        <v/>
      </c>
      <c r="QSF29" s="258" t="str">
        <f>IFERROR(INDEX('Data Annex'!$K$1:$BS$4779,MATCH(QSF$1&amp;"|"&amp;$B29,'Data Annex'!$K$1:$K$4779,0),MATCH(QSF$2,'Data Annex'!$K$1:$BS$1,0)),"")</f>
        <v/>
      </c>
      <c r="QSG29" s="258" t="str">
        <f>IFERROR(INDEX('Data Annex'!$K$1:$BS$4779,MATCH(QSG$1&amp;"|"&amp;$B29,'Data Annex'!$K$1:$K$4779,0),MATCH(QSG$2,'Data Annex'!$K$1:$BS$1,0)),"")</f>
        <v/>
      </c>
      <c r="QSH29" s="258" t="str">
        <f>IFERROR(INDEX('Data Annex'!$K$1:$BS$4779,MATCH(QSH$1&amp;"|"&amp;$B29,'Data Annex'!$K$1:$K$4779,0),MATCH(QSH$2,'Data Annex'!$K$1:$BS$1,0)),"")</f>
        <v/>
      </c>
      <c r="QSI29" s="258" t="str">
        <f>IFERROR(INDEX('Data Annex'!$K$1:$BS$4779,MATCH(QSI$1&amp;"|"&amp;$B29,'Data Annex'!$K$1:$K$4779,0),MATCH(QSI$2,'Data Annex'!$K$1:$BS$1,0)),"")</f>
        <v/>
      </c>
      <c r="QSJ29" s="258" t="str">
        <f>IFERROR(INDEX('Data Annex'!$K$1:$BS$4779,MATCH(QSJ$1&amp;"|"&amp;$B29,'Data Annex'!$K$1:$K$4779,0),MATCH(QSJ$2,'Data Annex'!$K$1:$BS$1,0)),"")</f>
        <v/>
      </c>
      <c r="QSK29" s="258" t="str">
        <f>IFERROR(INDEX('Data Annex'!$K$1:$BS$4779,MATCH(QSK$1&amp;"|"&amp;$B29,'Data Annex'!$K$1:$K$4779,0),MATCH(QSK$2,'Data Annex'!$K$1:$BS$1,0)),"")</f>
        <v/>
      </c>
      <c r="QSL29" s="258" t="str">
        <f>IFERROR(INDEX('Data Annex'!$K$1:$BS$4779,MATCH(QSL$1&amp;"|"&amp;$B29,'Data Annex'!$K$1:$K$4779,0),MATCH(QSL$2,'Data Annex'!$K$1:$BS$1,0)),"")</f>
        <v/>
      </c>
      <c r="QSM29" s="258" t="str">
        <f>IFERROR(INDEX('Data Annex'!$K$1:$BS$4779,MATCH(QSM$1&amp;"|"&amp;$B29,'Data Annex'!$K$1:$K$4779,0),MATCH(QSM$2,'Data Annex'!$K$1:$BS$1,0)),"")</f>
        <v/>
      </c>
      <c r="QSN29" s="258" t="str">
        <f>IFERROR(INDEX('Data Annex'!$K$1:$BS$4779,MATCH(QSN$1&amp;"|"&amp;$B29,'Data Annex'!$K$1:$K$4779,0),MATCH(QSN$2,'Data Annex'!$K$1:$BS$1,0)),"")</f>
        <v/>
      </c>
      <c r="QSO29" s="258" t="str">
        <f>IFERROR(INDEX('Data Annex'!$K$1:$BS$4779,MATCH(QSO$1&amp;"|"&amp;$B29,'Data Annex'!$K$1:$K$4779,0),MATCH(QSO$2,'Data Annex'!$K$1:$BS$1,0)),"")</f>
        <v/>
      </c>
      <c r="QSP29" s="258" t="str">
        <f>IFERROR(INDEX('Data Annex'!$K$1:$BS$4779,MATCH(QSP$1&amp;"|"&amp;$B29,'Data Annex'!$K$1:$K$4779,0),MATCH(QSP$2,'Data Annex'!$K$1:$BS$1,0)),"")</f>
        <v/>
      </c>
      <c r="QSQ29" s="258" t="str">
        <f>IFERROR(INDEX('Data Annex'!$K$1:$BS$4779,MATCH(QSQ$1&amp;"|"&amp;$B29,'Data Annex'!$K$1:$K$4779,0),MATCH(QSQ$2,'Data Annex'!$K$1:$BS$1,0)),"")</f>
        <v/>
      </c>
      <c r="QSR29" s="258" t="str">
        <f>IFERROR(INDEX('Data Annex'!$K$1:$BS$4779,MATCH(QSR$1&amp;"|"&amp;$B29,'Data Annex'!$K$1:$K$4779,0),MATCH(QSR$2,'Data Annex'!$K$1:$BS$1,0)),"")</f>
        <v/>
      </c>
      <c r="QSS29" s="258" t="str">
        <f>IFERROR(INDEX('Data Annex'!$K$1:$BS$4779,MATCH(QSS$1&amp;"|"&amp;$B29,'Data Annex'!$K$1:$K$4779,0),MATCH(QSS$2,'Data Annex'!$K$1:$BS$1,0)),"")</f>
        <v/>
      </c>
      <c r="QST29" s="258" t="str">
        <f>IFERROR(INDEX('Data Annex'!$K$1:$BS$4779,MATCH(QST$1&amp;"|"&amp;$B29,'Data Annex'!$K$1:$K$4779,0),MATCH(QST$2,'Data Annex'!$K$1:$BS$1,0)),"")</f>
        <v/>
      </c>
      <c r="QSU29" s="258" t="str">
        <f>IFERROR(INDEX('Data Annex'!$K$1:$BS$4779,MATCH(QSU$1&amp;"|"&amp;$B29,'Data Annex'!$K$1:$K$4779,0),MATCH(QSU$2,'Data Annex'!$K$1:$BS$1,0)),"")</f>
        <v/>
      </c>
      <c r="QSV29" s="258" t="str">
        <f>IFERROR(INDEX('Data Annex'!$K$1:$BS$4779,MATCH(QSV$1&amp;"|"&amp;$B29,'Data Annex'!$K$1:$K$4779,0),MATCH(QSV$2,'Data Annex'!$K$1:$BS$1,0)),"")</f>
        <v/>
      </c>
      <c r="QSW29" s="258" t="str">
        <f>IFERROR(INDEX('Data Annex'!$K$1:$BS$4779,MATCH(QSW$1&amp;"|"&amp;$B29,'Data Annex'!$K$1:$K$4779,0),MATCH(QSW$2,'Data Annex'!$K$1:$BS$1,0)),"")</f>
        <v/>
      </c>
      <c r="QSX29" s="258" t="str">
        <f>IFERROR(INDEX('Data Annex'!$K$1:$BS$4779,MATCH(QSX$1&amp;"|"&amp;$B29,'Data Annex'!$K$1:$K$4779,0),MATCH(QSX$2,'Data Annex'!$K$1:$BS$1,0)),"")</f>
        <v/>
      </c>
      <c r="QSY29" s="258" t="str">
        <f>IFERROR(INDEX('Data Annex'!$K$1:$BS$4779,MATCH(QSY$1&amp;"|"&amp;$B29,'Data Annex'!$K$1:$K$4779,0),MATCH(QSY$2,'Data Annex'!$K$1:$BS$1,0)),"")</f>
        <v/>
      </c>
      <c r="QSZ29" s="258" t="str">
        <f>IFERROR(INDEX('Data Annex'!$K$1:$BS$4779,MATCH(QSZ$1&amp;"|"&amp;$B29,'Data Annex'!$K$1:$K$4779,0),MATCH(QSZ$2,'Data Annex'!$K$1:$BS$1,0)),"")</f>
        <v/>
      </c>
      <c r="QTA29" s="258" t="str">
        <f>IFERROR(INDEX('Data Annex'!$K$1:$BS$4779,MATCH(QTA$1&amp;"|"&amp;$B29,'Data Annex'!$K$1:$K$4779,0),MATCH(QTA$2,'Data Annex'!$K$1:$BS$1,0)),"")</f>
        <v/>
      </c>
      <c r="QTB29" s="258" t="str">
        <f>IFERROR(INDEX('Data Annex'!$K$1:$BS$4779,MATCH(QTB$1&amp;"|"&amp;$B29,'Data Annex'!$K$1:$K$4779,0),MATCH(QTB$2,'Data Annex'!$K$1:$BS$1,0)),"")</f>
        <v/>
      </c>
      <c r="QTC29" s="258" t="str">
        <f>IFERROR(INDEX('Data Annex'!$K$1:$BS$4779,MATCH(QTC$1&amp;"|"&amp;$B29,'Data Annex'!$K$1:$K$4779,0),MATCH(QTC$2,'Data Annex'!$K$1:$BS$1,0)),"")</f>
        <v/>
      </c>
      <c r="QTD29" s="258" t="str">
        <f>IFERROR(INDEX('Data Annex'!$K$1:$BS$4779,MATCH(QTD$1&amp;"|"&amp;$B29,'Data Annex'!$K$1:$K$4779,0),MATCH(QTD$2,'Data Annex'!$K$1:$BS$1,0)),"")</f>
        <v/>
      </c>
      <c r="QTE29" s="258" t="str">
        <f>IFERROR(INDEX('Data Annex'!$K$1:$BS$4779,MATCH(QTE$1&amp;"|"&amp;$B29,'Data Annex'!$K$1:$K$4779,0),MATCH(QTE$2,'Data Annex'!$K$1:$BS$1,0)),"")</f>
        <v/>
      </c>
      <c r="QTF29" s="258" t="str">
        <f>IFERROR(INDEX('Data Annex'!$K$1:$BS$4779,MATCH(QTF$1&amp;"|"&amp;$B29,'Data Annex'!$K$1:$K$4779,0),MATCH(QTF$2,'Data Annex'!$K$1:$BS$1,0)),"")</f>
        <v/>
      </c>
      <c r="QTG29" s="258" t="str">
        <f>IFERROR(INDEX('Data Annex'!$K$1:$BS$4779,MATCH(QTG$1&amp;"|"&amp;$B29,'Data Annex'!$K$1:$K$4779,0),MATCH(QTG$2,'Data Annex'!$K$1:$BS$1,0)),"")</f>
        <v/>
      </c>
      <c r="QTH29" s="258" t="str">
        <f>IFERROR(INDEX('Data Annex'!$K$1:$BS$4779,MATCH(QTH$1&amp;"|"&amp;$B29,'Data Annex'!$K$1:$K$4779,0),MATCH(QTH$2,'Data Annex'!$K$1:$BS$1,0)),"")</f>
        <v/>
      </c>
      <c r="QTI29" s="258" t="str">
        <f>IFERROR(INDEX('Data Annex'!$K$1:$BS$4779,MATCH(QTI$1&amp;"|"&amp;$B29,'Data Annex'!$K$1:$K$4779,0),MATCH(QTI$2,'Data Annex'!$K$1:$BS$1,0)),"")</f>
        <v/>
      </c>
      <c r="QTJ29" s="258" t="str">
        <f>IFERROR(INDEX('Data Annex'!$K$1:$BS$4779,MATCH(QTJ$1&amp;"|"&amp;$B29,'Data Annex'!$K$1:$K$4779,0),MATCH(QTJ$2,'Data Annex'!$K$1:$BS$1,0)),"")</f>
        <v/>
      </c>
      <c r="QTK29" s="258" t="str">
        <f>IFERROR(INDEX('Data Annex'!$K$1:$BS$4779,MATCH(QTK$1&amp;"|"&amp;$B29,'Data Annex'!$K$1:$K$4779,0),MATCH(QTK$2,'Data Annex'!$K$1:$BS$1,0)),"")</f>
        <v/>
      </c>
      <c r="QTL29" s="258" t="str">
        <f>IFERROR(INDEX('Data Annex'!$K$1:$BS$4779,MATCH(QTL$1&amp;"|"&amp;$B29,'Data Annex'!$K$1:$K$4779,0),MATCH(QTL$2,'Data Annex'!$K$1:$BS$1,0)),"")</f>
        <v/>
      </c>
      <c r="QTM29" s="258" t="str">
        <f>IFERROR(INDEX('Data Annex'!$K$1:$BS$4779,MATCH(QTM$1&amp;"|"&amp;$B29,'Data Annex'!$K$1:$K$4779,0),MATCH(QTM$2,'Data Annex'!$K$1:$BS$1,0)),"")</f>
        <v/>
      </c>
      <c r="QTN29" s="258" t="str">
        <f>IFERROR(INDEX('Data Annex'!$K$1:$BS$4779,MATCH(QTN$1&amp;"|"&amp;$B29,'Data Annex'!$K$1:$K$4779,0),MATCH(QTN$2,'Data Annex'!$K$1:$BS$1,0)),"")</f>
        <v/>
      </c>
      <c r="QTO29" s="258" t="str">
        <f>IFERROR(INDEX('Data Annex'!$K$1:$BS$4779,MATCH(QTO$1&amp;"|"&amp;$B29,'Data Annex'!$K$1:$K$4779,0),MATCH(QTO$2,'Data Annex'!$K$1:$BS$1,0)),"")</f>
        <v/>
      </c>
      <c r="QTP29" s="258" t="str">
        <f>IFERROR(INDEX('Data Annex'!$K$1:$BS$4779,MATCH(QTP$1&amp;"|"&amp;$B29,'Data Annex'!$K$1:$K$4779,0),MATCH(QTP$2,'Data Annex'!$K$1:$BS$1,0)),"")</f>
        <v/>
      </c>
      <c r="QTQ29" s="258" t="str">
        <f>IFERROR(INDEX('Data Annex'!$K$1:$BS$4779,MATCH(QTQ$1&amp;"|"&amp;$B29,'Data Annex'!$K$1:$K$4779,0),MATCH(QTQ$2,'Data Annex'!$K$1:$BS$1,0)),"")</f>
        <v/>
      </c>
      <c r="QTR29" s="258" t="str">
        <f>IFERROR(INDEX('Data Annex'!$K$1:$BS$4779,MATCH(QTR$1&amp;"|"&amp;$B29,'Data Annex'!$K$1:$K$4779,0),MATCH(QTR$2,'Data Annex'!$K$1:$BS$1,0)),"")</f>
        <v/>
      </c>
      <c r="QTS29" s="258" t="str">
        <f>IFERROR(INDEX('Data Annex'!$K$1:$BS$4779,MATCH(QTS$1&amp;"|"&amp;$B29,'Data Annex'!$K$1:$K$4779,0),MATCH(QTS$2,'Data Annex'!$K$1:$BS$1,0)),"")</f>
        <v/>
      </c>
      <c r="QTT29" s="258" t="str">
        <f>IFERROR(INDEX('Data Annex'!$K$1:$BS$4779,MATCH(QTT$1&amp;"|"&amp;$B29,'Data Annex'!$K$1:$K$4779,0),MATCH(QTT$2,'Data Annex'!$K$1:$BS$1,0)),"")</f>
        <v/>
      </c>
      <c r="QTU29" s="258" t="str">
        <f>IFERROR(INDEX('Data Annex'!$K$1:$BS$4779,MATCH(QTU$1&amp;"|"&amp;$B29,'Data Annex'!$K$1:$K$4779,0),MATCH(QTU$2,'Data Annex'!$K$1:$BS$1,0)),"")</f>
        <v/>
      </c>
      <c r="QTV29" s="258" t="str">
        <f>IFERROR(INDEX('Data Annex'!$K$1:$BS$4779,MATCH(QTV$1&amp;"|"&amp;$B29,'Data Annex'!$K$1:$K$4779,0),MATCH(QTV$2,'Data Annex'!$K$1:$BS$1,0)),"")</f>
        <v/>
      </c>
      <c r="QTW29" s="258" t="str">
        <f>IFERROR(INDEX('Data Annex'!$K$1:$BS$4779,MATCH(QTW$1&amp;"|"&amp;$B29,'Data Annex'!$K$1:$K$4779,0),MATCH(QTW$2,'Data Annex'!$K$1:$BS$1,0)),"")</f>
        <v/>
      </c>
      <c r="QTX29" s="258" t="str">
        <f>IFERROR(INDEX('Data Annex'!$K$1:$BS$4779,MATCH(QTX$1&amp;"|"&amp;$B29,'Data Annex'!$K$1:$K$4779,0),MATCH(QTX$2,'Data Annex'!$K$1:$BS$1,0)),"")</f>
        <v/>
      </c>
      <c r="QTY29" s="258" t="str">
        <f>IFERROR(INDEX('Data Annex'!$K$1:$BS$4779,MATCH(QTY$1&amp;"|"&amp;$B29,'Data Annex'!$K$1:$K$4779,0),MATCH(QTY$2,'Data Annex'!$K$1:$BS$1,0)),"")</f>
        <v/>
      </c>
      <c r="QTZ29" s="258" t="str">
        <f>IFERROR(INDEX('Data Annex'!$K$1:$BS$4779,MATCH(QTZ$1&amp;"|"&amp;$B29,'Data Annex'!$K$1:$K$4779,0),MATCH(QTZ$2,'Data Annex'!$K$1:$BS$1,0)),"")</f>
        <v/>
      </c>
      <c r="QUA29" s="258" t="str">
        <f>IFERROR(INDEX('Data Annex'!$K$1:$BS$4779,MATCH(QUA$1&amp;"|"&amp;$B29,'Data Annex'!$K$1:$K$4779,0),MATCH(QUA$2,'Data Annex'!$K$1:$BS$1,0)),"")</f>
        <v/>
      </c>
      <c r="QUB29" s="258" t="str">
        <f>IFERROR(INDEX('Data Annex'!$K$1:$BS$4779,MATCH(QUB$1&amp;"|"&amp;$B29,'Data Annex'!$K$1:$K$4779,0),MATCH(QUB$2,'Data Annex'!$K$1:$BS$1,0)),"")</f>
        <v/>
      </c>
      <c r="QUC29" s="258" t="str">
        <f>IFERROR(INDEX('Data Annex'!$K$1:$BS$4779,MATCH(QUC$1&amp;"|"&amp;$B29,'Data Annex'!$K$1:$K$4779,0),MATCH(QUC$2,'Data Annex'!$K$1:$BS$1,0)),"")</f>
        <v/>
      </c>
      <c r="QUD29" s="258" t="str">
        <f>IFERROR(INDEX('Data Annex'!$K$1:$BS$4779,MATCH(QUD$1&amp;"|"&amp;$B29,'Data Annex'!$K$1:$K$4779,0),MATCH(QUD$2,'Data Annex'!$K$1:$BS$1,0)),"")</f>
        <v/>
      </c>
      <c r="QUE29" s="258" t="str">
        <f>IFERROR(INDEX('Data Annex'!$K$1:$BS$4779,MATCH(QUE$1&amp;"|"&amp;$B29,'Data Annex'!$K$1:$K$4779,0),MATCH(QUE$2,'Data Annex'!$K$1:$BS$1,0)),"")</f>
        <v/>
      </c>
      <c r="QUF29" s="258" t="str">
        <f>IFERROR(INDEX('Data Annex'!$K$1:$BS$4779,MATCH(QUF$1&amp;"|"&amp;$B29,'Data Annex'!$K$1:$K$4779,0),MATCH(QUF$2,'Data Annex'!$K$1:$BS$1,0)),"")</f>
        <v/>
      </c>
      <c r="QUG29" s="258" t="str">
        <f>IFERROR(INDEX('Data Annex'!$K$1:$BS$4779,MATCH(QUG$1&amp;"|"&amp;$B29,'Data Annex'!$K$1:$K$4779,0),MATCH(QUG$2,'Data Annex'!$K$1:$BS$1,0)),"")</f>
        <v/>
      </c>
      <c r="QUH29" s="258" t="str">
        <f>IFERROR(INDEX('Data Annex'!$K$1:$BS$4779,MATCH(QUH$1&amp;"|"&amp;$B29,'Data Annex'!$K$1:$K$4779,0),MATCH(QUH$2,'Data Annex'!$K$1:$BS$1,0)),"")</f>
        <v/>
      </c>
      <c r="QUI29" s="258" t="str">
        <f>IFERROR(INDEX('Data Annex'!$K$1:$BS$4779,MATCH(QUI$1&amp;"|"&amp;$B29,'Data Annex'!$K$1:$K$4779,0),MATCH(QUI$2,'Data Annex'!$K$1:$BS$1,0)),"")</f>
        <v/>
      </c>
      <c r="QUJ29" s="258" t="str">
        <f>IFERROR(INDEX('Data Annex'!$K$1:$BS$4779,MATCH(QUJ$1&amp;"|"&amp;$B29,'Data Annex'!$K$1:$K$4779,0),MATCH(QUJ$2,'Data Annex'!$K$1:$BS$1,0)),"")</f>
        <v/>
      </c>
      <c r="QUK29" s="258" t="str">
        <f>IFERROR(INDEX('Data Annex'!$K$1:$BS$4779,MATCH(QUK$1&amp;"|"&amp;$B29,'Data Annex'!$K$1:$K$4779,0),MATCH(QUK$2,'Data Annex'!$K$1:$BS$1,0)),"")</f>
        <v/>
      </c>
      <c r="QUL29" s="258" t="str">
        <f>IFERROR(INDEX('Data Annex'!$K$1:$BS$4779,MATCH(QUL$1&amp;"|"&amp;$B29,'Data Annex'!$K$1:$K$4779,0),MATCH(QUL$2,'Data Annex'!$K$1:$BS$1,0)),"")</f>
        <v/>
      </c>
      <c r="QUM29" s="258" t="str">
        <f>IFERROR(INDEX('Data Annex'!$K$1:$BS$4779,MATCH(QUM$1&amp;"|"&amp;$B29,'Data Annex'!$K$1:$K$4779,0),MATCH(QUM$2,'Data Annex'!$K$1:$BS$1,0)),"")</f>
        <v/>
      </c>
      <c r="QUN29" s="258" t="str">
        <f>IFERROR(INDEX('Data Annex'!$K$1:$BS$4779,MATCH(QUN$1&amp;"|"&amp;$B29,'Data Annex'!$K$1:$K$4779,0),MATCH(QUN$2,'Data Annex'!$K$1:$BS$1,0)),"")</f>
        <v/>
      </c>
      <c r="QUO29" s="258" t="str">
        <f>IFERROR(INDEX('Data Annex'!$K$1:$BS$4779,MATCH(QUO$1&amp;"|"&amp;$B29,'Data Annex'!$K$1:$K$4779,0),MATCH(QUO$2,'Data Annex'!$K$1:$BS$1,0)),"")</f>
        <v/>
      </c>
      <c r="QUP29" s="258" t="str">
        <f>IFERROR(INDEX('Data Annex'!$K$1:$BS$4779,MATCH(QUP$1&amp;"|"&amp;$B29,'Data Annex'!$K$1:$K$4779,0),MATCH(QUP$2,'Data Annex'!$K$1:$BS$1,0)),"")</f>
        <v/>
      </c>
      <c r="QUQ29" s="258" t="str">
        <f>IFERROR(INDEX('Data Annex'!$K$1:$BS$4779,MATCH(QUQ$1&amp;"|"&amp;$B29,'Data Annex'!$K$1:$K$4779,0),MATCH(QUQ$2,'Data Annex'!$K$1:$BS$1,0)),"")</f>
        <v/>
      </c>
      <c r="QUR29" s="258" t="str">
        <f>IFERROR(INDEX('Data Annex'!$K$1:$BS$4779,MATCH(QUR$1&amp;"|"&amp;$B29,'Data Annex'!$K$1:$K$4779,0),MATCH(QUR$2,'Data Annex'!$K$1:$BS$1,0)),"")</f>
        <v/>
      </c>
      <c r="QUS29" s="258" t="str">
        <f>IFERROR(INDEX('Data Annex'!$K$1:$BS$4779,MATCH(QUS$1&amp;"|"&amp;$B29,'Data Annex'!$K$1:$K$4779,0),MATCH(QUS$2,'Data Annex'!$K$1:$BS$1,0)),"")</f>
        <v/>
      </c>
      <c r="QUT29" s="258" t="str">
        <f>IFERROR(INDEX('Data Annex'!$K$1:$BS$4779,MATCH(QUT$1&amp;"|"&amp;$B29,'Data Annex'!$K$1:$K$4779,0),MATCH(QUT$2,'Data Annex'!$K$1:$BS$1,0)),"")</f>
        <v/>
      </c>
      <c r="QUU29" s="258" t="str">
        <f>IFERROR(INDEX('Data Annex'!$K$1:$BS$4779,MATCH(QUU$1&amp;"|"&amp;$B29,'Data Annex'!$K$1:$K$4779,0),MATCH(QUU$2,'Data Annex'!$K$1:$BS$1,0)),"")</f>
        <v/>
      </c>
      <c r="QUV29" s="258" t="str">
        <f>IFERROR(INDEX('Data Annex'!$K$1:$BS$4779,MATCH(QUV$1&amp;"|"&amp;$B29,'Data Annex'!$K$1:$K$4779,0),MATCH(QUV$2,'Data Annex'!$K$1:$BS$1,0)),"")</f>
        <v/>
      </c>
      <c r="QUW29" s="258" t="str">
        <f>IFERROR(INDEX('Data Annex'!$K$1:$BS$4779,MATCH(QUW$1&amp;"|"&amp;$B29,'Data Annex'!$K$1:$K$4779,0),MATCH(QUW$2,'Data Annex'!$K$1:$BS$1,0)),"")</f>
        <v/>
      </c>
      <c r="QUX29" s="258" t="str">
        <f>IFERROR(INDEX('Data Annex'!$K$1:$BS$4779,MATCH(QUX$1&amp;"|"&amp;$B29,'Data Annex'!$K$1:$K$4779,0),MATCH(QUX$2,'Data Annex'!$K$1:$BS$1,0)),"")</f>
        <v/>
      </c>
      <c r="QUY29" s="258" t="str">
        <f>IFERROR(INDEX('Data Annex'!$K$1:$BS$4779,MATCH(QUY$1&amp;"|"&amp;$B29,'Data Annex'!$K$1:$K$4779,0),MATCH(QUY$2,'Data Annex'!$K$1:$BS$1,0)),"")</f>
        <v/>
      </c>
      <c r="QUZ29" s="258" t="str">
        <f>IFERROR(INDEX('Data Annex'!$K$1:$BS$4779,MATCH(QUZ$1&amp;"|"&amp;$B29,'Data Annex'!$K$1:$K$4779,0),MATCH(QUZ$2,'Data Annex'!$K$1:$BS$1,0)),"")</f>
        <v/>
      </c>
      <c r="QVA29" s="258" t="str">
        <f>IFERROR(INDEX('Data Annex'!$K$1:$BS$4779,MATCH(QVA$1&amp;"|"&amp;$B29,'Data Annex'!$K$1:$K$4779,0),MATCH(QVA$2,'Data Annex'!$K$1:$BS$1,0)),"")</f>
        <v/>
      </c>
      <c r="QVB29" s="258" t="str">
        <f>IFERROR(INDEX('Data Annex'!$K$1:$BS$4779,MATCH(QVB$1&amp;"|"&amp;$B29,'Data Annex'!$K$1:$K$4779,0),MATCH(QVB$2,'Data Annex'!$K$1:$BS$1,0)),"")</f>
        <v/>
      </c>
      <c r="QVC29" s="258" t="str">
        <f>IFERROR(INDEX('Data Annex'!$K$1:$BS$4779,MATCH(QVC$1&amp;"|"&amp;$B29,'Data Annex'!$K$1:$K$4779,0),MATCH(QVC$2,'Data Annex'!$K$1:$BS$1,0)),"")</f>
        <v/>
      </c>
      <c r="QVD29" s="258" t="str">
        <f>IFERROR(INDEX('Data Annex'!$K$1:$BS$4779,MATCH(QVD$1&amp;"|"&amp;$B29,'Data Annex'!$K$1:$K$4779,0),MATCH(QVD$2,'Data Annex'!$K$1:$BS$1,0)),"")</f>
        <v/>
      </c>
      <c r="QVE29" s="258" t="str">
        <f>IFERROR(INDEX('Data Annex'!$K$1:$BS$4779,MATCH(QVE$1&amp;"|"&amp;$B29,'Data Annex'!$K$1:$K$4779,0),MATCH(QVE$2,'Data Annex'!$K$1:$BS$1,0)),"")</f>
        <v/>
      </c>
      <c r="QVF29" s="258" t="str">
        <f>IFERROR(INDEX('Data Annex'!$K$1:$BS$4779,MATCH(QVF$1&amp;"|"&amp;$B29,'Data Annex'!$K$1:$K$4779,0),MATCH(QVF$2,'Data Annex'!$K$1:$BS$1,0)),"")</f>
        <v/>
      </c>
      <c r="QVG29" s="258" t="str">
        <f>IFERROR(INDEX('Data Annex'!$K$1:$BS$4779,MATCH(QVG$1&amp;"|"&amp;$B29,'Data Annex'!$K$1:$K$4779,0),MATCH(QVG$2,'Data Annex'!$K$1:$BS$1,0)),"")</f>
        <v/>
      </c>
      <c r="QVH29" s="258" t="str">
        <f>IFERROR(INDEX('Data Annex'!$K$1:$BS$4779,MATCH(QVH$1&amp;"|"&amp;$B29,'Data Annex'!$K$1:$K$4779,0),MATCH(QVH$2,'Data Annex'!$K$1:$BS$1,0)),"")</f>
        <v/>
      </c>
      <c r="QVI29" s="258" t="str">
        <f>IFERROR(INDEX('Data Annex'!$K$1:$BS$4779,MATCH(QVI$1&amp;"|"&amp;$B29,'Data Annex'!$K$1:$K$4779,0),MATCH(QVI$2,'Data Annex'!$K$1:$BS$1,0)),"")</f>
        <v/>
      </c>
      <c r="QVJ29" s="258" t="str">
        <f>IFERROR(INDEX('Data Annex'!$K$1:$BS$4779,MATCH(QVJ$1&amp;"|"&amp;$B29,'Data Annex'!$K$1:$K$4779,0),MATCH(QVJ$2,'Data Annex'!$K$1:$BS$1,0)),"")</f>
        <v/>
      </c>
      <c r="QVK29" s="258" t="str">
        <f>IFERROR(INDEX('Data Annex'!$K$1:$BS$4779,MATCH(QVK$1&amp;"|"&amp;$B29,'Data Annex'!$K$1:$K$4779,0),MATCH(QVK$2,'Data Annex'!$K$1:$BS$1,0)),"")</f>
        <v/>
      </c>
      <c r="QVL29" s="258" t="str">
        <f>IFERROR(INDEX('Data Annex'!$K$1:$BS$4779,MATCH(QVL$1&amp;"|"&amp;$B29,'Data Annex'!$K$1:$K$4779,0),MATCH(QVL$2,'Data Annex'!$K$1:$BS$1,0)),"")</f>
        <v/>
      </c>
      <c r="QVM29" s="258" t="str">
        <f>IFERROR(INDEX('Data Annex'!$K$1:$BS$4779,MATCH(QVM$1&amp;"|"&amp;$B29,'Data Annex'!$K$1:$K$4779,0),MATCH(QVM$2,'Data Annex'!$K$1:$BS$1,0)),"")</f>
        <v/>
      </c>
      <c r="QVN29" s="258" t="str">
        <f>IFERROR(INDEX('Data Annex'!$K$1:$BS$4779,MATCH(QVN$1&amp;"|"&amp;$B29,'Data Annex'!$K$1:$K$4779,0),MATCH(QVN$2,'Data Annex'!$K$1:$BS$1,0)),"")</f>
        <v/>
      </c>
      <c r="QVO29" s="258" t="str">
        <f>IFERROR(INDEX('Data Annex'!$K$1:$BS$4779,MATCH(QVO$1&amp;"|"&amp;$B29,'Data Annex'!$K$1:$K$4779,0),MATCH(QVO$2,'Data Annex'!$K$1:$BS$1,0)),"")</f>
        <v/>
      </c>
      <c r="QVP29" s="258" t="str">
        <f>IFERROR(INDEX('Data Annex'!$K$1:$BS$4779,MATCH(QVP$1&amp;"|"&amp;$B29,'Data Annex'!$K$1:$K$4779,0),MATCH(QVP$2,'Data Annex'!$K$1:$BS$1,0)),"")</f>
        <v/>
      </c>
      <c r="QVQ29" s="258" t="str">
        <f>IFERROR(INDEX('Data Annex'!$K$1:$BS$4779,MATCH(QVQ$1&amp;"|"&amp;$B29,'Data Annex'!$K$1:$K$4779,0),MATCH(QVQ$2,'Data Annex'!$K$1:$BS$1,0)),"")</f>
        <v/>
      </c>
      <c r="QVR29" s="258" t="str">
        <f>IFERROR(INDEX('Data Annex'!$K$1:$BS$4779,MATCH(QVR$1&amp;"|"&amp;$B29,'Data Annex'!$K$1:$K$4779,0),MATCH(QVR$2,'Data Annex'!$K$1:$BS$1,0)),"")</f>
        <v/>
      </c>
      <c r="QVS29" s="258" t="str">
        <f>IFERROR(INDEX('Data Annex'!$K$1:$BS$4779,MATCH(QVS$1&amp;"|"&amp;$B29,'Data Annex'!$K$1:$K$4779,0),MATCH(QVS$2,'Data Annex'!$K$1:$BS$1,0)),"")</f>
        <v/>
      </c>
      <c r="QVT29" s="258" t="str">
        <f>IFERROR(INDEX('Data Annex'!$K$1:$BS$4779,MATCH(QVT$1&amp;"|"&amp;$B29,'Data Annex'!$K$1:$K$4779,0),MATCH(QVT$2,'Data Annex'!$K$1:$BS$1,0)),"")</f>
        <v/>
      </c>
      <c r="QVU29" s="258" t="str">
        <f>IFERROR(INDEX('Data Annex'!$K$1:$BS$4779,MATCH(QVU$1&amp;"|"&amp;$B29,'Data Annex'!$K$1:$K$4779,0),MATCH(QVU$2,'Data Annex'!$K$1:$BS$1,0)),"")</f>
        <v/>
      </c>
      <c r="QVV29" s="258" t="str">
        <f>IFERROR(INDEX('Data Annex'!$K$1:$BS$4779,MATCH(QVV$1&amp;"|"&amp;$B29,'Data Annex'!$K$1:$K$4779,0),MATCH(QVV$2,'Data Annex'!$K$1:$BS$1,0)),"")</f>
        <v/>
      </c>
      <c r="QVW29" s="258" t="str">
        <f>IFERROR(INDEX('Data Annex'!$K$1:$BS$4779,MATCH(QVW$1&amp;"|"&amp;$B29,'Data Annex'!$K$1:$K$4779,0),MATCH(QVW$2,'Data Annex'!$K$1:$BS$1,0)),"")</f>
        <v/>
      </c>
      <c r="QVX29" s="258" t="str">
        <f>IFERROR(INDEX('Data Annex'!$K$1:$BS$4779,MATCH(QVX$1&amp;"|"&amp;$B29,'Data Annex'!$K$1:$K$4779,0),MATCH(QVX$2,'Data Annex'!$K$1:$BS$1,0)),"")</f>
        <v/>
      </c>
      <c r="QVY29" s="258" t="str">
        <f>IFERROR(INDEX('Data Annex'!$K$1:$BS$4779,MATCH(QVY$1&amp;"|"&amp;$B29,'Data Annex'!$K$1:$K$4779,0),MATCH(QVY$2,'Data Annex'!$K$1:$BS$1,0)),"")</f>
        <v/>
      </c>
      <c r="QVZ29" s="258" t="str">
        <f>IFERROR(INDEX('Data Annex'!$K$1:$BS$4779,MATCH(QVZ$1&amp;"|"&amp;$B29,'Data Annex'!$K$1:$K$4779,0),MATCH(QVZ$2,'Data Annex'!$K$1:$BS$1,0)),"")</f>
        <v/>
      </c>
      <c r="QWA29" s="258" t="str">
        <f>IFERROR(INDEX('Data Annex'!$K$1:$BS$4779,MATCH(QWA$1&amp;"|"&amp;$B29,'Data Annex'!$K$1:$K$4779,0),MATCH(QWA$2,'Data Annex'!$K$1:$BS$1,0)),"")</f>
        <v/>
      </c>
      <c r="QWB29" s="258" t="str">
        <f>IFERROR(INDEX('Data Annex'!$K$1:$BS$4779,MATCH(QWB$1&amp;"|"&amp;$B29,'Data Annex'!$K$1:$K$4779,0),MATCH(QWB$2,'Data Annex'!$K$1:$BS$1,0)),"")</f>
        <v/>
      </c>
      <c r="QWC29" s="258" t="str">
        <f>IFERROR(INDEX('Data Annex'!$K$1:$BS$4779,MATCH(QWC$1&amp;"|"&amp;$B29,'Data Annex'!$K$1:$K$4779,0),MATCH(QWC$2,'Data Annex'!$K$1:$BS$1,0)),"")</f>
        <v/>
      </c>
      <c r="QWD29" s="258" t="str">
        <f>IFERROR(INDEX('Data Annex'!$K$1:$BS$4779,MATCH(QWD$1&amp;"|"&amp;$B29,'Data Annex'!$K$1:$K$4779,0),MATCH(QWD$2,'Data Annex'!$K$1:$BS$1,0)),"")</f>
        <v/>
      </c>
      <c r="QWE29" s="258" t="str">
        <f>IFERROR(INDEX('Data Annex'!$K$1:$BS$4779,MATCH(QWE$1&amp;"|"&amp;$B29,'Data Annex'!$K$1:$K$4779,0),MATCH(QWE$2,'Data Annex'!$K$1:$BS$1,0)),"")</f>
        <v/>
      </c>
      <c r="QWF29" s="258" t="str">
        <f>IFERROR(INDEX('Data Annex'!$K$1:$BS$4779,MATCH(QWF$1&amp;"|"&amp;$B29,'Data Annex'!$K$1:$K$4779,0),MATCH(QWF$2,'Data Annex'!$K$1:$BS$1,0)),"")</f>
        <v/>
      </c>
      <c r="QWG29" s="258" t="str">
        <f>IFERROR(INDEX('Data Annex'!$K$1:$BS$4779,MATCH(QWG$1&amp;"|"&amp;$B29,'Data Annex'!$K$1:$K$4779,0),MATCH(QWG$2,'Data Annex'!$K$1:$BS$1,0)),"")</f>
        <v/>
      </c>
      <c r="QWH29" s="258" t="str">
        <f>IFERROR(INDEX('Data Annex'!$K$1:$BS$4779,MATCH(QWH$1&amp;"|"&amp;$B29,'Data Annex'!$K$1:$K$4779,0),MATCH(QWH$2,'Data Annex'!$K$1:$BS$1,0)),"")</f>
        <v/>
      </c>
      <c r="QWI29" s="258" t="str">
        <f>IFERROR(INDEX('Data Annex'!$K$1:$BS$4779,MATCH(QWI$1&amp;"|"&amp;$B29,'Data Annex'!$K$1:$K$4779,0),MATCH(QWI$2,'Data Annex'!$K$1:$BS$1,0)),"")</f>
        <v/>
      </c>
      <c r="QWJ29" s="258" t="str">
        <f>IFERROR(INDEX('Data Annex'!$K$1:$BS$4779,MATCH(QWJ$1&amp;"|"&amp;$B29,'Data Annex'!$K$1:$K$4779,0),MATCH(QWJ$2,'Data Annex'!$K$1:$BS$1,0)),"")</f>
        <v/>
      </c>
      <c r="QWK29" s="258" t="str">
        <f>IFERROR(INDEX('Data Annex'!$K$1:$BS$4779,MATCH(QWK$1&amp;"|"&amp;$B29,'Data Annex'!$K$1:$K$4779,0),MATCH(QWK$2,'Data Annex'!$K$1:$BS$1,0)),"")</f>
        <v/>
      </c>
      <c r="QWL29" s="258" t="str">
        <f>IFERROR(INDEX('Data Annex'!$K$1:$BS$4779,MATCH(QWL$1&amp;"|"&amp;$B29,'Data Annex'!$K$1:$K$4779,0),MATCH(QWL$2,'Data Annex'!$K$1:$BS$1,0)),"")</f>
        <v/>
      </c>
      <c r="QWM29" s="258" t="str">
        <f>IFERROR(INDEX('Data Annex'!$K$1:$BS$4779,MATCH(QWM$1&amp;"|"&amp;$B29,'Data Annex'!$K$1:$K$4779,0),MATCH(QWM$2,'Data Annex'!$K$1:$BS$1,0)),"")</f>
        <v/>
      </c>
      <c r="QWN29" s="258" t="str">
        <f>IFERROR(INDEX('Data Annex'!$K$1:$BS$4779,MATCH(QWN$1&amp;"|"&amp;$B29,'Data Annex'!$K$1:$K$4779,0),MATCH(QWN$2,'Data Annex'!$K$1:$BS$1,0)),"")</f>
        <v/>
      </c>
      <c r="QWO29" s="258" t="str">
        <f>IFERROR(INDEX('Data Annex'!$K$1:$BS$4779,MATCH(QWO$1&amp;"|"&amp;$B29,'Data Annex'!$K$1:$K$4779,0),MATCH(QWO$2,'Data Annex'!$K$1:$BS$1,0)),"")</f>
        <v/>
      </c>
      <c r="QWP29" s="258" t="str">
        <f>IFERROR(INDEX('Data Annex'!$K$1:$BS$4779,MATCH(QWP$1&amp;"|"&amp;$B29,'Data Annex'!$K$1:$K$4779,0),MATCH(QWP$2,'Data Annex'!$K$1:$BS$1,0)),"")</f>
        <v/>
      </c>
      <c r="QWQ29" s="258" t="str">
        <f>IFERROR(INDEX('Data Annex'!$K$1:$BS$4779,MATCH(QWQ$1&amp;"|"&amp;$B29,'Data Annex'!$K$1:$K$4779,0),MATCH(QWQ$2,'Data Annex'!$K$1:$BS$1,0)),"")</f>
        <v/>
      </c>
      <c r="QWR29" s="258" t="str">
        <f>IFERROR(INDEX('Data Annex'!$K$1:$BS$4779,MATCH(QWR$1&amp;"|"&amp;$B29,'Data Annex'!$K$1:$K$4779,0),MATCH(QWR$2,'Data Annex'!$K$1:$BS$1,0)),"")</f>
        <v/>
      </c>
      <c r="QWS29" s="258" t="str">
        <f>IFERROR(INDEX('Data Annex'!$K$1:$BS$4779,MATCH(QWS$1&amp;"|"&amp;$B29,'Data Annex'!$K$1:$K$4779,0),MATCH(QWS$2,'Data Annex'!$K$1:$BS$1,0)),"")</f>
        <v/>
      </c>
      <c r="QWT29" s="258" t="str">
        <f>IFERROR(INDEX('Data Annex'!$K$1:$BS$4779,MATCH(QWT$1&amp;"|"&amp;$B29,'Data Annex'!$K$1:$K$4779,0),MATCH(QWT$2,'Data Annex'!$K$1:$BS$1,0)),"")</f>
        <v/>
      </c>
      <c r="QWU29" s="258" t="str">
        <f>IFERROR(INDEX('Data Annex'!$K$1:$BS$4779,MATCH(QWU$1&amp;"|"&amp;$B29,'Data Annex'!$K$1:$K$4779,0),MATCH(QWU$2,'Data Annex'!$K$1:$BS$1,0)),"")</f>
        <v/>
      </c>
      <c r="QWV29" s="258" t="str">
        <f>IFERROR(INDEX('Data Annex'!$K$1:$BS$4779,MATCH(QWV$1&amp;"|"&amp;$B29,'Data Annex'!$K$1:$K$4779,0),MATCH(QWV$2,'Data Annex'!$K$1:$BS$1,0)),"")</f>
        <v/>
      </c>
      <c r="QWW29" s="258" t="str">
        <f>IFERROR(INDEX('Data Annex'!$K$1:$BS$4779,MATCH(QWW$1&amp;"|"&amp;$B29,'Data Annex'!$K$1:$K$4779,0),MATCH(QWW$2,'Data Annex'!$K$1:$BS$1,0)),"")</f>
        <v/>
      </c>
      <c r="QWX29" s="258" t="str">
        <f>IFERROR(INDEX('Data Annex'!$K$1:$BS$4779,MATCH(QWX$1&amp;"|"&amp;$B29,'Data Annex'!$K$1:$K$4779,0),MATCH(QWX$2,'Data Annex'!$K$1:$BS$1,0)),"")</f>
        <v/>
      </c>
      <c r="QWY29" s="258" t="str">
        <f>IFERROR(INDEX('Data Annex'!$K$1:$BS$4779,MATCH(QWY$1&amp;"|"&amp;$B29,'Data Annex'!$K$1:$K$4779,0),MATCH(QWY$2,'Data Annex'!$K$1:$BS$1,0)),"")</f>
        <v/>
      </c>
      <c r="QWZ29" s="258" t="str">
        <f>IFERROR(INDEX('Data Annex'!$K$1:$BS$4779,MATCH(QWZ$1&amp;"|"&amp;$B29,'Data Annex'!$K$1:$K$4779,0),MATCH(QWZ$2,'Data Annex'!$K$1:$BS$1,0)),"")</f>
        <v/>
      </c>
      <c r="QXA29" s="258" t="str">
        <f>IFERROR(INDEX('Data Annex'!$K$1:$BS$4779,MATCH(QXA$1&amp;"|"&amp;$B29,'Data Annex'!$K$1:$K$4779,0),MATCH(QXA$2,'Data Annex'!$K$1:$BS$1,0)),"")</f>
        <v/>
      </c>
      <c r="QXB29" s="258" t="str">
        <f>IFERROR(INDEX('Data Annex'!$K$1:$BS$4779,MATCH(QXB$1&amp;"|"&amp;$B29,'Data Annex'!$K$1:$K$4779,0),MATCH(QXB$2,'Data Annex'!$K$1:$BS$1,0)),"")</f>
        <v/>
      </c>
      <c r="QXC29" s="258" t="str">
        <f>IFERROR(INDEX('Data Annex'!$K$1:$BS$4779,MATCH(QXC$1&amp;"|"&amp;$B29,'Data Annex'!$K$1:$K$4779,0),MATCH(QXC$2,'Data Annex'!$K$1:$BS$1,0)),"")</f>
        <v/>
      </c>
      <c r="QXD29" s="258" t="str">
        <f>IFERROR(INDEX('Data Annex'!$K$1:$BS$4779,MATCH(QXD$1&amp;"|"&amp;$B29,'Data Annex'!$K$1:$K$4779,0),MATCH(QXD$2,'Data Annex'!$K$1:$BS$1,0)),"")</f>
        <v/>
      </c>
      <c r="QXE29" s="258" t="str">
        <f>IFERROR(INDEX('Data Annex'!$K$1:$BS$4779,MATCH(QXE$1&amp;"|"&amp;$B29,'Data Annex'!$K$1:$K$4779,0),MATCH(QXE$2,'Data Annex'!$K$1:$BS$1,0)),"")</f>
        <v/>
      </c>
      <c r="QXF29" s="258" t="str">
        <f>IFERROR(INDEX('Data Annex'!$K$1:$BS$4779,MATCH(QXF$1&amp;"|"&amp;$B29,'Data Annex'!$K$1:$K$4779,0),MATCH(QXF$2,'Data Annex'!$K$1:$BS$1,0)),"")</f>
        <v/>
      </c>
      <c r="QXG29" s="258" t="str">
        <f>IFERROR(INDEX('Data Annex'!$K$1:$BS$4779,MATCH(QXG$1&amp;"|"&amp;$B29,'Data Annex'!$K$1:$K$4779,0),MATCH(QXG$2,'Data Annex'!$K$1:$BS$1,0)),"")</f>
        <v/>
      </c>
      <c r="QXH29" s="258" t="str">
        <f>IFERROR(INDEX('Data Annex'!$K$1:$BS$4779,MATCH(QXH$1&amp;"|"&amp;$B29,'Data Annex'!$K$1:$K$4779,0),MATCH(QXH$2,'Data Annex'!$K$1:$BS$1,0)),"")</f>
        <v/>
      </c>
      <c r="QXI29" s="258" t="str">
        <f>IFERROR(INDEX('Data Annex'!$K$1:$BS$4779,MATCH(QXI$1&amp;"|"&amp;$B29,'Data Annex'!$K$1:$K$4779,0),MATCH(QXI$2,'Data Annex'!$K$1:$BS$1,0)),"")</f>
        <v/>
      </c>
      <c r="QXJ29" s="258" t="str">
        <f>IFERROR(INDEX('Data Annex'!$K$1:$BS$4779,MATCH(QXJ$1&amp;"|"&amp;$B29,'Data Annex'!$K$1:$K$4779,0),MATCH(QXJ$2,'Data Annex'!$K$1:$BS$1,0)),"")</f>
        <v/>
      </c>
      <c r="QXK29" s="258" t="str">
        <f>IFERROR(INDEX('Data Annex'!$K$1:$BS$4779,MATCH(QXK$1&amp;"|"&amp;$B29,'Data Annex'!$K$1:$K$4779,0),MATCH(QXK$2,'Data Annex'!$K$1:$BS$1,0)),"")</f>
        <v/>
      </c>
      <c r="QXL29" s="258" t="str">
        <f>IFERROR(INDEX('Data Annex'!$K$1:$BS$4779,MATCH(QXL$1&amp;"|"&amp;$B29,'Data Annex'!$K$1:$K$4779,0),MATCH(QXL$2,'Data Annex'!$K$1:$BS$1,0)),"")</f>
        <v/>
      </c>
      <c r="QXM29" s="258" t="str">
        <f>IFERROR(INDEX('Data Annex'!$K$1:$BS$4779,MATCH(QXM$1&amp;"|"&amp;$B29,'Data Annex'!$K$1:$K$4779,0),MATCH(QXM$2,'Data Annex'!$K$1:$BS$1,0)),"")</f>
        <v/>
      </c>
      <c r="QXN29" s="258" t="str">
        <f>IFERROR(INDEX('Data Annex'!$K$1:$BS$4779,MATCH(QXN$1&amp;"|"&amp;$B29,'Data Annex'!$K$1:$K$4779,0),MATCH(QXN$2,'Data Annex'!$K$1:$BS$1,0)),"")</f>
        <v/>
      </c>
      <c r="QXO29" s="258" t="str">
        <f>IFERROR(INDEX('Data Annex'!$K$1:$BS$4779,MATCH(QXO$1&amp;"|"&amp;$B29,'Data Annex'!$K$1:$K$4779,0),MATCH(QXO$2,'Data Annex'!$K$1:$BS$1,0)),"")</f>
        <v/>
      </c>
      <c r="QXP29" s="258" t="str">
        <f>IFERROR(INDEX('Data Annex'!$K$1:$BS$4779,MATCH(QXP$1&amp;"|"&amp;$B29,'Data Annex'!$K$1:$K$4779,0),MATCH(QXP$2,'Data Annex'!$K$1:$BS$1,0)),"")</f>
        <v/>
      </c>
      <c r="QXQ29" s="258" t="str">
        <f>IFERROR(INDEX('Data Annex'!$K$1:$BS$4779,MATCH(QXQ$1&amp;"|"&amp;$B29,'Data Annex'!$K$1:$K$4779,0),MATCH(QXQ$2,'Data Annex'!$K$1:$BS$1,0)),"")</f>
        <v/>
      </c>
      <c r="QXR29" s="258" t="str">
        <f>IFERROR(INDEX('Data Annex'!$K$1:$BS$4779,MATCH(QXR$1&amp;"|"&amp;$B29,'Data Annex'!$K$1:$K$4779,0),MATCH(QXR$2,'Data Annex'!$K$1:$BS$1,0)),"")</f>
        <v/>
      </c>
      <c r="QXS29" s="258" t="str">
        <f>IFERROR(INDEX('Data Annex'!$K$1:$BS$4779,MATCH(QXS$1&amp;"|"&amp;$B29,'Data Annex'!$K$1:$K$4779,0),MATCH(QXS$2,'Data Annex'!$K$1:$BS$1,0)),"")</f>
        <v/>
      </c>
      <c r="QXT29" s="258" t="str">
        <f>IFERROR(INDEX('Data Annex'!$K$1:$BS$4779,MATCH(QXT$1&amp;"|"&amp;$B29,'Data Annex'!$K$1:$K$4779,0),MATCH(QXT$2,'Data Annex'!$K$1:$BS$1,0)),"")</f>
        <v/>
      </c>
      <c r="QXU29" s="258" t="str">
        <f>IFERROR(INDEX('Data Annex'!$K$1:$BS$4779,MATCH(QXU$1&amp;"|"&amp;$B29,'Data Annex'!$K$1:$K$4779,0),MATCH(QXU$2,'Data Annex'!$K$1:$BS$1,0)),"")</f>
        <v/>
      </c>
      <c r="QXV29" s="258" t="str">
        <f>IFERROR(INDEX('Data Annex'!$K$1:$BS$4779,MATCH(QXV$1&amp;"|"&amp;$B29,'Data Annex'!$K$1:$K$4779,0),MATCH(QXV$2,'Data Annex'!$K$1:$BS$1,0)),"")</f>
        <v/>
      </c>
      <c r="QXW29" s="258" t="str">
        <f>IFERROR(INDEX('Data Annex'!$K$1:$BS$4779,MATCH(QXW$1&amp;"|"&amp;$B29,'Data Annex'!$K$1:$K$4779,0),MATCH(QXW$2,'Data Annex'!$K$1:$BS$1,0)),"")</f>
        <v/>
      </c>
      <c r="QXX29" s="258" t="str">
        <f>IFERROR(INDEX('Data Annex'!$K$1:$BS$4779,MATCH(QXX$1&amp;"|"&amp;$B29,'Data Annex'!$K$1:$K$4779,0),MATCH(QXX$2,'Data Annex'!$K$1:$BS$1,0)),"")</f>
        <v/>
      </c>
      <c r="QXY29" s="258" t="str">
        <f>IFERROR(INDEX('Data Annex'!$K$1:$BS$4779,MATCH(QXY$1&amp;"|"&amp;$B29,'Data Annex'!$K$1:$K$4779,0),MATCH(QXY$2,'Data Annex'!$K$1:$BS$1,0)),"")</f>
        <v/>
      </c>
      <c r="QXZ29" s="258" t="str">
        <f>IFERROR(INDEX('Data Annex'!$K$1:$BS$4779,MATCH(QXZ$1&amp;"|"&amp;$B29,'Data Annex'!$K$1:$K$4779,0),MATCH(QXZ$2,'Data Annex'!$K$1:$BS$1,0)),"")</f>
        <v/>
      </c>
      <c r="QYA29" s="258" t="str">
        <f>IFERROR(INDEX('Data Annex'!$K$1:$BS$4779,MATCH(QYA$1&amp;"|"&amp;$B29,'Data Annex'!$K$1:$K$4779,0),MATCH(QYA$2,'Data Annex'!$K$1:$BS$1,0)),"")</f>
        <v/>
      </c>
      <c r="QYB29" s="258" t="str">
        <f>IFERROR(INDEX('Data Annex'!$K$1:$BS$4779,MATCH(QYB$1&amp;"|"&amp;$B29,'Data Annex'!$K$1:$K$4779,0),MATCH(QYB$2,'Data Annex'!$K$1:$BS$1,0)),"")</f>
        <v/>
      </c>
      <c r="QYC29" s="258" t="str">
        <f>IFERROR(INDEX('Data Annex'!$K$1:$BS$4779,MATCH(QYC$1&amp;"|"&amp;$B29,'Data Annex'!$K$1:$K$4779,0),MATCH(QYC$2,'Data Annex'!$K$1:$BS$1,0)),"")</f>
        <v/>
      </c>
      <c r="QYD29" s="258" t="str">
        <f>IFERROR(INDEX('Data Annex'!$K$1:$BS$4779,MATCH(QYD$1&amp;"|"&amp;$B29,'Data Annex'!$K$1:$K$4779,0),MATCH(QYD$2,'Data Annex'!$K$1:$BS$1,0)),"")</f>
        <v/>
      </c>
      <c r="QYE29" s="258" t="str">
        <f>IFERROR(INDEX('Data Annex'!$K$1:$BS$4779,MATCH(QYE$1&amp;"|"&amp;$B29,'Data Annex'!$K$1:$K$4779,0),MATCH(QYE$2,'Data Annex'!$K$1:$BS$1,0)),"")</f>
        <v/>
      </c>
      <c r="QYF29" s="258" t="str">
        <f>IFERROR(INDEX('Data Annex'!$K$1:$BS$4779,MATCH(QYF$1&amp;"|"&amp;$B29,'Data Annex'!$K$1:$K$4779,0),MATCH(QYF$2,'Data Annex'!$K$1:$BS$1,0)),"")</f>
        <v/>
      </c>
      <c r="QYG29" s="258" t="str">
        <f>IFERROR(INDEX('Data Annex'!$K$1:$BS$4779,MATCH(QYG$1&amp;"|"&amp;$B29,'Data Annex'!$K$1:$K$4779,0),MATCH(QYG$2,'Data Annex'!$K$1:$BS$1,0)),"")</f>
        <v/>
      </c>
      <c r="QYH29" s="258" t="str">
        <f>IFERROR(INDEX('Data Annex'!$K$1:$BS$4779,MATCH(QYH$1&amp;"|"&amp;$B29,'Data Annex'!$K$1:$K$4779,0),MATCH(QYH$2,'Data Annex'!$K$1:$BS$1,0)),"")</f>
        <v/>
      </c>
      <c r="QYI29" s="258" t="str">
        <f>IFERROR(INDEX('Data Annex'!$K$1:$BS$4779,MATCH(QYI$1&amp;"|"&amp;$B29,'Data Annex'!$K$1:$K$4779,0),MATCH(QYI$2,'Data Annex'!$K$1:$BS$1,0)),"")</f>
        <v/>
      </c>
      <c r="QYJ29" s="258" t="str">
        <f>IFERROR(INDEX('Data Annex'!$K$1:$BS$4779,MATCH(QYJ$1&amp;"|"&amp;$B29,'Data Annex'!$K$1:$K$4779,0),MATCH(QYJ$2,'Data Annex'!$K$1:$BS$1,0)),"")</f>
        <v/>
      </c>
      <c r="QYK29" s="258" t="str">
        <f>IFERROR(INDEX('Data Annex'!$K$1:$BS$4779,MATCH(QYK$1&amp;"|"&amp;$B29,'Data Annex'!$K$1:$K$4779,0),MATCH(QYK$2,'Data Annex'!$K$1:$BS$1,0)),"")</f>
        <v/>
      </c>
      <c r="QYL29" s="258" t="str">
        <f>IFERROR(INDEX('Data Annex'!$K$1:$BS$4779,MATCH(QYL$1&amp;"|"&amp;$B29,'Data Annex'!$K$1:$K$4779,0),MATCH(QYL$2,'Data Annex'!$K$1:$BS$1,0)),"")</f>
        <v/>
      </c>
      <c r="QYM29" s="258" t="str">
        <f>IFERROR(INDEX('Data Annex'!$K$1:$BS$4779,MATCH(QYM$1&amp;"|"&amp;$B29,'Data Annex'!$K$1:$K$4779,0),MATCH(QYM$2,'Data Annex'!$K$1:$BS$1,0)),"")</f>
        <v/>
      </c>
      <c r="QYN29" s="258" t="str">
        <f>IFERROR(INDEX('Data Annex'!$K$1:$BS$4779,MATCH(QYN$1&amp;"|"&amp;$B29,'Data Annex'!$K$1:$K$4779,0),MATCH(QYN$2,'Data Annex'!$K$1:$BS$1,0)),"")</f>
        <v/>
      </c>
      <c r="QYO29" s="258" t="str">
        <f>IFERROR(INDEX('Data Annex'!$K$1:$BS$4779,MATCH(QYO$1&amp;"|"&amp;$B29,'Data Annex'!$K$1:$K$4779,0),MATCH(QYO$2,'Data Annex'!$K$1:$BS$1,0)),"")</f>
        <v/>
      </c>
      <c r="QYP29" s="258" t="str">
        <f>IFERROR(INDEX('Data Annex'!$K$1:$BS$4779,MATCH(QYP$1&amp;"|"&amp;$B29,'Data Annex'!$K$1:$K$4779,0),MATCH(QYP$2,'Data Annex'!$K$1:$BS$1,0)),"")</f>
        <v/>
      </c>
      <c r="QYQ29" s="258" t="str">
        <f>IFERROR(INDEX('Data Annex'!$K$1:$BS$4779,MATCH(QYQ$1&amp;"|"&amp;$B29,'Data Annex'!$K$1:$K$4779,0),MATCH(QYQ$2,'Data Annex'!$K$1:$BS$1,0)),"")</f>
        <v/>
      </c>
      <c r="QYR29" s="258" t="str">
        <f>IFERROR(INDEX('Data Annex'!$K$1:$BS$4779,MATCH(QYR$1&amp;"|"&amp;$B29,'Data Annex'!$K$1:$K$4779,0),MATCH(QYR$2,'Data Annex'!$K$1:$BS$1,0)),"")</f>
        <v/>
      </c>
      <c r="QYS29" s="258" t="str">
        <f>IFERROR(INDEX('Data Annex'!$K$1:$BS$4779,MATCH(QYS$1&amp;"|"&amp;$B29,'Data Annex'!$K$1:$K$4779,0),MATCH(QYS$2,'Data Annex'!$K$1:$BS$1,0)),"")</f>
        <v/>
      </c>
      <c r="QYT29" s="258" t="str">
        <f>IFERROR(INDEX('Data Annex'!$K$1:$BS$4779,MATCH(QYT$1&amp;"|"&amp;$B29,'Data Annex'!$K$1:$K$4779,0),MATCH(QYT$2,'Data Annex'!$K$1:$BS$1,0)),"")</f>
        <v/>
      </c>
      <c r="QYU29" s="258" t="str">
        <f>IFERROR(INDEX('Data Annex'!$K$1:$BS$4779,MATCH(QYU$1&amp;"|"&amp;$B29,'Data Annex'!$K$1:$K$4779,0),MATCH(QYU$2,'Data Annex'!$K$1:$BS$1,0)),"")</f>
        <v/>
      </c>
      <c r="QYV29" s="258" t="str">
        <f>IFERROR(INDEX('Data Annex'!$K$1:$BS$4779,MATCH(QYV$1&amp;"|"&amp;$B29,'Data Annex'!$K$1:$K$4779,0),MATCH(QYV$2,'Data Annex'!$K$1:$BS$1,0)),"")</f>
        <v/>
      </c>
      <c r="QYW29" s="258" t="str">
        <f>IFERROR(INDEX('Data Annex'!$K$1:$BS$4779,MATCH(QYW$1&amp;"|"&amp;$B29,'Data Annex'!$K$1:$K$4779,0),MATCH(QYW$2,'Data Annex'!$K$1:$BS$1,0)),"")</f>
        <v/>
      </c>
      <c r="QYX29" s="258" t="str">
        <f>IFERROR(INDEX('Data Annex'!$K$1:$BS$4779,MATCH(QYX$1&amp;"|"&amp;$B29,'Data Annex'!$K$1:$K$4779,0),MATCH(QYX$2,'Data Annex'!$K$1:$BS$1,0)),"")</f>
        <v/>
      </c>
      <c r="QYY29" s="258" t="str">
        <f>IFERROR(INDEX('Data Annex'!$K$1:$BS$4779,MATCH(QYY$1&amp;"|"&amp;$B29,'Data Annex'!$K$1:$K$4779,0),MATCH(QYY$2,'Data Annex'!$K$1:$BS$1,0)),"")</f>
        <v/>
      </c>
      <c r="QYZ29" s="258" t="str">
        <f>IFERROR(INDEX('Data Annex'!$K$1:$BS$4779,MATCH(QYZ$1&amp;"|"&amp;$B29,'Data Annex'!$K$1:$K$4779,0),MATCH(QYZ$2,'Data Annex'!$K$1:$BS$1,0)),"")</f>
        <v/>
      </c>
      <c r="QZA29" s="258" t="str">
        <f>IFERROR(INDEX('Data Annex'!$K$1:$BS$4779,MATCH(QZA$1&amp;"|"&amp;$B29,'Data Annex'!$K$1:$K$4779,0),MATCH(QZA$2,'Data Annex'!$K$1:$BS$1,0)),"")</f>
        <v/>
      </c>
      <c r="QZB29" s="258" t="str">
        <f>IFERROR(INDEX('Data Annex'!$K$1:$BS$4779,MATCH(QZB$1&amp;"|"&amp;$B29,'Data Annex'!$K$1:$K$4779,0),MATCH(QZB$2,'Data Annex'!$K$1:$BS$1,0)),"")</f>
        <v/>
      </c>
      <c r="QZC29" s="258" t="str">
        <f>IFERROR(INDEX('Data Annex'!$K$1:$BS$4779,MATCH(QZC$1&amp;"|"&amp;$B29,'Data Annex'!$K$1:$K$4779,0),MATCH(QZC$2,'Data Annex'!$K$1:$BS$1,0)),"")</f>
        <v/>
      </c>
      <c r="QZD29" s="258" t="str">
        <f>IFERROR(INDEX('Data Annex'!$K$1:$BS$4779,MATCH(QZD$1&amp;"|"&amp;$B29,'Data Annex'!$K$1:$K$4779,0),MATCH(QZD$2,'Data Annex'!$K$1:$BS$1,0)),"")</f>
        <v/>
      </c>
      <c r="QZE29" s="258" t="str">
        <f>IFERROR(INDEX('Data Annex'!$K$1:$BS$4779,MATCH(QZE$1&amp;"|"&amp;$B29,'Data Annex'!$K$1:$K$4779,0),MATCH(QZE$2,'Data Annex'!$K$1:$BS$1,0)),"")</f>
        <v/>
      </c>
      <c r="QZF29" s="258" t="str">
        <f>IFERROR(INDEX('Data Annex'!$K$1:$BS$4779,MATCH(QZF$1&amp;"|"&amp;$B29,'Data Annex'!$K$1:$K$4779,0),MATCH(QZF$2,'Data Annex'!$K$1:$BS$1,0)),"")</f>
        <v/>
      </c>
      <c r="QZG29" s="258" t="str">
        <f>IFERROR(INDEX('Data Annex'!$K$1:$BS$4779,MATCH(QZG$1&amp;"|"&amp;$B29,'Data Annex'!$K$1:$K$4779,0),MATCH(QZG$2,'Data Annex'!$K$1:$BS$1,0)),"")</f>
        <v/>
      </c>
      <c r="QZH29" s="258" t="str">
        <f>IFERROR(INDEX('Data Annex'!$K$1:$BS$4779,MATCH(QZH$1&amp;"|"&amp;$B29,'Data Annex'!$K$1:$K$4779,0),MATCH(QZH$2,'Data Annex'!$K$1:$BS$1,0)),"")</f>
        <v/>
      </c>
      <c r="QZI29" s="258" t="str">
        <f>IFERROR(INDEX('Data Annex'!$K$1:$BS$4779,MATCH(QZI$1&amp;"|"&amp;$B29,'Data Annex'!$K$1:$K$4779,0),MATCH(QZI$2,'Data Annex'!$K$1:$BS$1,0)),"")</f>
        <v/>
      </c>
      <c r="QZJ29" s="258" t="str">
        <f>IFERROR(INDEX('Data Annex'!$K$1:$BS$4779,MATCH(QZJ$1&amp;"|"&amp;$B29,'Data Annex'!$K$1:$K$4779,0),MATCH(QZJ$2,'Data Annex'!$K$1:$BS$1,0)),"")</f>
        <v/>
      </c>
      <c r="QZK29" s="258" t="str">
        <f>IFERROR(INDEX('Data Annex'!$K$1:$BS$4779,MATCH(QZK$1&amp;"|"&amp;$B29,'Data Annex'!$K$1:$K$4779,0),MATCH(QZK$2,'Data Annex'!$K$1:$BS$1,0)),"")</f>
        <v/>
      </c>
      <c r="QZL29" s="258" t="str">
        <f>IFERROR(INDEX('Data Annex'!$K$1:$BS$4779,MATCH(QZL$1&amp;"|"&amp;$B29,'Data Annex'!$K$1:$K$4779,0),MATCH(QZL$2,'Data Annex'!$K$1:$BS$1,0)),"")</f>
        <v/>
      </c>
      <c r="QZM29" s="258" t="str">
        <f>IFERROR(INDEX('Data Annex'!$K$1:$BS$4779,MATCH(QZM$1&amp;"|"&amp;$B29,'Data Annex'!$K$1:$K$4779,0),MATCH(QZM$2,'Data Annex'!$K$1:$BS$1,0)),"")</f>
        <v/>
      </c>
      <c r="QZN29" s="258" t="str">
        <f>IFERROR(INDEX('Data Annex'!$K$1:$BS$4779,MATCH(QZN$1&amp;"|"&amp;$B29,'Data Annex'!$K$1:$K$4779,0),MATCH(QZN$2,'Data Annex'!$K$1:$BS$1,0)),"")</f>
        <v/>
      </c>
      <c r="QZO29" s="258" t="str">
        <f>IFERROR(INDEX('Data Annex'!$K$1:$BS$4779,MATCH(QZO$1&amp;"|"&amp;$B29,'Data Annex'!$K$1:$K$4779,0),MATCH(QZO$2,'Data Annex'!$K$1:$BS$1,0)),"")</f>
        <v/>
      </c>
      <c r="QZP29" s="258" t="str">
        <f>IFERROR(INDEX('Data Annex'!$K$1:$BS$4779,MATCH(QZP$1&amp;"|"&amp;$B29,'Data Annex'!$K$1:$K$4779,0),MATCH(QZP$2,'Data Annex'!$K$1:$BS$1,0)),"")</f>
        <v/>
      </c>
      <c r="QZQ29" s="258" t="str">
        <f>IFERROR(INDEX('Data Annex'!$K$1:$BS$4779,MATCH(QZQ$1&amp;"|"&amp;$B29,'Data Annex'!$K$1:$K$4779,0),MATCH(QZQ$2,'Data Annex'!$K$1:$BS$1,0)),"")</f>
        <v/>
      </c>
      <c r="QZR29" s="258" t="str">
        <f>IFERROR(INDEX('Data Annex'!$K$1:$BS$4779,MATCH(QZR$1&amp;"|"&amp;$B29,'Data Annex'!$K$1:$K$4779,0),MATCH(QZR$2,'Data Annex'!$K$1:$BS$1,0)),"")</f>
        <v/>
      </c>
      <c r="QZS29" s="258" t="str">
        <f>IFERROR(INDEX('Data Annex'!$K$1:$BS$4779,MATCH(QZS$1&amp;"|"&amp;$B29,'Data Annex'!$K$1:$K$4779,0),MATCH(QZS$2,'Data Annex'!$K$1:$BS$1,0)),"")</f>
        <v/>
      </c>
      <c r="QZT29" s="258" t="str">
        <f>IFERROR(INDEX('Data Annex'!$K$1:$BS$4779,MATCH(QZT$1&amp;"|"&amp;$B29,'Data Annex'!$K$1:$K$4779,0),MATCH(QZT$2,'Data Annex'!$K$1:$BS$1,0)),"")</f>
        <v/>
      </c>
      <c r="QZU29" s="258" t="str">
        <f>IFERROR(INDEX('Data Annex'!$K$1:$BS$4779,MATCH(QZU$1&amp;"|"&amp;$B29,'Data Annex'!$K$1:$K$4779,0),MATCH(QZU$2,'Data Annex'!$K$1:$BS$1,0)),"")</f>
        <v/>
      </c>
      <c r="QZV29" s="258" t="str">
        <f>IFERROR(INDEX('Data Annex'!$K$1:$BS$4779,MATCH(QZV$1&amp;"|"&amp;$B29,'Data Annex'!$K$1:$K$4779,0),MATCH(QZV$2,'Data Annex'!$K$1:$BS$1,0)),"")</f>
        <v/>
      </c>
      <c r="QZW29" s="258" t="str">
        <f>IFERROR(INDEX('Data Annex'!$K$1:$BS$4779,MATCH(QZW$1&amp;"|"&amp;$B29,'Data Annex'!$K$1:$K$4779,0),MATCH(QZW$2,'Data Annex'!$K$1:$BS$1,0)),"")</f>
        <v/>
      </c>
      <c r="QZX29" s="258" t="str">
        <f>IFERROR(INDEX('Data Annex'!$K$1:$BS$4779,MATCH(QZX$1&amp;"|"&amp;$B29,'Data Annex'!$K$1:$K$4779,0),MATCH(QZX$2,'Data Annex'!$K$1:$BS$1,0)),"")</f>
        <v/>
      </c>
      <c r="QZY29" s="258" t="str">
        <f>IFERROR(INDEX('Data Annex'!$K$1:$BS$4779,MATCH(QZY$1&amp;"|"&amp;$B29,'Data Annex'!$K$1:$K$4779,0),MATCH(QZY$2,'Data Annex'!$K$1:$BS$1,0)),"")</f>
        <v/>
      </c>
      <c r="QZZ29" s="258" t="str">
        <f>IFERROR(INDEX('Data Annex'!$K$1:$BS$4779,MATCH(QZZ$1&amp;"|"&amp;$B29,'Data Annex'!$K$1:$K$4779,0),MATCH(QZZ$2,'Data Annex'!$K$1:$BS$1,0)),"")</f>
        <v/>
      </c>
      <c r="RAA29" s="258" t="str">
        <f>IFERROR(INDEX('Data Annex'!$K$1:$BS$4779,MATCH(RAA$1&amp;"|"&amp;$B29,'Data Annex'!$K$1:$K$4779,0),MATCH(RAA$2,'Data Annex'!$K$1:$BS$1,0)),"")</f>
        <v/>
      </c>
      <c r="RAB29" s="258" t="str">
        <f>IFERROR(INDEX('Data Annex'!$K$1:$BS$4779,MATCH(RAB$1&amp;"|"&amp;$B29,'Data Annex'!$K$1:$K$4779,0),MATCH(RAB$2,'Data Annex'!$K$1:$BS$1,0)),"")</f>
        <v/>
      </c>
      <c r="RAC29" s="258" t="str">
        <f>IFERROR(INDEX('Data Annex'!$K$1:$BS$4779,MATCH(RAC$1&amp;"|"&amp;$B29,'Data Annex'!$K$1:$K$4779,0),MATCH(RAC$2,'Data Annex'!$K$1:$BS$1,0)),"")</f>
        <v/>
      </c>
      <c r="RAD29" s="258" t="str">
        <f>IFERROR(INDEX('Data Annex'!$K$1:$BS$4779,MATCH(RAD$1&amp;"|"&amp;$B29,'Data Annex'!$K$1:$K$4779,0),MATCH(RAD$2,'Data Annex'!$K$1:$BS$1,0)),"")</f>
        <v/>
      </c>
      <c r="RAE29" s="258" t="str">
        <f>IFERROR(INDEX('Data Annex'!$K$1:$BS$4779,MATCH(RAE$1&amp;"|"&amp;$B29,'Data Annex'!$K$1:$K$4779,0),MATCH(RAE$2,'Data Annex'!$K$1:$BS$1,0)),"")</f>
        <v/>
      </c>
      <c r="RAF29" s="258" t="str">
        <f>IFERROR(INDEX('Data Annex'!$K$1:$BS$4779,MATCH(RAF$1&amp;"|"&amp;$B29,'Data Annex'!$K$1:$K$4779,0),MATCH(RAF$2,'Data Annex'!$K$1:$BS$1,0)),"")</f>
        <v/>
      </c>
      <c r="RAG29" s="258" t="str">
        <f>IFERROR(INDEX('Data Annex'!$K$1:$BS$4779,MATCH(RAG$1&amp;"|"&amp;$B29,'Data Annex'!$K$1:$K$4779,0),MATCH(RAG$2,'Data Annex'!$K$1:$BS$1,0)),"")</f>
        <v/>
      </c>
      <c r="RAH29" s="258" t="str">
        <f>IFERROR(INDEX('Data Annex'!$K$1:$BS$4779,MATCH(RAH$1&amp;"|"&amp;$B29,'Data Annex'!$K$1:$K$4779,0),MATCH(RAH$2,'Data Annex'!$K$1:$BS$1,0)),"")</f>
        <v/>
      </c>
      <c r="RAI29" s="258" t="str">
        <f>IFERROR(INDEX('Data Annex'!$K$1:$BS$4779,MATCH(RAI$1&amp;"|"&amp;$B29,'Data Annex'!$K$1:$K$4779,0),MATCH(RAI$2,'Data Annex'!$K$1:$BS$1,0)),"")</f>
        <v/>
      </c>
      <c r="RAJ29" s="258" t="str">
        <f>IFERROR(INDEX('Data Annex'!$K$1:$BS$4779,MATCH(RAJ$1&amp;"|"&amp;$B29,'Data Annex'!$K$1:$K$4779,0),MATCH(RAJ$2,'Data Annex'!$K$1:$BS$1,0)),"")</f>
        <v/>
      </c>
      <c r="RAK29" s="258" t="str">
        <f>IFERROR(INDEX('Data Annex'!$K$1:$BS$4779,MATCH(RAK$1&amp;"|"&amp;$B29,'Data Annex'!$K$1:$K$4779,0),MATCH(RAK$2,'Data Annex'!$K$1:$BS$1,0)),"")</f>
        <v/>
      </c>
      <c r="RAL29" s="258" t="str">
        <f>IFERROR(INDEX('Data Annex'!$K$1:$BS$4779,MATCH(RAL$1&amp;"|"&amp;$B29,'Data Annex'!$K$1:$K$4779,0),MATCH(RAL$2,'Data Annex'!$K$1:$BS$1,0)),"")</f>
        <v/>
      </c>
      <c r="RAM29" s="258" t="str">
        <f>IFERROR(INDEX('Data Annex'!$K$1:$BS$4779,MATCH(RAM$1&amp;"|"&amp;$B29,'Data Annex'!$K$1:$K$4779,0),MATCH(RAM$2,'Data Annex'!$K$1:$BS$1,0)),"")</f>
        <v/>
      </c>
      <c r="RAN29" s="258" t="str">
        <f>IFERROR(INDEX('Data Annex'!$K$1:$BS$4779,MATCH(RAN$1&amp;"|"&amp;$B29,'Data Annex'!$K$1:$K$4779,0),MATCH(RAN$2,'Data Annex'!$K$1:$BS$1,0)),"")</f>
        <v/>
      </c>
      <c r="RAO29" s="258" t="str">
        <f>IFERROR(INDEX('Data Annex'!$K$1:$BS$4779,MATCH(RAO$1&amp;"|"&amp;$B29,'Data Annex'!$K$1:$K$4779,0),MATCH(RAO$2,'Data Annex'!$K$1:$BS$1,0)),"")</f>
        <v/>
      </c>
      <c r="RAP29" s="258" t="str">
        <f>IFERROR(INDEX('Data Annex'!$K$1:$BS$4779,MATCH(RAP$1&amp;"|"&amp;$B29,'Data Annex'!$K$1:$K$4779,0),MATCH(RAP$2,'Data Annex'!$K$1:$BS$1,0)),"")</f>
        <v/>
      </c>
      <c r="RAQ29" s="258" t="str">
        <f>IFERROR(INDEX('Data Annex'!$K$1:$BS$4779,MATCH(RAQ$1&amp;"|"&amp;$B29,'Data Annex'!$K$1:$K$4779,0),MATCH(RAQ$2,'Data Annex'!$K$1:$BS$1,0)),"")</f>
        <v/>
      </c>
      <c r="RAR29" s="258" t="str">
        <f>IFERROR(INDEX('Data Annex'!$K$1:$BS$4779,MATCH(RAR$1&amp;"|"&amp;$B29,'Data Annex'!$K$1:$K$4779,0),MATCH(RAR$2,'Data Annex'!$K$1:$BS$1,0)),"")</f>
        <v/>
      </c>
      <c r="RAS29" s="258" t="str">
        <f>IFERROR(INDEX('Data Annex'!$K$1:$BS$4779,MATCH(RAS$1&amp;"|"&amp;$B29,'Data Annex'!$K$1:$K$4779,0),MATCH(RAS$2,'Data Annex'!$K$1:$BS$1,0)),"")</f>
        <v/>
      </c>
      <c r="RAT29" s="258" t="str">
        <f>IFERROR(INDEX('Data Annex'!$K$1:$BS$4779,MATCH(RAT$1&amp;"|"&amp;$B29,'Data Annex'!$K$1:$K$4779,0),MATCH(RAT$2,'Data Annex'!$K$1:$BS$1,0)),"")</f>
        <v/>
      </c>
      <c r="RAU29" s="258" t="str">
        <f>IFERROR(INDEX('Data Annex'!$K$1:$BS$4779,MATCH(RAU$1&amp;"|"&amp;$B29,'Data Annex'!$K$1:$K$4779,0),MATCH(RAU$2,'Data Annex'!$K$1:$BS$1,0)),"")</f>
        <v/>
      </c>
      <c r="RAV29" s="258" t="str">
        <f>IFERROR(INDEX('Data Annex'!$K$1:$BS$4779,MATCH(RAV$1&amp;"|"&amp;$B29,'Data Annex'!$K$1:$K$4779,0),MATCH(RAV$2,'Data Annex'!$K$1:$BS$1,0)),"")</f>
        <v/>
      </c>
      <c r="RAW29" s="258" t="str">
        <f>IFERROR(INDEX('Data Annex'!$K$1:$BS$4779,MATCH(RAW$1&amp;"|"&amp;$B29,'Data Annex'!$K$1:$K$4779,0),MATCH(RAW$2,'Data Annex'!$K$1:$BS$1,0)),"")</f>
        <v/>
      </c>
      <c r="RAX29" s="258" t="str">
        <f>IFERROR(INDEX('Data Annex'!$K$1:$BS$4779,MATCH(RAX$1&amp;"|"&amp;$B29,'Data Annex'!$K$1:$K$4779,0),MATCH(RAX$2,'Data Annex'!$K$1:$BS$1,0)),"")</f>
        <v/>
      </c>
      <c r="RAY29" s="258" t="str">
        <f>IFERROR(INDEX('Data Annex'!$K$1:$BS$4779,MATCH(RAY$1&amp;"|"&amp;$B29,'Data Annex'!$K$1:$K$4779,0),MATCH(RAY$2,'Data Annex'!$K$1:$BS$1,0)),"")</f>
        <v/>
      </c>
      <c r="RAZ29" s="258" t="str">
        <f>IFERROR(INDEX('Data Annex'!$K$1:$BS$4779,MATCH(RAZ$1&amp;"|"&amp;$B29,'Data Annex'!$K$1:$K$4779,0),MATCH(RAZ$2,'Data Annex'!$K$1:$BS$1,0)),"")</f>
        <v/>
      </c>
      <c r="RBA29" s="258" t="str">
        <f>IFERROR(INDEX('Data Annex'!$K$1:$BS$4779,MATCH(RBA$1&amp;"|"&amp;$B29,'Data Annex'!$K$1:$K$4779,0),MATCH(RBA$2,'Data Annex'!$K$1:$BS$1,0)),"")</f>
        <v/>
      </c>
      <c r="RBB29" s="258" t="str">
        <f>IFERROR(INDEX('Data Annex'!$K$1:$BS$4779,MATCH(RBB$1&amp;"|"&amp;$B29,'Data Annex'!$K$1:$K$4779,0),MATCH(RBB$2,'Data Annex'!$K$1:$BS$1,0)),"")</f>
        <v/>
      </c>
      <c r="RBC29" s="258" t="str">
        <f>IFERROR(INDEX('Data Annex'!$K$1:$BS$4779,MATCH(RBC$1&amp;"|"&amp;$B29,'Data Annex'!$K$1:$K$4779,0),MATCH(RBC$2,'Data Annex'!$K$1:$BS$1,0)),"")</f>
        <v/>
      </c>
      <c r="RBD29" s="258" t="str">
        <f>IFERROR(INDEX('Data Annex'!$K$1:$BS$4779,MATCH(RBD$1&amp;"|"&amp;$B29,'Data Annex'!$K$1:$K$4779,0),MATCH(RBD$2,'Data Annex'!$K$1:$BS$1,0)),"")</f>
        <v/>
      </c>
      <c r="RBE29" s="258" t="str">
        <f>IFERROR(INDEX('Data Annex'!$K$1:$BS$4779,MATCH(RBE$1&amp;"|"&amp;$B29,'Data Annex'!$K$1:$K$4779,0),MATCH(RBE$2,'Data Annex'!$K$1:$BS$1,0)),"")</f>
        <v/>
      </c>
      <c r="RBF29" s="258" t="str">
        <f>IFERROR(INDEX('Data Annex'!$K$1:$BS$4779,MATCH(RBF$1&amp;"|"&amp;$B29,'Data Annex'!$K$1:$K$4779,0),MATCH(RBF$2,'Data Annex'!$K$1:$BS$1,0)),"")</f>
        <v/>
      </c>
      <c r="RBG29" s="258" t="str">
        <f>IFERROR(INDEX('Data Annex'!$K$1:$BS$4779,MATCH(RBG$1&amp;"|"&amp;$B29,'Data Annex'!$K$1:$K$4779,0),MATCH(RBG$2,'Data Annex'!$K$1:$BS$1,0)),"")</f>
        <v/>
      </c>
      <c r="RBH29" s="258" t="str">
        <f>IFERROR(INDEX('Data Annex'!$K$1:$BS$4779,MATCH(RBH$1&amp;"|"&amp;$B29,'Data Annex'!$K$1:$K$4779,0),MATCH(RBH$2,'Data Annex'!$K$1:$BS$1,0)),"")</f>
        <v/>
      </c>
      <c r="RBI29" s="258" t="str">
        <f>IFERROR(INDEX('Data Annex'!$K$1:$BS$4779,MATCH(RBI$1&amp;"|"&amp;$B29,'Data Annex'!$K$1:$K$4779,0),MATCH(RBI$2,'Data Annex'!$K$1:$BS$1,0)),"")</f>
        <v/>
      </c>
      <c r="RBJ29" s="258" t="str">
        <f>IFERROR(INDEX('Data Annex'!$K$1:$BS$4779,MATCH(RBJ$1&amp;"|"&amp;$B29,'Data Annex'!$K$1:$K$4779,0),MATCH(RBJ$2,'Data Annex'!$K$1:$BS$1,0)),"")</f>
        <v/>
      </c>
      <c r="RBK29" s="258" t="str">
        <f>IFERROR(INDEX('Data Annex'!$K$1:$BS$4779,MATCH(RBK$1&amp;"|"&amp;$B29,'Data Annex'!$K$1:$K$4779,0),MATCH(RBK$2,'Data Annex'!$K$1:$BS$1,0)),"")</f>
        <v/>
      </c>
      <c r="RBL29" s="258" t="str">
        <f>IFERROR(INDEX('Data Annex'!$K$1:$BS$4779,MATCH(RBL$1&amp;"|"&amp;$B29,'Data Annex'!$K$1:$K$4779,0),MATCH(RBL$2,'Data Annex'!$K$1:$BS$1,0)),"")</f>
        <v/>
      </c>
      <c r="RBM29" s="258" t="str">
        <f>IFERROR(INDEX('Data Annex'!$K$1:$BS$4779,MATCH(RBM$1&amp;"|"&amp;$B29,'Data Annex'!$K$1:$K$4779,0),MATCH(RBM$2,'Data Annex'!$K$1:$BS$1,0)),"")</f>
        <v/>
      </c>
      <c r="RBN29" s="258" t="str">
        <f>IFERROR(INDEX('Data Annex'!$K$1:$BS$4779,MATCH(RBN$1&amp;"|"&amp;$B29,'Data Annex'!$K$1:$K$4779,0),MATCH(RBN$2,'Data Annex'!$K$1:$BS$1,0)),"")</f>
        <v/>
      </c>
      <c r="RBO29" s="258" t="str">
        <f>IFERROR(INDEX('Data Annex'!$K$1:$BS$4779,MATCH(RBO$1&amp;"|"&amp;$B29,'Data Annex'!$K$1:$K$4779,0),MATCH(RBO$2,'Data Annex'!$K$1:$BS$1,0)),"")</f>
        <v/>
      </c>
      <c r="RBP29" s="258" t="str">
        <f>IFERROR(INDEX('Data Annex'!$K$1:$BS$4779,MATCH(RBP$1&amp;"|"&amp;$B29,'Data Annex'!$K$1:$K$4779,0),MATCH(RBP$2,'Data Annex'!$K$1:$BS$1,0)),"")</f>
        <v/>
      </c>
      <c r="RBQ29" s="258" t="str">
        <f>IFERROR(INDEX('Data Annex'!$K$1:$BS$4779,MATCH(RBQ$1&amp;"|"&amp;$B29,'Data Annex'!$K$1:$K$4779,0),MATCH(RBQ$2,'Data Annex'!$K$1:$BS$1,0)),"")</f>
        <v/>
      </c>
      <c r="RBR29" s="258" t="str">
        <f>IFERROR(INDEX('Data Annex'!$K$1:$BS$4779,MATCH(RBR$1&amp;"|"&amp;$B29,'Data Annex'!$K$1:$K$4779,0),MATCH(RBR$2,'Data Annex'!$K$1:$BS$1,0)),"")</f>
        <v/>
      </c>
      <c r="RBS29" s="258" t="str">
        <f>IFERROR(INDEX('Data Annex'!$K$1:$BS$4779,MATCH(RBS$1&amp;"|"&amp;$B29,'Data Annex'!$K$1:$K$4779,0),MATCH(RBS$2,'Data Annex'!$K$1:$BS$1,0)),"")</f>
        <v/>
      </c>
      <c r="RBT29" s="258" t="str">
        <f>IFERROR(INDEX('Data Annex'!$K$1:$BS$4779,MATCH(RBT$1&amp;"|"&amp;$B29,'Data Annex'!$K$1:$K$4779,0),MATCH(RBT$2,'Data Annex'!$K$1:$BS$1,0)),"")</f>
        <v/>
      </c>
      <c r="RBU29" s="258" t="str">
        <f>IFERROR(INDEX('Data Annex'!$K$1:$BS$4779,MATCH(RBU$1&amp;"|"&amp;$B29,'Data Annex'!$K$1:$K$4779,0),MATCH(RBU$2,'Data Annex'!$K$1:$BS$1,0)),"")</f>
        <v/>
      </c>
      <c r="RBV29" s="258" t="str">
        <f>IFERROR(INDEX('Data Annex'!$K$1:$BS$4779,MATCH(RBV$1&amp;"|"&amp;$B29,'Data Annex'!$K$1:$K$4779,0),MATCH(RBV$2,'Data Annex'!$K$1:$BS$1,0)),"")</f>
        <v/>
      </c>
      <c r="RBW29" s="258" t="str">
        <f>IFERROR(INDEX('Data Annex'!$K$1:$BS$4779,MATCH(RBW$1&amp;"|"&amp;$B29,'Data Annex'!$K$1:$K$4779,0),MATCH(RBW$2,'Data Annex'!$K$1:$BS$1,0)),"")</f>
        <v/>
      </c>
      <c r="RBX29" s="258" t="str">
        <f>IFERROR(INDEX('Data Annex'!$K$1:$BS$4779,MATCH(RBX$1&amp;"|"&amp;$B29,'Data Annex'!$K$1:$K$4779,0),MATCH(RBX$2,'Data Annex'!$K$1:$BS$1,0)),"")</f>
        <v/>
      </c>
      <c r="RBY29" s="258" t="str">
        <f>IFERROR(INDEX('Data Annex'!$K$1:$BS$4779,MATCH(RBY$1&amp;"|"&amp;$B29,'Data Annex'!$K$1:$K$4779,0),MATCH(RBY$2,'Data Annex'!$K$1:$BS$1,0)),"")</f>
        <v/>
      </c>
      <c r="RBZ29" s="258" t="str">
        <f>IFERROR(INDEX('Data Annex'!$K$1:$BS$4779,MATCH(RBZ$1&amp;"|"&amp;$B29,'Data Annex'!$K$1:$K$4779,0),MATCH(RBZ$2,'Data Annex'!$K$1:$BS$1,0)),"")</f>
        <v/>
      </c>
      <c r="RCA29" s="258" t="str">
        <f>IFERROR(INDEX('Data Annex'!$K$1:$BS$4779,MATCH(RCA$1&amp;"|"&amp;$B29,'Data Annex'!$K$1:$K$4779,0),MATCH(RCA$2,'Data Annex'!$K$1:$BS$1,0)),"")</f>
        <v/>
      </c>
      <c r="RCB29" s="258" t="str">
        <f>IFERROR(INDEX('Data Annex'!$K$1:$BS$4779,MATCH(RCB$1&amp;"|"&amp;$B29,'Data Annex'!$K$1:$K$4779,0),MATCH(RCB$2,'Data Annex'!$K$1:$BS$1,0)),"")</f>
        <v/>
      </c>
      <c r="RCC29" s="258" t="str">
        <f>IFERROR(INDEX('Data Annex'!$K$1:$BS$4779,MATCH(RCC$1&amp;"|"&amp;$B29,'Data Annex'!$K$1:$K$4779,0),MATCH(RCC$2,'Data Annex'!$K$1:$BS$1,0)),"")</f>
        <v/>
      </c>
      <c r="RCD29" s="258" t="str">
        <f>IFERROR(INDEX('Data Annex'!$K$1:$BS$4779,MATCH(RCD$1&amp;"|"&amp;$B29,'Data Annex'!$K$1:$K$4779,0),MATCH(RCD$2,'Data Annex'!$K$1:$BS$1,0)),"")</f>
        <v/>
      </c>
      <c r="RCE29" s="258" t="str">
        <f>IFERROR(INDEX('Data Annex'!$K$1:$BS$4779,MATCH(RCE$1&amp;"|"&amp;$B29,'Data Annex'!$K$1:$K$4779,0),MATCH(RCE$2,'Data Annex'!$K$1:$BS$1,0)),"")</f>
        <v/>
      </c>
      <c r="RCF29" s="258" t="str">
        <f>IFERROR(INDEX('Data Annex'!$K$1:$BS$4779,MATCH(RCF$1&amp;"|"&amp;$B29,'Data Annex'!$K$1:$K$4779,0),MATCH(RCF$2,'Data Annex'!$K$1:$BS$1,0)),"")</f>
        <v/>
      </c>
      <c r="RCG29" s="258" t="str">
        <f>IFERROR(INDEX('Data Annex'!$K$1:$BS$4779,MATCH(RCG$1&amp;"|"&amp;$B29,'Data Annex'!$K$1:$K$4779,0),MATCH(RCG$2,'Data Annex'!$K$1:$BS$1,0)),"")</f>
        <v/>
      </c>
      <c r="RCH29" s="258" t="str">
        <f>IFERROR(INDEX('Data Annex'!$K$1:$BS$4779,MATCH(RCH$1&amp;"|"&amp;$B29,'Data Annex'!$K$1:$K$4779,0),MATCH(RCH$2,'Data Annex'!$K$1:$BS$1,0)),"")</f>
        <v/>
      </c>
      <c r="RCI29" s="258" t="str">
        <f>IFERROR(INDEX('Data Annex'!$K$1:$BS$4779,MATCH(RCI$1&amp;"|"&amp;$B29,'Data Annex'!$K$1:$K$4779,0),MATCH(RCI$2,'Data Annex'!$K$1:$BS$1,0)),"")</f>
        <v/>
      </c>
      <c r="RCJ29" s="258" t="str">
        <f>IFERROR(INDEX('Data Annex'!$K$1:$BS$4779,MATCH(RCJ$1&amp;"|"&amp;$B29,'Data Annex'!$K$1:$K$4779,0),MATCH(RCJ$2,'Data Annex'!$K$1:$BS$1,0)),"")</f>
        <v/>
      </c>
      <c r="RCK29" s="258" t="str">
        <f>IFERROR(INDEX('Data Annex'!$K$1:$BS$4779,MATCH(RCK$1&amp;"|"&amp;$B29,'Data Annex'!$K$1:$K$4779,0),MATCH(RCK$2,'Data Annex'!$K$1:$BS$1,0)),"")</f>
        <v/>
      </c>
      <c r="RCL29" s="258" t="str">
        <f>IFERROR(INDEX('Data Annex'!$K$1:$BS$4779,MATCH(RCL$1&amp;"|"&amp;$B29,'Data Annex'!$K$1:$K$4779,0),MATCH(RCL$2,'Data Annex'!$K$1:$BS$1,0)),"")</f>
        <v/>
      </c>
      <c r="RCM29" s="258" t="str">
        <f>IFERROR(INDEX('Data Annex'!$K$1:$BS$4779,MATCH(RCM$1&amp;"|"&amp;$B29,'Data Annex'!$K$1:$K$4779,0),MATCH(RCM$2,'Data Annex'!$K$1:$BS$1,0)),"")</f>
        <v/>
      </c>
      <c r="RCN29" s="258" t="str">
        <f>IFERROR(INDEX('Data Annex'!$K$1:$BS$4779,MATCH(RCN$1&amp;"|"&amp;$B29,'Data Annex'!$K$1:$K$4779,0),MATCH(RCN$2,'Data Annex'!$K$1:$BS$1,0)),"")</f>
        <v/>
      </c>
      <c r="RCO29" s="258" t="str">
        <f>IFERROR(INDEX('Data Annex'!$K$1:$BS$4779,MATCH(RCO$1&amp;"|"&amp;$B29,'Data Annex'!$K$1:$K$4779,0),MATCH(RCO$2,'Data Annex'!$K$1:$BS$1,0)),"")</f>
        <v/>
      </c>
      <c r="RCP29" s="258" t="str">
        <f>IFERROR(INDEX('Data Annex'!$K$1:$BS$4779,MATCH(RCP$1&amp;"|"&amp;$B29,'Data Annex'!$K$1:$K$4779,0),MATCH(RCP$2,'Data Annex'!$K$1:$BS$1,0)),"")</f>
        <v/>
      </c>
      <c r="RCQ29" s="258" t="str">
        <f>IFERROR(INDEX('Data Annex'!$K$1:$BS$4779,MATCH(RCQ$1&amp;"|"&amp;$B29,'Data Annex'!$K$1:$K$4779,0),MATCH(RCQ$2,'Data Annex'!$K$1:$BS$1,0)),"")</f>
        <v/>
      </c>
      <c r="RCR29" s="258" t="str">
        <f>IFERROR(INDEX('Data Annex'!$K$1:$BS$4779,MATCH(RCR$1&amp;"|"&amp;$B29,'Data Annex'!$K$1:$K$4779,0),MATCH(RCR$2,'Data Annex'!$K$1:$BS$1,0)),"")</f>
        <v/>
      </c>
      <c r="RCS29" s="258" t="str">
        <f>IFERROR(INDEX('Data Annex'!$K$1:$BS$4779,MATCH(RCS$1&amp;"|"&amp;$B29,'Data Annex'!$K$1:$K$4779,0),MATCH(RCS$2,'Data Annex'!$K$1:$BS$1,0)),"")</f>
        <v/>
      </c>
      <c r="RCT29" s="258" t="str">
        <f>IFERROR(INDEX('Data Annex'!$K$1:$BS$4779,MATCH(RCT$1&amp;"|"&amp;$B29,'Data Annex'!$K$1:$K$4779,0),MATCH(RCT$2,'Data Annex'!$K$1:$BS$1,0)),"")</f>
        <v/>
      </c>
      <c r="RCU29" s="258" t="str">
        <f>IFERROR(INDEX('Data Annex'!$K$1:$BS$4779,MATCH(RCU$1&amp;"|"&amp;$B29,'Data Annex'!$K$1:$K$4779,0),MATCH(RCU$2,'Data Annex'!$K$1:$BS$1,0)),"")</f>
        <v/>
      </c>
      <c r="RCV29" s="258" t="str">
        <f>IFERROR(INDEX('Data Annex'!$K$1:$BS$4779,MATCH(RCV$1&amp;"|"&amp;$B29,'Data Annex'!$K$1:$K$4779,0),MATCH(RCV$2,'Data Annex'!$K$1:$BS$1,0)),"")</f>
        <v/>
      </c>
      <c r="RCW29" s="258" t="str">
        <f>IFERROR(INDEX('Data Annex'!$K$1:$BS$4779,MATCH(RCW$1&amp;"|"&amp;$B29,'Data Annex'!$K$1:$K$4779,0),MATCH(RCW$2,'Data Annex'!$K$1:$BS$1,0)),"")</f>
        <v/>
      </c>
      <c r="RCX29" s="258" t="str">
        <f>IFERROR(INDEX('Data Annex'!$K$1:$BS$4779,MATCH(RCX$1&amp;"|"&amp;$B29,'Data Annex'!$K$1:$K$4779,0),MATCH(RCX$2,'Data Annex'!$K$1:$BS$1,0)),"")</f>
        <v/>
      </c>
      <c r="RCY29" s="258" t="str">
        <f>IFERROR(INDEX('Data Annex'!$K$1:$BS$4779,MATCH(RCY$1&amp;"|"&amp;$B29,'Data Annex'!$K$1:$K$4779,0),MATCH(RCY$2,'Data Annex'!$K$1:$BS$1,0)),"")</f>
        <v/>
      </c>
      <c r="RCZ29" s="258" t="str">
        <f>IFERROR(INDEX('Data Annex'!$K$1:$BS$4779,MATCH(RCZ$1&amp;"|"&amp;$B29,'Data Annex'!$K$1:$K$4779,0),MATCH(RCZ$2,'Data Annex'!$K$1:$BS$1,0)),"")</f>
        <v/>
      </c>
      <c r="RDA29" s="258" t="str">
        <f>IFERROR(INDEX('Data Annex'!$K$1:$BS$4779,MATCH(RDA$1&amp;"|"&amp;$B29,'Data Annex'!$K$1:$K$4779,0),MATCH(RDA$2,'Data Annex'!$K$1:$BS$1,0)),"")</f>
        <v/>
      </c>
      <c r="RDB29" s="258" t="str">
        <f>IFERROR(INDEX('Data Annex'!$K$1:$BS$4779,MATCH(RDB$1&amp;"|"&amp;$B29,'Data Annex'!$K$1:$K$4779,0),MATCH(RDB$2,'Data Annex'!$K$1:$BS$1,0)),"")</f>
        <v/>
      </c>
      <c r="RDC29" s="258" t="str">
        <f>IFERROR(INDEX('Data Annex'!$K$1:$BS$4779,MATCH(RDC$1&amp;"|"&amp;$B29,'Data Annex'!$K$1:$K$4779,0),MATCH(RDC$2,'Data Annex'!$K$1:$BS$1,0)),"")</f>
        <v/>
      </c>
      <c r="RDD29" s="258" t="str">
        <f>IFERROR(INDEX('Data Annex'!$K$1:$BS$4779,MATCH(RDD$1&amp;"|"&amp;$B29,'Data Annex'!$K$1:$K$4779,0),MATCH(RDD$2,'Data Annex'!$K$1:$BS$1,0)),"")</f>
        <v/>
      </c>
      <c r="RDE29" s="258" t="str">
        <f>IFERROR(INDEX('Data Annex'!$K$1:$BS$4779,MATCH(RDE$1&amp;"|"&amp;$B29,'Data Annex'!$K$1:$K$4779,0),MATCH(RDE$2,'Data Annex'!$K$1:$BS$1,0)),"")</f>
        <v/>
      </c>
      <c r="RDF29" s="258" t="str">
        <f>IFERROR(INDEX('Data Annex'!$K$1:$BS$4779,MATCH(RDF$1&amp;"|"&amp;$B29,'Data Annex'!$K$1:$K$4779,0),MATCH(RDF$2,'Data Annex'!$K$1:$BS$1,0)),"")</f>
        <v/>
      </c>
      <c r="RDG29" s="258" t="str">
        <f>IFERROR(INDEX('Data Annex'!$K$1:$BS$4779,MATCH(RDG$1&amp;"|"&amp;$B29,'Data Annex'!$K$1:$K$4779,0),MATCH(RDG$2,'Data Annex'!$K$1:$BS$1,0)),"")</f>
        <v/>
      </c>
      <c r="RDH29" s="258" t="str">
        <f>IFERROR(INDEX('Data Annex'!$K$1:$BS$4779,MATCH(RDH$1&amp;"|"&amp;$B29,'Data Annex'!$K$1:$K$4779,0),MATCH(RDH$2,'Data Annex'!$K$1:$BS$1,0)),"")</f>
        <v/>
      </c>
      <c r="RDI29" s="258" t="str">
        <f>IFERROR(INDEX('Data Annex'!$K$1:$BS$4779,MATCH(RDI$1&amp;"|"&amp;$B29,'Data Annex'!$K$1:$K$4779,0),MATCH(RDI$2,'Data Annex'!$K$1:$BS$1,0)),"")</f>
        <v/>
      </c>
      <c r="RDJ29" s="258" t="str">
        <f>IFERROR(INDEX('Data Annex'!$K$1:$BS$4779,MATCH(RDJ$1&amp;"|"&amp;$B29,'Data Annex'!$K$1:$K$4779,0),MATCH(RDJ$2,'Data Annex'!$K$1:$BS$1,0)),"")</f>
        <v/>
      </c>
      <c r="RDK29" s="258" t="str">
        <f>IFERROR(INDEX('Data Annex'!$K$1:$BS$4779,MATCH(RDK$1&amp;"|"&amp;$B29,'Data Annex'!$K$1:$K$4779,0),MATCH(RDK$2,'Data Annex'!$K$1:$BS$1,0)),"")</f>
        <v/>
      </c>
      <c r="RDL29" s="258" t="str">
        <f>IFERROR(INDEX('Data Annex'!$K$1:$BS$4779,MATCH(RDL$1&amp;"|"&amp;$B29,'Data Annex'!$K$1:$K$4779,0),MATCH(RDL$2,'Data Annex'!$K$1:$BS$1,0)),"")</f>
        <v/>
      </c>
      <c r="RDM29" s="258" t="str">
        <f>IFERROR(INDEX('Data Annex'!$K$1:$BS$4779,MATCH(RDM$1&amp;"|"&amp;$B29,'Data Annex'!$K$1:$K$4779,0),MATCH(RDM$2,'Data Annex'!$K$1:$BS$1,0)),"")</f>
        <v/>
      </c>
      <c r="RDN29" s="258" t="str">
        <f>IFERROR(INDEX('Data Annex'!$K$1:$BS$4779,MATCH(RDN$1&amp;"|"&amp;$B29,'Data Annex'!$K$1:$K$4779,0),MATCH(RDN$2,'Data Annex'!$K$1:$BS$1,0)),"")</f>
        <v/>
      </c>
      <c r="RDO29" s="258" t="str">
        <f>IFERROR(INDEX('Data Annex'!$K$1:$BS$4779,MATCH(RDO$1&amp;"|"&amp;$B29,'Data Annex'!$K$1:$K$4779,0),MATCH(RDO$2,'Data Annex'!$K$1:$BS$1,0)),"")</f>
        <v/>
      </c>
      <c r="RDP29" s="258" t="str">
        <f>IFERROR(INDEX('Data Annex'!$K$1:$BS$4779,MATCH(RDP$1&amp;"|"&amp;$B29,'Data Annex'!$K$1:$K$4779,0),MATCH(RDP$2,'Data Annex'!$K$1:$BS$1,0)),"")</f>
        <v/>
      </c>
      <c r="RDQ29" s="258" t="str">
        <f>IFERROR(INDEX('Data Annex'!$K$1:$BS$4779,MATCH(RDQ$1&amp;"|"&amp;$B29,'Data Annex'!$K$1:$K$4779,0),MATCH(RDQ$2,'Data Annex'!$K$1:$BS$1,0)),"")</f>
        <v/>
      </c>
      <c r="RDR29" s="258" t="str">
        <f>IFERROR(INDEX('Data Annex'!$K$1:$BS$4779,MATCH(RDR$1&amp;"|"&amp;$B29,'Data Annex'!$K$1:$K$4779,0),MATCH(RDR$2,'Data Annex'!$K$1:$BS$1,0)),"")</f>
        <v/>
      </c>
      <c r="RDS29" s="258" t="str">
        <f>IFERROR(INDEX('Data Annex'!$K$1:$BS$4779,MATCH(RDS$1&amp;"|"&amp;$B29,'Data Annex'!$K$1:$K$4779,0),MATCH(RDS$2,'Data Annex'!$K$1:$BS$1,0)),"")</f>
        <v/>
      </c>
      <c r="RDT29" s="258" t="str">
        <f>IFERROR(INDEX('Data Annex'!$K$1:$BS$4779,MATCH(RDT$1&amp;"|"&amp;$B29,'Data Annex'!$K$1:$K$4779,0),MATCH(RDT$2,'Data Annex'!$K$1:$BS$1,0)),"")</f>
        <v/>
      </c>
      <c r="RDU29" s="258" t="str">
        <f>IFERROR(INDEX('Data Annex'!$K$1:$BS$4779,MATCH(RDU$1&amp;"|"&amp;$B29,'Data Annex'!$K$1:$K$4779,0),MATCH(RDU$2,'Data Annex'!$K$1:$BS$1,0)),"")</f>
        <v/>
      </c>
      <c r="RDV29" s="258" t="str">
        <f>IFERROR(INDEX('Data Annex'!$K$1:$BS$4779,MATCH(RDV$1&amp;"|"&amp;$B29,'Data Annex'!$K$1:$K$4779,0),MATCH(RDV$2,'Data Annex'!$K$1:$BS$1,0)),"")</f>
        <v/>
      </c>
      <c r="RDW29" s="258" t="str">
        <f>IFERROR(INDEX('Data Annex'!$K$1:$BS$4779,MATCH(RDW$1&amp;"|"&amp;$B29,'Data Annex'!$K$1:$K$4779,0),MATCH(RDW$2,'Data Annex'!$K$1:$BS$1,0)),"")</f>
        <v/>
      </c>
      <c r="RDX29" s="258" t="str">
        <f>IFERROR(INDEX('Data Annex'!$K$1:$BS$4779,MATCH(RDX$1&amp;"|"&amp;$B29,'Data Annex'!$K$1:$K$4779,0),MATCH(RDX$2,'Data Annex'!$K$1:$BS$1,0)),"")</f>
        <v/>
      </c>
      <c r="RDY29" s="258" t="str">
        <f>IFERROR(INDEX('Data Annex'!$K$1:$BS$4779,MATCH(RDY$1&amp;"|"&amp;$B29,'Data Annex'!$K$1:$K$4779,0),MATCH(RDY$2,'Data Annex'!$K$1:$BS$1,0)),"")</f>
        <v/>
      </c>
      <c r="RDZ29" s="258" t="str">
        <f>IFERROR(INDEX('Data Annex'!$K$1:$BS$4779,MATCH(RDZ$1&amp;"|"&amp;$B29,'Data Annex'!$K$1:$K$4779,0),MATCH(RDZ$2,'Data Annex'!$K$1:$BS$1,0)),"")</f>
        <v/>
      </c>
      <c r="REA29" s="258" t="str">
        <f>IFERROR(INDEX('Data Annex'!$K$1:$BS$4779,MATCH(REA$1&amp;"|"&amp;$B29,'Data Annex'!$K$1:$K$4779,0),MATCH(REA$2,'Data Annex'!$K$1:$BS$1,0)),"")</f>
        <v/>
      </c>
      <c r="REB29" s="258" t="str">
        <f>IFERROR(INDEX('Data Annex'!$K$1:$BS$4779,MATCH(REB$1&amp;"|"&amp;$B29,'Data Annex'!$K$1:$K$4779,0),MATCH(REB$2,'Data Annex'!$K$1:$BS$1,0)),"")</f>
        <v/>
      </c>
      <c r="REC29" s="258" t="str">
        <f>IFERROR(INDEX('Data Annex'!$K$1:$BS$4779,MATCH(REC$1&amp;"|"&amp;$B29,'Data Annex'!$K$1:$K$4779,0),MATCH(REC$2,'Data Annex'!$K$1:$BS$1,0)),"")</f>
        <v/>
      </c>
      <c r="RED29" s="258" t="str">
        <f>IFERROR(INDEX('Data Annex'!$K$1:$BS$4779,MATCH(RED$1&amp;"|"&amp;$B29,'Data Annex'!$K$1:$K$4779,0),MATCH(RED$2,'Data Annex'!$K$1:$BS$1,0)),"")</f>
        <v/>
      </c>
      <c r="REE29" s="258" t="str">
        <f>IFERROR(INDEX('Data Annex'!$K$1:$BS$4779,MATCH(REE$1&amp;"|"&amp;$B29,'Data Annex'!$K$1:$K$4779,0),MATCH(REE$2,'Data Annex'!$K$1:$BS$1,0)),"")</f>
        <v/>
      </c>
      <c r="REF29" s="258" t="str">
        <f>IFERROR(INDEX('Data Annex'!$K$1:$BS$4779,MATCH(REF$1&amp;"|"&amp;$B29,'Data Annex'!$K$1:$K$4779,0),MATCH(REF$2,'Data Annex'!$K$1:$BS$1,0)),"")</f>
        <v/>
      </c>
      <c r="REG29" s="258" t="str">
        <f>IFERROR(INDEX('Data Annex'!$K$1:$BS$4779,MATCH(REG$1&amp;"|"&amp;$B29,'Data Annex'!$K$1:$K$4779,0),MATCH(REG$2,'Data Annex'!$K$1:$BS$1,0)),"")</f>
        <v/>
      </c>
      <c r="REH29" s="258" t="str">
        <f>IFERROR(INDEX('Data Annex'!$K$1:$BS$4779,MATCH(REH$1&amp;"|"&amp;$B29,'Data Annex'!$K$1:$K$4779,0),MATCH(REH$2,'Data Annex'!$K$1:$BS$1,0)),"")</f>
        <v/>
      </c>
      <c r="REI29" s="258" t="str">
        <f>IFERROR(INDEX('Data Annex'!$K$1:$BS$4779,MATCH(REI$1&amp;"|"&amp;$B29,'Data Annex'!$K$1:$K$4779,0),MATCH(REI$2,'Data Annex'!$K$1:$BS$1,0)),"")</f>
        <v/>
      </c>
      <c r="REJ29" s="258" t="str">
        <f>IFERROR(INDEX('Data Annex'!$K$1:$BS$4779,MATCH(REJ$1&amp;"|"&amp;$B29,'Data Annex'!$K$1:$K$4779,0),MATCH(REJ$2,'Data Annex'!$K$1:$BS$1,0)),"")</f>
        <v/>
      </c>
      <c r="REK29" s="258" t="str">
        <f>IFERROR(INDEX('Data Annex'!$K$1:$BS$4779,MATCH(REK$1&amp;"|"&amp;$B29,'Data Annex'!$K$1:$K$4779,0),MATCH(REK$2,'Data Annex'!$K$1:$BS$1,0)),"")</f>
        <v/>
      </c>
      <c r="REL29" s="258" t="str">
        <f>IFERROR(INDEX('Data Annex'!$K$1:$BS$4779,MATCH(REL$1&amp;"|"&amp;$B29,'Data Annex'!$K$1:$K$4779,0),MATCH(REL$2,'Data Annex'!$K$1:$BS$1,0)),"")</f>
        <v/>
      </c>
      <c r="REM29" s="258" t="str">
        <f>IFERROR(INDEX('Data Annex'!$K$1:$BS$4779,MATCH(REM$1&amp;"|"&amp;$B29,'Data Annex'!$K$1:$K$4779,0),MATCH(REM$2,'Data Annex'!$K$1:$BS$1,0)),"")</f>
        <v/>
      </c>
      <c r="REN29" s="258" t="str">
        <f>IFERROR(INDEX('Data Annex'!$K$1:$BS$4779,MATCH(REN$1&amp;"|"&amp;$B29,'Data Annex'!$K$1:$K$4779,0),MATCH(REN$2,'Data Annex'!$K$1:$BS$1,0)),"")</f>
        <v/>
      </c>
      <c r="REO29" s="258" t="str">
        <f>IFERROR(INDEX('Data Annex'!$K$1:$BS$4779,MATCH(REO$1&amp;"|"&amp;$B29,'Data Annex'!$K$1:$K$4779,0),MATCH(REO$2,'Data Annex'!$K$1:$BS$1,0)),"")</f>
        <v/>
      </c>
      <c r="REP29" s="258" t="str">
        <f>IFERROR(INDEX('Data Annex'!$K$1:$BS$4779,MATCH(REP$1&amp;"|"&amp;$B29,'Data Annex'!$K$1:$K$4779,0),MATCH(REP$2,'Data Annex'!$K$1:$BS$1,0)),"")</f>
        <v/>
      </c>
      <c r="REQ29" s="258" t="str">
        <f>IFERROR(INDEX('Data Annex'!$K$1:$BS$4779,MATCH(REQ$1&amp;"|"&amp;$B29,'Data Annex'!$K$1:$K$4779,0),MATCH(REQ$2,'Data Annex'!$K$1:$BS$1,0)),"")</f>
        <v/>
      </c>
      <c r="RER29" s="258" t="str">
        <f>IFERROR(INDEX('Data Annex'!$K$1:$BS$4779,MATCH(RER$1&amp;"|"&amp;$B29,'Data Annex'!$K$1:$K$4779,0),MATCH(RER$2,'Data Annex'!$K$1:$BS$1,0)),"")</f>
        <v/>
      </c>
      <c r="RES29" s="258" t="str">
        <f>IFERROR(INDEX('Data Annex'!$K$1:$BS$4779,MATCH(RES$1&amp;"|"&amp;$B29,'Data Annex'!$K$1:$K$4779,0),MATCH(RES$2,'Data Annex'!$K$1:$BS$1,0)),"")</f>
        <v/>
      </c>
      <c r="RET29" s="258" t="str">
        <f>IFERROR(INDEX('Data Annex'!$K$1:$BS$4779,MATCH(RET$1&amp;"|"&amp;$B29,'Data Annex'!$K$1:$K$4779,0),MATCH(RET$2,'Data Annex'!$K$1:$BS$1,0)),"")</f>
        <v/>
      </c>
      <c r="REU29" s="258" t="str">
        <f>IFERROR(INDEX('Data Annex'!$K$1:$BS$4779,MATCH(REU$1&amp;"|"&amp;$B29,'Data Annex'!$K$1:$K$4779,0),MATCH(REU$2,'Data Annex'!$K$1:$BS$1,0)),"")</f>
        <v/>
      </c>
      <c r="REV29" s="258" t="str">
        <f>IFERROR(INDEX('Data Annex'!$K$1:$BS$4779,MATCH(REV$1&amp;"|"&amp;$B29,'Data Annex'!$K$1:$K$4779,0),MATCH(REV$2,'Data Annex'!$K$1:$BS$1,0)),"")</f>
        <v/>
      </c>
      <c r="REW29" s="258" t="str">
        <f>IFERROR(INDEX('Data Annex'!$K$1:$BS$4779,MATCH(REW$1&amp;"|"&amp;$B29,'Data Annex'!$K$1:$K$4779,0),MATCH(REW$2,'Data Annex'!$K$1:$BS$1,0)),"")</f>
        <v/>
      </c>
      <c r="REX29" s="258" t="str">
        <f>IFERROR(INDEX('Data Annex'!$K$1:$BS$4779,MATCH(REX$1&amp;"|"&amp;$B29,'Data Annex'!$K$1:$K$4779,0),MATCH(REX$2,'Data Annex'!$K$1:$BS$1,0)),"")</f>
        <v/>
      </c>
      <c r="REY29" s="258" t="str">
        <f>IFERROR(INDEX('Data Annex'!$K$1:$BS$4779,MATCH(REY$1&amp;"|"&amp;$B29,'Data Annex'!$K$1:$K$4779,0),MATCH(REY$2,'Data Annex'!$K$1:$BS$1,0)),"")</f>
        <v/>
      </c>
      <c r="REZ29" s="258" t="str">
        <f>IFERROR(INDEX('Data Annex'!$K$1:$BS$4779,MATCH(REZ$1&amp;"|"&amp;$B29,'Data Annex'!$K$1:$K$4779,0),MATCH(REZ$2,'Data Annex'!$K$1:$BS$1,0)),"")</f>
        <v/>
      </c>
      <c r="RFA29" s="258" t="str">
        <f>IFERROR(INDEX('Data Annex'!$K$1:$BS$4779,MATCH(RFA$1&amp;"|"&amp;$B29,'Data Annex'!$K$1:$K$4779,0),MATCH(RFA$2,'Data Annex'!$K$1:$BS$1,0)),"")</f>
        <v/>
      </c>
      <c r="RFB29" s="258" t="str">
        <f>IFERROR(INDEX('Data Annex'!$K$1:$BS$4779,MATCH(RFB$1&amp;"|"&amp;$B29,'Data Annex'!$K$1:$K$4779,0),MATCH(RFB$2,'Data Annex'!$K$1:$BS$1,0)),"")</f>
        <v/>
      </c>
      <c r="RFC29" s="258" t="str">
        <f>IFERROR(INDEX('Data Annex'!$K$1:$BS$4779,MATCH(RFC$1&amp;"|"&amp;$B29,'Data Annex'!$K$1:$K$4779,0),MATCH(RFC$2,'Data Annex'!$K$1:$BS$1,0)),"")</f>
        <v/>
      </c>
      <c r="RFD29" s="258" t="str">
        <f>IFERROR(INDEX('Data Annex'!$K$1:$BS$4779,MATCH(RFD$1&amp;"|"&amp;$B29,'Data Annex'!$K$1:$K$4779,0),MATCH(RFD$2,'Data Annex'!$K$1:$BS$1,0)),"")</f>
        <v/>
      </c>
      <c r="RFE29" s="258" t="str">
        <f>IFERROR(INDEX('Data Annex'!$K$1:$BS$4779,MATCH(RFE$1&amp;"|"&amp;$B29,'Data Annex'!$K$1:$K$4779,0),MATCH(RFE$2,'Data Annex'!$K$1:$BS$1,0)),"")</f>
        <v/>
      </c>
      <c r="RFF29" s="258" t="str">
        <f>IFERROR(INDEX('Data Annex'!$K$1:$BS$4779,MATCH(RFF$1&amp;"|"&amp;$B29,'Data Annex'!$K$1:$K$4779,0),MATCH(RFF$2,'Data Annex'!$K$1:$BS$1,0)),"")</f>
        <v/>
      </c>
      <c r="RFG29" s="258" t="str">
        <f>IFERROR(INDEX('Data Annex'!$K$1:$BS$4779,MATCH(RFG$1&amp;"|"&amp;$B29,'Data Annex'!$K$1:$K$4779,0),MATCH(RFG$2,'Data Annex'!$K$1:$BS$1,0)),"")</f>
        <v/>
      </c>
      <c r="RFH29" s="258" t="str">
        <f>IFERROR(INDEX('Data Annex'!$K$1:$BS$4779,MATCH(RFH$1&amp;"|"&amp;$B29,'Data Annex'!$K$1:$K$4779,0),MATCH(RFH$2,'Data Annex'!$K$1:$BS$1,0)),"")</f>
        <v/>
      </c>
      <c r="RFI29" s="258" t="str">
        <f>IFERROR(INDEX('Data Annex'!$K$1:$BS$4779,MATCH(RFI$1&amp;"|"&amp;$B29,'Data Annex'!$K$1:$K$4779,0),MATCH(RFI$2,'Data Annex'!$K$1:$BS$1,0)),"")</f>
        <v/>
      </c>
      <c r="RFJ29" s="258" t="str">
        <f>IFERROR(INDEX('Data Annex'!$K$1:$BS$4779,MATCH(RFJ$1&amp;"|"&amp;$B29,'Data Annex'!$K$1:$K$4779,0),MATCH(RFJ$2,'Data Annex'!$K$1:$BS$1,0)),"")</f>
        <v/>
      </c>
      <c r="RFK29" s="258" t="str">
        <f>IFERROR(INDEX('Data Annex'!$K$1:$BS$4779,MATCH(RFK$1&amp;"|"&amp;$B29,'Data Annex'!$K$1:$K$4779,0),MATCH(RFK$2,'Data Annex'!$K$1:$BS$1,0)),"")</f>
        <v/>
      </c>
      <c r="RFL29" s="258" t="str">
        <f>IFERROR(INDEX('Data Annex'!$K$1:$BS$4779,MATCH(RFL$1&amp;"|"&amp;$B29,'Data Annex'!$K$1:$K$4779,0),MATCH(RFL$2,'Data Annex'!$K$1:$BS$1,0)),"")</f>
        <v/>
      </c>
      <c r="RFM29" s="258" t="str">
        <f>IFERROR(INDEX('Data Annex'!$K$1:$BS$4779,MATCH(RFM$1&amp;"|"&amp;$B29,'Data Annex'!$K$1:$K$4779,0),MATCH(RFM$2,'Data Annex'!$K$1:$BS$1,0)),"")</f>
        <v/>
      </c>
      <c r="RFN29" s="258" t="str">
        <f>IFERROR(INDEX('Data Annex'!$K$1:$BS$4779,MATCH(RFN$1&amp;"|"&amp;$B29,'Data Annex'!$K$1:$K$4779,0),MATCH(RFN$2,'Data Annex'!$K$1:$BS$1,0)),"")</f>
        <v/>
      </c>
      <c r="RFO29" s="258" t="str">
        <f>IFERROR(INDEX('Data Annex'!$K$1:$BS$4779,MATCH(RFO$1&amp;"|"&amp;$B29,'Data Annex'!$K$1:$K$4779,0),MATCH(RFO$2,'Data Annex'!$K$1:$BS$1,0)),"")</f>
        <v/>
      </c>
      <c r="RFP29" s="258" t="str">
        <f>IFERROR(INDEX('Data Annex'!$K$1:$BS$4779,MATCH(RFP$1&amp;"|"&amp;$B29,'Data Annex'!$K$1:$K$4779,0),MATCH(RFP$2,'Data Annex'!$K$1:$BS$1,0)),"")</f>
        <v/>
      </c>
      <c r="RFQ29" s="258" t="str">
        <f>IFERROR(INDEX('Data Annex'!$K$1:$BS$4779,MATCH(RFQ$1&amp;"|"&amp;$B29,'Data Annex'!$K$1:$K$4779,0),MATCH(RFQ$2,'Data Annex'!$K$1:$BS$1,0)),"")</f>
        <v/>
      </c>
      <c r="RFR29" s="258" t="str">
        <f>IFERROR(INDEX('Data Annex'!$K$1:$BS$4779,MATCH(RFR$1&amp;"|"&amp;$B29,'Data Annex'!$K$1:$K$4779,0),MATCH(RFR$2,'Data Annex'!$K$1:$BS$1,0)),"")</f>
        <v/>
      </c>
      <c r="RFS29" s="258" t="str">
        <f>IFERROR(INDEX('Data Annex'!$K$1:$BS$4779,MATCH(RFS$1&amp;"|"&amp;$B29,'Data Annex'!$K$1:$K$4779,0),MATCH(RFS$2,'Data Annex'!$K$1:$BS$1,0)),"")</f>
        <v/>
      </c>
      <c r="RFT29" s="258" t="str">
        <f>IFERROR(INDEX('Data Annex'!$K$1:$BS$4779,MATCH(RFT$1&amp;"|"&amp;$B29,'Data Annex'!$K$1:$K$4779,0),MATCH(RFT$2,'Data Annex'!$K$1:$BS$1,0)),"")</f>
        <v/>
      </c>
      <c r="RFU29" s="258" t="str">
        <f>IFERROR(INDEX('Data Annex'!$K$1:$BS$4779,MATCH(RFU$1&amp;"|"&amp;$B29,'Data Annex'!$K$1:$K$4779,0),MATCH(RFU$2,'Data Annex'!$K$1:$BS$1,0)),"")</f>
        <v/>
      </c>
      <c r="RFV29" s="258" t="str">
        <f>IFERROR(INDEX('Data Annex'!$K$1:$BS$4779,MATCH(RFV$1&amp;"|"&amp;$B29,'Data Annex'!$K$1:$K$4779,0),MATCH(RFV$2,'Data Annex'!$K$1:$BS$1,0)),"")</f>
        <v/>
      </c>
      <c r="RFW29" s="258" t="str">
        <f>IFERROR(INDEX('Data Annex'!$K$1:$BS$4779,MATCH(RFW$1&amp;"|"&amp;$B29,'Data Annex'!$K$1:$K$4779,0),MATCH(RFW$2,'Data Annex'!$K$1:$BS$1,0)),"")</f>
        <v/>
      </c>
      <c r="RFX29" s="258" t="str">
        <f>IFERROR(INDEX('Data Annex'!$K$1:$BS$4779,MATCH(RFX$1&amp;"|"&amp;$B29,'Data Annex'!$K$1:$K$4779,0),MATCH(RFX$2,'Data Annex'!$K$1:$BS$1,0)),"")</f>
        <v/>
      </c>
      <c r="RFY29" s="258" t="str">
        <f>IFERROR(INDEX('Data Annex'!$K$1:$BS$4779,MATCH(RFY$1&amp;"|"&amp;$B29,'Data Annex'!$K$1:$K$4779,0),MATCH(RFY$2,'Data Annex'!$K$1:$BS$1,0)),"")</f>
        <v/>
      </c>
      <c r="RFZ29" s="258" t="str">
        <f>IFERROR(INDEX('Data Annex'!$K$1:$BS$4779,MATCH(RFZ$1&amp;"|"&amp;$B29,'Data Annex'!$K$1:$K$4779,0),MATCH(RFZ$2,'Data Annex'!$K$1:$BS$1,0)),"")</f>
        <v/>
      </c>
      <c r="RGA29" s="258" t="str">
        <f>IFERROR(INDEX('Data Annex'!$K$1:$BS$4779,MATCH(RGA$1&amp;"|"&amp;$B29,'Data Annex'!$K$1:$K$4779,0),MATCH(RGA$2,'Data Annex'!$K$1:$BS$1,0)),"")</f>
        <v/>
      </c>
      <c r="RGB29" s="258" t="str">
        <f>IFERROR(INDEX('Data Annex'!$K$1:$BS$4779,MATCH(RGB$1&amp;"|"&amp;$B29,'Data Annex'!$K$1:$K$4779,0),MATCH(RGB$2,'Data Annex'!$K$1:$BS$1,0)),"")</f>
        <v/>
      </c>
      <c r="RGC29" s="258" t="str">
        <f>IFERROR(INDEX('Data Annex'!$K$1:$BS$4779,MATCH(RGC$1&amp;"|"&amp;$B29,'Data Annex'!$K$1:$K$4779,0),MATCH(RGC$2,'Data Annex'!$K$1:$BS$1,0)),"")</f>
        <v/>
      </c>
      <c r="RGD29" s="258" t="str">
        <f>IFERROR(INDEX('Data Annex'!$K$1:$BS$4779,MATCH(RGD$1&amp;"|"&amp;$B29,'Data Annex'!$K$1:$K$4779,0),MATCH(RGD$2,'Data Annex'!$K$1:$BS$1,0)),"")</f>
        <v/>
      </c>
      <c r="RGE29" s="258" t="str">
        <f>IFERROR(INDEX('Data Annex'!$K$1:$BS$4779,MATCH(RGE$1&amp;"|"&amp;$B29,'Data Annex'!$K$1:$K$4779,0),MATCH(RGE$2,'Data Annex'!$K$1:$BS$1,0)),"")</f>
        <v/>
      </c>
      <c r="RGF29" s="258" t="str">
        <f>IFERROR(INDEX('Data Annex'!$K$1:$BS$4779,MATCH(RGF$1&amp;"|"&amp;$B29,'Data Annex'!$K$1:$K$4779,0),MATCH(RGF$2,'Data Annex'!$K$1:$BS$1,0)),"")</f>
        <v/>
      </c>
      <c r="RGG29" s="258" t="str">
        <f>IFERROR(INDEX('Data Annex'!$K$1:$BS$4779,MATCH(RGG$1&amp;"|"&amp;$B29,'Data Annex'!$K$1:$K$4779,0),MATCH(RGG$2,'Data Annex'!$K$1:$BS$1,0)),"")</f>
        <v/>
      </c>
      <c r="RGH29" s="258" t="str">
        <f>IFERROR(INDEX('Data Annex'!$K$1:$BS$4779,MATCH(RGH$1&amp;"|"&amp;$B29,'Data Annex'!$K$1:$K$4779,0),MATCH(RGH$2,'Data Annex'!$K$1:$BS$1,0)),"")</f>
        <v/>
      </c>
      <c r="RGI29" s="258" t="str">
        <f>IFERROR(INDEX('Data Annex'!$K$1:$BS$4779,MATCH(RGI$1&amp;"|"&amp;$B29,'Data Annex'!$K$1:$K$4779,0),MATCH(RGI$2,'Data Annex'!$K$1:$BS$1,0)),"")</f>
        <v/>
      </c>
      <c r="RGJ29" s="258" t="str">
        <f>IFERROR(INDEX('Data Annex'!$K$1:$BS$4779,MATCH(RGJ$1&amp;"|"&amp;$B29,'Data Annex'!$K$1:$K$4779,0),MATCH(RGJ$2,'Data Annex'!$K$1:$BS$1,0)),"")</f>
        <v/>
      </c>
      <c r="RGK29" s="258" t="str">
        <f>IFERROR(INDEX('Data Annex'!$K$1:$BS$4779,MATCH(RGK$1&amp;"|"&amp;$B29,'Data Annex'!$K$1:$K$4779,0),MATCH(RGK$2,'Data Annex'!$K$1:$BS$1,0)),"")</f>
        <v/>
      </c>
      <c r="RGL29" s="258" t="str">
        <f>IFERROR(INDEX('Data Annex'!$K$1:$BS$4779,MATCH(RGL$1&amp;"|"&amp;$B29,'Data Annex'!$K$1:$K$4779,0),MATCH(RGL$2,'Data Annex'!$K$1:$BS$1,0)),"")</f>
        <v/>
      </c>
      <c r="RGM29" s="258" t="str">
        <f>IFERROR(INDEX('Data Annex'!$K$1:$BS$4779,MATCH(RGM$1&amp;"|"&amp;$B29,'Data Annex'!$K$1:$K$4779,0),MATCH(RGM$2,'Data Annex'!$K$1:$BS$1,0)),"")</f>
        <v/>
      </c>
      <c r="RGN29" s="258" t="str">
        <f>IFERROR(INDEX('Data Annex'!$K$1:$BS$4779,MATCH(RGN$1&amp;"|"&amp;$B29,'Data Annex'!$K$1:$K$4779,0),MATCH(RGN$2,'Data Annex'!$K$1:$BS$1,0)),"")</f>
        <v/>
      </c>
      <c r="RGO29" s="258" t="str">
        <f>IFERROR(INDEX('Data Annex'!$K$1:$BS$4779,MATCH(RGO$1&amp;"|"&amp;$B29,'Data Annex'!$K$1:$K$4779,0),MATCH(RGO$2,'Data Annex'!$K$1:$BS$1,0)),"")</f>
        <v/>
      </c>
      <c r="RGP29" s="258" t="str">
        <f>IFERROR(INDEX('Data Annex'!$K$1:$BS$4779,MATCH(RGP$1&amp;"|"&amp;$B29,'Data Annex'!$K$1:$K$4779,0),MATCH(RGP$2,'Data Annex'!$K$1:$BS$1,0)),"")</f>
        <v/>
      </c>
      <c r="RGQ29" s="258" t="str">
        <f>IFERROR(INDEX('Data Annex'!$K$1:$BS$4779,MATCH(RGQ$1&amp;"|"&amp;$B29,'Data Annex'!$K$1:$K$4779,0),MATCH(RGQ$2,'Data Annex'!$K$1:$BS$1,0)),"")</f>
        <v/>
      </c>
      <c r="RGR29" s="258" t="str">
        <f>IFERROR(INDEX('Data Annex'!$K$1:$BS$4779,MATCH(RGR$1&amp;"|"&amp;$B29,'Data Annex'!$K$1:$K$4779,0),MATCH(RGR$2,'Data Annex'!$K$1:$BS$1,0)),"")</f>
        <v/>
      </c>
      <c r="RGS29" s="258" t="str">
        <f>IFERROR(INDEX('Data Annex'!$K$1:$BS$4779,MATCH(RGS$1&amp;"|"&amp;$B29,'Data Annex'!$K$1:$K$4779,0),MATCH(RGS$2,'Data Annex'!$K$1:$BS$1,0)),"")</f>
        <v/>
      </c>
      <c r="RGT29" s="258" t="str">
        <f>IFERROR(INDEX('Data Annex'!$K$1:$BS$4779,MATCH(RGT$1&amp;"|"&amp;$B29,'Data Annex'!$K$1:$K$4779,0),MATCH(RGT$2,'Data Annex'!$K$1:$BS$1,0)),"")</f>
        <v/>
      </c>
      <c r="RGU29" s="258" t="str">
        <f>IFERROR(INDEX('Data Annex'!$K$1:$BS$4779,MATCH(RGU$1&amp;"|"&amp;$B29,'Data Annex'!$K$1:$K$4779,0),MATCH(RGU$2,'Data Annex'!$K$1:$BS$1,0)),"")</f>
        <v/>
      </c>
      <c r="RGV29" s="258" t="str">
        <f>IFERROR(INDEX('Data Annex'!$K$1:$BS$4779,MATCH(RGV$1&amp;"|"&amp;$B29,'Data Annex'!$K$1:$K$4779,0),MATCH(RGV$2,'Data Annex'!$K$1:$BS$1,0)),"")</f>
        <v/>
      </c>
      <c r="RGW29" s="258" t="str">
        <f>IFERROR(INDEX('Data Annex'!$K$1:$BS$4779,MATCH(RGW$1&amp;"|"&amp;$B29,'Data Annex'!$K$1:$K$4779,0),MATCH(RGW$2,'Data Annex'!$K$1:$BS$1,0)),"")</f>
        <v/>
      </c>
      <c r="RGX29" s="258" t="str">
        <f>IFERROR(INDEX('Data Annex'!$K$1:$BS$4779,MATCH(RGX$1&amp;"|"&amp;$B29,'Data Annex'!$K$1:$K$4779,0),MATCH(RGX$2,'Data Annex'!$K$1:$BS$1,0)),"")</f>
        <v/>
      </c>
      <c r="RGY29" s="258" t="str">
        <f>IFERROR(INDEX('Data Annex'!$K$1:$BS$4779,MATCH(RGY$1&amp;"|"&amp;$B29,'Data Annex'!$K$1:$K$4779,0),MATCH(RGY$2,'Data Annex'!$K$1:$BS$1,0)),"")</f>
        <v/>
      </c>
      <c r="RGZ29" s="258" t="str">
        <f>IFERROR(INDEX('Data Annex'!$K$1:$BS$4779,MATCH(RGZ$1&amp;"|"&amp;$B29,'Data Annex'!$K$1:$K$4779,0),MATCH(RGZ$2,'Data Annex'!$K$1:$BS$1,0)),"")</f>
        <v/>
      </c>
      <c r="RHA29" s="258" t="str">
        <f>IFERROR(INDEX('Data Annex'!$K$1:$BS$4779,MATCH(RHA$1&amp;"|"&amp;$B29,'Data Annex'!$K$1:$K$4779,0),MATCH(RHA$2,'Data Annex'!$K$1:$BS$1,0)),"")</f>
        <v/>
      </c>
      <c r="RHB29" s="258" t="str">
        <f>IFERROR(INDEX('Data Annex'!$K$1:$BS$4779,MATCH(RHB$1&amp;"|"&amp;$B29,'Data Annex'!$K$1:$K$4779,0),MATCH(RHB$2,'Data Annex'!$K$1:$BS$1,0)),"")</f>
        <v/>
      </c>
      <c r="RHC29" s="258" t="str">
        <f>IFERROR(INDEX('Data Annex'!$K$1:$BS$4779,MATCH(RHC$1&amp;"|"&amp;$B29,'Data Annex'!$K$1:$K$4779,0),MATCH(RHC$2,'Data Annex'!$K$1:$BS$1,0)),"")</f>
        <v/>
      </c>
      <c r="RHD29" s="258" t="str">
        <f>IFERROR(INDEX('Data Annex'!$K$1:$BS$4779,MATCH(RHD$1&amp;"|"&amp;$B29,'Data Annex'!$K$1:$K$4779,0),MATCH(RHD$2,'Data Annex'!$K$1:$BS$1,0)),"")</f>
        <v/>
      </c>
      <c r="RHE29" s="258" t="str">
        <f>IFERROR(INDEX('Data Annex'!$K$1:$BS$4779,MATCH(RHE$1&amp;"|"&amp;$B29,'Data Annex'!$K$1:$K$4779,0),MATCH(RHE$2,'Data Annex'!$K$1:$BS$1,0)),"")</f>
        <v/>
      </c>
      <c r="RHF29" s="258" t="str">
        <f>IFERROR(INDEX('Data Annex'!$K$1:$BS$4779,MATCH(RHF$1&amp;"|"&amp;$B29,'Data Annex'!$K$1:$K$4779,0),MATCH(RHF$2,'Data Annex'!$K$1:$BS$1,0)),"")</f>
        <v/>
      </c>
      <c r="RHG29" s="258" t="str">
        <f>IFERROR(INDEX('Data Annex'!$K$1:$BS$4779,MATCH(RHG$1&amp;"|"&amp;$B29,'Data Annex'!$K$1:$K$4779,0),MATCH(RHG$2,'Data Annex'!$K$1:$BS$1,0)),"")</f>
        <v/>
      </c>
      <c r="RHH29" s="258" t="str">
        <f>IFERROR(INDEX('Data Annex'!$K$1:$BS$4779,MATCH(RHH$1&amp;"|"&amp;$B29,'Data Annex'!$K$1:$K$4779,0),MATCH(RHH$2,'Data Annex'!$K$1:$BS$1,0)),"")</f>
        <v/>
      </c>
      <c r="RHI29" s="258" t="str">
        <f>IFERROR(INDEX('Data Annex'!$K$1:$BS$4779,MATCH(RHI$1&amp;"|"&amp;$B29,'Data Annex'!$K$1:$K$4779,0),MATCH(RHI$2,'Data Annex'!$K$1:$BS$1,0)),"")</f>
        <v/>
      </c>
      <c r="RHJ29" s="258" t="str">
        <f>IFERROR(INDEX('Data Annex'!$K$1:$BS$4779,MATCH(RHJ$1&amp;"|"&amp;$B29,'Data Annex'!$K$1:$K$4779,0),MATCH(RHJ$2,'Data Annex'!$K$1:$BS$1,0)),"")</f>
        <v/>
      </c>
      <c r="RHK29" s="258" t="str">
        <f>IFERROR(INDEX('Data Annex'!$K$1:$BS$4779,MATCH(RHK$1&amp;"|"&amp;$B29,'Data Annex'!$K$1:$K$4779,0),MATCH(RHK$2,'Data Annex'!$K$1:$BS$1,0)),"")</f>
        <v/>
      </c>
      <c r="RHL29" s="258" t="str">
        <f>IFERROR(INDEX('Data Annex'!$K$1:$BS$4779,MATCH(RHL$1&amp;"|"&amp;$B29,'Data Annex'!$K$1:$K$4779,0),MATCH(RHL$2,'Data Annex'!$K$1:$BS$1,0)),"")</f>
        <v/>
      </c>
      <c r="RHM29" s="258" t="str">
        <f>IFERROR(INDEX('Data Annex'!$K$1:$BS$4779,MATCH(RHM$1&amp;"|"&amp;$B29,'Data Annex'!$K$1:$K$4779,0),MATCH(RHM$2,'Data Annex'!$K$1:$BS$1,0)),"")</f>
        <v/>
      </c>
      <c r="RHN29" s="258" t="str">
        <f>IFERROR(INDEX('Data Annex'!$K$1:$BS$4779,MATCH(RHN$1&amp;"|"&amp;$B29,'Data Annex'!$K$1:$K$4779,0),MATCH(RHN$2,'Data Annex'!$K$1:$BS$1,0)),"")</f>
        <v/>
      </c>
      <c r="RHO29" s="258" t="str">
        <f>IFERROR(INDEX('Data Annex'!$K$1:$BS$4779,MATCH(RHO$1&amp;"|"&amp;$B29,'Data Annex'!$K$1:$K$4779,0),MATCH(RHO$2,'Data Annex'!$K$1:$BS$1,0)),"")</f>
        <v/>
      </c>
      <c r="RHP29" s="258" t="str">
        <f>IFERROR(INDEX('Data Annex'!$K$1:$BS$4779,MATCH(RHP$1&amp;"|"&amp;$B29,'Data Annex'!$K$1:$K$4779,0),MATCH(RHP$2,'Data Annex'!$K$1:$BS$1,0)),"")</f>
        <v/>
      </c>
      <c r="RHQ29" s="258" t="str">
        <f>IFERROR(INDEX('Data Annex'!$K$1:$BS$4779,MATCH(RHQ$1&amp;"|"&amp;$B29,'Data Annex'!$K$1:$K$4779,0),MATCH(RHQ$2,'Data Annex'!$K$1:$BS$1,0)),"")</f>
        <v/>
      </c>
      <c r="RHR29" s="258" t="str">
        <f>IFERROR(INDEX('Data Annex'!$K$1:$BS$4779,MATCH(RHR$1&amp;"|"&amp;$B29,'Data Annex'!$K$1:$K$4779,0),MATCH(RHR$2,'Data Annex'!$K$1:$BS$1,0)),"")</f>
        <v/>
      </c>
      <c r="RHS29" s="258" t="str">
        <f>IFERROR(INDEX('Data Annex'!$K$1:$BS$4779,MATCH(RHS$1&amp;"|"&amp;$B29,'Data Annex'!$K$1:$K$4779,0),MATCH(RHS$2,'Data Annex'!$K$1:$BS$1,0)),"")</f>
        <v/>
      </c>
      <c r="RHT29" s="258" t="str">
        <f>IFERROR(INDEX('Data Annex'!$K$1:$BS$4779,MATCH(RHT$1&amp;"|"&amp;$B29,'Data Annex'!$K$1:$K$4779,0),MATCH(RHT$2,'Data Annex'!$K$1:$BS$1,0)),"")</f>
        <v/>
      </c>
      <c r="RHU29" s="258" t="str">
        <f>IFERROR(INDEX('Data Annex'!$K$1:$BS$4779,MATCH(RHU$1&amp;"|"&amp;$B29,'Data Annex'!$K$1:$K$4779,0),MATCH(RHU$2,'Data Annex'!$K$1:$BS$1,0)),"")</f>
        <v/>
      </c>
      <c r="RHV29" s="258" t="str">
        <f>IFERROR(INDEX('Data Annex'!$K$1:$BS$4779,MATCH(RHV$1&amp;"|"&amp;$B29,'Data Annex'!$K$1:$K$4779,0),MATCH(RHV$2,'Data Annex'!$K$1:$BS$1,0)),"")</f>
        <v/>
      </c>
      <c r="RHW29" s="258" t="str">
        <f>IFERROR(INDEX('Data Annex'!$K$1:$BS$4779,MATCH(RHW$1&amp;"|"&amp;$B29,'Data Annex'!$K$1:$K$4779,0),MATCH(RHW$2,'Data Annex'!$K$1:$BS$1,0)),"")</f>
        <v/>
      </c>
      <c r="RHX29" s="258" t="str">
        <f>IFERROR(INDEX('Data Annex'!$K$1:$BS$4779,MATCH(RHX$1&amp;"|"&amp;$B29,'Data Annex'!$K$1:$K$4779,0),MATCH(RHX$2,'Data Annex'!$K$1:$BS$1,0)),"")</f>
        <v/>
      </c>
      <c r="RHY29" s="258" t="str">
        <f>IFERROR(INDEX('Data Annex'!$K$1:$BS$4779,MATCH(RHY$1&amp;"|"&amp;$B29,'Data Annex'!$K$1:$K$4779,0),MATCH(RHY$2,'Data Annex'!$K$1:$BS$1,0)),"")</f>
        <v/>
      </c>
      <c r="RHZ29" s="258" t="str">
        <f>IFERROR(INDEX('Data Annex'!$K$1:$BS$4779,MATCH(RHZ$1&amp;"|"&amp;$B29,'Data Annex'!$K$1:$K$4779,0),MATCH(RHZ$2,'Data Annex'!$K$1:$BS$1,0)),"")</f>
        <v/>
      </c>
      <c r="RIA29" s="258" t="str">
        <f>IFERROR(INDEX('Data Annex'!$K$1:$BS$4779,MATCH(RIA$1&amp;"|"&amp;$B29,'Data Annex'!$K$1:$K$4779,0),MATCH(RIA$2,'Data Annex'!$K$1:$BS$1,0)),"")</f>
        <v/>
      </c>
      <c r="RIB29" s="258" t="str">
        <f>IFERROR(INDEX('Data Annex'!$K$1:$BS$4779,MATCH(RIB$1&amp;"|"&amp;$B29,'Data Annex'!$K$1:$K$4779,0),MATCH(RIB$2,'Data Annex'!$K$1:$BS$1,0)),"")</f>
        <v/>
      </c>
      <c r="RIC29" s="258" t="str">
        <f>IFERROR(INDEX('Data Annex'!$K$1:$BS$4779,MATCH(RIC$1&amp;"|"&amp;$B29,'Data Annex'!$K$1:$K$4779,0),MATCH(RIC$2,'Data Annex'!$K$1:$BS$1,0)),"")</f>
        <v/>
      </c>
      <c r="RID29" s="258" t="str">
        <f>IFERROR(INDEX('Data Annex'!$K$1:$BS$4779,MATCH(RID$1&amp;"|"&amp;$B29,'Data Annex'!$K$1:$K$4779,0),MATCH(RID$2,'Data Annex'!$K$1:$BS$1,0)),"")</f>
        <v/>
      </c>
      <c r="RIE29" s="258" t="str">
        <f>IFERROR(INDEX('Data Annex'!$K$1:$BS$4779,MATCH(RIE$1&amp;"|"&amp;$B29,'Data Annex'!$K$1:$K$4779,0),MATCH(RIE$2,'Data Annex'!$K$1:$BS$1,0)),"")</f>
        <v/>
      </c>
      <c r="RIF29" s="258" t="str">
        <f>IFERROR(INDEX('Data Annex'!$K$1:$BS$4779,MATCH(RIF$1&amp;"|"&amp;$B29,'Data Annex'!$K$1:$K$4779,0),MATCH(RIF$2,'Data Annex'!$K$1:$BS$1,0)),"")</f>
        <v/>
      </c>
      <c r="RIG29" s="258" t="str">
        <f>IFERROR(INDEX('Data Annex'!$K$1:$BS$4779,MATCH(RIG$1&amp;"|"&amp;$B29,'Data Annex'!$K$1:$K$4779,0),MATCH(RIG$2,'Data Annex'!$K$1:$BS$1,0)),"")</f>
        <v/>
      </c>
      <c r="RIH29" s="258" t="str">
        <f>IFERROR(INDEX('Data Annex'!$K$1:$BS$4779,MATCH(RIH$1&amp;"|"&amp;$B29,'Data Annex'!$K$1:$K$4779,0),MATCH(RIH$2,'Data Annex'!$K$1:$BS$1,0)),"")</f>
        <v/>
      </c>
      <c r="RII29" s="258" t="str">
        <f>IFERROR(INDEX('Data Annex'!$K$1:$BS$4779,MATCH(RII$1&amp;"|"&amp;$B29,'Data Annex'!$K$1:$K$4779,0),MATCH(RII$2,'Data Annex'!$K$1:$BS$1,0)),"")</f>
        <v/>
      </c>
      <c r="RIJ29" s="258" t="str">
        <f>IFERROR(INDEX('Data Annex'!$K$1:$BS$4779,MATCH(RIJ$1&amp;"|"&amp;$B29,'Data Annex'!$K$1:$K$4779,0),MATCH(RIJ$2,'Data Annex'!$K$1:$BS$1,0)),"")</f>
        <v/>
      </c>
      <c r="RIK29" s="258" t="str">
        <f>IFERROR(INDEX('Data Annex'!$K$1:$BS$4779,MATCH(RIK$1&amp;"|"&amp;$B29,'Data Annex'!$K$1:$K$4779,0),MATCH(RIK$2,'Data Annex'!$K$1:$BS$1,0)),"")</f>
        <v/>
      </c>
      <c r="RIL29" s="258" t="str">
        <f>IFERROR(INDEX('Data Annex'!$K$1:$BS$4779,MATCH(RIL$1&amp;"|"&amp;$B29,'Data Annex'!$K$1:$K$4779,0),MATCH(RIL$2,'Data Annex'!$K$1:$BS$1,0)),"")</f>
        <v/>
      </c>
      <c r="RIM29" s="258" t="str">
        <f>IFERROR(INDEX('Data Annex'!$K$1:$BS$4779,MATCH(RIM$1&amp;"|"&amp;$B29,'Data Annex'!$K$1:$K$4779,0),MATCH(RIM$2,'Data Annex'!$K$1:$BS$1,0)),"")</f>
        <v/>
      </c>
      <c r="RIN29" s="258" t="str">
        <f>IFERROR(INDEX('Data Annex'!$K$1:$BS$4779,MATCH(RIN$1&amp;"|"&amp;$B29,'Data Annex'!$K$1:$K$4779,0),MATCH(RIN$2,'Data Annex'!$K$1:$BS$1,0)),"")</f>
        <v/>
      </c>
      <c r="RIO29" s="258" t="str">
        <f>IFERROR(INDEX('Data Annex'!$K$1:$BS$4779,MATCH(RIO$1&amp;"|"&amp;$B29,'Data Annex'!$K$1:$K$4779,0),MATCH(RIO$2,'Data Annex'!$K$1:$BS$1,0)),"")</f>
        <v/>
      </c>
      <c r="RIP29" s="258" t="str">
        <f>IFERROR(INDEX('Data Annex'!$K$1:$BS$4779,MATCH(RIP$1&amp;"|"&amp;$B29,'Data Annex'!$K$1:$K$4779,0),MATCH(RIP$2,'Data Annex'!$K$1:$BS$1,0)),"")</f>
        <v/>
      </c>
      <c r="RIQ29" s="258" t="str">
        <f>IFERROR(INDEX('Data Annex'!$K$1:$BS$4779,MATCH(RIQ$1&amp;"|"&amp;$B29,'Data Annex'!$K$1:$K$4779,0),MATCH(RIQ$2,'Data Annex'!$K$1:$BS$1,0)),"")</f>
        <v/>
      </c>
      <c r="RIR29" s="258" t="str">
        <f>IFERROR(INDEX('Data Annex'!$K$1:$BS$4779,MATCH(RIR$1&amp;"|"&amp;$B29,'Data Annex'!$K$1:$K$4779,0),MATCH(RIR$2,'Data Annex'!$K$1:$BS$1,0)),"")</f>
        <v/>
      </c>
      <c r="RIS29" s="258" t="str">
        <f>IFERROR(INDEX('Data Annex'!$K$1:$BS$4779,MATCH(RIS$1&amp;"|"&amp;$B29,'Data Annex'!$K$1:$K$4779,0),MATCH(RIS$2,'Data Annex'!$K$1:$BS$1,0)),"")</f>
        <v/>
      </c>
      <c r="RIT29" s="258" t="str">
        <f>IFERROR(INDEX('Data Annex'!$K$1:$BS$4779,MATCH(RIT$1&amp;"|"&amp;$B29,'Data Annex'!$K$1:$K$4779,0),MATCH(RIT$2,'Data Annex'!$K$1:$BS$1,0)),"")</f>
        <v/>
      </c>
      <c r="RIU29" s="258" t="str">
        <f>IFERROR(INDEX('Data Annex'!$K$1:$BS$4779,MATCH(RIU$1&amp;"|"&amp;$B29,'Data Annex'!$K$1:$K$4779,0),MATCH(RIU$2,'Data Annex'!$K$1:$BS$1,0)),"")</f>
        <v/>
      </c>
      <c r="RIV29" s="258" t="str">
        <f>IFERROR(INDEX('Data Annex'!$K$1:$BS$4779,MATCH(RIV$1&amp;"|"&amp;$B29,'Data Annex'!$K$1:$K$4779,0),MATCH(RIV$2,'Data Annex'!$K$1:$BS$1,0)),"")</f>
        <v/>
      </c>
      <c r="RIW29" s="258" t="str">
        <f>IFERROR(INDEX('Data Annex'!$K$1:$BS$4779,MATCH(RIW$1&amp;"|"&amp;$B29,'Data Annex'!$K$1:$K$4779,0),MATCH(RIW$2,'Data Annex'!$K$1:$BS$1,0)),"")</f>
        <v/>
      </c>
      <c r="RIX29" s="258" t="str">
        <f>IFERROR(INDEX('Data Annex'!$K$1:$BS$4779,MATCH(RIX$1&amp;"|"&amp;$B29,'Data Annex'!$K$1:$K$4779,0),MATCH(RIX$2,'Data Annex'!$K$1:$BS$1,0)),"")</f>
        <v/>
      </c>
      <c r="RIY29" s="258" t="str">
        <f>IFERROR(INDEX('Data Annex'!$K$1:$BS$4779,MATCH(RIY$1&amp;"|"&amp;$B29,'Data Annex'!$K$1:$K$4779,0),MATCH(RIY$2,'Data Annex'!$K$1:$BS$1,0)),"")</f>
        <v/>
      </c>
      <c r="RIZ29" s="258" t="str">
        <f>IFERROR(INDEX('Data Annex'!$K$1:$BS$4779,MATCH(RIZ$1&amp;"|"&amp;$B29,'Data Annex'!$K$1:$K$4779,0),MATCH(RIZ$2,'Data Annex'!$K$1:$BS$1,0)),"")</f>
        <v/>
      </c>
      <c r="RJA29" s="258" t="str">
        <f>IFERROR(INDEX('Data Annex'!$K$1:$BS$4779,MATCH(RJA$1&amp;"|"&amp;$B29,'Data Annex'!$K$1:$K$4779,0),MATCH(RJA$2,'Data Annex'!$K$1:$BS$1,0)),"")</f>
        <v/>
      </c>
      <c r="RJB29" s="258" t="str">
        <f>IFERROR(INDEX('Data Annex'!$K$1:$BS$4779,MATCH(RJB$1&amp;"|"&amp;$B29,'Data Annex'!$K$1:$K$4779,0),MATCH(RJB$2,'Data Annex'!$K$1:$BS$1,0)),"")</f>
        <v/>
      </c>
      <c r="RJC29" s="258" t="str">
        <f>IFERROR(INDEX('Data Annex'!$K$1:$BS$4779,MATCH(RJC$1&amp;"|"&amp;$B29,'Data Annex'!$K$1:$K$4779,0),MATCH(RJC$2,'Data Annex'!$K$1:$BS$1,0)),"")</f>
        <v/>
      </c>
      <c r="RJD29" s="258" t="str">
        <f>IFERROR(INDEX('Data Annex'!$K$1:$BS$4779,MATCH(RJD$1&amp;"|"&amp;$B29,'Data Annex'!$K$1:$K$4779,0),MATCH(RJD$2,'Data Annex'!$K$1:$BS$1,0)),"")</f>
        <v/>
      </c>
      <c r="RJE29" s="258" t="str">
        <f>IFERROR(INDEX('Data Annex'!$K$1:$BS$4779,MATCH(RJE$1&amp;"|"&amp;$B29,'Data Annex'!$K$1:$K$4779,0),MATCH(RJE$2,'Data Annex'!$K$1:$BS$1,0)),"")</f>
        <v/>
      </c>
      <c r="RJF29" s="258" t="str">
        <f>IFERROR(INDEX('Data Annex'!$K$1:$BS$4779,MATCH(RJF$1&amp;"|"&amp;$B29,'Data Annex'!$K$1:$K$4779,0),MATCH(RJF$2,'Data Annex'!$K$1:$BS$1,0)),"")</f>
        <v/>
      </c>
      <c r="RJG29" s="258" t="str">
        <f>IFERROR(INDEX('Data Annex'!$K$1:$BS$4779,MATCH(RJG$1&amp;"|"&amp;$B29,'Data Annex'!$K$1:$K$4779,0),MATCH(RJG$2,'Data Annex'!$K$1:$BS$1,0)),"")</f>
        <v/>
      </c>
      <c r="RJH29" s="258" t="str">
        <f>IFERROR(INDEX('Data Annex'!$K$1:$BS$4779,MATCH(RJH$1&amp;"|"&amp;$B29,'Data Annex'!$K$1:$K$4779,0),MATCH(RJH$2,'Data Annex'!$K$1:$BS$1,0)),"")</f>
        <v/>
      </c>
      <c r="RJI29" s="258" t="str">
        <f>IFERROR(INDEX('Data Annex'!$K$1:$BS$4779,MATCH(RJI$1&amp;"|"&amp;$B29,'Data Annex'!$K$1:$K$4779,0),MATCH(RJI$2,'Data Annex'!$K$1:$BS$1,0)),"")</f>
        <v/>
      </c>
      <c r="RJJ29" s="258" t="str">
        <f>IFERROR(INDEX('Data Annex'!$K$1:$BS$4779,MATCH(RJJ$1&amp;"|"&amp;$B29,'Data Annex'!$K$1:$K$4779,0),MATCH(RJJ$2,'Data Annex'!$K$1:$BS$1,0)),"")</f>
        <v/>
      </c>
      <c r="RJK29" s="258" t="str">
        <f>IFERROR(INDEX('Data Annex'!$K$1:$BS$4779,MATCH(RJK$1&amp;"|"&amp;$B29,'Data Annex'!$K$1:$K$4779,0),MATCH(RJK$2,'Data Annex'!$K$1:$BS$1,0)),"")</f>
        <v/>
      </c>
      <c r="RJL29" s="258" t="str">
        <f>IFERROR(INDEX('Data Annex'!$K$1:$BS$4779,MATCH(RJL$1&amp;"|"&amp;$B29,'Data Annex'!$K$1:$K$4779,0),MATCH(RJL$2,'Data Annex'!$K$1:$BS$1,0)),"")</f>
        <v/>
      </c>
      <c r="RJM29" s="258" t="str">
        <f>IFERROR(INDEX('Data Annex'!$K$1:$BS$4779,MATCH(RJM$1&amp;"|"&amp;$B29,'Data Annex'!$K$1:$K$4779,0),MATCH(RJM$2,'Data Annex'!$K$1:$BS$1,0)),"")</f>
        <v/>
      </c>
      <c r="RJN29" s="258" t="str">
        <f>IFERROR(INDEX('Data Annex'!$K$1:$BS$4779,MATCH(RJN$1&amp;"|"&amp;$B29,'Data Annex'!$K$1:$K$4779,0),MATCH(RJN$2,'Data Annex'!$K$1:$BS$1,0)),"")</f>
        <v/>
      </c>
      <c r="RJO29" s="258" t="str">
        <f>IFERROR(INDEX('Data Annex'!$K$1:$BS$4779,MATCH(RJO$1&amp;"|"&amp;$B29,'Data Annex'!$K$1:$K$4779,0),MATCH(RJO$2,'Data Annex'!$K$1:$BS$1,0)),"")</f>
        <v/>
      </c>
      <c r="RJP29" s="258" t="str">
        <f>IFERROR(INDEX('Data Annex'!$K$1:$BS$4779,MATCH(RJP$1&amp;"|"&amp;$B29,'Data Annex'!$K$1:$K$4779,0),MATCH(RJP$2,'Data Annex'!$K$1:$BS$1,0)),"")</f>
        <v/>
      </c>
      <c r="RJQ29" s="258" t="str">
        <f>IFERROR(INDEX('Data Annex'!$K$1:$BS$4779,MATCH(RJQ$1&amp;"|"&amp;$B29,'Data Annex'!$K$1:$K$4779,0),MATCH(RJQ$2,'Data Annex'!$K$1:$BS$1,0)),"")</f>
        <v/>
      </c>
      <c r="RJR29" s="258" t="str">
        <f>IFERROR(INDEX('Data Annex'!$K$1:$BS$4779,MATCH(RJR$1&amp;"|"&amp;$B29,'Data Annex'!$K$1:$K$4779,0),MATCH(RJR$2,'Data Annex'!$K$1:$BS$1,0)),"")</f>
        <v/>
      </c>
      <c r="RJS29" s="258" t="str">
        <f>IFERROR(INDEX('Data Annex'!$K$1:$BS$4779,MATCH(RJS$1&amp;"|"&amp;$B29,'Data Annex'!$K$1:$K$4779,0),MATCH(RJS$2,'Data Annex'!$K$1:$BS$1,0)),"")</f>
        <v/>
      </c>
      <c r="RJT29" s="258" t="str">
        <f>IFERROR(INDEX('Data Annex'!$K$1:$BS$4779,MATCH(RJT$1&amp;"|"&amp;$B29,'Data Annex'!$K$1:$K$4779,0),MATCH(RJT$2,'Data Annex'!$K$1:$BS$1,0)),"")</f>
        <v/>
      </c>
      <c r="RJU29" s="258" t="str">
        <f>IFERROR(INDEX('Data Annex'!$K$1:$BS$4779,MATCH(RJU$1&amp;"|"&amp;$B29,'Data Annex'!$K$1:$K$4779,0),MATCH(RJU$2,'Data Annex'!$K$1:$BS$1,0)),"")</f>
        <v/>
      </c>
      <c r="RJV29" s="258" t="str">
        <f>IFERROR(INDEX('Data Annex'!$K$1:$BS$4779,MATCH(RJV$1&amp;"|"&amp;$B29,'Data Annex'!$K$1:$K$4779,0),MATCH(RJV$2,'Data Annex'!$K$1:$BS$1,0)),"")</f>
        <v/>
      </c>
      <c r="RJW29" s="258" t="str">
        <f>IFERROR(INDEX('Data Annex'!$K$1:$BS$4779,MATCH(RJW$1&amp;"|"&amp;$B29,'Data Annex'!$K$1:$K$4779,0),MATCH(RJW$2,'Data Annex'!$K$1:$BS$1,0)),"")</f>
        <v/>
      </c>
      <c r="RJX29" s="258" t="str">
        <f>IFERROR(INDEX('Data Annex'!$K$1:$BS$4779,MATCH(RJX$1&amp;"|"&amp;$B29,'Data Annex'!$K$1:$K$4779,0),MATCH(RJX$2,'Data Annex'!$K$1:$BS$1,0)),"")</f>
        <v/>
      </c>
      <c r="RJY29" s="258" t="str">
        <f>IFERROR(INDEX('Data Annex'!$K$1:$BS$4779,MATCH(RJY$1&amp;"|"&amp;$B29,'Data Annex'!$K$1:$K$4779,0),MATCH(RJY$2,'Data Annex'!$K$1:$BS$1,0)),"")</f>
        <v/>
      </c>
      <c r="RJZ29" s="258" t="str">
        <f>IFERROR(INDEX('Data Annex'!$K$1:$BS$4779,MATCH(RJZ$1&amp;"|"&amp;$B29,'Data Annex'!$K$1:$K$4779,0),MATCH(RJZ$2,'Data Annex'!$K$1:$BS$1,0)),"")</f>
        <v/>
      </c>
      <c r="RKA29" s="258" t="str">
        <f>IFERROR(INDEX('Data Annex'!$K$1:$BS$4779,MATCH(RKA$1&amp;"|"&amp;$B29,'Data Annex'!$K$1:$K$4779,0),MATCH(RKA$2,'Data Annex'!$K$1:$BS$1,0)),"")</f>
        <v/>
      </c>
      <c r="RKB29" s="258" t="str">
        <f>IFERROR(INDEX('Data Annex'!$K$1:$BS$4779,MATCH(RKB$1&amp;"|"&amp;$B29,'Data Annex'!$K$1:$K$4779,0),MATCH(RKB$2,'Data Annex'!$K$1:$BS$1,0)),"")</f>
        <v/>
      </c>
      <c r="RKC29" s="258" t="str">
        <f>IFERROR(INDEX('Data Annex'!$K$1:$BS$4779,MATCH(RKC$1&amp;"|"&amp;$B29,'Data Annex'!$K$1:$K$4779,0),MATCH(RKC$2,'Data Annex'!$K$1:$BS$1,0)),"")</f>
        <v/>
      </c>
      <c r="RKD29" s="258" t="str">
        <f>IFERROR(INDEX('Data Annex'!$K$1:$BS$4779,MATCH(RKD$1&amp;"|"&amp;$B29,'Data Annex'!$K$1:$K$4779,0),MATCH(RKD$2,'Data Annex'!$K$1:$BS$1,0)),"")</f>
        <v/>
      </c>
      <c r="RKE29" s="258" t="str">
        <f>IFERROR(INDEX('Data Annex'!$K$1:$BS$4779,MATCH(RKE$1&amp;"|"&amp;$B29,'Data Annex'!$K$1:$K$4779,0),MATCH(RKE$2,'Data Annex'!$K$1:$BS$1,0)),"")</f>
        <v/>
      </c>
      <c r="RKF29" s="258" t="str">
        <f>IFERROR(INDEX('Data Annex'!$K$1:$BS$4779,MATCH(RKF$1&amp;"|"&amp;$B29,'Data Annex'!$K$1:$K$4779,0),MATCH(RKF$2,'Data Annex'!$K$1:$BS$1,0)),"")</f>
        <v/>
      </c>
      <c r="RKG29" s="258" t="str">
        <f>IFERROR(INDEX('Data Annex'!$K$1:$BS$4779,MATCH(RKG$1&amp;"|"&amp;$B29,'Data Annex'!$K$1:$K$4779,0),MATCH(RKG$2,'Data Annex'!$K$1:$BS$1,0)),"")</f>
        <v/>
      </c>
      <c r="RKH29" s="258" t="str">
        <f>IFERROR(INDEX('Data Annex'!$K$1:$BS$4779,MATCH(RKH$1&amp;"|"&amp;$B29,'Data Annex'!$K$1:$K$4779,0),MATCH(RKH$2,'Data Annex'!$K$1:$BS$1,0)),"")</f>
        <v/>
      </c>
      <c r="RKI29" s="258" t="str">
        <f>IFERROR(INDEX('Data Annex'!$K$1:$BS$4779,MATCH(RKI$1&amp;"|"&amp;$B29,'Data Annex'!$K$1:$K$4779,0),MATCH(RKI$2,'Data Annex'!$K$1:$BS$1,0)),"")</f>
        <v/>
      </c>
      <c r="RKJ29" s="258" t="str">
        <f>IFERROR(INDEX('Data Annex'!$K$1:$BS$4779,MATCH(RKJ$1&amp;"|"&amp;$B29,'Data Annex'!$K$1:$K$4779,0),MATCH(RKJ$2,'Data Annex'!$K$1:$BS$1,0)),"")</f>
        <v/>
      </c>
      <c r="RKK29" s="258" t="str">
        <f>IFERROR(INDEX('Data Annex'!$K$1:$BS$4779,MATCH(RKK$1&amp;"|"&amp;$B29,'Data Annex'!$K$1:$K$4779,0),MATCH(RKK$2,'Data Annex'!$K$1:$BS$1,0)),"")</f>
        <v/>
      </c>
      <c r="RKL29" s="258" t="str">
        <f>IFERROR(INDEX('Data Annex'!$K$1:$BS$4779,MATCH(RKL$1&amp;"|"&amp;$B29,'Data Annex'!$K$1:$K$4779,0),MATCH(RKL$2,'Data Annex'!$K$1:$BS$1,0)),"")</f>
        <v/>
      </c>
      <c r="RKM29" s="258" t="str">
        <f>IFERROR(INDEX('Data Annex'!$K$1:$BS$4779,MATCH(RKM$1&amp;"|"&amp;$B29,'Data Annex'!$K$1:$K$4779,0),MATCH(RKM$2,'Data Annex'!$K$1:$BS$1,0)),"")</f>
        <v/>
      </c>
      <c r="RKN29" s="258" t="str">
        <f>IFERROR(INDEX('Data Annex'!$K$1:$BS$4779,MATCH(RKN$1&amp;"|"&amp;$B29,'Data Annex'!$K$1:$K$4779,0),MATCH(RKN$2,'Data Annex'!$K$1:$BS$1,0)),"")</f>
        <v/>
      </c>
      <c r="RKO29" s="258" t="str">
        <f>IFERROR(INDEX('Data Annex'!$K$1:$BS$4779,MATCH(RKO$1&amp;"|"&amp;$B29,'Data Annex'!$K$1:$K$4779,0),MATCH(RKO$2,'Data Annex'!$K$1:$BS$1,0)),"")</f>
        <v/>
      </c>
      <c r="RKP29" s="258" t="str">
        <f>IFERROR(INDEX('Data Annex'!$K$1:$BS$4779,MATCH(RKP$1&amp;"|"&amp;$B29,'Data Annex'!$K$1:$K$4779,0),MATCH(RKP$2,'Data Annex'!$K$1:$BS$1,0)),"")</f>
        <v/>
      </c>
      <c r="RKQ29" s="258" t="str">
        <f>IFERROR(INDEX('Data Annex'!$K$1:$BS$4779,MATCH(RKQ$1&amp;"|"&amp;$B29,'Data Annex'!$K$1:$K$4779,0),MATCH(RKQ$2,'Data Annex'!$K$1:$BS$1,0)),"")</f>
        <v/>
      </c>
      <c r="RKR29" s="258" t="str">
        <f>IFERROR(INDEX('Data Annex'!$K$1:$BS$4779,MATCH(RKR$1&amp;"|"&amp;$B29,'Data Annex'!$K$1:$K$4779,0),MATCH(RKR$2,'Data Annex'!$K$1:$BS$1,0)),"")</f>
        <v/>
      </c>
      <c r="RKS29" s="258" t="str">
        <f>IFERROR(INDEX('Data Annex'!$K$1:$BS$4779,MATCH(RKS$1&amp;"|"&amp;$B29,'Data Annex'!$K$1:$K$4779,0),MATCH(RKS$2,'Data Annex'!$K$1:$BS$1,0)),"")</f>
        <v/>
      </c>
      <c r="RKT29" s="258" t="str">
        <f>IFERROR(INDEX('Data Annex'!$K$1:$BS$4779,MATCH(RKT$1&amp;"|"&amp;$B29,'Data Annex'!$K$1:$K$4779,0),MATCH(RKT$2,'Data Annex'!$K$1:$BS$1,0)),"")</f>
        <v/>
      </c>
      <c r="RKU29" s="258" t="str">
        <f>IFERROR(INDEX('Data Annex'!$K$1:$BS$4779,MATCH(RKU$1&amp;"|"&amp;$B29,'Data Annex'!$K$1:$K$4779,0),MATCH(RKU$2,'Data Annex'!$K$1:$BS$1,0)),"")</f>
        <v/>
      </c>
      <c r="RKV29" s="258" t="str">
        <f>IFERROR(INDEX('Data Annex'!$K$1:$BS$4779,MATCH(RKV$1&amp;"|"&amp;$B29,'Data Annex'!$K$1:$K$4779,0),MATCH(RKV$2,'Data Annex'!$K$1:$BS$1,0)),"")</f>
        <v/>
      </c>
      <c r="RKW29" s="258" t="str">
        <f>IFERROR(INDEX('Data Annex'!$K$1:$BS$4779,MATCH(RKW$1&amp;"|"&amp;$B29,'Data Annex'!$K$1:$K$4779,0),MATCH(RKW$2,'Data Annex'!$K$1:$BS$1,0)),"")</f>
        <v/>
      </c>
      <c r="RKX29" s="258" t="str">
        <f>IFERROR(INDEX('Data Annex'!$K$1:$BS$4779,MATCH(RKX$1&amp;"|"&amp;$B29,'Data Annex'!$K$1:$K$4779,0),MATCH(RKX$2,'Data Annex'!$K$1:$BS$1,0)),"")</f>
        <v/>
      </c>
      <c r="RKY29" s="258" t="str">
        <f>IFERROR(INDEX('Data Annex'!$K$1:$BS$4779,MATCH(RKY$1&amp;"|"&amp;$B29,'Data Annex'!$K$1:$K$4779,0),MATCH(RKY$2,'Data Annex'!$K$1:$BS$1,0)),"")</f>
        <v/>
      </c>
      <c r="RKZ29" s="258" t="str">
        <f>IFERROR(INDEX('Data Annex'!$K$1:$BS$4779,MATCH(RKZ$1&amp;"|"&amp;$B29,'Data Annex'!$K$1:$K$4779,0),MATCH(RKZ$2,'Data Annex'!$K$1:$BS$1,0)),"")</f>
        <v/>
      </c>
      <c r="RLA29" s="258" t="str">
        <f>IFERROR(INDEX('Data Annex'!$K$1:$BS$4779,MATCH(RLA$1&amp;"|"&amp;$B29,'Data Annex'!$K$1:$K$4779,0),MATCH(RLA$2,'Data Annex'!$K$1:$BS$1,0)),"")</f>
        <v/>
      </c>
      <c r="RLB29" s="258" t="str">
        <f>IFERROR(INDEX('Data Annex'!$K$1:$BS$4779,MATCH(RLB$1&amp;"|"&amp;$B29,'Data Annex'!$K$1:$K$4779,0),MATCH(RLB$2,'Data Annex'!$K$1:$BS$1,0)),"")</f>
        <v/>
      </c>
      <c r="RLC29" s="258" t="str">
        <f>IFERROR(INDEX('Data Annex'!$K$1:$BS$4779,MATCH(RLC$1&amp;"|"&amp;$B29,'Data Annex'!$K$1:$K$4779,0),MATCH(RLC$2,'Data Annex'!$K$1:$BS$1,0)),"")</f>
        <v/>
      </c>
      <c r="RLD29" s="258" t="str">
        <f>IFERROR(INDEX('Data Annex'!$K$1:$BS$4779,MATCH(RLD$1&amp;"|"&amp;$B29,'Data Annex'!$K$1:$K$4779,0),MATCH(RLD$2,'Data Annex'!$K$1:$BS$1,0)),"")</f>
        <v/>
      </c>
      <c r="RLE29" s="258" t="str">
        <f>IFERROR(INDEX('Data Annex'!$K$1:$BS$4779,MATCH(RLE$1&amp;"|"&amp;$B29,'Data Annex'!$K$1:$K$4779,0),MATCH(RLE$2,'Data Annex'!$K$1:$BS$1,0)),"")</f>
        <v/>
      </c>
      <c r="RLF29" s="258" t="str">
        <f>IFERROR(INDEX('Data Annex'!$K$1:$BS$4779,MATCH(RLF$1&amp;"|"&amp;$B29,'Data Annex'!$K$1:$K$4779,0),MATCH(RLF$2,'Data Annex'!$K$1:$BS$1,0)),"")</f>
        <v/>
      </c>
      <c r="RLG29" s="258" t="str">
        <f>IFERROR(INDEX('Data Annex'!$K$1:$BS$4779,MATCH(RLG$1&amp;"|"&amp;$B29,'Data Annex'!$K$1:$K$4779,0),MATCH(RLG$2,'Data Annex'!$K$1:$BS$1,0)),"")</f>
        <v/>
      </c>
      <c r="RLH29" s="258" t="str">
        <f>IFERROR(INDEX('Data Annex'!$K$1:$BS$4779,MATCH(RLH$1&amp;"|"&amp;$B29,'Data Annex'!$K$1:$K$4779,0),MATCH(RLH$2,'Data Annex'!$K$1:$BS$1,0)),"")</f>
        <v/>
      </c>
      <c r="RLI29" s="258" t="str">
        <f>IFERROR(INDEX('Data Annex'!$K$1:$BS$4779,MATCH(RLI$1&amp;"|"&amp;$B29,'Data Annex'!$K$1:$K$4779,0),MATCH(RLI$2,'Data Annex'!$K$1:$BS$1,0)),"")</f>
        <v/>
      </c>
      <c r="RLJ29" s="258" t="str">
        <f>IFERROR(INDEX('Data Annex'!$K$1:$BS$4779,MATCH(RLJ$1&amp;"|"&amp;$B29,'Data Annex'!$K$1:$K$4779,0),MATCH(RLJ$2,'Data Annex'!$K$1:$BS$1,0)),"")</f>
        <v/>
      </c>
      <c r="RLK29" s="258" t="str">
        <f>IFERROR(INDEX('Data Annex'!$K$1:$BS$4779,MATCH(RLK$1&amp;"|"&amp;$B29,'Data Annex'!$K$1:$K$4779,0),MATCH(RLK$2,'Data Annex'!$K$1:$BS$1,0)),"")</f>
        <v/>
      </c>
      <c r="RLL29" s="258" t="str">
        <f>IFERROR(INDEX('Data Annex'!$K$1:$BS$4779,MATCH(RLL$1&amp;"|"&amp;$B29,'Data Annex'!$K$1:$K$4779,0),MATCH(RLL$2,'Data Annex'!$K$1:$BS$1,0)),"")</f>
        <v/>
      </c>
      <c r="RLM29" s="258" t="str">
        <f>IFERROR(INDEX('Data Annex'!$K$1:$BS$4779,MATCH(RLM$1&amp;"|"&amp;$B29,'Data Annex'!$K$1:$K$4779,0),MATCH(RLM$2,'Data Annex'!$K$1:$BS$1,0)),"")</f>
        <v/>
      </c>
      <c r="RLN29" s="258" t="str">
        <f>IFERROR(INDEX('Data Annex'!$K$1:$BS$4779,MATCH(RLN$1&amp;"|"&amp;$B29,'Data Annex'!$K$1:$K$4779,0),MATCH(RLN$2,'Data Annex'!$K$1:$BS$1,0)),"")</f>
        <v/>
      </c>
      <c r="RLO29" s="258" t="str">
        <f>IFERROR(INDEX('Data Annex'!$K$1:$BS$4779,MATCH(RLO$1&amp;"|"&amp;$B29,'Data Annex'!$K$1:$K$4779,0),MATCH(RLO$2,'Data Annex'!$K$1:$BS$1,0)),"")</f>
        <v/>
      </c>
      <c r="RLP29" s="258" t="str">
        <f>IFERROR(INDEX('Data Annex'!$K$1:$BS$4779,MATCH(RLP$1&amp;"|"&amp;$B29,'Data Annex'!$K$1:$K$4779,0),MATCH(RLP$2,'Data Annex'!$K$1:$BS$1,0)),"")</f>
        <v/>
      </c>
      <c r="RLQ29" s="258" t="str">
        <f>IFERROR(INDEX('Data Annex'!$K$1:$BS$4779,MATCH(RLQ$1&amp;"|"&amp;$B29,'Data Annex'!$K$1:$K$4779,0),MATCH(RLQ$2,'Data Annex'!$K$1:$BS$1,0)),"")</f>
        <v/>
      </c>
      <c r="RLR29" s="258" t="str">
        <f>IFERROR(INDEX('Data Annex'!$K$1:$BS$4779,MATCH(RLR$1&amp;"|"&amp;$B29,'Data Annex'!$K$1:$K$4779,0),MATCH(RLR$2,'Data Annex'!$K$1:$BS$1,0)),"")</f>
        <v/>
      </c>
      <c r="RLS29" s="258" t="str">
        <f>IFERROR(INDEX('Data Annex'!$K$1:$BS$4779,MATCH(RLS$1&amp;"|"&amp;$B29,'Data Annex'!$K$1:$K$4779,0),MATCH(RLS$2,'Data Annex'!$K$1:$BS$1,0)),"")</f>
        <v/>
      </c>
      <c r="RLT29" s="258" t="str">
        <f>IFERROR(INDEX('Data Annex'!$K$1:$BS$4779,MATCH(RLT$1&amp;"|"&amp;$B29,'Data Annex'!$K$1:$K$4779,0),MATCH(RLT$2,'Data Annex'!$K$1:$BS$1,0)),"")</f>
        <v/>
      </c>
      <c r="RLU29" s="258" t="str">
        <f>IFERROR(INDEX('Data Annex'!$K$1:$BS$4779,MATCH(RLU$1&amp;"|"&amp;$B29,'Data Annex'!$K$1:$K$4779,0),MATCH(RLU$2,'Data Annex'!$K$1:$BS$1,0)),"")</f>
        <v/>
      </c>
      <c r="RLV29" s="258" t="str">
        <f>IFERROR(INDEX('Data Annex'!$K$1:$BS$4779,MATCH(RLV$1&amp;"|"&amp;$B29,'Data Annex'!$K$1:$K$4779,0),MATCH(RLV$2,'Data Annex'!$K$1:$BS$1,0)),"")</f>
        <v/>
      </c>
      <c r="RLW29" s="258" t="str">
        <f>IFERROR(INDEX('Data Annex'!$K$1:$BS$4779,MATCH(RLW$1&amp;"|"&amp;$B29,'Data Annex'!$K$1:$K$4779,0),MATCH(RLW$2,'Data Annex'!$K$1:$BS$1,0)),"")</f>
        <v/>
      </c>
      <c r="RLX29" s="258" t="str">
        <f>IFERROR(INDEX('Data Annex'!$K$1:$BS$4779,MATCH(RLX$1&amp;"|"&amp;$B29,'Data Annex'!$K$1:$K$4779,0),MATCH(RLX$2,'Data Annex'!$K$1:$BS$1,0)),"")</f>
        <v/>
      </c>
      <c r="RLY29" s="258" t="str">
        <f>IFERROR(INDEX('Data Annex'!$K$1:$BS$4779,MATCH(RLY$1&amp;"|"&amp;$B29,'Data Annex'!$K$1:$K$4779,0),MATCH(RLY$2,'Data Annex'!$K$1:$BS$1,0)),"")</f>
        <v/>
      </c>
      <c r="RLZ29" s="258" t="str">
        <f>IFERROR(INDEX('Data Annex'!$K$1:$BS$4779,MATCH(RLZ$1&amp;"|"&amp;$B29,'Data Annex'!$K$1:$K$4779,0),MATCH(RLZ$2,'Data Annex'!$K$1:$BS$1,0)),"")</f>
        <v/>
      </c>
      <c r="RMA29" s="258" t="str">
        <f>IFERROR(INDEX('Data Annex'!$K$1:$BS$4779,MATCH(RMA$1&amp;"|"&amp;$B29,'Data Annex'!$K$1:$K$4779,0),MATCH(RMA$2,'Data Annex'!$K$1:$BS$1,0)),"")</f>
        <v/>
      </c>
      <c r="RMB29" s="258" t="str">
        <f>IFERROR(INDEX('Data Annex'!$K$1:$BS$4779,MATCH(RMB$1&amp;"|"&amp;$B29,'Data Annex'!$K$1:$K$4779,0),MATCH(RMB$2,'Data Annex'!$K$1:$BS$1,0)),"")</f>
        <v/>
      </c>
      <c r="RMC29" s="258" t="str">
        <f>IFERROR(INDEX('Data Annex'!$K$1:$BS$4779,MATCH(RMC$1&amp;"|"&amp;$B29,'Data Annex'!$K$1:$K$4779,0),MATCH(RMC$2,'Data Annex'!$K$1:$BS$1,0)),"")</f>
        <v/>
      </c>
      <c r="RMD29" s="258" t="str">
        <f>IFERROR(INDEX('Data Annex'!$K$1:$BS$4779,MATCH(RMD$1&amp;"|"&amp;$B29,'Data Annex'!$K$1:$K$4779,0),MATCH(RMD$2,'Data Annex'!$K$1:$BS$1,0)),"")</f>
        <v/>
      </c>
      <c r="RME29" s="258" t="str">
        <f>IFERROR(INDEX('Data Annex'!$K$1:$BS$4779,MATCH(RME$1&amp;"|"&amp;$B29,'Data Annex'!$K$1:$K$4779,0),MATCH(RME$2,'Data Annex'!$K$1:$BS$1,0)),"")</f>
        <v/>
      </c>
      <c r="RMF29" s="258" t="str">
        <f>IFERROR(INDEX('Data Annex'!$K$1:$BS$4779,MATCH(RMF$1&amp;"|"&amp;$B29,'Data Annex'!$K$1:$K$4779,0),MATCH(RMF$2,'Data Annex'!$K$1:$BS$1,0)),"")</f>
        <v/>
      </c>
      <c r="RMG29" s="258" t="str">
        <f>IFERROR(INDEX('Data Annex'!$K$1:$BS$4779,MATCH(RMG$1&amp;"|"&amp;$B29,'Data Annex'!$K$1:$K$4779,0),MATCH(RMG$2,'Data Annex'!$K$1:$BS$1,0)),"")</f>
        <v/>
      </c>
      <c r="RMH29" s="258" t="str">
        <f>IFERROR(INDEX('Data Annex'!$K$1:$BS$4779,MATCH(RMH$1&amp;"|"&amp;$B29,'Data Annex'!$K$1:$K$4779,0),MATCH(RMH$2,'Data Annex'!$K$1:$BS$1,0)),"")</f>
        <v/>
      </c>
      <c r="RMI29" s="258" t="str">
        <f>IFERROR(INDEX('Data Annex'!$K$1:$BS$4779,MATCH(RMI$1&amp;"|"&amp;$B29,'Data Annex'!$K$1:$K$4779,0),MATCH(RMI$2,'Data Annex'!$K$1:$BS$1,0)),"")</f>
        <v/>
      </c>
      <c r="RMJ29" s="258" t="str">
        <f>IFERROR(INDEX('Data Annex'!$K$1:$BS$4779,MATCH(RMJ$1&amp;"|"&amp;$B29,'Data Annex'!$K$1:$K$4779,0),MATCH(RMJ$2,'Data Annex'!$K$1:$BS$1,0)),"")</f>
        <v/>
      </c>
      <c r="RMK29" s="258" t="str">
        <f>IFERROR(INDEX('Data Annex'!$K$1:$BS$4779,MATCH(RMK$1&amp;"|"&amp;$B29,'Data Annex'!$K$1:$K$4779,0),MATCH(RMK$2,'Data Annex'!$K$1:$BS$1,0)),"")</f>
        <v/>
      </c>
      <c r="RML29" s="258" t="str">
        <f>IFERROR(INDEX('Data Annex'!$K$1:$BS$4779,MATCH(RML$1&amp;"|"&amp;$B29,'Data Annex'!$K$1:$K$4779,0),MATCH(RML$2,'Data Annex'!$K$1:$BS$1,0)),"")</f>
        <v/>
      </c>
      <c r="RMM29" s="258" t="str">
        <f>IFERROR(INDEX('Data Annex'!$K$1:$BS$4779,MATCH(RMM$1&amp;"|"&amp;$B29,'Data Annex'!$K$1:$K$4779,0),MATCH(RMM$2,'Data Annex'!$K$1:$BS$1,0)),"")</f>
        <v/>
      </c>
      <c r="RMN29" s="258" t="str">
        <f>IFERROR(INDEX('Data Annex'!$K$1:$BS$4779,MATCH(RMN$1&amp;"|"&amp;$B29,'Data Annex'!$K$1:$K$4779,0),MATCH(RMN$2,'Data Annex'!$K$1:$BS$1,0)),"")</f>
        <v/>
      </c>
      <c r="RMO29" s="258" t="str">
        <f>IFERROR(INDEX('Data Annex'!$K$1:$BS$4779,MATCH(RMO$1&amp;"|"&amp;$B29,'Data Annex'!$K$1:$K$4779,0),MATCH(RMO$2,'Data Annex'!$K$1:$BS$1,0)),"")</f>
        <v/>
      </c>
      <c r="RMP29" s="258" t="str">
        <f>IFERROR(INDEX('Data Annex'!$K$1:$BS$4779,MATCH(RMP$1&amp;"|"&amp;$B29,'Data Annex'!$K$1:$K$4779,0),MATCH(RMP$2,'Data Annex'!$K$1:$BS$1,0)),"")</f>
        <v/>
      </c>
      <c r="RMQ29" s="258" t="str">
        <f>IFERROR(INDEX('Data Annex'!$K$1:$BS$4779,MATCH(RMQ$1&amp;"|"&amp;$B29,'Data Annex'!$K$1:$K$4779,0),MATCH(RMQ$2,'Data Annex'!$K$1:$BS$1,0)),"")</f>
        <v/>
      </c>
      <c r="RMR29" s="258" t="str">
        <f>IFERROR(INDEX('Data Annex'!$K$1:$BS$4779,MATCH(RMR$1&amp;"|"&amp;$B29,'Data Annex'!$K$1:$K$4779,0),MATCH(RMR$2,'Data Annex'!$K$1:$BS$1,0)),"")</f>
        <v/>
      </c>
      <c r="RMS29" s="258" t="str">
        <f>IFERROR(INDEX('Data Annex'!$K$1:$BS$4779,MATCH(RMS$1&amp;"|"&amp;$B29,'Data Annex'!$K$1:$K$4779,0),MATCH(RMS$2,'Data Annex'!$K$1:$BS$1,0)),"")</f>
        <v/>
      </c>
      <c r="RMT29" s="258" t="str">
        <f>IFERROR(INDEX('Data Annex'!$K$1:$BS$4779,MATCH(RMT$1&amp;"|"&amp;$B29,'Data Annex'!$K$1:$K$4779,0),MATCH(RMT$2,'Data Annex'!$K$1:$BS$1,0)),"")</f>
        <v/>
      </c>
      <c r="RMU29" s="258" t="str">
        <f>IFERROR(INDEX('Data Annex'!$K$1:$BS$4779,MATCH(RMU$1&amp;"|"&amp;$B29,'Data Annex'!$K$1:$K$4779,0),MATCH(RMU$2,'Data Annex'!$K$1:$BS$1,0)),"")</f>
        <v/>
      </c>
      <c r="RMV29" s="258" t="str">
        <f>IFERROR(INDEX('Data Annex'!$K$1:$BS$4779,MATCH(RMV$1&amp;"|"&amp;$B29,'Data Annex'!$K$1:$K$4779,0),MATCH(RMV$2,'Data Annex'!$K$1:$BS$1,0)),"")</f>
        <v/>
      </c>
      <c r="RMW29" s="258" t="str">
        <f>IFERROR(INDEX('Data Annex'!$K$1:$BS$4779,MATCH(RMW$1&amp;"|"&amp;$B29,'Data Annex'!$K$1:$K$4779,0),MATCH(RMW$2,'Data Annex'!$K$1:$BS$1,0)),"")</f>
        <v/>
      </c>
      <c r="RMX29" s="258" t="str">
        <f>IFERROR(INDEX('Data Annex'!$K$1:$BS$4779,MATCH(RMX$1&amp;"|"&amp;$B29,'Data Annex'!$K$1:$K$4779,0),MATCH(RMX$2,'Data Annex'!$K$1:$BS$1,0)),"")</f>
        <v/>
      </c>
      <c r="RMY29" s="258" t="str">
        <f>IFERROR(INDEX('Data Annex'!$K$1:$BS$4779,MATCH(RMY$1&amp;"|"&amp;$B29,'Data Annex'!$K$1:$K$4779,0),MATCH(RMY$2,'Data Annex'!$K$1:$BS$1,0)),"")</f>
        <v/>
      </c>
      <c r="RMZ29" s="258" t="str">
        <f>IFERROR(INDEX('Data Annex'!$K$1:$BS$4779,MATCH(RMZ$1&amp;"|"&amp;$B29,'Data Annex'!$K$1:$K$4779,0),MATCH(RMZ$2,'Data Annex'!$K$1:$BS$1,0)),"")</f>
        <v/>
      </c>
      <c r="RNA29" s="258" t="str">
        <f>IFERROR(INDEX('Data Annex'!$K$1:$BS$4779,MATCH(RNA$1&amp;"|"&amp;$B29,'Data Annex'!$K$1:$K$4779,0),MATCH(RNA$2,'Data Annex'!$K$1:$BS$1,0)),"")</f>
        <v/>
      </c>
      <c r="RNB29" s="258" t="str">
        <f>IFERROR(INDEX('Data Annex'!$K$1:$BS$4779,MATCH(RNB$1&amp;"|"&amp;$B29,'Data Annex'!$K$1:$K$4779,0),MATCH(RNB$2,'Data Annex'!$K$1:$BS$1,0)),"")</f>
        <v/>
      </c>
      <c r="RNC29" s="258" t="str">
        <f>IFERROR(INDEX('Data Annex'!$K$1:$BS$4779,MATCH(RNC$1&amp;"|"&amp;$B29,'Data Annex'!$K$1:$K$4779,0),MATCH(RNC$2,'Data Annex'!$K$1:$BS$1,0)),"")</f>
        <v/>
      </c>
      <c r="RND29" s="258" t="str">
        <f>IFERROR(INDEX('Data Annex'!$K$1:$BS$4779,MATCH(RND$1&amp;"|"&amp;$B29,'Data Annex'!$K$1:$K$4779,0),MATCH(RND$2,'Data Annex'!$K$1:$BS$1,0)),"")</f>
        <v/>
      </c>
      <c r="RNE29" s="258" t="str">
        <f>IFERROR(INDEX('Data Annex'!$K$1:$BS$4779,MATCH(RNE$1&amp;"|"&amp;$B29,'Data Annex'!$K$1:$K$4779,0),MATCH(RNE$2,'Data Annex'!$K$1:$BS$1,0)),"")</f>
        <v/>
      </c>
      <c r="RNF29" s="258" t="str">
        <f>IFERROR(INDEX('Data Annex'!$K$1:$BS$4779,MATCH(RNF$1&amp;"|"&amp;$B29,'Data Annex'!$K$1:$K$4779,0),MATCH(RNF$2,'Data Annex'!$K$1:$BS$1,0)),"")</f>
        <v/>
      </c>
      <c r="RNG29" s="258" t="str">
        <f>IFERROR(INDEX('Data Annex'!$K$1:$BS$4779,MATCH(RNG$1&amp;"|"&amp;$B29,'Data Annex'!$K$1:$K$4779,0),MATCH(RNG$2,'Data Annex'!$K$1:$BS$1,0)),"")</f>
        <v/>
      </c>
      <c r="RNH29" s="258" t="str">
        <f>IFERROR(INDEX('Data Annex'!$K$1:$BS$4779,MATCH(RNH$1&amp;"|"&amp;$B29,'Data Annex'!$K$1:$K$4779,0),MATCH(RNH$2,'Data Annex'!$K$1:$BS$1,0)),"")</f>
        <v/>
      </c>
      <c r="RNI29" s="258" t="str">
        <f>IFERROR(INDEX('Data Annex'!$K$1:$BS$4779,MATCH(RNI$1&amp;"|"&amp;$B29,'Data Annex'!$K$1:$K$4779,0),MATCH(RNI$2,'Data Annex'!$K$1:$BS$1,0)),"")</f>
        <v/>
      </c>
      <c r="RNJ29" s="258" t="str">
        <f>IFERROR(INDEX('Data Annex'!$K$1:$BS$4779,MATCH(RNJ$1&amp;"|"&amp;$B29,'Data Annex'!$K$1:$K$4779,0),MATCH(RNJ$2,'Data Annex'!$K$1:$BS$1,0)),"")</f>
        <v/>
      </c>
      <c r="RNK29" s="258" t="str">
        <f>IFERROR(INDEX('Data Annex'!$K$1:$BS$4779,MATCH(RNK$1&amp;"|"&amp;$B29,'Data Annex'!$K$1:$K$4779,0),MATCH(RNK$2,'Data Annex'!$K$1:$BS$1,0)),"")</f>
        <v/>
      </c>
      <c r="RNL29" s="258" t="str">
        <f>IFERROR(INDEX('Data Annex'!$K$1:$BS$4779,MATCH(RNL$1&amp;"|"&amp;$B29,'Data Annex'!$K$1:$K$4779,0),MATCH(RNL$2,'Data Annex'!$K$1:$BS$1,0)),"")</f>
        <v/>
      </c>
      <c r="RNM29" s="258" t="str">
        <f>IFERROR(INDEX('Data Annex'!$K$1:$BS$4779,MATCH(RNM$1&amp;"|"&amp;$B29,'Data Annex'!$K$1:$K$4779,0),MATCH(RNM$2,'Data Annex'!$K$1:$BS$1,0)),"")</f>
        <v/>
      </c>
      <c r="RNN29" s="258" t="str">
        <f>IFERROR(INDEX('Data Annex'!$K$1:$BS$4779,MATCH(RNN$1&amp;"|"&amp;$B29,'Data Annex'!$K$1:$K$4779,0),MATCH(RNN$2,'Data Annex'!$K$1:$BS$1,0)),"")</f>
        <v/>
      </c>
      <c r="RNO29" s="258" t="str">
        <f>IFERROR(INDEX('Data Annex'!$K$1:$BS$4779,MATCH(RNO$1&amp;"|"&amp;$B29,'Data Annex'!$K$1:$K$4779,0),MATCH(RNO$2,'Data Annex'!$K$1:$BS$1,0)),"")</f>
        <v/>
      </c>
      <c r="RNP29" s="258" t="str">
        <f>IFERROR(INDEX('Data Annex'!$K$1:$BS$4779,MATCH(RNP$1&amp;"|"&amp;$B29,'Data Annex'!$K$1:$K$4779,0),MATCH(RNP$2,'Data Annex'!$K$1:$BS$1,0)),"")</f>
        <v/>
      </c>
      <c r="RNQ29" s="258" t="str">
        <f>IFERROR(INDEX('Data Annex'!$K$1:$BS$4779,MATCH(RNQ$1&amp;"|"&amp;$B29,'Data Annex'!$K$1:$K$4779,0),MATCH(RNQ$2,'Data Annex'!$K$1:$BS$1,0)),"")</f>
        <v/>
      </c>
      <c r="RNR29" s="258" t="str">
        <f>IFERROR(INDEX('Data Annex'!$K$1:$BS$4779,MATCH(RNR$1&amp;"|"&amp;$B29,'Data Annex'!$K$1:$K$4779,0),MATCH(RNR$2,'Data Annex'!$K$1:$BS$1,0)),"")</f>
        <v/>
      </c>
      <c r="RNS29" s="258" t="str">
        <f>IFERROR(INDEX('Data Annex'!$K$1:$BS$4779,MATCH(RNS$1&amp;"|"&amp;$B29,'Data Annex'!$K$1:$K$4779,0),MATCH(RNS$2,'Data Annex'!$K$1:$BS$1,0)),"")</f>
        <v/>
      </c>
      <c r="RNT29" s="258" t="str">
        <f>IFERROR(INDEX('Data Annex'!$K$1:$BS$4779,MATCH(RNT$1&amp;"|"&amp;$B29,'Data Annex'!$K$1:$K$4779,0),MATCH(RNT$2,'Data Annex'!$K$1:$BS$1,0)),"")</f>
        <v/>
      </c>
      <c r="RNU29" s="258" t="str">
        <f>IFERROR(INDEX('Data Annex'!$K$1:$BS$4779,MATCH(RNU$1&amp;"|"&amp;$B29,'Data Annex'!$K$1:$K$4779,0),MATCH(RNU$2,'Data Annex'!$K$1:$BS$1,0)),"")</f>
        <v/>
      </c>
      <c r="RNV29" s="258" t="str">
        <f>IFERROR(INDEX('Data Annex'!$K$1:$BS$4779,MATCH(RNV$1&amp;"|"&amp;$B29,'Data Annex'!$K$1:$K$4779,0),MATCH(RNV$2,'Data Annex'!$K$1:$BS$1,0)),"")</f>
        <v/>
      </c>
      <c r="RNW29" s="258" t="str">
        <f>IFERROR(INDEX('Data Annex'!$K$1:$BS$4779,MATCH(RNW$1&amp;"|"&amp;$B29,'Data Annex'!$K$1:$K$4779,0),MATCH(RNW$2,'Data Annex'!$K$1:$BS$1,0)),"")</f>
        <v/>
      </c>
      <c r="RNX29" s="258" t="str">
        <f>IFERROR(INDEX('Data Annex'!$K$1:$BS$4779,MATCH(RNX$1&amp;"|"&amp;$B29,'Data Annex'!$K$1:$K$4779,0),MATCH(RNX$2,'Data Annex'!$K$1:$BS$1,0)),"")</f>
        <v/>
      </c>
      <c r="RNY29" s="258" t="str">
        <f>IFERROR(INDEX('Data Annex'!$K$1:$BS$4779,MATCH(RNY$1&amp;"|"&amp;$B29,'Data Annex'!$K$1:$K$4779,0),MATCH(RNY$2,'Data Annex'!$K$1:$BS$1,0)),"")</f>
        <v/>
      </c>
      <c r="RNZ29" s="258" t="str">
        <f>IFERROR(INDEX('Data Annex'!$K$1:$BS$4779,MATCH(RNZ$1&amp;"|"&amp;$B29,'Data Annex'!$K$1:$K$4779,0),MATCH(RNZ$2,'Data Annex'!$K$1:$BS$1,0)),"")</f>
        <v/>
      </c>
      <c r="ROA29" s="258" t="str">
        <f>IFERROR(INDEX('Data Annex'!$K$1:$BS$4779,MATCH(ROA$1&amp;"|"&amp;$B29,'Data Annex'!$K$1:$K$4779,0),MATCH(ROA$2,'Data Annex'!$K$1:$BS$1,0)),"")</f>
        <v/>
      </c>
      <c r="ROB29" s="258" t="str">
        <f>IFERROR(INDEX('Data Annex'!$K$1:$BS$4779,MATCH(ROB$1&amp;"|"&amp;$B29,'Data Annex'!$K$1:$K$4779,0),MATCH(ROB$2,'Data Annex'!$K$1:$BS$1,0)),"")</f>
        <v/>
      </c>
      <c r="ROC29" s="258" t="str">
        <f>IFERROR(INDEX('Data Annex'!$K$1:$BS$4779,MATCH(ROC$1&amp;"|"&amp;$B29,'Data Annex'!$K$1:$K$4779,0),MATCH(ROC$2,'Data Annex'!$K$1:$BS$1,0)),"")</f>
        <v/>
      </c>
      <c r="ROD29" s="258" t="str">
        <f>IFERROR(INDEX('Data Annex'!$K$1:$BS$4779,MATCH(ROD$1&amp;"|"&amp;$B29,'Data Annex'!$K$1:$K$4779,0),MATCH(ROD$2,'Data Annex'!$K$1:$BS$1,0)),"")</f>
        <v/>
      </c>
      <c r="ROE29" s="258" t="str">
        <f>IFERROR(INDEX('Data Annex'!$K$1:$BS$4779,MATCH(ROE$1&amp;"|"&amp;$B29,'Data Annex'!$K$1:$K$4779,0),MATCH(ROE$2,'Data Annex'!$K$1:$BS$1,0)),"")</f>
        <v/>
      </c>
      <c r="ROF29" s="258" t="str">
        <f>IFERROR(INDEX('Data Annex'!$K$1:$BS$4779,MATCH(ROF$1&amp;"|"&amp;$B29,'Data Annex'!$K$1:$K$4779,0),MATCH(ROF$2,'Data Annex'!$K$1:$BS$1,0)),"")</f>
        <v/>
      </c>
      <c r="ROG29" s="258" t="str">
        <f>IFERROR(INDEX('Data Annex'!$K$1:$BS$4779,MATCH(ROG$1&amp;"|"&amp;$B29,'Data Annex'!$K$1:$K$4779,0),MATCH(ROG$2,'Data Annex'!$K$1:$BS$1,0)),"")</f>
        <v/>
      </c>
      <c r="ROH29" s="258" t="str">
        <f>IFERROR(INDEX('Data Annex'!$K$1:$BS$4779,MATCH(ROH$1&amp;"|"&amp;$B29,'Data Annex'!$K$1:$K$4779,0),MATCH(ROH$2,'Data Annex'!$K$1:$BS$1,0)),"")</f>
        <v/>
      </c>
      <c r="ROI29" s="258" t="str">
        <f>IFERROR(INDEX('Data Annex'!$K$1:$BS$4779,MATCH(ROI$1&amp;"|"&amp;$B29,'Data Annex'!$K$1:$K$4779,0),MATCH(ROI$2,'Data Annex'!$K$1:$BS$1,0)),"")</f>
        <v/>
      </c>
      <c r="ROJ29" s="258" t="str">
        <f>IFERROR(INDEX('Data Annex'!$K$1:$BS$4779,MATCH(ROJ$1&amp;"|"&amp;$B29,'Data Annex'!$K$1:$K$4779,0),MATCH(ROJ$2,'Data Annex'!$K$1:$BS$1,0)),"")</f>
        <v/>
      </c>
      <c r="ROK29" s="258" t="str">
        <f>IFERROR(INDEX('Data Annex'!$K$1:$BS$4779,MATCH(ROK$1&amp;"|"&amp;$B29,'Data Annex'!$K$1:$K$4779,0),MATCH(ROK$2,'Data Annex'!$K$1:$BS$1,0)),"")</f>
        <v/>
      </c>
      <c r="ROL29" s="258" t="str">
        <f>IFERROR(INDEX('Data Annex'!$K$1:$BS$4779,MATCH(ROL$1&amp;"|"&amp;$B29,'Data Annex'!$K$1:$K$4779,0),MATCH(ROL$2,'Data Annex'!$K$1:$BS$1,0)),"")</f>
        <v/>
      </c>
      <c r="ROM29" s="258" t="str">
        <f>IFERROR(INDEX('Data Annex'!$K$1:$BS$4779,MATCH(ROM$1&amp;"|"&amp;$B29,'Data Annex'!$K$1:$K$4779,0),MATCH(ROM$2,'Data Annex'!$K$1:$BS$1,0)),"")</f>
        <v/>
      </c>
      <c r="RON29" s="258" t="str">
        <f>IFERROR(INDEX('Data Annex'!$K$1:$BS$4779,MATCH(RON$1&amp;"|"&amp;$B29,'Data Annex'!$K$1:$K$4779,0),MATCH(RON$2,'Data Annex'!$K$1:$BS$1,0)),"")</f>
        <v/>
      </c>
      <c r="ROO29" s="258" t="str">
        <f>IFERROR(INDEX('Data Annex'!$K$1:$BS$4779,MATCH(ROO$1&amp;"|"&amp;$B29,'Data Annex'!$K$1:$K$4779,0),MATCH(ROO$2,'Data Annex'!$K$1:$BS$1,0)),"")</f>
        <v/>
      </c>
      <c r="ROP29" s="258" t="str">
        <f>IFERROR(INDEX('Data Annex'!$K$1:$BS$4779,MATCH(ROP$1&amp;"|"&amp;$B29,'Data Annex'!$K$1:$K$4779,0),MATCH(ROP$2,'Data Annex'!$K$1:$BS$1,0)),"")</f>
        <v/>
      </c>
      <c r="ROQ29" s="258" t="str">
        <f>IFERROR(INDEX('Data Annex'!$K$1:$BS$4779,MATCH(ROQ$1&amp;"|"&amp;$B29,'Data Annex'!$K$1:$K$4779,0),MATCH(ROQ$2,'Data Annex'!$K$1:$BS$1,0)),"")</f>
        <v/>
      </c>
      <c r="ROR29" s="258" t="str">
        <f>IFERROR(INDEX('Data Annex'!$K$1:$BS$4779,MATCH(ROR$1&amp;"|"&amp;$B29,'Data Annex'!$K$1:$K$4779,0),MATCH(ROR$2,'Data Annex'!$K$1:$BS$1,0)),"")</f>
        <v/>
      </c>
      <c r="ROS29" s="258" t="str">
        <f>IFERROR(INDEX('Data Annex'!$K$1:$BS$4779,MATCH(ROS$1&amp;"|"&amp;$B29,'Data Annex'!$K$1:$K$4779,0),MATCH(ROS$2,'Data Annex'!$K$1:$BS$1,0)),"")</f>
        <v/>
      </c>
      <c r="ROT29" s="258" t="str">
        <f>IFERROR(INDEX('Data Annex'!$K$1:$BS$4779,MATCH(ROT$1&amp;"|"&amp;$B29,'Data Annex'!$K$1:$K$4779,0),MATCH(ROT$2,'Data Annex'!$K$1:$BS$1,0)),"")</f>
        <v/>
      </c>
      <c r="ROU29" s="258" t="str">
        <f>IFERROR(INDEX('Data Annex'!$K$1:$BS$4779,MATCH(ROU$1&amp;"|"&amp;$B29,'Data Annex'!$K$1:$K$4779,0),MATCH(ROU$2,'Data Annex'!$K$1:$BS$1,0)),"")</f>
        <v/>
      </c>
      <c r="ROV29" s="258" t="str">
        <f>IFERROR(INDEX('Data Annex'!$K$1:$BS$4779,MATCH(ROV$1&amp;"|"&amp;$B29,'Data Annex'!$K$1:$K$4779,0),MATCH(ROV$2,'Data Annex'!$K$1:$BS$1,0)),"")</f>
        <v/>
      </c>
      <c r="ROW29" s="258" t="str">
        <f>IFERROR(INDEX('Data Annex'!$K$1:$BS$4779,MATCH(ROW$1&amp;"|"&amp;$B29,'Data Annex'!$K$1:$K$4779,0),MATCH(ROW$2,'Data Annex'!$K$1:$BS$1,0)),"")</f>
        <v/>
      </c>
      <c r="ROX29" s="258" t="str">
        <f>IFERROR(INDEX('Data Annex'!$K$1:$BS$4779,MATCH(ROX$1&amp;"|"&amp;$B29,'Data Annex'!$K$1:$K$4779,0),MATCH(ROX$2,'Data Annex'!$K$1:$BS$1,0)),"")</f>
        <v/>
      </c>
      <c r="ROY29" s="258" t="str">
        <f>IFERROR(INDEX('Data Annex'!$K$1:$BS$4779,MATCH(ROY$1&amp;"|"&amp;$B29,'Data Annex'!$K$1:$K$4779,0),MATCH(ROY$2,'Data Annex'!$K$1:$BS$1,0)),"")</f>
        <v/>
      </c>
      <c r="ROZ29" s="258" t="str">
        <f>IFERROR(INDEX('Data Annex'!$K$1:$BS$4779,MATCH(ROZ$1&amp;"|"&amp;$B29,'Data Annex'!$K$1:$K$4779,0),MATCH(ROZ$2,'Data Annex'!$K$1:$BS$1,0)),"")</f>
        <v/>
      </c>
      <c r="RPA29" s="258" t="str">
        <f>IFERROR(INDEX('Data Annex'!$K$1:$BS$4779,MATCH(RPA$1&amp;"|"&amp;$B29,'Data Annex'!$K$1:$K$4779,0),MATCH(RPA$2,'Data Annex'!$K$1:$BS$1,0)),"")</f>
        <v/>
      </c>
      <c r="RPB29" s="258" t="str">
        <f>IFERROR(INDEX('Data Annex'!$K$1:$BS$4779,MATCH(RPB$1&amp;"|"&amp;$B29,'Data Annex'!$K$1:$K$4779,0),MATCH(RPB$2,'Data Annex'!$K$1:$BS$1,0)),"")</f>
        <v/>
      </c>
      <c r="RPC29" s="258" t="str">
        <f>IFERROR(INDEX('Data Annex'!$K$1:$BS$4779,MATCH(RPC$1&amp;"|"&amp;$B29,'Data Annex'!$K$1:$K$4779,0),MATCH(RPC$2,'Data Annex'!$K$1:$BS$1,0)),"")</f>
        <v/>
      </c>
      <c r="RPD29" s="258" t="str">
        <f>IFERROR(INDEX('Data Annex'!$K$1:$BS$4779,MATCH(RPD$1&amp;"|"&amp;$B29,'Data Annex'!$K$1:$K$4779,0),MATCH(RPD$2,'Data Annex'!$K$1:$BS$1,0)),"")</f>
        <v/>
      </c>
      <c r="RPE29" s="258" t="str">
        <f>IFERROR(INDEX('Data Annex'!$K$1:$BS$4779,MATCH(RPE$1&amp;"|"&amp;$B29,'Data Annex'!$K$1:$K$4779,0),MATCH(RPE$2,'Data Annex'!$K$1:$BS$1,0)),"")</f>
        <v/>
      </c>
      <c r="RPF29" s="258" t="str">
        <f>IFERROR(INDEX('Data Annex'!$K$1:$BS$4779,MATCH(RPF$1&amp;"|"&amp;$B29,'Data Annex'!$K$1:$K$4779,0),MATCH(RPF$2,'Data Annex'!$K$1:$BS$1,0)),"")</f>
        <v/>
      </c>
      <c r="RPG29" s="258" t="str">
        <f>IFERROR(INDEX('Data Annex'!$K$1:$BS$4779,MATCH(RPG$1&amp;"|"&amp;$B29,'Data Annex'!$K$1:$K$4779,0),MATCH(RPG$2,'Data Annex'!$K$1:$BS$1,0)),"")</f>
        <v/>
      </c>
      <c r="RPH29" s="258" t="str">
        <f>IFERROR(INDEX('Data Annex'!$K$1:$BS$4779,MATCH(RPH$1&amp;"|"&amp;$B29,'Data Annex'!$K$1:$K$4779,0),MATCH(RPH$2,'Data Annex'!$K$1:$BS$1,0)),"")</f>
        <v/>
      </c>
      <c r="RPI29" s="258" t="str">
        <f>IFERROR(INDEX('Data Annex'!$K$1:$BS$4779,MATCH(RPI$1&amp;"|"&amp;$B29,'Data Annex'!$K$1:$K$4779,0),MATCH(RPI$2,'Data Annex'!$K$1:$BS$1,0)),"")</f>
        <v/>
      </c>
      <c r="RPJ29" s="258" t="str">
        <f>IFERROR(INDEX('Data Annex'!$K$1:$BS$4779,MATCH(RPJ$1&amp;"|"&amp;$B29,'Data Annex'!$K$1:$K$4779,0),MATCH(RPJ$2,'Data Annex'!$K$1:$BS$1,0)),"")</f>
        <v/>
      </c>
      <c r="RPK29" s="258" t="str">
        <f>IFERROR(INDEX('Data Annex'!$K$1:$BS$4779,MATCH(RPK$1&amp;"|"&amp;$B29,'Data Annex'!$K$1:$K$4779,0),MATCH(RPK$2,'Data Annex'!$K$1:$BS$1,0)),"")</f>
        <v/>
      </c>
      <c r="RPL29" s="258" t="str">
        <f>IFERROR(INDEX('Data Annex'!$K$1:$BS$4779,MATCH(RPL$1&amp;"|"&amp;$B29,'Data Annex'!$K$1:$K$4779,0),MATCH(RPL$2,'Data Annex'!$K$1:$BS$1,0)),"")</f>
        <v/>
      </c>
      <c r="RPM29" s="258" t="str">
        <f>IFERROR(INDEX('Data Annex'!$K$1:$BS$4779,MATCH(RPM$1&amp;"|"&amp;$B29,'Data Annex'!$K$1:$K$4779,0),MATCH(RPM$2,'Data Annex'!$K$1:$BS$1,0)),"")</f>
        <v/>
      </c>
      <c r="RPN29" s="258" t="str">
        <f>IFERROR(INDEX('Data Annex'!$K$1:$BS$4779,MATCH(RPN$1&amp;"|"&amp;$B29,'Data Annex'!$K$1:$K$4779,0),MATCH(RPN$2,'Data Annex'!$K$1:$BS$1,0)),"")</f>
        <v/>
      </c>
      <c r="RPO29" s="258" t="str">
        <f>IFERROR(INDEX('Data Annex'!$K$1:$BS$4779,MATCH(RPO$1&amp;"|"&amp;$B29,'Data Annex'!$K$1:$K$4779,0),MATCH(RPO$2,'Data Annex'!$K$1:$BS$1,0)),"")</f>
        <v/>
      </c>
      <c r="RPP29" s="258" t="str">
        <f>IFERROR(INDEX('Data Annex'!$K$1:$BS$4779,MATCH(RPP$1&amp;"|"&amp;$B29,'Data Annex'!$K$1:$K$4779,0),MATCH(RPP$2,'Data Annex'!$K$1:$BS$1,0)),"")</f>
        <v/>
      </c>
      <c r="RPQ29" s="258" t="str">
        <f>IFERROR(INDEX('Data Annex'!$K$1:$BS$4779,MATCH(RPQ$1&amp;"|"&amp;$B29,'Data Annex'!$K$1:$K$4779,0),MATCH(RPQ$2,'Data Annex'!$K$1:$BS$1,0)),"")</f>
        <v/>
      </c>
      <c r="RPR29" s="258" t="str">
        <f>IFERROR(INDEX('Data Annex'!$K$1:$BS$4779,MATCH(RPR$1&amp;"|"&amp;$B29,'Data Annex'!$K$1:$K$4779,0),MATCH(RPR$2,'Data Annex'!$K$1:$BS$1,0)),"")</f>
        <v/>
      </c>
      <c r="RPS29" s="258" t="str">
        <f>IFERROR(INDEX('Data Annex'!$K$1:$BS$4779,MATCH(RPS$1&amp;"|"&amp;$B29,'Data Annex'!$K$1:$K$4779,0),MATCH(RPS$2,'Data Annex'!$K$1:$BS$1,0)),"")</f>
        <v/>
      </c>
      <c r="RPT29" s="258" t="str">
        <f>IFERROR(INDEX('Data Annex'!$K$1:$BS$4779,MATCH(RPT$1&amp;"|"&amp;$B29,'Data Annex'!$K$1:$K$4779,0),MATCH(RPT$2,'Data Annex'!$K$1:$BS$1,0)),"")</f>
        <v/>
      </c>
      <c r="RPU29" s="258" t="str">
        <f>IFERROR(INDEX('Data Annex'!$K$1:$BS$4779,MATCH(RPU$1&amp;"|"&amp;$B29,'Data Annex'!$K$1:$K$4779,0),MATCH(RPU$2,'Data Annex'!$K$1:$BS$1,0)),"")</f>
        <v/>
      </c>
      <c r="RPV29" s="258" t="str">
        <f>IFERROR(INDEX('Data Annex'!$K$1:$BS$4779,MATCH(RPV$1&amp;"|"&amp;$B29,'Data Annex'!$K$1:$K$4779,0),MATCH(RPV$2,'Data Annex'!$K$1:$BS$1,0)),"")</f>
        <v/>
      </c>
      <c r="RPW29" s="258" t="str">
        <f>IFERROR(INDEX('Data Annex'!$K$1:$BS$4779,MATCH(RPW$1&amp;"|"&amp;$B29,'Data Annex'!$K$1:$K$4779,0),MATCH(RPW$2,'Data Annex'!$K$1:$BS$1,0)),"")</f>
        <v/>
      </c>
      <c r="RPX29" s="258" t="str">
        <f>IFERROR(INDEX('Data Annex'!$K$1:$BS$4779,MATCH(RPX$1&amp;"|"&amp;$B29,'Data Annex'!$K$1:$K$4779,0),MATCH(RPX$2,'Data Annex'!$K$1:$BS$1,0)),"")</f>
        <v/>
      </c>
      <c r="RPY29" s="258" t="str">
        <f>IFERROR(INDEX('Data Annex'!$K$1:$BS$4779,MATCH(RPY$1&amp;"|"&amp;$B29,'Data Annex'!$K$1:$K$4779,0),MATCH(RPY$2,'Data Annex'!$K$1:$BS$1,0)),"")</f>
        <v/>
      </c>
      <c r="RPZ29" s="258" t="str">
        <f>IFERROR(INDEX('Data Annex'!$K$1:$BS$4779,MATCH(RPZ$1&amp;"|"&amp;$B29,'Data Annex'!$K$1:$K$4779,0),MATCH(RPZ$2,'Data Annex'!$K$1:$BS$1,0)),"")</f>
        <v/>
      </c>
      <c r="RQA29" s="258" t="str">
        <f>IFERROR(INDEX('Data Annex'!$K$1:$BS$4779,MATCH(RQA$1&amp;"|"&amp;$B29,'Data Annex'!$K$1:$K$4779,0),MATCH(RQA$2,'Data Annex'!$K$1:$BS$1,0)),"")</f>
        <v/>
      </c>
      <c r="RQB29" s="258" t="str">
        <f>IFERROR(INDEX('Data Annex'!$K$1:$BS$4779,MATCH(RQB$1&amp;"|"&amp;$B29,'Data Annex'!$K$1:$K$4779,0),MATCH(RQB$2,'Data Annex'!$K$1:$BS$1,0)),"")</f>
        <v/>
      </c>
      <c r="RQC29" s="258" t="str">
        <f>IFERROR(INDEX('Data Annex'!$K$1:$BS$4779,MATCH(RQC$1&amp;"|"&amp;$B29,'Data Annex'!$K$1:$K$4779,0),MATCH(RQC$2,'Data Annex'!$K$1:$BS$1,0)),"")</f>
        <v/>
      </c>
      <c r="RQD29" s="258" t="str">
        <f>IFERROR(INDEX('Data Annex'!$K$1:$BS$4779,MATCH(RQD$1&amp;"|"&amp;$B29,'Data Annex'!$K$1:$K$4779,0),MATCH(RQD$2,'Data Annex'!$K$1:$BS$1,0)),"")</f>
        <v/>
      </c>
      <c r="RQE29" s="258" t="str">
        <f>IFERROR(INDEX('Data Annex'!$K$1:$BS$4779,MATCH(RQE$1&amp;"|"&amp;$B29,'Data Annex'!$K$1:$K$4779,0),MATCH(RQE$2,'Data Annex'!$K$1:$BS$1,0)),"")</f>
        <v/>
      </c>
      <c r="RQF29" s="258" t="str">
        <f>IFERROR(INDEX('Data Annex'!$K$1:$BS$4779,MATCH(RQF$1&amp;"|"&amp;$B29,'Data Annex'!$K$1:$K$4779,0),MATCH(RQF$2,'Data Annex'!$K$1:$BS$1,0)),"")</f>
        <v/>
      </c>
      <c r="RQG29" s="258" t="str">
        <f>IFERROR(INDEX('Data Annex'!$K$1:$BS$4779,MATCH(RQG$1&amp;"|"&amp;$B29,'Data Annex'!$K$1:$K$4779,0),MATCH(RQG$2,'Data Annex'!$K$1:$BS$1,0)),"")</f>
        <v/>
      </c>
      <c r="RQH29" s="258" t="str">
        <f>IFERROR(INDEX('Data Annex'!$K$1:$BS$4779,MATCH(RQH$1&amp;"|"&amp;$B29,'Data Annex'!$K$1:$K$4779,0),MATCH(RQH$2,'Data Annex'!$K$1:$BS$1,0)),"")</f>
        <v/>
      </c>
      <c r="RQI29" s="258" t="str">
        <f>IFERROR(INDEX('Data Annex'!$K$1:$BS$4779,MATCH(RQI$1&amp;"|"&amp;$B29,'Data Annex'!$K$1:$K$4779,0),MATCH(RQI$2,'Data Annex'!$K$1:$BS$1,0)),"")</f>
        <v/>
      </c>
      <c r="RQJ29" s="258" t="str">
        <f>IFERROR(INDEX('Data Annex'!$K$1:$BS$4779,MATCH(RQJ$1&amp;"|"&amp;$B29,'Data Annex'!$K$1:$K$4779,0),MATCH(RQJ$2,'Data Annex'!$K$1:$BS$1,0)),"")</f>
        <v/>
      </c>
      <c r="RQK29" s="258" t="str">
        <f>IFERROR(INDEX('Data Annex'!$K$1:$BS$4779,MATCH(RQK$1&amp;"|"&amp;$B29,'Data Annex'!$K$1:$K$4779,0),MATCH(RQK$2,'Data Annex'!$K$1:$BS$1,0)),"")</f>
        <v/>
      </c>
      <c r="RQL29" s="258" t="str">
        <f>IFERROR(INDEX('Data Annex'!$K$1:$BS$4779,MATCH(RQL$1&amp;"|"&amp;$B29,'Data Annex'!$K$1:$K$4779,0),MATCH(RQL$2,'Data Annex'!$K$1:$BS$1,0)),"")</f>
        <v/>
      </c>
      <c r="RQM29" s="258" t="str">
        <f>IFERROR(INDEX('Data Annex'!$K$1:$BS$4779,MATCH(RQM$1&amp;"|"&amp;$B29,'Data Annex'!$K$1:$K$4779,0),MATCH(RQM$2,'Data Annex'!$K$1:$BS$1,0)),"")</f>
        <v/>
      </c>
      <c r="RQN29" s="258" t="str">
        <f>IFERROR(INDEX('Data Annex'!$K$1:$BS$4779,MATCH(RQN$1&amp;"|"&amp;$B29,'Data Annex'!$K$1:$K$4779,0),MATCH(RQN$2,'Data Annex'!$K$1:$BS$1,0)),"")</f>
        <v/>
      </c>
      <c r="RQO29" s="258" t="str">
        <f>IFERROR(INDEX('Data Annex'!$K$1:$BS$4779,MATCH(RQO$1&amp;"|"&amp;$B29,'Data Annex'!$K$1:$K$4779,0),MATCH(RQO$2,'Data Annex'!$K$1:$BS$1,0)),"")</f>
        <v/>
      </c>
      <c r="RQP29" s="258" t="str">
        <f>IFERROR(INDEX('Data Annex'!$K$1:$BS$4779,MATCH(RQP$1&amp;"|"&amp;$B29,'Data Annex'!$K$1:$K$4779,0),MATCH(RQP$2,'Data Annex'!$K$1:$BS$1,0)),"")</f>
        <v/>
      </c>
      <c r="RQQ29" s="258" t="str">
        <f>IFERROR(INDEX('Data Annex'!$K$1:$BS$4779,MATCH(RQQ$1&amp;"|"&amp;$B29,'Data Annex'!$K$1:$K$4779,0),MATCH(RQQ$2,'Data Annex'!$K$1:$BS$1,0)),"")</f>
        <v/>
      </c>
      <c r="RQR29" s="258" t="str">
        <f>IFERROR(INDEX('Data Annex'!$K$1:$BS$4779,MATCH(RQR$1&amp;"|"&amp;$B29,'Data Annex'!$K$1:$K$4779,0),MATCH(RQR$2,'Data Annex'!$K$1:$BS$1,0)),"")</f>
        <v/>
      </c>
      <c r="RQS29" s="258" t="str">
        <f>IFERROR(INDEX('Data Annex'!$K$1:$BS$4779,MATCH(RQS$1&amp;"|"&amp;$B29,'Data Annex'!$K$1:$K$4779,0),MATCH(RQS$2,'Data Annex'!$K$1:$BS$1,0)),"")</f>
        <v/>
      </c>
      <c r="RQT29" s="258" t="str">
        <f>IFERROR(INDEX('Data Annex'!$K$1:$BS$4779,MATCH(RQT$1&amp;"|"&amp;$B29,'Data Annex'!$K$1:$K$4779,0),MATCH(RQT$2,'Data Annex'!$K$1:$BS$1,0)),"")</f>
        <v/>
      </c>
      <c r="RQU29" s="258" t="str">
        <f>IFERROR(INDEX('Data Annex'!$K$1:$BS$4779,MATCH(RQU$1&amp;"|"&amp;$B29,'Data Annex'!$K$1:$K$4779,0),MATCH(RQU$2,'Data Annex'!$K$1:$BS$1,0)),"")</f>
        <v/>
      </c>
      <c r="RQV29" s="258" t="str">
        <f>IFERROR(INDEX('Data Annex'!$K$1:$BS$4779,MATCH(RQV$1&amp;"|"&amp;$B29,'Data Annex'!$K$1:$K$4779,0),MATCH(RQV$2,'Data Annex'!$K$1:$BS$1,0)),"")</f>
        <v/>
      </c>
      <c r="RQW29" s="258" t="str">
        <f>IFERROR(INDEX('Data Annex'!$K$1:$BS$4779,MATCH(RQW$1&amp;"|"&amp;$B29,'Data Annex'!$K$1:$K$4779,0),MATCH(RQW$2,'Data Annex'!$K$1:$BS$1,0)),"")</f>
        <v/>
      </c>
      <c r="RQX29" s="258" t="str">
        <f>IFERROR(INDEX('Data Annex'!$K$1:$BS$4779,MATCH(RQX$1&amp;"|"&amp;$B29,'Data Annex'!$K$1:$K$4779,0),MATCH(RQX$2,'Data Annex'!$K$1:$BS$1,0)),"")</f>
        <v/>
      </c>
      <c r="RQY29" s="258" t="str">
        <f>IFERROR(INDEX('Data Annex'!$K$1:$BS$4779,MATCH(RQY$1&amp;"|"&amp;$B29,'Data Annex'!$K$1:$K$4779,0),MATCH(RQY$2,'Data Annex'!$K$1:$BS$1,0)),"")</f>
        <v/>
      </c>
      <c r="RQZ29" s="258" t="str">
        <f>IFERROR(INDEX('Data Annex'!$K$1:$BS$4779,MATCH(RQZ$1&amp;"|"&amp;$B29,'Data Annex'!$K$1:$K$4779,0),MATCH(RQZ$2,'Data Annex'!$K$1:$BS$1,0)),"")</f>
        <v/>
      </c>
      <c r="RRA29" s="258" t="str">
        <f>IFERROR(INDEX('Data Annex'!$K$1:$BS$4779,MATCH(RRA$1&amp;"|"&amp;$B29,'Data Annex'!$K$1:$K$4779,0),MATCH(RRA$2,'Data Annex'!$K$1:$BS$1,0)),"")</f>
        <v/>
      </c>
      <c r="RRB29" s="258" t="str">
        <f>IFERROR(INDEX('Data Annex'!$K$1:$BS$4779,MATCH(RRB$1&amp;"|"&amp;$B29,'Data Annex'!$K$1:$K$4779,0),MATCH(RRB$2,'Data Annex'!$K$1:$BS$1,0)),"")</f>
        <v/>
      </c>
      <c r="RRC29" s="258" t="str">
        <f>IFERROR(INDEX('Data Annex'!$K$1:$BS$4779,MATCH(RRC$1&amp;"|"&amp;$B29,'Data Annex'!$K$1:$K$4779,0),MATCH(RRC$2,'Data Annex'!$K$1:$BS$1,0)),"")</f>
        <v/>
      </c>
      <c r="RRD29" s="258" t="str">
        <f>IFERROR(INDEX('Data Annex'!$K$1:$BS$4779,MATCH(RRD$1&amp;"|"&amp;$B29,'Data Annex'!$K$1:$K$4779,0),MATCH(RRD$2,'Data Annex'!$K$1:$BS$1,0)),"")</f>
        <v/>
      </c>
      <c r="RRE29" s="258" t="str">
        <f>IFERROR(INDEX('Data Annex'!$K$1:$BS$4779,MATCH(RRE$1&amp;"|"&amp;$B29,'Data Annex'!$K$1:$K$4779,0),MATCH(RRE$2,'Data Annex'!$K$1:$BS$1,0)),"")</f>
        <v/>
      </c>
      <c r="RRF29" s="258" t="str">
        <f>IFERROR(INDEX('Data Annex'!$K$1:$BS$4779,MATCH(RRF$1&amp;"|"&amp;$B29,'Data Annex'!$K$1:$K$4779,0),MATCH(RRF$2,'Data Annex'!$K$1:$BS$1,0)),"")</f>
        <v/>
      </c>
      <c r="RRG29" s="258" t="str">
        <f>IFERROR(INDEX('Data Annex'!$K$1:$BS$4779,MATCH(RRG$1&amp;"|"&amp;$B29,'Data Annex'!$K$1:$K$4779,0),MATCH(RRG$2,'Data Annex'!$K$1:$BS$1,0)),"")</f>
        <v/>
      </c>
      <c r="RRH29" s="258" t="str">
        <f>IFERROR(INDEX('Data Annex'!$K$1:$BS$4779,MATCH(RRH$1&amp;"|"&amp;$B29,'Data Annex'!$K$1:$K$4779,0),MATCH(RRH$2,'Data Annex'!$K$1:$BS$1,0)),"")</f>
        <v/>
      </c>
      <c r="RRI29" s="258" t="str">
        <f>IFERROR(INDEX('Data Annex'!$K$1:$BS$4779,MATCH(RRI$1&amp;"|"&amp;$B29,'Data Annex'!$K$1:$K$4779,0),MATCH(RRI$2,'Data Annex'!$K$1:$BS$1,0)),"")</f>
        <v/>
      </c>
      <c r="RRJ29" s="258" t="str">
        <f>IFERROR(INDEX('Data Annex'!$K$1:$BS$4779,MATCH(RRJ$1&amp;"|"&amp;$B29,'Data Annex'!$K$1:$K$4779,0),MATCH(RRJ$2,'Data Annex'!$K$1:$BS$1,0)),"")</f>
        <v/>
      </c>
      <c r="RRK29" s="258" t="str">
        <f>IFERROR(INDEX('Data Annex'!$K$1:$BS$4779,MATCH(RRK$1&amp;"|"&amp;$B29,'Data Annex'!$K$1:$K$4779,0),MATCH(RRK$2,'Data Annex'!$K$1:$BS$1,0)),"")</f>
        <v/>
      </c>
      <c r="RRL29" s="258" t="str">
        <f>IFERROR(INDEX('Data Annex'!$K$1:$BS$4779,MATCH(RRL$1&amp;"|"&amp;$B29,'Data Annex'!$K$1:$K$4779,0),MATCH(RRL$2,'Data Annex'!$K$1:$BS$1,0)),"")</f>
        <v/>
      </c>
      <c r="RRM29" s="258" t="str">
        <f>IFERROR(INDEX('Data Annex'!$K$1:$BS$4779,MATCH(RRM$1&amp;"|"&amp;$B29,'Data Annex'!$K$1:$K$4779,0),MATCH(RRM$2,'Data Annex'!$K$1:$BS$1,0)),"")</f>
        <v/>
      </c>
      <c r="RRN29" s="258" t="str">
        <f>IFERROR(INDEX('Data Annex'!$K$1:$BS$4779,MATCH(RRN$1&amp;"|"&amp;$B29,'Data Annex'!$K$1:$K$4779,0),MATCH(RRN$2,'Data Annex'!$K$1:$BS$1,0)),"")</f>
        <v/>
      </c>
      <c r="RRO29" s="258" t="str">
        <f>IFERROR(INDEX('Data Annex'!$K$1:$BS$4779,MATCH(RRO$1&amp;"|"&amp;$B29,'Data Annex'!$K$1:$K$4779,0),MATCH(RRO$2,'Data Annex'!$K$1:$BS$1,0)),"")</f>
        <v/>
      </c>
      <c r="RRP29" s="258" t="str">
        <f>IFERROR(INDEX('Data Annex'!$K$1:$BS$4779,MATCH(RRP$1&amp;"|"&amp;$B29,'Data Annex'!$K$1:$K$4779,0),MATCH(RRP$2,'Data Annex'!$K$1:$BS$1,0)),"")</f>
        <v/>
      </c>
      <c r="RRQ29" s="258" t="str">
        <f>IFERROR(INDEX('Data Annex'!$K$1:$BS$4779,MATCH(RRQ$1&amp;"|"&amp;$B29,'Data Annex'!$K$1:$K$4779,0),MATCH(RRQ$2,'Data Annex'!$K$1:$BS$1,0)),"")</f>
        <v/>
      </c>
      <c r="RRR29" s="258" t="str">
        <f>IFERROR(INDEX('Data Annex'!$K$1:$BS$4779,MATCH(RRR$1&amp;"|"&amp;$B29,'Data Annex'!$K$1:$K$4779,0),MATCH(RRR$2,'Data Annex'!$K$1:$BS$1,0)),"")</f>
        <v/>
      </c>
      <c r="RRS29" s="258" t="str">
        <f>IFERROR(INDEX('Data Annex'!$K$1:$BS$4779,MATCH(RRS$1&amp;"|"&amp;$B29,'Data Annex'!$K$1:$K$4779,0),MATCH(RRS$2,'Data Annex'!$K$1:$BS$1,0)),"")</f>
        <v/>
      </c>
      <c r="RRT29" s="258" t="str">
        <f>IFERROR(INDEX('Data Annex'!$K$1:$BS$4779,MATCH(RRT$1&amp;"|"&amp;$B29,'Data Annex'!$K$1:$K$4779,0),MATCH(RRT$2,'Data Annex'!$K$1:$BS$1,0)),"")</f>
        <v/>
      </c>
      <c r="RRU29" s="258" t="str">
        <f>IFERROR(INDEX('Data Annex'!$K$1:$BS$4779,MATCH(RRU$1&amp;"|"&amp;$B29,'Data Annex'!$K$1:$K$4779,0),MATCH(RRU$2,'Data Annex'!$K$1:$BS$1,0)),"")</f>
        <v/>
      </c>
      <c r="RRV29" s="258" t="str">
        <f>IFERROR(INDEX('Data Annex'!$K$1:$BS$4779,MATCH(RRV$1&amp;"|"&amp;$B29,'Data Annex'!$K$1:$K$4779,0),MATCH(RRV$2,'Data Annex'!$K$1:$BS$1,0)),"")</f>
        <v/>
      </c>
      <c r="RRW29" s="258" t="str">
        <f>IFERROR(INDEX('Data Annex'!$K$1:$BS$4779,MATCH(RRW$1&amp;"|"&amp;$B29,'Data Annex'!$K$1:$K$4779,0),MATCH(RRW$2,'Data Annex'!$K$1:$BS$1,0)),"")</f>
        <v/>
      </c>
      <c r="RRX29" s="258" t="str">
        <f>IFERROR(INDEX('Data Annex'!$K$1:$BS$4779,MATCH(RRX$1&amp;"|"&amp;$B29,'Data Annex'!$K$1:$K$4779,0),MATCH(RRX$2,'Data Annex'!$K$1:$BS$1,0)),"")</f>
        <v/>
      </c>
      <c r="RRY29" s="258" t="str">
        <f>IFERROR(INDEX('Data Annex'!$K$1:$BS$4779,MATCH(RRY$1&amp;"|"&amp;$B29,'Data Annex'!$K$1:$K$4779,0),MATCH(RRY$2,'Data Annex'!$K$1:$BS$1,0)),"")</f>
        <v/>
      </c>
      <c r="RRZ29" s="258" t="str">
        <f>IFERROR(INDEX('Data Annex'!$K$1:$BS$4779,MATCH(RRZ$1&amp;"|"&amp;$B29,'Data Annex'!$K$1:$K$4779,0),MATCH(RRZ$2,'Data Annex'!$K$1:$BS$1,0)),"")</f>
        <v/>
      </c>
      <c r="RSA29" s="258" t="str">
        <f>IFERROR(INDEX('Data Annex'!$K$1:$BS$4779,MATCH(RSA$1&amp;"|"&amp;$B29,'Data Annex'!$K$1:$K$4779,0),MATCH(RSA$2,'Data Annex'!$K$1:$BS$1,0)),"")</f>
        <v/>
      </c>
      <c r="RSB29" s="258" t="str">
        <f>IFERROR(INDEX('Data Annex'!$K$1:$BS$4779,MATCH(RSB$1&amp;"|"&amp;$B29,'Data Annex'!$K$1:$K$4779,0),MATCH(RSB$2,'Data Annex'!$K$1:$BS$1,0)),"")</f>
        <v/>
      </c>
      <c r="RSC29" s="258" t="str">
        <f>IFERROR(INDEX('Data Annex'!$K$1:$BS$4779,MATCH(RSC$1&amp;"|"&amp;$B29,'Data Annex'!$K$1:$K$4779,0),MATCH(RSC$2,'Data Annex'!$K$1:$BS$1,0)),"")</f>
        <v/>
      </c>
      <c r="RSD29" s="258" t="str">
        <f>IFERROR(INDEX('Data Annex'!$K$1:$BS$4779,MATCH(RSD$1&amp;"|"&amp;$B29,'Data Annex'!$K$1:$K$4779,0),MATCH(RSD$2,'Data Annex'!$K$1:$BS$1,0)),"")</f>
        <v/>
      </c>
      <c r="RSE29" s="258" t="str">
        <f>IFERROR(INDEX('Data Annex'!$K$1:$BS$4779,MATCH(RSE$1&amp;"|"&amp;$B29,'Data Annex'!$K$1:$K$4779,0),MATCH(RSE$2,'Data Annex'!$K$1:$BS$1,0)),"")</f>
        <v/>
      </c>
      <c r="RSF29" s="258" t="str">
        <f>IFERROR(INDEX('Data Annex'!$K$1:$BS$4779,MATCH(RSF$1&amp;"|"&amp;$B29,'Data Annex'!$K$1:$K$4779,0),MATCH(RSF$2,'Data Annex'!$K$1:$BS$1,0)),"")</f>
        <v/>
      </c>
      <c r="RSG29" s="258" t="str">
        <f>IFERROR(INDEX('Data Annex'!$K$1:$BS$4779,MATCH(RSG$1&amp;"|"&amp;$B29,'Data Annex'!$K$1:$K$4779,0),MATCH(RSG$2,'Data Annex'!$K$1:$BS$1,0)),"")</f>
        <v/>
      </c>
      <c r="RSH29" s="258" t="str">
        <f>IFERROR(INDEX('Data Annex'!$K$1:$BS$4779,MATCH(RSH$1&amp;"|"&amp;$B29,'Data Annex'!$K$1:$K$4779,0),MATCH(RSH$2,'Data Annex'!$K$1:$BS$1,0)),"")</f>
        <v/>
      </c>
      <c r="RSI29" s="258" t="str">
        <f>IFERROR(INDEX('Data Annex'!$K$1:$BS$4779,MATCH(RSI$1&amp;"|"&amp;$B29,'Data Annex'!$K$1:$K$4779,0),MATCH(RSI$2,'Data Annex'!$K$1:$BS$1,0)),"")</f>
        <v/>
      </c>
      <c r="RSJ29" s="258" t="str">
        <f>IFERROR(INDEX('Data Annex'!$K$1:$BS$4779,MATCH(RSJ$1&amp;"|"&amp;$B29,'Data Annex'!$K$1:$K$4779,0),MATCH(RSJ$2,'Data Annex'!$K$1:$BS$1,0)),"")</f>
        <v/>
      </c>
      <c r="RSK29" s="258" t="str">
        <f>IFERROR(INDEX('Data Annex'!$K$1:$BS$4779,MATCH(RSK$1&amp;"|"&amp;$B29,'Data Annex'!$K$1:$K$4779,0),MATCH(RSK$2,'Data Annex'!$K$1:$BS$1,0)),"")</f>
        <v/>
      </c>
      <c r="RSL29" s="258" t="str">
        <f>IFERROR(INDEX('Data Annex'!$K$1:$BS$4779,MATCH(RSL$1&amp;"|"&amp;$B29,'Data Annex'!$K$1:$K$4779,0),MATCH(RSL$2,'Data Annex'!$K$1:$BS$1,0)),"")</f>
        <v/>
      </c>
      <c r="RSM29" s="258" t="str">
        <f>IFERROR(INDEX('Data Annex'!$K$1:$BS$4779,MATCH(RSM$1&amp;"|"&amp;$B29,'Data Annex'!$K$1:$K$4779,0),MATCH(RSM$2,'Data Annex'!$K$1:$BS$1,0)),"")</f>
        <v/>
      </c>
      <c r="RSN29" s="258" t="str">
        <f>IFERROR(INDEX('Data Annex'!$K$1:$BS$4779,MATCH(RSN$1&amp;"|"&amp;$B29,'Data Annex'!$K$1:$K$4779,0),MATCH(RSN$2,'Data Annex'!$K$1:$BS$1,0)),"")</f>
        <v/>
      </c>
      <c r="RSO29" s="258" t="str">
        <f>IFERROR(INDEX('Data Annex'!$K$1:$BS$4779,MATCH(RSO$1&amp;"|"&amp;$B29,'Data Annex'!$K$1:$K$4779,0),MATCH(RSO$2,'Data Annex'!$K$1:$BS$1,0)),"")</f>
        <v/>
      </c>
      <c r="RSP29" s="258" t="str">
        <f>IFERROR(INDEX('Data Annex'!$K$1:$BS$4779,MATCH(RSP$1&amp;"|"&amp;$B29,'Data Annex'!$K$1:$K$4779,0),MATCH(RSP$2,'Data Annex'!$K$1:$BS$1,0)),"")</f>
        <v/>
      </c>
      <c r="RSQ29" s="258" t="str">
        <f>IFERROR(INDEX('Data Annex'!$K$1:$BS$4779,MATCH(RSQ$1&amp;"|"&amp;$B29,'Data Annex'!$K$1:$K$4779,0),MATCH(RSQ$2,'Data Annex'!$K$1:$BS$1,0)),"")</f>
        <v/>
      </c>
      <c r="RSR29" s="258" t="str">
        <f>IFERROR(INDEX('Data Annex'!$K$1:$BS$4779,MATCH(RSR$1&amp;"|"&amp;$B29,'Data Annex'!$K$1:$K$4779,0),MATCH(RSR$2,'Data Annex'!$K$1:$BS$1,0)),"")</f>
        <v/>
      </c>
      <c r="RSS29" s="258" t="str">
        <f>IFERROR(INDEX('Data Annex'!$K$1:$BS$4779,MATCH(RSS$1&amp;"|"&amp;$B29,'Data Annex'!$K$1:$K$4779,0),MATCH(RSS$2,'Data Annex'!$K$1:$BS$1,0)),"")</f>
        <v/>
      </c>
      <c r="RST29" s="258" t="str">
        <f>IFERROR(INDEX('Data Annex'!$K$1:$BS$4779,MATCH(RST$1&amp;"|"&amp;$B29,'Data Annex'!$K$1:$K$4779,0),MATCH(RST$2,'Data Annex'!$K$1:$BS$1,0)),"")</f>
        <v/>
      </c>
      <c r="RSU29" s="258" t="str">
        <f>IFERROR(INDEX('Data Annex'!$K$1:$BS$4779,MATCH(RSU$1&amp;"|"&amp;$B29,'Data Annex'!$K$1:$K$4779,0),MATCH(RSU$2,'Data Annex'!$K$1:$BS$1,0)),"")</f>
        <v/>
      </c>
      <c r="RSV29" s="258" t="str">
        <f>IFERROR(INDEX('Data Annex'!$K$1:$BS$4779,MATCH(RSV$1&amp;"|"&amp;$B29,'Data Annex'!$K$1:$K$4779,0),MATCH(RSV$2,'Data Annex'!$K$1:$BS$1,0)),"")</f>
        <v/>
      </c>
      <c r="RSW29" s="258" t="str">
        <f>IFERROR(INDEX('Data Annex'!$K$1:$BS$4779,MATCH(RSW$1&amp;"|"&amp;$B29,'Data Annex'!$K$1:$K$4779,0),MATCH(RSW$2,'Data Annex'!$K$1:$BS$1,0)),"")</f>
        <v/>
      </c>
      <c r="RSX29" s="258" t="str">
        <f>IFERROR(INDEX('Data Annex'!$K$1:$BS$4779,MATCH(RSX$1&amp;"|"&amp;$B29,'Data Annex'!$K$1:$K$4779,0),MATCH(RSX$2,'Data Annex'!$K$1:$BS$1,0)),"")</f>
        <v/>
      </c>
      <c r="RSY29" s="258" t="str">
        <f>IFERROR(INDEX('Data Annex'!$K$1:$BS$4779,MATCH(RSY$1&amp;"|"&amp;$B29,'Data Annex'!$K$1:$K$4779,0),MATCH(RSY$2,'Data Annex'!$K$1:$BS$1,0)),"")</f>
        <v/>
      </c>
      <c r="RSZ29" s="258" t="str">
        <f>IFERROR(INDEX('Data Annex'!$K$1:$BS$4779,MATCH(RSZ$1&amp;"|"&amp;$B29,'Data Annex'!$K$1:$K$4779,0),MATCH(RSZ$2,'Data Annex'!$K$1:$BS$1,0)),"")</f>
        <v/>
      </c>
      <c r="RTA29" s="258" t="str">
        <f>IFERROR(INDEX('Data Annex'!$K$1:$BS$4779,MATCH(RTA$1&amp;"|"&amp;$B29,'Data Annex'!$K$1:$K$4779,0),MATCH(RTA$2,'Data Annex'!$K$1:$BS$1,0)),"")</f>
        <v/>
      </c>
      <c r="RTB29" s="258" t="str">
        <f>IFERROR(INDEX('Data Annex'!$K$1:$BS$4779,MATCH(RTB$1&amp;"|"&amp;$B29,'Data Annex'!$K$1:$K$4779,0),MATCH(RTB$2,'Data Annex'!$K$1:$BS$1,0)),"")</f>
        <v/>
      </c>
      <c r="RTC29" s="258" t="str">
        <f>IFERROR(INDEX('Data Annex'!$K$1:$BS$4779,MATCH(RTC$1&amp;"|"&amp;$B29,'Data Annex'!$K$1:$K$4779,0),MATCH(RTC$2,'Data Annex'!$K$1:$BS$1,0)),"")</f>
        <v/>
      </c>
      <c r="RTD29" s="258" t="str">
        <f>IFERROR(INDEX('Data Annex'!$K$1:$BS$4779,MATCH(RTD$1&amp;"|"&amp;$B29,'Data Annex'!$K$1:$K$4779,0),MATCH(RTD$2,'Data Annex'!$K$1:$BS$1,0)),"")</f>
        <v/>
      </c>
      <c r="RTE29" s="258" t="str">
        <f>IFERROR(INDEX('Data Annex'!$K$1:$BS$4779,MATCH(RTE$1&amp;"|"&amp;$B29,'Data Annex'!$K$1:$K$4779,0),MATCH(RTE$2,'Data Annex'!$K$1:$BS$1,0)),"")</f>
        <v/>
      </c>
      <c r="RTF29" s="258" t="str">
        <f>IFERROR(INDEX('Data Annex'!$K$1:$BS$4779,MATCH(RTF$1&amp;"|"&amp;$B29,'Data Annex'!$K$1:$K$4779,0),MATCH(RTF$2,'Data Annex'!$K$1:$BS$1,0)),"")</f>
        <v/>
      </c>
      <c r="RTG29" s="258" t="str">
        <f>IFERROR(INDEX('Data Annex'!$K$1:$BS$4779,MATCH(RTG$1&amp;"|"&amp;$B29,'Data Annex'!$K$1:$K$4779,0),MATCH(RTG$2,'Data Annex'!$K$1:$BS$1,0)),"")</f>
        <v/>
      </c>
      <c r="RTH29" s="258" t="str">
        <f>IFERROR(INDEX('Data Annex'!$K$1:$BS$4779,MATCH(RTH$1&amp;"|"&amp;$B29,'Data Annex'!$K$1:$K$4779,0),MATCH(RTH$2,'Data Annex'!$K$1:$BS$1,0)),"")</f>
        <v/>
      </c>
      <c r="RTI29" s="258" t="str">
        <f>IFERROR(INDEX('Data Annex'!$K$1:$BS$4779,MATCH(RTI$1&amp;"|"&amp;$B29,'Data Annex'!$K$1:$K$4779,0),MATCH(RTI$2,'Data Annex'!$K$1:$BS$1,0)),"")</f>
        <v/>
      </c>
      <c r="RTJ29" s="258" t="str">
        <f>IFERROR(INDEX('Data Annex'!$K$1:$BS$4779,MATCH(RTJ$1&amp;"|"&amp;$B29,'Data Annex'!$K$1:$K$4779,0),MATCH(RTJ$2,'Data Annex'!$K$1:$BS$1,0)),"")</f>
        <v/>
      </c>
      <c r="RTK29" s="258" t="str">
        <f>IFERROR(INDEX('Data Annex'!$K$1:$BS$4779,MATCH(RTK$1&amp;"|"&amp;$B29,'Data Annex'!$K$1:$K$4779,0),MATCH(RTK$2,'Data Annex'!$K$1:$BS$1,0)),"")</f>
        <v/>
      </c>
      <c r="RTL29" s="258" t="str">
        <f>IFERROR(INDEX('Data Annex'!$K$1:$BS$4779,MATCH(RTL$1&amp;"|"&amp;$B29,'Data Annex'!$K$1:$K$4779,0),MATCH(RTL$2,'Data Annex'!$K$1:$BS$1,0)),"")</f>
        <v/>
      </c>
      <c r="RTM29" s="258" t="str">
        <f>IFERROR(INDEX('Data Annex'!$K$1:$BS$4779,MATCH(RTM$1&amp;"|"&amp;$B29,'Data Annex'!$K$1:$K$4779,0),MATCH(RTM$2,'Data Annex'!$K$1:$BS$1,0)),"")</f>
        <v/>
      </c>
      <c r="RTN29" s="258" t="str">
        <f>IFERROR(INDEX('Data Annex'!$K$1:$BS$4779,MATCH(RTN$1&amp;"|"&amp;$B29,'Data Annex'!$K$1:$K$4779,0),MATCH(RTN$2,'Data Annex'!$K$1:$BS$1,0)),"")</f>
        <v/>
      </c>
      <c r="RTO29" s="258" t="str">
        <f>IFERROR(INDEX('Data Annex'!$K$1:$BS$4779,MATCH(RTO$1&amp;"|"&amp;$B29,'Data Annex'!$K$1:$K$4779,0),MATCH(RTO$2,'Data Annex'!$K$1:$BS$1,0)),"")</f>
        <v/>
      </c>
      <c r="RTP29" s="258" t="str">
        <f>IFERROR(INDEX('Data Annex'!$K$1:$BS$4779,MATCH(RTP$1&amp;"|"&amp;$B29,'Data Annex'!$K$1:$K$4779,0),MATCH(RTP$2,'Data Annex'!$K$1:$BS$1,0)),"")</f>
        <v/>
      </c>
      <c r="RTQ29" s="258" t="str">
        <f>IFERROR(INDEX('Data Annex'!$K$1:$BS$4779,MATCH(RTQ$1&amp;"|"&amp;$B29,'Data Annex'!$K$1:$K$4779,0),MATCH(RTQ$2,'Data Annex'!$K$1:$BS$1,0)),"")</f>
        <v/>
      </c>
      <c r="RTR29" s="258" t="str">
        <f>IFERROR(INDEX('Data Annex'!$K$1:$BS$4779,MATCH(RTR$1&amp;"|"&amp;$B29,'Data Annex'!$K$1:$K$4779,0),MATCH(RTR$2,'Data Annex'!$K$1:$BS$1,0)),"")</f>
        <v/>
      </c>
      <c r="RTS29" s="258" t="str">
        <f>IFERROR(INDEX('Data Annex'!$K$1:$BS$4779,MATCH(RTS$1&amp;"|"&amp;$B29,'Data Annex'!$K$1:$K$4779,0),MATCH(RTS$2,'Data Annex'!$K$1:$BS$1,0)),"")</f>
        <v/>
      </c>
      <c r="RTT29" s="258" t="str">
        <f>IFERROR(INDEX('Data Annex'!$K$1:$BS$4779,MATCH(RTT$1&amp;"|"&amp;$B29,'Data Annex'!$K$1:$K$4779,0),MATCH(RTT$2,'Data Annex'!$K$1:$BS$1,0)),"")</f>
        <v/>
      </c>
      <c r="RTU29" s="258" t="str">
        <f>IFERROR(INDEX('Data Annex'!$K$1:$BS$4779,MATCH(RTU$1&amp;"|"&amp;$B29,'Data Annex'!$K$1:$K$4779,0),MATCH(RTU$2,'Data Annex'!$K$1:$BS$1,0)),"")</f>
        <v/>
      </c>
      <c r="RTV29" s="258" t="str">
        <f>IFERROR(INDEX('Data Annex'!$K$1:$BS$4779,MATCH(RTV$1&amp;"|"&amp;$B29,'Data Annex'!$K$1:$K$4779,0),MATCH(RTV$2,'Data Annex'!$K$1:$BS$1,0)),"")</f>
        <v/>
      </c>
      <c r="RTW29" s="258" t="str">
        <f>IFERROR(INDEX('Data Annex'!$K$1:$BS$4779,MATCH(RTW$1&amp;"|"&amp;$B29,'Data Annex'!$K$1:$K$4779,0),MATCH(RTW$2,'Data Annex'!$K$1:$BS$1,0)),"")</f>
        <v/>
      </c>
      <c r="RTX29" s="258" t="str">
        <f>IFERROR(INDEX('Data Annex'!$K$1:$BS$4779,MATCH(RTX$1&amp;"|"&amp;$B29,'Data Annex'!$K$1:$K$4779,0),MATCH(RTX$2,'Data Annex'!$K$1:$BS$1,0)),"")</f>
        <v/>
      </c>
      <c r="RTY29" s="258" t="str">
        <f>IFERROR(INDEX('Data Annex'!$K$1:$BS$4779,MATCH(RTY$1&amp;"|"&amp;$B29,'Data Annex'!$K$1:$K$4779,0),MATCH(RTY$2,'Data Annex'!$K$1:$BS$1,0)),"")</f>
        <v/>
      </c>
      <c r="RTZ29" s="258" t="str">
        <f>IFERROR(INDEX('Data Annex'!$K$1:$BS$4779,MATCH(RTZ$1&amp;"|"&amp;$B29,'Data Annex'!$K$1:$K$4779,0),MATCH(RTZ$2,'Data Annex'!$K$1:$BS$1,0)),"")</f>
        <v/>
      </c>
      <c r="RUA29" s="258" t="str">
        <f>IFERROR(INDEX('Data Annex'!$K$1:$BS$4779,MATCH(RUA$1&amp;"|"&amp;$B29,'Data Annex'!$K$1:$K$4779,0),MATCH(RUA$2,'Data Annex'!$K$1:$BS$1,0)),"")</f>
        <v/>
      </c>
      <c r="RUB29" s="258" t="str">
        <f>IFERROR(INDEX('Data Annex'!$K$1:$BS$4779,MATCH(RUB$1&amp;"|"&amp;$B29,'Data Annex'!$K$1:$K$4779,0),MATCH(RUB$2,'Data Annex'!$K$1:$BS$1,0)),"")</f>
        <v/>
      </c>
      <c r="RUC29" s="258" t="str">
        <f>IFERROR(INDEX('Data Annex'!$K$1:$BS$4779,MATCH(RUC$1&amp;"|"&amp;$B29,'Data Annex'!$K$1:$K$4779,0),MATCH(RUC$2,'Data Annex'!$K$1:$BS$1,0)),"")</f>
        <v/>
      </c>
      <c r="RUD29" s="258" t="str">
        <f>IFERROR(INDEX('Data Annex'!$K$1:$BS$4779,MATCH(RUD$1&amp;"|"&amp;$B29,'Data Annex'!$K$1:$K$4779,0),MATCH(RUD$2,'Data Annex'!$K$1:$BS$1,0)),"")</f>
        <v/>
      </c>
      <c r="RUE29" s="258" t="str">
        <f>IFERROR(INDEX('Data Annex'!$K$1:$BS$4779,MATCH(RUE$1&amp;"|"&amp;$B29,'Data Annex'!$K$1:$K$4779,0),MATCH(RUE$2,'Data Annex'!$K$1:$BS$1,0)),"")</f>
        <v/>
      </c>
      <c r="RUF29" s="258" t="str">
        <f>IFERROR(INDEX('Data Annex'!$K$1:$BS$4779,MATCH(RUF$1&amp;"|"&amp;$B29,'Data Annex'!$K$1:$K$4779,0),MATCH(RUF$2,'Data Annex'!$K$1:$BS$1,0)),"")</f>
        <v/>
      </c>
      <c r="RUG29" s="258" t="str">
        <f>IFERROR(INDEX('Data Annex'!$K$1:$BS$4779,MATCH(RUG$1&amp;"|"&amp;$B29,'Data Annex'!$K$1:$K$4779,0),MATCH(RUG$2,'Data Annex'!$K$1:$BS$1,0)),"")</f>
        <v/>
      </c>
      <c r="RUH29" s="258" t="str">
        <f>IFERROR(INDEX('Data Annex'!$K$1:$BS$4779,MATCH(RUH$1&amp;"|"&amp;$B29,'Data Annex'!$K$1:$K$4779,0),MATCH(RUH$2,'Data Annex'!$K$1:$BS$1,0)),"")</f>
        <v/>
      </c>
      <c r="RUI29" s="258" t="str">
        <f>IFERROR(INDEX('Data Annex'!$K$1:$BS$4779,MATCH(RUI$1&amp;"|"&amp;$B29,'Data Annex'!$K$1:$K$4779,0),MATCH(RUI$2,'Data Annex'!$K$1:$BS$1,0)),"")</f>
        <v/>
      </c>
      <c r="RUJ29" s="258" t="str">
        <f>IFERROR(INDEX('Data Annex'!$K$1:$BS$4779,MATCH(RUJ$1&amp;"|"&amp;$B29,'Data Annex'!$K$1:$K$4779,0),MATCH(RUJ$2,'Data Annex'!$K$1:$BS$1,0)),"")</f>
        <v/>
      </c>
      <c r="RUK29" s="258" t="str">
        <f>IFERROR(INDEX('Data Annex'!$K$1:$BS$4779,MATCH(RUK$1&amp;"|"&amp;$B29,'Data Annex'!$K$1:$K$4779,0),MATCH(RUK$2,'Data Annex'!$K$1:$BS$1,0)),"")</f>
        <v/>
      </c>
      <c r="RUL29" s="258" t="str">
        <f>IFERROR(INDEX('Data Annex'!$K$1:$BS$4779,MATCH(RUL$1&amp;"|"&amp;$B29,'Data Annex'!$K$1:$K$4779,0),MATCH(RUL$2,'Data Annex'!$K$1:$BS$1,0)),"")</f>
        <v/>
      </c>
      <c r="RUM29" s="258" t="str">
        <f>IFERROR(INDEX('Data Annex'!$K$1:$BS$4779,MATCH(RUM$1&amp;"|"&amp;$B29,'Data Annex'!$K$1:$K$4779,0),MATCH(RUM$2,'Data Annex'!$K$1:$BS$1,0)),"")</f>
        <v/>
      </c>
      <c r="RUN29" s="258" t="str">
        <f>IFERROR(INDEX('Data Annex'!$K$1:$BS$4779,MATCH(RUN$1&amp;"|"&amp;$B29,'Data Annex'!$K$1:$K$4779,0),MATCH(RUN$2,'Data Annex'!$K$1:$BS$1,0)),"")</f>
        <v/>
      </c>
      <c r="RUO29" s="258" t="str">
        <f>IFERROR(INDEX('Data Annex'!$K$1:$BS$4779,MATCH(RUO$1&amp;"|"&amp;$B29,'Data Annex'!$K$1:$K$4779,0),MATCH(RUO$2,'Data Annex'!$K$1:$BS$1,0)),"")</f>
        <v/>
      </c>
      <c r="RUP29" s="258" t="str">
        <f>IFERROR(INDEX('Data Annex'!$K$1:$BS$4779,MATCH(RUP$1&amp;"|"&amp;$B29,'Data Annex'!$K$1:$K$4779,0),MATCH(RUP$2,'Data Annex'!$K$1:$BS$1,0)),"")</f>
        <v/>
      </c>
      <c r="RUQ29" s="258" t="str">
        <f>IFERROR(INDEX('Data Annex'!$K$1:$BS$4779,MATCH(RUQ$1&amp;"|"&amp;$B29,'Data Annex'!$K$1:$K$4779,0),MATCH(RUQ$2,'Data Annex'!$K$1:$BS$1,0)),"")</f>
        <v/>
      </c>
      <c r="RUR29" s="258" t="str">
        <f>IFERROR(INDEX('Data Annex'!$K$1:$BS$4779,MATCH(RUR$1&amp;"|"&amp;$B29,'Data Annex'!$K$1:$K$4779,0),MATCH(RUR$2,'Data Annex'!$K$1:$BS$1,0)),"")</f>
        <v/>
      </c>
      <c r="RUS29" s="258" t="str">
        <f>IFERROR(INDEX('Data Annex'!$K$1:$BS$4779,MATCH(RUS$1&amp;"|"&amp;$B29,'Data Annex'!$K$1:$K$4779,0),MATCH(RUS$2,'Data Annex'!$K$1:$BS$1,0)),"")</f>
        <v/>
      </c>
      <c r="RUT29" s="258" t="str">
        <f>IFERROR(INDEX('Data Annex'!$K$1:$BS$4779,MATCH(RUT$1&amp;"|"&amp;$B29,'Data Annex'!$K$1:$K$4779,0),MATCH(RUT$2,'Data Annex'!$K$1:$BS$1,0)),"")</f>
        <v/>
      </c>
      <c r="RUU29" s="258" t="str">
        <f>IFERROR(INDEX('Data Annex'!$K$1:$BS$4779,MATCH(RUU$1&amp;"|"&amp;$B29,'Data Annex'!$K$1:$K$4779,0),MATCH(RUU$2,'Data Annex'!$K$1:$BS$1,0)),"")</f>
        <v/>
      </c>
      <c r="RUV29" s="258" t="str">
        <f>IFERROR(INDEX('Data Annex'!$K$1:$BS$4779,MATCH(RUV$1&amp;"|"&amp;$B29,'Data Annex'!$K$1:$K$4779,0),MATCH(RUV$2,'Data Annex'!$K$1:$BS$1,0)),"")</f>
        <v/>
      </c>
      <c r="RUW29" s="258" t="str">
        <f>IFERROR(INDEX('Data Annex'!$K$1:$BS$4779,MATCH(RUW$1&amp;"|"&amp;$B29,'Data Annex'!$K$1:$K$4779,0),MATCH(RUW$2,'Data Annex'!$K$1:$BS$1,0)),"")</f>
        <v/>
      </c>
      <c r="RUX29" s="258" t="str">
        <f>IFERROR(INDEX('Data Annex'!$K$1:$BS$4779,MATCH(RUX$1&amp;"|"&amp;$B29,'Data Annex'!$K$1:$K$4779,0),MATCH(RUX$2,'Data Annex'!$K$1:$BS$1,0)),"")</f>
        <v/>
      </c>
      <c r="RUY29" s="258" t="str">
        <f>IFERROR(INDEX('Data Annex'!$K$1:$BS$4779,MATCH(RUY$1&amp;"|"&amp;$B29,'Data Annex'!$K$1:$K$4779,0),MATCH(RUY$2,'Data Annex'!$K$1:$BS$1,0)),"")</f>
        <v/>
      </c>
      <c r="RUZ29" s="258" t="str">
        <f>IFERROR(INDEX('Data Annex'!$K$1:$BS$4779,MATCH(RUZ$1&amp;"|"&amp;$B29,'Data Annex'!$K$1:$K$4779,0),MATCH(RUZ$2,'Data Annex'!$K$1:$BS$1,0)),"")</f>
        <v/>
      </c>
      <c r="RVA29" s="258" t="str">
        <f>IFERROR(INDEX('Data Annex'!$K$1:$BS$4779,MATCH(RVA$1&amp;"|"&amp;$B29,'Data Annex'!$K$1:$K$4779,0),MATCH(RVA$2,'Data Annex'!$K$1:$BS$1,0)),"")</f>
        <v/>
      </c>
      <c r="RVB29" s="258" t="str">
        <f>IFERROR(INDEX('Data Annex'!$K$1:$BS$4779,MATCH(RVB$1&amp;"|"&amp;$B29,'Data Annex'!$K$1:$K$4779,0),MATCH(RVB$2,'Data Annex'!$K$1:$BS$1,0)),"")</f>
        <v/>
      </c>
      <c r="RVC29" s="258" t="str">
        <f>IFERROR(INDEX('Data Annex'!$K$1:$BS$4779,MATCH(RVC$1&amp;"|"&amp;$B29,'Data Annex'!$K$1:$K$4779,0),MATCH(RVC$2,'Data Annex'!$K$1:$BS$1,0)),"")</f>
        <v/>
      </c>
      <c r="RVD29" s="258" t="str">
        <f>IFERROR(INDEX('Data Annex'!$K$1:$BS$4779,MATCH(RVD$1&amp;"|"&amp;$B29,'Data Annex'!$K$1:$K$4779,0),MATCH(RVD$2,'Data Annex'!$K$1:$BS$1,0)),"")</f>
        <v/>
      </c>
      <c r="RVE29" s="258" t="str">
        <f>IFERROR(INDEX('Data Annex'!$K$1:$BS$4779,MATCH(RVE$1&amp;"|"&amp;$B29,'Data Annex'!$K$1:$K$4779,0),MATCH(RVE$2,'Data Annex'!$K$1:$BS$1,0)),"")</f>
        <v/>
      </c>
      <c r="RVF29" s="258" t="str">
        <f>IFERROR(INDEX('Data Annex'!$K$1:$BS$4779,MATCH(RVF$1&amp;"|"&amp;$B29,'Data Annex'!$K$1:$K$4779,0),MATCH(RVF$2,'Data Annex'!$K$1:$BS$1,0)),"")</f>
        <v/>
      </c>
      <c r="RVG29" s="258" t="str">
        <f>IFERROR(INDEX('Data Annex'!$K$1:$BS$4779,MATCH(RVG$1&amp;"|"&amp;$B29,'Data Annex'!$K$1:$K$4779,0),MATCH(RVG$2,'Data Annex'!$K$1:$BS$1,0)),"")</f>
        <v/>
      </c>
      <c r="RVH29" s="258" t="str">
        <f>IFERROR(INDEX('Data Annex'!$K$1:$BS$4779,MATCH(RVH$1&amp;"|"&amp;$B29,'Data Annex'!$K$1:$K$4779,0),MATCH(RVH$2,'Data Annex'!$K$1:$BS$1,0)),"")</f>
        <v/>
      </c>
      <c r="RVI29" s="258" t="str">
        <f>IFERROR(INDEX('Data Annex'!$K$1:$BS$4779,MATCH(RVI$1&amp;"|"&amp;$B29,'Data Annex'!$K$1:$K$4779,0),MATCH(RVI$2,'Data Annex'!$K$1:$BS$1,0)),"")</f>
        <v/>
      </c>
      <c r="RVJ29" s="258" t="str">
        <f>IFERROR(INDEX('Data Annex'!$K$1:$BS$4779,MATCH(RVJ$1&amp;"|"&amp;$B29,'Data Annex'!$K$1:$K$4779,0),MATCH(RVJ$2,'Data Annex'!$K$1:$BS$1,0)),"")</f>
        <v/>
      </c>
      <c r="RVK29" s="258" t="str">
        <f>IFERROR(INDEX('Data Annex'!$K$1:$BS$4779,MATCH(RVK$1&amp;"|"&amp;$B29,'Data Annex'!$K$1:$K$4779,0),MATCH(RVK$2,'Data Annex'!$K$1:$BS$1,0)),"")</f>
        <v/>
      </c>
      <c r="RVL29" s="258" t="str">
        <f>IFERROR(INDEX('Data Annex'!$K$1:$BS$4779,MATCH(RVL$1&amp;"|"&amp;$B29,'Data Annex'!$K$1:$K$4779,0),MATCH(RVL$2,'Data Annex'!$K$1:$BS$1,0)),"")</f>
        <v/>
      </c>
      <c r="RVM29" s="258" t="str">
        <f>IFERROR(INDEX('Data Annex'!$K$1:$BS$4779,MATCH(RVM$1&amp;"|"&amp;$B29,'Data Annex'!$K$1:$K$4779,0),MATCH(RVM$2,'Data Annex'!$K$1:$BS$1,0)),"")</f>
        <v/>
      </c>
      <c r="RVN29" s="258" t="str">
        <f>IFERROR(INDEX('Data Annex'!$K$1:$BS$4779,MATCH(RVN$1&amp;"|"&amp;$B29,'Data Annex'!$K$1:$K$4779,0),MATCH(RVN$2,'Data Annex'!$K$1:$BS$1,0)),"")</f>
        <v/>
      </c>
      <c r="RVO29" s="258" t="str">
        <f>IFERROR(INDEX('Data Annex'!$K$1:$BS$4779,MATCH(RVO$1&amp;"|"&amp;$B29,'Data Annex'!$K$1:$K$4779,0),MATCH(RVO$2,'Data Annex'!$K$1:$BS$1,0)),"")</f>
        <v/>
      </c>
      <c r="RVP29" s="258" t="str">
        <f>IFERROR(INDEX('Data Annex'!$K$1:$BS$4779,MATCH(RVP$1&amp;"|"&amp;$B29,'Data Annex'!$K$1:$K$4779,0),MATCH(RVP$2,'Data Annex'!$K$1:$BS$1,0)),"")</f>
        <v/>
      </c>
      <c r="RVQ29" s="258" t="str">
        <f>IFERROR(INDEX('Data Annex'!$K$1:$BS$4779,MATCH(RVQ$1&amp;"|"&amp;$B29,'Data Annex'!$K$1:$K$4779,0),MATCH(RVQ$2,'Data Annex'!$K$1:$BS$1,0)),"")</f>
        <v/>
      </c>
      <c r="RVR29" s="258" t="str">
        <f>IFERROR(INDEX('Data Annex'!$K$1:$BS$4779,MATCH(RVR$1&amp;"|"&amp;$B29,'Data Annex'!$K$1:$K$4779,0),MATCH(RVR$2,'Data Annex'!$K$1:$BS$1,0)),"")</f>
        <v/>
      </c>
      <c r="RVS29" s="258" t="str">
        <f>IFERROR(INDEX('Data Annex'!$K$1:$BS$4779,MATCH(RVS$1&amp;"|"&amp;$B29,'Data Annex'!$K$1:$K$4779,0),MATCH(RVS$2,'Data Annex'!$K$1:$BS$1,0)),"")</f>
        <v/>
      </c>
      <c r="RVT29" s="258" t="str">
        <f>IFERROR(INDEX('Data Annex'!$K$1:$BS$4779,MATCH(RVT$1&amp;"|"&amp;$B29,'Data Annex'!$K$1:$K$4779,0),MATCH(RVT$2,'Data Annex'!$K$1:$BS$1,0)),"")</f>
        <v/>
      </c>
      <c r="RVU29" s="258" t="str">
        <f>IFERROR(INDEX('Data Annex'!$K$1:$BS$4779,MATCH(RVU$1&amp;"|"&amp;$B29,'Data Annex'!$K$1:$K$4779,0),MATCH(RVU$2,'Data Annex'!$K$1:$BS$1,0)),"")</f>
        <v/>
      </c>
      <c r="RVV29" s="258" t="str">
        <f>IFERROR(INDEX('Data Annex'!$K$1:$BS$4779,MATCH(RVV$1&amp;"|"&amp;$B29,'Data Annex'!$K$1:$K$4779,0),MATCH(RVV$2,'Data Annex'!$K$1:$BS$1,0)),"")</f>
        <v/>
      </c>
      <c r="RVW29" s="258" t="str">
        <f>IFERROR(INDEX('Data Annex'!$K$1:$BS$4779,MATCH(RVW$1&amp;"|"&amp;$B29,'Data Annex'!$K$1:$K$4779,0),MATCH(RVW$2,'Data Annex'!$K$1:$BS$1,0)),"")</f>
        <v/>
      </c>
      <c r="RVX29" s="258" t="str">
        <f>IFERROR(INDEX('Data Annex'!$K$1:$BS$4779,MATCH(RVX$1&amp;"|"&amp;$B29,'Data Annex'!$K$1:$K$4779,0),MATCH(RVX$2,'Data Annex'!$K$1:$BS$1,0)),"")</f>
        <v/>
      </c>
      <c r="RVY29" s="258" t="str">
        <f>IFERROR(INDEX('Data Annex'!$K$1:$BS$4779,MATCH(RVY$1&amp;"|"&amp;$B29,'Data Annex'!$K$1:$K$4779,0),MATCH(RVY$2,'Data Annex'!$K$1:$BS$1,0)),"")</f>
        <v/>
      </c>
      <c r="RVZ29" s="258" t="str">
        <f>IFERROR(INDEX('Data Annex'!$K$1:$BS$4779,MATCH(RVZ$1&amp;"|"&amp;$B29,'Data Annex'!$K$1:$K$4779,0),MATCH(RVZ$2,'Data Annex'!$K$1:$BS$1,0)),"")</f>
        <v/>
      </c>
      <c r="RWA29" s="258" t="str">
        <f>IFERROR(INDEX('Data Annex'!$K$1:$BS$4779,MATCH(RWA$1&amp;"|"&amp;$B29,'Data Annex'!$K$1:$K$4779,0),MATCH(RWA$2,'Data Annex'!$K$1:$BS$1,0)),"")</f>
        <v/>
      </c>
      <c r="RWB29" s="258" t="str">
        <f>IFERROR(INDEX('Data Annex'!$K$1:$BS$4779,MATCH(RWB$1&amp;"|"&amp;$B29,'Data Annex'!$K$1:$K$4779,0),MATCH(RWB$2,'Data Annex'!$K$1:$BS$1,0)),"")</f>
        <v/>
      </c>
      <c r="RWC29" s="258" t="str">
        <f>IFERROR(INDEX('Data Annex'!$K$1:$BS$4779,MATCH(RWC$1&amp;"|"&amp;$B29,'Data Annex'!$K$1:$K$4779,0),MATCH(RWC$2,'Data Annex'!$K$1:$BS$1,0)),"")</f>
        <v/>
      </c>
      <c r="RWD29" s="258" t="str">
        <f>IFERROR(INDEX('Data Annex'!$K$1:$BS$4779,MATCH(RWD$1&amp;"|"&amp;$B29,'Data Annex'!$K$1:$K$4779,0),MATCH(RWD$2,'Data Annex'!$K$1:$BS$1,0)),"")</f>
        <v/>
      </c>
      <c r="RWE29" s="258" t="str">
        <f>IFERROR(INDEX('Data Annex'!$K$1:$BS$4779,MATCH(RWE$1&amp;"|"&amp;$B29,'Data Annex'!$K$1:$K$4779,0),MATCH(RWE$2,'Data Annex'!$K$1:$BS$1,0)),"")</f>
        <v/>
      </c>
      <c r="RWF29" s="258" t="str">
        <f>IFERROR(INDEX('Data Annex'!$K$1:$BS$4779,MATCH(RWF$1&amp;"|"&amp;$B29,'Data Annex'!$K$1:$K$4779,0),MATCH(RWF$2,'Data Annex'!$K$1:$BS$1,0)),"")</f>
        <v/>
      </c>
      <c r="RWG29" s="258" t="str">
        <f>IFERROR(INDEX('Data Annex'!$K$1:$BS$4779,MATCH(RWG$1&amp;"|"&amp;$B29,'Data Annex'!$K$1:$K$4779,0),MATCH(RWG$2,'Data Annex'!$K$1:$BS$1,0)),"")</f>
        <v/>
      </c>
      <c r="RWH29" s="258" t="str">
        <f>IFERROR(INDEX('Data Annex'!$K$1:$BS$4779,MATCH(RWH$1&amp;"|"&amp;$B29,'Data Annex'!$K$1:$K$4779,0),MATCH(RWH$2,'Data Annex'!$K$1:$BS$1,0)),"")</f>
        <v/>
      </c>
      <c r="RWI29" s="258" t="str">
        <f>IFERROR(INDEX('Data Annex'!$K$1:$BS$4779,MATCH(RWI$1&amp;"|"&amp;$B29,'Data Annex'!$K$1:$K$4779,0),MATCH(RWI$2,'Data Annex'!$K$1:$BS$1,0)),"")</f>
        <v/>
      </c>
      <c r="RWJ29" s="258" t="str">
        <f>IFERROR(INDEX('Data Annex'!$K$1:$BS$4779,MATCH(RWJ$1&amp;"|"&amp;$B29,'Data Annex'!$K$1:$K$4779,0),MATCH(RWJ$2,'Data Annex'!$K$1:$BS$1,0)),"")</f>
        <v/>
      </c>
      <c r="RWK29" s="258" t="str">
        <f>IFERROR(INDEX('Data Annex'!$K$1:$BS$4779,MATCH(RWK$1&amp;"|"&amp;$B29,'Data Annex'!$K$1:$K$4779,0),MATCH(RWK$2,'Data Annex'!$K$1:$BS$1,0)),"")</f>
        <v/>
      </c>
      <c r="RWL29" s="258" t="str">
        <f>IFERROR(INDEX('Data Annex'!$K$1:$BS$4779,MATCH(RWL$1&amp;"|"&amp;$B29,'Data Annex'!$K$1:$K$4779,0),MATCH(RWL$2,'Data Annex'!$K$1:$BS$1,0)),"")</f>
        <v/>
      </c>
      <c r="RWM29" s="258" t="str">
        <f>IFERROR(INDEX('Data Annex'!$K$1:$BS$4779,MATCH(RWM$1&amp;"|"&amp;$B29,'Data Annex'!$K$1:$K$4779,0),MATCH(RWM$2,'Data Annex'!$K$1:$BS$1,0)),"")</f>
        <v/>
      </c>
      <c r="RWN29" s="258" t="str">
        <f>IFERROR(INDEX('Data Annex'!$K$1:$BS$4779,MATCH(RWN$1&amp;"|"&amp;$B29,'Data Annex'!$K$1:$K$4779,0),MATCH(RWN$2,'Data Annex'!$K$1:$BS$1,0)),"")</f>
        <v/>
      </c>
      <c r="RWO29" s="258" t="str">
        <f>IFERROR(INDEX('Data Annex'!$K$1:$BS$4779,MATCH(RWO$1&amp;"|"&amp;$B29,'Data Annex'!$K$1:$K$4779,0),MATCH(RWO$2,'Data Annex'!$K$1:$BS$1,0)),"")</f>
        <v/>
      </c>
      <c r="RWP29" s="258" t="str">
        <f>IFERROR(INDEX('Data Annex'!$K$1:$BS$4779,MATCH(RWP$1&amp;"|"&amp;$B29,'Data Annex'!$K$1:$K$4779,0),MATCH(RWP$2,'Data Annex'!$K$1:$BS$1,0)),"")</f>
        <v/>
      </c>
      <c r="RWQ29" s="258" t="str">
        <f>IFERROR(INDEX('Data Annex'!$K$1:$BS$4779,MATCH(RWQ$1&amp;"|"&amp;$B29,'Data Annex'!$K$1:$K$4779,0),MATCH(RWQ$2,'Data Annex'!$K$1:$BS$1,0)),"")</f>
        <v/>
      </c>
      <c r="RWR29" s="258" t="str">
        <f>IFERROR(INDEX('Data Annex'!$K$1:$BS$4779,MATCH(RWR$1&amp;"|"&amp;$B29,'Data Annex'!$K$1:$K$4779,0),MATCH(RWR$2,'Data Annex'!$K$1:$BS$1,0)),"")</f>
        <v/>
      </c>
      <c r="RWS29" s="258" t="str">
        <f>IFERROR(INDEX('Data Annex'!$K$1:$BS$4779,MATCH(RWS$1&amp;"|"&amp;$B29,'Data Annex'!$K$1:$K$4779,0),MATCH(RWS$2,'Data Annex'!$K$1:$BS$1,0)),"")</f>
        <v/>
      </c>
      <c r="RWT29" s="258" t="str">
        <f>IFERROR(INDEX('Data Annex'!$K$1:$BS$4779,MATCH(RWT$1&amp;"|"&amp;$B29,'Data Annex'!$K$1:$K$4779,0),MATCH(RWT$2,'Data Annex'!$K$1:$BS$1,0)),"")</f>
        <v/>
      </c>
      <c r="RWU29" s="258" t="str">
        <f>IFERROR(INDEX('Data Annex'!$K$1:$BS$4779,MATCH(RWU$1&amp;"|"&amp;$B29,'Data Annex'!$K$1:$K$4779,0),MATCH(RWU$2,'Data Annex'!$K$1:$BS$1,0)),"")</f>
        <v/>
      </c>
      <c r="RWV29" s="258" t="str">
        <f>IFERROR(INDEX('Data Annex'!$K$1:$BS$4779,MATCH(RWV$1&amp;"|"&amp;$B29,'Data Annex'!$K$1:$K$4779,0),MATCH(RWV$2,'Data Annex'!$K$1:$BS$1,0)),"")</f>
        <v/>
      </c>
      <c r="RWW29" s="258" t="str">
        <f>IFERROR(INDEX('Data Annex'!$K$1:$BS$4779,MATCH(RWW$1&amp;"|"&amp;$B29,'Data Annex'!$K$1:$K$4779,0),MATCH(RWW$2,'Data Annex'!$K$1:$BS$1,0)),"")</f>
        <v/>
      </c>
      <c r="RWX29" s="258" t="str">
        <f>IFERROR(INDEX('Data Annex'!$K$1:$BS$4779,MATCH(RWX$1&amp;"|"&amp;$B29,'Data Annex'!$K$1:$K$4779,0),MATCH(RWX$2,'Data Annex'!$K$1:$BS$1,0)),"")</f>
        <v/>
      </c>
      <c r="RWY29" s="258" t="str">
        <f>IFERROR(INDEX('Data Annex'!$K$1:$BS$4779,MATCH(RWY$1&amp;"|"&amp;$B29,'Data Annex'!$K$1:$K$4779,0),MATCH(RWY$2,'Data Annex'!$K$1:$BS$1,0)),"")</f>
        <v/>
      </c>
      <c r="RWZ29" s="258" t="str">
        <f>IFERROR(INDEX('Data Annex'!$K$1:$BS$4779,MATCH(RWZ$1&amp;"|"&amp;$B29,'Data Annex'!$K$1:$K$4779,0),MATCH(RWZ$2,'Data Annex'!$K$1:$BS$1,0)),"")</f>
        <v/>
      </c>
      <c r="RXA29" s="258" t="str">
        <f>IFERROR(INDEX('Data Annex'!$K$1:$BS$4779,MATCH(RXA$1&amp;"|"&amp;$B29,'Data Annex'!$K$1:$K$4779,0),MATCH(RXA$2,'Data Annex'!$K$1:$BS$1,0)),"")</f>
        <v/>
      </c>
      <c r="RXB29" s="258" t="str">
        <f>IFERROR(INDEX('Data Annex'!$K$1:$BS$4779,MATCH(RXB$1&amp;"|"&amp;$B29,'Data Annex'!$K$1:$K$4779,0),MATCH(RXB$2,'Data Annex'!$K$1:$BS$1,0)),"")</f>
        <v/>
      </c>
      <c r="RXC29" s="258" t="str">
        <f>IFERROR(INDEX('Data Annex'!$K$1:$BS$4779,MATCH(RXC$1&amp;"|"&amp;$B29,'Data Annex'!$K$1:$K$4779,0),MATCH(RXC$2,'Data Annex'!$K$1:$BS$1,0)),"")</f>
        <v/>
      </c>
      <c r="RXD29" s="258" t="str">
        <f>IFERROR(INDEX('Data Annex'!$K$1:$BS$4779,MATCH(RXD$1&amp;"|"&amp;$B29,'Data Annex'!$K$1:$K$4779,0),MATCH(RXD$2,'Data Annex'!$K$1:$BS$1,0)),"")</f>
        <v/>
      </c>
      <c r="RXE29" s="258" t="str">
        <f>IFERROR(INDEX('Data Annex'!$K$1:$BS$4779,MATCH(RXE$1&amp;"|"&amp;$B29,'Data Annex'!$K$1:$K$4779,0),MATCH(RXE$2,'Data Annex'!$K$1:$BS$1,0)),"")</f>
        <v/>
      </c>
      <c r="RXF29" s="258" t="str">
        <f>IFERROR(INDEX('Data Annex'!$K$1:$BS$4779,MATCH(RXF$1&amp;"|"&amp;$B29,'Data Annex'!$K$1:$K$4779,0),MATCH(RXF$2,'Data Annex'!$K$1:$BS$1,0)),"")</f>
        <v/>
      </c>
      <c r="RXG29" s="258" t="str">
        <f>IFERROR(INDEX('Data Annex'!$K$1:$BS$4779,MATCH(RXG$1&amp;"|"&amp;$B29,'Data Annex'!$K$1:$K$4779,0),MATCH(RXG$2,'Data Annex'!$K$1:$BS$1,0)),"")</f>
        <v/>
      </c>
      <c r="RXH29" s="258" t="str">
        <f>IFERROR(INDEX('Data Annex'!$K$1:$BS$4779,MATCH(RXH$1&amp;"|"&amp;$B29,'Data Annex'!$K$1:$K$4779,0),MATCH(RXH$2,'Data Annex'!$K$1:$BS$1,0)),"")</f>
        <v/>
      </c>
      <c r="RXI29" s="258" t="str">
        <f>IFERROR(INDEX('Data Annex'!$K$1:$BS$4779,MATCH(RXI$1&amp;"|"&amp;$B29,'Data Annex'!$K$1:$K$4779,0),MATCH(RXI$2,'Data Annex'!$K$1:$BS$1,0)),"")</f>
        <v/>
      </c>
      <c r="RXJ29" s="258" t="str">
        <f>IFERROR(INDEX('Data Annex'!$K$1:$BS$4779,MATCH(RXJ$1&amp;"|"&amp;$B29,'Data Annex'!$K$1:$K$4779,0),MATCH(RXJ$2,'Data Annex'!$K$1:$BS$1,0)),"")</f>
        <v/>
      </c>
      <c r="RXK29" s="258" t="str">
        <f>IFERROR(INDEX('Data Annex'!$K$1:$BS$4779,MATCH(RXK$1&amp;"|"&amp;$B29,'Data Annex'!$K$1:$K$4779,0),MATCH(RXK$2,'Data Annex'!$K$1:$BS$1,0)),"")</f>
        <v/>
      </c>
      <c r="RXL29" s="258" t="str">
        <f>IFERROR(INDEX('Data Annex'!$K$1:$BS$4779,MATCH(RXL$1&amp;"|"&amp;$B29,'Data Annex'!$K$1:$K$4779,0),MATCH(RXL$2,'Data Annex'!$K$1:$BS$1,0)),"")</f>
        <v/>
      </c>
      <c r="RXM29" s="258" t="str">
        <f>IFERROR(INDEX('Data Annex'!$K$1:$BS$4779,MATCH(RXM$1&amp;"|"&amp;$B29,'Data Annex'!$K$1:$K$4779,0),MATCH(RXM$2,'Data Annex'!$K$1:$BS$1,0)),"")</f>
        <v/>
      </c>
      <c r="RXN29" s="258" t="str">
        <f>IFERROR(INDEX('Data Annex'!$K$1:$BS$4779,MATCH(RXN$1&amp;"|"&amp;$B29,'Data Annex'!$K$1:$K$4779,0),MATCH(RXN$2,'Data Annex'!$K$1:$BS$1,0)),"")</f>
        <v/>
      </c>
      <c r="RXO29" s="258" t="str">
        <f>IFERROR(INDEX('Data Annex'!$K$1:$BS$4779,MATCH(RXO$1&amp;"|"&amp;$B29,'Data Annex'!$K$1:$K$4779,0),MATCH(RXO$2,'Data Annex'!$K$1:$BS$1,0)),"")</f>
        <v/>
      </c>
      <c r="RXP29" s="258" t="str">
        <f>IFERROR(INDEX('Data Annex'!$K$1:$BS$4779,MATCH(RXP$1&amp;"|"&amp;$B29,'Data Annex'!$K$1:$K$4779,0),MATCH(RXP$2,'Data Annex'!$K$1:$BS$1,0)),"")</f>
        <v/>
      </c>
      <c r="RXQ29" s="258" t="str">
        <f>IFERROR(INDEX('Data Annex'!$K$1:$BS$4779,MATCH(RXQ$1&amp;"|"&amp;$B29,'Data Annex'!$K$1:$K$4779,0),MATCH(RXQ$2,'Data Annex'!$K$1:$BS$1,0)),"")</f>
        <v/>
      </c>
      <c r="RXR29" s="258" t="str">
        <f>IFERROR(INDEX('Data Annex'!$K$1:$BS$4779,MATCH(RXR$1&amp;"|"&amp;$B29,'Data Annex'!$K$1:$K$4779,0),MATCH(RXR$2,'Data Annex'!$K$1:$BS$1,0)),"")</f>
        <v/>
      </c>
      <c r="RXS29" s="258" t="str">
        <f>IFERROR(INDEX('Data Annex'!$K$1:$BS$4779,MATCH(RXS$1&amp;"|"&amp;$B29,'Data Annex'!$K$1:$K$4779,0),MATCH(RXS$2,'Data Annex'!$K$1:$BS$1,0)),"")</f>
        <v/>
      </c>
      <c r="RXT29" s="258" t="str">
        <f>IFERROR(INDEX('Data Annex'!$K$1:$BS$4779,MATCH(RXT$1&amp;"|"&amp;$B29,'Data Annex'!$K$1:$K$4779,0),MATCH(RXT$2,'Data Annex'!$K$1:$BS$1,0)),"")</f>
        <v/>
      </c>
      <c r="RXU29" s="258" t="str">
        <f>IFERROR(INDEX('Data Annex'!$K$1:$BS$4779,MATCH(RXU$1&amp;"|"&amp;$B29,'Data Annex'!$K$1:$K$4779,0),MATCH(RXU$2,'Data Annex'!$K$1:$BS$1,0)),"")</f>
        <v/>
      </c>
      <c r="RXV29" s="258" t="str">
        <f>IFERROR(INDEX('Data Annex'!$K$1:$BS$4779,MATCH(RXV$1&amp;"|"&amp;$B29,'Data Annex'!$K$1:$K$4779,0),MATCH(RXV$2,'Data Annex'!$K$1:$BS$1,0)),"")</f>
        <v/>
      </c>
      <c r="RXW29" s="258" t="str">
        <f>IFERROR(INDEX('Data Annex'!$K$1:$BS$4779,MATCH(RXW$1&amp;"|"&amp;$B29,'Data Annex'!$K$1:$K$4779,0),MATCH(RXW$2,'Data Annex'!$K$1:$BS$1,0)),"")</f>
        <v/>
      </c>
      <c r="RXX29" s="258" t="str">
        <f>IFERROR(INDEX('Data Annex'!$K$1:$BS$4779,MATCH(RXX$1&amp;"|"&amp;$B29,'Data Annex'!$K$1:$K$4779,0),MATCH(RXX$2,'Data Annex'!$K$1:$BS$1,0)),"")</f>
        <v/>
      </c>
      <c r="RXY29" s="258" t="str">
        <f>IFERROR(INDEX('Data Annex'!$K$1:$BS$4779,MATCH(RXY$1&amp;"|"&amp;$B29,'Data Annex'!$K$1:$K$4779,0),MATCH(RXY$2,'Data Annex'!$K$1:$BS$1,0)),"")</f>
        <v/>
      </c>
      <c r="RXZ29" s="258" t="str">
        <f>IFERROR(INDEX('Data Annex'!$K$1:$BS$4779,MATCH(RXZ$1&amp;"|"&amp;$B29,'Data Annex'!$K$1:$K$4779,0),MATCH(RXZ$2,'Data Annex'!$K$1:$BS$1,0)),"")</f>
        <v/>
      </c>
      <c r="RYA29" s="258" t="str">
        <f>IFERROR(INDEX('Data Annex'!$K$1:$BS$4779,MATCH(RYA$1&amp;"|"&amp;$B29,'Data Annex'!$K$1:$K$4779,0),MATCH(RYA$2,'Data Annex'!$K$1:$BS$1,0)),"")</f>
        <v/>
      </c>
      <c r="RYB29" s="258" t="str">
        <f>IFERROR(INDEX('Data Annex'!$K$1:$BS$4779,MATCH(RYB$1&amp;"|"&amp;$B29,'Data Annex'!$K$1:$K$4779,0),MATCH(RYB$2,'Data Annex'!$K$1:$BS$1,0)),"")</f>
        <v/>
      </c>
      <c r="RYC29" s="258" t="str">
        <f>IFERROR(INDEX('Data Annex'!$K$1:$BS$4779,MATCH(RYC$1&amp;"|"&amp;$B29,'Data Annex'!$K$1:$K$4779,0),MATCH(RYC$2,'Data Annex'!$K$1:$BS$1,0)),"")</f>
        <v/>
      </c>
      <c r="RYD29" s="258" t="str">
        <f>IFERROR(INDEX('Data Annex'!$K$1:$BS$4779,MATCH(RYD$1&amp;"|"&amp;$B29,'Data Annex'!$K$1:$K$4779,0),MATCH(RYD$2,'Data Annex'!$K$1:$BS$1,0)),"")</f>
        <v/>
      </c>
      <c r="RYE29" s="258" t="str">
        <f>IFERROR(INDEX('Data Annex'!$K$1:$BS$4779,MATCH(RYE$1&amp;"|"&amp;$B29,'Data Annex'!$K$1:$K$4779,0),MATCH(RYE$2,'Data Annex'!$K$1:$BS$1,0)),"")</f>
        <v/>
      </c>
      <c r="RYF29" s="258" t="str">
        <f>IFERROR(INDEX('Data Annex'!$K$1:$BS$4779,MATCH(RYF$1&amp;"|"&amp;$B29,'Data Annex'!$K$1:$K$4779,0),MATCH(RYF$2,'Data Annex'!$K$1:$BS$1,0)),"")</f>
        <v/>
      </c>
      <c r="RYG29" s="258" t="str">
        <f>IFERROR(INDEX('Data Annex'!$K$1:$BS$4779,MATCH(RYG$1&amp;"|"&amp;$B29,'Data Annex'!$K$1:$K$4779,0),MATCH(RYG$2,'Data Annex'!$K$1:$BS$1,0)),"")</f>
        <v/>
      </c>
      <c r="RYH29" s="258" t="str">
        <f>IFERROR(INDEX('Data Annex'!$K$1:$BS$4779,MATCH(RYH$1&amp;"|"&amp;$B29,'Data Annex'!$K$1:$K$4779,0),MATCH(RYH$2,'Data Annex'!$K$1:$BS$1,0)),"")</f>
        <v/>
      </c>
      <c r="RYI29" s="258" t="str">
        <f>IFERROR(INDEX('Data Annex'!$K$1:$BS$4779,MATCH(RYI$1&amp;"|"&amp;$B29,'Data Annex'!$K$1:$K$4779,0),MATCH(RYI$2,'Data Annex'!$K$1:$BS$1,0)),"")</f>
        <v/>
      </c>
      <c r="RYJ29" s="258" t="str">
        <f>IFERROR(INDEX('Data Annex'!$K$1:$BS$4779,MATCH(RYJ$1&amp;"|"&amp;$B29,'Data Annex'!$K$1:$K$4779,0),MATCH(RYJ$2,'Data Annex'!$K$1:$BS$1,0)),"")</f>
        <v/>
      </c>
      <c r="RYK29" s="258" t="str">
        <f>IFERROR(INDEX('Data Annex'!$K$1:$BS$4779,MATCH(RYK$1&amp;"|"&amp;$B29,'Data Annex'!$K$1:$K$4779,0),MATCH(RYK$2,'Data Annex'!$K$1:$BS$1,0)),"")</f>
        <v/>
      </c>
      <c r="RYL29" s="258" t="str">
        <f>IFERROR(INDEX('Data Annex'!$K$1:$BS$4779,MATCH(RYL$1&amp;"|"&amp;$B29,'Data Annex'!$K$1:$K$4779,0),MATCH(RYL$2,'Data Annex'!$K$1:$BS$1,0)),"")</f>
        <v/>
      </c>
      <c r="RYM29" s="258" t="str">
        <f>IFERROR(INDEX('Data Annex'!$K$1:$BS$4779,MATCH(RYM$1&amp;"|"&amp;$B29,'Data Annex'!$K$1:$K$4779,0),MATCH(RYM$2,'Data Annex'!$K$1:$BS$1,0)),"")</f>
        <v/>
      </c>
      <c r="RYN29" s="258" t="str">
        <f>IFERROR(INDEX('Data Annex'!$K$1:$BS$4779,MATCH(RYN$1&amp;"|"&amp;$B29,'Data Annex'!$K$1:$K$4779,0),MATCH(RYN$2,'Data Annex'!$K$1:$BS$1,0)),"")</f>
        <v/>
      </c>
      <c r="RYO29" s="258" t="str">
        <f>IFERROR(INDEX('Data Annex'!$K$1:$BS$4779,MATCH(RYO$1&amp;"|"&amp;$B29,'Data Annex'!$K$1:$K$4779,0),MATCH(RYO$2,'Data Annex'!$K$1:$BS$1,0)),"")</f>
        <v/>
      </c>
      <c r="RYP29" s="258" t="str">
        <f>IFERROR(INDEX('Data Annex'!$K$1:$BS$4779,MATCH(RYP$1&amp;"|"&amp;$B29,'Data Annex'!$K$1:$K$4779,0),MATCH(RYP$2,'Data Annex'!$K$1:$BS$1,0)),"")</f>
        <v/>
      </c>
      <c r="RYQ29" s="258" t="str">
        <f>IFERROR(INDEX('Data Annex'!$K$1:$BS$4779,MATCH(RYQ$1&amp;"|"&amp;$B29,'Data Annex'!$K$1:$K$4779,0),MATCH(RYQ$2,'Data Annex'!$K$1:$BS$1,0)),"")</f>
        <v/>
      </c>
      <c r="RYR29" s="258" t="str">
        <f>IFERROR(INDEX('Data Annex'!$K$1:$BS$4779,MATCH(RYR$1&amp;"|"&amp;$B29,'Data Annex'!$K$1:$K$4779,0),MATCH(RYR$2,'Data Annex'!$K$1:$BS$1,0)),"")</f>
        <v/>
      </c>
      <c r="RYS29" s="258" t="str">
        <f>IFERROR(INDEX('Data Annex'!$K$1:$BS$4779,MATCH(RYS$1&amp;"|"&amp;$B29,'Data Annex'!$K$1:$K$4779,0),MATCH(RYS$2,'Data Annex'!$K$1:$BS$1,0)),"")</f>
        <v/>
      </c>
      <c r="RYT29" s="258" t="str">
        <f>IFERROR(INDEX('Data Annex'!$K$1:$BS$4779,MATCH(RYT$1&amp;"|"&amp;$B29,'Data Annex'!$K$1:$K$4779,0),MATCH(RYT$2,'Data Annex'!$K$1:$BS$1,0)),"")</f>
        <v/>
      </c>
      <c r="RYU29" s="258" t="str">
        <f>IFERROR(INDEX('Data Annex'!$K$1:$BS$4779,MATCH(RYU$1&amp;"|"&amp;$B29,'Data Annex'!$K$1:$K$4779,0),MATCH(RYU$2,'Data Annex'!$K$1:$BS$1,0)),"")</f>
        <v/>
      </c>
      <c r="RYV29" s="258" t="str">
        <f>IFERROR(INDEX('Data Annex'!$K$1:$BS$4779,MATCH(RYV$1&amp;"|"&amp;$B29,'Data Annex'!$K$1:$K$4779,0),MATCH(RYV$2,'Data Annex'!$K$1:$BS$1,0)),"")</f>
        <v/>
      </c>
      <c r="RYW29" s="258" t="str">
        <f>IFERROR(INDEX('Data Annex'!$K$1:$BS$4779,MATCH(RYW$1&amp;"|"&amp;$B29,'Data Annex'!$K$1:$K$4779,0),MATCH(RYW$2,'Data Annex'!$K$1:$BS$1,0)),"")</f>
        <v/>
      </c>
      <c r="RYX29" s="258" t="str">
        <f>IFERROR(INDEX('Data Annex'!$K$1:$BS$4779,MATCH(RYX$1&amp;"|"&amp;$B29,'Data Annex'!$K$1:$K$4779,0),MATCH(RYX$2,'Data Annex'!$K$1:$BS$1,0)),"")</f>
        <v/>
      </c>
      <c r="RYY29" s="258" t="str">
        <f>IFERROR(INDEX('Data Annex'!$K$1:$BS$4779,MATCH(RYY$1&amp;"|"&amp;$B29,'Data Annex'!$K$1:$K$4779,0),MATCH(RYY$2,'Data Annex'!$K$1:$BS$1,0)),"")</f>
        <v/>
      </c>
      <c r="RYZ29" s="258" t="str">
        <f>IFERROR(INDEX('Data Annex'!$K$1:$BS$4779,MATCH(RYZ$1&amp;"|"&amp;$B29,'Data Annex'!$K$1:$K$4779,0),MATCH(RYZ$2,'Data Annex'!$K$1:$BS$1,0)),"")</f>
        <v/>
      </c>
      <c r="RZA29" s="258" t="str">
        <f>IFERROR(INDEX('Data Annex'!$K$1:$BS$4779,MATCH(RZA$1&amp;"|"&amp;$B29,'Data Annex'!$K$1:$K$4779,0),MATCH(RZA$2,'Data Annex'!$K$1:$BS$1,0)),"")</f>
        <v/>
      </c>
      <c r="RZB29" s="258" t="str">
        <f>IFERROR(INDEX('Data Annex'!$K$1:$BS$4779,MATCH(RZB$1&amp;"|"&amp;$B29,'Data Annex'!$K$1:$K$4779,0),MATCH(RZB$2,'Data Annex'!$K$1:$BS$1,0)),"")</f>
        <v/>
      </c>
      <c r="RZC29" s="258" t="str">
        <f>IFERROR(INDEX('Data Annex'!$K$1:$BS$4779,MATCH(RZC$1&amp;"|"&amp;$B29,'Data Annex'!$K$1:$K$4779,0),MATCH(RZC$2,'Data Annex'!$K$1:$BS$1,0)),"")</f>
        <v/>
      </c>
      <c r="RZD29" s="258" t="str">
        <f>IFERROR(INDEX('Data Annex'!$K$1:$BS$4779,MATCH(RZD$1&amp;"|"&amp;$B29,'Data Annex'!$K$1:$K$4779,0),MATCH(RZD$2,'Data Annex'!$K$1:$BS$1,0)),"")</f>
        <v/>
      </c>
      <c r="RZE29" s="258" t="str">
        <f>IFERROR(INDEX('Data Annex'!$K$1:$BS$4779,MATCH(RZE$1&amp;"|"&amp;$B29,'Data Annex'!$K$1:$K$4779,0),MATCH(RZE$2,'Data Annex'!$K$1:$BS$1,0)),"")</f>
        <v/>
      </c>
      <c r="RZF29" s="258" t="str">
        <f>IFERROR(INDEX('Data Annex'!$K$1:$BS$4779,MATCH(RZF$1&amp;"|"&amp;$B29,'Data Annex'!$K$1:$K$4779,0),MATCH(RZF$2,'Data Annex'!$K$1:$BS$1,0)),"")</f>
        <v/>
      </c>
      <c r="RZG29" s="258" t="str">
        <f>IFERROR(INDEX('Data Annex'!$K$1:$BS$4779,MATCH(RZG$1&amp;"|"&amp;$B29,'Data Annex'!$K$1:$K$4779,0),MATCH(RZG$2,'Data Annex'!$K$1:$BS$1,0)),"")</f>
        <v/>
      </c>
      <c r="RZH29" s="258" t="str">
        <f>IFERROR(INDEX('Data Annex'!$K$1:$BS$4779,MATCH(RZH$1&amp;"|"&amp;$B29,'Data Annex'!$K$1:$K$4779,0),MATCH(RZH$2,'Data Annex'!$K$1:$BS$1,0)),"")</f>
        <v/>
      </c>
      <c r="RZI29" s="258" t="str">
        <f>IFERROR(INDEX('Data Annex'!$K$1:$BS$4779,MATCH(RZI$1&amp;"|"&amp;$B29,'Data Annex'!$K$1:$K$4779,0),MATCH(RZI$2,'Data Annex'!$K$1:$BS$1,0)),"")</f>
        <v/>
      </c>
      <c r="RZJ29" s="258" t="str">
        <f>IFERROR(INDEX('Data Annex'!$K$1:$BS$4779,MATCH(RZJ$1&amp;"|"&amp;$B29,'Data Annex'!$K$1:$K$4779,0),MATCH(RZJ$2,'Data Annex'!$K$1:$BS$1,0)),"")</f>
        <v/>
      </c>
      <c r="RZK29" s="258" t="str">
        <f>IFERROR(INDEX('Data Annex'!$K$1:$BS$4779,MATCH(RZK$1&amp;"|"&amp;$B29,'Data Annex'!$K$1:$K$4779,0),MATCH(RZK$2,'Data Annex'!$K$1:$BS$1,0)),"")</f>
        <v/>
      </c>
      <c r="RZL29" s="258" t="str">
        <f>IFERROR(INDEX('Data Annex'!$K$1:$BS$4779,MATCH(RZL$1&amp;"|"&amp;$B29,'Data Annex'!$K$1:$K$4779,0),MATCH(RZL$2,'Data Annex'!$K$1:$BS$1,0)),"")</f>
        <v/>
      </c>
      <c r="RZM29" s="258" t="str">
        <f>IFERROR(INDEX('Data Annex'!$K$1:$BS$4779,MATCH(RZM$1&amp;"|"&amp;$B29,'Data Annex'!$K$1:$K$4779,0),MATCH(RZM$2,'Data Annex'!$K$1:$BS$1,0)),"")</f>
        <v/>
      </c>
      <c r="RZN29" s="258" t="str">
        <f>IFERROR(INDEX('Data Annex'!$K$1:$BS$4779,MATCH(RZN$1&amp;"|"&amp;$B29,'Data Annex'!$K$1:$K$4779,0),MATCH(RZN$2,'Data Annex'!$K$1:$BS$1,0)),"")</f>
        <v/>
      </c>
      <c r="RZO29" s="258" t="str">
        <f>IFERROR(INDEX('Data Annex'!$K$1:$BS$4779,MATCH(RZO$1&amp;"|"&amp;$B29,'Data Annex'!$K$1:$K$4779,0),MATCH(RZO$2,'Data Annex'!$K$1:$BS$1,0)),"")</f>
        <v/>
      </c>
      <c r="RZP29" s="258" t="str">
        <f>IFERROR(INDEX('Data Annex'!$K$1:$BS$4779,MATCH(RZP$1&amp;"|"&amp;$B29,'Data Annex'!$K$1:$K$4779,0),MATCH(RZP$2,'Data Annex'!$K$1:$BS$1,0)),"")</f>
        <v/>
      </c>
      <c r="RZQ29" s="258" t="str">
        <f>IFERROR(INDEX('Data Annex'!$K$1:$BS$4779,MATCH(RZQ$1&amp;"|"&amp;$B29,'Data Annex'!$K$1:$K$4779,0),MATCH(RZQ$2,'Data Annex'!$K$1:$BS$1,0)),"")</f>
        <v/>
      </c>
      <c r="RZR29" s="258" t="str">
        <f>IFERROR(INDEX('Data Annex'!$K$1:$BS$4779,MATCH(RZR$1&amp;"|"&amp;$B29,'Data Annex'!$K$1:$K$4779,0),MATCH(RZR$2,'Data Annex'!$K$1:$BS$1,0)),"")</f>
        <v/>
      </c>
      <c r="RZS29" s="258" t="str">
        <f>IFERROR(INDEX('Data Annex'!$K$1:$BS$4779,MATCH(RZS$1&amp;"|"&amp;$B29,'Data Annex'!$K$1:$K$4779,0),MATCH(RZS$2,'Data Annex'!$K$1:$BS$1,0)),"")</f>
        <v/>
      </c>
      <c r="RZT29" s="258" t="str">
        <f>IFERROR(INDEX('Data Annex'!$K$1:$BS$4779,MATCH(RZT$1&amp;"|"&amp;$B29,'Data Annex'!$K$1:$K$4779,0),MATCH(RZT$2,'Data Annex'!$K$1:$BS$1,0)),"")</f>
        <v/>
      </c>
      <c r="RZU29" s="258" t="str">
        <f>IFERROR(INDEX('Data Annex'!$K$1:$BS$4779,MATCH(RZU$1&amp;"|"&amp;$B29,'Data Annex'!$K$1:$K$4779,0),MATCH(RZU$2,'Data Annex'!$K$1:$BS$1,0)),"")</f>
        <v/>
      </c>
      <c r="RZV29" s="258" t="str">
        <f>IFERROR(INDEX('Data Annex'!$K$1:$BS$4779,MATCH(RZV$1&amp;"|"&amp;$B29,'Data Annex'!$K$1:$K$4779,0),MATCH(RZV$2,'Data Annex'!$K$1:$BS$1,0)),"")</f>
        <v/>
      </c>
      <c r="RZW29" s="258" t="str">
        <f>IFERROR(INDEX('Data Annex'!$K$1:$BS$4779,MATCH(RZW$1&amp;"|"&amp;$B29,'Data Annex'!$K$1:$K$4779,0),MATCH(RZW$2,'Data Annex'!$K$1:$BS$1,0)),"")</f>
        <v/>
      </c>
      <c r="RZX29" s="258" t="str">
        <f>IFERROR(INDEX('Data Annex'!$K$1:$BS$4779,MATCH(RZX$1&amp;"|"&amp;$B29,'Data Annex'!$K$1:$K$4779,0),MATCH(RZX$2,'Data Annex'!$K$1:$BS$1,0)),"")</f>
        <v/>
      </c>
      <c r="RZY29" s="258" t="str">
        <f>IFERROR(INDEX('Data Annex'!$K$1:$BS$4779,MATCH(RZY$1&amp;"|"&amp;$B29,'Data Annex'!$K$1:$K$4779,0),MATCH(RZY$2,'Data Annex'!$K$1:$BS$1,0)),"")</f>
        <v/>
      </c>
      <c r="RZZ29" s="258" t="str">
        <f>IFERROR(INDEX('Data Annex'!$K$1:$BS$4779,MATCH(RZZ$1&amp;"|"&amp;$B29,'Data Annex'!$K$1:$K$4779,0),MATCH(RZZ$2,'Data Annex'!$K$1:$BS$1,0)),"")</f>
        <v/>
      </c>
      <c r="SAA29" s="258" t="str">
        <f>IFERROR(INDEX('Data Annex'!$K$1:$BS$4779,MATCH(SAA$1&amp;"|"&amp;$B29,'Data Annex'!$K$1:$K$4779,0),MATCH(SAA$2,'Data Annex'!$K$1:$BS$1,0)),"")</f>
        <v/>
      </c>
      <c r="SAB29" s="258" t="str">
        <f>IFERROR(INDEX('Data Annex'!$K$1:$BS$4779,MATCH(SAB$1&amp;"|"&amp;$B29,'Data Annex'!$K$1:$K$4779,0),MATCH(SAB$2,'Data Annex'!$K$1:$BS$1,0)),"")</f>
        <v/>
      </c>
      <c r="SAC29" s="258" t="str">
        <f>IFERROR(INDEX('Data Annex'!$K$1:$BS$4779,MATCH(SAC$1&amp;"|"&amp;$B29,'Data Annex'!$K$1:$K$4779,0),MATCH(SAC$2,'Data Annex'!$K$1:$BS$1,0)),"")</f>
        <v/>
      </c>
      <c r="SAD29" s="258" t="str">
        <f>IFERROR(INDEX('Data Annex'!$K$1:$BS$4779,MATCH(SAD$1&amp;"|"&amp;$B29,'Data Annex'!$K$1:$K$4779,0),MATCH(SAD$2,'Data Annex'!$K$1:$BS$1,0)),"")</f>
        <v/>
      </c>
      <c r="SAE29" s="258" t="str">
        <f>IFERROR(INDEX('Data Annex'!$K$1:$BS$4779,MATCH(SAE$1&amp;"|"&amp;$B29,'Data Annex'!$K$1:$K$4779,0),MATCH(SAE$2,'Data Annex'!$K$1:$BS$1,0)),"")</f>
        <v/>
      </c>
      <c r="SAF29" s="258" t="str">
        <f>IFERROR(INDEX('Data Annex'!$K$1:$BS$4779,MATCH(SAF$1&amp;"|"&amp;$B29,'Data Annex'!$K$1:$K$4779,0),MATCH(SAF$2,'Data Annex'!$K$1:$BS$1,0)),"")</f>
        <v/>
      </c>
      <c r="SAG29" s="258" t="str">
        <f>IFERROR(INDEX('Data Annex'!$K$1:$BS$4779,MATCH(SAG$1&amp;"|"&amp;$B29,'Data Annex'!$K$1:$K$4779,0),MATCH(SAG$2,'Data Annex'!$K$1:$BS$1,0)),"")</f>
        <v/>
      </c>
      <c r="SAH29" s="258" t="str">
        <f>IFERROR(INDEX('Data Annex'!$K$1:$BS$4779,MATCH(SAH$1&amp;"|"&amp;$B29,'Data Annex'!$K$1:$K$4779,0),MATCH(SAH$2,'Data Annex'!$K$1:$BS$1,0)),"")</f>
        <v/>
      </c>
      <c r="SAI29" s="258" t="str">
        <f>IFERROR(INDEX('Data Annex'!$K$1:$BS$4779,MATCH(SAI$1&amp;"|"&amp;$B29,'Data Annex'!$K$1:$K$4779,0),MATCH(SAI$2,'Data Annex'!$K$1:$BS$1,0)),"")</f>
        <v/>
      </c>
      <c r="SAJ29" s="258" t="str">
        <f>IFERROR(INDEX('Data Annex'!$K$1:$BS$4779,MATCH(SAJ$1&amp;"|"&amp;$B29,'Data Annex'!$K$1:$K$4779,0),MATCH(SAJ$2,'Data Annex'!$K$1:$BS$1,0)),"")</f>
        <v/>
      </c>
      <c r="SAK29" s="258" t="str">
        <f>IFERROR(INDEX('Data Annex'!$K$1:$BS$4779,MATCH(SAK$1&amp;"|"&amp;$B29,'Data Annex'!$K$1:$K$4779,0),MATCH(SAK$2,'Data Annex'!$K$1:$BS$1,0)),"")</f>
        <v/>
      </c>
      <c r="SAL29" s="258" t="str">
        <f>IFERROR(INDEX('Data Annex'!$K$1:$BS$4779,MATCH(SAL$1&amp;"|"&amp;$B29,'Data Annex'!$K$1:$K$4779,0),MATCH(SAL$2,'Data Annex'!$K$1:$BS$1,0)),"")</f>
        <v/>
      </c>
      <c r="SAM29" s="258" t="str">
        <f>IFERROR(INDEX('Data Annex'!$K$1:$BS$4779,MATCH(SAM$1&amp;"|"&amp;$B29,'Data Annex'!$K$1:$K$4779,0),MATCH(SAM$2,'Data Annex'!$K$1:$BS$1,0)),"")</f>
        <v/>
      </c>
      <c r="SAN29" s="258" t="str">
        <f>IFERROR(INDEX('Data Annex'!$K$1:$BS$4779,MATCH(SAN$1&amp;"|"&amp;$B29,'Data Annex'!$K$1:$K$4779,0),MATCH(SAN$2,'Data Annex'!$K$1:$BS$1,0)),"")</f>
        <v/>
      </c>
      <c r="SAO29" s="258" t="str">
        <f>IFERROR(INDEX('Data Annex'!$K$1:$BS$4779,MATCH(SAO$1&amp;"|"&amp;$B29,'Data Annex'!$K$1:$K$4779,0),MATCH(SAO$2,'Data Annex'!$K$1:$BS$1,0)),"")</f>
        <v/>
      </c>
      <c r="SAP29" s="258" t="str">
        <f>IFERROR(INDEX('Data Annex'!$K$1:$BS$4779,MATCH(SAP$1&amp;"|"&amp;$B29,'Data Annex'!$K$1:$K$4779,0),MATCH(SAP$2,'Data Annex'!$K$1:$BS$1,0)),"")</f>
        <v/>
      </c>
      <c r="SAQ29" s="258" t="str">
        <f>IFERROR(INDEX('Data Annex'!$K$1:$BS$4779,MATCH(SAQ$1&amp;"|"&amp;$B29,'Data Annex'!$K$1:$K$4779,0),MATCH(SAQ$2,'Data Annex'!$K$1:$BS$1,0)),"")</f>
        <v/>
      </c>
      <c r="SAR29" s="258" t="str">
        <f>IFERROR(INDEX('Data Annex'!$K$1:$BS$4779,MATCH(SAR$1&amp;"|"&amp;$B29,'Data Annex'!$K$1:$K$4779,0),MATCH(SAR$2,'Data Annex'!$K$1:$BS$1,0)),"")</f>
        <v/>
      </c>
      <c r="SAS29" s="258" t="str">
        <f>IFERROR(INDEX('Data Annex'!$K$1:$BS$4779,MATCH(SAS$1&amp;"|"&amp;$B29,'Data Annex'!$K$1:$K$4779,0),MATCH(SAS$2,'Data Annex'!$K$1:$BS$1,0)),"")</f>
        <v/>
      </c>
      <c r="SAT29" s="258" t="str">
        <f>IFERROR(INDEX('Data Annex'!$K$1:$BS$4779,MATCH(SAT$1&amp;"|"&amp;$B29,'Data Annex'!$K$1:$K$4779,0),MATCH(SAT$2,'Data Annex'!$K$1:$BS$1,0)),"")</f>
        <v/>
      </c>
      <c r="SAU29" s="258" t="str">
        <f>IFERROR(INDEX('Data Annex'!$K$1:$BS$4779,MATCH(SAU$1&amp;"|"&amp;$B29,'Data Annex'!$K$1:$K$4779,0),MATCH(SAU$2,'Data Annex'!$K$1:$BS$1,0)),"")</f>
        <v/>
      </c>
      <c r="SAV29" s="258" t="str">
        <f>IFERROR(INDEX('Data Annex'!$K$1:$BS$4779,MATCH(SAV$1&amp;"|"&amp;$B29,'Data Annex'!$K$1:$K$4779,0),MATCH(SAV$2,'Data Annex'!$K$1:$BS$1,0)),"")</f>
        <v/>
      </c>
      <c r="SAW29" s="258" t="str">
        <f>IFERROR(INDEX('Data Annex'!$K$1:$BS$4779,MATCH(SAW$1&amp;"|"&amp;$B29,'Data Annex'!$K$1:$K$4779,0),MATCH(SAW$2,'Data Annex'!$K$1:$BS$1,0)),"")</f>
        <v/>
      </c>
      <c r="SAX29" s="258" t="str">
        <f>IFERROR(INDEX('Data Annex'!$K$1:$BS$4779,MATCH(SAX$1&amp;"|"&amp;$B29,'Data Annex'!$K$1:$K$4779,0),MATCH(SAX$2,'Data Annex'!$K$1:$BS$1,0)),"")</f>
        <v/>
      </c>
      <c r="SAY29" s="258" t="str">
        <f>IFERROR(INDEX('Data Annex'!$K$1:$BS$4779,MATCH(SAY$1&amp;"|"&amp;$B29,'Data Annex'!$K$1:$K$4779,0),MATCH(SAY$2,'Data Annex'!$K$1:$BS$1,0)),"")</f>
        <v/>
      </c>
      <c r="SAZ29" s="258" t="str">
        <f>IFERROR(INDEX('Data Annex'!$K$1:$BS$4779,MATCH(SAZ$1&amp;"|"&amp;$B29,'Data Annex'!$K$1:$K$4779,0),MATCH(SAZ$2,'Data Annex'!$K$1:$BS$1,0)),"")</f>
        <v/>
      </c>
      <c r="SBA29" s="258" t="str">
        <f>IFERROR(INDEX('Data Annex'!$K$1:$BS$4779,MATCH(SBA$1&amp;"|"&amp;$B29,'Data Annex'!$K$1:$K$4779,0),MATCH(SBA$2,'Data Annex'!$K$1:$BS$1,0)),"")</f>
        <v/>
      </c>
      <c r="SBB29" s="258" t="str">
        <f>IFERROR(INDEX('Data Annex'!$K$1:$BS$4779,MATCH(SBB$1&amp;"|"&amp;$B29,'Data Annex'!$K$1:$K$4779,0),MATCH(SBB$2,'Data Annex'!$K$1:$BS$1,0)),"")</f>
        <v/>
      </c>
      <c r="SBC29" s="258" t="str">
        <f>IFERROR(INDEX('Data Annex'!$K$1:$BS$4779,MATCH(SBC$1&amp;"|"&amp;$B29,'Data Annex'!$K$1:$K$4779,0),MATCH(SBC$2,'Data Annex'!$K$1:$BS$1,0)),"")</f>
        <v/>
      </c>
      <c r="SBD29" s="258" t="str">
        <f>IFERROR(INDEX('Data Annex'!$K$1:$BS$4779,MATCH(SBD$1&amp;"|"&amp;$B29,'Data Annex'!$K$1:$K$4779,0),MATCH(SBD$2,'Data Annex'!$K$1:$BS$1,0)),"")</f>
        <v/>
      </c>
      <c r="SBE29" s="258" t="str">
        <f>IFERROR(INDEX('Data Annex'!$K$1:$BS$4779,MATCH(SBE$1&amp;"|"&amp;$B29,'Data Annex'!$K$1:$K$4779,0),MATCH(SBE$2,'Data Annex'!$K$1:$BS$1,0)),"")</f>
        <v/>
      </c>
      <c r="SBF29" s="258" t="str">
        <f>IFERROR(INDEX('Data Annex'!$K$1:$BS$4779,MATCH(SBF$1&amp;"|"&amp;$B29,'Data Annex'!$K$1:$K$4779,0),MATCH(SBF$2,'Data Annex'!$K$1:$BS$1,0)),"")</f>
        <v/>
      </c>
      <c r="SBG29" s="258" t="str">
        <f>IFERROR(INDEX('Data Annex'!$K$1:$BS$4779,MATCH(SBG$1&amp;"|"&amp;$B29,'Data Annex'!$K$1:$K$4779,0),MATCH(SBG$2,'Data Annex'!$K$1:$BS$1,0)),"")</f>
        <v/>
      </c>
      <c r="SBH29" s="258" t="str">
        <f>IFERROR(INDEX('Data Annex'!$K$1:$BS$4779,MATCH(SBH$1&amp;"|"&amp;$B29,'Data Annex'!$K$1:$K$4779,0),MATCH(SBH$2,'Data Annex'!$K$1:$BS$1,0)),"")</f>
        <v/>
      </c>
      <c r="SBI29" s="258" t="str">
        <f>IFERROR(INDEX('Data Annex'!$K$1:$BS$4779,MATCH(SBI$1&amp;"|"&amp;$B29,'Data Annex'!$K$1:$K$4779,0),MATCH(SBI$2,'Data Annex'!$K$1:$BS$1,0)),"")</f>
        <v/>
      </c>
      <c r="SBJ29" s="258" t="str">
        <f>IFERROR(INDEX('Data Annex'!$K$1:$BS$4779,MATCH(SBJ$1&amp;"|"&amp;$B29,'Data Annex'!$K$1:$K$4779,0),MATCH(SBJ$2,'Data Annex'!$K$1:$BS$1,0)),"")</f>
        <v/>
      </c>
      <c r="SBK29" s="258" t="str">
        <f>IFERROR(INDEX('Data Annex'!$K$1:$BS$4779,MATCH(SBK$1&amp;"|"&amp;$B29,'Data Annex'!$K$1:$K$4779,0),MATCH(SBK$2,'Data Annex'!$K$1:$BS$1,0)),"")</f>
        <v/>
      </c>
      <c r="SBL29" s="258" t="str">
        <f>IFERROR(INDEX('Data Annex'!$K$1:$BS$4779,MATCH(SBL$1&amp;"|"&amp;$B29,'Data Annex'!$K$1:$K$4779,0),MATCH(SBL$2,'Data Annex'!$K$1:$BS$1,0)),"")</f>
        <v/>
      </c>
      <c r="SBM29" s="258" t="str">
        <f>IFERROR(INDEX('Data Annex'!$K$1:$BS$4779,MATCH(SBM$1&amp;"|"&amp;$B29,'Data Annex'!$K$1:$K$4779,0),MATCH(SBM$2,'Data Annex'!$K$1:$BS$1,0)),"")</f>
        <v/>
      </c>
      <c r="SBN29" s="258" t="str">
        <f>IFERROR(INDEX('Data Annex'!$K$1:$BS$4779,MATCH(SBN$1&amp;"|"&amp;$B29,'Data Annex'!$K$1:$K$4779,0),MATCH(SBN$2,'Data Annex'!$K$1:$BS$1,0)),"")</f>
        <v/>
      </c>
      <c r="SBO29" s="258" t="str">
        <f>IFERROR(INDEX('Data Annex'!$K$1:$BS$4779,MATCH(SBO$1&amp;"|"&amp;$B29,'Data Annex'!$K$1:$K$4779,0),MATCH(SBO$2,'Data Annex'!$K$1:$BS$1,0)),"")</f>
        <v/>
      </c>
      <c r="SBP29" s="258" t="str">
        <f>IFERROR(INDEX('Data Annex'!$K$1:$BS$4779,MATCH(SBP$1&amp;"|"&amp;$B29,'Data Annex'!$K$1:$K$4779,0),MATCH(SBP$2,'Data Annex'!$K$1:$BS$1,0)),"")</f>
        <v/>
      </c>
      <c r="SBQ29" s="258" t="str">
        <f>IFERROR(INDEX('Data Annex'!$K$1:$BS$4779,MATCH(SBQ$1&amp;"|"&amp;$B29,'Data Annex'!$K$1:$K$4779,0),MATCH(SBQ$2,'Data Annex'!$K$1:$BS$1,0)),"")</f>
        <v/>
      </c>
      <c r="SBR29" s="258" t="str">
        <f>IFERROR(INDEX('Data Annex'!$K$1:$BS$4779,MATCH(SBR$1&amp;"|"&amp;$B29,'Data Annex'!$K$1:$K$4779,0),MATCH(SBR$2,'Data Annex'!$K$1:$BS$1,0)),"")</f>
        <v/>
      </c>
      <c r="SBS29" s="258" t="str">
        <f>IFERROR(INDEX('Data Annex'!$K$1:$BS$4779,MATCH(SBS$1&amp;"|"&amp;$B29,'Data Annex'!$K$1:$K$4779,0),MATCH(SBS$2,'Data Annex'!$K$1:$BS$1,0)),"")</f>
        <v/>
      </c>
      <c r="SBT29" s="258" t="str">
        <f>IFERROR(INDEX('Data Annex'!$K$1:$BS$4779,MATCH(SBT$1&amp;"|"&amp;$B29,'Data Annex'!$K$1:$K$4779,0),MATCH(SBT$2,'Data Annex'!$K$1:$BS$1,0)),"")</f>
        <v/>
      </c>
      <c r="SBU29" s="258" t="str">
        <f>IFERROR(INDEX('Data Annex'!$K$1:$BS$4779,MATCH(SBU$1&amp;"|"&amp;$B29,'Data Annex'!$K$1:$K$4779,0),MATCH(SBU$2,'Data Annex'!$K$1:$BS$1,0)),"")</f>
        <v/>
      </c>
      <c r="SBV29" s="258" t="str">
        <f>IFERROR(INDEX('Data Annex'!$K$1:$BS$4779,MATCH(SBV$1&amp;"|"&amp;$B29,'Data Annex'!$K$1:$K$4779,0),MATCH(SBV$2,'Data Annex'!$K$1:$BS$1,0)),"")</f>
        <v/>
      </c>
      <c r="SBW29" s="258" t="str">
        <f>IFERROR(INDEX('Data Annex'!$K$1:$BS$4779,MATCH(SBW$1&amp;"|"&amp;$B29,'Data Annex'!$K$1:$K$4779,0),MATCH(SBW$2,'Data Annex'!$K$1:$BS$1,0)),"")</f>
        <v/>
      </c>
      <c r="SBX29" s="258" t="str">
        <f>IFERROR(INDEX('Data Annex'!$K$1:$BS$4779,MATCH(SBX$1&amp;"|"&amp;$B29,'Data Annex'!$K$1:$K$4779,0),MATCH(SBX$2,'Data Annex'!$K$1:$BS$1,0)),"")</f>
        <v/>
      </c>
      <c r="SBY29" s="258" t="str">
        <f>IFERROR(INDEX('Data Annex'!$K$1:$BS$4779,MATCH(SBY$1&amp;"|"&amp;$B29,'Data Annex'!$K$1:$K$4779,0),MATCH(SBY$2,'Data Annex'!$K$1:$BS$1,0)),"")</f>
        <v/>
      </c>
      <c r="SBZ29" s="258" t="str">
        <f>IFERROR(INDEX('Data Annex'!$K$1:$BS$4779,MATCH(SBZ$1&amp;"|"&amp;$B29,'Data Annex'!$K$1:$K$4779,0),MATCH(SBZ$2,'Data Annex'!$K$1:$BS$1,0)),"")</f>
        <v/>
      </c>
      <c r="SCA29" s="258" t="str">
        <f>IFERROR(INDEX('Data Annex'!$K$1:$BS$4779,MATCH(SCA$1&amp;"|"&amp;$B29,'Data Annex'!$K$1:$K$4779,0),MATCH(SCA$2,'Data Annex'!$K$1:$BS$1,0)),"")</f>
        <v/>
      </c>
      <c r="SCB29" s="258" t="str">
        <f>IFERROR(INDEX('Data Annex'!$K$1:$BS$4779,MATCH(SCB$1&amp;"|"&amp;$B29,'Data Annex'!$K$1:$K$4779,0),MATCH(SCB$2,'Data Annex'!$K$1:$BS$1,0)),"")</f>
        <v/>
      </c>
      <c r="SCC29" s="258" t="str">
        <f>IFERROR(INDEX('Data Annex'!$K$1:$BS$4779,MATCH(SCC$1&amp;"|"&amp;$B29,'Data Annex'!$K$1:$K$4779,0),MATCH(SCC$2,'Data Annex'!$K$1:$BS$1,0)),"")</f>
        <v/>
      </c>
      <c r="SCD29" s="258" t="str">
        <f>IFERROR(INDEX('Data Annex'!$K$1:$BS$4779,MATCH(SCD$1&amp;"|"&amp;$B29,'Data Annex'!$K$1:$K$4779,0),MATCH(SCD$2,'Data Annex'!$K$1:$BS$1,0)),"")</f>
        <v/>
      </c>
      <c r="SCE29" s="258" t="str">
        <f>IFERROR(INDEX('Data Annex'!$K$1:$BS$4779,MATCH(SCE$1&amp;"|"&amp;$B29,'Data Annex'!$K$1:$K$4779,0),MATCH(SCE$2,'Data Annex'!$K$1:$BS$1,0)),"")</f>
        <v/>
      </c>
      <c r="SCF29" s="258" t="str">
        <f>IFERROR(INDEX('Data Annex'!$K$1:$BS$4779,MATCH(SCF$1&amp;"|"&amp;$B29,'Data Annex'!$K$1:$K$4779,0),MATCH(SCF$2,'Data Annex'!$K$1:$BS$1,0)),"")</f>
        <v/>
      </c>
      <c r="SCG29" s="258" t="str">
        <f>IFERROR(INDEX('Data Annex'!$K$1:$BS$4779,MATCH(SCG$1&amp;"|"&amp;$B29,'Data Annex'!$K$1:$K$4779,0),MATCH(SCG$2,'Data Annex'!$K$1:$BS$1,0)),"")</f>
        <v/>
      </c>
      <c r="SCH29" s="258" t="str">
        <f>IFERROR(INDEX('Data Annex'!$K$1:$BS$4779,MATCH(SCH$1&amp;"|"&amp;$B29,'Data Annex'!$K$1:$K$4779,0),MATCH(SCH$2,'Data Annex'!$K$1:$BS$1,0)),"")</f>
        <v/>
      </c>
      <c r="SCI29" s="258" t="str">
        <f>IFERROR(INDEX('Data Annex'!$K$1:$BS$4779,MATCH(SCI$1&amp;"|"&amp;$B29,'Data Annex'!$K$1:$K$4779,0),MATCH(SCI$2,'Data Annex'!$K$1:$BS$1,0)),"")</f>
        <v/>
      </c>
      <c r="SCJ29" s="258" t="str">
        <f>IFERROR(INDEX('Data Annex'!$K$1:$BS$4779,MATCH(SCJ$1&amp;"|"&amp;$B29,'Data Annex'!$K$1:$K$4779,0),MATCH(SCJ$2,'Data Annex'!$K$1:$BS$1,0)),"")</f>
        <v/>
      </c>
      <c r="SCK29" s="258" t="str">
        <f>IFERROR(INDEX('Data Annex'!$K$1:$BS$4779,MATCH(SCK$1&amp;"|"&amp;$B29,'Data Annex'!$K$1:$K$4779,0),MATCH(SCK$2,'Data Annex'!$K$1:$BS$1,0)),"")</f>
        <v/>
      </c>
      <c r="SCL29" s="258" t="str">
        <f>IFERROR(INDEX('Data Annex'!$K$1:$BS$4779,MATCH(SCL$1&amp;"|"&amp;$B29,'Data Annex'!$K$1:$K$4779,0),MATCH(SCL$2,'Data Annex'!$K$1:$BS$1,0)),"")</f>
        <v/>
      </c>
      <c r="SCM29" s="258" t="str">
        <f>IFERROR(INDEX('Data Annex'!$K$1:$BS$4779,MATCH(SCM$1&amp;"|"&amp;$B29,'Data Annex'!$K$1:$K$4779,0),MATCH(SCM$2,'Data Annex'!$K$1:$BS$1,0)),"")</f>
        <v/>
      </c>
      <c r="SCN29" s="258" t="str">
        <f>IFERROR(INDEX('Data Annex'!$K$1:$BS$4779,MATCH(SCN$1&amp;"|"&amp;$B29,'Data Annex'!$K$1:$K$4779,0),MATCH(SCN$2,'Data Annex'!$K$1:$BS$1,0)),"")</f>
        <v/>
      </c>
      <c r="SCO29" s="258" t="str">
        <f>IFERROR(INDEX('Data Annex'!$K$1:$BS$4779,MATCH(SCO$1&amp;"|"&amp;$B29,'Data Annex'!$K$1:$K$4779,0),MATCH(SCO$2,'Data Annex'!$K$1:$BS$1,0)),"")</f>
        <v/>
      </c>
      <c r="SCP29" s="258" t="str">
        <f>IFERROR(INDEX('Data Annex'!$K$1:$BS$4779,MATCH(SCP$1&amp;"|"&amp;$B29,'Data Annex'!$K$1:$K$4779,0),MATCH(SCP$2,'Data Annex'!$K$1:$BS$1,0)),"")</f>
        <v/>
      </c>
      <c r="SCQ29" s="258" t="str">
        <f>IFERROR(INDEX('Data Annex'!$K$1:$BS$4779,MATCH(SCQ$1&amp;"|"&amp;$B29,'Data Annex'!$K$1:$K$4779,0),MATCH(SCQ$2,'Data Annex'!$K$1:$BS$1,0)),"")</f>
        <v/>
      </c>
      <c r="SCR29" s="258" t="str">
        <f>IFERROR(INDEX('Data Annex'!$K$1:$BS$4779,MATCH(SCR$1&amp;"|"&amp;$B29,'Data Annex'!$K$1:$K$4779,0),MATCH(SCR$2,'Data Annex'!$K$1:$BS$1,0)),"")</f>
        <v/>
      </c>
      <c r="SCS29" s="258" t="str">
        <f>IFERROR(INDEX('Data Annex'!$K$1:$BS$4779,MATCH(SCS$1&amp;"|"&amp;$B29,'Data Annex'!$K$1:$K$4779,0),MATCH(SCS$2,'Data Annex'!$K$1:$BS$1,0)),"")</f>
        <v/>
      </c>
      <c r="SCT29" s="258" t="str">
        <f>IFERROR(INDEX('Data Annex'!$K$1:$BS$4779,MATCH(SCT$1&amp;"|"&amp;$B29,'Data Annex'!$K$1:$K$4779,0),MATCH(SCT$2,'Data Annex'!$K$1:$BS$1,0)),"")</f>
        <v/>
      </c>
      <c r="SCU29" s="258" t="str">
        <f>IFERROR(INDEX('Data Annex'!$K$1:$BS$4779,MATCH(SCU$1&amp;"|"&amp;$B29,'Data Annex'!$K$1:$K$4779,0),MATCH(SCU$2,'Data Annex'!$K$1:$BS$1,0)),"")</f>
        <v/>
      </c>
      <c r="SCV29" s="258" t="str">
        <f>IFERROR(INDEX('Data Annex'!$K$1:$BS$4779,MATCH(SCV$1&amp;"|"&amp;$B29,'Data Annex'!$K$1:$K$4779,0),MATCH(SCV$2,'Data Annex'!$K$1:$BS$1,0)),"")</f>
        <v/>
      </c>
      <c r="SCW29" s="258" t="str">
        <f>IFERROR(INDEX('Data Annex'!$K$1:$BS$4779,MATCH(SCW$1&amp;"|"&amp;$B29,'Data Annex'!$K$1:$K$4779,0),MATCH(SCW$2,'Data Annex'!$K$1:$BS$1,0)),"")</f>
        <v/>
      </c>
      <c r="SCX29" s="258" t="str">
        <f>IFERROR(INDEX('Data Annex'!$K$1:$BS$4779,MATCH(SCX$1&amp;"|"&amp;$B29,'Data Annex'!$K$1:$K$4779,0),MATCH(SCX$2,'Data Annex'!$K$1:$BS$1,0)),"")</f>
        <v/>
      </c>
      <c r="SCY29" s="258" t="str">
        <f>IFERROR(INDEX('Data Annex'!$K$1:$BS$4779,MATCH(SCY$1&amp;"|"&amp;$B29,'Data Annex'!$K$1:$K$4779,0),MATCH(SCY$2,'Data Annex'!$K$1:$BS$1,0)),"")</f>
        <v/>
      </c>
      <c r="SCZ29" s="258" t="str">
        <f>IFERROR(INDEX('Data Annex'!$K$1:$BS$4779,MATCH(SCZ$1&amp;"|"&amp;$B29,'Data Annex'!$K$1:$K$4779,0),MATCH(SCZ$2,'Data Annex'!$K$1:$BS$1,0)),"")</f>
        <v/>
      </c>
      <c r="SDA29" s="258" t="str">
        <f>IFERROR(INDEX('Data Annex'!$K$1:$BS$4779,MATCH(SDA$1&amp;"|"&amp;$B29,'Data Annex'!$K$1:$K$4779,0),MATCH(SDA$2,'Data Annex'!$K$1:$BS$1,0)),"")</f>
        <v/>
      </c>
      <c r="SDB29" s="258" t="str">
        <f>IFERROR(INDEX('Data Annex'!$K$1:$BS$4779,MATCH(SDB$1&amp;"|"&amp;$B29,'Data Annex'!$K$1:$K$4779,0),MATCH(SDB$2,'Data Annex'!$K$1:$BS$1,0)),"")</f>
        <v/>
      </c>
      <c r="SDC29" s="258" t="str">
        <f>IFERROR(INDEX('Data Annex'!$K$1:$BS$4779,MATCH(SDC$1&amp;"|"&amp;$B29,'Data Annex'!$K$1:$K$4779,0),MATCH(SDC$2,'Data Annex'!$K$1:$BS$1,0)),"")</f>
        <v/>
      </c>
      <c r="SDD29" s="258" t="str">
        <f>IFERROR(INDEX('Data Annex'!$K$1:$BS$4779,MATCH(SDD$1&amp;"|"&amp;$B29,'Data Annex'!$K$1:$K$4779,0),MATCH(SDD$2,'Data Annex'!$K$1:$BS$1,0)),"")</f>
        <v/>
      </c>
      <c r="SDE29" s="258" t="str">
        <f>IFERROR(INDEX('Data Annex'!$K$1:$BS$4779,MATCH(SDE$1&amp;"|"&amp;$B29,'Data Annex'!$K$1:$K$4779,0),MATCH(SDE$2,'Data Annex'!$K$1:$BS$1,0)),"")</f>
        <v/>
      </c>
      <c r="SDF29" s="258" t="str">
        <f>IFERROR(INDEX('Data Annex'!$K$1:$BS$4779,MATCH(SDF$1&amp;"|"&amp;$B29,'Data Annex'!$K$1:$K$4779,0),MATCH(SDF$2,'Data Annex'!$K$1:$BS$1,0)),"")</f>
        <v/>
      </c>
      <c r="SDG29" s="258" t="str">
        <f>IFERROR(INDEX('Data Annex'!$K$1:$BS$4779,MATCH(SDG$1&amp;"|"&amp;$B29,'Data Annex'!$K$1:$K$4779,0),MATCH(SDG$2,'Data Annex'!$K$1:$BS$1,0)),"")</f>
        <v/>
      </c>
      <c r="SDH29" s="258" t="str">
        <f>IFERROR(INDEX('Data Annex'!$K$1:$BS$4779,MATCH(SDH$1&amp;"|"&amp;$B29,'Data Annex'!$K$1:$K$4779,0),MATCH(SDH$2,'Data Annex'!$K$1:$BS$1,0)),"")</f>
        <v/>
      </c>
      <c r="SDI29" s="258" t="str">
        <f>IFERROR(INDEX('Data Annex'!$K$1:$BS$4779,MATCH(SDI$1&amp;"|"&amp;$B29,'Data Annex'!$K$1:$K$4779,0),MATCH(SDI$2,'Data Annex'!$K$1:$BS$1,0)),"")</f>
        <v/>
      </c>
      <c r="SDJ29" s="258" t="str">
        <f>IFERROR(INDEX('Data Annex'!$K$1:$BS$4779,MATCH(SDJ$1&amp;"|"&amp;$B29,'Data Annex'!$K$1:$K$4779,0),MATCH(SDJ$2,'Data Annex'!$K$1:$BS$1,0)),"")</f>
        <v/>
      </c>
      <c r="SDK29" s="258" t="str">
        <f>IFERROR(INDEX('Data Annex'!$K$1:$BS$4779,MATCH(SDK$1&amp;"|"&amp;$B29,'Data Annex'!$K$1:$K$4779,0),MATCH(SDK$2,'Data Annex'!$K$1:$BS$1,0)),"")</f>
        <v/>
      </c>
      <c r="SDL29" s="258" t="str">
        <f>IFERROR(INDEX('Data Annex'!$K$1:$BS$4779,MATCH(SDL$1&amp;"|"&amp;$B29,'Data Annex'!$K$1:$K$4779,0),MATCH(SDL$2,'Data Annex'!$K$1:$BS$1,0)),"")</f>
        <v/>
      </c>
      <c r="SDM29" s="258" t="str">
        <f>IFERROR(INDEX('Data Annex'!$K$1:$BS$4779,MATCH(SDM$1&amp;"|"&amp;$B29,'Data Annex'!$K$1:$K$4779,0),MATCH(SDM$2,'Data Annex'!$K$1:$BS$1,0)),"")</f>
        <v/>
      </c>
      <c r="SDN29" s="258" t="str">
        <f>IFERROR(INDEX('Data Annex'!$K$1:$BS$4779,MATCH(SDN$1&amp;"|"&amp;$B29,'Data Annex'!$K$1:$K$4779,0),MATCH(SDN$2,'Data Annex'!$K$1:$BS$1,0)),"")</f>
        <v/>
      </c>
      <c r="SDO29" s="258" t="str">
        <f>IFERROR(INDEX('Data Annex'!$K$1:$BS$4779,MATCH(SDO$1&amp;"|"&amp;$B29,'Data Annex'!$K$1:$K$4779,0),MATCH(SDO$2,'Data Annex'!$K$1:$BS$1,0)),"")</f>
        <v/>
      </c>
      <c r="SDP29" s="258" t="str">
        <f>IFERROR(INDEX('Data Annex'!$K$1:$BS$4779,MATCH(SDP$1&amp;"|"&amp;$B29,'Data Annex'!$K$1:$K$4779,0),MATCH(SDP$2,'Data Annex'!$K$1:$BS$1,0)),"")</f>
        <v/>
      </c>
      <c r="SDQ29" s="258" t="str">
        <f>IFERROR(INDEX('Data Annex'!$K$1:$BS$4779,MATCH(SDQ$1&amp;"|"&amp;$B29,'Data Annex'!$K$1:$K$4779,0),MATCH(SDQ$2,'Data Annex'!$K$1:$BS$1,0)),"")</f>
        <v/>
      </c>
      <c r="SDR29" s="258" t="str">
        <f>IFERROR(INDEX('Data Annex'!$K$1:$BS$4779,MATCH(SDR$1&amp;"|"&amp;$B29,'Data Annex'!$K$1:$K$4779,0),MATCH(SDR$2,'Data Annex'!$K$1:$BS$1,0)),"")</f>
        <v/>
      </c>
      <c r="SDS29" s="258" t="str">
        <f>IFERROR(INDEX('Data Annex'!$K$1:$BS$4779,MATCH(SDS$1&amp;"|"&amp;$B29,'Data Annex'!$K$1:$K$4779,0),MATCH(SDS$2,'Data Annex'!$K$1:$BS$1,0)),"")</f>
        <v/>
      </c>
      <c r="SDT29" s="258" t="str">
        <f>IFERROR(INDEX('Data Annex'!$K$1:$BS$4779,MATCH(SDT$1&amp;"|"&amp;$B29,'Data Annex'!$K$1:$K$4779,0),MATCH(SDT$2,'Data Annex'!$K$1:$BS$1,0)),"")</f>
        <v/>
      </c>
      <c r="SDU29" s="258" t="str">
        <f>IFERROR(INDEX('Data Annex'!$K$1:$BS$4779,MATCH(SDU$1&amp;"|"&amp;$B29,'Data Annex'!$K$1:$K$4779,0),MATCH(SDU$2,'Data Annex'!$K$1:$BS$1,0)),"")</f>
        <v/>
      </c>
      <c r="SDV29" s="258" t="str">
        <f>IFERROR(INDEX('Data Annex'!$K$1:$BS$4779,MATCH(SDV$1&amp;"|"&amp;$B29,'Data Annex'!$K$1:$K$4779,0),MATCH(SDV$2,'Data Annex'!$K$1:$BS$1,0)),"")</f>
        <v/>
      </c>
      <c r="SDW29" s="258" t="str">
        <f>IFERROR(INDEX('Data Annex'!$K$1:$BS$4779,MATCH(SDW$1&amp;"|"&amp;$B29,'Data Annex'!$K$1:$K$4779,0),MATCH(SDW$2,'Data Annex'!$K$1:$BS$1,0)),"")</f>
        <v/>
      </c>
      <c r="SDX29" s="258" t="str">
        <f>IFERROR(INDEX('Data Annex'!$K$1:$BS$4779,MATCH(SDX$1&amp;"|"&amp;$B29,'Data Annex'!$K$1:$K$4779,0),MATCH(SDX$2,'Data Annex'!$K$1:$BS$1,0)),"")</f>
        <v/>
      </c>
      <c r="SDY29" s="258" t="str">
        <f>IFERROR(INDEX('Data Annex'!$K$1:$BS$4779,MATCH(SDY$1&amp;"|"&amp;$B29,'Data Annex'!$K$1:$K$4779,0),MATCH(SDY$2,'Data Annex'!$K$1:$BS$1,0)),"")</f>
        <v/>
      </c>
      <c r="SDZ29" s="258" t="str">
        <f>IFERROR(INDEX('Data Annex'!$K$1:$BS$4779,MATCH(SDZ$1&amp;"|"&amp;$B29,'Data Annex'!$K$1:$K$4779,0),MATCH(SDZ$2,'Data Annex'!$K$1:$BS$1,0)),"")</f>
        <v/>
      </c>
      <c r="SEA29" s="258" t="str">
        <f>IFERROR(INDEX('Data Annex'!$K$1:$BS$4779,MATCH(SEA$1&amp;"|"&amp;$B29,'Data Annex'!$K$1:$K$4779,0),MATCH(SEA$2,'Data Annex'!$K$1:$BS$1,0)),"")</f>
        <v/>
      </c>
      <c r="SEB29" s="258" t="str">
        <f>IFERROR(INDEX('Data Annex'!$K$1:$BS$4779,MATCH(SEB$1&amp;"|"&amp;$B29,'Data Annex'!$K$1:$K$4779,0),MATCH(SEB$2,'Data Annex'!$K$1:$BS$1,0)),"")</f>
        <v/>
      </c>
      <c r="SEC29" s="258" t="str">
        <f>IFERROR(INDEX('Data Annex'!$K$1:$BS$4779,MATCH(SEC$1&amp;"|"&amp;$B29,'Data Annex'!$K$1:$K$4779,0),MATCH(SEC$2,'Data Annex'!$K$1:$BS$1,0)),"")</f>
        <v/>
      </c>
      <c r="SED29" s="258" t="str">
        <f>IFERROR(INDEX('Data Annex'!$K$1:$BS$4779,MATCH(SED$1&amp;"|"&amp;$B29,'Data Annex'!$K$1:$K$4779,0),MATCH(SED$2,'Data Annex'!$K$1:$BS$1,0)),"")</f>
        <v/>
      </c>
      <c r="SEE29" s="258" t="str">
        <f>IFERROR(INDEX('Data Annex'!$K$1:$BS$4779,MATCH(SEE$1&amp;"|"&amp;$B29,'Data Annex'!$K$1:$K$4779,0),MATCH(SEE$2,'Data Annex'!$K$1:$BS$1,0)),"")</f>
        <v/>
      </c>
      <c r="SEF29" s="258" t="str">
        <f>IFERROR(INDEX('Data Annex'!$K$1:$BS$4779,MATCH(SEF$1&amp;"|"&amp;$B29,'Data Annex'!$K$1:$K$4779,0),MATCH(SEF$2,'Data Annex'!$K$1:$BS$1,0)),"")</f>
        <v/>
      </c>
      <c r="SEG29" s="258" t="str">
        <f>IFERROR(INDEX('Data Annex'!$K$1:$BS$4779,MATCH(SEG$1&amp;"|"&amp;$B29,'Data Annex'!$K$1:$K$4779,0),MATCH(SEG$2,'Data Annex'!$K$1:$BS$1,0)),"")</f>
        <v/>
      </c>
      <c r="SEH29" s="258" t="str">
        <f>IFERROR(INDEX('Data Annex'!$K$1:$BS$4779,MATCH(SEH$1&amp;"|"&amp;$B29,'Data Annex'!$K$1:$K$4779,0),MATCH(SEH$2,'Data Annex'!$K$1:$BS$1,0)),"")</f>
        <v/>
      </c>
      <c r="SEI29" s="258" t="str">
        <f>IFERROR(INDEX('Data Annex'!$K$1:$BS$4779,MATCH(SEI$1&amp;"|"&amp;$B29,'Data Annex'!$K$1:$K$4779,0),MATCH(SEI$2,'Data Annex'!$K$1:$BS$1,0)),"")</f>
        <v/>
      </c>
      <c r="SEJ29" s="258" t="str">
        <f>IFERROR(INDEX('Data Annex'!$K$1:$BS$4779,MATCH(SEJ$1&amp;"|"&amp;$B29,'Data Annex'!$K$1:$K$4779,0),MATCH(SEJ$2,'Data Annex'!$K$1:$BS$1,0)),"")</f>
        <v/>
      </c>
      <c r="SEK29" s="258" t="str">
        <f>IFERROR(INDEX('Data Annex'!$K$1:$BS$4779,MATCH(SEK$1&amp;"|"&amp;$B29,'Data Annex'!$K$1:$K$4779,0),MATCH(SEK$2,'Data Annex'!$K$1:$BS$1,0)),"")</f>
        <v/>
      </c>
      <c r="SEL29" s="258" t="str">
        <f>IFERROR(INDEX('Data Annex'!$K$1:$BS$4779,MATCH(SEL$1&amp;"|"&amp;$B29,'Data Annex'!$K$1:$K$4779,0),MATCH(SEL$2,'Data Annex'!$K$1:$BS$1,0)),"")</f>
        <v/>
      </c>
      <c r="SEM29" s="258" t="str">
        <f>IFERROR(INDEX('Data Annex'!$K$1:$BS$4779,MATCH(SEM$1&amp;"|"&amp;$B29,'Data Annex'!$K$1:$K$4779,0),MATCH(SEM$2,'Data Annex'!$K$1:$BS$1,0)),"")</f>
        <v/>
      </c>
      <c r="SEN29" s="258" t="str">
        <f>IFERROR(INDEX('Data Annex'!$K$1:$BS$4779,MATCH(SEN$1&amp;"|"&amp;$B29,'Data Annex'!$K$1:$K$4779,0),MATCH(SEN$2,'Data Annex'!$K$1:$BS$1,0)),"")</f>
        <v/>
      </c>
      <c r="SEO29" s="258" t="str">
        <f>IFERROR(INDEX('Data Annex'!$K$1:$BS$4779,MATCH(SEO$1&amp;"|"&amp;$B29,'Data Annex'!$K$1:$K$4779,0),MATCH(SEO$2,'Data Annex'!$K$1:$BS$1,0)),"")</f>
        <v/>
      </c>
      <c r="SEP29" s="258" t="str">
        <f>IFERROR(INDEX('Data Annex'!$K$1:$BS$4779,MATCH(SEP$1&amp;"|"&amp;$B29,'Data Annex'!$K$1:$K$4779,0),MATCH(SEP$2,'Data Annex'!$K$1:$BS$1,0)),"")</f>
        <v/>
      </c>
      <c r="SEQ29" s="258" t="str">
        <f>IFERROR(INDEX('Data Annex'!$K$1:$BS$4779,MATCH(SEQ$1&amp;"|"&amp;$B29,'Data Annex'!$K$1:$K$4779,0),MATCH(SEQ$2,'Data Annex'!$K$1:$BS$1,0)),"")</f>
        <v/>
      </c>
      <c r="SER29" s="258" t="str">
        <f>IFERROR(INDEX('Data Annex'!$K$1:$BS$4779,MATCH(SER$1&amp;"|"&amp;$B29,'Data Annex'!$K$1:$K$4779,0),MATCH(SER$2,'Data Annex'!$K$1:$BS$1,0)),"")</f>
        <v/>
      </c>
      <c r="SES29" s="258" t="str">
        <f>IFERROR(INDEX('Data Annex'!$K$1:$BS$4779,MATCH(SES$1&amp;"|"&amp;$B29,'Data Annex'!$K$1:$K$4779,0),MATCH(SES$2,'Data Annex'!$K$1:$BS$1,0)),"")</f>
        <v/>
      </c>
      <c r="SET29" s="258" t="str">
        <f>IFERROR(INDEX('Data Annex'!$K$1:$BS$4779,MATCH(SET$1&amp;"|"&amp;$B29,'Data Annex'!$K$1:$K$4779,0),MATCH(SET$2,'Data Annex'!$K$1:$BS$1,0)),"")</f>
        <v/>
      </c>
      <c r="SEU29" s="258" t="str">
        <f>IFERROR(INDEX('Data Annex'!$K$1:$BS$4779,MATCH(SEU$1&amp;"|"&amp;$B29,'Data Annex'!$K$1:$K$4779,0),MATCH(SEU$2,'Data Annex'!$K$1:$BS$1,0)),"")</f>
        <v/>
      </c>
      <c r="SEV29" s="258" t="str">
        <f>IFERROR(INDEX('Data Annex'!$K$1:$BS$4779,MATCH(SEV$1&amp;"|"&amp;$B29,'Data Annex'!$K$1:$K$4779,0),MATCH(SEV$2,'Data Annex'!$K$1:$BS$1,0)),"")</f>
        <v/>
      </c>
      <c r="SEW29" s="258" t="str">
        <f>IFERROR(INDEX('Data Annex'!$K$1:$BS$4779,MATCH(SEW$1&amp;"|"&amp;$B29,'Data Annex'!$K$1:$K$4779,0),MATCH(SEW$2,'Data Annex'!$K$1:$BS$1,0)),"")</f>
        <v/>
      </c>
      <c r="SEX29" s="258" t="str">
        <f>IFERROR(INDEX('Data Annex'!$K$1:$BS$4779,MATCH(SEX$1&amp;"|"&amp;$B29,'Data Annex'!$K$1:$K$4779,0),MATCH(SEX$2,'Data Annex'!$K$1:$BS$1,0)),"")</f>
        <v/>
      </c>
      <c r="SEY29" s="258" t="str">
        <f>IFERROR(INDEX('Data Annex'!$K$1:$BS$4779,MATCH(SEY$1&amp;"|"&amp;$B29,'Data Annex'!$K$1:$K$4779,0),MATCH(SEY$2,'Data Annex'!$K$1:$BS$1,0)),"")</f>
        <v/>
      </c>
      <c r="SEZ29" s="258" t="str">
        <f>IFERROR(INDEX('Data Annex'!$K$1:$BS$4779,MATCH(SEZ$1&amp;"|"&amp;$B29,'Data Annex'!$K$1:$K$4779,0),MATCH(SEZ$2,'Data Annex'!$K$1:$BS$1,0)),"")</f>
        <v/>
      </c>
      <c r="SFA29" s="258" t="str">
        <f>IFERROR(INDEX('Data Annex'!$K$1:$BS$4779,MATCH(SFA$1&amp;"|"&amp;$B29,'Data Annex'!$K$1:$K$4779,0),MATCH(SFA$2,'Data Annex'!$K$1:$BS$1,0)),"")</f>
        <v/>
      </c>
      <c r="SFB29" s="258" t="str">
        <f>IFERROR(INDEX('Data Annex'!$K$1:$BS$4779,MATCH(SFB$1&amp;"|"&amp;$B29,'Data Annex'!$K$1:$K$4779,0),MATCH(SFB$2,'Data Annex'!$K$1:$BS$1,0)),"")</f>
        <v/>
      </c>
      <c r="SFC29" s="258" t="str">
        <f>IFERROR(INDEX('Data Annex'!$K$1:$BS$4779,MATCH(SFC$1&amp;"|"&amp;$B29,'Data Annex'!$K$1:$K$4779,0),MATCH(SFC$2,'Data Annex'!$K$1:$BS$1,0)),"")</f>
        <v/>
      </c>
      <c r="SFD29" s="258" t="str">
        <f>IFERROR(INDEX('Data Annex'!$K$1:$BS$4779,MATCH(SFD$1&amp;"|"&amp;$B29,'Data Annex'!$K$1:$K$4779,0),MATCH(SFD$2,'Data Annex'!$K$1:$BS$1,0)),"")</f>
        <v/>
      </c>
      <c r="SFE29" s="258" t="str">
        <f>IFERROR(INDEX('Data Annex'!$K$1:$BS$4779,MATCH(SFE$1&amp;"|"&amp;$B29,'Data Annex'!$K$1:$K$4779,0),MATCH(SFE$2,'Data Annex'!$K$1:$BS$1,0)),"")</f>
        <v/>
      </c>
      <c r="SFF29" s="258" t="str">
        <f>IFERROR(INDEX('Data Annex'!$K$1:$BS$4779,MATCH(SFF$1&amp;"|"&amp;$B29,'Data Annex'!$K$1:$K$4779,0),MATCH(SFF$2,'Data Annex'!$K$1:$BS$1,0)),"")</f>
        <v/>
      </c>
      <c r="SFG29" s="258" t="str">
        <f>IFERROR(INDEX('Data Annex'!$K$1:$BS$4779,MATCH(SFG$1&amp;"|"&amp;$B29,'Data Annex'!$K$1:$K$4779,0),MATCH(SFG$2,'Data Annex'!$K$1:$BS$1,0)),"")</f>
        <v/>
      </c>
      <c r="SFH29" s="258" t="str">
        <f>IFERROR(INDEX('Data Annex'!$K$1:$BS$4779,MATCH(SFH$1&amp;"|"&amp;$B29,'Data Annex'!$K$1:$K$4779,0),MATCH(SFH$2,'Data Annex'!$K$1:$BS$1,0)),"")</f>
        <v/>
      </c>
      <c r="SFI29" s="258" t="str">
        <f>IFERROR(INDEX('Data Annex'!$K$1:$BS$4779,MATCH(SFI$1&amp;"|"&amp;$B29,'Data Annex'!$K$1:$K$4779,0),MATCH(SFI$2,'Data Annex'!$K$1:$BS$1,0)),"")</f>
        <v/>
      </c>
      <c r="SFJ29" s="258" t="str">
        <f>IFERROR(INDEX('Data Annex'!$K$1:$BS$4779,MATCH(SFJ$1&amp;"|"&amp;$B29,'Data Annex'!$K$1:$K$4779,0),MATCH(SFJ$2,'Data Annex'!$K$1:$BS$1,0)),"")</f>
        <v/>
      </c>
      <c r="SFK29" s="258" t="str">
        <f>IFERROR(INDEX('Data Annex'!$K$1:$BS$4779,MATCH(SFK$1&amp;"|"&amp;$B29,'Data Annex'!$K$1:$K$4779,0),MATCH(SFK$2,'Data Annex'!$K$1:$BS$1,0)),"")</f>
        <v/>
      </c>
      <c r="SFL29" s="258" t="str">
        <f>IFERROR(INDEX('Data Annex'!$K$1:$BS$4779,MATCH(SFL$1&amp;"|"&amp;$B29,'Data Annex'!$K$1:$K$4779,0),MATCH(SFL$2,'Data Annex'!$K$1:$BS$1,0)),"")</f>
        <v/>
      </c>
      <c r="SFM29" s="258" t="str">
        <f>IFERROR(INDEX('Data Annex'!$K$1:$BS$4779,MATCH(SFM$1&amp;"|"&amp;$B29,'Data Annex'!$K$1:$K$4779,0),MATCH(SFM$2,'Data Annex'!$K$1:$BS$1,0)),"")</f>
        <v/>
      </c>
      <c r="SFN29" s="258" t="str">
        <f>IFERROR(INDEX('Data Annex'!$K$1:$BS$4779,MATCH(SFN$1&amp;"|"&amp;$B29,'Data Annex'!$K$1:$K$4779,0),MATCH(SFN$2,'Data Annex'!$K$1:$BS$1,0)),"")</f>
        <v/>
      </c>
      <c r="SFO29" s="258" t="str">
        <f>IFERROR(INDEX('Data Annex'!$K$1:$BS$4779,MATCH(SFO$1&amp;"|"&amp;$B29,'Data Annex'!$K$1:$K$4779,0),MATCH(SFO$2,'Data Annex'!$K$1:$BS$1,0)),"")</f>
        <v/>
      </c>
      <c r="SFP29" s="258" t="str">
        <f>IFERROR(INDEX('Data Annex'!$K$1:$BS$4779,MATCH(SFP$1&amp;"|"&amp;$B29,'Data Annex'!$K$1:$K$4779,0),MATCH(SFP$2,'Data Annex'!$K$1:$BS$1,0)),"")</f>
        <v/>
      </c>
      <c r="SFQ29" s="258" t="str">
        <f>IFERROR(INDEX('Data Annex'!$K$1:$BS$4779,MATCH(SFQ$1&amp;"|"&amp;$B29,'Data Annex'!$K$1:$K$4779,0),MATCH(SFQ$2,'Data Annex'!$K$1:$BS$1,0)),"")</f>
        <v/>
      </c>
      <c r="SFR29" s="258" t="str">
        <f>IFERROR(INDEX('Data Annex'!$K$1:$BS$4779,MATCH(SFR$1&amp;"|"&amp;$B29,'Data Annex'!$K$1:$K$4779,0),MATCH(SFR$2,'Data Annex'!$K$1:$BS$1,0)),"")</f>
        <v/>
      </c>
      <c r="SFS29" s="258" t="str">
        <f>IFERROR(INDEX('Data Annex'!$K$1:$BS$4779,MATCH(SFS$1&amp;"|"&amp;$B29,'Data Annex'!$K$1:$K$4779,0),MATCH(SFS$2,'Data Annex'!$K$1:$BS$1,0)),"")</f>
        <v/>
      </c>
      <c r="SFT29" s="258" t="str">
        <f>IFERROR(INDEX('Data Annex'!$K$1:$BS$4779,MATCH(SFT$1&amp;"|"&amp;$B29,'Data Annex'!$K$1:$K$4779,0),MATCH(SFT$2,'Data Annex'!$K$1:$BS$1,0)),"")</f>
        <v/>
      </c>
      <c r="SFU29" s="258" t="str">
        <f>IFERROR(INDEX('Data Annex'!$K$1:$BS$4779,MATCH(SFU$1&amp;"|"&amp;$B29,'Data Annex'!$K$1:$K$4779,0),MATCH(SFU$2,'Data Annex'!$K$1:$BS$1,0)),"")</f>
        <v/>
      </c>
      <c r="SFV29" s="258" t="str">
        <f>IFERROR(INDEX('Data Annex'!$K$1:$BS$4779,MATCH(SFV$1&amp;"|"&amp;$B29,'Data Annex'!$K$1:$K$4779,0),MATCH(SFV$2,'Data Annex'!$K$1:$BS$1,0)),"")</f>
        <v/>
      </c>
      <c r="SFW29" s="258" t="str">
        <f>IFERROR(INDEX('Data Annex'!$K$1:$BS$4779,MATCH(SFW$1&amp;"|"&amp;$B29,'Data Annex'!$K$1:$K$4779,0),MATCH(SFW$2,'Data Annex'!$K$1:$BS$1,0)),"")</f>
        <v/>
      </c>
      <c r="SFX29" s="258" t="str">
        <f>IFERROR(INDEX('Data Annex'!$K$1:$BS$4779,MATCH(SFX$1&amp;"|"&amp;$B29,'Data Annex'!$K$1:$K$4779,0),MATCH(SFX$2,'Data Annex'!$K$1:$BS$1,0)),"")</f>
        <v/>
      </c>
      <c r="SFY29" s="258" t="str">
        <f>IFERROR(INDEX('Data Annex'!$K$1:$BS$4779,MATCH(SFY$1&amp;"|"&amp;$B29,'Data Annex'!$K$1:$K$4779,0),MATCH(SFY$2,'Data Annex'!$K$1:$BS$1,0)),"")</f>
        <v/>
      </c>
      <c r="SFZ29" s="258" t="str">
        <f>IFERROR(INDEX('Data Annex'!$K$1:$BS$4779,MATCH(SFZ$1&amp;"|"&amp;$B29,'Data Annex'!$K$1:$K$4779,0),MATCH(SFZ$2,'Data Annex'!$K$1:$BS$1,0)),"")</f>
        <v/>
      </c>
      <c r="SGA29" s="258" t="str">
        <f>IFERROR(INDEX('Data Annex'!$K$1:$BS$4779,MATCH(SGA$1&amp;"|"&amp;$B29,'Data Annex'!$K$1:$K$4779,0),MATCH(SGA$2,'Data Annex'!$K$1:$BS$1,0)),"")</f>
        <v/>
      </c>
      <c r="SGB29" s="258" t="str">
        <f>IFERROR(INDEX('Data Annex'!$K$1:$BS$4779,MATCH(SGB$1&amp;"|"&amp;$B29,'Data Annex'!$K$1:$K$4779,0),MATCH(SGB$2,'Data Annex'!$K$1:$BS$1,0)),"")</f>
        <v/>
      </c>
      <c r="SGC29" s="258" t="str">
        <f>IFERROR(INDEX('Data Annex'!$K$1:$BS$4779,MATCH(SGC$1&amp;"|"&amp;$B29,'Data Annex'!$K$1:$K$4779,0),MATCH(SGC$2,'Data Annex'!$K$1:$BS$1,0)),"")</f>
        <v/>
      </c>
      <c r="SGD29" s="258" t="str">
        <f>IFERROR(INDEX('Data Annex'!$K$1:$BS$4779,MATCH(SGD$1&amp;"|"&amp;$B29,'Data Annex'!$K$1:$K$4779,0),MATCH(SGD$2,'Data Annex'!$K$1:$BS$1,0)),"")</f>
        <v/>
      </c>
      <c r="SGE29" s="258" t="str">
        <f>IFERROR(INDEX('Data Annex'!$K$1:$BS$4779,MATCH(SGE$1&amp;"|"&amp;$B29,'Data Annex'!$K$1:$K$4779,0),MATCH(SGE$2,'Data Annex'!$K$1:$BS$1,0)),"")</f>
        <v/>
      </c>
      <c r="SGF29" s="258" t="str">
        <f>IFERROR(INDEX('Data Annex'!$K$1:$BS$4779,MATCH(SGF$1&amp;"|"&amp;$B29,'Data Annex'!$K$1:$K$4779,0),MATCH(SGF$2,'Data Annex'!$K$1:$BS$1,0)),"")</f>
        <v/>
      </c>
      <c r="SGG29" s="258" t="str">
        <f>IFERROR(INDEX('Data Annex'!$K$1:$BS$4779,MATCH(SGG$1&amp;"|"&amp;$B29,'Data Annex'!$K$1:$K$4779,0),MATCH(SGG$2,'Data Annex'!$K$1:$BS$1,0)),"")</f>
        <v/>
      </c>
      <c r="SGH29" s="258" t="str">
        <f>IFERROR(INDEX('Data Annex'!$K$1:$BS$4779,MATCH(SGH$1&amp;"|"&amp;$B29,'Data Annex'!$K$1:$K$4779,0),MATCH(SGH$2,'Data Annex'!$K$1:$BS$1,0)),"")</f>
        <v/>
      </c>
      <c r="SGI29" s="258" t="str">
        <f>IFERROR(INDEX('Data Annex'!$K$1:$BS$4779,MATCH(SGI$1&amp;"|"&amp;$B29,'Data Annex'!$K$1:$K$4779,0),MATCH(SGI$2,'Data Annex'!$K$1:$BS$1,0)),"")</f>
        <v/>
      </c>
      <c r="SGJ29" s="258" t="str">
        <f>IFERROR(INDEX('Data Annex'!$K$1:$BS$4779,MATCH(SGJ$1&amp;"|"&amp;$B29,'Data Annex'!$K$1:$K$4779,0),MATCH(SGJ$2,'Data Annex'!$K$1:$BS$1,0)),"")</f>
        <v/>
      </c>
      <c r="SGK29" s="258" t="str">
        <f>IFERROR(INDEX('Data Annex'!$K$1:$BS$4779,MATCH(SGK$1&amp;"|"&amp;$B29,'Data Annex'!$K$1:$K$4779,0),MATCH(SGK$2,'Data Annex'!$K$1:$BS$1,0)),"")</f>
        <v/>
      </c>
      <c r="SGL29" s="258" t="str">
        <f>IFERROR(INDEX('Data Annex'!$K$1:$BS$4779,MATCH(SGL$1&amp;"|"&amp;$B29,'Data Annex'!$K$1:$K$4779,0),MATCH(SGL$2,'Data Annex'!$K$1:$BS$1,0)),"")</f>
        <v/>
      </c>
      <c r="SGM29" s="258" t="str">
        <f>IFERROR(INDEX('Data Annex'!$K$1:$BS$4779,MATCH(SGM$1&amp;"|"&amp;$B29,'Data Annex'!$K$1:$K$4779,0),MATCH(SGM$2,'Data Annex'!$K$1:$BS$1,0)),"")</f>
        <v/>
      </c>
      <c r="SGN29" s="258" t="str">
        <f>IFERROR(INDEX('Data Annex'!$K$1:$BS$4779,MATCH(SGN$1&amp;"|"&amp;$B29,'Data Annex'!$K$1:$K$4779,0),MATCH(SGN$2,'Data Annex'!$K$1:$BS$1,0)),"")</f>
        <v/>
      </c>
      <c r="SGO29" s="258" t="str">
        <f>IFERROR(INDEX('Data Annex'!$K$1:$BS$4779,MATCH(SGO$1&amp;"|"&amp;$B29,'Data Annex'!$K$1:$K$4779,0),MATCH(SGO$2,'Data Annex'!$K$1:$BS$1,0)),"")</f>
        <v/>
      </c>
      <c r="SGP29" s="258" t="str">
        <f>IFERROR(INDEX('Data Annex'!$K$1:$BS$4779,MATCH(SGP$1&amp;"|"&amp;$B29,'Data Annex'!$K$1:$K$4779,0),MATCH(SGP$2,'Data Annex'!$K$1:$BS$1,0)),"")</f>
        <v/>
      </c>
      <c r="SGQ29" s="258" t="str">
        <f>IFERROR(INDEX('Data Annex'!$K$1:$BS$4779,MATCH(SGQ$1&amp;"|"&amp;$B29,'Data Annex'!$K$1:$K$4779,0),MATCH(SGQ$2,'Data Annex'!$K$1:$BS$1,0)),"")</f>
        <v/>
      </c>
      <c r="SGR29" s="258" t="str">
        <f>IFERROR(INDEX('Data Annex'!$K$1:$BS$4779,MATCH(SGR$1&amp;"|"&amp;$B29,'Data Annex'!$K$1:$K$4779,0),MATCH(SGR$2,'Data Annex'!$K$1:$BS$1,0)),"")</f>
        <v/>
      </c>
      <c r="SGS29" s="258" t="str">
        <f>IFERROR(INDEX('Data Annex'!$K$1:$BS$4779,MATCH(SGS$1&amp;"|"&amp;$B29,'Data Annex'!$K$1:$K$4779,0),MATCH(SGS$2,'Data Annex'!$K$1:$BS$1,0)),"")</f>
        <v/>
      </c>
      <c r="SGT29" s="258" t="str">
        <f>IFERROR(INDEX('Data Annex'!$K$1:$BS$4779,MATCH(SGT$1&amp;"|"&amp;$B29,'Data Annex'!$K$1:$K$4779,0),MATCH(SGT$2,'Data Annex'!$K$1:$BS$1,0)),"")</f>
        <v/>
      </c>
      <c r="SGU29" s="258" t="str">
        <f>IFERROR(INDEX('Data Annex'!$K$1:$BS$4779,MATCH(SGU$1&amp;"|"&amp;$B29,'Data Annex'!$K$1:$K$4779,0),MATCH(SGU$2,'Data Annex'!$K$1:$BS$1,0)),"")</f>
        <v/>
      </c>
      <c r="SGV29" s="258" t="str">
        <f>IFERROR(INDEX('Data Annex'!$K$1:$BS$4779,MATCH(SGV$1&amp;"|"&amp;$B29,'Data Annex'!$K$1:$K$4779,0),MATCH(SGV$2,'Data Annex'!$K$1:$BS$1,0)),"")</f>
        <v/>
      </c>
      <c r="SGW29" s="258" t="str">
        <f>IFERROR(INDEX('Data Annex'!$K$1:$BS$4779,MATCH(SGW$1&amp;"|"&amp;$B29,'Data Annex'!$K$1:$K$4779,0),MATCH(SGW$2,'Data Annex'!$K$1:$BS$1,0)),"")</f>
        <v/>
      </c>
      <c r="SGX29" s="258" t="str">
        <f>IFERROR(INDEX('Data Annex'!$K$1:$BS$4779,MATCH(SGX$1&amp;"|"&amp;$B29,'Data Annex'!$K$1:$K$4779,0),MATCH(SGX$2,'Data Annex'!$K$1:$BS$1,0)),"")</f>
        <v/>
      </c>
      <c r="SGY29" s="258" t="str">
        <f>IFERROR(INDEX('Data Annex'!$K$1:$BS$4779,MATCH(SGY$1&amp;"|"&amp;$B29,'Data Annex'!$K$1:$K$4779,0),MATCH(SGY$2,'Data Annex'!$K$1:$BS$1,0)),"")</f>
        <v/>
      </c>
      <c r="SGZ29" s="258" t="str">
        <f>IFERROR(INDEX('Data Annex'!$K$1:$BS$4779,MATCH(SGZ$1&amp;"|"&amp;$B29,'Data Annex'!$K$1:$K$4779,0),MATCH(SGZ$2,'Data Annex'!$K$1:$BS$1,0)),"")</f>
        <v/>
      </c>
      <c r="SHA29" s="258" t="str">
        <f>IFERROR(INDEX('Data Annex'!$K$1:$BS$4779,MATCH(SHA$1&amp;"|"&amp;$B29,'Data Annex'!$K$1:$K$4779,0),MATCH(SHA$2,'Data Annex'!$K$1:$BS$1,0)),"")</f>
        <v/>
      </c>
      <c r="SHB29" s="258" t="str">
        <f>IFERROR(INDEX('Data Annex'!$K$1:$BS$4779,MATCH(SHB$1&amp;"|"&amp;$B29,'Data Annex'!$K$1:$K$4779,0),MATCH(SHB$2,'Data Annex'!$K$1:$BS$1,0)),"")</f>
        <v/>
      </c>
      <c r="SHC29" s="258" t="str">
        <f>IFERROR(INDEX('Data Annex'!$K$1:$BS$4779,MATCH(SHC$1&amp;"|"&amp;$B29,'Data Annex'!$K$1:$K$4779,0),MATCH(SHC$2,'Data Annex'!$K$1:$BS$1,0)),"")</f>
        <v/>
      </c>
      <c r="SHD29" s="258" t="str">
        <f>IFERROR(INDEX('Data Annex'!$K$1:$BS$4779,MATCH(SHD$1&amp;"|"&amp;$B29,'Data Annex'!$K$1:$K$4779,0),MATCH(SHD$2,'Data Annex'!$K$1:$BS$1,0)),"")</f>
        <v/>
      </c>
      <c r="SHE29" s="258" t="str">
        <f>IFERROR(INDEX('Data Annex'!$K$1:$BS$4779,MATCH(SHE$1&amp;"|"&amp;$B29,'Data Annex'!$K$1:$K$4779,0),MATCH(SHE$2,'Data Annex'!$K$1:$BS$1,0)),"")</f>
        <v/>
      </c>
      <c r="SHF29" s="258" t="str">
        <f>IFERROR(INDEX('Data Annex'!$K$1:$BS$4779,MATCH(SHF$1&amp;"|"&amp;$B29,'Data Annex'!$K$1:$K$4779,0),MATCH(SHF$2,'Data Annex'!$K$1:$BS$1,0)),"")</f>
        <v/>
      </c>
      <c r="SHG29" s="258" t="str">
        <f>IFERROR(INDEX('Data Annex'!$K$1:$BS$4779,MATCH(SHG$1&amp;"|"&amp;$B29,'Data Annex'!$K$1:$K$4779,0),MATCH(SHG$2,'Data Annex'!$K$1:$BS$1,0)),"")</f>
        <v/>
      </c>
      <c r="SHH29" s="258" t="str">
        <f>IFERROR(INDEX('Data Annex'!$K$1:$BS$4779,MATCH(SHH$1&amp;"|"&amp;$B29,'Data Annex'!$K$1:$K$4779,0),MATCH(SHH$2,'Data Annex'!$K$1:$BS$1,0)),"")</f>
        <v/>
      </c>
      <c r="SHI29" s="258" t="str">
        <f>IFERROR(INDEX('Data Annex'!$K$1:$BS$4779,MATCH(SHI$1&amp;"|"&amp;$B29,'Data Annex'!$K$1:$K$4779,0),MATCH(SHI$2,'Data Annex'!$K$1:$BS$1,0)),"")</f>
        <v/>
      </c>
      <c r="SHJ29" s="258" t="str">
        <f>IFERROR(INDEX('Data Annex'!$K$1:$BS$4779,MATCH(SHJ$1&amp;"|"&amp;$B29,'Data Annex'!$K$1:$K$4779,0),MATCH(SHJ$2,'Data Annex'!$K$1:$BS$1,0)),"")</f>
        <v/>
      </c>
      <c r="SHK29" s="258" t="str">
        <f>IFERROR(INDEX('Data Annex'!$K$1:$BS$4779,MATCH(SHK$1&amp;"|"&amp;$B29,'Data Annex'!$K$1:$K$4779,0),MATCH(SHK$2,'Data Annex'!$K$1:$BS$1,0)),"")</f>
        <v/>
      </c>
      <c r="SHL29" s="258" t="str">
        <f>IFERROR(INDEX('Data Annex'!$K$1:$BS$4779,MATCH(SHL$1&amp;"|"&amp;$B29,'Data Annex'!$K$1:$K$4779,0),MATCH(SHL$2,'Data Annex'!$K$1:$BS$1,0)),"")</f>
        <v/>
      </c>
      <c r="SHM29" s="258" t="str">
        <f>IFERROR(INDEX('Data Annex'!$K$1:$BS$4779,MATCH(SHM$1&amp;"|"&amp;$B29,'Data Annex'!$K$1:$K$4779,0),MATCH(SHM$2,'Data Annex'!$K$1:$BS$1,0)),"")</f>
        <v/>
      </c>
      <c r="SHN29" s="258" t="str">
        <f>IFERROR(INDEX('Data Annex'!$K$1:$BS$4779,MATCH(SHN$1&amp;"|"&amp;$B29,'Data Annex'!$K$1:$K$4779,0),MATCH(SHN$2,'Data Annex'!$K$1:$BS$1,0)),"")</f>
        <v/>
      </c>
      <c r="SHO29" s="258" t="str">
        <f>IFERROR(INDEX('Data Annex'!$K$1:$BS$4779,MATCH(SHO$1&amp;"|"&amp;$B29,'Data Annex'!$K$1:$K$4779,0),MATCH(SHO$2,'Data Annex'!$K$1:$BS$1,0)),"")</f>
        <v/>
      </c>
      <c r="SHP29" s="258" t="str">
        <f>IFERROR(INDEX('Data Annex'!$K$1:$BS$4779,MATCH(SHP$1&amp;"|"&amp;$B29,'Data Annex'!$K$1:$K$4779,0),MATCH(SHP$2,'Data Annex'!$K$1:$BS$1,0)),"")</f>
        <v/>
      </c>
      <c r="SHQ29" s="258" t="str">
        <f>IFERROR(INDEX('Data Annex'!$K$1:$BS$4779,MATCH(SHQ$1&amp;"|"&amp;$B29,'Data Annex'!$K$1:$K$4779,0),MATCH(SHQ$2,'Data Annex'!$K$1:$BS$1,0)),"")</f>
        <v/>
      </c>
      <c r="SHR29" s="258" t="str">
        <f>IFERROR(INDEX('Data Annex'!$K$1:$BS$4779,MATCH(SHR$1&amp;"|"&amp;$B29,'Data Annex'!$K$1:$K$4779,0),MATCH(SHR$2,'Data Annex'!$K$1:$BS$1,0)),"")</f>
        <v/>
      </c>
      <c r="SHS29" s="258" t="str">
        <f>IFERROR(INDEX('Data Annex'!$K$1:$BS$4779,MATCH(SHS$1&amp;"|"&amp;$B29,'Data Annex'!$K$1:$K$4779,0),MATCH(SHS$2,'Data Annex'!$K$1:$BS$1,0)),"")</f>
        <v/>
      </c>
      <c r="SHT29" s="258" t="str">
        <f>IFERROR(INDEX('Data Annex'!$K$1:$BS$4779,MATCH(SHT$1&amp;"|"&amp;$B29,'Data Annex'!$K$1:$K$4779,0),MATCH(SHT$2,'Data Annex'!$K$1:$BS$1,0)),"")</f>
        <v/>
      </c>
      <c r="SHU29" s="258" t="str">
        <f>IFERROR(INDEX('Data Annex'!$K$1:$BS$4779,MATCH(SHU$1&amp;"|"&amp;$B29,'Data Annex'!$K$1:$K$4779,0),MATCH(SHU$2,'Data Annex'!$K$1:$BS$1,0)),"")</f>
        <v/>
      </c>
      <c r="SHV29" s="258" t="str">
        <f>IFERROR(INDEX('Data Annex'!$K$1:$BS$4779,MATCH(SHV$1&amp;"|"&amp;$B29,'Data Annex'!$K$1:$K$4779,0),MATCH(SHV$2,'Data Annex'!$K$1:$BS$1,0)),"")</f>
        <v/>
      </c>
      <c r="SHW29" s="258" t="str">
        <f>IFERROR(INDEX('Data Annex'!$K$1:$BS$4779,MATCH(SHW$1&amp;"|"&amp;$B29,'Data Annex'!$K$1:$K$4779,0),MATCH(SHW$2,'Data Annex'!$K$1:$BS$1,0)),"")</f>
        <v/>
      </c>
      <c r="SHX29" s="258" t="str">
        <f>IFERROR(INDEX('Data Annex'!$K$1:$BS$4779,MATCH(SHX$1&amp;"|"&amp;$B29,'Data Annex'!$K$1:$K$4779,0),MATCH(SHX$2,'Data Annex'!$K$1:$BS$1,0)),"")</f>
        <v/>
      </c>
      <c r="SHY29" s="258" t="str">
        <f>IFERROR(INDEX('Data Annex'!$K$1:$BS$4779,MATCH(SHY$1&amp;"|"&amp;$B29,'Data Annex'!$K$1:$K$4779,0),MATCH(SHY$2,'Data Annex'!$K$1:$BS$1,0)),"")</f>
        <v/>
      </c>
      <c r="SHZ29" s="258" t="str">
        <f>IFERROR(INDEX('Data Annex'!$K$1:$BS$4779,MATCH(SHZ$1&amp;"|"&amp;$B29,'Data Annex'!$K$1:$K$4779,0),MATCH(SHZ$2,'Data Annex'!$K$1:$BS$1,0)),"")</f>
        <v/>
      </c>
      <c r="SIA29" s="258" t="str">
        <f>IFERROR(INDEX('Data Annex'!$K$1:$BS$4779,MATCH(SIA$1&amp;"|"&amp;$B29,'Data Annex'!$K$1:$K$4779,0),MATCH(SIA$2,'Data Annex'!$K$1:$BS$1,0)),"")</f>
        <v/>
      </c>
      <c r="SIB29" s="258" t="str">
        <f>IFERROR(INDEX('Data Annex'!$K$1:$BS$4779,MATCH(SIB$1&amp;"|"&amp;$B29,'Data Annex'!$K$1:$K$4779,0),MATCH(SIB$2,'Data Annex'!$K$1:$BS$1,0)),"")</f>
        <v/>
      </c>
      <c r="SIC29" s="258" t="str">
        <f>IFERROR(INDEX('Data Annex'!$K$1:$BS$4779,MATCH(SIC$1&amp;"|"&amp;$B29,'Data Annex'!$K$1:$K$4779,0),MATCH(SIC$2,'Data Annex'!$K$1:$BS$1,0)),"")</f>
        <v/>
      </c>
      <c r="SID29" s="258" t="str">
        <f>IFERROR(INDEX('Data Annex'!$K$1:$BS$4779,MATCH(SID$1&amp;"|"&amp;$B29,'Data Annex'!$K$1:$K$4779,0),MATCH(SID$2,'Data Annex'!$K$1:$BS$1,0)),"")</f>
        <v/>
      </c>
      <c r="SIE29" s="258" t="str">
        <f>IFERROR(INDEX('Data Annex'!$K$1:$BS$4779,MATCH(SIE$1&amp;"|"&amp;$B29,'Data Annex'!$K$1:$K$4779,0),MATCH(SIE$2,'Data Annex'!$K$1:$BS$1,0)),"")</f>
        <v/>
      </c>
      <c r="SIF29" s="258" t="str">
        <f>IFERROR(INDEX('Data Annex'!$K$1:$BS$4779,MATCH(SIF$1&amp;"|"&amp;$B29,'Data Annex'!$K$1:$K$4779,0),MATCH(SIF$2,'Data Annex'!$K$1:$BS$1,0)),"")</f>
        <v/>
      </c>
      <c r="SIG29" s="258" t="str">
        <f>IFERROR(INDEX('Data Annex'!$K$1:$BS$4779,MATCH(SIG$1&amp;"|"&amp;$B29,'Data Annex'!$K$1:$K$4779,0),MATCH(SIG$2,'Data Annex'!$K$1:$BS$1,0)),"")</f>
        <v/>
      </c>
      <c r="SIH29" s="258" t="str">
        <f>IFERROR(INDEX('Data Annex'!$K$1:$BS$4779,MATCH(SIH$1&amp;"|"&amp;$B29,'Data Annex'!$K$1:$K$4779,0),MATCH(SIH$2,'Data Annex'!$K$1:$BS$1,0)),"")</f>
        <v/>
      </c>
      <c r="SII29" s="258" t="str">
        <f>IFERROR(INDEX('Data Annex'!$K$1:$BS$4779,MATCH(SII$1&amp;"|"&amp;$B29,'Data Annex'!$K$1:$K$4779,0),MATCH(SII$2,'Data Annex'!$K$1:$BS$1,0)),"")</f>
        <v/>
      </c>
      <c r="SIJ29" s="258" t="str">
        <f>IFERROR(INDEX('Data Annex'!$K$1:$BS$4779,MATCH(SIJ$1&amp;"|"&amp;$B29,'Data Annex'!$K$1:$K$4779,0),MATCH(SIJ$2,'Data Annex'!$K$1:$BS$1,0)),"")</f>
        <v/>
      </c>
      <c r="SIK29" s="258" t="str">
        <f>IFERROR(INDEX('Data Annex'!$K$1:$BS$4779,MATCH(SIK$1&amp;"|"&amp;$B29,'Data Annex'!$K$1:$K$4779,0),MATCH(SIK$2,'Data Annex'!$K$1:$BS$1,0)),"")</f>
        <v/>
      </c>
      <c r="SIL29" s="258" t="str">
        <f>IFERROR(INDEX('Data Annex'!$K$1:$BS$4779,MATCH(SIL$1&amp;"|"&amp;$B29,'Data Annex'!$K$1:$K$4779,0),MATCH(SIL$2,'Data Annex'!$K$1:$BS$1,0)),"")</f>
        <v/>
      </c>
      <c r="SIM29" s="258" t="str">
        <f>IFERROR(INDEX('Data Annex'!$K$1:$BS$4779,MATCH(SIM$1&amp;"|"&amp;$B29,'Data Annex'!$K$1:$K$4779,0),MATCH(SIM$2,'Data Annex'!$K$1:$BS$1,0)),"")</f>
        <v/>
      </c>
      <c r="SIN29" s="258" t="str">
        <f>IFERROR(INDEX('Data Annex'!$K$1:$BS$4779,MATCH(SIN$1&amp;"|"&amp;$B29,'Data Annex'!$K$1:$K$4779,0),MATCH(SIN$2,'Data Annex'!$K$1:$BS$1,0)),"")</f>
        <v/>
      </c>
      <c r="SIO29" s="258" t="str">
        <f>IFERROR(INDEX('Data Annex'!$K$1:$BS$4779,MATCH(SIO$1&amp;"|"&amp;$B29,'Data Annex'!$K$1:$K$4779,0),MATCH(SIO$2,'Data Annex'!$K$1:$BS$1,0)),"")</f>
        <v/>
      </c>
      <c r="SIP29" s="258" t="str">
        <f>IFERROR(INDEX('Data Annex'!$K$1:$BS$4779,MATCH(SIP$1&amp;"|"&amp;$B29,'Data Annex'!$K$1:$K$4779,0),MATCH(SIP$2,'Data Annex'!$K$1:$BS$1,0)),"")</f>
        <v/>
      </c>
      <c r="SIQ29" s="258" t="str">
        <f>IFERROR(INDEX('Data Annex'!$K$1:$BS$4779,MATCH(SIQ$1&amp;"|"&amp;$B29,'Data Annex'!$K$1:$K$4779,0),MATCH(SIQ$2,'Data Annex'!$K$1:$BS$1,0)),"")</f>
        <v/>
      </c>
      <c r="SIR29" s="258" t="str">
        <f>IFERROR(INDEX('Data Annex'!$K$1:$BS$4779,MATCH(SIR$1&amp;"|"&amp;$B29,'Data Annex'!$K$1:$K$4779,0),MATCH(SIR$2,'Data Annex'!$K$1:$BS$1,0)),"")</f>
        <v/>
      </c>
      <c r="SIS29" s="258" t="str">
        <f>IFERROR(INDEX('Data Annex'!$K$1:$BS$4779,MATCH(SIS$1&amp;"|"&amp;$B29,'Data Annex'!$K$1:$K$4779,0),MATCH(SIS$2,'Data Annex'!$K$1:$BS$1,0)),"")</f>
        <v/>
      </c>
      <c r="SIT29" s="258" t="str">
        <f>IFERROR(INDEX('Data Annex'!$K$1:$BS$4779,MATCH(SIT$1&amp;"|"&amp;$B29,'Data Annex'!$K$1:$K$4779,0),MATCH(SIT$2,'Data Annex'!$K$1:$BS$1,0)),"")</f>
        <v/>
      </c>
      <c r="SIU29" s="258" t="str">
        <f>IFERROR(INDEX('Data Annex'!$K$1:$BS$4779,MATCH(SIU$1&amp;"|"&amp;$B29,'Data Annex'!$K$1:$K$4779,0),MATCH(SIU$2,'Data Annex'!$K$1:$BS$1,0)),"")</f>
        <v/>
      </c>
      <c r="SIV29" s="258" t="str">
        <f>IFERROR(INDEX('Data Annex'!$K$1:$BS$4779,MATCH(SIV$1&amp;"|"&amp;$B29,'Data Annex'!$K$1:$K$4779,0),MATCH(SIV$2,'Data Annex'!$K$1:$BS$1,0)),"")</f>
        <v/>
      </c>
      <c r="SIW29" s="258" t="str">
        <f>IFERROR(INDEX('Data Annex'!$K$1:$BS$4779,MATCH(SIW$1&amp;"|"&amp;$B29,'Data Annex'!$K$1:$K$4779,0),MATCH(SIW$2,'Data Annex'!$K$1:$BS$1,0)),"")</f>
        <v/>
      </c>
      <c r="SIX29" s="258" t="str">
        <f>IFERROR(INDEX('Data Annex'!$K$1:$BS$4779,MATCH(SIX$1&amp;"|"&amp;$B29,'Data Annex'!$K$1:$K$4779,0),MATCH(SIX$2,'Data Annex'!$K$1:$BS$1,0)),"")</f>
        <v/>
      </c>
      <c r="SIY29" s="258" t="str">
        <f>IFERROR(INDEX('Data Annex'!$K$1:$BS$4779,MATCH(SIY$1&amp;"|"&amp;$B29,'Data Annex'!$K$1:$K$4779,0),MATCH(SIY$2,'Data Annex'!$K$1:$BS$1,0)),"")</f>
        <v/>
      </c>
      <c r="SIZ29" s="258" t="str">
        <f>IFERROR(INDEX('Data Annex'!$K$1:$BS$4779,MATCH(SIZ$1&amp;"|"&amp;$B29,'Data Annex'!$K$1:$K$4779,0),MATCH(SIZ$2,'Data Annex'!$K$1:$BS$1,0)),"")</f>
        <v/>
      </c>
      <c r="SJA29" s="258" t="str">
        <f>IFERROR(INDEX('Data Annex'!$K$1:$BS$4779,MATCH(SJA$1&amp;"|"&amp;$B29,'Data Annex'!$K$1:$K$4779,0),MATCH(SJA$2,'Data Annex'!$K$1:$BS$1,0)),"")</f>
        <v/>
      </c>
      <c r="SJB29" s="258" t="str">
        <f>IFERROR(INDEX('Data Annex'!$K$1:$BS$4779,MATCH(SJB$1&amp;"|"&amp;$B29,'Data Annex'!$K$1:$K$4779,0),MATCH(SJB$2,'Data Annex'!$K$1:$BS$1,0)),"")</f>
        <v/>
      </c>
      <c r="SJC29" s="258" t="str">
        <f>IFERROR(INDEX('Data Annex'!$K$1:$BS$4779,MATCH(SJC$1&amp;"|"&amp;$B29,'Data Annex'!$K$1:$K$4779,0),MATCH(SJC$2,'Data Annex'!$K$1:$BS$1,0)),"")</f>
        <v/>
      </c>
      <c r="SJD29" s="258" t="str">
        <f>IFERROR(INDEX('Data Annex'!$K$1:$BS$4779,MATCH(SJD$1&amp;"|"&amp;$B29,'Data Annex'!$K$1:$K$4779,0),MATCH(SJD$2,'Data Annex'!$K$1:$BS$1,0)),"")</f>
        <v/>
      </c>
      <c r="SJE29" s="258" t="str">
        <f>IFERROR(INDEX('Data Annex'!$K$1:$BS$4779,MATCH(SJE$1&amp;"|"&amp;$B29,'Data Annex'!$K$1:$K$4779,0),MATCH(SJE$2,'Data Annex'!$K$1:$BS$1,0)),"")</f>
        <v/>
      </c>
      <c r="SJF29" s="258" t="str">
        <f>IFERROR(INDEX('Data Annex'!$K$1:$BS$4779,MATCH(SJF$1&amp;"|"&amp;$B29,'Data Annex'!$K$1:$K$4779,0),MATCH(SJF$2,'Data Annex'!$K$1:$BS$1,0)),"")</f>
        <v/>
      </c>
      <c r="SJG29" s="258" t="str">
        <f>IFERROR(INDEX('Data Annex'!$K$1:$BS$4779,MATCH(SJG$1&amp;"|"&amp;$B29,'Data Annex'!$K$1:$K$4779,0),MATCH(SJG$2,'Data Annex'!$K$1:$BS$1,0)),"")</f>
        <v/>
      </c>
      <c r="SJH29" s="258" t="str">
        <f>IFERROR(INDEX('Data Annex'!$K$1:$BS$4779,MATCH(SJH$1&amp;"|"&amp;$B29,'Data Annex'!$K$1:$K$4779,0),MATCH(SJH$2,'Data Annex'!$K$1:$BS$1,0)),"")</f>
        <v/>
      </c>
      <c r="SJI29" s="258" t="str">
        <f>IFERROR(INDEX('Data Annex'!$K$1:$BS$4779,MATCH(SJI$1&amp;"|"&amp;$B29,'Data Annex'!$K$1:$K$4779,0),MATCH(SJI$2,'Data Annex'!$K$1:$BS$1,0)),"")</f>
        <v/>
      </c>
      <c r="SJJ29" s="258" t="str">
        <f>IFERROR(INDEX('Data Annex'!$K$1:$BS$4779,MATCH(SJJ$1&amp;"|"&amp;$B29,'Data Annex'!$K$1:$K$4779,0),MATCH(SJJ$2,'Data Annex'!$K$1:$BS$1,0)),"")</f>
        <v/>
      </c>
      <c r="SJK29" s="258" t="str">
        <f>IFERROR(INDEX('Data Annex'!$K$1:$BS$4779,MATCH(SJK$1&amp;"|"&amp;$B29,'Data Annex'!$K$1:$K$4779,0),MATCH(SJK$2,'Data Annex'!$K$1:$BS$1,0)),"")</f>
        <v/>
      </c>
      <c r="SJL29" s="258" t="str">
        <f>IFERROR(INDEX('Data Annex'!$K$1:$BS$4779,MATCH(SJL$1&amp;"|"&amp;$B29,'Data Annex'!$K$1:$K$4779,0),MATCH(SJL$2,'Data Annex'!$K$1:$BS$1,0)),"")</f>
        <v/>
      </c>
      <c r="SJM29" s="258" t="str">
        <f>IFERROR(INDEX('Data Annex'!$K$1:$BS$4779,MATCH(SJM$1&amp;"|"&amp;$B29,'Data Annex'!$K$1:$K$4779,0),MATCH(SJM$2,'Data Annex'!$K$1:$BS$1,0)),"")</f>
        <v/>
      </c>
      <c r="SJN29" s="258" t="str">
        <f>IFERROR(INDEX('Data Annex'!$K$1:$BS$4779,MATCH(SJN$1&amp;"|"&amp;$B29,'Data Annex'!$K$1:$K$4779,0),MATCH(SJN$2,'Data Annex'!$K$1:$BS$1,0)),"")</f>
        <v/>
      </c>
      <c r="SJO29" s="258" t="str">
        <f>IFERROR(INDEX('Data Annex'!$K$1:$BS$4779,MATCH(SJO$1&amp;"|"&amp;$B29,'Data Annex'!$K$1:$K$4779,0),MATCH(SJO$2,'Data Annex'!$K$1:$BS$1,0)),"")</f>
        <v/>
      </c>
      <c r="SJP29" s="258" t="str">
        <f>IFERROR(INDEX('Data Annex'!$K$1:$BS$4779,MATCH(SJP$1&amp;"|"&amp;$B29,'Data Annex'!$K$1:$K$4779,0),MATCH(SJP$2,'Data Annex'!$K$1:$BS$1,0)),"")</f>
        <v/>
      </c>
      <c r="SJQ29" s="258" t="str">
        <f>IFERROR(INDEX('Data Annex'!$K$1:$BS$4779,MATCH(SJQ$1&amp;"|"&amp;$B29,'Data Annex'!$K$1:$K$4779,0),MATCH(SJQ$2,'Data Annex'!$K$1:$BS$1,0)),"")</f>
        <v/>
      </c>
      <c r="SJR29" s="258" t="str">
        <f>IFERROR(INDEX('Data Annex'!$K$1:$BS$4779,MATCH(SJR$1&amp;"|"&amp;$B29,'Data Annex'!$K$1:$K$4779,0),MATCH(SJR$2,'Data Annex'!$K$1:$BS$1,0)),"")</f>
        <v/>
      </c>
      <c r="SJS29" s="258" t="str">
        <f>IFERROR(INDEX('Data Annex'!$K$1:$BS$4779,MATCH(SJS$1&amp;"|"&amp;$B29,'Data Annex'!$K$1:$K$4779,0),MATCH(SJS$2,'Data Annex'!$K$1:$BS$1,0)),"")</f>
        <v/>
      </c>
      <c r="SJT29" s="258" t="str">
        <f>IFERROR(INDEX('Data Annex'!$K$1:$BS$4779,MATCH(SJT$1&amp;"|"&amp;$B29,'Data Annex'!$K$1:$K$4779,0),MATCH(SJT$2,'Data Annex'!$K$1:$BS$1,0)),"")</f>
        <v/>
      </c>
      <c r="SJU29" s="258" t="str">
        <f>IFERROR(INDEX('Data Annex'!$K$1:$BS$4779,MATCH(SJU$1&amp;"|"&amp;$B29,'Data Annex'!$K$1:$K$4779,0),MATCH(SJU$2,'Data Annex'!$K$1:$BS$1,0)),"")</f>
        <v/>
      </c>
      <c r="SJV29" s="258" t="str">
        <f>IFERROR(INDEX('Data Annex'!$K$1:$BS$4779,MATCH(SJV$1&amp;"|"&amp;$B29,'Data Annex'!$K$1:$K$4779,0),MATCH(SJV$2,'Data Annex'!$K$1:$BS$1,0)),"")</f>
        <v/>
      </c>
      <c r="SJW29" s="258" t="str">
        <f>IFERROR(INDEX('Data Annex'!$K$1:$BS$4779,MATCH(SJW$1&amp;"|"&amp;$B29,'Data Annex'!$K$1:$K$4779,0),MATCH(SJW$2,'Data Annex'!$K$1:$BS$1,0)),"")</f>
        <v/>
      </c>
      <c r="SJX29" s="258" t="str">
        <f>IFERROR(INDEX('Data Annex'!$K$1:$BS$4779,MATCH(SJX$1&amp;"|"&amp;$B29,'Data Annex'!$K$1:$K$4779,0),MATCH(SJX$2,'Data Annex'!$K$1:$BS$1,0)),"")</f>
        <v/>
      </c>
      <c r="SJY29" s="258" t="str">
        <f>IFERROR(INDEX('Data Annex'!$K$1:$BS$4779,MATCH(SJY$1&amp;"|"&amp;$B29,'Data Annex'!$K$1:$K$4779,0),MATCH(SJY$2,'Data Annex'!$K$1:$BS$1,0)),"")</f>
        <v/>
      </c>
      <c r="SJZ29" s="258" t="str">
        <f>IFERROR(INDEX('Data Annex'!$K$1:$BS$4779,MATCH(SJZ$1&amp;"|"&amp;$B29,'Data Annex'!$K$1:$K$4779,0),MATCH(SJZ$2,'Data Annex'!$K$1:$BS$1,0)),"")</f>
        <v/>
      </c>
      <c r="SKA29" s="258" t="str">
        <f>IFERROR(INDEX('Data Annex'!$K$1:$BS$4779,MATCH(SKA$1&amp;"|"&amp;$B29,'Data Annex'!$K$1:$K$4779,0),MATCH(SKA$2,'Data Annex'!$K$1:$BS$1,0)),"")</f>
        <v/>
      </c>
      <c r="SKB29" s="258" t="str">
        <f>IFERROR(INDEX('Data Annex'!$K$1:$BS$4779,MATCH(SKB$1&amp;"|"&amp;$B29,'Data Annex'!$K$1:$K$4779,0),MATCH(SKB$2,'Data Annex'!$K$1:$BS$1,0)),"")</f>
        <v/>
      </c>
      <c r="SKC29" s="258" t="str">
        <f>IFERROR(INDEX('Data Annex'!$K$1:$BS$4779,MATCH(SKC$1&amp;"|"&amp;$B29,'Data Annex'!$K$1:$K$4779,0),MATCH(SKC$2,'Data Annex'!$K$1:$BS$1,0)),"")</f>
        <v/>
      </c>
      <c r="SKD29" s="258" t="str">
        <f>IFERROR(INDEX('Data Annex'!$K$1:$BS$4779,MATCH(SKD$1&amp;"|"&amp;$B29,'Data Annex'!$K$1:$K$4779,0),MATCH(SKD$2,'Data Annex'!$K$1:$BS$1,0)),"")</f>
        <v/>
      </c>
      <c r="SKE29" s="258" t="str">
        <f>IFERROR(INDEX('Data Annex'!$K$1:$BS$4779,MATCH(SKE$1&amp;"|"&amp;$B29,'Data Annex'!$K$1:$K$4779,0),MATCH(SKE$2,'Data Annex'!$K$1:$BS$1,0)),"")</f>
        <v/>
      </c>
      <c r="SKF29" s="258" t="str">
        <f>IFERROR(INDEX('Data Annex'!$K$1:$BS$4779,MATCH(SKF$1&amp;"|"&amp;$B29,'Data Annex'!$K$1:$K$4779,0),MATCH(SKF$2,'Data Annex'!$K$1:$BS$1,0)),"")</f>
        <v/>
      </c>
      <c r="SKG29" s="258" t="str">
        <f>IFERROR(INDEX('Data Annex'!$K$1:$BS$4779,MATCH(SKG$1&amp;"|"&amp;$B29,'Data Annex'!$K$1:$K$4779,0),MATCH(SKG$2,'Data Annex'!$K$1:$BS$1,0)),"")</f>
        <v/>
      </c>
      <c r="SKH29" s="258" t="str">
        <f>IFERROR(INDEX('Data Annex'!$K$1:$BS$4779,MATCH(SKH$1&amp;"|"&amp;$B29,'Data Annex'!$K$1:$K$4779,0),MATCH(SKH$2,'Data Annex'!$K$1:$BS$1,0)),"")</f>
        <v/>
      </c>
      <c r="SKI29" s="258" t="str">
        <f>IFERROR(INDEX('Data Annex'!$K$1:$BS$4779,MATCH(SKI$1&amp;"|"&amp;$B29,'Data Annex'!$K$1:$K$4779,0),MATCH(SKI$2,'Data Annex'!$K$1:$BS$1,0)),"")</f>
        <v/>
      </c>
      <c r="SKJ29" s="258" t="str">
        <f>IFERROR(INDEX('Data Annex'!$K$1:$BS$4779,MATCH(SKJ$1&amp;"|"&amp;$B29,'Data Annex'!$K$1:$K$4779,0),MATCH(SKJ$2,'Data Annex'!$K$1:$BS$1,0)),"")</f>
        <v/>
      </c>
      <c r="SKK29" s="258" t="str">
        <f>IFERROR(INDEX('Data Annex'!$K$1:$BS$4779,MATCH(SKK$1&amp;"|"&amp;$B29,'Data Annex'!$K$1:$K$4779,0),MATCH(SKK$2,'Data Annex'!$K$1:$BS$1,0)),"")</f>
        <v/>
      </c>
      <c r="SKL29" s="258" t="str">
        <f>IFERROR(INDEX('Data Annex'!$K$1:$BS$4779,MATCH(SKL$1&amp;"|"&amp;$B29,'Data Annex'!$K$1:$K$4779,0),MATCH(SKL$2,'Data Annex'!$K$1:$BS$1,0)),"")</f>
        <v/>
      </c>
      <c r="SKM29" s="258" t="str">
        <f>IFERROR(INDEX('Data Annex'!$K$1:$BS$4779,MATCH(SKM$1&amp;"|"&amp;$B29,'Data Annex'!$K$1:$K$4779,0),MATCH(SKM$2,'Data Annex'!$K$1:$BS$1,0)),"")</f>
        <v/>
      </c>
      <c r="SKN29" s="258" t="str">
        <f>IFERROR(INDEX('Data Annex'!$K$1:$BS$4779,MATCH(SKN$1&amp;"|"&amp;$B29,'Data Annex'!$K$1:$K$4779,0),MATCH(SKN$2,'Data Annex'!$K$1:$BS$1,0)),"")</f>
        <v/>
      </c>
      <c r="SKO29" s="258" t="str">
        <f>IFERROR(INDEX('Data Annex'!$K$1:$BS$4779,MATCH(SKO$1&amp;"|"&amp;$B29,'Data Annex'!$K$1:$K$4779,0),MATCH(SKO$2,'Data Annex'!$K$1:$BS$1,0)),"")</f>
        <v/>
      </c>
      <c r="SKP29" s="258" t="str">
        <f>IFERROR(INDEX('Data Annex'!$K$1:$BS$4779,MATCH(SKP$1&amp;"|"&amp;$B29,'Data Annex'!$K$1:$K$4779,0),MATCH(SKP$2,'Data Annex'!$K$1:$BS$1,0)),"")</f>
        <v/>
      </c>
      <c r="SKQ29" s="258" t="str">
        <f>IFERROR(INDEX('Data Annex'!$K$1:$BS$4779,MATCH(SKQ$1&amp;"|"&amp;$B29,'Data Annex'!$K$1:$K$4779,0),MATCH(SKQ$2,'Data Annex'!$K$1:$BS$1,0)),"")</f>
        <v/>
      </c>
      <c r="SKR29" s="258" t="str">
        <f>IFERROR(INDEX('Data Annex'!$K$1:$BS$4779,MATCH(SKR$1&amp;"|"&amp;$B29,'Data Annex'!$K$1:$K$4779,0),MATCH(SKR$2,'Data Annex'!$K$1:$BS$1,0)),"")</f>
        <v/>
      </c>
      <c r="SKS29" s="258" t="str">
        <f>IFERROR(INDEX('Data Annex'!$K$1:$BS$4779,MATCH(SKS$1&amp;"|"&amp;$B29,'Data Annex'!$K$1:$K$4779,0),MATCH(SKS$2,'Data Annex'!$K$1:$BS$1,0)),"")</f>
        <v/>
      </c>
      <c r="SKT29" s="258" t="str">
        <f>IFERROR(INDEX('Data Annex'!$K$1:$BS$4779,MATCH(SKT$1&amp;"|"&amp;$B29,'Data Annex'!$K$1:$K$4779,0),MATCH(SKT$2,'Data Annex'!$K$1:$BS$1,0)),"")</f>
        <v/>
      </c>
      <c r="SKU29" s="258" t="str">
        <f>IFERROR(INDEX('Data Annex'!$K$1:$BS$4779,MATCH(SKU$1&amp;"|"&amp;$B29,'Data Annex'!$K$1:$K$4779,0),MATCH(SKU$2,'Data Annex'!$K$1:$BS$1,0)),"")</f>
        <v/>
      </c>
      <c r="SKV29" s="258" t="str">
        <f>IFERROR(INDEX('Data Annex'!$K$1:$BS$4779,MATCH(SKV$1&amp;"|"&amp;$B29,'Data Annex'!$K$1:$K$4779,0),MATCH(SKV$2,'Data Annex'!$K$1:$BS$1,0)),"")</f>
        <v/>
      </c>
      <c r="SKW29" s="258" t="str">
        <f>IFERROR(INDEX('Data Annex'!$K$1:$BS$4779,MATCH(SKW$1&amp;"|"&amp;$B29,'Data Annex'!$K$1:$K$4779,0),MATCH(SKW$2,'Data Annex'!$K$1:$BS$1,0)),"")</f>
        <v/>
      </c>
      <c r="SKX29" s="258" t="str">
        <f>IFERROR(INDEX('Data Annex'!$K$1:$BS$4779,MATCH(SKX$1&amp;"|"&amp;$B29,'Data Annex'!$K$1:$K$4779,0),MATCH(SKX$2,'Data Annex'!$K$1:$BS$1,0)),"")</f>
        <v/>
      </c>
      <c r="SKY29" s="258" t="str">
        <f>IFERROR(INDEX('Data Annex'!$K$1:$BS$4779,MATCH(SKY$1&amp;"|"&amp;$B29,'Data Annex'!$K$1:$K$4779,0),MATCH(SKY$2,'Data Annex'!$K$1:$BS$1,0)),"")</f>
        <v/>
      </c>
      <c r="SKZ29" s="258" t="str">
        <f>IFERROR(INDEX('Data Annex'!$K$1:$BS$4779,MATCH(SKZ$1&amp;"|"&amp;$B29,'Data Annex'!$K$1:$K$4779,0),MATCH(SKZ$2,'Data Annex'!$K$1:$BS$1,0)),"")</f>
        <v/>
      </c>
      <c r="SLA29" s="258" t="str">
        <f>IFERROR(INDEX('Data Annex'!$K$1:$BS$4779,MATCH(SLA$1&amp;"|"&amp;$B29,'Data Annex'!$K$1:$K$4779,0),MATCH(SLA$2,'Data Annex'!$K$1:$BS$1,0)),"")</f>
        <v/>
      </c>
      <c r="SLB29" s="258" t="str">
        <f>IFERROR(INDEX('Data Annex'!$K$1:$BS$4779,MATCH(SLB$1&amp;"|"&amp;$B29,'Data Annex'!$K$1:$K$4779,0),MATCH(SLB$2,'Data Annex'!$K$1:$BS$1,0)),"")</f>
        <v/>
      </c>
      <c r="SLC29" s="258" t="str">
        <f>IFERROR(INDEX('Data Annex'!$K$1:$BS$4779,MATCH(SLC$1&amp;"|"&amp;$B29,'Data Annex'!$K$1:$K$4779,0),MATCH(SLC$2,'Data Annex'!$K$1:$BS$1,0)),"")</f>
        <v/>
      </c>
      <c r="SLD29" s="258" t="str">
        <f>IFERROR(INDEX('Data Annex'!$K$1:$BS$4779,MATCH(SLD$1&amp;"|"&amp;$B29,'Data Annex'!$K$1:$K$4779,0),MATCH(SLD$2,'Data Annex'!$K$1:$BS$1,0)),"")</f>
        <v/>
      </c>
      <c r="SLE29" s="258" t="str">
        <f>IFERROR(INDEX('Data Annex'!$K$1:$BS$4779,MATCH(SLE$1&amp;"|"&amp;$B29,'Data Annex'!$K$1:$K$4779,0),MATCH(SLE$2,'Data Annex'!$K$1:$BS$1,0)),"")</f>
        <v/>
      </c>
      <c r="SLF29" s="258" t="str">
        <f>IFERROR(INDEX('Data Annex'!$K$1:$BS$4779,MATCH(SLF$1&amp;"|"&amp;$B29,'Data Annex'!$K$1:$K$4779,0),MATCH(SLF$2,'Data Annex'!$K$1:$BS$1,0)),"")</f>
        <v/>
      </c>
      <c r="SLG29" s="258" t="str">
        <f>IFERROR(INDEX('Data Annex'!$K$1:$BS$4779,MATCH(SLG$1&amp;"|"&amp;$B29,'Data Annex'!$K$1:$K$4779,0),MATCH(SLG$2,'Data Annex'!$K$1:$BS$1,0)),"")</f>
        <v/>
      </c>
      <c r="SLH29" s="258" t="str">
        <f>IFERROR(INDEX('Data Annex'!$K$1:$BS$4779,MATCH(SLH$1&amp;"|"&amp;$B29,'Data Annex'!$K$1:$K$4779,0),MATCH(SLH$2,'Data Annex'!$K$1:$BS$1,0)),"")</f>
        <v/>
      </c>
      <c r="SLI29" s="258" t="str">
        <f>IFERROR(INDEX('Data Annex'!$K$1:$BS$4779,MATCH(SLI$1&amp;"|"&amp;$B29,'Data Annex'!$K$1:$K$4779,0),MATCH(SLI$2,'Data Annex'!$K$1:$BS$1,0)),"")</f>
        <v/>
      </c>
      <c r="SLJ29" s="258" t="str">
        <f>IFERROR(INDEX('Data Annex'!$K$1:$BS$4779,MATCH(SLJ$1&amp;"|"&amp;$B29,'Data Annex'!$K$1:$K$4779,0),MATCH(SLJ$2,'Data Annex'!$K$1:$BS$1,0)),"")</f>
        <v/>
      </c>
      <c r="SLK29" s="258" t="str">
        <f>IFERROR(INDEX('Data Annex'!$K$1:$BS$4779,MATCH(SLK$1&amp;"|"&amp;$B29,'Data Annex'!$K$1:$K$4779,0),MATCH(SLK$2,'Data Annex'!$K$1:$BS$1,0)),"")</f>
        <v/>
      </c>
      <c r="SLL29" s="258" t="str">
        <f>IFERROR(INDEX('Data Annex'!$K$1:$BS$4779,MATCH(SLL$1&amp;"|"&amp;$B29,'Data Annex'!$K$1:$K$4779,0),MATCH(SLL$2,'Data Annex'!$K$1:$BS$1,0)),"")</f>
        <v/>
      </c>
      <c r="SLM29" s="258" t="str">
        <f>IFERROR(INDEX('Data Annex'!$K$1:$BS$4779,MATCH(SLM$1&amp;"|"&amp;$B29,'Data Annex'!$K$1:$K$4779,0),MATCH(SLM$2,'Data Annex'!$K$1:$BS$1,0)),"")</f>
        <v/>
      </c>
      <c r="SLN29" s="258" t="str">
        <f>IFERROR(INDEX('Data Annex'!$K$1:$BS$4779,MATCH(SLN$1&amp;"|"&amp;$B29,'Data Annex'!$K$1:$K$4779,0),MATCH(SLN$2,'Data Annex'!$K$1:$BS$1,0)),"")</f>
        <v/>
      </c>
      <c r="SLO29" s="258" t="str">
        <f>IFERROR(INDEX('Data Annex'!$K$1:$BS$4779,MATCH(SLO$1&amp;"|"&amp;$B29,'Data Annex'!$K$1:$K$4779,0),MATCH(SLO$2,'Data Annex'!$K$1:$BS$1,0)),"")</f>
        <v/>
      </c>
      <c r="SLP29" s="258" t="str">
        <f>IFERROR(INDEX('Data Annex'!$K$1:$BS$4779,MATCH(SLP$1&amp;"|"&amp;$B29,'Data Annex'!$K$1:$K$4779,0),MATCH(SLP$2,'Data Annex'!$K$1:$BS$1,0)),"")</f>
        <v/>
      </c>
      <c r="SLQ29" s="258" t="str">
        <f>IFERROR(INDEX('Data Annex'!$K$1:$BS$4779,MATCH(SLQ$1&amp;"|"&amp;$B29,'Data Annex'!$K$1:$K$4779,0),MATCH(SLQ$2,'Data Annex'!$K$1:$BS$1,0)),"")</f>
        <v/>
      </c>
      <c r="SLR29" s="258" t="str">
        <f>IFERROR(INDEX('Data Annex'!$K$1:$BS$4779,MATCH(SLR$1&amp;"|"&amp;$B29,'Data Annex'!$K$1:$K$4779,0),MATCH(SLR$2,'Data Annex'!$K$1:$BS$1,0)),"")</f>
        <v/>
      </c>
      <c r="SLS29" s="258" t="str">
        <f>IFERROR(INDEX('Data Annex'!$K$1:$BS$4779,MATCH(SLS$1&amp;"|"&amp;$B29,'Data Annex'!$K$1:$K$4779,0),MATCH(SLS$2,'Data Annex'!$K$1:$BS$1,0)),"")</f>
        <v/>
      </c>
      <c r="SLT29" s="258" t="str">
        <f>IFERROR(INDEX('Data Annex'!$K$1:$BS$4779,MATCH(SLT$1&amp;"|"&amp;$B29,'Data Annex'!$K$1:$K$4779,0),MATCH(SLT$2,'Data Annex'!$K$1:$BS$1,0)),"")</f>
        <v/>
      </c>
      <c r="SLU29" s="258" t="str">
        <f>IFERROR(INDEX('Data Annex'!$K$1:$BS$4779,MATCH(SLU$1&amp;"|"&amp;$B29,'Data Annex'!$K$1:$K$4779,0),MATCH(SLU$2,'Data Annex'!$K$1:$BS$1,0)),"")</f>
        <v/>
      </c>
      <c r="SLV29" s="258" t="str">
        <f>IFERROR(INDEX('Data Annex'!$K$1:$BS$4779,MATCH(SLV$1&amp;"|"&amp;$B29,'Data Annex'!$K$1:$K$4779,0),MATCH(SLV$2,'Data Annex'!$K$1:$BS$1,0)),"")</f>
        <v/>
      </c>
      <c r="SLW29" s="258" t="str">
        <f>IFERROR(INDEX('Data Annex'!$K$1:$BS$4779,MATCH(SLW$1&amp;"|"&amp;$B29,'Data Annex'!$K$1:$K$4779,0),MATCH(SLW$2,'Data Annex'!$K$1:$BS$1,0)),"")</f>
        <v/>
      </c>
      <c r="SLX29" s="258" t="str">
        <f>IFERROR(INDEX('Data Annex'!$K$1:$BS$4779,MATCH(SLX$1&amp;"|"&amp;$B29,'Data Annex'!$K$1:$K$4779,0),MATCH(SLX$2,'Data Annex'!$K$1:$BS$1,0)),"")</f>
        <v/>
      </c>
      <c r="SLY29" s="258" t="str">
        <f>IFERROR(INDEX('Data Annex'!$K$1:$BS$4779,MATCH(SLY$1&amp;"|"&amp;$B29,'Data Annex'!$K$1:$K$4779,0),MATCH(SLY$2,'Data Annex'!$K$1:$BS$1,0)),"")</f>
        <v/>
      </c>
      <c r="SLZ29" s="258" t="str">
        <f>IFERROR(INDEX('Data Annex'!$K$1:$BS$4779,MATCH(SLZ$1&amp;"|"&amp;$B29,'Data Annex'!$K$1:$K$4779,0),MATCH(SLZ$2,'Data Annex'!$K$1:$BS$1,0)),"")</f>
        <v/>
      </c>
      <c r="SMA29" s="258" t="str">
        <f>IFERROR(INDEX('Data Annex'!$K$1:$BS$4779,MATCH(SMA$1&amp;"|"&amp;$B29,'Data Annex'!$K$1:$K$4779,0),MATCH(SMA$2,'Data Annex'!$K$1:$BS$1,0)),"")</f>
        <v/>
      </c>
      <c r="SMB29" s="258" t="str">
        <f>IFERROR(INDEX('Data Annex'!$K$1:$BS$4779,MATCH(SMB$1&amp;"|"&amp;$B29,'Data Annex'!$K$1:$K$4779,0),MATCH(SMB$2,'Data Annex'!$K$1:$BS$1,0)),"")</f>
        <v/>
      </c>
      <c r="SMC29" s="258" t="str">
        <f>IFERROR(INDEX('Data Annex'!$K$1:$BS$4779,MATCH(SMC$1&amp;"|"&amp;$B29,'Data Annex'!$K$1:$K$4779,0),MATCH(SMC$2,'Data Annex'!$K$1:$BS$1,0)),"")</f>
        <v/>
      </c>
      <c r="SMD29" s="258" t="str">
        <f>IFERROR(INDEX('Data Annex'!$K$1:$BS$4779,MATCH(SMD$1&amp;"|"&amp;$B29,'Data Annex'!$K$1:$K$4779,0),MATCH(SMD$2,'Data Annex'!$K$1:$BS$1,0)),"")</f>
        <v/>
      </c>
      <c r="SME29" s="258" t="str">
        <f>IFERROR(INDEX('Data Annex'!$K$1:$BS$4779,MATCH(SME$1&amp;"|"&amp;$B29,'Data Annex'!$K$1:$K$4779,0),MATCH(SME$2,'Data Annex'!$K$1:$BS$1,0)),"")</f>
        <v/>
      </c>
      <c r="SMF29" s="258" t="str">
        <f>IFERROR(INDEX('Data Annex'!$K$1:$BS$4779,MATCH(SMF$1&amp;"|"&amp;$B29,'Data Annex'!$K$1:$K$4779,0),MATCH(SMF$2,'Data Annex'!$K$1:$BS$1,0)),"")</f>
        <v/>
      </c>
      <c r="SMG29" s="258" t="str">
        <f>IFERROR(INDEX('Data Annex'!$K$1:$BS$4779,MATCH(SMG$1&amp;"|"&amp;$B29,'Data Annex'!$K$1:$K$4779,0),MATCH(SMG$2,'Data Annex'!$K$1:$BS$1,0)),"")</f>
        <v/>
      </c>
      <c r="SMH29" s="258" t="str">
        <f>IFERROR(INDEX('Data Annex'!$K$1:$BS$4779,MATCH(SMH$1&amp;"|"&amp;$B29,'Data Annex'!$K$1:$K$4779,0),MATCH(SMH$2,'Data Annex'!$K$1:$BS$1,0)),"")</f>
        <v/>
      </c>
      <c r="SMI29" s="258" t="str">
        <f>IFERROR(INDEX('Data Annex'!$K$1:$BS$4779,MATCH(SMI$1&amp;"|"&amp;$B29,'Data Annex'!$K$1:$K$4779,0),MATCH(SMI$2,'Data Annex'!$K$1:$BS$1,0)),"")</f>
        <v/>
      </c>
      <c r="SMJ29" s="258" t="str">
        <f>IFERROR(INDEX('Data Annex'!$K$1:$BS$4779,MATCH(SMJ$1&amp;"|"&amp;$B29,'Data Annex'!$K$1:$K$4779,0),MATCH(SMJ$2,'Data Annex'!$K$1:$BS$1,0)),"")</f>
        <v/>
      </c>
      <c r="SMK29" s="258" t="str">
        <f>IFERROR(INDEX('Data Annex'!$K$1:$BS$4779,MATCH(SMK$1&amp;"|"&amp;$B29,'Data Annex'!$K$1:$K$4779,0),MATCH(SMK$2,'Data Annex'!$K$1:$BS$1,0)),"")</f>
        <v/>
      </c>
      <c r="SML29" s="258" t="str">
        <f>IFERROR(INDEX('Data Annex'!$K$1:$BS$4779,MATCH(SML$1&amp;"|"&amp;$B29,'Data Annex'!$K$1:$K$4779,0),MATCH(SML$2,'Data Annex'!$K$1:$BS$1,0)),"")</f>
        <v/>
      </c>
      <c r="SMM29" s="258" t="str">
        <f>IFERROR(INDEX('Data Annex'!$K$1:$BS$4779,MATCH(SMM$1&amp;"|"&amp;$B29,'Data Annex'!$K$1:$K$4779,0),MATCH(SMM$2,'Data Annex'!$K$1:$BS$1,0)),"")</f>
        <v/>
      </c>
      <c r="SMN29" s="258" t="str">
        <f>IFERROR(INDEX('Data Annex'!$K$1:$BS$4779,MATCH(SMN$1&amp;"|"&amp;$B29,'Data Annex'!$K$1:$K$4779,0),MATCH(SMN$2,'Data Annex'!$K$1:$BS$1,0)),"")</f>
        <v/>
      </c>
      <c r="SMO29" s="258" t="str">
        <f>IFERROR(INDEX('Data Annex'!$K$1:$BS$4779,MATCH(SMO$1&amp;"|"&amp;$B29,'Data Annex'!$K$1:$K$4779,0),MATCH(SMO$2,'Data Annex'!$K$1:$BS$1,0)),"")</f>
        <v/>
      </c>
      <c r="SMP29" s="258" t="str">
        <f>IFERROR(INDEX('Data Annex'!$K$1:$BS$4779,MATCH(SMP$1&amp;"|"&amp;$B29,'Data Annex'!$K$1:$K$4779,0),MATCH(SMP$2,'Data Annex'!$K$1:$BS$1,0)),"")</f>
        <v/>
      </c>
      <c r="SMQ29" s="258" t="str">
        <f>IFERROR(INDEX('Data Annex'!$K$1:$BS$4779,MATCH(SMQ$1&amp;"|"&amp;$B29,'Data Annex'!$K$1:$K$4779,0),MATCH(SMQ$2,'Data Annex'!$K$1:$BS$1,0)),"")</f>
        <v/>
      </c>
      <c r="SMR29" s="258" t="str">
        <f>IFERROR(INDEX('Data Annex'!$K$1:$BS$4779,MATCH(SMR$1&amp;"|"&amp;$B29,'Data Annex'!$K$1:$K$4779,0),MATCH(SMR$2,'Data Annex'!$K$1:$BS$1,0)),"")</f>
        <v/>
      </c>
      <c r="SMS29" s="258" t="str">
        <f>IFERROR(INDEX('Data Annex'!$K$1:$BS$4779,MATCH(SMS$1&amp;"|"&amp;$B29,'Data Annex'!$K$1:$K$4779,0),MATCH(SMS$2,'Data Annex'!$K$1:$BS$1,0)),"")</f>
        <v/>
      </c>
      <c r="SMT29" s="258" t="str">
        <f>IFERROR(INDEX('Data Annex'!$K$1:$BS$4779,MATCH(SMT$1&amp;"|"&amp;$B29,'Data Annex'!$K$1:$K$4779,0),MATCH(SMT$2,'Data Annex'!$K$1:$BS$1,0)),"")</f>
        <v/>
      </c>
      <c r="SMU29" s="258" t="str">
        <f>IFERROR(INDEX('Data Annex'!$K$1:$BS$4779,MATCH(SMU$1&amp;"|"&amp;$B29,'Data Annex'!$K$1:$K$4779,0),MATCH(SMU$2,'Data Annex'!$K$1:$BS$1,0)),"")</f>
        <v/>
      </c>
      <c r="SMV29" s="258" t="str">
        <f>IFERROR(INDEX('Data Annex'!$K$1:$BS$4779,MATCH(SMV$1&amp;"|"&amp;$B29,'Data Annex'!$K$1:$K$4779,0),MATCH(SMV$2,'Data Annex'!$K$1:$BS$1,0)),"")</f>
        <v/>
      </c>
      <c r="SMW29" s="258" t="str">
        <f>IFERROR(INDEX('Data Annex'!$K$1:$BS$4779,MATCH(SMW$1&amp;"|"&amp;$B29,'Data Annex'!$K$1:$K$4779,0),MATCH(SMW$2,'Data Annex'!$K$1:$BS$1,0)),"")</f>
        <v/>
      </c>
      <c r="SMX29" s="258" t="str">
        <f>IFERROR(INDEX('Data Annex'!$K$1:$BS$4779,MATCH(SMX$1&amp;"|"&amp;$B29,'Data Annex'!$K$1:$K$4779,0),MATCH(SMX$2,'Data Annex'!$K$1:$BS$1,0)),"")</f>
        <v/>
      </c>
      <c r="SMY29" s="258" t="str">
        <f>IFERROR(INDEX('Data Annex'!$K$1:$BS$4779,MATCH(SMY$1&amp;"|"&amp;$B29,'Data Annex'!$K$1:$K$4779,0),MATCH(SMY$2,'Data Annex'!$K$1:$BS$1,0)),"")</f>
        <v/>
      </c>
      <c r="SMZ29" s="258" t="str">
        <f>IFERROR(INDEX('Data Annex'!$K$1:$BS$4779,MATCH(SMZ$1&amp;"|"&amp;$B29,'Data Annex'!$K$1:$K$4779,0),MATCH(SMZ$2,'Data Annex'!$K$1:$BS$1,0)),"")</f>
        <v/>
      </c>
      <c r="SNA29" s="258" t="str">
        <f>IFERROR(INDEX('Data Annex'!$K$1:$BS$4779,MATCH(SNA$1&amp;"|"&amp;$B29,'Data Annex'!$K$1:$K$4779,0),MATCH(SNA$2,'Data Annex'!$K$1:$BS$1,0)),"")</f>
        <v/>
      </c>
      <c r="SNB29" s="258" t="str">
        <f>IFERROR(INDEX('Data Annex'!$K$1:$BS$4779,MATCH(SNB$1&amp;"|"&amp;$B29,'Data Annex'!$K$1:$K$4779,0),MATCH(SNB$2,'Data Annex'!$K$1:$BS$1,0)),"")</f>
        <v/>
      </c>
      <c r="SNC29" s="258" t="str">
        <f>IFERROR(INDEX('Data Annex'!$K$1:$BS$4779,MATCH(SNC$1&amp;"|"&amp;$B29,'Data Annex'!$K$1:$K$4779,0),MATCH(SNC$2,'Data Annex'!$K$1:$BS$1,0)),"")</f>
        <v/>
      </c>
      <c r="SND29" s="258" t="str">
        <f>IFERROR(INDEX('Data Annex'!$K$1:$BS$4779,MATCH(SND$1&amp;"|"&amp;$B29,'Data Annex'!$K$1:$K$4779,0),MATCH(SND$2,'Data Annex'!$K$1:$BS$1,0)),"")</f>
        <v/>
      </c>
      <c r="SNE29" s="258" t="str">
        <f>IFERROR(INDEX('Data Annex'!$K$1:$BS$4779,MATCH(SNE$1&amp;"|"&amp;$B29,'Data Annex'!$K$1:$K$4779,0),MATCH(SNE$2,'Data Annex'!$K$1:$BS$1,0)),"")</f>
        <v/>
      </c>
      <c r="SNF29" s="258" t="str">
        <f>IFERROR(INDEX('Data Annex'!$K$1:$BS$4779,MATCH(SNF$1&amp;"|"&amp;$B29,'Data Annex'!$K$1:$K$4779,0),MATCH(SNF$2,'Data Annex'!$K$1:$BS$1,0)),"")</f>
        <v/>
      </c>
      <c r="SNG29" s="258" t="str">
        <f>IFERROR(INDEX('Data Annex'!$K$1:$BS$4779,MATCH(SNG$1&amp;"|"&amp;$B29,'Data Annex'!$K$1:$K$4779,0),MATCH(SNG$2,'Data Annex'!$K$1:$BS$1,0)),"")</f>
        <v/>
      </c>
      <c r="SNH29" s="258" t="str">
        <f>IFERROR(INDEX('Data Annex'!$K$1:$BS$4779,MATCH(SNH$1&amp;"|"&amp;$B29,'Data Annex'!$K$1:$K$4779,0),MATCH(SNH$2,'Data Annex'!$K$1:$BS$1,0)),"")</f>
        <v/>
      </c>
      <c r="SNI29" s="258" t="str">
        <f>IFERROR(INDEX('Data Annex'!$K$1:$BS$4779,MATCH(SNI$1&amp;"|"&amp;$B29,'Data Annex'!$K$1:$K$4779,0),MATCH(SNI$2,'Data Annex'!$K$1:$BS$1,0)),"")</f>
        <v/>
      </c>
      <c r="SNJ29" s="258" t="str">
        <f>IFERROR(INDEX('Data Annex'!$K$1:$BS$4779,MATCH(SNJ$1&amp;"|"&amp;$B29,'Data Annex'!$K$1:$K$4779,0),MATCH(SNJ$2,'Data Annex'!$K$1:$BS$1,0)),"")</f>
        <v/>
      </c>
      <c r="SNK29" s="258" t="str">
        <f>IFERROR(INDEX('Data Annex'!$K$1:$BS$4779,MATCH(SNK$1&amp;"|"&amp;$B29,'Data Annex'!$K$1:$K$4779,0),MATCH(SNK$2,'Data Annex'!$K$1:$BS$1,0)),"")</f>
        <v/>
      </c>
      <c r="SNL29" s="258" t="str">
        <f>IFERROR(INDEX('Data Annex'!$K$1:$BS$4779,MATCH(SNL$1&amp;"|"&amp;$B29,'Data Annex'!$K$1:$K$4779,0),MATCH(SNL$2,'Data Annex'!$K$1:$BS$1,0)),"")</f>
        <v/>
      </c>
      <c r="SNM29" s="258" t="str">
        <f>IFERROR(INDEX('Data Annex'!$K$1:$BS$4779,MATCH(SNM$1&amp;"|"&amp;$B29,'Data Annex'!$K$1:$K$4779,0),MATCH(SNM$2,'Data Annex'!$K$1:$BS$1,0)),"")</f>
        <v/>
      </c>
      <c r="SNN29" s="258" t="str">
        <f>IFERROR(INDEX('Data Annex'!$K$1:$BS$4779,MATCH(SNN$1&amp;"|"&amp;$B29,'Data Annex'!$K$1:$K$4779,0),MATCH(SNN$2,'Data Annex'!$K$1:$BS$1,0)),"")</f>
        <v/>
      </c>
      <c r="SNO29" s="258" t="str">
        <f>IFERROR(INDEX('Data Annex'!$K$1:$BS$4779,MATCH(SNO$1&amp;"|"&amp;$B29,'Data Annex'!$K$1:$K$4779,0),MATCH(SNO$2,'Data Annex'!$K$1:$BS$1,0)),"")</f>
        <v/>
      </c>
      <c r="SNP29" s="258" t="str">
        <f>IFERROR(INDEX('Data Annex'!$K$1:$BS$4779,MATCH(SNP$1&amp;"|"&amp;$B29,'Data Annex'!$K$1:$K$4779,0),MATCH(SNP$2,'Data Annex'!$K$1:$BS$1,0)),"")</f>
        <v/>
      </c>
      <c r="SNQ29" s="258" t="str">
        <f>IFERROR(INDEX('Data Annex'!$K$1:$BS$4779,MATCH(SNQ$1&amp;"|"&amp;$B29,'Data Annex'!$K$1:$K$4779,0),MATCH(SNQ$2,'Data Annex'!$K$1:$BS$1,0)),"")</f>
        <v/>
      </c>
      <c r="SNR29" s="258" t="str">
        <f>IFERROR(INDEX('Data Annex'!$K$1:$BS$4779,MATCH(SNR$1&amp;"|"&amp;$B29,'Data Annex'!$K$1:$K$4779,0),MATCH(SNR$2,'Data Annex'!$K$1:$BS$1,0)),"")</f>
        <v/>
      </c>
      <c r="SNS29" s="258" t="str">
        <f>IFERROR(INDEX('Data Annex'!$K$1:$BS$4779,MATCH(SNS$1&amp;"|"&amp;$B29,'Data Annex'!$K$1:$K$4779,0),MATCH(SNS$2,'Data Annex'!$K$1:$BS$1,0)),"")</f>
        <v/>
      </c>
      <c r="SNT29" s="258" t="str">
        <f>IFERROR(INDEX('Data Annex'!$K$1:$BS$4779,MATCH(SNT$1&amp;"|"&amp;$B29,'Data Annex'!$K$1:$K$4779,0),MATCH(SNT$2,'Data Annex'!$K$1:$BS$1,0)),"")</f>
        <v/>
      </c>
      <c r="SNU29" s="258" t="str">
        <f>IFERROR(INDEX('Data Annex'!$K$1:$BS$4779,MATCH(SNU$1&amp;"|"&amp;$B29,'Data Annex'!$K$1:$K$4779,0),MATCH(SNU$2,'Data Annex'!$K$1:$BS$1,0)),"")</f>
        <v/>
      </c>
      <c r="SNV29" s="258" t="str">
        <f>IFERROR(INDEX('Data Annex'!$K$1:$BS$4779,MATCH(SNV$1&amp;"|"&amp;$B29,'Data Annex'!$K$1:$K$4779,0),MATCH(SNV$2,'Data Annex'!$K$1:$BS$1,0)),"")</f>
        <v/>
      </c>
      <c r="SNW29" s="258" t="str">
        <f>IFERROR(INDEX('Data Annex'!$K$1:$BS$4779,MATCH(SNW$1&amp;"|"&amp;$B29,'Data Annex'!$K$1:$K$4779,0),MATCH(SNW$2,'Data Annex'!$K$1:$BS$1,0)),"")</f>
        <v/>
      </c>
      <c r="SNX29" s="258" t="str">
        <f>IFERROR(INDEX('Data Annex'!$K$1:$BS$4779,MATCH(SNX$1&amp;"|"&amp;$B29,'Data Annex'!$K$1:$K$4779,0),MATCH(SNX$2,'Data Annex'!$K$1:$BS$1,0)),"")</f>
        <v/>
      </c>
      <c r="SNY29" s="258" t="str">
        <f>IFERROR(INDEX('Data Annex'!$K$1:$BS$4779,MATCH(SNY$1&amp;"|"&amp;$B29,'Data Annex'!$K$1:$K$4779,0),MATCH(SNY$2,'Data Annex'!$K$1:$BS$1,0)),"")</f>
        <v/>
      </c>
      <c r="SNZ29" s="258" t="str">
        <f>IFERROR(INDEX('Data Annex'!$K$1:$BS$4779,MATCH(SNZ$1&amp;"|"&amp;$B29,'Data Annex'!$K$1:$K$4779,0),MATCH(SNZ$2,'Data Annex'!$K$1:$BS$1,0)),"")</f>
        <v/>
      </c>
      <c r="SOA29" s="258" t="str">
        <f>IFERROR(INDEX('Data Annex'!$K$1:$BS$4779,MATCH(SOA$1&amp;"|"&amp;$B29,'Data Annex'!$K$1:$K$4779,0),MATCH(SOA$2,'Data Annex'!$K$1:$BS$1,0)),"")</f>
        <v/>
      </c>
      <c r="SOB29" s="258" t="str">
        <f>IFERROR(INDEX('Data Annex'!$K$1:$BS$4779,MATCH(SOB$1&amp;"|"&amp;$B29,'Data Annex'!$K$1:$K$4779,0),MATCH(SOB$2,'Data Annex'!$K$1:$BS$1,0)),"")</f>
        <v/>
      </c>
      <c r="SOC29" s="258" t="str">
        <f>IFERROR(INDEX('Data Annex'!$K$1:$BS$4779,MATCH(SOC$1&amp;"|"&amp;$B29,'Data Annex'!$K$1:$K$4779,0),MATCH(SOC$2,'Data Annex'!$K$1:$BS$1,0)),"")</f>
        <v/>
      </c>
      <c r="SOD29" s="258" t="str">
        <f>IFERROR(INDEX('Data Annex'!$K$1:$BS$4779,MATCH(SOD$1&amp;"|"&amp;$B29,'Data Annex'!$K$1:$K$4779,0),MATCH(SOD$2,'Data Annex'!$K$1:$BS$1,0)),"")</f>
        <v/>
      </c>
      <c r="SOE29" s="258" t="str">
        <f>IFERROR(INDEX('Data Annex'!$K$1:$BS$4779,MATCH(SOE$1&amp;"|"&amp;$B29,'Data Annex'!$K$1:$K$4779,0),MATCH(SOE$2,'Data Annex'!$K$1:$BS$1,0)),"")</f>
        <v/>
      </c>
      <c r="SOF29" s="258" t="str">
        <f>IFERROR(INDEX('Data Annex'!$K$1:$BS$4779,MATCH(SOF$1&amp;"|"&amp;$B29,'Data Annex'!$K$1:$K$4779,0),MATCH(SOF$2,'Data Annex'!$K$1:$BS$1,0)),"")</f>
        <v/>
      </c>
      <c r="SOG29" s="258" t="str">
        <f>IFERROR(INDEX('Data Annex'!$K$1:$BS$4779,MATCH(SOG$1&amp;"|"&amp;$B29,'Data Annex'!$K$1:$K$4779,0),MATCH(SOG$2,'Data Annex'!$K$1:$BS$1,0)),"")</f>
        <v/>
      </c>
      <c r="SOH29" s="258" t="str">
        <f>IFERROR(INDEX('Data Annex'!$K$1:$BS$4779,MATCH(SOH$1&amp;"|"&amp;$B29,'Data Annex'!$K$1:$K$4779,0),MATCH(SOH$2,'Data Annex'!$K$1:$BS$1,0)),"")</f>
        <v/>
      </c>
      <c r="SOI29" s="258" t="str">
        <f>IFERROR(INDEX('Data Annex'!$K$1:$BS$4779,MATCH(SOI$1&amp;"|"&amp;$B29,'Data Annex'!$K$1:$K$4779,0),MATCH(SOI$2,'Data Annex'!$K$1:$BS$1,0)),"")</f>
        <v/>
      </c>
      <c r="SOJ29" s="258" t="str">
        <f>IFERROR(INDEX('Data Annex'!$K$1:$BS$4779,MATCH(SOJ$1&amp;"|"&amp;$B29,'Data Annex'!$K$1:$K$4779,0),MATCH(SOJ$2,'Data Annex'!$K$1:$BS$1,0)),"")</f>
        <v/>
      </c>
      <c r="SOK29" s="258" t="str">
        <f>IFERROR(INDEX('Data Annex'!$K$1:$BS$4779,MATCH(SOK$1&amp;"|"&amp;$B29,'Data Annex'!$K$1:$K$4779,0),MATCH(SOK$2,'Data Annex'!$K$1:$BS$1,0)),"")</f>
        <v/>
      </c>
      <c r="SOL29" s="258" t="str">
        <f>IFERROR(INDEX('Data Annex'!$K$1:$BS$4779,MATCH(SOL$1&amp;"|"&amp;$B29,'Data Annex'!$K$1:$K$4779,0),MATCH(SOL$2,'Data Annex'!$K$1:$BS$1,0)),"")</f>
        <v/>
      </c>
      <c r="SOM29" s="258" t="str">
        <f>IFERROR(INDEX('Data Annex'!$K$1:$BS$4779,MATCH(SOM$1&amp;"|"&amp;$B29,'Data Annex'!$K$1:$K$4779,0),MATCH(SOM$2,'Data Annex'!$K$1:$BS$1,0)),"")</f>
        <v/>
      </c>
      <c r="SON29" s="258" t="str">
        <f>IFERROR(INDEX('Data Annex'!$K$1:$BS$4779,MATCH(SON$1&amp;"|"&amp;$B29,'Data Annex'!$K$1:$K$4779,0),MATCH(SON$2,'Data Annex'!$K$1:$BS$1,0)),"")</f>
        <v/>
      </c>
      <c r="SOO29" s="258" t="str">
        <f>IFERROR(INDEX('Data Annex'!$K$1:$BS$4779,MATCH(SOO$1&amp;"|"&amp;$B29,'Data Annex'!$K$1:$K$4779,0),MATCH(SOO$2,'Data Annex'!$K$1:$BS$1,0)),"")</f>
        <v/>
      </c>
      <c r="SOP29" s="258" t="str">
        <f>IFERROR(INDEX('Data Annex'!$K$1:$BS$4779,MATCH(SOP$1&amp;"|"&amp;$B29,'Data Annex'!$K$1:$K$4779,0),MATCH(SOP$2,'Data Annex'!$K$1:$BS$1,0)),"")</f>
        <v/>
      </c>
      <c r="SOQ29" s="258" t="str">
        <f>IFERROR(INDEX('Data Annex'!$K$1:$BS$4779,MATCH(SOQ$1&amp;"|"&amp;$B29,'Data Annex'!$K$1:$K$4779,0),MATCH(SOQ$2,'Data Annex'!$K$1:$BS$1,0)),"")</f>
        <v/>
      </c>
      <c r="SOR29" s="258" t="str">
        <f>IFERROR(INDEX('Data Annex'!$K$1:$BS$4779,MATCH(SOR$1&amp;"|"&amp;$B29,'Data Annex'!$K$1:$K$4779,0),MATCH(SOR$2,'Data Annex'!$K$1:$BS$1,0)),"")</f>
        <v/>
      </c>
      <c r="SOS29" s="258" t="str">
        <f>IFERROR(INDEX('Data Annex'!$K$1:$BS$4779,MATCH(SOS$1&amp;"|"&amp;$B29,'Data Annex'!$K$1:$K$4779,0),MATCH(SOS$2,'Data Annex'!$K$1:$BS$1,0)),"")</f>
        <v/>
      </c>
      <c r="SOT29" s="258" t="str">
        <f>IFERROR(INDEX('Data Annex'!$K$1:$BS$4779,MATCH(SOT$1&amp;"|"&amp;$B29,'Data Annex'!$K$1:$K$4779,0),MATCH(SOT$2,'Data Annex'!$K$1:$BS$1,0)),"")</f>
        <v/>
      </c>
      <c r="SOU29" s="258" t="str">
        <f>IFERROR(INDEX('Data Annex'!$K$1:$BS$4779,MATCH(SOU$1&amp;"|"&amp;$B29,'Data Annex'!$K$1:$K$4779,0),MATCH(SOU$2,'Data Annex'!$K$1:$BS$1,0)),"")</f>
        <v/>
      </c>
      <c r="SOV29" s="258" t="str">
        <f>IFERROR(INDEX('Data Annex'!$K$1:$BS$4779,MATCH(SOV$1&amp;"|"&amp;$B29,'Data Annex'!$K$1:$K$4779,0),MATCH(SOV$2,'Data Annex'!$K$1:$BS$1,0)),"")</f>
        <v/>
      </c>
      <c r="SOW29" s="258" t="str">
        <f>IFERROR(INDEX('Data Annex'!$K$1:$BS$4779,MATCH(SOW$1&amp;"|"&amp;$B29,'Data Annex'!$K$1:$K$4779,0),MATCH(SOW$2,'Data Annex'!$K$1:$BS$1,0)),"")</f>
        <v/>
      </c>
      <c r="SOX29" s="258" t="str">
        <f>IFERROR(INDEX('Data Annex'!$K$1:$BS$4779,MATCH(SOX$1&amp;"|"&amp;$B29,'Data Annex'!$K$1:$K$4779,0),MATCH(SOX$2,'Data Annex'!$K$1:$BS$1,0)),"")</f>
        <v/>
      </c>
      <c r="SOY29" s="258" t="str">
        <f>IFERROR(INDEX('Data Annex'!$K$1:$BS$4779,MATCH(SOY$1&amp;"|"&amp;$B29,'Data Annex'!$K$1:$K$4779,0),MATCH(SOY$2,'Data Annex'!$K$1:$BS$1,0)),"")</f>
        <v/>
      </c>
      <c r="SOZ29" s="258" t="str">
        <f>IFERROR(INDEX('Data Annex'!$K$1:$BS$4779,MATCH(SOZ$1&amp;"|"&amp;$B29,'Data Annex'!$K$1:$K$4779,0),MATCH(SOZ$2,'Data Annex'!$K$1:$BS$1,0)),"")</f>
        <v/>
      </c>
      <c r="SPA29" s="258" t="str">
        <f>IFERROR(INDEX('Data Annex'!$K$1:$BS$4779,MATCH(SPA$1&amp;"|"&amp;$B29,'Data Annex'!$K$1:$K$4779,0),MATCH(SPA$2,'Data Annex'!$K$1:$BS$1,0)),"")</f>
        <v/>
      </c>
      <c r="SPB29" s="258" t="str">
        <f>IFERROR(INDEX('Data Annex'!$K$1:$BS$4779,MATCH(SPB$1&amp;"|"&amp;$B29,'Data Annex'!$K$1:$K$4779,0),MATCH(SPB$2,'Data Annex'!$K$1:$BS$1,0)),"")</f>
        <v/>
      </c>
      <c r="SPC29" s="258" t="str">
        <f>IFERROR(INDEX('Data Annex'!$K$1:$BS$4779,MATCH(SPC$1&amp;"|"&amp;$B29,'Data Annex'!$K$1:$K$4779,0),MATCH(SPC$2,'Data Annex'!$K$1:$BS$1,0)),"")</f>
        <v/>
      </c>
      <c r="SPD29" s="258" t="str">
        <f>IFERROR(INDEX('Data Annex'!$K$1:$BS$4779,MATCH(SPD$1&amp;"|"&amp;$B29,'Data Annex'!$K$1:$K$4779,0),MATCH(SPD$2,'Data Annex'!$K$1:$BS$1,0)),"")</f>
        <v/>
      </c>
      <c r="SPE29" s="258" t="str">
        <f>IFERROR(INDEX('Data Annex'!$K$1:$BS$4779,MATCH(SPE$1&amp;"|"&amp;$B29,'Data Annex'!$K$1:$K$4779,0),MATCH(SPE$2,'Data Annex'!$K$1:$BS$1,0)),"")</f>
        <v/>
      </c>
      <c r="SPF29" s="258" t="str">
        <f>IFERROR(INDEX('Data Annex'!$K$1:$BS$4779,MATCH(SPF$1&amp;"|"&amp;$B29,'Data Annex'!$K$1:$K$4779,0),MATCH(SPF$2,'Data Annex'!$K$1:$BS$1,0)),"")</f>
        <v/>
      </c>
      <c r="SPG29" s="258" t="str">
        <f>IFERROR(INDEX('Data Annex'!$K$1:$BS$4779,MATCH(SPG$1&amp;"|"&amp;$B29,'Data Annex'!$K$1:$K$4779,0),MATCH(SPG$2,'Data Annex'!$K$1:$BS$1,0)),"")</f>
        <v/>
      </c>
      <c r="SPH29" s="258" t="str">
        <f>IFERROR(INDEX('Data Annex'!$K$1:$BS$4779,MATCH(SPH$1&amp;"|"&amp;$B29,'Data Annex'!$K$1:$K$4779,0),MATCH(SPH$2,'Data Annex'!$K$1:$BS$1,0)),"")</f>
        <v/>
      </c>
      <c r="SPI29" s="258" t="str">
        <f>IFERROR(INDEX('Data Annex'!$K$1:$BS$4779,MATCH(SPI$1&amp;"|"&amp;$B29,'Data Annex'!$K$1:$K$4779,0),MATCH(SPI$2,'Data Annex'!$K$1:$BS$1,0)),"")</f>
        <v/>
      </c>
      <c r="SPJ29" s="258" t="str">
        <f>IFERROR(INDEX('Data Annex'!$K$1:$BS$4779,MATCH(SPJ$1&amp;"|"&amp;$B29,'Data Annex'!$K$1:$K$4779,0),MATCH(SPJ$2,'Data Annex'!$K$1:$BS$1,0)),"")</f>
        <v/>
      </c>
      <c r="SPK29" s="258" t="str">
        <f>IFERROR(INDEX('Data Annex'!$K$1:$BS$4779,MATCH(SPK$1&amp;"|"&amp;$B29,'Data Annex'!$K$1:$K$4779,0),MATCH(SPK$2,'Data Annex'!$K$1:$BS$1,0)),"")</f>
        <v/>
      </c>
      <c r="SPL29" s="258" t="str">
        <f>IFERROR(INDEX('Data Annex'!$K$1:$BS$4779,MATCH(SPL$1&amp;"|"&amp;$B29,'Data Annex'!$K$1:$K$4779,0),MATCH(SPL$2,'Data Annex'!$K$1:$BS$1,0)),"")</f>
        <v/>
      </c>
      <c r="SPM29" s="258" t="str">
        <f>IFERROR(INDEX('Data Annex'!$K$1:$BS$4779,MATCH(SPM$1&amp;"|"&amp;$B29,'Data Annex'!$K$1:$K$4779,0),MATCH(SPM$2,'Data Annex'!$K$1:$BS$1,0)),"")</f>
        <v/>
      </c>
      <c r="SPN29" s="258" t="str">
        <f>IFERROR(INDEX('Data Annex'!$K$1:$BS$4779,MATCH(SPN$1&amp;"|"&amp;$B29,'Data Annex'!$K$1:$K$4779,0),MATCH(SPN$2,'Data Annex'!$K$1:$BS$1,0)),"")</f>
        <v/>
      </c>
      <c r="SPO29" s="258" t="str">
        <f>IFERROR(INDEX('Data Annex'!$K$1:$BS$4779,MATCH(SPO$1&amp;"|"&amp;$B29,'Data Annex'!$K$1:$K$4779,0),MATCH(SPO$2,'Data Annex'!$K$1:$BS$1,0)),"")</f>
        <v/>
      </c>
      <c r="SPP29" s="258" t="str">
        <f>IFERROR(INDEX('Data Annex'!$K$1:$BS$4779,MATCH(SPP$1&amp;"|"&amp;$B29,'Data Annex'!$K$1:$K$4779,0),MATCH(SPP$2,'Data Annex'!$K$1:$BS$1,0)),"")</f>
        <v/>
      </c>
      <c r="SPQ29" s="258" t="str">
        <f>IFERROR(INDEX('Data Annex'!$K$1:$BS$4779,MATCH(SPQ$1&amp;"|"&amp;$B29,'Data Annex'!$K$1:$K$4779,0),MATCH(SPQ$2,'Data Annex'!$K$1:$BS$1,0)),"")</f>
        <v/>
      </c>
      <c r="SPR29" s="258" t="str">
        <f>IFERROR(INDEX('Data Annex'!$K$1:$BS$4779,MATCH(SPR$1&amp;"|"&amp;$B29,'Data Annex'!$K$1:$K$4779,0),MATCH(SPR$2,'Data Annex'!$K$1:$BS$1,0)),"")</f>
        <v/>
      </c>
      <c r="SPS29" s="258" t="str">
        <f>IFERROR(INDEX('Data Annex'!$K$1:$BS$4779,MATCH(SPS$1&amp;"|"&amp;$B29,'Data Annex'!$K$1:$K$4779,0),MATCH(SPS$2,'Data Annex'!$K$1:$BS$1,0)),"")</f>
        <v/>
      </c>
      <c r="SPT29" s="258" t="str">
        <f>IFERROR(INDEX('Data Annex'!$K$1:$BS$4779,MATCH(SPT$1&amp;"|"&amp;$B29,'Data Annex'!$K$1:$K$4779,0),MATCH(SPT$2,'Data Annex'!$K$1:$BS$1,0)),"")</f>
        <v/>
      </c>
      <c r="SPU29" s="258" t="str">
        <f>IFERROR(INDEX('Data Annex'!$K$1:$BS$4779,MATCH(SPU$1&amp;"|"&amp;$B29,'Data Annex'!$K$1:$K$4779,0),MATCH(SPU$2,'Data Annex'!$K$1:$BS$1,0)),"")</f>
        <v/>
      </c>
      <c r="SPV29" s="258" t="str">
        <f>IFERROR(INDEX('Data Annex'!$K$1:$BS$4779,MATCH(SPV$1&amp;"|"&amp;$B29,'Data Annex'!$K$1:$K$4779,0),MATCH(SPV$2,'Data Annex'!$K$1:$BS$1,0)),"")</f>
        <v/>
      </c>
      <c r="SPW29" s="258" t="str">
        <f>IFERROR(INDEX('Data Annex'!$K$1:$BS$4779,MATCH(SPW$1&amp;"|"&amp;$B29,'Data Annex'!$K$1:$K$4779,0),MATCH(SPW$2,'Data Annex'!$K$1:$BS$1,0)),"")</f>
        <v/>
      </c>
      <c r="SPX29" s="258" t="str">
        <f>IFERROR(INDEX('Data Annex'!$K$1:$BS$4779,MATCH(SPX$1&amp;"|"&amp;$B29,'Data Annex'!$K$1:$K$4779,0),MATCH(SPX$2,'Data Annex'!$K$1:$BS$1,0)),"")</f>
        <v/>
      </c>
      <c r="SPY29" s="258" t="str">
        <f>IFERROR(INDEX('Data Annex'!$K$1:$BS$4779,MATCH(SPY$1&amp;"|"&amp;$B29,'Data Annex'!$K$1:$K$4779,0),MATCH(SPY$2,'Data Annex'!$K$1:$BS$1,0)),"")</f>
        <v/>
      </c>
      <c r="SPZ29" s="258" t="str">
        <f>IFERROR(INDEX('Data Annex'!$K$1:$BS$4779,MATCH(SPZ$1&amp;"|"&amp;$B29,'Data Annex'!$K$1:$K$4779,0),MATCH(SPZ$2,'Data Annex'!$K$1:$BS$1,0)),"")</f>
        <v/>
      </c>
      <c r="SQA29" s="258" t="str">
        <f>IFERROR(INDEX('Data Annex'!$K$1:$BS$4779,MATCH(SQA$1&amp;"|"&amp;$B29,'Data Annex'!$K$1:$K$4779,0),MATCH(SQA$2,'Data Annex'!$K$1:$BS$1,0)),"")</f>
        <v/>
      </c>
      <c r="SQB29" s="258" t="str">
        <f>IFERROR(INDEX('Data Annex'!$K$1:$BS$4779,MATCH(SQB$1&amp;"|"&amp;$B29,'Data Annex'!$K$1:$K$4779,0),MATCH(SQB$2,'Data Annex'!$K$1:$BS$1,0)),"")</f>
        <v/>
      </c>
      <c r="SQC29" s="258" t="str">
        <f>IFERROR(INDEX('Data Annex'!$K$1:$BS$4779,MATCH(SQC$1&amp;"|"&amp;$B29,'Data Annex'!$K$1:$K$4779,0),MATCH(SQC$2,'Data Annex'!$K$1:$BS$1,0)),"")</f>
        <v/>
      </c>
      <c r="SQD29" s="258" t="str">
        <f>IFERROR(INDEX('Data Annex'!$K$1:$BS$4779,MATCH(SQD$1&amp;"|"&amp;$B29,'Data Annex'!$K$1:$K$4779,0),MATCH(SQD$2,'Data Annex'!$K$1:$BS$1,0)),"")</f>
        <v/>
      </c>
      <c r="SQE29" s="258" t="str">
        <f>IFERROR(INDEX('Data Annex'!$K$1:$BS$4779,MATCH(SQE$1&amp;"|"&amp;$B29,'Data Annex'!$K$1:$K$4779,0),MATCH(SQE$2,'Data Annex'!$K$1:$BS$1,0)),"")</f>
        <v/>
      </c>
      <c r="SQF29" s="258" t="str">
        <f>IFERROR(INDEX('Data Annex'!$K$1:$BS$4779,MATCH(SQF$1&amp;"|"&amp;$B29,'Data Annex'!$K$1:$K$4779,0),MATCH(SQF$2,'Data Annex'!$K$1:$BS$1,0)),"")</f>
        <v/>
      </c>
      <c r="SQG29" s="258" t="str">
        <f>IFERROR(INDEX('Data Annex'!$K$1:$BS$4779,MATCH(SQG$1&amp;"|"&amp;$B29,'Data Annex'!$K$1:$K$4779,0),MATCH(SQG$2,'Data Annex'!$K$1:$BS$1,0)),"")</f>
        <v/>
      </c>
      <c r="SQH29" s="258" t="str">
        <f>IFERROR(INDEX('Data Annex'!$K$1:$BS$4779,MATCH(SQH$1&amp;"|"&amp;$B29,'Data Annex'!$K$1:$K$4779,0),MATCH(SQH$2,'Data Annex'!$K$1:$BS$1,0)),"")</f>
        <v/>
      </c>
      <c r="SQI29" s="258" t="str">
        <f>IFERROR(INDEX('Data Annex'!$K$1:$BS$4779,MATCH(SQI$1&amp;"|"&amp;$B29,'Data Annex'!$K$1:$K$4779,0),MATCH(SQI$2,'Data Annex'!$K$1:$BS$1,0)),"")</f>
        <v/>
      </c>
      <c r="SQJ29" s="258" t="str">
        <f>IFERROR(INDEX('Data Annex'!$K$1:$BS$4779,MATCH(SQJ$1&amp;"|"&amp;$B29,'Data Annex'!$K$1:$K$4779,0),MATCH(SQJ$2,'Data Annex'!$K$1:$BS$1,0)),"")</f>
        <v/>
      </c>
      <c r="SQK29" s="258" t="str">
        <f>IFERROR(INDEX('Data Annex'!$K$1:$BS$4779,MATCH(SQK$1&amp;"|"&amp;$B29,'Data Annex'!$K$1:$K$4779,0),MATCH(SQK$2,'Data Annex'!$K$1:$BS$1,0)),"")</f>
        <v/>
      </c>
      <c r="SQL29" s="258" t="str">
        <f>IFERROR(INDEX('Data Annex'!$K$1:$BS$4779,MATCH(SQL$1&amp;"|"&amp;$B29,'Data Annex'!$K$1:$K$4779,0),MATCH(SQL$2,'Data Annex'!$K$1:$BS$1,0)),"")</f>
        <v/>
      </c>
      <c r="SQM29" s="258" t="str">
        <f>IFERROR(INDEX('Data Annex'!$K$1:$BS$4779,MATCH(SQM$1&amp;"|"&amp;$B29,'Data Annex'!$K$1:$K$4779,0),MATCH(SQM$2,'Data Annex'!$K$1:$BS$1,0)),"")</f>
        <v/>
      </c>
      <c r="SQN29" s="258" t="str">
        <f>IFERROR(INDEX('Data Annex'!$K$1:$BS$4779,MATCH(SQN$1&amp;"|"&amp;$B29,'Data Annex'!$K$1:$K$4779,0),MATCH(SQN$2,'Data Annex'!$K$1:$BS$1,0)),"")</f>
        <v/>
      </c>
      <c r="SQO29" s="258" t="str">
        <f>IFERROR(INDEX('Data Annex'!$K$1:$BS$4779,MATCH(SQO$1&amp;"|"&amp;$B29,'Data Annex'!$K$1:$K$4779,0),MATCH(SQO$2,'Data Annex'!$K$1:$BS$1,0)),"")</f>
        <v/>
      </c>
      <c r="SQP29" s="258" t="str">
        <f>IFERROR(INDEX('Data Annex'!$K$1:$BS$4779,MATCH(SQP$1&amp;"|"&amp;$B29,'Data Annex'!$K$1:$K$4779,0),MATCH(SQP$2,'Data Annex'!$K$1:$BS$1,0)),"")</f>
        <v/>
      </c>
      <c r="SQQ29" s="258" t="str">
        <f>IFERROR(INDEX('Data Annex'!$K$1:$BS$4779,MATCH(SQQ$1&amp;"|"&amp;$B29,'Data Annex'!$K$1:$K$4779,0),MATCH(SQQ$2,'Data Annex'!$K$1:$BS$1,0)),"")</f>
        <v/>
      </c>
      <c r="SQR29" s="258" t="str">
        <f>IFERROR(INDEX('Data Annex'!$K$1:$BS$4779,MATCH(SQR$1&amp;"|"&amp;$B29,'Data Annex'!$K$1:$K$4779,0),MATCH(SQR$2,'Data Annex'!$K$1:$BS$1,0)),"")</f>
        <v/>
      </c>
      <c r="SQS29" s="258" t="str">
        <f>IFERROR(INDEX('Data Annex'!$K$1:$BS$4779,MATCH(SQS$1&amp;"|"&amp;$B29,'Data Annex'!$K$1:$K$4779,0),MATCH(SQS$2,'Data Annex'!$K$1:$BS$1,0)),"")</f>
        <v/>
      </c>
      <c r="SQT29" s="258" t="str">
        <f>IFERROR(INDEX('Data Annex'!$K$1:$BS$4779,MATCH(SQT$1&amp;"|"&amp;$B29,'Data Annex'!$K$1:$K$4779,0),MATCH(SQT$2,'Data Annex'!$K$1:$BS$1,0)),"")</f>
        <v/>
      </c>
      <c r="SQU29" s="258" t="str">
        <f>IFERROR(INDEX('Data Annex'!$K$1:$BS$4779,MATCH(SQU$1&amp;"|"&amp;$B29,'Data Annex'!$K$1:$K$4779,0),MATCH(SQU$2,'Data Annex'!$K$1:$BS$1,0)),"")</f>
        <v/>
      </c>
      <c r="SQV29" s="258" t="str">
        <f>IFERROR(INDEX('Data Annex'!$K$1:$BS$4779,MATCH(SQV$1&amp;"|"&amp;$B29,'Data Annex'!$K$1:$K$4779,0),MATCH(SQV$2,'Data Annex'!$K$1:$BS$1,0)),"")</f>
        <v/>
      </c>
      <c r="SQW29" s="258" t="str">
        <f>IFERROR(INDEX('Data Annex'!$K$1:$BS$4779,MATCH(SQW$1&amp;"|"&amp;$B29,'Data Annex'!$K$1:$K$4779,0),MATCH(SQW$2,'Data Annex'!$K$1:$BS$1,0)),"")</f>
        <v/>
      </c>
      <c r="SQX29" s="258" t="str">
        <f>IFERROR(INDEX('Data Annex'!$K$1:$BS$4779,MATCH(SQX$1&amp;"|"&amp;$B29,'Data Annex'!$K$1:$K$4779,0),MATCH(SQX$2,'Data Annex'!$K$1:$BS$1,0)),"")</f>
        <v/>
      </c>
      <c r="SQY29" s="258" t="str">
        <f>IFERROR(INDEX('Data Annex'!$K$1:$BS$4779,MATCH(SQY$1&amp;"|"&amp;$B29,'Data Annex'!$K$1:$K$4779,0),MATCH(SQY$2,'Data Annex'!$K$1:$BS$1,0)),"")</f>
        <v/>
      </c>
      <c r="SQZ29" s="258" t="str">
        <f>IFERROR(INDEX('Data Annex'!$K$1:$BS$4779,MATCH(SQZ$1&amp;"|"&amp;$B29,'Data Annex'!$K$1:$K$4779,0),MATCH(SQZ$2,'Data Annex'!$K$1:$BS$1,0)),"")</f>
        <v/>
      </c>
      <c r="SRA29" s="258" t="str">
        <f>IFERROR(INDEX('Data Annex'!$K$1:$BS$4779,MATCH(SRA$1&amp;"|"&amp;$B29,'Data Annex'!$K$1:$K$4779,0),MATCH(SRA$2,'Data Annex'!$K$1:$BS$1,0)),"")</f>
        <v/>
      </c>
      <c r="SRB29" s="258" t="str">
        <f>IFERROR(INDEX('Data Annex'!$K$1:$BS$4779,MATCH(SRB$1&amp;"|"&amp;$B29,'Data Annex'!$K$1:$K$4779,0),MATCH(SRB$2,'Data Annex'!$K$1:$BS$1,0)),"")</f>
        <v/>
      </c>
      <c r="SRC29" s="258" t="str">
        <f>IFERROR(INDEX('Data Annex'!$K$1:$BS$4779,MATCH(SRC$1&amp;"|"&amp;$B29,'Data Annex'!$K$1:$K$4779,0),MATCH(SRC$2,'Data Annex'!$K$1:$BS$1,0)),"")</f>
        <v/>
      </c>
      <c r="SRD29" s="258" t="str">
        <f>IFERROR(INDEX('Data Annex'!$K$1:$BS$4779,MATCH(SRD$1&amp;"|"&amp;$B29,'Data Annex'!$K$1:$K$4779,0),MATCH(SRD$2,'Data Annex'!$K$1:$BS$1,0)),"")</f>
        <v/>
      </c>
      <c r="SRE29" s="258" t="str">
        <f>IFERROR(INDEX('Data Annex'!$K$1:$BS$4779,MATCH(SRE$1&amp;"|"&amp;$B29,'Data Annex'!$K$1:$K$4779,0),MATCH(SRE$2,'Data Annex'!$K$1:$BS$1,0)),"")</f>
        <v/>
      </c>
      <c r="SRF29" s="258" t="str">
        <f>IFERROR(INDEX('Data Annex'!$K$1:$BS$4779,MATCH(SRF$1&amp;"|"&amp;$B29,'Data Annex'!$K$1:$K$4779,0),MATCH(SRF$2,'Data Annex'!$K$1:$BS$1,0)),"")</f>
        <v/>
      </c>
      <c r="SRG29" s="258" t="str">
        <f>IFERROR(INDEX('Data Annex'!$K$1:$BS$4779,MATCH(SRG$1&amp;"|"&amp;$B29,'Data Annex'!$K$1:$K$4779,0),MATCH(SRG$2,'Data Annex'!$K$1:$BS$1,0)),"")</f>
        <v/>
      </c>
      <c r="SRH29" s="258" t="str">
        <f>IFERROR(INDEX('Data Annex'!$K$1:$BS$4779,MATCH(SRH$1&amp;"|"&amp;$B29,'Data Annex'!$K$1:$K$4779,0),MATCH(SRH$2,'Data Annex'!$K$1:$BS$1,0)),"")</f>
        <v/>
      </c>
      <c r="SRI29" s="258" t="str">
        <f>IFERROR(INDEX('Data Annex'!$K$1:$BS$4779,MATCH(SRI$1&amp;"|"&amp;$B29,'Data Annex'!$K$1:$K$4779,0),MATCH(SRI$2,'Data Annex'!$K$1:$BS$1,0)),"")</f>
        <v/>
      </c>
      <c r="SRJ29" s="258" t="str">
        <f>IFERROR(INDEX('Data Annex'!$K$1:$BS$4779,MATCH(SRJ$1&amp;"|"&amp;$B29,'Data Annex'!$K$1:$K$4779,0),MATCH(SRJ$2,'Data Annex'!$K$1:$BS$1,0)),"")</f>
        <v/>
      </c>
      <c r="SRK29" s="258" t="str">
        <f>IFERROR(INDEX('Data Annex'!$K$1:$BS$4779,MATCH(SRK$1&amp;"|"&amp;$B29,'Data Annex'!$K$1:$K$4779,0),MATCH(SRK$2,'Data Annex'!$K$1:$BS$1,0)),"")</f>
        <v/>
      </c>
      <c r="SRL29" s="258" t="str">
        <f>IFERROR(INDEX('Data Annex'!$K$1:$BS$4779,MATCH(SRL$1&amp;"|"&amp;$B29,'Data Annex'!$K$1:$K$4779,0),MATCH(SRL$2,'Data Annex'!$K$1:$BS$1,0)),"")</f>
        <v/>
      </c>
      <c r="SRM29" s="258" t="str">
        <f>IFERROR(INDEX('Data Annex'!$K$1:$BS$4779,MATCH(SRM$1&amp;"|"&amp;$B29,'Data Annex'!$K$1:$K$4779,0),MATCH(SRM$2,'Data Annex'!$K$1:$BS$1,0)),"")</f>
        <v/>
      </c>
      <c r="SRN29" s="258" t="str">
        <f>IFERROR(INDEX('Data Annex'!$K$1:$BS$4779,MATCH(SRN$1&amp;"|"&amp;$B29,'Data Annex'!$K$1:$K$4779,0),MATCH(SRN$2,'Data Annex'!$K$1:$BS$1,0)),"")</f>
        <v/>
      </c>
      <c r="SRO29" s="258" t="str">
        <f>IFERROR(INDEX('Data Annex'!$K$1:$BS$4779,MATCH(SRO$1&amp;"|"&amp;$B29,'Data Annex'!$K$1:$K$4779,0),MATCH(SRO$2,'Data Annex'!$K$1:$BS$1,0)),"")</f>
        <v/>
      </c>
      <c r="SRP29" s="258" t="str">
        <f>IFERROR(INDEX('Data Annex'!$K$1:$BS$4779,MATCH(SRP$1&amp;"|"&amp;$B29,'Data Annex'!$K$1:$K$4779,0),MATCH(SRP$2,'Data Annex'!$K$1:$BS$1,0)),"")</f>
        <v/>
      </c>
      <c r="SRQ29" s="258" t="str">
        <f>IFERROR(INDEX('Data Annex'!$K$1:$BS$4779,MATCH(SRQ$1&amp;"|"&amp;$B29,'Data Annex'!$K$1:$K$4779,0),MATCH(SRQ$2,'Data Annex'!$K$1:$BS$1,0)),"")</f>
        <v/>
      </c>
      <c r="SRR29" s="258" t="str">
        <f>IFERROR(INDEX('Data Annex'!$K$1:$BS$4779,MATCH(SRR$1&amp;"|"&amp;$B29,'Data Annex'!$K$1:$K$4779,0),MATCH(SRR$2,'Data Annex'!$K$1:$BS$1,0)),"")</f>
        <v/>
      </c>
      <c r="SRS29" s="258" t="str">
        <f>IFERROR(INDEX('Data Annex'!$K$1:$BS$4779,MATCH(SRS$1&amp;"|"&amp;$B29,'Data Annex'!$K$1:$K$4779,0),MATCH(SRS$2,'Data Annex'!$K$1:$BS$1,0)),"")</f>
        <v/>
      </c>
      <c r="SRT29" s="258" t="str">
        <f>IFERROR(INDEX('Data Annex'!$K$1:$BS$4779,MATCH(SRT$1&amp;"|"&amp;$B29,'Data Annex'!$K$1:$K$4779,0),MATCH(SRT$2,'Data Annex'!$K$1:$BS$1,0)),"")</f>
        <v/>
      </c>
      <c r="SRU29" s="258" t="str">
        <f>IFERROR(INDEX('Data Annex'!$K$1:$BS$4779,MATCH(SRU$1&amp;"|"&amp;$B29,'Data Annex'!$K$1:$K$4779,0),MATCH(SRU$2,'Data Annex'!$K$1:$BS$1,0)),"")</f>
        <v/>
      </c>
      <c r="SRV29" s="258" t="str">
        <f>IFERROR(INDEX('Data Annex'!$K$1:$BS$4779,MATCH(SRV$1&amp;"|"&amp;$B29,'Data Annex'!$K$1:$K$4779,0),MATCH(SRV$2,'Data Annex'!$K$1:$BS$1,0)),"")</f>
        <v/>
      </c>
      <c r="SRW29" s="258" t="str">
        <f>IFERROR(INDEX('Data Annex'!$K$1:$BS$4779,MATCH(SRW$1&amp;"|"&amp;$B29,'Data Annex'!$K$1:$K$4779,0),MATCH(SRW$2,'Data Annex'!$K$1:$BS$1,0)),"")</f>
        <v/>
      </c>
      <c r="SRX29" s="258" t="str">
        <f>IFERROR(INDEX('Data Annex'!$K$1:$BS$4779,MATCH(SRX$1&amp;"|"&amp;$B29,'Data Annex'!$K$1:$K$4779,0),MATCH(SRX$2,'Data Annex'!$K$1:$BS$1,0)),"")</f>
        <v/>
      </c>
      <c r="SRY29" s="258" t="str">
        <f>IFERROR(INDEX('Data Annex'!$K$1:$BS$4779,MATCH(SRY$1&amp;"|"&amp;$B29,'Data Annex'!$K$1:$K$4779,0),MATCH(SRY$2,'Data Annex'!$K$1:$BS$1,0)),"")</f>
        <v/>
      </c>
      <c r="SRZ29" s="258" t="str">
        <f>IFERROR(INDEX('Data Annex'!$K$1:$BS$4779,MATCH(SRZ$1&amp;"|"&amp;$B29,'Data Annex'!$K$1:$K$4779,0),MATCH(SRZ$2,'Data Annex'!$K$1:$BS$1,0)),"")</f>
        <v/>
      </c>
      <c r="SSA29" s="258" t="str">
        <f>IFERROR(INDEX('Data Annex'!$K$1:$BS$4779,MATCH(SSA$1&amp;"|"&amp;$B29,'Data Annex'!$K$1:$K$4779,0),MATCH(SSA$2,'Data Annex'!$K$1:$BS$1,0)),"")</f>
        <v/>
      </c>
      <c r="SSB29" s="258" t="str">
        <f>IFERROR(INDEX('Data Annex'!$K$1:$BS$4779,MATCH(SSB$1&amp;"|"&amp;$B29,'Data Annex'!$K$1:$K$4779,0),MATCH(SSB$2,'Data Annex'!$K$1:$BS$1,0)),"")</f>
        <v/>
      </c>
      <c r="SSC29" s="258" t="str">
        <f>IFERROR(INDEX('Data Annex'!$K$1:$BS$4779,MATCH(SSC$1&amp;"|"&amp;$B29,'Data Annex'!$K$1:$K$4779,0),MATCH(SSC$2,'Data Annex'!$K$1:$BS$1,0)),"")</f>
        <v/>
      </c>
      <c r="SSD29" s="258" t="str">
        <f>IFERROR(INDEX('Data Annex'!$K$1:$BS$4779,MATCH(SSD$1&amp;"|"&amp;$B29,'Data Annex'!$K$1:$K$4779,0),MATCH(SSD$2,'Data Annex'!$K$1:$BS$1,0)),"")</f>
        <v/>
      </c>
      <c r="SSE29" s="258" t="str">
        <f>IFERROR(INDEX('Data Annex'!$K$1:$BS$4779,MATCH(SSE$1&amp;"|"&amp;$B29,'Data Annex'!$K$1:$K$4779,0),MATCH(SSE$2,'Data Annex'!$K$1:$BS$1,0)),"")</f>
        <v/>
      </c>
      <c r="SSF29" s="258" t="str">
        <f>IFERROR(INDEX('Data Annex'!$K$1:$BS$4779,MATCH(SSF$1&amp;"|"&amp;$B29,'Data Annex'!$K$1:$K$4779,0),MATCH(SSF$2,'Data Annex'!$K$1:$BS$1,0)),"")</f>
        <v/>
      </c>
      <c r="SSG29" s="258" t="str">
        <f>IFERROR(INDEX('Data Annex'!$K$1:$BS$4779,MATCH(SSG$1&amp;"|"&amp;$B29,'Data Annex'!$K$1:$K$4779,0),MATCH(SSG$2,'Data Annex'!$K$1:$BS$1,0)),"")</f>
        <v/>
      </c>
      <c r="SSH29" s="258" t="str">
        <f>IFERROR(INDEX('Data Annex'!$K$1:$BS$4779,MATCH(SSH$1&amp;"|"&amp;$B29,'Data Annex'!$K$1:$K$4779,0),MATCH(SSH$2,'Data Annex'!$K$1:$BS$1,0)),"")</f>
        <v/>
      </c>
      <c r="SSI29" s="258" t="str">
        <f>IFERROR(INDEX('Data Annex'!$K$1:$BS$4779,MATCH(SSI$1&amp;"|"&amp;$B29,'Data Annex'!$K$1:$K$4779,0),MATCH(SSI$2,'Data Annex'!$K$1:$BS$1,0)),"")</f>
        <v/>
      </c>
      <c r="SSJ29" s="258" t="str">
        <f>IFERROR(INDEX('Data Annex'!$K$1:$BS$4779,MATCH(SSJ$1&amp;"|"&amp;$B29,'Data Annex'!$K$1:$K$4779,0),MATCH(SSJ$2,'Data Annex'!$K$1:$BS$1,0)),"")</f>
        <v/>
      </c>
      <c r="SSK29" s="258" t="str">
        <f>IFERROR(INDEX('Data Annex'!$K$1:$BS$4779,MATCH(SSK$1&amp;"|"&amp;$B29,'Data Annex'!$K$1:$K$4779,0),MATCH(SSK$2,'Data Annex'!$K$1:$BS$1,0)),"")</f>
        <v/>
      </c>
      <c r="SSL29" s="258" t="str">
        <f>IFERROR(INDEX('Data Annex'!$K$1:$BS$4779,MATCH(SSL$1&amp;"|"&amp;$B29,'Data Annex'!$K$1:$K$4779,0),MATCH(SSL$2,'Data Annex'!$K$1:$BS$1,0)),"")</f>
        <v/>
      </c>
      <c r="SSM29" s="258" t="str">
        <f>IFERROR(INDEX('Data Annex'!$K$1:$BS$4779,MATCH(SSM$1&amp;"|"&amp;$B29,'Data Annex'!$K$1:$K$4779,0),MATCH(SSM$2,'Data Annex'!$K$1:$BS$1,0)),"")</f>
        <v/>
      </c>
      <c r="SSN29" s="258" t="str">
        <f>IFERROR(INDEX('Data Annex'!$K$1:$BS$4779,MATCH(SSN$1&amp;"|"&amp;$B29,'Data Annex'!$K$1:$K$4779,0),MATCH(SSN$2,'Data Annex'!$K$1:$BS$1,0)),"")</f>
        <v/>
      </c>
      <c r="SSO29" s="258" t="str">
        <f>IFERROR(INDEX('Data Annex'!$K$1:$BS$4779,MATCH(SSO$1&amp;"|"&amp;$B29,'Data Annex'!$K$1:$K$4779,0),MATCH(SSO$2,'Data Annex'!$K$1:$BS$1,0)),"")</f>
        <v/>
      </c>
      <c r="SSP29" s="258" t="str">
        <f>IFERROR(INDEX('Data Annex'!$K$1:$BS$4779,MATCH(SSP$1&amp;"|"&amp;$B29,'Data Annex'!$K$1:$K$4779,0),MATCH(SSP$2,'Data Annex'!$K$1:$BS$1,0)),"")</f>
        <v/>
      </c>
      <c r="SSQ29" s="258" t="str">
        <f>IFERROR(INDEX('Data Annex'!$K$1:$BS$4779,MATCH(SSQ$1&amp;"|"&amp;$B29,'Data Annex'!$K$1:$K$4779,0),MATCH(SSQ$2,'Data Annex'!$K$1:$BS$1,0)),"")</f>
        <v/>
      </c>
      <c r="SSR29" s="258" t="str">
        <f>IFERROR(INDEX('Data Annex'!$K$1:$BS$4779,MATCH(SSR$1&amp;"|"&amp;$B29,'Data Annex'!$K$1:$K$4779,0),MATCH(SSR$2,'Data Annex'!$K$1:$BS$1,0)),"")</f>
        <v/>
      </c>
      <c r="SSS29" s="258" t="str">
        <f>IFERROR(INDEX('Data Annex'!$K$1:$BS$4779,MATCH(SSS$1&amp;"|"&amp;$B29,'Data Annex'!$K$1:$K$4779,0),MATCH(SSS$2,'Data Annex'!$K$1:$BS$1,0)),"")</f>
        <v/>
      </c>
      <c r="SST29" s="258" t="str">
        <f>IFERROR(INDEX('Data Annex'!$K$1:$BS$4779,MATCH(SST$1&amp;"|"&amp;$B29,'Data Annex'!$K$1:$K$4779,0),MATCH(SST$2,'Data Annex'!$K$1:$BS$1,0)),"")</f>
        <v/>
      </c>
      <c r="SSU29" s="258" t="str">
        <f>IFERROR(INDEX('Data Annex'!$K$1:$BS$4779,MATCH(SSU$1&amp;"|"&amp;$B29,'Data Annex'!$K$1:$K$4779,0),MATCH(SSU$2,'Data Annex'!$K$1:$BS$1,0)),"")</f>
        <v/>
      </c>
      <c r="SSV29" s="258" t="str">
        <f>IFERROR(INDEX('Data Annex'!$K$1:$BS$4779,MATCH(SSV$1&amp;"|"&amp;$B29,'Data Annex'!$K$1:$K$4779,0),MATCH(SSV$2,'Data Annex'!$K$1:$BS$1,0)),"")</f>
        <v/>
      </c>
      <c r="SSW29" s="258" t="str">
        <f>IFERROR(INDEX('Data Annex'!$K$1:$BS$4779,MATCH(SSW$1&amp;"|"&amp;$B29,'Data Annex'!$K$1:$K$4779,0),MATCH(SSW$2,'Data Annex'!$K$1:$BS$1,0)),"")</f>
        <v/>
      </c>
      <c r="SSX29" s="258" t="str">
        <f>IFERROR(INDEX('Data Annex'!$K$1:$BS$4779,MATCH(SSX$1&amp;"|"&amp;$B29,'Data Annex'!$K$1:$K$4779,0),MATCH(SSX$2,'Data Annex'!$K$1:$BS$1,0)),"")</f>
        <v/>
      </c>
      <c r="SSY29" s="258" t="str">
        <f>IFERROR(INDEX('Data Annex'!$K$1:$BS$4779,MATCH(SSY$1&amp;"|"&amp;$B29,'Data Annex'!$K$1:$K$4779,0),MATCH(SSY$2,'Data Annex'!$K$1:$BS$1,0)),"")</f>
        <v/>
      </c>
      <c r="SSZ29" s="258" t="str">
        <f>IFERROR(INDEX('Data Annex'!$K$1:$BS$4779,MATCH(SSZ$1&amp;"|"&amp;$B29,'Data Annex'!$K$1:$K$4779,0),MATCH(SSZ$2,'Data Annex'!$K$1:$BS$1,0)),"")</f>
        <v/>
      </c>
      <c r="STA29" s="258" t="str">
        <f>IFERROR(INDEX('Data Annex'!$K$1:$BS$4779,MATCH(STA$1&amp;"|"&amp;$B29,'Data Annex'!$K$1:$K$4779,0),MATCH(STA$2,'Data Annex'!$K$1:$BS$1,0)),"")</f>
        <v/>
      </c>
      <c r="STB29" s="258" t="str">
        <f>IFERROR(INDEX('Data Annex'!$K$1:$BS$4779,MATCH(STB$1&amp;"|"&amp;$B29,'Data Annex'!$K$1:$K$4779,0),MATCH(STB$2,'Data Annex'!$K$1:$BS$1,0)),"")</f>
        <v/>
      </c>
      <c r="STC29" s="258" t="str">
        <f>IFERROR(INDEX('Data Annex'!$K$1:$BS$4779,MATCH(STC$1&amp;"|"&amp;$B29,'Data Annex'!$K$1:$K$4779,0),MATCH(STC$2,'Data Annex'!$K$1:$BS$1,0)),"")</f>
        <v/>
      </c>
      <c r="STD29" s="258" t="str">
        <f>IFERROR(INDEX('Data Annex'!$K$1:$BS$4779,MATCH(STD$1&amp;"|"&amp;$B29,'Data Annex'!$K$1:$K$4779,0),MATCH(STD$2,'Data Annex'!$K$1:$BS$1,0)),"")</f>
        <v/>
      </c>
      <c r="STE29" s="258" t="str">
        <f>IFERROR(INDEX('Data Annex'!$K$1:$BS$4779,MATCH(STE$1&amp;"|"&amp;$B29,'Data Annex'!$K$1:$K$4779,0),MATCH(STE$2,'Data Annex'!$K$1:$BS$1,0)),"")</f>
        <v/>
      </c>
      <c r="STF29" s="258" t="str">
        <f>IFERROR(INDEX('Data Annex'!$K$1:$BS$4779,MATCH(STF$1&amp;"|"&amp;$B29,'Data Annex'!$K$1:$K$4779,0),MATCH(STF$2,'Data Annex'!$K$1:$BS$1,0)),"")</f>
        <v/>
      </c>
      <c r="STG29" s="258" t="str">
        <f>IFERROR(INDEX('Data Annex'!$K$1:$BS$4779,MATCH(STG$1&amp;"|"&amp;$B29,'Data Annex'!$K$1:$K$4779,0),MATCH(STG$2,'Data Annex'!$K$1:$BS$1,0)),"")</f>
        <v/>
      </c>
      <c r="STH29" s="258" t="str">
        <f>IFERROR(INDEX('Data Annex'!$K$1:$BS$4779,MATCH(STH$1&amp;"|"&amp;$B29,'Data Annex'!$K$1:$K$4779,0),MATCH(STH$2,'Data Annex'!$K$1:$BS$1,0)),"")</f>
        <v/>
      </c>
      <c r="STI29" s="258" t="str">
        <f>IFERROR(INDEX('Data Annex'!$K$1:$BS$4779,MATCH(STI$1&amp;"|"&amp;$B29,'Data Annex'!$K$1:$K$4779,0),MATCH(STI$2,'Data Annex'!$K$1:$BS$1,0)),"")</f>
        <v/>
      </c>
      <c r="STJ29" s="258" t="str">
        <f>IFERROR(INDEX('Data Annex'!$K$1:$BS$4779,MATCH(STJ$1&amp;"|"&amp;$B29,'Data Annex'!$K$1:$K$4779,0),MATCH(STJ$2,'Data Annex'!$K$1:$BS$1,0)),"")</f>
        <v/>
      </c>
      <c r="STK29" s="258" t="str">
        <f>IFERROR(INDEX('Data Annex'!$K$1:$BS$4779,MATCH(STK$1&amp;"|"&amp;$B29,'Data Annex'!$K$1:$K$4779,0),MATCH(STK$2,'Data Annex'!$K$1:$BS$1,0)),"")</f>
        <v/>
      </c>
      <c r="STL29" s="258" t="str">
        <f>IFERROR(INDEX('Data Annex'!$K$1:$BS$4779,MATCH(STL$1&amp;"|"&amp;$B29,'Data Annex'!$K$1:$K$4779,0),MATCH(STL$2,'Data Annex'!$K$1:$BS$1,0)),"")</f>
        <v/>
      </c>
      <c r="STM29" s="258" t="str">
        <f>IFERROR(INDEX('Data Annex'!$K$1:$BS$4779,MATCH(STM$1&amp;"|"&amp;$B29,'Data Annex'!$K$1:$K$4779,0),MATCH(STM$2,'Data Annex'!$K$1:$BS$1,0)),"")</f>
        <v/>
      </c>
      <c r="STN29" s="258" t="str">
        <f>IFERROR(INDEX('Data Annex'!$K$1:$BS$4779,MATCH(STN$1&amp;"|"&amp;$B29,'Data Annex'!$K$1:$K$4779,0),MATCH(STN$2,'Data Annex'!$K$1:$BS$1,0)),"")</f>
        <v/>
      </c>
      <c r="STO29" s="258" t="str">
        <f>IFERROR(INDEX('Data Annex'!$K$1:$BS$4779,MATCH(STO$1&amp;"|"&amp;$B29,'Data Annex'!$K$1:$K$4779,0),MATCH(STO$2,'Data Annex'!$K$1:$BS$1,0)),"")</f>
        <v/>
      </c>
      <c r="STP29" s="258" t="str">
        <f>IFERROR(INDEX('Data Annex'!$K$1:$BS$4779,MATCH(STP$1&amp;"|"&amp;$B29,'Data Annex'!$K$1:$K$4779,0),MATCH(STP$2,'Data Annex'!$K$1:$BS$1,0)),"")</f>
        <v/>
      </c>
      <c r="STQ29" s="258" t="str">
        <f>IFERROR(INDEX('Data Annex'!$K$1:$BS$4779,MATCH(STQ$1&amp;"|"&amp;$B29,'Data Annex'!$K$1:$K$4779,0),MATCH(STQ$2,'Data Annex'!$K$1:$BS$1,0)),"")</f>
        <v/>
      </c>
      <c r="STR29" s="258" t="str">
        <f>IFERROR(INDEX('Data Annex'!$K$1:$BS$4779,MATCH(STR$1&amp;"|"&amp;$B29,'Data Annex'!$K$1:$K$4779,0),MATCH(STR$2,'Data Annex'!$K$1:$BS$1,0)),"")</f>
        <v/>
      </c>
      <c r="STS29" s="258" t="str">
        <f>IFERROR(INDEX('Data Annex'!$K$1:$BS$4779,MATCH(STS$1&amp;"|"&amp;$B29,'Data Annex'!$K$1:$K$4779,0),MATCH(STS$2,'Data Annex'!$K$1:$BS$1,0)),"")</f>
        <v/>
      </c>
      <c r="STT29" s="258" t="str">
        <f>IFERROR(INDEX('Data Annex'!$K$1:$BS$4779,MATCH(STT$1&amp;"|"&amp;$B29,'Data Annex'!$K$1:$K$4779,0),MATCH(STT$2,'Data Annex'!$K$1:$BS$1,0)),"")</f>
        <v/>
      </c>
      <c r="STU29" s="258" t="str">
        <f>IFERROR(INDEX('Data Annex'!$K$1:$BS$4779,MATCH(STU$1&amp;"|"&amp;$B29,'Data Annex'!$K$1:$K$4779,0),MATCH(STU$2,'Data Annex'!$K$1:$BS$1,0)),"")</f>
        <v/>
      </c>
      <c r="STV29" s="258" t="str">
        <f>IFERROR(INDEX('Data Annex'!$K$1:$BS$4779,MATCH(STV$1&amp;"|"&amp;$B29,'Data Annex'!$K$1:$K$4779,0),MATCH(STV$2,'Data Annex'!$K$1:$BS$1,0)),"")</f>
        <v/>
      </c>
      <c r="STW29" s="258" t="str">
        <f>IFERROR(INDEX('Data Annex'!$K$1:$BS$4779,MATCH(STW$1&amp;"|"&amp;$B29,'Data Annex'!$K$1:$K$4779,0),MATCH(STW$2,'Data Annex'!$K$1:$BS$1,0)),"")</f>
        <v/>
      </c>
      <c r="STX29" s="258" t="str">
        <f>IFERROR(INDEX('Data Annex'!$K$1:$BS$4779,MATCH(STX$1&amp;"|"&amp;$B29,'Data Annex'!$K$1:$K$4779,0),MATCH(STX$2,'Data Annex'!$K$1:$BS$1,0)),"")</f>
        <v/>
      </c>
      <c r="STY29" s="258" t="str">
        <f>IFERROR(INDEX('Data Annex'!$K$1:$BS$4779,MATCH(STY$1&amp;"|"&amp;$B29,'Data Annex'!$K$1:$K$4779,0),MATCH(STY$2,'Data Annex'!$K$1:$BS$1,0)),"")</f>
        <v/>
      </c>
      <c r="STZ29" s="258" t="str">
        <f>IFERROR(INDEX('Data Annex'!$K$1:$BS$4779,MATCH(STZ$1&amp;"|"&amp;$B29,'Data Annex'!$K$1:$K$4779,0),MATCH(STZ$2,'Data Annex'!$K$1:$BS$1,0)),"")</f>
        <v/>
      </c>
      <c r="SUA29" s="258" t="str">
        <f>IFERROR(INDEX('Data Annex'!$K$1:$BS$4779,MATCH(SUA$1&amp;"|"&amp;$B29,'Data Annex'!$K$1:$K$4779,0),MATCH(SUA$2,'Data Annex'!$K$1:$BS$1,0)),"")</f>
        <v/>
      </c>
      <c r="SUB29" s="258" t="str">
        <f>IFERROR(INDEX('Data Annex'!$K$1:$BS$4779,MATCH(SUB$1&amp;"|"&amp;$B29,'Data Annex'!$K$1:$K$4779,0),MATCH(SUB$2,'Data Annex'!$K$1:$BS$1,0)),"")</f>
        <v/>
      </c>
      <c r="SUC29" s="258" t="str">
        <f>IFERROR(INDEX('Data Annex'!$K$1:$BS$4779,MATCH(SUC$1&amp;"|"&amp;$B29,'Data Annex'!$K$1:$K$4779,0),MATCH(SUC$2,'Data Annex'!$K$1:$BS$1,0)),"")</f>
        <v/>
      </c>
      <c r="SUD29" s="258" t="str">
        <f>IFERROR(INDEX('Data Annex'!$K$1:$BS$4779,MATCH(SUD$1&amp;"|"&amp;$B29,'Data Annex'!$K$1:$K$4779,0),MATCH(SUD$2,'Data Annex'!$K$1:$BS$1,0)),"")</f>
        <v/>
      </c>
      <c r="SUE29" s="258" t="str">
        <f>IFERROR(INDEX('Data Annex'!$K$1:$BS$4779,MATCH(SUE$1&amp;"|"&amp;$B29,'Data Annex'!$K$1:$K$4779,0),MATCH(SUE$2,'Data Annex'!$K$1:$BS$1,0)),"")</f>
        <v/>
      </c>
      <c r="SUF29" s="258" t="str">
        <f>IFERROR(INDEX('Data Annex'!$K$1:$BS$4779,MATCH(SUF$1&amp;"|"&amp;$B29,'Data Annex'!$K$1:$K$4779,0),MATCH(SUF$2,'Data Annex'!$K$1:$BS$1,0)),"")</f>
        <v/>
      </c>
      <c r="SUG29" s="258" t="str">
        <f>IFERROR(INDEX('Data Annex'!$K$1:$BS$4779,MATCH(SUG$1&amp;"|"&amp;$B29,'Data Annex'!$K$1:$K$4779,0),MATCH(SUG$2,'Data Annex'!$K$1:$BS$1,0)),"")</f>
        <v/>
      </c>
      <c r="SUH29" s="258" t="str">
        <f>IFERROR(INDEX('Data Annex'!$K$1:$BS$4779,MATCH(SUH$1&amp;"|"&amp;$B29,'Data Annex'!$K$1:$K$4779,0),MATCH(SUH$2,'Data Annex'!$K$1:$BS$1,0)),"")</f>
        <v/>
      </c>
      <c r="SUI29" s="258" t="str">
        <f>IFERROR(INDEX('Data Annex'!$K$1:$BS$4779,MATCH(SUI$1&amp;"|"&amp;$B29,'Data Annex'!$K$1:$K$4779,0),MATCH(SUI$2,'Data Annex'!$K$1:$BS$1,0)),"")</f>
        <v/>
      </c>
      <c r="SUJ29" s="258" t="str">
        <f>IFERROR(INDEX('Data Annex'!$K$1:$BS$4779,MATCH(SUJ$1&amp;"|"&amp;$B29,'Data Annex'!$K$1:$K$4779,0),MATCH(SUJ$2,'Data Annex'!$K$1:$BS$1,0)),"")</f>
        <v/>
      </c>
      <c r="SUK29" s="258" t="str">
        <f>IFERROR(INDEX('Data Annex'!$K$1:$BS$4779,MATCH(SUK$1&amp;"|"&amp;$B29,'Data Annex'!$K$1:$K$4779,0),MATCH(SUK$2,'Data Annex'!$K$1:$BS$1,0)),"")</f>
        <v/>
      </c>
      <c r="SUL29" s="258" t="str">
        <f>IFERROR(INDEX('Data Annex'!$K$1:$BS$4779,MATCH(SUL$1&amp;"|"&amp;$B29,'Data Annex'!$K$1:$K$4779,0),MATCH(SUL$2,'Data Annex'!$K$1:$BS$1,0)),"")</f>
        <v/>
      </c>
      <c r="SUM29" s="258" t="str">
        <f>IFERROR(INDEX('Data Annex'!$K$1:$BS$4779,MATCH(SUM$1&amp;"|"&amp;$B29,'Data Annex'!$K$1:$K$4779,0),MATCH(SUM$2,'Data Annex'!$K$1:$BS$1,0)),"")</f>
        <v/>
      </c>
      <c r="SUN29" s="258" t="str">
        <f>IFERROR(INDEX('Data Annex'!$K$1:$BS$4779,MATCH(SUN$1&amp;"|"&amp;$B29,'Data Annex'!$K$1:$K$4779,0),MATCH(SUN$2,'Data Annex'!$K$1:$BS$1,0)),"")</f>
        <v/>
      </c>
      <c r="SUO29" s="258" t="str">
        <f>IFERROR(INDEX('Data Annex'!$K$1:$BS$4779,MATCH(SUO$1&amp;"|"&amp;$B29,'Data Annex'!$K$1:$K$4779,0),MATCH(SUO$2,'Data Annex'!$K$1:$BS$1,0)),"")</f>
        <v/>
      </c>
      <c r="SUP29" s="258" t="str">
        <f>IFERROR(INDEX('Data Annex'!$K$1:$BS$4779,MATCH(SUP$1&amp;"|"&amp;$B29,'Data Annex'!$K$1:$K$4779,0),MATCH(SUP$2,'Data Annex'!$K$1:$BS$1,0)),"")</f>
        <v/>
      </c>
      <c r="SUQ29" s="258" t="str">
        <f>IFERROR(INDEX('Data Annex'!$K$1:$BS$4779,MATCH(SUQ$1&amp;"|"&amp;$B29,'Data Annex'!$K$1:$K$4779,0),MATCH(SUQ$2,'Data Annex'!$K$1:$BS$1,0)),"")</f>
        <v/>
      </c>
      <c r="SUR29" s="258" t="str">
        <f>IFERROR(INDEX('Data Annex'!$K$1:$BS$4779,MATCH(SUR$1&amp;"|"&amp;$B29,'Data Annex'!$K$1:$K$4779,0),MATCH(SUR$2,'Data Annex'!$K$1:$BS$1,0)),"")</f>
        <v/>
      </c>
      <c r="SUS29" s="258" t="str">
        <f>IFERROR(INDEX('Data Annex'!$K$1:$BS$4779,MATCH(SUS$1&amp;"|"&amp;$B29,'Data Annex'!$K$1:$K$4779,0),MATCH(SUS$2,'Data Annex'!$K$1:$BS$1,0)),"")</f>
        <v/>
      </c>
      <c r="SUT29" s="258" t="str">
        <f>IFERROR(INDEX('Data Annex'!$K$1:$BS$4779,MATCH(SUT$1&amp;"|"&amp;$B29,'Data Annex'!$K$1:$K$4779,0),MATCH(SUT$2,'Data Annex'!$K$1:$BS$1,0)),"")</f>
        <v/>
      </c>
      <c r="SUU29" s="258" t="str">
        <f>IFERROR(INDEX('Data Annex'!$K$1:$BS$4779,MATCH(SUU$1&amp;"|"&amp;$B29,'Data Annex'!$K$1:$K$4779,0),MATCH(SUU$2,'Data Annex'!$K$1:$BS$1,0)),"")</f>
        <v/>
      </c>
      <c r="SUV29" s="258" t="str">
        <f>IFERROR(INDEX('Data Annex'!$K$1:$BS$4779,MATCH(SUV$1&amp;"|"&amp;$B29,'Data Annex'!$K$1:$K$4779,0),MATCH(SUV$2,'Data Annex'!$K$1:$BS$1,0)),"")</f>
        <v/>
      </c>
      <c r="SUW29" s="258" t="str">
        <f>IFERROR(INDEX('Data Annex'!$K$1:$BS$4779,MATCH(SUW$1&amp;"|"&amp;$B29,'Data Annex'!$K$1:$K$4779,0),MATCH(SUW$2,'Data Annex'!$K$1:$BS$1,0)),"")</f>
        <v/>
      </c>
      <c r="SUX29" s="258" t="str">
        <f>IFERROR(INDEX('Data Annex'!$K$1:$BS$4779,MATCH(SUX$1&amp;"|"&amp;$B29,'Data Annex'!$K$1:$K$4779,0),MATCH(SUX$2,'Data Annex'!$K$1:$BS$1,0)),"")</f>
        <v/>
      </c>
      <c r="SUY29" s="258" t="str">
        <f>IFERROR(INDEX('Data Annex'!$K$1:$BS$4779,MATCH(SUY$1&amp;"|"&amp;$B29,'Data Annex'!$K$1:$K$4779,0),MATCH(SUY$2,'Data Annex'!$K$1:$BS$1,0)),"")</f>
        <v/>
      </c>
      <c r="SUZ29" s="258" t="str">
        <f>IFERROR(INDEX('Data Annex'!$K$1:$BS$4779,MATCH(SUZ$1&amp;"|"&amp;$B29,'Data Annex'!$K$1:$K$4779,0),MATCH(SUZ$2,'Data Annex'!$K$1:$BS$1,0)),"")</f>
        <v/>
      </c>
      <c r="SVA29" s="258" t="str">
        <f>IFERROR(INDEX('Data Annex'!$K$1:$BS$4779,MATCH(SVA$1&amp;"|"&amp;$B29,'Data Annex'!$K$1:$K$4779,0),MATCH(SVA$2,'Data Annex'!$K$1:$BS$1,0)),"")</f>
        <v/>
      </c>
      <c r="SVB29" s="258" t="str">
        <f>IFERROR(INDEX('Data Annex'!$K$1:$BS$4779,MATCH(SVB$1&amp;"|"&amp;$B29,'Data Annex'!$K$1:$K$4779,0),MATCH(SVB$2,'Data Annex'!$K$1:$BS$1,0)),"")</f>
        <v/>
      </c>
      <c r="SVC29" s="258" t="str">
        <f>IFERROR(INDEX('Data Annex'!$K$1:$BS$4779,MATCH(SVC$1&amp;"|"&amp;$B29,'Data Annex'!$K$1:$K$4779,0),MATCH(SVC$2,'Data Annex'!$K$1:$BS$1,0)),"")</f>
        <v/>
      </c>
      <c r="SVD29" s="258" t="str">
        <f>IFERROR(INDEX('Data Annex'!$K$1:$BS$4779,MATCH(SVD$1&amp;"|"&amp;$B29,'Data Annex'!$K$1:$K$4779,0),MATCH(SVD$2,'Data Annex'!$K$1:$BS$1,0)),"")</f>
        <v/>
      </c>
      <c r="SVE29" s="258" t="str">
        <f>IFERROR(INDEX('Data Annex'!$K$1:$BS$4779,MATCH(SVE$1&amp;"|"&amp;$B29,'Data Annex'!$K$1:$K$4779,0),MATCH(SVE$2,'Data Annex'!$K$1:$BS$1,0)),"")</f>
        <v/>
      </c>
      <c r="SVF29" s="258" t="str">
        <f>IFERROR(INDEX('Data Annex'!$K$1:$BS$4779,MATCH(SVF$1&amp;"|"&amp;$B29,'Data Annex'!$K$1:$K$4779,0),MATCH(SVF$2,'Data Annex'!$K$1:$BS$1,0)),"")</f>
        <v/>
      </c>
      <c r="SVG29" s="258" t="str">
        <f>IFERROR(INDEX('Data Annex'!$K$1:$BS$4779,MATCH(SVG$1&amp;"|"&amp;$B29,'Data Annex'!$K$1:$K$4779,0),MATCH(SVG$2,'Data Annex'!$K$1:$BS$1,0)),"")</f>
        <v/>
      </c>
      <c r="SVH29" s="258" t="str">
        <f>IFERROR(INDEX('Data Annex'!$K$1:$BS$4779,MATCH(SVH$1&amp;"|"&amp;$B29,'Data Annex'!$K$1:$K$4779,0),MATCH(SVH$2,'Data Annex'!$K$1:$BS$1,0)),"")</f>
        <v/>
      </c>
      <c r="SVI29" s="258" t="str">
        <f>IFERROR(INDEX('Data Annex'!$K$1:$BS$4779,MATCH(SVI$1&amp;"|"&amp;$B29,'Data Annex'!$K$1:$K$4779,0),MATCH(SVI$2,'Data Annex'!$K$1:$BS$1,0)),"")</f>
        <v/>
      </c>
      <c r="SVJ29" s="258" t="str">
        <f>IFERROR(INDEX('Data Annex'!$K$1:$BS$4779,MATCH(SVJ$1&amp;"|"&amp;$B29,'Data Annex'!$K$1:$K$4779,0),MATCH(SVJ$2,'Data Annex'!$K$1:$BS$1,0)),"")</f>
        <v/>
      </c>
      <c r="SVK29" s="258" t="str">
        <f>IFERROR(INDEX('Data Annex'!$K$1:$BS$4779,MATCH(SVK$1&amp;"|"&amp;$B29,'Data Annex'!$K$1:$K$4779,0),MATCH(SVK$2,'Data Annex'!$K$1:$BS$1,0)),"")</f>
        <v/>
      </c>
      <c r="SVL29" s="258" t="str">
        <f>IFERROR(INDEX('Data Annex'!$K$1:$BS$4779,MATCH(SVL$1&amp;"|"&amp;$B29,'Data Annex'!$K$1:$K$4779,0),MATCH(SVL$2,'Data Annex'!$K$1:$BS$1,0)),"")</f>
        <v/>
      </c>
      <c r="SVM29" s="258" t="str">
        <f>IFERROR(INDEX('Data Annex'!$K$1:$BS$4779,MATCH(SVM$1&amp;"|"&amp;$B29,'Data Annex'!$K$1:$K$4779,0),MATCH(SVM$2,'Data Annex'!$K$1:$BS$1,0)),"")</f>
        <v/>
      </c>
      <c r="SVN29" s="258" t="str">
        <f>IFERROR(INDEX('Data Annex'!$K$1:$BS$4779,MATCH(SVN$1&amp;"|"&amp;$B29,'Data Annex'!$K$1:$K$4779,0),MATCH(SVN$2,'Data Annex'!$K$1:$BS$1,0)),"")</f>
        <v/>
      </c>
      <c r="SVO29" s="258" t="str">
        <f>IFERROR(INDEX('Data Annex'!$K$1:$BS$4779,MATCH(SVO$1&amp;"|"&amp;$B29,'Data Annex'!$K$1:$K$4779,0),MATCH(SVO$2,'Data Annex'!$K$1:$BS$1,0)),"")</f>
        <v/>
      </c>
      <c r="SVP29" s="258" t="str">
        <f>IFERROR(INDEX('Data Annex'!$K$1:$BS$4779,MATCH(SVP$1&amp;"|"&amp;$B29,'Data Annex'!$K$1:$K$4779,0),MATCH(SVP$2,'Data Annex'!$K$1:$BS$1,0)),"")</f>
        <v/>
      </c>
      <c r="SVQ29" s="258" t="str">
        <f>IFERROR(INDEX('Data Annex'!$K$1:$BS$4779,MATCH(SVQ$1&amp;"|"&amp;$B29,'Data Annex'!$K$1:$K$4779,0),MATCH(SVQ$2,'Data Annex'!$K$1:$BS$1,0)),"")</f>
        <v/>
      </c>
      <c r="SVR29" s="258" t="str">
        <f>IFERROR(INDEX('Data Annex'!$K$1:$BS$4779,MATCH(SVR$1&amp;"|"&amp;$B29,'Data Annex'!$K$1:$K$4779,0),MATCH(SVR$2,'Data Annex'!$K$1:$BS$1,0)),"")</f>
        <v/>
      </c>
      <c r="SVS29" s="258" t="str">
        <f>IFERROR(INDEX('Data Annex'!$K$1:$BS$4779,MATCH(SVS$1&amp;"|"&amp;$B29,'Data Annex'!$K$1:$K$4779,0),MATCH(SVS$2,'Data Annex'!$K$1:$BS$1,0)),"")</f>
        <v/>
      </c>
      <c r="SVT29" s="258" t="str">
        <f>IFERROR(INDEX('Data Annex'!$K$1:$BS$4779,MATCH(SVT$1&amp;"|"&amp;$B29,'Data Annex'!$K$1:$K$4779,0),MATCH(SVT$2,'Data Annex'!$K$1:$BS$1,0)),"")</f>
        <v/>
      </c>
      <c r="SVU29" s="258" t="str">
        <f>IFERROR(INDEX('Data Annex'!$K$1:$BS$4779,MATCH(SVU$1&amp;"|"&amp;$B29,'Data Annex'!$K$1:$K$4779,0),MATCH(SVU$2,'Data Annex'!$K$1:$BS$1,0)),"")</f>
        <v/>
      </c>
      <c r="SVV29" s="258" t="str">
        <f>IFERROR(INDEX('Data Annex'!$K$1:$BS$4779,MATCH(SVV$1&amp;"|"&amp;$B29,'Data Annex'!$K$1:$K$4779,0),MATCH(SVV$2,'Data Annex'!$K$1:$BS$1,0)),"")</f>
        <v/>
      </c>
      <c r="SVW29" s="258" t="str">
        <f>IFERROR(INDEX('Data Annex'!$K$1:$BS$4779,MATCH(SVW$1&amp;"|"&amp;$B29,'Data Annex'!$K$1:$K$4779,0),MATCH(SVW$2,'Data Annex'!$K$1:$BS$1,0)),"")</f>
        <v/>
      </c>
      <c r="SVX29" s="258" t="str">
        <f>IFERROR(INDEX('Data Annex'!$K$1:$BS$4779,MATCH(SVX$1&amp;"|"&amp;$B29,'Data Annex'!$K$1:$K$4779,0),MATCH(SVX$2,'Data Annex'!$K$1:$BS$1,0)),"")</f>
        <v/>
      </c>
      <c r="SVY29" s="258" t="str">
        <f>IFERROR(INDEX('Data Annex'!$K$1:$BS$4779,MATCH(SVY$1&amp;"|"&amp;$B29,'Data Annex'!$K$1:$K$4779,0),MATCH(SVY$2,'Data Annex'!$K$1:$BS$1,0)),"")</f>
        <v/>
      </c>
      <c r="SVZ29" s="258" t="str">
        <f>IFERROR(INDEX('Data Annex'!$K$1:$BS$4779,MATCH(SVZ$1&amp;"|"&amp;$B29,'Data Annex'!$K$1:$K$4779,0),MATCH(SVZ$2,'Data Annex'!$K$1:$BS$1,0)),"")</f>
        <v/>
      </c>
      <c r="SWA29" s="258" t="str">
        <f>IFERROR(INDEX('Data Annex'!$K$1:$BS$4779,MATCH(SWA$1&amp;"|"&amp;$B29,'Data Annex'!$K$1:$K$4779,0),MATCH(SWA$2,'Data Annex'!$K$1:$BS$1,0)),"")</f>
        <v/>
      </c>
      <c r="SWB29" s="258" t="str">
        <f>IFERROR(INDEX('Data Annex'!$K$1:$BS$4779,MATCH(SWB$1&amp;"|"&amp;$B29,'Data Annex'!$K$1:$K$4779,0),MATCH(SWB$2,'Data Annex'!$K$1:$BS$1,0)),"")</f>
        <v/>
      </c>
      <c r="SWC29" s="258" t="str">
        <f>IFERROR(INDEX('Data Annex'!$K$1:$BS$4779,MATCH(SWC$1&amp;"|"&amp;$B29,'Data Annex'!$K$1:$K$4779,0),MATCH(SWC$2,'Data Annex'!$K$1:$BS$1,0)),"")</f>
        <v/>
      </c>
      <c r="SWD29" s="258" t="str">
        <f>IFERROR(INDEX('Data Annex'!$K$1:$BS$4779,MATCH(SWD$1&amp;"|"&amp;$B29,'Data Annex'!$K$1:$K$4779,0),MATCH(SWD$2,'Data Annex'!$K$1:$BS$1,0)),"")</f>
        <v/>
      </c>
      <c r="SWE29" s="258" t="str">
        <f>IFERROR(INDEX('Data Annex'!$K$1:$BS$4779,MATCH(SWE$1&amp;"|"&amp;$B29,'Data Annex'!$K$1:$K$4779,0),MATCH(SWE$2,'Data Annex'!$K$1:$BS$1,0)),"")</f>
        <v/>
      </c>
      <c r="SWF29" s="258" t="str">
        <f>IFERROR(INDEX('Data Annex'!$K$1:$BS$4779,MATCH(SWF$1&amp;"|"&amp;$B29,'Data Annex'!$K$1:$K$4779,0),MATCH(SWF$2,'Data Annex'!$K$1:$BS$1,0)),"")</f>
        <v/>
      </c>
      <c r="SWG29" s="258" t="str">
        <f>IFERROR(INDEX('Data Annex'!$K$1:$BS$4779,MATCH(SWG$1&amp;"|"&amp;$B29,'Data Annex'!$K$1:$K$4779,0),MATCH(SWG$2,'Data Annex'!$K$1:$BS$1,0)),"")</f>
        <v/>
      </c>
      <c r="SWH29" s="258" t="str">
        <f>IFERROR(INDEX('Data Annex'!$K$1:$BS$4779,MATCH(SWH$1&amp;"|"&amp;$B29,'Data Annex'!$K$1:$K$4779,0),MATCH(SWH$2,'Data Annex'!$K$1:$BS$1,0)),"")</f>
        <v/>
      </c>
      <c r="SWI29" s="258" t="str">
        <f>IFERROR(INDEX('Data Annex'!$K$1:$BS$4779,MATCH(SWI$1&amp;"|"&amp;$B29,'Data Annex'!$K$1:$K$4779,0),MATCH(SWI$2,'Data Annex'!$K$1:$BS$1,0)),"")</f>
        <v/>
      </c>
      <c r="SWJ29" s="258" t="str">
        <f>IFERROR(INDEX('Data Annex'!$K$1:$BS$4779,MATCH(SWJ$1&amp;"|"&amp;$B29,'Data Annex'!$K$1:$K$4779,0),MATCH(SWJ$2,'Data Annex'!$K$1:$BS$1,0)),"")</f>
        <v/>
      </c>
      <c r="SWK29" s="258" t="str">
        <f>IFERROR(INDEX('Data Annex'!$K$1:$BS$4779,MATCH(SWK$1&amp;"|"&amp;$B29,'Data Annex'!$K$1:$K$4779,0),MATCH(SWK$2,'Data Annex'!$K$1:$BS$1,0)),"")</f>
        <v/>
      </c>
      <c r="SWL29" s="258" t="str">
        <f>IFERROR(INDEX('Data Annex'!$K$1:$BS$4779,MATCH(SWL$1&amp;"|"&amp;$B29,'Data Annex'!$K$1:$K$4779,0),MATCH(SWL$2,'Data Annex'!$K$1:$BS$1,0)),"")</f>
        <v/>
      </c>
      <c r="SWM29" s="258" t="str">
        <f>IFERROR(INDEX('Data Annex'!$K$1:$BS$4779,MATCH(SWM$1&amp;"|"&amp;$B29,'Data Annex'!$K$1:$K$4779,0),MATCH(SWM$2,'Data Annex'!$K$1:$BS$1,0)),"")</f>
        <v/>
      </c>
      <c r="SWN29" s="258" t="str">
        <f>IFERROR(INDEX('Data Annex'!$K$1:$BS$4779,MATCH(SWN$1&amp;"|"&amp;$B29,'Data Annex'!$K$1:$K$4779,0),MATCH(SWN$2,'Data Annex'!$K$1:$BS$1,0)),"")</f>
        <v/>
      </c>
      <c r="SWO29" s="258" t="str">
        <f>IFERROR(INDEX('Data Annex'!$K$1:$BS$4779,MATCH(SWO$1&amp;"|"&amp;$B29,'Data Annex'!$K$1:$K$4779,0),MATCH(SWO$2,'Data Annex'!$K$1:$BS$1,0)),"")</f>
        <v/>
      </c>
      <c r="SWP29" s="258" t="str">
        <f>IFERROR(INDEX('Data Annex'!$K$1:$BS$4779,MATCH(SWP$1&amp;"|"&amp;$B29,'Data Annex'!$K$1:$K$4779,0),MATCH(SWP$2,'Data Annex'!$K$1:$BS$1,0)),"")</f>
        <v/>
      </c>
      <c r="SWQ29" s="258" t="str">
        <f>IFERROR(INDEX('Data Annex'!$K$1:$BS$4779,MATCH(SWQ$1&amp;"|"&amp;$B29,'Data Annex'!$K$1:$K$4779,0),MATCH(SWQ$2,'Data Annex'!$K$1:$BS$1,0)),"")</f>
        <v/>
      </c>
      <c r="SWR29" s="258" t="str">
        <f>IFERROR(INDEX('Data Annex'!$K$1:$BS$4779,MATCH(SWR$1&amp;"|"&amp;$B29,'Data Annex'!$K$1:$K$4779,0),MATCH(SWR$2,'Data Annex'!$K$1:$BS$1,0)),"")</f>
        <v/>
      </c>
      <c r="SWS29" s="258" t="str">
        <f>IFERROR(INDEX('Data Annex'!$K$1:$BS$4779,MATCH(SWS$1&amp;"|"&amp;$B29,'Data Annex'!$K$1:$K$4779,0),MATCH(SWS$2,'Data Annex'!$K$1:$BS$1,0)),"")</f>
        <v/>
      </c>
      <c r="SWT29" s="258" t="str">
        <f>IFERROR(INDEX('Data Annex'!$K$1:$BS$4779,MATCH(SWT$1&amp;"|"&amp;$B29,'Data Annex'!$K$1:$K$4779,0),MATCH(SWT$2,'Data Annex'!$K$1:$BS$1,0)),"")</f>
        <v/>
      </c>
      <c r="SWU29" s="258" t="str">
        <f>IFERROR(INDEX('Data Annex'!$K$1:$BS$4779,MATCH(SWU$1&amp;"|"&amp;$B29,'Data Annex'!$K$1:$K$4779,0),MATCH(SWU$2,'Data Annex'!$K$1:$BS$1,0)),"")</f>
        <v/>
      </c>
      <c r="SWV29" s="258" t="str">
        <f>IFERROR(INDEX('Data Annex'!$K$1:$BS$4779,MATCH(SWV$1&amp;"|"&amp;$B29,'Data Annex'!$K$1:$K$4779,0),MATCH(SWV$2,'Data Annex'!$K$1:$BS$1,0)),"")</f>
        <v/>
      </c>
      <c r="SWW29" s="258" t="str">
        <f>IFERROR(INDEX('Data Annex'!$K$1:$BS$4779,MATCH(SWW$1&amp;"|"&amp;$B29,'Data Annex'!$K$1:$K$4779,0),MATCH(SWW$2,'Data Annex'!$K$1:$BS$1,0)),"")</f>
        <v/>
      </c>
      <c r="SWX29" s="258" t="str">
        <f>IFERROR(INDEX('Data Annex'!$K$1:$BS$4779,MATCH(SWX$1&amp;"|"&amp;$B29,'Data Annex'!$K$1:$K$4779,0),MATCH(SWX$2,'Data Annex'!$K$1:$BS$1,0)),"")</f>
        <v/>
      </c>
      <c r="SWY29" s="258" t="str">
        <f>IFERROR(INDEX('Data Annex'!$K$1:$BS$4779,MATCH(SWY$1&amp;"|"&amp;$B29,'Data Annex'!$K$1:$K$4779,0),MATCH(SWY$2,'Data Annex'!$K$1:$BS$1,0)),"")</f>
        <v/>
      </c>
      <c r="SWZ29" s="258" t="str">
        <f>IFERROR(INDEX('Data Annex'!$K$1:$BS$4779,MATCH(SWZ$1&amp;"|"&amp;$B29,'Data Annex'!$K$1:$K$4779,0),MATCH(SWZ$2,'Data Annex'!$K$1:$BS$1,0)),"")</f>
        <v/>
      </c>
      <c r="SXA29" s="258" t="str">
        <f>IFERROR(INDEX('Data Annex'!$K$1:$BS$4779,MATCH(SXA$1&amp;"|"&amp;$B29,'Data Annex'!$K$1:$K$4779,0),MATCH(SXA$2,'Data Annex'!$K$1:$BS$1,0)),"")</f>
        <v/>
      </c>
      <c r="SXB29" s="258" t="str">
        <f>IFERROR(INDEX('Data Annex'!$K$1:$BS$4779,MATCH(SXB$1&amp;"|"&amp;$B29,'Data Annex'!$K$1:$K$4779,0),MATCH(SXB$2,'Data Annex'!$K$1:$BS$1,0)),"")</f>
        <v/>
      </c>
      <c r="SXC29" s="258" t="str">
        <f>IFERROR(INDEX('Data Annex'!$K$1:$BS$4779,MATCH(SXC$1&amp;"|"&amp;$B29,'Data Annex'!$K$1:$K$4779,0),MATCH(SXC$2,'Data Annex'!$K$1:$BS$1,0)),"")</f>
        <v/>
      </c>
      <c r="SXD29" s="258" t="str">
        <f>IFERROR(INDEX('Data Annex'!$K$1:$BS$4779,MATCH(SXD$1&amp;"|"&amp;$B29,'Data Annex'!$K$1:$K$4779,0),MATCH(SXD$2,'Data Annex'!$K$1:$BS$1,0)),"")</f>
        <v/>
      </c>
      <c r="SXE29" s="258" t="str">
        <f>IFERROR(INDEX('Data Annex'!$K$1:$BS$4779,MATCH(SXE$1&amp;"|"&amp;$B29,'Data Annex'!$K$1:$K$4779,0),MATCH(SXE$2,'Data Annex'!$K$1:$BS$1,0)),"")</f>
        <v/>
      </c>
      <c r="SXF29" s="258" t="str">
        <f>IFERROR(INDEX('Data Annex'!$K$1:$BS$4779,MATCH(SXF$1&amp;"|"&amp;$B29,'Data Annex'!$K$1:$K$4779,0),MATCH(SXF$2,'Data Annex'!$K$1:$BS$1,0)),"")</f>
        <v/>
      </c>
      <c r="SXG29" s="258" t="str">
        <f>IFERROR(INDEX('Data Annex'!$K$1:$BS$4779,MATCH(SXG$1&amp;"|"&amp;$B29,'Data Annex'!$K$1:$K$4779,0),MATCH(SXG$2,'Data Annex'!$K$1:$BS$1,0)),"")</f>
        <v/>
      </c>
      <c r="SXH29" s="258" t="str">
        <f>IFERROR(INDEX('Data Annex'!$K$1:$BS$4779,MATCH(SXH$1&amp;"|"&amp;$B29,'Data Annex'!$K$1:$K$4779,0),MATCH(SXH$2,'Data Annex'!$K$1:$BS$1,0)),"")</f>
        <v/>
      </c>
      <c r="SXI29" s="258" t="str">
        <f>IFERROR(INDEX('Data Annex'!$K$1:$BS$4779,MATCH(SXI$1&amp;"|"&amp;$B29,'Data Annex'!$K$1:$K$4779,0),MATCH(SXI$2,'Data Annex'!$K$1:$BS$1,0)),"")</f>
        <v/>
      </c>
      <c r="SXJ29" s="258" t="str">
        <f>IFERROR(INDEX('Data Annex'!$K$1:$BS$4779,MATCH(SXJ$1&amp;"|"&amp;$B29,'Data Annex'!$K$1:$K$4779,0),MATCH(SXJ$2,'Data Annex'!$K$1:$BS$1,0)),"")</f>
        <v/>
      </c>
      <c r="SXK29" s="258" t="str">
        <f>IFERROR(INDEX('Data Annex'!$K$1:$BS$4779,MATCH(SXK$1&amp;"|"&amp;$B29,'Data Annex'!$K$1:$K$4779,0),MATCH(SXK$2,'Data Annex'!$K$1:$BS$1,0)),"")</f>
        <v/>
      </c>
      <c r="SXL29" s="258" t="str">
        <f>IFERROR(INDEX('Data Annex'!$K$1:$BS$4779,MATCH(SXL$1&amp;"|"&amp;$B29,'Data Annex'!$K$1:$K$4779,0),MATCH(SXL$2,'Data Annex'!$K$1:$BS$1,0)),"")</f>
        <v/>
      </c>
      <c r="SXM29" s="258" t="str">
        <f>IFERROR(INDEX('Data Annex'!$K$1:$BS$4779,MATCH(SXM$1&amp;"|"&amp;$B29,'Data Annex'!$K$1:$K$4779,0),MATCH(SXM$2,'Data Annex'!$K$1:$BS$1,0)),"")</f>
        <v/>
      </c>
      <c r="SXN29" s="258" t="str">
        <f>IFERROR(INDEX('Data Annex'!$K$1:$BS$4779,MATCH(SXN$1&amp;"|"&amp;$B29,'Data Annex'!$K$1:$K$4779,0),MATCH(SXN$2,'Data Annex'!$K$1:$BS$1,0)),"")</f>
        <v/>
      </c>
      <c r="SXO29" s="258" t="str">
        <f>IFERROR(INDEX('Data Annex'!$K$1:$BS$4779,MATCH(SXO$1&amp;"|"&amp;$B29,'Data Annex'!$K$1:$K$4779,0),MATCH(SXO$2,'Data Annex'!$K$1:$BS$1,0)),"")</f>
        <v/>
      </c>
      <c r="SXP29" s="258" t="str">
        <f>IFERROR(INDEX('Data Annex'!$K$1:$BS$4779,MATCH(SXP$1&amp;"|"&amp;$B29,'Data Annex'!$K$1:$K$4779,0),MATCH(SXP$2,'Data Annex'!$K$1:$BS$1,0)),"")</f>
        <v/>
      </c>
      <c r="SXQ29" s="258" t="str">
        <f>IFERROR(INDEX('Data Annex'!$K$1:$BS$4779,MATCH(SXQ$1&amp;"|"&amp;$B29,'Data Annex'!$K$1:$K$4779,0),MATCH(SXQ$2,'Data Annex'!$K$1:$BS$1,0)),"")</f>
        <v/>
      </c>
      <c r="SXR29" s="258" t="str">
        <f>IFERROR(INDEX('Data Annex'!$K$1:$BS$4779,MATCH(SXR$1&amp;"|"&amp;$B29,'Data Annex'!$K$1:$K$4779,0),MATCH(SXR$2,'Data Annex'!$K$1:$BS$1,0)),"")</f>
        <v/>
      </c>
      <c r="SXS29" s="258" t="str">
        <f>IFERROR(INDEX('Data Annex'!$K$1:$BS$4779,MATCH(SXS$1&amp;"|"&amp;$B29,'Data Annex'!$K$1:$K$4779,0),MATCH(SXS$2,'Data Annex'!$K$1:$BS$1,0)),"")</f>
        <v/>
      </c>
      <c r="SXT29" s="258" t="str">
        <f>IFERROR(INDEX('Data Annex'!$K$1:$BS$4779,MATCH(SXT$1&amp;"|"&amp;$B29,'Data Annex'!$K$1:$K$4779,0),MATCH(SXT$2,'Data Annex'!$K$1:$BS$1,0)),"")</f>
        <v/>
      </c>
      <c r="SXU29" s="258" t="str">
        <f>IFERROR(INDEX('Data Annex'!$K$1:$BS$4779,MATCH(SXU$1&amp;"|"&amp;$B29,'Data Annex'!$K$1:$K$4779,0),MATCH(SXU$2,'Data Annex'!$K$1:$BS$1,0)),"")</f>
        <v/>
      </c>
      <c r="SXV29" s="258" t="str">
        <f>IFERROR(INDEX('Data Annex'!$K$1:$BS$4779,MATCH(SXV$1&amp;"|"&amp;$B29,'Data Annex'!$K$1:$K$4779,0),MATCH(SXV$2,'Data Annex'!$K$1:$BS$1,0)),"")</f>
        <v/>
      </c>
      <c r="SXW29" s="258" t="str">
        <f>IFERROR(INDEX('Data Annex'!$K$1:$BS$4779,MATCH(SXW$1&amp;"|"&amp;$B29,'Data Annex'!$K$1:$K$4779,0),MATCH(SXW$2,'Data Annex'!$K$1:$BS$1,0)),"")</f>
        <v/>
      </c>
      <c r="SXX29" s="258" t="str">
        <f>IFERROR(INDEX('Data Annex'!$K$1:$BS$4779,MATCH(SXX$1&amp;"|"&amp;$B29,'Data Annex'!$K$1:$K$4779,0),MATCH(SXX$2,'Data Annex'!$K$1:$BS$1,0)),"")</f>
        <v/>
      </c>
      <c r="SXY29" s="258" t="str">
        <f>IFERROR(INDEX('Data Annex'!$K$1:$BS$4779,MATCH(SXY$1&amp;"|"&amp;$B29,'Data Annex'!$K$1:$K$4779,0),MATCH(SXY$2,'Data Annex'!$K$1:$BS$1,0)),"")</f>
        <v/>
      </c>
      <c r="SXZ29" s="258" t="str">
        <f>IFERROR(INDEX('Data Annex'!$K$1:$BS$4779,MATCH(SXZ$1&amp;"|"&amp;$B29,'Data Annex'!$K$1:$K$4779,0),MATCH(SXZ$2,'Data Annex'!$K$1:$BS$1,0)),"")</f>
        <v/>
      </c>
      <c r="SYA29" s="258" t="str">
        <f>IFERROR(INDEX('Data Annex'!$K$1:$BS$4779,MATCH(SYA$1&amp;"|"&amp;$B29,'Data Annex'!$K$1:$K$4779,0),MATCH(SYA$2,'Data Annex'!$K$1:$BS$1,0)),"")</f>
        <v/>
      </c>
      <c r="SYB29" s="258" t="str">
        <f>IFERROR(INDEX('Data Annex'!$K$1:$BS$4779,MATCH(SYB$1&amp;"|"&amp;$B29,'Data Annex'!$K$1:$K$4779,0),MATCH(SYB$2,'Data Annex'!$K$1:$BS$1,0)),"")</f>
        <v/>
      </c>
      <c r="SYC29" s="258" t="str">
        <f>IFERROR(INDEX('Data Annex'!$K$1:$BS$4779,MATCH(SYC$1&amp;"|"&amp;$B29,'Data Annex'!$K$1:$K$4779,0),MATCH(SYC$2,'Data Annex'!$K$1:$BS$1,0)),"")</f>
        <v/>
      </c>
      <c r="SYD29" s="258" t="str">
        <f>IFERROR(INDEX('Data Annex'!$K$1:$BS$4779,MATCH(SYD$1&amp;"|"&amp;$B29,'Data Annex'!$K$1:$K$4779,0),MATCH(SYD$2,'Data Annex'!$K$1:$BS$1,0)),"")</f>
        <v/>
      </c>
      <c r="SYE29" s="258" t="str">
        <f>IFERROR(INDEX('Data Annex'!$K$1:$BS$4779,MATCH(SYE$1&amp;"|"&amp;$B29,'Data Annex'!$K$1:$K$4779,0),MATCH(SYE$2,'Data Annex'!$K$1:$BS$1,0)),"")</f>
        <v/>
      </c>
      <c r="SYF29" s="258" t="str">
        <f>IFERROR(INDEX('Data Annex'!$K$1:$BS$4779,MATCH(SYF$1&amp;"|"&amp;$B29,'Data Annex'!$K$1:$K$4779,0),MATCH(SYF$2,'Data Annex'!$K$1:$BS$1,0)),"")</f>
        <v/>
      </c>
      <c r="SYG29" s="258" t="str">
        <f>IFERROR(INDEX('Data Annex'!$K$1:$BS$4779,MATCH(SYG$1&amp;"|"&amp;$B29,'Data Annex'!$K$1:$K$4779,0),MATCH(SYG$2,'Data Annex'!$K$1:$BS$1,0)),"")</f>
        <v/>
      </c>
      <c r="SYH29" s="258" t="str">
        <f>IFERROR(INDEX('Data Annex'!$K$1:$BS$4779,MATCH(SYH$1&amp;"|"&amp;$B29,'Data Annex'!$K$1:$K$4779,0),MATCH(SYH$2,'Data Annex'!$K$1:$BS$1,0)),"")</f>
        <v/>
      </c>
      <c r="SYI29" s="258" t="str">
        <f>IFERROR(INDEX('Data Annex'!$K$1:$BS$4779,MATCH(SYI$1&amp;"|"&amp;$B29,'Data Annex'!$K$1:$K$4779,0),MATCH(SYI$2,'Data Annex'!$K$1:$BS$1,0)),"")</f>
        <v/>
      </c>
      <c r="SYJ29" s="258" t="str">
        <f>IFERROR(INDEX('Data Annex'!$K$1:$BS$4779,MATCH(SYJ$1&amp;"|"&amp;$B29,'Data Annex'!$K$1:$K$4779,0),MATCH(SYJ$2,'Data Annex'!$K$1:$BS$1,0)),"")</f>
        <v/>
      </c>
      <c r="SYK29" s="258" t="str">
        <f>IFERROR(INDEX('Data Annex'!$K$1:$BS$4779,MATCH(SYK$1&amp;"|"&amp;$B29,'Data Annex'!$K$1:$K$4779,0),MATCH(SYK$2,'Data Annex'!$K$1:$BS$1,0)),"")</f>
        <v/>
      </c>
      <c r="SYL29" s="258" t="str">
        <f>IFERROR(INDEX('Data Annex'!$K$1:$BS$4779,MATCH(SYL$1&amp;"|"&amp;$B29,'Data Annex'!$K$1:$K$4779,0),MATCH(SYL$2,'Data Annex'!$K$1:$BS$1,0)),"")</f>
        <v/>
      </c>
      <c r="SYM29" s="258" t="str">
        <f>IFERROR(INDEX('Data Annex'!$K$1:$BS$4779,MATCH(SYM$1&amp;"|"&amp;$B29,'Data Annex'!$K$1:$K$4779,0),MATCH(SYM$2,'Data Annex'!$K$1:$BS$1,0)),"")</f>
        <v/>
      </c>
      <c r="SYN29" s="258" t="str">
        <f>IFERROR(INDEX('Data Annex'!$K$1:$BS$4779,MATCH(SYN$1&amp;"|"&amp;$B29,'Data Annex'!$K$1:$K$4779,0),MATCH(SYN$2,'Data Annex'!$K$1:$BS$1,0)),"")</f>
        <v/>
      </c>
      <c r="SYO29" s="258" t="str">
        <f>IFERROR(INDEX('Data Annex'!$K$1:$BS$4779,MATCH(SYO$1&amp;"|"&amp;$B29,'Data Annex'!$K$1:$K$4779,0),MATCH(SYO$2,'Data Annex'!$K$1:$BS$1,0)),"")</f>
        <v/>
      </c>
      <c r="SYP29" s="258" t="str">
        <f>IFERROR(INDEX('Data Annex'!$K$1:$BS$4779,MATCH(SYP$1&amp;"|"&amp;$B29,'Data Annex'!$K$1:$K$4779,0),MATCH(SYP$2,'Data Annex'!$K$1:$BS$1,0)),"")</f>
        <v/>
      </c>
      <c r="SYQ29" s="258" t="str">
        <f>IFERROR(INDEX('Data Annex'!$K$1:$BS$4779,MATCH(SYQ$1&amp;"|"&amp;$B29,'Data Annex'!$K$1:$K$4779,0),MATCH(SYQ$2,'Data Annex'!$K$1:$BS$1,0)),"")</f>
        <v/>
      </c>
      <c r="SYR29" s="258" t="str">
        <f>IFERROR(INDEX('Data Annex'!$K$1:$BS$4779,MATCH(SYR$1&amp;"|"&amp;$B29,'Data Annex'!$K$1:$K$4779,0),MATCH(SYR$2,'Data Annex'!$K$1:$BS$1,0)),"")</f>
        <v/>
      </c>
      <c r="SYS29" s="258" t="str">
        <f>IFERROR(INDEX('Data Annex'!$K$1:$BS$4779,MATCH(SYS$1&amp;"|"&amp;$B29,'Data Annex'!$K$1:$K$4779,0),MATCH(SYS$2,'Data Annex'!$K$1:$BS$1,0)),"")</f>
        <v/>
      </c>
      <c r="SYT29" s="258" t="str">
        <f>IFERROR(INDEX('Data Annex'!$K$1:$BS$4779,MATCH(SYT$1&amp;"|"&amp;$B29,'Data Annex'!$K$1:$K$4779,0),MATCH(SYT$2,'Data Annex'!$K$1:$BS$1,0)),"")</f>
        <v/>
      </c>
      <c r="SYU29" s="258" t="str">
        <f>IFERROR(INDEX('Data Annex'!$K$1:$BS$4779,MATCH(SYU$1&amp;"|"&amp;$B29,'Data Annex'!$K$1:$K$4779,0),MATCH(SYU$2,'Data Annex'!$K$1:$BS$1,0)),"")</f>
        <v/>
      </c>
      <c r="SYV29" s="258" t="str">
        <f>IFERROR(INDEX('Data Annex'!$K$1:$BS$4779,MATCH(SYV$1&amp;"|"&amp;$B29,'Data Annex'!$K$1:$K$4779,0),MATCH(SYV$2,'Data Annex'!$K$1:$BS$1,0)),"")</f>
        <v/>
      </c>
      <c r="SYW29" s="258" t="str">
        <f>IFERROR(INDEX('Data Annex'!$K$1:$BS$4779,MATCH(SYW$1&amp;"|"&amp;$B29,'Data Annex'!$K$1:$K$4779,0),MATCH(SYW$2,'Data Annex'!$K$1:$BS$1,0)),"")</f>
        <v/>
      </c>
      <c r="SYX29" s="258" t="str">
        <f>IFERROR(INDEX('Data Annex'!$K$1:$BS$4779,MATCH(SYX$1&amp;"|"&amp;$B29,'Data Annex'!$K$1:$K$4779,0),MATCH(SYX$2,'Data Annex'!$K$1:$BS$1,0)),"")</f>
        <v/>
      </c>
      <c r="SYY29" s="258" t="str">
        <f>IFERROR(INDEX('Data Annex'!$K$1:$BS$4779,MATCH(SYY$1&amp;"|"&amp;$B29,'Data Annex'!$K$1:$K$4779,0),MATCH(SYY$2,'Data Annex'!$K$1:$BS$1,0)),"")</f>
        <v/>
      </c>
      <c r="SYZ29" s="258" t="str">
        <f>IFERROR(INDEX('Data Annex'!$K$1:$BS$4779,MATCH(SYZ$1&amp;"|"&amp;$B29,'Data Annex'!$K$1:$K$4779,0),MATCH(SYZ$2,'Data Annex'!$K$1:$BS$1,0)),"")</f>
        <v/>
      </c>
      <c r="SZA29" s="258" t="str">
        <f>IFERROR(INDEX('Data Annex'!$K$1:$BS$4779,MATCH(SZA$1&amp;"|"&amp;$B29,'Data Annex'!$K$1:$K$4779,0),MATCH(SZA$2,'Data Annex'!$K$1:$BS$1,0)),"")</f>
        <v/>
      </c>
      <c r="SZB29" s="258" t="str">
        <f>IFERROR(INDEX('Data Annex'!$K$1:$BS$4779,MATCH(SZB$1&amp;"|"&amp;$B29,'Data Annex'!$K$1:$K$4779,0),MATCH(SZB$2,'Data Annex'!$K$1:$BS$1,0)),"")</f>
        <v/>
      </c>
      <c r="SZC29" s="258" t="str">
        <f>IFERROR(INDEX('Data Annex'!$K$1:$BS$4779,MATCH(SZC$1&amp;"|"&amp;$B29,'Data Annex'!$K$1:$K$4779,0),MATCH(SZC$2,'Data Annex'!$K$1:$BS$1,0)),"")</f>
        <v/>
      </c>
      <c r="SZD29" s="258" t="str">
        <f>IFERROR(INDEX('Data Annex'!$K$1:$BS$4779,MATCH(SZD$1&amp;"|"&amp;$B29,'Data Annex'!$K$1:$K$4779,0),MATCH(SZD$2,'Data Annex'!$K$1:$BS$1,0)),"")</f>
        <v/>
      </c>
      <c r="SZE29" s="258" t="str">
        <f>IFERROR(INDEX('Data Annex'!$K$1:$BS$4779,MATCH(SZE$1&amp;"|"&amp;$B29,'Data Annex'!$K$1:$K$4779,0),MATCH(SZE$2,'Data Annex'!$K$1:$BS$1,0)),"")</f>
        <v/>
      </c>
      <c r="SZF29" s="258" t="str">
        <f>IFERROR(INDEX('Data Annex'!$K$1:$BS$4779,MATCH(SZF$1&amp;"|"&amp;$B29,'Data Annex'!$K$1:$K$4779,0),MATCH(SZF$2,'Data Annex'!$K$1:$BS$1,0)),"")</f>
        <v/>
      </c>
      <c r="SZG29" s="258" t="str">
        <f>IFERROR(INDEX('Data Annex'!$K$1:$BS$4779,MATCH(SZG$1&amp;"|"&amp;$B29,'Data Annex'!$K$1:$K$4779,0),MATCH(SZG$2,'Data Annex'!$K$1:$BS$1,0)),"")</f>
        <v/>
      </c>
      <c r="SZH29" s="258" t="str">
        <f>IFERROR(INDEX('Data Annex'!$K$1:$BS$4779,MATCH(SZH$1&amp;"|"&amp;$B29,'Data Annex'!$K$1:$K$4779,0),MATCH(SZH$2,'Data Annex'!$K$1:$BS$1,0)),"")</f>
        <v/>
      </c>
      <c r="SZI29" s="258" t="str">
        <f>IFERROR(INDEX('Data Annex'!$K$1:$BS$4779,MATCH(SZI$1&amp;"|"&amp;$B29,'Data Annex'!$K$1:$K$4779,0),MATCH(SZI$2,'Data Annex'!$K$1:$BS$1,0)),"")</f>
        <v/>
      </c>
      <c r="SZJ29" s="258" t="str">
        <f>IFERROR(INDEX('Data Annex'!$K$1:$BS$4779,MATCH(SZJ$1&amp;"|"&amp;$B29,'Data Annex'!$K$1:$K$4779,0),MATCH(SZJ$2,'Data Annex'!$K$1:$BS$1,0)),"")</f>
        <v/>
      </c>
      <c r="SZK29" s="258" t="str">
        <f>IFERROR(INDEX('Data Annex'!$K$1:$BS$4779,MATCH(SZK$1&amp;"|"&amp;$B29,'Data Annex'!$K$1:$K$4779,0),MATCH(SZK$2,'Data Annex'!$K$1:$BS$1,0)),"")</f>
        <v/>
      </c>
      <c r="SZL29" s="258" t="str">
        <f>IFERROR(INDEX('Data Annex'!$K$1:$BS$4779,MATCH(SZL$1&amp;"|"&amp;$B29,'Data Annex'!$K$1:$K$4779,0),MATCH(SZL$2,'Data Annex'!$K$1:$BS$1,0)),"")</f>
        <v/>
      </c>
      <c r="SZM29" s="258" t="str">
        <f>IFERROR(INDEX('Data Annex'!$K$1:$BS$4779,MATCH(SZM$1&amp;"|"&amp;$B29,'Data Annex'!$K$1:$K$4779,0),MATCH(SZM$2,'Data Annex'!$K$1:$BS$1,0)),"")</f>
        <v/>
      </c>
      <c r="SZN29" s="258" t="str">
        <f>IFERROR(INDEX('Data Annex'!$K$1:$BS$4779,MATCH(SZN$1&amp;"|"&amp;$B29,'Data Annex'!$K$1:$K$4779,0),MATCH(SZN$2,'Data Annex'!$K$1:$BS$1,0)),"")</f>
        <v/>
      </c>
      <c r="SZO29" s="258" t="str">
        <f>IFERROR(INDEX('Data Annex'!$K$1:$BS$4779,MATCH(SZO$1&amp;"|"&amp;$B29,'Data Annex'!$K$1:$K$4779,0),MATCH(SZO$2,'Data Annex'!$K$1:$BS$1,0)),"")</f>
        <v/>
      </c>
      <c r="SZP29" s="258" t="str">
        <f>IFERROR(INDEX('Data Annex'!$K$1:$BS$4779,MATCH(SZP$1&amp;"|"&amp;$B29,'Data Annex'!$K$1:$K$4779,0),MATCH(SZP$2,'Data Annex'!$K$1:$BS$1,0)),"")</f>
        <v/>
      </c>
      <c r="SZQ29" s="258" t="str">
        <f>IFERROR(INDEX('Data Annex'!$K$1:$BS$4779,MATCH(SZQ$1&amp;"|"&amp;$B29,'Data Annex'!$K$1:$K$4779,0),MATCH(SZQ$2,'Data Annex'!$K$1:$BS$1,0)),"")</f>
        <v/>
      </c>
      <c r="SZR29" s="258" t="str">
        <f>IFERROR(INDEX('Data Annex'!$K$1:$BS$4779,MATCH(SZR$1&amp;"|"&amp;$B29,'Data Annex'!$K$1:$K$4779,0),MATCH(SZR$2,'Data Annex'!$K$1:$BS$1,0)),"")</f>
        <v/>
      </c>
      <c r="SZS29" s="258" t="str">
        <f>IFERROR(INDEX('Data Annex'!$K$1:$BS$4779,MATCH(SZS$1&amp;"|"&amp;$B29,'Data Annex'!$K$1:$K$4779,0),MATCH(SZS$2,'Data Annex'!$K$1:$BS$1,0)),"")</f>
        <v/>
      </c>
      <c r="SZT29" s="258" t="str">
        <f>IFERROR(INDEX('Data Annex'!$K$1:$BS$4779,MATCH(SZT$1&amp;"|"&amp;$B29,'Data Annex'!$K$1:$K$4779,0),MATCH(SZT$2,'Data Annex'!$K$1:$BS$1,0)),"")</f>
        <v/>
      </c>
      <c r="SZU29" s="258" t="str">
        <f>IFERROR(INDEX('Data Annex'!$K$1:$BS$4779,MATCH(SZU$1&amp;"|"&amp;$B29,'Data Annex'!$K$1:$K$4779,0),MATCH(SZU$2,'Data Annex'!$K$1:$BS$1,0)),"")</f>
        <v/>
      </c>
      <c r="SZV29" s="258" t="str">
        <f>IFERROR(INDEX('Data Annex'!$K$1:$BS$4779,MATCH(SZV$1&amp;"|"&amp;$B29,'Data Annex'!$K$1:$K$4779,0),MATCH(SZV$2,'Data Annex'!$K$1:$BS$1,0)),"")</f>
        <v/>
      </c>
      <c r="SZW29" s="258" t="str">
        <f>IFERROR(INDEX('Data Annex'!$K$1:$BS$4779,MATCH(SZW$1&amp;"|"&amp;$B29,'Data Annex'!$K$1:$K$4779,0),MATCH(SZW$2,'Data Annex'!$K$1:$BS$1,0)),"")</f>
        <v/>
      </c>
      <c r="SZX29" s="258" t="str">
        <f>IFERROR(INDEX('Data Annex'!$K$1:$BS$4779,MATCH(SZX$1&amp;"|"&amp;$B29,'Data Annex'!$K$1:$K$4779,0),MATCH(SZX$2,'Data Annex'!$K$1:$BS$1,0)),"")</f>
        <v/>
      </c>
      <c r="SZY29" s="258" t="str">
        <f>IFERROR(INDEX('Data Annex'!$K$1:$BS$4779,MATCH(SZY$1&amp;"|"&amp;$B29,'Data Annex'!$K$1:$K$4779,0),MATCH(SZY$2,'Data Annex'!$K$1:$BS$1,0)),"")</f>
        <v/>
      </c>
      <c r="SZZ29" s="258" t="str">
        <f>IFERROR(INDEX('Data Annex'!$K$1:$BS$4779,MATCH(SZZ$1&amp;"|"&amp;$B29,'Data Annex'!$K$1:$K$4779,0),MATCH(SZZ$2,'Data Annex'!$K$1:$BS$1,0)),"")</f>
        <v/>
      </c>
      <c r="TAA29" s="258" t="str">
        <f>IFERROR(INDEX('Data Annex'!$K$1:$BS$4779,MATCH(TAA$1&amp;"|"&amp;$B29,'Data Annex'!$K$1:$K$4779,0),MATCH(TAA$2,'Data Annex'!$K$1:$BS$1,0)),"")</f>
        <v/>
      </c>
      <c r="TAB29" s="258" t="str">
        <f>IFERROR(INDEX('Data Annex'!$K$1:$BS$4779,MATCH(TAB$1&amp;"|"&amp;$B29,'Data Annex'!$K$1:$K$4779,0),MATCH(TAB$2,'Data Annex'!$K$1:$BS$1,0)),"")</f>
        <v/>
      </c>
      <c r="TAC29" s="258" t="str">
        <f>IFERROR(INDEX('Data Annex'!$K$1:$BS$4779,MATCH(TAC$1&amp;"|"&amp;$B29,'Data Annex'!$K$1:$K$4779,0),MATCH(TAC$2,'Data Annex'!$K$1:$BS$1,0)),"")</f>
        <v/>
      </c>
      <c r="TAD29" s="258" t="str">
        <f>IFERROR(INDEX('Data Annex'!$K$1:$BS$4779,MATCH(TAD$1&amp;"|"&amp;$B29,'Data Annex'!$K$1:$K$4779,0),MATCH(TAD$2,'Data Annex'!$K$1:$BS$1,0)),"")</f>
        <v/>
      </c>
      <c r="TAE29" s="258" t="str">
        <f>IFERROR(INDEX('Data Annex'!$K$1:$BS$4779,MATCH(TAE$1&amp;"|"&amp;$B29,'Data Annex'!$K$1:$K$4779,0),MATCH(TAE$2,'Data Annex'!$K$1:$BS$1,0)),"")</f>
        <v/>
      </c>
      <c r="TAF29" s="258" t="str">
        <f>IFERROR(INDEX('Data Annex'!$K$1:$BS$4779,MATCH(TAF$1&amp;"|"&amp;$B29,'Data Annex'!$K$1:$K$4779,0),MATCH(TAF$2,'Data Annex'!$K$1:$BS$1,0)),"")</f>
        <v/>
      </c>
      <c r="TAG29" s="258" t="str">
        <f>IFERROR(INDEX('Data Annex'!$K$1:$BS$4779,MATCH(TAG$1&amp;"|"&amp;$B29,'Data Annex'!$K$1:$K$4779,0),MATCH(TAG$2,'Data Annex'!$K$1:$BS$1,0)),"")</f>
        <v/>
      </c>
      <c r="TAH29" s="258" t="str">
        <f>IFERROR(INDEX('Data Annex'!$K$1:$BS$4779,MATCH(TAH$1&amp;"|"&amp;$B29,'Data Annex'!$K$1:$K$4779,0),MATCH(TAH$2,'Data Annex'!$K$1:$BS$1,0)),"")</f>
        <v/>
      </c>
      <c r="TAI29" s="258" t="str">
        <f>IFERROR(INDEX('Data Annex'!$K$1:$BS$4779,MATCH(TAI$1&amp;"|"&amp;$B29,'Data Annex'!$K$1:$K$4779,0),MATCH(TAI$2,'Data Annex'!$K$1:$BS$1,0)),"")</f>
        <v/>
      </c>
      <c r="TAJ29" s="258" t="str">
        <f>IFERROR(INDEX('Data Annex'!$K$1:$BS$4779,MATCH(TAJ$1&amp;"|"&amp;$B29,'Data Annex'!$K$1:$K$4779,0),MATCH(TAJ$2,'Data Annex'!$K$1:$BS$1,0)),"")</f>
        <v/>
      </c>
      <c r="TAK29" s="258" t="str">
        <f>IFERROR(INDEX('Data Annex'!$K$1:$BS$4779,MATCH(TAK$1&amp;"|"&amp;$B29,'Data Annex'!$K$1:$K$4779,0),MATCH(TAK$2,'Data Annex'!$K$1:$BS$1,0)),"")</f>
        <v/>
      </c>
      <c r="TAL29" s="258" t="str">
        <f>IFERROR(INDEX('Data Annex'!$K$1:$BS$4779,MATCH(TAL$1&amp;"|"&amp;$B29,'Data Annex'!$K$1:$K$4779,0),MATCH(TAL$2,'Data Annex'!$K$1:$BS$1,0)),"")</f>
        <v/>
      </c>
      <c r="TAM29" s="258" t="str">
        <f>IFERROR(INDEX('Data Annex'!$K$1:$BS$4779,MATCH(TAM$1&amp;"|"&amp;$B29,'Data Annex'!$K$1:$K$4779,0),MATCH(TAM$2,'Data Annex'!$K$1:$BS$1,0)),"")</f>
        <v/>
      </c>
      <c r="TAN29" s="258" t="str">
        <f>IFERROR(INDEX('Data Annex'!$K$1:$BS$4779,MATCH(TAN$1&amp;"|"&amp;$B29,'Data Annex'!$K$1:$K$4779,0),MATCH(TAN$2,'Data Annex'!$K$1:$BS$1,0)),"")</f>
        <v/>
      </c>
      <c r="TAO29" s="258" t="str">
        <f>IFERROR(INDEX('Data Annex'!$K$1:$BS$4779,MATCH(TAO$1&amp;"|"&amp;$B29,'Data Annex'!$K$1:$K$4779,0),MATCH(TAO$2,'Data Annex'!$K$1:$BS$1,0)),"")</f>
        <v/>
      </c>
      <c r="TAP29" s="258" t="str">
        <f>IFERROR(INDEX('Data Annex'!$K$1:$BS$4779,MATCH(TAP$1&amp;"|"&amp;$B29,'Data Annex'!$K$1:$K$4779,0),MATCH(TAP$2,'Data Annex'!$K$1:$BS$1,0)),"")</f>
        <v/>
      </c>
      <c r="TAQ29" s="258" t="str">
        <f>IFERROR(INDEX('Data Annex'!$K$1:$BS$4779,MATCH(TAQ$1&amp;"|"&amp;$B29,'Data Annex'!$K$1:$K$4779,0),MATCH(TAQ$2,'Data Annex'!$K$1:$BS$1,0)),"")</f>
        <v/>
      </c>
      <c r="TAR29" s="258" t="str">
        <f>IFERROR(INDEX('Data Annex'!$K$1:$BS$4779,MATCH(TAR$1&amp;"|"&amp;$B29,'Data Annex'!$K$1:$K$4779,0),MATCH(TAR$2,'Data Annex'!$K$1:$BS$1,0)),"")</f>
        <v/>
      </c>
      <c r="TAS29" s="258" t="str">
        <f>IFERROR(INDEX('Data Annex'!$K$1:$BS$4779,MATCH(TAS$1&amp;"|"&amp;$B29,'Data Annex'!$K$1:$K$4779,0),MATCH(TAS$2,'Data Annex'!$K$1:$BS$1,0)),"")</f>
        <v/>
      </c>
      <c r="TAT29" s="258" t="str">
        <f>IFERROR(INDEX('Data Annex'!$K$1:$BS$4779,MATCH(TAT$1&amp;"|"&amp;$B29,'Data Annex'!$K$1:$K$4779,0),MATCH(TAT$2,'Data Annex'!$K$1:$BS$1,0)),"")</f>
        <v/>
      </c>
      <c r="TAU29" s="258" t="str">
        <f>IFERROR(INDEX('Data Annex'!$K$1:$BS$4779,MATCH(TAU$1&amp;"|"&amp;$B29,'Data Annex'!$K$1:$K$4779,0),MATCH(TAU$2,'Data Annex'!$K$1:$BS$1,0)),"")</f>
        <v/>
      </c>
      <c r="TAV29" s="258" t="str">
        <f>IFERROR(INDEX('Data Annex'!$K$1:$BS$4779,MATCH(TAV$1&amp;"|"&amp;$B29,'Data Annex'!$K$1:$K$4779,0),MATCH(TAV$2,'Data Annex'!$K$1:$BS$1,0)),"")</f>
        <v/>
      </c>
      <c r="TAW29" s="258" t="str">
        <f>IFERROR(INDEX('Data Annex'!$K$1:$BS$4779,MATCH(TAW$1&amp;"|"&amp;$B29,'Data Annex'!$K$1:$K$4779,0),MATCH(TAW$2,'Data Annex'!$K$1:$BS$1,0)),"")</f>
        <v/>
      </c>
      <c r="TAX29" s="258" t="str">
        <f>IFERROR(INDEX('Data Annex'!$K$1:$BS$4779,MATCH(TAX$1&amp;"|"&amp;$B29,'Data Annex'!$K$1:$K$4779,0),MATCH(TAX$2,'Data Annex'!$K$1:$BS$1,0)),"")</f>
        <v/>
      </c>
      <c r="TAY29" s="258" t="str">
        <f>IFERROR(INDEX('Data Annex'!$K$1:$BS$4779,MATCH(TAY$1&amp;"|"&amp;$B29,'Data Annex'!$K$1:$K$4779,0),MATCH(TAY$2,'Data Annex'!$K$1:$BS$1,0)),"")</f>
        <v/>
      </c>
      <c r="TAZ29" s="258" t="str">
        <f>IFERROR(INDEX('Data Annex'!$K$1:$BS$4779,MATCH(TAZ$1&amp;"|"&amp;$B29,'Data Annex'!$K$1:$K$4779,0),MATCH(TAZ$2,'Data Annex'!$K$1:$BS$1,0)),"")</f>
        <v/>
      </c>
      <c r="TBA29" s="258" t="str">
        <f>IFERROR(INDEX('Data Annex'!$K$1:$BS$4779,MATCH(TBA$1&amp;"|"&amp;$B29,'Data Annex'!$K$1:$K$4779,0),MATCH(TBA$2,'Data Annex'!$K$1:$BS$1,0)),"")</f>
        <v/>
      </c>
      <c r="TBB29" s="258" t="str">
        <f>IFERROR(INDEX('Data Annex'!$K$1:$BS$4779,MATCH(TBB$1&amp;"|"&amp;$B29,'Data Annex'!$K$1:$K$4779,0),MATCH(TBB$2,'Data Annex'!$K$1:$BS$1,0)),"")</f>
        <v/>
      </c>
      <c r="TBC29" s="258" t="str">
        <f>IFERROR(INDEX('Data Annex'!$K$1:$BS$4779,MATCH(TBC$1&amp;"|"&amp;$B29,'Data Annex'!$K$1:$K$4779,0),MATCH(TBC$2,'Data Annex'!$K$1:$BS$1,0)),"")</f>
        <v/>
      </c>
      <c r="TBD29" s="258" t="str">
        <f>IFERROR(INDEX('Data Annex'!$K$1:$BS$4779,MATCH(TBD$1&amp;"|"&amp;$B29,'Data Annex'!$K$1:$K$4779,0),MATCH(TBD$2,'Data Annex'!$K$1:$BS$1,0)),"")</f>
        <v/>
      </c>
      <c r="TBE29" s="258" t="str">
        <f>IFERROR(INDEX('Data Annex'!$K$1:$BS$4779,MATCH(TBE$1&amp;"|"&amp;$B29,'Data Annex'!$K$1:$K$4779,0),MATCH(TBE$2,'Data Annex'!$K$1:$BS$1,0)),"")</f>
        <v/>
      </c>
      <c r="TBF29" s="258" t="str">
        <f>IFERROR(INDEX('Data Annex'!$K$1:$BS$4779,MATCH(TBF$1&amp;"|"&amp;$B29,'Data Annex'!$K$1:$K$4779,0),MATCH(TBF$2,'Data Annex'!$K$1:$BS$1,0)),"")</f>
        <v/>
      </c>
      <c r="TBG29" s="258" t="str">
        <f>IFERROR(INDEX('Data Annex'!$K$1:$BS$4779,MATCH(TBG$1&amp;"|"&amp;$B29,'Data Annex'!$K$1:$K$4779,0),MATCH(TBG$2,'Data Annex'!$K$1:$BS$1,0)),"")</f>
        <v/>
      </c>
      <c r="TBH29" s="258" t="str">
        <f>IFERROR(INDEX('Data Annex'!$K$1:$BS$4779,MATCH(TBH$1&amp;"|"&amp;$B29,'Data Annex'!$K$1:$K$4779,0),MATCH(TBH$2,'Data Annex'!$K$1:$BS$1,0)),"")</f>
        <v/>
      </c>
      <c r="TBI29" s="258" t="str">
        <f>IFERROR(INDEX('Data Annex'!$K$1:$BS$4779,MATCH(TBI$1&amp;"|"&amp;$B29,'Data Annex'!$K$1:$K$4779,0),MATCH(TBI$2,'Data Annex'!$K$1:$BS$1,0)),"")</f>
        <v/>
      </c>
      <c r="TBJ29" s="258" t="str">
        <f>IFERROR(INDEX('Data Annex'!$K$1:$BS$4779,MATCH(TBJ$1&amp;"|"&amp;$B29,'Data Annex'!$K$1:$K$4779,0),MATCH(TBJ$2,'Data Annex'!$K$1:$BS$1,0)),"")</f>
        <v/>
      </c>
      <c r="TBK29" s="258" t="str">
        <f>IFERROR(INDEX('Data Annex'!$K$1:$BS$4779,MATCH(TBK$1&amp;"|"&amp;$B29,'Data Annex'!$K$1:$K$4779,0),MATCH(TBK$2,'Data Annex'!$K$1:$BS$1,0)),"")</f>
        <v/>
      </c>
      <c r="TBL29" s="258" t="str">
        <f>IFERROR(INDEX('Data Annex'!$K$1:$BS$4779,MATCH(TBL$1&amp;"|"&amp;$B29,'Data Annex'!$K$1:$K$4779,0),MATCH(TBL$2,'Data Annex'!$K$1:$BS$1,0)),"")</f>
        <v/>
      </c>
      <c r="TBM29" s="258" t="str">
        <f>IFERROR(INDEX('Data Annex'!$K$1:$BS$4779,MATCH(TBM$1&amp;"|"&amp;$B29,'Data Annex'!$K$1:$K$4779,0),MATCH(TBM$2,'Data Annex'!$K$1:$BS$1,0)),"")</f>
        <v/>
      </c>
      <c r="TBN29" s="258" t="str">
        <f>IFERROR(INDEX('Data Annex'!$K$1:$BS$4779,MATCH(TBN$1&amp;"|"&amp;$B29,'Data Annex'!$K$1:$K$4779,0),MATCH(TBN$2,'Data Annex'!$K$1:$BS$1,0)),"")</f>
        <v/>
      </c>
      <c r="TBO29" s="258" t="str">
        <f>IFERROR(INDEX('Data Annex'!$K$1:$BS$4779,MATCH(TBO$1&amp;"|"&amp;$B29,'Data Annex'!$K$1:$K$4779,0),MATCH(TBO$2,'Data Annex'!$K$1:$BS$1,0)),"")</f>
        <v/>
      </c>
      <c r="TBP29" s="258" t="str">
        <f>IFERROR(INDEX('Data Annex'!$K$1:$BS$4779,MATCH(TBP$1&amp;"|"&amp;$B29,'Data Annex'!$K$1:$K$4779,0),MATCH(TBP$2,'Data Annex'!$K$1:$BS$1,0)),"")</f>
        <v/>
      </c>
      <c r="TBQ29" s="258" t="str">
        <f>IFERROR(INDEX('Data Annex'!$K$1:$BS$4779,MATCH(TBQ$1&amp;"|"&amp;$B29,'Data Annex'!$K$1:$K$4779,0),MATCH(TBQ$2,'Data Annex'!$K$1:$BS$1,0)),"")</f>
        <v/>
      </c>
      <c r="TBR29" s="258" t="str">
        <f>IFERROR(INDEX('Data Annex'!$K$1:$BS$4779,MATCH(TBR$1&amp;"|"&amp;$B29,'Data Annex'!$K$1:$K$4779,0),MATCH(TBR$2,'Data Annex'!$K$1:$BS$1,0)),"")</f>
        <v/>
      </c>
      <c r="TBS29" s="258" t="str">
        <f>IFERROR(INDEX('Data Annex'!$K$1:$BS$4779,MATCH(TBS$1&amp;"|"&amp;$B29,'Data Annex'!$K$1:$K$4779,0),MATCH(TBS$2,'Data Annex'!$K$1:$BS$1,0)),"")</f>
        <v/>
      </c>
      <c r="TBT29" s="258" t="str">
        <f>IFERROR(INDEX('Data Annex'!$K$1:$BS$4779,MATCH(TBT$1&amp;"|"&amp;$B29,'Data Annex'!$K$1:$K$4779,0),MATCH(TBT$2,'Data Annex'!$K$1:$BS$1,0)),"")</f>
        <v/>
      </c>
      <c r="TBU29" s="258" t="str">
        <f>IFERROR(INDEX('Data Annex'!$K$1:$BS$4779,MATCH(TBU$1&amp;"|"&amp;$B29,'Data Annex'!$K$1:$K$4779,0),MATCH(TBU$2,'Data Annex'!$K$1:$BS$1,0)),"")</f>
        <v/>
      </c>
      <c r="TBV29" s="258" t="str">
        <f>IFERROR(INDEX('Data Annex'!$K$1:$BS$4779,MATCH(TBV$1&amp;"|"&amp;$B29,'Data Annex'!$K$1:$K$4779,0),MATCH(TBV$2,'Data Annex'!$K$1:$BS$1,0)),"")</f>
        <v/>
      </c>
      <c r="TBW29" s="258" t="str">
        <f>IFERROR(INDEX('Data Annex'!$K$1:$BS$4779,MATCH(TBW$1&amp;"|"&amp;$B29,'Data Annex'!$K$1:$K$4779,0),MATCH(TBW$2,'Data Annex'!$K$1:$BS$1,0)),"")</f>
        <v/>
      </c>
      <c r="TBX29" s="258" t="str">
        <f>IFERROR(INDEX('Data Annex'!$K$1:$BS$4779,MATCH(TBX$1&amp;"|"&amp;$B29,'Data Annex'!$K$1:$K$4779,0),MATCH(TBX$2,'Data Annex'!$K$1:$BS$1,0)),"")</f>
        <v/>
      </c>
      <c r="TBY29" s="258" t="str">
        <f>IFERROR(INDEX('Data Annex'!$K$1:$BS$4779,MATCH(TBY$1&amp;"|"&amp;$B29,'Data Annex'!$K$1:$K$4779,0),MATCH(TBY$2,'Data Annex'!$K$1:$BS$1,0)),"")</f>
        <v/>
      </c>
      <c r="TBZ29" s="258" t="str">
        <f>IFERROR(INDEX('Data Annex'!$K$1:$BS$4779,MATCH(TBZ$1&amp;"|"&amp;$B29,'Data Annex'!$K$1:$K$4779,0),MATCH(TBZ$2,'Data Annex'!$K$1:$BS$1,0)),"")</f>
        <v/>
      </c>
      <c r="TCA29" s="258" t="str">
        <f>IFERROR(INDEX('Data Annex'!$K$1:$BS$4779,MATCH(TCA$1&amp;"|"&amp;$B29,'Data Annex'!$K$1:$K$4779,0),MATCH(TCA$2,'Data Annex'!$K$1:$BS$1,0)),"")</f>
        <v/>
      </c>
      <c r="TCB29" s="258" t="str">
        <f>IFERROR(INDEX('Data Annex'!$K$1:$BS$4779,MATCH(TCB$1&amp;"|"&amp;$B29,'Data Annex'!$K$1:$K$4779,0),MATCH(TCB$2,'Data Annex'!$K$1:$BS$1,0)),"")</f>
        <v/>
      </c>
      <c r="TCC29" s="258" t="str">
        <f>IFERROR(INDEX('Data Annex'!$K$1:$BS$4779,MATCH(TCC$1&amp;"|"&amp;$B29,'Data Annex'!$K$1:$K$4779,0),MATCH(TCC$2,'Data Annex'!$K$1:$BS$1,0)),"")</f>
        <v/>
      </c>
      <c r="TCD29" s="258" t="str">
        <f>IFERROR(INDEX('Data Annex'!$K$1:$BS$4779,MATCH(TCD$1&amp;"|"&amp;$B29,'Data Annex'!$K$1:$K$4779,0),MATCH(TCD$2,'Data Annex'!$K$1:$BS$1,0)),"")</f>
        <v/>
      </c>
      <c r="TCE29" s="258" t="str">
        <f>IFERROR(INDEX('Data Annex'!$K$1:$BS$4779,MATCH(TCE$1&amp;"|"&amp;$B29,'Data Annex'!$K$1:$K$4779,0),MATCH(TCE$2,'Data Annex'!$K$1:$BS$1,0)),"")</f>
        <v/>
      </c>
      <c r="TCF29" s="258" t="str">
        <f>IFERROR(INDEX('Data Annex'!$K$1:$BS$4779,MATCH(TCF$1&amp;"|"&amp;$B29,'Data Annex'!$K$1:$K$4779,0),MATCH(TCF$2,'Data Annex'!$K$1:$BS$1,0)),"")</f>
        <v/>
      </c>
      <c r="TCG29" s="258" t="str">
        <f>IFERROR(INDEX('Data Annex'!$K$1:$BS$4779,MATCH(TCG$1&amp;"|"&amp;$B29,'Data Annex'!$K$1:$K$4779,0),MATCH(TCG$2,'Data Annex'!$K$1:$BS$1,0)),"")</f>
        <v/>
      </c>
      <c r="TCH29" s="258" t="str">
        <f>IFERROR(INDEX('Data Annex'!$K$1:$BS$4779,MATCH(TCH$1&amp;"|"&amp;$B29,'Data Annex'!$K$1:$K$4779,0),MATCH(TCH$2,'Data Annex'!$K$1:$BS$1,0)),"")</f>
        <v/>
      </c>
      <c r="TCI29" s="258" t="str">
        <f>IFERROR(INDEX('Data Annex'!$K$1:$BS$4779,MATCH(TCI$1&amp;"|"&amp;$B29,'Data Annex'!$K$1:$K$4779,0),MATCH(TCI$2,'Data Annex'!$K$1:$BS$1,0)),"")</f>
        <v/>
      </c>
      <c r="TCJ29" s="258" t="str">
        <f>IFERROR(INDEX('Data Annex'!$K$1:$BS$4779,MATCH(TCJ$1&amp;"|"&amp;$B29,'Data Annex'!$K$1:$K$4779,0),MATCH(TCJ$2,'Data Annex'!$K$1:$BS$1,0)),"")</f>
        <v/>
      </c>
      <c r="TCK29" s="258" t="str">
        <f>IFERROR(INDEX('Data Annex'!$K$1:$BS$4779,MATCH(TCK$1&amp;"|"&amp;$B29,'Data Annex'!$K$1:$K$4779,0),MATCH(TCK$2,'Data Annex'!$K$1:$BS$1,0)),"")</f>
        <v/>
      </c>
      <c r="TCL29" s="258" t="str">
        <f>IFERROR(INDEX('Data Annex'!$K$1:$BS$4779,MATCH(TCL$1&amp;"|"&amp;$B29,'Data Annex'!$K$1:$K$4779,0),MATCH(TCL$2,'Data Annex'!$K$1:$BS$1,0)),"")</f>
        <v/>
      </c>
      <c r="TCM29" s="258" t="str">
        <f>IFERROR(INDEX('Data Annex'!$K$1:$BS$4779,MATCH(TCM$1&amp;"|"&amp;$B29,'Data Annex'!$K$1:$K$4779,0),MATCH(TCM$2,'Data Annex'!$K$1:$BS$1,0)),"")</f>
        <v/>
      </c>
      <c r="TCN29" s="258" t="str">
        <f>IFERROR(INDEX('Data Annex'!$K$1:$BS$4779,MATCH(TCN$1&amp;"|"&amp;$B29,'Data Annex'!$K$1:$K$4779,0),MATCH(TCN$2,'Data Annex'!$K$1:$BS$1,0)),"")</f>
        <v/>
      </c>
      <c r="TCO29" s="258" t="str">
        <f>IFERROR(INDEX('Data Annex'!$K$1:$BS$4779,MATCH(TCO$1&amp;"|"&amp;$B29,'Data Annex'!$K$1:$K$4779,0),MATCH(TCO$2,'Data Annex'!$K$1:$BS$1,0)),"")</f>
        <v/>
      </c>
      <c r="TCP29" s="258" t="str">
        <f>IFERROR(INDEX('Data Annex'!$K$1:$BS$4779,MATCH(TCP$1&amp;"|"&amp;$B29,'Data Annex'!$K$1:$K$4779,0),MATCH(TCP$2,'Data Annex'!$K$1:$BS$1,0)),"")</f>
        <v/>
      </c>
      <c r="TCQ29" s="258" t="str">
        <f>IFERROR(INDEX('Data Annex'!$K$1:$BS$4779,MATCH(TCQ$1&amp;"|"&amp;$B29,'Data Annex'!$K$1:$K$4779,0),MATCH(TCQ$2,'Data Annex'!$K$1:$BS$1,0)),"")</f>
        <v/>
      </c>
      <c r="TCR29" s="258" t="str">
        <f>IFERROR(INDEX('Data Annex'!$K$1:$BS$4779,MATCH(TCR$1&amp;"|"&amp;$B29,'Data Annex'!$K$1:$K$4779,0),MATCH(TCR$2,'Data Annex'!$K$1:$BS$1,0)),"")</f>
        <v/>
      </c>
      <c r="TCS29" s="258" t="str">
        <f>IFERROR(INDEX('Data Annex'!$K$1:$BS$4779,MATCH(TCS$1&amp;"|"&amp;$B29,'Data Annex'!$K$1:$K$4779,0),MATCH(TCS$2,'Data Annex'!$K$1:$BS$1,0)),"")</f>
        <v/>
      </c>
      <c r="TCT29" s="258" t="str">
        <f>IFERROR(INDEX('Data Annex'!$K$1:$BS$4779,MATCH(TCT$1&amp;"|"&amp;$B29,'Data Annex'!$K$1:$K$4779,0),MATCH(TCT$2,'Data Annex'!$K$1:$BS$1,0)),"")</f>
        <v/>
      </c>
      <c r="TCU29" s="258" t="str">
        <f>IFERROR(INDEX('Data Annex'!$K$1:$BS$4779,MATCH(TCU$1&amp;"|"&amp;$B29,'Data Annex'!$K$1:$K$4779,0),MATCH(TCU$2,'Data Annex'!$K$1:$BS$1,0)),"")</f>
        <v/>
      </c>
      <c r="TCV29" s="258" t="str">
        <f>IFERROR(INDEX('Data Annex'!$K$1:$BS$4779,MATCH(TCV$1&amp;"|"&amp;$B29,'Data Annex'!$K$1:$K$4779,0),MATCH(TCV$2,'Data Annex'!$K$1:$BS$1,0)),"")</f>
        <v/>
      </c>
      <c r="TCW29" s="258" t="str">
        <f>IFERROR(INDEX('Data Annex'!$K$1:$BS$4779,MATCH(TCW$1&amp;"|"&amp;$B29,'Data Annex'!$K$1:$K$4779,0),MATCH(TCW$2,'Data Annex'!$K$1:$BS$1,0)),"")</f>
        <v/>
      </c>
      <c r="TCX29" s="258" t="str">
        <f>IFERROR(INDEX('Data Annex'!$K$1:$BS$4779,MATCH(TCX$1&amp;"|"&amp;$B29,'Data Annex'!$K$1:$K$4779,0),MATCH(TCX$2,'Data Annex'!$K$1:$BS$1,0)),"")</f>
        <v/>
      </c>
      <c r="TCY29" s="258" t="str">
        <f>IFERROR(INDEX('Data Annex'!$K$1:$BS$4779,MATCH(TCY$1&amp;"|"&amp;$B29,'Data Annex'!$K$1:$K$4779,0),MATCH(TCY$2,'Data Annex'!$K$1:$BS$1,0)),"")</f>
        <v/>
      </c>
      <c r="TCZ29" s="258" t="str">
        <f>IFERROR(INDEX('Data Annex'!$K$1:$BS$4779,MATCH(TCZ$1&amp;"|"&amp;$B29,'Data Annex'!$K$1:$K$4779,0),MATCH(TCZ$2,'Data Annex'!$K$1:$BS$1,0)),"")</f>
        <v/>
      </c>
      <c r="TDA29" s="258" t="str">
        <f>IFERROR(INDEX('Data Annex'!$K$1:$BS$4779,MATCH(TDA$1&amp;"|"&amp;$B29,'Data Annex'!$K$1:$K$4779,0),MATCH(TDA$2,'Data Annex'!$K$1:$BS$1,0)),"")</f>
        <v/>
      </c>
      <c r="TDB29" s="258" t="str">
        <f>IFERROR(INDEX('Data Annex'!$K$1:$BS$4779,MATCH(TDB$1&amp;"|"&amp;$B29,'Data Annex'!$K$1:$K$4779,0),MATCH(TDB$2,'Data Annex'!$K$1:$BS$1,0)),"")</f>
        <v/>
      </c>
      <c r="TDC29" s="258" t="str">
        <f>IFERROR(INDEX('Data Annex'!$K$1:$BS$4779,MATCH(TDC$1&amp;"|"&amp;$B29,'Data Annex'!$K$1:$K$4779,0),MATCH(TDC$2,'Data Annex'!$K$1:$BS$1,0)),"")</f>
        <v/>
      </c>
      <c r="TDD29" s="258" t="str">
        <f>IFERROR(INDEX('Data Annex'!$K$1:$BS$4779,MATCH(TDD$1&amp;"|"&amp;$B29,'Data Annex'!$K$1:$K$4779,0),MATCH(TDD$2,'Data Annex'!$K$1:$BS$1,0)),"")</f>
        <v/>
      </c>
      <c r="TDE29" s="258" t="str">
        <f>IFERROR(INDEX('Data Annex'!$K$1:$BS$4779,MATCH(TDE$1&amp;"|"&amp;$B29,'Data Annex'!$K$1:$K$4779,0),MATCH(TDE$2,'Data Annex'!$K$1:$BS$1,0)),"")</f>
        <v/>
      </c>
      <c r="TDF29" s="258" t="str">
        <f>IFERROR(INDEX('Data Annex'!$K$1:$BS$4779,MATCH(TDF$1&amp;"|"&amp;$B29,'Data Annex'!$K$1:$K$4779,0),MATCH(TDF$2,'Data Annex'!$K$1:$BS$1,0)),"")</f>
        <v/>
      </c>
      <c r="TDG29" s="258" t="str">
        <f>IFERROR(INDEX('Data Annex'!$K$1:$BS$4779,MATCH(TDG$1&amp;"|"&amp;$B29,'Data Annex'!$K$1:$K$4779,0),MATCH(TDG$2,'Data Annex'!$K$1:$BS$1,0)),"")</f>
        <v/>
      </c>
      <c r="TDH29" s="258" t="str">
        <f>IFERROR(INDEX('Data Annex'!$K$1:$BS$4779,MATCH(TDH$1&amp;"|"&amp;$B29,'Data Annex'!$K$1:$K$4779,0),MATCH(TDH$2,'Data Annex'!$K$1:$BS$1,0)),"")</f>
        <v/>
      </c>
      <c r="TDI29" s="258" t="str">
        <f>IFERROR(INDEX('Data Annex'!$K$1:$BS$4779,MATCH(TDI$1&amp;"|"&amp;$B29,'Data Annex'!$K$1:$K$4779,0),MATCH(TDI$2,'Data Annex'!$K$1:$BS$1,0)),"")</f>
        <v/>
      </c>
      <c r="TDJ29" s="258" t="str">
        <f>IFERROR(INDEX('Data Annex'!$K$1:$BS$4779,MATCH(TDJ$1&amp;"|"&amp;$B29,'Data Annex'!$K$1:$K$4779,0),MATCH(TDJ$2,'Data Annex'!$K$1:$BS$1,0)),"")</f>
        <v/>
      </c>
      <c r="TDK29" s="258" t="str">
        <f>IFERROR(INDEX('Data Annex'!$K$1:$BS$4779,MATCH(TDK$1&amp;"|"&amp;$B29,'Data Annex'!$K$1:$K$4779,0),MATCH(TDK$2,'Data Annex'!$K$1:$BS$1,0)),"")</f>
        <v/>
      </c>
      <c r="TDL29" s="258" t="str">
        <f>IFERROR(INDEX('Data Annex'!$K$1:$BS$4779,MATCH(TDL$1&amp;"|"&amp;$B29,'Data Annex'!$K$1:$K$4779,0),MATCH(TDL$2,'Data Annex'!$K$1:$BS$1,0)),"")</f>
        <v/>
      </c>
      <c r="TDM29" s="258" t="str">
        <f>IFERROR(INDEX('Data Annex'!$K$1:$BS$4779,MATCH(TDM$1&amp;"|"&amp;$B29,'Data Annex'!$K$1:$K$4779,0),MATCH(TDM$2,'Data Annex'!$K$1:$BS$1,0)),"")</f>
        <v/>
      </c>
      <c r="TDN29" s="258" t="str">
        <f>IFERROR(INDEX('Data Annex'!$K$1:$BS$4779,MATCH(TDN$1&amp;"|"&amp;$B29,'Data Annex'!$K$1:$K$4779,0),MATCH(TDN$2,'Data Annex'!$K$1:$BS$1,0)),"")</f>
        <v/>
      </c>
      <c r="TDO29" s="258" t="str">
        <f>IFERROR(INDEX('Data Annex'!$K$1:$BS$4779,MATCH(TDO$1&amp;"|"&amp;$B29,'Data Annex'!$K$1:$K$4779,0),MATCH(TDO$2,'Data Annex'!$K$1:$BS$1,0)),"")</f>
        <v/>
      </c>
      <c r="TDP29" s="258" t="str">
        <f>IFERROR(INDEX('Data Annex'!$K$1:$BS$4779,MATCH(TDP$1&amp;"|"&amp;$B29,'Data Annex'!$K$1:$K$4779,0),MATCH(TDP$2,'Data Annex'!$K$1:$BS$1,0)),"")</f>
        <v/>
      </c>
      <c r="TDQ29" s="258" t="str">
        <f>IFERROR(INDEX('Data Annex'!$K$1:$BS$4779,MATCH(TDQ$1&amp;"|"&amp;$B29,'Data Annex'!$K$1:$K$4779,0),MATCH(TDQ$2,'Data Annex'!$K$1:$BS$1,0)),"")</f>
        <v/>
      </c>
      <c r="TDR29" s="258" t="str">
        <f>IFERROR(INDEX('Data Annex'!$K$1:$BS$4779,MATCH(TDR$1&amp;"|"&amp;$B29,'Data Annex'!$K$1:$K$4779,0),MATCH(TDR$2,'Data Annex'!$K$1:$BS$1,0)),"")</f>
        <v/>
      </c>
      <c r="TDS29" s="258" t="str">
        <f>IFERROR(INDEX('Data Annex'!$K$1:$BS$4779,MATCH(TDS$1&amp;"|"&amp;$B29,'Data Annex'!$K$1:$K$4779,0),MATCH(TDS$2,'Data Annex'!$K$1:$BS$1,0)),"")</f>
        <v/>
      </c>
      <c r="TDT29" s="258" t="str">
        <f>IFERROR(INDEX('Data Annex'!$K$1:$BS$4779,MATCH(TDT$1&amp;"|"&amp;$B29,'Data Annex'!$K$1:$K$4779,0),MATCH(TDT$2,'Data Annex'!$K$1:$BS$1,0)),"")</f>
        <v/>
      </c>
      <c r="TDU29" s="258" t="str">
        <f>IFERROR(INDEX('Data Annex'!$K$1:$BS$4779,MATCH(TDU$1&amp;"|"&amp;$B29,'Data Annex'!$K$1:$K$4779,0),MATCH(TDU$2,'Data Annex'!$K$1:$BS$1,0)),"")</f>
        <v/>
      </c>
      <c r="TDV29" s="258" t="str">
        <f>IFERROR(INDEX('Data Annex'!$K$1:$BS$4779,MATCH(TDV$1&amp;"|"&amp;$B29,'Data Annex'!$K$1:$K$4779,0),MATCH(TDV$2,'Data Annex'!$K$1:$BS$1,0)),"")</f>
        <v/>
      </c>
      <c r="TDW29" s="258" t="str">
        <f>IFERROR(INDEX('Data Annex'!$K$1:$BS$4779,MATCH(TDW$1&amp;"|"&amp;$B29,'Data Annex'!$K$1:$K$4779,0),MATCH(TDW$2,'Data Annex'!$K$1:$BS$1,0)),"")</f>
        <v/>
      </c>
      <c r="TDX29" s="258" t="str">
        <f>IFERROR(INDEX('Data Annex'!$K$1:$BS$4779,MATCH(TDX$1&amp;"|"&amp;$B29,'Data Annex'!$K$1:$K$4779,0),MATCH(TDX$2,'Data Annex'!$K$1:$BS$1,0)),"")</f>
        <v/>
      </c>
      <c r="TDY29" s="258" t="str">
        <f>IFERROR(INDEX('Data Annex'!$K$1:$BS$4779,MATCH(TDY$1&amp;"|"&amp;$B29,'Data Annex'!$K$1:$K$4779,0),MATCH(TDY$2,'Data Annex'!$K$1:$BS$1,0)),"")</f>
        <v/>
      </c>
      <c r="TDZ29" s="258" t="str">
        <f>IFERROR(INDEX('Data Annex'!$K$1:$BS$4779,MATCH(TDZ$1&amp;"|"&amp;$B29,'Data Annex'!$K$1:$K$4779,0),MATCH(TDZ$2,'Data Annex'!$K$1:$BS$1,0)),"")</f>
        <v/>
      </c>
      <c r="TEA29" s="258" t="str">
        <f>IFERROR(INDEX('Data Annex'!$K$1:$BS$4779,MATCH(TEA$1&amp;"|"&amp;$B29,'Data Annex'!$K$1:$K$4779,0),MATCH(TEA$2,'Data Annex'!$K$1:$BS$1,0)),"")</f>
        <v/>
      </c>
      <c r="TEB29" s="258" t="str">
        <f>IFERROR(INDEX('Data Annex'!$K$1:$BS$4779,MATCH(TEB$1&amp;"|"&amp;$B29,'Data Annex'!$K$1:$K$4779,0),MATCH(TEB$2,'Data Annex'!$K$1:$BS$1,0)),"")</f>
        <v/>
      </c>
      <c r="TEC29" s="258" t="str">
        <f>IFERROR(INDEX('Data Annex'!$K$1:$BS$4779,MATCH(TEC$1&amp;"|"&amp;$B29,'Data Annex'!$K$1:$K$4779,0),MATCH(TEC$2,'Data Annex'!$K$1:$BS$1,0)),"")</f>
        <v/>
      </c>
      <c r="TED29" s="258" t="str">
        <f>IFERROR(INDEX('Data Annex'!$K$1:$BS$4779,MATCH(TED$1&amp;"|"&amp;$B29,'Data Annex'!$K$1:$K$4779,0),MATCH(TED$2,'Data Annex'!$K$1:$BS$1,0)),"")</f>
        <v/>
      </c>
      <c r="TEE29" s="258" t="str">
        <f>IFERROR(INDEX('Data Annex'!$K$1:$BS$4779,MATCH(TEE$1&amp;"|"&amp;$B29,'Data Annex'!$K$1:$K$4779,0),MATCH(TEE$2,'Data Annex'!$K$1:$BS$1,0)),"")</f>
        <v/>
      </c>
      <c r="TEF29" s="258" t="str">
        <f>IFERROR(INDEX('Data Annex'!$K$1:$BS$4779,MATCH(TEF$1&amp;"|"&amp;$B29,'Data Annex'!$K$1:$K$4779,0),MATCH(TEF$2,'Data Annex'!$K$1:$BS$1,0)),"")</f>
        <v/>
      </c>
      <c r="TEG29" s="258" t="str">
        <f>IFERROR(INDEX('Data Annex'!$K$1:$BS$4779,MATCH(TEG$1&amp;"|"&amp;$B29,'Data Annex'!$K$1:$K$4779,0),MATCH(TEG$2,'Data Annex'!$K$1:$BS$1,0)),"")</f>
        <v/>
      </c>
      <c r="TEH29" s="258" t="str">
        <f>IFERROR(INDEX('Data Annex'!$K$1:$BS$4779,MATCH(TEH$1&amp;"|"&amp;$B29,'Data Annex'!$K$1:$K$4779,0),MATCH(TEH$2,'Data Annex'!$K$1:$BS$1,0)),"")</f>
        <v/>
      </c>
      <c r="TEI29" s="258" t="str">
        <f>IFERROR(INDEX('Data Annex'!$K$1:$BS$4779,MATCH(TEI$1&amp;"|"&amp;$B29,'Data Annex'!$K$1:$K$4779,0),MATCH(TEI$2,'Data Annex'!$K$1:$BS$1,0)),"")</f>
        <v/>
      </c>
      <c r="TEJ29" s="258" t="str">
        <f>IFERROR(INDEX('Data Annex'!$K$1:$BS$4779,MATCH(TEJ$1&amp;"|"&amp;$B29,'Data Annex'!$K$1:$K$4779,0),MATCH(TEJ$2,'Data Annex'!$K$1:$BS$1,0)),"")</f>
        <v/>
      </c>
      <c r="TEK29" s="258" t="str">
        <f>IFERROR(INDEX('Data Annex'!$K$1:$BS$4779,MATCH(TEK$1&amp;"|"&amp;$B29,'Data Annex'!$K$1:$K$4779,0),MATCH(TEK$2,'Data Annex'!$K$1:$BS$1,0)),"")</f>
        <v/>
      </c>
      <c r="TEL29" s="258" t="str">
        <f>IFERROR(INDEX('Data Annex'!$K$1:$BS$4779,MATCH(TEL$1&amp;"|"&amp;$B29,'Data Annex'!$K$1:$K$4779,0),MATCH(TEL$2,'Data Annex'!$K$1:$BS$1,0)),"")</f>
        <v/>
      </c>
      <c r="TEM29" s="258" t="str">
        <f>IFERROR(INDEX('Data Annex'!$K$1:$BS$4779,MATCH(TEM$1&amp;"|"&amp;$B29,'Data Annex'!$K$1:$K$4779,0),MATCH(TEM$2,'Data Annex'!$K$1:$BS$1,0)),"")</f>
        <v/>
      </c>
      <c r="TEN29" s="258" t="str">
        <f>IFERROR(INDEX('Data Annex'!$K$1:$BS$4779,MATCH(TEN$1&amp;"|"&amp;$B29,'Data Annex'!$K$1:$K$4779,0),MATCH(TEN$2,'Data Annex'!$K$1:$BS$1,0)),"")</f>
        <v/>
      </c>
      <c r="TEO29" s="258" t="str">
        <f>IFERROR(INDEX('Data Annex'!$K$1:$BS$4779,MATCH(TEO$1&amp;"|"&amp;$B29,'Data Annex'!$K$1:$K$4779,0),MATCH(TEO$2,'Data Annex'!$K$1:$BS$1,0)),"")</f>
        <v/>
      </c>
      <c r="TEP29" s="258" t="str">
        <f>IFERROR(INDEX('Data Annex'!$K$1:$BS$4779,MATCH(TEP$1&amp;"|"&amp;$B29,'Data Annex'!$K$1:$K$4779,0),MATCH(TEP$2,'Data Annex'!$K$1:$BS$1,0)),"")</f>
        <v/>
      </c>
      <c r="TEQ29" s="258" t="str">
        <f>IFERROR(INDEX('Data Annex'!$K$1:$BS$4779,MATCH(TEQ$1&amp;"|"&amp;$B29,'Data Annex'!$K$1:$K$4779,0),MATCH(TEQ$2,'Data Annex'!$K$1:$BS$1,0)),"")</f>
        <v/>
      </c>
      <c r="TER29" s="258" t="str">
        <f>IFERROR(INDEX('Data Annex'!$K$1:$BS$4779,MATCH(TER$1&amp;"|"&amp;$B29,'Data Annex'!$K$1:$K$4779,0),MATCH(TER$2,'Data Annex'!$K$1:$BS$1,0)),"")</f>
        <v/>
      </c>
      <c r="TES29" s="258" t="str">
        <f>IFERROR(INDEX('Data Annex'!$K$1:$BS$4779,MATCH(TES$1&amp;"|"&amp;$B29,'Data Annex'!$K$1:$K$4779,0),MATCH(TES$2,'Data Annex'!$K$1:$BS$1,0)),"")</f>
        <v/>
      </c>
      <c r="TET29" s="258" t="str">
        <f>IFERROR(INDEX('Data Annex'!$K$1:$BS$4779,MATCH(TET$1&amp;"|"&amp;$B29,'Data Annex'!$K$1:$K$4779,0),MATCH(TET$2,'Data Annex'!$K$1:$BS$1,0)),"")</f>
        <v/>
      </c>
      <c r="TEU29" s="258" t="str">
        <f>IFERROR(INDEX('Data Annex'!$K$1:$BS$4779,MATCH(TEU$1&amp;"|"&amp;$B29,'Data Annex'!$K$1:$K$4779,0),MATCH(TEU$2,'Data Annex'!$K$1:$BS$1,0)),"")</f>
        <v/>
      </c>
      <c r="TEV29" s="258" t="str">
        <f>IFERROR(INDEX('Data Annex'!$K$1:$BS$4779,MATCH(TEV$1&amp;"|"&amp;$B29,'Data Annex'!$K$1:$K$4779,0),MATCH(TEV$2,'Data Annex'!$K$1:$BS$1,0)),"")</f>
        <v/>
      </c>
      <c r="TEW29" s="258" t="str">
        <f>IFERROR(INDEX('Data Annex'!$K$1:$BS$4779,MATCH(TEW$1&amp;"|"&amp;$B29,'Data Annex'!$K$1:$K$4779,0),MATCH(TEW$2,'Data Annex'!$K$1:$BS$1,0)),"")</f>
        <v/>
      </c>
      <c r="TEX29" s="258" t="str">
        <f>IFERROR(INDEX('Data Annex'!$K$1:$BS$4779,MATCH(TEX$1&amp;"|"&amp;$B29,'Data Annex'!$K$1:$K$4779,0),MATCH(TEX$2,'Data Annex'!$K$1:$BS$1,0)),"")</f>
        <v/>
      </c>
      <c r="TEY29" s="258" t="str">
        <f>IFERROR(INDEX('Data Annex'!$K$1:$BS$4779,MATCH(TEY$1&amp;"|"&amp;$B29,'Data Annex'!$K$1:$K$4779,0),MATCH(TEY$2,'Data Annex'!$K$1:$BS$1,0)),"")</f>
        <v/>
      </c>
      <c r="TEZ29" s="258" t="str">
        <f>IFERROR(INDEX('Data Annex'!$K$1:$BS$4779,MATCH(TEZ$1&amp;"|"&amp;$B29,'Data Annex'!$K$1:$K$4779,0),MATCH(TEZ$2,'Data Annex'!$K$1:$BS$1,0)),"")</f>
        <v/>
      </c>
      <c r="TFA29" s="258" t="str">
        <f>IFERROR(INDEX('Data Annex'!$K$1:$BS$4779,MATCH(TFA$1&amp;"|"&amp;$B29,'Data Annex'!$K$1:$K$4779,0),MATCH(TFA$2,'Data Annex'!$K$1:$BS$1,0)),"")</f>
        <v/>
      </c>
      <c r="TFB29" s="258" t="str">
        <f>IFERROR(INDEX('Data Annex'!$K$1:$BS$4779,MATCH(TFB$1&amp;"|"&amp;$B29,'Data Annex'!$K$1:$K$4779,0),MATCH(TFB$2,'Data Annex'!$K$1:$BS$1,0)),"")</f>
        <v/>
      </c>
      <c r="TFC29" s="258" t="str">
        <f>IFERROR(INDEX('Data Annex'!$K$1:$BS$4779,MATCH(TFC$1&amp;"|"&amp;$B29,'Data Annex'!$K$1:$K$4779,0),MATCH(TFC$2,'Data Annex'!$K$1:$BS$1,0)),"")</f>
        <v/>
      </c>
      <c r="TFD29" s="258" t="str">
        <f>IFERROR(INDEX('Data Annex'!$K$1:$BS$4779,MATCH(TFD$1&amp;"|"&amp;$B29,'Data Annex'!$K$1:$K$4779,0),MATCH(TFD$2,'Data Annex'!$K$1:$BS$1,0)),"")</f>
        <v/>
      </c>
      <c r="TFE29" s="258" t="str">
        <f>IFERROR(INDEX('Data Annex'!$K$1:$BS$4779,MATCH(TFE$1&amp;"|"&amp;$B29,'Data Annex'!$K$1:$K$4779,0),MATCH(TFE$2,'Data Annex'!$K$1:$BS$1,0)),"")</f>
        <v/>
      </c>
      <c r="TFF29" s="258" t="str">
        <f>IFERROR(INDEX('Data Annex'!$K$1:$BS$4779,MATCH(TFF$1&amp;"|"&amp;$B29,'Data Annex'!$K$1:$K$4779,0),MATCH(TFF$2,'Data Annex'!$K$1:$BS$1,0)),"")</f>
        <v/>
      </c>
      <c r="TFG29" s="258" t="str">
        <f>IFERROR(INDEX('Data Annex'!$K$1:$BS$4779,MATCH(TFG$1&amp;"|"&amp;$B29,'Data Annex'!$K$1:$K$4779,0),MATCH(TFG$2,'Data Annex'!$K$1:$BS$1,0)),"")</f>
        <v/>
      </c>
      <c r="TFH29" s="258" t="str">
        <f>IFERROR(INDEX('Data Annex'!$K$1:$BS$4779,MATCH(TFH$1&amp;"|"&amp;$B29,'Data Annex'!$K$1:$K$4779,0),MATCH(TFH$2,'Data Annex'!$K$1:$BS$1,0)),"")</f>
        <v/>
      </c>
      <c r="TFI29" s="258" t="str">
        <f>IFERROR(INDEX('Data Annex'!$K$1:$BS$4779,MATCH(TFI$1&amp;"|"&amp;$B29,'Data Annex'!$K$1:$K$4779,0),MATCH(TFI$2,'Data Annex'!$K$1:$BS$1,0)),"")</f>
        <v/>
      </c>
      <c r="TFJ29" s="258" t="str">
        <f>IFERROR(INDEX('Data Annex'!$K$1:$BS$4779,MATCH(TFJ$1&amp;"|"&amp;$B29,'Data Annex'!$K$1:$K$4779,0),MATCH(TFJ$2,'Data Annex'!$K$1:$BS$1,0)),"")</f>
        <v/>
      </c>
      <c r="TFK29" s="258" t="str">
        <f>IFERROR(INDEX('Data Annex'!$K$1:$BS$4779,MATCH(TFK$1&amp;"|"&amp;$B29,'Data Annex'!$K$1:$K$4779,0),MATCH(TFK$2,'Data Annex'!$K$1:$BS$1,0)),"")</f>
        <v/>
      </c>
      <c r="TFL29" s="258" t="str">
        <f>IFERROR(INDEX('Data Annex'!$K$1:$BS$4779,MATCH(TFL$1&amp;"|"&amp;$B29,'Data Annex'!$K$1:$K$4779,0),MATCH(TFL$2,'Data Annex'!$K$1:$BS$1,0)),"")</f>
        <v/>
      </c>
      <c r="TFM29" s="258" t="str">
        <f>IFERROR(INDEX('Data Annex'!$K$1:$BS$4779,MATCH(TFM$1&amp;"|"&amp;$B29,'Data Annex'!$K$1:$K$4779,0),MATCH(TFM$2,'Data Annex'!$K$1:$BS$1,0)),"")</f>
        <v/>
      </c>
      <c r="TFN29" s="258" t="str">
        <f>IFERROR(INDEX('Data Annex'!$K$1:$BS$4779,MATCH(TFN$1&amp;"|"&amp;$B29,'Data Annex'!$K$1:$K$4779,0),MATCH(TFN$2,'Data Annex'!$K$1:$BS$1,0)),"")</f>
        <v/>
      </c>
      <c r="TFO29" s="258" t="str">
        <f>IFERROR(INDEX('Data Annex'!$K$1:$BS$4779,MATCH(TFO$1&amp;"|"&amp;$B29,'Data Annex'!$K$1:$K$4779,0),MATCH(TFO$2,'Data Annex'!$K$1:$BS$1,0)),"")</f>
        <v/>
      </c>
      <c r="TFP29" s="258" t="str">
        <f>IFERROR(INDEX('Data Annex'!$K$1:$BS$4779,MATCH(TFP$1&amp;"|"&amp;$B29,'Data Annex'!$K$1:$K$4779,0),MATCH(TFP$2,'Data Annex'!$K$1:$BS$1,0)),"")</f>
        <v/>
      </c>
      <c r="TFQ29" s="258" t="str">
        <f>IFERROR(INDEX('Data Annex'!$K$1:$BS$4779,MATCH(TFQ$1&amp;"|"&amp;$B29,'Data Annex'!$K$1:$K$4779,0),MATCH(TFQ$2,'Data Annex'!$K$1:$BS$1,0)),"")</f>
        <v/>
      </c>
      <c r="TFR29" s="258" t="str">
        <f>IFERROR(INDEX('Data Annex'!$K$1:$BS$4779,MATCH(TFR$1&amp;"|"&amp;$B29,'Data Annex'!$K$1:$K$4779,0),MATCH(TFR$2,'Data Annex'!$K$1:$BS$1,0)),"")</f>
        <v/>
      </c>
      <c r="TFS29" s="258" t="str">
        <f>IFERROR(INDEX('Data Annex'!$K$1:$BS$4779,MATCH(TFS$1&amp;"|"&amp;$B29,'Data Annex'!$K$1:$K$4779,0),MATCH(TFS$2,'Data Annex'!$K$1:$BS$1,0)),"")</f>
        <v/>
      </c>
      <c r="TFT29" s="258" t="str">
        <f>IFERROR(INDEX('Data Annex'!$K$1:$BS$4779,MATCH(TFT$1&amp;"|"&amp;$B29,'Data Annex'!$K$1:$K$4779,0),MATCH(TFT$2,'Data Annex'!$K$1:$BS$1,0)),"")</f>
        <v/>
      </c>
      <c r="TFU29" s="258" t="str">
        <f>IFERROR(INDEX('Data Annex'!$K$1:$BS$4779,MATCH(TFU$1&amp;"|"&amp;$B29,'Data Annex'!$K$1:$K$4779,0),MATCH(TFU$2,'Data Annex'!$K$1:$BS$1,0)),"")</f>
        <v/>
      </c>
      <c r="TFV29" s="258" t="str">
        <f>IFERROR(INDEX('Data Annex'!$K$1:$BS$4779,MATCH(TFV$1&amp;"|"&amp;$B29,'Data Annex'!$K$1:$K$4779,0),MATCH(TFV$2,'Data Annex'!$K$1:$BS$1,0)),"")</f>
        <v/>
      </c>
      <c r="TFW29" s="258" t="str">
        <f>IFERROR(INDEX('Data Annex'!$K$1:$BS$4779,MATCH(TFW$1&amp;"|"&amp;$B29,'Data Annex'!$K$1:$K$4779,0),MATCH(TFW$2,'Data Annex'!$K$1:$BS$1,0)),"")</f>
        <v/>
      </c>
      <c r="TFX29" s="258" t="str">
        <f>IFERROR(INDEX('Data Annex'!$K$1:$BS$4779,MATCH(TFX$1&amp;"|"&amp;$B29,'Data Annex'!$K$1:$K$4779,0),MATCH(TFX$2,'Data Annex'!$K$1:$BS$1,0)),"")</f>
        <v/>
      </c>
      <c r="TFY29" s="258" t="str">
        <f>IFERROR(INDEX('Data Annex'!$K$1:$BS$4779,MATCH(TFY$1&amp;"|"&amp;$B29,'Data Annex'!$K$1:$K$4779,0),MATCH(TFY$2,'Data Annex'!$K$1:$BS$1,0)),"")</f>
        <v/>
      </c>
      <c r="TFZ29" s="258" t="str">
        <f>IFERROR(INDEX('Data Annex'!$K$1:$BS$4779,MATCH(TFZ$1&amp;"|"&amp;$B29,'Data Annex'!$K$1:$K$4779,0),MATCH(TFZ$2,'Data Annex'!$K$1:$BS$1,0)),"")</f>
        <v/>
      </c>
      <c r="TGA29" s="258" t="str">
        <f>IFERROR(INDEX('Data Annex'!$K$1:$BS$4779,MATCH(TGA$1&amp;"|"&amp;$B29,'Data Annex'!$K$1:$K$4779,0),MATCH(TGA$2,'Data Annex'!$K$1:$BS$1,0)),"")</f>
        <v/>
      </c>
      <c r="TGB29" s="258" t="str">
        <f>IFERROR(INDEX('Data Annex'!$K$1:$BS$4779,MATCH(TGB$1&amp;"|"&amp;$B29,'Data Annex'!$K$1:$K$4779,0),MATCH(TGB$2,'Data Annex'!$K$1:$BS$1,0)),"")</f>
        <v/>
      </c>
      <c r="TGC29" s="258" t="str">
        <f>IFERROR(INDEX('Data Annex'!$K$1:$BS$4779,MATCH(TGC$1&amp;"|"&amp;$B29,'Data Annex'!$K$1:$K$4779,0),MATCH(TGC$2,'Data Annex'!$K$1:$BS$1,0)),"")</f>
        <v/>
      </c>
      <c r="TGD29" s="258" t="str">
        <f>IFERROR(INDEX('Data Annex'!$K$1:$BS$4779,MATCH(TGD$1&amp;"|"&amp;$B29,'Data Annex'!$K$1:$K$4779,0),MATCH(TGD$2,'Data Annex'!$K$1:$BS$1,0)),"")</f>
        <v/>
      </c>
      <c r="TGE29" s="258" t="str">
        <f>IFERROR(INDEX('Data Annex'!$K$1:$BS$4779,MATCH(TGE$1&amp;"|"&amp;$B29,'Data Annex'!$K$1:$K$4779,0),MATCH(TGE$2,'Data Annex'!$K$1:$BS$1,0)),"")</f>
        <v/>
      </c>
      <c r="TGF29" s="258" t="str">
        <f>IFERROR(INDEX('Data Annex'!$K$1:$BS$4779,MATCH(TGF$1&amp;"|"&amp;$B29,'Data Annex'!$K$1:$K$4779,0),MATCH(TGF$2,'Data Annex'!$K$1:$BS$1,0)),"")</f>
        <v/>
      </c>
      <c r="TGG29" s="258" t="str">
        <f>IFERROR(INDEX('Data Annex'!$K$1:$BS$4779,MATCH(TGG$1&amp;"|"&amp;$B29,'Data Annex'!$K$1:$K$4779,0),MATCH(TGG$2,'Data Annex'!$K$1:$BS$1,0)),"")</f>
        <v/>
      </c>
      <c r="TGH29" s="258" t="str">
        <f>IFERROR(INDEX('Data Annex'!$K$1:$BS$4779,MATCH(TGH$1&amp;"|"&amp;$B29,'Data Annex'!$K$1:$K$4779,0),MATCH(TGH$2,'Data Annex'!$K$1:$BS$1,0)),"")</f>
        <v/>
      </c>
      <c r="TGI29" s="258" t="str">
        <f>IFERROR(INDEX('Data Annex'!$K$1:$BS$4779,MATCH(TGI$1&amp;"|"&amp;$B29,'Data Annex'!$K$1:$K$4779,0),MATCH(TGI$2,'Data Annex'!$K$1:$BS$1,0)),"")</f>
        <v/>
      </c>
      <c r="TGJ29" s="258" t="str">
        <f>IFERROR(INDEX('Data Annex'!$K$1:$BS$4779,MATCH(TGJ$1&amp;"|"&amp;$B29,'Data Annex'!$K$1:$K$4779,0),MATCH(TGJ$2,'Data Annex'!$K$1:$BS$1,0)),"")</f>
        <v/>
      </c>
      <c r="TGK29" s="258" t="str">
        <f>IFERROR(INDEX('Data Annex'!$K$1:$BS$4779,MATCH(TGK$1&amp;"|"&amp;$B29,'Data Annex'!$K$1:$K$4779,0),MATCH(TGK$2,'Data Annex'!$K$1:$BS$1,0)),"")</f>
        <v/>
      </c>
      <c r="TGL29" s="258" t="str">
        <f>IFERROR(INDEX('Data Annex'!$K$1:$BS$4779,MATCH(TGL$1&amp;"|"&amp;$B29,'Data Annex'!$K$1:$K$4779,0),MATCH(TGL$2,'Data Annex'!$K$1:$BS$1,0)),"")</f>
        <v/>
      </c>
      <c r="TGM29" s="258" t="str">
        <f>IFERROR(INDEX('Data Annex'!$K$1:$BS$4779,MATCH(TGM$1&amp;"|"&amp;$B29,'Data Annex'!$K$1:$K$4779,0),MATCH(TGM$2,'Data Annex'!$K$1:$BS$1,0)),"")</f>
        <v/>
      </c>
      <c r="TGN29" s="258" t="str">
        <f>IFERROR(INDEX('Data Annex'!$K$1:$BS$4779,MATCH(TGN$1&amp;"|"&amp;$B29,'Data Annex'!$K$1:$K$4779,0),MATCH(TGN$2,'Data Annex'!$K$1:$BS$1,0)),"")</f>
        <v/>
      </c>
      <c r="TGO29" s="258" t="str">
        <f>IFERROR(INDEX('Data Annex'!$K$1:$BS$4779,MATCH(TGO$1&amp;"|"&amp;$B29,'Data Annex'!$K$1:$K$4779,0),MATCH(TGO$2,'Data Annex'!$K$1:$BS$1,0)),"")</f>
        <v/>
      </c>
      <c r="TGP29" s="258" t="str">
        <f>IFERROR(INDEX('Data Annex'!$K$1:$BS$4779,MATCH(TGP$1&amp;"|"&amp;$B29,'Data Annex'!$K$1:$K$4779,0),MATCH(TGP$2,'Data Annex'!$K$1:$BS$1,0)),"")</f>
        <v/>
      </c>
      <c r="TGQ29" s="258" t="str">
        <f>IFERROR(INDEX('Data Annex'!$K$1:$BS$4779,MATCH(TGQ$1&amp;"|"&amp;$B29,'Data Annex'!$K$1:$K$4779,0),MATCH(TGQ$2,'Data Annex'!$K$1:$BS$1,0)),"")</f>
        <v/>
      </c>
      <c r="TGR29" s="258" t="str">
        <f>IFERROR(INDEX('Data Annex'!$K$1:$BS$4779,MATCH(TGR$1&amp;"|"&amp;$B29,'Data Annex'!$K$1:$K$4779,0),MATCH(TGR$2,'Data Annex'!$K$1:$BS$1,0)),"")</f>
        <v/>
      </c>
      <c r="TGS29" s="258" t="str">
        <f>IFERROR(INDEX('Data Annex'!$K$1:$BS$4779,MATCH(TGS$1&amp;"|"&amp;$B29,'Data Annex'!$K$1:$K$4779,0),MATCH(TGS$2,'Data Annex'!$K$1:$BS$1,0)),"")</f>
        <v/>
      </c>
      <c r="TGT29" s="258" t="str">
        <f>IFERROR(INDEX('Data Annex'!$K$1:$BS$4779,MATCH(TGT$1&amp;"|"&amp;$B29,'Data Annex'!$K$1:$K$4779,0),MATCH(TGT$2,'Data Annex'!$K$1:$BS$1,0)),"")</f>
        <v/>
      </c>
      <c r="TGU29" s="258" t="str">
        <f>IFERROR(INDEX('Data Annex'!$K$1:$BS$4779,MATCH(TGU$1&amp;"|"&amp;$B29,'Data Annex'!$K$1:$K$4779,0),MATCH(TGU$2,'Data Annex'!$K$1:$BS$1,0)),"")</f>
        <v/>
      </c>
      <c r="TGV29" s="258" t="str">
        <f>IFERROR(INDEX('Data Annex'!$K$1:$BS$4779,MATCH(TGV$1&amp;"|"&amp;$B29,'Data Annex'!$K$1:$K$4779,0),MATCH(TGV$2,'Data Annex'!$K$1:$BS$1,0)),"")</f>
        <v/>
      </c>
      <c r="TGW29" s="258" t="str">
        <f>IFERROR(INDEX('Data Annex'!$K$1:$BS$4779,MATCH(TGW$1&amp;"|"&amp;$B29,'Data Annex'!$K$1:$K$4779,0),MATCH(TGW$2,'Data Annex'!$K$1:$BS$1,0)),"")</f>
        <v/>
      </c>
      <c r="TGX29" s="258" t="str">
        <f>IFERROR(INDEX('Data Annex'!$K$1:$BS$4779,MATCH(TGX$1&amp;"|"&amp;$B29,'Data Annex'!$K$1:$K$4779,0),MATCH(TGX$2,'Data Annex'!$K$1:$BS$1,0)),"")</f>
        <v/>
      </c>
      <c r="TGY29" s="258" t="str">
        <f>IFERROR(INDEX('Data Annex'!$K$1:$BS$4779,MATCH(TGY$1&amp;"|"&amp;$B29,'Data Annex'!$K$1:$K$4779,0),MATCH(TGY$2,'Data Annex'!$K$1:$BS$1,0)),"")</f>
        <v/>
      </c>
      <c r="TGZ29" s="258" t="str">
        <f>IFERROR(INDEX('Data Annex'!$K$1:$BS$4779,MATCH(TGZ$1&amp;"|"&amp;$B29,'Data Annex'!$K$1:$K$4779,0),MATCH(TGZ$2,'Data Annex'!$K$1:$BS$1,0)),"")</f>
        <v/>
      </c>
      <c r="THA29" s="258" t="str">
        <f>IFERROR(INDEX('Data Annex'!$K$1:$BS$4779,MATCH(THA$1&amp;"|"&amp;$B29,'Data Annex'!$K$1:$K$4779,0),MATCH(THA$2,'Data Annex'!$K$1:$BS$1,0)),"")</f>
        <v/>
      </c>
      <c r="THB29" s="258" t="str">
        <f>IFERROR(INDEX('Data Annex'!$K$1:$BS$4779,MATCH(THB$1&amp;"|"&amp;$B29,'Data Annex'!$K$1:$K$4779,0),MATCH(THB$2,'Data Annex'!$K$1:$BS$1,0)),"")</f>
        <v/>
      </c>
      <c r="THC29" s="258" t="str">
        <f>IFERROR(INDEX('Data Annex'!$K$1:$BS$4779,MATCH(THC$1&amp;"|"&amp;$B29,'Data Annex'!$K$1:$K$4779,0),MATCH(THC$2,'Data Annex'!$K$1:$BS$1,0)),"")</f>
        <v/>
      </c>
      <c r="THD29" s="258" t="str">
        <f>IFERROR(INDEX('Data Annex'!$K$1:$BS$4779,MATCH(THD$1&amp;"|"&amp;$B29,'Data Annex'!$K$1:$K$4779,0),MATCH(THD$2,'Data Annex'!$K$1:$BS$1,0)),"")</f>
        <v/>
      </c>
      <c r="THE29" s="258" t="str">
        <f>IFERROR(INDEX('Data Annex'!$K$1:$BS$4779,MATCH(THE$1&amp;"|"&amp;$B29,'Data Annex'!$K$1:$K$4779,0),MATCH(THE$2,'Data Annex'!$K$1:$BS$1,0)),"")</f>
        <v/>
      </c>
      <c r="THF29" s="258" t="str">
        <f>IFERROR(INDEX('Data Annex'!$K$1:$BS$4779,MATCH(THF$1&amp;"|"&amp;$B29,'Data Annex'!$K$1:$K$4779,0),MATCH(THF$2,'Data Annex'!$K$1:$BS$1,0)),"")</f>
        <v/>
      </c>
      <c r="THG29" s="258" t="str">
        <f>IFERROR(INDEX('Data Annex'!$K$1:$BS$4779,MATCH(THG$1&amp;"|"&amp;$B29,'Data Annex'!$K$1:$K$4779,0),MATCH(THG$2,'Data Annex'!$K$1:$BS$1,0)),"")</f>
        <v/>
      </c>
      <c r="THH29" s="258" t="str">
        <f>IFERROR(INDEX('Data Annex'!$K$1:$BS$4779,MATCH(THH$1&amp;"|"&amp;$B29,'Data Annex'!$K$1:$K$4779,0),MATCH(THH$2,'Data Annex'!$K$1:$BS$1,0)),"")</f>
        <v/>
      </c>
      <c r="THI29" s="258" t="str">
        <f>IFERROR(INDEX('Data Annex'!$K$1:$BS$4779,MATCH(THI$1&amp;"|"&amp;$B29,'Data Annex'!$K$1:$K$4779,0),MATCH(THI$2,'Data Annex'!$K$1:$BS$1,0)),"")</f>
        <v/>
      </c>
      <c r="THJ29" s="258" t="str">
        <f>IFERROR(INDEX('Data Annex'!$K$1:$BS$4779,MATCH(THJ$1&amp;"|"&amp;$B29,'Data Annex'!$K$1:$K$4779,0),MATCH(THJ$2,'Data Annex'!$K$1:$BS$1,0)),"")</f>
        <v/>
      </c>
      <c r="THK29" s="258" t="str">
        <f>IFERROR(INDEX('Data Annex'!$K$1:$BS$4779,MATCH(THK$1&amp;"|"&amp;$B29,'Data Annex'!$K$1:$K$4779,0),MATCH(THK$2,'Data Annex'!$K$1:$BS$1,0)),"")</f>
        <v/>
      </c>
      <c r="THL29" s="258" t="str">
        <f>IFERROR(INDEX('Data Annex'!$K$1:$BS$4779,MATCH(THL$1&amp;"|"&amp;$B29,'Data Annex'!$K$1:$K$4779,0),MATCH(THL$2,'Data Annex'!$K$1:$BS$1,0)),"")</f>
        <v/>
      </c>
      <c r="THM29" s="258" t="str">
        <f>IFERROR(INDEX('Data Annex'!$K$1:$BS$4779,MATCH(THM$1&amp;"|"&amp;$B29,'Data Annex'!$K$1:$K$4779,0),MATCH(THM$2,'Data Annex'!$K$1:$BS$1,0)),"")</f>
        <v/>
      </c>
      <c r="THN29" s="258" t="str">
        <f>IFERROR(INDEX('Data Annex'!$K$1:$BS$4779,MATCH(THN$1&amp;"|"&amp;$B29,'Data Annex'!$K$1:$K$4779,0),MATCH(THN$2,'Data Annex'!$K$1:$BS$1,0)),"")</f>
        <v/>
      </c>
      <c r="THO29" s="258" t="str">
        <f>IFERROR(INDEX('Data Annex'!$K$1:$BS$4779,MATCH(THO$1&amp;"|"&amp;$B29,'Data Annex'!$K$1:$K$4779,0),MATCH(THO$2,'Data Annex'!$K$1:$BS$1,0)),"")</f>
        <v/>
      </c>
      <c r="THP29" s="258" t="str">
        <f>IFERROR(INDEX('Data Annex'!$K$1:$BS$4779,MATCH(THP$1&amp;"|"&amp;$B29,'Data Annex'!$K$1:$K$4779,0),MATCH(THP$2,'Data Annex'!$K$1:$BS$1,0)),"")</f>
        <v/>
      </c>
      <c r="THQ29" s="258" t="str">
        <f>IFERROR(INDEX('Data Annex'!$K$1:$BS$4779,MATCH(THQ$1&amp;"|"&amp;$B29,'Data Annex'!$K$1:$K$4779,0),MATCH(THQ$2,'Data Annex'!$K$1:$BS$1,0)),"")</f>
        <v/>
      </c>
      <c r="THR29" s="258" t="str">
        <f>IFERROR(INDEX('Data Annex'!$K$1:$BS$4779,MATCH(THR$1&amp;"|"&amp;$B29,'Data Annex'!$K$1:$K$4779,0),MATCH(THR$2,'Data Annex'!$K$1:$BS$1,0)),"")</f>
        <v/>
      </c>
      <c r="THS29" s="258" t="str">
        <f>IFERROR(INDEX('Data Annex'!$K$1:$BS$4779,MATCH(THS$1&amp;"|"&amp;$B29,'Data Annex'!$K$1:$K$4779,0),MATCH(THS$2,'Data Annex'!$K$1:$BS$1,0)),"")</f>
        <v/>
      </c>
      <c r="THT29" s="258" t="str">
        <f>IFERROR(INDEX('Data Annex'!$K$1:$BS$4779,MATCH(THT$1&amp;"|"&amp;$B29,'Data Annex'!$K$1:$K$4779,0),MATCH(THT$2,'Data Annex'!$K$1:$BS$1,0)),"")</f>
        <v/>
      </c>
      <c r="THU29" s="258" t="str">
        <f>IFERROR(INDEX('Data Annex'!$K$1:$BS$4779,MATCH(THU$1&amp;"|"&amp;$B29,'Data Annex'!$K$1:$K$4779,0),MATCH(THU$2,'Data Annex'!$K$1:$BS$1,0)),"")</f>
        <v/>
      </c>
      <c r="THV29" s="258" t="str">
        <f>IFERROR(INDEX('Data Annex'!$K$1:$BS$4779,MATCH(THV$1&amp;"|"&amp;$B29,'Data Annex'!$K$1:$K$4779,0),MATCH(THV$2,'Data Annex'!$K$1:$BS$1,0)),"")</f>
        <v/>
      </c>
      <c r="THW29" s="258" t="str">
        <f>IFERROR(INDEX('Data Annex'!$K$1:$BS$4779,MATCH(THW$1&amp;"|"&amp;$B29,'Data Annex'!$K$1:$K$4779,0),MATCH(THW$2,'Data Annex'!$K$1:$BS$1,0)),"")</f>
        <v/>
      </c>
      <c r="THX29" s="258" t="str">
        <f>IFERROR(INDEX('Data Annex'!$K$1:$BS$4779,MATCH(THX$1&amp;"|"&amp;$B29,'Data Annex'!$K$1:$K$4779,0),MATCH(THX$2,'Data Annex'!$K$1:$BS$1,0)),"")</f>
        <v/>
      </c>
      <c r="THY29" s="258" t="str">
        <f>IFERROR(INDEX('Data Annex'!$K$1:$BS$4779,MATCH(THY$1&amp;"|"&amp;$B29,'Data Annex'!$K$1:$K$4779,0),MATCH(THY$2,'Data Annex'!$K$1:$BS$1,0)),"")</f>
        <v/>
      </c>
      <c r="THZ29" s="258" t="str">
        <f>IFERROR(INDEX('Data Annex'!$K$1:$BS$4779,MATCH(THZ$1&amp;"|"&amp;$B29,'Data Annex'!$K$1:$K$4779,0),MATCH(THZ$2,'Data Annex'!$K$1:$BS$1,0)),"")</f>
        <v/>
      </c>
      <c r="TIA29" s="258" t="str">
        <f>IFERROR(INDEX('Data Annex'!$K$1:$BS$4779,MATCH(TIA$1&amp;"|"&amp;$B29,'Data Annex'!$K$1:$K$4779,0),MATCH(TIA$2,'Data Annex'!$K$1:$BS$1,0)),"")</f>
        <v/>
      </c>
      <c r="TIB29" s="258" t="str">
        <f>IFERROR(INDEX('Data Annex'!$K$1:$BS$4779,MATCH(TIB$1&amp;"|"&amp;$B29,'Data Annex'!$K$1:$K$4779,0),MATCH(TIB$2,'Data Annex'!$K$1:$BS$1,0)),"")</f>
        <v/>
      </c>
      <c r="TIC29" s="258" t="str">
        <f>IFERROR(INDEX('Data Annex'!$K$1:$BS$4779,MATCH(TIC$1&amp;"|"&amp;$B29,'Data Annex'!$K$1:$K$4779,0),MATCH(TIC$2,'Data Annex'!$K$1:$BS$1,0)),"")</f>
        <v/>
      </c>
      <c r="TID29" s="258" t="str">
        <f>IFERROR(INDEX('Data Annex'!$K$1:$BS$4779,MATCH(TID$1&amp;"|"&amp;$B29,'Data Annex'!$K$1:$K$4779,0),MATCH(TID$2,'Data Annex'!$K$1:$BS$1,0)),"")</f>
        <v/>
      </c>
      <c r="TIE29" s="258" t="str">
        <f>IFERROR(INDEX('Data Annex'!$K$1:$BS$4779,MATCH(TIE$1&amp;"|"&amp;$B29,'Data Annex'!$K$1:$K$4779,0),MATCH(TIE$2,'Data Annex'!$K$1:$BS$1,0)),"")</f>
        <v/>
      </c>
      <c r="TIF29" s="258" t="str">
        <f>IFERROR(INDEX('Data Annex'!$K$1:$BS$4779,MATCH(TIF$1&amp;"|"&amp;$B29,'Data Annex'!$K$1:$K$4779,0),MATCH(TIF$2,'Data Annex'!$K$1:$BS$1,0)),"")</f>
        <v/>
      </c>
      <c r="TIG29" s="258" t="str">
        <f>IFERROR(INDEX('Data Annex'!$K$1:$BS$4779,MATCH(TIG$1&amp;"|"&amp;$B29,'Data Annex'!$K$1:$K$4779,0),MATCH(TIG$2,'Data Annex'!$K$1:$BS$1,0)),"")</f>
        <v/>
      </c>
      <c r="TIH29" s="258" t="str">
        <f>IFERROR(INDEX('Data Annex'!$K$1:$BS$4779,MATCH(TIH$1&amp;"|"&amp;$B29,'Data Annex'!$K$1:$K$4779,0),MATCH(TIH$2,'Data Annex'!$K$1:$BS$1,0)),"")</f>
        <v/>
      </c>
      <c r="TII29" s="258" t="str">
        <f>IFERROR(INDEX('Data Annex'!$K$1:$BS$4779,MATCH(TII$1&amp;"|"&amp;$B29,'Data Annex'!$K$1:$K$4779,0),MATCH(TII$2,'Data Annex'!$K$1:$BS$1,0)),"")</f>
        <v/>
      </c>
      <c r="TIJ29" s="258" t="str">
        <f>IFERROR(INDEX('Data Annex'!$K$1:$BS$4779,MATCH(TIJ$1&amp;"|"&amp;$B29,'Data Annex'!$K$1:$K$4779,0),MATCH(TIJ$2,'Data Annex'!$K$1:$BS$1,0)),"")</f>
        <v/>
      </c>
      <c r="TIK29" s="258" t="str">
        <f>IFERROR(INDEX('Data Annex'!$K$1:$BS$4779,MATCH(TIK$1&amp;"|"&amp;$B29,'Data Annex'!$K$1:$K$4779,0),MATCH(TIK$2,'Data Annex'!$K$1:$BS$1,0)),"")</f>
        <v/>
      </c>
      <c r="TIL29" s="258" t="str">
        <f>IFERROR(INDEX('Data Annex'!$K$1:$BS$4779,MATCH(TIL$1&amp;"|"&amp;$B29,'Data Annex'!$K$1:$K$4779,0),MATCH(TIL$2,'Data Annex'!$K$1:$BS$1,0)),"")</f>
        <v/>
      </c>
      <c r="TIM29" s="258" t="str">
        <f>IFERROR(INDEX('Data Annex'!$K$1:$BS$4779,MATCH(TIM$1&amp;"|"&amp;$B29,'Data Annex'!$K$1:$K$4779,0),MATCH(TIM$2,'Data Annex'!$K$1:$BS$1,0)),"")</f>
        <v/>
      </c>
      <c r="TIN29" s="258" t="str">
        <f>IFERROR(INDEX('Data Annex'!$K$1:$BS$4779,MATCH(TIN$1&amp;"|"&amp;$B29,'Data Annex'!$K$1:$K$4779,0),MATCH(TIN$2,'Data Annex'!$K$1:$BS$1,0)),"")</f>
        <v/>
      </c>
      <c r="TIO29" s="258" t="str">
        <f>IFERROR(INDEX('Data Annex'!$K$1:$BS$4779,MATCH(TIO$1&amp;"|"&amp;$B29,'Data Annex'!$K$1:$K$4779,0),MATCH(TIO$2,'Data Annex'!$K$1:$BS$1,0)),"")</f>
        <v/>
      </c>
      <c r="TIP29" s="258" t="str">
        <f>IFERROR(INDEX('Data Annex'!$K$1:$BS$4779,MATCH(TIP$1&amp;"|"&amp;$B29,'Data Annex'!$K$1:$K$4779,0),MATCH(TIP$2,'Data Annex'!$K$1:$BS$1,0)),"")</f>
        <v/>
      </c>
      <c r="TIQ29" s="258" t="str">
        <f>IFERROR(INDEX('Data Annex'!$K$1:$BS$4779,MATCH(TIQ$1&amp;"|"&amp;$B29,'Data Annex'!$K$1:$K$4779,0),MATCH(TIQ$2,'Data Annex'!$K$1:$BS$1,0)),"")</f>
        <v/>
      </c>
      <c r="TIR29" s="258" t="str">
        <f>IFERROR(INDEX('Data Annex'!$K$1:$BS$4779,MATCH(TIR$1&amp;"|"&amp;$B29,'Data Annex'!$K$1:$K$4779,0),MATCH(TIR$2,'Data Annex'!$K$1:$BS$1,0)),"")</f>
        <v/>
      </c>
      <c r="TIS29" s="258" t="str">
        <f>IFERROR(INDEX('Data Annex'!$K$1:$BS$4779,MATCH(TIS$1&amp;"|"&amp;$B29,'Data Annex'!$K$1:$K$4779,0),MATCH(TIS$2,'Data Annex'!$K$1:$BS$1,0)),"")</f>
        <v/>
      </c>
      <c r="TIT29" s="258" t="str">
        <f>IFERROR(INDEX('Data Annex'!$K$1:$BS$4779,MATCH(TIT$1&amp;"|"&amp;$B29,'Data Annex'!$K$1:$K$4779,0),MATCH(TIT$2,'Data Annex'!$K$1:$BS$1,0)),"")</f>
        <v/>
      </c>
      <c r="TIU29" s="258" t="str">
        <f>IFERROR(INDEX('Data Annex'!$K$1:$BS$4779,MATCH(TIU$1&amp;"|"&amp;$B29,'Data Annex'!$K$1:$K$4779,0),MATCH(TIU$2,'Data Annex'!$K$1:$BS$1,0)),"")</f>
        <v/>
      </c>
      <c r="TIV29" s="258" t="str">
        <f>IFERROR(INDEX('Data Annex'!$K$1:$BS$4779,MATCH(TIV$1&amp;"|"&amp;$B29,'Data Annex'!$K$1:$K$4779,0),MATCH(TIV$2,'Data Annex'!$K$1:$BS$1,0)),"")</f>
        <v/>
      </c>
      <c r="TIW29" s="258" t="str">
        <f>IFERROR(INDEX('Data Annex'!$K$1:$BS$4779,MATCH(TIW$1&amp;"|"&amp;$B29,'Data Annex'!$K$1:$K$4779,0),MATCH(TIW$2,'Data Annex'!$K$1:$BS$1,0)),"")</f>
        <v/>
      </c>
      <c r="TIX29" s="258" t="str">
        <f>IFERROR(INDEX('Data Annex'!$K$1:$BS$4779,MATCH(TIX$1&amp;"|"&amp;$B29,'Data Annex'!$K$1:$K$4779,0),MATCH(TIX$2,'Data Annex'!$K$1:$BS$1,0)),"")</f>
        <v/>
      </c>
      <c r="TIY29" s="258" t="str">
        <f>IFERROR(INDEX('Data Annex'!$K$1:$BS$4779,MATCH(TIY$1&amp;"|"&amp;$B29,'Data Annex'!$K$1:$K$4779,0),MATCH(TIY$2,'Data Annex'!$K$1:$BS$1,0)),"")</f>
        <v/>
      </c>
      <c r="TIZ29" s="258" t="str">
        <f>IFERROR(INDEX('Data Annex'!$K$1:$BS$4779,MATCH(TIZ$1&amp;"|"&amp;$B29,'Data Annex'!$K$1:$K$4779,0),MATCH(TIZ$2,'Data Annex'!$K$1:$BS$1,0)),"")</f>
        <v/>
      </c>
      <c r="TJA29" s="258" t="str">
        <f>IFERROR(INDEX('Data Annex'!$K$1:$BS$4779,MATCH(TJA$1&amp;"|"&amp;$B29,'Data Annex'!$K$1:$K$4779,0),MATCH(TJA$2,'Data Annex'!$K$1:$BS$1,0)),"")</f>
        <v/>
      </c>
      <c r="TJB29" s="258" t="str">
        <f>IFERROR(INDEX('Data Annex'!$K$1:$BS$4779,MATCH(TJB$1&amp;"|"&amp;$B29,'Data Annex'!$K$1:$K$4779,0),MATCH(TJB$2,'Data Annex'!$K$1:$BS$1,0)),"")</f>
        <v/>
      </c>
      <c r="TJC29" s="258" t="str">
        <f>IFERROR(INDEX('Data Annex'!$K$1:$BS$4779,MATCH(TJC$1&amp;"|"&amp;$B29,'Data Annex'!$K$1:$K$4779,0),MATCH(TJC$2,'Data Annex'!$K$1:$BS$1,0)),"")</f>
        <v/>
      </c>
      <c r="TJD29" s="258" t="str">
        <f>IFERROR(INDEX('Data Annex'!$K$1:$BS$4779,MATCH(TJD$1&amp;"|"&amp;$B29,'Data Annex'!$K$1:$K$4779,0),MATCH(TJD$2,'Data Annex'!$K$1:$BS$1,0)),"")</f>
        <v/>
      </c>
      <c r="TJE29" s="258" t="str">
        <f>IFERROR(INDEX('Data Annex'!$K$1:$BS$4779,MATCH(TJE$1&amp;"|"&amp;$B29,'Data Annex'!$K$1:$K$4779,0),MATCH(TJE$2,'Data Annex'!$K$1:$BS$1,0)),"")</f>
        <v/>
      </c>
      <c r="TJF29" s="258" t="str">
        <f>IFERROR(INDEX('Data Annex'!$K$1:$BS$4779,MATCH(TJF$1&amp;"|"&amp;$B29,'Data Annex'!$K$1:$K$4779,0),MATCH(TJF$2,'Data Annex'!$K$1:$BS$1,0)),"")</f>
        <v/>
      </c>
      <c r="TJG29" s="258" t="str">
        <f>IFERROR(INDEX('Data Annex'!$K$1:$BS$4779,MATCH(TJG$1&amp;"|"&amp;$B29,'Data Annex'!$K$1:$K$4779,0),MATCH(TJG$2,'Data Annex'!$K$1:$BS$1,0)),"")</f>
        <v/>
      </c>
      <c r="TJH29" s="258" t="str">
        <f>IFERROR(INDEX('Data Annex'!$K$1:$BS$4779,MATCH(TJH$1&amp;"|"&amp;$B29,'Data Annex'!$K$1:$K$4779,0),MATCH(TJH$2,'Data Annex'!$K$1:$BS$1,0)),"")</f>
        <v/>
      </c>
      <c r="TJI29" s="258" t="str">
        <f>IFERROR(INDEX('Data Annex'!$K$1:$BS$4779,MATCH(TJI$1&amp;"|"&amp;$B29,'Data Annex'!$K$1:$K$4779,0),MATCH(TJI$2,'Data Annex'!$K$1:$BS$1,0)),"")</f>
        <v/>
      </c>
      <c r="TJJ29" s="258" t="str">
        <f>IFERROR(INDEX('Data Annex'!$K$1:$BS$4779,MATCH(TJJ$1&amp;"|"&amp;$B29,'Data Annex'!$K$1:$K$4779,0),MATCH(TJJ$2,'Data Annex'!$K$1:$BS$1,0)),"")</f>
        <v/>
      </c>
      <c r="TJK29" s="258" t="str">
        <f>IFERROR(INDEX('Data Annex'!$K$1:$BS$4779,MATCH(TJK$1&amp;"|"&amp;$B29,'Data Annex'!$K$1:$K$4779,0),MATCH(TJK$2,'Data Annex'!$K$1:$BS$1,0)),"")</f>
        <v/>
      </c>
      <c r="TJL29" s="258" t="str">
        <f>IFERROR(INDEX('Data Annex'!$K$1:$BS$4779,MATCH(TJL$1&amp;"|"&amp;$B29,'Data Annex'!$K$1:$K$4779,0),MATCH(TJL$2,'Data Annex'!$K$1:$BS$1,0)),"")</f>
        <v/>
      </c>
      <c r="TJM29" s="258" t="str">
        <f>IFERROR(INDEX('Data Annex'!$K$1:$BS$4779,MATCH(TJM$1&amp;"|"&amp;$B29,'Data Annex'!$K$1:$K$4779,0),MATCH(TJM$2,'Data Annex'!$K$1:$BS$1,0)),"")</f>
        <v/>
      </c>
      <c r="TJN29" s="258" t="str">
        <f>IFERROR(INDEX('Data Annex'!$K$1:$BS$4779,MATCH(TJN$1&amp;"|"&amp;$B29,'Data Annex'!$K$1:$K$4779,0),MATCH(TJN$2,'Data Annex'!$K$1:$BS$1,0)),"")</f>
        <v/>
      </c>
      <c r="TJO29" s="258" t="str">
        <f>IFERROR(INDEX('Data Annex'!$K$1:$BS$4779,MATCH(TJO$1&amp;"|"&amp;$B29,'Data Annex'!$K$1:$K$4779,0),MATCH(TJO$2,'Data Annex'!$K$1:$BS$1,0)),"")</f>
        <v/>
      </c>
      <c r="TJP29" s="258" t="str">
        <f>IFERROR(INDEX('Data Annex'!$K$1:$BS$4779,MATCH(TJP$1&amp;"|"&amp;$B29,'Data Annex'!$K$1:$K$4779,0),MATCH(TJP$2,'Data Annex'!$K$1:$BS$1,0)),"")</f>
        <v/>
      </c>
      <c r="TJQ29" s="258" t="str">
        <f>IFERROR(INDEX('Data Annex'!$K$1:$BS$4779,MATCH(TJQ$1&amp;"|"&amp;$B29,'Data Annex'!$K$1:$K$4779,0),MATCH(TJQ$2,'Data Annex'!$K$1:$BS$1,0)),"")</f>
        <v/>
      </c>
      <c r="TJR29" s="258" t="str">
        <f>IFERROR(INDEX('Data Annex'!$K$1:$BS$4779,MATCH(TJR$1&amp;"|"&amp;$B29,'Data Annex'!$K$1:$K$4779,0),MATCH(TJR$2,'Data Annex'!$K$1:$BS$1,0)),"")</f>
        <v/>
      </c>
      <c r="TJS29" s="258" t="str">
        <f>IFERROR(INDEX('Data Annex'!$K$1:$BS$4779,MATCH(TJS$1&amp;"|"&amp;$B29,'Data Annex'!$K$1:$K$4779,0),MATCH(TJS$2,'Data Annex'!$K$1:$BS$1,0)),"")</f>
        <v/>
      </c>
      <c r="TJT29" s="258" t="str">
        <f>IFERROR(INDEX('Data Annex'!$K$1:$BS$4779,MATCH(TJT$1&amp;"|"&amp;$B29,'Data Annex'!$K$1:$K$4779,0),MATCH(TJT$2,'Data Annex'!$K$1:$BS$1,0)),"")</f>
        <v/>
      </c>
      <c r="TJU29" s="258" t="str">
        <f>IFERROR(INDEX('Data Annex'!$K$1:$BS$4779,MATCH(TJU$1&amp;"|"&amp;$B29,'Data Annex'!$K$1:$K$4779,0),MATCH(TJU$2,'Data Annex'!$K$1:$BS$1,0)),"")</f>
        <v/>
      </c>
      <c r="TJV29" s="258" t="str">
        <f>IFERROR(INDEX('Data Annex'!$K$1:$BS$4779,MATCH(TJV$1&amp;"|"&amp;$B29,'Data Annex'!$K$1:$K$4779,0),MATCH(TJV$2,'Data Annex'!$K$1:$BS$1,0)),"")</f>
        <v/>
      </c>
      <c r="TJW29" s="258" t="str">
        <f>IFERROR(INDEX('Data Annex'!$K$1:$BS$4779,MATCH(TJW$1&amp;"|"&amp;$B29,'Data Annex'!$K$1:$K$4779,0),MATCH(TJW$2,'Data Annex'!$K$1:$BS$1,0)),"")</f>
        <v/>
      </c>
      <c r="TJX29" s="258" t="str">
        <f>IFERROR(INDEX('Data Annex'!$K$1:$BS$4779,MATCH(TJX$1&amp;"|"&amp;$B29,'Data Annex'!$K$1:$K$4779,0),MATCH(TJX$2,'Data Annex'!$K$1:$BS$1,0)),"")</f>
        <v/>
      </c>
      <c r="TJY29" s="258" t="str">
        <f>IFERROR(INDEX('Data Annex'!$K$1:$BS$4779,MATCH(TJY$1&amp;"|"&amp;$B29,'Data Annex'!$K$1:$K$4779,0),MATCH(TJY$2,'Data Annex'!$K$1:$BS$1,0)),"")</f>
        <v/>
      </c>
      <c r="TJZ29" s="258" t="str">
        <f>IFERROR(INDEX('Data Annex'!$K$1:$BS$4779,MATCH(TJZ$1&amp;"|"&amp;$B29,'Data Annex'!$K$1:$K$4779,0),MATCH(TJZ$2,'Data Annex'!$K$1:$BS$1,0)),"")</f>
        <v/>
      </c>
      <c r="TKA29" s="258" t="str">
        <f>IFERROR(INDEX('Data Annex'!$K$1:$BS$4779,MATCH(TKA$1&amp;"|"&amp;$B29,'Data Annex'!$K$1:$K$4779,0),MATCH(TKA$2,'Data Annex'!$K$1:$BS$1,0)),"")</f>
        <v/>
      </c>
      <c r="TKB29" s="258" t="str">
        <f>IFERROR(INDEX('Data Annex'!$K$1:$BS$4779,MATCH(TKB$1&amp;"|"&amp;$B29,'Data Annex'!$K$1:$K$4779,0),MATCH(TKB$2,'Data Annex'!$K$1:$BS$1,0)),"")</f>
        <v/>
      </c>
      <c r="TKC29" s="258" t="str">
        <f>IFERROR(INDEX('Data Annex'!$K$1:$BS$4779,MATCH(TKC$1&amp;"|"&amp;$B29,'Data Annex'!$K$1:$K$4779,0),MATCH(TKC$2,'Data Annex'!$K$1:$BS$1,0)),"")</f>
        <v/>
      </c>
      <c r="TKD29" s="258" t="str">
        <f>IFERROR(INDEX('Data Annex'!$K$1:$BS$4779,MATCH(TKD$1&amp;"|"&amp;$B29,'Data Annex'!$K$1:$K$4779,0),MATCH(TKD$2,'Data Annex'!$K$1:$BS$1,0)),"")</f>
        <v/>
      </c>
      <c r="TKE29" s="258" t="str">
        <f>IFERROR(INDEX('Data Annex'!$K$1:$BS$4779,MATCH(TKE$1&amp;"|"&amp;$B29,'Data Annex'!$K$1:$K$4779,0),MATCH(TKE$2,'Data Annex'!$K$1:$BS$1,0)),"")</f>
        <v/>
      </c>
      <c r="TKF29" s="258" t="str">
        <f>IFERROR(INDEX('Data Annex'!$K$1:$BS$4779,MATCH(TKF$1&amp;"|"&amp;$B29,'Data Annex'!$K$1:$K$4779,0),MATCH(TKF$2,'Data Annex'!$K$1:$BS$1,0)),"")</f>
        <v/>
      </c>
      <c r="TKG29" s="258" t="str">
        <f>IFERROR(INDEX('Data Annex'!$K$1:$BS$4779,MATCH(TKG$1&amp;"|"&amp;$B29,'Data Annex'!$K$1:$K$4779,0),MATCH(TKG$2,'Data Annex'!$K$1:$BS$1,0)),"")</f>
        <v/>
      </c>
      <c r="TKH29" s="258" t="str">
        <f>IFERROR(INDEX('Data Annex'!$K$1:$BS$4779,MATCH(TKH$1&amp;"|"&amp;$B29,'Data Annex'!$K$1:$K$4779,0),MATCH(TKH$2,'Data Annex'!$K$1:$BS$1,0)),"")</f>
        <v/>
      </c>
      <c r="TKI29" s="258" t="str">
        <f>IFERROR(INDEX('Data Annex'!$K$1:$BS$4779,MATCH(TKI$1&amp;"|"&amp;$B29,'Data Annex'!$K$1:$K$4779,0),MATCH(TKI$2,'Data Annex'!$K$1:$BS$1,0)),"")</f>
        <v/>
      </c>
      <c r="TKJ29" s="258" t="str">
        <f>IFERROR(INDEX('Data Annex'!$K$1:$BS$4779,MATCH(TKJ$1&amp;"|"&amp;$B29,'Data Annex'!$K$1:$K$4779,0),MATCH(TKJ$2,'Data Annex'!$K$1:$BS$1,0)),"")</f>
        <v/>
      </c>
      <c r="TKK29" s="258" t="str">
        <f>IFERROR(INDEX('Data Annex'!$K$1:$BS$4779,MATCH(TKK$1&amp;"|"&amp;$B29,'Data Annex'!$K$1:$K$4779,0),MATCH(TKK$2,'Data Annex'!$K$1:$BS$1,0)),"")</f>
        <v/>
      </c>
      <c r="TKL29" s="258" t="str">
        <f>IFERROR(INDEX('Data Annex'!$K$1:$BS$4779,MATCH(TKL$1&amp;"|"&amp;$B29,'Data Annex'!$K$1:$K$4779,0),MATCH(TKL$2,'Data Annex'!$K$1:$BS$1,0)),"")</f>
        <v/>
      </c>
      <c r="TKM29" s="258" t="str">
        <f>IFERROR(INDEX('Data Annex'!$K$1:$BS$4779,MATCH(TKM$1&amp;"|"&amp;$B29,'Data Annex'!$K$1:$K$4779,0),MATCH(TKM$2,'Data Annex'!$K$1:$BS$1,0)),"")</f>
        <v/>
      </c>
      <c r="TKN29" s="258" t="str">
        <f>IFERROR(INDEX('Data Annex'!$K$1:$BS$4779,MATCH(TKN$1&amp;"|"&amp;$B29,'Data Annex'!$K$1:$K$4779,0),MATCH(TKN$2,'Data Annex'!$K$1:$BS$1,0)),"")</f>
        <v/>
      </c>
      <c r="TKO29" s="258" t="str">
        <f>IFERROR(INDEX('Data Annex'!$K$1:$BS$4779,MATCH(TKO$1&amp;"|"&amp;$B29,'Data Annex'!$K$1:$K$4779,0),MATCH(TKO$2,'Data Annex'!$K$1:$BS$1,0)),"")</f>
        <v/>
      </c>
      <c r="TKP29" s="258" t="str">
        <f>IFERROR(INDEX('Data Annex'!$K$1:$BS$4779,MATCH(TKP$1&amp;"|"&amp;$B29,'Data Annex'!$K$1:$K$4779,0),MATCH(TKP$2,'Data Annex'!$K$1:$BS$1,0)),"")</f>
        <v/>
      </c>
      <c r="TKQ29" s="258" t="str">
        <f>IFERROR(INDEX('Data Annex'!$K$1:$BS$4779,MATCH(TKQ$1&amp;"|"&amp;$B29,'Data Annex'!$K$1:$K$4779,0),MATCH(TKQ$2,'Data Annex'!$K$1:$BS$1,0)),"")</f>
        <v/>
      </c>
      <c r="TKR29" s="258" t="str">
        <f>IFERROR(INDEX('Data Annex'!$K$1:$BS$4779,MATCH(TKR$1&amp;"|"&amp;$B29,'Data Annex'!$K$1:$K$4779,0),MATCH(TKR$2,'Data Annex'!$K$1:$BS$1,0)),"")</f>
        <v/>
      </c>
      <c r="TKS29" s="258" t="str">
        <f>IFERROR(INDEX('Data Annex'!$K$1:$BS$4779,MATCH(TKS$1&amp;"|"&amp;$B29,'Data Annex'!$K$1:$K$4779,0),MATCH(TKS$2,'Data Annex'!$K$1:$BS$1,0)),"")</f>
        <v/>
      </c>
      <c r="TKT29" s="258" t="str">
        <f>IFERROR(INDEX('Data Annex'!$K$1:$BS$4779,MATCH(TKT$1&amp;"|"&amp;$B29,'Data Annex'!$K$1:$K$4779,0),MATCH(TKT$2,'Data Annex'!$K$1:$BS$1,0)),"")</f>
        <v/>
      </c>
      <c r="TKU29" s="258" t="str">
        <f>IFERROR(INDEX('Data Annex'!$K$1:$BS$4779,MATCH(TKU$1&amp;"|"&amp;$B29,'Data Annex'!$K$1:$K$4779,0),MATCH(TKU$2,'Data Annex'!$K$1:$BS$1,0)),"")</f>
        <v/>
      </c>
      <c r="TKV29" s="258" t="str">
        <f>IFERROR(INDEX('Data Annex'!$K$1:$BS$4779,MATCH(TKV$1&amp;"|"&amp;$B29,'Data Annex'!$K$1:$K$4779,0),MATCH(TKV$2,'Data Annex'!$K$1:$BS$1,0)),"")</f>
        <v/>
      </c>
      <c r="TKW29" s="258" t="str">
        <f>IFERROR(INDEX('Data Annex'!$K$1:$BS$4779,MATCH(TKW$1&amp;"|"&amp;$B29,'Data Annex'!$K$1:$K$4779,0),MATCH(TKW$2,'Data Annex'!$K$1:$BS$1,0)),"")</f>
        <v/>
      </c>
      <c r="TKX29" s="258" t="str">
        <f>IFERROR(INDEX('Data Annex'!$K$1:$BS$4779,MATCH(TKX$1&amp;"|"&amp;$B29,'Data Annex'!$K$1:$K$4779,0),MATCH(TKX$2,'Data Annex'!$K$1:$BS$1,0)),"")</f>
        <v/>
      </c>
      <c r="TKY29" s="258" t="str">
        <f>IFERROR(INDEX('Data Annex'!$K$1:$BS$4779,MATCH(TKY$1&amp;"|"&amp;$B29,'Data Annex'!$K$1:$K$4779,0),MATCH(TKY$2,'Data Annex'!$K$1:$BS$1,0)),"")</f>
        <v/>
      </c>
      <c r="TKZ29" s="258" t="str">
        <f>IFERROR(INDEX('Data Annex'!$K$1:$BS$4779,MATCH(TKZ$1&amp;"|"&amp;$B29,'Data Annex'!$K$1:$K$4779,0),MATCH(TKZ$2,'Data Annex'!$K$1:$BS$1,0)),"")</f>
        <v/>
      </c>
      <c r="TLA29" s="258" t="str">
        <f>IFERROR(INDEX('Data Annex'!$K$1:$BS$4779,MATCH(TLA$1&amp;"|"&amp;$B29,'Data Annex'!$K$1:$K$4779,0),MATCH(TLA$2,'Data Annex'!$K$1:$BS$1,0)),"")</f>
        <v/>
      </c>
      <c r="TLB29" s="258" t="str">
        <f>IFERROR(INDEX('Data Annex'!$K$1:$BS$4779,MATCH(TLB$1&amp;"|"&amp;$B29,'Data Annex'!$K$1:$K$4779,0),MATCH(TLB$2,'Data Annex'!$K$1:$BS$1,0)),"")</f>
        <v/>
      </c>
      <c r="TLC29" s="258" t="str">
        <f>IFERROR(INDEX('Data Annex'!$K$1:$BS$4779,MATCH(TLC$1&amp;"|"&amp;$B29,'Data Annex'!$K$1:$K$4779,0),MATCH(TLC$2,'Data Annex'!$K$1:$BS$1,0)),"")</f>
        <v/>
      </c>
      <c r="TLD29" s="258" t="str">
        <f>IFERROR(INDEX('Data Annex'!$K$1:$BS$4779,MATCH(TLD$1&amp;"|"&amp;$B29,'Data Annex'!$K$1:$K$4779,0),MATCH(TLD$2,'Data Annex'!$K$1:$BS$1,0)),"")</f>
        <v/>
      </c>
      <c r="TLE29" s="258" t="str">
        <f>IFERROR(INDEX('Data Annex'!$K$1:$BS$4779,MATCH(TLE$1&amp;"|"&amp;$B29,'Data Annex'!$K$1:$K$4779,0),MATCH(TLE$2,'Data Annex'!$K$1:$BS$1,0)),"")</f>
        <v/>
      </c>
      <c r="TLF29" s="258" t="str">
        <f>IFERROR(INDEX('Data Annex'!$K$1:$BS$4779,MATCH(TLF$1&amp;"|"&amp;$B29,'Data Annex'!$K$1:$K$4779,0),MATCH(TLF$2,'Data Annex'!$K$1:$BS$1,0)),"")</f>
        <v/>
      </c>
      <c r="TLG29" s="258" t="str">
        <f>IFERROR(INDEX('Data Annex'!$K$1:$BS$4779,MATCH(TLG$1&amp;"|"&amp;$B29,'Data Annex'!$K$1:$K$4779,0),MATCH(TLG$2,'Data Annex'!$K$1:$BS$1,0)),"")</f>
        <v/>
      </c>
      <c r="TLH29" s="258" t="str">
        <f>IFERROR(INDEX('Data Annex'!$K$1:$BS$4779,MATCH(TLH$1&amp;"|"&amp;$B29,'Data Annex'!$K$1:$K$4779,0),MATCH(TLH$2,'Data Annex'!$K$1:$BS$1,0)),"")</f>
        <v/>
      </c>
      <c r="TLI29" s="258" t="str">
        <f>IFERROR(INDEX('Data Annex'!$K$1:$BS$4779,MATCH(TLI$1&amp;"|"&amp;$B29,'Data Annex'!$K$1:$K$4779,0),MATCH(TLI$2,'Data Annex'!$K$1:$BS$1,0)),"")</f>
        <v/>
      </c>
      <c r="TLJ29" s="258" t="str">
        <f>IFERROR(INDEX('Data Annex'!$K$1:$BS$4779,MATCH(TLJ$1&amp;"|"&amp;$B29,'Data Annex'!$K$1:$K$4779,0),MATCH(TLJ$2,'Data Annex'!$K$1:$BS$1,0)),"")</f>
        <v/>
      </c>
      <c r="TLK29" s="258" t="str">
        <f>IFERROR(INDEX('Data Annex'!$K$1:$BS$4779,MATCH(TLK$1&amp;"|"&amp;$B29,'Data Annex'!$K$1:$K$4779,0),MATCH(TLK$2,'Data Annex'!$K$1:$BS$1,0)),"")</f>
        <v/>
      </c>
      <c r="TLL29" s="258" t="str">
        <f>IFERROR(INDEX('Data Annex'!$K$1:$BS$4779,MATCH(TLL$1&amp;"|"&amp;$B29,'Data Annex'!$K$1:$K$4779,0),MATCH(TLL$2,'Data Annex'!$K$1:$BS$1,0)),"")</f>
        <v/>
      </c>
      <c r="TLM29" s="258" t="str">
        <f>IFERROR(INDEX('Data Annex'!$K$1:$BS$4779,MATCH(TLM$1&amp;"|"&amp;$B29,'Data Annex'!$K$1:$K$4779,0),MATCH(TLM$2,'Data Annex'!$K$1:$BS$1,0)),"")</f>
        <v/>
      </c>
      <c r="TLN29" s="258" t="str">
        <f>IFERROR(INDEX('Data Annex'!$K$1:$BS$4779,MATCH(TLN$1&amp;"|"&amp;$B29,'Data Annex'!$K$1:$K$4779,0),MATCH(TLN$2,'Data Annex'!$K$1:$BS$1,0)),"")</f>
        <v/>
      </c>
      <c r="TLO29" s="258" t="str">
        <f>IFERROR(INDEX('Data Annex'!$K$1:$BS$4779,MATCH(TLO$1&amp;"|"&amp;$B29,'Data Annex'!$K$1:$K$4779,0),MATCH(TLO$2,'Data Annex'!$K$1:$BS$1,0)),"")</f>
        <v/>
      </c>
      <c r="TLP29" s="258" t="str">
        <f>IFERROR(INDEX('Data Annex'!$K$1:$BS$4779,MATCH(TLP$1&amp;"|"&amp;$B29,'Data Annex'!$K$1:$K$4779,0),MATCH(TLP$2,'Data Annex'!$K$1:$BS$1,0)),"")</f>
        <v/>
      </c>
      <c r="TLQ29" s="258" t="str">
        <f>IFERROR(INDEX('Data Annex'!$K$1:$BS$4779,MATCH(TLQ$1&amp;"|"&amp;$B29,'Data Annex'!$K$1:$K$4779,0),MATCH(TLQ$2,'Data Annex'!$K$1:$BS$1,0)),"")</f>
        <v/>
      </c>
      <c r="TLR29" s="258" t="str">
        <f>IFERROR(INDEX('Data Annex'!$K$1:$BS$4779,MATCH(TLR$1&amp;"|"&amp;$B29,'Data Annex'!$K$1:$K$4779,0),MATCH(TLR$2,'Data Annex'!$K$1:$BS$1,0)),"")</f>
        <v/>
      </c>
      <c r="TLS29" s="258" t="str">
        <f>IFERROR(INDEX('Data Annex'!$K$1:$BS$4779,MATCH(TLS$1&amp;"|"&amp;$B29,'Data Annex'!$K$1:$K$4779,0),MATCH(TLS$2,'Data Annex'!$K$1:$BS$1,0)),"")</f>
        <v/>
      </c>
      <c r="TLT29" s="258" t="str">
        <f>IFERROR(INDEX('Data Annex'!$K$1:$BS$4779,MATCH(TLT$1&amp;"|"&amp;$B29,'Data Annex'!$K$1:$K$4779,0),MATCH(TLT$2,'Data Annex'!$K$1:$BS$1,0)),"")</f>
        <v/>
      </c>
      <c r="TLU29" s="258" t="str">
        <f>IFERROR(INDEX('Data Annex'!$K$1:$BS$4779,MATCH(TLU$1&amp;"|"&amp;$B29,'Data Annex'!$K$1:$K$4779,0),MATCH(TLU$2,'Data Annex'!$K$1:$BS$1,0)),"")</f>
        <v/>
      </c>
      <c r="TLV29" s="258" t="str">
        <f>IFERROR(INDEX('Data Annex'!$K$1:$BS$4779,MATCH(TLV$1&amp;"|"&amp;$B29,'Data Annex'!$K$1:$K$4779,0),MATCH(TLV$2,'Data Annex'!$K$1:$BS$1,0)),"")</f>
        <v/>
      </c>
      <c r="TLW29" s="258" t="str">
        <f>IFERROR(INDEX('Data Annex'!$K$1:$BS$4779,MATCH(TLW$1&amp;"|"&amp;$B29,'Data Annex'!$K$1:$K$4779,0),MATCH(TLW$2,'Data Annex'!$K$1:$BS$1,0)),"")</f>
        <v/>
      </c>
      <c r="TLX29" s="258" t="str">
        <f>IFERROR(INDEX('Data Annex'!$K$1:$BS$4779,MATCH(TLX$1&amp;"|"&amp;$B29,'Data Annex'!$K$1:$K$4779,0),MATCH(TLX$2,'Data Annex'!$K$1:$BS$1,0)),"")</f>
        <v/>
      </c>
      <c r="TLY29" s="258" t="str">
        <f>IFERROR(INDEX('Data Annex'!$K$1:$BS$4779,MATCH(TLY$1&amp;"|"&amp;$B29,'Data Annex'!$K$1:$K$4779,0),MATCH(TLY$2,'Data Annex'!$K$1:$BS$1,0)),"")</f>
        <v/>
      </c>
      <c r="TLZ29" s="258" t="str">
        <f>IFERROR(INDEX('Data Annex'!$K$1:$BS$4779,MATCH(TLZ$1&amp;"|"&amp;$B29,'Data Annex'!$K$1:$K$4779,0),MATCH(TLZ$2,'Data Annex'!$K$1:$BS$1,0)),"")</f>
        <v/>
      </c>
      <c r="TMA29" s="258" t="str">
        <f>IFERROR(INDEX('Data Annex'!$K$1:$BS$4779,MATCH(TMA$1&amp;"|"&amp;$B29,'Data Annex'!$K$1:$K$4779,0),MATCH(TMA$2,'Data Annex'!$K$1:$BS$1,0)),"")</f>
        <v/>
      </c>
      <c r="TMB29" s="258" t="str">
        <f>IFERROR(INDEX('Data Annex'!$K$1:$BS$4779,MATCH(TMB$1&amp;"|"&amp;$B29,'Data Annex'!$K$1:$K$4779,0),MATCH(TMB$2,'Data Annex'!$K$1:$BS$1,0)),"")</f>
        <v/>
      </c>
      <c r="TMC29" s="258" t="str">
        <f>IFERROR(INDEX('Data Annex'!$K$1:$BS$4779,MATCH(TMC$1&amp;"|"&amp;$B29,'Data Annex'!$K$1:$K$4779,0),MATCH(TMC$2,'Data Annex'!$K$1:$BS$1,0)),"")</f>
        <v/>
      </c>
      <c r="TMD29" s="258" t="str">
        <f>IFERROR(INDEX('Data Annex'!$K$1:$BS$4779,MATCH(TMD$1&amp;"|"&amp;$B29,'Data Annex'!$K$1:$K$4779,0),MATCH(TMD$2,'Data Annex'!$K$1:$BS$1,0)),"")</f>
        <v/>
      </c>
      <c r="TME29" s="258" t="str">
        <f>IFERROR(INDEX('Data Annex'!$K$1:$BS$4779,MATCH(TME$1&amp;"|"&amp;$B29,'Data Annex'!$K$1:$K$4779,0),MATCH(TME$2,'Data Annex'!$K$1:$BS$1,0)),"")</f>
        <v/>
      </c>
      <c r="TMF29" s="258" t="str">
        <f>IFERROR(INDEX('Data Annex'!$K$1:$BS$4779,MATCH(TMF$1&amp;"|"&amp;$B29,'Data Annex'!$K$1:$K$4779,0),MATCH(TMF$2,'Data Annex'!$K$1:$BS$1,0)),"")</f>
        <v/>
      </c>
      <c r="TMG29" s="258" t="str">
        <f>IFERROR(INDEX('Data Annex'!$K$1:$BS$4779,MATCH(TMG$1&amp;"|"&amp;$B29,'Data Annex'!$K$1:$K$4779,0),MATCH(TMG$2,'Data Annex'!$K$1:$BS$1,0)),"")</f>
        <v/>
      </c>
      <c r="TMH29" s="258" t="str">
        <f>IFERROR(INDEX('Data Annex'!$K$1:$BS$4779,MATCH(TMH$1&amp;"|"&amp;$B29,'Data Annex'!$K$1:$K$4779,0),MATCH(TMH$2,'Data Annex'!$K$1:$BS$1,0)),"")</f>
        <v/>
      </c>
      <c r="TMI29" s="258" t="str">
        <f>IFERROR(INDEX('Data Annex'!$K$1:$BS$4779,MATCH(TMI$1&amp;"|"&amp;$B29,'Data Annex'!$K$1:$K$4779,0),MATCH(TMI$2,'Data Annex'!$K$1:$BS$1,0)),"")</f>
        <v/>
      </c>
      <c r="TMJ29" s="258" t="str">
        <f>IFERROR(INDEX('Data Annex'!$K$1:$BS$4779,MATCH(TMJ$1&amp;"|"&amp;$B29,'Data Annex'!$K$1:$K$4779,0),MATCH(TMJ$2,'Data Annex'!$K$1:$BS$1,0)),"")</f>
        <v/>
      </c>
      <c r="TMK29" s="258" t="str">
        <f>IFERROR(INDEX('Data Annex'!$K$1:$BS$4779,MATCH(TMK$1&amp;"|"&amp;$B29,'Data Annex'!$K$1:$K$4779,0),MATCH(TMK$2,'Data Annex'!$K$1:$BS$1,0)),"")</f>
        <v/>
      </c>
      <c r="TML29" s="258" t="str">
        <f>IFERROR(INDEX('Data Annex'!$K$1:$BS$4779,MATCH(TML$1&amp;"|"&amp;$B29,'Data Annex'!$K$1:$K$4779,0),MATCH(TML$2,'Data Annex'!$K$1:$BS$1,0)),"")</f>
        <v/>
      </c>
      <c r="TMM29" s="258" t="str">
        <f>IFERROR(INDEX('Data Annex'!$K$1:$BS$4779,MATCH(TMM$1&amp;"|"&amp;$B29,'Data Annex'!$K$1:$K$4779,0),MATCH(TMM$2,'Data Annex'!$K$1:$BS$1,0)),"")</f>
        <v/>
      </c>
      <c r="TMN29" s="258" t="str">
        <f>IFERROR(INDEX('Data Annex'!$K$1:$BS$4779,MATCH(TMN$1&amp;"|"&amp;$B29,'Data Annex'!$K$1:$K$4779,0),MATCH(TMN$2,'Data Annex'!$K$1:$BS$1,0)),"")</f>
        <v/>
      </c>
      <c r="TMO29" s="258" t="str">
        <f>IFERROR(INDEX('Data Annex'!$K$1:$BS$4779,MATCH(TMO$1&amp;"|"&amp;$B29,'Data Annex'!$K$1:$K$4779,0),MATCH(TMO$2,'Data Annex'!$K$1:$BS$1,0)),"")</f>
        <v/>
      </c>
      <c r="TMP29" s="258" t="str">
        <f>IFERROR(INDEX('Data Annex'!$K$1:$BS$4779,MATCH(TMP$1&amp;"|"&amp;$B29,'Data Annex'!$K$1:$K$4779,0),MATCH(TMP$2,'Data Annex'!$K$1:$BS$1,0)),"")</f>
        <v/>
      </c>
      <c r="TMQ29" s="258" t="str">
        <f>IFERROR(INDEX('Data Annex'!$K$1:$BS$4779,MATCH(TMQ$1&amp;"|"&amp;$B29,'Data Annex'!$K$1:$K$4779,0),MATCH(TMQ$2,'Data Annex'!$K$1:$BS$1,0)),"")</f>
        <v/>
      </c>
      <c r="TMR29" s="258" t="str">
        <f>IFERROR(INDEX('Data Annex'!$K$1:$BS$4779,MATCH(TMR$1&amp;"|"&amp;$B29,'Data Annex'!$K$1:$K$4779,0),MATCH(TMR$2,'Data Annex'!$K$1:$BS$1,0)),"")</f>
        <v/>
      </c>
      <c r="TMS29" s="258" t="str">
        <f>IFERROR(INDEX('Data Annex'!$K$1:$BS$4779,MATCH(TMS$1&amp;"|"&amp;$B29,'Data Annex'!$K$1:$K$4779,0),MATCH(TMS$2,'Data Annex'!$K$1:$BS$1,0)),"")</f>
        <v/>
      </c>
      <c r="TMT29" s="258" t="str">
        <f>IFERROR(INDEX('Data Annex'!$K$1:$BS$4779,MATCH(TMT$1&amp;"|"&amp;$B29,'Data Annex'!$K$1:$K$4779,0),MATCH(TMT$2,'Data Annex'!$K$1:$BS$1,0)),"")</f>
        <v/>
      </c>
      <c r="TMU29" s="258" t="str">
        <f>IFERROR(INDEX('Data Annex'!$K$1:$BS$4779,MATCH(TMU$1&amp;"|"&amp;$B29,'Data Annex'!$K$1:$K$4779,0),MATCH(TMU$2,'Data Annex'!$K$1:$BS$1,0)),"")</f>
        <v/>
      </c>
      <c r="TMV29" s="258" t="str">
        <f>IFERROR(INDEX('Data Annex'!$K$1:$BS$4779,MATCH(TMV$1&amp;"|"&amp;$B29,'Data Annex'!$K$1:$K$4779,0),MATCH(TMV$2,'Data Annex'!$K$1:$BS$1,0)),"")</f>
        <v/>
      </c>
      <c r="TMW29" s="258" t="str">
        <f>IFERROR(INDEX('Data Annex'!$K$1:$BS$4779,MATCH(TMW$1&amp;"|"&amp;$B29,'Data Annex'!$K$1:$K$4779,0),MATCH(TMW$2,'Data Annex'!$K$1:$BS$1,0)),"")</f>
        <v/>
      </c>
      <c r="TMX29" s="258" t="str">
        <f>IFERROR(INDEX('Data Annex'!$K$1:$BS$4779,MATCH(TMX$1&amp;"|"&amp;$B29,'Data Annex'!$K$1:$K$4779,0),MATCH(TMX$2,'Data Annex'!$K$1:$BS$1,0)),"")</f>
        <v/>
      </c>
      <c r="TMY29" s="258" t="str">
        <f>IFERROR(INDEX('Data Annex'!$K$1:$BS$4779,MATCH(TMY$1&amp;"|"&amp;$B29,'Data Annex'!$K$1:$K$4779,0),MATCH(TMY$2,'Data Annex'!$K$1:$BS$1,0)),"")</f>
        <v/>
      </c>
      <c r="TMZ29" s="258" t="str">
        <f>IFERROR(INDEX('Data Annex'!$K$1:$BS$4779,MATCH(TMZ$1&amp;"|"&amp;$B29,'Data Annex'!$K$1:$K$4779,0),MATCH(TMZ$2,'Data Annex'!$K$1:$BS$1,0)),"")</f>
        <v/>
      </c>
      <c r="TNA29" s="258" t="str">
        <f>IFERROR(INDEX('Data Annex'!$K$1:$BS$4779,MATCH(TNA$1&amp;"|"&amp;$B29,'Data Annex'!$K$1:$K$4779,0),MATCH(TNA$2,'Data Annex'!$K$1:$BS$1,0)),"")</f>
        <v/>
      </c>
      <c r="TNB29" s="258" t="str">
        <f>IFERROR(INDEX('Data Annex'!$K$1:$BS$4779,MATCH(TNB$1&amp;"|"&amp;$B29,'Data Annex'!$K$1:$K$4779,0),MATCH(TNB$2,'Data Annex'!$K$1:$BS$1,0)),"")</f>
        <v/>
      </c>
      <c r="TNC29" s="258" t="str">
        <f>IFERROR(INDEX('Data Annex'!$K$1:$BS$4779,MATCH(TNC$1&amp;"|"&amp;$B29,'Data Annex'!$K$1:$K$4779,0),MATCH(TNC$2,'Data Annex'!$K$1:$BS$1,0)),"")</f>
        <v/>
      </c>
      <c r="TND29" s="258" t="str">
        <f>IFERROR(INDEX('Data Annex'!$K$1:$BS$4779,MATCH(TND$1&amp;"|"&amp;$B29,'Data Annex'!$K$1:$K$4779,0),MATCH(TND$2,'Data Annex'!$K$1:$BS$1,0)),"")</f>
        <v/>
      </c>
      <c r="TNE29" s="258" t="str">
        <f>IFERROR(INDEX('Data Annex'!$K$1:$BS$4779,MATCH(TNE$1&amp;"|"&amp;$B29,'Data Annex'!$K$1:$K$4779,0),MATCH(TNE$2,'Data Annex'!$K$1:$BS$1,0)),"")</f>
        <v/>
      </c>
      <c r="TNF29" s="258" t="str">
        <f>IFERROR(INDEX('Data Annex'!$K$1:$BS$4779,MATCH(TNF$1&amp;"|"&amp;$B29,'Data Annex'!$K$1:$K$4779,0),MATCH(TNF$2,'Data Annex'!$K$1:$BS$1,0)),"")</f>
        <v/>
      </c>
      <c r="TNG29" s="258" t="str">
        <f>IFERROR(INDEX('Data Annex'!$K$1:$BS$4779,MATCH(TNG$1&amp;"|"&amp;$B29,'Data Annex'!$K$1:$K$4779,0),MATCH(TNG$2,'Data Annex'!$K$1:$BS$1,0)),"")</f>
        <v/>
      </c>
      <c r="TNH29" s="258" t="str">
        <f>IFERROR(INDEX('Data Annex'!$K$1:$BS$4779,MATCH(TNH$1&amp;"|"&amp;$B29,'Data Annex'!$K$1:$K$4779,0),MATCH(TNH$2,'Data Annex'!$K$1:$BS$1,0)),"")</f>
        <v/>
      </c>
      <c r="TNI29" s="258" t="str">
        <f>IFERROR(INDEX('Data Annex'!$K$1:$BS$4779,MATCH(TNI$1&amp;"|"&amp;$B29,'Data Annex'!$K$1:$K$4779,0),MATCH(TNI$2,'Data Annex'!$K$1:$BS$1,0)),"")</f>
        <v/>
      </c>
      <c r="TNJ29" s="258" t="str">
        <f>IFERROR(INDEX('Data Annex'!$K$1:$BS$4779,MATCH(TNJ$1&amp;"|"&amp;$B29,'Data Annex'!$K$1:$K$4779,0),MATCH(TNJ$2,'Data Annex'!$K$1:$BS$1,0)),"")</f>
        <v/>
      </c>
      <c r="TNK29" s="258" t="str">
        <f>IFERROR(INDEX('Data Annex'!$K$1:$BS$4779,MATCH(TNK$1&amp;"|"&amp;$B29,'Data Annex'!$K$1:$K$4779,0),MATCH(TNK$2,'Data Annex'!$K$1:$BS$1,0)),"")</f>
        <v/>
      </c>
      <c r="TNL29" s="258" t="str">
        <f>IFERROR(INDEX('Data Annex'!$K$1:$BS$4779,MATCH(TNL$1&amp;"|"&amp;$B29,'Data Annex'!$K$1:$K$4779,0),MATCH(TNL$2,'Data Annex'!$K$1:$BS$1,0)),"")</f>
        <v/>
      </c>
      <c r="TNM29" s="258" t="str">
        <f>IFERROR(INDEX('Data Annex'!$K$1:$BS$4779,MATCH(TNM$1&amp;"|"&amp;$B29,'Data Annex'!$K$1:$K$4779,0),MATCH(TNM$2,'Data Annex'!$K$1:$BS$1,0)),"")</f>
        <v/>
      </c>
      <c r="TNN29" s="258" t="str">
        <f>IFERROR(INDEX('Data Annex'!$K$1:$BS$4779,MATCH(TNN$1&amp;"|"&amp;$B29,'Data Annex'!$K$1:$K$4779,0),MATCH(TNN$2,'Data Annex'!$K$1:$BS$1,0)),"")</f>
        <v/>
      </c>
      <c r="TNO29" s="258" t="str">
        <f>IFERROR(INDEX('Data Annex'!$K$1:$BS$4779,MATCH(TNO$1&amp;"|"&amp;$B29,'Data Annex'!$K$1:$K$4779,0),MATCH(TNO$2,'Data Annex'!$K$1:$BS$1,0)),"")</f>
        <v/>
      </c>
      <c r="TNP29" s="258" t="str">
        <f>IFERROR(INDEX('Data Annex'!$K$1:$BS$4779,MATCH(TNP$1&amp;"|"&amp;$B29,'Data Annex'!$K$1:$K$4779,0),MATCH(TNP$2,'Data Annex'!$K$1:$BS$1,0)),"")</f>
        <v/>
      </c>
      <c r="TNQ29" s="258" t="str">
        <f>IFERROR(INDEX('Data Annex'!$K$1:$BS$4779,MATCH(TNQ$1&amp;"|"&amp;$B29,'Data Annex'!$K$1:$K$4779,0),MATCH(TNQ$2,'Data Annex'!$K$1:$BS$1,0)),"")</f>
        <v/>
      </c>
      <c r="TNR29" s="258" t="str">
        <f>IFERROR(INDEX('Data Annex'!$K$1:$BS$4779,MATCH(TNR$1&amp;"|"&amp;$B29,'Data Annex'!$K$1:$K$4779,0),MATCH(TNR$2,'Data Annex'!$K$1:$BS$1,0)),"")</f>
        <v/>
      </c>
      <c r="TNS29" s="258" t="str">
        <f>IFERROR(INDEX('Data Annex'!$K$1:$BS$4779,MATCH(TNS$1&amp;"|"&amp;$B29,'Data Annex'!$K$1:$K$4779,0),MATCH(TNS$2,'Data Annex'!$K$1:$BS$1,0)),"")</f>
        <v/>
      </c>
      <c r="TNT29" s="258" t="str">
        <f>IFERROR(INDEX('Data Annex'!$K$1:$BS$4779,MATCH(TNT$1&amp;"|"&amp;$B29,'Data Annex'!$K$1:$K$4779,0),MATCH(TNT$2,'Data Annex'!$K$1:$BS$1,0)),"")</f>
        <v/>
      </c>
      <c r="TNU29" s="258" t="str">
        <f>IFERROR(INDEX('Data Annex'!$K$1:$BS$4779,MATCH(TNU$1&amp;"|"&amp;$B29,'Data Annex'!$K$1:$K$4779,0),MATCH(TNU$2,'Data Annex'!$K$1:$BS$1,0)),"")</f>
        <v/>
      </c>
      <c r="TNV29" s="258" t="str">
        <f>IFERROR(INDEX('Data Annex'!$K$1:$BS$4779,MATCH(TNV$1&amp;"|"&amp;$B29,'Data Annex'!$K$1:$K$4779,0),MATCH(TNV$2,'Data Annex'!$K$1:$BS$1,0)),"")</f>
        <v/>
      </c>
      <c r="TNW29" s="258" t="str">
        <f>IFERROR(INDEX('Data Annex'!$K$1:$BS$4779,MATCH(TNW$1&amp;"|"&amp;$B29,'Data Annex'!$K$1:$K$4779,0),MATCH(TNW$2,'Data Annex'!$K$1:$BS$1,0)),"")</f>
        <v/>
      </c>
      <c r="TNX29" s="258" t="str">
        <f>IFERROR(INDEX('Data Annex'!$K$1:$BS$4779,MATCH(TNX$1&amp;"|"&amp;$B29,'Data Annex'!$K$1:$K$4779,0),MATCH(TNX$2,'Data Annex'!$K$1:$BS$1,0)),"")</f>
        <v/>
      </c>
      <c r="TNY29" s="258" t="str">
        <f>IFERROR(INDEX('Data Annex'!$K$1:$BS$4779,MATCH(TNY$1&amp;"|"&amp;$B29,'Data Annex'!$K$1:$K$4779,0),MATCH(TNY$2,'Data Annex'!$K$1:$BS$1,0)),"")</f>
        <v/>
      </c>
      <c r="TNZ29" s="258" t="str">
        <f>IFERROR(INDEX('Data Annex'!$K$1:$BS$4779,MATCH(TNZ$1&amp;"|"&amp;$B29,'Data Annex'!$K$1:$K$4779,0),MATCH(TNZ$2,'Data Annex'!$K$1:$BS$1,0)),"")</f>
        <v/>
      </c>
      <c r="TOA29" s="258" t="str">
        <f>IFERROR(INDEX('Data Annex'!$K$1:$BS$4779,MATCH(TOA$1&amp;"|"&amp;$B29,'Data Annex'!$K$1:$K$4779,0),MATCH(TOA$2,'Data Annex'!$K$1:$BS$1,0)),"")</f>
        <v/>
      </c>
      <c r="TOB29" s="258" t="str">
        <f>IFERROR(INDEX('Data Annex'!$K$1:$BS$4779,MATCH(TOB$1&amp;"|"&amp;$B29,'Data Annex'!$K$1:$K$4779,0),MATCH(TOB$2,'Data Annex'!$K$1:$BS$1,0)),"")</f>
        <v/>
      </c>
      <c r="TOC29" s="258" t="str">
        <f>IFERROR(INDEX('Data Annex'!$K$1:$BS$4779,MATCH(TOC$1&amp;"|"&amp;$B29,'Data Annex'!$K$1:$K$4779,0),MATCH(TOC$2,'Data Annex'!$K$1:$BS$1,0)),"")</f>
        <v/>
      </c>
      <c r="TOD29" s="258" t="str">
        <f>IFERROR(INDEX('Data Annex'!$K$1:$BS$4779,MATCH(TOD$1&amp;"|"&amp;$B29,'Data Annex'!$K$1:$K$4779,0),MATCH(TOD$2,'Data Annex'!$K$1:$BS$1,0)),"")</f>
        <v/>
      </c>
      <c r="TOE29" s="258" t="str">
        <f>IFERROR(INDEX('Data Annex'!$K$1:$BS$4779,MATCH(TOE$1&amp;"|"&amp;$B29,'Data Annex'!$K$1:$K$4779,0),MATCH(TOE$2,'Data Annex'!$K$1:$BS$1,0)),"")</f>
        <v/>
      </c>
      <c r="TOF29" s="258" t="str">
        <f>IFERROR(INDEX('Data Annex'!$K$1:$BS$4779,MATCH(TOF$1&amp;"|"&amp;$B29,'Data Annex'!$K$1:$K$4779,0),MATCH(TOF$2,'Data Annex'!$K$1:$BS$1,0)),"")</f>
        <v/>
      </c>
      <c r="TOG29" s="258" t="str">
        <f>IFERROR(INDEX('Data Annex'!$K$1:$BS$4779,MATCH(TOG$1&amp;"|"&amp;$B29,'Data Annex'!$K$1:$K$4779,0),MATCH(TOG$2,'Data Annex'!$K$1:$BS$1,0)),"")</f>
        <v/>
      </c>
      <c r="TOH29" s="258" t="str">
        <f>IFERROR(INDEX('Data Annex'!$K$1:$BS$4779,MATCH(TOH$1&amp;"|"&amp;$B29,'Data Annex'!$K$1:$K$4779,0),MATCH(TOH$2,'Data Annex'!$K$1:$BS$1,0)),"")</f>
        <v/>
      </c>
      <c r="TOI29" s="258" t="str">
        <f>IFERROR(INDEX('Data Annex'!$K$1:$BS$4779,MATCH(TOI$1&amp;"|"&amp;$B29,'Data Annex'!$K$1:$K$4779,0),MATCH(TOI$2,'Data Annex'!$K$1:$BS$1,0)),"")</f>
        <v/>
      </c>
      <c r="TOJ29" s="258" t="str">
        <f>IFERROR(INDEX('Data Annex'!$K$1:$BS$4779,MATCH(TOJ$1&amp;"|"&amp;$B29,'Data Annex'!$K$1:$K$4779,0),MATCH(TOJ$2,'Data Annex'!$K$1:$BS$1,0)),"")</f>
        <v/>
      </c>
      <c r="TOK29" s="258" t="str">
        <f>IFERROR(INDEX('Data Annex'!$K$1:$BS$4779,MATCH(TOK$1&amp;"|"&amp;$B29,'Data Annex'!$K$1:$K$4779,0),MATCH(TOK$2,'Data Annex'!$K$1:$BS$1,0)),"")</f>
        <v/>
      </c>
      <c r="TOL29" s="258" t="str">
        <f>IFERROR(INDEX('Data Annex'!$K$1:$BS$4779,MATCH(TOL$1&amp;"|"&amp;$B29,'Data Annex'!$K$1:$K$4779,0),MATCH(TOL$2,'Data Annex'!$K$1:$BS$1,0)),"")</f>
        <v/>
      </c>
      <c r="TOM29" s="258" t="str">
        <f>IFERROR(INDEX('Data Annex'!$K$1:$BS$4779,MATCH(TOM$1&amp;"|"&amp;$B29,'Data Annex'!$K$1:$K$4779,0),MATCH(TOM$2,'Data Annex'!$K$1:$BS$1,0)),"")</f>
        <v/>
      </c>
      <c r="TON29" s="258" t="str">
        <f>IFERROR(INDEX('Data Annex'!$K$1:$BS$4779,MATCH(TON$1&amp;"|"&amp;$B29,'Data Annex'!$K$1:$K$4779,0),MATCH(TON$2,'Data Annex'!$K$1:$BS$1,0)),"")</f>
        <v/>
      </c>
      <c r="TOO29" s="258" t="str">
        <f>IFERROR(INDEX('Data Annex'!$K$1:$BS$4779,MATCH(TOO$1&amp;"|"&amp;$B29,'Data Annex'!$K$1:$K$4779,0),MATCH(TOO$2,'Data Annex'!$K$1:$BS$1,0)),"")</f>
        <v/>
      </c>
      <c r="TOP29" s="258" t="str">
        <f>IFERROR(INDEX('Data Annex'!$K$1:$BS$4779,MATCH(TOP$1&amp;"|"&amp;$B29,'Data Annex'!$K$1:$K$4779,0),MATCH(TOP$2,'Data Annex'!$K$1:$BS$1,0)),"")</f>
        <v/>
      </c>
      <c r="TOQ29" s="258" t="str">
        <f>IFERROR(INDEX('Data Annex'!$K$1:$BS$4779,MATCH(TOQ$1&amp;"|"&amp;$B29,'Data Annex'!$K$1:$K$4779,0),MATCH(TOQ$2,'Data Annex'!$K$1:$BS$1,0)),"")</f>
        <v/>
      </c>
      <c r="TOR29" s="258" t="str">
        <f>IFERROR(INDEX('Data Annex'!$K$1:$BS$4779,MATCH(TOR$1&amp;"|"&amp;$B29,'Data Annex'!$K$1:$K$4779,0),MATCH(TOR$2,'Data Annex'!$K$1:$BS$1,0)),"")</f>
        <v/>
      </c>
      <c r="TOS29" s="258" t="str">
        <f>IFERROR(INDEX('Data Annex'!$K$1:$BS$4779,MATCH(TOS$1&amp;"|"&amp;$B29,'Data Annex'!$K$1:$K$4779,0),MATCH(TOS$2,'Data Annex'!$K$1:$BS$1,0)),"")</f>
        <v/>
      </c>
      <c r="TOT29" s="258" t="str">
        <f>IFERROR(INDEX('Data Annex'!$K$1:$BS$4779,MATCH(TOT$1&amp;"|"&amp;$B29,'Data Annex'!$K$1:$K$4779,0),MATCH(TOT$2,'Data Annex'!$K$1:$BS$1,0)),"")</f>
        <v/>
      </c>
      <c r="TOU29" s="258" t="str">
        <f>IFERROR(INDEX('Data Annex'!$K$1:$BS$4779,MATCH(TOU$1&amp;"|"&amp;$B29,'Data Annex'!$K$1:$K$4779,0),MATCH(TOU$2,'Data Annex'!$K$1:$BS$1,0)),"")</f>
        <v/>
      </c>
      <c r="TOV29" s="258" t="str">
        <f>IFERROR(INDEX('Data Annex'!$K$1:$BS$4779,MATCH(TOV$1&amp;"|"&amp;$B29,'Data Annex'!$K$1:$K$4779,0),MATCH(TOV$2,'Data Annex'!$K$1:$BS$1,0)),"")</f>
        <v/>
      </c>
      <c r="TOW29" s="258" t="str">
        <f>IFERROR(INDEX('Data Annex'!$K$1:$BS$4779,MATCH(TOW$1&amp;"|"&amp;$B29,'Data Annex'!$K$1:$K$4779,0),MATCH(TOW$2,'Data Annex'!$K$1:$BS$1,0)),"")</f>
        <v/>
      </c>
      <c r="TOX29" s="258" t="str">
        <f>IFERROR(INDEX('Data Annex'!$K$1:$BS$4779,MATCH(TOX$1&amp;"|"&amp;$B29,'Data Annex'!$K$1:$K$4779,0),MATCH(TOX$2,'Data Annex'!$K$1:$BS$1,0)),"")</f>
        <v/>
      </c>
      <c r="TOY29" s="258" t="str">
        <f>IFERROR(INDEX('Data Annex'!$K$1:$BS$4779,MATCH(TOY$1&amp;"|"&amp;$B29,'Data Annex'!$K$1:$K$4779,0),MATCH(TOY$2,'Data Annex'!$K$1:$BS$1,0)),"")</f>
        <v/>
      </c>
      <c r="TOZ29" s="258" t="str">
        <f>IFERROR(INDEX('Data Annex'!$K$1:$BS$4779,MATCH(TOZ$1&amp;"|"&amp;$B29,'Data Annex'!$K$1:$K$4779,0),MATCH(TOZ$2,'Data Annex'!$K$1:$BS$1,0)),"")</f>
        <v/>
      </c>
      <c r="TPA29" s="258" t="str">
        <f>IFERROR(INDEX('Data Annex'!$K$1:$BS$4779,MATCH(TPA$1&amp;"|"&amp;$B29,'Data Annex'!$K$1:$K$4779,0),MATCH(TPA$2,'Data Annex'!$K$1:$BS$1,0)),"")</f>
        <v/>
      </c>
      <c r="TPB29" s="258" t="str">
        <f>IFERROR(INDEX('Data Annex'!$K$1:$BS$4779,MATCH(TPB$1&amp;"|"&amp;$B29,'Data Annex'!$K$1:$K$4779,0),MATCH(TPB$2,'Data Annex'!$K$1:$BS$1,0)),"")</f>
        <v/>
      </c>
      <c r="TPC29" s="258" t="str">
        <f>IFERROR(INDEX('Data Annex'!$K$1:$BS$4779,MATCH(TPC$1&amp;"|"&amp;$B29,'Data Annex'!$K$1:$K$4779,0),MATCH(TPC$2,'Data Annex'!$K$1:$BS$1,0)),"")</f>
        <v/>
      </c>
      <c r="TPD29" s="258" t="str">
        <f>IFERROR(INDEX('Data Annex'!$K$1:$BS$4779,MATCH(TPD$1&amp;"|"&amp;$B29,'Data Annex'!$K$1:$K$4779,0),MATCH(TPD$2,'Data Annex'!$K$1:$BS$1,0)),"")</f>
        <v/>
      </c>
      <c r="TPE29" s="258" t="str">
        <f>IFERROR(INDEX('Data Annex'!$K$1:$BS$4779,MATCH(TPE$1&amp;"|"&amp;$B29,'Data Annex'!$K$1:$K$4779,0),MATCH(TPE$2,'Data Annex'!$K$1:$BS$1,0)),"")</f>
        <v/>
      </c>
      <c r="TPF29" s="258" t="str">
        <f>IFERROR(INDEX('Data Annex'!$K$1:$BS$4779,MATCH(TPF$1&amp;"|"&amp;$B29,'Data Annex'!$K$1:$K$4779,0),MATCH(TPF$2,'Data Annex'!$K$1:$BS$1,0)),"")</f>
        <v/>
      </c>
      <c r="TPG29" s="258" t="str">
        <f>IFERROR(INDEX('Data Annex'!$K$1:$BS$4779,MATCH(TPG$1&amp;"|"&amp;$B29,'Data Annex'!$K$1:$K$4779,0),MATCH(TPG$2,'Data Annex'!$K$1:$BS$1,0)),"")</f>
        <v/>
      </c>
      <c r="TPH29" s="258" t="str">
        <f>IFERROR(INDEX('Data Annex'!$K$1:$BS$4779,MATCH(TPH$1&amp;"|"&amp;$B29,'Data Annex'!$K$1:$K$4779,0),MATCH(TPH$2,'Data Annex'!$K$1:$BS$1,0)),"")</f>
        <v/>
      </c>
      <c r="TPI29" s="258" t="str">
        <f>IFERROR(INDEX('Data Annex'!$K$1:$BS$4779,MATCH(TPI$1&amp;"|"&amp;$B29,'Data Annex'!$K$1:$K$4779,0),MATCH(TPI$2,'Data Annex'!$K$1:$BS$1,0)),"")</f>
        <v/>
      </c>
      <c r="TPJ29" s="258" t="str">
        <f>IFERROR(INDEX('Data Annex'!$K$1:$BS$4779,MATCH(TPJ$1&amp;"|"&amp;$B29,'Data Annex'!$K$1:$K$4779,0),MATCH(TPJ$2,'Data Annex'!$K$1:$BS$1,0)),"")</f>
        <v/>
      </c>
      <c r="TPK29" s="258" t="str">
        <f>IFERROR(INDEX('Data Annex'!$K$1:$BS$4779,MATCH(TPK$1&amp;"|"&amp;$B29,'Data Annex'!$K$1:$K$4779,0),MATCH(TPK$2,'Data Annex'!$K$1:$BS$1,0)),"")</f>
        <v/>
      </c>
      <c r="TPL29" s="258" t="str">
        <f>IFERROR(INDEX('Data Annex'!$K$1:$BS$4779,MATCH(TPL$1&amp;"|"&amp;$B29,'Data Annex'!$K$1:$K$4779,0),MATCH(TPL$2,'Data Annex'!$K$1:$BS$1,0)),"")</f>
        <v/>
      </c>
      <c r="TPM29" s="258" t="str">
        <f>IFERROR(INDEX('Data Annex'!$K$1:$BS$4779,MATCH(TPM$1&amp;"|"&amp;$B29,'Data Annex'!$K$1:$K$4779,0),MATCH(TPM$2,'Data Annex'!$K$1:$BS$1,0)),"")</f>
        <v/>
      </c>
      <c r="TPN29" s="258" t="str">
        <f>IFERROR(INDEX('Data Annex'!$K$1:$BS$4779,MATCH(TPN$1&amp;"|"&amp;$B29,'Data Annex'!$K$1:$K$4779,0),MATCH(TPN$2,'Data Annex'!$K$1:$BS$1,0)),"")</f>
        <v/>
      </c>
      <c r="TPO29" s="258" t="str">
        <f>IFERROR(INDEX('Data Annex'!$K$1:$BS$4779,MATCH(TPO$1&amp;"|"&amp;$B29,'Data Annex'!$K$1:$K$4779,0),MATCH(TPO$2,'Data Annex'!$K$1:$BS$1,0)),"")</f>
        <v/>
      </c>
      <c r="TPP29" s="258" t="str">
        <f>IFERROR(INDEX('Data Annex'!$K$1:$BS$4779,MATCH(TPP$1&amp;"|"&amp;$B29,'Data Annex'!$K$1:$K$4779,0),MATCH(TPP$2,'Data Annex'!$K$1:$BS$1,0)),"")</f>
        <v/>
      </c>
      <c r="TPQ29" s="258" t="str">
        <f>IFERROR(INDEX('Data Annex'!$K$1:$BS$4779,MATCH(TPQ$1&amp;"|"&amp;$B29,'Data Annex'!$K$1:$K$4779,0),MATCH(TPQ$2,'Data Annex'!$K$1:$BS$1,0)),"")</f>
        <v/>
      </c>
      <c r="TPR29" s="258" t="str">
        <f>IFERROR(INDEX('Data Annex'!$K$1:$BS$4779,MATCH(TPR$1&amp;"|"&amp;$B29,'Data Annex'!$K$1:$K$4779,0),MATCH(TPR$2,'Data Annex'!$K$1:$BS$1,0)),"")</f>
        <v/>
      </c>
      <c r="TPS29" s="258" t="str">
        <f>IFERROR(INDEX('Data Annex'!$K$1:$BS$4779,MATCH(TPS$1&amp;"|"&amp;$B29,'Data Annex'!$K$1:$K$4779,0),MATCH(TPS$2,'Data Annex'!$K$1:$BS$1,0)),"")</f>
        <v/>
      </c>
      <c r="TPT29" s="258" t="str">
        <f>IFERROR(INDEX('Data Annex'!$K$1:$BS$4779,MATCH(TPT$1&amp;"|"&amp;$B29,'Data Annex'!$K$1:$K$4779,0),MATCH(TPT$2,'Data Annex'!$K$1:$BS$1,0)),"")</f>
        <v/>
      </c>
      <c r="TPU29" s="258" t="str">
        <f>IFERROR(INDEX('Data Annex'!$K$1:$BS$4779,MATCH(TPU$1&amp;"|"&amp;$B29,'Data Annex'!$K$1:$K$4779,0),MATCH(TPU$2,'Data Annex'!$K$1:$BS$1,0)),"")</f>
        <v/>
      </c>
      <c r="TPV29" s="258" t="str">
        <f>IFERROR(INDEX('Data Annex'!$K$1:$BS$4779,MATCH(TPV$1&amp;"|"&amp;$B29,'Data Annex'!$K$1:$K$4779,0),MATCH(TPV$2,'Data Annex'!$K$1:$BS$1,0)),"")</f>
        <v/>
      </c>
      <c r="TPW29" s="258" t="str">
        <f>IFERROR(INDEX('Data Annex'!$K$1:$BS$4779,MATCH(TPW$1&amp;"|"&amp;$B29,'Data Annex'!$K$1:$K$4779,0),MATCH(TPW$2,'Data Annex'!$K$1:$BS$1,0)),"")</f>
        <v/>
      </c>
      <c r="TPX29" s="258" t="str">
        <f>IFERROR(INDEX('Data Annex'!$K$1:$BS$4779,MATCH(TPX$1&amp;"|"&amp;$B29,'Data Annex'!$K$1:$K$4779,0),MATCH(TPX$2,'Data Annex'!$K$1:$BS$1,0)),"")</f>
        <v/>
      </c>
      <c r="TPY29" s="258" t="str">
        <f>IFERROR(INDEX('Data Annex'!$K$1:$BS$4779,MATCH(TPY$1&amp;"|"&amp;$B29,'Data Annex'!$K$1:$K$4779,0),MATCH(TPY$2,'Data Annex'!$K$1:$BS$1,0)),"")</f>
        <v/>
      </c>
      <c r="TPZ29" s="258" t="str">
        <f>IFERROR(INDEX('Data Annex'!$K$1:$BS$4779,MATCH(TPZ$1&amp;"|"&amp;$B29,'Data Annex'!$K$1:$K$4779,0),MATCH(TPZ$2,'Data Annex'!$K$1:$BS$1,0)),"")</f>
        <v/>
      </c>
      <c r="TQA29" s="258" t="str">
        <f>IFERROR(INDEX('Data Annex'!$K$1:$BS$4779,MATCH(TQA$1&amp;"|"&amp;$B29,'Data Annex'!$K$1:$K$4779,0),MATCH(TQA$2,'Data Annex'!$K$1:$BS$1,0)),"")</f>
        <v/>
      </c>
      <c r="TQB29" s="258" t="str">
        <f>IFERROR(INDEX('Data Annex'!$K$1:$BS$4779,MATCH(TQB$1&amp;"|"&amp;$B29,'Data Annex'!$K$1:$K$4779,0),MATCH(TQB$2,'Data Annex'!$K$1:$BS$1,0)),"")</f>
        <v/>
      </c>
      <c r="TQC29" s="258" t="str">
        <f>IFERROR(INDEX('Data Annex'!$K$1:$BS$4779,MATCH(TQC$1&amp;"|"&amp;$B29,'Data Annex'!$K$1:$K$4779,0),MATCH(TQC$2,'Data Annex'!$K$1:$BS$1,0)),"")</f>
        <v/>
      </c>
      <c r="TQD29" s="258" t="str">
        <f>IFERROR(INDEX('Data Annex'!$K$1:$BS$4779,MATCH(TQD$1&amp;"|"&amp;$B29,'Data Annex'!$K$1:$K$4779,0),MATCH(TQD$2,'Data Annex'!$K$1:$BS$1,0)),"")</f>
        <v/>
      </c>
      <c r="TQE29" s="258" t="str">
        <f>IFERROR(INDEX('Data Annex'!$K$1:$BS$4779,MATCH(TQE$1&amp;"|"&amp;$B29,'Data Annex'!$K$1:$K$4779,0),MATCH(TQE$2,'Data Annex'!$K$1:$BS$1,0)),"")</f>
        <v/>
      </c>
      <c r="TQF29" s="258" t="str">
        <f>IFERROR(INDEX('Data Annex'!$K$1:$BS$4779,MATCH(TQF$1&amp;"|"&amp;$B29,'Data Annex'!$K$1:$K$4779,0),MATCH(TQF$2,'Data Annex'!$K$1:$BS$1,0)),"")</f>
        <v/>
      </c>
      <c r="TQG29" s="258" t="str">
        <f>IFERROR(INDEX('Data Annex'!$K$1:$BS$4779,MATCH(TQG$1&amp;"|"&amp;$B29,'Data Annex'!$K$1:$K$4779,0),MATCH(TQG$2,'Data Annex'!$K$1:$BS$1,0)),"")</f>
        <v/>
      </c>
      <c r="TQH29" s="258" t="str">
        <f>IFERROR(INDEX('Data Annex'!$K$1:$BS$4779,MATCH(TQH$1&amp;"|"&amp;$B29,'Data Annex'!$K$1:$K$4779,0),MATCH(TQH$2,'Data Annex'!$K$1:$BS$1,0)),"")</f>
        <v/>
      </c>
      <c r="TQI29" s="258" t="str">
        <f>IFERROR(INDEX('Data Annex'!$K$1:$BS$4779,MATCH(TQI$1&amp;"|"&amp;$B29,'Data Annex'!$K$1:$K$4779,0),MATCH(TQI$2,'Data Annex'!$K$1:$BS$1,0)),"")</f>
        <v/>
      </c>
      <c r="TQJ29" s="258" t="str">
        <f>IFERROR(INDEX('Data Annex'!$K$1:$BS$4779,MATCH(TQJ$1&amp;"|"&amp;$B29,'Data Annex'!$K$1:$K$4779,0),MATCH(TQJ$2,'Data Annex'!$K$1:$BS$1,0)),"")</f>
        <v/>
      </c>
      <c r="TQK29" s="258" t="str">
        <f>IFERROR(INDEX('Data Annex'!$K$1:$BS$4779,MATCH(TQK$1&amp;"|"&amp;$B29,'Data Annex'!$K$1:$K$4779,0),MATCH(TQK$2,'Data Annex'!$K$1:$BS$1,0)),"")</f>
        <v/>
      </c>
      <c r="TQL29" s="258" t="str">
        <f>IFERROR(INDEX('Data Annex'!$K$1:$BS$4779,MATCH(TQL$1&amp;"|"&amp;$B29,'Data Annex'!$K$1:$K$4779,0),MATCH(TQL$2,'Data Annex'!$K$1:$BS$1,0)),"")</f>
        <v/>
      </c>
      <c r="TQM29" s="258" t="str">
        <f>IFERROR(INDEX('Data Annex'!$K$1:$BS$4779,MATCH(TQM$1&amp;"|"&amp;$B29,'Data Annex'!$K$1:$K$4779,0),MATCH(TQM$2,'Data Annex'!$K$1:$BS$1,0)),"")</f>
        <v/>
      </c>
      <c r="TQN29" s="258" t="str">
        <f>IFERROR(INDEX('Data Annex'!$K$1:$BS$4779,MATCH(TQN$1&amp;"|"&amp;$B29,'Data Annex'!$K$1:$K$4779,0),MATCH(TQN$2,'Data Annex'!$K$1:$BS$1,0)),"")</f>
        <v/>
      </c>
      <c r="TQO29" s="258" t="str">
        <f>IFERROR(INDEX('Data Annex'!$K$1:$BS$4779,MATCH(TQO$1&amp;"|"&amp;$B29,'Data Annex'!$K$1:$K$4779,0),MATCH(TQO$2,'Data Annex'!$K$1:$BS$1,0)),"")</f>
        <v/>
      </c>
      <c r="TQP29" s="258" t="str">
        <f>IFERROR(INDEX('Data Annex'!$K$1:$BS$4779,MATCH(TQP$1&amp;"|"&amp;$B29,'Data Annex'!$K$1:$K$4779,0),MATCH(TQP$2,'Data Annex'!$K$1:$BS$1,0)),"")</f>
        <v/>
      </c>
      <c r="TQQ29" s="258" t="str">
        <f>IFERROR(INDEX('Data Annex'!$K$1:$BS$4779,MATCH(TQQ$1&amp;"|"&amp;$B29,'Data Annex'!$K$1:$K$4779,0),MATCH(TQQ$2,'Data Annex'!$K$1:$BS$1,0)),"")</f>
        <v/>
      </c>
      <c r="TQR29" s="258" t="str">
        <f>IFERROR(INDEX('Data Annex'!$K$1:$BS$4779,MATCH(TQR$1&amp;"|"&amp;$B29,'Data Annex'!$K$1:$K$4779,0),MATCH(TQR$2,'Data Annex'!$K$1:$BS$1,0)),"")</f>
        <v/>
      </c>
      <c r="TQS29" s="258" t="str">
        <f>IFERROR(INDEX('Data Annex'!$K$1:$BS$4779,MATCH(TQS$1&amp;"|"&amp;$B29,'Data Annex'!$K$1:$K$4779,0),MATCH(TQS$2,'Data Annex'!$K$1:$BS$1,0)),"")</f>
        <v/>
      </c>
      <c r="TQT29" s="258" t="str">
        <f>IFERROR(INDEX('Data Annex'!$K$1:$BS$4779,MATCH(TQT$1&amp;"|"&amp;$B29,'Data Annex'!$K$1:$K$4779,0),MATCH(TQT$2,'Data Annex'!$K$1:$BS$1,0)),"")</f>
        <v/>
      </c>
      <c r="TQU29" s="258" t="str">
        <f>IFERROR(INDEX('Data Annex'!$K$1:$BS$4779,MATCH(TQU$1&amp;"|"&amp;$B29,'Data Annex'!$K$1:$K$4779,0),MATCH(TQU$2,'Data Annex'!$K$1:$BS$1,0)),"")</f>
        <v/>
      </c>
      <c r="TQV29" s="258" t="str">
        <f>IFERROR(INDEX('Data Annex'!$K$1:$BS$4779,MATCH(TQV$1&amp;"|"&amp;$B29,'Data Annex'!$K$1:$K$4779,0),MATCH(TQV$2,'Data Annex'!$K$1:$BS$1,0)),"")</f>
        <v/>
      </c>
      <c r="TQW29" s="258" t="str">
        <f>IFERROR(INDEX('Data Annex'!$K$1:$BS$4779,MATCH(TQW$1&amp;"|"&amp;$B29,'Data Annex'!$K$1:$K$4779,0),MATCH(TQW$2,'Data Annex'!$K$1:$BS$1,0)),"")</f>
        <v/>
      </c>
      <c r="TQX29" s="258" t="str">
        <f>IFERROR(INDEX('Data Annex'!$K$1:$BS$4779,MATCH(TQX$1&amp;"|"&amp;$B29,'Data Annex'!$K$1:$K$4779,0),MATCH(TQX$2,'Data Annex'!$K$1:$BS$1,0)),"")</f>
        <v/>
      </c>
      <c r="TQY29" s="258" t="str">
        <f>IFERROR(INDEX('Data Annex'!$K$1:$BS$4779,MATCH(TQY$1&amp;"|"&amp;$B29,'Data Annex'!$K$1:$K$4779,0),MATCH(TQY$2,'Data Annex'!$K$1:$BS$1,0)),"")</f>
        <v/>
      </c>
      <c r="TQZ29" s="258" t="str">
        <f>IFERROR(INDEX('Data Annex'!$K$1:$BS$4779,MATCH(TQZ$1&amp;"|"&amp;$B29,'Data Annex'!$K$1:$K$4779,0),MATCH(TQZ$2,'Data Annex'!$K$1:$BS$1,0)),"")</f>
        <v/>
      </c>
      <c r="TRA29" s="258" t="str">
        <f>IFERROR(INDEX('Data Annex'!$K$1:$BS$4779,MATCH(TRA$1&amp;"|"&amp;$B29,'Data Annex'!$K$1:$K$4779,0),MATCH(TRA$2,'Data Annex'!$K$1:$BS$1,0)),"")</f>
        <v/>
      </c>
      <c r="TRB29" s="258" t="str">
        <f>IFERROR(INDEX('Data Annex'!$K$1:$BS$4779,MATCH(TRB$1&amp;"|"&amp;$B29,'Data Annex'!$K$1:$K$4779,0),MATCH(TRB$2,'Data Annex'!$K$1:$BS$1,0)),"")</f>
        <v/>
      </c>
      <c r="TRC29" s="258" t="str">
        <f>IFERROR(INDEX('Data Annex'!$K$1:$BS$4779,MATCH(TRC$1&amp;"|"&amp;$B29,'Data Annex'!$K$1:$K$4779,0),MATCH(TRC$2,'Data Annex'!$K$1:$BS$1,0)),"")</f>
        <v/>
      </c>
      <c r="TRD29" s="258" t="str">
        <f>IFERROR(INDEX('Data Annex'!$K$1:$BS$4779,MATCH(TRD$1&amp;"|"&amp;$B29,'Data Annex'!$K$1:$K$4779,0),MATCH(TRD$2,'Data Annex'!$K$1:$BS$1,0)),"")</f>
        <v/>
      </c>
      <c r="TRE29" s="258" t="str">
        <f>IFERROR(INDEX('Data Annex'!$K$1:$BS$4779,MATCH(TRE$1&amp;"|"&amp;$B29,'Data Annex'!$K$1:$K$4779,0),MATCH(TRE$2,'Data Annex'!$K$1:$BS$1,0)),"")</f>
        <v/>
      </c>
      <c r="TRF29" s="258" t="str">
        <f>IFERROR(INDEX('Data Annex'!$K$1:$BS$4779,MATCH(TRF$1&amp;"|"&amp;$B29,'Data Annex'!$K$1:$K$4779,0),MATCH(TRF$2,'Data Annex'!$K$1:$BS$1,0)),"")</f>
        <v/>
      </c>
      <c r="TRG29" s="258" t="str">
        <f>IFERROR(INDEX('Data Annex'!$K$1:$BS$4779,MATCH(TRG$1&amp;"|"&amp;$B29,'Data Annex'!$K$1:$K$4779,0),MATCH(TRG$2,'Data Annex'!$K$1:$BS$1,0)),"")</f>
        <v/>
      </c>
      <c r="TRH29" s="258" t="str">
        <f>IFERROR(INDEX('Data Annex'!$K$1:$BS$4779,MATCH(TRH$1&amp;"|"&amp;$B29,'Data Annex'!$K$1:$K$4779,0),MATCH(TRH$2,'Data Annex'!$K$1:$BS$1,0)),"")</f>
        <v/>
      </c>
      <c r="TRI29" s="258" t="str">
        <f>IFERROR(INDEX('Data Annex'!$K$1:$BS$4779,MATCH(TRI$1&amp;"|"&amp;$B29,'Data Annex'!$K$1:$K$4779,0),MATCH(TRI$2,'Data Annex'!$K$1:$BS$1,0)),"")</f>
        <v/>
      </c>
      <c r="TRJ29" s="258" t="str">
        <f>IFERROR(INDEX('Data Annex'!$K$1:$BS$4779,MATCH(TRJ$1&amp;"|"&amp;$B29,'Data Annex'!$K$1:$K$4779,0),MATCH(TRJ$2,'Data Annex'!$K$1:$BS$1,0)),"")</f>
        <v/>
      </c>
      <c r="TRK29" s="258" t="str">
        <f>IFERROR(INDEX('Data Annex'!$K$1:$BS$4779,MATCH(TRK$1&amp;"|"&amp;$B29,'Data Annex'!$K$1:$K$4779,0),MATCH(TRK$2,'Data Annex'!$K$1:$BS$1,0)),"")</f>
        <v/>
      </c>
      <c r="TRL29" s="258" t="str">
        <f>IFERROR(INDEX('Data Annex'!$K$1:$BS$4779,MATCH(TRL$1&amp;"|"&amp;$B29,'Data Annex'!$K$1:$K$4779,0),MATCH(TRL$2,'Data Annex'!$K$1:$BS$1,0)),"")</f>
        <v/>
      </c>
      <c r="TRM29" s="258" t="str">
        <f>IFERROR(INDEX('Data Annex'!$K$1:$BS$4779,MATCH(TRM$1&amp;"|"&amp;$B29,'Data Annex'!$K$1:$K$4779,0),MATCH(TRM$2,'Data Annex'!$K$1:$BS$1,0)),"")</f>
        <v/>
      </c>
      <c r="TRN29" s="258" t="str">
        <f>IFERROR(INDEX('Data Annex'!$K$1:$BS$4779,MATCH(TRN$1&amp;"|"&amp;$B29,'Data Annex'!$K$1:$K$4779,0),MATCH(TRN$2,'Data Annex'!$K$1:$BS$1,0)),"")</f>
        <v/>
      </c>
      <c r="TRO29" s="258" t="str">
        <f>IFERROR(INDEX('Data Annex'!$K$1:$BS$4779,MATCH(TRO$1&amp;"|"&amp;$B29,'Data Annex'!$K$1:$K$4779,0),MATCH(TRO$2,'Data Annex'!$K$1:$BS$1,0)),"")</f>
        <v/>
      </c>
      <c r="TRP29" s="258" t="str">
        <f>IFERROR(INDEX('Data Annex'!$K$1:$BS$4779,MATCH(TRP$1&amp;"|"&amp;$B29,'Data Annex'!$K$1:$K$4779,0),MATCH(TRP$2,'Data Annex'!$K$1:$BS$1,0)),"")</f>
        <v/>
      </c>
      <c r="TRQ29" s="258" t="str">
        <f>IFERROR(INDEX('Data Annex'!$K$1:$BS$4779,MATCH(TRQ$1&amp;"|"&amp;$B29,'Data Annex'!$K$1:$K$4779,0),MATCH(TRQ$2,'Data Annex'!$K$1:$BS$1,0)),"")</f>
        <v/>
      </c>
      <c r="TRR29" s="258" t="str">
        <f>IFERROR(INDEX('Data Annex'!$K$1:$BS$4779,MATCH(TRR$1&amp;"|"&amp;$B29,'Data Annex'!$K$1:$K$4779,0),MATCH(TRR$2,'Data Annex'!$K$1:$BS$1,0)),"")</f>
        <v/>
      </c>
      <c r="TRS29" s="258" t="str">
        <f>IFERROR(INDEX('Data Annex'!$K$1:$BS$4779,MATCH(TRS$1&amp;"|"&amp;$B29,'Data Annex'!$K$1:$K$4779,0),MATCH(TRS$2,'Data Annex'!$K$1:$BS$1,0)),"")</f>
        <v/>
      </c>
      <c r="TRT29" s="258" t="str">
        <f>IFERROR(INDEX('Data Annex'!$K$1:$BS$4779,MATCH(TRT$1&amp;"|"&amp;$B29,'Data Annex'!$K$1:$K$4779,0),MATCH(TRT$2,'Data Annex'!$K$1:$BS$1,0)),"")</f>
        <v/>
      </c>
      <c r="TRU29" s="258" t="str">
        <f>IFERROR(INDEX('Data Annex'!$K$1:$BS$4779,MATCH(TRU$1&amp;"|"&amp;$B29,'Data Annex'!$K$1:$K$4779,0),MATCH(TRU$2,'Data Annex'!$K$1:$BS$1,0)),"")</f>
        <v/>
      </c>
      <c r="TRV29" s="258" t="str">
        <f>IFERROR(INDEX('Data Annex'!$K$1:$BS$4779,MATCH(TRV$1&amp;"|"&amp;$B29,'Data Annex'!$K$1:$K$4779,0),MATCH(TRV$2,'Data Annex'!$K$1:$BS$1,0)),"")</f>
        <v/>
      </c>
      <c r="TRW29" s="258" t="str">
        <f>IFERROR(INDEX('Data Annex'!$K$1:$BS$4779,MATCH(TRW$1&amp;"|"&amp;$B29,'Data Annex'!$K$1:$K$4779,0),MATCH(TRW$2,'Data Annex'!$K$1:$BS$1,0)),"")</f>
        <v/>
      </c>
      <c r="TRX29" s="258" t="str">
        <f>IFERROR(INDEX('Data Annex'!$K$1:$BS$4779,MATCH(TRX$1&amp;"|"&amp;$B29,'Data Annex'!$K$1:$K$4779,0),MATCH(TRX$2,'Data Annex'!$K$1:$BS$1,0)),"")</f>
        <v/>
      </c>
      <c r="TRY29" s="258" t="str">
        <f>IFERROR(INDEX('Data Annex'!$K$1:$BS$4779,MATCH(TRY$1&amp;"|"&amp;$B29,'Data Annex'!$K$1:$K$4779,0),MATCH(TRY$2,'Data Annex'!$K$1:$BS$1,0)),"")</f>
        <v/>
      </c>
      <c r="TRZ29" s="258" t="str">
        <f>IFERROR(INDEX('Data Annex'!$K$1:$BS$4779,MATCH(TRZ$1&amp;"|"&amp;$B29,'Data Annex'!$K$1:$K$4779,0),MATCH(TRZ$2,'Data Annex'!$K$1:$BS$1,0)),"")</f>
        <v/>
      </c>
      <c r="TSA29" s="258" t="str">
        <f>IFERROR(INDEX('Data Annex'!$K$1:$BS$4779,MATCH(TSA$1&amp;"|"&amp;$B29,'Data Annex'!$K$1:$K$4779,0),MATCH(TSA$2,'Data Annex'!$K$1:$BS$1,0)),"")</f>
        <v/>
      </c>
      <c r="TSB29" s="258" t="str">
        <f>IFERROR(INDEX('Data Annex'!$K$1:$BS$4779,MATCH(TSB$1&amp;"|"&amp;$B29,'Data Annex'!$K$1:$K$4779,0),MATCH(TSB$2,'Data Annex'!$K$1:$BS$1,0)),"")</f>
        <v/>
      </c>
      <c r="TSC29" s="258" t="str">
        <f>IFERROR(INDEX('Data Annex'!$K$1:$BS$4779,MATCH(TSC$1&amp;"|"&amp;$B29,'Data Annex'!$K$1:$K$4779,0),MATCH(TSC$2,'Data Annex'!$K$1:$BS$1,0)),"")</f>
        <v/>
      </c>
      <c r="TSD29" s="258" t="str">
        <f>IFERROR(INDEX('Data Annex'!$K$1:$BS$4779,MATCH(TSD$1&amp;"|"&amp;$B29,'Data Annex'!$K$1:$K$4779,0),MATCH(TSD$2,'Data Annex'!$K$1:$BS$1,0)),"")</f>
        <v/>
      </c>
      <c r="TSE29" s="258" t="str">
        <f>IFERROR(INDEX('Data Annex'!$K$1:$BS$4779,MATCH(TSE$1&amp;"|"&amp;$B29,'Data Annex'!$K$1:$K$4779,0),MATCH(TSE$2,'Data Annex'!$K$1:$BS$1,0)),"")</f>
        <v/>
      </c>
      <c r="TSF29" s="258" t="str">
        <f>IFERROR(INDEX('Data Annex'!$K$1:$BS$4779,MATCH(TSF$1&amp;"|"&amp;$B29,'Data Annex'!$K$1:$K$4779,0),MATCH(TSF$2,'Data Annex'!$K$1:$BS$1,0)),"")</f>
        <v/>
      </c>
      <c r="TSG29" s="258" t="str">
        <f>IFERROR(INDEX('Data Annex'!$K$1:$BS$4779,MATCH(TSG$1&amp;"|"&amp;$B29,'Data Annex'!$K$1:$K$4779,0),MATCH(TSG$2,'Data Annex'!$K$1:$BS$1,0)),"")</f>
        <v/>
      </c>
      <c r="TSH29" s="258" t="str">
        <f>IFERROR(INDEX('Data Annex'!$K$1:$BS$4779,MATCH(TSH$1&amp;"|"&amp;$B29,'Data Annex'!$K$1:$K$4779,0),MATCH(TSH$2,'Data Annex'!$K$1:$BS$1,0)),"")</f>
        <v/>
      </c>
      <c r="TSI29" s="258" t="str">
        <f>IFERROR(INDEX('Data Annex'!$K$1:$BS$4779,MATCH(TSI$1&amp;"|"&amp;$B29,'Data Annex'!$K$1:$K$4779,0),MATCH(TSI$2,'Data Annex'!$K$1:$BS$1,0)),"")</f>
        <v/>
      </c>
      <c r="TSJ29" s="258" t="str">
        <f>IFERROR(INDEX('Data Annex'!$K$1:$BS$4779,MATCH(TSJ$1&amp;"|"&amp;$B29,'Data Annex'!$K$1:$K$4779,0),MATCH(TSJ$2,'Data Annex'!$K$1:$BS$1,0)),"")</f>
        <v/>
      </c>
      <c r="TSK29" s="258" t="str">
        <f>IFERROR(INDEX('Data Annex'!$K$1:$BS$4779,MATCH(TSK$1&amp;"|"&amp;$B29,'Data Annex'!$K$1:$K$4779,0),MATCH(TSK$2,'Data Annex'!$K$1:$BS$1,0)),"")</f>
        <v/>
      </c>
      <c r="TSL29" s="258" t="str">
        <f>IFERROR(INDEX('Data Annex'!$K$1:$BS$4779,MATCH(TSL$1&amp;"|"&amp;$B29,'Data Annex'!$K$1:$K$4779,0),MATCH(TSL$2,'Data Annex'!$K$1:$BS$1,0)),"")</f>
        <v/>
      </c>
      <c r="TSM29" s="258" t="str">
        <f>IFERROR(INDEX('Data Annex'!$K$1:$BS$4779,MATCH(TSM$1&amp;"|"&amp;$B29,'Data Annex'!$K$1:$K$4779,0),MATCH(TSM$2,'Data Annex'!$K$1:$BS$1,0)),"")</f>
        <v/>
      </c>
      <c r="TSN29" s="258" t="str">
        <f>IFERROR(INDEX('Data Annex'!$K$1:$BS$4779,MATCH(TSN$1&amp;"|"&amp;$B29,'Data Annex'!$K$1:$K$4779,0),MATCH(TSN$2,'Data Annex'!$K$1:$BS$1,0)),"")</f>
        <v/>
      </c>
      <c r="TSO29" s="258" t="str">
        <f>IFERROR(INDEX('Data Annex'!$K$1:$BS$4779,MATCH(TSO$1&amp;"|"&amp;$B29,'Data Annex'!$K$1:$K$4779,0),MATCH(TSO$2,'Data Annex'!$K$1:$BS$1,0)),"")</f>
        <v/>
      </c>
      <c r="TSP29" s="258" t="str">
        <f>IFERROR(INDEX('Data Annex'!$K$1:$BS$4779,MATCH(TSP$1&amp;"|"&amp;$B29,'Data Annex'!$K$1:$K$4779,0),MATCH(TSP$2,'Data Annex'!$K$1:$BS$1,0)),"")</f>
        <v/>
      </c>
      <c r="TSQ29" s="258" t="str">
        <f>IFERROR(INDEX('Data Annex'!$K$1:$BS$4779,MATCH(TSQ$1&amp;"|"&amp;$B29,'Data Annex'!$K$1:$K$4779,0),MATCH(TSQ$2,'Data Annex'!$K$1:$BS$1,0)),"")</f>
        <v/>
      </c>
      <c r="TSR29" s="258" t="str">
        <f>IFERROR(INDEX('Data Annex'!$K$1:$BS$4779,MATCH(TSR$1&amp;"|"&amp;$B29,'Data Annex'!$K$1:$K$4779,0),MATCH(TSR$2,'Data Annex'!$K$1:$BS$1,0)),"")</f>
        <v/>
      </c>
      <c r="TSS29" s="258" t="str">
        <f>IFERROR(INDEX('Data Annex'!$K$1:$BS$4779,MATCH(TSS$1&amp;"|"&amp;$B29,'Data Annex'!$K$1:$K$4779,0),MATCH(TSS$2,'Data Annex'!$K$1:$BS$1,0)),"")</f>
        <v/>
      </c>
      <c r="TST29" s="258" t="str">
        <f>IFERROR(INDEX('Data Annex'!$K$1:$BS$4779,MATCH(TST$1&amp;"|"&amp;$B29,'Data Annex'!$K$1:$K$4779,0),MATCH(TST$2,'Data Annex'!$K$1:$BS$1,0)),"")</f>
        <v/>
      </c>
      <c r="TSU29" s="258" t="str">
        <f>IFERROR(INDEX('Data Annex'!$K$1:$BS$4779,MATCH(TSU$1&amp;"|"&amp;$B29,'Data Annex'!$K$1:$K$4779,0),MATCH(TSU$2,'Data Annex'!$K$1:$BS$1,0)),"")</f>
        <v/>
      </c>
      <c r="TSV29" s="258" t="str">
        <f>IFERROR(INDEX('Data Annex'!$K$1:$BS$4779,MATCH(TSV$1&amp;"|"&amp;$B29,'Data Annex'!$K$1:$K$4779,0),MATCH(TSV$2,'Data Annex'!$K$1:$BS$1,0)),"")</f>
        <v/>
      </c>
      <c r="TSW29" s="258" t="str">
        <f>IFERROR(INDEX('Data Annex'!$K$1:$BS$4779,MATCH(TSW$1&amp;"|"&amp;$B29,'Data Annex'!$K$1:$K$4779,0),MATCH(TSW$2,'Data Annex'!$K$1:$BS$1,0)),"")</f>
        <v/>
      </c>
      <c r="TSX29" s="258" t="str">
        <f>IFERROR(INDEX('Data Annex'!$K$1:$BS$4779,MATCH(TSX$1&amp;"|"&amp;$B29,'Data Annex'!$K$1:$K$4779,0),MATCH(TSX$2,'Data Annex'!$K$1:$BS$1,0)),"")</f>
        <v/>
      </c>
      <c r="TSY29" s="258" t="str">
        <f>IFERROR(INDEX('Data Annex'!$K$1:$BS$4779,MATCH(TSY$1&amp;"|"&amp;$B29,'Data Annex'!$K$1:$K$4779,0),MATCH(TSY$2,'Data Annex'!$K$1:$BS$1,0)),"")</f>
        <v/>
      </c>
      <c r="TSZ29" s="258" t="str">
        <f>IFERROR(INDEX('Data Annex'!$K$1:$BS$4779,MATCH(TSZ$1&amp;"|"&amp;$B29,'Data Annex'!$K$1:$K$4779,0),MATCH(TSZ$2,'Data Annex'!$K$1:$BS$1,0)),"")</f>
        <v/>
      </c>
      <c r="TTA29" s="258" t="str">
        <f>IFERROR(INDEX('Data Annex'!$K$1:$BS$4779,MATCH(TTA$1&amp;"|"&amp;$B29,'Data Annex'!$K$1:$K$4779,0),MATCH(TTA$2,'Data Annex'!$K$1:$BS$1,0)),"")</f>
        <v/>
      </c>
      <c r="TTB29" s="258" t="str">
        <f>IFERROR(INDEX('Data Annex'!$K$1:$BS$4779,MATCH(TTB$1&amp;"|"&amp;$B29,'Data Annex'!$K$1:$K$4779,0),MATCH(TTB$2,'Data Annex'!$K$1:$BS$1,0)),"")</f>
        <v/>
      </c>
      <c r="TTC29" s="258" t="str">
        <f>IFERROR(INDEX('Data Annex'!$K$1:$BS$4779,MATCH(TTC$1&amp;"|"&amp;$B29,'Data Annex'!$K$1:$K$4779,0),MATCH(TTC$2,'Data Annex'!$K$1:$BS$1,0)),"")</f>
        <v/>
      </c>
      <c r="TTD29" s="258" t="str">
        <f>IFERROR(INDEX('Data Annex'!$K$1:$BS$4779,MATCH(TTD$1&amp;"|"&amp;$B29,'Data Annex'!$K$1:$K$4779,0),MATCH(TTD$2,'Data Annex'!$K$1:$BS$1,0)),"")</f>
        <v/>
      </c>
      <c r="TTE29" s="258" t="str">
        <f>IFERROR(INDEX('Data Annex'!$K$1:$BS$4779,MATCH(TTE$1&amp;"|"&amp;$B29,'Data Annex'!$K$1:$K$4779,0),MATCH(TTE$2,'Data Annex'!$K$1:$BS$1,0)),"")</f>
        <v/>
      </c>
      <c r="TTF29" s="258" t="str">
        <f>IFERROR(INDEX('Data Annex'!$K$1:$BS$4779,MATCH(TTF$1&amp;"|"&amp;$B29,'Data Annex'!$K$1:$K$4779,0),MATCH(TTF$2,'Data Annex'!$K$1:$BS$1,0)),"")</f>
        <v/>
      </c>
      <c r="TTG29" s="258" t="str">
        <f>IFERROR(INDEX('Data Annex'!$K$1:$BS$4779,MATCH(TTG$1&amp;"|"&amp;$B29,'Data Annex'!$K$1:$K$4779,0),MATCH(TTG$2,'Data Annex'!$K$1:$BS$1,0)),"")</f>
        <v/>
      </c>
      <c r="TTH29" s="258" t="str">
        <f>IFERROR(INDEX('Data Annex'!$K$1:$BS$4779,MATCH(TTH$1&amp;"|"&amp;$B29,'Data Annex'!$K$1:$K$4779,0),MATCH(TTH$2,'Data Annex'!$K$1:$BS$1,0)),"")</f>
        <v/>
      </c>
      <c r="TTI29" s="258" t="str">
        <f>IFERROR(INDEX('Data Annex'!$K$1:$BS$4779,MATCH(TTI$1&amp;"|"&amp;$B29,'Data Annex'!$K$1:$K$4779,0),MATCH(TTI$2,'Data Annex'!$K$1:$BS$1,0)),"")</f>
        <v/>
      </c>
      <c r="TTJ29" s="258" t="str">
        <f>IFERROR(INDEX('Data Annex'!$K$1:$BS$4779,MATCH(TTJ$1&amp;"|"&amp;$B29,'Data Annex'!$K$1:$K$4779,0),MATCH(TTJ$2,'Data Annex'!$K$1:$BS$1,0)),"")</f>
        <v/>
      </c>
      <c r="TTK29" s="258" t="str">
        <f>IFERROR(INDEX('Data Annex'!$K$1:$BS$4779,MATCH(TTK$1&amp;"|"&amp;$B29,'Data Annex'!$K$1:$K$4779,0),MATCH(TTK$2,'Data Annex'!$K$1:$BS$1,0)),"")</f>
        <v/>
      </c>
      <c r="TTL29" s="258" t="str">
        <f>IFERROR(INDEX('Data Annex'!$K$1:$BS$4779,MATCH(TTL$1&amp;"|"&amp;$B29,'Data Annex'!$K$1:$K$4779,0),MATCH(TTL$2,'Data Annex'!$K$1:$BS$1,0)),"")</f>
        <v/>
      </c>
      <c r="TTM29" s="258" t="str">
        <f>IFERROR(INDEX('Data Annex'!$K$1:$BS$4779,MATCH(TTM$1&amp;"|"&amp;$B29,'Data Annex'!$K$1:$K$4779,0),MATCH(TTM$2,'Data Annex'!$K$1:$BS$1,0)),"")</f>
        <v/>
      </c>
      <c r="TTN29" s="258" t="str">
        <f>IFERROR(INDEX('Data Annex'!$K$1:$BS$4779,MATCH(TTN$1&amp;"|"&amp;$B29,'Data Annex'!$K$1:$K$4779,0),MATCH(TTN$2,'Data Annex'!$K$1:$BS$1,0)),"")</f>
        <v/>
      </c>
      <c r="TTO29" s="258" t="str">
        <f>IFERROR(INDEX('Data Annex'!$K$1:$BS$4779,MATCH(TTO$1&amp;"|"&amp;$B29,'Data Annex'!$K$1:$K$4779,0),MATCH(TTO$2,'Data Annex'!$K$1:$BS$1,0)),"")</f>
        <v/>
      </c>
      <c r="TTP29" s="258" t="str">
        <f>IFERROR(INDEX('Data Annex'!$K$1:$BS$4779,MATCH(TTP$1&amp;"|"&amp;$B29,'Data Annex'!$K$1:$K$4779,0),MATCH(TTP$2,'Data Annex'!$K$1:$BS$1,0)),"")</f>
        <v/>
      </c>
      <c r="TTQ29" s="258" t="str">
        <f>IFERROR(INDEX('Data Annex'!$K$1:$BS$4779,MATCH(TTQ$1&amp;"|"&amp;$B29,'Data Annex'!$K$1:$K$4779,0),MATCH(TTQ$2,'Data Annex'!$K$1:$BS$1,0)),"")</f>
        <v/>
      </c>
      <c r="TTR29" s="258" t="str">
        <f>IFERROR(INDEX('Data Annex'!$K$1:$BS$4779,MATCH(TTR$1&amp;"|"&amp;$B29,'Data Annex'!$K$1:$K$4779,0),MATCH(TTR$2,'Data Annex'!$K$1:$BS$1,0)),"")</f>
        <v/>
      </c>
      <c r="TTS29" s="258" t="str">
        <f>IFERROR(INDEX('Data Annex'!$K$1:$BS$4779,MATCH(TTS$1&amp;"|"&amp;$B29,'Data Annex'!$K$1:$K$4779,0),MATCH(TTS$2,'Data Annex'!$K$1:$BS$1,0)),"")</f>
        <v/>
      </c>
      <c r="TTT29" s="258" t="str">
        <f>IFERROR(INDEX('Data Annex'!$K$1:$BS$4779,MATCH(TTT$1&amp;"|"&amp;$B29,'Data Annex'!$K$1:$K$4779,0),MATCH(TTT$2,'Data Annex'!$K$1:$BS$1,0)),"")</f>
        <v/>
      </c>
      <c r="TTU29" s="258" t="str">
        <f>IFERROR(INDEX('Data Annex'!$K$1:$BS$4779,MATCH(TTU$1&amp;"|"&amp;$B29,'Data Annex'!$K$1:$K$4779,0),MATCH(TTU$2,'Data Annex'!$K$1:$BS$1,0)),"")</f>
        <v/>
      </c>
      <c r="TTV29" s="258" t="str">
        <f>IFERROR(INDEX('Data Annex'!$K$1:$BS$4779,MATCH(TTV$1&amp;"|"&amp;$B29,'Data Annex'!$K$1:$K$4779,0),MATCH(TTV$2,'Data Annex'!$K$1:$BS$1,0)),"")</f>
        <v/>
      </c>
      <c r="TTW29" s="258" t="str">
        <f>IFERROR(INDEX('Data Annex'!$K$1:$BS$4779,MATCH(TTW$1&amp;"|"&amp;$B29,'Data Annex'!$K$1:$K$4779,0),MATCH(TTW$2,'Data Annex'!$K$1:$BS$1,0)),"")</f>
        <v/>
      </c>
      <c r="TTX29" s="258" t="str">
        <f>IFERROR(INDEX('Data Annex'!$K$1:$BS$4779,MATCH(TTX$1&amp;"|"&amp;$B29,'Data Annex'!$K$1:$K$4779,0),MATCH(TTX$2,'Data Annex'!$K$1:$BS$1,0)),"")</f>
        <v/>
      </c>
      <c r="TTY29" s="258" t="str">
        <f>IFERROR(INDEX('Data Annex'!$K$1:$BS$4779,MATCH(TTY$1&amp;"|"&amp;$B29,'Data Annex'!$K$1:$K$4779,0),MATCH(TTY$2,'Data Annex'!$K$1:$BS$1,0)),"")</f>
        <v/>
      </c>
      <c r="TTZ29" s="258" t="str">
        <f>IFERROR(INDEX('Data Annex'!$K$1:$BS$4779,MATCH(TTZ$1&amp;"|"&amp;$B29,'Data Annex'!$K$1:$K$4779,0),MATCH(TTZ$2,'Data Annex'!$K$1:$BS$1,0)),"")</f>
        <v/>
      </c>
      <c r="TUA29" s="258" t="str">
        <f>IFERROR(INDEX('Data Annex'!$K$1:$BS$4779,MATCH(TUA$1&amp;"|"&amp;$B29,'Data Annex'!$K$1:$K$4779,0),MATCH(TUA$2,'Data Annex'!$K$1:$BS$1,0)),"")</f>
        <v/>
      </c>
      <c r="TUB29" s="258" t="str">
        <f>IFERROR(INDEX('Data Annex'!$K$1:$BS$4779,MATCH(TUB$1&amp;"|"&amp;$B29,'Data Annex'!$K$1:$K$4779,0),MATCH(TUB$2,'Data Annex'!$K$1:$BS$1,0)),"")</f>
        <v/>
      </c>
      <c r="TUC29" s="258" t="str">
        <f>IFERROR(INDEX('Data Annex'!$K$1:$BS$4779,MATCH(TUC$1&amp;"|"&amp;$B29,'Data Annex'!$K$1:$K$4779,0),MATCH(TUC$2,'Data Annex'!$K$1:$BS$1,0)),"")</f>
        <v/>
      </c>
      <c r="TUD29" s="258" t="str">
        <f>IFERROR(INDEX('Data Annex'!$K$1:$BS$4779,MATCH(TUD$1&amp;"|"&amp;$B29,'Data Annex'!$K$1:$K$4779,0),MATCH(TUD$2,'Data Annex'!$K$1:$BS$1,0)),"")</f>
        <v/>
      </c>
      <c r="TUE29" s="258" t="str">
        <f>IFERROR(INDEX('Data Annex'!$K$1:$BS$4779,MATCH(TUE$1&amp;"|"&amp;$B29,'Data Annex'!$K$1:$K$4779,0),MATCH(TUE$2,'Data Annex'!$K$1:$BS$1,0)),"")</f>
        <v/>
      </c>
      <c r="TUF29" s="258" t="str">
        <f>IFERROR(INDEX('Data Annex'!$K$1:$BS$4779,MATCH(TUF$1&amp;"|"&amp;$B29,'Data Annex'!$K$1:$K$4779,0),MATCH(TUF$2,'Data Annex'!$K$1:$BS$1,0)),"")</f>
        <v/>
      </c>
      <c r="TUG29" s="258" t="str">
        <f>IFERROR(INDEX('Data Annex'!$K$1:$BS$4779,MATCH(TUG$1&amp;"|"&amp;$B29,'Data Annex'!$K$1:$K$4779,0),MATCH(TUG$2,'Data Annex'!$K$1:$BS$1,0)),"")</f>
        <v/>
      </c>
      <c r="TUH29" s="258" t="str">
        <f>IFERROR(INDEX('Data Annex'!$K$1:$BS$4779,MATCH(TUH$1&amp;"|"&amp;$B29,'Data Annex'!$K$1:$K$4779,0),MATCH(TUH$2,'Data Annex'!$K$1:$BS$1,0)),"")</f>
        <v/>
      </c>
      <c r="TUI29" s="258" t="str">
        <f>IFERROR(INDEX('Data Annex'!$K$1:$BS$4779,MATCH(TUI$1&amp;"|"&amp;$B29,'Data Annex'!$K$1:$K$4779,0),MATCH(TUI$2,'Data Annex'!$K$1:$BS$1,0)),"")</f>
        <v/>
      </c>
      <c r="TUJ29" s="258" t="str">
        <f>IFERROR(INDEX('Data Annex'!$K$1:$BS$4779,MATCH(TUJ$1&amp;"|"&amp;$B29,'Data Annex'!$K$1:$K$4779,0),MATCH(TUJ$2,'Data Annex'!$K$1:$BS$1,0)),"")</f>
        <v/>
      </c>
      <c r="TUK29" s="258" t="str">
        <f>IFERROR(INDEX('Data Annex'!$K$1:$BS$4779,MATCH(TUK$1&amp;"|"&amp;$B29,'Data Annex'!$K$1:$K$4779,0),MATCH(TUK$2,'Data Annex'!$K$1:$BS$1,0)),"")</f>
        <v/>
      </c>
      <c r="TUL29" s="258" t="str">
        <f>IFERROR(INDEX('Data Annex'!$K$1:$BS$4779,MATCH(TUL$1&amp;"|"&amp;$B29,'Data Annex'!$K$1:$K$4779,0),MATCH(TUL$2,'Data Annex'!$K$1:$BS$1,0)),"")</f>
        <v/>
      </c>
      <c r="TUM29" s="258" t="str">
        <f>IFERROR(INDEX('Data Annex'!$K$1:$BS$4779,MATCH(TUM$1&amp;"|"&amp;$B29,'Data Annex'!$K$1:$K$4779,0),MATCH(TUM$2,'Data Annex'!$K$1:$BS$1,0)),"")</f>
        <v/>
      </c>
      <c r="TUN29" s="258" t="str">
        <f>IFERROR(INDEX('Data Annex'!$K$1:$BS$4779,MATCH(TUN$1&amp;"|"&amp;$B29,'Data Annex'!$K$1:$K$4779,0),MATCH(TUN$2,'Data Annex'!$K$1:$BS$1,0)),"")</f>
        <v/>
      </c>
      <c r="TUO29" s="258" t="str">
        <f>IFERROR(INDEX('Data Annex'!$K$1:$BS$4779,MATCH(TUO$1&amp;"|"&amp;$B29,'Data Annex'!$K$1:$K$4779,0),MATCH(TUO$2,'Data Annex'!$K$1:$BS$1,0)),"")</f>
        <v/>
      </c>
      <c r="TUP29" s="258" t="str">
        <f>IFERROR(INDEX('Data Annex'!$K$1:$BS$4779,MATCH(TUP$1&amp;"|"&amp;$B29,'Data Annex'!$K$1:$K$4779,0),MATCH(TUP$2,'Data Annex'!$K$1:$BS$1,0)),"")</f>
        <v/>
      </c>
      <c r="TUQ29" s="258" t="str">
        <f>IFERROR(INDEX('Data Annex'!$K$1:$BS$4779,MATCH(TUQ$1&amp;"|"&amp;$B29,'Data Annex'!$K$1:$K$4779,0),MATCH(TUQ$2,'Data Annex'!$K$1:$BS$1,0)),"")</f>
        <v/>
      </c>
      <c r="TUR29" s="258" t="str">
        <f>IFERROR(INDEX('Data Annex'!$K$1:$BS$4779,MATCH(TUR$1&amp;"|"&amp;$B29,'Data Annex'!$K$1:$K$4779,0),MATCH(TUR$2,'Data Annex'!$K$1:$BS$1,0)),"")</f>
        <v/>
      </c>
      <c r="TUS29" s="258" t="str">
        <f>IFERROR(INDEX('Data Annex'!$K$1:$BS$4779,MATCH(TUS$1&amp;"|"&amp;$B29,'Data Annex'!$K$1:$K$4779,0),MATCH(TUS$2,'Data Annex'!$K$1:$BS$1,0)),"")</f>
        <v/>
      </c>
      <c r="TUT29" s="258" t="str">
        <f>IFERROR(INDEX('Data Annex'!$K$1:$BS$4779,MATCH(TUT$1&amp;"|"&amp;$B29,'Data Annex'!$K$1:$K$4779,0),MATCH(TUT$2,'Data Annex'!$K$1:$BS$1,0)),"")</f>
        <v/>
      </c>
      <c r="TUU29" s="258" t="str">
        <f>IFERROR(INDEX('Data Annex'!$K$1:$BS$4779,MATCH(TUU$1&amp;"|"&amp;$B29,'Data Annex'!$K$1:$K$4779,0),MATCH(TUU$2,'Data Annex'!$K$1:$BS$1,0)),"")</f>
        <v/>
      </c>
      <c r="TUV29" s="258" t="str">
        <f>IFERROR(INDEX('Data Annex'!$K$1:$BS$4779,MATCH(TUV$1&amp;"|"&amp;$B29,'Data Annex'!$K$1:$K$4779,0),MATCH(TUV$2,'Data Annex'!$K$1:$BS$1,0)),"")</f>
        <v/>
      </c>
      <c r="TUW29" s="258" t="str">
        <f>IFERROR(INDEX('Data Annex'!$K$1:$BS$4779,MATCH(TUW$1&amp;"|"&amp;$B29,'Data Annex'!$K$1:$K$4779,0),MATCH(TUW$2,'Data Annex'!$K$1:$BS$1,0)),"")</f>
        <v/>
      </c>
      <c r="TUX29" s="258" t="str">
        <f>IFERROR(INDEX('Data Annex'!$K$1:$BS$4779,MATCH(TUX$1&amp;"|"&amp;$B29,'Data Annex'!$K$1:$K$4779,0),MATCH(TUX$2,'Data Annex'!$K$1:$BS$1,0)),"")</f>
        <v/>
      </c>
      <c r="TUY29" s="258" t="str">
        <f>IFERROR(INDEX('Data Annex'!$K$1:$BS$4779,MATCH(TUY$1&amp;"|"&amp;$B29,'Data Annex'!$K$1:$K$4779,0),MATCH(TUY$2,'Data Annex'!$K$1:$BS$1,0)),"")</f>
        <v/>
      </c>
      <c r="TUZ29" s="258" t="str">
        <f>IFERROR(INDEX('Data Annex'!$K$1:$BS$4779,MATCH(TUZ$1&amp;"|"&amp;$B29,'Data Annex'!$K$1:$K$4779,0),MATCH(TUZ$2,'Data Annex'!$K$1:$BS$1,0)),"")</f>
        <v/>
      </c>
      <c r="TVA29" s="258" t="str">
        <f>IFERROR(INDEX('Data Annex'!$K$1:$BS$4779,MATCH(TVA$1&amp;"|"&amp;$B29,'Data Annex'!$K$1:$K$4779,0),MATCH(TVA$2,'Data Annex'!$K$1:$BS$1,0)),"")</f>
        <v/>
      </c>
      <c r="TVB29" s="258" t="str">
        <f>IFERROR(INDEX('Data Annex'!$K$1:$BS$4779,MATCH(TVB$1&amp;"|"&amp;$B29,'Data Annex'!$K$1:$K$4779,0),MATCH(TVB$2,'Data Annex'!$K$1:$BS$1,0)),"")</f>
        <v/>
      </c>
      <c r="TVC29" s="258" t="str">
        <f>IFERROR(INDEX('Data Annex'!$K$1:$BS$4779,MATCH(TVC$1&amp;"|"&amp;$B29,'Data Annex'!$K$1:$K$4779,0),MATCH(TVC$2,'Data Annex'!$K$1:$BS$1,0)),"")</f>
        <v/>
      </c>
      <c r="TVD29" s="258" t="str">
        <f>IFERROR(INDEX('Data Annex'!$K$1:$BS$4779,MATCH(TVD$1&amp;"|"&amp;$B29,'Data Annex'!$K$1:$K$4779,0),MATCH(TVD$2,'Data Annex'!$K$1:$BS$1,0)),"")</f>
        <v/>
      </c>
      <c r="TVE29" s="258" t="str">
        <f>IFERROR(INDEX('Data Annex'!$K$1:$BS$4779,MATCH(TVE$1&amp;"|"&amp;$B29,'Data Annex'!$K$1:$K$4779,0),MATCH(TVE$2,'Data Annex'!$K$1:$BS$1,0)),"")</f>
        <v/>
      </c>
      <c r="TVF29" s="258" t="str">
        <f>IFERROR(INDEX('Data Annex'!$K$1:$BS$4779,MATCH(TVF$1&amp;"|"&amp;$B29,'Data Annex'!$K$1:$K$4779,0),MATCH(TVF$2,'Data Annex'!$K$1:$BS$1,0)),"")</f>
        <v/>
      </c>
      <c r="TVG29" s="258" t="str">
        <f>IFERROR(INDEX('Data Annex'!$K$1:$BS$4779,MATCH(TVG$1&amp;"|"&amp;$B29,'Data Annex'!$K$1:$K$4779,0),MATCH(TVG$2,'Data Annex'!$K$1:$BS$1,0)),"")</f>
        <v/>
      </c>
      <c r="TVH29" s="258" t="str">
        <f>IFERROR(INDEX('Data Annex'!$K$1:$BS$4779,MATCH(TVH$1&amp;"|"&amp;$B29,'Data Annex'!$K$1:$K$4779,0),MATCH(TVH$2,'Data Annex'!$K$1:$BS$1,0)),"")</f>
        <v/>
      </c>
      <c r="TVI29" s="258" t="str">
        <f>IFERROR(INDEX('Data Annex'!$K$1:$BS$4779,MATCH(TVI$1&amp;"|"&amp;$B29,'Data Annex'!$K$1:$K$4779,0),MATCH(TVI$2,'Data Annex'!$K$1:$BS$1,0)),"")</f>
        <v/>
      </c>
      <c r="TVJ29" s="258" t="str">
        <f>IFERROR(INDEX('Data Annex'!$K$1:$BS$4779,MATCH(TVJ$1&amp;"|"&amp;$B29,'Data Annex'!$K$1:$K$4779,0),MATCH(TVJ$2,'Data Annex'!$K$1:$BS$1,0)),"")</f>
        <v/>
      </c>
      <c r="TVK29" s="258" t="str">
        <f>IFERROR(INDEX('Data Annex'!$K$1:$BS$4779,MATCH(TVK$1&amp;"|"&amp;$B29,'Data Annex'!$K$1:$K$4779,0),MATCH(TVK$2,'Data Annex'!$K$1:$BS$1,0)),"")</f>
        <v/>
      </c>
      <c r="TVL29" s="258" t="str">
        <f>IFERROR(INDEX('Data Annex'!$K$1:$BS$4779,MATCH(TVL$1&amp;"|"&amp;$B29,'Data Annex'!$K$1:$K$4779,0),MATCH(TVL$2,'Data Annex'!$K$1:$BS$1,0)),"")</f>
        <v/>
      </c>
      <c r="TVM29" s="258" t="str">
        <f>IFERROR(INDEX('Data Annex'!$K$1:$BS$4779,MATCH(TVM$1&amp;"|"&amp;$B29,'Data Annex'!$K$1:$K$4779,0),MATCH(TVM$2,'Data Annex'!$K$1:$BS$1,0)),"")</f>
        <v/>
      </c>
      <c r="TVN29" s="258" t="str">
        <f>IFERROR(INDEX('Data Annex'!$K$1:$BS$4779,MATCH(TVN$1&amp;"|"&amp;$B29,'Data Annex'!$K$1:$K$4779,0),MATCH(TVN$2,'Data Annex'!$K$1:$BS$1,0)),"")</f>
        <v/>
      </c>
      <c r="TVO29" s="258" t="str">
        <f>IFERROR(INDEX('Data Annex'!$K$1:$BS$4779,MATCH(TVO$1&amp;"|"&amp;$B29,'Data Annex'!$K$1:$K$4779,0),MATCH(TVO$2,'Data Annex'!$K$1:$BS$1,0)),"")</f>
        <v/>
      </c>
      <c r="TVP29" s="258" t="str">
        <f>IFERROR(INDEX('Data Annex'!$K$1:$BS$4779,MATCH(TVP$1&amp;"|"&amp;$B29,'Data Annex'!$K$1:$K$4779,0),MATCH(TVP$2,'Data Annex'!$K$1:$BS$1,0)),"")</f>
        <v/>
      </c>
      <c r="TVQ29" s="258" t="str">
        <f>IFERROR(INDEX('Data Annex'!$K$1:$BS$4779,MATCH(TVQ$1&amp;"|"&amp;$B29,'Data Annex'!$K$1:$K$4779,0),MATCH(TVQ$2,'Data Annex'!$K$1:$BS$1,0)),"")</f>
        <v/>
      </c>
      <c r="TVR29" s="258" t="str">
        <f>IFERROR(INDEX('Data Annex'!$K$1:$BS$4779,MATCH(TVR$1&amp;"|"&amp;$B29,'Data Annex'!$K$1:$K$4779,0),MATCH(TVR$2,'Data Annex'!$K$1:$BS$1,0)),"")</f>
        <v/>
      </c>
      <c r="TVS29" s="258" t="str">
        <f>IFERROR(INDEX('Data Annex'!$K$1:$BS$4779,MATCH(TVS$1&amp;"|"&amp;$B29,'Data Annex'!$K$1:$K$4779,0),MATCH(TVS$2,'Data Annex'!$K$1:$BS$1,0)),"")</f>
        <v/>
      </c>
      <c r="TVT29" s="258" t="str">
        <f>IFERROR(INDEX('Data Annex'!$K$1:$BS$4779,MATCH(TVT$1&amp;"|"&amp;$B29,'Data Annex'!$K$1:$K$4779,0),MATCH(TVT$2,'Data Annex'!$K$1:$BS$1,0)),"")</f>
        <v/>
      </c>
      <c r="TVU29" s="258" t="str">
        <f>IFERROR(INDEX('Data Annex'!$K$1:$BS$4779,MATCH(TVU$1&amp;"|"&amp;$B29,'Data Annex'!$K$1:$K$4779,0),MATCH(TVU$2,'Data Annex'!$K$1:$BS$1,0)),"")</f>
        <v/>
      </c>
      <c r="TVV29" s="258" t="str">
        <f>IFERROR(INDEX('Data Annex'!$K$1:$BS$4779,MATCH(TVV$1&amp;"|"&amp;$B29,'Data Annex'!$K$1:$K$4779,0),MATCH(TVV$2,'Data Annex'!$K$1:$BS$1,0)),"")</f>
        <v/>
      </c>
      <c r="TVW29" s="258" t="str">
        <f>IFERROR(INDEX('Data Annex'!$K$1:$BS$4779,MATCH(TVW$1&amp;"|"&amp;$B29,'Data Annex'!$K$1:$K$4779,0),MATCH(TVW$2,'Data Annex'!$K$1:$BS$1,0)),"")</f>
        <v/>
      </c>
      <c r="TVX29" s="258" t="str">
        <f>IFERROR(INDEX('Data Annex'!$K$1:$BS$4779,MATCH(TVX$1&amp;"|"&amp;$B29,'Data Annex'!$K$1:$K$4779,0),MATCH(TVX$2,'Data Annex'!$K$1:$BS$1,0)),"")</f>
        <v/>
      </c>
      <c r="TVY29" s="258" t="str">
        <f>IFERROR(INDEX('Data Annex'!$K$1:$BS$4779,MATCH(TVY$1&amp;"|"&amp;$B29,'Data Annex'!$K$1:$K$4779,0),MATCH(TVY$2,'Data Annex'!$K$1:$BS$1,0)),"")</f>
        <v/>
      </c>
      <c r="TVZ29" s="258" t="str">
        <f>IFERROR(INDEX('Data Annex'!$K$1:$BS$4779,MATCH(TVZ$1&amp;"|"&amp;$B29,'Data Annex'!$K$1:$K$4779,0),MATCH(TVZ$2,'Data Annex'!$K$1:$BS$1,0)),"")</f>
        <v/>
      </c>
      <c r="TWA29" s="258" t="str">
        <f>IFERROR(INDEX('Data Annex'!$K$1:$BS$4779,MATCH(TWA$1&amp;"|"&amp;$B29,'Data Annex'!$K$1:$K$4779,0),MATCH(TWA$2,'Data Annex'!$K$1:$BS$1,0)),"")</f>
        <v/>
      </c>
      <c r="TWB29" s="258" t="str">
        <f>IFERROR(INDEX('Data Annex'!$K$1:$BS$4779,MATCH(TWB$1&amp;"|"&amp;$B29,'Data Annex'!$K$1:$K$4779,0),MATCH(TWB$2,'Data Annex'!$K$1:$BS$1,0)),"")</f>
        <v/>
      </c>
      <c r="TWC29" s="258" t="str">
        <f>IFERROR(INDEX('Data Annex'!$K$1:$BS$4779,MATCH(TWC$1&amp;"|"&amp;$B29,'Data Annex'!$K$1:$K$4779,0),MATCH(TWC$2,'Data Annex'!$K$1:$BS$1,0)),"")</f>
        <v/>
      </c>
      <c r="TWD29" s="258" t="str">
        <f>IFERROR(INDEX('Data Annex'!$K$1:$BS$4779,MATCH(TWD$1&amp;"|"&amp;$B29,'Data Annex'!$K$1:$K$4779,0),MATCH(TWD$2,'Data Annex'!$K$1:$BS$1,0)),"")</f>
        <v/>
      </c>
      <c r="TWE29" s="258" t="str">
        <f>IFERROR(INDEX('Data Annex'!$K$1:$BS$4779,MATCH(TWE$1&amp;"|"&amp;$B29,'Data Annex'!$K$1:$K$4779,0),MATCH(TWE$2,'Data Annex'!$K$1:$BS$1,0)),"")</f>
        <v/>
      </c>
      <c r="TWF29" s="258" t="str">
        <f>IFERROR(INDEX('Data Annex'!$K$1:$BS$4779,MATCH(TWF$1&amp;"|"&amp;$B29,'Data Annex'!$K$1:$K$4779,0),MATCH(TWF$2,'Data Annex'!$K$1:$BS$1,0)),"")</f>
        <v/>
      </c>
      <c r="TWG29" s="258" t="str">
        <f>IFERROR(INDEX('Data Annex'!$K$1:$BS$4779,MATCH(TWG$1&amp;"|"&amp;$B29,'Data Annex'!$K$1:$K$4779,0),MATCH(TWG$2,'Data Annex'!$K$1:$BS$1,0)),"")</f>
        <v/>
      </c>
      <c r="TWH29" s="258" t="str">
        <f>IFERROR(INDEX('Data Annex'!$K$1:$BS$4779,MATCH(TWH$1&amp;"|"&amp;$B29,'Data Annex'!$K$1:$K$4779,0),MATCH(TWH$2,'Data Annex'!$K$1:$BS$1,0)),"")</f>
        <v/>
      </c>
      <c r="TWI29" s="258" t="str">
        <f>IFERROR(INDEX('Data Annex'!$K$1:$BS$4779,MATCH(TWI$1&amp;"|"&amp;$B29,'Data Annex'!$K$1:$K$4779,0),MATCH(TWI$2,'Data Annex'!$K$1:$BS$1,0)),"")</f>
        <v/>
      </c>
      <c r="TWJ29" s="258" t="str">
        <f>IFERROR(INDEX('Data Annex'!$K$1:$BS$4779,MATCH(TWJ$1&amp;"|"&amp;$B29,'Data Annex'!$K$1:$K$4779,0),MATCH(TWJ$2,'Data Annex'!$K$1:$BS$1,0)),"")</f>
        <v/>
      </c>
      <c r="TWK29" s="258" t="str">
        <f>IFERROR(INDEX('Data Annex'!$K$1:$BS$4779,MATCH(TWK$1&amp;"|"&amp;$B29,'Data Annex'!$K$1:$K$4779,0),MATCH(TWK$2,'Data Annex'!$K$1:$BS$1,0)),"")</f>
        <v/>
      </c>
      <c r="TWL29" s="258" t="str">
        <f>IFERROR(INDEX('Data Annex'!$K$1:$BS$4779,MATCH(TWL$1&amp;"|"&amp;$B29,'Data Annex'!$K$1:$K$4779,0),MATCH(TWL$2,'Data Annex'!$K$1:$BS$1,0)),"")</f>
        <v/>
      </c>
      <c r="TWM29" s="258" t="str">
        <f>IFERROR(INDEX('Data Annex'!$K$1:$BS$4779,MATCH(TWM$1&amp;"|"&amp;$B29,'Data Annex'!$K$1:$K$4779,0),MATCH(TWM$2,'Data Annex'!$K$1:$BS$1,0)),"")</f>
        <v/>
      </c>
      <c r="TWN29" s="258" t="str">
        <f>IFERROR(INDEX('Data Annex'!$K$1:$BS$4779,MATCH(TWN$1&amp;"|"&amp;$B29,'Data Annex'!$K$1:$K$4779,0),MATCH(TWN$2,'Data Annex'!$K$1:$BS$1,0)),"")</f>
        <v/>
      </c>
      <c r="TWO29" s="258" t="str">
        <f>IFERROR(INDEX('Data Annex'!$K$1:$BS$4779,MATCH(TWO$1&amp;"|"&amp;$B29,'Data Annex'!$K$1:$K$4779,0),MATCH(TWO$2,'Data Annex'!$K$1:$BS$1,0)),"")</f>
        <v/>
      </c>
      <c r="TWP29" s="258" t="str">
        <f>IFERROR(INDEX('Data Annex'!$K$1:$BS$4779,MATCH(TWP$1&amp;"|"&amp;$B29,'Data Annex'!$K$1:$K$4779,0),MATCH(TWP$2,'Data Annex'!$K$1:$BS$1,0)),"")</f>
        <v/>
      </c>
      <c r="TWQ29" s="258" t="str">
        <f>IFERROR(INDEX('Data Annex'!$K$1:$BS$4779,MATCH(TWQ$1&amp;"|"&amp;$B29,'Data Annex'!$K$1:$K$4779,0),MATCH(TWQ$2,'Data Annex'!$K$1:$BS$1,0)),"")</f>
        <v/>
      </c>
      <c r="TWR29" s="258" t="str">
        <f>IFERROR(INDEX('Data Annex'!$K$1:$BS$4779,MATCH(TWR$1&amp;"|"&amp;$B29,'Data Annex'!$K$1:$K$4779,0),MATCH(TWR$2,'Data Annex'!$K$1:$BS$1,0)),"")</f>
        <v/>
      </c>
      <c r="TWS29" s="258" t="str">
        <f>IFERROR(INDEX('Data Annex'!$K$1:$BS$4779,MATCH(TWS$1&amp;"|"&amp;$B29,'Data Annex'!$K$1:$K$4779,0),MATCH(TWS$2,'Data Annex'!$K$1:$BS$1,0)),"")</f>
        <v/>
      </c>
      <c r="TWT29" s="258" t="str">
        <f>IFERROR(INDEX('Data Annex'!$K$1:$BS$4779,MATCH(TWT$1&amp;"|"&amp;$B29,'Data Annex'!$K$1:$K$4779,0),MATCH(TWT$2,'Data Annex'!$K$1:$BS$1,0)),"")</f>
        <v/>
      </c>
      <c r="TWU29" s="258" t="str">
        <f>IFERROR(INDEX('Data Annex'!$K$1:$BS$4779,MATCH(TWU$1&amp;"|"&amp;$B29,'Data Annex'!$K$1:$K$4779,0),MATCH(TWU$2,'Data Annex'!$K$1:$BS$1,0)),"")</f>
        <v/>
      </c>
      <c r="TWV29" s="258" t="str">
        <f>IFERROR(INDEX('Data Annex'!$K$1:$BS$4779,MATCH(TWV$1&amp;"|"&amp;$B29,'Data Annex'!$K$1:$K$4779,0),MATCH(TWV$2,'Data Annex'!$K$1:$BS$1,0)),"")</f>
        <v/>
      </c>
      <c r="TWW29" s="258" t="str">
        <f>IFERROR(INDEX('Data Annex'!$K$1:$BS$4779,MATCH(TWW$1&amp;"|"&amp;$B29,'Data Annex'!$K$1:$K$4779,0),MATCH(TWW$2,'Data Annex'!$K$1:$BS$1,0)),"")</f>
        <v/>
      </c>
      <c r="TWX29" s="258" t="str">
        <f>IFERROR(INDEX('Data Annex'!$K$1:$BS$4779,MATCH(TWX$1&amp;"|"&amp;$B29,'Data Annex'!$K$1:$K$4779,0),MATCH(TWX$2,'Data Annex'!$K$1:$BS$1,0)),"")</f>
        <v/>
      </c>
      <c r="TWY29" s="258" t="str">
        <f>IFERROR(INDEX('Data Annex'!$K$1:$BS$4779,MATCH(TWY$1&amp;"|"&amp;$B29,'Data Annex'!$K$1:$K$4779,0),MATCH(TWY$2,'Data Annex'!$K$1:$BS$1,0)),"")</f>
        <v/>
      </c>
      <c r="TWZ29" s="258" t="str">
        <f>IFERROR(INDEX('Data Annex'!$K$1:$BS$4779,MATCH(TWZ$1&amp;"|"&amp;$B29,'Data Annex'!$K$1:$K$4779,0),MATCH(TWZ$2,'Data Annex'!$K$1:$BS$1,0)),"")</f>
        <v/>
      </c>
      <c r="TXA29" s="258" t="str">
        <f>IFERROR(INDEX('Data Annex'!$K$1:$BS$4779,MATCH(TXA$1&amp;"|"&amp;$B29,'Data Annex'!$K$1:$K$4779,0),MATCH(TXA$2,'Data Annex'!$K$1:$BS$1,0)),"")</f>
        <v/>
      </c>
      <c r="TXB29" s="258" t="str">
        <f>IFERROR(INDEX('Data Annex'!$K$1:$BS$4779,MATCH(TXB$1&amp;"|"&amp;$B29,'Data Annex'!$K$1:$K$4779,0),MATCH(TXB$2,'Data Annex'!$K$1:$BS$1,0)),"")</f>
        <v/>
      </c>
      <c r="TXC29" s="258" t="str">
        <f>IFERROR(INDEX('Data Annex'!$K$1:$BS$4779,MATCH(TXC$1&amp;"|"&amp;$B29,'Data Annex'!$K$1:$K$4779,0),MATCH(TXC$2,'Data Annex'!$K$1:$BS$1,0)),"")</f>
        <v/>
      </c>
      <c r="TXD29" s="258" t="str">
        <f>IFERROR(INDEX('Data Annex'!$K$1:$BS$4779,MATCH(TXD$1&amp;"|"&amp;$B29,'Data Annex'!$K$1:$K$4779,0),MATCH(TXD$2,'Data Annex'!$K$1:$BS$1,0)),"")</f>
        <v/>
      </c>
      <c r="TXE29" s="258" t="str">
        <f>IFERROR(INDEX('Data Annex'!$K$1:$BS$4779,MATCH(TXE$1&amp;"|"&amp;$B29,'Data Annex'!$K$1:$K$4779,0),MATCH(TXE$2,'Data Annex'!$K$1:$BS$1,0)),"")</f>
        <v/>
      </c>
      <c r="TXF29" s="258" t="str">
        <f>IFERROR(INDEX('Data Annex'!$K$1:$BS$4779,MATCH(TXF$1&amp;"|"&amp;$B29,'Data Annex'!$K$1:$K$4779,0),MATCH(TXF$2,'Data Annex'!$K$1:$BS$1,0)),"")</f>
        <v/>
      </c>
      <c r="TXG29" s="258" t="str">
        <f>IFERROR(INDEX('Data Annex'!$K$1:$BS$4779,MATCH(TXG$1&amp;"|"&amp;$B29,'Data Annex'!$K$1:$K$4779,0),MATCH(TXG$2,'Data Annex'!$K$1:$BS$1,0)),"")</f>
        <v/>
      </c>
      <c r="TXH29" s="258" t="str">
        <f>IFERROR(INDEX('Data Annex'!$K$1:$BS$4779,MATCH(TXH$1&amp;"|"&amp;$B29,'Data Annex'!$K$1:$K$4779,0),MATCH(TXH$2,'Data Annex'!$K$1:$BS$1,0)),"")</f>
        <v/>
      </c>
      <c r="TXI29" s="258" t="str">
        <f>IFERROR(INDEX('Data Annex'!$K$1:$BS$4779,MATCH(TXI$1&amp;"|"&amp;$B29,'Data Annex'!$K$1:$K$4779,0),MATCH(TXI$2,'Data Annex'!$K$1:$BS$1,0)),"")</f>
        <v/>
      </c>
      <c r="TXJ29" s="258" t="str">
        <f>IFERROR(INDEX('Data Annex'!$K$1:$BS$4779,MATCH(TXJ$1&amp;"|"&amp;$B29,'Data Annex'!$K$1:$K$4779,0),MATCH(TXJ$2,'Data Annex'!$K$1:$BS$1,0)),"")</f>
        <v/>
      </c>
      <c r="TXK29" s="258" t="str">
        <f>IFERROR(INDEX('Data Annex'!$K$1:$BS$4779,MATCH(TXK$1&amp;"|"&amp;$B29,'Data Annex'!$K$1:$K$4779,0),MATCH(TXK$2,'Data Annex'!$K$1:$BS$1,0)),"")</f>
        <v/>
      </c>
      <c r="TXL29" s="258" t="str">
        <f>IFERROR(INDEX('Data Annex'!$K$1:$BS$4779,MATCH(TXL$1&amp;"|"&amp;$B29,'Data Annex'!$K$1:$K$4779,0),MATCH(TXL$2,'Data Annex'!$K$1:$BS$1,0)),"")</f>
        <v/>
      </c>
      <c r="TXM29" s="258" t="str">
        <f>IFERROR(INDEX('Data Annex'!$K$1:$BS$4779,MATCH(TXM$1&amp;"|"&amp;$B29,'Data Annex'!$K$1:$K$4779,0),MATCH(TXM$2,'Data Annex'!$K$1:$BS$1,0)),"")</f>
        <v/>
      </c>
      <c r="TXN29" s="258" t="str">
        <f>IFERROR(INDEX('Data Annex'!$K$1:$BS$4779,MATCH(TXN$1&amp;"|"&amp;$B29,'Data Annex'!$K$1:$K$4779,0),MATCH(TXN$2,'Data Annex'!$K$1:$BS$1,0)),"")</f>
        <v/>
      </c>
      <c r="TXO29" s="258" t="str">
        <f>IFERROR(INDEX('Data Annex'!$K$1:$BS$4779,MATCH(TXO$1&amp;"|"&amp;$B29,'Data Annex'!$K$1:$K$4779,0),MATCH(TXO$2,'Data Annex'!$K$1:$BS$1,0)),"")</f>
        <v/>
      </c>
      <c r="TXP29" s="258" t="str">
        <f>IFERROR(INDEX('Data Annex'!$K$1:$BS$4779,MATCH(TXP$1&amp;"|"&amp;$B29,'Data Annex'!$K$1:$K$4779,0),MATCH(TXP$2,'Data Annex'!$K$1:$BS$1,0)),"")</f>
        <v/>
      </c>
      <c r="TXQ29" s="258" t="str">
        <f>IFERROR(INDEX('Data Annex'!$K$1:$BS$4779,MATCH(TXQ$1&amp;"|"&amp;$B29,'Data Annex'!$K$1:$K$4779,0),MATCH(TXQ$2,'Data Annex'!$K$1:$BS$1,0)),"")</f>
        <v/>
      </c>
      <c r="TXR29" s="258" t="str">
        <f>IFERROR(INDEX('Data Annex'!$K$1:$BS$4779,MATCH(TXR$1&amp;"|"&amp;$B29,'Data Annex'!$K$1:$K$4779,0),MATCH(TXR$2,'Data Annex'!$K$1:$BS$1,0)),"")</f>
        <v/>
      </c>
      <c r="TXS29" s="258" t="str">
        <f>IFERROR(INDEX('Data Annex'!$K$1:$BS$4779,MATCH(TXS$1&amp;"|"&amp;$B29,'Data Annex'!$K$1:$K$4779,0),MATCH(TXS$2,'Data Annex'!$K$1:$BS$1,0)),"")</f>
        <v/>
      </c>
      <c r="TXT29" s="258" t="str">
        <f>IFERROR(INDEX('Data Annex'!$K$1:$BS$4779,MATCH(TXT$1&amp;"|"&amp;$B29,'Data Annex'!$K$1:$K$4779,0),MATCH(TXT$2,'Data Annex'!$K$1:$BS$1,0)),"")</f>
        <v/>
      </c>
      <c r="TXU29" s="258" t="str">
        <f>IFERROR(INDEX('Data Annex'!$K$1:$BS$4779,MATCH(TXU$1&amp;"|"&amp;$B29,'Data Annex'!$K$1:$K$4779,0),MATCH(TXU$2,'Data Annex'!$K$1:$BS$1,0)),"")</f>
        <v/>
      </c>
      <c r="TXV29" s="258" t="str">
        <f>IFERROR(INDEX('Data Annex'!$K$1:$BS$4779,MATCH(TXV$1&amp;"|"&amp;$B29,'Data Annex'!$K$1:$K$4779,0),MATCH(TXV$2,'Data Annex'!$K$1:$BS$1,0)),"")</f>
        <v/>
      </c>
      <c r="TXW29" s="258" t="str">
        <f>IFERROR(INDEX('Data Annex'!$K$1:$BS$4779,MATCH(TXW$1&amp;"|"&amp;$B29,'Data Annex'!$K$1:$K$4779,0),MATCH(TXW$2,'Data Annex'!$K$1:$BS$1,0)),"")</f>
        <v/>
      </c>
      <c r="TXX29" s="258" t="str">
        <f>IFERROR(INDEX('Data Annex'!$K$1:$BS$4779,MATCH(TXX$1&amp;"|"&amp;$B29,'Data Annex'!$K$1:$K$4779,0),MATCH(TXX$2,'Data Annex'!$K$1:$BS$1,0)),"")</f>
        <v/>
      </c>
      <c r="TXY29" s="258" t="str">
        <f>IFERROR(INDEX('Data Annex'!$K$1:$BS$4779,MATCH(TXY$1&amp;"|"&amp;$B29,'Data Annex'!$K$1:$K$4779,0),MATCH(TXY$2,'Data Annex'!$K$1:$BS$1,0)),"")</f>
        <v/>
      </c>
      <c r="TXZ29" s="258" t="str">
        <f>IFERROR(INDEX('Data Annex'!$K$1:$BS$4779,MATCH(TXZ$1&amp;"|"&amp;$B29,'Data Annex'!$K$1:$K$4779,0),MATCH(TXZ$2,'Data Annex'!$K$1:$BS$1,0)),"")</f>
        <v/>
      </c>
      <c r="TYA29" s="258" t="str">
        <f>IFERROR(INDEX('Data Annex'!$K$1:$BS$4779,MATCH(TYA$1&amp;"|"&amp;$B29,'Data Annex'!$K$1:$K$4779,0),MATCH(TYA$2,'Data Annex'!$K$1:$BS$1,0)),"")</f>
        <v/>
      </c>
      <c r="TYB29" s="258" t="str">
        <f>IFERROR(INDEX('Data Annex'!$K$1:$BS$4779,MATCH(TYB$1&amp;"|"&amp;$B29,'Data Annex'!$K$1:$K$4779,0),MATCH(TYB$2,'Data Annex'!$K$1:$BS$1,0)),"")</f>
        <v/>
      </c>
      <c r="TYC29" s="258" t="str">
        <f>IFERROR(INDEX('Data Annex'!$K$1:$BS$4779,MATCH(TYC$1&amp;"|"&amp;$B29,'Data Annex'!$K$1:$K$4779,0),MATCH(TYC$2,'Data Annex'!$K$1:$BS$1,0)),"")</f>
        <v/>
      </c>
      <c r="TYD29" s="258" t="str">
        <f>IFERROR(INDEX('Data Annex'!$K$1:$BS$4779,MATCH(TYD$1&amp;"|"&amp;$B29,'Data Annex'!$K$1:$K$4779,0),MATCH(TYD$2,'Data Annex'!$K$1:$BS$1,0)),"")</f>
        <v/>
      </c>
      <c r="TYE29" s="258" t="str">
        <f>IFERROR(INDEX('Data Annex'!$K$1:$BS$4779,MATCH(TYE$1&amp;"|"&amp;$B29,'Data Annex'!$K$1:$K$4779,0),MATCH(TYE$2,'Data Annex'!$K$1:$BS$1,0)),"")</f>
        <v/>
      </c>
      <c r="TYF29" s="258" t="str">
        <f>IFERROR(INDEX('Data Annex'!$K$1:$BS$4779,MATCH(TYF$1&amp;"|"&amp;$B29,'Data Annex'!$K$1:$K$4779,0),MATCH(TYF$2,'Data Annex'!$K$1:$BS$1,0)),"")</f>
        <v/>
      </c>
      <c r="TYG29" s="258" t="str">
        <f>IFERROR(INDEX('Data Annex'!$K$1:$BS$4779,MATCH(TYG$1&amp;"|"&amp;$B29,'Data Annex'!$K$1:$K$4779,0),MATCH(TYG$2,'Data Annex'!$K$1:$BS$1,0)),"")</f>
        <v/>
      </c>
      <c r="TYH29" s="258" t="str">
        <f>IFERROR(INDEX('Data Annex'!$K$1:$BS$4779,MATCH(TYH$1&amp;"|"&amp;$B29,'Data Annex'!$K$1:$K$4779,0),MATCH(TYH$2,'Data Annex'!$K$1:$BS$1,0)),"")</f>
        <v/>
      </c>
      <c r="TYI29" s="258" t="str">
        <f>IFERROR(INDEX('Data Annex'!$K$1:$BS$4779,MATCH(TYI$1&amp;"|"&amp;$B29,'Data Annex'!$K$1:$K$4779,0),MATCH(TYI$2,'Data Annex'!$K$1:$BS$1,0)),"")</f>
        <v/>
      </c>
      <c r="TYJ29" s="258" t="str">
        <f>IFERROR(INDEX('Data Annex'!$K$1:$BS$4779,MATCH(TYJ$1&amp;"|"&amp;$B29,'Data Annex'!$K$1:$K$4779,0),MATCH(TYJ$2,'Data Annex'!$K$1:$BS$1,0)),"")</f>
        <v/>
      </c>
      <c r="TYK29" s="258" t="str">
        <f>IFERROR(INDEX('Data Annex'!$K$1:$BS$4779,MATCH(TYK$1&amp;"|"&amp;$B29,'Data Annex'!$K$1:$K$4779,0),MATCH(TYK$2,'Data Annex'!$K$1:$BS$1,0)),"")</f>
        <v/>
      </c>
      <c r="TYL29" s="258" t="str">
        <f>IFERROR(INDEX('Data Annex'!$K$1:$BS$4779,MATCH(TYL$1&amp;"|"&amp;$B29,'Data Annex'!$K$1:$K$4779,0),MATCH(TYL$2,'Data Annex'!$K$1:$BS$1,0)),"")</f>
        <v/>
      </c>
      <c r="TYM29" s="258" t="str">
        <f>IFERROR(INDEX('Data Annex'!$K$1:$BS$4779,MATCH(TYM$1&amp;"|"&amp;$B29,'Data Annex'!$K$1:$K$4779,0),MATCH(TYM$2,'Data Annex'!$K$1:$BS$1,0)),"")</f>
        <v/>
      </c>
      <c r="TYN29" s="258" t="str">
        <f>IFERROR(INDEX('Data Annex'!$K$1:$BS$4779,MATCH(TYN$1&amp;"|"&amp;$B29,'Data Annex'!$K$1:$K$4779,0),MATCH(TYN$2,'Data Annex'!$K$1:$BS$1,0)),"")</f>
        <v/>
      </c>
      <c r="TYO29" s="258" t="str">
        <f>IFERROR(INDEX('Data Annex'!$K$1:$BS$4779,MATCH(TYO$1&amp;"|"&amp;$B29,'Data Annex'!$K$1:$K$4779,0),MATCH(TYO$2,'Data Annex'!$K$1:$BS$1,0)),"")</f>
        <v/>
      </c>
      <c r="TYP29" s="258" t="str">
        <f>IFERROR(INDEX('Data Annex'!$K$1:$BS$4779,MATCH(TYP$1&amp;"|"&amp;$B29,'Data Annex'!$K$1:$K$4779,0),MATCH(TYP$2,'Data Annex'!$K$1:$BS$1,0)),"")</f>
        <v/>
      </c>
      <c r="TYQ29" s="258" t="str">
        <f>IFERROR(INDEX('Data Annex'!$K$1:$BS$4779,MATCH(TYQ$1&amp;"|"&amp;$B29,'Data Annex'!$K$1:$K$4779,0),MATCH(TYQ$2,'Data Annex'!$K$1:$BS$1,0)),"")</f>
        <v/>
      </c>
      <c r="TYR29" s="258" t="str">
        <f>IFERROR(INDEX('Data Annex'!$K$1:$BS$4779,MATCH(TYR$1&amp;"|"&amp;$B29,'Data Annex'!$K$1:$K$4779,0),MATCH(TYR$2,'Data Annex'!$K$1:$BS$1,0)),"")</f>
        <v/>
      </c>
      <c r="TYS29" s="258" t="str">
        <f>IFERROR(INDEX('Data Annex'!$K$1:$BS$4779,MATCH(TYS$1&amp;"|"&amp;$B29,'Data Annex'!$K$1:$K$4779,0),MATCH(TYS$2,'Data Annex'!$K$1:$BS$1,0)),"")</f>
        <v/>
      </c>
      <c r="TYT29" s="258" t="str">
        <f>IFERROR(INDEX('Data Annex'!$K$1:$BS$4779,MATCH(TYT$1&amp;"|"&amp;$B29,'Data Annex'!$K$1:$K$4779,0),MATCH(TYT$2,'Data Annex'!$K$1:$BS$1,0)),"")</f>
        <v/>
      </c>
      <c r="TYU29" s="258" t="str">
        <f>IFERROR(INDEX('Data Annex'!$K$1:$BS$4779,MATCH(TYU$1&amp;"|"&amp;$B29,'Data Annex'!$K$1:$K$4779,0),MATCH(TYU$2,'Data Annex'!$K$1:$BS$1,0)),"")</f>
        <v/>
      </c>
      <c r="TYV29" s="258" t="str">
        <f>IFERROR(INDEX('Data Annex'!$K$1:$BS$4779,MATCH(TYV$1&amp;"|"&amp;$B29,'Data Annex'!$K$1:$K$4779,0),MATCH(TYV$2,'Data Annex'!$K$1:$BS$1,0)),"")</f>
        <v/>
      </c>
      <c r="TYW29" s="258" t="str">
        <f>IFERROR(INDEX('Data Annex'!$K$1:$BS$4779,MATCH(TYW$1&amp;"|"&amp;$B29,'Data Annex'!$K$1:$K$4779,0),MATCH(TYW$2,'Data Annex'!$K$1:$BS$1,0)),"")</f>
        <v/>
      </c>
      <c r="TYX29" s="258" t="str">
        <f>IFERROR(INDEX('Data Annex'!$K$1:$BS$4779,MATCH(TYX$1&amp;"|"&amp;$B29,'Data Annex'!$K$1:$K$4779,0),MATCH(TYX$2,'Data Annex'!$K$1:$BS$1,0)),"")</f>
        <v/>
      </c>
      <c r="TYY29" s="258" t="str">
        <f>IFERROR(INDEX('Data Annex'!$K$1:$BS$4779,MATCH(TYY$1&amp;"|"&amp;$B29,'Data Annex'!$K$1:$K$4779,0),MATCH(TYY$2,'Data Annex'!$K$1:$BS$1,0)),"")</f>
        <v/>
      </c>
      <c r="TYZ29" s="258" t="str">
        <f>IFERROR(INDEX('Data Annex'!$K$1:$BS$4779,MATCH(TYZ$1&amp;"|"&amp;$B29,'Data Annex'!$K$1:$K$4779,0),MATCH(TYZ$2,'Data Annex'!$K$1:$BS$1,0)),"")</f>
        <v/>
      </c>
      <c r="TZA29" s="258" t="str">
        <f>IFERROR(INDEX('Data Annex'!$K$1:$BS$4779,MATCH(TZA$1&amp;"|"&amp;$B29,'Data Annex'!$K$1:$K$4779,0),MATCH(TZA$2,'Data Annex'!$K$1:$BS$1,0)),"")</f>
        <v/>
      </c>
      <c r="TZB29" s="258" t="str">
        <f>IFERROR(INDEX('Data Annex'!$K$1:$BS$4779,MATCH(TZB$1&amp;"|"&amp;$B29,'Data Annex'!$K$1:$K$4779,0),MATCH(TZB$2,'Data Annex'!$K$1:$BS$1,0)),"")</f>
        <v/>
      </c>
      <c r="TZC29" s="258" t="str">
        <f>IFERROR(INDEX('Data Annex'!$K$1:$BS$4779,MATCH(TZC$1&amp;"|"&amp;$B29,'Data Annex'!$K$1:$K$4779,0),MATCH(TZC$2,'Data Annex'!$K$1:$BS$1,0)),"")</f>
        <v/>
      </c>
      <c r="TZD29" s="258" t="str">
        <f>IFERROR(INDEX('Data Annex'!$K$1:$BS$4779,MATCH(TZD$1&amp;"|"&amp;$B29,'Data Annex'!$K$1:$K$4779,0),MATCH(TZD$2,'Data Annex'!$K$1:$BS$1,0)),"")</f>
        <v/>
      </c>
      <c r="TZE29" s="258" t="str">
        <f>IFERROR(INDEX('Data Annex'!$K$1:$BS$4779,MATCH(TZE$1&amp;"|"&amp;$B29,'Data Annex'!$K$1:$K$4779,0),MATCH(TZE$2,'Data Annex'!$K$1:$BS$1,0)),"")</f>
        <v/>
      </c>
      <c r="TZF29" s="258" t="str">
        <f>IFERROR(INDEX('Data Annex'!$K$1:$BS$4779,MATCH(TZF$1&amp;"|"&amp;$B29,'Data Annex'!$K$1:$K$4779,0),MATCH(TZF$2,'Data Annex'!$K$1:$BS$1,0)),"")</f>
        <v/>
      </c>
      <c r="TZG29" s="258" t="str">
        <f>IFERROR(INDEX('Data Annex'!$K$1:$BS$4779,MATCH(TZG$1&amp;"|"&amp;$B29,'Data Annex'!$K$1:$K$4779,0),MATCH(TZG$2,'Data Annex'!$K$1:$BS$1,0)),"")</f>
        <v/>
      </c>
      <c r="TZH29" s="258" t="str">
        <f>IFERROR(INDEX('Data Annex'!$K$1:$BS$4779,MATCH(TZH$1&amp;"|"&amp;$B29,'Data Annex'!$K$1:$K$4779,0),MATCH(TZH$2,'Data Annex'!$K$1:$BS$1,0)),"")</f>
        <v/>
      </c>
      <c r="TZI29" s="258" t="str">
        <f>IFERROR(INDEX('Data Annex'!$K$1:$BS$4779,MATCH(TZI$1&amp;"|"&amp;$B29,'Data Annex'!$K$1:$K$4779,0),MATCH(TZI$2,'Data Annex'!$K$1:$BS$1,0)),"")</f>
        <v/>
      </c>
      <c r="TZJ29" s="258" t="str">
        <f>IFERROR(INDEX('Data Annex'!$K$1:$BS$4779,MATCH(TZJ$1&amp;"|"&amp;$B29,'Data Annex'!$K$1:$K$4779,0),MATCH(TZJ$2,'Data Annex'!$K$1:$BS$1,0)),"")</f>
        <v/>
      </c>
      <c r="TZK29" s="258" t="str">
        <f>IFERROR(INDEX('Data Annex'!$K$1:$BS$4779,MATCH(TZK$1&amp;"|"&amp;$B29,'Data Annex'!$K$1:$K$4779,0),MATCH(TZK$2,'Data Annex'!$K$1:$BS$1,0)),"")</f>
        <v/>
      </c>
      <c r="TZL29" s="258" t="str">
        <f>IFERROR(INDEX('Data Annex'!$K$1:$BS$4779,MATCH(TZL$1&amp;"|"&amp;$B29,'Data Annex'!$K$1:$K$4779,0),MATCH(TZL$2,'Data Annex'!$K$1:$BS$1,0)),"")</f>
        <v/>
      </c>
      <c r="TZM29" s="258" t="str">
        <f>IFERROR(INDEX('Data Annex'!$K$1:$BS$4779,MATCH(TZM$1&amp;"|"&amp;$B29,'Data Annex'!$K$1:$K$4779,0),MATCH(TZM$2,'Data Annex'!$K$1:$BS$1,0)),"")</f>
        <v/>
      </c>
      <c r="TZN29" s="258" t="str">
        <f>IFERROR(INDEX('Data Annex'!$K$1:$BS$4779,MATCH(TZN$1&amp;"|"&amp;$B29,'Data Annex'!$K$1:$K$4779,0),MATCH(TZN$2,'Data Annex'!$K$1:$BS$1,0)),"")</f>
        <v/>
      </c>
      <c r="TZO29" s="258" t="str">
        <f>IFERROR(INDEX('Data Annex'!$K$1:$BS$4779,MATCH(TZO$1&amp;"|"&amp;$B29,'Data Annex'!$K$1:$K$4779,0),MATCH(TZO$2,'Data Annex'!$K$1:$BS$1,0)),"")</f>
        <v/>
      </c>
      <c r="TZP29" s="258" t="str">
        <f>IFERROR(INDEX('Data Annex'!$K$1:$BS$4779,MATCH(TZP$1&amp;"|"&amp;$B29,'Data Annex'!$K$1:$K$4779,0),MATCH(TZP$2,'Data Annex'!$K$1:$BS$1,0)),"")</f>
        <v/>
      </c>
      <c r="TZQ29" s="258" t="str">
        <f>IFERROR(INDEX('Data Annex'!$K$1:$BS$4779,MATCH(TZQ$1&amp;"|"&amp;$B29,'Data Annex'!$K$1:$K$4779,0),MATCH(TZQ$2,'Data Annex'!$K$1:$BS$1,0)),"")</f>
        <v/>
      </c>
      <c r="TZR29" s="258" t="str">
        <f>IFERROR(INDEX('Data Annex'!$K$1:$BS$4779,MATCH(TZR$1&amp;"|"&amp;$B29,'Data Annex'!$K$1:$K$4779,0),MATCH(TZR$2,'Data Annex'!$K$1:$BS$1,0)),"")</f>
        <v/>
      </c>
      <c r="TZS29" s="258" t="str">
        <f>IFERROR(INDEX('Data Annex'!$K$1:$BS$4779,MATCH(TZS$1&amp;"|"&amp;$B29,'Data Annex'!$K$1:$K$4779,0),MATCH(TZS$2,'Data Annex'!$K$1:$BS$1,0)),"")</f>
        <v/>
      </c>
      <c r="TZT29" s="258" t="str">
        <f>IFERROR(INDEX('Data Annex'!$K$1:$BS$4779,MATCH(TZT$1&amp;"|"&amp;$B29,'Data Annex'!$K$1:$K$4779,0),MATCH(TZT$2,'Data Annex'!$K$1:$BS$1,0)),"")</f>
        <v/>
      </c>
      <c r="TZU29" s="258" t="str">
        <f>IFERROR(INDEX('Data Annex'!$K$1:$BS$4779,MATCH(TZU$1&amp;"|"&amp;$B29,'Data Annex'!$K$1:$K$4779,0),MATCH(TZU$2,'Data Annex'!$K$1:$BS$1,0)),"")</f>
        <v/>
      </c>
      <c r="TZV29" s="258" t="str">
        <f>IFERROR(INDEX('Data Annex'!$K$1:$BS$4779,MATCH(TZV$1&amp;"|"&amp;$B29,'Data Annex'!$K$1:$K$4779,0),MATCH(TZV$2,'Data Annex'!$K$1:$BS$1,0)),"")</f>
        <v/>
      </c>
      <c r="TZW29" s="258" t="str">
        <f>IFERROR(INDEX('Data Annex'!$K$1:$BS$4779,MATCH(TZW$1&amp;"|"&amp;$B29,'Data Annex'!$K$1:$K$4779,0),MATCH(TZW$2,'Data Annex'!$K$1:$BS$1,0)),"")</f>
        <v/>
      </c>
      <c r="TZX29" s="258" t="str">
        <f>IFERROR(INDEX('Data Annex'!$K$1:$BS$4779,MATCH(TZX$1&amp;"|"&amp;$B29,'Data Annex'!$K$1:$K$4779,0),MATCH(TZX$2,'Data Annex'!$K$1:$BS$1,0)),"")</f>
        <v/>
      </c>
      <c r="TZY29" s="258" t="str">
        <f>IFERROR(INDEX('Data Annex'!$K$1:$BS$4779,MATCH(TZY$1&amp;"|"&amp;$B29,'Data Annex'!$K$1:$K$4779,0),MATCH(TZY$2,'Data Annex'!$K$1:$BS$1,0)),"")</f>
        <v/>
      </c>
      <c r="TZZ29" s="258" t="str">
        <f>IFERROR(INDEX('Data Annex'!$K$1:$BS$4779,MATCH(TZZ$1&amp;"|"&amp;$B29,'Data Annex'!$K$1:$K$4779,0),MATCH(TZZ$2,'Data Annex'!$K$1:$BS$1,0)),"")</f>
        <v/>
      </c>
      <c r="UAA29" s="258" t="str">
        <f>IFERROR(INDEX('Data Annex'!$K$1:$BS$4779,MATCH(UAA$1&amp;"|"&amp;$B29,'Data Annex'!$K$1:$K$4779,0),MATCH(UAA$2,'Data Annex'!$K$1:$BS$1,0)),"")</f>
        <v/>
      </c>
      <c r="UAB29" s="258" t="str">
        <f>IFERROR(INDEX('Data Annex'!$K$1:$BS$4779,MATCH(UAB$1&amp;"|"&amp;$B29,'Data Annex'!$K$1:$K$4779,0),MATCH(UAB$2,'Data Annex'!$K$1:$BS$1,0)),"")</f>
        <v/>
      </c>
      <c r="UAC29" s="258" t="str">
        <f>IFERROR(INDEX('Data Annex'!$K$1:$BS$4779,MATCH(UAC$1&amp;"|"&amp;$B29,'Data Annex'!$K$1:$K$4779,0),MATCH(UAC$2,'Data Annex'!$K$1:$BS$1,0)),"")</f>
        <v/>
      </c>
      <c r="UAD29" s="258" t="str">
        <f>IFERROR(INDEX('Data Annex'!$K$1:$BS$4779,MATCH(UAD$1&amp;"|"&amp;$B29,'Data Annex'!$K$1:$K$4779,0),MATCH(UAD$2,'Data Annex'!$K$1:$BS$1,0)),"")</f>
        <v/>
      </c>
      <c r="UAE29" s="258" t="str">
        <f>IFERROR(INDEX('Data Annex'!$K$1:$BS$4779,MATCH(UAE$1&amp;"|"&amp;$B29,'Data Annex'!$K$1:$K$4779,0),MATCH(UAE$2,'Data Annex'!$K$1:$BS$1,0)),"")</f>
        <v/>
      </c>
      <c r="UAF29" s="258" t="str">
        <f>IFERROR(INDEX('Data Annex'!$K$1:$BS$4779,MATCH(UAF$1&amp;"|"&amp;$B29,'Data Annex'!$K$1:$K$4779,0),MATCH(UAF$2,'Data Annex'!$K$1:$BS$1,0)),"")</f>
        <v/>
      </c>
      <c r="UAG29" s="258" t="str">
        <f>IFERROR(INDEX('Data Annex'!$K$1:$BS$4779,MATCH(UAG$1&amp;"|"&amp;$B29,'Data Annex'!$K$1:$K$4779,0),MATCH(UAG$2,'Data Annex'!$K$1:$BS$1,0)),"")</f>
        <v/>
      </c>
      <c r="UAH29" s="258" t="str">
        <f>IFERROR(INDEX('Data Annex'!$K$1:$BS$4779,MATCH(UAH$1&amp;"|"&amp;$B29,'Data Annex'!$K$1:$K$4779,0),MATCH(UAH$2,'Data Annex'!$K$1:$BS$1,0)),"")</f>
        <v/>
      </c>
      <c r="UAI29" s="258" t="str">
        <f>IFERROR(INDEX('Data Annex'!$K$1:$BS$4779,MATCH(UAI$1&amp;"|"&amp;$B29,'Data Annex'!$K$1:$K$4779,0),MATCH(UAI$2,'Data Annex'!$K$1:$BS$1,0)),"")</f>
        <v/>
      </c>
      <c r="UAJ29" s="258" t="str">
        <f>IFERROR(INDEX('Data Annex'!$K$1:$BS$4779,MATCH(UAJ$1&amp;"|"&amp;$B29,'Data Annex'!$K$1:$K$4779,0),MATCH(UAJ$2,'Data Annex'!$K$1:$BS$1,0)),"")</f>
        <v/>
      </c>
      <c r="UAK29" s="258" t="str">
        <f>IFERROR(INDEX('Data Annex'!$K$1:$BS$4779,MATCH(UAK$1&amp;"|"&amp;$B29,'Data Annex'!$K$1:$K$4779,0),MATCH(UAK$2,'Data Annex'!$K$1:$BS$1,0)),"")</f>
        <v/>
      </c>
      <c r="UAL29" s="258" t="str">
        <f>IFERROR(INDEX('Data Annex'!$K$1:$BS$4779,MATCH(UAL$1&amp;"|"&amp;$B29,'Data Annex'!$K$1:$K$4779,0),MATCH(UAL$2,'Data Annex'!$K$1:$BS$1,0)),"")</f>
        <v/>
      </c>
      <c r="UAM29" s="258" t="str">
        <f>IFERROR(INDEX('Data Annex'!$K$1:$BS$4779,MATCH(UAM$1&amp;"|"&amp;$B29,'Data Annex'!$K$1:$K$4779,0),MATCH(UAM$2,'Data Annex'!$K$1:$BS$1,0)),"")</f>
        <v/>
      </c>
      <c r="UAN29" s="258" t="str">
        <f>IFERROR(INDEX('Data Annex'!$K$1:$BS$4779,MATCH(UAN$1&amp;"|"&amp;$B29,'Data Annex'!$K$1:$K$4779,0),MATCH(UAN$2,'Data Annex'!$K$1:$BS$1,0)),"")</f>
        <v/>
      </c>
      <c r="UAO29" s="258" t="str">
        <f>IFERROR(INDEX('Data Annex'!$K$1:$BS$4779,MATCH(UAO$1&amp;"|"&amp;$B29,'Data Annex'!$K$1:$K$4779,0),MATCH(UAO$2,'Data Annex'!$K$1:$BS$1,0)),"")</f>
        <v/>
      </c>
      <c r="UAP29" s="258" t="str">
        <f>IFERROR(INDEX('Data Annex'!$K$1:$BS$4779,MATCH(UAP$1&amp;"|"&amp;$B29,'Data Annex'!$K$1:$K$4779,0),MATCH(UAP$2,'Data Annex'!$K$1:$BS$1,0)),"")</f>
        <v/>
      </c>
      <c r="UAQ29" s="258" t="str">
        <f>IFERROR(INDEX('Data Annex'!$K$1:$BS$4779,MATCH(UAQ$1&amp;"|"&amp;$B29,'Data Annex'!$K$1:$K$4779,0),MATCH(UAQ$2,'Data Annex'!$K$1:$BS$1,0)),"")</f>
        <v/>
      </c>
      <c r="UAR29" s="258" t="str">
        <f>IFERROR(INDEX('Data Annex'!$K$1:$BS$4779,MATCH(UAR$1&amp;"|"&amp;$B29,'Data Annex'!$K$1:$K$4779,0),MATCH(UAR$2,'Data Annex'!$K$1:$BS$1,0)),"")</f>
        <v/>
      </c>
      <c r="UAS29" s="258" t="str">
        <f>IFERROR(INDEX('Data Annex'!$K$1:$BS$4779,MATCH(UAS$1&amp;"|"&amp;$B29,'Data Annex'!$K$1:$K$4779,0),MATCH(UAS$2,'Data Annex'!$K$1:$BS$1,0)),"")</f>
        <v/>
      </c>
      <c r="UAT29" s="258" t="str">
        <f>IFERROR(INDEX('Data Annex'!$K$1:$BS$4779,MATCH(UAT$1&amp;"|"&amp;$B29,'Data Annex'!$K$1:$K$4779,0),MATCH(UAT$2,'Data Annex'!$K$1:$BS$1,0)),"")</f>
        <v/>
      </c>
      <c r="UAU29" s="258" t="str">
        <f>IFERROR(INDEX('Data Annex'!$K$1:$BS$4779,MATCH(UAU$1&amp;"|"&amp;$B29,'Data Annex'!$K$1:$K$4779,0),MATCH(UAU$2,'Data Annex'!$K$1:$BS$1,0)),"")</f>
        <v/>
      </c>
      <c r="UAV29" s="258" t="str">
        <f>IFERROR(INDEX('Data Annex'!$K$1:$BS$4779,MATCH(UAV$1&amp;"|"&amp;$B29,'Data Annex'!$K$1:$K$4779,0),MATCH(UAV$2,'Data Annex'!$K$1:$BS$1,0)),"")</f>
        <v/>
      </c>
      <c r="UAW29" s="258" t="str">
        <f>IFERROR(INDEX('Data Annex'!$K$1:$BS$4779,MATCH(UAW$1&amp;"|"&amp;$B29,'Data Annex'!$K$1:$K$4779,0),MATCH(UAW$2,'Data Annex'!$K$1:$BS$1,0)),"")</f>
        <v/>
      </c>
      <c r="UAX29" s="258" t="str">
        <f>IFERROR(INDEX('Data Annex'!$K$1:$BS$4779,MATCH(UAX$1&amp;"|"&amp;$B29,'Data Annex'!$K$1:$K$4779,0),MATCH(UAX$2,'Data Annex'!$K$1:$BS$1,0)),"")</f>
        <v/>
      </c>
      <c r="UAY29" s="258" t="str">
        <f>IFERROR(INDEX('Data Annex'!$K$1:$BS$4779,MATCH(UAY$1&amp;"|"&amp;$B29,'Data Annex'!$K$1:$K$4779,0),MATCH(UAY$2,'Data Annex'!$K$1:$BS$1,0)),"")</f>
        <v/>
      </c>
      <c r="UAZ29" s="258" t="str">
        <f>IFERROR(INDEX('Data Annex'!$K$1:$BS$4779,MATCH(UAZ$1&amp;"|"&amp;$B29,'Data Annex'!$K$1:$K$4779,0),MATCH(UAZ$2,'Data Annex'!$K$1:$BS$1,0)),"")</f>
        <v/>
      </c>
      <c r="UBA29" s="258" t="str">
        <f>IFERROR(INDEX('Data Annex'!$K$1:$BS$4779,MATCH(UBA$1&amp;"|"&amp;$B29,'Data Annex'!$K$1:$K$4779,0),MATCH(UBA$2,'Data Annex'!$K$1:$BS$1,0)),"")</f>
        <v/>
      </c>
      <c r="UBB29" s="258" t="str">
        <f>IFERROR(INDEX('Data Annex'!$K$1:$BS$4779,MATCH(UBB$1&amp;"|"&amp;$B29,'Data Annex'!$K$1:$K$4779,0),MATCH(UBB$2,'Data Annex'!$K$1:$BS$1,0)),"")</f>
        <v/>
      </c>
      <c r="UBC29" s="258" t="str">
        <f>IFERROR(INDEX('Data Annex'!$K$1:$BS$4779,MATCH(UBC$1&amp;"|"&amp;$B29,'Data Annex'!$K$1:$K$4779,0),MATCH(UBC$2,'Data Annex'!$K$1:$BS$1,0)),"")</f>
        <v/>
      </c>
      <c r="UBD29" s="258" t="str">
        <f>IFERROR(INDEX('Data Annex'!$K$1:$BS$4779,MATCH(UBD$1&amp;"|"&amp;$B29,'Data Annex'!$K$1:$K$4779,0),MATCH(UBD$2,'Data Annex'!$K$1:$BS$1,0)),"")</f>
        <v/>
      </c>
      <c r="UBE29" s="258" t="str">
        <f>IFERROR(INDEX('Data Annex'!$K$1:$BS$4779,MATCH(UBE$1&amp;"|"&amp;$B29,'Data Annex'!$K$1:$K$4779,0),MATCH(UBE$2,'Data Annex'!$K$1:$BS$1,0)),"")</f>
        <v/>
      </c>
      <c r="UBF29" s="258" t="str">
        <f>IFERROR(INDEX('Data Annex'!$K$1:$BS$4779,MATCH(UBF$1&amp;"|"&amp;$B29,'Data Annex'!$K$1:$K$4779,0),MATCH(UBF$2,'Data Annex'!$K$1:$BS$1,0)),"")</f>
        <v/>
      </c>
      <c r="UBG29" s="258" t="str">
        <f>IFERROR(INDEX('Data Annex'!$K$1:$BS$4779,MATCH(UBG$1&amp;"|"&amp;$B29,'Data Annex'!$K$1:$K$4779,0),MATCH(UBG$2,'Data Annex'!$K$1:$BS$1,0)),"")</f>
        <v/>
      </c>
      <c r="UBH29" s="258" t="str">
        <f>IFERROR(INDEX('Data Annex'!$K$1:$BS$4779,MATCH(UBH$1&amp;"|"&amp;$B29,'Data Annex'!$K$1:$K$4779,0),MATCH(UBH$2,'Data Annex'!$K$1:$BS$1,0)),"")</f>
        <v/>
      </c>
      <c r="UBI29" s="258" t="str">
        <f>IFERROR(INDEX('Data Annex'!$K$1:$BS$4779,MATCH(UBI$1&amp;"|"&amp;$B29,'Data Annex'!$K$1:$K$4779,0),MATCH(UBI$2,'Data Annex'!$K$1:$BS$1,0)),"")</f>
        <v/>
      </c>
      <c r="UBJ29" s="258" t="str">
        <f>IFERROR(INDEX('Data Annex'!$K$1:$BS$4779,MATCH(UBJ$1&amp;"|"&amp;$B29,'Data Annex'!$K$1:$K$4779,0),MATCH(UBJ$2,'Data Annex'!$K$1:$BS$1,0)),"")</f>
        <v/>
      </c>
      <c r="UBK29" s="258" t="str">
        <f>IFERROR(INDEX('Data Annex'!$K$1:$BS$4779,MATCH(UBK$1&amp;"|"&amp;$B29,'Data Annex'!$K$1:$K$4779,0),MATCH(UBK$2,'Data Annex'!$K$1:$BS$1,0)),"")</f>
        <v/>
      </c>
      <c r="UBL29" s="258" t="str">
        <f>IFERROR(INDEX('Data Annex'!$K$1:$BS$4779,MATCH(UBL$1&amp;"|"&amp;$B29,'Data Annex'!$K$1:$K$4779,0),MATCH(UBL$2,'Data Annex'!$K$1:$BS$1,0)),"")</f>
        <v/>
      </c>
      <c r="UBM29" s="258" t="str">
        <f>IFERROR(INDEX('Data Annex'!$K$1:$BS$4779,MATCH(UBM$1&amp;"|"&amp;$B29,'Data Annex'!$K$1:$K$4779,0),MATCH(UBM$2,'Data Annex'!$K$1:$BS$1,0)),"")</f>
        <v/>
      </c>
      <c r="UBN29" s="258" t="str">
        <f>IFERROR(INDEX('Data Annex'!$K$1:$BS$4779,MATCH(UBN$1&amp;"|"&amp;$B29,'Data Annex'!$K$1:$K$4779,0),MATCH(UBN$2,'Data Annex'!$K$1:$BS$1,0)),"")</f>
        <v/>
      </c>
      <c r="UBO29" s="258" t="str">
        <f>IFERROR(INDEX('Data Annex'!$K$1:$BS$4779,MATCH(UBO$1&amp;"|"&amp;$B29,'Data Annex'!$K$1:$K$4779,0),MATCH(UBO$2,'Data Annex'!$K$1:$BS$1,0)),"")</f>
        <v/>
      </c>
      <c r="UBP29" s="258" t="str">
        <f>IFERROR(INDEX('Data Annex'!$K$1:$BS$4779,MATCH(UBP$1&amp;"|"&amp;$B29,'Data Annex'!$K$1:$K$4779,0),MATCH(UBP$2,'Data Annex'!$K$1:$BS$1,0)),"")</f>
        <v/>
      </c>
      <c r="UBQ29" s="258" t="str">
        <f>IFERROR(INDEX('Data Annex'!$K$1:$BS$4779,MATCH(UBQ$1&amp;"|"&amp;$B29,'Data Annex'!$K$1:$K$4779,0),MATCH(UBQ$2,'Data Annex'!$K$1:$BS$1,0)),"")</f>
        <v/>
      </c>
      <c r="UBR29" s="258" t="str">
        <f>IFERROR(INDEX('Data Annex'!$K$1:$BS$4779,MATCH(UBR$1&amp;"|"&amp;$B29,'Data Annex'!$K$1:$K$4779,0),MATCH(UBR$2,'Data Annex'!$K$1:$BS$1,0)),"")</f>
        <v/>
      </c>
      <c r="UBS29" s="258" t="str">
        <f>IFERROR(INDEX('Data Annex'!$K$1:$BS$4779,MATCH(UBS$1&amp;"|"&amp;$B29,'Data Annex'!$K$1:$K$4779,0),MATCH(UBS$2,'Data Annex'!$K$1:$BS$1,0)),"")</f>
        <v/>
      </c>
      <c r="UBT29" s="258" t="str">
        <f>IFERROR(INDEX('Data Annex'!$K$1:$BS$4779,MATCH(UBT$1&amp;"|"&amp;$B29,'Data Annex'!$K$1:$K$4779,0),MATCH(UBT$2,'Data Annex'!$K$1:$BS$1,0)),"")</f>
        <v/>
      </c>
      <c r="UBU29" s="258" t="str">
        <f>IFERROR(INDEX('Data Annex'!$K$1:$BS$4779,MATCH(UBU$1&amp;"|"&amp;$B29,'Data Annex'!$K$1:$K$4779,0),MATCH(UBU$2,'Data Annex'!$K$1:$BS$1,0)),"")</f>
        <v/>
      </c>
      <c r="UBV29" s="258" t="str">
        <f>IFERROR(INDEX('Data Annex'!$K$1:$BS$4779,MATCH(UBV$1&amp;"|"&amp;$B29,'Data Annex'!$K$1:$K$4779,0),MATCH(UBV$2,'Data Annex'!$K$1:$BS$1,0)),"")</f>
        <v/>
      </c>
      <c r="UBW29" s="258" t="str">
        <f>IFERROR(INDEX('Data Annex'!$K$1:$BS$4779,MATCH(UBW$1&amp;"|"&amp;$B29,'Data Annex'!$K$1:$K$4779,0),MATCH(UBW$2,'Data Annex'!$K$1:$BS$1,0)),"")</f>
        <v/>
      </c>
      <c r="UBX29" s="258" t="str">
        <f>IFERROR(INDEX('Data Annex'!$K$1:$BS$4779,MATCH(UBX$1&amp;"|"&amp;$B29,'Data Annex'!$K$1:$K$4779,0),MATCH(UBX$2,'Data Annex'!$K$1:$BS$1,0)),"")</f>
        <v/>
      </c>
      <c r="UBY29" s="258" t="str">
        <f>IFERROR(INDEX('Data Annex'!$K$1:$BS$4779,MATCH(UBY$1&amp;"|"&amp;$B29,'Data Annex'!$K$1:$K$4779,0),MATCH(UBY$2,'Data Annex'!$K$1:$BS$1,0)),"")</f>
        <v/>
      </c>
      <c r="UBZ29" s="258" t="str">
        <f>IFERROR(INDEX('Data Annex'!$K$1:$BS$4779,MATCH(UBZ$1&amp;"|"&amp;$B29,'Data Annex'!$K$1:$K$4779,0),MATCH(UBZ$2,'Data Annex'!$K$1:$BS$1,0)),"")</f>
        <v/>
      </c>
      <c r="UCA29" s="258" t="str">
        <f>IFERROR(INDEX('Data Annex'!$K$1:$BS$4779,MATCH(UCA$1&amp;"|"&amp;$B29,'Data Annex'!$K$1:$K$4779,0),MATCH(UCA$2,'Data Annex'!$K$1:$BS$1,0)),"")</f>
        <v/>
      </c>
      <c r="UCB29" s="258" t="str">
        <f>IFERROR(INDEX('Data Annex'!$K$1:$BS$4779,MATCH(UCB$1&amp;"|"&amp;$B29,'Data Annex'!$K$1:$K$4779,0),MATCH(UCB$2,'Data Annex'!$K$1:$BS$1,0)),"")</f>
        <v/>
      </c>
      <c r="UCC29" s="258" t="str">
        <f>IFERROR(INDEX('Data Annex'!$K$1:$BS$4779,MATCH(UCC$1&amp;"|"&amp;$B29,'Data Annex'!$K$1:$K$4779,0),MATCH(UCC$2,'Data Annex'!$K$1:$BS$1,0)),"")</f>
        <v/>
      </c>
      <c r="UCD29" s="258" t="str">
        <f>IFERROR(INDEX('Data Annex'!$K$1:$BS$4779,MATCH(UCD$1&amp;"|"&amp;$B29,'Data Annex'!$K$1:$K$4779,0),MATCH(UCD$2,'Data Annex'!$K$1:$BS$1,0)),"")</f>
        <v/>
      </c>
      <c r="UCE29" s="258" t="str">
        <f>IFERROR(INDEX('Data Annex'!$K$1:$BS$4779,MATCH(UCE$1&amp;"|"&amp;$B29,'Data Annex'!$K$1:$K$4779,0),MATCH(UCE$2,'Data Annex'!$K$1:$BS$1,0)),"")</f>
        <v/>
      </c>
      <c r="UCF29" s="258" t="str">
        <f>IFERROR(INDEX('Data Annex'!$K$1:$BS$4779,MATCH(UCF$1&amp;"|"&amp;$B29,'Data Annex'!$K$1:$K$4779,0),MATCH(UCF$2,'Data Annex'!$K$1:$BS$1,0)),"")</f>
        <v/>
      </c>
      <c r="UCG29" s="258" t="str">
        <f>IFERROR(INDEX('Data Annex'!$K$1:$BS$4779,MATCH(UCG$1&amp;"|"&amp;$B29,'Data Annex'!$K$1:$K$4779,0),MATCH(UCG$2,'Data Annex'!$K$1:$BS$1,0)),"")</f>
        <v/>
      </c>
      <c r="UCH29" s="258" t="str">
        <f>IFERROR(INDEX('Data Annex'!$K$1:$BS$4779,MATCH(UCH$1&amp;"|"&amp;$B29,'Data Annex'!$K$1:$K$4779,0),MATCH(UCH$2,'Data Annex'!$K$1:$BS$1,0)),"")</f>
        <v/>
      </c>
      <c r="UCI29" s="258" t="str">
        <f>IFERROR(INDEX('Data Annex'!$K$1:$BS$4779,MATCH(UCI$1&amp;"|"&amp;$B29,'Data Annex'!$K$1:$K$4779,0),MATCH(UCI$2,'Data Annex'!$K$1:$BS$1,0)),"")</f>
        <v/>
      </c>
      <c r="UCJ29" s="258" t="str">
        <f>IFERROR(INDEX('Data Annex'!$K$1:$BS$4779,MATCH(UCJ$1&amp;"|"&amp;$B29,'Data Annex'!$K$1:$K$4779,0),MATCH(UCJ$2,'Data Annex'!$K$1:$BS$1,0)),"")</f>
        <v/>
      </c>
      <c r="UCK29" s="258" t="str">
        <f>IFERROR(INDEX('Data Annex'!$K$1:$BS$4779,MATCH(UCK$1&amp;"|"&amp;$B29,'Data Annex'!$K$1:$K$4779,0),MATCH(UCK$2,'Data Annex'!$K$1:$BS$1,0)),"")</f>
        <v/>
      </c>
      <c r="UCL29" s="258" t="str">
        <f>IFERROR(INDEX('Data Annex'!$K$1:$BS$4779,MATCH(UCL$1&amp;"|"&amp;$B29,'Data Annex'!$K$1:$K$4779,0),MATCH(UCL$2,'Data Annex'!$K$1:$BS$1,0)),"")</f>
        <v/>
      </c>
      <c r="UCM29" s="258" t="str">
        <f>IFERROR(INDEX('Data Annex'!$K$1:$BS$4779,MATCH(UCM$1&amp;"|"&amp;$B29,'Data Annex'!$K$1:$K$4779,0),MATCH(UCM$2,'Data Annex'!$K$1:$BS$1,0)),"")</f>
        <v/>
      </c>
      <c r="UCN29" s="258" t="str">
        <f>IFERROR(INDEX('Data Annex'!$K$1:$BS$4779,MATCH(UCN$1&amp;"|"&amp;$B29,'Data Annex'!$K$1:$K$4779,0),MATCH(UCN$2,'Data Annex'!$K$1:$BS$1,0)),"")</f>
        <v/>
      </c>
      <c r="UCO29" s="258" t="str">
        <f>IFERROR(INDEX('Data Annex'!$K$1:$BS$4779,MATCH(UCO$1&amp;"|"&amp;$B29,'Data Annex'!$K$1:$K$4779,0),MATCH(UCO$2,'Data Annex'!$K$1:$BS$1,0)),"")</f>
        <v/>
      </c>
      <c r="UCP29" s="258" t="str">
        <f>IFERROR(INDEX('Data Annex'!$K$1:$BS$4779,MATCH(UCP$1&amp;"|"&amp;$B29,'Data Annex'!$K$1:$K$4779,0),MATCH(UCP$2,'Data Annex'!$K$1:$BS$1,0)),"")</f>
        <v/>
      </c>
      <c r="UCQ29" s="258" t="str">
        <f>IFERROR(INDEX('Data Annex'!$K$1:$BS$4779,MATCH(UCQ$1&amp;"|"&amp;$B29,'Data Annex'!$K$1:$K$4779,0),MATCH(UCQ$2,'Data Annex'!$K$1:$BS$1,0)),"")</f>
        <v/>
      </c>
      <c r="UCR29" s="258" t="str">
        <f>IFERROR(INDEX('Data Annex'!$K$1:$BS$4779,MATCH(UCR$1&amp;"|"&amp;$B29,'Data Annex'!$K$1:$K$4779,0),MATCH(UCR$2,'Data Annex'!$K$1:$BS$1,0)),"")</f>
        <v/>
      </c>
      <c r="UCS29" s="258" t="str">
        <f>IFERROR(INDEX('Data Annex'!$K$1:$BS$4779,MATCH(UCS$1&amp;"|"&amp;$B29,'Data Annex'!$K$1:$K$4779,0),MATCH(UCS$2,'Data Annex'!$K$1:$BS$1,0)),"")</f>
        <v/>
      </c>
      <c r="UCT29" s="258" t="str">
        <f>IFERROR(INDEX('Data Annex'!$K$1:$BS$4779,MATCH(UCT$1&amp;"|"&amp;$B29,'Data Annex'!$K$1:$K$4779,0),MATCH(UCT$2,'Data Annex'!$K$1:$BS$1,0)),"")</f>
        <v/>
      </c>
      <c r="UCU29" s="258" t="str">
        <f>IFERROR(INDEX('Data Annex'!$K$1:$BS$4779,MATCH(UCU$1&amp;"|"&amp;$B29,'Data Annex'!$K$1:$K$4779,0),MATCH(UCU$2,'Data Annex'!$K$1:$BS$1,0)),"")</f>
        <v/>
      </c>
      <c r="UCV29" s="258" t="str">
        <f>IFERROR(INDEX('Data Annex'!$K$1:$BS$4779,MATCH(UCV$1&amp;"|"&amp;$B29,'Data Annex'!$K$1:$K$4779,0),MATCH(UCV$2,'Data Annex'!$K$1:$BS$1,0)),"")</f>
        <v/>
      </c>
      <c r="UCW29" s="258" t="str">
        <f>IFERROR(INDEX('Data Annex'!$K$1:$BS$4779,MATCH(UCW$1&amp;"|"&amp;$B29,'Data Annex'!$K$1:$K$4779,0),MATCH(UCW$2,'Data Annex'!$K$1:$BS$1,0)),"")</f>
        <v/>
      </c>
      <c r="UCX29" s="258" t="str">
        <f>IFERROR(INDEX('Data Annex'!$K$1:$BS$4779,MATCH(UCX$1&amp;"|"&amp;$B29,'Data Annex'!$K$1:$K$4779,0),MATCH(UCX$2,'Data Annex'!$K$1:$BS$1,0)),"")</f>
        <v/>
      </c>
      <c r="UCY29" s="258" t="str">
        <f>IFERROR(INDEX('Data Annex'!$K$1:$BS$4779,MATCH(UCY$1&amp;"|"&amp;$B29,'Data Annex'!$K$1:$K$4779,0),MATCH(UCY$2,'Data Annex'!$K$1:$BS$1,0)),"")</f>
        <v/>
      </c>
      <c r="UCZ29" s="258" t="str">
        <f>IFERROR(INDEX('Data Annex'!$K$1:$BS$4779,MATCH(UCZ$1&amp;"|"&amp;$B29,'Data Annex'!$K$1:$K$4779,0),MATCH(UCZ$2,'Data Annex'!$K$1:$BS$1,0)),"")</f>
        <v/>
      </c>
      <c r="UDA29" s="258" t="str">
        <f>IFERROR(INDEX('Data Annex'!$K$1:$BS$4779,MATCH(UDA$1&amp;"|"&amp;$B29,'Data Annex'!$K$1:$K$4779,0),MATCH(UDA$2,'Data Annex'!$K$1:$BS$1,0)),"")</f>
        <v/>
      </c>
      <c r="UDB29" s="258" t="str">
        <f>IFERROR(INDEX('Data Annex'!$K$1:$BS$4779,MATCH(UDB$1&amp;"|"&amp;$B29,'Data Annex'!$K$1:$K$4779,0),MATCH(UDB$2,'Data Annex'!$K$1:$BS$1,0)),"")</f>
        <v/>
      </c>
      <c r="UDC29" s="258" t="str">
        <f>IFERROR(INDEX('Data Annex'!$K$1:$BS$4779,MATCH(UDC$1&amp;"|"&amp;$B29,'Data Annex'!$K$1:$K$4779,0),MATCH(UDC$2,'Data Annex'!$K$1:$BS$1,0)),"")</f>
        <v/>
      </c>
      <c r="UDD29" s="258" t="str">
        <f>IFERROR(INDEX('Data Annex'!$K$1:$BS$4779,MATCH(UDD$1&amp;"|"&amp;$B29,'Data Annex'!$K$1:$K$4779,0),MATCH(UDD$2,'Data Annex'!$K$1:$BS$1,0)),"")</f>
        <v/>
      </c>
      <c r="UDE29" s="258" t="str">
        <f>IFERROR(INDEX('Data Annex'!$K$1:$BS$4779,MATCH(UDE$1&amp;"|"&amp;$B29,'Data Annex'!$K$1:$K$4779,0),MATCH(UDE$2,'Data Annex'!$K$1:$BS$1,0)),"")</f>
        <v/>
      </c>
      <c r="UDF29" s="258" t="str">
        <f>IFERROR(INDEX('Data Annex'!$K$1:$BS$4779,MATCH(UDF$1&amp;"|"&amp;$B29,'Data Annex'!$K$1:$K$4779,0),MATCH(UDF$2,'Data Annex'!$K$1:$BS$1,0)),"")</f>
        <v/>
      </c>
      <c r="UDG29" s="258" t="str">
        <f>IFERROR(INDEX('Data Annex'!$K$1:$BS$4779,MATCH(UDG$1&amp;"|"&amp;$B29,'Data Annex'!$K$1:$K$4779,0),MATCH(UDG$2,'Data Annex'!$K$1:$BS$1,0)),"")</f>
        <v/>
      </c>
      <c r="UDH29" s="258" t="str">
        <f>IFERROR(INDEX('Data Annex'!$K$1:$BS$4779,MATCH(UDH$1&amp;"|"&amp;$B29,'Data Annex'!$K$1:$K$4779,0),MATCH(UDH$2,'Data Annex'!$K$1:$BS$1,0)),"")</f>
        <v/>
      </c>
      <c r="UDI29" s="258" t="str">
        <f>IFERROR(INDEX('Data Annex'!$K$1:$BS$4779,MATCH(UDI$1&amp;"|"&amp;$B29,'Data Annex'!$K$1:$K$4779,0),MATCH(UDI$2,'Data Annex'!$K$1:$BS$1,0)),"")</f>
        <v/>
      </c>
      <c r="UDJ29" s="258" t="str">
        <f>IFERROR(INDEX('Data Annex'!$K$1:$BS$4779,MATCH(UDJ$1&amp;"|"&amp;$B29,'Data Annex'!$K$1:$K$4779,0),MATCH(UDJ$2,'Data Annex'!$K$1:$BS$1,0)),"")</f>
        <v/>
      </c>
      <c r="UDK29" s="258" t="str">
        <f>IFERROR(INDEX('Data Annex'!$K$1:$BS$4779,MATCH(UDK$1&amp;"|"&amp;$B29,'Data Annex'!$K$1:$K$4779,0),MATCH(UDK$2,'Data Annex'!$K$1:$BS$1,0)),"")</f>
        <v/>
      </c>
      <c r="UDL29" s="258" t="str">
        <f>IFERROR(INDEX('Data Annex'!$K$1:$BS$4779,MATCH(UDL$1&amp;"|"&amp;$B29,'Data Annex'!$K$1:$K$4779,0),MATCH(UDL$2,'Data Annex'!$K$1:$BS$1,0)),"")</f>
        <v/>
      </c>
      <c r="UDM29" s="258" t="str">
        <f>IFERROR(INDEX('Data Annex'!$K$1:$BS$4779,MATCH(UDM$1&amp;"|"&amp;$B29,'Data Annex'!$K$1:$K$4779,0),MATCH(UDM$2,'Data Annex'!$K$1:$BS$1,0)),"")</f>
        <v/>
      </c>
      <c r="UDN29" s="258" t="str">
        <f>IFERROR(INDEX('Data Annex'!$K$1:$BS$4779,MATCH(UDN$1&amp;"|"&amp;$B29,'Data Annex'!$K$1:$K$4779,0),MATCH(UDN$2,'Data Annex'!$K$1:$BS$1,0)),"")</f>
        <v/>
      </c>
      <c r="UDO29" s="258" t="str">
        <f>IFERROR(INDEX('Data Annex'!$K$1:$BS$4779,MATCH(UDO$1&amp;"|"&amp;$B29,'Data Annex'!$K$1:$K$4779,0),MATCH(UDO$2,'Data Annex'!$K$1:$BS$1,0)),"")</f>
        <v/>
      </c>
      <c r="UDP29" s="258" t="str">
        <f>IFERROR(INDEX('Data Annex'!$K$1:$BS$4779,MATCH(UDP$1&amp;"|"&amp;$B29,'Data Annex'!$K$1:$K$4779,0),MATCH(UDP$2,'Data Annex'!$K$1:$BS$1,0)),"")</f>
        <v/>
      </c>
      <c r="UDQ29" s="258" t="str">
        <f>IFERROR(INDEX('Data Annex'!$K$1:$BS$4779,MATCH(UDQ$1&amp;"|"&amp;$B29,'Data Annex'!$K$1:$K$4779,0),MATCH(UDQ$2,'Data Annex'!$K$1:$BS$1,0)),"")</f>
        <v/>
      </c>
      <c r="UDR29" s="258" t="str">
        <f>IFERROR(INDEX('Data Annex'!$K$1:$BS$4779,MATCH(UDR$1&amp;"|"&amp;$B29,'Data Annex'!$K$1:$K$4779,0),MATCH(UDR$2,'Data Annex'!$K$1:$BS$1,0)),"")</f>
        <v/>
      </c>
      <c r="UDS29" s="258" t="str">
        <f>IFERROR(INDEX('Data Annex'!$K$1:$BS$4779,MATCH(UDS$1&amp;"|"&amp;$B29,'Data Annex'!$K$1:$K$4779,0),MATCH(UDS$2,'Data Annex'!$K$1:$BS$1,0)),"")</f>
        <v/>
      </c>
      <c r="UDT29" s="258" t="str">
        <f>IFERROR(INDEX('Data Annex'!$K$1:$BS$4779,MATCH(UDT$1&amp;"|"&amp;$B29,'Data Annex'!$K$1:$K$4779,0),MATCH(UDT$2,'Data Annex'!$K$1:$BS$1,0)),"")</f>
        <v/>
      </c>
      <c r="UDU29" s="258" t="str">
        <f>IFERROR(INDEX('Data Annex'!$K$1:$BS$4779,MATCH(UDU$1&amp;"|"&amp;$B29,'Data Annex'!$K$1:$K$4779,0),MATCH(UDU$2,'Data Annex'!$K$1:$BS$1,0)),"")</f>
        <v/>
      </c>
      <c r="UDV29" s="258" t="str">
        <f>IFERROR(INDEX('Data Annex'!$K$1:$BS$4779,MATCH(UDV$1&amp;"|"&amp;$B29,'Data Annex'!$K$1:$K$4779,0),MATCH(UDV$2,'Data Annex'!$K$1:$BS$1,0)),"")</f>
        <v/>
      </c>
      <c r="UDW29" s="258" t="str">
        <f>IFERROR(INDEX('Data Annex'!$K$1:$BS$4779,MATCH(UDW$1&amp;"|"&amp;$B29,'Data Annex'!$K$1:$K$4779,0),MATCH(UDW$2,'Data Annex'!$K$1:$BS$1,0)),"")</f>
        <v/>
      </c>
      <c r="UDX29" s="258" t="str">
        <f>IFERROR(INDEX('Data Annex'!$K$1:$BS$4779,MATCH(UDX$1&amp;"|"&amp;$B29,'Data Annex'!$K$1:$K$4779,0),MATCH(UDX$2,'Data Annex'!$K$1:$BS$1,0)),"")</f>
        <v/>
      </c>
      <c r="UDY29" s="258" t="str">
        <f>IFERROR(INDEX('Data Annex'!$K$1:$BS$4779,MATCH(UDY$1&amp;"|"&amp;$B29,'Data Annex'!$K$1:$K$4779,0),MATCH(UDY$2,'Data Annex'!$K$1:$BS$1,0)),"")</f>
        <v/>
      </c>
      <c r="UDZ29" s="258" t="str">
        <f>IFERROR(INDEX('Data Annex'!$K$1:$BS$4779,MATCH(UDZ$1&amp;"|"&amp;$B29,'Data Annex'!$K$1:$K$4779,0),MATCH(UDZ$2,'Data Annex'!$K$1:$BS$1,0)),"")</f>
        <v/>
      </c>
      <c r="UEA29" s="258" t="str">
        <f>IFERROR(INDEX('Data Annex'!$K$1:$BS$4779,MATCH(UEA$1&amp;"|"&amp;$B29,'Data Annex'!$K$1:$K$4779,0),MATCH(UEA$2,'Data Annex'!$K$1:$BS$1,0)),"")</f>
        <v/>
      </c>
      <c r="UEB29" s="258" t="str">
        <f>IFERROR(INDEX('Data Annex'!$K$1:$BS$4779,MATCH(UEB$1&amp;"|"&amp;$B29,'Data Annex'!$K$1:$K$4779,0),MATCH(UEB$2,'Data Annex'!$K$1:$BS$1,0)),"")</f>
        <v/>
      </c>
      <c r="UEC29" s="258" t="str">
        <f>IFERROR(INDEX('Data Annex'!$K$1:$BS$4779,MATCH(UEC$1&amp;"|"&amp;$B29,'Data Annex'!$K$1:$K$4779,0),MATCH(UEC$2,'Data Annex'!$K$1:$BS$1,0)),"")</f>
        <v/>
      </c>
      <c r="UED29" s="258" t="str">
        <f>IFERROR(INDEX('Data Annex'!$K$1:$BS$4779,MATCH(UED$1&amp;"|"&amp;$B29,'Data Annex'!$K$1:$K$4779,0),MATCH(UED$2,'Data Annex'!$K$1:$BS$1,0)),"")</f>
        <v/>
      </c>
      <c r="UEE29" s="258" t="str">
        <f>IFERROR(INDEX('Data Annex'!$K$1:$BS$4779,MATCH(UEE$1&amp;"|"&amp;$B29,'Data Annex'!$K$1:$K$4779,0),MATCH(UEE$2,'Data Annex'!$K$1:$BS$1,0)),"")</f>
        <v/>
      </c>
      <c r="UEF29" s="258" t="str">
        <f>IFERROR(INDEX('Data Annex'!$K$1:$BS$4779,MATCH(UEF$1&amp;"|"&amp;$B29,'Data Annex'!$K$1:$K$4779,0),MATCH(UEF$2,'Data Annex'!$K$1:$BS$1,0)),"")</f>
        <v/>
      </c>
      <c r="UEG29" s="258" t="str">
        <f>IFERROR(INDEX('Data Annex'!$K$1:$BS$4779,MATCH(UEG$1&amp;"|"&amp;$B29,'Data Annex'!$K$1:$K$4779,0),MATCH(UEG$2,'Data Annex'!$K$1:$BS$1,0)),"")</f>
        <v/>
      </c>
      <c r="UEH29" s="258" t="str">
        <f>IFERROR(INDEX('Data Annex'!$K$1:$BS$4779,MATCH(UEH$1&amp;"|"&amp;$B29,'Data Annex'!$K$1:$K$4779,0),MATCH(UEH$2,'Data Annex'!$K$1:$BS$1,0)),"")</f>
        <v/>
      </c>
      <c r="UEI29" s="258" t="str">
        <f>IFERROR(INDEX('Data Annex'!$K$1:$BS$4779,MATCH(UEI$1&amp;"|"&amp;$B29,'Data Annex'!$K$1:$K$4779,0),MATCH(UEI$2,'Data Annex'!$K$1:$BS$1,0)),"")</f>
        <v/>
      </c>
      <c r="UEJ29" s="258" t="str">
        <f>IFERROR(INDEX('Data Annex'!$K$1:$BS$4779,MATCH(UEJ$1&amp;"|"&amp;$B29,'Data Annex'!$K$1:$K$4779,0),MATCH(UEJ$2,'Data Annex'!$K$1:$BS$1,0)),"")</f>
        <v/>
      </c>
      <c r="UEK29" s="258" t="str">
        <f>IFERROR(INDEX('Data Annex'!$K$1:$BS$4779,MATCH(UEK$1&amp;"|"&amp;$B29,'Data Annex'!$K$1:$K$4779,0),MATCH(UEK$2,'Data Annex'!$K$1:$BS$1,0)),"")</f>
        <v/>
      </c>
      <c r="UEL29" s="258" t="str">
        <f>IFERROR(INDEX('Data Annex'!$K$1:$BS$4779,MATCH(UEL$1&amp;"|"&amp;$B29,'Data Annex'!$K$1:$K$4779,0),MATCH(UEL$2,'Data Annex'!$K$1:$BS$1,0)),"")</f>
        <v/>
      </c>
      <c r="UEM29" s="258" t="str">
        <f>IFERROR(INDEX('Data Annex'!$K$1:$BS$4779,MATCH(UEM$1&amp;"|"&amp;$B29,'Data Annex'!$K$1:$K$4779,0),MATCH(UEM$2,'Data Annex'!$K$1:$BS$1,0)),"")</f>
        <v/>
      </c>
      <c r="UEN29" s="258" t="str">
        <f>IFERROR(INDEX('Data Annex'!$K$1:$BS$4779,MATCH(UEN$1&amp;"|"&amp;$B29,'Data Annex'!$K$1:$K$4779,0),MATCH(UEN$2,'Data Annex'!$K$1:$BS$1,0)),"")</f>
        <v/>
      </c>
      <c r="UEO29" s="258" t="str">
        <f>IFERROR(INDEX('Data Annex'!$K$1:$BS$4779,MATCH(UEO$1&amp;"|"&amp;$B29,'Data Annex'!$K$1:$K$4779,0),MATCH(UEO$2,'Data Annex'!$K$1:$BS$1,0)),"")</f>
        <v/>
      </c>
      <c r="UEP29" s="258" t="str">
        <f>IFERROR(INDEX('Data Annex'!$K$1:$BS$4779,MATCH(UEP$1&amp;"|"&amp;$B29,'Data Annex'!$K$1:$K$4779,0),MATCH(UEP$2,'Data Annex'!$K$1:$BS$1,0)),"")</f>
        <v/>
      </c>
      <c r="UEQ29" s="258" t="str">
        <f>IFERROR(INDEX('Data Annex'!$K$1:$BS$4779,MATCH(UEQ$1&amp;"|"&amp;$B29,'Data Annex'!$K$1:$K$4779,0),MATCH(UEQ$2,'Data Annex'!$K$1:$BS$1,0)),"")</f>
        <v/>
      </c>
      <c r="UER29" s="258" t="str">
        <f>IFERROR(INDEX('Data Annex'!$K$1:$BS$4779,MATCH(UER$1&amp;"|"&amp;$B29,'Data Annex'!$K$1:$K$4779,0),MATCH(UER$2,'Data Annex'!$K$1:$BS$1,0)),"")</f>
        <v/>
      </c>
      <c r="UES29" s="258" t="str">
        <f>IFERROR(INDEX('Data Annex'!$K$1:$BS$4779,MATCH(UES$1&amp;"|"&amp;$B29,'Data Annex'!$K$1:$K$4779,0),MATCH(UES$2,'Data Annex'!$K$1:$BS$1,0)),"")</f>
        <v/>
      </c>
      <c r="UET29" s="258" t="str">
        <f>IFERROR(INDEX('Data Annex'!$K$1:$BS$4779,MATCH(UET$1&amp;"|"&amp;$B29,'Data Annex'!$K$1:$K$4779,0),MATCH(UET$2,'Data Annex'!$K$1:$BS$1,0)),"")</f>
        <v/>
      </c>
      <c r="UEU29" s="258" t="str">
        <f>IFERROR(INDEX('Data Annex'!$K$1:$BS$4779,MATCH(UEU$1&amp;"|"&amp;$B29,'Data Annex'!$K$1:$K$4779,0),MATCH(UEU$2,'Data Annex'!$K$1:$BS$1,0)),"")</f>
        <v/>
      </c>
      <c r="UEV29" s="258" t="str">
        <f>IFERROR(INDEX('Data Annex'!$K$1:$BS$4779,MATCH(UEV$1&amp;"|"&amp;$B29,'Data Annex'!$K$1:$K$4779,0),MATCH(UEV$2,'Data Annex'!$K$1:$BS$1,0)),"")</f>
        <v/>
      </c>
      <c r="UEW29" s="258" t="str">
        <f>IFERROR(INDEX('Data Annex'!$K$1:$BS$4779,MATCH(UEW$1&amp;"|"&amp;$B29,'Data Annex'!$K$1:$K$4779,0),MATCH(UEW$2,'Data Annex'!$K$1:$BS$1,0)),"")</f>
        <v/>
      </c>
      <c r="UEX29" s="258" t="str">
        <f>IFERROR(INDEX('Data Annex'!$K$1:$BS$4779,MATCH(UEX$1&amp;"|"&amp;$B29,'Data Annex'!$K$1:$K$4779,0),MATCH(UEX$2,'Data Annex'!$K$1:$BS$1,0)),"")</f>
        <v/>
      </c>
      <c r="UEY29" s="258" t="str">
        <f>IFERROR(INDEX('Data Annex'!$K$1:$BS$4779,MATCH(UEY$1&amp;"|"&amp;$B29,'Data Annex'!$K$1:$K$4779,0),MATCH(UEY$2,'Data Annex'!$K$1:$BS$1,0)),"")</f>
        <v/>
      </c>
      <c r="UEZ29" s="258" t="str">
        <f>IFERROR(INDEX('Data Annex'!$K$1:$BS$4779,MATCH(UEZ$1&amp;"|"&amp;$B29,'Data Annex'!$K$1:$K$4779,0),MATCH(UEZ$2,'Data Annex'!$K$1:$BS$1,0)),"")</f>
        <v/>
      </c>
      <c r="UFA29" s="258" t="str">
        <f>IFERROR(INDEX('Data Annex'!$K$1:$BS$4779,MATCH(UFA$1&amp;"|"&amp;$B29,'Data Annex'!$K$1:$K$4779,0),MATCH(UFA$2,'Data Annex'!$K$1:$BS$1,0)),"")</f>
        <v/>
      </c>
      <c r="UFB29" s="258" t="str">
        <f>IFERROR(INDEX('Data Annex'!$K$1:$BS$4779,MATCH(UFB$1&amp;"|"&amp;$B29,'Data Annex'!$K$1:$K$4779,0),MATCH(UFB$2,'Data Annex'!$K$1:$BS$1,0)),"")</f>
        <v/>
      </c>
      <c r="UFC29" s="258" t="str">
        <f>IFERROR(INDEX('Data Annex'!$K$1:$BS$4779,MATCH(UFC$1&amp;"|"&amp;$B29,'Data Annex'!$K$1:$K$4779,0),MATCH(UFC$2,'Data Annex'!$K$1:$BS$1,0)),"")</f>
        <v/>
      </c>
      <c r="UFD29" s="258" t="str">
        <f>IFERROR(INDEX('Data Annex'!$K$1:$BS$4779,MATCH(UFD$1&amp;"|"&amp;$B29,'Data Annex'!$K$1:$K$4779,0),MATCH(UFD$2,'Data Annex'!$K$1:$BS$1,0)),"")</f>
        <v/>
      </c>
      <c r="UFE29" s="258" t="str">
        <f>IFERROR(INDEX('Data Annex'!$K$1:$BS$4779,MATCH(UFE$1&amp;"|"&amp;$B29,'Data Annex'!$K$1:$K$4779,0),MATCH(UFE$2,'Data Annex'!$K$1:$BS$1,0)),"")</f>
        <v/>
      </c>
      <c r="UFF29" s="258" t="str">
        <f>IFERROR(INDEX('Data Annex'!$K$1:$BS$4779,MATCH(UFF$1&amp;"|"&amp;$B29,'Data Annex'!$K$1:$K$4779,0),MATCH(UFF$2,'Data Annex'!$K$1:$BS$1,0)),"")</f>
        <v/>
      </c>
      <c r="UFG29" s="258" t="str">
        <f>IFERROR(INDEX('Data Annex'!$K$1:$BS$4779,MATCH(UFG$1&amp;"|"&amp;$B29,'Data Annex'!$K$1:$K$4779,0),MATCH(UFG$2,'Data Annex'!$K$1:$BS$1,0)),"")</f>
        <v/>
      </c>
      <c r="UFH29" s="258" t="str">
        <f>IFERROR(INDEX('Data Annex'!$K$1:$BS$4779,MATCH(UFH$1&amp;"|"&amp;$B29,'Data Annex'!$K$1:$K$4779,0),MATCH(UFH$2,'Data Annex'!$K$1:$BS$1,0)),"")</f>
        <v/>
      </c>
      <c r="UFI29" s="258" t="str">
        <f>IFERROR(INDEX('Data Annex'!$K$1:$BS$4779,MATCH(UFI$1&amp;"|"&amp;$B29,'Data Annex'!$K$1:$K$4779,0),MATCH(UFI$2,'Data Annex'!$K$1:$BS$1,0)),"")</f>
        <v/>
      </c>
      <c r="UFJ29" s="258" t="str">
        <f>IFERROR(INDEX('Data Annex'!$K$1:$BS$4779,MATCH(UFJ$1&amp;"|"&amp;$B29,'Data Annex'!$K$1:$K$4779,0),MATCH(UFJ$2,'Data Annex'!$K$1:$BS$1,0)),"")</f>
        <v/>
      </c>
      <c r="UFK29" s="258" t="str">
        <f>IFERROR(INDEX('Data Annex'!$K$1:$BS$4779,MATCH(UFK$1&amp;"|"&amp;$B29,'Data Annex'!$K$1:$K$4779,0),MATCH(UFK$2,'Data Annex'!$K$1:$BS$1,0)),"")</f>
        <v/>
      </c>
      <c r="UFL29" s="258" t="str">
        <f>IFERROR(INDEX('Data Annex'!$K$1:$BS$4779,MATCH(UFL$1&amp;"|"&amp;$B29,'Data Annex'!$K$1:$K$4779,0),MATCH(UFL$2,'Data Annex'!$K$1:$BS$1,0)),"")</f>
        <v/>
      </c>
      <c r="UFM29" s="258" t="str">
        <f>IFERROR(INDEX('Data Annex'!$K$1:$BS$4779,MATCH(UFM$1&amp;"|"&amp;$B29,'Data Annex'!$K$1:$K$4779,0),MATCH(UFM$2,'Data Annex'!$K$1:$BS$1,0)),"")</f>
        <v/>
      </c>
      <c r="UFN29" s="258" t="str">
        <f>IFERROR(INDEX('Data Annex'!$K$1:$BS$4779,MATCH(UFN$1&amp;"|"&amp;$B29,'Data Annex'!$K$1:$K$4779,0),MATCH(UFN$2,'Data Annex'!$K$1:$BS$1,0)),"")</f>
        <v/>
      </c>
      <c r="UFO29" s="258" t="str">
        <f>IFERROR(INDEX('Data Annex'!$K$1:$BS$4779,MATCH(UFO$1&amp;"|"&amp;$B29,'Data Annex'!$K$1:$K$4779,0),MATCH(UFO$2,'Data Annex'!$K$1:$BS$1,0)),"")</f>
        <v/>
      </c>
      <c r="UFP29" s="258" t="str">
        <f>IFERROR(INDEX('Data Annex'!$K$1:$BS$4779,MATCH(UFP$1&amp;"|"&amp;$B29,'Data Annex'!$K$1:$K$4779,0),MATCH(UFP$2,'Data Annex'!$K$1:$BS$1,0)),"")</f>
        <v/>
      </c>
      <c r="UFQ29" s="258" t="str">
        <f>IFERROR(INDEX('Data Annex'!$K$1:$BS$4779,MATCH(UFQ$1&amp;"|"&amp;$B29,'Data Annex'!$K$1:$K$4779,0),MATCH(UFQ$2,'Data Annex'!$K$1:$BS$1,0)),"")</f>
        <v/>
      </c>
      <c r="UFR29" s="258" t="str">
        <f>IFERROR(INDEX('Data Annex'!$K$1:$BS$4779,MATCH(UFR$1&amp;"|"&amp;$B29,'Data Annex'!$K$1:$K$4779,0),MATCH(UFR$2,'Data Annex'!$K$1:$BS$1,0)),"")</f>
        <v/>
      </c>
      <c r="UFS29" s="258" t="str">
        <f>IFERROR(INDEX('Data Annex'!$K$1:$BS$4779,MATCH(UFS$1&amp;"|"&amp;$B29,'Data Annex'!$K$1:$K$4779,0),MATCH(UFS$2,'Data Annex'!$K$1:$BS$1,0)),"")</f>
        <v/>
      </c>
      <c r="UFT29" s="258" t="str">
        <f>IFERROR(INDEX('Data Annex'!$K$1:$BS$4779,MATCH(UFT$1&amp;"|"&amp;$B29,'Data Annex'!$K$1:$K$4779,0),MATCH(UFT$2,'Data Annex'!$K$1:$BS$1,0)),"")</f>
        <v/>
      </c>
      <c r="UFU29" s="258" t="str">
        <f>IFERROR(INDEX('Data Annex'!$K$1:$BS$4779,MATCH(UFU$1&amp;"|"&amp;$B29,'Data Annex'!$K$1:$K$4779,0),MATCH(UFU$2,'Data Annex'!$K$1:$BS$1,0)),"")</f>
        <v/>
      </c>
      <c r="UFV29" s="258" t="str">
        <f>IFERROR(INDEX('Data Annex'!$K$1:$BS$4779,MATCH(UFV$1&amp;"|"&amp;$B29,'Data Annex'!$K$1:$K$4779,0),MATCH(UFV$2,'Data Annex'!$K$1:$BS$1,0)),"")</f>
        <v/>
      </c>
      <c r="UFW29" s="258" t="str">
        <f>IFERROR(INDEX('Data Annex'!$K$1:$BS$4779,MATCH(UFW$1&amp;"|"&amp;$B29,'Data Annex'!$K$1:$K$4779,0),MATCH(UFW$2,'Data Annex'!$K$1:$BS$1,0)),"")</f>
        <v/>
      </c>
      <c r="UFX29" s="258" t="str">
        <f>IFERROR(INDEX('Data Annex'!$K$1:$BS$4779,MATCH(UFX$1&amp;"|"&amp;$B29,'Data Annex'!$K$1:$K$4779,0),MATCH(UFX$2,'Data Annex'!$K$1:$BS$1,0)),"")</f>
        <v/>
      </c>
      <c r="UFY29" s="258" t="str">
        <f>IFERROR(INDEX('Data Annex'!$K$1:$BS$4779,MATCH(UFY$1&amp;"|"&amp;$B29,'Data Annex'!$K$1:$K$4779,0),MATCH(UFY$2,'Data Annex'!$K$1:$BS$1,0)),"")</f>
        <v/>
      </c>
      <c r="UFZ29" s="258" t="str">
        <f>IFERROR(INDEX('Data Annex'!$K$1:$BS$4779,MATCH(UFZ$1&amp;"|"&amp;$B29,'Data Annex'!$K$1:$K$4779,0),MATCH(UFZ$2,'Data Annex'!$K$1:$BS$1,0)),"")</f>
        <v/>
      </c>
      <c r="UGA29" s="258" t="str">
        <f>IFERROR(INDEX('Data Annex'!$K$1:$BS$4779,MATCH(UGA$1&amp;"|"&amp;$B29,'Data Annex'!$K$1:$K$4779,0),MATCH(UGA$2,'Data Annex'!$K$1:$BS$1,0)),"")</f>
        <v/>
      </c>
      <c r="UGB29" s="258" t="str">
        <f>IFERROR(INDEX('Data Annex'!$K$1:$BS$4779,MATCH(UGB$1&amp;"|"&amp;$B29,'Data Annex'!$K$1:$K$4779,0),MATCH(UGB$2,'Data Annex'!$K$1:$BS$1,0)),"")</f>
        <v/>
      </c>
      <c r="UGC29" s="258" t="str">
        <f>IFERROR(INDEX('Data Annex'!$K$1:$BS$4779,MATCH(UGC$1&amp;"|"&amp;$B29,'Data Annex'!$K$1:$K$4779,0),MATCH(UGC$2,'Data Annex'!$K$1:$BS$1,0)),"")</f>
        <v/>
      </c>
      <c r="UGD29" s="258" t="str">
        <f>IFERROR(INDEX('Data Annex'!$K$1:$BS$4779,MATCH(UGD$1&amp;"|"&amp;$B29,'Data Annex'!$K$1:$K$4779,0),MATCH(UGD$2,'Data Annex'!$K$1:$BS$1,0)),"")</f>
        <v/>
      </c>
      <c r="UGE29" s="258" t="str">
        <f>IFERROR(INDEX('Data Annex'!$K$1:$BS$4779,MATCH(UGE$1&amp;"|"&amp;$B29,'Data Annex'!$K$1:$K$4779,0),MATCH(UGE$2,'Data Annex'!$K$1:$BS$1,0)),"")</f>
        <v/>
      </c>
      <c r="UGF29" s="258" t="str">
        <f>IFERROR(INDEX('Data Annex'!$K$1:$BS$4779,MATCH(UGF$1&amp;"|"&amp;$B29,'Data Annex'!$K$1:$K$4779,0),MATCH(UGF$2,'Data Annex'!$K$1:$BS$1,0)),"")</f>
        <v/>
      </c>
      <c r="UGG29" s="258" t="str">
        <f>IFERROR(INDEX('Data Annex'!$K$1:$BS$4779,MATCH(UGG$1&amp;"|"&amp;$B29,'Data Annex'!$K$1:$K$4779,0),MATCH(UGG$2,'Data Annex'!$K$1:$BS$1,0)),"")</f>
        <v/>
      </c>
      <c r="UGH29" s="258" t="str">
        <f>IFERROR(INDEX('Data Annex'!$K$1:$BS$4779,MATCH(UGH$1&amp;"|"&amp;$B29,'Data Annex'!$K$1:$K$4779,0),MATCH(UGH$2,'Data Annex'!$K$1:$BS$1,0)),"")</f>
        <v/>
      </c>
      <c r="UGI29" s="258" t="str">
        <f>IFERROR(INDEX('Data Annex'!$K$1:$BS$4779,MATCH(UGI$1&amp;"|"&amp;$B29,'Data Annex'!$K$1:$K$4779,0),MATCH(UGI$2,'Data Annex'!$K$1:$BS$1,0)),"")</f>
        <v/>
      </c>
      <c r="UGJ29" s="258" t="str">
        <f>IFERROR(INDEX('Data Annex'!$K$1:$BS$4779,MATCH(UGJ$1&amp;"|"&amp;$B29,'Data Annex'!$K$1:$K$4779,0),MATCH(UGJ$2,'Data Annex'!$K$1:$BS$1,0)),"")</f>
        <v/>
      </c>
      <c r="UGK29" s="258" t="str">
        <f>IFERROR(INDEX('Data Annex'!$K$1:$BS$4779,MATCH(UGK$1&amp;"|"&amp;$B29,'Data Annex'!$K$1:$K$4779,0),MATCH(UGK$2,'Data Annex'!$K$1:$BS$1,0)),"")</f>
        <v/>
      </c>
      <c r="UGL29" s="258" t="str">
        <f>IFERROR(INDEX('Data Annex'!$K$1:$BS$4779,MATCH(UGL$1&amp;"|"&amp;$B29,'Data Annex'!$K$1:$K$4779,0),MATCH(UGL$2,'Data Annex'!$K$1:$BS$1,0)),"")</f>
        <v/>
      </c>
      <c r="UGM29" s="258" t="str">
        <f>IFERROR(INDEX('Data Annex'!$K$1:$BS$4779,MATCH(UGM$1&amp;"|"&amp;$B29,'Data Annex'!$K$1:$K$4779,0),MATCH(UGM$2,'Data Annex'!$K$1:$BS$1,0)),"")</f>
        <v/>
      </c>
      <c r="UGN29" s="258" t="str">
        <f>IFERROR(INDEX('Data Annex'!$K$1:$BS$4779,MATCH(UGN$1&amp;"|"&amp;$B29,'Data Annex'!$K$1:$K$4779,0),MATCH(UGN$2,'Data Annex'!$K$1:$BS$1,0)),"")</f>
        <v/>
      </c>
      <c r="UGO29" s="258" t="str">
        <f>IFERROR(INDEX('Data Annex'!$K$1:$BS$4779,MATCH(UGO$1&amp;"|"&amp;$B29,'Data Annex'!$K$1:$K$4779,0),MATCH(UGO$2,'Data Annex'!$K$1:$BS$1,0)),"")</f>
        <v/>
      </c>
      <c r="UGP29" s="258" t="str">
        <f>IFERROR(INDEX('Data Annex'!$K$1:$BS$4779,MATCH(UGP$1&amp;"|"&amp;$B29,'Data Annex'!$K$1:$K$4779,0),MATCH(UGP$2,'Data Annex'!$K$1:$BS$1,0)),"")</f>
        <v/>
      </c>
      <c r="UGQ29" s="258" t="str">
        <f>IFERROR(INDEX('Data Annex'!$K$1:$BS$4779,MATCH(UGQ$1&amp;"|"&amp;$B29,'Data Annex'!$K$1:$K$4779,0),MATCH(UGQ$2,'Data Annex'!$K$1:$BS$1,0)),"")</f>
        <v/>
      </c>
      <c r="UGR29" s="258" t="str">
        <f>IFERROR(INDEX('Data Annex'!$K$1:$BS$4779,MATCH(UGR$1&amp;"|"&amp;$B29,'Data Annex'!$K$1:$K$4779,0),MATCH(UGR$2,'Data Annex'!$K$1:$BS$1,0)),"")</f>
        <v/>
      </c>
      <c r="UGS29" s="258" t="str">
        <f>IFERROR(INDEX('Data Annex'!$K$1:$BS$4779,MATCH(UGS$1&amp;"|"&amp;$B29,'Data Annex'!$K$1:$K$4779,0),MATCH(UGS$2,'Data Annex'!$K$1:$BS$1,0)),"")</f>
        <v/>
      </c>
      <c r="UGT29" s="258" t="str">
        <f>IFERROR(INDEX('Data Annex'!$K$1:$BS$4779,MATCH(UGT$1&amp;"|"&amp;$B29,'Data Annex'!$K$1:$K$4779,0),MATCH(UGT$2,'Data Annex'!$K$1:$BS$1,0)),"")</f>
        <v/>
      </c>
      <c r="UGU29" s="258" t="str">
        <f>IFERROR(INDEX('Data Annex'!$K$1:$BS$4779,MATCH(UGU$1&amp;"|"&amp;$B29,'Data Annex'!$K$1:$K$4779,0),MATCH(UGU$2,'Data Annex'!$K$1:$BS$1,0)),"")</f>
        <v/>
      </c>
      <c r="UGV29" s="258" t="str">
        <f>IFERROR(INDEX('Data Annex'!$K$1:$BS$4779,MATCH(UGV$1&amp;"|"&amp;$B29,'Data Annex'!$K$1:$K$4779,0),MATCH(UGV$2,'Data Annex'!$K$1:$BS$1,0)),"")</f>
        <v/>
      </c>
      <c r="UGW29" s="258" t="str">
        <f>IFERROR(INDEX('Data Annex'!$K$1:$BS$4779,MATCH(UGW$1&amp;"|"&amp;$B29,'Data Annex'!$K$1:$K$4779,0),MATCH(UGW$2,'Data Annex'!$K$1:$BS$1,0)),"")</f>
        <v/>
      </c>
      <c r="UGX29" s="258" t="str">
        <f>IFERROR(INDEX('Data Annex'!$K$1:$BS$4779,MATCH(UGX$1&amp;"|"&amp;$B29,'Data Annex'!$K$1:$K$4779,0),MATCH(UGX$2,'Data Annex'!$K$1:$BS$1,0)),"")</f>
        <v/>
      </c>
      <c r="UGY29" s="258" t="str">
        <f>IFERROR(INDEX('Data Annex'!$K$1:$BS$4779,MATCH(UGY$1&amp;"|"&amp;$B29,'Data Annex'!$K$1:$K$4779,0),MATCH(UGY$2,'Data Annex'!$K$1:$BS$1,0)),"")</f>
        <v/>
      </c>
      <c r="UGZ29" s="258" t="str">
        <f>IFERROR(INDEX('Data Annex'!$K$1:$BS$4779,MATCH(UGZ$1&amp;"|"&amp;$B29,'Data Annex'!$K$1:$K$4779,0),MATCH(UGZ$2,'Data Annex'!$K$1:$BS$1,0)),"")</f>
        <v/>
      </c>
      <c r="UHA29" s="258" t="str">
        <f>IFERROR(INDEX('Data Annex'!$K$1:$BS$4779,MATCH(UHA$1&amp;"|"&amp;$B29,'Data Annex'!$K$1:$K$4779,0),MATCH(UHA$2,'Data Annex'!$K$1:$BS$1,0)),"")</f>
        <v/>
      </c>
      <c r="UHB29" s="258" t="str">
        <f>IFERROR(INDEX('Data Annex'!$K$1:$BS$4779,MATCH(UHB$1&amp;"|"&amp;$B29,'Data Annex'!$K$1:$K$4779,0),MATCH(UHB$2,'Data Annex'!$K$1:$BS$1,0)),"")</f>
        <v/>
      </c>
      <c r="UHC29" s="258" t="str">
        <f>IFERROR(INDEX('Data Annex'!$K$1:$BS$4779,MATCH(UHC$1&amp;"|"&amp;$B29,'Data Annex'!$K$1:$K$4779,0),MATCH(UHC$2,'Data Annex'!$K$1:$BS$1,0)),"")</f>
        <v/>
      </c>
      <c r="UHD29" s="258" t="str">
        <f>IFERROR(INDEX('Data Annex'!$K$1:$BS$4779,MATCH(UHD$1&amp;"|"&amp;$B29,'Data Annex'!$K$1:$K$4779,0),MATCH(UHD$2,'Data Annex'!$K$1:$BS$1,0)),"")</f>
        <v/>
      </c>
      <c r="UHE29" s="258" t="str">
        <f>IFERROR(INDEX('Data Annex'!$K$1:$BS$4779,MATCH(UHE$1&amp;"|"&amp;$B29,'Data Annex'!$K$1:$K$4779,0),MATCH(UHE$2,'Data Annex'!$K$1:$BS$1,0)),"")</f>
        <v/>
      </c>
      <c r="UHF29" s="258" t="str">
        <f>IFERROR(INDEX('Data Annex'!$K$1:$BS$4779,MATCH(UHF$1&amp;"|"&amp;$B29,'Data Annex'!$K$1:$K$4779,0),MATCH(UHF$2,'Data Annex'!$K$1:$BS$1,0)),"")</f>
        <v/>
      </c>
      <c r="UHG29" s="258" t="str">
        <f>IFERROR(INDEX('Data Annex'!$K$1:$BS$4779,MATCH(UHG$1&amp;"|"&amp;$B29,'Data Annex'!$K$1:$K$4779,0),MATCH(UHG$2,'Data Annex'!$K$1:$BS$1,0)),"")</f>
        <v/>
      </c>
      <c r="UHH29" s="258" t="str">
        <f>IFERROR(INDEX('Data Annex'!$K$1:$BS$4779,MATCH(UHH$1&amp;"|"&amp;$B29,'Data Annex'!$K$1:$K$4779,0),MATCH(UHH$2,'Data Annex'!$K$1:$BS$1,0)),"")</f>
        <v/>
      </c>
      <c r="UHI29" s="258" t="str">
        <f>IFERROR(INDEX('Data Annex'!$K$1:$BS$4779,MATCH(UHI$1&amp;"|"&amp;$B29,'Data Annex'!$K$1:$K$4779,0),MATCH(UHI$2,'Data Annex'!$K$1:$BS$1,0)),"")</f>
        <v/>
      </c>
      <c r="UHJ29" s="258" t="str">
        <f>IFERROR(INDEX('Data Annex'!$K$1:$BS$4779,MATCH(UHJ$1&amp;"|"&amp;$B29,'Data Annex'!$K$1:$K$4779,0),MATCH(UHJ$2,'Data Annex'!$K$1:$BS$1,0)),"")</f>
        <v/>
      </c>
      <c r="UHK29" s="258" t="str">
        <f>IFERROR(INDEX('Data Annex'!$K$1:$BS$4779,MATCH(UHK$1&amp;"|"&amp;$B29,'Data Annex'!$K$1:$K$4779,0),MATCH(UHK$2,'Data Annex'!$K$1:$BS$1,0)),"")</f>
        <v/>
      </c>
      <c r="UHL29" s="258" t="str">
        <f>IFERROR(INDEX('Data Annex'!$K$1:$BS$4779,MATCH(UHL$1&amp;"|"&amp;$B29,'Data Annex'!$K$1:$K$4779,0),MATCH(UHL$2,'Data Annex'!$K$1:$BS$1,0)),"")</f>
        <v/>
      </c>
      <c r="UHM29" s="258" t="str">
        <f>IFERROR(INDEX('Data Annex'!$K$1:$BS$4779,MATCH(UHM$1&amp;"|"&amp;$B29,'Data Annex'!$K$1:$K$4779,0),MATCH(UHM$2,'Data Annex'!$K$1:$BS$1,0)),"")</f>
        <v/>
      </c>
      <c r="UHN29" s="258" t="str">
        <f>IFERROR(INDEX('Data Annex'!$K$1:$BS$4779,MATCH(UHN$1&amp;"|"&amp;$B29,'Data Annex'!$K$1:$K$4779,0),MATCH(UHN$2,'Data Annex'!$K$1:$BS$1,0)),"")</f>
        <v/>
      </c>
      <c r="UHO29" s="258" t="str">
        <f>IFERROR(INDEX('Data Annex'!$K$1:$BS$4779,MATCH(UHO$1&amp;"|"&amp;$B29,'Data Annex'!$K$1:$K$4779,0),MATCH(UHO$2,'Data Annex'!$K$1:$BS$1,0)),"")</f>
        <v/>
      </c>
      <c r="UHP29" s="258" t="str">
        <f>IFERROR(INDEX('Data Annex'!$K$1:$BS$4779,MATCH(UHP$1&amp;"|"&amp;$B29,'Data Annex'!$K$1:$K$4779,0),MATCH(UHP$2,'Data Annex'!$K$1:$BS$1,0)),"")</f>
        <v/>
      </c>
      <c r="UHQ29" s="258" t="str">
        <f>IFERROR(INDEX('Data Annex'!$K$1:$BS$4779,MATCH(UHQ$1&amp;"|"&amp;$B29,'Data Annex'!$K$1:$K$4779,0),MATCH(UHQ$2,'Data Annex'!$K$1:$BS$1,0)),"")</f>
        <v/>
      </c>
      <c r="UHR29" s="258" t="str">
        <f>IFERROR(INDEX('Data Annex'!$K$1:$BS$4779,MATCH(UHR$1&amp;"|"&amp;$B29,'Data Annex'!$K$1:$K$4779,0),MATCH(UHR$2,'Data Annex'!$K$1:$BS$1,0)),"")</f>
        <v/>
      </c>
      <c r="UHS29" s="258" t="str">
        <f>IFERROR(INDEX('Data Annex'!$K$1:$BS$4779,MATCH(UHS$1&amp;"|"&amp;$B29,'Data Annex'!$K$1:$K$4779,0),MATCH(UHS$2,'Data Annex'!$K$1:$BS$1,0)),"")</f>
        <v/>
      </c>
      <c r="UHT29" s="258" t="str">
        <f>IFERROR(INDEX('Data Annex'!$K$1:$BS$4779,MATCH(UHT$1&amp;"|"&amp;$B29,'Data Annex'!$K$1:$K$4779,0),MATCH(UHT$2,'Data Annex'!$K$1:$BS$1,0)),"")</f>
        <v/>
      </c>
      <c r="UHU29" s="258" t="str">
        <f>IFERROR(INDEX('Data Annex'!$K$1:$BS$4779,MATCH(UHU$1&amp;"|"&amp;$B29,'Data Annex'!$K$1:$K$4779,0),MATCH(UHU$2,'Data Annex'!$K$1:$BS$1,0)),"")</f>
        <v/>
      </c>
      <c r="UHV29" s="258" t="str">
        <f>IFERROR(INDEX('Data Annex'!$K$1:$BS$4779,MATCH(UHV$1&amp;"|"&amp;$B29,'Data Annex'!$K$1:$K$4779,0),MATCH(UHV$2,'Data Annex'!$K$1:$BS$1,0)),"")</f>
        <v/>
      </c>
      <c r="UHW29" s="258" t="str">
        <f>IFERROR(INDEX('Data Annex'!$K$1:$BS$4779,MATCH(UHW$1&amp;"|"&amp;$B29,'Data Annex'!$K$1:$K$4779,0),MATCH(UHW$2,'Data Annex'!$K$1:$BS$1,0)),"")</f>
        <v/>
      </c>
      <c r="UHX29" s="258" t="str">
        <f>IFERROR(INDEX('Data Annex'!$K$1:$BS$4779,MATCH(UHX$1&amp;"|"&amp;$B29,'Data Annex'!$K$1:$K$4779,0),MATCH(UHX$2,'Data Annex'!$K$1:$BS$1,0)),"")</f>
        <v/>
      </c>
      <c r="UHY29" s="258" t="str">
        <f>IFERROR(INDEX('Data Annex'!$K$1:$BS$4779,MATCH(UHY$1&amp;"|"&amp;$B29,'Data Annex'!$K$1:$K$4779,0),MATCH(UHY$2,'Data Annex'!$K$1:$BS$1,0)),"")</f>
        <v/>
      </c>
      <c r="UHZ29" s="258" t="str">
        <f>IFERROR(INDEX('Data Annex'!$K$1:$BS$4779,MATCH(UHZ$1&amp;"|"&amp;$B29,'Data Annex'!$K$1:$K$4779,0),MATCH(UHZ$2,'Data Annex'!$K$1:$BS$1,0)),"")</f>
        <v/>
      </c>
      <c r="UIA29" s="258" t="str">
        <f>IFERROR(INDEX('Data Annex'!$K$1:$BS$4779,MATCH(UIA$1&amp;"|"&amp;$B29,'Data Annex'!$K$1:$K$4779,0),MATCH(UIA$2,'Data Annex'!$K$1:$BS$1,0)),"")</f>
        <v/>
      </c>
      <c r="UIB29" s="258" t="str">
        <f>IFERROR(INDEX('Data Annex'!$K$1:$BS$4779,MATCH(UIB$1&amp;"|"&amp;$B29,'Data Annex'!$K$1:$K$4779,0),MATCH(UIB$2,'Data Annex'!$K$1:$BS$1,0)),"")</f>
        <v/>
      </c>
      <c r="UIC29" s="258" t="str">
        <f>IFERROR(INDEX('Data Annex'!$K$1:$BS$4779,MATCH(UIC$1&amp;"|"&amp;$B29,'Data Annex'!$K$1:$K$4779,0),MATCH(UIC$2,'Data Annex'!$K$1:$BS$1,0)),"")</f>
        <v/>
      </c>
      <c r="UID29" s="258" t="str">
        <f>IFERROR(INDEX('Data Annex'!$K$1:$BS$4779,MATCH(UID$1&amp;"|"&amp;$B29,'Data Annex'!$K$1:$K$4779,0),MATCH(UID$2,'Data Annex'!$K$1:$BS$1,0)),"")</f>
        <v/>
      </c>
      <c r="UIE29" s="258" t="str">
        <f>IFERROR(INDEX('Data Annex'!$K$1:$BS$4779,MATCH(UIE$1&amp;"|"&amp;$B29,'Data Annex'!$K$1:$K$4779,0),MATCH(UIE$2,'Data Annex'!$K$1:$BS$1,0)),"")</f>
        <v/>
      </c>
      <c r="UIF29" s="258" t="str">
        <f>IFERROR(INDEX('Data Annex'!$K$1:$BS$4779,MATCH(UIF$1&amp;"|"&amp;$B29,'Data Annex'!$K$1:$K$4779,0),MATCH(UIF$2,'Data Annex'!$K$1:$BS$1,0)),"")</f>
        <v/>
      </c>
      <c r="UIG29" s="258" t="str">
        <f>IFERROR(INDEX('Data Annex'!$K$1:$BS$4779,MATCH(UIG$1&amp;"|"&amp;$B29,'Data Annex'!$K$1:$K$4779,0),MATCH(UIG$2,'Data Annex'!$K$1:$BS$1,0)),"")</f>
        <v/>
      </c>
      <c r="UIH29" s="258" t="str">
        <f>IFERROR(INDEX('Data Annex'!$K$1:$BS$4779,MATCH(UIH$1&amp;"|"&amp;$B29,'Data Annex'!$K$1:$K$4779,0),MATCH(UIH$2,'Data Annex'!$K$1:$BS$1,0)),"")</f>
        <v/>
      </c>
      <c r="UII29" s="258" t="str">
        <f>IFERROR(INDEX('Data Annex'!$K$1:$BS$4779,MATCH(UII$1&amp;"|"&amp;$B29,'Data Annex'!$K$1:$K$4779,0),MATCH(UII$2,'Data Annex'!$K$1:$BS$1,0)),"")</f>
        <v/>
      </c>
      <c r="UIJ29" s="258" t="str">
        <f>IFERROR(INDEX('Data Annex'!$K$1:$BS$4779,MATCH(UIJ$1&amp;"|"&amp;$B29,'Data Annex'!$K$1:$K$4779,0),MATCH(UIJ$2,'Data Annex'!$K$1:$BS$1,0)),"")</f>
        <v/>
      </c>
      <c r="UIK29" s="258" t="str">
        <f>IFERROR(INDEX('Data Annex'!$K$1:$BS$4779,MATCH(UIK$1&amp;"|"&amp;$B29,'Data Annex'!$K$1:$K$4779,0),MATCH(UIK$2,'Data Annex'!$K$1:$BS$1,0)),"")</f>
        <v/>
      </c>
      <c r="UIL29" s="258" t="str">
        <f>IFERROR(INDEX('Data Annex'!$K$1:$BS$4779,MATCH(UIL$1&amp;"|"&amp;$B29,'Data Annex'!$K$1:$K$4779,0),MATCH(UIL$2,'Data Annex'!$K$1:$BS$1,0)),"")</f>
        <v/>
      </c>
      <c r="UIM29" s="258" t="str">
        <f>IFERROR(INDEX('Data Annex'!$K$1:$BS$4779,MATCH(UIM$1&amp;"|"&amp;$B29,'Data Annex'!$K$1:$K$4779,0),MATCH(UIM$2,'Data Annex'!$K$1:$BS$1,0)),"")</f>
        <v/>
      </c>
      <c r="UIN29" s="258" t="str">
        <f>IFERROR(INDEX('Data Annex'!$K$1:$BS$4779,MATCH(UIN$1&amp;"|"&amp;$B29,'Data Annex'!$K$1:$K$4779,0),MATCH(UIN$2,'Data Annex'!$K$1:$BS$1,0)),"")</f>
        <v/>
      </c>
      <c r="UIO29" s="258" t="str">
        <f>IFERROR(INDEX('Data Annex'!$K$1:$BS$4779,MATCH(UIO$1&amp;"|"&amp;$B29,'Data Annex'!$K$1:$K$4779,0),MATCH(UIO$2,'Data Annex'!$K$1:$BS$1,0)),"")</f>
        <v/>
      </c>
      <c r="UIP29" s="258" t="str">
        <f>IFERROR(INDEX('Data Annex'!$K$1:$BS$4779,MATCH(UIP$1&amp;"|"&amp;$B29,'Data Annex'!$K$1:$K$4779,0),MATCH(UIP$2,'Data Annex'!$K$1:$BS$1,0)),"")</f>
        <v/>
      </c>
      <c r="UIQ29" s="258" t="str">
        <f>IFERROR(INDEX('Data Annex'!$K$1:$BS$4779,MATCH(UIQ$1&amp;"|"&amp;$B29,'Data Annex'!$K$1:$K$4779,0),MATCH(UIQ$2,'Data Annex'!$K$1:$BS$1,0)),"")</f>
        <v/>
      </c>
      <c r="UIR29" s="258" t="str">
        <f>IFERROR(INDEX('Data Annex'!$K$1:$BS$4779,MATCH(UIR$1&amp;"|"&amp;$B29,'Data Annex'!$K$1:$K$4779,0),MATCH(UIR$2,'Data Annex'!$K$1:$BS$1,0)),"")</f>
        <v/>
      </c>
      <c r="UIS29" s="258" t="str">
        <f>IFERROR(INDEX('Data Annex'!$K$1:$BS$4779,MATCH(UIS$1&amp;"|"&amp;$B29,'Data Annex'!$K$1:$K$4779,0),MATCH(UIS$2,'Data Annex'!$K$1:$BS$1,0)),"")</f>
        <v/>
      </c>
      <c r="UIT29" s="258" t="str">
        <f>IFERROR(INDEX('Data Annex'!$K$1:$BS$4779,MATCH(UIT$1&amp;"|"&amp;$B29,'Data Annex'!$K$1:$K$4779,0),MATCH(UIT$2,'Data Annex'!$K$1:$BS$1,0)),"")</f>
        <v/>
      </c>
      <c r="UIU29" s="258" t="str">
        <f>IFERROR(INDEX('Data Annex'!$K$1:$BS$4779,MATCH(UIU$1&amp;"|"&amp;$B29,'Data Annex'!$K$1:$K$4779,0),MATCH(UIU$2,'Data Annex'!$K$1:$BS$1,0)),"")</f>
        <v/>
      </c>
      <c r="UIV29" s="258" t="str">
        <f>IFERROR(INDEX('Data Annex'!$K$1:$BS$4779,MATCH(UIV$1&amp;"|"&amp;$B29,'Data Annex'!$K$1:$K$4779,0),MATCH(UIV$2,'Data Annex'!$K$1:$BS$1,0)),"")</f>
        <v/>
      </c>
      <c r="UIW29" s="258" t="str">
        <f>IFERROR(INDEX('Data Annex'!$K$1:$BS$4779,MATCH(UIW$1&amp;"|"&amp;$B29,'Data Annex'!$K$1:$K$4779,0),MATCH(UIW$2,'Data Annex'!$K$1:$BS$1,0)),"")</f>
        <v/>
      </c>
      <c r="UIX29" s="258" t="str">
        <f>IFERROR(INDEX('Data Annex'!$K$1:$BS$4779,MATCH(UIX$1&amp;"|"&amp;$B29,'Data Annex'!$K$1:$K$4779,0),MATCH(UIX$2,'Data Annex'!$K$1:$BS$1,0)),"")</f>
        <v/>
      </c>
      <c r="UIY29" s="258" t="str">
        <f>IFERROR(INDEX('Data Annex'!$K$1:$BS$4779,MATCH(UIY$1&amp;"|"&amp;$B29,'Data Annex'!$K$1:$K$4779,0),MATCH(UIY$2,'Data Annex'!$K$1:$BS$1,0)),"")</f>
        <v/>
      </c>
      <c r="UIZ29" s="258" t="str">
        <f>IFERROR(INDEX('Data Annex'!$K$1:$BS$4779,MATCH(UIZ$1&amp;"|"&amp;$B29,'Data Annex'!$K$1:$K$4779,0),MATCH(UIZ$2,'Data Annex'!$K$1:$BS$1,0)),"")</f>
        <v/>
      </c>
      <c r="UJA29" s="258" t="str">
        <f>IFERROR(INDEX('Data Annex'!$K$1:$BS$4779,MATCH(UJA$1&amp;"|"&amp;$B29,'Data Annex'!$K$1:$K$4779,0),MATCH(UJA$2,'Data Annex'!$K$1:$BS$1,0)),"")</f>
        <v/>
      </c>
      <c r="UJB29" s="258" t="str">
        <f>IFERROR(INDEX('Data Annex'!$K$1:$BS$4779,MATCH(UJB$1&amp;"|"&amp;$B29,'Data Annex'!$K$1:$K$4779,0),MATCH(UJB$2,'Data Annex'!$K$1:$BS$1,0)),"")</f>
        <v/>
      </c>
      <c r="UJC29" s="258" t="str">
        <f>IFERROR(INDEX('Data Annex'!$K$1:$BS$4779,MATCH(UJC$1&amp;"|"&amp;$B29,'Data Annex'!$K$1:$K$4779,0),MATCH(UJC$2,'Data Annex'!$K$1:$BS$1,0)),"")</f>
        <v/>
      </c>
      <c r="UJD29" s="258" t="str">
        <f>IFERROR(INDEX('Data Annex'!$K$1:$BS$4779,MATCH(UJD$1&amp;"|"&amp;$B29,'Data Annex'!$K$1:$K$4779,0),MATCH(UJD$2,'Data Annex'!$K$1:$BS$1,0)),"")</f>
        <v/>
      </c>
      <c r="UJE29" s="258" t="str">
        <f>IFERROR(INDEX('Data Annex'!$K$1:$BS$4779,MATCH(UJE$1&amp;"|"&amp;$B29,'Data Annex'!$K$1:$K$4779,0),MATCH(UJE$2,'Data Annex'!$K$1:$BS$1,0)),"")</f>
        <v/>
      </c>
      <c r="UJF29" s="258" t="str">
        <f>IFERROR(INDEX('Data Annex'!$K$1:$BS$4779,MATCH(UJF$1&amp;"|"&amp;$B29,'Data Annex'!$K$1:$K$4779,0),MATCH(UJF$2,'Data Annex'!$K$1:$BS$1,0)),"")</f>
        <v/>
      </c>
      <c r="UJG29" s="258" t="str">
        <f>IFERROR(INDEX('Data Annex'!$K$1:$BS$4779,MATCH(UJG$1&amp;"|"&amp;$B29,'Data Annex'!$K$1:$K$4779,0),MATCH(UJG$2,'Data Annex'!$K$1:$BS$1,0)),"")</f>
        <v/>
      </c>
      <c r="UJH29" s="258" t="str">
        <f>IFERROR(INDEX('Data Annex'!$K$1:$BS$4779,MATCH(UJH$1&amp;"|"&amp;$B29,'Data Annex'!$K$1:$K$4779,0),MATCH(UJH$2,'Data Annex'!$K$1:$BS$1,0)),"")</f>
        <v/>
      </c>
      <c r="UJI29" s="258" t="str">
        <f>IFERROR(INDEX('Data Annex'!$K$1:$BS$4779,MATCH(UJI$1&amp;"|"&amp;$B29,'Data Annex'!$K$1:$K$4779,0),MATCH(UJI$2,'Data Annex'!$K$1:$BS$1,0)),"")</f>
        <v/>
      </c>
      <c r="UJJ29" s="258" t="str">
        <f>IFERROR(INDEX('Data Annex'!$K$1:$BS$4779,MATCH(UJJ$1&amp;"|"&amp;$B29,'Data Annex'!$K$1:$K$4779,0),MATCH(UJJ$2,'Data Annex'!$K$1:$BS$1,0)),"")</f>
        <v/>
      </c>
      <c r="UJK29" s="258" t="str">
        <f>IFERROR(INDEX('Data Annex'!$K$1:$BS$4779,MATCH(UJK$1&amp;"|"&amp;$B29,'Data Annex'!$K$1:$K$4779,0),MATCH(UJK$2,'Data Annex'!$K$1:$BS$1,0)),"")</f>
        <v/>
      </c>
      <c r="UJL29" s="258" t="str">
        <f>IFERROR(INDEX('Data Annex'!$K$1:$BS$4779,MATCH(UJL$1&amp;"|"&amp;$B29,'Data Annex'!$K$1:$K$4779,0),MATCH(UJL$2,'Data Annex'!$K$1:$BS$1,0)),"")</f>
        <v/>
      </c>
      <c r="UJM29" s="258" t="str">
        <f>IFERROR(INDEX('Data Annex'!$K$1:$BS$4779,MATCH(UJM$1&amp;"|"&amp;$B29,'Data Annex'!$K$1:$K$4779,0),MATCH(UJM$2,'Data Annex'!$K$1:$BS$1,0)),"")</f>
        <v/>
      </c>
      <c r="UJN29" s="258" t="str">
        <f>IFERROR(INDEX('Data Annex'!$K$1:$BS$4779,MATCH(UJN$1&amp;"|"&amp;$B29,'Data Annex'!$K$1:$K$4779,0),MATCH(UJN$2,'Data Annex'!$K$1:$BS$1,0)),"")</f>
        <v/>
      </c>
      <c r="UJO29" s="258" t="str">
        <f>IFERROR(INDEX('Data Annex'!$K$1:$BS$4779,MATCH(UJO$1&amp;"|"&amp;$B29,'Data Annex'!$K$1:$K$4779,0),MATCH(UJO$2,'Data Annex'!$K$1:$BS$1,0)),"")</f>
        <v/>
      </c>
      <c r="UJP29" s="258" t="str">
        <f>IFERROR(INDEX('Data Annex'!$K$1:$BS$4779,MATCH(UJP$1&amp;"|"&amp;$B29,'Data Annex'!$K$1:$K$4779,0),MATCH(UJP$2,'Data Annex'!$K$1:$BS$1,0)),"")</f>
        <v/>
      </c>
      <c r="UJQ29" s="258" t="str">
        <f>IFERROR(INDEX('Data Annex'!$K$1:$BS$4779,MATCH(UJQ$1&amp;"|"&amp;$B29,'Data Annex'!$K$1:$K$4779,0),MATCH(UJQ$2,'Data Annex'!$K$1:$BS$1,0)),"")</f>
        <v/>
      </c>
      <c r="UJR29" s="258" t="str">
        <f>IFERROR(INDEX('Data Annex'!$K$1:$BS$4779,MATCH(UJR$1&amp;"|"&amp;$B29,'Data Annex'!$K$1:$K$4779,0),MATCH(UJR$2,'Data Annex'!$K$1:$BS$1,0)),"")</f>
        <v/>
      </c>
      <c r="UJS29" s="258" t="str">
        <f>IFERROR(INDEX('Data Annex'!$K$1:$BS$4779,MATCH(UJS$1&amp;"|"&amp;$B29,'Data Annex'!$K$1:$K$4779,0),MATCH(UJS$2,'Data Annex'!$K$1:$BS$1,0)),"")</f>
        <v/>
      </c>
      <c r="UJT29" s="258" t="str">
        <f>IFERROR(INDEX('Data Annex'!$K$1:$BS$4779,MATCH(UJT$1&amp;"|"&amp;$B29,'Data Annex'!$K$1:$K$4779,0),MATCH(UJT$2,'Data Annex'!$K$1:$BS$1,0)),"")</f>
        <v/>
      </c>
      <c r="UJU29" s="258" t="str">
        <f>IFERROR(INDEX('Data Annex'!$K$1:$BS$4779,MATCH(UJU$1&amp;"|"&amp;$B29,'Data Annex'!$K$1:$K$4779,0),MATCH(UJU$2,'Data Annex'!$K$1:$BS$1,0)),"")</f>
        <v/>
      </c>
      <c r="UJV29" s="258" t="str">
        <f>IFERROR(INDEX('Data Annex'!$K$1:$BS$4779,MATCH(UJV$1&amp;"|"&amp;$B29,'Data Annex'!$K$1:$K$4779,0),MATCH(UJV$2,'Data Annex'!$K$1:$BS$1,0)),"")</f>
        <v/>
      </c>
      <c r="UJW29" s="258" t="str">
        <f>IFERROR(INDEX('Data Annex'!$K$1:$BS$4779,MATCH(UJW$1&amp;"|"&amp;$B29,'Data Annex'!$K$1:$K$4779,0),MATCH(UJW$2,'Data Annex'!$K$1:$BS$1,0)),"")</f>
        <v/>
      </c>
      <c r="UJX29" s="258" t="str">
        <f>IFERROR(INDEX('Data Annex'!$K$1:$BS$4779,MATCH(UJX$1&amp;"|"&amp;$B29,'Data Annex'!$K$1:$K$4779,0),MATCH(UJX$2,'Data Annex'!$K$1:$BS$1,0)),"")</f>
        <v/>
      </c>
      <c r="UJY29" s="258" t="str">
        <f>IFERROR(INDEX('Data Annex'!$K$1:$BS$4779,MATCH(UJY$1&amp;"|"&amp;$B29,'Data Annex'!$K$1:$K$4779,0),MATCH(UJY$2,'Data Annex'!$K$1:$BS$1,0)),"")</f>
        <v/>
      </c>
      <c r="UJZ29" s="258" t="str">
        <f>IFERROR(INDEX('Data Annex'!$K$1:$BS$4779,MATCH(UJZ$1&amp;"|"&amp;$B29,'Data Annex'!$K$1:$K$4779,0),MATCH(UJZ$2,'Data Annex'!$K$1:$BS$1,0)),"")</f>
        <v/>
      </c>
      <c r="UKA29" s="258" t="str">
        <f>IFERROR(INDEX('Data Annex'!$K$1:$BS$4779,MATCH(UKA$1&amp;"|"&amp;$B29,'Data Annex'!$K$1:$K$4779,0),MATCH(UKA$2,'Data Annex'!$K$1:$BS$1,0)),"")</f>
        <v/>
      </c>
      <c r="UKB29" s="258" t="str">
        <f>IFERROR(INDEX('Data Annex'!$K$1:$BS$4779,MATCH(UKB$1&amp;"|"&amp;$B29,'Data Annex'!$K$1:$K$4779,0),MATCH(UKB$2,'Data Annex'!$K$1:$BS$1,0)),"")</f>
        <v/>
      </c>
      <c r="UKC29" s="258" t="str">
        <f>IFERROR(INDEX('Data Annex'!$K$1:$BS$4779,MATCH(UKC$1&amp;"|"&amp;$B29,'Data Annex'!$K$1:$K$4779,0),MATCH(UKC$2,'Data Annex'!$K$1:$BS$1,0)),"")</f>
        <v/>
      </c>
      <c r="UKD29" s="258" t="str">
        <f>IFERROR(INDEX('Data Annex'!$K$1:$BS$4779,MATCH(UKD$1&amp;"|"&amp;$B29,'Data Annex'!$K$1:$K$4779,0),MATCH(UKD$2,'Data Annex'!$K$1:$BS$1,0)),"")</f>
        <v/>
      </c>
      <c r="UKE29" s="258" t="str">
        <f>IFERROR(INDEX('Data Annex'!$K$1:$BS$4779,MATCH(UKE$1&amp;"|"&amp;$B29,'Data Annex'!$K$1:$K$4779,0),MATCH(UKE$2,'Data Annex'!$K$1:$BS$1,0)),"")</f>
        <v/>
      </c>
      <c r="UKF29" s="258" t="str">
        <f>IFERROR(INDEX('Data Annex'!$K$1:$BS$4779,MATCH(UKF$1&amp;"|"&amp;$B29,'Data Annex'!$K$1:$K$4779,0),MATCH(UKF$2,'Data Annex'!$K$1:$BS$1,0)),"")</f>
        <v/>
      </c>
      <c r="UKG29" s="258" t="str">
        <f>IFERROR(INDEX('Data Annex'!$K$1:$BS$4779,MATCH(UKG$1&amp;"|"&amp;$B29,'Data Annex'!$K$1:$K$4779,0),MATCH(UKG$2,'Data Annex'!$K$1:$BS$1,0)),"")</f>
        <v/>
      </c>
      <c r="UKH29" s="258" t="str">
        <f>IFERROR(INDEX('Data Annex'!$K$1:$BS$4779,MATCH(UKH$1&amp;"|"&amp;$B29,'Data Annex'!$K$1:$K$4779,0),MATCH(UKH$2,'Data Annex'!$K$1:$BS$1,0)),"")</f>
        <v/>
      </c>
      <c r="UKI29" s="258" t="str">
        <f>IFERROR(INDEX('Data Annex'!$K$1:$BS$4779,MATCH(UKI$1&amp;"|"&amp;$B29,'Data Annex'!$K$1:$K$4779,0),MATCH(UKI$2,'Data Annex'!$K$1:$BS$1,0)),"")</f>
        <v/>
      </c>
      <c r="UKJ29" s="258" t="str">
        <f>IFERROR(INDEX('Data Annex'!$K$1:$BS$4779,MATCH(UKJ$1&amp;"|"&amp;$B29,'Data Annex'!$K$1:$K$4779,0),MATCH(UKJ$2,'Data Annex'!$K$1:$BS$1,0)),"")</f>
        <v/>
      </c>
      <c r="UKK29" s="258" t="str">
        <f>IFERROR(INDEX('Data Annex'!$K$1:$BS$4779,MATCH(UKK$1&amp;"|"&amp;$B29,'Data Annex'!$K$1:$K$4779,0),MATCH(UKK$2,'Data Annex'!$K$1:$BS$1,0)),"")</f>
        <v/>
      </c>
      <c r="UKL29" s="258" t="str">
        <f>IFERROR(INDEX('Data Annex'!$K$1:$BS$4779,MATCH(UKL$1&amp;"|"&amp;$B29,'Data Annex'!$K$1:$K$4779,0),MATCH(UKL$2,'Data Annex'!$K$1:$BS$1,0)),"")</f>
        <v/>
      </c>
      <c r="UKM29" s="258" t="str">
        <f>IFERROR(INDEX('Data Annex'!$K$1:$BS$4779,MATCH(UKM$1&amp;"|"&amp;$B29,'Data Annex'!$K$1:$K$4779,0),MATCH(UKM$2,'Data Annex'!$K$1:$BS$1,0)),"")</f>
        <v/>
      </c>
      <c r="UKN29" s="258" t="str">
        <f>IFERROR(INDEX('Data Annex'!$K$1:$BS$4779,MATCH(UKN$1&amp;"|"&amp;$B29,'Data Annex'!$K$1:$K$4779,0),MATCH(UKN$2,'Data Annex'!$K$1:$BS$1,0)),"")</f>
        <v/>
      </c>
      <c r="UKO29" s="258" t="str">
        <f>IFERROR(INDEX('Data Annex'!$K$1:$BS$4779,MATCH(UKO$1&amp;"|"&amp;$B29,'Data Annex'!$K$1:$K$4779,0),MATCH(UKO$2,'Data Annex'!$K$1:$BS$1,0)),"")</f>
        <v/>
      </c>
      <c r="UKP29" s="258" t="str">
        <f>IFERROR(INDEX('Data Annex'!$K$1:$BS$4779,MATCH(UKP$1&amp;"|"&amp;$B29,'Data Annex'!$K$1:$K$4779,0),MATCH(UKP$2,'Data Annex'!$K$1:$BS$1,0)),"")</f>
        <v/>
      </c>
      <c r="UKQ29" s="258" t="str">
        <f>IFERROR(INDEX('Data Annex'!$K$1:$BS$4779,MATCH(UKQ$1&amp;"|"&amp;$B29,'Data Annex'!$K$1:$K$4779,0),MATCH(UKQ$2,'Data Annex'!$K$1:$BS$1,0)),"")</f>
        <v/>
      </c>
      <c r="UKR29" s="258" t="str">
        <f>IFERROR(INDEX('Data Annex'!$K$1:$BS$4779,MATCH(UKR$1&amp;"|"&amp;$B29,'Data Annex'!$K$1:$K$4779,0),MATCH(UKR$2,'Data Annex'!$K$1:$BS$1,0)),"")</f>
        <v/>
      </c>
      <c r="UKS29" s="258" t="str">
        <f>IFERROR(INDEX('Data Annex'!$K$1:$BS$4779,MATCH(UKS$1&amp;"|"&amp;$B29,'Data Annex'!$K$1:$K$4779,0),MATCH(UKS$2,'Data Annex'!$K$1:$BS$1,0)),"")</f>
        <v/>
      </c>
      <c r="UKT29" s="258" t="str">
        <f>IFERROR(INDEX('Data Annex'!$K$1:$BS$4779,MATCH(UKT$1&amp;"|"&amp;$B29,'Data Annex'!$K$1:$K$4779,0),MATCH(UKT$2,'Data Annex'!$K$1:$BS$1,0)),"")</f>
        <v/>
      </c>
      <c r="UKU29" s="258" t="str">
        <f>IFERROR(INDEX('Data Annex'!$K$1:$BS$4779,MATCH(UKU$1&amp;"|"&amp;$B29,'Data Annex'!$K$1:$K$4779,0),MATCH(UKU$2,'Data Annex'!$K$1:$BS$1,0)),"")</f>
        <v/>
      </c>
      <c r="UKV29" s="258" t="str">
        <f>IFERROR(INDEX('Data Annex'!$K$1:$BS$4779,MATCH(UKV$1&amp;"|"&amp;$B29,'Data Annex'!$K$1:$K$4779,0),MATCH(UKV$2,'Data Annex'!$K$1:$BS$1,0)),"")</f>
        <v/>
      </c>
      <c r="UKW29" s="258" t="str">
        <f>IFERROR(INDEX('Data Annex'!$K$1:$BS$4779,MATCH(UKW$1&amp;"|"&amp;$B29,'Data Annex'!$K$1:$K$4779,0),MATCH(UKW$2,'Data Annex'!$K$1:$BS$1,0)),"")</f>
        <v/>
      </c>
      <c r="UKX29" s="258" t="str">
        <f>IFERROR(INDEX('Data Annex'!$K$1:$BS$4779,MATCH(UKX$1&amp;"|"&amp;$B29,'Data Annex'!$K$1:$K$4779,0),MATCH(UKX$2,'Data Annex'!$K$1:$BS$1,0)),"")</f>
        <v/>
      </c>
      <c r="UKY29" s="258" t="str">
        <f>IFERROR(INDEX('Data Annex'!$K$1:$BS$4779,MATCH(UKY$1&amp;"|"&amp;$B29,'Data Annex'!$K$1:$K$4779,0),MATCH(UKY$2,'Data Annex'!$K$1:$BS$1,0)),"")</f>
        <v/>
      </c>
      <c r="UKZ29" s="258" t="str">
        <f>IFERROR(INDEX('Data Annex'!$K$1:$BS$4779,MATCH(UKZ$1&amp;"|"&amp;$B29,'Data Annex'!$K$1:$K$4779,0),MATCH(UKZ$2,'Data Annex'!$K$1:$BS$1,0)),"")</f>
        <v/>
      </c>
      <c r="ULA29" s="258" t="str">
        <f>IFERROR(INDEX('Data Annex'!$K$1:$BS$4779,MATCH(ULA$1&amp;"|"&amp;$B29,'Data Annex'!$K$1:$K$4779,0),MATCH(ULA$2,'Data Annex'!$K$1:$BS$1,0)),"")</f>
        <v/>
      </c>
      <c r="ULB29" s="258" t="str">
        <f>IFERROR(INDEX('Data Annex'!$K$1:$BS$4779,MATCH(ULB$1&amp;"|"&amp;$B29,'Data Annex'!$K$1:$K$4779,0),MATCH(ULB$2,'Data Annex'!$K$1:$BS$1,0)),"")</f>
        <v/>
      </c>
      <c r="ULC29" s="258" t="str">
        <f>IFERROR(INDEX('Data Annex'!$K$1:$BS$4779,MATCH(ULC$1&amp;"|"&amp;$B29,'Data Annex'!$K$1:$K$4779,0),MATCH(ULC$2,'Data Annex'!$K$1:$BS$1,0)),"")</f>
        <v/>
      </c>
      <c r="ULD29" s="258" t="str">
        <f>IFERROR(INDEX('Data Annex'!$K$1:$BS$4779,MATCH(ULD$1&amp;"|"&amp;$B29,'Data Annex'!$K$1:$K$4779,0),MATCH(ULD$2,'Data Annex'!$K$1:$BS$1,0)),"")</f>
        <v/>
      </c>
      <c r="ULE29" s="258" t="str">
        <f>IFERROR(INDEX('Data Annex'!$K$1:$BS$4779,MATCH(ULE$1&amp;"|"&amp;$B29,'Data Annex'!$K$1:$K$4779,0),MATCH(ULE$2,'Data Annex'!$K$1:$BS$1,0)),"")</f>
        <v/>
      </c>
      <c r="ULF29" s="258" t="str">
        <f>IFERROR(INDEX('Data Annex'!$K$1:$BS$4779,MATCH(ULF$1&amp;"|"&amp;$B29,'Data Annex'!$K$1:$K$4779,0),MATCH(ULF$2,'Data Annex'!$K$1:$BS$1,0)),"")</f>
        <v/>
      </c>
      <c r="ULG29" s="258" t="str">
        <f>IFERROR(INDEX('Data Annex'!$K$1:$BS$4779,MATCH(ULG$1&amp;"|"&amp;$B29,'Data Annex'!$K$1:$K$4779,0),MATCH(ULG$2,'Data Annex'!$K$1:$BS$1,0)),"")</f>
        <v/>
      </c>
      <c r="ULH29" s="258" t="str">
        <f>IFERROR(INDEX('Data Annex'!$K$1:$BS$4779,MATCH(ULH$1&amp;"|"&amp;$B29,'Data Annex'!$K$1:$K$4779,0),MATCH(ULH$2,'Data Annex'!$K$1:$BS$1,0)),"")</f>
        <v/>
      </c>
      <c r="ULI29" s="258" t="str">
        <f>IFERROR(INDEX('Data Annex'!$K$1:$BS$4779,MATCH(ULI$1&amp;"|"&amp;$B29,'Data Annex'!$K$1:$K$4779,0),MATCH(ULI$2,'Data Annex'!$K$1:$BS$1,0)),"")</f>
        <v/>
      </c>
      <c r="ULJ29" s="258" t="str">
        <f>IFERROR(INDEX('Data Annex'!$K$1:$BS$4779,MATCH(ULJ$1&amp;"|"&amp;$B29,'Data Annex'!$K$1:$K$4779,0),MATCH(ULJ$2,'Data Annex'!$K$1:$BS$1,0)),"")</f>
        <v/>
      </c>
      <c r="ULK29" s="258" t="str">
        <f>IFERROR(INDEX('Data Annex'!$K$1:$BS$4779,MATCH(ULK$1&amp;"|"&amp;$B29,'Data Annex'!$K$1:$K$4779,0),MATCH(ULK$2,'Data Annex'!$K$1:$BS$1,0)),"")</f>
        <v/>
      </c>
      <c r="ULL29" s="258" t="str">
        <f>IFERROR(INDEX('Data Annex'!$K$1:$BS$4779,MATCH(ULL$1&amp;"|"&amp;$B29,'Data Annex'!$K$1:$K$4779,0),MATCH(ULL$2,'Data Annex'!$K$1:$BS$1,0)),"")</f>
        <v/>
      </c>
      <c r="ULM29" s="258" t="str">
        <f>IFERROR(INDEX('Data Annex'!$K$1:$BS$4779,MATCH(ULM$1&amp;"|"&amp;$B29,'Data Annex'!$K$1:$K$4779,0),MATCH(ULM$2,'Data Annex'!$K$1:$BS$1,0)),"")</f>
        <v/>
      </c>
      <c r="ULN29" s="258" t="str">
        <f>IFERROR(INDEX('Data Annex'!$K$1:$BS$4779,MATCH(ULN$1&amp;"|"&amp;$B29,'Data Annex'!$K$1:$K$4779,0),MATCH(ULN$2,'Data Annex'!$K$1:$BS$1,0)),"")</f>
        <v/>
      </c>
      <c r="ULO29" s="258" t="str">
        <f>IFERROR(INDEX('Data Annex'!$K$1:$BS$4779,MATCH(ULO$1&amp;"|"&amp;$B29,'Data Annex'!$K$1:$K$4779,0),MATCH(ULO$2,'Data Annex'!$K$1:$BS$1,0)),"")</f>
        <v/>
      </c>
      <c r="ULP29" s="258" t="str">
        <f>IFERROR(INDEX('Data Annex'!$K$1:$BS$4779,MATCH(ULP$1&amp;"|"&amp;$B29,'Data Annex'!$K$1:$K$4779,0),MATCH(ULP$2,'Data Annex'!$K$1:$BS$1,0)),"")</f>
        <v/>
      </c>
      <c r="ULQ29" s="258" t="str">
        <f>IFERROR(INDEX('Data Annex'!$K$1:$BS$4779,MATCH(ULQ$1&amp;"|"&amp;$B29,'Data Annex'!$K$1:$K$4779,0),MATCH(ULQ$2,'Data Annex'!$K$1:$BS$1,0)),"")</f>
        <v/>
      </c>
      <c r="ULR29" s="258" t="str">
        <f>IFERROR(INDEX('Data Annex'!$K$1:$BS$4779,MATCH(ULR$1&amp;"|"&amp;$B29,'Data Annex'!$K$1:$K$4779,0),MATCH(ULR$2,'Data Annex'!$K$1:$BS$1,0)),"")</f>
        <v/>
      </c>
      <c r="ULS29" s="258" t="str">
        <f>IFERROR(INDEX('Data Annex'!$K$1:$BS$4779,MATCH(ULS$1&amp;"|"&amp;$B29,'Data Annex'!$K$1:$K$4779,0),MATCH(ULS$2,'Data Annex'!$K$1:$BS$1,0)),"")</f>
        <v/>
      </c>
      <c r="ULT29" s="258" t="str">
        <f>IFERROR(INDEX('Data Annex'!$K$1:$BS$4779,MATCH(ULT$1&amp;"|"&amp;$B29,'Data Annex'!$K$1:$K$4779,0),MATCH(ULT$2,'Data Annex'!$K$1:$BS$1,0)),"")</f>
        <v/>
      </c>
      <c r="ULU29" s="258" t="str">
        <f>IFERROR(INDEX('Data Annex'!$K$1:$BS$4779,MATCH(ULU$1&amp;"|"&amp;$B29,'Data Annex'!$K$1:$K$4779,0),MATCH(ULU$2,'Data Annex'!$K$1:$BS$1,0)),"")</f>
        <v/>
      </c>
      <c r="ULV29" s="258" t="str">
        <f>IFERROR(INDEX('Data Annex'!$K$1:$BS$4779,MATCH(ULV$1&amp;"|"&amp;$B29,'Data Annex'!$K$1:$K$4779,0),MATCH(ULV$2,'Data Annex'!$K$1:$BS$1,0)),"")</f>
        <v/>
      </c>
      <c r="ULW29" s="258" t="str">
        <f>IFERROR(INDEX('Data Annex'!$K$1:$BS$4779,MATCH(ULW$1&amp;"|"&amp;$B29,'Data Annex'!$K$1:$K$4779,0),MATCH(ULW$2,'Data Annex'!$K$1:$BS$1,0)),"")</f>
        <v/>
      </c>
      <c r="ULX29" s="258" t="str">
        <f>IFERROR(INDEX('Data Annex'!$K$1:$BS$4779,MATCH(ULX$1&amp;"|"&amp;$B29,'Data Annex'!$K$1:$K$4779,0),MATCH(ULX$2,'Data Annex'!$K$1:$BS$1,0)),"")</f>
        <v/>
      </c>
      <c r="ULY29" s="258" t="str">
        <f>IFERROR(INDEX('Data Annex'!$K$1:$BS$4779,MATCH(ULY$1&amp;"|"&amp;$B29,'Data Annex'!$K$1:$K$4779,0),MATCH(ULY$2,'Data Annex'!$K$1:$BS$1,0)),"")</f>
        <v/>
      </c>
      <c r="ULZ29" s="258" t="str">
        <f>IFERROR(INDEX('Data Annex'!$K$1:$BS$4779,MATCH(ULZ$1&amp;"|"&amp;$B29,'Data Annex'!$K$1:$K$4779,0),MATCH(ULZ$2,'Data Annex'!$K$1:$BS$1,0)),"")</f>
        <v/>
      </c>
      <c r="UMA29" s="258" t="str">
        <f>IFERROR(INDEX('Data Annex'!$K$1:$BS$4779,MATCH(UMA$1&amp;"|"&amp;$B29,'Data Annex'!$K$1:$K$4779,0),MATCH(UMA$2,'Data Annex'!$K$1:$BS$1,0)),"")</f>
        <v/>
      </c>
      <c r="UMB29" s="258" t="str">
        <f>IFERROR(INDEX('Data Annex'!$K$1:$BS$4779,MATCH(UMB$1&amp;"|"&amp;$B29,'Data Annex'!$K$1:$K$4779,0),MATCH(UMB$2,'Data Annex'!$K$1:$BS$1,0)),"")</f>
        <v/>
      </c>
      <c r="UMC29" s="258" t="str">
        <f>IFERROR(INDEX('Data Annex'!$K$1:$BS$4779,MATCH(UMC$1&amp;"|"&amp;$B29,'Data Annex'!$K$1:$K$4779,0),MATCH(UMC$2,'Data Annex'!$K$1:$BS$1,0)),"")</f>
        <v/>
      </c>
      <c r="UMD29" s="258" t="str">
        <f>IFERROR(INDEX('Data Annex'!$K$1:$BS$4779,MATCH(UMD$1&amp;"|"&amp;$B29,'Data Annex'!$K$1:$K$4779,0),MATCH(UMD$2,'Data Annex'!$K$1:$BS$1,0)),"")</f>
        <v/>
      </c>
      <c r="UME29" s="258" t="str">
        <f>IFERROR(INDEX('Data Annex'!$K$1:$BS$4779,MATCH(UME$1&amp;"|"&amp;$B29,'Data Annex'!$K$1:$K$4779,0),MATCH(UME$2,'Data Annex'!$K$1:$BS$1,0)),"")</f>
        <v/>
      </c>
      <c r="UMF29" s="258" t="str">
        <f>IFERROR(INDEX('Data Annex'!$K$1:$BS$4779,MATCH(UMF$1&amp;"|"&amp;$B29,'Data Annex'!$K$1:$K$4779,0),MATCH(UMF$2,'Data Annex'!$K$1:$BS$1,0)),"")</f>
        <v/>
      </c>
      <c r="UMG29" s="258" t="str">
        <f>IFERROR(INDEX('Data Annex'!$K$1:$BS$4779,MATCH(UMG$1&amp;"|"&amp;$B29,'Data Annex'!$K$1:$K$4779,0),MATCH(UMG$2,'Data Annex'!$K$1:$BS$1,0)),"")</f>
        <v/>
      </c>
      <c r="UMH29" s="258" t="str">
        <f>IFERROR(INDEX('Data Annex'!$K$1:$BS$4779,MATCH(UMH$1&amp;"|"&amp;$B29,'Data Annex'!$K$1:$K$4779,0),MATCH(UMH$2,'Data Annex'!$K$1:$BS$1,0)),"")</f>
        <v/>
      </c>
      <c r="UMI29" s="258" t="str">
        <f>IFERROR(INDEX('Data Annex'!$K$1:$BS$4779,MATCH(UMI$1&amp;"|"&amp;$B29,'Data Annex'!$K$1:$K$4779,0),MATCH(UMI$2,'Data Annex'!$K$1:$BS$1,0)),"")</f>
        <v/>
      </c>
      <c r="UMJ29" s="258" t="str">
        <f>IFERROR(INDEX('Data Annex'!$K$1:$BS$4779,MATCH(UMJ$1&amp;"|"&amp;$B29,'Data Annex'!$K$1:$K$4779,0),MATCH(UMJ$2,'Data Annex'!$K$1:$BS$1,0)),"")</f>
        <v/>
      </c>
      <c r="UMK29" s="258" t="str">
        <f>IFERROR(INDEX('Data Annex'!$K$1:$BS$4779,MATCH(UMK$1&amp;"|"&amp;$B29,'Data Annex'!$K$1:$K$4779,0),MATCH(UMK$2,'Data Annex'!$K$1:$BS$1,0)),"")</f>
        <v/>
      </c>
      <c r="UML29" s="258" t="str">
        <f>IFERROR(INDEX('Data Annex'!$K$1:$BS$4779,MATCH(UML$1&amp;"|"&amp;$B29,'Data Annex'!$K$1:$K$4779,0),MATCH(UML$2,'Data Annex'!$K$1:$BS$1,0)),"")</f>
        <v/>
      </c>
      <c r="UMM29" s="258" t="str">
        <f>IFERROR(INDEX('Data Annex'!$K$1:$BS$4779,MATCH(UMM$1&amp;"|"&amp;$B29,'Data Annex'!$K$1:$K$4779,0),MATCH(UMM$2,'Data Annex'!$K$1:$BS$1,0)),"")</f>
        <v/>
      </c>
      <c r="UMN29" s="258" t="str">
        <f>IFERROR(INDEX('Data Annex'!$K$1:$BS$4779,MATCH(UMN$1&amp;"|"&amp;$B29,'Data Annex'!$K$1:$K$4779,0),MATCH(UMN$2,'Data Annex'!$K$1:$BS$1,0)),"")</f>
        <v/>
      </c>
      <c r="UMO29" s="258" t="str">
        <f>IFERROR(INDEX('Data Annex'!$K$1:$BS$4779,MATCH(UMO$1&amp;"|"&amp;$B29,'Data Annex'!$K$1:$K$4779,0),MATCH(UMO$2,'Data Annex'!$K$1:$BS$1,0)),"")</f>
        <v/>
      </c>
      <c r="UMP29" s="258" t="str">
        <f>IFERROR(INDEX('Data Annex'!$K$1:$BS$4779,MATCH(UMP$1&amp;"|"&amp;$B29,'Data Annex'!$K$1:$K$4779,0),MATCH(UMP$2,'Data Annex'!$K$1:$BS$1,0)),"")</f>
        <v/>
      </c>
      <c r="UMQ29" s="258" t="str">
        <f>IFERROR(INDEX('Data Annex'!$K$1:$BS$4779,MATCH(UMQ$1&amp;"|"&amp;$B29,'Data Annex'!$K$1:$K$4779,0),MATCH(UMQ$2,'Data Annex'!$K$1:$BS$1,0)),"")</f>
        <v/>
      </c>
      <c r="UMR29" s="258" t="str">
        <f>IFERROR(INDEX('Data Annex'!$K$1:$BS$4779,MATCH(UMR$1&amp;"|"&amp;$B29,'Data Annex'!$K$1:$K$4779,0),MATCH(UMR$2,'Data Annex'!$K$1:$BS$1,0)),"")</f>
        <v/>
      </c>
      <c r="UMS29" s="258" t="str">
        <f>IFERROR(INDEX('Data Annex'!$K$1:$BS$4779,MATCH(UMS$1&amp;"|"&amp;$B29,'Data Annex'!$K$1:$K$4779,0),MATCH(UMS$2,'Data Annex'!$K$1:$BS$1,0)),"")</f>
        <v/>
      </c>
      <c r="UMT29" s="258" t="str">
        <f>IFERROR(INDEX('Data Annex'!$K$1:$BS$4779,MATCH(UMT$1&amp;"|"&amp;$B29,'Data Annex'!$K$1:$K$4779,0),MATCH(UMT$2,'Data Annex'!$K$1:$BS$1,0)),"")</f>
        <v/>
      </c>
      <c r="UMU29" s="258" t="str">
        <f>IFERROR(INDEX('Data Annex'!$K$1:$BS$4779,MATCH(UMU$1&amp;"|"&amp;$B29,'Data Annex'!$K$1:$K$4779,0),MATCH(UMU$2,'Data Annex'!$K$1:$BS$1,0)),"")</f>
        <v/>
      </c>
      <c r="UMV29" s="258" t="str">
        <f>IFERROR(INDEX('Data Annex'!$K$1:$BS$4779,MATCH(UMV$1&amp;"|"&amp;$B29,'Data Annex'!$K$1:$K$4779,0),MATCH(UMV$2,'Data Annex'!$K$1:$BS$1,0)),"")</f>
        <v/>
      </c>
      <c r="UMW29" s="258" t="str">
        <f>IFERROR(INDEX('Data Annex'!$K$1:$BS$4779,MATCH(UMW$1&amp;"|"&amp;$B29,'Data Annex'!$K$1:$K$4779,0),MATCH(UMW$2,'Data Annex'!$K$1:$BS$1,0)),"")</f>
        <v/>
      </c>
      <c r="UMX29" s="258" t="str">
        <f>IFERROR(INDEX('Data Annex'!$K$1:$BS$4779,MATCH(UMX$1&amp;"|"&amp;$B29,'Data Annex'!$K$1:$K$4779,0),MATCH(UMX$2,'Data Annex'!$K$1:$BS$1,0)),"")</f>
        <v/>
      </c>
      <c r="UMY29" s="258" t="str">
        <f>IFERROR(INDEX('Data Annex'!$K$1:$BS$4779,MATCH(UMY$1&amp;"|"&amp;$B29,'Data Annex'!$K$1:$K$4779,0),MATCH(UMY$2,'Data Annex'!$K$1:$BS$1,0)),"")</f>
        <v/>
      </c>
      <c r="UMZ29" s="258" t="str">
        <f>IFERROR(INDEX('Data Annex'!$K$1:$BS$4779,MATCH(UMZ$1&amp;"|"&amp;$B29,'Data Annex'!$K$1:$K$4779,0),MATCH(UMZ$2,'Data Annex'!$K$1:$BS$1,0)),"")</f>
        <v/>
      </c>
      <c r="UNA29" s="258" t="str">
        <f>IFERROR(INDEX('Data Annex'!$K$1:$BS$4779,MATCH(UNA$1&amp;"|"&amp;$B29,'Data Annex'!$K$1:$K$4779,0),MATCH(UNA$2,'Data Annex'!$K$1:$BS$1,0)),"")</f>
        <v/>
      </c>
      <c r="UNB29" s="258" t="str">
        <f>IFERROR(INDEX('Data Annex'!$K$1:$BS$4779,MATCH(UNB$1&amp;"|"&amp;$B29,'Data Annex'!$K$1:$K$4779,0),MATCH(UNB$2,'Data Annex'!$K$1:$BS$1,0)),"")</f>
        <v/>
      </c>
      <c r="UNC29" s="258" t="str">
        <f>IFERROR(INDEX('Data Annex'!$K$1:$BS$4779,MATCH(UNC$1&amp;"|"&amp;$B29,'Data Annex'!$K$1:$K$4779,0),MATCH(UNC$2,'Data Annex'!$K$1:$BS$1,0)),"")</f>
        <v/>
      </c>
      <c r="UND29" s="258" t="str">
        <f>IFERROR(INDEX('Data Annex'!$K$1:$BS$4779,MATCH(UND$1&amp;"|"&amp;$B29,'Data Annex'!$K$1:$K$4779,0),MATCH(UND$2,'Data Annex'!$K$1:$BS$1,0)),"")</f>
        <v/>
      </c>
      <c r="UNE29" s="258" t="str">
        <f>IFERROR(INDEX('Data Annex'!$K$1:$BS$4779,MATCH(UNE$1&amp;"|"&amp;$B29,'Data Annex'!$K$1:$K$4779,0),MATCH(UNE$2,'Data Annex'!$K$1:$BS$1,0)),"")</f>
        <v/>
      </c>
      <c r="UNF29" s="258" t="str">
        <f>IFERROR(INDEX('Data Annex'!$K$1:$BS$4779,MATCH(UNF$1&amp;"|"&amp;$B29,'Data Annex'!$K$1:$K$4779,0),MATCH(UNF$2,'Data Annex'!$K$1:$BS$1,0)),"")</f>
        <v/>
      </c>
      <c r="UNG29" s="258" t="str">
        <f>IFERROR(INDEX('Data Annex'!$K$1:$BS$4779,MATCH(UNG$1&amp;"|"&amp;$B29,'Data Annex'!$K$1:$K$4779,0),MATCH(UNG$2,'Data Annex'!$K$1:$BS$1,0)),"")</f>
        <v/>
      </c>
      <c r="UNH29" s="258" t="str">
        <f>IFERROR(INDEX('Data Annex'!$K$1:$BS$4779,MATCH(UNH$1&amp;"|"&amp;$B29,'Data Annex'!$K$1:$K$4779,0),MATCH(UNH$2,'Data Annex'!$K$1:$BS$1,0)),"")</f>
        <v/>
      </c>
      <c r="UNI29" s="258" t="str">
        <f>IFERROR(INDEX('Data Annex'!$K$1:$BS$4779,MATCH(UNI$1&amp;"|"&amp;$B29,'Data Annex'!$K$1:$K$4779,0),MATCH(UNI$2,'Data Annex'!$K$1:$BS$1,0)),"")</f>
        <v/>
      </c>
      <c r="UNJ29" s="258" t="str">
        <f>IFERROR(INDEX('Data Annex'!$K$1:$BS$4779,MATCH(UNJ$1&amp;"|"&amp;$B29,'Data Annex'!$K$1:$K$4779,0),MATCH(UNJ$2,'Data Annex'!$K$1:$BS$1,0)),"")</f>
        <v/>
      </c>
      <c r="UNK29" s="258" t="str">
        <f>IFERROR(INDEX('Data Annex'!$K$1:$BS$4779,MATCH(UNK$1&amp;"|"&amp;$B29,'Data Annex'!$K$1:$K$4779,0),MATCH(UNK$2,'Data Annex'!$K$1:$BS$1,0)),"")</f>
        <v/>
      </c>
      <c r="UNL29" s="258" t="str">
        <f>IFERROR(INDEX('Data Annex'!$K$1:$BS$4779,MATCH(UNL$1&amp;"|"&amp;$B29,'Data Annex'!$K$1:$K$4779,0),MATCH(UNL$2,'Data Annex'!$K$1:$BS$1,0)),"")</f>
        <v/>
      </c>
      <c r="UNM29" s="258" t="str">
        <f>IFERROR(INDEX('Data Annex'!$K$1:$BS$4779,MATCH(UNM$1&amp;"|"&amp;$B29,'Data Annex'!$K$1:$K$4779,0),MATCH(UNM$2,'Data Annex'!$K$1:$BS$1,0)),"")</f>
        <v/>
      </c>
      <c r="UNN29" s="258" t="str">
        <f>IFERROR(INDEX('Data Annex'!$K$1:$BS$4779,MATCH(UNN$1&amp;"|"&amp;$B29,'Data Annex'!$K$1:$K$4779,0),MATCH(UNN$2,'Data Annex'!$K$1:$BS$1,0)),"")</f>
        <v/>
      </c>
      <c r="UNO29" s="258" t="str">
        <f>IFERROR(INDEX('Data Annex'!$K$1:$BS$4779,MATCH(UNO$1&amp;"|"&amp;$B29,'Data Annex'!$K$1:$K$4779,0),MATCH(UNO$2,'Data Annex'!$K$1:$BS$1,0)),"")</f>
        <v/>
      </c>
      <c r="UNP29" s="258" t="str">
        <f>IFERROR(INDEX('Data Annex'!$K$1:$BS$4779,MATCH(UNP$1&amp;"|"&amp;$B29,'Data Annex'!$K$1:$K$4779,0),MATCH(UNP$2,'Data Annex'!$K$1:$BS$1,0)),"")</f>
        <v/>
      </c>
      <c r="UNQ29" s="258" t="str">
        <f>IFERROR(INDEX('Data Annex'!$K$1:$BS$4779,MATCH(UNQ$1&amp;"|"&amp;$B29,'Data Annex'!$K$1:$K$4779,0),MATCH(UNQ$2,'Data Annex'!$K$1:$BS$1,0)),"")</f>
        <v/>
      </c>
      <c r="UNR29" s="258" t="str">
        <f>IFERROR(INDEX('Data Annex'!$K$1:$BS$4779,MATCH(UNR$1&amp;"|"&amp;$B29,'Data Annex'!$K$1:$K$4779,0),MATCH(UNR$2,'Data Annex'!$K$1:$BS$1,0)),"")</f>
        <v/>
      </c>
      <c r="UNS29" s="258" t="str">
        <f>IFERROR(INDEX('Data Annex'!$K$1:$BS$4779,MATCH(UNS$1&amp;"|"&amp;$B29,'Data Annex'!$K$1:$K$4779,0),MATCH(UNS$2,'Data Annex'!$K$1:$BS$1,0)),"")</f>
        <v/>
      </c>
      <c r="UNT29" s="258" t="str">
        <f>IFERROR(INDEX('Data Annex'!$K$1:$BS$4779,MATCH(UNT$1&amp;"|"&amp;$B29,'Data Annex'!$K$1:$K$4779,0),MATCH(UNT$2,'Data Annex'!$K$1:$BS$1,0)),"")</f>
        <v/>
      </c>
      <c r="UNU29" s="258" t="str">
        <f>IFERROR(INDEX('Data Annex'!$K$1:$BS$4779,MATCH(UNU$1&amp;"|"&amp;$B29,'Data Annex'!$K$1:$K$4779,0),MATCH(UNU$2,'Data Annex'!$K$1:$BS$1,0)),"")</f>
        <v/>
      </c>
      <c r="UNV29" s="258" t="str">
        <f>IFERROR(INDEX('Data Annex'!$K$1:$BS$4779,MATCH(UNV$1&amp;"|"&amp;$B29,'Data Annex'!$K$1:$K$4779,0),MATCH(UNV$2,'Data Annex'!$K$1:$BS$1,0)),"")</f>
        <v/>
      </c>
      <c r="UNW29" s="258" t="str">
        <f>IFERROR(INDEX('Data Annex'!$K$1:$BS$4779,MATCH(UNW$1&amp;"|"&amp;$B29,'Data Annex'!$K$1:$K$4779,0),MATCH(UNW$2,'Data Annex'!$K$1:$BS$1,0)),"")</f>
        <v/>
      </c>
      <c r="UNX29" s="258" t="str">
        <f>IFERROR(INDEX('Data Annex'!$K$1:$BS$4779,MATCH(UNX$1&amp;"|"&amp;$B29,'Data Annex'!$K$1:$K$4779,0),MATCH(UNX$2,'Data Annex'!$K$1:$BS$1,0)),"")</f>
        <v/>
      </c>
      <c r="UNY29" s="258" t="str">
        <f>IFERROR(INDEX('Data Annex'!$K$1:$BS$4779,MATCH(UNY$1&amp;"|"&amp;$B29,'Data Annex'!$K$1:$K$4779,0),MATCH(UNY$2,'Data Annex'!$K$1:$BS$1,0)),"")</f>
        <v/>
      </c>
      <c r="UNZ29" s="258" t="str">
        <f>IFERROR(INDEX('Data Annex'!$K$1:$BS$4779,MATCH(UNZ$1&amp;"|"&amp;$B29,'Data Annex'!$K$1:$K$4779,0),MATCH(UNZ$2,'Data Annex'!$K$1:$BS$1,0)),"")</f>
        <v/>
      </c>
      <c r="UOA29" s="258" t="str">
        <f>IFERROR(INDEX('Data Annex'!$K$1:$BS$4779,MATCH(UOA$1&amp;"|"&amp;$B29,'Data Annex'!$K$1:$K$4779,0),MATCH(UOA$2,'Data Annex'!$K$1:$BS$1,0)),"")</f>
        <v/>
      </c>
      <c r="UOB29" s="258" t="str">
        <f>IFERROR(INDEX('Data Annex'!$K$1:$BS$4779,MATCH(UOB$1&amp;"|"&amp;$B29,'Data Annex'!$K$1:$K$4779,0),MATCH(UOB$2,'Data Annex'!$K$1:$BS$1,0)),"")</f>
        <v/>
      </c>
      <c r="UOC29" s="258" t="str">
        <f>IFERROR(INDEX('Data Annex'!$K$1:$BS$4779,MATCH(UOC$1&amp;"|"&amp;$B29,'Data Annex'!$K$1:$K$4779,0),MATCH(UOC$2,'Data Annex'!$K$1:$BS$1,0)),"")</f>
        <v/>
      </c>
      <c r="UOD29" s="258" t="str">
        <f>IFERROR(INDEX('Data Annex'!$K$1:$BS$4779,MATCH(UOD$1&amp;"|"&amp;$B29,'Data Annex'!$K$1:$K$4779,0),MATCH(UOD$2,'Data Annex'!$K$1:$BS$1,0)),"")</f>
        <v/>
      </c>
      <c r="UOE29" s="258" t="str">
        <f>IFERROR(INDEX('Data Annex'!$K$1:$BS$4779,MATCH(UOE$1&amp;"|"&amp;$B29,'Data Annex'!$K$1:$K$4779,0),MATCH(UOE$2,'Data Annex'!$K$1:$BS$1,0)),"")</f>
        <v/>
      </c>
      <c r="UOF29" s="258" t="str">
        <f>IFERROR(INDEX('Data Annex'!$K$1:$BS$4779,MATCH(UOF$1&amp;"|"&amp;$B29,'Data Annex'!$K$1:$K$4779,0),MATCH(UOF$2,'Data Annex'!$K$1:$BS$1,0)),"")</f>
        <v/>
      </c>
      <c r="UOG29" s="258" t="str">
        <f>IFERROR(INDEX('Data Annex'!$K$1:$BS$4779,MATCH(UOG$1&amp;"|"&amp;$B29,'Data Annex'!$K$1:$K$4779,0),MATCH(UOG$2,'Data Annex'!$K$1:$BS$1,0)),"")</f>
        <v/>
      </c>
      <c r="UOH29" s="258" t="str">
        <f>IFERROR(INDEX('Data Annex'!$K$1:$BS$4779,MATCH(UOH$1&amp;"|"&amp;$B29,'Data Annex'!$K$1:$K$4779,0),MATCH(UOH$2,'Data Annex'!$K$1:$BS$1,0)),"")</f>
        <v/>
      </c>
      <c r="UOI29" s="258" t="str">
        <f>IFERROR(INDEX('Data Annex'!$K$1:$BS$4779,MATCH(UOI$1&amp;"|"&amp;$B29,'Data Annex'!$K$1:$K$4779,0),MATCH(UOI$2,'Data Annex'!$K$1:$BS$1,0)),"")</f>
        <v/>
      </c>
      <c r="UOJ29" s="258" t="str">
        <f>IFERROR(INDEX('Data Annex'!$K$1:$BS$4779,MATCH(UOJ$1&amp;"|"&amp;$B29,'Data Annex'!$K$1:$K$4779,0),MATCH(UOJ$2,'Data Annex'!$K$1:$BS$1,0)),"")</f>
        <v/>
      </c>
      <c r="UOK29" s="258" t="str">
        <f>IFERROR(INDEX('Data Annex'!$K$1:$BS$4779,MATCH(UOK$1&amp;"|"&amp;$B29,'Data Annex'!$K$1:$K$4779,0),MATCH(UOK$2,'Data Annex'!$K$1:$BS$1,0)),"")</f>
        <v/>
      </c>
      <c r="UOL29" s="258" t="str">
        <f>IFERROR(INDEX('Data Annex'!$K$1:$BS$4779,MATCH(UOL$1&amp;"|"&amp;$B29,'Data Annex'!$K$1:$K$4779,0),MATCH(UOL$2,'Data Annex'!$K$1:$BS$1,0)),"")</f>
        <v/>
      </c>
      <c r="UOM29" s="258" t="str">
        <f>IFERROR(INDEX('Data Annex'!$K$1:$BS$4779,MATCH(UOM$1&amp;"|"&amp;$B29,'Data Annex'!$K$1:$K$4779,0),MATCH(UOM$2,'Data Annex'!$K$1:$BS$1,0)),"")</f>
        <v/>
      </c>
      <c r="UON29" s="258" t="str">
        <f>IFERROR(INDEX('Data Annex'!$K$1:$BS$4779,MATCH(UON$1&amp;"|"&amp;$B29,'Data Annex'!$K$1:$K$4779,0),MATCH(UON$2,'Data Annex'!$K$1:$BS$1,0)),"")</f>
        <v/>
      </c>
      <c r="UOO29" s="258" t="str">
        <f>IFERROR(INDEX('Data Annex'!$K$1:$BS$4779,MATCH(UOO$1&amp;"|"&amp;$B29,'Data Annex'!$K$1:$K$4779,0),MATCH(UOO$2,'Data Annex'!$K$1:$BS$1,0)),"")</f>
        <v/>
      </c>
      <c r="UOP29" s="258" t="str">
        <f>IFERROR(INDEX('Data Annex'!$K$1:$BS$4779,MATCH(UOP$1&amp;"|"&amp;$B29,'Data Annex'!$K$1:$K$4779,0),MATCH(UOP$2,'Data Annex'!$K$1:$BS$1,0)),"")</f>
        <v/>
      </c>
      <c r="UOQ29" s="258" t="str">
        <f>IFERROR(INDEX('Data Annex'!$K$1:$BS$4779,MATCH(UOQ$1&amp;"|"&amp;$B29,'Data Annex'!$K$1:$K$4779,0),MATCH(UOQ$2,'Data Annex'!$K$1:$BS$1,0)),"")</f>
        <v/>
      </c>
      <c r="UOR29" s="258" t="str">
        <f>IFERROR(INDEX('Data Annex'!$K$1:$BS$4779,MATCH(UOR$1&amp;"|"&amp;$B29,'Data Annex'!$K$1:$K$4779,0),MATCH(UOR$2,'Data Annex'!$K$1:$BS$1,0)),"")</f>
        <v/>
      </c>
      <c r="UOS29" s="258" t="str">
        <f>IFERROR(INDEX('Data Annex'!$K$1:$BS$4779,MATCH(UOS$1&amp;"|"&amp;$B29,'Data Annex'!$K$1:$K$4779,0),MATCH(UOS$2,'Data Annex'!$K$1:$BS$1,0)),"")</f>
        <v/>
      </c>
      <c r="UOT29" s="258" t="str">
        <f>IFERROR(INDEX('Data Annex'!$K$1:$BS$4779,MATCH(UOT$1&amp;"|"&amp;$B29,'Data Annex'!$K$1:$K$4779,0),MATCH(UOT$2,'Data Annex'!$K$1:$BS$1,0)),"")</f>
        <v/>
      </c>
      <c r="UOU29" s="258" t="str">
        <f>IFERROR(INDEX('Data Annex'!$K$1:$BS$4779,MATCH(UOU$1&amp;"|"&amp;$B29,'Data Annex'!$K$1:$K$4779,0),MATCH(UOU$2,'Data Annex'!$K$1:$BS$1,0)),"")</f>
        <v/>
      </c>
      <c r="UOV29" s="258" t="str">
        <f>IFERROR(INDEX('Data Annex'!$K$1:$BS$4779,MATCH(UOV$1&amp;"|"&amp;$B29,'Data Annex'!$K$1:$K$4779,0),MATCH(UOV$2,'Data Annex'!$K$1:$BS$1,0)),"")</f>
        <v/>
      </c>
      <c r="UOW29" s="258" t="str">
        <f>IFERROR(INDEX('Data Annex'!$K$1:$BS$4779,MATCH(UOW$1&amp;"|"&amp;$B29,'Data Annex'!$K$1:$K$4779,0),MATCH(UOW$2,'Data Annex'!$K$1:$BS$1,0)),"")</f>
        <v/>
      </c>
      <c r="UOX29" s="258" t="str">
        <f>IFERROR(INDEX('Data Annex'!$K$1:$BS$4779,MATCH(UOX$1&amp;"|"&amp;$B29,'Data Annex'!$K$1:$K$4779,0),MATCH(UOX$2,'Data Annex'!$K$1:$BS$1,0)),"")</f>
        <v/>
      </c>
      <c r="UOY29" s="258" t="str">
        <f>IFERROR(INDEX('Data Annex'!$K$1:$BS$4779,MATCH(UOY$1&amp;"|"&amp;$B29,'Data Annex'!$K$1:$K$4779,0),MATCH(UOY$2,'Data Annex'!$K$1:$BS$1,0)),"")</f>
        <v/>
      </c>
      <c r="UOZ29" s="258" t="str">
        <f>IFERROR(INDEX('Data Annex'!$K$1:$BS$4779,MATCH(UOZ$1&amp;"|"&amp;$B29,'Data Annex'!$K$1:$K$4779,0),MATCH(UOZ$2,'Data Annex'!$K$1:$BS$1,0)),"")</f>
        <v/>
      </c>
      <c r="UPA29" s="258" t="str">
        <f>IFERROR(INDEX('Data Annex'!$K$1:$BS$4779,MATCH(UPA$1&amp;"|"&amp;$B29,'Data Annex'!$K$1:$K$4779,0),MATCH(UPA$2,'Data Annex'!$K$1:$BS$1,0)),"")</f>
        <v/>
      </c>
      <c r="UPB29" s="258" t="str">
        <f>IFERROR(INDEX('Data Annex'!$K$1:$BS$4779,MATCH(UPB$1&amp;"|"&amp;$B29,'Data Annex'!$K$1:$K$4779,0),MATCH(UPB$2,'Data Annex'!$K$1:$BS$1,0)),"")</f>
        <v/>
      </c>
      <c r="UPC29" s="258" t="str">
        <f>IFERROR(INDEX('Data Annex'!$K$1:$BS$4779,MATCH(UPC$1&amp;"|"&amp;$B29,'Data Annex'!$K$1:$K$4779,0),MATCH(UPC$2,'Data Annex'!$K$1:$BS$1,0)),"")</f>
        <v/>
      </c>
      <c r="UPD29" s="258" t="str">
        <f>IFERROR(INDEX('Data Annex'!$K$1:$BS$4779,MATCH(UPD$1&amp;"|"&amp;$B29,'Data Annex'!$K$1:$K$4779,0),MATCH(UPD$2,'Data Annex'!$K$1:$BS$1,0)),"")</f>
        <v/>
      </c>
      <c r="UPE29" s="258" t="str">
        <f>IFERROR(INDEX('Data Annex'!$K$1:$BS$4779,MATCH(UPE$1&amp;"|"&amp;$B29,'Data Annex'!$K$1:$K$4779,0),MATCH(UPE$2,'Data Annex'!$K$1:$BS$1,0)),"")</f>
        <v/>
      </c>
      <c r="UPF29" s="258" t="str">
        <f>IFERROR(INDEX('Data Annex'!$K$1:$BS$4779,MATCH(UPF$1&amp;"|"&amp;$B29,'Data Annex'!$K$1:$K$4779,0),MATCH(UPF$2,'Data Annex'!$K$1:$BS$1,0)),"")</f>
        <v/>
      </c>
      <c r="UPG29" s="258" t="str">
        <f>IFERROR(INDEX('Data Annex'!$K$1:$BS$4779,MATCH(UPG$1&amp;"|"&amp;$B29,'Data Annex'!$K$1:$K$4779,0),MATCH(UPG$2,'Data Annex'!$K$1:$BS$1,0)),"")</f>
        <v/>
      </c>
      <c r="UPH29" s="258" t="str">
        <f>IFERROR(INDEX('Data Annex'!$K$1:$BS$4779,MATCH(UPH$1&amp;"|"&amp;$B29,'Data Annex'!$K$1:$K$4779,0),MATCH(UPH$2,'Data Annex'!$K$1:$BS$1,0)),"")</f>
        <v/>
      </c>
      <c r="UPI29" s="258" t="str">
        <f>IFERROR(INDEX('Data Annex'!$K$1:$BS$4779,MATCH(UPI$1&amp;"|"&amp;$B29,'Data Annex'!$K$1:$K$4779,0),MATCH(UPI$2,'Data Annex'!$K$1:$BS$1,0)),"")</f>
        <v/>
      </c>
      <c r="UPJ29" s="258" t="str">
        <f>IFERROR(INDEX('Data Annex'!$K$1:$BS$4779,MATCH(UPJ$1&amp;"|"&amp;$B29,'Data Annex'!$K$1:$K$4779,0),MATCH(UPJ$2,'Data Annex'!$K$1:$BS$1,0)),"")</f>
        <v/>
      </c>
      <c r="UPK29" s="258" t="str">
        <f>IFERROR(INDEX('Data Annex'!$K$1:$BS$4779,MATCH(UPK$1&amp;"|"&amp;$B29,'Data Annex'!$K$1:$K$4779,0),MATCH(UPK$2,'Data Annex'!$K$1:$BS$1,0)),"")</f>
        <v/>
      </c>
      <c r="UPL29" s="258" t="str">
        <f>IFERROR(INDEX('Data Annex'!$K$1:$BS$4779,MATCH(UPL$1&amp;"|"&amp;$B29,'Data Annex'!$K$1:$K$4779,0),MATCH(UPL$2,'Data Annex'!$K$1:$BS$1,0)),"")</f>
        <v/>
      </c>
      <c r="UPM29" s="258" t="str">
        <f>IFERROR(INDEX('Data Annex'!$K$1:$BS$4779,MATCH(UPM$1&amp;"|"&amp;$B29,'Data Annex'!$K$1:$K$4779,0),MATCH(UPM$2,'Data Annex'!$K$1:$BS$1,0)),"")</f>
        <v/>
      </c>
      <c r="UPN29" s="258" t="str">
        <f>IFERROR(INDEX('Data Annex'!$K$1:$BS$4779,MATCH(UPN$1&amp;"|"&amp;$B29,'Data Annex'!$K$1:$K$4779,0),MATCH(UPN$2,'Data Annex'!$K$1:$BS$1,0)),"")</f>
        <v/>
      </c>
      <c r="UPO29" s="258" t="str">
        <f>IFERROR(INDEX('Data Annex'!$K$1:$BS$4779,MATCH(UPO$1&amp;"|"&amp;$B29,'Data Annex'!$K$1:$K$4779,0),MATCH(UPO$2,'Data Annex'!$K$1:$BS$1,0)),"")</f>
        <v/>
      </c>
      <c r="UPP29" s="258" t="str">
        <f>IFERROR(INDEX('Data Annex'!$K$1:$BS$4779,MATCH(UPP$1&amp;"|"&amp;$B29,'Data Annex'!$K$1:$K$4779,0),MATCH(UPP$2,'Data Annex'!$K$1:$BS$1,0)),"")</f>
        <v/>
      </c>
      <c r="UPQ29" s="258" t="str">
        <f>IFERROR(INDEX('Data Annex'!$K$1:$BS$4779,MATCH(UPQ$1&amp;"|"&amp;$B29,'Data Annex'!$K$1:$K$4779,0),MATCH(UPQ$2,'Data Annex'!$K$1:$BS$1,0)),"")</f>
        <v/>
      </c>
      <c r="UPR29" s="258" t="str">
        <f>IFERROR(INDEX('Data Annex'!$K$1:$BS$4779,MATCH(UPR$1&amp;"|"&amp;$B29,'Data Annex'!$K$1:$K$4779,0),MATCH(UPR$2,'Data Annex'!$K$1:$BS$1,0)),"")</f>
        <v/>
      </c>
      <c r="UPS29" s="258" t="str">
        <f>IFERROR(INDEX('Data Annex'!$K$1:$BS$4779,MATCH(UPS$1&amp;"|"&amp;$B29,'Data Annex'!$K$1:$K$4779,0),MATCH(UPS$2,'Data Annex'!$K$1:$BS$1,0)),"")</f>
        <v/>
      </c>
      <c r="UPT29" s="258" t="str">
        <f>IFERROR(INDEX('Data Annex'!$K$1:$BS$4779,MATCH(UPT$1&amp;"|"&amp;$B29,'Data Annex'!$K$1:$K$4779,0),MATCH(UPT$2,'Data Annex'!$K$1:$BS$1,0)),"")</f>
        <v/>
      </c>
      <c r="UPU29" s="258" t="str">
        <f>IFERROR(INDEX('Data Annex'!$K$1:$BS$4779,MATCH(UPU$1&amp;"|"&amp;$B29,'Data Annex'!$K$1:$K$4779,0),MATCH(UPU$2,'Data Annex'!$K$1:$BS$1,0)),"")</f>
        <v/>
      </c>
      <c r="UPV29" s="258" t="str">
        <f>IFERROR(INDEX('Data Annex'!$K$1:$BS$4779,MATCH(UPV$1&amp;"|"&amp;$B29,'Data Annex'!$K$1:$K$4779,0),MATCH(UPV$2,'Data Annex'!$K$1:$BS$1,0)),"")</f>
        <v/>
      </c>
      <c r="UPW29" s="258" t="str">
        <f>IFERROR(INDEX('Data Annex'!$K$1:$BS$4779,MATCH(UPW$1&amp;"|"&amp;$B29,'Data Annex'!$K$1:$K$4779,0),MATCH(UPW$2,'Data Annex'!$K$1:$BS$1,0)),"")</f>
        <v/>
      </c>
      <c r="UPX29" s="258" t="str">
        <f>IFERROR(INDEX('Data Annex'!$K$1:$BS$4779,MATCH(UPX$1&amp;"|"&amp;$B29,'Data Annex'!$K$1:$K$4779,0),MATCH(UPX$2,'Data Annex'!$K$1:$BS$1,0)),"")</f>
        <v/>
      </c>
      <c r="UPY29" s="258" t="str">
        <f>IFERROR(INDEX('Data Annex'!$K$1:$BS$4779,MATCH(UPY$1&amp;"|"&amp;$B29,'Data Annex'!$K$1:$K$4779,0),MATCH(UPY$2,'Data Annex'!$K$1:$BS$1,0)),"")</f>
        <v/>
      </c>
      <c r="UPZ29" s="258" t="str">
        <f>IFERROR(INDEX('Data Annex'!$K$1:$BS$4779,MATCH(UPZ$1&amp;"|"&amp;$B29,'Data Annex'!$K$1:$K$4779,0),MATCH(UPZ$2,'Data Annex'!$K$1:$BS$1,0)),"")</f>
        <v/>
      </c>
      <c r="UQA29" s="258" t="str">
        <f>IFERROR(INDEX('Data Annex'!$K$1:$BS$4779,MATCH(UQA$1&amp;"|"&amp;$B29,'Data Annex'!$K$1:$K$4779,0),MATCH(UQA$2,'Data Annex'!$K$1:$BS$1,0)),"")</f>
        <v/>
      </c>
      <c r="UQB29" s="258" t="str">
        <f>IFERROR(INDEX('Data Annex'!$K$1:$BS$4779,MATCH(UQB$1&amp;"|"&amp;$B29,'Data Annex'!$K$1:$K$4779,0),MATCH(UQB$2,'Data Annex'!$K$1:$BS$1,0)),"")</f>
        <v/>
      </c>
      <c r="UQC29" s="258" t="str">
        <f>IFERROR(INDEX('Data Annex'!$K$1:$BS$4779,MATCH(UQC$1&amp;"|"&amp;$B29,'Data Annex'!$K$1:$K$4779,0),MATCH(UQC$2,'Data Annex'!$K$1:$BS$1,0)),"")</f>
        <v/>
      </c>
      <c r="UQD29" s="258" t="str">
        <f>IFERROR(INDEX('Data Annex'!$K$1:$BS$4779,MATCH(UQD$1&amp;"|"&amp;$B29,'Data Annex'!$K$1:$K$4779,0),MATCH(UQD$2,'Data Annex'!$K$1:$BS$1,0)),"")</f>
        <v/>
      </c>
      <c r="UQE29" s="258" t="str">
        <f>IFERROR(INDEX('Data Annex'!$K$1:$BS$4779,MATCH(UQE$1&amp;"|"&amp;$B29,'Data Annex'!$K$1:$K$4779,0),MATCH(UQE$2,'Data Annex'!$K$1:$BS$1,0)),"")</f>
        <v/>
      </c>
      <c r="UQF29" s="258" t="str">
        <f>IFERROR(INDEX('Data Annex'!$K$1:$BS$4779,MATCH(UQF$1&amp;"|"&amp;$B29,'Data Annex'!$K$1:$K$4779,0),MATCH(UQF$2,'Data Annex'!$K$1:$BS$1,0)),"")</f>
        <v/>
      </c>
      <c r="UQG29" s="258" t="str">
        <f>IFERROR(INDEX('Data Annex'!$K$1:$BS$4779,MATCH(UQG$1&amp;"|"&amp;$B29,'Data Annex'!$K$1:$K$4779,0),MATCH(UQG$2,'Data Annex'!$K$1:$BS$1,0)),"")</f>
        <v/>
      </c>
      <c r="UQH29" s="258" t="str">
        <f>IFERROR(INDEX('Data Annex'!$K$1:$BS$4779,MATCH(UQH$1&amp;"|"&amp;$B29,'Data Annex'!$K$1:$K$4779,0),MATCH(UQH$2,'Data Annex'!$K$1:$BS$1,0)),"")</f>
        <v/>
      </c>
      <c r="UQI29" s="258" t="str">
        <f>IFERROR(INDEX('Data Annex'!$K$1:$BS$4779,MATCH(UQI$1&amp;"|"&amp;$B29,'Data Annex'!$K$1:$K$4779,0),MATCH(UQI$2,'Data Annex'!$K$1:$BS$1,0)),"")</f>
        <v/>
      </c>
      <c r="UQJ29" s="258" t="str">
        <f>IFERROR(INDEX('Data Annex'!$K$1:$BS$4779,MATCH(UQJ$1&amp;"|"&amp;$B29,'Data Annex'!$K$1:$K$4779,0),MATCH(UQJ$2,'Data Annex'!$K$1:$BS$1,0)),"")</f>
        <v/>
      </c>
      <c r="UQK29" s="258" t="str">
        <f>IFERROR(INDEX('Data Annex'!$K$1:$BS$4779,MATCH(UQK$1&amp;"|"&amp;$B29,'Data Annex'!$K$1:$K$4779,0),MATCH(UQK$2,'Data Annex'!$K$1:$BS$1,0)),"")</f>
        <v/>
      </c>
      <c r="UQL29" s="258" t="str">
        <f>IFERROR(INDEX('Data Annex'!$K$1:$BS$4779,MATCH(UQL$1&amp;"|"&amp;$B29,'Data Annex'!$K$1:$K$4779,0),MATCH(UQL$2,'Data Annex'!$K$1:$BS$1,0)),"")</f>
        <v/>
      </c>
      <c r="UQM29" s="258" t="str">
        <f>IFERROR(INDEX('Data Annex'!$K$1:$BS$4779,MATCH(UQM$1&amp;"|"&amp;$B29,'Data Annex'!$K$1:$K$4779,0),MATCH(UQM$2,'Data Annex'!$K$1:$BS$1,0)),"")</f>
        <v/>
      </c>
      <c r="UQN29" s="258" t="str">
        <f>IFERROR(INDEX('Data Annex'!$K$1:$BS$4779,MATCH(UQN$1&amp;"|"&amp;$B29,'Data Annex'!$K$1:$K$4779,0),MATCH(UQN$2,'Data Annex'!$K$1:$BS$1,0)),"")</f>
        <v/>
      </c>
      <c r="UQO29" s="258" t="str">
        <f>IFERROR(INDEX('Data Annex'!$K$1:$BS$4779,MATCH(UQO$1&amp;"|"&amp;$B29,'Data Annex'!$K$1:$K$4779,0),MATCH(UQO$2,'Data Annex'!$K$1:$BS$1,0)),"")</f>
        <v/>
      </c>
      <c r="UQP29" s="258" t="str">
        <f>IFERROR(INDEX('Data Annex'!$K$1:$BS$4779,MATCH(UQP$1&amp;"|"&amp;$B29,'Data Annex'!$K$1:$K$4779,0),MATCH(UQP$2,'Data Annex'!$K$1:$BS$1,0)),"")</f>
        <v/>
      </c>
      <c r="UQQ29" s="258" t="str">
        <f>IFERROR(INDEX('Data Annex'!$K$1:$BS$4779,MATCH(UQQ$1&amp;"|"&amp;$B29,'Data Annex'!$K$1:$K$4779,0),MATCH(UQQ$2,'Data Annex'!$K$1:$BS$1,0)),"")</f>
        <v/>
      </c>
      <c r="UQR29" s="258" t="str">
        <f>IFERROR(INDEX('Data Annex'!$K$1:$BS$4779,MATCH(UQR$1&amp;"|"&amp;$B29,'Data Annex'!$K$1:$K$4779,0),MATCH(UQR$2,'Data Annex'!$K$1:$BS$1,0)),"")</f>
        <v/>
      </c>
      <c r="UQS29" s="258" t="str">
        <f>IFERROR(INDEX('Data Annex'!$K$1:$BS$4779,MATCH(UQS$1&amp;"|"&amp;$B29,'Data Annex'!$K$1:$K$4779,0),MATCH(UQS$2,'Data Annex'!$K$1:$BS$1,0)),"")</f>
        <v/>
      </c>
      <c r="UQT29" s="258" t="str">
        <f>IFERROR(INDEX('Data Annex'!$K$1:$BS$4779,MATCH(UQT$1&amp;"|"&amp;$B29,'Data Annex'!$K$1:$K$4779,0),MATCH(UQT$2,'Data Annex'!$K$1:$BS$1,0)),"")</f>
        <v/>
      </c>
      <c r="UQU29" s="258" t="str">
        <f>IFERROR(INDEX('Data Annex'!$K$1:$BS$4779,MATCH(UQU$1&amp;"|"&amp;$B29,'Data Annex'!$K$1:$K$4779,0),MATCH(UQU$2,'Data Annex'!$K$1:$BS$1,0)),"")</f>
        <v/>
      </c>
      <c r="UQV29" s="258" t="str">
        <f>IFERROR(INDEX('Data Annex'!$K$1:$BS$4779,MATCH(UQV$1&amp;"|"&amp;$B29,'Data Annex'!$K$1:$K$4779,0),MATCH(UQV$2,'Data Annex'!$K$1:$BS$1,0)),"")</f>
        <v/>
      </c>
      <c r="UQW29" s="258" t="str">
        <f>IFERROR(INDEX('Data Annex'!$K$1:$BS$4779,MATCH(UQW$1&amp;"|"&amp;$B29,'Data Annex'!$K$1:$K$4779,0),MATCH(UQW$2,'Data Annex'!$K$1:$BS$1,0)),"")</f>
        <v/>
      </c>
      <c r="UQX29" s="258" t="str">
        <f>IFERROR(INDEX('Data Annex'!$K$1:$BS$4779,MATCH(UQX$1&amp;"|"&amp;$B29,'Data Annex'!$K$1:$K$4779,0),MATCH(UQX$2,'Data Annex'!$K$1:$BS$1,0)),"")</f>
        <v/>
      </c>
      <c r="UQY29" s="258" t="str">
        <f>IFERROR(INDEX('Data Annex'!$K$1:$BS$4779,MATCH(UQY$1&amp;"|"&amp;$B29,'Data Annex'!$K$1:$K$4779,0),MATCH(UQY$2,'Data Annex'!$K$1:$BS$1,0)),"")</f>
        <v/>
      </c>
      <c r="UQZ29" s="258" t="str">
        <f>IFERROR(INDEX('Data Annex'!$K$1:$BS$4779,MATCH(UQZ$1&amp;"|"&amp;$B29,'Data Annex'!$K$1:$K$4779,0),MATCH(UQZ$2,'Data Annex'!$K$1:$BS$1,0)),"")</f>
        <v/>
      </c>
      <c r="URA29" s="258" t="str">
        <f>IFERROR(INDEX('Data Annex'!$K$1:$BS$4779,MATCH(URA$1&amp;"|"&amp;$B29,'Data Annex'!$K$1:$K$4779,0),MATCH(URA$2,'Data Annex'!$K$1:$BS$1,0)),"")</f>
        <v/>
      </c>
      <c r="URB29" s="258" t="str">
        <f>IFERROR(INDEX('Data Annex'!$K$1:$BS$4779,MATCH(URB$1&amp;"|"&amp;$B29,'Data Annex'!$K$1:$K$4779,0),MATCH(URB$2,'Data Annex'!$K$1:$BS$1,0)),"")</f>
        <v/>
      </c>
      <c r="URC29" s="258" t="str">
        <f>IFERROR(INDEX('Data Annex'!$K$1:$BS$4779,MATCH(URC$1&amp;"|"&amp;$B29,'Data Annex'!$K$1:$K$4779,0),MATCH(URC$2,'Data Annex'!$K$1:$BS$1,0)),"")</f>
        <v/>
      </c>
      <c r="URD29" s="258" t="str">
        <f>IFERROR(INDEX('Data Annex'!$K$1:$BS$4779,MATCH(URD$1&amp;"|"&amp;$B29,'Data Annex'!$K$1:$K$4779,0),MATCH(URD$2,'Data Annex'!$K$1:$BS$1,0)),"")</f>
        <v/>
      </c>
      <c r="URE29" s="258" t="str">
        <f>IFERROR(INDEX('Data Annex'!$K$1:$BS$4779,MATCH(URE$1&amp;"|"&amp;$B29,'Data Annex'!$K$1:$K$4779,0),MATCH(URE$2,'Data Annex'!$K$1:$BS$1,0)),"")</f>
        <v/>
      </c>
      <c r="URF29" s="258" t="str">
        <f>IFERROR(INDEX('Data Annex'!$K$1:$BS$4779,MATCH(URF$1&amp;"|"&amp;$B29,'Data Annex'!$K$1:$K$4779,0),MATCH(URF$2,'Data Annex'!$K$1:$BS$1,0)),"")</f>
        <v/>
      </c>
      <c r="URG29" s="258" t="str">
        <f>IFERROR(INDEX('Data Annex'!$K$1:$BS$4779,MATCH(URG$1&amp;"|"&amp;$B29,'Data Annex'!$K$1:$K$4779,0),MATCH(URG$2,'Data Annex'!$K$1:$BS$1,0)),"")</f>
        <v/>
      </c>
      <c r="URH29" s="258" t="str">
        <f>IFERROR(INDEX('Data Annex'!$K$1:$BS$4779,MATCH(URH$1&amp;"|"&amp;$B29,'Data Annex'!$K$1:$K$4779,0),MATCH(URH$2,'Data Annex'!$K$1:$BS$1,0)),"")</f>
        <v/>
      </c>
      <c r="URI29" s="258" t="str">
        <f>IFERROR(INDEX('Data Annex'!$K$1:$BS$4779,MATCH(URI$1&amp;"|"&amp;$B29,'Data Annex'!$K$1:$K$4779,0),MATCH(URI$2,'Data Annex'!$K$1:$BS$1,0)),"")</f>
        <v/>
      </c>
      <c r="URJ29" s="258" t="str">
        <f>IFERROR(INDEX('Data Annex'!$K$1:$BS$4779,MATCH(URJ$1&amp;"|"&amp;$B29,'Data Annex'!$K$1:$K$4779,0),MATCH(URJ$2,'Data Annex'!$K$1:$BS$1,0)),"")</f>
        <v/>
      </c>
      <c r="URK29" s="258" t="str">
        <f>IFERROR(INDEX('Data Annex'!$K$1:$BS$4779,MATCH(URK$1&amp;"|"&amp;$B29,'Data Annex'!$K$1:$K$4779,0),MATCH(URK$2,'Data Annex'!$K$1:$BS$1,0)),"")</f>
        <v/>
      </c>
      <c r="URL29" s="258" t="str">
        <f>IFERROR(INDEX('Data Annex'!$K$1:$BS$4779,MATCH(URL$1&amp;"|"&amp;$B29,'Data Annex'!$K$1:$K$4779,0),MATCH(URL$2,'Data Annex'!$K$1:$BS$1,0)),"")</f>
        <v/>
      </c>
      <c r="URM29" s="258" t="str">
        <f>IFERROR(INDEX('Data Annex'!$K$1:$BS$4779,MATCH(URM$1&amp;"|"&amp;$B29,'Data Annex'!$K$1:$K$4779,0),MATCH(URM$2,'Data Annex'!$K$1:$BS$1,0)),"")</f>
        <v/>
      </c>
      <c r="URN29" s="258" t="str">
        <f>IFERROR(INDEX('Data Annex'!$K$1:$BS$4779,MATCH(URN$1&amp;"|"&amp;$B29,'Data Annex'!$K$1:$K$4779,0),MATCH(URN$2,'Data Annex'!$K$1:$BS$1,0)),"")</f>
        <v/>
      </c>
      <c r="URO29" s="258" t="str">
        <f>IFERROR(INDEX('Data Annex'!$K$1:$BS$4779,MATCH(URO$1&amp;"|"&amp;$B29,'Data Annex'!$K$1:$K$4779,0),MATCH(URO$2,'Data Annex'!$K$1:$BS$1,0)),"")</f>
        <v/>
      </c>
      <c r="URP29" s="258" t="str">
        <f>IFERROR(INDEX('Data Annex'!$K$1:$BS$4779,MATCH(URP$1&amp;"|"&amp;$B29,'Data Annex'!$K$1:$K$4779,0),MATCH(URP$2,'Data Annex'!$K$1:$BS$1,0)),"")</f>
        <v/>
      </c>
      <c r="URQ29" s="258" t="str">
        <f>IFERROR(INDEX('Data Annex'!$K$1:$BS$4779,MATCH(URQ$1&amp;"|"&amp;$B29,'Data Annex'!$K$1:$K$4779,0),MATCH(URQ$2,'Data Annex'!$K$1:$BS$1,0)),"")</f>
        <v/>
      </c>
      <c r="URR29" s="258" t="str">
        <f>IFERROR(INDEX('Data Annex'!$K$1:$BS$4779,MATCH(URR$1&amp;"|"&amp;$B29,'Data Annex'!$K$1:$K$4779,0),MATCH(URR$2,'Data Annex'!$K$1:$BS$1,0)),"")</f>
        <v/>
      </c>
      <c r="URS29" s="258" t="str">
        <f>IFERROR(INDEX('Data Annex'!$K$1:$BS$4779,MATCH(URS$1&amp;"|"&amp;$B29,'Data Annex'!$K$1:$K$4779,0),MATCH(URS$2,'Data Annex'!$K$1:$BS$1,0)),"")</f>
        <v/>
      </c>
      <c r="URT29" s="258" t="str">
        <f>IFERROR(INDEX('Data Annex'!$K$1:$BS$4779,MATCH(URT$1&amp;"|"&amp;$B29,'Data Annex'!$K$1:$K$4779,0),MATCH(URT$2,'Data Annex'!$K$1:$BS$1,0)),"")</f>
        <v/>
      </c>
      <c r="URU29" s="258" t="str">
        <f>IFERROR(INDEX('Data Annex'!$K$1:$BS$4779,MATCH(URU$1&amp;"|"&amp;$B29,'Data Annex'!$K$1:$K$4779,0),MATCH(URU$2,'Data Annex'!$K$1:$BS$1,0)),"")</f>
        <v/>
      </c>
      <c r="URV29" s="258" t="str">
        <f>IFERROR(INDEX('Data Annex'!$K$1:$BS$4779,MATCH(URV$1&amp;"|"&amp;$B29,'Data Annex'!$K$1:$K$4779,0),MATCH(URV$2,'Data Annex'!$K$1:$BS$1,0)),"")</f>
        <v/>
      </c>
      <c r="URW29" s="258" t="str">
        <f>IFERROR(INDEX('Data Annex'!$K$1:$BS$4779,MATCH(URW$1&amp;"|"&amp;$B29,'Data Annex'!$K$1:$K$4779,0),MATCH(URW$2,'Data Annex'!$K$1:$BS$1,0)),"")</f>
        <v/>
      </c>
      <c r="URX29" s="258" t="str">
        <f>IFERROR(INDEX('Data Annex'!$K$1:$BS$4779,MATCH(URX$1&amp;"|"&amp;$B29,'Data Annex'!$K$1:$K$4779,0),MATCH(URX$2,'Data Annex'!$K$1:$BS$1,0)),"")</f>
        <v/>
      </c>
      <c r="URY29" s="258" t="str">
        <f>IFERROR(INDEX('Data Annex'!$K$1:$BS$4779,MATCH(URY$1&amp;"|"&amp;$B29,'Data Annex'!$K$1:$K$4779,0),MATCH(URY$2,'Data Annex'!$K$1:$BS$1,0)),"")</f>
        <v/>
      </c>
      <c r="URZ29" s="258" t="str">
        <f>IFERROR(INDEX('Data Annex'!$K$1:$BS$4779,MATCH(URZ$1&amp;"|"&amp;$B29,'Data Annex'!$K$1:$K$4779,0),MATCH(URZ$2,'Data Annex'!$K$1:$BS$1,0)),"")</f>
        <v/>
      </c>
      <c r="USA29" s="258" t="str">
        <f>IFERROR(INDEX('Data Annex'!$K$1:$BS$4779,MATCH(USA$1&amp;"|"&amp;$B29,'Data Annex'!$K$1:$K$4779,0),MATCH(USA$2,'Data Annex'!$K$1:$BS$1,0)),"")</f>
        <v/>
      </c>
      <c r="USB29" s="258" t="str">
        <f>IFERROR(INDEX('Data Annex'!$K$1:$BS$4779,MATCH(USB$1&amp;"|"&amp;$B29,'Data Annex'!$K$1:$K$4779,0),MATCH(USB$2,'Data Annex'!$K$1:$BS$1,0)),"")</f>
        <v/>
      </c>
      <c r="USC29" s="258" t="str">
        <f>IFERROR(INDEX('Data Annex'!$K$1:$BS$4779,MATCH(USC$1&amp;"|"&amp;$B29,'Data Annex'!$K$1:$K$4779,0),MATCH(USC$2,'Data Annex'!$K$1:$BS$1,0)),"")</f>
        <v/>
      </c>
      <c r="USD29" s="258" t="str">
        <f>IFERROR(INDEX('Data Annex'!$K$1:$BS$4779,MATCH(USD$1&amp;"|"&amp;$B29,'Data Annex'!$K$1:$K$4779,0),MATCH(USD$2,'Data Annex'!$K$1:$BS$1,0)),"")</f>
        <v/>
      </c>
      <c r="USE29" s="258" t="str">
        <f>IFERROR(INDEX('Data Annex'!$K$1:$BS$4779,MATCH(USE$1&amp;"|"&amp;$B29,'Data Annex'!$K$1:$K$4779,0),MATCH(USE$2,'Data Annex'!$K$1:$BS$1,0)),"")</f>
        <v/>
      </c>
      <c r="USF29" s="258" t="str">
        <f>IFERROR(INDEX('Data Annex'!$K$1:$BS$4779,MATCH(USF$1&amp;"|"&amp;$B29,'Data Annex'!$K$1:$K$4779,0),MATCH(USF$2,'Data Annex'!$K$1:$BS$1,0)),"")</f>
        <v/>
      </c>
      <c r="USG29" s="258" t="str">
        <f>IFERROR(INDEX('Data Annex'!$K$1:$BS$4779,MATCH(USG$1&amp;"|"&amp;$B29,'Data Annex'!$K$1:$K$4779,0),MATCH(USG$2,'Data Annex'!$K$1:$BS$1,0)),"")</f>
        <v/>
      </c>
      <c r="USH29" s="258" t="str">
        <f>IFERROR(INDEX('Data Annex'!$K$1:$BS$4779,MATCH(USH$1&amp;"|"&amp;$B29,'Data Annex'!$K$1:$K$4779,0),MATCH(USH$2,'Data Annex'!$K$1:$BS$1,0)),"")</f>
        <v/>
      </c>
      <c r="USI29" s="258" t="str">
        <f>IFERROR(INDEX('Data Annex'!$K$1:$BS$4779,MATCH(USI$1&amp;"|"&amp;$B29,'Data Annex'!$K$1:$K$4779,0),MATCH(USI$2,'Data Annex'!$K$1:$BS$1,0)),"")</f>
        <v/>
      </c>
      <c r="USJ29" s="258" t="str">
        <f>IFERROR(INDEX('Data Annex'!$K$1:$BS$4779,MATCH(USJ$1&amp;"|"&amp;$B29,'Data Annex'!$K$1:$K$4779,0),MATCH(USJ$2,'Data Annex'!$K$1:$BS$1,0)),"")</f>
        <v/>
      </c>
      <c r="USK29" s="258" t="str">
        <f>IFERROR(INDEX('Data Annex'!$K$1:$BS$4779,MATCH(USK$1&amp;"|"&amp;$B29,'Data Annex'!$K$1:$K$4779,0),MATCH(USK$2,'Data Annex'!$K$1:$BS$1,0)),"")</f>
        <v/>
      </c>
      <c r="USL29" s="258" t="str">
        <f>IFERROR(INDEX('Data Annex'!$K$1:$BS$4779,MATCH(USL$1&amp;"|"&amp;$B29,'Data Annex'!$K$1:$K$4779,0),MATCH(USL$2,'Data Annex'!$K$1:$BS$1,0)),"")</f>
        <v/>
      </c>
      <c r="USM29" s="258" t="str">
        <f>IFERROR(INDEX('Data Annex'!$K$1:$BS$4779,MATCH(USM$1&amp;"|"&amp;$B29,'Data Annex'!$K$1:$K$4779,0),MATCH(USM$2,'Data Annex'!$K$1:$BS$1,0)),"")</f>
        <v/>
      </c>
      <c r="USN29" s="258" t="str">
        <f>IFERROR(INDEX('Data Annex'!$K$1:$BS$4779,MATCH(USN$1&amp;"|"&amp;$B29,'Data Annex'!$K$1:$K$4779,0),MATCH(USN$2,'Data Annex'!$K$1:$BS$1,0)),"")</f>
        <v/>
      </c>
      <c r="USO29" s="258" t="str">
        <f>IFERROR(INDEX('Data Annex'!$K$1:$BS$4779,MATCH(USO$1&amp;"|"&amp;$B29,'Data Annex'!$K$1:$K$4779,0),MATCH(USO$2,'Data Annex'!$K$1:$BS$1,0)),"")</f>
        <v/>
      </c>
      <c r="USP29" s="258" t="str">
        <f>IFERROR(INDEX('Data Annex'!$K$1:$BS$4779,MATCH(USP$1&amp;"|"&amp;$B29,'Data Annex'!$K$1:$K$4779,0),MATCH(USP$2,'Data Annex'!$K$1:$BS$1,0)),"")</f>
        <v/>
      </c>
      <c r="USQ29" s="258" t="str">
        <f>IFERROR(INDEX('Data Annex'!$K$1:$BS$4779,MATCH(USQ$1&amp;"|"&amp;$B29,'Data Annex'!$K$1:$K$4779,0),MATCH(USQ$2,'Data Annex'!$K$1:$BS$1,0)),"")</f>
        <v/>
      </c>
      <c r="USR29" s="258" t="str">
        <f>IFERROR(INDEX('Data Annex'!$K$1:$BS$4779,MATCH(USR$1&amp;"|"&amp;$B29,'Data Annex'!$K$1:$K$4779,0),MATCH(USR$2,'Data Annex'!$K$1:$BS$1,0)),"")</f>
        <v/>
      </c>
      <c r="USS29" s="258" t="str">
        <f>IFERROR(INDEX('Data Annex'!$K$1:$BS$4779,MATCH(USS$1&amp;"|"&amp;$B29,'Data Annex'!$K$1:$K$4779,0),MATCH(USS$2,'Data Annex'!$K$1:$BS$1,0)),"")</f>
        <v/>
      </c>
      <c r="UST29" s="258" t="str">
        <f>IFERROR(INDEX('Data Annex'!$K$1:$BS$4779,MATCH(UST$1&amp;"|"&amp;$B29,'Data Annex'!$K$1:$K$4779,0),MATCH(UST$2,'Data Annex'!$K$1:$BS$1,0)),"")</f>
        <v/>
      </c>
      <c r="USU29" s="258" t="str">
        <f>IFERROR(INDEX('Data Annex'!$K$1:$BS$4779,MATCH(USU$1&amp;"|"&amp;$B29,'Data Annex'!$K$1:$K$4779,0),MATCH(USU$2,'Data Annex'!$K$1:$BS$1,0)),"")</f>
        <v/>
      </c>
      <c r="USV29" s="258" t="str">
        <f>IFERROR(INDEX('Data Annex'!$K$1:$BS$4779,MATCH(USV$1&amp;"|"&amp;$B29,'Data Annex'!$K$1:$K$4779,0),MATCH(USV$2,'Data Annex'!$K$1:$BS$1,0)),"")</f>
        <v/>
      </c>
      <c r="USW29" s="258" t="str">
        <f>IFERROR(INDEX('Data Annex'!$K$1:$BS$4779,MATCH(USW$1&amp;"|"&amp;$B29,'Data Annex'!$K$1:$K$4779,0),MATCH(USW$2,'Data Annex'!$K$1:$BS$1,0)),"")</f>
        <v/>
      </c>
      <c r="USX29" s="258" t="str">
        <f>IFERROR(INDEX('Data Annex'!$K$1:$BS$4779,MATCH(USX$1&amp;"|"&amp;$B29,'Data Annex'!$K$1:$K$4779,0),MATCH(USX$2,'Data Annex'!$K$1:$BS$1,0)),"")</f>
        <v/>
      </c>
      <c r="USY29" s="258" t="str">
        <f>IFERROR(INDEX('Data Annex'!$K$1:$BS$4779,MATCH(USY$1&amp;"|"&amp;$B29,'Data Annex'!$K$1:$K$4779,0),MATCH(USY$2,'Data Annex'!$K$1:$BS$1,0)),"")</f>
        <v/>
      </c>
      <c r="USZ29" s="258" t="str">
        <f>IFERROR(INDEX('Data Annex'!$K$1:$BS$4779,MATCH(USZ$1&amp;"|"&amp;$B29,'Data Annex'!$K$1:$K$4779,0),MATCH(USZ$2,'Data Annex'!$K$1:$BS$1,0)),"")</f>
        <v/>
      </c>
      <c r="UTA29" s="258" t="str">
        <f>IFERROR(INDEX('Data Annex'!$K$1:$BS$4779,MATCH(UTA$1&amp;"|"&amp;$B29,'Data Annex'!$K$1:$K$4779,0),MATCH(UTA$2,'Data Annex'!$K$1:$BS$1,0)),"")</f>
        <v/>
      </c>
      <c r="UTB29" s="258" t="str">
        <f>IFERROR(INDEX('Data Annex'!$K$1:$BS$4779,MATCH(UTB$1&amp;"|"&amp;$B29,'Data Annex'!$K$1:$K$4779,0),MATCH(UTB$2,'Data Annex'!$K$1:$BS$1,0)),"")</f>
        <v/>
      </c>
      <c r="UTC29" s="258" t="str">
        <f>IFERROR(INDEX('Data Annex'!$K$1:$BS$4779,MATCH(UTC$1&amp;"|"&amp;$B29,'Data Annex'!$K$1:$K$4779,0),MATCH(UTC$2,'Data Annex'!$K$1:$BS$1,0)),"")</f>
        <v/>
      </c>
      <c r="UTD29" s="258" t="str">
        <f>IFERROR(INDEX('Data Annex'!$K$1:$BS$4779,MATCH(UTD$1&amp;"|"&amp;$B29,'Data Annex'!$K$1:$K$4779,0),MATCH(UTD$2,'Data Annex'!$K$1:$BS$1,0)),"")</f>
        <v/>
      </c>
      <c r="UTE29" s="258" t="str">
        <f>IFERROR(INDEX('Data Annex'!$K$1:$BS$4779,MATCH(UTE$1&amp;"|"&amp;$B29,'Data Annex'!$K$1:$K$4779,0),MATCH(UTE$2,'Data Annex'!$K$1:$BS$1,0)),"")</f>
        <v/>
      </c>
      <c r="UTF29" s="258" t="str">
        <f>IFERROR(INDEX('Data Annex'!$K$1:$BS$4779,MATCH(UTF$1&amp;"|"&amp;$B29,'Data Annex'!$K$1:$K$4779,0),MATCH(UTF$2,'Data Annex'!$K$1:$BS$1,0)),"")</f>
        <v/>
      </c>
      <c r="UTG29" s="258" t="str">
        <f>IFERROR(INDEX('Data Annex'!$K$1:$BS$4779,MATCH(UTG$1&amp;"|"&amp;$B29,'Data Annex'!$K$1:$K$4779,0),MATCH(UTG$2,'Data Annex'!$K$1:$BS$1,0)),"")</f>
        <v/>
      </c>
      <c r="UTH29" s="258" t="str">
        <f>IFERROR(INDEX('Data Annex'!$K$1:$BS$4779,MATCH(UTH$1&amp;"|"&amp;$B29,'Data Annex'!$K$1:$K$4779,0),MATCH(UTH$2,'Data Annex'!$K$1:$BS$1,0)),"")</f>
        <v/>
      </c>
      <c r="UTI29" s="258" t="str">
        <f>IFERROR(INDEX('Data Annex'!$K$1:$BS$4779,MATCH(UTI$1&amp;"|"&amp;$B29,'Data Annex'!$K$1:$K$4779,0),MATCH(UTI$2,'Data Annex'!$K$1:$BS$1,0)),"")</f>
        <v/>
      </c>
      <c r="UTJ29" s="258" t="str">
        <f>IFERROR(INDEX('Data Annex'!$K$1:$BS$4779,MATCH(UTJ$1&amp;"|"&amp;$B29,'Data Annex'!$K$1:$K$4779,0),MATCH(UTJ$2,'Data Annex'!$K$1:$BS$1,0)),"")</f>
        <v/>
      </c>
      <c r="UTK29" s="258" t="str">
        <f>IFERROR(INDEX('Data Annex'!$K$1:$BS$4779,MATCH(UTK$1&amp;"|"&amp;$B29,'Data Annex'!$K$1:$K$4779,0),MATCH(UTK$2,'Data Annex'!$K$1:$BS$1,0)),"")</f>
        <v/>
      </c>
      <c r="UTL29" s="258" t="str">
        <f>IFERROR(INDEX('Data Annex'!$K$1:$BS$4779,MATCH(UTL$1&amp;"|"&amp;$B29,'Data Annex'!$K$1:$K$4779,0),MATCH(UTL$2,'Data Annex'!$K$1:$BS$1,0)),"")</f>
        <v/>
      </c>
      <c r="UTM29" s="258" t="str">
        <f>IFERROR(INDEX('Data Annex'!$K$1:$BS$4779,MATCH(UTM$1&amp;"|"&amp;$B29,'Data Annex'!$K$1:$K$4779,0),MATCH(UTM$2,'Data Annex'!$K$1:$BS$1,0)),"")</f>
        <v/>
      </c>
      <c r="UTN29" s="258" t="str">
        <f>IFERROR(INDEX('Data Annex'!$K$1:$BS$4779,MATCH(UTN$1&amp;"|"&amp;$B29,'Data Annex'!$K$1:$K$4779,0),MATCH(UTN$2,'Data Annex'!$K$1:$BS$1,0)),"")</f>
        <v/>
      </c>
      <c r="UTO29" s="258" t="str">
        <f>IFERROR(INDEX('Data Annex'!$K$1:$BS$4779,MATCH(UTO$1&amp;"|"&amp;$B29,'Data Annex'!$K$1:$K$4779,0),MATCH(UTO$2,'Data Annex'!$K$1:$BS$1,0)),"")</f>
        <v/>
      </c>
      <c r="UTP29" s="258" t="str">
        <f>IFERROR(INDEX('Data Annex'!$K$1:$BS$4779,MATCH(UTP$1&amp;"|"&amp;$B29,'Data Annex'!$K$1:$K$4779,0),MATCH(UTP$2,'Data Annex'!$K$1:$BS$1,0)),"")</f>
        <v/>
      </c>
      <c r="UTQ29" s="258" t="str">
        <f>IFERROR(INDEX('Data Annex'!$K$1:$BS$4779,MATCH(UTQ$1&amp;"|"&amp;$B29,'Data Annex'!$K$1:$K$4779,0),MATCH(UTQ$2,'Data Annex'!$K$1:$BS$1,0)),"")</f>
        <v/>
      </c>
      <c r="UTR29" s="258" t="str">
        <f>IFERROR(INDEX('Data Annex'!$K$1:$BS$4779,MATCH(UTR$1&amp;"|"&amp;$B29,'Data Annex'!$K$1:$K$4779,0),MATCH(UTR$2,'Data Annex'!$K$1:$BS$1,0)),"")</f>
        <v/>
      </c>
      <c r="UTS29" s="258" t="str">
        <f>IFERROR(INDEX('Data Annex'!$K$1:$BS$4779,MATCH(UTS$1&amp;"|"&amp;$B29,'Data Annex'!$K$1:$K$4779,0),MATCH(UTS$2,'Data Annex'!$K$1:$BS$1,0)),"")</f>
        <v/>
      </c>
      <c r="UTT29" s="258" t="str">
        <f>IFERROR(INDEX('Data Annex'!$K$1:$BS$4779,MATCH(UTT$1&amp;"|"&amp;$B29,'Data Annex'!$K$1:$K$4779,0),MATCH(UTT$2,'Data Annex'!$K$1:$BS$1,0)),"")</f>
        <v/>
      </c>
      <c r="UTU29" s="258" t="str">
        <f>IFERROR(INDEX('Data Annex'!$K$1:$BS$4779,MATCH(UTU$1&amp;"|"&amp;$B29,'Data Annex'!$K$1:$K$4779,0),MATCH(UTU$2,'Data Annex'!$K$1:$BS$1,0)),"")</f>
        <v/>
      </c>
      <c r="UTV29" s="258" t="str">
        <f>IFERROR(INDEX('Data Annex'!$K$1:$BS$4779,MATCH(UTV$1&amp;"|"&amp;$B29,'Data Annex'!$K$1:$K$4779,0),MATCH(UTV$2,'Data Annex'!$K$1:$BS$1,0)),"")</f>
        <v/>
      </c>
      <c r="UTW29" s="258" t="str">
        <f>IFERROR(INDEX('Data Annex'!$K$1:$BS$4779,MATCH(UTW$1&amp;"|"&amp;$B29,'Data Annex'!$K$1:$K$4779,0),MATCH(UTW$2,'Data Annex'!$K$1:$BS$1,0)),"")</f>
        <v/>
      </c>
      <c r="UTX29" s="258" t="str">
        <f>IFERROR(INDEX('Data Annex'!$K$1:$BS$4779,MATCH(UTX$1&amp;"|"&amp;$B29,'Data Annex'!$K$1:$K$4779,0),MATCH(UTX$2,'Data Annex'!$K$1:$BS$1,0)),"")</f>
        <v/>
      </c>
      <c r="UTY29" s="258" t="str">
        <f>IFERROR(INDEX('Data Annex'!$K$1:$BS$4779,MATCH(UTY$1&amp;"|"&amp;$B29,'Data Annex'!$K$1:$K$4779,0),MATCH(UTY$2,'Data Annex'!$K$1:$BS$1,0)),"")</f>
        <v/>
      </c>
      <c r="UTZ29" s="258" t="str">
        <f>IFERROR(INDEX('Data Annex'!$K$1:$BS$4779,MATCH(UTZ$1&amp;"|"&amp;$B29,'Data Annex'!$K$1:$K$4779,0),MATCH(UTZ$2,'Data Annex'!$K$1:$BS$1,0)),"")</f>
        <v/>
      </c>
      <c r="UUA29" s="258" t="str">
        <f>IFERROR(INDEX('Data Annex'!$K$1:$BS$4779,MATCH(UUA$1&amp;"|"&amp;$B29,'Data Annex'!$K$1:$K$4779,0),MATCH(UUA$2,'Data Annex'!$K$1:$BS$1,0)),"")</f>
        <v/>
      </c>
      <c r="UUB29" s="258" t="str">
        <f>IFERROR(INDEX('Data Annex'!$K$1:$BS$4779,MATCH(UUB$1&amp;"|"&amp;$B29,'Data Annex'!$K$1:$K$4779,0),MATCH(UUB$2,'Data Annex'!$K$1:$BS$1,0)),"")</f>
        <v/>
      </c>
      <c r="UUC29" s="258" t="str">
        <f>IFERROR(INDEX('Data Annex'!$K$1:$BS$4779,MATCH(UUC$1&amp;"|"&amp;$B29,'Data Annex'!$K$1:$K$4779,0),MATCH(UUC$2,'Data Annex'!$K$1:$BS$1,0)),"")</f>
        <v/>
      </c>
      <c r="UUD29" s="258" t="str">
        <f>IFERROR(INDEX('Data Annex'!$K$1:$BS$4779,MATCH(UUD$1&amp;"|"&amp;$B29,'Data Annex'!$K$1:$K$4779,0),MATCH(UUD$2,'Data Annex'!$K$1:$BS$1,0)),"")</f>
        <v/>
      </c>
      <c r="UUE29" s="258" t="str">
        <f>IFERROR(INDEX('Data Annex'!$K$1:$BS$4779,MATCH(UUE$1&amp;"|"&amp;$B29,'Data Annex'!$K$1:$K$4779,0),MATCH(UUE$2,'Data Annex'!$K$1:$BS$1,0)),"")</f>
        <v/>
      </c>
      <c r="UUF29" s="258" t="str">
        <f>IFERROR(INDEX('Data Annex'!$K$1:$BS$4779,MATCH(UUF$1&amp;"|"&amp;$B29,'Data Annex'!$K$1:$K$4779,0),MATCH(UUF$2,'Data Annex'!$K$1:$BS$1,0)),"")</f>
        <v/>
      </c>
      <c r="UUG29" s="258" t="str">
        <f>IFERROR(INDEX('Data Annex'!$K$1:$BS$4779,MATCH(UUG$1&amp;"|"&amp;$B29,'Data Annex'!$K$1:$K$4779,0),MATCH(UUG$2,'Data Annex'!$K$1:$BS$1,0)),"")</f>
        <v/>
      </c>
      <c r="UUH29" s="258" t="str">
        <f>IFERROR(INDEX('Data Annex'!$K$1:$BS$4779,MATCH(UUH$1&amp;"|"&amp;$B29,'Data Annex'!$K$1:$K$4779,0),MATCH(UUH$2,'Data Annex'!$K$1:$BS$1,0)),"")</f>
        <v/>
      </c>
      <c r="UUI29" s="258" t="str">
        <f>IFERROR(INDEX('Data Annex'!$K$1:$BS$4779,MATCH(UUI$1&amp;"|"&amp;$B29,'Data Annex'!$K$1:$K$4779,0),MATCH(UUI$2,'Data Annex'!$K$1:$BS$1,0)),"")</f>
        <v/>
      </c>
      <c r="UUJ29" s="258" t="str">
        <f>IFERROR(INDEX('Data Annex'!$K$1:$BS$4779,MATCH(UUJ$1&amp;"|"&amp;$B29,'Data Annex'!$K$1:$K$4779,0),MATCH(UUJ$2,'Data Annex'!$K$1:$BS$1,0)),"")</f>
        <v/>
      </c>
      <c r="UUK29" s="258" t="str">
        <f>IFERROR(INDEX('Data Annex'!$K$1:$BS$4779,MATCH(UUK$1&amp;"|"&amp;$B29,'Data Annex'!$K$1:$K$4779,0),MATCH(UUK$2,'Data Annex'!$K$1:$BS$1,0)),"")</f>
        <v/>
      </c>
      <c r="UUL29" s="258" t="str">
        <f>IFERROR(INDEX('Data Annex'!$K$1:$BS$4779,MATCH(UUL$1&amp;"|"&amp;$B29,'Data Annex'!$K$1:$K$4779,0),MATCH(UUL$2,'Data Annex'!$K$1:$BS$1,0)),"")</f>
        <v/>
      </c>
      <c r="UUM29" s="258" t="str">
        <f>IFERROR(INDEX('Data Annex'!$K$1:$BS$4779,MATCH(UUM$1&amp;"|"&amp;$B29,'Data Annex'!$K$1:$K$4779,0),MATCH(UUM$2,'Data Annex'!$K$1:$BS$1,0)),"")</f>
        <v/>
      </c>
      <c r="UUN29" s="258" t="str">
        <f>IFERROR(INDEX('Data Annex'!$K$1:$BS$4779,MATCH(UUN$1&amp;"|"&amp;$B29,'Data Annex'!$K$1:$K$4779,0),MATCH(UUN$2,'Data Annex'!$K$1:$BS$1,0)),"")</f>
        <v/>
      </c>
      <c r="UUO29" s="258" t="str">
        <f>IFERROR(INDEX('Data Annex'!$K$1:$BS$4779,MATCH(UUO$1&amp;"|"&amp;$B29,'Data Annex'!$K$1:$K$4779,0),MATCH(UUO$2,'Data Annex'!$K$1:$BS$1,0)),"")</f>
        <v/>
      </c>
      <c r="UUP29" s="258" t="str">
        <f>IFERROR(INDEX('Data Annex'!$K$1:$BS$4779,MATCH(UUP$1&amp;"|"&amp;$B29,'Data Annex'!$K$1:$K$4779,0),MATCH(UUP$2,'Data Annex'!$K$1:$BS$1,0)),"")</f>
        <v/>
      </c>
      <c r="UUQ29" s="258" t="str">
        <f>IFERROR(INDEX('Data Annex'!$K$1:$BS$4779,MATCH(UUQ$1&amp;"|"&amp;$B29,'Data Annex'!$K$1:$K$4779,0),MATCH(UUQ$2,'Data Annex'!$K$1:$BS$1,0)),"")</f>
        <v/>
      </c>
      <c r="UUR29" s="258" t="str">
        <f>IFERROR(INDEX('Data Annex'!$K$1:$BS$4779,MATCH(UUR$1&amp;"|"&amp;$B29,'Data Annex'!$K$1:$K$4779,0),MATCH(UUR$2,'Data Annex'!$K$1:$BS$1,0)),"")</f>
        <v/>
      </c>
      <c r="UUS29" s="258" t="str">
        <f>IFERROR(INDEX('Data Annex'!$K$1:$BS$4779,MATCH(UUS$1&amp;"|"&amp;$B29,'Data Annex'!$K$1:$K$4779,0),MATCH(UUS$2,'Data Annex'!$K$1:$BS$1,0)),"")</f>
        <v/>
      </c>
      <c r="UUT29" s="258" t="str">
        <f>IFERROR(INDEX('Data Annex'!$K$1:$BS$4779,MATCH(UUT$1&amp;"|"&amp;$B29,'Data Annex'!$K$1:$K$4779,0),MATCH(UUT$2,'Data Annex'!$K$1:$BS$1,0)),"")</f>
        <v/>
      </c>
      <c r="UUU29" s="258" t="str">
        <f>IFERROR(INDEX('Data Annex'!$K$1:$BS$4779,MATCH(UUU$1&amp;"|"&amp;$B29,'Data Annex'!$K$1:$K$4779,0),MATCH(UUU$2,'Data Annex'!$K$1:$BS$1,0)),"")</f>
        <v/>
      </c>
      <c r="UUV29" s="258" t="str">
        <f>IFERROR(INDEX('Data Annex'!$K$1:$BS$4779,MATCH(UUV$1&amp;"|"&amp;$B29,'Data Annex'!$K$1:$K$4779,0),MATCH(UUV$2,'Data Annex'!$K$1:$BS$1,0)),"")</f>
        <v/>
      </c>
      <c r="UUW29" s="258" t="str">
        <f>IFERROR(INDEX('Data Annex'!$K$1:$BS$4779,MATCH(UUW$1&amp;"|"&amp;$B29,'Data Annex'!$K$1:$K$4779,0),MATCH(UUW$2,'Data Annex'!$K$1:$BS$1,0)),"")</f>
        <v/>
      </c>
      <c r="UUX29" s="258" t="str">
        <f>IFERROR(INDEX('Data Annex'!$K$1:$BS$4779,MATCH(UUX$1&amp;"|"&amp;$B29,'Data Annex'!$K$1:$K$4779,0),MATCH(UUX$2,'Data Annex'!$K$1:$BS$1,0)),"")</f>
        <v/>
      </c>
      <c r="UUY29" s="258" t="str">
        <f>IFERROR(INDEX('Data Annex'!$K$1:$BS$4779,MATCH(UUY$1&amp;"|"&amp;$B29,'Data Annex'!$K$1:$K$4779,0),MATCH(UUY$2,'Data Annex'!$K$1:$BS$1,0)),"")</f>
        <v/>
      </c>
      <c r="UUZ29" s="258" t="str">
        <f>IFERROR(INDEX('Data Annex'!$K$1:$BS$4779,MATCH(UUZ$1&amp;"|"&amp;$B29,'Data Annex'!$K$1:$K$4779,0),MATCH(UUZ$2,'Data Annex'!$K$1:$BS$1,0)),"")</f>
        <v/>
      </c>
      <c r="UVA29" s="258" t="str">
        <f>IFERROR(INDEX('Data Annex'!$K$1:$BS$4779,MATCH(UVA$1&amp;"|"&amp;$B29,'Data Annex'!$K$1:$K$4779,0),MATCH(UVA$2,'Data Annex'!$K$1:$BS$1,0)),"")</f>
        <v/>
      </c>
      <c r="UVB29" s="258" t="str">
        <f>IFERROR(INDEX('Data Annex'!$K$1:$BS$4779,MATCH(UVB$1&amp;"|"&amp;$B29,'Data Annex'!$K$1:$K$4779,0),MATCH(UVB$2,'Data Annex'!$K$1:$BS$1,0)),"")</f>
        <v/>
      </c>
      <c r="UVC29" s="258" t="str">
        <f>IFERROR(INDEX('Data Annex'!$K$1:$BS$4779,MATCH(UVC$1&amp;"|"&amp;$B29,'Data Annex'!$K$1:$K$4779,0),MATCH(UVC$2,'Data Annex'!$K$1:$BS$1,0)),"")</f>
        <v/>
      </c>
      <c r="UVD29" s="258" t="str">
        <f>IFERROR(INDEX('Data Annex'!$K$1:$BS$4779,MATCH(UVD$1&amp;"|"&amp;$B29,'Data Annex'!$K$1:$K$4779,0),MATCH(UVD$2,'Data Annex'!$K$1:$BS$1,0)),"")</f>
        <v/>
      </c>
      <c r="UVE29" s="258" t="str">
        <f>IFERROR(INDEX('Data Annex'!$K$1:$BS$4779,MATCH(UVE$1&amp;"|"&amp;$B29,'Data Annex'!$K$1:$K$4779,0),MATCH(UVE$2,'Data Annex'!$K$1:$BS$1,0)),"")</f>
        <v/>
      </c>
      <c r="UVF29" s="258" t="str">
        <f>IFERROR(INDEX('Data Annex'!$K$1:$BS$4779,MATCH(UVF$1&amp;"|"&amp;$B29,'Data Annex'!$K$1:$K$4779,0),MATCH(UVF$2,'Data Annex'!$K$1:$BS$1,0)),"")</f>
        <v/>
      </c>
      <c r="UVG29" s="258" t="str">
        <f>IFERROR(INDEX('Data Annex'!$K$1:$BS$4779,MATCH(UVG$1&amp;"|"&amp;$B29,'Data Annex'!$K$1:$K$4779,0),MATCH(UVG$2,'Data Annex'!$K$1:$BS$1,0)),"")</f>
        <v/>
      </c>
      <c r="UVH29" s="258" t="str">
        <f>IFERROR(INDEX('Data Annex'!$K$1:$BS$4779,MATCH(UVH$1&amp;"|"&amp;$B29,'Data Annex'!$K$1:$K$4779,0),MATCH(UVH$2,'Data Annex'!$K$1:$BS$1,0)),"")</f>
        <v/>
      </c>
      <c r="UVI29" s="258" t="str">
        <f>IFERROR(INDEX('Data Annex'!$K$1:$BS$4779,MATCH(UVI$1&amp;"|"&amp;$B29,'Data Annex'!$K$1:$K$4779,0),MATCH(UVI$2,'Data Annex'!$K$1:$BS$1,0)),"")</f>
        <v/>
      </c>
      <c r="UVJ29" s="258" t="str">
        <f>IFERROR(INDEX('Data Annex'!$K$1:$BS$4779,MATCH(UVJ$1&amp;"|"&amp;$B29,'Data Annex'!$K$1:$K$4779,0),MATCH(UVJ$2,'Data Annex'!$K$1:$BS$1,0)),"")</f>
        <v/>
      </c>
      <c r="UVK29" s="258" t="str">
        <f>IFERROR(INDEX('Data Annex'!$K$1:$BS$4779,MATCH(UVK$1&amp;"|"&amp;$B29,'Data Annex'!$K$1:$K$4779,0),MATCH(UVK$2,'Data Annex'!$K$1:$BS$1,0)),"")</f>
        <v/>
      </c>
      <c r="UVL29" s="258" t="str">
        <f>IFERROR(INDEX('Data Annex'!$K$1:$BS$4779,MATCH(UVL$1&amp;"|"&amp;$B29,'Data Annex'!$K$1:$K$4779,0),MATCH(UVL$2,'Data Annex'!$K$1:$BS$1,0)),"")</f>
        <v/>
      </c>
      <c r="UVM29" s="258" t="str">
        <f>IFERROR(INDEX('Data Annex'!$K$1:$BS$4779,MATCH(UVM$1&amp;"|"&amp;$B29,'Data Annex'!$K$1:$K$4779,0),MATCH(UVM$2,'Data Annex'!$K$1:$BS$1,0)),"")</f>
        <v/>
      </c>
      <c r="UVN29" s="258" t="str">
        <f>IFERROR(INDEX('Data Annex'!$K$1:$BS$4779,MATCH(UVN$1&amp;"|"&amp;$B29,'Data Annex'!$K$1:$K$4779,0),MATCH(UVN$2,'Data Annex'!$K$1:$BS$1,0)),"")</f>
        <v/>
      </c>
      <c r="UVO29" s="258" t="str">
        <f>IFERROR(INDEX('Data Annex'!$K$1:$BS$4779,MATCH(UVO$1&amp;"|"&amp;$B29,'Data Annex'!$K$1:$K$4779,0),MATCH(UVO$2,'Data Annex'!$K$1:$BS$1,0)),"")</f>
        <v/>
      </c>
      <c r="UVP29" s="258" t="str">
        <f>IFERROR(INDEX('Data Annex'!$K$1:$BS$4779,MATCH(UVP$1&amp;"|"&amp;$B29,'Data Annex'!$K$1:$K$4779,0),MATCH(UVP$2,'Data Annex'!$K$1:$BS$1,0)),"")</f>
        <v/>
      </c>
      <c r="UVQ29" s="258" t="str">
        <f>IFERROR(INDEX('Data Annex'!$K$1:$BS$4779,MATCH(UVQ$1&amp;"|"&amp;$B29,'Data Annex'!$K$1:$K$4779,0),MATCH(UVQ$2,'Data Annex'!$K$1:$BS$1,0)),"")</f>
        <v/>
      </c>
      <c r="UVR29" s="258" t="str">
        <f>IFERROR(INDEX('Data Annex'!$K$1:$BS$4779,MATCH(UVR$1&amp;"|"&amp;$B29,'Data Annex'!$K$1:$K$4779,0),MATCH(UVR$2,'Data Annex'!$K$1:$BS$1,0)),"")</f>
        <v/>
      </c>
      <c r="UVS29" s="258" t="str">
        <f>IFERROR(INDEX('Data Annex'!$K$1:$BS$4779,MATCH(UVS$1&amp;"|"&amp;$B29,'Data Annex'!$K$1:$K$4779,0),MATCH(UVS$2,'Data Annex'!$K$1:$BS$1,0)),"")</f>
        <v/>
      </c>
      <c r="UVT29" s="258" t="str">
        <f>IFERROR(INDEX('Data Annex'!$K$1:$BS$4779,MATCH(UVT$1&amp;"|"&amp;$B29,'Data Annex'!$K$1:$K$4779,0),MATCH(UVT$2,'Data Annex'!$K$1:$BS$1,0)),"")</f>
        <v/>
      </c>
      <c r="UVU29" s="258" t="str">
        <f>IFERROR(INDEX('Data Annex'!$K$1:$BS$4779,MATCH(UVU$1&amp;"|"&amp;$B29,'Data Annex'!$K$1:$K$4779,0),MATCH(UVU$2,'Data Annex'!$K$1:$BS$1,0)),"")</f>
        <v/>
      </c>
      <c r="UVV29" s="258" t="str">
        <f>IFERROR(INDEX('Data Annex'!$K$1:$BS$4779,MATCH(UVV$1&amp;"|"&amp;$B29,'Data Annex'!$K$1:$K$4779,0),MATCH(UVV$2,'Data Annex'!$K$1:$BS$1,0)),"")</f>
        <v/>
      </c>
      <c r="UVW29" s="258" t="str">
        <f>IFERROR(INDEX('Data Annex'!$K$1:$BS$4779,MATCH(UVW$1&amp;"|"&amp;$B29,'Data Annex'!$K$1:$K$4779,0),MATCH(UVW$2,'Data Annex'!$K$1:$BS$1,0)),"")</f>
        <v/>
      </c>
      <c r="UVX29" s="258" t="str">
        <f>IFERROR(INDEX('Data Annex'!$K$1:$BS$4779,MATCH(UVX$1&amp;"|"&amp;$B29,'Data Annex'!$K$1:$K$4779,0),MATCH(UVX$2,'Data Annex'!$K$1:$BS$1,0)),"")</f>
        <v/>
      </c>
      <c r="UVY29" s="258" t="str">
        <f>IFERROR(INDEX('Data Annex'!$K$1:$BS$4779,MATCH(UVY$1&amp;"|"&amp;$B29,'Data Annex'!$K$1:$K$4779,0),MATCH(UVY$2,'Data Annex'!$K$1:$BS$1,0)),"")</f>
        <v/>
      </c>
      <c r="UVZ29" s="258" t="str">
        <f>IFERROR(INDEX('Data Annex'!$K$1:$BS$4779,MATCH(UVZ$1&amp;"|"&amp;$B29,'Data Annex'!$K$1:$K$4779,0),MATCH(UVZ$2,'Data Annex'!$K$1:$BS$1,0)),"")</f>
        <v/>
      </c>
      <c r="UWA29" s="258" t="str">
        <f>IFERROR(INDEX('Data Annex'!$K$1:$BS$4779,MATCH(UWA$1&amp;"|"&amp;$B29,'Data Annex'!$K$1:$K$4779,0),MATCH(UWA$2,'Data Annex'!$K$1:$BS$1,0)),"")</f>
        <v/>
      </c>
      <c r="UWB29" s="258" t="str">
        <f>IFERROR(INDEX('Data Annex'!$K$1:$BS$4779,MATCH(UWB$1&amp;"|"&amp;$B29,'Data Annex'!$K$1:$K$4779,0),MATCH(UWB$2,'Data Annex'!$K$1:$BS$1,0)),"")</f>
        <v/>
      </c>
      <c r="UWC29" s="258" t="str">
        <f>IFERROR(INDEX('Data Annex'!$K$1:$BS$4779,MATCH(UWC$1&amp;"|"&amp;$B29,'Data Annex'!$K$1:$K$4779,0),MATCH(UWC$2,'Data Annex'!$K$1:$BS$1,0)),"")</f>
        <v/>
      </c>
      <c r="UWD29" s="258" t="str">
        <f>IFERROR(INDEX('Data Annex'!$K$1:$BS$4779,MATCH(UWD$1&amp;"|"&amp;$B29,'Data Annex'!$K$1:$K$4779,0),MATCH(UWD$2,'Data Annex'!$K$1:$BS$1,0)),"")</f>
        <v/>
      </c>
      <c r="UWE29" s="258" t="str">
        <f>IFERROR(INDEX('Data Annex'!$K$1:$BS$4779,MATCH(UWE$1&amp;"|"&amp;$B29,'Data Annex'!$K$1:$K$4779,0),MATCH(UWE$2,'Data Annex'!$K$1:$BS$1,0)),"")</f>
        <v/>
      </c>
      <c r="UWF29" s="258" t="str">
        <f>IFERROR(INDEX('Data Annex'!$K$1:$BS$4779,MATCH(UWF$1&amp;"|"&amp;$B29,'Data Annex'!$K$1:$K$4779,0),MATCH(UWF$2,'Data Annex'!$K$1:$BS$1,0)),"")</f>
        <v/>
      </c>
      <c r="UWG29" s="258" t="str">
        <f>IFERROR(INDEX('Data Annex'!$K$1:$BS$4779,MATCH(UWG$1&amp;"|"&amp;$B29,'Data Annex'!$K$1:$K$4779,0),MATCH(UWG$2,'Data Annex'!$K$1:$BS$1,0)),"")</f>
        <v/>
      </c>
      <c r="UWH29" s="258" t="str">
        <f>IFERROR(INDEX('Data Annex'!$K$1:$BS$4779,MATCH(UWH$1&amp;"|"&amp;$B29,'Data Annex'!$K$1:$K$4779,0),MATCH(UWH$2,'Data Annex'!$K$1:$BS$1,0)),"")</f>
        <v/>
      </c>
      <c r="UWI29" s="258" t="str">
        <f>IFERROR(INDEX('Data Annex'!$K$1:$BS$4779,MATCH(UWI$1&amp;"|"&amp;$B29,'Data Annex'!$K$1:$K$4779,0),MATCH(UWI$2,'Data Annex'!$K$1:$BS$1,0)),"")</f>
        <v/>
      </c>
      <c r="UWJ29" s="258" t="str">
        <f>IFERROR(INDEX('Data Annex'!$K$1:$BS$4779,MATCH(UWJ$1&amp;"|"&amp;$B29,'Data Annex'!$K$1:$K$4779,0),MATCH(UWJ$2,'Data Annex'!$K$1:$BS$1,0)),"")</f>
        <v/>
      </c>
      <c r="UWK29" s="258" t="str">
        <f>IFERROR(INDEX('Data Annex'!$K$1:$BS$4779,MATCH(UWK$1&amp;"|"&amp;$B29,'Data Annex'!$K$1:$K$4779,0),MATCH(UWK$2,'Data Annex'!$K$1:$BS$1,0)),"")</f>
        <v/>
      </c>
      <c r="UWL29" s="258" t="str">
        <f>IFERROR(INDEX('Data Annex'!$K$1:$BS$4779,MATCH(UWL$1&amp;"|"&amp;$B29,'Data Annex'!$K$1:$K$4779,0),MATCH(UWL$2,'Data Annex'!$K$1:$BS$1,0)),"")</f>
        <v/>
      </c>
      <c r="UWM29" s="258" t="str">
        <f>IFERROR(INDEX('Data Annex'!$K$1:$BS$4779,MATCH(UWM$1&amp;"|"&amp;$B29,'Data Annex'!$K$1:$K$4779,0),MATCH(UWM$2,'Data Annex'!$K$1:$BS$1,0)),"")</f>
        <v/>
      </c>
      <c r="UWN29" s="258" t="str">
        <f>IFERROR(INDEX('Data Annex'!$K$1:$BS$4779,MATCH(UWN$1&amp;"|"&amp;$B29,'Data Annex'!$K$1:$K$4779,0),MATCH(UWN$2,'Data Annex'!$K$1:$BS$1,0)),"")</f>
        <v/>
      </c>
      <c r="UWO29" s="258" t="str">
        <f>IFERROR(INDEX('Data Annex'!$K$1:$BS$4779,MATCH(UWO$1&amp;"|"&amp;$B29,'Data Annex'!$K$1:$K$4779,0),MATCH(UWO$2,'Data Annex'!$K$1:$BS$1,0)),"")</f>
        <v/>
      </c>
      <c r="UWP29" s="258" t="str">
        <f>IFERROR(INDEX('Data Annex'!$K$1:$BS$4779,MATCH(UWP$1&amp;"|"&amp;$B29,'Data Annex'!$K$1:$K$4779,0),MATCH(UWP$2,'Data Annex'!$K$1:$BS$1,0)),"")</f>
        <v/>
      </c>
      <c r="UWQ29" s="258" t="str">
        <f>IFERROR(INDEX('Data Annex'!$K$1:$BS$4779,MATCH(UWQ$1&amp;"|"&amp;$B29,'Data Annex'!$K$1:$K$4779,0),MATCH(UWQ$2,'Data Annex'!$K$1:$BS$1,0)),"")</f>
        <v/>
      </c>
      <c r="UWR29" s="258" t="str">
        <f>IFERROR(INDEX('Data Annex'!$K$1:$BS$4779,MATCH(UWR$1&amp;"|"&amp;$B29,'Data Annex'!$K$1:$K$4779,0),MATCH(UWR$2,'Data Annex'!$K$1:$BS$1,0)),"")</f>
        <v/>
      </c>
      <c r="UWS29" s="258" t="str">
        <f>IFERROR(INDEX('Data Annex'!$K$1:$BS$4779,MATCH(UWS$1&amp;"|"&amp;$B29,'Data Annex'!$K$1:$K$4779,0),MATCH(UWS$2,'Data Annex'!$K$1:$BS$1,0)),"")</f>
        <v/>
      </c>
      <c r="UWT29" s="258" t="str">
        <f>IFERROR(INDEX('Data Annex'!$K$1:$BS$4779,MATCH(UWT$1&amp;"|"&amp;$B29,'Data Annex'!$K$1:$K$4779,0),MATCH(UWT$2,'Data Annex'!$K$1:$BS$1,0)),"")</f>
        <v/>
      </c>
      <c r="UWU29" s="258" t="str">
        <f>IFERROR(INDEX('Data Annex'!$K$1:$BS$4779,MATCH(UWU$1&amp;"|"&amp;$B29,'Data Annex'!$K$1:$K$4779,0),MATCH(UWU$2,'Data Annex'!$K$1:$BS$1,0)),"")</f>
        <v/>
      </c>
      <c r="UWV29" s="258" t="str">
        <f>IFERROR(INDEX('Data Annex'!$K$1:$BS$4779,MATCH(UWV$1&amp;"|"&amp;$B29,'Data Annex'!$K$1:$K$4779,0),MATCH(UWV$2,'Data Annex'!$K$1:$BS$1,0)),"")</f>
        <v/>
      </c>
      <c r="UWW29" s="258" t="str">
        <f>IFERROR(INDEX('Data Annex'!$K$1:$BS$4779,MATCH(UWW$1&amp;"|"&amp;$B29,'Data Annex'!$K$1:$K$4779,0),MATCH(UWW$2,'Data Annex'!$K$1:$BS$1,0)),"")</f>
        <v/>
      </c>
      <c r="UWX29" s="258" t="str">
        <f>IFERROR(INDEX('Data Annex'!$K$1:$BS$4779,MATCH(UWX$1&amp;"|"&amp;$B29,'Data Annex'!$K$1:$K$4779,0),MATCH(UWX$2,'Data Annex'!$K$1:$BS$1,0)),"")</f>
        <v/>
      </c>
      <c r="UWY29" s="258" t="str">
        <f>IFERROR(INDEX('Data Annex'!$K$1:$BS$4779,MATCH(UWY$1&amp;"|"&amp;$B29,'Data Annex'!$K$1:$K$4779,0),MATCH(UWY$2,'Data Annex'!$K$1:$BS$1,0)),"")</f>
        <v/>
      </c>
      <c r="UWZ29" s="258" t="str">
        <f>IFERROR(INDEX('Data Annex'!$K$1:$BS$4779,MATCH(UWZ$1&amp;"|"&amp;$B29,'Data Annex'!$K$1:$K$4779,0),MATCH(UWZ$2,'Data Annex'!$K$1:$BS$1,0)),"")</f>
        <v/>
      </c>
      <c r="UXA29" s="258" t="str">
        <f>IFERROR(INDEX('Data Annex'!$K$1:$BS$4779,MATCH(UXA$1&amp;"|"&amp;$B29,'Data Annex'!$K$1:$K$4779,0),MATCH(UXA$2,'Data Annex'!$K$1:$BS$1,0)),"")</f>
        <v/>
      </c>
      <c r="UXB29" s="258" t="str">
        <f>IFERROR(INDEX('Data Annex'!$K$1:$BS$4779,MATCH(UXB$1&amp;"|"&amp;$B29,'Data Annex'!$K$1:$K$4779,0),MATCH(UXB$2,'Data Annex'!$K$1:$BS$1,0)),"")</f>
        <v/>
      </c>
      <c r="UXC29" s="258" t="str">
        <f>IFERROR(INDEX('Data Annex'!$K$1:$BS$4779,MATCH(UXC$1&amp;"|"&amp;$B29,'Data Annex'!$K$1:$K$4779,0),MATCH(UXC$2,'Data Annex'!$K$1:$BS$1,0)),"")</f>
        <v/>
      </c>
      <c r="UXD29" s="258" t="str">
        <f>IFERROR(INDEX('Data Annex'!$K$1:$BS$4779,MATCH(UXD$1&amp;"|"&amp;$B29,'Data Annex'!$K$1:$K$4779,0),MATCH(UXD$2,'Data Annex'!$K$1:$BS$1,0)),"")</f>
        <v/>
      </c>
      <c r="UXE29" s="258" t="str">
        <f>IFERROR(INDEX('Data Annex'!$K$1:$BS$4779,MATCH(UXE$1&amp;"|"&amp;$B29,'Data Annex'!$K$1:$K$4779,0),MATCH(UXE$2,'Data Annex'!$K$1:$BS$1,0)),"")</f>
        <v/>
      </c>
      <c r="UXF29" s="258" t="str">
        <f>IFERROR(INDEX('Data Annex'!$K$1:$BS$4779,MATCH(UXF$1&amp;"|"&amp;$B29,'Data Annex'!$K$1:$K$4779,0),MATCH(UXF$2,'Data Annex'!$K$1:$BS$1,0)),"")</f>
        <v/>
      </c>
      <c r="UXG29" s="258" t="str">
        <f>IFERROR(INDEX('Data Annex'!$K$1:$BS$4779,MATCH(UXG$1&amp;"|"&amp;$B29,'Data Annex'!$K$1:$K$4779,0),MATCH(UXG$2,'Data Annex'!$K$1:$BS$1,0)),"")</f>
        <v/>
      </c>
      <c r="UXH29" s="258" t="str">
        <f>IFERROR(INDEX('Data Annex'!$K$1:$BS$4779,MATCH(UXH$1&amp;"|"&amp;$B29,'Data Annex'!$K$1:$K$4779,0),MATCH(UXH$2,'Data Annex'!$K$1:$BS$1,0)),"")</f>
        <v/>
      </c>
      <c r="UXI29" s="258" t="str">
        <f>IFERROR(INDEX('Data Annex'!$K$1:$BS$4779,MATCH(UXI$1&amp;"|"&amp;$B29,'Data Annex'!$K$1:$K$4779,0),MATCH(UXI$2,'Data Annex'!$K$1:$BS$1,0)),"")</f>
        <v/>
      </c>
      <c r="UXJ29" s="258" t="str">
        <f>IFERROR(INDEX('Data Annex'!$K$1:$BS$4779,MATCH(UXJ$1&amp;"|"&amp;$B29,'Data Annex'!$K$1:$K$4779,0),MATCH(UXJ$2,'Data Annex'!$K$1:$BS$1,0)),"")</f>
        <v/>
      </c>
      <c r="UXK29" s="258" t="str">
        <f>IFERROR(INDEX('Data Annex'!$K$1:$BS$4779,MATCH(UXK$1&amp;"|"&amp;$B29,'Data Annex'!$K$1:$K$4779,0),MATCH(UXK$2,'Data Annex'!$K$1:$BS$1,0)),"")</f>
        <v/>
      </c>
      <c r="UXL29" s="258" t="str">
        <f>IFERROR(INDEX('Data Annex'!$K$1:$BS$4779,MATCH(UXL$1&amp;"|"&amp;$B29,'Data Annex'!$K$1:$K$4779,0),MATCH(UXL$2,'Data Annex'!$K$1:$BS$1,0)),"")</f>
        <v/>
      </c>
      <c r="UXM29" s="258" t="str">
        <f>IFERROR(INDEX('Data Annex'!$K$1:$BS$4779,MATCH(UXM$1&amp;"|"&amp;$B29,'Data Annex'!$K$1:$K$4779,0),MATCH(UXM$2,'Data Annex'!$K$1:$BS$1,0)),"")</f>
        <v/>
      </c>
      <c r="UXN29" s="258" t="str">
        <f>IFERROR(INDEX('Data Annex'!$K$1:$BS$4779,MATCH(UXN$1&amp;"|"&amp;$B29,'Data Annex'!$K$1:$K$4779,0),MATCH(UXN$2,'Data Annex'!$K$1:$BS$1,0)),"")</f>
        <v/>
      </c>
      <c r="UXO29" s="258" t="str">
        <f>IFERROR(INDEX('Data Annex'!$K$1:$BS$4779,MATCH(UXO$1&amp;"|"&amp;$B29,'Data Annex'!$K$1:$K$4779,0),MATCH(UXO$2,'Data Annex'!$K$1:$BS$1,0)),"")</f>
        <v/>
      </c>
      <c r="UXP29" s="258" t="str">
        <f>IFERROR(INDEX('Data Annex'!$K$1:$BS$4779,MATCH(UXP$1&amp;"|"&amp;$B29,'Data Annex'!$K$1:$K$4779,0),MATCH(UXP$2,'Data Annex'!$K$1:$BS$1,0)),"")</f>
        <v/>
      </c>
      <c r="UXQ29" s="258" t="str">
        <f>IFERROR(INDEX('Data Annex'!$K$1:$BS$4779,MATCH(UXQ$1&amp;"|"&amp;$B29,'Data Annex'!$K$1:$K$4779,0),MATCH(UXQ$2,'Data Annex'!$K$1:$BS$1,0)),"")</f>
        <v/>
      </c>
      <c r="UXR29" s="258" t="str">
        <f>IFERROR(INDEX('Data Annex'!$K$1:$BS$4779,MATCH(UXR$1&amp;"|"&amp;$B29,'Data Annex'!$K$1:$K$4779,0),MATCH(UXR$2,'Data Annex'!$K$1:$BS$1,0)),"")</f>
        <v/>
      </c>
      <c r="UXS29" s="258" t="str">
        <f>IFERROR(INDEX('Data Annex'!$K$1:$BS$4779,MATCH(UXS$1&amp;"|"&amp;$B29,'Data Annex'!$K$1:$K$4779,0),MATCH(UXS$2,'Data Annex'!$K$1:$BS$1,0)),"")</f>
        <v/>
      </c>
      <c r="UXT29" s="258" t="str">
        <f>IFERROR(INDEX('Data Annex'!$K$1:$BS$4779,MATCH(UXT$1&amp;"|"&amp;$B29,'Data Annex'!$K$1:$K$4779,0),MATCH(UXT$2,'Data Annex'!$K$1:$BS$1,0)),"")</f>
        <v/>
      </c>
      <c r="UXU29" s="258" t="str">
        <f>IFERROR(INDEX('Data Annex'!$K$1:$BS$4779,MATCH(UXU$1&amp;"|"&amp;$B29,'Data Annex'!$K$1:$K$4779,0),MATCH(UXU$2,'Data Annex'!$K$1:$BS$1,0)),"")</f>
        <v/>
      </c>
      <c r="UXV29" s="258" t="str">
        <f>IFERROR(INDEX('Data Annex'!$K$1:$BS$4779,MATCH(UXV$1&amp;"|"&amp;$B29,'Data Annex'!$K$1:$K$4779,0),MATCH(UXV$2,'Data Annex'!$K$1:$BS$1,0)),"")</f>
        <v/>
      </c>
      <c r="UXW29" s="258" t="str">
        <f>IFERROR(INDEX('Data Annex'!$K$1:$BS$4779,MATCH(UXW$1&amp;"|"&amp;$B29,'Data Annex'!$K$1:$K$4779,0),MATCH(UXW$2,'Data Annex'!$K$1:$BS$1,0)),"")</f>
        <v/>
      </c>
      <c r="UXX29" s="258" t="str">
        <f>IFERROR(INDEX('Data Annex'!$K$1:$BS$4779,MATCH(UXX$1&amp;"|"&amp;$B29,'Data Annex'!$K$1:$K$4779,0),MATCH(UXX$2,'Data Annex'!$K$1:$BS$1,0)),"")</f>
        <v/>
      </c>
      <c r="UXY29" s="258" t="str">
        <f>IFERROR(INDEX('Data Annex'!$K$1:$BS$4779,MATCH(UXY$1&amp;"|"&amp;$B29,'Data Annex'!$K$1:$K$4779,0),MATCH(UXY$2,'Data Annex'!$K$1:$BS$1,0)),"")</f>
        <v/>
      </c>
      <c r="UXZ29" s="258" t="str">
        <f>IFERROR(INDEX('Data Annex'!$K$1:$BS$4779,MATCH(UXZ$1&amp;"|"&amp;$B29,'Data Annex'!$K$1:$K$4779,0),MATCH(UXZ$2,'Data Annex'!$K$1:$BS$1,0)),"")</f>
        <v/>
      </c>
      <c r="UYA29" s="258" t="str">
        <f>IFERROR(INDEX('Data Annex'!$K$1:$BS$4779,MATCH(UYA$1&amp;"|"&amp;$B29,'Data Annex'!$K$1:$K$4779,0),MATCH(UYA$2,'Data Annex'!$K$1:$BS$1,0)),"")</f>
        <v/>
      </c>
      <c r="UYB29" s="258" t="str">
        <f>IFERROR(INDEX('Data Annex'!$K$1:$BS$4779,MATCH(UYB$1&amp;"|"&amp;$B29,'Data Annex'!$K$1:$K$4779,0),MATCH(UYB$2,'Data Annex'!$K$1:$BS$1,0)),"")</f>
        <v/>
      </c>
      <c r="UYC29" s="258" t="str">
        <f>IFERROR(INDEX('Data Annex'!$K$1:$BS$4779,MATCH(UYC$1&amp;"|"&amp;$B29,'Data Annex'!$K$1:$K$4779,0),MATCH(UYC$2,'Data Annex'!$K$1:$BS$1,0)),"")</f>
        <v/>
      </c>
      <c r="UYD29" s="258" t="str">
        <f>IFERROR(INDEX('Data Annex'!$K$1:$BS$4779,MATCH(UYD$1&amp;"|"&amp;$B29,'Data Annex'!$K$1:$K$4779,0),MATCH(UYD$2,'Data Annex'!$K$1:$BS$1,0)),"")</f>
        <v/>
      </c>
      <c r="UYE29" s="258" t="str">
        <f>IFERROR(INDEX('Data Annex'!$K$1:$BS$4779,MATCH(UYE$1&amp;"|"&amp;$B29,'Data Annex'!$K$1:$K$4779,0),MATCH(UYE$2,'Data Annex'!$K$1:$BS$1,0)),"")</f>
        <v/>
      </c>
      <c r="UYF29" s="258" t="str">
        <f>IFERROR(INDEX('Data Annex'!$K$1:$BS$4779,MATCH(UYF$1&amp;"|"&amp;$B29,'Data Annex'!$K$1:$K$4779,0),MATCH(UYF$2,'Data Annex'!$K$1:$BS$1,0)),"")</f>
        <v/>
      </c>
      <c r="UYG29" s="258" t="str">
        <f>IFERROR(INDEX('Data Annex'!$K$1:$BS$4779,MATCH(UYG$1&amp;"|"&amp;$B29,'Data Annex'!$K$1:$K$4779,0),MATCH(UYG$2,'Data Annex'!$K$1:$BS$1,0)),"")</f>
        <v/>
      </c>
      <c r="UYH29" s="258" t="str">
        <f>IFERROR(INDEX('Data Annex'!$K$1:$BS$4779,MATCH(UYH$1&amp;"|"&amp;$B29,'Data Annex'!$K$1:$K$4779,0),MATCH(UYH$2,'Data Annex'!$K$1:$BS$1,0)),"")</f>
        <v/>
      </c>
      <c r="UYI29" s="258" t="str">
        <f>IFERROR(INDEX('Data Annex'!$K$1:$BS$4779,MATCH(UYI$1&amp;"|"&amp;$B29,'Data Annex'!$K$1:$K$4779,0),MATCH(UYI$2,'Data Annex'!$K$1:$BS$1,0)),"")</f>
        <v/>
      </c>
      <c r="UYJ29" s="258" t="str">
        <f>IFERROR(INDEX('Data Annex'!$K$1:$BS$4779,MATCH(UYJ$1&amp;"|"&amp;$B29,'Data Annex'!$K$1:$K$4779,0),MATCH(UYJ$2,'Data Annex'!$K$1:$BS$1,0)),"")</f>
        <v/>
      </c>
      <c r="UYK29" s="258" t="str">
        <f>IFERROR(INDEX('Data Annex'!$K$1:$BS$4779,MATCH(UYK$1&amp;"|"&amp;$B29,'Data Annex'!$K$1:$K$4779,0),MATCH(UYK$2,'Data Annex'!$K$1:$BS$1,0)),"")</f>
        <v/>
      </c>
      <c r="UYL29" s="258" t="str">
        <f>IFERROR(INDEX('Data Annex'!$K$1:$BS$4779,MATCH(UYL$1&amp;"|"&amp;$B29,'Data Annex'!$K$1:$K$4779,0),MATCH(UYL$2,'Data Annex'!$K$1:$BS$1,0)),"")</f>
        <v/>
      </c>
      <c r="UYM29" s="258" t="str">
        <f>IFERROR(INDEX('Data Annex'!$K$1:$BS$4779,MATCH(UYM$1&amp;"|"&amp;$B29,'Data Annex'!$K$1:$K$4779,0),MATCH(UYM$2,'Data Annex'!$K$1:$BS$1,0)),"")</f>
        <v/>
      </c>
      <c r="UYN29" s="258" t="str">
        <f>IFERROR(INDEX('Data Annex'!$K$1:$BS$4779,MATCH(UYN$1&amp;"|"&amp;$B29,'Data Annex'!$K$1:$K$4779,0),MATCH(UYN$2,'Data Annex'!$K$1:$BS$1,0)),"")</f>
        <v/>
      </c>
      <c r="UYO29" s="258" t="str">
        <f>IFERROR(INDEX('Data Annex'!$K$1:$BS$4779,MATCH(UYO$1&amp;"|"&amp;$B29,'Data Annex'!$K$1:$K$4779,0),MATCH(UYO$2,'Data Annex'!$K$1:$BS$1,0)),"")</f>
        <v/>
      </c>
      <c r="UYP29" s="258" t="str">
        <f>IFERROR(INDEX('Data Annex'!$K$1:$BS$4779,MATCH(UYP$1&amp;"|"&amp;$B29,'Data Annex'!$K$1:$K$4779,0),MATCH(UYP$2,'Data Annex'!$K$1:$BS$1,0)),"")</f>
        <v/>
      </c>
      <c r="UYQ29" s="258" t="str">
        <f>IFERROR(INDEX('Data Annex'!$K$1:$BS$4779,MATCH(UYQ$1&amp;"|"&amp;$B29,'Data Annex'!$K$1:$K$4779,0),MATCH(UYQ$2,'Data Annex'!$K$1:$BS$1,0)),"")</f>
        <v/>
      </c>
      <c r="UYR29" s="258" t="str">
        <f>IFERROR(INDEX('Data Annex'!$K$1:$BS$4779,MATCH(UYR$1&amp;"|"&amp;$B29,'Data Annex'!$K$1:$K$4779,0),MATCH(UYR$2,'Data Annex'!$K$1:$BS$1,0)),"")</f>
        <v/>
      </c>
      <c r="UYS29" s="258" t="str">
        <f>IFERROR(INDEX('Data Annex'!$K$1:$BS$4779,MATCH(UYS$1&amp;"|"&amp;$B29,'Data Annex'!$K$1:$K$4779,0),MATCH(UYS$2,'Data Annex'!$K$1:$BS$1,0)),"")</f>
        <v/>
      </c>
      <c r="UYT29" s="258" t="str">
        <f>IFERROR(INDEX('Data Annex'!$K$1:$BS$4779,MATCH(UYT$1&amp;"|"&amp;$B29,'Data Annex'!$K$1:$K$4779,0),MATCH(UYT$2,'Data Annex'!$K$1:$BS$1,0)),"")</f>
        <v/>
      </c>
      <c r="UYU29" s="258" t="str">
        <f>IFERROR(INDEX('Data Annex'!$K$1:$BS$4779,MATCH(UYU$1&amp;"|"&amp;$B29,'Data Annex'!$K$1:$K$4779,0),MATCH(UYU$2,'Data Annex'!$K$1:$BS$1,0)),"")</f>
        <v/>
      </c>
      <c r="UYV29" s="258" t="str">
        <f>IFERROR(INDEX('Data Annex'!$K$1:$BS$4779,MATCH(UYV$1&amp;"|"&amp;$B29,'Data Annex'!$K$1:$K$4779,0),MATCH(UYV$2,'Data Annex'!$K$1:$BS$1,0)),"")</f>
        <v/>
      </c>
      <c r="UYW29" s="258" t="str">
        <f>IFERROR(INDEX('Data Annex'!$K$1:$BS$4779,MATCH(UYW$1&amp;"|"&amp;$B29,'Data Annex'!$K$1:$K$4779,0),MATCH(UYW$2,'Data Annex'!$K$1:$BS$1,0)),"")</f>
        <v/>
      </c>
      <c r="UYX29" s="258" t="str">
        <f>IFERROR(INDEX('Data Annex'!$K$1:$BS$4779,MATCH(UYX$1&amp;"|"&amp;$B29,'Data Annex'!$K$1:$K$4779,0),MATCH(UYX$2,'Data Annex'!$K$1:$BS$1,0)),"")</f>
        <v/>
      </c>
      <c r="UYY29" s="258" t="str">
        <f>IFERROR(INDEX('Data Annex'!$K$1:$BS$4779,MATCH(UYY$1&amp;"|"&amp;$B29,'Data Annex'!$K$1:$K$4779,0),MATCH(UYY$2,'Data Annex'!$K$1:$BS$1,0)),"")</f>
        <v/>
      </c>
      <c r="UYZ29" s="258" t="str">
        <f>IFERROR(INDEX('Data Annex'!$K$1:$BS$4779,MATCH(UYZ$1&amp;"|"&amp;$B29,'Data Annex'!$K$1:$K$4779,0),MATCH(UYZ$2,'Data Annex'!$K$1:$BS$1,0)),"")</f>
        <v/>
      </c>
      <c r="UZA29" s="258" t="str">
        <f>IFERROR(INDEX('Data Annex'!$K$1:$BS$4779,MATCH(UZA$1&amp;"|"&amp;$B29,'Data Annex'!$K$1:$K$4779,0),MATCH(UZA$2,'Data Annex'!$K$1:$BS$1,0)),"")</f>
        <v/>
      </c>
      <c r="UZB29" s="258" t="str">
        <f>IFERROR(INDEX('Data Annex'!$K$1:$BS$4779,MATCH(UZB$1&amp;"|"&amp;$B29,'Data Annex'!$K$1:$K$4779,0),MATCH(UZB$2,'Data Annex'!$K$1:$BS$1,0)),"")</f>
        <v/>
      </c>
      <c r="UZC29" s="258" t="str">
        <f>IFERROR(INDEX('Data Annex'!$K$1:$BS$4779,MATCH(UZC$1&amp;"|"&amp;$B29,'Data Annex'!$K$1:$K$4779,0),MATCH(UZC$2,'Data Annex'!$K$1:$BS$1,0)),"")</f>
        <v/>
      </c>
      <c r="UZD29" s="258" t="str">
        <f>IFERROR(INDEX('Data Annex'!$K$1:$BS$4779,MATCH(UZD$1&amp;"|"&amp;$B29,'Data Annex'!$K$1:$K$4779,0),MATCH(UZD$2,'Data Annex'!$K$1:$BS$1,0)),"")</f>
        <v/>
      </c>
      <c r="UZE29" s="258" t="str">
        <f>IFERROR(INDEX('Data Annex'!$K$1:$BS$4779,MATCH(UZE$1&amp;"|"&amp;$B29,'Data Annex'!$K$1:$K$4779,0),MATCH(UZE$2,'Data Annex'!$K$1:$BS$1,0)),"")</f>
        <v/>
      </c>
      <c r="UZF29" s="258" t="str">
        <f>IFERROR(INDEX('Data Annex'!$K$1:$BS$4779,MATCH(UZF$1&amp;"|"&amp;$B29,'Data Annex'!$K$1:$K$4779,0),MATCH(UZF$2,'Data Annex'!$K$1:$BS$1,0)),"")</f>
        <v/>
      </c>
      <c r="UZG29" s="258" t="str">
        <f>IFERROR(INDEX('Data Annex'!$K$1:$BS$4779,MATCH(UZG$1&amp;"|"&amp;$B29,'Data Annex'!$K$1:$K$4779,0),MATCH(UZG$2,'Data Annex'!$K$1:$BS$1,0)),"")</f>
        <v/>
      </c>
      <c r="UZH29" s="258" t="str">
        <f>IFERROR(INDEX('Data Annex'!$K$1:$BS$4779,MATCH(UZH$1&amp;"|"&amp;$B29,'Data Annex'!$K$1:$K$4779,0),MATCH(UZH$2,'Data Annex'!$K$1:$BS$1,0)),"")</f>
        <v/>
      </c>
      <c r="UZI29" s="258" t="str">
        <f>IFERROR(INDEX('Data Annex'!$K$1:$BS$4779,MATCH(UZI$1&amp;"|"&amp;$B29,'Data Annex'!$K$1:$K$4779,0),MATCH(UZI$2,'Data Annex'!$K$1:$BS$1,0)),"")</f>
        <v/>
      </c>
      <c r="UZJ29" s="258" t="str">
        <f>IFERROR(INDEX('Data Annex'!$K$1:$BS$4779,MATCH(UZJ$1&amp;"|"&amp;$B29,'Data Annex'!$K$1:$K$4779,0),MATCH(UZJ$2,'Data Annex'!$K$1:$BS$1,0)),"")</f>
        <v/>
      </c>
      <c r="UZK29" s="258" t="str">
        <f>IFERROR(INDEX('Data Annex'!$K$1:$BS$4779,MATCH(UZK$1&amp;"|"&amp;$B29,'Data Annex'!$K$1:$K$4779,0),MATCH(UZK$2,'Data Annex'!$K$1:$BS$1,0)),"")</f>
        <v/>
      </c>
      <c r="UZL29" s="258" t="str">
        <f>IFERROR(INDEX('Data Annex'!$K$1:$BS$4779,MATCH(UZL$1&amp;"|"&amp;$B29,'Data Annex'!$K$1:$K$4779,0),MATCH(UZL$2,'Data Annex'!$K$1:$BS$1,0)),"")</f>
        <v/>
      </c>
      <c r="UZM29" s="258" t="str">
        <f>IFERROR(INDEX('Data Annex'!$K$1:$BS$4779,MATCH(UZM$1&amp;"|"&amp;$B29,'Data Annex'!$K$1:$K$4779,0),MATCH(UZM$2,'Data Annex'!$K$1:$BS$1,0)),"")</f>
        <v/>
      </c>
      <c r="UZN29" s="258" t="str">
        <f>IFERROR(INDEX('Data Annex'!$K$1:$BS$4779,MATCH(UZN$1&amp;"|"&amp;$B29,'Data Annex'!$K$1:$K$4779,0),MATCH(UZN$2,'Data Annex'!$K$1:$BS$1,0)),"")</f>
        <v/>
      </c>
      <c r="UZO29" s="258" t="str">
        <f>IFERROR(INDEX('Data Annex'!$K$1:$BS$4779,MATCH(UZO$1&amp;"|"&amp;$B29,'Data Annex'!$K$1:$K$4779,0),MATCH(UZO$2,'Data Annex'!$K$1:$BS$1,0)),"")</f>
        <v/>
      </c>
      <c r="UZP29" s="258" t="str">
        <f>IFERROR(INDEX('Data Annex'!$K$1:$BS$4779,MATCH(UZP$1&amp;"|"&amp;$B29,'Data Annex'!$K$1:$K$4779,0),MATCH(UZP$2,'Data Annex'!$K$1:$BS$1,0)),"")</f>
        <v/>
      </c>
      <c r="UZQ29" s="258" t="str">
        <f>IFERROR(INDEX('Data Annex'!$K$1:$BS$4779,MATCH(UZQ$1&amp;"|"&amp;$B29,'Data Annex'!$K$1:$K$4779,0),MATCH(UZQ$2,'Data Annex'!$K$1:$BS$1,0)),"")</f>
        <v/>
      </c>
      <c r="UZR29" s="258" t="str">
        <f>IFERROR(INDEX('Data Annex'!$K$1:$BS$4779,MATCH(UZR$1&amp;"|"&amp;$B29,'Data Annex'!$K$1:$K$4779,0),MATCH(UZR$2,'Data Annex'!$K$1:$BS$1,0)),"")</f>
        <v/>
      </c>
      <c r="UZS29" s="258" t="str">
        <f>IFERROR(INDEX('Data Annex'!$K$1:$BS$4779,MATCH(UZS$1&amp;"|"&amp;$B29,'Data Annex'!$K$1:$K$4779,0),MATCH(UZS$2,'Data Annex'!$K$1:$BS$1,0)),"")</f>
        <v/>
      </c>
      <c r="UZT29" s="258" t="str">
        <f>IFERROR(INDEX('Data Annex'!$K$1:$BS$4779,MATCH(UZT$1&amp;"|"&amp;$B29,'Data Annex'!$K$1:$K$4779,0),MATCH(UZT$2,'Data Annex'!$K$1:$BS$1,0)),"")</f>
        <v/>
      </c>
      <c r="UZU29" s="258" t="str">
        <f>IFERROR(INDEX('Data Annex'!$K$1:$BS$4779,MATCH(UZU$1&amp;"|"&amp;$B29,'Data Annex'!$K$1:$K$4779,0),MATCH(UZU$2,'Data Annex'!$K$1:$BS$1,0)),"")</f>
        <v/>
      </c>
      <c r="UZV29" s="258" t="str">
        <f>IFERROR(INDEX('Data Annex'!$K$1:$BS$4779,MATCH(UZV$1&amp;"|"&amp;$B29,'Data Annex'!$K$1:$K$4779,0),MATCH(UZV$2,'Data Annex'!$K$1:$BS$1,0)),"")</f>
        <v/>
      </c>
      <c r="UZW29" s="258" t="str">
        <f>IFERROR(INDEX('Data Annex'!$K$1:$BS$4779,MATCH(UZW$1&amp;"|"&amp;$B29,'Data Annex'!$K$1:$K$4779,0),MATCH(UZW$2,'Data Annex'!$K$1:$BS$1,0)),"")</f>
        <v/>
      </c>
      <c r="UZX29" s="258" t="str">
        <f>IFERROR(INDEX('Data Annex'!$K$1:$BS$4779,MATCH(UZX$1&amp;"|"&amp;$B29,'Data Annex'!$K$1:$K$4779,0),MATCH(UZX$2,'Data Annex'!$K$1:$BS$1,0)),"")</f>
        <v/>
      </c>
      <c r="UZY29" s="258" t="str">
        <f>IFERROR(INDEX('Data Annex'!$K$1:$BS$4779,MATCH(UZY$1&amp;"|"&amp;$B29,'Data Annex'!$K$1:$K$4779,0),MATCH(UZY$2,'Data Annex'!$K$1:$BS$1,0)),"")</f>
        <v/>
      </c>
      <c r="UZZ29" s="258" t="str">
        <f>IFERROR(INDEX('Data Annex'!$K$1:$BS$4779,MATCH(UZZ$1&amp;"|"&amp;$B29,'Data Annex'!$K$1:$K$4779,0),MATCH(UZZ$2,'Data Annex'!$K$1:$BS$1,0)),"")</f>
        <v/>
      </c>
      <c r="VAA29" s="258" t="str">
        <f>IFERROR(INDEX('Data Annex'!$K$1:$BS$4779,MATCH(VAA$1&amp;"|"&amp;$B29,'Data Annex'!$K$1:$K$4779,0),MATCH(VAA$2,'Data Annex'!$K$1:$BS$1,0)),"")</f>
        <v/>
      </c>
      <c r="VAB29" s="258" t="str">
        <f>IFERROR(INDEX('Data Annex'!$K$1:$BS$4779,MATCH(VAB$1&amp;"|"&amp;$B29,'Data Annex'!$K$1:$K$4779,0),MATCH(VAB$2,'Data Annex'!$K$1:$BS$1,0)),"")</f>
        <v/>
      </c>
      <c r="VAC29" s="258" t="str">
        <f>IFERROR(INDEX('Data Annex'!$K$1:$BS$4779,MATCH(VAC$1&amp;"|"&amp;$B29,'Data Annex'!$K$1:$K$4779,0),MATCH(VAC$2,'Data Annex'!$K$1:$BS$1,0)),"")</f>
        <v/>
      </c>
      <c r="VAD29" s="258" t="str">
        <f>IFERROR(INDEX('Data Annex'!$K$1:$BS$4779,MATCH(VAD$1&amp;"|"&amp;$B29,'Data Annex'!$K$1:$K$4779,0),MATCH(VAD$2,'Data Annex'!$K$1:$BS$1,0)),"")</f>
        <v/>
      </c>
      <c r="VAE29" s="258" t="str">
        <f>IFERROR(INDEX('Data Annex'!$K$1:$BS$4779,MATCH(VAE$1&amp;"|"&amp;$B29,'Data Annex'!$K$1:$K$4779,0),MATCH(VAE$2,'Data Annex'!$K$1:$BS$1,0)),"")</f>
        <v/>
      </c>
      <c r="VAF29" s="258" t="str">
        <f>IFERROR(INDEX('Data Annex'!$K$1:$BS$4779,MATCH(VAF$1&amp;"|"&amp;$B29,'Data Annex'!$K$1:$K$4779,0),MATCH(VAF$2,'Data Annex'!$K$1:$BS$1,0)),"")</f>
        <v/>
      </c>
      <c r="VAG29" s="258" t="str">
        <f>IFERROR(INDEX('Data Annex'!$K$1:$BS$4779,MATCH(VAG$1&amp;"|"&amp;$B29,'Data Annex'!$K$1:$K$4779,0),MATCH(VAG$2,'Data Annex'!$K$1:$BS$1,0)),"")</f>
        <v/>
      </c>
      <c r="VAH29" s="258" t="str">
        <f>IFERROR(INDEX('Data Annex'!$K$1:$BS$4779,MATCH(VAH$1&amp;"|"&amp;$B29,'Data Annex'!$K$1:$K$4779,0),MATCH(VAH$2,'Data Annex'!$K$1:$BS$1,0)),"")</f>
        <v/>
      </c>
      <c r="VAI29" s="258" t="str">
        <f>IFERROR(INDEX('Data Annex'!$K$1:$BS$4779,MATCH(VAI$1&amp;"|"&amp;$B29,'Data Annex'!$K$1:$K$4779,0),MATCH(VAI$2,'Data Annex'!$K$1:$BS$1,0)),"")</f>
        <v/>
      </c>
      <c r="VAJ29" s="258" t="str">
        <f>IFERROR(INDEX('Data Annex'!$K$1:$BS$4779,MATCH(VAJ$1&amp;"|"&amp;$B29,'Data Annex'!$K$1:$K$4779,0),MATCH(VAJ$2,'Data Annex'!$K$1:$BS$1,0)),"")</f>
        <v/>
      </c>
      <c r="VAK29" s="258" t="str">
        <f>IFERROR(INDEX('Data Annex'!$K$1:$BS$4779,MATCH(VAK$1&amp;"|"&amp;$B29,'Data Annex'!$K$1:$K$4779,0),MATCH(VAK$2,'Data Annex'!$K$1:$BS$1,0)),"")</f>
        <v/>
      </c>
      <c r="VAL29" s="258" t="str">
        <f>IFERROR(INDEX('Data Annex'!$K$1:$BS$4779,MATCH(VAL$1&amp;"|"&amp;$B29,'Data Annex'!$K$1:$K$4779,0),MATCH(VAL$2,'Data Annex'!$K$1:$BS$1,0)),"")</f>
        <v/>
      </c>
      <c r="VAM29" s="258" t="str">
        <f>IFERROR(INDEX('Data Annex'!$K$1:$BS$4779,MATCH(VAM$1&amp;"|"&amp;$B29,'Data Annex'!$K$1:$K$4779,0),MATCH(VAM$2,'Data Annex'!$K$1:$BS$1,0)),"")</f>
        <v/>
      </c>
      <c r="VAN29" s="258" t="str">
        <f>IFERROR(INDEX('Data Annex'!$K$1:$BS$4779,MATCH(VAN$1&amp;"|"&amp;$B29,'Data Annex'!$K$1:$K$4779,0),MATCH(VAN$2,'Data Annex'!$K$1:$BS$1,0)),"")</f>
        <v/>
      </c>
      <c r="VAO29" s="258" t="str">
        <f>IFERROR(INDEX('Data Annex'!$K$1:$BS$4779,MATCH(VAO$1&amp;"|"&amp;$B29,'Data Annex'!$K$1:$K$4779,0),MATCH(VAO$2,'Data Annex'!$K$1:$BS$1,0)),"")</f>
        <v/>
      </c>
      <c r="VAP29" s="258" t="str">
        <f>IFERROR(INDEX('Data Annex'!$K$1:$BS$4779,MATCH(VAP$1&amp;"|"&amp;$B29,'Data Annex'!$K$1:$K$4779,0),MATCH(VAP$2,'Data Annex'!$K$1:$BS$1,0)),"")</f>
        <v/>
      </c>
      <c r="VAQ29" s="258" t="str">
        <f>IFERROR(INDEX('Data Annex'!$K$1:$BS$4779,MATCH(VAQ$1&amp;"|"&amp;$B29,'Data Annex'!$K$1:$K$4779,0),MATCH(VAQ$2,'Data Annex'!$K$1:$BS$1,0)),"")</f>
        <v/>
      </c>
      <c r="VAR29" s="258" t="str">
        <f>IFERROR(INDEX('Data Annex'!$K$1:$BS$4779,MATCH(VAR$1&amp;"|"&amp;$B29,'Data Annex'!$K$1:$K$4779,0),MATCH(VAR$2,'Data Annex'!$K$1:$BS$1,0)),"")</f>
        <v/>
      </c>
      <c r="VAS29" s="258" t="str">
        <f>IFERROR(INDEX('Data Annex'!$K$1:$BS$4779,MATCH(VAS$1&amp;"|"&amp;$B29,'Data Annex'!$K$1:$K$4779,0),MATCH(VAS$2,'Data Annex'!$K$1:$BS$1,0)),"")</f>
        <v/>
      </c>
      <c r="VAT29" s="258" t="str">
        <f>IFERROR(INDEX('Data Annex'!$K$1:$BS$4779,MATCH(VAT$1&amp;"|"&amp;$B29,'Data Annex'!$K$1:$K$4779,0),MATCH(VAT$2,'Data Annex'!$K$1:$BS$1,0)),"")</f>
        <v/>
      </c>
      <c r="VAU29" s="258" t="str">
        <f>IFERROR(INDEX('Data Annex'!$K$1:$BS$4779,MATCH(VAU$1&amp;"|"&amp;$B29,'Data Annex'!$K$1:$K$4779,0),MATCH(VAU$2,'Data Annex'!$K$1:$BS$1,0)),"")</f>
        <v/>
      </c>
      <c r="VAV29" s="258" t="str">
        <f>IFERROR(INDEX('Data Annex'!$K$1:$BS$4779,MATCH(VAV$1&amp;"|"&amp;$B29,'Data Annex'!$K$1:$K$4779,0),MATCH(VAV$2,'Data Annex'!$K$1:$BS$1,0)),"")</f>
        <v/>
      </c>
      <c r="VAW29" s="258" t="str">
        <f>IFERROR(INDEX('Data Annex'!$K$1:$BS$4779,MATCH(VAW$1&amp;"|"&amp;$B29,'Data Annex'!$K$1:$K$4779,0),MATCH(VAW$2,'Data Annex'!$K$1:$BS$1,0)),"")</f>
        <v/>
      </c>
      <c r="VAX29" s="258" t="str">
        <f>IFERROR(INDEX('Data Annex'!$K$1:$BS$4779,MATCH(VAX$1&amp;"|"&amp;$B29,'Data Annex'!$K$1:$K$4779,0),MATCH(VAX$2,'Data Annex'!$K$1:$BS$1,0)),"")</f>
        <v/>
      </c>
      <c r="VAY29" s="258" t="str">
        <f>IFERROR(INDEX('Data Annex'!$K$1:$BS$4779,MATCH(VAY$1&amp;"|"&amp;$B29,'Data Annex'!$K$1:$K$4779,0),MATCH(VAY$2,'Data Annex'!$K$1:$BS$1,0)),"")</f>
        <v/>
      </c>
      <c r="VAZ29" s="258" t="str">
        <f>IFERROR(INDEX('Data Annex'!$K$1:$BS$4779,MATCH(VAZ$1&amp;"|"&amp;$B29,'Data Annex'!$K$1:$K$4779,0),MATCH(VAZ$2,'Data Annex'!$K$1:$BS$1,0)),"")</f>
        <v/>
      </c>
      <c r="VBA29" s="258" t="str">
        <f>IFERROR(INDEX('Data Annex'!$K$1:$BS$4779,MATCH(VBA$1&amp;"|"&amp;$B29,'Data Annex'!$K$1:$K$4779,0),MATCH(VBA$2,'Data Annex'!$K$1:$BS$1,0)),"")</f>
        <v/>
      </c>
      <c r="VBB29" s="258" t="str">
        <f>IFERROR(INDEX('Data Annex'!$K$1:$BS$4779,MATCH(VBB$1&amp;"|"&amp;$B29,'Data Annex'!$K$1:$K$4779,0),MATCH(VBB$2,'Data Annex'!$K$1:$BS$1,0)),"")</f>
        <v/>
      </c>
      <c r="VBC29" s="258" t="str">
        <f>IFERROR(INDEX('Data Annex'!$K$1:$BS$4779,MATCH(VBC$1&amp;"|"&amp;$B29,'Data Annex'!$K$1:$K$4779,0),MATCH(VBC$2,'Data Annex'!$K$1:$BS$1,0)),"")</f>
        <v/>
      </c>
      <c r="VBD29" s="258" t="str">
        <f>IFERROR(INDEX('Data Annex'!$K$1:$BS$4779,MATCH(VBD$1&amp;"|"&amp;$B29,'Data Annex'!$K$1:$K$4779,0),MATCH(VBD$2,'Data Annex'!$K$1:$BS$1,0)),"")</f>
        <v/>
      </c>
      <c r="VBE29" s="258" t="str">
        <f>IFERROR(INDEX('Data Annex'!$K$1:$BS$4779,MATCH(VBE$1&amp;"|"&amp;$B29,'Data Annex'!$K$1:$K$4779,0),MATCH(VBE$2,'Data Annex'!$K$1:$BS$1,0)),"")</f>
        <v/>
      </c>
      <c r="VBF29" s="258" t="str">
        <f>IFERROR(INDEX('Data Annex'!$K$1:$BS$4779,MATCH(VBF$1&amp;"|"&amp;$B29,'Data Annex'!$K$1:$K$4779,0),MATCH(VBF$2,'Data Annex'!$K$1:$BS$1,0)),"")</f>
        <v/>
      </c>
      <c r="VBG29" s="258" t="str">
        <f>IFERROR(INDEX('Data Annex'!$K$1:$BS$4779,MATCH(VBG$1&amp;"|"&amp;$B29,'Data Annex'!$K$1:$K$4779,0),MATCH(VBG$2,'Data Annex'!$K$1:$BS$1,0)),"")</f>
        <v/>
      </c>
      <c r="VBH29" s="258" t="str">
        <f>IFERROR(INDEX('Data Annex'!$K$1:$BS$4779,MATCH(VBH$1&amp;"|"&amp;$B29,'Data Annex'!$K$1:$K$4779,0),MATCH(VBH$2,'Data Annex'!$K$1:$BS$1,0)),"")</f>
        <v/>
      </c>
      <c r="VBI29" s="258" t="str">
        <f>IFERROR(INDEX('Data Annex'!$K$1:$BS$4779,MATCH(VBI$1&amp;"|"&amp;$B29,'Data Annex'!$K$1:$K$4779,0),MATCH(VBI$2,'Data Annex'!$K$1:$BS$1,0)),"")</f>
        <v/>
      </c>
      <c r="VBJ29" s="258" t="str">
        <f>IFERROR(INDEX('Data Annex'!$K$1:$BS$4779,MATCH(VBJ$1&amp;"|"&amp;$B29,'Data Annex'!$K$1:$K$4779,0),MATCH(VBJ$2,'Data Annex'!$K$1:$BS$1,0)),"")</f>
        <v/>
      </c>
      <c r="VBK29" s="258" t="str">
        <f>IFERROR(INDEX('Data Annex'!$K$1:$BS$4779,MATCH(VBK$1&amp;"|"&amp;$B29,'Data Annex'!$K$1:$K$4779,0),MATCH(VBK$2,'Data Annex'!$K$1:$BS$1,0)),"")</f>
        <v/>
      </c>
      <c r="VBL29" s="258" t="str">
        <f>IFERROR(INDEX('Data Annex'!$K$1:$BS$4779,MATCH(VBL$1&amp;"|"&amp;$B29,'Data Annex'!$K$1:$K$4779,0),MATCH(VBL$2,'Data Annex'!$K$1:$BS$1,0)),"")</f>
        <v/>
      </c>
      <c r="VBM29" s="258" t="str">
        <f>IFERROR(INDEX('Data Annex'!$K$1:$BS$4779,MATCH(VBM$1&amp;"|"&amp;$B29,'Data Annex'!$K$1:$K$4779,0),MATCH(VBM$2,'Data Annex'!$K$1:$BS$1,0)),"")</f>
        <v/>
      </c>
      <c r="VBN29" s="258" t="str">
        <f>IFERROR(INDEX('Data Annex'!$K$1:$BS$4779,MATCH(VBN$1&amp;"|"&amp;$B29,'Data Annex'!$K$1:$K$4779,0),MATCH(VBN$2,'Data Annex'!$K$1:$BS$1,0)),"")</f>
        <v/>
      </c>
      <c r="VBO29" s="258" t="str">
        <f>IFERROR(INDEX('Data Annex'!$K$1:$BS$4779,MATCH(VBO$1&amp;"|"&amp;$B29,'Data Annex'!$K$1:$K$4779,0),MATCH(VBO$2,'Data Annex'!$K$1:$BS$1,0)),"")</f>
        <v/>
      </c>
      <c r="VBP29" s="258" t="str">
        <f>IFERROR(INDEX('Data Annex'!$K$1:$BS$4779,MATCH(VBP$1&amp;"|"&amp;$B29,'Data Annex'!$K$1:$K$4779,0),MATCH(VBP$2,'Data Annex'!$K$1:$BS$1,0)),"")</f>
        <v/>
      </c>
      <c r="VBQ29" s="258" t="str">
        <f>IFERROR(INDEX('Data Annex'!$K$1:$BS$4779,MATCH(VBQ$1&amp;"|"&amp;$B29,'Data Annex'!$K$1:$K$4779,0),MATCH(VBQ$2,'Data Annex'!$K$1:$BS$1,0)),"")</f>
        <v/>
      </c>
      <c r="VBR29" s="258" t="str">
        <f>IFERROR(INDEX('Data Annex'!$K$1:$BS$4779,MATCH(VBR$1&amp;"|"&amp;$B29,'Data Annex'!$K$1:$K$4779,0),MATCH(VBR$2,'Data Annex'!$K$1:$BS$1,0)),"")</f>
        <v/>
      </c>
      <c r="VBS29" s="258" t="str">
        <f>IFERROR(INDEX('Data Annex'!$K$1:$BS$4779,MATCH(VBS$1&amp;"|"&amp;$B29,'Data Annex'!$K$1:$K$4779,0),MATCH(VBS$2,'Data Annex'!$K$1:$BS$1,0)),"")</f>
        <v/>
      </c>
      <c r="VBT29" s="258" t="str">
        <f>IFERROR(INDEX('Data Annex'!$K$1:$BS$4779,MATCH(VBT$1&amp;"|"&amp;$B29,'Data Annex'!$K$1:$K$4779,0),MATCH(VBT$2,'Data Annex'!$K$1:$BS$1,0)),"")</f>
        <v/>
      </c>
      <c r="VBU29" s="258" t="str">
        <f>IFERROR(INDEX('Data Annex'!$K$1:$BS$4779,MATCH(VBU$1&amp;"|"&amp;$B29,'Data Annex'!$K$1:$K$4779,0),MATCH(VBU$2,'Data Annex'!$K$1:$BS$1,0)),"")</f>
        <v/>
      </c>
      <c r="VBV29" s="258" t="str">
        <f>IFERROR(INDEX('Data Annex'!$K$1:$BS$4779,MATCH(VBV$1&amp;"|"&amp;$B29,'Data Annex'!$K$1:$K$4779,0),MATCH(VBV$2,'Data Annex'!$K$1:$BS$1,0)),"")</f>
        <v/>
      </c>
      <c r="VBW29" s="258" t="str">
        <f>IFERROR(INDEX('Data Annex'!$K$1:$BS$4779,MATCH(VBW$1&amp;"|"&amp;$B29,'Data Annex'!$K$1:$K$4779,0),MATCH(VBW$2,'Data Annex'!$K$1:$BS$1,0)),"")</f>
        <v/>
      </c>
      <c r="VBX29" s="258" t="str">
        <f>IFERROR(INDEX('Data Annex'!$K$1:$BS$4779,MATCH(VBX$1&amp;"|"&amp;$B29,'Data Annex'!$K$1:$K$4779,0),MATCH(VBX$2,'Data Annex'!$K$1:$BS$1,0)),"")</f>
        <v/>
      </c>
      <c r="VBY29" s="258" t="str">
        <f>IFERROR(INDEX('Data Annex'!$K$1:$BS$4779,MATCH(VBY$1&amp;"|"&amp;$B29,'Data Annex'!$K$1:$K$4779,0),MATCH(VBY$2,'Data Annex'!$K$1:$BS$1,0)),"")</f>
        <v/>
      </c>
      <c r="VBZ29" s="258" t="str">
        <f>IFERROR(INDEX('Data Annex'!$K$1:$BS$4779,MATCH(VBZ$1&amp;"|"&amp;$B29,'Data Annex'!$K$1:$K$4779,0),MATCH(VBZ$2,'Data Annex'!$K$1:$BS$1,0)),"")</f>
        <v/>
      </c>
      <c r="VCA29" s="258" t="str">
        <f>IFERROR(INDEX('Data Annex'!$K$1:$BS$4779,MATCH(VCA$1&amp;"|"&amp;$B29,'Data Annex'!$K$1:$K$4779,0),MATCH(VCA$2,'Data Annex'!$K$1:$BS$1,0)),"")</f>
        <v/>
      </c>
      <c r="VCB29" s="258" t="str">
        <f>IFERROR(INDEX('Data Annex'!$K$1:$BS$4779,MATCH(VCB$1&amp;"|"&amp;$B29,'Data Annex'!$K$1:$K$4779,0),MATCH(VCB$2,'Data Annex'!$K$1:$BS$1,0)),"")</f>
        <v/>
      </c>
      <c r="VCC29" s="258" t="str">
        <f>IFERROR(INDEX('Data Annex'!$K$1:$BS$4779,MATCH(VCC$1&amp;"|"&amp;$B29,'Data Annex'!$K$1:$K$4779,0),MATCH(VCC$2,'Data Annex'!$K$1:$BS$1,0)),"")</f>
        <v/>
      </c>
      <c r="VCD29" s="258" t="str">
        <f>IFERROR(INDEX('Data Annex'!$K$1:$BS$4779,MATCH(VCD$1&amp;"|"&amp;$B29,'Data Annex'!$K$1:$K$4779,0),MATCH(VCD$2,'Data Annex'!$K$1:$BS$1,0)),"")</f>
        <v/>
      </c>
      <c r="VCE29" s="258" t="str">
        <f>IFERROR(INDEX('Data Annex'!$K$1:$BS$4779,MATCH(VCE$1&amp;"|"&amp;$B29,'Data Annex'!$K$1:$K$4779,0),MATCH(VCE$2,'Data Annex'!$K$1:$BS$1,0)),"")</f>
        <v/>
      </c>
      <c r="VCF29" s="258" t="str">
        <f>IFERROR(INDEX('Data Annex'!$K$1:$BS$4779,MATCH(VCF$1&amp;"|"&amp;$B29,'Data Annex'!$K$1:$K$4779,0),MATCH(VCF$2,'Data Annex'!$K$1:$BS$1,0)),"")</f>
        <v/>
      </c>
      <c r="VCG29" s="258" t="str">
        <f>IFERROR(INDEX('Data Annex'!$K$1:$BS$4779,MATCH(VCG$1&amp;"|"&amp;$B29,'Data Annex'!$K$1:$K$4779,0),MATCH(VCG$2,'Data Annex'!$K$1:$BS$1,0)),"")</f>
        <v/>
      </c>
      <c r="VCH29" s="258" t="str">
        <f>IFERROR(INDEX('Data Annex'!$K$1:$BS$4779,MATCH(VCH$1&amp;"|"&amp;$B29,'Data Annex'!$K$1:$K$4779,0),MATCH(VCH$2,'Data Annex'!$K$1:$BS$1,0)),"")</f>
        <v/>
      </c>
      <c r="VCI29" s="258" t="str">
        <f>IFERROR(INDEX('Data Annex'!$K$1:$BS$4779,MATCH(VCI$1&amp;"|"&amp;$B29,'Data Annex'!$K$1:$K$4779,0),MATCH(VCI$2,'Data Annex'!$K$1:$BS$1,0)),"")</f>
        <v/>
      </c>
      <c r="VCJ29" s="258" t="str">
        <f>IFERROR(INDEX('Data Annex'!$K$1:$BS$4779,MATCH(VCJ$1&amp;"|"&amp;$B29,'Data Annex'!$K$1:$K$4779,0),MATCH(VCJ$2,'Data Annex'!$K$1:$BS$1,0)),"")</f>
        <v/>
      </c>
      <c r="VCK29" s="258" t="str">
        <f>IFERROR(INDEX('Data Annex'!$K$1:$BS$4779,MATCH(VCK$1&amp;"|"&amp;$B29,'Data Annex'!$K$1:$K$4779,0),MATCH(VCK$2,'Data Annex'!$K$1:$BS$1,0)),"")</f>
        <v/>
      </c>
      <c r="VCL29" s="258" t="str">
        <f>IFERROR(INDEX('Data Annex'!$K$1:$BS$4779,MATCH(VCL$1&amp;"|"&amp;$B29,'Data Annex'!$K$1:$K$4779,0),MATCH(VCL$2,'Data Annex'!$K$1:$BS$1,0)),"")</f>
        <v/>
      </c>
      <c r="VCM29" s="258" t="str">
        <f>IFERROR(INDEX('Data Annex'!$K$1:$BS$4779,MATCH(VCM$1&amp;"|"&amp;$B29,'Data Annex'!$K$1:$K$4779,0),MATCH(VCM$2,'Data Annex'!$K$1:$BS$1,0)),"")</f>
        <v/>
      </c>
      <c r="VCN29" s="258" t="str">
        <f>IFERROR(INDEX('Data Annex'!$K$1:$BS$4779,MATCH(VCN$1&amp;"|"&amp;$B29,'Data Annex'!$K$1:$K$4779,0),MATCH(VCN$2,'Data Annex'!$K$1:$BS$1,0)),"")</f>
        <v/>
      </c>
      <c r="VCO29" s="258" t="str">
        <f>IFERROR(INDEX('Data Annex'!$K$1:$BS$4779,MATCH(VCO$1&amp;"|"&amp;$B29,'Data Annex'!$K$1:$K$4779,0),MATCH(VCO$2,'Data Annex'!$K$1:$BS$1,0)),"")</f>
        <v/>
      </c>
      <c r="VCP29" s="258" t="str">
        <f>IFERROR(INDEX('Data Annex'!$K$1:$BS$4779,MATCH(VCP$1&amp;"|"&amp;$B29,'Data Annex'!$K$1:$K$4779,0),MATCH(VCP$2,'Data Annex'!$K$1:$BS$1,0)),"")</f>
        <v/>
      </c>
      <c r="VCQ29" s="258" t="str">
        <f>IFERROR(INDEX('Data Annex'!$K$1:$BS$4779,MATCH(VCQ$1&amp;"|"&amp;$B29,'Data Annex'!$K$1:$K$4779,0),MATCH(VCQ$2,'Data Annex'!$K$1:$BS$1,0)),"")</f>
        <v/>
      </c>
      <c r="VCR29" s="258" t="str">
        <f>IFERROR(INDEX('Data Annex'!$K$1:$BS$4779,MATCH(VCR$1&amp;"|"&amp;$B29,'Data Annex'!$K$1:$K$4779,0),MATCH(VCR$2,'Data Annex'!$K$1:$BS$1,0)),"")</f>
        <v/>
      </c>
      <c r="VCS29" s="258" t="str">
        <f>IFERROR(INDEX('Data Annex'!$K$1:$BS$4779,MATCH(VCS$1&amp;"|"&amp;$B29,'Data Annex'!$K$1:$K$4779,0),MATCH(VCS$2,'Data Annex'!$K$1:$BS$1,0)),"")</f>
        <v/>
      </c>
      <c r="VCT29" s="258" t="str">
        <f>IFERROR(INDEX('Data Annex'!$K$1:$BS$4779,MATCH(VCT$1&amp;"|"&amp;$B29,'Data Annex'!$K$1:$K$4779,0),MATCH(VCT$2,'Data Annex'!$K$1:$BS$1,0)),"")</f>
        <v/>
      </c>
      <c r="VCU29" s="258" t="str">
        <f>IFERROR(INDEX('Data Annex'!$K$1:$BS$4779,MATCH(VCU$1&amp;"|"&amp;$B29,'Data Annex'!$K$1:$K$4779,0),MATCH(VCU$2,'Data Annex'!$K$1:$BS$1,0)),"")</f>
        <v/>
      </c>
      <c r="VCV29" s="258" t="str">
        <f>IFERROR(INDEX('Data Annex'!$K$1:$BS$4779,MATCH(VCV$1&amp;"|"&amp;$B29,'Data Annex'!$K$1:$K$4779,0),MATCH(VCV$2,'Data Annex'!$K$1:$BS$1,0)),"")</f>
        <v/>
      </c>
      <c r="VCW29" s="258" t="str">
        <f>IFERROR(INDEX('Data Annex'!$K$1:$BS$4779,MATCH(VCW$1&amp;"|"&amp;$B29,'Data Annex'!$K$1:$K$4779,0),MATCH(VCW$2,'Data Annex'!$K$1:$BS$1,0)),"")</f>
        <v/>
      </c>
      <c r="VCX29" s="258" t="str">
        <f>IFERROR(INDEX('Data Annex'!$K$1:$BS$4779,MATCH(VCX$1&amp;"|"&amp;$B29,'Data Annex'!$K$1:$K$4779,0),MATCH(VCX$2,'Data Annex'!$K$1:$BS$1,0)),"")</f>
        <v/>
      </c>
      <c r="VCY29" s="258" t="str">
        <f>IFERROR(INDEX('Data Annex'!$K$1:$BS$4779,MATCH(VCY$1&amp;"|"&amp;$B29,'Data Annex'!$K$1:$K$4779,0),MATCH(VCY$2,'Data Annex'!$K$1:$BS$1,0)),"")</f>
        <v/>
      </c>
      <c r="VCZ29" s="258" t="str">
        <f>IFERROR(INDEX('Data Annex'!$K$1:$BS$4779,MATCH(VCZ$1&amp;"|"&amp;$B29,'Data Annex'!$K$1:$K$4779,0),MATCH(VCZ$2,'Data Annex'!$K$1:$BS$1,0)),"")</f>
        <v/>
      </c>
      <c r="VDA29" s="258" t="str">
        <f>IFERROR(INDEX('Data Annex'!$K$1:$BS$4779,MATCH(VDA$1&amp;"|"&amp;$B29,'Data Annex'!$K$1:$K$4779,0),MATCH(VDA$2,'Data Annex'!$K$1:$BS$1,0)),"")</f>
        <v/>
      </c>
      <c r="VDB29" s="258" t="str">
        <f>IFERROR(INDEX('Data Annex'!$K$1:$BS$4779,MATCH(VDB$1&amp;"|"&amp;$B29,'Data Annex'!$K$1:$K$4779,0),MATCH(VDB$2,'Data Annex'!$K$1:$BS$1,0)),"")</f>
        <v/>
      </c>
      <c r="VDC29" s="258" t="str">
        <f>IFERROR(INDEX('Data Annex'!$K$1:$BS$4779,MATCH(VDC$1&amp;"|"&amp;$B29,'Data Annex'!$K$1:$K$4779,0),MATCH(VDC$2,'Data Annex'!$K$1:$BS$1,0)),"")</f>
        <v/>
      </c>
      <c r="VDD29" s="258" t="str">
        <f>IFERROR(INDEX('Data Annex'!$K$1:$BS$4779,MATCH(VDD$1&amp;"|"&amp;$B29,'Data Annex'!$K$1:$K$4779,0),MATCH(VDD$2,'Data Annex'!$K$1:$BS$1,0)),"")</f>
        <v/>
      </c>
      <c r="VDE29" s="258" t="str">
        <f>IFERROR(INDEX('Data Annex'!$K$1:$BS$4779,MATCH(VDE$1&amp;"|"&amp;$B29,'Data Annex'!$K$1:$K$4779,0),MATCH(VDE$2,'Data Annex'!$K$1:$BS$1,0)),"")</f>
        <v/>
      </c>
      <c r="VDF29" s="258" t="str">
        <f>IFERROR(INDEX('Data Annex'!$K$1:$BS$4779,MATCH(VDF$1&amp;"|"&amp;$B29,'Data Annex'!$K$1:$K$4779,0),MATCH(VDF$2,'Data Annex'!$K$1:$BS$1,0)),"")</f>
        <v/>
      </c>
      <c r="VDG29" s="258" t="str">
        <f>IFERROR(INDEX('Data Annex'!$K$1:$BS$4779,MATCH(VDG$1&amp;"|"&amp;$B29,'Data Annex'!$K$1:$K$4779,0),MATCH(VDG$2,'Data Annex'!$K$1:$BS$1,0)),"")</f>
        <v/>
      </c>
      <c r="VDH29" s="258" t="str">
        <f>IFERROR(INDEX('Data Annex'!$K$1:$BS$4779,MATCH(VDH$1&amp;"|"&amp;$B29,'Data Annex'!$K$1:$K$4779,0),MATCH(VDH$2,'Data Annex'!$K$1:$BS$1,0)),"")</f>
        <v/>
      </c>
      <c r="VDI29" s="258" t="str">
        <f>IFERROR(INDEX('Data Annex'!$K$1:$BS$4779,MATCH(VDI$1&amp;"|"&amp;$B29,'Data Annex'!$K$1:$K$4779,0),MATCH(VDI$2,'Data Annex'!$K$1:$BS$1,0)),"")</f>
        <v/>
      </c>
      <c r="VDJ29" s="258" t="str">
        <f>IFERROR(INDEX('Data Annex'!$K$1:$BS$4779,MATCH(VDJ$1&amp;"|"&amp;$B29,'Data Annex'!$K$1:$K$4779,0),MATCH(VDJ$2,'Data Annex'!$K$1:$BS$1,0)),"")</f>
        <v/>
      </c>
      <c r="VDK29" s="258" t="str">
        <f>IFERROR(INDEX('Data Annex'!$K$1:$BS$4779,MATCH(VDK$1&amp;"|"&amp;$B29,'Data Annex'!$K$1:$K$4779,0),MATCH(VDK$2,'Data Annex'!$K$1:$BS$1,0)),"")</f>
        <v/>
      </c>
      <c r="VDL29" s="258" t="str">
        <f>IFERROR(INDEX('Data Annex'!$K$1:$BS$4779,MATCH(VDL$1&amp;"|"&amp;$B29,'Data Annex'!$K$1:$K$4779,0),MATCH(VDL$2,'Data Annex'!$K$1:$BS$1,0)),"")</f>
        <v/>
      </c>
      <c r="VDM29" s="258" t="str">
        <f>IFERROR(INDEX('Data Annex'!$K$1:$BS$4779,MATCH(VDM$1&amp;"|"&amp;$B29,'Data Annex'!$K$1:$K$4779,0),MATCH(VDM$2,'Data Annex'!$K$1:$BS$1,0)),"")</f>
        <v/>
      </c>
      <c r="VDN29" s="258" t="str">
        <f>IFERROR(INDEX('Data Annex'!$K$1:$BS$4779,MATCH(VDN$1&amp;"|"&amp;$B29,'Data Annex'!$K$1:$K$4779,0),MATCH(VDN$2,'Data Annex'!$K$1:$BS$1,0)),"")</f>
        <v/>
      </c>
      <c r="VDO29" s="258" t="str">
        <f>IFERROR(INDEX('Data Annex'!$K$1:$BS$4779,MATCH(VDO$1&amp;"|"&amp;$B29,'Data Annex'!$K$1:$K$4779,0),MATCH(VDO$2,'Data Annex'!$K$1:$BS$1,0)),"")</f>
        <v/>
      </c>
      <c r="VDP29" s="258" t="str">
        <f>IFERROR(INDEX('Data Annex'!$K$1:$BS$4779,MATCH(VDP$1&amp;"|"&amp;$B29,'Data Annex'!$K$1:$K$4779,0),MATCH(VDP$2,'Data Annex'!$K$1:$BS$1,0)),"")</f>
        <v/>
      </c>
      <c r="VDQ29" s="258" t="str">
        <f>IFERROR(INDEX('Data Annex'!$K$1:$BS$4779,MATCH(VDQ$1&amp;"|"&amp;$B29,'Data Annex'!$K$1:$K$4779,0),MATCH(VDQ$2,'Data Annex'!$K$1:$BS$1,0)),"")</f>
        <v/>
      </c>
      <c r="VDR29" s="258" t="str">
        <f>IFERROR(INDEX('Data Annex'!$K$1:$BS$4779,MATCH(VDR$1&amp;"|"&amp;$B29,'Data Annex'!$K$1:$K$4779,0),MATCH(VDR$2,'Data Annex'!$K$1:$BS$1,0)),"")</f>
        <v/>
      </c>
      <c r="VDS29" s="258" t="str">
        <f>IFERROR(INDEX('Data Annex'!$K$1:$BS$4779,MATCH(VDS$1&amp;"|"&amp;$B29,'Data Annex'!$K$1:$K$4779,0),MATCH(VDS$2,'Data Annex'!$K$1:$BS$1,0)),"")</f>
        <v/>
      </c>
      <c r="VDT29" s="258" t="str">
        <f>IFERROR(INDEX('Data Annex'!$K$1:$BS$4779,MATCH(VDT$1&amp;"|"&amp;$B29,'Data Annex'!$K$1:$K$4779,0),MATCH(VDT$2,'Data Annex'!$K$1:$BS$1,0)),"")</f>
        <v/>
      </c>
      <c r="VDU29" s="258" t="str">
        <f>IFERROR(INDEX('Data Annex'!$K$1:$BS$4779,MATCH(VDU$1&amp;"|"&amp;$B29,'Data Annex'!$K$1:$K$4779,0),MATCH(VDU$2,'Data Annex'!$K$1:$BS$1,0)),"")</f>
        <v/>
      </c>
      <c r="VDV29" s="258" t="str">
        <f>IFERROR(INDEX('Data Annex'!$K$1:$BS$4779,MATCH(VDV$1&amp;"|"&amp;$B29,'Data Annex'!$K$1:$K$4779,0),MATCH(VDV$2,'Data Annex'!$K$1:$BS$1,0)),"")</f>
        <v/>
      </c>
      <c r="VDW29" s="258" t="str">
        <f>IFERROR(INDEX('Data Annex'!$K$1:$BS$4779,MATCH(VDW$1&amp;"|"&amp;$B29,'Data Annex'!$K$1:$K$4779,0),MATCH(VDW$2,'Data Annex'!$K$1:$BS$1,0)),"")</f>
        <v/>
      </c>
      <c r="VDX29" s="258" t="str">
        <f>IFERROR(INDEX('Data Annex'!$K$1:$BS$4779,MATCH(VDX$1&amp;"|"&amp;$B29,'Data Annex'!$K$1:$K$4779,0),MATCH(VDX$2,'Data Annex'!$K$1:$BS$1,0)),"")</f>
        <v/>
      </c>
      <c r="VDY29" s="258" t="str">
        <f>IFERROR(INDEX('Data Annex'!$K$1:$BS$4779,MATCH(VDY$1&amp;"|"&amp;$B29,'Data Annex'!$K$1:$K$4779,0),MATCH(VDY$2,'Data Annex'!$K$1:$BS$1,0)),"")</f>
        <v/>
      </c>
      <c r="VDZ29" s="258" t="str">
        <f>IFERROR(INDEX('Data Annex'!$K$1:$BS$4779,MATCH(VDZ$1&amp;"|"&amp;$B29,'Data Annex'!$K$1:$K$4779,0),MATCH(VDZ$2,'Data Annex'!$K$1:$BS$1,0)),"")</f>
        <v/>
      </c>
      <c r="VEA29" s="258" t="str">
        <f>IFERROR(INDEX('Data Annex'!$K$1:$BS$4779,MATCH(VEA$1&amp;"|"&amp;$B29,'Data Annex'!$K$1:$K$4779,0),MATCH(VEA$2,'Data Annex'!$K$1:$BS$1,0)),"")</f>
        <v/>
      </c>
      <c r="VEB29" s="258" t="str">
        <f>IFERROR(INDEX('Data Annex'!$K$1:$BS$4779,MATCH(VEB$1&amp;"|"&amp;$B29,'Data Annex'!$K$1:$K$4779,0),MATCH(VEB$2,'Data Annex'!$K$1:$BS$1,0)),"")</f>
        <v/>
      </c>
      <c r="VEC29" s="258" t="str">
        <f>IFERROR(INDEX('Data Annex'!$K$1:$BS$4779,MATCH(VEC$1&amp;"|"&amp;$B29,'Data Annex'!$K$1:$K$4779,0),MATCH(VEC$2,'Data Annex'!$K$1:$BS$1,0)),"")</f>
        <v/>
      </c>
      <c r="VED29" s="258" t="str">
        <f>IFERROR(INDEX('Data Annex'!$K$1:$BS$4779,MATCH(VED$1&amp;"|"&amp;$B29,'Data Annex'!$K$1:$K$4779,0),MATCH(VED$2,'Data Annex'!$K$1:$BS$1,0)),"")</f>
        <v/>
      </c>
      <c r="VEE29" s="258" t="str">
        <f>IFERROR(INDEX('Data Annex'!$K$1:$BS$4779,MATCH(VEE$1&amp;"|"&amp;$B29,'Data Annex'!$K$1:$K$4779,0),MATCH(VEE$2,'Data Annex'!$K$1:$BS$1,0)),"")</f>
        <v/>
      </c>
      <c r="VEF29" s="258" t="str">
        <f>IFERROR(INDEX('Data Annex'!$K$1:$BS$4779,MATCH(VEF$1&amp;"|"&amp;$B29,'Data Annex'!$K$1:$K$4779,0),MATCH(VEF$2,'Data Annex'!$K$1:$BS$1,0)),"")</f>
        <v/>
      </c>
      <c r="VEG29" s="258" t="str">
        <f>IFERROR(INDEX('Data Annex'!$K$1:$BS$4779,MATCH(VEG$1&amp;"|"&amp;$B29,'Data Annex'!$K$1:$K$4779,0),MATCH(VEG$2,'Data Annex'!$K$1:$BS$1,0)),"")</f>
        <v/>
      </c>
      <c r="VEH29" s="258" t="str">
        <f>IFERROR(INDEX('Data Annex'!$K$1:$BS$4779,MATCH(VEH$1&amp;"|"&amp;$B29,'Data Annex'!$K$1:$K$4779,0),MATCH(VEH$2,'Data Annex'!$K$1:$BS$1,0)),"")</f>
        <v/>
      </c>
      <c r="VEI29" s="258" t="str">
        <f>IFERROR(INDEX('Data Annex'!$K$1:$BS$4779,MATCH(VEI$1&amp;"|"&amp;$B29,'Data Annex'!$K$1:$K$4779,0),MATCH(VEI$2,'Data Annex'!$K$1:$BS$1,0)),"")</f>
        <v/>
      </c>
      <c r="VEJ29" s="258" t="str">
        <f>IFERROR(INDEX('Data Annex'!$K$1:$BS$4779,MATCH(VEJ$1&amp;"|"&amp;$B29,'Data Annex'!$K$1:$K$4779,0),MATCH(VEJ$2,'Data Annex'!$K$1:$BS$1,0)),"")</f>
        <v/>
      </c>
      <c r="VEK29" s="258" t="str">
        <f>IFERROR(INDEX('Data Annex'!$K$1:$BS$4779,MATCH(VEK$1&amp;"|"&amp;$B29,'Data Annex'!$K$1:$K$4779,0),MATCH(VEK$2,'Data Annex'!$K$1:$BS$1,0)),"")</f>
        <v/>
      </c>
      <c r="VEL29" s="258" t="str">
        <f>IFERROR(INDEX('Data Annex'!$K$1:$BS$4779,MATCH(VEL$1&amp;"|"&amp;$B29,'Data Annex'!$K$1:$K$4779,0),MATCH(VEL$2,'Data Annex'!$K$1:$BS$1,0)),"")</f>
        <v/>
      </c>
      <c r="VEM29" s="258" t="str">
        <f>IFERROR(INDEX('Data Annex'!$K$1:$BS$4779,MATCH(VEM$1&amp;"|"&amp;$B29,'Data Annex'!$K$1:$K$4779,0),MATCH(VEM$2,'Data Annex'!$K$1:$BS$1,0)),"")</f>
        <v/>
      </c>
      <c r="VEN29" s="258" t="str">
        <f>IFERROR(INDEX('Data Annex'!$K$1:$BS$4779,MATCH(VEN$1&amp;"|"&amp;$B29,'Data Annex'!$K$1:$K$4779,0),MATCH(VEN$2,'Data Annex'!$K$1:$BS$1,0)),"")</f>
        <v/>
      </c>
      <c r="VEO29" s="258" t="str">
        <f>IFERROR(INDEX('Data Annex'!$K$1:$BS$4779,MATCH(VEO$1&amp;"|"&amp;$B29,'Data Annex'!$K$1:$K$4779,0),MATCH(VEO$2,'Data Annex'!$K$1:$BS$1,0)),"")</f>
        <v/>
      </c>
      <c r="VEP29" s="258" t="str">
        <f>IFERROR(INDEX('Data Annex'!$K$1:$BS$4779,MATCH(VEP$1&amp;"|"&amp;$B29,'Data Annex'!$K$1:$K$4779,0),MATCH(VEP$2,'Data Annex'!$K$1:$BS$1,0)),"")</f>
        <v/>
      </c>
      <c r="VEQ29" s="258" t="str">
        <f>IFERROR(INDEX('Data Annex'!$K$1:$BS$4779,MATCH(VEQ$1&amp;"|"&amp;$B29,'Data Annex'!$K$1:$K$4779,0),MATCH(VEQ$2,'Data Annex'!$K$1:$BS$1,0)),"")</f>
        <v/>
      </c>
      <c r="VER29" s="258" t="str">
        <f>IFERROR(INDEX('Data Annex'!$K$1:$BS$4779,MATCH(VER$1&amp;"|"&amp;$B29,'Data Annex'!$K$1:$K$4779,0),MATCH(VER$2,'Data Annex'!$K$1:$BS$1,0)),"")</f>
        <v/>
      </c>
      <c r="VES29" s="258" t="str">
        <f>IFERROR(INDEX('Data Annex'!$K$1:$BS$4779,MATCH(VES$1&amp;"|"&amp;$B29,'Data Annex'!$K$1:$K$4779,0),MATCH(VES$2,'Data Annex'!$K$1:$BS$1,0)),"")</f>
        <v/>
      </c>
      <c r="VET29" s="258" t="str">
        <f>IFERROR(INDEX('Data Annex'!$K$1:$BS$4779,MATCH(VET$1&amp;"|"&amp;$B29,'Data Annex'!$K$1:$K$4779,0),MATCH(VET$2,'Data Annex'!$K$1:$BS$1,0)),"")</f>
        <v/>
      </c>
      <c r="VEU29" s="258" t="str">
        <f>IFERROR(INDEX('Data Annex'!$K$1:$BS$4779,MATCH(VEU$1&amp;"|"&amp;$B29,'Data Annex'!$K$1:$K$4779,0),MATCH(VEU$2,'Data Annex'!$K$1:$BS$1,0)),"")</f>
        <v/>
      </c>
      <c r="VEV29" s="258" t="str">
        <f>IFERROR(INDEX('Data Annex'!$K$1:$BS$4779,MATCH(VEV$1&amp;"|"&amp;$B29,'Data Annex'!$K$1:$K$4779,0),MATCH(VEV$2,'Data Annex'!$K$1:$BS$1,0)),"")</f>
        <v/>
      </c>
      <c r="VEW29" s="258" t="str">
        <f>IFERROR(INDEX('Data Annex'!$K$1:$BS$4779,MATCH(VEW$1&amp;"|"&amp;$B29,'Data Annex'!$K$1:$K$4779,0),MATCH(VEW$2,'Data Annex'!$K$1:$BS$1,0)),"")</f>
        <v/>
      </c>
      <c r="VEX29" s="258" t="str">
        <f>IFERROR(INDEX('Data Annex'!$K$1:$BS$4779,MATCH(VEX$1&amp;"|"&amp;$B29,'Data Annex'!$K$1:$K$4779,0),MATCH(VEX$2,'Data Annex'!$K$1:$BS$1,0)),"")</f>
        <v/>
      </c>
      <c r="VEY29" s="258" t="str">
        <f>IFERROR(INDEX('Data Annex'!$K$1:$BS$4779,MATCH(VEY$1&amp;"|"&amp;$B29,'Data Annex'!$K$1:$K$4779,0),MATCH(VEY$2,'Data Annex'!$K$1:$BS$1,0)),"")</f>
        <v/>
      </c>
      <c r="VEZ29" s="258" t="str">
        <f>IFERROR(INDEX('Data Annex'!$K$1:$BS$4779,MATCH(VEZ$1&amp;"|"&amp;$B29,'Data Annex'!$K$1:$K$4779,0),MATCH(VEZ$2,'Data Annex'!$K$1:$BS$1,0)),"")</f>
        <v/>
      </c>
      <c r="VFA29" s="258" t="str">
        <f>IFERROR(INDEX('Data Annex'!$K$1:$BS$4779,MATCH(VFA$1&amp;"|"&amp;$B29,'Data Annex'!$K$1:$K$4779,0),MATCH(VFA$2,'Data Annex'!$K$1:$BS$1,0)),"")</f>
        <v/>
      </c>
      <c r="VFB29" s="258" t="str">
        <f>IFERROR(INDEX('Data Annex'!$K$1:$BS$4779,MATCH(VFB$1&amp;"|"&amp;$B29,'Data Annex'!$K$1:$K$4779,0),MATCH(VFB$2,'Data Annex'!$K$1:$BS$1,0)),"")</f>
        <v/>
      </c>
      <c r="VFC29" s="258" t="str">
        <f>IFERROR(INDEX('Data Annex'!$K$1:$BS$4779,MATCH(VFC$1&amp;"|"&amp;$B29,'Data Annex'!$K$1:$K$4779,0),MATCH(VFC$2,'Data Annex'!$K$1:$BS$1,0)),"")</f>
        <v/>
      </c>
      <c r="VFD29" s="258" t="str">
        <f>IFERROR(INDEX('Data Annex'!$K$1:$BS$4779,MATCH(VFD$1&amp;"|"&amp;$B29,'Data Annex'!$K$1:$K$4779,0),MATCH(VFD$2,'Data Annex'!$K$1:$BS$1,0)),"")</f>
        <v/>
      </c>
      <c r="VFE29" s="258" t="str">
        <f>IFERROR(INDEX('Data Annex'!$K$1:$BS$4779,MATCH(VFE$1&amp;"|"&amp;$B29,'Data Annex'!$K$1:$K$4779,0),MATCH(VFE$2,'Data Annex'!$K$1:$BS$1,0)),"")</f>
        <v/>
      </c>
      <c r="VFF29" s="258" t="str">
        <f>IFERROR(INDEX('Data Annex'!$K$1:$BS$4779,MATCH(VFF$1&amp;"|"&amp;$B29,'Data Annex'!$K$1:$K$4779,0),MATCH(VFF$2,'Data Annex'!$K$1:$BS$1,0)),"")</f>
        <v/>
      </c>
      <c r="VFG29" s="258" t="str">
        <f>IFERROR(INDEX('Data Annex'!$K$1:$BS$4779,MATCH(VFG$1&amp;"|"&amp;$B29,'Data Annex'!$K$1:$K$4779,0),MATCH(VFG$2,'Data Annex'!$K$1:$BS$1,0)),"")</f>
        <v/>
      </c>
      <c r="VFH29" s="258" t="str">
        <f>IFERROR(INDEX('Data Annex'!$K$1:$BS$4779,MATCH(VFH$1&amp;"|"&amp;$B29,'Data Annex'!$K$1:$K$4779,0),MATCH(VFH$2,'Data Annex'!$K$1:$BS$1,0)),"")</f>
        <v/>
      </c>
      <c r="VFI29" s="258" t="str">
        <f>IFERROR(INDEX('Data Annex'!$K$1:$BS$4779,MATCH(VFI$1&amp;"|"&amp;$B29,'Data Annex'!$K$1:$K$4779,0),MATCH(VFI$2,'Data Annex'!$K$1:$BS$1,0)),"")</f>
        <v/>
      </c>
      <c r="VFJ29" s="258" t="str">
        <f>IFERROR(INDEX('Data Annex'!$K$1:$BS$4779,MATCH(VFJ$1&amp;"|"&amp;$B29,'Data Annex'!$K$1:$K$4779,0),MATCH(VFJ$2,'Data Annex'!$K$1:$BS$1,0)),"")</f>
        <v/>
      </c>
      <c r="VFK29" s="258" t="str">
        <f>IFERROR(INDEX('Data Annex'!$K$1:$BS$4779,MATCH(VFK$1&amp;"|"&amp;$B29,'Data Annex'!$K$1:$K$4779,0),MATCH(VFK$2,'Data Annex'!$K$1:$BS$1,0)),"")</f>
        <v/>
      </c>
      <c r="VFL29" s="258" t="str">
        <f>IFERROR(INDEX('Data Annex'!$K$1:$BS$4779,MATCH(VFL$1&amp;"|"&amp;$B29,'Data Annex'!$K$1:$K$4779,0),MATCH(VFL$2,'Data Annex'!$K$1:$BS$1,0)),"")</f>
        <v/>
      </c>
      <c r="VFM29" s="258" t="str">
        <f>IFERROR(INDEX('Data Annex'!$K$1:$BS$4779,MATCH(VFM$1&amp;"|"&amp;$B29,'Data Annex'!$K$1:$K$4779,0),MATCH(VFM$2,'Data Annex'!$K$1:$BS$1,0)),"")</f>
        <v/>
      </c>
      <c r="VFN29" s="258" t="str">
        <f>IFERROR(INDEX('Data Annex'!$K$1:$BS$4779,MATCH(VFN$1&amp;"|"&amp;$B29,'Data Annex'!$K$1:$K$4779,0),MATCH(VFN$2,'Data Annex'!$K$1:$BS$1,0)),"")</f>
        <v/>
      </c>
      <c r="VFO29" s="258" t="str">
        <f>IFERROR(INDEX('Data Annex'!$K$1:$BS$4779,MATCH(VFO$1&amp;"|"&amp;$B29,'Data Annex'!$K$1:$K$4779,0),MATCH(VFO$2,'Data Annex'!$K$1:$BS$1,0)),"")</f>
        <v/>
      </c>
      <c r="VFP29" s="258" t="str">
        <f>IFERROR(INDEX('Data Annex'!$K$1:$BS$4779,MATCH(VFP$1&amp;"|"&amp;$B29,'Data Annex'!$K$1:$K$4779,0),MATCH(VFP$2,'Data Annex'!$K$1:$BS$1,0)),"")</f>
        <v/>
      </c>
      <c r="VFQ29" s="258" t="str">
        <f>IFERROR(INDEX('Data Annex'!$K$1:$BS$4779,MATCH(VFQ$1&amp;"|"&amp;$B29,'Data Annex'!$K$1:$K$4779,0),MATCH(VFQ$2,'Data Annex'!$K$1:$BS$1,0)),"")</f>
        <v/>
      </c>
      <c r="VFR29" s="258" t="str">
        <f>IFERROR(INDEX('Data Annex'!$K$1:$BS$4779,MATCH(VFR$1&amp;"|"&amp;$B29,'Data Annex'!$K$1:$K$4779,0),MATCH(VFR$2,'Data Annex'!$K$1:$BS$1,0)),"")</f>
        <v/>
      </c>
      <c r="VFS29" s="258" t="str">
        <f>IFERROR(INDEX('Data Annex'!$K$1:$BS$4779,MATCH(VFS$1&amp;"|"&amp;$B29,'Data Annex'!$K$1:$K$4779,0),MATCH(VFS$2,'Data Annex'!$K$1:$BS$1,0)),"")</f>
        <v/>
      </c>
      <c r="VFT29" s="258" t="str">
        <f>IFERROR(INDEX('Data Annex'!$K$1:$BS$4779,MATCH(VFT$1&amp;"|"&amp;$B29,'Data Annex'!$K$1:$K$4779,0),MATCH(VFT$2,'Data Annex'!$K$1:$BS$1,0)),"")</f>
        <v/>
      </c>
      <c r="VFU29" s="258" t="str">
        <f>IFERROR(INDEX('Data Annex'!$K$1:$BS$4779,MATCH(VFU$1&amp;"|"&amp;$B29,'Data Annex'!$K$1:$K$4779,0),MATCH(VFU$2,'Data Annex'!$K$1:$BS$1,0)),"")</f>
        <v/>
      </c>
      <c r="VFV29" s="258" t="str">
        <f>IFERROR(INDEX('Data Annex'!$K$1:$BS$4779,MATCH(VFV$1&amp;"|"&amp;$B29,'Data Annex'!$K$1:$K$4779,0),MATCH(VFV$2,'Data Annex'!$K$1:$BS$1,0)),"")</f>
        <v/>
      </c>
      <c r="VFW29" s="258" t="str">
        <f>IFERROR(INDEX('Data Annex'!$K$1:$BS$4779,MATCH(VFW$1&amp;"|"&amp;$B29,'Data Annex'!$K$1:$K$4779,0),MATCH(VFW$2,'Data Annex'!$K$1:$BS$1,0)),"")</f>
        <v/>
      </c>
      <c r="VFX29" s="258" t="str">
        <f>IFERROR(INDEX('Data Annex'!$K$1:$BS$4779,MATCH(VFX$1&amp;"|"&amp;$B29,'Data Annex'!$K$1:$K$4779,0),MATCH(VFX$2,'Data Annex'!$K$1:$BS$1,0)),"")</f>
        <v/>
      </c>
      <c r="VFY29" s="258" t="str">
        <f>IFERROR(INDEX('Data Annex'!$K$1:$BS$4779,MATCH(VFY$1&amp;"|"&amp;$B29,'Data Annex'!$K$1:$K$4779,0),MATCH(VFY$2,'Data Annex'!$K$1:$BS$1,0)),"")</f>
        <v/>
      </c>
      <c r="VFZ29" s="258" t="str">
        <f>IFERROR(INDEX('Data Annex'!$K$1:$BS$4779,MATCH(VFZ$1&amp;"|"&amp;$B29,'Data Annex'!$K$1:$K$4779,0),MATCH(VFZ$2,'Data Annex'!$K$1:$BS$1,0)),"")</f>
        <v/>
      </c>
      <c r="VGA29" s="258" t="str">
        <f>IFERROR(INDEX('Data Annex'!$K$1:$BS$4779,MATCH(VGA$1&amp;"|"&amp;$B29,'Data Annex'!$K$1:$K$4779,0),MATCH(VGA$2,'Data Annex'!$K$1:$BS$1,0)),"")</f>
        <v/>
      </c>
      <c r="VGB29" s="258" t="str">
        <f>IFERROR(INDEX('Data Annex'!$K$1:$BS$4779,MATCH(VGB$1&amp;"|"&amp;$B29,'Data Annex'!$K$1:$K$4779,0),MATCH(VGB$2,'Data Annex'!$K$1:$BS$1,0)),"")</f>
        <v/>
      </c>
      <c r="VGC29" s="258" t="str">
        <f>IFERROR(INDEX('Data Annex'!$K$1:$BS$4779,MATCH(VGC$1&amp;"|"&amp;$B29,'Data Annex'!$K$1:$K$4779,0),MATCH(VGC$2,'Data Annex'!$K$1:$BS$1,0)),"")</f>
        <v/>
      </c>
      <c r="VGD29" s="258" t="str">
        <f>IFERROR(INDEX('Data Annex'!$K$1:$BS$4779,MATCH(VGD$1&amp;"|"&amp;$B29,'Data Annex'!$K$1:$K$4779,0),MATCH(VGD$2,'Data Annex'!$K$1:$BS$1,0)),"")</f>
        <v/>
      </c>
      <c r="VGE29" s="258" t="str">
        <f>IFERROR(INDEX('Data Annex'!$K$1:$BS$4779,MATCH(VGE$1&amp;"|"&amp;$B29,'Data Annex'!$K$1:$K$4779,0),MATCH(VGE$2,'Data Annex'!$K$1:$BS$1,0)),"")</f>
        <v/>
      </c>
      <c r="VGF29" s="258" t="str">
        <f>IFERROR(INDEX('Data Annex'!$K$1:$BS$4779,MATCH(VGF$1&amp;"|"&amp;$B29,'Data Annex'!$K$1:$K$4779,0),MATCH(VGF$2,'Data Annex'!$K$1:$BS$1,0)),"")</f>
        <v/>
      </c>
      <c r="VGG29" s="258" t="str">
        <f>IFERROR(INDEX('Data Annex'!$K$1:$BS$4779,MATCH(VGG$1&amp;"|"&amp;$B29,'Data Annex'!$K$1:$K$4779,0),MATCH(VGG$2,'Data Annex'!$K$1:$BS$1,0)),"")</f>
        <v/>
      </c>
      <c r="VGH29" s="258" t="str">
        <f>IFERROR(INDEX('Data Annex'!$K$1:$BS$4779,MATCH(VGH$1&amp;"|"&amp;$B29,'Data Annex'!$K$1:$K$4779,0),MATCH(VGH$2,'Data Annex'!$K$1:$BS$1,0)),"")</f>
        <v/>
      </c>
      <c r="VGI29" s="258" t="str">
        <f>IFERROR(INDEX('Data Annex'!$K$1:$BS$4779,MATCH(VGI$1&amp;"|"&amp;$B29,'Data Annex'!$K$1:$K$4779,0),MATCH(VGI$2,'Data Annex'!$K$1:$BS$1,0)),"")</f>
        <v/>
      </c>
      <c r="VGJ29" s="258" t="str">
        <f>IFERROR(INDEX('Data Annex'!$K$1:$BS$4779,MATCH(VGJ$1&amp;"|"&amp;$B29,'Data Annex'!$K$1:$K$4779,0),MATCH(VGJ$2,'Data Annex'!$K$1:$BS$1,0)),"")</f>
        <v/>
      </c>
      <c r="VGK29" s="258" t="str">
        <f>IFERROR(INDEX('Data Annex'!$K$1:$BS$4779,MATCH(VGK$1&amp;"|"&amp;$B29,'Data Annex'!$K$1:$K$4779,0),MATCH(VGK$2,'Data Annex'!$K$1:$BS$1,0)),"")</f>
        <v/>
      </c>
      <c r="VGL29" s="258" t="str">
        <f>IFERROR(INDEX('Data Annex'!$K$1:$BS$4779,MATCH(VGL$1&amp;"|"&amp;$B29,'Data Annex'!$K$1:$K$4779,0),MATCH(VGL$2,'Data Annex'!$K$1:$BS$1,0)),"")</f>
        <v/>
      </c>
      <c r="VGM29" s="258" t="str">
        <f>IFERROR(INDEX('Data Annex'!$K$1:$BS$4779,MATCH(VGM$1&amp;"|"&amp;$B29,'Data Annex'!$K$1:$K$4779,0),MATCH(VGM$2,'Data Annex'!$K$1:$BS$1,0)),"")</f>
        <v/>
      </c>
      <c r="VGN29" s="258" t="str">
        <f>IFERROR(INDEX('Data Annex'!$K$1:$BS$4779,MATCH(VGN$1&amp;"|"&amp;$B29,'Data Annex'!$K$1:$K$4779,0),MATCH(VGN$2,'Data Annex'!$K$1:$BS$1,0)),"")</f>
        <v/>
      </c>
      <c r="VGO29" s="258" t="str">
        <f>IFERROR(INDEX('Data Annex'!$K$1:$BS$4779,MATCH(VGO$1&amp;"|"&amp;$B29,'Data Annex'!$K$1:$K$4779,0),MATCH(VGO$2,'Data Annex'!$K$1:$BS$1,0)),"")</f>
        <v/>
      </c>
      <c r="VGP29" s="258" t="str">
        <f>IFERROR(INDEX('Data Annex'!$K$1:$BS$4779,MATCH(VGP$1&amp;"|"&amp;$B29,'Data Annex'!$K$1:$K$4779,0),MATCH(VGP$2,'Data Annex'!$K$1:$BS$1,0)),"")</f>
        <v/>
      </c>
      <c r="VGQ29" s="258" t="str">
        <f>IFERROR(INDEX('Data Annex'!$K$1:$BS$4779,MATCH(VGQ$1&amp;"|"&amp;$B29,'Data Annex'!$K$1:$K$4779,0),MATCH(VGQ$2,'Data Annex'!$K$1:$BS$1,0)),"")</f>
        <v/>
      </c>
      <c r="VGR29" s="258" t="str">
        <f>IFERROR(INDEX('Data Annex'!$K$1:$BS$4779,MATCH(VGR$1&amp;"|"&amp;$B29,'Data Annex'!$K$1:$K$4779,0),MATCH(VGR$2,'Data Annex'!$K$1:$BS$1,0)),"")</f>
        <v/>
      </c>
      <c r="VGS29" s="258" t="str">
        <f>IFERROR(INDEX('Data Annex'!$K$1:$BS$4779,MATCH(VGS$1&amp;"|"&amp;$B29,'Data Annex'!$K$1:$K$4779,0),MATCH(VGS$2,'Data Annex'!$K$1:$BS$1,0)),"")</f>
        <v/>
      </c>
      <c r="VGT29" s="258" t="str">
        <f>IFERROR(INDEX('Data Annex'!$K$1:$BS$4779,MATCH(VGT$1&amp;"|"&amp;$B29,'Data Annex'!$K$1:$K$4779,0),MATCH(VGT$2,'Data Annex'!$K$1:$BS$1,0)),"")</f>
        <v/>
      </c>
      <c r="VGU29" s="258" t="str">
        <f>IFERROR(INDEX('Data Annex'!$K$1:$BS$4779,MATCH(VGU$1&amp;"|"&amp;$B29,'Data Annex'!$K$1:$K$4779,0),MATCH(VGU$2,'Data Annex'!$K$1:$BS$1,0)),"")</f>
        <v/>
      </c>
      <c r="VGV29" s="258" t="str">
        <f>IFERROR(INDEX('Data Annex'!$K$1:$BS$4779,MATCH(VGV$1&amp;"|"&amp;$B29,'Data Annex'!$K$1:$K$4779,0),MATCH(VGV$2,'Data Annex'!$K$1:$BS$1,0)),"")</f>
        <v/>
      </c>
      <c r="VGW29" s="258" t="str">
        <f>IFERROR(INDEX('Data Annex'!$K$1:$BS$4779,MATCH(VGW$1&amp;"|"&amp;$B29,'Data Annex'!$K$1:$K$4779,0),MATCH(VGW$2,'Data Annex'!$K$1:$BS$1,0)),"")</f>
        <v/>
      </c>
      <c r="VGX29" s="258" t="str">
        <f>IFERROR(INDEX('Data Annex'!$K$1:$BS$4779,MATCH(VGX$1&amp;"|"&amp;$B29,'Data Annex'!$K$1:$K$4779,0),MATCH(VGX$2,'Data Annex'!$K$1:$BS$1,0)),"")</f>
        <v/>
      </c>
      <c r="VGY29" s="258" t="str">
        <f>IFERROR(INDEX('Data Annex'!$K$1:$BS$4779,MATCH(VGY$1&amp;"|"&amp;$B29,'Data Annex'!$K$1:$K$4779,0),MATCH(VGY$2,'Data Annex'!$K$1:$BS$1,0)),"")</f>
        <v/>
      </c>
      <c r="VGZ29" s="258" t="str">
        <f>IFERROR(INDEX('Data Annex'!$K$1:$BS$4779,MATCH(VGZ$1&amp;"|"&amp;$B29,'Data Annex'!$K$1:$K$4779,0),MATCH(VGZ$2,'Data Annex'!$K$1:$BS$1,0)),"")</f>
        <v/>
      </c>
      <c r="VHA29" s="258" t="str">
        <f>IFERROR(INDEX('Data Annex'!$K$1:$BS$4779,MATCH(VHA$1&amp;"|"&amp;$B29,'Data Annex'!$K$1:$K$4779,0),MATCH(VHA$2,'Data Annex'!$K$1:$BS$1,0)),"")</f>
        <v/>
      </c>
      <c r="VHB29" s="258" t="str">
        <f>IFERROR(INDEX('Data Annex'!$K$1:$BS$4779,MATCH(VHB$1&amp;"|"&amp;$B29,'Data Annex'!$K$1:$K$4779,0),MATCH(VHB$2,'Data Annex'!$K$1:$BS$1,0)),"")</f>
        <v/>
      </c>
      <c r="VHC29" s="258" t="str">
        <f>IFERROR(INDEX('Data Annex'!$K$1:$BS$4779,MATCH(VHC$1&amp;"|"&amp;$B29,'Data Annex'!$K$1:$K$4779,0),MATCH(VHC$2,'Data Annex'!$K$1:$BS$1,0)),"")</f>
        <v/>
      </c>
      <c r="VHD29" s="258" t="str">
        <f>IFERROR(INDEX('Data Annex'!$K$1:$BS$4779,MATCH(VHD$1&amp;"|"&amp;$B29,'Data Annex'!$K$1:$K$4779,0),MATCH(VHD$2,'Data Annex'!$K$1:$BS$1,0)),"")</f>
        <v/>
      </c>
      <c r="VHE29" s="258" t="str">
        <f>IFERROR(INDEX('Data Annex'!$K$1:$BS$4779,MATCH(VHE$1&amp;"|"&amp;$B29,'Data Annex'!$K$1:$K$4779,0),MATCH(VHE$2,'Data Annex'!$K$1:$BS$1,0)),"")</f>
        <v/>
      </c>
      <c r="VHF29" s="258" t="str">
        <f>IFERROR(INDEX('Data Annex'!$K$1:$BS$4779,MATCH(VHF$1&amp;"|"&amp;$B29,'Data Annex'!$K$1:$K$4779,0),MATCH(VHF$2,'Data Annex'!$K$1:$BS$1,0)),"")</f>
        <v/>
      </c>
      <c r="VHG29" s="258" t="str">
        <f>IFERROR(INDEX('Data Annex'!$K$1:$BS$4779,MATCH(VHG$1&amp;"|"&amp;$B29,'Data Annex'!$K$1:$K$4779,0),MATCH(VHG$2,'Data Annex'!$K$1:$BS$1,0)),"")</f>
        <v/>
      </c>
      <c r="VHH29" s="258" t="str">
        <f>IFERROR(INDEX('Data Annex'!$K$1:$BS$4779,MATCH(VHH$1&amp;"|"&amp;$B29,'Data Annex'!$K$1:$K$4779,0),MATCH(VHH$2,'Data Annex'!$K$1:$BS$1,0)),"")</f>
        <v/>
      </c>
      <c r="VHI29" s="258" t="str">
        <f>IFERROR(INDEX('Data Annex'!$K$1:$BS$4779,MATCH(VHI$1&amp;"|"&amp;$B29,'Data Annex'!$K$1:$K$4779,0),MATCH(VHI$2,'Data Annex'!$K$1:$BS$1,0)),"")</f>
        <v/>
      </c>
      <c r="VHJ29" s="258" t="str">
        <f>IFERROR(INDEX('Data Annex'!$K$1:$BS$4779,MATCH(VHJ$1&amp;"|"&amp;$B29,'Data Annex'!$K$1:$K$4779,0),MATCH(VHJ$2,'Data Annex'!$K$1:$BS$1,0)),"")</f>
        <v/>
      </c>
      <c r="VHK29" s="258" t="str">
        <f>IFERROR(INDEX('Data Annex'!$K$1:$BS$4779,MATCH(VHK$1&amp;"|"&amp;$B29,'Data Annex'!$K$1:$K$4779,0),MATCH(VHK$2,'Data Annex'!$K$1:$BS$1,0)),"")</f>
        <v/>
      </c>
      <c r="VHL29" s="258" t="str">
        <f>IFERROR(INDEX('Data Annex'!$K$1:$BS$4779,MATCH(VHL$1&amp;"|"&amp;$B29,'Data Annex'!$K$1:$K$4779,0),MATCH(VHL$2,'Data Annex'!$K$1:$BS$1,0)),"")</f>
        <v/>
      </c>
      <c r="VHM29" s="258" t="str">
        <f>IFERROR(INDEX('Data Annex'!$K$1:$BS$4779,MATCH(VHM$1&amp;"|"&amp;$B29,'Data Annex'!$K$1:$K$4779,0),MATCH(VHM$2,'Data Annex'!$K$1:$BS$1,0)),"")</f>
        <v/>
      </c>
      <c r="VHN29" s="258" t="str">
        <f>IFERROR(INDEX('Data Annex'!$K$1:$BS$4779,MATCH(VHN$1&amp;"|"&amp;$B29,'Data Annex'!$K$1:$K$4779,0),MATCH(VHN$2,'Data Annex'!$K$1:$BS$1,0)),"")</f>
        <v/>
      </c>
      <c r="VHO29" s="258" t="str">
        <f>IFERROR(INDEX('Data Annex'!$K$1:$BS$4779,MATCH(VHO$1&amp;"|"&amp;$B29,'Data Annex'!$K$1:$K$4779,0),MATCH(VHO$2,'Data Annex'!$K$1:$BS$1,0)),"")</f>
        <v/>
      </c>
      <c r="VHP29" s="258" t="str">
        <f>IFERROR(INDEX('Data Annex'!$K$1:$BS$4779,MATCH(VHP$1&amp;"|"&amp;$B29,'Data Annex'!$K$1:$K$4779,0),MATCH(VHP$2,'Data Annex'!$K$1:$BS$1,0)),"")</f>
        <v/>
      </c>
      <c r="VHQ29" s="258" t="str">
        <f>IFERROR(INDEX('Data Annex'!$K$1:$BS$4779,MATCH(VHQ$1&amp;"|"&amp;$B29,'Data Annex'!$K$1:$K$4779,0),MATCH(VHQ$2,'Data Annex'!$K$1:$BS$1,0)),"")</f>
        <v/>
      </c>
      <c r="VHR29" s="258" t="str">
        <f>IFERROR(INDEX('Data Annex'!$K$1:$BS$4779,MATCH(VHR$1&amp;"|"&amp;$B29,'Data Annex'!$K$1:$K$4779,0),MATCH(VHR$2,'Data Annex'!$K$1:$BS$1,0)),"")</f>
        <v/>
      </c>
      <c r="VHS29" s="258" t="str">
        <f>IFERROR(INDEX('Data Annex'!$K$1:$BS$4779,MATCH(VHS$1&amp;"|"&amp;$B29,'Data Annex'!$K$1:$K$4779,0),MATCH(VHS$2,'Data Annex'!$K$1:$BS$1,0)),"")</f>
        <v/>
      </c>
      <c r="VHT29" s="258" t="str">
        <f>IFERROR(INDEX('Data Annex'!$K$1:$BS$4779,MATCH(VHT$1&amp;"|"&amp;$B29,'Data Annex'!$K$1:$K$4779,0),MATCH(VHT$2,'Data Annex'!$K$1:$BS$1,0)),"")</f>
        <v/>
      </c>
      <c r="VHU29" s="258" t="str">
        <f>IFERROR(INDEX('Data Annex'!$K$1:$BS$4779,MATCH(VHU$1&amp;"|"&amp;$B29,'Data Annex'!$K$1:$K$4779,0),MATCH(VHU$2,'Data Annex'!$K$1:$BS$1,0)),"")</f>
        <v/>
      </c>
      <c r="VHV29" s="258" t="str">
        <f>IFERROR(INDEX('Data Annex'!$K$1:$BS$4779,MATCH(VHV$1&amp;"|"&amp;$B29,'Data Annex'!$K$1:$K$4779,0),MATCH(VHV$2,'Data Annex'!$K$1:$BS$1,0)),"")</f>
        <v/>
      </c>
      <c r="VHW29" s="258" t="str">
        <f>IFERROR(INDEX('Data Annex'!$K$1:$BS$4779,MATCH(VHW$1&amp;"|"&amp;$B29,'Data Annex'!$K$1:$K$4779,0),MATCH(VHW$2,'Data Annex'!$K$1:$BS$1,0)),"")</f>
        <v/>
      </c>
      <c r="VHX29" s="258" t="str">
        <f>IFERROR(INDEX('Data Annex'!$K$1:$BS$4779,MATCH(VHX$1&amp;"|"&amp;$B29,'Data Annex'!$K$1:$K$4779,0),MATCH(VHX$2,'Data Annex'!$K$1:$BS$1,0)),"")</f>
        <v/>
      </c>
      <c r="VHY29" s="258" t="str">
        <f>IFERROR(INDEX('Data Annex'!$K$1:$BS$4779,MATCH(VHY$1&amp;"|"&amp;$B29,'Data Annex'!$K$1:$K$4779,0),MATCH(VHY$2,'Data Annex'!$K$1:$BS$1,0)),"")</f>
        <v/>
      </c>
      <c r="VHZ29" s="258" t="str">
        <f>IFERROR(INDEX('Data Annex'!$K$1:$BS$4779,MATCH(VHZ$1&amp;"|"&amp;$B29,'Data Annex'!$K$1:$K$4779,0),MATCH(VHZ$2,'Data Annex'!$K$1:$BS$1,0)),"")</f>
        <v/>
      </c>
      <c r="VIA29" s="258" t="str">
        <f>IFERROR(INDEX('Data Annex'!$K$1:$BS$4779,MATCH(VIA$1&amp;"|"&amp;$B29,'Data Annex'!$K$1:$K$4779,0),MATCH(VIA$2,'Data Annex'!$K$1:$BS$1,0)),"")</f>
        <v/>
      </c>
      <c r="VIB29" s="258" t="str">
        <f>IFERROR(INDEX('Data Annex'!$K$1:$BS$4779,MATCH(VIB$1&amp;"|"&amp;$B29,'Data Annex'!$K$1:$K$4779,0),MATCH(VIB$2,'Data Annex'!$K$1:$BS$1,0)),"")</f>
        <v/>
      </c>
      <c r="VIC29" s="258" t="str">
        <f>IFERROR(INDEX('Data Annex'!$K$1:$BS$4779,MATCH(VIC$1&amp;"|"&amp;$B29,'Data Annex'!$K$1:$K$4779,0),MATCH(VIC$2,'Data Annex'!$K$1:$BS$1,0)),"")</f>
        <v/>
      </c>
      <c r="VID29" s="258" t="str">
        <f>IFERROR(INDEX('Data Annex'!$K$1:$BS$4779,MATCH(VID$1&amp;"|"&amp;$B29,'Data Annex'!$K$1:$K$4779,0),MATCH(VID$2,'Data Annex'!$K$1:$BS$1,0)),"")</f>
        <v/>
      </c>
      <c r="VIE29" s="258" t="str">
        <f>IFERROR(INDEX('Data Annex'!$K$1:$BS$4779,MATCH(VIE$1&amp;"|"&amp;$B29,'Data Annex'!$K$1:$K$4779,0),MATCH(VIE$2,'Data Annex'!$K$1:$BS$1,0)),"")</f>
        <v/>
      </c>
      <c r="VIF29" s="258" t="str">
        <f>IFERROR(INDEX('Data Annex'!$K$1:$BS$4779,MATCH(VIF$1&amp;"|"&amp;$B29,'Data Annex'!$K$1:$K$4779,0),MATCH(VIF$2,'Data Annex'!$K$1:$BS$1,0)),"")</f>
        <v/>
      </c>
      <c r="VIG29" s="258" t="str">
        <f>IFERROR(INDEX('Data Annex'!$K$1:$BS$4779,MATCH(VIG$1&amp;"|"&amp;$B29,'Data Annex'!$K$1:$K$4779,0),MATCH(VIG$2,'Data Annex'!$K$1:$BS$1,0)),"")</f>
        <v/>
      </c>
      <c r="VIH29" s="258" t="str">
        <f>IFERROR(INDEX('Data Annex'!$K$1:$BS$4779,MATCH(VIH$1&amp;"|"&amp;$B29,'Data Annex'!$K$1:$K$4779,0),MATCH(VIH$2,'Data Annex'!$K$1:$BS$1,0)),"")</f>
        <v/>
      </c>
      <c r="VII29" s="258" t="str">
        <f>IFERROR(INDEX('Data Annex'!$K$1:$BS$4779,MATCH(VII$1&amp;"|"&amp;$B29,'Data Annex'!$K$1:$K$4779,0),MATCH(VII$2,'Data Annex'!$K$1:$BS$1,0)),"")</f>
        <v/>
      </c>
      <c r="VIJ29" s="258" t="str">
        <f>IFERROR(INDEX('Data Annex'!$K$1:$BS$4779,MATCH(VIJ$1&amp;"|"&amp;$B29,'Data Annex'!$K$1:$K$4779,0),MATCH(VIJ$2,'Data Annex'!$K$1:$BS$1,0)),"")</f>
        <v/>
      </c>
      <c r="VIK29" s="258" t="str">
        <f>IFERROR(INDEX('Data Annex'!$K$1:$BS$4779,MATCH(VIK$1&amp;"|"&amp;$B29,'Data Annex'!$K$1:$K$4779,0),MATCH(VIK$2,'Data Annex'!$K$1:$BS$1,0)),"")</f>
        <v/>
      </c>
      <c r="VIL29" s="258" t="str">
        <f>IFERROR(INDEX('Data Annex'!$K$1:$BS$4779,MATCH(VIL$1&amp;"|"&amp;$B29,'Data Annex'!$K$1:$K$4779,0),MATCH(VIL$2,'Data Annex'!$K$1:$BS$1,0)),"")</f>
        <v/>
      </c>
      <c r="VIM29" s="258" t="str">
        <f>IFERROR(INDEX('Data Annex'!$K$1:$BS$4779,MATCH(VIM$1&amp;"|"&amp;$B29,'Data Annex'!$K$1:$K$4779,0),MATCH(VIM$2,'Data Annex'!$K$1:$BS$1,0)),"")</f>
        <v/>
      </c>
      <c r="VIN29" s="258" t="str">
        <f>IFERROR(INDEX('Data Annex'!$K$1:$BS$4779,MATCH(VIN$1&amp;"|"&amp;$B29,'Data Annex'!$K$1:$K$4779,0),MATCH(VIN$2,'Data Annex'!$K$1:$BS$1,0)),"")</f>
        <v/>
      </c>
      <c r="VIO29" s="258" t="str">
        <f>IFERROR(INDEX('Data Annex'!$K$1:$BS$4779,MATCH(VIO$1&amp;"|"&amp;$B29,'Data Annex'!$K$1:$K$4779,0),MATCH(VIO$2,'Data Annex'!$K$1:$BS$1,0)),"")</f>
        <v/>
      </c>
      <c r="VIP29" s="258" t="str">
        <f>IFERROR(INDEX('Data Annex'!$K$1:$BS$4779,MATCH(VIP$1&amp;"|"&amp;$B29,'Data Annex'!$K$1:$K$4779,0),MATCH(VIP$2,'Data Annex'!$K$1:$BS$1,0)),"")</f>
        <v/>
      </c>
      <c r="VIQ29" s="258" t="str">
        <f>IFERROR(INDEX('Data Annex'!$K$1:$BS$4779,MATCH(VIQ$1&amp;"|"&amp;$B29,'Data Annex'!$K$1:$K$4779,0),MATCH(VIQ$2,'Data Annex'!$K$1:$BS$1,0)),"")</f>
        <v/>
      </c>
      <c r="VIR29" s="258" t="str">
        <f>IFERROR(INDEX('Data Annex'!$K$1:$BS$4779,MATCH(VIR$1&amp;"|"&amp;$B29,'Data Annex'!$K$1:$K$4779,0),MATCH(VIR$2,'Data Annex'!$K$1:$BS$1,0)),"")</f>
        <v/>
      </c>
      <c r="VIS29" s="258" t="str">
        <f>IFERROR(INDEX('Data Annex'!$K$1:$BS$4779,MATCH(VIS$1&amp;"|"&amp;$B29,'Data Annex'!$K$1:$K$4779,0),MATCH(VIS$2,'Data Annex'!$K$1:$BS$1,0)),"")</f>
        <v/>
      </c>
      <c r="VIT29" s="258" t="str">
        <f>IFERROR(INDEX('Data Annex'!$K$1:$BS$4779,MATCH(VIT$1&amp;"|"&amp;$B29,'Data Annex'!$K$1:$K$4779,0),MATCH(VIT$2,'Data Annex'!$K$1:$BS$1,0)),"")</f>
        <v/>
      </c>
      <c r="VIU29" s="258" t="str">
        <f>IFERROR(INDEX('Data Annex'!$K$1:$BS$4779,MATCH(VIU$1&amp;"|"&amp;$B29,'Data Annex'!$K$1:$K$4779,0),MATCH(VIU$2,'Data Annex'!$K$1:$BS$1,0)),"")</f>
        <v/>
      </c>
      <c r="VIV29" s="258" t="str">
        <f>IFERROR(INDEX('Data Annex'!$K$1:$BS$4779,MATCH(VIV$1&amp;"|"&amp;$B29,'Data Annex'!$K$1:$K$4779,0),MATCH(VIV$2,'Data Annex'!$K$1:$BS$1,0)),"")</f>
        <v/>
      </c>
      <c r="VIW29" s="258" t="str">
        <f>IFERROR(INDEX('Data Annex'!$K$1:$BS$4779,MATCH(VIW$1&amp;"|"&amp;$B29,'Data Annex'!$K$1:$K$4779,0),MATCH(VIW$2,'Data Annex'!$K$1:$BS$1,0)),"")</f>
        <v/>
      </c>
      <c r="VIX29" s="258" t="str">
        <f>IFERROR(INDEX('Data Annex'!$K$1:$BS$4779,MATCH(VIX$1&amp;"|"&amp;$B29,'Data Annex'!$K$1:$K$4779,0),MATCH(VIX$2,'Data Annex'!$K$1:$BS$1,0)),"")</f>
        <v/>
      </c>
      <c r="VIY29" s="258" t="str">
        <f>IFERROR(INDEX('Data Annex'!$K$1:$BS$4779,MATCH(VIY$1&amp;"|"&amp;$B29,'Data Annex'!$K$1:$K$4779,0),MATCH(VIY$2,'Data Annex'!$K$1:$BS$1,0)),"")</f>
        <v/>
      </c>
      <c r="VIZ29" s="258" t="str">
        <f>IFERROR(INDEX('Data Annex'!$K$1:$BS$4779,MATCH(VIZ$1&amp;"|"&amp;$B29,'Data Annex'!$K$1:$K$4779,0),MATCH(VIZ$2,'Data Annex'!$K$1:$BS$1,0)),"")</f>
        <v/>
      </c>
      <c r="VJA29" s="258" t="str">
        <f>IFERROR(INDEX('Data Annex'!$K$1:$BS$4779,MATCH(VJA$1&amp;"|"&amp;$B29,'Data Annex'!$K$1:$K$4779,0),MATCH(VJA$2,'Data Annex'!$K$1:$BS$1,0)),"")</f>
        <v/>
      </c>
      <c r="VJB29" s="258" t="str">
        <f>IFERROR(INDEX('Data Annex'!$K$1:$BS$4779,MATCH(VJB$1&amp;"|"&amp;$B29,'Data Annex'!$K$1:$K$4779,0),MATCH(VJB$2,'Data Annex'!$K$1:$BS$1,0)),"")</f>
        <v/>
      </c>
      <c r="VJC29" s="258" t="str">
        <f>IFERROR(INDEX('Data Annex'!$K$1:$BS$4779,MATCH(VJC$1&amp;"|"&amp;$B29,'Data Annex'!$K$1:$K$4779,0),MATCH(VJC$2,'Data Annex'!$K$1:$BS$1,0)),"")</f>
        <v/>
      </c>
      <c r="VJD29" s="258" t="str">
        <f>IFERROR(INDEX('Data Annex'!$K$1:$BS$4779,MATCH(VJD$1&amp;"|"&amp;$B29,'Data Annex'!$K$1:$K$4779,0),MATCH(VJD$2,'Data Annex'!$K$1:$BS$1,0)),"")</f>
        <v/>
      </c>
      <c r="VJE29" s="258" t="str">
        <f>IFERROR(INDEX('Data Annex'!$K$1:$BS$4779,MATCH(VJE$1&amp;"|"&amp;$B29,'Data Annex'!$K$1:$K$4779,0),MATCH(VJE$2,'Data Annex'!$K$1:$BS$1,0)),"")</f>
        <v/>
      </c>
      <c r="VJF29" s="258" t="str">
        <f>IFERROR(INDEX('Data Annex'!$K$1:$BS$4779,MATCH(VJF$1&amp;"|"&amp;$B29,'Data Annex'!$K$1:$K$4779,0),MATCH(VJF$2,'Data Annex'!$K$1:$BS$1,0)),"")</f>
        <v/>
      </c>
      <c r="VJG29" s="258" t="str">
        <f>IFERROR(INDEX('Data Annex'!$K$1:$BS$4779,MATCH(VJG$1&amp;"|"&amp;$B29,'Data Annex'!$K$1:$K$4779,0),MATCH(VJG$2,'Data Annex'!$K$1:$BS$1,0)),"")</f>
        <v/>
      </c>
      <c r="VJH29" s="258" t="str">
        <f>IFERROR(INDEX('Data Annex'!$K$1:$BS$4779,MATCH(VJH$1&amp;"|"&amp;$B29,'Data Annex'!$K$1:$K$4779,0),MATCH(VJH$2,'Data Annex'!$K$1:$BS$1,0)),"")</f>
        <v/>
      </c>
      <c r="VJI29" s="258" t="str">
        <f>IFERROR(INDEX('Data Annex'!$K$1:$BS$4779,MATCH(VJI$1&amp;"|"&amp;$B29,'Data Annex'!$K$1:$K$4779,0),MATCH(VJI$2,'Data Annex'!$K$1:$BS$1,0)),"")</f>
        <v/>
      </c>
      <c r="VJJ29" s="258" t="str">
        <f>IFERROR(INDEX('Data Annex'!$K$1:$BS$4779,MATCH(VJJ$1&amp;"|"&amp;$B29,'Data Annex'!$K$1:$K$4779,0),MATCH(VJJ$2,'Data Annex'!$K$1:$BS$1,0)),"")</f>
        <v/>
      </c>
      <c r="VJK29" s="258" t="str">
        <f>IFERROR(INDEX('Data Annex'!$K$1:$BS$4779,MATCH(VJK$1&amp;"|"&amp;$B29,'Data Annex'!$K$1:$K$4779,0),MATCH(VJK$2,'Data Annex'!$K$1:$BS$1,0)),"")</f>
        <v/>
      </c>
      <c r="VJL29" s="258" t="str">
        <f>IFERROR(INDEX('Data Annex'!$K$1:$BS$4779,MATCH(VJL$1&amp;"|"&amp;$B29,'Data Annex'!$K$1:$K$4779,0),MATCH(VJL$2,'Data Annex'!$K$1:$BS$1,0)),"")</f>
        <v/>
      </c>
      <c r="VJM29" s="258" t="str">
        <f>IFERROR(INDEX('Data Annex'!$K$1:$BS$4779,MATCH(VJM$1&amp;"|"&amp;$B29,'Data Annex'!$K$1:$K$4779,0),MATCH(VJM$2,'Data Annex'!$K$1:$BS$1,0)),"")</f>
        <v/>
      </c>
      <c r="VJN29" s="258" t="str">
        <f>IFERROR(INDEX('Data Annex'!$K$1:$BS$4779,MATCH(VJN$1&amp;"|"&amp;$B29,'Data Annex'!$K$1:$K$4779,0),MATCH(VJN$2,'Data Annex'!$K$1:$BS$1,0)),"")</f>
        <v/>
      </c>
      <c r="VJO29" s="258" t="str">
        <f>IFERROR(INDEX('Data Annex'!$K$1:$BS$4779,MATCH(VJO$1&amp;"|"&amp;$B29,'Data Annex'!$K$1:$K$4779,0),MATCH(VJO$2,'Data Annex'!$K$1:$BS$1,0)),"")</f>
        <v/>
      </c>
      <c r="VJP29" s="258" t="str">
        <f>IFERROR(INDEX('Data Annex'!$K$1:$BS$4779,MATCH(VJP$1&amp;"|"&amp;$B29,'Data Annex'!$K$1:$K$4779,0),MATCH(VJP$2,'Data Annex'!$K$1:$BS$1,0)),"")</f>
        <v/>
      </c>
      <c r="VJQ29" s="258" t="str">
        <f>IFERROR(INDEX('Data Annex'!$K$1:$BS$4779,MATCH(VJQ$1&amp;"|"&amp;$B29,'Data Annex'!$K$1:$K$4779,0),MATCH(VJQ$2,'Data Annex'!$K$1:$BS$1,0)),"")</f>
        <v/>
      </c>
      <c r="VJR29" s="258" t="str">
        <f>IFERROR(INDEX('Data Annex'!$K$1:$BS$4779,MATCH(VJR$1&amp;"|"&amp;$B29,'Data Annex'!$K$1:$K$4779,0),MATCH(VJR$2,'Data Annex'!$K$1:$BS$1,0)),"")</f>
        <v/>
      </c>
      <c r="VJS29" s="258" t="str">
        <f>IFERROR(INDEX('Data Annex'!$K$1:$BS$4779,MATCH(VJS$1&amp;"|"&amp;$B29,'Data Annex'!$K$1:$K$4779,0),MATCH(VJS$2,'Data Annex'!$K$1:$BS$1,0)),"")</f>
        <v/>
      </c>
      <c r="VJT29" s="258" t="str">
        <f>IFERROR(INDEX('Data Annex'!$K$1:$BS$4779,MATCH(VJT$1&amp;"|"&amp;$B29,'Data Annex'!$K$1:$K$4779,0),MATCH(VJT$2,'Data Annex'!$K$1:$BS$1,0)),"")</f>
        <v/>
      </c>
      <c r="VJU29" s="258" t="str">
        <f>IFERROR(INDEX('Data Annex'!$K$1:$BS$4779,MATCH(VJU$1&amp;"|"&amp;$B29,'Data Annex'!$K$1:$K$4779,0),MATCH(VJU$2,'Data Annex'!$K$1:$BS$1,0)),"")</f>
        <v/>
      </c>
      <c r="VJV29" s="258" t="str">
        <f>IFERROR(INDEX('Data Annex'!$K$1:$BS$4779,MATCH(VJV$1&amp;"|"&amp;$B29,'Data Annex'!$K$1:$K$4779,0),MATCH(VJV$2,'Data Annex'!$K$1:$BS$1,0)),"")</f>
        <v/>
      </c>
      <c r="VJW29" s="258" t="str">
        <f>IFERROR(INDEX('Data Annex'!$K$1:$BS$4779,MATCH(VJW$1&amp;"|"&amp;$B29,'Data Annex'!$K$1:$K$4779,0),MATCH(VJW$2,'Data Annex'!$K$1:$BS$1,0)),"")</f>
        <v/>
      </c>
      <c r="VJX29" s="258" t="str">
        <f>IFERROR(INDEX('Data Annex'!$K$1:$BS$4779,MATCH(VJX$1&amp;"|"&amp;$B29,'Data Annex'!$K$1:$K$4779,0),MATCH(VJX$2,'Data Annex'!$K$1:$BS$1,0)),"")</f>
        <v/>
      </c>
      <c r="VJY29" s="258" t="str">
        <f>IFERROR(INDEX('Data Annex'!$K$1:$BS$4779,MATCH(VJY$1&amp;"|"&amp;$B29,'Data Annex'!$K$1:$K$4779,0),MATCH(VJY$2,'Data Annex'!$K$1:$BS$1,0)),"")</f>
        <v/>
      </c>
      <c r="VJZ29" s="258" t="str">
        <f>IFERROR(INDEX('Data Annex'!$K$1:$BS$4779,MATCH(VJZ$1&amp;"|"&amp;$B29,'Data Annex'!$K$1:$K$4779,0),MATCH(VJZ$2,'Data Annex'!$K$1:$BS$1,0)),"")</f>
        <v/>
      </c>
      <c r="VKA29" s="258" t="str">
        <f>IFERROR(INDEX('Data Annex'!$K$1:$BS$4779,MATCH(VKA$1&amp;"|"&amp;$B29,'Data Annex'!$K$1:$K$4779,0),MATCH(VKA$2,'Data Annex'!$K$1:$BS$1,0)),"")</f>
        <v/>
      </c>
      <c r="VKB29" s="258" t="str">
        <f>IFERROR(INDEX('Data Annex'!$K$1:$BS$4779,MATCH(VKB$1&amp;"|"&amp;$B29,'Data Annex'!$K$1:$K$4779,0),MATCH(VKB$2,'Data Annex'!$K$1:$BS$1,0)),"")</f>
        <v/>
      </c>
      <c r="VKC29" s="258" t="str">
        <f>IFERROR(INDEX('Data Annex'!$K$1:$BS$4779,MATCH(VKC$1&amp;"|"&amp;$B29,'Data Annex'!$K$1:$K$4779,0),MATCH(VKC$2,'Data Annex'!$K$1:$BS$1,0)),"")</f>
        <v/>
      </c>
      <c r="VKD29" s="258" t="str">
        <f>IFERROR(INDEX('Data Annex'!$K$1:$BS$4779,MATCH(VKD$1&amp;"|"&amp;$B29,'Data Annex'!$K$1:$K$4779,0),MATCH(VKD$2,'Data Annex'!$K$1:$BS$1,0)),"")</f>
        <v/>
      </c>
      <c r="VKE29" s="258" t="str">
        <f>IFERROR(INDEX('Data Annex'!$K$1:$BS$4779,MATCH(VKE$1&amp;"|"&amp;$B29,'Data Annex'!$K$1:$K$4779,0),MATCH(VKE$2,'Data Annex'!$K$1:$BS$1,0)),"")</f>
        <v/>
      </c>
      <c r="VKF29" s="258" t="str">
        <f>IFERROR(INDEX('Data Annex'!$K$1:$BS$4779,MATCH(VKF$1&amp;"|"&amp;$B29,'Data Annex'!$K$1:$K$4779,0),MATCH(VKF$2,'Data Annex'!$K$1:$BS$1,0)),"")</f>
        <v/>
      </c>
      <c r="VKG29" s="258" t="str">
        <f>IFERROR(INDEX('Data Annex'!$K$1:$BS$4779,MATCH(VKG$1&amp;"|"&amp;$B29,'Data Annex'!$K$1:$K$4779,0),MATCH(VKG$2,'Data Annex'!$K$1:$BS$1,0)),"")</f>
        <v/>
      </c>
      <c r="VKH29" s="258" t="str">
        <f>IFERROR(INDEX('Data Annex'!$K$1:$BS$4779,MATCH(VKH$1&amp;"|"&amp;$B29,'Data Annex'!$K$1:$K$4779,0),MATCH(VKH$2,'Data Annex'!$K$1:$BS$1,0)),"")</f>
        <v/>
      </c>
      <c r="VKI29" s="258" t="str">
        <f>IFERROR(INDEX('Data Annex'!$K$1:$BS$4779,MATCH(VKI$1&amp;"|"&amp;$B29,'Data Annex'!$K$1:$K$4779,0),MATCH(VKI$2,'Data Annex'!$K$1:$BS$1,0)),"")</f>
        <v/>
      </c>
      <c r="VKJ29" s="258" t="str">
        <f>IFERROR(INDEX('Data Annex'!$K$1:$BS$4779,MATCH(VKJ$1&amp;"|"&amp;$B29,'Data Annex'!$K$1:$K$4779,0),MATCH(VKJ$2,'Data Annex'!$K$1:$BS$1,0)),"")</f>
        <v/>
      </c>
      <c r="VKK29" s="258" t="str">
        <f>IFERROR(INDEX('Data Annex'!$K$1:$BS$4779,MATCH(VKK$1&amp;"|"&amp;$B29,'Data Annex'!$K$1:$K$4779,0),MATCH(VKK$2,'Data Annex'!$K$1:$BS$1,0)),"")</f>
        <v/>
      </c>
      <c r="VKL29" s="258" t="str">
        <f>IFERROR(INDEX('Data Annex'!$K$1:$BS$4779,MATCH(VKL$1&amp;"|"&amp;$B29,'Data Annex'!$K$1:$K$4779,0),MATCH(VKL$2,'Data Annex'!$K$1:$BS$1,0)),"")</f>
        <v/>
      </c>
      <c r="VKM29" s="258" t="str">
        <f>IFERROR(INDEX('Data Annex'!$K$1:$BS$4779,MATCH(VKM$1&amp;"|"&amp;$B29,'Data Annex'!$K$1:$K$4779,0),MATCH(VKM$2,'Data Annex'!$K$1:$BS$1,0)),"")</f>
        <v/>
      </c>
      <c r="VKN29" s="258" t="str">
        <f>IFERROR(INDEX('Data Annex'!$K$1:$BS$4779,MATCH(VKN$1&amp;"|"&amp;$B29,'Data Annex'!$K$1:$K$4779,0),MATCH(VKN$2,'Data Annex'!$K$1:$BS$1,0)),"")</f>
        <v/>
      </c>
      <c r="VKO29" s="258" t="str">
        <f>IFERROR(INDEX('Data Annex'!$K$1:$BS$4779,MATCH(VKO$1&amp;"|"&amp;$B29,'Data Annex'!$K$1:$K$4779,0),MATCH(VKO$2,'Data Annex'!$K$1:$BS$1,0)),"")</f>
        <v/>
      </c>
      <c r="VKP29" s="258" t="str">
        <f>IFERROR(INDEX('Data Annex'!$K$1:$BS$4779,MATCH(VKP$1&amp;"|"&amp;$B29,'Data Annex'!$K$1:$K$4779,0),MATCH(VKP$2,'Data Annex'!$K$1:$BS$1,0)),"")</f>
        <v/>
      </c>
      <c r="VKQ29" s="258" t="str">
        <f>IFERROR(INDEX('Data Annex'!$K$1:$BS$4779,MATCH(VKQ$1&amp;"|"&amp;$B29,'Data Annex'!$K$1:$K$4779,0),MATCH(VKQ$2,'Data Annex'!$K$1:$BS$1,0)),"")</f>
        <v/>
      </c>
      <c r="VKR29" s="258" t="str">
        <f>IFERROR(INDEX('Data Annex'!$K$1:$BS$4779,MATCH(VKR$1&amp;"|"&amp;$B29,'Data Annex'!$K$1:$K$4779,0),MATCH(VKR$2,'Data Annex'!$K$1:$BS$1,0)),"")</f>
        <v/>
      </c>
      <c r="VKS29" s="258" t="str">
        <f>IFERROR(INDEX('Data Annex'!$K$1:$BS$4779,MATCH(VKS$1&amp;"|"&amp;$B29,'Data Annex'!$K$1:$K$4779,0),MATCH(VKS$2,'Data Annex'!$K$1:$BS$1,0)),"")</f>
        <v/>
      </c>
      <c r="VKT29" s="258" t="str">
        <f>IFERROR(INDEX('Data Annex'!$K$1:$BS$4779,MATCH(VKT$1&amp;"|"&amp;$B29,'Data Annex'!$K$1:$K$4779,0),MATCH(VKT$2,'Data Annex'!$K$1:$BS$1,0)),"")</f>
        <v/>
      </c>
      <c r="VKU29" s="258" t="str">
        <f>IFERROR(INDEX('Data Annex'!$K$1:$BS$4779,MATCH(VKU$1&amp;"|"&amp;$B29,'Data Annex'!$K$1:$K$4779,0),MATCH(VKU$2,'Data Annex'!$K$1:$BS$1,0)),"")</f>
        <v/>
      </c>
      <c r="VKV29" s="258" t="str">
        <f>IFERROR(INDEX('Data Annex'!$K$1:$BS$4779,MATCH(VKV$1&amp;"|"&amp;$B29,'Data Annex'!$K$1:$K$4779,0),MATCH(VKV$2,'Data Annex'!$K$1:$BS$1,0)),"")</f>
        <v/>
      </c>
      <c r="VKW29" s="258" t="str">
        <f>IFERROR(INDEX('Data Annex'!$K$1:$BS$4779,MATCH(VKW$1&amp;"|"&amp;$B29,'Data Annex'!$K$1:$K$4779,0),MATCH(VKW$2,'Data Annex'!$K$1:$BS$1,0)),"")</f>
        <v/>
      </c>
      <c r="VKX29" s="258" t="str">
        <f>IFERROR(INDEX('Data Annex'!$K$1:$BS$4779,MATCH(VKX$1&amp;"|"&amp;$B29,'Data Annex'!$K$1:$K$4779,0),MATCH(VKX$2,'Data Annex'!$K$1:$BS$1,0)),"")</f>
        <v/>
      </c>
      <c r="VKY29" s="258" t="str">
        <f>IFERROR(INDEX('Data Annex'!$K$1:$BS$4779,MATCH(VKY$1&amp;"|"&amp;$B29,'Data Annex'!$K$1:$K$4779,0),MATCH(VKY$2,'Data Annex'!$K$1:$BS$1,0)),"")</f>
        <v/>
      </c>
      <c r="VKZ29" s="258" t="str">
        <f>IFERROR(INDEX('Data Annex'!$K$1:$BS$4779,MATCH(VKZ$1&amp;"|"&amp;$B29,'Data Annex'!$K$1:$K$4779,0),MATCH(VKZ$2,'Data Annex'!$K$1:$BS$1,0)),"")</f>
        <v/>
      </c>
      <c r="VLA29" s="258" t="str">
        <f>IFERROR(INDEX('Data Annex'!$K$1:$BS$4779,MATCH(VLA$1&amp;"|"&amp;$B29,'Data Annex'!$K$1:$K$4779,0),MATCH(VLA$2,'Data Annex'!$K$1:$BS$1,0)),"")</f>
        <v/>
      </c>
      <c r="VLB29" s="258" t="str">
        <f>IFERROR(INDEX('Data Annex'!$K$1:$BS$4779,MATCH(VLB$1&amp;"|"&amp;$B29,'Data Annex'!$K$1:$K$4779,0),MATCH(VLB$2,'Data Annex'!$K$1:$BS$1,0)),"")</f>
        <v/>
      </c>
      <c r="VLC29" s="258" t="str">
        <f>IFERROR(INDEX('Data Annex'!$K$1:$BS$4779,MATCH(VLC$1&amp;"|"&amp;$B29,'Data Annex'!$K$1:$K$4779,0),MATCH(VLC$2,'Data Annex'!$K$1:$BS$1,0)),"")</f>
        <v/>
      </c>
      <c r="VLD29" s="258" t="str">
        <f>IFERROR(INDEX('Data Annex'!$K$1:$BS$4779,MATCH(VLD$1&amp;"|"&amp;$B29,'Data Annex'!$K$1:$K$4779,0),MATCH(VLD$2,'Data Annex'!$K$1:$BS$1,0)),"")</f>
        <v/>
      </c>
      <c r="VLE29" s="258" t="str">
        <f>IFERROR(INDEX('Data Annex'!$K$1:$BS$4779,MATCH(VLE$1&amp;"|"&amp;$B29,'Data Annex'!$K$1:$K$4779,0),MATCH(VLE$2,'Data Annex'!$K$1:$BS$1,0)),"")</f>
        <v/>
      </c>
      <c r="VLF29" s="258" t="str">
        <f>IFERROR(INDEX('Data Annex'!$K$1:$BS$4779,MATCH(VLF$1&amp;"|"&amp;$B29,'Data Annex'!$K$1:$K$4779,0),MATCH(VLF$2,'Data Annex'!$K$1:$BS$1,0)),"")</f>
        <v/>
      </c>
      <c r="VLG29" s="258" t="str">
        <f>IFERROR(INDEX('Data Annex'!$K$1:$BS$4779,MATCH(VLG$1&amp;"|"&amp;$B29,'Data Annex'!$K$1:$K$4779,0),MATCH(VLG$2,'Data Annex'!$K$1:$BS$1,0)),"")</f>
        <v/>
      </c>
      <c r="VLH29" s="258" t="str">
        <f>IFERROR(INDEX('Data Annex'!$K$1:$BS$4779,MATCH(VLH$1&amp;"|"&amp;$B29,'Data Annex'!$K$1:$K$4779,0),MATCH(VLH$2,'Data Annex'!$K$1:$BS$1,0)),"")</f>
        <v/>
      </c>
      <c r="VLI29" s="258" t="str">
        <f>IFERROR(INDEX('Data Annex'!$K$1:$BS$4779,MATCH(VLI$1&amp;"|"&amp;$B29,'Data Annex'!$K$1:$K$4779,0),MATCH(VLI$2,'Data Annex'!$K$1:$BS$1,0)),"")</f>
        <v/>
      </c>
      <c r="VLJ29" s="258" t="str">
        <f>IFERROR(INDEX('Data Annex'!$K$1:$BS$4779,MATCH(VLJ$1&amp;"|"&amp;$B29,'Data Annex'!$K$1:$K$4779,0),MATCH(VLJ$2,'Data Annex'!$K$1:$BS$1,0)),"")</f>
        <v/>
      </c>
      <c r="VLK29" s="258" t="str">
        <f>IFERROR(INDEX('Data Annex'!$K$1:$BS$4779,MATCH(VLK$1&amp;"|"&amp;$B29,'Data Annex'!$K$1:$K$4779,0),MATCH(VLK$2,'Data Annex'!$K$1:$BS$1,0)),"")</f>
        <v/>
      </c>
      <c r="VLL29" s="258" t="str">
        <f>IFERROR(INDEX('Data Annex'!$K$1:$BS$4779,MATCH(VLL$1&amp;"|"&amp;$B29,'Data Annex'!$K$1:$K$4779,0),MATCH(VLL$2,'Data Annex'!$K$1:$BS$1,0)),"")</f>
        <v/>
      </c>
      <c r="VLM29" s="258" t="str">
        <f>IFERROR(INDEX('Data Annex'!$K$1:$BS$4779,MATCH(VLM$1&amp;"|"&amp;$B29,'Data Annex'!$K$1:$K$4779,0),MATCH(VLM$2,'Data Annex'!$K$1:$BS$1,0)),"")</f>
        <v/>
      </c>
      <c r="VLN29" s="258" t="str">
        <f>IFERROR(INDEX('Data Annex'!$K$1:$BS$4779,MATCH(VLN$1&amp;"|"&amp;$B29,'Data Annex'!$K$1:$K$4779,0),MATCH(VLN$2,'Data Annex'!$K$1:$BS$1,0)),"")</f>
        <v/>
      </c>
      <c r="VLO29" s="258" t="str">
        <f>IFERROR(INDEX('Data Annex'!$K$1:$BS$4779,MATCH(VLO$1&amp;"|"&amp;$B29,'Data Annex'!$K$1:$K$4779,0),MATCH(VLO$2,'Data Annex'!$K$1:$BS$1,0)),"")</f>
        <v/>
      </c>
      <c r="VLP29" s="258" t="str">
        <f>IFERROR(INDEX('Data Annex'!$K$1:$BS$4779,MATCH(VLP$1&amp;"|"&amp;$B29,'Data Annex'!$K$1:$K$4779,0),MATCH(VLP$2,'Data Annex'!$K$1:$BS$1,0)),"")</f>
        <v/>
      </c>
      <c r="VLQ29" s="258" t="str">
        <f>IFERROR(INDEX('Data Annex'!$K$1:$BS$4779,MATCH(VLQ$1&amp;"|"&amp;$B29,'Data Annex'!$K$1:$K$4779,0),MATCH(VLQ$2,'Data Annex'!$K$1:$BS$1,0)),"")</f>
        <v/>
      </c>
      <c r="VLR29" s="258" t="str">
        <f>IFERROR(INDEX('Data Annex'!$K$1:$BS$4779,MATCH(VLR$1&amp;"|"&amp;$B29,'Data Annex'!$K$1:$K$4779,0),MATCH(VLR$2,'Data Annex'!$K$1:$BS$1,0)),"")</f>
        <v/>
      </c>
      <c r="VLS29" s="258" t="str">
        <f>IFERROR(INDEX('Data Annex'!$K$1:$BS$4779,MATCH(VLS$1&amp;"|"&amp;$B29,'Data Annex'!$K$1:$K$4779,0),MATCH(VLS$2,'Data Annex'!$K$1:$BS$1,0)),"")</f>
        <v/>
      </c>
      <c r="VLT29" s="258" t="str">
        <f>IFERROR(INDEX('Data Annex'!$K$1:$BS$4779,MATCH(VLT$1&amp;"|"&amp;$B29,'Data Annex'!$K$1:$K$4779,0),MATCH(VLT$2,'Data Annex'!$K$1:$BS$1,0)),"")</f>
        <v/>
      </c>
      <c r="VLU29" s="258" t="str">
        <f>IFERROR(INDEX('Data Annex'!$K$1:$BS$4779,MATCH(VLU$1&amp;"|"&amp;$B29,'Data Annex'!$K$1:$K$4779,0),MATCH(VLU$2,'Data Annex'!$K$1:$BS$1,0)),"")</f>
        <v/>
      </c>
      <c r="VLV29" s="258" t="str">
        <f>IFERROR(INDEX('Data Annex'!$K$1:$BS$4779,MATCH(VLV$1&amp;"|"&amp;$B29,'Data Annex'!$K$1:$K$4779,0),MATCH(VLV$2,'Data Annex'!$K$1:$BS$1,0)),"")</f>
        <v/>
      </c>
      <c r="VLW29" s="258" t="str">
        <f>IFERROR(INDEX('Data Annex'!$K$1:$BS$4779,MATCH(VLW$1&amp;"|"&amp;$B29,'Data Annex'!$K$1:$K$4779,0),MATCH(VLW$2,'Data Annex'!$K$1:$BS$1,0)),"")</f>
        <v/>
      </c>
      <c r="VLX29" s="258" t="str">
        <f>IFERROR(INDEX('Data Annex'!$K$1:$BS$4779,MATCH(VLX$1&amp;"|"&amp;$B29,'Data Annex'!$K$1:$K$4779,0),MATCH(VLX$2,'Data Annex'!$K$1:$BS$1,0)),"")</f>
        <v/>
      </c>
      <c r="VLY29" s="258" t="str">
        <f>IFERROR(INDEX('Data Annex'!$K$1:$BS$4779,MATCH(VLY$1&amp;"|"&amp;$B29,'Data Annex'!$K$1:$K$4779,0),MATCH(VLY$2,'Data Annex'!$K$1:$BS$1,0)),"")</f>
        <v/>
      </c>
      <c r="VLZ29" s="258" t="str">
        <f>IFERROR(INDEX('Data Annex'!$K$1:$BS$4779,MATCH(VLZ$1&amp;"|"&amp;$B29,'Data Annex'!$K$1:$K$4779,0),MATCH(VLZ$2,'Data Annex'!$K$1:$BS$1,0)),"")</f>
        <v/>
      </c>
      <c r="VMA29" s="258" t="str">
        <f>IFERROR(INDEX('Data Annex'!$K$1:$BS$4779,MATCH(VMA$1&amp;"|"&amp;$B29,'Data Annex'!$K$1:$K$4779,0),MATCH(VMA$2,'Data Annex'!$K$1:$BS$1,0)),"")</f>
        <v/>
      </c>
      <c r="VMB29" s="258" t="str">
        <f>IFERROR(INDEX('Data Annex'!$K$1:$BS$4779,MATCH(VMB$1&amp;"|"&amp;$B29,'Data Annex'!$K$1:$K$4779,0),MATCH(VMB$2,'Data Annex'!$K$1:$BS$1,0)),"")</f>
        <v/>
      </c>
      <c r="VMC29" s="258" t="str">
        <f>IFERROR(INDEX('Data Annex'!$K$1:$BS$4779,MATCH(VMC$1&amp;"|"&amp;$B29,'Data Annex'!$K$1:$K$4779,0),MATCH(VMC$2,'Data Annex'!$K$1:$BS$1,0)),"")</f>
        <v/>
      </c>
      <c r="VMD29" s="258" t="str">
        <f>IFERROR(INDEX('Data Annex'!$K$1:$BS$4779,MATCH(VMD$1&amp;"|"&amp;$B29,'Data Annex'!$K$1:$K$4779,0),MATCH(VMD$2,'Data Annex'!$K$1:$BS$1,0)),"")</f>
        <v/>
      </c>
      <c r="VME29" s="258" t="str">
        <f>IFERROR(INDEX('Data Annex'!$K$1:$BS$4779,MATCH(VME$1&amp;"|"&amp;$B29,'Data Annex'!$K$1:$K$4779,0),MATCH(VME$2,'Data Annex'!$K$1:$BS$1,0)),"")</f>
        <v/>
      </c>
      <c r="VMF29" s="258" t="str">
        <f>IFERROR(INDEX('Data Annex'!$K$1:$BS$4779,MATCH(VMF$1&amp;"|"&amp;$B29,'Data Annex'!$K$1:$K$4779,0),MATCH(VMF$2,'Data Annex'!$K$1:$BS$1,0)),"")</f>
        <v/>
      </c>
      <c r="VMG29" s="258" t="str">
        <f>IFERROR(INDEX('Data Annex'!$K$1:$BS$4779,MATCH(VMG$1&amp;"|"&amp;$B29,'Data Annex'!$K$1:$K$4779,0),MATCH(VMG$2,'Data Annex'!$K$1:$BS$1,0)),"")</f>
        <v/>
      </c>
      <c r="VMH29" s="258" t="str">
        <f>IFERROR(INDEX('Data Annex'!$K$1:$BS$4779,MATCH(VMH$1&amp;"|"&amp;$B29,'Data Annex'!$K$1:$K$4779,0),MATCH(VMH$2,'Data Annex'!$K$1:$BS$1,0)),"")</f>
        <v/>
      </c>
      <c r="VMI29" s="258" t="str">
        <f>IFERROR(INDEX('Data Annex'!$K$1:$BS$4779,MATCH(VMI$1&amp;"|"&amp;$B29,'Data Annex'!$K$1:$K$4779,0),MATCH(VMI$2,'Data Annex'!$K$1:$BS$1,0)),"")</f>
        <v/>
      </c>
      <c r="VMJ29" s="258" t="str">
        <f>IFERROR(INDEX('Data Annex'!$K$1:$BS$4779,MATCH(VMJ$1&amp;"|"&amp;$B29,'Data Annex'!$K$1:$K$4779,0),MATCH(VMJ$2,'Data Annex'!$K$1:$BS$1,0)),"")</f>
        <v/>
      </c>
      <c r="VMK29" s="258" t="str">
        <f>IFERROR(INDEX('Data Annex'!$K$1:$BS$4779,MATCH(VMK$1&amp;"|"&amp;$B29,'Data Annex'!$K$1:$K$4779,0),MATCH(VMK$2,'Data Annex'!$K$1:$BS$1,0)),"")</f>
        <v/>
      </c>
      <c r="VML29" s="258" t="str">
        <f>IFERROR(INDEX('Data Annex'!$K$1:$BS$4779,MATCH(VML$1&amp;"|"&amp;$B29,'Data Annex'!$K$1:$K$4779,0),MATCH(VML$2,'Data Annex'!$K$1:$BS$1,0)),"")</f>
        <v/>
      </c>
      <c r="VMM29" s="258" t="str">
        <f>IFERROR(INDEX('Data Annex'!$K$1:$BS$4779,MATCH(VMM$1&amp;"|"&amp;$B29,'Data Annex'!$K$1:$K$4779,0),MATCH(VMM$2,'Data Annex'!$K$1:$BS$1,0)),"")</f>
        <v/>
      </c>
      <c r="VMN29" s="258" t="str">
        <f>IFERROR(INDEX('Data Annex'!$K$1:$BS$4779,MATCH(VMN$1&amp;"|"&amp;$B29,'Data Annex'!$K$1:$K$4779,0),MATCH(VMN$2,'Data Annex'!$K$1:$BS$1,0)),"")</f>
        <v/>
      </c>
      <c r="VMO29" s="258" t="str">
        <f>IFERROR(INDEX('Data Annex'!$K$1:$BS$4779,MATCH(VMO$1&amp;"|"&amp;$B29,'Data Annex'!$K$1:$K$4779,0),MATCH(VMO$2,'Data Annex'!$K$1:$BS$1,0)),"")</f>
        <v/>
      </c>
      <c r="VMP29" s="258" t="str">
        <f>IFERROR(INDEX('Data Annex'!$K$1:$BS$4779,MATCH(VMP$1&amp;"|"&amp;$B29,'Data Annex'!$K$1:$K$4779,0),MATCH(VMP$2,'Data Annex'!$K$1:$BS$1,0)),"")</f>
        <v/>
      </c>
      <c r="VMQ29" s="258" t="str">
        <f>IFERROR(INDEX('Data Annex'!$K$1:$BS$4779,MATCH(VMQ$1&amp;"|"&amp;$B29,'Data Annex'!$K$1:$K$4779,0),MATCH(VMQ$2,'Data Annex'!$K$1:$BS$1,0)),"")</f>
        <v/>
      </c>
      <c r="VMR29" s="258" t="str">
        <f>IFERROR(INDEX('Data Annex'!$K$1:$BS$4779,MATCH(VMR$1&amp;"|"&amp;$B29,'Data Annex'!$K$1:$K$4779,0),MATCH(VMR$2,'Data Annex'!$K$1:$BS$1,0)),"")</f>
        <v/>
      </c>
      <c r="VMS29" s="258" t="str">
        <f>IFERROR(INDEX('Data Annex'!$K$1:$BS$4779,MATCH(VMS$1&amp;"|"&amp;$B29,'Data Annex'!$K$1:$K$4779,0),MATCH(VMS$2,'Data Annex'!$K$1:$BS$1,0)),"")</f>
        <v/>
      </c>
      <c r="VMT29" s="258" t="str">
        <f>IFERROR(INDEX('Data Annex'!$K$1:$BS$4779,MATCH(VMT$1&amp;"|"&amp;$B29,'Data Annex'!$K$1:$K$4779,0),MATCH(VMT$2,'Data Annex'!$K$1:$BS$1,0)),"")</f>
        <v/>
      </c>
      <c r="VMU29" s="258" t="str">
        <f>IFERROR(INDEX('Data Annex'!$K$1:$BS$4779,MATCH(VMU$1&amp;"|"&amp;$B29,'Data Annex'!$K$1:$K$4779,0),MATCH(VMU$2,'Data Annex'!$K$1:$BS$1,0)),"")</f>
        <v/>
      </c>
      <c r="VMV29" s="258" t="str">
        <f>IFERROR(INDEX('Data Annex'!$K$1:$BS$4779,MATCH(VMV$1&amp;"|"&amp;$B29,'Data Annex'!$K$1:$K$4779,0),MATCH(VMV$2,'Data Annex'!$K$1:$BS$1,0)),"")</f>
        <v/>
      </c>
      <c r="VMW29" s="258" t="str">
        <f>IFERROR(INDEX('Data Annex'!$K$1:$BS$4779,MATCH(VMW$1&amp;"|"&amp;$B29,'Data Annex'!$K$1:$K$4779,0),MATCH(VMW$2,'Data Annex'!$K$1:$BS$1,0)),"")</f>
        <v/>
      </c>
      <c r="VMX29" s="258" t="str">
        <f>IFERROR(INDEX('Data Annex'!$K$1:$BS$4779,MATCH(VMX$1&amp;"|"&amp;$B29,'Data Annex'!$K$1:$K$4779,0),MATCH(VMX$2,'Data Annex'!$K$1:$BS$1,0)),"")</f>
        <v/>
      </c>
      <c r="VMY29" s="258" t="str">
        <f>IFERROR(INDEX('Data Annex'!$K$1:$BS$4779,MATCH(VMY$1&amp;"|"&amp;$B29,'Data Annex'!$K$1:$K$4779,0),MATCH(VMY$2,'Data Annex'!$K$1:$BS$1,0)),"")</f>
        <v/>
      </c>
      <c r="VMZ29" s="258" t="str">
        <f>IFERROR(INDEX('Data Annex'!$K$1:$BS$4779,MATCH(VMZ$1&amp;"|"&amp;$B29,'Data Annex'!$K$1:$K$4779,0),MATCH(VMZ$2,'Data Annex'!$K$1:$BS$1,0)),"")</f>
        <v/>
      </c>
      <c r="VNA29" s="258" t="str">
        <f>IFERROR(INDEX('Data Annex'!$K$1:$BS$4779,MATCH(VNA$1&amp;"|"&amp;$B29,'Data Annex'!$K$1:$K$4779,0),MATCH(VNA$2,'Data Annex'!$K$1:$BS$1,0)),"")</f>
        <v/>
      </c>
      <c r="VNB29" s="258" t="str">
        <f>IFERROR(INDEX('Data Annex'!$K$1:$BS$4779,MATCH(VNB$1&amp;"|"&amp;$B29,'Data Annex'!$K$1:$K$4779,0),MATCH(VNB$2,'Data Annex'!$K$1:$BS$1,0)),"")</f>
        <v/>
      </c>
      <c r="VNC29" s="258" t="str">
        <f>IFERROR(INDEX('Data Annex'!$K$1:$BS$4779,MATCH(VNC$1&amp;"|"&amp;$B29,'Data Annex'!$K$1:$K$4779,0),MATCH(VNC$2,'Data Annex'!$K$1:$BS$1,0)),"")</f>
        <v/>
      </c>
      <c r="VND29" s="258" t="str">
        <f>IFERROR(INDEX('Data Annex'!$K$1:$BS$4779,MATCH(VND$1&amp;"|"&amp;$B29,'Data Annex'!$K$1:$K$4779,0),MATCH(VND$2,'Data Annex'!$K$1:$BS$1,0)),"")</f>
        <v/>
      </c>
      <c r="VNE29" s="258" t="str">
        <f>IFERROR(INDEX('Data Annex'!$K$1:$BS$4779,MATCH(VNE$1&amp;"|"&amp;$B29,'Data Annex'!$K$1:$K$4779,0),MATCH(VNE$2,'Data Annex'!$K$1:$BS$1,0)),"")</f>
        <v/>
      </c>
      <c r="VNF29" s="258" t="str">
        <f>IFERROR(INDEX('Data Annex'!$K$1:$BS$4779,MATCH(VNF$1&amp;"|"&amp;$B29,'Data Annex'!$K$1:$K$4779,0),MATCH(VNF$2,'Data Annex'!$K$1:$BS$1,0)),"")</f>
        <v/>
      </c>
      <c r="VNG29" s="258" t="str">
        <f>IFERROR(INDEX('Data Annex'!$K$1:$BS$4779,MATCH(VNG$1&amp;"|"&amp;$B29,'Data Annex'!$K$1:$K$4779,0),MATCH(VNG$2,'Data Annex'!$K$1:$BS$1,0)),"")</f>
        <v/>
      </c>
      <c r="VNH29" s="258" t="str">
        <f>IFERROR(INDEX('Data Annex'!$K$1:$BS$4779,MATCH(VNH$1&amp;"|"&amp;$B29,'Data Annex'!$K$1:$K$4779,0),MATCH(VNH$2,'Data Annex'!$K$1:$BS$1,0)),"")</f>
        <v/>
      </c>
      <c r="VNI29" s="258" t="str">
        <f>IFERROR(INDEX('Data Annex'!$K$1:$BS$4779,MATCH(VNI$1&amp;"|"&amp;$B29,'Data Annex'!$K$1:$K$4779,0),MATCH(VNI$2,'Data Annex'!$K$1:$BS$1,0)),"")</f>
        <v/>
      </c>
      <c r="VNJ29" s="258" t="str">
        <f>IFERROR(INDEX('Data Annex'!$K$1:$BS$4779,MATCH(VNJ$1&amp;"|"&amp;$B29,'Data Annex'!$K$1:$K$4779,0),MATCH(VNJ$2,'Data Annex'!$K$1:$BS$1,0)),"")</f>
        <v/>
      </c>
      <c r="VNK29" s="258" t="str">
        <f>IFERROR(INDEX('Data Annex'!$K$1:$BS$4779,MATCH(VNK$1&amp;"|"&amp;$B29,'Data Annex'!$K$1:$K$4779,0),MATCH(VNK$2,'Data Annex'!$K$1:$BS$1,0)),"")</f>
        <v/>
      </c>
      <c r="VNL29" s="258" t="str">
        <f>IFERROR(INDEX('Data Annex'!$K$1:$BS$4779,MATCH(VNL$1&amp;"|"&amp;$B29,'Data Annex'!$K$1:$K$4779,0),MATCH(VNL$2,'Data Annex'!$K$1:$BS$1,0)),"")</f>
        <v/>
      </c>
      <c r="VNM29" s="258" t="str">
        <f>IFERROR(INDEX('Data Annex'!$K$1:$BS$4779,MATCH(VNM$1&amp;"|"&amp;$B29,'Data Annex'!$K$1:$K$4779,0),MATCH(VNM$2,'Data Annex'!$K$1:$BS$1,0)),"")</f>
        <v/>
      </c>
      <c r="VNN29" s="258" t="str">
        <f>IFERROR(INDEX('Data Annex'!$K$1:$BS$4779,MATCH(VNN$1&amp;"|"&amp;$B29,'Data Annex'!$K$1:$K$4779,0),MATCH(VNN$2,'Data Annex'!$K$1:$BS$1,0)),"")</f>
        <v/>
      </c>
      <c r="VNO29" s="258" t="str">
        <f>IFERROR(INDEX('Data Annex'!$K$1:$BS$4779,MATCH(VNO$1&amp;"|"&amp;$B29,'Data Annex'!$K$1:$K$4779,0),MATCH(VNO$2,'Data Annex'!$K$1:$BS$1,0)),"")</f>
        <v/>
      </c>
      <c r="VNP29" s="258" t="str">
        <f>IFERROR(INDEX('Data Annex'!$K$1:$BS$4779,MATCH(VNP$1&amp;"|"&amp;$B29,'Data Annex'!$K$1:$K$4779,0),MATCH(VNP$2,'Data Annex'!$K$1:$BS$1,0)),"")</f>
        <v/>
      </c>
      <c r="VNQ29" s="258" t="str">
        <f>IFERROR(INDEX('Data Annex'!$K$1:$BS$4779,MATCH(VNQ$1&amp;"|"&amp;$B29,'Data Annex'!$K$1:$K$4779,0),MATCH(VNQ$2,'Data Annex'!$K$1:$BS$1,0)),"")</f>
        <v/>
      </c>
      <c r="VNR29" s="258" t="str">
        <f>IFERROR(INDEX('Data Annex'!$K$1:$BS$4779,MATCH(VNR$1&amp;"|"&amp;$B29,'Data Annex'!$K$1:$K$4779,0),MATCH(VNR$2,'Data Annex'!$K$1:$BS$1,0)),"")</f>
        <v/>
      </c>
      <c r="VNS29" s="258" t="str">
        <f>IFERROR(INDEX('Data Annex'!$K$1:$BS$4779,MATCH(VNS$1&amp;"|"&amp;$B29,'Data Annex'!$K$1:$K$4779,0),MATCH(VNS$2,'Data Annex'!$K$1:$BS$1,0)),"")</f>
        <v/>
      </c>
      <c r="VNT29" s="258" t="str">
        <f>IFERROR(INDEX('Data Annex'!$K$1:$BS$4779,MATCH(VNT$1&amp;"|"&amp;$B29,'Data Annex'!$K$1:$K$4779,0),MATCH(VNT$2,'Data Annex'!$K$1:$BS$1,0)),"")</f>
        <v/>
      </c>
      <c r="VNU29" s="258" t="str">
        <f>IFERROR(INDEX('Data Annex'!$K$1:$BS$4779,MATCH(VNU$1&amp;"|"&amp;$B29,'Data Annex'!$K$1:$K$4779,0),MATCH(VNU$2,'Data Annex'!$K$1:$BS$1,0)),"")</f>
        <v/>
      </c>
      <c r="VNV29" s="258" t="str">
        <f>IFERROR(INDEX('Data Annex'!$K$1:$BS$4779,MATCH(VNV$1&amp;"|"&amp;$B29,'Data Annex'!$K$1:$K$4779,0),MATCH(VNV$2,'Data Annex'!$K$1:$BS$1,0)),"")</f>
        <v/>
      </c>
      <c r="VNW29" s="258" t="str">
        <f>IFERROR(INDEX('Data Annex'!$K$1:$BS$4779,MATCH(VNW$1&amp;"|"&amp;$B29,'Data Annex'!$K$1:$K$4779,0),MATCH(VNW$2,'Data Annex'!$K$1:$BS$1,0)),"")</f>
        <v/>
      </c>
      <c r="VNX29" s="258" t="str">
        <f>IFERROR(INDEX('Data Annex'!$K$1:$BS$4779,MATCH(VNX$1&amp;"|"&amp;$B29,'Data Annex'!$K$1:$K$4779,0),MATCH(VNX$2,'Data Annex'!$K$1:$BS$1,0)),"")</f>
        <v/>
      </c>
      <c r="VNY29" s="258" t="str">
        <f>IFERROR(INDEX('Data Annex'!$K$1:$BS$4779,MATCH(VNY$1&amp;"|"&amp;$B29,'Data Annex'!$K$1:$K$4779,0),MATCH(VNY$2,'Data Annex'!$K$1:$BS$1,0)),"")</f>
        <v/>
      </c>
      <c r="VNZ29" s="258" t="str">
        <f>IFERROR(INDEX('Data Annex'!$K$1:$BS$4779,MATCH(VNZ$1&amp;"|"&amp;$B29,'Data Annex'!$K$1:$K$4779,0),MATCH(VNZ$2,'Data Annex'!$K$1:$BS$1,0)),"")</f>
        <v/>
      </c>
      <c r="VOA29" s="258" t="str">
        <f>IFERROR(INDEX('Data Annex'!$K$1:$BS$4779,MATCH(VOA$1&amp;"|"&amp;$B29,'Data Annex'!$K$1:$K$4779,0),MATCH(VOA$2,'Data Annex'!$K$1:$BS$1,0)),"")</f>
        <v/>
      </c>
      <c r="VOB29" s="258" t="str">
        <f>IFERROR(INDEX('Data Annex'!$K$1:$BS$4779,MATCH(VOB$1&amp;"|"&amp;$B29,'Data Annex'!$K$1:$K$4779,0),MATCH(VOB$2,'Data Annex'!$K$1:$BS$1,0)),"")</f>
        <v/>
      </c>
      <c r="VOC29" s="258" t="str">
        <f>IFERROR(INDEX('Data Annex'!$K$1:$BS$4779,MATCH(VOC$1&amp;"|"&amp;$B29,'Data Annex'!$K$1:$K$4779,0),MATCH(VOC$2,'Data Annex'!$K$1:$BS$1,0)),"")</f>
        <v/>
      </c>
      <c r="VOD29" s="258" t="str">
        <f>IFERROR(INDEX('Data Annex'!$K$1:$BS$4779,MATCH(VOD$1&amp;"|"&amp;$B29,'Data Annex'!$K$1:$K$4779,0),MATCH(VOD$2,'Data Annex'!$K$1:$BS$1,0)),"")</f>
        <v/>
      </c>
      <c r="VOE29" s="258" t="str">
        <f>IFERROR(INDEX('Data Annex'!$K$1:$BS$4779,MATCH(VOE$1&amp;"|"&amp;$B29,'Data Annex'!$K$1:$K$4779,0),MATCH(VOE$2,'Data Annex'!$K$1:$BS$1,0)),"")</f>
        <v/>
      </c>
      <c r="VOF29" s="258" t="str">
        <f>IFERROR(INDEX('Data Annex'!$K$1:$BS$4779,MATCH(VOF$1&amp;"|"&amp;$B29,'Data Annex'!$K$1:$K$4779,0),MATCH(VOF$2,'Data Annex'!$K$1:$BS$1,0)),"")</f>
        <v/>
      </c>
      <c r="VOG29" s="258" t="str">
        <f>IFERROR(INDEX('Data Annex'!$K$1:$BS$4779,MATCH(VOG$1&amp;"|"&amp;$B29,'Data Annex'!$K$1:$K$4779,0),MATCH(VOG$2,'Data Annex'!$K$1:$BS$1,0)),"")</f>
        <v/>
      </c>
      <c r="VOH29" s="258" t="str">
        <f>IFERROR(INDEX('Data Annex'!$K$1:$BS$4779,MATCH(VOH$1&amp;"|"&amp;$B29,'Data Annex'!$K$1:$K$4779,0),MATCH(VOH$2,'Data Annex'!$K$1:$BS$1,0)),"")</f>
        <v/>
      </c>
      <c r="VOI29" s="258" t="str">
        <f>IFERROR(INDEX('Data Annex'!$K$1:$BS$4779,MATCH(VOI$1&amp;"|"&amp;$B29,'Data Annex'!$K$1:$K$4779,0),MATCH(VOI$2,'Data Annex'!$K$1:$BS$1,0)),"")</f>
        <v/>
      </c>
      <c r="VOJ29" s="258" t="str">
        <f>IFERROR(INDEX('Data Annex'!$K$1:$BS$4779,MATCH(VOJ$1&amp;"|"&amp;$B29,'Data Annex'!$K$1:$K$4779,0),MATCH(VOJ$2,'Data Annex'!$K$1:$BS$1,0)),"")</f>
        <v/>
      </c>
      <c r="VOK29" s="258" t="str">
        <f>IFERROR(INDEX('Data Annex'!$K$1:$BS$4779,MATCH(VOK$1&amp;"|"&amp;$B29,'Data Annex'!$K$1:$K$4779,0),MATCH(VOK$2,'Data Annex'!$K$1:$BS$1,0)),"")</f>
        <v/>
      </c>
      <c r="VOL29" s="258" t="str">
        <f>IFERROR(INDEX('Data Annex'!$K$1:$BS$4779,MATCH(VOL$1&amp;"|"&amp;$B29,'Data Annex'!$K$1:$K$4779,0),MATCH(VOL$2,'Data Annex'!$K$1:$BS$1,0)),"")</f>
        <v/>
      </c>
      <c r="VOM29" s="258" t="str">
        <f>IFERROR(INDEX('Data Annex'!$K$1:$BS$4779,MATCH(VOM$1&amp;"|"&amp;$B29,'Data Annex'!$K$1:$K$4779,0),MATCH(VOM$2,'Data Annex'!$K$1:$BS$1,0)),"")</f>
        <v/>
      </c>
      <c r="VON29" s="258" t="str">
        <f>IFERROR(INDEX('Data Annex'!$K$1:$BS$4779,MATCH(VON$1&amp;"|"&amp;$B29,'Data Annex'!$K$1:$K$4779,0),MATCH(VON$2,'Data Annex'!$K$1:$BS$1,0)),"")</f>
        <v/>
      </c>
      <c r="VOO29" s="258" t="str">
        <f>IFERROR(INDEX('Data Annex'!$K$1:$BS$4779,MATCH(VOO$1&amp;"|"&amp;$B29,'Data Annex'!$K$1:$K$4779,0),MATCH(VOO$2,'Data Annex'!$K$1:$BS$1,0)),"")</f>
        <v/>
      </c>
      <c r="VOP29" s="258" t="str">
        <f>IFERROR(INDEX('Data Annex'!$K$1:$BS$4779,MATCH(VOP$1&amp;"|"&amp;$B29,'Data Annex'!$K$1:$K$4779,0),MATCH(VOP$2,'Data Annex'!$K$1:$BS$1,0)),"")</f>
        <v/>
      </c>
      <c r="VOQ29" s="258" t="str">
        <f>IFERROR(INDEX('Data Annex'!$K$1:$BS$4779,MATCH(VOQ$1&amp;"|"&amp;$B29,'Data Annex'!$K$1:$K$4779,0),MATCH(VOQ$2,'Data Annex'!$K$1:$BS$1,0)),"")</f>
        <v/>
      </c>
      <c r="VOR29" s="258" t="str">
        <f>IFERROR(INDEX('Data Annex'!$K$1:$BS$4779,MATCH(VOR$1&amp;"|"&amp;$B29,'Data Annex'!$K$1:$K$4779,0),MATCH(VOR$2,'Data Annex'!$K$1:$BS$1,0)),"")</f>
        <v/>
      </c>
      <c r="VOS29" s="258" t="str">
        <f>IFERROR(INDEX('Data Annex'!$K$1:$BS$4779,MATCH(VOS$1&amp;"|"&amp;$B29,'Data Annex'!$K$1:$K$4779,0),MATCH(VOS$2,'Data Annex'!$K$1:$BS$1,0)),"")</f>
        <v/>
      </c>
      <c r="VOT29" s="258" t="str">
        <f>IFERROR(INDEX('Data Annex'!$K$1:$BS$4779,MATCH(VOT$1&amp;"|"&amp;$B29,'Data Annex'!$K$1:$K$4779,0),MATCH(VOT$2,'Data Annex'!$K$1:$BS$1,0)),"")</f>
        <v/>
      </c>
      <c r="VOU29" s="258" t="str">
        <f>IFERROR(INDEX('Data Annex'!$K$1:$BS$4779,MATCH(VOU$1&amp;"|"&amp;$B29,'Data Annex'!$K$1:$K$4779,0),MATCH(VOU$2,'Data Annex'!$K$1:$BS$1,0)),"")</f>
        <v/>
      </c>
      <c r="VOV29" s="258" t="str">
        <f>IFERROR(INDEX('Data Annex'!$K$1:$BS$4779,MATCH(VOV$1&amp;"|"&amp;$B29,'Data Annex'!$K$1:$K$4779,0),MATCH(VOV$2,'Data Annex'!$K$1:$BS$1,0)),"")</f>
        <v/>
      </c>
      <c r="VOW29" s="258" t="str">
        <f>IFERROR(INDEX('Data Annex'!$K$1:$BS$4779,MATCH(VOW$1&amp;"|"&amp;$B29,'Data Annex'!$K$1:$K$4779,0),MATCH(VOW$2,'Data Annex'!$K$1:$BS$1,0)),"")</f>
        <v/>
      </c>
      <c r="VOX29" s="258" t="str">
        <f>IFERROR(INDEX('Data Annex'!$K$1:$BS$4779,MATCH(VOX$1&amp;"|"&amp;$B29,'Data Annex'!$K$1:$K$4779,0),MATCH(VOX$2,'Data Annex'!$K$1:$BS$1,0)),"")</f>
        <v/>
      </c>
      <c r="VOY29" s="258" t="str">
        <f>IFERROR(INDEX('Data Annex'!$K$1:$BS$4779,MATCH(VOY$1&amp;"|"&amp;$B29,'Data Annex'!$K$1:$K$4779,0),MATCH(VOY$2,'Data Annex'!$K$1:$BS$1,0)),"")</f>
        <v/>
      </c>
      <c r="VOZ29" s="258" t="str">
        <f>IFERROR(INDEX('Data Annex'!$K$1:$BS$4779,MATCH(VOZ$1&amp;"|"&amp;$B29,'Data Annex'!$K$1:$K$4779,0),MATCH(VOZ$2,'Data Annex'!$K$1:$BS$1,0)),"")</f>
        <v/>
      </c>
      <c r="VPA29" s="258" t="str">
        <f>IFERROR(INDEX('Data Annex'!$K$1:$BS$4779,MATCH(VPA$1&amp;"|"&amp;$B29,'Data Annex'!$K$1:$K$4779,0),MATCH(VPA$2,'Data Annex'!$K$1:$BS$1,0)),"")</f>
        <v/>
      </c>
      <c r="VPB29" s="258" t="str">
        <f>IFERROR(INDEX('Data Annex'!$K$1:$BS$4779,MATCH(VPB$1&amp;"|"&amp;$B29,'Data Annex'!$K$1:$K$4779,0),MATCH(VPB$2,'Data Annex'!$K$1:$BS$1,0)),"")</f>
        <v/>
      </c>
      <c r="VPC29" s="258" t="str">
        <f>IFERROR(INDEX('Data Annex'!$K$1:$BS$4779,MATCH(VPC$1&amp;"|"&amp;$B29,'Data Annex'!$K$1:$K$4779,0),MATCH(VPC$2,'Data Annex'!$K$1:$BS$1,0)),"")</f>
        <v/>
      </c>
      <c r="VPD29" s="258" t="str">
        <f>IFERROR(INDEX('Data Annex'!$K$1:$BS$4779,MATCH(VPD$1&amp;"|"&amp;$B29,'Data Annex'!$K$1:$K$4779,0),MATCH(VPD$2,'Data Annex'!$K$1:$BS$1,0)),"")</f>
        <v/>
      </c>
      <c r="VPE29" s="258" t="str">
        <f>IFERROR(INDEX('Data Annex'!$K$1:$BS$4779,MATCH(VPE$1&amp;"|"&amp;$B29,'Data Annex'!$K$1:$K$4779,0),MATCH(VPE$2,'Data Annex'!$K$1:$BS$1,0)),"")</f>
        <v/>
      </c>
      <c r="VPF29" s="258" t="str">
        <f>IFERROR(INDEX('Data Annex'!$K$1:$BS$4779,MATCH(VPF$1&amp;"|"&amp;$B29,'Data Annex'!$K$1:$K$4779,0),MATCH(VPF$2,'Data Annex'!$K$1:$BS$1,0)),"")</f>
        <v/>
      </c>
      <c r="VPG29" s="258" t="str">
        <f>IFERROR(INDEX('Data Annex'!$K$1:$BS$4779,MATCH(VPG$1&amp;"|"&amp;$B29,'Data Annex'!$K$1:$K$4779,0),MATCH(VPG$2,'Data Annex'!$K$1:$BS$1,0)),"")</f>
        <v/>
      </c>
      <c r="VPH29" s="258" t="str">
        <f>IFERROR(INDEX('Data Annex'!$K$1:$BS$4779,MATCH(VPH$1&amp;"|"&amp;$B29,'Data Annex'!$K$1:$K$4779,0),MATCH(VPH$2,'Data Annex'!$K$1:$BS$1,0)),"")</f>
        <v/>
      </c>
      <c r="VPI29" s="258" t="str">
        <f>IFERROR(INDEX('Data Annex'!$K$1:$BS$4779,MATCH(VPI$1&amp;"|"&amp;$B29,'Data Annex'!$K$1:$K$4779,0),MATCH(VPI$2,'Data Annex'!$K$1:$BS$1,0)),"")</f>
        <v/>
      </c>
      <c r="VPJ29" s="258" t="str">
        <f>IFERROR(INDEX('Data Annex'!$K$1:$BS$4779,MATCH(VPJ$1&amp;"|"&amp;$B29,'Data Annex'!$K$1:$K$4779,0),MATCH(VPJ$2,'Data Annex'!$K$1:$BS$1,0)),"")</f>
        <v/>
      </c>
      <c r="VPK29" s="258" t="str">
        <f>IFERROR(INDEX('Data Annex'!$K$1:$BS$4779,MATCH(VPK$1&amp;"|"&amp;$B29,'Data Annex'!$K$1:$K$4779,0),MATCH(VPK$2,'Data Annex'!$K$1:$BS$1,0)),"")</f>
        <v/>
      </c>
      <c r="VPL29" s="258" t="str">
        <f>IFERROR(INDEX('Data Annex'!$K$1:$BS$4779,MATCH(VPL$1&amp;"|"&amp;$B29,'Data Annex'!$K$1:$K$4779,0),MATCH(VPL$2,'Data Annex'!$K$1:$BS$1,0)),"")</f>
        <v/>
      </c>
      <c r="VPM29" s="258" t="str">
        <f>IFERROR(INDEX('Data Annex'!$K$1:$BS$4779,MATCH(VPM$1&amp;"|"&amp;$B29,'Data Annex'!$K$1:$K$4779,0),MATCH(VPM$2,'Data Annex'!$K$1:$BS$1,0)),"")</f>
        <v/>
      </c>
      <c r="VPN29" s="258" t="str">
        <f>IFERROR(INDEX('Data Annex'!$K$1:$BS$4779,MATCH(VPN$1&amp;"|"&amp;$B29,'Data Annex'!$K$1:$K$4779,0),MATCH(VPN$2,'Data Annex'!$K$1:$BS$1,0)),"")</f>
        <v/>
      </c>
      <c r="VPO29" s="258" t="str">
        <f>IFERROR(INDEX('Data Annex'!$K$1:$BS$4779,MATCH(VPO$1&amp;"|"&amp;$B29,'Data Annex'!$K$1:$K$4779,0),MATCH(VPO$2,'Data Annex'!$K$1:$BS$1,0)),"")</f>
        <v/>
      </c>
      <c r="VPP29" s="258" t="str">
        <f>IFERROR(INDEX('Data Annex'!$K$1:$BS$4779,MATCH(VPP$1&amp;"|"&amp;$B29,'Data Annex'!$K$1:$K$4779,0),MATCH(VPP$2,'Data Annex'!$K$1:$BS$1,0)),"")</f>
        <v/>
      </c>
      <c r="VPQ29" s="258" t="str">
        <f>IFERROR(INDEX('Data Annex'!$K$1:$BS$4779,MATCH(VPQ$1&amp;"|"&amp;$B29,'Data Annex'!$K$1:$K$4779,0),MATCH(VPQ$2,'Data Annex'!$K$1:$BS$1,0)),"")</f>
        <v/>
      </c>
      <c r="VPR29" s="258" t="str">
        <f>IFERROR(INDEX('Data Annex'!$K$1:$BS$4779,MATCH(VPR$1&amp;"|"&amp;$B29,'Data Annex'!$K$1:$K$4779,0),MATCH(VPR$2,'Data Annex'!$K$1:$BS$1,0)),"")</f>
        <v/>
      </c>
      <c r="VPS29" s="258" t="str">
        <f>IFERROR(INDEX('Data Annex'!$K$1:$BS$4779,MATCH(VPS$1&amp;"|"&amp;$B29,'Data Annex'!$K$1:$K$4779,0),MATCH(VPS$2,'Data Annex'!$K$1:$BS$1,0)),"")</f>
        <v/>
      </c>
      <c r="VPT29" s="258" t="str">
        <f>IFERROR(INDEX('Data Annex'!$K$1:$BS$4779,MATCH(VPT$1&amp;"|"&amp;$B29,'Data Annex'!$K$1:$K$4779,0),MATCH(VPT$2,'Data Annex'!$K$1:$BS$1,0)),"")</f>
        <v/>
      </c>
      <c r="VPU29" s="258" t="str">
        <f>IFERROR(INDEX('Data Annex'!$K$1:$BS$4779,MATCH(VPU$1&amp;"|"&amp;$B29,'Data Annex'!$K$1:$K$4779,0),MATCH(VPU$2,'Data Annex'!$K$1:$BS$1,0)),"")</f>
        <v/>
      </c>
      <c r="VPV29" s="258" t="str">
        <f>IFERROR(INDEX('Data Annex'!$K$1:$BS$4779,MATCH(VPV$1&amp;"|"&amp;$B29,'Data Annex'!$K$1:$K$4779,0),MATCH(VPV$2,'Data Annex'!$K$1:$BS$1,0)),"")</f>
        <v/>
      </c>
      <c r="VPW29" s="258" t="str">
        <f>IFERROR(INDEX('Data Annex'!$K$1:$BS$4779,MATCH(VPW$1&amp;"|"&amp;$B29,'Data Annex'!$K$1:$K$4779,0),MATCH(VPW$2,'Data Annex'!$K$1:$BS$1,0)),"")</f>
        <v/>
      </c>
      <c r="VPX29" s="258" t="str">
        <f>IFERROR(INDEX('Data Annex'!$K$1:$BS$4779,MATCH(VPX$1&amp;"|"&amp;$B29,'Data Annex'!$K$1:$K$4779,0),MATCH(VPX$2,'Data Annex'!$K$1:$BS$1,0)),"")</f>
        <v/>
      </c>
      <c r="VPY29" s="258" t="str">
        <f>IFERROR(INDEX('Data Annex'!$K$1:$BS$4779,MATCH(VPY$1&amp;"|"&amp;$B29,'Data Annex'!$K$1:$K$4779,0),MATCH(VPY$2,'Data Annex'!$K$1:$BS$1,0)),"")</f>
        <v/>
      </c>
      <c r="VPZ29" s="258" t="str">
        <f>IFERROR(INDEX('Data Annex'!$K$1:$BS$4779,MATCH(VPZ$1&amp;"|"&amp;$B29,'Data Annex'!$K$1:$K$4779,0),MATCH(VPZ$2,'Data Annex'!$K$1:$BS$1,0)),"")</f>
        <v/>
      </c>
      <c r="VQA29" s="258" t="str">
        <f>IFERROR(INDEX('Data Annex'!$K$1:$BS$4779,MATCH(VQA$1&amp;"|"&amp;$B29,'Data Annex'!$K$1:$K$4779,0),MATCH(VQA$2,'Data Annex'!$K$1:$BS$1,0)),"")</f>
        <v/>
      </c>
      <c r="VQB29" s="258" t="str">
        <f>IFERROR(INDEX('Data Annex'!$K$1:$BS$4779,MATCH(VQB$1&amp;"|"&amp;$B29,'Data Annex'!$K$1:$K$4779,0),MATCH(VQB$2,'Data Annex'!$K$1:$BS$1,0)),"")</f>
        <v/>
      </c>
      <c r="VQC29" s="258" t="str">
        <f>IFERROR(INDEX('Data Annex'!$K$1:$BS$4779,MATCH(VQC$1&amp;"|"&amp;$B29,'Data Annex'!$K$1:$K$4779,0),MATCH(VQC$2,'Data Annex'!$K$1:$BS$1,0)),"")</f>
        <v/>
      </c>
      <c r="VQD29" s="258" t="str">
        <f>IFERROR(INDEX('Data Annex'!$K$1:$BS$4779,MATCH(VQD$1&amp;"|"&amp;$B29,'Data Annex'!$K$1:$K$4779,0),MATCH(VQD$2,'Data Annex'!$K$1:$BS$1,0)),"")</f>
        <v/>
      </c>
      <c r="VQE29" s="258" t="str">
        <f>IFERROR(INDEX('Data Annex'!$K$1:$BS$4779,MATCH(VQE$1&amp;"|"&amp;$B29,'Data Annex'!$K$1:$K$4779,0),MATCH(VQE$2,'Data Annex'!$K$1:$BS$1,0)),"")</f>
        <v/>
      </c>
      <c r="VQF29" s="258" t="str">
        <f>IFERROR(INDEX('Data Annex'!$K$1:$BS$4779,MATCH(VQF$1&amp;"|"&amp;$B29,'Data Annex'!$K$1:$K$4779,0),MATCH(VQF$2,'Data Annex'!$K$1:$BS$1,0)),"")</f>
        <v/>
      </c>
      <c r="VQG29" s="258" t="str">
        <f>IFERROR(INDEX('Data Annex'!$K$1:$BS$4779,MATCH(VQG$1&amp;"|"&amp;$B29,'Data Annex'!$K$1:$K$4779,0),MATCH(VQG$2,'Data Annex'!$K$1:$BS$1,0)),"")</f>
        <v/>
      </c>
      <c r="VQH29" s="258" t="str">
        <f>IFERROR(INDEX('Data Annex'!$K$1:$BS$4779,MATCH(VQH$1&amp;"|"&amp;$B29,'Data Annex'!$K$1:$K$4779,0),MATCH(VQH$2,'Data Annex'!$K$1:$BS$1,0)),"")</f>
        <v/>
      </c>
      <c r="VQI29" s="258" t="str">
        <f>IFERROR(INDEX('Data Annex'!$K$1:$BS$4779,MATCH(VQI$1&amp;"|"&amp;$B29,'Data Annex'!$K$1:$K$4779,0),MATCH(VQI$2,'Data Annex'!$K$1:$BS$1,0)),"")</f>
        <v/>
      </c>
      <c r="VQJ29" s="258" t="str">
        <f>IFERROR(INDEX('Data Annex'!$K$1:$BS$4779,MATCH(VQJ$1&amp;"|"&amp;$B29,'Data Annex'!$K$1:$K$4779,0),MATCH(VQJ$2,'Data Annex'!$K$1:$BS$1,0)),"")</f>
        <v/>
      </c>
      <c r="VQK29" s="258" t="str">
        <f>IFERROR(INDEX('Data Annex'!$K$1:$BS$4779,MATCH(VQK$1&amp;"|"&amp;$B29,'Data Annex'!$K$1:$K$4779,0),MATCH(VQK$2,'Data Annex'!$K$1:$BS$1,0)),"")</f>
        <v/>
      </c>
      <c r="VQL29" s="258" t="str">
        <f>IFERROR(INDEX('Data Annex'!$K$1:$BS$4779,MATCH(VQL$1&amp;"|"&amp;$B29,'Data Annex'!$K$1:$K$4779,0),MATCH(VQL$2,'Data Annex'!$K$1:$BS$1,0)),"")</f>
        <v/>
      </c>
      <c r="VQM29" s="258" t="str">
        <f>IFERROR(INDEX('Data Annex'!$K$1:$BS$4779,MATCH(VQM$1&amp;"|"&amp;$B29,'Data Annex'!$K$1:$K$4779,0),MATCH(VQM$2,'Data Annex'!$K$1:$BS$1,0)),"")</f>
        <v/>
      </c>
      <c r="VQN29" s="258" t="str">
        <f>IFERROR(INDEX('Data Annex'!$K$1:$BS$4779,MATCH(VQN$1&amp;"|"&amp;$B29,'Data Annex'!$K$1:$K$4779,0),MATCH(VQN$2,'Data Annex'!$K$1:$BS$1,0)),"")</f>
        <v/>
      </c>
      <c r="VQO29" s="258" t="str">
        <f>IFERROR(INDEX('Data Annex'!$K$1:$BS$4779,MATCH(VQO$1&amp;"|"&amp;$B29,'Data Annex'!$K$1:$K$4779,0),MATCH(VQO$2,'Data Annex'!$K$1:$BS$1,0)),"")</f>
        <v/>
      </c>
      <c r="VQP29" s="258" t="str">
        <f>IFERROR(INDEX('Data Annex'!$K$1:$BS$4779,MATCH(VQP$1&amp;"|"&amp;$B29,'Data Annex'!$K$1:$K$4779,0),MATCH(VQP$2,'Data Annex'!$K$1:$BS$1,0)),"")</f>
        <v/>
      </c>
      <c r="VQQ29" s="258" t="str">
        <f>IFERROR(INDEX('Data Annex'!$K$1:$BS$4779,MATCH(VQQ$1&amp;"|"&amp;$B29,'Data Annex'!$K$1:$K$4779,0),MATCH(VQQ$2,'Data Annex'!$K$1:$BS$1,0)),"")</f>
        <v/>
      </c>
      <c r="VQR29" s="258" t="str">
        <f>IFERROR(INDEX('Data Annex'!$K$1:$BS$4779,MATCH(VQR$1&amp;"|"&amp;$B29,'Data Annex'!$K$1:$K$4779,0),MATCH(VQR$2,'Data Annex'!$K$1:$BS$1,0)),"")</f>
        <v/>
      </c>
      <c r="VQS29" s="258" t="str">
        <f>IFERROR(INDEX('Data Annex'!$K$1:$BS$4779,MATCH(VQS$1&amp;"|"&amp;$B29,'Data Annex'!$K$1:$K$4779,0),MATCH(VQS$2,'Data Annex'!$K$1:$BS$1,0)),"")</f>
        <v/>
      </c>
      <c r="VQT29" s="258" t="str">
        <f>IFERROR(INDEX('Data Annex'!$K$1:$BS$4779,MATCH(VQT$1&amp;"|"&amp;$B29,'Data Annex'!$K$1:$K$4779,0),MATCH(VQT$2,'Data Annex'!$K$1:$BS$1,0)),"")</f>
        <v/>
      </c>
      <c r="VQU29" s="258" t="str">
        <f>IFERROR(INDEX('Data Annex'!$K$1:$BS$4779,MATCH(VQU$1&amp;"|"&amp;$B29,'Data Annex'!$K$1:$K$4779,0),MATCH(VQU$2,'Data Annex'!$K$1:$BS$1,0)),"")</f>
        <v/>
      </c>
      <c r="VQV29" s="258" t="str">
        <f>IFERROR(INDEX('Data Annex'!$K$1:$BS$4779,MATCH(VQV$1&amp;"|"&amp;$B29,'Data Annex'!$K$1:$K$4779,0),MATCH(VQV$2,'Data Annex'!$K$1:$BS$1,0)),"")</f>
        <v/>
      </c>
      <c r="VQW29" s="258" t="str">
        <f>IFERROR(INDEX('Data Annex'!$K$1:$BS$4779,MATCH(VQW$1&amp;"|"&amp;$B29,'Data Annex'!$K$1:$K$4779,0),MATCH(VQW$2,'Data Annex'!$K$1:$BS$1,0)),"")</f>
        <v/>
      </c>
      <c r="VQX29" s="258" t="str">
        <f>IFERROR(INDEX('Data Annex'!$K$1:$BS$4779,MATCH(VQX$1&amp;"|"&amp;$B29,'Data Annex'!$K$1:$K$4779,0),MATCH(VQX$2,'Data Annex'!$K$1:$BS$1,0)),"")</f>
        <v/>
      </c>
      <c r="VQY29" s="258" t="str">
        <f>IFERROR(INDEX('Data Annex'!$K$1:$BS$4779,MATCH(VQY$1&amp;"|"&amp;$B29,'Data Annex'!$K$1:$K$4779,0),MATCH(VQY$2,'Data Annex'!$K$1:$BS$1,0)),"")</f>
        <v/>
      </c>
      <c r="VQZ29" s="258" t="str">
        <f>IFERROR(INDEX('Data Annex'!$K$1:$BS$4779,MATCH(VQZ$1&amp;"|"&amp;$B29,'Data Annex'!$K$1:$K$4779,0),MATCH(VQZ$2,'Data Annex'!$K$1:$BS$1,0)),"")</f>
        <v/>
      </c>
      <c r="VRA29" s="258" t="str">
        <f>IFERROR(INDEX('Data Annex'!$K$1:$BS$4779,MATCH(VRA$1&amp;"|"&amp;$B29,'Data Annex'!$K$1:$K$4779,0),MATCH(VRA$2,'Data Annex'!$K$1:$BS$1,0)),"")</f>
        <v/>
      </c>
      <c r="VRB29" s="258" t="str">
        <f>IFERROR(INDEX('Data Annex'!$K$1:$BS$4779,MATCH(VRB$1&amp;"|"&amp;$B29,'Data Annex'!$K$1:$K$4779,0),MATCH(VRB$2,'Data Annex'!$K$1:$BS$1,0)),"")</f>
        <v/>
      </c>
      <c r="VRC29" s="258" t="str">
        <f>IFERROR(INDEX('Data Annex'!$K$1:$BS$4779,MATCH(VRC$1&amp;"|"&amp;$B29,'Data Annex'!$K$1:$K$4779,0),MATCH(VRC$2,'Data Annex'!$K$1:$BS$1,0)),"")</f>
        <v/>
      </c>
      <c r="VRD29" s="258" t="str">
        <f>IFERROR(INDEX('Data Annex'!$K$1:$BS$4779,MATCH(VRD$1&amp;"|"&amp;$B29,'Data Annex'!$K$1:$K$4779,0),MATCH(VRD$2,'Data Annex'!$K$1:$BS$1,0)),"")</f>
        <v/>
      </c>
      <c r="VRE29" s="258" t="str">
        <f>IFERROR(INDEX('Data Annex'!$K$1:$BS$4779,MATCH(VRE$1&amp;"|"&amp;$B29,'Data Annex'!$K$1:$K$4779,0),MATCH(VRE$2,'Data Annex'!$K$1:$BS$1,0)),"")</f>
        <v/>
      </c>
      <c r="VRF29" s="258" t="str">
        <f>IFERROR(INDEX('Data Annex'!$K$1:$BS$4779,MATCH(VRF$1&amp;"|"&amp;$B29,'Data Annex'!$K$1:$K$4779,0),MATCH(VRF$2,'Data Annex'!$K$1:$BS$1,0)),"")</f>
        <v/>
      </c>
      <c r="VRG29" s="258" t="str">
        <f>IFERROR(INDEX('Data Annex'!$K$1:$BS$4779,MATCH(VRG$1&amp;"|"&amp;$B29,'Data Annex'!$K$1:$K$4779,0),MATCH(VRG$2,'Data Annex'!$K$1:$BS$1,0)),"")</f>
        <v/>
      </c>
      <c r="VRH29" s="258" t="str">
        <f>IFERROR(INDEX('Data Annex'!$K$1:$BS$4779,MATCH(VRH$1&amp;"|"&amp;$B29,'Data Annex'!$K$1:$K$4779,0),MATCH(VRH$2,'Data Annex'!$K$1:$BS$1,0)),"")</f>
        <v/>
      </c>
      <c r="VRI29" s="258" t="str">
        <f>IFERROR(INDEX('Data Annex'!$K$1:$BS$4779,MATCH(VRI$1&amp;"|"&amp;$B29,'Data Annex'!$K$1:$K$4779,0),MATCH(VRI$2,'Data Annex'!$K$1:$BS$1,0)),"")</f>
        <v/>
      </c>
      <c r="VRJ29" s="258" t="str">
        <f>IFERROR(INDEX('Data Annex'!$K$1:$BS$4779,MATCH(VRJ$1&amp;"|"&amp;$B29,'Data Annex'!$K$1:$K$4779,0),MATCH(VRJ$2,'Data Annex'!$K$1:$BS$1,0)),"")</f>
        <v/>
      </c>
      <c r="VRK29" s="258" t="str">
        <f>IFERROR(INDEX('Data Annex'!$K$1:$BS$4779,MATCH(VRK$1&amp;"|"&amp;$B29,'Data Annex'!$K$1:$K$4779,0),MATCH(VRK$2,'Data Annex'!$K$1:$BS$1,0)),"")</f>
        <v/>
      </c>
      <c r="VRL29" s="258" t="str">
        <f>IFERROR(INDEX('Data Annex'!$K$1:$BS$4779,MATCH(VRL$1&amp;"|"&amp;$B29,'Data Annex'!$K$1:$K$4779,0),MATCH(VRL$2,'Data Annex'!$K$1:$BS$1,0)),"")</f>
        <v/>
      </c>
      <c r="VRM29" s="258" t="str">
        <f>IFERROR(INDEX('Data Annex'!$K$1:$BS$4779,MATCH(VRM$1&amp;"|"&amp;$B29,'Data Annex'!$K$1:$K$4779,0),MATCH(VRM$2,'Data Annex'!$K$1:$BS$1,0)),"")</f>
        <v/>
      </c>
      <c r="VRN29" s="258" t="str">
        <f>IFERROR(INDEX('Data Annex'!$K$1:$BS$4779,MATCH(VRN$1&amp;"|"&amp;$B29,'Data Annex'!$K$1:$K$4779,0),MATCH(VRN$2,'Data Annex'!$K$1:$BS$1,0)),"")</f>
        <v/>
      </c>
      <c r="VRO29" s="258" t="str">
        <f>IFERROR(INDEX('Data Annex'!$K$1:$BS$4779,MATCH(VRO$1&amp;"|"&amp;$B29,'Data Annex'!$K$1:$K$4779,0),MATCH(VRO$2,'Data Annex'!$K$1:$BS$1,0)),"")</f>
        <v/>
      </c>
      <c r="VRP29" s="258" t="str">
        <f>IFERROR(INDEX('Data Annex'!$K$1:$BS$4779,MATCH(VRP$1&amp;"|"&amp;$B29,'Data Annex'!$K$1:$K$4779,0),MATCH(VRP$2,'Data Annex'!$K$1:$BS$1,0)),"")</f>
        <v/>
      </c>
      <c r="VRQ29" s="258" t="str">
        <f>IFERROR(INDEX('Data Annex'!$K$1:$BS$4779,MATCH(VRQ$1&amp;"|"&amp;$B29,'Data Annex'!$K$1:$K$4779,0),MATCH(VRQ$2,'Data Annex'!$K$1:$BS$1,0)),"")</f>
        <v/>
      </c>
      <c r="VRR29" s="258" t="str">
        <f>IFERROR(INDEX('Data Annex'!$K$1:$BS$4779,MATCH(VRR$1&amp;"|"&amp;$B29,'Data Annex'!$K$1:$K$4779,0),MATCH(VRR$2,'Data Annex'!$K$1:$BS$1,0)),"")</f>
        <v/>
      </c>
      <c r="VRS29" s="258" t="str">
        <f>IFERROR(INDEX('Data Annex'!$K$1:$BS$4779,MATCH(VRS$1&amp;"|"&amp;$B29,'Data Annex'!$K$1:$K$4779,0),MATCH(VRS$2,'Data Annex'!$K$1:$BS$1,0)),"")</f>
        <v/>
      </c>
      <c r="VRT29" s="258" t="str">
        <f>IFERROR(INDEX('Data Annex'!$K$1:$BS$4779,MATCH(VRT$1&amp;"|"&amp;$B29,'Data Annex'!$K$1:$K$4779,0),MATCH(VRT$2,'Data Annex'!$K$1:$BS$1,0)),"")</f>
        <v/>
      </c>
      <c r="VRU29" s="258" t="str">
        <f>IFERROR(INDEX('Data Annex'!$K$1:$BS$4779,MATCH(VRU$1&amp;"|"&amp;$B29,'Data Annex'!$K$1:$K$4779,0),MATCH(VRU$2,'Data Annex'!$K$1:$BS$1,0)),"")</f>
        <v/>
      </c>
      <c r="VRV29" s="258" t="str">
        <f>IFERROR(INDEX('Data Annex'!$K$1:$BS$4779,MATCH(VRV$1&amp;"|"&amp;$B29,'Data Annex'!$K$1:$K$4779,0),MATCH(VRV$2,'Data Annex'!$K$1:$BS$1,0)),"")</f>
        <v/>
      </c>
      <c r="VRW29" s="258" t="str">
        <f>IFERROR(INDEX('Data Annex'!$K$1:$BS$4779,MATCH(VRW$1&amp;"|"&amp;$B29,'Data Annex'!$K$1:$K$4779,0),MATCH(VRW$2,'Data Annex'!$K$1:$BS$1,0)),"")</f>
        <v/>
      </c>
      <c r="VRX29" s="258" t="str">
        <f>IFERROR(INDEX('Data Annex'!$K$1:$BS$4779,MATCH(VRX$1&amp;"|"&amp;$B29,'Data Annex'!$K$1:$K$4779,0),MATCH(VRX$2,'Data Annex'!$K$1:$BS$1,0)),"")</f>
        <v/>
      </c>
      <c r="VRY29" s="258" t="str">
        <f>IFERROR(INDEX('Data Annex'!$K$1:$BS$4779,MATCH(VRY$1&amp;"|"&amp;$B29,'Data Annex'!$K$1:$K$4779,0),MATCH(VRY$2,'Data Annex'!$K$1:$BS$1,0)),"")</f>
        <v/>
      </c>
      <c r="VRZ29" s="258" t="str">
        <f>IFERROR(INDEX('Data Annex'!$K$1:$BS$4779,MATCH(VRZ$1&amp;"|"&amp;$B29,'Data Annex'!$K$1:$K$4779,0),MATCH(VRZ$2,'Data Annex'!$K$1:$BS$1,0)),"")</f>
        <v/>
      </c>
      <c r="VSA29" s="258" t="str">
        <f>IFERROR(INDEX('Data Annex'!$K$1:$BS$4779,MATCH(VSA$1&amp;"|"&amp;$B29,'Data Annex'!$K$1:$K$4779,0),MATCH(VSA$2,'Data Annex'!$K$1:$BS$1,0)),"")</f>
        <v/>
      </c>
      <c r="VSB29" s="258" t="str">
        <f>IFERROR(INDEX('Data Annex'!$K$1:$BS$4779,MATCH(VSB$1&amp;"|"&amp;$B29,'Data Annex'!$K$1:$K$4779,0),MATCH(VSB$2,'Data Annex'!$K$1:$BS$1,0)),"")</f>
        <v/>
      </c>
      <c r="VSC29" s="258" t="str">
        <f>IFERROR(INDEX('Data Annex'!$K$1:$BS$4779,MATCH(VSC$1&amp;"|"&amp;$B29,'Data Annex'!$K$1:$K$4779,0),MATCH(VSC$2,'Data Annex'!$K$1:$BS$1,0)),"")</f>
        <v/>
      </c>
      <c r="VSD29" s="258" t="str">
        <f>IFERROR(INDEX('Data Annex'!$K$1:$BS$4779,MATCH(VSD$1&amp;"|"&amp;$B29,'Data Annex'!$K$1:$K$4779,0),MATCH(VSD$2,'Data Annex'!$K$1:$BS$1,0)),"")</f>
        <v/>
      </c>
      <c r="VSE29" s="258" t="str">
        <f>IFERROR(INDEX('Data Annex'!$K$1:$BS$4779,MATCH(VSE$1&amp;"|"&amp;$B29,'Data Annex'!$K$1:$K$4779,0),MATCH(VSE$2,'Data Annex'!$K$1:$BS$1,0)),"")</f>
        <v/>
      </c>
      <c r="VSF29" s="258" t="str">
        <f>IFERROR(INDEX('Data Annex'!$K$1:$BS$4779,MATCH(VSF$1&amp;"|"&amp;$B29,'Data Annex'!$K$1:$K$4779,0),MATCH(VSF$2,'Data Annex'!$K$1:$BS$1,0)),"")</f>
        <v/>
      </c>
      <c r="VSG29" s="258" t="str">
        <f>IFERROR(INDEX('Data Annex'!$K$1:$BS$4779,MATCH(VSG$1&amp;"|"&amp;$B29,'Data Annex'!$K$1:$K$4779,0),MATCH(VSG$2,'Data Annex'!$K$1:$BS$1,0)),"")</f>
        <v/>
      </c>
      <c r="VSH29" s="258" t="str">
        <f>IFERROR(INDEX('Data Annex'!$K$1:$BS$4779,MATCH(VSH$1&amp;"|"&amp;$B29,'Data Annex'!$K$1:$K$4779,0),MATCH(VSH$2,'Data Annex'!$K$1:$BS$1,0)),"")</f>
        <v/>
      </c>
      <c r="VSI29" s="258" t="str">
        <f>IFERROR(INDEX('Data Annex'!$K$1:$BS$4779,MATCH(VSI$1&amp;"|"&amp;$B29,'Data Annex'!$K$1:$K$4779,0),MATCH(VSI$2,'Data Annex'!$K$1:$BS$1,0)),"")</f>
        <v/>
      </c>
      <c r="VSJ29" s="258" t="str">
        <f>IFERROR(INDEX('Data Annex'!$K$1:$BS$4779,MATCH(VSJ$1&amp;"|"&amp;$B29,'Data Annex'!$K$1:$K$4779,0),MATCH(VSJ$2,'Data Annex'!$K$1:$BS$1,0)),"")</f>
        <v/>
      </c>
      <c r="VSK29" s="258" t="str">
        <f>IFERROR(INDEX('Data Annex'!$K$1:$BS$4779,MATCH(VSK$1&amp;"|"&amp;$B29,'Data Annex'!$K$1:$K$4779,0),MATCH(VSK$2,'Data Annex'!$K$1:$BS$1,0)),"")</f>
        <v/>
      </c>
      <c r="VSL29" s="258" t="str">
        <f>IFERROR(INDEX('Data Annex'!$K$1:$BS$4779,MATCH(VSL$1&amp;"|"&amp;$B29,'Data Annex'!$K$1:$K$4779,0),MATCH(VSL$2,'Data Annex'!$K$1:$BS$1,0)),"")</f>
        <v/>
      </c>
      <c r="VSM29" s="258" t="str">
        <f>IFERROR(INDEX('Data Annex'!$K$1:$BS$4779,MATCH(VSM$1&amp;"|"&amp;$B29,'Data Annex'!$K$1:$K$4779,0),MATCH(VSM$2,'Data Annex'!$K$1:$BS$1,0)),"")</f>
        <v/>
      </c>
      <c r="VSN29" s="258" t="str">
        <f>IFERROR(INDEX('Data Annex'!$K$1:$BS$4779,MATCH(VSN$1&amp;"|"&amp;$B29,'Data Annex'!$K$1:$K$4779,0),MATCH(VSN$2,'Data Annex'!$K$1:$BS$1,0)),"")</f>
        <v/>
      </c>
      <c r="VSO29" s="258" t="str">
        <f>IFERROR(INDEX('Data Annex'!$K$1:$BS$4779,MATCH(VSO$1&amp;"|"&amp;$B29,'Data Annex'!$K$1:$K$4779,0),MATCH(VSO$2,'Data Annex'!$K$1:$BS$1,0)),"")</f>
        <v/>
      </c>
      <c r="VSP29" s="258" t="str">
        <f>IFERROR(INDEX('Data Annex'!$K$1:$BS$4779,MATCH(VSP$1&amp;"|"&amp;$B29,'Data Annex'!$K$1:$K$4779,0),MATCH(VSP$2,'Data Annex'!$K$1:$BS$1,0)),"")</f>
        <v/>
      </c>
      <c r="VSQ29" s="258" t="str">
        <f>IFERROR(INDEX('Data Annex'!$K$1:$BS$4779,MATCH(VSQ$1&amp;"|"&amp;$B29,'Data Annex'!$K$1:$K$4779,0),MATCH(VSQ$2,'Data Annex'!$K$1:$BS$1,0)),"")</f>
        <v/>
      </c>
      <c r="VSR29" s="258" t="str">
        <f>IFERROR(INDEX('Data Annex'!$K$1:$BS$4779,MATCH(VSR$1&amp;"|"&amp;$B29,'Data Annex'!$K$1:$K$4779,0),MATCH(VSR$2,'Data Annex'!$K$1:$BS$1,0)),"")</f>
        <v/>
      </c>
      <c r="VSS29" s="258" t="str">
        <f>IFERROR(INDEX('Data Annex'!$K$1:$BS$4779,MATCH(VSS$1&amp;"|"&amp;$B29,'Data Annex'!$K$1:$K$4779,0),MATCH(VSS$2,'Data Annex'!$K$1:$BS$1,0)),"")</f>
        <v/>
      </c>
      <c r="VST29" s="258" t="str">
        <f>IFERROR(INDEX('Data Annex'!$K$1:$BS$4779,MATCH(VST$1&amp;"|"&amp;$B29,'Data Annex'!$K$1:$K$4779,0),MATCH(VST$2,'Data Annex'!$K$1:$BS$1,0)),"")</f>
        <v/>
      </c>
      <c r="VSU29" s="258" t="str">
        <f>IFERROR(INDEX('Data Annex'!$K$1:$BS$4779,MATCH(VSU$1&amp;"|"&amp;$B29,'Data Annex'!$K$1:$K$4779,0),MATCH(VSU$2,'Data Annex'!$K$1:$BS$1,0)),"")</f>
        <v/>
      </c>
      <c r="VSV29" s="258" t="str">
        <f>IFERROR(INDEX('Data Annex'!$K$1:$BS$4779,MATCH(VSV$1&amp;"|"&amp;$B29,'Data Annex'!$K$1:$K$4779,0),MATCH(VSV$2,'Data Annex'!$K$1:$BS$1,0)),"")</f>
        <v/>
      </c>
      <c r="VSW29" s="258" t="str">
        <f>IFERROR(INDEX('Data Annex'!$K$1:$BS$4779,MATCH(VSW$1&amp;"|"&amp;$B29,'Data Annex'!$K$1:$K$4779,0),MATCH(VSW$2,'Data Annex'!$K$1:$BS$1,0)),"")</f>
        <v/>
      </c>
      <c r="VSX29" s="258" t="str">
        <f>IFERROR(INDEX('Data Annex'!$K$1:$BS$4779,MATCH(VSX$1&amp;"|"&amp;$B29,'Data Annex'!$K$1:$K$4779,0),MATCH(VSX$2,'Data Annex'!$K$1:$BS$1,0)),"")</f>
        <v/>
      </c>
      <c r="VSY29" s="258" t="str">
        <f>IFERROR(INDEX('Data Annex'!$K$1:$BS$4779,MATCH(VSY$1&amp;"|"&amp;$B29,'Data Annex'!$K$1:$K$4779,0),MATCH(VSY$2,'Data Annex'!$K$1:$BS$1,0)),"")</f>
        <v/>
      </c>
      <c r="VSZ29" s="258" t="str">
        <f>IFERROR(INDEX('Data Annex'!$K$1:$BS$4779,MATCH(VSZ$1&amp;"|"&amp;$B29,'Data Annex'!$K$1:$K$4779,0),MATCH(VSZ$2,'Data Annex'!$K$1:$BS$1,0)),"")</f>
        <v/>
      </c>
      <c r="VTA29" s="258" t="str">
        <f>IFERROR(INDEX('Data Annex'!$K$1:$BS$4779,MATCH(VTA$1&amp;"|"&amp;$B29,'Data Annex'!$K$1:$K$4779,0),MATCH(VTA$2,'Data Annex'!$K$1:$BS$1,0)),"")</f>
        <v/>
      </c>
      <c r="VTB29" s="258" t="str">
        <f>IFERROR(INDEX('Data Annex'!$K$1:$BS$4779,MATCH(VTB$1&amp;"|"&amp;$B29,'Data Annex'!$K$1:$K$4779,0),MATCH(VTB$2,'Data Annex'!$K$1:$BS$1,0)),"")</f>
        <v/>
      </c>
      <c r="VTC29" s="258" t="str">
        <f>IFERROR(INDEX('Data Annex'!$K$1:$BS$4779,MATCH(VTC$1&amp;"|"&amp;$B29,'Data Annex'!$K$1:$K$4779,0),MATCH(VTC$2,'Data Annex'!$K$1:$BS$1,0)),"")</f>
        <v/>
      </c>
      <c r="VTD29" s="258" t="str">
        <f>IFERROR(INDEX('Data Annex'!$K$1:$BS$4779,MATCH(VTD$1&amp;"|"&amp;$B29,'Data Annex'!$K$1:$K$4779,0),MATCH(VTD$2,'Data Annex'!$K$1:$BS$1,0)),"")</f>
        <v/>
      </c>
      <c r="VTE29" s="258" t="str">
        <f>IFERROR(INDEX('Data Annex'!$K$1:$BS$4779,MATCH(VTE$1&amp;"|"&amp;$B29,'Data Annex'!$K$1:$K$4779,0),MATCH(VTE$2,'Data Annex'!$K$1:$BS$1,0)),"")</f>
        <v/>
      </c>
      <c r="VTF29" s="258" t="str">
        <f>IFERROR(INDEX('Data Annex'!$K$1:$BS$4779,MATCH(VTF$1&amp;"|"&amp;$B29,'Data Annex'!$K$1:$K$4779,0),MATCH(VTF$2,'Data Annex'!$K$1:$BS$1,0)),"")</f>
        <v/>
      </c>
      <c r="VTG29" s="258" t="str">
        <f>IFERROR(INDEX('Data Annex'!$K$1:$BS$4779,MATCH(VTG$1&amp;"|"&amp;$B29,'Data Annex'!$K$1:$K$4779,0),MATCH(VTG$2,'Data Annex'!$K$1:$BS$1,0)),"")</f>
        <v/>
      </c>
      <c r="VTH29" s="258" t="str">
        <f>IFERROR(INDEX('Data Annex'!$K$1:$BS$4779,MATCH(VTH$1&amp;"|"&amp;$B29,'Data Annex'!$K$1:$K$4779,0),MATCH(VTH$2,'Data Annex'!$K$1:$BS$1,0)),"")</f>
        <v/>
      </c>
      <c r="VTI29" s="258" t="str">
        <f>IFERROR(INDEX('Data Annex'!$K$1:$BS$4779,MATCH(VTI$1&amp;"|"&amp;$B29,'Data Annex'!$K$1:$K$4779,0),MATCH(VTI$2,'Data Annex'!$K$1:$BS$1,0)),"")</f>
        <v/>
      </c>
      <c r="VTJ29" s="258" t="str">
        <f>IFERROR(INDEX('Data Annex'!$K$1:$BS$4779,MATCH(VTJ$1&amp;"|"&amp;$B29,'Data Annex'!$K$1:$K$4779,0),MATCH(VTJ$2,'Data Annex'!$K$1:$BS$1,0)),"")</f>
        <v/>
      </c>
      <c r="VTK29" s="258" t="str">
        <f>IFERROR(INDEX('Data Annex'!$K$1:$BS$4779,MATCH(VTK$1&amp;"|"&amp;$B29,'Data Annex'!$K$1:$K$4779,0),MATCH(VTK$2,'Data Annex'!$K$1:$BS$1,0)),"")</f>
        <v/>
      </c>
      <c r="VTL29" s="258" t="str">
        <f>IFERROR(INDEX('Data Annex'!$K$1:$BS$4779,MATCH(VTL$1&amp;"|"&amp;$B29,'Data Annex'!$K$1:$K$4779,0),MATCH(VTL$2,'Data Annex'!$K$1:$BS$1,0)),"")</f>
        <v/>
      </c>
      <c r="VTM29" s="258" t="str">
        <f>IFERROR(INDEX('Data Annex'!$K$1:$BS$4779,MATCH(VTM$1&amp;"|"&amp;$B29,'Data Annex'!$K$1:$K$4779,0),MATCH(VTM$2,'Data Annex'!$K$1:$BS$1,0)),"")</f>
        <v/>
      </c>
      <c r="VTN29" s="258" t="str">
        <f>IFERROR(INDEX('Data Annex'!$K$1:$BS$4779,MATCH(VTN$1&amp;"|"&amp;$B29,'Data Annex'!$K$1:$K$4779,0),MATCH(VTN$2,'Data Annex'!$K$1:$BS$1,0)),"")</f>
        <v/>
      </c>
      <c r="VTO29" s="258" t="str">
        <f>IFERROR(INDEX('Data Annex'!$K$1:$BS$4779,MATCH(VTO$1&amp;"|"&amp;$B29,'Data Annex'!$K$1:$K$4779,0),MATCH(VTO$2,'Data Annex'!$K$1:$BS$1,0)),"")</f>
        <v/>
      </c>
      <c r="VTP29" s="258" t="str">
        <f>IFERROR(INDEX('Data Annex'!$K$1:$BS$4779,MATCH(VTP$1&amp;"|"&amp;$B29,'Data Annex'!$K$1:$K$4779,0),MATCH(VTP$2,'Data Annex'!$K$1:$BS$1,0)),"")</f>
        <v/>
      </c>
      <c r="VTQ29" s="258" t="str">
        <f>IFERROR(INDEX('Data Annex'!$K$1:$BS$4779,MATCH(VTQ$1&amp;"|"&amp;$B29,'Data Annex'!$K$1:$K$4779,0),MATCH(VTQ$2,'Data Annex'!$K$1:$BS$1,0)),"")</f>
        <v/>
      </c>
      <c r="VTR29" s="258" t="str">
        <f>IFERROR(INDEX('Data Annex'!$K$1:$BS$4779,MATCH(VTR$1&amp;"|"&amp;$B29,'Data Annex'!$K$1:$K$4779,0),MATCH(VTR$2,'Data Annex'!$K$1:$BS$1,0)),"")</f>
        <v/>
      </c>
      <c r="VTS29" s="258" t="str">
        <f>IFERROR(INDEX('Data Annex'!$K$1:$BS$4779,MATCH(VTS$1&amp;"|"&amp;$B29,'Data Annex'!$K$1:$K$4779,0),MATCH(VTS$2,'Data Annex'!$K$1:$BS$1,0)),"")</f>
        <v/>
      </c>
      <c r="VTT29" s="258" t="str">
        <f>IFERROR(INDEX('Data Annex'!$K$1:$BS$4779,MATCH(VTT$1&amp;"|"&amp;$B29,'Data Annex'!$K$1:$K$4779,0),MATCH(VTT$2,'Data Annex'!$K$1:$BS$1,0)),"")</f>
        <v/>
      </c>
      <c r="VTU29" s="258" t="str">
        <f>IFERROR(INDEX('Data Annex'!$K$1:$BS$4779,MATCH(VTU$1&amp;"|"&amp;$B29,'Data Annex'!$K$1:$K$4779,0),MATCH(VTU$2,'Data Annex'!$K$1:$BS$1,0)),"")</f>
        <v/>
      </c>
      <c r="VTV29" s="258" t="str">
        <f>IFERROR(INDEX('Data Annex'!$K$1:$BS$4779,MATCH(VTV$1&amp;"|"&amp;$B29,'Data Annex'!$K$1:$K$4779,0),MATCH(VTV$2,'Data Annex'!$K$1:$BS$1,0)),"")</f>
        <v/>
      </c>
      <c r="VTW29" s="258" t="str">
        <f>IFERROR(INDEX('Data Annex'!$K$1:$BS$4779,MATCH(VTW$1&amp;"|"&amp;$B29,'Data Annex'!$K$1:$K$4779,0),MATCH(VTW$2,'Data Annex'!$K$1:$BS$1,0)),"")</f>
        <v/>
      </c>
      <c r="VTX29" s="258" t="str">
        <f>IFERROR(INDEX('Data Annex'!$K$1:$BS$4779,MATCH(VTX$1&amp;"|"&amp;$B29,'Data Annex'!$K$1:$K$4779,0),MATCH(VTX$2,'Data Annex'!$K$1:$BS$1,0)),"")</f>
        <v/>
      </c>
      <c r="VTY29" s="258" t="str">
        <f>IFERROR(INDEX('Data Annex'!$K$1:$BS$4779,MATCH(VTY$1&amp;"|"&amp;$B29,'Data Annex'!$K$1:$K$4779,0),MATCH(VTY$2,'Data Annex'!$K$1:$BS$1,0)),"")</f>
        <v/>
      </c>
      <c r="VTZ29" s="258" t="str">
        <f>IFERROR(INDEX('Data Annex'!$K$1:$BS$4779,MATCH(VTZ$1&amp;"|"&amp;$B29,'Data Annex'!$K$1:$K$4779,0),MATCH(VTZ$2,'Data Annex'!$K$1:$BS$1,0)),"")</f>
        <v/>
      </c>
      <c r="VUA29" s="258" t="str">
        <f>IFERROR(INDEX('Data Annex'!$K$1:$BS$4779,MATCH(VUA$1&amp;"|"&amp;$B29,'Data Annex'!$K$1:$K$4779,0),MATCH(VUA$2,'Data Annex'!$K$1:$BS$1,0)),"")</f>
        <v/>
      </c>
      <c r="VUB29" s="258" t="str">
        <f>IFERROR(INDEX('Data Annex'!$K$1:$BS$4779,MATCH(VUB$1&amp;"|"&amp;$B29,'Data Annex'!$K$1:$K$4779,0),MATCH(VUB$2,'Data Annex'!$K$1:$BS$1,0)),"")</f>
        <v/>
      </c>
      <c r="VUC29" s="258" t="str">
        <f>IFERROR(INDEX('Data Annex'!$K$1:$BS$4779,MATCH(VUC$1&amp;"|"&amp;$B29,'Data Annex'!$K$1:$K$4779,0),MATCH(VUC$2,'Data Annex'!$K$1:$BS$1,0)),"")</f>
        <v/>
      </c>
      <c r="VUD29" s="258" t="str">
        <f>IFERROR(INDEX('Data Annex'!$K$1:$BS$4779,MATCH(VUD$1&amp;"|"&amp;$B29,'Data Annex'!$K$1:$K$4779,0),MATCH(VUD$2,'Data Annex'!$K$1:$BS$1,0)),"")</f>
        <v/>
      </c>
      <c r="VUE29" s="258" t="str">
        <f>IFERROR(INDEX('Data Annex'!$K$1:$BS$4779,MATCH(VUE$1&amp;"|"&amp;$B29,'Data Annex'!$K$1:$K$4779,0),MATCH(VUE$2,'Data Annex'!$K$1:$BS$1,0)),"")</f>
        <v/>
      </c>
      <c r="VUF29" s="258" t="str">
        <f>IFERROR(INDEX('Data Annex'!$K$1:$BS$4779,MATCH(VUF$1&amp;"|"&amp;$B29,'Data Annex'!$K$1:$K$4779,0),MATCH(VUF$2,'Data Annex'!$K$1:$BS$1,0)),"")</f>
        <v/>
      </c>
      <c r="VUG29" s="258" t="str">
        <f>IFERROR(INDEX('Data Annex'!$K$1:$BS$4779,MATCH(VUG$1&amp;"|"&amp;$B29,'Data Annex'!$K$1:$K$4779,0),MATCH(VUG$2,'Data Annex'!$K$1:$BS$1,0)),"")</f>
        <v/>
      </c>
      <c r="VUH29" s="258" t="str">
        <f>IFERROR(INDEX('Data Annex'!$K$1:$BS$4779,MATCH(VUH$1&amp;"|"&amp;$B29,'Data Annex'!$K$1:$K$4779,0),MATCH(VUH$2,'Data Annex'!$K$1:$BS$1,0)),"")</f>
        <v/>
      </c>
      <c r="VUI29" s="258" t="str">
        <f>IFERROR(INDEX('Data Annex'!$K$1:$BS$4779,MATCH(VUI$1&amp;"|"&amp;$B29,'Data Annex'!$K$1:$K$4779,0),MATCH(VUI$2,'Data Annex'!$K$1:$BS$1,0)),"")</f>
        <v/>
      </c>
      <c r="VUJ29" s="258" t="str">
        <f>IFERROR(INDEX('Data Annex'!$K$1:$BS$4779,MATCH(VUJ$1&amp;"|"&amp;$B29,'Data Annex'!$K$1:$K$4779,0),MATCH(VUJ$2,'Data Annex'!$K$1:$BS$1,0)),"")</f>
        <v/>
      </c>
      <c r="VUK29" s="258" t="str">
        <f>IFERROR(INDEX('Data Annex'!$K$1:$BS$4779,MATCH(VUK$1&amp;"|"&amp;$B29,'Data Annex'!$K$1:$K$4779,0),MATCH(VUK$2,'Data Annex'!$K$1:$BS$1,0)),"")</f>
        <v/>
      </c>
      <c r="VUL29" s="258" t="str">
        <f>IFERROR(INDEX('Data Annex'!$K$1:$BS$4779,MATCH(VUL$1&amp;"|"&amp;$B29,'Data Annex'!$K$1:$K$4779,0),MATCH(VUL$2,'Data Annex'!$K$1:$BS$1,0)),"")</f>
        <v/>
      </c>
      <c r="VUM29" s="258" t="str">
        <f>IFERROR(INDEX('Data Annex'!$K$1:$BS$4779,MATCH(VUM$1&amp;"|"&amp;$B29,'Data Annex'!$K$1:$K$4779,0),MATCH(VUM$2,'Data Annex'!$K$1:$BS$1,0)),"")</f>
        <v/>
      </c>
      <c r="VUN29" s="258" t="str">
        <f>IFERROR(INDEX('Data Annex'!$K$1:$BS$4779,MATCH(VUN$1&amp;"|"&amp;$B29,'Data Annex'!$K$1:$K$4779,0),MATCH(VUN$2,'Data Annex'!$K$1:$BS$1,0)),"")</f>
        <v/>
      </c>
      <c r="VUO29" s="258" t="str">
        <f>IFERROR(INDEX('Data Annex'!$K$1:$BS$4779,MATCH(VUO$1&amp;"|"&amp;$B29,'Data Annex'!$K$1:$K$4779,0),MATCH(VUO$2,'Data Annex'!$K$1:$BS$1,0)),"")</f>
        <v/>
      </c>
      <c r="VUP29" s="258" t="str">
        <f>IFERROR(INDEX('Data Annex'!$K$1:$BS$4779,MATCH(VUP$1&amp;"|"&amp;$B29,'Data Annex'!$K$1:$K$4779,0),MATCH(VUP$2,'Data Annex'!$K$1:$BS$1,0)),"")</f>
        <v/>
      </c>
      <c r="VUQ29" s="258" t="str">
        <f>IFERROR(INDEX('Data Annex'!$K$1:$BS$4779,MATCH(VUQ$1&amp;"|"&amp;$B29,'Data Annex'!$K$1:$K$4779,0),MATCH(VUQ$2,'Data Annex'!$K$1:$BS$1,0)),"")</f>
        <v/>
      </c>
      <c r="VUR29" s="258" t="str">
        <f>IFERROR(INDEX('Data Annex'!$K$1:$BS$4779,MATCH(VUR$1&amp;"|"&amp;$B29,'Data Annex'!$K$1:$K$4779,0),MATCH(VUR$2,'Data Annex'!$K$1:$BS$1,0)),"")</f>
        <v/>
      </c>
      <c r="VUS29" s="258" t="str">
        <f>IFERROR(INDEX('Data Annex'!$K$1:$BS$4779,MATCH(VUS$1&amp;"|"&amp;$B29,'Data Annex'!$K$1:$K$4779,0),MATCH(VUS$2,'Data Annex'!$K$1:$BS$1,0)),"")</f>
        <v/>
      </c>
      <c r="VUT29" s="258" t="str">
        <f>IFERROR(INDEX('Data Annex'!$K$1:$BS$4779,MATCH(VUT$1&amp;"|"&amp;$B29,'Data Annex'!$K$1:$K$4779,0),MATCH(VUT$2,'Data Annex'!$K$1:$BS$1,0)),"")</f>
        <v/>
      </c>
      <c r="VUU29" s="258" t="str">
        <f>IFERROR(INDEX('Data Annex'!$K$1:$BS$4779,MATCH(VUU$1&amp;"|"&amp;$B29,'Data Annex'!$K$1:$K$4779,0),MATCH(VUU$2,'Data Annex'!$K$1:$BS$1,0)),"")</f>
        <v/>
      </c>
      <c r="VUV29" s="258" t="str">
        <f>IFERROR(INDEX('Data Annex'!$K$1:$BS$4779,MATCH(VUV$1&amp;"|"&amp;$B29,'Data Annex'!$K$1:$K$4779,0),MATCH(VUV$2,'Data Annex'!$K$1:$BS$1,0)),"")</f>
        <v/>
      </c>
      <c r="VUW29" s="258" t="str">
        <f>IFERROR(INDEX('Data Annex'!$K$1:$BS$4779,MATCH(VUW$1&amp;"|"&amp;$B29,'Data Annex'!$K$1:$K$4779,0),MATCH(VUW$2,'Data Annex'!$K$1:$BS$1,0)),"")</f>
        <v/>
      </c>
      <c r="VUX29" s="258" t="str">
        <f>IFERROR(INDEX('Data Annex'!$K$1:$BS$4779,MATCH(VUX$1&amp;"|"&amp;$B29,'Data Annex'!$K$1:$K$4779,0),MATCH(VUX$2,'Data Annex'!$K$1:$BS$1,0)),"")</f>
        <v/>
      </c>
      <c r="VUY29" s="258" t="str">
        <f>IFERROR(INDEX('Data Annex'!$K$1:$BS$4779,MATCH(VUY$1&amp;"|"&amp;$B29,'Data Annex'!$K$1:$K$4779,0),MATCH(VUY$2,'Data Annex'!$K$1:$BS$1,0)),"")</f>
        <v/>
      </c>
      <c r="VUZ29" s="258" t="str">
        <f>IFERROR(INDEX('Data Annex'!$K$1:$BS$4779,MATCH(VUZ$1&amp;"|"&amp;$B29,'Data Annex'!$K$1:$K$4779,0),MATCH(VUZ$2,'Data Annex'!$K$1:$BS$1,0)),"")</f>
        <v/>
      </c>
      <c r="VVA29" s="258" t="str">
        <f>IFERROR(INDEX('Data Annex'!$K$1:$BS$4779,MATCH(VVA$1&amp;"|"&amp;$B29,'Data Annex'!$K$1:$K$4779,0),MATCH(VVA$2,'Data Annex'!$K$1:$BS$1,0)),"")</f>
        <v/>
      </c>
      <c r="VVB29" s="258" t="str">
        <f>IFERROR(INDEX('Data Annex'!$K$1:$BS$4779,MATCH(VVB$1&amp;"|"&amp;$B29,'Data Annex'!$K$1:$K$4779,0),MATCH(VVB$2,'Data Annex'!$K$1:$BS$1,0)),"")</f>
        <v/>
      </c>
      <c r="VVC29" s="258" t="str">
        <f>IFERROR(INDEX('Data Annex'!$K$1:$BS$4779,MATCH(VVC$1&amp;"|"&amp;$B29,'Data Annex'!$K$1:$K$4779,0),MATCH(VVC$2,'Data Annex'!$K$1:$BS$1,0)),"")</f>
        <v/>
      </c>
      <c r="VVD29" s="258" t="str">
        <f>IFERROR(INDEX('Data Annex'!$K$1:$BS$4779,MATCH(VVD$1&amp;"|"&amp;$B29,'Data Annex'!$K$1:$K$4779,0),MATCH(VVD$2,'Data Annex'!$K$1:$BS$1,0)),"")</f>
        <v/>
      </c>
      <c r="VVE29" s="258" t="str">
        <f>IFERROR(INDEX('Data Annex'!$K$1:$BS$4779,MATCH(VVE$1&amp;"|"&amp;$B29,'Data Annex'!$K$1:$K$4779,0),MATCH(VVE$2,'Data Annex'!$K$1:$BS$1,0)),"")</f>
        <v/>
      </c>
      <c r="VVF29" s="258" t="str">
        <f>IFERROR(INDEX('Data Annex'!$K$1:$BS$4779,MATCH(VVF$1&amp;"|"&amp;$B29,'Data Annex'!$K$1:$K$4779,0),MATCH(VVF$2,'Data Annex'!$K$1:$BS$1,0)),"")</f>
        <v/>
      </c>
      <c r="VVG29" s="258" t="str">
        <f>IFERROR(INDEX('Data Annex'!$K$1:$BS$4779,MATCH(VVG$1&amp;"|"&amp;$B29,'Data Annex'!$K$1:$K$4779,0),MATCH(VVG$2,'Data Annex'!$K$1:$BS$1,0)),"")</f>
        <v/>
      </c>
      <c r="VVH29" s="258" t="str">
        <f>IFERROR(INDEX('Data Annex'!$K$1:$BS$4779,MATCH(VVH$1&amp;"|"&amp;$B29,'Data Annex'!$K$1:$K$4779,0),MATCH(VVH$2,'Data Annex'!$K$1:$BS$1,0)),"")</f>
        <v/>
      </c>
      <c r="VVI29" s="258" t="str">
        <f>IFERROR(INDEX('Data Annex'!$K$1:$BS$4779,MATCH(VVI$1&amp;"|"&amp;$B29,'Data Annex'!$K$1:$K$4779,0),MATCH(VVI$2,'Data Annex'!$K$1:$BS$1,0)),"")</f>
        <v/>
      </c>
      <c r="VVJ29" s="258" t="str">
        <f>IFERROR(INDEX('Data Annex'!$K$1:$BS$4779,MATCH(VVJ$1&amp;"|"&amp;$B29,'Data Annex'!$K$1:$K$4779,0),MATCH(VVJ$2,'Data Annex'!$K$1:$BS$1,0)),"")</f>
        <v/>
      </c>
      <c r="VVK29" s="258" t="str">
        <f>IFERROR(INDEX('Data Annex'!$K$1:$BS$4779,MATCH(VVK$1&amp;"|"&amp;$B29,'Data Annex'!$K$1:$K$4779,0),MATCH(VVK$2,'Data Annex'!$K$1:$BS$1,0)),"")</f>
        <v/>
      </c>
      <c r="VVL29" s="258" t="str">
        <f>IFERROR(INDEX('Data Annex'!$K$1:$BS$4779,MATCH(VVL$1&amp;"|"&amp;$B29,'Data Annex'!$K$1:$K$4779,0),MATCH(VVL$2,'Data Annex'!$K$1:$BS$1,0)),"")</f>
        <v/>
      </c>
      <c r="VVM29" s="258" t="str">
        <f>IFERROR(INDEX('Data Annex'!$K$1:$BS$4779,MATCH(VVM$1&amp;"|"&amp;$B29,'Data Annex'!$K$1:$K$4779,0),MATCH(VVM$2,'Data Annex'!$K$1:$BS$1,0)),"")</f>
        <v/>
      </c>
      <c r="VVN29" s="258" t="str">
        <f>IFERROR(INDEX('Data Annex'!$K$1:$BS$4779,MATCH(VVN$1&amp;"|"&amp;$B29,'Data Annex'!$K$1:$K$4779,0),MATCH(VVN$2,'Data Annex'!$K$1:$BS$1,0)),"")</f>
        <v/>
      </c>
      <c r="VVO29" s="258" t="str">
        <f>IFERROR(INDEX('Data Annex'!$K$1:$BS$4779,MATCH(VVO$1&amp;"|"&amp;$B29,'Data Annex'!$K$1:$K$4779,0),MATCH(VVO$2,'Data Annex'!$K$1:$BS$1,0)),"")</f>
        <v/>
      </c>
      <c r="VVP29" s="258" t="str">
        <f>IFERROR(INDEX('Data Annex'!$K$1:$BS$4779,MATCH(VVP$1&amp;"|"&amp;$B29,'Data Annex'!$K$1:$K$4779,0),MATCH(VVP$2,'Data Annex'!$K$1:$BS$1,0)),"")</f>
        <v/>
      </c>
      <c r="VVQ29" s="258" t="str">
        <f>IFERROR(INDEX('Data Annex'!$K$1:$BS$4779,MATCH(VVQ$1&amp;"|"&amp;$B29,'Data Annex'!$K$1:$K$4779,0),MATCH(VVQ$2,'Data Annex'!$K$1:$BS$1,0)),"")</f>
        <v/>
      </c>
      <c r="VVR29" s="258" t="str">
        <f>IFERROR(INDEX('Data Annex'!$K$1:$BS$4779,MATCH(VVR$1&amp;"|"&amp;$B29,'Data Annex'!$K$1:$K$4779,0),MATCH(VVR$2,'Data Annex'!$K$1:$BS$1,0)),"")</f>
        <v/>
      </c>
      <c r="VVS29" s="258" t="str">
        <f>IFERROR(INDEX('Data Annex'!$K$1:$BS$4779,MATCH(VVS$1&amp;"|"&amp;$B29,'Data Annex'!$K$1:$K$4779,0),MATCH(VVS$2,'Data Annex'!$K$1:$BS$1,0)),"")</f>
        <v/>
      </c>
      <c r="VVT29" s="258" t="str">
        <f>IFERROR(INDEX('Data Annex'!$K$1:$BS$4779,MATCH(VVT$1&amp;"|"&amp;$B29,'Data Annex'!$K$1:$K$4779,0),MATCH(VVT$2,'Data Annex'!$K$1:$BS$1,0)),"")</f>
        <v/>
      </c>
      <c r="VVU29" s="258" t="str">
        <f>IFERROR(INDEX('Data Annex'!$K$1:$BS$4779,MATCH(VVU$1&amp;"|"&amp;$B29,'Data Annex'!$K$1:$K$4779,0),MATCH(VVU$2,'Data Annex'!$K$1:$BS$1,0)),"")</f>
        <v/>
      </c>
      <c r="VVV29" s="258" t="str">
        <f>IFERROR(INDEX('Data Annex'!$K$1:$BS$4779,MATCH(VVV$1&amp;"|"&amp;$B29,'Data Annex'!$K$1:$K$4779,0),MATCH(VVV$2,'Data Annex'!$K$1:$BS$1,0)),"")</f>
        <v/>
      </c>
      <c r="VVW29" s="258" t="str">
        <f>IFERROR(INDEX('Data Annex'!$K$1:$BS$4779,MATCH(VVW$1&amp;"|"&amp;$B29,'Data Annex'!$K$1:$K$4779,0),MATCH(VVW$2,'Data Annex'!$K$1:$BS$1,0)),"")</f>
        <v/>
      </c>
      <c r="VVX29" s="258" t="str">
        <f>IFERROR(INDEX('Data Annex'!$K$1:$BS$4779,MATCH(VVX$1&amp;"|"&amp;$B29,'Data Annex'!$K$1:$K$4779,0),MATCH(VVX$2,'Data Annex'!$K$1:$BS$1,0)),"")</f>
        <v/>
      </c>
      <c r="VVY29" s="258" t="str">
        <f>IFERROR(INDEX('Data Annex'!$K$1:$BS$4779,MATCH(VVY$1&amp;"|"&amp;$B29,'Data Annex'!$K$1:$K$4779,0),MATCH(VVY$2,'Data Annex'!$K$1:$BS$1,0)),"")</f>
        <v/>
      </c>
      <c r="VVZ29" s="258" t="str">
        <f>IFERROR(INDEX('Data Annex'!$K$1:$BS$4779,MATCH(VVZ$1&amp;"|"&amp;$B29,'Data Annex'!$K$1:$K$4779,0),MATCH(VVZ$2,'Data Annex'!$K$1:$BS$1,0)),"")</f>
        <v/>
      </c>
      <c r="VWA29" s="258" t="str">
        <f>IFERROR(INDEX('Data Annex'!$K$1:$BS$4779,MATCH(VWA$1&amp;"|"&amp;$B29,'Data Annex'!$K$1:$K$4779,0),MATCH(VWA$2,'Data Annex'!$K$1:$BS$1,0)),"")</f>
        <v/>
      </c>
      <c r="VWB29" s="258" t="str">
        <f>IFERROR(INDEX('Data Annex'!$K$1:$BS$4779,MATCH(VWB$1&amp;"|"&amp;$B29,'Data Annex'!$K$1:$K$4779,0),MATCH(VWB$2,'Data Annex'!$K$1:$BS$1,0)),"")</f>
        <v/>
      </c>
      <c r="VWC29" s="258" t="str">
        <f>IFERROR(INDEX('Data Annex'!$K$1:$BS$4779,MATCH(VWC$1&amp;"|"&amp;$B29,'Data Annex'!$K$1:$K$4779,0),MATCH(VWC$2,'Data Annex'!$K$1:$BS$1,0)),"")</f>
        <v/>
      </c>
      <c r="VWD29" s="258" t="str">
        <f>IFERROR(INDEX('Data Annex'!$K$1:$BS$4779,MATCH(VWD$1&amp;"|"&amp;$B29,'Data Annex'!$K$1:$K$4779,0),MATCH(VWD$2,'Data Annex'!$K$1:$BS$1,0)),"")</f>
        <v/>
      </c>
      <c r="VWE29" s="258" t="str">
        <f>IFERROR(INDEX('Data Annex'!$K$1:$BS$4779,MATCH(VWE$1&amp;"|"&amp;$B29,'Data Annex'!$K$1:$K$4779,0),MATCH(VWE$2,'Data Annex'!$K$1:$BS$1,0)),"")</f>
        <v/>
      </c>
      <c r="VWF29" s="258" t="str">
        <f>IFERROR(INDEX('Data Annex'!$K$1:$BS$4779,MATCH(VWF$1&amp;"|"&amp;$B29,'Data Annex'!$K$1:$K$4779,0),MATCH(VWF$2,'Data Annex'!$K$1:$BS$1,0)),"")</f>
        <v/>
      </c>
      <c r="VWG29" s="258" t="str">
        <f>IFERROR(INDEX('Data Annex'!$K$1:$BS$4779,MATCH(VWG$1&amp;"|"&amp;$B29,'Data Annex'!$K$1:$K$4779,0),MATCH(VWG$2,'Data Annex'!$K$1:$BS$1,0)),"")</f>
        <v/>
      </c>
      <c r="VWH29" s="258" t="str">
        <f>IFERROR(INDEX('Data Annex'!$K$1:$BS$4779,MATCH(VWH$1&amp;"|"&amp;$B29,'Data Annex'!$K$1:$K$4779,0),MATCH(VWH$2,'Data Annex'!$K$1:$BS$1,0)),"")</f>
        <v/>
      </c>
      <c r="VWI29" s="258" t="str">
        <f>IFERROR(INDEX('Data Annex'!$K$1:$BS$4779,MATCH(VWI$1&amp;"|"&amp;$B29,'Data Annex'!$K$1:$K$4779,0),MATCH(VWI$2,'Data Annex'!$K$1:$BS$1,0)),"")</f>
        <v/>
      </c>
      <c r="VWJ29" s="258" t="str">
        <f>IFERROR(INDEX('Data Annex'!$K$1:$BS$4779,MATCH(VWJ$1&amp;"|"&amp;$B29,'Data Annex'!$K$1:$K$4779,0),MATCH(VWJ$2,'Data Annex'!$K$1:$BS$1,0)),"")</f>
        <v/>
      </c>
      <c r="VWK29" s="258" t="str">
        <f>IFERROR(INDEX('Data Annex'!$K$1:$BS$4779,MATCH(VWK$1&amp;"|"&amp;$B29,'Data Annex'!$K$1:$K$4779,0),MATCH(VWK$2,'Data Annex'!$K$1:$BS$1,0)),"")</f>
        <v/>
      </c>
      <c r="VWL29" s="258" t="str">
        <f>IFERROR(INDEX('Data Annex'!$K$1:$BS$4779,MATCH(VWL$1&amp;"|"&amp;$B29,'Data Annex'!$K$1:$K$4779,0),MATCH(VWL$2,'Data Annex'!$K$1:$BS$1,0)),"")</f>
        <v/>
      </c>
      <c r="VWM29" s="258" t="str">
        <f>IFERROR(INDEX('Data Annex'!$K$1:$BS$4779,MATCH(VWM$1&amp;"|"&amp;$B29,'Data Annex'!$K$1:$K$4779,0),MATCH(VWM$2,'Data Annex'!$K$1:$BS$1,0)),"")</f>
        <v/>
      </c>
      <c r="VWN29" s="258" t="str">
        <f>IFERROR(INDEX('Data Annex'!$K$1:$BS$4779,MATCH(VWN$1&amp;"|"&amp;$B29,'Data Annex'!$K$1:$K$4779,0),MATCH(VWN$2,'Data Annex'!$K$1:$BS$1,0)),"")</f>
        <v/>
      </c>
      <c r="VWO29" s="258" t="str">
        <f>IFERROR(INDEX('Data Annex'!$K$1:$BS$4779,MATCH(VWO$1&amp;"|"&amp;$B29,'Data Annex'!$K$1:$K$4779,0),MATCH(VWO$2,'Data Annex'!$K$1:$BS$1,0)),"")</f>
        <v/>
      </c>
      <c r="VWP29" s="258" t="str">
        <f>IFERROR(INDEX('Data Annex'!$K$1:$BS$4779,MATCH(VWP$1&amp;"|"&amp;$B29,'Data Annex'!$K$1:$K$4779,0),MATCH(VWP$2,'Data Annex'!$K$1:$BS$1,0)),"")</f>
        <v/>
      </c>
      <c r="VWQ29" s="258" t="str">
        <f>IFERROR(INDEX('Data Annex'!$K$1:$BS$4779,MATCH(VWQ$1&amp;"|"&amp;$B29,'Data Annex'!$K$1:$K$4779,0),MATCH(VWQ$2,'Data Annex'!$K$1:$BS$1,0)),"")</f>
        <v/>
      </c>
      <c r="VWR29" s="258" t="str">
        <f>IFERROR(INDEX('Data Annex'!$K$1:$BS$4779,MATCH(VWR$1&amp;"|"&amp;$B29,'Data Annex'!$K$1:$K$4779,0),MATCH(VWR$2,'Data Annex'!$K$1:$BS$1,0)),"")</f>
        <v/>
      </c>
      <c r="VWS29" s="258" t="str">
        <f>IFERROR(INDEX('Data Annex'!$K$1:$BS$4779,MATCH(VWS$1&amp;"|"&amp;$B29,'Data Annex'!$K$1:$K$4779,0),MATCH(VWS$2,'Data Annex'!$K$1:$BS$1,0)),"")</f>
        <v/>
      </c>
      <c r="VWT29" s="258" t="str">
        <f>IFERROR(INDEX('Data Annex'!$K$1:$BS$4779,MATCH(VWT$1&amp;"|"&amp;$B29,'Data Annex'!$K$1:$K$4779,0),MATCH(VWT$2,'Data Annex'!$K$1:$BS$1,0)),"")</f>
        <v/>
      </c>
      <c r="VWU29" s="258" t="str">
        <f>IFERROR(INDEX('Data Annex'!$K$1:$BS$4779,MATCH(VWU$1&amp;"|"&amp;$B29,'Data Annex'!$K$1:$K$4779,0),MATCH(VWU$2,'Data Annex'!$K$1:$BS$1,0)),"")</f>
        <v/>
      </c>
      <c r="VWV29" s="258" t="str">
        <f>IFERROR(INDEX('Data Annex'!$K$1:$BS$4779,MATCH(VWV$1&amp;"|"&amp;$B29,'Data Annex'!$K$1:$K$4779,0),MATCH(VWV$2,'Data Annex'!$K$1:$BS$1,0)),"")</f>
        <v/>
      </c>
      <c r="VWW29" s="258" t="str">
        <f>IFERROR(INDEX('Data Annex'!$K$1:$BS$4779,MATCH(VWW$1&amp;"|"&amp;$B29,'Data Annex'!$K$1:$K$4779,0),MATCH(VWW$2,'Data Annex'!$K$1:$BS$1,0)),"")</f>
        <v/>
      </c>
      <c r="VWX29" s="258" t="str">
        <f>IFERROR(INDEX('Data Annex'!$K$1:$BS$4779,MATCH(VWX$1&amp;"|"&amp;$B29,'Data Annex'!$K$1:$K$4779,0),MATCH(VWX$2,'Data Annex'!$K$1:$BS$1,0)),"")</f>
        <v/>
      </c>
      <c r="VWY29" s="258" t="str">
        <f>IFERROR(INDEX('Data Annex'!$K$1:$BS$4779,MATCH(VWY$1&amp;"|"&amp;$B29,'Data Annex'!$K$1:$K$4779,0),MATCH(VWY$2,'Data Annex'!$K$1:$BS$1,0)),"")</f>
        <v/>
      </c>
      <c r="VWZ29" s="258" t="str">
        <f>IFERROR(INDEX('Data Annex'!$K$1:$BS$4779,MATCH(VWZ$1&amp;"|"&amp;$B29,'Data Annex'!$K$1:$K$4779,0),MATCH(VWZ$2,'Data Annex'!$K$1:$BS$1,0)),"")</f>
        <v/>
      </c>
      <c r="VXA29" s="258" t="str">
        <f>IFERROR(INDEX('Data Annex'!$K$1:$BS$4779,MATCH(VXA$1&amp;"|"&amp;$B29,'Data Annex'!$K$1:$K$4779,0),MATCH(VXA$2,'Data Annex'!$K$1:$BS$1,0)),"")</f>
        <v/>
      </c>
      <c r="VXB29" s="258" t="str">
        <f>IFERROR(INDEX('Data Annex'!$K$1:$BS$4779,MATCH(VXB$1&amp;"|"&amp;$B29,'Data Annex'!$K$1:$K$4779,0),MATCH(VXB$2,'Data Annex'!$K$1:$BS$1,0)),"")</f>
        <v/>
      </c>
      <c r="VXC29" s="258" t="str">
        <f>IFERROR(INDEX('Data Annex'!$K$1:$BS$4779,MATCH(VXC$1&amp;"|"&amp;$B29,'Data Annex'!$K$1:$K$4779,0),MATCH(VXC$2,'Data Annex'!$K$1:$BS$1,0)),"")</f>
        <v/>
      </c>
      <c r="VXD29" s="258" t="str">
        <f>IFERROR(INDEX('Data Annex'!$K$1:$BS$4779,MATCH(VXD$1&amp;"|"&amp;$B29,'Data Annex'!$K$1:$K$4779,0),MATCH(VXD$2,'Data Annex'!$K$1:$BS$1,0)),"")</f>
        <v/>
      </c>
      <c r="VXE29" s="258" t="str">
        <f>IFERROR(INDEX('Data Annex'!$K$1:$BS$4779,MATCH(VXE$1&amp;"|"&amp;$B29,'Data Annex'!$K$1:$K$4779,0),MATCH(VXE$2,'Data Annex'!$K$1:$BS$1,0)),"")</f>
        <v/>
      </c>
      <c r="VXF29" s="258" t="str">
        <f>IFERROR(INDEX('Data Annex'!$K$1:$BS$4779,MATCH(VXF$1&amp;"|"&amp;$B29,'Data Annex'!$K$1:$K$4779,0),MATCH(VXF$2,'Data Annex'!$K$1:$BS$1,0)),"")</f>
        <v/>
      </c>
      <c r="VXG29" s="258" t="str">
        <f>IFERROR(INDEX('Data Annex'!$K$1:$BS$4779,MATCH(VXG$1&amp;"|"&amp;$B29,'Data Annex'!$K$1:$K$4779,0),MATCH(VXG$2,'Data Annex'!$K$1:$BS$1,0)),"")</f>
        <v/>
      </c>
      <c r="VXH29" s="258" t="str">
        <f>IFERROR(INDEX('Data Annex'!$K$1:$BS$4779,MATCH(VXH$1&amp;"|"&amp;$B29,'Data Annex'!$K$1:$K$4779,0),MATCH(VXH$2,'Data Annex'!$K$1:$BS$1,0)),"")</f>
        <v/>
      </c>
      <c r="VXI29" s="258" t="str">
        <f>IFERROR(INDEX('Data Annex'!$K$1:$BS$4779,MATCH(VXI$1&amp;"|"&amp;$B29,'Data Annex'!$K$1:$K$4779,0),MATCH(VXI$2,'Data Annex'!$K$1:$BS$1,0)),"")</f>
        <v/>
      </c>
      <c r="VXJ29" s="258" t="str">
        <f>IFERROR(INDEX('Data Annex'!$K$1:$BS$4779,MATCH(VXJ$1&amp;"|"&amp;$B29,'Data Annex'!$K$1:$K$4779,0),MATCH(VXJ$2,'Data Annex'!$K$1:$BS$1,0)),"")</f>
        <v/>
      </c>
      <c r="VXK29" s="258" t="str">
        <f>IFERROR(INDEX('Data Annex'!$K$1:$BS$4779,MATCH(VXK$1&amp;"|"&amp;$B29,'Data Annex'!$K$1:$K$4779,0),MATCH(VXK$2,'Data Annex'!$K$1:$BS$1,0)),"")</f>
        <v/>
      </c>
      <c r="VXL29" s="258" t="str">
        <f>IFERROR(INDEX('Data Annex'!$K$1:$BS$4779,MATCH(VXL$1&amp;"|"&amp;$B29,'Data Annex'!$K$1:$K$4779,0),MATCH(VXL$2,'Data Annex'!$K$1:$BS$1,0)),"")</f>
        <v/>
      </c>
      <c r="VXM29" s="258" t="str">
        <f>IFERROR(INDEX('Data Annex'!$K$1:$BS$4779,MATCH(VXM$1&amp;"|"&amp;$B29,'Data Annex'!$K$1:$K$4779,0),MATCH(VXM$2,'Data Annex'!$K$1:$BS$1,0)),"")</f>
        <v/>
      </c>
      <c r="VXN29" s="258" t="str">
        <f>IFERROR(INDEX('Data Annex'!$K$1:$BS$4779,MATCH(VXN$1&amp;"|"&amp;$B29,'Data Annex'!$K$1:$K$4779,0),MATCH(VXN$2,'Data Annex'!$K$1:$BS$1,0)),"")</f>
        <v/>
      </c>
      <c r="VXO29" s="258" t="str">
        <f>IFERROR(INDEX('Data Annex'!$K$1:$BS$4779,MATCH(VXO$1&amp;"|"&amp;$B29,'Data Annex'!$K$1:$K$4779,0),MATCH(VXO$2,'Data Annex'!$K$1:$BS$1,0)),"")</f>
        <v/>
      </c>
      <c r="VXP29" s="258" t="str">
        <f>IFERROR(INDEX('Data Annex'!$K$1:$BS$4779,MATCH(VXP$1&amp;"|"&amp;$B29,'Data Annex'!$K$1:$K$4779,0),MATCH(VXP$2,'Data Annex'!$K$1:$BS$1,0)),"")</f>
        <v/>
      </c>
      <c r="VXQ29" s="258" t="str">
        <f>IFERROR(INDEX('Data Annex'!$K$1:$BS$4779,MATCH(VXQ$1&amp;"|"&amp;$B29,'Data Annex'!$K$1:$K$4779,0),MATCH(VXQ$2,'Data Annex'!$K$1:$BS$1,0)),"")</f>
        <v/>
      </c>
      <c r="VXR29" s="258" t="str">
        <f>IFERROR(INDEX('Data Annex'!$K$1:$BS$4779,MATCH(VXR$1&amp;"|"&amp;$B29,'Data Annex'!$K$1:$K$4779,0),MATCH(VXR$2,'Data Annex'!$K$1:$BS$1,0)),"")</f>
        <v/>
      </c>
      <c r="VXS29" s="258" t="str">
        <f>IFERROR(INDEX('Data Annex'!$K$1:$BS$4779,MATCH(VXS$1&amp;"|"&amp;$B29,'Data Annex'!$K$1:$K$4779,0),MATCH(VXS$2,'Data Annex'!$K$1:$BS$1,0)),"")</f>
        <v/>
      </c>
      <c r="VXT29" s="258" t="str">
        <f>IFERROR(INDEX('Data Annex'!$K$1:$BS$4779,MATCH(VXT$1&amp;"|"&amp;$B29,'Data Annex'!$K$1:$K$4779,0),MATCH(VXT$2,'Data Annex'!$K$1:$BS$1,0)),"")</f>
        <v/>
      </c>
      <c r="VXU29" s="258" t="str">
        <f>IFERROR(INDEX('Data Annex'!$K$1:$BS$4779,MATCH(VXU$1&amp;"|"&amp;$B29,'Data Annex'!$K$1:$K$4779,0),MATCH(VXU$2,'Data Annex'!$K$1:$BS$1,0)),"")</f>
        <v/>
      </c>
      <c r="VXV29" s="258" t="str">
        <f>IFERROR(INDEX('Data Annex'!$K$1:$BS$4779,MATCH(VXV$1&amp;"|"&amp;$B29,'Data Annex'!$K$1:$K$4779,0),MATCH(VXV$2,'Data Annex'!$K$1:$BS$1,0)),"")</f>
        <v/>
      </c>
      <c r="VXW29" s="258" t="str">
        <f>IFERROR(INDEX('Data Annex'!$K$1:$BS$4779,MATCH(VXW$1&amp;"|"&amp;$B29,'Data Annex'!$K$1:$K$4779,0),MATCH(VXW$2,'Data Annex'!$K$1:$BS$1,0)),"")</f>
        <v/>
      </c>
      <c r="VXX29" s="258" t="str">
        <f>IFERROR(INDEX('Data Annex'!$K$1:$BS$4779,MATCH(VXX$1&amp;"|"&amp;$B29,'Data Annex'!$K$1:$K$4779,0),MATCH(VXX$2,'Data Annex'!$K$1:$BS$1,0)),"")</f>
        <v/>
      </c>
      <c r="VXY29" s="258" t="str">
        <f>IFERROR(INDEX('Data Annex'!$K$1:$BS$4779,MATCH(VXY$1&amp;"|"&amp;$B29,'Data Annex'!$K$1:$K$4779,0),MATCH(VXY$2,'Data Annex'!$K$1:$BS$1,0)),"")</f>
        <v/>
      </c>
      <c r="VXZ29" s="258" t="str">
        <f>IFERROR(INDEX('Data Annex'!$K$1:$BS$4779,MATCH(VXZ$1&amp;"|"&amp;$B29,'Data Annex'!$K$1:$K$4779,0),MATCH(VXZ$2,'Data Annex'!$K$1:$BS$1,0)),"")</f>
        <v/>
      </c>
      <c r="VYA29" s="258" t="str">
        <f>IFERROR(INDEX('Data Annex'!$K$1:$BS$4779,MATCH(VYA$1&amp;"|"&amp;$B29,'Data Annex'!$K$1:$K$4779,0),MATCH(VYA$2,'Data Annex'!$K$1:$BS$1,0)),"")</f>
        <v/>
      </c>
      <c r="VYB29" s="258" t="str">
        <f>IFERROR(INDEX('Data Annex'!$K$1:$BS$4779,MATCH(VYB$1&amp;"|"&amp;$B29,'Data Annex'!$K$1:$K$4779,0),MATCH(VYB$2,'Data Annex'!$K$1:$BS$1,0)),"")</f>
        <v/>
      </c>
      <c r="VYC29" s="258" t="str">
        <f>IFERROR(INDEX('Data Annex'!$K$1:$BS$4779,MATCH(VYC$1&amp;"|"&amp;$B29,'Data Annex'!$K$1:$K$4779,0),MATCH(VYC$2,'Data Annex'!$K$1:$BS$1,0)),"")</f>
        <v/>
      </c>
      <c r="VYD29" s="258" t="str">
        <f>IFERROR(INDEX('Data Annex'!$K$1:$BS$4779,MATCH(VYD$1&amp;"|"&amp;$B29,'Data Annex'!$K$1:$K$4779,0),MATCH(VYD$2,'Data Annex'!$K$1:$BS$1,0)),"")</f>
        <v/>
      </c>
      <c r="VYE29" s="258" t="str">
        <f>IFERROR(INDEX('Data Annex'!$K$1:$BS$4779,MATCH(VYE$1&amp;"|"&amp;$B29,'Data Annex'!$K$1:$K$4779,0),MATCH(VYE$2,'Data Annex'!$K$1:$BS$1,0)),"")</f>
        <v/>
      </c>
      <c r="VYF29" s="258" t="str">
        <f>IFERROR(INDEX('Data Annex'!$K$1:$BS$4779,MATCH(VYF$1&amp;"|"&amp;$B29,'Data Annex'!$K$1:$K$4779,0),MATCH(VYF$2,'Data Annex'!$K$1:$BS$1,0)),"")</f>
        <v/>
      </c>
      <c r="VYG29" s="258" t="str">
        <f>IFERROR(INDEX('Data Annex'!$K$1:$BS$4779,MATCH(VYG$1&amp;"|"&amp;$B29,'Data Annex'!$K$1:$K$4779,0),MATCH(VYG$2,'Data Annex'!$K$1:$BS$1,0)),"")</f>
        <v/>
      </c>
      <c r="VYH29" s="258" t="str">
        <f>IFERROR(INDEX('Data Annex'!$K$1:$BS$4779,MATCH(VYH$1&amp;"|"&amp;$B29,'Data Annex'!$K$1:$K$4779,0),MATCH(VYH$2,'Data Annex'!$K$1:$BS$1,0)),"")</f>
        <v/>
      </c>
      <c r="VYI29" s="258" t="str">
        <f>IFERROR(INDEX('Data Annex'!$K$1:$BS$4779,MATCH(VYI$1&amp;"|"&amp;$B29,'Data Annex'!$K$1:$K$4779,0),MATCH(VYI$2,'Data Annex'!$K$1:$BS$1,0)),"")</f>
        <v/>
      </c>
      <c r="VYJ29" s="258" t="str">
        <f>IFERROR(INDEX('Data Annex'!$K$1:$BS$4779,MATCH(VYJ$1&amp;"|"&amp;$B29,'Data Annex'!$K$1:$K$4779,0),MATCH(VYJ$2,'Data Annex'!$K$1:$BS$1,0)),"")</f>
        <v/>
      </c>
      <c r="VYK29" s="258" t="str">
        <f>IFERROR(INDEX('Data Annex'!$K$1:$BS$4779,MATCH(VYK$1&amp;"|"&amp;$B29,'Data Annex'!$K$1:$K$4779,0),MATCH(VYK$2,'Data Annex'!$K$1:$BS$1,0)),"")</f>
        <v/>
      </c>
      <c r="VYL29" s="258" t="str">
        <f>IFERROR(INDEX('Data Annex'!$K$1:$BS$4779,MATCH(VYL$1&amp;"|"&amp;$B29,'Data Annex'!$K$1:$K$4779,0),MATCH(VYL$2,'Data Annex'!$K$1:$BS$1,0)),"")</f>
        <v/>
      </c>
      <c r="VYM29" s="258" t="str">
        <f>IFERROR(INDEX('Data Annex'!$K$1:$BS$4779,MATCH(VYM$1&amp;"|"&amp;$B29,'Data Annex'!$K$1:$K$4779,0),MATCH(VYM$2,'Data Annex'!$K$1:$BS$1,0)),"")</f>
        <v/>
      </c>
      <c r="VYN29" s="258" t="str">
        <f>IFERROR(INDEX('Data Annex'!$K$1:$BS$4779,MATCH(VYN$1&amp;"|"&amp;$B29,'Data Annex'!$K$1:$K$4779,0),MATCH(VYN$2,'Data Annex'!$K$1:$BS$1,0)),"")</f>
        <v/>
      </c>
      <c r="VYO29" s="258" t="str">
        <f>IFERROR(INDEX('Data Annex'!$K$1:$BS$4779,MATCH(VYO$1&amp;"|"&amp;$B29,'Data Annex'!$K$1:$K$4779,0),MATCH(VYO$2,'Data Annex'!$K$1:$BS$1,0)),"")</f>
        <v/>
      </c>
      <c r="VYP29" s="258" t="str">
        <f>IFERROR(INDEX('Data Annex'!$K$1:$BS$4779,MATCH(VYP$1&amp;"|"&amp;$B29,'Data Annex'!$K$1:$K$4779,0),MATCH(VYP$2,'Data Annex'!$K$1:$BS$1,0)),"")</f>
        <v/>
      </c>
      <c r="VYQ29" s="258" t="str">
        <f>IFERROR(INDEX('Data Annex'!$K$1:$BS$4779,MATCH(VYQ$1&amp;"|"&amp;$B29,'Data Annex'!$K$1:$K$4779,0),MATCH(VYQ$2,'Data Annex'!$K$1:$BS$1,0)),"")</f>
        <v/>
      </c>
      <c r="VYR29" s="258" t="str">
        <f>IFERROR(INDEX('Data Annex'!$K$1:$BS$4779,MATCH(VYR$1&amp;"|"&amp;$B29,'Data Annex'!$K$1:$K$4779,0),MATCH(VYR$2,'Data Annex'!$K$1:$BS$1,0)),"")</f>
        <v/>
      </c>
      <c r="VYS29" s="258" t="str">
        <f>IFERROR(INDEX('Data Annex'!$K$1:$BS$4779,MATCH(VYS$1&amp;"|"&amp;$B29,'Data Annex'!$K$1:$K$4779,0),MATCH(VYS$2,'Data Annex'!$K$1:$BS$1,0)),"")</f>
        <v/>
      </c>
      <c r="VYT29" s="258" t="str">
        <f>IFERROR(INDEX('Data Annex'!$K$1:$BS$4779,MATCH(VYT$1&amp;"|"&amp;$B29,'Data Annex'!$K$1:$K$4779,0),MATCH(VYT$2,'Data Annex'!$K$1:$BS$1,0)),"")</f>
        <v/>
      </c>
      <c r="VYU29" s="258" t="str">
        <f>IFERROR(INDEX('Data Annex'!$K$1:$BS$4779,MATCH(VYU$1&amp;"|"&amp;$B29,'Data Annex'!$K$1:$K$4779,0),MATCH(VYU$2,'Data Annex'!$K$1:$BS$1,0)),"")</f>
        <v/>
      </c>
      <c r="VYV29" s="258" t="str">
        <f>IFERROR(INDEX('Data Annex'!$K$1:$BS$4779,MATCH(VYV$1&amp;"|"&amp;$B29,'Data Annex'!$K$1:$K$4779,0),MATCH(VYV$2,'Data Annex'!$K$1:$BS$1,0)),"")</f>
        <v/>
      </c>
      <c r="VYW29" s="258" t="str">
        <f>IFERROR(INDEX('Data Annex'!$K$1:$BS$4779,MATCH(VYW$1&amp;"|"&amp;$B29,'Data Annex'!$K$1:$K$4779,0),MATCH(VYW$2,'Data Annex'!$K$1:$BS$1,0)),"")</f>
        <v/>
      </c>
      <c r="VYX29" s="258" t="str">
        <f>IFERROR(INDEX('Data Annex'!$K$1:$BS$4779,MATCH(VYX$1&amp;"|"&amp;$B29,'Data Annex'!$K$1:$K$4779,0),MATCH(VYX$2,'Data Annex'!$K$1:$BS$1,0)),"")</f>
        <v/>
      </c>
      <c r="VYY29" s="258" t="str">
        <f>IFERROR(INDEX('Data Annex'!$K$1:$BS$4779,MATCH(VYY$1&amp;"|"&amp;$B29,'Data Annex'!$K$1:$K$4779,0),MATCH(VYY$2,'Data Annex'!$K$1:$BS$1,0)),"")</f>
        <v/>
      </c>
      <c r="VYZ29" s="258" t="str">
        <f>IFERROR(INDEX('Data Annex'!$K$1:$BS$4779,MATCH(VYZ$1&amp;"|"&amp;$B29,'Data Annex'!$K$1:$K$4779,0),MATCH(VYZ$2,'Data Annex'!$K$1:$BS$1,0)),"")</f>
        <v/>
      </c>
      <c r="VZA29" s="258" t="str">
        <f>IFERROR(INDEX('Data Annex'!$K$1:$BS$4779,MATCH(VZA$1&amp;"|"&amp;$B29,'Data Annex'!$K$1:$K$4779,0),MATCH(VZA$2,'Data Annex'!$K$1:$BS$1,0)),"")</f>
        <v/>
      </c>
      <c r="VZB29" s="258" t="str">
        <f>IFERROR(INDEX('Data Annex'!$K$1:$BS$4779,MATCH(VZB$1&amp;"|"&amp;$B29,'Data Annex'!$K$1:$K$4779,0),MATCH(VZB$2,'Data Annex'!$K$1:$BS$1,0)),"")</f>
        <v/>
      </c>
      <c r="VZC29" s="258" t="str">
        <f>IFERROR(INDEX('Data Annex'!$K$1:$BS$4779,MATCH(VZC$1&amp;"|"&amp;$B29,'Data Annex'!$K$1:$K$4779,0),MATCH(VZC$2,'Data Annex'!$K$1:$BS$1,0)),"")</f>
        <v/>
      </c>
      <c r="VZD29" s="258" t="str">
        <f>IFERROR(INDEX('Data Annex'!$K$1:$BS$4779,MATCH(VZD$1&amp;"|"&amp;$B29,'Data Annex'!$K$1:$K$4779,0),MATCH(VZD$2,'Data Annex'!$K$1:$BS$1,0)),"")</f>
        <v/>
      </c>
      <c r="VZE29" s="258" t="str">
        <f>IFERROR(INDEX('Data Annex'!$K$1:$BS$4779,MATCH(VZE$1&amp;"|"&amp;$B29,'Data Annex'!$K$1:$K$4779,0),MATCH(VZE$2,'Data Annex'!$K$1:$BS$1,0)),"")</f>
        <v/>
      </c>
      <c r="VZF29" s="258" t="str">
        <f>IFERROR(INDEX('Data Annex'!$K$1:$BS$4779,MATCH(VZF$1&amp;"|"&amp;$B29,'Data Annex'!$K$1:$K$4779,0),MATCH(VZF$2,'Data Annex'!$K$1:$BS$1,0)),"")</f>
        <v/>
      </c>
      <c r="VZG29" s="258" t="str">
        <f>IFERROR(INDEX('Data Annex'!$K$1:$BS$4779,MATCH(VZG$1&amp;"|"&amp;$B29,'Data Annex'!$K$1:$K$4779,0),MATCH(VZG$2,'Data Annex'!$K$1:$BS$1,0)),"")</f>
        <v/>
      </c>
      <c r="VZH29" s="258" t="str">
        <f>IFERROR(INDEX('Data Annex'!$K$1:$BS$4779,MATCH(VZH$1&amp;"|"&amp;$B29,'Data Annex'!$K$1:$K$4779,0),MATCH(VZH$2,'Data Annex'!$K$1:$BS$1,0)),"")</f>
        <v/>
      </c>
      <c r="VZI29" s="258" t="str">
        <f>IFERROR(INDEX('Data Annex'!$K$1:$BS$4779,MATCH(VZI$1&amp;"|"&amp;$B29,'Data Annex'!$K$1:$K$4779,0),MATCH(VZI$2,'Data Annex'!$K$1:$BS$1,0)),"")</f>
        <v/>
      </c>
      <c r="VZJ29" s="258" t="str">
        <f>IFERROR(INDEX('Data Annex'!$K$1:$BS$4779,MATCH(VZJ$1&amp;"|"&amp;$B29,'Data Annex'!$K$1:$K$4779,0),MATCH(VZJ$2,'Data Annex'!$K$1:$BS$1,0)),"")</f>
        <v/>
      </c>
      <c r="VZK29" s="258" t="str">
        <f>IFERROR(INDEX('Data Annex'!$K$1:$BS$4779,MATCH(VZK$1&amp;"|"&amp;$B29,'Data Annex'!$K$1:$K$4779,0),MATCH(VZK$2,'Data Annex'!$K$1:$BS$1,0)),"")</f>
        <v/>
      </c>
      <c r="VZL29" s="258" t="str">
        <f>IFERROR(INDEX('Data Annex'!$K$1:$BS$4779,MATCH(VZL$1&amp;"|"&amp;$B29,'Data Annex'!$K$1:$K$4779,0),MATCH(VZL$2,'Data Annex'!$K$1:$BS$1,0)),"")</f>
        <v/>
      </c>
      <c r="VZM29" s="258" t="str">
        <f>IFERROR(INDEX('Data Annex'!$K$1:$BS$4779,MATCH(VZM$1&amp;"|"&amp;$B29,'Data Annex'!$K$1:$K$4779,0),MATCH(VZM$2,'Data Annex'!$K$1:$BS$1,0)),"")</f>
        <v/>
      </c>
      <c r="VZN29" s="258" t="str">
        <f>IFERROR(INDEX('Data Annex'!$K$1:$BS$4779,MATCH(VZN$1&amp;"|"&amp;$B29,'Data Annex'!$K$1:$K$4779,0),MATCH(VZN$2,'Data Annex'!$K$1:$BS$1,0)),"")</f>
        <v/>
      </c>
      <c r="VZO29" s="258" t="str">
        <f>IFERROR(INDEX('Data Annex'!$K$1:$BS$4779,MATCH(VZO$1&amp;"|"&amp;$B29,'Data Annex'!$K$1:$K$4779,0),MATCH(VZO$2,'Data Annex'!$K$1:$BS$1,0)),"")</f>
        <v/>
      </c>
      <c r="VZP29" s="258" t="str">
        <f>IFERROR(INDEX('Data Annex'!$K$1:$BS$4779,MATCH(VZP$1&amp;"|"&amp;$B29,'Data Annex'!$K$1:$K$4779,0),MATCH(VZP$2,'Data Annex'!$K$1:$BS$1,0)),"")</f>
        <v/>
      </c>
      <c r="VZQ29" s="258" t="str">
        <f>IFERROR(INDEX('Data Annex'!$K$1:$BS$4779,MATCH(VZQ$1&amp;"|"&amp;$B29,'Data Annex'!$K$1:$K$4779,0),MATCH(VZQ$2,'Data Annex'!$K$1:$BS$1,0)),"")</f>
        <v/>
      </c>
      <c r="VZR29" s="258" t="str">
        <f>IFERROR(INDEX('Data Annex'!$K$1:$BS$4779,MATCH(VZR$1&amp;"|"&amp;$B29,'Data Annex'!$K$1:$K$4779,0),MATCH(VZR$2,'Data Annex'!$K$1:$BS$1,0)),"")</f>
        <v/>
      </c>
      <c r="VZS29" s="258" t="str">
        <f>IFERROR(INDEX('Data Annex'!$K$1:$BS$4779,MATCH(VZS$1&amp;"|"&amp;$B29,'Data Annex'!$K$1:$K$4779,0),MATCH(VZS$2,'Data Annex'!$K$1:$BS$1,0)),"")</f>
        <v/>
      </c>
      <c r="VZT29" s="258" t="str">
        <f>IFERROR(INDEX('Data Annex'!$K$1:$BS$4779,MATCH(VZT$1&amp;"|"&amp;$B29,'Data Annex'!$K$1:$K$4779,0),MATCH(VZT$2,'Data Annex'!$K$1:$BS$1,0)),"")</f>
        <v/>
      </c>
      <c r="VZU29" s="258" t="str">
        <f>IFERROR(INDEX('Data Annex'!$K$1:$BS$4779,MATCH(VZU$1&amp;"|"&amp;$B29,'Data Annex'!$K$1:$K$4779,0),MATCH(VZU$2,'Data Annex'!$K$1:$BS$1,0)),"")</f>
        <v/>
      </c>
      <c r="VZV29" s="258" t="str">
        <f>IFERROR(INDEX('Data Annex'!$K$1:$BS$4779,MATCH(VZV$1&amp;"|"&amp;$B29,'Data Annex'!$K$1:$K$4779,0),MATCH(VZV$2,'Data Annex'!$K$1:$BS$1,0)),"")</f>
        <v/>
      </c>
      <c r="VZW29" s="258" t="str">
        <f>IFERROR(INDEX('Data Annex'!$K$1:$BS$4779,MATCH(VZW$1&amp;"|"&amp;$B29,'Data Annex'!$K$1:$K$4779,0),MATCH(VZW$2,'Data Annex'!$K$1:$BS$1,0)),"")</f>
        <v/>
      </c>
      <c r="VZX29" s="258" t="str">
        <f>IFERROR(INDEX('Data Annex'!$K$1:$BS$4779,MATCH(VZX$1&amp;"|"&amp;$B29,'Data Annex'!$K$1:$K$4779,0),MATCH(VZX$2,'Data Annex'!$K$1:$BS$1,0)),"")</f>
        <v/>
      </c>
      <c r="VZY29" s="258" t="str">
        <f>IFERROR(INDEX('Data Annex'!$K$1:$BS$4779,MATCH(VZY$1&amp;"|"&amp;$B29,'Data Annex'!$K$1:$K$4779,0),MATCH(VZY$2,'Data Annex'!$K$1:$BS$1,0)),"")</f>
        <v/>
      </c>
      <c r="VZZ29" s="258" t="str">
        <f>IFERROR(INDEX('Data Annex'!$K$1:$BS$4779,MATCH(VZZ$1&amp;"|"&amp;$B29,'Data Annex'!$K$1:$K$4779,0),MATCH(VZZ$2,'Data Annex'!$K$1:$BS$1,0)),"")</f>
        <v/>
      </c>
      <c r="WAA29" s="258" t="str">
        <f>IFERROR(INDEX('Data Annex'!$K$1:$BS$4779,MATCH(WAA$1&amp;"|"&amp;$B29,'Data Annex'!$K$1:$K$4779,0),MATCH(WAA$2,'Data Annex'!$K$1:$BS$1,0)),"")</f>
        <v/>
      </c>
      <c r="WAB29" s="258" t="str">
        <f>IFERROR(INDEX('Data Annex'!$K$1:$BS$4779,MATCH(WAB$1&amp;"|"&amp;$B29,'Data Annex'!$K$1:$K$4779,0),MATCH(WAB$2,'Data Annex'!$K$1:$BS$1,0)),"")</f>
        <v/>
      </c>
      <c r="WAC29" s="258" t="str">
        <f>IFERROR(INDEX('Data Annex'!$K$1:$BS$4779,MATCH(WAC$1&amp;"|"&amp;$B29,'Data Annex'!$K$1:$K$4779,0),MATCH(WAC$2,'Data Annex'!$K$1:$BS$1,0)),"")</f>
        <v/>
      </c>
      <c r="WAD29" s="258" t="str">
        <f>IFERROR(INDEX('Data Annex'!$K$1:$BS$4779,MATCH(WAD$1&amp;"|"&amp;$B29,'Data Annex'!$K$1:$K$4779,0),MATCH(WAD$2,'Data Annex'!$K$1:$BS$1,0)),"")</f>
        <v/>
      </c>
      <c r="WAE29" s="258" t="str">
        <f>IFERROR(INDEX('Data Annex'!$K$1:$BS$4779,MATCH(WAE$1&amp;"|"&amp;$B29,'Data Annex'!$K$1:$K$4779,0),MATCH(WAE$2,'Data Annex'!$K$1:$BS$1,0)),"")</f>
        <v/>
      </c>
      <c r="WAF29" s="258" t="str">
        <f>IFERROR(INDEX('Data Annex'!$K$1:$BS$4779,MATCH(WAF$1&amp;"|"&amp;$B29,'Data Annex'!$K$1:$K$4779,0),MATCH(WAF$2,'Data Annex'!$K$1:$BS$1,0)),"")</f>
        <v/>
      </c>
      <c r="WAG29" s="258" t="str">
        <f>IFERROR(INDEX('Data Annex'!$K$1:$BS$4779,MATCH(WAG$1&amp;"|"&amp;$B29,'Data Annex'!$K$1:$K$4779,0),MATCH(WAG$2,'Data Annex'!$K$1:$BS$1,0)),"")</f>
        <v/>
      </c>
      <c r="WAH29" s="258" t="str">
        <f>IFERROR(INDEX('Data Annex'!$K$1:$BS$4779,MATCH(WAH$1&amp;"|"&amp;$B29,'Data Annex'!$K$1:$K$4779,0),MATCH(WAH$2,'Data Annex'!$K$1:$BS$1,0)),"")</f>
        <v/>
      </c>
      <c r="WAI29" s="258" t="str">
        <f>IFERROR(INDEX('Data Annex'!$K$1:$BS$4779,MATCH(WAI$1&amp;"|"&amp;$B29,'Data Annex'!$K$1:$K$4779,0),MATCH(WAI$2,'Data Annex'!$K$1:$BS$1,0)),"")</f>
        <v/>
      </c>
      <c r="WAJ29" s="258" t="str">
        <f>IFERROR(INDEX('Data Annex'!$K$1:$BS$4779,MATCH(WAJ$1&amp;"|"&amp;$B29,'Data Annex'!$K$1:$K$4779,0),MATCH(WAJ$2,'Data Annex'!$K$1:$BS$1,0)),"")</f>
        <v/>
      </c>
      <c r="WAK29" s="258" t="str">
        <f>IFERROR(INDEX('Data Annex'!$K$1:$BS$4779,MATCH(WAK$1&amp;"|"&amp;$B29,'Data Annex'!$K$1:$K$4779,0),MATCH(WAK$2,'Data Annex'!$K$1:$BS$1,0)),"")</f>
        <v/>
      </c>
      <c r="WAL29" s="258" t="str">
        <f>IFERROR(INDEX('Data Annex'!$K$1:$BS$4779,MATCH(WAL$1&amp;"|"&amp;$B29,'Data Annex'!$K$1:$K$4779,0),MATCH(WAL$2,'Data Annex'!$K$1:$BS$1,0)),"")</f>
        <v/>
      </c>
      <c r="WAM29" s="258" t="str">
        <f>IFERROR(INDEX('Data Annex'!$K$1:$BS$4779,MATCH(WAM$1&amp;"|"&amp;$B29,'Data Annex'!$K$1:$K$4779,0),MATCH(WAM$2,'Data Annex'!$K$1:$BS$1,0)),"")</f>
        <v/>
      </c>
      <c r="WAN29" s="258" t="str">
        <f>IFERROR(INDEX('Data Annex'!$K$1:$BS$4779,MATCH(WAN$1&amp;"|"&amp;$B29,'Data Annex'!$K$1:$K$4779,0),MATCH(WAN$2,'Data Annex'!$K$1:$BS$1,0)),"")</f>
        <v/>
      </c>
      <c r="WAO29" s="258" t="str">
        <f>IFERROR(INDEX('Data Annex'!$K$1:$BS$4779,MATCH(WAO$1&amp;"|"&amp;$B29,'Data Annex'!$K$1:$K$4779,0),MATCH(WAO$2,'Data Annex'!$K$1:$BS$1,0)),"")</f>
        <v/>
      </c>
      <c r="WAP29" s="258" t="str">
        <f>IFERROR(INDEX('Data Annex'!$K$1:$BS$4779,MATCH(WAP$1&amp;"|"&amp;$B29,'Data Annex'!$K$1:$K$4779,0),MATCH(WAP$2,'Data Annex'!$K$1:$BS$1,0)),"")</f>
        <v/>
      </c>
      <c r="WAQ29" s="258" t="str">
        <f>IFERROR(INDEX('Data Annex'!$K$1:$BS$4779,MATCH(WAQ$1&amp;"|"&amp;$B29,'Data Annex'!$K$1:$K$4779,0),MATCH(WAQ$2,'Data Annex'!$K$1:$BS$1,0)),"")</f>
        <v/>
      </c>
      <c r="WAR29" s="258" t="str">
        <f>IFERROR(INDEX('Data Annex'!$K$1:$BS$4779,MATCH(WAR$1&amp;"|"&amp;$B29,'Data Annex'!$K$1:$K$4779,0),MATCH(WAR$2,'Data Annex'!$K$1:$BS$1,0)),"")</f>
        <v/>
      </c>
      <c r="WAS29" s="258" t="str">
        <f>IFERROR(INDEX('Data Annex'!$K$1:$BS$4779,MATCH(WAS$1&amp;"|"&amp;$B29,'Data Annex'!$K$1:$K$4779,0),MATCH(WAS$2,'Data Annex'!$K$1:$BS$1,0)),"")</f>
        <v/>
      </c>
      <c r="WAT29" s="258" t="str">
        <f>IFERROR(INDEX('Data Annex'!$K$1:$BS$4779,MATCH(WAT$1&amp;"|"&amp;$B29,'Data Annex'!$K$1:$K$4779,0),MATCH(WAT$2,'Data Annex'!$K$1:$BS$1,0)),"")</f>
        <v/>
      </c>
      <c r="WAU29" s="258" t="str">
        <f>IFERROR(INDEX('Data Annex'!$K$1:$BS$4779,MATCH(WAU$1&amp;"|"&amp;$B29,'Data Annex'!$K$1:$K$4779,0),MATCH(WAU$2,'Data Annex'!$K$1:$BS$1,0)),"")</f>
        <v/>
      </c>
      <c r="WAV29" s="258" t="str">
        <f>IFERROR(INDEX('Data Annex'!$K$1:$BS$4779,MATCH(WAV$1&amp;"|"&amp;$B29,'Data Annex'!$K$1:$K$4779,0),MATCH(WAV$2,'Data Annex'!$K$1:$BS$1,0)),"")</f>
        <v/>
      </c>
      <c r="WAW29" s="258" t="str">
        <f>IFERROR(INDEX('Data Annex'!$K$1:$BS$4779,MATCH(WAW$1&amp;"|"&amp;$B29,'Data Annex'!$K$1:$K$4779,0),MATCH(WAW$2,'Data Annex'!$K$1:$BS$1,0)),"")</f>
        <v/>
      </c>
      <c r="WAX29" s="258" t="str">
        <f>IFERROR(INDEX('Data Annex'!$K$1:$BS$4779,MATCH(WAX$1&amp;"|"&amp;$B29,'Data Annex'!$K$1:$K$4779,0),MATCH(WAX$2,'Data Annex'!$K$1:$BS$1,0)),"")</f>
        <v/>
      </c>
      <c r="WAY29" s="258" t="str">
        <f>IFERROR(INDEX('Data Annex'!$K$1:$BS$4779,MATCH(WAY$1&amp;"|"&amp;$B29,'Data Annex'!$K$1:$K$4779,0),MATCH(WAY$2,'Data Annex'!$K$1:$BS$1,0)),"")</f>
        <v/>
      </c>
      <c r="WAZ29" s="258" t="str">
        <f>IFERROR(INDEX('Data Annex'!$K$1:$BS$4779,MATCH(WAZ$1&amp;"|"&amp;$B29,'Data Annex'!$K$1:$K$4779,0),MATCH(WAZ$2,'Data Annex'!$K$1:$BS$1,0)),"")</f>
        <v/>
      </c>
      <c r="WBA29" s="258" t="str">
        <f>IFERROR(INDEX('Data Annex'!$K$1:$BS$4779,MATCH(WBA$1&amp;"|"&amp;$B29,'Data Annex'!$K$1:$K$4779,0),MATCH(WBA$2,'Data Annex'!$K$1:$BS$1,0)),"")</f>
        <v/>
      </c>
      <c r="WBB29" s="258" t="str">
        <f>IFERROR(INDEX('Data Annex'!$K$1:$BS$4779,MATCH(WBB$1&amp;"|"&amp;$B29,'Data Annex'!$K$1:$K$4779,0),MATCH(WBB$2,'Data Annex'!$K$1:$BS$1,0)),"")</f>
        <v/>
      </c>
      <c r="WBC29" s="258" t="str">
        <f>IFERROR(INDEX('Data Annex'!$K$1:$BS$4779,MATCH(WBC$1&amp;"|"&amp;$B29,'Data Annex'!$K$1:$K$4779,0),MATCH(WBC$2,'Data Annex'!$K$1:$BS$1,0)),"")</f>
        <v/>
      </c>
      <c r="WBD29" s="258" t="str">
        <f>IFERROR(INDEX('Data Annex'!$K$1:$BS$4779,MATCH(WBD$1&amp;"|"&amp;$B29,'Data Annex'!$K$1:$K$4779,0),MATCH(WBD$2,'Data Annex'!$K$1:$BS$1,0)),"")</f>
        <v/>
      </c>
      <c r="WBE29" s="258" t="str">
        <f>IFERROR(INDEX('Data Annex'!$K$1:$BS$4779,MATCH(WBE$1&amp;"|"&amp;$B29,'Data Annex'!$K$1:$K$4779,0),MATCH(WBE$2,'Data Annex'!$K$1:$BS$1,0)),"")</f>
        <v/>
      </c>
      <c r="WBF29" s="258" t="str">
        <f>IFERROR(INDEX('Data Annex'!$K$1:$BS$4779,MATCH(WBF$1&amp;"|"&amp;$B29,'Data Annex'!$K$1:$K$4779,0),MATCH(WBF$2,'Data Annex'!$K$1:$BS$1,0)),"")</f>
        <v/>
      </c>
      <c r="WBG29" s="258" t="str">
        <f>IFERROR(INDEX('Data Annex'!$K$1:$BS$4779,MATCH(WBG$1&amp;"|"&amp;$B29,'Data Annex'!$K$1:$K$4779,0),MATCH(WBG$2,'Data Annex'!$K$1:$BS$1,0)),"")</f>
        <v/>
      </c>
      <c r="WBH29" s="258" t="str">
        <f>IFERROR(INDEX('Data Annex'!$K$1:$BS$4779,MATCH(WBH$1&amp;"|"&amp;$B29,'Data Annex'!$K$1:$K$4779,0),MATCH(WBH$2,'Data Annex'!$K$1:$BS$1,0)),"")</f>
        <v/>
      </c>
      <c r="WBI29" s="258" t="str">
        <f>IFERROR(INDEX('Data Annex'!$K$1:$BS$4779,MATCH(WBI$1&amp;"|"&amp;$B29,'Data Annex'!$K$1:$K$4779,0),MATCH(WBI$2,'Data Annex'!$K$1:$BS$1,0)),"")</f>
        <v/>
      </c>
      <c r="WBJ29" s="258" t="str">
        <f>IFERROR(INDEX('Data Annex'!$K$1:$BS$4779,MATCH(WBJ$1&amp;"|"&amp;$B29,'Data Annex'!$K$1:$K$4779,0),MATCH(WBJ$2,'Data Annex'!$K$1:$BS$1,0)),"")</f>
        <v/>
      </c>
      <c r="WBK29" s="258" t="str">
        <f>IFERROR(INDEX('Data Annex'!$K$1:$BS$4779,MATCH(WBK$1&amp;"|"&amp;$B29,'Data Annex'!$K$1:$K$4779,0),MATCH(WBK$2,'Data Annex'!$K$1:$BS$1,0)),"")</f>
        <v/>
      </c>
      <c r="WBL29" s="258" t="str">
        <f>IFERROR(INDEX('Data Annex'!$K$1:$BS$4779,MATCH(WBL$1&amp;"|"&amp;$B29,'Data Annex'!$K$1:$K$4779,0),MATCH(WBL$2,'Data Annex'!$K$1:$BS$1,0)),"")</f>
        <v/>
      </c>
      <c r="WBM29" s="258" t="str">
        <f>IFERROR(INDEX('Data Annex'!$K$1:$BS$4779,MATCH(WBM$1&amp;"|"&amp;$B29,'Data Annex'!$K$1:$K$4779,0),MATCH(WBM$2,'Data Annex'!$K$1:$BS$1,0)),"")</f>
        <v/>
      </c>
      <c r="WBN29" s="258" t="str">
        <f>IFERROR(INDEX('Data Annex'!$K$1:$BS$4779,MATCH(WBN$1&amp;"|"&amp;$B29,'Data Annex'!$K$1:$K$4779,0),MATCH(WBN$2,'Data Annex'!$K$1:$BS$1,0)),"")</f>
        <v/>
      </c>
      <c r="WBO29" s="258" t="str">
        <f>IFERROR(INDEX('Data Annex'!$K$1:$BS$4779,MATCH(WBO$1&amp;"|"&amp;$B29,'Data Annex'!$K$1:$K$4779,0),MATCH(WBO$2,'Data Annex'!$K$1:$BS$1,0)),"")</f>
        <v/>
      </c>
      <c r="WBP29" s="258" t="str">
        <f>IFERROR(INDEX('Data Annex'!$K$1:$BS$4779,MATCH(WBP$1&amp;"|"&amp;$B29,'Data Annex'!$K$1:$K$4779,0),MATCH(WBP$2,'Data Annex'!$K$1:$BS$1,0)),"")</f>
        <v/>
      </c>
      <c r="WBQ29" s="258" t="str">
        <f>IFERROR(INDEX('Data Annex'!$K$1:$BS$4779,MATCH(WBQ$1&amp;"|"&amp;$B29,'Data Annex'!$K$1:$K$4779,0),MATCH(WBQ$2,'Data Annex'!$K$1:$BS$1,0)),"")</f>
        <v/>
      </c>
      <c r="WBR29" s="258" t="str">
        <f>IFERROR(INDEX('Data Annex'!$K$1:$BS$4779,MATCH(WBR$1&amp;"|"&amp;$B29,'Data Annex'!$K$1:$K$4779,0),MATCH(WBR$2,'Data Annex'!$K$1:$BS$1,0)),"")</f>
        <v/>
      </c>
      <c r="WBS29" s="258" t="str">
        <f>IFERROR(INDEX('Data Annex'!$K$1:$BS$4779,MATCH(WBS$1&amp;"|"&amp;$B29,'Data Annex'!$K$1:$K$4779,0),MATCH(WBS$2,'Data Annex'!$K$1:$BS$1,0)),"")</f>
        <v/>
      </c>
      <c r="WBT29" s="258" t="str">
        <f>IFERROR(INDEX('Data Annex'!$K$1:$BS$4779,MATCH(WBT$1&amp;"|"&amp;$B29,'Data Annex'!$K$1:$K$4779,0),MATCH(WBT$2,'Data Annex'!$K$1:$BS$1,0)),"")</f>
        <v/>
      </c>
      <c r="WBU29" s="258" t="str">
        <f>IFERROR(INDEX('Data Annex'!$K$1:$BS$4779,MATCH(WBU$1&amp;"|"&amp;$B29,'Data Annex'!$K$1:$K$4779,0),MATCH(WBU$2,'Data Annex'!$K$1:$BS$1,0)),"")</f>
        <v/>
      </c>
      <c r="WBV29" s="258" t="str">
        <f>IFERROR(INDEX('Data Annex'!$K$1:$BS$4779,MATCH(WBV$1&amp;"|"&amp;$B29,'Data Annex'!$K$1:$K$4779,0),MATCH(WBV$2,'Data Annex'!$K$1:$BS$1,0)),"")</f>
        <v/>
      </c>
      <c r="WBW29" s="258" t="str">
        <f>IFERROR(INDEX('Data Annex'!$K$1:$BS$4779,MATCH(WBW$1&amp;"|"&amp;$B29,'Data Annex'!$K$1:$K$4779,0),MATCH(WBW$2,'Data Annex'!$K$1:$BS$1,0)),"")</f>
        <v/>
      </c>
      <c r="WBX29" s="258" t="str">
        <f>IFERROR(INDEX('Data Annex'!$K$1:$BS$4779,MATCH(WBX$1&amp;"|"&amp;$B29,'Data Annex'!$K$1:$K$4779,0),MATCH(WBX$2,'Data Annex'!$K$1:$BS$1,0)),"")</f>
        <v/>
      </c>
      <c r="WBY29" s="258" t="str">
        <f>IFERROR(INDEX('Data Annex'!$K$1:$BS$4779,MATCH(WBY$1&amp;"|"&amp;$B29,'Data Annex'!$K$1:$K$4779,0),MATCH(WBY$2,'Data Annex'!$K$1:$BS$1,0)),"")</f>
        <v/>
      </c>
      <c r="WBZ29" s="258" t="str">
        <f>IFERROR(INDEX('Data Annex'!$K$1:$BS$4779,MATCH(WBZ$1&amp;"|"&amp;$B29,'Data Annex'!$K$1:$K$4779,0),MATCH(WBZ$2,'Data Annex'!$K$1:$BS$1,0)),"")</f>
        <v/>
      </c>
      <c r="WCA29" s="258" t="str">
        <f>IFERROR(INDEX('Data Annex'!$K$1:$BS$4779,MATCH(WCA$1&amp;"|"&amp;$B29,'Data Annex'!$K$1:$K$4779,0),MATCH(WCA$2,'Data Annex'!$K$1:$BS$1,0)),"")</f>
        <v/>
      </c>
      <c r="WCB29" s="258" t="str">
        <f>IFERROR(INDEX('Data Annex'!$K$1:$BS$4779,MATCH(WCB$1&amp;"|"&amp;$B29,'Data Annex'!$K$1:$K$4779,0),MATCH(WCB$2,'Data Annex'!$K$1:$BS$1,0)),"")</f>
        <v/>
      </c>
      <c r="WCC29" s="258" t="str">
        <f>IFERROR(INDEX('Data Annex'!$K$1:$BS$4779,MATCH(WCC$1&amp;"|"&amp;$B29,'Data Annex'!$K$1:$K$4779,0),MATCH(WCC$2,'Data Annex'!$K$1:$BS$1,0)),"")</f>
        <v/>
      </c>
      <c r="WCD29" s="258" t="str">
        <f>IFERROR(INDEX('Data Annex'!$K$1:$BS$4779,MATCH(WCD$1&amp;"|"&amp;$B29,'Data Annex'!$K$1:$K$4779,0),MATCH(WCD$2,'Data Annex'!$K$1:$BS$1,0)),"")</f>
        <v/>
      </c>
      <c r="WCE29" s="258" t="str">
        <f>IFERROR(INDEX('Data Annex'!$K$1:$BS$4779,MATCH(WCE$1&amp;"|"&amp;$B29,'Data Annex'!$K$1:$K$4779,0),MATCH(WCE$2,'Data Annex'!$K$1:$BS$1,0)),"")</f>
        <v/>
      </c>
      <c r="WCF29" s="258" t="str">
        <f>IFERROR(INDEX('Data Annex'!$K$1:$BS$4779,MATCH(WCF$1&amp;"|"&amp;$B29,'Data Annex'!$K$1:$K$4779,0),MATCH(WCF$2,'Data Annex'!$K$1:$BS$1,0)),"")</f>
        <v/>
      </c>
      <c r="WCG29" s="258" t="str">
        <f>IFERROR(INDEX('Data Annex'!$K$1:$BS$4779,MATCH(WCG$1&amp;"|"&amp;$B29,'Data Annex'!$K$1:$K$4779,0),MATCH(WCG$2,'Data Annex'!$K$1:$BS$1,0)),"")</f>
        <v/>
      </c>
      <c r="WCH29" s="258" t="str">
        <f>IFERROR(INDEX('Data Annex'!$K$1:$BS$4779,MATCH(WCH$1&amp;"|"&amp;$B29,'Data Annex'!$K$1:$K$4779,0),MATCH(WCH$2,'Data Annex'!$K$1:$BS$1,0)),"")</f>
        <v/>
      </c>
      <c r="WCI29" s="258" t="str">
        <f>IFERROR(INDEX('Data Annex'!$K$1:$BS$4779,MATCH(WCI$1&amp;"|"&amp;$B29,'Data Annex'!$K$1:$K$4779,0),MATCH(WCI$2,'Data Annex'!$K$1:$BS$1,0)),"")</f>
        <v/>
      </c>
      <c r="WCJ29" s="258" t="str">
        <f>IFERROR(INDEX('Data Annex'!$K$1:$BS$4779,MATCH(WCJ$1&amp;"|"&amp;$B29,'Data Annex'!$K$1:$K$4779,0),MATCH(WCJ$2,'Data Annex'!$K$1:$BS$1,0)),"")</f>
        <v/>
      </c>
      <c r="WCK29" s="258" t="str">
        <f>IFERROR(INDEX('Data Annex'!$K$1:$BS$4779,MATCH(WCK$1&amp;"|"&amp;$B29,'Data Annex'!$K$1:$K$4779,0),MATCH(WCK$2,'Data Annex'!$K$1:$BS$1,0)),"")</f>
        <v/>
      </c>
      <c r="WCL29" s="258" t="str">
        <f>IFERROR(INDEX('Data Annex'!$K$1:$BS$4779,MATCH(WCL$1&amp;"|"&amp;$B29,'Data Annex'!$K$1:$K$4779,0),MATCH(WCL$2,'Data Annex'!$K$1:$BS$1,0)),"")</f>
        <v/>
      </c>
      <c r="WCM29" s="258" t="str">
        <f>IFERROR(INDEX('Data Annex'!$K$1:$BS$4779,MATCH(WCM$1&amp;"|"&amp;$B29,'Data Annex'!$K$1:$K$4779,0),MATCH(WCM$2,'Data Annex'!$K$1:$BS$1,0)),"")</f>
        <v/>
      </c>
      <c r="WCN29" s="258" t="str">
        <f>IFERROR(INDEX('Data Annex'!$K$1:$BS$4779,MATCH(WCN$1&amp;"|"&amp;$B29,'Data Annex'!$K$1:$K$4779,0),MATCH(WCN$2,'Data Annex'!$K$1:$BS$1,0)),"")</f>
        <v/>
      </c>
      <c r="WCO29" s="258" t="str">
        <f>IFERROR(INDEX('Data Annex'!$K$1:$BS$4779,MATCH(WCO$1&amp;"|"&amp;$B29,'Data Annex'!$K$1:$K$4779,0),MATCH(WCO$2,'Data Annex'!$K$1:$BS$1,0)),"")</f>
        <v/>
      </c>
      <c r="WCP29" s="258" t="str">
        <f>IFERROR(INDEX('Data Annex'!$K$1:$BS$4779,MATCH(WCP$1&amp;"|"&amp;$B29,'Data Annex'!$K$1:$K$4779,0),MATCH(WCP$2,'Data Annex'!$K$1:$BS$1,0)),"")</f>
        <v/>
      </c>
      <c r="WCQ29" s="258" t="str">
        <f>IFERROR(INDEX('Data Annex'!$K$1:$BS$4779,MATCH(WCQ$1&amp;"|"&amp;$B29,'Data Annex'!$K$1:$K$4779,0),MATCH(WCQ$2,'Data Annex'!$K$1:$BS$1,0)),"")</f>
        <v/>
      </c>
      <c r="WCR29" s="258" t="str">
        <f>IFERROR(INDEX('Data Annex'!$K$1:$BS$4779,MATCH(WCR$1&amp;"|"&amp;$B29,'Data Annex'!$K$1:$K$4779,0),MATCH(WCR$2,'Data Annex'!$K$1:$BS$1,0)),"")</f>
        <v/>
      </c>
      <c r="WCS29" s="258" t="str">
        <f>IFERROR(INDEX('Data Annex'!$K$1:$BS$4779,MATCH(WCS$1&amp;"|"&amp;$B29,'Data Annex'!$K$1:$K$4779,0),MATCH(WCS$2,'Data Annex'!$K$1:$BS$1,0)),"")</f>
        <v/>
      </c>
      <c r="WCT29" s="258" t="str">
        <f>IFERROR(INDEX('Data Annex'!$K$1:$BS$4779,MATCH(WCT$1&amp;"|"&amp;$B29,'Data Annex'!$K$1:$K$4779,0),MATCH(WCT$2,'Data Annex'!$K$1:$BS$1,0)),"")</f>
        <v/>
      </c>
      <c r="WCU29" s="258" t="str">
        <f>IFERROR(INDEX('Data Annex'!$K$1:$BS$4779,MATCH(WCU$1&amp;"|"&amp;$B29,'Data Annex'!$K$1:$K$4779,0),MATCH(WCU$2,'Data Annex'!$K$1:$BS$1,0)),"")</f>
        <v/>
      </c>
      <c r="WCV29" s="258" t="str">
        <f>IFERROR(INDEX('Data Annex'!$K$1:$BS$4779,MATCH(WCV$1&amp;"|"&amp;$B29,'Data Annex'!$K$1:$K$4779,0),MATCH(WCV$2,'Data Annex'!$K$1:$BS$1,0)),"")</f>
        <v/>
      </c>
      <c r="WCW29" s="258" t="str">
        <f>IFERROR(INDEX('Data Annex'!$K$1:$BS$4779,MATCH(WCW$1&amp;"|"&amp;$B29,'Data Annex'!$K$1:$K$4779,0),MATCH(WCW$2,'Data Annex'!$K$1:$BS$1,0)),"")</f>
        <v/>
      </c>
      <c r="WCX29" s="258" t="str">
        <f>IFERROR(INDEX('Data Annex'!$K$1:$BS$4779,MATCH(WCX$1&amp;"|"&amp;$B29,'Data Annex'!$K$1:$K$4779,0),MATCH(WCX$2,'Data Annex'!$K$1:$BS$1,0)),"")</f>
        <v/>
      </c>
      <c r="WCY29" s="258" t="str">
        <f>IFERROR(INDEX('Data Annex'!$K$1:$BS$4779,MATCH(WCY$1&amp;"|"&amp;$B29,'Data Annex'!$K$1:$K$4779,0),MATCH(WCY$2,'Data Annex'!$K$1:$BS$1,0)),"")</f>
        <v/>
      </c>
      <c r="WCZ29" s="258" t="str">
        <f>IFERROR(INDEX('Data Annex'!$K$1:$BS$4779,MATCH(WCZ$1&amp;"|"&amp;$B29,'Data Annex'!$K$1:$K$4779,0),MATCH(WCZ$2,'Data Annex'!$K$1:$BS$1,0)),"")</f>
        <v/>
      </c>
      <c r="WDA29" s="258" t="str">
        <f>IFERROR(INDEX('Data Annex'!$K$1:$BS$4779,MATCH(WDA$1&amp;"|"&amp;$B29,'Data Annex'!$K$1:$K$4779,0),MATCH(WDA$2,'Data Annex'!$K$1:$BS$1,0)),"")</f>
        <v/>
      </c>
      <c r="WDB29" s="258" t="str">
        <f>IFERROR(INDEX('Data Annex'!$K$1:$BS$4779,MATCH(WDB$1&amp;"|"&amp;$B29,'Data Annex'!$K$1:$K$4779,0),MATCH(WDB$2,'Data Annex'!$K$1:$BS$1,0)),"")</f>
        <v/>
      </c>
      <c r="WDC29" s="258" t="str">
        <f>IFERROR(INDEX('Data Annex'!$K$1:$BS$4779,MATCH(WDC$1&amp;"|"&amp;$B29,'Data Annex'!$K$1:$K$4779,0),MATCH(WDC$2,'Data Annex'!$K$1:$BS$1,0)),"")</f>
        <v/>
      </c>
      <c r="WDD29" s="258" t="str">
        <f>IFERROR(INDEX('Data Annex'!$K$1:$BS$4779,MATCH(WDD$1&amp;"|"&amp;$B29,'Data Annex'!$K$1:$K$4779,0),MATCH(WDD$2,'Data Annex'!$K$1:$BS$1,0)),"")</f>
        <v/>
      </c>
      <c r="WDE29" s="258" t="str">
        <f>IFERROR(INDEX('Data Annex'!$K$1:$BS$4779,MATCH(WDE$1&amp;"|"&amp;$B29,'Data Annex'!$K$1:$K$4779,0),MATCH(WDE$2,'Data Annex'!$K$1:$BS$1,0)),"")</f>
        <v/>
      </c>
      <c r="WDF29" s="258" t="str">
        <f>IFERROR(INDEX('Data Annex'!$K$1:$BS$4779,MATCH(WDF$1&amp;"|"&amp;$B29,'Data Annex'!$K$1:$K$4779,0),MATCH(WDF$2,'Data Annex'!$K$1:$BS$1,0)),"")</f>
        <v/>
      </c>
      <c r="WDG29" s="258" t="str">
        <f>IFERROR(INDEX('Data Annex'!$K$1:$BS$4779,MATCH(WDG$1&amp;"|"&amp;$B29,'Data Annex'!$K$1:$K$4779,0),MATCH(WDG$2,'Data Annex'!$K$1:$BS$1,0)),"")</f>
        <v/>
      </c>
      <c r="WDH29" s="258" t="str">
        <f>IFERROR(INDEX('Data Annex'!$K$1:$BS$4779,MATCH(WDH$1&amp;"|"&amp;$B29,'Data Annex'!$K$1:$K$4779,0),MATCH(WDH$2,'Data Annex'!$K$1:$BS$1,0)),"")</f>
        <v/>
      </c>
      <c r="WDI29" s="258" t="str">
        <f>IFERROR(INDEX('Data Annex'!$K$1:$BS$4779,MATCH(WDI$1&amp;"|"&amp;$B29,'Data Annex'!$K$1:$K$4779,0),MATCH(WDI$2,'Data Annex'!$K$1:$BS$1,0)),"")</f>
        <v/>
      </c>
      <c r="WDJ29" s="258" t="str">
        <f>IFERROR(INDEX('Data Annex'!$K$1:$BS$4779,MATCH(WDJ$1&amp;"|"&amp;$B29,'Data Annex'!$K$1:$K$4779,0),MATCH(WDJ$2,'Data Annex'!$K$1:$BS$1,0)),"")</f>
        <v/>
      </c>
      <c r="WDK29" s="258" t="str">
        <f>IFERROR(INDEX('Data Annex'!$K$1:$BS$4779,MATCH(WDK$1&amp;"|"&amp;$B29,'Data Annex'!$K$1:$K$4779,0),MATCH(WDK$2,'Data Annex'!$K$1:$BS$1,0)),"")</f>
        <v/>
      </c>
      <c r="WDL29" s="258" t="str">
        <f>IFERROR(INDEX('Data Annex'!$K$1:$BS$4779,MATCH(WDL$1&amp;"|"&amp;$B29,'Data Annex'!$K$1:$K$4779,0),MATCH(WDL$2,'Data Annex'!$K$1:$BS$1,0)),"")</f>
        <v/>
      </c>
      <c r="WDM29" s="258" t="str">
        <f>IFERROR(INDEX('Data Annex'!$K$1:$BS$4779,MATCH(WDM$1&amp;"|"&amp;$B29,'Data Annex'!$K$1:$K$4779,0),MATCH(WDM$2,'Data Annex'!$K$1:$BS$1,0)),"")</f>
        <v/>
      </c>
      <c r="WDN29" s="258" t="str">
        <f>IFERROR(INDEX('Data Annex'!$K$1:$BS$4779,MATCH(WDN$1&amp;"|"&amp;$B29,'Data Annex'!$K$1:$K$4779,0),MATCH(WDN$2,'Data Annex'!$K$1:$BS$1,0)),"")</f>
        <v/>
      </c>
      <c r="WDO29" s="258" t="str">
        <f>IFERROR(INDEX('Data Annex'!$K$1:$BS$4779,MATCH(WDO$1&amp;"|"&amp;$B29,'Data Annex'!$K$1:$K$4779,0),MATCH(WDO$2,'Data Annex'!$K$1:$BS$1,0)),"")</f>
        <v/>
      </c>
      <c r="WDP29" s="258" t="str">
        <f>IFERROR(INDEX('Data Annex'!$K$1:$BS$4779,MATCH(WDP$1&amp;"|"&amp;$B29,'Data Annex'!$K$1:$K$4779,0),MATCH(WDP$2,'Data Annex'!$K$1:$BS$1,0)),"")</f>
        <v/>
      </c>
      <c r="WDQ29" s="258" t="str">
        <f>IFERROR(INDEX('Data Annex'!$K$1:$BS$4779,MATCH(WDQ$1&amp;"|"&amp;$B29,'Data Annex'!$K$1:$K$4779,0),MATCH(WDQ$2,'Data Annex'!$K$1:$BS$1,0)),"")</f>
        <v/>
      </c>
      <c r="WDR29" s="258" t="str">
        <f>IFERROR(INDEX('Data Annex'!$K$1:$BS$4779,MATCH(WDR$1&amp;"|"&amp;$B29,'Data Annex'!$K$1:$K$4779,0),MATCH(WDR$2,'Data Annex'!$K$1:$BS$1,0)),"")</f>
        <v/>
      </c>
      <c r="WDS29" s="258" t="str">
        <f>IFERROR(INDEX('Data Annex'!$K$1:$BS$4779,MATCH(WDS$1&amp;"|"&amp;$B29,'Data Annex'!$K$1:$K$4779,0),MATCH(WDS$2,'Data Annex'!$K$1:$BS$1,0)),"")</f>
        <v/>
      </c>
      <c r="WDT29" s="258" t="str">
        <f>IFERROR(INDEX('Data Annex'!$K$1:$BS$4779,MATCH(WDT$1&amp;"|"&amp;$B29,'Data Annex'!$K$1:$K$4779,0),MATCH(WDT$2,'Data Annex'!$K$1:$BS$1,0)),"")</f>
        <v/>
      </c>
      <c r="WDU29" s="258" t="str">
        <f>IFERROR(INDEX('Data Annex'!$K$1:$BS$4779,MATCH(WDU$1&amp;"|"&amp;$B29,'Data Annex'!$K$1:$K$4779,0),MATCH(WDU$2,'Data Annex'!$K$1:$BS$1,0)),"")</f>
        <v/>
      </c>
      <c r="WDV29" s="258" t="str">
        <f>IFERROR(INDEX('Data Annex'!$K$1:$BS$4779,MATCH(WDV$1&amp;"|"&amp;$B29,'Data Annex'!$K$1:$K$4779,0),MATCH(WDV$2,'Data Annex'!$K$1:$BS$1,0)),"")</f>
        <v/>
      </c>
      <c r="WDW29" s="258" t="str">
        <f>IFERROR(INDEX('Data Annex'!$K$1:$BS$4779,MATCH(WDW$1&amp;"|"&amp;$B29,'Data Annex'!$K$1:$K$4779,0),MATCH(WDW$2,'Data Annex'!$K$1:$BS$1,0)),"")</f>
        <v/>
      </c>
      <c r="WDX29" s="258" t="str">
        <f>IFERROR(INDEX('Data Annex'!$K$1:$BS$4779,MATCH(WDX$1&amp;"|"&amp;$B29,'Data Annex'!$K$1:$K$4779,0),MATCH(WDX$2,'Data Annex'!$K$1:$BS$1,0)),"")</f>
        <v/>
      </c>
      <c r="WDY29" s="258" t="str">
        <f>IFERROR(INDEX('Data Annex'!$K$1:$BS$4779,MATCH(WDY$1&amp;"|"&amp;$B29,'Data Annex'!$K$1:$K$4779,0),MATCH(WDY$2,'Data Annex'!$K$1:$BS$1,0)),"")</f>
        <v/>
      </c>
      <c r="WDZ29" s="258" t="str">
        <f>IFERROR(INDEX('Data Annex'!$K$1:$BS$4779,MATCH(WDZ$1&amp;"|"&amp;$B29,'Data Annex'!$K$1:$K$4779,0),MATCH(WDZ$2,'Data Annex'!$K$1:$BS$1,0)),"")</f>
        <v/>
      </c>
      <c r="WEA29" s="258" t="str">
        <f>IFERROR(INDEX('Data Annex'!$K$1:$BS$4779,MATCH(WEA$1&amp;"|"&amp;$B29,'Data Annex'!$K$1:$K$4779,0),MATCH(WEA$2,'Data Annex'!$K$1:$BS$1,0)),"")</f>
        <v/>
      </c>
      <c r="WEB29" s="258" t="str">
        <f>IFERROR(INDEX('Data Annex'!$K$1:$BS$4779,MATCH(WEB$1&amp;"|"&amp;$B29,'Data Annex'!$K$1:$K$4779,0),MATCH(WEB$2,'Data Annex'!$K$1:$BS$1,0)),"")</f>
        <v/>
      </c>
      <c r="WEC29" s="258" t="str">
        <f>IFERROR(INDEX('Data Annex'!$K$1:$BS$4779,MATCH(WEC$1&amp;"|"&amp;$B29,'Data Annex'!$K$1:$K$4779,0),MATCH(WEC$2,'Data Annex'!$K$1:$BS$1,0)),"")</f>
        <v/>
      </c>
      <c r="WED29" s="258" t="str">
        <f>IFERROR(INDEX('Data Annex'!$K$1:$BS$4779,MATCH(WED$1&amp;"|"&amp;$B29,'Data Annex'!$K$1:$K$4779,0),MATCH(WED$2,'Data Annex'!$K$1:$BS$1,0)),"")</f>
        <v/>
      </c>
      <c r="WEE29" s="258" t="str">
        <f>IFERROR(INDEX('Data Annex'!$K$1:$BS$4779,MATCH(WEE$1&amp;"|"&amp;$B29,'Data Annex'!$K$1:$K$4779,0),MATCH(WEE$2,'Data Annex'!$K$1:$BS$1,0)),"")</f>
        <v/>
      </c>
      <c r="WEF29" s="258" t="str">
        <f>IFERROR(INDEX('Data Annex'!$K$1:$BS$4779,MATCH(WEF$1&amp;"|"&amp;$B29,'Data Annex'!$K$1:$K$4779,0),MATCH(WEF$2,'Data Annex'!$K$1:$BS$1,0)),"")</f>
        <v/>
      </c>
      <c r="WEG29" s="258" t="str">
        <f>IFERROR(INDEX('Data Annex'!$K$1:$BS$4779,MATCH(WEG$1&amp;"|"&amp;$B29,'Data Annex'!$K$1:$K$4779,0),MATCH(WEG$2,'Data Annex'!$K$1:$BS$1,0)),"")</f>
        <v/>
      </c>
      <c r="WEH29" s="258" t="str">
        <f>IFERROR(INDEX('Data Annex'!$K$1:$BS$4779,MATCH(WEH$1&amp;"|"&amp;$B29,'Data Annex'!$K$1:$K$4779,0),MATCH(WEH$2,'Data Annex'!$K$1:$BS$1,0)),"")</f>
        <v/>
      </c>
      <c r="WEI29" s="258" t="str">
        <f>IFERROR(INDEX('Data Annex'!$K$1:$BS$4779,MATCH(WEI$1&amp;"|"&amp;$B29,'Data Annex'!$K$1:$K$4779,0),MATCH(WEI$2,'Data Annex'!$K$1:$BS$1,0)),"")</f>
        <v/>
      </c>
      <c r="WEJ29" s="258" t="str">
        <f>IFERROR(INDEX('Data Annex'!$K$1:$BS$4779,MATCH(WEJ$1&amp;"|"&amp;$B29,'Data Annex'!$K$1:$K$4779,0),MATCH(WEJ$2,'Data Annex'!$K$1:$BS$1,0)),"")</f>
        <v/>
      </c>
      <c r="WEK29" s="258" t="str">
        <f>IFERROR(INDEX('Data Annex'!$K$1:$BS$4779,MATCH(WEK$1&amp;"|"&amp;$B29,'Data Annex'!$K$1:$K$4779,0),MATCH(WEK$2,'Data Annex'!$K$1:$BS$1,0)),"")</f>
        <v/>
      </c>
      <c r="WEL29" s="258" t="str">
        <f>IFERROR(INDEX('Data Annex'!$K$1:$BS$4779,MATCH(WEL$1&amp;"|"&amp;$B29,'Data Annex'!$K$1:$K$4779,0),MATCH(WEL$2,'Data Annex'!$K$1:$BS$1,0)),"")</f>
        <v/>
      </c>
      <c r="WEM29" s="258" t="str">
        <f>IFERROR(INDEX('Data Annex'!$K$1:$BS$4779,MATCH(WEM$1&amp;"|"&amp;$B29,'Data Annex'!$K$1:$K$4779,0),MATCH(WEM$2,'Data Annex'!$K$1:$BS$1,0)),"")</f>
        <v/>
      </c>
      <c r="WEN29" s="258" t="str">
        <f>IFERROR(INDEX('Data Annex'!$K$1:$BS$4779,MATCH(WEN$1&amp;"|"&amp;$B29,'Data Annex'!$K$1:$K$4779,0),MATCH(WEN$2,'Data Annex'!$K$1:$BS$1,0)),"")</f>
        <v/>
      </c>
      <c r="WEO29" s="258" t="str">
        <f>IFERROR(INDEX('Data Annex'!$K$1:$BS$4779,MATCH(WEO$1&amp;"|"&amp;$B29,'Data Annex'!$K$1:$K$4779,0),MATCH(WEO$2,'Data Annex'!$K$1:$BS$1,0)),"")</f>
        <v/>
      </c>
      <c r="WEP29" s="258" t="str">
        <f>IFERROR(INDEX('Data Annex'!$K$1:$BS$4779,MATCH(WEP$1&amp;"|"&amp;$B29,'Data Annex'!$K$1:$K$4779,0),MATCH(WEP$2,'Data Annex'!$K$1:$BS$1,0)),"")</f>
        <v/>
      </c>
      <c r="WEQ29" s="258" t="str">
        <f>IFERROR(INDEX('Data Annex'!$K$1:$BS$4779,MATCH(WEQ$1&amp;"|"&amp;$B29,'Data Annex'!$K$1:$K$4779,0),MATCH(WEQ$2,'Data Annex'!$K$1:$BS$1,0)),"")</f>
        <v/>
      </c>
      <c r="WER29" s="258" t="str">
        <f>IFERROR(INDEX('Data Annex'!$K$1:$BS$4779,MATCH(WER$1&amp;"|"&amp;$B29,'Data Annex'!$K$1:$K$4779,0),MATCH(WER$2,'Data Annex'!$K$1:$BS$1,0)),"")</f>
        <v/>
      </c>
      <c r="WES29" s="258" t="str">
        <f>IFERROR(INDEX('Data Annex'!$K$1:$BS$4779,MATCH(WES$1&amp;"|"&amp;$B29,'Data Annex'!$K$1:$K$4779,0),MATCH(WES$2,'Data Annex'!$K$1:$BS$1,0)),"")</f>
        <v/>
      </c>
      <c r="WET29" s="258" t="str">
        <f>IFERROR(INDEX('Data Annex'!$K$1:$BS$4779,MATCH(WET$1&amp;"|"&amp;$B29,'Data Annex'!$K$1:$K$4779,0),MATCH(WET$2,'Data Annex'!$K$1:$BS$1,0)),"")</f>
        <v/>
      </c>
      <c r="WEU29" s="258" t="str">
        <f>IFERROR(INDEX('Data Annex'!$K$1:$BS$4779,MATCH(WEU$1&amp;"|"&amp;$B29,'Data Annex'!$K$1:$K$4779,0),MATCH(WEU$2,'Data Annex'!$K$1:$BS$1,0)),"")</f>
        <v/>
      </c>
      <c r="WEV29" s="258" t="str">
        <f>IFERROR(INDEX('Data Annex'!$K$1:$BS$4779,MATCH(WEV$1&amp;"|"&amp;$B29,'Data Annex'!$K$1:$K$4779,0),MATCH(WEV$2,'Data Annex'!$K$1:$BS$1,0)),"")</f>
        <v/>
      </c>
      <c r="WEW29" s="258" t="str">
        <f>IFERROR(INDEX('Data Annex'!$K$1:$BS$4779,MATCH(WEW$1&amp;"|"&amp;$B29,'Data Annex'!$K$1:$K$4779,0),MATCH(WEW$2,'Data Annex'!$K$1:$BS$1,0)),"")</f>
        <v/>
      </c>
      <c r="WEX29" s="258" t="str">
        <f>IFERROR(INDEX('Data Annex'!$K$1:$BS$4779,MATCH(WEX$1&amp;"|"&amp;$B29,'Data Annex'!$K$1:$K$4779,0),MATCH(WEX$2,'Data Annex'!$K$1:$BS$1,0)),"")</f>
        <v/>
      </c>
      <c r="WEY29" s="258" t="str">
        <f>IFERROR(INDEX('Data Annex'!$K$1:$BS$4779,MATCH(WEY$1&amp;"|"&amp;$B29,'Data Annex'!$K$1:$K$4779,0),MATCH(WEY$2,'Data Annex'!$K$1:$BS$1,0)),"")</f>
        <v/>
      </c>
      <c r="WEZ29" s="258" t="str">
        <f>IFERROR(INDEX('Data Annex'!$K$1:$BS$4779,MATCH(WEZ$1&amp;"|"&amp;$B29,'Data Annex'!$K$1:$K$4779,0),MATCH(WEZ$2,'Data Annex'!$K$1:$BS$1,0)),"")</f>
        <v/>
      </c>
      <c r="WFA29" s="258" t="str">
        <f>IFERROR(INDEX('Data Annex'!$K$1:$BS$4779,MATCH(WFA$1&amp;"|"&amp;$B29,'Data Annex'!$K$1:$K$4779,0),MATCH(WFA$2,'Data Annex'!$K$1:$BS$1,0)),"")</f>
        <v/>
      </c>
      <c r="WFB29" s="258" t="str">
        <f>IFERROR(INDEX('Data Annex'!$K$1:$BS$4779,MATCH(WFB$1&amp;"|"&amp;$B29,'Data Annex'!$K$1:$K$4779,0),MATCH(WFB$2,'Data Annex'!$K$1:$BS$1,0)),"")</f>
        <v/>
      </c>
      <c r="WFC29" s="258" t="str">
        <f>IFERROR(INDEX('Data Annex'!$K$1:$BS$4779,MATCH(WFC$1&amp;"|"&amp;$B29,'Data Annex'!$K$1:$K$4779,0),MATCH(WFC$2,'Data Annex'!$K$1:$BS$1,0)),"")</f>
        <v/>
      </c>
      <c r="WFD29" s="258" t="str">
        <f>IFERROR(INDEX('Data Annex'!$K$1:$BS$4779,MATCH(WFD$1&amp;"|"&amp;$B29,'Data Annex'!$K$1:$K$4779,0),MATCH(WFD$2,'Data Annex'!$K$1:$BS$1,0)),"")</f>
        <v/>
      </c>
      <c r="WFE29" s="258" t="str">
        <f>IFERROR(INDEX('Data Annex'!$K$1:$BS$4779,MATCH(WFE$1&amp;"|"&amp;$B29,'Data Annex'!$K$1:$K$4779,0),MATCH(WFE$2,'Data Annex'!$K$1:$BS$1,0)),"")</f>
        <v/>
      </c>
      <c r="WFF29" s="258" t="str">
        <f>IFERROR(INDEX('Data Annex'!$K$1:$BS$4779,MATCH(WFF$1&amp;"|"&amp;$B29,'Data Annex'!$K$1:$K$4779,0),MATCH(WFF$2,'Data Annex'!$K$1:$BS$1,0)),"")</f>
        <v/>
      </c>
      <c r="WFG29" s="258" t="str">
        <f>IFERROR(INDEX('Data Annex'!$K$1:$BS$4779,MATCH(WFG$1&amp;"|"&amp;$B29,'Data Annex'!$K$1:$K$4779,0),MATCH(WFG$2,'Data Annex'!$K$1:$BS$1,0)),"")</f>
        <v/>
      </c>
      <c r="WFH29" s="258" t="str">
        <f>IFERROR(INDEX('Data Annex'!$K$1:$BS$4779,MATCH(WFH$1&amp;"|"&amp;$B29,'Data Annex'!$K$1:$K$4779,0),MATCH(WFH$2,'Data Annex'!$K$1:$BS$1,0)),"")</f>
        <v/>
      </c>
      <c r="WFI29" s="258" t="str">
        <f>IFERROR(INDEX('Data Annex'!$K$1:$BS$4779,MATCH(WFI$1&amp;"|"&amp;$B29,'Data Annex'!$K$1:$K$4779,0),MATCH(WFI$2,'Data Annex'!$K$1:$BS$1,0)),"")</f>
        <v/>
      </c>
      <c r="WFJ29" s="258" t="str">
        <f>IFERROR(INDEX('Data Annex'!$K$1:$BS$4779,MATCH(WFJ$1&amp;"|"&amp;$B29,'Data Annex'!$K$1:$K$4779,0),MATCH(WFJ$2,'Data Annex'!$K$1:$BS$1,0)),"")</f>
        <v/>
      </c>
      <c r="WFK29" s="258" t="str">
        <f>IFERROR(INDEX('Data Annex'!$K$1:$BS$4779,MATCH(WFK$1&amp;"|"&amp;$B29,'Data Annex'!$K$1:$K$4779,0),MATCH(WFK$2,'Data Annex'!$K$1:$BS$1,0)),"")</f>
        <v/>
      </c>
      <c r="WFL29" s="258" t="str">
        <f>IFERROR(INDEX('Data Annex'!$K$1:$BS$4779,MATCH(WFL$1&amp;"|"&amp;$B29,'Data Annex'!$K$1:$K$4779,0),MATCH(WFL$2,'Data Annex'!$K$1:$BS$1,0)),"")</f>
        <v/>
      </c>
      <c r="WFM29" s="258" t="str">
        <f>IFERROR(INDEX('Data Annex'!$K$1:$BS$4779,MATCH(WFM$1&amp;"|"&amp;$B29,'Data Annex'!$K$1:$K$4779,0),MATCH(WFM$2,'Data Annex'!$K$1:$BS$1,0)),"")</f>
        <v/>
      </c>
      <c r="WFN29" s="258" t="str">
        <f>IFERROR(INDEX('Data Annex'!$K$1:$BS$4779,MATCH(WFN$1&amp;"|"&amp;$B29,'Data Annex'!$K$1:$K$4779,0),MATCH(WFN$2,'Data Annex'!$K$1:$BS$1,0)),"")</f>
        <v/>
      </c>
      <c r="WFO29" s="258" t="str">
        <f>IFERROR(INDEX('Data Annex'!$K$1:$BS$4779,MATCH(WFO$1&amp;"|"&amp;$B29,'Data Annex'!$K$1:$K$4779,0),MATCH(WFO$2,'Data Annex'!$K$1:$BS$1,0)),"")</f>
        <v/>
      </c>
      <c r="WFP29" s="258" t="str">
        <f>IFERROR(INDEX('Data Annex'!$K$1:$BS$4779,MATCH(WFP$1&amp;"|"&amp;$B29,'Data Annex'!$K$1:$K$4779,0),MATCH(WFP$2,'Data Annex'!$K$1:$BS$1,0)),"")</f>
        <v/>
      </c>
      <c r="WFQ29" s="258" t="str">
        <f>IFERROR(INDEX('Data Annex'!$K$1:$BS$4779,MATCH(WFQ$1&amp;"|"&amp;$B29,'Data Annex'!$K$1:$K$4779,0),MATCH(WFQ$2,'Data Annex'!$K$1:$BS$1,0)),"")</f>
        <v/>
      </c>
      <c r="WFR29" s="258" t="str">
        <f>IFERROR(INDEX('Data Annex'!$K$1:$BS$4779,MATCH(WFR$1&amp;"|"&amp;$B29,'Data Annex'!$K$1:$K$4779,0),MATCH(WFR$2,'Data Annex'!$K$1:$BS$1,0)),"")</f>
        <v/>
      </c>
      <c r="WFS29" s="258" t="str">
        <f>IFERROR(INDEX('Data Annex'!$K$1:$BS$4779,MATCH(WFS$1&amp;"|"&amp;$B29,'Data Annex'!$K$1:$K$4779,0),MATCH(WFS$2,'Data Annex'!$K$1:$BS$1,0)),"")</f>
        <v/>
      </c>
      <c r="WFT29" s="258" t="str">
        <f>IFERROR(INDEX('Data Annex'!$K$1:$BS$4779,MATCH(WFT$1&amp;"|"&amp;$B29,'Data Annex'!$K$1:$K$4779,0),MATCH(WFT$2,'Data Annex'!$K$1:$BS$1,0)),"")</f>
        <v/>
      </c>
      <c r="WFU29" s="258" t="str">
        <f>IFERROR(INDEX('Data Annex'!$K$1:$BS$4779,MATCH(WFU$1&amp;"|"&amp;$B29,'Data Annex'!$K$1:$K$4779,0),MATCH(WFU$2,'Data Annex'!$K$1:$BS$1,0)),"")</f>
        <v/>
      </c>
      <c r="WFV29" s="258" t="str">
        <f>IFERROR(INDEX('Data Annex'!$K$1:$BS$4779,MATCH(WFV$1&amp;"|"&amp;$B29,'Data Annex'!$K$1:$K$4779,0),MATCH(WFV$2,'Data Annex'!$K$1:$BS$1,0)),"")</f>
        <v/>
      </c>
      <c r="WFW29" s="258" t="str">
        <f>IFERROR(INDEX('Data Annex'!$K$1:$BS$4779,MATCH(WFW$1&amp;"|"&amp;$B29,'Data Annex'!$K$1:$K$4779,0),MATCH(WFW$2,'Data Annex'!$K$1:$BS$1,0)),"")</f>
        <v/>
      </c>
      <c r="WFX29" s="258" t="str">
        <f>IFERROR(INDEX('Data Annex'!$K$1:$BS$4779,MATCH(WFX$1&amp;"|"&amp;$B29,'Data Annex'!$K$1:$K$4779,0),MATCH(WFX$2,'Data Annex'!$K$1:$BS$1,0)),"")</f>
        <v/>
      </c>
      <c r="WFY29" s="258" t="str">
        <f>IFERROR(INDEX('Data Annex'!$K$1:$BS$4779,MATCH(WFY$1&amp;"|"&amp;$B29,'Data Annex'!$K$1:$K$4779,0),MATCH(WFY$2,'Data Annex'!$K$1:$BS$1,0)),"")</f>
        <v/>
      </c>
      <c r="WFZ29" s="258" t="str">
        <f>IFERROR(INDEX('Data Annex'!$K$1:$BS$4779,MATCH(WFZ$1&amp;"|"&amp;$B29,'Data Annex'!$K$1:$K$4779,0),MATCH(WFZ$2,'Data Annex'!$K$1:$BS$1,0)),"")</f>
        <v/>
      </c>
      <c r="WGA29" s="258" t="str">
        <f>IFERROR(INDEX('Data Annex'!$K$1:$BS$4779,MATCH(WGA$1&amp;"|"&amp;$B29,'Data Annex'!$K$1:$K$4779,0),MATCH(WGA$2,'Data Annex'!$K$1:$BS$1,0)),"")</f>
        <v/>
      </c>
      <c r="WGB29" s="258" t="str">
        <f>IFERROR(INDEX('Data Annex'!$K$1:$BS$4779,MATCH(WGB$1&amp;"|"&amp;$B29,'Data Annex'!$K$1:$K$4779,0),MATCH(WGB$2,'Data Annex'!$K$1:$BS$1,0)),"")</f>
        <v/>
      </c>
      <c r="WGC29" s="258" t="str">
        <f>IFERROR(INDEX('Data Annex'!$K$1:$BS$4779,MATCH(WGC$1&amp;"|"&amp;$B29,'Data Annex'!$K$1:$K$4779,0),MATCH(WGC$2,'Data Annex'!$K$1:$BS$1,0)),"")</f>
        <v/>
      </c>
      <c r="WGD29" s="258" t="str">
        <f>IFERROR(INDEX('Data Annex'!$K$1:$BS$4779,MATCH(WGD$1&amp;"|"&amp;$B29,'Data Annex'!$K$1:$K$4779,0),MATCH(WGD$2,'Data Annex'!$K$1:$BS$1,0)),"")</f>
        <v/>
      </c>
      <c r="WGE29" s="258" t="str">
        <f>IFERROR(INDEX('Data Annex'!$K$1:$BS$4779,MATCH(WGE$1&amp;"|"&amp;$B29,'Data Annex'!$K$1:$K$4779,0),MATCH(WGE$2,'Data Annex'!$K$1:$BS$1,0)),"")</f>
        <v/>
      </c>
      <c r="WGF29" s="258" t="str">
        <f>IFERROR(INDEX('Data Annex'!$K$1:$BS$4779,MATCH(WGF$1&amp;"|"&amp;$B29,'Data Annex'!$K$1:$K$4779,0),MATCH(WGF$2,'Data Annex'!$K$1:$BS$1,0)),"")</f>
        <v/>
      </c>
      <c r="WGG29" s="258" t="str">
        <f>IFERROR(INDEX('Data Annex'!$K$1:$BS$4779,MATCH(WGG$1&amp;"|"&amp;$B29,'Data Annex'!$K$1:$K$4779,0),MATCH(WGG$2,'Data Annex'!$K$1:$BS$1,0)),"")</f>
        <v/>
      </c>
      <c r="WGH29" s="258" t="str">
        <f>IFERROR(INDEX('Data Annex'!$K$1:$BS$4779,MATCH(WGH$1&amp;"|"&amp;$B29,'Data Annex'!$K$1:$K$4779,0),MATCH(WGH$2,'Data Annex'!$K$1:$BS$1,0)),"")</f>
        <v/>
      </c>
      <c r="WGI29" s="258" t="str">
        <f>IFERROR(INDEX('Data Annex'!$K$1:$BS$4779,MATCH(WGI$1&amp;"|"&amp;$B29,'Data Annex'!$K$1:$K$4779,0),MATCH(WGI$2,'Data Annex'!$K$1:$BS$1,0)),"")</f>
        <v/>
      </c>
      <c r="WGJ29" s="258" t="str">
        <f>IFERROR(INDEX('Data Annex'!$K$1:$BS$4779,MATCH(WGJ$1&amp;"|"&amp;$B29,'Data Annex'!$K$1:$K$4779,0),MATCH(WGJ$2,'Data Annex'!$K$1:$BS$1,0)),"")</f>
        <v/>
      </c>
      <c r="WGK29" s="258" t="str">
        <f>IFERROR(INDEX('Data Annex'!$K$1:$BS$4779,MATCH(WGK$1&amp;"|"&amp;$B29,'Data Annex'!$K$1:$K$4779,0),MATCH(WGK$2,'Data Annex'!$K$1:$BS$1,0)),"")</f>
        <v/>
      </c>
      <c r="WGL29" s="258" t="str">
        <f>IFERROR(INDEX('Data Annex'!$K$1:$BS$4779,MATCH(WGL$1&amp;"|"&amp;$B29,'Data Annex'!$K$1:$K$4779,0),MATCH(WGL$2,'Data Annex'!$K$1:$BS$1,0)),"")</f>
        <v/>
      </c>
      <c r="WGM29" s="258" t="str">
        <f>IFERROR(INDEX('Data Annex'!$K$1:$BS$4779,MATCH(WGM$1&amp;"|"&amp;$B29,'Data Annex'!$K$1:$K$4779,0),MATCH(WGM$2,'Data Annex'!$K$1:$BS$1,0)),"")</f>
        <v/>
      </c>
      <c r="WGN29" s="258" t="str">
        <f>IFERROR(INDEX('Data Annex'!$K$1:$BS$4779,MATCH(WGN$1&amp;"|"&amp;$B29,'Data Annex'!$K$1:$K$4779,0),MATCH(WGN$2,'Data Annex'!$K$1:$BS$1,0)),"")</f>
        <v/>
      </c>
      <c r="WGO29" s="258" t="str">
        <f>IFERROR(INDEX('Data Annex'!$K$1:$BS$4779,MATCH(WGO$1&amp;"|"&amp;$B29,'Data Annex'!$K$1:$K$4779,0),MATCH(WGO$2,'Data Annex'!$K$1:$BS$1,0)),"")</f>
        <v/>
      </c>
      <c r="WGP29" s="258" t="str">
        <f>IFERROR(INDEX('Data Annex'!$K$1:$BS$4779,MATCH(WGP$1&amp;"|"&amp;$B29,'Data Annex'!$K$1:$K$4779,0),MATCH(WGP$2,'Data Annex'!$K$1:$BS$1,0)),"")</f>
        <v/>
      </c>
      <c r="WGQ29" s="258" t="str">
        <f>IFERROR(INDEX('Data Annex'!$K$1:$BS$4779,MATCH(WGQ$1&amp;"|"&amp;$B29,'Data Annex'!$K$1:$K$4779,0),MATCH(WGQ$2,'Data Annex'!$K$1:$BS$1,0)),"")</f>
        <v/>
      </c>
      <c r="WGR29" s="258" t="str">
        <f>IFERROR(INDEX('Data Annex'!$K$1:$BS$4779,MATCH(WGR$1&amp;"|"&amp;$B29,'Data Annex'!$K$1:$K$4779,0),MATCH(WGR$2,'Data Annex'!$K$1:$BS$1,0)),"")</f>
        <v/>
      </c>
      <c r="WGS29" s="258" t="str">
        <f>IFERROR(INDEX('Data Annex'!$K$1:$BS$4779,MATCH(WGS$1&amp;"|"&amp;$B29,'Data Annex'!$K$1:$K$4779,0),MATCH(WGS$2,'Data Annex'!$K$1:$BS$1,0)),"")</f>
        <v/>
      </c>
      <c r="WGT29" s="258" t="str">
        <f>IFERROR(INDEX('Data Annex'!$K$1:$BS$4779,MATCH(WGT$1&amp;"|"&amp;$B29,'Data Annex'!$K$1:$K$4779,0),MATCH(WGT$2,'Data Annex'!$K$1:$BS$1,0)),"")</f>
        <v/>
      </c>
      <c r="WGU29" s="258" t="str">
        <f>IFERROR(INDEX('Data Annex'!$K$1:$BS$4779,MATCH(WGU$1&amp;"|"&amp;$B29,'Data Annex'!$K$1:$K$4779,0),MATCH(WGU$2,'Data Annex'!$K$1:$BS$1,0)),"")</f>
        <v/>
      </c>
      <c r="WGV29" s="258" t="str">
        <f>IFERROR(INDEX('Data Annex'!$K$1:$BS$4779,MATCH(WGV$1&amp;"|"&amp;$B29,'Data Annex'!$K$1:$K$4779,0),MATCH(WGV$2,'Data Annex'!$K$1:$BS$1,0)),"")</f>
        <v/>
      </c>
      <c r="WGW29" s="258" t="str">
        <f>IFERROR(INDEX('Data Annex'!$K$1:$BS$4779,MATCH(WGW$1&amp;"|"&amp;$B29,'Data Annex'!$K$1:$K$4779,0),MATCH(WGW$2,'Data Annex'!$K$1:$BS$1,0)),"")</f>
        <v/>
      </c>
      <c r="WGX29" s="258" t="str">
        <f>IFERROR(INDEX('Data Annex'!$K$1:$BS$4779,MATCH(WGX$1&amp;"|"&amp;$B29,'Data Annex'!$K$1:$K$4779,0),MATCH(WGX$2,'Data Annex'!$K$1:$BS$1,0)),"")</f>
        <v/>
      </c>
      <c r="WGY29" s="258" t="str">
        <f>IFERROR(INDEX('Data Annex'!$K$1:$BS$4779,MATCH(WGY$1&amp;"|"&amp;$B29,'Data Annex'!$K$1:$K$4779,0),MATCH(WGY$2,'Data Annex'!$K$1:$BS$1,0)),"")</f>
        <v/>
      </c>
      <c r="WGZ29" s="258" t="str">
        <f>IFERROR(INDEX('Data Annex'!$K$1:$BS$4779,MATCH(WGZ$1&amp;"|"&amp;$B29,'Data Annex'!$K$1:$K$4779,0),MATCH(WGZ$2,'Data Annex'!$K$1:$BS$1,0)),"")</f>
        <v/>
      </c>
      <c r="WHA29" s="258" t="str">
        <f>IFERROR(INDEX('Data Annex'!$K$1:$BS$4779,MATCH(WHA$1&amp;"|"&amp;$B29,'Data Annex'!$K$1:$K$4779,0),MATCH(WHA$2,'Data Annex'!$K$1:$BS$1,0)),"")</f>
        <v/>
      </c>
      <c r="WHB29" s="258" t="str">
        <f>IFERROR(INDEX('Data Annex'!$K$1:$BS$4779,MATCH(WHB$1&amp;"|"&amp;$B29,'Data Annex'!$K$1:$K$4779,0),MATCH(WHB$2,'Data Annex'!$K$1:$BS$1,0)),"")</f>
        <v/>
      </c>
      <c r="WHC29" s="258" t="str">
        <f>IFERROR(INDEX('Data Annex'!$K$1:$BS$4779,MATCH(WHC$1&amp;"|"&amp;$B29,'Data Annex'!$K$1:$K$4779,0),MATCH(WHC$2,'Data Annex'!$K$1:$BS$1,0)),"")</f>
        <v/>
      </c>
      <c r="WHD29" s="258" t="str">
        <f>IFERROR(INDEX('Data Annex'!$K$1:$BS$4779,MATCH(WHD$1&amp;"|"&amp;$B29,'Data Annex'!$K$1:$K$4779,0),MATCH(WHD$2,'Data Annex'!$K$1:$BS$1,0)),"")</f>
        <v/>
      </c>
      <c r="WHE29" s="258" t="str">
        <f>IFERROR(INDEX('Data Annex'!$K$1:$BS$4779,MATCH(WHE$1&amp;"|"&amp;$B29,'Data Annex'!$K$1:$K$4779,0),MATCH(WHE$2,'Data Annex'!$K$1:$BS$1,0)),"")</f>
        <v/>
      </c>
      <c r="WHF29" s="258" t="str">
        <f>IFERROR(INDEX('Data Annex'!$K$1:$BS$4779,MATCH(WHF$1&amp;"|"&amp;$B29,'Data Annex'!$K$1:$K$4779,0),MATCH(WHF$2,'Data Annex'!$K$1:$BS$1,0)),"")</f>
        <v/>
      </c>
      <c r="WHG29" s="258" t="str">
        <f>IFERROR(INDEX('Data Annex'!$K$1:$BS$4779,MATCH(WHG$1&amp;"|"&amp;$B29,'Data Annex'!$K$1:$K$4779,0),MATCH(WHG$2,'Data Annex'!$K$1:$BS$1,0)),"")</f>
        <v/>
      </c>
      <c r="WHH29" s="258" t="str">
        <f>IFERROR(INDEX('Data Annex'!$K$1:$BS$4779,MATCH(WHH$1&amp;"|"&amp;$B29,'Data Annex'!$K$1:$K$4779,0),MATCH(WHH$2,'Data Annex'!$K$1:$BS$1,0)),"")</f>
        <v/>
      </c>
      <c r="WHI29" s="258" t="str">
        <f>IFERROR(INDEX('Data Annex'!$K$1:$BS$4779,MATCH(WHI$1&amp;"|"&amp;$B29,'Data Annex'!$K$1:$K$4779,0),MATCH(WHI$2,'Data Annex'!$K$1:$BS$1,0)),"")</f>
        <v/>
      </c>
      <c r="WHJ29" s="258" t="str">
        <f>IFERROR(INDEX('Data Annex'!$K$1:$BS$4779,MATCH(WHJ$1&amp;"|"&amp;$B29,'Data Annex'!$K$1:$K$4779,0),MATCH(WHJ$2,'Data Annex'!$K$1:$BS$1,0)),"")</f>
        <v/>
      </c>
      <c r="WHK29" s="258" t="str">
        <f>IFERROR(INDEX('Data Annex'!$K$1:$BS$4779,MATCH(WHK$1&amp;"|"&amp;$B29,'Data Annex'!$K$1:$K$4779,0),MATCH(WHK$2,'Data Annex'!$K$1:$BS$1,0)),"")</f>
        <v/>
      </c>
      <c r="WHL29" s="258" t="str">
        <f>IFERROR(INDEX('Data Annex'!$K$1:$BS$4779,MATCH(WHL$1&amp;"|"&amp;$B29,'Data Annex'!$K$1:$K$4779,0),MATCH(WHL$2,'Data Annex'!$K$1:$BS$1,0)),"")</f>
        <v/>
      </c>
      <c r="WHM29" s="258" t="str">
        <f>IFERROR(INDEX('Data Annex'!$K$1:$BS$4779,MATCH(WHM$1&amp;"|"&amp;$B29,'Data Annex'!$K$1:$K$4779,0),MATCH(WHM$2,'Data Annex'!$K$1:$BS$1,0)),"")</f>
        <v/>
      </c>
      <c r="WHN29" s="258" t="str">
        <f>IFERROR(INDEX('Data Annex'!$K$1:$BS$4779,MATCH(WHN$1&amp;"|"&amp;$B29,'Data Annex'!$K$1:$K$4779,0),MATCH(WHN$2,'Data Annex'!$K$1:$BS$1,0)),"")</f>
        <v/>
      </c>
      <c r="WHO29" s="258" t="str">
        <f>IFERROR(INDEX('Data Annex'!$K$1:$BS$4779,MATCH(WHO$1&amp;"|"&amp;$B29,'Data Annex'!$K$1:$K$4779,0),MATCH(WHO$2,'Data Annex'!$K$1:$BS$1,0)),"")</f>
        <v/>
      </c>
      <c r="WHP29" s="258" t="str">
        <f>IFERROR(INDEX('Data Annex'!$K$1:$BS$4779,MATCH(WHP$1&amp;"|"&amp;$B29,'Data Annex'!$K$1:$K$4779,0),MATCH(WHP$2,'Data Annex'!$K$1:$BS$1,0)),"")</f>
        <v/>
      </c>
      <c r="WHQ29" s="258" t="str">
        <f>IFERROR(INDEX('Data Annex'!$K$1:$BS$4779,MATCH(WHQ$1&amp;"|"&amp;$B29,'Data Annex'!$K$1:$K$4779,0),MATCH(WHQ$2,'Data Annex'!$K$1:$BS$1,0)),"")</f>
        <v/>
      </c>
      <c r="WHR29" s="258" t="str">
        <f>IFERROR(INDEX('Data Annex'!$K$1:$BS$4779,MATCH(WHR$1&amp;"|"&amp;$B29,'Data Annex'!$K$1:$K$4779,0),MATCH(WHR$2,'Data Annex'!$K$1:$BS$1,0)),"")</f>
        <v/>
      </c>
      <c r="WHS29" s="258" t="str">
        <f>IFERROR(INDEX('Data Annex'!$K$1:$BS$4779,MATCH(WHS$1&amp;"|"&amp;$B29,'Data Annex'!$K$1:$K$4779,0),MATCH(WHS$2,'Data Annex'!$K$1:$BS$1,0)),"")</f>
        <v/>
      </c>
      <c r="WHT29" s="258" t="str">
        <f>IFERROR(INDEX('Data Annex'!$K$1:$BS$4779,MATCH(WHT$1&amp;"|"&amp;$B29,'Data Annex'!$K$1:$K$4779,0),MATCH(WHT$2,'Data Annex'!$K$1:$BS$1,0)),"")</f>
        <v/>
      </c>
      <c r="WHU29" s="258" t="str">
        <f>IFERROR(INDEX('Data Annex'!$K$1:$BS$4779,MATCH(WHU$1&amp;"|"&amp;$B29,'Data Annex'!$K$1:$K$4779,0),MATCH(WHU$2,'Data Annex'!$K$1:$BS$1,0)),"")</f>
        <v/>
      </c>
      <c r="WHV29" s="258" t="str">
        <f>IFERROR(INDEX('Data Annex'!$K$1:$BS$4779,MATCH(WHV$1&amp;"|"&amp;$B29,'Data Annex'!$K$1:$K$4779,0),MATCH(WHV$2,'Data Annex'!$K$1:$BS$1,0)),"")</f>
        <v/>
      </c>
      <c r="WHW29" s="258" t="str">
        <f>IFERROR(INDEX('Data Annex'!$K$1:$BS$4779,MATCH(WHW$1&amp;"|"&amp;$B29,'Data Annex'!$K$1:$K$4779,0),MATCH(WHW$2,'Data Annex'!$K$1:$BS$1,0)),"")</f>
        <v/>
      </c>
      <c r="WHX29" s="258" t="str">
        <f>IFERROR(INDEX('Data Annex'!$K$1:$BS$4779,MATCH(WHX$1&amp;"|"&amp;$B29,'Data Annex'!$K$1:$K$4779,0),MATCH(WHX$2,'Data Annex'!$K$1:$BS$1,0)),"")</f>
        <v/>
      </c>
      <c r="WHY29" s="258" t="str">
        <f>IFERROR(INDEX('Data Annex'!$K$1:$BS$4779,MATCH(WHY$1&amp;"|"&amp;$B29,'Data Annex'!$K$1:$K$4779,0),MATCH(WHY$2,'Data Annex'!$K$1:$BS$1,0)),"")</f>
        <v/>
      </c>
      <c r="WHZ29" s="258" t="str">
        <f>IFERROR(INDEX('Data Annex'!$K$1:$BS$4779,MATCH(WHZ$1&amp;"|"&amp;$B29,'Data Annex'!$K$1:$K$4779,0),MATCH(WHZ$2,'Data Annex'!$K$1:$BS$1,0)),"")</f>
        <v/>
      </c>
      <c r="WIA29" s="258" t="str">
        <f>IFERROR(INDEX('Data Annex'!$K$1:$BS$4779,MATCH(WIA$1&amp;"|"&amp;$B29,'Data Annex'!$K$1:$K$4779,0),MATCH(WIA$2,'Data Annex'!$K$1:$BS$1,0)),"")</f>
        <v/>
      </c>
      <c r="WIB29" s="258" t="str">
        <f>IFERROR(INDEX('Data Annex'!$K$1:$BS$4779,MATCH(WIB$1&amp;"|"&amp;$B29,'Data Annex'!$K$1:$K$4779,0),MATCH(WIB$2,'Data Annex'!$K$1:$BS$1,0)),"")</f>
        <v/>
      </c>
      <c r="WIC29" s="258" t="str">
        <f>IFERROR(INDEX('Data Annex'!$K$1:$BS$4779,MATCH(WIC$1&amp;"|"&amp;$B29,'Data Annex'!$K$1:$K$4779,0),MATCH(WIC$2,'Data Annex'!$K$1:$BS$1,0)),"")</f>
        <v/>
      </c>
      <c r="WID29" s="258" t="str">
        <f>IFERROR(INDEX('Data Annex'!$K$1:$BS$4779,MATCH(WID$1&amp;"|"&amp;$B29,'Data Annex'!$K$1:$K$4779,0),MATCH(WID$2,'Data Annex'!$K$1:$BS$1,0)),"")</f>
        <v/>
      </c>
      <c r="WIE29" s="258" t="str">
        <f>IFERROR(INDEX('Data Annex'!$K$1:$BS$4779,MATCH(WIE$1&amp;"|"&amp;$B29,'Data Annex'!$K$1:$K$4779,0),MATCH(WIE$2,'Data Annex'!$K$1:$BS$1,0)),"")</f>
        <v/>
      </c>
      <c r="WIF29" s="258" t="str">
        <f>IFERROR(INDEX('Data Annex'!$K$1:$BS$4779,MATCH(WIF$1&amp;"|"&amp;$B29,'Data Annex'!$K$1:$K$4779,0),MATCH(WIF$2,'Data Annex'!$K$1:$BS$1,0)),"")</f>
        <v/>
      </c>
      <c r="WIG29" s="258" t="str">
        <f>IFERROR(INDEX('Data Annex'!$K$1:$BS$4779,MATCH(WIG$1&amp;"|"&amp;$B29,'Data Annex'!$K$1:$K$4779,0),MATCH(WIG$2,'Data Annex'!$K$1:$BS$1,0)),"")</f>
        <v/>
      </c>
      <c r="WIH29" s="258" t="str">
        <f>IFERROR(INDEX('Data Annex'!$K$1:$BS$4779,MATCH(WIH$1&amp;"|"&amp;$B29,'Data Annex'!$K$1:$K$4779,0),MATCH(WIH$2,'Data Annex'!$K$1:$BS$1,0)),"")</f>
        <v/>
      </c>
      <c r="WII29" s="258" t="str">
        <f>IFERROR(INDEX('Data Annex'!$K$1:$BS$4779,MATCH(WII$1&amp;"|"&amp;$B29,'Data Annex'!$K$1:$K$4779,0),MATCH(WII$2,'Data Annex'!$K$1:$BS$1,0)),"")</f>
        <v/>
      </c>
      <c r="WIJ29" s="258" t="str">
        <f>IFERROR(INDEX('Data Annex'!$K$1:$BS$4779,MATCH(WIJ$1&amp;"|"&amp;$B29,'Data Annex'!$K$1:$K$4779,0),MATCH(WIJ$2,'Data Annex'!$K$1:$BS$1,0)),"")</f>
        <v/>
      </c>
      <c r="WIK29" s="258" t="str">
        <f>IFERROR(INDEX('Data Annex'!$K$1:$BS$4779,MATCH(WIK$1&amp;"|"&amp;$B29,'Data Annex'!$K$1:$K$4779,0),MATCH(WIK$2,'Data Annex'!$K$1:$BS$1,0)),"")</f>
        <v/>
      </c>
      <c r="WIL29" s="258" t="str">
        <f>IFERROR(INDEX('Data Annex'!$K$1:$BS$4779,MATCH(WIL$1&amp;"|"&amp;$B29,'Data Annex'!$K$1:$K$4779,0),MATCH(WIL$2,'Data Annex'!$K$1:$BS$1,0)),"")</f>
        <v/>
      </c>
      <c r="WIM29" s="258" t="str">
        <f>IFERROR(INDEX('Data Annex'!$K$1:$BS$4779,MATCH(WIM$1&amp;"|"&amp;$B29,'Data Annex'!$K$1:$K$4779,0),MATCH(WIM$2,'Data Annex'!$K$1:$BS$1,0)),"")</f>
        <v/>
      </c>
      <c r="WIN29" s="258" t="str">
        <f>IFERROR(INDEX('Data Annex'!$K$1:$BS$4779,MATCH(WIN$1&amp;"|"&amp;$B29,'Data Annex'!$K$1:$K$4779,0),MATCH(WIN$2,'Data Annex'!$K$1:$BS$1,0)),"")</f>
        <v/>
      </c>
      <c r="WIO29" s="258" t="str">
        <f>IFERROR(INDEX('Data Annex'!$K$1:$BS$4779,MATCH(WIO$1&amp;"|"&amp;$B29,'Data Annex'!$K$1:$K$4779,0),MATCH(WIO$2,'Data Annex'!$K$1:$BS$1,0)),"")</f>
        <v/>
      </c>
      <c r="WIP29" s="258" t="str">
        <f>IFERROR(INDEX('Data Annex'!$K$1:$BS$4779,MATCH(WIP$1&amp;"|"&amp;$B29,'Data Annex'!$K$1:$K$4779,0),MATCH(WIP$2,'Data Annex'!$K$1:$BS$1,0)),"")</f>
        <v/>
      </c>
      <c r="WIQ29" s="258" t="str">
        <f>IFERROR(INDEX('Data Annex'!$K$1:$BS$4779,MATCH(WIQ$1&amp;"|"&amp;$B29,'Data Annex'!$K$1:$K$4779,0),MATCH(WIQ$2,'Data Annex'!$K$1:$BS$1,0)),"")</f>
        <v/>
      </c>
      <c r="WIR29" s="258" t="str">
        <f>IFERROR(INDEX('Data Annex'!$K$1:$BS$4779,MATCH(WIR$1&amp;"|"&amp;$B29,'Data Annex'!$K$1:$K$4779,0),MATCH(WIR$2,'Data Annex'!$K$1:$BS$1,0)),"")</f>
        <v/>
      </c>
      <c r="WIS29" s="258" t="str">
        <f>IFERROR(INDEX('Data Annex'!$K$1:$BS$4779,MATCH(WIS$1&amp;"|"&amp;$B29,'Data Annex'!$K$1:$K$4779,0),MATCH(WIS$2,'Data Annex'!$K$1:$BS$1,0)),"")</f>
        <v/>
      </c>
      <c r="WIT29" s="258" t="str">
        <f>IFERROR(INDEX('Data Annex'!$K$1:$BS$4779,MATCH(WIT$1&amp;"|"&amp;$B29,'Data Annex'!$K$1:$K$4779,0),MATCH(WIT$2,'Data Annex'!$K$1:$BS$1,0)),"")</f>
        <v/>
      </c>
      <c r="WIU29" s="258" t="str">
        <f>IFERROR(INDEX('Data Annex'!$K$1:$BS$4779,MATCH(WIU$1&amp;"|"&amp;$B29,'Data Annex'!$K$1:$K$4779,0),MATCH(WIU$2,'Data Annex'!$K$1:$BS$1,0)),"")</f>
        <v/>
      </c>
      <c r="WIV29" s="258" t="str">
        <f>IFERROR(INDEX('Data Annex'!$K$1:$BS$4779,MATCH(WIV$1&amp;"|"&amp;$B29,'Data Annex'!$K$1:$K$4779,0),MATCH(WIV$2,'Data Annex'!$K$1:$BS$1,0)),"")</f>
        <v/>
      </c>
      <c r="WIW29" s="258" t="str">
        <f>IFERROR(INDEX('Data Annex'!$K$1:$BS$4779,MATCH(WIW$1&amp;"|"&amp;$B29,'Data Annex'!$K$1:$K$4779,0),MATCH(WIW$2,'Data Annex'!$K$1:$BS$1,0)),"")</f>
        <v/>
      </c>
      <c r="WIX29" s="258" t="str">
        <f>IFERROR(INDEX('Data Annex'!$K$1:$BS$4779,MATCH(WIX$1&amp;"|"&amp;$B29,'Data Annex'!$K$1:$K$4779,0),MATCH(WIX$2,'Data Annex'!$K$1:$BS$1,0)),"")</f>
        <v/>
      </c>
      <c r="WIY29" s="258" t="str">
        <f>IFERROR(INDEX('Data Annex'!$K$1:$BS$4779,MATCH(WIY$1&amp;"|"&amp;$B29,'Data Annex'!$K$1:$K$4779,0),MATCH(WIY$2,'Data Annex'!$K$1:$BS$1,0)),"")</f>
        <v/>
      </c>
      <c r="WIZ29" s="258" t="str">
        <f>IFERROR(INDEX('Data Annex'!$K$1:$BS$4779,MATCH(WIZ$1&amp;"|"&amp;$B29,'Data Annex'!$K$1:$K$4779,0),MATCH(WIZ$2,'Data Annex'!$K$1:$BS$1,0)),"")</f>
        <v/>
      </c>
      <c r="WJA29" s="258" t="str">
        <f>IFERROR(INDEX('Data Annex'!$K$1:$BS$4779,MATCH(WJA$1&amp;"|"&amp;$B29,'Data Annex'!$K$1:$K$4779,0),MATCH(WJA$2,'Data Annex'!$K$1:$BS$1,0)),"")</f>
        <v/>
      </c>
      <c r="WJB29" s="258" t="str">
        <f>IFERROR(INDEX('Data Annex'!$K$1:$BS$4779,MATCH(WJB$1&amp;"|"&amp;$B29,'Data Annex'!$K$1:$K$4779,0),MATCH(WJB$2,'Data Annex'!$K$1:$BS$1,0)),"")</f>
        <v/>
      </c>
      <c r="WJC29" s="258" t="str">
        <f>IFERROR(INDEX('Data Annex'!$K$1:$BS$4779,MATCH(WJC$1&amp;"|"&amp;$B29,'Data Annex'!$K$1:$K$4779,0),MATCH(WJC$2,'Data Annex'!$K$1:$BS$1,0)),"")</f>
        <v/>
      </c>
      <c r="WJD29" s="258" t="str">
        <f>IFERROR(INDEX('Data Annex'!$K$1:$BS$4779,MATCH(WJD$1&amp;"|"&amp;$B29,'Data Annex'!$K$1:$K$4779,0),MATCH(WJD$2,'Data Annex'!$K$1:$BS$1,0)),"")</f>
        <v/>
      </c>
      <c r="WJE29" s="258" t="str">
        <f>IFERROR(INDEX('Data Annex'!$K$1:$BS$4779,MATCH(WJE$1&amp;"|"&amp;$B29,'Data Annex'!$K$1:$K$4779,0),MATCH(WJE$2,'Data Annex'!$K$1:$BS$1,0)),"")</f>
        <v/>
      </c>
      <c r="WJF29" s="258" t="str">
        <f>IFERROR(INDEX('Data Annex'!$K$1:$BS$4779,MATCH(WJF$1&amp;"|"&amp;$B29,'Data Annex'!$K$1:$K$4779,0),MATCH(WJF$2,'Data Annex'!$K$1:$BS$1,0)),"")</f>
        <v/>
      </c>
      <c r="WJG29" s="258" t="str">
        <f>IFERROR(INDEX('Data Annex'!$K$1:$BS$4779,MATCH(WJG$1&amp;"|"&amp;$B29,'Data Annex'!$K$1:$K$4779,0),MATCH(WJG$2,'Data Annex'!$K$1:$BS$1,0)),"")</f>
        <v/>
      </c>
      <c r="WJH29" s="258" t="str">
        <f>IFERROR(INDEX('Data Annex'!$K$1:$BS$4779,MATCH(WJH$1&amp;"|"&amp;$B29,'Data Annex'!$K$1:$K$4779,0),MATCH(WJH$2,'Data Annex'!$K$1:$BS$1,0)),"")</f>
        <v/>
      </c>
      <c r="WJI29" s="258" t="str">
        <f>IFERROR(INDEX('Data Annex'!$K$1:$BS$4779,MATCH(WJI$1&amp;"|"&amp;$B29,'Data Annex'!$K$1:$K$4779,0),MATCH(WJI$2,'Data Annex'!$K$1:$BS$1,0)),"")</f>
        <v/>
      </c>
      <c r="WJJ29" s="258" t="str">
        <f>IFERROR(INDEX('Data Annex'!$K$1:$BS$4779,MATCH(WJJ$1&amp;"|"&amp;$B29,'Data Annex'!$K$1:$K$4779,0),MATCH(WJJ$2,'Data Annex'!$K$1:$BS$1,0)),"")</f>
        <v/>
      </c>
      <c r="WJK29" s="258" t="str">
        <f>IFERROR(INDEX('Data Annex'!$K$1:$BS$4779,MATCH(WJK$1&amp;"|"&amp;$B29,'Data Annex'!$K$1:$K$4779,0),MATCH(WJK$2,'Data Annex'!$K$1:$BS$1,0)),"")</f>
        <v/>
      </c>
      <c r="WJL29" s="258" t="str">
        <f>IFERROR(INDEX('Data Annex'!$K$1:$BS$4779,MATCH(WJL$1&amp;"|"&amp;$B29,'Data Annex'!$K$1:$K$4779,0),MATCH(WJL$2,'Data Annex'!$K$1:$BS$1,0)),"")</f>
        <v/>
      </c>
      <c r="WJM29" s="258" t="str">
        <f>IFERROR(INDEX('Data Annex'!$K$1:$BS$4779,MATCH(WJM$1&amp;"|"&amp;$B29,'Data Annex'!$K$1:$K$4779,0),MATCH(WJM$2,'Data Annex'!$K$1:$BS$1,0)),"")</f>
        <v/>
      </c>
      <c r="WJN29" s="258" t="str">
        <f>IFERROR(INDEX('Data Annex'!$K$1:$BS$4779,MATCH(WJN$1&amp;"|"&amp;$B29,'Data Annex'!$K$1:$K$4779,0),MATCH(WJN$2,'Data Annex'!$K$1:$BS$1,0)),"")</f>
        <v/>
      </c>
      <c r="WJO29" s="258" t="str">
        <f>IFERROR(INDEX('Data Annex'!$K$1:$BS$4779,MATCH(WJO$1&amp;"|"&amp;$B29,'Data Annex'!$K$1:$K$4779,0),MATCH(WJO$2,'Data Annex'!$K$1:$BS$1,0)),"")</f>
        <v/>
      </c>
      <c r="WJP29" s="258" t="str">
        <f>IFERROR(INDEX('Data Annex'!$K$1:$BS$4779,MATCH(WJP$1&amp;"|"&amp;$B29,'Data Annex'!$K$1:$K$4779,0),MATCH(WJP$2,'Data Annex'!$K$1:$BS$1,0)),"")</f>
        <v/>
      </c>
      <c r="WJQ29" s="258" t="str">
        <f>IFERROR(INDEX('Data Annex'!$K$1:$BS$4779,MATCH(WJQ$1&amp;"|"&amp;$B29,'Data Annex'!$K$1:$K$4779,0),MATCH(WJQ$2,'Data Annex'!$K$1:$BS$1,0)),"")</f>
        <v/>
      </c>
      <c r="WJR29" s="258" t="str">
        <f>IFERROR(INDEX('Data Annex'!$K$1:$BS$4779,MATCH(WJR$1&amp;"|"&amp;$B29,'Data Annex'!$K$1:$K$4779,0),MATCH(WJR$2,'Data Annex'!$K$1:$BS$1,0)),"")</f>
        <v/>
      </c>
      <c r="WJS29" s="258" t="str">
        <f>IFERROR(INDEX('Data Annex'!$K$1:$BS$4779,MATCH(WJS$1&amp;"|"&amp;$B29,'Data Annex'!$K$1:$K$4779,0),MATCH(WJS$2,'Data Annex'!$K$1:$BS$1,0)),"")</f>
        <v/>
      </c>
      <c r="WJT29" s="258" t="str">
        <f>IFERROR(INDEX('Data Annex'!$K$1:$BS$4779,MATCH(WJT$1&amp;"|"&amp;$B29,'Data Annex'!$K$1:$K$4779,0),MATCH(WJT$2,'Data Annex'!$K$1:$BS$1,0)),"")</f>
        <v/>
      </c>
      <c r="WJU29" s="258" t="str">
        <f>IFERROR(INDEX('Data Annex'!$K$1:$BS$4779,MATCH(WJU$1&amp;"|"&amp;$B29,'Data Annex'!$K$1:$K$4779,0),MATCH(WJU$2,'Data Annex'!$K$1:$BS$1,0)),"")</f>
        <v/>
      </c>
      <c r="WJV29" s="258" t="str">
        <f>IFERROR(INDEX('Data Annex'!$K$1:$BS$4779,MATCH(WJV$1&amp;"|"&amp;$B29,'Data Annex'!$K$1:$K$4779,0),MATCH(WJV$2,'Data Annex'!$K$1:$BS$1,0)),"")</f>
        <v/>
      </c>
      <c r="WJW29" s="258" t="str">
        <f>IFERROR(INDEX('Data Annex'!$K$1:$BS$4779,MATCH(WJW$1&amp;"|"&amp;$B29,'Data Annex'!$K$1:$K$4779,0),MATCH(WJW$2,'Data Annex'!$K$1:$BS$1,0)),"")</f>
        <v/>
      </c>
      <c r="WJX29" s="258" t="str">
        <f>IFERROR(INDEX('Data Annex'!$K$1:$BS$4779,MATCH(WJX$1&amp;"|"&amp;$B29,'Data Annex'!$K$1:$K$4779,0),MATCH(WJX$2,'Data Annex'!$K$1:$BS$1,0)),"")</f>
        <v/>
      </c>
      <c r="WJY29" s="258" t="str">
        <f>IFERROR(INDEX('Data Annex'!$K$1:$BS$4779,MATCH(WJY$1&amp;"|"&amp;$B29,'Data Annex'!$K$1:$K$4779,0),MATCH(WJY$2,'Data Annex'!$K$1:$BS$1,0)),"")</f>
        <v/>
      </c>
      <c r="WJZ29" s="258" t="str">
        <f>IFERROR(INDEX('Data Annex'!$K$1:$BS$4779,MATCH(WJZ$1&amp;"|"&amp;$B29,'Data Annex'!$K$1:$K$4779,0),MATCH(WJZ$2,'Data Annex'!$K$1:$BS$1,0)),"")</f>
        <v/>
      </c>
      <c r="WKA29" s="258" t="str">
        <f>IFERROR(INDEX('Data Annex'!$K$1:$BS$4779,MATCH(WKA$1&amp;"|"&amp;$B29,'Data Annex'!$K$1:$K$4779,0),MATCH(WKA$2,'Data Annex'!$K$1:$BS$1,0)),"")</f>
        <v/>
      </c>
      <c r="WKB29" s="258" t="str">
        <f>IFERROR(INDEX('Data Annex'!$K$1:$BS$4779,MATCH(WKB$1&amp;"|"&amp;$B29,'Data Annex'!$K$1:$K$4779,0),MATCH(WKB$2,'Data Annex'!$K$1:$BS$1,0)),"")</f>
        <v/>
      </c>
      <c r="WKC29" s="258" t="str">
        <f>IFERROR(INDEX('Data Annex'!$K$1:$BS$4779,MATCH(WKC$1&amp;"|"&amp;$B29,'Data Annex'!$K$1:$K$4779,0),MATCH(WKC$2,'Data Annex'!$K$1:$BS$1,0)),"")</f>
        <v/>
      </c>
      <c r="WKD29" s="258" t="str">
        <f>IFERROR(INDEX('Data Annex'!$K$1:$BS$4779,MATCH(WKD$1&amp;"|"&amp;$B29,'Data Annex'!$K$1:$K$4779,0),MATCH(WKD$2,'Data Annex'!$K$1:$BS$1,0)),"")</f>
        <v/>
      </c>
      <c r="WKE29" s="258" t="str">
        <f>IFERROR(INDEX('Data Annex'!$K$1:$BS$4779,MATCH(WKE$1&amp;"|"&amp;$B29,'Data Annex'!$K$1:$K$4779,0),MATCH(WKE$2,'Data Annex'!$K$1:$BS$1,0)),"")</f>
        <v/>
      </c>
      <c r="WKF29" s="258" t="str">
        <f>IFERROR(INDEX('Data Annex'!$K$1:$BS$4779,MATCH(WKF$1&amp;"|"&amp;$B29,'Data Annex'!$K$1:$K$4779,0),MATCH(WKF$2,'Data Annex'!$K$1:$BS$1,0)),"")</f>
        <v/>
      </c>
      <c r="WKG29" s="258" t="str">
        <f>IFERROR(INDEX('Data Annex'!$K$1:$BS$4779,MATCH(WKG$1&amp;"|"&amp;$B29,'Data Annex'!$K$1:$K$4779,0),MATCH(WKG$2,'Data Annex'!$K$1:$BS$1,0)),"")</f>
        <v/>
      </c>
      <c r="WKH29" s="258" t="str">
        <f>IFERROR(INDEX('Data Annex'!$K$1:$BS$4779,MATCH(WKH$1&amp;"|"&amp;$B29,'Data Annex'!$K$1:$K$4779,0),MATCH(WKH$2,'Data Annex'!$K$1:$BS$1,0)),"")</f>
        <v/>
      </c>
      <c r="WKI29" s="258" t="str">
        <f>IFERROR(INDEX('Data Annex'!$K$1:$BS$4779,MATCH(WKI$1&amp;"|"&amp;$B29,'Data Annex'!$K$1:$K$4779,0),MATCH(WKI$2,'Data Annex'!$K$1:$BS$1,0)),"")</f>
        <v/>
      </c>
      <c r="WKJ29" s="258" t="str">
        <f>IFERROR(INDEX('Data Annex'!$K$1:$BS$4779,MATCH(WKJ$1&amp;"|"&amp;$B29,'Data Annex'!$K$1:$K$4779,0),MATCH(WKJ$2,'Data Annex'!$K$1:$BS$1,0)),"")</f>
        <v/>
      </c>
      <c r="WKK29" s="258" t="str">
        <f>IFERROR(INDEX('Data Annex'!$K$1:$BS$4779,MATCH(WKK$1&amp;"|"&amp;$B29,'Data Annex'!$K$1:$K$4779,0),MATCH(WKK$2,'Data Annex'!$K$1:$BS$1,0)),"")</f>
        <v/>
      </c>
      <c r="WKL29" s="258" t="str">
        <f>IFERROR(INDEX('Data Annex'!$K$1:$BS$4779,MATCH(WKL$1&amp;"|"&amp;$B29,'Data Annex'!$K$1:$K$4779,0),MATCH(WKL$2,'Data Annex'!$K$1:$BS$1,0)),"")</f>
        <v/>
      </c>
      <c r="WKM29" s="258" t="str">
        <f>IFERROR(INDEX('Data Annex'!$K$1:$BS$4779,MATCH(WKM$1&amp;"|"&amp;$B29,'Data Annex'!$K$1:$K$4779,0),MATCH(WKM$2,'Data Annex'!$K$1:$BS$1,0)),"")</f>
        <v/>
      </c>
      <c r="WKN29" s="258" t="str">
        <f>IFERROR(INDEX('Data Annex'!$K$1:$BS$4779,MATCH(WKN$1&amp;"|"&amp;$B29,'Data Annex'!$K$1:$K$4779,0),MATCH(WKN$2,'Data Annex'!$K$1:$BS$1,0)),"")</f>
        <v/>
      </c>
      <c r="WKO29" s="258" t="str">
        <f>IFERROR(INDEX('Data Annex'!$K$1:$BS$4779,MATCH(WKO$1&amp;"|"&amp;$B29,'Data Annex'!$K$1:$K$4779,0),MATCH(WKO$2,'Data Annex'!$K$1:$BS$1,0)),"")</f>
        <v/>
      </c>
      <c r="WKP29" s="258" t="str">
        <f>IFERROR(INDEX('Data Annex'!$K$1:$BS$4779,MATCH(WKP$1&amp;"|"&amp;$B29,'Data Annex'!$K$1:$K$4779,0),MATCH(WKP$2,'Data Annex'!$K$1:$BS$1,0)),"")</f>
        <v/>
      </c>
      <c r="WKQ29" s="258" t="str">
        <f>IFERROR(INDEX('Data Annex'!$K$1:$BS$4779,MATCH(WKQ$1&amp;"|"&amp;$B29,'Data Annex'!$K$1:$K$4779,0),MATCH(WKQ$2,'Data Annex'!$K$1:$BS$1,0)),"")</f>
        <v/>
      </c>
      <c r="WKR29" s="258" t="str">
        <f>IFERROR(INDEX('Data Annex'!$K$1:$BS$4779,MATCH(WKR$1&amp;"|"&amp;$B29,'Data Annex'!$K$1:$K$4779,0),MATCH(WKR$2,'Data Annex'!$K$1:$BS$1,0)),"")</f>
        <v/>
      </c>
      <c r="WKS29" s="258" t="str">
        <f>IFERROR(INDEX('Data Annex'!$K$1:$BS$4779,MATCH(WKS$1&amp;"|"&amp;$B29,'Data Annex'!$K$1:$K$4779,0),MATCH(WKS$2,'Data Annex'!$K$1:$BS$1,0)),"")</f>
        <v/>
      </c>
      <c r="WKT29" s="258" t="str">
        <f>IFERROR(INDEX('Data Annex'!$K$1:$BS$4779,MATCH(WKT$1&amp;"|"&amp;$B29,'Data Annex'!$K$1:$K$4779,0),MATCH(WKT$2,'Data Annex'!$K$1:$BS$1,0)),"")</f>
        <v/>
      </c>
      <c r="WKU29" s="258" t="str">
        <f>IFERROR(INDEX('Data Annex'!$K$1:$BS$4779,MATCH(WKU$1&amp;"|"&amp;$B29,'Data Annex'!$K$1:$K$4779,0),MATCH(WKU$2,'Data Annex'!$K$1:$BS$1,0)),"")</f>
        <v/>
      </c>
      <c r="WKV29" s="258" t="str">
        <f>IFERROR(INDEX('Data Annex'!$K$1:$BS$4779,MATCH(WKV$1&amp;"|"&amp;$B29,'Data Annex'!$K$1:$K$4779,0),MATCH(WKV$2,'Data Annex'!$K$1:$BS$1,0)),"")</f>
        <v/>
      </c>
      <c r="WKW29" s="258" t="str">
        <f>IFERROR(INDEX('Data Annex'!$K$1:$BS$4779,MATCH(WKW$1&amp;"|"&amp;$B29,'Data Annex'!$K$1:$K$4779,0),MATCH(WKW$2,'Data Annex'!$K$1:$BS$1,0)),"")</f>
        <v/>
      </c>
      <c r="WKX29" s="258" t="str">
        <f>IFERROR(INDEX('Data Annex'!$K$1:$BS$4779,MATCH(WKX$1&amp;"|"&amp;$B29,'Data Annex'!$K$1:$K$4779,0),MATCH(WKX$2,'Data Annex'!$K$1:$BS$1,0)),"")</f>
        <v/>
      </c>
      <c r="WKY29" s="258" t="str">
        <f>IFERROR(INDEX('Data Annex'!$K$1:$BS$4779,MATCH(WKY$1&amp;"|"&amp;$B29,'Data Annex'!$K$1:$K$4779,0),MATCH(WKY$2,'Data Annex'!$K$1:$BS$1,0)),"")</f>
        <v/>
      </c>
      <c r="WKZ29" s="258" t="str">
        <f>IFERROR(INDEX('Data Annex'!$K$1:$BS$4779,MATCH(WKZ$1&amp;"|"&amp;$B29,'Data Annex'!$K$1:$K$4779,0),MATCH(WKZ$2,'Data Annex'!$K$1:$BS$1,0)),"")</f>
        <v/>
      </c>
      <c r="WLA29" s="258" t="str">
        <f>IFERROR(INDEX('Data Annex'!$K$1:$BS$4779,MATCH(WLA$1&amp;"|"&amp;$B29,'Data Annex'!$K$1:$K$4779,0),MATCH(WLA$2,'Data Annex'!$K$1:$BS$1,0)),"")</f>
        <v/>
      </c>
      <c r="WLB29" s="258" t="str">
        <f>IFERROR(INDEX('Data Annex'!$K$1:$BS$4779,MATCH(WLB$1&amp;"|"&amp;$B29,'Data Annex'!$K$1:$K$4779,0),MATCH(WLB$2,'Data Annex'!$K$1:$BS$1,0)),"")</f>
        <v/>
      </c>
      <c r="WLC29" s="258" t="str">
        <f>IFERROR(INDEX('Data Annex'!$K$1:$BS$4779,MATCH(WLC$1&amp;"|"&amp;$B29,'Data Annex'!$K$1:$K$4779,0),MATCH(WLC$2,'Data Annex'!$K$1:$BS$1,0)),"")</f>
        <v/>
      </c>
      <c r="WLD29" s="258" t="str">
        <f>IFERROR(INDEX('Data Annex'!$K$1:$BS$4779,MATCH(WLD$1&amp;"|"&amp;$B29,'Data Annex'!$K$1:$K$4779,0),MATCH(WLD$2,'Data Annex'!$K$1:$BS$1,0)),"")</f>
        <v/>
      </c>
      <c r="WLE29" s="258" t="str">
        <f>IFERROR(INDEX('Data Annex'!$K$1:$BS$4779,MATCH(WLE$1&amp;"|"&amp;$B29,'Data Annex'!$K$1:$K$4779,0),MATCH(WLE$2,'Data Annex'!$K$1:$BS$1,0)),"")</f>
        <v/>
      </c>
      <c r="WLF29" s="258" t="str">
        <f>IFERROR(INDEX('Data Annex'!$K$1:$BS$4779,MATCH(WLF$1&amp;"|"&amp;$B29,'Data Annex'!$K$1:$K$4779,0),MATCH(WLF$2,'Data Annex'!$K$1:$BS$1,0)),"")</f>
        <v/>
      </c>
      <c r="WLG29" s="258" t="str">
        <f>IFERROR(INDEX('Data Annex'!$K$1:$BS$4779,MATCH(WLG$1&amp;"|"&amp;$B29,'Data Annex'!$K$1:$K$4779,0),MATCH(WLG$2,'Data Annex'!$K$1:$BS$1,0)),"")</f>
        <v/>
      </c>
      <c r="WLH29" s="258" t="str">
        <f>IFERROR(INDEX('Data Annex'!$K$1:$BS$4779,MATCH(WLH$1&amp;"|"&amp;$B29,'Data Annex'!$K$1:$K$4779,0),MATCH(WLH$2,'Data Annex'!$K$1:$BS$1,0)),"")</f>
        <v/>
      </c>
      <c r="WLI29" s="258" t="str">
        <f>IFERROR(INDEX('Data Annex'!$K$1:$BS$4779,MATCH(WLI$1&amp;"|"&amp;$B29,'Data Annex'!$K$1:$K$4779,0),MATCH(WLI$2,'Data Annex'!$K$1:$BS$1,0)),"")</f>
        <v/>
      </c>
      <c r="WLJ29" s="258" t="str">
        <f>IFERROR(INDEX('Data Annex'!$K$1:$BS$4779,MATCH(WLJ$1&amp;"|"&amp;$B29,'Data Annex'!$K$1:$K$4779,0),MATCH(WLJ$2,'Data Annex'!$K$1:$BS$1,0)),"")</f>
        <v/>
      </c>
      <c r="WLK29" s="258" t="str">
        <f>IFERROR(INDEX('Data Annex'!$K$1:$BS$4779,MATCH(WLK$1&amp;"|"&amp;$B29,'Data Annex'!$K$1:$K$4779,0),MATCH(WLK$2,'Data Annex'!$K$1:$BS$1,0)),"")</f>
        <v/>
      </c>
      <c r="WLL29" s="258" t="str">
        <f>IFERROR(INDEX('Data Annex'!$K$1:$BS$4779,MATCH(WLL$1&amp;"|"&amp;$B29,'Data Annex'!$K$1:$K$4779,0),MATCH(WLL$2,'Data Annex'!$K$1:$BS$1,0)),"")</f>
        <v/>
      </c>
      <c r="WLM29" s="258" t="str">
        <f>IFERROR(INDEX('Data Annex'!$K$1:$BS$4779,MATCH(WLM$1&amp;"|"&amp;$B29,'Data Annex'!$K$1:$K$4779,0),MATCH(WLM$2,'Data Annex'!$K$1:$BS$1,0)),"")</f>
        <v/>
      </c>
      <c r="WLN29" s="258" t="str">
        <f>IFERROR(INDEX('Data Annex'!$K$1:$BS$4779,MATCH(WLN$1&amp;"|"&amp;$B29,'Data Annex'!$K$1:$K$4779,0),MATCH(WLN$2,'Data Annex'!$K$1:$BS$1,0)),"")</f>
        <v/>
      </c>
      <c r="WLO29" s="258" t="str">
        <f>IFERROR(INDEX('Data Annex'!$K$1:$BS$4779,MATCH(WLO$1&amp;"|"&amp;$B29,'Data Annex'!$K$1:$K$4779,0),MATCH(WLO$2,'Data Annex'!$K$1:$BS$1,0)),"")</f>
        <v/>
      </c>
      <c r="WLP29" s="258" t="str">
        <f>IFERROR(INDEX('Data Annex'!$K$1:$BS$4779,MATCH(WLP$1&amp;"|"&amp;$B29,'Data Annex'!$K$1:$K$4779,0),MATCH(WLP$2,'Data Annex'!$K$1:$BS$1,0)),"")</f>
        <v/>
      </c>
      <c r="WLQ29" s="258" t="str">
        <f>IFERROR(INDEX('Data Annex'!$K$1:$BS$4779,MATCH(WLQ$1&amp;"|"&amp;$B29,'Data Annex'!$K$1:$K$4779,0),MATCH(WLQ$2,'Data Annex'!$K$1:$BS$1,0)),"")</f>
        <v/>
      </c>
      <c r="WLR29" s="258" t="str">
        <f>IFERROR(INDEX('Data Annex'!$K$1:$BS$4779,MATCH(WLR$1&amp;"|"&amp;$B29,'Data Annex'!$K$1:$K$4779,0),MATCH(WLR$2,'Data Annex'!$K$1:$BS$1,0)),"")</f>
        <v/>
      </c>
      <c r="WLS29" s="258" t="str">
        <f>IFERROR(INDEX('Data Annex'!$K$1:$BS$4779,MATCH(WLS$1&amp;"|"&amp;$B29,'Data Annex'!$K$1:$K$4779,0),MATCH(WLS$2,'Data Annex'!$K$1:$BS$1,0)),"")</f>
        <v/>
      </c>
      <c r="WLT29" s="258" t="str">
        <f>IFERROR(INDEX('Data Annex'!$K$1:$BS$4779,MATCH(WLT$1&amp;"|"&amp;$B29,'Data Annex'!$K$1:$K$4779,0),MATCH(WLT$2,'Data Annex'!$K$1:$BS$1,0)),"")</f>
        <v/>
      </c>
      <c r="WLU29" s="258" t="str">
        <f>IFERROR(INDEX('Data Annex'!$K$1:$BS$4779,MATCH(WLU$1&amp;"|"&amp;$B29,'Data Annex'!$K$1:$K$4779,0),MATCH(WLU$2,'Data Annex'!$K$1:$BS$1,0)),"")</f>
        <v/>
      </c>
      <c r="WLV29" s="258" t="str">
        <f>IFERROR(INDEX('Data Annex'!$K$1:$BS$4779,MATCH(WLV$1&amp;"|"&amp;$B29,'Data Annex'!$K$1:$K$4779,0),MATCH(WLV$2,'Data Annex'!$K$1:$BS$1,0)),"")</f>
        <v/>
      </c>
      <c r="WLW29" s="258" t="str">
        <f>IFERROR(INDEX('Data Annex'!$K$1:$BS$4779,MATCH(WLW$1&amp;"|"&amp;$B29,'Data Annex'!$K$1:$K$4779,0),MATCH(WLW$2,'Data Annex'!$K$1:$BS$1,0)),"")</f>
        <v/>
      </c>
      <c r="WLX29" s="258" t="str">
        <f>IFERROR(INDEX('Data Annex'!$K$1:$BS$4779,MATCH(WLX$1&amp;"|"&amp;$B29,'Data Annex'!$K$1:$K$4779,0),MATCH(WLX$2,'Data Annex'!$K$1:$BS$1,0)),"")</f>
        <v/>
      </c>
      <c r="WLY29" s="258" t="str">
        <f>IFERROR(INDEX('Data Annex'!$K$1:$BS$4779,MATCH(WLY$1&amp;"|"&amp;$B29,'Data Annex'!$K$1:$K$4779,0),MATCH(WLY$2,'Data Annex'!$K$1:$BS$1,0)),"")</f>
        <v/>
      </c>
      <c r="WLZ29" s="258" t="str">
        <f>IFERROR(INDEX('Data Annex'!$K$1:$BS$4779,MATCH(WLZ$1&amp;"|"&amp;$B29,'Data Annex'!$K$1:$K$4779,0),MATCH(WLZ$2,'Data Annex'!$K$1:$BS$1,0)),"")</f>
        <v/>
      </c>
      <c r="WMA29" s="258" t="str">
        <f>IFERROR(INDEX('Data Annex'!$K$1:$BS$4779,MATCH(WMA$1&amp;"|"&amp;$B29,'Data Annex'!$K$1:$K$4779,0),MATCH(WMA$2,'Data Annex'!$K$1:$BS$1,0)),"")</f>
        <v/>
      </c>
      <c r="WMB29" s="258" t="str">
        <f>IFERROR(INDEX('Data Annex'!$K$1:$BS$4779,MATCH(WMB$1&amp;"|"&amp;$B29,'Data Annex'!$K$1:$K$4779,0),MATCH(WMB$2,'Data Annex'!$K$1:$BS$1,0)),"")</f>
        <v/>
      </c>
      <c r="WMC29" s="258" t="str">
        <f>IFERROR(INDEX('Data Annex'!$K$1:$BS$4779,MATCH(WMC$1&amp;"|"&amp;$B29,'Data Annex'!$K$1:$K$4779,0),MATCH(WMC$2,'Data Annex'!$K$1:$BS$1,0)),"")</f>
        <v/>
      </c>
      <c r="WMD29" s="258" t="str">
        <f>IFERROR(INDEX('Data Annex'!$K$1:$BS$4779,MATCH(WMD$1&amp;"|"&amp;$B29,'Data Annex'!$K$1:$K$4779,0),MATCH(WMD$2,'Data Annex'!$K$1:$BS$1,0)),"")</f>
        <v/>
      </c>
      <c r="WME29" s="258" t="str">
        <f>IFERROR(INDEX('Data Annex'!$K$1:$BS$4779,MATCH(WME$1&amp;"|"&amp;$B29,'Data Annex'!$K$1:$K$4779,0),MATCH(WME$2,'Data Annex'!$K$1:$BS$1,0)),"")</f>
        <v/>
      </c>
      <c r="WMF29" s="258" t="str">
        <f>IFERROR(INDEX('Data Annex'!$K$1:$BS$4779,MATCH(WMF$1&amp;"|"&amp;$B29,'Data Annex'!$K$1:$K$4779,0),MATCH(WMF$2,'Data Annex'!$K$1:$BS$1,0)),"")</f>
        <v/>
      </c>
      <c r="WMG29" s="258" t="str">
        <f>IFERROR(INDEX('Data Annex'!$K$1:$BS$4779,MATCH(WMG$1&amp;"|"&amp;$B29,'Data Annex'!$K$1:$K$4779,0),MATCH(WMG$2,'Data Annex'!$K$1:$BS$1,0)),"")</f>
        <v/>
      </c>
      <c r="WMH29" s="258" t="str">
        <f>IFERROR(INDEX('Data Annex'!$K$1:$BS$4779,MATCH(WMH$1&amp;"|"&amp;$B29,'Data Annex'!$K$1:$K$4779,0),MATCH(WMH$2,'Data Annex'!$K$1:$BS$1,0)),"")</f>
        <v/>
      </c>
      <c r="WMI29" s="258" t="str">
        <f>IFERROR(INDEX('Data Annex'!$K$1:$BS$4779,MATCH(WMI$1&amp;"|"&amp;$B29,'Data Annex'!$K$1:$K$4779,0),MATCH(WMI$2,'Data Annex'!$K$1:$BS$1,0)),"")</f>
        <v/>
      </c>
      <c r="WMJ29" s="258" t="str">
        <f>IFERROR(INDEX('Data Annex'!$K$1:$BS$4779,MATCH(WMJ$1&amp;"|"&amp;$B29,'Data Annex'!$K$1:$K$4779,0),MATCH(WMJ$2,'Data Annex'!$K$1:$BS$1,0)),"")</f>
        <v/>
      </c>
      <c r="WMK29" s="258" t="str">
        <f>IFERROR(INDEX('Data Annex'!$K$1:$BS$4779,MATCH(WMK$1&amp;"|"&amp;$B29,'Data Annex'!$K$1:$K$4779,0),MATCH(WMK$2,'Data Annex'!$K$1:$BS$1,0)),"")</f>
        <v/>
      </c>
      <c r="WML29" s="258" t="str">
        <f>IFERROR(INDEX('Data Annex'!$K$1:$BS$4779,MATCH(WML$1&amp;"|"&amp;$B29,'Data Annex'!$K$1:$K$4779,0),MATCH(WML$2,'Data Annex'!$K$1:$BS$1,0)),"")</f>
        <v/>
      </c>
      <c r="WMM29" s="258" t="str">
        <f>IFERROR(INDEX('Data Annex'!$K$1:$BS$4779,MATCH(WMM$1&amp;"|"&amp;$B29,'Data Annex'!$K$1:$K$4779,0),MATCH(WMM$2,'Data Annex'!$K$1:$BS$1,0)),"")</f>
        <v/>
      </c>
      <c r="WMN29" s="258" t="str">
        <f>IFERROR(INDEX('Data Annex'!$K$1:$BS$4779,MATCH(WMN$1&amp;"|"&amp;$B29,'Data Annex'!$K$1:$K$4779,0),MATCH(WMN$2,'Data Annex'!$K$1:$BS$1,0)),"")</f>
        <v/>
      </c>
      <c r="WMO29" s="258" t="str">
        <f>IFERROR(INDEX('Data Annex'!$K$1:$BS$4779,MATCH(WMO$1&amp;"|"&amp;$B29,'Data Annex'!$K$1:$K$4779,0),MATCH(WMO$2,'Data Annex'!$K$1:$BS$1,0)),"")</f>
        <v/>
      </c>
      <c r="WMP29" s="258" t="str">
        <f>IFERROR(INDEX('Data Annex'!$K$1:$BS$4779,MATCH(WMP$1&amp;"|"&amp;$B29,'Data Annex'!$K$1:$K$4779,0),MATCH(WMP$2,'Data Annex'!$K$1:$BS$1,0)),"")</f>
        <v/>
      </c>
      <c r="WMQ29" s="258" t="str">
        <f>IFERROR(INDEX('Data Annex'!$K$1:$BS$4779,MATCH(WMQ$1&amp;"|"&amp;$B29,'Data Annex'!$K$1:$K$4779,0),MATCH(WMQ$2,'Data Annex'!$K$1:$BS$1,0)),"")</f>
        <v/>
      </c>
      <c r="WMR29" s="258" t="str">
        <f>IFERROR(INDEX('Data Annex'!$K$1:$BS$4779,MATCH(WMR$1&amp;"|"&amp;$B29,'Data Annex'!$K$1:$K$4779,0),MATCH(WMR$2,'Data Annex'!$K$1:$BS$1,0)),"")</f>
        <v/>
      </c>
      <c r="WMS29" s="258" t="str">
        <f>IFERROR(INDEX('Data Annex'!$K$1:$BS$4779,MATCH(WMS$1&amp;"|"&amp;$B29,'Data Annex'!$K$1:$K$4779,0),MATCH(WMS$2,'Data Annex'!$K$1:$BS$1,0)),"")</f>
        <v/>
      </c>
      <c r="WMT29" s="258" t="str">
        <f>IFERROR(INDEX('Data Annex'!$K$1:$BS$4779,MATCH(WMT$1&amp;"|"&amp;$B29,'Data Annex'!$K$1:$K$4779,0),MATCH(WMT$2,'Data Annex'!$K$1:$BS$1,0)),"")</f>
        <v/>
      </c>
      <c r="WMU29" s="258" t="str">
        <f>IFERROR(INDEX('Data Annex'!$K$1:$BS$4779,MATCH(WMU$1&amp;"|"&amp;$B29,'Data Annex'!$K$1:$K$4779,0),MATCH(WMU$2,'Data Annex'!$K$1:$BS$1,0)),"")</f>
        <v/>
      </c>
      <c r="WMV29" s="258" t="str">
        <f>IFERROR(INDEX('Data Annex'!$K$1:$BS$4779,MATCH(WMV$1&amp;"|"&amp;$B29,'Data Annex'!$K$1:$K$4779,0),MATCH(WMV$2,'Data Annex'!$K$1:$BS$1,0)),"")</f>
        <v/>
      </c>
      <c r="WMW29" s="258" t="str">
        <f>IFERROR(INDEX('Data Annex'!$K$1:$BS$4779,MATCH(WMW$1&amp;"|"&amp;$B29,'Data Annex'!$K$1:$K$4779,0),MATCH(WMW$2,'Data Annex'!$K$1:$BS$1,0)),"")</f>
        <v/>
      </c>
      <c r="WMX29" s="258" t="str">
        <f>IFERROR(INDEX('Data Annex'!$K$1:$BS$4779,MATCH(WMX$1&amp;"|"&amp;$B29,'Data Annex'!$K$1:$K$4779,0),MATCH(WMX$2,'Data Annex'!$K$1:$BS$1,0)),"")</f>
        <v/>
      </c>
      <c r="WMY29" s="258" t="str">
        <f>IFERROR(INDEX('Data Annex'!$K$1:$BS$4779,MATCH(WMY$1&amp;"|"&amp;$B29,'Data Annex'!$K$1:$K$4779,0),MATCH(WMY$2,'Data Annex'!$K$1:$BS$1,0)),"")</f>
        <v/>
      </c>
      <c r="WMZ29" s="258" t="str">
        <f>IFERROR(INDEX('Data Annex'!$K$1:$BS$4779,MATCH(WMZ$1&amp;"|"&amp;$B29,'Data Annex'!$K$1:$K$4779,0),MATCH(WMZ$2,'Data Annex'!$K$1:$BS$1,0)),"")</f>
        <v/>
      </c>
      <c r="WNA29" s="258" t="str">
        <f>IFERROR(INDEX('Data Annex'!$K$1:$BS$4779,MATCH(WNA$1&amp;"|"&amp;$B29,'Data Annex'!$K$1:$K$4779,0),MATCH(WNA$2,'Data Annex'!$K$1:$BS$1,0)),"")</f>
        <v/>
      </c>
      <c r="WNB29" s="258" t="str">
        <f>IFERROR(INDEX('Data Annex'!$K$1:$BS$4779,MATCH(WNB$1&amp;"|"&amp;$B29,'Data Annex'!$K$1:$K$4779,0),MATCH(WNB$2,'Data Annex'!$K$1:$BS$1,0)),"")</f>
        <v/>
      </c>
      <c r="WNC29" s="258" t="str">
        <f>IFERROR(INDEX('Data Annex'!$K$1:$BS$4779,MATCH(WNC$1&amp;"|"&amp;$B29,'Data Annex'!$K$1:$K$4779,0),MATCH(WNC$2,'Data Annex'!$K$1:$BS$1,0)),"")</f>
        <v/>
      </c>
      <c r="WND29" s="258" t="str">
        <f>IFERROR(INDEX('Data Annex'!$K$1:$BS$4779,MATCH(WND$1&amp;"|"&amp;$B29,'Data Annex'!$K$1:$K$4779,0),MATCH(WND$2,'Data Annex'!$K$1:$BS$1,0)),"")</f>
        <v/>
      </c>
      <c r="WNE29" s="258" t="str">
        <f>IFERROR(INDEX('Data Annex'!$K$1:$BS$4779,MATCH(WNE$1&amp;"|"&amp;$B29,'Data Annex'!$K$1:$K$4779,0),MATCH(WNE$2,'Data Annex'!$K$1:$BS$1,0)),"")</f>
        <v/>
      </c>
      <c r="WNF29" s="258" t="str">
        <f>IFERROR(INDEX('Data Annex'!$K$1:$BS$4779,MATCH(WNF$1&amp;"|"&amp;$B29,'Data Annex'!$K$1:$K$4779,0),MATCH(WNF$2,'Data Annex'!$K$1:$BS$1,0)),"")</f>
        <v/>
      </c>
      <c r="WNG29" s="258" t="str">
        <f>IFERROR(INDEX('Data Annex'!$K$1:$BS$4779,MATCH(WNG$1&amp;"|"&amp;$B29,'Data Annex'!$K$1:$K$4779,0),MATCH(WNG$2,'Data Annex'!$K$1:$BS$1,0)),"")</f>
        <v/>
      </c>
      <c r="WNH29" s="258" t="str">
        <f>IFERROR(INDEX('Data Annex'!$K$1:$BS$4779,MATCH(WNH$1&amp;"|"&amp;$B29,'Data Annex'!$K$1:$K$4779,0),MATCH(WNH$2,'Data Annex'!$K$1:$BS$1,0)),"")</f>
        <v/>
      </c>
      <c r="WNI29" s="258" t="str">
        <f>IFERROR(INDEX('Data Annex'!$K$1:$BS$4779,MATCH(WNI$1&amp;"|"&amp;$B29,'Data Annex'!$K$1:$K$4779,0),MATCH(WNI$2,'Data Annex'!$K$1:$BS$1,0)),"")</f>
        <v/>
      </c>
      <c r="WNJ29" s="258" t="str">
        <f>IFERROR(INDEX('Data Annex'!$K$1:$BS$4779,MATCH(WNJ$1&amp;"|"&amp;$B29,'Data Annex'!$K$1:$K$4779,0),MATCH(WNJ$2,'Data Annex'!$K$1:$BS$1,0)),"")</f>
        <v/>
      </c>
      <c r="WNK29" s="258" t="str">
        <f>IFERROR(INDEX('Data Annex'!$K$1:$BS$4779,MATCH(WNK$1&amp;"|"&amp;$B29,'Data Annex'!$K$1:$K$4779,0),MATCH(WNK$2,'Data Annex'!$K$1:$BS$1,0)),"")</f>
        <v/>
      </c>
      <c r="WNL29" s="258" t="str">
        <f>IFERROR(INDEX('Data Annex'!$K$1:$BS$4779,MATCH(WNL$1&amp;"|"&amp;$B29,'Data Annex'!$K$1:$K$4779,0),MATCH(WNL$2,'Data Annex'!$K$1:$BS$1,0)),"")</f>
        <v/>
      </c>
      <c r="WNM29" s="258" t="str">
        <f>IFERROR(INDEX('Data Annex'!$K$1:$BS$4779,MATCH(WNM$1&amp;"|"&amp;$B29,'Data Annex'!$K$1:$K$4779,0),MATCH(WNM$2,'Data Annex'!$K$1:$BS$1,0)),"")</f>
        <v/>
      </c>
      <c r="WNN29" s="258" t="str">
        <f>IFERROR(INDEX('Data Annex'!$K$1:$BS$4779,MATCH(WNN$1&amp;"|"&amp;$B29,'Data Annex'!$K$1:$K$4779,0),MATCH(WNN$2,'Data Annex'!$K$1:$BS$1,0)),"")</f>
        <v/>
      </c>
      <c r="WNO29" s="258" t="str">
        <f>IFERROR(INDEX('Data Annex'!$K$1:$BS$4779,MATCH(WNO$1&amp;"|"&amp;$B29,'Data Annex'!$K$1:$K$4779,0),MATCH(WNO$2,'Data Annex'!$K$1:$BS$1,0)),"")</f>
        <v/>
      </c>
      <c r="WNP29" s="258" t="str">
        <f>IFERROR(INDEX('Data Annex'!$K$1:$BS$4779,MATCH(WNP$1&amp;"|"&amp;$B29,'Data Annex'!$K$1:$K$4779,0),MATCH(WNP$2,'Data Annex'!$K$1:$BS$1,0)),"")</f>
        <v/>
      </c>
      <c r="WNQ29" s="258" t="str">
        <f>IFERROR(INDEX('Data Annex'!$K$1:$BS$4779,MATCH(WNQ$1&amp;"|"&amp;$B29,'Data Annex'!$K$1:$K$4779,0),MATCH(WNQ$2,'Data Annex'!$K$1:$BS$1,0)),"")</f>
        <v/>
      </c>
      <c r="WNR29" s="258" t="str">
        <f>IFERROR(INDEX('Data Annex'!$K$1:$BS$4779,MATCH(WNR$1&amp;"|"&amp;$B29,'Data Annex'!$K$1:$K$4779,0),MATCH(WNR$2,'Data Annex'!$K$1:$BS$1,0)),"")</f>
        <v/>
      </c>
      <c r="WNS29" s="258" t="str">
        <f>IFERROR(INDEX('Data Annex'!$K$1:$BS$4779,MATCH(WNS$1&amp;"|"&amp;$B29,'Data Annex'!$K$1:$K$4779,0),MATCH(WNS$2,'Data Annex'!$K$1:$BS$1,0)),"")</f>
        <v/>
      </c>
      <c r="WNT29" s="258" t="str">
        <f>IFERROR(INDEX('Data Annex'!$K$1:$BS$4779,MATCH(WNT$1&amp;"|"&amp;$B29,'Data Annex'!$K$1:$K$4779,0),MATCH(WNT$2,'Data Annex'!$K$1:$BS$1,0)),"")</f>
        <v/>
      </c>
      <c r="WNU29" s="258" t="str">
        <f>IFERROR(INDEX('Data Annex'!$K$1:$BS$4779,MATCH(WNU$1&amp;"|"&amp;$B29,'Data Annex'!$K$1:$K$4779,0),MATCH(WNU$2,'Data Annex'!$K$1:$BS$1,0)),"")</f>
        <v/>
      </c>
      <c r="WNV29" s="258" t="str">
        <f>IFERROR(INDEX('Data Annex'!$K$1:$BS$4779,MATCH(WNV$1&amp;"|"&amp;$B29,'Data Annex'!$K$1:$K$4779,0),MATCH(WNV$2,'Data Annex'!$K$1:$BS$1,0)),"")</f>
        <v/>
      </c>
      <c r="WNW29" s="258" t="str">
        <f>IFERROR(INDEX('Data Annex'!$K$1:$BS$4779,MATCH(WNW$1&amp;"|"&amp;$B29,'Data Annex'!$K$1:$K$4779,0),MATCH(WNW$2,'Data Annex'!$K$1:$BS$1,0)),"")</f>
        <v/>
      </c>
      <c r="WNX29" s="258" t="str">
        <f>IFERROR(INDEX('Data Annex'!$K$1:$BS$4779,MATCH(WNX$1&amp;"|"&amp;$B29,'Data Annex'!$K$1:$K$4779,0),MATCH(WNX$2,'Data Annex'!$K$1:$BS$1,0)),"")</f>
        <v/>
      </c>
      <c r="WNY29" s="258" t="str">
        <f>IFERROR(INDEX('Data Annex'!$K$1:$BS$4779,MATCH(WNY$1&amp;"|"&amp;$B29,'Data Annex'!$K$1:$K$4779,0),MATCH(WNY$2,'Data Annex'!$K$1:$BS$1,0)),"")</f>
        <v/>
      </c>
      <c r="WNZ29" s="258" t="str">
        <f>IFERROR(INDEX('Data Annex'!$K$1:$BS$4779,MATCH(WNZ$1&amp;"|"&amp;$B29,'Data Annex'!$K$1:$K$4779,0),MATCH(WNZ$2,'Data Annex'!$K$1:$BS$1,0)),"")</f>
        <v/>
      </c>
      <c r="WOA29" s="258" t="str">
        <f>IFERROR(INDEX('Data Annex'!$K$1:$BS$4779,MATCH(WOA$1&amp;"|"&amp;$B29,'Data Annex'!$K$1:$K$4779,0),MATCH(WOA$2,'Data Annex'!$K$1:$BS$1,0)),"")</f>
        <v/>
      </c>
      <c r="WOB29" s="258" t="str">
        <f>IFERROR(INDEX('Data Annex'!$K$1:$BS$4779,MATCH(WOB$1&amp;"|"&amp;$B29,'Data Annex'!$K$1:$K$4779,0),MATCH(WOB$2,'Data Annex'!$K$1:$BS$1,0)),"")</f>
        <v/>
      </c>
      <c r="WOC29" s="258" t="str">
        <f>IFERROR(INDEX('Data Annex'!$K$1:$BS$4779,MATCH(WOC$1&amp;"|"&amp;$B29,'Data Annex'!$K$1:$K$4779,0),MATCH(WOC$2,'Data Annex'!$K$1:$BS$1,0)),"")</f>
        <v/>
      </c>
      <c r="WOD29" s="258" t="str">
        <f>IFERROR(INDEX('Data Annex'!$K$1:$BS$4779,MATCH(WOD$1&amp;"|"&amp;$B29,'Data Annex'!$K$1:$K$4779,0),MATCH(WOD$2,'Data Annex'!$K$1:$BS$1,0)),"")</f>
        <v/>
      </c>
      <c r="WOE29" s="258" t="str">
        <f>IFERROR(INDEX('Data Annex'!$K$1:$BS$4779,MATCH(WOE$1&amp;"|"&amp;$B29,'Data Annex'!$K$1:$K$4779,0),MATCH(WOE$2,'Data Annex'!$K$1:$BS$1,0)),"")</f>
        <v/>
      </c>
      <c r="WOF29" s="258" t="str">
        <f>IFERROR(INDEX('Data Annex'!$K$1:$BS$4779,MATCH(WOF$1&amp;"|"&amp;$B29,'Data Annex'!$K$1:$K$4779,0),MATCH(WOF$2,'Data Annex'!$K$1:$BS$1,0)),"")</f>
        <v/>
      </c>
      <c r="WOG29" s="258" t="str">
        <f>IFERROR(INDEX('Data Annex'!$K$1:$BS$4779,MATCH(WOG$1&amp;"|"&amp;$B29,'Data Annex'!$K$1:$K$4779,0),MATCH(WOG$2,'Data Annex'!$K$1:$BS$1,0)),"")</f>
        <v/>
      </c>
      <c r="WOH29" s="258" t="str">
        <f>IFERROR(INDEX('Data Annex'!$K$1:$BS$4779,MATCH(WOH$1&amp;"|"&amp;$B29,'Data Annex'!$K$1:$K$4779,0),MATCH(WOH$2,'Data Annex'!$K$1:$BS$1,0)),"")</f>
        <v/>
      </c>
      <c r="WOI29" s="258" t="str">
        <f>IFERROR(INDEX('Data Annex'!$K$1:$BS$4779,MATCH(WOI$1&amp;"|"&amp;$B29,'Data Annex'!$K$1:$K$4779,0),MATCH(WOI$2,'Data Annex'!$K$1:$BS$1,0)),"")</f>
        <v/>
      </c>
      <c r="WOJ29" s="258" t="str">
        <f>IFERROR(INDEX('Data Annex'!$K$1:$BS$4779,MATCH(WOJ$1&amp;"|"&amp;$B29,'Data Annex'!$K$1:$K$4779,0),MATCH(WOJ$2,'Data Annex'!$K$1:$BS$1,0)),"")</f>
        <v/>
      </c>
      <c r="WOK29" s="258" t="str">
        <f>IFERROR(INDEX('Data Annex'!$K$1:$BS$4779,MATCH(WOK$1&amp;"|"&amp;$B29,'Data Annex'!$K$1:$K$4779,0),MATCH(WOK$2,'Data Annex'!$K$1:$BS$1,0)),"")</f>
        <v/>
      </c>
      <c r="WOL29" s="258" t="str">
        <f>IFERROR(INDEX('Data Annex'!$K$1:$BS$4779,MATCH(WOL$1&amp;"|"&amp;$B29,'Data Annex'!$K$1:$K$4779,0),MATCH(WOL$2,'Data Annex'!$K$1:$BS$1,0)),"")</f>
        <v/>
      </c>
      <c r="WOM29" s="258" t="str">
        <f>IFERROR(INDEX('Data Annex'!$K$1:$BS$4779,MATCH(WOM$1&amp;"|"&amp;$B29,'Data Annex'!$K$1:$K$4779,0),MATCH(WOM$2,'Data Annex'!$K$1:$BS$1,0)),"")</f>
        <v/>
      </c>
      <c r="WON29" s="258" t="str">
        <f>IFERROR(INDEX('Data Annex'!$K$1:$BS$4779,MATCH(WON$1&amp;"|"&amp;$B29,'Data Annex'!$K$1:$K$4779,0),MATCH(WON$2,'Data Annex'!$K$1:$BS$1,0)),"")</f>
        <v/>
      </c>
      <c r="WOO29" s="258" t="str">
        <f>IFERROR(INDEX('Data Annex'!$K$1:$BS$4779,MATCH(WOO$1&amp;"|"&amp;$B29,'Data Annex'!$K$1:$K$4779,0),MATCH(WOO$2,'Data Annex'!$K$1:$BS$1,0)),"")</f>
        <v/>
      </c>
      <c r="WOP29" s="258" t="str">
        <f>IFERROR(INDEX('Data Annex'!$K$1:$BS$4779,MATCH(WOP$1&amp;"|"&amp;$B29,'Data Annex'!$K$1:$K$4779,0),MATCH(WOP$2,'Data Annex'!$K$1:$BS$1,0)),"")</f>
        <v/>
      </c>
      <c r="WOQ29" s="258" t="str">
        <f>IFERROR(INDEX('Data Annex'!$K$1:$BS$4779,MATCH(WOQ$1&amp;"|"&amp;$B29,'Data Annex'!$K$1:$K$4779,0),MATCH(WOQ$2,'Data Annex'!$K$1:$BS$1,0)),"")</f>
        <v/>
      </c>
      <c r="WOR29" s="258" t="str">
        <f>IFERROR(INDEX('Data Annex'!$K$1:$BS$4779,MATCH(WOR$1&amp;"|"&amp;$B29,'Data Annex'!$K$1:$K$4779,0),MATCH(WOR$2,'Data Annex'!$K$1:$BS$1,0)),"")</f>
        <v/>
      </c>
      <c r="WOS29" s="258" t="str">
        <f>IFERROR(INDEX('Data Annex'!$K$1:$BS$4779,MATCH(WOS$1&amp;"|"&amp;$B29,'Data Annex'!$K$1:$K$4779,0),MATCH(WOS$2,'Data Annex'!$K$1:$BS$1,0)),"")</f>
        <v/>
      </c>
      <c r="WOT29" s="258" t="str">
        <f>IFERROR(INDEX('Data Annex'!$K$1:$BS$4779,MATCH(WOT$1&amp;"|"&amp;$B29,'Data Annex'!$K$1:$K$4779,0),MATCH(WOT$2,'Data Annex'!$K$1:$BS$1,0)),"")</f>
        <v/>
      </c>
      <c r="WOU29" s="258" t="str">
        <f>IFERROR(INDEX('Data Annex'!$K$1:$BS$4779,MATCH(WOU$1&amp;"|"&amp;$B29,'Data Annex'!$K$1:$K$4779,0),MATCH(WOU$2,'Data Annex'!$K$1:$BS$1,0)),"")</f>
        <v/>
      </c>
      <c r="WOV29" s="258" t="str">
        <f>IFERROR(INDEX('Data Annex'!$K$1:$BS$4779,MATCH(WOV$1&amp;"|"&amp;$B29,'Data Annex'!$K$1:$K$4779,0),MATCH(WOV$2,'Data Annex'!$K$1:$BS$1,0)),"")</f>
        <v/>
      </c>
      <c r="WOW29" s="258" t="str">
        <f>IFERROR(INDEX('Data Annex'!$K$1:$BS$4779,MATCH(WOW$1&amp;"|"&amp;$B29,'Data Annex'!$K$1:$K$4779,0),MATCH(WOW$2,'Data Annex'!$K$1:$BS$1,0)),"")</f>
        <v/>
      </c>
      <c r="WOX29" s="258" t="str">
        <f>IFERROR(INDEX('Data Annex'!$K$1:$BS$4779,MATCH(WOX$1&amp;"|"&amp;$B29,'Data Annex'!$K$1:$K$4779,0),MATCH(WOX$2,'Data Annex'!$K$1:$BS$1,0)),"")</f>
        <v/>
      </c>
      <c r="WOY29" s="258" t="str">
        <f>IFERROR(INDEX('Data Annex'!$K$1:$BS$4779,MATCH(WOY$1&amp;"|"&amp;$B29,'Data Annex'!$K$1:$K$4779,0),MATCH(WOY$2,'Data Annex'!$K$1:$BS$1,0)),"")</f>
        <v/>
      </c>
      <c r="WOZ29" s="258" t="str">
        <f>IFERROR(INDEX('Data Annex'!$K$1:$BS$4779,MATCH(WOZ$1&amp;"|"&amp;$B29,'Data Annex'!$K$1:$K$4779,0),MATCH(WOZ$2,'Data Annex'!$K$1:$BS$1,0)),"")</f>
        <v/>
      </c>
      <c r="WPA29" s="258" t="str">
        <f>IFERROR(INDEX('Data Annex'!$K$1:$BS$4779,MATCH(WPA$1&amp;"|"&amp;$B29,'Data Annex'!$K$1:$K$4779,0),MATCH(WPA$2,'Data Annex'!$K$1:$BS$1,0)),"")</f>
        <v/>
      </c>
      <c r="WPB29" s="258" t="str">
        <f>IFERROR(INDEX('Data Annex'!$K$1:$BS$4779,MATCH(WPB$1&amp;"|"&amp;$B29,'Data Annex'!$K$1:$K$4779,0),MATCH(WPB$2,'Data Annex'!$K$1:$BS$1,0)),"")</f>
        <v/>
      </c>
      <c r="WPC29" s="258" t="str">
        <f>IFERROR(INDEX('Data Annex'!$K$1:$BS$4779,MATCH(WPC$1&amp;"|"&amp;$B29,'Data Annex'!$K$1:$K$4779,0),MATCH(WPC$2,'Data Annex'!$K$1:$BS$1,0)),"")</f>
        <v/>
      </c>
      <c r="WPD29" s="258" t="str">
        <f>IFERROR(INDEX('Data Annex'!$K$1:$BS$4779,MATCH(WPD$1&amp;"|"&amp;$B29,'Data Annex'!$K$1:$K$4779,0),MATCH(WPD$2,'Data Annex'!$K$1:$BS$1,0)),"")</f>
        <v/>
      </c>
      <c r="WPE29" s="258" t="str">
        <f>IFERROR(INDEX('Data Annex'!$K$1:$BS$4779,MATCH(WPE$1&amp;"|"&amp;$B29,'Data Annex'!$K$1:$K$4779,0),MATCH(WPE$2,'Data Annex'!$K$1:$BS$1,0)),"")</f>
        <v/>
      </c>
      <c r="WPF29" s="258" t="str">
        <f>IFERROR(INDEX('Data Annex'!$K$1:$BS$4779,MATCH(WPF$1&amp;"|"&amp;$B29,'Data Annex'!$K$1:$K$4779,0),MATCH(WPF$2,'Data Annex'!$K$1:$BS$1,0)),"")</f>
        <v/>
      </c>
      <c r="WPG29" s="258" t="str">
        <f>IFERROR(INDEX('Data Annex'!$K$1:$BS$4779,MATCH(WPG$1&amp;"|"&amp;$B29,'Data Annex'!$K$1:$K$4779,0),MATCH(WPG$2,'Data Annex'!$K$1:$BS$1,0)),"")</f>
        <v/>
      </c>
      <c r="WPH29" s="258" t="str">
        <f>IFERROR(INDEX('Data Annex'!$K$1:$BS$4779,MATCH(WPH$1&amp;"|"&amp;$B29,'Data Annex'!$K$1:$K$4779,0),MATCH(WPH$2,'Data Annex'!$K$1:$BS$1,0)),"")</f>
        <v/>
      </c>
      <c r="WPI29" s="258" t="str">
        <f>IFERROR(INDEX('Data Annex'!$K$1:$BS$4779,MATCH(WPI$1&amp;"|"&amp;$B29,'Data Annex'!$K$1:$K$4779,0),MATCH(WPI$2,'Data Annex'!$K$1:$BS$1,0)),"")</f>
        <v/>
      </c>
      <c r="WPJ29" s="258" t="str">
        <f>IFERROR(INDEX('Data Annex'!$K$1:$BS$4779,MATCH(WPJ$1&amp;"|"&amp;$B29,'Data Annex'!$K$1:$K$4779,0),MATCH(WPJ$2,'Data Annex'!$K$1:$BS$1,0)),"")</f>
        <v/>
      </c>
      <c r="WPK29" s="258" t="str">
        <f>IFERROR(INDEX('Data Annex'!$K$1:$BS$4779,MATCH(WPK$1&amp;"|"&amp;$B29,'Data Annex'!$K$1:$K$4779,0),MATCH(WPK$2,'Data Annex'!$K$1:$BS$1,0)),"")</f>
        <v/>
      </c>
      <c r="WPL29" s="258" t="str">
        <f>IFERROR(INDEX('Data Annex'!$K$1:$BS$4779,MATCH(WPL$1&amp;"|"&amp;$B29,'Data Annex'!$K$1:$K$4779,0),MATCH(WPL$2,'Data Annex'!$K$1:$BS$1,0)),"")</f>
        <v/>
      </c>
      <c r="WPM29" s="258" t="str">
        <f>IFERROR(INDEX('Data Annex'!$K$1:$BS$4779,MATCH(WPM$1&amp;"|"&amp;$B29,'Data Annex'!$K$1:$K$4779,0),MATCH(WPM$2,'Data Annex'!$K$1:$BS$1,0)),"")</f>
        <v/>
      </c>
      <c r="WPN29" s="258" t="str">
        <f>IFERROR(INDEX('Data Annex'!$K$1:$BS$4779,MATCH(WPN$1&amp;"|"&amp;$B29,'Data Annex'!$K$1:$K$4779,0),MATCH(WPN$2,'Data Annex'!$K$1:$BS$1,0)),"")</f>
        <v/>
      </c>
      <c r="WPO29" s="258" t="str">
        <f>IFERROR(INDEX('Data Annex'!$K$1:$BS$4779,MATCH(WPO$1&amp;"|"&amp;$B29,'Data Annex'!$K$1:$K$4779,0),MATCH(WPO$2,'Data Annex'!$K$1:$BS$1,0)),"")</f>
        <v/>
      </c>
      <c r="WPP29" s="258" t="str">
        <f>IFERROR(INDEX('Data Annex'!$K$1:$BS$4779,MATCH(WPP$1&amp;"|"&amp;$B29,'Data Annex'!$K$1:$K$4779,0),MATCH(WPP$2,'Data Annex'!$K$1:$BS$1,0)),"")</f>
        <v/>
      </c>
      <c r="WPQ29" s="258" t="str">
        <f>IFERROR(INDEX('Data Annex'!$K$1:$BS$4779,MATCH(WPQ$1&amp;"|"&amp;$B29,'Data Annex'!$K$1:$K$4779,0),MATCH(WPQ$2,'Data Annex'!$K$1:$BS$1,0)),"")</f>
        <v/>
      </c>
      <c r="WPR29" s="258" t="str">
        <f>IFERROR(INDEX('Data Annex'!$K$1:$BS$4779,MATCH(WPR$1&amp;"|"&amp;$B29,'Data Annex'!$K$1:$K$4779,0),MATCH(WPR$2,'Data Annex'!$K$1:$BS$1,0)),"")</f>
        <v/>
      </c>
      <c r="WPS29" s="258" t="str">
        <f>IFERROR(INDEX('Data Annex'!$K$1:$BS$4779,MATCH(WPS$1&amp;"|"&amp;$B29,'Data Annex'!$K$1:$K$4779,0),MATCH(WPS$2,'Data Annex'!$K$1:$BS$1,0)),"")</f>
        <v/>
      </c>
      <c r="WPT29" s="258" t="str">
        <f>IFERROR(INDEX('Data Annex'!$K$1:$BS$4779,MATCH(WPT$1&amp;"|"&amp;$B29,'Data Annex'!$K$1:$K$4779,0),MATCH(WPT$2,'Data Annex'!$K$1:$BS$1,0)),"")</f>
        <v/>
      </c>
      <c r="WPU29" s="258" t="str">
        <f>IFERROR(INDEX('Data Annex'!$K$1:$BS$4779,MATCH(WPU$1&amp;"|"&amp;$B29,'Data Annex'!$K$1:$K$4779,0),MATCH(WPU$2,'Data Annex'!$K$1:$BS$1,0)),"")</f>
        <v/>
      </c>
      <c r="WPV29" s="258" t="str">
        <f>IFERROR(INDEX('Data Annex'!$K$1:$BS$4779,MATCH(WPV$1&amp;"|"&amp;$B29,'Data Annex'!$K$1:$K$4779,0),MATCH(WPV$2,'Data Annex'!$K$1:$BS$1,0)),"")</f>
        <v/>
      </c>
      <c r="WPW29" s="258" t="str">
        <f>IFERROR(INDEX('Data Annex'!$K$1:$BS$4779,MATCH(WPW$1&amp;"|"&amp;$B29,'Data Annex'!$K$1:$K$4779,0),MATCH(WPW$2,'Data Annex'!$K$1:$BS$1,0)),"")</f>
        <v/>
      </c>
      <c r="WPX29" s="258" t="str">
        <f>IFERROR(INDEX('Data Annex'!$K$1:$BS$4779,MATCH(WPX$1&amp;"|"&amp;$B29,'Data Annex'!$K$1:$K$4779,0),MATCH(WPX$2,'Data Annex'!$K$1:$BS$1,0)),"")</f>
        <v/>
      </c>
      <c r="WPY29" s="258" t="str">
        <f>IFERROR(INDEX('Data Annex'!$K$1:$BS$4779,MATCH(WPY$1&amp;"|"&amp;$B29,'Data Annex'!$K$1:$K$4779,0),MATCH(WPY$2,'Data Annex'!$K$1:$BS$1,0)),"")</f>
        <v/>
      </c>
      <c r="WPZ29" s="258" t="str">
        <f>IFERROR(INDEX('Data Annex'!$K$1:$BS$4779,MATCH(WPZ$1&amp;"|"&amp;$B29,'Data Annex'!$K$1:$K$4779,0),MATCH(WPZ$2,'Data Annex'!$K$1:$BS$1,0)),"")</f>
        <v/>
      </c>
      <c r="WQA29" s="258" t="str">
        <f>IFERROR(INDEX('Data Annex'!$K$1:$BS$4779,MATCH(WQA$1&amp;"|"&amp;$B29,'Data Annex'!$K$1:$K$4779,0),MATCH(WQA$2,'Data Annex'!$K$1:$BS$1,0)),"")</f>
        <v/>
      </c>
      <c r="WQB29" s="258" t="str">
        <f>IFERROR(INDEX('Data Annex'!$K$1:$BS$4779,MATCH(WQB$1&amp;"|"&amp;$B29,'Data Annex'!$K$1:$K$4779,0),MATCH(WQB$2,'Data Annex'!$K$1:$BS$1,0)),"")</f>
        <v/>
      </c>
      <c r="WQC29" s="258" t="str">
        <f>IFERROR(INDEX('Data Annex'!$K$1:$BS$4779,MATCH(WQC$1&amp;"|"&amp;$B29,'Data Annex'!$K$1:$K$4779,0),MATCH(WQC$2,'Data Annex'!$K$1:$BS$1,0)),"")</f>
        <v/>
      </c>
      <c r="WQD29" s="258" t="str">
        <f>IFERROR(INDEX('Data Annex'!$K$1:$BS$4779,MATCH(WQD$1&amp;"|"&amp;$B29,'Data Annex'!$K$1:$K$4779,0),MATCH(WQD$2,'Data Annex'!$K$1:$BS$1,0)),"")</f>
        <v/>
      </c>
      <c r="WQE29" s="258" t="str">
        <f>IFERROR(INDEX('Data Annex'!$K$1:$BS$4779,MATCH(WQE$1&amp;"|"&amp;$B29,'Data Annex'!$K$1:$K$4779,0),MATCH(WQE$2,'Data Annex'!$K$1:$BS$1,0)),"")</f>
        <v/>
      </c>
      <c r="WQF29" s="258" t="str">
        <f>IFERROR(INDEX('Data Annex'!$K$1:$BS$4779,MATCH(WQF$1&amp;"|"&amp;$B29,'Data Annex'!$K$1:$K$4779,0),MATCH(WQF$2,'Data Annex'!$K$1:$BS$1,0)),"")</f>
        <v/>
      </c>
      <c r="WQG29" s="258" t="str">
        <f>IFERROR(INDEX('Data Annex'!$K$1:$BS$4779,MATCH(WQG$1&amp;"|"&amp;$B29,'Data Annex'!$K$1:$K$4779,0),MATCH(WQG$2,'Data Annex'!$K$1:$BS$1,0)),"")</f>
        <v/>
      </c>
      <c r="WQH29" s="258" t="str">
        <f>IFERROR(INDEX('Data Annex'!$K$1:$BS$4779,MATCH(WQH$1&amp;"|"&amp;$B29,'Data Annex'!$K$1:$K$4779,0),MATCH(WQH$2,'Data Annex'!$K$1:$BS$1,0)),"")</f>
        <v/>
      </c>
      <c r="WQI29" s="258" t="str">
        <f>IFERROR(INDEX('Data Annex'!$K$1:$BS$4779,MATCH(WQI$1&amp;"|"&amp;$B29,'Data Annex'!$K$1:$K$4779,0),MATCH(WQI$2,'Data Annex'!$K$1:$BS$1,0)),"")</f>
        <v/>
      </c>
      <c r="WQJ29" s="258" t="str">
        <f>IFERROR(INDEX('Data Annex'!$K$1:$BS$4779,MATCH(WQJ$1&amp;"|"&amp;$B29,'Data Annex'!$K$1:$K$4779,0),MATCH(WQJ$2,'Data Annex'!$K$1:$BS$1,0)),"")</f>
        <v/>
      </c>
      <c r="WQK29" s="258" t="str">
        <f>IFERROR(INDEX('Data Annex'!$K$1:$BS$4779,MATCH(WQK$1&amp;"|"&amp;$B29,'Data Annex'!$K$1:$K$4779,0),MATCH(WQK$2,'Data Annex'!$K$1:$BS$1,0)),"")</f>
        <v/>
      </c>
      <c r="WQL29" s="258" t="str">
        <f>IFERROR(INDEX('Data Annex'!$K$1:$BS$4779,MATCH(WQL$1&amp;"|"&amp;$B29,'Data Annex'!$K$1:$K$4779,0),MATCH(WQL$2,'Data Annex'!$K$1:$BS$1,0)),"")</f>
        <v/>
      </c>
      <c r="WQM29" s="258" t="str">
        <f>IFERROR(INDEX('Data Annex'!$K$1:$BS$4779,MATCH(WQM$1&amp;"|"&amp;$B29,'Data Annex'!$K$1:$K$4779,0),MATCH(WQM$2,'Data Annex'!$K$1:$BS$1,0)),"")</f>
        <v/>
      </c>
      <c r="WQN29" s="258" t="str">
        <f>IFERROR(INDEX('Data Annex'!$K$1:$BS$4779,MATCH(WQN$1&amp;"|"&amp;$B29,'Data Annex'!$K$1:$K$4779,0),MATCH(WQN$2,'Data Annex'!$K$1:$BS$1,0)),"")</f>
        <v/>
      </c>
      <c r="WQO29" s="258" t="str">
        <f>IFERROR(INDEX('Data Annex'!$K$1:$BS$4779,MATCH(WQO$1&amp;"|"&amp;$B29,'Data Annex'!$K$1:$K$4779,0),MATCH(WQO$2,'Data Annex'!$K$1:$BS$1,0)),"")</f>
        <v/>
      </c>
      <c r="WQP29" s="258" t="str">
        <f>IFERROR(INDEX('Data Annex'!$K$1:$BS$4779,MATCH(WQP$1&amp;"|"&amp;$B29,'Data Annex'!$K$1:$K$4779,0),MATCH(WQP$2,'Data Annex'!$K$1:$BS$1,0)),"")</f>
        <v/>
      </c>
      <c r="WQQ29" s="258" t="str">
        <f>IFERROR(INDEX('Data Annex'!$K$1:$BS$4779,MATCH(WQQ$1&amp;"|"&amp;$B29,'Data Annex'!$K$1:$K$4779,0),MATCH(WQQ$2,'Data Annex'!$K$1:$BS$1,0)),"")</f>
        <v/>
      </c>
      <c r="WQR29" s="258" t="str">
        <f>IFERROR(INDEX('Data Annex'!$K$1:$BS$4779,MATCH(WQR$1&amp;"|"&amp;$B29,'Data Annex'!$K$1:$K$4779,0),MATCH(WQR$2,'Data Annex'!$K$1:$BS$1,0)),"")</f>
        <v/>
      </c>
      <c r="WQS29" s="258" t="str">
        <f>IFERROR(INDEX('Data Annex'!$K$1:$BS$4779,MATCH(WQS$1&amp;"|"&amp;$B29,'Data Annex'!$K$1:$K$4779,0),MATCH(WQS$2,'Data Annex'!$K$1:$BS$1,0)),"")</f>
        <v/>
      </c>
      <c r="WQT29" s="258" t="str">
        <f>IFERROR(INDEX('Data Annex'!$K$1:$BS$4779,MATCH(WQT$1&amp;"|"&amp;$B29,'Data Annex'!$K$1:$K$4779,0),MATCH(WQT$2,'Data Annex'!$K$1:$BS$1,0)),"")</f>
        <v/>
      </c>
      <c r="WQU29" s="258" t="str">
        <f>IFERROR(INDEX('Data Annex'!$K$1:$BS$4779,MATCH(WQU$1&amp;"|"&amp;$B29,'Data Annex'!$K$1:$K$4779,0),MATCH(WQU$2,'Data Annex'!$K$1:$BS$1,0)),"")</f>
        <v/>
      </c>
      <c r="WQV29" s="258" t="str">
        <f>IFERROR(INDEX('Data Annex'!$K$1:$BS$4779,MATCH(WQV$1&amp;"|"&amp;$B29,'Data Annex'!$K$1:$K$4779,0),MATCH(WQV$2,'Data Annex'!$K$1:$BS$1,0)),"")</f>
        <v/>
      </c>
      <c r="WQW29" s="258" t="str">
        <f>IFERROR(INDEX('Data Annex'!$K$1:$BS$4779,MATCH(WQW$1&amp;"|"&amp;$B29,'Data Annex'!$K$1:$K$4779,0),MATCH(WQW$2,'Data Annex'!$K$1:$BS$1,0)),"")</f>
        <v/>
      </c>
      <c r="WQX29" s="258" t="str">
        <f>IFERROR(INDEX('Data Annex'!$K$1:$BS$4779,MATCH(WQX$1&amp;"|"&amp;$B29,'Data Annex'!$K$1:$K$4779,0),MATCH(WQX$2,'Data Annex'!$K$1:$BS$1,0)),"")</f>
        <v/>
      </c>
      <c r="WQY29" s="258" t="str">
        <f>IFERROR(INDEX('Data Annex'!$K$1:$BS$4779,MATCH(WQY$1&amp;"|"&amp;$B29,'Data Annex'!$K$1:$K$4779,0),MATCH(WQY$2,'Data Annex'!$K$1:$BS$1,0)),"")</f>
        <v/>
      </c>
      <c r="WQZ29" s="258" t="str">
        <f>IFERROR(INDEX('Data Annex'!$K$1:$BS$4779,MATCH(WQZ$1&amp;"|"&amp;$B29,'Data Annex'!$K$1:$K$4779,0),MATCH(WQZ$2,'Data Annex'!$K$1:$BS$1,0)),"")</f>
        <v/>
      </c>
      <c r="WRA29" s="258" t="str">
        <f>IFERROR(INDEX('Data Annex'!$K$1:$BS$4779,MATCH(WRA$1&amp;"|"&amp;$B29,'Data Annex'!$K$1:$K$4779,0),MATCH(WRA$2,'Data Annex'!$K$1:$BS$1,0)),"")</f>
        <v/>
      </c>
      <c r="WRB29" s="258" t="str">
        <f>IFERROR(INDEX('Data Annex'!$K$1:$BS$4779,MATCH(WRB$1&amp;"|"&amp;$B29,'Data Annex'!$K$1:$K$4779,0),MATCH(WRB$2,'Data Annex'!$K$1:$BS$1,0)),"")</f>
        <v/>
      </c>
      <c r="WRC29" s="258" t="str">
        <f>IFERROR(INDEX('Data Annex'!$K$1:$BS$4779,MATCH(WRC$1&amp;"|"&amp;$B29,'Data Annex'!$K$1:$K$4779,0),MATCH(WRC$2,'Data Annex'!$K$1:$BS$1,0)),"")</f>
        <v/>
      </c>
      <c r="WRD29" s="258" t="str">
        <f>IFERROR(INDEX('Data Annex'!$K$1:$BS$4779,MATCH(WRD$1&amp;"|"&amp;$B29,'Data Annex'!$K$1:$K$4779,0),MATCH(WRD$2,'Data Annex'!$K$1:$BS$1,0)),"")</f>
        <v/>
      </c>
      <c r="WRE29" s="258" t="str">
        <f>IFERROR(INDEX('Data Annex'!$K$1:$BS$4779,MATCH(WRE$1&amp;"|"&amp;$B29,'Data Annex'!$K$1:$K$4779,0),MATCH(WRE$2,'Data Annex'!$K$1:$BS$1,0)),"")</f>
        <v/>
      </c>
      <c r="WRF29" s="258" t="str">
        <f>IFERROR(INDEX('Data Annex'!$K$1:$BS$4779,MATCH(WRF$1&amp;"|"&amp;$B29,'Data Annex'!$K$1:$K$4779,0),MATCH(WRF$2,'Data Annex'!$K$1:$BS$1,0)),"")</f>
        <v/>
      </c>
      <c r="WRG29" s="258" t="str">
        <f>IFERROR(INDEX('Data Annex'!$K$1:$BS$4779,MATCH(WRG$1&amp;"|"&amp;$B29,'Data Annex'!$K$1:$K$4779,0),MATCH(WRG$2,'Data Annex'!$K$1:$BS$1,0)),"")</f>
        <v/>
      </c>
      <c r="WRH29" s="258" t="str">
        <f>IFERROR(INDEX('Data Annex'!$K$1:$BS$4779,MATCH(WRH$1&amp;"|"&amp;$B29,'Data Annex'!$K$1:$K$4779,0),MATCH(WRH$2,'Data Annex'!$K$1:$BS$1,0)),"")</f>
        <v/>
      </c>
      <c r="WRI29" s="258" t="str">
        <f>IFERROR(INDEX('Data Annex'!$K$1:$BS$4779,MATCH(WRI$1&amp;"|"&amp;$B29,'Data Annex'!$K$1:$K$4779,0),MATCH(WRI$2,'Data Annex'!$K$1:$BS$1,0)),"")</f>
        <v/>
      </c>
      <c r="WRJ29" s="258" t="str">
        <f>IFERROR(INDEX('Data Annex'!$K$1:$BS$4779,MATCH(WRJ$1&amp;"|"&amp;$B29,'Data Annex'!$K$1:$K$4779,0),MATCH(WRJ$2,'Data Annex'!$K$1:$BS$1,0)),"")</f>
        <v/>
      </c>
      <c r="WRK29" s="258" t="str">
        <f>IFERROR(INDEX('Data Annex'!$K$1:$BS$4779,MATCH(WRK$1&amp;"|"&amp;$B29,'Data Annex'!$K$1:$K$4779,0),MATCH(WRK$2,'Data Annex'!$K$1:$BS$1,0)),"")</f>
        <v/>
      </c>
      <c r="WRL29" s="258" t="str">
        <f>IFERROR(INDEX('Data Annex'!$K$1:$BS$4779,MATCH(WRL$1&amp;"|"&amp;$B29,'Data Annex'!$K$1:$K$4779,0),MATCH(WRL$2,'Data Annex'!$K$1:$BS$1,0)),"")</f>
        <v/>
      </c>
      <c r="WRM29" s="258" t="str">
        <f>IFERROR(INDEX('Data Annex'!$K$1:$BS$4779,MATCH(WRM$1&amp;"|"&amp;$B29,'Data Annex'!$K$1:$K$4779,0),MATCH(WRM$2,'Data Annex'!$K$1:$BS$1,0)),"")</f>
        <v/>
      </c>
      <c r="WRN29" s="258" t="str">
        <f>IFERROR(INDEX('Data Annex'!$K$1:$BS$4779,MATCH(WRN$1&amp;"|"&amp;$B29,'Data Annex'!$K$1:$K$4779,0),MATCH(WRN$2,'Data Annex'!$K$1:$BS$1,0)),"")</f>
        <v/>
      </c>
      <c r="WRO29" s="258" t="str">
        <f>IFERROR(INDEX('Data Annex'!$K$1:$BS$4779,MATCH(WRO$1&amp;"|"&amp;$B29,'Data Annex'!$K$1:$K$4779,0),MATCH(WRO$2,'Data Annex'!$K$1:$BS$1,0)),"")</f>
        <v/>
      </c>
      <c r="WRP29" s="258" t="str">
        <f>IFERROR(INDEX('Data Annex'!$K$1:$BS$4779,MATCH(WRP$1&amp;"|"&amp;$B29,'Data Annex'!$K$1:$K$4779,0),MATCH(WRP$2,'Data Annex'!$K$1:$BS$1,0)),"")</f>
        <v/>
      </c>
      <c r="WRQ29" s="258" t="str">
        <f>IFERROR(INDEX('Data Annex'!$K$1:$BS$4779,MATCH(WRQ$1&amp;"|"&amp;$B29,'Data Annex'!$K$1:$K$4779,0),MATCH(WRQ$2,'Data Annex'!$K$1:$BS$1,0)),"")</f>
        <v/>
      </c>
      <c r="WRR29" s="258" t="str">
        <f>IFERROR(INDEX('Data Annex'!$K$1:$BS$4779,MATCH(WRR$1&amp;"|"&amp;$B29,'Data Annex'!$K$1:$K$4779,0),MATCH(WRR$2,'Data Annex'!$K$1:$BS$1,0)),"")</f>
        <v/>
      </c>
      <c r="WRS29" s="258" t="str">
        <f>IFERROR(INDEX('Data Annex'!$K$1:$BS$4779,MATCH(WRS$1&amp;"|"&amp;$B29,'Data Annex'!$K$1:$K$4779,0),MATCH(WRS$2,'Data Annex'!$K$1:$BS$1,0)),"")</f>
        <v/>
      </c>
      <c r="WRT29" s="258" t="str">
        <f>IFERROR(INDEX('Data Annex'!$K$1:$BS$4779,MATCH(WRT$1&amp;"|"&amp;$B29,'Data Annex'!$K$1:$K$4779,0),MATCH(WRT$2,'Data Annex'!$K$1:$BS$1,0)),"")</f>
        <v/>
      </c>
      <c r="WRU29" s="258" t="str">
        <f>IFERROR(INDEX('Data Annex'!$K$1:$BS$4779,MATCH(WRU$1&amp;"|"&amp;$B29,'Data Annex'!$K$1:$K$4779,0),MATCH(WRU$2,'Data Annex'!$K$1:$BS$1,0)),"")</f>
        <v/>
      </c>
      <c r="WRV29" s="258" t="str">
        <f>IFERROR(INDEX('Data Annex'!$K$1:$BS$4779,MATCH(WRV$1&amp;"|"&amp;$B29,'Data Annex'!$K$1:$K$4779,0),MATCH(WRV$2,'Data Annex'!$K$1:$BS$1,0)),"")</f>
        <v/>
      </c>
      <c r="WRW29" s="258" t="str">
        <f>IFERROR(INDEX('Data Annex'!$K$1:$BS$4779,MATCH(WRW$1&amp;"|"&amp;$B29,'Data Annex'!$K$1:$K$4779,0),MATCH(WRW$2,'Data Annex'!$K$1:$BS$1,0)),"")</f>
        <v/>
      </c>
      <c r="WRX29" s="258" t="str">
        <f>IFERROR(INDEX('Data Annex'!$K$1:$BS$4779,MATCH(WRX$1&amp;"|"&amp;$B29,'Data Annex'!$K$1:$K$4779,0),MATCH(WRX$2,'Data Annex'!$K$1:$BS$1,0)),"")</f>
        <v/>
      </c>
      <c r="WRY29" s="258" t="str">
        <f>IFERROR(INDEX('Data Annex'!$K$1:$BS$4779,MATCH(WRY$1&amp;"|"&amp;$B29,'Data Annex'!$K$1:$K$4779,0),MATCH(WRY$2,'Data Annex'!$K$1:$BS$1,0)),"")</f>
        <v/>
      </c>
      <c r="WRZ29" s="258" t="str">
        <f>IFERROR(INDEX('Data Annex'!$K$1:$BS$4779,MATCH(WRZ$1&amp;"|"&amp;$B29,'Data Annex'!$K$1:$K$4779,0),MATCH(WRZ$2,'Data Annex'!$K$1:$BS$1,0)),"")</f>
        <v/>
      </c>
      <c r="WSA29" s="258" t="str">
        <f>IFERROR(INDEX('Data Annex'!$K$1:$BS$4779,MATCH(WSA$1&amp;"|"&amp;$B29,'Data Annex'!$K$1:$K$4779,0),MATCH(WSA$2,'Data Annex'!$K$1:$BS$1,0)),"")</f>
        <v/>
      </c>
      <c r="WSB29" s="258" t="str">
        <f>IFERROR(INDEX('Data Annex'!$K$1:$BS$4779,MATCH(WSB$1&amp;"|"&amp;$B29,'Data Annex'!$K$1:$K$4779,0),MATCH(WSB$2,'Data Annex'!$K$1:$BS$1,0)),"")</f>
        <v/>
      </c>
      <c r="WSC29" s="258" t="str">
        <f>IFERROR(INDEX('Data Annex'!$K$1:$BS$4779,MATCH(WSC$1&amp;"|"&amp;$B29,'Data Annex'!$K$1:$K$4779,0),MATCH(WSC$2,'Data Annex'!$K$1:$BS$1,0)),"")</f>
        <v/>
      </c>
      <c r="WSD29" s="258" t="str">
        <f>IFERROR(INDEX('Data Annex'!$K$1:$BS$4779,MATCH(WSD$1&amp;"|"&amp;$B29,'Data Annex'!$K$1:$K$4779,0),MATCH(WSD$2,'Data Annex'!$K$1:$BS$1,0)),"")</f>
        <v/>
      </c>
      <c r="WSE29" s="258" t="str">
        <f>IFERROR(INDEX('Data Annex'!$K$1:$BS$4779,MATCH(WSE$1&amp;"|"&amp;$B29,'Data Annex'!$K$1:$K$4779,0),MATCH(WSE$2,'Data Annex'!$K$1:$BS$1,0)),"")</f>
        <v/>
      </c>
      <c r="WSF29" s="258" t="str">
        <f>IFERROR(INDEX('Data Annex'!$K$1:$BS$4779,MATCH(WSF$1&amp;"|"&amp;$B29,'Data Annex'!$K$1:$K$4779,0),MATCH(WSF$2,'Data Annex'!$K$1:$BS$1,0)),"")</f>
        <v/>
      </c>
      <c r="WSG29" s="258" t="str">
        <f>IFERROR(INDEX('Data Annex'!$K$1:$BS$4779,MATCH(WSG$1&amp;"|"&amp;$B29,'Data Annex'!$K$1:$K$4779,0),MATCH(WSG$2,'Data Annex'!$K$1:$BS$1,0)),"")</f>
        <v/>
      </c>
      <c r="WSH29" s="258" t="str">
        <f>IFERROR(INDEX('Data Annex'!$K$1:$BS$4779,MATCH(WSH$1&amp;"|"&amp;$B29,'Data Annex'!$K$1:$K$4779,0),MATCH(WSH$2,'Data Annex'!$K$1:$BS$1,0)),"")</f>
        <v/>
      </c>
      <c r="WSI29" s="258" t="str">
        <f>IFERROR(INDEX('Data Annex'!$K$1:$BS$4779,MATCH(WSI$1&amp;"|"&amp;$B29,'Data Annex'!$K$1:$K$4779,0),MATCH(WSI$2,'Data Annex'!$K$1:$BS$1,0)),"")</f>
        <v/>
      </c>
      <c r="WSJ29" s="258" t="str">
        <f>IFERROR(INDEX('Data Annex'!$K$1:$BS$4779,MATCH(WSJ$1&amp;"|"&amp;$B29,'Data Annex'!$K$1:$K$4779,0),MATCH(WSJ$2,'Data Annex'!$K$1:$BS$1,0)),"")</f>
        <v/>
      </c>
      <c r="WSK29" s="258" t="str">
        <f>IFERROR(INDEX('Data Annex'!$K$1:$BS$4779,MATCH(WSK$1&amp;"|"&amp;$B29,'Data Annex'!$K$1:$K$4779,0),MATCH(WSK$2,'Data Annex'!$K$1:$BS$1,0)),"")</f>
        <v/>
      </c>
      <c r="WSL29" s="258" t="str">
        <f>IFERROR(INDEX('Data Annex'!$K$1:$BS$4779,MATCH(WSL$1&amp;"|"&amp;$B29,'Data Annex'!$K$1:$K$4779,0),MATCH(WSL$2,'Data Annex'!$K$1:$BS$1,0)),"")</f>
        <v/>
      </c>
      <c r="WSM29" s="258" t="str">
        <f>IFERROR(INDEX('Data Annex'!$K$1:$BS$4779,MATCH(WSM$1&amp;"|"&amp;$B29,'Data Annex'!$K$1:$K$4779,0),MATCH(WSM$2,'Data Annex'!$K$1:$BS$1,0)),"")</f>
        <v/>
      </c>
      <c r="WSN29" s="258" t="str">
        <f>IFERROR(INDEX('Data Annex'!$K$1:$BS$4779,MATCH(WSN$1&amp;"|"&amp;$B29,'Data Annex'!$K$1:$K$4779,0),MATCH(WSN$2,'Data Annex'!$K$1:$BS$1,0)),"")</f>
        <v/>
      </c>
      <c r="WSO29" s="258" t="str">
        <f>IFERROR(INDEX('Data Annex'!$K$1:$BS$4779,MATCH(WSO$1&amp;"|"&amp;$B29,'Data Annex'!$K$1:$K$4779,0),MATCH(WSO$2,'Data Annex'!$K$1:$BS$1,0)),"")</f>
        <v/>
      </c>
      <c r="WSP29" s="258" t="str">
        <f>IFERROR(INDEX('Data Annex'!$K$1:$BS$4779,MATCH(WSP$1&amp;"|"&amp;$B29,'Data Annex'!$K$1:$K$4779,0),MATCH(WSP$2,'Data Annex'!$K$1:$BS$1,0)),"")</f>
        <v/>
      </c>
      <c r="WSQ29" s="258" t="str">
        <f>IFERROR(INDEX('Data Annex'!$K$1:$BS$4779,MATCH(WSQ$1&amp;"|"&amp;$B29,'Data Annex'!$K$1:$K$4779,0),MATCH(WSQ$2,'Data Annex'!$K$1:$BS$1,0)),"")</f>
        <v/>
      </c>
      <c r="WSR29" s="258" t="str">
        <f>IFERROR(INDEX('Data Annex'!$K$1:$BS$4779,MATCH(WSR$1&amp;"|"&amp;$B29,'Data Annex'!$K$1:$K$4779,0),MATCH(WSR$2,'Data Annex'!$K$1:$BS$1,0)),"")</f>
        <v/>
      </c>
      <c r="WSS29" s="258" t="str">
        <f>IFERROR(INDEX('Data Annex'!$K$1:$BS$4779,MATCH(WSS$1&amp;"|"&amp;$B29,'Data Annex'!$K$1:$K$4779,0),MATCH(WSS$2,'Data Annex'!$K$1:$BS$1,0)),"")</f>
        <v/>
      </c>
      <c r="WST29" s="258" t="str">
        <f>IFERROR(INDEX('Data Annex'!$K$1:$BS$4779,MATCH(WST$1&amp;"|"&amp;$B29,'Data Annex'!$K$1:$K$4779,0),MATCH(WST$2,'Data Annex'!$K$1:$BS$1,0)),"")</f>
        <v/>
      </c>
      <c r="WSU29" s="258" t="str">
        <f>IFERROR(INDEX('Data Annex'!$K$1:$BS$4779,MATCH(WSU$1&amp;"|"&amp;$B29,'Data Annex'!$K$1:$K$4779,0),MATCH(WSU$2,'Data Annex'!$K$1:$BS$1,0)),"")</f>
        <v/>
      </c>
      <c r="WSV29" s="258" t="str">
        <f>IFERROR(INDEX('Data Annex'!$K$1:$BS$4779,MATCH(WSV$1&amp;"|"&amp;$B29,'Data Annex'!$K$1:$K$4779,0),MATCH(WSV$2,'Data Annex'!$K$1:$BS$1,0)),"")</f>
        <v/>
      </c>
      <c r="WSW29" s="258" t="str">
        <f>IFERROR(INDEX('Data Annex'!$K$1:$BS$4779,MATCH(WSW$1&amp;"|"&amp;$B29,'Data Annex'!$K$1:$K$4779,0),MATCH(WSW$2,'Data Annex'!$K$1:$BS$1,0)),"")</f>
        <v/>
      </c>
      <c r="WSX29" s="258" t="str">
        <f>IFERROR(INDEX('Data Annex'!$K$1:$BS$4779,MATCH(WSX$1&amp;"|"&amp;$B29,'Data Annex'!$K$1:$K$4779,0),MATCH(WSX$2,'Data Annex'!$K$1:$BS$1,0)),"")</f>
        <v/>
      </c>
      <c r="WSY29" s="258" t="str">
        <f>IFERROR(INDEX('Data Annex'!$K$1:$BS$4779,MATCH(WSY$1&amp;"|"&amp;$B29,'Data Annex'!$K$1:$K$4779,0),MATCH(WSY$2,'Data Annex'!$K$1:$BS$1,0)),"")</f>
        <v/>
      </c>
      <c r="WSZ29" s="258" t="str">
        <f>IFERROR(INDEX('Data Annex'!$K$1:$BS$4779,MATCH(WSZ$1&amp;"|"&amp;$B29,'Data Annex'!$K$1:$K$4779,0),MATCH(WSZ$2,'Data Annex'!$K$1:$BS$1,0)),"")</f>
        <v/>
      </c>
      <c r="WTA29" s="258" t="str">
        <f>IFERROR(INDEX('Data Annex'!$K$1:$BS$4779,MATCH(WTA$1&amp;"|"&amp;$B29,'Data Annex'!$K$1:$K$4779,0),MATCH(WTA$2,'Data Annex'!$K$1:$BS$1,0)),"")</f>
        <v/>
      </c>
      <c r="WTB29" s="258" t="str">
        <f>IFERROR(INDEX('Data Annex'!$K$1:$BS$4779,MATCH(WTB$1&amp;"|"&amp;$B29,'Data Annex'!$K$1:$K$4779,0),MATCH(WTB$2,'Data Annex'!$K$1:$BS$1,0)),"")</f>
        <v/>
      </c>
      <c r="WTC29" s="258" t="str">
        <f>IFERROR(INDEX('Data Annex'!$K$1:$BS$4779,MATCH(WTC$1&amp;"|"&amp;$B29,'Data Annex'!$K$1:$K$4779,0),MATCH(WTC$2,'Data Annex'!$K$1:$BS$1,0)),"")</f>
        <v/>
      </c>
      <c r="WTD29" s="258" t="str">
        <f>IFERROR(INDEX('Data Annex'!$K$1:$BS$4779,MATCH(WTD$1&amp;"|"&amp;$B29,'Data Annex'!$K$1:$K$4779,0),MATCH(WTD$2,'Data Annex'!$K$1:$BS$1,0)),"")</f>
        <v/>
      </c>
      <c r="WTE29" s="258" t="str">
        <f>IFERROR(INDEX('Data Annex'!$K$1:$BS$4779,MATCH(WTE$1&amp;"|"&amp;$B29,'Data Annex'!$K$1:$K$4779,0),MATCH(WTE$2,'Data Annex'!$K$1:$BS$1,0)),"")</f>
        <v/>
      </c>
      <c r="WTF29" s="258" t="str">
        <f>IFERROR(INDEX('Data Annex'!$K$1:$BS$4779,MATCH(WTF$1&amp;"|"&amp;$B29,'Data Annex'!$K$1:$K$4779,0),MATCH(WTF$2,'Data Annex'!$K$1:$BS$1,0)),"")</f>
        <v/>
      </c>
      <c r="WTG29" s="258" t="str">
        <f>IFERROR(INDEX('Data Annex'!$K$1:$BS$4779,MATCH(WTG$1&amp;"|"&amp;$B29,'Data Annex'!$K$1:$K$4779,0),MATCH(WTG$2,'Data Annex'!$K$1:$BS$1,0)),"")</f>
        <v/>
      </c>
      <c r="WTH29" s="258" t="str">
        <f>IFERROR(INDEX('Data Annex'!$K$1:$BS$4779,MATCH(WTH$1&amp;"|"&amp;$B29,'Data Annex'!$K$1:$K$4779,0),MATCH(WTH$2,'Data Annex'!$K$1:$BS$1,0)),"")</f>
        <v/>
      </c>
      <c r="WTI29" s="258" t="str">
        <f>IFERROR(INDEX('Data Annex'!$K$1:$BS$4779,MATCH(WTI$1&amp;"|"&amp;$B29,'Data Annex'!$K$1:$K$4779,0),MATCH(WTI$2,'Data Annex'!$K$1:$BS$1,0)),"")</f>
        <v/>
      </c>
      <c r="WTJ29" s="258" t="str">
        <f>IFERROR(INDEX('Data Annex'!$K$1:$BS$4779,MATCH(WTJ$1&amp;"|"&amp;$B29,'Data Annex'!$K$1:$K$4779,0),MATCH(WTJ$2,'Data Annex'!$K$1:$BS$1,0)),"")</f>
        <v/>
      </c>
      <c r="WTK29" s="258" t="str">
        <f>IFERROR(INDEX('Data Annex'!$K$1:$BS$4779,MATCH(WTK$1&amp;"|"&amp;$B29,'Data Annex'!$K$1:$K$4779,0),MATCH(WTK$2,'Data Annex'!$K$1:$BS$1,0)),"")</f>
        <v/>
      </c>
      <c r="WTL29" s="258" t="str">
        <f>IFERROR(INDEX('Data Annex'!$K$1:$BS$4779,MATCH(WTL$1&amp;"|"&amp;$B29,'Data Annex'!$K$1:$K$4779,0),MATCH(WTL$2,'Data Annex'!$K$1:$BS$1,0)),"")</f>
        <v/>
      </c>
      <c r="WTM29" s="258" t="str">
        <f>IFERROR(INDEX('Data Annex'!$K$1:$BS$4779,MATCH(WTM$1&amp;"|"&amp;$B29,'Data Annex'!$K$1:$K$4779,0),MATCH(WTM$2,'Data Annex'!$K$1:$BS$1,0)),"")</f>
        <v/>
      </c>
      <c r="WTN29" s="258" t="str">
        <f>IFERROR(INDEX('Data Annex'!$K$1:$BS$4779,MATCH(WTN$1&amp;"|"&amp;$B29,'Data Annex'!$K$1:$K$4779,0),MATCH(WTN$2,'Data Annex'!$K$1:$BS$1,0)),"")</f>
        <v/>
      </c>
      <c r="WTO29" s="258" t="str">
        <f>IFERROR(INDEX('Data Annex'!$K$1:$BS$4779,MATCH(WTO$1&amp;"|"&amp;$B29,'Data Annex'!$K$1:$K$4779,0),MATCH(WTO$2,'Data Annex'!$K$1:$BS$1,0)),"")</f>
        <v/>
      </c>
      <c r="WTP29" s="258" t="str">
        <f>IFERROR(INDEX('Data Annex'!$K$1:$BS$4779,MATCH(WTP$1&amp;"|"&amp;$B29,'Data Annex'!$K$1:$K$4779,0),MATCH(WTP$2,'Data Annex'!$K$1:$BS$1,0)),"")</f>
        <v/>
      </c>
      <c r="WTQ29" s="258" t="str">
        <f>IFERROR(INDEX('Data Annex'!$K$1:$BS$4779,MATCH(WTQ$1&amp;"|"&amp;$B29,'Data Annex'!$K$1:$K$4779,0),MATCH(WTQ$2,'Data Annex'!$K$1:$BS$1,0)),"")</f>
        <v/>
      </c>
      <c r="WTR29" s="258" t="str">
        <f>IFERROR(INDEX('Data Annex'!$K$1:$BS$4779,MATCH(WTR$1&amp;"|"&amp;$B29,'Data Annex'!$K$1:$K$4779,0),MATCH(WTR$2,'Data Annex'!$K$1:$BS$1,0)),"")</f>
        <v/>
      </c>
      <c r="WTS29" s="258" t="str">
        <f>IFERROR(INDEX('Data Annex'!$K$1:$BS$4779,MATCH(WTS$1&amp;"|"&amp;$B29,'Data Annex'!$K$1:$K$4779,0),MATCH(WTS$2,'Data Annex'!$K$1:$BS$1,0)),"")</f>
        <v/>
      </c>
      <c r="WTT29" s="258" t="str">
        <f>IFERROR(INDEX('Data Annex'!$K$1:$BS$4779,MATCH(WTT$1&amp;"|"&amp;$B29,'Data Annex'!$K$1:$K$4779,0),MATCH(WTT$2,'Data Annex'!$K$1:$BS$1,0)),"")</f>
        <v/>
      </c>
      <c r="WTU29" s="258" t="str">
        <f>IFERROR(INDEX('Data Annex'!$K$1:$BS$4779,MATCH(WTU$1&amp;"|"&amp;$B29,'Data Annex'!$K$1:$K$4779,0),MATCH(WTU$2,'Data Annex'!$K$1:$BS$1,0)),"")</f>
        <v/>
      </c>
      <c r="WTV29" s="258" t="str">
        <f>IFERROR(INDEX('Data Annex'!$K$1:$BS$4779,MATCH(WTV$1&amp;"|"&amp;$B29,'Data Annex'!$K$1:$K$4779,0),MATCH(WTV$2,'Data Annex'!$K$1:$BS$1,0)),"")</f>
        <v/>
      </c>
      <c r="WTW29" s="258" t="str">
        <f>IFERROR(INDEX('Data Annex'!$K$1:$BS$4779,MATCH(WTW$1&amp;"|"&amp;$B29,'Data Annex'!$K$1:$K$4779,0),MATCH(WTW$2,'Data Annex'!$K$1:$BS$1,0)),"")</f>
        <v/>
      </c>
      <c r="WTX29" s="258" t="str">
        <f>IFERROR(INDEX('Data Annex'!$K$1:$BS$4779,MATCH(WTX$1&amp;"|"&amp;$B29,'Data Annex'!$K$1:$K$4779,0),MATCH(WTX$2,'Data Annex'!$K$1:$BS$1,0)),"")</f>
        <v/>
      </c>
      <c r="WTY29" s="258" t="str">
        <f>IFERROR(INDEX('Data Annex'!$K$1:$BS$4779,MATCH(WTY$1&amp;"|"&amp;$B29,'Data Annex'!$K$1:$K$4779,0),MATCH(WTY$2,'Data Annex'!$K$1:$BS$1,0)),"")</f>
        <v/>
      </c>
      <c r="WTZ29" s="258" t="str">
        <f>IFERROR(INDEX('Data Annex'!$K$1:$BS$4779,MATCH(WTZ$1&amp;"|"&amp;$B29,'Data Annex'!$K$1:$K$4779,0),MATCH(WTZ$2,'Data Annex'!$K$1:$BS$1,0)),"")</f>
        <v/>
      </c>
      <c r="WUA29" s="258" t="str">
        <f>IFERROR(INDEX('Data Annex'!$K$1:$BS$4779,MATCH(WUA$1&amp;"|"&amp;$B29,'Data Annex'!$K$1:$K$4779,0),MATCH(WUA$2,'Data Annex'!$K$1:$BS$1,0)),"")</f>
        <v/>
      </c>
      <c r="WUB29" s="258" t="str">
        <f>IFERROR(INDEX('Data Annex'!$K$1:$BS$4779,MATCH(WUB$1&amp;"|"&amp;$B29,'Data Annex'!$K$1:$K$4779,0),MATCH(WUB$2,'Data Annex'!$K$1:$BS$1,0)),"")</f>
        <v/>
      </c>
      <c r="WUC29" s="258" t="str">
        <f>IFERROR(INDEX('Data Annex'!$K$1:$BS$4779,MATCH(WUC$1&amp;"|"&amp;$B29,'Data Annex'!$K$1:$K$4779,0),MATCH(WUC$2,'Data Annex'!$K$1:$BS$1,0)),"")</f>
        <v/>
      </c>
      <c r="WUD29" s="258" t="str">
        <f>IFERROR(INDEX('Data Annex'!$K$1:$BS$4779,MATCH(WUD$1&amp;"|"&amp;$B29,'Data Annex'!$K$1:$K$4779,0),MATCH(WUD$2,'Data Annex'!$K$1:$BS$1,0)),"")</f>
        <v/>
      </c>
      <c r="WUE29" s="258" t="str">
        <f>IFERROR(INDEX('Data Annex'!$K$1:$BS$4779,MATCH(WUE$1&amp;"|"&amp;$B29,'Data Annex'!$K$1:$K$4779,0),MATCH(WUE$2,'Data Annex'!$K$1:$BS$1,0)),"")</f>
        <v/>
      </c>
      <c r="WUF29" s="258" t="str">
        <f>IFERROR(INDEX('Data Annex'!$K$1:$BS$4779,MATCH(WUF$1&amp;"|"&amp;$B29,'Data Annex'!$K$1:$K$4779,0),MATCH(WUF$2,'Data Annex'!$K$1:$BS$1,0)),"")</f>
        <v/>
      </c>
      <c r="WUG29" s="258" t="str">
        <f>IFERROR(INDEX('Data Annex'!$K$1:$BS$4779,MATCH(WUG$1&amp;"|"&amp;$B29,'Data Annex'!$K$1:$K$4779,0),MATCH(WUG$2,'Data Annex'!$K$1:$BS$1,0)),"")</f>
        <v/>
      </c>
      <c r="WUH29" s="258" t="str">
        <f>IFERROR(INDEX('Data Annex'!$K$1:$BS$4779,MATCH(WUH$1&amp;"|"&amp;$B29,'Data Annex'!$K$1:$K$4779,0),MATCH(WUH$2,'Data Annex'!$K$1:$BS$1,0)),"")</f>
        <v/>
      </c>
      <c r="WUI29" s="258" t="str">
        <f>IFERROR(INDEX('Data Annex'!$K$1:$BS$4779,MATCH(WUI$1&amp;"|"&amp;$B29,'Data Annex'!$K$1:$K$4779,0),MATCH(WUI$2,'Data Annex'!$K$1:$BS$1,0)),"")</f>
        <v/>
      </c>
      <c r="WUJ29" s="258" t="str">
        <f>IFERROR(INDEX('Data Annex'!$K$1:$BS$4779,MATCH(WUJ$1&amp;"|"&amp;$B29,'Data Annex'!$K$1:$K$4779,0),MATCH(WUJ$2,'Data Annex'!$K$1:$BS$1,0)),"")</f>
        <v/>
      </c>
      <c r="WUK29" s="258" t="str">
        <f>IFERROR(INDEX('Data Annex'!$K$1:$BS$4779,MATCH(WUK$1&amp;"|"&amp;$B29,'Data Annex'!$K$1:$K$4779,0),MATCH(WUK$2,'Data Annex'!$K$1:$BS$1,0)),"")</f>
        <v/>
      </c>
      <c r="WUL29" s="258" t="str">
        <f>IFERROR(INDEX('Data Annex'!$K$1:$BS$4779,MATCH(WUL$1&amp;"|"&amp;$B29,'Data Annex'!$K$1:$K$4779,0),MATCH(WUL$2,'Data Annex'!$K$1:$BS$1,0)),"")</f>
        <v/>
      </c>
      <c r="WUM29" s="258" t="str">
        <f>IFERROR(INDEX('Data Annex'!$K$1:$BS$4779,MATCH(WUM$1&amp;"|"&amp;$B29,'Data Annex'!$K$1:$K$4779,0),MATCH(WUM$2,'Data Annex'!$K$1:$BS$1,0)),"")</f>
        <v/>
      </c>
      <c r="WUN29" s="258" t="str">
        <f>IFERROR(INDEX('Data Annex'!$K$1:$BS$4779,MATCH(WUN$1&amp;"|"&amp;$B29,'Data Annex'!$K$1:$K$4779,0),MATCH(WUN$2,'Data Annex'!$K$1:$BS$1,0)),"")</f>
        <v/>
      </c>
      <c r="WUO29" s="258" t="str">
        <f>IFERROR(INDEX('Data Annex'!$K$1:$BS$4779,MATCH(WUO$1&amp;"|"&amp;$B29,'Data Annex'!$K$1:$K$4779,0),MATCH(WUO$2,'Data Annex'!$K$1:$BS$1,0)),"")</f>
        <v/>
      </c>
      <c r="WUP29" s="258" t="str">
        <f>IFERROR(INDEX('Data Annex'!$K$1:$BS$4779,MATCH(WUP$1&amp;"|"&amp;$B29,'Data Annex'!$K$1:$K$4779,0),MATCH(WUP$2,'Data Annex'!$K$1:$BS$1,0)),"")</f>
        <v/>
      </c>
      <c r="WUQ29" s="258" t="str">
        <f>IFERROR(INDEX('Data Annex'!$K$1:$BS$4779,MATCH(WUQ$1&amp;"|"&amp;$B29,'Data Annex'!$K$1:$K$4779,0),MATCH(WUQ$2,'Data Annex'!$K$1:$BS$1,0)),"")</f>
        <v/>
      </c>
      <c r="WUR29" s="258" t="str">
        <f>IFERROR(INDEX('Data Annex'!$K$1:$BS$4779,MATCH(WUR$1&amp;"|"&amp;$B29,'Data Annex'!$K$1:$K$4779,0),MATCH(WUR$2,'Data Annex'!$K$1:$BS$1,0)),"")</f>
        <v/>
      </c>
      <c r="WUS29" s="258" t="str">
        <f>IFERROR(INDEX('Data Annex'!$K$1:$BS$4779,MATCH(WUS$1&amp;"|"&amp;$B29,'Data Annex'!$K$1:$K$4779,0),MATCH(WUS$2,'Data Annex'!$K$1:$BS$1,0)),"")</f>
        <v/>
      </c>
      <c r="WUT29" s="258" t="str">
        <f>IFERROR(INDEX('Data Annex'!$K$1:$BS$4779,MATCH(WUT$1&amp;"|"&amp;$B29,'Data Annex'!$K$1:$K$4779,0),MATCH(WUT$2,'Data Annex'!$K$1:$BS$1,0)),"")</f>
        <v/>
      </c>
      <c r="WUU29" s="258" t="str">
        <f>IFERROR(INDEX('Data Annex'!$K$1:$BS$4779,MATCH(WUU$1&amp;"|"&amp;$B29,'Data Annex'!$K$1:$K$4779,0),MATCH(WUU$2,'Data Annex'!$K$1:$BS$1,0)),"")</f>
        <v/>
      </c>
      <c r="WUV29" s="258" t="str">
        <f>IFERROR(INDEX('Data Annex'!$K$1:$BS$4779,MATCH(WUV$1&amp;"|"&amp;$B29,'Data Annex'!$K$1:$K$4779,0),MATCH(WUV$2,'Data Annex'!$K$1:$BS$1,0)),"")</f>
        <v/>
      </c>
      <c r="WUW29" s="258" t="str">
        <f>IFERROR(INDEX('Data Annex'!$K$1:$BS$4779,MATCH(WUW$1&amp;"|"&amp;$B29,'Data Annex'!$K$1:$K$4779,0),MATCH(WUW$2,'Data Annex'!$K$1:$BS$1,0)),"")</f>
        <v/>
      </c>
      <c r="WUX29" s="258" t="str">
        <f>IFERROR(INDEX('Data Annex'!$K$1:$BS$4779,MATCH(WUX$1&amp;"|"&amp;$B29,'Data Annex'!$K$1:$K$4779,0),MATCH(WUX$2,'Data Annex'!$K$1:$BS$1,0)),"")</f>
        <v/>
      </c>
      <c r="WUY29" s="258" t="str">
        <f>IFERROR(INDEX('Data Annex'!$K$1:$BS$4779,MATCH(WUY$1&amp;"|"&amp;$B29,'Data Annex'!$K$1:$K$4779,0),MATCH(WUY$2,'Data Annex'!$K$1:$BS$1,0)),"")</f>
        <v/>
      </c>
      <c r="WUZ29" s="258" t="str">
        <f>IFERROR(INDEX('Data Annex'!$K$1:$BS$4779,MATCH(WUZ$1&amp;"|"&amp;$B29,'Data Annex'!$K$1:$K$4779,0),MATCH(WUZ$2,'Data Annex'!$K$1:$BS$1,0)),"")</f>
        <v/>
      </c>
      <c r="WVA29" s="258" t="str">
        <f>IFERROR(INDEX('Data Annex'!$K$1:$BS$4779,MATCH(WVA$1&amp;"|"&amp;$B29,'Data Annex'!$K$1:$K$4779,0),MATCH(WVA$2,'Data Annex'!$K$1:$BS$1,0)),"")</f>
        <v/>
      </c>
      <c r="WVB29" s="258" t="str">
        <f>IFERROR(INDEX('Data Annex'!$K$1:$BS$4779,MATCH(WVB$1&amp;"|"&amp;$B29,'Data Annex'!$K$1:$K$4779,0),MATCH(WVB$2,'Data Annex'!$K$1:$BS$1,0)),"")</f>
        <v/>
      </c>
      <c r="WVC29" s="258" t="str">
        <f>IFERROR(INDEX('Data Annex'!$K$1:$BS$4779,MATCH(WVC$1&amp;"|"&amp;$B29,'Data Annex'!$K$1:$K$4779,0),MATCH(WVC$2,'Data Annex'!$K$1:$BS$1,0)),"")</f>
        <v/>
      </c>
      <c r="WVD29" s="258" t="str">
        <f>IFERROR(INDEX('Data Annex'!$K$1:$BS$4779,MATCH(WVD$1&amp;"|"&amp;$B29,'Data Annex'!$K$1:$K$4779,0),MATCH(WVD$2,'Data Annex'!$K$1:$BS$1,0)),"")</f>
        <v/>
      </c>
      <c r="WVE29" s="258" t="str">
        <f>IFERROR(INDEX('Data Annex'!$K$1:$BS$4779,MATCH(WVE$1&amp;"|"&amp;$B29,'Data Annex'!$K$1:$K$4779,0),MATCH(WVE$2,'Data Annex'!$K$1:$BS$1,0)),"")</f>
        <v/>
      </c>
      <c r="WVF29" s="258" t="str">
        <f>IFERROR(INDEX('Data Annex'!$K$1:$BS$4779,MATCH(WVF$1&amp;"|"&amp;$B29,'Data Annex'!$K$1:$K$4779,0),MATCH(WVF$2,'Data Annex'!$K$1:$BS$1,0)),"")</f>
        <v/>
      </c>
      <c r="WVG29" s="258" t="str">
        <f>IFERROR(INDEX('Data Annex'!$K$1:$BS$4779,MATCH(WVG$1&amp;"|"&amp;$B29,'Data Annex'!$K$1:$K$4779,0),MATCH(WVG$2,'Data Annex'!$K$1:$BS$1,0)),"")</f>
        <v/>
      </c>
      <c r="WVH29" s="258" t="str">
        <f>IFERROR(INDEX('Data Annex'!$K$1:$BS$4779,MATCH(WVH$1&amp;"|"&amp;$B29,'Data Annex'!$K$1:$K$4779,0),MATCH(WVH$2,'Data Annex'!$K$1:$BS$1,0)),"")</f>
        <v/>
      </c>
      <c r="WVI29" s="258" t="str">
        <f>IFERROR(INDEX('Data Annex'!$K$1:$BS$4779,MATCH(WVI$1&amp;"|"&amp;$B29,'Data Annex'!$K$1:$K$4779,0),MATCH(WVI$2,'Data Annex'!$K$1:$BS$1,0)),"")</f>
        <v/>
      </c>
      <c r="WVJ29" s="258" t="str">
        <f>IFERROR(INDEX('Data Annex'!$K$1:$BS$4779,MATCH(WVJ$1&amp;"|"&amp;$B29,'Data Annex'!$K$1:$K$4779,0),MATCH(WVJ$2,'Data Annex'!$K$1:$BS$1,0)),"")</f>
        <v/>
      </c>
      <c r="WVK29" s="258" t="str">
        <f>IFERROR(INDEX('Data Annex'!$K$1:$BS$4779,MATCH(WVK$1&amp;"|"&amp;$B29,'Data Annex'!$K$1:$K$4779,0),MATCH(WVK$2,'Data Annex'!$K$1:$BS$1,0)),"")</f>
        <v/>
      </c>
      <c r="WVL29" s="258" t="str">
        <f>IFERROR(INDEX('Data Annex'!$K$1:$BS$4779,MATCH(WVL$1&amp;"|"&amp;$B29,'Data Annex'!$K$1:$K$4779,0),MATCH(WVL$2,'Data Annex'!$K$1:$BS$1,0)),"")</f>
        <v/>
      </c>
      <c r="WVM29" s="258" t="str">
        <f>IFERROR(INDEX('Data Annex'!$K$1:$BS$4779,MATCH(WVM$1&amp;"|"&amp;$B29,'Data Annex'!$K$1:$K$4779,0),MATCH(WVM$2,'Data Annex'!$K$1:$BS$1,0)),"")</f>
        <v/>
      </c>
      <c r="WVN29" s="258" t="str">
        <f>IFERROR(INDEX('Data Annex'!$K$1:$BS$4779,MATCH(WVN$1&amp;"|"&amp;$B29,'Data Annex'!$K$1:$K$4779,0),MATCH(WVN$2,'Data Annex'!$K$1:$BS$1,0)),"")</f>
        <v/>
      </c>
      <c r="WVO29" s="258" t="str">
        <f>IFERROR(INDEX('Data Annex'!$K$1:$BS$4779,MATCH(WVO$1&amp;"|"&amp;$B29,'Data Annex'!$K$1:$K$4779,0),MATCH(WVO$2,'Data Annex'!$K$1:$BS$1,0)),"")</f>
        <v/>
      </c>
      <c r="WVP29" s="258" t="str">
        <f>IFERROR(INDEX('Data Annex'!$K$1:$BS$4779,MATCH(WVP$1&amp;"|"&amp;$B29,'Data Annex'!$K$1:$K$4779,0),MATCH(WVP$2,'Data Annex'!$K$1:$BS$1,0)),"")</f>
        <v/>
      </c>
      <c r="WVQ29" s="258" t="str">
        <f>IFERROR(INDEX('Data Annex'!$K$1:$BS$4779,MATCH(WVQ$1&amp;"|"&amp;$B29,'Data Annex'!$K$1:$K$4779,0),MATCH(WVQ$2,'Data Annex'!$K$1:$BS$1,0)),"")</f>
        <v/>
      </c>
      <c r="WVR29" s="258" t="str">
        <f>IFERROR(INDEX('Data Annex'!$K$1:$BS$4779,MATCH(WVR$1&amp;"|"&amp;$B29,'Data Annex'!$K$1:$K$4779,0),MATCH(WVR$2,'Data Annex'!$K$1:$BS$1,0)),"")</f>
        <v/>
      </c>
      <c r="WVS29" s="258" t="str">
        <f>IFERROR(INDEX('Data Annex'!$K$1:$BS$4779,MATCH(WVS$1&amp;"|"&amp;$B29,'Data Annex'!$K$1:$K$4779,0),MATCH(WVS$2,'Data Annex'!$K$1:$BS$1,0)),"")</f>
        <v/>
      </c>
      <c r="WVT29" s="258" t="str">
        <f>IFERROR(INDEX('Data Annex'!$K$1:$BS$4779,MATCH(WVT$1&amp;"|"&amp;$B29,'Data Annex'!$K$1:$K$4779,0),MATCH(WVT$2,'Data Annex'!$K$1:$BS$1,0)),"")</f>
        <v/>
      </c>
      <c r="WVU29" s="258" t="str">
        <f>IFERROR(INDEX('Data Annex'!$K$1:$BS$4779,MATCH(WVU$1&amp;"|"&amp;$B29,'Data Annex'!$K$1:$K$4779,0),MATCH(WVU$2,'Data Annex'!$K$1:$BS$1,0)),"")</f>
        <v/>
      </c>
      <c r="WVV29" s="258" t="str">
        <f>IFERROR(INDEX('Data Annex'!$K$1:$BS$4779,MATCH(WVV$1&amp;"|"&amp;$B29,'Data Annex'!$K$1:$K$4779,0),MATCH(WVV$2,'Data Annex'!$K$1:$BS$1,0)),"")</f>
        <v/>
      </c>
      <c r="WVW29" s="258" t="str">
        <f>IFERROR(INDEX('Data Annex'!$K$1:$BS$4779,MATCH(WVW$1&amp;"|"&amp;$B29,'Data Annex'!$K$1:$K$4779,0),MATCH(WVW$2,'Data Annex'!$K$1:$BS$1,0)),"")</f>
        <v/>
      </c>
      <c r="WVX29" s="258" t="str">
        <f>IFERROR(INDEX('Data Annex'!$K$1:$BS$4779,MATCH(WVX$1&amp;"|"&amp;$B29,'Data Annex'!$K$1:$K$4779,0),MATCH(WVX$2,'Data Annex'!$K$1:$BS$1,0)),"")</f>
        <v/>
      </c>
      <c r="WVY29" s="258" t="str">
        <f>IFERROR(INDEX('Data Annex'!$K$1:$BS$4779,MATCH(WVY$1&amp;"|"&amp;$B29,'Data Annex'!$K$1:$K$4779,0),MATCH(WVY$2,'Data Annex'!$K$1:$BS$1,0)),"")</f>
        <v/>
      </c>
      <c r="WVZ29" s="258" t="str">
        <f>IFERROR(INDEX('Data Annex'!$K$1:$BS$4779,MATCH(WVZ$1&amp;"|"&amp;$B29,'Data Annex'!$K$1:$K$4779,0),MATCH(WVZ$2,'Data Annex'!$K$1:$BS$1,0)),"")</f>
        <v/>
      </c>
      <c r="WWA29" s="258" t="str">
        <f>IFERROR(INDEX('Data Annex'!$K$1:$BS$4779,MATCH(WWA$1&amp;"|"&amp;$B29,'Data Annex'!$K$1:$K$4779,0),MATCH(WWA$2,'Data Annex'!$K$1:$BS$1,0)),"")</f>
        <v/>
      </c>
      <c r="WWB29" s="258" t="str">
        <f>IFERROR(INDEX('Data Annex'!$K$1:$BS$4779,MATCH(WWB$1&amp;"|"&amp;$B29,'Data Annex'!$K$1:$K$4779,0),MATCH(WWB$2,'Data Annex'!$K$1:$BS$1,0)),"")</f>
        <v/>
      </c>
      <c r="WWC29" s="258" t="str">
        <f>IFERROR(INDEX('Data Annex'!$K$1:$BS$4779,MATCH(WWC$1&amp;"|"&amp;$B29,'Data Annex'!$K$1:$K$4779,0),MATCH(WWC$2,'Data Annex'!$K$1:$BS$1,0)),"")</f>
        <v/>
      </c>
      <c r="WWD29" s="258" t="str">
        <f>IFERROR(INDEX('Data Annex'!$K$1:$BS$4779,MATCH(WWD$1&amp;"|"&amp;$B29,'Data Annex'!$K$1:$K$4779,0),MATCH(WWD$2,'Data Annex'!$K$1:$BS$1,0)),"")</f>
        <v/>
      </c>
      <c r="WWE29" s="258" t="str">
        <f>IFERROR(INDEX('Data Annex'!$K$1:$BS$4779,MATCH(WWE$1&amp;"|"&amp;$B29,'Data Annex'!$K$1:$K$4779,0),MATCH(WWE$2,'Data Annex'!$K$1:$BS$1,0)),"")</f>
        <v/>
      </c>
      <c r="WWF29" s="258" t="str">
        <f>IFERROR(INDEX('Data Annex'!$K$1:$BS$4779,MATCH(WWF$1&amp;"|"&amp;$B29,'Data Annex'!$K$1:$K$4779,0),MATCH(WWF$2,'Data Annex'!$K$1:$BS$1,0)),"")</f>
        <v/>
      </c>
      <c r="WWG29" s="258" t="str">
        <f>IFERROR(INDEX('Data Annex'!$K$1:$BS$4779,MATCH(WWG$1&amp;"|"&amp;$B29,'Data Annex'!$K$1:$K$4779,0),MATCH(WWG$2,'Data Annex'!$K$1:$BS$1,0)),"")</f>
        <v/>
      </c>
      <c r="WWH29" s="258" t="str">
        <f>IFERROR(INDEX('Data Annex'!$K$1:$BS$4779,MATCH(WWH$1&amp;"|"&amp;$B29,'Data Annex'!$K$1:$K$4779,0),MATCH(WWH$2,'Data Annex'!$K$1:$BS$1,0)),"")</f>
        <v/>
      </c>
      <c r="WWI29" s="258" t="str">
        <f>IFERROR(INDEX('Data Annex'!$K$1:$BS$4779,MATCH(WWI$1&amp;"|"&amp;$B29,'Data Annex'!$K$1:$K$4779,0),MATCH(WWI$2,'Data Annex'!$K$1:$BS$1,0)),"")</f>
        <v/>
      </c>
      <c r="WWJ29" s="258" t="str">
        <f>IFERROR(INDEX('Data Annex'!$K$1:$BS$4779,MATCH(WWJ$1&amp;"|"&amp;$B29,'Data Annex'!$K$1:$K$4779,0),MATCH(WWJ$2,'Data Annex'!$K$1:$BS$1,0)),"")</f>
        <v/>
      </c>
      <c r="WWK29" s="258" t="str">
        <f>IFERROR(INDEX('Data Annex'!$K$1:$BS$4779,MATCH(WWK$1&amp;"|"&amp;$B29,'Data Annex'!$K$1:$K$4779,0),MATCH(WWK$2,'Data Annex'!$K$1:$BS$1,0)),"")</f>
        <v/>
      </c>
      <c r="WWL29" s="258" t="str">
        <f>IFERROR(INDEX('Data Annex'!$K$1:$BS$4779,MATCH(WWL$1&amp;"|"&amp;$B29,'Data Annex'!$K$1:$K$4779,0),MATCH(WWL$2,'Data Annex'!$K$1:$BS$1,0)),"")</f>
        <v/>
      </c>
      <c r="WWM29" s="258" t="str">
        <f>IFERROR(INDEX('Data Annex'!$K$1:$BS$4779,MATCH(WWM$1&amp;"|"&amp;$B29,'Data Annex'!$K$1:$K$4779,0),MATCH(WWM$2,'Data Annex'!$K$1:$BS$1,0)),"")</f>
        <v/>
      </c>
      <c r="WWN29" s="258" t="str">
        <f>IFERROR(INDEX('Data Annex'!$K$1:$BS$4779,MATCH(WWN$1&amp;"|"&amp;$B29,'Data Annex'!$K$1:$K$4779,0),MATCH(WWN$2,'Data Annex'!$K$1:$BS$1,0)),"")</f>
        <v/>
      </c>
      <c r="WWO29" s="258" t="str">
        <f>IFERROR(INDEX('Data Annex'!$K$1:$BS$4779,MATCH(WWO$1&amp;"|"&amp;$B29,'Data Annex'!$K$1:$K$4779,0),MATCH(WWO$2,'Data Annex'!$K$1:$BS$1,0)),"")</f>
        <v/>
      </c>
      <c r="WWP29" s="258" t="str">
        <f>IFERROR(INDEX('Data Annex'!$K$1:$BS$4779,MATCH(WWP$1&amp;"|"&amp;$B29,'Data Annex'!$K$1:$K$4779,0),MATCH(WWP$2,'Data Annex'!$K$1:$BS$1,0)),"")</f>
        <v/>
      </c>
      <c r="WWQ29" s="258" t="str">
        <f>IFERROR(INDEX('Data Annex'!$K$1:$BS$4779,MATCH(WWQ$1&amp;"|"&amp;$B29,'Data Annex'!$K$1:$K$4779,0),MATCH(WWQ$2,'Data Annex'!$K$1:$BS$1,0)),"")</f>
        <v/>
      </c>
      <c r="WWR29" s="258" t="str">
        <f>IFERROR(INDEX('Data Annex'!$K$1:$BS$4779,MATCH(WWR$1&amp;"|"&amp;$B29,'Data Annex'!$K$1:$K$4779,0),MATCH(WWR$2,'Data Annex'!$K$1:$BS$1,0)),"")</f>
        <v/>
      </c>
      <c r="WWS29" s="258" t="str">
        <f>IFERROR(INDEX('Data Annex'!$K$1:$BS$4779,MATCH(WWS$1&amp;"|"&amp;$B29,'Data Annex'!$K$1:$K$4779,0),MATCH(WWS$2,'Data Annex'!$K$1:$BS$1,0)),"")</f>
        <v/>
      </c>
      <c r="WWT29" s="258" t="str">
        <f>IFERROR(INDEX('Data Annex'!$K$1:$BS$4779,MATCH(WWT$1&amp;"|"&amp;$B29,'Data Annex'!$K$1:$K$4779,0),MATCH(WWT$2,'Data Annex'!$K$1:$BS$1,0)),"")</f>
        <v/>
      </c>
      <c r="WWU29" s="258" t="str">
        <f>IFERROR(INDEX('Data Annex'!$K$1:$BS$4779,MATCH(WWU$1&amp;"|"&amp;$B29,'Data Annex'!$K$1:$K$4779,0),MATCH(WWU$2,'Data Annex'!$K$1:$BS$1,0)),"")</f>
        <v/>
      </c>
      <c r="WWV29" s="258" t="str">
        <f>IFERROR(INDEX('Data Annex'!$K$1:$BS$4779,MATCH(WWV$1&amp;"|"&amp;$B29,'Data Annex'!$K$1:$K$4779,0),MATCH(WWV$2,'Data Annex'!$K$1:$BS$1,0)),"")</f>
        <v/>
      </c>
      <c r="WWW29" s="258" t="str">
        <f>IFERROR(INDEX('Data Annex'!$K$1:$BS$4779,MATCH(WWW$1&amp;"|"&amp;$B29,'Data Annex'!$K$1:$K$4779,0),MATCH(WWW$2,'Data Annex'!$K$1:$BS$1,0)),"")</f>
        <v/>
      </c>
      <c r="WWX29" s="258" t="str">
        <f>IFERROR(INDEX('Data Annex'!$K$1:$BS$4779,MATCH(WWX$1&amp;"|"&amp;$B29,'Data Annex'!$K$1:$K$4779,0),MATCH(WWX$2,'Data Annex'!$K$1:$BS$1,0)),"")</f>
        <v/>
      </c>
      <c r="WWY29" s="258" t="str">
        <f>IFERROR(INDEX('Data Annex'!$K$1:$BS$4779,MATCH(WWY$1&amp;"|"&amp;$B29,'Data Annex'!$K$1:$K$4779,0),MATCH(WWY$2,'Data Annex'!$K$1:$BS$1,0)),"")</f>
        <v/>
      </c>
      <c r="WWZ29" s="258" t="str">
        <f>IFERROR(INDEX('Data Annex'!$K$1:$BS$4779,MATCH(WWZ$1&amp;"|"&amp;$B29,'Data Annex'!$K$1:$K$4779,0),MATCH(WWZ$2,'Data Annex'!$K$1:$BS$1,0)),"")</f>
        <v/>
      </c>
      <c r="WXA29" s="258" t="str">
        <f>IFERROR(INDEX('Data Annex'!$K$1:$BS$4779,MATCH(WXA$1&amp;"|"&amp;$B29,'Data Annex'!$K$1:$K$4779,0),MATCH(WXA$2,'Data Annex'!$K$1:$BS$1,0)),"")</f>
        <v/>
      </c>
      <c r="WXB29" s="258" t="str">
        <f>IFERROR(INDEX('Data Annex'!$K$1:$BS$4779,MATCH(WXB$1&amp;"|"&amp;$B29,'Data Annex'!$K$1:$K$4779,0),MATCH(WXB$2,'Data Annex'!$K$1:$BS$1,0)),"")</f>
        <v/>
      </c>
      <c r="WXC29" s="258" t="str">
        <f>IFERROR(INDEX('Data Annex'!$K$1:$BS$4779,MATCH(WXC$1&amp;"|"&amp;$B29,'Data Annex'!$K$1:$K$4779,0),MATCH(WXC$2,'Data Annex'!$K$1:$BS$1,0)),"")</f>
        <v/>
      </c>
      <c r="WXD29" s="258" t="str">
        <f>IFERROR(INDEX('Data Annex'!$K$1:$BS$4779,MATCH(WXD$1&amp;"|"&amp;$B29,'Data Annex'!$K$1:$K$4779,0),MATCH(WXD$2,'Data Annex'!$K$1:$BS$1,0)),"")</f>
        <v/>
      </c>
      <c r="WXE29" s="258" t="str">
        <f>IFERROR(INDEX('Data Annex'!$K$1:$BS$4779,MATCH(WXE$1&amp;"|"&amp;$B29,'Data Annex'!$K$1:$K$4779,0),MATCH(WXE$2,'Data Annex'!$K$1:$BS$1,0)),"")</f>
        <v/>
      </c>
      <c r="WXF29" s="258" t="str">
        <f>IFERROR(INDEX('Data Annex'!$K$1:$BS$4779,MATCH(WXF$1&amp;"|"&amp;$B29,'Data Annex'!$K$1:$K$4779,0),MATCH(WXF$2,'Data Annex'!$K$1:$BS$1,0)),"")</f>
        <v/>
      </c>
      <c r="WXG29" s="258" t="str">
        <f>IFERROR(INDEX('Data Annex'!$K$1:$BS$4779,MATCH(WXG$1&amp;"|"&amp;$B29,'Data Annex'!$K$1:$K$4779,0),MATCH(WXG$2,'Data Annex'!$K$1:$BS$1,0)),"")</f>
        <v/>
      </c>
      <c r="WXH29" s="258" t="str">
        <f>IFERROR(INDEX('Data Annex'!$K$1:$BS$4779,MATCH(WXH$1&amp;"|"&amp;$B29,'Data Annex'!$K$1:$K$4779,0),MATCH(WXH$2,'Data Annex'!$K$1:$BS$1,0)),"")</f>
        <v/>
      </c>
      <c r="WXI29" s="258" t="str">
        <f>IFERROR(INDEX('Data Annex'!$K$1:$BS$4779,MATCH(WXI$1&amp;"|"&amp;$B29,'Data Annex'!$K$1:$K$4779,0),MATCH(WXI$2,'Data Annex'!$K$1:$BS$1,0)),"")</f>
        <v/>
      </c>
      <c r="WXJ29" s="258" t="str">
        <f>IFERROR(INDEX('Data Annex'!$K$1:$BS$4779,MATCH(WXJ$1&amp;"|"&amp;$B29,'Data Annex'!$K$1:$K$4779,0),MATCH(WXJ$2,'Data Annex'!$K$1:$BS$1,0)),"")</f>
        <v/>
      </c>
      <c r="WXK29" s="258" t="str">
        <f>IFERROR(INDEX('Data Annex'!$K$1:$BS$4779,MATCH(WXK$1&amp;"|"&amp;$B29,'Data Annex'!$K$1:$K$4779,0),MATCH(WXK$2,'Data Annex'!$K$1:$BS$1,0)),"")</f>
        <v/>
      </c>
      <c r="WXL29" s="258" t="str">
        <f>IFERROR(INDEX('Data Annex'!$K$1:$BS$4779,MATCH(WXL$1&amp;"|"&amp;$B29,'Data Annex'!$K$1:$K$4779,0),MATCH(WXL$2,'Data Annex'!$K$1:$BS$1,0)),"")</f>
        <v/>
      </c>
      <c r="WXM29" s="258" t="str">
        <f>IFERROR(INDEX('Data Annex'!$K$1:$BS$4779,MATCH(WXM$1&amp;"|"&amp;$B29,'Data Annex'!$K$1:$K$4779,0),MATCH(WXM$2,'Data Annex'!$K$1:$BS$1,0)),"")</f>
        <v/>
      </c>
      <c r="WXN29" s="258" t="str">
        <f>IFERROR(INDEX('Data Annex'!$K$1:$BS$4779,MATCH(WXN$1&amp;"|"&amp;$B29,'Data Annex'!$K$1:$K$4779,0),MATCH(WXN$2,'Data Annex'!$K$1:$BS$1,0)),"")</f>
        <v/>
      </c>
      <c r="WXO29" s="258" t="str">
        <f>IFERROR(INDEX('Data Annex'!$K$1:$BS$4779,MATCH(WXO$1&amp;"|"&amp;$B29,'Data Annex'!$K$1:$K$4779,0),MATCH(WXO$2,'Data Annex'!$K$1:$BS$1,0)),"")</f>
        <v/>
      </c>
      <c r="WXP29" s="258" t="str">
        <f>IFERROR(INDEX('Data Annex'!$K$1:$BS$4779,MATCH(WXP$1&amp;"|"&amp;$B29,'Data Annex'!$K$1:$K$4779,0),MATCH(WXP$2,'Data Annex'!$K$1:$BS$1,0)),"")</f>
        <v/>
      </c>
      <c r="WXQ29" s="258" t="str">
        <f>IFERROR(INDEX('Data Annex'!$K$1:$BS$4779,MATCH(WXQ$1&amp;"|"&amp;$B29,'Data Annex'!$K$1:$K$4779,0),MATCH(WXQ$2,'Data Annex'!$K$1:$BS$1,0)),"")</f>
        <v/>
      </c>
      <c r="WXR29" s="258" t="str">
        <f>IFERROR(INDEX('Data Annex'!$K$1:$BS$4779,MATCH(WXR$1&amp;"|"&amp;$B29,'Data Annex'!$K$1:$K$4779,0),MATCH(WXR$2,'Data Annex'!$K$1:$BS$1,0)),"")</f>
        <v/>
      </c>
      <c r="WXS29" s="258" t="str">
        <f>IFERROR(INDEX('Data Annex'!$K$1:$BS$4779,MATCH(WXS$1&amp;"|"&amp;$B29,'Data Annex'!$K$1:$K$4779,0),MATCH(WXS$2,'Data Annex'!$K$1:$BS$1,0)),"")</f>
        <v/>
      </c>
      <c r="WXT29" s="258" t="str">
        <f>IFERROR(INDEX('Data Annex'!$K$1:$BS$4779,MATCH(WXT$1&amp;"|"&amp;$B29,'Data Annex'!$K$1:$K$4779,0),MATCH(WXT$2,'Data Annex'!$K$1:$BS$1,0)),"")</f>
        <v/>
      </c>
      <c r="WXU29" s="258" t="str">
        <f>IFERROR(INDEX('Data Annex'!$K$1:$BS$4779,MATCH(WXU$1&amp;"|"&amp;$B29,'Data Annex'!$K$1:$K$4779,0),MATCH(WXU$2,'Data Annex'!$K$1:$BS$1,0)),"")</f>
        <v/>
      </c>
      <c r="WXV29" s="258" t="str">
        <f>IFERROR(INDEX('Data Annex'!$K$1:$BS$4779,MATCH(WXV$1&amp;"|"&amp;$B29,'Data Annex'!$K$1:$K$4779,0),MATCH(WXV$2,'Data Annex'!$K$1:$BS$1,0)),"")</f>
        <v/>
      </c>
      <c r="WXW29" s="258" t="str">
        <f>IFERROR(INDEX('Data Annex'!$K$1:$BS$4779,MATCH(WXW$1&amp;"|"&amp;$B29,'Data Annex'!$K$1:$K$4779,0),MATCH(WXW$2,'Data Annex'!$K$1:$BS$1,0)),"")</f>
        <v/>
      </c>
      <c r="WXX29" s="258" t="str">
        <f>IFERROR(INDEX('Data Annex'!$K$1:$BS$4779,MATCH(WXX$1&amp;"|"&amp;$B29,'Data Annex'!$K$1:$K$4779,0),MATCH(WXX$2,'Data Annex'!$K$1:$BS$1,0)),"")</f>
        <v/>
      </c>
      <c r="WXY29" s="258" t="str">
        <f>IFERROR(INDEX('Data Annex'!$K$1:$BS$4779,MATCH(WXY$1&amp;"|"&amp;$B29,'Data Annex'!$K$1:$K$4779,0),MATCH(WXY$2,'Data Annex'!$K$1:$BS$1,0)),"")</f>
        <v/>
      </c>
      <c r="WXZ29" s="258" t="str">
        <f>IFERROR(INDEX('Data Annex'!$K$1:$BS$4779,MATCH(WXZ$1&amp;"|"&amp;$B29,'Data Annex'!$K$1:$K$4779,0),MATCH(WXZ$2,'Data Annex'!$K$1:$BS$1,0)),"")</f>
        <v/>
      </c>
      <c r="WYA29" s="258" t="str">
        <f>IFERROR(INDEX('Data Annex'!$K$1:$BS$4779,MATCH(WYA$1&amp;"|"&amp;$B29,'Data Annex'!$K$1:$K$4779,0),MATCH(WYA$2,'Data Annex'!$K$1:$BS$1,0)),"")</f>
        <v/>
      </c>
      <c r="WYB29" s="258" t="str">
        <f>IFERROR(INDEX('Data Annex'!$K$1:$BS$4779,MATCH(WYB$1&amp;"|"&amp;$B29,'Data Annex'!$K$1:$K$4779,0),MATCH(WYB$2,'Data Annex'!$K$1:$BS$1,0)),"")</f>
        <v/>
      </c>
      <c r="WYC29" s="258" t="str">
        <f>IFERROR(INDEX('Data Annex'!$K$1:$BS$4779,MATCH(WYC$1&amp;"|"&amp;$B29,'Data Annex'!$K$1:$K$4779,0),MATCH(WYC$2,'Data Annex'!$K$1:$BS$1,0)),"")</f>
        <v/>
      </c>
      <c r="WYD29" s="258" t="str">
        <f>IFERROR(INDEX('Data Annex'!$K$1:$BS$4779,MATCH(WYD$1&amp;"|"&amp;$B29,'Data Annex'!$K$1:$K$4779,0),MATCH(WYD$2,'Data Annex'!$K$1:$BS$1,0)),"")</f>
        <v/>
      </c>
      <c r="WYE29" s="258" t="str">
        <f>IFERROR(INDEX('Data Annex'!$K$1:$BS$4779,MATCH(WYE$1&amp;"|"&amp;$B29,'Data Annex'!$K$1:$K$4779,0),MATCH(WYE$2,'Data Annex'!$K$1:$BS$1,0)),"")</f>
        <v/>
      </c>
      <c r="WYF29" s="258" t="str">
        <f>IFERROR(INDEX('Data Annex'!$K$1:$BS$4779,MATCH(WYF$1&amp;"|"&amp;$B29,'Data Annex'!$K$1:$K$4779,0),MATCH(WYF$2,'Data Annex'!$K$1:$BS$1,0)),"")</f>
        <v/>
      </c>
      <c r="WYG29" s="258" t="str">
        <f>IFERROR(INDEX('Data Annex'!$K$1:$BS$4779,MATCH(WYG$1&amp;"|"&amp;$B29,'Data Annex'!$K$1:$K$4779,0),MATCH(WYG$2,'Data Annex'!$K$1:$BS$1,0)),"")</f>
        <v/>
      </c>
      <c r="WYH29" s="258" t="str">
        <f>IFERROR(INDEX('Data Annex'!$K$1:$BS$4779,MATCH(WYH$1&amp;"|"&amp;$B29,'Data Annex'!$K$1:$K$4779,0),MATCH(WYH$2,'Data Annex'!$K$1:$BS$1,0)),"")</f>
        <v/>
      </c>
      <c r="WYI29" s="258" t="str">
        <f>IFERROR(INDEX('Data Annex'!$K$1:$BS$4779,MATCH(WYI$1&amp;"|"&amp;$B29,'Data Annex'!$K$1:$K$4779,0),MATCH(WYI$2,'Data Annex'!$K$1:$BS$1,0)),"")</f>
        <v/>
      </c>
      <c r="WYJ29" s="258" t="str">
        <f>IFERROR(INDEX('Data Annex'!$K$1:$BS$4779,MATCH(WYJ$1&amp;"|"&amp;$B29,'Data Annex'!$K$1:$K$4779,0),MATCH(WYJ$2,'Data Annex'!$K$1:$BS$1,0)),"")</f>
        <v/>
      </c>
      <c r="WYK29" s="258" t="str">
        <f>IFERROR(INDEX('Data Annex'!$K$1:$BS$4779,MATCH(WYK$1&amp;"|"&amp;$B29,'Data Annex'!$K$1:$K$4779,0),MATCH(WYK$2,'Data Annex'!$K$1:$BS$1,0)),"")</f>
        <v/>
      </c>
      <c r="WYL29" s="258" t="str">
        <f>IFERROR(INDEX('Data Annex'!$K$1:$BS$4779,MATCH(WYL$1&amp;"|"&amp;$B29,'Data Annex'!$K$1:$K$4779,0),MATCH(WYL$2,'Data Annex'!$K$1:$BS$1,0)),"")</f>
        <v/>
      </c>
      <c r="WYM29" s="258" t="str">
        <f>IFERROR(INDEX('Data Annex'!$K$1:$BS$4779,MATCH(WYM$1&amp;"|"&amp;$B29,'Data Annex'!$K$1:$K$4779,0),MATCH(WYM$2,'Data Annex'!$K$1:$BS$1,0)),"")</f>
        <v/>
      </c>
      <c r="WYN29" s="258" t="str">
        <f>IFERROR(INDEX('Data Annex'!$K$1:$BS$4779,MATCH(WYN$1&amp;"|"&amp;$B29,'Data Annex'!$K$1:$K$4779,0),MATCH(WYN$2,'Data Annex'!$K$1:$BS$1,0)),"")</f>
        <v/>
      </c>
      <c r="WYO29" s="258" t="str">
        <f>IFERROR(INDEX('Data Annex'!$K$1:$BS$4779,MATCH(WYO$1&amp;"|"&amp;$B29,'Data Annex'!$K$1:$K$4779,0),MATCH(WYO$2,'Data Annex'!$K$1:$BS$1,0)),"")</f>
        <v/>
      </c>
      <c r="WYP29" s="258" t="str">
        <f>IFERROR(INDEX('Data Annex'!$K$1:$BS$4779,MATCH(WYP$1&amp;"|"&amp;$B29,'Data Annex'!$K$1:$K$4779,0),MATCH(WYP$2,'Data Annex'!$K$1:$BS$1,0)),"")</f>
        <v/>
      </c>
      <c r="WYQ29" s="258" t="str">
        <f>IFERROR(INDEX('Data Annex'!$K$1:$BS$4779,MATCH(WYQ$1&amp;"|"&amp;$B29,'Data Annex'!$K$1:$K$4779,0),MATCH(WYQ$2,'Data Annex'!$K$1:$BS$1,0)),"")</f>
        <v/>
      </c>
      <c r="WYR29" s="258" t="str">
        <f>IFERROR(INDEX('Data Annex'!$K$1:$BS$4779,MATCH(WYR$1&amp;"|"&amp;$B29,'Data Annex'!$K$1:$K$4779,0),MATCH(WYR$2,'Data Annex'!$K$1:$BS$1,0)),"")</f>
        <v/>
      </c>
      <c r="WYS29" s="258" t="str">
        <f>IFERROR(INDEX('Data Annex'!$K$1:$BS$4779,MATCH(WYS$1&amp;"|"&amp;$B29,'Data Annex'!$K$1:$K$4779,0),MATCH(WYS$2,'Data Annex'!$K$1:$BS$1,0)),"")</f>
        <v/>
      </c>
      <c r="WYT29" s="258" t="str">
        <f>IFERROR(INDEX('Data Annex'!$K$1:$BS$4779,MATCH(WYT$1&amp;"|"&amp;$B29,'Data Annex'!$K$1:$K$4779,0),MATCH(WYT$2,'Data Annex'!$K$1:$BS$1,0)),"")</f>
        <v/>
      </c>
      <c r="WYU29" s="258" t="str">
        <f>IFERROR(INDEX('Data Annex'!$K$1:$BS$4779,MATCH(WYU$1&amp;"|"&amp;$B29,'Data Annex'!$K$1:$K$4779,0),MATCH(WYU$2,'Data Annex'!$K$1:$BS$1,0)),"")</f>
        <v/>
      </c>
      <c r="WYV29" s="258" t="str">
        <f>IFERROR(INDEX('Data Annex'!$K$1:$BS$4779,MATCH(WYV$1&amp;"|"&amp;$B29,'Data Annex'!$K$1:$K$4779,0),MATCH(WYV$2,'Data Annex'!$K$1:$BS$1,0)),"")</f>
        <v/>
      </c>
      <c r="WYW29" s="258" t="str">
        <f>IFERROR(INDEX('Data Annex'!$K$1:$BS$4779,MATCH(WYW$1&amp;"|"&amp;$B29,'Data Annex'!$K$1:$K$4779,0),MATCH(WYW$2,'Data Annex'!$K$1:$BS$1,0)),"")</f>
        <v/>
      </c>
      <c r="WYX29" s="258" t="str">
        <f>IFERROR(INDEX('Data Annex'!$K$1:$BS$4779,MATCH(WYX$1&amp;"|"&amp;$B29,'Data Annex'!$K$1:$K$4779,0),MATCH(WYX$2,'Data Annex'!$K$1:$BS$1,0)),"")</f>
        <v/>
      </c>
      <c r="WYY29" s="258" t="str">
        <f>IFERROR(INDEX('Data Annex'!$K$1:$BS$4779,MATCH(WYY$1&amp;"|"&amp;$B29,'Data Annex'!$K$1:$K$4779,0),MATCH(WYY$2,'Data Annex'!$K$1:$BS$1,0)),"")</f>
        <v/>
      </c>
      <c r="WYZ29" s="258" t="str">
        <f>IFERROR(INDEX('Data Annex'!$K$1:$BS$4779,MATCH(WYZ$1&amp;"|"&amp;$B29,'Data Annex'!$K$1:$K$4779,0),MATCH(WYZ$2,'Data Annex'!$K$1:$BS$1,0)),"")</f>
        <v/>
      </c>
      <c r="WZA29" s="258" t="str">
        <f>IFERROR(INDEX('Data Annex'!$K$1:$BS$4779,MATCH(WZA$1&amp;"|"&amp;$B29,'Data Annex'!$K$1:$K$4779,0),MATCH(WZA$2,'Data Annex'!$K$1:$BS$1,0)),"")</f>
        <v/>
      </c>
      <c r="WZB29" s="258" t="str">
        <f>IFERROR(INDEX('Data Annex'!$K$1:$BS$4779,MATCH(WZB$1&amp;"|"&amp;$B29,'Data Annex'!$K$1:$K$4779,0),MATCH(WZB$2,'Data Annex'!$K$1:$BS$1,0)),"")</f>
        <v/>
      </c>
      <c r="WZC29" s="258" t="str">
        <f>IFERROR(INDEX('Data Annex'!$K$1:$BS$4779,MATCH(WZC$1&amp;"|"&amp;$B29,'Data Annex'!$K$1:$K$4779,0),MATCH(WZC$2,'Data Annex'!$K$1:$BS$1,0)),"")</f>
        <v/>
      </c>
      <c r="WZD29" s="258" t="str">
        <f>IFERROR(INDEX('Data Annex'!$K$1:$BS$4779,MATCH(WZD$1&amp;"|"&amp;$B29,'Data Annex'!$K$1:$K$4779,0),MATCH(WZD$2,'Data Annex'!$K$1:$BS$1,0)),"")</f>
        <v/>
      </c>
      <c r="WZE29" s="258" t="str">
        <f>IFERROR(INDEX('Data Annex'!$K$1:$BS$4779,MATCH(WZE$1&amp;"|"&amp;$B29,'Data Annex'!$K$1:$K$4779,0),MATCH(WZE$2,'Data Annex'!$K$1:$BS$1,0)),"")</f>
        <v/>
      </c>
      <c r="WZF29" s="258" t="str">
        <f>IFERROR(INDEX('Data Annex'!$K$1:$BS$4779,MATCH(WZF$1&amp;"|"&amp;$B29,'Data Annex'!$K$1:$K$4779,0),MATCH(WZF$2,'Data Annex'!$K$1:$BS$1,0)),"")</f>
        <v/>
      </c>
      <c r="WZG29" s="258" t="str">
        <f>IFERROR(INDEX('Data Annex'!$K$1:$BS$4779,MATCH(WZG$1&amp;"|"&amp;$B29,'Data Annex'!$K$1:$K$4779,0),MATCH(WZG$2,'Data Annex'!$K$1:$BS$1,0)),"")</f>
        <v/>
      </c>
      <c r="WZH29" s="258" t="str">
        <f>IFERROR(INDEX('Data Annex'!$K$1:$BS$4779,MATCH(WZH$1&amp;"|"&amp;$B29,'Data Annex'!$K$1:$K$4779,0),MATCH(WZH$2,'Data Annex'!$K$1:$BS$1,0)),"")</f>
        <v/>
      </c>
      <c r="WZI29" s="258" t="str">
        <f>IFERROR(INDEX('Data Annex'!$K$1:$BS$4779,MATCH(WZI$1&amp;"|"&amp;$B29,'Data Annex'!$K$1:$K$4779,0),MATCH(WZI$2,'Data Annex'!$K$1:$BS$1,0)),"")</f>
        <v/>
      </c>
      <c r="WZJ29" s="258" t="str">
        <f>IFERROR(INDEX('Data Annex'!$K$1:$BS$4779,MATCH(WZJ$1&amp;"|"&amp;$B29,'Data Annex'!$K$1:$K$4779,0),MATCH(WZJ$2,'Data Annex'!$K$1:$BS$1,0)),"")</f>
        <v/>
      </c>
      <c r="WZK29" s="258" t="str">
        <f>IFERROR(INDEX('Data Annex'!$K$1:$BS$4779,MATCH(WZK$1&amp;"|"&amp;$B29,'Data Annex'!$K$1:$K$4779,0),MATCH(WZK$2,'Data Annex'!$K$1:$BS$1,0)),"")</f>
        <v/>
      </c>
      <c r="WZL29" s="258" t="str">
        <f>IFERROR(INDEX('Data Annex'!$K$1:$BS$4779,MATCH(WZL$1&amp;"|"&amp;$B29,'Data Annex'!$K$1:$K$4779,0),MATCH(WZL$2,'Data Annex'!$K$1:$BS$1,0)),"")</f>
        <v/>
      </c>
      <c r="WZM29" s="258" t="str">
        <f>IFERROR(INDEX('Data Annex'!$K$1:$BS$4779,MATCH(WZM$1&amp;"|"&amp;$B29,'Data Annex'!$K$1:$K$4779,0),MATCH(WZM$2,'Data Annex'!$K$1:$BS$1,0)),"")</f>
        <v/>
      </c>
      <c r="WZN29" s="258" t="str">
        <f>IFERROR(INDEX('Data Annex'!$K$1:$BS$4779,MATCH(WZN$1&amp;"|"&amp;$B29,'Data Annex'!$K$1:$K$4779,0),MATCH(WZN$2,'Data Annex'!$K$1:$BS$1,0)),"")</f>
        <v/>
      </c>
      <c r="WZO29" s="258" t="str">
        <f>IFERROR(INDEX('Data Annex'!$K$1:$BS$4779,MATCH(WZO$1&amp;"|"&amp;$B29,'Data Annex'!$K$1:$K$4779,0),MATCH(WZO$2,'Data Annex'!$K$1:$BS$1,0)),"")</f>
        <v/>
      </c>
      <c r="WZP29" s="258" t="str">
        <f>IFERROR(INDEX('Data Annex'!$K$1:$BS$4779,MATCH(WZP$1&amp;"|"&amp;$B29,'Data Annex'!$K$1:$K$4779,0),MATCH(WZP$2,'Data Annex'!$K$1:$BS$1,0)),"")</f>
        <v/>
      </c>
      <c r="WZQ29" s="258" t="str">
        <f>IFERROR(INDEX('Data Annex'!$K$1:$BS$4779,MATCH(WZQ$1&amp;"|"&amp;$B29,'Data Annex'!$K$1:$K$4779,0),MATCH(WZQ$2,'Data Annex'!$K$1:$BS$1,0)),"")</f>
        <v/>
      </c>
      <c r="WZR29" s="258" t="str">
        <f>IFERROR(INDEX('Data Annex'!$K$1:$BS$4779,MATCH(WZR$1&amp;"|"&amp;$B29,'Data Annex'!$K$1:$K$4779,0),MATCH(WZR$2,'Data Annex'!$K$1:$BS$1,0)),"")</f>
        <v/>
      </c>
      <c r="WZS29" s="258" t="str">
        <f>IFERROR(INDEX('Data Annex'!$K$1:$BS$4779,MATCH(WZS$1&amp;"|"&amp;$B29,'Data Annex'!$K$1:$K$4779,0),MATCH(WZS$2,'Data Annex'!$K$1:$BS$1,0)),"")</f>
        <v/>
      </c>
      <c r="WZT29" s="258" t="str">
        <f>IFERROR(INDEX('Data Annex'!$K$1:$BS$4779,MATCH(WZT$1&amp;"|"&amp;$B29,'Data Annex'!$K$1:$K$4779,0),MATCH(WZT$2,'Data Annex'!$K$1:$BS$1,0)),"")</f>
        <v/>
      </c>
      <c r="WZU29" s="258" t="str">
        <f>IFERROR(INDEX('Data Annex'!$K$1:$BS$4779,MATCH(WZU$1&amp;"|"&amp;$B29,'Data Annex'!$K$1:$K$4779,0),MATCH(WZU$2,'Data Annex'!$K$1:$BS$1,0)),"")</f>
        <v/>
      </c>
      <c r="WZV29" s="258" t="str">
        <f>IFERROR(INDEX('Data Annex'!$K$1:$BS$4779,MATCH(WZV$1&amp;"|"&amp;$B29,'Data Annex'!$K$1:$K$4779,0),MATCH(WZV$2,'Data Annex'!$K$1:$BS$1,0)),"")</f>
        <v/>
      </c>
      <c r="WZW29" s="258" t="str">
        <f>IFERROR(INDEX('Data Annex'!$K$1:$BS$4779,MATCH(WZW$1&amp;"|"&amp;$B29,'Data Annex'!$K$1:$K$4779,0),MATCH(WZW$2,'Data Annex'!$K$1:$BS$1,0)),"")</f>
        <v/>
      </c>
      <c r="WZX29" s="258" t="str">
        <f>IFERROR(INDEX('Data Annex'!$K$1:$BS$4779,MATCH(WZX$1&amp;"|"&amp;$B29,'Data Annex'!$K$1:$K$4779,0),MATCH(WZX$2,'Data Annex'!$K$1:$BS$1,0)),"")</f>
        <v/>
      </c>
      <c r="WZY29" s="258" t="str">
        <f>IFERROR(INDEX('Data Annex'!$K$1:$BS$4779,MATCH(WZY$1&amp;"|"&amp;$B29,'Data Annex'!$K$1:$K$4779,0),MATCH(WZY$2,'Data Annex'!$K$1:$BS$1,0)),"")</f>
        <v/>
      </c>
      <c r="WZZ29" s="258" t="str">
        <f>IFERROR(INDEX('Data Annex'!$K$1:$BS$4779,MATCH(WZZ$1&amp;"|"&amp;$B29,'Data Annex'!$K$1:$K$4779,0),MATCH(WZZ$2,'Data Annex'!$K$1:$BS$1,0)),"")</f>
        <v/>
      </c>
      <c r="XAA29" s="258" t="str">
        <f>IFERROR(INDEX('Data Annex'!$K$1:$BS$4779,MATCH(XAA$1&amp;"|"&amp;$B29,'Data Annex'!$K$1:$K$4779,0),MATCH(XAA$2,'Data Annex'!$K$1:$BS$1,0)),"")</f>
        <v/>
      </c>
      <c r="XAB29" s="258" t="str">
        <f>IFERROR(INDEX('Data Annex'!$K$1:$BS$4779,MATCH(XAB$1&amp;"|"&amp;$B29,'Data Annex'!$K$1:$K$4779,0),MATCH(XAB$2,'Data Annex'!$K$1:$BS$1,0)),"")</f>
        <v/>
      </c>
      <c r="XAC29" s="258" t="str">
        <f>IFERROR(INDEX('Data Annex'!$K$1:$BS$4779,MATCH(XAC$1&amp;"|"&amp;$B29,'Data Annex'!$K$1:$K$4779,0),MATCH(XAC$2,'Data Annex'!$K$1:$BS$1,0)),"")</f>
        <v/>
      </c>
      <c r="XAD29" s="258" t="str">
        <f>IFERROR(INDEX('Data Annex'!$K$1:$BS$4779,MATCH(XAD$1&amp;"|"&amp;$B29,'Data Annex'!$K$1:$K$4779,0),MATCH(XAD$2,'Data Annex'!$K$1:$BS$1,0)),"")</f>
        <v/>
      </c>
      <c r="XAE29" s="258" t="str">
        <f>IFERROR(INDEX('Data Annex'!$K$1:$BS$4779,MATCH(XAE$1&amp;"|"&amp;$B29,'Data Annex'!$K$1:$K$4779,0),MATCH(XAE$2,'Data Annex'!$K$1:$BS$1,0)),"")</f>
        <v/>
      </c>
      <c r="XAF29" s="258" t="str">
        <f>IFERROR(INDEX('Data Annex'!$K$1:$BS$4779,MATCH(XAF$1&amp;"|"&amp;$B29,'Data Annex'!$K$1:$K$4779,0),MATCH(XAF$2,'Data Annex'!$K$1:$BS$1,0)),"")</f>
        <v/>
      </c>
      <c r="XAG29" s="258" t="str">
        <f>IFERROR(INDEX('Data Annex'!$K$1:$BS$4779,MATCH(XAG$1&amp;"|"&amp;$B29,'Data Annex'!$K$1:$K$4779,0),MATCH(XAG$2,'Data Annex'!$K$1:$BS$1,0)),"")</f>
        <v/>
      </c>
      <c r="XAH29" s="258" t="str">
        <f>IFERROR(INDEX('Data Annex'!$K$1:$BS$4779,MATCH(XAH$1&amp;"|"&amp;$B29,'Data Annex'!$K$1:$K$4779,0),MATCH(XAH$2,'Data Annex'!$K$1:$BS$1,0)),"")</f>
        <v/>
      </c>
      <c r="XAI29" s="258" t="str">
        <f>IFERROR(INDEX('Data Annex'!$K$1:$BS$4779,MATCH(XAI$1&amp;"|"&amp;$B29,'Data Annex'!$K$1:$K$4779,0),MATCH(XAI$2,'Data Annex'!$K$1:$BS$1,0)),"")</f>
        <v/>
      </c>
      <c r="XAJ29" s="258" t="str">
        <f>IFERROR(INDEX('Data Annex'!$K$1:$BS$4779,MATCH(XAJ$1&amp;"|"&amp;$B29,'Data Annex'!$K$1:$K$4779,0),MATCH(XAJ$2,'Data Annex'!$K$1:$BS$1,0)),"")</f>
        <v/>
      </c>
      <c r="XAK29" s="258" t="str">
        <f>IFERROR(INDEX('Data Annex'!$K$1:$BS$4779,MATCH(XAK$1&amp;"|"&amp;$B29,'Data Annex'!$K$1:$K$4779,0),MATCH(XAK$2,'Data Annex'!$K$1:$BS$1,0)),"")</f>
        <v/>
      </c>
      <c r="XAL29" s="258" t="str">
        <f>IFERROR(INDEX('Data Annex'!$K$1:$BS$4779,MATCH(XAL$1&amp;"|"&amp;$B29,'Data Annex'!$K$1:$K$4779,0),MATCH(XAL$2,'Data Annex'!$K$1:$BS$1,0)),"")</f>
        <v/>
      </c>
      <c r="XAM29" s="258" t="str">
        <f>IFERROR(INDEX('Data Annex'!$K$1:$BS$4779,MATCH(XAM$1&amp;"|"&amp;$B29,'Data Annex'!$K$1:$K$4779,0),MATCH(XAM$2,'Data Annex'!$K$1:$BS$1,0)),"")</f>
        <v/>
      </c>
      <c r="XAN29" s="258" t="str">
        <f>IFERROR(INDEX('Data Annex'!$K$1:$BS$4779,MATCH(XAN$1&amp;"|"&amp;$B29,'Data Annex'!$K$1:$K$4779,0),MATCH(XAN$2,'Data Annex'!$K$1:$BS$1,0)),"")</f>
        <v/>
      </c>
      <c r="XAO29" s="258" t="str">
        <f>IFERROR(INDEX('Data Annex'!$K$1:$BS$4779,MATCH(XAO$1&amp;"|"&amp;$B29,'Data Annex'!$K$1:$K$4779,0),MATCH(XAO$2,'Data Annex'!$K$1:$BS$1,0)),"")</f>
        <v/>
      </c>
      <c r="XAP29" s="258" t="str">
        <f>IFERROR(INDEX('Data Annex'!$K$1:$BS$4779,MATCH(XAP$1&amp;"|"&amp;$B29,'Data Annex'!$K$1:$K$4779,0),MATCH(XAP$2,'Data Annex'!$K$1:$BS$1,0)),"")</f>
        <v/>
      </c>
      <c r="XAQ29" s="258" t="str">
        <f>IFERROR(INDEX('Data Annex'!$K$1:$BS$4779,MATCH(XAQ$1&amp;"|"&amp;$B29,'Data Annex'!$K$1:$K$4779,0),MATCH(XAQ$2,'Data Annex'!$K$1:$BS$1,0)),"")</f>
        <v/>
      </c>
      <c r="XAR29" s="258" t="str">
        <f>IFERROR(INDEX('Data Annex'!$K$1:$BS$4779,MATCH(XAR$1&amp;"|"&amp;$B29,'Data Annex'!$K$1:$K$4779,0),MATCH(XAR$2,'Data Annex'!$K$1:$BS$1,0)),"")</f>
        <v/>
      </c>
      <c r="XAS29" s="258" t="str">
        <f>IFERROR(INDEX('Data Annex'!$K$1:$BS$4779,MATCH(XAS$1&amp;"|"&amp;$B29,'Data Annex'!$K$1:$K$4779,0),MATCH(XAS$2,'Data Annex'!$K$1:$BS$1,0)),"")</f>
        <v/>
      </c>
      <c r="XAT29" s="258" t="str">
        <f>IFERROR(INDEX('Data Annex'!$K$1:$BS$4779,MATCH(XAT$1&amp;"|"&amp;$B29,'Data Annex'!$K$1:$K$4779,0),MATCH(XAT$2,'Data Annex'!$K$1:$BS$1,0)),"")</f>
        <v/>
      </c>
      <c r="XAU29" s="258" t="str">
        <f>IFERROR(INDEX('Data Annex'!$K$1:$BS$4779,MATCH(XAU$1&amp;"|"&amp;$B29,'Data Annex'!$K$1:$K$4779,0),MATCH(XAU$2,'Data Annex'!$K$1:$BS$1,0)),"")</f>
        <v/>
      </c>
      <c r="XAV29" s="258" t="str">
        <f>IFERROR(INDEX('Data Annex'!$K$1:$BS$4779,MATCH(XAV$1&amp;"|"&amp;$B29,'Data Annex'!$K$1:$K$4779,0),MATCH(XAV$2,'Data Annex'!$K$1:$BS$1,0)),"")</f>
        <v/>
      </c>
      <c r="XAW29" s="258" t="str">
        <f>IFERROR(INDEX('Data Annex'!$K$1:$BS$4779,MATCH(XAW$1&amp;"|"&amp;$B29,'Data Annex'!$K$1:$K$4779,0),MATCH(XAW$2,'Data Annex'!$K$1:$BS$1,0)),"")</f>
        <v/>
      </c>
      <c r="XAX29" s="258" t="str">
        <f>IFERROR(INDEX('Data Annex'!$K$1:$BS$4779,MATCH(XAX$1&amp;"|"&amp;$B29,'Data Annex'!$K$1:$K$4779,0),MATCH(XAX$2,'Data Annex'!$K$1:$BS$1,0)),"")</f>
        <v/>
      </c>
      <c r="XAY29" s="258" t="str">
        <f>IFERROR(INDEX('Data Annex'!$K$1:$BS$4779,MATCH(XAY$1&amp;"|"&amp;$B29,'Data Annex'!$K$1:$K$4779,0),MATCH(XAY$2,'Data Annex'!$K$1:$BS$1,0)),"")</f>
        <v/>
      </c>
      <c r="XAZ29" s="258" t="str">
        <f>IFERROR(INDEX('Data Annex'!$K$1:$BS$4779,MATCH(XAZ$1&amp;"|"&amp;$B29,'Data Annex'!$K$1:$K$4779,0),MATCH(XAZ$2,'Data Annex'!$K$1:$BS$1,0)),"")</f>
        <v/>
      </c>
      <c r="XBA29" s="258" t="str">
        <f>IFERROR(INDEX('Data Annex'!$K$1:$BS$4779,MATCH(XBA$1&amp;"|"&amp;$B29,'Data Annex'!$K$1:$K$4779,0),MATCH(XBA$2,'Data Annex'!$K$1:$BS$1,0)),"")</f>
        <v/>
      </c>
      <c r="XBB29" s="258" t="str">
        <f>IFERROR(INDEX('Data Annex'!$K$1:$BS$4779,MATCH(XBB$1&amp;"|"&amp;$B29,'Data Annex'!$K$1:$K$4779,0),MATCH(XBB$2,'Data Annex'!$K$1:$BS$1,0)),"")</f>
        <v/>
      </c>
      <c r="XBC29" s="258" t="str">
        <f>IFERROR(INDEX('Data Annex'!$K$1:$BS$4779,MATCH(XBC$1&amp;"|"&amp;$B29,'Data Annex'!$K$1:$K$4779,0),MATCH(XBC$2,'Data Annex'!$K$1:$BS$1,0)),"")</f>
        <v/>
      </c>
      <c r="XBD29" s="258" t="str">
        <f>IFERROR(INDEX('Data Annex'!$K$1:$BS$4779,MATCH(XBD$1&amp;"|"&amp;$B29,'Data Annex'!$K$1:$K$4779,0),MATCH(XBD$2,'Data Annex'!$K$1:$BS$1,0)),"")</f>
        <v/>
      </c>
      <c r="XBE29" s="258" t="str">
        <f>IFERROR(INDEX('Data Annex'!$K$1:$BS$4779,MATCH(XBE$1&amp;"|"&amp;$B29,'Data Annex'!$K$1:$K$4779,0),MATCH(XBE$2,'Data Annex'!$K$1:$BS$1,0)),"")</f>
        <v/>
      </c>
      <c r="XBF29" s="258" t="str">
        <f>IFERROR(INDEX('Data Annex'!$K$1:$BS$4779,MATCH(XBF$1&amp;"|"&amp;$B29,'Data Annex'!$K$1:$K$4779,0),MATCH(XBF$2,'Data Annex'!$K$1:$BS$1,0)),"")</f>
        <v/>
      </c>
      <c r="XBG29" s="258" t="str">
        <f>IFERROR(INDEX('Data Annex'!$K$1:$BS$4779,MATCH(XBG$1&amp;"|"&amp;$B29,'Data Annex'!$K$1:$K$4779,0),MATCH(XBG$2,'Data Annex'!$K$1:$BS$1,0)),"")</f>
        <v/>
      </c>
      <c r="XBH29" s="258" t="str">
        <f>IFERROR(INDEX('Data Annex'!$K$1:$BS$4779,MATCH(XBH$1&amp;"|"&amp;$B29,'Data Annex'!$K$1:$K$4779,0),MATCH(XBH$2,'Data Annex'!$K$1:$BS$1,0)),"")</f>
        <v/>
      </c>
      <c r="XBI29" s="258" t="str">
        <f>IFERROR(INDEX('Data Annex'!$K$1:$BS$4779,MATCH(XBI$1&amp;"|"&amp;$B29,'Data Annex'!$K$1:$K$4779,0),MATCH(XBI$2,'Data Annex'!$K$1:$BS$1,0)),"")</f>
        <v/>
      </c>
      <c r="XBJ29" s="258" t="str">
        <f>IFERROR(INDEX('Data Annex'!$K$1:$BS$4779,MATCH(XBJ$1&amp;"|"&amp;$B29,'Data Annex'!$K$1:$K$4779,0),MATCH(XBJ$2,'Data Annex'!$K$1:$BS$1,0)),"")</f>
        <v/>
      </c>
      <c r="XBK29" s="258" t="str">
        <f>IFERROR(INDEX('Data Annex'!$K$1:$BS$4779,MATCH(XBK$1&amp;"|"&amp;$B29,'Data Annex'!$K$1:$K$4779,0),MATCH(XBK$2,'Data Annex'!$K$1:$BS$1,0)),"")</f>
        <v/>
      </c>
      <c r="XBL29" s="258" t="str">
        <f>IFERROR(INDEX('Data Annex'!$K$1:$BS$4779,MATCH(XBL$1&amp;"|"&amp;$B29,'Data Annex'!$K$1:$K$4779,0),MATCH(XBL$2,'Data Annex'!$K$1:$BS$1,0)),"")</f>
        <v/>
      </c>
      <c r="XBM29" s="258" t="str">
        <f>IFERROR(INDEX('Data Annex'!$K$1:$BS$4779,MATCH(XBM$1&amp;"|"&amp;$B29,'Data Annex'!$K$1:$K$4779,0),MATCH(XBM$2,'Data Annex'!$K$1:$BS$1,0)),"")</f>
        <v/>
      </c>
      <c r="XBN29" s="258" t="str">
        <f>IFERROR(INDEX('Data Annex'!$K$1:$BS$4779,MATCH(XBN$1&amp;"|"&amp;$B29,'Data Annex'!$K$1:$K$4779,0),MATCH(XBN$2,'Data Annex'!$K$1:$BS$1,0)),"")</f>
        <v/>
      </c>
      <c r="XBO29" s="258" t="str">
        <f>IFERROR(INDEX('Data Annex'!$K$1:$BS$4779,MATCH(XBO$1&amp;"|"&amp;$B29,'Data Annex'!$K$1:$K$4779,0),MATCH(XBO$2,'Data Annex'!$K$1:$BS$1,0)),"")</f>
        <v/>
      </c>
      <c r="XBP29" s="258" t="str">
        <f>IFERROR(INDEX('Data Annex'!$K$1:$BS$4779,MATCH(XBP$1&amp;"|"&amp;$B29,'Data Annex'!$K$1:$K$4779,0),MATCH(XBP$2,'Data Annex'!$K$1:$BS$1,0)),"")</f>
        <v/>
      </c>
      <c r="XBQ29" s="258" t="str">
        <f>IFERROR(INDEX('Data Annex'!$K$1:$BS$4779,MATCH(XBQ$1&amp;"|"&amp;$B29,'Data Annex'!$K$1:$K$4779,0),MATCH(XBQ$2,'Data Annex'!$K$1:$BS$1,0)),"")</f>
        <v/>
      </c>
      <c r="XBR29" s="258" t="str">
        <f>IFERROR(INDEX('Data Annex'!$K$1:$BS$4779,MATCH(XBR$1&amp;"|"&amp;$B29,'Data Annex'!$K$1:$K$4779,0),MATCH(XBR$2,'Data Annex'!$K$1:$BS$1,0)),"")</f>
        <v/>
      </c>
      <c r="XBS29" s="258" t="str">
        <f>IFERROR(INDEX('Data Annex'!$K$1:$BS$4779,MATCH(XBS$1&amp;"|"&amp;$B29,'Data Annex'!$K$1:$K$4779,0),MATCH(XBS$2,'Data Annex'!$K$1:$BS$1,0)),"")</f>
        <v/>
      </c>
      <c r="XBT29" s="258" t="str">
        <f>IFERROR(INDEX('Data Annex'!$K$1:$BS$4779,MATCH(XBT$1&amp;"|"&amp;$B29,'Data Annex'!$K$1:$K$4779,0),MATCH(XBT$2,'Data Annex'!$K$1:$BS$1,0)),"")</f>
        <v/>
      </c>
      <c r="XBU29" s="258" t="str">
        <f>IFERROR(INDEX('Data Annex'!$K$1:$BS$4779,MATCH(XBU$1&amp;"|"&amp;$B29,'Data Annex'!$K$1:$K$4779,0),MATCH(XBU$2,'Data Annex'!$K$1:$BS$1,0)),"")</f>
        <v/>
      </c>
      <c r="XBV29" s="258" t="str">
        <f>IFERROR(INDEX('Data Annex'!$K$1:$BS$4779,MATCH(XBV$1&amp;"|"&amp;$B29,'Data Annex'!$K$1:$K$4779,0),MATCH(XBV$2,'Data Annex'!$K$1:$BS$1,0)),"")</f>
        <v/>
      </c>
      <c r="XBW29" s="258" t="str">
        <f>IFERROR(INDEX('Data Annex'!$K$1:$BS$4779,MATCH(XBW$1&amp;"|"&amp;$B29,'Data Annex'!$K$1:$K$4779,0),MATCH(XBW$2,'Data Annex'!$K$1:$BS$1,0)),"")</f>
        <v/>
      </c>
      <c r="XBX29" s="258" t="str">
        <f>IFERROR(INDEX('Data Annex'!$K$1:$BS$4779,MATCH(XBX$1&amp;"|"&amp;$B29,'Data Annex'!$K$1:$K$4779,0),MATCH(XBX$2,'Data Annex'!$K$1:$BS$1,0)),"")</f>
        <v/>
      </c>
      <c r="XBY29" s="258" t="str">
        <f>IFERROR(INDEX('Data Annex'!$K$1:$BS$4779,MATCH(XBY$1&amp;"|"&amp;$B29,'Data Annex'!$K$1:$K$4779,0),MATCH(XBY$2,'Data Annex'!$K$1:$BS$1,0)),"")</f>
        <v/>
      </c>
      <c r="XBZ29" s="258" t="str">
        <f>IFERROR(INDEX('Data Annex'!$K$1:$BS$4779,MATCH(XBZ$1&amp;"|"&amp;$B29,'Data Annex'!$K$1:$K$4779,0),MATCH(XBZ$2,'Data Annex'!$K$1:$BS$1,0)),"")</f>
        <v/>
      </c>
      <c r="XCA29" s="258" t="str">
        <f>IFERROR(INDEX('Data Annex'!$K$1:$BS$4779,MATCH(XCA$1&amp;"|"&amp;$B29,'Data Annex'!$K$1:$K$4779,0),MATCH(XCA$2,'Data Annex'!$K$1:$BS$1,0)),"")</f>
        <v/>
      </c>
      <c r="XCB29" s="258" t="str">
        <f>IFERROR(INDEX('Data Annex'!$K$1:$BS$4779,MATCH(XCB$1&amp;"|"&amp;$B29,'Data Annex'!$K$1:$K$4779,0),MATCH(XCB$2,'Data Annex'!$K$1:$BS$1,0)),"")</f>
        <v/>
      </c>
      <c r="XCC29" s="258" t="str">
        <f>IFERROR(INDEX('Data Annex'!$K$1:$BS$4779,MATCH(XCC$1&amp;"|"&amp;$B29,'Data Annex'!$K$1:$K$4779,0),MATCH(XCC$2,'Data Annex'!$K$1:$BS$1,0)),"")</f>
        <v/>
      </c>
      <c r="XCD29" s="258" t="str">
        <f>IFERROR(INDEX('Data Annex'!$K$1:$BS$4779,MATCH(XCD$1&amp;"|"&amp;$B29,'Data Annex'!$K$1:$K$4779,0),MATCH(XCD$2,'Data Annex'!$K$1:$BS$1,0)),"")</f>
        <v/>
      </c>
      <c r="XCE29" s="258" t="str">
        <f>IFERROR(INDEX('Data Annex'!$K$1:$BS$4779,MATCH(XCE$1&amp;"|"&amp;$B29,'Data Annex'!$K$1:$K$4779,0),MATCH(XCE$2,'Data Annex'!$K$1:$BS$1,0)),"")</f>
        <v/>
      </c>
      <c r="XCF29" s="258" t="str">
        <f>IFERROR(INDEX('Data Annex'!$K$1:$BS$4779,MATCH(XCF$1&amp;"|"&amp;$B29,'Data Annex'!$K$1:$K$4779,0),MATCH(XCF$2,'Data Annex'!$K$1:$BS$1,0)),"")</f>
        <v/>
      </c>
      <c r="XCG29" s="258" t="str">
        <f>IFERROR(INDEX('Data Annex'!$K$1:$BS$4779,MATCH(XCG$1&amp;"|"&amp;$B29,'Data Annex'!$K$1:$K$4779,0),MATCH(XCG$2,'Data Annex'!$K$1:$BS$1,0)),"")</f>
        <v/>
      </c>
      <c r="XCH29" s="258" t="str">
        <f>IFERROR(INDEX('Data Annex'!$K$1:$BS$4779,MATCH(XCH$1&amp;"|"&amp;$B29,'Data Annex'!$K$1:$K$4779,0),MATCH(XCH$2,'Data Annex'!$K$1:$BS$1,0)),"")</f>
        <v/>
      </c>
      <c r="XCI29" s="258" t="str">
        <f>IFERROR(INDEX('Data Annex'!$K$1:$BS$4779,MATCH(XCI$1&amp;"|"&amp;$B29,'Data Annex'!$K$1:$K$4779,0),MATCH(XCI$2,'Data Annex'!$K$1:$BS$1,0)),"")</f>
        <v/>
      </c>
      <c r="XCJ29" s="258" t="str">
        <f>IFERROR(INDEX('Data Annex'!$K$1:$BS$4779,MATCH(XCJ$1&amp;"|"&amp;$B29,'Data Annex'!$K$1:$K$4779,0),MATCH(XCJ$2,'Data Annex'!$K$1:$BS$1,0)),"")</f>
        <v/>
      </c>
      <c r="XCK29" s="258" t="str">
        <f>IFERROR(INDEX('Data Annex'!$K$1:$BS$4779,MATCH(XCK$1&amp;"|"&amp;$B29,'Data Annex'!$K$1:$K$4779,0),MATCH(XCK$2,'Data Annex'!$K$1:$BS$1,0)),"")</f>
        <v/>
      </c>
      <c r="XCL29" s="258" t="str">
        <f>IFERROR(INDEX('Data Annex'!$K$1:$BS$4779,MATCH(XCL$1&amp;"|"&amp;$B29,'Data Annex'!$K$1:$K$4779,0),MATCH(XCL$2,'Data Annex'!$K$1:$BS$1,0)),"")</f>
        <v/>
      </c>
      <c r="XCM29" s="258" t="str">
        <f>IFERROR(INDEX('Data Annex'!$K$1:$BS$4779,MATCH(XCM$1&amp;"|"&amp;$B29,'Data Annex'!$K$1:$K$4779,0),MATCH(XCM$2,'Data Annex'!$K$1:$BS$1,0)),"")</f>
        <v/>
      </c>
      <c r="XCN29" s="258" t="str">
        <f>IFERROR(INDEX('Data Annex'!$K$1:$BS$4779,MATCH(XCN$1&amp;"|"&amp;$B29,'Data Annex'!$K$1:$K$4779,0),MATCH(XCN$2,'Data Annex'!$K$1:$BS$1,0)),"")</f>
        <v/>
      </c>
      <c r="XCO29" s="258" t="str">
        <f>IFERROR(INDEX('Data Annex'!$K$1:$BS$4779,MATCH(XCO$1&amp;"|"&amp;$B29,'Data Annex'!$K$1:$K$4779,0),MATCH(XCO$2,'Data Annex'!$K$1:$BS$1,0)),"")</f>
        <v/>
      </c>
      <c r="XCP29" s="258" t="str">
        <f>IFERROR(INDEX('Data Annex'!$K$1:$BS$4779,MATCH(XCP$1&amp;"|"&amp;$B29,'Data Annex'!$K$1:$K$4779,0),MATCH(XCP$2,'Data Annex'!$K$1:$BS$1,0)),"")</f>
        <v/>
      </c>
      <c r="XCQ29" s="258" t="str">
        <f>IFERROR(INDEX('Data Annex'!$K$1:$BS$4779,MATCH(XCQ$1&amp;"|"&amp;$B29,'Data Annex'!$K$1:$K$4779,0),MATCH(XCQ$2,'Data Annex'!$K$1:$BS$1,0)),"")</f>
        <v/>
      </c>
      <c r="XCR29" s="258" t="str">
        <f>IFERROR(INDEX('Data Annex'!$K$1:$BS$4779,MATCH(XCR$1&amp;"|"&amp;$B29,'Data Annex'!$K$1:$K$4779,0),MATCH(XCR$2,'Data Annex'!$K$1:$BS$1,0)),"")</f>
        <v/>
      </c>
      <c r="XCS29" s="258" t="str">
        <f>IFERROR(INDEX('Data Annex'!$K$1:$BS$4779,MATCH(XCS$1&amp;"|"&amp;$B29,'Data Annex'!$K$1:$K$4779,0),MATCH(XCS$2,'Data Annex'!$K$1:$BS$1,0)),"")</f>
        <v/>
      </c>
      <c r="XCT29" s="258" t="str">
        <f>IFERROR(INDEX('Data Annex'!$K$1:$BS$4779,MATCH(XCT$1&amp;"|"&amp;$B29,'Data Annex'!$K$1:$K$4779,0),MATCH(XCT$2,'Data Annex'!$K$1:$BS$1,0)),"")</f>
        <v/>
      </c>
      <c r="XCU29" s="258" t="str">
        <f>IFERROR(INDEX('Data Annex'!$K$1:$BS$4779,MATCH(XCU$1&amp;"|"&amp;$B29,'Data Annex'!$K$1:$K$4779,0),MATCH(XCU$2,'Data Annex'!$K$1:$BS$1,0)),"")</f>
        <v/>
      </c>
      <c r="XCV29" s="258" t="str">
        <f>IFERROR(INDEX('Data Annex'!$K$1:$BS$4779,MATCH(XCV$1&amp;"|"&amp;$B29,'Data Annex'!$K$1:$K$4779,0),MATCH(XCV$2,'Data Annex'!$K$1:$BS$1,0)),"")</f>
        <v/>
      </c>
      <c r="XCW29" s="258" t="str">
        <f>IFERROR(INDEX('Data Annex'!$K$1:$BS$4779,MATCH(XCW$1&amp;"|"&amp;$B29,'Data Annex'!$K$1:$K$4779,0),MATCH(XCW$2,'Data Annex'!$K$1:$BS$1,0)),"")</f>
        <v/>
      </c>
      <c r="XCX29" s="258" t="str">
        <f>IFERROR(INDEX('Data Annex'!$K$1:$BS$4779,MATCH(XCX$1&amp;"|"&amp;$B29,'Data Annex'!$K$1:$K$4779,0),MATCH(XCX$2,'Data Annex'!$K$1:$BS$1,0)),"")</f>
        <v/>
      </c>
      <c r="XCY29" s="258" t="str">
        <f>IFERROR(INDEX('Data Annex'!$K$1:$BS$4779,MATCH(XCY$1&amp;"|"&amp;$B29,'Data Annex'!$K$1:$K$4779,0),MATCH(XCY$2,'Data Annex'!$K$1:$BS$1,0)),"")</f>
        <v/>
      </c>
      <c r="XCZ29" s="258" t="str">
        <f>IFERROR(INDEX('Data Annex'!$K$1:$BS$4779,MATCH(XCZ$1&amp;"|"&amp;$B29,'Data Annex'!$K$1:$K$4779,0),MATCH(XCZ$2,'Data Annex'!$K$1:$BS$1,0)),"")</f>
        <v/>
      </c>
      <c r="XDA29" s="258" t="str">
        <f>IFERROR(INDEX('Data Annex'!$K$1:$BS$4779,MATCH(XDA$1&amp;"|"&amp;$B29,'Data Annex'!$K$1:$K$4779,0),MATCH(XDA$2,'Data Annex'!$K$1:$BS$1,0)),"")</f>
        <v/>
      </c>
      <c r="XDB29" s="258" t="str">
        <f>IFERROR(INDEX('Data Annex'!$K$1:$BS$4779,MATCH(XDB$1&amp;"|"&amp;$B29,'Data Annex'!$K$1:$K$4779,0),MATCH(XDB$2,'Data Annex'!$K$1:$BS$1,0)),"")</f>
        <v/>
      </c>
      <c r="XDC29" s="258" t="str">
        <f>IFERROR(INDEX('Data Annex'!$K$1:$BS$4779,MATCH(XDC$1&amp;"|"&amp;$B29,'Data Annex'!$K$1:$K$4779,0),MATCH(XDC$2,'Data Annex'!$K$1:$BS$1,0)),"")</f>
        <v/>
      </c>
      <c r="XDD29" s="258" t="str">
        <f>IFERROR(INDEX('Data Annex'!$K$1:$BS$4779,MATCH(XDD$1&amp;"|"&amp;$B29,'Data Annex'!$K$1:$K$4779,0),MATCH(XDD$2,'Data Annex'!$K$1:$BS$1,0)),"")</f>
        <v/>
      </c>
      <c r="XDE29" s="258" t="str">
        <f>IFERROR(INDEX('Data Annex'!$K$1:$BS$4779,MATCH(XDE$1&amp;"|"&amp;$B29,'Data Annex'!$K$1:$K$4779,0),MATCH(XDE$2,'Data Annex'!$K$1:$BS$1,0)),"")</f>
        <v/>
      </c>
      <c r="XDF29" s="258" t="str">
        <f>IFERROR(INDEX('Data Annex'!$K$1:$BS$4779,MATCH(XDF$1&amp;"|"&amp;$B29,'Data Annex'!$K$1:$K$4779,0),MATCH(XDF$2,'Data Annex'!$K$1:$BS$1,0)),"")</f>
        <v/>
      </c>
      <c r="XDG29" s="258" t="str">
        <f>IFERROR(INDEX('Data Annex'!$K$1:$BS$4779,MATCH(XDG$1&amp;"|"&amp;$B29,'Data Annex'!$K$1:$K$4779,0),MATCH(XDG$2,'Data Annex'!$K$1:$BS$1,0)),"")</f>
        <v/>
      </c>
      <c r="XDH29" s="258" t="str">
        <f>IFERROR(INDEX('Data Annex'!$K$1:$BS$4779,MATCH(XDH$1&amp;"|"&amp;$B29,'Data Annex'!$K$1:$K$4779,0),MATCH(XDH$2,'Data Annex'!$K$1:$BS$1,0)),"")</f>
        <v/>
      </c>
      <c r="XDI29" s="258" t="str">
        <f>IFERROR(INDEX('Data Annex'!$K$1:$BS$4779,MATCH(XDI$1&amp;"|"&amp;$B29,'Data Annex'!$K$1:$K$4779,0),MATCH(XDI$2,'Data Annex'!$K$1:$BS$1,0)),"")</f>
        <v/>
      </c>
      <c r="XDJ29" s="258" t="str">
        <f>IFERROR(INDEX('Data Annex'!$K$1:$BS$4779,MATCH(XDJ$1&amp;"|"&amp;$B29,'Data Annex'!$K$1:$K$4779,0),MATCH(XDJ$2,'Data Annex'!$K$1:$BS$1,0)),"")</f>
        <v/>
      </c>
      <c r="XDK29" s="258" t="str">
        <f>IFERROR(INDEX('Data Annex'!$K$1:$BS$4779,MATCH(XDK$1&amp;"|"&amp;$B29,'Data Annex'!$K$1:$K$4779,0),MATCH(XDK$2,'Data Annex'!$K$1:$BS$1,0)),"")</f>
        <v/>
      </c>
      <c r="XDL29" s="258" t="str">
        <f>IFERROR(INDEX('Data Annex'!$K$1:$BS$4779,MATCH(XDL$1&amp;"|"&amp;$B29,'Data Annex'!$K$1:$K$4779,0),MATCH(XDL$2,'Data Annex'!$K$1:$BS$1,0)),"")</f>
        <v/>
      </c>
      <c r="XDM29" s="258" t="str">
        <f>IFERROR(INDEX('Data Annex'!$K$1:$BS$4779,MATCH(XDM$1&amp;"|"&amp;$B29,'Data Annex'!$K$1:$K$4779,0),MATCH(XDM$2,'Data Annex'!$K$1:$BS$1,0)),"")</f>
        <v/>
      </c>
      <c r="XDN29" s="258" t="str">
        <f>IFERROR(INDEX('Data Annex'!$K$1:$BS$4779,MATCH(XDN$1&amp;"|"&amp;$B29,'Data Annex'!$K$1:$K$4779,0),MATCH(XDN$2,'Data Annex'!$K$1:$BS$1,0)),"")</f>
        <v/>
      </c>
      <c r="XDO29" s="258" t="str">
        <f>IFERROR(INDEX('Data Annex'!$K$1:$BS$4779,MATCH(XDO$1&amp;"|"&amp;$B29,'Data Annex'!$K$1:$K$4779,0),MATCH(XDO$2,'Data Annex'!$K$1:$BS$1,0)),"")</f>
        <v/>
      </c>
      <c r="XDP29" s="258" t="str">
        <f>IFERROR(INDEX('Data Annex'!$K$1:$BS$4779,MATCH(XDP$1&amp;"|"&amp;$B29,'Data Annex'!$K$1:$K$4779,0),MATCH(XDP$2,'Data Annex'!$K$1:$BS$1,0)),"")</f>
        <v/>
      </c>
      <c r="XDQ29" s="258" t="str">
        <f>IFERROR(INDEX('Data Annex'!$K$1:$BS$4779,MATCH(XDQ$1&amp;"|"&amp;$B29,'Data Annex'!$K$1:$K$4779,0),MATCH(XDQ$2,'Data Annex'!$K$1:$BS$1,0)),"")</f>
        <v/>
      </c>
      <c r="XDR29" s="258" t="str">
        <f>IFERROR(INDEX('Data Annex'!$K$1:$BS$4779,MATCH(XDR$1&amp;"|"&amp;$B29,'Data Annex'!$K$1:$K$4779,0),MATCH(XDR$2,'Data Annex'!$K$1:$BS$1,0)),"")</f>
        <v/>
      </c>
      <c r="XDS29" s="258" t="str">
        <f>IFERROR(INDEX('Data Annex'!$K$1:$BS$4779,MATCH(XDS$1&amp;"|"&amp;$B29,'Data Annex'!$K$1:$K$4779,0),MATCH(XDS$2,'Data Annex'!$K$1:$BS$1,0)),"")</f>
        <v/>
      </c>
      <c r="XDT29" s="258" t="str">
        <f>IFERROR(INDEX('Data Annex'!$K$1:$BS$4779,MATCH(XDT$1&amp;"|"&amp;$B29,'Data Annex'!$K$1:$K$4779,0),MATCH(XDT$2,'Data Annex'!$K$1:$BS$1,0)),"")</f>
        <v/>
      </c>
      <c r="XDU29" s="258" t="str">
        <f>IFERROR(INDEX('Data Annex'!$K$1:$BS$4779,MATCH(XDU$1&amp;"|"&amp;$B29,'Data Annex'!$K$1:$K$4779,0),MATCH(XDU$2,'Data Annex'!$K$1:$BS$1,0)),"")</f>
        <v/>
      </c>
      <c r="XDV29" s="258" t="str">
        <f>IFERROR(INDEX('Data Annex'!$K$1:$BS$4779,MATCH(XDV$1&amp;"|"&amp;$B29,'Data Annex'!$K$1:$K$4779,0),MATCH(XDV$2,'Data Annex'!$K$1:$BS$1,0)),"")</f>
        <v/>
      </c>
      <c r="XDW29" s="258" t="str">
        <f>IFERROR(INDEX('Data Annex'!$K$1:$BS$4779,MATCH(XDW$1&amp;"|"&amp;$B29,'Data Annex'!$K$1:$K$4779,0),MATCH(XDW$2,'Data Annex'!$K$1:$BS$1,0)),"")</f>
        <v/>
      </c>
      <c r="XDX29" s="258" t="str">
        <f>IFERROR(INDEX('Data Annex'!$K$1:$BS$4779,MATCH(XDX$1&amp;"|"&amp;$B29,'Data Annex'!$K$1:$K$4779,0),MATCH(XDX$2,'Data Annex'!$K$1:$BS$1,0)),"")</f>
        <v/>
      </c>
      <c r="XDY29" s="258" t="str">
        <f>IFERROR(INDEX('Data Annex'!$K$1:$BS$4779,MATCH(XDY$1&amp;"|"&amp;$B29,'Data Annex'!$K$1:$K$4779,0),MATCH(XDY$2,'Data Annex'!$K$1:$BS$1,0)),"")</f>
        <v/>
      </c>
      <c r="XDZ29" s="258" t="str">
        <f>IFERROR(INDEX('Data Annex'!$K$1:$BS$4779,MATCH(XDZ$1&amp;"|"&amp;$B29,'Data Annex'!$K$1:$K$4779,0),MATCH(XDZ$2,'Data Annex'!$K$1:$BS$1,0)),"")</f>
        <v/>
      </c>
      <c r="XEA29" s="258" t="str">
        <f>IFERROR(INDEX('Data Annex'!$K$1:$BS$4779,MATCH(XEA$1&amp;"|"&amp;$B29,'Data Annex'!$K$1:$K$4779,0),MATCH(XEA$2,'Data Annex'!$K$1:$BS$1,0)),"")</f>
        <v/>
      </c>
      <c r="XEB29" s="258" t="str">
        <f>IFERROR(INDEX('Data Annex'!$K$1:$BS$4779,MATCH(XEB$1&amp;"|"&amp;$B29,'Data Annex'!$K$1:$K$4779,0),MATCH(XEB$2,'Data Annex'!$K$1:$BS$1,0)),"")</f>
        <v/>
      </c>
      <c r="XEC29" s="258" t="str">
        <f>IFERROR(INDEX('Data Annex'!$K$1:$BS$4779,MATCH(XEC$1&amp;"|"&amp;$B29,'Data Annex'!$K$1:$K$4779,0),MATCH(XEC$2,'Data Annex'!$K$1:$BS$1,0)),"")</f>
        <v/>
      </c>
      <c r="XED29" s="258" t="str">
        <f>IFERROR(INDEX('Data Annex'!$K$1:$BS$4779,MATCH(XED$1&amp;"|"&amp;$B29,'Data Annex'!$K$1:$K$4779,0),MATCH(XED$2,'Data Annex'!$K$1:$BS$1,0)),"")</f>
        <v/>
      </c>
      <c r="XEE29" s="258" t="str">
        <f>IFERROR(INDEX('Data Annex'!$K$1:$BS$4779,MATCH(XEE$1&amp;"|"&amp;$B29,'Data Annex'!$K$1:$K$4779,0),MATCH(XEE$2,'Data Annex'!$K$1:$BS$1,0)),"")</f>
        <v/>
      </c>
      <c r="XEF29" s="258" t="str">
        <f>IFERROR(INDEX('Data Annex'!$K$1:$BS$4779,MATCH(XEF$1&amp;"|"&amp;$B29,'Data Annex'!$K$1:$K$4779,0),MATCH(XEF$2,'Data Annex'!$K$1:$BS$1,0)),"")</f>
        <v/>
      </c>
      <c r="XEG29" s="258" t="str">
        <f>IFERROR(INDEX('Data Annex'!$K$1:$BS$4779,MATCH(XEG$1&amp;"|"&amp;$B29,'Data Annex'!$K$1:$K$4779,0),MATCH(XEG$2,'Data Annex'!$K$1:$BS$1,0)),"")</f>
        <v/>
      </c>
      <c r="XEH29" s="258" t="str">
        <f>IFERROR(INDEX('Data Annex'!$K$1:$BS$4779,MATCH(XEH$1&amp;"|"&amp;$B29,'Data Annex'!$K$1:$K$4779,0),MATCH(XEH$2,'Data Annex'!$K$1:$BS$1,0)),"")</f>
        <v/>
      </c>
      <c r="XEI29" s="258" t="str">
        <f>IFERROR(INDEX('Data Annex'!$K$1:$BS$4779,MATCH(XEI$1&amp;"|"&amp;$B29,'Data Annex'!$K$1:$K$4779,0),MATCH(XEI$2,'Data Annex'!$K$1:$BS$1,0)),"")</f>
        <v/>
      </c>
      <c r="XEJ29" s="258" t="str">
        <f>IFERROR(INDEX('Data Annex'!$K$1:$BS$4779,MATCH(XEJ$1&amp;"|"&amp;$B29,'Data Annex'!$K$1:$K$4779,0),MATCH(XEJ$2,'Data Annex'!$K$1:$BS$1,0)),"")</f>
        <v/>
      </c>
      <c r="XEK29" s="258" t="str">
        <f>IFERROR(INDEX('Data Annex'!$K$1:$BS$4779,MATCH(XEK$1&amp;"|"&amp;$B29,'Data Annex'!$K$1:$K$4779,0),MATCH(XEK$2,'Data Annex'!$K$1:$BS$1,0)),"")</f>
        <v/>
      </c>
      <c r="XEL29" s="258" t="str">
        <f>IFERROR(INDEX('Data Annex'!$K$1:$BS$4779,MATCH(XEL$1&amp;"|"&amp;$B29,'Data Annex'!$K$1:$K$4779,0),MATCH(XEL$2,'Data Annex'!$K$1:$BS$1,0)),"")</f>
        <v/>
      </c>
      <c r="XEM29" s="258" t="str">
        <f>IFERROR(INDEX('Data Annex'!$K$1:$BS$4779,MATCH(XEM$1&amp;"|"&amp;$B29,'Data Annex'!$K$1:$K$4779,0),MATCH(XEM$2,'Data Annex'!$K$1:$BS$1,0)),"")</f>
        <v/>
      </c>
      <c r="XEN29" s="258" t="str">
        <f>IFERROR(INDEX('Data Annex'!$K$1:$BS$4779,MATCH(XEN$1&amp;"|"&amp;$B29,'Data Annex'!$K$1:$K$4779,0),MATCH(XEN$2,'Data Annex'!$K$1:$BS$1,0)),"")</f>
        <v/>
      </c>
      <c r="XEO29" s="258" t="str">
        <f>IFERROR(INDEX('Data Annex'!$K$1:$BS$4779,MATCH(XEO$1&amp;"|"&amp;$B29,'Data Annex'!$K$1:$K$4779,0),MATCH(XEO$2,'Data Annex'!$K$1:$BS$1,0)),"")</f>
        <v/>
      </c>
      <c r="XEP29" s="258" t="str">
        <f>IFERROR(INDEX('Data Annex'!$K$1:$BS$4779,MATCH(XEP$1&amp;"|"&amp;$B29,'Data Annex'!$K$1:$K$4779,0),MATCH(XEP$2,'Data Annex'!$K$1:$BS$1,0)),"")</f>
        <v/>
      </c>
      <c r="XEQ29" s="258" t="str">
        <f>IFERROR(INDEX('Data Annex'!$K$1:$BS$4779,MATCH(XEQ$1&amp;"|"&amp;$B29,'Data Annex'!$K$1:$K$4779,0),MATCH(XEQ$2,'Data Annex'!$K$1:$BS$1,0)),"")</f>
        <v/>
      </c>
      <c r="XER29" s="258" t="str">
        <f>IFERROR(INDEX('Data Annex'!$K$1:$BS$4779,MATCH(XER$1&amp;"|"&amp;$B29,'Data Annex'!$K$1:$K$4779,0),MATCH(XER$2,'Data Annex'!$K$1:$BS$1,0)),"")</f>
        <v/>
      </c>
      <c r="XES29" s="258" t="str">
        <f>IFERROR(INDEX('Data Annex'!$K$1:$BS$4779,MATCH(XES$1&amp;"|"&amp;$B29,'Data Annex'!$K$1:$K$4779,0),MATCH(XES$2,'Data Annex'!$K$1:$BS$1,0)),"")</f>
        <v/>
      </c>
      <c r="XET29" s="258" t="str">
        <f>IFERROR(INDEX('Data Annex'!$K$1:$BS$4779,MATCH(XET$1&amp;"|"&amp;$B29,'Data Annex'!$K$1:$K$4779,0),MATCH(XET$2,'Data Annex'!$K$1:$BS$1,0)),"")</f>
        <v/>
      </c>
      <c r="XEU29" s="258" t="str">
        <f>IFERROR(INDEX('Data Annex'!$K$1:$BS$4779,MATCH(XEU$1&amp;"|"&amp;$B29,'Data Annex'!$K$1:$K$4779,0),MATCH(XEU$2,'Data Annex'!$K$1:$BS$1,0)),"")</f>
        <v/>
      </c>
      <c r="XEV29" s="258" t="str">
        <f>IFERROR(INDEX('Data Annex'!$K$1:$BS$4779,MATCH(XEV$1&amp;"|"&amp;$B29,'Data Annex'!$K$1:$K$4779,0),MATCH(XEV$2,'Data Annex'!$K$1:$BS$1,0)),"")</f>
        <v/>
      </c>
      <c r="XEW29" s="258" t="str">
        <f>IFERROR(INDEX('Data Annex'!$K$1:$BS$4779,MATCH(XEW$1&amp;"|"&amp;$B29,'Data Annex'!$K$1:$K$4779,0),MATCH(XEW$2,'Data Annex'!$K$1:$BS$1,0)),"")</f>
        <v/>
      </c>
      <c r="XEX29" s="258" t="str">
        <f>IFERROR(INDEX('Data Annex'!$K$1:$BS$4779,MATCH(XEX$1&amp;"|"&amp;$B29,'Data Annex'!$K$1:$K$4779,0),MATCH(XEX$2,'Data Annex'!$K$1:$BS$1,0)),"")</f>
        <v/>
      </c>
      <c r="XEY29" s="258" t="str">
        <f>IFERROR(INDEX('Data Annex'!$K$1:$BS$4779,MATCH(XEY$1&amp;"|"&amp;$B29,'Data Annex'!$K$1:$K$4779,0),MATCH(XEY$2,'Data Annex'!$K$1:$BS$1,0)),"")</f>
        <v/>
      </c>
      <c r="XEZ29" s="258" t="str">
        <f>IFERROR(INDEX('Data Annex'!$K$1:$BS$4779,MATCH(XEZ$1&amp;"|"&amp;$B29,'Data Annex'!$K$1:$K$4779,0),MATCH(XEZ$2,'Data Annex'!$K$1:$BS$1,0)),"")</f>
        <v/>
      </c>
      <c r="XFA29" s="258" t="str">
        <f>IFERROR(INDEX('Data Annex'!$K$1:$BS$4779,MATCH(XFA$1&amp;"|"&amp;$B29,'Data Annex'!$K$1:$K$4779,0),MATCH(XFA$2,'Data Annex'!$K$1:$BS$1,0)),"")</f>
        <v/>
      </c>
      <c r="XFB29" s="258" t="str">
        <f>IFERROR(INDEX('Data Annex'!$K$1:$BS$4779,MATCH(XFB$1&amp;"|"&amp;$B29,'Data Annex'!$K$1:$K$4779,0),MATCH(XFB$2,'Data Annex'!$K$1:$BS$1,0)),"")</f>
        <v/>
      </c>
      <c r="XFC29" s="258" t="str">
        <f>IFERROR(INDEX('Data Annex'!$K$1:$BS$4779,MATCH(XFC$1&amp;"|"&amp;$B29,'Data Annex'!$K$1:$K$4779,0),MATCH(XFC$2,'Data Annex'!$K$1:$BS$1,0)),"")</f>
        <v/>
      </c>
      <c r="XFD29" s="258" t="str">
        <f>IFERROR(INDEX('Data Annex'!$K$1:$BS$4779,MATCH(XFD$1&amp;"|"&amp;$B29,'Data Annex'!$K$1:$K$4779,0),MATCH(XFD$2,'Data Annex'!$K$1:$BS$1,0)),"")</f>
        <v/>
      </c>
    </row>
    <row r="30" spans="1:16384" s="378" customFormat="1" ht="21" customHeight="1">
      <c r="A30"/>
      <c r="B30" s="1" t="s">
        <v>98</v>
      </c>
      <c r="C30"/>
      <c r="D30" s="204" t="s">
        <v>98</v>
      </c>
      <c r="E30" s="190">
        <f>IFERROR(INDEX('Data Annex'!$K$1:$BS$4779,MATCH(E$1&amp;"|"&amp;$B30,'Data Annex'!$K$1:$K$4779,0),MATCH(E$2,'Data Annex'!$K$1:$BS$1,0)),"")</f>
        <v>2.208485738129411E-2</v>
      </c>
      <c r="F30" s="257">
        <f>IFERROR(INDEX('Data Annex'!$K$1:$BS$4779,MATCH(F$1&amp;"|"&amp;$B30,'Data Annex'!$K$1:$K$4779,0),MATCH(F$2,'Data Annex'!$K$1:$BS$1,0)),"")</f>
        <v>2.140857477271059E-2</v>
      </c>
      <c r="G30" s="190">
        <f>IFERROR(INDEX('Data Annex'!$K$1:$BS$4779,MATCH(G$1&amp;"|"&amp;$B30,'Data Annex'!$K$1:$K$4779,0),MATCH(G$2,'Data Annex'!$K$1:$BS$1,0)),"")</f>
        <v>1.3930427871762286E-3</v>
      </c>
      <c r="H30" s="257">
        <f>IFERROR(INDEX('Data Annex'!$K$1:$BS$4779,MATCH(H$1&amp;"|"&amp;$B30,'Data Annex'!$K$1:$K$4779,0),MATCH(H$2,'Data Annex'!$K$1:$BS$1,0)),"")</f>
        <v>1.9276342104885815E-3</v>
      </c>
      <c r="I30" s="190">
        <f>IFERROR(INDEX('Data Annex'!$K$1:$BS$4779,MATCH(I$1&amp;"|"&amp;$B30,'Data Annex'!$K$1:$K$4779,0),MATCH(I$2,'Data Annex'!$K$1:$BS$1,0)),"")</f>
        <v>0.15299065032055853</v>
      </c>
      <c r="J30" s="257">
        <f>IFERROR(INDEX('Data Annex'!$K$1:$BS$4779,MATCH(J$1&amp;"|"&amp;$B30,'Data Annex'!$K$1:$K$4779,0),MATCH(J$2,'Data Annex'!$K$1:$BS$1,0)),"")</f>
        <v>0.15095171455005357</v>
      </c>
      <c r="K30" s="190">
        <f>IFERROR(INDEX('Data Annex'!$K$1:$BS$4779,MATCH(K$1&amp;"|"&amp;$B30,'Data Annex'!$K$1:$K$4779,0),MATCH(K$2,'Data Annex'!$K$1:$BS$1,0)),"")</f>
        <v>9.7103329222519866E-2</v>
      </c>
      <c r="L30" s="257">
        <f>IFERROR(INDEX('Data Annex'!$K$1:$BS$4779,MATCH(L$1&amp;"|"&amp;$B30,'Data Annex'!$K$1:$K$4779,0),MATCH(L$2,'Data Annex'!$K$1:$BS$1,0)),"")</f>
        <v>0.10559206534652152</v>
      </c>
      <c r="M30" s="190">
        <f>IFERROR(INDEX('Data Annex'!$K$1:$BS$4779,MATCH(M$1&amp;"|"&amp;$B30,'Data Annex'!$K$1:$K$4779,0),MATCH(M$2,'Data Annex'!$K$1:$BS$1,0)),"")</f>
        <v>7.9313817473624267E-3</v>
      </c>
      <c r="N30" s="257">
        <f>IFERROR(INDEX('Data Annex'!$K$1:$BS$4779,MATCH(N$1&amp;"|"&amp;$B30,'Data Annex'!$K$1:$K$4779,0),MATCH(N$2,'Data Annex'!$K$1:$BS$1,0)),"")</f>
        <v>8.5389893820677163E-3</v>
      </c>
      <c r="O30" s="190">
        <f>IFERROR(INDEX('Data Annex'!$K$1:$BS$4779,MATCH(O$1&amp;"|"&amp;$B30,'Data Annex'!$K$1:$K$4779,0),MATCH(O$2,'Data Annex'!$K$1:$BS$1,0)),"")</f>
        <v>4.9368202686496311E-2</v>
      </c>
      <c r="P30" s="257">
        <f>IFERROR(INDEX('Data Annex'!$K$1:$BS$4779,MATCH(P$1&amp;"|"&amp;$B30,'Data Annex'!$K$1:$K$4779,0),MATCH(P$2,'Data Annex'!$K$1:$BS$1,0)),"")</f>
        <v>4.8544836275220882E-2</v>
      </c>
      <c r="Q30" s="190">
        <f>IFERROR(INDEX('Data Annex'!$K$1:$BS$4779,MATCH(Q$1&amp;"|"&amp;$B30,'Data Annex'!$K$1:$K$4779,0),MATCH(Q$2,'Data Annex'!$K$1:$BS$1,0)),"")</f>
        <v>0.15272491506081962</v>
      </c>
      <c r="R30" s="257">
        <f>IFERROR(INDEX('Data Annex'!$K$1:$BS$4779,MATCH(R$1&amp;"|"&amp;$B30,'Data Annex'!$K$1:$K$4779,0),MATCH(R$2,'Data Annex'!$K$1:$BS$1,0)),"")</f>
        <v>0.15599605099295527</v>
      </c>
      <c r="S30" s="190">
        <f>IFERROR(INDEX('Data Annex'!$K$1:$BS$4779,MATCH(S$1&amp;"|"&amp;$B30,'Data Annex'!$K$1:$K$4779,0),MATCH(S$2,'Data Annex'!$K$1:$BS$1,0)),"")</f>
        <v>6.7418532810594012E-2</v>
      </c>
      <c r="T30" s="257">
        <f>IFERROR(INDEX('Data Annex'!$K$1:$BS$4779,MATCH(T$1&amp;"|"&amp;$B30,'Data Annex'!$K$1:$K$4779,0),MATCH(T$2,'Data Annex'!$K$1:$BS$1,0)),"")</f>
        <v>6.1237217144237847E-2</v>
      </c>
      <c r="U30" s="190">
        <f>IFERROR(INDEX('Data Annex'!$K$1:$BS$4779,MATCH(U$1&amp;"|"&amp;$B30,'Data Annex'!$K$1:$K$4779,0),MATCH(U$2,'Data Annex'!$K$1:$BS$1,0)),"")</f>
        <v>2.5775426215666176E-2</v>
      </c>
      <c r="V30" s="257">
        <f>IFERROR(INDEX('Data Annex'!$K$1:$BS$4779,MATCH(V$1&amp;"|"&amp;$B30,'Data Annex'!$K$1:$K$4779,0),MATCH(V$2,'Data Annex'!$K$1:$BS$1,0)),"")</f>
        <v>2.4567437984302845E-2</v>
      </c>
      <c r="W30" s="190">
        <f>IFERROR(INDEX('Data Annex'!$K$1:$BS$4779,MATCH(W$1&amp;"|"&amp;$B30,'Data Annex'!$K$1:$K$4779,0),MATCH(W$2,'Data Annex'!$K$1:$BS$1,0)),"")</f>
        <v>2.1702904850685392E-2</v>
      </c>
      <c r="X30" s="257">
        <f>IFERROR(INDEX('Data Annex'!$K$1:$BS$4779,MATCH(X$1&amp;"|"&amp;$B30,'Data Annex'!$K$1:$K$4779,0),MATCH(X$2,'Data Annex'!$K$1:$BS$1,0)),"")</f>
        <v>2.1872987589049014E-2</v>
      </c>
      <c r="Y30"/>
    </row>
    <row r="31" spans="1:16384" s="378" customFormat="1" ht="21" customHeight="1">
      <c r="A31"/>
      <c r="B31" s="1" t="s">
        <v>94</v>
      </c>
      <c r="C31"/>
      <c r="D31" s="204" t="s">
        <v>94</v>
      </c>
      <c r="E31" s="258">
        <f>IFERROR(INDEX('Data Annex'!$K$1:$BS$4779,MATCH(E$1&amp;"|"&amp;$B31,'Data Annex'!$K$1:$K$4779,0),MATCH(E$2,'Data Annex'!$K$1:$BS$1,0)),"")</f>
        <v>0.15978261172427893</v>
      </c>
      <c r="F31" s="259">
        <f>IFERROR(INDEX('Data Annex'!$K$1:$BS$4779,MATCH(F$1&amp;"|"&amp;$B31,'Data Annex'!$K$1:$K$4779,0),MATCH(F$2,'Data Annex'!$K$1:$BS$1,0)),"")</f>
        <v>0.15922066502620849</v>
      </c>
      <c r="G31" s="258">
        <f>IFERROR(INDEX('Data Annex'!$K$1:$BS$4779,MATCH(G$1&amp;"|"&amp;$B31,'Data Annex'!$K$1:$K$4779,0),MATCH(G$2,'Data Annex'!$K$1:$BS$1,0)),"")</f>
        <v>1.4957948164171486E-2</v>
      </c>
      <c r="H31" s="259">
        <f>IFERROR(INDEX('Data Annex'!$K$1:$BS$4779,MATCH(H$1&amp;"|"&amp;$B31,'Data Annex'!$K$1:$K$4779,0),MATCH(H$2,'Data Annex'!$K$1:$BS$1,0)),"")</f>
        <v>1.0658289631159968E-2</v>
      </c>
      <c r="I31" s="258">
        <f>IFERROR(INDEX('Data Annex'!$K$1:$BS$4779,MATCH(I$1&amp;"|"&amp;$B31,'Data Annex'!$K$1:$K$4779,0),MATCH(I$2,'Data Annex'!$K$1:$BS$1,0)),"")</f>
        <v>8.5211384676634777E-2</v>
      </c>
      <c r="J31" s="259">
        <f>IFERROR(INDEX('Data Annex'!$K$1:$BS$4779,MATCH(J$1&amp;"|"&amp;$B31,'Data Annex'!$K$1:$K$4779,0),MATCH(J$2,'Data Annex'!$K$1:$BS$1,0)),"")</f>
        <v>8.8392798971719685E-2</v>
      </c>
      <c r="K31" s="258">
        <f>IFERROR(INDEX('Data Annex'!$K$1:$BS$4779,MATCH(K$1&amp;"|"&amp;$B31,'Data Annex'!$K$1:$K$4779,0),MATCH(K$2,'Data Annex'!$K$1:$BS$1,0)),"")</f>
        <v>1.2778057809261452E-2</v>
      </c>
      <c r="L31" s="259">
        <f>IFERROR(INDEX('Data Annex'!$K$1:$BS$4779,MATCH(L$1&amp;"|"&amp;$B31,'Data Annex'!$K$1:$K$4779,0),MATCH(L$2,'Data Annex'!$K$1:$BS$1,0)),"")</f>
        <v>1.397100475321778E-2</v>
      </c>
      <c r="M31" s="258">
        <f>IFERROR(INDEX('Data Annex'!$K$1:$BS$4779,MATCH(M$1&amp;"|"&amp;$B31,'Data Annex'!$K$1:$K$4779,0),MATCH(M$2,'Data Annex'!$K$1:$BS$1,0)),"")</f>
        <v>6.155152187248508E-3</v>
      </c>
      <c r="N31" s="259">
        <f>IFERROR(INDEX('Data Annex'!$K$1:$BS$4779,MATCH(N$1&amp;"|"&amp;$B31,'Data Annex'!$K$1:$K$4779,0),MATCH(N$2,'Data Annex'!$K$1:$BS$1,0)),"")</f>
        <v>6.3756537540469189E-3</v>
      </c>
      <c r="O31" s="258">
        <f>IFERROR(INDEX('Data Annex'!$K$1:$BS$4779,MATCH(O$1&amp;"|"&amp;$B31,'Data Annex'!$K$1:$K$4779,0),MATCH(O$2,'Data Annex'!$K$1:$BS$1,0)),"")</f>
        <v>0.12753855638216555</v>
      </c>
      <c r="P31" s="259">
        <f>IFERROR(INDEX('Data Annex'!$K$1:$BS$4779,MATCH(P$1&amp;"|"&amp;$B31,'Data Annex'!$K$1:$K$4779,0),MATCH(P$2,'Data Annex'!$K$1:$BS$1,0)),"")</f>
        <v>0.13632409517668567</v>
      </c>
      <c r="Q31" s="258">
        <f>IFERROR(INDEX('Data Annex'!$K$1:$BS$4779,MATCH(Q$1&amp;"|"&amp;$B31,'Data Annex'!$K$1:$K$4779,0),MATCH(Q$2,'Data Annex'!$K$1:$BS$1,0)),"")</f>
        <v>9.6617568567706577E-2</v>
      </c>
      <c r="R31" s="259">
        <f>IFERROR(INDEX('Data Annex'!$K$1:$BS$4779,MATCH(R$1&amp;"|"&amp;$B31,'Data Annex'!$K$1:$K$4779,0),MATCH(R$2,'Data Annex'!$K$1:$BS$1,0)),"")</f>
        <v>9.3647313590178763E-2</v>
      </c>
      <c r="S31" s="258">
        <f>IFERROR(INDEX('Data Annex'!$K$1:$BS$4779,MATCH(S$1&amp;"|"&amp;$B31,'Data Annex'!$K$1:$K$4779,0),MATCH(S$2,'Data Annex'!$K$1:$BS$1,0)),"")</f>
        <v>6.4719809756102795E-2</v>
      </c>
      <c r="T31" s="259">
        <f>IFERROR(INDEX('Data Annex'!$K$1:$BS$4779,MATCH(T$1&amp;"|"&amp;$B31,'Data Annex'!$K$1:$K$4779,0),MATCH(T$2,'Data Annex'!$K$1:$BS$1,0)),"")</f>
        <v>6.438794501397048E-2</v>
      </c>
      <c r="U31" s="258">
        <f>IFERROR(INDEX('Data Annex'!$K$1:$BS$4779,MATCH(U$1&amp;"|"&amp;$B31,'Data Annex'!$K$1:$K$4779,0),MATCH(U$2,'Data Annex'!$K$1:$BS$1,0)),"")</f>
        <v>1.8317633751643157E-2</v>
      </c>
      <c r="V31" s="259">
        <f>IFERROR(INDEX('Data Annex'!$K$1:$BS$4779,MATCH(V$1&amp;"|"&amp;$B31,'Data Annex'!$K$1:$K$4779,0),MATCH(V$2,'Data Annex'!$K$1:$BS$1,0)),"")</f>
        <v>1.6388902677811686E-2</v>
      </c>
      <c r="W31" s="258">
        <f>IFERROR(INDEX('Data Annex'!$K$1:$BS$4779,MATCH(W$1&amp;"|"&amp;$B31,'Data Annex'!$K$1:$K$4779,0),MATCH(W$2,'Data Annex'!$K$1:$BS$1,0)),"")</f>
        <v>1.7396712610608021E-2</v>
      </c>
      <c r="X31" s="259">
        <f>IFERROR(INDEX('Data Annex'!$K$1:$BS$4779,MATCH(X$1&amp;"|"&amp;$B31,'Data Annex'!$K$1:$K$4779,0),MATCH(X$2,'Data Annex'!$K$1:$BS$1,0)),"")</f>
        <v>1.6804255112056753E-2</v>
      </c>
      <c r="Y31"/>
    </row>
    <row r="32" spans="1:16384" s="378" customFormat="1" ht="21" customHeight="1">
      <c r="A32"/>
      <c r="B32" s="1" t="s">
        <v>99</v>
      </c>
      <c r="C32"/>
      <c r="D32" s="204" t="s">
        <v>99</v>
      </c>
      <c r="E32" s="190">
        <f>IFERROR(INDEX('Data Annex'!$K$1:$BS$4779,MATCH(E$1&amp;"|"&amp;$B32,'Data Annex'!$K$1:$K$4779,0),MATCH(E$2,'Data Annex'!$K$1:$BS$1,0)),"")</f>
        <v>0.10009695333243872</v>
      </c>
      <c r="F32" s="257">
        <f>IFERROR(INDEX('Data Annex'!$K$1:$BS$4779,MATCH(F$1&amp;"|"&amp;$B32,'Data Annex'!$K$1:$K$4779,0),MATCH(F$2,'Data Annex'!$K$1:$BS$1,0)),"")</f>
        <v>9.8727889010573139E-2</v>
      </c>
      <c r="G32" s="190">
        <f>IFERROR(INDEX('Data Annex'!$K$1:$BS$4779,MATCH(G$1&amp;"|"&amp;$B32,'Data Annex'!$K$1:$K$4779,0),MATCH(G$2,'Data Annex'!$K$1:$BS$1,0)),"")</f>
        <v>1.3251416761959629E-3</v>
      </c>
      <c r="H32" s="257">
        <f>IFERROR(INDEX('Data Annex'!$K$1:$BS$4779,MATCH(H$1&amp;"|"&amp;$B32,'Data Annex'!$K$1:$K$4779,0),MATCH(H$2,'Data Annex'!$K$1:$BS$1,0)),"")</f>
        <v>1.3948674252408444E-3</v>
      </c>
      <c r="I32" s="190">
        <f>IFERROR(INDEX('Data Annex'!$K$1:$BS$4779,MATCH(I$1&amp;"|"&amp;$B32,'Data Annex'!$K$1:$K$4779,0),MATCH(I$2,'Data Annex'!$K$1:$BS$1,0)),"")</f>
        <v>0.12753495211493501</v>
      </c>
      <c r="J32" s="257">
        <f>IFERROR(INDEX('Data Annex'!$K$1:$BS$4779,MATCH(J$1&amp;"|"&amp;$B32,'Data Annex'!$K$1:$K$4779,0),MATCH(J$2,'Data Annex'!$K$1:$BS$1,0)),"")</f>
        <v>0.12841288876895923</v>
      </c>
      <c r="K32" s="190">
        <f>IFERROR(INDEX('Data Annex'!$K$1:$BS$4779,MATCH(K$1&amp;"|"&amp;$B32,'Data Annex'!$K$1:$K$4779,0),MATCH(K$2,'Data Annex'!$K$1:$BS$1,0)),"")</f>
        <v>9.9253208325973855E-2</v>
      </c>
      <c r="L32" s="257">
        <f>IFERROR(INDEX('Data Annex'!$K$1:$BS$4779,MATCH(L$1&amp;"|"&amp;$B32,'Data Annex'!$K$1:$K$4779,0),MATCH(L$2,'Data Annex'!$K$1:$BS$1,0)),"")</f>
        <v>0.10598763118658962</v>
      </c>
      <c r="M32" s="190">
        <f>IFERROR(INDEX('Data Annex'!$K$1:$BS$4779,MATCH(M$1&amp;"|"&amp;$B32,'Data Annex'!$K$1:$K$4779,0),MATCH(M$2,'Data Annex'!$K$1:$BS$1,0)),"")</f>
        <v>8.5518530295187987E-3</v>
      </c>
      <c r="N32" s="257">
        <f>IFERROR(INDEX('Data Annex'!$K$1:$BS$4779,MATCH(N$1&amp;"|"&amp;$B32,'Data Annex'!$K$1:$K$4779,0),MATCH(N$2,'Data Annex'!$K$1:$BS$1,0)),"")</f>
        <v>9.4786077944093838E-3</v>
      </c>
      <c r="O32" s="190">
        <f>IFERROR(INDEX('Data Annex'!$K$1:$BS$4779,MATCH(O$1&amp;"|"&amp;$B32,'Data Annex'!$K$1:$K$4779,0),MATCH(O$2,'Data Annex'!$K$1:$BS$1,0)),"")</f>
        <v>3.1974405368131474E-2</v>
      </c>
      <c r="P32" s="257">
        <f>IFERROR(INDEX('Data Annex'!$K$1:$BS$4779,MATCH(P$1&amp;"|"&amp;$B32,'Data Annex'!$K$1:$K$4779,0),MATCH(P$2,'Data Annex'!$K$1:$BS$1,0)),"")</f>
        <v>3.0974286644738998E-2</v>
      </c>
      <c r="Q32" s="190">
        <f>IFERROR(INDEX('Data Annex'!$K$1:$BS$4779,MATCH(Q$1&amp;"|"&amp;$B32,'Data Annex'!$K$1:$K$4779,0),MATCH(Q$2,'Data Annex'!$K$1:$BS$1,0)),"")</f>
        <v>0.13453187803214639</v>
      </c>
      <c r="R32" s="257">
        <f>IFERROR(INDEX('Data Annex'!$K$1:$BS$4779,MATCH(R$1&amp;"|"&amp;$B32,'Data Annex'!$K$1:$K$4779,0),MATCH(R$2,'Data Annex'!$K$1:$BS$1,0)),"")</f>
        <v>0.13409616668325336</v>
      </c>
      <c r="S32" s="190">
        <f>IFERROR(INDEX('Data Annex'!$K$1:$BS$4779,MATCH(S$1&amp;"|"&amp;$B32,'Data Annex'!$K$1:$K$4779,0),MATCH(S$2,'Data Annex'!$K$1:$BS$1,0)),"")</f>
        <v>8.5017793380707946E-2</v>
      </c>
      <c r="T32" s="257">
        <f>IFERROR(INDEX('Data Annex'!$K$1:$BS$4779,MATCH(T$1&amp;"|"&amp;$B32,'Data Annex'!$K$1:$K$4779,0),MATCH(T$2,'Data Annex'!$K$1:$BS$1,0)),"")</f>
        <v>7.8159636493415438E-2</v>
      </c>
      <c r="U32" s="190">
        <f>IFERROR(INDEX('Data Annex'!$K$1:$BS$4779,MATCH(U$1&amp;"|"&amp;$B32,'Data Annex'!$K$1:$K$4779,0),MATCH(U$2,'Data Annex'!$K$1:$BS$1,0)),"")</f>
        <v>2.3674365073877563E-2</v>
      </c>
      <c r="V32" s="257">
        <f>IFERROR(INDEX('Data Annex'!$K$1:$BS$4779,MATCH(V$1&amp;"|"&amp;$B32,'Data Annex'!$K$1:$K$4779,0),MATCH(V$2,'Data Annex'!$K$1:$BS$1,0)),"")</f>
        <v>2.3522288131581269E-2</v>
      </c>
      <c r="W32" s="190">
        <f>IFERROR(INDEX('Data Annex'!$K$1:$BS$4779,MATCH(W$1&amp;"|"&amp;$B32,'Data Annex'!$K$1:$K$4779,0),MATCH(W$2,'Data Annex'!$K$1:$BS$1,0)),"")</f>
        <v>1.8832343191410215E-2</v>
      </c>
      <c r="X32" s="257">
        <f>IFERROR(INDEX('Data Annex'!$K$1:$BS$4779,MATCH(X$1&amp;"|"&amp;$B32,'Data Annex'!$K$1:$K$4779,0),MATCH(X$2,'Data Annex'!$K$1:$BS$1,0)),"")</f>
        <v>1.6271692591983591E-2</v>
      </c>
      <c r="Y32"/>
    </row>
    <row r="33" spans="1:25" s="378" customFormat="1" ht="21" customHeight="1">
      <c r="A33"/>
      <c r="B33" s="1" t="s">
        <v>26</v>
      </c>
      <c r="C33"/>
      <c r="D33" s="204" t="s">
        <v>26</v>
      </c>
      <c r="E33" s="258">
        <f>IFERROR(INDEX('Data Annex'!$K$1:$BS$4779,MATCH(E$1&amp;"|"&amp;$B33,'Data Annex'!$K$1:$K$4779,0),MATCH(E$2,'Data Annex'!$K$1:$BS$1,0)),"")</f>
        <v>1.316347887724582E-2</v>
      </c>
      <c r="F33" s="259">
        <f>IFERROR(INDEX('Data Annex'!$K$1:$BS$4779,MATCH(F$1&amp;"|"&amp;$B33,'Data Annex'!$K$1:$K$4779,0),MATCH(F$2,'Data Annex'!$K$1:$BS$1,0)),"")</f>
        <v>1.4965189553079078E-2</v>
      </c>
      <c r="G33" s="258">
        <f>IFERROR(INDEX('Data Annex'!$K$1:$BS$4779,MATCH(G$1&amp;"|"&amp;$B33,'Data Annex'!$K$1:$K$4779,0),MATCH(G$2,'Data Annex'!$K$1:$BS$1,0)),"")</f>
        <v>1.6452345934929468E-3</v>
      </c>
      <c r="H33" s="259">
        <f>IFERROR(INDEX('Data Annex'!$K$1:$BS$4779,MATCH(H$1&amp;"|"&amp;$B33,'Data Annex'!$K$1:$K$4779,0),MATCH(H$2,'Data Annex'!$K$1:$BS$1,0)),"")</f>
        <v>1.6348758764726684E-3</v>
      </c>
      <c r="I33" s="258">
        <f>IFERROR(INDEX('Data Annex'!$K$1:$BS$4779,MATCH(I$1&amp;"|"&amp;$B33,'Data Annex'!$K$1:$K$4779,0),MATCH(I$2,'Data Annex'!$K$1:$BS$1,0)),"")</f>
        <v>6.6914336262205207E-2</v>
      </c>
      <c r="J33" s="259">
        <f>IFERROR(INDEX('Data Annex'!$K$1:$BS$4779,MATCH(J$1&amp;"|"&amp;$B33,'Data Annex'!$K$1:$K$4779,0),MATCH(J$2,'Data Annex'!$K$1:$BS$1,0)),"")</f>
        <v>6.5977918208171671E-2</v>
      </c>
      <c r="K33" s="258">
        <f>IFERROR(INDEX('Data Annex'!$K$1:$BS$4779,MATCH(K$1&amp;"|"&amp;$B33,'Data Annex'!$K$1:$K$4779,0),MATCH(K$2,'Data Annex'!$K$1:$BS$1,0)),"")</f>
        <v>6.4076768467750331E-2</v>
      </c>
      <c r="L33" s="259">
        <f>IFERROR(INDEX('Data Annex'!$K$1:$BS$4779,MATCH(L$1&amp;"|"&amp;$B33,'Data Annex'!$K$1:$K$4779,0),MATCH(L$2,'Data Annex'!$K$1:$BS$1,0)),"")</f>
        <v>6.0078516849397801E-2</v>
      </c>
      <c r="M33" s="258">
        <f>IFERROR(INDEX('Data Annex'!$K$1:$BS$4779,MATCH(M$1&amp;"|"&amp;$B33,'Data Annex'!$K$1:$K$4779,0),MATCH(M$2,'Data Annex'!$K$1:$BS$1,0)),"")</f>
        <v>8.9365358032188029E-3</v>
      </c>
      <c r="N33" s="259">
        <f>IFERROR(INDEX('Data Annex'!$K$1:$BS$4779,MATCH(N$1&amp;"|"&amp;$B33,'Data Annex'!$K$1:$K$4779,0),MATCH(N$2,'Data Annex'!$K$1:$BS$1,0)),"")</f>
        <v>8.2005198947496579E-3</v>
      </c>
      <c r="O33" s="258">
        <f>IFERROR(INDEX('Data Annex'!$K$1:$BS$4779,MATCH(O$1&amp;"|"&amp;$B33,'Data Annex'!$K$1:$K$4779,0),MATCH(O$2,'Data Annex'!$K$1:$BS$1,0)),"")</f>
        <v>8.8057008450028049E-2</v>
      </c>
      <c r="P33" s="259">
        <f>IFERROR(INDEX('Data Annex'!$K$1:$BS$4779,MATCH(P$1&amp;"|"&amp;$B33,'Data Annex'!$K$1:$K$4779,0),MATCH(P$2,'Data Annex'!$K$1:$BS$1,0)),"")</f>
        <v>7.5530059182070702E-2</v>
      </c>
      <c r="Q33" s="258">
        <f>IFERROR(INDEX('Data Annex'!$K$1:$BS$4779,MATCH(Q$1&amp;"|"&amp;$B33,'Data Annex'!$K$1:$K$4779,0),MATCH(Q$2,'Data Annex'!$K$1:$BS$1,0)),"")</f>
        <v>0.15590429574206266</v>
      </c>
      <c r="R33" s="259">
        <f>IFERROR(INDEX('Data Annex'!$K$1:$BS$4779,MATCH(R$1&amp;"|"&amp;$B33,'Data Annex'!$K$1:$K$4779,0),MATCH(R$2,'Data Annex'!$K$1:$BS$1,0)),"")</f>
        <v>0.15599799041040763</v>
      </c>
      <c r="S33" s="258">
        <f>IFERROR(INDEX('Data Annex'!$K$1:$BS$4779,MATCH(S$1&amp;"|"&amp;$B33,'Data Annex'!$K$1:$K$4779,0),MATCH(S$2,'Data Annex'!$K$1:$BS$1,0)),"")</f>
        <v>7.2926022664951684E-2</v>
      </c>
      <c r="T33" s="259">
        <f>IFERROR(INDEX('Data Annex'!$K$1:$BS$4779,MATCH(T$1&amp;"|"&amp;$B33,'Data Annex'!$K$1:$K$4779,0),MATCH(T$2,'Data Annex'!$K$1:$BS$1,0)),"")</f>
        <v>6.8679312314798499E-2</v>
      </c>
      <c r="U33" s="258">
        <f>IFERROR(INDEX('Data Annex'!$K$1:$BS$4779,MATCH(U$1&amp;"|"&amp;$B33,'Data Annex'!$K$1:$K$4779,0),MATCH(U$2,'Data Annex'!$K$1:$BS$1,0)),"")</f>
        <v>0.1394552613331487</v>
      </c>
      <c r="V33" s="259">
        <f>IFERROR(INDEX('Data Annex'!$K$1:$BS$4779,MATCH(V$1&amp;"|"&amp;$B33,'Data Annex'!$K$1:$K$4779,0),MATCH(V$2,'Data Annex'!$K$1:$BS$1,0)),"")</f>
        <v>0.13704131084087426</v>
      </c>
      <c r="W33" s="258">
        <f>IFERROR(INDEX('Data Annex'!$K$1:$BS$4779,MATCH(W$1&amp;"|"&amp;$B33,'Data Annex'!$K$1:$K$4779,0),MATCH(W$2,'Data Annex'!$K$1:$BS$1,0)),"")</f>
        <v>2.2191019593109242E-2</v>
      </c>
      <c r="X33" s="259">
        <f>IFERROR(INDEX('Data Annex'!$K$1:$BS$4779,MATCH(X$1&amp;"|"&amp;$B33,'Data Annex'!$K$1:$K$4779,0),MATCH(X$2,'Data Annex'!$K$1:$BS$1,0)),"")</f>
        <v>2.5043248103058576E-2</v>
      </c>
      <c r="Y33"/>
    </row>
    <row r="34" spans="1:25" s="378" customFormat="1" ht="21" customHeight="1">
      <c r="A34"/>
      <c r="B34" s="1" t="s">
        <v>27</v>
      </c>
      <c r="C34"/>
      <c r="D34" s="204" t="s">
        <v>27</v>
      </c>
      <c r="E34" s="190">
        <f>IFERROR(INDEX('Data Annex'!$K$1:$BS$4779,MATCH(E$1&amp;"|"&amp;$B34,'Data Annex'!$K$1:$K$4779,0),MATCH(E$2,'Data Annex'!$K$1:$BS$1,0)),"")</f>
        <v>0.14093223175437511</v>
      </c>
      <c r="F34" s="257">
        <f>IFERROR(INDEX('Data Annex'!$K$1:$BS$4779,MATCH(F$1&amp;"|"&amp;$B34,'Data Annex'!$K$1:$K$4779,0),MATCH(F$2,'Data Annex'!$K$1:$BS$1,0)),"")</f>
        <v>0.14027905402929569</v>
      </c>
      <c r="G34" s="190">
        <f>IFERROR(INDEX('Data Annex'!$K$1:$BS$4779,MATCH(G$1&amp;"|"&amp;$B34,'Data Annex'!$K$1:$K$4779,0),MATCH(G$2,'Data Annex'!$K$1:$BS$1,0)),"")</f>
        <v>1.9716612658932178E-2</v>
      </c>
      <c r="H34" s="257">
        <f>IFERROR(INDEX('Data Annex'!$K$1:$BS$4779,MATCH(H$1&amp;"|"&amp;$B34,'Data Annex'!$K$1:$K$4779,0),MATCH(H$2,'Data Annex'!$K$1:$BS$1,0)),"")</f>
        <v>1.6820217256022674E-2</v>
      </c>
      <c r="I34" s="190">
        <f>IFERROR(INDEX('Data Annex'!$K$1:$BS$4779,MATCH(I$1&amp;"|"&amp;$B34,'Data Annex'!$K$1:$K$4779,0),MATCH(I$2,'Data Annex'!$K$1:$BS$1,0)),"")</f>
        <v>0.15548994372744637</v>
      </c>
      <c r="J34" s="257">
        <f>IFERROR(INDEX('Data Annex'!$K$1:$BS$4779,MATCH(J$1&amp;"|"&amp;$B34,'Data Annex'!$K$1:$K$4779,0),MATCH(J$2,'Data Annex'!$K$1:$BS$1,0)),"")</f>
        <v>0.15217194397907027</v>
      </c>
      <c r="K34" s="190">
        <f>IFERROR(INDEX('Data Annex'!$K$1:$BS$4779,MATCH(K$1&amp;"|"&amp;$B34,'Data Annex'!$K$1:$K$4779,0),MATCH(K$2,'Data Annex'!$K$1:$BS$1,0)),"")</f>
        <v>4.8716082689824254E-2</v>
      </c>
      <c r="L34" s="257">
        <f>IFERROR(INDEX('Data Annex'!$K$1:$BS$4779,MATCH(L$1&amp;"|"&amp;$B34,'Data Annex'!$K$1:$K$4779,0),MATCH(L$2,'Data Annex'!$K$1:$BS$1,0)),"")</f>
        <v>5.0680422295399721E-2</v>
      </c>
      <c r="M34" s="190">
        <f>IFERROR(INDEX('Data Annex'!$K$1:$BS$4779,MATCH(M$1&amp;"|"&amp;$B34,'Data Annex'!$K$1:$K$4779,0),MATCH(M$2,'Data Annex'!$K$1:$BS$1,0)),"")</f>
        <v>8.6300148986117875E-3</v>
      </c>
      <c r="N34" s="257">
        <f>IFERROR(INDEX('Data Annex'!$K$1:$BS$4779,MATCH(N$1&amp;"|"&amp;$B34,'Data Annex'!$K$1:$K$4779,0),MATCH(N$2,'Data Annex'!$K$1:$BS$1,0)),"")</f>
        <v>8.0702148736282557E-3</v>
      </c>
      <c r="O34" s="190">
        <f>IFERROR(INDEX('Data Annex'!$K$1:$BS$4779,MATCH(O$1&amp;"|"&amp;$B34,'Data Annex'!$K$1:$K$4779,0),MATCH(O$2,'Data Annex'!$K$1:$BS$1,0)),"")</f>
        <v>3.7116056317909145E-2</v>
      </c>
      <c r="P34" s="257">
        <f>IFERROR(INDEX('Data Annex'!$K$1:$BS$4779,MATCH(P$1&amp;"|"&amp;$B34,'Data Annex'!$K$1:$K$4779,0),MATCH(P$2,'Data Annex'!$K$1:$BS$1,0)),"")</f>
        <v>3.6504301100934125E-2</v>
      </c>
      <c r="Q34" s="190">
        <f>IFERROR(INDEX('Data Annex'!$K$1:$BS$4779,MATCH(Q$1&amp;"|"&amp;$B34,'Data Annex'!$K$1:$K$4779,0),MATCH(Q$2,'Data Annex'!$K$1:$BS$1,0)),"")</f>
        <v>0.13873987622879907</v>
      </c>
      <c r="R34" s="257">
        <f>IFERROR(INDEX('Data Annex'!$K$1:$BS$4779,MATCH(R$1&amp;"|"&amp;$B34,'Data Annex'!$K$1:$K$4779,0),MATCH(R$2,'Data Annex'!$K$1:$BS$1,0)),"")</f>
        <v>0.14046738564540245</v>
      </c>
      <c r="S34" s="190">
        <f>IFERROR(INDEX('Data Annex'!$K$1:$BS$4779,MATCH(S$1&amp;"|"&amp;$B34,'Data Annex'!$K$1:$K$4779,0),MATCH(S$2,'Data Annex'!$K$1:$BS$1,0)),"")</f>
        <v>7.0338971698247724E-2</v>
      </c>
      <c r="T34" s="257">
        <f>IFERROR(INDEX('Data Annex'!$K$1:$BS$4779,MATCH(T$1&amp;"|"&amp;$B34,'Data Annex'!$K$1:$K$4779,0),MATCH(T$2,'Data Annex'!$K$1:$BS$1,0)),"")</f>
        <v>7.0642405490349225E-2</v>
      </c>
      <c r="U34" s="190">
        <f>IFERROR(INDEX('Data Annex'!$K$1:$BS$4779,MATCH(U$1&amp;"|"&amp;$B34,'Data Annex'!$K$1:$K$4779,0),MATCH(U$2,'Data Annex'!$K$1:$BS$1,0)),"")</f>
        <v>1.3872827665068978E-2</v>
      </c>
      <c r="V34" s="257">
        <f>IFERROR(INDEX('Data Annex'!$K$1:$BS$4779,MATCH(V$1&amp;"|"&amp;$B34,'Data Annex'!$K$1:$K$4779,0),MATCH(V$2,'Data Annex'!$K$1:$BS$1,0)),"")</f>
        <v>1.4027869865527912E-2</v>
      </c>
      <c r="W34" s="190">
        <f>IFERROR(INDEX('Data Annex'!$K$1:$BS$4779,MATCH(W$1&amp;"|"&amp;$B34,'Data Annex'!$K$1:$K$4779,0),MATCH(W$2,'Data Annex'!$K$1:$BS$1,0)),"")</f>
        <v>3.4041780601507914E-2</v>
      </c>
      <c r="X34" s="257">
        <f>IFERROR(INDEX('Data Annex'!$K$1:$BS$4779,MATCH(X$1&amp;"|"&amp;$B34,'Data Annex'!$K$1:$K$4779,0),MATCH(X$2,'Data Annex'!$K$1:$BS$1,0)),"")</f>
        <v>3.6984724004271656E-2</v>
      </c>
      <c r="Y34"/>
    </row>
    <row r="35" spans="1:25" s="378" customFormat="1" ht="25.5" customHeight="1">
      <c r="A35"/>
      <c r="B35" s="1" t="s">
        <v>28</v>
      </c>
      <c r="C35"/>
      <c r="D35" s="204" t="s">
        <v>28</v>
      </c>
      <c r="E35" s="258">
        <f>IFERROR(INDEX('Data Annex'!$K$1:$BS$4779,MATCH(E$1&amp;"|"&amp;$B35,'Data Annex'!$K$1:$K$4779,0),MATCH(E$2,'Data Annex'!$K$1:$BS$1,0)),"")</f>
        <v>6.6295056116880136E-2</v>
      </c>
      <c r="F35" s="259">
        <f>IFERROR(INDEX('Data Annex'!$K$1:$BS$4779,MATCH(F$1&amp;"|"&amp;$B35,'Data Annex'!$K$1:$K$4779,0),MATCH(F$2,'Data Annex'!$K$1:$BS$1,0)),"")</f>
        <v>6.5623661017927687E-2</v>
      </c>
      <c r="G35" s="258">
        <f>IFERROR(INDEX('Data Annex'!$K$1:$BS$4779,MATCH(G$1&amp;"|"&amp;$B35,'Data Annex'!$K$1:$K$4779,0),MATCH(G$2,'Data Annex'!$K$1:$BS$1,0)),"")</f>
        <v>2.7441541653114871E-2</v>
      </c>
      <c r="H35" s="259">
        <f>IFERROR(INDEX('Data Annex'!$K$1:$BS$4779,MATCH(H$1&amp;"|"&amp;$B35,'Data Annex'!$K$1:$K$4779,0),MATCH(H$2,'Data Annex'!$K$1:$BS$1,0)),"")</f>
        <v>2.267027156359919E-2</v>
      </c>
      <c r="I35" s="258">
        <f>IFERROR(INDEX('Data Annex'!$K$1:$BS$4779,MATCH(I$1&amp;"|"&amp;$B35,'Data Annex'!$K$1:$K$4779,0),MATCH(I$2,'Data Annex'!$K$1:$BS$1,0)),"")</f>
        <v>7.84354417999263E-2</v>
      </c>
      <c r="J35" s="259">
        <f>IFERROR(INDEX('Data Annex'!$K$1:$BS$4779,MATCH(J$1&amp;"|"&amp;$B35,'Data Annex'!$K$1:$K$4779,0),MATCH(J$2,'Data Annex'!$K$1:$BS$1,0)),"")</f>
        <v>7.9539956892226663E-2</v>
      </c>
      <c r="K35" s="258">
        <f>IFERROR(INDEX('Data Annex'!$K$1:$BS$4779,MATCH(K$1&amp;"|"&amp;$B35,'Data Annex'!$K$1:$K$4779,0),MATCH(K$2,'Data Annex'!$K$1:$BS$1,0)),"")</f>
        <v>5.8001338787615909E-2</v>
      </c>
      <c r="L35" s="259">
        <f>IFERROR(INDEX('Data Annex'!$K$1:$BS$4779,MATCH(L$1&amp;"|"&amp;$B35,'Data Annex'!$K$1:$K$4779,0),MATCH(L$2,'Data Annex'!$K$1:$BS$1,0)),"")</f>
        <v>6.0434825778672409E-2</v>
      </c>
      <c r="M35" s="258">
        <f>IFERROR(INDEX('Data Annex'!$K$1:$BS$4779,MATCH(M$1&amp;"|"&amp;$B35,'Data Annex'!$K$1:$K$4779,0),MATCH(M$2,'Data Annex'!$K$1:$BS$1,0)),"")</f>
        <v>3.816572305321635E-3</v>
      </c>
      <c r="N35" s="259">
        <f>IFERROR(INDEX('Data Annex'!$K$1:$BS$4779,MATCH(N$1&amp;"|"&amp;$B35,'Data Annex'!$K$1:$K$4779,0),MATCH(N$2,'Data Annex'!$K$1:$BS$1,0)),"")</f>
        <v>3.6794063459594335E-3</v>
      </c>
      <c r="O35" s="258">
        <f>IFERROR(INDEX('Data Annex'!$K$1:$BS$4779,MATCH(O$1&amp;"|"&amp;$B35,'Data Annex'!$K$1:$K$4779,0),MATCH(O$2,'Data Annex'!$K$1:$BS$1,0)),"")</f>
        <v>0.11214190513693913</v>
      </c>
      <c r="P35" s="259">
        <f>IFERROR(INDEX('Data Annex'!$K$1:$BS$4779,MATCH(P$1&amp;"|"&amp;$B35,'Data Annex'!$K$1:$K$4779,0),MATCH(P$2,'Data Annex'!$K$1:$BS$1,0)),"")</f>
        <v>0.11051296902154135</v>
      </c>
      <c r="Q35" s="258">
        <f>IFERROR(INDEX('Data Annex'!$K$1:$BS$4779,MATCH(Q$1&amp;"|"&amp;$B35,'Data Annex'!$K$1:$K$4779,0),MATCH(Q$2,'Data Annex'!$K$1:$BS$1,0)),"")</f>
        <v>6.47178757037698E-2</v>
      </c>
      <c r="R35" s="259">
        <f>IFERROR(INDEX('Data Annex'!$K$1:$BS$4779,MATCH(R$1&amp;"|"&amp;$B35,'Data Annex'!$K$1:$K$4779,0),MATCH(R$2,'Data Annex'!$K$1:$BS$1,0)),"")</f>
        <v>6.1841416345014333E-2</v>
      </c>
      <c r="S35" s="258">
        <f>IFERROR(INDEX('Data Annex'!$K$1:$BS$4779,MATCH(S$1&amp;"|"&amp;$B35,'Data Annex'!$K$1:$K$4779,0),MATCH(S$2,'Data Annex'!$K$1:$BS$1,0)),"")</f>
        <v>9.4738849724098448E-2</v>
      </c>
      <c r="T35" s="259">
        <f>IFERROR(INDEX('Data Annex'!$K$1:$BS$4779,MATCH(T$1&amp;"|"&amp;$B35,'Data Annex'!$K$1:$K$4779,0),MATCH(T$2,'Data Annex'!$K$1:$BS$1,0)),"")</f>
        <v>9.3345601262893138E-2</v>
      </c>
      <c r="U35" s="258">
        <f>IFERROR(INDEX('Data Annex'!$K$1:$BS$4779,MATCH(U$1&amp;"|"&amp;$B35,'Data Annex'!$K$1:$K$4779,0),MATCH(U$2,'Data Annex'!$K$1:$BS$1,0)),"")</f>
        <v>1.1002594595931579E-2</v>
      </c>
      <c r="V35" s="259">
        <f>IFERROR(INDEX('Data Annex'!$K$1:$BS$4779,MATCH(V$1&amp;"|"&amp;$B35,'Data Annex'!$K$1:$K$4779,0),MATCH(V$2,'Data Annex'!$K$1:$BS$1,0)),"")</f>
        <v>1.1062050345598044E-2</v>
      </c>
      <c r="W35" s="258">
        <f>IFERROR(INDEX('Data Annex'!$K$1:$BS$4779,MATCH(W$1&amp;"|"&amp;$B35,'Data Annex'!$K$1:$K$4779,0),MATCH(W$2,'Data Annex'!$K$1:$BS$1,0)),"")</f>
        <v>2.9661325808673412E-2</v>
      </c>
      <c r="X35" s="259">
        <f>IFERROR(INDEX('Data Annex'!$K$1:$BS$4779,MATCH(X$1&amp;"|"&amp;$B35,'Data Annex'!$K$1:$K$4779,0),MATCH(X$2,'Data Annex'!$K$1:$BS$1,0)),"")</f>
        <v>3.1395214834437878E-2</v>
      </c>
      <c r="Y35"/>
    </row>
    <row r="36" spans="1:25" s="378" customFormat="1" ht="21" customHeight="1">
      <c r="A36"/>
      <c r="B36" s="1" t="s">
        <v>29</v>
      </c>
      <c r="C36"/>
      <c r="D36" s="204" t="s">
        <v>29</v>
      </c>
      <c r="E36" s="190">
        <f>IFERROR(INDEX('Data Annex'!$K$1:$BS$4779,MATCH(E$1&amp;"|"&amp;$B36,'Data Annex'!$K$1:$K$4779,0),MATCH(E$2,'Data Annex'!$K$1:$BS$1,0)),"")</f>
        <v>1.4250535641171279E-2</v>
      </c>
      <c r="F36" s="257">
        <f>IFERROR(INDEX('Data Annex'!$K$1:$BS$4779,MATCH(F$1&amp;"|"&amp;$B36,'Data Annex'!$K$1:$K$4779,0),MATCH(F$2,'Data Annex'!$K$1:$BS$1,0)),"")</f>
        <v>1.4655100980097265E-2</v>
      </c>
      <c r="G36" s="190">
        <f>IFERROR(INDEX('Data Annex'!$K$1:$BS$4779,MATCH(G$1&amp;"|"&amp;$B36,'Data Annex'!$K$1:$K$4779,0),MATCH(G$2,'Data Annex'!$K$1:$BS$1,0)),"")</f>
        <v>1.6115515017725752E-2</v>
      </c>
      <c r="H36" s="257">
        <f>IFERROR(INDEX('Data Annex'!$K$1:$BS$4779,MATCH(H$1&amp;"|"&amp;$B36,'Data Annex'!$K$1:$K$4779,0),MATCH(H$2,'Data Annex'!$K$1:$BS$1,0)),"")</f>
        <v>2.0996400443194008E-2</v>
      </c>
      <c r="I36" s="190">
        <f>IFERROR(INDEX('Data Annex'!$K$1:$BS$4779,MATCH(I$1&amp;"|"&amp;$B36,'Data Annex'!$K$1:$K$4779,0),MATCH(I$2,'Data Annex'!$K$1:$BS$1,0)),"")</f>
        <v>0.24193867723728152</v>
      </c>
      <c r="J36" s="257">
        <f>IFERROR(INDEX('Data Annex'!$K$1:$BS$4779,MATCH(J$1&amp;"|"&amp;$B36,'Data Annex'!$K$1:$K$4779,0),MATCH(J$2,'Data Annex'!$K$1:$BS$1,0)),"")</f>
        <v>0.2390703542599788</v>
      </c>
      <c r="K36" s="190">
        <f>IFERROR(INDEX('Data Annex'!$K$1:$BS$4779,MATCH(K$1&amp;"|"&amp;$B36,'Data Annex'!$K$1:$K$4779,0),MATCH(K$2,'Data Annex'!$K$1:$BS$1,0)),"")</f>
        <v>3.7947706888158322E-2</v>
      </c>
      <c r="L36" s="257">
        <f>IFERROR(INDEX('Data Annex'!$K$1:$BS$4779,MATCH(L$1&amp;"|"&amp;$B36,'Data Annex'!$K$1:$K$4779,0),MATCH(L$2,'Data Annex'!$K$1:$BS$1,0)),"")</f>
        <v>4.8778318598536985E-2</v>
      </c>
      <c r="M36" s="190">
        <f>IFERROR(INDEX('Data Annex'!$K$1:$BS$4779,MATCH(M$1&amp;"|"&amp;$B36,'Data Annex'!$K$1:$K$4779,0),MATCH(M$2,'Data Annex'!$K$1:$BS$1,0)),"")</f>
        <v>1.2589016620071832E-2</v>
      </c>
      <c r="N36" s="257">
        <f>IFERROR(INDEX('Data Annex'!$K$1:$BS$4779,MATCH(N$1&amp;"|"&amp;$B36,'Data Annex'!$K$1:$K$4779,0),MATCH(N$2,'Data Annex'!$K$1:$BS$1,0)),"")</f>
        <v>1.1990930763223016E-2</v>
      </c>
      <c r="O36" s="190">
        <f>IFERROR(INDEX('Data Annex'!$K$1:$BS$4779,MATCH(O$1&amp;"|"&amp;$B36,'Data Annex'!$K$1:$K$4779,0),MATCH(O$2,'Data Annex'!$K$1:$BS$1,0)),"")</f>
        <v>4.5577861916476461E-2</v>
      </c>
      <c r="P36" s="257">
        <f>IFERROR(INDEX('Data Annex'!$K$1:$BS$4779,MATCH(P$1&amp;"|"&amp;$B36,'Data Annex'!$K$1:$K$4779,0),MATCH(P$2,'Data Annex'!$K$1:$BS$1,0)),"")</f>
        <v>4.2593282898385425E-2</v>
      </c>
      <c r="Q36" s="190">
        <f>IFERROR(INDEX('Data Annex'!$K$1:$BS$4779,MATCH(Q$1&amp;"|"&amp;$B36,'Data Annex'!$K$1:$K$4779,0),MATCH(Q$2,'Data Annex'!$K$1:$BS$1,0)),"")</f>
        <v>0.20150293011022627</v>
      </c>
      <c r="R36" s="257">
        <f>IFERROR(INDEX('Data Annex'!$K$1:$BS$4779,MATCH(R$1&amp;"|"&amp;$B36,'Data Annex'!$K$1:$K$4779,0),MATCH(R$2,'Data Annex'!$K$1:$BS$1,0)),"")</f>
        <v>0.19725187644729755</v>
      </c>
      <c r="S36" s="190">
        <f>IFERROR(INDEX('Data Annex'!$K$1:$BS$4779,MATCH(S$1&amp;"|"&amp;$B36,'Data Annex'!$K$1:$K$4779,0),MATCH(S$2,'Data Annex'!$K$1:$BS$1,0)),"")</f>
        <v>8.8843129894344605E-2</v>
      </c>
      <c r="T36" s="257">
        <f>IFERROR(INDEX('Data Annex'!$K$1:$BS$4779,MATCH(T$1&amp;"|"&amp;$B36,'Data Annex'!$K$1:$K$4779,0),MATCH(T$2,'Data Annex'!$K$1:$BS$1,0)),"")</f>
        <v>8.8727977379754436E-2</v>
      </c>
      <c r="U36" s="190">
        <f>IFERROR(INDEX('Data Annex'!$K$1:$BS$4779,MATCH(U$1&amp;"|"&amp;$B36,'Data Annex'!$K$1:$K$4779,0),MATCH(U$2,'Data Annex'!$K$1:$BS$1,0)),"")</f>
        <v>2.5472742794462513E-2</v>
      </c>
      <c r="V36" s="257">
        <f>IFERROR(INDEX('Data Annex'!$K$1:$BS$4779,MATCH(V$1&amp;"|"&amp;$B36,'Data Annex'!$K$1:$K$4779,0),MATCH(V$2,'Data Annex'!$K$1:$BS$1,0)),"")</f>
        <v>2.374079719719106E-2</v>
      </c>
      <c r="W36" s="190">
        <f>IFERROR(INDEX('Data Annex'!$K$1:$BS$4779,MATCH(W$1&amp;"|"&amp;$B36,'Data Annex'!$K$1:$K$4779,0),MATCH(W$2,'Data Annex'!$K$1:$BS$1,0)),"")</f>
        <v>5.118582928285622E-2</v>
      </c>
      <c r="X36" s="257">
        <f>IFERROR(INDEX('Data Annex'!$K$1:$BS$4779,MATCH(X$1&amp;"|"&amp;$B36,'Data Annex'!$K$1:$K$4779,0),MATCH(X$2,'Data Annex'!$K$1:$BS$1,0)),"")</f>
        <v>4.7042252317821651E-2</v>
      </c>
      <c r="Y36"/>
    </row>
    <row r="37" spans="1:25" s="378" customFormat="1" ht="21" customHeight="1">
      <c r="A37"/>
      <c r="B37" s="1" t="s">
        <v>30</v>
      </c>
      <c r="C37"/>
      <c r="D37" s="204" t="s">
        <v>30</v>
      </c>
      <c r="E37" s="258">
        <f>IFERROR(INDEX('Data Annex'!$K$1:$BS$4779,MATCH(E$1&amp;"|"&amp;$B37,'Data Annex'!$K$1:$K$4779,0),MATCH(E$2,'Data Annex'!$K$1:$BS$1,0)),"")</f>
        <v>2.5748298026635599E-2</v>
      </c>
      <c r="F37" s="259">
        <f>IFERROR(INDEX('Data Annex'!$K$1:$BS$4779,MATCH(F$1&amp;"|"&amp;$B37,'Data Annex'!$K$1:$K$4779,0),MATCH(F$2,'Data Annex'!$K$1:$BS$1,0)),"")</f>
        <v>2.5229954131194918E-2</v>
      </c>
      <c r="G37" s="258">
        <f>IFERROR(INDEX('Data Annex'!$K$1:$BS$4779,MATCH(G$1&amp;"|"&amp;$B37,'Data Annex'!$K$1:$K$4779,0),MATCH(G$2,'Data Annex'!$K$1:$BS$1,0)),"")</f>
        <v>5.8021024824095836E-3</v>
      </c>
      <c r="H37" s="259">
        <f>IFERROR(INDEX('Data Annex'!$K$1:$BS$4779,MATCH(H$1&amp;"|"&amp;$B37,'Data Annex'!$K$1:$K$4779,0),MATCH(H$2,'Data Annex'!$K$1:$BS$1,0)),"")</f>
        <v>5.5460705636374546E-3</v>
      </c>
      <c r="I37" s="258">
        <f>IFERROR(INDEX('Data Annex'!$K$1:$BS$4779,MATCH(I$1&amp;"|"&amp;$B37,'Data Annex'!$K$1:$K$4779,0),MATCH(I$2,'Data Annex'!$K$1:$BS$1,0)),"")</f>
        <v>0.18808519722458819</v>
      </c>
      <c r="J37" s="259">
        <f>IFERROR(INDEX('Data Annex'!$K$1:$BS$4779,MATCH(J$1&amp;"|"&amp;$B37,'Data Annex'!$K$1:$K$4779,0),MATCH(J$2,'Data Annex'!$K$1:$BS$1,0)),"")</f>
        <v>0.18305342427033464</v>
      </c>
      <c r="K37" s="258">
        <f>IFERROR(INDEX('Data Annex'!$K$1:$BS$4779,MATCH(K$1&amp;"|"&amp;$B37,'Data Annex'!$K$1:$K$4779,0),MATCH(K$2,'Data Annex'!$K$1:$BS$1,0)),"")</f>
        <v>2.2362582239294299E-2</v>
      </c>
      <c r="L37" s="259">
        <f>IFERROR(INDEX('Data Annex'!$K$1:$BS$4779,MATCH(L$1&amp;"|"&amp;$B37,'Data Annex'!$K$1:$K$4779,0),MATCH(L$2,'Data Annex'!$K$1:$BS$1,0)),"")</f>
        <v>2.117537857005895E-2</v>
      </c>
      <c r="M37" s="258">
        <f>IFERROR(INDEX('Data Annex'!$K$1:$BS$4779,MATCH(M$1&amp;"|"&amp;$B37,'Data Annex'!$K$1:$K$4779,0),MATCH(M$2,'Data Annex'!$K$1:$BS$1,0)),"")</f>
        <v>1.1468521497952447E-2</v>
      </c>
      <c r="N37" s="259">
        <f>IFERROR(INDEX('Data Annex'!$K$1:$BS$4779,MATCH(N$1&amp;"|"&amp;$B37,'Data Annex'!$K$1:$K$4779,0),MATCH(N$2,'Data Annex'!$K$1:$BS$1,0)),"")</f>
        <v>1.2197814630940471E-2</v>
      </c>
      <c r="O37" s="258">
        <f>IFERROR(INDEX('Data Annex'!$K$1:$BS$4779,MATCH(O$1&amp;"|"&amp;$B37,'Data Annex'!$K$1:$K$4779,0),MATCH(O$2,'Data Annex'!$K$1:$BS$1,0)),"")</f>
        <v>0.10029296045142121</v>
      </c>
      <c r="P37" s="259">
        <f>IFERROR(INDEX('Data Annex'!$K$1:$BS$4779,MATCH(P$1&amp;"|"&amp;$B37,'Data Annex'!$K$1:$K$4779,0),MATCH(P$2,'Data Annex'!$K$1:$BS$1,0)),"")</f>
        <v>9.7540503851023988E-2</v>
      </c>
      <c r="Q37" s="258">
        <f>IFERROR(INDEX('Data Annex'!$K$1:$BS$4779,MATCH(Q$1&amp;"|"&amp;$B37,'Data Annex'!$K$1:$K$4779,0),MATCH(Q$2,'Data Annex'!$K$1:$BS$1,0)),"")</f>
        <v>0.16504965364234681</v>
      </c>
      <c r="R37" s="259">
        <f>IFERROR(INDEX('Data Annex'!$K$1:$BS$4779,MATCH(R$1&amp;"|"&amp;$B37,'Data Annex'!$K$1:$K$4779,0),MATCH(R$2,'Data Annex'!$K$1:$BS$1,0)),"")</f>
        <v>0.16500711585161659</v>
      </c>
      <c r="S37" s="258">
        <f>IFERROR(INDEX('Data Annex'!$K$1:$BS$4779,MATCH(S$1&amp;"|"&amp;$B37,'Data Annex'!$K$1:$K$4779,0),MATCH(S$2,'Data Annex'!$K$1:$BS$1,0)),"")</f>
        <v>6.9452060390172862E-2</v>
      </c>
      <c r="T37" s="259">
        <f>IFERROR(INDEX('Data Annex'!$K$1:$BS$4779,MATCH(T$1&amp;"|"&amp;$B37,'Data Annex'!$K$1:$K$4779,0),MATCH(T$2,'Data Annex'!$K$1:$BS$1,0)),"")</f>
        <v>7.1340033923724261E-2</v>
      </c>
      <c r="U37" s="258">
        <f>IFERROR(INDEX('Data Annex'!$K$1:$BS$4779,MATCH(U$1&amp;"|"&amp;$B37,'Data Annex'!$K$1:$K$4779,0),MATCH(U$2,'Data Annex'!$K$1:$BS$1,0)),"")</f>
        <v>8.0311258572074135E-2</v>
      </c>
      <c r="V37" s="259">
        <f>IFERROR(INDEX('Data Annex'!$K$1:$BS$4779,MATCH(V$1&amp;"|"&amp;$B37,'Data Annex'!$K$1:$K$4779,0),MATCH(V$2,'Data Annex'!$K$1:$BS$1,0)),"")</f>
        <v>8.0838833536682697E-2</v>
      </c>
      <c r="W37" s="258">
        <f>IFERROR(INDEX('Data Annex'!$K$1:$BS$4779,MATCH(W$1&amp;"|"&amp;$B37,'Data Annex'!$K$1:$K$4779,0),MATCH(W$2,'Data Annex'!$K$1:$BS$1,0)),"")</f>
        <v>1.536893095525047E-2</v>
      </c>
      <c r="X37" s="259">
        <f>IFERROR(INDEX('Data Annex'!$K$1:$BS$4779,MATCH(X$1&amp;"|"&amp;$B37,'Data Annex'!$K$1:$K$4779,0),MATCH(X$2,'Data Annex'!$K$1:$BS$1,0)),"")</f>
        <v>1.5971715225014872E-2</v>
      </c>
      <c r="Y37"/>
    </row>
    <row r="38" spans="1:25" s="378" customFormat="1" ht="21" customHeight="1">
      <c r="A38"/>
      <c r="B38" s="1" t="s">
        <v>100</v>
      </c>
      <c r="C38"/>
      <c r="D38" s="204" t="s">
        <v>100</v>
      </c>
      <c r="E38" s="190">
        <f>IFERROR(INDEX('Data Annex'!$K$1:$BS$4779,MATCH(E$1&amp;"|"&amp;$B38,'Data Annex'!$K$1:$K$4779,0),MATCH(E$2,'Data Annex'!$K$1:$BS$1,0)),"")</f>
        <v>8.5855097776159184E-2</v>
      </c>
      <c r="F38" s="257">
        <f>IFERROR(INDEX('Data Annex'!$K$1:$BS$4779,MATCH(F$1&amp;"|"&amp;$B38,'Data Annex'!$K$1:$K$4779,0),MATCH(F$2,'Data Annex'!$K$1:$BS$1,0)),"")</f>
        <v>8.0647303025590089E-2</v>
      </c>
      <c r="G38" s="190">
        <f>IFERROR(INDEX('Data Annex'!$K$1:$BS$4779,MATCH(G$1&amp;"|"&amp;$B38,'Data Annex'!$K$1:$K$4779,0),MATCH(G$2,'Data Annex'!$K$1:$BS$1,0)),"")</f>
        <v>9.8625471113855893E-3</v>
      </c>
      <c r="H38" s="257">
        <f>IFERROR(INDEX('Data Annex'!$K$1:$BS$4779,MATCH(H$1&amp;"|"&amp;$B38,'Data Annex'!$K$1:$K$4779,0),MATCH(H$2,'Data Annex'!$K$1:$BS$1,0)),"")</f>
        <v>9.1003109645468056E-3</v>
      </c>
      <c r="I38" s="190">
        <f>IFERROR(INDEX('Data Annex'!$K$1:$BS$4779,MATCH(I$1&amp;"|"&amp;$B38,'Data Annex'!$K$1:$K$4779,0),MATCH(I$2,'Data Annex'!$K$1:$BS$1,0)),"")</f>
        <v>0.16736039632362226</v>
      </c>
      <c r="J38" s="257">
        <f>IFERROR(INDEX('Data Annex'!$K$1:$BS$4779,MATCH(J$1&amp;"|"&amp;$B38,'Data Annex'!$K$1:$K$4779,0),MATCH(J$2,'Data Annex'!$K$1:$BS$1,0)),"")</f>
        <v>0.16797850871478548</v>
      </c>
      <c r="K38" s="190">
        <f>IFERROR(INDEX('Data Annex'!$K$1:$BS$4779,MATCH(K$1&amp;"|"&amp;$B38,'Data Annex'!$K$1:$K$4779,0),MATCH(K$2,'Data Annex'!$K$1:$BS$1,0)),"")</f>
        <v>5.5840208805712152E-2</v>
      </c>
      <c r="L38" s="257">
        <f>IFERROR(INDEX('Data Annex'!$K$1:$BS$4779,MATCH(L$1&amp;"|"&amp;$B38,'Data Annex'!$K$1:$K$4779,0),MATCH(L$2,'Data Annex'!$K$1:$BS$1,0)),"")</f>
        <v>6.9388961047408437E-2</v>
      </c>
      <c r="M38" s="190">
        <f>IFERROR(INDEX('Data Annex'!$K$1:$BS$4779,MATCH(M$1&amp;"|"&amp;$B38,'Data Annex'!$K$1:$K$4779,0),MATCH(M$2,'Data Annex'!$K$1:$BS$1,0)),"")</f>
        <v>1.1166370485642334E-2</v>
      </c>
      <c r="N38" s="257">
        <f>IFERROR(INDEX('Data Annex'!$K$1:$BS$4779,MATCH(N$1&amp;"|"&amp;$B38,'Data Annex'!$K$1:$K$4779,0),MATCH(N$2,'Data Annex'!$K$1:$BS$1,0)),"")</f>
        <v>1.3569494778997514E-2</v>
      </c>
      <c r="O38" s="190">
        <f>IFERROR(INDEX('Data Annex'!$K$1:$BS$4779,MATCH(O$1&amp;"|"&amp;$B38,'Data Annex'!$K$1:$K$4779,0),MATCH(O$2,'Data Annex'!$K$1:$BS$1,0)),"")</f>
        <v>8.6628402761836615E-2</v>
      </c>
      <c r="P38" s="257">
        <f>IFERROR(INDEX('Data Annex'!$K$1:$BS$4779,MATCH(P$1&amp;"|"&amp;$B38,'Data Annex'!$K$1:$K$4779,0),MATCH(P$2,'Data Annex'!$K$1:$BS$1,0)),"")</f>
        <v>8.8746239349703382E-2</v>
      </c>
      <c r="Q38" s="190">
        <f>IFERROR(INDEX('Data Annex'!$K$1:$BS$4779,MATCH(Q$1&amp;"|"&amp;$B38,'Data Annex'!$K$1:$K$4779,0),MATCH(Q$2,'Data Annex'!$K$1:$BS$1,0)),"")</f>
        <v>0.27236635911624951</v>
      </c>
      <c r="R38" s="257">
        <f>IFERROR(INDEX('Data Annex'!$K$1:$BS$4779,MATCH(R$1&amp;"|"&amp;$B38,'Data Annex'!$K$1:$K$4779,0),MATCH(R$2,'Data Annex'!$K$1:$BS$1,0)),"")</f>
        <v>0.25305512191435997</v>
      </c>
      <c r="S38" s="190">
        <f>IFERROR(INDEX('Data Annex'!$K$1:$BS$4779,MATCH(S$1&amp;"|"&amp;$B38,'Data Annex'!$K$1:$K$4779,0),MATCH(S$2,'Data Annex'!$K$1:$BS$1,0)),"")</f>
        <v>0.10187577513907586</v>
      </c>
      <c r="T38" s="257">
        <f>IFERROR(INDEX('Data Annex'!$K$1:$BS$4779,MATCH(T$1&amp;"|"&amp;$B38,'Data Annex'!$K$1:$K$4779,0),MATCH(T$2,'Data Annex'!$K$1:$BS$1,0)),"")</f>
        <v>0.10067290888075792</v>
      </c>
      <c r="U38" s="190">
        <f>IFERROR(INDEX('Data Annex'!$K$1:$BS$4779,MATCH(U$1&amp;"|"&amp;$B38,'Data Annex'!$K$1:$K$4779,0),MATCH(U$2,'Data Annex'!$K$1:$BS$1,0)),"")</f>
        <v>2.5344422989158687E-2</v>
      </c>
      <c r="V38" s="257">
        <f>IFERROR(INDEX('Data Annex'!$K$1:$BS$4779,MATCH(V$1&amp;"|"&amp;$B38,'Data Annex'!$K$1:$K$4779,0),MATCH(V$2,'Data Annex'!$K$1:$BS$1,0)),"")</f>
        <v>2.5393394243676433E-2</v>
      </c>
      <c r="W38" s="190">
        <f>IFERROR(INDEX('Data Annex'!$K$1:$BS$4779,MATCH(W$1&amp;"|"&amp;$B38,'Data Annex'!$K$1:$K$4779,0),MATCH(W$2,'Data Annex'!$K$1:$BS$1,0)),"")</f>
        <v>1.5686320076702769E-2</v>
      </c>
      <c r="X38" s="257">
        <f>IFERROR(INDEX('Data Annex'!$K$1:$BS$4779,MATCH(X$1&amp;"|"&amp;$B38,'Data Annex'!$K$1:$K$4779,0),MATCH(X$2,'Data Annex'!$K$1:$BS$1,0)),"")</f>
        <v>1.5102410842872321E-2</v>
      </c>
      <c r="Y38"/>
    </row>
    <row r="39" spans="1:25" s="378" customFormat="1" ht="21" customHeight="1">
      <c r="A39" s="2">
        <v>28</v>
      </c>
      <c r="B39" s="1" t="s">
        <v>31</v>
      </c>
      <c r="C39"/>
      <c r="D39" s="204" t="s">
        <v>31</v>
      </c>
      <c r="E39" s="258">
        <f>IFERROR(INDEX('Data Annex'!$K$1:$BS$4779,MATCH(E$1&amp;"|"&amp;$B39,'Data Annex'!$K$1:$K$4779,0),MATCH(E$2,'Data Annex'!$K$1:$BS$1,0)),"")</f>
        <v>1.4610113276776139E-2</v>
      </c>
      <c r="F39" s="259">
        <f>IFERROR(INDEX('Data Annex'!$K$1:$BS$4779,MATCH(F$1&amp;"|"&amp;$B39,'Data Annex'!$K$1:$K$4779,0),MATCH(F$2,'Data Annex'!$K$1:$BS$1,0)),"")</f>
        <v>1.4575646008253647E-2</v>
      </c>
      <c r="G39" s="258">
        <f>IFERROR(INDEX('Data Annex'!$K$1:$BS$4779,MATCH(G$1&amp;"|"&amp;$B39,'Data Annex'!$K$1:$K$4779,0),MATCH(G$2,'Data Annex'!$K$1:$BS$1,0)),"")</f>
        <v>3.6369784161266105E-3</v>
      </c>
      <c r="H39" s="259">
        <f>IFERROR(INDEX('Data Annex'!$K$1:$BS$4779,MATCH(H$1&amp;"|"&amp;$B39,'Data Annex'!$K$1:$K$4779,0),MATCH(H$2,'Data Annex'!$K$1:$BS$1,0)),"")</f>
        <v>2.9618840459577456E-3</v>
      </c>
      <c r="I39" s="258">
        <f>IFERROR(INDEX('Data Annex'!$K$1:$BS$4779,MATCH(I$1&amp;"|"&amp;$B39,'Data Annex'!$K$1:$K$4779,0),MATCH(I$2,'Data Annex'!$K$1:$BS$1,0)),"")</f>
        <v>5.9697684496280885E-2</v>
      </c>
      <c r="J39" s="259">
        <f>IFERROR(INDEX('Data Annex'!$K$1:$BS$4779,MATCH(J$1&amp;"|"&amp;$B39,'Data Annex'!$K$1:$K$4779,0),MATCH(J$2,'Data Annex'!$K$1:$BS$1,0)),"")</f>
        <v>5.5422898763838234E-2</v>
      </c>
      <c r="K39" s="258">
        <f>IFERROR(INDEX('Data Annex'!$K$1:$BS$4779,MATCH(K$1&amp;"|"&amp;$B39,'Data Annex'!$K$1:$K$4779,0),MATCH(K$2,'Data Annex'!$K$1:$BS$1,0)),"")</f>
        <v>4.2346266102204259E-2</v>
      </c>
      <c r="L39" s="259">
        <f>IFERROR(INDEX('Data Annex'!$K$1:$BS$4779,MATCH(L$1&amp;"|"&amp;$B39,'Data Annex'!$K$1:$K$4779,0),MATCH(L$2,'Data Annex'!$K$1:$BS$1,0)),"")</f>
        <v>4.3590812465219453E-2</v>
      </c>
      <c r="M39" s="258">
        <f>IFERROR(INDEX('Data Annex'!$K$1:$BS$4779,MATCH(M$1&amp;"|"&amp;$B39,'Data Annex'!$K$1:$K$4779,0),MATCH(M$2,'Data Annex'!$K$1:$BS$1,0)),"")</f>
        <v>8.3195847129397867E-3</v>
      </c>
      <c r="N39" s="259">
        <f>IFERROR(INDEX('Data Annex'!$K$1:$BS$4779,MATCH(N$1&amp;"|"&amp;$B39,'Data Annex'!$K$1:$K$4779,0),MATCH(N$2,'Data Annex'!$K$1:$BS$1,0)),"")</f>
        <v>9.1097442743126467E-3</v>
      </c>
      <c r="O39" s="258">
        <f>IFERROR(INDEX('Data Annex'!$K$1:$BS$4779,MATCH(O$1&amp;"|"&amp;$B39,'Data Annex'!$K$1:$K$4779,0),MATCH(O$2,'Data Annex'!$K$1:$BS$1,0)),"")</f>
        <v>2.7367265030902595E-2</v>
      </c>
      <c r="P39" s="259">
        <f>IFERROR(INDEX('Data Annex'!$K$1:$BS$4779,MATCH(P$1&amp;"|"&amp;$B39,'Data Annex'!$K$1:$K$4779,0),MATCH(P$2,'Data Annex'!$K$1:$BS$1,0)),"")</f>
        <v>2.6251526137161547E-2</v>
      </c>
      <c r="Q39" s="258">
        <f>IFERROR(INDEX('Data Annex'!$K$1:$BS$4779,MATCH(Q$1&amp;"|"&amp;$B39,'Data Annex'!$K$1:$K$4779,0),MATCH(Q$2,'Data Annex'!$K$1:$BS$1,0)),"")</f>
        <v>5.18993166297489E-2</v>
      </c>
      <c r="R39" s="259">
        <f>IFERROR(INDEX('Data Annex'!$K$1:$BS$4779,MATCH(R$1&amp;"|"&amp;$B39,'Data Annex'!$K$1:$K$4779,0),MATCH(R$2,'Data Annex'!$K$1:$BS$1,0)),"")</f>
        <v>4.9729073368111117E-2</v>
      </c>
      <c r="S39" s="258">
        <f>IFERROR(INDEX('Data Annex'!$K$1:$BS$4779,MATCH(S$1&amp;"|"&amp;$B39,'Data Annex'!$K$1:$K$4779,0),MATCH(S$2,'Data Annex'!$K$1:$BS$1,0)),"")</f>
        <v>3.6093568693305315E-2</v>
      </c>
      <c r="T39" s="259">
        <f>IFERROR(INDEX('Data Annex'!$K$1:$BS$4779,MATCH(T$1&amp;"|"&amp;$B39,'Data Annex'!$K$1:$K$4779,0),MATCH(T$2,'Data Annex'!$K$1:$BS$1,0)),"")</f>
        <v>3.4679925111691712E-2</v>
      </c>
      <c r="U39" s="258">
        <f>IFERROR(INDEX('Data Annex'!$K$1:$BS$4779,MATCH(U$1&amp;"|"&amp;$B39,'Data Annex'!$K$1:$K$4779,0),MATCH(U$2,'Data Annex'!$K$1:$BS$1,0)),"")</f>
        <v>1.2101670083803476E-2</v>
      </c>
      <c r="V39" s="259">
        <f>IFERROR(INDEX('Data Annex'!$K$1:$BS$4779,MATCH(V$1&amp;"|"&amp;$B39,'Data Annex'!$K$1:$K$4779,0),MATCH(V$2,'Data Annex'!$K$1:$BS$1,0)),"")</f>
        <v>1.1809708799642774E-2</v>
      </c>
      <c r="W39" s="258">
        <f>IFERROR(INDEX('Data Annex'!$K$1:$BS$4779,MATCH(W$1&amp;"|"&amp;$B39,'Data Annex'!$K$1:$K$4779,0),MATCH(W$2,'Data Annex'!$K$1:$BS$1,0)),"")</f>
        <v>2.2723188131806925E-2</v>
      </c>
      <c r="X39" s="259">
        <f>IFERROR(INDEX('Data Annex'!$K$1:$BS$4779,MATCH(X$1&amp;"|"&amp;$B39,'Data Annex'!$K$1:$K$4779,0),MATCH(X$2,'Data Annex'!$K$1:$BS$1,0)),"")</f>
        <v>2.2744927755599244E-2</v>
      </c>
      <c r="Y39"/>
    </row>
    <row r="40" spans="1:25" s="378" customFormat="1" ht="21" customHeight="1">
      <c r="A40" s="10">
        <v>29</v>
      </c>
      <c r="B40" s="1" t="s">
        <v>32</v>
      </c>
      <c r="C40"/>
      <c r="D40" s="204" t="s">
        <v>32</v>
      </c>
      <c r="E40" s="190">
        <f>IFERROR(INDEX('Data Annex'!$K$1:$BS$4779,MATCH(E$1&amp;"|"&amp;$B40,'Data Annex'!$K$1:$K$4779,0),MATCH(E$2,'Data Annex'!$K$1:$BS$1,0)),"")</f>
        <v>1.4558105609951097E-2</v>
      </c>
      <c r="F40" s="257">
        <f>IFERROR(INDEX('Data Annex'!$K$1:$BS$4779,MATCH(F$1&amp;"|"&amp;$B40,'Data Annex'!$K$1:$K$4779,0),MATCH(F$2,'Data Annex'!$K$1:$BS$1,0)),"")</f>
        <v>1.3934155647458922E-2</v>
      </c>
      <c r="G40" s="190">
        <f>IFERROR(INDEX('Data Annex'!$K$1:$BS$4779,MATCH(G$1&amp;"|"&amp;$B40,'Data Annex'!$K$1:$K$4779,0),MATCH(G$2,'Data Annex'!$K$1:$BS$1,0)),"")</f>
        <v>9.3561907582628816E-3</v>
      </c>
      <c r="H40" s="257">
        <f>IFERROR(INDEX('Data Annex'!$K$1:$BS$4779,MATCH(H$1&amp;"|"&amp;$B40,'Data Annex'!$K$1:$K$4779,0),MATCH(H$2,'Data Annex'!$K$1:$BS$1,0)),"")</f>
        <v>1.0247796858224889E-2</v>
      </c>
      <c r="I40" s="190">
        <f>IFERROR(INDEX('Data Annex'!$K$1:$BS$4779,MATCH(I$1&amp;"|"&amp;$B40,'Data Annex'!$K$1:$K$4779,0),MATCH(I$2,'Data Annex'!$K$1:$BS$1,0)),"")</f>
        <v>0.26891355727070976</v>
      </c>
      <c r="J40" s="257">
        <f>IFERROR(INDEX('Data Annex'!$K$1:$BS$4779,MATCH(J$1&amp;"|"&amp;$B40,'Data Annex'!$K$1:$K$4779,0),MATCH(J$2,'Data Annex'!$K$1:$BS$1,0)),"")</f>
        <v>0.2591053633825624</v>
      </c>
      <c r="K40" s="190">
        <f>IFERROR(INDEX('Data Annex'!$K$1:$BS$4779,MATCH(K$1&amp;"|"&amp;$B40,'Data Annex'!$K$1:$K$4779,0),MATCH(K$2,'Data Annex'!$K$1:$BS$1,0)),"")</f>
        <v>7.210354216070293E-2</v>
      </c>
      <c r="L40" s="257">
        <f>IFERROR(INDEX('Data Annex'!$K$1:$BS$4779,MATCH(L$1&amp;"|"&amp;$B40,'Data Annex'!$K$1:$K$4779,0),MATCH(L$2,'Data Annex'!$K$1:$BS$1,0)),"")</f>
        <v>7.4528898757171447E-2</v>
      </c>
      <c r="M40" s="190">
        <f>IFERROR(INDEX('Data Annex'!$K$1:$BS$4779,MATCH(M$1&amp;"|"&amp;$B40,'Data Annex'!$K$1:$K$4779,0),MATCH(M$2,'Data Annex'!$K$1:$BS$1,0)),"")</f>
        <v>1.0516287375764226E-2</v>
      </c>
      <c r="N40" s="257">
        <f>IFERROR(INDEX('Data Annex'!$K$1:$BS$4779,MATCH(N$1&amp;"|"&amp;$B40,'Data Annex'!$K$1:$K$4779,0),MATCH(N$2,'Data Annex'!$K$1:$BS$1,0)),"")</f>
        <v>9.7198947349583457E-3</v>
      </c>
      <c r="O40" s="190">
        <f>IFERROR(INDEX('Data Annex'!$K$1:$BS$4779,MATCH(O$1&amp;"|"&amp;$B40,'Data Annex'!$K$1:$K$4779,0),MATCH(O$2,'Data Annex'!$K$1:$BS$1,0)),"")</f>
        <v>9.2731944428793442E-2</v>
      </c>
      <c r="P40" s="257">
        <f>IFERROR(INDEX('Data Annex'!$K$1:$BS$4779,MATCH(P$1&amp;"|"&amp;$B40,'Data Annex'!$K$1:$K$4779,0),MATCH(P$2,'Data Annex'!$K$1:$BS$1,0)),"")</f>
        <v>8.942008519368197E-2</v>
      </c>
      <c r="Q40" s="190">
        <f>IFERROR(INDEX('Data Annex'!$K$1:$BS$4779,MATCH(Q$1&amp;"|"&amp;$B40,'Data Annex'!$K$1:$K$4779,0),MATCH(Q$2,'Data Annex'!$K$1:$BS$1,0)),"")</f>
        <v>0.19325742719753988</v>
      </c>
      <c r="R40" s="257">
        <f>IFERROR(INDEX('Data Annex'!$K$1:$BS$4779,MATCH(R$1&amp;"|"&amp;$B40,'Data Annex'!$K$1:$K$4779,0),MATCH(R$2,'Data Annex'!$K$1:$BS$1,0)),"")</f>
        <v>0.19874394708509877</v>
      </c>
      <c r="S40" s="190">
        <f>IFERROR(INDEX('Data Annex'!$K$1:$BS$4779,MATCH(S$1&amp;"|"&amp;$B40,'Data Annex'!$K$1:$K$4779,0),MATCH(S$2,'Data Annex'!$K$1:$BS$1,0)),"")</f>
        <v>8.6259109208949983E-2</v>
      </c>
      <c r="T40" s="257">
        <f>IFERROR(INDEX('Data Annex'!$K$1:$BS$4779,MATCH(T$1&amp;"|"&amp;$B40,'Data Annex'!$K$1:$K$4779,0),MATCH(T$2,'Data Annex'!$K$1:$BS$1,0)),"")</f>
        <v>8.246130446019477E-2</v>
      </c>
      <c r="U40" s="190">
        <f>IFERROR(INDEX('Data Annex'!$K$1:$BS$4779,MATCH(U$1&amp;"|"&amp;$B40,'Data Annex'!$K$1:$K$4779,0),MATCH(U$2,'Data Annex'!$K$1:$BS$1,0)),"")</f>
        <v>3.6697762193476979E-2</v>
      </c>
      <c r="V40" s="257">
        <f>IFERROR(INDEX('Data Annex'!$K$1:$BS$4779,MATCH(V$1&amp;"|"&amp;$B40,'Data Annex'!$K$1:$K$4779,0),MATCH(V$2,'Data Annex'!$K$1:$BS$1,0)),"")</f>
        <v>3.3800540595356664E-2</v>
      </c>
      <c r="W40" s="190">
        <f>IFERROR(INDEX('Data Annex'!$K$1:$BS$4779,MATCH(W$1&amp;"|"&amp;$B40,'Data Annex'!$K$1:$K$4779,0),MATCH(W$2,'Data Annex'!$K$1:$BS$1,0)),"")</f>
        <v>4.4317084784008018E-2</v>
      </c>
      <c r="X40" s="257">
        <f>IFERROR(INDEX('Data Annex'!$K$1:$BS$4779,MATCH(X$1&amp;"|"&amp;$B40,'Data Annex'!$K$1:$K$4779,0),MATCH(X$2,'Data Annex'!$K$1:$BS$1,0)),"")</f>
        <v>4.9815960889007874E-2</v>
      </c>
      <c r="Y40"/>
    </row>
    <row r="41" spans="1:25" s="378" customFormat="1" ht="21" customHeight="1" thickBot="1">
      <c r="A41" s="2">
        <v>30</v>
      </c>
      <c r="B41" s="1" t="s">
        <v>93</v>
      </c>
      <c r="C41"/>
      <c r="D41" s="204" t="s">
        <v>93</v>
      </c>
      <c r="E41" s="258">
        <f>IFERROR(INDEX('Data Annex'!$K$1:$BS$4779,MATCH(E$1&amp;"|"&amp;$B41,'Data Annex'!$K$1:$K$4779,0),MATCH(E$2,'Data Annex'!$K$1:$BS$1,0)),"")</f>
        <v>4.0863883220434397E-2</v>
      </c>
      <c r="F41" s="259">
        <f>IFERROR(INDEX('Data Annex'!$K$1:$BS$4779,MATCH(F$1&amp;"|"&amp;$B41,'Data Annex'!$K$1:$K$4779,0),MATCH(F$2,'Data Annex'!$K$1:$BS$1,0)),"")</f>
        <v>4.3304002766929431E-2</v>
      </c>
      <c r="G41" s="258">
        <f>IFERROR(INDEX('Data Annex'!$K$1:$BS$4779,MATCH(G$1&amp;"|"&amp;$B41,'Data Annex'!$K$1:$K$4779,0),MATCH(G$2,'Data Annex'!$K$1:$BS$1,0)),"")</f>
        <v>4.080941380466007E-3</v>
      </c>
      <c r="H41" s="259">
        <f>IFERROR(INDEX('Data Annex'!$K$1:$BS$4779,MATCH(H$1&amp;"|"&amp;$B41,'Data Annex'!$K$1:$K$4779,0),MATCH(H$2,'Data Annex'!$K$1:$BS$1,0)),"")</f>
        <v>2.4759110732838889E-3</v>
      </c>
      <c r="I41" s="258">
        <f>IFERROR(INDEX('Data Annex'!$K$1:$BS$4779,MATCH(I$1&amp;"|"&amp;$B41,'Data Annex'!$K$1:$K$4779,0),MATCH(I$2,'Data Annex'!$K$1:$BS$1,0)),"")</f>
        <v>0.16717108622843888</v>
      </c>
      <c r="J41" s="259">
        <f>IFERROR(INDEX('Data Annex'!$K$1:$BS$4779,MATCH(J$1&amp;"|"&amp;$B41,'Data Annex'!$K$1:$K$4779,0),MATCH(J$2,'Data Annex'!$K$1:$BS$1,0)),"")</f>
        <v>0.17208526748435843</v>
      </c>
      <c r="K41" s="258">
        <f>IFERROR(INDEX('Data Annex'!$K$1:$BS$4779,MATCH(K$1&amp;"|"&amp;$B41,'Data Annex'!$K$1:$K$4779,0),MATCH(K$2,'Data Annex'!$K$1:$BS$1,0)),"")</f>
        <v>8.2633894491221563E-2</v>
      </c>
      <c r="L41" s="259">
        <f>IFERROR(INDEX('Data Annex'!$K$1:$BS$4779,MATCH(L$1&amp;"|"&amp;$B41,'Data Annex'!$K$1:$K$4779,0),MATCH(L$2,'Data Annex'!$K$1:$BS$1,0)),"")</f>
        <v>7.8414131971373285E-2</v>
      </c>
      <c r="M41" s="258">
        <f>IFERROR(INDEX('Data Annex'!$K$1:$BS$4779,MATCH(M$1&amp;"|"&amp;$B41,'Data Annex'!$K$1:$K$4779,0),MATCH(M$2,'Data Annex'!$K$1:$BS$1,0)),"")</f>
        <v>1.4490006771860792E-2</v>
      </c>
      <c r="N41" s="259">
        <f>IFERROR(INDEX('Data Annex'!$K$1:$BS$4779,MATCH(N$1&amp;"|"&amp;$B41,'Data Annex'!$K$1:$K$4779,0),MATCH(N$2,'Data Annex'!$K$1:$BS$1,0)),"")</f>
        <v>1.6446189494734788E-2</v>
      </c>
      <c r="O41" s="258">
        <f>IFERROR(INDEX('Data Annex'!$K$1:$BS$4779,MATCH(O$1&amp;"|"&amp;$B41,'Data Annex'!$K$1:$K$4779,0),MATCH(O$2,'Data Annex'!$K$1:$BS$1,0)),"")</f>
        <v>7.4204982522054139E-2</v>
      </c>
      <c r="P41" s="259">
        <f>IFERROR(INDEX('Data Annex'!$K$1:$BS$4779,MATCH(P$1&amp;"|"&amp;$B41,'Data Annex'!$K$1:$K$4779,0),MATCH(P$2,'Data Annex'!$K$1:$BS$1,0)),"")</f>
        <v>6.939804274472243E-2</v>
      </c>
      <c r="Q41" s="258">
        <f>IFERROR(INDEX('Data Annex'!$K$1:$BS$4779,MATCH(Q$1&amp;"|"&amp;$B41,'Data Annex'!$K$1:$K$4779,0),MATCH(Q$2,'Data Annex'!$K$1:$BS$1,0)),"")</f>
        <v>0.16100302890539048</v>
      </c>
      <c r="R41" s="259">
        <f>IFERROR(INDEX('Data Annex'!$K$1:$BS$4779,MATCH(R$1&amp;"|"&amp;$B41,'Data Annex'!$K$1:$K$4779,0),MATCH(R$2,'Data Annex'!$K$1:$BS$1,0)),"")</f>
        <v>0.15900573297004997</v>
      </c>
      <c r="S41" s="258">
        <f>IFERROR(INDEX('Data Annex'!$K$1:$BS$4779,MATCH(S$1&amp;"|"&amp;$B41,'Data Annex'!$K$1:$K$4779,0),MATCH(S$2,'Data Annex'!$K$1:$BS$1,0)),"")</f>
        <v>7.8947355779780959E-2</v>
      </c>
      <c r="T41" s="259">
        <f>IFERROR(INDEX('Data Annex'!$K$1:$BS$4779,MATCH(T$1&amp;"|"&amp;$B41,'Data Annex'!$K$1:$K$4779,0),MATCH(T$2,'Data Annex'!$K$1:$BS$1,0)),"")</f>
        <v>7.925361091324773E-2</v>
      </c>
      <c r="U41" s="258">
        <f>IFERROR(INDEX('Data Annex'!$K$1:$BS$4779,MATCH(U$1&amp;"|"&amp;$B41,'Data Annex'!$K$1:$K$4779,0),MATCH(U$2,'Data Annex'!$K$1:$BS$1,0)),"")</f>
        <v>9.9301094912313797E-3</v>
      </c>
      <c r="V41" s="259">
        <f>IFERROR(INDEX('Data Annex'!$K$1:$BS$4779,MATCH(V$1&amp;"|"&amp;$B41,'Data Annex'!$K$1:$K$4779,0),MATCH(V$2,'Data Annex'!$K$1:$BS$1,0)),"")</f>
        <v>9.9648861641302381E-3</v>
      </c>
      <c r="W41" s="258">
        <f>IFERROR(INDEX('Data Annex'!$K$1:$BS$4779,MATCH(W$1&amp;"|"&amp;$B41,'Data Annex'!$K$1:$K$4779,0),MATCH(W$2,'Data Annex'!$K$1:$BS$1,0)),"")</f>
        <v>4.5205303154192321E-2</v>
      </c>
      <c r="X41" s="259">
        <f>IFERROR(INDEX('Data Annex'!$K$1:$BS$4779,MATCH(X$1&amp;"|"&amp;$B41,'Data Annex'!$K$1:$K$4779,0),MATCH(X$2,'Data Annex'!$K$1:$BS$1,0)),"")</f>
        <v>4.2895084033212419E-2</v>
      </c>
      <c r="Y41"/>
    </row>
    <row r="42" spans="1:25" s="378" customFormat="1" ht="29.25" customHeight="1" thickBot="1">
      <c r="A42" s="2">
        <v>99</v>
      </c>
      <c r="B42" s="1" t="s">
        <v>34</v>
      </c>
      <c r="C42"/>
      <c r="D42" s="143" t="s">
        <v>4546</v>
      </c>
      <c r="E42" s="262">
        <f>IFERROR(INDEX('Data Annex'!$K$1:$BS$4779,MATCH(E$1&amp;"|"&amp;$B42,'Data Annex'!$K$1:$K$4779,0),MATCH(E$2,'Data Annex'!$K$1:$BS$1,0)),"")</f>
        <v>3.8320740401113509E-2</v>
      </c>
      <c r="F42" s="262">
        <f>IFERROR(INDEX('Data Annex'!$K$1:$BS$4779,MATCH(F$1&amp;"|"&amp;$B42,'Data Annex'!$K$1:$K$4779,0),MATCH(F$2,'Data Annex'!$K$1:$BS$1,0)),"")</f>
        <v>3.810160698598819E-2</v>
      </c>
      <c r="G42" s="262">
        <f>IFERROR(INDEX('Data Annex'!$K$1:$BS$4779,MATCH(G$1&amp;"|"&amp;$B42,'Data Annex'!$K$1:$K$4779,0),MATCH(G$2,'Data Annex'!$K$1:$BS$1,0)),"")</f>
        <v>1.2059811816710822E-2</v>
      </c>
      <c r="H42" s="263">
        <f>IFERROR(INDEX('Data Annex'!$K$1:$BS$4779,MATCH(H$1&amp;"|"&amp;$B42,'Data Annex'!$K$1:$K$4779,0),MATCH(H$2,'Data Annex'!$K$1:$BS$1,0)),"")</f>
        <v>1.1330438048789387E-2</v>
      </c>
      <c r="I42" s="80">
        <f>IFERROR(INDEX('Data Annex'!$K$1:$BS$4779,MATCH(I$1&amp;"|"&amp;$B42,'Data Annex'!$K$1:$K$4779,0),MATCH(I$2,'Data Annex'!$K$1:$BS$1,0)),"")</f>
        <v>0.15412667453426168</v>
      </c>
      <c r="J42" s="80">
        <f>IFERROR(INDEX('Data Annex'!$K$1:$BS$4779,MATCH(J$1&amp;"|"&amp;$B42,'Data Annex'!$K$1:$K$4779,0),MATCH(J$2,'Data Annex'!$K$1:$BS$1,0)),"")</f>
        <v>0.15248832086309197</v>
      </c>
      <c r="K42" s="80">
        <f>IFERROR(INDEX('Data Annex'!$K$1:$BS$4779,MATCH(K$1&amp;"|"&amp;$B42,'Data Annex'!$K$1:$K$4779,0),MATCH(K$2,'Data Annex'!$K$1:$BS$1,0)),"")</f>
        <v>5.3255385280496802E-2</v>
      </c>
      <c r="L42" s="81">
        <f>IFERROR(INDEX('Data Annex'!$K$1:$BS$4779,MATCH(L$1&amp;"|"&amp;$B42,'Data Annex'!$K$1:$K$4779,0),MATCH(L$2,'Data Annex'!$K$1:$BS$1,0)),"")</f>
        <v>5.4318753829277103E-2</v>
      </c>
      <c r="M42" s="80">
        <f>IFERROR(INDEX('Data Annex'!$K$1:$BS$4779,MATCH(M$1&amp;"|"&amp;$B42,'Data Annex'!$K$1:$K$4779,0),MATCH(M$2,'Data Annex'!$K$1:$BS$1,0)),"")</f>
        <v>9.6702776647226932E-3</v>
      </c>
      <c r="N42" s="80">
        <f>IFERROR(INDEX('Data Annex'!$K$1:$BS$4779,MATCH(N$1&amp;"|"&amp;$B42,'Data Annex'!$K$1:$K$4779,0),MATCH(N$2,'Data Annex'!$K$1:$BS$1,0)),"")</f>
        <v>9.8010231938854327E-3</v>
      </c>
      <c r="O42" s="80">
        <f>IFERROR(INDEX('Data Annex'!$K$1:$BS$4779,MATCH(O$1&amp;"|"&amp;$B42,'Data Annex'!$K$1:$K$4779,0),MATCH(O$2,'Data Annex'!$K$1:$BS$1,0)),"")</f>
        <v>4.9992658484557355E-2</v>
      </c>
      <c r="P42" s="81">
        <f>IFERROR(INDEX('Data Annex'!$K$1:$BS$4779,MATCH(P$1&amp;"|"&amp;$B42,'Data Annex'!$K$1:$K$4779,0),MATCH(P$2,'Data Annex'!$K$1:$BS$1,0)),"")</f>
        <v>4.9040218114209611E-2</v>
      </c>
      <c r="Q42" s="80">
        <f>IFERROR(INDEX('Data Annex'!$K$1:$BS$4779,MATCH(Q$1&amp;"|"&amp;$B42,'Data Annex'!$K$1:$K$4779,0),MATCH(Q$2,'Data Annex'!$K$1:$BS$1,0)),"")</f>
        <v>0.12860417289099588</v>
      </c>
      <c r="R42" s="80">
        <f>IFERROR(INDEX('Data Annex'!$K$1:$BS$4779,MATCH(R$1&amp;"|"&amp;$B42,'Data Annex'!$K$1:$K$4779,0),MATCH(R$2,'Data Annex'!$K$1:$BS$1,0)),"")</f>
        <v>0.12915933829987469</v>
      </c>
      <c r="S42" s="80">
        <f>IFERROR(INDEX('Data Annex'!$K$1:$BS$4779,MATCH(S$1&amp;"|"&amp;$B42,'Data Annex'!$K$1:$K$4779,0),MATCH(S$2,'Data Annex'!$K$1:$BS$1,0)),"")</f>
        <v>5.4364202640276721E-2</v>
      </c>
      <c r="T42" s="81">
        <f>IFERROR(INDEX('Data Annex'!$K$1:$BS$4779,MATCH(T$1&amp;"|"&amp;$B42,'Data Annex'!$K$1:$K$4779,0),MATCH(T$2,'Data Annex'!$K$1:$BS$1,0)),"")</f>
        <v>5.4499751998393069E-2</v>
      </c>
      <c r="U42" s="80">
        <f>IFERROR(INDEX('Data Annex'!$K$1:$BS$4779,MATCH(U$1&amp;"|"&amp;$B42,'Data Annex'!$K$1:$K$4779,0),MATCH(U$2,'Data Annex'!$K$1:$BS$1,0)),"")</f>
        <v>2.6047884580893823E-2</v>
      </c>
      <c r="V42" s="80">
        <f>IFERROR(INDEX('Data Annex'!$K$1:$BS$4779,MATCH(V$1&amp;"|"&amp;$B42,'Data Annex'!$K$1:$K$4779,0),MATCH(V$2,'Data Annex'!$K$1:$BS$1,0)),"")</f>
        <v>2.6013501486553379E-2</v>
      </c>
      <c r="W42" s="80">
        <f>IFERROR(INDEX('Data Annex'!$K$1:$BS$4779,MATCH(W$1&amp;"|"&amp;$B42,'Data Annex'!$K$1:$K$4779,0),MATCH(W$2,'Data Annex'!$K$1:$BS$1,0)),"")</f>
        <v>3.0660318810162852E-2</v>
      </c>
      <c r="X42" s="81">
        <f>IFERROR(INDEX('Data Annex'!$K$1:$BS$4779,MATCH(X$1&amp;"|"&amp;$B42,'Data Annex'!$K$1:$K$4779,0),MATCH(X$2,'Data Annex'!$K$1:$BS$1,0)),"")</f>
        <v>3.2093715972521704E-2</v>
      </c>
      <c r="Y42"/>
    </row>
    <row r="43" spans="1:25" s="378" customFormat="1" ht="15" customHeight="1">
      <c r="A43" s="2"/>
      <c r="B43" s="2"/>
      <c r="C43"/>
      <c r="D43" s="172"/>
      <c r="E43" s="172"/>
      <c r="F43" s="172"/>
      <c r="G43" s="172"/>
      <c r="H43" s="172"/>
      <c r="I43" s="172"/>
      <c r="J43" s="172"/>
      <c r="K43" s="172"/>
      <c r="L43" s="172"/>
      <c r="M43" s="172"/>
      <c r="N43" s="172"/>
      <c r="O43" s="172"/>
      <c r="P43" s="172"/>
      <c r="Q43" s="172"/>
      <c r="R43" s="172"/>
      <c r="S43" s="172"/>
      <c r="T43" s="172"/>
      <c r="U43" s="172"/>
      <c r="V43" s="172"/>
      <c r="W43" s="172"/>
      <c r="X43" s="172"/>
      <c r="Y43"/>
    </row>
    <row r="44" spans="1:25" s="378" customFormat="1" ht="15" customHeight="1">
      <c r="A44" s="2"/>
      <c r="B44" s="2"/>
      <c r="C44"/>
      <c r="D44" s="232"/>
      <c r="E44" s="2" t="s">
        <v>3566</v>
      </c>
      <c r="F44" s="2" t="s">
        <v>3566</v>
      </c>
      <c r="G44" s="2" t="s">
        <v>3598</v>
      </c>
      <c r="H44" s="2" t="s">
        <v>3598</v>
      </c>
      <c r="I44" s="2" t="s">
        <v>3630</v>
      </c>
      <c r="J44" s="2" t="s">
        <v>3630</v>
      </c>
      <c r="K44" s="2" t="s">
        <v>3662</v>
      </c>
      <c r="L44" s="2" t="s">
        <v>3662</v>
      </c>
      <c r="M44" s="2" t="s">
        <v>3694</v>
      </c>
      <c r="N44" s="2" t="s">
        <v>3694</v>
      </c>
      <c r="O44" s="2" t="s">
        <v>3726</v>
      </c>
      <c r="P44" s="2" t="s">
        <v>3726</v>
      </c>
      <c r="Q44" s="2" t="s">
        <v>3758</v>
      </c>
      <c r="R44" s="2" t="s">
        <v>3758</v>
      </c>
      <c r="S44" s="2" t="s">
        <v>3790</v>
      </c>
      <c r="T44" s="2" t="s">
        <v>3790</v>
      </c>
      <c r="U44" s="2" t="s">
        <v>3822</v>
      </c>
      <c r="V44" s="2" t="s">
        <v>3822</v>
      </c>
      <c r="W44" s="232" t="s">
        <v>147</v>
      </c>
      <c r="X44" s="232" t="s">
        <v>147</v>
      </c>
      <c r="Y44"/>
    </row>
    <row r="45" spans="1:25" s="378" customFormat="1" ht="15" customHeight="1">
      <c r="A45" s="2"/>
      <c r="B45" s="2"/>
      <c r="C45"/>
      <c r="D45" s="232"/>
      <c r="E45" s="243">
        <f>TEXT(E49,"YYYYMM")+0</f>
        <v>202309</v>
      </c>
      <c r="F45" s="243">
        <f t="shared" ref="F45:V45" si="1">TEXT(F49,"YYYYMM")+0</f>
        <v>202312</v>
      </c>
      <c r="G45" s="243">
        <f t="shared" si="1"/>
        <v>202309</v>
      </c>
      <c r="H45" s="243">
        <f t="shared" si="1"/>
        <v>202312</v>
      </c>
      <c r="I45" s="243">
        <f t="shared" si="1"/>
        <v>202309</v>
      </c>
      <c r="J45" s="243">
        <f t="shared" si="1"/>
        <v>202312</v>
      </c>
      <c r="K45" s="243">
        <f t="shared" si="1"/>
        <v>202309</v>
      </c>
      <c r="L45" s="243">
        <f t="shared" si="1"/>
        <v>202312</v>
      </c>
      <c r="M45" s="243">
        <f t="shared" si="1"/>
        <v>202309</v>
      </c>
      <c r="N45" s="243">
        <f t="shared" si="1"/>
        <v>202312</v>
      </c>
      <c r="O45" s="243">
        <f t="shared" si="1"/>
        <v>202309</v>
      </c>
      <c r="P45" s="243">
        <f t="shared" si="1"/>
        <v>202312</v>
      </c>
      <c r="Q45" s="243">
        <f t="shared" si="1"/>
        <v>202309</v>
      </c>
      <c r="R45" s="243">
        <f t="shared" si="1"/>
        <v>202312</v>
      </c>
      <c r="S45" s="243">
        <f t="shared" si="1"/>
        <v>202309</v>
      </c>
      <c r="T45" s="243">
        <f t="shared" si="1"/>
        <v>202312</v>
      </c>
      <c r="U45" s="243">
        <f t="shared" si="1"/>
        <v>202309</v>
      </c>
      <c r="V45" s="243">
        <f t="shared" si="1"/>
        <v>202312</v>
      </c>
      <c r="W45" s="232" t="s">
        <v>147</v>
      </c>
      <c r="X45" s="232" t="s">
        <v>147</v>
      </c>
      <c r="Y45"/>
    </row>
    <row r="46" spans="1:25" s="378" customFormat="1" ht="15" customHeight="1">
      <c r="A46" s="2"/>
      <c r="B46" s="2"/>
      <c r="C46"/>
      <c r="D46" s="529" t="s">
        <v>4519</v>
      </c>
      <c r="E46" s="529"/>
      <c r="F46" s="529"/>
      <c r="G46" s="529"/>
      <c r="H46" s="529"/>
      <c r="I46" s="529"/>
      <c r="J46" s="529"/>
      <c r="K46" s="529"/>
      <c r="L46" s="529"/>
      <c r="M46" s="529"/>
      <c r="N46" s="529"/>
      <c r="O46" s="529"/>
      <c r="P46" s="529"/>
      <c r="Q46" s="529"/>
      <c r="R46" s="529"/>
      <c r="S46" s="529"/>
      <c r="T46" s="529"/>
      <c r="U46" s="529"/>
      <c r="V46" s="529"/>
      <c r="W46" s="232" t="s">
        <v>147</v>
      </c>
      <c r="X46" s="232" t="s">
        <v>147</v>
      </c>
      <c r="Y46"/>
    </row>
    <row r="47" spans="1:25" s="378" customFormat="1" ht="15" customHeight="1">
      <c r="A47" s="1"/>
      <c r="B47" s="1"/>
      <c r="C47"/>
      <c r="D47" s="529"/>
      <c r="E47" s="529"/>
      <c r="F47" s="529"/>
      <c r="G47" s="529"/>
      <c r="H47" s="529"/>
      <c r="I47" s="529"/>
      <c r="J47" s="529"/>
      <c r="K47" s="529"/>
      <c r="L47" s="529"/>
      <c r="M47" s="529"/>
      <c r="N47" s="529"/>
      <c r="O47" s="529"/>
      <c r="P47" s="529"/>
      <c r="Q47" s="529"/>
      <c r="R47" s="529"/>
      <c r="S47" s="529"/>
      <c r="T47" s="529"/>
      <c r="U47" s="529"/>
      <c r="V47" s="529"/>
      <c r="W47" s="232" t="s">
        <v>147</v>
      </c>
      <c r="X47" s="232" t="s">
        <v>147</v>
      </c>
      <c r="Y47"/>
    </row>
    <row r="48" spans="1:25" s="381" customFormat="1" ht="111" customHeight="1">
      <c r="A48" s="5"/>
      <c r="B48" s="5"/>
      <c r="C48" s="1"/>
      <c r="D48" s="198" t="s">
        <v>111</v>
      </c>
      <c r="E48" s="546" t="s">
        <v>4520</v>
      </c>
      <c r="F48" s="545"/>
      <c r="G48" s="544" t="s">
        <v>4521</v>
      </c>
      <c r="H48" s="545"/>
      <c r="I48" s="544" t="s">
        <v>4522</v>
      </c>
      <c r="J48" s="545"/>
      <c r="K48" s="544" t="s">
        <v>4523</v>
      </c>
      <c r="L48" s="545"/>
      <c r="M48" s="544" t="s">
        <v>4524</v>
      </c>
      <c r="N48" s="545"/>
      <c r="O48" s="544" t="s">
        <v>4525</v>
      </c>
      <c r="P48" s="545"/>
      <c r="Q48" s="544" t="s">
        <v>4526</v>
      </c>
      <c r="R48" s="545"/>
      <c r="S48" s="544" t="s">
        <v>4527</v>
      </c>
      <c r="T48" s="545"/>
      <c r="U48" s="544" t="s">
        <v>4528</v>
      </c>
      <c r="V48" s="545"/>
      <c r="W48" s="232" t="s">
        <v>147</v>
      </c>
      <c r="X48" s="232" t="s">
        <v>147</v>
      </c>
      <c r="Y48" s="265"/>
    </row>
    <row r="49" spans="1:25" s="378" customFormat="1" ht="21" customHeight="1">
      <c r="A49" s="2"/>
      <c r="B49" s="1"/>
      <c r="C49"/>
      <c r="D49" s="95"/>
      <c r="E49" s="267">
        <f>EOMONTH($A$3,-3)</f>
        <v>45199</v>
      </c>
      <c r="F49" s="267">
        <f>EOMONTH($A$3,0)</f>
        <v>45291</v>
      </c>
      <c r="G49" s="268">
        <f>EOMONTH($A$3,-3)</f>
        <v>45199</v>
      </c>
      <c r="H49" s="267">
        <f>EOMONTH($A$3,0)</f>
        <v>45291</v>
      </c>
      <c r="I49" s="268">
        <f>EOMONTH($A$3,-3)</f>
        <v>45199</v>
      </c>
      <c r="J49" s="267">
        <f>EOMONTH($A$3,0)</f>
        <v>45291</v>
      </c>
      <c r="K49" s="268">
        <f>EOMONTH($A$3,-3)</f>
        <v>45199</v>
      </c>
      <c r="L49" s="267">
        <f>EOMONTH($A$3,0)</f>
        <v>45291</v>
      </c>
      <c r="M49" s="268">
        <f>EOMONTH($A$3,-3)</f>
        <v>45199</v>
      </c>
      <c r="N49" s="267">
        <f>EOMONTH($A$3,0)</f>
        <v>45291</v>
      </c>
      <c r="O49" s="268">
        <f>EOMONTH($A$3,-3)</f>
        <v>45199</v>
      </c>
      <c r="P49" s="267">
        <f>EOMONTH($A$3,0)</f>
        <v>45291</v>
      </c>
      <c r="Q49" s="268">
        <f>EOMONTH($A$3,-3)</f>
        <v>45199</v>
      </c>
      <c r="R49" s="267">
        <f>EOMONTH($A$3,0)</f>
        <v>45291</v>
      </c>
      <c r="S49" s="268">
        <f>EOMONTH($A$3,-3)</f>
        <v>45199</v>
      </c>
      <c r="T49" s="267">
        <f>EOMONTH($A$3,0)</f>
        <v>45291</v>
      </c>
      <c r="U49" s="268">
        <f>EOMONTH($A$3,-3)</f>
        <v>45199</v>
      </c>
      <c r="V49" s="267">
        <f>EOMONTH($A$3,0)</f>
        <v>45291</v>
      </c>
      <c r="W49" s="232" t="s">
        <v>147</v>
      </c>
      <c r="X49" s="232" t="s">
        <v>147</v>
      </c>
      <c r="Y49"/>
    </row>
    <row r="50" spans="1:25" s="378" customFormat="1" ht="21" customHeight="1">
      <c r="A50" s="2"/>
      <c r="B50" s="1" t="s">
        <v>13</v>
      </c>
      <c r="C50"/>
      <c r="D50" s="204" t="s">
        <v>13</v>
      </c>
      <c r="E50" s="194">
        <f>IFERROR(INDEX('Data Annex'!$K$1:$BS$4779,MATCH(E$44&amp;"|"&amp;$B50,'Data Annex'!$K$1:$K$4779,0),MATCH(E$45,'Data Annex'!$K$1:$BS$1,0)),"")</f>
        <v>1.4273611416248552E-2</v>
      </c>
      <c r="F50" s="194">
        <f>IFERROR(INDEX('Data Annex'!$K$1:$BS$4779,MATCH(F$44&amp;"|"&amp;$B50,'Data Annex'!$K$1:$K$4779,0),MATCH(F$45,'Data Annex'!$K$1:$BS$1,0)),"")</f>
        <v>1.5231600425212802E-2</v>
      </c>
      <c r="G50" s="235">
        <f>IFERROR(INDEX('Data Annex'!$K$1:$BS$4779,MATCH(G$44&amp;"|"&amp;$B50,'Data Annex'!$K$1:$K$4779,0),MATCH(G$45,'Data Annex'!$K$1:$BS$1,0)),"")</f>
        <v>0.28534810455815218</v>
      </c>
      <c r="H50" s="194">
        <f>IFERROR(INDEX('Data Annex'!$K$1:$BS$4779,MATCH(H$44&amp;"|"&amp;$B50,'Data Annex'!$K$1:$K$4779,0),MATCH(H$45,'Data Annex'!$K$1:$BS$1,0)),"")</f>
        <v>0.29077013118551176</v>
      </c>
      <c r="I50" s="235">
        <f>IFERROR(INDEX('Data Annex'!$K$1:$BS$4779,MATCH(I$44&amp;"|"&amp;$B50,'Data Annex'!$K$1:$K$4779,0),MATCH(I$45,'Data Annex'!$K$1:$BS$1,0)),"")</f>
        <v>7.632824280554755E-2</v>
      </c>
      <c r="J50" s="194">
        <f>IFERROR(INDEX('Data Annex'!$K$1:$BS$4779,MATCH(J$44&amp;"|"&amp;$B50,'Data Annex'!$K$1:$K$4779,0),MATCH(J$45,'Data Annex'!$K$1:$BS$1,0)),"")</f>
        <v>7.4420866367604158E-2</v>
      </c>
      <c r="K50" s="235">
        <f>IFERROR(INDEX('Data Annex'!$K$1:$BS$4779,MATCH(K$44&amp;"|"&amp;$B50,'Data Annex'!$K$1:$K$4779,0),MATCH(K$45,'Data Annex'!$K$1:$BS$1,0)),"")</f>
        <v>2.0058816712161517E-2</v>
      </c>
      <c r="L50" s="195">
        <f>IFERROR(INDEX('Data Annex'!$K$1:$BS$4779,MATCH(L$44&amp;"|"&amp;$B50,'Data Annex'!$K$1:$K$4779,0),MATCH(L$45,'Data Annex'!$K$1:$BS$1,0)),"")</f>
        <v>2.0094023529951072E-2</v>
      </c>
      <c r="M50" s="235">
        <f>IFERROR(INDEX('Data Annex'!$K$1:$BS$4779,MATCH(M$44&amp;"|"&amp;$B50,'Data Annex'!$K$1:$K$4779,0),MATCH(M$45,'Data Annex'!$K$1:$BS$1,0)),"")</f>
        <v>3.7691447425243856E-3</v>
      </c>
      <c r="N50" s="194">
        <f>IFERROR(INDEX('Data Annex'!$K$1:$BS$4779,MATCH(N$44&amp;"|"&amp;$B50,'Data Annex'!$K$1:$K$4779,0),MATCH(N$45,'Data Annex'!$K$1:$BS$1,0)),"")</f>
        <v>4.0068133380469469E-3</v>
      </c>
      <c r="O50" s="235">
        <f>IFERROR(INDEX('Data Annex'!$K$1:$BS$4779,MATCH(O$44&amp;"|"&amp;$B50,'Data Annex'!$K$1:$K$4779,0),MATCH(O$45,'Data Annex'!$K$1:$BS$1,0)),"")</f>
        <v>7.7016078967754133E-4</v>
      </c>
      <c r="P50" s="194">
        <f>IFERROR(INDEX('Data Annex'!$K$1:$BS$4779,MATCH(P$44&amp;"|"&amp;$B50,'Data Annex'!$K$1:$K$4779,0),MATCH(P$45,'Data Annex'!$K$1:$BS$1,0)),"")</f>
        <v>8.3540364864029151E-4</v>
      </c>
      <c r="Q50" s="235">
        <f>IFERROR(INDEX('Data Annex'!$K$1:$BS$4779,MATCH(Q$44&amp;"|"&amp;$B50,'Data Annex'!$K$1:$K$4779,0),MATCH(Q$45,'Data Annex'!$K$1:$BS$1,0)),"")</f>
        <v>1.0482078950044006E-2</v>
      </c>
      <c r="R50" s="194">
        <f>IFERROR(INDEX('Data Annex'!$K$1:$BS$4779,MATCH(R$44&amp;"|"&amp;$B50,'Data Annex'!$K$1:$K$4779,0),MATCH(R$45,'Data Annex'!$K$1:$BS$1,0)),"")</f>
        <v>9.7298618000224591E-3</v>
      </c>
      <c r="S50" s="235">
        <f>IFERROR(INDEX('Data Annex'!$K$1:$BS$4779,MATCH(S$44&amp;"|"&amp;$B50,'Data Annex'!$K$1:$K$4779,0),MATCH(S$45,'Data Annex'!$K$1:$BS$1,0)),"")</f>
        <v>5.3981422759416097E-3</v>
      </c>
      <c r="T50" s="195">
        <f>IFERROR(INDEX('Data Annex'!$K$1:$BS$4779,MATCH(T$44&amp;"|"&amp;$B50,'Data Annex'!$K$1:$K$4779,0),MATCH(T$45,'Data Annex'!$K$1:$BS$1,0)),"")</f>
        <v>7.074243998172444E-3</v>
      </c>
      <c r="U50" s="235">
        <f>IFERROR(INDEX('Data Annex'!$K$1:$BS$4779,MATCH(U$44&amp;"|"&amp;$B50,'Data Annex'!$K$1:$K$4779,0),MATCH(U$45,'Data Annex'!$K$1:$BS$1,0)),"")</f>
        <v>8.1263833668472358E-3</v>
      </c>
      <c r="V50" s="194">
        <f>IFERROR(INDEX('Data Annex'!$K$1:$BS$4779,MATCH(V$44&amp;"|"&amp;$B50,'Data Annex'!$K$1:$K$4779,0),MATCH(V$45,'Data Annex'!$K$1:$BS$1,0)),"")</f>
        <v>8.2035887968761358E-3</v>
      </c>
      <c r="W50" s="232" t="s">
        <v>147</v>
      </c>
      <c r="X50" s="232" t="s">
        <v>147</v>
      </c>
      <c r="Y50"/>
    </row>
    <row r="51" spans="1:25" s="381" customFormat="1" ht="18">
      <c r="A51" s="5" t="s">
        <v>5224</v>
      </c>
      <c r="B51" s="1" t="s">
        <v>14</v>
      </c>
      <c r="C51" s="1"/>
      <c r="D51" s="204" t="s">
        <v>14</v>
      </c>
      <c r="E51" s="192">
        <f>IFERROR(INDEX('Data Annex'!$K$1:$BS$4779,MATCH(E$44&amp;"|"&amp;$B51,'Data Annex'!$K$1:$K$4779,0),MATCH(E$45,'Data Annex'!$K$1:$BS$1,0)),"")</f>
        <v>3.315213752682062E-2</v>
      </c>
      <c r="F51" s="192">
        <f>IFERROR(INDEX('Data Annex'!$K$1:$BS$4779,MATCH(F$44&amp;"|"&amp;$B51,'Data Annex'!$K$1:$K$4779,0),MATCH(F$45,'Data Annex'!$K$1:$BS$1,0)),"")</f>
        <v>3.4096385313100809E-2</v>
      </c>
      <c r="G51" s="220">
        <f>IFERROR(INDEX('Data Annex'!$K$1:$BS$4779,MATCH(G$44&amp;"|"&amp;$B51,'Data Annex'!$K$1:$K$4779,0),MATCH(G$45,'Data Annex'!$K$1:$BS$1,0)),"")</f>
        <v>0.13893333000359062</v>
      </c>
      <c r="H51" s="192">
        <f>IFERROR(INDEX('Data Annex'!$K$1:$BS$4779,MATCH(H$44&amp;"|"&amp;$B51,'Data Annex'!$K$1:$K$4779,0),MATCH(H$45,'Data Annex'!$K$1:$BS$1,0)),"")</f>
        <v>0.14197353597693066</v>
      </c>
      <c r="I51" s="220">
        <f>IFERROR(INDEX('Data Annex'!$K$1:$BS$4779,MATCH(I$44&amp;"|"&amp;$B51,'Data Annex'!$K$1:$K$4779,0),MATCH(I$45,'Data Annex'!$K$1:$BS$1,0)),"")</f>
        <v>6.765769302473823E-2</v>
      </c>
      <c r="J51" s="192">
        <f>IFERROR(INDEX('Data Annex'!$K$1:$BS$4779,MATCH(J$44&amp;"|"&amp;$B51,'Data Annex'!$K$1:$K$4779,0),MATCH(J$45,'Data Annex'!$K$1:$BS$1,0)),"")</f>
        <v>6.6651521075365525E-2</v>
      </c>
      <c r="K51" s="220">
        <f>IFERROR(INDEX('Data Annex'!$K$1:$BS$4779,MATCH(K$44&amp;"|"&amp;$B51,'Data Annex'!$K$1:$K$4779,0),MATCH(K$45,'Data Annex'!$K$1:$BS$1,0)),"")</f>
        <v>8.5583997470196391E-2</v>
      </c>
      <c r="L51" s="196">
        <f>IFERROR(INDEX('Data Annex'!$K$1:$BS$4779,MATCH(L$44&amp;"|"&amp;$B51,'Data Annex'!$K$1:$K$4779,0),MATCH(L$45,'Data Annex'!$K$1:$BS$1,0)),"")</f>
        <v>8.6147284251143305E-2</v>
      </c>
      <c r="M51" s="220">
        <f>IFERROR(INDEX('Data Annex'!$K$1:$BS$4779,MATCH(M$44&amp;"|"&amp;$B51,'Data Annex'!$K$1:$K$4779,0),MATCH(M$45,'Data Annex'!$K$1:$BS$1,0)),"")</f>
        <v>2.6421643056110155E-3</v>
      </c>
      <c r="N51" s="192">
        <f>IFERROR(INDEX('Data Annex'!$K$1:$BS$4779,MATCH(N$44&amp;"|"&amp;$B51,'Data Annex'!$K$1:$K$4779,0),MATCH(N$45,'Data Annex'!$K$1:$BS$1,0)),"")</f>
        <v>3.8487120041807033E-3</v>
      </c>
      <c r="O51" s="220">
        <f>IFERROR(INDEX('Data Annex'!$K$1:$BS$4779,MATCH(O$44&amp;"|"&amp;$B51,'Data Annex'!$K$1:$K$4779,0),MATCH(O$45,'Data Annex'!$K$1:$BS$1,0)),"")</f>
        <v>2.538110692836586E-3</v>
      </c>
      <c r="P51" s="196">
        <f>IFERROR(INDEX('Data Annex'!$K$1:$BS$4779,MATCH(P$44&amp;"|"&amp;$B51,'Data Annex'!$K$1:$K$4779,0),MATCH(P$45,'Data Annex'!$K$1:$BS$1,0)),"")</f>
        <v>2.8772586444997033E-3</v>
      </c>
      <c r="Q51" s="220">
        <f>IFERROR(INDEX('Data Annex'!$K$1:$BS$4779,MATCH(Q$44&amp;"|"&amp;$B51,'Data Annex'!$K$1:$K$4779,0),MATCH(Q$45,'Data Annex'!$K$1:$BS$1,0)),"")</f>
        <v>4.925187815551893E-2</v>
      </c>
      <c r="R51" s="192">
        <f>IFERROR(INDEX('Data Annex'!$K$1:$BS$4779,MATCH(R$44&amp;"|"&amp;$B51,'Data Annex'!$K$1:$K$4779,0),MATCH(R$45,'Data Annex'!$K$1:$BS$1,0)),"")</f>
        <v>4.9603075405713563E-2</v>
      </c>
      <c r="S51" s="220">
        <f>IFERROR(INDEX('Data Annex'!$K$1:$BS$4779,MATCH(S$44&amp;"|"&amp;$B51,'Data Annex'!$K$1:$K$4779,0),MATCH(S$45,'Data Annex'!$K$1:$BS$1,0)),"")</f>
        <v>7.0983385239402671E-3</v>
      </c>
      <c r="T51" s="196">
        <f>IFERROR(INDEX('Data Annex'!$K$1:$BS$4779,MATCH(T$44&amp;"|"&amp;$B51,'Data Annex'!$K$1:$K$4779,0),MATCH(T$45,'Data Annex'!$K$1:$BS$1,0)),"")</f>
        <v>7.2470580493128028E-3</v>
      </c>
      <c r="U51" s="220">
        <f>IFERROR(INDEX('Data Annex'!$K$1:$BS$4779,MATCH(U$44&amp;"|"&amp;$B51,'Data Annex'!$K$1:$K$4779,0),MATCH(U$45,'Data Annex'!$K$1:$BS$1,0)),"")</f>
        <v>1.7347799045892086E-2</v>
      </c>
      <c r="V51" s="192">
        <f>IFERROR(INDEX('Data Annex'!$K$1:$BS$4779,MATCH(V$44&amp;"|"&amp;$B51,'Data Annex'!$K$1:$K$4779,0),MATCH(V$45,'Data Annex'!$K$1:$BS$1,0)),"")</f>
        <v>1.6960322715992862E-2</v>
      </c>
      <c r="W51" s="232" t="s">
        <v>147</v>
      </c>
      <c r="X51" s="232" t="s">
        <v>147</v>
      </c>
      <c r="Y51" s="13"/>
    </row>
    <row r="52" spans="1:25" s="378" customFormat="1" ht="21" customHeight="1">
      <c r="A52" s="2">
        <v>1</v>
      </c>
      <c r="B52" s="1" t="s">
        <v>92</v>
      </c>
      <c r="C52"/>
      <c r="D52" s="204" t="s">
        <v>92</v>
      </c>
      <c r="E52" s="194">
        <f>IFERROR(INDEX('Data Annex'!$K$1:$BS$4779,MATCH(E$44&amp;"|"&amp;$B52,'Data Annex'!$K$1:$K$4779,0),MATCH(E$45,'Data Annex'!$K$1:$BS$1,0)),"")</f>
        <v>1.0382316533889952E-2</v>
      </c>
      <c r="F52" s="194">
        <f>IFERROR(INDEX('Data Annex'!$K$1:$BS$4779,MATCH(F$44&amp;"|"&amp;$B52,'Data Annex'!$K$1:$K$4779,0),MATCH(F$45,'Data Annex'!$K$1:$BS$1,0)),"")</f>
        <v>9.3167422302716622E-3</v>
      </c>
      <c r="G52" s="235">
        <f>IFERROR(INDEX('Data Annex'!$K$1:$BS$4779,MATCH(G$44&amp;"|"&amp;$B52,'Data Annex'!$K$1:$K$4779,0),MATCH(G$45,'Data Annex'!$K$1:$BS$1,0)),"")</f>
        <v>8.4684148531501205E-2</v>
      </c>
      <c r="H52" s="194">
        <f>IFERROR(INDEX('Data Annex'!$K$1:$BS$4779,MATCH(H$44&amp;"|"&amp;$B52,'Data Annex'!$K$1:$K$4779,0),MATCH(H$45,'Data Annex'!$K$1:$BS$1,0)),"")</f>
        <v>8.6688820564322283E-2</v>
      </c>
      <c r="I52" s="235">
        <f>IFERROR(INDEX('Data Annex'!$K$1:$BS$4779,MATCH(I$44&amp;"|"&amp;$B52,'Data Annex'!$K$1:$K$4779,0),MATCH(I$45,'Data Annex'!$K$1:$BS$1,0)),"")</f>
        <v>2.1152863258025484E-2</v>
      </c>
      <c r="J52" s="194">
        <f>IFERROR(INDEX('Data Annex'!$K$1:$BS$4779,MATCH(J$44&amp;"|"&amp;$B52,'Data Annex'!$K$1:$K$4779,0),MATCH(J$45,'Data Annex'!$K$1:$BS$1,0)),"")</f>
        <v>2.1199397723526067E-2</v>
      </c>
      <c r="K52" s="235">
        <f>IFERROR(INDEX('Data Annex'!$K$1:$BS$4779,MATCH(K$44&amp;"|"&amp;$B52,'Data Annex'!$K$1:$K$4779,0),MATCH(K$45,'Data Annex'!$K$1:$BS$1,0)),"")</f>
        <v>1.594957723678405E-2</v>
      </c>
      <c r="L52" s="195">
        <f>IFERROR(INDEX('Data Annex'!$K$1:$BS$4779,MATCH(L$44&amp;"|"&amp;$B52,'Data Annex'!$K$1:$K$4779,0),MATCH(L$45,'Data Annex'!$K$1:$BS$1,0)),"")</f>
        <v>1.5755903945539985E-2</v>
      </c>
      <c r="M52" s="235">
        <f>IFERROR(INDEX('Data Annex'!$K$1:$BS$4779,MATCH(M$44&amp;"|"&amp;$B52,'Data Annex'!$K$1:$K$4779,0),MATCH(M$45,'Data Annex'!$K$1:$BS$1,0)),"")</f>
        <v>5.6004300221119315E-5</v>
      </c>
      <c r="N52" s="194">
        <f>IFERROR(INDEX('Data Annex'!$K$1:$BS$4779,MATCH(N$44&amp;"|"&amp;$B52,'Data Annex'!$K$1:$K$4779,0),MATCH(N$45,'Data Annex'!$K$1:$BS$1,0)),"")</f>
        <v>5.3450688534886826E-5</v>
      </c>
      <c r="O52" s="235">
        <f>IFERROR(INDEX('Data Annex'!$K$1:$BS$4779,MATCH(O$44&amp;"|"&amp;$B52,'Data Annex'!$K$1:$K$4779,0),MATCH(O$45,'Data Annex'!$K$1:$BS$1,0)),"")</f>
        <v>1.4128212274551618E-3</v>
      </c>
      <c r="P52" s="194">
        <f>IFERROR(INDEX('Data Annex'!$K$1:$BS$4779,MATCH(P$44&amp;"|"&amp;$B52,'Data Annex'!$K$1:$K$4779,0),MATCH(P$45,'Data Annex'!$K$1:$BS$1,0)),"")</f>
        <v>1.2289455163401314E-3</v>
      </c>
      <c r="Q52" s="235">
        <f>IFERROR(INDEX('Data Annex'!$K$1:$BS$4779,MATCH(Q$44&amp;"|"&amp;$B52,'Data Annex'!$K$1:$K$4779,0),MATCH(Q$45,'Data Annex'!$K$1:$BS$1,0)),"")</f>
        <v>4.9259990357458719E-3</v>
      </c>
      <c r="R52" s="194">
        <f>IFERROR(INDEX('Data Annex'!$K$1:$BS$4779,MATCH(R$44&amp;"|"&amp;$B52,'Data Annex'!$K$1:$K$4779,0),MATCH(R$45,'Data Annex'!$K$1:$BS$1,0)),"")</f>
        <v>4.9211411448794231E-3</v>
      </c>
      <c r="S52" s="235">
        <f>IFERROR(INDEX('Data Annex'!$K$1:$BS$4779,MATCH(S$44&amp;"|"&amp;$B52,'Data Annex'!$K$1:$K$4779,0),MATCH(S$45,'Data Annex'!$K$1:$BS$1,0)),"")</f>
        <v>1.6992706159038291E-3</v>
      </c>
      <c r="T52" s="195">
        <f>IFERROR(INDEX('Data Annex'!$K$1:$BS$4779,MATCH(T$44&amp;"|"&amp;$B52,'Data Annex'!$K$1:$K$4779,0),MATCH(T$45,'Data Annex'!$K$1:$BS$1,0)),"")</f>
        <v>1.9923166211430962E-3</v>
      </c>
      <c r="U52" s="235">
        <f>IFERROR(INDEX('Data Annex'!$K$1:$BS$4779,MATCH(U$44&amp;"|"&amp;$B52,'Data Annex'!$K$1:$K$4779,0),MATCH(U$45,'Data Annex'!$K$1:$BS$1,0)),"")</f>
        <v>2.7020565546126097E-3</v>
      </c>
      <c r="V52" s="194">
        <f>IFERROR(INDEX('Data Annex'!$K$1:$BS$4779,MATCH(V$44&amp;"|"&amp;$B52,'Data Annex'!$K$1:$K$4779,0),MATCH(V$45,'Data Annex'!$K$1:$BS$1,0)),"")</f>
        <v>2.8452158779088206E-3</v>
      </c>
      <c r="W52" s="232" t="s">
        <v>147</v>
      </c>
      <c r="X52" s="232" t="s">
        <v>147</v>
      </c>
      <c r="Y52"/>
    </row>
    <row r="53" spans="1:25" s="378" customFormat="1" ht="21" customHeight="1">
      <c r="A53" s="2">
        <v>2</v>
      </c>
      <c r="B53" s="1" t="s">
        <v>15</v>
      </c>
      <c r="C53"/>
      <c r="D53" s="204" t="s">
        <v>15</v>
      </c>
      <c r="E53" s="192">
        <f>IFERROR(INDEX('Data Annex'!$K$1:$BS$4779,MATCH(E$44&amp;"|"&amp;$B53,'Data Annex'!$K$1:$K$4779,0),MATCH(E$45,'Data Annex'!$K$1:$BS$1,0)),"")</f>
        <v>0</v>
      </c>
      <c r="F53" s="192">
        <f>IFERROR(INDEX('Data Annex'!$K$1:$BS$4779,MATCH(F$44&amp;"|"&amp;$B53,'Data Annex'!$K$1:$K$4779,0),MATCH(F$45,'Data Annex'!$K$1:$BS$1,0)),"")</f>
        <v>0</v>
      </c>
      <c r="G53" s="220">
        <f>IFERROR(INDEX('Data Annex'!$K$1:$BS$4779,MATCH(G$44&amp;"|"&amp;$B53,'Data Annex'!$K$1:$K$4779,0),MATCH(G$45,'Data Annex'!$K$1:$BS$1,0)),"")</f>
        <v>0.16649209848482244</v>
      </c>
      <c r="H53" s="192">
        <f>IFERROR(INDEX('Data Annex'!$K$1:$BS$4779,MATCH(H$44&amp;"|"&amp;$B53,'Data Annex'!$K$1:$K$4779,0),MATCH(H$45,'Data Annex'!$K$1:$BS$1,0)),"")</f>
        <v>0.16537356639383685</v>
      </c>
      <c r="I53" s="220">
        <f>IFERROR(INDEX('Data Annex'!$K$1:$BS$4779,MATCH(I$44&amp;"|"&amp;$B53,'Data Annex'!$K$1:$K$4779,0),MATCH(I$45,'Data Annex'!$K$1:$BS$1,0)),"")</f>
        <v>4.7569839962246944E-2</v>
      </c>
      <c r="J53" s="192">
        <f>IFERROR(INDEX('Data Annex'!$K$1:$BS$4779,MATCH(J$44&amp;"|"&amp;$B53,'Data Annex'!$K$1:$K$4779,0),MATCH(J$45,'Data Annex'!$K$1:$BS$1,0)),"")</f>
        <v>4.3452094666364786E-2</v>
      </c>
      <c r="K53" s="220">
        <f>IFERROR(INDEX('Data Annex'!$K$1:$BS$4779,MATCH(K$44&amp;"|"&amp;$B53,'Data Annex'!$K$1:$K$4779,0),MATCH(K$45,'Data Annex'!$K$1:$BS$1,0)),"")</f>
        <v>1.2077913413156021E-2</v>
      </c>
      <c r="L53" s="196">
        <f>IFERROR(INDEX('Data Annex'!$K$1:$BS$4779,MATCH(L$44&amp;"|"&amp;$B53,'Data Annex'!$K$1:$K$4779,0),MATCH(L$45,'Data Annex'!$K$1:$BS$1,0)),"")</f>
        <v>1.184710461055158E-2</v>
      </c>
      <c r="M53" s="220">
        <f>IFERROR(INDEX('Data Annex'!$K$1:$BS$4779,MATCH(M$44&amp;"|"&amp;$B53,'Data Annex'!$K$1:$K$4779,0),MATCH(M$45,'Data Annex'!$K$1:$BS$1,0)),"")</f>
        <v>0</v>
      </c>
      <c r="N53" s="192">
        <f>IFERROR(INDEX('Data Annex'!$K$1:$BS$4779,MATCH(N$44&amp;"|"&amp;$B53,'Data Annex'!$K$1:$K$4779,0),MATCH(N$45,'Data Annex'!$K$1:$BS$1,0)),"")</f>
        <v>0</v>
      </c>
      <c r="O53" s="220">
        <f>IFERROR(INDEX('Data Annex'!$K$1:$BS$4779,MATCH(O$44&amp;"|"&amp;$B53,'Data Annex'!$K$1:$K$4779,0),MATCH(O$45,'Data Annex'!$K$1:$BS$1,0)),"")</f>
        <v>1.1623396098531644E-2</v>
      </c>
      <c r="P53" s="196">
        <f>IFERROR(INDEX('Data Annex'!$K$1:$BS$4779,MATCH(P$44&amp;"|"&amp;$B53,'Data Annex'!$K$1:$K$4779,0),MATCH(P$45,'Data Annex'!$K$1:$BS$1,0)),"")</f>
        <v>1.1697398103246876E-2</v>
      </c>
      <c r="Q53" s="220">
        <f>IFERROR(INDEX('Data Annex'!$K$1:$BS$4779,MATCH(Q$44&amp;"|"&amp;$B53,'Data Annex'!$K$1:$K$4779,0),MATCH(Q$45,'Data Annex'!$K$1:$BS$1,0)),"")</f>
        <v>1.9248544948497495E-2</v>
      </c>
      <c r="R53" s="192">
        <f>IFERROR(INDEX('Data Annex'!$K$1:$BS$4779,MATCH(R$44&amp;"|"&amp;$B53,'Data Annex'!$K$1:$K$4779,0),MATCH(R$45,'Data Annex'!$K$1:$BS$1,0)),"")</f>
        <v>2.0377581804904642E-2</v>
      </c>
      <c r="S53" s="220">
        <f>IFERROR(INDEX('Data Annex'!$K$1:$BS$4779,MATCH(S$44&amp;"|"&amp;$B53,'Data Annex'!$K$1:$K$4779,0),MATCH(S$45,'Data Annex'!$K$1:$BS$1,0)),"")</f>
        <v>5.0505066390083937E-3</v>
      </c>
      <c r="T53" s="196">
        <f>IFERROR(INDEX('Data Annex'!$K$1:$BS$4779,MATCH(T$44&amp;"|"&amp;$B53,'Data Annex'!$K$1:$K$4779,0),MATCH(T$45,'Data Annex'!$K$1:$BS$1,0)),"")</f>
        <v>4.898611439946552E-3</v>
      </c>
      <c r="U53" s="220">
        <f>IFERROR(INDEX('Data Annex'!$K$1:$BS$4779,MATCH(U$44&amp;"|"&amp;$B53,'Data Annex'!$K$1:$K$4779,0),MATCH(U$45,'Data Annex'!$K$1:$BS$1,0)),"")</f>
        <v>5.2951130307237774E-3</v>
      </c>
      <c r="V53" s="192">
        <f>IFERROR(INDEX('Data Annex'!$K$1:$BS$4779,MATCH(V$44&amp;"|"&amp;$B53,'Data Annex'!$K$1:$K$4779,0),MATCH(V$45,'Data Annex'!$K$1:$BS$1,0)),"")</f>
        <v>5.2681110642157818E-3</v>
      </c>
      <c r="W53" s="232" t="s">
        <v>147</v>
      </c>
      <c r="X53" s="232" t="s">
        <v>147</v>
      </c>
      <c r="Y53"/>
    </row>
    <row r="54" spans="1:25" s="378" customFormat="1" ht="21" customHeight="1">
      <c r="A54" s="2">
        <v>3</v>
      </c>
      <c r="B54" s="1" t="s">
        <v>91</v>
      </c>
      <c r="C54"/>
      <c r="D54" s="204" t="s">
        <v>91</v>
      </c>
      <c r="E54" s="194">
        <f>IFERROR(INDEX('Data Annex'!$K$1:$BS$4779,MATCH(E$44&amp;"|"&amp;$B54,'Data Annex'!$K$1:$K$4779,0),MATCH(E$45,'Data Annex'!$K$1:$BS$1,0)),"")</f>
        <v>1.292709550988023E-3</v>
      </c>
      <c r="F54" s="194">
        <f>IFERROR(INDEX('Data Annex'!$K$1:$BS$4779,MATCH(F$44&amp;"|"&amp;$B54,'Data Annex'!$K$1:$K$4779,0),MATCH(F$45,'Data Annex'!$K$1:$BS$1,0)),"")</f>
        <v>1.2844962758662925E-3</v>
      </c>
      <c r="G54" s="235">
        <f>IFERROR(INDEX('Data Annex'!$K$1:$BS$4779,MATCH(G$44&amp;"|"&amp;$B54,'Data Annex'!$K$1:$K$4779,0),MATCH(G$45,'Data Annex'!$K$1:$BS$1,0)),"")</f>
        <v>0.2580013448222418</v>
      </c>
      <c r="H54" s="194">
        <f>IFERROR(INDEX('Data Annex'!$K$1:$BS$4779,MATCH(H$44&amp;"|"&amp;$B54,'Data Annex'!$K$1:$K$4779,0),MATCH(H$45,'Data Annex'!$K$1:$BS$1,0)),"")</f>
        <v>0.26992312901733295</v>
      </c>
      <c r="I54" s="235">
        <f>IFERROR(INDEX('Data Annex'!$K$1:$BS$4779,MATCH(I$44&amp;"|"&amp;$B54,'Data Annex'!$K$1:$K$4779,0),MATCH(I$45,'Data Annex'!$K$1:$BS$1,0)),"")</f>
        <v>3.7506176420569699E-2</v>
      </c>
      <c r="J54" s="194">
        <f>IFERROR(INDEX('Data Annex'!$K$1:$BS$4779,MATCH(J$44&amp;"|"&amp;$B54,'Data Annex'!$K$1:$K$4779,0),MATCH(J$45,'Data Annex'!$K$1:$BS$1,0)),"")</f>
        <v>4.2084078360044894E-2</v>
      </c>
      <c r="K54" s="235">
        <f>IFERROR(INDEX('Data Annex'!$K$1:$BS$4779,MATCH(K$44&amp;"|"&amp;$B54,'Data Annex'!$K$1:$K$4779,0),MATCH(K$45,'Data Annex'!$K$1:$BS$1,0)),"")</f>
        <v>2.6505527285063817E-2</v>
      </c>
      <c r="L54" s="195">
        <f>IFERROR(INDEX('Data Annex'!$K$1:$BS$4779,MATCH(L$44&amp;"|"&amp;$B54,'Data Annex'!$K$1:$K$4779,0),MATCH(L$45,'Data Annex'!$K$1:$BS$1,0)),"")</f>
        <v>2.7854045778531109E-2</v>
      </c>
      <c r="M54" s="235">
        <f>IFERROR(INDEX('Data Annex'!$K$1:$BS$4779,MATCH(M$44&amp;"|"&amp;$B54,'Data Annex'!$K$1:$K$4779,0),MATCH(M$45,'Data Annex'!$K$1:$BS$1,0)),"")</f>
        <v>6.1847102121203646E-4</v>
      </c>
      <c r="N54" s="194">
        <f>IFERROR(INDEX('Data Annex'!$K$1:$BS$4779,MATCH(N$44&amp;"|"&amp;$B54,'Data Annex'!$K$1:$K$4779,0),MATCH(N$45,'Data Annex'!$K$1:$BS$1,0)),"")</f>
        <v>5.3462959286020636E-4</v>
      </c>
      <c r="O54" s="235">
        <f>IFERROR(INDEX('Data Annex'!$K$1:$BS$4779,MATCH(O$44&amp;"|"&amp;$B54,'Data Annex'!$K$1:$K$4779,0),MATCH(O$45,'Data Annex'!$K$1:$BS$1,0)),"")</f>
        <v>9.417075534439098E-4</v>
      </c>
      <c r="P54" s="194">
        <f>IFERROR(INDEX('Data Annex'!$K$1:$BS$4779,MATCH(P$44&amp;"|"&amp;$B54,'Data Annex'!$K$1:$K$4779,0),MATCH(P$45,'Data Annex'!$K$1:$BS$1,0)),"")</f>
        <v>9.2169059854545698E-4</v>
      </c>
      <c r="Q54" s="235">
        <f>IFERROR(INDEX('Data Annex'!$K$1:$BS$4779,MATCH(Q$44&amp;"|"&amp;$B54,'Data Annex'!$K$1:$K$4779,0),MATCH(Q$45,'Data Annex'!$K$1:$BS$1,0)),"")</f>
        <v>7.936264153063562E-3</v>
      </c>
      <c r="R54" s="194">
        <f>IFERROR(INDEX('Data Annex'!$K$1:$BS$4779,MATCH(R$44&amp;"|"&amp;$B54,'Data Annex'!$K$1:$K$4779,0),MATCH(R$45,'Data Annex'!$K$1:$BS$1,0)),"")</f>
        <v>7.6950603349392292E-3</v>
      </c>
      <c r="S54" s="235">
        <f>IFERROR(INDEX('Data Annex'!$K$1:$BS$4779,MATCH(S$44&amp;"|"&amp;$B54,'Data Annex'!$K$1:$K$4779,0),MATCH(S$45,'Data Annex'!$K$1:$BS$1,0)),"")</f>
        <v>7.0087463250486639E-3</v>
      </c>
      <c r="T54" s="195">
        <f>IFERROR(INDEX('Data Annex'!$K$1:$BS$4779,MATCH(T$44&amp;"|"&amp;$B54,'Data Annex'!$K$1:$K$4779,0),MATCH(T$45,'Data Annex'!$K$1:$BS$1,0)),"")</f>
        <v>9.4293100314033294E-3</v>
      </c>
      <c r="U54" s="235">
        <f>IFERROR(INDEX('Data Annex'!$K$1:$BS$4779,MATCH(U$44&amp;"|"&amp;$B54,'Data Annex'!$K$1:$K$4779,0),MATCH(U$45,'Data Annex'!$K$1:$BS$1,0)),"")</f>
        <v>1.0882923212338641E-2</v>
      </c>
      <c r="V54" s="194">
        <f>IFERROR(INDEX('Data Annex'!$K$1:$BS$4779,MATCH(V$44&amp;"|"&amp;$B54,'Data Annex'!$K$1:$K$4779,0),MATCH(V$45,'Data Annex'!$K$1:$BS$1,0)),"")</f>
        <v>1.124435289687321E-2</v>
      </c>
      <c r="W54" s="232" t="s">
        <v>147</v>
      </c>
      <c r="X54" s="232" t="s">
        <v>147</v>
      </c>
      <c r="Y54"/>
    </row>
    <row r="55" spans="1:25" s="378" customFormat="1" ht="21" customHeight="1">
      <c r="A55" s="2">
        <v>4</v>
      </c>
      <c r="B55" s="1" t="s">
        <v>16</v>
      </c>
      <c r="C55"/>
      <c r="D55" s="204" t="s">
        <v>16</v>
      </c>
      <c r="E55" s="192">
        <f>IFERROR(INDEX('Data Annex'!$K$1:$BS$4779,MATCH(E$44&amp;"|"&amp;$B55,'Data Annex'!$K$1:$K$4779,0),MATCH(E$45,'Data Annex'!$K$1:$BS$1,0)),"")</f>
        <v>4.5140598761423789E-2</v>
      </c>
      <c r="F55" s="192">
        <f>IFERROR(INDEX('Data Annex'!$K$1:$BS$4779,MATCH(F$44&amp;"|"&amp;$B55,'Data Annex'!$K$1:$K$4779,0),MATCH(F$45,'Data Annex'!$K$1:$BS$1,0)),"")</f>
        <v>4.3668866089122398E-2</v>
      </c>
      <c r="G55" s="220">
        <f>IFERROR(INDEX('Data Annex'!$K$1:$BS$4779,MATCH(G$44&amp;"|"&amp;$B55,'Data Annex'!$K$1:$K$4779,0),MATCH(G$45,'Data Annex'!$K$1:$BS$1,0)),"")</f>
        <v>0.3952096373677067</v>
      </c>
      <c r="H55" s="192">
        <f>IFERROR(INDEX('Data Annex'!$K$1:$BS$4779,MATCH(H$44&amp;"|"&amp;$B55,'Data Annex'!$K$1:$K$4779,0),MATCH(H$45,'Data Annex'!$K$1:$BS$1,0)),"")</f>
        <v>0.39858377129311279</v>
      </c>
      <c r="I55" s="220">
        <f>IFERROR(INDEX('Data Annex'!$K$1:$BS$4779,MATCH(I$44&amp;"|"&amp;$B55,'Data Annex'!$K$1:$K$4779,0),MATCH(I$45,'Data Annex'!$K$1:$BS$1,0)),"")</f>
        <v>4.2070181022198505E-2</v>
      </c>
      <c r="J55" s="192">
        <f>IFERROR(INDEX('Data Annex'!$K$1:$BS$4779,MATCH(J$44&amp;"|"&amp;$B55,'Data Annex'!$K$1:$K$4779,0),MATCH(J$45,'Data Annex'!$K$1:$BS$1,0)),"")</f>
        <v>4.0995914717876017E-2</v>
      </c>
      <c r="K55" s="220">
        <f>IFERROR(INDEX('Data Annex'!$K$1:$BS$4779,MATCH(K$44&amp;"|"&amp;$B55,'Data Annex'!$K$1:$K$4779,0),MATCH(K$45,'Data Annex'!$K$1:$BS$1,0)),"")</f>
        <v>4.2415062172469709E-2</v>
      </c>
      <c r="L55" s="196">
        <f>IFERROR(INDEX('Data Annex'!$K$1:$BS$4779,MATCH(L$44&amp;"|"&amp;$B55,'Data Annex'!$K$1:$K$4779,0),MATCH(L$45,'Data Annex'!$K$1:$BS$1,0)),"")</f>
        <v>4.3679143706137402E-2</v>
      </c>
      <c r="M55" s="220">
        <f>IFERROR(INDEX('Data Annex'!$K$1:$BS$4779,MATCH(M$44&amp;"|"&amp;$B55,'Data Annex'!$K$1:$K$4779,0),MATCH(M$45,'Data Annex'!$K$1:$BS$1,0)),"")</f>
        <v>4.4826666964483015E-3</v>
      </c>
      <c r="N55" s="192">
        <f>IFERROR(INDEX('Data Annex'!$K$1:$BS$4779,MATCH(N$44&amp;"|"&amp;$B55,'Data Annex'!$K$1:$K$4779,0),MATCH(N$45,'Data Annex'!$K$1:$BS$1,0)),"")</f>
        <v>2.8803211636798743E-3</v>
      </c>
      <c r="O55" s="220">
        <f>IFERROR(INDEX('Data Annex'!$K$1:$BS$4779,MATCH(O$44&amp;"|"&amp;$B55,'Data Annex'!$K$1:$K$4779,0),MATCH(O$45,'Data Annex'!$K$1:$BS$1,0)),"")</f>
        <v>2.1355695300477331E-3</v>
      </c>
      <c r="P55" s="196">
        <f>IFERROR(INDEX('Data Annex'!$K$1:$BS$4779,MATCH(P$44&amp;"|"&amp;$B55,'Data Annex'!$K$1:$K$4779,0),MATCH(P$45,'Data Annex'!$K$1:$BS$1,0)),"")</f>
        <v>2.3353095653486865E-3</v>
      </c>
      <c r="Q55" s="220">
        <f>IFERROR(INDEX('Data Annex'!$K$1:$BS$4779,MATCH(Q$44&amp;"|"&amp;$B55,'Data Annex'!$K$1:$K$4779,0),MATCH(Q$45,'Data Annex'!$K$1:$BS$1,0)),"")</f>
        <v>1.610181695501654E-2</v>
      </c>
      <c r="R55" s="192">
        <f>IFERROR(INDEX('Data Annex'!$K$1:$BS$4779,MATCH(R$44&amp;"|"&amp;$B55,'Data Annex'!$K$1:$K$4779,0),MATCH(R$45,'Data Annex'!$K$1:$BS$1,0)),"")</f>
        <v>1.5961186272421261E-2</v>
      </c>
      <c r="S55" s="220">
        <f>IFERROR(INDEX('Data Annex'!$K$1:$BS$4779,MATCH(S$44&amp;"|"&amp;$B55,'Data Annex'!$K$1:$K$4779,0),MATCH(S$45,'Data Annex'!$K$1:$BS$1,0)),"")</f>
        <v>3.5364186024276949E-3</v>
      </c>
      <c r="T55" s="196">
        <f>IFERROR(INDEX('Data Annex'!$K$1:$BS$4779,MATCH(T$44&amp;"|"&amp;$B55,'Data Annex'!$K$1:$K$4779,0),MATCH(T$45,'Data Annex'!$K$1:$BS$1,0)),"")</f>
        <v>3.3250615332282773E-3</v>
      </c>
      <c r="U55" s="220">
        <f>IFERROR(INDEX('Data Annex'!$K$1:$BS$4779,MATCH(U$44&amp;"|"&amp;$B55,'Data Annex'!$K$1:$K$4779,0),MATCH(U$45,'Data Annex'!$K$1:$BS$1,0)),"")</f>
        <v>2.3188969658362878E-2</v>
      </c>
      <c r="V55" s="192">
        <f>IFERROR(INDEX('Data Annex'!$K$1:$BS$4779,MATCH(V$44&amp;"|"&amp;$B55,'Data Annex'!$K$1:$K$4779,0),MATCH(V$45,'Data Annex'!$K$1:$BS$1,0)),"")</f>
        <v>2.3390713637631191E-2</v>
      </c>
      <c r="W55" s="232" t="s">
        <v>147</v>
      </c>
      <c r="X55" s="232" t="s">
        <v>147</v>
      </c>
      <c r="Y55"/>
    </row>
    <row r="56" spans="1:25" s="382" customFormat="1" ht="21" customHeight="1">
      <c r="A56" s="7">
        <v>5</v>
      </c>
      <c r="B56" s="1" t="s">
        <v>17</v>
      </c>
      <c r="C56" s="7"/>
      <c r="D56" s="204" t="s">
        <v>17</v>
      </c>
      <c r="E56" s="194">
        <f>IFERROR(INDEX('Data Annex'!$K$1:$BS$4779,MATCH(E$44&amp;"|"&amp;$B56,'Data Annex'!$K$1:$K$4779,0),MATCH(E$45,'Data Annex'!$K$1:$BS$1,0)),"")</f>
        <v>1.8293181349840239E-2</v>
      </c>
      <c r="F56" s="194">
        <f>IFERROR(INDEX('Data Annex'!$K$1:$BS$4779,MATCH(F$44&amp;"|"&amp;$B56,'Data Annex'!$K$1:$K$4779,0),MATCH(F$45,'Data Annex'!$K$1:$BS$1,0)),"")</f>
        <v>1.801070274317608E-2</v>
      </c>
      <c r="G56" s="235">
        <f>IFERROR(INDEX('Data Annex'!$K$1:$BS$4779,MATCH(G$44&amp;"|"&amp;$B56,'Data Annex'!$K$1:$K$4779,0),MATCH(G$45,'Data Annex'!$K$1:$BS$1,0)),"")</f>
        <v>0.59659321925423003</v>
      </c>
      <c r="H56" s="194">
        <f>IFERROR(INDEX('Data Annex'!$K$1:$BS$4779,MATCH(H$44&amp;"|"&amp;$B56,'Data Annex'!$K$1:$K$4779,0),MATCH(H$45,'Data Annex'!$K$1:$BS$1,0)),"")</f>
        <v>0.60490274106268405</v>
      </c>
      <c r="I56" s="235">
        <f>IFERROR(INDEX('Data Annex'!$K$1:$BS$4779,MATCH(I$44&amp;"|"&amp;$B56,'Data Annex'!$K$1:$K$4779,0),MATCH(I$45,'Data Annex'!$K$1:$BS$1,0)),"")</f>
        <v>2.9574338535266264E-2</v>
      </c>
      <c r="J56" s="194">
        <f>IFERROR(INDEX('Data Annex'!$K$1:$BS$4779,MATCH(J$44&amp;"|"&amp;$B56,'Data Annex'!$K$1:$K$4779,0),MATCH(J$45,'Data Annex'!$K$1:$BS$1,0)),"")</f>
        <v>2.8942017621375847E-2</v>
      </c>
      <c r="K56" s="235">
        <f>IFERROR(INDEX('Data Annex'!$K$1:$BS$4779,MATCH(K$44&amp;"|"&amp;$B56,'Data Annex'!$K$1:$K$4779,0),MATCH(K$45,'Data Annex'!$K$1:$BS$1,0)),"")</f>
        <v>1.9858880712304173E-2</v>
      </c>
      <c r="L56" s="195">
        <f>IFERROR(INDEX('Data Annex'!$K$1:$BS$4779,MATCH(L$44&amp;"|"&amp;$B56,'Data Annex'!$K$1:$K$4779,0),MATCH(L$45,'Data Annex'!$K$1:$BS$1,0)),"")</f>
        <v>1.9123390263827537E-2</v>
      </c>
      <c r="M56" s="235">
        <f>IFERROR(INDEX('Data Annex'!$K$1:$BS$4779,MATCH(M$44&amp;"|"&amp;$B56,'Data Annex'!$K$1:$K$4779,0),MATCH(M$45,'Data Annex'!$K$1:$BS$1,0)),"")</f>
        <v>4.1065520641509557E-3</v>
      </c>
      <c r="N56" s="194">
        <f>IFERROR(INDEX('Data Annex'!$K$1:$BS$4779,MATCH(N$44&amp;"|"&amp;$B56,'Data Annex'!$K$1:$K$4779,0),MATCH(N$45,'Data Annex'!$K$1:$BS$1,0)),"")</f>
        <v>2.6467885978859922E-3</v>
      </c>
      <c r="O56" s="235">
        <f>IFERROR(INDEX('Data Annex'!$K$1:$BS$4779,MATCH(O$44&amp;"|"&amp;$B56,'Data Annex'!$K$1:$K$4779,0),MATCH(O$45,'Data Annex'!$K$1:$BS$1,0)),"")</f>
        <v>4.6797017470758566E-3</v>
      </c>
      <c r="P56" s="194">
        <f>IFERROR(INDEX('Data Annex'!$K$1:$BS$4779,MATCH(P$44&amp;"|"&amp;$B56,'Data Annex'!$K$1:$K$4779,0),MATCH(P$45,'Data Annex'!$K$1:$BS$1,0)),"")</f>
        <v>4.83747113417943E-3</v>
      </c>
      <c r="Q56" s="235">
        <f>IFERROR(INDEX('Data Annex'!$K$1:$BS$4779,MATCH(Q$44&amp;"|"&amp;$B56,'Data Annex'!$K$1:$K$4779,0),MATCH(Q$45,'Data Annex'!$K$1:$BS$1,0)),"")</f>
        <v>7.809153803159925E-3</v>
      </c>
      <c r="R56" s="194">
        <f>IFERROR(INDEX('Data Annex'!$K$1:$BS$4779,MATCH(R$44&amp;"|"&amp;$B56,'Data Annex'!$K$1:$K$4779,0),MATCH(R$45,'Data Annex'!$K$1:$BS$1,0)),"")</f>
        <v>7.7328866423413854E-3</v>
      </c>
      <c r="S56" s="235">
        <f>IFERROR(INDEX('Data Annex'!$K$1:$BS$4779,MATCH(S$44&amp;"|"&amp;$B56,'Data Annex'!$K$1:$K$4779,0),MATCH(S$45,'Data Annex'!$K$1:$BS$1,0)),"")</f>
        <v>2.2523163222093186E-3</v>
      </c>
      <c r="T56" s="195">
        <f>IFERROR(INDEX('Data Annex'!$K$1:$BS$4779,MATCH(T$44&amp;"|"&amp;$B56,'Data Annex'!$K$1:$K$4779,0),MATCH(T$45,'Data Annex'!$K$1:$BS$1,0)),"")</f>
        <v>2.2739908308141211E-3</v>
      </c>
      <c r="U56" s="235">
        <f>IFERROR(INDEX('Data Annex'!$K$1:$BS$4779,MATCH(U$44&amp;"|"&amp;$B56,'Data Annex'!$K$1:$K$4779,0),MATCH(U$45,'Data Annex'!$K$1:$BS$1,0)),"")</f>
        <v>4.768304601017485E-3</v>
      </c>
      <c r="V56" s="194">
        <f>IFERROR(INDEX('Data Annex'!$K$1:$BS$4779,MATCH(V$44&amp;"|"&amp;$B56,'Data Annex'!$K$1:$K$4779,0),MATCH(V$45,'Data Annex'!$K$1:$BS$1,0)),"")</f>
        <v>4.7637523663531115E-3</v>
      </c>
      <c r="W56" s="232" t="s">
        <v>147</v>
      </c>
      <c r="X56" s="232" t="s">
        <v>147</v>
      </c>
      <c r="Y56" s="6"/>
    </row>
    <row r="57" spans="1:25" s="378" customFormat="1" ht="21" customHeight="1">
      <c r="A57" s="2">
        <v>6</v>
      </c>
      <c r="B57" s="1" t="s">
        <v>97</v>
      </c>
      <c r="C57"/>
      <c r="D57" s="204" t="s">
        <v>97</v>
      </c>
      <c r="E57" s="192">
        <f>IFERROR(INDEX('Data Annex'!$K$1:$BS$4779,MATCH(E$44&amp;"|"&amp;$B57,'Data Annex'!$K$1:$K$4779,0),MATCH(E$45,'Data Annex'!$K$1:$BS$1,0)),"")</f>
        <v>2.4888446448743703E-5</v>
      </c>
      <c r="F57" s="192">
        <f>IFERROR(INDEX('Data Annex'!$K$1:$BS$4779,MATCH(F$44&amp;"|"&amp;$B57,'Data Annex'!$K$1:$K$4779,0),MATCH(F$45,'Data Annex'!$K$1:$BS$1,0)),"")</f>
        <v>1.6695895297726987E-6</v>
      </c>
      <c r="G57" s="220">
        <f>IFERROR(INDEX('Data Annex'!$K$1:$BS$4779,MATCH(G$44&amp;"|"&amp;$B57,'Data Annex'!$K$1:$K$4779,0),MATCH(G$45,'Data Annex'!$K$1:$BS$1,0)),"")</f>
        <v>0.33713115624905948</v>
      </c>
      <c r="H57" s="192">
        <f>IFERROR(INDEX('Data Annex'!$K$1:$BS$4779,MATCH(H$44&amp;"|"&amp;$B57,'Data Annex'!$K$1:$K$4779,0),MATCH(H$45,'Data Annex'!$K$1:$BS$1,0)),"")</f>
        <v>0.34659791684487573</v>
      </c>
      <c r="I57" s="220">
        <f>IFERROR(INDEX('Data Annex'!$K$1:$BS$4779,MATCH(I$44&amp;"|"&amp;$B57,'Data Annex'!$K$1:$K$4779,0),MATCH(I$45,'Data Annex'!$K$1:$BS$1,0)),"")</f>
        <v>3.6721242412691063E-2</v>
      </c>
      <c r="J57" s="192">
        <f>IFERROR(INDEX('Data Annex'!$K$1:$BS$4779,MATCH(J$44&amp;"|"&amp;$B57,'Data Annex'!$K$1:$K$4779,0),MATCH(J$45,'Data Annex'!$K$1:$BS$1,0)),"")</f>
        <v>3.3459222931487988E-2</v>
      </c>
      <c r="K57" s="220">
        <f>IFERROR(INDEX('Data Annex'!$K$1:$BS$4779,MATCH(K$44&amp;"|"&amp;$B57,'Data Annex'!$K$1:$K$4779,0),MATCH(K$45,'Data Annex'!$K$1:$BS$1,0)),"")</f>
        <v>4.4630714937483273E-2</v>
      </c>
      <c r="L57" s="196">
        <f>IFERROR(INDEX('Data Annex'!$K$1:$BS$4779,MATCH(L$44&amp;"|"&amp;$B57,'Data Annex'!$K$1:$K$4779,0),MATCH(L$45,'Data Annex'!$K$1:$BS$1,0)),"")</f>
        <v>4.4114835834574657E-2</v>
      </c>
      <c r="M57" s="220">
        <f>IFERROR(INDEX('Data Annex'!$K$1:$BS$4779,MATCH(M$44&amp;"|"&amp;$B57,'Data Annex'!$K$1:$K$4779,0),MATCH(M$45,'Data Annex'!$K$1:$BS$1,0)),"")</f>
        <v>0</v>
      </c>
      <c r="N57" s="192">
        <f>IFERROR(INDEX('Data Annex'!$K$1:$BS$4779,MATCH(N$44&amp;"|"&amp;$B57,'Data Annex'!$K$1:$K$4779,0),MATCH(N$45,'Data Annex'!$K$1:$BS$1,0)),"")</f>
        <v>0</v>
      </c>
      <c r="O57" s="220">
        <f>IFERROR(INDEX('Data Annex'!$K$1:$BS$4779,MATCH(O$44&amp;"|"&amp;$B57,'Data Annex'!$K$1:$K$4779,0),MATCH(O$45,'Data Annex'!$K$1:$BS$1,0)),"")</f>
        <v>1.4836264794561504E-3</v>
      </c>
      <c r="P57" s="196">
        <f>IFERROR(INDEX('Data Annex'!$K$1:$BS$4779,MATCH(P$44&amp;"|"&amp;$B57,'Data Annex'!$K$1:$K$4779,0),MATCH(P$45,'Data Annex'!$K$1:$BS$1,0)),"")</f>
        <v>1.5650242670217532E-3</v>
      </c>
      <c r="Q57" s="220">
        <f>IFERROR(INDEX('Data Annex'!$K$1:$BS$4779,MATCH(Q$44&amp;"|"&amp;$B57,'Data Annex'!$K$1:$K$4779,0),MATCH(Q$45,'Data Annex'!$K$1:$BS$1,0)),"")</f>
        <v>1.1166350506498626E-2</v>
      </c>
      <c r="R57" s="192">
        <f>IFERROR(INDEX('Data Annex'!$K$1:$BS$4779,MATCH(R$44&amp;"|"&amp;$B57,'Data Annex'!$K$1:$K$4779,0),MATCH(R$45,'Data Annex'!$K$1:$BS$1,0)),"")</f>
        <v>1.0640088661544296E-2</v>
      </c>
      <c r="S57" s="220">
        <f>IFERROR(INDEX('Data Annex'!$K$1:$BS$4779,MATCH(S$44&amp;"|"&amp;$B57,'Data Annex'!$K$1:$K$4779,0),MATCH(S$45,'Data Annex'!$K$1:$BS$1,0)),"")</f>
        <v>6.4031884293397762E-3</v>
      </c>
      <c r="T57" s="196">
        <f>IFERROR(INDEX('Data Annex'!$K$1:$BS$4779,MATCH(T$44&amp;"|"&amp;$B57,'Data Annex'!$K$1:$K$4779,0),MATCH(T$45,'Data Annex'!$K$1:$BS$1,0)),"")</f>
        <v>5.9146805670616132E-3</v>
      </c>
      <c r="U57" s="220">
        <f>IFERROR(INDEX('Data Annex'!$K$1:$BS$4779,MATCH(U$44&amp;"|"&amp;$B57,'Data Annex'!$K$1:$K$4779,0),MATCH(U$45,'Data Annex'!$K$1:$BS$1,0)),"")</f>
        <v>4.0864947628679905E-3</v>
      </c>
      <c r="V57" s="192">
        <f>IFERROR(INDEX('Data Annex'!$K$1:$BS$4779,MATCH(V$44&amp;"|"&amp;$B57,'Data Annex'!$K$1:$K$4779,0),MATCH(V$45,'Data Annex'!$K$1:$BS$1,0)),"")</f>
        <v>3.204502123257829E-3</v>
      </c>
      <c r="W57" s="232" t="s">
        <v>147</v>
      </c>
      <c r="X57" s="232" t="s">
        <v>147</v>
      </c>
      <c r="Y57"/>
    </row>
    <row r="58" spans="1:25" s="383" customFormat="1" ht="21" customHeight="1">
      <c r="A58" s="10">
        <v>7</v>
      </c>
      <c r="B58" s="1" t="s">
        <v>18</v>
      </c>
      <c r="C58" s="10"/>
      <c r="D58" s="204" t="s">
        <v>18</v>
      </c>
      <c r="E58" s="194">
        <f>IFERROR(INDEX('Data Annex'!$K$1:$BS$4779,MATCH(E$44&amp;"|"&amp;$B58,'Data Annex'!$K$1:$K$4779,0),MATCH(E$45,'Data Annex'!$K$1:$BS$1,0)),"")</f>
        <v>4.0732284412317875E-2</v>
      </c>
      <c r="F58" s="194">
        <f>IFERROR(INDEX('Data Annex'!$K$1:$BS$4779,MATCH(F$44&amp;"|"&amp;$B58,'Data Annex'!$K$1:$K$4779,0),MATCH(F$45,'Data Annex'!$K$1:$BS$1,0)),"")</f>
        <v>4.2558331191973872E-2</v>
      </c>
      <c r="G58" s="235">
        <f>IFERROR(INDEX('Data Annex'!$K$1:$BS$4779,MATCH(G$44&amp;"|"&amp;$B58,'Data Annex'!$K$1:$K$4779,0),MATCH(G$45,'Data Annex'!$K$1:$BS$1,0)),"")</f>
        <v>0.10940528404923452</v>
      </c>
      <c r="H58" s="194">
        <f>IFERROR(INDEX('Data Annex'!$K$1:$BS$4779,MATCH(H$44&amp;"|"&amp;$B58,'Data Annex'!$K$1:$K$4779,0),MATCH(H$45,'Data Annex'!$K$1:$BS$1,0)),"")</f>
        <v>0.10863112935472367</v>
      </c>
      <c r="I58" s="235">
        <f>IFERROR(INDEX('Data Annex'!$K$1:$BS$4779,MATCH(I$44&amp;"|"&amp;$B58,'Data Annex'!$K$1:$K$4779,0),MATCH(I$45,'Data Annex'!$K$1:$BS$1,0)),"")</f>
        <v>4.8035155783824397E-2</v>
      </c>
      <c r="J58" s="194">
        <f>IFERROR(INDEX('Data Annex'!$K$1:$BS$4779,MATCH(J$44&amp;"|"&amp;$B58,'Data Annex'!$K$1:$K$4779,0),MATCH(J$45,'Data Annex'!$K$1:$BS$1,0)),"")</f>
        <v>4.5676039469529056E-2</v>
      </c>
      <c r="K58" s="235">
        <f>IFERROR(INDEX('Data Annex'!$K$1:$BS$4779,MATCH(K$44&amp;"|"&amp;$B58,'Data Annex'!$K$1:$K$4779,0),MATCH(K$45,'Data Annex'!$K$1:$BS$1,0)),"")</f>
        <v>3.4245024146254577E-2</v>
      </c>
      <c r="L58" s="195">
        <f>IFERROR(INDEX('Data Annex'!$K$1:$BS$4779,MATCH(L$44&amp;"|"&amp;$B58,'Data Annex'!$K$1:$K$4779,0),MATCH(L$45,'Data Annex'!$K$1:$BS$1,0)),"")</f>
        <v>3.5342050776869652E-2</v>
      </c>
      <c r="M58" s="235">
        <f>IFERROR(INDEX('Data Annex'!$K$1:$BS$4779,MATCH(M$44&amp;"|"&amp;$B58,'Data Annex'!$K$1:$K$4779,0),MATCH(M$45,'Data Annex'!$K$1:$BS$1,0)),"")</f>
        <v>5.3624050195267134E-3</v>
      </c>
      <c r="N58" s="194">
        <f>IFERROR(INDEX('Data Annex'!$K$1:$BS$4779,MATCH(N$44&amp;"|"&amp;$B58,'Data Annex'!$K$1:$K$4779,0),MATCH(N$45,'Data Annex'!$K$1:$BS$1,0)),"")</f>
        <v>5.6744258349946033E-3</v>
      </c>
      <c r="O58" s="235">
        <f>IFERROR(INDEX('Data Annex'!$K$1:$BS$4779,MATCH(O$44&amp;"|"&amp;$B58,'Data Annex'!$K$1:$K$4779,0),MATCH(O$45,'Data Annex'!$K$1:$BS$1,0)),"")</f>
        <v>4.9666835162227195E-3</v>
      </c>
      <c r="P58" s="194">
        <f>IFERROR(INDEX('Data Annex'!$K$1:$BS$4779,MATCH(P$44&amp;"|"&amp;$B58,'Data Annex'!$K$1:$K$4779,0),MATCH(P$45,'Data Annex'!$K$1:$BS$1,0)),"")</f>
        <v>4.9284459061130744E-3</v>
      </c>
      <c r="Q58" s="235">
        <f>IFERROR(INDEX('Data Annex'!$K$1:$BS$4779,MATCH(Q$44&amp;"|"&amp;$B58,'Data Annex'!$K$1:$K$4779,0),MATCH(Q$45,'Data Annex'!$K$1:$BS$1,0)),"")</f>
        <v>1.3472222125334924E-2</v>
      </c>
      <c r="R58" s="194">
        <f>IFERROR(INDEX('Data Annex'!$K$1:$BS$4779,MATCH(R$44&amp;"|"&amp;$B58,'Data Annex'!$K$1:$K$4779,0),MATCH(R$45,'Data Annex'!$K$1:$BS$1,0)),"")</f>
        <v>1.320636035928526E-2</v>
      </c>
      <c r="S58" s="235">
        <f>IFERROR(INDEX('Data Annex'!$K$1:$BS$4779,MATCH(S$44&amp;"|"&amp;$B58,'Data Annex'!$K$1:$K$4779,0),MATCH(S$45,'Data Annex'!$K$1:$BS$1,0)),"")</f>
        <v>5.6367552443406348E-3</v>
      </c>
      <c r="T58" s="195">
        <f>IFERROR(INDEX('Data Annex'!$K$1:$BS$4779,MATCH(T$44&amp;"|"&amp;$B58,'Data Annex'!$K$1:$K$4779,0),MATCH(T$45,'Data Annex'!$K$1:$BS$1,0)),"")</f>
        <v>5.5596983472626328E-3</v>
      </c>
      <c r="U58" s="235">
        <f>IFERROR(INDEX('Data Annex'!$K$1:$BS$4779,MATCH(U$44&amp;"|"&amp;$B58,'Data Annex'!$K$1:$K$4779,0),MATCH(U$45,'Data Annex'!$K$1:$BS$1,0)),"")</f>
        <v>3.3272396720733961E-2</v>
      </c>
      <c r="V58" s="194">
        <f>IFERROR(INDEX('Data Annex'!$K$1:$BS$4779,MATCH(V$44&amp;"|"&amp;$B58,'Data Annex'!$K$1:$K$4779,0),MATCH(V$45,'Data Annex'!$K$1:$BS$1,0)),"")</f>
        <v>3.2874187734615583E-2</v>
      </c>
      <c r="W58" s="232" t="s">
        <v>147</v>
      </c>
      <c r="X58" s="232" t="s">
        <v>147</v>
      </c>
      <c r="Y58" s="3"/>
    </row>
    <row r="59" spans="1:25" s="383" customFormat="1" ht="21" customHeight="1">
      <c r="A59" s="10">
        <v>8</v>
      </c>
      <c r="B59" s="4" t="s">
        <v>19</v>
      </c>
      <c r="C59" s="10"/>
      <c r="D59" s="204" t="s">
        <v>19</v>
      </c>
      <c r="E59" s="192">
        <f>IFERROR(INDEX('Data Annex'!$K$1:$BS$4779,MATCH(E$44&amp;"|"&amp;$B59,'Data Annex'!$K$1:$K$4779,0),MATCH(E$45,'Data Annex'!$K$1:$BS$1,0)),"")</f>
        <v>7.6203054879978735E-2</v>
      </c>
      <c r="F59" s="192">
        <f>IFERROR(INDEX('Data Annex'!$K$1:$BS$4779,MATCH(F$44&amp;"|"&amp;$B59,'Data Annex'!$K$1:$K$4779,0),MATCH(F$45,'Data Annex'!$K$1:$BS$1,0)),"")</f>
        <v>6.2123033275168937E-2</v>
      </c>
      <c r="G59" s="220">
        <f>IFERROR(INDEX('Data Annex'!$K$1:$BS$4779,MATCH(G$44&amp;"|"&amp;$B59,'Data Annex'!$K$1:$K$4779,0),MATCH(G$45,'Data Annex'!$K$1:$BS$1,0)),"")</f>
        <v>0.41441959105128351</v>
      </c>
      <c r="H59" s="192">
        <f>IFERROR(INDEX('Data Annex'!$K$1:$BS$4779,MATCH(H$44&amp;"|"&amp;$B59,'Data Annex'!$K$1:$K$4779,0),MATCH(H$45,'Data Annex'!$K$1:$BS$1,0)),"")</f>
        <v>0.42965086265666919</v>
      </c>
      <c r="I59" s="220">
        <f>IFERROR(INDEX('Data Annex'!$K$1:$BS$4779,MATCH(I$44&amp;"|"&amp;$B59,'Data Annex'!$K$1:$K$4779,0),MATCH(I$45,'Data Annex'!$K$1:$BS$1,0)),"")</f>
        <v>5.0741711014388305E-2</v>
      </c>
      <c r="J59" s="192">
        <f>IFERROR(INDEX('Data Annex'!$K$1:$BS$4779,MATCH(J$44&amp;"|"&amp;$B59,'Data Annex'!$K$1:$K$4779,0),MATCH(J$45,'Data Annex'!$K$1:$BS$1,0)),"")</f>
        <v>6.3270424834563077E-2</v>
      </c>
      <c r="K59" s="220">
        <f>IFERROR(INDEX('Data Annex'!$K$1:$BS$4779,MATCH(K$44&amp;"|"&amp;$B59,'Data Annex'!$K$1:$K$4779,0),MATCH(K$45,'Data Annex'!$K$1:$BS$1,0)),"")</f>
        <v>2.1848423501630871E-2</v>
      </c>
      <c r="L59" s="196">
        <f>IFERROR(INDEX('Data Annex'!$K$1:$BS$4779,MATCH(L$44&amp;"|"&amp;$B59,'Data Annex'!$K$1:$K$4779,0),MATCH(L$45,'Data Annex'!$K$1:$BS$1,0)),"")</f>
        <v>1.8686846337208129E-2</v>
      </c>
      <c r="M59" s="220">
        <f>IFERROR(INDEX('Data Annex'!$K$1:$BS$4779,MATCH(M$44&amp;"|"&amp;$B59,'Data Annex'!$K$1:$K$4779,0),MATCH(M$45,'Data Annex'!$K$1:$BS$1,0)),"")</f>
        <v>8.557346187392504E-4</v>
      </c>
      <c r="N59" s="192">
        <f>IFERROR(INDEX('Data Annex'!$K$1:$BS$4779,MATCH(N$44&amp;"|"&amp;$B59,'Data Annex'!$K$1:$K$4779,0),MATCH(N$45,'Data Annex'!$K$1:$BS$1,0)),"")</f>
        <v>6.7808886267725881E-4</v>
      </c>
      <c r="O59" s="220">
        <f>IFERROR(INDEX('Data Annex'!$K$1:$BS$4779,MATCH(O$44&amp;"|"&amp;$B59,'Data Annex'!$K$1:$K$4779,0),MATCH(O$45,'Data Annex'!$K$1:$BS$1,0)),"")</f>
        <v>1.8277278662120313E-3</v>
      </c>
      <c r="P59" s="196">
        <f>IFERROR(INDEX('Data Annex'!$K$1:$BS$4779,MATCH(P$44&amp;"|"&amp;$B59,'Data Annex'!$K$1:$K$4779,0),MATCH(P$45,'Data Annex'!$K$1:$BS$1,0)),"")</f>
        <v>1.9184862345615215E-3</v>
      </c>
      <c r="Q59" s="220">
        <f>IFERROR(INDEX('Data Annex'!$K$1:$BS$4779,MATCH(Q$44&amp;"|"&amp;$B59,'Data Annex'!$K$1:$K$4779,0),MATCH(Q$45,'Data Annex'!$K$1:$BS$1,0)),"")</f>
        <v>7.4584324274912387E-3</v>
      </c>
      <c r="R59" s="192">
        <f>IFERROR(INDEX('Data Annex'!$K$1:$BS$4779,MATCH(R$44&amp;"|"&amp;$B59,'Data Annex'!$K$1:$K$4779,0),MATCH(R$45,'Data Annex'!$K$1:$BS$1,0)),"")</f>
        <v>8.6320430016424959E-3</v>
      </c>
      <c r="S59" s="220">
        <f>IFERROR(INDEX('Data Annex'!$K$1:$BS$4779,MATCH(S$44&amp;"|"&amp;$B59,'Data Annex'!$K$1:$K$4779,0),MATCH(S$45,'Data Annex'!$K$1:$BS$1,0)),"")</f>
        <v>5.2096113690591707E-3</v>
      </c>
      <c r="T59" s="196">
        <f>IFERROR(INDEX('Data Annex'!$K$1:$BS$4779,MATCH(T$44&amp;"|"&amp;$B59,'Data Annex'!$K$1:$K$4779,0),MATCH(T$45,'Data Annex'!$K$1:$BS$1,0)),"")</f>
        <v>4.9655987911573669E-3</v>
      </c>
      <c r="U59" s="220">
        <f>IFERROR(INDEX('Data Annex'!$K$1:$BS$4779,MATCH(U$44&amp;"|"&amp;$B59,'Data Annex'!$K$1:$K$4779,0),MATCH(U$45,'Data Annex'!$K$1:$BS$1,0)),"")</f>
        <v>6.5574229995050545E-3</v>
      </c>
      <c r="V59" s="192">
        <f>IFERROR(INDEX('Data Annex'!$K$1:$BS$4779,MATCH(V$44&amp;"|"&amp;$B59,'Data Annex'!$K$1:$K$4779,0),MATCH(V$45,'Data Annex'!$K$1:$BS$1,0)),"")</f>
        <v>3.257802157095369E-3</v>
      </c>
      <c r="W59" s="232" t="s">
        <v>147</v>
      </c>
      <c r="X59" s="232" t="s">
        <v>147</v>
      </c>
      <c r="Y59" s="3"/>
    </row>
    <row r="60" spans="1:25" s="383" customFormat="1" ht="21" customHeight="1">
      <c r="A60" s="10">
        <v>9</v>
      </c>
      <c r="B60" s="1" t="s">
        <v>20</v>
      </c>
      <c r="C60" s="10"/>
      <c r="D60" s="204" t="s">
        <v>20</v>
      </c>
      <c r="E60" s="194">
        <f>IFERROR(INDEX('Data Annex'!$K$1:$BS$4779,MATCH(E$44&amp;"|"&amp;$B60,'Data Annex'!$K$1:$K$4779,0),MATCH(E$45,'Data Annex'!$K$1:$BS$1,0)),"")</f>
        <v>6.7717988409773486E-2</v>
      </c>
      <c r="F60" s="194">
        <f>IFERROR(INDEX('Data Annex'!$K$1:$BS$4779,MATCH(F$44&amp;"|"&amp;$B60,'Data Annex'!$K$1:$K$4779,0),MATCH(F$45,'Data Annex'!$K$1:$BS$1,0)),"")</f>
        <v>6.4330245739740985E-2</v>
      </c>
      <c r="G60" s="235">
        <f>IFERROR(INDEX('Data Annex'!$K$1:$BS$4779,MATCH(G$44&amp;"|"&amp;$B60,'Data Annex'!$K$1:$K$4779,0),MATCH(G$45,'Data Annex'!$K$1:$BS$1,0)),"")</f>
        <v>0.233589587509726</v>
      </c>
      <c r="H60" s="194">
        <f>IFERROR(INDEX('Data Annex'!$K$1:$BS$4779,MATCH(H$44&amp;"|"&amp;$B60,'Data Annex'!$K$1:$K$4779,0),MATCH(H$45,'Data Annex'!$K$1:$BS$1,0)),"")</f>
        <v>0.23298609803418024</v>
      </c>
      <c r="I60" s="235">
        <f>IFERROR(INDEX('Data Annex'!$K$1:$BS$4779,MATCH(I$44&amp;"|"&amp;$B60,'Data Annex'!$K$1:$K$4779,0),MATCH(I$45,'Data Annex'!$K$1:$BS$1,0)),"")</f>
        <v>5.845342665472826E-2</v>
      </c>
      <c r="J60" s="194">
        <f>IFERROR(INDEX('Data Annex'!$K$1:$BS$4779,MATCH(J$44&amp;"|"&amp;$B60,'Data Annex'!$K$1:$K$4779,0),MATCH(J$45,'Data Annex'!$K$1:$BS$1,0)),"")</f>
        <v>5.9510521032530586E-2</v>
      </c>
      <c r="K60" s="235">
        <f>IFERROR(INDEX('Data Annex'!$K$1:$BS$4779,MATCH(K$44&amp;"|"&amp;$B60,'Data Annex'!$K$1:$K$4779,0),MATCH(K$45,'Data Annex'!$K$1:$BS$1,0)),"")</f>
        <v>5.3746870635014272E-2</v>
      </c>
      <c r="L60" s="195">
        <f>IFERROR(INDEX('Data Annex'!$K$1:$BS$4779,MATCH(L$44&amp;"|"&amp;$B60,'Data Annex'!$K$1:$K$4779,0),MATCH(L$45,'Data Annex'!$K$1:$BS$1,0)),"")</f>
        <v>5.2529826771002631E-2</v>
      </c>
      <c r="M60" s="235">
        <f>IFERROR(INDEX('Data Annex'!$K$1:$BS$4779,MATCH(M$44&amp;"|"&amp;$B60,'Data Annex'!$K$1:$K$4779,0),MATCH(M$45,'Data Annex'!$K$1:$BS$1,0)),"")</f>
        <v>2.602896041713845E-3</v>
      </c>
      <c r="N60" s="194">
        <f>IFERROR(INDEX('Data Annex'!$K$1:$BS$4779,MATCH(N$44&amp;"|"&amp;$B60,'Data Annex'!$K$1:$K$4779,0),MATCH(N$45,'Data Annex'!$K$1:$BS$1,0)),"")</f>
        <v>1.5685171467525764E-3</v>
      </c>
      <c r="O60" s="235">
        <f>IFERROR(INDEX('Data Annex'!$K$1:$BS$4779,MATCH(O$44&amp;"|"&amp;$B60,'Data Annex'!$K$1:$K$4779,0),MATCH(O$45,'Data Annex'!$K$1:$BS$1,0)),"")</f>
        <v>3.4598194923085943E-3</v>
      </c>
      <c r="P60" s="194">
        <f>IFERROR(INDEX('Data Annex'!$K$1:$BS$4779,MATCH(P$44&amp;"|"&amp;$B60,'Data Annex'!$K$1:$K$4779,0),MATCH(P$45,'Data Annex'!$K$1:$BS$1,0)),"")</f>
        <v>3.5586713498613584E-3</v>
      </c>
      <c r="Q60" s="235">
        <f>IFERROR(INDEX('Data Annex'!$K$1:$BS$4779,MATCH(Q$44&amp;"|"&amp;$B60,'Data Annex'!$K$1:$K$4779,0),MATCH(Q$45,'Data Annex'!$K$1:$BS$1,0)),"")</f>
        <v>1.9859710344310361E-2</v>
      </c>
      <c r="R60" s="194">
        <f>IFERROR(INDEX('Data Annex'!$K$1:$BS$4779,MATCH(R$44&amp;"|"&amp;$B60,'Data Annex'!$K$1:$K$4779,0),MATCH(R$45,'Data Annex'!$K$1:$BS$1,0)),"")</f>
        <v>1.9900528917914131E-2</v>
      </c>
      <c r="S60" s="235">
        <f>IFERROR(INDEX('Data Annex'!$K$1:$BS$4779,MATCH(S$44&amp;"|"&amp;$B60,'Data Annex'!$K$1:$K$4779,0),MATCH(S$45,'Data Annex'!$K$1:$BS$1,0)),"")</f>
        <v>5.1596935162014244E-3</v>
      </c>
      <c r="T60" s="195">
        <f>IFERROR(INDEX('Data Annex'!$K$1:$BS$4779,MATCH(T$44&amp;"|"&amp;$B60,'Data Annex'!$K$1:$K$4779,0),MATCH(T$45,'Data Annex'!$K$1:$BS$1,0)),"")</f>
        <v>4.9686700399910379E-3</v>
      </c>
      <c r="U60" s="235">
        <f>IFERROR(INDEX('Data Annex'!$K$1:$BS$4779,MATCH(U$44&amp;"|"&amp;$B60,'Data Annex'!$K$1:$K$4779,0),MATCH(U$45,'Data Annex'!$K$1:$BS$1,0)),"")</f>
        <v>4.0092477459559142E-2</v>
      </c>
      <c r="V60" s="194">
        <f>IFERROR(INDEX('Data Annex'!$K$1:$BS$4779,MATCH(V$44&amp;"|"&amp;$B60,'Data Annex'!$K$1:$K$4779,0),MATCH(V$45,'Data Annex'!$K$1:$BS$1,0)),"")</f>
        <v>4.0818929140822531E-2</v>
      </c>
      <c r="W60" s="232" t="s">
        <v>147</v>
      </c>
      <c r="X60" s="232" t="s">
        <v>147</v>
      </c>
      <c r="Y60" s="3"/>
    </row>
    <row r="61" spans="1:25" s="378" customFormat="1" ht="21" customHeight="1">
      <c r="A61" s="2">
        <v>11</v>
      </c>
      <c r="B61" s="1" t="s">
        <v>22</v>
      </c>
      <c r="C61"/>
      <c r="D61" s="204" t="s">
        <v>22</v>
      </c>
      <c r="E61" s="192">
        <f>IFERROR(INDEX('Data Annex'!$K$1:$BS$4779,MATCH(E$44&amp;"|"&amp;$B61,'Data Annex'!$K$1:$K$4779,0),MATCH(E$45,'Data Annex'!$K$1:$BS$1,0)),"")</f>
        <v>1.0760474549046722E-3</v>
      </c>
      <c r="F61" s="192">
        <f>IFERROR(INDEX('Data Annex'!$K$1:$BS$4779,MATCH(F$44&amp;"|"&amp;$B61,'Data Annex'!$K$1:$K$4779,0),MATCH(F$45,'Data Annex'!$K$1:$BS$1,0)),"")</f>
        <v>1.313031260588738E-3</v>
      </c>
      <c r="G61" s="220">
        <f>IFERROR(INDEX('Data Annex'!$K$1:$BS$4779,MATCH(G$44&amp;"|"&amp;$B61,'Data Annex'!$K$1:$K$4779,0),MATCH(G$45,'Data Annex'!$K$1:$BS$1,0)),"")</f>
        <v>7.3298603395795053E-2</v>
      </c>
      <c r="H61" s="192">
        <f>IFERROR(INDEX('Data Annex'!$K$1:$BS$4779,MATCH(H$44&amp;"|"&amp;$B61,'Data Annex'!$K$1:$K$4779,0),MATCH(H$45,'Data Annex'!$K$1:$BS$1,0)),"")</f>
        <v>7.1638794886173973E-2</v>
      </c>
      <c r="I61" s="220">
        <f>IFERROR(INDEX('Data Annex'!$K$1:$BS$4779,MATCH(I$44&amp;"|"&amp;$B61,'Data Annex'!$K$1:$K$4779,0),MATCH(I$45,'Data Annex'!$K$1:$BS$1,0)),"")</f>
        <v>1.7093340211942473E-2</v>
      </c>
      <c r="J61" s="192">
        <f>IFERROR(INDEX('Data Annex'!$K$1:$BS$4779,MATCH(J$44&amp;"|"&amp;$B61,'Data Annex'!$K$1:$K$4779,0),MATCH(J$45,'Data Annex'!$K$1:$BS$1,0)),"")</f>
        <v>1.6721869328324798E-2</v>
      </c>
      <c r="K61" s="220">
        <f>IFERROR(INDEX('Data Annex'!$K$1:$BS$4779,MATCH(K$44&amp;"|"&amp;$B61,'Data Annex'!$K$1:$K$4779,0),MATCH(K$45,'Data Annex'!$K$1:$BS$1,0)),"")</f>
        <v>1.5618622397221685E-2</v>
      </c>
      <c r="L61" s="196">
        <f>IFERROR(INDEX('Data Annex'!$K$1:$BS$4779,MATCH(L$44&amp;"|"&amp;$B61,'Data Annex'!$K$1:$K$4779,0),MATCH(L$45,'Data Annex'!$K$1:$BS$1,0)),"")</f>
        <v>1.5873521221071205E-2</v>
      </c>
      <c r="M61" s="220">
        <f>IFERROR(INDEX('Data Annex'!$K$1:$BS$4779,MATCH(M$44&amp;"|"&amp;$B61,'Data Annex'!$K$1:$K$4779,0),MATCH(M$45,'Data Annex'!$K$1:$BS$1,0)),"")</f>
        <v>3.118919878761734E-4</v>
      </c>
      <c r="N61" s="192">
        <f>IFERROR(INDEX('Data Annex'!$K$1:$BS$4779,MATCH(N$44&amp;"|"&amp;$B61,'Data Annex'!$K$1:$K$4779,0),MATCH(N$45,'Data Annex'!$K$1:$BS$1,0)),"")</f>
        <v>3.0891019795361451E-4</v>
      </c>
      <c r="O61" s="220">
        <f>IFERROR(INDEX('Data Annex'!$K$1:$BS$4779,MATCH(O$44&amp;"|"&amp;$B61,'Data Annex'!$K$1:$K$4779,0),MATCH(O$45,'Data Annex'!$K$1:$BS$1,0)),"")</f>
        <v>2.1132473267678523E-3</v>
      </c>
      <c r="P61" s="196">
        <f>IFERROR(INDEX('Data Annex'!$K$1:$BS$4779,MATCH(P$44&amp;"|"&amp;$B61,'Data Annex'!$K$1:$K$4779,0),MATCH(P$45,'Data Annex'!$K$1:$BS$1,0)),"")</f>
        <v>2.1397239746273676E-3</v>
      </c>
      <c r="Q61" s="220">
        <f>IFERROR(INDEX('Data Annex'!$K$1:$BS$4779,MATCH(Q$44&amp;"|"&amp;$B61,'Data Annex'!$K$1:$K$4779,0),MATCH(Q$45,'Data Annex'!$K$1:$BS$1,0)),"")</f>
        <v>1.5858385544439059E-2</v>
      </c>
      <c r="R61" s="192">
        <f>IFERROR(INDEX('Data Annex'!$K$1:$BS$4779,MATCH(R$44&amp;"|"&amp;$B61,'Data Annex'!$K$1:$K$4779,0),MATCH(R$45,'Data Annex'!$K$1:$BS$1,0)),"")</f>
        <v>1.2561026913468019E-2</v>
      </c>
      <c r="S61" s="220">
        <f>IFERROR(INDEX('Data Annex'!$K$1:$BS$4779,MATCH(S$44&amp;"|"&amp;$B61,'Data Annex'!$K$1:$K$4779,0),MATCH(S$45,'Data Annex'!$K$1:$BS$1,0)),"")</f>
        <v>7.5392816847185996E-3</v>
      </c>
      <c r="T61" s="196">
        <f>IFERROR(INDEX('Data Annex'!$K$1:$BS$4779,MATCH(T$44&amp;"|"&amp;$B61,'Data Annex'!$K$1:$K$4779,0),MATCH(T$45,'Data Annex'!$K$1:$BS$1,0)),"")</f>
        <v>7.4182058037120004E-3</v>
      </c>
      <c r="U61" s="220">
        <f>IFERROR(INDEX('Data Annex'!$K$1:$BS$4779,MATCH(U$44&amp;"|"&amp;$B61,'Data Annex'!$K$1:$K$4779,0),MATCH(U$45,'Data Annex'!$K$1:$BS$1,0)),"")</f>
        <v>1.2732206781392844E-2</v>
      </c>
      <c r="V61" s="192">
        <f>IFERROR(INDEX('Data Annex'!$K$1:$BS$4779,MATCH(V$44&amp;"|"&amp;$B61,'Data Annex'!$K$1:$K$4779,0),MATCH(V$45,'Data Annex'!$K$1:$BS$1,0)),"")</f>
        <v>1.2861984512621051E-2</v>
      </c>
      <c r="W61" s="232" t="s">
        <v>147</v>
      </c>
      <c r="X61" s="232" t="s">
        <v>147</v>
      </c>
      <c r="Y61"/>
    </row>
    <row r="62" spans="1:25" s="378" customFormat="1" ht="21" customHeight="1">
      <c r="A62" s="2">
        <v>12</v>
      </c>
      <c r="B62" s="1" t="s">
        <v>90</v>
      </c>
      <c r="C62"/>
      <c r="D62" s="204" t="s">
        <v>90</v>
      </c>
      <c r="E62" s="194">
        <f>IFERROR(INDEX('Data Annex'!$K$1:$BS$4779,MATCH(E$44&amp;"|"&amp;$B62,'Data Annex'!$K$1:$K$4779,0),MATCH(E$45,'Data Annex'!$K$1:$BS$1,0)),"")</f>
        <v>6.0362025491619183E-3</v>
      </c>
      <c r="F62" s="194">
        <f>IFERROR(INDEX('Data Annex'!$K$1:$BS$4779,MATCH(F$44&amp;"|"&amp;$B62,'Data Annex'!$K$1:$K$4779,0),MATCH(F$45,'Data Annex'!$K$1:$BS$1,0)),"")</f>
        <v>5.694735490097161E-3</v>
      </c>
      <c r="G62" s="235">
        <f>IFERROR(INDEX('Data Annex'!$K$1:$BS$4779,MATCH(G$44&amp;"|"&amp;$B62,'Data Annex'!$K$1:$K$4779,0),MATCH(G$45,'Data Annex'!$K$1:$BS$1,0)),"")</f>
        <v>8.1216179410314893E-2</v>
      </c>
      <c r="H62" s="194">
        <f>IFERROR(INDEX('Data Annex'!$K$1:$BS$4779,MATCH(H$44&amp;"|"&amp;$B62,'Data Annex'!$K$1:$K$4779,0),MATCH(H$45,'Data Annex'!$K$1:$BS$1,0)),"")</f>
        <v>8.5044012135380515E-2</v>
      </c>
      <c r="I62" s="235">
        <f>IFERROR(INDEX('Data Annex'!$K$1:$BS$4779,MATCH(I$44&amp;"|"&amp;$B62,'Data Annex'!$K$1:$K$4779,0),MATCH(I$45,'Data Annex'!$K$1:$BS$1,0)),"")</f>
        <v>2.7524632364214065E-2</v>
      </c>
      <c r="J62" s="194">
        <f>IFERROR(INDEX('Data Annex'!$K$1:$BS$4779,MATCH(J$44&amp;"|"&amp;$B62,'Data Annex'!$K$1:$K$4779,0),MATCH(J$45,'Data Annex'!$K$1:$BS$1,0)),"")</f>
        <v>2.833375137755725E-2</v>
      </c>
      <c r="K62" s="235">
        <f>IFERROR(INDEX('Data Annex'!$K$1:$BS$4779,MATCH(K$44&amp;"|"&amp;$B62,'Data Annex'!$K$1:$K$4779,0),MATCH(K$45,'Data Annex'!$K$1:$BS$1,0)),"")</f>
        <v>2.4844978527431057E-2</v>
      </c>
      <c r="L62" s="195">
        <f>IFERROR(INDEX('Data Annex'!$K$1:$BS$4779,MATCH(L$44&amp;"|"&amp;$B62,'Data Annex'!$K$1:$K$4779,0),MATCH(L$45,'Data Annex'!$K$1:$BS$1,0)),"")</f>
        <v>2.4622850681438806E-2</v>
      </c>
      <c r="M62" s="235">
        <f>IFERROR(INDEX('Data Annex'!$K$1:$BS$4779,MATCH(M$44&amp;"|"&amp;$B62,'Data Annex'!$K$1:$K$4779,0),MATCH(M$45,'Data Annex'!$K$1:$BS$1,0)),"")</f>
        <v>7.4306240671767601E-3</v>
      </c>
      <c r="N62" s="194">
        <f>IFERROR(INDEX('Data Annex'!$K$1:$BS$4779,MATCH(N$44&amp;"|"&amp;$B62,'Data Annex'!$K$1:$K$4779,0),MATCH(N$45,'Data Annex'!$K$1:$BS$1,0)),"")</f>
        <v>6.6882565389459921E-3</v>
      </c>
      <c r="O62" s="235">
        <f>IFERROR(INDEX('Data Annex'!$K$1:$BS$4779,MATCH(O$44&amp;"|"&amp;$B62,'Data Annex'!$K$1:$K$4779,0),MATCH(O$45,'Data Annex'!$K$1:$BS$1,0)),"")</f>
        <v>1.6562690886769353E-3</v>
      </c>
      <c r="P62" s="194">
        <f>IFERROR(INDEX('Data Annex'!$K$1:$BS$4779,MATCH(P$44&amp;"|"&amp;$B62,'Data Annex'!$K$1:$K$4779,0),MATCH(P$45,'Data Annex'!$K$1:$BS$1,0)),"")</f>
        <v>1.5803799716037673E-3</v>
      </c>
      <c r="Q62" s="235">
        <f>IFERROR(INDEX('Data Annex'!$K$1:$BS$4779,MATCH(Q$44&amp;"|"&amp;$B62,'Data Annex'!$K$1:$K$4779,0),MATCH(Q$45,'Data Annex'!$K$1:$BS$1,0)),"")</f>
        <v>5.8039474041814334E-3</v>
      </c>
      <c r="R62" s="194">
        <f>IFERROR(INDEX('Data Annex'!$K$1:$BS$4779,MATCH(R$44&amp;"|"&amp;$B62,'Data Annex'!$K$1:$K$4779,0),MATCH(R$45,'Data Annex'!$K$1:$BS$1,0)),"")</f>
        <v>5.9648858878984445E-3</v>
      </c>
      <c r="S62" s="235">
        <f>IFERROR(INDEX('Data Annex'!$K$1:$BS$4779,MATCH(S$44&amp;"|"&amp;$B62,'Data Annex'!$K$1:$K$4779,0),MATCH(S$45,'Data Annex'!$K$1:$BS$1,0)),"")</f>
        <v>7.3438118092407747E-3</v>
      </c>
      <c r="T62" s="195">
        <f>IFERROR(INDEX('Data Annex'!$K$1:$BS$4779,MATCH(T$44&amp;"|"&amp;$B62,'Data Annex'!$K$1:$K$4779,0),MATCH(T$45,'Data Annex'!$K$1:$BS$1,0)),"")</f>
        <v>7.8635890718789254E-3</v>
      </c>
      <c r="U62" s="235">
        <f>IFERROR(INDEX('Data Annex'!$K$1:$BS$4779,MATCH(U$44&amp;"|"&amp;$B62,'Data Annex'!$K$1:$K$4779,0),MATCH(U$45,'Data Annex'!$K$1:$BS$1,0)),"")</f>
        <v>3.5870969744059358E-3</v>
      </c>
      <c r="V62" s="194">
        <f>IFERROR(INDEX('Data Annex'!$K$1:$BS$4779,MATCH(V$44&amp;"|"&amp;$B62,'Data Annex'!$K$1:$K$4779,0),MATCH(V$45,'Data Annex'!$K$1:$BS$1,0)),"")</f>
        <v>3.3692142408327371E-3</v>
      </c>
      <c r="W62" s="232" t="s">
        <v>147</v>
      </c>
      <c r="X62" s="232" t="s">
        <v>147</v>
      </c>
      <c r="Y62"/>
    </row>
    <row r="63" spans="1:25" s="378" customFormat="1" ht="21" customHeight="1">
      <c r="A63" s="2">
        <v>13</v>
      </c>
      <c r="B63" s="1" t="s">
        <v>23</v>
      </c>
      <c r="C63"/>
      <c r="D63" s="204" t="s">
        <v>23</v>
      </c>
      <c r="E63" s="192">
        <f>IFERROR(INDEX('Data Annex'!$K$1:$BS$4779,MATCH(E$44&amp;"|"&amp;$B63,'Data Annex'!$K$1:$K$4779,0),MATCH(E$45,'Data Annex'!$K$1:$BS$1,0)),"")</f>
        <v>2.4402120687688173E-2</v>
      </c>
      <c r="F63" s="192">
        <f>IFERROR(INDEX('Data Annex'!$K$1:$BS$4779,MATCH(F$44&amp;"|"&amp;$B63,'Data Annex'!$K$1:$K$4779,0),MATCH(F$45,'Data Annex'!$K$1:$BS$1,0)),"")</f>
        <v>3.397708164071124E-2</v>
      </c>
      <c r="G63" s="220">
        <f>IFERROR(INDEX('Data Annex'!$K$1:$BS$4779,MATCH(G$44&amp;"|"&amp;$B63,'Data Annex'!$K$1:$K$4779,0),MATCH(G$45,'Data Annex'!$K$1:$BS$1,0)),"")</f>
        <v>0.11612698861063796</v>
      </c>
      <c r="H63" s="192">
        <f>IFERROR(INDEX('Data Annex'!$K$1:$BS$4779,MATCH(H$44&amp;"|"&amp;$B63,'Data Annex'!$K$1:$K$4779,0),MATCH(H$45,'Data Annex'!$K$1:$BS$1,0)),"")</f>
        <v>0.12157192279393612</v>
      </c>
      <c r="I63" s="220">
        <f>IFERROR(INDEX('Data Annex'!$K$1:$BS$4779,MATCH(I$44&amp;"|"&amp;$B63,'Data Annex'!$K$1:$K$4779,0),MATCH(I$45,'Data Annex'!$K$1:$BS$1,0)),"")</f>
        <v>4.4027566306280581E-2</v>
      </c>
      <c r="J63" s="192">
        <f>IFERROR(INDEX('Data Annex'!$K$1:$BS$4779,MATCH(J$44&amp;"|"&amp;$B63,'Data Annex'!$K$1:$K$4779,0),MATCH(J$45,'Data Annex'!$K$1:$BS$1,0)),"")</f>
        <v>4.5285018785954201E-2</v>
      </c>
      <c r="K63" s="220">
        <f>IFERROR(INDEX('Data Annex'!$K$1:$BS$4779,MATCH(K$44&amp;"|"&amp;$B63,'Data Annex'!$K$1:$K$4779,0),MATCH(K$45,'Data Annex'!$K$1:$BS$1,0)),"")</f>
        <v>3.2240900884607251E-2</v>
      </c>
      <c r="L63" s="196">
        <f>IFERROR(INDEX('Data Annex'!$K$1:$BS$4779,MATCH(L$44&amp;"|"&amp;$B63,'Data Annex'!$K$1:$K$4779,0),MATCH(L$45,'Data Annex'!$K$1:$BS$1,0)),"")</f>
        <v>3.0568962253441391E-2</v>
      </c>
      <c r="M63" s="220">
        <f>IFERROR(INDEX('Data Annex'!$K$1:$BS$4779,MATCH(M$44&amp;"|"&amp;$B63,'Data Annex'!$K$1:$K$4779,0),MATCH(M$45,'Data Annex'!$K$1:$BS$1,0)),"")</f>
        <v>2.335688247405446E-4</v>
      </c>
      <c r="N63" s="192">
        <f>IFERROR(INDEX('Data Annex'!$K$1:$BS$4779,MATCH(N$44&amp;"|"&amp;$B63,'Data Annex'!$K$1:$K$4779,0),MATCH(N$45,'Data Annex'!$K$1:$BS$1,0)),"")</f>
        <v>3.7257521815799193E-4</v>
      </c>
      <c r="O63" s="220">
        <f>IFERROR(INDEX('Data Annex'!$K$1:$BS$4779,MATCH(O$44&amp;"|"&amp;$B63,'Data Annex'!$K$1:$K$4779,0),MATCH(O$45,'Data Annex'!$K$1:$BS$1,0)),"")</f>
        <v>1.279578997108099E-3</v>
      </c>
      <c r="P63" s="196">
        <f>IFERROR(INDEX('Data Annex'!$K$1:$BS$4779,MATCH(P$44&amp;"|"&amp;$B63,'Data Annex'!$K$1:$K$4779,0),MATCH(P$45,'Data Annex'!$K$1:$BS$1,0)),"")</f>
        <v>1.3221344516128031E-3</v>
      </c>
      <c r="Q63" s="220">
        <f>IFERROR(INDEX('Data Annex'!$K$1:$BS$4779,MATCH(Q$44&amp;"|"&amp;$B63,'Data Annex'!$K$1:$K$4779,0),MATCH(Q$45,'Data Annex'!$K$1:$BS$1,0)),"")</f>
        <v>7.2670899707407855E-3</v>
      </c>
      <c r="R63" s="192">
        <f>IFERROR(INDEX('Data Annex'!$K$1:$BS$4779,MATCH(R$44&amp;"|"&amp;$B63,'Data Annex'!$K$1:$K$4779,0),MATCH(R$45,'Data Annex'!$K$1:$BS$1,0)),"")</f>
        <v>7.3472238338215872E-3</v>
      </c>
      <c r="S63" s="220">
        <f>IFERROR(INDEX('Data Annex'!$K$1:$BS$4779,MATCH(S$44&amp;"|"&amp;$B63,'Data Annex'!$K$1:$K$4779,0),MATCH(S$45,'Data Annex'!$K$1:$BS$1,0)),"")</f>
        <v>3.0042516721095862E-3</v>
      </c>
      <c r="T63" s="196">
        <f>IFERROR(INDEX('Data Annex'!$K$1:$BS$4779,MATCH(T$44&amp;"|"&amp;$B63,'Data Annex'!$K$1:$K$4779,0),MATCH(T$45,'Data Annex'!$K$1:$BS$1,0)),"")</f>
        <v>3.2424442596187507E-3</v>
      </c>
      <c r="U63" s="220">
        <f>IFERROR(INDEX('Data Annex'!$K$1:$BS$4779,MATCH(U$44&amp;"|"&amp;$B63,'Data Annex'!$K$1:$K$4779,0),MATCH(U$45,'Data Annex'!$K$1:$BS$1,0)),"")</f>
        <v>2.283706479082389E-2</v>
      </c>
      <c r="V63" s="192">
        <f>IFERROR(INDEX('Data Annex'!$K$1:$BS$4779,MATCH(V$44&amp;"|"&amp;$B63,'Data Annex'!$K$1:$K$4779,0),MATCH(V$45,'Data Annex'!$K$1:$BS$1,0)),"")</f>
        <v>2.5377310701973455E-2</v>
      </c>
      <c r="W63" s="232" t="s">
        <v>147</v>
      </c>
      <c r="X63" s="232" t="s">
        <v>147</v>
      </c>
      <c r="Y63"/>
    </row>
    <row r="64" spans="1:25" s="378" customFormat="1" ht="21" customHeight="1">
      <c r="A64" s="7">
        <v>14</v>
      </c>
      <c r="B64" s="1" t="s">
        <v>24</v>
      </c>
      <c r="C64"/>
      <c r="D64" s="204" t="s">
        <v>24</v>
      </c>
      <c r="E64" s="194">
        <f>IFERROR(INDEX('Data Annex'!$K$1:$BS$4779,MATCH(E$44&amp;"|"&amp;$B64,'Data Annex'!$K$1:$K$4779,0),MATCH(E$45,'Data Annex'!$K$1:$BS$1,0)),"")</f>
        <v>2.4850320957694641E-2</v>
      </c>
      <c r="F64" s="194">
        <f>IFERROR(INDEX('Data Annex'!$K$1:$BS$4779,MATCH(F$44&amp;"|"&amp;$B64,'Data Annex'!$K$1:$K$4779,0),MATCH(F$45,'Data Annex'!$K$1:$BS$1,0)),"")</f>
        <v>3.1317076871200493E-2</v>
      </c>
      <c r="G64" s="235">
        <f>IFERROR(INDEX('Data Annex'!$K$1:$BS$4779,MATCH(G$44&amp;"|"&amp;$B64,'Data Annex'!$K$1:$K$4779,0),MATCH(G$45,'Data Annex'!$K$1:$BS$1,0)),"")</f>
        <v>0.23132812778604175</v>
      </c>
      <c r="H64" s="194">
        <f>IFERROR(INDEX('Data Annex'!$K$1:$BS$4779,MATCH(H$44&amp;"|"&amp;$B64,'Data Annex'!$K$1:$K$4779,0),MATCH(H$45,'Data Annex'!$K$1:$BS$1,0)),"")</f>
        <v>0.22586562346096775</v>
      </c>
      <c r="I64" s="235">
        <f>IFERROR(INDEX('Data Annex'!$K$1:$BS$4779,MATCH(I$44&amp;"|"&amp;$B64,'Data Annex'!$K$1:$K$4779,0),MATCH(I$45,'Data Annex'!$K$1:$BS$1,0)),"")</f>
        <v>4.0288445316828243E-2</v>
      </c>
      <c r="J64" s="194">
        <f>IFERROR(INDEX('Data Annex'!$K$1:$BS$4779,MATCH(J$44&amp;"|"&amp;$B64,'Data Annex'!$K$1:$K$4779,0),MATCH(J$45,'Data Annex'!$K$1:$BS$1,0)),"")</f>
        <v>3.8838824462725824E-2</v>
      </c>
      <c r="K64" s="235">
        <f>IFERROR(INDEX('Data Annex'!$K$1:$BS$4779,MATCH(K$44&amp;"|"&amp;$B64,'Data Annex'!$K$1:$K$4779,0),MATCH(K$45,'Data Annex'!$K$1:$BS$1,0)),"")</f>
        <v>5.9870908899785968E-2</v>
      </c>
      <c r="L64" s="195">
        <f>IFERROR(INDEX('Data Annex'!$K$1:$BS$4779,MATCH(L$44&amp;"|"&amp;$B64,'Data Annex'!$K$1:$K$4779,0),MATCH(L$45,'Data Annex'!$K$1:$BS$1,0)),"")</f>
        <v>6.2302264971558441E-2</v>
      </c>
      <c r="M64" s="235">
        <f>IFERROR(INDEX('Data Annex'!$K$1:$BS$4779,MATCH(M$44&amp;"|"&amp;$B64,'Data Annex'!$K$1:$K$4779,0),MATCH(M$45,'Data Annex'!$K$1:$BS$1,0)),"")</f>
        <v>2.9765748540669343E-5</v>
      </c>
      <c r="N64" s="194">
        <f>IFERROR(INDEX('Data Annex'!$K$1:$BS$4779,MATCH(N$44&amp;"|"&amp;$B64,'Data Annex'!$K$1:$K$4779,0),MATCH(N$45,'Data Annex'!$K$1:$BS$1,0)),"")</f>
        <v>3.7482595034696471E-6</v>
      </c>
      <c r="O64" s="235">
        <f>IFERROR(INDEX('Data Annex'!$K$1:$BS$4779,MATCH(O$44&amp;"|"&amp;$B64,'Data Annex'!$K$1:$K$4779,0),MATCH(O$45,'Data Annex'!$K$1:$BS$1,0)),"")</f>
        <v>9.1518352315851023E-3</v>
      </c>
      <c r="P64" s="194">
        <f>IFERROR(INDEX('Data Annex'!$K$1:$BS$4779,MATCH(P$44&amp;"|"&amp;$B64,'Data Annex'!$K$1:$K$4779,0),MATCH(P$45,'Data Annex'!$K$1:$BS$1,0)),"")</f>
        <v>8.8449861242800385E-3</v>
      </c>
      <c r="Q64" s="235">
        <f>IFERROR(INDEX('Data Annex'!$K$1:$BS$4779,MATCH(Q$44&amp;"|"&amp;$B64,'Data Annex'!$K$1:$K$4779,0),MATCH(Q$45,'Data Annex'!$K$1:$BS$1,0)),"")</f>
        <v>4.3762282250041917E-2</v>
      </c>
      <c r="R64" s="194">
        <f>IFERROR(INDEX('Data Annex'!$K$1:$BS$4779,MATCH(R$44&amp;"|"&amp;$B64,'Data Annex'!$K$1:$K$4779,0),MATCH(R$45,'Data Annex'!$K$1:$BS$1,0)),"")</f>
        <v>4.333152708399287E-2</v>
      </c>
      <c r="S64" s="235">
        <f>IFERROR(INDEX('Data Annex'!$K$1:$BS$4779,MATCH(S$44&amp;"|"&amp;$B64,'Data Annex'!$K$1:$K$4779,0),MATCH(S$45,'Data Annex'!$K$1:$BS$1,0)),"")</f>
        <v>1.243071359824219E-2</v>
      </c>
      <c r="T64" s="195">
        <f>IFERROR(INDEX('Data Annex'!$K$1:$BS$4779,MATCH(T$44&amp;"|"&amp;$B64,'Data Annex'!$K$1:$K$4779,0),MATCH(T$45,'Data Annex'!$K$1:$BS$1,0)),"")</f>
        <v>1.0521942150950652E-2</v>
      </c>
      <c r="U64" s="235">
        <f>IFERROR(INDEX('Data Annex'!$K$1:$BS$4779,MATCH(U$44&amp;"|"&amp;$B64,'Data Annex'!$K$1:$K$4779,0),MATCH(U$45,'Data Annex'!$K$1:$BS$1,0)),"")</f>
        <v>2.2353738252737405E-2</v>
      </c>
      <c r="V64" s="194">
        <f>IFERROR(INDEX('Data Annex'!$K$1:$BS$4779,MATCH(V$44&amp;"|"&amp;$B64,'Data Annex'!$K$1:$K$4779,0),MATCH(V$45,'Data Annex'!$K$1:$BS$1,0)),"")</f>
        <v>2.3726573915764559E-2</v>
      </c>
      <c r="W64" s="232" t="s">
        <v>147</v>
      </c>
      <c r="X64" s="232" t="s">
        <v>147</v>
      </c>
      <c r="Y64"/>
    </row>
    <row r="65" spans="1:25" s="378" customFormat="1" ht="21" customHeight="1">
      <c r="A65" s="2">
        <v>15</v>
      </c>
      <c r="B65" s="1" t="s">
        <v>1386</v>
      </c>
      <c r="C65"/>
      <c r="D65" s="204" t="s">
        <v>1386</v>
      </c>
      <c r="E65" s="192">
        <f>IFERROR(INDEX('Data Annex'!$K$1:$BS$4779,MATCH(E$44&amp;"|"&amp;$B65,'Data Annex'!$K$1:$K$4779,0),MATCH(E$45,'Data Annex'!$K$1:$BS$1,0)),"")</f>
        <v>1.5746085063474774E-2</v>
      </c>
      <c r="F65" s="192">
        <f>IFERROR(INDEX('Data Annex'!$K$1:$BS$4779,MATCH(F$44&amp;"|"&amp;$B65,'Data Annex'!$K$1:$K$4779,0),MATCH(F$45,'Data Annex'!$K$1:$BS$1,0)),"")</f>
        <v>1.5239263292878964E-2</v>
      </c>
      <c r="G65" s="220">
        <f>IFERROR(INDEX('Data Annex'!$K$1:$BS$4779,MATCH(G$44&amp;"|"&amp;$B65,'Data Annex'!$K$1:$K$4779,0),MATCH(G$45,'Data Annex'!$K$1:$BS$1,0)),"")</f>
        <v>0.22153302514302392</v>
      </c>
      <c r="H65" s="192">
        <f>IFERROR(INDEX('Data Annex'!$K$1:$BS$4779,MATCH(H$44&amp;"|"&amp;$B65,'Data Annex'!$K$1:$K$4779,0),MATCH(H$45,'Data Annex'!$K$1:$BS$1,0)),"")</f>
        <v>0.23496471241819672</v>
      </c>
      <c r="I65" s="220">
        <f>IFERROR(INDEX('Data Annex'!$K$1:$BS$4779,MATCH(I$44&amp;"|"&amp;$B65,'Data Annex'!$K$1:$K$4779,0),MATCH(I$45,'Data Annex'!$K$1:$BS$1,0)),"")</f>
        <v>8.8606073087243737E-3</v>
      </c>
      <c r="J65" s="192">
        <f>IFERROR(INDEX('Data Annex'!$K$1:$BS$4779,MATCH(J$44&amp;"|"&amp;$B65,'Data Annex'!$K$1:$K$4779,0),MATCH(J$45,'Data Annex'!$K$1:$BS$1,0)),"")</f>
        <v>8.915303382257286E-3</v>
      </c>
      <c r="K65" s="220">
        <f>IFERROR(INDEX('Data Annex'!$K$1:$BS$4779,MATCH(K$44&amp;"|"&amp;$B65,'Data Annex'!$K$1:$K$4779,0),MATCH(K$45,'Data Annex'!$K$1:$BS$1,0)),"")</f>
        <v>6.106870321086199E-2</v>
      </c>
      <c r="L65" s="196">
        <f>IFERROR(INDEX('Data Annex'!$K$1:$BS$4779,MATCH(L$44&amp;"|"&amp;$B65,'Data Annex'!$K$1:$K$4779,0),MATCH(L$45,'Data Annex'!$K$1:$BS$1,0)),"")</f>
        <v>6.0286918091710877E-2</v>
      </c>
      <c r="M65" s="220">
        <f>IFERROR(INDEX('Data Annex'!$K$1:$BS$4779,MATCH(M$44&amp;"|"&amp;$B65,'Data Annex'!$K$1:$K$4779,0),MATCH(M$45,'Data Annex'!$K$1:$BS$1,0)),"")</f>
        <v>1.0355416500965337E-4</v>
      </c>
      <c r="N65" s="192">
        <f>IFERROR(INDEX('Data Annex'!$K$1:$BS$4779,MATCH(N$44&amp;"|"&amp;$B65,'Data Annex'!$K$1:$K$4779,0),MATCH(N$45,'Data Annex'!$K$1:$BS$1,0)),"")</f>
        <v>9.8174612512980832E-5</v>
      </c>
      <c r="O65" s="220">
        <f>IFERROR(INDEX('Data Annex'!$K$1:$BS$4779,MATCH(O$44&amp;"|"&amp;$B65,'Data Annex'!$K$1:$K$4779,0),MATCH(O$45,'Data Annex'!$K$1:$BS$1,0)),"")</f>
        <v>2.258653680295149E-3</v>
      </c>
      <c r="P65" s="196">
        <f>IFERROR(INDEX('Data Annex'!$K$1:$BS$4779,MATCH(P$44&amp;"|"&amp;$B65,'Data Annex'!$K$1:$K$4779,0),MATCH(P$45,'Data Annex'!$K$1:$BS$1,0)),"")</f>
        <v>2.2978737659369568E-3</v>
      </c>
      <c r="Q65" s="220">
        <f>IFERROR(INDEX('Data Annex'!$K$1:$BS$4779,MATCH(Q$44&amp;"|"&amp;$B65,'Data Annex'!$K$1:$K$4779,0),MATCH(Q$45,'Data Annex'!$K$1:$BS$1,0)),"")</f>
        <v>4.2220539381597425E-3</v>
      </c>
      <c r="R65" s="192">
        <f>IFERROR(INDEX('Data Annex'!$K$1:$BS$4779,MATCH(R$44&amp;"|"&amp;$B65,'Data Annex'!$K$1:$K$4779,0),MATCH(R$45,'Data Annex'!$K$1:$BS$1,0)),"")</f>
        <v>4.230061438138648E-3</v>
      </c>
      <c r="S65" s="220">
        <f>IFERROR(INDEX('Data Annex'!$K$1:$BS$4779,MATCH(S$44&amp;"|"&amp;$B65,'Data Annex'!$K$1:$K$4779,0),MATCH(S$45,'Data Annex'!$K$1:$BS$1,0)),"")</f>
        <v>7.762293266605793E-3</v>
      </c>
      <c r="T65" s="196">
        <f>IFERROR(INDEX('Data Annex'!$K$1:$BS$4779,MATCH(T$44&amp;"|"&amp;$B65,'Data Annex'!$K$1:$K$4779,0),MATCH(T$45,'Data Annex'!$K$1:$BS$1,0)),"")</f>
        <v>6.2243566657146782E-3</v>
      </c>
      <c r="U65" s="220">
        <f>IFERROR(INDEX('Data Annex'!$K$1:$BS$4779,MATCH(U$44&amp;"|"&amp;$B65,'Data Annex'!$K$1:$K$4779,0),MATCH(U$45,'Data Annex'!$K$1:$BS$1,0)),"")</f>
        <v>6.358281000195554E-3</v>
      </c>
      <c r="V65" s="192">
        <f>IFERROR(INDEX('Data Annex'!$K$1:$BS$4779,MATCH(V$44&amp;"|"&amp;$B65,'Data Annex'!$K$1:$K$4779,0),MATCH(V$45,'Data Annex'!$K$1:$BS$1,0)),"")</f>
        <v>6.2239133049801949E-3</v>
      </c>
      <c r="W65" s="232" t="s">
        <v>147</v>
      </c>
      <c r="X65" s="232" t="s">
        <v>147</v>
      </c>
      <c r="Y65"/>
    </row>
    <row r="66" spans="1:25" s="378" customFormat="1" ht="21" customHeight="1">
      <c r="A66" s="10">
        <v>16</v>
      </c>
      <c r="B66" s="1" t="s">
        <v>25</v>
      </c>
      <c r="C66"/>
      <c r="D66" s="204" t="s">
        <v>25</v>
      </c>
      <c r="E66" s="194">
        <f>IFERROR(INDEX('Data Annex'!$K$1:$BS$4779,MATCH(E$44&amp;"|"&amp;$B66,'Data Annex'!$K$1:$K$4779,0),MATCH(E$45,'Data Annex'!$K$1:$BS$1,0)),"")</f>
        <v>2.1822348214523783E-2</v>
      </c>
      <c r="F66" s="194">
        <f>IFERROR(INDEX('Data Annex'!$K$1:$BS$4779,MATCH(F$44&amp;"|"&amp;$B66,'Data Annex'!$K$1:$K$4779,0),MATCH(F$45,'Data Annex'!$K$1:$BS$1,0)),"")</f>
        <v>2.0836846582328716E-2</v>
      </c>
      <c r="G66" s="235">
        <f>IFERROR(INDEX('Data Annex'!$K$1:$BS$4779,MATCH(G$44&amp;"|"&amp;$B66,'Data Annex'!$K$1:$K$4779,0),MATCH(G$45,'Data Annex'!$K$1:$BS$1,0)),"")</f>
        <v>0.12601289329320747</v>
      </c>
      <c r="H66" s="194">
        <f>IFERROR(INDEX('Data Annex'!$K$1:$BS$4779,MATCH(H$44&amp;"|"&amp;$B66,'Data Annex'!$K$1:$K$4779,0),MATCH(H$45,'Data Annex'!$K$1:$BS$1,0)),"")</f>
        <v>0.12575258987100915</v>
      </c>
      <c r="I66" s="235">
        <f>IFERROR(INDEX('Data Annex'!$K$1:$BS$4779,MATCH(I$44&amp;"|"&amp;$B66,'Data Annex'!$K$1:$K$4779,0),MATCH(I$45,'Data Annex'!$K$1:$BS$1,0)),"")</f>
        <v>6.2575820554274034E-2</v>
      </c>
      <c r="J66" s="194">
        <f>IFERROR(INDEX('Data Annex'!$K$1:$BS$4779,MATCH(J$44&amp;"|"&amp;$B66,'Data Annex'!$K$1:$K$4779,0),MATCH(J$45,'Data Annex'!$K$1:$BS$1,0)),"")</f>
        <v>6.4396395031248152E-2</v>
      </c>
      <c r="K66" s="235">
        <f>IFERROR(INDEX('Data Annex'!$K$1:$BS$4779,MATCH(K$44&amp;"|"&amp;$B66,'Data Annex'!$K$1:$K$4779,0),MATCH(K$45,'Data Annex'!$K$1:$BS$1,0)),"")</f>
        <v>2.5423129887026163E-2</v>
      </c>
      <c r="L66" s="195">
        <f>IFERROR(INDEX('Data Annex'!$K$1:$BS$4779,MATCH(L$44&amp;"|"&amp;$B66,'Data Annex'!$K$1:$K$4779,0),MATCH(L$45,'Data Annex'!$K$1:$BS$1,0)),"")</f>
        <v>2.5671144107018221E-2</v>
      </c>
      <c r="M66" s="235">
        <f>IFERROR(INDEX('Data Annex'!$K$1:$BS$4779,MATCH(M$44&amp;"|"&amp;$B66,'Data Annex'!$K$1:$K$4779,0),MATCH(M$45,'Data Annex'!$K$1:$BS$1,0)),"")</f>
        <v>1.6628815222943065E-3</v>
      </c>
      <c r="N66" s="194">
        <f>IFERROR(INDEX('Data Annex'!$K$1:$BS$4779,MATCH(N$44&amp;"|"&amp;$B66,'Data Annex'!$K$1:$K$4779,0),MATCH(N$45,'Data Annex'!$K$1:$BS$1,0)),"")</f>
        <v>1.5841807817220479E-3</v>
      </c>
      <c r="O66" s="235">
        <f>IFERROR(INDEX('Data Annex'!$K$1:$BS$4779,MATCH(O$44&amp;"|"&amp;$B66,'Data Annex'!$K$1:$K$4779,0),MATCH(O$45,'Data Annex'!$K$1:$BS$1,0)),"")</f>
        <v>1.5390695884340681E-3</v>
      </c>
      <c r="P66" s="194">
        <f>IFERROR(INDEX('Data Annex'!$K$1:$BS$4779,MATCH(P$44&amp;"|"&amp;$B66,'Data Annex'!$K$1:$K$4779,0),MATCH(P$45,'Data Annex'!$K$1:$BS$1,0)),"")</f>
        <v>1.5424302483100401E-3</v>
      </c>
      <c r="Q66" s="235">
        <f>IFERROR(INDEX('Data Annex'!$K$1:$BS$4779,MATCH(Q$44&amp;"|"&amp;$B66,'Data Annex'!$K$1:$K$4779,0),MATCH(Q$45,'Data Annex'!$K$1:$BS$1,0)),"")</f>
        <v>1.5086363774993708E-2</v>
      </c>
      <c r="R66" s="194">
        <f>IFERROR(INDEX('Data Annex'!$K$1:$BS$4779,MATCH(R$44&amp;"|"&amp;$B66,'Data Annex'!$K$1:$K$4779,0),MATCH(R$45,'Data Annex'!$K$1:$BS$1,0)),"")</f>
        <v>1.5043537846982362E-2</v>
      </c>
      <c r="S66" s="235">
        <f>IFERROR(INDEX('Data Annex'!$K$1:$BS$4779,MATCH(S$44&amp;"|"&amp;$B66,'Data Annex'!$K$1:$K$4779,0),MATCH(S$45,'Data Annex'!$K$1:$BS$1,0)),"")</f>
        <v>5.28020498041455E-3</v>
      </c>
      <c r="T66" s="195">
        <f>IFERROR(INDEX('Data Annex'!$K$1:$BS$4779,MATCH(T$44&amp;"|"&amp;$B66,'Data Annex'!$K$1:$K$4779,0),MATCH(T$45,'Data Annex'!$K$1:$BS$1,0)),"")</f>
        <v>5.5019061525118764E-3</v>
      </c>
      <c r="U66" s="235">
        <f>IFERROR(INDEX('Data Annex'!$K$1:$BS$4779,MATCH(U$44&amp;"|"&amp;$B66,'Data Annex'!$K$1:$K$4779,0),MATCH(U$45,'Data Annex'!$K$1:$BS$1,0)),"")</f>
        <v>1.2136761537909182E-2</v>
      </c>
      <c r="V66" s="194">
        <f>IFERROR(INDEX('Data Annex'!$K$1:$BS$4779,MATCH(V$44&amp;"|"&amp;$B66,'Data Annex'!$K$1:$K$4779,0),MATCH(V$45,'Data Annex'!$K$1:$BS$1,0)),"")</f>
        <v>1.1983757341902391E-2</v>
      </c>
      <c r="W66" s="232" t="s">
        <v>147</v>
      </c>
      <c r="X66" s="232" t="s">
        <v>147</v>
      </c>
      <c r="Y66"/>
    </row>
    <row r="67" spans="1:25" s="378" customFormat="1" ht="21" customHeight="1">
      <c r="A67" s="10"/>
      <c r="B67" s="1" t="s">
        <v>5610</v>
      </c>
      <c r="C67"/>
      <c r="D67" s="204" t="s">
        <v>5610</v>
      </c>
      <c r="E67" s="192">
        <f>IFERROR(INDEX('Data Annex'!$K$1:$BS$4779,MATCH(E$44&amp;"|"&amp;$B67,'Data Annex'!$K$1:$K$4779,0),MATCH(E$45,'Data Annex'!$K$1:$BS$1,0)),"")</f>
        <v>1.3084431018954E-2</v>
      </c>
      <c r="F67" s="192">
        <f>IFERROR(INDEX('Data Annex'!$K$1:$BS$4779,MATCH(F$44&amp;"|"&amp;$B67,'Data Annex'!$K$1:$K$4779,0),MATCH(F$45,'Data Annex'!$K$1:$BS$1,0)),"")</f>
        <v>1.430877976885391E-2</v>
      </c>
      <c r="G67" s="220">
        <f>IFERROR(INDEX('Data Annex'!$K$1:$BS$4779,MATCH(G$44&amp;"|"&amp;$B67,'Data Annex'!$K$1:$K$4779,0),MATCH(G$45,'Data Annex'!$K$1:$BS$1,0)),"")</f>
        <v>0.55975127771339117</v>
      </c>
      <c r="H67" s="192">
        <f>IFERROR(INDEX('Data Annex'!$K$1:$BS$4779,MATCH(H$44&amp;"|"&amp;$B67,'Data Annex'!$K$1:$K$4779,0),MATCH(H$45,'Data Annex'!$K$1:$BS$1,0)),"")</f>
        <v>0.55811554850362133</v>
      </c>
      <c r="I67" s="220">
        <f>IFERROR(INDEX('Data Annex'!$K$1:$BS$4779,MATCH(I$44&amp;"|"&amp;$B67,'Data Annex'!$K$1:$K$4779,0),MATCH(I$45,'Data Annex'!$K$1:$BS$1,0)),"")</f>
        <v>5.9573168219210416E-2</v>
      </c>
      <c r="J67" s="192">
        <f>IFERROR(INDEX('Data Annex'!$K$1:$BS$4779,MATCH(J$44&amp;"|"&amp;$B67,'Data Annex'!$K$1:$K$4779,0),MATCH(J$45,'Data Annex'!$K$1:$BS$1,0)),"")</f>
        <v>5.3698966323367847E-2</v>
      </c>
      <c r="K67" s="220">
        <f>IFERROR(INDEX('Data Annex'!$K$1:$BS$4779,MATCH(K$44&amp;"|"&amp;$B67,'Data Annex'!$K$1:$K$4779,0),MATCH(K$45,'Data Annex'!$K$1:$BS$1,0)),"")</f>
        <v>7.493865623305852E-3</v>
      </c>
      <c r="L67" s="196">
        <f>IFERROR(INDEX('Data Annex'!$K$1:$BS$4779,MATCH(L$44&amp;"|"&amp;$B67,'Data Annex'!$K$1:$K$4779,0),MATCH(L$45,'Data Annex'!$K$1:$BS$1,0)),"")</f>
        <v>7.6826032387547101E-3</v>
      </c>
      <c r="M67" s="220">
        <f>IFERROR(INDEX('Data Annex'!$K$1:$BS$4779,MATCH(M$44&amp;"|"&amp;$B67,'Data Annex'!$K$1:$K$4779,0),MATCH(M$45,'Data Annex'!$K$1:$BS$1,0)),"")</f>
        <v>8.6876320432305348E-7</v>
      </c>
      <c r="N67" s="192">
        <f>IFERROR(INDEX('Data Annex'!$K$1:$BS$4779,MATCH(N$44&amp;"|"&amp;$B67,'Data Annex'!$K$1:$K$4779,0),MATCH(N$45,'Data Annex'!$K$1:$BS$1,0)),"")</f>
        <v>0</v>
      </c>
      <c r="O67" s="220">
        <f>IFERROR(INDEX('Data Annex'!$K$1:$BS$4779,MATCH(O$44&amp;"|"&amp;$B67,'Data Annex'!$K$1:$K$4779,0),MATCH(O$45,'Data Annex'!$K$1:$BS$1,0)),"")</f>
        <v>5.113288031901508E-4</v>
      </c>
      <c r="P67" s="196">
        <f>IFERROR(INDEX('Data Annex'!$K$1:$BS$4779,MATCH(P$44&amp;"|"&amp;$B67,'Data Annex'!$K$1:$K$4779,0),MATCH(P$45,'Data Annex'!$K$1:$BS$1,0)),"")</f>
        <v>4.2396463649406338E-4</v>
      </c>
      <c r="Q67" s="220">
        <f>IFERROR(INDEX('Data Annex'!$K$1:$BS$4779,MATCH(Q$44&amp;"|"&amp;$B67,'Data Annex'!$K$1:$K$4779,0),MATCH(Q$45,'Data Annex'!$K$1:$BS$1,0)),"")</f>
        <v>1.7131878162256788E-2</v>
      </c>
      <c r="R67" s="192">
        <f>IFERROR(INDEX('Data Annex'!$K$1:$BS$4779,MATCH(R$44&amp;"|"&amp;$B67,'Data Annex'!$K$1:$K$4779,0),MATCH(R$45,'Data Annex'!$K$1:$BS$1,0)),"")</f>
        <v>1.623998070846773E-2</v>
      </c>
      <c r="S67" s="220">
        <f>IFERROR(INDEX('Data Annex'!$K$1:$BS$4779,MATCH(S$44&amp;"|"&amp;$B67,'Data Annex'!$K$1:$K$4779,0),MATCH(S$45,'Data Annex'!$K$1:$BS$1,0)),"")</f>
        <v>5.4963301702917891E-3</v>
      </c>
      <c r="T67" s="196">
        <f>IFERROR(INDEX('Data Annex'!$K$1:$BS$4779,MATCH(T$44&amp;"|"&amp;$B67,'Data Annex'!$K$1:$K$4779,0),MATCH(T$45,'Data Annex'!$K$1:$BS$1,0)),"")</f>
        <v>5.0516437013998165E-3</v>
      </c>
      <c r="U67" s="220">
        <f>IFERROR(INDEX('Data Annex'!$K$1:$BS$4779,MATCH(U$44&amp;"|"&amp;$B67,'Data Annex'!$K$1:$K$4779,0),MATCH(U$45,'Data Annex'!$K$1:$BS$1,0)),"")</f>
        <v>9.4932222201758523E-2</v>
      </c>
      <c r="V67" s="192">
        <f>IFERROR(INDEX('Data Annex'!$K$1:$BS$4779,MATCH(V$44&amp;"|"&amp;$B67,'Data Annex'!$K$1:$K$4779,0),MATCH(V$45,'Data Annex'!$K$1:$BS$1,0)),"")</f>
        <v>0.11465264637832534</v>
      </c>
      <c r="W67" s="232"/>
      <c r="X67" s="232"/>
      <c r="Y67"/>
    </row>
    <row r="68" spans="1:25" s="378" customFormat="1" ht="21" customHeight="1">
      <c r="A68"/>
      <c r="B68" s="1" t="s">
        <v>98</v>
      </c>
      <c r="C68"/>
      <c r="D68" s="204" t="s">
        <v>98</v>
      </c>
      <c r="E68" s="194">
        <f>IFERROR(INDEX('Data Annex'!$K$1:$BS$4779,MATCH(E$44&amp;"|"&amp;$B68,'Data Annex'!$K$1:$K$4779,0),MATCH(E$45,'Data Annex'!$K$1:$BS$1,0)),"")</f>
        <v>2.199098958559156E-2</v>
      </c>
      <c r="F68" s="194">
        <f>IFERROR(INDEX('Data Annex'!$K$1:$BS$4779,MATCH(F$44&amp;"|"&amp;$B68,'Data Annex'!$K$1:$K$4779,0),MATCH(F$45,'Data Annex'!$K$1:$BS$1,0)),"")</f>
        <v>2.0018546550536351E-2</v>
      </c>
      <c r="G68" s="235">
        <f>IFERROR(INDEX('Data Annex'!$K$1:$BS$4779,MATCH(G$44&amp;"|"&amp;$B68,'Data Annex'!$K$1:$K$4779,0),MATCH(G$45,'Data Annex'!$K$1:$BS$1,0)),"")</f>
        <v>0.26681719783174329</v>
      </c>
      <c r="H68" s="194">
        <f>IFERROR(INDEX('Data Annex'!$K$1:$BS$4779,MATCH(H$44&amp;"|"&amp;$B68,'Data Annex'!$K$1:$K$4779,0),MATCH(H$45,'Data Annex'!$K$1:$BS$1,0)),"")</f>
        <v>0.2658735551571545</v>
      </c>
      <c r="I68" s="235">
        <f>IFERROR(INDEX('Data Annex'!$K$1:$BS$4779,MATCH(I$44&amp;"|"&amp;$B68,'Data Annex'!$K$1:$K$4779,0),MATCH(I$45,'Data Annex'!$K$1:$BS$1,0)),"")</f>
        <v>4.1757759402535941E-2</v>
      </c>
      <c r="J68" s="194">
        <f>IFERROR(INDEX('Data Annex'!$K$1:$BS$4779,MATCH(J$44&amp;"|"&amp;$B68,'Data Annex'!$K$1:$K$4779,0),MATCH(J$45,'Data Annex'!$K$1:$BS$1,0)),"")</f>
        <v>4.2696016985952261E-2</v>
      </c>
      <c r="K68" s="235">
        <f>IFERROR(INDEX('Data Annex'!$K$1:$BS$4779,MATCH(K$44&amp;"|"&amp;$B68,'Data Annex'!$K$1:$K$4779,0),MATCH(K$45,'Data Annex'!$K$1:$BS$1,0)),"")</f>
        <v>4.5862017022254266E-2</v>
      </c>
      <c r="L68" s="195">
        <f>IFERROR(INDEX('Data Annex'!$K$1:$BS$4779,MATCH(L$44&amp;"|"&amp;$B68,'Data Annex'!$K$1:$K$4779,0),MATCH(L$45,'Data Annex'!$K$1:$BS$1,0)),"")</f>
        <v>4.3597876713164306E-2</v>
      </c>
      <c r="M68" s="235">
        <f>IFERROR(INDEX('Data Annex'!$K$1:$BS$4779,MATCH(M$44&amp;"|"&amp;$B68,'Data Annex'!$K$1:$K$4779,0),MATCH(M$45,'Data Annex'!$K$1:$BS$1,0)),"")</f>
        <v>5.3012955096775466E-4</v>
      </c>
      <c r="N68" s="194">
        <f>IFERROR(INDEX('Data Annex'!$K$1:$BS$4779,MATCH(N$44&amp;"|"&amp;$B68,'Data Annex'!$K$1:$K$4779,0),MATCH(N$45,'Data Annex'!$K$1:$BS$1,0)),"")</f>
        <v>3.9335979558987602E-4</v>
      </c>
      <c r="O68" s="235">
        <f>IFERROR(INDEX('Data Annex'!$K$1:$BS$4779,MATCH(O$44&amp;"|"&amp;$B68,'Data Annex'!$K$1:$K$4779,0),MATCH(O$45,'Data Annex'!$K$1:$BS$1,0)),"")</f>
        <v>1.1038405785116947E-3</v>
      </c>
      <c r="P68" s="194">
        <f>IFERROR(INDEX('Data Annex'!$K$1:$BS$4779,MATCH(P$44&amp;"|"&amp;$B68,'Data Annex'!$K$1:$K$4779,0),MATCH(P$45,'Data Annex'!$K$1:$BS$1,0)),"")</f>
        <v>1.0687915229465944E-3</v>
      </c>
      <c r="Q68" s="235">
        <f>IFERROR(INDEX('Data Annex'!$K$1:$BS$4779,MATCH(Q$44&amp;"|"&amp;$B68,'Data Annex'!$K$1:$K$4779,0),MATCH(Q$45,'Data Annex'!$K$1:$BS$1,0)),"")</f>
        <v>9.719116265992726E-3</v>
      </c>
      <c r="R68" s="194">
        <f>IFERROR(INDEX('Data Annex'!$K$1:$BS$4779,MATCH(R$44&amp;"|"&amp;$B68,'Data Annex'!$K$1:$K$4779,0),MATCH(R$45,'Data Annex'!$K$1:$BS$1,0)),"")</f>
        <v>9.6736975628171837E-3</v>
      </c>
      <c r="S68" s="235">
        <f>IFERROR(INDEX('Data Annex'!$K$1:$BS$4779,MATCH(S$44&amp;"|"&amp;$B68,'Data Annex'!$K$1:$K$4779,0),MATCH(S$45,'Data Annex'!$K$1:$BS$1,0)),"")</f>
        <v>2.5462757058076005E-3</v>
      </c>
      <c r="T68" s="195">
        <f>IFERROR(INDEX('Data Annex'!$K$1:$BS$4779,MATCH(T$44&amp;"|"&amp;$B68,'Data Annex'!$K$1:$K$4779,0),MATCH(T$45,'Data Annex'!$K$1:$BS$1,0)),"")</f>
        <v>2.3659371818531439E-3</v>
      </c>
      <c r="U68" s="235">
        <f>IFERROR(INDEX('Data Annex'!$K$1:$BS$4779,MATCH(U$44&amp;"|"&amp;$B68,'Data Annex'!$K$1:$K$4779,0),MATCH(U$45,'Data Annex'!$K$1:$BS$1,0)),"")</f>
        <v>1.1179430973422453E-2</v>
      </c>
      <c r="V68" s="194">
        <f>IFERROR(INDEX('Data Annex'!$K$1:$BS$4779,MATCH(V$44&amp;"|"&amp;$B68,'Data Annex'!$K$1:$K$4779,0),MATCH(V$45,'Data Annex'!$K$1:$BS$1,0)),"")</f>
        <v>1.3674710282377971E-2</v>
      </c>
      <c r="W68" s="232" t="s">
        <v>147</v>
      </c>
      <c r="X68" s="232" t="s">
        <v>147</v>
      </c>
      <c r="Y68"/>
    </row>
    <row r="69" spans="1:25" s="378" customFormat="1" ht="21" customHeight="1">
      <c r="A69"/>
      <c r="B69" s="1" t="s">
        <v>94</v>
      </c>
      <c r="C69"/>
      <c r="D69" s="204" t="s">
        <v>94</v>
      </c>
      <c r="E69" s="192">
        <f>IFERROR(INDEX('Data Annex'!$K$1:$BS$4779,MATCH(E$44&amp;"|"&amp;$B69,'Data Annex'!$K$1:$K$4779,0),MATCH(E$45,'Data Annex'!$K$1:$BS$1,0)),"")</f>
        <v>2.2407605602316291E-2</v>
      </c>
      <c r="F69" s="192">
        <f>IFERROR(INDEX('Data Annex'!$K$1:$BS$4779,MATCH(F$44&amp;"|"&amp;$B69,'Data Annex'!$K$1:$K$4779,0),MATCH(F$45,'Data Annex'!$K$1:$BS$1,0)),"")</f>
        <v>2.3846842432777474E-2</v>
      </c>
      <c r="G69" s="220">
        <f>IFERROR(INDEX('Data Annex'!$K$1:$BS$4779,MATCH(G$44&amp;"|"&amp;$B69,'Data Annex'!$K$1:$K$4779,0),MATCH(G$45,'Data Annex'!$K$1:$BS$1,0)),"")</f>
        <v>0.11232902589691963</v>
      </c>
      <c r="H69" s="192">
        <f>IFERROR(INDEX('Data Annex'!$K$1:$BS$4779,MATCH(H$44&amp;"|"&amp;$B69,'Data Annex'!$K$1:$K$4779,0),MATCH(H$45,'Data Annex'!$K$1:$BS$1,0)),"")</f>
        <v>0.1120099584551852</v>
      </c>
      <c r="I69" s="220">
        <f>IFERROR(INDEX('Data Annex'!$K$1:$BS$4779,MATCH(I$44&amp;"|"&amp;$B69,'Data Annex'!$K$1:$K$4779,0),MATCH(I$45,'Data Annex'!$K$1:$BS$1,0)),"")</f>
        <v>3.9372398149384862E-2</v>
      </c>
      <c r="J69" s="192">
        <f>IFERROR(INDEX('Data Annex'!$K$1:$BS$4779,MATCH(J$44&amp;"|"&amp;$B69,'Data Annex'!$K$1:$K$4779,0),MATCH(J$45,'Data Annex'!$K$1:$BS$1,0)),"")</f>
        <v>3.7262188198510911E-2</v>
      </c>
      <c r="K69" s="220">
        <f>IFERROR(INDEX('Data Annex'!$K$1:$BS$4779,MATCH(K$44&amp;"|"&amp;$B69,'Data Annex'!$K$1:$K$4779,0),MATCH(K$45,'Data Annex'!$K$1:$BS$1,0)),"")</f>
        <v>0.12798565829094402</v>
      </c>
      <c r="L69" s="196">
        <f>IFERROR(INDEX('Data Annex'!$K$1:$BS$4779,MATCH(L$44&amp;"|"&amp;$B69,'Data Annex'!$K$1:$K$4779,0),MATCH(L$45,'Data Annex'!$K$1:$BS$1,0)),"")</f>
        <v>0.12668378801771327</v>
      </c>
      <c r="M69" s="220">
        <f>IFERROR(INDEX('Data Annex'!$K$1:$BS$4779,MATCH(M$44&amp;"|"&amp;$B69,'Data Annex'!$K$1:$K$4779,0),MATCH(M$45,'Data Annex'!$K$1:$BS$1,0)),"")</f>
        <v>3.1993597006821351E-4</v>
      </c>
      <c r="N69" s="192">
        <f>IFERROR(INDEX('Data Annex'!$K$1:$BS$4779,MATCH(N$44&amp;"|"&amp;$B69,'Data Annex'!$K$1:$K$4779,0),MATCH(N$45,'Data Annex'!$K$1:$BS$1,0)),"")</f>
        <v>2.4850495232976922E-4</v>
      </c>
      <c r="O69" s="220">
        <f>IFERROR(INDEX('Data Annex'!$K$1:$BS$4779,MATCH(O$44&amp;"|"&amp;$B69,'Data Annex'!$K$1:$K$4779,0),MATCH(O$45,'Data Annex'!$K$1:$BS$1,0)),"")</f>
        <v>2.8287434739021943E-3</v>
      </c>
      <c r="P69" s="196">
        <f>IFERROR(INDEX('Data Annex'!$K$1:$BS$4779,MATCH(P$44&amp;"|"&amp;$B69,'Data Annex'!$K$1:$K$4779,0),MATCH(P$45,'Data Annex'!$K$1:$BS$1,0)),"")</f>
        <v>2.6458982437423915E-3</v>
      </c>
      <c r="Q69" s="220">
        <f>IFERROR(INDEX('Data Annex'!$K$1:$BS$4779,MATCH(Q$44&amp;"|"&amp;$B69,'Data Annex'!$K$1:$K$4779,0),MATCH(Q$45,'Data Annex'!$K$1:$BS$1,0)),"")</f>
        <v>1.8150491940478242E-2</v>
      </c>
      <c r="R69" s="192">
        <f>IFERROR(INDEX('Data Annex'!$K$1:$BS$4779,MATCH(R$44&amp;"|"&amp;$B69,'Data Annex'!$K$1:$K$4779,0),MATCH(R$45,'Data Annex'!$K$1:$BS$1,0)),"")</f>
        <v>1.8943002115790111E-2</v>
      </c>
      <c r="S69" s="220">
        <f>IFERROR(INDEX('Data Annex'!$K$1:$BS$4779,MATCH(S$44&amp;"|"&amp;$B69,'Data Annex'!$K$1:$K$4779,0),MATCH(S$45,'Data Annex'!$K$1:$BS$1,0)),"")</f>
        <v>2.6934450740634533E-3</v>
      </c>
      <c r="T69" s="196">
        <f>IFERROR(INDEX('Data Annex'!$K$1:$BS$4779,MATCH(T$44&amp;"|"&amp;$B69,'Data Annex'!$K$1:$K$4779,0),MATCH(T$45,'Data Annex'!$K$1:$BS$1,0)),"")</f>
        <v>2.830620777441918E-3</v>
      </c>
      <c r="U69" s="220">
        <f>IFERROR(INDEX('Data Annex'!$K$1:$BS$4779,MATCH(U$44&amp;"|"&amp;$B69,'Data Annex'!$K$1:$K$4779,0),MATCH(U$45,'Data Annex'!$K$1:$BS$1,0)),"")</f>
        <v>7.0437259972101776E-2</v>
      </c>
      <c r="V69" s="192">
        <f>IFERROR(INDEX('Data Annex'!$K$1:$BS$4779,MATCH(V$44&amp;"|"&amp;$B69,'Data Annex'!$K$1:$K$4779,0),MATCH(V$45,'Data Annex'!$K$1:$BS$1,0)),"")</f>
        <v>6.9358273099669687E-2</v>
      </c>
      <c r="W69" s="232" t="s">
        <v>147</v>
      </c>
      <c r="X69" s="232" t="s">
        <v>147</v>
      </c>
      <c r="Y69"/>
    </row>
    <row r="70" spans="1:25" s="378" customFormat="1" ht="21" customHeight="1">
      <c r="A70"/>
      <c r="B70" s="1" t="s">
        <v>99</v>
      </c>
      <c r="C70"/>
      <c r="D70" s="204" t="s">
        <v>99</v>
      </c>
      <c r="E70" s="194">
        <f>IFERROR(INDEX('Data Annex'!$K$1:$BS$4779,MATCH(E$44&amp;"|"&amp;$B70,'Data Annex'!$K$1:$K$4779,0),MATCH(E$45,'Data Annex'!$K$1:$BS$1,0)),"")</f>
        <v>8.3956232656797816E-3</v>
      </c>
      <c r="F70" s="194">
        <f>IFERROR(INDEX('Data Annex'!$K$1:$BS$4779,MATCH(F$44&amp;"|"&amp;$B70,'Data Annex'!$K$1:$K$4779,0),MATCH(F$45,'Data Annex'!$K$1:$BS$1,0)),"")</f>
        <v>7.4484209108221363E-3</v>
      </c>
      <c r="G70" s="235">
        <f>IFERROR(INDEX('Data Annex'!$K$1:$BS$4779,MATCH(G$44&amp;"|"&amp;$B70,'Data Annex'!$K$1:$K$4779,0),MATCH(G$45,'Data Annex'!$K$1:$BS$1,0)),"")</f>
        <v>0.27579050159241358</v>
      </c>
      <c r="H70" s="194">
        <f>IFERROR(INDEX('Data Annex'!$K$1:$BS$4779,MATCH(H$44&amp;"|"&amp;$B70,'Data Annex'!$K$1:$K$4779,0),MATCH(H$45,'Data Annex'!$K$1:$BS$1,0)),"")</f>
        <v>0.28047435238176144</v>
      </c>
      <c r="I70" s="235">
        <f>IFERROR(INDEX('Data Annex'!$K$1:$BS$4779,MATCH(I$44&amp;"|"&amp;$B70,'Data Annex'!$K$1:$K$4779,0),MATCH(I$45,'Data Annex'!$K$1:$BS$1,0)),"")</f>
        <v>3.3604299645812657E-2</v>
      </c>
      <c r="J70" s="194">
        <f>IFERROR(INDEX('Data Annex'!$K$1:$BS$4779,MATCH(J$44&amp;"|"&amp;$B70,'Data Annex'!$K$1:$K$4779,0),MATCH(J$45,'Data Annex'!$K$1:$BS$1,0)),"")</f>
        <v>3.3553110450016049E-2</v>
      </c>
      <c r="K70" s="235">
        <f>IFERROR(INDEX('Data Annex'!$K$1:$BS$4779,MATCH(K$44&amp;"|"&amp;$B70,'Data Annex'!$K$1:$K$4779,0),MATCH(K$45,'Data Annex'!$K$1:$BS$1,0)),"")</f>
        <v>3.404260814183787E-2</v>
      </c>
      <c r="L70" s="195">
        <f>IFERROR(INDEX('Data Annex'!$K$1:$BS$4779,MATCH(L$44&amp;"|"&amp;$B70,'Data Annex'!$K$1:$K$4779,0),MATCH(L$45,'Data Annex'!$K$1:$BS$1,0)),"")</f>
        <v>3.114460470648182E-2</v>
      </c>
      <c r="M70" s="235">
        <f>IFERROR(INDEX('Data Annex'!$K$1:$BS$4779,MATCH(M$44&amp;"|"&amp;$B70,'Data Annex'!$K$1:$K$4779,0),MATCH(M$45,'Data Annex'!$K$1:$BS$1,0)),"")</f>
        <v>1.0059089063586676E-3</v>
      </c>
      <c r="N70" s="194">
        <f>IFERROR(INDEX('Data Annex'!$K$1:$BS$4779,MATCH(N$44&amp;"|"&amp;$B70,'Data Annex'!$K$1:$K$4779,0),MATCH(N$45,'Data Annex'!$K$1:$BS$1,0)),"")</f>
        <v>9.6261322998273139E-4</v>
      </c>
      <c r="O70" s="235">
        <f>IFERROR(INDEX('Data Annex'!$K$1:$BS$4779,MATCH(O$44&amp;"|"&amp;$B70,'Data Annex'!$K$1:$K$4779,0),MATCH(O$45,'Data Annex'!$K$1:$BS$1,0)),"")</f>
        <v>1.4850941819453834E-3</v>
      </c>
      <c r="P70" s="194">
        <f>IFERROR(INDEX('Data Annex'!$K$1:$BS$4779,MATCH(P$44&amp;"|"&amp;$B70,'Data Annex'!$K$1:$K$4779,0),MATCH(P$45,'Data Annex'!$K$1:$BS$1,0)),"")</f>
        <v>1.4290465036881589E-3</v>
      </c>
      <c r="Q70" s="235">
        <f>IFERROR(INDEX('Data Annex'!$K$1:$BS$4779,MATCH(Q$44&amp;"|"&amp;$B70,'Data Annex'!$K$1:$K$4779,0),MATCH(Q$45,'Data Annex'!$K$1:$BS$1,0)),"")</f>
        <v>7.5108728419730018E-3</v>
      </c>
      <c r="R70" s="194">
        <f>IFERROR(INDEX('Data Annex'!$K$1:$BS$4779,MATCH(R$44&amp;"|"&amp;$B70,'Data Annex'!$K$1:$K$4779,0),MATCH(R$45,'Data Annex'!$K$1:$BS$1,0)),"")</f>
        <v>7.7256272175043684E-3</v>
      </c>
      <c r="S70" s="235">
        <f>IFERROR(INDEX('Data Annex'!$K$1:$BS$4779,MATCH(S$44&amp;"|"&amp;$B70,'Data Annex'!$K$1:$K$4779,0),MATCH(S$45,'Data Annex'!$K$1:$BS$1,0)),"")</f>
        <v>2.1732468869265788E-3</v>
      </c>
      <c r="T70" s="195">
        <f>IFERROR(INDEX('Data Annex'!$K$1:$BS$4779,MATCH(T$44&amp;"|"&amp;$B70,'Data Annex'!$K$1:$K$4779,0),MATCH(T$45,'Data Annex'!$K$1:$BS$1,0)),"")</f>
        <v>2.9336022957825881E-3</v>
      </c>
      <c r="U70" s="235">
        <f>IFERROR(INDEX('Data Annex'!$K$1:$BS$4779,MATCH(U$44&amp;"|"&amp;$B70,'Data Annex'!$K$1:$K$4779,0),MATCH(U$45,'Data Annex'!$K$1:$BS$1,0)),"")</f>
        <v>5.1989510117164111E-3</v>
      </c>
      <c r="V70" s="194">
        <f>IFERROR(INDEX('Data Annex'!$K$1:$BS$4779,MATCH(V$44&amp;"|"&amp;$B70,'Data Annex'!$K$1:$K$4779,0),MATCH(V$45,'Data Annex'!$K$1:$BS$1,0)),"")</f>
        <v>7.3026675732157853E-3</v>
      </c>
      <c r="W70" s="232" t="s">
        <v>147</v>
      </c>
      <c r="X70" s="232" t="s">
        <v>147</v>
      </c>
      <c r="Y70"/>
    </row>
    <row r="71" spans="1:25" s="378" customFormat="1" ht="21" customHeight="1">
      <c r="A71"/>
      <c r="B71" s="1" t="s">
        <v>26</v>
      </c>
      <c r="C71"/>
      <c r="D71" s="204" t="s">
        <v>26</v>
      </c>
      <c r="E71" s="192">
        <f>IFERROR(INDEX('Data Annex'!$K$1:$BS$4779,MATCH(E$44&amp;"|"&amp;$B71,'Data Annex'!$K$1:$K$4779,0),MATCH(E$45,'Data Annex'!$K$1:$BS$1,0)),"")</f>
        <v>0.10891455345223448</v>
      </c>
      <c r="F71" s="192">
        <f>IFERROR(INDEX('Data Annex'!$K$1:$BS$4779,MATCH(F$44&amp;"|"&amp;$B71,'Data Annex'!$K$1:$K$4779,0),MATCH(F$45,'Data Annex'!$K$1:$BS$1,0)),"")</f>
        <v>0.10760851010631534</v>
      </c>
      <c r="G71" s="220">
        <f>IFERROR(INDEX('Data Annex'!$K$1:$BS$4779,MATCH(G$44&amp;"|"&amp;$B71,'Data Annex'!$K$1:$K$4779,0),MATCH(G$45,'Data Annex'!$K$1:$BS$1,0)),"")</f>
        <v>0.13571927236360495</v>
      </c>
      <c r="H71" s="192">
        <f>IFERROR(INDEX('Data Annex'!$K$1:$BS$4779,MATCH(H$44&amp;"|"&amp;$B71,'Data Annex'!$K$1:$K$4779,0),MATCH(H$45,'Data Annex'!$K$1:$BS$1,0)),"")</f>
        <v>0.14665997442516199</v>
      </c>
      <c r="I71" s="220">
        <f>IFERROR(INDEX('Data Annex'!$K$1:$BS$4779,MATCH(I$44&amp;"|"&amp;$B71,'Data Annex'!$K$1:$K$4779,0),MATCH(I$45,'Data Annex'!$K$1:$BS$1,0)),"")</f>
        <v>3.9854120824463185E-2</v>
      </c>
      <c r="J71" s="192">
        <f>IFERROR(INDEX('Data Annex'!$K$1:$BS$4779,MATCH(J$44&amp;"|"&amp;$B71,'Data Annex'!$K$1:$K$4779,0),MATCH(J$45,'Data Annex'!$K$1:$BS$1,0)),"")</f>
        <v>4.4278742703709288E-2</v>
      </c>
      <c r="K71" s="220">
        <f>IFERROR(INDEX('Data Annex'!$K$1:$BS$4779,MATCH(K$44&amp;"|"&amp;$B71,'Data Annex'!$K$1:$K$4779,0),MATCH(K$45,'Data Annex'!$K$1:$BS$1,0)),"")</f>
        <v>1.3729743700772941E-2</v>
      </c>
      <c r="L71" s="196">
        <f>IFERROR(INDEX('Data Annex'!$K$1:$BS$4779,MATCH(L$44&amp;"|"&amp;$B71,'Data Annex'!$K$1:$K$4779,0),MATCH(L$45,'Data Annex'!$K$1:$BS$1,0)),"")</f>
        <v>1.7385525588834785E-2</v>
      </c>
      <c r="M71" s="220">
        <f>IFERROR(INDEX('Data Annex'!$K$1:$BS$4779,MATCH(M$44&amp;"|"&amp;$B71,'Data Annex'!$K$1:$K$4779,0),MATCH(M$45,'Data Annex'!$K$1:$BS$1,0)),"")</f>
        <v>0</v>
      </c>
      <c r="N71" s="192">
        <f>IFERROR(INDEX('Data Annex'!$K$1:$BS$4779,MATCH(N$44&amp;"|"&amp;$B71,'Data Annex'!$K$1:$K$4779,0),MATCH(N$45,'Data Annex'!$K$1:$BS$1,0)),"")</f>
        <v>0</v>
      </c>
      <c r="O71" s="220">
        <f>IFERROR(INDEX('Data Annex'!$K$1:$BS$4779,MATCH(O$44&amp;"|"&amp;$B71,'Data Annex'!$K$1:$K$4779,0),MATCH(O$45,'Data Annex'!$K$1:$BS$1,0)),"")</f>
        <v>6.668941291496951E-3</v>
      </c>
      <c r="P71" s="196">
        <f>IFERROR(INDEX('Data Annex'!$K$1:$BS$4779,MATCH(P$44&amp;"|"&amp;$B71,'Data Annex'!$K$1:$K$4779,0),MATCH(P$45,'Data Annex'!$K$1:$BS$1,0)),"")</f>
        <v>6.2169443822907696E-3</v>
      </c>
      <c r="Q71" s="220">
        <f>IFERROR(INDEX('Data Annex'!$K$1:$BS$4779,MATCH(Q$44&amp;"|"&amp;$B71,'Data Annex'!$K$1:$K$4779,0),MATCH(Q$45,'Data Annex'!$K$1:$BS$1,0)),"")</f>
        <v>3.4263988947618479E-2</v>
      </c>
      <c r="R71" s="192">
        <f>IFERROR(INDEX('Data Annex'!$K$1:$BS$4779,MATCH(R$44&amp;"|"&amp;$B71,'Data Annex'!$K$1:$K$4779,0),MATCH(R$45,'Data Annex'!$K$1:$BS$1,0)),"")</f>
        <v>3.5188260184837249E-2</v>
      </c>
      <c r="S71" s="220">
        <f>IFERROR(INDEX('Data Annex'!$K$1:$BS$4779,MATCH(S$44&amp;"|"&amp;$B71,'Data Annex'!$K$1:$K$4779,0),MATCH(S$45,'Data Annex'!$K$1:$BS$1,0)),"")</f>
        <v>2.5079174508221457E-2</v>
      </c>
      <c r="T71" s="196">
        <f>IFERROR(INDEX('Data Annex'!$K$1:$BS$4779,MATCH(T$44&amp;"|"&amp;$B71,'Data Annex'!$K$1:$K$4779,0),MATCH(T$45,'Data Annex'!$K$1:$BS$1,0)),"")</f>
        <v>2.5411588961166288E-2</v>
      </c>
      <c r="U71" s="220">
        <f>IFERROR(INDEX('Data Annex'!$K$1:$BS$4779,MATCH(U$44&amp;"|"&amp;$B71,'Data Annex'!$K$1:$K$4779,0),MATCH(U$45,'Data Annex'!$K$1:$BS$1,0)),"")</f>
        <v>2.5002431243740619E-3</v>
      </c>
      <c r="V71" s="192">
        <f>IFERROR(INDEX('Data Annex'!$K$1:$BS$4779,MATCH(V$44&amp;"|"&amp;$B71,'Data Annex'!$K$1:$K$4779,0),MATCH(V$45,'Data Annex'!$K$1:$BS$1,0)),"")</f>
        <v>4.1015124119511293E-3</v>
      </c>
      <c r="W71" s="232" t="s">
        <v>147</v>
      </c>
      <c r="X71" s="232" t="s">
        <v>147</v>
      </c>
      <c r="Y71"/>
    </row>
    <row r="72" spans="1:25" s="378" customFormat="1" ht="21" customHeight="1">
      <c r="A72"/>
      <c r="B72" s="1" t="s">
        <v>27</v>
      </c>
      <c r="C72"/>
      <c r="D72" s="204" t="s">
        <v>27</v>
      </c>
      <c r="E72" s="194">
        <f>IFERROR(INDEX('Data Annex'!$K$1:$BS$4779,MATCH(E$44&amp;"|"&amp;$B72,'Data Annex'!$K$1:$K$4779,0),MATCH(E$45,'Data Annex'!$K$1:$BS$1,0)),"")</f>
        <v>3.2545399592248954E-2</v>
      </c>
      <c r="F72" s="194">
        <f>IFERROR(INDEX('Data Annex'!$K$1:$BS$4779,MATCH(F$44&amp;"|"&amp;$B72,'Data Annex'!$K$1:$K$4779,0),MATCH(F$45,'Data Annex'!$K$1:$BS$1,0)),"")</f>
        <v>3.1286417848015231E-2</v>
      </c>
      <c r="G72" s="235">
        <f>IFERROR(INDEX('Data Annex'!$K$1:$BS$4779,MATCH(G$44&amp;"|"&amp;$B72,'Data Annex'!$K$1:$K$4779,0),MATCH(G$45,'Data Annex'!$K$1:$BS$1,0)),"")</f>
        <v>0.18470152274987997</v>
      </c>
      <c r="H72" s="194">
        <f>IFERROR(INDEX('Data Annex'!$K$1:$BS$4779,MATCH(H$44&amp;"|"&amp;$B72,'Data Annex'!$K$1:$K$4779,0),MATCH(H$45,'Data Annex'!$K$1:$BS$1,0)),"")</f>
        <v>0.18658747748594243</v>
      </c>
      <c r="I72" s="235">
        <f>IFERROR(INDEX('Data Annex'!$K$1:$BS$4779,MATCH(I$44&amp;"|"&amp;$B72,'Data Annex'!$K$1:$K$4779,0),MATCH(I$45,'Data Annex'!$K$1:$BS$1,0)),"")</f>
        <v>3.2840205517501934E-2</v>
      </c>
      <c r="J72" s="194">
        <f>IFERROR(INDEX('Data Annex'!$K$1:$BS$4779,MATCH(J$44&amp;"|"&amp;$B72,'Data Annex'!$K$1:$K$4779,0),MATCH(J$45,'Data Annex'!$K$1:$BS$1,0)),"")</f>
        <v>3.2329983288418622E-2</v>
      </c>
      <c r="K72" s="235">
        <f>IFERROR(INDEX('Data Annex'!$K$1:$BS$4779,MATCH(K$44&amp;"|"&amp;$B72,'Data Annex'!$K$1:$K$4779,0),MATCH(K$45,'Data Annex'!$K$1:$BS$1,0)),"")</f>
        <v>4.0285542412222049E-2</v>
      </c>
      <c r="L72" s="195">
        <f>IFERROR(INDEX('Data Annex'!$K$1:$BS$4779,MATCH(L$44&amp;"|"&amp;$B72,'Data Annex'!$K$1:$K$4779,0),MATCH(L$45,'Data Annex'!$K$1:$BS$1,0)),"")</f>
        <v>4.0332602967682131E-2</v>
      </c>
      <c r="M72" s="235">
        <f>IFERROR(INDEX('Data Annex'!$K$1:$BS$4779,MATCH(M$44&amp;"|"&amp;$B72,'Data Annex'!$K$1:$K$4779,0),MATCH(M$45,'Data Annex'!$K$1:$BS$1,0)),"")</f>
        <v>1.935062209286006E-3</v>
      </c>
      <c r="N72" s="194">
        <f>IFERROR(INDEX('Data Annex'!$K$1:$BS$4779,MATCH(N$44&amp;"|"&amp;$B72,'Data Annex'!$K$1:$K$4779,0),MATCH(N$45,'Data Annex'!$K$1:$BS$1,0)),"")</f>
        <v>2.0363789257508893E-3</v>
      </c>
      <c r="O72" s="235">
        <f>IFERROR(INDEX('Data Annex'!$K$1:$BS$4779,MATCH(O$44&amp;"|"&amp;$B72,'Data Annex'!$K$1:$K$4779,0),MATCH(O$45,'Data Annex'!$K$1:$BS$1,0)),"")</f>
        <v>1.8501184059716599E-3</v>
      </c>
      <c r="P72" s="194">
        <f>IFERROR(INDEX('Data Annex'!$K$1:$BS$4779,MATCH(P$44&amp;"|"&amp;$B72,'Data Annex'!$K$1:$K$4779,0),MATCH(P$45,'Data Annex'!$K$1:$BS$1,0)),"")</f>
        <v>1.9217467549320225E-3</v>
      </c>
      <c r="Q72" s="235">
        <f>IFERROR(INDEX('Data Annex'!$K$1:$BS$4779,MATCH(Q$44&amp;"|"&amp;$B72,'Data Annex'!$K$1:$K$4779,0),MATCH(Q$45,'Data Annex'!$K$1:$BS$1,0)),"")</f>
        <v>2.9276025639872468E-2</v>
      </c>
      <c r="R72" s="194">
        <f>IFERROR(INDEX('Data Annex'!$K$1:$BS$4779,MATCH(R$44&amp;"|"&amp;$B72,'Data Annex'!$K$1:$K$4779,0),MATCH(R$45,'Data Annex'!$K$1:$BS$1,0)),"")</f>
        <v>2.9888285895570372E-2</v>
      </c>
      <c r="S72" s="235">
        <f>IFERROR(INDEX('Data Annex'!$K$1:$BS$4779,MATCH(S$44&amp;"|"&amp;$B72,'Data Annex'!$K$1:$K$4779,0),MATCH(S$45,'Data Annex'!$K$1:$BS$1,0)),"")</f>
        <v>3.8677047933509232E-3</v>
      </c>
      <c r="T72" s="195">
        <f>IFERROR(INDEX('Data Annex'!$K$1:$BS$4779,MATCH(T$44&amp;"|"&amp;$B72,'Data Annex'!$K$1:$K$4779,0),MATCH(T$45,'Data Annex'!$K$1:$BS$1,0)),"")</f>
        <v>3.8439360191719887E-3</v>
      </c>
      <c r="U72" s="235">
        <f>IFERROR(INDEX('Data Annex'!$K$1:$BS$4779,MATCH(U$44&amp;"|"&amp;$B72,'Data Annex'!$K$1:$K$4779,0),MATCH(U$45,'Data Annex'!$K$1:$BS$1,0)),"")</f>
        <v>5.1040204372186674E-3</v>
      </c>
      <c r="V72" s="194">
        <f>IFERROR(INDEX('Data Annex'!$K$1:$BS$4779,MATCH(V$44&amp;"|"&amp;$B72,'Data Annex'!$K$1:$K$4779,0),MATCH(V$45,'Data Annex'!$K$1:$BS$1,0)),"")</f>
        <v>5.1246322746144332E-3</v>
      </c>
      <c r="W72" s="232" t="s">
        <v>147</v>
      </c>
      <c r="X72" s="232" t="s">
        <v>147</v>
      </c>
      <c r="Y72"/>
    </row>
    <row r="73" spans="1:25" s="378" customFormat="1" ht="21" customHeight="1">
      <c r="A73"/>
      <c r="B73" s="1" t="s">
        <v>28</v>
      </c>
      <c r="C73"/>
      <c r="D73" s="204" t="s">
        <v>28</v>
      </c>
      <c r="E73" s="192">
        <f>IFERROR(INDEX('Data Annex'!$K$1:$BS$4779,MATCH(E$44&amp;"|"&amp;$B73,'Data Annex'!$K$1:$K$4779,0),MATCH(E$45,'Data Annex'!$K$1:$BS$1,0)),"")</f>
        <v>2.504275615769878E-3</v>
      </c>
      <c r="F73" s="192">
        <f>IFERROR(INDEX('Data Annex'!$K$1:$BS$4779,MATCH(F$44&amp;"|"&amp;$B73,'Data Annex'!$K$1:$K$4779,0),MATCH(F$45,'Data Annex'!$K$1:$BS$1,0)),"")</f>
        <v>7.9394926051463161E-3</v>
      </c>
      <c r="G73" s="220">
        <f>IFERROR(INDEX('Data Annex'!$K$1:$BS$4779,MATCH(G$44&amp;"|"&amp;$B73,'Data Annex'!$K$1:$K$4779,0),MATCH(G$45,'Data Annex'!$K$1:$BS$1,0)),"")</f>
        <v>0.29869534546852733</v>
      </c>
      <c r="H73" s="192">
        <f>IFERROR(INDEX('Data Annex'!$K$1:$BS$4779,MATCH(H$44&amp;"|"&amp;$B73,'Data Annex'!$K$1:$K$4779,0),MATCH(H$45,'Data Annex'!$K$1:$BS$1,0)),"")</f>
        <v>0.30202346678851649</v>
      </c>
      <c r="I73" s="220">
        <f>IFERROR(INDEX('Data Annex'!$K$1:$BS$4779,MATCH(I$44&amp;"|"&amp;$B73,'Data Annex'!$K$1:$K$4779,0),MATCH(I$45,'Data Annex'!$K$1:$BS$1,0)),"")</f>
        <v>8.1902369059675434E-2</v>
      </c>
      <c r="J73" s="192">
        <f>IFERROR(INDEX('Data Annex'!$K$1:$BS$4779,MATCH(J$44&amp;"|"&amp;$B73,'Data Annex'!$K$1:$K$4779,0),MATCH(J$45,'Data Annex'!$K$1:$BS$1,0)),"")</f>
        <v>8.6829401766686298E-2</v>
      </c>
      <c r="K73" s="220">
        <f>IFERROR(INDEX('Data Annex'!$K$1:$BS$4779,MATCH(K$44&amp;"|"&amp;$B73,'Data Annex'!$K$1:$K$4779,0),MATCH(K$45,'Data Annex'!$K$1:$BS$1,0)),"")</f>
        <v>3.6725099953874872E-2</v>
      </c>
      <c r="L73" s="196">
        <f>IFERROR(INDEX('Data Annex'!$K$1:$BS$4779,MATCH(L$44&amp;"|"&amp;$B73,'Data Annex'!$K$1:$K$4779,0),MATCH(L$45,'Data Annex'!$K$1:$BS$1,0)),"")</f>
        <v>3.7429894943482568E-2</v>
      </c>
      <c r="M73" s="220">
        <f>IFERROR(INDEX('Data Annex'!$K$1:$BS$4779,MATCH(M$44&amp;"|"&amp;$B73,'Data Annex'!$K$1:$K$4779,0),MATCH(M$45,'Data Annex'!$K$1:$BS$1,0)),"")</f>
        <v>5.1804570919658067E-5</v>
      </c>
      <c r="N73" s="192">
        <f>IFERROR(INDEX('Data Annex'!$K$1:$BS$4779,MATCH(N$44&amp;"|"&amp;$B73,'Data Annex'!$K$1:$K$4779,0),MATCH(N$45,'Data Annex'!$K$1:$BS$1,0)),"")</f>
        <v>5.2559641312926046E-5</v>
      </c>
      <c r="O73" s="220">
        <f>IFERROR(INDEX('Data Annex'!$K$1:$BS$4779,MATCH(O$44&amp;"|"&amp;$B73,'Data Annex'!$K$1:$K$4779,0),MATCH(O$45,'Data Annex'!$K$1:$BS$1,0)),"")</f>
        <v>2.834892436431704E-3</v>
      </c>
      <c r="P73" s="196">
        <f>IFERROR(INDEX('Data Annex'!$K$1:$BS$4779,MATCH(P$44&amp;"|"&amp;$B73,'Data Annex'!$K$1:$K$4779,0),MATCH(P$45,'Data Annex'!$K$1:$BS$1,0)),"")</f>
        <v>2.804297640461367E-3</v>
      </c>
      <c r="Q73" s="220">
        <f>IFERROR(INDEX('Data Annex'!$K$1:$BS$4779,MATCH(Q$44&amp;"|"&amp;$B73,'Data Annex'!$K$1:$K$4779,0),MATCH(Q$45,'Data Annex'!$K$1:$BS$1,0)),"")</f>
        <v>1.7994353043814627E-2</v>
      </c>
      <c r="R73" s="192">
        <f>IFERROR(INDEX('Data Annex'!$K$1:$BS$4779,MATCH(R$44&amp;"|"&amp;$B73,'Data Annex'!$K$1:$K$4779,0),MATCH(R$45,'Data Annex'!$K$1:$BS$1,0)),"")</f>
        <v>1.6587714646792671E-2</v>
      </c>
      <c r="S73" s="220">
        <f>IFERROR(INDEX('Data Annex'!$K$1:$BS$4779,MATCH(S$44&amp;"|"&amp;$B73,'Data Annex'!$K$1:$K$4779,0),MATCH(S$45,'Data Annex'!$K$1:$BS$1,0)),"")</f>
        <v>4.3442344392191946E-3</v>
      </c>
      <c r="T73" s="196">
        <f>IFERROR(INDEX('Data Annex'!$K$1:$BS$4779,MATCH(T$44&amp;"|"&amp;$B73,'Data Annex'!$K$1:$K$4779,0),MATCH(T$45,'Data Annex'!$K$1:$BS$1,0)),"")</f>
        <v>4.148587766395739E-3</v>
      </c>
      <c r="U73" s="220">
        <f>IFERROR(INDEX('Data Annex'!$K$1:$BS$4779,MATCH(U$44&amp;"|"&amp;$B73,'Data Annex'!$K$1:$K$4779,0),MATCH(U$45,'Data Annex'!$K$1:$BS$1,0)),"")</f>
        <v>8.6951237794962045E-3</v>
      </c>
      <c r="V73" s="192">
        <f>IFERROR(INDEX('Data Annex'!$K$1:$BS$4779,MATCH(V$44&amp;"|"&amp;$B73,'Data Annex'!$K$1:$K$4779,0),MATCH(V$45,'Data Annex'!$K$1:$BS$1,0)),"")</f>
        <v>2.0792107923668008E-3</v>
      </c>
      <c r="W73" s="232" t="s">
        <v>147</v>
      </c>
      <c r="X73" s="232" t="s">
        <v>147</v>
      </c>
      <c r="Y73"/>
    </row>
    <row r="74" spans="1:25" s="378" customFormat="1" ht="21" customHeight="1">
      <c r="A74"/>
      <c r="B74" s="1" t="s">
        <v>29</v>
      </c>
      <c r="C74"/>
      <c r="D74" s="204" t="s">
        <v>29</v>
      </c>
      <c r="E74" s="194">
        <f>IFERROR(INDEX('Data Annex'!$K$1:$BS$4779,MATCH(E$44&amp;"|"&amp;$B74,'Data Annex'!$K$1:$K$4779,0),MATCH(E$45,'Data Annex'!$K$1:$BS$1,0)),"")</f>
        <v>8.1418499024913573E-3</v>
      </c>
      <c r="F74" s="194">
        <f>IFERROR(INDEX('Data Annex'!$K$1:$BS$4779,MATCH(F$44&amp;"|"&amp;$B74,'Data Annex'!$K$1:$K$4779,0),MATCH(F$45,'Data Annex'!$K$1:$BS$1,0)),"")</f>
        <v>1.0883792011809864E-2</v>
      </c>
      <c r="G74" s="235">
        <f>IFERROR(INDEX('Data Annex'!$K$1:$BS$4779,MATCH(G$44&amp;"|"&amp;$B74,'Data Annex'!$K$1:$K$4779,0),MATCH(G$45,'Data Annex'!$K$1:$BS$1,0)),"")</f>
        <v>0.13011056936148732</v>
      </c>
      <c r="H74" s="194">
        <f>IFERROR(INDEX('Data Annex'!$K$1:$BS$4779,MATCH(H$44&amp;"|"&amp;$B74,'Data Annex'!$K$1:$K$4779,0),MATCH(H$45,'Data Annex'!$K$1:$BS$1,0)),"")</f>
        <v>0.12761258470182071</v>
      </c>
      <c r="I74" s="235">
        <f>IFERROR(INDEX('Data Annex'!$K$1:$BS$4779,MATCH(I$44&amp;"|"&amp;$B74,'Data Annex'!$K$1:$K$4779,0),MATCH(I$45,'Data Annex'!$K$1:$BS$1,0)),"")</f>
        <v>5.1299825838081979E-2</v>
      </c>
      <c r="J74" s="194">
        <f>IFERROR(INDEX('Data Annex'!$K$1:$BS$4779,MATCH(J$44&amp;"|"&amp;$B74,'Data Annex'!$K$1:$K$4779,0),MATCH(J$45,'Data Annex'!$K$1:$BS$1,0)),"")</f>
        <v>5.1869647077440899E-2</v>
      </c>
      <c r="K74" s="235">
        <f>IFERROR(INDEX('Data Annex'!$K$1:$BS$4779,MATCH(K$44&amp;"|"&amp;$B74,'Data Annex'!$K$1:$K$4779,0),MATCH(K$45,'Data Annex'!$K$1:$BS$1,0)),"")</f>
        <v>3.7844023578701445E-2</v>
      </c>
      <c r="L74" s="195">
        <f>IFERROR(INDEX('Data Annex'!$K$1:$BS$4779,MATCH(L$44&amp;"|"&amp;$B74,'Data Annex'!$K$1:$K$4779,0),MATCH(L$45,'Data Annex'!$K$1:$BS$1,0)),"")</f>
        <v>3.7275295133640682E-2</v>
      </c>
      <c r="M74" s="235">
        <f>IFERROR(INDEX('Data Annex'!$K$1:$BS$4779,MATCH(M$44&amp;"|"&amp;$B74,'Data Annex'!$K$1:$K$4779,0),MATCH(M$45,'Data Annex'!$K$1:$BS$1,0)),"")</f>
        <v>2.6177002171741176E-4</v>
      </c>
      <c r="N74" s="194">
        <f>IFERROR(INDEX('Data Annex'!$K$1:$BS$4779,MATCH(N$44&amp;"|"&amp;$B74,'Data Annex'!$K$1:$K$4779,0),MATCH(N$45,'Data Annex'!$K$1:$BS$1,0)),"")</f>
        <v>2.1484715339232656E-4</v>
      </c>
      <c r="O74" s="235">
        <f>IFERROR(INDEX('Data Annex'!$K$1:$BS$4779,MATCH(O$44&amp;"|"&amp;$B74,'Data Annex'!$K$1:$K$4779,0),MATCH(O$45,'Data Annex'!$K$1:$BS$1,0)),"")</f>
        <v>2.3445517469611941E-3</v>
      </c>
      <c r="P74" s="194">
        <f>IFERROR(INDEX('Data Annex'!$K$1:$BS$4779,MATCH(P$44&amp;"|"&amp;$B74,'Data Annex'!$K$1:$K$4779,0),MATCH(P$45,'Data Annex'!$K$1:$BS$1,0)),"")</f>
        <v>2.586593463201811E-3</v>
      </c>
      <c r="Q74" s="235">
        <f>IFERROR(INDEX('Data Annex'!$K$1:$BS$4779,MATCH(Q$44&amp;"|"&amp;$B74,'Data Annex'!$K$1:$K$4779,0),MATCH(Q$45,'Data Annex'!$K$1:$BS$1,0)),"")</f>
        <v>1.5220469609495689E-2</v>
      </c>
      <c r="R74" s="194">
        <f>IFERROR(INDEX('Data Annex'!$K$1:$BS$4779,MATCH(R$44&amp;"|"&amp;$B74,'Data Annex'!$K$1:$K$4779,0),MATCH(R$45,'Data Annex'!$K$1:$BS$1,0)),"")</f>
        <v>1.5286223536197768E-2</v>
      </c>
      <c r="S74" s="235">
        <f>IFERROR(INDEX('Data Annex'!$K$1:$BS$4779,MATCH(S$44&amp;"|"&amp;$B74,'Data Annex'!$K$1:$K$4779,0),MATCH(S$45,'Data Annex'!$K$1:$BS$1,0)),"")</f>
        <v>5.0807880714594418E-3</v>
      </c>
      <c r="T74" s="195">
        <f>IFERROR(INDEX('Data Annex'!$K$1:$BS$4779,MATCH(T$44&amp;"|"&amp;$B74,'Data Annex'!$K$1:$K$4779,0),MATCH(T$45,'Data Annex'!$K$1:$BS$1,0)),"")</f>
        <v>5.1899716290468622E-3</v>
      </c>
      <c r="U74" s="235">
        <f>IFERROR(INDEX('Data Annex'!$K$1:$BS$4779,MATCH(U$44&amp;"|"&amp;$B74,'Data Annex'!$K$1:$K$4779,0),MATCH(U$45,'Data Annex'!$K$1:$BS$1,0)),"")</f>
        <v>1.4272206466829394E-2</v>
      </c>
      <c r="V74" s="194">
        <f>IFERROR(INDEX('Data Annex'!$K$1:$BS$4779,MATCH(V$44&amp;"|"&amp;$B74,'Data Annex'!$K$1:$K$4779,0),MATCH(V$45,'Data Annex'!$K$1:$BS$1,0)),"")</f>
        <v>1.423375400796895E-2</v>
      </c>
      <c r="W74" s="232" t="s">
        <v>147</v>
      </c>
      <c r="X74" s="232" t="s">
        <v>147</v>
      </c>
      <c r="Y74"/>
    </row>
    <row r="75" spans="1:25" s="378" customFormat="1" ht="25.5" customHeight="1">
      <c r="A75"/>
      <c r="B75" s="1" t="s">
        <v>30</v>
      </c>
      <c r="C75"/>
      <c r="D75" s="204" t="s">
        <v>30</v>
      </c>
      <c r="E75" s="192">
        <f>IFERROR(INDEX('Data Annex'!$K$1:$BS$4779,MATCH(E$44&amp;"|"&amp;$B75,'Data Annex'!$K$1:$K$4779,0),MATCH(E$45,'Data Annex'!$K$1:$BS$1,0)),"")</f>
        <v>1.854181508515328E-2</v>
      </c>
      <c r="F75" s="192">
        <f>IFERROR(INDEX('Data Annex'!$K$1:$BS$4779,MATCH(F$44&amp;"|"&amp;$B75,'Data Annex'!$K$1:$K$4779,0),MATCH(F$45,'Data Annex'!$K$1:$BS$1,0)),"")</f>
        <v>2.0798020957485671E-2</v>
      </c>
      <c r="G75" s="220">
        <f>IFERROR(INDEX('Data Annex'!$K$1:$BS$4779,MATCH(G$44&amp;"|"&amp;$B75,'Data Annex'!$K$1:$K$4779,0),MATCH(G$45,'Data Annex'!$K$1:$BS$1,0)),"")</f>
        <v>0.1344604803691089</v>
      </c>
      <c r="H75" s="192">
        <f>IFERROR(INDEX('Data Annex'!$K$1:$BS$4779,MATCH(H$44&amp;"|"&amp;$B75,'Data Annex'!$K$1:$K$4779,0),MATCH(H$45,'Data Annex'!$K$1:$BS$1,0)),"")</f>
        <v>0.13386793950959289</v>
      </c>
      <c r="I75" s="220">
        <f>IFERROR(INDEX('Data Annex'!$K$1:$BS$4779,MATCH(I$44&amp;"|"&amp;$B75,'Data Annex'!$K$1:$K$4779,0),MATCH(I$45,'Data Annex'!$K$1:$BS$1,0)),"")</f>
        <v>6.0155102845268114E-2</v>
      </c>
      <c r="J75" s="192">
        <f>IFERROR(INDEX('Data Annex'!$K$1:$BS$4779,MATCH(J$44&amp;"|"&amp;$B75,'Data Annex'!$K$1:$K$4779,0),MATCH(J$45,'Data Annex'!$K$1:$BS$1,0)),"")</f>
        <v>6.0761022870324297E-2</v>
      </c>
      <c r="K75" s="220">
        <f>IFERROR(INDEX('Data Annex'!$K$1:$BS$4779,MATCH(K$44&amp;"|"&amp;$B75,'Data Annex'!$K$1:$K$4779,0),MATCH(K$45,'Data Annex'!$K$1:$BS$1,0)),"")</f>
        <v>2.6565095880262055E-2</v>
      </c>
      <c r="L75" s="196">
        <f>IFERROR(INDEX('Data Annex'!$K$1:$BS$4779,MATCH(L$44&amp;"|"&amp;$B75,'Data Annex'!$K$1:$K$4779,0),MATCH(L$45,'Data Annex'!$K$1:$BS$1,0)),"")</f>
        <v>2.7130918393543757E-2</v>
      </c>
      <c r="M75" s="220">
        <f>IFERROR(INDEX('Data Annex'!$K$1:$BS$4779,MATCH(M$44&amp;"|"&amp;$B75,'Data Annex'!$K$1:$K$4779,0),MATCH(M$45,'Data Annex'!$K$1:$BS$1,0)),"")</f>
        <v>7.6512545469751197E-5</v>
      </c>
      <c r="N75" s="192">
        <f>IFERROR(INDEX('Data Annex'!$K$1:$BS$4779,MATCH(N$44&amp;"|"&amp;$B75,'Data Annex'!$K$1:$K$4779,0),MATCH(N$45,'Data Annex'!$K$1:$BS$1,0)),"")</f>
        <v>6.8441314747318748E-5</v>
      </c>
      <c r="O75" s="220">
        <f>IFERROR(INDEX('Data Annex'!$K$1:$BS$4779,MATCH(O$44&amp;"|"&amp;$B75,'Data Annex'!$K$1:$K$4779,0),MATCH(O$45,'Data Annex'!$K$1:$BS$1,0)),"")</f>
        <v>6.1121531401907604E-3</v>
      </c>
      <c r="P75" s="196">
        <f>IFERROR(INDEX('Data Annex'!$K$1:$BS$4779,MATCH(P$44&amp;"|"&amp;$B75,'Data Annex'!$K$1:$K$4779,0),MATCH(P$45,'Data Annex'!$K$1:$BS$1,0)),"")</f>
        <v>5.9614951829585674E-3</v>
      </c>
      <c r="Q75" s="220">
        <f>IFERROR(INDEX('Data Annex'!$K$1:$BS$4779,MATCH(Q$44&amp;"|"&amp;$B75,'Data Annex'!$K$1:$K$4779,0),MATCH(Q$45,'Data Annex'!$K$1:$BS$1,0)),"")</f>
        <v>2.0032492411537671E-2</v>
      </c>
      <c r="R75" s="192">
        <f>IFERROR(INDEX('Data Annex'!$K$1:$BS$4779,MATCH(R$44&amp;"|"&amp;$B75,'Data Annex'!$K$1:$K$4779,0),MATCH(R$45,'Data Annex'!$K$1:$BS$1,0)),"")</f>
        <v>2.0124023810878151E-2</v>
      </c>
      <c r="S75" s="220">
        <f>IFERROR(INDEX('Data Annex'!$K$1:$BS$4779,MATCH(S$44&amp;"|"&amp;$B75,'Data Annex'!$K$1:$K$4779,0),MATCH(S$45,'Data Annex'!$K$1:$BS$1,0)),"")</f>
        <v>9.9437217477866199E-3</v>
      </c>
      <c r="T75" s="196">
        <f>IFERROR(INDEX('Data Annex'!$K$1:$BS$4779,MATCH(T$44&amp;"|"&amp;$B75,'Data Annex'!$K$1:$K$4779,0),MATCH(T$45,'Data Annex'!$K$1:$BS$1,0)),"")</f>
        <v>8.6191728737057619E-3</v>
      </c>
      <c r="U75" s="220">
        <f>IFERROR(INDEX('Data Annex'!$K$1:$BS$4779,MATCH(U$44&amp;"|"&amp;$B75,'Data Annex'!$K$1:$K$4779,0),MATCH(U$45,'Data Annex'!$K$1:$BS$1,0)),"")</f>
        <v>4.0171060493077247E-2</v>
      </c>
      <c r="V75" s="192">
        <f>IFERROR(INDEX('Data Annex'!$K$1:$BS$4779,MATCH(V$44&amp;"|"&amp;$B75,'Data Annex'!$K$1:$K$4779,0),MATCH(V$45,'Data Annex'!$K$1:$BS$1,0)),"")</f>
        <v>4.4768120532534803E-2</v>
      </c>
      <c r="W75" s="232" t="s">
        <v>147</v>
      </c>
      <c r="X75" s="232" t="s">
        <v>147</v>
      </c>
      <c r="Y75"/>
    </row>
    <row r="76" spans="1:25" s="378" customFormat="1" ht="21" customHeight="1">
      <c r="A76"/>
      <c r="B76" s="1" t="s">
        <v>100</v>
      </c>
      <c r="C76"/>
      <c r="D76" s="204" t="s">
        <v>100</v>
      </c>
      <c r="E76" s="194">
        <f>IFERROR(INDEX('Data Annex'!$K$1:$BS$4779,MATCH(E$44&amp;"|"&amp;$B76,'Data Annex'!$K$1:$K$4779,0),MATCH(E$45,'Data Annex'!$K$1:$BS$1,0)),"")</f>
        <v>5.22856070848037E-3</v>
      </c>
      <c r="F76" s="194">
        <f>IFERROR(INDEX('Data Annex'!$K$1:$BS$4779,MATCH(F$44&amp;"|"&amp;$B76,'Data Annex'!$K$1:$K$4779,0),MATCH(F$45,'Data Annex'!$K$1:$BS$1,0)),"")</f>
        <v>6.0090230388675355E-3</v>
      </c>
      <c r="G76" s="235">
        <f>IFERROR(INDEX('Data Annex'!$K$1:$BS$4779,MATCH(G$44&amp;"|"&amp;$B76,'Data Annex'!$K$1:$K$4779,0),MATCH(G$45,'Data Annex'!$K$1:$BS$1,0)),"")</f>
        <v>7.4684226567151221E-2</v>
      </c>
      <c r="H76" s="194">
        <f>IFERROR(INDEX('Data Annex'!$K$1:$BS$4779,MATCH(H$44&amp;"|"&amp;$B76,'Data Annex'!$K$1:$K$4779,0),MATCH(H$45,'Data Annex'!$K$1:$BS$1,0)),"")</f>
        <v>7.5187041171723396E-2</v>
      </c>
      <c r="I76" s="235">
        <f>IFERROR(INDEX('Data Annex'!$K$1:$BS$4779,MATCH(I$44&amp;"|"&amp;$B76,'Data Annex'!$K$1:$K$4779,0),MATCH(I$45,'Data Annex'!$K$1:$BS$1,0)),"")</f>
        <v>1.8048961234090617E-2</v>
      </c>
      <c r="J76" s="194">
        <f>IFERROR(INDEX('Data Annex'!$K$1:$BS$4779,MATCH(J$44&amp;"|"&amp;$B76,'Data Annex'!$K$1:$K$4779,0),MATCH(J$45,'Data Annex'!$K$1:$BS$1,0)),"")</f>
        <v>1.8061016261408627E-2</v>
      </c>
      <c r="K76" s="235">
        <f>IFERROR(INDEX('Data Annex'!$K$1:$BS$4779,MATCH(K$44&amp;"|"&amp;$B76,'Data Annex'!$K$1:$K$4779,0),MATCH(K$45,'Data Annex'!$K$1:$BS$1,0)),"")</f>
        <v>1.8571894572988204E-2</v>
      </c>
      <c r="L76" s="195">
        <f>IFERROR(INDEX('Data Annex'!$K$1:$BS$4779,MATCH(L$44&amp;"|"&amp;$B76,'Data Annex'!$K$1:$K$4779,0),MATCH(L$45,'Data Annex'!$K$1:$BS$1,0)),"")</f>
        <v>1.9097139378729887E-2</v>
      </c>
      <c r="M76" s="235">
        <f>IFERROR(INDEX('Data Annex'!$K$1:$BS$4779,MATCH(M$44&amp;"|"&amp;$B76,'Data Annex'!$K$1:$K$4779,0),MATCH(M$45,'Data Annex'!$K$1:$BS$1,0)),"")</f>
        <v>4.3848646294702825E-5</v>
      </c>
      <c r="N76" s="194">
        <f>IFERROR(INDEX('Data Annex'!$K$1:$BS$4779,MATCH(N$44&amp;"|"&amp;$B76,'Data Annex'!$K$1:$K$4779,0),MATCH(N$45,'Data Annex'!$K$1:$BS$1,0)),"")</f>
        <v>3.6118686913992533E-5</v>
      </c>
      <c r="O76" s="235">
        <f>IFERROR(INDEX('Data Annex'!$K$1:$BS$4779,MATCH(O$44&amp;"|"&amp;$B76,'Data Annex'!$K$1:$K$4779,0),MATCH(O$45,'Data Annex'!$K$1:$BS$1,0)),"")</f>
        <v>1.6930984972476646E-3</v>
      </c>
      <c r="P76" s="194">
        <f>IFERROR(INDEX('Data Annex'!$K$1:$BS$4779,MATCH(P$44&amp;"|"&amp;$B76,'Data Annex'!$K$1:$K$4779,0),MATCH(P$45,'Data Annex'!$K$1:$BS$1,0)),"")</f>
        <v>1.6730548597988157E-3</v>
      </c>
      <c r="Q76" s="235">
        <f>IFERROR(INDEX('Data Annex'!$K$1:$BS$4779,MATCH(Q$44&amp;"|"&amp;$B76,'Data Annex'!$K$1:$K$4779,0),MATCH(Q$45,'Data Annex'!$K$1:$BS$1,0)),"")</f>
        <v>3.3193488571375815E-2</v>
      </c>
      <c r="R76" s="194">
        <f>IFERROR(INDEX('Data Annex'!$K$1:$BS$4779,MATCH(R$44&amp;"|"&amp;$B76,'Data Annex'!$K$1:$K$4779,0),MATCH(R$45,'Data Annex'!$K$1:$BS$1,0)),"")</f>
        <v>3.6323234546634192E-2</v>
      </c>
      <c r="S76" s="235">
        <f>IFERROR(INDEX('Data Annex'!$K$1:$BS$4779,MATCH(S$44&amp;"|"&amp;$B76,'Data Annex'!$K$1:$K$4779,0),MATCH(S$45,'Data Annex'!$K$1:$BS$1,0)),"")</f>
        <v>7.1261400976569645E-3</v>
      </c>
      <c r="T76" s="195">
        <f>IFERROR(INDEX('Data Annex'!$K$1:$BS$4779,MATCH(T$44&amp;"|"&amp;$B76,'Data Annex'!$K$1:$K$4779,0),MATCH(T$45,'Data Annex'!$K$1:$BS$1,0)),"")</f>
        <v>7.4490777399860526E-3</v>
      </c>
      <c r="U76" s="235">
        <f>IFERROR(INDEX('Data Annex'!$K$1:$BS$4779,MATCH(U$44&amp;"|"&amp;$B76,'Data Annex'!$K$1:$K$4779,0),MATCH(U$45,'Data Annex'!$K$1:$BS$1,0)),"")</f>
        <v>9.4238805191694652E-3</v>
      </c>
      <c r="V76" s="194">
        <f>IFERROR(INDEX('Data Annex'!$K$1:$BS$4779,MATCH(V$44&amp;"|"&amp;$B76,'Data Annex'!$K$1:$K$4779,0),MATCH(V$45,'Data Annex'!$K$1:$BS$1,0)),"")</f>
        <v>1.2509640553239111E-2</v>
      </c>
      <c r="W76" s="232" t="s">
        <v>147</v>
      </c>
      <c r="X76" s="232" t="s">
        <v>147</v>
      </c>
      <c r="Y76"/>
    </row>
    <row r="77" spans="1:25" s="378" customFormat="1" ht="21" customHeight="1">
      <c r="A77"/>
      <c r="B77" s="1" t="s">
        <v>31</v>
      </c>
      <c r="C77"/>
      <c r="D77" s="204" t="s">
        <v>31</v>
      </c>
      <c r="E77" s="192">
        <f>IFERROR(INDEX('Data Annex'!$K$1:$BS$4779,MATCH(E$44&amp;"|"&amp;$B77,'Data Annex'!$K$1:$K$4779,0),MATCH(E$45,'Data Annex'!$K$1:$BS$1,0)),"")</f>
        <v>5.2792521653924965E-2</v>
      </c>
      <c r="F77" s="192">
        <f>IFERROR(INDEX('Data Annex'!$K$1:$BS$4779,MATCH(F$44&amp;"|"&amp;$B77,'Data Annex'!$K$1:$K$4779,0),MATCH(F$45,'Data Annex'!$K$1:$BS$1,0)),"")</f>
        <v>5.1524669403368528E-2</v>
      </c>
      <c r="G77" s="220">
        <f>IFERROR(INDEX('Data Annex'!$K$1:$BS$4779,MATCH(G$44&amp;"|"&amp;$B77,'Data Annex'!$K$1:$K$4779,0),MATCH(G$45,'Data Annex'!$K$1:$BS$1,0)),"")</f>
        <v>0.58890674105937457</v>
      </c>
      <c r="H77" s="192">
        <f>IFERROR(INDEX('Data Annex'!$K$1:$BS$4779,MATCH(H$44&amp;"|"&amp;$B77,'Data Annex'!$K$1:$K$4779,0),MATCH(H$45,'Data Annex'!$K$1:$BS$1,0)),"")</f>
        <v>0.6022738868848373</v>
      </c>
      <c r="I77" s="220">
        <f>IFERROR(INDEX('Data Annex'!$K$1:$BS$4779,MATCH(I$44&amp;"|"&amp;$B77,'Data Annex'!$K$1:$K$4779,0),MATCH(I$45,'Data Annex'!$K$1:$BS$1,0)),"")</f>
        <v>4.2656009606155447E-2</v>
      </c>
      <c r="J77" s="192">
        <f>IFERROR(INDEX('Data Annex'!$K$1:$BS$4779,MATCH(J$44&amp;"|"&amp;$B77,'Data Annex'!$K$1:$K$4779,0),MATCH(J$45,'Data Annex'!$K$1:$BS$1,0)),"")</f>
        <v>4.2671263063201591E-2</v>
      </c>
      <c r="K77" s="220">
        <f>IFERROR(INDEX('Data Annex'!$K$1:$BS$4779,MATCH(K$44&amp;"|"&amp;$B77,'Data Annex'!$K$1:$K$4779,0),MATCH(K$45,'Data Annex'!$K$1:$BS$1,0)),"")</f>
        <v>1.4414160862926064E-2</v>
      </c>
      <c r="L77" s="196">
        <f>IFERROR(INDEX('Data Annex'!$K$1:$BS$4779,MATCH(L$44&amp;"|"&amp;$B77,'Data Annex'!$K$1:$K$4779,0),MATCH(L$45,'Data Annex'!$K$1:$BS$1,0)),"")</f>
        <v>1.4889968342772487E-2</v>
      </c>
      <c r="M77" s="220">
        <f>IFERROR(INDEX('Data Annex'!$K$1:$BS$4779,MATCH(M$44&amp;"|"&amp;$B77,'Data Annex'!$K$1:$K$4779,0),MATCH(M$45,'Data Annex'!$K$1:$BS$1,0)),"")</f>
        <v>6.2909477206183294E-4</v>
      </c>
      <c r="N77" s="192">
        <f>IFERROR(INDEX('Data Annex'!$K$1:$BS$4779,MATCH(N$44&amp;"|"&amp;$B77,'Data Annex'!$K$1:$K$4779,0),MATCH(N$45,'Data Annex'!$K$1:$BS$1,0)),"")</f>
        <v>5.7333207256981709E-4</v>
      </c>
      <c r="O77" s="220">
        <f>IFERROR(INDEX('Data Annex'!$K$1:$BS$4779,MATCH(O$44&amp;"|"&amp;$B77,'Data Annex'!$K$1:$K$4779,0),MATCH(O$45,'Data Annex'!$K$1:$BS$1,0)),"")</f>
        <v>2.314665622071237E-3</v>
      </c>
      <c r="P77" s="196">
        <f>IFERROR(INDEX('Data Annex'!$K$1:$BS$4779,MATCH(P$44&amp;"|"&amp;$B77,'Data Annex'!$K$1:$K$4779,0),MATCH(P$45,'Data Annex'!$K$1:$BS$1,0)),"")</f>
        <v>2.2354080860358342E-3</v>
      </c>
      <c r="Q77" s="220">
        <f>IFERROR(INDEX('Data Annex'!$K$1:$BS$4779,MATCH(Q$44&amp;"|"&amp;$B77,'Data Annex'!$K$1:$K$4779,0),MATCH(Q$45,'Data Annex'!$K$1:$BS$1,0)),"")</f>
        <v>5.1438792613406319E-3</v>
      </c>
      <c r="R77" s="192">
        <f>IFERROR(INDEX('Data Annex'!$K$1:$BS$4779,MATCH(R$44&amp;"|"&amp;$B77,'Data Annex'!$K$1:$K$4779,0),MATCH(R$45,'Data Annex'!$K$1:$BS$1,0)),"")</f>
        <v>4.4348499447666506E-3</v>
      </c>
      <c r="S77" s="220">
        <f>IFERROR(INDEX('Data Annex'!$K$1:$BS$4779,MATCH(S$44&amp;"|"&amp;$B77,'Data Annex'!$K$1:$K$4779,0),MATCH(S$45,'Data Annex'!$K$1:$BS$1,0)),"")</f>
        <v>3.6181052699481566E-3</v>
      </c>
      <c r="T77" s="196">
        <f>IFERROR(INDEX('Data Annex'!$K$1:$BS$4779,MATCH(T$44&amp;"|"&amp;$B77,'Data Annex'!$K$1:$K$4779,0),MATCH(T$45,'Data Annex'!$K$1:$BS$1,0)),"")</f>
        <v>3.5347793430021324E-3</v>
      </c>
      <c r="U77" s="220">
        <f>IFERROR(INDEX('Data Annex'!$K$1:$BS$4779,MATCH(U$44&amp;"|"&amp;$B77,'Data Annex'!$K$1:$K$4779,0),MATCH(U$45,'Data Annex'!$K$1:$BS$1,0)),"")</f>
        <v>1.072918631830537E-2</v>
      </c>
      <c r="V77" s="192">
        <f>IFERROR(INDEX('Data Annex'!$K$1:$BS$4779,MATCH(V$44&amp;"|"&amp;$B77,'Data Annex'!$K$1:$K$4779,0),MATCH(V$45,'Data Annex'!$K$1:$BS$1,0)),"")</f>
        <v>6.9856961309546174E-3</v>
      </c>
      <c r="W77" s="232" t="s">
        <v>147</v>
      </c>
      <c r="X77" s="232" t="s">
        <v>147</v>
      </c>
      <c r="Y77"/>
    </row>
    <row r="78" spans="1:25" s="378" customFormat="1" ht="21" customHeight="1">
      <c r="A78" s="10">
        <v>27</v>
      </c>
      <c r="B78" s="1" t="s">
        <v>32</v>
      </c>
      <c r="C78"/>
      <c r="D78" s="204" t="s">
        <v>32</v>
      </c>
      <c r="E78" s="194">
        <f>IFERROR(INDEX('Data Annex'!$K$1:$BS$4779,MATCH(E$44&amp;"|"&amp;$B78,'Data Annex'!$K$1:$K$4779,0),MATCH(E$45,'Data Annex'!$K$1:$BS$1,0)),"")</f>
        <v>1.2551201446577778E-2</v>
      </c>
      <c r="F78" s="194">
        <f>IFERROR(INDEX('Data Annex'!$K$1:$BS$4779,MATCH(F$44&amp;"|"&amp;$B78,'Data Annex'!$K$1:$K$4779,0),MATCH(F$45,'Data Annex'!$K$1:$BS$1,0)),"")</f>
        <v>1.3106823297222993E-2</v>
      </c>
      <c r="G78" s="235">
        <f>IFERROR(INDEX('Data Annex'!$K$1:$BS$4779,MATCH(G$44&amp;"|"&amp;$B78,'Data Annex'!$K$1:$K$4779,0),MATCH(G$45,'Data Annex'!$K$1:$BS$1,0)),"")</f>
        <v>7.548138441755893E-2</v>
      </c>
      <c r="H78" s="194">
        <f>IFERROR(INDEX('Data Annex'!$K$1:$BS$4779,MATCH(H$44&amp;"|"&amp;$B78,'Data Annex'!$K$1:$K$4779,0),MATCH(H$45,'Data Annex'!$K$1:$BS$1,0)),"")</f>
        <v>7.9954748144885568E-2</v>
      </c>
      <c r="I78" s="235">
        <f>IFERROR(INDEX('Data Annex'!$K$1:$BS$4779,MATCH(I$44&amp;"|"&amp;$B78,'Data Annex'!$K$1:$K$4779,0),MATCH(I$45,'Data Annex'!$K$1:$BS$1,0)),"")</f>
        <v>4.327622292899868E-2</v>
      </c>
      <c r="J78" s="194">
        <f>IFERROR(INDEX('Data Annex'!$K$1:$BS$4779,MATCH(J$44&amp;"|"&amp;$B78,'Data Annex'!$K$1:$K$4779,0),MATCH(J$45,'Data Annex'!$K$1:$BS$1,0)),"")</f>
        <v>4.4080183436925831E-2</v>
      </c>
      <c r="K78" s="235">
        <f>IFERROR(INDEX('Data Annex'!$K$1:$BS$4779,MATCH(K$44&amp;"|"&amp;$B78,'Data Annex'!$K$1:$K$4779,0),MATCH(K$45,'Data Annex'!$K$1:$BS$1,0)),"")</f>
        <v>1.9306217869700461E-2</v>
      </c>
      <c r="L78" s="195">
        <f>IFERROR(INDEX('Data Annex'!$K$1:$BS$4779,MATCH(L$44&amp;"|"&amp;$B78,'Data Annex'!$K$1:$K$4779,0),MATCH(L$45,'Data Annex'!$K$1:$BS$1,0)),"")</f>
        <v>1.7652032715846627E-2</v>
      </c>
      <c r="M78" s="235">
        <f>IFERROR(INDEX('Data Annex'!$K$1:$BS$4779,MATCH(M$44&amp;"|"&amp;$B78,'Data Annex'!$K$1:$K$4779,0),MATCH(M$45,'Data Annex'!$K$1:$BS$1,0)),"")</f>
        <v>4.2466513600065314E-4</v>
      </c>
      <c r="N78" s="194">
        <f>IFERROR(INDEX('Data Annex'!$K$1:$BS$4779,MATCH(N$44&amp;"|"&amp;$B78,'Data Annex'!$K$1:$K$4779,0),MATCH(N$45,'Data Annex'!$K$1:$BS$1,0)),"")</f>
        <v>3.8321551741903287E-4</v>
      </c>
      <c r="O78" s="235">
        <f>IFERROR(INDEX('Data Annex'!$K$1:$BS$4779,MATCH(O$44&amp;"|"&amp;$B78,'Data Annex'!$K$1:$K$4779,0),MATCH(O$45,'Data Annex'!$K$1:$BS$1,0)),"")</f>
        <v>2.0055782615960877E-3</v>
      </c>
      <c r="P78" s="194">
        <f>IFERROR(INDEX('Data Annex'!$K$1:$BS$4779,MATCH(P$44&amp;"|"&amp;$B78,'Data Annex'!$K$1:$K$4779,0),MATCH(P$45,'Data Annex'!$K$1:$BS$1,0)),"")</f>
        <v>1.9461545931303021E-3</v>
      </c>
      <c r="Q78" s="235">
        <f>IFERROR(INDEX('Data Annex'!$K$1:$BS$4779,MATCH(Q$44&amp;"|"&amp;$B78,'Data Annex'!$K$1:$K$4779,0),MATCH(Q$45,'Data Annex'!$K$1:$BS$1,0)),"")</f>
        <v>9.8259695166648536E-3</v>
      </c>
      <c r="R78" s="194">
        <f>IFERROR(INDEX('Data Annex'!$K$1:$BS$4779,MATCH(R$44&amp;"|"&amp;$B78,'Data Annex'!$K$1:$K$4779,0),MATCH(R$45,'Data Annex'!$K$1:$BS$1,0)),"")</f>
        <v>8.7688835541397218E-3</v>
      </c>
      <c r="S78" s="235">
        <f>IFERROR(INDEX('Data Annex'!$K$1:$BS$4779,MATCH(S$44&amp;"|"&amp;$B78,'Data Annex'!$K$1:$K$4779,0),MATCH(S$45,'Data Annex'!$K$1:$BS$1,0)),"")</f>
        <v>6.5422016632860841E-3</v>
      </c>
      <c r="T78" s="195">
        <f>IFERROR(INDEX('Data Annex'!$K$1:$BS$4779,MATCH(T$44&amp;"|"&amp;$B78,'Data Annex'!$K$1:$K$4779,0),MATCH(T$45,'Data Annex'!$K$1:$BS$1,0)),"")</f>
        <v>5.9440618084075237E-3</v>
      </c>
      <c r="U78" s="235">
        <f>IFERROR(INDEX('Data Annex'!$K$1:$BS$4779,MATCH(U$44&amp;"|"&amp;$B78,'Data Annex'!$K$1:$K$4779,0),MATCH(U$45,'Data Annex'!$K$1:$BS$1,0)),"")</f>
        <v>1.8756348112660736E-3</v>
      </c>
      <c r="V78" s="194">
        <f>IFERROR(INDEX('Data Annex'!$K$1:$BS$4779,MATCH(V$44&amp;"|"&amp;$B78,'Data Annex'!$K$1:$K$4779,0),MATCH(V$45,'Data Annex'!$K$1:$BS$1,0)),"")</f>
        <v>6.3860310054430075E-3</v>
      </c>
      <c r="W78" s="232" t="s">
        <v>147</v>
      </c>
      <c r="X78" s="232" t="s">
        <v>147</v>
      </c>
      <c r="Y78"/>
    </row>
    <row r="79" spans="1:25" s="378" customFormat="1" ht="21" customHeight="1" thickBot="1">
      <c r="A79" s="2">
        <v>28</v>
      </c>
      <c r="B79" s="1" t="s">
        <v>93</v>
      </c>
      <c r="C79"/>
      <c r="D79" s="204" t="s">
        <v>93</v>
      </c>
      <c r="E79" s="192">
        <f>IFERROR(INDEX('Data Annex'!$K$1:$BS$4779,MATCH(E$44&amp;"|"&amp;$B79,'Data Annex'!$K$1:$K$4779,0),MATCH(E$45,'Data Annex'!$K$1:$BS$1,0)),"")</f>
        <v>1.6822737818879097E-2</v>
      </c>
      <c r="F79" s="192">
        <f>IFERROR(INDEX('Data Annex'!$K$1:$BS$4779,MATCH(F$44&amp;"|"&amp;$B79,'Data Annex'!$K$1:$K$4779,0),MATCH(F$45,'Data Annex'!$K$1:$BS$1,0)),"")</f>
        <v>1.9693423526030325E-2</v>
      </c>
      <c r="G79" s="220">
        <f>IFERROR(INDEX('Data Annex'!$K$1:$BS$4779,MATCH(G$44&amp;"|"&amp;$B79,'Data Annex'!$K$1:$K$4779,0),MATCH(G$45,'Data Annex'!$K$1:$BS$1,0)),"")</f>
        <v>0.19365440423842536</v>
      </c>
      <c r="H79" s="192">
        <f>IFERROR(INDEX('Data Annex'!$K$1:$BS$4779,MATCH(H$44&amp;"|"&amp;$B79,'Data Annex'!$K$1:$K$4779,0),MATCH(H$45,'Data Annex'!$K$1:$BS$1,0)),"")</f>
        <v>0.19838794102046631</v>
      </c>
      <c r="I79" s="220">
        <f>IFERROR(INDEX('Data Annex'!$K$1:$BS$4779,MATCH(I$44&amp;"|"&amp;$B79,'Data Annex'!$K$1:$K$4779,0),MATCH(I$45,'Data Annex'!$K$1:$BS$1,0)),"")</f>
        <v>3.6111505547680701E-2</v>
      </c>
      <c r="J79" s="192">
        <f>IFERROR(INDEX('Data Annex'!$K$1:$BS$4779,MATCH(J$44&amp;"|"&amp;$B79,'Data Annex'!$K$1:$K$4779,0),MATCH(J$45,'Data Annex'!$K$1:$BS$1,0)),"")</f>
        <v>3.8704556729000375E-2</v>
      </c>
      <c r="K79" s="220">
        <f>IFERROR(INDEX('Data Annex'!$K$1:$BS$4779,MATCH(K$44&amp;"|"&amp;$B79,'Data Annex'!$K$1:$K$4779,0),MATCH(K$45,'Data Annex'!$K$1:$BS$1,0)),"")</f>
        <v>2.5758387528677672E-2</v>
      </c>
      <c r="L79" s="196">
        <f>IFERROR(INDEX('Data Annex'!$K$1:$BS$4779,MATCH(L$44&amp;"|"&amp;$B79,'Data Annex'!$K$1:$K$4779,0),MATCH(L$45,'Data Annex'!$K$1:$BS$1,0)),"")</f>
        <v>2.563342697863763E-2</v>
      </c>
      <c r="M79" s="220">
        <f>IFERROR(INDEX('Data Annex'!$K$1:$BS$4779,MATCH(M$44&amp;"|"&amp;$B79,'Data Annex'!$K$1:$K$4779,0),MATCH(M$45,'Data Annex'!$K$1:$BS$1,0)),"")</f>
        <v>4.836160791391093E-4</v>
      </c>
      <c r="N79" s="192">
        <f>IFERROR(INDEX('Data Annex'!$K$1:$BS$4779,MATCH(N$44&amp;"|"&amp;$B79,'Data Annex'!$K$1:$K$4779,0),MATCH(N$45,'Data Annex'!$K$1:$BS$1,0)),"")</f>
        <v>4.6266568647338298E-4</v>
      </c>
      <c r="O79" s="220">
        <f>IFERROR(INDEX('Data Annex'!$K$1:$BS$4779,MATCH(O$44&amp;"|"&amp;$B79,'Data Annex'!$K$1:$K$4779,0),MATCH(O$45,'Data Annex'!$K$1:$BS$1,0)),"")</f>
        <v>1.3456187963484746E-3</v>
      </c>
      <c r="P79" s="196">
        <f>IFERROR(INDEX('Data Annex'!$K$1:$BS$4779,MATCH(P$44&amp;"|"&amp;$B79,'Data Annex'!$K$1:$K$4779,0),MATCH(P$45,'Data Annex'!$K$1:$BS$1,0)),"")</f>
        <v>1.3090867872139239E-3</v>
      </c>
      <c r="Q79" s="220">
        <f>IFERROR(INDEX('Data Annex'!$K$1:$BS$4779,MATCH(Q$44&amp;"|"&amp;$B79,'Data Annex'!$K$1:$K$4779,0),MATCH(Q$45,'Data Annex'!$K$1:$BS$1,0)),"")</f>
        <v>1.2271304403219286E-2</v>
      </c>
      <c r="R79" s="192">
        <f>IFERROR(INDEX('Data Annex'!$K$1:$BS$4779,MATCH(R$44&amp;"|"&amp;$B79,'Data Annex'!$K$1:$K$4779,0),MATCH(R$45,'Data Annex'!$K$1:$BS$1,0)),"")</f>
        <v>1.2027602569016724E-2</v>
      </c>
      <c r="S79" s="220">
        <f>IFERROR(INDEX('Data Annex'!$K$1:$BS$4779,MATCH(S$44&amp;"|"&amp;$B79,'Data Annex'!$K$1:$K$4779,0),MATCH(S$45,'Data Annex'!$K$1:$BS$1,0)),"")</f>
        <v>7.0833941559894616E-3</v>
      </c>
      <c r="T79" s="196">
        <f>IFERROR(INDEX('Data Annex'!$K$1:$BS$4779,MATCH(T$44&amp;"|"&amp;$B79,'Data Annex'!$K$1:$K$4779,0),MATCH(T$45,'Data Annex'!$K$1:$BS$1,0)),"")</f>
        <v>7.2647624637622596E-3</v>
      </c>
      <c r="U79" s="220">
        <f>IFERROR(INDEX('Data Annex'!$K$1:$BS$4779,MATCH(U$44&amp;"|"&amp;$B79,'Data Annex'!$K$1:$K$4779,0),MATCH(U$45,'Data Annex'!$K$1:$BS$1,0)),"")</f>
        <v>2.7938439486569943E-2</v>
      </c>
      <c r="V79" s="192">
        <f>IFERROR(INDEX('Data Annex'!$K$1:$BS$4779,MATCH(V$44&amp;"|"&amp;$B79,'Data Annex'!$K$1:$K$4779,0),MATCH(V$45,'Data Annex'!$K$1:$BS$1,0)),"")</f>
        <v>2.3273674623356489E-2</v>
      </c>
      <c r="W79" s="232" t="s">
        <v>147</v>
      </c>
      <c r="X79" s="232" t="s">
        <v>147</v>
      </c>
      <c r="Y79"/>
    </row>
    <row r="80" spans="1:25" s="378" customFormat="1" ht="21" customHeight="1" thickBot="1">
      <c r="A80" s="10">
        <v>29</v>
      </c>
      <c r="B80" s="1" t="s">
        <v>34</v>
      </c>
      <c r="C80"/>
      <c r="D80" s="143" t="s">
        <v>4546</v>
      </c>
      <c r="E80" s="269">
        <f>IFERROR(INDEX('Data Annex'!$K$1:$BS$4779,MATCH(E$44&amp;"|"&amp;$B80,'Data Annex'!$K$1:$K$4779,0),MATCH(E$45,'Data Annex'!$K$1:$BS$1,0)),"")</f>
        <v>4.5026395737566227E-2</v>
      </c>
      <c r="F80" s="269">
        <f>IFERROR(INDEX('Data Annex'!$K$1:$BS$4779,MATCH(F$44&amp;"|"&amp;$B80,'Data Annex'!$K$1:$K$4779,0),MATCH(F$45,'Data Annex'!$K$1:$BS$1,0)),"")</f>
        <v>4.3648039848482797E-2</v>
      </c>
      <c r="G80" s="270">
        <f>IFERROR(INDEX('Data Annex'!$K$1:$BS$4779,MATCH(G$44&amp;"|"&amp;$B80,'Data Annex'!$K$1:$K$4779,0),MATCH(G$45,'Data Annex'!$K$1:$BS$1,0)),"")</f>
        <v>0.25450113529316365</v>
      </c>
      <c r="H80" s="269">
        <f>IFERROR(INDEX('Data Annex'!$K$1:$BS$4779,MATCH(H$44&amp;"|"&amp;$B80,'Data Annex'!$K$1:$K$4779,0),MATCH(H$45,'Data Annex'!$K$1:$BS$1,0)),"")</f>
        <v>0.25644122791198037</v>
      </c>
      <c r="I80" s="270">
        <f>IFERROR(INDEX('Data Annex'!$K$1:$BS$4779,MATCH(I$44&amp;"|"&amp;$B80,'Data Annex'!$K$1:$K$4779,0),MATCH(I$45,'Data Annex'!$K$1:$BS$1,0)),"")</f>
        <v>5.1018324808934742E-2</v>
      </c>
      <c r="J80" s="269">
        <f>IFERROR(INDEX('Data Annex'!$K$1:$BS$4779,MATCH(J$44&amp;"|"&amp;$B80,'Data Annex'!$K$1:$K$4779,0),MATCH(J$45,'Data Annex'!$K$1:$BS$1,0)),"")</f>
        <v>5.1432918501742531E-2</v>
      </c>
      <c r="K80" s="270">
        <f>IFERROR(INDEX('Data Annex'!$K$1:$BS$4779,MATCH(K$44&amp;"|"&amp;$B80,'Data Annex'!$K$1:$K$4779,0),MATCH(K$45,'Data Annex'!$K$1:$BS$1,0)),"")</f>
        <v>3.8912391100035131E-2</v>
      </c>
      <c r="L80" s="271">
        <f>IFERROR(INDEX('Data Annex'!$K$1:$BS$4779,MATCH(L$44&amp;"|"&amp;$B80,'Data Annex'!$K$1:$K$4779,0),MATCH(L$45,'Data Annex'!$K$1:$BS$1,0)),"")</f>
        <v>3.8787794280496543E-2</v>
      </c>
      <c r="M80" s="270">
        <f>IFERROR(INDEX('Data Annex'!$K$1:$BS$4779,MATCH(M$44&amp;"|"&amp;$B80,'Data Annex'!$K$1:$K$4779,0),MATCH(M$45,'Data Annex'!$K$1:$BS$1,0)),"")</f>
        <v>2.8641970713099551E-3</v>
      </c>
      <c r="N80" s="269">
        <f>IFERROR(INDEX('Data Annex'!$K$1:$BS$4779,MATCH(N$44&amp;"|"&amp;$B80,'Data Annex'!$K$1:$K$4779,0),MATCH(N$45,'Data Annex'!$K$1:$BS$1,0)),"")</f>
        <v>2.3760257419946878E-3</v>
      </c>
      <c r="O80" s="270">
        <f>IFERROR(INDEX('Data Annex'!$K$1:$BS$4779,MATCH(O$44&amp;"|"&amp;$B80,'Data Annex'!$K$1:$K$4779,0),MATCH(O$45,'Data Annex'!$K$1:$BS$1,0)),"")</f>
        <v>2.9735479430099679E-3</v>
      </c>
      <c r="P80" s="269">
        <f>IFERROR(INDEX('Data Annex'!$K$1:$BS$4779,MATCH(P$44&amp;"|"&amp;$B80,'Data Annex'!$K$1:$K$4779,0),MATCH(P$45,'Data Annex'!$K$1:$BS$1,0)),"")</f>
        <v>3.0434965881138811E-3</v>
      </c>
      <c r="Q80" s="270">
        <f>IFERROR(INDEX('Data Annex'!$K$1:$BS$4779,MATCH(Q$44&amp;"|"&amp;$B80,'Data Annex'!$K$1:$K$4779,0),MATCH(Q$45,'Data Annex'!$K$1:$BS$1,0)),"")</f>
        <v>1.849737280110509E-2</v>
      </c>
      <c r="R80" s="269">
        <f>IFERROR(INDEX('Data Annex'!$K$1:$BS$4779,MATCH(R$44&amp;"|"&amp;$B80,'Data Annex'!$K$1:$K$4779,0),MATCH(R$45,'Data Annex'!$K$1:$BS$1,0)),"")</f>
        <v>1.8400775237833174E-2</v>
      </c>
      <c r="S80" s="270">
        <f>IFERROR(INDEX('Data Annex'!$K$1:$BS$4779,MATCH(S$44&amp;"|"&amp;$B80,'Data Annex'!$K$1:$K$4779,0),MATCH(S$45,'Data Annex'!$K$1:$BS$1,0)),"")</f>
        <v>5.0015792714140292E-3</v>
      </c>
      <c r="T80" s="271">
        <f>IFERROR(INDEX('Data Annex'!$K$1:$BS$4779,MATCH(T$44&amp;"|"&amp;$B80,'Data Annex'!$K$1:$K$4779,0),MATCH(T$45,'Data Annex'!$K$1:$BS$1,0)),"")</f>
        <v>4.8895058177250133E-3</v>
      </c>
      <c r="U80" s="270">
        <f>IFERROR(INDEX('Data Annex'!$K$1:$BS$4779,MATCH(U$44&amp;"|"&amp;$B80,'Data Annex'!$K$1:$K$4779,0),MATCH(U$45,'Data Annex'!$K$1:$BS$1,0)),"")</f>
        <v>2.4102928973641587E-2</v>
      </c>
      <c r="V80" s="269">
        <f>IFERROR(INDEX('Data Annex'!$K$1:$BS$4779,MATCH(V$44&amp;"|"&amp;$B80,'Data Annex'!$K$1:$K$4779,0),MATCH(V$45,'Data Annex'!$K$1:$BS$1,0)),"")</f>
        <v>2.4133547597837233E-2</v>
      </c>
      <c r="W80" s="232" t="s">
        <v>147</v>
      </c>
      <c r="X80" s="232" t="s">
        <v>147</v>
      </c>
      <c r="Y80"/>
    </row>
    <row r="81" spans="1:28" s="378" customFormat="1" ht="15" customHeight="1">
      <c r="A81" s="2"/>
      <c r="B81" s="2"/>
      <c r="C81"/>
      <c r="D81" s="441"/>
      <c r="E81"/>
      <c r="F81"/>
      <c r="G81" s="2"/>
      <c r="H81"/>
      <c r="I81"/>
      <c r="J81"/>
      <c r="K81"/>
      <c r="L81" s="2"/>
      <c r="M81"/>
      <c r="N81" s="2"/>
      <c r="O81" s="181"/>
      <c r="P81" s="181"/>
      <c r="Q81" s="181"/>
      <c r="R81" s="181"/>
      <c r="S81" s="181"/>
      <c r="T81" s="181"/>
      <c r="U81" s="181"/>
      <c r="V81" s="181"/>
      <c r="W81" s="232" t="s">
        <v>147</v>
      </c>
      <c r="X81" s="232" t="s">
        <v>147</v>
      </c>
      <c r="Y81"/>
    </row>
    <row r="82" spans="1:28" s="378" customFormat="1" ht="15" customHeight="1">
      <c r="A82" s="2"/>
      <c r="B82" s="2"/>
      <c r="C82"/>
      <c r="D82" s="272"/>
      <c r="E82"/>
      <c r="F82"/>
      <c r="G82" s="2"/>
      <c r="H82"/>
      <c r="I82"/>
      <c r="J82"/>
      <c r="K82"/>
      <c r="L82" s="2"/>
      <c r="M82"/>
      <c r="N82" s="2"/>
      <c r="O82" s="181"/>
      <c r="P82" s="181"/>
      <c r="Q82" s="181"/>
      <c r="R82" s="181"/>
      <c r="S82" s="181"/>
      <c r="T82" s="181"/>
      <c r="U82" s="181"/>
      <c r="V82" s="181"/>
      <c r="W82" s="232"/>
      <c r="X82" s="232"/>
      <c r="Y82"/>
    </row>
    <row r="83" spans="1:28" s="384" customFormat="1" ht="15" customHeight="1">
      <c r="A83" s="224"/>
      <c r="B83" s="224"/>
      <c r="C83" s="272"/>
      <c r="D83" s="272" t="s">
        <v>5225</v>
      </c>
      <c r="E83" s="272"/>
      <c r="F83" s="272"/>
      <c r="G83" s="272"/>
      <c r="H83" s="272"/>
      <c r="I83" s="272"/>
      <c r="J83" s="272"/>
      <c r="K83" s="272"/>
      <c r="L83" s="272"/>
      <c r="M83" s="272"/>
      <c r="N83" s="272"/>
      <c r="O83" s="272"/>
      <c r="P83" s="272"/>
      <c r="Q83" s="272"/>
      <c r="R83" s="272"/>
      <c r="S83" s="272"/>
      <c r="T83" s="272"/>
      <c r="U83" s="272"/>
      <c r="V83" s="272"/>
      <c r="W83" s="272"/>
      <c r="X83" s="272"/>
      <c r="Y83" s="272"/>
    </row>
    <row r="84" spans="1:28" s="384" customFormat="1" ht="15" customHeight="1">
      <c r="A84" s="224"/>
      <c r="B84" s="224"/>
      <c r="C84" s="272"/>
      <c r="D84" s="272"/>
      <c r="E84" s="272"/>
      <c r="F84" s="272"/>
      <c r="G84" s="272"/>
      <c r="H84" s="272"/>
      <c r="I84" s="272"/>
      <c r="J84" s="272"/>
      <c r="K84" s="272"/>
      <c r="L84" s="272"/>
      <c r="M84" s="272"/>
      <c r="N84" s="272"/>
      <c r="O84" s="272"/>
      <c r="P84" s="272"/>
      <c r="Q84" s="272"/>
      <c r="R84" s="272"/>
      <c r="S84" s="272"/>
      <c r="T84" s="272"/>
      <c r="U84" s="272"/>
      <c r="V84" s="272"/>
      <c r="W84" s="272"/>
      <c r="X84" s="272"/>
      <c r="Y84" s="272"/>
    </row>
    <row r="85" spans="1:28" s="378" customFormat="1" ht="48" customHeight="1">
      <c r="A85" s="209"/>
      <c r="B85" s="209"/>
      <c r="C85"/>
      <c r="D85" s="520" t="s">
        <v>4547</v>
      </c>
      <c r="E85" s="520"/>
      <c r="F85" s="520"/>
      <c r="G85" s="520"/>
      <c r="H85" s="520"/>
      <c r="I85" s="520"/>
      <c r="J85" s="520"/>
      <c r="K85" s="520"/>
      <c r="L85" s="520"/>
      <c r="M85" s="520"/>
      <c r="N85" s="520"/>
      <c r="O85" s="520"/>
      <c r="P85" s="520"/>
      <c r="Q85" s="520"/>
      <c r="R85" s="520"/>
      <c r="S85" s="520"/>
      <c r="T85" s="520"/>
      <c r="U85" s="520"/>
      <c r="V85" s="520"/>
      <c r="W85" s="520"/>
      <c r="X85" s="520"/>
      <c r="Y85" s="520"/>
    </row>
    <row r="86" spans="1:28" s="378" customFormat="1" ht="14.4">
      <c r="A86" s="2"/>
      <c r="B86" s="2"/>
      <c r="C86"/>
      <c r="D86" s="520"/>
      <c r="E86" s="520"/>
      <c r="F86" s="520"/>
      <c r="G86" s="520"/>
      <c r="H86" s="520"/>
      <c r="I86" s="520"/>
      <c r="J86" s="520"/>
      <c r="K86" s="520"/>
      <c r="L86" s="520"/>
      <c r="M86" s="520"/>
      <c r="N86" s="520"/>
      <c r="O86" s="520"/>
      <c r="P86" s="520"/>
      <c r="Q86" s="520"/>
      <c r="R86" s="520"/>
      <c r="S86" s="520"/>
      <c r="T86" s="520"/>
      <c r="U86" s="520"/>
      <c r="V86" s="520"/>
      <c r="W86" s="520"/>
      <c r="X86" s="520"/>
      <c r="Y86" s="520"/>
      <c r="Z86" s="520"/>
      <c r="AA86" s="520"/>
      <c r="AB86" s="520"/>
    </row>
  </sheetData>
  <sheetProtection algorithmName="SHA-512" hashValue="XGC/0nu2atl+RkDTOfF5V7TYxUCWctw9bSCDgHteGA9/ev+byCPBGISntRgtQi9tArC3WraPT1fcQDlIsTUCQg==" saltValue="qvud8zMkqERKUZ4q3yYSew==" spinCount="100000" sheet="1" objects="1" scenarios="1"/>
  <mergeCells count="27">
    <mergeCell ref="D86:AB86"/>
    <mergeCell ref="D46:V47"/>
    <mergeCell ref="D3:X3"/>
    <mergeCell ref="D4:X4"/>
    <mergeCell ref="D6:W6"/>
    <mergeCell ref="D7:W7"/>
    <mergeCell ref="D8:W9"/>
    <mergeCell ref="E10:F10"/>
    <mergeCell ref="G10:H10"/>
    <mergeCell ref="I10:J10"/>
    <mergeCell ref="K10:L10"/>
    <mergeCell ref="M10:N10"/>
    <mergeCell ref="O10:P10"/>
    <mergeCell ref="Q10:R10"/>
    <mergeCell ref="S10:T10"/>
    <mergeCell ref="U10:V10"/>
    <mergeCell ref="W10:X10"/>
    <mergeCell ref="Q48:R48"/>
    <mergeCell ref="S48:T48"/>
    <mergeCell ref="U48:V48"/>
    <mergeCell ref="D85:Y85"/>
    <mergeCell ref="E48:F48"/>
    <mergeCell ref="G48:H48"/>
    <mergeCell ref="I48:J48"/>
    <mergeCell ref="K48:L48"/>
    <mergeCell ref="M48:N48"/>
    <mergeCell ref="O48:P48"/>
  </mergeCells>
  <pageMargins left="0.7" right="0.7" top="0.75" bottom="0.75" header="0.3" footer="0.3"/>
  <pageSetup paperSize="9" scale="38" orientation="portrait" verticalDpi="1200" r:id="rId1"/>
  <headerFooter>
    <oddHeader>&amp;L&amp;"Calibri"&amp;12&amp;K000000 EBA Regular Use&amp;1#_x000D_</oddHeader>
  </headerFooter>
  <ignoredErrors>
    <ignoredError sqref="F11:X11 F49:V49"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pageSetUpPr fitToPage="1"/>
  </sheetPr>
  <dimension ref="A1:AB157"/>
  <sheetViews>
    <sheetView showGridLines="0" topLeftCell="C50" zoomScale="55" zoomScaleNormal="55" workbookViewId="0">
      <selection activeCell="D81" sqref="D81:AB81"/>
    </sheetView>
  </sheetViews>
  <sheetFormatPr defaultColWidth="0" defaultRowHeight="0" customHeight="1" zeroHeight="1"/>
  <cols>
    <col min="1" max="1" width="8.5546875" style="378" hidden="1" customWidth="1"/>
    <col min="2" max="2" width="7.21875" style="378" hidden="1" customWidth="1"/>
    <col min="3" max="3" width="3.77734375" style="377" customWidth="1"/>
    <col min="4" max="4" width="13.5546875" style="377" customWidth="1"/>
    <col min="5" max="24" width="10.5546875" style="377" customWidth="1"/>
    <col min="25" max="25" width="4.5546875" style="377" customWidth="1"/>
    <col min="26" max="16384" width="9.21875" style="378" hidden="1"/>
  </cols>
  <sheetData>
    <row r="1" spans="1:25" ht="1.5" customHeight="1" thickBot="1">
      <c r="A1" s="2"/>
      <c r="B1" s="2"/>
      <c r="C1" s="2"/>
      <c r="D1" s="2"/>
      <c r="E1" s="2" t="s">
        <v>3886</v>
      </c>
      <c r="F1" s="2" t="s">
        <v>3886</v>
      </c>
      <c r="G1" s="2" t="s">
        <v>3918</v>
      </c>
      <c r="H1" s="2" t="s">
        <v>3918</v>
      </c>
      <c r="I1" s="2" t="s">
        <v>3950</v>
      </c>
      <c r="J1" s="2" t="s">
        <v>3950</v>
      </c>
      <c r="K1" s="2" t="s">
        <v>3982</v>
      </c>
      <c r="L1" s="2" t="s">
        <v>3982</v>
      </c>
      <c r="M1" s="2" t="s">
        <v>4014</v>
      </c>
      <c r="N1" s="2" t="s">
        <v>4014</v>
      </c>
      <c r="O1" s="2" t="s">
        <v>4046</v>
      </c>
      <c r="P1" s="2" t="s">
        <v>4046</v>
      </c>
      <c r="Q1" s="2" t="s">
        <v>4078</v>
      </c>
      <c r="R1" s="2" t="s">
        <v>4078</v>
      </c>
      <c r="S1" s="2" t="s">
        <v>4110</v>
      </c>
      <c r="T1" s="2" t="s">
        <v>4110</v>
      </c>
      <c r="U1" s="2" t="s">
        <v>4142</v>
      </c>
      <c r="V1" s="2" t="s">
        <v>4142</v>
      </c>
      <c r="W1" s="2" t="s">
        <v>3854</v>
      </c>
      <c r="X1" s="2" t="s">
        <v>3854</v>
      </c>
      <c r="Y1" s="2"/>
    </row>
    <row r="2" spans="1:25" ht="23.25" hidden="1" customHeight="1" thickBot="1">
      <c r="A2" s="365" t="str">
        <f>'Reference Dates'!$C$8</f>
        <v>202312</v>
      </c>
      <c r="B2" s="2"/>
      <c r="C2" s="2"/>
      <c r="D2" s="2"/>
      <c r="E2" s="243">
        <f>TEXT(E11,"YYYYMM")+0</f>
        <v>202309</v>
      </c>
      <c r="F2" s="243">
        <f t="shared" ref="F2:X2" si="0">TEXT(F11,"YYYYMM")+0</f>
        <v>202312</v>
      </c>
      <c r="G2" s="243">
        <f t="shared" si="0"/>
        <v>202309</v>
      </c>
      <c r="H2" s="243">
        <f t="shared" si="0"/>
        <v>202312</v>
      </c>
      <c r="I2" s="243">
        <f t="shared" si="0"/>
        <v>202309</v>
      </c>
      <c r="J2" s="243">
        <f t="shared" si="0"/>
        <v>202312</v>
      </c>
      <c r="K2" s="243">
        <f t="shared" si="0"/>
        <v>202309</v>
      </c>
      <c r="L2" s="243">
        <f t="shared" si="0"/>
        <v>202312</v>
      </c>
      <c r="M2" s="243">
        <f t="shared" si="0"/>
        <v>202309</v>
      </c>
      <c r="N2" s="243">
        <f t="shared" si="0"/>
        <v>202312</v>
      </c>
      <c r="O2" s="243">
        <f t="shared" si="0"/>
        <v>202309</v>
      </c>
      <c r="P2" s="243">
        <f t="shared" si="0"/>
        <v>202312</v>
      </c>
      <c r="Q2" s="243">
        <f t="shared" si="0"/>
        <v>202309</v>
      </c>
      <c r="R2" s="243">
        <f t="shared" si="0"/>
        <v>202312</v>
      </c>
      <c r="S2" s="243">
        <f t="shared" si="0"/>
        <v>202309</v>
      </c>
      <c r="T2" s="243">
        <f t="shared" si="0"/>
        <v>202312</v>
      </c>
      <c r="U2" s="243">
        <f t="shared" si="0"/>
        <v>202309</v>
      </c>
      <c r="V2" s="243">
        <f t="shared" si="0"/>
        <v>202312</v>
      </c>
      <c r="W2" s="243">
        <f t="shared" si="0"/>
        <v>202309</v>
      </c>
      <c r="X2" s="243">
        <f t="shared" si="0"/>
        <v>202312</v>
      </c>
      <c r="Y2" s="243"/>
    </row>
    <row r="3" spans="1:25" s="379" customFormat="1" ht="46.5" customHeight="1">
      <c r="A3" s="245">
        <f>DATE(LEFT(A2,4),RIGHT(A2,2),1)</f>
        <v>45261</v>
      </c>
      <c r="B3" s="170"/>
      <c r="C3" s="32"/>
      <c r="D3" s="547" t="s">
        <v>4543</v>
      </c>
      <c r="E3" s="547"/>
      <c r="F3" s="547"/>
      <c r="G3" s="547"/>
      <c r="H3" s="547"/>
      <c r="I3" s="547"/>
      <c r="J3" s="547"/>
      <c r="K3" s="547"/>
      <c r="L3" s="547"/>
      <c r="M3" s="547"/>
      <c r="N3" s="547"/>
      <c r="O3" s="547"/>
      <c r="P3" s="547"/>
      <c r="Q3" s="547"/>
      <c r="R3" s="547"/>
      <c r="S3" s="547"/>
      <c r="T3" s="547"/>
      <c r="U3" s="547"/>
      <c r="V3" s="547"/>
      <c r="W3" s="547"/>
      <c r="X3" s="547"/>
      <c r="Y3" s="32"/>
    </row>
    <row r="4" spans="1:25" s="380" customFormat="1" ht="40.049999999999997" customHeight="1" thickBot="1">
      <c r="A4" s="9"/>
      <c r="B4" s="9"/>
      <c r="C4" s="8"/>
      <c r="D4" s="526" t="s">
        <v>5223</v>
      </c>
      <c r="E4" s="526"/>
      <c r="F4" s="526"/>
      <c r="G4" s="526"/>
      <c r="H4" s="526"/>
      <c r="I4" s="526"/>
      <c r="J4" s="526"/>
      <c r="K4" s="526"/>
      <c r="L4" s="526"/>
      <c r="M4" s="526"/>
      <c r="N4" s="526"/>
      <c r="O4" s="526"/>
      <c r="P4" s="526"/>
      <c r="Q4" s="526"/>
      <c r="R4" s="526"/>
      <c r="S4" s="526"/>
      <c r="T4" s="526"/>
      <c r="U4" s="526"/>
      <c r="V4" s="526"/>
      <c r="W4" s="526"/>
      <c r="X4" s="526"/>
      <c r="Y4" s="264"/>
    </row>
    <row r="5" spans="1:25" ht="40.049999999999997" customHeight="1" thickTop="1">
      <c r="A5" s="2"/>
      <c r="B5" s="2"/>
      <c r="C5" s="171"/>
      <c r="D5" s="212"/>
      <c r="E5" s="212"/>
      <c r="F5" s="212"/>
      <c r="G5" s="212"/>
      <c r="H5" s="212"/>
      <c r="I5" s="212"/>
      <c r="J5" s="212"/>
      <c r="K5" s="212"/>
      <c r="L5" s="212"/>
      <c r="M5" s="212"/>
      <c r="N5" s="212"/>
      <c r="O5" s="212"/>
      <c r="P5" s="212"/>
      <c r="Q5" s="212"/>
      <c r="R5" s="212"/>
      <c r="S5" s="212"/>
      <c r="T5" s="212"/>
      <c r="U5" s="212"/>
      <c r="V5" s="212"/>
      <c r="W5" s="212"/>
      <c r="X5" s="212"/>
      <c r="Y5"/>
    </row>
    <row r="6" spans="1:25" s="381" customFormat="1" ht="15" customHeight="1">
      <c r="A6" s="5"/>
      <c r="B6" s="5"/>
      <c r="C6" s="4"/>
      <c r="D6" s="527"/>
      <c r="E6" s="528"/>
      <c r="F6" s="528"/>
      <c r="G6" s="528"/>
      <c r="H6" s="528"/>
      <c r="I6" s="528"/>
      <c r="J6" s="528"/>
      <c r="K6" s="528"/>
      <c r="L6" s="528"/>
      <c r="M6" s="528"/>
      <c r="N6" s="528"/>
      <c r="O6" s="528"/>
      <c r="P6" s="528"/>
      <c r="Q6" s="528"/>
      <c r="R6" s="528"/>
      <c r="S6" s="528"/>
      <c r="T6" s="528"/>
      <c r="U6" s="528"/>
      <c r="V6" s="528"/>
      <c r="W6" s="528"/>
      <c r="X6" s="14"/>
      <c r="Y6" s="4"/>
    </row>
    <row r="7" spans="1:25" s="381" customFormat="1" ht="15" customHeight="1">
      <c r="A7" s="5"/>
      <c r="B7" s="5"/>
      <c r="C7" s="4"/>
      <c r="D7" s="527"/>
      <c r="E7" s="528"/>
      <c r="F7" s="528"/>
      <c r="G7" s="528"/>
      <c r="H7" s="528"/>
      <c r="I7" s="528"/>
      <c r="J7" s="528"/>
      <c r="K7" s="528"/>
      <c r="L7" s="528"/>
      <c r="M7" s="528"/>
      <c r="N7" s="528"/>
      <c r="O7" s="528"/>
      <c r="P7" s="528"/>
      <c r="Q7" s="528"/>
      <c r="R7" s="528"/>
      <c r="S7" s="528"/>
      <c r="T7" s="528"/>
      <c r="U7" s="528"/>
      <c r="V7" s="528"/>
      <c r="W7" s="528"/>
      <c r="X7" s="14"/>
      <c r="Y7" s="4"/>
    </row>
    <row r="8" spans="1:25" ht="15" customHeight="1">
      <c r="A8" s="2"/>
      <c r="B8" s="1"/>
      <c r="C8" s="171"/>
      <c r="D8" s="529" t="s">
        <v>4529</v>
      </c>
      <c r="E8" s="529"/>
      <c r="F8" s="529"/>
      <c r="G8" s="529"/>
      <c r="H8" s="529"/>
      <c r="I8" s="529"/>
      <c r="J8" s="529"/>
      <c r="K8" s="529"/>
      <c r="L8" s="529"/>
      <c r="M8" s="529"/>
      <c r="N8" s="529"/>
      <c r="O8" s="529"/>
      <c r="P8" s="529"/>
      <c r="Q8" s="529"/>
      <c r="R8" s="529"/>
      <c r="S8" s="529"/>
      <c r="T8" s="529"/>
      <c r="U8" s="529"/>
      <c r="V8" s="529"/>
      <c r="W8" s="529"/>
      <c r="X8" s="529"/>
      <c r="Y8" s="4"/>
    </row>
    <row r="9" spans="1:25" ht="15" customHeight="1">
      <c r="A9" s="2"/>
      <c r="B9" s="2"/>
      <c r="C9" s="1"/>
      <c r="D9" s="529"/>
      <c r="E9" s="529"/>
      <c r="F9" s="529"/>
      <c r="G9" s="529"/>
      <c r="H9" s="529"/>
      <c r="I9" s="529"/>
      <c r="J9" s="529"/>
      <c r="K9" s="529"/>
      <c r="L9" s="529"/>
      <c r="M9" s="529"/>
      <c r="N9" s="529"/>
      <c r="O9" s="529"/>
      <c r="P9" s="529"/>
      <c r="Q9" s="529"/>
      <c r="R9" s="529"/>
      <c r="S9" s="529"/>
      <c r="T9" s="529"/>
      <c r="U9" s="529"/>
      <c r="V9" s="529"/>
      <c r="W9" s="529"/>
      <c r="X9" s="529"/>
      <c r="Y9" s="4"/>
    </row>
    <row r="10" spans="1:25" s="381" customFormat="1" ht="111" customHeight="1">
      <c r="A10" s="5"/>
      <c r="B10" s="5"/>
      <c r="C10" s="1"/>
      <c r="D10" s="198" t="s">
        <v>111</v>
      </c>
      <c r="E10" s="551" t="s">
        <v>4509</v>
      </c>
      <c r="F10" s="552"/>
      <c r="G10" s="548" t="s">
        <v>4510</v>
      </c>
      <c r="H10" s="552"/>
      <c r="I10" s="548" t="s">
        <v>4511</v>
      </c>
      <c r="J10" s="552"/>
      <c r="K10" s="548" t="s">
        <v>4512</v>
      </c>
      <c r="L10" s="552"/>
      <c r="M10" s="548" t="s">
        <v>4513</v>
      </c>
      <c r="N10" s="552"/>
      <c r="O10" s="548" t="s">
        <v>4514</v>
      </c>
      <c r="P10" s="552"/>
      <c r="Q10" s="548" t="s">
        <v>4515</v>
      </c>
      <c r="R10" s="552"/>
      <c r="S10" s="548" t="s">
        <v>4516</v>
      </c>
      <c r="T10" s="552"/>
      <c r="U10" s="548" t="s">
        <v>4517</v>
      </c>
      <c r="V10" s="552"/>
      <c r="W10" s="548" t="s">
        <v>4518</v>
      </c>
      <c r="X10" s="549"/>
      <c r="Y10" s="4"/>
    </row>
    <row r="11" spans="1:25" ht="21" customHeight="1">
      <c r="A11" s="2"/>
      <c r="B11" s="1"/>
      <c r="C11"/>
      <c r="D11" s="204"/>
      <c r="E11" s="246">
        <f>EOMONTH($A$3,-3)</f>
        <v>45199</v>
      </c>
      <c r="F11" s="246">
        <f>EOMONTH($A$3,0)</f>
        <v>45291</v>
      </c>
      <c r="G11" s="266">
        <f>EOMONTH($A$3,-3)</f>
        <v>45199</v>
      </c>
      <c r="H11" s="246">
        <f>EOMONTH($A$3,0)</f>
        <v>45291</v>
      </c>
      <c r="I11" s="266">
        <f>EOMONTH($A$3,-3)</f>
        <v>45199</v>
      </c>
      <c r="J11" s="246">
        <f>EOMONTH($A$3,0)</f>
        <v>45291</v>
      </c>
      <c r="K11" s="266">
        <f>EOMONTH($A$3,-3)</f>
        <v>45199</v>
      </c>
      <c r="L11" s="246">
        <f>EOMONTH($A$3,0)</f>
        <v>45291</v>
      </c>
      <c r="M11" s="266">
        <f>EOMONTH($A$3,-3)</f>
        <v>45199</v>
      </c>
      <c r="N11" s="246">
        <f>EOMONTH($A$3,0)</f>
        <v>45291</v>
      </c>
      <c r="O11" s="266">
        <f>EOMONTH($A$3,-3)</f>
        <v>45199</v>
      </c>
      <c r="P11" s="246">
        <f>EOMONTH($A$3,0)</f>
        <v>45291</v>
      </c>
      <c r="Q11" s="266">
        <f>EOMONTH($A$3,-3)</f>
        <v>45199</v>
      </c>
      <c r="R11" s="246">
        <f>EOMONTH($A$3,0)</f>
        <v>45291</v>
      </c>
      <c r="S11" s="266">
        <f>EOMONTH($A$3,-3)</f>
        <v>45199</v>
      </c>
      <c r="T11" s="246">
        <f>EOMONTH($A$3,0)</f>
        <v>45291</v>
      </c>
      <c r="U11" s="266">
        <f>EOMONTH($A$3,-3)</f>
        <v>45199</v>
      </c>
      <c r="V11" s="246">
        <f>EOMONTH($A$3,0)</f>
        <v>45291</v>
      </c>
      <c r="W11" s="266">
        <f>EOMONTH($A$3,-3)</f>
        <v>45199</v>
      </c>
      <c r="X11" s="246">
        <f>EOMONTH($A$3,0)</f>
        <v>45291</v>
      </c>
      <c r="Y11"/>
    </row>
    <row r="12" spans="1:25" ht="21" customHeight="1">
      <c r="A12" s="28"/>
      <c r="B12" s="1" t="s">
        <v>13</v>
      </c>
      <c r="C12"/>
      <c r="D12" s="204" t="s">
        <v>13</v>
      </c>
      <c r="E12" s="194">
        <f>IFERROR(INDEX('Data Annex'!$K$1:$BS$4779,MATCH(E$1&amp;"|"&amp;$B12,'Data Annex'!$K$1:$K$4779,0),MATCH(E$2,'Data Annex'!$K$1:$BS$1,0)),"")</f>
        <v>6.5323961945623357E-2</v>
      </c>
      <c r="F12" s="194">
        <f>IFERROR(INDEX('Data Annex'!$K$1:$BS$4779,MATCH(F$1&amp;"|"&amp;$B12,'Data Annex'!$K$1:$K$4779,0),MATCH(F$2,'Data Annex'!$K$1:$BS$1,0)),"")</f>
        <v>6.7554466610176125E-2</v>
      </c>
      <c r="G12" s="235">
        <f>IFERROR(INDEX('Data Annex'!$K$1:$BS$4779,MATCH(G$1&amp;"|"&amp;$B12,'Data Annex'!$K$1:$K$4779,0),MATCH(G$2,'Data Annex'!$K$1:$BS$1,0)),"")</f>
        <v>6.5513448496974588E-2</v>
      </c>
      <c r="H12" s="194">
        <f>IFERROR(INDEX('Data Annex'!$K$1:$BS$4779,MATCH(H$1&amp;"|"&amp;$B12,'Data Annex'!$K$1:$K$4779,0),MATCH(H$2,'Data Annex'!$K$1:$BS$1,0)),"")</f>
        <v>6.9103253111248292E-2</v>
      </c>
      <c r="I12" s="235">
        <f>IFERROR(INDEX('Data Annex'!$K$1:$BS$4779,MATCH(I$1&amp;"|"&amp;$B12,'Data Annex'!$K$1:$K$4779,0),MATCH(I$2,'Data Annex'!$K$1:$BS$1,0)),"")</f>
        <v>3.0528284903211952E-2</v>
      </c>
      <c r="J12" s="194">
        <f>IFERROR(INDEX('Data Annex'!$K$1:$BS$4779,MATCH(J$1&amp;"|"&amp;$B12,'Data Annex'!$K$1:$K$4779,0),MATCH(J$2,'Data Annex'!$K$1:$BS$1,0)),"")</f>
        <v>3.4162632416575842E-2</v>
      </c>
      <c r="K12" s="235">
        <f>IFERROR(INDEX('Data Annex'!$K$1:$BS$4779,MATCH(K$1&amp;"|"&amp;$B12,'Data Annex'!$K$1:$K$4779,0),MATCH(K$2,'Data Annex'!$K$1:$BS$1,0)),"")</f>
        <v>1.2918641074799756E-2</v>
      </c>
      <c r="L12" s="195">
        <f>IFERROR(INDEX('Data Annex'!$K$1:$BS$4779,MATCH(L$1&amp;"|"&amp;$B12,'Data Annex'!$K$1:$K$4779,0),MATCH(L$2,'Data Annex'!$K$1:$BS$1,0)),"")</f>
        <v>1.4483545719539741E-2</v>
      </c>
      <c r="M12" s="194">
        <f>IFERROR(INDEX('Data Annex'!$K$1:$BS$4779,MATCH(M$1&amp;"|"&amp;$B12,'Data Annex'!$K$1:$K$4779,0),MATCH(M$2,'Data Annex'!$K$1:$BS$1,0)),"")</f>
        <v>1.0392935274803025E-2</v>
      </c>
      <c r="N12" s="194">
        <f>IFERROR(INDEX('Data Annex'!$K$1:$BS$4779,MATCH(N$1&amp;"|"&amp;$B12,'Data Annex'!$K$1:$K$4779,0),MATCH(N$2,'Data Annex'!$K$1:$BS$1,0)),"")</f>
        <v>1.0251233143802748E-2</v>
      </c>
      <c r="O12" s="235">
        <f>IFERROR(INDEX('Data Annex'!$K$1:$BS$4779,MATCH(O$1&amp;"|"&amp;$B12,'Data Annex'!$K$1:$K$4779,0),MATCH(O$2,'Data Annex'!$K$1:$BS$1,0)),"")</f>
        <v>3.2979265487418863E-2</v>
      </c>
      <c r="P12" s="194">
        <f>IFERROR(INDEX('Data Annex'!$K$1:$BS$4779,MATCH(P$1&amp;"|"&amp;$B12,'Data Annex'!$K$1:$K$4779,0),MATCH(P$2,'Data Annex'!$K$1:$BS$1,0)),"")</f>
        <v>4.4815027718496374E-2</v>
      </c>
      <c r="Q12" s="235">
        <f>IFERROR(INDEX('Data Annex'!$K$1:$BS$4779,MATCH(Q$1&amp;"|"&amp;$B12,'Data Annex'!$K$1:$K$4779,0),MATCH(Q$2,'Data Annex'!$K$1:$BS$1,0)),"")</f>
        <v>3.1399507201219631E-2</v>
      </c>
      <c r="R12" s="194">
        <f>IFERROR(INDEX('Data Annex'!$K$1:$BS$4779,MATCH(R$1&amp;"|"&amp;$B12,'Data Annex'!$K$1:$K$4779,0),MATCH(R$2,'Data Annex'!$K$1:$BS$1,0)),"")</f>
        <v>3.3072878404715796E-2</v>
      </c>
      <c r="S12" s="235">
        <f>IFERROR(INDEX('Data Annex'!$K$1:$BS$4779,MATCH(S$1&amp;"|"&amp;$B12,'Data Annex'!$K$1:$K$4779,0),MATCH(S$2,'Data Annex'!$K$1:$BS$1,0)),"")</f>
        <v>2.6729527240346284E-2</v>
      </c>
      <c r="T12" s="195">
        <f>IFERROR(INDEX('Data Annex'!$K$1:$BS$4779,MATCH(T$1&amp;"|"&amp;$B12,'Data Annex'!$K$1:$K$4779,0),MATCH(T$2,'Data Annex'!$K$1:$BS$1,0)),"")</f>
        <v>2.9560879727598625E-2</v>
      </c>
      <c r="U12" s="194">
        <f>IFERROR(INDEX('Data Annex'!$K$1:$BS$4779,MATCH(U$1&amp;"|"&amp;$B12,'Data Annex'!$K$1:$K$4779,0),MATCH(U$2,'Data Annex'!$K$1:$BS$1,0)),"")</f>
        <v>7.0027330315110992E-2</v>
      </c>
      <c r="V12" s="194">
        <f>IFERROR(INDEX('Data Annex'!$K$1:$BS$4779,MATCH(V$1&amp;"|"&amp;$B12,'Data Annex'!$K$1:$K$4779,0),MATCH(V$2,'Data Annex'!$K$1:$BS$1,0)),"")</f>
        <v>6.8673940880141102E-2</v>
      </c>
      <c r="W12" s="235">
        <f>IFERROR(INDEX('Data Annex'!$K$1:$BS$4779,MATCH(W$1&amp;"|"&amp;$B12,'Data Annex'!$K$1:$K$4779,0),MATCH(W$2,'Data Annex'!$K$1:$BS$1,0)),"")</f>
        <v>2.6591311752598799E-2</v>
      </c>
      <c r="X12" s="194">
        <f>IFERROR(INDEX('Data Annex'!$K$1:$BS$4779,MATCH(X$1&amp;"|"&amp;$B12,'Data Annex'!$K$1:$K$4779,0),MATCH(X$2,'Data Annex'!$K$1:$BS$1,0)),"")</f>
        <v>2.476603771175612E-2</v>
      </c>
      <c r="Y12"/>
    </row>
    <row r="13" spans="1:25" ht="21" customHeight="1">
      <c r="A13" s="28"/>
      <c r="B13" s="1" t="s">
        <v>14</v>
      </c>
      <c r="C13"/>
      <c r="D13" s="204" t="s">
        <v>14</v>
      </c>
      <c r="E13" s="192">
        <f>IFERROR(INDEX('Data Annex'!$K$1:$BS$4779,MATCH(E$1&amp;"|"&amp;$B13,'Data Annex'!$K$1:$K$4779,0),MATCH(E$2,'Data Annex'!$K$1:$BS$1,0)),"")</f>
        <v>2.5975486773586121E-2</v>
      </c>
      <c r="F13" s="192">
        <f>IFERROR(INDEX('Data Annex'!$K$1:$BS$4779,MATCH(F$1&amp;"|"&amp;$B13,'Data Annex'!$K$1:$K$4779,0),MATCH(F$2,'Data Annex'!$K$1:$BS$1,0)),"")</f>
        <v>2.7184445893485711E-2</v>
      </c>
      <c r="G13" s="220">
        <f>IFERROR(INDEX('Data Annex'!$K$1:$BS$4779,MATCH(G$1&amp;"|"&amp;$B13,'Data Annex'!$K$1:$K$4779,0),MATCH(G$2,'Data Annex'!$K$1:$BS$1,0)),"")</f>
        <v>7.2772826965340192E-3</v>
      </c>
      <c r="H13" s="192">
        <f>IFERROR(INDEX('Data Annex'!$K$1:$BS$4779,MATCH(H$1&amp;"|"&amp;$B13,'Data Annex'!$K$1:$K$4779,0),MATCH(H$2,'Data Annex'!$K$1:$BS$1,0)),"")</f>
        <v>2.0901258273382597E-2</v>
      </c>
      <c r="I13" s="220">
        <f>IFERROR(INDEX('Data Annex'!$K$1:$BS$4779,MATCH(I$1&amp;"|"&amp;$B13,'Data Annex'!$K$1:$K$4779,0),MATCH(I$2,'Data Annex'!$K$1:$BS$1,0)),"")</f>
        <v>3.8462718850030678E-2</v>
      </c>
      <c r="J13" s="192">
        <f>IFERROR(INDEX('Data Annex'!$K$1:$BS$4779,MATCH(J$1&amp;"|"&amp;$B13,'Data Annex'!$K$1:$K$4779,0),MATCH(J$2,'Data Annex'!$K$1:$BS$1,0)),"")</f>
        <v>3.6747874303929229E-2</v>
      </c>
      <c r="K13" s="220">
        <f>IFERROR(INDEX('Data Annex'!$K$1:$BS$4779,MATCH(K$1&amp;"|"&amp;$B13,'Data Annex'!$K$1:$K$4779,0),MATCH(K$2,'Data Annex'!$K$1:$BS$1,0)),"")</f>
        <v>1.4493184649638214E-2</v>
      </c>
      <c r="L13" s="196">
        <f>IFERROR(INDEX('Data Annex'!$K$1:$BS$4779,MATCH(L$1&amp;"|"&amp;$B13,'Data Annex'!$K$1:$K$4779,0),MATCH(L$2,'Data Annex'!$K$1:$BS$1,0)),"")</f>
        <v>1.3986597649312591E-2</v>
      </c>
      <c r="M13" s="192">
        <f>IFERROR(INDEX('Data Annex'!$K$1:$BS$4779,MATCH(M$1&amp;"|"&amp;$B13,'Data Annex'!$K$1:$K$4779,0),MATCH(M$2,'Data Annex'!$K$1:$BS$1,0)),"")</f>
        <v>9.0105126502077696E-3</v>
      </c>
      <c r="N13" s="192">
        <f>IFERROR(INDEX('Data Annex'!$K$1:$BS$4779,MATCH(N$1&amp;"|"&amp;$B13,'Data Annex'!$K$1:$K$4779,0),MATCH(N$2,'Data Annex'!$K$1:$BS$1,0)),"")</f>
        <v>8.8237683371226935E-3</v>
      </c>
      <c r="O13" s="220">
        <f>IFERROR(INDEX('Data Annex'!$K$1:$BS$4779,MATCH(O$1&amp;"|"&amp;$B13,'Data Annex'!$K$1:$K$4779,0),MATCH(O$2,'Data Annex'!$K$1:$BS$1,0)),"")</f>
        <v>3.9542152258542219E-2</v>
      </c>
      <c r="P13" s="196">
        <f>IFERROR(INDEX('Data Annex'!$K$1:$BS$4779,MATCH(P$1&amp;"|"&amp;$B13,'Data Annex'!$K$1:$K$4779,0),MATCH(P$2,'Data Annex'!$K$1:$BS$1,0)),"")</f>
        <v>4.2127310149693509E-2</v>
      </c>
      <c r="Q13" s="220">
        <f>IFERROR(INDEX('Data Annex'!$K$1:$BS$4779,MATCH(Q$1&amp;"|"&amp;$B13,'Data Annex'!$K$1:$K$4779,0),MATCH(Q$2,'Data Annex'!$K$1:$BS$1,0)),"")</f>
        <v>3.7263600516143705E-2</v>
      </c>
      <c r="R13" s="192">
        <f>IFERROR(INDEX('Data Annex'!$K$1:$BS$4779,MATCH(R$1&amp;"|"&amp;$B13,'Data Annex'!$K$1:$K$4779,0),MATCH(R$2,'Data Annex'!$K$1:$BS$1,0)),"")</f>
        <v>3.838157333820072E-2</v>
      </c>
      <c r="S13" s="220">
        <f>IFERROR(INDEX('Data Annex'!$K$1:$BS$4779,MATCH(S$1&amp;"|"&amp;$B13,'Data Annex'!$K$1:$K$4779,0),MATCH(S$2,'Data Annex'!$K$1:$BS$1,0)),"")</f>
        <v>2.4663632214398473E-2</v>
      </c>
      <c r="T13" s="196">
        <f>IFERROR(INDEX('Data Annex'!$K$1:$BS$4779,MATCH(T$1&amp;"|"&amp;$B13,'Data Annex'!$K$1:$K$4779,0),MATCH(T$2,'Data Annex'!$K$1:$BS$1,0)),"")</f>
        <v>2.2697745746841417E-2</v>
      </c>
      <c r="U13" s="192">
        <f>IFERROR(INDEX('Data Annex'!$K$1:$BS$4779,MATCH(U$1&amp;"|"&amp;$B13,'Data Annex'!$K$1:$K$4779,0),MATCH(U$2,'Data Annex'!$K$1:$BS$1,0)),"")</f>
        <v>6.500602333228829E-2</v>
      </c>
      <c r="V13" s="192">
        <f>IFERROR(INDEX('Data Annex'!$K$1:$BS$4779,MATCH(V$1&amp;"|"&amp;$B13,'Data Annex'!$K$1:$K$4779,0),MATCH(V$2,'Data Annex'!$K$1:$BS$1,0)),"")</f>
        <v>6.6426405632220742E-2</v>
      </c>
      <c r="W13" s="220">
        <f>IFERROR(INDEX('Data Annex'!$K$1:$BS$4779,MATCH(W$1&amp;"|"&amp;$B13,'Data Annex'!$K$1:$K$4779,0),MATCH(W$2,'Data Annex'!$K$1:$BS$1,0)),"")</f>
        <v>1.7647754393891105E-2</v>
      </c>
      <c r="X13" s="192">
        <f>IFERROR(INDEX('Data Annex'!$K$1:$BS$4779,MATCH(X$1&amp;"|"&amp;$B13,'Data Annex'!$K$1:$K$4779,0),MATCH(X$2,'Data Annex'!$K$1:$BS$1,0)),"")</f>
        <v>1.4633990878719564E-2</v>
      </c>
      <c r="Y13"/>
    </row>
    <row r="14" spans="1:25" ht="21" customHeight="1">
      <c r="A14" s="28"/>
      <c r="B14" s="1" t="s">
        <v>92</v>
      </c>
      <c r="C14"/>
      <c r="D14" s="204" t="s">
        <v>92</v>
      </c>
      <c r="E14" s="194">
        <f>IFERROR(INDEX('Data Annex'!$K$1:$BS$4779,MATCH(E$1&amp;"|"&amp;$B14,'Data Annex'!$K$1:$K$4779,0),MATCH(E$2,'Data Annex'!$K$1:$BS$1,0)),"")</f>
        <v>1.9107646744313676E-2</v>
      </c>
      <c r="F14" s="194">
        <f>IFERROR(INDEX('Data Annex'!$K$1:$BS$4779,MATCH(F$1&amp;"|"&amp;$B14,'Data Annex'!$K$1:$K$4779,0),MATCH(F$2,'Data Annex'!$K$1:$BS$1,0)),"")</f>
        <v>1.8269241735230868E-2</v>
      </c>
      <c r="G14" s="235">
        <f>IFERROR(INDEX('Data Annex'!$K$1:$BS$4779,MATCH(G$1&amp;"|"&amp;$B14,'Data Annex'!$K$1:$K$4779,0),MATCH(G$2,'Data Annex'!$K$1:$BS$1,0)),"")</f>
        <v>1.4502622352293463E-2</v>
      </c>
      <c r="H14" s="194">
        <f>IFERROR(INDEX('Data Annex'!$K$1:$BS$4779,MATCH(H$1&amp;"|"&amp;$B14,'Data Annex'!$K$1:$K$4779,0),MATCH(H$2,'Data Annex'!$K$1:$BS$1,0)),"")</f>
        <v>1.1689413216130774E-2</v>
      </c>
      <c r="I14" s="235">
        <f>IFERROR(INDEX('Data Annex'!$K$1:$BS$4779,MATCH(I$1&amp;"|"&amp;$B14,'Data Annex'!$K$1:$K$4779,0),MATCH(I$2,'Data Annex'!$K$1:$BS$1,0)),"")</f>
        <v>2.1836272022356815E-2</v>
      </c>
      <c r="J14" s="194">
        <f>IFERROR(INDEX('Data Annex'!$K$1:$BS$4779,MATCH(J$1&amp;"|"&amp;$B14,'Data Annex'!$K$1:$K$4779,0),MATCH(J$2,'Data Annex'!$K$1:$BS$1,0)),"")</f>
        <v>2.8621913865765271E-2</v>
      </c>
      <c r="K14" s="235">
        <f>IFERROR(INDEX('Data Annex'!$K$1:$BS$4779,MATCH(K$1&amp;"|"&amp;$B14,'Data Annex'!$K$1:$K$4779,0),MATCH(K$2,'Data Annex'!$K$1:$BS$1,0)),"")</f>
        <v>5.466744644120022E-3</v>
      </c>
      <c r="L14" s="195">
        <f>IFERROR(INDEX('Data Annex'!$K$1:$BS$4779,MATCH(L$1&amp;"|"&amp;$B14,'Data Annex'!$K$1:$K$4779,0),MATCH(L$2,'Data Annex'!$K$1:$BS$1,0)),"")</f>
        <v>8.4118216772974556E-4</v>
      </c>
      <c r="M14" s="194">
        <f>IFERROR(INDEX('Data Annex'!$K$1:$BS$4779,MATCH(M$1&amp;"|"&amp;$B14,'Data Annex'!$K$1:$K$4779,0),MATCH(M$2,'Data Annex'!$K$1:$BS$1,0)),"")</f>
        <v>2.3034121831357748E-2</v>
      </c>
      <c r="N14" s="194">
        <f>IFERROR(INDEX('Data Annex'!$K$1:$BS$4779,MATCH(N$1&amp;"|"&amp;$B14,'Data Annex'!$K$1:$K$4779,0),MATCH(N$2,'Data Annex'!$K$1:$BS$1,0)),"")</f>
        <v>1.817021315675884E-2</v>
      </c>
      <c r="O14" s="235">
        <f>IFERROR(INDEX('Data Annex'!$K$1:$BS$4779,MATCH(O$1&amp;"|"&amp;$B14,'Data Annex'!$K$1:$K$4779,0),MATCH(O$2,'Data Annex'!$K$1:$BS$1,0)),"")</f>
        <v>5.8173673700685408E-2</v>
      </c>
      <c r="P14" s="194">
        <f>IFERROR(INDEX('Data Annex'!$K$1:$BS$4779,MATCH(P$1&amp;"|"&amp;$B14,'Data Annex'!$K$1:$K$4779,0),MATCH(P$2,'Data Annex'!$K$1:$BS$1,0)),"")</f>
        <v>4.1302534416445998E-2</v>
      </c>
      <c r="Q14" s="235">
        <f>IFERROR(INDEX('Data Annex'!$K$1:$BS$4779,MATCH(Q$1&amp;"|"&amp;$B14,'Data Annex'!$K$1:$K$4779,0),MATCH(Q$2,'Data Annex'!$K$1:$BS$1,0)),"")</f>
        <v>1.8813437021894561E-2</v>
      </c>
      <c r="R14" s="194">
        <f>IFERROR(INDEX('Data Annex'!$K$1:$BS$4779,MATCH(R$1&amp;"|"&amp;$B14,'Data Annex'!$K$1:$K$4779,0),MATCH(R$2,'Data Annex'!$K$1:$BS$1,0)),"")</f>
        <v>2.3301825291232196E-2</v>
      </c>
      <c r="S14" s="235">
        <f>IFERROR(INDEX('Data Annex'!$K$1:$BS$4779,MATCH(S$1&amp;"|"&amp;$B14,'Data Annex'!$K$1:$K$4779,0),MATCH(S$2,'Data Annex'!$K$1:$BS$1,0)),"")</f>
        <v>3.8307735500642544E-2</v>
      </c>
      <c r="T14" s="195">
        <f>IFERROR(INDEX('Data Annex'!$K$1:$BS$4779,MATCH(T$1&amp;"|"&amp;$B14,'Data Annex'!$K$1:$K$4779,0),MATCH(T$2,'Data Annex'!$K$1:$BS$1,0)),"")</f>
        <v>3.6745174561702162E-2</v>
      </c>
      <c r="U14" s="194">
        <f>IFERROR(INDEX('Data Annex'!$K$1:$BS$4779,MATCH(U$1&amp;"|"&amp;$B14,'Data Annex'!$K$1:$K$4779,0),MATCH(U$2,'Data Annex'!$K$1:$BS$1,0)),"")</f>
        <v>0.1129321403998239</v>
      </c>
      <c r="V14" s="194">
        <f>IFERROR(INDEX('Data Annex'!$K$1:$BS$4779,MATCH(V$1&amp;"|"&amp;$B14,'Data Annex'!$K$1:$K$4779,0),MATCH(V$2,'Data Annex'!$K$1:$BS$1,0)),"")</f>
        <v>9.8945942315890281E-2</v>
      </c>
      <c r="W14" s="235">
        <f>IFERROR(INDEX('Data Annex'!$K$1:$BS$4779,MATCH(W$1&amp;"|"&amp;$B14,'Data Annex'!$K$1:$K$4779,0),MATCH(W$2,'Data Annex'!$K$1:$BS$1,0)),"")</f>
        <v>3.0976203401773861E-2</v>
      </c>
      <c r="X14" s="194">
        <f>IFERROR(INDEX('Data Annex'!$K$1:$BS$4779,MATCH(X$1&amp;"|"&amp;$B14,'Data Annex'!$K$1:$K$4779,0),MATCH(X$2,'Data Annex'!$K$1:$BS$1,0)),"")</f>
        <v>4.053254656639825E-2</v>
      </c>
      <c r="Y14"/>
    </row>
    <row r="15" spans="1:25" ht="21" customHeight="1">
      <c r="A15" s="28"/>
      <c r="B15" s="1" t="s">
        <v>15</v>
      </c>
      <c r="C15"/>
      <c r="D15" s="204" t="s">
        <v>15</v>
      </c>
      <c r="E15" s="192">
        <f>IFERROR(INDEX('Data Annex'!$K$1:$BS$4779,MATCH(E$1&amp;"|"&amp;$B15,'Data Annex'!$K$1:$K$4779,0),MATCH(E$2,'Data Annex'!$K$1:$BS$1,0)),"")</f>
        <v>0.10397439704969665</v>
      </c>
      <c r="F15" s="192">
        <f>IFERROR(INDEX('Data Annex'!$K$1:$BS$4779,MATCH(F$1&amp;"|"&amp;$B15,'Data Annex'!$K$1:$K$4779,0),MATCH(F$2,'Data Annex'!$K$1:$BS$1,0)),"")</f>
        <v>7.7002833964246467E-2</v>
      </c>
      <c r="G15" s="220">
        <f>IFERROR(INDEX('Data Annex'!$K$1:$BS$4779,MATCH(G$1&amp;"|"&amp;$B15,'Data Annex'!$K$1:$K$4779,0),MATCH(G$2,'Data Annex'!$K$1:$BS$1,0)),"")</f>
        <v>5.7906867380021912E-3</v>
      </c>
      <c r="H15" s="192">
        <f>IFERROR(INDEX('Data Annex'!$K$1:$BS$4779,MATCH(H$1&amp;"|"&amp;$B15,'Data Annex'!$K$1:$K$4779,0),MATCH(H$2,'Data Annex'!$K$1:$BS$1,0)),"")</f>
        <v>4.9465006159866319E-3</v>
      </c>
      <c r="I15" s="220">
        <f>IFERROR(INDEX('Data Annex'!$K$1:$BS$4779,MATCH(I$1&amp;"|"&amp;$B15,'Data Annex'!$K$1:$K$4779,0),MATCH(I$2,'Data Annex'!$K$1:$BS$1,0)),"")</f>
        <v>2.5234649440938641E-2</v>
      </c>
      <c r="J15" s="192">
        <f>IFERROR(INDEX('Data Annex'!$K$1:$BS$4779,MATCH(J$1&amp;"|"&amp;$B15,'Data Annex'!$K$1:$K$4779,0),MATCH(J$2,'Data Annex'!$K$1:$BS$1,0)),"")</f>
        <v>2.1378833582492551E-2</v>
      </c>
      <c r="K15" s="220">
        <f>IFERROR(INDEX('Data Annex'!$K$1:$BS$4779,MATCH(K$1&amp;"|"&amp;$B15,'Data Annex'!$K$1:$K$4779,0),MATCH(K$2,'Data Annex'!$K$1:$BS$1,0)),"")</f>
        <v>4.5212190173243835E-2</v>
      </c>
      <c r="L15" s="196">
        <f>IFERROR(INDEX('Data Annex'!$K$1:$BS$4779,MATCH(L$1&amp;"|"&amp;$B15,'Data Annex'!$K$1:$K$4779,0),MATCH(L$2,'Data Annex'!$K$1:$BS$1,0)),"")</f>
        <v>2.469419053710464E-2</v>
      </c>
      <c r="M15" s="192">
        <f>IFERROR(INDEX('Data Annex'!$K$1:$BS$4779,MATCH(M$1&amp;"|"&amp;$B15,'Data Annex'!$K$1:$K$4779,0),MATCH(M$2,'Data Annex'!$K$1:$BS$1,0)),"")</f>
        <v>1.1790831746197503E-3</v>
      </c>
      <c r="N15" s="192">
        <f>IFERROR(INDEX('Data Annex'!$K$1:$BS$4779,MATCH(N$1&amp;"|"&amp;$B15,'Data Annex'!$K$1:$K$4779,0),MATCH(N$2,'Data Annex'!$K$1:$BS$1,0)),"")</f>
        <v>1.4774394007943136E-3</v>
      </c>
      <c r="O15" s="220">
        <f>IFERROR(INDEX('Data Annex'!$K$1:$BS$4779,MATCH(O$1&amp;"|"&amp;$B15,'Data Annex'!$K$1:$K$4779,0),MATCH(O$2,'Data Annex'!$K$1:$BS$1,0)),"")</f>
        <v>4.4904230132224429E-2</v>
      </c>
      <c r="P15" s="196">
        <f>IFERROR(INDEX('Data Annex'!$K$1:$BS$4779,MATCH(P$1&amp;"|"&amp;$B15,'Data Annex'!$K$1:$K$4779,0),MATCH(P$2,'Data Annex'!$K$1:$BS$1,0)),"")</f>
        <v>6.9708627888978567E-2</v>
      </c>
      <c r="Q15" s="220">
        <f>IFERROR(INDEX('Data Annex'!$K$1:$BS$4779,MATCH(Q$1&amp;"|"&amp;$B15,'Data Annex'!$K$1:$K$4779,0),MATCH(Q$2,'Data Annex'!$K$1:$BS$1,0)),"")</f>
        <v>4.5281900275530557E-2</v>
      </c>
      <c r="R15" s="192">
        <f>IFERROR(INDEX('Data Annex'!$K$1:$BS$4779,MATCH(R$1&amp;"|"&amp;$B15,'Data Annex'!$K$1:$K$4779,0),MATCH(R$2,'Data Annex'!$K$1:$BS$1,0)),"")</f>
        <v>5.1366795106275925E-2</v>
      </c>
      <c r="S15" s="220">
        <f>IFERROR(INDEX('Data Annex'!$K$1:$BS$4779,MATCH(S$1&amp;"|"&amp;$B15,'Data Annex'!$K$1:$K$4779,0),MATCH(S$2,'Data Annex'!$K$1:$BS$1,0)),"")</f>
        <v>1.0964862924187171E-3</v>
      </c>
      <c r="T15" s="196">
        <f>IFERROR(INDEX('Data Annex'!$K$1:$BS$4779,MATCH(T$1&amp;"|"&amp;$B15,'Data Annex'!$K$1:$K$4779,0),MATCH(T$2,'Data Annex'!$K$1:$BS$1,0)),"")</f>
        <v>1.0375631807237613E-3</v>
      </c>
      <c r="U15" s="192">
        <f>IFERROR(INDEX('Data Annex'!$K$1:$BS$4779,MATCH(U$1&amp;"|"&amp;$B15,'Data Annex'!$K$1:$K$4779,0),MATCH(U$2,'Data Annex'!$K$1:$BS$1,0)),"")</f>
        <v>2.1501700852483908E-2</v>
      </c>
      <c r="V15" s="192">
        <f>IFERROR(INDEX('Data Annex'!$K$1:$BS$4779,MATCH(V$1&amp;"|"&amp;$B15,'Data Annex'!$K$1:$K$4779,0),MATCH(V$2,'Data Annex'!$K$1:$BS$1,0)),"")</f>
        <v>1.6475408592250416E-2</v>
      </c>
      <c r="W15" s="220">
        <f>IFERROR(INDEX('Data Annex'!$K$1:$BS$4779,MATCH(W$1&amp;"|"&amp;$B15,'Data Annex'!$K$1:$K$4779,0),MATCH(W$2,'Data Annex'!$K$1:$BS$1,0)),"")</f>
        <v>4.2612399303762274E-2</v>
      </c>
      <c r="X15" s="192">
        <f>IFERROR(INDEX('Data Annex'!$K$1:$BS$4779,MATCH(X$1&amp;"|"&amp;$B15,'Data Annex'!$K$1:$K$4779,0),MATCH(X$2,'Data Annex'!$K$1:$BS$1,0)),"")</f>
        <v>9.3348890592321737E-3</v>
      </c>
      <c r="Y15"/>
    </row>
    <row r="16" spans="1:25" s="382" customFormat="1" ht="21" customHeight="1">
      <c r="A16" s="273"/>
      <c r="B16" s="1" t="s">
        <v>91</v>
      </c>
      <c r="C16" s="7"/>
      <c r="D16" s="204" t="s">
        <v>91</v>
      </c>
      <c r="E16" s="194">
        <f>IFERROR(INDEX('Data Annex'!$K$1:$BS$4779,MATCH(E$1&amp;"|"&amp;$B16,'Data Annex'!$K$1:$K$4779,0),MATCH(E$2,'Data Annex'!$K$1:$BS$1,0)),"")</f>
        <v>2.2098240002183484E-2</v>
      </c>
      <c r="F16" s="194">
        <f>IFERROR(INDEX('Data Annex'!$K$1:$BS$4779,MATCH(F$1&amp;"|"&amp;$B16,'Data Annex'!$K$1:$K$4779,0),MATCH(F$2,'Data Annex'!$K$1:$BS$1,0)),"")</f>
        <v>2.5948904816845319E-2</v>
      </c>
      <c r="G16" s="235">
        <f>IFERROR(INDEX('Data Annex'!$K$1:$BS$4779,MATCH(G$1&amp;"|"&amp;$B16,'Data Annex'!$K$1:$K$4779,0),MATCH(G$2,'Data Annex'!$K$1:$BS$1,0)),"")</f>
        <v>2.1872815966559846E-2</v>
      </c>
      <c r="H16" s="194">
        <f>IFERROR(INDEX('Data Annex'!$K$1:$BS$4779,MATCH(H$1&amp;"|"&amp;$B16,'Data Annex'!$K$1:$K$4779,0),MATCH(H$2,'Data Annex'!$K$1:$BS$1,0)),"")</f>
        <v>2.7389834327882376E-2</v>
      </c>
      <c r="I16" s="235">
        <f>IFERROR(INDEX('Data Annex'!$K$1:$BS$4779,MATCH(I$1&amp;"|"&amp;$B16,'Data Annex'!$K$1:$K$4779,0),MATCH(I$2,'Data Annex'!$K$1:$BS$1,0)),"")</f>
        <v>4.4311344670635425E-2</v>
      </c>
      <c r="J16" s="194">
        <f>IFERROR(INDEX('Data Annex'!$K$1:$BS$4779,MATCH(J$1&amp;"|"&amp;$B16,'Data Annex'!$K$1:$K$4779,0),MATCH(J$2,'Data Annex'!$K$1:$BS$1,0)),"")</f>
        <v>4.1909634713627457E-2</v>
      </c>
      <c r="K16" s="235">
        <f>IFERROR(INDEX('Data Annex'!$K$1:$BS$4779,MATCH(K$1&amp;"|"&amp;$B16,'Data Annex'!$K$1:$K$4779,0),MATCH(K$2,'Data Annex'!$K$1:$BS$1,0)),"")</f>
        <v>4.6660853459213553E-3</v>
      </c>
      <c r="L16" s="195">
        <f>IFERROR(INDEX('Data Annex'!$K$1:$BS$4779,MATCH(L$1&amp;"|"&amp;$B16,'Data Annex'!$K$1:$K$4779,0),MATCH(L$2,'Data Annex'!$K$1:$BS$1,0)),"")</f>
        <v>7.094416361296969E-3</v>
      </c>
      <c r="M16" s="194">
        <f>IFERROR(INDEX('Data Annex'!$K$1:$BS$4779,MATCH(M$1&amp;"|"&amp;$B16,'Data Annex'!$K$1:$K$4779,0),MATCH(M$2,'Data Annex'!$K$1:$BS$1,0)),"")</f>
        <v>5.1152549769888887E-3</v>
      </c>
      <c r="N16" s="194">
        <f>IFERROR(INDEX('Data Annex'!$K$1:$BS$4779,MATCH(N$1&amp;"|"&amp;$B16,'Data Annex'!$K$1:$K$4779,0),MATCH(N$2,'Data Annex'!$K$1:$BS$1,0)),"")</f>
        <v>5.676202263816571E-3</v>
      </c>
      <c r="O16" s="235">
        <f>IFERROR(INDEX('Data Annex'!$K$1:$BS$4779,MATCH(O$1&amp;"|"&amp;$B16,'Data Annex'!$K$1:$K$4779,0),MATCH(O$2,'Data Annex'!$K$1:$BS$1,0)),"")</f>
        <v>3.3839031879390601E-2</v>
      </c>
      <c r="P16" s="194">
        <f>IFERROR(INDEX('Data Annex'!$K$1:$BS$4779,MATCH(P$1&amp;"|"&amp;$B16,'Data Annex'!$K$1:$K$4779,0),MATCH(P$2,'Data Annex'!$K$1:$BS$1,0)),"")</f>
        <v>3.5668337785076998E-2</v>
      </c>
      <c r="Q16" s="235">
        <f>IFERROR(INDEX('Data Annex'!$K$1:$BS$4779,MATCH(Q$1&amp;"|"&amp;$B16,'Data Annex'!$K$1:$K$4779,0),MATCH(Q$2,'Data Annex'!$K$1:$BS$1,0)),"")</f>
        <v>3.1356770304889925E-2</v>
      </c>
      <c r="R16" s="194">
        <f>IFERROR(INDEX('Data Annex'!$K$1:$BS$4779,MATCH(R$1&amp;"|"&amp;$B16,'Data Annex'!$K$1:$K$4779,0),MATCH(R$2,'Data Annex'!$K$1:$BS$1,0)),"")</f>
        <v>2.9950127031744662E-2</v>
      </c>
      <c r="S16" s="235">
        <f>IFERROR(INDEX('Data Annex'!$K$1:$BS$4779,MATCH(S$1&amp;"|"&amp;$B16,'Data Annex'!$K$1:$K$4779,0),MATCH(S$2,'Data Annex'!$K$1:$BS$1,0)),"")</f>
        <v>1.7128903428981459E-2</v>
      </c>
      <c r="T16" s="195">
        <f>IFERROR(INDEX('Data Annex'!$K$1:$BS$4779,MATCH(T$1&amp;"|"&amp;$B16,'Data Annex'!$K$1:$K$4779,0),MATCH(T$2,'Data Annex'!$K$1:$BS$1,0)),"")</f>
        <v>2.7045816139326644E-2</v>
      </c>
      <c r="U16" s="194">
        <f>IFERROR(INDEX('Data Annex'!$K$1:$BS$4779,MATCH(U$1&amp;"|"&amp;$B16,'Data Annex'!$K$1:$K$4779,0),MATCH(U$2,'Data Annex'!$K$1:$BS$1,0)),"")</f>
        <v>6.7557461261346721E-2</v>
      </c>
      <c r="V16" s="194">
        <f>IFERROR(INDEX('Data Annex'!$K$1:$BS$4779,MATCH(V$1&amp;"|"&amp;$B16,'Data Annex'!$K$1:$K$4779,0),MATCH(V$2,'Data Annex'!$K$1:$BS$1,0)),"")</f>
        <v>5.0158114673905553E-2</v>
      </c>
      <c r="W16" s="235">
        <f>IFERROR(INDEX('Data Annex'!$K$1:$BS$4779,MATCH(W$1&amp;"|"&amp;$B16,'Data Annex'!$K$1:$K$4779,0),MATCH(W$2,'Data Annex'!$K$1:$BS$1,0)),"")</f>
        <v>1.8299674345853969E-2</v>
      </c>
      <c r="X16" s="194">
        <f>IFERROR(INDEX('Data Annex'!$K$1:$BS$4779,MATCH(X$1&amp;"|"&amp;$B16,'Data Annex'!$K$1:$K$4779,0),MATCH(X$2,'Data Annex'!$K$1:$BS$1,0)),"")</f>
        <v>1.6543606094948322E-2</v>
      </c>
      <c r="Y16" s="6"/>
    </row>
    <row r="17" spans="1:25" ht="21" customHeight="1">
      <c r="A17" s="28"/>
      <c r="B17" s="1" t="s">
        <v>16</v>
      </c>
      <c r="C17"/>
      <c r="D17" s="204" t="s">
        <v>16</v>
      </c>
      <c r="E17" s="192">
        <f>IFERROR(INDEX('Data Annex'!$K$1:$BS$4779,MATCH(E$1&amp;"|"&amp;$B17,'Data Annex'!$K$1:$K$4779,0),MATCH(E$2,'Data Annex'!$K$1:$BS$1,0)),"")</f>
        <v>2.597792560270034E-2</v>
      </c>
      <c r="F17" s="192">
        <f>IFERROR(INDEX('Data Annex'!$K$1:$BS$4779,MATCH(F$1&amp;"|"&amp;$B17,'Data Annex'!$K$1:$K$4779,0),MATCH(F$2,'Data Annex'!$K$1:$BS$1,0)),"")</f>
        <v>2.4016429441685277E-2</v>
      </c>
      <c r="G17" s="220">
        <f>IFERROR(INDEX('Data Annex'!$K$1:$BS$4779,MATCH(G$1&amp;"|"&amp;$B17,'Data Annex'!$K$1:$K$4779,0),MATCH(G$2,'Data Annex'!$K$1:$BS$1,0)),"")</f>
        <v>5.8481132833023551E-2</v>
      </c>
      <c r="H17" s="192">
        <f>IFERROR(INDEX('Data Annex'!$K$1:$BS$4779,MATCH(H$1&amp;"|"&amp;$B17,'Data Annex'!$K$1:$K$4779,0),MATCH(H$2,'Data Annex'!$K$1:$BS$1,0)),"")</f>
        <v>5.1650775333223993E-2</v>
      </c>
      <c r="I17" s="220">
        <f>IFERROR(INDEX('Data Annex'!$K$1:$BS$4779,MATCH(I$1&amp;"|"&amp;$B17,'Data Annex'!$K$1:$K$4779,0),MATCH(I$2,'Data Annex'!$K$1:$BS$1,0)),"")</f>
        <v>3.9252874051641566E-2</v>
      </c>
      <c r="J17" s="192">
        <f>IFERROR(INDEX('Data Annex'!$K$1:$BS$4779,MATCH(J$1&amp;"|"&amp;$B17,'Data Annex'!$K$1:$K$4779,0),MATCH(J$2,'Data Annex'!$K$1:$BS$1,0)),"")</f>
        <v>4.525801743050991E-2</v>
      </c>
      <c r="K17" s="220">
        <f>IFERROR(INDEX('Data Annex'!$K$1:$BS$4779,MATCH(K$1&amp;"|"&amp;$B17,'Data Annex'!$K$1:$K$4779,0),MATCH(K$2,'Data Annex'!$K$1:$BS$1,0)),"")</f>
        <v>9.7242150804690286E-3</v>
      </c>
      <c r="L17" s="196">
        <f>IFERROR(INDEX('Data Annex'!$K$1:$BS$4779,MATCH(L$1&amp;"|"&amp;$B17,'Data Annex'!$K$1:$K$4779,0),MATCH(L$2,'Data Annex'!$K$1:$BS$1,0)),"")</f>
        <v>1.1135712642027194E-2</v>
      </c>
      <c r="M17" s="192">
        <f>IFERROR(INDEX('Data Annex'!$K$1:$BS$4779,MATCH(M$1&amp;"|"&amp;$B17,'Data Annex'!$K$1:$K$4779,0),MATCH(M$2,'Data Annex'!$K$1:$BS$1,0)),"")</f>
        <v>2.6704185677256906E-3</v>
      </c>
      <c r="N17" s="192">
        <f>IFERROR(INDEX('Data Annex'!$K$1:$BS$4779,MATCH(N$1&amp;"|"&amp;$B17,'Data Annex'!$K$1:$K$4779,0),MATCH(N$2,'Data Annex'!$K$1:$BS$1,0)),"")</f>
        <v>3.221793660463889E-3</v>
      </c>
      <c r="O17" s="220">
        <f>IFERROR(INDEX('Data Annex'!$K$1:$BS$4779,MATCH(O$1&amp;"|"&amp;$B17,'Data Annex'!$K$1:$K$4779,0),MATCH(O$2,'Data Annex'!$K$1:$BS$1,0)),"")</f>
        <v>4.6182741094454173E-2</v>
      </c>
      <c r="P17" s="196">
        <f>IFERROR(INDEX('Data Annex'!$K$1:$BS$4779,MATCH(P$1&amp;"|"&amp;$B17,'Data Annex'!$K$1:$K$4779,0),MATCH(P$2,'Data Annex'!$K$1:$BS$1,0)),"")</f>
        <v>5.6103019666600071E-2</v>
      </c>
      <c r="Q17" s="220">
        <f>IFERROR(INDEX('Data Annex'!$K$1:$BS$4779,MATCH(Q$1&amp;"|"&amp;$B17,'Data Annex'!$K$1:$K$4779,0),MATCH(Q$2,'Data Annex'!$K$1:$BS$1,0)),"")</f>
        <v>2.8344981158509735E-2</v>
      </c>
      <c r="R17" s="192">
        <f>IFERROR(INDEX('Data Annex'!$K$1:$BS$4779,MATCH(R$1&amp;"|"&amp;$B17,'Data Annex'!$K$1:$K$4779,0),MATCH(R$2,'Data Annex'!$K$1:$BS$1,0)),"")</f>
        <v>3.1668284766655924E-2</v>
      </c>
      <c r="S17" s="220">
        <f>IFERROR(INDEX('Data Annex'!$K$1:$BS$4779,MATCH(S$1&amp;"|"&amp;$B17,'Data Annex'!$K$1:$K$4779,0),MATCH(S$2,'Data Annex'!$K$1:$BS$1,0)),"")</f>
        <v>2.8320209870424613E-2</v>
      </c>
      <c r="T17" s="196">
        <f>IFERROR(INDEX('Data Annex'!$K$1:$BS$4779,MATCH(T$1&amp;"|"&amp;$B17,'Data Annex'!$K$1:$K$4779,0),MATCH(T$2,'Data Annex'!$K$1:$BS$1,0)),"")</f>
        <v>2.2937315567930432E-2</v>
      </c>
      <c r="U17" s="192">
        <f>IFERROR(INDEX('Data Annex'!$K$1:$BS$4779,MATCH(U$1&amp;"|"&amp;$B17,'Data Annex'!$K$1:$K$4779,0),MATCH(U$2,'Data Annex'!$K$1:$BS$1,0)),"")</f>
        <v>2.961284071434923E-2</v>
      </c>
      <c r="V17" s="192">
        <f>IFERROR(INDEX('Data Annex'!$K$1:$BS$4779,MATCH(V$1&amp;"|"&amp;$B17,'Data Annex'!$K$1:$K$4779,0),MATCH(V$2,'Data Annex'!$K$1:$BS$1,0)),"")</f>
        <v>2.6017178153682097E-2</v>
      </c>
      <c r="W17" s="220">
        <f>IFERROR(INDEX('Data Annex'!$K$1:$BS$4779,MATCH(W$1&amp;"|"&amp;$B17,'Data Annex'!$K$1:$K$4779,0),MATCH(W$2,'Data Annex'!$K$1:$BS$1,0)),"")</f>
        <v>8.6392305795627462E-3</v>
      </c>
      <c r="X17" s="192">
        <f>IFERROR(INDEX('Data Annex'!$K$1:$BS$4779,MATCH(X$1&amp;"|"&amp;$B17,'Data Annex'!$K$1:$K$4779,0),MATCH(X$2,'Data Annex'!$K$1:$BS$1,0)),"")</f>
        <v>1.0943573114527445E-2</v>
      </c>
      <c r="Y17"/>
    </row>
    <row r="18" spans="1:25" s="383" customFormat="1" ht="21" customHeight="1">
      <c r="A18" s="274"/>
      <c r="B18" s="1" t="s">
        <v>17</v>
      </c>
      <c r="C18" s="10"/>
      <c r="D18" s="204" t="s">
        <v>17</v>
      </c>
      <c r="E18" s="194">
        <f>IFERROR(INDEX('Data Annex'!$K$1:$BS$4779,MATCH(E$1&amp;"|"&amp;$B18,'Data Annex'!$K$1:$K$4779,0),MATCH(E$2,'Data Annex'!$K$1:$BS$1,0)),"")</f>
        <v>2.3216357271816597E-2</v>
      </c>
      <c r="F18" s="194">
        <f>IFERROR(INDEX('Data Annex'!$K$1:$BS$4779,MATCH(F$1&amp;"|"&amp;$B18,'Data Annex'!$K$1:$K$4779,0),MATCH(F$2,'Data Annex'!$K$1:$BS$1,0)),"")</f>
        <v>1.9532272101509519E-2</v>
      </c>
      <c r="G18" s="235">
        <f>IFERROR(INDEX('Data Annex'!$K$1:$BS$4779,MATCH(G$1&amp;"|"&amp;$B18,'Data Annex'!$K$1:$K$4779,0),MATCH(G$2,'Data Annex'!$K$1:$BS$1,0)),"")</f>
        <v>8.4600637079228751E-3</v>
      </c>
      <c r="H18" s="194">
        <f>IFERROR(INDEX('Data Annex'!$K$1:$BS$4779,MATCH(H$1&amp;"|"&amp;$B18,'Data Annex'!$K$1:$K$4779,0),MATCH(H$2,'Data Annex'!$K$1:$BS$1,0)),"")</f>
        <v>1.1630131360824128E-2</v>
      </c>
      <c r="I18" s="235">
        <f>IFERROR(INDEX('Data Annex'!$K$1:$BS$4779,MATCH(I$1&amp;"|"&amp;$B18,'Data Annex'!$K$1:$K$4779,0),MATCH(I$2,'Data Annex'!$K$1:$BS$1,0)),"")</f>
        <v>1.4717069484445053E-2</v>
      </c>
      <c r="J18" s="194">
        <f>IFERROR(INDEX('Data Annex'!$K$1:$BS$4779,MATCH(J$1&amp;"|"&amp;$B18,'Data Annex'!$K$1:$K$4779,0),MATCH(J$2,'Data Annex'!$K$1:$BS$1,0)),"")</f>
        <v>1.7598515814449139E-2</v>
      </c>
      <c r="K18" s="235">
        <f>IFERROR(INDEX('Data Annex'!$K$1:$BS$4779,MATCH(K$1&amp;"|"&amp;$B18,'Data Annex'!$K$1:$K$4779,0),MATCH(K$2,'Data Annex'!$K$1:$BS$1,0)),"")</f>
        <v>1.0479113022305285E-3</v>
      </c>
      <c r="L18" s="195">
        <f>IFERROR(INDEX('Data Annex'!$K$1:$BS$4779,MATCH(L$1&amp;"|"&amp;$B18,'Data Annex'!$K$1:$K$4779,0),MATCH(L$2,'Data Annex'!$K$1:$BS$1,0)),"")</f>
        <v>9.5250406178633762E-4</v>
      </c>
      <c r="M18" s="194">
        <f>IFERROR(INDEX('Data Annex'!$K$1:$BS$4779,MATCH(M$1&amp;"|"&amp;$B18,'Data Annex'!$K$1:$K$4779,0),MATCH(M$2,'Data Annex'!$K$1:$BS$1,0)),"")</f>
        <v>1.3139069845264898E-2</v>
      </c>
      <c r="N18" s="194">
        <f>IFERROR(INDEX('Data Annex'!$K$1:$BS$4779,MATCH(N$1&amp;"|"&amp;$B18,'Data Annex'!$K$1:$K$4779,0),MATCH(N$2,'Data Annex'!$K$1:$BS$1,0)),"")</f>
        <v>1.7253483769872485E-2</v>
      </c>
      <c r="O18" s="235">
        <f>IFERROR(INDEX('Data Annex'!$K$1:$BS$4779,MATCH(O$1&amp;"|"&amp;$B18,'Data Annex'!$K$1:$K$4779,0),MATCH(O$2,'Data Annex'!$K$1:$BS$1,0)),"")</f>
        <v>4.7591232167357542E-2</v>
      </c>
      <c r="P18" s="194">
        <f>IFERROR(INDEX('Data Annex'!$K$1:$BS$4779,MATCH(P$1&amp;"|"&amp;$B18,'Data Annex'!$K$1:$K$4779,0),MATCH(P$2,'Data Annex'!$K$1:$BS$1,0)),"")</f>
        <v>4.1479826408470019E-2</v>
      </c>
      <c r="Q18" s="235">
        <f>IFERROR(INDEX('Data Annex'!$K$1:$BS$4779,MATCH(Q$1&amp;"|"&amp;$B18,'Data Annex'!$K$1:$K$4779,0),MATCH(Q$2,'Data Annex'!$K$1:$BS$1,0)),"")</f>
        <v>3.5721298424648065E-2</v>
      </c>
      <c r="R18" s="194">
        <f>IFERROR(INDEX('Data Annex'!$K$1:$BS$4779,MATCH(R$1&amp;"|"&amp;$B18,'Data Annex'!$K$1:$K$4779,0),MATCH(R$2,'Data Annex'!$K$1:$BS$1,0)),"")</f>
        <v>3.6661500914724539E-2</v>
      </c>
      <c r="S18" s="235">
        <f>IFERROR(INDEX('Data Annex'!$K$1:$BS$4779,MATCH(S$1&amp;"|"&amp;$B18,'Data Annex'!$K$1:$K$4779,0),MATCH(S$2,'Data Annex'!$K$1:$BS$1,0)),"")</f>
        <v>6.7802939119377501E-2</v>
      </c>
      <c r="T18" s="195">
        <f>IFERROR(INDEX('Data Annex'!$K$1:$BS$4779,MATCH(T$1&amp;"|"&amp;$B18,'Data Annex'!$K$1:$K$4779,0),MATCH(T$2,'Data Annex'!$K$1:$BS$1,0)),"")</f>
        <v>5.4558121301894323E-2</v>
      </c>
      <c r="U18" s="194">
        <f>IFERROR(INDEX('Data Annex'!$K$1:$BS$4779,MATCH(U$1&amp;"|"&amp;$B18,'Data Annex'!$K$1:$K$4779,0),MATCH(U$2,'Data Annex'!$K$1:$BS$1,0)),"")</f>
        <v>4.9936579273562438E-2</v>
      </c>
      <c r="V18" s="194">
        <f>IFERROR(INDEX('Data Annex'!$K$1:$BS$4779,MATCH(V$1&amp;"|"&amp;$B18,'Data Annex'!$K$1:$K$4779,0),MATCH(V$2,'Data Annex'!$K$1:$BS$1,0)),"")</f>
        <v>4.6789829343205309E-2</v>
      </c>
      <c r="W18" s="235">
        <f>IFERROR(INDEX('Data Annex'!$K$1:$BS$4779,MATCH(W$1&amp;"|"&amp;$B18,'Data Annex'!$K$1:$K$4779,0),MATCH(W$2,'Data Annex'!$K$1:$BS$1,0)),"")</f>
        <v>1.3521355092219347E-2</v>
      </c>
      <c r="X18" s="194">
        <f>IFERROR(INDEX('Data Annex'!$K$1:$BS$4779,MATCH(X$1&amp;"|"&amp;$B18,'Data Annex'!$K$1:$K$4779,0),MATCH(X$2,'Data Annex'!$K$1:$BS$1,0)),"")</f>
        <v>2.1667983063044769E-2</v>
      </c>
      <c r="Y18" s="3"/>
    </row>
    <row r="19" spans="1:25" s="383" customFormat="1" ht="21" customHeight="1">
      <c r="A19" s="274"/>
      <c r="B19" s="1" t="s">
        <v>97</v>
      </c>
      <c r="C19" s="10"/>
      <c r="D19" s="204" t="s">
        <v>97</v>
      </c>
      <c r="E19" s="192">
        <f>IFERROR(INDEX('Data Annex'!$K$1:$BS$4779,MATCH(E$1&amp;"|"&amp;$B19,'Data Annex'!$K$1:$K$4779,0),MATCH(E$2,'Data Annex'!$K$1:$BS$1,0)),"")</f>
        <v>1.2505248787584291E-2</v>
      </c>
      <c r="F19" s="192">
        <f>IFERROR(INDEX('Data Annex'!$K$1:$BS$4779,MATCH(F$1&amp;"|"&amp;$B19,'Data Annex'!$K$1:$K$4779,0),MATCH(F$2,'Data Annex'!$K$1:$BS$1,0)),"")</f>
        <v>2.0195035089596369E-2</v>
      </c>
      <c r="G19" s="220">
        <f>IFERROR(INDEX('Data Annex'!$K$1:$BS$4779,MATCH(G$1&amp;"|"&amp;$B19,'Data Annex'!$K$1:$K$4779,0),MATCH(G$2,'Data Annex'!$K$1:$BS$1,0)),"")</f>
        <v>3.1474840124547485E-3</v>
      </c>
      <c r="H19" s="192">
        <f>IFERROR(INDEX('Data Annex'!$K$1:$BS$4779,MATCH(H$1&amp;"|"&amp;$B19,'Data Annex'!$K$1:$K$4779,0),MATCH(H$2,'Data Annex'!$K$1:$BS$1,0)),"")</f>
        <v>2.8252882994966762E-3</v>
      </c>
      <c r="I19" s="220">
        <f>IFERROR(INDEX('Data Annex'!$K$1:$BS$4779,MATCH(I$1&amp;"|"&amp;$B19,'Data Annex'!$K$1:$K$4779,0),MATCH(I$2,'Data Annex'!$K$1:$BS$1,0)),"")</f>
        <v>2.3558079028669823E-2</v>
      </c>
      <c r="J19" s="192">
        <f>IFERROR(INDEX('Data Annex'!$K$1:$BS$4779,MATCH(J$1&amp;"|"&amp;$B19,'Data Annex'!$K$1:$K$4779,0),MATCH(J$2,'Data Annex'!$K$1:$BS$1,0)),"")</f>
        <v>3.0760114165263804E-2</v>
      </c>
      <c r="K19" s="220">
        <f>IFERROR(INDEX('Data Annex'!$K$1:$BS$4779,MATCH(K$1&amp;"|"&amp;$B19,'Data Annex'!$K$1:$K$4779,0),MATCH(K$2,'Data Annex'!$K$1:$BS$1,0)),"")</f>
        <v>1.0039414706216844E-3</v>
      </c>
      <c r="L19" s="196">
        <f>IFERROR(INDEX('Data Annex'!$K$1:$BS$4779,MATCH(L$1&amp;"|"&amp;$B19,'Data Annex'!$K$1:$K$4779,0),MATCH(L$2,'Data Annex'!$K$1:$BS$1,0)),"")</f>
        <v>1.0364727596553045E-3</v>
      </c>
      <c r="M19" s="192">
        <f>IFERROR(INDEX('Data Annex'!$K$1:$BS$4779,MATCH(M$1&amp;"|"&amp;$B19,'Data Annex'!$K$1:$K$4779,0),MATCH(M$2,'Data Annex'!$K$1:$BS$1,0)),"")</f>
        <v>1.2162721653972172E-4</v>
      </c>
      <c r="N19" s="192">
        <f>IFERROR(INDEX('Data Annex'!$K$1:$BS$4779,MATCH(N$1&amp;"|"&amp;$B19,'Data Annex'!$K$1:$K$4779,0),MATCH(N$2,'Data Annex'!$K$1:$BS$1,0)),"")</f>
        <v>1.159947707348262E-4</v>
      </c>
      <c r="O19" s="220">
        <f>IFERROR(INDEX('Data Annex'!$K$1:$BS$4779,MATCH(O$1&amp;"|"&amp;$B19,'Data Annex'!$K$1:$K$4779,0),MATCH(O$2,'Data Annex'!$K$1:$BS$1,0)),"")</f>
        <v>2.734503404667268E-2</v>
      </c>
      <c r="P19" s="196">
        <f>IFERROR(INDEX('Data Annex'!$K$1:$BS$4779,MATCH(P$1&amp;"|"&amp;$B19,'Data Annex'!$K$1:$K$4779,0),MATCH(P$2,'Data Annex'!$K$1:$BS$1,0)),"")</f>
        <v>2.2966886514814031E-2</v>
      </c>
      <c r="Q19" s="220">
        <f>IFERROR(INDEX('Data Annex'!$K$1:$BS$4779,MATCH(Q$1&amp;"|"&amp;$B19,'Data Annex'!$K$1:$K$4779,0),MATCH(Q$2,'Data Annex'!$K$1:$BS$1,0)),"")</f>
        <v>5.3072043126271388E-3</v>
      </c>
      <c r="R19" s="192">
        <f>IFERROR(INDEX('Data Annex'!$K$1:$BS$4779,MATCH(R$1&amp;"|"&amp;$B19,'Data Annex'!$K$1:$K$4779,0),MATCH(R$2,'Data Annex'!$K$1:$BS$1,0)),"")</f>
        <v>4.0031275457744373E-3</v>
      </c>
      <c r="S19" s="220">
        <f>IFERROR(INDEX('Data Annex'!$K$1:$BS$4779,MATCH(S$1&amp;"|"&amp;$B19,'Data Annex'!$K$1:$K$4779,0),MATCH(S$2,'Data Annex'!$K$1:$BS$1,0)),"")</f>
        <v>6.7861867734286083E-2</v>
      </c>
      <c r="T19" s="196">
        <f>IFERROR(INDEX('Data Annex'!$K$1:$BS$4779,MATCH(T$1&amp;"|"&amp;$B19,'Data Annex'!$K$1:$K$4779,0),MATCH(T$2,'Data Annex'!$K$1:$BS$1,0)),"")</f>
        <v>1.8415263156079532E-2</v>
      </c>
      <c r="U19" s="192">
        <f>IFERROR(INDEX('Data Annex'!$K$1:$BS$4779,MATCH(U$1&amp;"|"&amp;$B19,'Data Annex'!$K$1:$K$4779,0),MATCH(U$2,'Data Annex'!$K$1:$BS$1,0)),"")</f>
        <v>4.1815142663643445E-3</v>
      </c>
      <c r="V19" s="192">
        <f>IFERROR(INDEX('Data Annex'!$K$1:$BS$4779,MATCH(V$1&amp;"|"&amp;$B19,'Data Annex'!$K$1:$K$4779,0),MATCH(V$2,'Data Annex'!$K$1:$BS$1,0)),"")</f>
        <v>4.3954864805565109E-3</v>
      </c>
      <c r="W19" s="220">
        <f>IFERROR(INDEX('Data Annex'!$K$1:$BS$4779,MATCH(W$1&amp;"|"&amp;$B19,'Data Annex'!$K$1:$K$4779,0),MATCH(W$2,'Data Annex'!$K$1:$BS$1,0)),"")</f>
        <v>2.3481490531730158E-3</v>
      </c>
      <c r="X19" s="192">
        <f>IFERROR(INDEX('Data Annex'!$K$1:$BS$4779,MATCH(X$1&amp;"|"&amp;$B19,'Data Annex'!$K$1:$K$4779,0),MATCH(X$2,'Data Annex'!$K$1:$BS$1,0)),"")</f>
        <v>2.6637919922497888E-3</v>
      </c>
      <c r="Y19" s="3"/>
    </row>
    <row r="20" spans="1:25" s="383" customFormat="1" ht="21" customHeight="1">
      <c r="A20" s="274"/>
      <c r="B20" s="1" t="s">
        <v>18</v>
      </c>
      <c r="C20" s="10"/>
      <c r="D20" s="204" t="s">
        <v>18</v>
      </c>
      <c r="E20" s="194">
        <f>IFERROR(INDEX('Data Annex'!$K$1:$BS$4779,MATCH(E$1&amp;"|"&amp;$B20,'Data Annex'!$K$1:$K$4779,0),MATCH(E$2,'Data Annex'!$K$1:$BS$1,0)),"")</f>
        <v>5.0661849048081249E-2</v>
      </c>
      <c r="F20" s="194">
        <f>IFERROR(INDEX('Data Annex'!$K$1:$BS$4779,MATCH(F$1&amp;"|"&amp;$B20,'Data Annex'!$K$1:$K$4779,0),MATCH(F$2,'Data Annex'!$K$1:$BS$1,0)),"")</f>
        <v>5.2982192421657977E-2</v>
      </c>
      <c r="G20" s="235">
        <f>IFERROR(INDEX('Data Annex'!$K$1:$BS$4779,MATCH(G$1&amp;"|"&amp;$B20,'Data Annex'!$K$1:$K$4779,0),MATCH(G$2,'Data Annex'!$K$1:$BS$1,0)),"")</f>
        <v>6.5737787954882228E-3</v>
      </c>
      <c r="H20" s="194">
        <f>IFERROR(INDEX('Data Annex'!$K$1:$BS$4779,MATCH(H$1&amp;"|"&amp;$B20,'Data Annex'!$K$1:$K$4779,0),MATCH(H$2,'Data Annex'!$K$1:$BS$1,0)),"")</f>
        <v>6.9228334382434083E-3</v>
      </c>
      <c r="I20" s="235">
        <f>IFERROR(INDEX('Data Annex'!$K$1:$BS$4779,MATCH(I$1&amp;"|"&amp;$B20,'Data Annex'!$K$1:$K$4779,0),MATCH(I$2,'Data Annex'!$K$1:$BS$1,0)),"")</f>
        <v>3.154424474655574E-2</v>
      </c>
      <c r="J20" s="194">
        <f>IFERROR(INDEX('Data Annex'!$K$1:$BS$4779,MATCH(J$1&amp;"|"&amp;$B20,'Data Annex'!$K$1:$K$4779,0),MATCH(J$2,'Data Annex'!$K$1:$BS$1,0)),"")</f>
        <v>3.1550216763848109E-2</v>
      </c>
      <c r="K20" s="235">
        <f>IFERROR(INDEX('Data Annex'!$K$1:$BS$4779,MATCH(K$1&amp;"|"&amp;$B20,'Data Annex'!$K$1:$K$4779,0),MATCH(K$2,'Data Annex'!$K$1:$BS$1,0)),"")</f>
        <v>2.404576951771225E-2</v>
      </c>
      <c r="L20" s="195">
        <f>IFERROR(INDEX('Data Annex'!$K$1:$BS$4779,MATCH(L$1&amp;"|"&amp;$B20,'Data Annex'!$K$1:$K$4779,0),MATCH(L$2,'Data Annex'!$K$1:$BS$1,0)),"")</f>
        <v>1.8700260489506175E-2</v>
      </c>
      <c r="M20" s="194">
        <f>IFERROR(INDEX('Data Annex'!$K$1:$BS$4779,MATCH(M$1&amp;"|"&amp;$B20,'Data Annex'!$K$1:$K$4779,0),MATCH(M$2,'Data Annex'!$K$1:$BS$1,0)),"")</f>
        <v>1.5242411295319452E-2</v>
      </c>
      <c r="N20" s="194">
        <f>IFERROR(INDEX('Data Annex'!$K$1:$BS$4779,MATCH(N$1&amp;"|"&amp;$B20,'Data Annex'!$K$1:$K$4779,0),MATCH(N$2,'Data Annex'!$K$1:$BS$1,0)),"")</f>
        <v>1.505022873592554E-2</v>
      </c>
      <c r="O20" s="235">
        <f>IFERROR(INDEX('Data Annex'!$K$1:$BS$4779,MATCH(O$1&amp;"|"&amp;$B20,'Data Annex'!$K$1:$K$4779,0),MATCH(O$2,'Data Annex'!$K$1:$BS$1,0)),"")</f>
        <v>6.2236296031339317E-2</v>
      </c>
      <c r="P20" s="194">
        <f>IFERROR(INDEX('Data Annex'!$K$1:$BS$4779,MATCH(P$1&amp;"|"&amp;$B20,'Data Annex'!$K$1:$K$4779,0),MATCH(P$2,'Data Annex'!$K$1:$BS$1,0)),"")</f>
        <v>6.1512641443515877E-2</v>
      </c>
      <c r="Q20" s="235">
        <f>IFERROR(INDEX('Data Annex'!$K$1:$BS$4779,MATCH(Q$1&amp;"|"&amp;$B20,'Data Annex'!$K$1:$K$4779,0),MATCH(Q$2,'Data Annex'!$K$1:$BS$1,0)),"")</f>
        <v>4.5222532506935469E-2</v>
      </c>
      <c r="R20" s="194">
        <f>IFERROR(INDEX('Data Annex'!$K$1:$BS$4779,MATCH(R$1&amp;"|"&amp;$B20,'Data Annex'!$K$1:$K$4779,0),MATCH(R$2,'Data Annex'!$K$1:$BS$1,0)),"")</f>
        <v>4.6461731258689146E-2</v>
      </c>
      <c r="S20" s="235">
        <f>IFERROR(INDEX('Data Annex'!$K$1:$BS$4779,MATCH(S$1&amp;"|"&amp;$B20,'Data Annex'!$K$1:$K$4779,0),MATCH(S$2,'Data Annex'!$K$1:$BS$1,0)),"")</f>
        <v>3.9878376196403317E-2</v>
      </c>
      <c r="T20" s="195">
        <f>IFERROR(INDEX('Data Annex'!$K$1:$BS$4779,MATCH(T$1&amp;"|"&amp;$B20,'Data Annex'!$K$1:$K$4779,0),MATCH(T$2,'Data Annex'!$K$1:$BS$1,0)),"")</f>
        <v>4.3739308596252038E-2</v>
      </c>
      <c r="U20" s="194">
        <f>IFERROR(INDEX('Data Annex'!$K$1:$BS$4779,MATCH(U$1&amp;"|"&amp;$B20,'Data Annex'!$K$1:$K$4779,0),MATCH(U$2,'Data Annex'!$K$1:$BS$1,0)),"")</f>
        <v>7.1753923406209563E-2</v>
      </c>
      <c r="V20" s="194">
        <f>IFERROR(INDEX('Data Annex'!$K$1:$BS$4779,MATCH(V$1&amp;"|"&amp;$B20,'Data Annex'!$K$1:$K$4779,0),MATCH(V$2,'Data Annex'!$K$1:$BS$1,0)),"")</f>
        <v>6.9818675694902785E-2</v>
      </c>
      <c r="W20" s="235">
        <f>IFERROR(INDEX('Data Annex'!$K$1:$BS$4779,MATCH(W$1&amp;"|"&amp;$B20,'Data Annex'!$K$1:$K$4779,0),MATCH(W$2,'Data Annex'!$K$1:$BS$1,0)),"")</f>
        <v>1.6956604205897938E-2</v>
      </c>
      <c r="X20" s="194">
        <f>IFERROR(INDEX('Data Annex'!$K$1:$BS$4779,MATCH(X$1&amp;"|"&amp;$B20,'Data Annex'!$K$1:$K$4779,0),MATCH(X$2,'Data Annex'!$K$1:$BS$1,0)),"")</f>
        <v>1.6657779047668169E-2</v>
      </c>
      <c r="Y20" s="3"/>
    </row>
    <row r="21" spans="1:25" s="383" customFormat="1" ht="21" customHeight="1">
      <c r="A21" s="28"/>
      <c r="B21" s="4" t="s">
        <v>19</v>
      </c>
      <c r="C21" s="10"/>
      <c r="D21" s="204" t="s">
        <v>19</v>
      </c>
      <c r="E21" s="192">
        <f>IFERROR(INDEX('Data Annex'!$K$1:$BS$4779,MATCH(E$1&amp;"|"&amp;$B21,'Data Annex'!$K$1:$K$4779,0),MATCH(E$2,'Data Annex'!$K$1:$BS$1,0)),"")</f>
        <v>3.3844770016318824E-2</v>
      </c>
      <c r="F21" s="192">
        <f>IFERROR(INDEX('Data Annex'!$K$1:$BS$4779,MATCH(F$1&amp;"|"&amp;$B21,'Data Annex'!$K$1:$K$4779,0),MATCH(F$2,'Data Annex'!$K$1:$BS$1,0)),"")</f>
        <v>2.9721711458540533E-2</v>
      </c>
      <c r="G21" s="220">
        <f>IFERROR(INDEX('Data Annex'!$K$1:$BS$4779,MATCH(G$1&amp;"|"&amp;$B21,'Data Annex'!$K$1:$K$4779,0),MATCH(G$2,'Data Annex'!$K$1:$BS$1,0)),"")</f>
        <v>0.16226749165149157</v>
      </c>
      <c r="H21" s="192">
        <f>IFERROR(INDEX('Data Annex'!$K$1:$BS$4779,MATCH(H$1&amp;"|"&amp;$B21,'Data Annex'!$K$1:$K$4779,0),MATCH(H$2,'Data Annex'!$K$1:$BS$1,0)),"")</f>
        <v>1.3367775849104547E-2</v>
      </c>
      <c r="I21" s="220">
        <f>IFERROR(INDEX('Data Annex'!$K$1:$BS$4779,MATCH(I$1&amp;"|"&amp;$B21,'Data Annex'!$K$1:$K$4779,0),MATCH(I$2,'Data Annex'!$K$1:$BS$1,0)),"")</f>
        <v>2.2795730648301538E-2</v>
      </c>
      <c r="J21" s="192">
        <f>IFERROR(INDEX('Data Annex'!$K$1:$BS$4779,MATCH(J$1&amp;"|"&amp;$B21,'Data Annex'!$K$1:$K$4779,0),MATCH(J$2,'Data Annex'!$K$1:$BS$1,0)),"")</f>
        <v>2.5611702548689733E-2</v>
      </c>
      <c r="K21" s="220">
        <f>IFERROR(INDEX('Data Annex'!$K$1:$BS$4779,MATCH(K$1&amp;"|"&amp;$B21,'Data Annex'!$K$1:$K$4779,0),MATCH(K$2,'Data Annex'!$K$1:$BS$1,0)),"")</f>
        <v>1.735789396502829E-3</v>
      </c>
      <c r="L21" s="196">
        <f>IFERROR(INDEX('Data Annex'!$K$1:$BS$4779,MATCH(L$1&amp;"|"&amp;$B21,'Data Annex'!$K$1:$K$4779,0),MATCH(L$2,'Data Annex'!$K$1:$BS$1,0)),"")</f>
        <v>1.5384723356440665E-3</v>
      </c>
      <c r="M21" s="192">
        <f>IFERROR(INDEX('Data Annex'!$K$1:$BS$4779,MATCH(M$1&amp;"|"&amp;$B21,'Data Annex'!$K$1:$K$4779,0),MATCH(M$2,'Data Annex'!$K$1:$BS$1,0)),"")</f>
        <v>1.6290321265719969E-3</v>
      </c>
      <c r="N21" s="192">
        <f>IFERROR(INDEX('Data Annex'!$K$1:$BS$4779,MATCH(N$1&amp;"|"&amp;$B21,'Data Annex'!$K$1:$K$4779,0),MATCH(N$2,'Data Annex'!$K$1:$BS$1,0)),"")</f>
        <v>2.6183948085002958E-3</v>
      </c>
      <c r="O21" s="220">
        <f>IFERROR(INDEX('Data Annex'!$K$1:$BS$4779,MATCH(O$1&amp;"|"&amp;$B21,'Data Annex'!$K$1:$K$4779,0),MATCH(O$2,'Data Annex'!$K$1:$BS$1,0)),"")</f>
        <v>1.9609102796577585E-2</v>
      </c>
      <c r="P21" s="196">
        <f>IFERROR(INDEX('Data Annex'!$K$1:$BS$4779,MATCH(P$1&amp;"|"&amp;$B21,'Data Annex'!$K$1:$K$4779,0),MATCH(P$2,'Data Annex'!$K$1:$BS$1,0)),"")</f>
        <v>3.5301689946949016E-2</v>
      </c>
      <c r="Q21" s="220">
        <f>IFERROR(INDEX('Data Annex'!$K$1:$BS$4779,MATCH(Q$1&amp;"|"&amp;$B21,'Data Annex'!$K$1:$K$4779,0),MATCH(Q$2,'Data Annex'!$K$1:$BS$1,0)),"")</f>
        <v>1.5631625933593064E-2</v>
      </c>
      <c r="R21" s="192">
        <f>IFERROR(INDEX('Data Annex'!$K$1:$BS$4779,MATCH(R$1&amp;"|"&amp;$B21,'Data Annex'!$K$1:$K$4779,0),MATCH(R$2,'Data Annex'!$K$1:$BS$1,0)),"")</f>
        <v>2.5017248043897336E-2</v>
      </c>
      <c r="S21" s="220">
        <f>IFERROR(INDEX('Data Annex'!$K$1:$BS$4779,MATCH(S$1&amp;"|"&amp;$B21,'Data Annex'!$K$1:$K$4779,0),MATCH(S$2,'Data Annex'!$K$1:$BS$1,0)),"")</f>
        <v>3.0958559801351367E-2</v>
      </c>
      <c r="T21" s="196">
        <f>IFERROR(INDEX('Data Annex'!$K$1:$BS$4779,MATCH(T$1&amp;"|"&amp;$B21,'Data Annex'!$K$1:$K$4779,0),MATCH(T$2,'Data Annex'!$K$1:$BS$1,0)),"")</f>
        <v>1.3423960728765619E-2</v>
      </c>
      <c r="U21" s="192">
        <f>IFERROR(INDEX('Data Annex'!$K$1:$BS$4779,MATCH(U$1&amp;"|"&amp;$B21,'Data Annex'!$K$1:$K$4779,0),MATCH(U$2,'Data Annex'!$K$1:$BS$1,0)),"")</f>
        <v>2.1629476866616783E-2</v>
      </c>
      <c r="V21" s="192">
        <f>IFERROR(INDEX('Data Annex'!$K$1:$BS$4779,MATCH(V$1&amp;"|"&amp;$B21,'Data Annex'!$K$1:$K$4779,0),MATCH(V$2,'Data Annex'!$K$1:$BS$1,0)),"")</f>
        <v>2.8087451501123323E-2</v>
      </c>
      <c r="W21" s="220">
        <f>IFERROR(INDEX('Data Annex'!$K$1:$BS$4779,MATCH(W$1&amp;"|"&amp;$B21,'Data Annex'!$K$1:$K$4779,0),MATCH(W$2,'Data Annex'!$K$1:$BS$1,0)),"")</f>
        <v>1.7826253287507633E-2</v>
      </c>
      <c r="X21" s="192">
        <f>IFERROR(INDEX('Data Annex'!$K$1:$BS$4779,MATCH(X$1&amp;"|"&amp;$B21,'Data Annex'!$K$1:$K$4779,0),MATCH(X$2,'Data Annex'!$K$1:$BS$1,0)),"")</f>
        <v>2.0765466893504027E-2</v>
      </c>
      <c r="Y21" s="3"/>
    </row>
    <row r="22" spans="1:25" ht="21" customHeight="1">
      <c r="A22" s="28"/>
      <c r="B22" s="1" t="s">
        <v>20</v>
      </c>
      <c r="C22"/>
      <c r="D22" s="204" t="s">
        <v>20</v>
      </c>
      <c r="E22" s="194">
        <f>IFERROR(INDEX('Data Annex'!$K$1:$BS$4779,MATCH(E$1&amp;"|"&amp;$B22,'Data Annex'!$K$1:$K$4779,0),MATCH(E$2,'Data Annex'!$K$1:$BS$1,0)),"")</f>
        <v>3.8297211976165299E-2</v>
      </c>
      <c r="F22" s="194">
        <f>IFERROR(INDEX('Data Annex'!$K$1:$BS$4779,MATCH(F$1&amp;"|"&amp;$B22,'Data Annex'!$K$1:$K$4779,0),MATCH(F$2,'Data Annex'!$K$1:$BS$1,0)),"")</f>
        <v>3.6854918896010662E-2</v>
      </c>
      <c r="G22" s="235">
        <f>IFERROR(INDEX('Data Annex'!$K$1:$BS$4779,MATCH(G$1&amp;"|"&amp;$B22,'Data Annex'!$K$1:$K$4779,0),MATCH(G$2,'Data Annex'!$K$1:$BS$1,0)),"")</f>
        <v>3.7630316508944321E-2</v>
      </c>
      <c r="H22" s="194">
        <f>IFERROR(INDEX('Data Annex'!$K$1:$BS$4779,MATCH(H$1&amp;"|"&amp;$B22,'Data Annex'!$K$1:$K$4779,0),MATCH(H$2,'Data Annex'!$K$1:$BS$1,0)),"")</f>
        <v>3.9948861793305535E-2</v>
      </c>
      <c r="I22" s="235">
        <f>IFERROR(INDEX('Data Annex'!$K$1:$BS$4779,MATCH(I$1&amp;"|"&amp;$B22,'Data Annex'!$K$1:$K$4779,0),MATCH(I$2,'Data Annex'!$K$1:$BS$1,0)),"")</f>
        <v>3.9903133697461041E-2</v>
      </c>
      <c r="J22" s="194">
        <f>IFERROR(INDEX('Data Annex'!$K$1:$BS$4779,MATCH(J$1&amp;"|"&amp;$B22,'Data Annex'!$K$1:$K$4779,0),MATCH(J$2,'Data Annex'!$K$1:$BS$1,0)),"")</f>
        <v>3.9068791193579797E-2</v>
      </c>
      <c r="K22" s="235">
        <f>IFERROR(INDEX('Data Annex'!$K$1:$BS$4779,MATCH(K$1&amp;"|"&amp;$B22,'Data Annex'!$K$1:$K$4779,0),MATCH(K$2,'Data Annex'!$K$1:$BS$1,0)),"")</f>
        <v>1.7449336170469357E-2</v>
      </c>
      <c r="L22" s="195">
        <f>IFERROR(INDEX('Data Annex'!$K$1:$BS$4779,MATCH(L$1&amp;"|"&amp;$B22,'Data Annex'!$K$1:$K$4779,0),MATCH(L$2,'Data Annex'!$K$1:$BS$1,0)),"")</f>
        <v>1.8759907924307467E-2</v>
      </c>
      <c r="M22" s="194">
        <f>IFERROR(INDEX('Data Annex'!$K$1:$BS$4779,MATCH(M$1&amp;"|"&amp;$B22,'Data Annex'!$K$1:$K$4779,0),MATCH(M$2,'Data Annex'!$K$1:$BS$1,0)),"")</f>
        <v>2.4830783705692624E-2</v>
      </c>
      <c r="N22" s="194">
        <f>IFERROR(INDEX('Data Annex'!$K$1:$BS$4779,MATCH(N$1&amp;"|"&amp;$B22,'Data Annex'!$K$1:$K$4779,0),MATCH(N$2,'Data Annex'!$K$1:$BS$1,0)),"")</f>
        <v>2.6900389086531359E-2</v>
      </c>
      <c r="O22" s="235">
        <f>IFERROR(INDEX('Data Annex'!$K$1:$BS$4779,MATCH(O$1&amp;"|"&amp;$B22,'Data Annex'!$K$1:$K$4779,0),MATCH(O$2,'Data Annex'!$K$1:$BS$1,0)),"")</f>
        <v>7.4357071087094731E-2</v>
      </c>
      <c r="P22" s="194">
        <f>IFERROR(INDEX('Data Annex'!$K$1:$BS$4779,MATCH(P$1&amp;"|"&amp;$B22,'Data Annex'!$K$1:$K$4779,0),MATCH(P$2,'Data Annex'!$K$1:$BS$1,0)),"")</f>
        <v>7.741059661404788E-2</v>
      </c>
      <c r="Q22" s="235">
        <f>IFERROR(INDEX('Data Annex'!$K$1:$BS$4779,MATCH(Q$1&amp;"|"&amp;$B22,'Data Annex'!$K$1:$K$4779,0),MATCH(Q$2,'Data Annex'!$K$1:$BS$1,0)),"")</f>
        <v>4.1942912178940195E-2</v>
      </c>
      <c r="R22" s="194">
        <f>IFERROR(INDEX('Data Annex'!$K$1:$BS$4779,MATCH(R$1&amp;"|"&amp;$B22,'Data Annex'!$K$1:$K$4779,0),MATCH(R$2,'Data Annex'!$K$1:$BS$1,0)),"")</f>
        <v>4.1903068560638392E-2</v>
      </c>
      <c r="S22" s="235">
        <f>IFERROR(INDEX('Data Annex'!$K$1:$BS$4779,MATCH(S$1&amp;"|"&amp;$B22,'Data Annex'!$K$1:$K$4779,0),MATCH(S$2,'Data Annex'!$K$1:$BS$1,0)),"")</f>
        <v>3.4677001574741066E-2</v>
      </c>
      <c r="T22" s="195">
        <f>IFERROR(INDEX('Data Annex'!$K$1:$BS$4779,MATCH(T$1&amp;"|"&amp;$B22,'Data Annex'!$K$1:$K$4779,0),MATCH(T$2,'Data Annex'!$K$1:$BS$1,0)),"")</f>
        <v>3.1385830064787505E-2</v>
      </c>
      <c r="U22" s="194">
        <f>IFERROR(INDEX('Data Annex'!$K$1:$BS$4779,MATCH(U$1&amp;"|"&amp;$B22,'Data Annex'!$K$1:$K$4779,0),MATCH(U$2,'Data Annex'!$K$1:$BS$1,0)),"")</f>
        <v>9.1669061163970181E-2</v>
      </c>
      <c r="V22" s="194">
        <f>IFERROR(INDEX('Data Annex'!$K$1:$BS$4779,MATCH(V$1&amp;"|"&amp;$B22,'Data Annex'!$K$1:$K$4779,0),MATCH(V$2,'Data Annex'!$K$1:$BS$1,0)),"")</f>
        <v>8.7696852688648838E-2</v>
      </c>
      <c r="W22" s="235">
        <f>IFERROR(INDEX('Data Annex'!$K$1:$BS$4779,MATCH(W$1&amp;"|"&amp;$B22,'Data Annex'!$K$1:$K$4779,0),MATCH(W$2,'Data Annex'!$K$1:$BS$1,0)),"")</f>
        <v>2.5007156042999107E-2</v>
      </c>
      <c r="X22" s="194">
        <f>IFERROR(INDEX('Data Annex'!$K$1:$BS$4779,MATCH(X$1&amp;"|"&amp;$B22,'Data Annex'!$K$1:$K$4779,0),MATCH(X$2,'Data Annex'!$K$1:$BS$1,0)),"")</f>
        <v>3.1174377836207596E-2</v>
      </c>
      <c r="Y22"/>
    </row>
    <row r="23" spans="1:25" ht="21" customHeight="1">
      <c r="A23"/>
      <c r="B23" s="1" t="s">
        <v>22</v>
      </c>
      <c r="C23"/>
      <c r="D23" s="204" t="s">
        <v>22</v>
      </c>
      <c r="E23" s="192">
        <f>IFERROR(INDEX('Data Annex'!$K$1:$BS$4779,MATCH(E$1&amp;"|"&amp;$B23,'Data Annex'!$K$1:$K$4779,0),MATCH(E$2,'Data Annex'!$K$1:$BS$1,0)),"")</f>
        <v>0.24802902957572012</v>
      </c>
      <c r="F23" s="192">
        <f>IFERROR(INDEX('Data Annex'!$K$1:$BS$4779,MATCH(F$1&amp;"|"&amp;$B23,'Data Annex'!$K$1:$K$4779,0),MATCH(F$2,'Data Annex'!$K$1:$BS$1,0)),"")</f>
        <v>0.17775679018885843</v>
      </c>
      <c r="G23" s="220">
        <f>IFERROR(INDEX('Data Annex'!$K$1:$BS$4779,MATCH(G$1&amp;"|"&amp;$B23,'Data Annex'!$K$1:$K$4779,0),MATCH(G$2,'Data Annex'!$K$1:$BS$1,0)),"")</f>
        <v>7.2532607190030074E-2</v>
      </c>
      <c r="H23" s="192">
        <f>IFERROR(INDEX('Data Annex'!$K$1:$BS$4779,MATCH(H$1&amp;"|"&amp;$B23,'Data Annex'!$K$1:$K$4779,0),MATCH(H$2,'Data Annex'!$K$1:$BS$1,0)),"")</f>
        <v>6.15612081380114E-2</v>
      </c>
      <c r="I23" s="220">
        <f>IFERROR(INDEX('Data Annex'!$K$1:$BS$4779,MATCH(I$1&amp;"|"&amp;$B23,'Data Annex'!$K$1:$K$4779,0),MATCH(I$2,'Data Annex'!$K$1:$BS$1,0)),"")</f>
        <v>6.0334887857585486E-2</v>
      </c>
      <c r="J23" s="192">
        <f>IFERROR(INDEX('Data Annex'!$K$1:$BS$4779,MATCH(J$1&amp;"|"&amp;$B23,'Data Annex'!$K$1:$K$4779,0),MATCH(J$2,'Data Annex'!$K$1:$BS$1,0)),"")</f>
        <v>5.5520892973852445E-2</v>
      </c>
      <c r="K23" s="220">
        <f>IFERROR(INDEX('Data Annex'!$K$1:$BS$4779,MATCH(K$1&amp;"|"&amp;$B23,'Data Annex'!$K$1:$K$4779,0),MATCH(K$2,'Data Annex'!$K$1:$BS$1,0)),"")</f>
        <v>5.7676511091168375E-3</v>
      </c>
      <c r="L23" s="196">
        <f>IFERROR(INDEX('Data Annex'!$K$1:$BS$4779,MATCH(L$1&amp;"|"&amp;$B23,'Data Annex'!$K$1:$K$4779,0),MATCH(L$2,'Data Annex'!$K$1:$BS$1,0)),"")</f>
        <v>2.8252816061889716E-3</v>
      </c>
      <c r="M23" s="192">
        <f>IFERROR(INDEX('Data Annex'!$K$1:$BS$4779,MATCH(M$1&amp;"|"&amp;$B23,'Data Annex'!$K$1:$K$4779,0),MATCH(M$2,'Data Annex'!$K$1:$BS$1,0)),"")</f>
        <v>2.0742922321471458E-2</v>
      </c>
      <c r="N23" s="192">
        <f>IFERROR(INDEX('Data Annex'!$K$1:$BS$4779,MATCH(N$1&amp;"|"&amp;$B23,'Data Annex'!$K$1:$K$4779,0),MATCH(N$2,'Data Annex'!$K$1:$BS$1,0)),"")</f>
        <v>1.070695784480896E-2</v>
      </c>
      <c r="O23" s="220">
        <f>IFERROR(INDEX('Data Annex'!$K$1:$BS$4779,MATCH(O$1&amp;"|"&amp;$B23,'Data Annex'!$K$1:$K$4779,0),MATCH(O$2,'Data Annex'!$K$1:$BS$1,0)),"")</f>
        <v>6.2680448936433888E-2</v>
      </c>
      <c r="P23" s="196">
        <f>IFERROR(INDEX('Data Annex'!$K$1:$BS$4779,MATCH(P$1&amp;"|"&amp;$B23,'Data Annex'!$K$1:$K$4779,0),MATCH(P$2,'Data Annex'!$K$1:$BS$1,0)),"")</f>
        <v>5.4327247103236269E-2</v>
      </c>
      <c r="Q23" s="220">
        <f>IFERROR(INDEX('Data Annex'!$K$1:$BS$4779,MATCH(Q$1&amp;"|"&amp;$B23,'Data Annex'!$K$1:$K$4779,0),MATCH(Q$2,'Data Annex'!$K$1:$BS$1,0)),"")</f>
        <v>8.4416317737623148E-2</v>
      </c>
      <c r="R23" s="192">
        <f>IFERROR(INDEX('Data Annex'!$K$1:$BS$4779,MATCH(R$1&amp;"|"&amp;$B23,'Data Annex'!$K$1:$K$4779,0),MATCH(R$2,'Data Annex'!$K$1:$BS$1,0)),"")</f>
        <v>7.1628972521408943E-2</v>
      </c>
      <c r="S23" s="220">
        <f>IFERROR(INDEX('Data Annex'!$K$1:$BS$4779,MATCH(S$1&amp;"|"&amp;$B23,'Data Annex'!$K$1:$K$4779,0),MATCH(S$2,'Data Annex'!$K$1:$BS$1,0)),"")</f>
        <v>2.0510617626162297E-2</v>
      </c>
      <c r="T23" s="196">
        <f>IFERROR(INDEX('Data Annex'!$K$1:$BS$4779,MATCH(T$1&amp;"|"&amp;$B23,'Data Annex'!$K$1:$K$4779,0),MATCH(T$2,'Data Annex'!$K$1:$BS$1,0)),"")</f>
        <v>1.2469957156279705E-2</v>
      </c>
      <c r="U23" s="192">
        <f>IFERROR(INDEX('Data Annex'!$K$1:$BS$4779,MATCH(U$1&amp;"|"&amp;$B23,'Data Annex'!$K$1:$K$4779,0),MATCH(U$2,'Data Annex'!$K$1:$BS$1,0)),"")</f>
        <v>7.1536765133348418E-2</v>
      </c>
      <c r="V23" s="192">
        <f>IFERROR(INDEX('Data Annex'!$K$1:$BS$4779,MATCH(V$1&amp;"|"&amp;$B23,'Data Annex'!$K$1:$K$4779,0),MATCH(V$2,'Data Annex'!$K$1:$BS$1,0)),"")</f>
        <v>4.1423434635323594E-2</v>
      </c>
      <c r="W23" s="220">
        <f>IFERROR(INDEX('Data Annex'!$K$1:$BS$4779,MATCH(W$1&amp;"|"&amp;$B23,'Data Annex'!$K$1:$K$4779,0),MATCH(W$2,'Data Annex'!$K$1:$BS$1,0)),"")</f>
        <v>5.0092753333236102E-2</v>
      </c>
      <c r="X23" s="192">
        <f>IFERROR(INDEX('Data Annex'!$K$1:$BS$4779,MATCH(X$1&amp;"|"&amp;$B23,'Data Annex'!$K$1:$K$4779,0),MATCH(X$2,'Data Annex'!$K$1:$BS$1,0)),"")</f>
        <v>3.7878762578752605E-2</v>
      </c>
      <c r="Y23"/>
    </row>
    <row r="24" spans="1:25" ht="21" customHeight="1">
      <c r="A24"/>
      <c r="B24" s="1" t="s">
        <v>90</v>
      </c>
      <c r="C24"/>
      <c r="D24" s="204" t="s">
        <v>90</v>
      </c>
      <c r="E24" s="194">
        <f>IFERROR(INDEX('Data Annex'!$K$1:$BS$4779,MATCH(E$1&amp;"|"&amp;$B24,'Data Annex'!$K$1:$K$4779,0),MATCH(E$2,'Data Annex'!$K$1:$BS$1,0)),"")</f>
        <v>2.2538756666058191E-2</v>
      </c>
      <c r="F24" s="194">
        <f>IFERROR(INDEX('Data Annex'!$K$1:$BS$4779,MATCH(F$1&amp;"|"&amp;$B24,'Data Annex'!$K$1:$K$4779,0),MATCH(F$2,'Data Annex'!$K$1:$BS$1,0)),"")</f>
        <v>2.091739651263104E-2</v>
      </c>
      <c r="G24" s="235">
        <f>IFERROR(INDEX('Data Annex'!$K$1:$BS$4779,MATCH(G$1&amp;"|"&amp;$B24,'Data Annex'!$K$1:$K$4779,0),MATCH(G$2,'Data Annex'!$K$1:$BS$1,0)),"")</f>
        <v>6.5432186144938551E-3</v>
      </c>
      <c r="H24" s="194">
        <f>IFERROR(INDEX('Data Annex'!$K$1:$BS$4779,MATCH(H$1&amp;"|"&amp;$B24,'Data Annex'!$K$1:$K$4779,0),MATCH(H$2,'Data Annex'!$K$1:$BS$1,0)),"")</f>
        <v>5.5280427535617958E-3</v>
      </c>
      <c r="I24" s="235">
        <f>IFERROR(INDEX('Data Annex'!$K$1:$BS$4779,MATCH(I$1&amp;"|"&amp;$B24,'Data Annex'!$K$1:$K$4779,0),MATCH(I$2,'Data Annex'!$K$1:$BS$1,0)),"")</f>
        <v>5.0734369846212095E-2</v>
      </c>
      <c r="J24" s="194">
        <f>IFERROR(INDEX('Data Annex'!$K$1:$BS$4779,MATCH(J$1&amp;"|"&amp;$B24,'Data Annex'!$K$1:$K$4779,0),MATCH(J$2,'Data Annex'!$K$1:$BS$1,0)),"")</f>
        <v>5.4730919364730214E-2</v>
      </c>
      <c r="K24" s="235">
        <f>IFERROR(INDEX('Data Annex'!$K$1:$BS$4779,MATCH(K$1&amp;"|"&amp;$B24,'Data Annex'!$K$1:$K$4779,0),MATCH(K$2,'Data Annex'!$K$1:$BS$1,0)),"")</f>
        <v>4.4906378690462772E-3</v>
      </c>
      <c r="L24" s="195">
        <f>IFERROR(INDEX('Data Annex'!$K$1:$BS$4779,MATCH(L$1&amp;"|"&amp;$B24,'Data Annex'!$K$1:$K$4779,0),MATCH(L$2,'Data Annex'!$K$1:$BS$1,0)),"")</f>
        <v>3.8257440445942136E-3</v>
      </c>
      <c r="M24" s="194">
        <f>IFERROR(INDEX('Data Annex'!$K$1:$BS$4779,MATCH(M$1&amp;"|"&amp;$B24,'Data Annex'!$K$1:$K$4779,0),MATCH(M$2,'Data Annex'!$K$1:$BS$1,0)),"")</f>
        <v>3.1560639737760218E-3</v>
      </c>
      <c r="N24" s="194">
        <f>IFERROR(INDEX('Data Annex'!$K$1:$BS$4779,MATCH(N$1&amp;"|"&amp;$B24,'Data Annex'!$K$1:$K$4779,0),MATCH(N$2,'Data Annex'!$K$1:$BS$1,0)),"")</f>
        <v>6.2756627316642522E-3</v>
      </c>
      <c r="O24" s="235">
        <f>IFERROR(INDEX('Data Annex'!$K$1:$BS$4779,MATCH(O$1&amp;"|"&amp;$B24,'Data Annex'!$K$1:$K$4779,0),MATCH(O$2,'Data Annex'!$K$1:$BS$1,0)),"")</f>
        <v>5.8616302541113309E-2</v>
      </c>
      <c r="P24" s="194">
        <f>IFERROR(INDEX('Data Annex'!$K$1:$BS$4779,MATCH(P$1&amp;"|"&amp;$B24,'Data Annex'!$K$1:$K$4779,0),MATCH(P$2,'Data Annex'!$K$1:$BS$1,0)),"")</f>
        <v>7.4006990147386223E-2</v>
      </c>
      <c r="Q24" s="235">
        <f>IFERROR(INDEX('Data Annex'!$K$1:$BS$4779,MATCH(Q$1&amp;"|"&amp;$B24,'Data Annex'!$K$1:$K$4779,0),MATCH(Q$2,'Data Annex'!$K$1:$BS$1,0)),"")</f>
        <v>2.4935354653284947E-2</v>
      </c>
      <c r="R24" s="194">
        <f>IFERROR(INDEX('Data Annex'!$K$1:$BS$4779,MATCH(R$1&amp;"|"&amp;$B24,'Data Annex'!$K$1:$K$4779,0),MATCH(R$2,'Data Annex'!$K$1:$BS$1,0)),"")</f>
        <v>2.5955374780750416E-2</v>
      </c>
      <c r="S24" s="235">
        <f>IFERROR(INDEX('Data Annex'!$K$1:$BS$4779,MATCH(S$1&amp;"|"&amp;$B24,'Data Annex'!$K$1:$K$4779,0),MATCH(S$2,'Data Annex'!$K$1:$BS$1,0)),"")</f>
        <v>2.8319451371414627E-2</v>
      </c>
      <c r="T24" s="195">
        <f>IFERROR(INDEX('Data Annex'!$K$1:$BS$4779,MATCH(T$1&amp;"|"&amp;$B24,'Data Annex'!$K$1:$K$4779,0),MATCH(T$2,'Data Annex'!$K$1:$BS$1,0)),"")</f>
        <v>2.6928284770858551E-2</v>
      </c>
      <c r="U24" s="194">
        <f>IFERROR(INDEX('Data Annex'!$K$1:$BS$4779,MATCH(U$1&amp;"|"&amp;$B24,'Data Annex'!$K$1:$K$4779,0),MATCH(U$2,'Data Annex'!$K$1:$BS$1,0)),"")</f>
        <v>3.8191258664831029E-2</v>
      </c>
      <c r="V24" s="194">
        <f>IFERROR(INDEX('Data Annex'!$K$1:$BS$4779,MATCH(V$1&amp;"|"&amp;$B24,'Data Annex'!$K$1:$K$4779,0),MATCH(V$2,'Data Annex'!$K$1:$BS$1,0)),"")</f>
        <v>4.48475019681936E-2</v>
      </c>
      <c r="W24" s="235">
        <f>IFERROR(INDEX('Data Annex'!$K$1:$BS$4779,MATCH(W$1&amp;"|"&amp;$B24,'Data Annex'!$K$1:$K$4779,0),MATCH(W$2,'Data Annex'!$K$1:$BS$1,0)),"")</f>
        <v>7.1550385315473945E-3</v>
      </c>
      <c r="X24" s="194">
        <f>IFERROR(INDEX('Data Annex'!$K$1:$BS$4779,MATCH(X$1&amp;"|"&amp;$B24,'Data Annex'!$K$1:$K$4779,0),MATCH(X$2,'Data Annex'!$K$1:$BS$1,0)),"")</f>
        <v>9.210962248263968E-3</v>
      </c>
      <c r="Y24"/>
    </row>
    <row r="25" spans="1:25" ht="21" customHeight="1">
      <c r="A25"/>
      <c r="B25" s="1" t="s">
        <v>23</v>
      </c>
      <c r="C25"/>
      <c r="D25" s="204" t="s">
        <v>23</v>
      </c>
      <c r="E25" s="192">
        <f>IFERROR(INDEX('Data Annex'!$K$1:$BS$4779,MATCH(E$1&amp;"|"&amp;$B25,'Data Annex'!$K$1:$K$4779,0),MATCH(E$2,'Data Annex'!$K$1:$BS$1,0)),"")</f>
        <v>6.1999747536040629E-2</v>
      </c>
      <c r="F25" s="192">
        <f>IFERROR(INDEX('Data Annex'!$K$1:$BS$4779,MATCH(F$1&amp;"|"&amp;$B25,'Data Annex'!$K$1:$K$4779,0),MATCH(F$2,'Data Annex'!$K$1:$BS$1,0)),"")</f>
        <v>5.8490621486397117E-2</v>
      </c>
      <c r="G25" s="220">
        <f>IFERROR(INDEX('Data Annex'!$K$1:$BS$4779,MATCH(G$1&amp;"|"&amp;$B25,'Data Annex'!$K$1:$K$4779,0),MATCH(G$2,'Data Annex'!$K$1:$BS$1,0)),"")</f>
        <v>3.3184114249068836E-2</v>
      </c>
      <c r="H25" s="192">
        <f>IFERROR(INDEX('Data Annex'!$K$1:$BS$4779,MATCH(H$1&amp;"|"&amp;$B25,'Data Annex'!$K$1:$K$4779,0),MATCH(H$2,'Data Annex'!$K$1:$BS$1,0)),"")</f>
        <v>1.5840876645658038E-2</v>
      </c>
      <c r="I25" s="220">
        <f>IFERROR(INDEX('Data Annex'!$K$1:$BS$4779,MATCH(I$1&amp;"|"&amp;$B25,'Data Annex'!$K$1:$K$4779,0),MATCH(I$2,'Data Annex'!$K$1:$BS$1,0)),"")</f>
        <v>5.355318276929949E-2</v>
      </c>
      <c r="J25" s="192">
        <f>IFERROR(INDEX('Data Annex'!$K$1:$BS$4779,MATCH(J$1&amp;"|"&amp;$B25,'Data Annex'!$K$1:$K$4779,0),MATCH(J$2,'Data Annex'!$K$1:$BS$1,0)),"")</f>
        <v>6.9867336923283271E-2</v>
      </c>
      <c r="K25" s="220">
        <f>IFERROR(INDEX('Data Annex'!$K$1:$BS$4779,MATCH(K$1&amp;"|"&amp;$B25,'Data Annex'!$K$1:$K$4779,0),MATCH(K$2,'Data Annex'!$K$1:$BS$1,0)),"")</f>
        <v>1.6724224066095026E-3</v>
      </c>
      <c r="L25" s="196">
        <f>IFERROR(INDEX('Data Annex'!$K$1:$BS$4779,MATCH(L$1&amp;"|"&amp;$B25,'Data Annex'!$K$1:$K$4779,0),MATCH(L$2,'Data Annex'!$K$1:$BS$1,0)),"")</f>
        <v>1.9871055722859941E-3</v>
      </c>
      <c r="M25" s="192">
        <f>IFERROR(INDEX('Data Annex'!$K$1:$BS$4779,MATCH(M$1&amp;"|"&amp;$B25,'Data Annex'!$K$1:$K$4779,0),MATCH(M$2,'Data Annex'!$K$1:$BS$1,0)),"")</f>
        <v>1.1477679783145685E-2</v>
      </c>
      <c r="N25" s="192">
        <f>IFERROR(INDEX('Data Annex'!$K$1:$BS$4779,MATCH(N$1&amp;"|"&amp;$B25,'Data Annex'!$K$1:$K$4779,0),MATCH(N$2,'Data Annex'!$K$1:$BS$1,0)),"")</f>
        <v>1.0339827868551131E-2</v>
      </c>
      <c r="O25" s="220">
        <f>IFERROR(INDEX('Data Annex'!$K$1:$BS$4779,MATCH(O$1&amp;"|"&amp;$B25,'Data Annex'!$K$1:$K$4779,0),MATCH(O$2,'Data Annex'!$K$1:$BS$1,0)),"")</f>
        <v>5.9813141338391357E-2</v>
      </c>
      <c r="P25" s="196">
        <f>IFERROR(INDEX('Data Annex'!$K$1:$BS$4779,MATCH(P$1&amp;"|"&amp;$B25,'Data Annex'!$K$1:$K$4779,0),MATCH(P$2,'Data Annex'!$K$1:$BS$1,0)),"")</f>
        <v>5.4564327111437549E-2</v>
      </c>
      <c r="Q25" s="220">
        <f>IFERROR(INDEX('Data Annex'!$K$1:$BS$4779,MATCH(Q$1&amp;"|"&amp;$B25,'Data Annex'!$K$1:$K$4779,0),MATCH(Q$2,'Data Annex'!$K$1:$BS$1,0)),"")</f>
        <v>3.9028749217919351E-2</v>
      </c>
      <c r="R25" s="192">
        <f>IFERROR(INDEX('Data Annex'!$K$1:$BS$4779,MATCH(R$1&amp;"|"&amp;$B25,'Data Annex'!$K$1:$K$4779,0),MATCH(R$2,'Data Annex'!$K$1:$BS$1,0)),"")</f>
        <v>4.1768721146269026E-2</v>
      </c>
      <c r="S25" s="220">
        <f>IFERROR(INDEX('Data Annex'!$K$1:$BS$4779,MATCH(S$1&amp;"|"&amp;$B25,'Data Annex'!$K$1:$K$4779,0),MATCH(S$2,'Data Annex'!$K$1:$BS$1,0)),"")</f>
        <v>4.7622221245414008E-2</v>
      </c>
      <c r="T25" s="196">
        <f>IFERROR(INDEX('Data Annex'!$K$1:$BS$4779,MATCH(T$1&amp;"|"&amp;$B25,'Data Annex'!$K$1:$K$4779,0),MATCH(T$2,'Data Annex'!$K$1:$BS$1,0)),"")</f>
        <v>4.3351651892683273E-2</v>
      </c>
      <c r="U25" s="192">
        <f>IFERROR(INDEX('Data Annex'!$K$1:$BS$4779,MATCH(U$1&amp;"|"&amp;$B25,'Data Annex'!$K$1:$K$4779,0),MATCH(U$2,'Data Annex'!$K$1:$BS$1,0)),"")</f>
        <v>4.0505546033445201E-2</v>
      </c>
      <c r="V25" s="192">
        <f>IFERROR(INDEX('Data Annex'!$K$1:$BS$4779,MATCH(V$1&amp;"|"&amp;$B25,'Data Annex'!$K$1:$K$4779,0),MATCH(V$2,'Data Annex'!$K$1:$BS$1,0)),"")</f>
        <v>3.752150681352262E-2</v>
      </c>
      <c r="W25" s="220">
        <f>IFERROR(INDEX('Data Annex'!$K$1:$BS$4779,MATCH(W$1&amp;"|"&amp;$B25,'Data Annex'!$K$1:$K$4779,0),MATCH(W$2,'Data Annex'!$K$1:$BS$1,0)),"")</f>
        <v>2.219365246273616E-2</v>
      </c>
      <c r="X25" s="192">
        <f>IFERROR(INDEX('Data Annex'!$K$1:$BS$4779,MATCH(X$1&amp;"|"&amp;$B25,'Data Annex'!$K$1:$K$4779,0),MATCH(X$2,'Data Annex'!$K$1:$BS$1,0)),"")</f>
        <v>2.102867119695593E-2</v>
      </c>
      <c r="Y25"/>
    </row>
    <row r="26" spans="1:25" ht="21" customHeight="1">
      <c r="A26"/>
      <c r="B26" s="1" t="s">
        <v>24</v>
      </c>
      <c r="C26"/>
      <c r="D26" s="204" t="s">
        <v>24</v>
      </c>
      <c r="E26" s="194">
        <f>IFERROR(INDEX('Data Annex'!$K$1:$BS$4779,MATCH(E$1&amp;"|"&amp;$B26,'Data Annex'!$K$1:$K$4779,0),MATCH(E$2,'Data Annex'!$K$1:$BS$1,0)),"")</f>
        <v>6.6898829642492871E-2</v>
      </c>
      <c r="F26" s="194">
        <f>IFERROR(INDEX('Data Annex'!$K$1:$BS$4779,MATCH(F$1&amp;"|"&amp;$B26,'Data Annex'!$K$1:$K$4779,0),MATCH(F$2,'Data Annex'!$K$1:$BS$1,0)),"")</f>
        <v>5.4988319499389759E-2</v>
      </c>
      <c r="G26" s="235">
        <f>IFERROR(INDEX('Data Annex'!$K$1:$BS$4779,MATCH(G$1&amp;"|"&amp;$B26,'Data Annex'!$K$1:$K$4779,0),MATCH(G$2,'Data Annex'!$K$1:$BS$1,0)),"")</f>
        <v>5.1605704410710362E-3</v>
      </c>
      <c r="H26" s="194">
        <f>IFERROR(INDEX('Data Annex'!$K$1:$BS$4779,MATCH(H$1&amp;"|"&amp;$B26,'Data Annex'!$K$1:$K$4779,0),MATCH(H$2,'Data Annex'!$K$1:$BS$1,0)),"")</f>
        <v>6.6620440301308082E-3</v>
      </c>
      <c r="I26" s="235">
        <f>IFERROR(INDEX('Data Annex'!$K$1:$BS$4779,MATCH(I$1&amp;"|"&amp;$B26,'Data Annex'!$K$1:$K$4779,0),MATCH(I$2,'Data Annex'!$K$1:$BS$1,0)),"")</f>
        <v>2.688910176889724E-2</v>
      </c>
      <c r="J26" s="194">
        <f>IFERROR(INDEX('Data Annex'!$K$1:$BS$4779,MATCH(J$1&amp;"|"&amp;$B26,'Data Annex'!$K$1:$K$4779,0),MATCH(J$2,'Data Annex'!$K$1:$BS$1,0)),"")</f>
        <v>2.2667901852542405E-2</v>
      </c>
      <c r="K26" s="235">
        <f>IFERROR(INDEX('Data Annex'!$K$1:$BS$4779,MATCH(K$1&amp;"|"&amp;$B26,'Data Annex'!$K$1:$K$4779,0),MATCH(K$2,'Data Annex'!$K$1:$BS$1,0)),"")</f>
        <v>1.5584762137154668E-3</v>
      </c>
      <c r="L26" s="195">
        <f>IFERROR(INDEX('Data Annex'!$K$1:$BS$4779,MATCH(L$1&amp;"|"&amp;$B26,'Data Annex'!$K$1:$K$4779,0),MATCH(L$2,'Data Annex'!$K$1:$BS$1,0)),"")</f>
        <v>1.9309705279986703E-4</v>
      </c>
      <c r="M26" s="194">
        <f>IFERROR(INDEX('Data Annex'!$K$1:$BS$4779,MATCH(M$1&amp;"|"&amp;$B26,'Data Annex'!$K$1:$K$4779,0),MATCH(M$2,'Data Annex'!$K$1:$BS$1,0)),"")</f>
        <v>9.8682191447876776E-3</v>
      </c>
      <c r="N26" s="194">
        <f>IFERROR(INDEX('Data Annex'!$K$1:$BS$4779,MATCH(N$1&amp;"|"&amp;$B26,'Data Annex'!$K$1:$K$4779,0),MATCH(N$2,'Data Annex'!$K$1:$BS$1,0)),"")</f>
        <v>5.3987566387036362E-2</v>
      </c>
      <c r="O26" s="235">
        <f>IFERROR(INDEX('Data Annex'!$K$1:$BS$4779,MATCH(O$1&amp;"|"&amp;$B26,'Data Annex'!$K$1:$K$4779,0),MATCH(O$2,'Data Annex'!$K$1:$BS$1,0)),"")</f>
        <v>6.1736172343068475E-2</v>
      </c>
      <c r="P26" s="194">
        <f>IFERROR(INDEX('Data Annex'!$K$1:$BS$4779,MATCH(P$1&amp;"|"&amp;$B26,'Data Annex'!$K$1:$K$4779,0),MATCH(P$2,'Data Annex'!$K$1:$BS$1,0)),"")</f>
        <v>5.9797386374183879E-2</v>
      </c>
      <c r="Q26" s="235">
        <f>IFERROR(INDEX('Data Annex'!$K$1:$BS$4779,MATCH(Q$1&amp;"|"&amp;$B26,'Data Annex'!$K$1:$K$4779,0),MATCH(Q$2,'Data Annex'!$K$1:$BS$1,0)),"")</f>
        <v>2.8697386709912023E-2</v>
      </c>
      <c r="R26" s="194">
        <f>IFERROR(INDEX('Data Annex'!$K$1:$BS$4779,MATCH(R$1&amp;"|"&amp;$B26,'Data Annex'!$K$1:$K$4779,0),MATCH(R$2,'Data Annex'!$K$1:$BS$1,0)),"")</f>
        <v>2.0258100371796796E-2</v>
      </c>
      <c r="S26" s="235">
        <f>IFERROR(INDEX('Data Annex'!$K$1:$BS$4779,MATCH(S$1&amp;"|"&amp;$B26,'Data Annex'!$K$1:$K$4779,0),MATCH(S$2,'Data Annex'!$K$1:$BS$1,0)),"")</f>
        <v>5.9608175924775256E-2</v>
      </c>
      <c r="T26" s="195">
        <f>IFERROR(INDEX('Data Annex'!$K$1:$BS$4779,MATCH(T$1&amp;"|"&amp;$B26,'Data Annex'!$K$1:$K$4779,0),MATCH(T$2,'Data Annex'!$K$1:$BS$1,0)),"")</f>
        <v>3.8437314315314247E-2</v>
      </c>
      <c r="U26" s="194">
        <f>IFERROR(INDEX('Data Annex'!$K$1:$BS$4779,MATCH(U$1&amp;"|"&amp;$B26,'Data Annex'!$K$1:$K$4779,0),MATCH(U$2,'Data Annex'!$K$1:$BS$1,0)),"")</f>
        <v>9.8006803932282435E-2</v>
      </c>
      <c r="V26" s="194">
        <f>IFERROR(INDEX('Data Annex'!$K$1:$BS$4779,MATCH(V$1&amp;"|"&amp;$B26,'Data Annex'!$K$1:$K$4779,0),MATCH(V$2,'Data Annex'!$K$1:$BS$1,0)),"")</f>
        <v>6.7372578274277825E-2</v>
      </c>
      <c r="W26" s="235">
        <f>IFERROR(INDEX('Data Annex'!$K$1:$BS$4779,MATCH(W$1&amp;"|"&amp;$B26,'Data Annex'!$K$1:$K$4779,0),MATCH(W$2,'Data Annex'!$K$1:$BS$1,0)),"")</f>
        <v>3.7800715091797277E-2</v>
      </c>
      <c r="X26" s="194">
        <f>IFERROR(INDEX('Data Annex'!$K$1:$BS$4779,MATCH(X$1&amp;"|"&amp;$B26,'Data Annex'!$K$1:$K$4779,0),MATCH(X$2,'Data Annex'!$K$1:$BS$1,0)),"")</f>
        <v>3.0092177686468075E-2</v>
      </c>
      <c r="Y26"/>
    </row>
    <row r="27" spans="1:25" ht="21" customHeight="1">
      <c r="A27"/>
      <c r="B27" s="1" t="s">
        <v>1386</v>
      </c>
      <c r="C27"/>
      <c r="D27" s="204" t="s">
        <v>1386</v>
      </c>
      <c r="E27" s="192">
        <f>IFERROR(INDEX('Data Annex'!$K$1:$BS$4779,MATCH(E$1&amp;"|"&amp;$B27,'Data Annex'!$K$1:$K$4779,0),MATCH(E$2,'Data Annex'!$K$1:$BS$1,0)),"")</f>
        <v>1.5382688224719497E-2</v>
      </c>
      <c r="F27" s="192">
        <f>IFERROR(INDEX('Data Annex'!$K$1:$BS$4779,MATCH(F$1&amp;"|"&amp;$B27,'Data Annex'!$K$1:$K$4779,0),MATCH(F$2,'Data Annex'!$K$1:$BS$1,0)),"")</f>
        <v>9.2379368513172289E-3</v>
      </c>
      <c r="G27" s="220">
        <f>IFERROR(INDEX('Data Annex'!$K$1:$BS$4779,MATCH(G$1&amp;"|"&amp;$B27,'Data Annex'!$K$1:$K$4779,0),MATCH(G$2,'Data Annex'!$K$1:$BS$1,0)),"")</f>
        <v>0.3815108561300059</v>
      </c>
      <c r="H27" s="192">
        <f>IFERROR(INDEX('Data Annex'!$K$1:$BS$4779,MATCH(H$1&amp;"|"&amp;$B27,'Data Annex'!$K$1:$K$4779,0),MATCH(H$2,'Data Annex'!$K$1:$BS$1,0)),"")</f>
        <v>0.37373925439923922</v>
      </c>
      <c r="I27" s="220">
        <f>IFERROR(INDEX('Data Annex'!$K$1:$BS$4779,MATCH(I$1&amp;"|"&amp;$B27,'Data Annex'!$K$1:$K$4779,0),MATCH(I$2,'Data Annex'!$K$1:$BS$1,0)),"")</f>
        <v>3.592725733759073E-2</v>
      </c>
      <c r="J27" s="192">
        <f>IFERROR(INDEX('Data Annex'!$K$1:$BS$4779,MATCH(J$1&amp;"|"&amp;$B27,'Data Annex'!$K$1:$K$4779,0),MATCH(J$2,'Data Annex'!$K$1:$BS$1,0)),"")</f>
        <v>3.5034529831338652E-2</v>
      </c>
      <c r="K27" s="220">
        <f>IFERROR(INDEX('Data Annex'!$K$1:$BS$4779,MATCH(K$1&amp;"|"&amp;$B27,'Data Annex'!$K$1:$K$4779,0),MATCH(K$2,'Data Annex'!$K$1:$BS$1,0)),"")</f>
        <v>0</v>
      </c>
      <c r="L27" s="196">
        <f>IFERROR(INDEX('Data Annex'!$K$1:$BS$4779,MATCH(L$1&amp;"|"&amp;$B27,'Data Annex'!$K$1:$K$4779,0),MATCH(L$2,'Data Annex'!$K$1:$BS$1,0)),"")</f>
        <v>0</v>
      </c>
      <c r="M27" s="192">
        <f>IFERROR(INDEX('Data Annex'!$K$1:$BS$4779,MATCH(M$1&amp;"|"&amp;$B27,'Data Annex'!$K$1:$K$4779,0),MATCH(M$2,'Data Annex'!$K$1:$BS$1,0)),"")</f>
        <v>1.5406386104957048E-2</v>
      </c>
      <c r="N27" s="192">
        <f>IFERROR(INDEX('Data Annex'!$K$1:$BS$4779,MATCH(N$1&amp;"|"&amp;$B27,'Data Annex'!$K$1:$K$4779,0),MATCH(N$2,'Data Annex'!$K$1:$BS$1,0)),"")</f>
        <v>1.515369728216248E-2</v>
      </c>
      <c r="O27" s="220">
        <f>IFERROR(INDEX('Data Annex'!$K$1:$BS$4779,MATCH(O$1&amp;"|"&amp;$B27,'Data Annex'!$K$1:$K$4779,0),MATCH(O$2,'Data Annex'!$K$1:$BS$1,0)),"")</f>
        <v>1.1136244706645272E-2</v>
      </c>
      <c r="P27" s="196">
        <f>IFERROR(INDEX('Data Annex'!$K$1:$BS$4779,MATCH(P$1&amp;"|"&amp;$B27,'Data Annex'!$K$1:$K$4779,0),MATCH(P$2,'Data Annex'!$K$1:$BS$1,0)),"")</f>
        <v>1.1271705119571497E-2</v>
      </c>
      <c r="Q27" s="220">
        <f>IFERROR(INDEX('Data Annex'!$K$1:$BS$4779,MATCH(Q$1&amp;"|"&amp;$B27,'Data Annex'!$K$1:$K$4779,0),MATCH(Q$2,'Data Annex'!$K$1:$BS$1,0)),"")</f>
        <v>8.4246352503248977E-3</v>
      </c>
      <c r="R27" s="192">
        <f>IFERROR(INDEX('Data Annex'!$K$1:$BS$4779,MATCH(R$1&amp;"|"&amp;$B27,'Data Annex'!$K$1:$K$4779,0),MATCH(R$2,'Data Annex'!$K$1:$BS$1,0)),"")</f>
        <v>1.0078090559952421E-2</v>
      </c>
      <c r="S27" s="220">
        <f>IFERROR(INDEX('Data Annex'!$K$1:$BS$4779,MATCH(S$1&amp;"|"&amp;$B27,'Data Annex'!$K$1:$K$4779,0),MATCH(S$2,'Data Annex'!$K$1:$BS$1,0)),"")</f>
        <v>7.4987928117076575E-3</v>
      </c>
      <c r="T27" s="196">
        <f>IFERROR(INDEX('Data Annex'!$K$1:$BS$4779,MATCH(T$1&amp;"|"&amp;$B27,'Data Annex'!$K$1:$K$4779,0),MATCH(T$2,'Data Annex'!$K$1:$BS$1,0)),"")</f>
        <v>1.3449951454126393E-2</v>
      </c>
      <c r="U27" s="192">
        <f>IFERROR(INDEX('Data Annex'!$K$1:$BS$4779,MATCH(U$1&amp;"|"&amp;$B27,'Data Annex'!$K$1:$K$4779,0),MATCH(U$2,'Data Annex'!$K$1:$BS$1,0)),"")</f>
        <v>5.7282711055417442E-2</v>
      </c>
      <c r="V27" s="192">
        <f>IFERROR(INDEX('Data Annex'!$K$1:$BS$4779,MATCH(V$1&amp;"|"&amp;$B27,'Data Annex'!$K$1:$K$4779,0),MATCH(V$2,'Data Annex'!$K$1:$BS$1,0)),"")</f>
        <v>4.844262281101494E-2</v>
      </c>
      <c r="W27" s="220">
        <f>IFERROR(INDEX('Data Annex'!$K$1:$BS$4779,MATCH(W$1&amp;"|"&amp;$B27,'Data Annex'!$K$1:$K$4779,0),MATCH(W$2,'Data Annex'!$K$1:$BS$1,0)),"")</f>
        <v>5.0141521720437066E-3</v>
      </c>
      <c r="X27" s="192">
        <f>IFERROR(INDEX('Data Annex'!$K$1:$BS$4779,MATCH(X$1&amp;"|"&amp;$B27,'Data Annex'!$K$1:$K$4779,0),MATCH(X$2,'Data Annex'!$K$1:$BS$1,0)),"")</f>
        <v>5.4063197761856693E-3</v>
      </c>
      <c r="Y27"/>
    </row>
    <row r="28" spans="1:25" ht="21" customHeight="1">
      <c r="A28"/>
      <c r="B28" s="1" t="s">
        <v>25</v>
      </c>
      <c r="C28"/>
      <c r="D28" s="204" t="s">
        <v>25</v>
      </c>
      <c r="E28" s="194">
        <f>IFERROR(INDEX('Data Annex'!$K$1:$BS$4779,MATCH(E$1&amp;"|"&amp;$B28,'Data Annex'!$K$1:$K$4779,0),MATCH(E$2,'Data Annex'!$K$1:$BS$1,0)),"")</f>
        <v>4.2022825437199096E-2</v>
      </c>
      <c r="F28" s="194">
        <f>IFERROR(INDEX('Data Annex'!$K$1:$BS$4779,MATCH(F$1&amp;"|"&amp;$B28,'Data Annex'!$K$1:$K$4779,0),MATCH(F$2,'Data Annex'!$K$1:$BS$1,0)),"")</f>
        <v>4.0961899280761688E-2</v>
      </c>
      <c r="G28" s="235">
        <f>IFERROR(INDEX('Data Annex'!$K$1:$BS$4779,MATCH(G$1&amp;"|"&amp;$B28,'Data Annex'!$K$1:$K$4779,0),MATCH(G$2,'Data Annex'!$K$1:$BS$1,0)),"")</f>
        <v>3.4685612823996299E-2</v>
      </c>
      <c r="H28" s="194">
        <f>IFERROR(INDEX('Data Annex'!$K$1:$BS$4779,MATCH(H$1&amp;"|"&amp;$B28,'Data Annex'!$K$1:$K$4779,0),MATCH(H$2,'Data Annex'!$K$1:$BS$1,0)),"")</f>
        <v>4.2178143544477319E-2</v>
      </c>
      <c r="I28" s="235">
        <f>IFERROR(INDEX('Data Annex'!$K$1:$BS$4779,MATCH(I$1&amp;"|"&amp;$B28,'Data Annex'!$K$1:$K$4779,0),MATCH(I$2,'Data Annex'!$K$1:$BS$1,0)),"")</f>
        <v>3.1644530855072968E-2</v>
      </c>
      <c r="J28" s="194">
        <f>IFERROR(INDEX('Data Annex'!$K$1:$BS$4779,MATCH(J$1&amp;"|"&amp;$B28,'Data Annex'!$K$1:$K$4779,0),MATCH(J$2,'Data Annex'!$K$1:$BS$1,0)),"")</f>
        <v>3.4136302258396041E-2</v>
      </c>
      <c r="K28" s="235">
        <f>IFERROR(INDEX('Data Annex'!$K$1:$BS$4779,MATCH(K$1&amp;"|"&amp;$B28,'Data Annex'!$K$1:$K$4779,0),MATCH(K$2,'Data Annex'!$K$1:$BS$1,0)),"")</f>
        <v>2.050187486802614E-2</v>
      </c>
      <c r="L28" s="195">
        <f>IFERROR(INDEX('Data Annex'!$K$1:$BS$4779,MATCH(L$1&amp;"|"&amp;$B28,'Data Annex'!$K$1:$K$4779,0),MATCH(L$2,'Data Annex'!$K$1:$BS$1,0)),"")</f>
        <v>1.7436657110159109E-2</v>
      </c>
      <c r="M28" s="194">
        <f>IFERROR(INDEX('Data Annex'!$K$1:$BS$4779,MATCH(M$1&amp;"|"&amp;$B28,'Data Annex'!$K$1:$K$4779,0),MATCH(M$2,'Data Annex'!$K$1:$BS$1,0)),"")</f>
        <v>2.0515067550386328E-2</v>
      </c>
      <c r="N28" s="194">
        <f>IFERROR(INDEX('Data Annex'!$K$1:$BS$4779,MATCH(N$1&amp;"|"&amp;$B28,'Data Annex'!$K$1:$K$4779,0),MATCH(N$2,'Data Annex'!$K$1:$BS$1,0)),"")</f>
        <v>1.8211961222078788E-2</v>
      </c>
      <c r="O28" s="235">
        <f>IFERROR(INDEX('Data Annex'!$K$1:$BS$4779,MATCH(O$1&amp;"|"&amp;$B28,'Data Annex'!$K$1:$K$4779,0),MATCH(O$2,'Data Annex'!$K$1:$BS$1,0)),"")</f>
        <v>8.1969094104474838E-2</v>
      </c>
      <c r="P28" s="194">
        <f>IFERROR(INDEX('Data Annex'!$K$1:$BS$4779,MATCH(P$1&amp;"|"&amp;$B28,'Data Annex'!$K$1:$K$4779,0),MATCH(P$2,'Data Annex'!$K$1:$BS$1,0)),"")</f>
        <v>7.7437214126329618E-2</v>
      </c>
      <c r="Q28" s="235">
        <f>IFERROR(INDEX('Data Annex'!$K$1:$BS$4779,MATCH(Q$1&amp;"|"&amp;$B28,'Data Annex'!$K$1:$K$4779,0),MATCH(Q$2,'Data Annex'!$K$1:$BS$1,0)),"")</f>
        <v>3.7221247711083046E-2</v>
      </c>
      <c r="R28" s="194">
        <f>IFERROR(INDEX('Data Annex'!$K$1:$BS$4779,MATCH(R$1&amp;"|"&amp;$B28,'Data Annex'!$K$1:$K$4779,0),MATCH(R$2,'Data Annex'!$K$1:$BS$1,0)),"")</f>
        <v>3.6735472439736787E-2</v>
      </c>
      <c r="S28" s="235">
        <f>IFERROR(INDEX('Data Annex'!$K$1:$BS$4779,MATCH(S$1&amp;"|"&amp;$B28,'Data Annex'!$K$1:$K$4779,0),MATCH(S$2,'Data Annex'!$K$1:$BS$1,0)),"")</f>
        <v>2.8215631962643224E-2</v>
      </c>
      <c r="T28" s="195">
        <f>IFERROR(INDEX('Data Annex'!$K$1:$BS$4779,MATCH(T$1&amp;"|"&amp;$B28,'Data Annex'!$K$1:$K$4779,0),MATCH(T$2,'Data Annex'!$K$1:$BS$1,0)),"")</f>
        <v>2.5867309462403197E-2</v>
      </c>
      <c r="U28" s="194">
        <f>IFERROR(INDEX('Data Annex'!$K$1:$BS$4779,MATCH(U$1&amp;"|"&amp;$B28,'Data Annex'!$K$1:$K$4779,0),MATCH(U$2,'Data Annex'!$K$1:$BS$1,0)),"")</f>
        <v>7.5480311833975702E-2</v>
      </c>
      <c r="V28" s="194">
        <f>IFERROR(INDEX('Data Annex'!$K$1:$BS$4779,MATCH(V$1&amp;"|"&amp;$B28,'Data Annex'!$K$1:$K$4779,0),MATCH(V$2,'Data Annex'!$K$1:$BS$1,0)),"")</f>
        <v>7.2034243063905934E-2</v>
      </c>
      <c r="W28" s="235">
        <f>IFERROR(INDEX('Data Annex'!$K$1:$BS$4779,MATCH(W$1&amp;"|"&amp;$B28,'Data Annex'!$K$1:$K$4779,0),MATCH(W$2,'Data Annex'!$K$1:$BS$1,0)),"")</f>
        <v>2.7593863204856881E-2</v>
      </c>
      <c r="X28" s="194">
        <f>IFERROR(INDEX('Data Annex'!$K$1:$BS$4779,MATCH(X$1&amp;"|"&amp;$B28,'Data Annex'!$K$1:$K$4779,0),MATCH(X$2,'Data Annex'!$K$1:$BS$1,0)),"")</f>
        <v>2.4994955696454907E-2</v>
      </c>
      <c r="Y28"/>
    </row>
    <row r="29" spans="1:25" ht="21" customHeight="1">
      <c r="A29"/>
      <c r="B29" s="1" t="s">
        <v>5610</v>
      </c>
      <c r="C29"/>
      <c r="D29" s="204" t="s">
        <v>5610</v>
      </c>
      <c r="E29" s="192">
        <f>IFERROR(INDEX('Data Annex'!$K$1:$BS$4779,MATCH(E$1&amp;"|"&amp;$B29,'Data Annex'!$K$1:$K$4779,0),MATCH(E$2,'Data Annex'!$K$1:$BS$1,0)),"")</f>
        <v>3.90695908875138E-2</v>
      </c>
      <c r="F29" s="192">
        <f>IFERROR(INDEX('Data Annex'!$K$1:$BS$4779,MATCH(F$1&amp;"|"&amp;$B29,'Data Annex'!$K$1:$K$4779,0),MATCH(F$2,'Data Annex'!$K$1:$BS$1,0)),"")</f>
        <v>2.9152441465753409E-2</v>
      </c>
      <c r="G29" s="220">
        <f>IFERROR(INDEX('Data Annex'!$K$1:$BS$4779,MATCH(G$1&amp;"|"&amp;$B29,'Data Annex'!$K$1:$K$4779,0),MATCH(G$2,'Data Annex'!$K$1:$BS$1,0)),"")</f>
        <v>1.6531813152270747E-2</v>
      </c>
      <c r="H29" s="192">
        <f>IFERROR(INDEX('Data Annex'!$K$1:$BS$4779,MATCH(H$1&amp;"|"&amp;$B29,'Data Annex'!$K$1:$K$4779,0),MATCH(H$2,'Data Annex'!$K$1:$BS$1,0)),"")</f>
        <v>1.7180562115831174E-2</v>
      </c>
      <c r="I29" s="220">
        <f>IFERROR(INDEX('Data Annex'!$K$1:$BS$4779,MATCH(I$1&amp;"|"&amp;$B29,'Data Annex'!$K$1:$K$4779,0),MATCH(I$2,'Data Annex'!$K$1:$BS$1,0)),"")</f>
        <v>3.8001243629097549E-2</v>
      </c>
      <c r="J29" s="192">
        <f>IFERROR(INDEX('Data Annex'!$K$1:$BS$4779,MATCH(J$1&amp;"|"&amp;$B29,'Data Annex'!$K$1:$K$4779,0),MATCH(J$2,'Data Annex'!$K$1:$BS$1,0)),"")</f>
        <v>3.6734527562484104E-2</v>
      </c>
      <c r="K29" s="220">
        <f>IFERROR(INDEX('Data Annex'!$K$1:$BS$4779,MATCH(K$1&amp;"|"&amp;$B29,'Data Annex'!$K$1:$K$4779,0),MATCH(K$2,'Data Annex'!$K$1:$BS$1,0)),"")</f>
        <v>2.5669229188524799E-3</v>
      </c>
      <c r="L29" s="196">
        <f>IFERROR(INDEX('Data Annex'!$K$1:$BS$4779,MATCH(L$1&amp;"|"&amp;$B29,'Data Annex'!$K$1:$K$4779,0),MATCH(L$2,'Data Annex'!$K$1:$BS$1,0)),"")</f>
        <v>1.4385622524509252E-3</v>
      </c>
      <c r="M29" s="192">
        <f>IFERROR(INDEX('Data Annex'!$K$1:$BS$4779,MATCH(M$1&amp;"|"&amp;$B29,'Data Annex'!$K$1:$K$4779,0),MATCH(M$2,'Data Annex'!$K$1:$BS$1,0)),"")</f>
        <v>6.542655835316103E-4</v>
      </c>
      <c r="N29" s="192">
        <f>IFERROR(INDEX('Data Annex'!$K$1:$BS$4779,MATCH(N$1&amp;"|"&amp;$B29,'Data Annex'!$K$1:$K$4779,0),MATCH(N$2,'Data Annex'!$K$1:$BS$1,0)),"")</f>
        <v>6.2401952641148988E-4</v>
      </c>
      <c r="O29" s="220">
        <f>IFERROR(INDEX('Data Annex'!$K$1:$BS$4779,MATCH(O$1&amp;"|"&amp;$B29,'Data Annex'!$K$1:$K$4779,0),MATCH(O$2,'Data Annex'!$K$1:$BS$1,0)),"")</f>
        <v>3.8860317916898951E-2</v>
      </c>
      <c r="P29" s="196">
        <f>IFERROR(INDEX('Data Annex'!$K$1:$BS$4779,MATCH(P$1&amp;"|"&amp;$B29,'Data Annex'!$K$1:$K$4779,0),MATCH(P$2,'Data Annex'!$K$1:$BS$1,0)),"")</f>
        <v>1.2923752929686089E-2</v>
      </c>
      <c r="Q29" s="220">
        <f>IFERROR(INDEX('Data Annex'!$K$1:$BS$4779,MATCH(Q$1&amp;"|"&amp;$B29,'Data Annex'!$K$1:$K$4779,0),MATCH(Q$2,'Data Annex'!$K$1:$BS$1,0)),"")</f>
        <v>4.7295991747126225E-2</v>
      </c>
      <c r="R29" s="192">
        <f>IFERROR(INDEX('Data Annex'!$K$1:$BS$4779,MATCH(R$1&amp;"|"&amp;$B29,'Data Annex'!$K$1:$K$4779,0),MATCH(R$2,'Data Annex'!$K$1:$BS$1,0)),"")</f>
        <v>3.555834926676895E-2</v>
      </c>
      <c r="S29" s="220">
        <f>IFERROR(INDEX('Data Annex'!$K$1:$BS$4779,MATCH(S$1&amp;"|"&amp;$B29,'Data Annex'!$K$1:$K$4779,0),MATCH(S$2,'Data Annex'!$K$1:$BS$1,0)),"")</f>
        <v>5.8831674638580508E-3</v>
      </c>
      <c r="T29" s="196">
        <f>IFERROR(INDEX('Data Annex'!$K$1:$BS$4779,MATCH(T$1&amp;"|"&amp;$B29,'Data Annex'!$K$1:$K$4779,0),MATCH(T$2,'Data Annex'!$K$1:$BS$1,0)),"")</f>
        <v>1.1274940816636485E-2</v>
      </c>
      <c r="U29" s="192">
        <f>IFERROR(INDEX('Data Annex'!$K$1:$BS$4779,MATCH(U$1&amp;"|"&amp;$B29,'Data Annex'!$K$1:$K$4779,0),MATCH(U$2,'Data Annex'!$K$1:$BS$1,0)),"")</f>
        <v>1.4499910939151355E-2</v>
      </c>
      <c r="V29" s="192">
        <f>IFERROR(INDEX('Data Annex'!$K$1:$BS$4779,MATCH(V$1&amp;"|"&amp;$B29,'Data Annex'!$K$1:$K$4779,0),MATCH(V$2,'Data Annex'!$K$1:$BS$1,0)),"")</f>
        <v>1.2118767781424618E-2</v>
      </c>
      <c r="W29" s="220">
        <f>IFERROR(INDEX('Data Annex'!$K$1:$BS$4779,MATCH(W$1&amp;"|"&amp;$B29,'Data Annex'!$K$1:$K$4779,0),MATCH(W$2,'Data Annex'!$K$1:$BS$1,0)),"")</f>
        <v>2.9143009036990807E-2</v>
      </c>
      <c r="X29" s="192">
        <f>IFERROR(INDEX('Data Annex'!$K$1:$BS$4779,MATCH(X$1&amp;"|"&amp;$B29,'Data Annex'!$K$1:$K$4779,0),MATCH(X$2,'Data Annex'!$K$1:$BS$1,0)),"")</f>
        <v>2.9053476935116986E-2</v>
      </c>
      <c r="Y29"/>
    </row>
    <row r="30" spans="1:25" ht="21" customHeight="1">
      <c r="A30"/>
      <c r="B30" s="1" t="s">
        <v>98</v>
      </c>
      <c r="C30"/>
      <c r="D30" s="204" t="s">
        <v>98</v>
      </c>
      <c r="E30" s="194">
        <f>IFERROR(INDEX('Data Annex'!$K$1:$BS$4779,MATCH(E$1&amp;"|"&amp;$B30,'Data Annex'!$K$1:$K$4779,0),MATCH(E$2,'Data Annex'!$K$1:$BS$1,0)),"")</f>
        <v>4.3727736398963733E-2</v>
      </c>
      <c r="F30" s="194">
        <f>IFERROR(INDEX('Data Annex'!$K$1:$BS$4779,MATCH(F$1&amp;"|"&amp;$B30,'Data Annex'!$K$1:$K$4779,0),MATCH(F$2,'Data Annex'!$K$1:$BS$1,0)),"")</f>
        <v>1.6414583187548109E-2</v>
      </c>
      <c r="G30" s="235">
        <f>IFERROR(INDEX('Data Annex'!$K$1:$BS$4779,MATCH(G$1&amp;"|"&amp;$B30,'Data Annex'!$K$1:$K$4779,0),MATCH(G$2,'Data Annex'!$K$1:$BS$1,0)),"")</f>
        <v>0</v>
      </c>
      <c r="H30" s="194">
        <f>IFERROR(INDEX('Data Annex'!$K$1:$BS$4779,MATCH(H$1&amp;"|"&amp;$B30,'Data Annex'!$K$1:$K$4779,0),MATCH(H$2,'Data Annex'!$K$1:$BS$1,0)),"")</f>
        <v>0</v>
      </c>
      <c r="I30" s="235">
        <f>IFERROR(INDEX('Data Annex'!$K$1:$BS$4779,MATCH(I$1&amp;"|"&amp;$B30,'Data Annex'!$K$1:$K$4779,0),MATCH(I$2,'Data Annex'!$K$1:$BS$1,0)),"")</f>
        <v>8.1397964758713175E-3</v>
      </c>
      <c r="J30" s="194">
        <f>IFERROR(INDEX('Data Annex'!$K$1:$BS$4779,MATCH(J$1&amp;"|"&amp;$B30,'Data Annex'!$K$1:$K$4779,0),MATCH(J$2,'Data Annex'!$K$1:$BS$1,0)),"")</f>
        <v>3.435403469571776E-2</v>
      </c>
      <c r="K30" s="235">
        <f>IFERROR(INDEX('Data Annex'!$K$1:$BS$4779,MATCH(K$1&amp;"|"&amp;$B30,'Data Annex'!$K$1:$K$4779,0),MATCH(K$2,'Data Annex'!$K$1:$BS$1,0)),"")</f>
        <v>2.483445613922026E-3</v>
      </c>
      <c r="L30" s="195">
        <f>IFERROR(INDEX('Data Annex'!$K$1:$BS$4779,MATCH(L$1&amp;"|"&amp;$B30,'Data Annex'!$K$1:$K$4779,0),MATCH(L$2,'Data Annex'!$K$1:$BS$1,0)),"")</f>
        <v>2.7787574029259042E-3</v>
      </c>
      <c r="M30" s="194">
        <f>IFERROR(INDEX('Data Annex'!$K$1:$BS$4779,MATCH(M$1&amp;"|"&amp;$B30,'Data Annex'!$K$1:$K$4779,0),MATCH(M$2,'Data Annex'!$K$1:$BS$1,0)),"")</f>
        <v>9.2989179440937774E-3</v>
      </c>
      <c r="N30" s="194">
        <f>IFERROR(INDEX('Data Annex'!$K$1:$BS$4779,MATCH(N$1&amp;"|"&amp;$B30,'Data Annex'!$K$1:$K$4779,0),MATCH(N$2,'Data Annex'!$K$1:$BS$1,0)),"")</f>
        <v>2.0376450537607459E-2</v>
      </c>
      <c r="O30" s="235">
        <f>IFERROR(INDEX('Data Annex'!$K$1:$BS$4779,MATCH(O$1&amp;"|"&amp;$B30,'Data Annex'!$K$1:$K$4779,0),MATCH(O$2,'Data Annex'!$K$1:$BS$1,0)),"")</f>
        <v>4.2224254386759141E-2</v>
      </c>
      <c r="P30" s="194">
        <f>IFERROR(INDEX('Data Annex'!$K$1:$BS$4779,MATCH(P$1&amp;"|"&amp;$B30,'Data Annex'!$K$1:$K$4779,0),MATCH(P$2,'Data Annex'!$K$1:$BS$1,0)),"")</f>
        <v>3.7407033492190149E-2</v>
      </c>
      <c r="Q30" s="235">
        <f>IFERROR(INDEX('Data Annex'!$K$1:$BS$4779,MATCH(Q$1&amp;"|"&amp;$B30,'Data Annex'!$K$1:$K$4779,0),MATCH(Q$2,'Data Annex'!$K$1:$BS$1,0)),"")</f>
        <v>7.4266589985497906E-3</v>
      </c>
      <c r="R30" s="194">
        <f>IFERROR(INDEX('Data Annex'!$K$1:$BS$4779,MATCH(R$1&amp;"|"&amp;$B30,'Data Annex'!$K$1:$K$4779,0),MATCH(R$2,'Data Annex'!$K$1:$BS$1,0)),"")</f>
        <v>6.9460640799449032E-3</v>
      </c>
      <c r="S30" s="235">
        <f>IFERROR(INDEX('Data Annex'!$K$1:$BS$4779,MATCH(S$1&amp;"|"&amp;$B30,'Data Annex'!$K$1:$K$4779,0),MATCH(S$2,'Data Annex'!$K$1:$BS$1,0)),"")</f>
        <v>2.5873843053014028E-2</v>
      </c>
      <c r="T30" s="195">
        <f>IFERROR(INDEX('Data Annex'!$K$1:$BS$4779,MATCH(T$1&amp;"|"&amp;$B30,'Data Annex'!$K$1:$K$4779,0),MATCH(T$2,'Data Annex'!$K$1:$BS$1,0)),"")</f>
        <v>1.5555594387264752E-2</v>
      </c>
      <c r="U30" s="194">
        <f>IFERROR(INDEX('Data Annex'!$K$1:$BS$4779,MATCH(U$1&amp;"|"&amp;$B30,'Data Annex'!$K$1:$K$4779,0),MATCH(U$2,'Data Annex'!$K$1:$BS$1,0)),"")</f>
        <v>8.0534817782171003E-2</v>
      </c>
      <c r="V30" s="194">
        <f>IFERROR(INDEX('Data Annex'!$K$1:$BS$4779,MATCH(V$1&amp;"|"&amp;$B30,'Data Annex'!$K$1:$K$4779,0),MATCH(V$2,'Data Annex'!$K$1:$BS$1,0)),"")</f>
        <v>1.4286585418971541E-3</v>
      </c>
      <c r="W30" s="235">
        <f>IFERROR(INDEX('Data Annex'!$K$1:$BS$4779,MATCH(W$1&amp;"|"&amp;$B30,'Data Annex'!$K$1:$K$4779,0),MATCH(W$2,'Data Annex'!$K$1:$BS$1,0)),"")</f>
        <v>1.3490273615702267E-3</v>
      </c>
      <c r="X30" s="194">
        <f>IFERROR(INDEX('Data Annex'!$K$1:$BS$4779,MATCH(X$1&amp;"|"&amp;$B30,'Data Annex'!$K$1:$K$4779,0),MATCH(X$2,'Data Annex'!$K$1:$BS$1,0)),"")</f>
        <v>1.4089605980254984E-3</v>
      </c>
      <c r="Y30"/>
    </row>
    <row r="31" spans="1:25" ht="21" customHeight="1">
      <c r="A31"/>
      <c r="B31" s="1" t="s">
        <v>94</v>
      </c>
      <c r="C31"/>
      <c r="D31" s="204" t="s">
        <v>94</v>
      </c>
      <c r="E31" s="192">
        <f>IFERROR(INDEX('Data Annex'!$K$1:$BS$4779,MATCH(E$1&amp;"|"&amp;$B31,'Data Annex'!$K$1:$K$4779,0),MATCH(E$2,'Data Annex'!$K$1:$BS$1,0)),"")</f>
        <v>2.580608734008712E-2</v>
      </c>
      <c r="F31" s="192">
        <f>IFERROR(INDEX('Data Annex'!$K$1:$BS$4779,MATCH(F$1&amp;"|"&amp;$B31,'Data Annex'!$K$1:$K$4779,0),MATCH(F$2,'Data Annex'!$K$1:$BS$1,0)),"")</f>
        <v>2.7841989590339119E-2</v>
      </c>
      <c r="G31" s="220">
        <f>IFERROR(INDEX('Data Annex'!$K$1:$BS$4779,MATCH(G$1&amp;"|"&amp;$B31,'Data Annex'!$K$1:$K$4779,0),MATCH(G$2,'Data Annex'!$K$1:$BS$1,0)),"")</f>
        <v>2.4612232620982969E-3</v>
      </c>
      <c r="H31" s="192">
        <f>IFERROR(INDEX('Data Annex'!$K$1:$BS$4779,MATCH(H$1&amp;"|"&amp;$B31,'Data Annex'!$K$1:$K$4779,0),MATCH(H$2,'Data Annex'!$K$1:$BS$1,0)),"")</f>
        <v>3.3422674890880061E-3</v>
      </c>
      <c r="I31" s="220">
        <f>IFERROR(INDEX('Data Annex'!$K$1:$BS$4779,MATCH(I$1&amp;"|"&amp;$B31,'Data Annex'!$K$1:$K$4779,0),MATCH(I$2,'Data Annex'!$K$1:$BS$1,0)),"")</f>
        <v>3.6687652536217447E-2</v>
      </c>
      <c r="J31" s="192">
        <f>IFERROR(INDEX('Data Annex'!$K$1:$BS$4779,MATCH(J$1&amp;"|"&amp;$B31,'Data Annex'!$K$1:$K$4779,0),MATCH(J$2,'Data Annex'!$K$1:$BS$1,0)),"")</f>
        <v>3.4680872148758167E-2</v>
      </c>
      <c r="K31" s="220">
        <f>IFERROR(INDEX('Data Annex'!$K$1:$BS$4779,MATCH(K$1&amp;"|"&amp;$B31,'Data Annex'!$K$1:$K$4779,0),MATCH(K$2,'Data Annex'!$K$1:$BS$1,0)),"")</f>
        <v>2.8431268675263421E-2</v>
      </c>
      <c r="L31" s="196">
        <f>IFERROR(INDEX('Data Annex'!$K$1:$BS$4779,MATCH(L$1&amp;"|"&amp;$B31,'Data Annex'!$K$1:$K$4779,0),MATCH(L$2,'Data Annex'!$K$1:$BS$1,0)),"")</f>
        <v>2.688896053703943E-2</v>
      </c>
      <c r="M31" s="192">
        <f>IFERROR(INDEX('Data Annex'!$K$1:$BS$4779,MATCH(M$1&amp;"|"&amp;$B31,'Data Annex'!$K$1:$K$4779,0),MATCH(M$2,'Data Annex'!$K$1:$BS$1,0)),"")</f>
        <v>4.0624698230171966E-2</v>
      </c>
      <c r="N31" s="192">
        <f>IFERROR(INDEX('Data Annex'!$K$1:$BS$4779,MATCH(N$1&amp;"|"&amp;$B31,'Data Annex'!$K$1:$K$4779,0),MATCH(N$2,'Data Annex'!$K$1:$BS$1,0)),"")</f>
        <v>3.943736995594025E-2</v>
      </c>
      <c r="O31" s="220">
        <f>IFERROR(INDEX('Data Annex'!$K$1:$BS$4779,MATCH(O$1&amp;"|"&amp;$B31,'Data Annex'!$K$1:$K$4779,0),MATCH(O$2,'Data Annex'!$K$1:$BS$1,0)),"")</f>
        <v>3.0828425765884945E-2</v>
      </c>
      <c r="P31" s="196">
        <f>IFERROR(INDEX('Data Annex'!$K$1:$BS$4779,MATCH(P$1&amp;"|"&amp;$B31,'Data Annex'!$K$1:$K$4779,0),MATCH(P$2,'Data Annex'!$K$1:$BS$1,0)),"")</f>
        <v>4.0791811814616087E-2</v>
      </c>
      <c r="Q31" s="220">
        <f>IFERROR(INDEX('Data Annex'!$K$1:$BS$4779,MATCH(Q$1&amp;"|"&amp;$B31,'Data Annex'!$K$1:$K$4779,0),MATCH(Q$2,'Data Annex'!$K$1:$BS$1,0)),"")</f>
        <v>3.1566530185702581E-2</v>
      </c>
      <c r="R31" s="192">
        <f>IFERROR(INDEX('Data Annex'!$K$1:$BS$4779,MATCH(R$1&amp;"|"&amp;$B31,'Data Annex'!$K$1:$K$4779,0),MATCH(R$2,'Data Annex'!$K$1:$BS$1,0)),"")</f>
        <v>3.2741076878064344E-2</v>
      </c>
      <c r="S31" s="220">
        <f>IFERROR(INDEX('Data Annex'!$K$1:$BS$4779,MATCH(S$1&amp;"|"&amp;$B31,'Data Annex'!$K$1:$K$4779,0),MATCH(S$2,'Data Annex'!$K$1:$BS$1,0)),"")</f>
        <v>2.9931504340119295E-2</v>
      </c>
      <c r="T31" s="196">
        <f>IFERROR(INDEX('Data Annex'!$K$1:$BS$4779,MATCH(T$1&amp;"|"&amp;$B31,'Data Annex'!$K$1:$K$4779,0),MATCH(T$2,'Data Annex'!$K$1:$BS$1,0)),"")</f>
        <v>3.1792442537894414E-2</v>
      </c>
      <c r="U31" s="192">
        <f>IFERROR(INDEX('Data Annex'!$K$1:$BS$4779,MATCH(U$1&amp;"|"&amp;$B31,'Data Annex'!$K$1:$K$4779,0),MATCH(U$2,'Data Annex'!$K$1:$BS$1,0)),"")</f>
        <v>5.9282733365317683E-2</v>
      </c>
      <c r="V31" s="192">
        <f>IFERROR(INDEX('Data Annex'!$K$1:$BS$4779,MATCH(V$1&amp;"|"&amp;$B31,'Data Annex'!$K$1:$K$4779,0),MATCH(V$2,'Data Annex'!$K$1:$BS$1,0)),"")</f>
        <v>3.3079194829080484E-2</v>
      </c>
      <c r="W31" s="220">
        <f>IFERROR(INDEX('Data Annex'!$K$1:$BS$4779,MATCH(W$1&amp;"|"&amp;$B31,'Data Annex'!$K$1:$K$4779,0),MATCH(W$2,'Data Annex'!$K$1:$BS$1,0)),"")</f>
        <v>1.8502413164105079E-2</v>
      </c>
      <c r="X31" s="192">
        <f>IFERROR(INDEX('Data Annex'!$K$1:$BS$4779,MATCH(X$1&amp;"|"&amp;$B31,'Data Annex'!$K$1:$K$4779,0),MATCH(X$2,'Data Annex'!$K$1:$BS$1,0)),"")</f>
        <v>1.9698733067306386E-2</v>
      </c>
      <c r="Y31"/>
    </row>
    <row r="32" spans="1:25" ht="21" customHeight="1">
      <c r="A32"/>
      <c r="B32" s="1" t="s">
        <v>99</v>
      </c>
      <c r="C32"/>
      <c r="D32" s="204" t="s">
        <v>99</v>
      </c>
      <c r="E32" s="194">
        <f>IFERROR(INDEX('Data Annex'!$K$1:$BS$4779,MATCH(E$1&amp;"|"&amp;$B32,'Data Annex'!$K$1:$K$4779,0),MATCH(E$2,'Data Annex'!$K$1:$BS$1,0)),"")</f>
        <v>3.6934627798264241E-3</v>
      </c>
      <c r="F32" s="194">
        <f>IFERROR(INDEX('Data Annex'!$K$1:$BS$4779,MATCH(F$1&amp;"|"&amp;$B32,'Data Annex'!$K$1:$K$4779,0),MATCH(F$2,'Data Annex'!$K$1:$BS$1,0)),"")</f>
        <v>3.8336026264139057E-3</v>
      </c>
      <c r="G32" s="235">
        <f>IFERROR(INDEX('Data Annex'!$K$1:$BS$4779,MATCH(G$1&amp;"|"&amp;$B32,'Data Annex'!$K$1:$K$4779,0),MATCH(G$2,'Data Annex'!$K$1:$BS$1,0)),"")</f>
        <v>7.90137081434596E-3</v>
      </c>
      <c r="H32" s="194">
        <f>IFERROR(INDEX('Data Annex'!$K$1:$BS$4779,MATCH(H$1&amp;"|"&amp;$B32,'Data Annex'!$K$1:$K$4779,0),MATCH(H$2,'Data Annex'!$K$1:$BS$1,0)),"")</f>
        <v>2.6970841682646844E-2</v>
      </c>
      <c r="I32" s="235">
        <f>IFERROR(INDEX('Data Annex'!$K$1:$BS$4779,MATCH(I$1&amp;"|"&amp;$B32,'Data Annex'!$K$1:$K$4779,0),MATCH(I$2,'Data Annex'!$K$1:$BS$1,0)),"")</f>
        <v>2.0812418695115253E-2</v>
      </c>
      <c r="J32" s="194">
        <f>IFERROR(INDEX('Data Annex'!$K$1:$BS$4779,MATCH(J$1&amp;"|"&amp;$B32,'Data Annex'!$K$1:$K$4779,0),MATCH(J$2,'Data Annex'!$K$1:$BS$1,0)),"")</f>
        <v>2.016441016949418E-2</v>
      </c>
      <c r="K32" s="235">
        <f>IFERROR(INDEX('Data Annex'!$K$1:$BS$4779,MATCH(K$1&amp;"|"&amp;$B32,'Data Annex'!$K$1:$K$4779,0),MATCH(K$2,'Data Annex'!$K$1:$BS$1,0)),"")</f>
        <v>2.2878441724042179E-3</v>
      </c>
      <c r="L32" s="195">
        <f>IFERROR(INDEX('Data Annex'!$K$1:$BS$4779,MATCH(L$1&amp;"|"&amp;$B32,'Data Annex'!$K$1:$K$4779,0),MATCH(L$2,'Data Annex'!$K$1:$BS$1,0)),"")</f>
        <v>2.119965750427904E-3</v>
      </c>
      <c r="M32" s="194">
        <f>IFERROR(INDEX('Data Annex'!$K$1:$BS$4779,MATCH(M$1&amp;"|"&amp;$B32,'Data Annex'!$K$1:$K$4779,0),MATCH(M$2,'Data Annex'!$K$1:$BS$1,0)),"")</f>
        <v>1.3302988714892184E-3</v>
      </c>
      <c r="N32" s="194">
        <f>IFERROR(INDEX('Data Annex'!$K$1:$BS$4779,MATCH(N$1&amp;"|"&amp;$B32,'Data Annex'!$K$1:$K$4779,0),MATCH(N$2,'Data Annex'!$K$1:$BS$1,0)),"")</f>
        <v>2.1516031324783349E-3</v>
      </c>
      <c r="O32" s="235">
        <f>IFERROR(INDEX('Data Annex'!$K$1:$BS$4779,MATCH(O$1&amp;"|"&amp;$B32,'Data Annex'!$K$1:$K$4779,0),MATCH(O$2,'Data Annex'!$K$1:$BS$1,0)),"")</f>
        <v>2.617995655140919E-2</v>
      </c>
      <c r="P32" s="194">
        <f>IFERROR(INDEX('Data Annex'!$K$1:$BS$4779,MATCH(P$1&amp;"|"&amp;$B32,'Data Annex'!$K$1:$K$4779,0),MATCH(P$2,'Data Annex'!$K$1:$BS$1,0)),"")</f>
        <v>2.2803255096532919E-2</v>
      </c>
      <c r="Q32" s="235">
        <f>IFERROR(INDEX('Data Annex'!$K$1:$BS$4779,MATCH(Q$1&amp;"|"&amp;$B32,'Data Annex'!$K$1:$K$4779,0),MATCH(Q$2,'Data Annex'!$K$1:$BS$1,0)),"")</f>
        <v>4.4003542777294033E-3</v>
      </c>
      <c r="R32" s="194">
        <f>IFERROR(INDEX('Data Annex'!$K$1:$BS$4779,MATCH(R$1&amp;"|"&amp;$B32,'Data Annex'!$K$1:$K$4779,0),MATCH(R$2,'Data Annex'!$K$1:$BS$1,0)),"")</f>
        <v>3.5378088087904399E-3</v>
      </c>
      <c r="S32" s="235">
        <f>IFERROR(INDEX('Data Annex'!$K$1:$BS$4779,MATCH(S$1&amp;"|"&amp;$B32,'Data Annex'!$K$1:$K$4779,0),MATCH(S$2,'Data Annex'!$K$1:$BS$1,0)),"")</f>
        <v>6.077449869672525E-2</v>
      </c>
      <c r="T32" s="195">
        <f>IFERROR(INDEX('Data Annex'!$K$1:$BS$4779,MATCH(T$1&amp;"|"&amp;$B32,'Data Annex'!$K$1:$K$4779,0),MATCH(T$2,'Data Annex'!$K$1:$BS$1,0)),"")</f>
        <v>1.4523782211109969E-2</v>
      </c>
      <c r="U32" s="194">
        <f>IFERROR(INDEX('Data Annex'!$K$1:$BS$4779,MATCH(U$1&amp;"|"&amp;$B32,'Data Annex'!$K$1:$K$4779,0),MATCH(U$2,'Data Annex'!$K$1:$BS$1,0)),"")</f>
        <v>6.4354406952324148E-3</v>
      </c>
      <c r="V32" s="194">
        <f>IFERROR(INDEX('Data Annex'!$K$1:$BS$4779,MATCH(V$1&amp;"|"&amp;$B32,'Data Annex'!$K$1:$K$4779,0),MATCH(V$2,'Data Annex'!$K$1:$BS$1,0)),"")</f>
        <v>6.7084449415402096E-3</v>
      </c>
      <c r="W32" s="235">
        <f>IFERROR(INDEX('Data Annex'!$K$1:$BS$4779,MATCH(W$1&amp;"|"&amp;$B32,'Data Annex'!$K$1:$K$4779,0),MATCH(W$2,'Data Annex'!$K$1:$BS$1,0)),"")</f>
        <v>2.5109585420951723E-3</v>
      </c>
      <c r="X32" s="194">
        <f>IFERROR(INDEX('Data Annex'!$K$1:$BS$4779,MATCH(X$1&amp;"|"&amp;$B32,'Data Annex'!$K$1:$K$4779,0),MATCH(X$2,'Data Annex'!$K$1:$BS$1,0)),"")</f>
        <v>2.8384154834580552E-3</v>
      </c>
      <c r="Y32"/>
    </row>
    <row r="33" spans="1:25" ht="21" customHeight="1">
      <c r="A33"/>
      <c r="B33" s="1" t="s">
        <v>26</v>
      </c>
      <c r="C33"/>
      <c r="D33" s="204" t="s">
        <v>26</v>
      </c>
      <c r="E33" s="192">
        <f>IFERROR(INDEX('Data Annex'!$K$1:$BS$4779,MATCH(E$1&amp;"|"&amp;$B33,'Data Annex'!$K$1:$K$4779,0),MATCH(E$2,'Data Annex'!$K$1:$BS$1,0)),"")</f>
        <v>5.0015548223321148E-3</v>
      </c>
      <c r="F33" s="192">
        <f>IFERROR(INDEX('Data Annex'!$K$1:$BS$4779,MATCH(F$1&amp;"|"&amp;$B33,'Data Annex'!$K$1:$K$4779,0),MATCH(F$2,'Data Annex'!$K$1:$BS$1,0)),"")</f>
        <v>4.4314327589208328E-4</v>
      </c>
      <c r="G33" s="220">
        <f>IFERROR(INDEX('Data Annex'!$K$1:$BS$4779,MATCH(G$1&amp;"|"&amp;$B33,'Data Annex'!$K$1:$K$4779,0),MATCH(G$2,'Data Annex'!$K$1:$BS$1,0)),"")</f>
        <v>0</v>
      </c>
      <c r="H33" s="192">
        <f>IFERROR(INDEX('Data Annex'!$K$1:$BS$4779,MATCH(H$1&amp;"|"&amp;$B33,'Data Annex'!$K$1:$K$4779,0),MATCH(H$2,'Data Annex'!$K$1:$BS$1,0)),"")</f>
        <v>0</v>
      </c>
      <c r="I33" s="220">
        <f>IFERROR(INDEX('Data Annex'!$K$1:$BS$4779,MATCH(I$1&amp;"|"&amp;$B33,'Data Annex'!$K$1:$K$4779,0),MATCH(I$2,'Data Annex'!$K$1:$BS$1,0)),"")</f>
        <v>0.10457955378934264</v>
      </c>
      <c r="J33" s="192">
        <f>IFERROR(INDEX('Data Annex'!$K$1:$BS$4779,MATCH(J$1&amp;"|"&amp;$B33,'Data Annex'!$K$1:$K$4779,0),MATCH(J$2,'Data Annex'!$K$1:$BS$1,0)),"")</f>
        <v>6.6763442989379057E-2</v>
      </c>
      <c r="K33" s="220">
        <f>IFERROR(INDEX('Data Annex'!$K$1:$BS$4779,MATCH(K$1&amp;"|"&amp;$B33,'Data Annex'!$K$1:$K$4779,0),MATCH(K$2,'Data Annex'!$K$1:$BS$1,0)),"")</f>
        <v>1.7929215212675837E-2</v>
      </c>
      <c r="L33" s="196">
        <f>IFERROR(INDEX('Data Annex'!$K$1:$BS$4779,MATCH(L$1&amp;"|"&amp;$B33,'Data Annex'!$K$1:$K$4779,0),MATCH(L$2,'Data Annex'!$K$1:$BS$1,0)),"")</f>
        <v>1.8175504360624841E-2</v>
      </c>
      <c r="M33" s="192">
        <f>IFERROR(INDEX('Data Annex'!$K$1:$BS$4779,MATCH(M$1&amp;"|"&amp;$B33,'Data Annex'!$K$1:$K$4779,0),MATCH(M$2,'Data Annex'!$K$1:$BS$1,0)),"")</f>
        <v>7.2327667836066931E-4</v>
      </c>
      <c r="N33" s="192">
        <f>IFERROR(INDEX('Data Annex'!$K$1:$BS$4779,MATCH(N$1&amp;"|"&amp;$B33,'Data Annex'!$K$1:$K$4779,0),MATCH(N$2,'Data Annex'!$K$1:$BS$1,0)),"")</f>
        <v>8.0344151696174143E-4</v>
      </c>
      <c r="O33" s="220">
        <f>IFERROR(INDEX('Data Annex'!$K$1:$BS$4779,MATCH(O$1&amp;"|"&amp;$B33,'Data Annex'!$K$1:$K$4779,0),MATCH(O$2,'Data Annex'!$K$1:$BS$1,0)),"")</f>
        <v>5.7595991524547981E-2</v>
      </c>
      <c r="P33" s="196">
        <f>IFERROR(INDEX('Data Annex'!$K$1:$BS$4779,MATCH(P$1&amp;"|"&amp;$B33,'Data Annex'!$K$1:$K$4779,0),MATCH(P$2,'Data Annex'!$K$1:$BS$1,0)),"")</f>
        <v>6.0996054291427182E-2</v>
      </c>
      <c r="Q33" s="220">
        <f>IFERROR(INDEX('Data Annex'!$K$1:$BS$4779,MATCH(Q$1&amp;"|"&amp;$B33,'Data Annex'!$K$1:$K$4779,0),MATCH(Q$2,'Data Annex'!$K$1:$BS$1,0)),"")</f>
        <v>6.8431436874687543E-2</v>
      </c>
      <c r="R33" s="192">
        <f>IFERROR(INDEX('Data Annex'!$K$1:$BS$4779,MATCH(R$1&amp;"|"&amp;$B33,'Data Annex'!$K$1:$K$4779,0),MATCH(R$2,'Data Annex'!$K$1:$BS$1,0)),"")</f>
        <v>5.1512047463973129E-2</v>
      </c>
      <c r="S33" s="220">
        <f>IFERROR(INDEX('Data Annex'!$K$1:$BS$4779,MATCH(S$1&amp;"|"&amp;$B33,'Data Annex'!$K$1:$K$4779,0),MATCH(S$2,'Data Annex'!$K$1:$BS$1,0)),"")</f>
        <v>9.7949927574234041E-2</v>
      </c>
      <c r="T33" s="196">
        <f>IFERROR(INDEX('Data Annex'!$K$1:$BS$4779,MATCH(T$1&amp;"|"&amp;$B33,'Data Annex'!$K$1:$K$4779,0),MATCH(T$2,'Data Annex'!$K$1:$BS$1,0)),"")</f>
        <v>7.3168478958211908E-2</v>
      </c>
      <c r="U33" s="192">
        <f>IFERROR(INDEX('Data Annex'!$K$1:$BS$4779,MATCH(U$1&amp;"|"&amp;$B33,'Data Annex'!$K$1:$K$4779,0),MATCH(U$2,'Data Annex'!$K$1:$BS$1,0)),"")</f>
        <v>8.9807357257610118E-2</v>
      </c>
      <c r="V33" s="192">
        <f>IFERROR(INDEX('Data Annex'!$K$1:$BS$4779,MATCH(V$1&amp;"|"&amp;$B33,'Data Annex'!$K$1:$K$4779,0),MATCH(V$2,'Data Annex'!$K$1:$BS$1,0)),"")</f>
        <v>8.863326208047495E-2</v>
      </c>
      <c r="W33" s="220">
        <f>IFERROR(INDEX('Data Annex'!$K$1:$BS$4779,MATCH(W$1&amp;"|"&amp;$B33,'Data Annex'!$K$1:$K$4779,0),MATCH(W$2,'Data Annex'!$K$1:$BS$1,0)),"")</f>
        <v>3.522200110703716E-2</v>
      </c>
      <c r="X33" s="192">
        <f>IFERROR(INDEX('Data Annex'!$K$1:$BS$4779,MATCH(X$1&amp;"|"&amp;$B33,'Data Annex'!$K$1:$K$4779,0),MATCH(X$2,'Data Annex'!$K$1:$BS$1,0)),"")</f>
        <v>3.205982873026407E-2</v>
      </c>
      <c r="Y33"/>
    </row>
    <row r="34" spans="1:25" ht="21" customHeight="1">
      <c r="A34"/>
      <c r="B34" s="1" t="s">
        <v>27</v>
      </c>
      <c r="C34"/>
      <c r="D34" s="204" t="s">
        <v>27</v>
      </c>
      <c r="E34" s="194">
        <f>IFERROR(INDEX('Data Annex'!$K$1:$BS$4779,MATCH(E$1&amp;"|"&amp;$B34,'Data Annex'!$K$1:$K$4779,0),MATCH(E$2,'Data Annex'!$K$1:$BS$1,0)),"")</f>
        <v>3.958568099682791E-2</v>
      </c>
      <c r="F34" s="194">
        <f>IFERROR(INDEX('Data Annex'!$K$1:$BS$4779,MATCH(F$1&amp;"|"&amp;$B34,'Data Annex'!$K$1:$K$4779,0),MATCH(F$2,'Data Annex'!$K$1:$BS$1,0)),"")</f>
        <v>4.2589614030933413E-2</v>
      </c>
      <c r="G34" s="235">
        <f>IFERROR(INDEX('Data Annex'!$K$1:$BS$4779,MATCH(G$1&amp;"|"&amp;$B34,'Data Annex'!$K$1:$K$4779,0),MATCH(G$2,'Data Annex'!$K$1:$BS$1,0)),"")</f>
        <v>3.9125238654543072E-2</v>
      </c>
      <c r="H34" s="194">
        <f>IFERROR(INDEX('Data Annex'!$K$1:$BS$4779,MATCH(H$1&amp;"|"&amp;$B34,'Data Annex'!$K$1:$K$4779,0),MATCH(H$2,'Data Annex'!$K$1:$BS$1,0)),"")</f>
        <v>4.0823353146454154E-2</v>
      </c>
      <c r="I34" s="235">
        <f>IFERROR(INDEX('Data Annex'!$K$1:$BS$4779,MATCH(I$1&amp;"|"&amp;$B34,'Data Annex'!$K$1:$K$4779,0),MATCH(I$2,'Data Annex'!$K$1:$BS$1,0)),"")</f>
        <v>3.3459893970883114E-2</v>
      </c>
      <c r="J34" s="194">
        <f>IFERROR(INDEX('Data Annex'!$K$1:$BS$4779,MATCH(J$1&amp;"|"&amp;$B34,'Data Annex'!$K$1:$K$4779,0),MATCH(J$2,'Data Annex'!$K$1:$BS$1,0)),"")</f>
        <v>3.1520898878268998E-2</v>
      </c>
      <c r="K34" s="235">
        <f>IFERROR(INDEX('Data Annex'!$K$1:$BS$4779,MATCH(K$1&amp;"|"&amp;$B34,'Data Annex'!$K$1:$K$4779,0),MATCH(K$2,'Data Annex'!$K$1:$BS$1,0)),"")</f>
        <v>2.5413082635630933E-2</v>
      </c>
      <c r="L34" s="195">
        <f>IFERROR(INDEX('Data Annex'!$K$1:$BS$4779,MATCH(L$1&amp;"|"&amp;$B34,'Data Annex'!$K$1:$K$4779,0),MATCH(L$2,'Data Annex'!$K$1:$BS$1,0)),"")</f>
        <v>2.3528217375466801E-2</v>
      </c>
      <c r="M34" s="194">
        <f>IFERROR(INDEX('Data Annex'!$K$1:$BS$4779,MATCH(M$1&amp;"|"&amp;$B34,'Data Annex'!$K$1:$K$4779,0),MATCH(M$2,'Data Annex'!$K$1:$BS$1,0)),"")</f>
        <v>1.305249780244778E-2</v>
      </c>
      <c r="N34" s="194">
        <f>IFERROR(INDEX('Data Annex'!$K$1:$BS$4779,MATCH(N$1&amp;"|"&amp;$B34,'Data Annex'!$K$1:$K$4779,0),MATCH(N$2,'Data Annex'!$K$1:$BS$1,0)),"")</f>
        <v>1.3507530626348695E-2</v>
      </c>
      <c r="O34" s="235">
        <f>IFERROR(INDEX('Data Annex'!$K$1:$BS$4779,MATCH(O$1&amp;"|"&amp;$B34,'Data Annex'!$K$1:$K$4779,0),MATCH(O$2,'Data Annex'!$K$1:$BS$1,0)),"")</f>
        <v>4.3753650112568369E-2</v>
      </c>
      <c r="P34" s="194">
        <f>IFERROR(INDEX('Data Annex'!$K$1:$BS$4779,MATCH(P$1&amp;"|"&amp;$B34,'Data Annex'!$K$1:$K$4779,0),MATCH(P$2,'Data Annex'!$K$1:$BS$1,0)),"")</f>
        <v>4.5627511835167472E-2</v>
      </c>
      <c r="Q34" s="235">
        <f>IFERROR(INDEX('Data Annex'!$K$1:$BS$4779,MATCH(Q$1&amp;"|"&amp;$B34,'Data Annex'!$K$1:$K$4779,0),MATCH(Q$2,'Data Annex'!$K$1:$BS$1,0)),"")</f>
        <v>3.7382424238725016E-2</v>
      </c>
      <c r="R34" s="194">
        <f>IFERROR(INDEX('Data Annex'!$K$1:$BS$4779,MATCH(R$1&amp;"|"&amp;$B34,'Data Annex'!$K$1:$K$4779,0),MATCH(R$2,'Data Annex'!$K$1:$BS$1,0)),"")</f>
        <v>3.3983977224542633E-2</v>
      </c>
      <c r="S34" s="235">
        <f>IFERROR(INDEX('Data Annex'!$K$1:$BS$4779,MATCH(S$1&amp;"|"&amp;$B34,'Data Annex'!$K$1:$K$4779,0),MATCH(S$2,'Data Annex'!$K$1:$BS$1,0)),"")</f>
        <v>3.0691477963816601E-2</v>
      </c>
      <c r="T34" s="195">
        <f>IFERROR(INDEX('Data Annex'!$K$1:$BS$4779,MATCH(T$1&amp;"|"&amp;$B34,'Data Annex'!$K$1:$K$4779,0),MATCH(T$2,'Data Annex'!$K$1:$BS$1,0)),"")</f>
        <v>2.1101800734101672E-2</v>
      </c>
      <c r="U34" s="194">
        <f>IFERROR(INDEX('Data Annex'!$K$1:$BS$4779,MATCH(U$1&amp;"|"&amp;$B34,'Data Annex'!$K$1:$K$4779,0),MATCH(U$2,'Data Annex'!$K$1:$BS$1,0)),"")</f>
        <v>6.2961826317949054E-2</v>
      </c>
      <c r="V34" s="194">
        <f>IFERROR(INDEX('Data Annex'!$K$1:$BS$4779,MATCH(V$1&amp;"|"&amp;$B34,'Data Annex'!$K$1:$K$4779,0),MATCH(V$2,'Data Annex'!$K$1:$BS$1,0)),"")</f>
        <v>6.5517321488249958E-2</v>
      </c>
      <c r="W34" s="235">
        <f>IFERROR(INDEX('Data Annex'!$K$1:$BS$4779,MATCH(W$1&amp;"|"&amp;$B34,'Data Annex'!$K$1:$K$4779,0),MATCH(W$2,'Data Annex'!$K$1:$BS$1,0)),"")</f>
        <v>2.7055894292007165E-2</v>
      </c>
      <c r="X34" s="194">
        <f>IFERROR(INDEX('Data Annex'!$K$1:$BS$4779,MATCH(X$1&amp;"|"&amp;$B34,'Data Annex'!$K$1:$K$4779,0),MATCH(X$2,'Data Annex'!$K$1:$BS$1,0)),"")</f>
        <v>2.6250705495233537E-2</v>
      </c>
      <c r="Y34"/>
    </row>
    <row r="35" spans="1:25" ht="25.5" customHeight="1">
      <c r="A35"/>
      <c r="B35" s="1" t="s">
        <v>28</v>
      </c>
      <c r="C35"/>
      <c r="D35" s="204" t="s">
        <v>28</v>
      </c>
      <c r="E35" s="192">
        <f>IFERROR(INDEX('Data Annex'!$K$1:$BS$4779,MATCH(E$1&amp;"|"&amp;$B35,'Data Annex'!$K$1:$K$4779,0),MATCH(E$2,'Data Annex'!$K$1:$BS$1,0)),"")</f>
        <v>1.8223993797532229E-2</v>
      </c>
      <c r="F35" s="192">
        <f>IFERROR(INDEX('Data Annex'!$K$1:$BS$4779,MATCH(F$1&amp;"|"&amp;$B35,'Data Annex'!$K$1:$K$4779,0),MATCH(F$2,'Data Annex'!$K$1:$BS$1,0)),"")</f>
        <v>1.0406476297889442E-2</v>
      </c>
      <c r="G35" s="220">
        <f>IFERROR(INDEX('Data Annex'!$K$1:$BS$4779,MATCH(G$1&amp;"|"&amp;$B35,'Data Annex'!$K$1:$K$4779,0),MATCH(G$2,'Data Annex'!$K$1:$BS$1,0)),"")</f>
        <v>0.13815836054018757</v>
      </c>
      <c r="H35" s="192">
        <f>IFERROR(INDEX('Data Annex'!$K$1:$BS$4779,MATCH(H$1&amp;"|"&amp;$B35,'Data Annex'!$K$1:$K$4779,0),MATCH(H$2,'Data Annex'!$K$1:$BS$1,0)),"")</f>
        <v>0.15924699946998266</v>
      </c>
      <c r="I35" s="220">
        <f>IFERROR(INDEX('Data Annex'!$K$1:$BS$4779,MATCH(I$1&amp;"|"&amp;$B35,'Data Annex'!$K$1:$K$4779,0),MATCH(I$2,'Data Annex'!$K$1:$BS$1,0)),"")</f>
        <v>7.4718617979054333E-3</v>
      </c>
      <c r="J35" s="192">
        <f>IFERROR(INDEX('Data Annex'!$K$1:$BS$4779,MATCH(J$1&amp;"|"&amp;$B35,'Data Annex'!$K$1:$K$4779,0),MATCH(J$2,'Data Annex'!$K$1:$BS$1,0)),"")</f>
        <v>8.8768021385704672E-3</v>
      </c>
      <c r="K35" s="220">
        <f>IFERROR(INDEX('Data Annex'!$K$1:$BS$4779,MATCH(K$1&amp;"|"&amp;$B35,'Data Annex'!$K$1:$K$4779,0),MATCH(K$2,'Data Annex'!$K$1:$BS$1,0)),"")</f>
        <v>2.5725965901248416E-2</v>
      </c>
      <c r="L35" s="196">
        <f>IFERROR(INDEX('Data Annex'!$K$1:$BS$4779,MATCH(L$1&amp;"|"&amp;$B35,'Data Annex'!$K$1:$K$4779,0),MATCH(L$2,'Data Annex'!$K$1:$BS$1,0)),"")</f>
        <v>2.281273834436327E-2</v>
      </c>
      <c r="M35" s="192">
        <f>IFERROR(INDEX('Data Annex'!$K$1:$BS$4779,MATCH(M$1&amp;"|"&amp;$B35,'Data Annex'!$K$1:$K$4779,0),MATCH(M$2,'Data Annex'!$K$1:$BS$1,0)),"")</f>
        <v>4.8139482114384569E-2</v>
      </c>
      <c r="N35" s="192">
        <f>IFERROR(INDEX('Data Annex'!$K$1:$BS$4779,MATCH(N$1&amp;"|"&amp;$B35,'Data Annex'!$K$1:$K$4779,0),MATCH(N$2,'Data Annex'!$K$1:$BS$1,0)),"")</f>
        <v>4.9817633695077176E-2</v>
      </c>
      <c r="O35" s="220">
        <f>IFERROR(INDEX('Data Annex'!$K$1:$BS$4779,MATCH(O$1&amp;"|"&amp;$B35,'Data Annex'!$K$1:$K$4779,0),MATCH(O$2,'Data Annex'!$K$1:$BS$1,0)),"")</f>
        <v>1.2668436312038648E-2</v>
      </c>
      <c r="P35" s="196">
        <f>IFERROR(INDEX('Data Annex'!$K$1:$BS$4779,MATCH(P$1&amp;"|"&amp;$B35,'Data Annex'!$K$1:$K$4779,0),MATCH(P$2,'Data Annex'!$K$1:$BS$1,0)),"")</f>
        <v>1.978808433234289E-2</v>
      </c>
      <c r="Q35" s="220">
        <f>IFERROR(INDEX('Data Annex'!$K$1:$BS$4779,MATCH(Q$1&amp;"|"&amp;$B35,'Data Annex'!$K$1:$K$4779,0),MATCH(Q$2,'Data Annex'!$K$1:$BS$1,0)),"")</f>
        <v>2.0745289564893007E-2</v>
      </c>
      <c r="R35" s="192">
        <f>IFERROR(INDEX('Data Annex'!$K$1:$BS$4779,MATCH(R$1&amp;"|"&amp;$B35,'Data Annex'!$K$1:$K$4779,0),MATCH(R$2,'Data Annex'!$K$1:$BS$1,0)),"")</f>
        <v>2.3363036953508758E-2</v>
      </c>
      <c r="S35" s="220">
        <f>IFERROR(INDEX('Data Annex'!$K$1:$BS$4779,MATCH(S$1&amp;"|"&amp;$B35,'Data Annex'!$K$1:$K$4779,0),MATCH(S$2,'Data Annex'!$K$1:$BS$1,0)),"")</f>
        <v>7.3192245096651329E-2</v>
      </c>
      <c r="T35" s="196">
        <f>IFERROR(INDEX('Data Annex'!$K$1:$BS$4779,MATCH(T$1&amp;"|"&amp;$B35,'Data Annex'!$K$1:$K$4779,0),MATCH(T$2,'Data Annex'!$K$1:$BS$1,0)),"")</f>
        <v>5.0035334940434807E-2</v>
      </c>
      <c r="U35" s="192">
        <f>IFERROR(INDEX('Data Annex'!$K$1:$BS$4779,MATCH(U$1&amp;"|"&amp;$B35,'Data Annex'!$K$1:$K$4779,0),MATCH(U$2,'Data Annex'!$K$1:$BS$1,0)),"")</f>
        <v>1.3630156414380793E-2</v>
      </c>
      <c r="V35" s="192">
        <f>IFERROR(INDEX('Data Annex'!$K$1:$BS$4779,MATCH(V$1&amp;"|"&amp;$B35,'Data Annex'!$K$1:$K$4779,0),MATCH(V$2,'Data Annex'!$K$1:$BS$1,0)),"")</f>
        <v>1.3873729278891279E-2</v>
      </c>
      <c r="W35" s="220">
        <f>IFERROR(INDEX('Data Annex'!$K$1:$BS$4779,MATCH(W$1&amp;"|"&amp;$B35,'Data Annex'!$K$1:$K$4779,0),MATCH(W$2,'Data Annex'!$K$1:$BS$1,0)),"")</f>
        <v>9.9456969856961067E-3</v>
      </c>
      <c r="X35" s="192">
        <f>IFERROR(INDEX('Data Annex'!$K$1:$BS$4779,MATCH(X$1&amp;"|"&amp;$B35,'Data Annex'!$K$1:$K$4779,0),MATCH(X$2,'Data Annex'!$K$1:$BS$1,0)),"")</f>
        <v>5.6756779298098359E-2</v>
      </c>
      <c r="Y35"/>
    </row>
    <row r="36" spans="1:25" ht="21" customHeight="1">
      <c r="A36"/>
      <c r="B36" s="1" t="s">
        <v>29</v>
      </c>
      <c r="C36"/>
      <c r="D36" s="204" t="s">
        <v>29</v>
      </c>
      <c r="E36" s="194">
        <f>IFERROR(INDEX('Data Annex'!$K$1:$BS$4779,MATCH(E$1&amp;"|"&amp;$B36,'Data Annex'!$K$1:$K$4779,0),MATCH(E$2,'Data Annex'!$K$1:$BS$1,0)),"")</f>
        <v>5.3554873818309853E-2</v>
      </c>
      <c r="F36" s="194">
        <f>IFERROR(INDEX('Data Annex'!$K$1:$BS$4779,MATCH(F$1&amp;"|"&amp;$B36,'Data Annex'!$K$1:$K$4779,0),MATCH(F$2,'Data Annex'!$K$1:$BS$1,0)),"")</f>
        <v>5.3633630363294493E-2</v>
      </c>
      <c r="G36" s="235">
        <f>IFERROR(INDEX('Data Annex'!$K$1:$BS$4779,MATCH(G$1&amp;"|"&amp;$B36,'Data Annex'!$K$1:$K$4779,0),MATCH(G$2,'Data Annex'!$K$1:$BS$1,0)),"")</f>
        <v>5.872924112383696E-3</v>
      </c>
      <c r="H36" s="194">
        <f>IFERROR(INDEX('Data Annex'!$K$1:$BS$4779,MATCH(H$1&amp;"|"&amp;$B36,'Data Annex'!$K$1:$K$4779,0),MATCH(H$2,'Data Annex'!$K$1:$BS$1,0)),"")</f>
        <v>2.9515129762592556E-3</v>
      </c>
      <c r="I36" s="235">
        <f>IFERROR(INDEX('Data Annex'!$K$1:$BS$4779,MATCH(I$1&amp;"|"&amp;$B36,'Data Annex'!$K$1:$K$4779,0),MATCH(I$2,'Data Annex'!$K$1:$BS$1,0)),"")</f>
        <v>5.1715403847318042E-2</v>
      </c>
      <c r="J36" s="194">
        <f>IFERROR(INDEX('Data Annex'!$K$1:$BS$4779,MATCH(J$1&amp;"|"&amp;$B36,'Data Annex'!$K$1:$K$4779,0),MATCH(J$2,'Data Annex'!$K$1:$BS$1,0)),"")</f>
        <v>5.3885479164052931E-2</v>
      </c>
      <c r="K36" s="235">
        <f>IFERROR(INDEX('Data Annex'!$K$1:$BS$4779,MATCH(K$1&amp;"|"&amp;$B36,'Data Annex'!$K$1:$K$4779,0),MATCH(K$2,'Data Annex'!$K$1:$BS$1,0)),"")</f>
        <v>7.5154112376547245E-3</v>
      </c>
      <c r="L36" s="195">
        <f>IFERROR(INDEX('Data Annex'!$K$1:$BS$4779,MATCH(L$1&amp;"|"&amp;$B36,'Data Annex'!$K$1:$K$4779,0),MATCH(L$2,'Data Annex'!$K$1:$BS$1,0)),"")</f>
        <v>4.7298778921235967E-3</v>
      </c>
      <c r="M36" s="194">
        <f>IFERROR(INDEX('Data Annex'!$K$1:$BS$4779,MATCH(M$1&amp;"|"&amp;$B36,'Data Annex'!$K$1:$K$4779,0),MATCH(M$2,'Data Annex'!$K$1:$BS$1,0)),"")</f>
        <v>2.3082188677138755E-2</v>
      </c>
      <c r="N36" s="194">
        <f>IFERROR(INDEX('Data Annex'!$K$1:$BS$4779,MATCH(N$1&amp;"|"&amp;$B36,'Data Annex'!$K$1:$K$4779,0),MATCH(N$2,'Data Annex'!$K$1:$BS$1,0)),"")</f>
        <v>2.5974988517467445E-2</v>
      </c>
      <c r="O36" s="235">
        <f>IFERROR(INDEX('Data Annex'!$K$1:$BS$4779,MATCH(O$1&amp;"|"&amp;$B36,'Data Annex'!$K$1:$K$4779,0),MATCH(O$2,'Data Annex'!$K$1:$BS$1,0)),"")</f>
        <v>0.12161056303842728</v>
      </c>
      <c r="P36" s="194">
        <f>IFERROR(INDEX('Data Annex'!$K$1:$BS$4779,MATCH(P$1&amp;"|"&amp;$B36,'Data Annex'!$K$1:$K$4779,0),MATCH(P$2,'Data Annex'!$K$1:$BS$1,0)),"")</f>
        <v>0.1178463449383681</v>
      </c>
      <c r="Q36" s="235">
        <f>IFERROR(INDEX('Data Annex'!$K$1:$BS$4779,MATCH(Q$1&amp;"|"&amp;$B36,'Data Annex'!$K$1:$K$4779,0),MATCH(Q$2,'Data Annex'!$K$1:$BS$1,0)),"")</f>
        <v>5.5210612734508349E-2</v>
      </c>
      <c r="R36" s="194">
        <f>IFERROR(INDEX('Data Annex'!$K$1:$BS$4779,MATCH(R$1&amp;"|"&amp;$B36,'Data Annex'!$K$1:$K$4779,0),MATCH(R$2,'Data Annex'!$K$1:$BS$1,0)),"")</f>
        <v>5.4194631862817762E-2</v>
      </c>
      <c r="S36" s="235">
        <f>IFERROR(INDEX('Data Annex'!$K$1:$BS$4779,MATCH(S$1&amp;"|"&amp;$B36,'Data Annex'!$K$1:$K$4779,0),MATCH(S$2,'Data Annex'!$K$1:$BS$1,0)),"")</f>
        <v>5.1029507949248605E-2</v>
      </c>
      <c r="T36" s="195">
        <f>IFERROR(INDEX('Data Annex'!$K$1:$BS$4779,MATCH(T$1&amp;"|"&amp;$B36,'Data Annex'!$K$1:$K$4779,0),MATCH(T$2,'Data Annex'!$K$1:$BS$1,0)),"")</f>
        <v>5.5933424898818515E-2</v>
      </c>
      <c r="U36" s="194">
        <f>IFERROR(INDEX('Data Annex'!$K$1:$BS$4779,MATCH(U$1&amp;"|"&amp;$B36,'Data Annex'!$K$1:$K$4779,0),MATCH(U$2,'Data Annex'!$K$1:$BS$1,0)),"")</f>
        <v>0.14319674709188634</v>
      </c>
      <c r="V36" s="194">
        <f>IFERROR(INDEX('Data Annex'!$K$1:$BS$4779,MATCH(V$1&amp;"|"&amp;$B36,'Data Annex'!$K$1:$K$4779,0),MATCH(V$2,'Data Annex'!$K$1:$BS$1,0)),"")</f>
        <v>0.18833797083401921</v>
      </c>
      <c r="W36" s="235">
        <f>IFERROR(INDEX('Data Annex'!$K$1:$BS$4779,MATCH(W$1&amp;"|"&amp;$B36,'Data Annex'!$K$1:$K$4779,0),MATCH(W$2,'Data Annex'!$K$1:$BS$1,0)),"")</f>
        <v>1.0807994197809926E-2</v>
      </c>
      <c r="X36" s="194">
        <f>IFERROR(INDEX('Data Annex'!$K$1:$BS$4779,MATCH(X$1&amp;"|"&amp;$B36,'Data Annex'!$K$1:$K$4779,0),MATCH(X$2,'Data Annex'!$K$1:$BS$1,0)),"")</f>
        <v>1.1329032708414387E-2</v>
      </c>
      <c r="Y36"/>
    </row>
    <row r="37" spans="1:25" ht="21" customHeight="1">
      <c r="A37"/>
      <c r="B37" s="1" t="s">
        <v>30</v>
      </c>
      <c r="C37"/>
      <c r="D37" s="204" t="s">
        <v>30</v>
      </c>
      <c r="E37" s="192">
        <f>IFERROR(INDEX('Data Annex'!$K$1:$BS$4779,MATCH(E$1&amp;"|"&amp;$B37,'Data Annex'!$K$1:$K$4779,0),MATCH(E$2,'Data Annex'!$K$1:$BS$1,0)),"")</f>
        <v>4.5670505466610119E-2</v>
      </c>
      <c r="F37" s="192">
        <f>IFERROR(INDEX('Data Annex'!$K$1:$BS$4779,MATCH(F$1&amp;"|"&amp;$B37,'Data Annex'!$K$1:$K$4779,0),MATCH(F$2,'Data Annex'!$K$1:$BS$1,0)),"")</f>
        <v>4.1080019510598989E-2</v>
      </c>
      <c r="G37" s="220">
        <f>IFERROR(INDEX('Data Annex'!$K$1:$BS$4779,MATCH(G$1&amp;"|"&amp;$B37,'Data Annex'!$K$1:$K$4779,0),MATCH(G$2,'Data Annex'!$K$1:$BS$1,0)),"")</f>
        <v>0.10033413378743355</v>
      </c>
      <c r="H37" s="192">
        <f>IFERROR(INDEX('Data Annex'!$K$1:$BS$4779,MATCH(H$1&amp;"|"&amp;$B37,'Data Annex'!$K$1:$K$4779,0),MATCH(H$2,'Data Annex'!$K$1:$BS$1,0)),"")</f>
        <v>0.10896097893558368</v>
      </c>
      <c r="I37" s="220">
        <f>IFERROR(INDEX('Data Annex'!$K$1:$BS$4779,MATCH(I$1&amp;"|"&amp;$B37,'Data Annex'!$K$1:$K$4779,0),MATCH(I$2,'Data Annex'!$K$1:$BS$1,0)),"")</f>
        <v>6.1254354839664488E-2</v>
      </c>
      <c r="J37" s="192">
        <f>IFERROR(INDEX('Data Annex'!$K$1:$BS$4779,MATCH(J$1&amp;"|"&amp;$B37,'Data Annex'!$K$1:$K$4779,0),MATCH(J$2,'Data Annex'!$K$1:$BS$1,0)),"")</f>
        <v>5.2332845930278163E-2</v>
      </c>
      <c r="K37" s="220">
        <f>IFERROR(INDEX('Data Annex'!$K$1:$BS$4779,MATCH(K$1&amp;"|"&amp;$B37,'Data Annex'!$K$1:$K$4779,0),MATCH(K$2,'Data Annex'!$K$1:$BS$1,0)),"")</f>
        <v>6.783517580716286E-3</v>
      </c>
      <c r="L37" s="196">
        <f>IFERROR(INDEX('Data Annex'!$K$1:$BS$4779,MATCH(L$1&amp;"|"&amp;$B37,'Data Annex'!$K$1:$K$4779,0),MATCH(L$2,'Data Annex'!$K$1:$BS$1,0)),"")</f>
        <v>1.1046836422085003E-3</v>
      </c>
      <c r="M37" s="192">
        <f>IFERROR(INDEX('Data Annex'!$K$1:$BS$4779,MATCH(M$1&amp;"|"&amp;$B37,'Data Annex'!$K$1:$K$4779,0),MATCH(M$2,'Data Annex'!$K$1:$BS$1,0)),"")</f>
        <v>1.2956194794343954E-2</v>
      </c>
      <c r="N37" s="192">
        <f>IFERROR(INDEX('Data Annex'!$K$1:$BS$4779,MATCH(N$1&amp;"|"&amp;$B37,'Data Annex'!$K$1:$K$4779,0),MATCH(N$2,'Data Annex'!$K$1:$BS$1,0)),"")</f>
        <v>1.1141107043760826E-2</v>
      </c>
      <c r="O37" s="220">
        <f>IFERROR(INDEX('Data Annex'!$K$1:$BS$4779,MATCH(O$1&amp;"|"&amp;$B37,'Data Annex'!$K$1:$K$4779,0),MATCH(O$2,'Data Annex'!$K$1:$BS$1,0)),"")</f>
        <v>8.7209293199273646E-2</v>
      </c>
      <c r="P37" s="196">
        <f>IFERROR(INDEX('Data Annex'!$K$1:$BS$4779,MATCH(P$1&amp;"|"&amp;$B37,'Data Annex'!$K$1:$K$4779,0),MATCH(P$2,'Data Annex'!$K$1:$BS$1,0)),"")</f>
        <v>6.6426536669544844E-2</v>
      </c>
      <c r="Q37" s="220">
        <f>IFERROR(INDEX('Data Annex'!$K$1:$BS$4779,MATCH(Q$1&amp;"|"&amp;$B37,'Data Annex'!$K$1:$K$4779,0),MATCH(Q$2,'Data Annex'!$K$1:$BS$1,0)),"")</f>
        <v>4.0760435405764815E-2</v>
      </c>
      <c r="R37" s="192">
        <f>IFERROR(INDEX('Data Annex'!$K$1:$BS$4779,MATCH(R$1&amp;"|"&amp;$B37,'Data Annex'!$K$1:$K$4779,0),MATCH(R$2,'Data Annex'!$K$1:$BS$1,0)),"")</f>
        <v>3.9436242894320232E-2</v>
      </c>
      <c r="S37" s="220">
        <f>IFERROR(INDEX('Data Annex'!$K$1:$BS$4779,MATCH(S$1&amp;"|"&amp;$B37,'Data Annex'!$K$1:$K$4779,0),MATCH(S$2,'Data Annex'!$K$1:$BS$1,0)),"")</f>
        <v>5.8722857279295819E-2</v>
      </c>
      <c r="T37" s="196">
        <f>IFERROR(INDEX('Data Annex'!$K$1:$BS$4779,MATCH(T$1&amp;"|"&amp;$B37,'Data Annex'!$K$1:$K$4779,0),MATCH(T$2,'Data Annex'!$K$1:$BS$1,0)),"")</f>
        <v>5.9037397465088071E-2</v>
      </c>
      <c r="U37" s="192">
        <f>IFERROR(INDEX('Data Annex'!$K$1:$BS$4779,MATCH(U$1&amp;"|"&amp;$B37,'Data Annex'!$K$1:$K$4779,0),MATCH(U$2,'Data Annex'!$K$1:$BS$1,0)),"")</f>
        <v>9.7512980850163744E-2</v>
      </c>
      <c r="V37" s="192">
        <f>IFERROR(INDEX('Data Annex'!$K$1:$BS$4779,MATCH(V$1&amp;"|"&amp;$B37,'Data Annex'!$K$1:$K$4779,0),MATCH(V$2,'Data Annex'!$K$1:$BS$1,0)),"")</f>
        <v>7.5111788647656844E-2</v>
      </c>
      <c r="W37" s="220">
        <f>IFERROR(INDEX('Data Annex'!$K$1:$BS$4779,MATCH(W$1&amp;"|"&amp;$B37,'Data Annex'!$K$1:$K$4779,0),MATCH(W$2,'Data Annex'!$K$1:$BS$1,0)),"")</f>
        <v>3.2195341917415438E-2</v>
      </c>
      <c r="X37" s="192">
        <f>IFERROR(INDEX('Data Annex'!$K$1:$BS$4779,MATCH(X$1&amp;"|"&amp;$B37,'Data Annex'!$K$1:$K$4779,0),MATCH(X$2,'Data Annex'!$K$1:$BS$1,0)),"")</f>
        <v>3.1469251922275482E-2</v>
      </c>
      <c r="Y37"/>
    </row>
    <row r="38" spans="1:25" ht="21" customHeight="1">
      <c r="A38"/>
      <c r="B38" s="1" t="s">
        <v>100</v>
      </c>
      <c r="C38"/>
      <c r="D38" s="204" t="s">
        <v>100</v>
      </c>
      <c r="E38" s="194">
        <f>IFERROR(INDEX('Data Annex'!$K$1:$BS$4779,MATCH(E$1&amp;"|"&amp;$B38,'Data Annex'!$K$1:$K$4779,0),MATCH(E$2,'Data Annex'!$K$1:$BS$1,0)),"")</f>
        <v>2.415276874903605E-2</v>
      </c>
      <c r="F38" s="194">
        <f>IFERROR(INDEX('Data Annex'!$K$1:$BS$4779,MATCH(F$1&amp;"|"&amp;$B38,'Data Annex'!$K$1:$K$4779,0),MATCH(F$2,'Data Annex'!$K$1:$BS$1,0)),"")</f>
        <v>2.5852378452671788E-2</v>
      </c>
      <c r="G38" s="235">
        <f>IFERROR(INDEX('Data Annex'!$K$1:$BS$4779,MATCH(G$1&amp;"|"&amp;$B38,'Data Annex'!$K$1:$K$4779,0),MATCH(G$2,'Data Annex'!$K$1:$BS$1,0)),"")</f>
        <v>2.0055237724830196E-2</v>
      </c>
      <c r="H38" s="194">
        <f>IFERROR(INDEX('Data Annex'!$K$1:$BS$4779,MATCH(H$1&amp;"|"&amp;$B38,'Data Annex'!$K$1:$K$4779,0),MATCH(H$2,'Data Annex'!$K$1:$BS$1,0)),"")</f>
        <v>1.7450203087499568E-2</v>
      </c>
      <c r="I38" s="235">
        <f>IFERROR(INDEX('Data Annex'!$K$1:$BS$4779,MATCH(I$1&amp;"|"&amp;$B38,'Data Annex'!$K$1:$K$4779,0),MATCH(I$2,'Data Annex'!$K$1:$BS$1,0)),"")</f>
        <v>4.3156626309572829E-2</v>
      </c>
      <c r="J38" s="194">
        <f>IFERROR(INDEX('Data Annex'!$K$1:$BS$4779,MATCH(J$1&amp;"|"&amp;$B38,'Data Annex'!$K$1:$K$4779,0),MATCH(J$2,'Data Annex'!$K$1:$BS$1,0)),"")</f>
        <v>4.5978159464546968E-2</v>
      </c>
      <c r="K38" s="235">
        <f>IFERROR(INDEX('Data Annex'!$K$1:$BS$4779,MATCH(K$1&amp;"|"&amp;$B38,'Data Annex'!$K$1:$K$4779,0),MATCH(K$2,'Data Annex'!$K$1:$BS$1,0)),"")</f>
        <v>7.803276972506254E-3</v>
      </c>
      <c r="L38" s="195">
        <f>IFERROR(INDEX('Data Annex'!$K$1:$BS$4779,MATCH(L$1&amp;"|"&amp;$B38,'Data Annex'!$K$1:$K$4779,0),MATCH(L$2,'Data Annex'!$K$1:$BS$1,0)),"")</f>
        <v>7.2470541537138942E-3</v>
      </c>
      <c r="M38" s="194">
        <f>IFERROR(INDEX('Data Annex'!$K$1:$BS$4779,MATCH(M$1&amp;"|"&amp;$B38,'Data Annex'!$K$1:$K$4779,0),MATCH(M$2,'Data Annex'!$K$1:$BS$1,0)),"")</f>
        <v>2.5289945402337373E-2</v>
      </c>
      <c r="N38" s="194">
        <f>IFERROR(INDEX('Data Annex'!$K$1:$BS$4779,MATCH(N$1&amp;"|"&amp;$B38,'Data Annex'!$K$1:$K$4779,0),MATCH(N$2,'Data Annex'!$K$1:$BS$1,0)),"")</f>
        <v>2.1441437282095546E-2</v>
      </c>
      <c r="O38" s="235">
        <f>IFERROR(INDEX('Data Annex'!$K$1:$BS$4779,MATCH(O$1&amp;"|"&amp;$B38,'Data Annex'!$K$1:$K$4779,0),MATCH(O$2,'Data Annex'!$K$1:$BS$1,0)),"")</f>
        <v>6.4760445585451909E-2</v>
      </c>
      <c r="P38" s="194">
        <f>IFERROR(INDEX('Data Annex'!$K$1:$BS$4779,MATCH(P$1&amp;"|"&amp;$B38,'Data Annex'!$K$1:$K$4779,0),MATCH(P$2,'Data Annex'!$K$1:$BS$1,0)),"")</f>
        <v>6.436792297243274E-2</v>
      </c>
      <c r="Q38" s="235">
        <f>IFERROR(INDEX('Data Annex'!$K$1:$BS$4779,MATCH(Q$1&amp;"|"&amp;$B38,'Data Annex'!$K$1:$K$4779,0),MATCH(Q$2,'Data Annex'!$K$1:$BS$1,0)),"")</f>
        <v>1.9853892259140832E-2</v>
      </c>
      <c r="R38" s="194">
        <f>IFERROR(INDEX('Data Annex'!$K$1:$BS$4779,MATCH(R$1&amp;"|"&amp;$B38,'Data Annex'!$K$1:$K$4779,0),MATCH(R$2,'Data Annex'!$K$1:$BS$1,0)),"")</f>
        <v>2.2382796658510826E-2</v>
      </c>
      <c r="S38" s="235">
        <f>IFERROR(INDEX('Data Annex'!$K$1:$BS$4779,MATCH(S$1&amp;"|"&amp;$B38,'Data Annex'!$K$1:$K$4779,0),MATCH(S$2,'Data Annex'!$K$1:$BS$1,0)),"")</f>
        <v>3.8573396144497181E-2</v>
      </c>
      <c r="T38" s="195">
        <f>IFERROR(INDEX('Data Annex'!$K$1:$BS$4779,MATCH(T$1&amp;"|"&amp;$B38,'Data Annex'!$K$1:$K$4779,0),MATCH(T$2,'Data Annex'!$K$1:$BS$1,0)),"")</f>
        <v>5.2263268317382178E-2</v>
      </c>
      <c r="U38" s="194">
        <f>IFERROR(INDEX('Data Annex'!$K$1:$BS$4779,MATCH(U$1&amp;"|"&amp;$B38,'Data Annex'!$K$1:$K$4779,0),MATCH(U$2,'Data Annex'!$K$1:$BS$1,0)),"")</f>
        <v>5.2071367277204843E-2</v>
      </c>
      <c r="V38" s="194">
        <f>IFERROR(INDEX('Data Annex'!$K$1:$BS$4779,MATCH(V$1&amp;"|"&amp;$B38,'Data Annex'!$K$1:$K$4779,0),MATCH(V$2,'Data Annex'!$K$1:$BS$1,0)),"")</f>
        <v>5.1845634546562477E-2</v>
      </c>
      <c r="W38" s="235">
        <f>IFERROR(INDEX('Data Annex'!$K$1:$BS$4779,MATCH(W$1&amp;"|"&amp;$B38,'Data Annex'!$K$1:$K$4779,0),MATCH(W$2,'Data Annex'!$K$1:$BS$1,0)),"")</f>
        <v>2.8379954613183097E-2</v>
      </c>
      <c r="X38" s="194">
        <f>IFERROR(INDEX('Data Annex'!$K$1:$BS$4779,MATCH(X$1&amp;"|"&amp;$B38,'Data Annex'!$K$1:$K$4779,0),MATCH(X$2,'Data Annex'!$K$1:$BS$1,0)),"")</f>
        <v>2.0855753059828289E-2</v>
      </c>
      <c r="Y38"/>
    </row>
    <row r="39" spans="1:25" ht="21" customHeight="1">
      <c r="A39"/>
      <c r="B39" s="1" t="s">
        <v>31</v>
      </c>
      <c r="C39"/>
      <c r="D39" s="204" t="s">
        <v>31</v>
      </c>
      <c r="E39" s="192">
        <f>IFERROR(INDEX('Data Annex'!$K$1:$BS$4779,MATCH(E$1&amp;"|"&amp;$B39,'Data Annex'!$K$1:$K$4779,0),MATCH(E$2,'Data Annex'!$K$1:$BS$1,0)),"")</f>
        <v>3.672263754089375E-3</v>
      </c>
      <c r="F39" s="192">
        <f>IFERROR(INDEX('Data Annex'!$K$1:$BS$4779,MATCH(F$1&amp;"|"&amp;$B39,'Data Annex'!$K$1:$K$4779,0),MATCH(F$2,'Data Annex'!$K$1:$BS$1,0)),"")</f>
        <v>4.2684058418745018E-3</v>
      </c>
      <c r="G39" s="220">
        <f>IFERROR(INDEX('Data Annex'!$K$1:$BS$4779,MATCH(G$1&amp;"|"&amp;$B39,'Data Annex'!$K$1:$K$4779,0),MATCH(G$2,'Data Annex'!$K$1:$BS$1,0)),"")</f>
        <v>0.1411000418270783</v>
      </c>
      <c r="H39" s="192">
        <f>IFERROR(INDEX('Data Annex'!$K$1:$BS$4779,MATCH(H$1&amp;"|"&amp;$B39,'Data Annex'!$K$1:$K$4779,0),MATCH(H$2,'Data Annex'!$K$1:$BS$1,0)),"")</f>
        <v>6.1922380159443985E-2</v>
      </c>
      <c r="I39" s="220">
        <f>IFERROR(INDEX('Data Annex'!$K$1:$BS$4779,MATCH(I$1&amp;"|"&amp;$B39,'Data Annex'!$K$1:$K$4779,0),MATCH(I$2,'Data Annex'!$K$1:$BS$1,0)),"")</f>
        <v>9.5726055199100539E-3</v>
      </c>
      <c r="J39" s="192">
        <f>IFERROR(INDEX('Data Annex'!$K$1:$BS$4779,MATCH(J$1&amp;"|"&amp;$B39,'Data Annex'!$K$1:$K$4779,0),MATCH(J$2,'Data Annex'!$K$1:$BS$1,0)),"")</f>
        <v>9.8323474089487967E-3</v>
      </c>
      <c r="K39" s="220">
        <f>IFERROR(INDEX('Data Annex'!$K$1:$BS$4779,MATCH(K$1&amp;"|"&amp;$B39,'Data Annex'!$K$1:$K$4779,0),MATCH(K$2,'Data Annex'!$K$1:$BS$1,0)),"")</f>
        <v>1.9688154414114292E-3</v>
      </c>
      <c r="L39" s="196">
        <f>IFERROR(INDEX('Data Annex'!$K$1:$BS$4779,MATCH(L$1&amp;"|"&amp;$B39,'Data Annex'!$K$1:$K$4779,0),MATCH(L$2,'Data Annex'!$K$1:$BS$1,0)),"")</f>
        <v>1.9698866485099377E-3</v>
      </c>
      <c r="M39" s="192">
        <f>IFERROR(INDEX('Data Annex'!$K$1:$BS$4779,MATCH(M$1&amp;"|"&amp;$B39,'Data Annex'!$K$1:$K$4779,0),MATCH(M$2,'Data Annex'!$K$1:$BS$1,0)),"")</f>
        <v>2.1510257113101857E-4</v>
      </c>
      <c r="N39" s="192">
        <f>IFERROR(INDEX('Data Annex'!$K$1:$BS$4779,MATCH(N$1&amp;"|"&amp;$B39,'Data Annex'!$K$1:$K$4779,0),MATCH(N$2,'Data Annex'!$K$1:$BS$1,0)),"")</f>
        <v>2.1371900794492403E-4</v>
      </c>
      <c r="O39" s="220">
        <f>IFERROR(INDEX('Data Annex'!$K$1:$BS$4779,MATCH(O$1&amp;"|"&amp;$B39,'Data Annex'!$K$1:$K$4779,0),MATCH(O$2,'Data Annex'!$K$1:$BS$1,0)),"")</f>
        <v>7.6202776235070862E-3</v>
      </c>
      <c r="P39" s="196">
        <f>IFERROR(INDEX('Data Annex'!$K$1:$BS$4779,MATCH(P$1&amp;"|"&amp;$B39,'Data Annex'!$K$1:$K$4779,0),MATCH(P$2,'Data Annex'!$K$1:$BS$1,0)),"")</f>
        <v>7.0611244223893416E-3</v>
      </c>
      <c r="Q39" s="220">
        <f>IFERROR(INDEX('Data Annex'!$K$1:$BS$4779,MATCH(Q$1&amp;"|"&amp;$B39,'Data Annex'!$K$1:$K$4779,0),MATCH(Q$2,'Data Annex'!$K$1:$BS$1,0)),"")</f>
        <v>3.711021527774366E-3</v>
      </c>
      <c r="R39" s="192">
        <f>IFERROR(INDEX('Data Annex'!$K$1:$BS$4779,MATCH(R$1&amp;"|"&amp;$B39,'Data Annex'!$K$1:$K$4779,0),MATCH(R$2,'Data Annex'!$K$1:$BS$1,0)),"")</f>
        <v>6.5027107546616267E-3</v>
      </c>
      <c r="S39" s="220">
        <f>IFERROR(INDEX('Data Annex'!$K$1:$BS$4779,MATCH(S$1&amp;"|"&amp;$B39,'Data Annex'!$K$1:$K$4779,0),MATCH(S$2,'Data Annex'!$K$1:$BS$1,0)),"")</f>
        <v>7.5619395361008002E-3</v>
      </c>
      <c r="T39" s="196">
        <f>IFERROR(INDEX('Data Annex'!$K$1:$BS$4779,MATCH(T$1&amp;"|"&amp;$B39,'Data Annex'!$K$1:$K$4779,0),MATCH(T$2,'Data Annex'!$K$1:$BS$1,0)),"")</f>
        <v>3.1548231750835238E-3</v>
      </c>
      <c r="U39" s="192">
        <f>IFERROR(INDEX('Data Annex'!$K$1:$BS$4779,MATCH(U$1&amp;"|"&amp;$B39,'Data Annex'!$K$1:$K$4779,0),MATCH(U$2,'Data Annex'!$K$1:$BS$1,0)),"")</f>
        <v>6.831018151216609E-3</v>
      </c>
      <c r="V39" s="192">
        <f>IFERROR(INDEX('Data Annex'!$K$1:$BS$4779,MATCH(V$1&amp;"|"&amp;$B39,'Data Annex'!$K$1:$K$4779,0),MATCH(V$2,'Data Annex'!$K$1:$BS$1,0)),"")</f>
        <v>7.0563092977058341E-3</v>
      </c>
      <c r="W39" s="220">
        <f>IFERROR(INDEX('Data Annex'!$K$1:$BS$4779,MATCH(W$1&amp;"|"&amp;$B39,'Data Annex'!$K$1:$K$4779,0),MATCH(W$2,'Data Annex'!$K$1:$BS$1,0)),"")</f>
        <v>8.9699352457641725E-4</v>
      </c>
      <c r="X39" s="192">
        <f>IFERROR(INDEX('Data Annex'!$K$1:$BS$4779,MATCH(X$1&amp;"|"&amp;$B39,'Data Annex'!$K$1:$K$4779,0),MATCH(X$2,'Data Annex'!$K$1:$BS$1,0)),"")</f>
        <v>2.335767495208424E-2</v>
      </c>
      <c r="Y39"/>
    </row>
    <row r="40" spans="1:25" ht="21" customHeight="1">
      <c r="A40"/>
      <c r="B40" s="1" t="s">
        <v>32</v>
      </c>
      <c r="C40"/>
      <c r="D40" s="204" t="s">
        <v>32</v>
      </c>
      <c r="E40" s="194">
        <f>IFERROR(INDEX('Data Annex'!$K$1:$BS$4779,MATCH(E$1&amp;"|"&amp;$B40,'Data Annex'!$K$1:$K$4779,0),MATCH(E$2,'Data Annex'!$K$1:$BS$1,0)),"")</f>
        <v>3.153694713864006E-2</v>
      </c>
      <c r="F40" s="194">
        <f>IFERROR(INDEX('Data Annex'!$K$1:$BS$4779,MATCH(F$1&amp;"|"&amp;$B40,'Data Annex'!$K$1:$K$4779,0),MATCH(F$2,'Data Annex'!$K$1:$BS$1,0)),"")</f>
        <v>2.8082025334225488E-2</v>
      </c>
      <c r="G40" s="235">
        <f>IFERROR(INDEX('Data Annex'!$K$1:$BS$4779,MATCH(G$1&amp;"|"&amp;$B40,'Data Annex'!$K$1:$K$4779,0),MATCH(G$2,'Data Annex'!$K$1:$BS$1,0)),"")</f>
        <v>6.1230309024871013E-3</v>
      </c>
      <c r="H40" s="194">
        <f>IFERROR(INDEX('Data Annex'!$K$1:$BS$4779,MATCH(H$1&amp;"|"&amp;$B40,'Data Annex'!$K$1:$K$4779,0),MATCH(H$2,'Data Annex'!$K$1:$BS$1,0)),"")</f>
        <v>2.0051040204788818E-3</v>
      </c>
      <c r="I40" s="235">
        <f>IFERROR(INDEX('Data Annex'!$K$1:$BS$4779,MATCH(I$1&amp;"|"&amp;$B40,'Data Annex'!$K$1:$K$4779,0),MATCH(I$2,'Data Annex'!$K$1:$BS$1,0)),"")</f>
        <v>1.9166322551116916E-2</v>
      </c>
      <c r="J40" s="194">
        <f>IFERROR(INDEX('Data Annex'!$K$1:$BS$4779,MATCH(J$1&amp;"|"&amp;$B40,'Data Annex'!$K$1:$K$4779,0),MATCH(J$2,'Data Annex'!$K$1:$BS$1,0)),"")</f>
        <v>3.2409131439360722E-2</v>
      </c>
      <c r="K40" s="235">
        <f>IFERROR(INDEX('Data Annex'!$K$1:$BS$4779,MATCH(K$1&amp;"|"&amp;$B40,'Data Annex'!$K$1:$K$4779,0),MATCH(K$2,'Data Annex'!$K$1:$BS$1,0)),"")</f>
        <v>9.3299020160642575E-4</v>
      </c>
      <c r="L40" s="195">
        <f>IFERROR(INDEX('Data Annex'!$K$1:$BS$4779,MATCH(L$1&amp;"|"&amp;$B40,'Data Annex'!$K$1:$K$4779,0),MATCH(L$2,'Data Annex'!$K$1:$BS$1,0)),"")</f>
        <v>7.3084694569443243E-4</v>
      </c>
      <c r="M40" s="194">
        <f>IFERROR(INDEX('Data Annex'!$K$1:$BS$4779,MATCH(M$1&amp;"|"&amp;$B40,'Data Annex'!$K$1:$K$4779,0),MATCH(M$2,'Data Annex'!$K$1:$BS$1,0)),"")</f>
        <v>1.7195346787393401E-2</v>
      </c>
      <c r="N40" s="194">
        <f>IFERROR(INDEX('Data Annex'!$K$1:$BS$4779,MATCH(N$1&amp;"|"&amp;$B40,'Data Annex'!$K$1:$K$4779,0),MATCH(N$2,'Data Annex'!$K$1:$BS$1,0)),"")</f>
        <v>1.6909735170608547E-2</v>
      </c>
      <c r="O40" s="235">
        <f>IFERROR(INDEX('Data Annex'!$K$1:$BS$4779,MATCH(O$1&amp;"|"&amp;$B40,'Data Annex'!$K$1:$K$4779,0),MATCH(O$2,'Data Annex'!$K$1:$BS$1,0)),"")</f>
        <v>3.0820618309711452E-2</v>
      </c>
      <c r="P40" s="194">
        <f>IFERROR(INDEX('Data Annex'!$K$1:$BS$4779,MATCH(P$1&amp;"|"&amp;$B40,'Data Annex'!$K$1:$K$4779,0),MATCH(P$2,'Data Annex'!$K$1:$BS$1,0)),"")</f>
        <v>3.1939881247846844E-2</v>
      </c>
      <c r="Q40" s="235">
        <f>IFERROR(INDEX('Data Annex'!$K$1:$BS$4779,MATCH(Q$1&amp;"|"&amp;$B40,'Data Annex'!$K$1:$K$4779,0),MATCH(Q$2,'Data Annex'!$K$1:$BS$1,0)),"")</f>
        <v>2.638789792984016E-2</v>
      </c>
      <c r="R40" s="194">
        <f>IFERROR(INDEX('Data Annex'!$K$1:$BS$4779,MATCH(R$1&amp;"|"&amp;$B40,'Data Annex'!$K$1:$K$4779,0),MATCH(R$2,'Data Annex'!$K$1:$BS$1,0)),"")</f>
        <v>2.3764904977686931E-2</v>
      </c>
      <c r="S40" s="235">
        <f>IFERROR(INDEX('Data Annex'!$K$1:$BS$4779,MATCH(S$1&amp;"|"&amp;$B40,'Data Annex'!$K$1:$K$4779,0),MATCH(S$2,'Data Annex'!$K$1:$BS$1,0)),"")</f>
        <v>2.8985650963264813E-2</v>
      </c>
      <c r="T40" s="195">
        <f>IFERROR(INDEX('Data Annex'!$K$1:$BS$4779,MATCH(T$1&amp;"|"&amp;$B40,'Data Annex'!$K$1:$K$4779,0),MATCH(T$2,'Data Annex'!$K$1:$BS$1,0)),"")</f>
        <v>2.0190646232319004E-2</v>
      </c>
      <c r="U40" s="194">
        <f>IFERROR(INDEX('Data Annex'!$K$1:$BS$4779,MATCH(U$1&amp;"|"&amp;$B40,'Data Annex'!$K$1:$K$4779,0),MATCH(U$2,'Data Annex'!$K$1:$BS$1,0)),"")</f>
        <v>0.1407070915206354</v>
      </c>
      <c r="V40" s="194">
        <f>IFERROR(INDEX('Data Annex'!$K$1:$BS$4779,MATCH(V$1&amp;"|"&amp;$B40,'Data Annex'!$K$1:$K$4779,0),MATCH(V$2,'Data Annex'!$K$1:$BS$1,0)),"")</f>
        <v>0.12745103280152537</v>
      </c>
      <c r="W40" s="235">
        <f>IFERROR(INDEX('Data Annex'!$K$1:$BS$4779,MATCH(W$1&amp;"|"&amp;$B40,'Data Annex'!$K$1:$K$4779,0),MATCH(W$2,'Data Annex'!$K$1:$BS$1,0)),"")</f>
        <v>1.0250218778585236E-2</v>
      </c>
      <c r="X40" s="194">
        <f>IFERROR(INDEX('Data Annex'!$K$1:$BS$4779,MATCH(X$1&amp;"|"&amp;$B40,'Data Annex'!$K$1:$K$4779,0),MATCH(X$2,'Data Annex'!$K$1:$BS$1,0)),"")</f>
        <v>8.3959262610645378E-3</v>
      </c>
      <c r="Y40"/>
    </row>
    <row r="41" spans="1:25" ht="21" customHeight="1" thickBot="1">
      <c r="A41" s="28"/>
      <c r="B41" s="1" t="s">
        <v>93</v>
      </c>
      <c r="C41"/>
      <c r="D41" s="204" t="s">
        <v>93</v>
      </c>
      <c r="E41" s="192">
        <f>IFERROR(INDEX('Data Annex'!$K$1:$BS$4779,MATCH(E$1&amp;"|"&amp;$B41,'Data Annex'!$K$1:$K$4779,0),MATCH(E$2,'Data Annex'!$K$1:$BS$1,0)),"")</f>
        <v>4.4062346159285962E-2</v>
      </c>
      <c r="F41" s="192">
        <f>IFERROR(INDEX('Data Annex'!$K$1:$BS$4779,MATCH(F$1&amp;"|"&amp;$B41,'Data Annex'!$K$1:$K$4779,0),MATCH(F$2,'Data Annex'!$K$1:$BS$1,0)),"")</f>
        <v>3.8803206252919463E-2</v>
      </c>
      <c r="G41" s="220">
        <f>IFERROR(INDEX('Data Annex'!$K$1:$BS$4779,MATCH(G$1&amp;"|"&amp;$B41,'Data Annex'!$K$1:$K$4779,0),MATCH(G$2,'Data Annex'!$K$1:$BS$1,0)),"")</f>
        <v>2.3093602378882656E-2</v>
      </c>
      <c r="H41" s="192">
        <f>IFERROR(INDEX('Data Annex'!$K$1:$BS$4779,MATCH(H$1&amp;"|"&amp;$B41,'Data Annex'!$K$1:$K$4779,0),MATCH(H$2,'Data Annex'!$K$1:$BS$1,0)),"")</f>
        <v>3.4550638423686969E-2</v>
      </c>
      <c r="I41" s="220">
        <f>IFERROR(INDEX('Data Annex'!$K$1:$BS$4779,MATCH(I$1&amp;"|"&amp;$B41,'Data Annex'!$K$1:$K$4779,0),MATCH(I$2,'Data Annex'!$K$1:$BS$1,0)),"")</f>
        <v>2.4409713200472111E-2</v>
      </c>
      <c r="J41" s="192">
        <f>IFERROR(INDEX('Data Annex'!$K$1:$BS$4779,MATCH(J$1&amp;"|"&amp;$B41,'Data Annex'!$K$1:$K$4779,0),MATCH(J$2,'Data Annex'!$K$1:$BS$1,0)),"")</f>
        <v>2.1367289698773054E-2</v>
      </c>
      <c r="K41" s="220">
        <f>IFERROR(INDEX('Data Annex'!$K$1:$BS$4779,MATCH(K$1&amp;"|"&amp;$B41,'Data Annex'!$K$1:$K$4779,0),MATCH(K$2,'Data Annex'!$K$1:$BS$1,0)),"")</f>
        <v>8.7551644571704605E-3</v>
      </c>
      <c r="L41" s="196">
        <f>IFERROR(INDEX('Data Annex'!$K$1:$BS$4779,MATCH(L$1&amp;"|"&amp;$B41,'Data Annex'!$K$1:$K$4779,0),MATCH(L$2,'Data Annex'!$K$1:$BS$1,0)),"")</f>
        <v>3.0062874866709668E-3</v>
      </c>
      <c r="M41" s="192">
        <f>IFERROR(INDEX('Data Annex'!$K$1:$BS$4779,MATCH(M$1&amp;"|"&amp;$B41,'Data Annex'!$K$1:$K$4779,0),MATCH(M$2,'Data Annex'!$K$1:$BS$1,0)),"")</f>
        <v>9.952815180827794E-3</v>
      </c>
      <c r="N41" s="192">
        <f>IFERROR(INDEX('Data Annex'!$K$1:$BS$4779,MATCH(N$1&amp;"|"&amp;$B41,'Data Annex'!$K$1:$K$4779,0),MATCH(N$2,'Data Annex'!$K$1:$BS$1,0)),"")</f>
        <v>8.0974451721732444E-3</v>
      </c>
      <c r="O41" s="220">
        <f>IFERROR(INDEX('Data Annex'!$K$1:$BS$4779,MATCH(O$1&amp;"|"&amp;$B41,'Data Annex'!$K$1:$K$4779,0),MATCH(O$2,'Data Annex'!$K$1:$BS$1,0)),"")</f>
        <v>2.8034335513919376E-2</v>
      </c>
      <c r="P41" s="196">
        <f>IFERROR(INDEX('Data Annex'!$K$1:$BS$4779,MATCH(P$1&amp;"|"&amp;$B41,'Data Annex'!$K$1:$K$4779,0),MATCH(P$2,'Data Annex'!$K$1:$BS$1,0)),"")</f>
        <v>3.467228606498203E-2</v>
      </c>
      <c r="Q41" s="220">
        <f>IFERROR(INDEX('Data Annex'!$K$1:$BS$4779,MATCH(Q$1&amp;"|"&amp;$B41,'Data Annex'!$K$1:$K$4779,0),MATCH(Q$2,'Data Annex'!$K$1:$BS$1,0)),"")</f>
        <v>2.0399145073566965E-2</v>
      </c>
      <c r="R41" s="192">
        <f>IFERROR(INDEX('Data Annex'!$K$1:$BS$4779,MATCH(R$1&amp;"|"&amp;$B41,'Data Annex'!$K$1:$K$4779,0),MATCH(R$2,'Data Annex'!$K$1:$BS$1,0)),"")</f>
        <v>2.6676288670668558E-2</v>
      </c>
      <c r="S41" s="220">
        <f>IFERROR(INDEX('Data Annex'!$K$1:$BS$4779,MATCH(S$1&amp;"|"&amp;$B41,'Data Annex'!$K$1:$K$4779,0),MATCH(S$2,'Data Annex'!$K$1:$BS$1,0)),"")</f>
        <v>1.0982119055311691E-2</v>
      </c>
      <c r="T41" s="196">
        <f>IFERROR(INDEX('Data Annex'!$K$1:$BS$4779,MATCH(T$1&amp;"|"&amp;$B41,'Data Annex'!$K$1:$K$4779,0),MATCH(T$2,'Data Annex'!$K$1:$BS$1,0)),"")</f>
        <v>1.5467433434451583E-2</v>
      </c>
      <c r="U41" s="192">
        <f>IFERROR(INDEX('Data Annex'!$K$1:$BS$4779,MATCH(U$1&amp;"|"&amp;$B41,'Data Annex'!$K$1:$K$4779,0),MATCH(U$2,'Data Annex'!$K$1:$BS$1,0)),"")</f>
        <v>6.0311766480570503E-2</v>
      </c>
      <c r="V41" s="192">
        <f>IFERROR(INDEX('Data Annex'!$K$1:$BS$4779,MATCH(V$1&amp;"|"&amp;$B41,'Data Annex'!$K$1:$K$4779,0),MATCH(V$2,'Data Annex'!$K$1:$BS$1,0)),"")</f>
        <v>4.7100784326777952E-2</v>
      </c>
      <c r="W41" s="220">
        <f>IFERROR(INDEX('Data Annex'!$K$1:$BS$4779,MATCH(W$1&amp;"|"&amp;$B41,'Data Annex'!$K$1:$K$4779,0),MATCH(W$2,'Data Annex'!$K$1:$BS$1,0)),"")</f>
        <v>7.1686550290733916E-3</v>
      </c>
      <c r="X41" s="192">
        <f>IFERROR(INDEX('Data Annex'!$K$1:$BS$4779,MATCH(X$1&amp;"|"&amp;$B41,'Data Annex'!$K$1:$K$4779,0),MATCH(X$2,'Data Annex'!$K$1:$BS$1,0)),"")</f>
        <v>8.5199757391084489E-3</v>
      </c>
      <c r="Y41"/>
    </row>
    <row r="42" spans="1:25" ht="29.25" customHeight="1" thickBot="1">
      <c r="A42" s="28"/>
      <c r="B42" s="1" t="s">
        <v>34</v>
      </c>
      <c r="C42"/>
      <c r="D42" s="143" t="s">
        <v>4546</v>
      </c>
      <c r="E42" s="269">
        <f>IFERROR(INDEX('Data Annex'!$K$1:$BS$4779,MATCH(E$1&amp;"|"&amp;$B42,'Data Annex'!$K$1:$K$4779,0),MATCH(E$2,'Data Annex'!$K$1:$BS$1,0)),"")</f>
        <v>3.9987512159708541E-2</v>
      </c>
      <c r="F42" s="269">
        <f>IFERROR(INDEX('Data Annex'!$K$1:$BS$4779,MATCH(F$1&amp;"|"&amp;$B42,'Data Annex'!$K$1:$K$4779,0),MATCH(F$2,'Data Annex'!$K$1:$BS$1,0)),"")</f>
        <v>3.979039104218994E-2</v>
      </c>
      <c r="G42" s="270">
        <f>IFERROR(INDEX('Data Annex'!$K$1:$BS$4779,MATCH(G$1&amp;"|"&amp;$B42,'Data Annex'!$K$1:$K$4779,0),MATCH(G$2,'Data Annex'!$K$1:$BS$1,0)),"")</f>
        <v>3.9076343914969565E-2</v>
      </c>
      <c r="H42" s="269">
        <f>IFERROR(INDEX('Data Annex'!$K$1:$BS$4779,MATCH(H$1&amp;"|"&amp;$B42,'Data Annex'!$K$1:$K$4779,0),MATCH(H$2,'Data Annex'!$K$1:$BS$1,0)),"")</f>
        <v>3.7298855084686354E-2</v>
      </c>
      <c r="I42" s="270">
        <f>IFERROR(INDEX('Data Annex'!$K$1:$BS$4779,MATCH(I$1&amp;"|"&amp;$B42,'Data Annex'!$K$1:$K$4779,0),MATCH(I$2,'Data Annex'!$K$1:$BS$1,0)),"")</f>
        <v>3.5167884677471423E-2</v>
      </c>
      <c r="J42" s="269">
        <f>IFERROR(INDEX('Data Annex'!$K$1:$BS$4779,MATCH(J$1&amp;"|"&amp;$B42,'Data Annex'!$K$1:$K$4779,0),MATCH(J$2,'Data Annex'!$K$1:$BS$1,0)),"")</f>
        <v>3.6220239178841242E-2</v>
      </c>
      <c r="K42" s="270">
        <f>IFERROR(INDEX('Data Annex'!$K$1:$BS$4779,MATCH(K$1&amp;"|"&amp;$B42,'Data Annex'!$K$1:$K$4779,0),MATCH(K$2,'Data Annex'!$K$1:$BS$1,0)),"")</f>
        <v>1.5603515615957218E-2</v>
      </c>
      <c r="L42" s="271">
        <f>IFERROR(INDEX('Data Annex'!$K$1:$BS$4779,MATCH(L$1&amp;"|"&amp;$B42,'Data Annex'!$K$1:$K$4779,0),MATCH(L$2,'Data Annex'!$K$1:$BS$1,0)),"")</f>
        <v>1.4774307484437732E-2</v>
      </c>
      <c r="M42" s="269">
        <f>IFERROR(INDEX('Data Annex'!$K$1:$BS$4779,MATCH(M$1&amp;"|"&amp;$B42,'Data Annex'!$K$1:$K$4779,0),MATCH(M$2,'Data Annex'!$K$1:$BS$1,0)),"")</f>
        <v>1.2431549449678609E-2</v>
      </c>
      <c r="N42" s="269">
        <f>IFERROR(INDEX('Data Annex'!$K$1:$BS$4779,MATCH(N$1&amp;"|"&amp;$B42,'Data Annex'!$K$1:$K$4779,0),MATCH(N$2,'Data Annex'!$K$1:$BS$1,0)),"")</f>
        <v>1.2779062841201907E-2</v>
      </c>
      <c r="O42" s="270">
        <f>IFERROR(INDEX('Data Annex'!$K$1:$BS$4779,MATCH(O$1&amp;"|"&amp;$B42,'Data Annex'!$K$1:$K$4779,0),MATCH(O$2,'Data Annex'!$K$1:$BS$1,0)),"")</f>
        <v>5.9872561036916114E-2</v>
      </c>
      <c r="P42" s="269">
        <f>IFERROR(INDEX('Data Annex'!$K$1:$BS$4779,MATCH(P$1&amp;"|"&amp;$B42,'Data Annex'!$K$1:$K$4779,0),MATCH(P$2,'Data Annex'!$K$1:$BS$1,0)),"")</f>
        <v>6.1682996599401997E-2</v>
      </c>
      <c r="Q42" s="270">
        <f>IFERROR(INDEX('Data Annex'!$K$1:$BS$4779,MATCH(Q$1&amp;"|"&amp;$B42,'Data Annex'!$K$1:$K$4779,0),MATCH(Q$2,'Data Annex'!$K$1:$BS$1,0)),"")</f>
        <v>3.9054753749672731E-2</v>
      </c>
      <c r="R42" s="269">
        <f>IFERROR(INDEX('Data Annex'!$K$1:$BS$4779,MATCH(R$1&amp;"|"&amp;$B42,'Data Annex'!$K$1:$K$4779,0),MATCH(R$2,'Data Annex'!$K$1:$BS$1,0)),"")</f>
        <v>3.9266771390275811E-2</v>
      </c>
      <c r="S42" s="270">
        <f>IFERROR(INDEX('Data Annex'!$K$1:$BS$4779,MATCH(S$1&amp;"|"&amp;$B42,'Data Annex'!$K$1:$K$4779,0),MATCH(S$2,'Data Annex'!$K$1:$BS$1,0)),"")</f>
        <v>3.3830105643805473E-2</v>
      </c>
      <c r="T42" s="271">
        <f>IFERROR(INDEX('Data Annex'!$K$1:$BS$4779,MATCH(T$1&amp;"|"&amp;$B42,'Data Annex'!$K$1:$K$4779,0),MATCH(T$2,'Data Annex'!$K$1:$BS$1,0)),"")</f>
        <v>2.9599528673898881E-2</v>
      </c>
      <c r="U42" s="269">
        <f>IFERROR(INDEX('Data Annex'!$K$1:$BS$4779,MATCH(U$1&amp;"|"&amp;$B42,'Data Annex'!$K$1:$K$4779,0),MATCH(U$2,'Data Annex'!$K$1:$BS$1,0)),"")</f>
        <v>7.3741339767929417E-2</v>
      </c>
      <c r="V42" s="269">
        <f>IFERROR(INDEX('Data Annex'!$K$1:$BS$4779,MATCH(V$1&amp;"|"&amp;$B42,'Data Annex'!$K$1:$K$4779,0),MATCH(V$2,'Data Annex'!$K$1:$BS$1,0)),"")</f>
        <v>6.8524468584264212E-2</v>
      </c>
      <c r="W42" s="270">
        <f>IFERROR(INDEX('Data Annex'!$K$1:$BS$4779,MATCH(W$1&amp;"|"&amp;$B42,'Data Annex'!$K$1:$K$4779,0),MATCH(W$2,'Data Annex'!$K$1:$BS$1,0)),"")</f>
        <v>2.0623819029505313E-2</v>
      </c>
      <c r="X42" s="269">
        <f>IFERROR(INDEX('Data Annex'!$K$1:$BS$4779,MATCH(X$1&amp;"|"&amp;$B42,'Data Annex'!$K$1:$K$4779,0),MATCH(X$2,'Data Annex'!$K$1:$BS$1,0)),"")</f>
        <v>2.3963480147163305E-2</v>
      </c>
      <c r="Y42"/>
    </row>
    <row r="43" spans="1:25" ht="15" customHeight="1">
      <c r="A43" s="28"/>
      <c r="B43" s="2"/>
      <c r="C43"/>
      <c r="D43" s="172"/>
      <c r="E43" s="172"/>
      <c r="F43" s="172"/>
      <c r="G43" s="172"/>
      <c r="H43" s="172"/>
      <c r="I43" s="172"/>
      <c r="J43" s="172"/>
      <c r="K43" s="172"/>
      <c r="L43" s="172"/>
      <c r="M43" s="172"/>
      <c r="N43" s="172"/>
      <c r="O43" s="172"/>
      <c r="P43" s="172"/>
      <c r="Q43" s="172"/>
      <c r="R43" s="172"/>
      <c r="S43" s="172"/>
      <c r="T43" s="172"/>
      <c r="U43" s="172"/>
      <c r="V43" s="172"/>
      <c r="W43" s="172"/>
      <c r="X43" s="172"/>
      <c r="Y43"/>
    </row>
    <row r="44" spans="1:25" ht="15" customHeight="1">
      <c r="A44" s="2"/>
      <c r="B44" s="2"/>
      <c r="C44" s="2"/>
      <c r="D44" s="232"/>
      <c r="E44" s="2" t="s">
        <v>4174</v>
      </c>
      <c r="F44" s="2" t="s">
        <v>4174</v>
      </c>
      <c r="G44" s="2" t="s">
        <v>4206</v>
      </c>
      <c r="H44" s="2" t="s">
        <v>4206</v>
      </c>
      <c r="I44" s="2" t="s">
        <v>4238</v>
      </c>
      <c r="J44" s="2" t="s">
        <v>4238</v>
      </c>
      <c r="K44" s="2" t="s">
        <v>4270</v>
      </c>
      <c r="L44" s="2" t="s">
        <v>4270</v>
      </c>
      <c r="M44" s="2" t="s">
        <v>4302</v>
      </c>
      <c r="N44" s="2" t="s">
        <v>4302</v>
      </c>
      <c r="O44" s="2" t="s">
        <v>4334</v>
      </c>
      <c r="P44" s="2" t="s">
        <v>4334</v>
      </c>
      <c r="Q44" s="2" t="s">
        <v>4366</v>
      </c>
      <c r="R44" s="2" t="s">
        <v>4366</v>
      </c>
      <c r="S44" s="2" t="s">
        <v>4398</v>
      </c>
      <c r="T44" s="2" t="s">
        <v>4398</v>
      </c>
      <c r="U44" s="2" t="s">
        <v>4430</v>
      </c>
      <c r="V44" s="2" t="s">
        <v>4430</v>
      </c>
      <c r="W44" s="232" t="s">
        <v>147</v>
      </c>
      <c r="X44" s="232" t="s">
        <v>147</v>
      </c>
      <c r="Y44" s="2"/>
    </row>
    <row r="45" spans="1:25" ht="15" customHeight="1">
      <c r="A45" s="2"/>
      <c r="B45" s="2"/>
      <c r="C45" s="2"/>
      <c r="D45" s="232"/>
      <c r="E45" s="243">
        <f>TEXT(E49,"YYYYMM")+0</f>
        <v>202309</v>
      </c>
      <c r="F45" s="243">
        <f t="shared" ref="F45:V45" si="1">TEXT(F49,"YYYYMM")+0</f>
        <v>202312</v>
      </c>
      <c r="G45" s="243">
        <f t="shared" si="1"/>
        <v>202309</v>
      </c>
      <c r="H45" s="243">
        <f t="shared" si="1"/>
        <v>202312</v>
      </c>
      <c r="I45" s="243">
        <f t="shared" si="1"/>
        <v>202309</v>
      </c>
      <c r="J45" s="243">
        <f t="shared" si="1"/>
        <v>202312</v>
      </c>
      <c r="K45" s="243">
        <f t="shared" si="1"/>
        <v>202309</v>
      </c>
      <c r="L45" s="243">
        <f t="shared" si="1"/>
        <v>202312</v>
      </c>
      <c r="M45" s="243">
        <f t="shared" si="1"/>
        <v>202309</v>
      </c>
      <c r="N45" s="243">
        <f t="shared" si="1"/>
        <v>202312</v>
      </c>
      <c r="O45" s="243">
        <f t="shared" si="1"/>
        <v>202309</v>
      </c>
      <c r="P45" s="243">
        <f t="shared" si="1"/>
        <v>202312</v>
      </c>
      <c r="Q45" s="243">
        <f t="shared" si="1"/>
        <v>202309</v>
      </c>
      <c r="R45" s="243">
        <f t="shared" si="1"/>
        <v>202312</v>
      </c>
      <c r="S45" s="243">
        <f t="shared" si="1"/>
        <v>202309</v>
      </c>
      <c r="T45" s="243">
        <f t="shared" si="1"/>
        <v>202312</v>
      </c>
      <c r="U45" s="243">
        <f t="shared" si="1"/>
        <v>202309</v>
      </c>
      <c r="V45" s="243">
        <f t="shared" si="1"/>
        <v>202312</v>
      </c>
      <c r="W45" s="232" t="s">
        <v>147</v>
      </c>
      <c r="X45" s="232" t="s">
        <v>147</v>
      </c>
      <c r="Y45" s="2"/>
    </row>
    <row r="46" spans="1:25" ht="15" customHeight="1">
      <c r="A46" s="28"/>
      <c r="B46" s="2"/>
      <c r="C46"/>
      <c r="D46" s="529" t="s">
        <v>4530</v>
      </c>
      <c r="E46" s="529"/>
      <c r="F46" s="529"/>
      <c r="G46" s="529"/>
      <c r="H46" s="529"/>
      <c r="I46" s="529"/>
      <c r="J46" s="529"/>
      <c r="K46" s="529"/>
      <c r="L46" s="529"/>
      <c r="M46" s="529"/>
      <c r="N46" s="529"/>
      <c r="O46" s="529"/>
      <c r="P46" s="529"/>
      <c r="Q46" s="529"/>
      <c r="R46" s="529"/>
      <c r="S46" s="529"/>
      <c r="T46" s="529"/>
      <c r="U46" s="529"/>
      <c r="V46" s="529"/>
      <c r="W46" s="232" t="s">
        <v>147</v>
      </c>
      <c r="X46" s="232" t="s">
        <v>147</v>
      </c>
      <c r="Y46"/>
    </row>
    <row r="47" spans="1:25" ht="15" customHeight="1">
      <c r="A47" s="28"/>
      <c r="B47" s="1"/>
      <c r="C47"/>
      <c r="D47" s="529"/>
      <c r="E47" s="529"/>
      <c r="F47" s="529"/>
      <c r="G47" s="529"/>
      <c r="H47" s="529"/>
      <c r="I47" s="529"/>
      <c r="J47" s="529"/>
      <c r="K47" s="529"/>
      <c r="L47" s="529"/>
      <c r="M47" s="529"/>
      <c r="N47" s="529"/>
      <c r="O47" s="529"/>
      <c r="P47" s="529"/>
      <c r="Q47" s="529"/>
      <c r="R47" s="529"/>
      <c r="S47" s="529"/>
      <c r="T47" s="529"/>
      <c r="U47" s="529"/>
      <c r="V47" s="529"/>
      <c r="W47" s="232" t="s">
        <v>147</v>
      </c>
      <c r="X47" s="232" t="s">
        <v>147</v>
      </c>
      <c r="Y47"/>
    </row>
    <row r="48" spans="1:25" s="381" customFormat="1" ht="111" customHeight="1">
      <c r="A48" s="34"/>
      <c r="B48" s="5"/>
      <c r="C48" s="1"/>
      <c r="D48" s="198" t="s">
        <v>111</v>
      </c>
      <c r="E48" s="546" t="s">
        <v>4520</v>
      </c>
      <c r="F48" s="545"/>
      <c r="G48" s="544" t="s">
        <v>4521</v>
      </c>
      <c r="H48" s="545"/>
      <c r="I48" s="544" t="s">
        <v>4522</v>
      </c>
      <c r="J48" s="545"/>
      <c r="K48" s="544" t="s">
        <v>4523</v>
      </c>
      <c r="L48" s="545"/>
      <c r="M48" s="544" t="s">
        <v>4524</v>
      </c>
      <c r="N48" s="545"/>
      <c r="O48" s="544" t="s">
        <v>4525</v>
      </c>
      <c r="P48" s="545"/>
      <c r="Q48" s="544" t="s">
        <v>4526</v>
      </c>
      <c r="R48" s="545"/>
      <c r="S48" s="544" t="s">
        <v>4527</v>
      </c>
      <c r="T48" s="545"/>
      <c r="U48" s="544" t="s">
        <v>4528</v>
      </c>
      <c r="V48" s="550"/>
      <c r="W48" s="232" t="s">
        <v>147</v>
      </c>
      <c r="X48" s="232" t="s">
        <v>147</v>
      </c>
      <c r="Y48" s="265"/>
    </row>
    <row r="49" spans="1:25" ht="21" customHeight="1">
      <c r="A49" s="28"/>
      <c r="B49" s="1"/>
      <c r="C49"/>
      <c r="D49" s="95"/>
      <c r="E49" s="246">
        <f>EOMONTH($A$3,-3)</f>
        <v>45199</v>
      </c>
      <c r="F49" s="246">
        <f>EOMONTH($A$3,0)</f>
        <v>45291</v>
      </c>
      <c r="G49" s="266">
        <f>EOMONTH($A$3,-3)</f>
        <v>45199</v>
      </c>
      <c r="H49" s="246">
        <f>EOMONTH($A$3,0)</f>
        <v>45291</v>
      </c>
      <c r="I49" s="266">
        <f>EOMONTH($A$3,-3)</f>
        <v>45199</v>
      </c>
      <c r="J49" s="246">
        <f>EOMONTH($A$3,0)</f>
        <v>45291</v>
      </c>
      <c r="K49" s="266">
        <f>EOMONTH($A$3,-3)</f>
        <v>45199</v>
      </c>
      <c r="L49" s="246">
        <f>EOMONTH($A$3,0)</f>
        <v>45291</v>
      </c>
      <c r="M49" s="266">
        <f>EOMONTH($A$3,-3)</f>
        <v>45199</v>
      </c>
      <c r="N49" s="246">
        <f>EOMONTH($A$3,0)</f>
        <v>45291</v>
      </c>
      <c r="O49" s="266">
        <f>EOMONTH($A$3,-3)</f>
        <v>45199</v>
      </c>
      <c r="P49" s="246">
        <f>EOMONTH($A$3,0)</f>
        <v>45291</v>
      </c>
      <c r="Q49" s="266">
        <f>EOMONTH($A$3,-3)</f>
        <v>45199</v>
      </c>
      <c r="R49" s="246">
        <f>EOMONTH($A$3,0)</f>
        <v>45291</v>
      </c>
      <c r="S49" s="266">
        <f>EOMONTH($A$3,-3)</f>
        <v>45199</v>
      </c>
      <c r="T49" s="246">
        <f>EOMONTH($A$3,0)</f>
        <v>45291</v>
      </c>
      <c r="U49" s="266">
        <f>EOMONTH($A$3,-3)</f>
        <v>45199</v>
      </c>
      <c r="V49" s="246">
        <f>EOMONTH($A$3,0)</f>
        <v>45291</v>
      </c>
      <c r="W49" s="232" t="s">
        <v>147</v>
      </c>
      <c r="X49" s="232" t="s">
        <v>147</v>
      </c>
      <c r="Y49"/>
    </row>
    <row r="50" spans="1:25" ht="21" customHeight="1">
      <c r="A50" s="28"/>
      <c r="B50" s="1" t="s">
        <v>13</v>
      </c>
      <c r="C50"/>
      <c r="D50" s="204" t="s">
        <v>13</v>
      </c>
      <c r="E50" s="194">
        <f>IFERROR(INDEX('Data Annex'!$K$1:$BS$4779,MATCH(E$44&amp;"|"&amp;$B50,'Data Annex'!$K$1:$K$4779,0),MATCH(E$45,'Data Annex'!$K$1:$BS$1,0)),"")</f>
        <v>3.5292882113263806E-2</v>
      </c>
      <c r="F50" s="194">
        <f>IFERROR(INDEX('Data Annex'!$K$1:$BS$4779,MATCH(F$44&amp;"|"&amp;$B50,'Data Annex'!$K$1:$K$4779,0),MATCH(F$45,'Data Annex'!$K$1:$BS$1,0)),"")</f>
        <v>6.2024013711416769E-2</v>
      </c>
      <c r="G50" s="235">
        <f>IFERROR(INDEX('Data Annex'!$K$1:$BS$4779,MATCH(G$44&amp;"|"&amp;$B50,'Data Annex'!$K$1:$K$4779,0),MATCH(G$45,'Data Annex'!$K$1:$BS$1,0)),"")</f>
        <v>1.9088485167547024E-2</v>
      </c>
      <c r="H50" s="194">
        <f>IFERROR(INDEX('Data Annex'!$K$1:$BS$4779,MATCH(H$44&amp;"|"&amp;$B50,'Data Annex'!$K$1:$K$4779,0),MATCH(H$45,'Data Annex'!$K$1:$BS$1,0)),"")</f>
        <v>3.4467022095364543E-2</v>
      </c>
      <c r="I50" s="235">
        <f>IFERROR(INDEX('Data Annex'!$K$1:$BS$4779,MATCH(I$44&amp;"|"&amp;$B50,'Data Annex'!$K$1:$K$4779,0),MATCH(I$45,'Data Annex'!$K$1:$BS$1,0)),"")</f>
        <v>1.6374293003331125E-2</v>
      </c>
      <c r="J50" s="194">
        <f>IFERROR(INDEX('Data Annex'!$K$1:$BS$4779,MATCH(J$44&amp;"|"&amp;$B50,'Data Annex'!$K$1:$K$4779,0),MATCH(J$45,'Data Annex'!$K$1:$BS$1,0)),"")</f>
        <v>2.7361465879809841E-2</v>
      </c>
      <c r="K50" s="235">
        <f>IFERROR(INDEX('Data Annex'!$K$1:$BS$4779,MATCH(K$44&amp;"|"&amp;$B50,'Data Annex'!$K$1:$K$4779,0),MATCH(K$45,'Data Annex'!$K$1:$BS$1,0)),"")</f>
        <v>3.5901606615221474E-2</v>
      </c>
      <c r="L50" s="195">
        <f>IFERROR(INDEX('Data Annex'!$K$1:$BS$4779,MATCH(L$44&amp;"|"&amp;$B50,'Data Annex'!$K$1:$K$4779,0),MATCH(L$45,'Data Annex'!$K$1:$BS$1,0)),"")</f>
        <v>2.9259149212555728E-2</v>
      </c>
      <c r="M50" s="235">
        <f>IFERROR(INDEX('Data Annex'!$K$1:$BS$4779,MATCH(M$44&amp;"|"&amp;$B50,'Data Annex'!$K$1:$K$4779,0),MATCH(M$45,'Data Annex'!$K$1:$BS$1,0)),"")</f>
        <v>1.827250156804516E-4</v>
      </c>
      <c r="N50" s="194">
        <f>IFERROR(INDEX('Data Annex'!$K$1:$BS$4779,MATCH(N$44&amp;"|"&amp;$B50,'Data Annex'!$K$1:$K$4779,0),MATCH(N$45,'Data Annex'!$K$1:$BS$1,0)),"")</f>
        <v>1.6153576952938865E-4</v>
      </c>
      <c r="O50" s="235">
        <f>IFERROR(INDEX('Data Annex'!$K$1:$BS$4779,MATCH(O$44&amp;"|"&amp;$B50,'Data Annex'!$K$1:$K$4779,0),MATCH(O$45,'Data Annex'!$K$1:$BS$1,0)),"")</f>
        <v>3.2094000776733057E-2</v>
      </c>
      <c r="P50" s="194">
        <f>IFERROR(INDEX('Data Annex'!$K$1:$BS$4779,MATCH(P$44&amp;"|"&amp;$B50,'Data Annex'!$K$1:$K$4779,0),MATCH(P$45,'Data Annex'!$K$1:$BS$1,0)),"")</f>
        <v>2.7470195093609574E-2</v>
      </c>
      <c r="Q50" s="235">
        <f>IFERROR(INDEX('Data Annex'!$K$1:$BS$4779,MATCH(Q$44&amp;"|"&amp;$B50,'Data Annex'!$K$1:$K$4779,0),MATCH(Q$45,'Data Annex'!$K$1:$BS$1,0)),"")</f>
        <v>4.6377242027521665E-2</v>
      </c>
      <c r="R50" s="194">
        <f>IFERROR(INDEX('Data Annex'!$K$1:$BS$4779,MATCH(R$44&amp;"|"&amp;$B50,'Data Annex'!$K$1:$K$4779,0),MATCH(R$45,'Data Annex'!$K$1:$BS$1,0)),"")</f>
        <v>1.6384815582808958E-2</v>
      </c>
      <c r="S50" s="235">
        <f>IFERROR(INDEX('Data Annex'!$K$1:$BS$4779,MATCH(S$44&amp;"|"&amp;$B50,'Data Annex'!$K$1:$K$4779,0),MATCH(S$45,'Data Annex'!$K$1:$BS$1,0)),"")</f>
        <v>5.1295016933905375E-2</v>
      </c>
      <c r="T50" s="195">
        <f>IFERROR(INDEX('Data Annex'!$K$1:$BS$4779,MATCH(T$44&amp;"|"&amp;$B50,'Data Annex'!$K$1:$K$4779,0),MATCH(T$45,'Data Annex'!$K$1:$BS$1,0)),"")</f>
        <v>4.0534572054635495E-2</v>
      </c>
      <c r="U50" s="235">
        <f>IFERROR(INDEX('Data Annex'!$K$1:$BS$4779,MATCH(U$44&amp;"|"&amp;$B50,'Data Annex'!$K$1:$K$4779,0),MATCH(U$45,'Data Annex'!$K$1:$BS$1,0)),"")</f>
        <v>1.5309439164854152E-2</v>
      </c>
      <c r="V50" s="194">
        <f>IFERROR(INDEX('Data Annex'!$K$1:$BS$4779,MATCH(V$44&amp;"|"&amp;$B50,'Data Annex'!$K$1:$K$4779,0),MATCH(V$45,'Data Annex'!$K$1:$BS$1,0)),"")</f>
        <v>1.5087781925572506E-2</v>
      </c>
      <c r="W50" s="232" t="s">
        <v>147</v>
      </c>
      <c r="X50" s="232" t="s">
        <v>147</v>
      </c>
      <c r="Y50"/>
    </row>
    <row r="51" spans="1:25" s="381" customFormat="1" ht="18">
      <c r="A51"/>
      <c r="B51" s="1" t="s">
        <v>14</v>
      </c>
      <c r="C51" s="1"/>
      <c r="D51" s="204" t="s">
        <v>14</v>
      </c>
      <c r="E51" s="192">
        <f>IFERROR(INDEX('Data Annex'!$K$1:$BS$4779,MATCH(E$44&amp;"|"&amp;$B51,'Data Annex'!$K$1:$K$4779,0),MATCH(E$45,'Data Annex'!$K$1:$BS$1,0)),"")</f>
        <v>3.9089865380371666E-2</v>
      </c>
      <c r="F51" s="192">
        <f>IFERROR(INDEX('Data Annex'!$K$1:$BS$4779,MATCH(F$44&amp;"|"&amp;$B51,'Data Annex'!$K$1:$K$4779,0),MATCH(F$45,'Data Annex'!$K$1:$BS$1,0)),"")</f>
        <v>3.9160441488530824E-2</v>
      </c>
      <c r="G51" s="220">
        <f>IFERROR(INDEX('Data Annex'!$K$1:$BS$4779,MATCH(G$44&amp;"|"&amp;$B51,'Data Annex'!$K$1:$K$4779,0),MATCH(G$45,'Data Annex'!$K$1:$BS$1,0)),"")</f>
        <v>2.6189338607298721E-2</v>
      </c>
      <c r="H51" s="192">
        <f>IFERROR(INDEX('Data Annex'!$K$1:$BS$4779,MATCH(H$44&amp;"|"&amp;$B51,'Data Annex'!$K$1:$K$4779,0),MATCH(H$45,'Data Annex'!$K$1:$BS$1,0)),"")</f>
        <v>2.6874192969745969E-2</v>
      </c>
      <c r="I51" s="220">
        <f>IFERROR(INDEX('Data Annex'!$K$1:$BS$4779,MATCH(I$44&amp;"|"&amp;$B51,'Data Annex'!$K$1:$K$4779,0),MATCH(I$45,'Data Annex'!$K$1:$BS$1,0)),"")</f>
        <v>2.2766097535102472E-2</v>
      </c>
      <c r="J51" s="192">
        <f>IFERROR(INDEX('Data Annex'!$K$1:$BS$4779,MATCH(J$44&amp;"|"&amp;$B51,'Data Annex'!$K$1:$K$4779,0),MATCH(J$45,'Data Annex'!$K$1:$BS$1,0)),"")</f>
        <v>2.3559769281415153E-2</v>
      </c>
      <c r="K51" s="220">
        <f>IFERROR(INDEX('Data Annex'!$K$1:$BS$4779,MATCH(K$44&amp;"|"&amp;$B51,'Data Annex'!$K$1:$K$4779,0),MATCH(K$45,'Data Annex'!$K$1:$BS$1,0)),"")</f>
        <v>1.0300236618370803E-2</v>
      </c>
      <c r="L51" s="196">
        <f>IFERROR(INDEX('Data Annex'!$K$1:$BS$4779,MATCH(L$44&amp;"|"&amp;$B51,'Data Annex'!$K$1:$K$4779,0),MATCH(L$45,'Data Annex'!$K$1:$BS$1,0)),"")</f>
        <v>1.0211060861171989E-2</v>
      </c>
      <c r="M51" s="220">
        <f>IFERROR(INDEX('Data Annex'!$K$1:$BS$4779,MATCH(M$44&amp;"|"&amp;$B51,'Data Annex'!$K$1:$K$4779,0),MATCH(M$45,'Data Annex'!$K$1:$BS$1,0)),"")</f>
        <v>6.400203849451723E-2</v>
      </c>
      <c r="N51" s="192">
        <f>IFERROR(INDEX('Data Annex'!$K$1:$BS$4779,MATCH(N$44&amp;"|"&amp;$B51,'Data Annex'!$K$1:$K$4779,0),MATCH(N$45,'Data Annex'!$K$1:$BS$1,0)),"")</f>
        <v>4.2748007160567654E-2</v>
      </c>
      <c r="O51" s="220">
        <f>IFERROR(INDEX('Data Annex'!$K$1:$BS$4779,MATCH(O$44&amp;"|"&amp;$B51,'Data Annex'!$K$1:$K$4779,0),MATCH(O$45,'Data Annex'!$K$1:$BS$1,0)),"")</f>
        <v>1.3720053457671235E-2</v>
      </c>
      <c r="P51" s="196">
        <f>IFERROR(INDEX('Data Annex'!$K$1:$BS$4779,MATCH(P$44&amp;"|"&amp;$B51,'Data Annex'!$K$1:$K$4779,0),MATCH(P$45,'Data Annex'!$K$1:$BS$1,0)),"")</f>
        <v>1.3039360858877752E-2</v>
      </c>
      <c r="Q51" s="220">
        <f>IFERROR(INDEX('Data Annex'!$K$1:$BS$4779,MATCH(Q$44&amp;"|"&amp;$B51,'Data Annex'!$K$1:$K$4779,0),MATCH(Q$45,'Data Annex'!$K$1:$BS$1,0)),"")</f>
        <v>1.0692080158854854E-2</v>
      </c>
      <c r="R51" s="192">
        <f>IFERROR(INDEX('Data Annex'!$K$1:$BS$4779,MATCH(R$44&amp;"|"&amp;$B51,'Data Annex'!$K$1:$K$4779,0),MATCH(R$45,'Data Annex'!$K$1:$BS$1,0)),"")</f>
        <v>9.1474890200149307E-3</v>
      </c>
      <c r="S51" s="220">
        <f>IFERROR(INDEX('Data Annex'!$K$1:$BS$4779,MATCH(S$44&amp;"|"&amp;$B51,'Data Annex'!$K$1:$K$4779,0),MATCH(S$45,'Data Annex'!$K$1:$BS$1,0)),"")</f>
        <v>2.9242590472215831E-2</v>
      </c>
      <c r="T51" s="196">
        <f>IFERROR(INDEX('Data Annex'!$K$1:$BS$4779,MATCH(T$44&amp;"|"&amp;$B51,'Data Annex'!$K$1:$K$4779,0),MATCH(T$45,'Data Annex'!$K$1:$BS$1,0)),"")</f>
        <v>2.4986131558122508E-2</v>
      </c>
      <c r="U51" s="220">
        <f>IFERROR(INDEX('Data Annex'!$K$1:$BS$4779,MATCH(U$44&amp;"|"&amp;$B51,'Data Annex'!$K$1:$K$4779,0),MATCH(U$45,'Data Annex'!$K$1:$BS$1,0)),"")</f>
        <v>2.2428892626270847E-2</v>
      </c>
      <c r="V51" s="192">
        <f>IFERROR(INDEX('Data Annex'!$K$1:$BS$4779,MATCH(V$44&amp;"|"&amp;$B51,'Data Annex'!$K$1:$K$4779,0),MATCH(V$45,'Data Annex'!$K$1:$BS$1,0)),"")</f>
        <v>2.3225317128068596E-2</v>
      </c>
      <c r="W51" s="232" t="s">
        <v>147</v>
      </c>
      <c r="X51" s="232" t="s">
        <v>147</v>
      </c>
      <c r="Y51" s="13"/>
    </row>
    <row r="52" spans="1:25" ht="21" customHeight="1">
      <c r="A52"/>
      <c r="B52" s="1" t="s">
        <v>92</v>
      </c>
      <c r="C52"/>
      <c r="D52" s="204" t="s">
        <v>92</v>
      </c>
      <c r="E52" s="194">
        <f>IFERROR(INDEX('Data Annex'!$K$1:$BS$4779,MATCH(E$44&amp;"|"&amp;$B52,'Data Annex'!$K$1:$K$4779,0),MATCH(E$45,'Data Annex'!$K$1:$BS$1,0)),"")</f>
        <v>0.11834746588860652</v>
      </c>
      <c r="F52" s="194">
        <f>IFERROR(INDEX('Data Annex'!$K$1:$BS$4779,MATCH(F$44&amp;"|"&amp;$B52,'Data Annex'!$K$1:$K$4779,0),MATCH(F$45,'Data Annex'!$K$1:$BS$1,0)),"")</f>
        <v>0.11584646039324784</v>
      </c>
      <c r="G52" s="235">
        <f>IFERROR(INDEX('Data Annex'!$K$1:$BS$4779,MATCH(G$44&amp;"|"&amp;$B52,'Data Annex'!$K$1:$K$4779,0),MATCH(G$45,'Data Annex'!$K$1:$BS$1,0)),"")</f>
        <v>4.4361215357150499E-2</v>
      </c>
      <c r="H52" s="194">
        <f>IFERROR(INDEX('Data Annex'!$K$1:$BS$4779,MATCH(H$44&amp;"|"&amp;$B52,'Data Annex'!$K$1:$K$4779,0),MATCH(H$45,'Data Annex'!$K$1:$BS$1,0)),"")</f>
        <v>4.7484825882506965E-2</v>
      </c>
      <c r="I52" s="235">
        <f>IFERROR(INDEX('Data Annex'!$K$1:$BS$4779,MATCH(I$44&amp;"|"&amp;$B52,'Data Annex'!$K$1:$K$4779,0),MATCH(I$45,'Data Annex'!$K$1:$BS$1,0)),"")</f>
        <v>5.6556543112045304E-2</v>
      </c>
      <c r="J52" s="194">
        <f>IFERROR(INDEX('Data Annex'!$K$1:$BS$4779,MATCH(J$44&amp;"|"&amp;$B52,'Data Annex'!$K$1:$K$4779,0),MATCH(J$45,'Data Annex'!$K$1:$BS$1,0)),"")</f>
        <v>5.6523405745857819E-2</v>
      </c>
      <c r="K52" s="235">
        <f>IFERROR(INDEX('Data Annex'!$K$1:$BS$4779,MATCH(K$44&amp;"|"&amp;$B52,'Data Annex'!$K$1:$K$4779,0),MATCH(K$45,'Data Annex'!$K$1:$BS$1,0)),"")</f>
        <v>1.6592558286593471E-2</v>
      </c>
      <c r="L52" s="195">
        <f>IFERROR(INDEX('Data Annex'!$K$1:$BS$4779,MATCH(L$44&amp;"|"&amp;$B52,'Data Annex'!$K$1:$K$4779,0),MATCH(L$45,'Data Annex'!$K$1:$BS$1,0)),"")</f>
        <v>2.3046689164254629E-2</v>
      </c>
      <c r="M52" s="235">
        <f>IFERROR(INDEX('Data Annex'!$K$1:$BS$4779,MATCH(M$44&amp;"|"&amp;$B52,'Data Annex'!$K$1:$K$4779,0),MATCH(M$45,'Data Annex'!$K$1:$BS$1,0)),"")</f>
        <v>1.8389346861128329E-2</v>
      </c>
      <c r="N52" s="194">
        <f>IFERROR(INDEX('Data Annex'!$K$1:$BS$4779,MATCH(N$44&amp;"|"&amp;$B52,'Data Annex'!$K$1:$K$4779,0),MATCH(N$45,'Data Annex'!$K$1:$BS$1,0)),"")</f>
        <v>1.3761467889908098E-2</v>
      </c>
      <c r="O52" s="235">
        <f>IFERROR(INDEX('Data Annex'!$K$1:$BS$4779,MATCH(O$44&amp;"|"&amp;$B52,'Data Annex'!$K$1:$K$4779,0),MATCH(O$45,'Data Annex'!$K$1:$BS$1,0)),"")</f>
        <v>1.030590955935947E-3</v>
      </c>
      <c r="P52" s="194">
        <f>IFERROR(INDEX('Data Annex'!$K$1:$BS$4779,MATCH(P$44&amp;"|"&amp;$B52,'Data Annex'!$K$1:$K$4779,0),MATCH(P$45,'Data Annex'!$K$1:$BS$1,0)),"")</f>
        <v>3.3061620019380782E-3</v>
      </c>
      <c r="Q52" s="235">
        <f>IFERROR(INDEX('Data Annex'!$K$1:$BS$4779,MATCH(Q$44&amp;"|"&amp;$B52,'Data Annex'!$K$1:$K$4779,0),MATCH(Q$45,'Data Annex'!$K$1:$BS$1,0)),"")</f>
        <v>3.4251562623910499E-2</v>
      </c>
      <c r="R52" s="194">
        <f>IFERROR(INDEX('Data Annex'!$K$1:$BS$4779,MATCH(R$44&amp;"|"&amp;$B52,'Data Annex'!$K$1:$K$4779,0),MATCH(R$45,'Data Annex'!$K$1:$BS$1,0)),"")</f>
        <v>3.3459789176993097E-2</v>
      </c>
      <c r="S52" s="235">
        <f>IFERROR(INDEX('Data Annex'!$K$1:$BS$4779,MATCH(S$44&amp;"|"&amp;$B52,'Data Annex'!$K$1:$K$4779,0),MATCH(S$45,'Data Annex'!$K$1:$BS$1,0)),"")</f>
        <v>2.229931660013797E-2</v>
      </c>
      <c r="T52" s="195">
        <f>IFERROR(INDEX('Data Annex'!$K$1:$BS$4779,MATCH(T$44&amp;"|"&amp;$B52,'Data Annex'!$K$1:$K$4779,0),MATCH(T$45,'Data Annex'!$K$1:$BS$1,0)),"")</f>
        <v>1.4890998593530226E-2</v>
      </c>
      <c r="U52" s="235">
        <f>IFERROR(INDEX('Data Annex'!$K$1:$BS$4779,MATCH(U$44&amp;"|"&amp;$B52,'Data Annex'!$K$1:$K$4779,0),MATCH(U$45,'Data Annex'!$K$1:$BS$1,0)),"")</f>
        <v>5.9367032042688513E-2</v>
      </c>
      <c r="V52" s="194">
        <f>IFERROR(INDEX('Data Annex'!$K$1:$BS$4779,MATCH(V$44&amp;"|"&amp;$B52,'Data Annex'!$K$1:$K$4779,0),MATCH(V$45,'Data Annex'!$K$1:$BS$1,0)),"")</f>
        <v>5.5336698264188099E-2</v>
      </c>
      <c r="W52" s="232" t="s">
        <v>147</v>
      </c>
      <c r="X52" s="232" t="s">
        <v>147</v>
      </c>
      <c r="Y52"/>
    </row>
    <row r="53" spans="1:25" ht="21" customHeight="1">
      <c r="A53"/>
      <c r="B53" s="1" t="s">
        <v>15</v>
      </c>
      <c r="C53"/>
      <c r="D53" s="204" t="s">
        <v>15</v>
      </c>
      <c r="E53" s="192">
        <f>IFERROR(INDEX('Data Annex'!$K$1:$BS$4779,MATCH(E$44&amp;"|"&amp;$B53,'Data Annex'!$K$1:$K$4779,0),MATCH(E$45,'Data Annex'!$K$1:$BS$1,0)),"")</f>
        <v>0</v>
      </c>
      <c r="F53" s="192">
        <f>IFERROR(INDEX('Data Annex'!$K$1:$BS$4779,MATCH(F$44&amp;"|"&amp;$B53,'Data Annex'!$K$1:$K$4779,0),MATCH(F$45,'Data Annex'!$K$1:$BS$1,0)),"")</f>
        <v>0</v>
      </c>
      <c r="G53" s="220">
        <f>IFERROR(INDEX('Data Annex'!$K$1:$BS$4779,MATCH(G$44&amp;"|"&amp;$B53,'Data Annex'!$K$1:$K$4779,0),MATCH(G$45,'Data Annex'!$K$1:$BS$1,0)),"")</f>
        <v>2.9035237263288556E-2</v>
      </c>
      <c r="H53" s="192">
        <f>IFERROR(INDEX('Data Annex'!$K$1:$BS$4779,MATCH(H$44&amp;"|"&amp;$B53,'Data Annex'!$K$1:$K$4779,0),MATCH(H$45,'Data Annex'!$K$1:$BS$1,0)),"")</f>
        <v>3.8354649967433832E-2</v>
      </c>
      <c r="I53" s="220">
        <f>IFERROR(INDEX('Data Annex'!$K$1:$BS$4779,MATCH(I$44&amp;"|"&amp;$B53,'Data Annex'!$K$1:$K$4779,0),MATCH(I$45,'Data Annex'!$K$1:$BS$1,0)),"")</f>
        <v>0.13993211440384146</v>
      </c>
      <c r="J53" s="192">
        <f>IFERROR(INDEX('Data Annex'!$K$1:$BS$4779,MATCH(J$44&amp;"|"&amp;$B53,'Data Annex'!$K$1:$K$4779,0),MATCH(J$45,'Data Annex'!$K$1:$BS$1,0)),"")</f>
        <v>8.9503207639072727E-2</v>
      </c>
      <c r="K53" s="220">
        <f>IFERROR(INDEX('Data Annex'!$K$1:$BS$4779,MATCH(K$44&amp;"|"&amp;$B53,'Data Annex'!$K$1:$K$4779,0),MATCH(K$45,'Data Annex'!$K$1:$BS$1,0)),"")</f>
        <v>4.74158732412467E-2</v>
      </c>
      <c r="L53" s="196">
        <f>IFERROR(INDEX('Data Annex'!$K$1:$BS$4779,MATCH(L$44&amp;"|"&amp;$B53,'Data Annex'!$K$1:$K$4779,0),MATCH(L$45,'Data Annex'!$K$1:$BS$1,0)),"")</f>
        <v>4.227730703715607E-2</v>
      </c>
      <c r="M53" s="220">
        <f>IFERROR(INDEX('Data Annex'!$K$1:$BS$4779,MATCH(M$44&amp;"|"&amp;$B53,'Data Annex'!$K$1:$K$4779,0),MATCH(M$45,'Data Annex'!$K$1:$BS$1,0)),"")</f>
        <v>0</v>
      </c>
      <c r="N53" s="192">
        <f>IFERROR(INDEX('Data Annex'!$K$1:$BS$4779,MATCH(N$44&amp;"|"&amp;$B53,'Data Annex'!$K$1:$K$4779,0),MATCH(N$45,'Data Annex'!$K$1:$BS$1,0)),"")</f>
        <v>0</v>
      </c>
      <c r="O53" s="220">
        <f>IFERROR(INDEX('Data Annex'!$K$1:$BS$4779,MATCH(O$44&amp;"|"&amp;$B53,'Data Annex'!$K$1:$K$4779,0),MATCH(O$45,'Data Annex'!$K$1:$BS$1,0)),"")</f>
        <v>2.8684245885414239E-2</v>
      </c>
      <c r="P53" s="196">
        <f>IFERROR(INDEX('Data Annex'!$K$1:$BS$4779,MATCH(P$44&amp;"|"&amp;$B53,'Data Annex'!$K$1:$K$4779,0),MATCH(P$45,'Data Annex'!$K$1:$BS$1,0)),"")</f>
        <v>5.4095275471559408E-2</v>
      </c>
      <c r="Q53" s="220">
        <f>IFERROR(INDEX('Data Annex'!$K$1:$BS$4779,MATCH(Q$44&amp;"|"&amp;$B53,'Data Annex'!$K$1:$K$4779,0),MATCH(Q$45,'Data Annex'!$K$1:$BS$1,0)),"")</f>
        <v>3.4283176608649341E-3</v>
      </c>
      <c r="R53" s="192">
        <f>IFERROR(INDEX('Data Annex'!$K$1:$BS$4779,MATCH(R$44&amp;"|"&amp;$B53,'Data Annex'!$K$1:$K$4779,0),MATCH(R$45,'Data Annex'!$K$1:$BS$1,0)),"")</f>
        <v>3.322087542528098E-3</v>
      </c>
      <c r="S53" s="220">
        <f>IFERROR(INDEX('Data Annex'!$K$1:$BS$4779,MATCH(S$44&amp;"|"&amp;$B53,'Data Annex'!$K$1:$K$4779,0),MATCH(S$45,'Data Annex'!$K$1:$BS$1,0)),"")</f>
        <v>0.10211218340908564</v>
      </c>
      <c r="T53" s="196">
        <f>IFERROR(INDEX('Data Annex'!$K$1:$BS$4779,MATCH(T$44&amp;"|"&amp;$B53,'Data Annex'!$K$1:$K$4779,0),MATCH(T$45,'Data Annex'!$K$1:$BS$1,0)),"")</f>
        <v>5.7972232654159357E-2</v>
      </c>
      <c r="U53" s="220">
        <f>IFERROR(INDEX('Data Annex'!$K$1:$BS$4779,MATCH(U$44&amp;"|"&amp;$B53,'Data Annex'!$K$1:$K$4779,0),MATCH(U$45,'Data Annex'!$K$1:$BS$1,0)),"")</f>
        <v>8.8037588271460743E-2</v>
      </c>
      <c r="V53" s="192">
        <f>IFERROR(INDEX('Data Annex'!$K$1:$BS$4779,MATCH(V$44&amp;"|"&amp;$B53,'Data Annex'!$K$1:$K$4779,0),MATCH(V$45,'Data Annex'!$K$1:$BS$1,0)),"")</f>
        <v>7.679770641742982E-2</v>
      </c>
      <c r="W53" s="232" t="s">
        <v>147</v>
      </c>
      <c r="X53" s="232" t="s">
        <v>147</v>
      </c>
      <c r="Y53"/>
    </row>
    <row r="54" spans="1:25" ht="21" customHeight="1">
      <c r="A54"/>
      <c r="B54" s="1" t="s">
        <v>91</v>
      </c>
      <c r="C54"/>
      <c r="D54" s="204" t="s">
        <v>91</v>
      </c>
      <c r="E54" s="194">
        <f>IFERROR(INDEX('Data Annex'!$K$1:$BS$4779,MATCH(E$44&amp;"|"&amp;$B54,'Data Annex'!$K$1:$K$4779,0),MATCH(E$45,'Data Annex'!$K$1:$BS$1,0)),"")</f>
        <v>9.3159473449677607E-3</v>
      </c>
      <c r="F54" s="194">
        <f>IFERROR(INDEX('Data Annex'!$K$1:$BS$4779,MATCH(F$44&amp;"|"&amp;$B54,'Data Annex'!$K$1:$K$4779,0),MATCH(F$45,'Data Annex'!$K$1:$BS$1,0)),"")</f>
        <v>7.3836567833325999E-3</v>
      </c>
      <c r="G54" s="235">
        <f>IFERROR(INDEX('Data Annex'!$K$1:$BS$4779,MATCH(G$44&amp;"|"&amp;$B54,'Data Annex'!$K$1:$K$4779,0),MATCH(G$45,'Data Annex'!$K$1:$BS$1,0)),"")</f>
        <v>5.2703766252337808E-3</v>
      </c>
      <c r="H54" s="194">
        <f>IFERROR(INDEX('Data Annex'!$K$1:$BS$4779,MATCH(H$44&amp;"|"&amp;$B54,'Data Annex'!$K$1:$K$4779,0),MATCH(H$45,'Data Annex'!$K$1:$BS$1,0)),"")</f>
        <v>8.1512798866790366E-3</v>
      </c>
      <c r="I54" s="235">
        <f>IFERROR(INDEX('Data Annex'!$K$1:$BS$4779,MATCH(I$44&amp;"|"&amp;$B54,'Data Annex'!$K$1:$K$4779,0),MATCH(I$45,'Data Annex'!$K$1:$BS$1,0)),"")</f>
        <v>6.6876376465984835E-2</v>
      </c>
      <c r="J54" s="194">
        <f>IFERROR(INDEX('Data Annex'!$K$1:$BS$4779,MATCH(J$44&amp;"|"&amp;$B54,'Data Annex'!$K$1:$K$4779,0),MATCH(J$45,'Data Annex'!$K$1:$BS$1,0)),"")</f>
        <v>2.6134842322325116E-2</v>
      </c>
      <c r="K54" s="235">
        <f>IFERROR(INDEX('Data Annex'!$K$1:$BS$4779,MATCH(K$44&amp;"|"&amp;$B54,'Data Annex'!$K$1:$K$4779,0),MATCH(K$45,'Data Annex'!$K$1:$BS$1,0)),"")</f>
        <v>2.402191101047443E-2</v>
      </c>
      <c r="L54" s="195">
        <f>IFERROR(INDEX('Data Annex'!$K$1:$BS$4779,MATCH(L$44&amp;"|"&amp;$B54,'Data Annex'!$K$1:$K$4779,0),MATCH(L$45,'Data Annex'!$K$1:$BS$1,0)),"")</f>
        <v>2.2753756592890348E-2</v>
      </c>
      <c r="M54" s="235">
        <f>IFERROR(INDEX('Data Annex'!$K$1:$BS$4779,MATCH(M$44&amp;"|"&amp;$B54,'Data Annex'!$K$1:$K$4779,0),MATCH(M$45,'Data Annex'!$K$1:$BS$1,0)),"")</f>
        <v>2.8313883896134413E-4</v>
      </c>
      <c r="N54" s="194">
        <f>IFERROR(INDEX('Data Annex'!$K$1:$BS$4779,MATCH(N$44&amp;"|"&amp;$B54,'Data Annex'!$K$1:$K$4779,0),MATCH(N$45,'Data Annex'!$K$1:$BS$1,0)),"")</f>
        <v>2.0438407317625816E-4</v>
      </c>
      <c r="O54" s="235">
        <f>IFERROR(INDEX('Data Annex'!$K$1:$BS$4779,MATCH(O$44&amp;"|"&amp;$B54,'Data Annex'!$K$1:$K$4779,0),MATCH(O$45,'Data Annex'!$K$1:$BS$1,0)),"")</f>
        <v>1.5062124657890041E-2</v>
      </c>
      <c r="P54" s="194">
        <f>IFERROR(INDEX('Data Annex'!$K$1:$BS$4779,MATCH(P$44&amp;"|"&amp;$B54,'Data Annex'!$K$1:$K$4779,0),MATCH(P$45,'Data Annex'!$K$1:$BS$1,0)),"")</f>
        <v>1.3277613873619899E-2</v>
      </c>
      <c r="Q54" s="235">
        <f>IFERROR(INDEX('Data Annex'!$K$1:$BS$4779,MATCH(Q$44&amp;"|"&amp;$B54,'Data Annex'!$K$1:$K$4779,0),MATCH(Q$45,'Data Annex'!$K$1:$BS$1,0)),"")</f>
        <v>2.1720950408254079E-2</v>
      </c>
      <c r="R54" s="194">
        <f>IFERROR(INDEX('Data Annex'!$K$1:$BS$4779,MATCH(R$44&amp;"|"&amp;$B54,'Data Annex'!$K$1:$K$4779,0),MATCH(R$45,'Data Annex'!$K$1:$BS$1,0)),"")</f>
        <v>3.8953255316742395E-2</v>
      </c>
      <c r="S54" s="235">
        <f>IFERROR(INDEX('Data Annex'!$K$1:$BS$4779,MATCH(S$44&amp;"|"&amp;$B54,'Data Annex'!$K$1:$K$4779,0),MATCH(S$45,'Data Annex'!$K$1:$BS$1,0)),"")</f>
        <v>4.9929331897481345E-3</v>
      </c>
      <c r="T54" s="195">
        <f>IFERROR(INDEX('Data Annex'!$K$1:$BS$4779,MATCH(T$44&amp;"|"&amp;$B54,'Data Annex'!$K$1:$K$4779,0),MATCH(T$45,'Data Annex'!$K$1:$BS$1,0)),"")</f>
        <v>5.3265475579629875E-3</v>
      </c>
      <c r="U54" s="235">
        <f>IFERROR(INDEX('Data Annex'!$K$1:$BS$4779,MATCH(U$44&amp;"|"&amp;$B54,'Data Annex'!$K$1:$K$4779,0),MATCH(U$45,'Data Annex'!$K$1:$BS$1,0)),"")</f>
        <v>4.5208839487068726E-2</v>
      </c>
      <c r="V54" s="194">
        <f>IFERROR(INDEX('Data Annex'!$K$1:$BS$4779,MATCH(V$44&amp;"|"&amp;$B54,'Data Annex'!$K$1:$K$4779,0),MATCH(V$45,'Data Annex'!$K$1:$BS$1,0)),"")</f>
        <v>4.465928194012693E-2</v>
      </c>
      <c r="W54" s="232" t="s">
        <v>147</v>
      </c>
      <c r="X54" s="232" t="s">
        <v>147</v>
      </c>
      <c r="Y54"/>
    </row>
    <row r="55" spans="1:25" ht="21" customHeight="1">
      <c r="A55"/>
      <c r="B55" s="1" t="s">
        <v>16</v>
      </c>
      <c r="C55"/>
      <c r="D55" s="204" t="s">
        <v>16</v>
      </c>
      <c r="E55" s="192">
        <f>IFERROR(INDEX('Data Annex'!$K$1:$BS$4779,MATCH(E$44&amp;"|"&amp;$B55,'Data Annex'!$K$1:$K$4779,0),MATCH(E$45,'Data Annex'!$K$1:$BS$1,0)),"")</f>
        <v>2.4133176288751997E-2</v>
      </c>
      <c r="F55" s="192">
        <f>IFERROR(INDEX('Data Annex'!$K$1:$BS$4779,MATCH(F$44&amp;"|"&amp;$B55,'Data Annex'!$K$1:$K$4779,0),MATCH(F$45,'Data Annex'!$K$1:$BS$1,0)),"")</f>
        <v>2.2203986592232983E-2</v>
      </c>
      <c r="G55" s="220">
        <f>IFERROR(INDEX('Data Annex'!$K$1:$BS$4779,MATCH(G$44&amp;"|"&amp;$B55,'Data Annex'!$K$1:$K$4779,0),MATCH(G$45,'Data Annex'!$K$1:$BS$1,0)),"")</f>
        <v>2.6613835188059449E-2</v>
      </c>
      <c r="H55" s="192">
        <f>IFERROR(INDEX('Data Annex'!$K$1:$BS$4779,MATCH(H$44&amp;"|"&amp;$B55,'Data Annex'!$K$1:$K$4779,0),MATCH(H$45,'Data Annex'!$K$1:$BS$1,0)),"")</f>
        <v>3.7271408443266901E-2</v>
      </c>
      <c r="I55" s="220">
        <f>IFERROR(INDEX('Data Annex'!$K$1:$BS$4779,MATCH(I$44&amp;"|"&amp;$B55,'Data Annex'!$K$1:$K$4779,0),MATCH(I$45,'Data Annex'!$K$1:$BS$1,0)),"")</f>
        <v>1.9004648143287849E-2</v>
      </c>
      <c r="J55" s="192">
        <f>IFERROR(INDEX('Data Annex'!$K$1:$BS$4779,MATCH(J$44&amp;"|"&amp;$B55,'Data Annex'!$K$1:$K$4779,0),MATCH(J$45,'Data Annex'!$K$1:$BS$1,0)),"")</f>
        <v>1.6095238311483389E-2</v>
      </c>
      <c r="K55" s="220">
        <f>IFERROR(INDEX('Data Annex'!$K$1:$BS$4779,MATCH(K$44&amp;"|"&amp;$B55,'Data Annex'!$K$1:$K$4779,0),MATCH(K$45,'Data Annex'!$K$1:$BS$1,0)),"")</f>
        <v>3.3177147815036084E-2</v>
      </c>
      <c r="L55" s="196">
        <f>IFERROR(INDEX('Data Annex'!$K$1:$BS$4779,MATCH(L$44&amp;"|"&amp;$B55,'Data Annex'!$K$1:$K$4779,0),MATCH(L$45,'Data Annex'!$K$1:$BS$1,0)),"")</f>
        <v>3.5691435241326064E-2</v>
      </c>
      <c r="M55" s="220">
        <f>IFERROR(INDEX('Data Annex'!$K$1:$BS$4779,MATCH(M$44&amp;"|"&amp;$B55,'Data Annex'!$K$1:$K$4779,0),MATCH(M$45,'Data Annex'!$K$1:$BS$1,0)),"")</f>
        <v>8.7871384719950835E-3</v>
      </c>
      <c r="N55" s="192">
        <f>IFERROR(INDEX('Data Annex'!$K$1:$BS$4779,MATCH(N$44&amp;"|"&amp;$B55,'Data Annex'!$K$1:$K$4779,0),MATCH(N$45,'Data Annex'!$K$1:$BS$1,0)),"")</f>
        <v>1.3021527170748877E-2</v>
      </c>
      <c r="O55" s="220">
        <f>IFERROR(INDEX('Data Annex'!$K$1:$BS$4779,MATCH(O$44&amp;"|"&amp;$B55,'Data Annex'!$K$1:$K$4779,0),MATCH(O$45,'Data Annex'!$K$1:$BS$1,0)),"")</f>
        <v>1.0404959456178493E-2</v>
      </c>
      <c r="P55" s="196">
        <f>IFERROR(INDEX('Data Annex'!$K$1:$BS$4779,MATCH(P$44&amp;"|"&amp;$B55,'Data Annex'!$K$1:$K$4779,0),MATCH(P$45,'Data Annex'!$K$1:$BS$1,0)),"")</f>
        <v>1.5454983804970577E-2</v>
      </c>
      <c r="Q55" s="220">
        <f>IFERROR(INDEX('Data Annex'!$K$1:$BS$4779,MATCH(Q$44&amp;"|"&amp;$B55,'Data Annex'!$K$1:$K$4779,0),MATCH(Q$45,'Data Annex'!$K$1:$BS$1,0)),"")</f>
        <v>1.2790275633319678E-2</v>
      </c>
      <c r="R55" s="192">
        <f>IFERROR(INDEX('Data Annex'!$K$1:$BS$4779,MATCH(R$44&amp;"|"&amp;$B55,'Data Annex'!$K$1:$K$4779,0),MATCH(R$45,'Data Annex'!$K$1:$BS$1,0)),"")</f>
        <v>9.5666672642126752E-3</v>
      </c>
      <c r="S55" s="220">
        <f>IFERROR(INDEX('Data Annex'!$K$1:$BS$4779,MATCH(S$44&amp;"|"&amp;$B55,'Data Annex'!$K$1:$K$4779,0),MATCH(S$45,'Data Annex'!$K$1:$BS$1,0)),"")</f>
        <v>1.0427843781260096E-2</v>
      </c>
      <c r="T55" s="196">
        <f>IFERROR(INDEX('Data Annex'!$K$1:$BS$4779,MATCH(T$44&amp;"|"&amp;$B55,'Data Annex'!$K$1:$K$4779,0),MATCH(T$45,'Data Annex'!$K$1:$BS$1,0)),"")</f>
        <v>1.6193154836530988E-2</v>
      </c>
      <c r="U55" s="220">
        <f>IFERROR(INDEX('Data Annex'!$K$1:$BS$4779,MATCH(U$44&amp;"|"&amp;$B55,'Data Annex'!$K$1:$K$4779,0),MATCH(U$45,'Data Annex'!$K$1:$BS$1,0)),"")</f>
        <v>1.793457497406754E-2</v>
      </c>
      <c r="V55" s="192">
        <f>IFERROR(INDEX('Data Annex'!$K$1:$BS$4779,MATCH(V$44&amp;"|"&amp;$B55,'Data Annex'!$K$1:$K$4779,0),MATCH(V$45,'Data Annex'!$K$1:$BS$1,0)),"")</f>
        <v>2.1340205982284196E-2</v>
      </c>
      <c r="W55" s="232" t="s">
        <v>147</v>
      </c>
      <c r="X55" s="232" t="s">
        <v>147</v>
      </c>
      <c r="Y55"/>
    </row>
    <row r="56" spans="1:25" s="382" customFormat="1" ht="21" customHeight="1">
      <c r="A56"/>
      <c r="B56" s="1" t="s">
        <v>17</v>
      </c>
      <c r="C56" s="7"/>
      <c r="D56" s="204" t="s">
        <v>17</v>
      </c>
      <c r="E56" s="194">
        <f>IFERROR(INDEX('Data Annex'!$K$1:$BS$4779,MATCH(E$44&amp;"|"&amp;$B56,'Data Annex'!$K$1:$K$4779,0),MATCH(E$45,'Data Annex'!$K$1:$BS$1,0)),"")</f>
        <v>1.3922328286876558E-2</v>
      </c>
      <c r="F56" s="194">
        <f>IFERROR(INDEX('Data Annex'!$K$1:$BS$4779,MATCH(F$44&amp;"|"&amp;$B56,'Data Annex'!$K$1:$K$4779,0),MATCH(F$45,'Data Annex'!$K$1:$BS$1,0)),"")</f>
        <v>1.5791809305619738E-2</v>
      </c>
      <c r="G56" s="235">
        <f>IFERROR(INDEX('Data Annex'!$K$1:$BS$4779,MATCH(G$44&amp;"|"&amp;$B56,'Data Annex'!$K$1:$K$4779,0),MATCH(G$45,'Data Annex'!$K$1:$BS$1,0)),"")</f>
        <v>9.6652846352556221E-3</v>
      </c>
      <c r="H56" s="194">
        <f>IFERROR(INDEX('Data Annex'!$K$1:$BS$4779,MATCH(H$44&amp;"|"&amp;$B56,'Data Annex'!$K$1:$K$4779,0),MATCH(H$45,'Data Annex'!$K$1:$BS$1,0)),"")</f>
        <v>1.0713880280885355E-2</v>
      </c>
      <c r="I56" s="235">
        <f>IFERROR(INDEX('Data Annex'!$K$1:$BS$4779,MATCH(I$44&amp;"|"&amp;$B56,'Data Annex'!$K$1:$K$4779,0),MATCH(I$45,'Data Annex'!$K$1:$BS$1,0)),"")</f>
        <v>1.7350632793034958E-2</v>
      </c>
      <c r="J56" s="194">
        <f>IFERROR(INDEX('Data Annex'!$K$1:$BS$4779,MATCH(J$44&amp;"|"&amp;$B56,'Data Annex'!$K$1:$K$4779,0),MATCH(J$45,'Data Annex'!$K$1:$BS$1,0)),"")</f>
        <v>1.7372905174247916E-2</v>
      </c>
      <c r="K56" s="235">
        <f>IFERROR(INDEX('Data Annex'!$K$1:$BS$4779,MATCH(K$44&amp;"|"&amp;$B56,'Data Annex'!$K$1:$K$4779,0),MATCH(K$45,'Data Annex'!$K$1:$BS$1,0)),"")</f>
        <v>2.8111864495503441E-2</v>
      </c>
      <c r="L56" s="195">
        <f>IFERROR(INDEX('Data Annex'!$K$1:$BS$4779,MATCH(L$44&amp;"|"&amp;$B56,'Data Annex'!$K$1:$K$4779,0),MATCH(L$45,'Data Annex'!$K$1:$BS$1,0)),"")</f>
        <v>2.7385782354586077E-2</v>
      </c>
      <c r="M56" s="235">
        <f>IFERROR(INDEX('Data Annex'!$K$1:$BS$4779,MATCH(M$44&amp;"|"&amp;$B56,'Data Annex'!$K$1:$K$4779,0),MATCH(M$45,'Data Annex'!$K$1:$BS$1,0)),"")</f>
        <v>5.4803702034624766E-5</v>
      </c>
      <c r="N56" s="194">
        <f>IFERROR(INDEX('Data Annex'!$K$1:$BS$4779,MATCH(N$44&amp;"|"&amp;$B56,'Data Annex'!$K$1:$K$4779,0),MATCH(N$45,'Data Annex'!$K$1:$BS$1,0)),"")</f>
        <v>8.0891396250190844E-5</v>
      </c>
      <c r="O56" s="235">
        <f>IFERROR(INDEX('Data Annex'!$K$1:$BS$4779,MATCH(O$44&amp;"|"&amp;$B56,'Data Annex'!$K$1:$K$4779,0),MATCH(O$45,'Data Annex'!$K$1:$BS$1,0)),"")</f>
        <v>6.1208278524364276E-3</v>
      </c>
      <c r="P56" s="194">
        <f>IFERROR(INDEX('Data Annex'!$K$1:$BS$4779,MATCH(P$44&amp;"|"&amp;$B56,'Data Annex'!$K$1:$K$4779,0),MATCH(P$45,'Data Annex'!$K$1:$BS$1,0)),"")</f>
        <v>5.7539309129871936E-3</v>
      </c>
      <c r="Q56" s="235">
        <f>IFERROR(INDEX('Data Annex'!$K$1:$BS$4779,MATCH(Q$44&amp;"|"&amp;$B56,'Data Annex'!$K$1:$K$4779,0),MATCH(Q$45,'Data Annex'!$K$1:$BS$1,0)),"")</f>
        <v>4.2146501365669935E-2</v>
      </c>
      <c r="R56" s="194">
        <f>IFERROR(INDEX('Data Annex'!$K$1:$BS$4779,MATCH(R$44&amp;"|"&amp;$B56,'Data Annex'!$K$1:$K$4779,0),MATCH(R$45,'Data Annex'!$K$1:$BS$1,0)),"")</f>
        <v>1.6573113843597935E-2</v>
      </c>
      <c r="S56" s="235">
        <f>IFERROR(INDEX('Data Annex'!$K$1:$BS$4779,MATCH(S$44&amp;"|"&amp;$B56,'Data Annex'!$K$1:$K$4779,0),MATCH(S$45,'Data Annex'!$K$1:$BS$1,0)),"")</f>
        <v>6.2253388326993182E-2</v>
      </c>
      <c r="T56" s="195">
        <f>IFERROR(INDEX('Data Annex'!$K$1:$BS$4779,MATCH(T$44&amp;"|"&amp;$B56,'Data Annex'!$K$1:$K$4779,0),MATCH(T$45,'Data Annex'!$K$1:$BS$1,0)),"")</f>
        <v>5.7565009451840128E-2</v>
      </c>
      <c r="U56" s="235">
        <f>IFERROR(INDEX('Data Annex'!$K$1:$BS$4779,MATCH(U$44&amp;"|"&amp;$B56,'Data Annex'!$K$1:$K$4779,0),MATCH(U$45,'Data Annex'!$K$1:$BS$1,0)),"")</f>
        <v>1.13966295304163E-2</v>
      </c>
      <c r="V56" s="194">
        <f>IFERROR(INDEX('Data Annex'!$K$1:$BS$4779,MATCH(V$44&amp;"|"&amp;$B56,'Data Annex'!$K$1:$K$4779,0),MATCH(V$45,'Data Annex'!$K$1:$BS$1,0)),"")</f>
        <v>1.1198511183992734E-2</v>
      </c>
      <c r="W56" s="232" t="s">
        <v>147</v>
      </c>
      <c r="X56" s="232" t="s">
        <v>147</v>
      </c>
      <c r="Y56" s="6"/>
    </row>
    <row r="57" spans="1:25" ht="21" customHeight="1">
      <c r="A57"/>
      <c r="B57" s="1" t="s">
        <v>97</v>
      </c>
      <c r="C57"/>
      <c r="D57" s="204" t="s">
        <v>97</v>
      </c>
      <c r="E57" s="192">
        <f>IFERROR(INDEX('Data Annex'!$K$1:$BS$4779,MATCH(E$44&amp;"|"&amp;$B57,'Data Annex'!$K$1:$K$4779,0),MATCH(E$45,'Data Annex'!$K$1:$BS$1,0)),"")</f>
        <v>0</v>
      </c>
      <c r="F57" s="192">
        <f>IFERROR(INDEX('Data Annex'!$K$1:$BS$4779,MATCH(F$44&amp;"|"&amp;$B57,'Data Annex'!$K$1:$K$4779,0),MATCH(F$45,'Data Annex'!$K$1:$BS$1,0)),"")</f>
        <v>0</v>
      </c>
      <c r="G57" s="220">
        <f>IFERROR(INDEX('Data Annex'!$K$1:$BS$4779,MATCH(G$44&amp;"|"&amp;$B57,'Data Annex'!$K$1:$K$4779,0),MATCH(G$45,'Data Annex'!$K$1:$BS$1,0)),"")</f>
        <v>4.5089588482902154E-3</v>
      </c>
      <c r="H57" s="192">
        <f>IFERROR(INDEX('Data Annex'!$K$1:$BS$4779,MATCH(H$44&amp;"|"&amp;$B57,'Data Annex'!$K$1:$K$4779,0),MATCH(H$45,'Data Annex'!$K$1:$BS$1,0)),"")</f>
        <v>3.9819597040880797E-3</v>
      </c>
      <c r="I57" s="220">
        <f>IFERROR(INDEX('Data Annex'!$K$1:$BS$4779,MATCH(I$44&amp;"|"&amp;$B57,'Data Annex'!$K$1:$K$4779,0),MATCH(I$45,'Data Annex'!$K$1:$BS$1,0)),"")</f>
        <v>2.3399343789782086E-2</v>
      </c>
      <c r="J57" s="192">
        <f>IFERROR(INDEX('Data Annex'!$K$1:$BS$4779,MATCH(J$44&amp;"|"&amp;$B57,'Data Annex'!$K$1:$K$4779,0),MATCH(J$45,'Data Annex'!$K$1:$BS$1,0)),"")</f>
        <v>2.6386592580893035E-2</v>
      </c>
      <c r="K57" s="220">
        <f>IFERROR(INDEX('Data Annex'!$K$1:$BS$4779,MATCH(K$44&amp;"|"&amp;$B57,'Data Annex'!$K$1:$K$4779,0),MATCH(K$45,'Data Annex'!$K$1:$BS$1,0)),"")</f>
        <v>2.9003470725922262E-3</v>
      </c>
      <c r="L57" s="196">
        <f>IFERROR(INDEX('Data Annex'!$K$1:$BS$4779,MATCH(L$44&amp;"|"&amp;$B57,'Data Annex'!$K$1:$K$4779,0),MATCH(L$45,'Data Annex'!$K$1:$BS$1,0)),"")</f>
        <v>3.5864169829253824E-3</v>
      </c>
      <c r="M57" s="220">
        <f>IFERROR(INDEX('Data Annex'!$K$1:$BS$4779,MATCH(M$44&amp;"|"&amp;$B57,'Data Annex'!$K$1:$K$4779,0),MATCH(M$45,'Data Annex'!$K$1:$BS$1,0)),"")</f>
        <v>0</v>
      </c>
      <c r="N57" s="192">
        <f>IFERROR(INDEX('Data Annex'!$K$1:$BS$4779,MATCH(N$44&amp;"|"&amp;$B57,'Data Annex'!$K$1:$K$4779,0),MATCH(N$45,'Data Annex'!$K$1:$BS$1,0)),"")</f>
        <v>0</v>
      </c>
      <c r="O57" s="220">
        <f>IFERROR(INDEX('Data Annex'!$K$1:$BS$4779,MATCH(O$44&amp;"|"&amp;$B57,'Data Annex'!$K$1:$K$4779,0),MATCH(O$45,'Data Annex'!$K$1:$BS$1,0)),"")</f>
        <v>6.8166880271794345E-3</v>
      </c>
      <c r="P57" s="196">
        <f>IFERROR(INDEX('Data Annex'!$K$1:$BS$4779,MATCH(P$44&amp;"|"&amp;$B57,'Data Annex'!$K$1:$K$4779,0),MATCH(P$45,'Data Annex'!$K$1:$BS$1,0)),"")</f>
        <v>4.5951544839561839E-3</v>
      </c>
      <c r="Q57" s="220">
        <f>IFERROR(INDEX('Data Annex'!$K$1:$BS$4779,MATCH(Q$44&amp;"|"&amp;$B57,'Data Annex'!$K$1:$K$4779,0),MATCH(Q$45,'Data Annex'!$K$1:$BS$1,0)),"")</f>
        <v>2.4626702260365174E-4</v>
      </c>
      <c r="R57" s="192">
        <f>IFERROR(INDEX('Data Annex'!$K$1:$BS$4779,MATCH(R$44&amp;"|"&amp;$B57,'Data Annex'!$K$1:$K$4779,0),MATCH(R$45,'Data Annex'!$K$1:$BS$1,0)),"")</f>
        <v>3.1081854561166845E-4</v>
      </c>
      <c r="S57" s="220">
        <f>IFERROR(INDEX('Data Annex'!$K$1:$BS$4779,MATCH(S$44&amp;"|"&amp;$B57,'Data Annex'!$K$1:$K$4779,0),MATCH(S$45,'Data Annex'!$K$1:$BS$1,0)),"")</f>
        <v>8.9665800082909595E-4</v>
      </c>
      <c r="T57" s="196">
        <f>IFERROR(INDEX('Data Annex'!$K$1:$BS$4779,MATCH(T$44&amp;"|"&amp;$B57,'Data Annex'!$K$1:$K$4779,0),MATCH(T$45,'Data Annex'!$K$1:$BS$1,0)),"")</f>
        <v>4.5074172391330674E-4</v>
      </c>
      <c r="U57" s="220">
        <f>IFERROR(INDEX('Data Annex'!$K$1:$BS$4779,MATCH(U$44&amp;"|"&amp;$B57,'Data Annex'!$K$1:$K$4779,0),MATCH(U$45,'Data Annex'!$K$1:$BS$1,0)),"")</f>
        <v>1.6830066937285788E-2</v>
      </c>
      <c r="V57" s="192">
        <f>IFERROR(INDEX('Data Annex'!$K$1:$BS$4779,MATCH(V$44&amp;"|"&amp;$B57,'Data Annex'!$K$1:$K$4779,0),MATCH(V$45,'Data Annex'!$K$1:$BS$1,0)),"")</f>
        <v>1.3436662239719064E-2</v>
      </c>
      <c r="W57" s="232" t="s">
        <v>147</v>
      </c>
      <c r="X57" s="232" t="s">
        <v>147</v>
      </c>
      <c r="Y57"/>
    </row>
    <row r="58" spans="1:25" s="383" customFormat="1" ht="21" customHeight="1">
      <c r="A58"/>
      <c r="B58" s="1" t="s">
        <v>18</v>
      </c>
      <c r="C58" s="10"/>
      <c r="D58" s="204" t="s">
        <v>18</v>
      </c>
      <c r="E58" s="194">
        <f>IFERROR(INDEX('Data Annex'!$K$1:$BS$4779,MATCH(E$44&amp;"|"&amp;$B58,'Data Annex'!$K$1:$K$4779,0),MATCH(E$45,'Data Annex'!$K$1:$BS$1,0)),"")</f>
        <v>2.2171485475697156E-2</v>
      </c>
      <c r="F58" s="194">
        <f>IFERROR(INDEX('Data Annex'!$K$1:$BS$4779,MATCH(F$44&amp;"|"&amp;$B58,'Data Annex'!$K$1:$K$4779,0),MATCH(F$45,'Data Annex'!$K$1:$BS$1,0)),"")</f>
        <v>2.1991509294387052E-2</v>
      </c>
      <c r="G58" s="235">
        <f>IFERROR(INDEX('Data Annex'!$K$1:$BS$4779,MATCH(G$44&amp;"|"&amp;$B58,'Data Annex'!$K$1:$K$4779,0),MATCH(G$45,'Data Annex'!$K$1:$BS$1,0)),"")</f>
        <v>3.076787048786837E-2</v>
      </c>
      <c r="H58" s="194">
        <f>IFERROR(INDEX('Data Annex'!$K$1:$BS$4779,MATCH(H$44&amp;"|"&amp;$B58,'Data Annex'!$K$1:$K$4779,0),MATCH(H$45,'Data Annex'!$K$1:$BS$1,0)),"")</f>
        <v>3.2847505393543197E-2</v>
      </c>
      <c r="I58" s="235">
        <f>IFERROR(INDEX('Data Annex'!$K$1:$BS$4779,MATCH(I$44&amp;"|"&amp;$B58,'Data Annex'!$K$1:$K$4779,0),MATCH(I$45,'Data Annex'!$K$1:$BS$1,0)),"")</f>
        <v>4.3436595256074143E-2</v>
      </c>
      <c r="J58" s="194">
        <f>IFERROR(INDEX('Data Annex'!$K$1:$BS$4779,MATCH(J$44&amp;"|"&amp;$B58,'Data Annex'!$K$1:$K$4779,0),MATCH(J$45,'Data Annex'!$K$1:$BS$1,0)),"")</f>
        <v>4.3632960769554065E-2</v>
      </c>
      <c r="K58" s="235">
        <f>IFERROR(INDEX('Data Annex'!$K$1:$BS$4779,MATCH(K$44&amp;"|"&amp;$B58,'Data Annex'!$K$1:$K$4779,0),MATCH(K$45,'Data Annex'!$K$1:$BS$1,0)),"")</f>
        <v>3.4657719026571818E-2</v>
      </c>
      <c r="L58" s="195">
        <f>IFERROR(INDEX('Data Annex'!$K$1:$BS$4779,MATCH(L$44&amp;"|"&amp;$B58,'Data Annex'!$K$1:$K$4779,0),MATCH(L$45,'Data Annex'!$K$1:$BS$1,0)),"")</f>
        <v>3.3222274529033424E-2</v>
      </c>
      <c r="M58" s="235">
        <f>IFERROR(INDEX('Data Annex'!$K$1:$BS$4779,MATCH(M$44&amp;"|"&amp;$B58,'Data Annex'!$K$1:$K$4779,0),MATCH(M$45,'Data Annex'!$K$1:$BS$1,0)),"")</f>
        <v>4.2833828369908721E-3</v>
      </c>
      <c r="N58" s="194">
        <f>IFERROR(INDEX('Data Annex'!$K$1:$BS$4779,MATCH(N$44&amp;"|"&amp;$B58,'Data Annex'!$K$1:$K$4779,0),MATCH(N$45,'Data Annex'!$K$1:$BS$1,0)),"")</f>
        <v>3.8704616898270999E-3</v>
      </c>
      <c r="O58" s="235">
        <f>IFERROR(INDEX('Data Annex'!$K$1:$BS$4779,MATCH(O$44&amp;"|"&amp;$B58,'Data Annex'!$K$1:$K$4779,0),MATCH(O$45,'Data Annex'!$K$1:$BS$1,0)),"")</f>
        <v>4.4424333574324543E-2</v>
      </c>
      <c r="P58" s="194">
        <f>IFERROR(INDEX('Data Annex'!$K$1:$BS$4779,MATCH(P$44&amp;"|"&amp;$B58,'Data Annex'!$K$1:$K$4779,0),MATCH(P$45,'Data Annex'!$K$1:$BS$1,0)),"")</f>
        <v>4.6690085822726511E-2</v>
      </c>
      <c r="Q58" s="235">
        <f>IFERROR(INDEX('Data Annex'!$K$1:$BS$4779,MATCH(Q$44&amp;"|"&amp;$B58,'Data Annex'!$K$1:$K$4779,0),MATCH(Q$45,'Data Annex'!$K$1:$BS$1,0)),"")</f>
        <v>4.4706732102836544E-2</v>
      </c>
      <c r="R58" s="194">
        <f>IFERROR(INDEX('Data Annex'!$K$1:$BS$4779,MATCH(R$44&amp;"|"&amp;$B58,'Data Annex'!$K$1:$K$4779,0),MATCH(R$45,'Data Annex'!$K$1:$BS$1,0)),"")</f>
        <v>4.3375868054400982E-2</v>
      </c>
      <c r="S58" s="235">
        <f>IFERROR(INDEX('Data Annex'!$K$1:$BS$4779,MATCH(S$44&amp;"|"&amp;$B58,'Data Annex'!$K$1:$K$4779,0),MATCH(S$45,'Data Annex'!$K$1:$BS$1,0)),"")</f>
        <v>8.9051318720347772E-2</v>
      </c>
      <c r="T58" s="195">
        <f>IFERROR(INDEX('Data Annex'!$K$1:$BS$4779,MATCH(T$44&amp;"|"&amp;$B58,'Data Annex'!$K$1:$K$4779,0),MATCH(T$45,'Data Annex'!$K$1:$BS$1,0)),"")</f>
        <v>9.1481465296124151E-2</v>
      </c>
      <c r="U58" s="235">
        <f>IFERROR(INDEX('Data Annex'!$K$1:$BS$4779,MATCH(U$44&amp;"|"&amp;$B58,'Data Annex'!$K$1:$K$4779,0),MATCH(U$45,'Data Annex'!$K$1:$BS$1,0)),"")</f>
        <v>2.9364697081162381E-2</v>
      </c>
      <c r="V58" s="194">
        <f>IFERROR(INDEX('Data Annex'!$K$1:$BS$4779,MATCH(V$44&amp;"|"&amp;$B58,'Data Annex'!$K$1:$K$4779,0),MATCH(V$45,'Data Annex'!$K$1:$BS$1,0)),"")</f>
        <v>3.6225466213807407E-2</v>
      </c>
      <c r="W58" s="232" t="s">
        <v>147</v>
      </c>
      <c r="X58" s="232" t="s">
        <v>147</v>
      </c>
      <c r="Y58" s="3"/>
    </row>
    <row r="59" spans="1:25" s="383" customFormat="1" ht="21" customHeight="1">
      <c r="A59"/>
      <c r="B59" s="1" t="s">
        <v>19</v>
      </c>
      <c r="C59" s="10"/>
      <c r="D59" s="204" t="s">
        <v>19</v>
      </c>
      <c r="E59" s="192">
        <f>IFERROR(INDEX('Data Annex'!$K$1:$BS$4779,MATCH(E$44&amp;"|"&amp;$B59,'Data Annex'!$K$1:$K$4779,0),MATCH(E$45,'Data Annex'!$K$1:$BS$1,0)),"")</f>
        <v>2.4604298674167375E-3</v>
      </c>
      <c r="F59" s="192">
        <f>IFERROR(INDEX('Data Annex'!$K$1:$BS$4779,MATCH(F$44&amp;"|"&amp;$B59,'Data Annex'!$K$1:$K$4779,0),MATCH(F$45,'Data Annex'!$K$1:$BS$1,0)),"")</f>
        <v>2.8432949978996762E-3</v>
      </c>
      <c r="G59" s="220">
        <f>IFERROR(INDEX('Data Annex'!$K$1:$BS$4779,MATCH(G$44&amp;"|"&amp;$B59,'Data Annex'!$K$1:$K$4779,0),MATCH(G$45,'Data Annex'!$K$1:$BS$1,0)),"")</f>
        <v>8.2139587990000002E-3</v>
      </c>
      <c r="H59" s="192">
        <f>IFERROR(INDEX('Data Annex'!$K$1:$BS$4779,MATCH(H$44&amp;"|"&amp;$B59,'Data Annex'!$K$1:$K$4779,0),MATCH(H$45,'Data Annex'!$K$1:$BS$1,0)),"")</f>
        <v>8.5192495385471474E-3</v>
      </c>
      <c r="I59" s="220">
        <f>IFERROR(INDEX('Data Annex'!$K$1:$BS$4779,MATCH(I$44&amp;"|"&amp;$B59,'Data Annex'!$K$1:$K$4779,0),MATCH(I$45,'Data Annex'!$K$1:$BS$1,0)),"")</f>
        <v>1.2258417682989318E-2</v>
      </c>
      <c r="J59" s="192">
        <f>IFERROR(INDEX('Data Annex'!$K$1:$BS$4779,MATCH(J$44&amp;"|"&amp;$B59,'Data Annex'!$K$1:$K$4779,0),MATCH(J$45,'Data Annex'!$K$1:$BS$1,0)),"")</f>
        <v>2.4755433537297943E-2</v>
      </c>
      <c r="K59" s="220">
        <f>IFERROR(INDEX('Data Annex'!$K$1:$BS$4779,MATCH(K$44&amp;"|"&amp;$B59,'Data Annex'!$K$1:$K$4779,0),MATCH(K$45,'Data Annex'!$K$1:$BS$1,0)),"")</f>
        <v>1.183901614750746E-2</v>
      </c>
      <c r="L59" s="196">
        <f>IFERROR(INDEX('Data Annex'!$K$1:$BS$4779,MATCH(L$44&amp;"|"&amp;$B59,'Data Annex'!$K$1:$K$4779,0),MATCH(L$45,'Data Annex'!$K$1:$BS$1,0)),"")</f>
        <v>1.328231776378644E-2</v>
      </c>
      <c r="M59" s="220">
        <f>IFERROR(INDEX('Data Annex'!$K$1:$BS$4779,MATCH(M$44&amp;"|"&amp;$B59,'Data Annex'!$K$1:$K$4779,0),MATCH(M$45,'Data Annex'!$K$1:$BS$1,0)),"")</f>
        <v>4.8175950825074727E-5</v>
      </c>
      <c r="N59" s="192">
        <f>IFERROR(INDEX('Data Annex'!$K$1:$BS$4779,MATCH(N$44&amp;"|"&amp;$B59,'Data Annex'!$K$1:$K$4779,0),MATCH(N$45,'Data Annex'!$K$1:$BS$1,0)),"")</f>
        <v>1.5855137055288258E-2</v>
      </c>
      <c r="O59" s="220">
        <f>IFERROR(INDEX('Data Annex'!$K$1:$BS$4779,MATCH(O$44&amp;"|"&amp;$B59,'Data Annex'!$K$1:$K$4779,0),MATCH(O$45,'Data Annex'!$K$1:$BS$1,0)),"")</f>
        <v>8.8857158123841606E-3</v>
      </c>
      <c r="P59" s="196">
        <f>IFERROR(INDEX('Data Annex'!$K$1:$BS$4779,MATCH(P$44&amp;"|"&amp;$B59,'Data Annex'!$K$1:$K$4779,0),MATCH(P$45,'Data Annex'!$K$1:$BS$1,0)),"")</f>
        <v>5.6185711294972664E-3</v>
      </c>
      <c r="Q59" s="220">
        <f>IFERROR(INDEX('Data Annex'!$K$1:$BS$4779,MATCH(Q$44&amp;"|"&amp;$B59,'Data Annex'!$K$1:$K$4779,0),MATCH(Q$45,'Data Annex'!$K$1:$BS$1,0)),"")</f>
        <v>8.5516144614540008E-3</v>
      </c>
      <c r="R59" s="192">
        <f>IFERROR(INDEX('Data Annex'!$K$1:$BS$4779,MATCH(R$44&amp;"|"&amp;$B59,'Data Annex'!$K$1:$K$4779,0),MATCH(R$45,'Data Annex'!$K$1:$BS$1,0)),"")</f>
        <v>2.1842432705152411E-2</v>
      </c>
      <c r="S59" s="220">
        <f>IFERROR(INDEX('Data Annex'!$K$1:$BS$4779,MATCH(S$44&amp;"|"&amp;$B59,'Data Annex'!$K$1:$K$4779,0),MATCH(S$45,'Data Annex'!$K$1:$BS$1,0)),"")</f>
        <v>3.0315440785476211E-2</v>
      </c>
      <c r="T59" s="196">
        <f>IFERROR(INDEX('Data Annex'!$K$1:$BS$4779,MATCH(T$44&amp;"|"&amp;$B59,'Data Annex'!$K$1:$K$4779,0),MATCH(T$45,'Data Annex'!$K$1:$BS$1,0)),"")</f>
        <v>3.939924080728744E-2</v>
      </c>
      <c r="U59" s="220">
        <f>IFERROR(INDEX('Data Annex'!$K$1:$BS$4779,MATCH(U$44&amp;"|"&amp;$B59,'Data Annex'!$K$1:$K$4779,0),MATCH(U$45,'Data Annex'!$K$1:$BS$1,0)),"")</f>
        <v>3.303148437761035E-3</v>
      </c>
      <c r="V59" s="192">
        <f>IFERROR(INDEX('Data Annex'!$K$1:$BS$4779,MATCH(V$44&amp;"|"&amp;$B59,'Data Annex'!$K$1:$K$4779,0),MATCH(V$45,'Data Annex'!$K$1:$BS$1,0)),"")</f>
        <v>6.0723476781635206E-3</v>
      </c>
      <c r="W59" s="232" t="s">
        <v>147</v>
      </c>
      <c r="X59" s="232" t="s">
        <v>147</v>
      </c>
      <c r="Y59" s="3"/>
    </row>
    <row r="60" spans="1:25" s="383" customFormat="1" ht="21" customHeight="1">
      <c r="A60"/>
      <c r="B60" s="1" t="s">
        <v>20</v>
      </c>
      <c r="C60" s="10"/>
      <c r="D60" s="204" t="s">
        <v>20</v>
      </c>
      <c r="E60" s="194">
        <f>IFERROR(INDEX('Data Annex'!$K$1:$BS$4779,MATCH(E$44&amp;"|"&amp;$B60,'Data Annex'!$K$1:$K$4779,0),MATCH(E$45,'Data Annex'!$K$1:$BS$1,0)),"")</f>
        <v>2.4717098156143789E-2</v>
      </c>
      <c r="F60" s="194">
        <f>IFERROR(INDEX('Data Annex'!$K$1:$BS$4779,MATCH(F$44&amp;"|"&amp;$B60,'Data Annex'!$K$1:$K$4779,0),MATCH(F$45,'Data Annex'!$K$1:$BS$1,0)),"")</f>
        <v>2.6510449653945365E-2</v>
      </c>
      <c r="G60" s="235">
        <f>IFERROR(INDEX('Data Annex'!$K$1:$BS$4779,MATCH(G$44&amp;"|"&amp;$B60,'Data Annex'!$K$1:$K$4779,0),MATCH(G$45,'Data Annex'!$K$1:$BS$1,0)),"")</f>
        <v>2.2380947118037224E-2</v>
      </c>
      <c r="H60" s="194">
        <f>IFERROR(INDEX('Data Annex'!$K$1:$BS$4779,MATCH(H$44&amp;"|"&amp;$B60,'Data Annex'!$K$1:$K$4779,0),MATCH(H$45,'Data Annex'!$K$1:$BS$1,0)),"")</f>
        <v>2.364998786424299E-2</v>
      </c>
      <c r="I60" s="235">
        <f>IFERROR(INDEX('Data Annex'!$K$1:$BS$4779,MATCH(I$44&amp;"|"&amp;$B60,'Data Annex'!$K$1:$K$4779,0),MATCH(I$45,'Data Annex'!$K$1:$BS$1,0)),"")</f>
        <v>4.0857461207310014E-2</v>
      </c>
      <c r="J60" s="194">
        <f>IFERROR(INDEX('Data Annex'!$K$1:$BS$4779,MATCH(J$44&amp;"|"&amp;$B60,'Data Annex'!$K$1:$K$4779,0),MATCH(J$45,'Data Annex'!$K$1:$BS$1,0)),"")</f>
        <v>4.6209731526104962E-2</v>
      </c>
      <c r="K60" s="235">
        <f>IFERROR(INDEX('Data Annex'!$K$1:$BS$4779,MATCH(K$44&amp;"|"&amp;$B60,'Data Annex'!$K$1:$K$4779,0),MATCH(K$45,'Data Annex'!$K$1:$BS$1,0)),"")</f>
        <v>2.6969406830022396E-2</v>
      </c>
      <c r="L60" s="195">
        <f>IFERROR(INDEX('Data Annex'!$K$1:$BS$4779,MATCH(L$44&amp;"|"&amp;$B60,'Data Annex'!$K$1:$K$4779,0),MATCH(L$45,'Data Annex'!$K$1:$BS$1,0)),"")</f>
        <v>2.2032131304726661E-2</v>
      </c>
      <c r="M60" s="235">
        <f>IFERROR(INDEX('Data Annex'!$K$1:$BS$4779,MATCH(M$44&amp;"|"&amp;$B60,'Data Annex'!$K$1:$K$4779,0),MATCH(M$45,'Data Annex'!$K$1:$BS$1,0)),"")</f>
        <v>1.3867150854420729E-2</v>
      </c>
      <c r="N60" s="194">
        <f>IFERROR(INDEX('Data Annex'!$K$1:$BS$4779,MATCH(N$44&amp;"|"&amp;$B60,'Data Annex'!$K$1:$K$4779,0),MATCH(N$45,'Data Annex'!$K$1:$BS$1,0)),"")</f>
        <v>2.6461444595446366E-2</v>
      </c>
      <c r="O60" s="235">
        <f>IFERROR(INDEX('Data Annex'!$K$1:$BS$4779,MATCH(O$44&amp;"|"&amp;$B60,'Data Annex'!$K$1:$K$4779,0),MATCH(O$45,'Data Annex'!$K$1:$BS$1,0)),"")</f>
        <v>4.3638581954621357E-2</v>
      </c>
      <c r="P60" s="194">
        <f>IFERROR(INDEX('Data Annex'!$K$1:$BS$4779,MATCH(P$44&amp;"|"&amp;$B60,'Data Annex'!$K$1:$K$4779,0),MATCH(P$45,'Data Annex'!$K$1:$BS$1,0)),"")</f>
        <v>4.5402375856452154E-2</v>
      </c>
      <c r="Q60" s="235">
        <f>IFERROR(INDEX('Data Annex'!$K$1:$BS$4779,MATCH(Q$44&amp;"|"&amp;$B60,'Data Annex'!$K$1:$K$4779,0),MATCH(Q$45,'Data Annex'!$K$1:$BS$1,0)),"")</f>
        <v>0.10462931667114034</v>
      </c>
      <c r="R60" s="194">
        <f>IFERROR(INDEX('Data Annex'!$K$1:$BS$4779,MATCH(R$44&amp;"|"&amp;$B60,'Data Annex'!$K$1:$K$4779,0),MATCH(R$45,'Data Annex'!$K$1:$BS$1,0)),"")</f>
        <v>9.0272184524515964E-2</v>
      </c>
      <c r="S60" s="235">
        <f>IFERROR(INDEX('Data Annex'!$K$1:$BS$4779,MATCH(S$44&amp;"|"&amp;$B60,'Data Annex'!$K$1:$K$4779,0),MATCH(S$45,'Data Annex'!$K$1:$BS$1,0)),"")</f>
        <v>5.9370606283390269E-2</v>
      </c>
      <c r="T60" s="195">
        <f>IFERROR(INDEX('Data Annex'!$K$1:$BS$4779,MATCH(T$44&amp;"|"&amp;$B60,'Data Annex'!$K$1:$K$4779,0),MATCH(T$45,'Data Annex'!$K$1:$BS$1,0)),"")</f>
        <v>5.849495903178531E-2</v>
      </c>
      <c r="U60" s="235">
        <f>IFERROR(INDEX('Data Annex'!$K$1:$BS$4779,MATCH(U$44&amp;"|"&amp;$B60,'Data Annex'!$K$1:$K$4779,0),MATCH(U$45,'Data Annex'!$K$1:$BS$1,0)),"")</f>
        <v>2.6213505366535276E-2</v>
      </c>
      <c r="V60" s="194">
        <f>IFERROR(INDEX('Data Annex'!$K$1:$BS$4779,MATCH(V$44&amp;"|"&amp;$B60,'Data Annex'!$K$1:$K$4779,0),MATCH(V$45,'Data Annex'!$K$1:$BS$1,0)),"")</f>
        <v>2.711218315109783E-2</v>
      </c>
      <c r="W60" s="232" t="s">
        <v>147</v>
      </c>
      <c r="X60" s="232" t="s">
        <v>147</v>
      </c>
      <c r="Y60" s="3"/>
    </row>
    <row r="61" spans="1:25" ht="21" customHeight="1">
      <c r="A61"/>
      <c r="B61" s="1" t="s">
        <v>22</v>
      </c>
      <c r="C61"/>
      <c r="D61" s="204" t="s">
        <v>22</v>
      </c>
      <c r="E61" s="192">
        <f>IFERROR(INDEX('Data Annex'!$K$1:$BS$4779,MATCH(E$44&amp;"|"&amp;$B61,'Data Annex'!$K$1:$K$4779,0),MATCH(E$45,'Data Annex'!$K$1:$BS$1,0)),"")</f>
        <v>2.2389518312765068E-2</v>
      </c>
      <c r="F61" s="192">
        <f>IFERROR(INDEX('Data Annex'!$K$1:$BS$4779,MATCH(F$44&amp;"|"&amp;$B61,'Data Annex'!$K$1:$K$4779,0),MATCH(F$45,'Data Annex'!$K$1:$BS$1,0)),"")</f>
        <v>1.2077214110124471E-2</v>
      </c>
      <c r="G61" s="220">
        <f>IFERROR(INDEX('Data Annex'!$K$1:$BS$4779,MATCH(G$44&amp;"|"&amp;$B61,'Data Annex'!$K$1:$K$4779,0),MATCH(G$45,'Data Annex'!$K$1:$BS$1,0)),"")</f>
        <v>4.2232015029536663E-2</v>
      </c>
      <c r="H61" s="192">
        <f>IFERROR(INDEX('Data Annex'!$K$1:$BS$4779,MATCH(H$44&amp;"|"&amp;$B61,'Data Annex'!$K$1:$K$4779,0),MATCH(H$45,'Data Annex'!$K$1:$BS$1,0)),"")</f>
        <v>3.433353917132375E-2</v>
      </c>
      <c r="I61" s="220">
        <f>IFERROR(INDEX('Data Annex'!$K$1:$BS$4779,MATCH(I$44&amp;"|"&amp;$B61,'Data Annex'!$K$1:$K$4779,0),MATCH(I$45,'Data Annex'!$K$1:$BS$1,0)),"")</f>
        <v>0.10913861596273272</v>
      </c>
      <c r="J61" s="192">
        <f>IFERROR(INDEX('Data Annex'!$K$1:$BS$4779,MATCH(J$44&amp;"|"&amp;$B61,'Data Annex'!$K$1:$K$4779,0),MATCH(J$45,'Data Annex'!$K$1:$BS$1,0)),"")</f>
        <v>7.44568401302272E-2</v>
      </c>
      <c r="K61" s="220">
        <f>IFERROR(INDEX('Data Annex'!$K$1:$BS$4779,MATCH(K$44&amp;"|"&amp;$B61,'Data Annex'!$K$1:$K$4779,0),MATCH(K$45,'Data Annex'!$K$1:$BS$1,0)),"")</f>
        <v>3.0990905737857115E-2</v>
      </c>
      <c r="L61" s="196">
        <f>IFERROR(INDEX('Data Annex'!$K$1:$BS$4779,MATCH(L$44&amp;"|"&amp;$B61,'Data Annex'!$K$1:$K$4779,0),MATCH(L$45,'Data Annex'!$K$1:$BS$1,0)),"")</f>
        <v>2.4751582065517794E-2</v>
      </c>
      <c r="M61" s="220">
        <f>IFERROR(INDEX('Data Annex'!$K$1:$BS$4779,MATCH(M$44&amp;"|"&amp;$B61,'Data Annex'!$K$1:$K$4779,0),MATCH(M$45,'Data Annex'!$K$1:$BS$1,0)),"")</f>
        <v>2.6030183278973065E-2</v>
      </c>
      <c r="N61" s="192">
        <f>IFERROR(INDEX('Data Annex'!$K$1:$BS$4779,MATCH(N$44&amp;"|"&amp;$B61,'Data Annex'!$K$1:$K$4779,0),MATCH(N$45,'Data Annex'!$K$1:$BS$1,0)),"")</f>
        <v>4.4599141207128093E-3</v>
      </c>
      <c r="O61" s="220">
        <f>IFERROR(INDEX('Data Annex'!$K$1:$BS$4779,MATCH(O$44&amp;"|"&amp;$B61,'Data Annex'!$K$1:$K$4779,0),MATCH(O$45,'Data Annex'!$K$1:$BS$1,0)),"")</f>
        <v>7.495683380644319E-2</v>
      </c>
      <c r="P61" s="196">
        <f>IFERROR(INDEX('Data Annex'!$K$1:$BS$4779,MATCH(P$44&amp;"|"&amp;$B61,'Data Annex'!$K$1:$K$4779,0),MATCH(P$45,'Data Annex'!$K$1:$BS$1,0)),"")</f>
        <v>6.1831805423422689E-2</v>
      </c>
      <c r="Q61" s="220">
        <f>IFERROR(INDEX('Data Annex'!$K$1:$BS$4779,MATCH(Q$44&amp;"|"&amp;$B61,'Data Annex'!$K$1:$K$4779,0),MATCH(Q$45,'Data Annex'!$K$1:$BS$1,0)),"")</f>
        <v>2.940228694806753E-2</v>
      </c>
      <c r="R61" s="192">
        <f>IFERROR(INDEX('Data Annex'!$K$1:$BS$4779,MATCH(R$44&amp;"|"&amp;$B61,'Data Annex'!$K$1:$K$4779,0),MATCH(R$45,'Data Annex'!$K$1:$BS$1,0)),"")</f>
        <v>3.3653137672508708E-2</v>
      </c>
      <c r="S61" s="220">
        <f>IFERROR(INDEX('Data Annex'!$K$1:$BS$4779,MATCH(S$44&amp;"|"&amp;$B61,'Data Annex'!$K$1:$K$4779,0),MATCH(S$45,'Data Annex'!$K$1:$BS$1,0)),"")</f>
        <v>4.3571715651211089E-2</v>
      </c>
      <c r="T61" s="196">
        <f>IFERROR(INDEX('Data Annex'!$K$1:$BS$4779,MATCH(T$44&amp;"|"&amp;$B61,'Data Annex'!$K$1:$K$4779,0),MATCH(T$45,'Data Annex'!$K$1:$BS$1,0)),"")</f>
        <v>3.5946100401930879E-2</v>
      </c>
      <c r="U61" s="220">
        <f>IFERROR(INDEX('Data Annex'!$K$1:$BS$4779,MATCH(U$44&amp;"|"&amp;$B61,'Data Annex'!$K$1:$K$4779,0),MATCH(U$45,'Data Annex'!$K$1:$BS$1,0)),"")</f>
        <v>0.15892125887921668</v>
      </c>
      <c r="V61" s="192">
        <f>IFERROR(INDEX('Data Annex'!$K$1:$BS$4779,MATCH(V$44&amp;"|"&amp;$B61,'Data Annex'!$K$1:$K$4779,0),MATCH(V$45,'Data Annex'!$K$1:$BS$1,0)),"")</f>
        <v>0.1410388679360107</v>
      </c>
      <c r="W61" s="232" t="s">
        <v>147</v>
      </c>
      <c r="X61" s="232" t="s">
        <v>147</v>
      </c>
      <c r="Y61"/>
    </row>
    <row r="62" spans="1:25" ht="21" customHeight="1">
      <c r="A62"/>
      <c r="B62" s="1" t="s">
        <v>90</v>
      </c>
      <c r="C62"/>
      <c r="D62" s="204" t="s">
        <v>90</v>
      </c>
      <c r="E62" s="194">
        <f>IFERROR(INDEX('Data Annex'!$K$1:$BS$4779,MATCH(E$44&amp;"|"&amp;$B62,'Data Annex'!$K$1:$K$4779,0),MATCH(E$45,'Data Annex'!$K$1:$BS$1,0)),"")</f>
        <v>3.9626434464999178E-3</v>
      </c>
      <c r="F62" s="194">
        <f>IFERROR(INDEX('Data Annex'!$K$1:$BS$4779,MATCH(F$44&amp;"|"&amp;$B62,'Data Annex'!$K$1:$K$4779,0),MATCH(F$45,'Data Annex'!$K$1:$BS$1,0)),"")</f>
        <v>4.165900223494984E-3</v>
      </c>
      <c r="G62" s="235">
        <f>IFERROR(INDEX('Data Annex'!$K$1:$BS$4779,MATCH(G$44&amp;"|"&amp;$B62,'Data Annex'!$K$1:$K$4779,0),MATCH(G$45,'Data Annex'!$K$1:$BS$1,0)),"")</f>
        <v>2.0655323834870239E-2</v>
      </c>
      <c r="H62" s="194">
        <f>IFERROR(INDEX('Data Annex'!$K$1:$BS$4779,MATCH(H$44&amp;"|"&amp;$B62,'Data Annex'!$K$1:$K$4779,0),MATCH(H$45,'Data Annex'!$K$1:$BS$1,0)),"")</f>
        <v>2.7745339138448247E-2</v>
      </c>
      <c r="I62" s="235">
        <f>IFERROR(INDEX('Data Annex'!$K$1:$BS$4779,MATCH(I$44&amp;"|"&amp;$B62,'Data Annex'!$K$1:$K$4779,0),MATCH(I$45,'Data Annex'!$K$1:$BS$1,0)),"")</f>
        <v>2.7599290573688554E-2</v>
      </c>
      <c r="J62" s="194">
        <f>IFERROR(INDEX('Data Annex'!$K$1:$BS$4779,MATCH(J$44&amp;"|"&amp;$B62,'Data Annex'!$K$1:$K$4779,0),MATCH(J$45,'Data Annex'!$K$1:$BS$1,0)),"")</f>
        <v>2.4953059568265337E-2</v>
      </c>
      <c r="K62" s="235">
        <f>IFERROR(INDEX('Data Annex'!$K$1:$BS$4779,MATCH(K$44&amp;"|"&amp;$B62,'Data Annex'!$K$1:$K$4779,0),MATCH(K$45,'Data Annex'!$K$1:$BS$1,0)),"")</f>
        <v>5.5454516742642769E-2</v>
      </c>
      <c r="L62" s="195">
        <f>IFERROR(INDEX('Data Annex'!$K$1:$BS$4779,MATCH(L$44&amp;"|"&amp;$B62,'Data Annex'!$K$1:$K$4779,0),MATCH(L$45,'Data Annex'!$K$1:$BS$1,0)),"")</f>
        <v>4.7877648469140402E-2</v>
      </c>
      <c r="M62" s="235">
        <f>IFERROR(INDEX('Data Annex'!$K$1:$BS$4779,MATCH(M$44&amp;"|"&amp;$B62,'Data Annex'!$K$1:$K$4779,0),MATCH(M$45,'Data Annex'!$K$1:$BS$1,0)),"")</f>
        <v>1.383433210759646E-7</v>
      </c>
      <c r="N62" s="194">
        <f>IFERROR(INDEX('Data Annex'!$K$1:$BS$4779,MATCH(N$44&amp;"|"&amp;$B62,'Data Annex'!$K$1:$K$4779,0),MATCH(N$45,'Data Annex'!$K$1:$BS$1,0)),"")</f>
        <v>1.52342192040181E-7</v>
      </c>
      <c r="O62" s="235">
        <f>IFERROR(INDEX('Data Annex'!$K$1:$BS$4779,MATCH(O$44&amp;"|"&amp;$B62,'Data Annex'!$K$1:$K$4779,0),MATCH(O$45,'Data Annex'!$K$1:$BS$1,0)),"")</f>
        <v>5.3968053024355832E-2</v>
      </c>
      <c r="P62" s="194">
        <f>IFERROR(INDEX('Data Annex'!$K$1:$BS$4779,MATCH(P$44&amp;"|"&amp;$B62,'Data Annex'!$K$1:$K$4779,0),MATCH(P$45,'Data Annex'!$K$1:$BS$1,0)),"")</f>
        <v>4.3624362148174799E-2</v>
      </c>
      <c r="Q62" s="235">
        <f>IFERROR(INDEX('Data Annex'!$K$1:$BS$4779,MATCH(Q$44&amp;"|"&amp;$B62,'Data Annex'!$K$1:$K$4779,0),MATCH(Q$45,'Data Annex'!$K$1:$BS$1,0)),"")</f>
        <v>4.6209606500689657E-2</v>
      </c>
      <c r="R62" s="194">
        <f>IFERROR(INDEX('Data Annex'!$K$1:$BS$4779,MATCH(R$44&amp;"|"&amp;$B62,'Data Annex'!$K$1:$K$4779,0),MATCH(R$45,'Data Annex'!$K$1:$BS$1,0)),"")</f>
        <v>4.2981907158689998E-2</v>
      </c>
      <c r="S62" s="235">
        <f>IFERROR(INDEX('Data Annex'!$K$1:$BS$4779,MATCH(S$44&amp;"|"&amp;$B62,'Data Annex'!$K$1:$K$4779,0),MATCH(S$45,'Data Annex'!$K$1:$BS$1,0)),"")</f>
        <v>4.4091073866271299E-2</v>
      </c>
      <c r="T62" s="195">
        <f>IFERROR(INDEX('Data Annex'!$K$1:$BS$4779,MATCH(T$44&amp;"|"&amp;$B62,'Data Annex'!$K$1:$K$4779,0),MATCH(T$45,'Data Annex'!$K$1:$BS$1,0)),"")</f>
        <v>3.6496698349156385E-2</v>
      </c>
      <c r="U62" s="235">
        <f>IFERROR(INDEX('Data Annex'!$K$1:$BS$4779,MATCH(U$44&amp;"|"&amp;$B62,'Data Annex'!$K$1:$K$4779,0),MATCH(U$45,'Data Annex'!$K$1:$BS$1,0)),"")</f>
        <v>4.0519457224952475E-2</v>
      </c>
      <c r="V62" s="194">
        <f>IFERROR(INDEX('Data Annex'!$K$1:$BS$4779,MATCH(V$44&amp;"|"&amp;$B62,'Data Annex'!$K$1:$K$4779,0),MATCH(V$45,'Data Annex'!$K$1:$BS$1,0)),"")</f>
        <v>3.8788521434774154E-2</v>
      </c>
      <c r="W62" s="232" t="s">
        <v>147</v>
      </c>
      <c r="X62" s="232" t="s">
        <v>147</v>
      </c>
      <c r="Y62"/>
    </row>
    <row r="63" spans="1:25" ht="21" customHeight="1">
      <c r="A63"/>
      <c r="B63" s="1" t="s">
        <v>23</v>
      </c>
      <c r="C63"/>
      <c r="D63" s="204" t="s">
        <v>23</v>
      </c>
      <c r="E63" s="192">
        <f>IFERROR(INDEX('Data Annex'!$K$1:$BS$4779,MATCH(E$44&amp;"|"&amp;$B63,'Data Annex'!$K$1:$K$4779,0),MATCH(E$45,'Data Annex'!$K$1:$BS$1,0)),"")</f>
        <v>1.9973310555660294E-3</v>
      </c>
      <c r="F63" s="192">
        <f>IFERROR(INDEX('Data Annex'!$K$1:$BS$4779,MATCH(F$44&amp;"|"&amp;$B63,'Data Annex'!$K$1:$K$4779,0),MATCH(F$45,'Data Annex'!$K$1:$BS$1,0)),"")</f>
        <v>1.3605317954722179E-3</v>
      </c>
      <c r="G63" s="220">
        <f>IFERROR(INDEX('Data Annex'!$K$1:$BS$4779,MATCH(G$44&amp;"|"&amp;$B63,'Data Annex'!$K$1:$K$4779,0),MATCH(G$45,'Data Annex'!$K$1:$BS$1,0)),"")</f>
        <v>2.3977571192477353E-2</v>
      </c>
      <c r="H63" s="192">
        <f>IFERROR(INDEX('Data Annex'!$K$1:$BS$4779,MATCH(H$44&amp;"|"&amp;$B63,'Data Annex'!$K$1:$K$4779,0),MATCH(H$45,'Data Annex'!$K$1:$BS$1,0)),"")</f>
        <v>1.9863782227519142E-2</v>
      </c>
      <c r="I63" s="220">
        <f>IFERROR(INDEX('Data Annex'!$K$1:$BS$4779,MATCH(I$44&amp;"|"&amp;$B63,'Data Annex'!$K$1:$K$4779,0),MATCH(I$45,'Data Annex'!$K$1:$BS$1,0)),"")</f>
        <v>2.6190692122913396E-2</v>
      </c>
      <c r="J63" s="192">
        <f>IFERROR(INDEX('Data Annex'!$K$1:$BS$4779,MATCH(J$44&amp;"|"&amp;$B63,'Data Annex'!$K$1:$K$4779,0),MATCH(J$45,'Data Annex'!$K$1:$BS$1,0)),"")</f>
        <v>2.3008529201935069E-2</v>
      </c>
      <c r="K63" s="220">
        <f>IFERROR(INDEX('Data Annex'!$K$1:$BS$4779,MATCH(K$44&amp;"|"&amp;$B63,'Data Annex'!$K$1:$K$4779,0),MATCH(K$45,'Data Annex'!$K$1:$BS$1,0)),"")</f>
        <v>2.0181948434432585E-2</v>
      </c>
      <c r="L63" s="196">
        <f>IFERROR(INDEX('Data Annex'!$K$1:$BS$4779,MATCH(L$44&amp;"|"&amp;$B63,'Data Annex'!$K$1:$K$4779,0),MATCH(L$45,'Data Annex'!$K$1:$BS$1,0)),"")</f>
        <v>2.0677872714961281E-2</v>
      </c>
      <c r="M63" s="220">
        <f>IFERROR(INDEX('Data Annex'!$K$1:$BS$4779,MATCH(M$44&amp;"|"&amp;$B63,'Data Annex'!$K$1:$K$4779,0),MATCH(M$45,'Data Annex'!$K$1:$BS$1,0)),"")</f>
        <v>0.13372525305786054</v>
      </c>
      <c r="N63" s="192">
        <f>IFERROR(INDEX('Data Annex'!$K$1:$BS$4779,MATCH(N$44&amp;"|"&amp;$B63,'Data Annex'!$K$1:$K$4779,0),MATCH(N$45,'Data Annex'!$K$1:$BS$1,0)),"")</f>
        <v>1.238674213070096E-2</v>
      </c>
      <c r="O63" s="220">
        <f>IFERROR(INDEX('Data Annex'!$K$1:$BS$4779,MATCH(O$44&amp;"|"&amp;$B63,'Data Annex'!$K$1:$K$4779,0),MATCH(O$45,'Data Annex'!$K$1:$BS$1,0)),"")</f>
        <v>2.0691266693659369E-2</v>
      </c>
      <c r="P63" s="196">
        <f>IFERROR(INDEX('Data Annex'!$K$1:$BS$4779,MATCH(P$44&amp;"|"&amp;$B63,'Data Annex'!$K$1:$K$4779,0),MATCH(P$45,'Data Annex'!$K$1:$BS$1,0)),"")</f>
        <v>2.0457169313020565E-2</v>
      </c>
      <c r="Q63" s="220">
        <f>IFERROR(INDEX('Data Annex'!$K$1:$BS$4779,MATCH(Q$44&amp;"|"&amp;$B63,'Data Annex'!$K$1:$K$4779,0),MATCH(Q$45,'Data Annex'!$K$1:$BS$1,0)),"")</f>
        <v>1.8192774642306887E-2</v>
      </c>
      <c r="R63" s="192">
        <f>IFERROR(INDEX('Data Annex'!$K$1:$BS$4779,MATCH(R$44&amp;"|"&amp;$B63,'Data Annex'!$K$1:$K$4779,0),MATCH(R$45,'Data Annex'!$K$1:$BS$1,0)),"")</f>
        <v>1.4843990403387242E-2</v>
      </c>
      <c r="S63" s="220">
        <f>IFERROR(INDEX('Data Annex'!$K$1:$BS$4779,MATCH(S$44&amp;"|"&amp;$B63,'Data Annex'!$K$1:$K$4779,0),MATCH(S$45,'Data Annex'!$K$1:$BS$1,0)),"")</f>
        <v>3.5850798204888915E-2</v>
      </c>
      <c r="T63" s="196">
        <f>IFERROR(INDEX('Data Annex'!$K$1:$BS$4779,MATCH(T$44&amp;"|"&amp;$B63,'Data Annex'!$K$1:$K$4779,0),MATCH(T$45,'Data Annex'!$K$1:$BS$1,0)),"")</f>
        <v>3.3388506087957869E-2</v>
      </c>
      <c r="U63" s="220">
        <f>IFERROR(INDEX('Data Annex'!$K$1:$BS$4779,MATCH(U$44&amp;"|"&amp;$B63,'Data Annex'!$K$1:$K$4779,0),MATCH(U$45,'Data Annex'!$K$1:$BS$1,0)),"")</f>
        <v>0.12383354137253508</v>
      </c>
      <c r="V63" s="192">
        <f>IFERROR(INDEX('Data Annex'!$K$1:$BS$4779,MATCH(V$44&amp;"|"&amp;$B63,'Data Annex'!$K$1:$K$4779,0),MATCH(V$45,'Data Annex'!$K$1:$BS$1,0)),"")</f>
        <v>0.11169296488918525</v>
      </c>
      <c r="W63" s="232" t="s">
        <v>147</v>
      </c>
      <c r="X63" s="232" t="s">
        <v>147</v>
      </c>
      <c r="Y63"/>
    </row>
    <row r="64" spans="1:25" ht="21" customHeight="1">
      <c r="A64"/>
      <c r="B64" s="1" t="s">
        <v>24</v>
      </c>
      <c r="C64"/>
      <c r="D64" s="204" t="s">
        <v>24</v>
      </c>
      <c r="E64" s="194">
        <f>IFERROR(INDEX('Data Annex'!$K$1:$BS$4779,MATCH(E$44&amp;"|"&amp;$B64,'Data Annex'!$K$1:$K$4779,0),MATCH(E$45,'Data Annex'!$K$1:$BS$1,0)),"")</f>
        <v>2.2240280029807967E-4</v>
      </c>
      <c r="F64" s="194">
        <f>IFERROR(INDEX('Data Annex'!$K$1:$BS$4779,MATCH(F$44&amp;"|"&amp;$B64,'Data Annex'!$K$1:$K$4779,0),MATCH(F$45,'Data Annex'!$K$1:$BS$1,0)),"")</f>
        <v>3.0222544871878012E-3</v>
      </c>
      <c r="G64" s="235">
        <f>IFERROR(INDEX('Data Annex'!$K$1:$BS$4779,MATCH(G$44&amp;"|"&amp;$B64,'Data Annex'!$K$1:$K$4779,0),MATCH(G$45,'Data Annex'!$K$1:$BS$1,0)),"")</f>
        <v>5.5685962778139114E-2</v>
      </c>
      <c r="H64" s="194">
        <f>IFERROR(INDEX('Data Annex'!$K$1:$BS$4779,MATCH(H$44&amp;"|"&amp;$B64,'Data Annex'!$K$1:$K$4779,0),MATCH(H$45,'Data Annex'!$K$1:$BS$1,0)),"")</f>
        <v>5.7969823751440039E-2</v>
      </c>
      <c r="I64" s="235">
        <f>IFERROR(INDEX('Data Annex'!$K$1:$BS$4779,MATCH(I$44&amp;"|"&amp;$B64,'Data Annex'!$K$1:$K$4779,0),MATCH(I$45,'Data Annex'!$K$1:$BS$1,0)),"")</f>
        <v>1.8601222915925156E-2</v>
      </c>
      <c r="J64" s="194">
        <f>IFERROR(INDEX('Data Annex'!$K$1:$BS$4779,MATCH(J$44&amp;"|"&amp;$B64,'Data Annex'!$K$1:$K$4779,0),MATCH(J$45,'Data Annex'!$K$1:$BS$1,0)),"")</f>
        <v>1.3663236770329433E-2</v>
      </c>
      <c r="K64" s="235">
        <f>IFERROR(INDEX('Data Annex'!$K$1:$BS$4779,MATCH(K$44&amp;"|"&amp;$B64,'Data Annex'!$K$1:$K$4779,0),MATCH(K$45,'Data Annex'!$K$1:$BS$1,0)),"")</f>
        <v>2.3469349098792783E-2</v>
      </c>
      <c r="L64" s="195">
        <f>IFERROR(INDEX('Data Annex'!$K$1:$BS$4779,MATCH(L$44&amp;"|"&amp;$B64,'Data Annex'!$K$1:$K$4779,0),MATCH(L$45,'Data Annex'!$K$1:$BS$1,0)),"")</f>
        <v>2.5094209231945955E-2</v>
      </c>
      <c r="M64" s="235">
        <f>IFERROR(INDEX('Data Annex'!$K$1:$BS$4779,MATCH(M$44&amp;"|"&amp;$B64,'Data Annex'!$K$1:$K$4779,0),MATCH(M$45,'Data Annex'!$K$1:$BS$1,0)),"")</f>
        <v>0</v>
      </c>
      <c r="N64" s="194">
        <f>IFERROR(INDEX('Data Annex'!$K$1:$BS$4779,MATCH(N$44&amp;"|"&amp;$B64,'Data Annex'!$K$1:$K$4779,0),MATCH(N$45,'Data Annex'!$K$1:$BS$1,0)),"")</f>
        <v>0</v>
      </c>
      <c r="O64" s="235">
        <f>IFERROR(INDEX('Data Annex'!$K$1:$BS$4779,MATCH(O$44&amp;"|"&amp;$B64,'Data Annex'!$K$1:$K$4779,0),MATCH(O$45,'Data Annex'!$K$1:$BS$1,0)),"")</f>
        <v>8.9813715461345232E-3</v>
      </c>
      <c r="P64" s="194">
        <f>IFERROR(INDEX('Data Annex'!$K$1:$BS$4779,MATCH(P$44&amp;"|"&amp;$B64,'Data Annex'!$K$1:$K$4779,0),MATCH(P$45,'Data Annex'!$K$1:$BS$1,0)),"")</f>
        <v>8.448461565929568E-3</v>
      </c>
      <c r="Q64" s="235">
        <f>IFERROR(INDEX('Data Annex'!$K$1:$BS$4779,MATCH(Q$44&amp;"|"&amp;$B64,'Data Annex'!$K$1:$K$4779,0),MATCH(Q$45,'Data Annex'!$K$1:$BS$1,0)),"")</f>
        <v>8.9568807490938304E-2</v>
      </c>
      <c r="R64" s="194">
        <f>IFERROR(INDEX('Data Annex'!$K$1:$BS$4779,MATCH(R$44&amp;"|"&amp;$B64,'Data Annex'!$K$1:$K$4779,0),MATCH(R$45,'Data Annex'!$K$1:$BS$1,0)),"")</f>
        <v>7.8402204686410723E-2</v>
      </c>
      <c r="S64" s="235">
        <f>IFERROR(INDEX('Data Annex'!$K$1:$BS$4779,MATCH(S$44&amp;"|"&amp;$B64,'Data Annex'!$K$1:$K$4779,0),MATCH(S$45,'Data Annex'!$K$1:$BS$1,0)),"")</f>
        <v>5.3529339396889038E-2</v>
      </c>
      <c r="T64" s="195">
        <f>IFERROR(INDEX('Data Annex'!$K$1:$BS$4779,MATCH(T$44&amp;"|"&amp;$B64,'Data Annex'!$K$1:$K$4779,0),MATCH(T$45,'Data Annex'!$K$1:$BS$1,0)),"")</f>
        <v>2.3536583610999289E-2</v>
      </c>
      <c r="U64" s="235">
        <f>IFERROR(INDEX('Data Annex'!$K$1:$BS$4779,MATCH(U$44&amp;"|"&amp;$B64,'Data Annex'!$K$1:$K$4779,0),MATCH(U$45,'Data Annex'!$K$1:$BS$1,0)),"")</f>
        <v>4.1863277832026237E-2</v>
      </c>
      <c r="V64" s="194">
        <f>IFERROR(INDEX('Data Annex'!$K$1:$BS$4779,MATCH(V$44&amp;"|"&amp;$B64,'Data Annex'!$K$1:$K$4779,0),MATCH(V$45,'Data Annex'!$K$1:$BS$1,0)),"")</f>
        <v>3.3504461237029701E-2</v>
      </c>
      <c r="W64" s="232" t="s">
        <v>147</v>
      </c>
      <c r="X64" s="232" t="s">
        <v>147</v>
      </c>
      <c r="Y64"/>
    </row>
    <row r="65" spans="1:25" ht="21" customHeight="1">
      <c r="A65"/>
      <c r="B65" s="1" t="s">
        <v>1386</v>
      </c>
      <c r="C65"/>
      <c r="D65" s="204" t="s">
        <v>1386</v>
      </c>
      <c r="E65" s="192">
        <f>IFERROR(INDEX('Data Annex'!$K$1:$BS$4779,MATCH(E$44&amp;"|"&amp;$B65,'Data Annex'!$K$1:$K$4779,0),MATCH(E$45,'Data Annex'!$K$1:$BS$1,0)),"")</f>
        <v>3.7170282985176752E-3</v>
      </c>
      <c r="F65" s="192">
        <f>IFERROR(INDEX('Data Annex'!$K$1:$BS$4779,MATCH(F$44&amp;"|"&amp;$B65,'Data Annex'!$K$1:$K$4779,0),MATCH(F$45,'Data Annex'!$K$1:$BS$1,0)),"")</f>
        <v>4.2113068378060246E-2</v>
      </c>
      <c r="G65" s="220">
        <f>IFERROR(INDEX('Data Annex'!$K$1:$BS$4779,MATCH(G$44&amp;"|"&amp;$B65,'Data Annex'!$K$1:$K$4779,0),MATCH(G$45,'Data Annex'!$K$1:$BS$1,0)),"")</f>
        <v>2.1459321504870028E-2</v>
      </c>
      <c r="H65" s="192">
        <f>IFERROR(INDEX('Data Annex'!$K$1:$BS$4779,MATCH(H$44&amp;"|"&amp;$B65,'Data Annex'!$K$1:$K$4779,0),MATCH(H$45,'Data Annex'!$K$1:$BS$1,0)),"")</f>
        <v>2.1688426998938842E-2</v>
      </c>
      <c r="I65" s="220">
        <f>IFERROR(INDEX('Data Annex'!$K$1:$BS$4779,MATCH(I$44&amp;"|"&amp;$B65,'Data Annex'!$K$1:$K$4779,0),MATCH(I$45,'Data Annex'!$K$1:$BS$1,0)),"")</f>
        <v>2.6433322989878341E-2</v>
      </c>
      <c r="J65" s="192">
        <f>IFERROR(INDEX('Data Annex'!$K$1:$BS$4779,MATCH(J$44&amp;"|"&amp;$B65,'Data Annex'!$K$1:$K$4779,0),MATCH(J$45,'Data Annex'!$K$1:$BS$1,0)),"")</f>
        <v>3.4065918172248688E-2</v>
      </c>
      <c r="K65" s="220">
        <f>IFERROR(INDEX('Data Annex'!$K$1:$BS$4779,MATCH(K$44&amp;"|"&amp;$B65,'Data Annex'!$K$1:$K$4779,0),MATCH(K$45,'Data Annex'!$K$1:$BS$1,0)),"")</f>
        <v>3.4956197158580227E-2</v>
      </c>
      <c r="L65" s="196">
        <f>IFERROR(INDEX('Data Annex'!$K$1:$BS$4779,MATCH(L$44&amp;"|"&amp;$B65,'Data Annex'!$K$1:$K$4779,0),MATCH(L$45,'Data Annex'!$K$1:$BS$1,0)),"")</f>
        <v>3.5340329225529793E-2</v>
      </c>
      <c r="M65" s="220">
        <f>IFERROR(INDEX('Data Annex'!$K$1:$BS$4779,MATCH(M$44&amp;"|"&amp;$B65,'Data Annex'!$K$1:$K$4779,0),MATCH(M$45,'Data Annex'!$K$1:$BS$1,0)),"")</f>
        <v>0</v>
      </c>
      <c r="N65" s="192">
        <f>IFERROR(INDEX('Data Annex'!$K$1:$BS$4779,MATCH(N$44&amp;"|"&amp;$B65,'Data Annex'!$K$1:$K$4779,0),MATCH(N$45,'Data Annex'!$K$1:$BS$1,0)),"")</f>
        <v>0</v>
      </c>
      <c r="O65" s="220">
        <f>IFERROR(INDEX('Data Annex'!$K$1:$BS$4779,MATCH(O$44&amp;"|"&amp;$B65,'Data Annex'!$K$1:$K$4779,0),MATCH(O$45,'Data Annex'!$K$1:$BS$1,0)),"")</f>
        <v>1.9525278184082976E-3</v>
      </c>
      <c r="P65" s="196">
        <f>IFERROR(INDEX('Data Annex'!$K$1:$BS$4779,MATCH(P$44&amp;"|"&amp;$B65,'Data Annex'!$K$1:$K$4779,0),MATCH(P$45,'Data Annex'!$K$1:$BS$1,0)),"")</f>
        <v>1.8931346689840852E-3</v>
      </c>
      <c r="Q65" s="220">
        <f>IFERROR(INDEX('Data Annex'!$K$1:$BS$4779,MATCH(Q$44&amp;"|"&amp;$B65,'Data Annex'!$K$1:$K$4779,0),MATCH(Q$45,'Data Annex'!$K$1:$BS$1,0)),"")</f>
        <v>6.821055152652653E-3</v>
      </c>
      <c r="R65" s="192">
        <f>IFERROR(INDEX('Data Annex'!$K$1:$BS$4779,MATCH(R$44&amp;"|"&amp;$B65,'Data Annex'!$K$1:$K$4779,0),MATCH(R$45,'Data Annex'!$K$1:$BS$1,0)),"")</f>
        <v>1.7210616222395744E-3</v>
      </c>
      <c r="S65" s="220">
        <f>IFERROR(INDEX('Data Annex'!$K$1:$BS$4779,MATCH(S$44&amp;"|"&amp;$B65,'Data Annex'!$K$1:$K$4779,0),MATCH(S$45,'Data Annex'!$K$1:$BS$1,0)),"")</f>
        <v>4.6688442727935667E-2</v>
      </c>
      <c r="T65" s="196">
        <f>IFERROR(INDEX('Data Annex'!$K$1:$BS$4779,MATCH(T$44&amp;"|"&amp;$B65,'Data Annex'!$K$1:$K$4779,0),MATCH(T$45,'Data Annex'!$K$1:$BS$1,0)),"")</f>
        <v>6.3807869809232753E-2</v>
      </c>
      <c r="U65" s="220">
        <f>IFERROR(INDEX('Data Annex'!$K$1:$BS$4779,MATCH(U$44&amp;"|"&amp;$B65,'Data Annex'!$K$1:$K$4779,0),MATCH(U$45,'Data Annex'!$K$1:$BS$1,0)),"")</f>
        <v>1.7371376403752553E-2</v>
      </c>
      <c r="V65" s="192">
        <f>IFERROR(INDEX('Data Annex'!$K$1:$BS$4779,MATCH(V$44&amp;"|"&amp;$B65,'Data Annex'!$K$1:$K$4779,0),MATCH(V$45,'Data Annex'!$K$1:$BS$1,0)),"")</f>
        <v>1.6185640162021366E-2</v>
      </c>
      <c r="W65" s="232" t="s">
        <v>147</v>
      </c>
      <c r="X65" s="232" t="s">
        <v>147</v>
      </c>
      <c r="Y65"/>
    </row>
    <row r="66" spans="1:25" ht="21" customHeight="1">
      <c r="A66"/>
      <c r="B66" s="1" t="s">
        <v>25</v>
      </c>
      <c r="C66"/>
      <c r="D66" s="204" t="s">
        <v>25</v>
      </c>
      <c r="E66" s="194">
        <f>IFERROR(INDEX('Data Annex'!$K$1:$BS$4779,MATCH(E$44&amp;"|"&amp;$B66,'Data Annex'!$K$1:$K$4779,0),MATCH(E$45,'Data Annex'!$K$1:$BS$1,0)),"")</f>
        <v>1.0554619649078844E-2</v>
      </c>
      <c r="F66" s="194">
        <f>IFERROR(INDEX('Data Annex'!$K$1:$BS$4779,MATCH(F$44&amp;"|"&amp;$B66,'Data Annex'!$K$1:$K$4779,0),MATCH(F$45,'Data Annex'!$K$1:$BS$1,0)),"")</f>
        <v>1.8691820948821089E-2</v>
      </c>
      <c r="G66" s="235">
        <f>IFERROR(INDEX('Data Annex'!$K$1:$BS$4779,MATCH(G$44&amp;"|"&amp;$B66,'Data Annex'!$K$1:$K$4779,0),MATCH(G$45,'Data Annex'!$K$1:$BS$1,0)),"")</f>
        <v>5.5607179842963331E-2</v>
      </c>
      <c r="H66" s="194">
        <f>IFERROR(INDEX('Data Annex'!$K$1:$BS$4779,MATCH(H$44&amp;"|"&amp;$B66,'Data Annex'!$K$1:$K$4779,0),MATCH(H$45,'Data Annex'!$K$1:$BS$1,0)),"")</f>
        <v>4.9016421184092905E-2</v>
      </c>
      <c r="I66" s="235">
        <f>IFERROR(INDEX('Data Annex'!$K$1:$BS$4779,MATCH(I$44&amp;"|"&amp;$B66,'Data Annex'!$K$1:$K$4779,0),MATCH(I$45,'Data Annex'!$K$1:$BS$1,0)),"")</f>
        <v>1.9974627429744745E-2</v>
      </c>
      <c r="J66" s="194">
        <f>IFERROR(INDEX('Data Annex'!$K$1:$BS$4779,MATCH(J$44&amp;"|"&amp;$B66,'Data Annex'!$K$1:$K$4779,0),MATCH(J$45,'Data Annex'!$K$1:$BS$1,0)),"")</f>
        <v>2.0631749932441247E-2</v>
      </c>
      <c r="K66" s="235">
        <f>IFERROR(INDEX('Data Annex'!$K$1:$BS$4779,MATCH(K$44&amp;"|"&amp;$B66,'Data Annex'!$K$1:$K$4779,0),MATCH(K$45,'Data Annex'!$K$1:$BS$1,0)),"")</f>
        <v>4.7854817142085768E-2</v>
      </c>
      <c r="L66" s="195">
        <f>IFERROR(INDEX('Data Annex'!$K$1:$BS$4779,MATCH(L$44&amp;"|"&amp;$B66,'Data Annex'!$K$1:$K$4779,0),MATCH(L$45,'Data Annex'!$K$1:$BS$1,0)),"")</f>
        <v>4.5197004981878314E-2</v>
      </c>
      <c r="M66" s="235">
        <f>IFERROR(INDEX('Data Annex'!$K$1:$BS$4779,MATCH(M$44&amp;"|"&amp;$B66,'Data Annex'!$K$1:$K$4779,0),MATCH(M$45,'Data Annex'!$K$1:$BS$1,0)),"")</f>
        <v>1.0531494393672708E-3</v>
      </c>
      <c r="N66" s="194">
        <f>IFERROR(INDEX('Data Annex'!$K$1:$BS$4779,MATCH(N$44&amp;"|"&amp;$B66,'Data Annex'!$K$1:$K$4779,0),MATCH(N$45,'Data Annex'!$K$1:$BS$1,0)),"")</f>
        <v>3.8878158656420842E-5</v>
      </c>
      <c r="O66" s="235">
        <f>IFERROR(INDEX('Data Annex'!$K$1:$BS$4779,MATCH(O$44&amp;"|"&amp;$B66,'Data Annex'!$K$1:$K$4779,0),MATCH(O$45,'Data Annex'!$K$1:$BS$1,0)),"")</f>
        <v>3.1500171258551694E-2</v>
      </c>
      <c r="P66" s="194">
        <f>IFERROR(INDEX('Data Annex'!$K$1:$BS$4779,MATCH(P$44&amp;"|"&amp;$B66,'Data Annex'!$K$1:$K$4779,0),MATCH(P$45,'Data Annex'!$K$1:$BS$1,0)),"")</f>
        <v>3.4435264221641969E-2</v>
      </c>
      <c r="Q66" s="235">
        <f>IFERROR(INDEX('Data Annex'!$K$1:$BS$4779,MATCH(Q$44&amp;"|"&amp;$B66,'Data Annex'!$K$1:$K$4779,0),MATCH(Q$45,'Data Annex'!$K$1:$BS$1,0)),"")</f>
        <v>5.6633975427761225E-2</v>
      </c>
      <c r="R66" s="194">
        <f>IFERROR(INDEX('Data Annex'!$K$1:$BS$4779,MATCH(R$44&amp;"|"&amp;$B66,'Data Annex'!$K$1:$K$4779,0),MATCH(R$45,'Data Annex'!$K$1:$BS$1,0)),"")</f>
        <v>5.0284909460458271E-2</v>
      </c>
      <c r="S66" s="235">
        <f>IFERROR(INDEX('Data Annex'!$K$1:$BS$4779,MATCH(S$44&amp;"|"&amp;$B66,'Data Annex'!$K$1:$K$4779,0),MATCH(S$45,'Data Annex'!$K$1:$BS$1,0)),"")</f>
        <v>7.2427311963292829E-2</v>
      </c>
      <c r="T66" s="195">
        <f>IFERROR(INDEX('Data Annex'!$K$1:$BS$4779,MATCH(T$44&amp;"|"&amp;$B66,'Data Annex'!$K$1:$K$4779,0),MATCH(T$45,'Data Annex'!$K$1:$BS$1,0)),"")</f>
        <v>7.3263648937890155E-2</v>
      </c>
      <c r="U66" s="235">
        <f>IFERROR(INDEX('Data Annex'!$K$1:$BS$4779,MATCH(U$44&amp;"|"&amp;$B66,'Data Annex'!$K$1:$K$4779,0),MATCH(U$45,'Data Annex'!$K$1:$BS$1,0)),"")</f>
        <v>4.0144786132658185E-2</v>
      </c>
      <c r="V66" s="194">
        <f>IFERROR(INDEX('Data Annex'!$K$1:$BS$4779,MATCH(V$44&amp;"|"&amp;$B66,'Data Annex'!$K$1:$K$4779,0),MATCH(V$45,'Data Annex'!$K$1:$BS$1,0)),"")</f>
        <v>3.4751307456403917E-2</v>
      </c>
      <c r="W66" s="232" t="s">
        <v>147</v>
      </c>
      <c r="X66" s="232" t="s">
        <v>147</v>
      </c>
      <c r="Y66"/>
    </row>
    <row r="67" spans="1:25" ht="21" customHeight="1">
      <c r="A67"/>
      <c r="B67" s="1" t="s">
        <v>5610</v>
      </c>
      <c r="C67"/>
      <c r="D67" s="204" t="s">
        <v>5610</v>
      </c>
      <c r="E67" s="192">
        <f>IFERROR(INDEX('Data Annex'!$K$1:$BS$4779,MATCH(E$44&amp;"|"&amp;$B67,'Data Annex'!$K$1:$K$4779,0),MATCH(E$45,'Data Annex'!$K$1:$BS$1,0)),"")</f>
        <v>3.7380619830497303E-5</v>
      </c>
      <c r="F67" s="192">
        <f>IFERROR(INDEX('Data Annex'!$K$1:$BS$4779,MATCH(F$44&amp;"|"&amp;$B67,'Data Annex'!$K$1:$K$4779,0),MATCH(F$45,'Data Annex'!$K$1:$BS$1,0)),"")</f>
        <v>2.0934008059384765E-6</v>
      </c>
      <c r="G67" s="220">
        <f>IFERROR(INDEX('Data Annex'!$K$1:$BS$4779,MATCH(G$44&amp;"|"&amp;$B67,'Data Annex'!$K$1:$K$4779,0),MATCH(G$45,'Data Annex'!$K$1:$BS$1,0)),"")</f>
        <v>3.9526009016072321E-3</v>
      </c>
      <c r="H67" s="192">
        <f>IFERROR(INDEX('Data Annex'!$K$1:$BS$4779,MATCH(H$44&amp;"|"&amp;$B67,'Data Annex'!$K$1:$K$4779,0),MATCH(H$45,'Data Annex'!$K$1:$BS$1,0)),"")</f>
        <v>6.6275101356478077E-3</v>
      </c>
      <c r="I67" s="220">
        <f>IFERROR(INDEX('Data Annex'!$K$1:$BS$4779,MATCH(I$44&amp;"|"&amp;$B67,'Data Annex'!$K$1:$K$4779,0),MATCH(I$45,'Data Annex'!$K$1:$BS$1,0)),"")</f>
        <v>4.0429136002396717E-3</v>
      </c>
      <c r="J67" s="192">
        <f>IFERROR(INDEX('Data Annex'!$K$1:$BS$4779,MATCH(J$44&amp;"|"&amp;$B67,'Data Annex'!$K$1:$K$4779,0),MATCH(J$45,'Data Annex'!$K$1:$BS$1,0)),"")</f>
        <v>1.1971159635065054E-3</v>
      </c>
      <c r="K67" s="220">
        <f>IFERROR(INDEX('Data Annex'!$K$1:$BS$4779,MATCH(K$44&amp;"|"&amp;$B67,'Data Annex'!$K$1:$K$4779,0),MATCH(K$45,'Data Annex'!$K$1:$BS$1,0)),"")</f>
        <v>4.7763168002576781E-2</v>
      </c>
      <c r="L67" s="196">
        <f>IFERROR(INDEX('Data Annex'!$K$1:$BS$4779,MATCH(L$44&amp;"|"&amp;$B67,'Data Annex'!$K$1:$K$4779,0),MATCH(L$45,'Data Annex'!$K$1:$BS$1,0)),"")</f>
        <v>4.4964455137287987E-2</v>
      </c>
      <c r="M67" s="220">
        <f>IFERROR(INDEX('Data Annex'!$K$1:$BS$4779,MATCH(M$44&amp;"|"&amp;$B67,'Data Annex'!$K$1:$K$4779,0),MATCH(M$45,'Data Annex'!$K$1:$BS$1,0)),"")</f>
        <v>0</v>
      </c>
      <c r="N67" s="192">
        <f>IFERROR(INDEX('Data Annex'!$K$1:$BS$4779,MATCH(N$44&amp;"|"&amp;$B67,'Data Annex'!$K$1:$K$4779,0),MATCH(N$45,'Data Annex'!$K$1:$BS$1,0)),"")</f>
        <v>0</v>
      </c>
      <c r="O67" s="220">
        <f>IFERROR(INDEX('Data Annex'!$K$1:$BS$4779,MATCH(O$44&amp;"|"&amp;$B67,'Data Annex'!$K$1:$K$4779,0),MATCH(O$45,'Data Annex'!$K$1:$BS$1,0)),"")</f>
        <v>6.3824636745792307E-3</v>
      </c>
      <c r="P67" s="196">
        <f>IFERROR(INDEX('Data Annex'!$K$1:$BS$4779,MATCH(P$44&amp;"|"&amp;$B67,'Data Annex'!$K$1:$K$4779,0),MATCH(P$45,'Data Annex'!$K$1:$BS$1,0)),"")</f>
        <v>1.0444208468602103E-2</v>
      </c>
      <c r="Q67" s="220">
        <f>IFERROR(INDEX('Data Annex'!$K$1:$BS$4779,MATCH(Q$44&amp;"|"&amp;$B67,'Data Annex'!$K$1:$K$4779,0),MATCH(Q$45,'Data Annex'!$K$1:$BS$1,0)),"")</f>
        <v>2.9138082213267955E-2</v>
      </c>
      <c r="R67" s="192">
        <f>IFERROR(INDEX('Data Annex'!$K$1:$BS$4779,MATCH(R$44&amp;"|"&amp;$B67,'Data Annex'!$K$1:$K$4779,0),MATCH(R$45,'Data Annex'!$K$1:$BS$1,0)),"")</f>
        <v>2.8750749991488779E-2</v>
      </c>
      <c r="S67" s="220">
        <f>IFERROR(INDEX('Data Annex'!$K$1:$BS$4779,MATCH(S$44&amp;"|"&amp;$B67,'Data Annex'!$K$1:$K$4779,0),MATCH(S$45,'Data Annex'!$K$1:$BS$1,0)),"")</f>
        <v>1.4495192365324493E-3</v>
      </c>
      <c r="T67" s="196">
        <f>IFERROR(INDEX('Data Annex'!$K$1:$BS$4779,MATCH(T$44&amp;"|"&amp;$B67,'Data Annex'!$K$1:$K$4779,0),MATCH(T$45,'Data Annex'!$K$1:$BS$1,0)),"")</f>
        <v>1.4947502181782125E-3</v>
      </c>
      <c r="U67" s="220">
        <f>IFERROR(INDEX('Data Annex'!$K$1:$BS$4779,MATCH(U$44&amp;"|"&amp;$B67,'Data Annex'!$K$1:$K$4779,0),MATCH(U$45,'Data Annex'!$K$1:$BS$1,0)),"")</f>
        <v>2.1428589712757178E-2</v>
      </c>
      <c r="V67" s="192">
        <f>IFERROR(INDEX('Data Annex'!$K$1:$BS$4779,MATCH(V$44&amp;"|"&amp;$B67,'Data Annex'!$K$1:$K$4779,0),MATCH(V$45,'Data Annex'!$K$1:$BS$1,0)),"")</f>
        <v>1.6654414716670906E-2</v>
      </c>
      <c r="W67" s="232"/>
      <c r="X67" s="232"/>
      <c r="Y67"/>
    </row>
    <row r="68" spans="1:25" ht="21" customHeight="1">
      <c r="A68"/>
      <c r="B68" s="1" t="s">
        <v>98</v>
      </c>
      <c r="C68"/>
      <c r="D68" s="204" t="s">
        <v>98</v>
      </c>
      <c r="E68" s="194">
        <f>IFERROR(INDEX('Data Annex'!$K$1:$BS$4779,MATCH(E$44&amp;"|"&amp;$B68,'Data Annex'!$K$1:$K$4779,0),MATCH(E$45,'Data Annex'!$K$1:$BS$1,0)),"")</f>
        <v>3.7704784747347457E-3</v>
      </c>
      <c r="F68" s="194">
        <f>IFERROR(INDEX('Data Annex'!$K$1:$BS$4779,MATCH(F$44&amp;"|"&amp;$B68,'Data Annex'!$K$1:$K$4779,0),MATCH(F$45,'Data Annex'!$K$1:$BS$1,0)),"")</f>
        <v>1.0690842224550448E-5</v>
      </c>
      <c r="G68" s="235">
        <f>IFERROR(INDEX('Data Annex'!$K$1:$BS$4779,MATCH(G$44&amp;"|"&amp;$B68,'Data Annex'!$K$1:$K$4779,0),MATCH(G$45,'Data Annex'!$K$1:$BS$1,0)),"")</f>
        <v>1.4785050940619396E-2</v>
      </c>
      <c r="H68" s="194">
        <f>IFERROR(INDEX('Data Annex'!$K$1:$BS$4779,MATCH(H$44&amp;"|"&amp;$B68,'Data Annex'!$K$1:$K$4779,0),MATCH(H$45,'Data Annex'!$K$1:$BS$1,0)),"")</f>
        <v>1.4453696011951908E-2</v>
      </c>
      <c r="I68" s="235">
        <f>IFERROR(INDEX('Data Annex'!$K$1:$BS$4779,MATCH(I$44&amp;"|"&amp;$B68,'Data Annex'!$K$1:$K$4779,0),MATCH(I$45,'Data Annex'!$K$1:$BS$1,0)),"")</f>
        <v>8.7026332691072569E-3</v>
      </c>
      <c r="J68" s="194">
        <f>IFERROR(INDEX('Data Annex'!$K$1:$BS$4779,MATCH(J$44&amp;"|"&amp;$B68,'Data Annex'!$K$1:$K$4779,0),MATCH(J$45,'Data Annex'!$K$1:$BS$1,0)),"")</f>
        <v>7.1829573934837094E-3</v>
      </c>
      <c r="K68" s="235">
        <f>IFERROR(INDEX('Data Annex'!$K$1:$BS$4779,MATCH(K$44&amp;"|"&amp;$B68,'Data Annex'!$K$1:$K$4779,0),MATCH(K$45,'Data Annex'!$K$1:$BS$1,0)),"")</f>
        <v>1.3693690181477943E-2</v>
      </c>
      <c r="L68" s="195">
        <f>IFERROR(INDEX('Data Annex'!$K$1:$BS$4779,MATCH(L$44&amp;"|"&amp;$B68,'Data Annex'!$K$1:$K$4779,0),MATCH(L$45,'Data Annex'!$K$1:$BS$1,0)),"")</f>
        <v>1.2816988523125558E-2</v>
      </c>
      <c r="M68" s="235">
        <f>IFERROR(INDEX('Data Annex'!$K$1:$BS$4779,MATCH(M$44&amp;"|"&amp;$B68,'Data Annex'!$K$1:$K$4779,0),MATCH(M$45,'Data Annex'!$K$1:$BS$1,0)),"")</f>
        <v>8.4317032040472171E-4</v>
      </c>
      <c r="N68" s="194">
        <f>IFERROR(INDEX('Data Annex'!$K$1:$BS$4779,MATCH(N$44&amp;"|"&amp;$B68,'Data Annex'!$K$1:$K$4779,0),MATCH(N$45,'Data Annex'!$K$1:$BS$1,0)),"")</f>
        <v>1.088139281828074E-3</v>
      </c>
      <c r="O68" s="235">
        <f>IFERROR(INDEX('Data Annex'!$K$1:$BS$4779,MATCH(O$44&amp;"|"&amp;$B68,'Data Annex'!$K$1:$K$4779,0),MATCH(O$45,'Data Annex'!$K$1:$BS$1,0)),"")</f>
        <v>6.4790443409597082E-3</v>
      </c>
      <c r="P68" s="194">
        <f>IFERROR(INDEX('Data Annex'!$K$1:$BS$4779,MATCH(P$44&amp;"|"&amp;$B68,'Data Annex'!$K$1:$K$4779,0),MATCH(P$45,'Data Annex'!$K$1:$BS$1,0)),"")</f>
        <v>7.4088906688025633E-3</v>
      </c>
      <c r="Q68" s="235">
        <f>IFERROR(INDEX('Data Annex'!$K$1:$BS$4779,MATCH(Q$44&amp;"|"&amp;$B68,'Data Annex'!$K$1:$K$4779,0),MATCH(Q$45,'Data Annex'!$K$1:$BS$1,0)),"")</f>
        <v>7.358520937291604E-3</v>
      </c>
      <c r="R68" s="194">
        <f>IFERROR(INDEX('Data Annex'!$K$1:$BS$4779,MATCH(R$44&amp;"|"&amp;$B68,'Data Annex'!$K$1:$K$4779,0),MATCH(R$45,'Data Annex'!$K$1:$BS$1,0)),"")</f>
        <v>4.473352359461074E-2</v>
      </c>
      <c r="S68" s="235">
        <f>IFERROR(INDEX('Data Annex'!$K$1:$BS$4779,MATCH(S$44&amp;"|"&amp;$B68,'Data Annex'!$K$1:$K$4779,0),MATCH(S$45,'Data Annex'!$K$1:$BS$1,0)),"")</f>
        <v>4.3886597033266039E-4</v>
      </c>
      <c r="T68" s="195">
        <f>IFERROR(INDEX('Data Annex'!$K$1:$BS$4779,MATCH(T$44&amp;"|"&amp;$B68,'Data Annex'!$K$1:$K$4779,0),MATCH(T$45,'Data Annex'!$K$1:$BS$1,0)),"")</f>
        <v>4.5228403437358661E-4</v>
      </c>
      <c r="U68" s="235">
        <f>IFERROR(INDEX('Data Annex'!$K$1:$BS$4779,MATCH(U$44&amp;"|"&amp;$B68,'Data Annex'!$K$1:$K$4779,0),MATCH(U$45,'Data Annex'!$K$1:$BS$1,0)),"")</f>
        <v>8.9162551728274118E-3</v>
      </c>
      <c r="V68" s="194">
        <f>IFERROR(INDEX('Data Annex'!$K$1:$BS$4779,MATCH(V$44&amp;"|"&amp;$B68,'Data Annex'!$K$1:$K$4779,0),MATCH(V$45,'Data Annex'!$K$1:$BS$1,0)),"")</f>
        <v>6.9800926505571553E-3</v>
      </c>
      <c r="W68" s="232" t="s">
        <v>147</v>
      </c>
      <c r="X68" s="232" t="s">
        <v>147</v>
      </c>
      <c r="Y68"/>
    </row>
    <row r="69" spans="1:25" ht="21" customHeight="1">
      <c r="A69"/>
      <c r="B69" s="1" t="s">
        <v>94</v>
      </c>
      <c r="C69"/>
      <c r="D69" s="204" t="s">
        <v>94</v>
      </c>
      <c r="E69" s="192">
        <f>IFERROR(INDEX('Data Annex'!$K$1:$BS$4779,MATCH(E$44&amp;"|"&amp;$B69,'Data Annex'!$K$1:$K$4779,0),MATCH(E$45,'Data Annex'!$K$1:$BS$1,0)),"")</f>
        <v>7.3816288832751972E-3</v>
      </c>
      <c r="F69" s="192">
        <f>IFERROR(INDEX('Data Annex'!$K$1:$BS$4779,MATCH(F$44&amp;"|"&amp;$B69,'Data Annex'!$K$1:$K$4779,0),MATCH(F$45,'Data Annex'!$K$1:$BS$1,0)),"")</f>
        <v>8.7542588345105796E-3</v>
      </c>
      <c r="G69" s="220">
        <f>IFERROR(INDEX('Data Annex'!$K$1:$BS$4779,MATCH(G$44&amp;"|"&amp;$B69,'Data Annex'!$K$1:$K$4779,0),MATCH(G$45,'Data Annex'!$K$1:$BS$1,0)),"")</f>
        <v>4.691851655793236E-2</v>
      </c>
      <c r="H69" s="192">
        <f>IFERROR(INDEX('Data Annex'!$K$1:$BS$4779,MATCH(H$44&amp;"|"&amp;$B69,'Data Annex'!$K$1:$K$4779,0),MATCH(H$45,'Data Annex'!$K$1:$BS$1,0)),"")</f>
        <v>7.2019469799886909E-2</v>
      </c>
      <c r="I69" s="220">
        <f>IFERROR(INDEX('Data Annex'!$K$1:$BS$4779,MATCH(I$44&amp;"|"&amp;$B69,'Data Annex'!$K$1:$K$4779,0),MATCH(I$45,'Data Annex'!$K$1:$BS$1,0)),"")</f>
        <v>3.4615945614812516E-2</v>
      </c>
      <c r="J69" s="192">
        <f>IFERROR(INDEX('Data Annex'!$K$1:$BS$4779,MATCH(J$44&amp;"|"&amp;$B69,'Data Annex'!$K$1:$K$4779,0),MATCH(J$45,'Data Annex'!$K$1:$BS$1,0)),"")</f>
        <v>3.5931121214769081E-2</v>
      </c>
      <c r="K69" s="220">
        <f>IFERROR(INDEX('Data Annex'!$K$1:$BS$4779,MATCH(K$44&amp;"|"&amp;$B69,'Data Annex'!$K$1:$K$4779,0),MATCH(K$45,'Data Annex'!$K$1:$BS$1,0)),"")</f>
        <v>7.9199264899296566E-3</v>
      </c>
      <c r="L69" s="196">
        <f>IFERROR(INDEX('Data Annex'!$K$1:$BS$4779,MATCH(L$44&amp;"|"&amp;$B69,'Data Annex'!$K$1:$K$4779,0),MATCH(L$45,'Data Annex'!$K$1:$BS$1,0)),"")</f>
        <v>6.6042772871424665E-3</v>
      </c>
      <c r="M69" s="220">
        <f>IFERROR(INDEX('Data Annex'!$K$1:$BS$4779,MATCH(M$44&amp;"|"&amp;$B69,'Data Annex'!$K$1:$K$4779,0),MATCH(M$45,'Data Annex'!$K$1:$BS$1,0)),"")</f>
        <v>1.3469093716539824E-4</v>
      </c>
      <c r="N69" s="192">
        <f>IFERROR(INDEX('Data Annex'!$K$1:$BS$4779,MATCH(N$44&amp;"|"&amp;$B69,'Data Annex'!$K$1:$K$4779,0),MATCH(N$45,'Data Annex'!$K$1:$BS$1,0)),"")</f>
        <v>1.7452217138391369E-4</v>
      </c>
      <c r="O69" s="220">
        <f>IFERROR(INDEX('Data Annex'!$K$1:$BS$4779,MATCH(O$44&amp;"|"&amp;$B69,'Data Annex'!$K$1:$K$4779,0),MATCH(O$45,'Data Annex'!$K$1:$BS$1,0)),"")</f>
        <v>1.9298542253151231E-2</v>
      </c>
      <c r="P69" s="196">
        <f>IFERROR(INDEX('Data Annex'!$K$1:$BS$4779,MATCH(P$44&amp;"|"&amp;$B69,'Data Annex'!$K$1:$K$4779,0),MATCH(P$45,'Data Annex'!$K$1:$BS$1,0)),"")</f>
        <v>2.5725781714461719E-2</v>
      </c>
      <c r="Q69" s="220">
        <f>IFERROR(INDEX('Data Annex'!$K$1:$BS$4779,MATCH(Q$44&amp;"|"&amp;$B69,'Data Annex'!$K$1:$K$4779,0),MATCH(Q$45,'Data Annex'!$K$1:$BS$1,0)),"")</f>
        <v>2.0011052481199217E-2</v>
      </c>
      <c r="R69" s="192">
        <f>IFERROR(INDEX('Data Annex'!$K$1:$BS$4779,MATCH(R$44&amp;"|"&amp;$B69,'Data Annex'!$K$1:$K$4779,0),MATCH(R$45,'Data Annex'!$K$1:$BS$1,0)),"")</f>
        <v>1.9946579089294543E-2</v>
      </c>
      <c r="S69" s="220">
        <f>IFERROR(INDEX('Data Annex'!$K$1:$BS$4779,MATCH(S$44&amp;"|"&amp;$B69,'Data Annex'!$K$1:$K$4779,0),MATCH(S$45,'Data Annex'!$K$1:$BS$1,0)),"")</f>
        <v>4.0934398945555679E-2</v>
      </c>
      <c r="T69" s="196">
        <f>IFERROR(INDEX('Data Annex'!$K$1:$BS$4779,MATCH(T$44&amp;"|"&amp;$B69,'Data Annex'!$K$1:$K$4779,0),MATCH(T$45,'Data Annex'!$K$1:$BS$1,0)),"")</f>
        <v>3.6467708592700238E-2</v>
      </c>
      <c r="U69" s="220">
        <f>IFERROR(INDEX('Data Annex'!$K$1:$BS$4779,MATCH(U$44&amp;"|"&amp;$B69,'Data Annex'!$K$1:$K$4779,0),MATCH(U$45,'Data Annex'!$K$1:$BS$1,0)),"")</f>
        <v>3.2400246461487203E-2</v>
      </c>
      <c r="V69" s="192">
        <f>IFERROR(INDEX('Data Annex'!$K$1:$BS$4779,MATCH(V$44&amp;"|"&amp;$B69,'Data Annex'!$K$1:$K$4779,0),MATCH(V$45,'Data Annex'!$K$1:$BS$1,0)),"")</f>
        <v>3.7174200641621843E-2</v>
      </c>
      <c r="W69" s="232" t="s">
        <v>147</v>
      </c>
      <c r="X69" s="232" t="s">
        <v>147</v>
      </c>
      <c r="Y69"/>
    </row>
    <row r="70" spans="1:25" ht="21" customHeight="1">
      <c r="A70"/>
      <c r="B70" s="1" t="s">
        <v>99</v>
      </c>
      <c r="C70"/>
      <c r="D70" s="204" t="s">
        <v>99</v>
      </c>
      <c r="E70" s="194">
        <f>IFERROR(INDEX('Data Annex'!$K$1:$BS$4779,MATCH(E$44&amp;"|"&amp;$B70,'Data Annex'!$K$1:$K$4779,0),MATCH(E$45,'Data Annex'!$K$1:$BS$1,0)),"")</f>
        <v>0</v>
      </c>
      <c r="F70" s="194">
        <f>IFERROR(INDEX('Data Annex'!$K$1:$BS$4779,MATCH(F$44&amp;"|"&amp;$B70,'Data Annex'!$K$1:$K$4779,0),MATCH(F$45,'Data Annex'!$K$1:$BS$1,0)),"")</f>
        <v>0</v>
      </c>
      <c r="G70" s="235">
        <f>IFERROR(INDEX('Data Annex'!$K$1:$BS$4779,MATCH(G$44&amp;"|"&amp;$B70,'Data Annex'!$K$1:$K$4779,0),MATCH(G$45,'Data Annex'!$K$1:$BS$1,0)),"")</f>
        <v>3.1413998129246742E-3</v>
      </c>
      <c r="H70" s="194">
        <f>IFERROR(INDEX('Data Annex'!$K$1:$BS$4779,MATCH(H$44&amp;"|"&amp;$B70,'Data Annex'!$K$1:$K$4779,0),MATCH(H$45,'Data Annex'!$K$1:$BS$1,0)),"")</f>
        <v>2.7427230980671528E-3</v>
      </c>
      <c r="I70" s="235">
        <f>IFERROR(INDEX('Data Annex'!$K$1:$BS$4779,MATCH(I$44&amp;"|"&amp;$B70,'Data Annex'!$K$1:$K$4779,0),MATCH(I$45,'Data Annex'!$K$1:$BS$1,0)),"")</f>
        <v>2.7656395985127959E-2</v>
      </c>
      <c r="J70" s="194">
        <f>IFERROR(INDEX('Data Annex'!$K$1:$BS$4779,MATCH(J$44&amp;"|"&amp;$B70,'Data Annex'!$K$1:$K$4779,0),MATCH(J$45,'Data Annex'!$K$1:$BS$1,0)),"")</f>
        <v>2.5886768114624047E-2</v>
      </c>
      <c r="K70" s="235">
        <f>IFERROR(INDEX('Data Annex'!$K$1:$BS$4779,MATCH(K$44&amp;"|"&amp;$B70,'Data Annex'!$K$1:$K$4779,0),MATCH(K$45,'Data Annex'!$K$1:$BS$1,0)),"")</f>
        <v>2.0157962521415284E-3</v>
      </c>
      <c r="L70" s="195">
        <f>IFERROR(INDEX('Data Annex'!$K$1:$BS$4779,MATCH(L$44&amp;"|"&amp;$B70,'Data Annex'!$K$1:$K$4779,0),MATCH(L$45,'Data Annex'!$K$1:$BS$1,0)),"")</f>
        <v>1.6054640246540861E-3</v>
      </c>
      <c r="M70" s="235">
        <f>IFERROR(INDEX('Data Annex'!$K$1:$BS$4779,MATCH(M$44&amp;"|"&amp;$B70,'Data Annex'!$K$1:$K$4779,0),MATCH(M$45,'Data Annex'!$K$1:$BS$1,0)),"")</f>
        <v>5.9088056831657386E-6</v>
      </c>
      <c r="N70" s="194">
        <f>IFERROR(INDEX('Data Annex'!$K$1:$BS$4779,MATCH(N$44&amp;"|"&amp;$B70,'Data Annex'!$K$1:$K$4779,0),MATCH(N$45,'Data Annex'!$K$1:$BS$1,0)),"")</f>
        <v>7.1716905553307283E-6</v>
      </c>
      <c r="O70" s="235">
        <f>IFERROR(INDEX('Data Annex'!$K$1:$BS$4779,MATCH(O$44&amp;"|"&amp;$B70,'Data Annex'!$K$1:$K$4779,0),MATCH(O$45,'Data Annex'!$K$1:$BS$1,0)),"")</f>
        <v>2.6982359212473282E-3</v>
      </c>
      <c r="P70" s="194">
        <f>IFERROR(INDEX('Data Annex'!$K$1:$BS$4779,MATCH(P$44&amp;"|"&amp;$B70,'Data Annex'!$K$1:$K$4779,0),MATCH(P$45,'Data Annex'!$K$1:$BS$1,0)),"")</f>
        <v>7.4702468899150226E-3</v>
      </c>
      <c r="Q70" s="235">
        <f>IFERROR(INDEX('Data Annex'!$K$1:$BS$4779,MATCH(Q$44&amp;"|"&amp;$B70,'Data Annex'!$K$1:$K$4779,0),MATCH(Q$45,'Data Annex'!$K$1:$BS$1,0)),"")</f>
        <v>1.5081806843803842E-3</v>
      </c>
      <c r="R70" s="194">
        <f>IFERROR(INDEX('Data Annex'!$K$1:$BS$4779,MATCH(R$44&amp;"|"&amp;$B70,'Data Annex'!$K$1:$K$4779,0),MATCH(R$45,'Data Annex'!$K$1:$BS$1,0)),"")</f>
        <v>4.5556503138304647E-3</v>
      </c>
      <c r="S70" s="235">
        <f>IFERROR(INDEX('Data Annex'!$K$1:$BS$4779,MATCH(S$44&amp;"|"&amp;$B70,'Data Annex'!$K$1:$K$4779,0),MATCH(S$45,'Data Annex'!$K$1:$BS$1,0)),"")</f>
        <v>1.3710445708833422E-3</v>
      </c>
      <c r="T70" s="195">
        <f>IFERROR(INDEX('Data Annex'!$K$1:$BS$4779,MATCH(T$44&amp;"|"&amp;$B70,'Data Annex'!$K$1:$K$4779,0),MATCH(T$45,'Data Annex'!$K$1:$BS$1,0)),"")</f>
        <v>1.3422479097120591E-3</v>
      </c>
      <c r="U70" s="235">
        <f>IFERROR(INDEX('Data Annex'!$K$1:$BS$4779,MATCH(U$44&amp;"|"&amp;$B70,'Data Annex'!$K$1:$K$4779,0),MATCH(U$45,'Data Annex'!$K$1:$BS$1,0)),"")</f>
        <v>2.6087723513199003E-3</v>
      </c>
      <c r="V70" s="194">
        <f>IFERROR(INDEX('Data Annex'!$K$1:$BS$4779,MATCH(V$44&amp;"|"&amp;$B70,'Data Annex'!$K$1:$K$4779,0),MATCH(V$45,'Data Annex'!$K$1:$BS$1,0)),"")</f>
        <v>1.9528875443172856E-3</v>
      </c>
      <c r="W70" s="232" t="s">
        <v>147</v>
      </c>
      <c r="X70" s="232" t="s">
        <v>147</v>
      </c>
      <c r="Y70"/>
    </row>
    <row r="71" spans="1:25" ht="21" customHeight="1">
      <c r="A71"/>
      <c r="B71" s="1" t="s">
        <v>26</v>
      </c>
      <c r="C71"/>
      <c r="D71" s="204" t="s">
        <v>26</v>
      </c>
      <c r="E71" s="192">
        <f>IFERROR(INDEX('Data Annex'!$K$1:$BS$4779,MATCH(E$44&amp;"|"&amp;$B71,'Data Annex'!$K$1:$K$4779,0),MATCH(E$45,'Data Annex'!$K$1:$BS$1,0)),"")</f>
        <v>2.232934521225638E-2</v>
      </c>
      <c r="F71" s="192">
        <f>IFERROR(INDEX('Data Annex'!$K$1:$BS$4779,MATCH(F$44&amp;"|"&amp;$B71,'Data Annex'!$K$1:$K$4779,0),MATCH(F$45,'Data Annex'!$K$1:$BS$1,0)),"")</f>
        <v>2.0992642218018599E-2</v>
      </c>
      <c r="G71" s="220">
        <f>IFERROR(INDEX('Data Annex'!$K$1:$BS$4779,MATCH(G$44&amp;"|"&amp;$B71,'Data Annex'!$K$1:$K$4779,0),MATCH(G$45,'Data Annex'!$K$1:$BS$1,0)),"")</f>
        <v>6.7736282691148578E-2</v>
      </c>
      <c r="H71" s="192">
        <f>IFERROR(INDEX('Data Annex'!$K$1:$BS$4779,MATCH(H$44&amp;"|"&amp;$B71,'Data Annex'!$K$1:$K$4779,0),MATCH(H$45,'Data Annex'!$K$1:$BS$1,0)),"")</f>
        <v>5.7455036891072571E-2</v>
      </c>
      <c r="I71" s="220">
        <f>IFERROR(INDEX('Data Annex'!$K$1:$BS$4779,MATCH(I$44&amp;"|"&amp;$B71,'Data Annex'!$K$1:$K$4779,0),MATCH(I$45,'Data Annex'!$K$1:$BS$1,0)),"")</f>
        <v>1.499322606653034E-2</v>
      </c>
      <c r="J71" s="192">
        <f>IFERROR(INDEX('Data Annex'!$K$1:$BS$4779,MATCH(J$44&amp;"|"&amp;$B71,'Data Annex'!$K$1:$K$4779,0),MATCH(J$45,'Data Annex'!$K$1:$BS$1,0)),"")</f>
        <v>1.5000556195406705E-2</v>
      </c>
      <c r="K71" s="220">
        <f>IFERROR(INDEX('Data Annex'!$K$1:$BS$4779,MATCH(K$44&amp;"|"&amp;$B71,'Data Annex'!$K$1:$K$4779,0),MATCH(K$45,'Data Annex'!$K$1:$BS$1,0)),"")</f>
        <v>1.8319133381360403E-2</v>
      </c>
      <c r="L71" s="196">
        <f>IFERROR(INDEX('Data Annex'!$K$1:$BS$4779,MATCH(L$44&amp;"|"&amp;$B71,'Data Annex'!$K$1:$K$4779,0),MATCH(L$45,'Data Annex'!$K$1:$BS$1,0)),"")</f>
        <v>8.8753463873143604E-2</v>
      </c>
      <c r="M71" s="220">
        <f>IFERROR(INDEX('Data Annex'!$K$1:$BS$4779,MATCH(M$44&amp;"|"&amp;$B71,'Data Annex'!$K$1:$K$4779,0),MATCH(M$45,'Data Annex'!$K$1:$BS$1,0)),"")</f>
        <v>0</v>
      </c>
      <c r="N71" s="192">
        <f>IFERROR(INDEX('Data Annex'!$K$1:$BS$4779,MATCH(N$44&amp;"|"&amp;$B71,'Data Annex'!$K$1:$K$4779,0),MATCH(N$45,'Data Annex'!$K$1:$BS$1,0)),"")</f>
        <v>0</v>
      </c>
      <c r="O71" s="220">
        <f>IFERROR(INDEX('Data Annex'!$K$1:$BS$4779,MATCH(O$44&amp;"|"&amp;$B71,'Data Annex'!$K$1:$K$4779,0),MATCH(O$45,'Data Annex'!$K$1:$BS$1,0)),"")</f>
        <v>0.13927001094280653</v>
      </c>
      <c r="P71" s="196">
        <f>IFERROR(INDEX('Data Annex'!$K$1:$BS$4779,MATCH(P$44&amp;"|"&amp;$B71,'Data Annex'!$K$1:$K$4779,0),MATCH(P$45,'Data Annex'!$K$1:$BS$1,0)),"")</f>
        <v>8.6457683136150765E-2</v>
      </c>
      <c r="Q71" s="220">
        <f>IFERROR(INDEX('Data Annex'!$K$1:$BS$4779,MATCH(Q$44&amp;"|"&amp;$B71,'Data Annex'!$K$1:$K$4779,0),MATCH(Q$45,'Data Annex'!$K$1:$BS$1,0)),"")</f>
        <v>0.19779477667732345</v>
      </c>
      <c r="R71" s="192">
        <f>IFERROR(INDEX('Data Annex'!$K$1:$BS$4779,MATCH(R$44&amp;"|"&amp;$B71,'Data Annex'!$K$1:$K$4779,0),MATCH(R$45,'Data Annex'!$K$1:$BS$1,0)),"")</f>
        <v>0.19733924809045811</v>
      </c>
      <c r="S71" s="220">
        <f>IFERROR(INDEX('Data Annex'!$K$1:$BS$4779,MATCH(S$44&amp;"|"&amp;$B71,'Data Annex'!$K$1:$K$4779,0),MATCH(S$45,'Data Annex'!$K$1:$BS$1,0)),"")</f>
        <v>4.0369910103956672E-3</v>
      </c>
      <c r="T71" s="196">
        <f>IFERROR(INDEX('Data Annex'!$K$1:$BS$4779,MATCH(T$44&amp;"|"&amp;$B71,'Data Annex'!$K$1:$K$4779,0),MATCH(T$45,'Data Annex'!$K$1:$BS$1,0)),"")</f>
        <v>4.2403223080928363E-3</v>
      </c>
      <c r="U71" s="220">
        <f>IFERROR(INDEX('Data Annex'!$K$1:$BS$4779,MATCH(U$44&amp;"|"&amp;$B71,'Data Annex'!$K$1:$K$4779,0),MATCH(U$45,'Data Annex'!$K$1:$BS$1,0)),"")</f>
        <v>0.81238222395522597</v>
      </c>
      <c r="V71" s="192">
        <f>IFERROR(INDEX('Data Annex'!$K$1:$BS$4779,MATCH(V$44&amp;"|"&amp;$B71,'Data Annex'!$K$1:$K$4779,0),MATCH(V$45,'Data Annex'!$K$1:$BS$1,0)),"")</f>
        <v>0.44929818103789199</v>
      </c>
      <c r="W71" s="232" t="s">
        <v>147</v>
      </c>
      <c r="X71" s="232" t="s">
        <v>147</v>
      </c>
      <c r="Y71"/>
    </row>
    <row r="72" spans="1:25" ht="21" customHeight="1">
      <c r="A72"/>
      <c r="B72" s="1" t="s">
        <v>27</v>
      </c>
      <c r="C72"/>
      <c r="D72" s="204" t="s">
        <v>27</v>
      </c>
      <c r="E72" s="194">
        <f>IFERROR(INDEX('Data Annex'!$K$1:$BS$4779,MATCH(E$44&amp;"|"&amp;$B72,'Data Annex'!$K$1:$K$4779,0),MATCH(E$45,'Data Annex'!$K$1:$BS$1,0)),"")</f>
        <v>3.5346215213175172E-2</v>
      </c>
      <c r="F72" s="194">
        <f>IFERROR(INDEX('Data Annex'!$K$1:$BS$4779,MATCH(F$44&amp;"|"&amp;$B72,'Data Annex'!$K$1:$K$4779,0),MATCH(F$45,'Data Annex'!$K$1:$BS$1,0)),"")</f>
        <v>3.5299909196234408E-2</v>
      </c>
      <c r="G72" s="235">
        <f>IFERROR(INDEX('Data Annex'!$K$1:$BS$4779,MATCH(G$44&amp;"|"&amp;$B72,'Data Annex'!$K$1:$K$4779,0),MATCH(G$45,'Data Annex'!$K$1:$BS$1,0)),"")</f>
        <v>1.4764595344280028E-2</v>
      </c>
      <c r="H72" s="194">
        <f>IFERROR(INDEX('Data Annex'!$K$1:$BS$4779,MATCH(H$44&amp;"|"&amp;$B72,'Data Annex'!$K$1:$K$4779,0),MATCH(H$45,'Data Annex'!$K$1:$BS$1,0)),"")</f>
        <v>1.3036827209319592E-2</v>
      </c>
      <c r="I72" s="235">
        <f>IFERROR(INDEX('Data Annex'!$K$1:$BS$4779,MATCH(I$44&amp;"|"&amp;$B72,'Data Annex'!$K$1:$K$4779,0),MATCH(I$45,'Data Annex'!$K$1:$BS$1,0)),"")</f>
        <v>3.4045628483235987E-2</v>
      </c>
      <c r="J72" s="194">
        <f>IFERROR(INDEX('Data Annex'!$K$1:$BS$4779,MATCH(J$44&amp;"|"&amp;$B72,'Data Annex'!$K$1:$K$4779,0),MATCH(J$45,'Data Annex'!$K$1:$BS$1,0)),"")</f>
        <v>3.4699513359911116E-2</v>
      </c>
      <c r="K72" s="235">
        <f>IFERROR(INDEX('Data Annex'!$K$1:$BS$4779,MATCH(K$44&amp;"|"&amp;$B72,'Data Annex'!$K$1:$K$4779,0),MATCH(K$45,'Data Annex'!$K$1:$BS$1,0)),"")</f>
        <v>2.3145953364295025E-2</v>
      </c>
      <c r="L72" s="195">
        <f>IFERROR(INDEX('Data Annex'!$K$1:$BS$4779,MATCH(L$44&amp;"|"&amp;$B72,'Data Annex'!$K$1:$K$4779,0),MATCH(L$45,'Data Annex'!$K$1:$BS$1,0)),"")</f>
        <v>2.4262349557184624E-2</v>
      </c>
      <c r="M72" s="235">
        <f>IFERROR(INDEX('Data Annex'!$K$1:$BS$4779,MATCH(M$44&amp;"|"&amp;$B72,'Data Annex'!$K$1:$K$4779,0),MATCH(M$45,'Data Annex'!$K$1:$BS$1,0)),"")</f>
        <v>1.8174595536454108E-6</v>
      </c>
      <c r="N72" s="194">
        <f>IFERROR(INDEX('Data Annex'!$K$1:$BS$4779,MATCH(N$44&amp;"|"&amp;$B72,'Data Annex'!$K$1:$K$4779,0),MATCH(N$45,'Data Annex'!$K$1:$BS$1,0)),"")</f>
        <v>2.2071138520644337E-6</v>
      </c>
      <c r="O72" s="235">
        <f>IFERROR(INDEX('Data Annex'!$K$1:$BS$4779,MATCH(O$44&amp;"|"&amp;$B72,'Data Annex'!$K$1:$K$4779,0),MATCH(O$45,'Data Annex'!$K$1:$BS$1,0)),"")</f>
        <v>2.7148671806113064E-2</v>
      </c>
      <c r="P72" s="194">
        <f>IFERROR(INDEX('Data Annex'!$K$1:$BS$4779,MATCH(P$44&amp;"|"&amp;$B72,'Data Annex'!$K$1:$K$4779,0),MATCH(P$45,'Data Annex'!$K$1:$BS$1,0)),"")</f>
        <v>1.9629568497633029E-2</v>
      </c>
      <c r="Q72" s="235">
        <f>IFERROR(INDEX('Data Annex'!$K$1:$BS$4779,MATCH(Q$44&amp;"|"&amp;$B72,'Data Annex'!$K$1:$K$4779,0),MATCH(Q$45,'Data Annex'!$K$1:$BS$1,0)),"")</f>
        <v>3.1487874962879088E-2</v>
      </c>
      <c r="R72" s="194">
        <f>IFERROR(INDEX('Data Annex'!$K$1:$BS$4779,MATCH(R$44&amp;"|"&amp;$B72,'Data Annex'!$K$1:$K$4779,0),MATCH(R$45,'Data Annex'!$K$1:$BS$1,0)),"")</f>
        <v>3.3080205048636645E-2</v>
      </c>
      <c r="S72" s="235">
        <f>IFERROR(INDEX('Data Annex'!$K$1:$BS$4779,MATCH(S$44&amp;"|"&amp;$B72,'Data Annex'!$K$1:$K$4779,0),MATCH(S$45,'Data Annex'!$K$1:$BS$1,0)),"")</f>
        <v>5.8040161467906456E-2</v>
      </c>
      <c r="T72" s="195">
        <f>IFERROR(INDEX('Data Annex'!$K$1:$BS$4779,MATCH(T$44&amp;"|"&amp;$B72,'Data Annex'!$K$1:$K$4779,0),MATCH(T$45,'Data Annex'!$K$1:$BS$1,0)),"")</f>
        <v>5.3281506610406225E-2</v>
      </c>
      <c r="U72" s="235">
        <f>IFERROR(INDEX('Data Annex'!$K$1:$BS$4779,MATCH(U$44&amp;"|"&amp;$B72,'Data Annex'!$K$1:$K$4779,0),MATCH(U$45,'Data Annex'!$K$1:$BS$1,0)),"")</f>
        <v>1.9475488699538728E-2</v>
      </c>
      <c r="V72" s="194">
        <f>IFERROR(INDEX('Data Annex'!$K$1:$BS$4779,MATCH(V$44&amp;"|"&amp;$B72,'Data Annex'!$K$1:$K$4779,0),MATCH(V$45,'Data Annex'!$K$1:$BS$1,0)),"")</f>
        <v>2.0166183054989271E-2</v>
      </c>
      <c r="W72" s="232" t="s">
        <v>147</v>
      </c>
      <c r="X72" s="232" t="s">
        <v>147</v>
      </c>
      <c r="Y72"/>
    </row>
    <row r="73" spans="1:25" ht="21" customHeight="1">
      <c r="A73"/>
      <c r="B73" s="1" t="s">
        <v>28</v>
      </c>
      <c r="C73"/>
      <c r="D73" s="204" t="s">
        <v>28</v>
      </c>
      <c r="E73" s="192">
        <f>IFERROR(INDEX('Data Annex'!$K$1:$BS$4779,MATCH(E$44&amp;"|"&amp;$B73,'Data Annex'!$K$1:$K$4779,0),MATCH(E$45,'Data Annex'!$K$1:$BS$1,0)),"")</f>
        <v>0</v>
      </c>
      <c r="F73" s="192">
        <f>IFERROR(INDEX('Data Annex'!$K$1:$BS$4779,MATCH(F$44&amp;"|"&amp;$B73,'Data Annex'!$K$1:$K$4779,0),MATCH(F$45,'Data Annex'!$K$1:$BS$1,0)),"")</f>
        <v>8.3260499460521727E-3</v>
      </c>
      <c r="G73" s="220">
        <f>IFERROR(INDEX('Data Annex'!$K$1:$BS$4779,MATCH(G$44&amp;"|"&amp;$B73,'Data Annex'!$K$1:$K$4779,0),MATCH(G$45,'Data Annex'!$K$1:$BS$1,0)),"")</f>
        <v>8.3529710300697183E-3</v>
      </c>
      <c r="H73" s="192">
        <f>IFERROR(INDEX('Data Annex'!$K$1:$BS$4779,MATCH(H$44&amp;"|"&amp;$B73,'Data Annex'!$K$1:$K$4779,0),MATCH(H$45,'Data Annex'!$K$1:$BS$1,0)),"")</f>
        <v>1.5496917341266342E-2</v>
      </c>
      <c r="I73" s="220">
        <f>IFERROR(INDEX('Data Annex'!$K$1:$BS$4779,MATCH(I$44&amp;"|"&amp;$B73,'Data Annex'!$K$1:$K$4779,0),MATCH(I$45,'Data Annex'!$K$1:$BS$1,0)),"")</f>
        <v>1.4791007581261511E-2</v>
      </c>
      <c r="J73" s="192">
        <f>IFERROR(INDEX('Data Annex'!$K$1:$BS$4779,MATCH(J$44&amp;"|"&amp;$B73,'Data Annex'!$K$1:$K$4779,0),MATCH(J$45,'Data Annex'!$K$1:$BS$1,0)),"")</f>
        <v>1.4279689064942425E-2</v>
      </c>
      <c r="K73" s="220">
        <f>IFERROR(INDEX('Data Annex'!$K$1:$BS$4779,MATCH(K$44&amp;"|"&amp;$B73,'Data Annex'!$K$1:$K$4779,0),MATCH(K$45,'Data Annex'!$K$1:$BS$1,0)),"")</f>
        <v>4.7858870063805688E-3</v>
      </c>
      <c r="L73" s="196">
        <f>IFERROR(INDEX('Data Annex'!$K$1:$BS$4779,MATCH(L$44&amp;"|"&amp;$B73,'Data Annex'!$K$1:$K$4779,0),MATCH(L$45,'Data Annex'!$K$1:$BS$1,0)),"")</f>
        <v>7.7961395905775726E-3</v>
      </c>
      <c r="M73" s="220">
        <f>IFERROR(INDEX('Data Annex'!$K$1:$BS$4779,MATCH(M$44&amp;"|"&amp;$B73,'Data Annex'!$K$1:$K$4779,0),MATCH(M$45,'Data Annex'!$K$1:$BS$1,0)),"")</f>
        <v>0</v>
      </c>
      <c r="N73" s="192">
        <f>IFERROR(INDEX('Data Annex'!$K$1:$BS$4779,MATCH(N$44&amp;"|"&amp;$B73,'Data Annex'!$K$1:$K$4779,0),MATCH(N$45,'Data Annex'!$K$1:$BS$1,0)),"")</f>
        <v>0</v>
      </c>
      <c r="O73" s="220">
        <f>IFERROR(INDEX('Data Annex'!$K$1:$BS$4779,MATCH(O$44&amp;"|"&amp;$B73,'Data Annex'!$K$1:$K$4779,0),MATCH(O$45,'Data Annex'!$K$1:$BS$1,0)),"")</f>
        <v>9.7593943136852768E-2</v>
      </c>
      <c r="P73" s="196">
        <f>IFERROR(INDEX('Data Annex'!$K$1:$BS$4779,MATCH(P$44&amp;"|"&amp;$B73,'Data Annex'!$K$1:$K$4779,0),MATCH(P$45,'Data Annex'!$K$1:$BS$1,0)),"")</f>
        <v>4.0804944530509757E-2</v>
      </c>
      <c r="Q73" s="220">
        <f>IFERROR(INDEX('Data Annex'!$K$1:$BS$4779,MATCH(Q$44&amp;"|"&amp;$B73,'Data Annex'!$K$1:$K$4779,0),MATCH(Q$45,'Data Annex'!$K$1:$BS$1,0)),"")</f>
        <v>2.4453776964742974E-3</v>
      </c>
      <c r="R73" s="192">
        <f>IFERROR(INDEX('Data Annex'!$K$1:$BS$4779,MATCH(R$44&amp;"|"&amp;$B73,'Data Annex'!$K$1:$K$4779,0),MATCH(R$45,'Data Annex'!$K$1:$BS$1,0)),"")</f>
        <v>2.4062041347634728E-3</v>
      </c>
      <c r="S73" s="220">
        <f>IFERROR(INDEX('Data Annex'!$K$1:$BS$4779,MATCH(S$44&amp;"|"&amp;$B73,'Data Annex'!$K$1:$K$4779,0),MATCH(S$45,'Data Annex'!$K$1:$BS$1,0)),"")</f>
        <v>9.5108241351826248E-3</v>
      </c>
      <c r="T73" s="196">
        <f>IFERROR(INDEX('Data Annex'!$K$1:$BS$4779,MATCH(T$44&amp;"|"&amp;$B73,'Data Annex'!$K$1:$K$4779,0),MATCH(T$45,'Data Annex'!$K$1:$BS$1,0)),"")</f>
        <v>1.2211975667652704E-2</v>
      </c>
      <c r="U73" s="220">
        <f>IFERROR(INDEX('Data Annex'!$K$1:$BS$4779,MATCH(U$44&amp;"|"&amp;$B73,'Data Annex'!$K$1:$K$4779,0),MATCH(U$45,'Data Annex'!$K$1:$BS$1,0)),"")</f>
        <v>1.5530465121953496E-2</v>
      </c>
      <c r="V73" s="192">
        <f>IFERROR(INDEX('Data Annex'!$K$1:$BS$4779,MATCH(V$44&amp;"|"&amp;$B73,'Data Annex'!$K$1:$K$4779,0),MATCH(V$45,'Data Annex'!$K$1:$BS$1,0)),"")</f>
        <v>4.7804182968283072E-2</v>
      </c>
      <c r="W73" s="232" t="s">
        <v>147</v>
      </c>
      <c r="X73" s="232" t="s">
        <v>147</v>
      </c>
      <c r="Y73"/>
    </row>
    <row r="74" spans="1:25" ht="21" customHeight="1">
      <c r="A74"/>
      <c r="B74" s="1" t="s">
        <v>29</v>
      </c>
      <c r="C74"/>
      <c r="D74" s="204" t="s">
        <v>29</v>
      </c>
      <c r="E74" s="194">
        <f>IFERROR(INDEX('Data Annex'!$K$1:$BS$4779,MATCH(E$44&amp;"|"&amp;$B74,'Data Annex'!$K$1:$K$4779,0),MATCH(E$45,'Data Annex'!$K$1:$BS$1,0)),"")</f>
        <v>3.7369060785164186E-2</v>
      </c>
      <c r="F74" s="194">
        <f>IFERROR(INDEX('Data Annex'!$K$1:$BS$4779,MATCH(F$44&amp;"|"&amp;$B74,'Data Annex'!$K$1:$K$4779,0),MATCH(F$45,'Data Annex'!$K$1:$BS$1,0)),"")</f>
        <v>2.7939695614646671E-2</v>
      </c>
      <c r="G74" s="235">
        <f>IFERROR(INDEX('Data Annex'!$K$1:$BS$4779,MATCH(G$44&amp;"|"&amp;$B74,'Data Annex'!$K$1:$K$4779,0),MATCH(G$45,'Data Annex'!$K$1:$BS$1,0)),"")</f>
        <v>5.4420700901135745E-2</v>
      </c>
      <c r="H74" s="194">
        <f>IFERROR(INDEX('Data Annex'!$K$1:$BS$4779,MATCH(H$44&amp;"|"&amp;$B74,'Data Annex'!$K$1:$K$4779,0),MATCH(H$45,'Data Annex'!$K$1:$BS$1,0)),"")</f>
        <v>4.1352017232305902E-2</v>
      </c>
      <c r="I74" s="235">
        <f>IFERROR(INDEX('Data Annex'!$K$1:$BS$4779,MATCH(I$44&amp;"|"&amp;$B74,'Data Annex'!$K$1:$K$4779,0),MATCH(I$45,'Data Annex'!$K$1:$BS$1,0)),"")</f>
        <v>5.974730907994634E-2</v>
      </c>
      <c r="J74" s="194">
        <f>IFERROR(INDEX('Data Annex'!$K$1:$BS$4779,MATCH(J$44&amp;"|"&amp;$B74,'Data Annex'!$K$1:$K$4779,0),MATCH(J$45,'Data Annex'!$K$1:$BS$1,0)),"")</f>
        <v>3.6750589486455064E-2</v>
      </c>
      <c r="K74" s="235">
        <f>IFERROR(INDEX('Data Annex'!$K$1:$BS$4779,MATCH(K$44&amp;"|"&amp;$B74,'Data Annex'!$K$1:$K$4779,0),MATCH(K$45,'Data Annex'!$K$1:$BS$1,0)),"")</f>
        <v>2.9223798538659702E-2</v>
      </c>
      <c r="L74" s="195">
        <f>IFERROR(INDEX('Data Annex'!$K$1:$BS$4779,MATCH(L$44&amp;"|"&amp;$B74,'Data Annex'!$K$1:$K$4779,0),MATCH(L$45,'Data Annex'!$K$1:$BS$1,0)),"")</f>
        <v>2.7907937529895489E-2</v>
      </c>
      <c r="M74" s="235">
        <f>IFERROR(INDEX('Data Annex'!$K$1:$BS$4779,MATCH(M$44&amp;"|"&amp;$B74,'Data Annex'!$K$1:$K$4779,0),MATCH(M$45,'Data Annex'!$K$1:$BS$1,0)),"")</f>
        <v>5.7741705993206798E-4</v>
      </c>
      <c r="N74" s="194">
        <f>IFERROR(INDEX('Data Annex'!$K$1:$BS$4779,MATCH(N$44&amp;"|"&amp;$B74,'Data Annex'!$K$1:$K$4779,0),MATCH(N$45,'Data Annex'!$K$1:$BS$1,0)),"")</f>
        <v>4.3571461163637119E-4</v>
      </c>
      <c r="O74" s="235">
        <f>IFERROR(INDEX('Data Annex'!$K$1:$BS$4779,MATCH(O$44&amp;"|"&amp;$B74,'Data Annex'!$K$1:$K$4779,0),MATCH(O$45,'Data Annex'!$K$1:$BS$1,0)),"")</f>
        <v>7.9326925295929995E-2</v>
      </c>
      <c r="P74" s="194">
        <f>IFERROR(INDEX('Data Annex'!$K$1:$BS$4779,MATCH(P$44&amp;"|"&amp;$B74,'Data Annex'!$K$1:$K$4779,0),MATCH(P$45,'Data Annex'!$K$1:$BS$1,0)),"")</f>
        <v>6.7979158316121599E-2</v>
      </c>
      <c r="Q74" s="235">
        <f>IFERROR(INDEX('Data Annex'!$K$1:$BS$4779,MATCH(Q$44&amp;"|"&amp;$B74,'Data Annex'!$K$1:$K$4779,0),MATCH(Q$45,'Data Annex'!$K$1:$BS$1,0)),"")</f>
        <v>3.2607383866806387E-2</v>
      </c>
      <c r="R74" s="194">
        <f>IFERROR(INDEX('Data Annex'!$K$1:$BS$4779,MATCH(R$44&amp;"|"&amp;$B74,'Data Annex'!$K$1:$K$4779,0),MATCH(R$45,'Data Annex'!$K$1:$BS$1,0)),"")</f>
        <v>2.5316730184046583E-2</v>
      </c>
      <c r="S74" s="235">
        <f>IFERROR(INDEX('Data Annex'!$K$1:$BS$4779,MATCH(S$44&amp;"|"&amp;$B74,'Data Annex'!$K$1:$K$4779,0),MATCH(S$45,'Data Annex'!$K$1:$BS$1,0)),"")</f>
        <v>3.7825149590606039E-2</v>
      </c>
      <c r="T74" s="195">
        <f>IFERROR(INDEX('Data Annex'!$K$1:$BS$4779,MATCH(T$44&amp;"|"&amp;$B74,'Data Annex'!$K$1:$K$4779,0),MATCH(T$45,'Data Annex'!$K$1:$BS$1,0)),"")</f>
        <v>3.6084078103742423E-2</v>
      </c>
      <c r="U74" s="235">
        <f>IFERROR(INDEX('Data Annex'!$K$1:$BS$4779,MATCH(U$44&amp;"|"&amp;$B74,'Data Annex'!$K$1:$K$4779,0),MATCH(U$45,'Data Annex'!$K$1:$BS$1,0)),"")</f>
        <v>5.7879074144591362E-2</v>
      </c>
      <c r="V74" s="194">
        <f>IFERROR(INDEX('Data Annex'!$K$1:$BS$4779,MATCH(V$44&amp;"|"&amp;$B74,'Data Annex'!$K$1:$K$4779,0),MATCH(V$45,'Data Annex'!$K$1:$BS$1,0)),"")</f>
        <v>4.8381988710487024E-2</v>
      </c>
      <c r="W74" s="232" t="s">
        <v>147</v>
      </c>
      <c r="X74" s="232" t="s">
        <v>147</v>
      </c>
      <c r="Y74"/>
    </row>
    <row r="75" spans="1:25" ht="25.5" customHeight="1">
      <c r="A75"/>
      <c r="B75" s="1" t="s">
        <v>30</v>
      </c>
      <c r="C75"/>
      <c r="D75" s="204" t="s">
        <v>30</v>
      </c>
      <c r="E75" s="192">
        <f>IFERROR(INDEX('Data Annex'!$K$1:$BS$4779,MATCH(E$44&amp;"|"&amp;$B75,'Data Annex'!$K$1:$K$4779,0),MATCH(E$45,'Data Annex'!$K$1:$BS$1,0)),"")</f>
        <v>3.94660882037869E-2</v>
      </c>
      <c r="F75" s="192">
        <f>IFERROR(INDEX('Data Annex'!$K$1:$BS$4779,MATCH(F$44&amp;"|"&amp;$B75,'Data Annex'!$K$1:$K$4779,0),MATCH(F$45,'Data Annex'!$K$1:$BS$1,0)),"")</f>
        <v>3.8542389913285437E-2</v>
      </c>
      <c r="G75" s="220">
        <f>IFERROR(INDEX('Data Annex'!$K$1:$BS$4779,MATCH(G$44&amp;"|"&amp;$B75,'Data Annex'!$K$1:$K$4779,0),MATCH(G$45,'Data Annex'!$K$1:$BS$1,0)),"")</f>
        <v>5.0210398352158889E-2</v>
      </c>
      <c r="H75" s="192">
        <f>IFERROR(INDEX('Data Annex'!$K$1:$BS$4779,MATCH(H$44&amp;"|"&amp;$B75,'Data Annex'!$K$1:$K$4779,0),MATCH(H$45,'Data Annex'!$K$1:$BS$1,0)),"")</f>
        <v>4.644225356436886E-2</v>
      </c>
      <c r="I75" s="220">
        <f>IFERROR(INDEX('Data Annex'!$K$1:$BS$4779,MATCH(I$44&amp;"|"&amp;$B75,'Data Annex'!$K$1:$K$4779,0),MATCH(I$45,'Data Annex'!$K$1:$BS$1,0)),"")</f>
        <v>0.10999465712884576</v>
      </c>
      <c r="J75" s="192">
        <f>IFERROR(INDEX('Data Annex'!$K$1:$BS$4779,MATCH(J$44&amp;"|"&amp;$B75,'Data Annex'!$K$1:$K$4779,0),MATCH(J$45,'Data Annex'!$K$1:$BS$1,0)),"")</f>
        <v>0.10410695662715408</v>
      </c>
      <c r="K75" s="220">
        <f>IFERROR(INDEX('Data Annex'!$K$1:$BS$4779,MATCH(K$44&amp;"|"&amp;$B75,'Data Annex'!$K$1:$K$4779,0),MATCH(K$45,'Data Annex'!$K$1:$BS$1,0)),"")</f>
        <v>7.2500835467413746E-2</v>
      </c>
      <c r="L75" s="196">
        <f>IFERROR(INDEX('Data Annex'!$K$1:$BS$4779,MATCH(L$44&amp;"|"&amp;$B75,'Data Annex'!$K$1:$K$4779,0),MATCH(L$45,'Data Annex'!$K$1:$BS$1,0)),"")</f>
        <v>5.5966873720059776E-2</v>
      </c>
      <c r="M75" s="220">
        <f>IFERROR(INDEX('Data Annex'!$K$1:$BS$4779,MATCH(M$44&amp;"|"&amp;$B75,'Data Annex'!$K$1:$K$4779,0),MATCH(M$45,'Data Annex'!$K$1:$BS$1,0)),"")</f>
        <v>1.1202712505841548E-2</v>
      </c>
      <c r="N75" s="192">
        <f>IFERROR(INDEX('Data Annex'!$K$1:$BS$4779,MATCH(N$44&amp;"|"&amp;$B75,'Data Annex'!$K$1:$K$4779,0),MATCH(N$45,'Data Annex'!$K$1:$BS$1,0)),"")</f>
        <v>1.0501260039827778E-4</v>
      </c>
      <c r="O75" s="220">
        <f>IFERROR(INDEX('Data Annex'!$K$1:$BS$4779,MATCH(O$44&amp;"|"&amp;$B75,'Data Annex'!$K$1:$K$4779,0),MATCH(O$45,'Data Annex'!$K$1:$BS$1,0)),"")</f>
        <v>4.0516956324619227E-2</v>
      </c>
      <c r="P75" s="196">
        <f>IFERROR(INDEX('Data Annex'!$K$1:$BS$4779,MATCH(P$44&amp;"|"&amp;$B75,'Data Annex'!$K$1:$K$4779,0),MATCH(P$45,'Data Annex'!$K$1:$BS$1,0)),"")</f>
        <v>3.8337331529281517E-2</v>
      </c>
      <c r="Q75" s="220">
        <f>IFERROR(INDEX('Data Annex'!$K$1:$BS$4779,MATCH(Q$44&amp;"|"&amp;$B75,'Data Annex'!$K$1:$K$4779,0),MATCH(Q$45,'Data Annex'!$K$1:$BS$1,0)),"")</f>
        <v>4.2262151903399846E-2</v>
      </c>
      <c r="R75" s="192">
        <f>IFERROR(INDEX('Data Annex'!$K$1:$BS$4779,MATCH(R$44&amp;"|"&amp;$B75,'Data Annex'!$K$1:$K$4779,0),MATCH(R$45,'Data Annex'!$K$1:$BS$1,0)),"")</f>
        <v>4.1701934963415135E-2</v>
      </c>
      <c r="S75" s="220">
        <f>IFERROR(INDEX('Data Annex'!$K$1:$BS$4779,MATCH(S$44&amp;"|"&amp;$B75,'Data Annex'!$K$1:$K$4779,0),MATCH(S$45,'Data Annex'!$K$1:$BS$1,0)),"")</f>
        <v>0.24891620138836129</v>
      </c>
      <c r="T75" s="196">
        <f>IFERROR(INDEX('Data Annex'!$K$1:$BS$4779,MATCH(T$44&amp;"|"&amp;$B75,'Data Annex'!$K$1:$K$4779,0),MATCH(T$45,'Data Annex'!$K$1:$BS$1,0)),"")</f>
        <v>0.16492891787439512</v>
      </c>
      <c r="U75" s="220">
        <f>IFERROR(INDEX('Data Annex'!$K$1:$BS$4779,MATCH(U$44&amp;"|"&amp;$B75,'Data Annex'!$K$1:$K$4779,0),MATCH(U$45,'Data Annex'!$K$1:$BS$1,0)),"")</f>
        <v>4.3547316618659918E-2</v>
      </c>
      <c r="V75" s="192">
        <f>IFERROR(INDEX('Data Annex'!$K$1:$BS$4779,MATCH(V$44&amp;"|"&amp;$B75,'Data Annex'!$K$1:$K$4779,0),MATCH(V$45,'Data Annex'!$K$1:$BS$1,0)),"")</f>
        <v>3.755085317959083E-2</v>
      </c>
      <c r="W75" s="232" t="s">
        <v>147</v>
      </c>
      <c r="X75" s="232" t="s">
        <v>147</v>
      </c>
      <c r="Y75"/>
    </row>
    <row r="76" spans="1:25" ht="21" customHeight="1">
      <c r="A76"/>
      <c r="B76" s="1" t="s">
        <v>100</v>
      </c>
      <c r="C76"/>
      <c r="D76" s="204" t="s">
        <v>100</v>
      </c>
      <c r="E76" s="194">
        <f>IFERROR(INDEX('Data Annex'!$K$1:$BS$4779,MATCH(E$44&amp;"|"&amp;$B76,'Data Annex'!$K$1:$K$4779,0),MATCH(E$45,'Data Annex'!$K$1:$BS$1,0)),"")</f>
        <v>8.752391088423371E-3</v>
      </c>
      <c r="F76" s="194">
        <f>IFERROR(INDEX('Data Annex'!$K$1:$BS$4779,MATCH(F$44&amp;"|"&amp;$B76,'Data Annex'!$K$1:$K$4779,0),MATCH(F$45,'Data Annex'!$K$1:$BS$1,0)),"")</f>
        <v>4.5421313150369727E-3</v>
      </c>
      <c r="G76" s="235">
        <f>IFERROR(INDEX('Data Annex'!$K$1:$BS$4779,MATCH(G$44&amp;"|"&amp;$B76,'Data Annex'!$K$1:$K$4779,0),MATCH(G$45,'Data Annex'!$K$1:$BS$1,0)),"")</f>
        <v>3.2771610898459112E-2</v>
      </c>
      <c r="H76" s="194">
        <f>IFERROR(INDEX('Data Annex'!$K$1:$BS$4779,MATCH(H$44&amp;"|"&amp;$B76,'Data Annex'!$K$1:$K$4779,0),MATCH(H$45,'Data Annex'!$K$1:$BS$1,0)),"")</f>
        <v>2.9231896281978038E-2</v>
      </c>
      <c r="I76" s="235">
        <f>IFERROR(INDEX('Data Annex'!$K$1:$BS$4779,MATCH(I$44&amp;"|"&amp;$B76,'Data Annex'!$K$1:$K$4779,0),MATCH(I$45,'Data Annex'!$K$1:$BS$1,0)),"")</f>
        <v>5.7165216903925523E-2</v>
      </c>
      <c r="J76" s="194">
        <f>IFERROR(INDEX('Data Annex'!$K$1:$BS$4779,MATCH(J$44&amp;"|"&amp;$B76,'Data Annex'!$K$1:$K$4779,0),MATCH(J$45,'Data Annex'!$K$1:$BS$1,0)),"")</f>
        <v>4.408868657703461E-2</v>
      </c>
      <c r="K76" s="235">
        <f>IFERROR(INDEX('Data Annex'!$K$1:$BS$4779,MATCH(K$44&amp;"|"&amp;$B76,'Data Annex'!$K$1:$K$4779,0),MATCH(K$45,'Data Annex'!$K$1:$BS$1,0)),"")</f>
        <v>3.1809191972865469E-2</v>
      </c>
      <c r="L76" s="195">
        <f>IFERROR(INDEX('Data Annex'!$K$1:$BS$4779,MATCH(L$44&amp;"|"&amp;$B76,'Data Annex'!$K$1:$K$4779,0),MATCH(L$45,'Data Annex'!$K$1:$BS$1,0)),"")</f>
        <v>2.8973072651029955E-2</v>
      </c>
      <c r="M76" s="235">
        <f>IFERROR(INDEX('Data Annex'!$K$1:$BS$4779,MATCH(M$44&amp;"|"&amp;$B76,'Data Annex'!$K$1:$K$4779,0),MATCH(M$45,'Data Annex'!$K$1:$BS$1,0)),"")</f>
        <v>0.38047704177672126</v>
      </c>
      <c r="N76" s="194">
        <f>IFERROR(INDEX('Data Annex'!$K$1:$BS$4779,MATCH(N$44&amp;"|"&amp;$B76,'Data Annex'!$K$1:$K$4779,0),MATCH(N$45,'Data Annex'!$K$1:$BS$1,0)),"")</f>
        <v>0.25574580601817842</v>
      </c>
      <c r="O76" s="235">
        <f>IFERROR(INDEX('Data Annex'!$K$1:$BS$4779,MATCH(O$44&amp;"|"&amp;$B76,'Data Annex'!$K$1:$K$4779,0),MATCH(O$45,'Data Annex'!$K$1:$BS$1,0)),"")</f>
        <v>2.6868315133643423E-2</v>
      </c>
      <c r="P76" s="194">
        <f>IFERROR(INDEX('Data Annex'!$K$1:$BS$4779,MATCH(P$44&amp;"|"&amp;$B76,'Data Annex'!$K$1:$K$4779,0),MATCH(P$45,'Data Annex'!$K$1:$BS$1,0)),"")</f>
        <v>3.053941854284711E-2</v>
      </c>
      <c r="Q76" s="235">
        <f>IFERROR(INDEX('Data Annex'!$K$1:$BS$4779,MATCH(Q$44&amp;"|"&amp;$B76,'Data Annex'!$K$1:$K$4779,0),MATCH(Q$45,'Data Annex'!$K$1:$BS$1,0)),"")</f>
        <v>2.1166632431314617E-2</v>
      </c>
      <c r="R76" s="194">
        <f>IFERROR(INDEX('Data Annex'!$K$1:$BS$4779,MATCH(R$44&amp;"|"&amp;$B76,'Data Annex'!$K$1:$K$4779,0),MATCH(R$45,'Data Annex'!$K$1:$BS$1,0)),"")</f>
        <v>1.4358787448339724E-2</v>
      </c>
      <c r="S76" s="235">
        <f>IFERROR(INDEX('Data Annex'!$K$1:$BS$4779,MATCH(S$44&amp;"|"&amp;$B76,'Data Annex'!$K$1:$K$4779,0),MATCH(S$45,'Data Annex'!$K$1:$BS$1,0)),"")</f>
        <v>3.8656666792936237E-2</v>
      </c>
      <c r="T76" s="195">
        <f>IFERROR(INDEX('Data Annex'!$K$1:$BS$4779,MATCH(T$44&amp;"|"&amp;$B76,'Data Annex'!$K$1:$K$4779,0),MATCH(T$45,'Data Annex'!$K$1:$BS$1,0)),"")</f>
        <v>3.7458039534327421E-2</v>
      </c>
      <c r="U76" s="235">
        <f>IFERROR(INDEX('Data Annex'!$K$1:$BS$4779,MATCH(U$44&amp;"|"&amp;$B76,'Data Annex'!$K$1:$K$4779,0),MATCH(U$45,'Data Annex'!$K$1:$BS$1,0)),"")</f>
        <v>3.0807235242478543E-2</v>
      </c>
      <c r="V76" s="194">
        <f>IFERROR(INDEX('Data Annex'!$K$1:$BS$4779,MATCH(V$44&amp;"|"&amp;$B76,'Data Annex'!$K$1:$K$4779,0),MATCH(V$45,'Data Annex'!$K$1:$BS$1,0)),"")</f>
        <v>2.4215425673916484E-2</v>
      </c>
      <c r="W76" s="232" t="s">
        <v>147</v>
      </c>
      <c r="X76" s="232" t="s">
        <v>147</v>
      </c>
      <c r="Y76"/>
    </row>
    <row r="77" spans="1:25" ht="21" customHeight="1">
      <c r="A77"/>
      <c r="B77" s="1" t="s">
        <v>31</v>
      </c>
      <c r="C77"/>
      <c r="D77" s="204" t="s">
        <v>31</v>
      </c>
      <c r="E77" s="192">
        <f>IFERROR(INDEX('Data Annex'!$K$1:$BS$4779,MATCH(E$44&amp;"|"&amp;$B77,'Data Annex'!$K$1:$K$4779,0),MATCH(E$45,'Data Annex'!$K$1:$BS$1,0)),"")</f>
        <v>4.254405086494298E-3</v>
      </c>
      <c r="F77" s="192">
        <f>IFERROR(INDEX('Data Annex'!$K$1:$BS$4779,MATCH(F$44&amp;"|"&amp;$B77,'Data Annex'!$K$1:$K$4779,0),MATCH(F$45,'Data Annex'!$K$1:$BS$1,0)),"")</f>
        <v>6.0335067834645468E-3</v>
      </c>
      <c r="G77" s="220">
        <f>IFERROR(INDEX('Data Annex'!$K$1:$BS$4779,MATCH(G$44&amp;"|"&amp;$B77,'Data Annex'!$K$1:$K$4779,0),MATCH(G$45,'Data Annex'!$K$1:$BS$1,0)),"")</f>
        <v>1.251451192672279E-3</v>
      </c>
      <c r="H77" s="192">
        <f>IFERROR(INDEX('Data Annex'!$K$1:$BS$4779,MATCH(H$44&amp;"|"&amp;$B77,'Data Annex'!$K$1:$K$4779,0),MATCH(H$45,'Data Annex'!$K$1:$BS$1,0)),"")</f>
        <v>1.4751004676414549E-3</v>
      </c>
      <c r="I77" s="220">
        <f>IFERROR(INDEX('Data Annex'!$K$1:$BS$4779,MATCH(I$44&amp;"|"&amp;$B77,'Data Annex'!$K$1:$K$4779,0),MATCH(I$45,'Data Annex'!$K$1:$BS$1,0)),"")</f>
        <v>2.5422915743530984E-3</v>
      </c>
      <c r="J77" s="192">
        <f>IFERROR(INDEX('Data Annex'!$K$1:$BS$4779,MATCH(J$44&amp;"|"&amp;$B77,'Data Annex'!$K$1:$K$4779,0),MATCH(J$45,'Data Annex'!$K$1:$BS$1,0)),"")</f>
        <v>8.5648632007997005E-3</v>
      </c>
      <c r="K77" s="220">
        <f>IFERROR(INDEX('Data Annex'!$K$1:$BS$4779,MATCH(K$44&amp;"|"&amp;$B77,'Data Annex'!$K$1:$K$4779,0),MATCH(K$45,'Data Annex'!$K$1:$BS$1,0)),"")</f>
        <v>1.6849986771484613E-3</v>
      </c>
      <c r="L77" s="196">
        <f>IFERROR(INDEX('Data Annex'!$K$1:$BS$4779,MATCH(L$44&amp;"|"&amp;$B77,'Data Annex'!$K$1:$K$4779,0),MATCH(L$45,'Data Annex'!$K$1:$BS$1,0)),"")</f>
        <v>1.52552912857531E-3</v>
      </c>
      <c r="M77" s="220">
        <f>IFERROR(INDEX('Data Annex'!$K$1:$BS$4779,MATCH(M$44&amp;"|"&amp;$B77,'Data Annex'!$K$1:$K$4779,0),MATCH(M$45,'Data Annex'!$K$1:$BS$1,0)),"")</f>
        <v>8.5086111607286965E-6</v>
      </c>
      <c r="N77" s="192">
        <f>IFERROR(INDEX('Data Annex'!$K$1:$BS$4779,MATCH(N$44&amp;"|"&amp;$B77,'Data Annex'!$K$1:$K$4779,0),MATCH(N$45,'Data Annex'!$K$1:$BS$1,0)),"")</f>
        <v>6.7865594587811851E-6</v>
      </c>
      <c r="O77" s="220">
        <f>IFERROR(INDEX('Data Annex'!$K$1:$BS$4779,MATCH(O$44&amp;"|"&amp;$B77,'Data Annex'!$K$1:$K$4779,0),MATCH(O$45,'Data Annex'!$K$1:$BS$1,0)),"")</f>
        <v>1.614323046899916E-2</v>
      </c>
      <c r="P77" s="196">
        <f>IFERROR(INDEX('Data Annex'!$K$1:$BS$4779,MATCH(P$44&amp;"|"&amp;$B77,'Data Annex'!$K$1:$K$4779,0),MATCH(P$45,'Data Annex'!$K$1:$BS$1,0)),"")</f>
        <v>1.0158169756977187E-2</v>
      </c>
      <c r="Q77" s="220">
        <f>IFERROR(INDEX('Data Annex'!$K$1:$BS$4779,MATCH(Q$44&amp;"|"&amp;$B77,'Data Annex'!$K$1:$K$4779,0),MATCH(Q$45,'Data Annex'!$K$1:$BS$1,0)),"")</f>
        <v>3.7181575814864551E-3</v>
      </c>
      <c r="R77" s="192">
        <f>IFERROR(INDEX('Data Annex'!$K$1:$BS$4779,MATCH(R$44&amp;"|"&amp;$B77,'Data Annex'!$K$1:$K$4779,0),MATCH(R$45,'Data Annex'!$K$1:$BS$1,0)),"")</f>
        <v>4.8237298812150451E-3</v>
      </c>
      <c r="S77" s="220">
        <f>IFERROR(INDEX('Data Annex'!$K$1:$BS$4779,MATCH(S$44&amp;"|"&amp;$B77,'Data Annex'!$K$1:$K$4779,0),MATCH(S$45,'Data Annex'!$K$1:$BS$1,0)),"")</f>
        <v>1.0985380472223718E-2</v>
      </c>
      <c r="T77" s="196">
        <f>IFERROR(INDEX('Data Annex'!$K$1:$BS$4779,MATCH(T$44&amp;"|"&amp;$B77,'Data Annex'!$K$1:$K$4779,0),MATCH(T$45,'Data Annex'!$K$1:$BS$1,0)),"")</f>
        <v>1.085050591878726E-2</v>
      </c>
      <c r="U77" s="220">
        <f>IFERROR(INDEX('Data Annex'!$K$1:$BS$4779,MATCH(U$44&amp;"|"&amp;$B77,'Data Annex'!$K$1:$K$4779,0),MATCH(U$45,'Data Annex'!$K$1:$BS$1,0)),"")</f>
        <v>2.0746740338769568E-2</v>
      </c>
      <c r="V77" s="192">
        <f>IFERROR(INDEX('Data Annex'!$K$1:$BS$4779,MATCH(V$44&amp;"|"&amp;$B77,'Data Annex'!$K$1:$K$4779,0),MATCH(V$45,'Data Annex'!$K$1:$BS$1,0)),"")</f>
        <v>7.9580094544819541E-3</v>
      </c>
      <c r="W77" s="232" t="s">
        <v>147</v>
      </c>
      <c r="X77" s="232" t="s">
        <v>147</v>
      </c>
      <c r="Y77"/>
    </row>
    <row r="78" spans="1:25" ht="21" customHeight="1">
      <c r="A78"/>
      <c r="B78" s="1" t="s">
        <v>32</v>
      </c>
      <c r="C78"/>
      <c r="D78" s="204" t="s">
        <v>32</v>
      </c>
      <c r="E78" s="194">
        <f>IFERROR(INDEX('Data Annex'!$K$1:$BS$4779,MATCH(E$44&amp;"|"&amp;$B78,'Data Annex'!$K$1:$K$4779,0),MATCH(E$45,'Data Annex'!$K$1:$BS$1,0)),"")</f>
        <v>6.7904739157801644E-4</v>
      </c>
      <c r="F78" s="194">
        <f>IFERROR(INDEX('Data Annex'!$K$1:$BS$4779,MATCH(F$44&amp;"|"&amp;$B78,'Data Annex'!$K$1:$K$4779,0),MATCH(F$45,'Data Annex'!$K$1:$BS$1,0)),"")</f>
        <v>5.981426904911563E-4</v>
      </c>
      <c r="G78" s="235">
        <f>IFERROR(INDEX('Data Annex'!$K$1:$BS$4779,MATCH(G$44&amp;"|"&amp;$B78,'Data Annex'!$K$1:$K$4779,0),MATCH(G$45,'Data Annex'!$K$1:$BS$1,0)),"")</f>
        <v>1.4147070351832408E-2</v>
      </c>
      <c r="H78" s="194">
        <f>IFERROR(INDEX('Data Annex'!$K$1:$BS$4779,MATCH(H$44&amp;"|"&amp;$B78,'Data Annex'!$K$1:$K$4779,0),MATCH(H$45,'Data Annex'!$K$1:$BS$1,0)),"")</f>
        <v>9.5171175279887242E-3</v>
      </c>
      <c r="I78" s="235">
        <f>IFERROR(INDEX('Data Annex'!$K$1:$BS$4779,MATCH(I$44&amp;"|"&amp;$B78,'Data Annex'!$K$1:$K$4779,0),MATCH(I$45,'Data Annex'!$K$1:$BS$1,0)),"")</f>
        <v>2.7812367219778655E-2</v>
      </c>
      <c r="J78" s="194">
        <f>IFERROR(INDEX('Data Annex'!$K$1:$BS$4779,MATCH(J$44&amp;"|"&amp;$B78,'Data Annex'!$K$1:$K$4779,0),MATCH(J$45,'Data Annex'!$K$1:$BS$1,0)),"")</f>
        <v>2.7185884917593293E-2</v>
      </c>
      <c r="K78" s="235">
        <f>IFERROR(INDEX('Data Annex'!$K$1:$BS$4779,MATCH(K$44&amp;"|"&amp;$B78,'Data Annex'!$K$1:$K$4779,0),MATCH(K$45,'Data Annex'!$K$1:$BS$1,0)),"")</f>
        <v>2.8911654573365388E-2</v>
      </c>
      <c r="L78" s="195">
        <f>IFERROR(INDEX('Data Annex'!$K$1:$BS$4779,MATCH(L$44&amp;"|"&amp;$B78,'Data Annex'!$K$1:$K$4779,0),MATCH(L$45,'Data Annex'!$K$1:$BS$1,0)),"")</f>
        <v>2.6511487604989156E-2</v>
      </c>
      <c r="M78" s="235">
        <f>IFERROR(INDEX('Data Annex'!$K$1:$BS$4779,MATCH(M$44&amp;"|"&amp;$B78,'Data Annex'!$K$1:$K$4779,0),MATCH(M$45,'Data Annex'!$K$1:$BS$1,0)),"")</f>
        <v>3.8942597950646194E-3</v>
      </c>
      <c r="N78" s="194">
        <f>IFERROR(INDEX('Data Annex'!$K$1:$BS$4779,MATCH(N$44&amp;"|"&amp;$B78,'Data Annex'!$K$1:$K$4779,0),MATCH(N$45,'Data Annex'!$K$1:$BS$1,0)),"")</f>
        <v>2.557635571629632E-3</v>
      </c>
      <c r="O78" s="235">
        <f>IFERROR(INDEX('Data Annex'!$K$1:$BS$4779,MATCH(O$44&amp;"|"&amp;$B78,'Data Annex'!$K$1:$K$4779,0),MATCH(O$45,'Data Annex'!$K$1:$BS$1,0)),"")</f>
        <v>0.14573684954999486</v>
      </c>
      <c r="P78" s="194">
        <f>IFERROR(INDEX('Data Annex'!$K$1:$BS$4779,MATCH(P$44&amp;"|"&amp;$B78,'Data Annex'!$K$1:$K$4779,0),MATCH(P$45,'Data Annex'!$K$1:$BS$1,0)),"")</f>
        <v>0.10381080676815796</v>
      </c>
      <c r="Q78" s="235">
        <f>IFERROR(INDEX('Data Annex'!$K$1:$BS$4779,MATCH(Q$44&amp;"|"&amp;$B78,'Data Annex'!$K$1:$K$4779,0),MATCH(Q$45,'Data Annex'!$K$1:$BS$1,0)),"")</f>
        <v>1.1767033991082176E-2</v>
      </c>
      <c r="R78" s="194">
        <f>IFERROR(INDEX('Data Annex'!$K$1:$BS$4779,MATCH(R$44&amp;"|"&amp;$B78,'Data Annex'!$K$1:$K$4779,0),MATCH(R$45,'Data Annex'!$K$1:$BS$1,0)),"")</f>
        <v>1.2850827890627118E-2</v>
      </c>
      <c r="S78" s="235">
        <f>IFERROR(INDEX('Data Annex'!$K$1:$BS$4779,MATCH(S$44&amp;"|"&amp;$B78,'Data Annex'!$K$1:$K$4779,0),MATCH(S$45,'Data Annex'!$K$1:$BS$1,0)),"")</f>
        <v>6.8246161902766875E-2</v>
      </c>
      <c r="T78" s="195">
        <f>IFERROR(INDEX('Data Annex'!$K$1:$BS$4779,MATCH(T$44&amp;"|"&amp;$B78,'Data Annex'!$K$1:$K$4779,0),MATCH(T$45,'Data Annex'!$K$1:$BS$1,0)),"")</f>
        <v>5.5254008339647998E-2</v>
      </c>
      <c r="U78" s="235">
        <f>IFERROR(INDEX('Data Annex'!$K$1:$BS$4779,MATCH(U$44&amp;"|"&amp;$B78,'Data Annex'!$K$1:$K$4779,0),MATCH(U$45,'Data Annex'!$K$1:$BS$1,0)),"")</f>
        <v>5.9527426955630271E-2</v>
      </c>
      <c r="V78" s="194">
        <f>IFERROR(INDEX('Data Annex'!$K$1:$BS$4779,MATCH(V$44&amp;"|"&amp;$B78,'Data Annex'!$K$1:$K$4779,0),MATCH(V$45,'Data Annex'!$K$1:$BS$1,0)),"")</f>
        <v>3.2499797853585692E-2</v>
      </c>
      <c r="W78" s="232" t="s">
        <v>147</v>
      </c>
      <c r="X78" s="232" t="s">
        <v>147</v>
      </c>
      <c r="Y78"/>
    </row>
    <row r="79" spans="1:25" ht="21" customHeight="1" thickBot="1">
      <c r="A79"/>
      <c r="B79" s="1" t="s">
        <v>93</v>
      </c>
      <c r="C79"/>
      <c r="D79" s="204" t="s">
        <v>93</v>
      </c>
      <c r="E79" s="192">
        <f>IFERROR(INDEX('Data Annex'!$K$1:$BS$4779,MATCH(E$44&amp;"|"&amp;$B79,'Data Annex'!$K$1:$K$4779,0),MATCH(E$45,'Data Annex'!$K$1:$BS$1,0)),"")</f>
        <v>1.1359847031939111E-3</v>
      </c>
      <c r="F79" s="192">
        <f>IFERROR(INDEX('Data Annex'!$K$1:$BS$4779,MATCH(F$44&amp;"|"&amp;$B79,'Data Annex'!$K$1:$K$4779,0),MATCH(F$45,'Data Annex'!$K$1:$BS$1,0)),"")</f>
        <v>6.9290653650829672E-3</v>
      </c>
      <c r="G79" s="220">
        <f>IFERROR(INDEX('Data Annex'!$K$1:$BS$4779,MATCH(G$44&amp;"|"&amp;$B79,'Data Annex'!$K$1:$K$4779,0),MATCH(G$45,'Data Annex'!$K$1:$BS$1,0)),"")</f>
        <v>8.4151468231050651E-3</v>
      </c>
      <c r="H79" s="192">
        <f>IFERROR(INDEX('Data Annex'!$K$1:$BS$4779,MATCH(H$44&amp;"|"&amp;$B79,'Data Annex'!$K$1:$K$4779,0),MATCH(H$45,'Data Annex'!$K$1:$BS$1,0)),"")</f>
        <v>9.7175216723423326E-3</v>
      </c>
      <c r="I79" s="220">
        <f>IFERROR(INDEX('Data Annex'!$K$1:$BS$4779,MATCH(I$44&amp;"|"&amp;$B79,'Data Annex'!$K$1:$K$4779,0),MATCH(I$45,'Data Annex'!$K$1:$BS$1,0)),"")</f>
        <v>2.3433317397593321E-2</v>
      </c>
      <c r="J79" s="192">
        <f>IFERROR(INDEX('Data Annex'!$K$1:$BS$4779,MATCH(J$44&amp;"|"&amp;$B79,'Data Annex'!$K$1:$K$4779,0),MATCH(J$45,'Data Annex'!$K$1:$BS$1,0)),"")</f>
        <v>1.2225554357885776E-2</v>
      </c>
      <c r="K79" s="220">
        <f>IFERROR(INDEX('Data Annex'!$K$1:$BS$4779,MATCH(K$44&amp;"|"&amp;$B79,'Data Annex'!$K$1:$K$4779,0),MATCH(K$45,'Data Annex'!$K$1:$BS$1,0)),"")</f>
        <v>2.5168911630751925E-2</v>
      </c>
      <c r="L79" s="196">
        <f>IFERROR(INDEX('Data Annex'!$K$1:$BS$4779,MATCH(L$44&amp;"|"&amp;$B79,'Data Annex'!$K$1:$K$4779,0),MATCH(L$45,'Data Annex'!$K$1:$BS$1,0)),"")</f>
        <v>1.4940157481192338E-2</v>
      </c>
      <c r="M79" s="220">
        <f>IFERROR(INDEX('Data Annex'!$K$1:$BS$4779,MATCH(M$44&amp;"|"&amp;$B79,'Data Annex'!$K$1:$K$4779,0),MATCH(M$45,'Data Annex'!$K$1:$BS$1,0)),"")</f>
        <v>1.2877864076482886E-5</v>
      </c>
      <c r="N79" s="192">
        <f>IFERROR(INDEX('Data Annex'!$K$1:$BS$4779,MATCH(N$44&amp;"|"&amp;$B79,'Data Annex'!$K$1:$K$4779,0),MATCH(N$45,'Data Annex'!$K$1:$BS$1,0)),"")</f>
        <v>0</v>
      </c>
      <c r="O79" s="220">
        <f>IFERROR(INDEX('Data Annex'!$K$1:$BS$4779,MATCH(O$44&amp;"|"&amp;$B79,'Data Annex'!$K$1:$K$4779,0),MATCH(O$45,'Data Annex'!$K$1:$BS$1,0)),"")</f>
        <v>1.5596837217810888E-2</v>
      </c>
      <c r="P79" s="196">
        <f>IFERROR(INDEX('Data Annex'!$K$1:$BS$4779,MATCH(P$44&amp;"|"&amp;$B79,'Data Annex'!$K$1:$K$4779,0),MATCH(P$45,'Data Annex'!$K$1:$BS$1,0)),"")</f>
        <v>1.6791881994648726E-2</v>
      </c>
      <c r="Q79" s="220">
        <f>IFERROR(INDEX('Data Annex'!$K$1:$BS$4779,MATCH(Q$44&amp;"|"&amp;$B79,'Data Annex'!$K$1:$K$4779,0),MATCH(Q$45,'Data Annex'!$K$1:$BS$1,0)),"")</f>
        <v>1.5380498334988792E-3</v>
      </c>
      <c r="R79" s="192">
        <f>IFERROR(INDEX('Data Annex'!$K$1:$BS$4779,MATCH(R$44&amp;"|"&amp;$B79,'Data Annex'!$K$1:$K$4779,0),MATCH(R$45,'Data Annex'!$K$1:$BS$1,0)),"")</f>
        <v>2.4070995391379281E-3</v>
      </c>
      <c r="S79" s="220">
        <f>IFERROR(INDEX('Data Annex'!$K$1:$BS$4779,MATCH(S$44&amp;"|"&amp;$B79,'Data Annex'!$K$1:$K$4779,0),MATCH(S$45,'Data Annex'!$K$1:$BS$1,0)),"")</f>
        <v>3.0010647801609783E-2</v>
      </c>
      <c r="T79" s="196">
        <f>IFERROR(INDEX('Data Annex'!$K$1:$BS$4779,MATCH(T$44&amp;"|"&amp;$B79,'Data Annex'!$K$1:$K$4779,0),MATCH(T$45,'Data Annex'!$K$1:$BS$1,0)),"")</f>
        <v>2.9079872099999668E-2</v>
      </c>
      <c r="U79" s="220">
        <f>IFERROR(INDEX('Data Annex'!$K$1:$BS$4779,MATCH(U$44&amp;"|"&amp;$B79,'Data Annex'!$K$1:$K$4779,0),MATCH(U$45,'Data Annex'!$K$1:$BS$1,0)),"")</f>
        <v>3.0793739781052238E-3</v>
      </c>
      <c r="V79" s="192">
        <f>IFERROR(INDEX('Data Annex'!$K$1:$BS$4779,MATCH(V$44&amp;"|"&amp;$B79,'Data Annex'!$K$1:$K$4779,0),MATCH(V$45,'Data Annex'!$K$1:$BS$1,0)),"")</f>
        <v>2.6145275675333664E-3</v>
      </c>
      <c r="W79" s="232" t="s">
        <v>147</v>
      </c>
      <c r="X79" s="232" t="s">
        <v>147</v>
      </c>
      <c r="Y79"/>
    </row>
    <row r="80" spans="1:25" ht="21" customHeight="1" thickBot="1">
      <c r="A80"/>
      <c r="B80" s="1" t="s">
        <v>34</v>
      </c>
      <c r="C80"/>
      <c r="D80" s="143" t="s">
        <v>4546</v>
      </c>
      <c r="E80" s="269">
        <f>IFERROR(INDEX('Data Annex'!$K$1:$BS$4779,MATCH(E$44&amp;"|"&amp;$B80,'Data Annex'!$K$1:$K$4779,0),MATCH(E$45,'Data Annex'!$K$1:$BS$1,0)),"")</f>
        <v>2.2236684904494583E-2</v>
      </c>
      <c r="F80" s="269">
        <f>IFERROR(INDEX('Data Annex'!$K$1:$BS$4779,MATCH(F$44&amp;"|"&amp;$B80,'Data Annex'!$K$1:$K$4779,0),MATCH(F$45,'Data Annex'!$K$1:$BS$1,0)),"")</f>
        <v>2.3402990652435351E-2</v>
      </c>
      <c r="G80" s="270">
        <f>IFERROR(INDEX('Data Annex'!$K$1:$BS$4779,MATCH(G$44&amp;"|"&amp;$B80,'Data Annex'!$K$1:$K$4779,0),MATCH(G$45,'Data Annex'!$K$1:$BS$1,0)),"")</f>
        <v>2.165658786255998E-2</v>
      </c>
      <c r="H80" s="269">
        <f>IFERROR(INDEX('Data Annex'!$K$1:$BS$4779,MATCH(H$44&amp;"|"&amp;$B80,'Data Annex'!$K$1:$K$4779,0),MATCH(H$45,'Data Annex'!$K$1:$BS$1,0)),"")</f>
        <v>2.4607287515233084E-2</v>
      </c>
      <c r="I80" s="270">
        <f>IFERROR(INDEX('Data Annex'!$K$1:$BS$4779,MATCH(I$44&amp;"|"&amp;$B80,'Data Annex'!$K$1:$K$4779,0),MATCH(I$45,'Data Annex'!$K$1:$BS$1,0)),"")</f>
        <v>3.1724192091026455E-2</v>
      </c>
      <c r="J80" s="269">
        <f>IFERROR(INDEX('Data Annex'!$K$1:$BS$4779,MATCH(J$44&amp;"|"&amp;$B80,'Data Annex'!$K$1:$K$4779,0),MATCH(J$45,'Data Annex'!$K$1:$BS$1,0)),"")</f>
        <v>3.4036806455363264E-2</v>
      </c>
      <c r="K80" s="270">
        <f>IFERROR(INDEX('Data Annex'!$K$1:$BS$4779,MATCH(K$44&amp;"|"&amp;$B80,'Data Annex'!$K$1:$K$4779,0),MATCH(K$45,'Data Annex'!$K$1:$BS$1,0)),"")</f>
        <v>2.9086919125154917E-2</v>
      </c>
      <c r="L80" s="271">
        <f>IFERROR(INDEX('Data Annex'!$K$1:$BS$4779,MATCH(L$44&amp;"|"&amp;$B80,'Data Annex'!$K$1:$K$4779,0),MATCH(L$45,'Data Annex'!$K$1:$BS$1,0)),"")</f>
        <v>2.7016459163640778E-2</v>
      </c>
      <c r="M80" s="270">
        <f>IFERROR(INDEX('Data Annex'!$K$1:$BS$4779,MATCH(M$44&amp;"|"&amp;$B80,'Data Annex'!$K$1:$K$4779,0),MATCH(M$45,'Data Annex'!$K$1:$BS$1,0)),"")</f>
        <v>9.4156465074070519E-3</v>
      </c>
      <c r="N80" s="269">
        <f>IFERROR(INDEX('Data Annex'!$K$1:$BS$4779,MATCH(N$44&amp;"|"&amp;$B80,'Data Annex'!$K$1:$K$4779,0),MATCH(N$45,'Data Annex'!$K$1:$BS$1,0)),"")</f>
        <v>1.1758928774185967E-2</v>
      </c>
      <c r="O80" s="270">
        <f>IFERROR(INDEX('Data Annex'!$K$1:$BS$4779,MATCH(O$44&amp;"|"&amp;$B80,'Data Annex'!$K$1:$K$4779,0),MATCH(O$45,'Data Annex'!$K$1:$BS$1,0)),"")</f>
        <v>3.4830652137476513E-2</v>
      </c>
      <c r="P80" s="269">
        <f>IFERROR(INDEX('Data Annex'!$K$1:$BS$4779,MATCH(P$44&amp;"|"&amp;$B80,'Data Annex'!$K$1:$K$4779,0),MATCH(P$45,'Data Annex'!$K$1:$BS$1,0)),"")</f>
        <v>3.4838055144386045E-2</v>
      </c>
      <c r="Q80" s="270">
        <f>IFERROR(INDEX('Data Annex'!$K$1:$BS$4779,MATCH(Q$44&amp;"|"&amp;$B80,'Data Annex'!$K$1:$K$4779,0),MATCH(Q$45,'Data Annex'!$K$1:$BS$1,0)),"")</f>
        <v>5.5915400075911705E-2</v>
      </c>
      <c r="R80" s="269">
        <f>IFERROR(INDEX('Data Annex'!$K$1:$BS$4779,MATCH(R$44&amp;"|"&amp;$B80,'Data Annex'!$K$1:$K$4779,0),MATCH(R$45,'Data Annex'!$K$1:$BS$1,0)),"")</f>
        <v>4.9497948426776919E-2</v>
      </c>
      <c r="S80" s="270">
        <f>IFERROR(INDEX('Data Annex'!$K$1:$BS$4779,MATCH(S$44&amp;"|"&amp;$B80,'Data Annex'!$K$1:$K$4779,0),MATCH(S$45,'Data Annex'!$K$1:$BS$1,0)),"")</f>
        <v>5.5858072705494623E-2</v>
      </c>
      <c r="T80" s="271">
        <f>IFERROR(INDEX('Data Annex'!$K$1:$BS$4779,MATCH(T$44&amp;"|"&amp;$B80,'Data Annex'!$K$1:$K$4779,0),MATCH(T$45,'Data Annex'!$K$1:$BS$1,0)),"")</f>
        <v>5.3824135113496249E-2</v>
      </c>
      <c r="U80" s="270">
        <f>IFERROR(INDEX('Data Annex'!$K$1:$BS$4779,MATCH(U$44&amp;"|"&amp;$B80,'Data Annex'!$K$1:$K$4779,0),MATCH(U$45,'Data Annex'!$K$1:$BS$1,0)),"")</f>
        <v>2.7714085029122676E-2</v>
      </c>
      <c r="V80" s="269">
        <f>IFERROR(INDEX('Data Annex'!$K$1:$BS$4779,MATCH(V$44&amp;"|"&amp;$B80,'Data Annex'!$K$1:$K$4779,0),MATCH(V$45,'Data Annex'!$K$1:$BS$1,0)),"")</f>
        <v>2.9203031981736609E-2</v>
      </c>
      <c r="W80" s="232" t="s">
        <v>147</v>
      </c>
      <c r="X80" s="232" t="s">
        <v>147</v>
      </c>
      <c r="Y80"/>
    </row>
    <row r="81" spans="1:28" ht="15" customHeight="1">
      <c r="A81"/>
      <c r="B81" s="2"/>
      <c r="C81"/>
      <c r="D81" s="520"/>
      <c r="E81" s="520"/>
      <c r="F81" s="520"/>
      <c r="G81" s="520"/>
      <c r="H81" s="520"/>
      <c r="I81" s="520"/>
      <c r="J81" s="520"/>
      <c r="K81" s="520"/>
      <c r="L81" s="520"/>
      <c r="M81" s="520"/>
      <c r="N81" s="520"/>
      <c r="O81" s="520"/>
      <c r="P81" s="520"/>
      <c r="Q81" s="520"/>
      <c r="R81" s="520"/>
      <c r="S81" s="520"/>
      <c r="T81" s="520"/>
      <c r="U81" s="520"/>
      <c r="V81" s="520"/>
      <c r="W81" s="520"/>
      <c r="X81" s="520"/>
      <c r="Y81" s="520"/>
      <c r="Z81" s="520"/>
      <c r="AA81" s="520"/>
      <c r="AB81" s="520"/>
    </row>
    <row r="82" spans="1:28" s="384" customFormat="1" ht="15" customHeight="1">
      <c r="A82" s="224"/>
      <c r="B82" s="224"/>
      <c r="C82" s="272"/>
      <c r="D82" s="272" t="s">
        <v>5225</v>
      </c>
      <c r="E82" s="272"/>
      <c r="F82" s="272"/>
      <c r="G82" s="272"/>
      <c r="H82" s="272"/>
      <c r="I82" s="272"/>
      <c r="J82" s="272"/>
      <c r="K82" s="272"/>
      <c r="L82" s="272"/>
      <c r="M82" s="272"/>
      <c r="N82" s="272"/>
      <c r="O82" s="272"/>
      <c r="P82" s="272"/>
      <c r="Q82" s="272"/>
      <c r="R82" s="272"/>
      <c r="S82" s="272"/>
      <c r="T82" s="272"/>
      <c r="U82" s="272"/>
      <c r="V82" s="272"/>
      <c r="W82" s="272"/>
      <c r="X82" s="272"/>
      <c r="Y82" s="272"/>
    </row>
    <row r="83" spans="1:28" s="384" customFormat="1" ht="15" customHeight="1">
      <c r="A83" s="224"/>
      <c r="B83" s="224"/>
      <c r="C83" s="272"/>
      <c r="D83" s="272"/>
      <c r="E83" s="272"/>
      <c r="F83" s="272"/>
      <c r="G83" s="272"/>
      <c r="H83" s="272"/>
      <c r="I83" s="272"/>
      <c r="J83" s="272"/>
      <c r="K83" s="272"/>
      <c r="L83" s="272"/>
      <c r="M83" s="272"/>
      <c r="N83" s="272"/>
      <c r="O83" s="272"/>
      <c r="P83" s="272"/>
      <c r="Q83" s="272"/>
      <c r="R83" s="272"/>
      <c r="S83" s="272"/>
      <c r="T83" s="272"/>
      <c r="U83" s="272"/>
      <c r="V83" s="272"/>
      <c r="W83" s="272"/>
      <c r="X83" s="272"/>
      <c r="Y83" s="272"/>
    </row>
    <row r="84" spans="1:28" ht="48" customHeight="1">
      <c r="A84" s="209"/>
      <c r="B84" s="209"/>
      <c r="C84"/>
      <c r="D84" s="520" t="s">
        <v>4547</v>
      </c>
      <c r="E84" s="520"/>
      <c r="F84" s="520"/>
      <c r="G84" s="520"/>
      <c r="H84" s="520"/>
      <c r="I84" s="520"/>
      <c r="J84" s="520"/>
      <c r="K84" s="520"/>
      <c r="L84" s="520"/>
      <c r="M84" s="520"/>
      <c r="N84" s="520"/>
      <c r="O84" s="520"/>
      <c r="P84" s="520"/>
      <c r="Q84" s="520"/>
      <c r="R84" s="520"/>
      <c r="S84" s="520"/>
      <c r="T84" s="520"/>
      <c r="U84" s="520"/>
      <c r="V84" s="520"/>
      <c r="W84" s="520"/>
      <c r="X84" s="520"/>
      <c r="Y84" s="520"/>
    </row>
    <row r="85" spans="1:28" ht="14.4">
      <c r="A85" s="2"/>
      <c r="B85" s="2"/>
      <c r="C85"/>
    </row>
    <row r="86" spans="1:28" ht="15" hidden="1" customHeight="1"/>
    <row r="87" spans="1:28" ht="15" hidden="1" customHeight="1"/>
    <row r="88" spans="1:28" ht="15" hidden="1" customHeight="1"/>
    <row r="89" spans="1:28" ht="15" hidden="1" customHeight="1"/>
    <row r="90" spans="1:28" ht="15" hidden="1" customHeight="1"/>
    <row r="91" spans="1:28" ht="15" hidden="1" customHeight="1"/>
    <row r="92" spans="1:28" ht="15" hidden="1" customHeight="1"/>
    <row r="93" spans="1:28" ht="15" hidden="1" customHeight="1"/>
    <row r="94" spans="1:28" ht="15" hidden="1" customHeight="1"/>
    <row r="95" spans="1:28" ht="15" hidden="1" customHeight="1"/>
    <row r="96" spans="1:28"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sheetData>
  <sheetProtection algorithmName="SHA-512" hashValue="zPb4rjgryfgdK7JfEu1tirT6gTOuW5CtwhBzIodUtsGKsZdfTx7TeRt1Ca5pMQWymcjNRF30tv2fSofWRK1JiA==" saltValue="o7hBrqHbMa+c2RUDgnPriw==" spinCount="100000" sheet="1" objects="1" scenarios="1"/>
  <mergeCells count="27">
    <mergeCell ref="U10:V10"/>
    <mergeCell ref="K10:L10"/>
    <mergeCell ref="M10:N10"/>
    <mergeCell ref="O10:P10"/>
    <mergeCell ref="Q10:R10"/>
    <mergeCell ref="S10:T10"/>
    <mergeCell ref="D3:X3"/>
    <mergeCell ref="D4:X4"/>
    <mergeCell ref="D6:W6"/>
    <mergeCell ref="D7:W7"/>
    <mergeCell ref="D8:X9"/>
    <mergeCell ref="W10:X10"/>
    <mergeCell ref="Q48:R48"/>
    <mergeCell ref="S48:T48"/>
    <mergeCell ref="U48:V48"/>
    <mergeCell ref="D84:Y84"/>
    <mergeCell ref="E48:F48"/>
    <mergeCell ref="G48:H48"/>
    <mergeCell ref="I48:J48"/>
    <mergeCell ref="K48:L48"/>
    <mergeCell ref="M48:N48"/>
    <mergeCell ref="O48:P48"/>
    <mergeCell ref="D81:AB81"/>
    <mergeCell ref="D46:V47"/>
    <mergeCell ref="E10:F10"/>
    <mergeCell ref="G10:H10"/>
    <mergeCell ref="I10:J10"/>
  </mergeCells>
  <pageMargins left="0.7" right="0.7" top="0.75" bottom="0.75" header="0.3" footer="0.3"/>
  <pageSetup paperSize="9" scale="39" fitToWidth="0" orientation="portrait" verticalDpi="90" r:id="rId1"/>
  <headerFooter>
    <oddHeader>&amp;L&amp;"Calibri"&amp;12&amp;K000000 EBA Regular Use&amp;1#_x000D_</oddHeader>
  </headerFooter>
  <ignoredErrors>
    <ignoredError sqref="F11:X11 F49:V4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I88"/>
  <sheetViews>
    <sheetView showGridLines="0" topLeftCell="C52" zoomScale="55" zoomScaleNormal="55" workbookViewId="0">
      <selection activeCell="D87" sqref="D87:W87"/>
    </sheetView>
  </sheetViews>
  <sheetFormatPr defaultColWidth="0" defaultRowHeight="0" customHeight="1" zeroHeight="1"/>
  <cols>
    <col min="1" max="1" width="0.5546875" style="2" hidden="1" customWidth="1"/>
    <col min="2" max="2" width="8.77734375" style="2" hidden="1" customWidth="1"/>
    <col min="3" max="3" width="4.21875" customWidth="1"/>
    <col min="4" max="4" width="13.5546875" customWidth="1"/>
    <col min="5" max="5" width="10.5546875" customWidth="1"/>
    <col min="6" max="9" width="12" customWidth="1"/>
    <col min="10" max="23" width="10.5546875" customWidth="1"/>
    <col min="24" max="24" width="1.44140625" customWidth="1"/>
    <col min="25" max="35" width="0" style="378" hidden="1" customWidth="1"/>
    <col min="36" max="16384" width="9.21875" style="378" hidden="1"/>
  </cols>
  <sheetData>
    <row r="1" spans="1:24" ht="30" hidden="1" customHeight="1" thickBot="1">
      <c r="D1" s="209"/>
      <c r="E1" s="209" t="s">
        <v>1556</v>
      </c>
      <c r="F1" s="209" t="s">
        <v>1556</v>
      </c>
      <c r="G1" s="209" t="s">
        <v>1556</v>
      </c>
      <c r="H1" s="209" t="s">
        <v>1588</v>
      </c>
      <c r="I1" s="209" t="s">
        <v>1588</v>
      </c>
      <c r="J1" s="209" t="s">
        <v>1588</v>
      </c>
      <c r="K1" s="209" t="s">
        <v>1620</v>
      </c>
      <c r="L1" s="209" t="s">
        <v>1620</v>
      </c>
      <c r="M1" s="209" t="s">
        <v>1620</v>
      </c>
      <c r="N1" s="209" t="s">
        <v>1652</v>
      </c>
      <c r="O1" s="209" t="s">
        <v>1652</v>
      </c>
      <c r="P1" s="209" t="s">
        <v>1652</v>
      </c>
      <c r="Q1" s="209" t="s">
        <v>1684</v>
      </c>
      <c r="R1" s="209" t="s">
        <v>1684</v>
      </c>
      <c r="S1" s="209" t="s">
        <v>1684</v>
      </c>
      <c r="T1" s="209" t="s">
        <v>1716</v>
      </c>
      <c r="U1" s="209" t="s">
        <v>1716</v>
      </c>
      <c r="V1" s="209" t="s">
        <v>1716</v>
      </c>
    </row>
    <row r="2" spans="1:24" ht="43.5" hidden="1" customHeight="1" thickBot="1">
      <c r="A2" s="362" t="str">
        <f>'Reference Dates'!$C$8</f>
        <v>202312</v>
      </c>
      <c r="D2" s="209"/>
      <c r="E2" s="209">
        <f t="shared" ref="E2:M2" si="0">TEXT(E12,"YYYYMM")+0</f>
        <v>202212</v>
      </c>
      <c r="F2" s="209">
        <f t="shared" si="0"/>
        <v>202309</v>
      </c>
      <c r="G2" s="209">
        <f t="shared" si="0"/>
        <v>202312</v>
      </c>
      <c r="H2" s="209">
        <f t="shared" si="0"/>
        <v>202212</v>
      </c>
      <c r="I2" s="209">
        <f t="shared" si="0"/>
        <v>202309</v>
      </c>
      <c r="J2" s="209">
        <f t="shared" si="0"/>
        <v>202312</v>
      </c>
      <c r="K2" s="209">
        <f t="shared" si="0"/>
        <v>202212</v>
      </c>
      <c r="L2" s="209">
        <f t="shared" si="0"/>
        <v>202309</v>
      </c>
      <c r="M2" s="209">
        <f t="shared" si="0"/>
        <v>202312</v>
      </c>
      <c r="N2" s="209">
        <f t="shared" ref="N2:V2" si="1">TEXT(N12,"YYYYMM")+0</f>
        <v>202212</v>
      </c>
      <c r="O2" s="209">
        <f t="shared" si="1"/>
        <v>202309</v>
      </c>
      <c r="P2" s="209">
        <f t="shared" si="1"/>
        <v>202312</v>
      </c>
      <c r="Q2" s="209">
        <f t="shared" si="1"/>
        <v>202212</v>
      </c>
      <c r="R2" s="209">
        <f t="shared" si="1"/>
        <v>202309</v>
      </c>
      <c r="S2" s="209">
        <f t="shared" si="1"/>
        <v>202312</v>
      </c>
      <c r="T2" s="209">
        <f t="shared" si="1"/>
        <v>202212</v>
      </c>
      <c r="U2" s="209">
        <f t="shared" si="1"/>
        <v>202309</v>
      </c>
      <c r="V2" s="209">
        <f t="shared" si="1"/>
        <v>202312</v>
      </c>
    </row>
    <row r="3" spans="1:24" ht="20.25" hidden="1" customHeight="1" thickBot="1">
      <c r="A3" s="275">
        <f>DATE(LEFT(A2,4),RIGHT(A2,2),1)</f>
        <v>45261</v>
      </c>
      <c r="D3" s="209"/>
      <c r="E3" s="209"/>
      <c r="F3" s="209"/>
      <c r="G3" s="209"/>
      <c r="H3" s="209"/>
      <c r="I3" s="209"/>
      <c r="J3" s="209"/>
      <c r="K3" s="209"/>
      <c r="L3" s="209"/>
      <c r="M3" s="209"/>
      <c r="N3" s="209"/>
      <c r="O3" s="209"/>
      <c r="P3" s="209"/>
      <c r="Q3" s="209"/>
      <c r="R3" s="209"/>
      <c r="S3" s="209"/>
      <c r="T3" s="209"/>
      <c r="U3" s="209"/>
      <c r="V3" s="209"/>
      <c r="W3" s="209"/>
    </row>
    <row r="4" spans="1:24" s="379" customFormat="1" ht="60" customHeight="1" thickTop="1">
      <c r="A4" s="211"/>
      <c r="B4" s="211"/>
      <c r="C4" s="32"/>
      <c r="D4" s="525" t="s">
        <v>4543</v>
      </c>
      <c r="E4" s="525"/>
      <c r="F4" s="525"/>
      <c r="G4" s="525"/>
      <c r="H4" s="525"/>
      <c r="I4" s="525"/>
      <c r="J4" s="525"/>
      <c r="K4" s="525"/>
      <c r="L4" s="525"/>
      <c r="M4" s="525"/>
      <c r="N4" s="525"/>
      <c r="O4" s="525"/>
      <c r="P4" s="525"/>
      <c r="Q4" s="525"/>
      <c r="R4" s="525"/>
      <c r="S4" s="525"/>
      <c r="T4" s="525"/>
      <c r="U4" s="525"/>
      <c r="V4" s="525"/>
      <c r="W4" s="525"/>
      <c r="X4" s="32"/>
    </row>
    <row r="5" spans="1:24" s="380" customFormat="1" ht="40.049999999999997" customHeight="1" thickBot="1">
      <c r="A5" s="283"/>
      <c r="B5" s="283"/>
      <c r="C5" s="171"/>
      <c r="D5" s="526" t="s">
        <v>5226</v>
      </c>
      <c r="E5" s="526"/>
      <c r="F5" s="526"/>
      <c r="G5" s="526"/>
      <c r="H5" s="526"/>
      <c r="I5" s="526"/>
      <c r="J5" s="526"/>
      <c r="K5" s="526"/>
      <c r="L5" s="526"/>
      <c r="M5" s="526"/>
      <c r="N5" s="526"/>
      <c r="O5" s="526"/>
      <c r="P5" s="526"/>
      <c r="Q5" s="526"/>
      <c r="R5" s="526"/>
      <c r="S5" s="526"/>
      <c r="T5" s="526"/>
      <c r="U5" s="526"/>
      <c r="V5" s="526"/>
      <c r="W5" s="526"/>
      <c r="X5" s="8"/>
    </row>
    <row r="6" spans="1:24" ht="15" customHeight="1" thickTop="1">
      <c r="A6" s="209"/>
      <c r="B6" s="209"/>
      <c r="D6" s="212"/>
      <c r="E6" s="212"/>
      <c r="F6" s="212"/>
      <c r="G6" s="212"/>
      <c r="H6" s="212"/>
      <c r="I6" s="212"/>
      <c r="J6" s="212"/>
      <c r="K6" s="212"/>
      <c r="L6" s="212"/>
      <c r="M6" s="212"/>
      <c r="N6" s="212"/>
      <c r="O6" s="212"/>
      <c r="P6" s="212"/>
      <c r="Q6" s="212"/>
      <c r="R6" s="212"/>
      <c r="S6" s="212"/>
      <c r="T6" s="212"/>
      <c r="U6" s="212"/>
      <c r="V6" s="212"/>
      <c r="W6" s="212"/>
    </row>
    <row r="7" spans="1:24" s="381" customFormat="1" ht="40.049999999999997" customHeight="1">
      <c r="A7" s="213"/>
      <c r="B7" s="213"/>
      <c r="C7" s="171"/>
      <c r="D7" s="25"/>
      <c r="E7" s="26"/>
      <c r="F7" s="26"/>
      <c r="G7" s="26"/>
      <c r="H7" s="26"/>
      <c r="I7" s="26"/>
      <c r="J7" s="26"/>
      <c r="K7" s="26"/>
      <c r="L7" s="26"/>
      <c r="M7" s="26"/>
      <c r="N7" s="26"/>
      <c r="O7" s="26"/>
      <c r="P7" s="26"/>
      <c r="Q7" s="26"/>
      <c r="R7" s="26"/>
      <c r="S7" s="26"/>
      <c r="T7" s="26"/>
      <c r="U7" s="26"/>
      <c r="V7" s="26"/>
      <c r="W7" s="26"/>
      <c r="X7" s="4"/>
    </row>
    <row r="8" spans="1:24" ht="15" customHeight="1">
      <c r="A8" s="209"/>
      <c r="B8" s="209" t="s">
        <v>4544</v>
      </c>
      <c r="D8" s="529" t="s">
        <v>1489</v>
      </c>
      <c r="E8" s="529"/>
      <c r="F8" s="529"/>
      <c r="G8" s="529"/>
      <c r="H8" s="529"/>
      <c r="I8" s="529"/>
      <c r="J8" s="529"/>
      <c r="K8" s="529"/>
      <c r="L8" s="529"/>
      <c r="M8" s="529"/>
      <c r="N8" s="529"/>
      <c r="O8" s="529"/>
      <c r="P8" s="529"/>
      <c r="Q8" s="529"/>
      <c r="R8" s="529"/>
      <c r="S8" s="529"/>
      <c r="T8" s="529"/>
      <c r="U8" s="529"/>
      <c r="V8" s="529"/>
    </row>
    <row r="9" spans="1:24" ht="15" customHeight="1">
      <c r="A9" s="209"/>
      <c r="B9" s="209"/>
      <c r="C9" s="1"/>
      <c r="D9" s="529"/>
      <c r="E9" s="529"/>
      <c r="F9" s="529"/>
      <c r="G9" s="529"/>
      <c r="H9" s="529"/>
      <c r="I9" s="529"/>
      <c r="J9" s="529"/>
      <c r="K9" s="529"/>
      <c r="L9" s="529"/>
      <c r="M9" s="529"/>
      <c r="N9" s="529"/>
      <c r="O9" s="529"/>
      <c r="P9" s="529"/>
      <c r="Q9" s="529"/>
      <c r="R9" s="529"/>
      <c r="S9" s="529"/>
      <c r="T9" s="529"/>
      <c r="U9" s="529"/>
      <c r="V9" s="529"/>
    </row>
    <row r="10" spans="1:24" ht="31.5" customHeight="1">
      <c r="A10" s="209"/>
      <c r="B10" s="209"/>
      <c r="C10" s="1"/>
      <c r="D10" s="19" t="s">
        <v>1485</v>
      </c>
      <c r="E10" s="18"/>
      <c r="F10" s="18"/>
      <c r="G10" s="18"/>
      <c r="H10" s="18"/>
      <c r="I10" s="18"/>
      <c r="J10" s="18"/>
      <c r="K10" s="18"/>
      <c r="L10" s="18"/>
      <c r="M10" s="18"/>
      <c r="N10" s="18"/>
      <c r="O10" s="18"/>
      <c r="P10" s="18"/>
      <c r="Q10" s="18"/>
      <c r="R10" s="18"/>
      <c r="S10" s="18"/>
      <c r="T10" s="19"/>
      <c r="U10" s="18"/>
      <c r="V10" s="18"/>
    </row>
    <row r="11" spans="1:24" ht="45.75" customHeight="1">
      <c r="A11" s="209"/>
      <c r="B11" s="209"/>
      <c r="C11" s="1"/>
      <c r="D11" s="199"/>
      <c r="E11" s="556" t="s">
        <v>2299</v>
      </c>
      <c r="F11" s="556"/>
      <c r="G11" s="557"/>
      <c r="H11" s="554" t="s">
        <v>2300</v>
      </c>
      <c r="I11" s="555"/>
      <c r="J11" s="558"/>
      <c r="K11" s="554" t="s">
        <v>2301</v>
      </c>
      <c r="L11" s="555"/>
      <c r="M11" s="558"/>
      <c r="N11" s="554" t="s">
        <v>2302</v>
      </c>
      <c r="O11" s="555"/>
      <c r="P11" s="558"/>
      <c r="Q11" s="554" t="s">
        <v>2303</v>
      </c>
      <c r="R11" s="555"/>
      <c r="S11" s="558"/>
      <c r="T11" s="554" t="s">
        <v>2466</v>
      </c>
      <c r="U11" s="555"/>
      <c r="V11" s="555"/>
      <c r="X11" s="378"/>
    </row>
    <row r="12" spans="1:24" s="381" customFormat="1" ht="21" customHeight="1">
      <c r="A12" s="213"/>
      <c r="B12" s="213"/>
      <c r="C12" s="1"/>
      <c r="D12" s="284"/>
      <c r="E12" s="216">
        <f>EOMONTH($A$3,-12)</f>
        <v>44926</v>
      </c>
      <c r="F12" s="216">
        <f>EOMONTH($A$3,-3)</f>
        <v>45199</v>
      </c>
      <c r="G12" s="218">
        <f>$A$3</f>
        <v>45261</v>
      </c>
      <c r="H12" s="216">
        <f>EOMONTH($A$3,-12)</f>
        <v>44926</v>
      </c>
      <c r="I12" s="216">
        <f>EOMONTH($A$3,-3)</f>
        <v>45199</v>
      </c>
      <c r="J12" s="218">
        <f>$A$3</f>
        <v>45261</v>
      </c>
      <c r="K12" s="216">
        <f>EOMONTH($A$3,-12)</f>
        <v>44926</v>
      </c>
      <c r="L12" s="216">
        <f>EOMONTH($A$3,-3)</f>
        <v>45199</v>
      </c>
      <c r="M12" s="218">
        <f>$A$3</f>
        <v>45261</v>
      </c>
      <c r="N12" s="216">
        <f>EOMONTH($A$3,-12)</f>
        <v>44926</v>
      </c>
      <c r="O12" s="216">
        <f>EOMONTH($A$3,-3)</f>
        <v>45199</v>
      </c>
      <c r="P12" s="218">
        <f>$A$3</f>
        <v>45261</v>
      </c>
      <c r="Q12" s="216">
        <f>EOMONTH($A$3,-12)</f>
        <v>44926</v>
      </c>
      <c r="R12" s="216">
        <f>EOMONTH($A$3,-3)</f>
        <v>45199</v>
      </c>
      <c r="S12" s="218">
        <f>$A$3</f>
        <v>45261</v>
      </c>
      <c r="T12" s="216">
        <f>EOMONTH($A$3,-12)</f>
        <v>44926</v>
      </c>
      <c r="U12" s="216">
        <f>EOMONTH($A$3,-3)</f>
        <v>45199</v>
      </c>
      <c r="V12" s="218">
        <f>$A$3</f>
        <v>45261</v>
      </c>
    </row>
    <row r="13" spans="1:24" ht="21" customHeight="1">
      <c r="A13" s="209">
        <v>1</v>
      </c>
      <c r="B13" s="209" t="s">
        <v>13</v>
      </c>
      <c r="D13" s="219" t="str">
        <f t="shared" ref="D13:D35" si="2">IF(OR(E13="n.a.",F13="n.a.",G13="n.a.",H13="n.a.",I13="n.a.",J13="n.a.",K13="n.a.",L13="n.a.",M13="n.a.",N13="n.a.",O13="n.a.",P13="n.a.",Q13="n.a.",R13="n.a.",S13="n.a.",T13="n.a.",U13="n.a.",V13="n.a."),$B13&amp;"*",$B13)</f>
        <v>AT</v>
      </c>
      <c r="E13" s="190">
        <f>IFERROR(INDEX('Data Annex'!$K$1:$BS$4779,MATCH(IFRS9!E$1&amp;"|"&amp;IFRS9!$B13,'Data Annex'!$K$1:$K$4779,0),MATCH(IFRS9!E$2,'Data Annex'!$K$1:$BS$1,0)),"")</f>
        <v>0.8082426403346018</v>
      </c>
      <c r="F13" s="190">
        <f>IFERROR(INDEX('Data Annex'!$K$1:$BS$4779,MATCH(IFRS9!F$1&amp;"|"&amp;IFRS9!$B13,'Data Annex'!$K$1:$K$4779,0),MATCH(IFRS9!F$2,'Data Annex'!$K$1:$BS$1,0)),"")</f>
        <v>0.80944288891483507</v>
      </c>
      <c r="G13" s="195">
        <f>IFERROR(INDEX('Data Annex'!$K$1:$BS$4779,MATCH(IFRS9!G$1&amp;"|"&amp;IFRS9!$B13,'Data Annex'!$K$1:$K$4779,0),MATCH(IFRS9!G$2,'Data Annex'!$K$1:$BS$1,0)),"")</f>
        <v>0.80888219676368955</v>
      </c>
      <c r="H13" s="190">
        <f>IFERROR(INDEX('Data Annex'!$K$1:$BS$4779,MATCH(IFRS9!H$1&amp;"|"&amp;IFRS9!$B13,'Data Annex'!$K$1:$K$4779,0),MATCH(IFRS9!H$2,'Data Annex'!$K$1:$BS$1,0)),"")</f>
        <v>0.16845795176838305</v>
      </c>
      <c r="I13" s="190">
        <f>IFERROR(INDEX('Data Annex'!$K$1:$BS$4779,MATCH(IFRS9!I$1&amp;"|"&amp;IFRS9!$B13,'Data Annex'!$K$1:$K$4779,0),MATCH(IFRS9!I$2,'Data Annex'!$K$1:$BS$1,0)),"")</f>
        <v>0.16788817860305524</v>
      </c>
      <c r="J13" s="195">
        <f>IFERROR(INDEX('Data Annex'!$K$1:$BS$4779,MATCH(IFRS9!J$1&amp;"|"&amp;IFRS9!$B13,'Data Annex'!$K$1:$K$4779,0),MATCH(IFRS9!J$2,'Data Annex'!$K$1:$BS$1,0)),"")</f>
        <v>0.1643335936957884</v>
      </c>
      <c r="K13" s="190">
        <f>IFERROR(INDEX('Data Annex'!$K$1:$BS$4779,MATCH(IFRS9!K$1&amp;"|"&amp;IFRS9!$B13,'Data Annex'!$K$1:$K$4779,0),MATCH(IFRS9!K$2,'Data Annex'!$K$1:$BS$1,0)),"")</f>
        <v>2.16747216398827E-2</v>
      </c>
      <c r="L13" s="190">
        <f>IFERROR(INDEX('Data Annex'!$K$1:$BS$4779,MATCH(IFRS9!L$1&amp;"|"&amp;IFRS9!$B13,'Data Annex'!$K$1:$K$4779,0),MATCH(IFRS9!L$2,'Data Annex'!$K$1:$BS$1,0)),"")</f>
        <v>2.098208381331584E-2</v>
      </c>
      <c r="M13" s="195">
        <f>IFERROR(INDEX('Data Annex'!$K$1:$BS$4779,MATCH(IFRS9!M$1&amp;"|"&amp;IFRS9!$B13,'Data Annex'!$K$1:$K$4779,0),MATCH(IFRS9!M$2,'Data Annex'!$K$1:$BS$1,0)),"")</f>
        <v>2.5109476986754899E-2</v>
      </c>
      <c r="N13" s="190">
        <f>IFERROR(INDEX('Data Annex'!$K$1:$BS$4779,MATCH(IFRS9!N$1&amp;"|"&amp;IFRS9!$B13,'Data Annex'!$K$1:$K$4779,0),MATCH(IFRS9!N$2,'Data Annex'!$K$1:$BS$1,0)),"")</f>
        <v>2.3740326772139844E-3</v>
      </c>
      <c r="O13" s="190">
        <f>IFERROR(INDEX('Data Annex'!$K$1:$BS$4779,MATCH(IFRS9!O$1&amp;"|"&amp;IFRS9!$B13,'Data Annex'!$K$1:$K$4779,0),MATCH(IFRS9!O$2,'Data Annex'!$K$1:$BS$1,0)),"")</f>
        <v>2.4905043843891678E-3</v>
      </c>
      <c r="P13" s="195">
        <f>IFERROR(INDEX('Data Annex'!$K$1:$BS$4779,MATCH(IFRS9!P$1&amp;"|"&amp;IFRS9!$B13,'Data Annex'!$K$1:$K$4779,0),MATCH(IFRS9!P$2,'Data Annex'!$K$1:$BS$1,0)),"")</f>
        <v>2.3692538041449546E-3</v>
      </c>
      <c r="Q13" s="190">
        <f>IFERROR(INDEX('Data Annex'!$K$1:$BS$4779,MATCH(IFRS9!Q$1&amp;"|"&amp;IFRS9!$B13,'Data Annex'!$K$1:$K$4779,0),MATCH(IFRS9!Q$2,'Data Annex'!$K$1:$BS$1,0)),"")</f>
        <v>3.64092016607366E-2</v>
      </c>
      <c r="R13" s="190">
        <f>IFERROR(INDEX('Data Annex'!$K$1:$BS$4779,MATCH(IFRS9!R$1&amp;"|"&amp;IFRS9!$B13,'Data Annex'!$K$1:$K$4779,0),MATCH(IFRS9!R$2,'Data Annex'!$K$1:$BS$1,0)),"")</f>
        <v>3.6281992587481465E-2</v>
      </c>
      <c r="S13" s="195">
        <f>IFERROR(INDEX('Data Annex'!$K$1:$BS$4779,MATCH(IFRS9!S$1&amp;"|"&amp;IFRS9!$B13,'Data Annex'!$K$1:$K$4779,0),MATCH(IFRS9!S$2,'Data Annex'!$K$1:$BS$1,0)),"")</f>
        <v>3.7609911110714517E-2</v>
      </c>
      <c r="T13" s="190">
        <f>IFERROR(INDEX('Data Annex'!$K$1:$BS$4779,MATCH(IFRS9!T$1&amp;"|"&amp;IFRS9!$B13,'Data Annex'!$K$1:$K$4779,0),MATCH(IFRS9!T$2,'Data Annex'!$K$1:$BS$1,0)),"")</f>
        <v>0.49432160881417408</v>
      </c>
      <c r="U13" s="190">
        <f>IFERROR(INDEX('Data Annex'!$K$1:$BS$4779,MATCH(IFRS9!U$1&amp;"|"&amp;IFRS9!$B13,'Data Annex'!$K$1:$K$4779,0),MATCH(IFRS9!U$2,'Data Annex'!$K$1:$BS$1,0)),"")</f>
        <v>0.48211332387271005</v>
      </c>
      <c r="V13" s="195">
        <f>IFERROR(INDEX('Data Annex'!$K$1:$BS$4779,MATCH(IFRS9!V$1&amp;"|"&amp;IFRS9!$B13,'Data Annex'!$K$1:$K$4779,0),MATCH(IFRS9!V$2,'Data Annex'!$K$1:$BS$1,0)),"")</f>
        <v>0.44003136584256303</v>
      </c>
      <c r="X13" s="378"/>
    </row>
    <row r="14" spans="1:24" ht="21" customHeight="1">
      <c r="A14" s="209">
        <v>2</v>
      </c>
      <c r="B14" s="209" t="s">
        <v>14</v>
      </c>
      <c r="D14" s="219" t="str">
        <f t="shared" si="2"/>
        <v>BE</v>
      </c>
      <c r="E14" s="192">
        <f>IFERROR(INDEX('Data Annex'!$K$1:$BS$4779,MATCH(IFRS9!E$1&amp;"|"&amp;IFRS9!$B14,'Data Annex'!$K$1:$K$4779,0),MATCH(IFRS9!E$2,'Data Annex'!$K$1:$BS$1,0)),"")</f>
        <v>0.84895921211676739</v>
      </c>
      <c r="F14" s="192">
        <f>IFERROR(INDEX('Data Annex'!$K$1:$BS$4779,MATCH(IFRS9!F$1&amp;"|"&amp;IFRS9!$B14,'Data Annex'!$K$1:$K$4779,0),MATCH(IFRS9!F$2,'Data Annex'!$K$1:$BS$1,0)),"")</f>
        <v>0.86455785918285122</v>
      </c>
      <c r="G14" s="193">
        <f>IFERROR(INDEX('Data Annex'!$K$1:$BS$4779,MATCH(IFRS9!G$1&amp;"|"&amp;IFRS9!$B14,'Data Annex'!$K$1:$K$4779,0),MATCH(IFRS9!G$2,'Data Annex'!$K$1:$BS$1,0)),"")</f>
        <v>0.86869594694224939</v>
      </c>
      <c r="H14" s="192">
        <f>IFERROR(INDEX('Data Annex'!$K$1:$BS$4779,MATCH(IFRS9!H$1&amp;"|"&amp;IFRS9!$B14,'Data Annex'!$K$1:$K$4779,0),MATCH(IFRS9!H$2,'Data Annex'!$K$1:$BS$1,0)),"")</f>
        <v>0.13241715333651061</v>
      </c>
      <c r="I14" s="192">
        <f>IFERROR(INDEX('Data Annex'!$K$1:$BS$4779,MATCH(IFRS9!I$1&amp;"|"&amp;IFRS9!$B14,'Data Annex'!$K$1:$K$4779,0),MATCH(IFRS9!I$2,'Data Annex'!$K$1:$BS$1,0)),"")</f>
        <v>0.11834299269672702</v>
      </c>
      <c r="J14" s="193">
        <f>IFERROR(INDEX('Data Annex'!$K$1:$BS$4779,MATCH(IFRS9!J$1&amp;"|"&amp;IFRS9!$B14,'Data Annex'!$K$1:$K$4779,0),MATCH(IFRS9!J$2,'Data Annex'!$K$1:$BS$1,0)),"")</f>
        <v>0.11426555964186395</v>
      </c>
      <c r="K14" s="192">
        <f>IFERROR(INDEX('Data Annex'!$K$1:$BS$4779,MATCH(IFRS9!K$1&amp;"|"&amp;IFRS9!$B14,'Data Annex'!$K$1:$K$4779,0),MATCH(IFRS9!K$2,'Data Annex'!$K$1:$BS$1,0)),"")</f>
        <v>1.7572046038637885E-2</v>
      </c>
      <c r="L14" s="192">
        <f>IFERROR(INDEX('Data Annex'!$K$1:$BS$4779,MATCH(IFRS9!L$1&amp;"|"&amp;IFRS9!$B14,'Data Annex'!$K$1:$K$4779,0),MATCH(IFRS9!L$2,'Data Annex'!$K$1:$BS$1,0)),"")</f>
        <v>1.6155810831964913E-2</v>
      </c>
      <c r="M14" s="193">
        <f>IFERROR(INDEX('Data Annex'!$K$1:$BS$4779,MATCH(IFRS9!M$1&amp;"|"&amp;IFRS9!$B14,'Data Annex'!$K$1:$K$4779,0),MATCH(IFRS9!M$2,'Data Annex'!$K$1:$BS$1,0)),"")</f>
        <v>1.6130343978718042E-2</v>
      </c>
      <c r="N14" s="192">
        <f>IFERROR(INDEX('Data Annex'!$K$1:$BS$4779,MATCH(IFRS9!N$1&amp;"|"&amp;IFRS9!$B14,'Data Annex'!$K$1:$K$4779,0),MATCH(IFRS9!N$2,'Data Annex'!$K$1:$BS$1,0)),"")</f>
        <v>1.0848873827722821E-3</v>
      </c>
      <c r="O14" s="192">
        <f>IFERROR(INDEX('Data Annex'!$K$1:$BS$4779,MATCH(IFRS9!O$1&amp;"|"&amp;IFRS9!$B14,'Data Annex'!$K$1:$K$4779,0),MATCH(IFRS9!O$2,'Data Annex'!$K$1:$BS$1,0)),"")</f>
        <v>1.2087003344971258E-3</v>
      </c>
      <c r="P14" s="193">
        <f>IFERROR(INDEX('Data Annex'!$K$1:$BS$4779,MATCH(IFRS9!P$1&amp;"|"&amp;IFRS9!$B14,'Data Annex'!$K$1:$K$4779,0),MATCH(IFRS9!P$2,'Data Annex'!$K$1:$BS$1,0)),"")</f>
        <v>1.2120603543412688E-3</v>
      </c>
      <c r="Q14" s="192">
        <f>IFERROR(INDEX('Data Annex'!$K$1:$BS$4779,MATCH(IFRS9!Q$1&amp;"|"&amp;IFRS9!$B14,'Data Annex'!$K$1:$K$4779,0),MATCH(IFRS9!Q$2,'Data Annex'!$K$1:$BS$1,0)),"")</f>
        <v>1.8098374506256131E-2</v>
      </c>
      <c r="R14" s="192">
        <f>IFERROR(INDEX('Data Annex'!$K$1:$BS$4779,MATCH(IFRS9!R$1&amp;"|"&amp;IFRS9!$B14,'Data Annex'!$K$1:$K$4779,0),MATCH(IFRS9!R$2,'Data Annex'!$K$1:$BS$1,0)),"")</f>
        <v>1.7511648550094783E-2</v>
      </c>
      <c r="S14" s="193">
        <f>IFERROR(INDEX('Data Annex'!$K$1:$BS$4779,MATCH(IFRS9!S$1&amp;"|"&amp;IFRS9!$B14,'Data Annex'!$K$1:$K$4779,0),MATCH(IFRS9!S$2,'Data Annex'!$K$1:$BS$1,0)),"")</f>
        <v>1.7492826879620737E-2</v>
      </c>
      <c r="T14" s="221">
        <f>IFERROR(INDEX('Data Annex'!$K$1:$BS$4779,MATCH(IFRS9!T$1&amp;"|"&amp;IFRS9!$B14,'Data Annex'!$K$1:$K$4779,0),MATCH(IFRS9!T$2,'Data Annex'!$K$1:$BS$1,0)),"")</f>
        <v>0.45303865432047319</v>
      </c>
      <c r="U14" s="221">
        <f>IFERROR(INDEX('Data Annex'!$K$1:$BS$4779,MATCH(IFRS9!U$1&amp;"|"&amp;IFRS9!$B14,'Data Annex'!$K$1:$K$4779,0),MATCH(IFRS9!U$2,'Data Annex'!$K$1:$BS$1,0)),"")</f>
        <v>0.48218221493887742</v>
      </c>
      <c r="V14" s="193">
        <f>IFERROR(INDEX('Data Annex'!$K$1:$BS$4779,MATCH(IFRS9!V$1&amp;"|"&amp;IFRS9!$B14,'Data Annex'!$K$1:$K$4779,0),MATCH(IFRS9!V$2,'Data Annex'!$K$1:$BS$1,0)),"")</f>
        <v>0.48131351538226819</v>
      </c>
      <c r="X14" s="378"/>
    </row>
    <row r="15" spans="1:24" ht="21" customHeight="1">
      <c r="A15" s="209">
        <v>3</v>
      </c>
      <c r="B15" s="209" t="s">
        <v>92</v>
      </c>
      <c r="D15" s="219" t="str">
        <f t="shared" si="2"/>
        <v>BG</v>
      </c>
      <c r="E15" s="190">
        <f>IFERROR(INDEX('Data Annex'!$K$1:$BS$4779,MATCH(IFRS9!E$1&amp;"|"&amp;IFRS9!$B15,'Data Annex'!$K$1:$K$4779,0),MATCH(IFRS9!E$2,'Data Annex'!$K$1:$BS$1,0)),"")</f>
        <v>0.84478417380746684</v>
      </c>
      <c r="F15" s="190">
        <f>IFERROR(INDEX('Data Annex'!$K$1:$BS$4779,MATCH(IFRS9!F$1&amp;"|"&amp;IFRS9!$B15,'Data Annex'!$K$1:$K$4779,0),MATCH(IFRS9!F$2,'Data Annex'!$K$1:$BS$1,0)),"")</f>
        <v>0.85350498141608289</v>
      </c>
      <c r="G15" s="195">
        <f>IFERROR(INDEX('Data Annex'!$K$1:$BS$4779,MATCH(IFRS9!G$1&amp;"|"&amp;IFRS9!$B15,'Data Annex'!$K$1:$K$4779,0),MATCH(IFRS9!G$2,'Data Annex'!$K$1:$BS$1,0)),"")</f>
        <v>0.83285392127982005</v>
      </c>
      <c r="H15" s="190">
        <f>IFERROR(INDEX('Data Annex'!$K$1:$BS$4779,MATCH(IFRS9!H$1&amp;"|"&amp;IFRS9!$B15,'Data Annex'!$K$1:$K$4779,0),MATCH(IFRS9!H$2,'Data Annex'!$K$1:$BS$1,0)),"")</f>
        <v>0.12263588834268918</v>
      </c>
      <c r="I15" s="190">
        <f>IFERROR(INDEX('Data Annex'!$K$1:$BS$4779,MATCH(IFRS9!I$1&amp;"|"&amp;IFRS9!$B15,'Data Annex'!$K$1:$K$4779,0),MATCH(IFRS9!I$2,'Data Annex'!$K$1:$BS$1,0)),"")</f>
        <v>0.12134381061695659</v>
      </c>
      <c r="J15" s="195">
        <f>IFERROR(INDEX('Data Annex'!$K$1:$BS$4779,MATCH(IFRS9!J$1&amp;"|"&amp;IFRS9!$B15,'Data Annex'!$K$1:$K$4779,0),MATCH(IFRS9!J$2,'Data Annex'!$K$1:$BS$1,0)),"")</f>
        <v>0.14182354622261398</v>
      </c>
      <c r="K15" s="190">
        <f>IFERROR(INDEX('Data Annex'!$K$1:$BS$4779,MATCH(IFRS9!K$1&amp;"|"&amp;IFRS9!$B15,'Data Annex'!$K$1:$K$4779,0),MATCH(IFRS9!K$2,'Data Annex'!$K$1:$BS$1,0)),"")</f>
        <v>3.1954296100565202E-2</v>
      </c>
      <c r="L15" s="190">
        <f>IFERROR(INDEX('Data Annex'!$K$1:$BS$4779,MATCH(IFRS9!L$1&amp;"|"&amp;IFRS9!$B15,'Data Annex'!$K$1:$K$4779,0),MATCH(IFRS9!L$2,'Data Annex'!$K$1:$BS$1,0)),"")</f>
        <v>2.4782123812554888E-2</v>
      </c>
      <c r="M15" s="195">
        <f>IFERROR(INDEX('Data Annex'!$K$1:$BS$4779,MATCH(IFRS9!M$1&amp;"|"&amp;IFRS9!$B15,'Data Annex'!$K$1:$K$4779,0),MATCH(IFRS9!M$2,'Data Annex'!$K$1:$BS$1,0)),"")</f>
        <v>2.502908782593553E-2</v>
      </c>
      <c r="N15" s="190">
        <f>IFERROR(INDEX('Data Annex'!$K$1:$BS$4779,MATCH(IFRS9!N$1&amp;"|"&amp;IFRS9!$B15,'Data Annex'!$K$1:$K$4779,0),MATCH(IFRS9!N$2,'Data Annex'!$K$1:$BS$1,0)),"")</f>
        <v>6.4629756367277982E-3</v>
      </c>
      <c r="O15" s="190">
        <f>IFERROR(INDEX('Data Annex'!$K$1:$BS$4779,MATCH(IFRS9!O$1&amp;"|"&amp;IFRS9!$B15,'Data Annex'!$K$1:$K$4779,0),MATCH(IFRS9!O$2,'Data Annex'!$K$1:$BS$1,0)),"")</f>
        <v>5.3232677254856807E-3</v>
      </c>
      <c r="P15" s="195">
        <f>IFERROR(INDEX('Data Annex'!$K$1:$BS$4779,MATCH(IFRS9!P$1&amp;"|"&amp;IFRS9!$B15,'Data Annex'!$K$1:$K$4779,0),MATCH(IFRS9!P$2,'Data Annex'!$K$1:$BS$1,0)),"")</f>
        <v>4.7020945886508785E-3</v>
      </c>
      <c r="Q15" s="190">
        <f>IFERROR(INDEX('Data Annex'!$K$1:$BS$4779,MATCH(IFRS9!Q$1&amp;"|"&amp;IFRS9!$B15,'Data Annex'!$K$1:$K$4779,0),MATCH(IFRS9!Q$2,'Data Annex'!$K$1:$BS$1,0)),"")</f>
        <v>9.0650896912009754E-2</v>
      </c>
      <c r="R15" s="190">
        <f>IFERROR(INDEX('Data Annex'!$K$1:$BS$4779,MATCH(IFRS9!R$1&amp;"|"&amp;IFRS9!$B15,'Data Annex'!$K$1:$K$4779,0),MATCH(IFRS9!R$2,'Data Annex'!$K$1:$BS$1,0)),"")</f>
        <v>7.1486675432023611E-2</v>
      </c>
      <c r="S15" s="195">
        <f>IFERROR(INDEX('Data Annex'!$K$1:$BS$4779,MATCH(IFRS9!S$1&amp;"|"&amp;IFRS9!$B15,'Data Annex'!$K$1:$K$4779,0),MATCH(IFRS9!S$2,'Data Annex'!$K$1:$BS$1,0)),"")</f>
        <v>6.3059340733805549E-2</v>
      </c>
      <c r="T15" s="190">
        <f>IFERROR(INDEX('Data Annex'!$K$1:$BS$4779,MATCH(IFRS9!T$1&amp;"|"&amp;IFRS9!$B15,'Data Annex'!$K$1:$K$4779,0),MATCH(IFRS9!T$2,'Data Annex'!$K$1:$BS$1,0)),"")</f>
        <v>0.6638845355977121</v>
      </c>
      <c r="U15" s="190">
        <f>IFERROR(INDEX('Data Annex'!$K$1:$BS$4779,MATCH(IFRS9!U$1&amp;"|"&amp;IFRS9!$B15,'Data Annex'!$K$1:$K$4779,0),MATCH(IFRS9!U$2,'Data Annex'!$K$1:$BS$1,0)),"")</f>
        <v>0.63764848008939778</v>
      </c>
      <c r="V15" s="195">
        <f>IFERROR(INDEX('Data Annex'!$K$1:$BS$4779,MATCH(IFRS9!V$1&amp;"|"&amp;IFRS9!$B15,'Data Annex'!$K$1:$K$4779,0),MATCH(IFRS9!V$2,'Data Annex'!$K$1:$BS$1,0)),"")</f>
        <v>0.61393782693468035</v>
      </c>
      <c r="X15" s="378"/>
    </row>
    <row r="16" spans="1:24" ht="21" customHeight="1">
      <c r="A16" s="209">
        <v>4</v>
      </c>
      <c r="B16" s="209" t="s">
        <v>15</v>
      </c>
      <c r="D16" s="219" t="str">
        <f t="shared" si="2"/>
        <v>CY</v>
      </c>
      <c r="E16" s="192">
        <f>IFERROR(INDEX('Data Annex'!$K$1:$BS$4779,MATCH(IFRS9!E$1&amp;"|"&amp;IFRS9!$B16,'Data Annex'!$K$1:$K$4779,0),MATCH(IFRS9!E$2,'Data Annex'!$K$1:$BS$1,0)),"")</f>
        <v>0.79378011597624443</v>
      </c>
      <c r="F16" s="192">
        <f>IFERROR(INDEX('Data Annex'!$K$1:$BS$4779,MATCH(IFRS9!F$1&amp;"|"&amp;IFRS9!$B16,'Data Annex'!$K$1:$K$4779,0),MATCH(IFRS9!F$2,'Data Annex'!$K$1:$BS$1,0)),"")</f>
        <v>0.8219418598667122</v>
      </c>
      <c r="G16" s="193">
        <f>IFERROR(INDEX('Data Annex'!$K$1:$BS$4779,MATCH(IFRS9!G$1&amp;"|"&amp;IFRS9!$B16,'Data Annex'!$K$1:$K$4779,0),MATCH(IFRS9!G$2,'Data Annex'!$K$1:$BS$1,0)),"")</f>
        <v>0.84289528069057729</v>
      </c>
      <c r="H16" s="192">
        <f>IFERROR(INDEX('Data Annex'!$K$1:$BS$4779,MATCH(IFRS9!H$1&amp;"|"&amp;IFRS9!$B16,'Data Annex'!$K$1:$K$4779,0),MATCH(IFRS9!H$2,'Data Annex'!$K$1:$BS$1,0)),"")</f>
        <v>0.13097974712543808</v>
      </c>
      <c r="I16" s="192">
        <f>IFERROR(INDEX('Data Annex'!$K$1:$BS$4779,MATCH(IFRS9!I$1&amp;"|"&amp;IFRS9!$B16,'Data Annex'!$K$1:$K$4779,0),MATCH(IFRS9!I$2,'Data Annex'!$K$1:$BS$1,0)),"")</f>
        <v>0.11275380700511074</v>
      </c>
      <c r="J16" s="193">
        <f>IFERROR(INDEX('Data Annex'!$K$1:$BS$4779,MATCH(IFRS9!J$1&amp;"|"&amp;IFRS9!$B16,'Data Annex'!$K$1:$K$4779,0),MATCH(IFRS9!J$2,'Data Annex'!$K$1:$BS$1,0)),"")</f>
        <v>9.5812567169928295E-2</v>
      </c>
      <c r="K16" s="192">
        <f>IFERROR(INDEX('Data Annex'!$K$1:$BS$4779,MATCH(IFRS9!K$1&amp;"|"&amp;IFRS9!$B16,'Data Annex'!$K$1:$K$4779,0),MATCH(IFRS9!K$2,'Data Annex'!$K$1:$BS$1,0)),"")</f>
        <v>4.8664507785328354E-2</v>
      </c>
      <c r="L16" s="192">
        <f>IFERROR(INDEX('Data Annex'!$K$1:$BS$4779,MATCH(IFRS9!L$1&amp;"|"&amp;IFRS9!$B16,'Data Annex'!$K$1:$K$4779,0),MATCH(IFRS9!L$2,'Data Annex'!$K$1:$BS$1,0)),"")</f>
        <v>3.9925179717201949E-2</v>
      </c>
      <c r="M16" s="193">
        <f>IFERROR(INDEX('Data Annex'!$K$1:$BS$4779,MATCH(IFRS9!M$1&amp;"|"&amp;IFRS9!$B16,'Data Annex'!$K$1:$K$4779,0),MATCH(IFRS9!M$2,'Data Annex'!$K$1:$BS$1,0)),"")</f>
        <v>3.775730557991594E-2</v>
      </c>
      <c r="N16" s="192">
        <f>IFERROR(INDEX('Data Annex'!$K$1:$BS$4779,MATCH(IFRS9!N$1&amp;"|"&amp;IFRS9!$B16,'Data Annex'!$K$1:$K$4779,0),MATCH(IFRS9!N$2,'Data Annex'!$K$1:$BS$1,0)),"")</f>
        <v>3.6117048585265063E-3</v>
      </c>
      <c r="O16" s="192">
        <f>IFERROR(INDEX('Data Annex'!$K$1:$BS$4779,MATCH(IFRS9!O$1&amp;"|"&amp;IFRS9!$B16,'Data Annex'!$K$1:$K$4779,0),MATCH(IFRS9!O$2,'Data Annex'!$K$1:$BS$1,0)),"")</f>
        <v>3.9185786482016319E-3</v>
      </c>
      <c r="P16" s="193">
        <f>IFERROR(INDEX('Data Annex'!$K$1:$BS$4779,MATCH(IFRS9!P$1&amp;"|"&amp;IFRS9!$B16,'Data Annex'!$K$1:$K$4779,0),MATCH(IFRS9!P$2,'Data Annex'!$K$1:$BS$1,0)),"")</f>
        <v>2.9716085436160785E-3</v>
      </c>
      <c r="Q16" s="192">
        <f>IFERROR(INDEX('Data Annex'!$K$1:$BS$4779,MATCH(IFRS9!Q$1&amp;"|"&amp;IFRS9!$B16,'Data Annex'!$K$1:$K$4779,0),MATCH(IFRS9!Q$2,'Data Annex'!$K$1:$BS$1,0)),"")</f>
        <v>2.5564619858571998E-2</v>
      </c>
      <c r="R16" s="192">
        <f>IFERROR(INDEX('Data Annex'!$K$1:$BS$4779,MATCH(IFRS9!R$1&amp;"|"&amp;IFRS9!$B16,'Data Annex'!$K$1:$K$4779,0),MATCH(IFRS9!R$2,'Data Annex'!$K$1:$BS$1,0)),"")</f>
        <v>3.2081872632173367E-2</v>
      </c>
      <c r="S16" s="193">
        <f>IFERROR(INDEX('Data Annex'!$K$1:$BS$4779,MATCH(IFRS9!S$1&amp;"|"&amp;IFRS9!$B16,'Data Annex'!$K$1:$K$4779,0),MATCH(IFRS9!S$2,'Data Annex'!$K$1:$BS$1,0)),"")</f>
        <v>3.2667010358389682E-2</v>
      </c>
      <c r="T16" s="221">
        <f>IFERROR(INDEX('Data Annex'!$K$1:$BS$4779,MATCH(IFRS9!T$1&amp;"|"&amp;IFRS9!$B16,'Data Annex'!$K$1:$K$4779,0),MATCH(IFRS9!T$2,'Data Annex'!$K$1:$BS$1,0)),"")</f>
        <v>0.35501450453181371</v>
      </c>
      <c r="U16" s="221">
        <f>IFERROR(INDEX('Data Annex'!$K$1:$BS$4779,MATCH(IFRS9!U$1&amp;"|"&amp;IFRS9!$B16,'Data Annex'!$K$1:$K$4779,0),MATCH(IFRS9!U$2,'Data Annex'!$K$1:$BS$1,0)),"")</f>
        <v>0.3571442315161667</v>
      </c>
      <c r="V16" s="193">
        <f>IFERROR(INDEX('Data Annex'!$K$1:$BS$4779,MATCH(IFRS9!V$1&amp;"|"&amp;IFRS9!$B16,'Data Annex'!$K$1:$K$4779,0),MATCH(IFRS9!V$2,'Data Annex'!$K$1:$BS$1,0)),"")</f>
        <v>0.34365093749697534</v>
      </c>
      <c r="X16" s="378"/>
    </row>
    <row r="17" spans="1:24" s="382" customFormat="1" ht="21" customHeight="1">
      <c r="A17" s="285">
        <v>5</v>
      </c>
      <c r="B17" s="209" t="s">
        <v>91</v>
      </c>
      <c r="C17" s="7"/>
      <c r="D17" s="219" t="str">
        <f t="shared" si="2"/>
        <v>CZ</v>
      </c>
      <c r="E17" s="190">
        <f>IFERROR(INDEX('Data Annex'!$K$1:$BS$4779,MATCH(IFRS9!E$1&amp;"|"&amp;IFRS9!$B17,'Data Annex'!$K$1:$K$4779,0),MATCH(IFRS9!E$2,'Data Annex'!$K$1:$BS$1,0)),"")</f>
        <v>0.87349265766060769</v>
      </c>
      <c r="F17" s="190">
        <f>IFERROR(INDEX('Data Annex'!$K$1:$BS$4779,MATCH(IFRS9!F$1&amp;"|"&amp;IFRS9!$B17,'Data Annex'!$K$1:$K$4779,0),MATCH(IFRS9!F$2,'Data Annex'!$K$1:$BS$1,0)),"")</f>
        <v>0.88976446181066171</v>
      </c>
      <c r="G17" s="195">
        <f>IFERROR(INDEX('Data Annex'!$K$1:$BS$4779,MATCH(IFRS9!G$1&amp;"|"&amp;IFRS9!$B17,'Data Annex'!$K$1:$K$4779,0),MATCH(IFRS9!G$2,'Data Annex'!$K$1:$BS$1,0)),"")</f>
        <v>0.88729343814077555</v>
      </c>
      <c r="H17" s="190">
        <f>IFERROR(INDEX('Data Annex'!$K$1:$BS$4779,MATCH(IFRS9!H$1&amp;"|"&amp;IFRS9!$B17,'Data Annex'!$K$1:$K$4779,0),MATCH(IFRS9!H$2,'Data Annex'!$K$1:$BS$1,0)),"")</f>
        <v>0.11199622558332938</v>
      </c>
      <c r="I17" s="190">
        <f>IFERROR(INDEX('Data Annex'!$K$1:$BS$4779,MATCH(IFRS9!I$1&amp;"|"&amp;IFRS9!$B17,'Data Annex'!$K$1:$K$4779,0),MATCH(IFRS9!I$2,'Data Annex'!$K$1:$BS$1,0)),"")</f>
        <v>9.8936703384425478E-2</v>
      </c>
      <c r="J17" s="195">
        <f>IFERROR(INDEX('Data Annex'!$K$1:$BS$4779,MATCH(IFRS9!J$1&amp;"|"&amp;IFRS9!$B17,'Data Annex'!$K$1:$K$4779,0),MATCH(IFRS9!J$2,'Data Annex'!$K$1:$BS$1,0)),"")</f>
        <v>0.10074968361143193</v>
      </c>
      <c r="K17" s="190">
        <f>IFERROR(INDEX('Data Annex'!$K$1:$BS$4779,MATCH(IFRS9!K$1&amp;"|"&amp;IFRS9!$B17,'Data Annex'!$K$1:$K$4779,0),MATCH(IFRS9!K$2,'Data Annex'!$K$1:$BS$1,0)),"")</f>
        <v>1.404774686062691E-2</v>
      </c>
      <c r="L17" s="190">
        <f>IFERROR(INDEX('Data Annex'!$K$1:$BS$4779,MATCH(IFRS9!L$1&amp;"|"&amp;IFRS9!$B17,'Data Annex'!$K$1:$K$4779,0),MATCH(IFRS9!L$2,'Data Annex'!$K$1:$BS$1,0)),"")</f>
        <v>1.086330193487911E-2</v>
      </c>
      <c r="M17" s="195">
        <f>IFERROR(INDEX('Data Annex'!$K$1:$BS$4779,MATCH(IFRS9!M$1&amp;"|"&amp;IFRS9!$B17,'Data Annex'!$K$1:$K$4779,0),MATCH(IFRS9!M$2,'Data Annex'!$K$1:$BS$1,0)),"")</f>
        <v>1.1358563977443521E-2</v>
      </c>
      <c r="N17" s="190">
        <f>IFERROR(INDEX('Data Annex'!$K$1:$BS$4779,MATCH(IFRS9!N$1&amp;"|"&amp;IFRS9!$B17,'Data Annex'!$K$1:$K$4779,0),MATCH(IFRS9!N$2,'Data Annex'!$K$1:$BS$1,0)),"")</f>
        <v>1.3625031073213466E-3</v>
      </c>
      <c r="O17" s="190">
        <f>IFERROR(INDEX('Data Annex'!$K$1:$BS$4779,MATCH(IFRS9!O$1&amp;"|"&amp;IFRS9!$B17,'Data Annex'!$K$1:$K$4779,0),MATCH(IFRS9!O$2,'Data Annex'!$K$1:$BS$1,0)),"")</f>
        <v>1.1959019968302378E-3</v>
      </c>
      <c r="P17" s="195">
        <f>IFERROR(INDEX('Data Annex'!$K$1:$BS$4779,MATCH(IFRS9!P$1&amp;"|"&amp;IFRS9!$B17,'Data Annex'!$K$1:$K$4779,0),MATCH(IFRS9!P$2,'Data Annex'!$K$1:$BS$1,0)),"")</f>
        <v>1.3151382476538991E-3</v>
      </c>
      <c r="Q17" s="190">
        <f>IFERROR(INDEX('Data Annex'!$K$1:$BS$4779,MATCH(IFRS9!Q$1&amp;"|"&amp;IFRS9!$B17,'Data Annex'!$K$1:$K$4779,0),MATCH(IFRS9!Q$2,'Data Annex'!$K$1:$BS$1,0)),"")</f>
        <v>3.6749186299254145E-2</v>
      </c>
      <c r="R17" s="190">
        <f>IFERROR(INDEX('Data Annex'!$K$1:$BS$4779,MATCH(IFRS9!R$1&amp;"|"&amp;IFRS9!$B17,'Data Annex'!$K$1:$K$4779,0),MATCH(IFRS9!R$2,'Data Annex'!$K$1:$BS$1,0)),"")</f>
        <v>3.480961677963873E-2</v>
      </c>
      <c r="S17" s="195">
        <f>IFERROR(INDEX('Data Annex'!$K$1:$BS$4779,MATCH(IFRS9!S$1&amp;"|"&amp;IFRS9!$B17,'Data Annex'!$K$1:$K$4779,0),MATCH(IFRS9!S$2,'Data Annex'!$K$1:$BS$1,0)),"")</f>
        <v>3.4793741068920081E-2</v>
      </c>
      <c r="T17" s="190">
        <f>IFERROR(INDEX('Data Annex'!$K$1:$BS$4779,MATCH(IFRS9!T$1&amp;"|"&amp;IFRS9!$B17,'Data Annex'!$K$1:$K$4779,0),MATCH(IFRS9!T$2,'Data Annex'!$K$1:$BS$1,0)),"")</f>
        <v>0.54085630703882104</v>
      </c>
      <c r="U17" s="190">
        <f>IFERROR(INDEX('Data Annex'!$K$1:$BS$4779,MATCH(IFRS9!U$1&amp;"|"&amp;IFRS9!$B17,'Data Annex'!$K$1:$K$4779,0),MATCH(IFRS9!U$2,'Data Annex'!$K$1:$BS$1,0)),"")</f>
        <v>0.53698179896586529</v>
      </c>
      <c r="V17" s="195">
        <f>IFERROR(INDEX('Data Annex'!$K$1:$BS$4779,MATCH(IFRS9!V$1&amp;"|"&amp;IFRS9!$B17,'Data Annex'!$K$1:$K$4779,0),MATCH(IFRS9!V$2,'Data Annex'!$K$1:$BS$1,0)),"")</f>
        <v>0.52313770606225662</v>
      </c>
    </row>
    <row r="18" spans="1:24" ht="21" customHeight="1">
      <c r="A18" s="209">
        <v>6</v>
      </c>
      <c r="B18" s="209" t="s">
        <v>16</v>
      </c>
      <c r="D18" s="219" t="str">
        <f t="shared" si="2"/>
        <v>DE</v>
      </c>
      <c r="E18" s="192">
        <f>IFERROR(INDEX('Data Annex'!$K$1:$BS$4779,MATCH(IFRS9!E$1&amp;"|"&amp;IFRS9!$B18,'Data Annex'!$K$1:$K$4779,0),MATCH(IFRS9!E$2,'Data Annex'!$K$1:$BS$1,0)),"")</f>
        <v>0.88682986547098452</v>
      </c>
      <c r="F18" s="192">
        <f>IFERROR(INDEX('Data Annex'!$K$1:$BS$4779,MATCH(IFRS9!F$1&amp;"|"&amp;IFRS9!$B18,'Data Annex'!$K$1:$K$4779,0),MATCH(IFRS9!F$2,'Data Annex'!$K$1:$BS$1,0)),"")</f>
        <v>0.87762516087663045</v>
      </c>
      <c r="G18" s="193">
        <f>IFERROR(INDEX('Data Annex'!$K$1:$BS$4779,MATCH(IFRS9!G$1&amp;"|"&amp;IFRS9!$B18,'Data Annex'!$K$1:$K$4779,0),MATCH(IFRS9!G$2,'Data Annex'!$K$1:$BS$1,0)),"")</f>
        <v>0.8645764610744392</v>
      </c>
      <c r="H18" s="192">
        <f>IFERROR(INDEX('Data Annex'!$K$1:$BS$4779,MATCH(IFRS9!H$1&amp;"|"&amp;IFRS9!$B18,'Data Annex'!$K$1:$K$4779,0),MATCH(IFRS9!H$2,'Data Annex'!$K$1:$BS$1,0)),"")</f>
        <v>9.8845583052774702E-2</v>
      </c>
      <c r="I18" s="192">
        <f>IFERROR(INDEX('Data Annex'!$K$1:$BS$4779,MATCH(IFRS9!I$1&amp;"|"&amp;IFRS9!$B18,'Data Annex'!$K$1:$K$4779,0),MATCH(IFRS9!I$2,'Data Annex'!$K$1:$BS$1,0)),"")</f>
        <v>0.10693148819822872</v>
      </c>
      <c r="J18" s="193">
        <f>IFERROR(INDEX('Data Annex'!$K$1:$BS$4779,MATCH(IFRS9!J$1&amp;"|"&amp;IFRS9!$B18,'Data Annex'!$K$1:$K$4779,0),MATCH(IFRS9!J$2,'Data Annex'!$K$1:$BS$1,0)),"")</f>
        <v>0.11742943316225626</v>
      </c>
      <c r="K18" s="192">
        <f>IFERROR(INDEX('Data Annex'!$K$1:$BS$4779,MATCH(IFRS9!K$1&amp;"|"&amp;IFRS9!$B18,'Data Annex'!$K$1:$K$4779,0),MATCH(IFRS9!K$2,'Data Annex'!$K$1:$BS$1,0)),"")</f>
        <v>1.3425044796130792E-2</v>
      </c>
      <c r="L18" s="192">
        <f>IFERROR(INDEX('Data Annex'!$K$1:$BS$4779,MATCH(IFRS9!L$1&amp;"|"&amp;IFRS9!$B18,'Data Annex'!$K$1:$K$4779,0),MATCH(IFRS9!L$2,'Data Annex'!$K$1:$BS$1,0)),"")</f>
        <v>1.4537976893672451E-2</v>
      </c>
      <c r="M18" s="193">
        <f>IFERROR(INDEX('Data Annex'!$K$1:$BS$4779,MATCH(IFRS9!M$1&amp;"|"&amp;IFRS9!$B18,'Data Annex'!$K$1:$K$4779,0),MATCH(IFRS9!M$2,'Data Annex'!$K$1:$BS$1,0)),"")</f>
        <v>1.7105822424979364E-2</v>
      </c>
      <c r="N18" s="192">
        <f>IFERROR(INDEX('Data Annex'!$K$1:$BS$4779,MATCH(IFRS9!N$1&amp;"|"&amp;IFRS9!$B18,'Data Annex'!$K$1:$K$4779,0),MATCH(IFRS9!N$2,'Data Annex'!$K$1:$BS$1,0)),"")</f>
        <v>1.4011008584697412E-3</v>
      </c>
      <c r="O18" s="192">
        <f>IFERROR(INDEX('Data Annex'!$K$1:$BS$4779,MATCH(IFRS9!O$1&amp;"|"&amp;IFRS9!$B18,'Data Annex'!$K$1:$K$4779,0),MATCH(IFRS9!O$2,'Data Annex'!$K$1:$BS$1,0)),"")</f>
        <v>1.4289420442378767E-3</v>
      </c>
      <c r="P18" s="193">
        <f>IFERROR(INDEX('Data Annex'!$K$1:$BS$4779,MATCH(IFRS9!P$1&amp;"|"&amp;IFRS9!$B18,'Data Annex'!$K$1:$K$4779,0),MATCH(IFRS9!P$2,'Data Annex'!$K$1:$BS$1,0)),"")</f>
        <v>1.3552869708932218E-3</v>
      </c>
      <c r="Q18" s="192">
        <f>IFERROR(INDEX('Data Annex'!$K$1:$BS$4779,MATCH(IFRS9!Q$1&amp;"|"&amp;IFRS9!$B18,'Data Annex'!$K$1:$K$4779,0),MATCH(IFRS9!Q$2,'Data Annex'!$K$1:$BS$1,0)),"")</f>
        <v>1.9926275096599826E-2</v>
      </c>
      <c r="R18" s="192">
        <f>IFERROR(INDEX('Data Annex'!$K$1:$BS$4779,MATCH(IFRS9!R$1&amp;"|"&amp;IFRS9!$B18,'Data Annex'!$K$1:$K$4779,0),MATCH(IFRS9!R$2,'Data Annex'!$K$1:$BS$1,0)),"")</f>
        <v>1.9839645553960734E-2</v>
      </c>
      <c r="S18" s="193">
        <f>IFERROR(INDEX('Data Annex'!$K$1:$BS$4779,MATCH(IFRS9!S$1&amp;"|"&amp;IFRS9!$B18,'Data Annex'!$K$1:$K$4779,0),MATCH(IFRS9!S$2,'Data Annex'!$K$1:$BS$1,0)),"")</f>
        <v>1.9723451291009535E-2</v>
      </c>
      <c r="T18" s="221">
        <f>IFERROR(INDEX('Data Annex'!$K$1:$BS$4779,MATCH(IFRS9!T$1&amp;"|"&amp;IFRS9!$B18,'Data Annex'!$K$1:$K$4779,0),MATCH(IFRS9!T$2,'Data Annex'!$K$1:$BS$1,0)),"")</f>
        <v>0.37501607008884719</v>
      </c>
      <c r="U18" s="221">
        <f>IFERROR(INDEX('Data Annex'!$K$1:$BS$4779,MATCH(IFRS9!U$1&amp;"|"&amp;IFRS9!$B18,'Data Annex'!$K$1:$K$4779,0),MATCH(IFRS9!U$2,'Data Annex'!$K$1:$BS$1,0)),"")</f>
        <v>0.35413777835592591</v>
      </c>
      <c r="V18" s="193">
        <f>IFERROR(INDEX('Data Annex'!$K$1:$BS$4779,MATCH(IFRS9!V$1&amp;"|"&amp;IFRS9!$B18,'Data Annex'!$K$1:$K$4779,0),MATCH(IFRS9!V$2,'Data Annex'!$K$1:$BS$1,0)),"")</f>
        <v>0.3393159742077006</v>
      </c>
      <c r="X18" s="378"/>
    </row>
    <row r="19" spans="1:24" s="383" customFormat="1" ht="21" customHeight="1">
      <c r="A19" s="286">
        <v>7</v>
      </c>
      <c r="B19" s="209" t="s">
        <v>17</v>
      </c>
      <c r="C19" s="10"/>
      <c r="D19" s="219" t="str">
        <f t="shared" si="2"/>
        <v>DK</v>
      </c>
      <c r="E19" s="190">
        <f>IFERROR(INDEX('Data Annex'!$K$1:$BS$4779,MATCH(IFRS9!E$1&amp;"|"&amp;IFRS9!$B19,'Data Annex'!$K$1:$K$4779,0),MATCH(IFRS9!E$2,'Data Annex'!$K$1:$BS$1,0)),"")</f>
        <v>0.89174236299470011</v>
      </c>
      <c r="F19" s="190">
        <f>IFERROR(INDEX('Data Annex'!$K$1:$BS$4779,MATCH(IFRS9!F$1&amp;"|"&amp;IFRS9!$B19,'Data Annex'!$K$1:$K$4779,0),MATCH(IFRS9!F$2,'Data Annex'!$K$1:$BS$1,0)),"")</f>
        <v>0.88769974498663007</v>
      </c>
      <c r="G19" s="195">
        <f>IFERROR(INDEX('Data Annex'!$K$1:$BS$4779,MATCH(IFRS9!G$1&amp;"|"&amp;IFRS9!$B19,'Data Annex'!$K$1:$K$4779,0),MATCH(IFRS9!G$2,'Data Annex'!$K$1:$BS$1,0)),"")</f>
        <v>0.88707336408079229</v>
      </c>
      <c r="H19" s="190">
        <f>IFERROR(INDEX('Data Annex'!$K$1:$BS$4779,MATCH(IFRS9!H$1&amp;"|"&amp;IFRS9!$B19,'Data Annex'!$K$1:$K$4779,0),MATCH(IFRS9!H$2,'Data Annex'!$K$1:$BS$1,0)),"")</f>
        <v>8.560337904192647E-2</v>
      </c>
      <c r="I19" s="190">
        <f>IFERROR(INDEX('Data Annex'!$K$1:$BS$4779,MATCH(IFRS9!I$1&amp;"|"&amp;IFRS9!$B19,'Data Annex'!$K$1:$K$4779,0),MATCH(IFRS9!I$2,'Data Annex'!$K$1:$BS$1,0)),"")</f>
        <v>8.8949643895386704E-2</v>
      </c>
      <c r="J19" s="195">
        <f>IFERROR(INDEX('Data Annex'!$K$1:$BS$4779,MATCH(IFRS9!J$1&amp;"|"&amp;IFRS9!$B19,'Data Annex'!$K$1:$K$4779,0),MATCH(IFRS9!J$2,'Data Annex'!$K$1:$BS$1,0)),"")</f>
        <v>8.8714004261735799E-2</v>
      </c>
      <c r="K19" s="190">
        <f>IFERROR(INDEX('Data Annex'!$K$1:$BS$4779,MATCH(IFRS9!K$1&amp;"|"&amp;IFRS9!$B19,'Data Annex'!$K$1:$K$4779,0),MATCH(IFRS9!K$2,'Data Annex'!$K$1:$BS$1,0)),"")</f>
        <v>1.5087155141431711E-2</v>
      </c>
      <c r="L19" s="190">
        <f>IFERROR(INDEX('Data Annex'!$K$1:$BS$4779,MATCH(IFRS9!L$1&amp;"|"&amp;IFRS9!$B19,'Data Annex'!$K$1:$K$4779,0),MATCH(IFRS9!L$2,'Data Annex'!$K$1:$BS$1,0)),"")</f>
        <v>1.5356326886987615E-2</v>
      </c>
      <c r="M19" s="195">
        <f>IFERROR(INDEX('Data Annex'!$K$1:$BS$4779,MATCH(IFRS9!M$1&amp;"|"&amp;IFRS9!$B19,'Data Annex'!$K$1:$K$4779,0),MATCH(IFRS9!M$2,'Data Annex'!$K$1:$BS$1,0)),"")</f>
        <v>1.6600791452108694E-2</v>
      </c>
      <c r="N19" s="190">
        <f>IFERROR(INDEX('Data Annex'!$K$1:$BS$4779,MATCH(IFRS9!N$1&amp;"|"&amp;IFRS9!$B19,'Data Annex'!$K$1:$K$4779,0),MATCH(IFRS9!N$2,'Data Annex'!$K$1:$BS$1,0)),"")</f>
        <v>1.9593836565672909E-3</v>
      </c>
      <c r="O19" s="190">
        <f>IFERROR(INDEX('Data Annex'!$K$1:$BS$4779,MATCH(IFRS9!O$1&amp;"|"&amp;IFRS9!$B19,'Data Annex'!$K$1:$K$4779,0),MATCH(IFRS9!O$2,'Data Annex'!$K$1:$BS$1,0)),"")</f>
        <v>2.4670259564098219E-3</v>
      </c>
      <c r="P19" s="195">
        <f>IFERROR(INDEX('Data Annex'!$K$1:$BS$4779,MATCH(IFRS9!P$1&amp;"|"&amp;IFRS9!$B19,'Data Annex'!$K$1:$K$4779,0),MATCH(IFRS9!P$2,'Data Annex'!$K$1:$BS$1,0)),"")</f>
        <v>2.4592459796343872E-3</v>
      </c>
      <c r="Q19" s="190">
        <f>IFERROR(INDEX('Data Annex'!$K$1:$BS$4779,MATCH(IFRS9!Q$1&amp;"|"&amp;IFRS9!$B19,'Data Annex'!$K$1:$K$4779,0),MATCH(IFRS9!Q$2,'Data Annex'!$K$1:$BS$1,0)),"")</f>
        <v>5.6731881346204618E-2</v>
      </c>
      <c r="R19" s="190">
        <f>IFERROR(INDEX('Data Annex'!$K$1:$BS$4779,MATCH(IFRS9!R$1&amp;"|"&amp;IFRS9!$B19,'Data Annex'!$K$1:$K$4779,0),MATCH(IFRS9!R$2,'Data Annex'!$K$1:$BS$1,0)),"")</f>
        <v>6.702949322288658E-2</v>
      </c>
      <c r="S19" s="195">
        <f>IFERROR(INDEX('Data Annex'!$K$1:$BS$4779,MATCH(IFRS9!S$1&amp;"|"&amp;IFRS9!$B19,'Data Annex'!$K$1:$K$4779,0),MATCH(IFRS9!S$2,'Data Annex'!$K$1:$BS$1,0)),"")</f>
        <v>6.5768783858560581E-2</v>
      </c>
      <c r="T19" s="190">
        <f>IFERROR(INDEX('Data Annex'!$K$1:$BS$4779,MATCH(IFRS9!T$1&amp;"|"&amp;IFRS9!$B19,'Data Annex'!$K$1:$K$4779,0),MATCH(IFRS9!T$2,'Data Annex'!$K$1:$BS$1,0)),"")</f>
        <v>0.3542454797710487</v>
      </c>
      <c r="U19" s="190">
        <f>IFERROR(INDEX('Data Annex'!$K$1:$BS$4779,MATCH(IFRS9!U$1&amp;"|"&amp;IFRS9!$B19,'Data Annex'!$K$1:$K$4779,0),MATCH(IFRS9!U$2,'Data Annex'!$K$1:$BS$1,0)),"")</f>
        <v>0.37080335634066131</v>
      </c>
      <c r="V19" s="195">
        <f>IFERROR(INDEX('Data Annex'!$K$1:$BS$4779,MATCH(IFRS9!V$1&amp;"|"&amp;IFRS9!$B19,'Data Annex'!$K$1:$K$4779,0),MATCH(IFRS9!V$2,'Data Annex'!$K$1:$BS$1,0)),"")</f>
        <v>0.3712528858474467</v>
      </c>
    </row>
    <row r="20" spans="1:24" s="383" customFormat="1" ht="21" customHeight="1">
      <c r="A20" s="286">
        <v>8</v>
      </c>
      <c r="B20" s="209" t="s">
        <v>97</v>
      </c>
      <c r="C20" s="10"/>
      <c r="D20" s="219" t="str">
        <f t="shared" si="2"/>
        <v>EE</v>
      </c>
      <c r="E20" s="192">
        <f>IFERROR(INDEX('Data Annex'!$K$1:$BS$4779,MATCH(IFRS9!E$1&amp;"|"&amp;IFRS9!$B20,'Data Annex'!$K$1:$K$4779,0),MATCH(IFRS9!E$2,'Data Annex'!$K$1:$BS$1,0)),"")</f>
        <v>0.88372349609994405</v>
      </c>
      <c r="F20" s="192">
        <f>IFERROR(INDEX('Data Annex'!$K$1:$BS$4779,MATCH(IFRS9!F$1&amp;"|"&amp;IFRS9!$B20,'Data Annex'!$K$1:$K$4779,0),MATCH(IFRS9!F$2,'Data Annex'!$K$1:$BS$1,0)),"")</f>
        <v>0.88901026498884306</v>
      </c>
      <c r="G20" s="193">
        <f>IFERROR(INDEX('Data Annex'!$K$1:$BS$4779,MATCH(IFRS9!G$1&amp;"|"&amp;IFRS9!$B20,'Data Annex'!$K$1:$K$4779,0),MATCH(IFRS9!G$2,'Data Annex'!$K$1:$BS$1,0)),"")</f>
        <v>0.8954625351898432</v>
      </c>
      <c r="H20" s="192">
        <f>IFERROR(INDEX('Data Annex'!$K$1:$BS$4779,MATCH(IFRS9!H$1&amp;"|"&amp;IFRS9!$B20,'Data Annex'!$K$1:$K$4779,0),MATCH(IFRS9!H$2,'Data Annex'!$K$1:$BS$1,0)),"")</f>
        <v>0.10851370835134236</v>
      </c>
      <c r="I20" s="192">
        <f>IFERROR(INDEX('Data Annex'!$K$1:$BS$4779,MATCH(IFRS9!I$1&amp;"|"&amp;IFRS9!$B20,'Data Annex'!$K$1:$K$4779,0),MATCH(IFRS9!I$2,'Data Annex'!$K$1:$BS$1,0)),"")</f>
        <v>0.10243976981173145</v>
      </c>
      <c r="J20" s="193">
        <f>IFERROR(INDEX('Data Annex'!$K$1:$BS$4779,MATCH(IFRS9!J$1&amp;"|"&amp;IFRS9!$B20,'Data Annex'!$K$1:$K$4779,0),MATCH(IFRS9!J$2,'Data Annex'!$K$1:$BS$1,0)),"")</f>
        <v>9.5064244752223345E-2</v>
      </c>
      <c r="K20" s="192">
        <f>IFERROR(INDEX('Data Annex'!$K$1:$BS$4779,MATCH(IFRS9!K$1&amp;"|"&amp;IFRS9!$B20,'Data Annex'!$K$1:$K$4779,0),MATCH(IFRS9!K$2,'Data Annex'!$K$1:$BS$1,0)),"")</f>
        <v>7.2310923690654784E-3</v>
      </c>
      <c r="L20" s="192">
        <f>IFERROR(INDEX('Data Annex'!$K$1:$BS$4779,MATCH(IFRS9!L$1&amp;"|"&amp;IFRS9!$B20,'Data Annex'!$K$1:$K$4779,0),MATCH(IFRS9!L$2,'Data Annex'!$K$1:$BS$1,0)),"")</f>
        <v>8.2460693286116587E-3</v>
      </c>
      <c r="M20" s="193">
        <f>IFERROR(INDEX('Data Annex'!$K$1:$BS$4779,MATCH(IFRS9!M$1&amp;"|"&amp;IFRS9!$B20,'Data Annex'!$K$1:$K$4779,0),MATCH(IFRS9!M$2,'Data Annex'!$K$1:$BS$1,0)),"")</f>
        <v>9.2253699288935374E-3</v>
      </c>
      <c r="N20" s="192">
        <f>IFERROR(INDEX('Data Annex'!$K$1:$BS$4779,MATCH(IFRS9!N$1&amp;"|"&amp;IFRS9!$B20,'Data Annex'!$K$1:$K$4779,0),MATCH(IFRS9!N$2,'Data Annex'!$K$1:$BS$1,0)),"")</f>
        <v>2.047645229117039E-3</v>
      </c>
      <c r="O20" s="192">
        <f>IFERROR(INDEX('Data Annex'!$K$1:$BS$4779,MATCH(IFRS9!O$1&amp;"|"&amp;IFRS9!$B20,'Data Annex'!$K$1:$K$4779,0),MATCH(IFRS9!O$2,'Data Annex'!$K$1:$BS$1,0)),"")</f>
        <v>1.7977570152184715E-3</v>
      </c>
      <c r="P20" s="193">
        <f>IFERROR(INDEX('Data Annex'!$K$1:$BS$4779,MATCH(IFRS9!P$1&amp;"|"&amp;IFRS9!$B20,'Data Annex'!$K$1:$K$4779,0),MATCH(IFRS9!P$2,'Data Annex'!$K$1:$BS$1,0)),"")</f>
        <v>1.9645614637950641E-3</v>
      </c>
      <c r="Q20" s="192">
        <f>IFERROR(INDEX('Data Annex'!$K$1:$BS$4779,MATCH(IFRS9!Q$1&amp;"|"&amp;IFRS9!$B20,'Data Annex'!$K$1:$K$4779,0),MATCH(IFRS9!Q$2,'Data Annex'!$K$1:$BS$1,0)),"")</f>
        <v>2.102386189792789E-2</v>
      </c>
      <c r="R20" s="192">
        <f>IFERROR(INDEX('Data Annex'!$K$1:$BS$4779,MATCH(IFRS9!R$1&amp;"|"&amp;IFRS9!$B20,'Data Annex'!$K$1:$K$4779,0),MATCH(IFRS9!R$2,'Data Annex'!$K$1:$BS$1,0)),"")</f>
        <v>2.1643610307578925E-2</v>
      </c>
      <c r="S20" s="193">
        <f>IFERROR(INDEX('Data Annex'!$K$1:$BS$4779,MATCH(IFRS9!S$1&amp;"|"&amp;IFRS9!$B20,'Data Annex'!$K$1:$K$4779,0),MATCH(IFRS9!S$2,'Data Annex'!$K$1:$BS$1,0)),"")</f>
        <v>2.4085109559778616E-2</v>
      </c>
      <c r="T20" s="221">
        <f>IFERROR(INDEX('Data Annex'!$K$1:$BS$4779,MATCH(IFRS9!T$1&amp;"|"&amp;IFRS9!$B20,'Data Annex'!$K$1:$K$4779,0),MATCH(IFRS9!T$2,'Data Annex'!$K$1:$BS$1,0)),"")</f>
        <v>0.31136960537289365</v>
      </c>
      <c r="U20" s="221">
        <f>IFERROR(INDEX('Data Annex'!$K$1:$BS$4779,MATCH(IFRS9!U$1&amp;"|"&amp;IFRS9!$B20,'Data Annex'!$K$1:$K$4779,0),MATCH(IFRS9!U$2,'Data Annex'!$K$1:$BS$1,0)),"")</f>
        <v>0.33219020593618492</v>
      </c>
      <c r="V20" s="193">
        <f>IFERROR(INDEX('Data Annex'!$K$1:$BS$4779,MATCH(IFRS9!V$1&amp;"|"&amp;IFRS9!$B20,'Data Annex'!$K$1:$K$4779,0),MATCH(IFRS9!V$2,'Data Annex'!$K$1:$BS$1,0)),"")</f>
        <v>0.31139688595341464</v>
      </c>
    </row>
    <row r="21" spans="1:24" s="383" customFormat="1" ht="21" customHeight="1">
      <c r="A21" s="286">
        <v>9</v>
      </c>
      <c r="B21" s="213" t="s">
        <v>18</v>
      </c>
      <c r="C21" s="10"/>
      <c r="D21" s="219" t="str">
        <f t="shared" si="2"/>
        <v>ES</v>
      </c>
      <c r="E21" s="190">
        <f>IFERROR(INDEX('Data Annex'!$K$1:$BS$4779,MATCH(IFRS9!E$1&amp;"|"&amp;IFRS9!$B21,'Data Annex'!$K$1:$K$4779,0),MATCH(IFRS9!E$2,'Data Annex'!$K$1:$BS$1,0)),"")</f>
        <v>0.90189127329110286</v>
      </c>
      <c r="F21" s="190">
        <f>IFERROR(INDEX('Data Annex'!$K$1:$BS$4779,MATCH(IFRS9!F$1&amp;"|"&amp;IFRS9!$B21,'Data Annex'!$K$1:$K$4779,0),MATCH(IFRS9!F$2,'Data Annex'!$K$1:$BS$1,0)),"")</f>
        <v>0.90022126826234161</v>
      </c>
      <c r="G21" s="195">
        <f>IFERROR(INDEX('Data Annex'!$K$1:$BS$4779,MATCH(IFRS9!G$1&amp;"|"&amp;IFRS9!$B21,'Data Annex'!$K$1:$K$4779,0),MATCH(IFRS9!G$2,'Data Annex'!$K$1:$BS$1,0)),"")</f>
        <v>0.89723383538588197</v>
      </c>
      <c r="H21" s="190">
        <f>IFERROR(INDEX('Data Annex'!$K$1:$BS$4779,MATCH(IFRS9!H$1&amp;"|"&amp;IFRS9!$B21,'Data Annex'!$K$1:$K$4779,0),MATCH(IFRS9!H$2,'Data Annex'!$K$1:$BS$1,0)),"")</f>
        <v>6.808855302547405E-2</v>
      </c>
      <c r="I21" s="190">
        <f>IFERROR(INDEX('Data Annex'!$K$1:$BS$4779,MATCH(IFRS9!I$1&amp;"|"&amp;IFRS9!$B21,'Data Annex'!$K$1:$K$4779,0),MATCH(IFRS9!I$2,'Data Annex'!$K$1:$BS$1,0)),"")</f>
        <v>6.9450455067626857E-2</v>
      </c>
      <c r="J21" s="195">
        <f>IFERROR(INDEX('Data Annex'!$K$1:$BS$4779,MATCH(IFRS9!J$1&amp;"|"&amp;IFRS9!$B21,'Data Annex'!$K$1:$K$4779,0),MATCH(IFRS9!J$2,'Data Annex'!$K$1:$BS$1,0)),"")</f>
        <v>7.227579221915173E-2</v>
      </c>
      <c r="K21" s="190">
        <f>IFERROR(INDEX('Data Annex'!$K$1:$BS$4779,MATCH(IFRS9!K$1&amp;"|"&amp;IFRS9!$B21,'Data Annex'!$K$1:$K$4779,0),MATCH(IFRS9!K$2,'Data Annex'!$K$1:$BS$1,0)),"")</f>
        <v>2.9458599352411664E-2</v>
      </c>
      <c r="L21" s="190">
        <f>IFERROR(INDEX('Data Annex'!$K$1:$BS$4779,MATCH(IFRS9!L$1&amp;"|"&amp;IFRS9!$B21,'Data Annex'!$K$1:$K$4779,0),MATCH(IFRS9!L$2,'Data Annex'!$K$1:$BS$1,0)),"")</f>
        <v>2.9680137809446241E-2</v>
      </c>
      <c r="M21" s="195">
        <f>IFERROR(INDEX('Data Annex'!$K$1:$BS$4779,MATCH(IFRS9!M$1&amp;"|"&amp;IFRS9!$B21,'Data Annex'!$K$1:$K$4779,0),MATCH(IFRS9!M$2,'Data Annex'!$K$1:$BS$1,0)),"")</f>
        <v>2.9905251626479227E-2</v>
      </c>
      <c r="N21" s="190">
        <f>IFERROR(INDEX('Data Annex'!$K$1:$BS$4779,MATCH(IFRS9!N$1&amp;"|"&amp;IFRS9!$B21,'Data Annex'!$K$1:$K$4779,0),MATCH(IFRS9!N$2,'Data Annex'!$K$1:$BS$1,0)),"")</f>
        <v>3.9890726583431801E-3</v>
      </c>
      <c r="O21" s="190">
        <f>IFERROR(INDEX('Data Annex'!$K$1:$BS$4779,MATCH(IFRS9!O$1&amp;"|"&amp;IFRS9!$B21,'Data Annex'!$K$1:$K$4779,0),MATCH(IFRS9!O$2,'Data Annex'!$K$1:$BS$1,0)),"")</f>
        <v>4.0542947915191609E-3</v>
      </c>
      <c r="P21" s="195">
        <f>IFERROR(INDEX('Data Annex'!$K$1:$BS$4779,MATCH(IFRS9!P$1&amp;"|"&amp;IFRS9!$B21,'Data Annex'!$K$1:$K$4779,0),MATCH(IFRS9!P$2,'Data Annex'!$K$1:$BS$1,0)),"")</f>
        <v>3.6542695402713944E-3</v>
      </c>
      <c r="Q21" s="190">
        <f>IFERROR(INDEX('Data Annex'!$K$1:$BS$4779,MATCH(IFRS9!Q$1&amp;"|"&amp;IFRS9!$B21,'Data Annex'!$K$1:$K$4779,0),MATCH(IFRS9!Q$2,'Data Annex'!$K$1:$BS$1,0)),"")</f>
        <v>6.1660341758274576E-2</v>
      </c>
      <c r="R21" s="190">
        <f>IFERROR(INDEX('Data Annex'!$K$1:$BS$4779,MATCH(IFRS9!R$1&amp;"|"&amp;IFRS9!$B21,'Data Annex'!$K$1:$K$4779,0),MATCH(IFRS9!R$2,'Data Annex'!$K$1:$BS$1,0)),"")</f>
        <v>6.0342207860074291E-2</v>
      </c>
      <c r="S21" s="195">
        <f>IFERROR(INDEX('Data Annex'!$K$1:$BS$4779,MATCH(IFRS9!S$1&amp;"|"&amp;IFRS9!$B21,'Data Annex'!$K$1:$K$4779,0),MATCH(IFRS9!S$2,'Data Annex'!$K$1:$BS$1,0)),"")</f>
        <v>5.5348830386317827E-2</v>
      </c>
      <c r="T21" s="190">
        <f>IFERROR(INDEX('Data Annex'!$K$1:$BS$4779,MATCH(IFRS9!T$1&amp;"|"&amp;IFRS9!$B21,'Data Annex'!$K$1:$K$4779,0),MATCH(IFRS9!T$2,'Data Annex'!$K$1:$BS$1,0)),"")</f>
        <v>0.45412670480548745</v>
      </c>
      <c r="U21" s="190">
        <f>IFERROR(INDEX('Data Annex'!$K$1:$BS$4779,MATCH(IFRS9!U$1&amp;"|"&amp;IFRS9!$B21,'Data Annex'!$K$1:$K$4779,0),MATCH(IFRS9!U$2,'Data Annex'!$K$1:$BS$1,0)),"")</f>
        <v>0.44882114735669371</v>
      </c>
      <c r="V21" s="195">
        <f>IFERROR(INDEX('Data Annex'!$K$1:$BS$4779,MATCH(IFRS9!V$1&amp;"|"&amp;IFRS9!$B21,'Data Annex'!$K$1:$K$4779,0),MATCH(IFRS9!V$2,'Data Annex'!$K$1:$BS$1,0)),"")</f>
        <v>0.45447003760447474</v>
      </c>
    </row>
    <row r="22" spans="1:24" s="383" customFormat="1" ht="21" customHeight="1">
      <c r="A22" s="209">
        <v>10</v>
      </c>
      <c r="B22" s="209" t="s">
        <v>19</v>
      </c>
      <c r="C22" s="10"/>
      <c r="D22" s="219" t="str">
        <f t="shared" si="2"/>
        <v>FI</v>
      </c>
      <c r="E22" s="192">
        <f>IFERROR(INDEX('Data Annex'!$K$1:$BS$4779,MATCH(IFRS9!E$1&amp;"|"&amp;IFRS9!$B22,'Data Annex'!$K$1:$K$4779,0),MATCH(IFRS9!E$2,'Data Annex'!$K$1:$BS$1,0)),"")</f>
        <v>0.93017766422294801</v>
      </c>
      <c r="F22" s="192">
        <f>IFERROR(INDEX('Data Annex'!$K$1:$BS$4779,MATCH(IFRS9!F$1&amp;"|"&amp;IFRS9!$B22,'Data Annex'!$K$1:$K$4779,0),MATCH(IFRS9!F$2,'Data Annex'!$K$1:$BS$1,0)),"")</f>
        <v>0.91753828308792373</v>
      </c>
      <c r="G22" s="193">
        <f>IFERROR(INDEX('Data Annex'!$K$1:$BS$4779,MATCH(IFRS9!G$1&amp;"|"&amp;IFRS9!$B22,'Data Annex'!$K$1:$K$4779,0),MATCH(IFRS9!G$2,'Data Annex'!$K$1:$BS$1,0)),"")</f>
        <v>0.90496442395272181</v>
      </c>
      <c r="H22" s="192">
        <f>IFERROR(INDEX('Data Annex'!$K$1:$BS$4779,MATCH(IFRS9!H$1&amp;"|"&amp;IFRS9!$B22,'Data Annex'!$K$1:$K$4779,0),MATCH(IFRS9!H$2,'Data Annex'!$K$1:$BS$1,0)),"")</f>
        <v>5.8044978534558922E-2</v>
      </c>
      <c r="I22" s="192">
        <f>IFERROR(INDEX('Data Annex'!$K$1:$BS$4779,MATCH(IFRS9!I$1&amp;"|"&amp;IFRS9!$B22,'Data Annex'!$K$1:$K$4779,0),MATCH(IFRS9!I$2,'Data Annex'!$K$1:$BS$1,0)),"")</f>
        <v>6.9224661366008716E-2</v>
      </c>
      <c r="J22" s="193">
        <f>IFERROR(INDEX('Data Annex'!$K$1:$BS$4779,MATCH(IFRS9!J$1&amp;"|"&amp;IFRS9!$B22,'Data Annex'!$K$1:$K$4779,0),MATCH(IFRS9!J$2,'Data Annex'!$K$1:$BS$1,0)),"")</f>
        <v>8.0913013420770244E-2</v>
      </c>
      <c r="K22" s="192">
        <f>IFERROR(INDEX('Data Annex'!$K$1:$BS$4779,MATCH(IFRS9!K$1&amp;"|"&amp;IFRS9!$B22,'Data Annex'!$K$1:$K$4779,0),MATCH(IFRS9!K$2,'Data Annex'!$K$1:$BS$1,0)),"")</f>
        <v>1.1180701954951909E-2</v>
      </c>
      <c r="L22" s="192">
        <f>IFERROR(INDEX('Data Annex'!$K$1:$BS$4779,MATCH(IFRS9!L$1&amp;"|"&amp;IFRS9!$B22,'Data Annex'!$K$1:$K$4779,0),MATCH(IFRS9!L$2,'Data Annex'!$K$1:$BS$1,0)),"")</f>
        <v>1.2621991590683048E-2</v>
      </c>
      <c r="M22" s="193">
        <f>IFERROR(INDEX('Data Annex'!$K$1:$BS$4779,MATCH(IFRS9!M$1&amp;"|"&amp;IFRS9!$B22,'Data Annex'!$K$1:$K$4779,0),MATCH(IFRS9!M$2,'Data Annex'!$K$1:$BS$1,0)),"")</f>
        <v>1.3463918953268081E-2</v>
      </c>
      <c r="N22" s="192">
        <f>IFERROR(INDEX('Data Annex'!$K$1:$BS$4779,MATCH(IFRS9!N$1&amp;"|"&amp;IFRS9!$B22,'Data Annex'!$K$1:$K$4779,0),MATCH(IFRS9!N$2,'Data Annex'!$K$1:$BS$1,0)),"")</f>
        <v>7.0524083898966018E-4</v>
      </c>
      <c r="O22" s="192">
        <f>IFERROR(INDEX('Data Annex'!$K$1:$BS$4779,MATCH(IFRS9!O$1&amp;"|"&amp;IFRS9!$B22,'Data Annex'!$K$1:$K$4779,0),MATCH(IFRS9!O$2,'Data Annex'!$K$1:$BS$1,0)),"")</f>
        <v>7.6645564164893893E-4</v>
      </c>
      <c r="P22" s="193">
        <f>IFERROR(INDEX('Data Annex'!$K$1:$BS$4779,MATCH(IFRS9!P$1&amp;"|"&amp;IFRS9!$B22,'Data Annex'!$K$1:$K$4779,0),MATCH(IFRS9!P$2,'Data Annex'!$K$1:$BS$1,0)),"")</f>
        <v>7.1618523791611806E-4</v>
      </c>
      <c r="Q22" s="192">
        <f>IFERROR(INDEX('Data Annex'!$K$1:$BS$4779,MATCH(IFRS9!Q$1&amp;"|"&amp;IFRS9!$B22,'Data Annex'!$K$1:$K$4779,0),MATCH(IFRS9!Q$2,'Data Annex'!$K$1:$BS$1,0)),"")</f>
        <v>2.1462571558826596E-2</v>
      </c>
      <c r="R22" s="192">
        <f>IFERROR(INDEX('Data Annex'!$K$1:$BS$4779,MATCH(IFRS9!R$1&amp;"|"&amp;IFRS9!$B22,'Data Annex'!$K$1:$K$4779,0),MATCH(IFRS9!R$2,'Data Annex'!$K$1:$BS$1,0)),"")</f>
        <v>2.0226368709117197E-2</v>
      </c>
      <c r="S22" s="193">
        <f>IFERROR(INDEX('Data Annex'!$K$1:$BS$4779,MATCH(IFRS9!S$1&amp;"|"&amp;IFRS9!$B22,'Data Annex'!$K$1:$K$4779,0),MATCH(IFRS9!S$2,'Data Annex'!$K$1:$BS$1,0)),"")</f>
        <v>1.9580842263857652E-2</v>
      </c>
      <c r="T22" s="221">
        <f>IFERROR(INDEX('Data Annex'!$K$1:$BS$4779,MATCH(IFRS9!T$1&amp;"|"&amp;IFRS9!$B22,'Data Annex'!$K$1:$K$4779,0),MATCH(IFRS9!T$2,'Data Annex'!$K$1:$BS$1,0)),"")</f>
        <v>0.33236176347644464</v>
      </c>
      <c r="U22" s="221">
        <f>IFERROR(INDEX('Data Annex'!$K$1:$BS$4779,MATCH(IFRS9!U$1&amp;"|"&amp;IFRS9!$B22,'Data Annex'!$K$1:$K$4779,0),MATCH(IFRS9!U$2,'Data Annex'!$K$1:$BS$1,0)),"")</f>
        <v>0.29097934603106307</v>
      </c>
      <c r="V22" s="193">
        <f>IFERROR(INDEX('Data Annex'!$K$1:$BS$4779,MATCH(IFRS9!V$1&amp;"|"&amp;IFRS9!$B22,'Data Annex'!$K$1:$K$4779,0),MATCH(IFRS9!V$2,'Data Annex'!$K$1:$BS$1,0)),"")</f>
        <v>0.28062650253632737</v>
      </c>
    </row>
    <row r="23" spans="1:24" ht="21" customHeight="1">
      <c r="A23" s="209">
        <v>11</v>
      </c>
      <c r="B23" s="209" t="s">
        <v>20</v>
      </c>
      <c r="D23" s="219" t="str">
        <f t="shared" si="2"/>
        <v>FR</v>
      </c>
      <c r="E23" s="190">
        <f>IFERROR(INDEX('Data Annex'!$K$1:$BS$4779,MATCH(IFRS9!E$1&amp;"|"&amp;IFRS9!$B23,'Data Annex'!$K$1:$K$4779,0),MATCH(IFRS9!E$2,'Data Annex'!$K$1:$BS$1,0)),"")</f>
        <v>0.87830614188495493</v>
      </c>
      <c r="F23" s="190">
        <f>IFERROR(INDEX('Data Annex'!$K$1:$BS$4779,MATCH(IFRS9!F$1&amp;"|"&amp;IFRS9!$B23,'Data Annex'!$K$1:$K$4779,0),MATCH(IFRS9!F$2,'Data Annex'!$K$1:$BS$1,0)),"")</f>
        <v>0.88480188053225317</v>
      </c>
      <c r="G23" s="195">
        <f>IFERROR(INDEX('Data Annex'!$K$1:$BS$4779,MATCH(IFRS9!G$1&amp;"|"&amp;IFRS9!$B23,'Data Annex'!$K$1:$K$4779,0),MATCH(IFRS9!G$2,'Data Annex'!$K$1:$BS$1,0)),"")</f>
        <v>0.88161689782108699</v>
      </c>
      <c r="H23" s="190">
        <f>IFERROR(INDEX('Data Annex'!$K$1:$BS$4779,MATCH(IFRS9!H$1&amp;"|"&amp;IFRS9!$B23,'Data Annex'!$K$1:$K$4779,0),MATCH(IFRS9!H$2,'Data Annex'!$K$1:$BS$1,0)),"")</f>
        <v>9.8262723538376784E-2</v>
      </c>
      <c r="I23" s="190">
        <f>IFERROR(INDEX('Data Annex'!$K$1:$BS$4779,MATCH(IFRS9!I$1&amp;"|"&amp;IFRS9!$B23,'Data Annex'!$K$1:$K$4779,0),MATCH(IFRS9!I$2,'Data Annex'!$K$1:$BS$1,0)),"")</f>
        <v>9.1228910879951053E-2</v>
      </c>
      <c r="J23" s="195">
        <f>IFERROR(INDEX('Data Annex'!$K$1:$BS$4779,MATCH(IFRS9!J$1&amp;"|"&amp;IFRS9!$B23,'Data Annex'!$K$1:$K$4779,0),MATCH(IFRS9!J$2,'Data Annex'!$K$1:$BS$1,0)),"")</f>
        <v>9.4383878377476929E-2</v>
      </c>
      <c r="K23" s="190">
        <f>IFERROR(INDEX('Data Annex'!$K$1:$BS$4779,MATCH(IFRS9!K$1&amp;"|"&amp;IFRS9!$B23,'Data Annex'!$K$1:$K$4779,0),MATCH(IFRS9!K$2,'Data Annex'!$K$1:$BS$1,0)),"")</f>
        <v>2.2810399001262881E-2</v>
      </c>
      <c r="L23" s="190">
        <f>IFERROR(INDEX('Data Annex'!$K$1:$BS$4779,MATCH(IFRS9!L$1&amp;"|"&amp;IFRS9!$B23,'Data Annex'!$K$1:$K$4779,0),MATCH(IFRS9!L$2,'Data Annex'!$K$1:$BS$1,0)),"")</f>
        <v>2.3327357995355541E-2</v>
      </c>
      <c r="M23" s="195">
        <f>IFERROR(INDEX('Data Annex'!$K$1:$BS$4779,MATCH(IFRS9!M$1&amp;"|"&amp;IFRS9!$B23,'Data Annex'!$K$1:$K$4779,0),MATCH(IFRS9!M$2,'Data Annex'!$K$1:$BS$1,0)),"")</f>
        <v>2.3388018755634635E-2</v>
      </c>
      <c r="N23" s="190">
        <f>IFERROR(INDEX('Data Annex'!$K$1:$BS$4779,MATCH(IFRS9!N$1&amp;"|"&amp;IFRS9!$B23,'Data Annex'!$K$1:$K$4779,0),MATCH(IFRS9!N$2,'Data Annex'!$K$1:$BS$1,0)),"")</f>
        <v>2.33974199972039E-3</v>
      </c>
      <c r="O23" s="190">
        <f>IFERROR(INDEX('Data Annex'!$K$1:$BS$4779,MATCH(IFRS9!O$1&amp;"|"&amp;IFRS9!$B23,'Data Annex'!$K$1:$K$4779,0),MATCH(IFRS9!O$2,'Data Annex'!$K$1:$BS$1,0)),"")</f>
        <v>2.2637284038512545E-3</v>
      </c>
      <c r="P23" s="195">
        <f>IFERROR(INDEX('Data Annex'!$K$1:$BS$4779,MATCH(IFRS9!P$1&amp;"|"&amp;IFRS9!$B23,'Data Annex'!$K$1:$K$4779,0),MATCH(IFRS9!P$2,'Data Annex'!$K$1:$BS$1,0)),"")</f>
        <v>2.1762459866672672E-3</v>
      </c>
      <c r="Q23" s="190">
        <f>IFERROR(INDEX('Data Annex'!$K$1:$BS$4779,MATCH(IFRS9!Q$1&amp;"|"&amp;IFRS9!$B23,'Data Annex'!$K$1:$K$4779,0),MATCH(IFRS9!Q$2,'Data Annex'!$K$1:$BS$1,0)),"")</f>
        <v>3.8939146017899939E-2</v>
      </c>
      <c r="R23" s="190">
        <f>IFERROR(INDEX('Data Annex'!$K$1:$BS$4779,MATCH(IFRS9!R$1&amp;"|"&amp;IFRS9!$B23,'Data Annex'!$K$1:$K$4779,0),MATCH(IFRS9!R$2,'Data Annex'!$K$1:$BS$1,0)),"")</f>
        <v>3.9892969436606376E-2</v>
      </c>
      <c r="S23" s="195">
        <f>IFERROR(INDEX('Data Annex'!$K$1:$BS$4779,MATCH(IFRS9!S$1&amp;"|"&amp;IFRS9!$B23,'Data Annex'!$K$1:$K$4779,0),MATCH(IFRS9!S$2,'Data Annex'!$K$1:$BS$1,0)),"")</f>
        <v>3.8175251229313242E-2</v>
      </c>
      <c r="T23" s="190">
        <f>IFERROR(INDEX('Data Annex'!$K$1:$BS$4779,MATCH(IFRS9!T$1&amp;"|"&amp;IFRS9!$B23,'Data Annex'!$K$1:$K$4779,0),MATCH(IFRS9!T$2,'Data Annex'!$K$1:$BS$1,0)),"")</f>
        <v>0.4731315432024531</v>
      </c>
      <c r="U23" s="190">
        <f>IFERROR(INDEX('Data Annex'!$K$1:$BS$4779,MATCH(IFRS9!U$1&amp;"|"&amp;IFRS9!$B23,'Data Annex'!$K$1:$K$4779,0),MATCH(IFRS9!U$2,'Data Annex'!$K$1:$BS$1,0)),"")</f>
        <v>0.46140775974065712</v>
      </c>
      <c r="V23" s="195">
        <f>IFERROR(INDEX('Data Annex'!$K$1:$BS$4779,MATCH(IFRS9!V$1&amp;"|"&amp;IFRS9!$B23,'Data Annex'!$K$1:$K$4779,0),MATCH(IFRS9!V$2,'Data Annex'!$K$1:$BS$1,0)),"")</f>
        <v>0.4577832233444078</v>
      </c>
      <c r="X23" s="378"/>
    </row>
    <row r="24" spans="1:24" ht="21" customHeight="1">
      <c r="A24" s="209">
        <v>13</v>
      </c>
      <c r="B24" s="209" t="s">
        <v>22</v>
      </c>
      <c r="D24" s="219" t="str">
        <f t="shared" si="2"/>
        <v>GR</v>
      </c>
      <c r="E24" s="192">
        <f>IFERROR(INDEX('Data Annex'!$K$1:$BS$4779,MATCH(IFRS9!E$1&amp;"|"&amp;IFRS9!$B24,'Data Annex'!$K$1:$K$4779,0),MATCH(IFRS9!E$2,'Data Annex'!$K$1:$BS$1,0)),"")</f>
        <v>0.8184453289495035</v>
      </c>
      <c r="F24" s="192">
        <f>IFERROR(INDEX('Data Annex'!$K$1:$BS$4779,MATCH(IFRS9!F$1&amp;"|"&amp;IFRS9!$B24,'Data Annex'!$K$1:$K$4779,0),MATCH(IFRS9!F$2,'Data Annex'!$K$1:$BS$1,0)),"")</f>
        <v>0.83857867143585973</v>
      </c>
      <c r="G24" s="193">
        <f>IFERROR(INDEX('Data Annex'!$K$1:$BS$4779,MATCH(IFRS9!G$1&amp;"|"&amp;IFRS9!$B24,'Data Annex'!$K$1:$K$4779,0),MATCH(IFRS9!G$2,'Data Annex'!$K$1:$BS$1,0)),"")</f>
        <v>0.8555881434810505</v>
      </c>
      <c r="H24" s="192">
        <f>IFERROR(INDEX('Data Annex'!$K$1:$BS$4779,MATCH(IFRS9!H$1&amp;"|"&amp;IFRS9!$B24,'Data Annex'!$K$1:$K$4779,0),MATCH(IFRS9!H$2,'Data Annex'!$K$1:$BS$1,0)),"")</f>
        <v>0.1137145715846552</v>
      </c>
      <c r="I24" s="192">
        <f>IFERROR(INDEX('Data Annex'!$K$1:$BS$4779,MATCH(IFRS9!I$1&amp;"|"&amp;IFRS9!$B24,'Data Annex'!$K$1:$K$4779,0),MATCH(IFRS9!I$2,'Data Annex'!$K$1:$BS$1,0)),"")</f>
        <v>0.1025077398241576</v>
      </c>
      <c r="J24" s="193">
        <f>IFERROR(INDEX('Data Annex'!$K$1:$BS$4779,MATCH(IFRS9!J$1&amp;"|"&amp;IFRS9!$B24,'Data Annex'!$K$1:$K$4779,0),MATCH(IFRS9!J$2,'Data Annex'!$K$1:$BS$1,0)),"")</f>
        <v>9.6060461380692713E-2</v>
      </c>
      <c r="K24" s="192">
        <f>IFERROR(INDEX('Data Annex'!$K$1:$BS$4779,MATCH(IFRS9!K$1&amp;"|"&amp;IFRS9!$B24,'Data Annex'!$K$1:$K$4779,0),MATCH(IFRS9!K$2,'Data Annex'!$K$1:$BS$1,0)),"")</f>
        <v>5.4020811469883939E-2</v>
      </c>
      <c r="L24" s="192">
        <f>IFERROR(INDEX('Data Annex'!$K$1:$BS$4779,MATCH(IFRS9!L$1&amp;"|"&amp;IFRS9!$B24,'Data Annex'!$K$1:$K$4779,0),MATCH(IFRS9!L$2,'Data Annex'!$K$1:$BS$1,0)),"")</f>
        <v>4.606849201660726E-2</v>
      </c>
      <c r="M24" s="193">
        <f>IFERROR(INDEX('Data Annex'!$K$1:$BS$4779,MATCH(IFRS9!M$1&amp;"|"&amp;IFRS9!$B24,'Data Annex'!$K$1:$K$4779,0),MATCH(IFRS9!M$2,'Data Annex'!$K$1:$BS$1,0)),"")</f>
        <v>3.6884330715647728E-2</v>
      </c>
      <c r="N24" s="192">
        <f>IFERROR(INDEX('Data Annex'!$K$1:$BS$4779,MATCH(IFRS9!N$1&amp;"|"&amp;IFRS9!$B24,'Data Annex'!$K$1:$K$4779,0),MATCH(IFRS9!N$2,'Data Annex'!$K$1:$BS$1,0)),"")</f>
        <v>3.5483992770408371E-3</v>
      </c>
      <c r="O24" s="192">
        <f>IFERROR(INDEX('Data Annex'!$K$1:$BS$4779,MATCH(IFRS9!O$1&amp;"|"&amp;IFRS9!$B24,'Data Annex'!$K$1:$K$4779,0),MATCH(IFRS9!O$2,'Data Annex'!$K$1:$BS$1,0)),"")</f>
        <v>3.6473222036449504E-3</v>
      </c>
      <c r="P24" s="193">
        <f>IFERROR(INDEX('Data Annex'!$K$1:$BS$4779,MATCH(IFRS9!P$1&amp;"|"&amp;IFRS9!$B24,'Data Annex'!$K$1:$K$4779,0),MATCH(IFRS9!P$2,'Data Annex'!$K$1:$BS$1,0)),"")</f>
        <v>3.6839839026311526E-3</v>
      </c>
      <c r="Q24" s="192">
        <f>IFERROR(INDEX('Data Annex'!$K$1:$BS$4779,MATCH(IFRS9!Q$1&amp;"|"&amp;IFRS9!$B24,'Data Annex'!$K$1:$K$4779,0),MATCH(IFRS9!Q$2,'Data Annex'!$K$1:$BS$1,0)),"")</f>
        <v>5.0281745224143318E-2</v>
      </c>
      <c r="R24" s="192">
        <f>IFERROR(INDEX('Data Annex'!$K$1:$BS$4779,MATCH(IFRS9!R$1&amp;"|"&amp;IFRS9!$B24,'Data Annex'!$K$1:$K$4779,0),MATCH(IFRS9!R$2,'Data Annex'!$K$1:$BS$1,0)),"")</f>
        <v>5.1683192323455085E-2</v>
      </c>
      <c r="S24" s="193">
        <f>IFERROR(INDEX('Data Annex'!$K$1:$BS$4779,MATCH(IFRS9!S$1&amp;"|"&amp;IFRS9!$B24,'Data Annex'!$K$1:$K$4779,0),MATCH(IFRS9!S$2,'Data Annex'!$K$1:$BS$1,0)),"")</f>
        <v>5.2460320895233489E-2</v>
      </c>
      <c r="T24" s="221">
        <f>IFERROR(INDEX('Data Annex'!$K$1:$BS$4779,MATCH(IFRS9!T$1&amp;"|"&amp;IFRS9!$B24,'Data Annex'!$K$1:$K$4779,0),MATCH(IFRS9!T$2,'Data Annex'!$K$1:$BS$1,0)),"")</f>
        <v>0.45369244972517214</v>
      </c>
      <c r="U24" s="221">
        <f>IFERROR(INDEX('Data Annex'!$K$1:$BS$4779,MATCH(IFRS9!U$1&amp;"|"&amp;IFRS9!$B24,'Data Annex'!$K$1:$K$4779,0),MATCH(IFRS9!U$2,'Data Annex'!$K$1:$BS$1,0)),"")</f>
        <v>0.43767057473495585</v>
      </c>
      <c r="V24" s="193">
        <f>IFERROR(INDEX('Data Annex'!$K$1:$BS$4779,MATCH(IFRS9!V$1&amp;"|"&amp;IFRS9!$B24,'Data Annex'!$K$1:$K$4779,0),MATCH(IFRS9!V$2,'Data Annex'!$K$1:$BS$1,0)),"")</f>
        <v>0.44195560621573593</v>
      </c>
      <c r="X24" s="378"/>
    </row>
    <row r="25" spans="1:24" ht="21" customHeight="1">
      <c r="A25" s="285">
        <v>14</v>
      </c>
      <c r="B25" s="209" t="s">
        <v>90</v>
      </c>
      <c r="D25" s="219" t="str">
        <f t="shared" si="2"/>
        <v>HR</v>
      </c>
      <c r="E25" s="190">
        <f>IFERROR(INDEX('Data Annex'!$K$1:$BS$4779,MATCH(IFRS9!E$1&amp;"|"&amp;IFRS9!$B25,'Data Annex'!$K$1:$K$4779,0),MATCH(IFRS9!E$2,'Data Annex'!$K$1:$BS$1,0)),"")</f>
        <v>0.81730209610952431</v>
      </c>
      <c r="F25" s="190">
        <f>IFERROR(INDEX('Data Annex'!$K$1:$BS$4779,MATCH(IFRS9!F$1&amp;"|"&amp;IFRS9!$B25,'Data Annex'!$K$1:$K$4779,0),MATCH(IFRS9!F$2,'Data Annex'!$K$1:$BS$1,0)),"")</f>
        <v>0.83565807992379471</v>
      </c>
      <c r="G25" s="195">
        <f>IFERROR(INDEX('Data Annex'!$K$1:$BS$4779,MATCH(IFRS9!G$1&amp;"|"&amp;IFRS9!$B25,'Data Annex'!$K$1:$K$4779,0),MATCH(IFRS9!G$2,'Data Annex'!$K$1:$BS$1,0)),"")</f>
        <v>0.8194343018697231</v>
      </c>
      <c r="H25" s="190">
        <f>IFERROR(INDEX('Data Annex'!$K$1:$BS$4779,MATCH(IFRS9!H$1&amp;"|"&amp;IFRS9!$B25,'Data Annex'!$K$1:$K$4779,0),MATCH(IFRS9!H$2,'Data Annex'!$K$1:$BS$1,0)),"")</f>
        <v>0.15151214023596962</v>
      </c>
      <c r="I25" s="190">
        <f>IFERROR(INDEX('Data Annex'!$K$1:$BS$4779,MATCH(IFRS9!I$1&amp;"|"&amp;IFRS9!$B25,'Data Annex'!$K$1:$K$4779,0),MATCH(IFRS9!I$2,'Data Annex'!$K$1:$BS$1,0)),"")</f>
        <v>0.14133675761530803</v>
      </c>
      <c r="J25" s="195">
        <f>IFERROR(INDEX('Data Annex'!$K$1:$BS$4779,MATCH(IFRS9!J$1&amp;"|"&amp;IFRS9!$B25,'Data Annex'!$K$1:$K$4779,0),MATCH(IFRS9!J$2,'Data Annex'!$K$1:$BS$1,0)),"")</f>
        <v>0.15612616426579581</v>
      </c>
      <c r="K25" s="190">
        <f>IFERROR(INDEX('Data Annex'!$K$1:$BS$4779,MATCH(IFRS9!K$1&amp;"|"&amp;IFRS9!$B25,'Data Annex'!$K$1:$K$4779,0),MATCH(IFRS9!K$2,'Data Annex'!$K$1:$BS$1,0)),"")</f>
        <v>3.0170635688066091E-2</v>
      </c>
      <c r="L25" s="190">
        <f>IFERROR(INDEX('Data Annex'!$K$1:$BS$4779,MATCH(IFRS9!L$1&amp;"|"&amp;IFRS9!$B25,'Data Annex'!$K$1:$K$4779,0),MATCH(IFRS9!L$2,'Data Annex'!$K$1:$BS$1,0)),"")</f>
        <v>2.2238279668015878E-2</v>
      </c>
      <c r="M25" s="195">
        <f>IFERROR(INDEX('Data Annex'!$K$1:$BS$4779,MATCH(IFRS9!M$1&amp;"|"&amp;IFRS9!$B25,'Data Annex'!$K$1:$K$4779,0),MATCH(IFRS9!M$2,'Data Annex'!$K$1:$BS$1,0)),"")</f>
        <v>2.3687028153095892E-2</v>
      </c>
      <c r="N25" s="190">
        <f>IFERROR(INDEX('Data Annex'!$K$1:$BS$4779,MATCH(IFRS9!N$1&amp;"|"&amp;IFRS9!$B25,'Data Annex'!$K$1:$K$4779,0),MATCH(IFRS9!N$2,'Data Annex'!$K$1:$BS$1,0)),"")</f>
        <v>4.7100181244387473E-3</v>
      </c>
      <c r="O25" s="190">
        <f>IFERROR(INDEX('Data Annex'!$K$1:$BS$4779,MATCH(IFRS9!O$1&amp;"|"&amp;IFRS9!$B25,'Data Annex'!$K$1:$K$4779,0),MATCH(IFRS9!O$2,'Data Annex'!$K$1:$BS$1,0)),"")</f>
        <v>4.3419925475428438E-3</v>
      </c>
      <c r="P25" s="195">
        <f>IFERROR(INDEX('Data Annex'!$K$1:$BS$4779,MATCH(IFRS9!P$1&amp;"|"&amp;IFRS9!$B25,'Data Annex'!$K$1:$K$4779,0),MATCH(IFRS9!P$2,'Data Annex'!$K$1:$BS$1,0)),"")</f>
        <v>4.4377987174720971E-3</v>
      </c>
      <c r="Q25" s="190">
        <f>IFERROR(INDEX('Data Annex'!$K$1:$BS$4779,MATCH(IFRS9!Q$1&amp;"|"&amp;IFRS9!$B25,'Data Annex'!$K$1:$K$4779,0),MATCH(IFRS9!Q$2,'Data Annex'!$K$1:$BS$1,0)),"")</f>
        <v>7.7631237962796681E-2</v>
      </c>
      <c r="R25" s="190">
        <f>IFERROR(INDEX('Data Annex'!$K$1:$BS$4779,MATCH(IFRS9!R$1&amp;"|"&amp;IFRS9!$B25,'Data Annex'!$K$1:$K$4779,0),MATCH(IFRS9!R$2,'Data Annex'!$K$1:$BS$1,0)),"")</f>
        <v>7.4011550387966529E-2</v>
      </c>
      <c r="S25" s="195">
        <f>IFERROR(INDEX('Data Annex'!$K$1:$BS$4779,MATCH(IFRS9!S$1&amp;"|"&amp;IFRS9!$B25,'Data Annex'!$K$1:$K$4779,0),MATCH(IFRS9!S$2,'Data Annex'!$K$1:$BS$1,0)),"")</f>
        <v>7.2877799167261378E-2</v>
      </c>
      <c r="T25" s="190">
        <f>IFERROR(INDEX('Data Annex'!$K$1:$BS$4779,MATCH(IFRS9!T$1&amp;"|"&amp;IFRS9!$B25,'Data Annex'!$K$1:$K$4779,0),MATCH(IFRS9!T$2,'Data Annex'!$K$1:$BS$1,0)),"")</f>
        <v>0.65952285688546064</v>
      </c>
      <c r="U25" s="190">
        <f>IFERROR(INDEX('Data Annex'!$K$1:$BS$4779,MATCH(IFRS9!U$1&amp;"|"&amp;IFRS9!$B25,'Data Annex'!$K$1:$K$4779,0),MATCH(IFRS9!U$2,'Data Annex'!$K$1:$BS$1,0)),"")</f>
        <v>0.70402516761322687</v>
      </c>
      <c r="V25" s="195">
        <f>IFERROR(INDEX('Data Annex'!$K$1:$BS$4779,MATCH(IFRS9!V$1&amp;"|"&amp;IFRS9!$B25,'Data Annex'!$K$1:$K$4779,0),MATCH(IFRS9!V$2,'Data Annex'!$K$1:$BS$1,0)),"")</f>
        <v>0.71382806426979639</v>
      </c>
      <c r="X25" s="378"/>
    </row>
    <row r="26" spans="1:24" ht="21" customHeight="1">
      <c r="A26" s="209">
        <v>15</v>
      </c>
      <c r="B26" s="209" t="s">
        <v>23</v>
      </c>
      <c r="D26" s="219" t="str">
        <f t="shared" si="2"/>
        <v>HU</v>
      </c>
      <c r="E26" s="192">
        <f>IFERROR(INDEX('Data Annex'!$K$1:$BS$4779,MATCH(IFRS9!E$1&amp;"|"&amp;IFRS9!$B26,'Data Annex'!$K$1:$K$4779,0),MATCH(IFRS9!E$2,'Data Annex'!$K$1:$BS$1,0)),"")</f>
        <v>0.81010827968682741</v>
      </c>
      <c r="F26" s="192">
        <f>IFERROR(INDEX('Data Annex'!$K$1:$BS$4779,MATCH(IFRS9!F$1&amp;"|"&amp;IFRS9!$B26,'Data Annex'!$K$1:$K$4779,0),MATCH(IFRS9!F$2,'Data Annex'!$K$1:$BS$1,0)),"")</f>
        <v>0.83233591513552452</v>
      </c>
      <c r="G26" s="193">
        <f>IFERROR(INDEX('Data Annex'!$K$1:$BS$4779,MATCH(IFRS9!G$1&amp;"|"&amp;IFRS9!$B26,'Data Annex'!$K$1:$K$4779,0),MATCH(IFRS9!G$2,'Data Annex'!$K$1:$BS$1,0)),"")</f>
        <v>0.82209724575494092</v>
      </c>
      <c r="H26" s="192">
        <f>IFERROR(INDEX('Data Annex'!$K$1:$BS$4779,MATCH(IFRS9!H$1&amp;"|"&amp;IFRS9!$B26,'Data Annex'!$K$1:$K$4779,0),MATCH(IFRS9!H$2,'Data Annex'!$K$1:$BS$1,0)),"")</f>
        <v>0.14683440939724954</v>
      </c>
      <c r="I26" s="192">
        <f>IFERROR(INDEX('Data Annex'!$K$1:$BS$4779,MATCH(IFRS9!I$1&amp;"|"&amp;IFRS9!$B26,'Data Annex'!$K$1:$K$4779,0),MATCH(IFRS9!I$2,'Data Annex'!$K$1:$BS$1,0)),"")</f>
        <v>0.12695638659620223</v>
      </c>
      <c r="J26" s="193">
        <f>IFERROR(INDEX('Data Annex'!$K$1:$BS$4779,MATCH(IFRS9!J$1&amp;"|"&amp;IFRS9!$B26,'Data Annex'!$K$1:$K$4779,0),MATCH(IFRS9!J$2,'Data Annex'!$K$1:$BS$1,0)),"")</f>
        <v>0.13826314379439308</v>
      </c>
      <c r="K26" s="192">
        <f>IFERROR(INDEX('Data Annex'!$K$1:$BS$4779,MATCH(IFRS9!K$1&amp;"|"&amp;IFRS9!$B26,'Data Annex'!$K$1:$K$4779,0),MATCH(IFRS9!K$2,'Data Annex'!$K$1:$BS$1,0)),"")</f>
        <v>3.8967724147622784E-2</v>
      </c>
      <c r="L26" s="192">
        <f>IFERROR(INDEX('Data Annex'!$K$1:$BS$4779,MATCH(IFRS9!L$1&amp;"|"&amp;IFRS9!$B26,'Data Annex'!$K$1:$K$4779,0),MATCH(IFRS9!L$2,'Data Annex'!$K$1:$BS$1,0)),"")</f>
        <v>3.5909391907366202E-2</v>
      </c>
      <c r="M26" s="193">
        <f>IFERROR(INDEX('Data Annex'!$K$1:$BS$4779,MATCH(IFRS9!M$1&amp;"|"&amp;IFRS9!$B26,'Data Annex'!$K$1:$K$4779,0),MATCH(IFRS9!M$2,'Data Annex'!$K$1:$BS$1,0)),"")</f>
        <v>3.5296792770892857E-2</v>
      </c>
      <c r="N26" s="192">
        <f>IFERROR(INDEX('Data Annex'!$K$1:$BS$4779,MATCH(IFRS9!N$1&amp;"|"&amp;IFRS9!$B26,'Data Annex'!$K$1:$K$4779,0),MATCH(IFRS9!N$2,'Data Annex'!$K$1:$BS$1,0)),"")</f>
        <v>9.5932878142190193E-3</v>
      </c>
      <c r="O26" s="192">
        <f>IFERROR(INDEX('Data Annex'!$K$1:$BS$4779,MATCH(IFRS9!O$1&amp;"|"&amp;IFRS9!$B26,'Data Annex'!$K$1:$K$4779,0),MATCH(IFRS9!O$2,'Data Annex'!$K$1:$BS$1,0)),"")</f>
        <v>1.0317621770690018E-2</v>
      </c>
      <c r="P26" s="193">
        <f>IFERROR(INDEX('Data Annex'!$K$1:$BS$4779,MATCH(IFRS9!P$1&amp;"|"&amp;IFRS9!$B26,'Data Annex'!$K$1:$K$4779,0),MATCH(IFRS9!P$2,'Data Annex'!$K$1:$BS$1,0)),"")</f>
        <v>9.8525367172508441E-3</v>
      </c>
      <c r="Q26" s="192">
        <f>IFERROR(INDEX('Data Annex'!$K$1:$BS$4779,MATCH(IFRS9!Q$1&amp;"|"&amp;IFRS9!$B26,'Data Annex'!$K$1:$K$4779,0),MATCH(IFRS9!Q$2,'Data Annex'!$K$1:$BS$1,0)),"")</f>
        <v>7.8659446248596165E-2</v>
      </c>
      <c r="R26" s="192">
        <f>IFERROR(INDEX('Data Annex'!$K$1:$BS$4779,MATCH(IFRS9!R$1&amp;"|"&amp;IFRS9!$B26,'Data Annex'!$K$1:$K$4779,0),MATCH(IFRS9!R$2,'Data Annex'!$K$1:$BS$1,0)),"")</f>
        <v>8.4719799449131966E-2</v>
      </c>
      <c r="S26" s="193">
        <f>IFERROR(INDEX('Data Annex'!$K$1:$BS$4779,MATCH(IFRS9!S$1&amp;"|"&amp;IFRS9!$B26,'Data Annex'!$K$1:$K$4779,0),MATCH(IFRS9!S$2,'Data Annex'!$K$1:$BS$1,0)),"")</f>
        <v>9.2273481513324707E-2</v>
      </c>
      <c r="T26" s="221">
        <f>IFERROR(INDEX('Data Annex'!$K$1:$BS$4779,MATCH(IFRS9!T$1&amp;"|"&amp;IFRS9!$B26,'Data Annex'!$K$1:$K$4779,0),MATCH(IFRS9!T$2,'Data Annex'!$K$1:$BS$1,0)),"")</f>
        <v>0.61320193001151335</v>
      </c>
      <c r="U26" s="221">
        <f>IFERROR(INDEX('Data Annex'!$K$1:$BS$4779,MATCH(IFRS9!U$1&amp;"|"&amp;IFRS9!$B26,'Data Annex'!$K$1:$K$4779,0),MATCH(IFRS9!U$2,'Data Annex'!$K$1:$BS$1,0)),"")</f>
        <v>0.5908626696807644</v>
      </c>
      <c r="V26" s="193">
        <f>IFERROR(INDEX('Data Annex'!$K$1:$BS$4779,MATCH(IFRS9!V$1&amp;"|"&amp;IFRS9!$B26,'Data Annex'!$K$1:$K$4779,0),MATCH(IFRS9!V$2,'Data Annex'!$K$1:$BS$1,0)),"")</f>
        <v>0.60884803568058765</v>
      </c>
      <c r="X26" s="378"/>
    </row>
    <row r="27" spans="1:24" ht="21" customHeight="1">
      <c r="A27" s="286">
        <v>16</v>
      </c>
      <c r="B27" s="209" t="s">
        <v>24</v>
      </c>
      <c r="D27" s="219" t="str">
        <f t="shared" si="2"/>
        <v>IE</v>
      </c>
      <c r="E27" s="190">
        <f>IFERROR(INDEX('Data Annex'!$K$1:$BS$4779,MATCH(IFRS9!E$1&amp;"|"&amp;IFRS9!$B27,'Data Annex'!$K$1:$K$4779,0),MATCH(IFRS9!E$2,'Data Annex'!$K$1:$BS$1,0)),"")</f>
        <v>0.84559452523787659</v>
      </c>
      <c r="F27" s="190">
        <f>IFERROR(INDEX('Data Annex'!$K$1:$BS$4779,MATCH(IFRS9!F$1&amp;"|"&amp;IFRS9!$B27,'Data Annex'!$K$1:$K$4779,0),MATCH(IFRS9!F$2,'Data Annex'!$K$1:$BS$1,0)),"")</f>
        <v>0.84307832708819452</v>
      </c>
      <c r="G27" s="195">
        <f>IFERROR(INDEX('Data Annex'!$K$1:$BS$4779,MATCH(IFRS9!G$1&amp;"|"&amp;IFRS9!$B27,'Data Annex'!$K$1:$K$4779,0),MATCH(IFRS9!G$2,'Data Annex'!$K$1:$BS$1,0)),"")</f>
        <v>0.85848462644092549</v>
      </c>
      <c r="H27" s="190">
        <f>IFERROR(INDEX('Data Annex'!$K$1:$BS$4779,MATCH(IFRS9!H$1&amp;"|"&amp;IFRS9!$B27,'Data Annex'!$K$1:$K$4779,0),MATCH(IFRS9!H$2,'Data Annex'!$K$1:$BS$1,0)),"")</f>
        <v>0.12556808389936677</v>
      </c>
      <c r="I27" s="190">
        <f>IFERROR(INDEX('Data Annex'!$K$1:$BS$4779,MATCH(IFRS9!I$1&amp;"|"&amp;IFRS9!$B27,'Data Annex'!$K$1:$K$4779,0),MATCH(IFRS9!I$2,'Data Annex'!$K$1:$BS$1,0)),"")</f>
        <v>0.12893542786087847</v>
      </c>
      <c r="J27" s="195">
        <f>IFERROR(INDEX('Data Annex'!$K$1:$BS$4779,MATCH(IFRS9!J$1&amp;"|"&amp;IFRS9!$B27,'Data Annex'!$K$1:$K$4779,0),MATCH(IFRS9!J$2,'Data Annex'!$K$1:$BS$1,0)),"")</f>
        <v>0.11686779189027705</v>
      </c>
      <c r="K27" s="190">
        <f>IFERROR(INDEX('Data Annex'!$K$1:$BS$4779,MATCH(IFRS9!K$1&amp;"|"&amp;IFRS9!$B27,'Data Annex'!$K$1:$K$4779,0),MATCH(IFRS9!K$2,'Data Annex'!$K$1:$BS$1,0)),"")</f>
        <v>2.7888563140609217E-2</v>
      </c>
      <c r="L27" s="190">
        <f>IFERROR(INDEX('Data Annex'!$K$1:$BS$4779,MATCH(IFRS9!L$1&amp;"|"&amp;IFRS9!$B27,'Data Annex'!$K$1:$K$4779,0),MATCH(IFRS9!L$2,'Data Annex'!$K$1:$BS$1,0)),"")</f>
        <v>2.6499347019759117E-2</v>
      </c>
      <c r="M27" s="195">
        <f>IFERROR(INDEX('Data Annex'!$K$1:$BS$4779,MATCH(IFRS9!M$1&amp;"|"&amp;IFRS9!$B27,'Data Annex'!$K$1:$K$4779,0),MATCH(IFRS9!M$2,'Data Annex'!$K$1:$BS$1,0)),"")</f>
        <v>2.3255122013010977E-2</v>
      </c>
      <c r="N27" s="190">
        <f>IFERROR(INDEX('Data Annex'!$K$1:$BS$4779,MATCH(IFRS9!N$1&amp;"|"&amp;IFRS9!$B27,'Data Annex'!$K$1:$K$4779,0),MATCH(IFRS9!N$2,'Data Annex'!$K$1:$BS$1,0)),"")</f>
        <v>2.9197163082023908E-3</v>
      </c>
      <c r="O27" s="190">
        <f>IFERROR(INDEX('Data Annex'!$K$1:$BS$4779,MATCH(IFRS9!O$1&amp;"|"&amp;IFRS9!$B27,'Data Annex'!$K$1:$K$4779,0),MATCH(IFRS9!O$2,'Data Annex'!$K$1:$BS$1,0)),"")</f>
        <v>2.4484107562816764E-3</v>
      </c>
      <c r="P27" s="195">
        <f>IFERROR(INDEX('Data Annex'!$K$1:$BS$4779,MATCH(IFRS9!P$1&amp;"|"&amp;IFRS9!$B27,'Data Annex'!$K$1:$K$4779,0),MATCH(IFRS9!P$2,'Data Annex'!$K$1:$BS$1,0)),"")</f>
        <v>2.8140843857039129E-3</v>
      </c>
      <c r="Q27" s="190">
        <f>IFERROR(INDEX('Data Annex'!$K$1:$BS$4779,MATCH(IFRS9!Q$1&amp;"|"&amp;IFRS9!$B27,'Data Annex'!$K$1:$K$4779,0),MATCH(IFRS9!Q$2,'Data Annex'!$K$1:$BS$1,0)),"")</f>
        <v>4.5523848950362739E-2</v>
      </c>
      <c r="R27" s="190">
        <f>IFERROR(INDEX('Data Annex'!$K$1:$BS$4779,MATCH(IFRS9!R$1&amp;"|"&amp;IFRS9!$B27,'Data Annex'!$K$1:$K$4779,0),MATCH(IFRS9!R$2,'Data Annex'!$K$1:$BS$1,0)),"")</f>
        <v>4.5853343861578938E-2</v>
      </c>
      <c r="S27" s="195">
        <f>IFERROR(INDEX('Data Annex'!$K$1:$BS$4779,MATCH(IFRS9!S$1&amp;"|"&amp;IFRS9!$B27,'Data Annex'!$K$1:$K$4779,0),MATCH(IFRS9!S$2,'Data Annex'!$K$1:$BS$1,0)),"")</f>
        <v>4.9438290211940107E-2</v>
      </c>
      <c r="T27" s="190">
        <f>IFERROR(INDEX('Data Annex'!$K$1:$BS$4779,MATCH(IFRS9!T$1&amp;"|"&amp;IFRS9!$B27,'Data Annex'!$K$1:$K$4779,0),MATCH(IFRS9!T$2,'Data Annex'!$K$1:$BS$1,0)),"")</f>
        <v>0.3235301523895045</v>
      </c>
      <c r="U27" s="190">
        <f>IFERROR(INDEX('Data Annex'!$K$1:$BS$4779,MATCH(IFRS9!U$1&amp;"|"&amp;IFRS9!$B27,'Data Annex'!$K$1:$K$4779,0),MATCH(IFRS9!U$2,'Data Annex'!$K$1:$BS$1,0)),"")</f>
        <v>0.31656900903898083</v>
      </c>
      <c r="V27" s="195">
        <f>IFERROR(INDEX('Data Annex'!$K$1:$BS$4779,MATCH(IFRS9!V$1&amp;"|"&amp;IFRS9!$B27,'Data Annex'!$K$1:$K$4779,0),MATCH(IFRS9!V$2,'Data Annex'!$K$1:$BS$1,0)),"")</f>
        <v>0.30239137992574405</v>
      </c>
      <c r="X27" s="378"/>
    </row>
    <row r="28" spans="1:24" ht="21" customHeight="1">
      <c r="A28" s="286">
        <v>17</v>
      </c>
      <c r="B28" s="209" t="s">
        <v>1386</v>
      </c>
      <c r="D28" s="219" t="str">
        <f t="shared" si="2"/>
        <v>IS</v>
      </c>
      <c r="E28" s="192">
        <f>IFERROR(INDEX('Data Annex'!$K$1:$BS$4779,MATCH(IFRS9!E$1&amp;"|"&amp;IFRS9!$B28,'Data Annex'!$K$1:$K$4779,0),MATCH(IFRS9!E$2,'Data Annex'!$K$1:$BS$1,0)),"")</f>
        <v>0.93952184528801197</v>
      </c>
      <c r="F28" s="192">
        <f>IFERROR(INDEX('Data Annex'!$K$1:$BS$4779,MATCH(IFRS9!F$1&amp;"|"&amp;IFRS9!$B28,'Data Annex'!$K$1:$K$4779,0),MATCH(IFRS9!F$2,'Data Annex'!$K$1:$BS$1,0)),"")</f>
        <v>0.93321826264560259</v>
      </c>
      <c r="G28" s="193">
        <f>IFERROR(INDEX('Data Annex'!$K$1:$BS$4779,MATCH(IFRS9!G$1&amp;"|"&amp;IFRS9!$B28,'Data Annex'!$K$1:$K$4779,0),MATCH(IFRS9!G$2,'Data Annex'!$K$1:$BS$1,0)),"")</f>
        <v>0.93121056784017364</v>
      </c>
      <c r="H28" s="192">
        <f>IFERROR(INDEX('Data Annex'!$K$1:$BS$4779,MATCH(IFRS9!H$1&amp;"|"&amp;IFRS9!$B28,'Data Annex'!$K$1:$K$4779,0),MATCH(IFRS9!H$2,'Data Annex'!$K$1:$BS$1,0)),"")</f>
        <v>4.6397401385095377E-2</v>
      </c>
      <c r="I28" s="192">
        <f>IFERROR(INDEX('Data Annex'!$K$1:$BS$4779,MATCH(IFRS9!I$1&amp;"|"&amp;IFRS9!$B28,'Data Annex'!$K$1:$K$4779,0),MATCH(IFRS9!I$2,'Data Annex'!$K$1:$BS$1,0)),"")</f>
        <v>5.1651152859034835E-2</v>
      </c>
      <c r="J28" s="193">
        <f>IFERROR(INDEX('Data Annex'!$K$1:$BS$4779,MATCH(IFRS9!J$1&amp;"|"&amp;IFRS9!$B28,'Data Annex'!$K$1:$K$4779,0),MATCH(IFRS9!J$2,'Data Annex'!$K$1:$BS$1,0)),"")</f>
        <v>5.2914978451792799E-2</v>
      </c>
      <c r="K28" s="192">
        <f>IFERROR(INDEX('Data Annex'!$K$1:$BS$4779,MATCH(IFRS9!K$1&amp;"|"&amp;IFRS9!$B28,'Data Annex'!$K$1:$K$4779,0),MATCH(IFRS9!K$2,'Data Annex'!$K$1:$BS$1,0)),"")</f>
        <v>1.3945908825037852E-2</v>
      </c>
      <c r="L28" s="192">
        <f>IFERROR(INDEX('Data Annex'!$K$1:$BS$4779,MATCH(IFRS9!L$1&amp;"|"&amp;IFRS9!$B28,'Data Annex'!$K$1:$K$4779,0),MATCH(IFRS9!L$2,'Data Annex'!$K$1:$BS$1,0)),"")</f>
        <v>1.4997711379888612E-2</v>
      </c>
      <c r="M28" s="193">
        <f>IFERROR(INDEX('Data Annex'!$K$1:$BS$4779,MATCH(IFRS9!M$1&amp;"|"&amp;IFRS9!$B28,'Data Annex'!$K$1:$K$4779,0),MATCH(IFRS9!M$2,'Data Annex'!$K$1:$BS$1,0)),"")</f>
        <v>1.5765807516268562E-2</v>
      </c>
      <c r="N28" s="192">
        <f>IFERROR(INDEX('Data Annex'!$K$1:$BS$4779,MATCH(IFRS9!N$1&amp;"|"&amp;IFRS9!$B28,'Data Annex'!$K$1:$K$4779,0),MATCH(IFRS9!N$2,'Data Annex'!$K$1:$BS$1,0)),"")</f>
        <v>2.8954537867392372E-3</v>
      </c>
      <c r="O28" s="192">
        <f>IFERROR(INDEX('Data Annex'!$K$1:$BS$4779,MATCH(IFRS9!O$1&amp;"|"&amp;IFRS9!$B28,'Data Annex'!$K$1:$K$4779,0),MATCH(IFRS9!O$2,'Data Annex'!$K$1:$BS$1,0)),"")</f>
        <v>2.9420747634634984E-3</v>
      </c>
      <c r="P28" s="193">
        <f>IFERROR(INDEX('Data Annex'!$K$1:$BS$4779,MATCH(IFRS9!P$1&amp;"|"&amp;IFRS9!$B28,'Data Annex'!$K$1:$K$4779,0),MATCH(IFRS9!P$2,'Data Annex'!$K$1:$BS$1,0)),"")</f>
        <v>2.8583426784900244E-3</v>
      </c>
      <c r="Q28" s="192">
        <f>IFERROR(INDEX('Data Annex'!$K$1:$BS$4779,MATCH(IFRS9!Q$1&amp;"|"&amp;IFRS9!$B28,'Data Annex'!$K$1:$K$4779,0),MATCH(IFRS9!Q$2,'Data Annex'!$K$1:$BS$1,0)),"")</f>
        <v>2.9483583958379099E-2</v>
      </c>
      <c r="R28" s="192">
        <f>IFERROR(INDEX('Data Annex'!$K$1:$BS$4779,MATCH(IFRS9!R$1&amp;"|"&amp;IFRS9!$B28,'Data Annex'!$K$1:$K$4779,0),MATCH(IFRS9!R$2,'Data Annex'!$K$1:$BS$1,0)),"")</f>
        <v>2.8697721719339393E-2</v>
      </c>
      <c r="S28" s="193">
        <f>IFERROR(INDEX('Data Annex'!$K$1:$BS$4779,MATCH(IFRS9!S$1&amp;"|"&amp;IFRS9!$B28,'Data Annex'!$K$1:$K$4779,0),MATCH(IFRS9!S$2,'Data Annex'!$K$1:$BS$1,0)),"")</f>
        <v>3.2153038623940193E-2</v>
      </c>
      <c r="T28" s="221">
        <f>IFERROR(INDEX('Data Annex'!$K$1:$BS$4779,MATCH(IFRS9!T$1&amp;"|"&amp;IFRS9!$B28,'Data Annex'!$K$1:$K$4779,0),MATCH(IFRS9!T$2,'Data Annex'!$K$1:$BS$1,0)),"")</f>
        <v>0.22328810392474377</v>
      </c>
      <c r="U28" s="221">
        <f>IFERROR(INDEX('Data Annex'!$K$1:$BS$4779,MATCH(IFRS9!U$1&amp;"|"&amp;IFRS9!$B28,'Data Annex'!$K$1:$K$4779,0),MATCH(IFRS9!U$2,'Data Annex'!$K$1:$BS$1,0)),"")</f>
        <v>0.20479993136539104</v>
      </c>
      <c r="V28" s="193">
        <f>IFERROR(INDEX('Data Annex'!$K$1:$BS$4779,MATCH(IFRS9!V$1&amp;"|"&amp;IFRS9!$B28,'Data Annex'!$K$1:$K$4779,0),MATCH(IFRS9!V$2,'Data Annex'!$K$1:$BS$1,0)),"")</f>
        <v>0.21482950241834761</v>
      </c>
      <c r="X28" s="378"/>
    </row>
    <row r="29" spans="1:24" ht="21" customHeight="1">
      <c r="A29" s="286">
        <v>18</v>
      </c>
      <c r="B29" s="209" t="s">
        <v>25</v>
      </c>
      <c r="D29" s="219" t="str">
        <f t="shared" si="2"/>
        <v>IT</v>
      </c>
      <c r="E29" s="190">
        <f>IFERROR(INDEX('Data Annex'!$K$1:$BS$4779,MATCH(IFRS9!E$1&amp;"|"&amp;IFRS9!$B29,'Data Annex'!$K$1:$K$4779,0),MATCH(IFRS9!E$2,'Data Annex'!$K$1:$BS$1,0)),"")</f>
        <v>0.84870608037353668</v>
      </c>
      <c r="F29" s="190">
        <f>IFERROR(INDEX('Data Annex'!$K$1:$BS$4779,MATCH(IFRS9!F$1&amp;"|"&amp;IFRS9!$B29,'Data Annex'!$K$1:$K$4779,0),MATCH(IFRS9!F$2,'Data Annex'!$K$1:$BS$1,0)),"")</f>
        <v>0.85883415948011954</v>
      </c>
      <c r="G29" s="195">
        <f>IFERROR(INDEX('Data Annex'!$K$1:$BS$4779,MATCH(IFRS9!G$1&amp;"|"&amp;IFRS9!$B29,'Data Annex'!$K$1:$K$4779,0),MATCH(IFRS9!G$2,'Data Annex'!$K$1:$BS$1,0)),"")</f>
        <v>0.85798695583170437</v>
      </c>
      <c r="H29" s="190">
        <f>IFERROR(INDEX('Data Annex'!$K$1:$BS$4779,MATCH(IFRS9!H$1&amp;"|"&amp;IFRS9!$B29,'Data Annex'!$K$1:$K$4779,0),MATCH(IFRS9!H$2,'Data Annex'!$K$1:$BS$1,0)),"")</f>
        <v>0.12175727903130304</v>
      </c>
      <c r="I29" s="190">
        <f>IFERROR(INDEX('Data Annex'!$K$1:$BS$4779,MATCH(IFRS9!I$1&amp;"|"&amp;IFRS9!$B29,'Data Annex'!$K$1:$K$4779,0),MATCH(IFRS9!I$2,'Data Annex'!$K$1:$BS$1,0)),"")</f>
        <v>0.11312059641841889</v>
      </c>
      <c r="J29" s="195">
        <f>IFERROR(INDEX('Data Annex'!$K$1:$BS$4779,MATCH(IFRS9!J$1&amp;"|"&amp;IFRS9!$B29,'Data Annex'!$K$1:$K$4779,0),MATCH(IFRS9!J$2,'Data Annex'!$K$1:$BS$1,0)),"")</f>
        <v>0.11476349404208716</v>
      </c>
      <c r="K29" s="190">
        <f>IFERROR(INDEX('Data Annex'!$K$1:$BS$4779,MATCH(IFRS9!K$1&amp;"|"&amp;IFRS9!$B29,'Data Annex'!$K$1:$K$4779,0),MATCH(IFRS9!K$2,'Data Annex'!$K$1:$BS$1,0)),"")</f>
        <v>2.7830887477667331E-2</v>
      </c>
      <c r="L29" s="190">
        <f>IFERROR(INDEX('Data Annex'!$K$1:$BS$4779,MATCH(IFRS9!L$1&amp;"|"&amp;IFRS9!$B29,'Data Annex'!$K$1:$K$4779,0),MATCH(IFRS9!L$2,'Data Annex'!$K$1:$BS$1,0)),"")</f>
        <v>2.6793669097073227E-2</v>
      </c>
      <c r="M29" s="195">
        <f>IFERROR(INDEX('Data Annex'!$K$1:$BS$4779,MATCH(IFRS9!M$1&amp;"|"&amp;IFRS9!$B29,'Data Annex'!$K$1:$K$4779,0),MATCH(IFRS9!M$2,'Data Annex'!$K$1:$BS$1,0)),"")</f>
        <v>2.6174314236543556E-2</v>
      </c>
      <c r="N29" s="190">
        <f>IFERROR(INDEX('Data Annex'!$K$1:$BS$4779,MATCH(IFRS9!N$1&amp;"|"&amp;IFRS9!$B29,'Data Annex'!$K$1:$K$4779,0),MATCH(IFRS9!N$2,'Data Annex'!$K$1:$BS$1,0)),"")</f>
        <v>2.7626289456057652E-3</v>
      </c>
      <c r="O29" s="190">
        <f>IFERROR(INDEX('Data Annex'!$K$1:$BS$4779,MATCH(IFRS9!O$1&amp;"|"&amp;IFRS9!$B29,'Data Annex'!$K$1:$K$4779,0),MATCH(IFRS9!O$2,'Data Annex'!$K$1:$BS$1,0)),"")</f>
        <v>2.8002519726179273E-3</v>
      </c>
      <c r="P29" s="195">
        <f>IFERROR(INDEX('Data Annex'!$K$1:$BS$4779,MATCH(IFRS9!P$1&amp;"|"&amp;IFRS9!$B29,'Data Annex'!$K$1:$K$4779,0),MATCH(IFRS9!P$2,'Data Annex'!$K$1:$BS$1,0)),"")</f>
        <v>2.2971167048851269E-3</v>
      </c>
      <c r="Q29" s="190">
        <f>IFERROR(INDEX('Data Annex'!$K$1:$BS$4779,MATCH(IFRS9!Q$1&amp;"|"&amp;IFRS9!$B29,'Data Annex'!$K$1:$K$4779,0),MATCH(IFRS9!Q$2,'Data Annex'!$K$1:$BS$1,0)),"")</f>
        <v>4.6607843077638815E-2</v>
      </c>
      <c r="R29" s="190">
        <f>IFERROR(INDEX('Data Annex'!$K$1:$BS$4779,MATCH(IFRS9!R$1&amp;"|"&amp;IFRS9!$B29,'Data Annex'!$K$1:$K$4779,0),MATCH(IFRS9!R$2,'Data Annex'!$K$1:$BS$1,0)),"")</f>
        <v>4.6586887685981161E-2</v>
      </c>
      <c r="S29" s="195">
        <f>IFERROR(INDEX('Data Annex'!$K$1:$BS$4779,MATCH(IFRS9!S$1&amp;"|"&amp;IFRS9!$B29,'Data Annex'!$K$1:$K$4779,0),MATCH(IFRS9!S$2,'Data Annex'!$K$1:$BS$1,0)),"")</f>
        <v>4.8337312254886515E-2</v>
      </c>
      <c r="T29" s="190">
        <f>IFERROR(INDEX('Data Annex'!$K$1:$BS$4779,MATCH(IFRS9!T$1&amp;"|"&amp;IFRS9!$B29,'Data Annex'!$K$1:$K$4779,0),MATCH(IFRS9!T$2,'Data Annex'!$K$1:$BS$1,0)),"")</f>
        <v>0.54118064557532786</v>
      </c>
      <c r="U29" s="190">
        <f>IFERROR(INDEX('Data Annex'!$K$1:$BS$4779,MATCH(IFRS9!U$1&amp;"|"&amp;IFRS9!$B29,'Data Annex'!$K$1:$K$4779,0),MATCH(IFRS9!U$2,'Data Annex'!$K$1:$BS$1,0)),"")</f>
        <v>0.54497165475633014</v>
      </c>
      <c r="V29" s="195">
        <f>IFERROR(INDEX('Data Annex'!$K$1:$BS$4779,MATCH(IFRS9!V$1&amp;"|"&amp;IFRS9!$B29,'Data Annex'!$K$1:$K$4779,0),MATCH(IFRS9!V$2,'Data Annex'!$K$1:$BS$1,0)),"")</f>
        <v>0.53927691283351287</v>
      </c>
      <c r="X29" s="378"/>
    </row>
    <row r="30" spans="1:24" ht="21" customHeight="1">
      <c r="A30" s="286"/>
      <c r="B30" s="209" t="s">
        <v>5610</v>
      </c>
      <c r="D30" s="219" t="s">
        <v>5610</v>
      </c>
      <c r="E30" s="192">
        <f>IFERROR(INDEX('Data Annex'!$K$1:$BS$4779,MATCH(IFRS9!E$1&amp;"|"&amp;IFRS9!$B30,'Data Annex'!$K$1:$K$4779,0),MATCH(IFRS9!E$2,'Data Annex'!$K$1:$BS$1,0)),"")</f>
        <v>0.98887238586607051</v>
      </c>
      <c r="F30" s="192">
        <f>IFERROR(INDEX('Data Annex'!$K$1:$BS$4779,MATCH(IFRS9!F$1&amp;"|"&amp;IFRS9!$B30,'Data Annex'!$K$1:$K$4779,0),MATCH(IFRS9!F$2,'Data Annex'!$K$1:$BS$1,0)),"")</f>
        <v>0.98649304221788658</v>
      </c>
      <c r="G30" s="193">
        <f>IFERROR(INDEX('Data Annex'!$K$1:$BS$4779,MATCH(IFRS9!G$1&amp;"|"&amp;IFRS9!$B30,'Data Annex'!$K$1:$K$4779,0),MATCH(IFRS9!G$2,'Data Annex'!$K$1:$BS$1,0)),"")</f>
        <v>0.98923548828354191</v>
      </c>
      <c r="H30" s="192">
        <f>IFERROR(INDEX('Data Annex'!$K$1:$BS$4779,MATCH(IFRS9!H$1&amp;"|"&amp;IFRS9!$B30,'Data Annex'!$K$1:$K$4779,0),MATCH(IFRS9!H$2,'Data Annex'!$K$1:$BS$1,0)),"")</f>
        <v>6.9806969994744925E-3</v>
      </c>
      <c r="I30" s="192">
        <f>IFERROR(INDEX('Data Annex'!$K$1:$BS$4779,MATCH(IFRS9!I$1&amp;"|"&amp;IFRS9!$B30,'Data Annex'!$K$1:$K$4779,0),MATCH(IFRS9!I$2,'Data Annex'!$K$1:$BS$1,0)),"")</f>
        <v>8.6922204773583998E-3</v>
      </c>
      <c r="J30" s="193">
        <f>IFERROR(INDEX('Data Annex'!$K$1:$BS$4779,MATCH(IFRS9!J$1&amp;"|"&amp;IFRS9!$B30,'Data Annex'!$K$1:$K$4779,0),MATCH(IFRS9!J$2,'Data Annex'!$K$1:$BS$1,0)),"")</f>
        <v>6.5310534861405716E-3</v>
      </c>
      <c r="K30" s="192">
        <f>IFERROR(INDEX('Data Annex'!$K$1:$BS$4779,MATCH(IFRS9!K$1&amp;"|"&amp;IFRS9!$B30,'Data Annex'!$K$1:$K$4779,0),MATCH(IFRS9!K$2,'Data Annex'!$K$1:$BS$1,0)),"")</f>
        <v>4.1469171344548673E-3</v>
      </c>
      <c r="L30" s="192">
        <f>IFERROR(INDEX('Data Annex'!$K$1:$BS$4779,MATCH(IFRS9!L$1&amp;"|"&amp;IFRS9!$B30,'Data Annex'!$K$1:$K$4779,0),MATCH(IFRS9!L$2,'Data Annex'!$K$1:$BS$1,0)),"")</f>
        <v>4.8147373047550904E-3</v>
      </c>
      <c r="M30" s="193">
        <f>IFERROR(INDEX('Data Annex'!$K$1:$BS$4779,MATCH(IFRS9!M$1&amp;"|"&amp;IFRS9!$B30,'Data Annex'!$K$1:$K$4779,0),MATCH(IFRS9!M$2,'Data Annex'!$K$1:$BS$1,0)),"")</f>
        <v>4.2334582303173553E-3</v>
      </c>
      <c r="N30" s="192">
        <f>IFERROR(INDEX('Data Annex'!$K$1:$BS$4779,MATCH(IFRS9!N$1&amp;"|"&amp;IFRS9!$B30,'Data Annex'!$K$1:$K$4779,0),MATCH(IFRS9!N$2,'Data Annex'!$K$1:$BS$1,0)),"")</f>
        <v>2.5018220566674551E-4</v>
      </c>
      <c r="O30" s="192">
        <f>IFERROR(INDEX('Data Annex'!$K$1:$BS$4779,MATCH(IFRS9!O$1&amp;"|"&amp;IFRS9!$B30,'Data Annex'!$K$1:$K$4779,0),MATCH(IFRS9!O$2,'Data Annex'!$K$1:$BS$1,0)),"")</f>
        <v>2.6657476628068284E-4</v>
      </c>
      <c r="P30" s="193">
        <f>IFERROR(INDEX('Data Annex'!$K$1:$BS$4779,MATCH(IFRS9!P$1&amp;"|"&amp;IFRS9!$B30,'Data Annex'!$K$1:$K$4779,0),MATCH(IFRS9!P$2,'Data Annex'!$K$1:$BS$1,0)),"")</f>
        <v>2.9031332313067093E-4</v>
      </c>
      <c r="Q30" s="192">
        <f>IFERROR(INDEX('Data Annex'!$K$1:$BS$4779,MATCH(IFRS9!Q$1&amp;"|"&amp;IFRS9!$B30,'Data Annex'!$K$1:$K$4779,0),MATCH(IFRS9!Q$2,'Data Annex'!$K$1:$BS$1,0)),"")</f>
        <v>2.311015377594565E-3</v>
      </c>
      <c r="R30" s="192">
        <f>IFERROR(INDEX('Data Annex'!$K$1:$BS$4779,MATCH(IFRS9!R$1&amp;"|"&amp;IFRS9!$B30,'Data Annex'!$K$1:$K$4779,0),MATCH(IFRS9!R$2,'Data Annex'!$K$1:$BS$1,0)),"")</f>
        <v>4.6609681220518171E-3</v>
      </c>
      <c r="S30" s="193">
        <f>IFERROR(INDEX('Data Annex'!$K$1:$BS$4779,MATCH(IFRS9!S$1&amp;"|"&amp;IFRS9!$B30,'Data Annex'!$K$1:$K$4779,0),MATCH(IFRS9!S$2,'Data Annex'!$K$1:$BS$1,0)),"")</f>
        <v>4.0127425882324685E-3</v>
      </c>
      <c r="T30" s="221">
        <f>IFERROR(INDEX('Data Annex'!$K$1:$BS$4779,MATCH(IFRS9!T$1&amp;"|"&amp;IFRS9!$B30,'Data Annex'!$K$1:$K$4779,0),MATCH(IFRS9!T$2,'Data Annex'!$K$1:$BS$1,0)),"")</f>
        <v>0.43831785812363799</v>
      </c>
      <c r="U30" s="221">
        <f>IFERROR(INDEX('Data Annex'!$K$1:$BS$4779,MATCH(IFRS9!U$1&amp;"|"&amp;IFRS9!$B30,'Data Annex'!$K$1:$K$4779,0),MATCH(IFRS9!U$2,'Data Annex'!$K$1:$BS$1,0)),"")</f>
        <v>0.3980308958303021</v>
      </c>
      <c r="V30" s="193">
        <f>IFERROR(INDEX('Data Annex'!$K$1:$BS$4779,MATCH(IFRS9!V$1&amp;"|"&amp;IFRS9!$B30,'Data Annex'!$K$1:$K$4779,0),MATCH(IFRS9!V$2,'Data Annex'!$K$1:$BS$1,0)),"")</f>
        <v>0.4367466260988665</v>
      </c>
      <c r="X30" s="378"/>
    </row>
    <row r="31" spans="1:24" ht="21" customHeight="1">
      <c r="A31" s="209">
        <v>19</v>
      </c>
      <c r="B31" s="209" t="s">
        <v>98</v>
      </c>
      <c r="D31" s="219" t="str">
        <f t="shared" si="2"/>
        <v>LT</v>
      </c>
      <c r="E31" s="190">
        <f>IFERROR(INDEX('Data Annex'!$K$1:$BS$4779,MATCH(IFRS9!E$1&amp;"|"&amp;IFRS9!$B31,'Data Annex'!$K$1:$K$4779,0),MATCH(IFRS9!E$2,'Data Annex'!$K$1:$BS$1,0)),"")</f>
        <v>0.8777962674568246</v>
      </c>
      <c r="F31" s="190">
        <f>IFERROR(INDEX('Data Annex'!$K$1:$BS$4779,MATCH(IFRS9!F$1&amp;"|"&amp;IFRS9!$B31,'Data Annex'!$K$1:$K$4779,0),MATCH(IFRS9!F$2,'Data Annex'!$K$1:$BS$1,0)),"")</f>
        <v>0.90493839874625748</v>
      </c>
      <c r="G31" s="195">
        <f>IFERROR(INDEX('Data Annex'!$K$1:$BS$4779,MATCH(IFRS9!G$1&amp;"|"&amp;IFRS9!$B31,'Data Annex'!$K$1:$K$4779,0),MATCH(IFRS9!G$2,'Data Annex'!$K$1:$BS$1,0)),"")</f>
        <v>0.90396189922391235</v>
      </c>
      <c r="H31" s="190">
        <f>IFERROR(INDEX('Data Annex'!$K$1:$BS$4779,MATCH(IFRS9!H$1&amp;"|"&amp;IFRS9!$B31,'Data Annex'!$K$1:$K$4779,0),MATCH(IFRS9!H$2,'Data Annex'!$K$1:$BS$1,0)),"")</f>
        <v>0.11055185465475596</v>
      </c>
      <c r="I31" s="190">
        <f>IFERROR(INDEX('Data Annex'!$K$1:$BS$4779,MATCH(IFRS9!I$1&amp;"|"&amp;IFRS9!$B31,'Data Annex'!$K$1:$K$4779,0),MATCH(IFRS9!I$2,'Data Annex'!$K$1:$BS$1,0)),"")</f>
        <v>8.4174462092911198E-2</v>
      </c>
      <c r="J31" s="195">
        <f>IFERROR(INDEX('Data Annex'!$K$1:$BS$4779,MATCH(IFRS9!J$1&amp;"|"&amp;IFRS9!$B31,'Data Annex'!$K$1:$K$4779,0),MATCH(IFRS9!J$2,'Data Annex'!$K$1:$BS$1,0)),"")</f>
        <v>8.4946830899238684E-2</v>
      </c>
      <c r="K31" s="190">
        <f>IFERROR(INDEX('Data Annex'!$K$1:$BS$4779,MATCH(IFRS9!K$1&amp;"|"&amp;IFRS9!$B31,'Data Annex'!$K$1:$K$4779,0),MATCH(IFRS9!K$2,'Data Annex'!$K$1:$BS$1,0)),"")</f>
        <v>1.0826513559315401E-2</v>
      </c>
      <c r="L31" s="190">
        <f>IFERROR(INDEX('Data Annex'!$K$1:$BS$4779,MATCH(IFRS9!L$1&amp;"|"&amp;IFRS9!$B31,'Data Annex'!$K$1:$K$4779,0),MATCH(IFRS9!L$2,'Data Annex'!$K$1:$BS$1,0)),"")</f>
        <v>1.0312187011257324E-2</v>
      </c>
      <c r="M31" s="195">
        <f>IFERROR(INDEX('Data Annex'!$K$1:$BS$4779,MATCH(IFRS9!M$1&amp;"|"&amp;IFRS9!$B31,'Data Annex'!$K$1:$K$4779,0),MATCH(IFRS9!M$2,'Data Annex'!$K$1:$BS$1,0)),"")</f>
        <v>1.0568152186931841E-2</v>
      </c>
      <c r="N31" s="190">
        <f>IFERROR(INDEX('Data Annex'!$K$1:$BS$4779,MATCH(IFRS9!N$1&amp;"|"&amp;IFRS9!$B31,'Data Annex'!$K$1:$K$4779,0),MATCH(IFRS9!N$2,'Data Annex'!$K$1:$BS$1,0)),"")</f>
        <v>3.0975463638891433E-3</v>
      </c>
      <c r="O31" s="190">
        <f>IFERROR(INDEX('Data Annex'!$K$1:$BS$4779,MATCH(IFRS9!O$1&amp;"|"&amp;IFRS9!$B31,'Data Annex'!$K$1:$K$4779,0),MATCH(IFRS9!O$2,'Data Annex'!$K$1:$BS$1,0)),"")</f>
        <v>2.9886486190067083E-3</v>
      </c>
      <c r="P31" s="195">
        <f>IFERROR(INDEX('Data Annex'!$K$1:$BS$4779,MATCH(IFRS9!P$1&amp;"|"&amp;IFRS9!$B31,'Data Annex'!$K$1:$K$4779,0),MATCH(IFRS9!P$2,'Data Annex'!$K$1:$BS$1,0)),"")</f>
        <v>3.5424168973292843E-3</v>
      </c>
      <c r="Q31" s="190">
        <f>IFERROR(INDEX('Data Annex'!$K$1:$BS$4779,MATCH(IFRS9!Q$1&amp;"|"&amp;IFRS9!$B31,'Data Annex'!$K$1:$K$4779,0),MATCH(IFRS9!Q$2,'Data Annex'!$K$1:$BS$1,0)),"")</f>
        <v>2.360205268823953E-2</v>
      </c>
      <c r="R31" s="190">
        <f>IFERROR(INDEX('Data Annex'!$K$1:$BS$4779,MATCH(IFRS9!R$1&amp;"|"&amp;IFRS9!$B31,'Data Annex'!$K$1:$K$4779,0),MATCH(IFRS9!R$2,'Data Annex'!$K$1:$BS$1,0)),"")</f>
        <v>2.6077861155793629E-2</v>
      </c>
      <c r="S31" s="195">
        <f>IFERROR(INDEX('Data Annex'!$K$1:$BS$4779,MATCH(IFRS9!S$1&amp;"|"&amp;IFRS9!$B31,'Data Annex'!$K$1:$K$4779,0),MATCH(IFRS9!S$2,'Data Annex'!$K$1:$BS$1,0)),"")</f>
        <v>2.9878809098671338E-2</v>
      </c>
      <c r="T31" s="190">
        <f>IFERROR(INDEX('Data Annex'!$K$1:$BS$4779,MATCH(IFRS9!T$1&amp;"|"&amp;IFRS9!$B31,'Data Annex'!$K$1:$K$4779,0),MATCH(IFRS9!T$2,'Data Annex'!$K$1:$BS$1,0)),"")</f>
        <v>0.38086513576798259</v>
      </c>
      <c r="U31" s="190">
        <f>IFERROR(INDEX('Data Annex'!$K$1:$BS$4779,MATCH(IFRS9!U$1&amp;"|"&amp;IFRS9!$B31,'Data Annex'!$K$1:$K$4779,0),MATCH(IFRS9!U$2,'Data Annex'!$K$1:$BS$1,0)),"")</f>
        <v>0.42237688058678191</v>
      </c>
      <c r="V31" s="195">
        <f>IFERROR(INDEX('Data Annex'!$K$1:$BS$4779,MATCH(IFRS9!V$1&amp;"|"&amp;IFRS9!$B31,'Data Annex'!$K$1:$K$4779,0),MATCH(IFRS9!V$2,'Data Annex'!$K$1:$BS$1,0)),"")</f>
        <v>0.42723405749191101</v>
      </c>
      <c r="X31" s="378"/>
    </row>
    <row r="32" spans="1:24" ht="21" customHeight="1">
      <c r="A32" s="209">
        <v>20</v>
      </c>
      <c r="B32" s="209" t="s">
        <v>94</v>
      </c>
      <c r="D32" s="219" t="str">
        <f t="shared" si="2"/>
        <v>LU</v>
      </c>
      <c r="E32" s="192">
        <f>IFERROR(INDEX('Data Annex'!$K$1:$BS$4779,MATCH(IFRS9!E$1&amp;"|"&amp;IFRS9!$B32,'Data Annex'!$K$1:$K$4779,0),MATCH(IFRS9!E$2,'Data Annex'!$K$1:$BS$1,0)),"")</f>
        <v>0.92071503686464029</v>
      </c>
      <c r="F32" s="192">
        <f>IFERROR(INDEX('Data Annex'!$K$1:$BS$4779,MATCH(IFRS9!F$1&amp;"|"&amp;IFRS9!$B32,'Data Annex'!$K$1:$K$4779,0),MATCH(IFRS9!F$2,'Data Annex'!$K$1:$BS$1,0)),"")</f>
        <v>0.92253381403693646</v>
      </c>
      <c r="G32" s="193">
        <f>IFERROR(INDEX('Data Annex'!$K$1:$BS$4779,MATCH(IFRS9!G$1&amp;"|"&amp;IFRS9!$B32,'Data Annex'!$K$1:$K$4779,0),MATCH(IFRS9!G$2,'Data Annex'!$K$1:$BS$1,0)),"")</f>
        <v>0.92707182256506548</v>
      </c>
      <c r="H32" s="192">
        <f>IFERROR(INDEX('Data Annex'!$K$1:$BS$4779,MATCH(IFRS9!H$1&amp;"|"&amp;IFRS9!$B32,'Data Annex'!$K$1:$K$4779,0),MATCH(IFRS9!H$2,'Data Annex'!$K$1:$BS$1,0)),"")</f>
        <v>5.9729225647380181E-2</v>
      </c>
      <c r="I32" s="192">
        <f>IFERROR(INDEX('Data Annex'!$K$1:$BS$4779,MATCH(IFRS9!I$1&amp;"|"&amp;IFRS9!$B32,'Data Annex'!$K$1:$K$4779,0),MATCH(IFRS9!I$2,'Data Annex'!$K$1:$BS$1,0)),"")</f>
        <v>5.9567364737332901E-2</v>
      </c>
      <c r="J32" s="193">
        <f>IFERROR(INDEX('Data Annex'!$K$1:$BS$4779,MATCH(IFRS9!J$1&amp;"|"&amp;IFRS9!$B32,'Data Annex'!$K$1:$K$4779,0),MATCH(IFRS9!J$2,'Data Annex'!$K$1:$BS$1,0)),"")</f>
        <v>5.2071417806157309E-2</v>
      </c>
      <c r="K32" s="192">
        <f>IFERROR(INDEX('Data Annex'!$K$1:$BS$4779,MATCH(IFRS9!K$1&amp;"|"&amp;IFRS9!$B32,'Data Annex'!$K$1:$K$4779,0),MATCH(IFRS9!K$2,'Data Annex'!$K$1:$BS$1,0)),"")</f>
        <v>1.9555737487979442E-2</v>
      </c>
      <c r="L32" s="192">
        <f>IFERROR(INDEX('Data Annex'!$K$1:$BS$4779,MATCH(IFRS9!L$1&amp;"|"&amp;IFRS9!$B32,'Data Annex'!$K$1:$K$4779,0),MATCH(IFRS9!L$2,'Data Annex'!$K$1:$BS$1,0)),"")</f>
        <v>1.7898821225730742E-2</v>
      </c>
      <c r="M32" s="193">
        <f>IFERROR(INDEX('Data Annex'!$K$1:$BS$4779,MATCH(IFRS9!M$1&amp;"|"&amp;IFRS9!$B32,'Data Annex'!$K$1:$K$4779,0),MATCH(IFRS9!M$2,'Data Annex'!$K$1:$BS$1,0)),"")</f>
        <v>2.0856759628777321E-2</v>
      </c>
      <c r="N32" s="192">
        <f>IFERROR(INDEX('Data Annex'!$K$1:$BS$4779,MATCH(IFRS9!N$1&amp;"|"&amp;IFRS9!$B32,'Data Annex'!$K$1:$K$4779,0),MATCH(IFRS9!N$2,'Data Annex'!$K$1:$BS$1,0)),"")</f>
        <v>1.8313726339242193E-3</v>
      </c>
      <c r="O32" s="192">
        <f>IFERROR(INDEX('Data Annex'!$K$1:$BS$4779,MATCH(IFRS9!O$1&amp;"|"&amp;IFRS9!$B32,'Data Annex'!$K$1:$K$4779,0),MATCH(IFRS9!O$2,'Data Annex'!$K$1:$BS$1,0)),"")</f>
        <v>1.6203070461286646E-3</v>
      </c>
      <c r="P32" s="193">
        <f>IFERROR(INDEX('Data Annex'!$K$1:$BS$4779,MATCH(IFRS9!P$1&amp;"|"&amp;IFRS9!$B32,'Data Annex'!$K$1:$K$4779,0),MATCH(IFRS9!P$2,'Data Annex'!$K$1:$BS$1,0)),"")</f>
        <v>1.6171332747972212E-3</v>
      </c>
      <c r="Q32" s="192">
        <f>IFERROR(INDEX('Data Annex'!$K$1:$BS$4779,MATCH(IFRS9!Q$1&amp;"|"&amp;IFRS9!$B32,'Data Annex'!$K$1:$K$4779,0),MATCH(IFRS9!Q$2,'Data Annex'!$K$1:$BS$1,0)),"")</f>
        <v>4.0877264735402347E-2</v>
      </c>
      <c r="R32" s="192">
        <f>IFERROR(INDEX('Data Annex'!$K$1:$BS$4779,MATCH(IFRS9!R$1&amp;"|"&amp;IFRS9!$B32,'Data Annex'!$K$1:$K$4779,0),MATCH(IFRS9!R$2,'Data Annex'!$K$1:$BS$1,0)),"")</f>
        <v>3.4359048455781353E-2</v>
      </c>
      <c r="S32" s="193">
        <f>IFERROR(INDEX('Data Annex'!$K$1:$BS$4779,MATCH(IFRS9!S$1&amp;"|"&amp;IFRS9!$B32,'Data Annex'!$K$1:$K$4779,0),MATCH(IFRS9!S$2,'Data Annex'!$K$1:$BS$1,0)),"")</f>
        <v>2.6348618656396351E-2</v>
      </c>
      <c r="T32" s="221">
        <f>IFERROR(INDEX('Data Annex'!$K$1:$BS$4779,MATCH(IFRS9!T$1&amp;"|"&amp;IFRS9!$B32,'Data Annex'!$K$1:$K$4779,0),MATCH(IFRS9!T$2,'Data Annex'!$K$1:$BS$1,0)),"")</f>
        <v>0.40518846226767891</v>
      </c>
      <c r="U32" s="221">
        <f>IFERROR(INDEX('Data Annex'!$K$1:$BS$4779,MATCH(IFRS9!U$1&amp;"|"&amp;IFRS9!$B32,'Data Annex'!$K$1:$K$4779,0),MATCH(IFRS9!U$2,'Data Annex'!$K$1:$BS$1,0)),"")</f>
        <v>0.41361070119126597</v>
      </c>
      <c r="V32" s="193">
        <f>IFERROR(INDEX('Data Annex'!$K$1:$BS$4779,MATCH(IFRS9!V$1&amp;"|"&amp;IFRS9!$B32,'Data Annex'!$K$1:$K$4779,0),MATCH(IFRS9!V$2,'Data Annex'!$K$1:$BS$1,0)),"")</f>
        <v>0.37673896832661047</v>
      </c>
      <c r="X32" s="378"/>
    </row>
    <row r="33" spans="1:24" ht="21" customHeight="1">
      <c r="A33" s="209">
        <v>21</v>
      </c>
      <c r="B33" s="209" t="s">
        <v>99</v>
      </c>
      <c r="D33" s="219" t="str">
        <f t="shared" si="2"/>
        <v>LV</v>
      </c>
      <c r="E33" s="190">
        <f>IFERROR(INDEX('Data Annex'!$K$1:$BS$4779,MATCH(IFRS9!E$1&amp;"|"&amp;IFRS9!$B33,'Data Annex'!$K$1:$K$4779,0),MATCH(IFRS9!E$2,'Data Annex'!$K$1:$BS$1,0)),"")</f>
        <v>0.89064100409462243</v>
      </c>
      <c r="F33" s="190">
        <f>IFERROR(INDEX('Data Annex'!$K$1:$BS$4779,MATCH(IFRS9!F$1&amp;"|"&amp;IFRS9!$B33,'Data Annex'!$K$1:$K$4779,0),MATCH(IFRS9!F$2,'Data Annex'!$K$1:$BS$1,0)),"")</f>
        <v>0.90895988541159567</v>
      </c>
      <c r="G33" s="195">
        <f>IFERROR(INDEX('Data Annex'!$K$1:$BS$4779,MATCH(IFRS9!G$1&amp;"|"&amp;IFRS9!$B33,'Data Annex'!$K$1:$K$4779,0),MATCH(IFRS9!G$2,'Data Annex'!$K$1:$BS$1,0)),"")</f>
        <v>0.90729566752296609</v>
      </c>
      <c r="H33" s="190">
        <f>IFERROR(INDEX('Data Annex'!$K$1:$BS$4779,MATCH(IFRS9!H$1&amp;"|"&amp;IFRS9!$B33,'Data Annex'!$K$1:$K$4779,0),MATCH(IFRS9!H$2,'Data Annex'!$K$1:$BS$1,0)),"")</f>
        <v>0.10211064620161092</v>
      </c>
      <c r="I33" s="190">
        <f>IFERROR(INDEX('Data Annex'!$K$1:$BS$4779,MATCH(IFRS9!I$1&amp;"|"&amp;IFRS9!$B33,'Data Annex'!$K$1:$K$4779,0),MATCH(IFRS9!I$2,'Data Annex'!$K$1:$BS$1,0)),"")</f>
        <v>8.4266038902015838E-2</v>
      </c>
      <c r="J33" s="195">
        <f>IFERROR(INDEX('Data Annex'!$K$1:$BS$4779,MATCH(IFRS9!J$1&amp;"|"&amp;IFRS9!$B33,'Data Annex'!$K$1:$K$4779,0),MATCH(IFRS9!J$2,'Data Annex'!$K$1:$BS$1,0)),"")</f>
        <v>8.7202575455969378E-2</v>
      </c>
      <c r="K33" s="190">
        <f>IFERROR(INDEX('Data Annex'!$K$1:$BS$4779,MATCH(IFRS9!K$1&amp;"|"&amp;IFRS9!$B33,'Data Annex'!$K$1:$K$4779,0),MATCH(IFRS9!K$2,'Data Annex'!$K$1:$BS$1,0)),"")</f>
        <v>6.5150884442184073E-3</v>
      </c>
      <c r="L33" s="190">
        <f>IFERROR(INDEX('Data Annex'!$K$1:$BS$4779,MATCH(IFRS9!L$1&amp;"|"&amp;IFRS9!$B33,'Data Annex'!$K$1:$K$4779,0),MATCH(IFRS9!L$2,'Data Annex'!$K$1:$BS$1,0)),"")</f>
        <v>6.2536565802510172E-3</v>
      </c>
      <c r="M33" s="195">
        <f>IFERROR(INDEX('Data Annex'!$K$1:$BS$4779,MATCH(IFRS9!M$1&amp;"|"&amp;IFRS9!$B33,'Data Annex'!$K$1:$K$4779,0),MATCH(IFRS9!M$2,'Data Annex'!$K$1:$BS$1,0)),"")</f>
        <v>5.0301119663968387E-3</v>
      </c>
      <c r="N33" s="190">
        <f>IFERROR(INDEX('Data Annex'!$K$1:$BS$4779,MATCH(IFRS9!N$1&amp;"|"&amp;IFRS9!$B33,'Data Annex'!$K$1:$K$4779,0),MATCH(IFRS9!N$2,'Data Annex'!$K$1:$BS$1,0)),"")</f>
        <v>3.0860297390952643E-3</v>
      </c>
      <c r="O33" s="190">
        <f>IFERROR(INDEX('Data Annex'!$K$1:$BS$4779,MATCH(IFRS9!O$1&amp;"|"&amp;IFRS9!$B33,'Data Annex'!$K$1:$K$4779,0),MATCH(IFRS9!O$2,'Data Annex'!$K$1:$BS$1,0)),"")</f>
        <v>2.6072893236312512E-3</v>
      </c>
      <c r="P33" s="195">
        <f>IFERROR(INDEX('Data Annex'!$K$1:$BS$4779,MATCH(IFRS9!P$1&amp;"|"&amp;IFRS9!$B33,'Data Annex'!$K$1:$K$4779,0),MATCH(IFRS9!P$2,'Data Annex'!$K$1:$BS$1,0)),"")</f>
        <v>2.8342160105434438E-3</v>
      </c>
      <c r="Q33" s="190">
        <f>IFERROR(INDEX('Data Annex'!$K$1:$BS$4779,MATCH(IFRS9!Q$1&amp;"|"&amp;IFRS9!$B33,'Data Annex'!$K$1:$K$4779,0),MATCH(IFRS9!Q$2,'Data Annex'!$K$1:$BS$1,0)),"")</f>
        <v>2.5833619640026336E-2</v>
      </c>
      <c r="R33" s="190">
        <f>IFERROR(INDEX('Data Annex'!$K$1:$BS$4779,MATCH(IFRS9!R$1&amp;"|"&amp;IFRS9!$B33,'Data Annex'!$K$1:$K$4779,0),MATCH(IFRS9!R$2,'Data Annex'!$K$1:$BS$1,0)),"")</f>
        <v>2.5970352790627104E-2</v>
      </c>
      <c r="S33" s="195">
        <f>IFERROR(INDEX('Data Annex'!$K$1:$BS$4779,MATCH(IFRS9!S$1&amp;"|"&amp;IFRS9!$B33,'Data Annex'!$K$1:$K$4779,0),MATCH(IFRS9!S$2,'Data Annex'!$K$1:$BS$1,0)),"")</f>
        <v>2.5080589065361043E-2</v>
      </c>
      <c r="T33" s="190">
        <f>IFERROR(INDEX('Data Annex'!$K$1:$BS$4779,MATCH(IFRS9!T$1&amp;"|"&amp;IFRS9!$B33,'Data Annex'!$K$1:$K$4779,0),MATCH(IFRS9!T$2,'Data Annex'!$K$1:$BS$1,0)),"")</f>
        <v>0.36373559802925753</v>
      </c>
      <c r="U33" s="190">
        <f>IFERROR(INDEX('Data Annex'!$K$1:$BS$4779,MATCH(IFRS9!U$1&amp;"|"&amp;IFRS9!$B33,'Data Annex'!$K$1:$K$4779,0),MATCH(IFRS9!U$2,'Data Annex'!$K$1:$BS$1,0)),"")</f>
        <v>0.38732154588089057</v>
      </c>
      <c r="V33" s="195">
        <f>IFERROR(INDEX('Data Annex'!$K$1:$BS$4779,MATCH(IFRS9!V$1&amp;"|"&amp;IFRS9!$B33,'Data Annex'!$K$1:$K$4779,0),MATCH(IFRS9!V$2,'Data Annex'!$K$1:$BS$1,0)),"")</f>
        <v>0.42464823715298927</v>
      </c>
      <c r="X33" s="378"/>
    </row>
    <row r="34" spans="1:24" ht="21" customHeight="1">
      <c r="A34" s="209">
        <v>22</v>
      </c>
      <c r="B34" s="209" t="s">
        <v>26</v>
      </c>
      <c r="D34" s="219" t="str">
        <f t="shared" si="2"/>
        <v>MT</v>
      </c>
      <c r="E34" s="192">
        <f>IFERROR(INDEX('Data Annex'!$K$1:$BS$4779,MATCH(IFRS9!E$1&amp;"|"&amp;IFRS9!$B34,'Data Annex'!$K$1:$K$4779,0),MATCH(IFRS9!E$2,'Data Annex'!$K$1:$BS$1,0)),"")</f>
        <v>0.89202058865985567</v>
      </c>
      <c r="F34" s="192">
        <f>IFERROR(INDEX('Data Annex'!$K$1:$BS$4779,MATCH(IFRS9!F$1&amp;"|"&amp;IFRS9!$B34,'Data Annex'!$K$1:$K$4779,0),MATCH(IFRS9!F$2,'Data Annex'!$K$1:$BS$1,0)),"")</f>
        <v>0.90419224303189916</v>
      </c>
      <c r="G34" s="193">
        <f>IFERROR(INDEX('Data Annex'!$K$1:$BS$4779,MATCH(IFRS9!G$1&amp;"|"&amp;IFRS9!$B34,'Data Annex'!$K$1:$K$4779,0),MATCH(IFRS9!G$2,'Data Annex'!$K$1:$BS$1,0)),"")</f>
        <v>0.91857734834370031</v>
      </c>
      <c r="H34" s="192">
        <f>IFERROR(INDEX('Data Annex'!$K$1:$BS$4779,MATCH(IFRS9!H$1&amp;"|"&amp;IFRS9!$B34,'Data Annex'!$K$1:$K$4779,0),MATCH(IFRS9!H$2,'Data Annex'!$K$1:$BS$1,0)),"")</f>
        <v>7.6163769571692755E-2</v>
      </c>
      <c r="I34" s="192">
        <f>IFERROR(INDEX('Data Annex'!$K$1:$BS$4779,MATCH(IFRS9!I$1&amp;"|"&amp;IFRS9!$B34,'Data Annex'!$K$1:$K$4779,0),MATCH(IFRS9!I$2,'Data Annex'!$K$1:$BS$1,0)),"")</f>
        <v>6.3311383472861638E-2</v>
      </c>
      <c r="J34" s="193">
        <f>IFERROR(INDEX('Data Annex'!$K$1:$BS$4779,MATCH(IFRS9!J$1&amp;"|"&amp;IFRS9!$B34,'Data Annex'!$K$1:$K$4779,0),MATCH(IFRS9!J$2,'Data Annex'!$K$1:$BS$1,0)),"")</f>
        <v>5.1621699820302715E-2</v>
      </c>
      <c r="K34" s="192">
        <f>IFERROR(INDEX('Data Annex'!$K$1:$BS$4779,MATCH(IFRS9!K$1&amp;"|"&amp;IFRS9!$B34,'Data Annex'!$K$1:$K$4779,0),MATCH(IFRS9!K$2,'Data Annex'!$K$1:$BS$1,0)),"")</f>
        <v>3.1815641768451516E-2</v>
      </c>
      <c r="L34" s="192">
        <f>IFERROR(INDEX('Data Annex'!$K$1:$BS$4779,MATCH(IFRS9!L$1&amp;"|"&amp;IFRS9!$B34,'Data Annex'!$K$1:$K$4779,0),MATCH(IFRS9!L$2,'Data Annex'!$K$1:$BS$1,0)),"")</f>
        <v>3.2496373495239157E-2</v>
      </c>
      <c r="M34" s="193">
        <f>IFERROR(INDEX('Data Annex'!$K$1:$BS$4779,MATCH(IFRS9!M$1&amp;"|"&amp;IFRS9!$B34,'Data Annex'!$K$1:$K$4779,0),MATCH(IFRS9!M$2,'Data Annex'!$K$1:$BS$1,0)),"")</f>
        <v>2.9800951835996858E-2</v>
      </c>
      <c r="N34" s="192">
        <f>IFERROR(INDEX('Data Annex'!$K$1:$BS$4779,MATCH(IFRS9!N$1&amp;"|"&amp;IFRS9!$B34,'Data Annex'!$K$1:$K$4779,0),MATCH(IFRS9!N$2,'Data Annex'!$K$1:$BS$1,0)),"")</f>
        <v>2.929719298720255E-3</v>
      </c>
      <c r="O34" s="192">
        <f>IFERROR(INDEX('Data Annex'!$K$1:$BS$4779,MATCH(IFRS9!O$1&amp;"|"&amp;IFRS9!$B34,'Data Annex'!$K$1:$K$4779,0),MATCH(IFRS9!O$2,'Data Annex'!$K$1:$BS$1,0)),"")</f>
        <v>2.9687877562860824E-3</v>
      </c>
      <c r="P34" s="193">
        <f>IFERROR(INDEX('Data Annex'!$K$1:$BS$4779,MATCH(IFRS9!P$1&amp;"|"&amp;IFRS9!$B34,'Data Annex'!$K$1:$K$4779,0),MATCH(IFRS9!P$2,'Data Annex'!$K$1:$BS$1,0)),"")</f>
        <v>2.6281648913828782E-3</v>
      </c>
      <c r="Q34" s="192">
        <f>IFERROR(INDEX('Data Annex'!$K$1:$BS$4779,MATCH(IFRS9!Q$1&amp;"|"&amp;IFRS9!$B34,'Data Annex'!$K$1:$K$4779,0),MATCH(IFRS9!Q$2,'Data Annex'!$K$1:$BS$1,0)),"")</f>
        <v>3.7518587430885687E-2</v>
      </c>
      <c r="R34" s="192">
        <f>IFERROR(INDEX('Data Annex'!$K$1:$BS$4779,MATCH(IFRS9!R$1&amp;"|"&amp;IFRS9!$B34,'Data Annex'!$K$1:$K$4779,0),MATCH(IFRS9!R$2,'Data Annex'!$K$1:$BS$1,0)),"")</f>
        <v>3.2355972367153062E-2</v>
      </c>
      <c r="S34" s="193">
        <f>IFERROR(INDEX('Data Annex'!$K$1:$BS$4779,MATCH(IFRS9!S$1&amp;"|"&amp;IFRS9!$B34,'Data Annex'!$K$1:$K$4779,0),MATCH(IFRS9!S$2,'Data Annex'!$K$1:$BS$1,0)),"")</f>
        <v>4.9435800864284646E-2</v>
      </c>
      <c r="T34" s="221">
        <f>IFERROR(INDEX('Data Annex'!$K$1:$BS$4779,MATCH(IFRS9!T$1&amp;"|"&amp;IFRS9!$B34,'Data Annex'!$K$1:$K$4779,0),MATCH(IFRS9!T$2,'Data Annex'!$K$1:$BS$1,0)),"")</f>
        <v>0.3421233732982138</v>
      </c>
      <c r="U34" s="221">
        <f>IFERROR(INDEX('Data Annex'!$K$1:$BS$4779,MATCH(IFRS9!U$1&amp;"|"&amp;IFRS9!$B34,'Data Annex'!$K$1:$K$4779,0),MATCH(IFRS9!U$2,'Data Annex'!$K$1:$BS$1,0)),"")</f>
        <v>0.34829103231803749</v>
      </c>
      <c r="V34" s="193">
        <f>IFERROR(INDEX('Data Annex'!$K$1:$BS$4779,MATCH(IFRS9!V$1&amp;"|"&amp;IFRS9!$B34,'Data Annex'!$K$1:$K$4779,0),MATCH(IFRS9!V$2,'Data Annex'!$K$1:$BS$1,0)),"")</f>
        <v>0.27923408259173604</v>
      </c>
      <c r="X34" s="378"/>
    </row>
    <row r="35" spans="1:24" ht="21" customHeight="1">
      <c r="A35" s="285">
        <v>23</v>
      </c>
      <c r="B35" s="209" t="s">
        <v>27</v>
      </c>
      <c r="D35" s="219" t="str">
        <f t="shared" si="2"/>
        <v>NL</v>
      </c>
      <c r="E35" s="190">
        <f>IFERROR(INDEX('Data Annex'!$K$1:$BS$4779,MATCH(IFRS9!E$1&amp;"|"&amp;IFRS9!$B35,'Data Annex'!$K$1:$K$4779,0),MATCH(IFRS9!E$2,'Data Annex'!$K$1:$BS$1,0)),"")</f>
        <v>0.90367649429382046</v>
      </c>
      <c r="F35" s="190">
        <f>IFERROR(INDEX('Data Annex'!$K$1:$BS$4779,MATCH(IFRS9!F$1&amp;"|"&amp;IFRS9!$B35,'Data Annex'!$K$1:$K$4779,0),MATCH(IFRS9!F$2,'Data Annex'!$K$1:$BS$1,0)),"")</f>
        <v>0.91355836600491036</v>
      </c>
      <c r="G35" s="195">
        <f>IFERROR(INDEX('Data Annex'!$K$1:$BS$4779,MATCH(IFRS9!G$1&amp;"|"&amp;IFRS9!$B35,'Data Annex'!$K$1:$K$4779,0),MATCH(IFRS9!G$2,'Data Annex'!$K$1:$BS$1,0)),"")</f>
        <v>0.90013349932502484</v>
      </c>
      <c r="H35" s="190">
        <f>IFERROR(INDEX('Data Annex'!$K$1:$BS$4779,MATCH(IFRS9!H$1&amp;"|"&amp;IFRS9!$B35,'Data Annex'!$K$1:$K$4779,0),MATCH(IFRS9!H$2,'Data Annex'!$K$1:$BS$1,0)),"")</f>
        <v>7.9473534666888931E-2</v>
      </c>
      <c r="I35" s="190">
        <f>IFERROR(INDEX('Data Annex'!$K$1:$BS$4779,MATCH(IFRS9!I$1&amp;"|"&amp;IFRS9!$B35,'Data Annex'!$K$1:$K$4779,0),MATCH(IFRS9!I$2,'Data Annex'!$K$1:$BS$1,0)),"")</f>
        <v>6.9299395624233276E-2</v>
      </c>
      <c r="J35" s="195">
        <f>IFERROR(INDEX('Data Annex'!$K$1:$BS$4779,MATCH(IFRS9!J$1&amp;"|"&amp;IFRS9!$B35,'Data Annex'!$K$1:$K$4779,0),MATCH(IFRS9!J$2,'Data Annex'!$K$1:$BS$1,0)),"")</f>
        <v>8.3187575042188516E-2</v>
      </c>
      <c r="K35" s="190">
        <f>IFERROR(INDEX('Data Annex'!$K$1:$BS$4779,MATCH(IFRS9!K$1&amp;"|"&amp;IFRS9!$B35,'Data Annex'!$K$1:$K$4779,0),MATCH(IFRS9!K$2,'Data Annex'!$K$1:$BS$1,0)),"")</f>
        <v>1.6696498624631649E-2</v>
      </c>
      <c r="L35" s="190">
        <f>IFERROR(INDEX('Data Annex'!$K$1:$BS$4779,MATCH(IFRS9!L$1&amp;"|"&amp;IFRS9!$B35,'Data Annex'!$K$1:$K$4779,0),MATCH(IFRS9!L$2,'Data Annex'!$K$1:$BS$1,0)),"")</f>
        <v>1.6964732252251116E-2</v>
      </c>
      <c r="M35" s="195">
        <f>IFERROR(INDEX('Data Annex'!$K$1:$BS$4779,MATCH(IFRS9!M$1&amp;"|"&amp;IFRS9!$B35,'Data Annex'!$K$1:$K$4779,0),MATCH(IFRS9!M$2,'Data Annex'!$K$1:$BS$1,0)),"")</f>
        <v>1.6453319086848373E-2</v>
      </c>
      <c r="N35" s="190">
        <f>IFERROR(INDEX('Data Annex'!$K$1:$BS$4779,MATCH(IFRS9!N$1&amp;"|"&amp;IFRS9!$B35,'Data Annex'!$K$1:$K$4779,0),MATCH(IFRS9!N$2,'Data Annex'!$K$1:$BS$1,0)),"")</f>
        <v>9.3532372343569953E-4</v>
      </c>
      <c r="O35" s="190">
        <f>IFERROR(INDEX('Data Annex'!$K$1:$BS$4779,MATCH(IFRS9!O$1&amp;"|"&amp;IFRS9!$B35,'Data Annex'!$K$1:$K$4779,0),MATCH(IFRS9!O$2,'Data Annex'!$K$1:$BS$1,0)),"")</f>
        <v>9.1712100612591468E-4</v>
      </c>
      <c r="P35" s="195">
        <f>IFERROR(INDEX('Data Annex'!$K$1:$BS$4779,MATCH(IFRS9!P$1&amp;"|"&amp;IFRS9!$B35,'Data Annex'!$K$1:$K$4779,0),MATCH(IFRS9!P$2,'Data Annex'!$K$1:$BS$1,0)),"")</f>
        <v>8.2066363054344397E-4</v>
      </c>
      <c r="Q35" s="190">
        <f>IFERROR(INDEX('Data Annex'!$K$1:$BS$4779,MATCH(IFRS9!Q$1&amp;"|"&amp;IFRS9!$B35,'Data Annex'!$K$1:$K$4779,0),MATCH(IFRS9!Q$2,'Data Annex'!$K$1:$BS$1,0)),"")</f>
        <v>2.2482186106519655E-2</v>
      </c>
      <c r="R35" s="190">
        <f>IFERROR(INDEX('Data Annex'!$K$1:$BS$4779,MATCH(IFRS9!R$1&amp;"|"&amp;IFRS9!$B35,'Data Annex'!$K$1:$K$4779,0),MATCH(IFRS9!R$2,'Data Annex'!$K$1:$BS$1,0)),"")</f>
        <v>2.1288257186676575E-2</v>
      </c>
      <c r="S35" s="195">
        <f>IFERROR(INDEX('Data Annex'!$K$1:$BS$4779,MATCH(IFRS9!S$1&amp;"|"&amp;IFRS9!$B35,'Data Annex'!$K$1:$K$4779,0),MATCH(IFRS9!S$2,'Data Annex'!$K$1:$BS$1,0)),"")</f>
        <v>1.8558409234391816E-2</v>
      </c>
      <c r="T35" s="190">
        <f>IFERROR(INDEX('Data Annex'!$K$1:$BS$4779,MATCH(IFRS9!T$1&amp;"|"&amp;IFRS9!$B35,'Data Annex'!$K$1:$K$4779,0),MATCH(IFRS9!T$2,'Data Annex'!$K$1:$BS$1,0)),"")</f>
        <v>0.27066818162981615</v>
      </c>
      <c r="U35" s="190">
        <f>IFERROR(INDEX('Data Annex'!$K$1:$BS$4779,MATCH(IFRS9!U$1&amp;"|"&amp;IFRS9!$B35,'Data Annex'!$K$1:$K$4779,0),MATCH(IFRS9!U$2,'Data Annex'!$K$1:$BS$1,0)),"")</f>
        <v>0.25232997383486011</v>
      </c>
      <c r="V35" s="195">
        <f>IFERROR(INDEX('Data Annex'!$K$1:$BS$4779,MATCH(IFRS9!V$1&amp;"|"&amp;IFRS9!$B35,'Data Annex'!$K$1:$K$4779,0),MATCH(IFRS9!V$2,'Data Annex'!$K$1:$BS$1,0)),"")</f>
        <v>0.26418514346933625</v>
      </c>
      <c r="X35" s="378"/>
    </row>
    <row r="36" spans="1:24" ht="21" customHeight="1">
      <c r="A36" s="209">
        <v>24</v>
      </c>
      <c r="B36" s="209" t="s">
        <v>28</v>
      </c>
      <c r="D36" s="204" t="s">
        <v>28</v>
      </c>
      <c r="E36" s="192">
        <f>IFERROR(INDEX('Data Annex'!$K$1:$BS$4779,MATCH(IFRS9!E$1&amp;"|"&amp;IFRS9!$B36,'Data Annex'!$K$1:$K$4779,0),MATCH(IFRS9!E$2,'Data Annex'!$K$1:$BS$1,0)),"")</f>
        <v>0.91379156131746708</v>
      </c>
      <c r="F36" s="192">
        <f>IFERROR(INDEX('Data Annex'!$K$1:$BS$4779,MATCH(IFRS9!F$1&amp;"|"&amp;IFRS9!$B36,'Data Annex'!$K$1:$K$4779,0),MATCH(IFRS9!F$2,'Data Annex'!$K$1:$BS$1,0)),"")</f>
        <v>0.91397772965385293</v>
      </c>
      <c r="G36" s="193">
        <f>IFERROR(INDEX('Data Annex'!$K$1:$BS$4779,MATCH(IFRS9!G$1&amp;"|"&amp;IFRS9!$B36,'Data Annex'!$K$1:$K$4779,0),MATCH(IFRS9!G$2,'Data Annex'!$K$1:$BS$1,0)),"")</f>
        <v>0.91508936982979339</v>
      </c>
      <c r="H36" s="192">
        <f>IFERROR(INDEX('Data Annex'!$K$1:$BS$4779,MATCH(IFRS9!H$1&amp;"|"&amp;IFRS9!$B36,'Data Annex'!$K$1:$K$4779,0),MATCH(IFRS9!H$2,'Data Annex'!$K$1:$BS$1,0)),"")</f>
        <v>7.2392665202371878E-2</v>
      </c>
      <c r="I36" s="192">
        <f>IFERROR(INDEX('Data Annex'!$K$1:$BS$4779,MATCH(IFRS9!I$1&amp;"|"&amp;IFRS9!$B36,'Data Annex'!$K$1:$K$4779,0),MATCH(IFRS9!I$2,'Data Annex'!$K$1:$BS$1,0)),"")</f>
        <v>7.4357583924831883E-2</v>
      </c>
      <c r="J36" s="193">
        <f>IFERROR(INDEX('Data Annex'!$K$1:$BS$4779,MATCH(IFRS9!J$1&amp;"|"&amp;IFRS9!$B36,'Data Annex'!$K$1:$K$4779,0),MATCH(IFRS9!J$2,'Data Annex'!$K$1:$BS$1,0)),"")</f>
        <v>7.2686903264762778E-2</v>
      </c>
      <c r="K36" s="192">
        <f>IFERROR(INDEX('Data Annex'!$K$1:$BS$4779,MATCH(IFRS9!K$1&amp;"|"&amp;IFRS9!$B36,'Data Annex'!$K$1:$K$4779,0),MATCH(IFRS9!K$2,'Data Annex'!$K$1:$BS$1,0)),"")</f>
        <v>1.381577348016113E-2</v>
      </c>
      <c r="L36" s="192">
        <f>IFERROR(INDEX('Data Annex'!$K$1:$BS$4779,MATCH(IFRS9!L$1&amp;"|"&amp;IFRS9!$B36,'Data Annex'!$K$1:$K$4779,0),MATCH(IFRS9!L$2,'Data Annex'!$K$1:$BS$1,0)),"")</f>
        <v>1.166468642131519E-2</v>
      </c>
      <c r="M36" s="193">
        <f>IFERROR(INDEX('Data Annex'!$K$1:$BS$4779,MATCH(IFRS9!M$1&amp;"|"&amp;IFRS9!$B36,'Data Annex'!$K$1:$K$4779,0),MATCH(IFRS9!M$2,'Data Annex'!$K$1:$BS$1,0)),"")</f>
        <v>1.2223726905443804E-2</v>
      </c>
      <c r="N36" s="192">
        <f>IFERROR(INDEX('Data Annex'!$K$1:$BS$4779,MATCH(IFRS9!N$1&amp;"|"&amp;IFRS9!$B36,'Data Annex'!$K$1:$K$4779,0),MATCH(IFRS9!N$2,'Data Annex'!$K$1:$BS$1,0)),"")</f>
        <v>5.6604906347874743E-4</v>
      </c>
      <c r="O36" s="192">
        <f>IFERROR(INDEX('Data Annex'!$K$1:$BS$4779,MATCH(IFRS9!O$1&amp;"|"&amp;IFRS9!$B36,'Data Annex'!$K$1:$K$4779,0),MATCH(IFRS9!O$2,'Data Annex'!$K$1:$BS$1,0)),"")</f>
        <v>5.3075593539401772E-4</v>
      </c>
      <c r="P36" s="193">
        <f>IFERROR(INDEX('Data Annex'!$K$1:$BS$4779,MATCH(IFRS9!P$1&amp;"|"&amp;IFRS9!$B36,'Data Annex'!$K$1:$K$4779,0),MATCH(IFRS9!P$2,'Data Annex'!$K$1:$BS$1,0)),"")</f>
        <v>5.2443545704165264E-4</v>
      </c>
      <c r="Q36" s="192">
        <f>IFERROR(INDEX('Data Annex'!$K$1:$BS$4779,MATCH(IFRS9!Q$1&amp;"|"&amp;IFRS9!$B36,'Data Annex'!$K$1:$K$4779,0),MATCH(IFRS9!Q$2,'Data Annex'!$K$1:$BS$1,0)),"")</f>
        <v>8.9177044448060828E-3</v>
      </c>
      <c r="R36" s="192">
        <f>IFERROR(INDEX('Data Annex'!$K$1:$BS$4779,MATCH(IFRS9!R$1&amp;"|"&amp;IFRS9!$B36,'Data Annex'!$K$1:$K$4779,0),MATCH(IFRS9!R$2,'Data Annex'!$K$1:$BS$1,0)),"")</f>
        <v>8.4558887257666377E-3</v>
      </c>
      <c r="S36" s="193">
        <f>IFERROR(INDEX('Data Annex'!$K$1:$BS$4779,MATCH(IFRS9!S$1&amp;"|"&amp;IFRS9!$B36,'Data Annex'!$K$1:$K$4779,0),MATCH(IFRS9!S$2,'Data Annex'!$K$1:$BS$1,0)),"")</f>
        <v>9.3452711886760284E-3</v>
      </c>
      <c r="T36" s="221">
        <f>IFERROR(INDEX('Data Annex'!$K$1:$BS$4779,MATCH(IFRS9!T$1&amp;"|"&amp;IFRS9!$B36,'Data Annex'!$K$1:$K$4779,0),MATCH(IFRS9!T$2,'Data Annex'!$K$1:$BS$1,0)),"")</f>
        <v>0.25186002980958577</v>
      </c>
      <c r="U36" s="221">
        <f>IFERROR(INDEX('Data Annex'!$K$1:$BS$4779,MATCH(IFRS9!U$1&amp;"|"&amp;IFRS9!$B36,'Data Annex'!$K$1:$K$4779,0),MATCH(IFRS9!U$2,'Data Annex'!$K$1:$BS$1,0)),"")</f>
        <v>0.26879256589485312</v>
      </c>
      <c r="V36" s="193">
        <f>IFERROR(INDEX('Data Annex'!$K$1:$BS$4779,MATCH(IFRS9!V$1&amp;"|"&amp;IFRS9!$B36,'Data Annex'!$K$1:$K$4779,0),MATCH(IFRS9!V$2,'Data Annex'!$K$1:$BS$1,0)),"")</f>
        <v>0.23655413732219971</v>
      </c>
      <c r="X36" s="378"/>
    </row>
    <row r="37" spans="1:24" ht="21" customHeight="1">
      <c r="A37" s="286">
        <v>25</v>
      </c>
      <c r="B37" s="209" t="s">
        <v>29</v>
      </c>
      <c r="D37" s="219" t="str">
        <f t="shared" ref="D37:D42" si="3">IF(OR(E37="n.a.",F37="n.a.",G37="n.a.",H37="n.a.",I37="n.a.",J37="n.a.",K37="n.a.",L37="n.a.",M37="n.a.",N37="n.a.",O37="n.a.",P37="n.a.",Q37="n.a.",R37="n.a.",S37="n.a.",T37="n.a.",U37="n.a.",V37="n.a."),$B37&amp;"*",$B37)</f>
        <v>PL</v>
      </c>
      <c r="E37" s="190">
        <f>IFERROR(INDEX('Data Annex'!$K$1:$BS$4779,MATCH(IFRS9!E$1&amp;"|"&amp;IFRS9!$B37,'Data Annex'!$K$1:$K$4779,0),MATCH(IFRS9!E$2,'Data Annex'!$K$1:$BS$1,0)),"")</f>
        <v>0.85132492665562287</v>
      </c>
      <c r="F37" s="190">
        <f>IFERROR(INDEX('Data Annex'!$K$1:$BS$4779,MATCH(IFRS9!F$1&amp;"|"&amp;IFRS9!$B37,'Data Annex'!$K$1:$K$4779,0),MATCH(IFRS9!F$2,'Data Annex'!$K$1:$BS$1,0)),"")</f>
        <v>0.84928052919160046</v>
      </c>
      <c r="G37" s="195">
        <f>IFERROR(INDEX('Data Annex'!$K$1:$BS$4779,MATCH(IFRS9!G$1&amp;"|"&amp;IFRS9!$B37,'Data Annex'!$K$1:$K$4779,0),MATCH(IFRS9!G$2,'Data Annex'!$K$1:$BS$1,0)),"")</f>
        <v>0.84770134160326416</v>
      </c>
      <c r="H37" s="190">
        <f>IFERROR(INDEX('Data Annex'!$K$1:$BS$4779,MATCH(IFRS9!H$1&amp;"|"&amp;IFRS9!$B37,'Data Annex'!$K$1:$K$4779,0),MATCH(IFRS9!H$2,'Data Annex'!$K$1:$BS$1,0)),"")</f>
        <v>0.10197050571665726</v>
      </c>
      <c r="I37" s="190">
        <f>IFERROR(INDEX('Data Annex'!$K$1:$BS$4779,MATCH(IFRS9!I$1&amp;"|"&amp;IFRS9!$B37,'Data Annex'!$K$1:$K$4779,0),MATCH(IFRS9!I$2,'Data Annex'!$K$1:$BS$1,0)),"")</f>
        <v>0.10378981430800335</v>
      </c>
      <c r="J37" s="195">
        <f>IFERROR(INDEX('Data Annex'!$K$1:$BS$4779,MATCH(IFRS9!J$1&amp;"|"&amp;IFRS9!$B37,'Data Annex'!$K$1:$K$4779,0),MATCH(IFRS9!J$2,'Data Annex'!$K$1:$BS$1,0)),"")</f>
        <v>0.10689985331653132</v>
      </c>
      <c r="K37" s="190">
        <f>IFERROR(INDEX('Data Annex'!$K$1:$BS$4779,MATCH(IFRS9!K$1&amp;"|"&amp;IFRS9!$B37,'Data Annex'!$K$1:$K$4779,0),MATCH(IFRS9!K$2,'Data Annex'!$K$1:$BS$1,0)),"")</f>
        <v>4.2733552911346326E-2</v>
      </c>
      <c r="L37" s="190">
        <f>IFERROR(INDEX('Data Annex'!$K$1:$BS$4779,MATCH(IFRS9!L$1&amp;"|"&amp;IFRS9!$B37,'Data Annex'!$K$1:$K$4779,0),MATCH(IFRS9!L$2,'Data Annex'!$K$1:$BS$1,0)),"")</f>
        <v>4.2450120455400669E-2</v>
      </c>
      <c r="M37" s="195">
        <f>IFERROR(INDEX('Data Annex'!$K$1:$BS$4779,MATCH(IFRS9!M$1&amp;"|"&amp;IFRS9!$B37,'Data Annex'!$K$1:$K$4779,0),MATCH(IFRS9!M$2,'Data Annex'!$K$1:$BS$1,0)),"")</f>
        <v>4.0947806755998038E-2</v>
      </c>
      <c r="N37" s="190">
        <f>IFERROR(INDEX('Data Annex'!$K$1:$BS$4779,MATCH(IFRS9!N$1&amp;"|"&amp;IFRS9!$B37,'Data Annex'!$K$1:$K$4779,0),MATCH(IFRS9!N$2,'Data Annex'!$K$1:$BS$1,0)),"")</f>
        <v>4.8340087312328198E-3</v>
      </c>
      <c r="O37" s="190">
        <f>IFERROR(INDEX('Data Annex'!$K$1:$BS$4779,MATCH(IFRS9!O$1&amp;"|"&amp;IFRS9!$B37,'Data Annex'!$K$1:$K$4779,0),MATCH(IFRS9!O$2,'Data Annex'!$K$1:$BS$1,0)),"")</f>
        <v>4.9884155526666446E-3</v>
      </c>
      <c r="P37" s="195">
        <f>IFERROR(INDEX('Data Annex'!$K$1:$BS$4779,MATCH(IFRS9!P$1&amp;"|"&amp;IFRS9!$B37,'Data Annex'!$K$1:$K$4779,0),MATCH(IFRS9!P$2,'Data Annex'!$K$1:$BS$1,0)),"")</f>
        <v>4.8587717432745352E-3</v>
      </c>
      <c r="Q37" s="190">
        <f>IFERROR(INDEX('Data Annex'!$K$1:$BS$4779,MATCH(IFRS9!Q$1&amp;"|"&amp;IFRS9!$B37,'Data Annex'!$K$1:$K$4779,0),MATCH(IFRS9!Q$2,'Data Annex'!$K$1:$BS$1,0)),"")</f>
        <v>8.7930679401622691E-2</v>
      </c>
      <c r="R37" s="190">
        <f>IFERROR(INDEX('Data Annex'!$K$1:$BS$4779,MATCH(IFRS9!R$1&amp;"|"&amp;IFRS9!$B37,'Data Annex'!$K$1:$K$4779,0),MATCH(IFRS9!R$2,'Data Annex'!$K$1:$BS$1,0)),"")</f>
        <v>8.8790131745139764E-2</v>
      </c>
      <c r="S37" s="195">
        <f>IFERROR(INDEX('Data Annex'!$K$1:$BS$4779,MATCH(IFRS9!S$1&amp;"|"&amp;IFRS9!$B37,'Data Annex'!$K$1:$K$4779,0),MATCH(IFRS9!S$2,'Data Annex'!$K$1:$BS$1,0)),"")</f>
        <v>8.4224676875493815E-2</v>
      </c>
      <c r="T37" s="190">
        <f>IFERROR(INDEX('Data Annex'!$K$1:$BS$4779,MATCH(IFRS9!T$1&amp;"|"&amp;IFRS9!$B37,'Data Annex'!$K$1:$K$4779,0),MATCH(IFRS9!T$2,'Data Annex'!$K$1:$BS$1,0)),"")</f>
        <v>0.65488422134319324</v>
      </c>
      <c r="U37" s="190">
        <f>IFERROR(INDEX('Data Annex'!$K$1:$BS$4779,MATCH(IFRS9!U$1&amp;"|"&amp;IFRS9!$B37,'Data Annex'!$K$1:$K$4779,0),MATCH(IFRS9!U$2,'Data Annex'!$K$1:$BS$1,0)),"")</f>
        <v>0.6562313718377708</v>
      </c>
      <c r="V37" s="195">
        <f>IFERROR(INDEX('Data Annex'!$K$1:$BS$4779,MATCH(IFRS9!V$1&amp;"|"&amp;IFRS9!$B37,'Data Annex'!$K$1:$K$4779,0),MATCH(IFRS9!V$2,'Data Annex'!$K$1:$BS$1,0)),"")</f>
        <v>0.63443589246007193</v>
      </c>
      <c r="X37" s="378"/>
    </row>
    <row r="38" spans="1:24" ht="21" customHeight="1">
      <c r="A38" s="286">
        <v>26</v>
      </c>
      <c r="B38" s="209" t="s">
        <v>30</v>
      </c>
      <c r="D38" s="219" t="str">
        <f t="shared" si="3"/>
        <v>PT</v>
      </c>
      <c r="E38" s="192">
        <f>IFERROR(INDEX('Data Annex'!$K$1:$BS$4779,MATCH(IFRS9!E$1&amp;"|"&amp;IFRS9!$B38,'Data Annex'!$K$1:$K$4779,0),MATCH(IFRS9!E$2,'Data Annex'!$K$1:$BS$1,0)),"")</f>
        <v>0.84757298045814156</v>
      </c>
      <c r="F38" s="192">
        <f>IFERROR(INDEX('Data Annex'!$K$1:$BS$4779,MATCH(IFRS9!F$1&amp;"|"&amp;IFRS9!$B38,'Data Annex'!$K$1:$K$4779,0),MATCH(IFRS9!F$2,'Data Annex'!$K$1:$BS$1,0)),"")</f>
        <v>0.85085003665726677</v>
      </c>
      <c r="G38" s="193">
        <f>IFERROR(INDEX('Data Annex'!$K$1:$BS$4779,MATCH(IFRS9!G$1&amp;"|"&amp;IFRS9!$B38,'Data Annex'!$K$1:$K$4779,0),MATCH(IFRS9!G$2,'Data Annex'!$K$1:$BS$1,0)),"")</f>
        <v>0.84908874294197323</v>
      </c>
      <c r="H38" s="192">
        <f>IFERROR(INDEX('Data Annex'!$K$1:$BS$4779,MATCH(IFRS9!H$1&amp;"|"&amp;IFRS9!$B38,'Data Annex'!$K$1:$K$4779,0),MATCH(IFRS9!H$2,'Data Annex'!$K$1:$BS$1,0)),"")</f>
        <v>0.11516794175004454</v>
      </c>
      <c r="I38" s="192">
        <f>IFERROR(INDEX('Data Annex'!$K$1:$BS$4779,MATCH(IFRS9!I$1&amp;"|"&amp;IFRS9!$B38,'Data Annex'!$K$1:$K$4779,0),MATCH(IFRS9!I$2,'Data Annex'!$K$1:$BS$1,0)),"")</f>
        <v>0.11619700761767315</v>
      </c>
      <c r="J38" s="193">
        <f>IFERROR(INDEX('Data Annex'!$K$1:$BS$4779,MATCH(IFRS9!J$1&amp;"|"&amp;IFRS9!$B38,'Data Annex'!$K$1:$K$4779,0),MATCH(IFRS9!J$2,'Data Annex'!$K$1:$BS$1,0)),"")</f>
        <v>0.11983313988559902</v>
      </c>
      <c r="K38" s="192">
        <f>IFERROR(INDEX('Data Annex'!$K$1:$BS$4779,MATCH(IFRS9!K$1&amp;"|"&amp;IFRS9!$B38,'Data Annex'!$K$1:$K$4779,0),MATCH(IFRS9!K$2,'Data Annex'!$K$1:$BS$1,0)),"")</f>
        <v>3.5384044225513167E-2</v>
      </c>
      <c r="L38" s="192">
        <f>IFERROR(INDEX('Data Annex'!$K$1:$BS$4779,MATCH(IFRS9!L$1&amp;"|"&amp;IFRS9!$B38,'Data Annex'!$K$1:$K$4779,0),MATCH(IFRS9!L$2,'Data Annex'!$K$1:$BS$1,0)),"")</f>
        <v>3.1222946803906963E-2</v>
      </c>
      <c r="M38" s="193">
        <f>IFERROR(INDEX('Data Annex'!$K$1:$BS$4779,MATCH(IFRS9!M$1&amp;"|"&amp;IFRS9!$B38,'Data Annex'!$K$1:$K$4779,0),MATCH(IFRS9!M$2,'Data Annex'!$K$1:$BS$1,0)),"")</f>
        <v>2.9567952405654775E-2</v>
      </c>
      <c r="N38" s="192">
        <f>IFERROR(INDEX('Data Annex'!$K$1:$BS$4779,MATCH(IFRS9!N$1&amp;"|"&amp;IFRS9!$B38,'Data Annex'!$K$1:$K$4779,0),MATCH(IFRS9!N$2,'Data Annex'!$K$1:$BS$1,0)),"")</f>
        <v>4.1233901412634048E-3</v>
      </c>
      <c r="O38" s="192">
        <f>IFERROR(INDEX('Data Annex'!$K$1:$BS$4779,MATCH(IFRS9!O$1&amp;"|"&amp;IFRS9!$B38,'Data Annex'!$K$1:$K$4779,0),MATCH(IFRS9!O$2,'Data Annex'!$K$1:$BS$1,0)),"")</f>
        <v>4.9747579195507019E-3</v>
      </c>
      <c r="P38" s="193">
        <f>IFERROR(INDEX('Data Annex'!$K$1:$BS$4779,MATCH(IFRS9!P$1&amp;"|"&amp;IFRS9!$B38,'Data Annex'!$K$1:$K$4779,0),MATCH(IFRS9!P$2,'Data Annex'!$K$1:$BS$1,0)),"")</f>
        <v>5.2228204689554044E-3</v>
      </c>
      <c r="Q38" s="192">
        <f>IFERROR(INDEX('Data Annex'!$K$1:$BS$4779,MATCH(IFRS9!Q$1&amp;"|"&amp;IFRS9!$B38,'Data Annex'!$K$1:$K$4779,0),MATCH(IFRS9!Q$2,'Data Annex'!$K$1:$BS$1,0)),"")</f>
        <v>7.2037817573130269E-2</v>
      </c>
      <c r="R38" s="192">
        <f>IFERROR(INDEX('Data Annex'!$K$1:$BS$4779,MATCH(IFRS9!R$1&amp;"|"&amp;IFRS9!$B38,'Data Annex'!$K$1:$K$4779,0),MATCH(IFRS9!R$2,'Data Annex'!$K$1:$BS$1,0)),"")</f>
        <v>7.9484377832570771E-2</v>
      </c>
      <c r="S38" s="193">
        <f>IFERROR(INDEX('Data Annex'!$K$1:$BS$4779,MATCH(IFRS9!S$1&amp;"|"&amp;IFRS9!$B38,'Data Annex'!$K$1:$K$4779,0),MATCH(IFRS9!S$2,'Data Annex'!$K$1:$BS$1,0)),"")</f>
        <v>8.4108980693483326E-2</v>
      </c>
      <c r="T38" s="221">
        <f>IFERROR(INDEX('Data Annex'!$K$1:$BS$4779,MATCH(IFRS9!T$1&amp;"|"&amp;IFRS9!$B38,'Data Annex'!$K$1:$K$4779,0),MATCH(IFRS9!T$2,'Data Annex'!$K$1:$BS$1,0)),"")</f>
        <v>0.56338879868119973</v>
      </c>
      <c r="U38" s="221">
        <f>IFERROR(INDEX('Data Annex'!$K$1:$BS$4779,MATCH(IFRS9!U$1&amp;"|"&amp;IFRS9!$B38,'Data Annex'!$K$1:$K$4779,0),MATCH(IFRS9!U$2,'Data Annex'!$K$1:$BS$1,0)),"")</f>
        <v>0.58147460097046766</v>
      </c>
      <c r="V38" s="193">
        <f>IFERROR(INDEX('Data Annex'!$K$1:$BS$4779,MATCH(IFRS9!V$1&amp;"|"&amp;IFRS9!$B38,'Data Annex'!$K$1:$K$4779,0),MATCH(IFRS9!V$2,'Data Annex'!$K$1:$BS$1,0)),"")</f>
        <v>0.57694826172476332</v>
      </c>
      <c r="X38" s="378"/>
    </row>
    <row r="39" spans="1:24" ht="21" customHeight="1">
      <c r="A39" s="286">
        <v>27</v>
      </c>
      <c r="B39" s="209" t="s">
        <v>100</v>
      </c>
      <c r="D39" s="219" t="str">
        <f t="shared" si="3"/>
        <v>RO</v>
      </c>
      <c r="E39" s="190">
        <f>IFERROR(INDEX('Data Annex'!$K$1:$BS$4779,MATCH(IFRS9!E$1&amp;"|"&amp;IFRS9!$B39,'Data Annex'!$K$1:$K$4779,0),MATCH(IFRS9!E$2,'Data Annex'!$K$1:$BS$1,0)),"")</f>
        <v>0.78404486450443378</v>
      </c>
      <c r="F39" s="190">
        <f>IFERROR(INDEX('Data Annex'!$K$1:$BS$4779,MATCH(IFRS9!F$1&amp;"|"&amp;IFRS9!$B39,'Data Annex'!$K$1:$K$4779,0),MATCH(IFRS9!F$2,'Data Annex'!$K$1:$BS$1,0)),"")</f>
        <v>0.79624235344932293</v>
      </c>
      <c r="G39" s="195">
        <f>IFERROR(INDEX('Data Annex'!$K$1:$BS$4779,MATCH(IFRS9!G$1&amp;"|"&amp;IFRS9!$B39,'Data Annex'!$K$1:$K$4779,0),MATCH(IFRS9!G$2,'Data Annex'!$K$1:$BS$1,0)),"")</f>
        <v>0.81261714138949281</v>
      </c>
      <c r="H39" s="190">
        <f>IFERROR(INDEX('Data Annex'!$K$1:$BS$4779,MATCH(IFRS9!H$1&amp;"|"&amp;IFRS9!$B39,'Data Annex'!$K$1:$K$4779,0),MATCH(IFRS9!H$2,'Data Annex'!$K$1:$BS$1,0)),"")</f>
        <v>0.18328372328463091</v>
      </c>
      <c r="I39" s="190">
        <f>IFERROR(INDEX('Data Annex'!$K$1:$BS$4779,MATCH(IFRS9!I$1&amp;"|"&amp;IFRS9!$B39,'Data Annex'!$K$1:$K$4779,0),MATCH(IFRS9!I$2,'Data Annex'!$K$1:$BS$1,0)),"")</f>
        <v>0.1739053032238197</v>
      </c>
      <c r="J39" s="195">
        <f>IFERROR(INDEX('Data Annex'!$K$1:$BS$4779,MATCH(IFRS9!J$1&amp;"|"&amp;IFRS9!$B39,'Data Annex'!$K$1:$K$4779,0),MATCH(IFRS9!J$2,'Data Annex'!$K$1:$BS$1,0)),"")</f>
        <v>0.15802700863165528</v>
      </c>
      <c r="K39" s="190">
        <f>IFERROR(INDEX('Data Annex'!$K$1:$BS$4779,MATCH(IFRS9!K$1&amp;"|"&amp;IFRS9!$B39,'Data Annex'!$K$1:$K$4779,0),MATCH(IFRS9!K$2,'Data Annex'!$K$1:$BS$1,0)),"")</f>
        <v>2.9009199528201215E-2</v>
      </c>
      <c r="L39" s="190">
        <f>IFERROR(INDEX('Data Annex'!$K$1:$BS$4779,MATCH(IFRS9!L$1&amp;"|"&amp;IFRS9!$B39,'Data Annex'!$K$1:$K$4779,0),MATCH(IFRS9!L$2,'Data Annex'!$K$1:$BS$1,0)),"")</f>
        <v>2.6947561418163752E-2</v>
      </c>
      <c r="M39" s="195">
        <f>IFERROR(INDEX('Data Annex'!$K$1:$BS$4779,MATCH(IFRS9!M$1&amp;"|"&amp;IFRS9!$B39,'Data Annex'!$K$1:$K$4779,0),MATCH(IFRS9!M$2,'Data Annex'!$K$1:$BS$1,0)),"")</f>
        <v>2.6171282759189902E-2</v>
      </c>
      <c r="N39" s="190">
        <f>IFERROR(INDEX('Data Annex'!$K$1:$BS$4779,MATCH(IFRS9!N$1&amp;"|"&amp;IFRS9!$B39,'Data Annex'!$K$1:$K$4779,0),MATCH(IFRS9!N$2,'Data Annex'!$K$1:$BS$1,0)),"")</f>
        <v>1.2666082267942785E-2</v>
      </c>
      <c r="O39" s="190">
        <f>IFERROR(INDEX('Data Annex'!$K$1:$BS$4779,MATCH(IFRS9!O$1&amp;"|"&amp;IFRS9!$B39,'Data Annex'!$K$1:$K$4779,0),MATCH(IFRS9!O$2,'Data Annex'!$K$1:$BS$1,0)),"")</f>
        <v>1.2956520282582176E-2</v>
      </c>
      <c r="P39" s="195">
        <f>IFERROR(INDEX('Data Annex'!$K$1:$BS$4779,MATCH(IFRS9!P$1&amp;"|"&amp;IFRS9!$B39,'Data Annex'!$K$1:$K$4779,0),MATCH(IFRS9!P$2,'Data Annex'!$K$1:$BS$1,0)),"")</f>
        <v>1.3035841075832867E-2</v>
      </c>
      <c r="Q39" s="190">
        <f>IFERROR(INDEX('Data Annex'!$K$1:$BS$4779,MATCH(IFRS9!Q$1&amp;"|"&amp;IFRS9!$B39,'Data Annex'!$K$1:$K$4779,0),MATCH(IFRS9!Q$2,'Data Annex'!$K$1:$BS$1,0)),"")</f>
        <v>0.10833720424324884</v>
      </c>
      <c r="R39" s="190">
        <f>IFERROR(INDEX('Data Annex'!$K$1:$BS$4779,MATCH(IFRS9!R$1&amp;"|"&amp;IFRS9!$B39,'Data Annex'!$K$1:$K$4779,0),MATCH(IFRS9!R$2,'Data Annex'!$K$1:$BS$1,0)),"")</f>
        <v>0.11381109550581003</v>
      </c>
      <c r="S39" s="195">
        <f>IFERROR(INDEX('Data Annex'!$K$1:$BS$4779,MATCH(IFRS9!S$1&amp;"|"&amp;IFRS9!$B39,'Data Annex'!$K$1:$K$4779,0),MATCH(IFRS9!S$2,'Data Annex'!$K$1:$BS$1,0)),"")</f>
        <v>0.11086803965156582</v>
      </c>
      <c r="T39" s="190">
        <f>IFERROR(INDEX('Data Annex'!$K$1:$BS$4779,MATCH(IFRS9!T$1&amp;"|"&amp;IFRS9!$B39,'Data Annex'!$K$1:$K$4779,0),MATCH(IFRS9!T$2,'Data Annex'!$K$1:$BS$1,0)),"")</f>
        <v>0.71051656819922682</v>
      </c>
      <c r="U39" s="190">
        <f>IFERROR(INDEX('Data Annex'!$K$1:$BS$4779,MATCH(IFRS9!U$1&amp;"|"&amp;IFRS9!$B39,'Data Annex'!$K$1:$K$4779,0),MATCH(IFRS9!U$2,'Data Annex'!$K$1:$BS$1,0)),"")</f>
        <v>0.7016173875232472</v>
      </c>
      <c r="V39" s="195">
        <f>IFERROR(INDEX('Data Annex'!$K$1:$BS$4779,MATCH(IFRS9!V$1&amp;"|"&amp;IFRS9!$B39,'Data Annex'!$K$1:$K$4779,0),MATCH(IFRS9!V$2,'Data Annex'!$K$1:$BS$1,0)),"")</f>
        <v>0.7076376280257578</v>
      </c>
      <c r="X39" s="378"/>
    </row>
    <row r="40" spans="1:24" ht="21" customHeight="1">
      <c r="A40" s="209">
        <v>28</v>
      </c>
      <c r="B40" s="209" t="s">
        <v>31</v>
      </c>
      <c r="D40" s="219" t="str">
        <f t="shared" si="3"/>
        <v>SE</v>
      </c>
      <c r="E40" s="192">
        <f>IFERROR(INDEX('Data Annex'!$K$1:$BS$4779,MATCH(IFRS9!E$1&amp;"|"&amp;IFRS9!$B40,'Data Annex'!$K$1:$K$4779,0),MATCH(IFRS9!E$2,'Data Annex'!$K$1:$BS$1,0)),"")</f>
        <v>0.95329434682095793</v>
      </c>
      <c r="F40" s="192">
        <f>IFERROR(INDEX('Data Annex'!$K$1:$BS$4779,MATCH(IFRS9!F$1&amp;"|"&amp;IFRS9!$B40,'Data Annex'!$K$1:$K$4779,0),MATCH(IFRS9!F$2,'Data Annex'!$K$1:$BS$1,0)),"")</f>
        <v>0.93504223880442927</v>
      </c>
      <c r="G40" s="193">
        <f>IFERROR(INDEX('Data Annex'!$K$1:$BS$4779,MATCH(IFRS9!G$1&amp;"|"&amp;IFRS9!$B40,'Data Annex'!$K$1:$K$4779,0),MATCH(IFRS9!G$2,'Data Annex'!$K$1:$BS$1,0)),"")</f>
        <v>0.93642561803644964</v>
      </c>
      <c r="H40" s="192">
        <f>IFERROR(INDEX('Data Annex'!$K$1:$BS$4779,MATCH(IFRS9!H$1&amp;"|"&amp;IFRS9!$B40,'Data Annex'!$K$1:$K$4779,0),MATCH(IFRS9!H$2,'Data Annex'!$K$1:$BS$1,0)),"")</f>
        <v>4.4015898017673E-2</v>
      </c>
      <c r="I40" s="192">
        <f>IFERROR(INDEX('Data Annex'!$K$1:$BS$4779,MATCH(IFRS9!I$1&amp;"|"&amp;IFRS9!$B40,'Data Annex'!$K$1:$K$4779,0),MATCH(IFRS9!I$2,'Data Annex'!$K$1:$BS$1,0)),"")</f>
        <v>6.2137208012837147E-2</v>
      </c>
      <c r="J40" s="193">
        <f>IFERROR(INDEX('Data Annex'!$K$1:$BS$4779,MATCH(IFRS9!J$1&amp;"|"&amp;IFRS9!$B40,'Data Annex'!$K$1:$K$4779,0),MATCH(IFRS9!J$2,'Data Annex'!$K$1:$BS$1,0)),"")</f>
        <v>6.025425652033331E-2</v>
      </c>
      <c r="K40" s="192">
        <f>IFERROR(INDEX('Data Annex'!$K$1:$BS$4779,MATCH(IFRS9!K$1&amp;"|"&amp;IFRS9!$B40,'Data Annex'!$K$1:$K$4779,0),MATCH(IFRS9!K$2,'Data Annex'!$K$1:$BS$1,0)),"")</f>
        <v>2.433005556242201E-3</v>
      </c>
      <c r="L40" s="192">
        <f>IFERROR(INDEX('Data Annex'!$K$1:$BS$4779,MATCH(IFRS9!L$1&amp;"|"&amp;IFRS9!$B40,'Data Annex'!$K$1:$K$4779,0),MATCH(IFRS9!L$2,'Data Annex'!$K$1:$BS$1,0)),"")</f>
        <v>2.6739151031753379E-3</v>
      </c>
      <c r="M40" s="193">
        <f>IFERROR(INDEX('Data Annex'!$K$1:$BS$4779,MATCH(IFRS9!M$1&amp;"|"&amp;IFRS9!$B40,'Data Annex'!$K$1:$K$4779,0),MATCH(IFRS9!M$2,'Data Annex'!$K$1:$BS$1,0)),"")</f>
        <v>3.177015495806782E-3</v>
      </c>
      <c r="N40" s="192">
        <f>IFERROR(INDEX('Data Annex'!$K$1:$BS$4779,MATCH(IFRS9!N$1&amp;"|"&amp;IFRS9!$B40,'Data Annex'!$K$1:$K$4779,0),MATCH(IFRS9!N$2,'Data Annex'!$K$1:$BS$1,0)),"")</f>
        <v>6.3401422822981441E-4</v>
      </c>
      <c r="O40" s="192">
        <f>IFERROR(INDEX('Data Annex'!$K$1:$BS$4779,MATCH(IFRS9!O$1&amp;"|"&amp;IFRS9!$B40,'Data Annex'!$K$1:$K$4779,0),MATCH(IFRS9!O$2,'Data Annex'!$K$1:$BS$1,0)),"")</f>
        <v>6.4446626762635923E-4</v>
      </c>
      <c r="P40" s="193">
        <f>IFERROR(INDEX('Data Annex'!$K$1:$BS$4779,MATCH(IFRS9!P$1&amp;"|"&amp;IFRS9!$B40,'Data Annex'!$K$1:$K$4779,0),MATCH(IFRS9!P$2,'Data Annex'!$K$1:$BS$1,0)),"")</f>
        <v>5.6516588540832734E-4</v>
      </c>
      <c r="Q40" s="192">
        <f>IFERROR(INDEX('Data Annex'!$K$1:$BS$4779,MATCH(IFRS9!Q$1&amp;"|"&amp;IFRS9!$B40,'Data Annex'!$K$1:$K$4779,0),MATCH(IFRS9!Q$2,'Data Annex'!$K$1:$BS$1,0)),"")</f>
        <v>1.5064342924143936E-2</v>
      </c>
      <c r="R40" s="192">
        <f>IFERROR(INDEX('Data Annex'!$K$1:$BS$4779,MATCH(IFRS9!R$1&amp;"|"&amp;IFRS9!$B40,'Data Annex'!$K$1:$K$4779,0),MATCH(IFRS9!R$2,'Data Annex'!$K$1:$BS$1,0)),"")</f>
        <v>1.3508421499915196E-2</v>
      </c>
      <c r="S40" s="193">
        <f>IFERROR(INDEX('Data Annex'!$K$1:$BS$4779,MATCH(IFRS9!S$1&amp;"|"&amp;IFRS9!$B40,'Data Annex'!$K$1:$K$4779,0),MATCH(IFRS9!S$2,'Data Annex'!$K$1:$BS$1,0)),"")</f>
        <v>1.5089671267947082E-2</v>
      </c>
      <c r="T40" s="221">
        <f>IFERROR(INDEX('Data Annex'!$K$1:$BS$4779,MATCH(IFRS9!T$1&amp;"|"&amp;IFRS9!$B40,'Data Annex'!$K$1:$K$4779,0),MATCH(IFRS9!T$2,'Data Annex'!$K$1:$BS$1,0)),"")</f>
        <v>0.37639741129440368</v>
      </c>
      <c r="U40" s="221">
        <f>IFERROR(INDEX('Data Annex'!$K$1:$BS$4779,MATCH(IFRS9!U$1&amp;"|"&amp;IFRS9!$B40,'Data Annex'!$K$1:$K$4779,0),MATCH(IFRS9!U$2,'Data Annex'!$K$1:$BS$1,0)),"")</f>
        <v>0.31995696103528432</v>
      </c>
      <c r="V40" s="193">
        <f>IFERROR(INDEX('Data Annex'!$K$1:$BS$4779,MATCH(IFRS9!V$1&amp;"|"&amp;IFRS9!$B40,'Data Annex'!$K$1:$K$4779,0),MATCH(IFRS9!V$2,'Data Annex'!$K$1:$BS$1,0)),"")</f>
        <v>0.2957764306636288</v>
      </c>
      <c r="X40" s="378"/>
    </row>
    <row r="41" spans="1:24" ht="21" customHeight="1">
      <c r="A41" s="285">
        <v>29</v>
      </c>
      <c r="B41" s="209" t="s">
        <v>32</v>
      </c>
      <c r="D41" s="219" t="str">
        <f t="shared" si="3"/>
        <v>SI</v>
      </c>
      <c r="E41" s="190">
        <f>IFERROR(INDEX('Data Annex'!$K$1:$BS$4779,MATCH(IFRS9!E$1&amp;"|"&amp;IFRS9!$B41,'Data Annex'!$K$1:$K$4779,0),MATCH(IFRS9!E$2,'Data Annex'!$K$1:$BS$1,0)),"")</f>
        <v>0.90237025803553605</v>
      </c>
      <c r="F41" s="190">
        <f>IFERROR(INDEX('Data Annex'!$K$1:$BS$4779,MATCH(IFRS9!F$1&amp;"|"&amp;IFRS9!$B41,'Data Annex'!$K$1:$K$4779,0),MATCH(IFRS9!F$2,'Data Annex'!$K$1:$BS$1,0)),"")</f>
        <v>0.90279031434883394</v>
      </c>
      <c r="G41" s="195">
        <f>IFERROR(INDEX('Data Annex'!$K$1:$BS$4779,MATCH(IFRS9!G$1&amp;"|"&amp;IFRS9!$B41,'Data Annex'!$K$1:$K$4779,0),MATCH(IFRS9!G$2,'Data Annex'!$K$1:$BS$1,0)),"")</f>
        <v>0.89710665786733612</v>
      </c>
      <c r="H41" s="190">
        <f>IFERROR(INDEX('Data Annex'!$K$1:$BS$4779,MATCH(IFRS9!H$1&amp;"|"&amp;IFRS9!$B41,'Data Annex'!$K$1:$K$4779,0),MATCH(IFRS9!H$2,'Data Annex'!$K$1:$BS$1,0)),"")</f>
        <v>7.3669270530599157E-2</v>
      </c>
      <c r="I41" s="190">
        <f>IFERROR(INDEX('Data Annex'!$K$1:$BS$4779,MATCH(IFRS9!I$1&amp;"|"&amp;IFRS9!$B41,'Data Annex'!$K$1:$K$4779,0),MATCH(IFRS9!I$2,'Data Annex'!$K$1:$BS$1,0)),"")</f>
        <v>7.59955187225268E-2</v>
      </c>
      <c r="J41" s="195">
        <f>IFERROR(INDEX('Data Annex'!$K$1:$BS$4779,MATCH(IFRS9!J$1&amp;"|"&amp;IFRS9!$B41,'Data Annex'!$K$1:$K$4779,0),MATCH(IFRS9!J$2,'Data Annex'!$K$1:$BS$1,0)),"")</f>
        <v>8.0175916207469097E-2</v>
      </c>
      <c r="K41" s="190">
        <f>IFERROR(INDEX('Data Annex'!$K$1:$BS$4779,MATCH(IFRS9!K$1&amp;"|"&amp;IFRS9!$B41,'Data Annex'!$K$1:$K$4779,0),MATCH(IFRS9!K$2,'Data Annex'!$K$1:$BS$1,0)),"")</f>
        <v>2.1921808461879241E-2</v>
      </c>
      <c r="L41" s="190">
        <f>IFERROR(INDEX('Data Annex'!$K$1:$BS$4779,MATCH(IFRS9!L$1&amp;"|"&amp;IFRS9!$B41,'Data Annex'!$K$1:$K$4779,0),MATCH(IFRS9!L$2,'Data Annex'!$K$1:$BS$1,0)),"")</f>
        <v>1.943665853587381E-2</v>
      </c>
      <c r="M41" s="195">
        <f>IFERROR(INDEX('Data Annex'!$K$1:$BS$4779,MATCH(IFRS9!M$1&amp;"|"&amp;IFRS9!$B41,'Data Annex'!$K$1:$K$4779,0),MATCH(IFRS9!M$2,'Data Annex'!$K$1:$BS$1,0)),"")</f>
        <v>1.9200164573036482E-2</v>
      </c>
      <c r="N41" s="190">
        <f>IFERROR(INDEX('Data Annex'!$K$1:$BS$4779,MATCH(IFRS9!N$1&amp;"|"&amp;IFRS9!$B41,'Data Annex'!$K$1:$K$4779,0),MATCH(IFRS9!N$2,'Data Annex'!$K$1:$BS$1,0)),"")</f>
        <v>6.0171104780949031E-3</v>
      </c>
      <c r="O41" s="190">
        <f>IFERROR(INDEX('Data Annex'!$K$1:$BS$4779,MATCH(IFRS9!O$1&amp;"|"&amp;IFRS9!$B41,'Data Annex'!$K$1:$K$4779,0),MATCH(IFRS9!O$2,'Data Annex'!$K$1:$BS$1,0)),"")</f>
        <v>5.2677808380547303E-3</v>
      </c>
      <c r="P41" s="195">
        <f>IFERROR(INDEX('Data Annex'!$K$1:$BS$4779,MATCH(IFRS9!P$1&amp;"|"&amp;IFRS9!$B41,'Data Annex'!$K$1:$K$4779,0),MATCH(IFRS9!P$2,'Data Annex'!$K$1:$BS$1,0)),"")</f>
        <v>5.3329491853724553E-3</v>
      </c>
      <c r="Q41" s="190">
        <f>IFERROR(INDEX('Data Annex'!$K$1:$BS$4779,MATCH(IFRS9!Q$1&amp;"|"&amp;IFRS9!$B41,'Data Annex'!$K$1:$K$4779,0),MATCH(IFRS9!Q$2,'Data Annex'!$K$1:$BS$1,0)),"")</f>
        <v>5.1428362693638846E-2</v>
      </c>
      <c r="R41" s="190">
        <f>IFERROR(INDEX('Data Annex'!$K$1:$BS$4779,MATCH(IFRS9!R$1&amp;"|"&amp;IFRS9!$B41,'Data Annex'!$K$1:$K$4779,0),MATCH(IFRS9!R$2,'Data Annex'!$K$1:$BS$1,0)),"")</f>
        <v>5.2435925834229784E-2</v>
      </c>
      <c r="S41" s="195">
        <f>IFERROR(INDEX('Data Annex'!$K$1:$BS$4779,MATCH(IFRS9!S$1&amp;"|"&amp;IFRS9!$B41,'Data Annex'!$K$1:$K$4779,0),MATCH(IFRS9!S$2,'Data Annex'!$K$1:$BS$1,0)),"")</f>
        <v>4.8583994569282522E-2</v>
      </c>
      <c r="T41" s="190">
        <f>IFERROR(INDEX('Data Annex'!$K$1:$BS$4779,MATCH(IFRS9!T$1&amp;"|"&amp;IFRS9!$B41,'Data Annex'!$K$1:$K$4779,0),MATCH(IFRS9!T$2,'Data Annex'!$K$1:$BS$1,0)),"")</f>
        <v>0.55145424702812151</v>
      </c>
      <c r="U41" s="190">
        <f>IFERROR(INDEX('Data Annex'!$K$1:$BS$4779,MATCH(IFRS9!U$1&amp;"|"&amp;IFRS9!$B41,'Data Annex'!$K$1:$K$4779,0),MATCH(IFRS9!U$2,'Data Annex'!$K$1:$BS$1,0)),"")</f>
        <v>0.61341586915176172</v>
      </c>
      <c r="V41" s="195">
        <f>IFERROR(INDEX('Data Annex'!$K$1:$BS$4779,MATCH(IFRS9!V$1&amp;"|"&amp;IFRS9!$B41,'Data Annex'!$K$1:$K$4779,0),MATCH(IFRS9!V$2,'Data Annex'!$K$1:$BS$1,0)),"")</f>
        <v>0.58614489536991854</v>
      </c>
      <c r="X41" s="378"/>
    </row>
    <row r="42" spans="1:24" ht="21" customHeight="1" thickBot="1">
      <c r="A42" s="209">
        <v>30</v>
      </c>
      <c r="B42" s="209" t="s">
        <v>93</v>
      </c>
      <c r="D42" s="219" t="str">
        <f t="shared" si="3"/>
        <v>SK</v>
      </c>
      <c r="E42" s="192">
        <f>IFERROR(INDEX('Data Annex'!$K$1:$BS$4779,MATCH(IFRS9!E$1&amp;"|"&amp;IFRS9!$B42,'Data Annex'!$K$1:$K$4779,0),MATCH(IFRS9!E$2,'Data Annex'!$K$1:$BS$1,0)),"")</f>
        <v>0.85865184799522898</v>
      </c>
      <c r="F42" s="192">
        <f>IFERROR(INDEX('Data Annex'!$K$1:$BS$4779,MATCH(IFRS9!F$1&amp;"|"&amp;IFRS9!$B42,'Data Annex'!$K$1:$K$4779,0),MATCH(IFRS9!F$2,'Data Annex'!$K$1:$BS$1,0)),"")</f>
        <v>0.86420964934000899</v>
      </c>
      <c r="G42" s="193">
        <f>IFERROR(INDEX('Data Annex'!$K$1:$BS$4779,MATCH(IFRS9!G$1&amp;"|"&amp;IFRS9!$B42,'Data Annex'!$K$1:$K$4779,0),MATCH(IFRS9!G$2,'Data Annex'!$K$1:$BS$1,0)),"")</f>
        <v>0.8835188416475438</v>
      </c>
      <c r="H42" s="192">
        <f>IFERROR(INDEX('Data Annex'!$K$1:$BS$4779,MATCH(IFRS9!H$1&amp;"|"&amp;IFRS9!$B42,'Data Annex'!$K$1:$K$4779,0),MATCH(IFRS9!H$2,'Data Annex'!$K$1:$BS$1,0)),"")</f>
        <v>0.12281685651601772</v>
      </c>
      <c r="I42" s="192">
        <f>IFERROR(INDEX('Data Annex'!$K$1:$BS$4779,MATCH(IFRS9!I$1&amp;"|"&amp;IFRS9!$B42,'Data Annex'!$K$1:$K$4779,0),MATCH(IFRS9!I$2,'Data Annex'!$K$1:$BS$1,0)),"")</f>
        <v>0.11459895183218811</v>
      </c>
      <c r="J42" s="193">
        <f>IFERROR(INDEX('Data Annex'!$K$1:$BS$4779,MATCH(IFRS9!J$1&amp;"|"&amp;IFRS9!$B42,'Data Annex'!$K$1:$K$4779,0),MATCH(IFRS9!J$2,'Data Annex'!$K$1:$BS$1,0)),"")</f>
        <v>9.5741201167834689E-2</v>
      </c>
      <c r="K42" s="192">
        <f>IFERROR(INDEX('Data Annex'!$K$1:$BS$4779,MATCH(IFRS9!K$1&amp;"|"&amp;IFRS9!$B42,'Data Annex'!$K$1:$K$4779,0),MATCH(IFRS9!K$2,'Data Annex'!$K$1:$BS$1,0)),"")</f>
        <v>1.6352492016412416E-2</v>
      </c>
      <c r="L42" s="192">
        <f>IFERROR(INDEX('Data Annex'!$K$1:$BS$4779,MATCH(IFRS9!L$1&amp;"|"&amp;IFRS9!$B42,'Data Annex'!$K$1:$K$4779,0),MATCH(IFRS9!L$2,'Data Annex'!$K$1:$BS$1,0)),"")</f>
        <v>1.885962908781413E-2</v>
      </c>
      <c r="M42" s="193">
        <f>IFERROR(INDEX('Data Annex'!$K$1:$BS$4779,MATCH(IFRS9!M$1&amp;"|"&amp;IFRS9!$B42,'Data Annex'!$K$1:$K$4779,0),MATCH(IFRS9!M$2,'Data Annex'!$K$1:$BS$1,0)),"")</f>
        <v>1.8395899055500379E-2</v>
      </c>
      <c r="N42" s="192">
        <f>IFERROR(INDEX('Data Annex'!$K$1:$BS$4779,MATCH(IFRS9!N$1&amp;"|"&amp;IFRS9!$B42,'Data Annex'!$K$1:$K$4779,0),MATCH(IFRS9!N$2,'Data Annex'!$K$1:$BS$1,0)),"")</f>
        <v>3.0517791949960901E-3</v>
      </c>
      <c r="O42" s="192">
        <f>IFERROR(INDEX('Data Annex'!$K$1:$BS$4779,MATCH(IFRS9!O$1&amp;"|"&amp;IFRS9!$B42,'Data Annex'!$K$1:$K$4779,0),MATCH(IFRS9!O$2,'Data Annex'!$K$1:$BS$1,0)),"")</f>
        <v>3.0612779373314436E-3</v>
      </c>
      <c r="P42" s="193">
        <f>IFERROR(INDEX('Data Annex'!$K$1:$BS$4779,MATCH(IFRS9!P$1&amp;"|"&amp;IFRS9!$B42,'Data Annex'!$K$1:$K$4779,0),MATCH(IFRS9!P$2,'Data Annex'!$K$1:$BS$1,0)),"")</f>
        <v>2.947857746695111E-3</v>
      </c>
      <c r="Q42" s="192">
        <f>IFERROR(INDEX('Data Annex'!$K$1:$BS$4779,MATCH(IFRS9!Q$1&amp;"|"&amp;IFRS9!$B42,'Data Annex'!$K$1:$K$4779,0),MATCH(IFRS9!Q$2,'Data Annex'!$K$1:$BS$1,0)),"")</f>
        <v>4.4123368071190855E-2</v>
      </c>
      <c r="R42" s="192">
        <f>IFERROR(INDEX('Data Annex'!$K$1:$BS$4779,MATCH(IFRS9!R$1&amp;"|"&amp;IFRS9!$B42,'Data Annex'!$K$1:$K$4779,0),MATCH(IFRS9!R$2,'Data Annex'!$K$1:$BS$1,0)),"")</f>
        <v>5.0155676449935647E-2</v>
      </c>
      <c r="S42" s="193">
        <f>IFERROR(INDEX('Data Annex'!$K$1:$BS$4779,MATCH(IFRS9!S$1&amp;"|"&amp;IFRS9!$B42,'Data Annex'!$K$1:$K$4779,0),MATCH(IFRS9!S$2,'Data Annex'!$K$1:$BS$1,0)),"")</f>
        <v>5.6523505682126711E-2</v>
      </c>
      <c r="T42" s="221">
        <f>IFERROR(INDEX('Data Annex'!$K$1:$BS$4779,MATCH(IFRS9!T$1&amp;"|"&amp;IFRS9!$B42,'Data Annex'!$K$1:$K$4779,0),MATCH(IFRS9!T$2,'Data Annex'!$K$1:$BS$1,0)),"")</f>
        <v>0.62997611831136713</v>
      </c>
      <c r="U42" s="221">
        <f>IFERROR(INDEX('Data Annex'!$K$1:$BS$4779,MATCH(IFRS9!U$1&amp;"|"&amp;IFRS9!$B42,'Data Annex'!$K$1:$K$4779,0),MATCH(IFRS9!U$2,'Data Annex'!$K$1:$BS$1,0)),"")</f>
        <v>0.55991607059542403</v>
      </c>
      <c r="V42" s="193">
        <f>IFERROR(INDEX('Data Annex'!$K$1:$BS$4779,MATCH(IFRS9!V$1&amp;"|"&amp;IFRS9!$B42,'Data Annex'!$K$1:$K$4779,0),MATCH(IFRS9!V$2,'Data Annex'!$K$1:$BS$1,0)),"")</f>
        <v>0.53800298194742324</v>
      </c>
      <c r="X42" s="378"/>
    </row>
    <row r="43" spans="1:24" s="385" customFormat="1" ht="30" customHeight="1" thickBot="1">
      <c r="A43" s="287">
        <v>99</v>
      </c>
      <c r="B43" s="287" t="s">
        <v>34</v>
      </c>
      <c r="C43" s="14"/>
      <c r="D43" s="168" t="s">
        <v>4546</v>
      </c>
      <c r="E43" s="80">
        <f>IFERROR(INDEX('Data Annex'!$K$1:$BS$4779,MATCH(IFRS9!E$1&amp;"|"&amp;IFRS9!$B43,'Data Annex'!$K$1:$K$4779,0),MATCH(IFRS9!E$2,'Data Annex'!$K$1:$BS$1,0)),"")</f>
        <v>0.88343503871562157</v>
      </c>
      <c r="F43" s="80">
        <f>IFERROR(INDEX('Data Annex'!$K$1:$BS$4779,MATCH(IFRS9!F$1&amp;"|"&amp;IFRS9!$B43,'Data Annex'!$K$1:$K$4779,0),MATCH(IFRS9!F$2,'Data Annex'!$K$1:$BS$1,0)),"")</f>
        <v>0.88528655307588933</v>
      </c>
      <c r="G43" s="81">
        <f>IFERROR(INDEX('Data Annex'!$K$1:$BS$4779,MATCH(IFRS9!G$1&amp;"|"&amp;IFRS9!$B43,'Data Annex'!$K$1:$K$4779,0),MATCH(IFRS9!G$2,'Data Annex'!$K$1:$BS$1,0)),"")</f>
        <v>0.88112921071584605</v>
      </c>
      <c r="H43" s="80">
        <f>IFERROR(INDEX('Data Annex'!$K$1:$BS$4779,MATCH(IFRS9!H$1&amp;"|"&amp;IFRS9!$B43,'Data Annex'!$K$1:$K$4779,0),MATCH(IFRS9!H$2,'Data Annex'!$K$1:$BS$1,0)),"")</f>
        <v>9.4091819562770629E-2</v>
      </c>
      <c r="I43" s="80">
        <f>IFERROR(INDEX('Data Annex'!$K$1:$BS$4779,MATCH(IFRS9!I$1&amp;"|"&amp;IFRS9!$B43,'Data Annex'!$K$1:$K$4779,0),MATCH(IFRS9!I$2,'Data Annex'!$K$1:$BS$1,0)),"")</f>
        <v>9.2147113980898893E-2</v>
      </c>
      <c r="J43" s="81">
        <f>IFERROR(INDEX('Data Annex'!$K$1:$BS$4779,MATCH(IFRS9!J$1&amp;"|"&amp;IFRS9!$B43,'Data Annex'!$K$1:$K$4779,0),MATCH(IFRS9!J$2,'Data Annex'!$K$1:$BS$1,0)),"")</f>
        <v>9.604754217420132E-2</v>
      </c>
      <c r="K43" s="80">
        <f>IFERROR(INDEX('Data Annex'!$K$1:$BS$4779,MATCH(IFRS9!K$1&amp;"|"&amp;IFRS9!$B43,'Data Annex'!$K$1:$K$4779,0),MATCH(IFRS9!K$2,'Data Annex'!$K$1:$BS$1,0)),"")</f>
        <v>2.1420570366644558E-2</v>
      </c>
      <c r="L43" s="80">
        <f>IFERROR(INDEX('Data Annex'!$K$1:$BS$4779,MATCH(IFRS9!L$1&amp;"|"&amp;IFRS9!$B43,'Data Annex'!$K$1:$K$4779,0),MATCH(IFRS9!L$2,'Data Annex'!$K$1:$BS$1,0)),"")</f>
        <v>2.155487249745466E-2</v>
      </c>
      <c r="M43" s="81">
        <f>IFERROR(INDEX('Data Annex'!$K$1:$BS$4779,MATCH(IFRS9!M$1&amp;"|"&amp;IFRS9!$B43,'Data Annex'!$K$1:$K$4779,0),MATCH(IFRS9!M$2,'Data Annex'!$K$1:$BS$1,0)),"")</f>
        <v>2.1868535532867162E-2</v>
      </c>
      <c r="N43" s="80">
        <f>IFERROR(INDEX('Data Annex'!$K$1:$BS$4779,MATCH(IFRS9!N$1&amp;"|"&amp;IFRS9!$B43,'Data Annex'!$K$1:$K$4779,0),MATCH(IFRS9!N$2,'Data Annex'!$K$1:$BS$1,0)),"")</f>
        <v>2.279057957175039E-3</v>
      </c>
      <c r="O43" s="80">
        <f>IFERROR(INDEX('Data Annex'!$K$1:$BS$4779,MATCH(IFRS9!O$1&amp;"|"&amp;IFRS9!$B43,'Data Annex'!$K$1:$K$4779,0),MATCH(IFRS9!O$2,'Data Annex'!$K$1:$BS$1,0)),"")</f>
        <v>2.2907798150080174E-3</v>
      </c>
      <c r="P43" s="81">
        <f>IFERROR(INDEX('Data Annex'!$K$1:$BS$4779,MATCH(IFRS9!P$1&amp;"|"&amp;IFRS9!$B43,'Data Annex'!$K$1:$K$4779,0),MATCH(IFRS9!P$2,'Data Annex'!$K$1:$BS$1,0)),"")</f>
        <v>2.1422368639848902E-3</v>
      </c>
      <c r="Q43" s="80">
        <f>IFERROR(INDEX('Data Annex'!$K$1:$BS$4779,MATCH(IFRS9!Q$1&amp;"|"&amp;IFRS9!$B43,'Data Annex'!$K$1:$K$4779,0),MATCH(IFRS9!Q$2,'Data Annex'!$K$1:$BS$1,0)),"")</f>
        <v>3.7885351712114615E-2</v>
      </c>
      <c r="R43" s="80">
        <f>IFERROR(INDEX('Data Annex'!$K$1:$BS$4779,MATCH(IFRS9!R$1&amp;"|"&amp;IFRS9!$B43,'Data Annex'!$K$1:$K$4779,0),MATCH(IFRS9!R$2,'Data Annex'!$K$1:$BS$1,0)),"")</f>
        <v>3.7670504642482755E-2</v>
      </c>
      <c r="S43" s="81">
        <f>IFERROR(INDEX('Data Annex'!$K$1:$BS$4779,MATCH(IFRS9!S$1&amp;"|"&amp;IFRS9!$B43,'Data Annex'!$K$1:$K$4779,0),MATCH(IFRS9!S$2,'Data Annex'!$K$1:$BS$1,0)),"")</f>
        <v>3.6501056530718418E-2</v>
      </c>
      <c r="T43" s="80">
        <f>IFERROR(INDEX('Data Annex'!$K$1:$BS$4779,MATCH(IFRS9!T$1&amp;"|"&amp;IFRS9!$B43,'Data Annex'!$K$1:$K$4779,0),MATCH(IFRS9!T$2,'Data Annex'!$K$1:$BS$1,0)),"")</f>
        <v>0.4516762695475649</v>
      </c>
      <c r="U43" s="80">
        <f>IFERROR(INDEX('Data Annex'!$K$1:$BS$4779,MATCH(IFRS9!U$1&amp;"|"&amp;IFRS9!$B43,'Data Annex'!$K$1:$K$4779,0),MATCH(IFRS9!U$2,'Data Annex'!$K$1:$BS$1,0)),"")</f>
        <v>0.44038826190525182</v>
      </c>
      <c r="V43" s="81">
        <f>IFERROR(INDEX('Data Annex'!$K$1:$BS$4779,MATCH(IFRS9!V$1&amp;"|"&amp;IFRS9!$B43,'Data Annex'!$K$1:$K$4779,0),MATCH(IFRS9!V$2,'Data Annex'!$K$1:$BS$1,0)),"")</f>
        <v>0.4356270826879875</v>
      </c>
    </row>
    <row r="44" spans="1:24" ht="14.4">
      <c r="A44" s="209"/>
      <c r="B44" s="209"/>
      <c r="C44" s="2"/>
      <c r="D44" s="222"/>
      <c r="E44" s="1"/>
      <c r="F44" s="1"/>
      <c r="G44" s="1"/>
      <c r="H44" s="1"/>
      <c r="I44" s="1"/>
      <c r="J44" s="1"/>
      <c r="K44" s="1"/>
      <c r="L44" s="1"/>
      <c r="M44" s="1"/>
      <c r="N44" s="1"/>
      <c r="O44" s="1"/>
      <c r="P44" s="1"/>
      <c r="Q44" s="1"/>
      <c r="R44" s="1"/>
      <c r="S44" s="1"/>
      <c r="T44" s="1"/>
      <c r="U44" s="1"/>
      <c r="V44" s="1"/>
      <c r="W44" s="1"/>
    </row>
    <row r="45" spans="1:24" ht="14.4">
      <c r="A45" s="209"/>
      <c r="B45" s="209"/>
      <c r="C45" s="2"/>
      <c r="D45" s="89"/>
      <c r="E45" s="89"/>
      <c r="F45" s="89"/>
      <c r="G45" s="89"/>
      <c r="H45" s="89"/>
      <c r="I45" s="89"/>
      <c r="J45" s="89"/>
      <c r="K45" s="89"/>
      <c r="L45" s="89"/>
      <c r="M45" s="89"/>
      <c r="N45" s="89"/>
      <c r="O45" s="89"/>
      <c r="P45" s="89"/>
      <c r="Q45" s="89"/>
      <c r="R45" s="2"/>
      <c r="S45" s="2"/>
      <c r="T45" s="2"/>
      <c r="U45" s="1"/>
      <c r="V45" s="1"/>
      <c r="W45" s="1"/>
    </row>
    <row r="46" spans="1:24" ht="14.4">
      <c r="A46" s="209"/>
      <c r="B46" s="209"/>
      <c r="C46" s="2"/>
      <c r="D46" s="89"/>
      <c r="E46" s="89"/>
      <c r="F46" s="2" t="s">
        <v>1748</v>
      </c>
      <c r="G46" s="2" t="s">
        <v>1748</v>
      </c>
      <c r="H46" s="2" t="s">
        <v>1748</v>
      </c>
      <c r="I46" s="2" t="s">
        <v>1780</v>
      </c>
      <c r="J46" s="2" t="s">
        <v>1780</v>
      </c>
      <c r="K46" s="2" t="s">
        <v>1780</v>
      </c>
      <c r="L46" s="2" t="s">
        <v>1812</v>
      </c>
      <c r="M46" s="2" t="s">
        <v>1812</v>
      </c>
      <c r="N46" s="2" t="s">
        <v>1812</v>
      </c>
      <c r="O46" s="2" t="s">
        <v>1844</v>
      </c>
      <c r="P46" s="2" t="s">
        <v>1844</v>
      </c>
      <c r="Q46" s="2" t="s">
        <v>1844</v>
      </c>
      <c r="U46" s="89"/>
      <c r="V46" s="415"/>
      <c r="W46" s="378"/>
      <c r="X46" s="2"/>
    </row>
    <row r="47" spans="1:24" ht="22.5" customHeight="1">
      <c r="A47" s="209"/>
      <c r="B47" s="209"/>
      <c r="C47" s="2"/>
      <c r="D47" s="89"/>
      <c r="E47" s="89"/>
      <c r="F47" s="226">
        <f t="shared" ref="F47:M47" si="4">TEXT(F52,"YYYYMM")+0</f>
        <v>202212</v>
      </c>
      <c r="G47" s="226">
        <f t="shared" si="4"/>
        <v>202309</v>
      </c>
      <c r="H47" s="226">
        <f t="shared" si="4"/>
        <v>202312</v>
      </c>
      <c r="I47" s="226">
        <f t="shared" si="4"/>
        <v>202212</v>
      </c>
      <c r="J47" s="226">
        <f t="shared" si="4"/>
        <v>202309</v>
      </c>
      <c r="K47" s="226">
        <f t="shared" si="4"/>
        <v>202312</v>
      </c>
      <c r="L47" s="226">
        <f t="shared" si="4"/>
        <v>202212</v>
      </c>
      <c r="M47" s="226">
        <f t="shared" si="4"/>
        <v>202309</v>
      </c>
      <c r="N47" s="226">
        <f>TEXT(N52,"YYYYMM")+0</f>
        <v>202312</v>
      </c>
      <c r="O47" s="226">
        <f>TEXT(O52,"YYYYMM")+0</f>
        <v>202212</v>
      </c>
      <c r="P47" s="226">
        <f>TEXT(P52,"YYYYMM")+0</f>
        <v>202309</v>
      </c>
      <c r="Q47" s="226">
        <f>TEXT(Q52,"YYYYMM")+0</f>
        <v>202312</v>
      </c>
      <c r="U47" s="288"/>
      <c r="V47" s="415"/>
      <c r="W47" s="388"/>
      <c r="X47" s="2"/>
    </row>
    <row r="48" spans="1:24" ht="15" customHeight="1">
      <c r="A48" s="209"/>
      <c r="B48" s="209"/>
      <c r="C48" s="2"/>
      <c r="D48" s="529" t="s">
        <v>1490</v>
      </c>
      <c r="E48" s="529"/>
      <c r="F48" s="529"/>
      <c r="G48" s="529"/>
      <c r="H48" s="529"/>
      <c r="I48" s="529"/>
      <c r="J48" s="529"/>
      <c r="K48" s="529"/>
      <c r="L48" s="529"/>
      <c r="M48" s="529"/>
      <c r="N48" s="529"/>
      <c r="O48" s="529"/>
      <c r="P48" s="529"/>
      <c r="Q48" s="529"/>
      <c r="R48" s="89"/>
      <c r="S48" s="89"/>
      <c r="T48" s="89"/>
      <c r="U48" s="288"/>
      <c r="V48" s="415"/>
      <c r="W48" s="378"/>
      <c r="X48" s="2"/>
    </row>
    <row r="49" spans="1:24" ht="15" customHeight="1">
      <c r="A49" s="209"/>
      <c r="B49" s="209"/>
      <c r="C49" s="2"/>
      <c r="D49" s="529"/>
      <c r="E49" s="529"/>
      <c r="F49" s="529"/>
      <c r="G49" s="529"/>
      <c r="H49" s="529"/>
      <c r="I49" s="529"/>
      <c r="J49" s="529"/>
      <c r="K49" s="529"/>
      <c r="L49" s="529"/>
      <c r="M49" s="529"/>
      <c r="N49" s="529"/>
      <c r="O49" s="529"/>
      <c r="P49" s="529"/>
      <c r="Q49" s="529"/>
      <c r="U49" s="409"/>
      <c r="V49" s="378"/>
      <c r="W49" s="378"/>
      <c r="X49" s="2"/>
    </row>
    <row r="50" spans="1:24" ht="15.75" customHeight="1">
      <c r="A50" s="209"/>
      <c r="B50" s="209"/>
      <c r="C50" s="2"/>
      <c r="D50" s="20" t="s">
        <v>1486</v>
      </c>
      <c r="E50" s="20"/>
      <c r="F50" s="20"/>
      <c r="G50" s="20"/>
      <c r="H50" s="20"/>
      <c r="I50" s="20"/>
      <c r="J50" s="20"/>
      <c r="K50" s="20"/>
      <c r="L50" s="20"/>
      <c r="M50" s="20"/>
      <c r="N50" s="20"/>
      <c r="O50" s="20"/>
      <c r="P50" s="20"/>
      <c r="Q50" s="20"/>
      <c r="U50" s="409"/>
      <c r="V50" s="378"/>
      <c r="W50" s="378"/>
      <c r="X50" s="2"/>
    </row>
    <row r="51" spans="1:24" ht="39.75" customHeight="1">
      <c r="A51" s="209"/>
      <c r="B51" s="209"/>
      <c r="C51" s="2"/>
      <c r="D51" s="133"/>
      <c r="E51" s="133"/>
      <c r="F51" s="562" t="s">
        <v>2304</v>
      </c>
      <c r="G51" s="562"/>
      <c r="H51" s="563"/>
      <c r="I51" s="559" t="s">
        <v>2305</v>
      </c>
      <c r="J51" s="556"/>
      <c r="K51" s="557"/>
      <c r="L51" s="559" t="s">
        <v>2306</v>
      </c>
      <c r="M51" s="556"/>
      <c r="N51" s="557"/>
      <c r="O51" s="554" t="s">
        <v>2307</v>
      </c>
      <c r="P51" s="555"/>
      <c r="Q51" s="555"/>
      <c r="U51" s="409"/>
      <c r="V51" s="378"/>
      <c r="W51" s="378"/>
      <c r="X51" s="378"/>
    </row>
    <row r="52" spans="1:24" ht="21" customHeight="1">
      <c r="A52" s="209"/>
      <c r="B52" s="209"/>
      <c r="C52" s="2"/>
      <c r="D52" s="560"/>
      <c r="E52" s="561"/>
      <c r="F52" s="216">
        <f>EOMONTH($A$3,-12)</f>
        <v>44926</v>
      </c>
      <c r="G52" s="216">
        <f>EOMONTH($A$3,-3)</f>
        <v>45199</v>
      </c>
      <c r="H52" s="218">
        <f>$A$3</f>
        <v>45261</v>
      </c>
      <c r="I52" s="216">
        <f>EOMONTH($A$3,-12)</f>
        <v>44926</v>
      </c>
      <c r="J52" s="229">
        <f>EOMONTH($A$3,-3)</f>
        <v>45199</v>
      </c>
      <c r="K52" s="218">
        <f>$A$3</f>
        <v>45261</v>
      </c>
      <c r="L52" s="216">
        <f>EOMONTH($A$3,-12)</f>
        <v>44926</v>
      </c>
      <c r="M52" s="229">
        <f>EOMONTH($A$3,-3)</f>
        <v>45199</v>
      </c>
      <c r="N52" s="218">
        <f>$A$3</f>
        <v>45261</v>
      </c>
      <c r="O52" s="216">
        <f>EOMONTH($A$3,-12)</f>
        <v>44926</v>
      </c>
      <c r="P52" s="229">
        <f>EOMONTH($A$3,-3)</f>
        <v>45199</v>
      </c>
      <c r="Q52" s="218">
        <f>$A$3</f>
        <v>45261</v>
      </c>
      <c r="U52" s="232"/>
      <c r="V52" s="2"/>
      <c r="W52" s="2"/>
      <c r="X52" s="378"/>
    </row>
    <row r="53" spans="1:24" ht="21" customHeight="1">
      <c r="A53" s="209">
        <v>1</v>
      </c>
      <c r="B53" s="209" t="s">
        <v>13</v>
      </c>
      <c r="C53" s="1"/>
      <c r="D53" s="518" t="str">
        <f t="shared" ref="D53:D75" si="5">IF(OR(I53="n.a.",J53="n.a.",K53="n.a.",L53="n.a.",M53="n.a.",N53="n.a."),$B53&amp;"*",$B53)</f>
        <v>AT</v>
      </c>
      <c r="E53" s="519"/>
      <c r="F53" s="404">
        <f>IFERROR(INDEX('Data Annex'!$K$1:$BS$4779,MATCH(IFRS9!F$46&amp;"|"&amp;IFRS9!$B53,'Data Annex'!$K$1:$K$4779,0),MATCH(IFRS9!F$47,'Data Annex'!$K$1:$BS$1,0)),"")</f>
        <v>62.770835255490006</v>
      </c>
      <c r="G53" s="404">
        <f>IFERROR(INDEX('Data Annex'!$K$1:$BS$4779,MATCH(IFRS9!G$46&amp;"|"&amp;IFRS9!$B53,'Data Annex'!$K$1:$K$4779,0),MATCH(IFRS9!G$47,'Data Annex'!$K$1:$BS$1,0)),"")</f>
        <v>65.746528118219999</v>
      </c>
      <c r="H53" s="410">
        <f>IFERROR(INDEX('Data Annex'!$K$1:$BS$4779,MATCH(IFRS9!H$46&amp;"|"&amp;IFRS9!$B53,'Data Annex'!$K$1:$K$4779,0),MATCH(IFRS9!H$47,'Data Annex'!$K$1:$BS$1,0)),"")</f>
        <v>63.35893755851</v>
      </c>
      <c r="I53" s="194">
        <f>IFERROR(INDEX('Data Annex'!$K$1:$BS$4779,MATCH(IFRS9!I$46&amp;"|"&amp;IFRS9!$B53,'Data Annex'!$K$1:$K$4779,0),MATCH(IFRS9!I$47,'Data Annex'!$K$1:$BS$1,0)),"")</f>
        <v>0.48647776115519614</v>
      </c>
      <c r="J53" s="194">
        <f>IFERROR(INDEX('Data Annex'!$K$1:$BS$4779,MATCH(IFRS9!J$46&amp;"|"&amp;IFRS9!$B53,'Data Annex'!$K$1:$K$4779,0),MATCH(IFRS9!J$47,'Data Annex'!$K$1:$BS$1,0)),"")</f>
        <v>0.5548683091777501</v>
      </c>
      <c r="K53" s="195">
        <f>IFERROR(INDEX('Data Annex'!$K$1:$BS$4779,MATCH(IFRS9!K$46&amp;"|"&amp;IFRS9!$B53,'Data Annex'!$K$1:$K$4779,0),MATCH(IFRS9!K$47,'Data Annex'!$K$1:$BS$1,0)),"")</f>
        <v>0.56477982113135772</v>
      </c>
      <c r="L53" s="194">
        <f>IFERROR(INDEX('Data Annex'!$K$1:$BS$4779,MATCH(IFRS9!L$46&amp;"|"&amp;IFRS9!$B53,'Data Annex'!$K$1:$K$4779,0),MATCH(IFRS9!L$47,'Data Annex'!$K$1:$BS$1,0)),"")</f>
        <v>0.42667996856639673</v>
      </c>
      <c r="M53" s="194">
        <f>IFERROR(INDEX('Data Annex'!$K$1:$BS$4779,MATCH(IFRS9!M$46&amp;"|"&amp;IFRS9!$B53,'Data Annex'!$K$1:$K$4779,0),MATCH(IFRS9!M$47,'Data Annex'!$K$1:$BS$1,0)),"")</f>
        <v>0.36523745544543929</v>
      </c>
      <c r="N53" s="195">
        <f>IFERROR(INDEX('Data Annex'!$K$1:$BS$4779,MATCH(IFRS9!N$46&amp;"|"&amp;IFRS9!$B53,'Data Annex'!$K$1:$K$4779,0),MATCH(IFRS9!N$47,'Data Annex'!$K$1:$BS$1,0)),"")</f>
        <v>0.3465478548332746</v>
      </c>
      <c r="O53" s="194">
        <f>IFERROR(INDEX('Data Annex'!$K$1:$BS$4779,MATCH(IFRS9!O$46&amp;"|"&amp;IFRS9!$B53,'Data Annex'!$K$1:$K$4779,0),MATCH(IFRS9!O$47,'Data Annex'!$K$1:$BS$1,0)),"")</f>
        <v>8.6842270278407172E-2</v>
      </c>
      <c r="P53" s="194">
        <f>IFERROR(INDEX('Data Annex'!$K$1:$BS$4779,MATCH(IFRS9!P$46&amp;"|"&amp;IFRS9!$B53,'Data Annex'!$K$1:$K$4779,0),MATCH(IFRS9!P$47,'Data Annex'!$K$1:$BS$1,0)),"")</f>
        <v>7.989423537681041E-2</v>
      </c>
      <c r="Q53" s="195">
        <f>IFERROR(INDEX('Data Annex'!$K$1:$BS$4779,MATCH(IFRS9!Q$46&amp;"|"&amp;IFRS9!$B53,'Data Annex'!$K$1:$K$4779,0),MATCH(IFRS9!Q$47,'Data Annex'!$K$1:$BS$1,0)),"")</f>
        <v>8.8672324035367706E-2</v>
      </c>
      <c r="V53" s="2"/>
      <c r="W53" s="2"/>
      <c r="X53" s="378"/>
    </row>
    <row r="54" spans="1:24" ht="21" customHeight="1">
      <c r="A54" s="209">
        <v>2</v>
      </c>
      <c r="B54" s="209" t="s">
        <v>14</v>
      </c>
      <c r="C54" s="1"/>
      <c r="D54" s="518" t="str">
        <f t="shared" si="5"/>
        <v>BE</v>
      </c>
      <c r="E54" s="519"/>
      <c r="F54" s="405">
        <f>IFERROR(INDEX('Data Annex'!$K$1:$BS$4779,MATCH(IFRS9!F$46&amp;"|"&amp;IFRS9!$B54,'Data Annex'!$K$1:$K$4779,0),MATCH(IFRS9!F$47,'Data Annex'!$K$1:$BS$1,0)),"")</f>
        <v>93.097584558193134</v>
      </c>
      <c r="G54" s="405">
        <f>IFERROR(INDEX('Data Annex'!$K$1:$BS$4779,MATCH(IFRS9!G$46&amp;"|"&amp;IFRS9!$B54,'Data Annex'!$K$1:$K$4779,0),MATCH(IFRS9!G$47,'Data Annex'!$K$1:$BS$1,0)),"")</f>
        <v>75.649344287062561</v>
      </c>
      <c r="H54" s="411">
        <f>IFERROR(INDEX('Data Annex'!$K$1:$BS$4779,MATCH(IFRS9!H$46&amp;"|"&amp;IFRS9!$B54,'Data Annex'!$K$1:$K$4779,0),MATCH(IFRS9!H$47,'Data Annex'!$K$1:$BS$1,0)),"")</f>
        <v>68.665877998080347</v>
      </c>
      <c r="I54" s="192">
        <f>IFERROR(INDEX('Data Annex'!$K$1:$BS$4779,MATCH(IFRS9!I$46&amp;"|"&amp;IFRS9!$B54,'Data Annex'!$K$1:$K$4779,0),MATCH(IFRS9!I$47,'Data Annex'!$K$1:$BS$1,0)),"")</f>
        <v>0.21059563722078473</v>
      </c>
      <c r="J54" s="192">
        <f>IFERROR(INDEX('Data Annex'!$K$1:$BS$4779,MATCH(IFRS9!J$46&amp;"|"&amp;IFRS9!$B54,'Data Annex'!$K$1:$K$4779,0),MATCH(IFRS9!J$47,'Data Annex'!$K$1:$BS$1,0)),"")</f>
        <v>0.30020349013244002</v>
      </c>
      <c r="K54" s="193">
        <f>IFERROR(INDEX('Data Annex'!$K$1:$BS$4779,MATCH(IFRS9!K$46&amp;"|"&amp;IFRS9!$B54,'Data Annex'!$K$1:$K$4779,0),MATCH(IFRS9!K$47,'Data Annex'!$K$1:$BS$1,0)),"")</f>
        <v>0.34514883812256802</v>
      </c>
      <c r="L54" s="192">
        <f>IFERROR(INDEX('Data Annex'!$K$1:$BS$4779,MATCH(IFRS9!L$46&amp;"|"&amp;IFRS9!$B54,'Data Annex'!$K$1:$K$4779,0),MATCH(IFRS9!L$47,'Data Annex'!$K$1:$BS$1,0)),"")</f>
        <v>0.71346551360404875</v>
      </c>
      <c r="M54" s="192">
        <f>IFERROR(INDEX('Data Annex'!$K$1:$BS$4779,MATCH(IFRS9!M$46&amp;"|"&amp;IFRS9!$B54,'Data Annex'!$K$1:$K$4779,0),MATCH(IFRS9!M$47,'Data Annex'!$K$1:$BS$1,0)),"")</f>
        <v>0.60584610019039664</v>
      </c>
      <c r="N54" s="193">
        <f>IFERROR(INDEX('Data Annex'!$K$1:$BS$4779,MATCH(IFRS9!N$46&amp;"|"&amp;IFRS9!$B54,'Data Annex'!$K$1:$K$4779,0),MATCH(IFRS9!N$47,'Data Annex'!$K$1:$BS$1,0)),"")</f>
        <v>0.54452623516896537</v>
      </c>
      <c r="O54" s="192">
        <f>IFERROR(INDEX('Data Annex'!$K$1:$BS$4779,MATCH(IFRS9!O$46&amp;"|"&amp;IFRS9!$B54,'Data Annex'!$K$1:$K$4779,0),MATCH(IFRS9!O$47,'Data Annex'!$K$1:$BS$1,0)),"")</f>
        <v>7.5938849175166578E-2</v>
      </c>
      <c r="P54" s="192">
        <f>IFERROR(INDEX('Data Annex'!$K$1:$BS$4779,MATCH(IFRS9!P$46&amp;"|"&amp;IFRS9!$B54,'Data Annex'!$K$1:$K$4779,0),MATCH(IFRS9!P$47,'Data Annex'!$K$1:$BS$1,0)),"")</f>
        <v>9.3950409677163227E-2</v>
      </c>
      <c r="Q54" s="193">
        <f>IFERROR(INDEX('Data Annex'!$K$1:$BS$4779,MATCH(IFRS9!Q$46&amp;"|"&amp;IFRS9!$B54,'Data Annex'!$K$1:$K$4779,0),MATCH(IFRS9!Q$47,'Data Annex'!$K$1:$BS$1,0)),"")</f>
        <v>0.11032492670846659</v>
      </c>
      <c r="V54" s="2"/>
      <c r="W54" s="2"/>
      <c r="X54" s="378"/>
    </row>
    <row r="55" spans="1:24" ht="21" customHeight="1">
      <c r="A55" s="209">
        <v>3</v>
      </c>
      <c r="B55" s="209" t="s">
        <v>92</v>
      </c>
      <c r="C55" s="1"/>
      <c r="D55" s="518" t="str">
        <f t="shared" si="5"/>
        <v>BG</v>
      </c>
      <c r="E55" s="519"/>
      <c r="F55" s="404">
        <f>IFERROR(INDEX('Data Annex'!$K$1:$BS$4779,MATCH(IFRS9!F$46&amp;"|"&amp;IFRS9!$B55,'Data Annex'!$K$1:$K$4779,0),MATCH(IFRS9!F$47,'Data Annex'!$K$1:$BS$1,0)),"")</f>
        <v>2.4311672972696594</v>
      </c>
      <c r="G55" s="404">
        <f>IFERROR(INDEX('Data Annex'!$K$1:$BS$4779,MATCH(IFRS9!G$46&amp;"|"&amp;IFRS9!$B55,'Data Annex'!$K$1:$K$4779,0),MATCH(IFRS9!G$47,'Data Annex'!$K$1:$BS$1,0)),"")</f>
        <v>2.0243705900398816</v>
      </c>
      <c r="H55" s="410">
        <f>IFERROR(INDEX('Data Annex'!$K$1:$BS$4779,MATCH(IFRS9!H$46&amp;"|"&amp;IFRS9!$B55,'Data Annex'!$K$1:$K$4779,0),MATCH(IFRS9!H$47,'Data Annex'!$K$1:$BS$1,0)),"")</f>
        <v>2.0792892933837819</v>
      </c>
      <c r="I55" s="194">
        <f>IFERROR(INDEX('Data Annex'!$K$1:$BS$4779,MATCH(IFRS9!I$46&amp;"|"&amp;IFRS9!$B55,'Data Annex'!$K$1:$K$4779,0),MATCH(IFRS9!I$47,'Data Annex'!$K$1:$BS$1,0)),"")</f>
        <v>0.71101713041157522</v>
      </c>
      <c r="J55" s="194">
        <f>IFERROR(INDEX('Data Annex'!$K$1:$BS$4779,MATCH(IFRS9!J$46&amp;"|"&amp;IFRS9!$B55,'Data Annex'!$K$1:$K$4779,0),MATCH(IFRS9!J$47,'Data Annex'!$K$1:$BS$1,0)),"")</f>
        <v>0.6361071148577111</v>
      </c>
      <c r="K55" s="195">
        <f>IFERROR(INDEX('Data Annex'!$K$1:$BS$4779,MATCH(IFRS9!K$46&amp;"|"&amp;IFRS9!$B55,'Data Annex'!$K$1:$K$4779,0),MATCH(IFRS9!K$47,'Data Annex'!$K$1:$BS$1,0)),"")</f>
        <v>0.68406761889445766</v>
      </c>
      <c r="L55" s="194">
        <f>IFERROR(INDEX('Data Annex'!$K$1:$BS$4779,MATCH(IFRS9!L$46&amp;"|"&amp;IFRS9!$B55,'Data Annex'!$K$1:$K$4779,0),MATCH(IFRS9!L$47,'Data Annex'!$K$1:$BS$1,0)),"")</f>
        <v>0.27412317921157586</v>
      </c>
      <c r="M55" s="194">
        <f>IFERROR(INDEX('Data Annex'!$K$1:$BS$4779,MATCH(IFRS9!M$46&amp;"|"&amp;IFRS9!$B55,'Data Annex'!$K$1:$K$4779,0),MATCH(IFRS9!M$47,'Data Annex'!$K$1:$BS$1,0)),"")</f>
        <v>0.3403609862843196</v>
      </c>
      <c r="N55" s="195">
        <f>IFERROR(INDEX('Data Annex'!$K$1:$BS$4779,MATCH(IFRS9!N$46&amp;"|"&amp;IFRS9!$B55,'Data Annex'!$K$1:$K$4779,0),MATCH(IFRS9!N$47,'Data Annex'!$K$1:$BS$1,0)),"")</f>
        <v>0.29278029170767073</v>
      </c>
      <c r="O55" s="194">
        <f>IFERROR(INDEX('Data Annex'!$K$1:$BS$4779,MATCH(IFRS9!O$46&amp;"|"&amp;IFRS9!$B55,'Data Annex'!$K$1:$K$4779,0),MATCH(IFRS9!O$47,'Data Annex'!$K$1:$BS$1,0)),"")</f>
        <v>1.4859690376848868E-2</v>
      </c>
      <c r="P55" s="194">
        <f>IFERROR(INDEX('Data Annex'!$K$1:$BS$4779,MATCH(IFRS9!P$46&amp;"|"&amp;IFRS9!$B55,'Data Annex'!$K$1:$K$4779,0),MATCH(IFRS9!P$47,'Data Annex'!$K$1:$BS$1,0)),"")</f>
        <v>2.3531898857969559E-2</v>
      </c>
      <c r="Q55" s="195">
        <f>IFERROR(INDEX('Data Annex'!$K$1:$BS$4779,MATCH(IFRS9!Q$46&amp;"|"&amp;IFRS9!$B55,'Data Annex'!$K$1:$K$4779,0),MATCH(IFRS9!Q$47,'Data Annex'!$K$1:$BS$1,0)),"")</f>
        <v>2.3152089397871577E-2</v>
      </c>
      <c r="V55" s="2"/>
      <c r="W55" s="2"/>
      <c r="X55" s="378"/>
    </row>
    <row r="56" spans="1:24" ht="21" customHeight="1">
      <c r="A56" s="209">
        <v>4</v>
      </c>
      <c r="B56" s="209" t="s">
        <v>15</v>
      </c>
      <c r="C56" s="1"/>
      <c r="D56" s="518" t="str">
        <f t="shared" si="5"/>
        <v>CY</v>
      </c>
      <c r="E56" s="519"/>
      <c r="F56" s="405">
        <f>IFERROR(INDEX('Data Annex'!$K$1:$BS$4779,MATCH(IFRS9!F$46&amp;"|"&amp;IFRS9!$B56,'Data Annex'!$K$1:$K$4779,0),MATCH(IFRS9!F$47,'Data Annex'!$K$1:$BS$1,0)),"")</f>
        <v>0.85874247699999995</v>
      </c>
      <c r="G56" s="405">
        <f>IFERROR(INDEX('Data Annex'!$K$1:$BS$4779,MATCH(IFRS9!G$46&amp;"|"&amp;IFRS9!$B56,'Data Annex'!$K$1:$K$4779,0),MATCH(IFRS9!G$47,'Data Annex'!$K$1:$BS$1,0)),"")</f>
        <v>0.78639498900000004</v>
      </c>
      <c r="H56" s="411">
        <f>IFERROR(INDEX('Data Annex'!$K$1:$BS$4779,MATCH(IFRS9!H$46&amp;"|"&amp;IFRS9!$B56,'Data Annex'!$K$1:$K$4779,0),MATCH(IFRS9!H$47,'Data Annex'!$K$1:$BS$1,0)),"")</f>
        <v>0.7324087749999999</v>
      </c>
      <c r="I56" s="192">
        <f>IFERROR(INDEX('Data Annex'!$K$1:$BS$4779,MATCH(IFRS9!I$46&amp;"|"&amp;IFRS9!$B56,'Data Annex'!$K$1:$K$4779,0),MATCH(IFRS9!I$47,'Data Annex'!$K$1:$BS$1,0)),"")</f>
        <v>0.62455011643729375</v>
      </c>
      <c r="J56" s="192">
        <f>IFERROR(INDEX('Data Annex'!$K$1:$BS$4779,MATCH(IFRS9!J$46&amp;"|"&amp;IFRS9!$B56,'Data Annex'!$K$1:$K$4779,0),MATCH(IFRS9!J$47,'Data Annex'!$K$1:$BS$1,0)),"")</f>
        <v>0.59895346433851704</v>
      </c>
      <c r="K56" s="193">
        <f>IFERROR(INDEX('Data Annex'!$K$1:$BS$4779,MATCH(IFRS9!K$46&amp;"|"&amp;IFRS9!$B56,'Data Annex'!$K$1:$K$4779,0),MATCH(IFRS9!K$47,'Data Annex'!$K$1:$BS$1,0)),"")</f>
        <v>0.66356420565824048</v>
      </c>
      <c r="L56" s="192">
        <f>IFERROR(INDEX('Data Annex'!$K$1:$BS$4779,MATCH(IFRS9!L$46&amp;"|"&amp;IFRS9!$B56,'Data Annex'!$K$1:$K$4779,0),MATCH(IFRS9!L$47,'Data Annex'!$K$1:$BS$1,0)),"")</f>
        <v>6.5377689474652598E-2</v>
      </c>
      <c r="M56" s="192">
        <f>IFERROR(INDEX('Data Annex'!$K$1:$BS$4779,MATCH(IFRS9!M$46&amp;"|"&amp;IFRS9!$B56,'Data Annex'!$K$1:$K$4779,0),MATCH(IFRS9!M$47,'Data Annex'!$K$1:$BS$1,0)),"")</f>
        <v>8.0971365396124109E-2</v>
      </c>
      <c r="N56" s="193">
        <f>IFERROR(INDEX('Data Annex'!$K$1:$BS$4779,MATCH(IFRS9!N$46&amp;"|"&amp;IFRS9!$B56,'Data Annex'!$K$1:$K$4779,0),MATCH(IFRS9!N$47,'Data Annex'!$K$1:$BS$1,0)),"")</f>
        <v>7.8156392924156326E-2</v>
      </c>
      <c r="O56" s="192">
        <f>IFERROR(INDEX('Data Annex'!$K$1:$BS$4779,MATCH(IFRS9!O$46&amp;"|"&amp;IFRS9!$B56,'Data Annex'!$K$1:$K$4779,0),MATCH(IFRS9!O$47,'Data Annex'!$K$1:$BS$1,0)),"")</f>
        <v>0.3100721940880537</v>
      </c>
      <c r="P56" s="192">
        <f>IFERROR(INDEX('Data Annex'!$K$1:$BS$4779,MATCH(IFRS9!P$46&amp;"|"&amp;IFRS9!$B56,'Data Annex'!$K$1:$K$4779,0),MATCH(IFRS9!P$47,'Data Annex'!$K$1:$BS$1,0)),"")</f>
        <v>0.32007517026535887</v>
      </c>
      <c r="Q56" s="193">
        <f>IFERROR(INDEX('Data Annex'!$K$1:$BS$4779,MATCH(IFRS9!Q$46&amp;"|"&amp;IFRS9!$B56,'Data Annex'!$K$1:$K$4779,0),MATCH(IFRS9!Q$47,'Data Annex'!$K$1:$BS$1,0)),"")</f>
        <v>0.25827940141760319</v>
      </c>
      <c r="V56" s="2"/>
      <c r="W56" s="2"/>
      <c r="X56" s="378"/>
    </row>
    <row r="57" spans="1:24" ht="21" customHeight="1">
      <c r="A57" s="285">
        <v>5</v>
      </c>
      <c r="B57" s="209" t="s">
        <v>91</v>
      </c>
      <c r="C57" s="1"/>
      <c r="D57" s="518" t="str">
        <f t="shared" si="5"/>
        <v>CZ</v>
      </c>
      <c r="E57" s="519"/>
      <c r="F57" s="404">
        <f>IFERROR(INDEX('Data Annex'!$K$1:$BS$4779,MATCH(IFRS9!F$46&amp;"|"&amp;IFRS9!$B57,'Data Annex'!$K$1:$K$4779,0),MATCH(IFRS9!F$47,'Data Annex'!$K$1:$BS$1,0)),"")</f>
        <v>13.638000059711397</v>
      </c>
      <c r="G57" s="404">
        <f>IFERROR(INDEX('Data Annex'!$K$1:$BS$4779,MATCH(IFRS9!G$46&amp;"|"&amp;IFRS9!$B57,'Data Annex'!$K$1:$K$4779,0),MATCH(IFRS9!G$47,'Data Annex'!$K$1:$BS$1,0)),"")</f>
        <v>12.042021083816095</v>
      </c>
      <c r="H57" s="410">
        <f>IFERROR(INDEX('Data Annex'!$K$1:$BS$4779,MATCH(IFRS9!H$46&amp;"|"&amp;IFRS9!$B57,'Data Annex'!$K$1:$K$4779,0),MATCH(IFRS9!H$47,'Data Annex'!$K$1:$BS$1,0)),"")</f>
        <v>9.4717120192525481</v>
      </c>
      <c r="I57" s="194">
        <f>IFERROR(INDEX('Data Annex'!$K$1:$BS$4779,MATCH(IFRS9!I$46&amp;"|"&amp;IFRS9!$B57,'Data Annex'!$K$1:$K$4779,0),MATCH(IFRS9!I$47,'Data Annex'!$K$1:$BS$1,0)),"")</f>
        <v>0.2842097457845385</v>
      </c>
      <c r="J57" s="194">
        <f>IFERROR(INDEX('Data Annex'!$K$1:$BS$4779,MATCH(IFRS9!J$46&amp;"|"&amp;IFRS9!$B57,'Data Annex'!$K$1:$K$4779,0),MATCH(IFRS9!J$47,'Data Annex'!$K$1:$BS$1,0)),"")</f>
        <v>0.30776651965957352</v>
      </c>
      <c r="K57" s="195">
        <f>IFERROR(INDEX('Data Annex'!$K$1:$BS$4779,MATCH(IFRS9!K$46&amp;"|"&amp;IFRS9!$B57,'Data Annex'!$K$1:$K$4779,0),MATCH(IFRS9!K$47,'Data Annex'!$K$1:$BS$1,0)),"")</f>
        <v>0.40774374449888062</v>
      </c>
      <c r="L57" s="194">
        <f>IFERROR(INDEX('Data Annex'!$K$1:$BS$4779,MATCH(IFRS9!L$46&amp;"|"&amp;IFRS9!$B57,'Data Annex'!$K$1:$K$4779,0),MATCH(IFRS9!L$47,'Data Annex'!$K$1:$BS$1,0)),"")</f>
        <v>0.67745046111776941</v>
      </c>
      <c r="M57" s="194">
        <f>IFERROR(INDEX('Data Annex'!$K$1:$BS$4779,MATCH(IFRS9!M$46&amp;"|"&amp;IFRS9!$B57,'Data Annex'!$K$1:$K$4779,0),MATCH(IFRS9!M$47,'Data Annex'!$K$1:$BS$1,0)),"")</f>
        <v>0.66494662021458117</v>
      </c>
      <c r="N57" s="195">
        <f>IFERROR(INDEX('Data Annex'!$K$1:$BS$4779,MATCH(IFRS9!N$46&amp;"|"&amp;IFRS9!$B57,'Data Annex'!$K$1:$K$4779,0),MATCH(IFRS9!N$47,'Data Annex'!$K$1:$BS$1,0)),"")</f>
        <v>0.55724175625123262</v>
      </c>
      <c r="O57" s="194">
        <f>IFERROR(INDEX('Data Annex'!$K$1:$BS$4779,MATCH(IFRS9!O$46&amp;"|"&amp;IFRS9!$B57,'Data Annex'!$K$1:$K$4779,0),MATCH(IFRS9!O$47,'Data Annex'!$K$1:$BS$1,0)),"")</f>
        <v>3.8339793097692122E-2</v>
      </c>
      <c r="P57" s="194">
        <f>IFERROR(INDEX('Data Annex'!$K$1:$BS$4779,MATCH(IFRS9!P$46&amp;"|"&amp;IFRS9!$B57,'Data Annex'!$K$1:$K$4779,0),MATCH(IFRS9!P$47,'Data Annex'!$K$1:$BS$1,0)),"")</f>
        <v>2.7286860125845341E-2</v>
      </c>
      <c r="Q57" s="195">
        <f>IFERROR(INDEX('Data Annex'!$K$1:$BS$4779,MATCH(IFRS9!Q$46&amp;"|"&amp;IFRS9!$B57,'Data Annex'!$K$1:$K$4779,0),MATCH(IFRS9!Q$47,'Data Annex'!$K$1:$BS$1,0)),"")</f>
        <v>3.5014499249886553E-2</v>
      </c>
      <c r="V57" s="2"/>
      <c r="W57" s="2"/>
      <c r="X57" s="378"/>
    </row>
    <row r="58" spans="1:24" ht="21" customHeight="1">
      <c r="A58" s="209">
        <v>6</v>
      </c>
      <c r="B58" s="209" t="s">
        <v>16</v>
      </c>
      <c r="C58" s="1"/>
      <c r="D58" s="518" t="str">
        <f t="shared" si="5"/>
        <v>DE</v>
      </c>
      <c r="E58" s="519"/>
      <c r="F58" s="405">
        <f>IFERROR(INDEX('Data Annex'!$K$1:$BS$4779,MATCH(IFRS9!F$46&amp;"|"&amp;IFRS9!$B58,'Data Annex'!$K$1:$K$4779,0),MATCH(IFRS9!F$47,'Data Annex'!$K$1:$BS$1,0)),"")</f>
        <v>1015.8998370719908</v>
      </c>
      <c r="G58" s="405">
        <f>IFERROR(INDEX('Data Annex'!$K$1:$BS$4779,MATCH(IFRS9!G$46&amp;"|"&amp;IFRS9!$B58,'Data Annex'!$K$1:$K$4779,0),MATCH(IFRS9!G$47,'Data Annex'!$K$1:$BS$1,0)),"")</f>
        <v>1058.1337138902534</v>
      </c>
      <c r="H58" s="411">
        <f>IFERROR(INDEX('Data Annex'!$K$1:$BS$4779,MATCH(IFRS9!H$46&amp;"|"&amp;IFRS9!$B58,'Data Annex'!$K$1:$K$4779,0),MATCH(IFRS9!H$47,'Data Annex'!$K$1:$BS$1,0)),"")</f>
        <v>985.71327145570979</v>
      </c>
      <c r="I58" s="192">
        <f>IFERROR(INDEX('Data Annex'!$K$1:$BS$4779,MATCH(IFRS9!I$46&amp;"|"&amp;IFRS9!$B58,'Data Annex'!$K$1:$K$4779,0),MATCH(IFRS9!I$47,'Data Annex'!$K$1:$BS$1,0)),"")</f>
        <v>0.16342373197038579</v>
      </c>
      <c r="J58" s="192">
        <f>IFERROR(INDEX('Data Annex'!$K$1:$BS$4779,MATCH(IFRS9!J$46&amp;"|"&amp;IFRS9!$B58,'Data Annex'!$K$1:$K$4779,0),MATCH(IFRS9!J$47,'Data Annex'!$K$1:$BS$1,0)),"")</f>
        <v>0.19792273364970983</v>
      </c>
      <c r="K58" s="193">
        <f>IFERROR(INDEX('Data Annex'!$K$1:$BS$4779,MATCH(IFRS9!K$46&amp;"|"&amp;IFRS9!$B58,'Data Annex'!$K$1:$K$4779,0),MATCH(IFRS9!K$47,'Data Annex'!$K$1:$BS$1,0)),"")</f>
        <v>0.2215392932408671</v>
      </c>
      <c r="L58" s="192">
        <f>IFERROR(INDEX('Data Annex'!$K$1:$BS$4779,MATCH(IFRS9!L$46&amp;"|"&amp;IFRS9!$B58,'Data Annex'!$K$1:$K$4779,0),MATCH(IFRS9!L$47,'Data Annex'!$K$1:$BS$1,0)),"")</f>
        <v>0.77955909258354605</v>
      </c>
      <c r="M58" s="192">
        <f>IFERROR(INDEX('Data Annex'!$K$1:$BS$4779,MATCH(IFRS9!M$46&amp;"|"&amp;IFRS9!$B58,'Data Annex'!$K$1:$K$4779,0),MATCH(IFRS9!M$47,'Data Annex'!$K$1:$BS$1,0)),"")</f>
        <v>0.75910838474362563</v>
      </c>
      <c r="N58" s="193">
        <f>IFERROR(INDEX('Data Annex'!$K$1:$BS$4779,MATCH(IFRS9!N$46&amp;"|"&amp;IFRS9!$B58,'Data Annex'!$K$1:$K$4779,0),MATCH(IFRS9!N$47,'Data Annex'!$K$1:$BS$1,0)),"")</f>
        <v>0.73640455956497153</v>
      </c>
      <c r="O58" s="192">
        <f>IFERROR(INDEX('Data Annex'!$K$1:$BS$4779,MATCH(IFRS9!O$46&amp;"|"&amp;IFRS9!$B58,'Data Annex'!$K$1:$K$4779,0),MATCH(IFRS9!O$47,'Data Annex'!$K$1:$BS$1,0)),"")</f>
        <v>5.701717544606822E-2</v>
      </c>
      <c r="P58" s="192">
        <f>IFERROR(INDEX('Data Annex'!$K$1:$BS$4779,MATCH(IFRS9!P$46&amp;"|"&amp;IFRS9!$B58,'Data Annex'!$K$1:$K$4779,0),MATCH(IFRS9!P$47,'Data Annex'!$K$1:$BS$1,0)),"")</f>
        <v>4.2968881606664559E-2</v>
      </c>
      <c r="Q58" s="193">
        <f>IFERROR(INDEX('Data Annex'!$K$1:$BS$4779,MATCH(IFRS9!Q$46&amp;"|"&amp;IFRS9!$B58,'Data Annex'!$K$1:$K$4779,0),MATCH(IFRS9!Q$47,'Data Annex'!$K$1:$BS$1,0)),"")</f>
        <v>4.2056147194161647E-2</v>
      </c>
      <c r="V58" s="2"/>
      <c r="W58" s="2"/>
      <c r="X58" s="378"/>
    </row>
    <row r="59" spans="1:24" ht="21" customHeight="1">
      <c r="A59" s="286">
        <v>7</v>
      </c>
      <c r="B59" s="209" t="s">
        <v>17</v>
      </c>
      <c r="C59" s="1"/>
      <c r="D59" s="518" t="str">
        <f t="shared" si="5"/>
        <v>DK</v>
      </c>
      <c r="E59" s="519"/>
      <c r="F59" s="404">
        <f>IFERROR(INDEX('Data Annex'!$K$1:$BS$4779,MATCH(IFRS9!F$46&amp;"|"&amp;IFRS9!$B59,'Data Annex'!$K$1:$K$4779,0),MATCH(IFRS9!F$47,'Data Annex'!$K$1:$BS$1,0)),"")</f>
        <v>481.19366450545425</v>
      </c>
      <c r="G59" s="404">
        <f>IFERROR(INDEX('Data Annex'!$K$1:$BS$4779,MATCH(IFRS9!G$46&amp;"|"&amp;IFRS9!$B59,'Data Annex'!$K$1:$K$4779,0),MATCH(IFRS9!G$47,'Data Annex'!$K$1:$BS$1,0)),"")</f>
        <v>480.523018136301</v>
      </c>
      <c r="H59" s="410">
        <f>IFERROR(INDEX('Data Annex'!$K$1:$BS$4779,MATCH(IFRS9!H$46&amp;"|"&amp;IFRS9!$B59,'Data Annex'!$K$1:$K$4779,0),MATCH(IFRS9!H$47,'Data Annex'!$K$1:$BS$1,0)),"")</f>
        <v>485.77339020209718</v>
      </c>
      <c r="I59" s="194">
        <f>IFERROR(INDEX('Data Annex'!$K$1:$BS$4779,MATCH(IFRS9!I$46&amp;"|"&amp;IFRS9!$B59,'Data Annex'!$K$1:$K$4779,0),MATCH(IFRS9!I$47,'Data Annex'!$K$1:$BS$1,0)),"")</f>
        <v>0.10012189597328608</v>
      </c>
      <c r="J59" s="194">
        <f>IFERROR(INDEX('Data Annex'!$K$1:$BS$4779,MATCH(IFRS9!J$46&amp;"|"&amp;IFRS9!$B59,'Data Annex'!$K$1:$K$4779,0),MATCH(IFRS9!J$47,'Data Annex'!$K$1:$BS$1,0)),"")</f>
        <v>9.5952618551599714E-2</v>
      </c>
      <c r="K59" s="195">
        <f>IFERROR(INDEX('Data Annex'!$K$1:$BS$4779,MATCH(IFRS9!K$46&amp;"|"&amp;IFRS9!$B59,'Data Annex'!$K$1:$K$4779,0),MATCH(IFRS9!K$47,'Data Annex'!$K$1:$BS$1,0)),"")</f>
        <v>0.10236569690698888</v>
      </c>
      <c r="L59" s="194">
        <f>IFERROR(INDEX('Data Annex'!$K$1:$BS$4779,MATCH(IFRS9!L$46&amp;"|"&amp;IFRS9!$B59,'Data Annex'!$K$1:$K$4779,0),MATCH(IFRS9!L$47,'Data Annex'!$K$1:$BS$1,0)),"")</f>
        <v>0.82805193541452371</v>
      </c>
      <c r="M59" s="194">
        <f>IFERROR(INDEX('Data Annex'!$K$1:$BS$4779,MATCH(IFRS9!M$46&amp;"|"&amp;IFRS9!$B59,'Data Annex'!$K$1:$K$4779,0),MATCH(IFRS9!M$47,'Data Annex'!$K$1:$BS$1,0)),"")</f>
        <v>0.82370879416735843</v>
      </c>
      <c r="N59" s="195">
        <f>IFERROR(INDEX('Data Annex'!$K$1:$BS$4779,MATCH(IFRS9!N$46&amp;"|"&amp;IFRS9!$B59,'Data Annex'!$K$1:$K$4779,0),MATCH(IFRS9!N$47,'Data Annex'!$K$1:$BS$1,0)),"")</f>
        <v>0.8217795185308141</v>
      </c>
      <c r="O59" s="194">
        <f>IFERROR(INDEX('Data Annex'!$K$1:$BS$4779,MATCH(IFRS9!O$46&amp;"|"&amp;IFRS9!$B59,'Data Annex'!$K$1:$K$4779,0),MATCH(IFRS9!O$47,'Data Annex'!$K$1:$BS$1,0)),"")</f>
        <v>7.1826168612190253E-2</v>
      </c>
      <c r="P59" s="194">
        <f>IFERROR(INDEX('Data Annex'!$K$1:$BS$4779,MATCH(IFRS9!P$46&amp;"|"&amp;IFRS9!$B59,'Data Annex'!$K$1:$K$4779,0),MATCH(IFRS9!P$47,'Data Annex'!$K$1:$BS$1,0)),"")</f>
        <v>8.0338587281042026E-2</v>
      </c>
      <c r="Q59" s="195">
        <f>IFERROR(INDEX('Data Annex'!$K$1:$BS$4779,MATCH(IFRS9!Q$46&amp;"|"&amp;IFRS9!$B59,'Data Annex'!$K$1:$K$4779,0),MATCH(IFRS9!Q$47,'Data Annex'!$K$1:$BS$1,0)),"")</f>
        <v>7.5854784562197172E-2</v>
      </c>
      <c r="V59" s="2"/>
      <c r="W59" s="2"/>
      <c r="X59" s="378"/>
    </row>
    <row r="60" spans="1:24" ht="21" customHeight="1">
      <c r="A60" s="286">
        <v>8</v>
      </c>
      <c r="B60" s="209" t="s">
        <v>97</v>
      </c>
      <c r="C60" s="1"/>
      <c r="D60" s="518" t="str">
        <f t="shared" si="5"/>
        <v>EE</v>
      </c>
      <c r="E60" s="519"/>
      <c r="F60" s="405">
        <f>IFERROR(INDEX('Data Annex'!$K$1:$BS$4779,MATCH(IFRS9!F$46&amp;"|"&amp;IFRS9!$B60,'Data Annex'!$K$1:$K$4779,0),MATCH(IFRS9!F$47,'Data Annex'!$K$1:$BS$1,0)),"")</f>
        <v>0.87636239884999989</v>
      </c>
      <c r="G60" s="405">
        <f>IFERROR(INDEX('Data Annex'!$K$1:$BS$4779,MATCH(IFRS9!G$46&amp;"|"&amp;IFRS9!$B60,'Data Annex'!$K$1:$K$4779,0),MATCH(IFRS9!G$47,'Data Annex'!$K$1:$BS$1,0)),"")</f>
        <v>0.65009897819060003</v>
      </c>
      <c r="H60" s="411">
        <f>IFERROR(INDEX('Data Annex'!$K$1:$BS$4779,MATCH(IFRS9!H$46&amp;"|"&amp;IFRS9!$B60,'Data Annex'!$K$1:$K$4779,0),MATCH(IFRS9!H$47,'Data Annex'!$K$1:$BS$1,0)),"")</f>
        <v>0.65386261570769988</v>
      </c>
      <c r="I60" s="192">
        <f>IFERROR(INDEX('Data Annex'!$K$1:$BS$4779,MATCH(IFRS9!I$46&amp;"|"&amp;IFRS9!$B60,'Data Annex'!$K$1:$K$4779,0),MATCH(IFRS9!I$47,'Data Annex'!$K$1:$BS$1,0)),"")</f>
        <v>0.71553824108938169</v>
      </c>
      <c r="J60" s="192">
        <f>IFERROR(INDEX('Data Annex'!$K$1:$BS$4779,MATCH(IFRS9!J$46&amp;"|"&amp;IFRS9!$B60,'Data Annex'!$K$1:$K$4779,0),MATCH(IFRS9!J$47,'Data Annex'!$K$1:$BS$1,0)),"")</f>
        <v>0.74067990435377429</v>
      </c>
      <c r="K60" s="193">
        <f>IFERROR(INDEX('Data Annex'!$K$1:$BS$4779,MATCH(IFRS9!K$46&amp;"|"&amp;IFRS9!$B60,'Data Annex'!$K$1:$K$4779,0),MATCH(IFRS9!K$47,'Data Annex'!$K$1:$BS$1,0)),"")</f>
        <v>0.72977432276096532</v>
      </c>
      <c r="L60" s="192">
        <f>IFERROR(INDEX('Data Annex'!$K$1:$BS$4779,MATCH(IFRS9!L$46&amp;"|"&amp;IFRS9!$B60,'Data Annex'!$K$1:$K$4779,0),MATCH(IFRS9!L$47,'Data Annex'!$K$1:$BS$1,0)),"")</f>
        <v>0.23853369345183423</v>
      </c>
      <c r="M60" s="192">
        <f>IFERROR(INDEX('Data Annex'!$K$1:$BS$4779,MATCH(IFRS9!M$46&amp;"|"&amp;IFRS9!$B60,'Data Annex'!$K$1:$K$4779,0),MATCH(IFRS9!M$47,'Data Annex'!$K$1:$BS$1,0)),"")</f>
        <v>0.24800856609965255</v>
      </c>
      <c r="N60" s="193">
        <f>IFERROR(INDEX('Data Annex'!$K$1:$BS$4779,MATCH(IFRS9!N$46&amp;"|"&amp;IFRS9!$B60,'Data Annex'!$K$1:$K$4779,0),MATCH(IFRS9!N$47,'Data Annex'!$K$1:$BS$1,0)),"")</f>
        <v>0.25998789188598365</v>
      </c>
      <c r="O60" s="192">
        <f>IFERROR(INDEX('Data Annex'!$K$1:$BS$4779,MATCH(IFRS9!O$46&amp;"|"&amp;IFRS9!$B60,'Data Annex'!$K$1:$K$4779,0),MATCH(IFRS9!O$47,'Data Annex'!$K$1:$BS$1,0)),"")</f>
        <v>4.5928065458784265E-2</v>
      </c>
      <c r="P60" s="192">
        <f>IFERROR(INDEX('Data Annex'!$K$1:$BS$4779,MATCH(IFRS9!P$46&amp;"|"&amp;IFRS9!$B60,'Data Annex'!$K$1:$K$4779,0),MATCH(IFRS9!P$47,'Data Annex'!$K$1:$BS$1,0)),"")</f>
        <v>1.1311529546573173E-2</v>
      </c>
      <c r="Q60" s="193">
        <f>IFERROR(INDEX('Data Annex'!$K$1:$BS$4779,MATCH(IFRS9!Q$46&amp;"|"&amp;IFRS9!$B60,'Data Annex'!$K$1:$K$4779,0),MATCH(IFRS9!Q$47,'Data Annex'!$K$1:$BS$1,0)),"")</f>
        <v>1.0237785353051145E-2</v>
      </c>
      <c r="V60" s="2"/>
      <c r="W60" s="2"/>
      <c r="X60" s="378"/>
    </row>
    <row r="61" spans="1:24" ht="21" customHeight="1">
      <c r="A61" s="286">
        <v>9</v>
      </c>
      <c r="B61" s="209" t="s">
        <v>18</v>
      </c>
      <c r="C61" s="1"/>
      <c r="D61" s="518" t="str">
        <f t="shared" si="5"/>
        <v>ES</v>
      </c>
      <c r="E61" s="519"/>
      <c r="F61" s="404">
        <f>IFERROR(INDEX('Data Annex'!$K$1:$BS$4779,MATCH(IFRS9!F$46&amp;"|"&amp;IFRS9!$B61,'Data Annex'!$K$1:$K$4779,0),MATCH(IFRS9!F$47,'Data Annex'!$K$1:$BS$1,0)),"")</f>
        <v>473.21490034999999</v>
      </c>
      <c r="G61" s="404">
        <f>IFERROR(INDEX('Data Annex'!$K$1:$BS$4779,MATCH(IFRS9!G$46&amp;"|"&amp;IFRS9!$B61,'Data Annex'!$K$1:$K$4779,0),MATCH(IFRS9!G$47,'Data Annex'!$K$1:$BS$1,0)),"")</f>
        <v>535.29748804600001</v>
      </c>
      <c r="H61" s="410">
        <f>IFERROR(INDEX('Data Annex'!$K$1:$BS$4779,MATCH(IFRS9!H$46&amp;"|"&amp;IFRS9!$B61,'Data Annex'!$K$1:$K$4779,0),MATCH(IFRS9!H$47,'Data Annex'!$K$1:$BS$1,0)),"")</f>
        <v>504.349413486</v>
      </c>
      <c r="I61" s="194">
        <f>IFERROR(INDEX('Data Annex'!$K$1:$BS$4779,MATCH(IFRS9!I$46&amp;"|"&amp;IFRS9!$B61,'Data Annex'!$K$1:$K$4779,0),MATCH(IFRS9!I$47,'Data Annex'!$K$1:$BS$1,0)),"")</f>
        <v>0.39230944278803198</v>
      </c>
      <c r="J61" s="194">
        <f>IFERROR(INDEX('Data Annex'!$K$1:$BS$4779,MATCH(IFRS9!J$46&amp;"|"&amp;IFRS9!$B61,'Data Annex'!$K$1:$K$4779,0),MATCH(IFRS9!J$47,'Data Annex'!$K$1:$BS$1,0)),"")</f>
        <v>0.36022634184601804</v>
      </c>
      <c r="K61" s="195">
        <f>IFERROR(INDEX('Data Annex'!$K$1:$BS$4779,MATCH(IFRS9!K$46&amp;"|"&amp;IFRS9!$B61,'Data Annex'!$K$1:$K$4779,0),MATCH(IFRS9!K$47,'Data Annex'!$K$1:$BS$1,0)),"")</f>
        <v>0.39438873154612858</v>
      </c>
      <c r="L61" s="194">
        <f>IFERROR(INDEX('Data Annex'!$K$1:$BS$4779,MATCH(IFRS9!L$46&amp;"|"&amp;IFRS9!$B61,'Data Annex'!$K$1:$K$4779,0),MATCH(IFRS9!L$47,'Data Annex'!$K$1:$BS$1,0)),"")</f>
        <v>0.57850694557240123</v>
      </c>
      <c r="M61" s="194">
        <f>IFERROR(INDEX('Data Annex'!$K$1:$BS$4779,MATCH(IFRS9!M$46&amp;"|"&amp;IFRS9!$B61,'Data Annex'!$K$1:$K$4779,0),MATCH(IFRS9!M$47,'Data Annex'!$K$1:$BS$1,0)),"")</f>
        <v>0.61317874687724605</v>
      </c>
      <c r="N61" s="195">
        <f>IFERROR(INDEX('Data Annex'!$K$1:$BS$4779,MATCH(IFRS9!N$46&amp;"|"&amp;IFRS9!$B61,'Data Annex'!$K$1:$K$4779,0),MATCH(IFRS9!N$47,'Data Annex'!$K$1:$BS$1,0)),"")</f>
        <v>0.57419487392628543</v>
      </c>
      <c r="O61" s="194">
        <f>IFERROR(INDEX('Data Annex'!$K$1:$BS$4779,MATCH(IFRS9!O$46&amp;"|"&amp;IFRS9!$B61,'Data Annex'!$K$1:$K$4779,0),MATCH(IFRS9!O$47,'Data Annex'!$K$1:$BS$1,0)),"")</f>
        <v>2.9183611639566849E-2</v>
      </c>
      <c r="P61" s="194">
        <f>IFERROR(INDEX('Data Annex'!$K$1:$BS$4779,MATCH(IFRS9!P$46&amp;"|"&amp;IFRS9!$B61,'Data Annex'!$K$1:$K$4779,0),MATCH(IFRS9!P$47,'Data Annex'!$K$1:$BS$1,0)),"")</f>
        <v>2.6594911276735987E-2</v>
      </c>
      <c r="Q61" s="195">
        <f>IFERROR(INDEX('Data Annex'!$K$1:$BS$4779,MATCH(IFRS9!Q$46&amp;"|"&amp;IFRS9!$B61,'Data Annex'!$K$1:$K$4779,0),MATCH(IFRS9!Q$47,'Data Annex'!$K$1:$BS$1,0)),"")</f>
        <v>3.1416394527586017E-2</v>
      </c>
      <c r="V61" s="2"/>
      <c r="W61" s="2"/>
      <c r="X61" s="378"/>
    </row>
    <row r="62" spans="1:24" ht="21" customHeight="1">
      <c r="A62" s="209">
        <v>10</v>
      </c>
      <c r="B62" s="209" t="s">
        <v>19</v>
      </c>
      <c r="C62" s="1"/>
      <c r="D62" s="518" t="str">
        <f t="shared" si="5"/>
        <v>FI</v>
      </c>
      <c r="E62" s="519"/>
      <c r="F62" s="405">
        <f>IFERROR(INDEX('Data Annex'!$K$1:$BS$4779,MATCH(IFRS9!F$46&amp;"|"&amp;IFRS9!$B62,'Data Annex'!$K$1:$K$4779,0),MATCH(IFRS9!F$47,'Data Annex'!$K$1:$BS$1,0)),"")</f>
        <v>202.41269991951</v>
      </c>
      <c r="G62" s="405">
        <f>IFERROR(INDEX('Data Annex'!$K$1:$BS$4779,MATCH(IFRS9!G$46&amp;"|"&amp;IFRS9!$B62,'Data Annex'!$K$1:$K$4779,0),MATCH(IFRS9!G$47,'Data Annex'!$K$1:$BS$1,0)),"")</f>
        <v>222.18552446802735</v>
      </c>
      <c r="H62" s="411">
        <f>IFERROR(INDEX('Data Annex'!$K$1:$BS$4779,MATCH(IFRS9!H$46&amp;"|"&amp;IFRS9!$B62,'Data Annex'!$K$1:$K$4779,0),MATCH(IFRS9!H$47,'Data Annex'!$K$1:$BS$1,0)),"")</f>
        <v>198.44642921849237</v>
      </c>
      <c r="I62" s="192">
        <f>IFERROR(INDEX('Data Annex'!$K$1:$BS$4779,MATCH(IFRS9!I$46&amp;"|"&amp;IFRS9!$B62,'Data Annex'!$K$1:$K$4779,0),MATCH(IFRS9!I$47,'Data Annex'!$K$1:$BS$1,0)),"")</f>
        <v>0.20100458975508373</v>
      </c>
      <c r="J62" s="192">
        <f>IFERROR(INDEX('Data Annex'!$K$1:$BS$4779,MATCH(IFRS9!J$46&amp;"|"&amp;IFRS9!$B62,'Data Annex'!$K$1:$K$4779,0),MATCH(IFRS9!J$47,'Data Annex'!$K$1:$BS$1,0)),"")</f>
        <v>0.1989360578146756</v>
      </c>
      <c r="K62" s="193">
        <f>IFERROR(INDEX('Data Annex'!$K$1:$BS$4779,MATCH(IFRS9!K$46&amp;"|"&amp;IFRS9!$B62,'Data Annex'!$K$1:$K$4779,0),MATCH(IFRS9!K$47,'Data Annex'!$K$1:$BS$1,0)),"")</f>
        <v>0.16387883357010999</v>
      </c>
      <c r="L62" s="192">
        <f>IFERROR(INDEX('Data Annex'!$K$1:$BS$4779,MATCH(IFRS9!L$46&amp;"|"&amp;IFRS9!$B62,'Data Annex'!$K$1:$K$4779,0),MATCH(IFRS9!L$47,'Data Annex'!$K$1:$BS$1,0)),"")</f>
        <v>0.77676644991318133</v>
      </c>
      <c r="M62" s="192">
        <f>IFERROR(INDEX('Data Annex'!$K$1:$BS$4779,MATCH(IFRS9!M$46&amp;"|"&amp;IFRS9!$B62,'Data Annex'!$K$1:$K$4779,0),MATCH(IFRS9!M$47,'Data Annex'!$K$1:$BS$1,0)),"")</f>
        <v>0.76806575968921731</v>
      </c>
      <c r="N62" s="193">
        <f>IFERROR(INDEX('Data Annex'!$K$1:$BS$4779,MATCH(IFRS9!N$46&amp;"|"&amp;IFRS9!$B62,'Data Annex'!$K$1:$K$4779,0),MATCH(IFRS9!N$47,'Data Annex'!$K$1:$BS$1,0)),"")</f>
        <v>0.79653199652385998</v>
      </c>
      <c r="O62" s="192">
        <f>IFERROR(INDEX('Data Annex'!$K$1:$BS$4779,MATCH(IFRS9!O$46&amp;"|"&amp;IFRS9!$B62,'Data Annex'!$K$1:$K$4779,0),MATCH(IFRS9!O$47,'Data Annex'!$K$1:$BS$1,0)),"")</f>
        <v>2.2228960331734653E-2</v>
      </c>
      <c r="P62" s="192">
        <f>IFERROR(INDEX('Data Annex'!$K$1:$BS$4779,MATCH(IFRS9!P$46&amp;"|"&amp;IFRS9!$B62,'Data Annex'!$K$1:$K$4779,0),MATCH(IFRS9!P$47,'Data Annex'!$K$1:$BS$1,0)),"")</f>
        <v>3.2998182496107156E-2</v>
      </c>
      <c r="Q62" s="193">
        <f>IFERROR(INDEX('Data Annex'!$K$1:$BS$4779,MATCH(IFRS9!Q$46&amp;"|"&amp;IFRS9!$B62,'Data Annex'!$K$1:$K$4779,0),MATCH(IFRS9!Q$47,'Data Annex'!$K$1:$BS$1,0)),"")</f>
        <v>3.9589169906030217E-2</v>
      </c>
      <c r="V62" s="2"/>
      <c r="W62" s="2"/>
      <c r="X62" s="378"/>
    </row>
    <row r="63" spans="1:24" ht="21" customHeight="1">
      <c r="A63" s="209">
        <v>11</v>
      </c>
      <c r="B63" s="209" t="s">
        <v>20</v>
      </c>
      <c r="C63" s="1"/>
      <c r="D63" s="518" t="str">
        <f t="shared" si="5"/>
        <v>FR</v>
      </c>
      <c r="E63" s="519"/>
      <c r="F63" s="404">
        <f>IFERROR(INDEX('Data Annex'!$K$1:$BS$4779,MATCH(IFRS9!F$46&amp;"|"&amp;IFRS9!$B63,'Data Annex'!$K$1:$K$4779,0),MATCH(IFRS9!F$47,'Data Annex'!$K$1:$BS$1,0)),"")</f>
        <v>1984.4161875316599</v>
      </c>
      <c r="G63" s="404">
        <f>IFERROR(INDEX('Data Annex'!$K$1:$BS$4779,MATCH(IFRS9!G$46&amp;"|"&amp;IFRS9!$B63,'Data Annex'!$K$1:$K$4779,0),MATCH(IFRS9!G$47,'Data Annex'!$K$1:$BS$1,0)),"")</f>
        <v>2349.4845719442596</v>
      </c>
      <c r="H63" s="410">
        <f>IFERROR(INDEX('Data Annex'!$K$1:$BS$4779,MATCH(IFRS9!H$46&amp;"|"&amp;IFRS9!$B63,'Data Annex'!$K$1:$K$4779,0),MATCH(IFRS9!H$47,'Data Annex'!$K$1:$BS$1,0)),"")</f>
        <v>2135.3876745601301</v>
      </c>
      <c r="I63" s="194">
        <f>IFERROR(INDEX('Data Annex'!$K$1:$BS$4779,MATCH(IFRS9!I$46&amp;"|"&amp;IFRS9!$B63,'Data Annex'!$K$1:$K$4779,0),MATCH(IFRS9!I$47,'Data Annex'!$K$1:$BS$1,0)),"")</f>
        <v>0.27433569867951874</v>
      </c>
      <c r="J63" s="194">
        <f>IFERROR(INDEX('Data Annex'!$K$1:$BS$4779,MATCH(IFRS9!J$46&amp;"|"&amp;IFRS9!$B63,'Data Annex'!$K$1:$K$4779,0),MATCH(IFRS9!J$47,'Data Annex'!$K$1:$BS$1,0)),"")</f>
        <v>0.2806692864725317</v>
      </c>
      <c r="K63" s="195">
        <f>IFERROR(INDEX('Data Annex'!$K$1:$BS$4779,MATCH(IFRS9!K$46&amp;"|"&amp;IFRS9!$B63,'Data Annex'!$K$1:$K$4779,0),MATCH(IFRS9!K$47,'Data Annex'!$K$1:$BS$1,0)),"")</f>
        <v>0.30605740295471717</v>
      </c>
      <c r="L63" s="194">
        <f>IFERROR(INDEX('Data Annex'!$K$1:$BS$4779,MATCH(IFRS9!L$46&amp;"|"&amp;IFRS9!$B63,'Data Annex'!$K$1:$K$4779,0),MATCH(IFRS9!L$47,'Data Annex'!$K$1:$BS$1,0)),"")</f>
        <v>0.67677346232053592</v>
      </c>
      <c r="M63" s="194">
        <f>IFERROR(INDEX('Data Annex'!$K$1:$BS$4779,MATCH(IFRS9!M$46&amp;"|"&amp;IFRS9!$B63,'Data Annex'!$K$1:$K$4779,0),MATCH(IFRS9!M$47,'Data Annex'!$K$1:$BS$1,0)),"")</f>
        <v>0.67794635182791518</v>
      </c>
      <c r="N63" s="195">
        <f>IFERROR(INDEX('Data Annex'!$K$1:$BS$4779,MATCH(IFRS9!N$46&amp;"|"&amp;IFRS9!$B63,'Data Annex'!$K$1:$K$4779,0),MATCH(IFRS9!N$47,'Data Annex'!$K$1:$BS$1,0)),"")</f>
        <v>0.64741066565387406</v>
      </c>
      <c r="O63" s="194">
        <f>IFERROR(INDEX('Data Annex'!$K$1:$BS$4779,MATCH(IFRS9!O$46&amp;"|"&amp;IFRS9!$B63,'Data Annex'!$K$1:$K$4779,0),MATCH(IFRS9!O$47,'Data Annex'!$K$1:$BS$1,0)),"")</f>
        <v>4.889083899994523E-2</v>
      </c>
      <c r="P63" s="194">
        <f>IFERROR(INDEX('Data Annex'!$K$1:$BS$4779,MATCH(IFRS9!P$46&amp;"|"&amp;IFRS9!$B63,'Data Annex'!$K$1:$K$4779,0),MATCH(IFRS9!P$47,'Data Annex'!$K$1:$BS$1,0)),"")</f>
        <v>4.1384361699553056E-2</v>
      </c>
      <c r="Q63" s="195">
        <f>IFERROR(INDEX('Data Annex'!$K$1:$BS$4779,MATCH(IFRS9!Q$46&amp;"|"&amp;IFRS9!$B63,'Data Annex'!$K$1:$K$4779,0),MATCH(IFRS9!Q$47,'Data Annex'!$K$1:$BS$1,0)),"")</f>
        <v>4.6531931391408848E-2</v>
      </c>
      <c r="V63" s="2"/>
      <c r="W63" s="2"/>
      <c r="X63" s="378"/>
    </row>
    <row r="64" spans="1:24" ht="21" customHeight="1">
      <c r="A64" s="209">
        <v>13</v>
      </c>
      <c r="B64" s="209" t="s">
        <v>22</v>
      </c>
      <c r="C64" s="1"/>
      <c r="D64" s="518" t="str">
        <f t="shared" si="5"/>
        <v>GR</v>
      </c>
      <c r="E64" s="519"/>
      <c r="F64" s="405">
        <f>IFERROR(INDEX('Data Annex'!$K$1:$BS$4779,MATCH(IFRS9!F$46&amp;"|"&amp;IFRS9!$B64,'Data Annex'!$K$1:$K$4779,0),MATCH(IFRS9!F$47,'Data Annex'!$K$1:$BS$1,0)),"")</f>
        <v>18.646569871000001</v>
      </c>
      <c r="G64" s="405">
        <f>IFERROR(INDEX('Data Annex'!$K$1:$BS$4779,MATCH(IFRS9!G$46&amp;"|"&amp;IFRS9!$B64,'Data Annex'!$K$1:$K$4779,0),MATCH(IFRS9!G$47,'Data Annex'!$K$1:$BS$1,0)),"")</f>
        <v>20.992140965000001</v>
      </c>
      <c r="H64" s="411">
        <f>IFERROR(INDEX('Data Annex'!$K$1:$BS$4779,MATCH(IFRS9!H$46&amp;"|"&amp;IFRS9!$B64,'Data Annex'!$K$1:$K$4779,0),MATCH(IFRS9!H$47,'Data Annex'!$K$1:$BS$1,0)),"")</f>
        <v>18.062630444</v>
      </c>
      <c r="I64" s="192">
        <f>IFERROR(INDEX('Data Annex'!$K$1:$BS$4779,MATCH(IFRS9!I$46&amp;"|"&amp;IFRS9!$B64,'Data Annex'!$K$1:$K$4779,0),MATCH(IFRS9!I$47,'Data Annex'!$K$1:$BS$1,0)),"")</f>
        <v>0.40834526326963894</v>
      </c>
      <c r="J64" s="192">
        <f>IFERROR(INDEX('Data Annex'!$K$1:$BS$4779,MATCH(IFRS9!J$46&amp;"|"&amp;IFRS9!$B64,'Data Annex'!$K$1:$K$4779,0),MATCH(IFRS9!J$47,'Data Annex'!$K$1:$BS$1,0)),"")</f>
        <v>0.42796574532890141</v>
      </c>
      <c r="K64" s="193">
        <f>IFERROR(INDEX('Data Annex'!$K$1:$BS$4779,MATCH(IFRS9!K$46&amp;"|"&amp;IFRS9!$B64,'Data Annex'!$K$1:$K$4779,0),MATCH(IFRS9!K$47,'Data Annex'!$K$1:$BS$1,0)),"")</f>
        <v>0.50834891388333658</v>
      </c>
      <c r="L64" s="192">
        <f>IFERROR(INDEX('Data Annex'!$K$1:$BS$4779,MATCH(IFRS9!L$46&amp;"|"&amp;IFRS9!$B64,'Data Annex'!$K$1:$K$4779,0),MATCH(IFRS9!L$47,'Data Annex'!$K$1:$BS$1,0)),"")</f>
        <v>0.50730589126902537</v>
      </c>
      <c r="M64" s="192">
        <f>IFERROR(INDEX('Data Annex'!$K$1:$BS$4779,MATCH(IFRS9!M$46&amp;"|"&amp;IFRS9!$B64,'Data Annex'!$K$1:$K$4779,0),MATCH(IFRS9!M$47,'Data Annex'!$K$1:$BS$1,0)),"")</f>
        <v>0.49871579580375541</v>
      </c>
      <c r="N64" s="193">
        <f>IFERROR(INDEX('Data Annex'!$K$1:$BS$4779,MATCH(IFRS9!N$46&amp;"|"&amp;IFRS9!$B64,'Data Annex'!$K$1:$K$4779,0),MATCH(IFRS9!N$47,'Data Annex'!$K$1:$BS$1,0)),"")</f>
        <v>0.39241310748726577</v>
      </c>
      <c r="O64" s="192">
        <f>IFERROR(INDEX('Data Annex'!$K$1:$BS$4779,MATCH(IFRS9!O$46&amp;"|"&amp;IFRS9!$B64,'Data Annex'!$K$1:$K$4779,0),MATCH(IFRS9!O$47,'Data Annex'!$K$1:$BS$1,0)),"")</f>
        <v>8.4348845461335642E-2</v>
      </c>
      <c r="P64" s="192">
        <f>IFERROR(INDEX('Data Annex'!$K$1:$BS$4779,MATCH(IFRS9!P$46&amp;"|"&amp;IFRS9!$B64,'Data Annex'!$K$1:$K$4779,0),MATCH(IFRS9!P$47,'Data Annex'!$K$1:$BS$1,0)),"")</f>
        <v>7.3318458867343159E-2</v>
      </c>
      <c r="Q64" s="193">
        <f>IFERROR(INDEX('Data Annex'!$K$1:$BS$4779,MATCH(IFRS9!Q$46&amp;"|"&amp;IFRS9!$B64,'Data Annex'!$K$1:$K$4779,0),MATCH(IFRS9!Q$47,'Data Annex'!$K$1:$BS$1,0)),"")</f>
        <v>9.9237978629397677E-2</v>
      </c>
      <c r="V64" s="2"/>
      <c r="W64" s="2"/>
      <c r="X64" s="378"/>
    </row>
    <row r="65" spans="1:24" ht="21" customHeight="1">
      <c r="A65" s="285">
        <v>14</v>
      </c>
      <c r="B65" s="209" t="s">
        <v>90</v>
      </c>
      <c r="C65" s="1"/>
      <c r="D65" s="518" t="str">
        <f t="shared" si="5"/>
        <v>HR</v>
      </c>
      <c r="E65" s="519"/>
      <c r="F65" s="404">
        <f>IFERROR(INDEX('Data Annex'!$K$1:$BS$4779,MATCH(IFRS9!F$46&amp;"|"&amp;IFRS9!$B65,'Data Annex'!$K$1:$K$4779,0),MATCH(IFRS9!F$47,'Data Annex'!$K$1:$BS$1,0)),"")</f>
        <v>4.0578423524673255</v>
      </c>
      <c r="G65" s="404">
        <f>IFERROR(INDEX('Data Annex'!$K$1:$BS$4779,MATCH(IFRS9!G$46&amp;"|"&amp;IFRS9!$B65,'Data Annex'!$K$1:$K$4779,0),MATCH(IFRS9!G$47,'Data Annex'!$K$1:$BS$1,0)),"")</f>
        <v>4.2849776274</v>
      </c>
      <c r="H65" s="410">
        <f>IFERROR(INDEX('Data Annex'!$K$1:$BS$4779,MATCH(IFRS9!H$46&amp;"|"&amp;IFRS9!$B65,'Data Annex'!$K$1:$K$4779,0),MATCH(IFRS9!H$47,'Data Annex'!$K$1:$BS$1,0)),"")</f>
        <v>4.0437698362900001</v>
      </c>
      <c r="I65" s="194">
        <f>IFERROR(INDEX('Data Annex'!$K$1:$BS$4779,MATCH(IFRS9!I$46&amp;"|"&amp;IFRS9!$B65,'Data Annex'!$K$1:$K$4779,0),MATCH(IFRS9!I$47,'Data Annex'!$K$1:$BS$1,0)),"")</f>
        <v>0.4226552945436618</v>
      </c>
      <c r="J65" s="194">
        <f>IFERROR(INDEX('Data Annex'!$K$1:$BS$4779,MATCH(IFRS9!J$46&amp;"|"&amp;IFRS9!$B65,'Data Annex'!$K$1:$K$4779,0),MATCH(IFRS9!J$47,'Data Annex'!$K$1:$BS$1,0)),"")</f>
        <v>0.61226509701332765</v>
      </c>
      <c r="K65" s="195">
        <f>IFERROR(INDEX('Data Annex'!$K$1:$BS$4779,MATCH(IFRS9!K$46&amp;"|"&amp;IFRS9!$B65,'Data Annex'!$K$1:$K$4779,0),MATCH(IFRS9!K$47,'Data Annex'!$K$1:$BS$1,0)),"")</f>
        <v>0.6030111313969273</v>
      </c>
      <c r="L65" s="194">
        <f>IFERROR(INDEX('Data Annex'!$K$1:$BS$4779,MATCH(IFRS9!L$46&amp;"|"&amp;IFRS9!$B65,'Data Annex'!$K$1:$K$4779,0),MATCH(IFRS9!L$47,'Data Annex'!$K$1:$BS$1,0)),"")</f>
        <v>0.55396783071059574</v>
      </c>
      <c r="M65" s="194">
        <f>IFERROR(INDEX('Data Annex'!$K$1:$BS$4779,MATCH(IFRS9!M$46&amp;"|"&amp;IFRS9!$B65,'Data Annex'!$K$1:$K$4779,0),MATCH(IFRS9!M$47,'Data Annex'!$K$1:$BS$1,0)),"")</f>
        <v>0.38429722266232064</v>
      </c>
      <c r="N65" s="195">
        <f>IFERROR(INDEX('Data Annex'!$K$1:$BS$4779,MATCH(IFRS9!N$46&amp;"|"&amp;IFRS9!$B65,'Data Annex'!$K$1:$K$4779,0),MATCH(IFRS9!N$47,'Data Annex'!$K$1:$BS$1,0)),"")</f>
        <v>0.39199294715405808</v>
      </c>
      <c r="O65" s="194">
        <f>IFERROR(INDEX('Data Annex'!$K$1:$BS$4779,MATCH(IFRS9!O$46&amp;"|"&amp;IFRS9!$B65,'Data Annex'!$K$1:$K$4779,0),MATCH(IFRS9!O$47,'Data Annex'!$K$1:$BS$1,0)),"")</f>
        <v>2.337687474574229E-2</v>
      </c>
      <c r="P65" s="194">
        <f>IFERROR(INDEX('Data Annex'!$K$1:$BS$4779,MATCH(IFRS9!P$46&amp;"|"&amp;IFRS9!$B65,'Data Annex'!$K$1:$K$4779,0),MATCH(IFRS9!P$47,'Data Annex'!$K$1:$BS$1,0)),"")</f>
        <v>3.4376803243516508E-3</v>
      </c>
      <c r="Q65" s="195">
        <f>IFERROR(INDEX('Data Annex'!$K$1:$BS$4779,MATCH(IFRS9!Q$46&amp;"|"&amp;IFRS9!$B65,'Data Annex'!$K$1:$K$4779,0),MATCH(IFRS9!Q$47,'Data Annex'!$K$1:$BS$1,0)),"")</f>
        <v>4.995921449014732E-3</v>
      </c>
      <c r="V65" s="2"/>
      <c r="W65" s="2"/>
      <c r="X65" s="378"/>
    </row>
    <row r="66" spans="1:24" ht="21" customHeight="1">
      <c r="A66" s="209">
        <v>15</v>
      </c>
      <c r="B66" s="209" t="s">
        <v>23</v>
      </c>
      <c r="C66" s="1"/>
      <c r="D66" s="518" t="str">
        <f t="shared" si="5"/>
        <v>HU</v>
      </c>
      <c r="E66" s="519"/>
      <c r="F66" s="405">
        <f>IFERROR(INDEX('Data Annex'!$K$1:$BS$4779,MATCH(IFRS9!F$46&amp;"|"&amp;IFRS9!$B66,'Data Annex'!$K$1:$K$4779,0),MATCH(IFRS9!F$47,'Data Annex'!$K$1:$BS$1,0)),"")</f>
        <v>16.460065436283585</v>
      </c>
      <c r="G66" s="405">
        <f>IFERROR(INDEX('Data Annex'!$K$1:$BS$4779,MATCH(IFRS9!G$46&amp;"|"&amp;IFRS9!$B66,'Data Annex'!$K$1:$K$4779,0),MATCH(IFRS9!G$47,'Data Annex'!$K$1:$BS$1,0)),"")</f>
        <v>15.30765676501669</v>
      </c>
      <c r="H66" s="411">
        <f>IFERROR(INDEX('Data Annex'!$K$1:$BS$4779,MATCH(IFRS9!H$46&amp;"|"&amp;IFRS9!$B66,'Data Annex'!$K$1:$K$4779,0),MATCH(IFRS9!H$47,'Data Annex'!$K$1:$BS$1,0)),"")</f>
        <v>15.120445017586208</v>
      </c>
      <c r="I66" s="192">
        <f>IFERROR(INDEX('Data Annex'!$K$1:$BS$4779,MATCH(IFRS9!I$46&amp;"|"&amp;IFRS9!$B66,'Data Annex'!$K$1:$K$4779,0),MATCH(IFRS9!I$47,'Data Annex'!$K$1:$BS$1,0)),"")</f>
        <v>0.19847388449284589</v>
      </c>
      <c r="J66" s="192">
        <f>IFERROR(INDEX('Data Annex'!$K$1:$BS$4779,MATCH(IFRS9!J$46&amp;"|"&amp;IFRS9!$B66,'Data Annex'!$K$1:$K$4779,0),MATCH(IFRS9!J$47,'Data Annex'!$K$1:$BS$1,0)),"")</f>
        <v>0.28647685924980737</v>
      </c>
      <c r="K66" s="193">
        <f>IFERROR(INDEX('Data Annex'!$K$1:$BS$4779,MATCH(IFRS9!K$46&amp;"|"&amp;IFRS9!$B66,'Data Annex'!$K$1:$K$4779,0),MATCH(IFRS9!K$47,'Data Annex'!$K$1:$BS$1,0)),"")</f>
        <v>0.26098649721320089</v>
      </c>
      <c r="L66" s="192">
        <f>IFERROR(INDEX('Data Annex'!$K$1:$BS$4779,MATCH(IFRS9!L$46&amp;"|"&amp;IFRS9!$B66,'Data Annex'!$K$1:$K$4779,0),MATCH(IFRS9!L$47,'Data Annex'!$K$1:$BS$1,0)),"")</f>
        <v>0.49163022965673192</v>
      </c>
      <c r="M66" s="192">
        <f>IFERROR(INDEX('Data Annex'!$K$1:$BS$4779,MATCH(IFRS9!M$46&amp;"|"&amp;IFRS9!$B66,'Data Annex'!$K$1:$K$4779,0),MATCH(IFRS9!M$47,'Data Annex'!$K$1:$BS$1,0)),"")</f>
        <v>0.33600806586872978</v>
      </c>
      <c r="N66" s="193">
        <f>IFERROR(INDEX('Data Annex'!$K$1:$BS$4779,MATCH(IFRS9!N$46&amp;"|"&amp;IFRS9!$B66,'Data Annex'!$K$1:$K$4779,0),MATCH(IFRS9!N$47,'Data Annex'!$K$1:$BS$1,0)),"")</f>
        <v>0.32907958529683112</v>
      </c>
      <c r="O66" s="192">
        <f>IFERROR(INDEX('Data Annex'!$K$1:$BS$4779,MATCH(IFRS9!O$46&amp;"|"&amp;IFRS9!$B66,'Data Annex'!$K$1:$K$4779,0),MATCH(IFRS9!O$47,'Data Annex'!$K$1:$BS$1,0)),"")</f>
        <v>0.30989588585042205</v>
      </c>
      <c r="P66" s="192">
        <f>IFERROR(INDEX('Data Annex'!$K$1:$BS$4779,MATCH(IFRS9!P$46&amp;"|"&amp;IFRS9!$B66,'Data Annex'!$K$1:$K$4779,0),MATCH(IFRS9!P$47,'Data Annex'!$K$1:$BS$1,0)),"")</f>
        <v>0.37751507488146285</v>
      </c>
      <c r="Q66" s="193">
        <f>IFERROR(INDEX('Data Annex'!$K$1:$BS$4779,MATCH(IFRS9!Q$46&amp;"|"&amp;IFRS9!$B66,'Data Annex'!$K$1:$K$4779,0),MATCH(IFRS9!Q$47,'Data Annex'!$K$1:$BS$1,0)),"")</f>
        <v>0.40993391748996816</v>
      </c>
      <c r="V66" s="2"/>
      <c r="W66" s="2"/>
      <c r="X66" s="378"/>
    </row>
    <row r="67" spans="1:24" ht="21" customHeight="1">
      <c r="A67" s="286">
        <v>16</v>
      </c>
      <c r="B67" s="209" t="s">
        <v>24</v>
      </c>
      <c r="C67" s="1"/>
      <c r="D67" s="518" t="str">
        <f t="shared" si="5"/>
        <v>IE</v>
      </c>
      <c r="E67" s="519"/>
      <c r="F67" s="404">
        <f>IFERROR(INDEX('Data Annex'!$K$1:$BS$4779,MATCH(IFRS9!F$46&amp;"|"&amp;IFRS9!$B67,'Data Annex'!$K$1:$K$4779,0),MATCH(IFRS9!F$47,'Data Annex'!$K$1:$BS$1,0)),"")</f>
        <v>24.963827964539998</v>
      </c>
      <c r="G67" s="404">
        <f>IFERROR(INDEX('Data Annex'!$K$1:$BS$4779,MATCH(IFRS9!G$46&amp;"|"&amp;IFRS9!$B67,'Data Annex'!$K$1:$K$4779,0),MATCH(IFRS9!G$47,'Data Annex'!$K$1:$BS$1,0)),"")</f>
        <v>24.365591629100003</v>
      </c>
      <c r="H67" s="410">
        <f>IFERROR(INDEX('Data Annex'!$K$1:$BS$4779,MATCH(IFRS9!H$46&amp;"|"&amp;IFRS9!$B67,'Data Annex'!$K$1:$K$4779,0),MATCH(IFRS9!H$47,'Data Annex'!$K$1:$BS$1,0)),"")</f>
        <v>75.394514074130001</v>
      </c>
      <c r="I67" s="194">
        <f>IFERROR(INDEX('Data Annex'!$K$1:$BS$4779,MATCH(IFRS9!I$46&amp;"|"&amp;IFRS9!$B67,'Data Annex'!$K$1:$K$4779,0),MATCH(IFRS9!I$47,'Data Annex'!$K$1:$BS$1,0)),"")</f>
        <v>0.65194119570958042</v>
      </c>
      <c r="J67" s="194">
        <f>IFERROR(INDEX('Data Annex'!$K$1:$BS$4779,MATCH(IFRS9!J$46&amp;"|"&amp;IFRS9!$B67,'Data Annex'!$K$1:$K$4779,0),MATCH(IFRS9!J$47,'Data Annex'!$K$1:$BS$1,0)),"")</f>
        <v>0.6573104725040263</v>
      </c>
      <c r="K67" s="195">
        <f>IFERROR(INDEX('Data Annex'!$K$1:$BS$4779,MATCH(IFRS9!K$46&amp;"|"&amp;IFRS9!$B67,'Data Annex'!$K$1:$K$4779,0),MATCH(IFRS9!K$47,'Data Annex'!$K$1:$BS$1,0)),"")</f>
        <v>0.47884040105820791</v>
      </c>
      <c r="L67" s="194">
        <f>IFERROR(INDEX('Data Annex'!$K$1:$BS$4779,MATCH(IFRS9!L$46&amp;"|"&amp;IFRS9!$B67,'Data Annex'!$K$1:$K$4779,0),MATCH(IFRS9!L$47,'Data Annex'!$K$1:$BS$1,0)),"")</f>
        <v>0.30408882439676826</v>
      </c>
      <c r="M67" s="194">
        <f>IFERROR(INDEX('Data Annex'!$K$1:$BS$4779,MATCH(IFRS9!M$46&amp;"|"&amp;IFRS9!$B67,'Data Annex'!$K$1:$K$4779,0),MATCH(IFRS9!M$47,'Data Annex'!$K$1:$BS$1,0)),"")</f>
        <v>0.30047434198994688</v>
      </c>
      <c r="N67" s="195">
        <f>IFERROR(INDEX('Data Annex'!$K$1:$BS$4779,MATCH(IFRS9!N$46&amp;"|"&amp;IFRS9!$B67,'Data Annex'!$K$1:$K$4779,0),MATCH(IFRS9!N$47,'Data Annex'!$K$1:$BS$1,0)),"")</f>
        <v>0.5018670078034565</v>
      </c>
      <c r="O67" s="194">
        <f>IFERROR(INDEX('Data Annex'!$K$1:$BS$4779,MATCH(IFRS9!O$46&amp;"|"&amp;IFRS9!$B67,'Data Annex'!$K$1:$K$4779,0),MATCH(IFRS9!O$47,'Data Annex'!$K$1:$BS$1,0)),"")</f>
        <v>4.3969979893651402E-2</v>
      </c>
      <c r="P67" s="194">
        <f>IFERROR(INDEX('Data Annex'!$K$1:$BS$4779,MATCH(IFRS9!P$46&amp;"|"&amp;IFRS9!$B67,'Data Annex'!$K$1:$K$4779,0),MATCH(IFRS9!P$47,'Data Annex'!$K$1:$BS$1,0)),"")</f>
        <v>4.221518550602698E-2</v>
      </c>
      <c r="Q67" s="195">
        <f>IFERROR(INDEX('Data Annex'!$K$1:$BS$4779,MATCH(IFRS9!Q$46&amp;"|"&amp;IFRS9!$B67,'Data Annex'!$K$1:$K$4779,0),MATCH(IFRS9!Q$47,'Data Annex'!$K$1:$BS$1,0)),"")</f>
        <v>1.9292591138335681E-2</v>
      </c>
      <c r="V67" s="2"/>
      <c r="W67" s="2"/>
      <c r="X67" s="378"/>
    </row>
    <row r="68" spans="1:24" ht="21" customHeight="1">
      <c r="A68" s="286">
        <v>17</v>
      </c>
      <c r="B68" s="209" t="s">
        <v>1386</v>
      </c>
      <c r="C68" s="1"/>
      <c r="D68" s="518" t="str">
        <f t="shared" si="5"/>
        <v>IS</v>
      </c>
      <c r="E68" s="519"/>
      <c r="F68" s="405">
        <f>IFERROR(INDEX('Data Annex'!$K$1:$BS$4779,MATCH(IFRS9!F$46&amp;"|"&amp;IFRS9!$B68,'Data Annex'!$K$1:$K$4779,0),MATCH(IFRS9!F$47,'Data Annex'!$K$1:$BS$1,0)),"")</f>
        <v>3.3989390393998682</v>
      </c>
      <c r="G68" s="405">
        <f>IFERROR(INDEX('Data Annex'!$K$1:$BS$4779,MATCH(IFRS9!G$46&amp;"|"&amp;IFRS9!$B68,'Data Annex'!$K$1:$K$4779,0),MATCH(IFRS9!G$47,'Data Annex'!$K$1:$BS$1,0)),"")</f>
        <v>4.0265103899378882</v>
      </c>
      <c r="H68" s="411">
        <f>IFERROR(INDEX('Data Annex'!$K$1:$BS$4779,MATCH(IFRS9!H$46&amp;"|"&amp;IFRS9!$B68,'Data Annex'!$K$1:$K$4779,0),MATCH(IFRS9!H$47,'Data Annex'!$K$1:$BS$1,0)),"")</f>
        <v>3.8293887864584719</v>
      </c>
      <c r="I68" s="192">
        <f>IFERROR(INDEX('Data Annex'!$K$1:$BS$4779,MATCH(IFRS9!I$46&amp;"|"&amp;IFRS9!$B68,'Data Annex'!$K$1:$K$4779,0),MATCH(IFRS9!I$47,'Data Annex'!$K$1:$BS$1,0)),"")</f>
        <v>0.86055343453637201</v>
      </c>
      <c r="J68" s="192">
        <f>IFERROR(INDEX('Data Annex'!$K$1:$BS$4779,MATCH(IFRS9!J$46&amp;"|"&amp;IFRS9!$B68,'Data Annex'!$K$1:$K$4779,0),MATCH(IFRS9!J$47,'Data Annex'!$K$1:$BS$1,0)),"")</f>
        <v>0.90100179652280066</v>
      </c>
      <c r="K68" s="193">
        <f>IFERROR(INDEX('Data Annex'!$K$1:$BS$4779,MATCH(IFRS9!K$46&amp;"|"&amp;IFRS9!$B68,'Data Annex'!$K$1:$K$4779,0),MATCH(IFRS9!K$47,'Data Annex'!$K$1:$BS$1,0)),"")</f>
        <v>0.89046336427486406</v>
      </c>
      <c r="L68" s="192">
        <f>IFERROR(INDEX('Data Annex'!$K$1:$BS$4779,MATCH(IFRS9!L$46&amp;"|"&amp;IFRS9!$B68,'Data Annex'!$K$1:$K$4779,0),MATCH(IFRS9!L$47,'Data Annex'!$K$1:$BS$1,0)),"")</f>
        <v>6.5268019246215572E-2</v>
      </c>
      <c r="M68" s="192">
        <f>IFERROR(INDEX('Data Annex'!$K$1:$BS$4779,MATCH(IFRS9!M$46&amp;"|"&amp;IFRS9!$B68,'Data Annex'!$K$1:$K$4779,0),MATCH(IFRS9!M$47,'Data Annex'!$K$1:$BS$1,0)),"")</f>
        <v>4.8511883900734173E-2</v>
      </c>
      <c r="N68" s="193">
        <f>IFERROR(INDEX('Data Annex'!$K$1:$BS$4779,MATCH(IFRS9!N$46&amp;"|"&amp;IFRS9!$B68,'Data Annex'!$K$1:$K$4779,0),MATCH(IFRS9!N$47,'Data Annex'!$K$1:$BS$1,0)),"")</f>
        <v>5.3669145905326843E-2</v>
      </c>
      <c r="O68" s="192">
        <f>IFERROR(INDEX('Data Annex'!$K$1:$BS$4779,MATCH(IFRS9!O$46&amp;"|"&amp;IFRS9!$B68,'Data Annex'!$K$1:$K$4779,0),MATCH(IFRS9!O$47,'Data Annex'!$K$1:$BS$1,0)),"")</f>
        <v>7.4178546217412406E-2</v>
      </c>
      <c r="P68" s="192">
        <f>IFERROR(INDEX('Data Annex'!$K$1:$BS$4779,MATCH(IFRS9!P$46&amp;"|"&amp;IFRS9!$B68,'Data Annex'!$K$1:$K$4779,0),MATCH(IFRS9!P$47,'Data Annex'!$K$1:$BS$1,0)),"")</f>
        <v>5.0486319576465176E-2</v>
      </c>
      <c r="Q68" s="193">
        <f>IFERROR(INDEX('Data Annex'!$K$1:$BS$4779,MATCH(IFRS9!Q$46&amp;"|"&amp;IFRS9!$B68,'Data Annex'!$K$1:$K$4779,0),MATCH(IFRS9!Q$47,'Data Annex'!$K$1:$BS$1,0)),"")</f>
        <v>5.5867489819809317E-2</v>
      </c>
      <c r="V68" s="2"/>
      <c r="W68" s="2"/>
      <c r="X68" s="378"/>
    </row>
    <row r="69" spans="1:24" ht="21" customHeight="1">
      <c r="A69" s="286">
        <v>18</v>
      </c>
      <c r="B69" s="209" t="s">
        <v>25</v>
      </c>
      <c r="C69" s="1"/>
      <c r="D69" s="518" t="str">
        <f t="shared" si="5"/>
        <v>IT</v>
      </c>
      <c r="E69" s="519"/>
      <c r="F69" s="404">
        <f>IFERROR(INDEX('Data Annex'!$K$1:$BS$4779,MATCH(IFRS9!F$46&amp;"|"&amp;IFRS9!$B69,'Data Annex'!$K$1:$K$4779,0),MATCH(IFRS9!F$47,'Data Annex'!$K$1:$BS$1,0)),"")</f>
        <v>333.65335783900002</v>
      </c>
      <c r="G69" s="404">
        <f>IFERROR(INDEX('Data Annex'!$K$1:$BS$4779,MATCH(IFRS9!G$46&amp;"|"&amp;IFRS9!$B69,'Data Annex'!$K$1:$K$4779,0),MATCH(IFRS9!G$47,'Data Annex'!$K$1:$BS$1,0)),"")</f>
        <v>345.12672240000001</v>
      </c>
      <c r="H69" s="410">
        <f>IFERROR(INDEX('Data Annex'!$K$1:$BS$4779,MATCH(IFRS9!H$46&amp;"|"&amp;IFRS9!$B69,'Data Annex'!$K$1:$K$4779,0),MATCH(IFRS9!H$47,'Data Annex'!$K$1:$BS$1,0)),"")</f>
        <v>340.15812812000001</v>
      </c>
      <c r="I69" s="194">
        <f>IFERROR(INDEX('Data Annex'!$K$1:$BS$4779,MATCH(IFRS9!I$46&amp;"|"&amp;IFRS9!$B69,'Data Annex'!$K$1:$K$4779,0),MATCH(IFRS9!I$47,'Data Annex'!$K$1:$BS$1,0)),"")</f>
        <v>0.55834108128977566</v>
      </c>
      <c r="J69" s="194">
        <f>IFERROR(INDEX('Data Annex'!$K$1:$BS$4779,MATCH(IFRS9!J$46&amp;"|"&amp;IFRS9!$B69,'Data Annex'!$K$1:$K$4779,0),MATCH(IFRS9!J$47,'Data Annex'!$K$1:$BS$1,0)),"")</f>
        <v>0.60869837315051512</v>
      </c>
      <c r="K69" s="195">
        <f>IFERROR(INDEX('Data Annex'!$K$1:$BS$4779,MATCH(IFRS9!K$46&amp;"|"&amp;IFRS9!$B69,'Data Annex'!$K$1:$K$4779,0),MATCH(IFRS9!K$47,'Data Annex'!$K$1:$BS$1,0)),"")</f>
        <v>0.64764502532306034</v>
      </c>
      <c r="L69" s="194">
        <f>IFERROR(INDEX('Data Annex'!$K$1:$BS$4779,MATCH(IFRS9!L$46&amp;"|"&amp;IFRS9!$B69,'Data Annex'!$K$1:$K$4779,0),MATCH(IFRS9!L$47,'Data Annex'!$K$1:$BS$1,0)),"")</f>
        <v>0.38872055662789889</v>
      </c>
      <c r="M69" s="194">
        <f>IFERROR(INDEX('Data Annex'!$K$1:$BS$4779,MATCH(IFRS9!M$46&amp;"|"&amp;IFRS9!$B69,'Data Annex'!$K$1:$K$4779,0),MATCH(IFRS9!M$47,'Data Annex'!$K$1:$BS$1,0)),"")</f>
        <v>0.33967722588114696</v>
      </c>
      <c r="N69" s="195">
        <f>IFERROR(INDEX('Data Annex'!$K$1:$BS$4779,MATCH(IFRS9!N$46&amp;"|"&amp;IFRS9!$B69,'Data Annex'!$K$1:$K$4779,0),MATCH(IFRS9!N$47,'Data Annex'!$K$1:$BS$1,0)),"")</f>
        <v>0.29997919401625772</v>
      </c>
      <c r="O69" s="194">
        <f>IFERROR(INDEX('Data Annex'!$K$1:$BS$4779,MATCH(IFRS9!O$46&amp;"|"&amp;IFRS9!$B69,'Data Annex'!$K$1:$K$4779,0),MATCH(IFRS9!O$47,'Data Annex'!$K$1:$BS$1,0)),"")</f>
        <v>5.2938362082325469E-2</v>
      </c>
      <c r="P69" s="194">
        <f>IFERROR(INDEX('Data Annex'!$K$1:$BS$4779,MATCH(IFRS9!P$46&amp;"|"&amp;IFRS9!$B69,'Data Annex'!$K$1:$K$4779,0),MATCH(IFRS9!P$47,'Data Annex'!$K$1:$BS$1,0)),"")</f>
        <v>5.1624400968337918E-2</v>
      </c>
      <c r="Q69" s="195">
        <f>IFERROR(INDEX('Data Annex'!$K$1:$BS$4779,MATCH(IFRS9!Q$46&amp;"|"&amp;IFRS9!$B69,'Data Annex'!$K$1:$K$4779,0),MATCH(IFRS9!Q$47,'Data Annex'!$K$1:$BS$1,0)),"")</f>
        <v>5.2375780660681909E-2</v>
      </c>
      <c r="V69" s="2"/>
      <c r="W69" s="2"/>
      <c r="X69" s="378"/>
    </row>
    <row r="70" spans="1:24" ht="21" customHeight="1">
      <c r="A70" s="286"/>
      <c r="B70" s="209" t="s">
        <v>5610</v>
      </c>
      <c r="C70" s="1"/>
      <c r="D70" s="518" t="s">
        <v>5610</v>
      </c>
      <c r="E70" s="519"/>
      <c r="F70" s="405">
        <f>IFERROR(INDEX('Data Annex'!$K$1:$BS$4779,MATCH(IFRS9!F$46&amp;"|"&amp;IFRS9!$B70,'Data Annex'!$K$1:$K$4779,0),MATCH(IFRS9!F$47,'Data Annex'!$K$1:$BS$1,0)),"")</f>
        <v>16.045489538097737</v>
      </c>
      <c r="G70" s="405">
        <f>IFERROR(INDEX('Data Annex'!$K$1:$BS$4779,MATCH(IFRS9!G$46&amp;"|"&amp;IFRS9!$B70,'Data Annex'!$K$1:$K$4779,0),MATCH(IFRS9!G$47,'Data Annex'!$K$1:$BS$1,0)),"")</f>
        <v>16.080967631929035</v>
      </c>
      <c r="H70" s="411">
        <f>IFERROR(INDEX('Data Annex'!$K$1:$BS$4779,MATCH(IFRS9!H$46&amp;"|"&amp;IFRS9!$B70,'Data Annex'!$K$1:$K$4779,0),MATCH(IFRS9!H$47,'Data Annex'!$K$1:$BS$1,0)),"")</f>
        <v>15.067967914611035</v>
      </c>
      <c r="I70" s="192">
        <f>IFERROR(INDEX('Data Annex'!$K$1:$BS$4779,MATCH(IFRS9!I$46&amp;"|"&amp;IFRS9!$B70,'Data Annex'!$K$1:$K$4779,0),MATCH(IFRS9!I$47,'Data Annex'!$K$1:$BS$1,0)),"")</f>
        <v>0.50153101749046602</v>
      </c>
      <c r="J70" s="192">
        <f>IFERROR(INDEX('Data Annex'!$K$1:$BS$4779,MATCH(IFRS9!J$46&amp;"|"&amp;IFRS9!$B70,'Data Annex'!$K$1:$K$4779,0),MATCH(IFRS9!J$47,'Data Annex'!$K$1:$BS$1,0)),"")</f>
        <v>0.22559111805110613</v>
      </c>
      <c r="K70" s="193">
        <f>IFERROR(INDEX('Data Annex'!$K$1:$BS$4779,MATCH(IFRS9!K$46&amp;"|"&amp;IFRS9!$B70,'Data Annex'!$K$1:$K$4779,0),MATCH(IFRS9!K$47,'Data Annex'!$K$1:$BS$1,0)),"")</f>
        <v>0.55711915976530602</v>
      </c>
      <c r="L70" s="192">
        <f>IFERROR(INDEX('Data Annex'!$K$1:$BS$4779,MATCH(IFRS9!L$46&amp;"|"&amp;IFRS9!$B70,'Data Annex'!$K$1:$K$4779,0),MATCH(IFRS9!L$47,'Data Annex'!$K$1:$BS$1,0)),"")</f>
        <v>0.43318658631251405</v>
      </c>
      <c r="M70" s="192">
        <f>IFERROR(INDEX('Data Annex'!$K$1:$BS$4779,MATCH(IFRS9!M$46&amp;"|"&amp;IFRS9!$B70,'Data Annex'!$K$1:$K$4779,0),MATCH(IFRS9!M$47,'Data Annex'!$K$1:$BS$1,0)),"")</f>
        <v>0.74281764498688096</v>
      </c>
      <c r="N70" s="193">
        <f>IFERROR(INDEX('Data Annex'!$K$1:$BS$4779,MATCH(IFRS9!N$46&amp;"|"&amp;IFRS9!$B70,'Data Annex'!$K$1:$K$4779,0),MATCH(IFRS9!N$47,'Data Annex'!$K$1:$BS$1,0)),"")</f>
        <v>0.44283053516776738</v>
      </c>
      <c r="O70" s="192">
        <f>IFERROR(INDEX('Data Annex'!$K$1:$BS$4779,MATCH(IFRS9!O$46&amp;"|"&amp;IFRS9!$B70,'Data Annex'!$K$1:$K$4779,0),MATCH(IFRS9!O$47,'Data Annex'!$K$1:$BS$1,0)),"")</f>
        <v>6.5282396197019948E-2</v>
      </c>
      <c r="P70" s="192">
        <f>IFERROR(INDEX('Data Annex'!$K$1:$BS$4779,MATCH(IFRS9!P$46&amp;"|"&amp;IFRS9!$B70,'Data Annex'!$K$1:$K$4779,0),MATCH(IFRS9!P$47,'Data Annex'!$K$1:$BS$1,0)),"")</f>
        <v>3.159123696201304E-2</v>
      </c>
      <c r="Q70" s="193">
        <f>IFERROR(INDEX('Data Annex'!$K$1:$BS$4779,MATCH(IFRS9!Q$46&amp;"|"&amp;IFRS9!$B70,'Data Annex'!$K$1:$K$4779,0),MATCH(IFRS9!Q$47,'Data Annex'!$K$1:$BS$1,0)),"")</f>
        <v>5.030506692650433E-5</v>
      </c>
      <c r="V70" s="2"/>
      <c r="W70" s="2"/>
      <c r="X70" s="378"/>
    </row>
    <row r="71" spans="1:24" ht="21" customHeight="1">
      <c r="A71" s="209">
        <v>19</v>
      </c>
      <c r="B71" s="209" t="s">
        <v>98</v>
      </c>
      <c r="C71" s="1"/>
      <c r="D71" s="518" t="str">
        <f t="shared" si="5"/>
        <v>LT</v>
      </c>
      <c r="E71" s="519"/>
      <c r="F71" s="404">
        <f>IFERROR(INDEX('Data Annex'!$K$1:$BS$4779,MATCH(IFRS9!F$46&amp;"|"&amp;IFRS9!$B71,'Data Annex'!$K$1:$K$4779,0),MATCH(IFRS9!F$47,'Data Annex'!$K$1:$BS$1,0)),"")</f>
        <v>1.3942810000000001</v>
      </c>
      <c r="G71" s="404">
        <f>IFERROR(INDEX('Data Annex'!$K$1:$BS$4779,MATCH(IFRS9!G$46&amp;"|"&amp;IFRS9!$B71,'Data Annex'!$K$1:$K$4779,0),MATCH(IFRS9!G$47,'Data Annex'!$K$1:$BS$1,0)),"")</f>
        <v>1.3303579999999999</v>
      </c>
      <c r="H71" s="410">
        <f>IFERROR(INDEX('Data Annex'!$K$1:$BS$4779,MATCH(IFRS9!H$46&amp;"|"&amp;IFRS9!$B71,'Data Annex'!$K$1:$K$4779,0),MATCH(IFRS9!H$47,'Data Annex'!$K$1:$BS$1,0)),"")</f>
        <v>1.3048580000000001</v>
      </c>
      <c r="I71" s="194">
        <f>IFERROR(INDEX('Data Annex'!$K$1:$BS$4779,MATCH(IFRS9!I$46&amp;"|"&amp;IFRS9!$B71,'Data Annex'!$K$1:$K$4779,0),MATCH(IFRS9!I$47,'Data Annex'!$K$1:$BS$1,0)),"")</f>
        <v>0.27859735591319112</v>
      </c>
      <c r="J71" s="194">
        <f>IFERROR(INDEX('Data Annex'!$K$1:$BS$4779,MATCH(IFRS9!J$46&amp;"|"&amp;IFRS9!$B71,'Data Annex'!$K$1:$K$4779,0),MATCH(IFRS9!J$47,'Data Annex'!$K$1:$BS$1,0)),"")</f>
        <v>0.23717751161717376</v>
      </c>
      <c r="K71" s="195">
        <f>IFERROR(INDEX('Data Annex'!$K$1:$BS$4779,MATCH(IFRS9!K$46&amp;"|"&amp;IFRS9!$B71,'Data Annex'!$K$1:$K$4779,0),MATCH(IFRS9!K$47,'Data Annex'!$K$1:$BS$1,0)),"")</f>
        <v>0.2356179752892652</v>
      </c>
      <c r="L71" s="194">
        <f>IFERROR(INDEX('Data Annex'!$K$1:$BS$4779,MATCH(IFRS9!L$46&amp;"|"&amp;IFRS9!$B71,'Data Annex'!$K$1:$K$4779,0),MATCH(IFRS9!L$47,'Data Annex'!$K$1:$BS$1,0)),"")</f>
        <v>0.70355473537974056</v>
      </c>
      <c r="M71" s="194">
        <f>IFERROR(INDEX('Data Annex'!$K$1:$BS$4779,MATCH(IFRS9!M$46&amp;"|"&amp;IFRS9!$B71,'Data Annex'!$K$1:$K$4779,0),MATCH(IFRS9!M$47,'Data Annex'!$K$1:$BS$1,0)),"")</f>
        <v>0.74255501150818048</v>
      </c>
      <c r="N71" s="195">
        <f>IFERROR(INDEX('Data Annex'!$K$1:$BS$4779,MATCH(IFRS9!N$46&amp;"|"&amp;IFRS9!$B71,'Data Annex'!$K$1:$K$4779,0),MATCH(IFRS9!N$47,'Data Annex'!$K$1:$BS$1,0)),"")</f>
        <v>0.74671650095259412</v>
      </c>
      <c r="O71" s="194">
        <f>IFERROR(INDEX('Data Annex'!$K$1:$BS$4779,MATCH(IFRS9!O$46&amp;"|"&amp;IFRS9!$B71,'Data Annex'!$K$1:$K$4779,0),MATCH(IFRS9!O$47,'Data Annex'!$K$1:$BS$1,0)),"")</f>
        <v>1.7847908707068375E-2</v>
      </c>
      <c r="P71" s="194">
        <f>IFERROR(INDEX('Data Annex'!$K$1:$BS$4779,MATCH(IFRS9!P$46&amp;"|"&amp;IFRS9!$B71,'Data Annex'!$K$1:$K$4779,0),MATCH(IFRS9!P$47,'Data Annex'!$K$1:$BS$1,0)),"")</f>
        <v>2.0267476874645772E-2</v>
      </c>
      <c r="Q71" s="195">
        <f>IFERROR(INDEX('Data Annex'!$K$1:$BS$4779,MATCH(IFRS9!Q$46&amp;"|"&amp;IFRS9!$B71,'Data Annex'!$K$1:$K$4779,0),MATCH(IFRS9!Q$47,'Data Annex'!$K$1:$BS$1,0)),"")</f>
        <v>1.7665523758140733E-2</v>
      </c>
      <c r="V71" s="2"/>
      <c r="W71" s="2"/>
      <c r="X71" s="378"/>
    </row>
    <row r="72" spans="1:24" ht="21" customHeight="1">
      <c r="A72" s="209">
        <v>20</v>
      </c>
      <c r="B72" s="209" t="s">
        <v>94</v>
      </c>
      <c r="C72" s="1"/>
      <c r="D72" s="518" t="str">
        <f t="shared" si="5"/>
        <v>LU</v>
      </c>
      <c r="E72" s="519"/>
      <c r="F72" s="405">
        <f>IFERROR(INDEX('Data Annex'!$K$1:$BS$4779,MATCH(IFRS9!F$46&amp;"|"&amp;IFRS9!$B72,'Data Annex'!$K$1:$K$4779,0),MATCH(IFRS9!F$47,'Data Annex'!$K$1:$BS$1,0)),"")</f>
        <v>11.270592708620001</v>
      </c>
      <c r="G72" s="405">
        <f>IFERROR(INDEX('Data Annex'!$K$1:$BS$4779,MATCH(IFRS9!G$46&amp;"|"&amp;IFRS9!$B72,'Data Annex'!$K$1:$K$4779,0),MATCH(IFRS9!G$47,'Data Annex'!$K$1:$BS$1,0)),"")</f>
        <v>10.58050005091</v>
      </c>
      <c r="H72" s="411">
        <f>IFERROR(INDEX('Data Annex'!$K$1:$BS$4779,MATCH(IFRS9!H$46&amp;"|"&amp;IFRS9!$B72,'Data Annex'!$K$1:$K$4779,0),MATCH(IFRS9!H$47,'Data Annex'!$K$1:$BS$1,0)),"")</f>
        <v>9.3847912117299988</v>
      </c>
      <c r="I72" s="192">
        <f>IFERROR(INDEX('Data Annex'!$K$1:$BS$4779,MATCH(IFRS9!I$46&amp;"|"&amp;IFRS9!$B72,'Data Annex'!$K$1:$K$4779,0),MATCH(IFRS9!I$47,'Data Annex'!$K$1:$BS$1,0)),"")</f>
        <v>0.44363255534930135</v>
      </c>
      <c r="J72" s="192">
        <f>IFERROR(INDEX('Data Annex'!$K$1:$BS$4779,MATCH(IFRS9!J$46&amp;"|"&amp;IFRS9!$B72,'Data Annex'!$K$1:$K$4779,0),MATCH(IFRS9!J$47,'Data Annex'!$K$1:$BS$1,0)),"")</f>
        <v>0.52969596647822637</v>
      </c>
      <c r="K72" s="193">
        <f>IFERROR(INDEX('Data Annex'!$K$1:$BS$4779,MATCH(IFRS9!K$46&amp;"|"&amp;IFRS9!$B72,'Data Annex'!$K$1:$K$4779,0),MATCH(IFRS9!K$47,'Data Annex'!$K$1:$BS$1,0)),"")</f>
        <v>0.55010817000427281</v>
      </c>
      <c r="L72" s="192">
        <f>IFERROR(INDEX('Data Annex'!$K$1:$BS$4779,MATCH(IFRS9!L$46&amp;"|"&amp;IFRS9!$B72,'Data Annex'!$K$1:$K$4779,0),MATCH(IFRS9!L$47,'Data Annex'!$K$1:$BS$1,0)),"")</f>
        <v>0.44011446680490102</v>
      </c>
      <c r="M72" s="192">
        <f>IFERROR(INDEX('Data Annex'!$K$1:$BS$4779,MATCH(IFRS9!M$46&amp;"|"&amp;IFRS9!$B72,'Data Annex'!$K$1:$K$4779,0),MATCH(IFRS9!M$47,'Data Annex'!$K$1:$BS$1,0)),"")</f>
        <v>0.34899331475939166</v>
      </c>
      <c r="N72" s="193">
        <f>IFERROR(INDEX('Data Annex'!$K$1:$BS$4779,MATCH(IFRS9!N$46&amp;"|"&amp;IFRS9!$B72,'Data Annex'!$K$1:$K$4779,0),MATCH(IFRS9!N$47,'Data Annex'!$K$1:$BS$1,0)),"")</f>
        <v>0.31320493206973776</v>
      </c>
      <c r="O72" s="192">
        <f>IFERROR(INDEX('Data Annex'!$K$1:$BS$4779,MATCH(IFRS9!O$46&amp;"|"&amp;IFRS9!$B72,'Data Annex'!$K$1:$K$4779,0),MATCH(IFRS9!O$47,'Data Annex'!$K$1:$BS$1,0)),"")</f>
        <v>0.11625297784579772</v>
      </c>
      <c r="P72" s="192">
        <f>IFERROR(INDEX('Data Annex'!$K$1:$BS$4779,MATCH(IFRS9!P$46&amp;"|"&amp;IFRS9!$B72,'Data Annex'!$K$1:$K$4779,0),MATCH(IFRS9!P$47,'Data Annex'!$K$1:$BS$1,0)),"")</f>
        <v>0.12131071876238196</v>
      </c>
      <c r="Q72" s="193">
        <f>IFERROR(INDEX('Data Annex'!$K$1:$BS$4779,MATCH(IFRS9!Q$46&amp;"|"&amp;IFRS9!$B72,'Data Annex'!$K$1:$K$4779,0),MATCH(IFRS9!Q$47,'Data Annex'!$K$1:$BS$1,0)),"")</f>
        <v>0.13668689792598945</v>
      </c>
      <c r="V72" s="2"/>
      <c r="W72" s="2"/>
      <c r="X72" s="378"/>
    </row>
    <row r="73" spans="1:24" ht="21" customHeight="1">
      <c r="A73" s="209">
        <v>21</v>
      </c>
      <c r="B73" s="209" t="s">
        <v>99</v>
      </c>
      <c r="C73" s="1"/>
      <c r="D73" s="518" t="str">
        <f t="shared" si="5"/>
        <v>LV</v>
      </c>
      <c r="E73" s="519"/>
      <c r="F73" s="404">
        <f>IFERROR(INDEX('Data Annex'!$K$1:$BS$4779,MATCH(IFRS9!F$46&amp;"|"&amp;IFRS9!$B73,'Data Annex'!$K$1:$K$4779,0),MATCH(IFRS9!F$47,'Data Annex'!$K$1:$BS$1,0)),"")</f>
        <v>2.2098256521499997</v>
      </c>
      <c r="G73" s="404">
        <f>IFERROR(INDEX('Data Annex'!$K$1:$BS$4779,MATCH(IFRS9!G$46&amp;"|"&amp;IFRS9!$B73,'Data Annex'!$K$1:$K$4779,0),MATCH(IFRS9!G$47,'Data Annex'!$K$1:$BS$1,0)),"")</f>
        <v>1.9327487893399999</v>
      </c>
      <c r="H73" s="410">
        <f>IFERROR(INDEX('Data Annex'!$K$1:$BS$4779,MATCH(IFRS9!H$46&amp;"|"&amp;IFRS9!$B73,'Data Annex'!$K$1:$K$4779,0),MATCH(IFRS9!H$47,'Data Annex'!$K$1:$BS$1,0)),"")</f>
        <v>1.9218857327800001</v>
      </c>
      <c r="I73" s="194">
        <f>IFERROR(INDEX('Data Annex'!$K$1:$BS$4779,MATCH(IFRS9!I$46&amp;"|"&amp;IFRS9!$B73,'Data Annex'!$K$1:$K$4779,0),MATCH(IFRS9!I$47,'Data Annex'!$K$1:$BS$1,0)),"")</f>
        <v>0.46490973980704953</v>
      </c>
      <c r="J73" s="194">
        <f>IFERROR(INDEX('Data Annex'!$K$1:$BS$4779,MATCH(IFRS9!J$46&amp;"|"&amp;IFRS9!$B73,'Data Annex'!$K$1:$K$4779,0),MATCH(IFRS9!J$47,'Data Annex'!$K$1:$BS$1,0)),"")</f>
        <v>0.44416853438213832</v>
      </c>
      <c r="K73" s="195">
        <f>IFERROR(INDEX('Data Annex'!$K$1:$BS$4779,MATCH(IFRS9!K$46&amp;"|"&amp;IFRS9!$B73,'Data Annex'!$K$1:$K$4779,0),MATCH(IFRS9!K$47,'Data Annex'!$K$1:$BS$1,0)),"")</f>
        <v>0.43305429837189591</v>
      </c>
      <c r="L73" s="194">
        <f>IFERROR(INDEX('Data Annex'!$K$1:$BS$4779,MATCH(IFRS9!L$46&amp;"|"&amp;IFRS9!$B73,'Data Annex'!$K$1:$K$4779,0),MATCH(IFRS9!L$47,'Data Annex'!$K$1:$BS$1,0)),"")</f>
        <v>0.51954184996584918</v>
      </c>
      <c r="M73" s="194">
        <f>IFERROR(INDEX('Data Annex'!$K$1:$BS$4779,MATCH(IFRS9!M$46&amp;"|"&amp;IFRS9!$B73,'Data Annex'!$K$1:$K$4779,0),MATCH(IFRS9!M$47,'Data Annex'!$K$1:$BS$1,0)),"")</f>
        <v>0.55486520792296601</v>
      </c>
      <c r="N73" s="195">
        <f>IFERROR(INDEX('Data Annex'!$K$1:$BS$4779,MATCH(IFRS9!N$46&amp;"|"&amp;IFRS9!$B73,'Data Annex'!$K$1:$K$4779,0),MATCH(IFRS9!N$47,'Data Annex'!$K$1:$BS$1,0)),"")</f>
        <v>0.56600800281008268</v>
      </c>
      <c r="O73" s="194">
        <f>IFERROR(INDEX('Data Annex'!$K$1:$BS$4779,MATCH(IFRS9!O$46&amp;"|"&amp;IFRS9!$B73,'Data Annex'!$K$1:$K$4779,0),MATCH(IFRS9!O$47,'Data Annex'!$K$1:$BS$1,0)),"")</f>
        <v>1.5548410227101364E-2</v>
      </c>
      <c r="P73" s="194">
        <f>IFERROR(INDEX('Data Annex'!$K$1:$BS$4779,MATCH(IFRS9!P$46&amp;"|"&amp;IFRS9!$B73,'Data Annex'!$K$1:$K$4779,0),MATCH(IFRS9!P$47,'Data Annex'!$K$1:$BS$1,0)),"")</f>
        <v>9.6625769489563636E-4</v>
      </c>
      <c r="Q73" s="195">
        <f>IFERROR(INDEX('Data Annex'!$K$1:$BS$4779,MATCH(IFRS9!Q$46&amp;"|"&amp;IFRS9!$B73,'Data Annex'!$K$1:$K$4779,0),MATCH(IFRS9!Q$47,'Data Annex'!$K$1:$BS$1,0)),"")</f>
        <v>9.3769881802140099E-4</v>
      </c>
      <c r="V73" s="2"/>
      <c r="W73" s="2"/>
      <c r="X73" s="378"/>
    </row>
    <row r="74" spans="1:24" ht="21" customHeight="1">
      <c r="A74" s="209">
        <v>22</v>
      </c>
      <c r="B74" s="209" t="s">
        <v>26</v>
      </c>
      <c r="C74" s="1"/>
      <c r="D74" s="518" t="str">
        <f t="shared" si="5"/>
        <v>MT</v>
      </c>
      <c r="E74" s="519"/>
      <c r="F74" s="405">
        <f>IFERROR(INDEX('Data Annex'!$K$1:$BS$4779,MATCH(IFRS9!F$46&amp;"|"&amp;IFRS9!$B74,'Data Annex'!$K$1:$K$4779,0),MATCH(IFRS9!F$47,'Data Annex'!$K$1:$BS$1,0)),"")</f>
        <v>1.7559171332800001</v>
      </c>
      <c r="G74" s="405">
        <f>IFERROR(INDEX('Data Annex'!$K$1:$BS$4779,MATCH(IFRS9!G$46&amp;"|"&amp;IFRS9!$B74,'Data Annex'!$K$1:$K$4779,0),MATCH(IFRS9!G$47,'Data Annex'!$K$1:$BS$1,0)),"")</f>
        <v>1.3659309881599999</v>
      </c>
      <c r="H74" s="411">
        <f>IFERROR(INDEX('Data Annex'!$K$1:$BS$4779,MATCH(IFRS9!H$46&amp;"|"&amp;IFRS9!$B74,'Data Annex'!$K$1:$K$4779,0),MATCH(IFRS9!H$47,'Data Annex'!$K$1:$BS$1,0)),"")</f>
        <v>1.2656596956899999</v>
      </c>
      <c r="I74" s="192">
        <f>IFERROR(INDEX('Data Annex'!$K$1:$BS$4779,MATCH(IFRS9!I$46&amp;"|"&amp;IFRS9!$B74,'Data Annex'!$K$1:$K$4779,0),MATCH(IFRS9!I$47,'Data Annex'!$K$1:$BS$1,0)),"")</f>
        <v>0.43165111859962546</v>
      </c>
      <c r="J74" s="192">
        <f>IFERROR(INDEX('Data Annex'!$K$1:$BS$4779,MATCH(IFRS9!J$46&amp;"|"&amp;IFRS9!$B74,'Data Annex'!$K$1:$K$4779,0),MATCH(IFRS9!J$47,'Data Annex'!$K$1:$BS$1,0)),"")</f>
        <v>0.60964266455617444</v>
      </c>
      <c r="K74" s="193">
        <f>IFERROR(INDEX('Data Annex'!$K$1:$BS$4779,MATCH(IFRS9!K$46&amp;"|"&amp;IFRS9!$B74,'Data Annex'!$K$1:$K$4779,0),MATCH(IFRS9!K$47,'Data Annex'!$K$1:$BS$1,0)),"")</f>
        <v>0.63576832222791713</v>
      </c>
      <c r="L74" s="192">
        <f>IFERROR(INDEX('Data Annex'!$K$1:$BS$4779,MATCH(IFRS9!L$46&amp;"|"&amp;IFRS9!$B74,'Data Annex'!$K$1:$K$4779,0),MATCH(IFRS9!L$47,'Data Annex'!$K$1:$BS$1,0)),"")</f>
        <v>0.55508660012597277</v>
      </c>
      <c r="M74" s="192">
        <f>IFERROR(INDEX('Data Annex'!$K$1:$BS$4779,MATCH(IFRS9!M$46&amp;"|"&amp;IFRS9!$B74,'Data Annex'!$K$1:$K$4779,0),MATCH(IFRS9!M$47,'Data Annex'!$K$1:$BS$1,0)),"")</f>
        <v>0.3718580600715875</v>
      </c>
      <c r="N74" s="193">
        <f>IFERROR(INDEX('Data Annex'!$K$1:$BS$4779,MATCH(IFRS9!N$46&amp;"|"&amp;IFRS9!$B74,'Data Annex'!$K$1:$K$4779,0),MATCH(IFRS9!N$47,'Data Annex'!$K$1:$BS$1,0)),"")</f>
        <v>0.34381552341656002</v>
      </c>
      <c r="O74" s="192">
        <f>IFERROR(INDEX('Data Annex'!$K$1:$BS$4779,MATCH(IFRS9!O$46&amp;"|"&amp;IFRS9!$B74,'Data Annex'!$K$1:$K$4779,0),MATCH(IFRS9!O$47,'Data Annex'!$K$1:$BS$1,0)),"")</f>
        <v>1.3262281274401808E-2</v>
      </c>
      <c r="P74" s="192">
        <f>IFERROR(INDEX('Data Annex'!$K$1:$BS$4779,MATCH(IFRS9!P$46&amp;"|"&amp;IFRS9!$B74,'Data Annex'!$K$1:$K$4779,0),MATCH(IFRS9!P$47,'Data Annex'!$K$1:$BS$1,0)),"")</f>
        <v>1.849927537223801E-2</v>
      </c>
      <c r="Q74" s="193">
        <f>IFERROR(INDEX('Data Annex'!$K$1:$BS$4779,MATCH(IFRS9!Q$46&amp;"|"&amp;IFRS9!$B74,'Data Annex'!$K$1:$K$4779,0),MATCH(IFRS9!Q$47,'Data Annex'!$K$1:$BS$1,0)),"")</f>
        <v>2.041615435552285E-2</v>
      </c>
      <c r="V74" s="2"/>
      <c r="W74" s="2"/>
      <c r="X74" s="378"/>
    </row>
    <row r="75" spans="1:24" ht="21" customHeight="1">
      <c r="A75" s="285">
        <v>23</v>
      </c>
      <c r="B75" s="209" t="s">
        <v>27</v>
      </c>
      <c r="C75" s="1"/>
      <c r="D75" s="518" t="str">
        <f t="shared" si="5"/>
        <v>NL</v>
      </c>
      <c r="E75" s="519"/>
      <c r="F75" s="404">
        <f>IFERROR(INDEX('Data Annex'!$K$1:$BS$4779,MATCH(IFRS9!F$46&amp;"|"&amp;IFRS9!$B75,'Data Annex'!$K$1:$K$4779,0),MATCH(IFRS9!F$47,'Data Annex'!$K$1:$BS$1,0)),"")</f>
        <v>252.78175966019</v>
      </c>
      <c r="G75" s="404">
        <f>IFERROR(INDEX('Data Annex'!$K$1:$BS$4779,MATCH(IFRS9!G$46&amp;"|"&amp;IFRS9!$B75,'Data Annex'!$K$1:$K$4779,0),MATCH(IFRS9!G$47,'Data Annex'!$K$1:$BS$1,0)),"")</f>
        <v>299.80723493756</v>
      </c>
      <c r="H75" s="410">
        <f>IFERROR(INDEX('Data Annex'!$K$1:$BS$4779,MATCH(IFRS9!H$46&amp;"|"&amp;IFRS9!$B75,'Data Annex'!$K$1:$K$4779,0),MATCH(IFRS9!H$47,'Data Annex'!$K$1:$BS$1,0)),"")</f>
        <v>274.82812741862</v>
      </c>
      <c r="I75" s="194">
        <f>IFERROR(INDEX('Data Annex'!$K$1:$BS$4779,MATCH(IFRS9!I$46&amp;"|"&amp;IFRS9!$B75,'Data Annex'!$K$1:$K$4779,0),MATCH(IFRS9!I$47,'Data Annex'!$K$1:$BS$1,0)),"")</f>
        <v>0.40382869601997962</v>
      </c>
      <c r="J75" s="194">
        <f>IFERROR(INDEX('Data Annex'!$K$1:$BS$4779,MATCH(IFRS9!J$46&amp;"|"&amp;IFRS9!$B75,'Data Annex'!$K$1:$K$4779,0),MATCH(IFRS9!J$47,'Data Annex'!$K$1:$BS$1,0)),"")</f>
        <v>0.3999127088134361</v>
      </c>
      <c r="K75" s="195">
        <f>IFERROR(INDEX('Data Annex'!$K$1:$BS$4779,MATCH(IFRS9!K$46&amp;"|"&amp;IFRS9!$B75,'Data Annex'!$K$1:$K$4779,0),MATCH(IFRS9!K$47,'Data Annex'!$K$1:$BS$1,0)),"")</f>
        <v>0.4718653684249281</v>
      </c>
      <c r="L75" s="194">
        <f>IFERROR(INDEX('Data Annex'!$K$1:$BS$4779,MATCH(IFRS9!L$46&amp;"|"&amp;IFRS9!$B75,'Data Annex'!$K$1:$K$4779,0),MATCH(IFRS9!L$47,'Data Annex'!$K$1:$BS$1,0)),"")</f>
        <v>0.55304210089146899</v>
      </c>
      <c r="M75" s="194">
        <f>IFERROR(INDEX('Data Annex'!$K$1:$BS$4779,MATCH(IFRS9!M$46&amp;"|"&amp;IFRS9!$B75,'Data Annex'!$K$1:$K$4779,0),MATCH(IFRS9!M$47,'Data Annex'!$K$1:$BS$1,0)),"")</f>
        <v>0.55541519094033454</v>
      </c>
      <c r="N75" s="195">
        <f>IFERROR(INDEX('Data Annex'!$K$1:$BS$4779,MATCH(IFRS9!N$46&amp;"|"&amp;IFRS9!$B75,'Data Annex'!$K$1:$K$4779,0),MATCH(IFRS9!N$47,'Data Annex'!$K$1:$BS$1,0)),"")</f>
        <v>0.47744510634482146</v>
      </c>
      <c r="O75" s="194">
        <f>IFERROR(INDEX('Data Annex'!$K$1:$BS$4779,MATCH(IFRS9!O$46&amp;"|"&amp;IFRS9!$B75,'Data Annex'!$K$1:$K$4779,0),MATCH(IFRS9!O$47,'Data Annex'!$K$1:$BS$1,0)),"")</f>
        <v>4.3129203088551352E-2</v>
      </c>
      <c r="P75" s="194">
        <f>IFERROR(INDEX('Data Annex'!$K$1:$BS$4779,MATCH(IFRS9!P$46&amp;"|"&amp;IFRS9!$B75,'Data Annex'!$K$1:$K$4779,0),MATCH(IFRS9!P$47,'Data Annex'!$K$1:$BS$1,0)),"")</f>
        <v>4.4672100246229633E-2</v>
      </c>
      <c r="Q75" s="195">
        <f>IFERROR(INDEX('Data Annex'!$K$1:$BS$4779,MATCH(IFRS9!Q$46&amp;"|"&amp;IFRS9!$B75,'Data Annex'!$K$1:$K$4779,0),MATCH(IFRS9!Q$47,'Data Annex'!$K$1:$BS$1,0)),"")</f>
        <v>5.0689525230250422E-2</v>
      </c>
      <c r="V75" s="2"/>
      <c r="W75" s="2"/>
      <c r="X75" s="378"/>
    </row>
    <row r="76" spans="1:24" ht="21" customHeight="1">
      <c r="A76" s="209">
        <v>24</v>
      </c>
      <c r="B76" s="209" t="s">
        <v>28</v>
      </c>
      <c r="C76" s="1"/>
      <c r="D76" s="518" t="s">
        <v>28</v>
      </c>
      <c r="E76" s="519"/>
      <c r="F76" s="405">
        <f>IFERROR(INDEX('Data Annex'!$K$1:$BS$4779,MATCH(IFRS9!F$46&amp;"|"&amp;IFRS9!$B76,'Data Annex'!$K$1:$K$4779,0),MATCH(IFRS9!F$47,'Data Annex'!$K$1:$BS$1,0)),"")</f>
        <v>76.381908154425631</v>
      </c>
      <c r="G76" s="405">
        <f>IFERROR(INDEX('Data Annex'!$K$1:$BS$4779,MATCH(IFRS9!G$46&amp;"|"&amp;IFRS9!$B76,'Data Annex'!$K$1:$K$4779,0),MATCH(IFRS9!G$47,'Data Annex'!$K$1:$BS$1,0)),"")</f>
        <v>67.15893354272005</v>
      </c>
      <c r="H76" s="411">
        <f>IFERROR(INDEX('Data Annex'!$K$1:$BS$4779,MATCH(IFRS9!H$46&amp;"|"&amp;IFRS9!$B76,'Data Annex'!$K$1:$K$4779,0),MATCH(IFRS9!H$47,'Data Annex'!$K$1:$BS$1,0)),"")</f>
        <v>77.335873189804715</v>
      </c>
      <c r="I76" s="192">
        <f>IFERROR(INDEX('Data Annex'!$K$1:$BS$4779,MATCH(IFRS9!I$46&amp;"|"&amp;IFRS9!$B76,'Data Annex'!$K$1:$K$4779,0),MATCH(IFRS9!I$47,'Data Annex'!$K$1:$BS$1,0)),"")</f>
        <v>6.4668047403923734E-2</v>
      </c>
      <c r="J76" s="192">
        <f>IFERROR(INDEX('Data Annex'!$K$1:$BS$4779,MATCH(IFRS9!J$46&amp;"|"&amp;IFRS9!$B76,'Data Annex'!$K$1:$K$4779,0),MATCH(IFRS9!J$47,'Data Annex'!$K$1:$BS$1,0)),"")</f>
        <v>5.1420801171333949E-2</v>
      </c>
      <c r="K76" s="193">
        <f>IFERROR(INDEX('Data Annex'!$K$1:$BS$4779,MATCH(IFRS9!K$46&amp;"|"&amp;IFRS9!$B76,'Data Annex'!$K$1:$K$4779,0),MATCH(IFRS9!K$47,'Data Annex'!$K$1:$BS$1,0)),"")</f>
        <v>5.9483549744475901E-2</v>
      </c>
      <c r="L76" s="192">
        <f>IFERROR(INDEX('Data Annex'!$K$1:$BS$4779,MATCH(IFRS9!L$46&amp;"|"&amp;IFRS9!$B76,'Data Annex'!$K$1:$K$4779,0),MATCH(IFRS9!L$47,'Data Annex'!$K$1:$BS$1,0)),"")</f>
        <v>0.72475780539771995</v>
      </c>
      <c r="M76" s="192">
        <f>IFERROR(INDEX('Data Annex'!$K$1:$BS$4779,MATCH(IFRS9!M$46&amp;"|"&amp;IFRS9!$B76,'Data Annex'!$K$1:$K$4779,0),MATCH(IFRS9!M$47,'Data Annex'!$K$1:$BS$1,0)),"")</f>
        <v>0.71830212701841811</v>
      </c>
      <c r="N76" s="193">
        <f>IFERROR(INDEX('Data Annex'!$K$1:$BS$4779,MATCH(IFRS9!N$46&amp;"|"&amp;IFRS9!$B76,'Data Annex'!$K$1:$K$4779,0),MATCH(IFRS9!N$47,'Data Annex'!$K$1:$BS$1,0)),"")</f>
        <v>0.74302219930012381</v>
      </c>
      <c r="O76" s="192">
        <f>IFERROR(INDEX('Data Annex'!$K$1:$BS$4779,MATCH(IFRS9!O$46&amp;"|"&amp;IFRS9!$B76,'Data Annex'!$K$1:$K$4779,0),MATCH(IFRS9!O$47,'Data Annex'!$K$1:$BS$1,0)),"")</f>
        <v>0.21057414719835613</v>
      </c>
      <c r="P76" s="192">
        <f>IFERROR(INDEX('Data Annex'!$K$1:$BS$4779,MATCH(IFRS9!P$46&amp;"|"&amp;IFRS9!$B76,'Data Annex'!$K$1:$K$4779,0),MATCH(IFRS9!P$47,'Data Annex'!$K$1:$BS$1,0)),"")</f>
        <v>0.23027707181024809</v>
      </c>
      <c r="Q76" s="193">
        <f>IFERROR(INDEX('Data Annex'!$K$1:$BS$4779,MATCH(IFRS9!Q$46&amp;"|"&amp;IFRS9!$B76,'Data Annex'!$K$1:$K$4779,0),MATCH(IFRS9!Q$47,'Data Annex'!$K$1:$BS$1,0)),"")</f>
        <v>0.19749425095540027</v>
      </c>
      <c r="V76" s="2"/>
      <c r="W76" s="2"/>
      <c r="X76" s="378"/>
    </row>
    <row r="77" spans="1:24" ht="21" customHeight="1">
      <c r="A77" s="286">
        <v>25</v>
      </c>
      <c r="B77" s="209" t="s">
        <v>29</v>
      </c>
      <c r="C77" s="1"/>
      <c r="D77" s="518" t="str">
        <f t="shared" ref="D77:D82" si="6">IF(OR(I77="n.a.",J77="n.a.",K77="n.a.",L77="n.a.",M77="n.a.",N77="n.a."),$B77&amp;"*",$B77)</f>
        <v>PL</v>
      </c>
      <c r="E77" s="519"/>
      <c r="F77" s="404">
        <f>IFERROR(INDEX('Data Annex'!$K$1:$BS$4779,MATCH(IFRS9!F$46&amp;"|"&amp;IFRS9!$B77,'Data Annex'!$K$1:$K$4779,0),MATCH(IFRS9!F$47,'Data Annex'!$K$1:$BS$1,0)),"")</f>
        <v>36.207314751538206</v>
      </c>
      <c r="G77" s="404">
        <f>IFERROR(INDEX('Data Annex'!$K$1:$BS$4779,MATCH(IFRS9!G$46&amp;"|"&amp;IFRS9!$B77,'Data Annex'!$K$1:$K$4779,0),MATCH(IFRS9!G$47,'Data Annex'!$K$1:$BS$1,0)),"")</f>
        <v>42.098315426830581</v>
      </c>
      <c r="H77" s="410">
        <f>IFERROR(INDEX('Data Annex'!$K$1:$BS$4779,MATCH(IFRS9!H$46&amp;"|"&amp;IFRS9!$B77,'Data Annex'!$K$1:$K$4779,0),MATCH(IFRS9!H$47,'Data Annex'!$K$1:$BS$1,0)),"")</f>
        <v>48.441357247378733</v>
      </c>
      <c r="I77" s="194">
        <f>IFERROR(INDEX('Data Annex'!$K$1:$BS$4779,MATCH(IFRS9!I$46&amp;"|"&amp;IFRS9!$B77,'Data Annex'!$K$1:$K$4779,0),MATCH(IFRS9!I$47,'Data Annex'!$K$1:$BS$1,0)),"")</f>
        <v>0.56753356776101815</v>
      </c>
      <c r="J77" s="194">
        <f>IFERROR(INDEX('Data Annex'!$K$1:$BS$4779,MATCH(IFRS9!J$46&amp;"|"&amp;IFRS9!$B77,'Data Annex'!$K$1:$K$4779,0),MATCH(IFRS9!J$47,'Data Annex'!$K$1:$BS$1,0)),"")</f>
        <v>0.65088300028384272</v>
      </c>
      <c r="K77" s="195">
        <f>IFERROR(INDEX('Data Annex'!$K$1:$BS$4779,MATCH(IFRS9!K$46&amp;"|"&amp;IFRS9!$B77,'Data Annex'!$K$1:$K$4779,0),MATCH(IFRS9!K$47,'Data Annex'!$K$1:$BS$1,0)),"")</f>
        <v>0.66056373015453784</v>
      </c>
      <c r="L77" s="194">
        <f>IFERROR(INDEX('Data Annex'!$K$1:$BS$4779,MATCH(IFRS9!L$46&amp;"|"&amp;IFRS9!$B77,'Data Annex'!$K$1:$K$4779,0),MATCH(IFRS9!L$47,'Data Annex'!$K$1:$BS$1,0)),"")</f>
        <v>0.3545731218603112</v>
      </c>
      <c r="M77" s="194">
        <f>IFERROR(INDEX('Data Annex'!$K$1:$BS$4779,MATCH(IFRS9!M$46&amp;"|"&amp;IFRS9!$B77,'Data Annex'!$K$1:$K$4779,0),MATCH(IFRS9!M$47,'Data Annex'!$K$1:$BS$1,0)),"")</f>
        <v>0.2929154389153405</v>
      </c>
      <c r="N77" s="195">
        <f>IFERROR(INDEX('Data Annex'!$K$1:$BS$4779,MATCH(IFRS9!N$46&amp;"|"&amp;IFRS9!$B77,'Data Annex'!$K$1:$K$4779,0),MATCH(IFRS9!N$47,'Data Annex'!$K$1:$BS$1,0)),"")</f>
        <v>0.22597945741135081</v>
      </c>
      <c r="O77" s="194">
        <f>IFERROR(INDEX('Data Annex'!$K$1:$BS$4779,MATCH(IFRS9!O$46&amp;"|"&amp;IFRS9!$B77,'Data Annex'!$K$1:$K$4779,0),MATCH(IFRS9!O$47,'Data Annex'!$K$1:$BS$1,0)),"")</f>
        <v>7.7893310378670644E-2</v>
      </c>
      <c r="P77" s="194">
        <f>IFERROR(INDEX('Data Annex'!$K$1:$BS$4779,MATCH(IFRS9!P$46&amp;"|"&amp;IFRS9!$B77,'Data Annex'!$K$1:$K$4779,0),MATCH(IFRS9!P$47,'Data Annex'!$K$1:$BS$1,0)),"")</f>
        <v>5.6201560800816869E-2</v>
      </c>
      <c r="Q77" s="195">
        <f>IFERROR(INDEX('Data Annex'!$K$1:$BS$4779,MATCH(IFRS9!Q$46&amp;"|"&amp;IFRS9!$B77,'Data Annex'!$K$1:$K$4779,0),MATCH(IFRS9!Q$47,'Data Annex'!$K$1:$BS$1,0)),"")</f>
        <v>0.1134568124341112</v>
      </c>
      <c r="V77" s="2"/>
      <c r="W77" s="2"/>
      <c r="X77" s="378"/>
    </row>
    <row r="78" spans="1:24" ht="21" customHeight="1">
      <c r="A78" s="286">
        <v>26</v>
      </c>
      <c r="B78" s="209" t="s">
        <v>30</v>
      </c>
      <c r="C78" s="1"/>
      <c r="D78" s="518" t="str">
        <f t="shared" si="6"/>
        <v>PT</v>
      </c>
      <c r="E78" s="519"/>
      <c r="F78" s="405">
        <f>IFERROR(INDEX('Data Annex'!$K$1:$BS$4779,MATCH(IFRS9!F$46&amp;"|"&amp;IFRS9!$B78,'Data Annex'!$K$1:$K$4779,0),MATCH(IFRS9!F$47,'Data Annex'!$K$1:$BS$1,0)),"")</f>
        <v>23.196095097120001</v>
      </c>
      <c r="G78" s="405">
        <f>IFERROR(INDEX('Data Annex'!$K$1:$BS$4779,MATCH(IFRS9!G$46&amp;"|"&amp;IFRS9!$B78,'Data Annex'!$K$1:$K$4779,0),MATCH(IFRS9!G$47,'Data Annex'!$K$1:$BS$1,0)),"")</f>
        <v>23.97541301475</v>
      </c>
      <c r="H78" s="411">
        <f>IFERROR(INDEX('Data Annex'!$K$1:$BS$4779,MATCH(IFRS9!H$46&amp;"|"&amp;IFRS9!$B78,'Data Annex'!$K$1:$K$4779,0),MATCH(IFRS9!H$47,'Data Annex'!$K$1:$BS$1,0)),"")</f>
        <v>23.959509630369997</v>
      </c>
      <c r="I78" s="192">
        <f>IFERROR(INDEX('Data Annex'!$K$1:$BS$4779,MATCH(IFRS9!I$46&amp;"|"&amp;IFRS9!$B78,'Data Annex'!$K$1:$K$4779,0),MATCH(IFRS9!I$47,'Data Annex'!$K$1:$BS$1,0)),"")</f>
        <v>0.5318552497130582</v>
      </c>
      <c r="J78" s="192">
        <f>IFERROR(INDEX('Data Annex'!$K$1:$BS$4779,MATCH(IFRS9!J$46&amp;"|"&amp;IFRS9!$B78,'Data Annex'!$K$1:$K$4779,0),MATCH(IFRS9!J$47,'Data Annex'!$K$1:$BS$1,0)),"")</f>
        <v>0.45392469815468506</v>
      </c>
      <c r="K78" s="193">
        <f>IFERROR(INDEX('Data Annex'!$K$1:$BS$4779,MATCH(IFRS9!K$46&amp;"|"&amp;IFRS9!$B78,'Data Annex'!$K$1:$K$4779,0),MATCH(IFRS9!K$47,'Data Annex'!$K$1:$BS$1,0)),"")</f>
        <v>0.48940401307034248</v>
      </c>
      <c r="L78" s="192">
        <f>IFERROR(INDEX('Data Annex'!$K$1:$BS$4779,MATCH(IFRS9!L$46&amp;"|"&amp;IFRS9!$B78,'Data Annex'!$K$1:$K$4779,0),MATCH(IFRS9!L$47,'Data Annex'!$K$1:$BS$1,0)),"")</f>
        <v>0.29324308274008432</v>
      </c>
      <c r="M78" s="192">
        <f>IFERROR(INDEX('Data Annex'!$K$1:$BS$4779,MATCH(IFRS9!M$46&amp;"|"&amp;IFRS9!$B78,'Data Annex'!$K$1:$K$4779,0),MATCH(IFRS9!M$47,'Data Annex'!$K$1:$BS$1,0)),"")</f>
        <v>0.29926603629471416</v>
      </c>
      <c r="N78" s="193">
        <f>IFERROR(INDEX('Data Annex'!$K$1:$BS$4779,MATCH(IFRS9!N$46&amp;"|"&amp;IFRS9!$B78,'Data Annex'!$K$1:$K$4779,0),MATCH(IFRS9!N$47,'Data Annex'!$K$1:$BS$1,0)),"")</f>
        <v>0.28167689978027743</v>
      </c>
      <c r="O78" s="192">
        <f>IFERROR(INDEX('Data Annex'!$K$1:$BS$4779,MATCH(IFRS9!O$46&amp;"|"&amp;IFRS9!$B78,'Data Annex'!$K$1:$K$4779,0),MATCH(IFRS9!O$47,'Data Annex'!$K$1:$BS$1,0)),"")</f>
        <v>0.17490166754685732</v>
      </c>
      <c r="P78" s="192">
        <f>IFERROR(INDEX('Data Annex'!$K$1:$BS$4779,MATCH(IFRS9!P$46&amp;"|"&amp;IFRS9!$B78,'Data Annex'!$K$1:$K$4779,0),MATCH(IFRS9!P$47,'Data Annex'!$K$1:$BS$1,0)),"")</f>
        <v>0.24680926555060079</v>
      </c>
      <c r="Q78" s="193">
        <f>IFERROR(INDEX('Data Annex'!$K$1:$BS$4779,MATCH(IFRS9!Q$46&amp;"|"&amp;IFRS9!$B78,'Data Annex'!$K$1:$K$4779,0),MATCH(IFRS9!Q$47,'Data Annex'!$K$1:$BS$1,0)),"")</f>
        <v>0.22891908714938003</v>
      </c>
      <c r="V78" s="2"/>
      <c r="W78" s="2"/>
      <c r="X78" s="378"/>
    </row>
    <row r="79" spans="1:24" ht="21" customHeight="1">
      <c r="A79" s="286">
        <v>27</v>
      </c>
      <c r="B79" s="209" t="s">
        <v>100</v>
      </c>
      <c r="C79" s="1"/>
      <c r="D79" s="518" t="str">
        <f t="shared" si="6"/>
        <v>RO</v>
      </c>
      <c r="E79" s="519"/>
      <c r="F79" s="404">
        <f>IFERROR(INDEX('Data Annex'!$K$1:$BS$4779,MATCH(IFRS9!F$46&amp;"|"&amp;IFRS9!$B79,'Data Annex'!$K$1:$K$4779,0),MATCH(IFRS9!F$47,'Data Annex'!$K$1:$BS$1,0)),"")</f>
        <v>14.331412235579354</v>
      </c>
      <c r="G79" s="404">
        <f>IFERROR(INDEX('Data Annex'!$K$1:$BS$4779,MATCH(IFRS9!G$46&amp;"|"&amp;IFRS9!$B79,'Data Annex'!$K$1:$K$4779,0),MATCH(IFRS9!G$47,'Data Annex'!$K$1:$BS$1,0)),"")</f>
        <v>14.70432216668342</v>
      </c>
      <c r="H79" s="410">
        <f>IFERROR(INDEX('Data Annex'!$K$1:$BS$4779,MATCH(IFRS9!H$46&amp;"|"&amp;IFRS9!$B79,'Data Annex'!$K$1:$K$4779,0),MATCH(IFRS9!H$47,'Data Annex'!$K$1:$BS$1,0)),"")</f>
        <v>13.852435105313932</v>
      </c>
      <c r="I79" s="194">
        <f>IFERROR(INDEX('Data Annex'!$K$1:$BS$4779,MATCH(IFRS9!I$46&amp;"|"&amp;IFRS9!$B79,'Data Annex'!$K$1:$K$4779,0),MATCH(IFRS9!I$47,'Data Annex'!$K$1:$BS$1,0)),"")</f>
        <v>0.92866395776615518</v>
      </c>
      <c r="J79" s="194">
        <f>IFERROR(INDEX('Data Annex'!$K$1:$BS$4779,MATCH(IFRS9!J$46&amp;"|"&amp;IFRS9!$B79,'Data Annex'!$K$1:$K$4779,0),MATCH(IFRS9!J$47,'Data Annex'!$K$1:$BS$1,0)),"")</f>
        <v>0.96487888925307508</v>
      </c>
      <c r="K79" s="195">
        <f>IFERROR(INDEX('Data Annex'!$K$1:$BS$4779,MATCH(IFRS9!K$46&amp;"|"&amp;IFRS9!$B79,'Data Annex'!$K$1:$K$4779,0),MATCH(IFRS9!K$47,'Data Annex'!$K$1:$BS$1,0)),"")</f>
        <v>0.95807143938367967</v>
      </c>
      <c r="L79" s="194">
        <f>IFERROR(INDEX('Data Annex'!$K$1:$BS$4779,MATCH(IFRS9!L$46&amp;"|"&amp;IFRS9!$B79,'Data Annex'!$K$1:$K$4779,0),MATCH(IFRS9!L$47,'Data Annex'!$K$1:$BS$1,0)),"")</f>
        <v>5.6898740457546906E-2</v>
      </c>
      <c r="M79" s="194">
        <f>IFERROR(INDEX('Data Annex'!$K$1:$BS$4779,MATCH(IFRS9!M$46&amp;"|"&amp;IFRS9!$B79,'Data Annex'!$K$1:$K$4779,0),MATCH(IFRS9!M$47,'Data Annex'!$K$1:$BS$1,0)),"")</f>
        <v>2.2134423928062991E-2</v>
      </c>
      <c r="N79" s="195">
        <f>IFERROR(INDEX('Data Annex'!$K$1:$BS$4779,MATCH(IFRS9!N$46&amp;"|"&amp;IFRS9!$B79,'Data Annex'!$K$1:$K$4779,0),MATCH(IFRS9!N$47,'Data Annex'!$K$1:$BS$1,0)),"")</f>
        <v>2.789567156963299E-2</v>
      </c>
      <c r="O79" s="194">
        <f>IFERROR(INDEX('Data Annex'!$K$1:$BS$4779,MATCH(IFRS9!O$46&amp;"|"&amp;IFRS9!$B79,'Data Annex'!$K$1:$K$4779,0),MATCH(IFRS9!O$47,'Data Annex'!$K$1:$BS$1,0)),"")</f>
        <v>1.4437301776297986E-2</v>
      </c>
      <c r="P79" s="194">
        <f>IFERROR(INDEX('Data Annex'!$K$1:$BS$4779,MATCH(IFRS9!P$46&amp;"|"&amp;IFRS9!$B79,'Data Annex'!$K$1:$K$4779,0),MATCH(IFRS9!P$47,'Data Annex'!$K$1:$BS$1,0)),"")</f>
        <v>1.298668681886218E-2</v>
      </c>
      <c r="Q79" s="195">
        <f>IFERROR(INDEX('Data Annex'!$K$1:$BS$4779,MATCH(IFRS9!Q$46&amp;"|"&amp;IFRS9!$B79,'Data Annex'!$K$1:$K$4779,0),MATCH(IFRS9!Q$47,'Data Annex'!$K$1:$BS$1,0)),"")</f>
        <v>1.4032889046687326E-2</v>
      </c>
      <c r="V79" s="2"/>
      <c r="W79" s="2"/>
      <c r="X79" s="378"/>
    </row>
    <row r="80" spans="1:24" ht="21" customHeight="1">
      <c r="A80" s="209">
        <v>28</v>
      </c>
      <c r="B80" s="209" t="s">
        <v>31</v>
      </c>
      <c r="C80" s="1"/>
      <c r="D80" s="518" t="str">
        <f t="shared" si="6"/>
        <v>SE</v>
      </c>
      <c r="E80" s="519"/>
      <c r="F80" s="405">
        <f>IFERROR(INDEX('Data Annex'!$K$1:$BS$4779,MATCH(IFRS9!F$46&amp;"|"&amp;IFRS9!$B80,'Data Annex'!$K$1:$K$4779,0),MATCH(IFRS9!F$47,'Data Annex'!$K$1:$BS$1,0)),"")</f>
        <v>114.41807643711093</v>
      </c>
      <c r="G80" s="405">
        <f>IFERROR(INDEX('Data Annex'!$K$1:$BS$4779,MATCH(IFRS9!G$46&amp;"|"&amp;IFRS9!$B80,'Data Annex'!$K$1:$K$4779,0),MATCH(IFRS9!G$47,'Data Annex'!$K$1:$BS$1,0)),"")</f>
        <v>160.28037418566487</v>
      </c>
      <c r="H80" s="411">
        <f>IFERROR(INDEX('Data Annex'!$K$1:$BS$4779,MATCH(IFRS9!H$46&amp;"|"&amp;IFRS9!$B80,'Data Annex'!$K$1:$K$4779,0),MATCH(IFRS9!H$47,'Data Annex'!$K$1:$BS$1,0)),"")</f>
        <v>135.38108213986482</v>
      </c>
      <c r="I80" s="192">
        <f>IFERROR(INDEX('Data Annex'!$K$1:$BS$4779,MATCH(IFRS9!I$46&amp;"|"&amp;IFRS9!$B80,'Data Annex'!$K$1:$K$4779,0),MATCH(IFRS9!I$47,'Data Annex'!$K$1:$BS$1,0)),"")</f>
        <v>0.39627582716798143</v>
      </c>
      <c r="J80" s="192">
        <f>IFERROR(INDEX('Data Annex'!$K$1:$BS$4779,MATCH(IFRS9!J$46&amp;"|"&amp;IFRS9!$B80,'Data Annex'!$K$1:$K$4779,0),MATCH(IFRS9!J$47,'Data Annex'!$K$1:$BS$1,0)),"")</f>
        <v>0.51080395524255917</v>
      </c>
      <c r="K80" s="193">
        <f>IFERROR(INDEX('Data Annex'!$K$1:$BS$4779,MATCH(IFRS9!K$46&amp;"|"&amp;IFRS9!$B80,'Data Annex'!$K$1:$K$4779,0),MATCH(IFRS9!K$47,'Data Annex'!$K$1:$BS$1,0)),"")</f>
        <v>0.45892572605479065</v>
      </c>
      <c r="L80" s="192">
        <f>IFERROR(INDEX('Data Annex'!$K$1:$BS$4779,MATCH(IFRS9!L$46&amp;"|"&amp;IFRS9!$B80,'Data Annex'!$K$1:$K$4779,0),MATCH(IFRS9!L$47,'Data Annex'!$K$1:$BS$1,0)),"")</f>
        <v>0.5971172240367485</v>
      </c>
      <c r="M80" s="192">
        <f>IFERROR(INDEX('Data Annex'!$K$1:$BS$4779,MATCH(IFRS9!M$46&amp;"|"&amp;IFRS9!$B80,'Data Annex'!$K$1:$K$4779,0),MATCH(IFRS9!M$47,'Data Annex'!$K$1:$BS$1,0)),"")</f>
        <v>0.48461936228406338</v>
      </c>
      <c r="N80" s="193">
        <f>IFERROR(INDEX('Data Annex'!$K$1:$BS$4779,MATCH(IFRS9!N$46&amp;"|"&amp;IFRS9!$B80,'Data Annex'!$K$1:$K$4779,0),MATCH(IFRS9!N$47,'Data Annex'!$K$1:$BS$1,0)),"")</f>
        <v>0.53563213575064261</v>
      </c>
      <c r="O80" s="192">
        <f>IFERROR(INDEX('Data Annex'!$K$1:$BS$4779,MATCH(IFRS9!O$46&amp;"|"&amp;IFRS9!$B80,'Data Annex'!$K$1:$K$4779,0),MATCH(IFRS9!O$47,'Data Annex'!$K$1:$BS$1,0)),"")</f>
        <v>6.6069487952700899E-3</v>
      </c>
      <c r="P80" s="192">
        <f>IFERROR(INDEX('Data Annex'!$K$1:$BS$4779,MATCH(IFRS9!P$46&amp;"|"&amp;IFRS9!$B80,'Data Annex'!$K$1:$K$4779,0),MATCH(IFRS9!P$47,'Data Annex'!$K$1:$BS$1,0)),"")</f>
        <v>4.5766824733773429E-3</v>
      </c>
      <c r="Q80" s="193">
        <f>IFERROR(INDEX('Data Annex'!$K$1:$BS$4779,MATCH(IFRS9!Q$46&amp;"|"&amp;IFRS9!$B80,'Data Annex'!$K$1:$K$4779,0),MATCH(IFRS9!Q$47,'Data Annex'!$K$1:$BS$1,0)),"")</f>
        <v>5.4421381945667291E-3</v>
      </c>
      <c r="V80" s="2"/>
      <c r="W80" s="2"/>
      <c r="X80" s="378"/>
    </row>
    <row r="81" spans="1:24" ht="21" customHeight="1">
      <c r="A81" s="286">
        <v>29</v>
      </c>
      <c r="B81" s="209" t="s">
        <v>32</v>
      </c>
      <c r="C81" s="1"/>
      <c r="D81" s="518" t="str">
        <f t="shared" si="6"/>
        <v>SI</v>
      </c>
      <c r="E81" s="519"/>
      <c r="F81" s="404">
        <f>IFERROR(INDEX('Data Annex'!$K$1:$BS$4779,MATCH(IFRS9!F$46&amp;"|"&amp;IFRS9!$B81,'Data Annex'!$K$1:$K$4779,0),MATCH(IFRS9!F$47,'Data Annex'!$K$1:$BS$1,0)),"")</f>
        <v>4.6917507954800008</v>
      </c>
      <c r="G81" s="404">
        <f>IFERROR(INDEX('Data Annex'!$K$1:$BS$4779,MATCH(IFRS9!G$46&amp;"|"&amp;IFRS9!$B81,'Data Annex'!$K$1:$K$4779,0),MATCH(IFRS9!G$47,'Data Annex'!$K$1:$BS$1,0)),"")</f>
        <v>3.75475608098</v>
      </c>
      <c r="H81" s="410">
        <f>IFERROR(INDEX('Data Annex'!$K$1:$BS$4779,MATCH(IFRS9!H$46&amp;"|"&amp;IFRS9!$B81,'Data Annex'!$K$1:$K$4779,0),MATCH(IFRS9!H$47,'Data Annex'!$K$1:$BS$1,0)),"")</f>
        <v>3.77086642621</v>
      </c>
      <c r="I81" s="194">
        <f>IFERROR(INDEX('Data Annex'!$K$1:$BS$4779,MATCH(IFRS9!I$46&amp;"|"&amp;IFRS9!$B81,'Data Annex'!$K$1:$K$4779,0),MATCH(IFRS9!I$47,'Data Annex'!$K$1:$BS$1,0)),"")</f>
        <v>0.50799349748768252</v>
      </c>
      <c r="J81" s="194">
        <f>IFERROR(INDEX('Data Annex'!$K$1:$BS$4779,MATCH(IFRS9!J$46&amp;"|"&amp;IFRS9!$B81,'Data Annex'!$K$1:$K$4779,0),MATCH(IFRS9!J$47,'Data Annex'!$K$1:$BS$1,0)),"")</f>
        <v>0.53450471328658777</v>
      </c>
      <c r="K81" s="195">
        <f>IFERROR(INDEX('Data Annex'!$K$1:$BS$4779,MATCH(IFRS9!K$46&amp;"|"&amp;IFRS9!$B81,'Data Annex'!$K$1:$K$4779,0),MATCH(IFRS9!K$47,'Data Annex'!$K$1:$BS$1,0)),"")</f>
        <v>0.49154193686754549</v>
      </c>
      <c r="L81" s="194">
        <f>IFERROR(INDEX('Data Annex'!$K$1:$BS$4779,MATCH(IFRS9!L$46&amp;"|"&amp;IFRS9!$B81,'Data Annex'!$K$1:$K$4779,0),MATCH(IFRS9!L$47,'Data Annex'!$K$1:$BS$1,0)),"")</f>
        <v>0.48463933441674589</v>
      </c>
      <c r="M81" s="194">
        <f>IFERROR(INDEX('Data Annex'!$K$1:$BS$4779,MATCH(IFRS9!M$46&amp;"|"&amp;IFRS9!$B81,'Data Annex'!$K$1:$K$4779,0),MATCH(IFRS9!M$47,'Data Annex'!$K$1:$BS$1,0)),"")</f>
        <v>0.4581117114988037</v>
      </c>
      <c r="N81" s="195">
        <f>IFERROR(INDEX('Data Annex'!$K$1:$BS$4779,MATCH(IFRS9!N$46&amp;"|"&amp;IFRS9!$B81,'Data Annex'!$K$1:$K$4779,0),MATCH(IFRS9!N$47,'Data Annex'!$K$1:$BS$1,0)),"")</f>
        <v>0.50253147006671461</v>
      </c>
      <c r="O81" s="194">
        <f>IFERROR(INDEX('Data Annex'!$K$1:$BS$4779,MATCH(IFRS9!O$46&amp;"|"&amp;IFRS9!$B81,'Data Annex'!$K$1:$K$4779,0),MATCH(IFRS9!O$47,'Data Annex'!$K$1:$BS$1,0)),"")</f>
        <v>7.367168095571381E-3</v>
      </c>
      <c r="P81" s="194">
        <f>IFERROR(INDEX('Data Annex'!$K$1:$BS$4779,MATCH(IFRS9!P$46&amp;"|"&amp;IFRS9!$B81,'Data Annex'!$K$1:$K$4779,0),MATCH(IFRS9!P$47,'Data Annex'!$K$1:$BS$1,0)),"")</f>
        <v>7.3835752146085842E-3</v>
      </c>
      <c r="Q81" s="195">
        <f>IFERROR(INDEX('Data Annex'!$K$1:$BS$4779,MATCH(IFRS9!Q$46&amp;"|"&amp;IFRS9!$B81,'Data Annex'!$K$1:$K$4779,0),MATCH(IFRS9!Q$47,'Data Annex'!$K$1:$BS$1,0)),"")</f>
        <v>5.9265930657397279E-3</v>
      </c>
      <c r="V81" s="2"/>
      <c r="W81" s="2"/>
      <c r="X81" s="378"/>
    </row>
    <row r="82" spans="1:24" ht="21" customHeight="1" thickBot="1">
      <c r="A82" s="209">
        <v>30</v>
      </c>
      <c r="B82" s="209" t="s">
        <v>93</v>
      </c>
      <c r="C82" s="1"/>
      <c r="D82" s="518" t="str">
        <f t="shared" si="6"/>
        <v>SK</v>
      </c>
      <c r="E82" s="519"/>
      <c r="F82" s="405">
        <f>IFERROR(INDEX('Data Annex'!$K$1:$BS$4779,MATCH(IFRS9!F$46&amp;"|"&amp;IFRS9!$B82,'Data Annex'!$K$1:$K$4779,0),MATCH(IFRS9!F$47,'Data Annex'!$K$1:$BS$1,0)),"")</f>
        <v>2.2528900593000003</v>
      </c>
      <c r="G82" s="405">
        <f>IFERROR(INDEX('Data Annex'!$K$1:$BS$4779,MATCH(IFRS9!G$46&amp;"|"&amp;IFRS9!$B82,'Data Annex'!$K$1:$K$4779,0),MATCH(IFRS9!G$47,'Data Annex'!$K$1:$BS$1,0)),"")</f>
        <v>2.4043615434499999</v>
      </c>
      <c r="H82" s="411">
        <f>IFERROR(INDEX('Data Annex'!$K$1:$BS$4779,MATCH(IFRS9!H$46&amp;"|"&amp;IFRS9!$B82,'Data Annex'!$K$1:$K$4779,0),MATCH(IFRS9!H$47,'Data Annex'!$K$1:$BS$1,0)),"")</f>
        <v>1.8311883104299995</v>
      </c>
      <c r="I82" s="192">
        <f>IFERROR(INDEX('Data Annex'!$K$1:$BS$4779,MATCH(IFRS9!I$46&amp;"|"&amp;IFRS9!$B82,'Data Annex'!$K$1:$K$4779,0),MATCH(IFRS9!I$47,'Data Annex'!$K$1:$BS$1,0)),"")</f>
        <v>0.65747128949569333</v>
      </c>
      <c r="J82" s="192">
        <f>IFERROR(INDEX('Data Annex'!$K$1:$BS$4779,MATCH(IFRS9!J$46&amp;"|"&amp;IFRS9!$B82,'Data Annex'!$K$1:$K$4779,0),MATCH(IFRS9!J$47,'Data Annex'!$K$1:$BS$1,0)),"")</f>
        <v>0.72398622609070995</v>
      </c>
      <c r="K82" s="193">
        <f>IFERROR(INDEX('Data Annex'!$K$1:$BS$4779,MATCH(IFRS9!K$46&amp;"|"&amp;IFRS9!$B82,'Data Annex'!$K$1:$K$4779,0),MATCH(IFRS9!K$47,'Data Annex'!$K$1:$BS$1,0)),"")</f>
        <v>0.72360672818847627</v>
      </c>
      <c r="L82" s="192">
        <f>IFERROR(INDEX('Data Annex'!$K$1:$BS$4779,MATCH(IFRS9!L$46&amp;"|"&amp;IFRS9!$B82,'Data Annex'!$K$1:$K$4779,0),MATCH(IFRS9!L$47,'Data Annex'!$K$1:$BS$1,0)),"")</f>
        <v>0.32496860760150803</v>
      </c>
      <c r="M82" s="192">
        <f>IFERROR(INDEX('Data Annex'!$K$1:$BS$4779,MATCH(IFRS9!M$46&amp;"|"&amp;IFRS9!$B82,'Data Annex'!$K$1:$K$4779,0),MATCH(IFRS9!M$47,'Data Annex'!$K$1:$BS$1,0)),"")</f>
        <v>0.25816082193252232</v>
      </c>
      <c r="N82" s="193">
        <f>IFERROR(INDEX('Data Annex'!$K$1:$BS$4779,MATCH(IFRS9!N$46&amp;"|"&amp;IFRS9!$B82,'Data Annex'!$K$1:$K$4779,0),MATCH(IFRS9!N$47,'Data Annex'!$K$1:$BS$1,0)),"")</f>
        <v>0.23455246933150631</v>
      </c>
      <c r="O82" s="192">
        <f>IFERROR(INDEX('Data Annex'!$K$1:$BS$4779,MATCH(IFRS9!O$46&amp;"|"&amp;IFRS9!$B82,'Data Annex'!$K$1:$K$4779,0),MATCH(IFRS9!O$47,'Data Annex'!$K$1:$BS$1,0)),"")</f>
        <v>1.756010290279858E-2</v>
      </c>
      <c r="P82" s="192">
        <f>IFERROR(INDEX('Data Annex'!$K$1:$BS$4779,MATCH(IFRS9!P$46&amp;"|"&amp;IFRS9!$B82,'Data Annex'!$K$1:$K$4779,0),MATCH(IFRS9!P$47,'Data Annex'!$K$1:$BS$1,0)),"")</f>
        <v>1.7852951976767738E-2</v>
      </c>
      <c r="Q82" s="193">
        <f>IFERROR(INDEX('Data Annex'!$K$1:$BS$4779,MATCH(IFRS9!Q$46&amp;"|"&amp;IFRS9!$B82,'Data Annex'!$K$1:$K$4779,0),MATCH(IFRS9!Q$47,'Data Annex'!$K$1:$BS$1,0)),"")</f>
        <v>4.1840802480017397E-2</v>
      </c>
      <c r="V82" s="2"/>
      <c r="W82" s="2"/>
      <c r="X82" s="378"/>
    </row>
    <row r="83" spans="1:24" ht="21" customHeight="1" thickBot="1">
      <c r="A83" s="209">
        <v>99</v>
      </c>
      <c r="B83" s="209" t="s">
        <v>34</v>
      </c>
      <c r="C83" s="1"/>
      <c r="D83" s="523" t="str">
        <f>+D43</f>
        <v>EU/EEA</v>
      </c>
      <c r="E83" s="524"/>
      <c r="F83" s="412">
        <f>IFERROR(INDEX('Data Annex'!$K$1:$BS$4779,MATCH(IFRS9!G$46&amp;"|"&amp;IFRS9!$B83,'Data Annex'!$K$1:$K$4779,0),MATCH(IFRS9!F$47,'Data Annex'!$K$1:$BS$1,0)),"")</f>
        <v>5156.856574388401</v>
      </c>
      <c r="G83" s="412">
        <f>IFERROR(INDEX('Data Annex'!$K$1:$BS$4779,MATCH(IFRS9!H$46&amp;"|"&amp;IFRS9!$B83,'Data Annex'!$K$1:$K$4779,0),MATCH(IFRS9!G$47,'Data Annex'!$K$1:$BS$1,0)),"")</f>
        <v>5752.0337743676946</v>
      </c>
      <c r="H83" s="413">
        <f>IFERROR(INDEX('Data Annex'!$K$1:$BS$4779,MATCH(IFRS9!H$46&amp;"|"&amp;IFRS9!$B83,'Data Annex'!$K$1:$K$4779,0),MATCH(IFRS9!H$47,'Data Annex'!$K$1:$BS$1,0)),"")</f>
        <v>5416.9614596320189</v>
      </c>
      <c r="I83" s="80">
        <f>IFERROR(INDEX('Data Annex'!$K$1:$BS$4779,MATCH(IFRS9!J$46&amp;"|"&amp;IFRS9!$B83,'Data Annex'!$K$1:$K$4779,0),MATCH(IFRS9!I$47,'Data Annex'!$K$1:$BS$1,0)),"")</f>
        <v>0.27727071812817744</v>
      </c>
      <c r="J83" s="80">
        <f>IFERROR(INDEX('Data Annex'!$K$1:$BS$4779,MATCH(IFRS9!K$46&amp;"|"&amp;IFRS9!$B83,'Data Annex'!$K$1:$K$4779,0),MATCH(IFRS9!J$47,'Data Annex'!$K$1:$BS$1,0)),"")</f>
        <v>0.29254538551422921</v>
      </c>
      <c r="K83" s="81">
        <f>IFERROR(INDEX('Data Annex'!$K$1:$BS$4779,MATCH(IFRS9!K$46&amp;"|"&amp;IFRS9!$B83,'Data Annex'!$K$1:$K$4779,0),MATCH(IFRS9!K$47,'Data Annex'!$K$1:$BS$1,0)),"")</f>
        <v>0.31618595021191553</v>
      </c>
      <c r="L83" s="80">
        <f>IFERROR(INDEX('Data Annex'!$K$1:$BS$4779,MATCH(IFRS9!M$46&amp;"|"&amp;IFRS9!$B83,'Data Annex'!$K$1:$K$4779,0),MATCH(IFRS9!L$47,'Data Annex'!$K$1:$BS$1,0)),"")</f>
        <v>0.66863780339435597</v>
      </c>
      <c r="M83" s="80">
        <f>IFERROR(INDEX('Data Annex'!$K$1:$BS$4779,MATCH(IFRS9!N$46&amp;"|"&amp;IFRS9!$B83,'Data Annex'!$K$1:$K$4779,0),MATCH(IFRS9!M$47,'Data Annex'!$K$1:$BS$1,0)),"")</f>
        <v>0.65924389022429475</v>
      </c>
      <c r="N83" s="81">
        <f>IFERROR(INDEX('Data Annex'!$K$1:$BS$4779,MATCH(IFRS9!N$46&amp;"|"&amp;IFRS9!$B83,'Data Annex'!$K$1:$K$4779,0),MATCH(IFRS9!N$47,'Data Annex'!$K$1:$BS$1,0)),"")</f>
        <v>0.6326319733690261</v>
      </c>
      <c r="O83" s="80">
        <f>IFERROR(INDEX('Data Annex'!$K$1:$BS$4779,MATCH(IFRS9!P$46&amp;"|"&amp;IFRS9!$B83,'Data Annex'!$K$1:$K$4779,0),MATCH(IFRS9!O$47,'Data Annex'!$K$1:$BS$1,0)),"")</f>
        <v>5.4091478477466669E-2</v>
      </c>
      <c r="P83" s="80">
        <f>IFERROR(INDEX('Data Annex'!$K$1:$BS$4779,MATCH(IFRS9!Q$46&amp;"|"&amp;IFRS9!$B83,'Data Annex'!$K$1:$K$4779,0),MATCH(IFRS9!P$47,'Data Annex'!$K$1:$BS$1,0)),"")</f>
        <v>4.8210724261476552E-2</v>
      </c>
      <c r="Q83" s="81">
        <f>IFERROR(INDEX('Data Annex'!$K$1:$BS$4779,MATCH(IFRS9!Q$46&amp;"|"&amp;IFRS9!$B83,'Data Annex'!$K$1:$K$4779,0),MATCH(IFRS9!Q$47,'Data Annex'!$K$1:$BS$1,0)),"")</f>
        <v>5.1182076419058482E-2</v>
      </c>
      <c r="V83" s="2"/>
      <c r="W83" s="2"/>
      <c r="X83" s="378"/>
    </row>
    <row r="84" spans="1:24" ht="17.100000000000001" customHeight="1">
      <c r="A84" s="209"/>
      <c r="B84" s="209"/>
      <c r="E84" s="184"/>
      <c r="H84" s="2"/>
      <c r="J84" s="13"/>
      <c r="M84" s="2"/>
      <c r="N84" s="2"/>
      <c r="O84" s="2"/>
      <c r="P84" s="2"/>
      <c r="R84" s="2"/>
      <c r="S84" s="13"/>
      <c r="T84" s="13"/>
      <c r="V84" s="188"/>
      <c r="W84" s="188"/>
    </row>
    <row r="85" spans="1:24" ht="15.75" customHeight="1">
      <c r="A85" s="209"/>
      <c r="B85" s="209"/>
    </row>
    <row r="86" spans="1:24" ht="15" customHeight="1">
      <c r="A86" s="209"/>
      <c r="B86" s="209"/>
      <c r="D86" s="553" t="s">
        <v>5227</v>
      </c>
      <c r="E86" s="553"/>
      <c r="F86" s="553"/>
      <c r="G86" s="553"/>
      <c r="H86" s="553"/>
      <c r="I86" s="553"/>
      <c r="J86" s="553"/>
      <c r="K86" s="553"/>
      <c r="L86" s="553"/>
      <c r="M86" s="553"/>
      <c r="N86" s="553"/>
      <c r="O86" s="553"/>
      <c r="P86" s="553"/>
      <c r="Q86" s="553"/>
      <c r="R86" s="553"/>
      <c r="S86" s="553"/>
      <c r="T86" s="553"/>
      <c r="U86" s="553"/>
      <c r="V86" s="553"/>
      <c r="W86" s="553"/>
    </row>
    <row r="87" spans="1:24" s="386" customFormat="1" ht="52.05" customHeight="1">
      <c r="A87" s="289"/>
      <c r="B87" s="289"/>
      <c r="C87" s="290"/>
      <c r="D87" s="520" t="s">
        <v>4547</v>
      </c>
      <c r="E87" s="520"/>
      <c r="F87" s="520"/>
      <c r="G87" s="520"/>
      <c r="H87" s="520"/>
      <c r="I87" s="520"/>
      <c r="J87" s="520"/>
      <c r="K87" s="520"/>
      <c r="L87" s="520"/>
      <c r="M87" s="520"/>
      <c r="N87" s="520"/>
      <c r="O87" s="520"/>
      <c r="P87" s="520"/>
      <c r="Q87" s="520"/>
      <c r="R87" s="520"/>
      <c r="S87" s="520"/>
      <c r="T87" s="520"/>
      <c r="U87" s="520"/>
      <c r="V87" s="520"/>
      <c r="W87" s="520"/>
      <c r="X87" s="290"/>
    </row>
    <row r="88" spans="1:24" s="377" customFormat="1" ht="14.4" hidden="1">
      <c r="A88"/>
      <c r="B88"/>
      <c r="C88"/>
      <c r="D88" s="520" t="s">
        <v>6004</v>
      </c>
      <c r="E88" s="520"/>
      <c r="F88" s="520"/>
      <c r="G88" s="520"/>
      <c r="H88" s="520"/>
      <c r="I88" s="520"/>
      <c r="J88" s="520"/>
      <c r="K88" s="520"/>
      <c r="L88" s="520"/>
      <c r="M88" s="520"/>
      <c r="N88" s="520"/>
      <c r="O88" s="520"/>
      <c r="P88" s="520"/>
      <c r="Q88" s="520"/>
      <c r="R88" s="520"/>
      <c r="S88" s="520"/>
      <c r="T88" s="520"/>
      <c r="U88" s="520"/>
      <c r="V88" s="520"/>
      <c r="W88" s="520"/>
      <c r="X88"/>
    </row>
  </sheetData>
  <sheetProtection algorithmName="SHA-512" hashValue="f6WmRsflo0GP9QUntTIQGsuv/ia4U4QgQO0TQ3aj1noR2JPA8LG0EeYpAgq9sDY2MBTwzflwsaqevt0s4m+/5g==" saltValue="qiU8yW4nqQt30TVX8Y7oEA==" spinCount="100000" sheet="1" objects="1" scenarios="1"/>
  <mergeCells count="49">
    <mergeCell ref="I51:K51"/>
    <mergeCell ref="O51:Q51"/>
    <mergeCell ref="D88:W88"/>
    <mergeCell ref="D58:E58"/>
    <mergeCell ref="N11:P11"/>
    <mergeCell ref="L51:N51"/>
    <mergeCell ref="D48:Q49"/>
    <mergeCell ref="D52:E52"/>
    <mergeCell ref="D53:E53"/>
    <mergeCell ref="D54:E54"/>
    <mergeCell ref="D55:E55"/>
    <mergeCell ref="F51:H51"/>
    <mergeCell ref="D56:E56"/>
    <mergeCell ref="D57:E57"/>
    <mergeCell ref="D82:E82"/>
    <mergeCell ref="D71:E71"/>
    <mergeCell ref="D59:E59"/>
    <mergeCell ref="D60:E60"/>
    <mergeCell ref="D61:E61"/>
    <mergeCell ref="D62:E62"/>
    <mergeCell ref="D63:E63"/>
    <mergeCell ref="D80:E80"/>
    <mergeCell ref="D64:E64"/>
    <mergeCell ref="D65:E65"/>
    <mergeCell ref="D66:E66"/>
    <mergeCell ref="D67:E67"/>
    <mergeCell ref="D68:E68"/>
    <mergeCell ref="D70:E70"/>
    <mergeCell ref="D76:E76"/>
    <mergeCell ref="D69:E69"/>
    <mergeCell ref="D77:E77"/>
    <mergeCell ref="D78:E78"/>
    <mergeCell ref="D79:E79"/>
    <mergeCell ref="D86:W86"/>
    <mergeCell ref="D87:W87"/>
    <mergeCell ref="D83:E83"/>
    <mergeCell ref="D8:V9"/>
    <mergeCell ref="D4:W4"/>
    <mergeCell ref="D5:W5"/>
    <mergeCell ref="T11:V11"/>
    <mergeCell ref="E11:G11"/>
    <mergeCell ref="H11:J11"/>
    <mergeCell ref="K11:M11"/>
    <mergeCell ref="Q11:S11"/>
    <mergeCell ref="D81:E81"/>
    <mergeCell ref="D72:E72"/>
    <mergeCell ref="D73:E73"/>
    <mergeCell ref="D74:E74"/>
    <mergeCell ref="D75:E75"/>
  </mergeCells>
  <printOptions horizontalCentered="1"/>
  <pageMargins left="0.23622047244094491" right="0.23622047244094491" top="1.1811023622047245" bottom="0" header="0.31496062992125984" footer="0.19685039370078741"/>
  <pageSetup paperSize="9" scale="35" orientation="portrait" r:id="rId1"/>
  <headerFooter>
    <oddHeader>&amp;L&amp;"Calibri"&amp;12&amp;K000000 EBA Regular Use&amp;1#_x000D_&amp;C&amp;G&amp;R&amp;"-,Bold"&amp;12&amp;P</oddHeader>
  </headerFooter>
  <ignoredErrors>
    <ignoredError sqref="D83" formula="1"/>
  </ignoredErrors>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C88"/>
  <sheetViews>
    <sheetView showGridLines="0" topLeftCell="C54" zoomScale="55" zoomScaleNormal="55" workbookViewId="0">
      <selection activeCell="D86" sqref="D86"/>
    </sheetView>
  </sheetViews>
  <sheetFormatPr defaultColWidth="0" defaultRowHeight="0" customHeight="1" zeroHeight="1"/>
  <cols>
    <col min="1" max="1" width="23" style="2" hidden="1" customWidth="1"/>
    <col min="2" max="2" width="10.21875" style="2" hidden="1" customWidth="1"/>
    <col min="3" max="3" width="2.5546875" customWidth="1"/>
    <col min="4" max="4" width="13.5546875" customWidth="1"/>
    <col min="5" max="5" width="10.5546875" customWidth="1"/>
    <col min="6" max="9" width="12" customWidth="1"/>
    <col min="10" max="12" width="10.5546875" customWidth="1"/>
    <col min="13" max="13" width="11.77734375" customWidth="1"/>
    <col min="14" max="24" width="10.5546875" customWidth="1"/>
    <col min="25" max="25" width="2.44140625" style="378" customWidth="1"/>
    <col min="26" max="29" width="0" style="378" hidden="1" customWidth="1"/>
    <col min="30" max="16384" width="9.21875" style="378" hidden="1"/>
  </cols>
  <sheetData>
    <row r="1" spans="1:24" ht="32.25" hidden="1" customHeight="1">
      <c r="D1" s="2"/>
      <c r="E1" s="2"/>
      <c r="F1" s="2"/>
      <c r="G1" s="2"/>
      <c r="H1" s="2"/>
      <c r="I1" s="2"/>
      <c r="J1" s="2"/>
      <c r="K1" s="2"/>
      <c r="L1" s="2"/>
      <c r="M1" s="2"/>
      <c r="N1" s="2"/>
      <c r="O1" s="2"/>
      <c r="P1" s="2"/>
      <c r="Q1" s="2"/>
      <c r="R1" s="2"/>
      <c r="S1" s="2"/>
      <c r="T1" s="2"/>
      <c r="U1" s="2"/>
      <c r="V1" s="2"/>
      <c r="W1" s="2"/>
      <c r="X1" s="2"/>
    </row>
    <row r="2" spans="1:24" ht="36.75" hidden="1" customHeight="1" thickTop="1">
      <c r="A2" s="362" t="str">
        <f>'Reference Dates'!$C$8</f>
        <v>202312</v>
      </c>
      <c r="D2" s="2"/>
      <c r="E2" s="2"/>
      <c r="F2" s="2"/>
      <c r="G2" s="2"/>
      <c r="H2" s="2"/>
      <c r="I2" s="2"/>
      <c r="J2" s="2"/>
      <c r="K2" s="2"/>
      <c r="L2" s="2"/>
      <c r="M2" s="2"/>
      <c r="N2" s="2"/>
      <c r="O2" s="2"/>
      <c r="P2" s="2"/>
      <c r="Q2" s="2"/>
      <c r="R2" s="2"/>
      <c r="S2" s="2"/>
      <c r="T2" s="2"/>
      <c r="U2" s="2"/>
      <c r="V2" s="2"/>
      <c r="W2" s="2"/>
      <c r="X2" s="2"/>
    </row>
    <row r="3" spans="1:24" ht="36.75" hidden="1" customHeight="1" thickTop="1">
      <c r="A3" s="366">
        <f>DATE(LEFT(A2,4),RIGHT(A2,2),1)</f>
        <v>45261</v>
      </c>
      <c r="E3" s="2"/>
      <c r="F3" s="2"/>
      <c r="G3" s="2"/>
      <c r="H3" s="2"/>
      <c r="I3" s="1"/>
      <c r="J3" s="1"/>
      <c r="K3" s="1"/>
      <c r="L3" s="1"/>
    </row>
    <row r="4" spans="1:24" s="379" customFormat="1" ht="60" customHeight="1" thickTop="1">
      <c r="A4" s="170"/>
      <c r="B4" s="170"/>
      <c r="C4" s="32"/>
      <c r="D4" s="525" t="s">
        <v>4543</v>
      </c>
      <c r="E4" s="525"/>
      <c r="F4" s="525"/>
      <c r="G4" s="525"/>
      <c r="H4" s="525"/>
      <c r="I4" s="525"/>
      <c r="J4" s="525"/>
      <c r="K4" s="525"/>
      <c r="L4" s="525"/>
      <c r="M4" s="525"/>
      <c r="N4" s="525"/>
      <c r="O4" s="525"/>
      <c r="P4" s="525"/>
      <c r="Q4" s="525"/>
      <c r="R4" s="525"/>
      <c r="S4" s="525"/>
      <c r="T4" s="525"/>
      <c r="U4" s="525"/>
      <c r="V4" s="525"/>
      <c r="W4" s="525"/>
      <c r="X4" s="525"/>
    </row>
    <row r="5" spans="1:24" s="380" customFormat="1" ht="40.049999999999997" customHeight="1" thickBot="1">
      <c r="A5" s="9"/>
      <c r="B5" s="9"/>
      <c r="C5" s="171"/>
      <c r="D5" s="526" t="s">
        <v>1483</v>
      </c>
      <c r="E5" s="526"/>
      <c r="F5" s="526"/>
      <c r="G5" s="526"/>
      <c r="H5" s="526"/>
      <c r="I5" s="526"/>
      <c r="J5" s="526"/>
      <c r="K5" s="526"/>
      <c r="L5" s="526"/>
      <c r="M5" s="526"/>
      <c r="N5" s="526"/>
      <c r="O5" s="526"/>
      <c r="P5" s="526"/>
      <c r="Q5" s="526"/>
      <c r="R5" s="526"/>
      <c r="S5" s="526"/>
      <c r="T5" s="526"/>
      <c r="U5" s="526"/>
      <c r="V5" s="526"/>
      <c r="W5" s="526"/>
      <c r="X5" s="526"/>
    </row>
    <row r="6" spans="1:24" s="381" customFormat="1" ht="18" customHeight="1" thickTop="1">
      <c r="A6" s="2"/>
      <c r="B6" s="2"/>
      <c r="C6"/>
      <c r="D6" s="89"/>
      <c r="E6" s="2"/>
      <c r="F6" s="2"/>
      <c r="G6" s="2"/>
      <c r="H6" s="2"/>
      <c r="I6" s="2"/>
      <c r="J6" s="2"/>
      <c r="K6" s="2"/>
      <c r="L6" s="2"/>
      <c r="M6" s="2"/>
      <c r="N6" s="2"/>
      <c r="O6" s="2"/>
      <c r="P6" s="2"/>
      <c r="Q6" s="2"/>
      <c r="R6" s="2"/>
      <c r="S6" s="2"/>
      <c r="T6" s="2"/>
      <c r="U6" s="2"/>
      <c r="V6" s="2"/>
      <c r="W6" s="226"/>
      <c r="X6" s="288"/>
    </row>
    <row r="7" spans="1:24" ht="15" customHeight="1">
      <c r="C7" s="2"/>
      <c r="D7" s="89"/>
      <c r="E7" s="2"/>
      <c r="F7" s="2" t="s">
        <v>1876</v>
      </c>
      <c r="G7" s="2" t="s">
        <v>1876</v>
      </c>
      <c r="H7" s="2" t="s">
        <v>1908</v>
      </c>
      <c r="I7" s="2" t="s">
        <v>1908</v>
      </c>
      <c r="J7" s="2" t="s">
        <v>1940</v>
      </c>
      <c r="K7" s="2" t="s">
        <v>1940</v>
      </c>
      <c r="L7" s="2" t="s">
        <v>1972</v>
      </c>
      <c r="M7" s="2" t="s">
        <v>1972</v>
      </c>
      <c r="N7" s="2" t="s">
        <v>2004</v>
      </c>
      <c r="O7" s="2" t="s">
        <v>2004</v>
      </c>
      <c r="P7" s="2" t="s">
        <v>2036</v>
      </c>
      <c r="Q7" s="2" t="s">
        <v>2036</v>
      </c>
      <c r="R7" s="2" t="s">
        <v>2068</v>
      </c>
      <c r="S7" s="2" t="s">
        <v>2068</v>
      </c>
      <c r="T7" s="2" t="s">
        <v>2100</v>
      </c>
      <c r="U7" s="2" t="s">
        <v>2100</v>
      </c>
      <c r="V7" s="2" t="s">
        <v>2316</v>
      </c>
      <c r="W7" s="2" t="s">
        <v>2316</v>
      </c>
      <c r="X7" s="288"/>
    </row>
    <row r="8" spans="1:24" ht="15" customHeight="1">
      <c r="A8" s="2">
        <v>43921</v>
      </c>
      <c r="C8" s="2"/>
      <c r="D8" s="89"/>
      <c r="E8" s="2"/>
      <c r="F8" s="226">
        <f>TEXT(F14,"YYYYMM")+0</f>
        <v>202306</v>
      </c>
      <c r="G8" s="226">
        <f>TEXT(G14,"YYYYMM")+0</f>
        <v>202312</v>
      </c>
      <c r="H8" s="226">
        <f>TEXT(F14,"YYYYMM")+0</f>
        <v>202306</v>
      </c>
      <c r="I8" s="226">
        <f>TEXT(G14,"YYYYMM")+0</f>
        <v>202312</v>
      </c>
      <c r="J8" s="226">
        <f>TEXT(H14,"YYYYMM")+0</f>
        <v>202306</v>
      </c>
      <c r="K8" s="226">
        <f>TEXT(I14,"YYYYMM")+0</f>
        <v>202312</v>
      </c>
      <c r="L8" s="226">
        <f>TEXT(F14,"YYYYMM")+0</f>
        <v>202306</v>
      </c>
      <c r="M8" s="226">
        <f>TEXT(G14,"YYYYMM")+0</f>
        <v>202312</v>
      </c>
      <c r="N8" s="226">
        <f t="shared" ref="N8:S8" si="0">TEXT(F14,"YYYYMM")+0</f>
        <v>202306</v>
      </c>
      <c r="O8" s="226">
        <f t="shared" si="0"/>
        <v>202312</v>
      </c>
      <c r="P8" s="226">
        <f t="shared" si="0"/>
        <v>202306</v>
      </c>
      <c r="Q8" s="226">
        <f t="shared" si="0"/>
        <v>202312</v>
      </c>
      <c r="R8" s="226">
        <f t="shared" si="0"/>
        <v>202306</v>
      </c>
      <c r="S8" s="226">
        <f t="shared" si="0"/>
        <v>202312</v>
      </c>
      <c r="T8" s="226">
        <f>TEXT(J14,"YYYYMM")+0</f>
        <v>202306</v>
      </c>
      <c r="U8" s="226">
        <f>TEXT(K14,"YYYYMM")+0</f>
        <v>202312</v>
      </c>
      <c r="V8" s="226">
        <f>TEXT(L14,"YYYYMM")+0</f>
        <v>202306</v>
      </c>
      <c r="W8" s="226">
        <f>TEXT(M14,"YYYYMM")+0</f>
        <v>202312</v>
      </c>
      <c r="X8" s="288"/>
    </row>
    <row r="9" spans="1:24" ht="31.5" customHeight="1">
      <c r="D9" s="529" t="s">
        <v>5228</v>
      </c>
      <c r="E9" s="529"/>
      <c r="F9" s="529"/>
      <c r="G9" s="529"/>
      <c r="H9" s="529"/>
      <c r="I9" s="529"/>
      <c r="J9" s="529"/>
      <c r="K9" s="529"/>
      <c r="L9" s="529"/>
      <c r="M9" s="529"/>
      <c r="N9" s="529"/>
      <c r="O9" s="529"/>
      <c r="P9" s="529"/>
      <c r="Q9" s="529"/>
      <c r="R9" s="529"/>
      <c r="S9" s="529"/>
      <c r="T9" s="529"/>
      <c r="U9" s="529"/>
      <c r="V9" s="529"/>
      <c r="W9" s="529"/>
      <c r="X9" s="288"/>
    </row>
    <row r="10" spans="1:24" ht="31.5" customHeight="1">
      <c r="D10" s="529"/>
      <c r="E10" s="529"/>
      <c r="F10" s="529"/>
      <c r="G10" s="529"/>
      <c r="H10" s="529"/>
      <c r="I10" s="529"/>
      <c r="J10" s="529"/>
      <c r="K10" s="529"/>
      <c r="L10" s="529"/>
      <c r="M10" s="529"/>
      <c r="N10" s="529"/>
      <c r="O10" s="529"/>
      <c r="P10" s="529"/>
      <c r="Q10" s="529"/>
      <c r="R10" s="529"/>
      <c r="S10" s="529"/>
      <c r="T10" s="529"/>
      <c r="U10" s="529"/>
      <c r="V10" s="529"/>
      <c r="W10" s="529"/>
      <c r="X10" s="288"/>
    </row>
    <row r="11" spans="1:24" ht="31.5" customHeight="1">
      <c r="D11" s="567"/>
      <c r="E11" s="567"/>
      <c r="F11" s="555" t="s">
        <v>5229</v>
      </c>
      <c r="G11" s="555"/>
      <c r="H11" s="555"/>
      <c r="I11" s="555"/>
      <c r="J11" s="555"/>
      <c r="K11" s="555"/>
      <c r="L11" s="555"/>
      <c r="M11" s="555"/>
      <c r="N11" s="555"/>
      <c r="O11" s="555"/>
      <c r="P11" s="555"/>
      <c r="Q11" s="555"/>
      <c r="R11" s="555"/>
      <c r="S11" s="555"/>
      <c r="T11" s="555"/>
      <c r="U11" s="555"/>
      <c r="V11" s="555"/>
      <c r="W11" s="555"/>
      <c r="X11" s="288"/>
    </row>
    <row r="12" spans="1:24" s="381" customFormat="1" ht="54" customHeight="1">
      <c r="A12" s="2"/>
      <c r="B12" s="2"/>
      <c r="C12"/>
      <c r="D12" s="564"/>
      <c r="E12" s="564"/>
      <c r="F12" s="555" t="s">
        <v>4539</v>
      </c>
      <c r="G12" s="555"/>
      <c r="H12" s="555"/>
      <c r="I12" s="555"/>
      <c r="J12" s="555"/>
      <c r="K12" s="558"/>
      <c r="L12" s="554" t="s">
        <v>4540</v>
      </c>
      <c r="M12" s="555"/>
      <c r="N12" s="555"/>
      <c r="O12" s="555"/>
      <c r="P12" s="555"/>
      <c r="Q12" s="555"/>
      <c r="R12" s="555"/>
      <c r="S12" s="555"/>
      <c r="T12" s="555"/>
      <c r="U12" s="555"/>
      <c r="V12" s="555"/>
      <c r="W12" s="555"/>
      <c r="X12" s="288"/>
    </row>
    <row r="13" spans="1:24" ht="66.75" customHeight="1">
      <c r="D13" s="568" t="s">
        <v>4531</v>
      </c>
      <c r="E13" s="568"/>
      <c r="F13" s="200"/>
      <c r="G13" s="201"/>
      <c r="H13" s="565" t="s">
        <v>4532</v>
      </c>
      <c r="I13" s="566"/>
      <c r="J13" s="565" t="s">
        <v>4533</v>
      </c>
      <c r="K13" s="566"/>
      <c r="L13" s="202"/>
      <c r="M13" s="201"/>
      <c r="N13" s="565" t="s">
        <v>4534</v>
      </c>
      <c r="O13" s="566"/>
      <c r="P13" s="565" t="s">
        <v>4535</v>
      </c>
      <c r="Q13" s="566"/>
      <c r="R13" s="565" t="s">
        <v>4536</v>
      </c>
      <c r="S13" s="566"/>
      <c r="T13" s="565" t="s">
        <v>4537</v>
      </c>
      <c r="U13" s="569"/>
      <c r="V13" s="565" t="s">
        <v>4538</v>
      </c>
      <c r="W13" s="569"/>
      <c r="X13" s="288"/>
    </row>
    <row r="14" spans="1:24" ht="21" customHeight="1">
      <c r="D14" s="292"/>
      <c r="E14" s="142"/>
      <c r="F14" s="293">
        <f>IF(OR(MONTH($A$3)=9,MONTH($A$3)=3),EOMONTH($A$3,-9),EOMONTH($A$3,-6))</f>
        <v>45107</v>
      </c>
      <c r="G14" s="294">
        <f>EOMONTH(F$14,6)</f>
        <v>45291</v>
      </c>
      <c r="H14" s="293">
        <f>IF(OR(MONTH($A$3)=9,MONTH($A$3)=3),EOMONTH($A$3,-9),EOMONTH($A$3,-6))</f>
        <v>45107</v>
      </c>
      <c r="I14" s="294">
        <f>EOMONTH(H$14,6)</f>
        <v>45291</v>
      </c>
      <c r="J14" s="293">
        <f>IF(OR(MONTH($A$3)=9,MONTH($A$3)=3),EOMONTH($A$3,-9),EOMONTH($A$3,-6))</f>
        <v>45107</v>
      </c>
      <c r="K14" s="294">
        <f>EOMONTH(J$14,6)</f>
        <v>45291</v>
      </c>
      <c r="L14" s="293">
        <f t="shared" ref="L14" si="1">IF(OR(MONTH($A$3)=9,MONTH($A$3)=3),EOMONTH($A$3,-9),EOMONTH($A$3,-6))</f>
        <v>45107</v>
      </c>
      <c r="M14" s="294">
        <f t="shared" ref="M14" si="2">EOMONTH(L$14,6)</f>
        <v>45291</v>
      </c>
      <c r="N14" s="293">
        <f t="shared" ref="N14" si="3">IF(OR(MONTH($A$3)=9,MONTH($A$3)=3),EOMONTH($A$3,-9),EOMONTH($A$3,-6))</f>
        <v>45107</v>
      </c>
      <c r="O14" s="294">
        <f t="shared" ref="O14" si="4">EOMONTH(N$14,6)</f>
        <v>45291</v>
      </c>
      <c r="P14" s="293">
        <f t="shared" ref="P14" si="5">IF(OR(MONTH($A$3)=9,MONTH($A$3)=3),EOMONTH($A$3,-9),EOMONTH($A$3,-6))</f>
        <v>45107</v>
      </c>
      <c r="Q14" s="294">
        <f t="shared" ref="Q14" si="6">EOMONTH(P$14,6)</f>
        <v>45291</v>
      </c>
      <c r="R14" s="293">
        <f t="shared" ref="R14" si="7">IF(OR(MONTH($A$3)=9,MONTH($A$3)=3),EOMONTH($A$3,-9),EOMONTH($A$3,-6))</f>
        <v>45107</v>
      </c>
      <c r="S14" s="294">
        <f t="shared" ref="S14" si="8">EOMONTH(R$14,6)</f>
        <v>45291</v>
      </c>
      <c r="T14" s="293">
        <f t="shared" ref="T14" si="9">IF(OR(MONTH($A$3)=9,MONTH($A$3)=3),EOMONTH($A$3,-9),EOMONTH($A$3,-6))</f>
        <v>45107</v>
      </c>
      <c r="U14" s="294">
        <f t="shared" ref="U14" si="10">EOMONTH(T$14,6)</f>
        <v>45291</v>
      </c>
      <c r="V14" s="293">
        <f t="shared" ref="V14" si="11">IF(OR(MONTH($A$3)=9,MONTH($A$3)=3),EOMONTH($A$3,-9),EOMONTH($A$3,-6))</f>
        <v>45107</v>
      </c>
      <c r="W14" s="294">
        <f t="shared" ref="W14" si="12">EOMONTH(V$14,6)</f>
        <v>45291</v>
      </c>
      <c r="X14" s="288"/>
    </row>
    <row r="15" spans="1:24" ht="21" customHeight="1">
      <c r="A15" s="2">
        <v>1</v>
      </c>
      <c r="B15" s="1" t="s">
        <v>13</v>
      </c>
      <c r="D15" s="518" t="str">
        <f t="shared" ref="D15:D44" si="13">IF(OR(F15="n.a.",G15="n.a.",H15="n.a.",I15="n.a.",J15="n.a.",K15="n.a.",T15="n.a.",U15="n.a."),$B15&amp;"*",$B15)</f>
        <v>AT</v>
      </c>
      <c r="E15" s="519"/>
      <c r="F15" s="279">
        <f>IFERROR(INDEX('Data Annex'!$K$1:$BS$4779,MATCH(Sovereigns!F$7&amp;"|"&amp;Sovereigns!$B15,'Data Annex'!$K$1:$K$4779,0),MATCH(Sovereigns!F$8,'Data Annex'!$K$1:$BS$1,0)),"")</f>
        <v>107.56283675958004</v>
      </c>
      <c r="G15" s="234">
        <f>IFERROR(INDEX('Data Annex'!$K$1:$BS$4779,MATCH(Sovereigns!G$7&amp;"|"&amp;Sovereigns!$B15,'Data Annex'!$K$1:$K$4779,0),MATCH(Sovereigns!G$8,'Data Annex'!$K$1:$BS$1,0)),"")</f>
        <v>108.30147669318006</v>
      </c>
      <c r="H15" s="295">
        <f>IFERROR(INDEX('Data Annex'!$K$1:$BS$4779,MATCH(Sovereigns!H$7&amp;"|"&amp;Sovereigns!$B15,'Data Annex'!$K$1:$K$4779,0),MATCH(Sovereigns!H$8,'Data Annex'!$K$1:$BS$1,0)),"")</f>
        <v>0.23457897042979139</v>
      </c>
      <c r="I15" s="296">
        <f>IFERROR(INDEX('Data Annex'!$K$1:$BS$4779,MATCH(Sovereigns!I$7&amp;"|"&amp;Sovereigns!$B15,'Data Annex'!$K$1:$K$4779,0),MATCH(Sovereigns!I$8,'Data Annex'!$K$1:$BS$1,0)),"")</f>
        <v>0.23286117655289648</v>
      </c>
      <c r="J15" s="295">
        <f>IFERROR(INDEX('Data Annex'!$K$1:$BS$4779,MATCH(Sovereigns!J$7&amp;"|"&amp;Sovereigns!$B15,'Data Annex'!$K$1:$K$4779,0),MATCH(Sovereigns!J$8,'Data Annex'!$K$1:$BS$1,0)),"")</f>
        <v>0.64937041359342051</v>
      </c>
      <c r="K15" s="296">
        <f>IFERROR(INDEX('Data Annex'!$K$1:$BS$4779,MATCH(Sovereigns!K$7&amp;"|"&amp;Sovereigns!$B15,'Data Annex'!$K$1:$K$4779,0),MATCH(Sovereigns!K$8,'Data Annex'!$K$1:$BS$1,0)),"")</f>
        <v>0.64323811741199333</v>
      </c>
      <c r="L15" s="279">
        <f>IFERROR(INDEX('Data Annex'!$K$1:$BS$4779,MATCH(Sovereigns!L$7&amp;"|"&amp;Sovereigns!$B15,'Data Annex'!$K$1:$K$4779,0),MATCH(Sovereigns!L$8,'Data Annex'!$K$1:$BS$1,0)),"")</f>
        <v>106.99287443627</v>
      </c>
      <c r="M15" s="234">
        <f>IFERROR(INDEX('Data Annex'!$K$1:$BS$4779,MATCH(Sovereigns!M$7&amp;"|"&amp;Sovereigns!$B15,'Data Annex'!$K$1:$K$4779,0),MATCH(Sovereigns!M$8,'Data Annex'!$K$1:$BS$1,0)),"")</f>
        <v>107.52229792915992</v>
      </c>
      <c r="N15" s="295">
        <f>IFERROR(INDEX('Data Annex'!$K$1:$BS$4779,MATCH(Sovereigns!N$7&amp;"|"&amp;Sovereigns!$B15,'Data Annex'!$K$1:$K$4779,0),MATCH(Sovereigns!N$8,'Data Annex'!$K$1:$BS$1,0)),"")</f>
        <v>2.9588420748097356E-2</v>
      </c>
      <c r="O15" s="296">
        <f>IFERROR(INDEX('Data Annex'!$K$1:$BS$4779,MATCH(Sovereigns!O$7&amp;"|"&amp;Sovereigns!$B15,'Data Annex'!$K$1:$K$4779,0),MATCH(Sovereigns!O$8,'Data Annex'!$K$1:$BS$1,0)),"")</f>
        <v>3.1402641054547389E-2</v>
      </c>
      <c r="P15" s="295">
        <f>IFERROR(INDEX('Data Annex'!$K$1:$BS$4779,MATCH(Sovereigns!P$7&amp;"|"&amp;Sovereigns!$B15,'Data Annex'!$K$1:$K$4779,0),MATCH(Sovereigns!P$8,'Data Annex'!$K$1:$BS$1,0)),"")</f>
        <v>1.4679919977390466E-3</v>
      </c>
      <c r="Q15" s="296">
        <f>IFERROR(INDEX('Data Annex'!$K$1:$BS$4779,MATCH(Sovereigns!Q$7&amp;"|"&amp;Sovereigns!$B15,'Data Annex'!$K$1:$K$4779,0),MATCH(Sovereigns!Q$8,'Data Annex'!$K$1:$BS$1,0)),"")</f>
        <v>2.2623644170700992E-3</v>
      </c>
      <c r="R15" s="295">
        <f>IFERROR(INDEX('Data Annex'!$K$1:$BS$4779,MATCH(Sovereigns!R$7&amp;"|"&amp;Sovereigns!$B15,'Data Annex'!$K$1:$K$4779,0),MATCH(Sovereigns!R$8,'Data Annex'!$K$1:$BS$1,0)),"")</f>
        <v>0.21636152634525921</v>
      </c>
      <c r="S15" s="296">
        <f>IFERROR(INDEX('Data Annex'!$K$1:$BS$4779,MATCH(Sovereigns!S$7&amp;"|"&amp;Sovereigns!$B15,'Data Annex'!$K$1:$K$4779,0),MATCH(Sovereigns!S$8,'Data Annex'!$K$1:$BS$1,0)),"")</f>
        <v>0.20815604862086615</v>
      </c>
      <c r="T15" s="295">
        <f>IFERROR(INDEX('Data Annex'!$K$1:$BS$4779,MATCH(Sovereigns!T$7&amp;"|"&amp;Sovereigns!$B15,'Data Annex'!$K$1:$K$4779,0),MATCH(Sovereigns!T$8,'Data Annex'!$K$1:$BS$1,0)),"")</f>
        <v>0.75142040856812076</v>
      </c>
      <c r="U15" s="296">
        <f>IFERROR(INDEX('Data Annex'!$K$1:$BS$4779,MATCH(Sovereigns!U$7&amp;"|"&amp;Sovereigns!$B15,'Data Annex'!$K$1:$K$4779,0),MATCH(Sovereigns!U$8,'Data Annex'!$K$1:$BS$1,0)),"")</f>
        <v>0.75709768105327857</v>
      </c>
      <c r="V15" s="295">
        <f>IFERROR(INDEX('Data Annex'!$K$1:$BS$4779,MATCH(Sovereigns!V$7&amp;"|"&amp;Sovereigns!$B15,'Data Annex'!$K$1:$K$4779,0),MATCH(Sovereigns!V$8,'Data Annex'!$K$1:$BS$1,0)),"")</f>
        <v>1.1616523407830259E-3</v>
      </c>
      <c r="W15" s="296">
        <f>IFERROR(INDEX('Data Annex'!$K$1:$BS$4779,MATCH(Sovereigns!W$7&amp;"|"&amp;Sovereigns!$B15,'Data Annex'!$K$1:$K$4779,0),MATCH(Sovereigns!W$8,'Data Annex'!$K$1:$BS$1,0)),"")</f>
        <v>1.0812648542382064E-3</v>
      </c>
      <c r="X15" s="297"/>
    </row>
    <row r="16" spans="1:24" ht="21" customHeight="1">
      <c r="A16" s="2">
        <v>2</v>
      </c>
      <c r="B16" s="1" t="s">
        <v>14</v>
      </c>
      <c r="D16" s="518" t="str">
        <f t="shared" si="13"/>
        <v>BE</v>
      </c>
      <c r="E16" s="519"/>
      <c r="F16" s="281">
        <f>IFERROR(INDEX('Data Annex'!$K$1:$BS$4779,MATCH(Sovereigns!F$7&amp;"|"&amp;Sovereigns!$B16,'Data Annex'!$K$1:$K$4779,0),MATCH(Sovereigns!F$8,'Data Annex'!$K$1:$BS$1,0)),"")</f>
        <v>159.10966842414246</v>
      </c>
      <c r="G16" s="239">
        <f>IFERROR(INDEX('Data Annex'!$K$1:$BS$4779,MATCH(Sovereigns!G$7&amp;"|"&amp;Sovereigns!$B16,'Data Annex'!$K$1:$K$4779,0),MATCH(Sovereigns!G$8,'Data Annex'!$K$1:$BS$1,0)),"")</f>
        <v>144.17878525787427</v>
      </c>
      <c r="H16" s="298">
        <f>IFERROR(INDEX('Data Annex'!$K$1:$BS$4779,MATCH(Sovereigns!H$7&amp;"|"&amp;Sovereigns!$B16,'Data Annex'!$K$1:$K$4779,0),MATCH(Sovereigns!H$8,'Data Annex'!$K$1:$BS$1,0)),"")</f>
        <v>0.35321260673975846</v>
      </c>
      <c r="I16" s="299">
        <f>IFERROR(INDEX('Data Annex'!$K$1:$BS$4779,MATCH(Sovereigns!I$7&amp;"|"&amp;Sovereigns!$B16,'Data Annex'!$K$1:$K$4779,0),MATCH(Sovereigns!I$8,'Data Annex'!$K$1:$BS$1,0)),"")</f>
        <v>0.39008921119206486</v>
      </c>
      <c r="J16" s="298">
        <f>IFERROR(INDEX('Data Annex'!$K$1:$BS$4779,MATCH(Sovereigns!J$7&amp;"|"&amp;Sovereigns!$B16,'Data Annex'!$K$1:$K$4779,0),MATCH(Sovereigns!J$8,'Data Annex'!$K$1:$BS$1,0)),"")</f>
        <v>0.47901012556133465</v>
      </c>
      <c r="K16" s="299">
        <f>IFERROR(INDEX('Data Annex'!$K$1:$BS$4779,MATCH(Sovereigns!K$7&amp;"|"&amp;Sovereigns!$B16,'Data Annex'!$K$1:$K$4779,0),MATCH(Sovereigns!K$8,'Data Annex'!$K$1:$BS$1,0)),"")</f>
        <v>0.45724861179044002</v>
      </c>
      <c r="L16" s="281">
        <f>IFERROR(INDEX('Data Annex'!$K$1:$BS$4779,MATCH(Sovereigns!L$7&amp;"|"&amp;Sovereigns!$B16,'Data Annex'!$K$1:$K$4779,0),MATCH(Sovereigns!L$8,'Data Annex'!$K$1:$BS$1,0)),"")</f>
        <v>157.67893579996442</v>
      </c>
      <c r="M16" s="239">
        <f>IFERROR(INDEX('Data Annex'!$K$1:$BS$4779,MATCH(Sovereigns!M$7&amp;"|"&amp;Sovereigns!$B16,'Data Annex'!$K$1:$K$4779,0),MATCH(Sovereigns!M$8,'Data Annex'!$K$1:$BS$1,0)),"")</f>
        <v>142.61801111770444</v>
      </c>
      <c r="N16" s="298">
        <f>IFERROR(INDEX('Data Annex'!$K$1:$BS$4779,MATCH(Sovereigns!N$7&amp;"|"&amp;Sovereigns!$B16,'Data Annex'!$K$1:$K$4779,0),MATCH(Sovereigns!N$8,'Data Annex'!$K$1:$BS$1,0)),"")</f>
        <v>1.8040092050674202E-2</v>
      </c>
      <c r="O16" s="299">
        <f>IFERROR(INDEX('Data Annex'!$K$1:$BS$4779,MATCH(Sovereigns!O$7&amp;"|"&amp;Sovereigns!$B16,'Data Annex'!$K$1:$K$4779,0),MATCH(Sovereigns!O$8,'Data Annex'!$K$1:$BS$1,0)),"")</f>
        <v>2.3656312658810595E-2</v>
      </c>
      <c r="P16" s="298">
        <f>IFERROR(INDEX('Data Annex'!$K$1:$BS$4779,MATCH(Sovereigns!P$7&amp;"|"&amp;Sovereigns!$B16,'Data Annex'!$K$1:$K$4779,0),MATCH(Sovereigns!P$8,'Data Annex'!$K$1:$BS$1,0)),"")</f>
        <v>0</v>
      </c>
      <c r="Q16" s="299">
        <f>IFERROR(INDEX('Data Annex'!$K$1:$BS$4779,MATCH(Sovereigns!Q$7&amp;"|"&amp;Sovereigns!$B16,'Data Annex'!$K$1:$K$4779,0),MATCH(Sovereigns!Q$8,'Data Annex'!$K$1:$BS$1,0)),"")</f>
        <v>8.8571810466635747E-4</v>
      </c>
      <c r="R16" s="298">
        <f>IFERROR(INDEX('Data Annex'!$K$1:$BS$4779,MATCH(Sovereigns!R$7&amp;"|"&amp;Sovereigns!$B16,'Data Annex'!$K$1:$K$4779,0),MATCH(Sovereigns!R$8,'Data Annex'!$K$1:$BS$1,0)),"")</f>
        <v>0.15984398731853297</v>
      </c>
      <c r="S16" s="299">
        <f>IFERROR(INDEX('Data Annex'!$K$1:$BS$4779,MATCH(Sovereigns!S$7&amp;"|"&amp;Sovereigns!$B16,'Data Annex'!$K$1:$K$4779,0),MATCH(Sovereigns!S$8,'Data Annex'!$K$1:$BS$1,0)),"")</f>
        <v>0.11419438991901346</v>
      </c>
      <c r="T16" s="298">
        <f>IFERROR(INDEX('Data Annex'!$K$1:$BS$4779,MATCH(Sovereigns!T$7&amp;"|"&amp;Sovereigns!$B16,'Data Annex'!$K$1:$K$4779,0),MATCH(Sovereigns!T$8,'Data Annex'!$K$1:$BS$1,0)),"")</f>
        <v>0.81380155253077235</v>
      </c>
      <c r="U16" s="299">
        <f>IFERROR(INDEX('Data Annex'!$K$1:$BS$4779,MATCH(Sovereigns!U$7&amp;"|"&amp;Sovereigns!$B16,'Data Annex'!$K$1:$K$4779,0),MATCH(Sovereigns!U$8,'Data Annex'!$K$1:$BS$1,0)),"")</f>
        <v>0.85329673355929636</v>
      </c>
      <c r="V16" s="298">
        <f>IFERROR(INDEX('Data Annex'!$K$1:$BS$4779,MATCH(Sovereigns!V$7&amp;"|"&amp;Sovereigns!$B16,'Data Annex'!$K$1:$K$4779,0),MATCH(Sovereigns!V$8,'Data Annex'!$K$1:$BS$1,0)),"")</f>
        <v>8.3143681000209524E-3</v>
      </c>
      <c r="W16" s="299">
        <f>IFERROR(INDEX('Data Annex'!$K$1:$BS$4779,MATCH(Sovereigns!W$7&amp;"|"&amp;Sovereigns!$B16,'Data Annex'!$K$1:$K$4779,0),MATCH(Sovereigns!W$8,'Data Annex'!$K$1:$BS$1,0)),"")</f>
        <v>7.9668457582131591E-3</v>
      </c>
      <c r="X16" s="288"/>
    </row>
    <row r="17" spans="1:24" s="382" customFormat="1" ht="21" customHeight="1">
      <c r="A17" s="2">
        <v>3</v>
      </c>
      <c r="B17" s="1" t="s">
        <v>92</v>
      </c>
      <c r="C17"/>
      <c r="D17" s="518" t="str">
        <f t="shared" si="13"/>
        <v>BG</v>
      </c>
      <c r="E17" s="519"/>
      <c r="F17" s="279">
        <f>IFERROR(INDEX('Data Annex'!$K$1:$BS$4779,MATCH(Sovereigns!F$7&amp;"|"&amp;Sovereigns!$B17,'Data Annex'!$K$1:$K$4779,0),MATCH(Sovereigns!F$8,'Data Annex'!$K$1:$BS$1,0)),"")</f>
        <v>6.4419265773596495</v>
      </c>
      <c r="G17" s="234">
        <f>IFERROR(INDEX('Data Annex'!$K$1:$BS$4779,MATCH(Sovereigns!G$7&amp;"|"&amp;Sovereigns!$B17,'Data Annex'!$K$1:$K$4779,0),MATCH(Sovereigns!G$8,'Data Annex'!$K$1:$BS$1,0)),"")</f>
        <v>7.1873836793128136</v>
      </c>
      <c r="H17" s="295">
        <f>IFERROR(INDEX('Data Annex'!$K$1:$BS$4779,MATCH(Sovereigns!H$7&amp;"|"&amp;Sovereigns!$B17,'Data Annex'!$K$1:$K$4779,0),MATCH(Sovereigns!H$8,'Data Annex'!$K$1:$BS$1,0)),"")</f>
        <v>0.80091403209112988</v>
      </c>
      <c r="I17" s="296">
        <f>IFERROR(INDEX('Data Annex'!$K$1:$BS$4779,MATCH(Sovereigns!I$7&amp;"|"&amp;Sovereigns!$B17,'Data Annex'!$K$1:$K$4779,0),MATCH(Sovereigns!I$8,'Data Annex'!$K$1:$BS$1,0)),"")</f>
        <v>0.81497991937873315</v>
      </c>
      <c r="J17" s="295">
        <f>IFERROR(INDEX('Data Annex'!$K$1:$BS$4779,MATCH(Sovereigns!J$7&amp;"|"&amp;Sovereigns!$B17,'Data Annex'!$K$1:$K$4779,0),MATCH(Sovereigns!J$8,'Data Annex'!$K$1:$BS$1,0)),"")</f>
        <v>0.12604205690556161</v>
      </c>
      <c r="K17" s="296">
        <f>IFERROR(INDEX('Data Annex'!$K$1:$BS$4779,MATCH(Sovereigns!K$7&amp;"|"&amp;Sovereigns!$B17,'Data Annex'!$K$1:$K$4779,0),MATCH(Sovereigns!K$8,'Data Annex'!$K$1:$BS$1,0)),"")</f>
        <v>0.12137238979489703</v>
      </c>
      <c r="L17" s="279">
        <f>IFERROR(INDEX('Data Annex'!$K$1:$BS$4779,MATCH(Sovereigns!L$7&amp;"|"&amp;Sovereigns!$B17,'Data Annex'!$K$1:$K$4779,0),MATCH(Sovereigns!L$8,'Data Annex'!$K$1:$BS$1,0)),"")</f>
        <v>6.4228750383474793</v>
      </c>
      <c r="M17" s="234">
        <f>IFERROR(INDEX('Data Annex'!$K$1:$BS$4779,MATCH(Sovereigns!M$7&amp;"|"&amp;Sovereigns!$B17,'Data Annex'!$K$1:$K$4779,0),MATCH(Sovereigns!M$8,'Data Annex'!$K$1:$BS$1,0)),"")</f>
        <v>7.1625559873197648</v>
      </c>
      <c r="N17" s="295">
        <f>IFERROR(INDEX('Data Annex'!$K$1:$BS$4779,MATCH(Sovereigns!N$7&amp;"|"&amp;Sovereigns!$B17,'Data Annex'!$K$1:$K$4779,0),MATCH(Sovereigns!N$8,'Data Annex'!$K$1:$BS$1,0)),"")</f>
        <v>6.5066802612575103E-3</v>
      </c>
      <c r="O17" s="296">
        <f>IFERROR(INDEX('Data Annex'!$K$1:$BS$4779,MATCH(Sovereigns!O$7&amp;"|"&amp;Sovereigns!$B17,'Data Annex'!$K$1:$K$4779,0),MATCH(Sovereigns!O$8,'Data Annex'!$K$1:$BS$1,0)),"")</f>
        <v>6.3188656451888207E-3</v>
      </c>
      <c r="P17" s="295">
        <f>IFERROR(INDEX('Data Annex'!$K$1:$BS$4779,MATCH(Sovereigns!P$7&amp;"|"&amp;Sovereigns!$B17,'Data Annex'!$K$1:$K$4779,0),MATCH(Sovereigns!P$8,'Data Annex'!$K$1:$BS$1,0)),"")</f>
        <v>0</v>
      </c>
      <c r="Q17" s="296">
        <f>IFERROR(INDEX('Data Annex'!$K$1:$BS$4779,MATCH(Sovereigns!Q$7&amp;"|"&amp;Sovereigns!$B17,'Data Annex'!$K$1:$K$4779,0),MATCH(Sovereigns!Q$8,'Data Annex'!$K$1:$BS$1,0)),"")</f>
        <v>0</v>
      </c>
      <c r="R17" s="295">
        <f>IFERROR(INDEX('Data Annex'!$K$1:$BS$4779,MATCH(Sovereigns!R$7&amp;"|"&amp;Sovereigns!$B17,'Data Annex'!$K$1:$K$4779,0),MATCH(Sovereigns!R$8,'Data Annex'!$K$1:$BS$1,0)),"")</f>
        <v>0.28770072964519022</v>
      </c>
      <c r="S17" s="296">
        <f>IFERROR(INDEX('Data Annex'!$K$1:$BS$4779,MATCH(Sovereigns!S$7&amp;"|"&amp;Sovereigns!$B17,'Data Annex'!$K$1:$K$4779,0),MATCH(Sovereigns!S$8,'Data Annex'!$K$1:$BS$1,0)),"")</f>
        <v>0.25510405198205349</v>
      </c>
      <c r="T17" s="295">
        <f>IFERROR(INDEX('Data Annex'!$K$1:$BS$4779,MATCH(Sovereigns!T$7&amp;"|"&amp;Sovereigns!$B17,'Data Annex'!$K$1:$K$4779,0),MATCH(Sovereigns!T$8,'Data Annex'!$K$1:$BS$1,0)),"")</f>
        <v>0.70579259009355222</v>
      </c>
      <c r="U17" s="296">
        <f>IFERROR(INDEX('Data Annex'!$K$1:$BS$4779,MATCH(Sovereigns!U$7&amp;"|"&amp;Sovereigns!$B17,'Data Annex'!$K$1:$K$4779,0),MATCH(Sovereigns!U$8,'Data Annex'!$K$1:$BS$1,0)),"")</f>
        <v>0.73857708237275788</v>
      </c>
      <c r="V17" s="295">
        <f>IFERROR(INDEX('Data Annex'!$K$1:$BS$4779,MATCH(Sovereigns!V$7&amp;"|"&amp;Sovereigns!$B17,'Data Annex'!$K$1:$K$4779,0),MATCH(Sovereigns!V$8,'Data Annex'!$K$1:$BS$1,0)),"")</f>
        <v>0</v>
      </c>
      <c r="W17" s="296">
        <f>IFERROR(INDEX('Data Annex'!$K$1:$BS$4779,MATCH(Sovereigns!W$7&amp;"|"&amp;Sovereigns!$B17,'Data Annex'!$K$1:$K$4779,0),MATCH(Sovereigns!W$8,'Data Annex'!$K$1:$BS$1,0)),"")</f>
        <v>0</v>
      </c>
      <c r="X17" s="288"/>
    </row>
    <row r="18" spans="1:24" ht="21" customHeight="1">
      <c r="A18" s="2">
        <v>4</v>
      </c>
      <c r="B18" s="1" t="s">
        <v>15</v>
      </c>
      <c r="D18" s="518" t="str">
        <f t="shared" si="13"/>
        <v>CY</v>
      </c>
      <c r="E18" s="519"/>
      <c r="F18" s="281">
        <f>IFERROR(INDEX('Data Annex'!$K$1:$BS$4779,MATCH(Sovereigns!F$7&amp;"|"&amp;Sovereigns!$B18,'Data Annex'!$K$1:$K$4779,0),MATCH(Sovereigns!F$8,'Data Annex'!$K$1:$BS$1,0)),"")</f>
        <v>4.0025510957900003</v>
      </c>
      <c r="G18" s="239">
        <f>IFERROR(INDEX('Data Annex'!$K$1:$BS$4779,MATCH(Sovereigns!G$7&amp;"|"&amp;Sovereigns!$B18,'Data Annex'!$K$1:$K$4779,0),MATCH(Sovereigns!G$8,'Data Annex'!$K$1:$BS$1,0)),"")</f>
        <v>4.0468176145000001</v>
      </c>
      <c r="H18" s="298">
        <f>IFERROR(INDEX('Data Annex'!$K$1:$BS$4779,MATCH(Sovereigns!H$7&amp;"|"&amp;Sovereigns!$B18,'Data Annex'!$K$1:$K$4779,0),MATCH(Sovereigns!H$8,'Data Annex'!$K$1:$BS$1,0)),"")</f>
        <v>0.59786678605477872</v>
      </c>
      <c r="I18" s="299">
        <f>IFERROR(INDEX('Data Annex'!$K$1:$BS$4779,MATCH(Sovereigns!I$7&amp;"|"&amp;Sovereigns!$B18,'Data Annex'!$K$1:$K$4779,0),MATCH(Sovereigns!I$8,'Data Annex'!$K$1:$BS$1,0)),"")</f>
        <v>0.47333321674460149</v>
      </c>
      <c r="J18" s="298">
        <f>IFERROR(INDEX('Data Annex'!$K$1:$BS$4779,MATCH(Sovereigns!J$7&amp;"|"&amp;Sovereigns!$B18,'Data Annex'!$K$1:$K$4779,0),MATCH(Sovereigns!J$8,'Data Annex'!$K$1:$BS$1,0)),"")</f>
        <v>0.18813002370963541</v>
      </c>
      <c r="K18" s="299">
        <f>IFERROR(INDEX('Data Annex'!$K$1:$BS$4779,MATCH(Sovereigns!K$7&amp;"|"&amp;Sovereigns!$B18,'Data Annex'!$K$1:$K$4779,0),MATCH(Sovereigns!K$8,'Data Annex'!$K$1:$BS$1,0)),"")</f>
        <v>0.24427349853327571</v>
      </c>
      <c r="L18" s="281">
        <f>IFERROR(INDEX('Data Annex'!$K$1:$BS$4779,MATCH(Sovereigns!L$7&amp;"|"&amp;Sovereigns!$B18,'Data Annex'!$K$1:$K$4779,0),MATCH(Sovereigns!L$8,'Data Annex'!$K$1:$BS$1,0)),"")</f>
        <v>4.0023934427899999</v>
      </c>
      <c r="M18" s="239">
        <f>IFERROR(INDEX('Data Annex'!$K$1:$BS$4779,MATCH(Sovereigns!M$7&amp;"|"&amp;Sovereigns!$B18,'Data Annex'!$K$1:$K$4779,0),MATCH(Sovereigns!M$8,'Data Annex'!$K$1:$BS$1,0)),"")</f>
        <v>4.0462842095000005</v>
      </c>
      <c r="N18" s="298">
        <f>IFERROR(INDEX('Data Annex'!$K$1:$BS$4779,MATCH(Sovereigns!N$7&amp;"|"&amp;Sovereigns!$B18,'Data Annex'!$K$1:$K$4779,0),MATCH(Sovereigns!N$8,'Data Annex'!$K$1:$BS$1,0)),"")</f>
        <v>0</v>
      </c>
      <c r="O18" s="299">
        <f>IFERROR(INDEX('Data Annex'!$K$1:$BS$4779,MATCH(Sovereigns!O$7&amp;"|"&amp;Sovereigns!$B18,'Data Annex'!$K$1:$K$4779,0),MATCH(Sovereigns!O$8,'Data Annex'!$K$1:$BS$1,0)),"")</f>
        <v>0</v>
      </c>
      <c r="P18" s="298">
        <f>IFERROR(INDEX('Data Annex'!$K$1:$BS$4779,MATCH(Sovereigns!P$7&amp;"|"&amp;Sovereigns!$B18,'Data Annex'!$K$1:$K$4779,0),MATCH(Sovereigns!P$8,'Data Annex'!$K$1:$BS$1,0)),"")</f>
        <v>0</v>
      </c>
      <c r="Q18" s="299">
        <f>IFERROR(INDEX('Data Annex'!$K$1:$BS$4779,MATCH(Sovereigns!Q$7&amp;"|"&amp;Sovereigns!$B18,'Data Annex'!$K$1:$K$4779,0),MATCH(Sovereigns!Q$8,'Data Annex'!$K$1:$BS$1,0)),"")</f>
        <v>0</v>
      </c>
      <c r="R18" s="298">
        <f>IFERROR(INDEX('Data Annex'!$K$1:$BS$4779,MATCH(Sovereigns!R$7&amp;"|"&amp;Sovereigns!$B18,'Data Annex'!$K$1:$K$4779,0),MATCH(Sovereigns!R$8,'Data Annex'!$K$1:$BS$1,0)),"")</f>
        <v>0.19538390072288317</v>
      </c>
      <c r="S18" s="299">
        <f>IFERROR(INDEX('Data Annex'!$K$1:$BS$4779,MATCH(Sovereigns!S$7&amp;"|"&amp;Sovereigns!$B18,'Data Annex'!$K$1:$K$4779,0),MATCH(Sovereigns!S$8,'Data Annex'!$K$1:$BS$1,0)),"")</f>
        <v>0.18005891986021161</v>
      </c>
      <c r="T18" s="298">
        <f>IFERROR(INDEX('Data Annex'!$K$1:$BS$4779,MATCH(Sovereigns!T$7&amp;"|"&amp;Sovereigns!$B18,'Data Annex'!$K$1:$K$4779,0),MATCH(Sovereigns!T$8,'Data Annex'!$K$1:$BS$1,0)),"")</f>
        <v>0.80461609927711675</v>
      </c>
      <c r="U18" s="299">
        <f>IFERROR(INDEX('Data Annex'!$K$1:$BS$4779,MATCH(Sovereigns!U$7&amp;"|"&amp;Sovereigns!$B18,'Data Annex'!$K$1:$K$4779,0),MATCH(Sovereigns!U$8,'Data Annex'!$K$1:$BS$1,0)),"")</f>
        <v>0.81994108013978828</v>
      </c>
      <c r="V18" s="298">
        <f>IFERROR(INDEX('Data Annex'!$K$1:$BS$4779,MATCH(Sovereigns!V$7&amp;"|"&amp;Sovereigns!$B18,'Data Annex'!$K$1:$K$4779,0),MATCH(Sovereigns!V$8,'Data Annex'!$K$1:$BS$1,0)),"")</f>
        <v>0</v>
      </c>
      <c r="W18" s="299">
        <f>IFERROR(INDEX('Data Annex'!$K$1:$BS$4779,MATCH(Sovereigns!W$7&amp;"|"&amp;Sovereigns!$B18,'Data Annex'!$K$1:$K$4779,0),MATCH(Sovereigns!W$8,'Data Annex'!$K$1:$BS$1,0)),"")</f>
        <v>0</v>
      </c>
      <c r="X18" s="288"/>
    </row>
    <row r="19" spans="1:24" s="383" customFormat="1" ht="21" customHeight="1">
      <c r="A19" s="7">
        <v>5</v>
      </c>
      <c r="B19" s="1" t="s">
        <v>91</v>
      </c>
      <c r="C19"/>
      <c r="D19" s="518" t="str">
        <f t="shared" si="13"/>
        <v>CZ</v>
      </c>
      <c r="E19" s="519"/>
      <c r="F19" s="279">
        <f>IFERROR(INDEX('Data Annex'!$K$1:$BS$4779,MATCH(Sovereigns!F$7&amp;"|"&amp;Sovereigns!$B19,'Data Annex'!$K$1:$K$4779,0),MATCH(Sovereigns!F$8,'Data Annex'!$K$1:$BS$1,0)),"")</f>
        <v>39.212515936420608</v>
      </c>
      <c r="G19" s="234">
        <f>IFERROR(INDEX('Data Annex'!$K$1:$BS$4779,MATCH(Sovereigns!G$7&amp;"|"&amp;Sovereigns!$B19,'Data Annex'!$K$1:$K$4779,0),MATCH(Sovereigns!G$8,'Data Annex'!$K$1:$BS$1,0)),"")</f>
        <v>37.135048491646295</v>
      </c>
      <c r="H19" s="295">
        <f>IFERROR(INDEX('Data Annex'!$K$1:$BS$4779,MATCH(Sovereigns!H$7&amp;"|"&amp;Sovereigns!$B19,'Data Annex'!$K$1:$K$4779,0),MATCH(Sovereigns!H$8,'Data Annex'!$K$1:$BS$1,0)),"")</f>
        <v>0.97957607904100485</v>
      </c>
      <c r="I19" s="296">
        <f>IFERROR(INDEX('Data Annex'!$K$1:$BS$4779,MATCH(Sovereigns!I$7&amp;"|"&amp;Sovereigns!$B19,'Data Annex'!$K$1:$K$4779,0),MATCH(Sovereigns!I$8,'Data Annex'!$K$1:$BS$1,0)),"")</f>
        <v>0.97482763779428816</v>
      </c>
      <c r="J19" s="295">
        <f>IFERROR(INDEX('Data Annex'!$K$1:$BS$4779,MATCH(Sovereigns!J$7&amp;"|"&amp;Sovereigns!$B19,'Data Annex'!$K$1:$K$4779,0),MATCH(Sovereigns!J$8,'Data Annex'!$K$1:$BS$1,0)),"")</f>
        <v>1.561421192296818E-2</v>
      </c>
      <c r="K19" s="296">
        <f>IFERROR(INDEX('Data Annex'!$K$1:$BS$4779,MATCH(Sovereigns!K$7&amp;"|"&amp;Sovereigns!$B19,'Data Annex'!$K$1:$K$4779,0),MATCH(Sovereigns!K$8,'Data Annex'!$K$1:$BS$1,0)),"")</f>
        <v>1.8468159790820587E-2</v>
      </c>
      <c r="L19" s="279">
        <f>IFERROR(INDEX('Data Annex'!$K$1:$BS$4779,MATCH(Sovereigns!L$7&amp;"|"&amp;Sovereigns!$B19,'Data Annex'!$K$1:$K$4779,0),MATCH(Sovereigns!L$8,'Data Annex'!$K$1:$BS$1,0)),"")</f>
        <v>39.210614789945119</v>
      </c>
      <c r="M19" s="234">
        <f>IFERROR(INDEX('Data Annex'!$K$1:$BS$4779,MATCH(Sovereigns!M$7&amp;"|"&amp;Sovereigns!$B19,'Data Annex'!$K$1:$K$4779,0),MATCH(Sovereigns!M$8,'Data Annex'!$K$1:$BS$1,0)),"")</f>
        <v>37.133605944944186</v>
      </c>
      <c r="N19" s="295">
        <f>IFERROR(INDEX('Data Annex'!$K$1:$BS$4779,MATCH(Sovereigns!N$7&amp;"|"&amp;Sovereigns!$B19,'Data Annex'!$K$1:$K$4779,0),MATCH(Sovereigns!N$8,'Data Annex'!$K$1:$BS$1,0)),"")</f>
        <v>1.2967259305317804E-2</v>
      </c>
      <c r="O19" s="296">
        <f>IFERROR(INDEX('Data Annex'!$K$1:$BS$4779,MATCH(Sovereigns!O$7&amp;"|"&amp;Sovereigns!$B19,'Data Annex'!$K$1:$K$4779,0),MATCH(Sovereigns!O$8,'Data Annex'!$K$1:$BS$1,0)),"")</f>
        <v>2.2595778666521453E-2</v>
      </c>
      <c r="P19" s="295">
        <f>IFERROR(INDEX('Data Annex'!$K$1:$BS$4779,MATCH(Sovereigns!P$7&amp;"|"&amp;Sovereigns!$B19,'Data Annex'!$K$1:$K$4779,0),MATCH(Sovereigns!P$8,'Data Annex'!$K$1:$BS$1,0)),"")</f>
        <v>0.18244554828795839</v>
      </c>
      <c r="Q19" s="296">
        <f>IFERROR(INDEX('Data Annex'!$K$1:$BS$4779,MATCH(Sovereigns!Q$7&amp;"|"&amp;Sovereigns!$B19,'Data Annex'!$K$1:$K$4779,0),MATCH(Sovereigns!Q$8,'Data Annex'!$K$1:$BS$1,0)),"")</f>
        <v>9.5171178774143099E-3</v>
      </c>
      <c r="R19" s="295">
        <f>IFERROR(INDEX('Data Annex'!$K$1:$BS$4779,MATCH(Sovereigns!R$7&amp;"|"&amp;Sovereigns!$B19,'Data Annex'!$K$1:$K$4779,0),MATCH(Sovereigns!R$8,'Data Annex'!$K$1:$BS$1,0)),"")</f>
        <v>5.6067680064693183E-2</v>
      </c>
      <c r="S19" s="296">
        <f>IFERROR(INDEX('Data Annex'!$K$1:$BS$4779,MATCH(Sovereigns!S$7&amp;"|"&amp;Sovereigns!$B19,'Data Annex'!$K$1:$K$4779,0),MATCH(Sovereigns!S$8,'Data Annex'!$K$1:$BS$1,0)),"")</f>
        <v>0.21748885381176333</v>
      </c>
      <c r="T19" s="295">
        <f>IFERROR(INDEX('Data Annex'!$K$1:$BS$4779,MATCH(Sovereigns!T$7&amp;"|"&amp;Sovereigns!$B19,'Data Annex'!$K$1:$K$4779,0),MATCH(Sovereigns!T$8,'Data Annex'!$K$1:$BS$1,0)),"")</f>
        <v>0.74851951234203051</v>
      </c>
      <c r="U19" s="296">
        <f>IFERROR(INDEX('Data Annex'!$K$1:$BS$4779,MATCH(Sovereigns!U$7&amp;"|"&amp;Sovereigns!$B19,'Data Annex'!$K$1:$K$4779,0),MATCH(Sovereigns!U$8,'Data Annex'!$K$1:$BS$1,0)),"")</f>
        <v>0.75039824964430069</v>
      </c>
      <c r="V19" s="295">
        <f>IFERROR(INDEX('Data Annex'!$K$1:$BS$4779,MATCH(Sovereigns!V$7&amp;"|"&amp;Sovereigns!$B19,'Data Annex'!$K$1:$K$4779,0),MATCH(Sovereigns!V$8,'Data Annex'!$K$1:$BS$1,0)),"")</f>
        <v>0</v>
      </c>
      <c r="W19" s="296">
        <f>IFERROR(INDEX('Data Annex'!$K$1:$BS$4779,MATCH(Sovereigns!W$7&amp;"|"&amp;Sovereigns!$B19,'Data Annex'!$K$1:$K$4779,0),MATCH(Sovereigns!W$8,'Data Annex'!$K$1:$BS$1,0)),"")</f>
        <v>0</v>
      </c>
      <c r="X19" s="288"/>
    </row>
    <row r="20" spans="1:24" s="383" customFormat="1" ht="21" customHeight="1">
      <c r="A20" s="2">
        <v>6</v>
      </c>
      <c r="B20" s="1" t="s">
        <v>16</v>
      </c>
      <c r="C20"/>
      <c r="D20" s="518" t="str">
        <f t="shared" si="13"/>
        <v>DE</v>
      </c>
      <c r="E20" s="519"/>
      <c r="F20" s="281">
        <f>IFERROR(INDEX('Data Annex'!$K$1:$BS$4779,MATCH(Sovereigns!F$7&amp;"|"&amp;Sovereigns!$B20,'Data Annex'!$K$1:$K$4779,0),MATCH(Sovereigns!F$8,'Data Annex'!$K$1:$BS$1,0)),"")</f>
        <v>407.19716454518073</v>
      </c>
      <c r="G20" s="239">
        <f>IFERROR(INDEX('Data Annex'!$K$1:$BS$4779,MATCH(Sovereigns!G$7&amp;"|"&amp;Sovereigns!$B20,'Data Annex'!$K$1:$K$4779,0),MATCH(Sovereigns!G$8,'Data Annex'!$K$1:$BS$1,0)),"")</f>
        <v>396.65286696106017</v>
      </c>
      <c r="H20" s="298">
        <f>IFERROR(INDEX('Data Annex'!$K$1:$BS$4779,MATCH(Sovereigns!H$7&amp;"|"&amp;Sovereigns!$B20,'Data Annex'!$K$1:$K$4779,0),MATCH(Sovereigns!H$8,'Data Annex'!$K$1:$BS$1,0)),"")</f>
        <v>0.39863246191406526</v>
      </c>
      <c r="I20" s="299">
        <f>IFERROR(INDEX('Data Annex'!$K$1:$BS$4779,MATCH(Sovereigns!I$7&amp;"|"&amp;Sovereigns!$B20,'Data Annex'!$K$1:$K$4779,0),MATCH(Sovereigns!I$8,'Data Annex'!$K$1:$BS$1,0)),"")</f>
        <v>0.38768615473537282</v>
      </c>
      <c r="J20" s="298">
        <f>IFERROR(INDEX('Data Annex'!$K$1:$BS$4779,MATCH(Sovereigns!J$7&amp;"|"&amp;Sovereigns!$B20,'Data Annex'!$K$1:$K$4779,0),MATCH(Sovereigns!J$8,'Data Annex'!$K$1:$BS$1,0)),"")</f>
        <v>0.31106989556611009</v>
      </c>
      <c r="K20" s="299">
        <f>IFERROR(INDEX('Data Annex'!$K$1:$BS$4779,MATCH(Sovereigns!K$7&amp;"|"&amp;Sovereigns!$B20,'Data Annex'!$K$1:$K$4779,0),MATCH(Sovereigns!K$8,'Data Annex'!$K$1:$BS$1,0)),"")</f>
        <v>0.30740670819356253</v>
      </c>
      <c r="L20" s="281">
        <f>IFERROR(INDEX('Data Annex'!$K$1:$BS$4779,MATCH(Sovereigns!L$7&amp;"|"&amp;Sovereigns!$B20,'Data Annex'!$K$1:$K$4779,0),MATCH(Sovereigns!L$8,'Data Annex'!$K$1:$BS$1,0)),"")</f>
        <v>355.79708580186758</v>
      </c>
      <c r="M20" s="239">
        <f>IFERROR(INDEX('Data Annex'!$K$1:$BS$4779,MATCH(Sovereigns!M$7&amp;"|"&amp;Sovereigns!$B20,'Data Annex'!$K$1:$K$4779,0),MATCH(Sovereigns!M$8,'Data Annex'!$K$1:$BS$1,0)),"")</f>
        <v>362.41225393511007</v>
      </c>
      <c r="N20" s="298">
        <f>IFERROR(INDEX('Data Annex'!$K$1:$BS$4779,MATCH(Sovereigns!N$7&amp;"|"&amp;Sovereigns!$B20,'Data Annex'!$K$1:$K$4779,0),MATCH(Sovereigns!N$8,'Data Annex'!$K$1:$BS$1,0)),"")</f>
        <v>0.32316275859822818</v>
      </c>
      <c r="O20" s="299">
        <f>IFERROR(INDEX('Data Annex'!$K$1:$BS$4779,MATCH(Sovereigns!O$7&amp;"|"&amp;Sovereigns!$B20,'Data Annex'!$K$1:$K$4779,0),MATCH(Sovereigns!O$8,'Data Annex'!$K$1:$BS$1,0)),"")</f>
        <v>0.32400528244294313</v>
      </c>
      <c r="P20" s="298">
        <f>IFERROR(INDEX('Data Annex'!$K$1:$BS$4779,MATCH(Sovereigns!P$7&amp;"|"&amp;Sovereigns!$B20,'Data Annex'!$K$1:$K$4779,0),MATCH(Sovereigns!P$8,'Data Annex'!$K$1:$BS$1,0)),"")</f>
        <v>2.2393455234162321E-2</v>
      </c>
      <c r="Q20" s="299">
        <f>IFERROR(INDEX('Data Annex'!$K$1:$BS$4779,MATCH(Sovereigns!Q$7&amp;"|"&amp;Sovereigns!$B20,'Data Annex'!$K$1:$K$4779,0),MATCH(Sovereigns!Q$8,'Data Annex'!$K$1:$BS$1,0)),"")</f>
        <v>1.7457406906989686E-2</v>
      </c>
      <c r="R20" s="298">
        <f>IFERROR(INDEX('Data Annex'!$K$1:$BS$4779,MATCH(Sovereigns!R$7&amp;"|"&amp;Sovereigns!$B20,'Data Annex'!$K$1:$K$4779,0),MATCH(Sovereigns!R$8,'Data Annex'!$K$1:$BS$1,0)),"")</f>
        <v>0.17047528306548715</v>
      </c>
      <c r="S20" s="299">
        <f>IFERROR(INDEX('Data Annex'!$K$1:$BS$4779,MATCH(Sovereigns!S$7&amp;"|"&amp;Sovereigns!$B20,'Data Annex'!$K$1:$K$4779,0),MATCH(Sovereigns!S$8,'Data Annex'!$K$1:$BS$1,0)),"")</f>
        <v>0.188506712483684</v>
      </c>
      <c r="T20" s="298">
        <f>IFERROR(INDEX('Data Annex'!$K$1:$BS$4779,MATCH(Sovereigns!T$7&amp;"|"&amp;Sovereigns!$B20,'Data Annex'!$K$1:$K$4779,0),MATCH(Sovereigns!T$8,'Data Annex'!$K$1:$BS$1,0)),"")</f>
        <v>0.41145899909995581</v>
      </c>
      <c r="U20" s="299">
        <f>IFERROR(INDEX('Data Annex'!$K$1:$BS$4779,MATCH(Sovereigns!U$7&amp;"|"&amp;Sovereigns!$B20,'Data Annex'!$K$1:$K$4779,0),MATCH(Sovereigns!U$8,'Data Annex'!$K$1:$BS$1,0)),"")</f>
        <v>0.4065604539666034</v>
      </c>
      <c r="V20" s="298">
        <f>IFERROR(INDEX('Data Annex'!$K$1:$BS$4779,MATCH(Sovereigns!V$7&amp;"|"&amp;Sovereigns!$B20,'Data Annex'!$K$1:$K$4779,0),MATCH(Sovereigns!V$8,'Data Annex'!$K$1:$BS$1,0)),"")</f>
        <v>7.2509504002167047E-2</v>
      </c>
      <c r="W20" s="299">
        <f>IFERROR(INDEX('Data Annex'!$K$1:$BS$4779,MATCH(Sovereigns!W$7&amp;"|"&amp;Sovereigns!$B20,'Data Annex'!$K$1:$K$4779,0),MATCH(Sovereigns!W$8,'Data Annex'!$K$1:$BS$1,0)),"")</f>
        <v>6.3470144199780032E-2</v>
      </c>
      <c r="X20" s="288"/>
    </row>
    <row r="21" spans="1:24" s="383" customFormat="1" ht="21" customHeight="1">
      <c r="A21" s="10">
        <v>7</v>
      </c>
      <c r="B21" s="1" t="s">
        <v>17</v>
      </c>
      <c r="C21"/>
      <c r="D21" s="518" t="str">
        <f t="shared" si="13"/>
        <v>DK</v>
      </c>
      <c r="E21" s="519"/>
      <c r="F21" s="279">
        <f>IFERROR(INDEX('Data Annex'!$K$1:$BS$4779,MATCH(Sovereigns!F$7&amp;"|"&amp;Sovereigns!$B21,'Data Annex'!$K$1:$K$4779,0),MATCH(Sovereigns!F$8,'Data Annex'!$K$1:$BS$1,0)),"")</f>
        <v>36.374557652955382</v>
      </c>
      <c r="G21" s="234">
        <f>IFERROR(INDEX('Data Annex'!$K$1:$BS$4779,MATCH(Sovereigns!G$7&amp;"|"&amp;Sovereigns!$B21,'Data Annex'!$K$1:$K$4779,0),MATCH(Sovereigns!G$8,'Data Annex'!$K$1:$BS$1,0)),"")</f>
        <v>37.519832382726207</v>
      </c>
      <c r="H21" s="295">
        <f>IFERROR(INDEX('Data Annex'!$K$1:$BS$4779,MATCH(Sovereigns!H$7&amp;"|"&amp;Sovereigns!$B21,'Data Annex'!$K$1:$K$4779,0),MATCH(Sovereigns!H$8,'Data Annex'!$K$1:$BS$1,0)),"")</f>
        <v>0.42600101361911158</v>
      </c>
      <c r="I21" s="296">
        <f>IFERROR(INDEX('Data Annex'!$K$1:$BS$4779,MATCH(Sovereigns!I$7&amp;"|"&amp;Sovereigns!$B21,'Data Annex'!$K$1:$K$4779,0),MATCH(Sovereigns!I$8,'Data Annex'!$K$1:$BS$1,0)),"")</f>
        <v>0.45041929942918008</v>
      </c>
      <c r="J21" s="295">
        <f>IFERROR(INDEX('Data Annex'!$K$1:$BS$4779,MATCH(Sovereigns!J$7&amp;"|"&amp;Sovereigns!$B21,'Data Annex'!$K$1:$K$4779,0),MATCH(Sovereigns!J$8,'Data Annex'!$K$1:$BS$1,0)),"")</f>
        <v>0.43516626182029738</v>
      </c>
      <c r="K21" s="296">
        <f>IFERROR(INDEX('Data Annex'!$K$1:$BS$4779,MATCH(Sovereigns!K$7&amp;"|"&amp;Sovereigns!$B21,'Data Annex'!$K$1:$K$4779,0),MATCH(Sovereigns!K$8,'Data Annex'!$K$1:$BS$1,0)),"")</f>
        <v>0.42095426823294152</v>
      </c>
      <c r="L21" s="279">
        <f>IFERROR(INDEX('Data Annex'!$K$1:$BS$4779,MATCH(Sovereigns!L$7&amp;"|"&amp;Sovereigns!$B21,'Data Annex'!$K$1:$K$4779,0),MATCH(Sovereigns!L$8,'Data Annex'!$K$1:$BS$1,0)),"")</f>
        <v>35.95745102489996</v>
      </c>
      <c r="M21" s="234">
        <f>IFERROR(INDEX('Data Annex'!$K$1:$BS$4779,MATCH(Sovereigns!M$7&amp;"|"&amp;Sovereigns!$B21,'Data Annex'!$K$1:$K$4779,0),MATCH(Sovereigns!M$8,'Data Annex'!$K$1:$BS$1,0)),"")</f>
        <v>36.946585843059744</v>
      </c>
      <c r="N21" s="295">
        <f>IFERROR(INDEX('Data Annex'!$K$1:$BS$4779,MATCH(Sovereigns!N$7&amp;"|"&amp;Sovereigns!$B21,'Data Annex'!$K$1:$K$4779,0),MATCH(Sovereigns!N$8,'Data Annex'!$K$1:$BS$1,0)),"")</f>
        <v>0.34784161904708116</v>
      </c>
      <c r="O21" s="296">
        <f>IFERROR(INDEX('Data Annex'!$K$1:$BS$4779,MATCH(Sovereigns!O$7&amp;"|"&amp;Sovereigns!$B21,'Data Annex'!$K$1:$K$4779,0),MATCH(Sovereigns!O$8,'Data Annex'!$K$1:$BS$1,0)),"")</f>
        <v>0.32207454916795175</v>
      </c>
      <c r="P21" s="295">
        <f>IFERROR(INDEX('Data Annex'!$K$1:$BS$4779,MATCH(Sovereigns!P$7&amp;"|"&amp;Sovereigns!$B21,'Data Annex'!$K$1:$K$4779,0),MATCH(Sovereigns!P$8,'Data Annex'!$K$1:$BS$1,0)),"")</f>
        <v>6.3529514634136526E-4</v>
      </c>
      <c r="Q21" s="296">
        <f>IFERROR(INDEX('Data Annex'!$K$1:$BS$4779,MATCH(Sovereigns!Q$7&amp;"|"&amp;Sovereigns!$B21,'Data Annex'!$K$1:$K$4779,0),MATCH(Sovereigns!Q$8,'Data Annex'!$K$1:$BS$1,0)),"")</f>
        <v>5.2954791333828966E-4</v>
      </c>
      <c r="R21" s="295">
        <f>IFERROR(INDEX('Data Annex'!$K$1:$BS$4779,MATCH(Sovereigns!R$7&amp;"|"&amp;Sovereigns!$B21,'Data Annex'!$K$1:$K$4779,0),MATCH(Sovereigns!R$8,'Data Annex'!$K$1:$BS$1,0)),"")</f>
        <v>3.7254640035587046E-2</v>
      </c>
      <c r="S21" s="296">
        <f>IFERROR(INDEX('Data Annex'!$K$1:$BS$4779,MATCH(Sovereigns!S$7&amp;"|"&amp;Sovereigns!$B21,'Data Annex'!$K$1:$K$4779,0),MATCH(Sovereigns!S$8,'Data Annex'!$K$1:$BS$1,0)),"")</f>
        <v>5.2229514886434639E-2</v>
      </c>
      <c r="T21" s="295">
        <f>IFERROR(INDEX('Data Annex'!$K$1:$BS$4779,MATCH(Sovereigns!T$7&amp;"|"&amp;Sovereigns!$B21,'Data Annex'!$K$1:$K$4779,0),MATCH(Sovereigns!T$8,'Data Annex'!$K$1:$BS$1,0)),"")</f>
        <v>0.35696286638256308</v>
      </c>
      <c r="U21" s="296">
        <f>IFERROR(INDEX('Data Annex'!$K$1:$BS$4779,MATCH(Sovereigns!U$7&amp;"|"&amp;Sovereigns!$B21,'Data Annex'!$K$1:$K$4779,0),MATCH(Sovereigns!U$8,'Data Annex'!$K$1:$BS$1,0)),"")</f>
        <v>0.35574968306050692</v>
      </c>
      <c r="V21" s="295">
        <f>IFERROR(INDEX('Data Annex'!$K$1:$BS$4779,MATCH(Sovereigns!V$7&amp;"|"&amp;Sovereigns!$B21,'Data Annex'!$K$1:$K$4779,0),MATCH(Sovereigns!V$8,'Data Annex'!$K$1:$BS$1,0)),"")</f>
        <v>0.25730557938842746</v>
      </c>
      <c r="W21" s="296">
        <f>IFERROR(INDEX('Data Annex'!$K$1:$BS$4779,MATCH(Sovereigns!W$7&amp;"|"&amp;Sovereigns!$B21,'Data Annex'!$K$1:$K$4779,0),MATCH(Sovereigns!W$8,'Data Annex'!$K$1:$BS$1,0)),"")</f>
        <v>0.26941670497176828</v>
      </c>
      <c r="X21" s="288"/>
    </row>
    <row r="22" spans="1:24" s="383" customFormat="1" ht="21" customHeight="1">
      <c r="A22" s="10">
        <v>8</v>
      </c>
      <c r="B22" s="1" t="s">
        <v>97</v>
      </c>
      <c r="C22"/>
      <c r="D22" s="518" t="str">
        <f t="shared" si="13"/>
        <v>EE</v>
      </c>
      <c r="E22" s="519"/>
      <c r="F22" s="281">
        <f>IFERROR(INDEX('Data Annex'!$K$1:$BS$4779,MATCH(Sovereigns!F$7&amp;"|"&amp;Sovereigns!$B22,'Data Annex'!$K$1:$K$4779,0),MATCH(Sovereigns!F$8,'Data Annex'!$K$1:$BS$1,0)),"")</f>
        <v>2.7380255148600177</v>
      </c>
      <c r="G22" s="239">
        <f>IFERROR(INDEX('Data Annex'!$K$1:$BS$4779,MATCH(Sovereigns!G$7&amp;"|"&amp;Sovereigns!$B22,'Data Annex'!$K$1:$K$4779,0),MATCH(Sovereigns!G$8,'Data Annex'!$K$1:$BS$1,0)),"")</f>
        <v>2.9006718499382078</v>
      </c>
      <c r="H22" s="298">
        <f>IFERROR(INDEX('Data Annex'!$K$1:$BS$4779,MATCH(Sovereigns!H$7&amp;"|"&amp;Sovereigns!$B22,'Data Annex'!$K$1:$K$4779,0),MATCH(Sovereigns!H$8,'Data Annex'!$K$1:$BS$1,0)),"")</f>
        <v>0.38396776344173278</v>
      </c>
      <c r="I22" s="299">
        <f>IFERROR(INDEX('Data Annex'!$K$1:$BS$4779,MATCH(Sovereigns!I$7&amp;"|"&amp;Sovereigns!$B22,'Data Annex'!$K$1:$K$4779,0),MATCH(Sovereigns!I$8,'Data Annex'!$K$1:$BS$1,0)),"")</f>
        <v>0.41812929249168163</v>
      </c>
      <c r="J22" s="298">
        <f>IFERROR(INDEX('Data Annex'!$K$1:$BS$4779,MATCH(Sovereigns!J$7&amp;"|"&amp;Sovereigns!$B22,'Data Annex'!$K$1:$K$4779,0),MATCH(Sovereigns!J$8,'Data Annex'!$K$1:$BS$1,0)),"")</f>
        <v>0.60364941711542097</v>
      </c>
      <c r="K22" s="299">
        <f>IFERROR(INDEX('Data Annex'!$K$1:$BS$4779,MATCH(Sovereigns!K$7&amp;"|"&amp;Sovereigns!$B22,'Data Annex'!$K$1:$K$4779,0),MATCH(Sovereigns!K$8,'Data Annex'!$K$1:$BS$1,0)),"")</f>
        <v>0.58187070750831849</v>
      </c>
      <c r="L22" s="281">
        <f>IFERROR(INDEX('Data Annex'!$K$1:$BS$4779,MATCH(Sovereigns!L$7&amp;"|"&amp;Sovereigns!$B22,'Data Annex'!$K$1:$K$4779,0),MATCH(Sovereigns!L$8,'Data Annex'!$K$1:$BS$1,0)),"")</f>
        <v>2.7371336271934559</v>
      </c>
      <c r="M22" s="239">
        <f>IFERROR(INDEX('Data Annex'!$K$1:$BS$4779,MATCH(Sovereigns!M$7&amp;"|"&amp;Sovereigns!$B22,'Data Annex'!$K$1:$K$4779,0),MATCH(Sovereigns!M$8,'Data Annex'!$K$1:$BS$1,0)),"")</f>
        <v>2.8998094478976082</v>
      </c>
      <c r="N22" s="298">
        <f>IFERROR(INDEX('Data Annex'!$K$1:$BS$4779,MATCH(Sovereigns!N$7&amp;"|"&amp;Sovereigns!$B22,'Data Annex'!$K$1:$K$4779,0),MATCH(Sovereigns!N$8,'Data Annex'!$K$1:$BS$1,0)),"")</f>
        <v>5.5135487121866777E-3</v>
      </c>
      <c r="O22" s="299">
        <f>IFERROR(INDEX('Data Annex'!$K$1:$BS$4779,MATCH(Sovereigns!O$7&amp;"|"&amp;Sovereigns!$B22,'Data Annex'!$K$1:$K$4779,0),MATCH(Sovereigns!O$8,'Data Annex'!$K$1:$BS$1,0)),"")</f>
        <v>4.7352171816916477E-3</v>
      </c>
      <c r="P22" s="298">
        <f>IFERROR(INDEX('Data Annex'!$K$1:$BS$4779,MATCH(Sovereigns!P$7&amp;"|"&amp;Sovereigns!$B22,'Data Annex'!$K$1:$K$4779,0),MATCH(Sovereigns!P$8,'Data Annex'!$K$1:$BS$1,0)),"")</f>
        <v>5.8278066447836466E-2</v>
      </c>
      <c r="Q22" s="299">
        <f>IFERROR(INDEX('Data Annex'!$K$1:$BS$4779,MATCH(Sovereigns!Q$7&amp;"|"&amp;Sovereigns!$B22,'Data Annex'!$K$1:$K$4779,0),MATCH(Sovereigns!Q$8,'Data Annex'!$K$1:$BS$1,0)),"")</f>
        <v>5.2635534171976119E-2</v>
      </c>
      <c r="R22" s="298">
        <f>IFERROR(INDEX('Data Annex'!$K$1:$BS$4779,MATCH(Sovereigns!R$7&amp;"|"&amp;Sovereigns!$B22,'Data Annex'!$K$1:$K$4779,0),MATCH(Sovereigns!R$8,'Data Annex'!$K$1:$BS$1,0)),"")</f>
        <v>9.7580563654169332E-4</v>
      </c>
      <c r="S22" s="299">
        <f>IFERROR(INDEX('Data Annex'!$K$1:$BS$4779,MATCH(Sovereigns!S$7&amp;"|"&amp;Sovereigns!$B22,'Data Annex'!$K$1:$K$4779,0),MATCH(Sovereigns!S$8,'Data Annex'!$K$1:$BS$1,0)),"")</f>
        <v>9.3751797703366417E-4</v>
      </c>
      <c r="T22" s="298">
        <f>IFERROR(INDEX('Data Annex'!$K$1:$BS$4779,MATCH(Sovereigns!T$7&amp;"|"&amp;Sovereigns!$B22,'Data Annex'!$K$1:$K$4779,0),MATCH(Sovereigns!T$8,'Data Annex'!$K$1:$BS$1,0)),"")</f>
        <v>0.81640171735446709</v>
      </c>
      <c r="U22" s="299">
        <f>IFERROR(INDEX('Data Annex'!$K$1:$BS$4779,MATCH(Sovereigns!U$7&amp;"|"&amp;Sovereigns!$B22,'Data Annex'!$K$1:$K$4779,0),MATCH(Sovereigns!U$8,'Data Annex'!$K$1:$BS$1,0)),"")</f>
        <v>0.84411315831519795</v>
      </c>
      <c r="V22" s="298">
        <f>IFERROR(INDEX('Data Annex'!$K$1:$BS$4779,MATCH(Sovereigns!V$7&amp;"|"&amp;Sovereigns!$B22,'Data Annex'!$K$1:$K$4779,0),MATCH(Sovereigns!V$8,'Data Annex'!$K$1:$BS$1,0)),"")</f>
        <v>0.11883086184896841</v>
      </c>
      <c r="W22" s="299">
        <f>IFERROR(INDEX('Data Annex'!$K$1:$BS$4779,MATCH(Sovereigns!W$7&amp;"|"&amp;Sovereigns!$B22,'Data Annex'!$K$1:$K$4779,0),MATCH(Sovereigns!W$8,'Data Annex'!$K$1:$BS$1,0)),"")</f>
        <v>9.7578572354100723E-2</v>
      </c>
      <c r="X22" s="288"/>
    </row>
    <row r="23" spans="1:24" ht="21" customHeight="1">
      <c r="A23" s="10">
        <v>9</v>
      </c>
      <c r="B23" s="1" t="s">
        <v>18</v>
      </c>
      <c r="D23" s="518" t="str">
        <f t="shared" si="13"/>
        <v>ES</v>
      </c>
      <c r="E23" s="519"/>
      <c r="F23" s="279">
        <f>IFERROR(INDEX('Data Annex'!$K$1:$BS$4779,MATCH(Sovereigns!F$7&amp;"|"&amp;Sovereigns!$B23,'Data Annex'!$K$1:$K$4779,0),MATCH(Sovereigns!F$8,'Data Annex'!$K$1:$BS$1,0)),"")</f>
        <v>529.63578177507998</v>
      </c>
      <c r="G23" s="234">
        <f>IFERROR(INDEX('Data Annex'!$K$1:$BS$4779,MATCH(Sovereigns!G$7&amp;"|"&amp;Sovereigns!$B23,'Data Annex'!$K$1:$K$4779,0),MATCH(Sovereigns!G$8,'Data Annex'!$K$1:$BS$1,0)),"")</f>
        <v>536.77222034945999</v>
      </c>
      <c r="H23" s="295">
        <f>IFERROR(INDEX('Data Annex'!$K$1:$BS$4779,MATCH(Sovereigns!H$7&amp;"|"&amp;Sovereigns!$B23,'Data Annex'!$K$1:$K$4779,0),MATCH(Sovereigns!H$8,'Data Annex'!$K$1:$BS$1,0)),"")</f>
        <v>0.49828044238724262</v>
      </c>
      <c r="I23" s="296">
        <f>IFERROR(INDEX('Data Annex'!$K$1:$BS$4779,MATCH(Sovereigns!I$7&amp;"|"&amp;Sovereigns!$B23,'Data Annex'!$K$1:$K$4779,0),MATCH(Sovereigns!I$8,'Data Annex'!$K$1:$BS$1,0)),"")</f>
        <v>0.49123772720639686</v>
      </c>
      <c r="J23" s="295">
        <f>IFERROR(INDEX('Data Annex'!$K$1:$BS$4779,MATCH(Sovereigns!J$7&amp;"|"&amp;Sovereigns!$B23,'Data Annex'!$K$1:$K$4779,0),MATCH(Sovereigns!J$8,'Data Annex'!$K$1:$BS$1,0)),"")</f>
        <v>0.18284444735791164</v>
      </c>
      <c r="K23" s="296">
        <f>IFERROR(INDEX('Data Annex'!$K$1:$BS$4779,MATCH(Sovereigns!K$7&amp;"|"&amp;Sovereigns!$B23,'Data Annex'!$K$1:$K$4779,0),MATCH(Sovereigns!K$8,'Data Annex'!$K$1:$BS$1,0)),"")</f>
        <v>0.18272643375846545</v>
      </c>
      <c r="L23" s="279">
        <f>IFERROR(INDEX('Data Annex'!$K$1:$BS$4779,MATCH(Sovereigns!L$7&amp;"|"&amp;Sovereigns!$B23,'Data Annex'!$K$1:$K$4779,0),MATCH(Sovereigns!L$8,'Data Annex'!$K$1:$BS$1,0)),"")</f>
        <v>505.18273444175094</v>
      </c>
      <c r="M23" s="234">
        <f>IFERROR(INDEX('Data Annex'!$K$1:$BS$4779,MATCH(Sovereigns!M$7&amp;"|"&amp;Sovereigns!$B23,'Data Annex'!$K$1:$K$4779,0),MATCH(Sovereigns!M$8,'Data Annex'!$K$1:$BS$1,0)),"")</f>
        <v>519.92720749321199</v>
      </c>
      <c r="N23" s="295">
        <f>IFERROR(INDEX('Data Annex'!$K$1:$BS$4779,MATCH(Sovereigns!N$7&amp;"|"&amp;Sovereigns!$B23,'Data Annex'!$K$1:$K$4779,0),MATCH(Sovereigns!N$8,'Data Annex'!$K$1:$BS$1,0)),"")</f>
        <v>0.14126041802825828</v>
      </c>
      <c r="O23" s="296">
        <f>IFERROR(INDEX('Data Annex'!$K$1:$BS$4779,MATCH(Sovereigns!O$7&amp;"|"&amp;Sovereigns!$B23,'Data Annex'!$K$1:$K$4779,0),MATCH(Sovereigns!O$8,'Data Annex'!$K$1:$BS$1,0)),"")</f>
        <v>0.14032441035169299</v>
      </c>
      <c r="P23" s="295">
        <f>IFERROR(INDEX('Data Annex'!$K$1:$BS$4779,MATCH(Sovereigns!P$7&amp;"|"&amp;Sovereigns!$B23,'Data Annex'!$K$1:$K$4779,0),MATCH(Sovereigns!P$8,'Data Annex'!$K$1:$BS$1,0)),"")</f>
        <v>2.9954127964311214E-3</v>
      </c>
      <c r="Q23" s="296">
        <f>IFERROR(INDEX('Data Annex'!$K$1:$BS$4779,MATCH(Sovereigns!Q$7&amp;"|"&amp;Sovereigns!$B23,'Data Annex'!$K$1:$K$4779,0),MATCH(Sovereigns!Q$8,'Data Annex'!$K$1:$BS$1,0)),"")</f>
        <v>2.3880487433382801E-3</v>
      </c>
      <c r="R23" s="295">
        <f>IFERROR(INDEX('Data Annex'!$K$1:$BS$4779,MATCH(Sovereigns!R$7&amp;"|"&amp;Sovereigns!$B23,'Data Annex'!$K$1:$K$4779,0),MATCH(Sovereigns!R$8,'Data Annex'!$K$1:$BS$1,0)),"")</f>
        <v>0.18661973505831672</v>
      </c>
      <c r="S23" s="296">
        <f>IFERROR(INDEX('Data Annex'!$K$1:$BS$4779,MATCH(Sovereigns!S$7&amp;"|"&amp;Sovereigns!$B23,'Data Annex'!$K$1:$K$4779,0),MATCH(Sovereigns!S$8,'Data Annex'!$K$1:$BS$1,0)),"")</f>
        <v>0.17749844399439929</v>
      </c>
      <c r="T23" s="295">
        <f>IFERROR(INDEX('Data Annex'!$K$1:$BS$4779,MATCH(Sovereigns!T$7&amp;"|"&amp;Sovereigns!$B23,'Data Annex'!$K$1:$K$4779,0),MATCH(Sovereigns!T$8,'Data Annex'!$K$1:$BS$1,0)),"")</f>
        <v>0.6686047342067496</v>
      </c>
      <c r="U23" s="296">
        <f>IFERROR(INDEX('Data Annex'!$K$1:$BS$4779,MATCH(Sovereigns!U$7&amp;"|"&amp;Sovereigns!$B23,'Data Annex'!$K$1:$K$4779,0),MATCH(Sovereigns!U$8,'Data Annex'!$K$1:$BS$1,0)),"")</f>
        <v>0.67896995495428758</v>
      </c>
      <c r="V23" s="295">
        <f>IFERROR(INDEX('Data Annex'!$K$1:$BS$4779,MATCH(Sovereigns!V$7&amp;"|"&amp;Sovereigns!$B23,'Data Annex'!$K$1:$K$4779,0),MATCH(Sovereigns!V$8,'Data Annex'!$K$1:$BS$1,0)),"")</f>
        <v>5.1969991024436446E-4</v>
      </c>
      <c r="W23" s="296">
        <f>IFERROR(INDEX('Data Annex'!$K$1:$BS$4779,MATCH(Sovereigns!W$7&amp;"|"&amp;Sovereigns!$B23,'Data Annex'!$K$1:$K$4779,0),MATCH(Sovereigns!W$8,'Data Annex'!$K$1:$BS$1,0)),"")</f>
        <v>8.1914195628207676E-4</v>
      </c>
      <c r="X23" s="288"/>
    </row>
    <row r="24" spans="1:24" ht="21" customHeight="1">
      <c r="A24" s="2">
        <v>10</v>
      </c>
      <c r="B24" s="1" t="s">
        <v>19</v>
      </c>
      <c r="D24" s="518" t="str">
        <f t="shared" si="13"/>
        <v>FI</v>
      </c>
      <c r="E24" s="519"/>
      <c r="F24" s="281">
        <f>IFERROR(INDEX('Data Annex'!$K$1:$BS$4779,MATCH(Sovereigns!F$7&amp;"|"&amp;Sovereigns!$B24,'Data Annex'!$K$1:$K$4779,0),MATCH(Sovereigns!F$8,'Data Annex'!$K$1:$BS$1,0)),"")</f>
        <v>41.814773229659998</v>
      </c>
      <c r="G24" s="239">
        <f>IFERROR(INDEX('Data Annex'!$K$1:$BS$4779,MATCH(Sovereigns!G$7&amp;"|"&amp;Sovereigns!$B24,'Data Annex'!$K$1:$K$4779,0),MATCH(Sovereigns!G$8,'Data Annex'!$K$1:$BS$1,0)),"")</f>
        <v>40.636925381890009</v>
      </c>
      <c r="H24" s="298">
        <f>IFERROR(INDEX('Data Annex'!$K$1:$BS$4779,MATCH(Sovereigns!H$7&amp;"|"&amp;Sovereigns!$B24,'Data Annex'!$K$1:$K$4779,0),MATCH(Sovereigns!H$8,'Data Annex'!$K$1:$BS$1,0)),"")</f>
        <v>0.47023787838367975</v>
      </c>
      <c r="I24" s="299">
        <f>IFERROR(INDEX('Data Annex'!$K$1:$BS$4779,MATCH(Sovereigns!I$7&amp;"|"&amp;Sovereigns!$B24,'Data Annex'!$K$1:$K$4779,0),MATCH(Sovereigns!I$8,'Data Annex'!$K$1:$BS$1,0)),"")</f>
        <v>0.51879311434140485</v>
      </c>
      <c r="J24" s="298">
        <f>IFERROR(INDEX('Data Annex'!$K$1:$BS$4779,MATCH(Sovereigns!J$7&amp;"|"&amp;Sovereigns!$B24,'Data Annex'!$K$1:$K$4779,0),MATCH(Sovereigns!J$8,'Data Annex'!$K$1:$BS$1,0)),"")</f>
        <v>0.38585869230627418</v>
      </c>
      <c r="K24" s="299">
        <f>IFERROR(INDEX('Data Annex'!$K$1:$BS$4779,MATCH(Sovereigns!K$7&amp;"|"&amp;Sovereigns!$B24,'Data Annex'!$K$1:$K$4779,0),MATCH(Sovereigns!K$8,'Data Annex'!$K$1:$BS$1,0)),"")</f>
        <v>0.33319026743406316</v>
      </c>
      <c r="L24" s="281">
        <f>IFERROR(INDEX('Data Annex'!$K$1:$BS$4779,MATCH(Sovereigns!L$7&amp;"|"&amp;Sovereigns!$B24,'Data Annex'!$K$1:$K$4779,0),MATCH(Sovereigns!L$8,'Data Annex'!$K$1:$BS$1,0)),"")</f>
        <v>41.811192926570008</v>
      </c>
      <c r="M24" s="239">
        <f>IFERROR(INDEX('Data Annex'!$K$1:$BS$4779,MATCH(Sovereigns!M$7&amp;"|"&amp;Sovereigns!$B24,'Data Annex'!$K$1:$K$4779,0),MATCH(Sovereigns!M$8,'Data Annex'!$K$1:$BS$1,0)),"")</f>
        <v>40.633212433310007</v>
      </c>
      <c r="N24" s="298">
        <f>IFERROR(INDEX('Data Annex'!$K$1:$BS$4779,MATCH(Sovereigns!N$7&amp;"|"&amp;Sovereigns!$B24,'Data Annex'!$K$1:$K$4779,0),MATCH(Sovereigns!N$8,'Data Annex'!$K$1:$BS$1,0)),"")</f>
        <v>8.7715114442224129E-2</v>
      </c>
      <c r="O24" s="299">
        <f>IFERROR(INDEX('Data Annex'!$K$1:$BS$4779,MATCH(Sovereigns!O$7&amp;"|"&amp;Sovereigns!$B24,'Data Annex'!$K$1:$K$4779,0),MATCH(Sovereigns!O$8,'Data Annex'!$K$1:$BS$1,0)),"")</f>
        <v>5.2147157550364504E-2</v>
      </c>
      <c r="P24" s="298">
        <f>IFERROR(INDEX('Data Annex'!$K$1:$BS$4779,MATCH(Sovereigns!P$7&amp;"|"&amp;Sovereigns!$B24,'Data Annex'!$K$1:$K$4779,0),MATCH(Sovereigns!P$8,'Data Annex'!$K$1:$BS$1,0)),"")</f>
        <v>1.1008640985402268E-3</v>
      </c>
      <c r="Q24" s="299">
        <f>IFERROR(INDEX('Data Annex'!$K$1:$BS$4779,MATCH(Sovereigns!Q$7&amp;"|"&amp;Sovereigns!$B24,'Data Annex'!$K$1:$K$4779,0),MATCH(Sovereigns!Q$8,'Data Annex'!$K$1:$BS$1,0)),"")</f>
        <v>1.9521262298103949E-3</v>
      </c>
      <c r="R24" s="298">
        <f>IFERROR(INDEX('Data Annex'!$K$1:$BS$4779,MATCH(Sovereigns!R$7&amp;"|"&amp;Sovereigns!$B24,'Data Annex'!$K$1:$K$4779,0),MATCH(Sovereigns!R$8,'Data Annex'!$K$1:$BS$1,0)),"")</f>
        <v>9.1218217370122701E-2</v>
      </c>
      <c r="S24" s="299">
        <f>IFERROR(INDEX('Data Annex'!$K$1:$BS$4779,MATCH(Sovereigns!S$7&amp;"|"&amp;Sovereigns!$B24,'Data Annex'!$K$1:$K$4779,0),MATCH(Sovereigns!S$8,'Data Annex'!$K$1:$BS$1,0)),"")</f>
        <v>7.9721233614751377E-2</v>
      </c>
      <c r="T24" s="298">
        <f>IFERROR(INDEX('Data Annex'!$K$1:$BS$4779,MATCH(Sovereigns!T$7&amp;"|"&amp;Sovereigns!$B24,'Data Annex'!$K$1:$K$4779,0),MATCH(Sovereigns!T$8,'Data Annex'!$K$1:$BS$1,0)),"")</f>
        <v>0.48730483483317</v>
      </c>
      <c r="U24" s="299">
        <f>IFERROR(INDEX('Data Annex'!$K$1:$BS$4779,MATCH(Sovereigns!U$7&amp;"|"&amp;Sovereigns!$B24,'Data Annex'!$K$1:$K$4779,0),MATCH(Sovereigns!U$8,'Data Annex'!$K$1:$BS$1,0)),"")</f>
        <v>0.55144810118221388</v>
      </c>
      <c r="V24" s="298">
        <f>IFERROR(INDEX('Data Annex'!$K$1:$BS$4779,MATCH(Sovereigns!V$7&amp;"|"&amp;Sovereigns!$B24,'Data Annex'!$K$1:$K$4779,0),MATCH(Sovereigns!V$8,'Data Annex'!$K$1:$BS$1,0)),"")</f>
        <v>0.33266096925594291</v>
      </c>
      <c r="W24" s="299">
        <f>IFERROR(INDEX('Data Annex'!$K$1:$BS$4779,MATCH(Sovereigns!W$7&amp;"|"&amp;Sovereigns!$B24,'Data Annex'!$K$1:$K$4779,0),MATCH(Sovereigns!W$8,'Data Annex'!$K$1:$BS$1,0)),"")</f>
        <v>0.31473138142285983</v>
      </c>
      <c r="X24" s="288"/>
    </row>
    <row r="25" spans="1:24" ht="21" customHeight="1">
      <c r="A25" s="2">
        <v>11</v>
      </c>
      <c r="B25" s="1" t="s">
        <v>20</v>
      </c>
      <c r="D25" s="518" t="str">
        <f t="shared" si="13"/>
        <v>FR</v>
      </c>
      <c r="E25" s="519"/>
      <c r="F25" s="279">
        <f>IFERROR(INDEX('Data Annex'!$K$1:$BS$4779,MATCH(Sovereigns!F$7&amp;"|"&amp;Sovereigns!$B25,'Data Annex'!$K$1:$K$4779,0),MATCH(Sovereigns!F$8,'Data Annex'!$K$1:$BS$1,0)),"")</f>
        <v>1096.9360413661009</v>
      </c>
      <c r="G25" s="234">
        <f>IFERROR(INDEX('Data Annex'!$K$1:$BS$4779,MATCH(Sovereigns!G$7&amp;"|"&amp;Sovereigns!$B25,'Data Annex'!$K$1:$K$4779,0),MATCH(Sovereigns!G$8,'Data Annex'!$K$1:$BS$1,0)),"")</f>
        <v>1109.505959848773</v>
      </c>
      <c r="H25" s="295">
        <f>IFERROR(INDEX('Data Annex'!$K$1:$BS$4779,MATCH(Sovereigns!H$7&amp;"|"&amp;Sovereigns!$B25,'Data Annex'!$K$1:$K$4779,0),MATCH(Sovereigns!H$8,'Data Annex'!$K$1:$BS$1,0)),"")</f>
        <v>0.51686462215466933</v>
      </c>
      <c r="I25" s="296">
        <f>IFERROR(INDEX('Data Annex'!$K$1:$BS$4779,MATCH(Sovereigns!I$7&amp;"|"&amp;Sovereigns!$B25,'Data Annex'!$K$1:$K$4779,0),MATCH(Sovereigns!I$8,'Data Annex'!$K$1:$BS$1,0)),"")</f>
        <v>0.52687392100387054</v>
      </c>
      <c r="J25" s="295">
        <f>IFERROR(INDEX('Data Annex'!$K$1:$BS$4779,MATCH(Sovereigns!J$7&amp;"|"&amp;Sovereigns!$B25,'Data Annex'!$K$1:$K$4779,0),MATCH(Sovereigns!J$8,'Data Annex'!$K$1:$BS$1,0)),"")</f>
        <v>0.19251210305422267</v>
      </c>
      <c r="K25" s="296">
        <f>IFERROR(INDEX('Data Annex'!$K$1:$BS$4779,MATCH(Sovereigns!K$7&amp;"|"&amp;Sovereigns!$B25,'Data Annex'!$K$1:$K$4779,0),MATCH(Sovereigns!K$8,'Data Annex'!$K$1:$BS$1,0)),"")</f>
        <v>0.19108138269438613</v>
      </c>
      <c r="L25" s="279">
        <f>IFERROR(INDEX('Data Annex'!$K$1:$BS$4779,MATCH(Sovereigns!L$7&amp;"|"&amp;Sovereigns!$B25,'Data Annex'!$K$1:$K$4779,0),MATCH(Sovereigns!L$8,'Data Annex'!$K$1:$BS$1,0)),"")</f>
        <v>1002.8247012499908</v>
      </c>
      <c r="M25" s="234">
        <f>IFERROR(INDEX('Data Annex'!$K$1:$BS$4779,MATCH(Sovereigns!M$7&amp;"|"&amp;Sovereigns!$B25,'Data Annex'!$K$1:$K$4779,0),MATCH(Sovereigns!M$8,'Data Annex'!$K$1:$BS$1,0)),"")</f>
        <v>1017.4019061339628</v>
      </c>
      <c r="N25" s="295">
        <f>IFERROR(INDEX('Data Annex'!$K$1:$BS$4779,MATCH(Sovereigns!N$7&amp;"|"&amp;Sovereigns!$B25,'Data Annex'!$K$1:$K$4779,0),MATCH(Sovereigns!N$8,'Data Annex'!$K$1:$BS$1,0)),"")</f>
        <v>0.23044735694410451</v>
      </c>
      <c r="O25" s="296">
        <f>IFERROR(INDEX('Data Annex'!$K$1:$BS$4779,MATCH(Sovereigns!O$7&amp;"|"&amp;Sovereigns!$B25,'Data Annex'!$K$1:$K$4779,0),MATCH(Sovereigns!O$8,'Data Annex'!$K$1:$BS$1,0)),"")</f>
        <v>0.2053147742327357</v>
      </c>
      <c r="P25" s="295">
        <f>IFERROR(INDEX('Data Annex'!$K$1:$BS$4779,MATCH(Sovereigns!P$7&amp;"|"&amp;Sovereigns!$B25,'Data Annex'!$K$1:$K$4779,0),MATCH(Sovereigns!P$8,'Data Annex'!$K$1:$BS$1,0)),"")</f>
        <v>2.3450813745966165E-3</v>
      </c>
      <c r="Q25" s="296">
        <f>IFERROR(INDEX('Data Annex'!$K$1:$BS$4779,MATCH(Sovereigns!Q$7&amp;"|"&amp;Sovereigns!$B25,'Data Annex'!$K$1:$K$4779,0),MATCH(Sovereigns!Q$8,'Data Annex'!$K$1:$BS$1,0)),"")</f>
        <v>1.1959695099806426E-3</v>
      </c>
      <c r="R25" s="295">
        <f>IFERROR(INDEX('Data Annex'!$K$1:$BS$4779,MATCH(Sovereigns!R$7&amp;"|"&amp;Sovereigns!$B25,'Data Annex'!$K$1:$K$4779,0),MATCH(Sovereigns!R$8,'Data Annex'!$K$1:$BS$1,0)),"")</f>
        <v>0.13478815585114912</v>
      </c>
      <c r="S25" s="296">
        <f>IFERROR(INDEX('Data Annex'!$K$1:$BS$4779,MATCH(Sovereigns!S$7&amp;"|"&amp;Sovereigns!$B25,'Data Annex'!$K$1:$K$4779,0),MATCH(Sovereigns!S$8,'Data Annex'!$K$1:$BS$1,0)),"")</f>
        <v>0.14503585505523386</v>
      </c>
      <c r="T25" s="295">
        <f>IFERROR(INDEX('Data Annex'!$K$1:$BS$4779,MATCH(Sovereigns!T$7&amp;"|"&amp;Sovereigns!$B25,'Data Annex'!$K$1:$K$4779,0),MATCH(Sovereigns!T$8,'Data Annex'!$K$1:$BS$1,0)),"")</f>
        <v>0.62669319868806006</v>
      </c>
      <c r="U25" s="296">
        <f>IFERROR(INDEX('Data Annex'!$K$1:$BS$4779,MATCH(Sovereigns!U$7&amp;"|"&amp;Sovereigns!$B25,'Data Annex'!$K$1:$K$4779,0),MATCH(Sovereigns!U$8,'Data Annex'!$K$1:$BS$1,0)),"")</f>
        <v>0.64171940596780586</v>
      </c>
      <c r="V25" s="295">
        <f>IFERROR(INDEX('Data Annex'!$K$1:$BS$4779,MATCH(Sovereigns!V$7&amp;"|"&amp;Sovereigns!$B25,'Data Annex'!$K$1:$K$4779,0),MATCH(Sovereigns!V$8,'Data Annex'!$K$1:$BS$1,0)),"")</f>
        <v>5.7262071420899341E-3</v>
      </c>
      <c r="W25" s="296">
        <f>IFERROR(INDEX('Data Annex'!$K$1:$BS$4779,MATCH(Sovereigns!W$7&amp;"|"&amp;Sovereigns!$B25,'Data Annex'!$K$1:$K$4779,0),MATCH(Sovereigns!W$8,'Data Annex'!$K$1:$BS$1,0)),"")</f>
        <v>6.7339952342442277E-3</v>
      </c>
      <c r="X25" s="288"/>
    </row>
    <row r="26" spans="1:24" ht="21" customHeight="1">
      <c r="A26" s="2">
        <v>13</v>
      </c>
      <c r="B26" s="1" t="s">
        <v>22</v>
      </c>
      <c r="D26" s="518" t="str">
        <f t="shared" si="13"/>
        <v>GR</v>
      </c>
      <c r="E26" s="519"/>
      <c r="F26" s="281">
        <f>IFERROR(INDEX('Data Annex'!$K$1:$BS$4779,MATCH(Sovereigns!F$7&amp;"|"&amp;Sovereigns!$B26,'Data Annex'!$K$1:$K$4779,0),MATCH(Sovereigns!F$8,'Data Annex'!$K$1:$BS$1,0)),"")</f>
        <v>51.845679334047091</v>
      </c>
      <c r="G26" s="239">
        <f>IFERROR(INDEX('Data Annex'!$K$1:$BS$4779,MATCH(Sovereigns!G$7&amp;"|"&amp;Sovereigns!$B26,'Data Annex'!$K$1:$K$4779,0),MATCH(Sovereigns!G$8,'Data Annex'!$K$1:$BS$1,0)),"")</f>
        <v>53.631940059867198</v>
      </c>
      <c r="H26" s="298">
        <f>IFERROR(INDEX('Data Annex'!$K$1:$BS$4779,MATCH(Sovereigns!H$7&amp;"|"&amp;Sovereigns!$B26,'Data Annex'!$K$1:$K$4779,0),MATCH(Sovereigns!H$8,'Data Annex'!$K$1:$BS$1,0)),"")</f>
        <v>0.6339306970049351</v>
      </c>
      <c r="I26" s="299">
        <f>IFERROR(INDEX('Data Annex'!$K$1:$BS$4779,MATCH(Sovereigns!I$7&amp;"|"&amp;Sovereigns!$B26,'Data Annex'!$K$1:$K$4779,0),MATCH(Sovereigns!I$8,'Data Annex'!$K$1:$BS$1,0)),"")</f>
        <v>0.63319298644874211</v>
      </c>
      <c r="J26" s="298">
        <f>IFERROR(INDEX('Data Annex'!$K$1:$BS$4779,MATCH(Sovereigns!J$7&amp;"|"&amp;Sovereigns!$B26,'Data Annex'!$K$1:$K$4779,0),MATCH(Sovereigns!J$8,'Data Annex'!$K$1:$BS$1,0)),"")</f>
        <v>0.30383398518347049</v>
      </c>
      <c r="K26" s="299">
        <f>IFERROR(INDEX('Data Annex'!$K$1:$BS$4779,MATCH(Sovereigns!K$7&amp;"|"&amp;Sovereigns!$B26,'Data Annex'!$K$1:$K$4779,0),MATCH(Sovereigns!K$8,'Data Annex'!$K$1:$BS$1,0)),"")</f>
        <v>0.30704373019108594</v>
      </c>
      <c r="L26" s="281">
        <f>IFERROR(INDEX('Data Annex'!$K$1:$BS$4779,MATCH(Sovereigns!L$7&amp;"|"&amp;Sovereigns!$B26,'Data Annex'!$K$1:$K$4779,0),MATCH(Sovereigns!L$8,'Data Annex'!$K$1:$BS$1,0)),"")</f>
        <v>51.605028393507624</v>
      </c>
      <c r="M26" s="239">
        <f>IFERROR(INDEX('Data Annex'!$K$1:$BS$4779,MATCH(Sovereigns!M$7&amp;"|"&amp;Sovereigns!$B26,'Data Annex'!$K$1:$K$4779,0),MATCH(Sovereigns!M$8,'Data Annex'!$K$1:$BS$1,0)),"")</f>
        <v>53.433228089781565</v>
      </c>
      <c r="N26" s="298">
        <f>IFERROR(INDEX('Data Annex'!$K$1:$BS$4779,MATCH(Sovereigns!N$7&amp;"|"&amp;Sovereigns!$B26,'Data Annex'!$K$1:$K$4779,0),MATCH(Sovereigns!N$8,'Data Annex'!$K$1:$BS$1,0)),"")</f>
        <v>3.7073712309169421E-2</v>
      </c>
      <c r="O26" s="299">
        <f>IFERROR(INDEX('Data Annex'!$K$1:$BS$4779,MATCH(Sovereigns!O$7&amp;"|"&amp;Sovereigns!$B26,'Data Annex'!$K$1:$K$4779,0),MATCH(Sovereigns!O$8,'Data Annex'!$K$1:$BS$1,0)),"")</f>
        <v>2.1391897494642539E-2</v>
      </c>
      <c r="P26" s="298">
        <f>IFERROR(INDEX('Data Annex'!$K$1:$BS$4779,MATCH(Sovereigns!P$7&amp;"|"&amp;Sovereigns!$B26,'Data Annex'!$K$1:$K$4779,0),MATCH(Sovereigns!P$8,'Data Annex'!$K$1:$BS$1,0)),"")</f>
        <v>0</v>
      </c>
      <c r="Q26" s="299">
        <f>IFERROR(INDEX('Data Annex'!$K$1:$BS$4779,MATCH(Sovereigns!Q$7&amp;"|"&amp;Sovereigns!$B26,'Data Annex'!$K$1:$K$4779,0),MATCH(Sovereigns!Q$8,'Data Annex'!$K$1:$BS$1,0)),"")</f>
        <v>0</v>
      </c>
      <c r="R26" s="298">
        <f>IFERROR(INDEX('Data Annex'!$K$1:$BS$4779,MATCH(Sovereigns!R$7&amp;"|"&amp;Sovereigns!$B26,'Data Annex'!$K$1:$K$4779,0),MATCH(Sovereigns!R$8,'Data Annex'!$K$1:$BS$1,0)),"")</f>
        <v>0.14394369956511777</v>
      </c>
      <c r="S26" s="299">
        <f>IFERROR(INDEX('Data Annex'!$K$1:$BS$4779,MATCH(Sovereigns!S$7&amp;"|"&amp;Sovereigns!$B26,'Data Annex'!$K$1:$K$4779,0),MATCH(Sovereigns!S$8,'Data Annex'!$K$1:$BS$1,0)),"")</f>
        <v>0.14061343196172296</v>
      </c>
      <c r="T26" s="298">
        <f>IFERROR(INDEX('Data Annex'!$K$1:$BS$4779,MATCH(Sovereigns!T$7&amp;"|"&amp;Sovereigns!$B26,'Data Annex'!$K$1:$K$4779,0),MATCH(Sovereigns!T$8,'Data Annex'!$K$1:$BS$1,0)),"")</f>
        <v>0.81898251079925921</v>
      </c>
      <c r="U26" s="299">
        <f>IFERROR(INDEX('Data Annex'!$K$1:$BS$4779,MATCH(Sovereigns!U$7&amp;"|"&amp;Sovereigns!$B26,'Data Annex'!$K$1:$K$4779,0),MATCH(Sovereigns!U$8,'Data Annex'!$K$1:$BS$1,0)),"")</f>
        <v>0.83799461451043489</v>
      </c>
      <c r="V26" s="298">
        <f>IFERROR(INDEX('Data Annex'!$K$1:$BS$4779,MATCH(Sovereigns!V$7&amp;"|"&amp;Sovereigns!$B26,'Data Annex'!$K$1:$K$4779,0),MATCH(Sovereigns!V$8,'Data Annex'!$K$1:$BS$1,0)),"")</f>
        <v>7.7326453351567181E-8</v>
      </c>
      <c r="W26" s="299">
        <f>IFERROR(INDEX('Data Annex'!$K$1:$BS$4779,MATCH(Sovereigns!W$7&amp;"|"&amp;Sovereigns!$B26,'Data Annex'!$K$1:$K$4779,0),MATCH(Sovereigns!W$8,'Data Annex'!$K$1:$BS$1,0)),"")</f>
        <v>5.603319963576326E-8</v>
      </c>
      <c r="X26" s="288"/>
    </row>
    <row r="27" spans="1:24" ht="21" customHeight="1">
      <c r="A27" s="7">
        <v>14</v>
      </c>
      <c r="B27" s="1" t="s">
        <v>90</v>
      </c>
      <c r="D27" s="518" t="str">
        <f t="shared" si="13"/>
        <v>HR</v>
      </c>
      <c r="E27" s="519"/>
      <c r="F27" s="279">
        <f>IFERROR(INDEX('Data Annex'!$K$1:$BS$4779,MATCH(Sovereigns!F$7&amp;"|"&amp;Sovereigns!$B27,'Data Annex'!$K$1:$K$4779,0),MATCH(Sovereigns!F$8,'Data Annex'!$K$1:$BS$1,0)),"")</f>
        <v>11.812876892850005</v>
      </c>
      <c r="G27" s="234">
        <f>IFERROR(INDEX('Data Annex'!$K$1:$BS$4779,MATCH(Sovereigns!G$7&amp;"|"&amp;Sovereigns!$B27,'Data Annex'!$K$1:$K$4779,0),MATCH(Sovereigns!G$8,'Data Annex'!$K$1:$BS$1,0)),"")</f>
        <v>12.0479087795</v>
      </c>
      <c r="H27" s="295">
        <f>IFERROR(INDEX('Data Annex'!$K$1:$BS$4779,MATCH(Sovereigns!H$7&amp;"|"&amp;Sovereigns!$B27,'Data Annex'!$K$1:$K$4779,0),MATCH(Sovereigns!H$8,'Data Annex'!$K$1:$BS$1,0)),"")</f>
        <v>0.81371142795520301</v>
      </c>
      <c r="I27" s="296">
        <f>IFERROR(INDEX('Data Annex'!$K$1:$BS$4779,MATCH(Sovereigns!I$7&amp;"|"&amp;Sovereigns!$B27,'Data Annex'!$K$1:$K$4779,0),MATCH(Sovereigns!I$8,'Data Annex'!$K$1:$BS$1,0)),"")</f>
        <v>0.79298736094153055</v>
      </c>
      <c r="J27" s="295">
        <f>IFERROR(INDEX('Data Annex'!$K$1:$BS$4779,MATCH(Sovereigns!J$7&amp;"|"&amp;Sovereigns!$B27,'Data Annex'!$K$1:$K$4779,0),MATCH(Sovereigns!J$8,'Data Annex'!$K$1:$BS$1,0)),"")</f>
        <v>0.12721749403310928</v>
      </c>
      <c r="K27" s="296">
        <f>IFERROR(INDEX('Data Annex'!$K$1:$BS$4779,MATCH(Sovereigns!K$7&amp;"|"&amp;Sovereigns!$B27,'Data Annex'!$K$1:$K$4779,0),MATCH(Sovereigns!K$8,'Data Annex'!$K$1:$BS$1,0)),"")</f>
        <v>0.14046254825314436</v>
      </c>
      <c r="L27" s="279">
        <f>IFERROR(INDEX('Data Annex'!$K$1:$BS$4779,MATCH(Sovereigns!L$7&amp;"|"&amp;Sovereigns!$B27,'Data Annex'!$K$1:$K$4779,0),MATCH(Sovereigns!L$8,'Data Annex'!$K$1:$BS$1,0)),"")</f>
        <v>11.799455246639999</v>
      </c>
      <c r="M27" s="234">
        <f>IFERROR(INDEX('Data Annex'!$K$1:$BS$4779,MATCH(Sovereigns!M$7&amp;"|"&amp;Sovereigns!$B27,'Data Annex'!$K$1:$K$4779,0),MATCH(Sovereigns!M$8,'Data Annex'!$K$1:$BS$1,0)),"")</f>
        <v>12.037704158640008</v>
      </c>
      <c r="N27" s="295">
        <f>IFERROR(INDEX('Data Annex'!$K$1:$BS$4779,MATCH(Sovereigns!N$7&amp;"|"&amp;Sovereigns!$B27,'Data Annex'!$K$1:$K$4779,0),MATCH(Sovereigns!N$8,'Data Annex'!$K$1:$BS$1,0)),"")</f>
        <v>6.6468792982907849E-3</v>
      </c>
      <c r="O27" s="296">
        <f>IFERROR(INDEX('Data Annex'!$K$1:$BS$4779,MATCH(Sovereigns!O$7&amp;"|"&amp;Sovereigns!$B27,'Data Annex'!$K$1:$K$4779,0),MATCH(Sovereigns!O$8,'Data Annex'!$K$1:$BS$1,0)),"")</f>
        <v>4.2391052976139222E-3</v>
      </c>
      <c r="P27" s="295">
        <f>IFERROR(INDEX('Data Annex'!$K$1:$BS$4779,MATCH(Sovereigns!P$7&amp;"|"&amp;Sovereigns!$B27,'Data Annex'!$K$1:$K$4779,0),MATCH(Sovereigns!P$8,'Data Annex'!$K$1:$BS$1,0)),"")</f>
        <v>0</v>
      </c>
      <c r="Q27" s="296">
        <f>IFERROR(INDEX('Data Annex'!$K$1:$BS$4779,MATCH(Sovereigns!Q$7&amp;"|"&amp;Sovereigns!$B27,'Data Annex'!$K$1:$K$4779,0),MATCH(Sovereigns!Q$8,'Data Annex'!$K$1:$BS$1,0)),"")</f>
        <v>0</v>
      </c>
      <c r="R27" s="295">
        <f>IFERROR(INDEX('Data Annex'!$K$1:$BS$4779,MATCH(Sovereigns!R$7&amp;"|"&amp;Sovereigns!$B27,'Data Annex'!$K$1:$K$4779,0),MATCH(Sovereigns!R$8,'Data Annex'!$K$1:$BS$1,0)),"")</f>
        <v>0.28831566861942554</v>
      </c>
      <c r="S27" s="296">
        <f>IFERROR(INDEX('Data Annex'!$K$1:$BS$4779,MATCH(Sovereigns!S$7&amp;"|"&amp;Sovereigns!$B27,'Data Annex'!$K$1:$K$4779,0),MATCH(Sovereigns!S$8,'Data Annex'!$K$1:$BS$1,0)),"")</f>
        <v>0.28232946048359814</v>
      </c>
      <c r="T27" s="295">
        <f>IFERROR(INDEX('Data Annex'!$K$1:$BS$4779,MATCH(Sovereigns!T$7&amp;"|"&amp;Sovereigns!$B27,'Data Annex'!$K$1:$K$4779,0),MATCH(Sovereigns!T$8,'Data Annex'!$K$1:$BS$1,0)),"")</f>
        <v>0.70503745208228374</v>
      </c>
      <c r="U27" s="296">
        <f>IFERROR(INDEX('Data Annex'!$K$1:$BS$4779,MATCH(Sovereigns!U$7&amp;"|"&amp;Sovereigns!$B27,'Data Annex'!$K$1:$K$4779,0),MATCH(Sovereigns!U$8,'Data Annex'!$K$1:$BS$1,0)),"")</f>
        <v>0.70646757729513687</v>
      </c>
      <c r="V27" s="295">
        <f>IFERROR(INDEX('Data Annex'!$K$1:$BS$4779,MATCH(Sovereigns!V$7&amp;"|"&amp;Sovereigns!$B27,'Data Annex'!$K$1:$K$4779,0),MATCH(Sovereigns!V$8,'Data Annex'!$K$1:$BS$1,0)),"")</f>
        <v>0</v>
      </c>
      <c r="W27" s="296">
        <f>IFERROR(INDEX('Data Annex'!$K$1:$BS$4779,MATCH(Sovereigns!W$7&amp;"|"&amp;Sovereigns!$B27,'Data Annex'!$K$1:$K$4779,0),MATCH(Sovereigns!W$8,'Data Annex'!$K$1:$BS$1,0)),"")</f>
        <v>6.9638569236503134E-3</v>
      </c>
      <c r="X27" s="288"/>
    </row>
    <row r="28" spans="1:24" ht="21" customHeight="1">
      <c r="A28" s="2">
        <v>15</v>
      </c>
      <c r="B28" s="1" t="s">
        <v>23</v>
      </c>
      <c r="D28" s="518" t="str">
        <f t="shared" si="13"/>
        <v>HU</v>
      </c>
      <c r="E28" s="519"/>
      <c r="F28" s="281">
        <f>IFERROR(INDEX('Data Annex'!$K$1:$BS$4779,MATCH(Sovereigns!F$7&amp;"|"&amp;Sovereigns!$B28,'Data Annex'!$K$1:$K$4779,0),MATCH(Sovereigns!F$8,'Data Annex'!$K$1:$BS$1,0)),"")</f>
        <v>30.166603058115776</v>
      </c>
      <c r="G28" s="239">
        <f>IFERROR(INDEX('Data Annex'!$K$1:$BS$4779,MATCH(Sovereigns!G$7&amp;"|"&amp;Sovereigns!$B28,'Data Annex'!$K$1:$K$4779,0),MATCH(Sovereigns!G$8,'Data Annex'!$K$1:$BS$1,0)),"")</f>
        <v>28.808925204702192</v>
      </c>
      <c r="H28" s="298">
        <f>IFERROR(INDEX('Data Annex'!$K$1:$BS$4779,MATCH(Sovereigns!H$7&amp;"|"&amp;Sovereigns!$B28,'Data Annex'!$K$1:$K$4779,0),MATCH(Sovereigns!H$8,'Data Annex'!$K$1:$BS$1,0)),"")</f>
        <v>0.72553959167374316</v>
      </c>
      <c r="I28" s="299">
        <f>IFERROR(INDEX('Data Annex'!$K$1:$BS$4779,MATCH(Sovereigns!I$7&amp;"|"&amp;Sovereigns!$B28,'Data Annex'!$K$1:$K$4779,0),MATCH(Sovereigns!I$8,'Data Annex'!$K$1:$BS$1,0)),"")</f>
        <v>0.70056426179648512</v>
      </c>
      <c r="J28" s="298">
        <f>IFERROR(INDEX('Data Annex'!$K$1:$BS$4779,MATCH(Sovereigns!J$7&amp;"|"&amp;Sovereigns!$B28,'Data Annex'!$K$1:$K$4779,0),MATCH(Sovereigns!J$8,'Data Annex'!$K$1:$BS$1,0)),"")</f>
        <v>0.16781408153089289</v>
      </c>
      <c r="K28" s="299">
        <f>IFERROR(INDEX('Data Annex'!$K$1:$BS$4779,MATCH(Sovereigns!K$7&amp;"|"&amp;Sovereigns!$B28,'Data Annex'!$K$1:$K$4779,0),MATCH(Sovereigns!K$8,'Data Annex'!$K$1:$BS$1,0)),"")</f>
        <v>0.1922910335654324</v>
      </c>
      <c r="L28" s="281">
        <f>IFERROR(INDEX('Data Annex'!$K$1:$BS$4779,MATCH(Sovereigns!L$7&amp;"|"&amp;Sovereigns!$B28,'Data Annex'!$K$1:$K$4779,0),MATCH(Sovereigns!L$8,'Data Annex'!$K$1:$BS$1,0)),"")</f>
        <v>30.038137070537474</v>
      </c>
      <c r="M28" s="239">
        <f>IFERROR(INDEX('Data Annex'!$K$1:$BS$4779,MATCH(Sovereigns!M$7&amp;"|"&amp;Sovereigns!$B28,'Data Annex'!$K$1:$K$4779,0),MATCH(Sovereigns!M$8,'Data Annex'!$K$1:$BS$1,0)),"")</f>
        <v>28.675701051687565</v>
      </c>
      <c r="N28" s="298">
        <f>IFERROR(INDEX('Data Annex'!$K$1:$BS$4779,MATCH(Sovereigns!N$7&amp;"|"&amp;Sovereigns!$B28,'Data Annex'!$K$1:$K$4779,0),MATCH(Sovereigns!N$8,'Data Annex'!$K$1:$BS$1,0)),"")</f>
        <v>6.6141556285473748E-3</v>
      </c>
      <c r="O28" s="299">
        <f>IFERROR(INDEX('Data Annex'!$K$1:$BS$4779,MATCH(Sovereigns!O$7&amp;"|"&amp;Sovereigns!$B28,'Data Annex'!$K$1:$K$4779,0),MATCH(Sovereigns!O$8,'Data Annex'!$K$1:$BS$1,0)),"")</f>
        <v>3.771256311535865E-3</v>
      </c>
      <c r="P28" s="298">
        <f>IFERROR(INDEX('Data Annex'!$K$1:$BS$4779,MATCH(Sovereigns!P$7&amp;"|"&amp;Sovereigns!$B28,'Data Annex'!$K$1:$K$4779,0),MATCH(Sovereigns!P$8,'Data Annex'!$K$1:$BS$1,0)),"")</f>
        <v>1.9282425357452283E-5</v>
      </c>
      <c r="Q28" s="299">
        <f>IFERROR(INDEX('Data Annex'!$K$1:$BS$4779,MATCH(Sovereigns!Q$7&amp;"|"&amp;Sovereigns!$B28,'Data Annex'!$K$1:$K$4779,0),MATCH(Sovereigns!Q$8,'Data Annex'!$K$1:$BS$1,0)),"")</f>
        <v>0</v>
      </c>
      <c r="R28" s="298">
        <f>IFERROR(INDEX('Data Annex'!$K$1:$BS$4779,MATCH(Sovereigns!R$7&amp;"|"&amp;Sovereigns!$B28,'Data Annex'!$K$1:$K$4779,0),MATCH(Sovereigns!R$8,'Data Annex'!$K$1:$BS$1,0)),"")</f>
        <v>0.1880720444328596</v>
      </c>
      <c r="S28" s="299">
        <f>IFERROR(INDEX('Data Annex'!$K$1:$BS$4779,MATCH(Sovereigns!S$7&amp;"|"&amp;Sovereigns!$B28,'Data Annex'!$K$1:$K$4779,0),MATCH(Sovereigns!S$8,'Data Annex'!$K$1:$BS$1,0)),"")</f>
        <v>0.18425093270129311</v>
      </c>
      <c r="T28" s="298">
        <f>IFERROR(INDEX('Data Annex'!$K$1:$BS$4779,MATCH(Sovereigns!T$7&amp;"|"&amp;Sovereigns!$B28,'Data Annex'!$K$1:$K$4779,0),MATCH(Sovereigns!T$8,'Data Annex'!$K$1:$BS$1,0)),"")</f>
        <v>0.80371742494659248</v>
      </c>
      <c r="U28" s="299">
        <f>IFERROR(INDEX('Data Annex'!$K$1:$BS$4779,MATCH(Sovereigns!U$7&amp;"|"&amp;Sovereigns!$B28,'Data Annex'!$K$1:$K$4779,0),MATCH(Sovereigns!U$8,'Data Annex'!$K$1:$BS$1,0)),"")</f>
        <v>0.8102959846236597</v>
      </c>
      <c r="V28" s="298">
        <f>IFERROR(INDEX('Data Annex'!$K$1:$BS$4779,MATCH(Sovereigns!V$7&amp;"|"&amp;Sovereigns!$B28,'Data Annex'!$K$1:$K$4779,0),MATCH(Sovereigns!V$8,'Data Annex'!$K$1:$BS$1,0)),"")</f>
        <v>1.577092566643068E-3</v>
      </c>
      <c r="W28" s="299">
        <f>IFERROR(INDEX('Data Annex'!$K$1:$BS$4779,MATCH(Sovereigns!W$7&amp;"|"&amp;Sovereigns!$B28,'Data Annex'!$K$1:$K$4779,0),MATCH(Sovereigns!W$8,'Data Annex'!$K$1:$BS$1,0)),"")</f>
        <v>1.6818263635114403E-3</v>
      </c>
      <c r="X28" s="288"/>
    </row>
    <row r="29" spans="1:24" ht="21" customHeight="1">
      <c r="A29" s="10">
        <v>16</v>
      </c>
      <c r="B29" s="1" t="s">
        <v>24</v>
      </c>
      <c r="D29" s="518" t="str">
        <f t="shared" si="13"/>
        <v>IE</v>
      </c>
      <c r="E29" s="519"/>
      <c r="F29" s="279">
        <f>IFERROR(INDEX('Data Annex'!$K$1:$BS$4779,MATCH(Sovereigns!F$7&amp;"|"&amp;Sovereigns!$B29,'Data Annex'!$K$1:$K$4779,0),MATCH(Sovereigns!F$8,'Data Annex'!$K$1:$BS$1,0)),"")</f>
        <v>51.602373003997869</v>
      </c>
      <c r="G29" s="234">
        <f>IFERROR(INDEX('Data Annex'!$K$1:$BS$4779,MATCH(Sovereigns!G$7&amp;"|"&amp;Sovereigns!$B29,'Data Annex'!$K$1:$K$4779,0),MATCH(Sovereigns!G$8,'Data Annex'!$K$1:$BS$1,0)),"")</f>
        <v>52.536994152655183</v>
      </c>
      <c r="H29" s="295">
        <f>IFERROR(INDEX('Data Annex'!$K$1:$BS$4779,MATCH(Sovereigns!H$7&amp;"|"&amp;Sovereigns!$B29,'Data Annex'!$K$1:$K$4779,0),MATCH(Sovereigns!H$8,'Data Annex'!$K$1:$BS$1,0)),"")</f>
        <v>0.16279615278194978</v>
      </c>
      <c r="I29" s="296">
        <f>IFERROR(INDEX('Data Annex'!$K$1:$BS$4779,MATCH(Sovereigns!I$7&amp;"|"&amp;Sovereigns!$B29,'Data Annex'!$K$1:$K$4779,0),MATCH(Sovereigns!I$8,'Data Annex'!$K$1:$BS$1,0)),"")</f>
        <v>0.16765435348361188</v>
      </c>
      <c r="J29" s="295">
        <f>IFERROR(INDEX('Data Annex'!$K$1:$BS$4779,MATCH(Sovereigns!J$7&amp;"|"&amp;Sovereigns!$B29,'Data Annex'!$K$1:$K$4779,0),MATCH(Sovereigns!J$8,'Data Annex'!$K$1:$BS$1,0)),"")</f>
        <v>0.6390838290996752</v>
      </c>
      <c r="K29" s="296">
        <f>IFERROR(INDEX('Data Annex'!$K$1:$BS$4779,MATCH(Sovereigns!K$7&amp;"|"&amp;Sovereigns!$B29,'Data Annex'!$K$1:$K$4779,0),MATCH(Sovereigns!K$8,'Data Annex'!$K$1:$BS$1,0)),"")</f>
        <v>0.60595033897460038</v>
      </c>
      <c r="L29" s="279">
        <f>IFERROR(INDEX('Data Annex'!$K$1:$BS$4779,MATCH(Sovereigns!L$7&amp;"|"&amp;Sovereigns!$B29,'Data Annex'!$K$1:$K$4779,0),MATCH(Sovereigns!L$8,'Data Annex'!$K$1:$BS$1,0)),"")</f>
        <v>41.335667701484184</v>
      </c>
      <c r="M29" s="234">
        <f>IFERROR(INDEX('Data Annex'!$K$1:$BS$4779,MATCH(Sovereigns!M$7&amp;"|"&amp;Sovereigns!$B29,'Data Annex'!$K$1:$K$4779,0),MATCH(Sovereigns!M$8,'Data Annex'!$K$1:$BS$1,0)),"")</f>
        <v>40.55174323931147</v>
      </c>
      <c r="N29" s="295">
        <f>IFERROR(INDEX('Data Annex'!$K$1:$BS$4779,MATCH(Sovereigns!N$7&amp;"|"&amp;Sovereigns!$B29,'Data Annex'!$K$1:$K$4779,0),MATCH(Sovereigns!N$8,'Data Annex'!$K$1:$BS$1,0)),"")</f>
        <v>0.49643573813775566</v>
      </c>
      <c r="O29" s="296">
        <f>IFERROR(INDEX('Data Annex'!$K$1:$BS$4779,MATCH(Sovereigns!O$7&amp;"|"&amp;Sovereigns!$B29,'Data Annex'!$K$1:$K$4779,0),MATCH(Sovereigns!O$8,'Data Annex'!$K$1:$BS$1,0)),"")</f>
        <v>0.42315568705667478</v>
      </c>
      <c r="P29" s="295">
        <f>IFERROR(INDEX('Data Annex'!$K$1:$BS$4779,MATCH(Sovereigns!P$7&amp;"|"&amp;Sovereigns!$B29,'Data Annex'!$K$1:$K$4779,0),MATCH(Sovereigns!P$8,'Data Annex'!$K$1:$BS$1,0)),"")</f>
        <v>0</v>
      </c>
      <c r="Q29" s="296">
        <f>IFERROR(INDEX('Data Annex'!$K$1:$BS$4779,MATCH(Sovereigns!Q$7&amp;"|"&amp;Sovereigns!$B29,'Data Annex'!$K$1:$K$4779,0),MATCH(Sovereigns!Q$8,'Data Annex'!$K$1:$BS$1,0)),"")</f>
        <v>0</v>
      </c>
      <c r="R29" s="295">
        <f>IFERROR(INDEX('Data Annex'!$K$1:$BS$4779,MATCH(Sovereigns!R$7&amp;"|"&amp;Sovereigns!$B29,'Data Annex'!$K$1:$K$4779,0),MATCH(Sovereigns!R$8,'Data Annex'!$K$1:$BS$1,0)),"")</f>
        <v>0.29799963616231162</v>
      </c>
      <c r="S29" s="296">
        <f>IFERROR(INDEX('Data Annex'!$K$1:$BS$4779,MATCH(Sovereigns!S$7&amp;"|"&amp;Sovereigns!$B29,'Data Annex'!$K$1:$K$4779,0),MATCH(Sovereigns!S$8,'Data Annex'!$K$1:$BS$1,0)),"")</f>
        <v>0.36330579956339298</v>
      </c>
      <c r="T29" s="295">
        <f>IFERROR(INDEX('Data Annex'!$K$1:$BS$4779,MATCH(Sovereigns!T$7&amp;"|"&amp;Sovereigns!$B29,'Data Annex'!$K$1:$K$4779,0),MATCH(Sovereigns!T$8,'Data Annex'!$K$1:$BS$1,0)),"")</f>
        <v>0.20089845112190183</v>
      </c>
      <c r="U29" s="296">
        <f>IFERROR(INDEX('Data Annex'!$K$1:$BS$4779,MATCH(Sovereigns!U$7&amp;"|"&amp;Sovereigns!$B29,'Data Annex'!$K$1:$K$4779,0),MATCH(Sovereigns!U$8,'Data Annex'!$K$1:$BS$1,0)),"")</f>
        <v>0.20850804634026865</v>
      </c>
      <c r="V29" s="295">
        <f>IFERROR(INDEX('Data Annex'!$K$1:$BS$4779,MATCH(Sovereigns!V$7&amp;"|"&amp;Sovereigns!$B29,'Data Annex'!$K$1:$K$4779,0),MATCH(Sovereigns!V$8,'Data Annex'!$K$1:$BS$1,0)),"")</f>
        <v>4.6661745780312014E-3</v>
      </c>
      <c r="W29" s="296">
        <f>IFERROR(INDEX('Data Annex'!$K$1:$BS$4779,MATCH(Sovereigns!W$7&amp;"|"&amp;Sovereigns!$B29,'Data Annex'!$K$1:$K$4779,0),MATCH(Sovereigns!W$8,'Data Annex'!$K$1:$BS$1,0)),"")</f>
        <v>5.0304670396630335E-3</v>
      </c>
      <c r="X29" s="288"/>
    </row>
    <row r="30" spans="1:24" ht="21" customHeight="1">
      <c r="A30" s="10">
        <v>17</v>
      </c>
      <c r="B30" s="1" t="s">
        <v>1386</v>
      </c>
      <c r="D30" s="518" t="str">
        <f t="shared" si="13"/>
        <v>IS</v>
      </c>
      <c r="E30" s="519"/>
      <c r="F30" s="281">
        <f>IFERROR(INDEX('Data Annex'!$K$1:$BS$4779,MATCH(Sovereigns!F$7&amp;"|"&amp;Sovereigns!$B30,'Data Annex'!$K$1:$K$4779,0),MATCH(Sovereigns!F$8,'Data Annex'!$K$1:$BS$1,0)),"")</f>
        <v>2.9965666633000669</v>
      </c>
      <c r="G30" s="239">
        <f>IFERROR(INDEX('Data Annex'!$K$1:$BS$4779,MATCH(Sovereigns!G$7&amp;"|"&amp;Sovereigns!$B30,'Data Annex'!$K$1:$K$4779,0),MATCH(Sovereigns!G$8,'Data Annex'!$K$1:$BS$1,0)),"")</f>
        <v>4.0185533448174748</v>
      </c>
      <c r="H30" s="298">
        <f>IFERROR(INDEX('Data Annex'!$K$1:$BS$4779,MATCH(Sovereigns!H$7&amp;"|"&amp;Sovereigns!$B30,'Data Annex'!$K$1:$K$4779,0),MATCH(Sovereigns!H$8,'Data Annex'!$K$1:$BS$1,0)),"")</f>
        <v>0.88884781219884124</v>
      </c>
      <c r="I30" s="299">
        <f>IFERROR(INDEX('Data Annex'!$K$1:$BS$4779,MATCH(Sovereigns!I$7&amp;"|"&amp;Sovereigns!$B30,'Data Annex'!$K$1:$K$4779,0),MATCH(Sovereigns!I$8,'Data Annex'!$K$1:$BS$1,0)),"")</f>
        <v>0.60732964494885067</v>
      </c>
      <c r="J30" s="298">
        <f>IFERROR(INDEX('Data Annex'!$K$1:$BS$4779,MATCH(Sovereigns!J$7&amp;"|"&amp;Sovereigns!$B30,'Data Annex'!$K$1:$K$4779,0),MATCH(Sovereigns!J$8,'Data Annex'!$K$1:$BS$1,0)),"")</f>
        <v>9.8912936064078694E-2</v>
      </c>
      <c r="K30" s="299">
        <f>IFERROR(INDEX('Data Annex'!$K$1:$BS$4779,MATCH(Sovereigns!K$7&amp;"|"&amp;Sovereigns!$B30,'Data Annex'!$K$1:$K$4779,0),MATCH(Sovereigns!K$8,'Data Annex'!$K$1:$BS$1,0)),"")</f>
        <v>0.33358923867488977</v>
      </c>
      <c r="L30" s="281">
        <f>IFERROR(INDEX('Data Annex'!$K$1:$BS$4779,MATCH(Sovereigns!L$7&amp;"|"&amp;Sovereigns!$B30,'Data Annex'!$K$1:$K$4779,0),MATCH(Sovereigns!L$8,'Data Annex'!$K$1:$BS$1,0)),"")</f>
        <v>2.9905880167566909</v>
      </c>
      <c r="M30" s="239">
        <f>IFERROR(INDEX('Data Annex'!$K$1:$BS$4779,MATCH(Sovereigns!M$7&amp;"|"&amp;Sovereigns!$B30,'Data Annex'!$K$1:$K$4779,0),MATCH(Sovereigns!M$8,'Data Annex'!$K$1:$BS$1,0)),"")</f>
        <v>4.0185033951088371</v>
      </c>
      <c r="N30" s="298">
        <f>IFERROR(INDEX('Data Annex'!$K$1:$BS$4779,MATCH(Sovereigns!N$7&amp;"|"&amp;Sovereigns!$B30,'Data Annex'!$K$1:$K$4779,0),MATCH(Sovereigns!N$8,'Data Annex'!$K$1:$BS$1,0)),"")</f>
        <v>0.56796089610560696</v>
      </c>
      <c r="O30" s="299">
        <f>IFERROR(INDEX('Data Annex'!$K$1:$BS$4779,MATCH(Sovereigns!O$7&amp;"|"&amp;Sovereigns!$B30,'Data Annex'!$K$1:$K$4779,0),MATCH(Sovereigns!O$8,'Data Annex'!$K$1:$BS$1,0)),"")</f>
        <v>2.6273321169237151E-2</v>
      </c>
      <c r="P30" s="298">
        <f>IFERROR(INDEX('Data Annex'!$K$1:$BS$4779,MATCH(Sovereigns!P$7&amp;"|"&amp;Sovereigns!$B30,'Data Annex'!$K$1:$K$4779,0),MATCH(Sovereigns!P$8,'Data Annex'!$K$1:$BS$1,0)),"")</f>
        <v>0</v>
      </c>
      <c r="Q30" s="299">
        <f>IFERROR(INDEX('Data Annex'!$K$1:$BS$4779,MATCH(Sovereigns!Q$7&amp;"|"&amp;Sovereigns!$B30,'Data Annex'!$K$1:$K$4779,0),MATCH(Sovereigns!Q$8,'Data Annex'!$K$1:$BS$1,0)),"")</f>
        <v>0</v>
      </c>
      <c r="R30" s="298">
        <f>IFERROR(INDEX('Data Annex'!$K$1:$BS$4779,MATCH(Sovereigns!R$7&amp;"|"&amp;Sovereigns!$B30,'Data Annex'!$K$1:$K$4779,0),MATCH(Sovereigns!R$8,'Data Annex'!$K$1:$BS$1,0)),"")</f>
        <v>0</v>
      </c>
      <c r="S30" s="299">
        <f>IFERROR(INDEX('Data Annex'!$K$1:$BS$4779,MATCH(Sovereigns!S$7&amp;"|"&amp;Sovereigns!$B30,'Data Annex'!$K$1:$K$4779,0),MATCH(Sovereigns!S$8,'Data Annex'!$K$1:$BS$1,0)),"")</f>
        <v>0.31966642028573444</v>
      </c>
      <c r="T30" s="298">
        <f>IFERROR(INDEX('Data Annex'!$K$1:$BS$4779,MATCH(Sovereigns!T$7&amp;"|"&amp;Sovereigns!$B30,'Data Annex'!$K$1:$K$4779,0),MATCH(Sovereigns!T$8,'Data Annex'!$K$1:$BS$1,0)),"")</f>
        <v>0.43203910389439298</v>
      </c>
      <c r="U30" s="299">
        <f>IFERROR(INDEX('Data Annex'!$K$1:$BS$4779,MATCH(Sovereigns!U$7&amp;"|"&amp;Sovereigns!$B30,'Data Annex'!$K$1:$K$4779,0),MATCH(Sovereigns!U$8,'Data Annex'!$K$1:$BS$1,0)),"")</f>
        <v>0.65406025854502836</v>
      </c>
      <c r="V30" s="298">
        <f>IFERROR(INDEX('Data Annex'!$K$1:$BS$4779,MATCH(Sovereigns!V$7&amp;"|"&amp;Sovereigns!$B30,'Data Annex'!$K$1:$K$4779,0),MATCH(Sovereigns!V$8,'Data Annex'!$K$1:$BS$1,0)),"")</f>
        <v>0</v>
      </c>
      <c r="W30" s="299">
        <f>IFERROR(INDEX('Data Annex'!$K$1:$BS$4779,MATCH(Sovereigns!W$7&amp;"|"&amp;Sovereigns!$B30,'Data Annex'!$K$1:$K$4779,0),MATCH(Sovereigns!W$8,'Data Annex'!$K$1:$BS$1,0)),"")</f>
        <v>0</v>
      </c>
      <c r="X30" s="288"/>
    </row>
    <row r="31" spans="1:24" ht="21" customHeight="1">
      <c r="A31" s="10">
        <v>18</v>
      </c>
      <c r="B31" s="1" t="s">
        <v>25</v>
      </c>
      <c r="D31" s="518" t="str">
        <f t="shared" si="13"/>
        <v>IT</v>
      </c>
      <c r="E31" s="519"/>
      <c r="F31" s="279">
        <f>IFERROR(INDEX('Data Annex'!$K$1:$BS$4779,MATCH(Sovereigns!F$7&amp;"|"&amp;Sovereigns!$B31,'Data Annex'!$K$1:$K$4779,0),MATCH(Sovereigns!F$8,'Data Annex'!$K$1:$BS$1,0)),"")</f>
        <v>483.23549769599998</v>
      </c>
      <c r="G31" s="234">
        <f>IFERROR(INDEX('Data Annex'!$K$1:$BS$4779,MATCH(Sovereigns!G$7&amp;"|"&amp;Sovereigns!$B31,'Data Annex'!$K$1:$K$4779,0),MATCH(Sovereigns!G$8,'Data Annex'!$K$1:$BS$1,0)),"")</f>
        <v>479.87417917046002</v>
      </c>
      <c r="H31" s="295">
        <f>IFERROR(INDEX('Data Annex'!$K$1:$BS$4779,MATCH(Sovereigns!H$7&amp;"|"&amp;Sovereigns!$B31,'Data Annex'!$K$1:$K$4779,0),MATCH(Sovereigns!H$8,'Data Annex'!$K$1:$BS$1,0)),"")</f>
        <v>0.56626837832212729</v>
      </c>
      <c r="I31" s="296">
        <f>IFERROR(INDEX('Data Annex'!$K$1:$BS$4779,MATCH(Sovereigns!I$7&amp;"|"&amp;Sovereigns!$B31,'Data Annex'!$K$1:$K$4779,0),MATCH(Sovereigns!I$8,'Data Annex'!$K$1:$BS$1,0)),"")</f>
        <v>0.5382483295182886</v>
      </c>
      <c r="J31" s="295">
        <f>IFERROR(INDEX('Data Annex'!$K$1:$BS$4779,MATCH(Sovereigns!J$7&amp;"|"&amp;Sovereigns!$B31,'Data Annex'!$K$1:$K$4779,0),MATCH(Sovereigns!J$8,'Data Annex'!$K$1:$BS$1,0)),"")</f>
        <v>0.28893771840792432</v>
      </c>
      <c r="K31" s="296">
        <f>IFERROR(INDEX('Data Annex'!$K$1:$BS$4779,MATCH(Sovereigns!K$7&amp;"|"&amp;Sovereigns!$B31,'Data Annex'!$K$1:$K$4779,0),MATCH(Sovereigns!K$8,'Data Annex'!$K$1:$BS$1,0)),"")</f>
        <v>0.30934836852571823</v>
      </c>
      <c r="L31" s="279">
        <f>IFERROR(INDEX('Data Annex'!$K$1:$BS$4779,MATCH(Sovereigns!L$7&amp;"|"&amp;Sovereigns!$B31,'Data Annex'!$K$1:$K$4779,0),MATCH(Sovereigns!L$8,'Data Annex'!$K$1:$BS$1,0)),"")</f>
        <v>476.92707162099998</v>
      </c>
      <c r="M31" s="234">
        <f>IFERROR(INDEX('Data Annex'!$K$1:$BS$4779,MATCH(Sovereigns!M$7&amp;"|"&amp;Sovereigns!$B31,'Data Annex'!$K$1:$K$4779,0),MATCH(Sovereigns!M$8,'Data Annex'!$K$1:$BS$1,0)),"")</f>
        <v>475.25419103799999</v>
      </c>
      <c r="N31" s="295">
        <f>IFERROR(INDEX('Data Annex'!$K$1:$BS$4779,MATCH(Sovereigns!N$7&amp;"|"&amp;Sovereigns!$B31,'Data Annex'!$K$1:$K$4779,0),MATCH(Sovereigns!N$8,'Data Annex'!$K$1:$BS$1,0)),"")</f>
        <v>7.1060090385261496E-2</v>
      </c>
      <c r="O31" s="296">
        <f>IFERROR(INDEX('Data Annex'!$K$1:$BS$4779,MATCH(Sovereigns!O$7&amp;"|"&amp;Sovereigns!$B31,'Data Annex'!$K$1:$K$4779,0),MATCH(Sovereigns!O$8,'Data Annex'!$K$1:$BS$1,0)),"")</f>
        <v>5.492466057215719E-2</v>
      </c>
      <c r="P31" s="295">
        <f>IFERROR(INDEX('Data Annex'!$K$1:$BS$4779,MATCH(Sovereigns!P$7&amp;"|"&amp;Sovereigns!$B31,'Data Annex'!$K$1:$K$4779,0),MATCH(Sovereigns!P$8,'Data Annex'!$K$1:$BS$1,0)),"")</f>
        <v>1.4261382361525519E-3</v>
      </c>
      <c r="Q31" s="296">
        <f>IFERROR(INDEX('Data Annex'!$K$1:$BS$4779,MATCH(Sovereigns!Q$7&amp;"|"&amp;Sovereigns!$B31,'Data Annex'!$K$1:$K$4779,0),MATCH(Sovereigns!Q$8,'Data Annex'!$K$1:$BS$1,0)),"")</f>
        <v>1.443662287451387E-3</v>
      </c>
      <c r="R31" s="295">
        <f>IFERROR(INDEX('Data Annex'!$K$1:$BS$4779,MATCH(Sovereigns!R$7&amp;"|"&amp;Sovereigns!$B31,'Data Annex'!$K$1:$K$4779,0),MATCH(Sovereigns!R$8,'Data Annex'!$K$1:$BS$1,0)),"")</f>
        <v>0.25869141451122757</v>
      </c>
      <c r="S31" s="296">
        <f>IFERROR(INDEX('Data Annex'!$K$1:$BS$4779,MATCH(Sovereigns!S$7&amp;"|"&amp;Sovereigns!$B31,'Data Annex'!$K$1:$K$4779,0),MATCH(Sovereigns!S$8,'Data Annex'!$K$1:$BS$1,0)),"")</f>
        <v>0.27850508620291181</v>
      </c>
      <c r="T31" s="295">
        <f>IFERROR(INDEX('Data Annex'!$K$1:$BS$4779,MATCH(Sovereigns!T$7&amp;"|"&amp;Sovereigns!$B31,'Data Annex'!$K$1:$K$4779,0),MATCH(Sovereigns!T$8,'Data Annex'!$K$1:$BS$1,0)),"")</f>
        <v>0.66536596831589923</v>
      </c>
      <c r="U31" s="296">
        <f>IFERROR(INDEX('Data Annex'!$K$1:$BS$4779,MATCH(Sovereigns!U$7&amp;"|"&amp;Sovereigns!$B31,'Data Annex'!$K$1:$K$4779,0),MATCH(Sovereigns!U$8,'Data Annex'!$K$1:$BS$1,0)),"")</f>
        <v>0.66161915826652129</v>
      </c>
      <c r="V31" s="295">
        <f>IFERROR(INDEX('Data Annex'!$K$1:$BS$4779,MATCH(Sovereigns!V$7&amp;"|"&amp;Sovereigns!$B31,'Data Annex'!$K$1:$K$4779,0),MATCH(Sovereigns!V$8,'Data Annex'!$K$1:$BS$1,0)),"")</f>
        <v>3.456388551459133E-3</v>
      </c>
      <c r="W31" s="296">
        <f>IFERROR(INDEX('Data Annex'!$K$1:$BS$4779,MATCH(Sovereigns!W$7&amp;"|"&amp;Sovereigns!$B31,'Data Annex'!$K$1:$K$4779,0),MATCH(Sovereigns!W$8,'Data Annex'!$K$1:$BS$1,0)),"")</f>
        <v>3.5074326709583215E-3</v>
      </c>
      <c r="X31" s="288"/>
    </row>
    <row r="32" spans="1:24" ht="21" customHeight="1">
      <c r="A32" s="10"/>
      <c r="B32" s="1" t="s">
        <v>5610</v>
      </c>
      <c r="D32" s="518" t="s">
        <v>5610</v>
      </c>
      <c r="E32" s="519"/>
      <c r="F32" s="281">
        <f>IFERROR(INDEX('Data Annex'!$K$1:$BS$4779,MATCH(Sovereigns!F$7&amp;"|"&amp;Sovereigns!$B32,'Data Annex'!$K$1:$K$4779,0),MATCH(Sovereigns!F$8,'Data Annex'!$K$1:$BS$1,0)),"")</f>
        <v>2.3736073607062891</v>
      </c>
      <c r="G32" s="239">
        <f>IFERROR(INDEX('Data Annex'!$K$1:$BS$4779,MATCH(Sovereigns!G$7&amp;"|"&amp;Sovereigns!$B32,'Data Annex'!$K$1:$K$4779,0),MATCH(Sovereigns!G$8,'Data Annex'!$K$1:$BS$1,0)),"")</f>
        <v>3.9263112929681769</v>
      </c>
      <c r="H32" s="298">
        <f>IFERROR(INDEX('Data Annex'!$K$1:$BS$4779,MATCH(Sovereigns!H$7&amp;"|"&amp;Sovereigns!$B32,'Data Annex'!$K$1:$K$4779,0),MATCH(Sovereigns!H$8,'Data Annex'!$K$1:$BS$1,0)),"")</f>
        <v>4.0222029150611335E-3</v>
      </c>
      <c r="I32" s="299">
        <f>IFERROR(INDEX('Data Annex'!$K$1:$BS$4779,MATCH(Sovereigns!I$7&amp;"|"&amp;Sovereigns!$B32,'Data Annex'!$K$1:$K$4779,0),MATCH(Sovereigns!I$8,'Data Annex'!$K$1:$BS$1,0)),"")</f>
        <v>2.0205803804179369E-3</v>
      </c>
      <c r="J32" s="298">
        <f>IFERROR(INDEX('Data Annex'!$K$1:$BS$4779,MATCH(Sovereigns!J$7&amp;"|"&amp;Sovereigns!$B32,'Data Annex'!$K$1:$K$4779,0),MATCH(Sovereigns!J$8,'Data Annex'!$K$1:$BS$1,0)),"")</f>
        <v>0.2845434191812547</v>
      </c>
      <c r="K32" s="299">
        <f>IFERROR(INDEX('Data Annex'!$K$1:$BS$4779,MATCH(Sovereigns!K$7&amp;"|"&amp;Sovereigns!$B32,'Data Annex'!$K$1:$K$4779,0),MATCH(Sovereigns!K$8,'Data Annex'!$K$1:$BS$1,0)),"")</f>
        <v>0.24836849506559361</v>
      </c>
      <c r="L32" s="281">
        <f>IFERROR(INDEX('Data Annex'!$K$1:$BS$4779,MATCH(Sovereigns!L$7&amp;"|"&amp;Sovereigns!$B32,'Data Annex'!$K$1:$K$4779,0),MATCH(Sovereigns!L$8,'Data Annex'!$K$1:$BS$1,0)),"")</f>
        <v>2.3735862663049816</v>
      </c>
      <c r="M32" s="239">
        <f>IFERROR(INDEX('Data Annex'!$K$1:$BS$4779,MATCH(Sovereigns!M$7&amp;"|"&amp;Sovereigns!$B32,'Data Annex'!$K$1:$K$4779,0),MATCH(Sovereigns!M$8,'Data Annex'!$K$1:$BS$1,0)),"")</f>
        <v>3.9262103782542033</v>
      </c>
      <c r="N32" s="298">
        <f>IFERROR(INDEX('Data Annex'!$K$1:$BS$4779,MATCH(Sovereigns!N$7&amp;"|"&amp;Sovereigns!$B32,'Data Annex'!$K$1:$K$4779,0),MATCH(Sovereigns!N$8,'Data Annex'!$K$1:$BS$1,0)),"")</f>
        <v>2.1427022481262975E-3</v>
      </c>
      <c r="O32" s="299">
        <f>IFERROR(INDEX('Data Annex'!$K$1:$BS$4779,MATCH(Sovereigns!O$7&amp;"|"&amp;Sovereigns!$B32,'Data Annex'!$K$1:$K$4779,0),MATCH(Sovereigns!O$8,'Data Annex'!$K$1:$BS$1,0)),"")</f>
        <v>1.2159121440589772E-3</v>
      </c>
      <c r="P32" s="298">
        <f>IFERROR(INDEX('Data Annex'!$K$1:$BS$4779,MATCH(Sovereigns!P$7&amp;"|"&amp;Sovereigns!$B32,'Data Annex'!$K$1:$K$4779,0),MATCH(Sovereigns!P$8,'Data Annex'!$K$1:$BS$1,0)),"")</f>
        <v>0</v>
      </c>
      <c r="Q32" s="299">
        <f>IFERROR(INDEX('Data Annex'!$K$1:$BS$4779,MATCH(Sovereigns!Q$7&amp;"|"&amp;Sovereigns!$B32,'Data Annex'!$K$1:$K$4779,0),MATCH(Sovereigns!Q$8,'Data Annex'!$K$1:$BS$1,0)),"")</f>
        <v>0</v>
      </c>
      <c r="R32" s="298">
        <f>IFERROR(INDEX('Data Annex'!$K$1:$BS$4779,MATCH(Sovereigns!R$7&amp;"|"&amp;Sovereigns!$B32,'Data Annex'!$K$1:$K$4779,0),MATCH(Sovereigns!R$8,'Data Annex'!$K$1:$BS$1,0)),"")</f>
        <v>0.18949083741751285</v>
      </c>
      <c r="S32" s="299">
        <f>IFERROR(INDEX('Data Annex'!$K$1:$BS$4779,MATCH(Sovereigns!S$7&amp;"|"&amp;Sovereigns!$B32,'Data Annex'!$K$1:$K$4779,0),MATCH(Sovereigns!S$8,'Data Annex'!$K$1:$BS$1,0)),"")</f>
        <v>0.10314069258730101</v>
      </c>
      <c r="T32" s="298">
        <f>IFERROR(INDEX('Data Annex'!$K$1:$BS$4779,MATCH(Sovereigns!T$7&amp;"|"&amp;Sovereigns!$B32,'Data Annex'!$K$1:$K$4779,0),MATCH(Sovereigns!T$8,'Data Annex'!$K$1:$BS$1,0)),"")</f>
        <v>0.80281060902012036</v>
      </c>
      <c r="U32" s="299">
        <f>IFERROR(INDEX('Data Annex'!$K$1:$BS$4779,MATCH(Sovereigns!U$7&amp;"|"&amp;Sovereigns!$B32,'Data Annex'!$K$1:$K$4779,0),MATCH(Sovereigns!U$8,'Data Annex'!$K$1:$BS$1,0)),"")</f>
        <v>0.89217585203087058</v>
      </c>
      <c r="V32" s="298">
        <f>IFERROR(INDEX('Data Annex'!$K$1:$BS$4779,MATCH(Sovereigns!V$7&amp;"|"&amp;Sovereigns!$B32,'Data Annex'!$K$1:$K$4779,0),MATCH(Sovereigns!V$8,'Data Annex'!$K$1:$BS$1,0)),"")</f>
        <v>5.555851314240523E-3</v>
      </c>
      <c r="W32" s="299">
        <f>IFERROR(INDEX('Data Annex'!$K$1:$BS$4779,MATCH(Sovereigns!W$7&amp;"|"&amp;Sovereigns!$B32,'Data Annex'!$K$1:$K$4779,0),MATCH(Sovereigns!W$8,'Data Annex'!$K$1:$BS$1,0)),"")</f>
        <v>3.4675432377693216E-3</v>
      </c>
      <c r="X32" s="288"/>
    </row>
    <row r="33" spans="1:24" ht="21" customHeight="1">
      <c r="A33" s="2">
        <v>19</v>
      </c>
      <c r="B33" s="1" t="s">
        <v>98</v>
      </c>
      <c r="D33" s="518" t="str">
        <f t="shared" si="13"/>
        <v>LT</v>
      </c>
      <c r="E33" s="519"/>
      <c r="F33" s="279">
        <f>IFERROR(INDEX('Data Annex'!$K$1:$BS$4779,MATCH(Sovereigns!F$7&amp;"|"&amp;Sovereigns!$B33,'Data Annex'!$K$1:$K$4779,0),MATCH(Sovereigns!F$8,'Data Annex'!$K$1:$BS$1,0)),"")</f>
        <v>1.8817250000000001</v>
      </c>
      <c r="G33" s="234">
        <f>IFERROR(INDEX('Data Annex'!$K$1:$BS$4779,MATCH(Sovereigns!G$7&amp;"|"&amp;Sovereigns!$B33,'Data Annex'!$K$1:$K$4779,0),MATCH(Sovereigns!G$8,'Data Annex'!$K$1:$BS$1,0)),"")</f>
        <v>2.2062569999999999</v>
      </c>
      <c r="H33" s="295">
        <f>IFERROR(INDEX('Data Annex'!$K$1:$BS$4779,MATCH(Sovereigns!H$7&amp;"|"&amp;Sovereigns!$B33,'Data Annex'!$K$1:$K$4779,0),MATCH(Sovereigns!H$8,'Data Annex'!$K$1:$BS$1,0)),"")</f>
        <v>0.87537870836599396</v>
      </c>
      <c r="I33" s="296">
        <f>IFERROR(INDEX('Data Annex'!$K$1:$BS$4779,MATCH(Sovereigns!I$7&amp;"|"&amp;Sovereigns!$B33,'Data Annex'!$K$1:$K$4779,0),MATCH(Sovereigns!I$8,'Data Annex'!$K$1:$BS$1,0)),"")</f>
        <v>0.92048161206967261</v>
      </c>
      <c r="J33" s="295">
        <f>IFERROR(INDEX('Data Annex'!$K$1:$BS$4779,MATCH(Sovereigns!J$7&amp;"|"&amp;Sovereigns!$B33,'Data Annex'!$K$1:$K$4779,0),MATCH(Sovereigns!J$8,'Data Annex'!$K$1:$BS$1,0)),"")</f>
        <v>0.12313595238411564</v>
      </c>
      <c r="K33" s="296">
        <f>IFERROR(INDEX('Data Annex'!$K$1:$BS$4779,MATCH(Sovereigns!K$7&amp;"|"&amp;Sovereigns!$B33,'Data Annex'!$K$1:$K$4779,0),MATCH(Sovereigns!K$8,'Data Annex'!$K$1:$BS$1,0)),"")</f>
        <v>7.8538447696709854E-2</v>
      </c>
      <c r="L33" s="279">
        <f>IFERROR(INDEX('Data Annex'!$K$1:$BS$4779,MATCH(Sovereigns!L$7&amp;"|"&amp;Sovereigns!$B33,'Data Annex'!$K$1:$K$4779,0),MATCH(Sovereigns!L$8,'Data Annex'!$K$1:$BS$1,0)),"")</f>
        <v>1.8790880000000001</v>
      </c>
      <c r="M33" s="234">
        <f>IFERROR(INDEX('Data Annex'!$K$1:$BS$4779,MATCH(Sovereigns!M$7&amp;"|"&amp;Sovereigns!$B33,'Data Annex'!$K$1:$K$4779,0),MATCH(Sovereigns!M$8,'Data Annex'!$K$1:$BS$1,0)),"")</f>
        <v>2.2036150000000001</v>
      </c>
      <c r="N33" s="295">
        <f>IFERROR(INDEX('Data Annex'!$K$1:$BS$4779,MATCH(Sovereigns!N$7&amp;"|"&amp;Sovereigns!$B33,'Data Annex'!$K$1:$K$4779,0),MATCH(Sovereigns!N$8,'Data Annex'!$K$1:$BS$1,0)),"")</f>
        <v>5.1490016601797072E-3</v>
      </c>
      <c r="O33" s="296">
        <f>IFERROR(INDEX('Data Annex'!$K$1:$BS$4779,MATCH(Sovereigns!O$7&amp;"|"&amp;Sovereigns!$B33,'Data Annex'!$K$1:$K$4779,0),MATCH(Sovereigns!O$8,'Data Annex'!$K$1:$BS$1,0)),"")</f>
        <v>1.4455737603863927E-2</v>
      </c>
      <c r="P33" s="295">
        <f>IFERROR(INDEX('Data Annex'!$K$1:$BS$4779,MATCH(Sovereigns!P$7&amp;"|"&amp;Sovereigns!$B33,'Data Annex'!$K$1:$K$4779,0),MATCH(Sovereigns!P$8,'Data Annex'!$K$1:$BS$1,0)),"")</f>
        <v>0</v>
      </c>
      <c r="Q33" s="296">
        <f>IFERROR(INDEX('Data Annex'!$K$1:$BS$4779,MATCH(Sovereigns!Q$7&amp;"|"&amp;Sovereigns!$B33,'Data Annex'!$K$1:$K$4779,0),MATCH(Sovereigns!Q$8,'Data Annex'!$K$1:$BS$1,0)),"")</f>
        <v>0</v>
      </c>
      <c r="R33" s="295">
        <f>IFERROR(INDEX('Data Annex'!$K$1:$BS$4779,MATCH(Sovereigns!R$7&amp;"|"&amp;Sovereigns!$B33,'Data Annex'!$K$1:$K$4779,0),MATCH(Sovereigns!R$8,'Data Annex'!$K$1:$BS$1,0)),"")</f>
        <v>2.8278323494837714E-2</v>
      </c>
      <c r="S33" s="296">
        <f>IFERROR(INDEX('Data Annex'!$K$1:$BS$4779,MATCH(Sovereigns!S$7&amp;"|"&amp;Sovereigns!$B33,'Data Annex'!$K$1:$K$4779,0),MATCH(Sovereigns!S$8,'Data Annex'!$K$1:$BS$1,0)),"")</f>
        <v>2.4452782365749697E-2</v>
      </c>
      <c r="T33" s="295">
        <f>IFERROR(INDEX('Data Annex'!$K$1:$BS$4779,MATCH(Sovereigns!T$7&amp;"|"&amp;Sovereigns!$B33,'Data Annex'!$K$1:$K$4779,0),MATCH(Sovereigns!T$8,'Data Annex'!$K$1:$BS$1,0)),"")</f>
        <v>0.64593426028471768</v>
      </c>
      <c r="U33" s="296">
        <f>IFERROR(INDEX('Data Annex'!$K$1:$BS$4779,MATCH(Sovereigns!U$7&amp;"|"&amp;Sovereigns!$B33,'Data Annex'!$K$1:$K$4779,0),MATCH(Sovereigns!U$8,'Data Annex'!$K$1:$BS$1,0)),"")</f>
        <v>0.70846349374414164</v>
      </c>
      <c r="V33" s="295">
        <f>IFERROR(INDEX('Data Annex'!$K$1:$BS$4779,MATCH(Sovereigns!V$7&amp;"|"&amp;Sovereigns!$B33,'Data Annex'!$K$1:$K$4779,0),MATCH(Sovereigns!V$8,'Data Annex'!$K$1:$BS$1,0)),"")</f>
        <v>0.32063841456026498</v>
      </c>
      <c r="W33" s="296">
        <f>IFERROR(INDEX('Data Annex'!$K$1:$BS$4779,MATCH(Sovereigns!W$7&amp;"|"&amp;Sovereigns!$B33,'Data Annex'!$K$1:$K$4779,0),MATCH(Sovereigns!W$8,'Data Annex'!$K$1:$BS$1,0)),"")</f>
        <v>0.25262798628624472</v>
      </c>
      <c r="X33" s="288"/>
    </row>
    <row r="34" spans="1:24" ht="21" customHeight="1">
      <c r="A34" s="2">
        <v>20</v>
      </c>
      <c r="B34" s="1" t="s">
        <v>94</v>
      </c>
      <c r="D34" s="518" t="str">
        <f t="shared" si="13"/>
        <v>LU</v>
      </c>
      <c r="E34" s="519"/>
      <c r="F34" s="281">
        <f>IFERROR(INDEX('Data Annex'!$K$1:$BS$4779,MATCH(Sovereigns!F$7&amp;"|"&amp;Sovereigns!$B34,'Data Annex'!$K$1:$K$4779,0),MATCH(Sovereigns!F$8,'Data Annex'!$K$1:$BS$1,0)),"")</f>
        <v>29.480610950300004</v>
      </c>
      <c r="G34" s="239">
        <f>IFERROR(INDEX('Data Annex'!$K$1:$BS$4779,MATCH(Sovereigns!G$7&amp;"|"&amp;Sovereigns!$B34,'Data Annex'!$K$1:$K$4779,0),MATCH(Sovereigns!G$8,'Data Annex'!$K$1:$BS$1,0)),"")</f>
        <v>17.742426775289992</v>
      </c>
      <c r="H34" s="298">
        <f>IFERROR(INDEX('Data Annex'!$K$1:$BS$4779,MATCH(Sovereigns!H$7&amp;"|"&amp;Sovereigns!$B34,'Data Annex'!$K$1:$K$4779,0),MATCH(Sovereigns!H$8,'Data Annex'!$K$1:$BS$1,0)),"")</f>
        <v>0.49946093186681945</v>
      </c>
      <c r="I34" s="299">
        <f>IFERROR(INDEX('Data Annex'!$K$1:$BS$4779,MATCH(Sovereigns!I$7&amp;"|"&amp;Sovereigns!$B34,'Data Annex'!$K$1:$K$4779,0),MATCH(Sovereigns!I$8,'Data Annex'!$K$1:$BS$1,0)),"")</f>
        <v>0.40081345895952064</v>
      </c>
      <c r="J34" s="298">
        <f>IFERROR(INDEX('Data Annex'!$K$1:$BS$4779,MATCH(Sovereigns!J$7&amp;"|"&amp;Sovereigns!$B34,'Data Annex'!$K$1:$K$4779,0),MATCH(Sovereigns!J$8,'Data Annex'!$K$1:$BS$1,0)),"")</f>
        <v>0.33035564281142871</v>
      </c>
      <c r="K34" s="299">
        <f>IFERROR(INDEX('Data Annex'!$K$1:$BS$4779,MATCH(Sovereigns!K$7&amp;"|"&amp;Sovereigns!$B34,'Data Annex'!$K$1:$K$4779,0),MATCH(Sovereigns!K$8,'Data Annex'!$K$1:$BS$1,0)),"")</f>
        <v>0.32260480767047967</v>
      </c>
      <c r="L34" s="281">
        <f>IFERROR(INDEX('Data Annex'!$K$1:$BS$4779,MATCH(Sovereigns!L$7&amp;"|"&amp;Sovereigns!$B34,'Data Annex'!$K$1:$K$4779,0),MATCH(Sovereigns!L$8,'Data Annex'!$K$1:$BS$1,0)),"")</f>
        <v>29.474730291380009</v>
      </c>
      <c r="M34" s="239">
        <f>IFERROR(INDEX('Data Annex'!$K$1:$BS$4779,MATCH(Sovereigns!M$7&amp;"|"&amp;Sovereigns!$B34,'Data Annex'!$K$1:$K$4779,0),MATCH(Sovereigns!M$8,'Data Annex'!$K$1:$BS$1,0)),"")</f>
        <v>23.535783258309991</v>
      </c>
      <c r="N34" s="298">
        <f>IFERROR(INDEX('Data Annex'!$K$1:$BS$4779,MATCH(Sovereigns!N$7&amp;"|"&amp;Sovereigns!$B34,'Data Annex'!$K$1:$K$4779,0),MATCH(Sovereigns!N$8,'Data Annex'!$K$1:$BS$1,0)),"")</f>
        <v>0</v>
      </c>
      <c r="O34" s="299">
        <f>IFERROR(INDEX('Data Annex'!$K$1:$BS$4779,MATCH(Sovereigns!O$7&amp;"|"&amp;Sovereigns!$B34,'Data Annex'!$K$1:$K$4779,0),MATCH(Sovereigns!O$8,'Data Annex'!$K$1:$BS$1,0)),"")</f>
        <v>0</v>
      </c>
      <c r="P34" s="298">
        <f>IFERROR(INDEX('Data Annex'!$K$1:$BS$4779,MATCH(Sovereigns!P$7&amp;"|"&amp;Sovereigns!$B34,'Data Annex'!$K$1:$K$4779,0),MATCH(Sovereigns!P$8,'Data Annex'!$K$1:$BS$1,0)),"")</f>
        <v>0</v>
      </c>
      <c r="Q34" s="299">
        <f>IFERROR(INDEX('Data Annex'!$K$1:$BS$4779,MATCH(Sovereigns!Q$7&amp;"|"&amp;Sovereigns!$B34,'Data Annex'!$K$1:$K$4779,0),MATCH(Sovereigns!Q$8,'Data Annex'!$K$1:$BS$1,0)),"")</f>
        <v>0</v>
      </c>
      <c r="R34" s="298">
        <f>IFERROR(INDEX('Data Annex'!$K$1:$BS$4779,MATCH(Sovereigns!R$7&amp;"|"&amp;Sovereigns!$B34,'Data Annex'!$K$1:$K$4779,0),MATCH(Sovereigns!R$8,'Data Annex'!$K$1:$BS$1,0)),"")</f>
        <v>0.13073839259512968</v>
      </c>
      <c r="S34" s="299">
        <f>IFERROR(INDEX('Data Annex'!$K$1:$BS$4779,MATCH(Sovereigns!S$7&amp;"|"&amp;Sovereigns!$B34,'Data Annex'!$K$1:$K$4779,0),MATCH(Sovereigns!S$8,'Data Annex'!$K$1:$BS$1,0)),"")</f>
        <v>0.21618109501066135</v>
      </c>
      <c r="T34" s="298">
        <f>IFERROR(INDEX('Data Annex'!$K$1:$BS$4779,MATCH(Sovereigns!T$7&amp;"|"&amp;Sovereigns!$B34,'Data Annex'!$K$1:$K$4779,0),MATCH(Sovereigns!T$8,'Data Annex'!$K$1:$BS$1,0)),"")</f>
        <v>0.8646883983679271</v>
      </c>
      <c r="U34" s="299">
        <f>IFERROR(INDEX('Data Annex'!$K$1:$BS$4779,MATCH(Sovereigns!U$7&amp;"|"&amp;Sovereigns!$B34,'Data Annex'!$K$1:$K$4779,0),MATCH(Sovereigns!U$8,'Data Annex'!$K$1:$BS$1,0)),"")</f>
        <v>0.78133084179450674</v>
      </c>
      <c r="V34" s="298">
        <f>IFERROR(INDEX('Data Annex'!$K$1:$BS$4779,MATCH(Sovereigns!V$7&amp;"|"&amp;Sovereigns!$B34,'Data Annex'!$K$1:$K$4779,0),MATCH(Sovereigns!V$8,'Data Annex'!$K$1:$BS$1,0)),"")</f>
        <v>4.5732090369430267E-3</v>
      </c>
      <c r="W34" s="299">
        <f>IFERROR(INDEX('Data Annex'!$K$1:$BS$4779,MATCH(Sovereigns!W$7&amp;"|"&amp;Sovereigns!$B34,'Data Annex'!$K$1:$K$4779,0),MATCH(Sovereigns!W$8,'Data Annex'!$K$1:$BS$1,0)),"")</f>
        <v>2.4880631948317462E-3</v>
      </c>
      <c r="X34" s="288"/>
    </row>
    <row r="35" spans="1:24" ht="21" customHeight="1">
      <c r="A35" s="2">
        <v>21</v>
      </c>
      <c r="B35" s="1" t="s">
        <v>99</v>
      </c>
      <c r="D35" s="518" t="str">
        <f t="shared" si="13"/>
        <v>LV</v>
      </c>
      <c r="E35" s="519"/>
      <c r="F35" s="279">
        <f>IFERROR(INDEX('Data Annex'!$K$1:$BS$4779,MATCH(Sovereigns!F$7&amp;"|"&amp;Sovereigns!$B35,'Data Annex'!$K$1:$K$4779,0),MATCH(Sovereigns!F$8,'Data Annex'!$K$1:$BS$1,0)),"")</f>
        <v>2.3222890469500004</v>
      </c>
      <c r="G35" s="234">
        <f>IFERROR(INDEX('Data Annex'!$K$1:$BS$4779,MATCH(Sovereigns!G$7&amp;"|"&amp;Sovereigns!$B35,'Data Annex'!$K$1:$K$4779,0),MATCH(Sovereigns!G$8,'Data Annex'!$K$1:$BS$1,0)),"")</f>
        <v>2.3356084732300002</v>
      </c>
      <c r="H35" s="295">
        <f>IFERROR(INDEX('Data Annex'!$K$1:$BS$4779,MATCH(Sovereigns!H$7&amp;"|"&amp;Sovereigns!$B35,'Data Annex'!$K$1:$K$4779,0),MATCH(Sovereigns!H$8,'Data Annex'!$K$1:$BS$1,0)),"")</f>
        <v>0.40315837317048586</v>
      </c>
      <c r="I35" s="296">
        <f>IFERROR(INDEX('Data Annex'!$K$1:$BS$4779,MATCH(Sovereigns!I$7&amp;"|"&amp;Sovereigns!$B35,'Data Annex'!$K$1:$K$4779,0),MATCH(Sovereigns!I$8,'Data Annex'!$K$1:$BS$1,0)),"")</f>
        <v>0.37954159787495578</v>
      </c>
      <c r="J35" s="295">
        <f>IFERROR(INDEX('Data Annex'!$K$1:$BS$4779,MATCH(Sovereigns!J$7&amp;"|"&amp;Sovereigns!$B35,'Data Annex'!$K$1:$K$4779,0),MATCH(Sovereigns!J$8,'Data Annex'!$K$1:$BS$1,0)),"")</f>
        <v>0.57659617315020195</v>
      </c>
      <c r="K35" s="296">
        <f>IFERROR(INDEX('Data Annex'!$K$1:$BS$4779,MATCH(Sovereigns!K$7&amp;"|"&amp;Sovereigns!$B35,'Data Annex'!$K$1:$K$4779,0),MATCH(Sovereigns!K$8,'Data Annex'!$K$1:$BS$1,0)),"")</f>
        <v>0.60187243110398203</v>
      </c>
      <c r="L35" s="279">
        <f>IFERROR(INDEX('Data Annex'!$K$1:$BS$4779,MATCH(Sovereigns!L$7&amp;"|"&amp;Sovereigns!$B35,'Data Annex'!$K$1:$K$4779,0),MATCH(Sovereigns!L$8,'Data Annex'!$K$1:$BS$1,0)),"")</f>
        <v>2.3222221959499998</v>
      </c>
      <c r="M35" s="234">
        <f>IFERROR(INDEX('Data Annex'!$K$1:$BS$4779,MATCH(Sovereigns!M$7&amp;"|"&amp;Sovereigns!$B35,'Data Annex'!$K$1:$K$4779,0),MATCH(Sovereigns!M$8,'Data Annex'!$K$1:$BS$1,0)),"")</f>
        <v>2.3355036542299996</v>
      </c>
      <c r="N35" s="295">
        <f>IFERROR(INDEX('Data Annex'!$K$1:$BS$4779,MATCH(Sovereigns!N$7&amp;"|"&amp;Sovereigns!$B35,'Data Annex'!$K$1:$K$4779,0),MATCH(Sovereigns!N$8,'Data Annex'!$K$1:$BS$1,0)),"")</f>
        <v>7.1402818511157734E-3</v>
      </c>
      <c r="O35" s="296">
        <f>IFERROR(INDEX('Data Annex'!$K$1:$BS$4779,MATCH(Sovereigns!O$7&amp;"|"&amp;Sovereigns!$B35,'Data Annex'!$K$1:$K$4779,0),MATCH(Sovereigns!O$8,'Data Annex'!$K$1:$BS$1,0)),"")</f>
        <v>6.5150885002646748E-3</v>
      </c>
      <c r="P35" s="295">
        <f>IFERROR(INDEX('Data Annex'!$K$1:$BS$4779,MATCH(Sovereigns!P$7&amp;"|"&amp;Sovereigns!$B35,'Data Annex'!$K$1:$K$4779,0),MATCH(Sovereigns!P$8,'Data Annex'!$K$1:$BS$1,0)),"")</f>
        <v>0</v>
      </c>
      <c r="Q35" s="296">
        <f>IFERROR(INDEX('Data Annex'!$K$1:$BS$4779,MATCH(Sovereigns!Q$7&amp;"|"&amp;Sovereigns!$B35,'Data Annex'!$K$1:$K$4779,0),MATCH(Sovereigns!Q$8,'Data Annex'!$K$1:$BS$1,0)),"")</f>
        <v>1.8332269218442242E-2</v>
      </c>
      <c r="R35" s="295">
        <f>IFERROR(INDEX('Data Annex'!$K$1:$BS$4779,MATCH(Sovereigns!R$7&amp;"|"&amp;Sovereigns!$B35,'Data Annex'!$K$1:$K$4779,0),MATCH(Sovereigns!R$8,'Data Annex'!$K$1:$BS$1,0)),"")</f>
        <v>6.1738872163069683E-2</v>
      </c>
      <c r="S35" s="296">
        <f>IFERROR(INDEX('Data Annex'!$K$1:$BS$4779,MATCH(Sovereigns!S$7&amp;"|"&amp;Sovereigns!$B35,'Data Annex'!$K$1:$K$4779,0),MATCH(Sovereigns!S$8,'Data Annex'!$K$1:$BS$1,0)),"")</f>
        <v>4.9017605959492089E-2</v>
      </c>
      <c r="T35" s="295">
        <f>IFERROR(INDEX('Data Annex'!$K$1:$BS$4779,MATCH(Sovereigns!T$7&amp;"|"&amp;Sovereigns!$B35,'Data Annex'!$K$1:$K$4779,0),MATCH(Sovereigns!T$8,'Data Annex'!$K$1:$BS$1,0)),"")</f>
        <v>0.62377926289151242</v>
      </c>
      <c r="U35" s="296">
        <f>IFERROR(INDEX('Data Annex'!$K$1:$BS$4779,MATCH(Sovereigns!U$7&amp;"|"&amp;Sovereigns!$B35,'Data Annex'!$K$1:$K$4779,0),MATCH(Sovereigns!U$8,'Data Annex'!$K$1:$BS$1,0)),"")</f>
        <v>0.62855934264165847</v>
      </c>
      <c r="V35" s="295">
        <f>IFERROR(INDEX('Data Annex'!$K$1:$BS$4779,MATCH(Sovereigns!V$7&amp;"|"&amp;Sovereigns!$B35,'Data Annex'!$K$1:$K$4779,0),MATCH(Sovereigns!V$8,'Data Annex'!$K$1:$BS$1,0)),"")</f>
        <v>0.30734158309430226</v>
      </c>
      <c r="W35" s="296">
        <f>IFERROR(INDEX('Data Annex'!$K$1:$BS$4779,MATCH(Sovereigns!W$7&amp;"|"&amp;Sovereigns!$B35,'Data Annex'!$K$1:$K$4779,0),MATCH(Sovereigns!W$8,'Data Annex'!$K$1:$BS$1,0)),"")</f>
        <v>0.29757569368014258</v>
      </c>
      <c r="X35" s="288"/>
    </row>
    <row r="36" spans="1:24" ht="21" customHeight="1">
      <c r="A36" s="2">
        <v>22</v>
      </c>
      <c r="B36" s="1" t="s">
        <v>26</v>
      </c>
      <c r="D36" s="518" t="str">
        <f t="shared" si="13"/>
        <v>MT</v>
      </c>
      <c r="E36" s="519"/>
      <c r="F36" s="281">
        <f>IFERROR(INDEX('Data Annex'!$K$1:$BS$4779,MATCH(Sovereigns!F$7&amp;"|"&amp;Sovereigns!$B36,'Data Annex'!$K$1:$K$4779,0),MATCH(Sovereigns!F$8,'Data Annex'!$K$1:$BS$1,0)),"")</f>
        <v>4.3174489860900005</v>
      </c>
      <c r="G36" s="239">
        <f>IFERROR(INDEX('Data Annex'!$K$1:$BS$4779,MATCH(Sovereigns!G$7&amp;"|"&amp;Sovereigns!$B36,'Data Annex'!$K$1:$K$4779,0),MATCH(Sovereigns!G$8,'Data Annex'!$K$1:$BS$1,0)),"")</f>
        <v>7.883914127359998</v>
      </c>
      <c r="H36" s="298">
        <f>IFERROR(INDEX('Data Annex'!$K$1:$BS$4779,MATCH(Sovereigns!H$7&amp;"|"&amp;Sovereigns!$B36,'Data Annex'!$K$1:$K$4779,0),MATCH(Sovereigns!H$8,'Data Annex'!$K$1:$BS$1,0)),"")</f>
        <v>0.49589555203730407</v>
      </c>
      <c r="I36" s="299">
        <f>IFERROR(INDEX('Data Annex'!$K$1:$BS$4779,MATCH(Sovereigns!I$7&amp;"|"&amp;Sovereigns!$B36,'Data Annex'!$K$1:$K$4779,0),MATCH(Sovereigns!I$8,'Data Annex'!$K$1:$BS$1,0)),"")</f>
        <v>0.6074044354277548</v>
      </c>
      <c r="J36" s="298">
        <f>IFERROR(INDEX('Data Annex'!$K$1:$BS$4779,MATCH(Sovereigns!J$7&amp;"|"&amp;Sovereigns!$B36,'Data Annex'!$K$1:$K$4779,0),MATCH(Sovereigns!J$8,'Data Annex'!$K$1:$BS$1,0)),"")</f>
        <v>0.4401429966937393</v>
      </c>
      <c r="K36" s="299">
        <f>IFERROR(INDEX('Data Annex'!$K$1:$BS$4779,MATCH(Sovereigns!K$7&amp;"|"&amp;Sovereigns!$B36,'Data Annex'!$K$1:$K$4779,0),MATCH(Sovereigns!K$8,'Data Annex'!$K$1:$BS$1,0)),"")</f>
        <v>0.32453372594213814</v>
      </c>
      <c r="L36" s="281">
        <f>IFERROR(INDEX('Data Annex'!$K$1:$BS$4779,MATCH(Sovereigns!L$7&amp;"|"&amp;Sovereigns!$B36,'Data Annex'!$K$1:$K$4779,0),MATCH(Sovereigns!L$8,'Data Annex'!$K$1:$BS$1,0)),"")</f>
        <v>4.3173632600900005</v>
      </c>
      <c r="M36" s="239">
        <f>IFERROR(INDEX('Data Annex'!$K$1:$BS$4779,MATCH(Sovereigns!M$7&amp;"|"&amp;Sovereigns!$B36,'Data Annex'!$K$1:$K$4779,0),MATCH(Sovereigns!M$8,'Data Annex'!$K$1:$BS$1,0)),"")</f>
        <v>7.8838254423599965</v>
      </c>
      <c r="N36" s="298">
        <f>IFERROR(INDEX('Data Annex'!$K$1:$BS$4779,MATCH(Sovereigns!N$7&amp;"|"&amp;Sovereigns!$B36,'Data Annex'!$K$1:$K$4779,0),MATCH(Sovereigns!N$8,'Data Annex'!$K$1:$BS$1,0)),"")</f>
        <v>0</v>
      </c>
      <c r="O36" s="299">
        <f>IFERROR(INDEX('Data Annex'!$K$1:$BS$4779,MATCH(Sovereigns!O$7&amp;"|"&amp;Sovereigns!$B36,'Data Annex'!$K$1:$K$4779,0),MATCH(Sovereigns!O$8,'Data Annex'!$K$1:$BS$1,0)),"")</f>
        <v>0</v>
      </c>
      <c r="P36" s="298">
        <f>IFERROR(INDEX('Data Annex'!$K$1:$BS$4779,MATCH(Sovereigns!P$7&amp;"|"&amp;Sovereigns!$B36,'Data Annex'!$K$1:$K$4779,0),MATCH(Sovereigns!P$8,'Data Annex'!$K$1:$BS$1,0)),"")</f>
        <v>2.4177272726831888E-4</v>
      </c>
      <c r="Q36" s="299">
        <f>IFERROR(INDEX('Data Annex'!$K$1:$BS$4779,MATCH(Sovereigns!Q$7&amp;"|"&amp;Sovereigns!$B36,'Data Annex'!$K$1:$K$4779,0),MATCH(Sovereigns!Q$8,'Data Annex'!$K$1:$BS$1,0)),"")</f>
        <v>1.8850873998196201E-6</v>
      </c>
      <c r="R36" s="298">
        <f>IFERROR(INDEX('Data Annex'!$K$1:$BS$4779,MATCH(Sovereigns!R$7&amp;"|"&amp;Sovereigns!$B36,'Data Annex'!$K$1:$K$4779,0),MATCH(Sovereigns!R$8,'Data Annex'!$K$1:$BS$1,0)),"")</f>
        <v>0.19605486674807968</v>
      </c>
      <c r="S36" s="299">
        <f>IFERROR(INDEX('Data Annex'!$K$1:$BS$4779,MATCH(Sovereigns!S$7&amp;"|"&amp;Sovereigns!$B36,'Data Annex'!$K$1:$K$4779,0),MATCH(Sovereigns!S$8,'Data Annex'!$K$1:$BS$1,0)),"")</f>
        <v>0.1143906880399954</v>
      </c>
      <c r="T36" s="298">
        <f>IFERROR(INDEX('Data Annex'!$K$1:$BS$4779,MATCH(Sovereigns!T$7&amp;"|"&amp;Sovereigns!$B36,'Data Annex'!$K$1:$K$4779,0),MATCH(Sovereigns!T$8,'Data Annex'!$K$1:$BS$1,0)),"")</f>
        <v>0.80370336052465186</v>
      </c>
      <c r="U36" s="299">
        <f>IFERROR(INDEX('Data Annex'!$K$1:$BS$4779,MATCH(Sovereigns!U$7&amp;"|"&amp;Sovereigns!$B36,'Data Annex'!$K$1:$K$4779,0),MATCH(Sovereigns!U$8,'Data Annex'!$K$1:$BS$1,0)),"")</f>
        <v>0.88560742687260485</v>
      </c>
      <c r="V36" s="298">
        <f>IFERROR(INDEX('Data Annex'!$K$1:$BS$4779,MATCH(Sovereigns!V$7&amp;"|"&amp;Sovereigns!$B36,'Data Annex'!$K$1:$K$4779,0),MATCH(Sovereigns!V$8,'Data Annex'!$K$1:$BS$1,0)),"")</f>
        <v>0</v>
      </c>
      <c r="W36" s="299">
        <f>IFERROR(INDEX('Data Annex'!$K$1:$BS$4779,MATCH(Sovereigns!W$7&amp;"|"&amp;Sovereigns!$B36,'Data Annex'!$K$1:$K$4779,0),MATCH(Sovereigns!W$8,'Data Annex'!$K$1:$BS$1,0)),"")</f>
        <v>0</v>
      </c>
      <c r="X36" s="288"/>
    </row>
    <row r="37" spans="1:24" ht="21" customHeight="1">
      <c r="A37" s="7">
        <v>23</v>
      </c>
      <c r="B37" s="1" t="s">
        <v>27</v>
      </c>
      <c r="D37" s="518" t="str">
        <f t="shared" si="13"/>
        <v>NL</v>
      </c>
      <c r="E37" s="519"/>
      <c r="F37" s="279">
        <f>IFERROR(INDEX('Data Annex'!$K$1:$BS$4779,MATCH(Sovereigns!F$7&amp;"|"&amp;Sovereigns!$B37,'Data Annex'!$K$1:$K$4779,0),MATCH(Sovereigns!F$8,'Data Annex'!$K$1:$BS$1,0)),"")</f>
        <v>231.15028163081993</v>
      </c>
      <c r="G37" s="234">
        <f>IFERROR(INDEX('Data Annex'!$K$1:$BS$4779,MATCH(Sovereigns!G$7&amp;"|"&amp;Sovereigns!$B37,'Data Annex'!$K$1:$K$4779,0),MATCH(Sovereigns!G$8,'Data Annex'!$K$1:$BS$1,0)),"")</f>
        <v>230.35555129730992</v>
      </c>
      <c r="H37" s="295">
        <f>IFERROR(INDEX('Data Annex'!$K$1:$BS$4779,MATCH(Sovereigns!H$7&amp;"|"&amp;Sovereigns!$B37,'Data Annex'!$K$1:$K$4779,0),MATCH(Sovereigns!H$8,'Data Annex'!$K$1:$BS$1,0)),"")</f>
        <v>0.4090656115440468</v>
      </c>
      <c r="I37" s="296">
        <f>IFERROR(INDEX('Data Annex'!$K$1:$BS$4779,MATCH(Sovereigns!I$7&amp;"|"&amp;Sovereigns!$B37,'Data Annex'!$K$1:$K$4779,0),MATCH(Sovereigns!I$8,'Data Annex'!$K$1:$BS$1,0)),"")</f>
        <v>0.42721540689950471</v>
      </c>
      <c r="J37" s="295">
        <f>IFERROR(INDEX('Data Annex'!$K$1:$BS$4779,MATCH(Sovereigns!J$7&amp;"|"&amp;Sovereigns!$B37,'Data Annex'!$K$1:$K$4779,0),MATCH(Sovereigns!J$8,'Data Annex'!$K$1:$BS$1,0)),"")</f>
        <v>0.39247523694058944</v>
      </c>
      <c r="K37" s="296">
        <f>IFERROR(INDEX('Data Annex'!$K$1:$BS$4779,MATCH(Sovereigns!K$7&amp;"|"&amp;Sovereigns!$B37,'Data Annex'!$K$1:$K$4779,0),MATCH(Sovereigns!K$8,'Data Annex'!$K$1:$BS$1,0)),"")</f>
        <v>0.38172940443144798</v>
      </c>
      <c r="L37" s="279">
        <f>IFERROR(INDEX('Data Annex'!$K$1:$BS$4779,MATCH(Sovereigns!L$7&amp;"|"&amp;Sovereigns!$B37,'Data Annex'!$K$1:$K$4779,0),MATCH(Sovereigns!L$8,'Data Annex'!$K$1:$BS$1,0)),"")</f>
        <v>228.97844619647989</v>
      </c>
      <c r="M37" s="234">
        <f>IFERROR(INDEX('Data Annex'!$K$1:$BS$4779,MATCH(Sovereigns!M$7&amp;"|"&amp;Sovereigns!$B37,'Data Annex'!$K$1:$K$4779,0),MATCH(Sovereigns!M$8,'Data Annex'!$K$1:$BS$1,0)),"")</f>
        <v>229.71909162907997</v>
      </c>
      <c r="N37" s="295">
        <f>IFERROR(INDEX('Data Annex'!$K$1:$BS$4779,MATCH(Sovereigns!N$7&amp;"|"&amp;Sovereigns!$B37,'Data Annex'!$K$1:$K$4779,0),MATCH(Sovereigns!N$8,'Data Annex'!$K$1:$BS$1,0)),"")</f>
        <v>6.1171204725361306E-2</v>
      </c>
      <c r="O37" s="296">
        <f>IFERROR(INDEX('Data Annex'!$K$1:$BS$4779,MATCH(Sovereigns!O$7&amp;"|"&amp;Sovereigns!$B37,'Data Annex'!$K$1:$K$4779,0),MATCH(Sovereigns!O$8,'Data Annex'!$K$1:$BS$1,0)),"")</f>
        <v>1.9213033979861863E-2</v>
      </c>
      <c r="P37" s="295">
        <f>IFERROR(INDEX('Data Annex'!$K$1:$BS$4779,MATCH(Sovereigns!P$7&amp;"|"&amp;Sovereigns!$B37,'Data Annex'!$K$1:$K$4779,0),MATCH(Sovereigns!P$8,'Data Annex'!$K$1:$BS$1,0)),"")</f>
        <v>9.7988292838476453E-3</v>
      </c>
      <c r="Q37" s="296">
        <f>IFERROR(INDEX('Data Annex'!$K$1:$BS$4779,MATCH(Sovereigns!Q$7&amp;"|"&amp;Sovereigns!$B37,'Data Annex'!$K$1:$K$4779,0),MATCH(Sovereigns!Q$8,'Data Annex'!$K$1:$BS$1,0)),"")</f>
        <v>5.8812736009977769E-3</v>
      </c>
      <c r="R37" s="295">
        <f>IFERROR(INDEX('Data Annex'!$K$1:$BS$4779,MATCH(Sovereigns!R$7&amp;"|"&amp;Sovereigns!$B37,'Data Annex'!$K$1:$K$4779,0),MATCH(Sovereigns!R$8,'Data Annex'!$K$1:$BS$1,0)),"")</f>
        <v>0.3057863597757981</v>
      </c>
      <c r="S37" s="296">
        <f>IFERROR(INDEX('Data Annex'!$K$1:$BS$4779,MATCH(Sovereigns!S$7&amp;"|"&amp;Sovereigns!$B37,'Data Annex'!$K$1:$K$4779,0),MATCH(Sovereigns!S$8,'Data Annex'!$K$1:$BS$1,0)),"")</f>
        <v>0.32847155045240983</v>
      </c>
      <c r="T37" s="295">
        <f>IFERROR(INDEX('Data Annex'!$K$1:$BS$4779,MATCH(Sovereigns!T$7&amp;"|"&amp;Sovereigns!$B37,'Data Annex'!$K$1:$K$4779,0),MATCH(Sovereigns!T$8,'Data Annex'!$K$1:$BS$1,0)),"")</f>
        <v>0.40272073007637355</v>
      </c>
      <c r="U37" s="296">
        <f>IFERROR(INDEX('Data Annex'!$K$1:$BS$4779,MATCH(Sovereigns!U$7&amp;"|"&amp;Sovereigns!$B37,'Data Annex'!$K$1:$K$4779,0),MATCH(Sovereigns!U$8,'Data Annex'!$K$1:$BS$1,0)),"")</f>
        <v>0.4056461425956433</v>
      </c>
      <c r="V37" s="295">
        <f>IFERROR(INDEX('Data Annex'!$K$1:$BS$4779,MATCH(Sovereigns!V$7&amp;"|"&amp;Sovereigns!$B37,'Data Annex'!$K$1:$K$4779,0),MATCH(Sovereigns!V$8,'Data Annex'!$K$1:$BS$1,0)),"")</f>
        <v>0.22052287613861987</v>
      </c>
      <c r="W37" s="296">
        <f>IFERROR(INDEX('Data Annex'!$K$1:$BS$4779,MATCH(Sovereigns!W$7&amp;"|"&amp;Sovereigns!$B37,'Data Annex'!$K$1:$K$4779,0),MATCH(Sovereigns!W$8,'Data Annex'!$K$1:$BS$1,0)),"")</f>
        <v>0.24078799937108752</v>
      </c>
      <c r="X37" s="288"/>
    </row>
    <row r="38" spans="1:24" ht="21" customHeight="1">
      <c r="A38" s="2">
        <v>24</v>
      </c>
      <c r="B38" s="1" t="s">
        <v>28</v>
      </c>
      <c r="D38" s="518" t="s">
        <v>28</v>
      </c>
      <c r="E38" s="519"/>
      <c r="F38" s="281">
        <f>IFERROR(INDEX('Data Annex'!$K$1:$BS$4779,MATCH(Sovereigns!F$7&amp;"|"&amp;Sovereigns!$B38,'Data Annex'!$K$1:$K$4779,0),MATCH(Sovereigns!F$8,'Data Annex'!$K$1:$BS$1,0)),"")</f>
        <v>19.754146156015036</v>
      </c>
      <c r="G38" s="239">
        <f>IFERROR(INDEX('Data Annex'!$K$1:$BS$4779,MATCH(Sovereigns!G$7&amp;"|"&amp;Sovereigns!$B38,'Data Annex'!$K$1:$K$4779,0),MATCH(Sovereigns!G$8,'Data Annex'!$K$1:$BS$1,0)),"")</f>
        <v>16.306625392642673</v>
      </c>
      <c r="H38" s="298">
        <f>IFERROR(INDEX('Data Annex'!$K$1:$BS$4779,MATCH(Sovereigns!H$7&amp;"|"&amp;Sovereigns!$B38,'Data Annex'!$K$1:$K$4779,0),MATCH(Sovereigns!H$8,'Data Annex'!$K$1:$BS$1,0)),"")</f>
        <v>0.17064370510340932</v>
      </c>
      <c r="I38" s="299">
        <f>IFERROR(INDEX('Data Annex'!$K$1:$BS$4779,MATCH(Sovereigns!I$7&amp;"|"&amp;Sovereigns!$B38,'Data Annex'!$K$1:$K$4779,0),MATCH(Sovereigns!I$8,'Data Annex'!$K$1:$BS$1,0)),"")</f>
        <v>0.25040396421018135</v>
      </c>
      <c r="J38" s="298">
        <f>IFERROR(INDEX('Data Annex'!$K$1:$BS$4779,MATCH(Sovereigns!J$7&amp;"|"&amp;Sovereigns!$B38,'Data Annex'!$K$1:$K$4779,0),MATCH(Sovereigns!J$8,'Data Annex'!$K$1:$BS$1,0)),"")</f>
        <v>6.7200865266530296E-2</v>
      </c>
      <c r="K38" s="299">
        <f>IFERROR(INDEX('Data Annex'!$K$1:$BS$4779,MATCH(Sovereigns!K$7&amp;"|"&amp;Sovereigns!$B38,'Data Annex'!$K$1:$K$4779,0),MATCH(Sovereigns!K$8,'Data Annex'!$K$1:$BS$1,0)),"")</f>
        <v>7.1936768438159132E-2</v>
      </c>
      <c r="L38" s="281">
        <f>IFERROR(INDEX('Data Annex'!$K$1:$BS$4779,MATCH(Sovereigns!L$7&amp;"|"&amp;Sovereigns!$B38,'Data Annex'!$K$1:$K$4779,0),MATCH(Sovereigns!L$8,'Data Annex'!$K$1:$BS$1,0)),"")</f>
        <v>17.636109087833219</v>
      </c>
      <c r="M38" s="239">
        <f>IFERROR(INDEX('Data Annex'!$K$1:$BS$4779,MATCH(Sovereigns!M$7&amp;"|"&amp;Sovereigns!$B38,'Data Annex'!$K$1:$K$4779,0),MATCH(Sovereigns!M$8,'Data Annex'!$K$1:$BS$1,0)),"")</f>
        <v>13.480956985899205</v>
      </c>
      <c r="N38" s="298">
        <f>IFERROR(INDEX('Data Annex'!$K$1:$BS$4779,MATCH(Sovereigns!N$7&amp;"|"&amp;Sovereigns!$B38,'Data Annex'!$K$1:$K$4779,0),MATCH(Sovereigns!N$8,'Data Annex'!$K$1:$BS$1,0)),"")</f>
        <v>7.3860330902687371E-2</v>
      </c>
      <c r="O38" s="299">
        <f>IFERROR(INDEX('Data Annex'!$K$1:$BS$4779,MATCH(Sovereigns!O$7&amp;"|"&amp;Sovereigns!$B38,'Data Annex'!$K$1:$K$4779,0),MATCH(Sovereigns!O$8,'Data Annex'!$K$1:$BS$1,0)),"")</f>
        <v>0.12365395707229514</v>
      </c>
      <c r="P38" s="298">
        <f>IFERROR(INDEX('Data Annex'!$K$1:$BS$4779,MATCH(Sovereigns!P$7&amp;"|"&amp;Sovereigns!$B38,'Data Annex'!$K$1:$K$4779,0),MATCH(Sovereigns!P$8,'Data Annex'!$K$1:$BS$1,0)),"")</f>
        <v>0.32138675757691954</v>
      </c>
      <c r="Q38" s="299">
        <f>IFERROR(INDEX('Data Annex'!$K$1:$BS$4779,MATCH(Sovereigns!Q$7&amp;"|"&amp;Sovereigns!$B38,'Data Annex'!$K$1:$K$4779,0),MATCH(Sovereigns!Q$8,'Data Annex'!$K$1:$BS$1,0)),"")</f>
        <v>0.20719126402479185</v>
      </c>
      <c r="R38" s="298">
        <f>IFERROR(INDEX('Data Annex'!$K$1:$BS$4779,MATCH(Sovereigns!R$7&amp;"|"&amp;Sovereigns!$B38,'Data Annex'!$K$1:$K$4779,0),MATCH(Sovereigns!R$8,'Data Annex'!$K$1:$BS$1,0)),"")</f>
        <v>0.57374052514779839</v>
      </c>
      <c r="S38" s="299">
        <f>IFERROR(INDEX('Data Annex'!$K$1:$BS$4779,MATCH(Sovereigns!S$7&amp;"|"&amp;Sovereigns!$B38,'Data Annex'!$K$1:$K$4779,0),MATCH(Sovereigns!S$8,'Data Annex'!$K$1:$BS$1,0)),"")</f>
        <v>0.53417454190282665</v>
      </c>
      <c r="T38" s="298">
        <f>IFERROR(INDEX('Data Annex'!$K$1:$BS$4779,MATCH(Sovereigns!T$7&amp;"|"&amp;Sovereigns!$B38,'Data Annex'!$K$1:$K$4779,0),MATCH(Sovereigns!T$8,'Data Annex'!$K$1:$BS$1,0)),"")</f>
        <v>3.0927645261301095E-2</v>
      </c>
      <c r="U38" s="299">
        <f>IFERROR(INDEX('Data Annex'!$K$1:$BS$4779,MATCH(Sovereigns!U$7&amp;"|"&amp;Sovereigns!$B38,'Data Annex'!$K$1:$K$4779,0),MATCH(Sovereigns!U$8,'Data Annex'!$K$1:$BS$1,0)),"")</f>
        <v>4.0531943450139093E-2</v>
      </c>
      <c r="V38" s="298">
        <f>IFERROR(INDEX('Data Annex'!$K$1:$BS$4779,MATCH(Sovereigns!V$7&amp;"|"&amp;Sovereigns!$B38,'Data Annex'!$K$1:$K$4779,0),MATCH(Sovereigns!V$8,'Data Annex'!$K$1:$BS$1,0)),"")</f>
        <v>8.4741111293418214E-5</v>
      </c>
      <c r="W38" s="299">
        <f>IFERROR(INDEX('Data Annex'!$K$1:$BS$4779,MATCH(Sovereigns!W$7&amp;"|"&amp;Sovereigns!$B38,'Data Annex'!$K$1:$K$4779,0),MATCH(Sovereigns!W$8,'Data Annex'!$K$1:$BS$1,0)),"")</f>
        <v>9.4448293549947215E-2</v>
      </c>
      <c r="X38" s="288"/>
    </row>
    <row r="39" spans="1:24" ht="21" customHeight="1">
      <c r="A39" s="10">
        <v>25</v>
      </c>
      <c r="B39" s="1" t="s">
        <v>29</v>
      </c>
      <c r="D39" s="518" t="str">
        <f t="shared" si="13"/>
        <v>PL</v>
      </c>
      <c r="E39" s="519"/>
      <c r="F39" s="279">
        <f>IFERROR(INDEX('Data Annex'!$K$1:$BS$4779,MATCH(Sovereigns!F$7&amp;"|"&amp;Sovereigns!$B39,'Data Annex'!$K$1:$K$4779,0),MATCH(Sovereigns!F$8,'Data Annex'!$K$1:$BS$1,0)),"")</f>
        <v>55.941523558619451</v>
      </c>
      <c r="G39" s="234">
        <f>IFERROR(INDEX('Data Annex'!$K$1:$BS$4779,MATCH(Sovereigns!G$7&amp;"|"&amp;Sovereigns!$B39,'Data Annex'!$K$1:$K$4779,0),MATCH(Sovereigns!G$8,'Data Annex'!$K$1:$BS$1,0)),"")</f>
        <v>68.207487733148966</v>
      </c>
      <c r="H39" s="295">
        <f>IFERROR(INDEX('Data Annex'!$K$1:$BS$4779,MATCH(Sovereigns!H$7&amp;"|"&amp;Sovereigns!$B39,'Data Annex'!$K$1:$K$4779,0),MATCH(Sovereigns!H$8,'Data Annex'!$K$1:$BS$1,0)),"")</f>
        <v>0.97179846781654655</v>
      </c>
      <c r="I39" s="296">
        <f>IFERROR(INDEX('Data Annex'!$K$1:$BS$4779,MATCH(Sovereigns!I$7&amp;"|"&amp;Sovereigns!$B39,'Data Annex'!$K$1:$K$4779,0),MATCH(Sovereigns!I$8,'Data Annex'!$K$1:$BS$1,0)),"")</f>
        <v>0.96657398240128445</v>
      </c>
      <c r="J39" s="295">
        <f>IFERROR(INDEX('Data Annex'!$K$1:$BS$4779,MATCH(Sovereigns!J$7&amp;"|"&amp;Sovereigns!$B39,'Data Annex'!$K$1:$K$4779,0),MATCH(Sovereigns!J$8,'Data Annex'!$K$1:$BS$1,0)),"")</f>
        <v>2.1238811986169202E-2</v>
      </c>
      <c r="K39" s="296">
        <f>IFERROR(INDEX('Data Annex'!$K$1:$BS$4779,MATCH(Sovereigns!K$7&amp;"|"&amp;Sovereigns!$B39,'Data Annex'!$K$1:$K$4779,0),MATCH(Sovereigns!K$8,'Data Annex'!$K$1:$BS$1,0)),"")</f>
        <v>2.6282590384237407E-2</v>
      </c>
      <c r="L39" s="279">
        <f>IFERROR(INDEX('Data Annex'!$K$1:$BS$4779,MATCH(Sovereigns!L$7&amp;"|"&amp;Sovereigns!$B39,'Data Annex'!$K$1:$K$4779,0),MATCH(Sovereigns!L$8,'Data Annex'!$K$1:$BS$1,0)),"")</f>
        <v>55.941523558619451</v>
      </c>
      <c r="M39" s="234">
        <f>IFERROR(INDEX('Data Annex'!$K$1:$BS$4779,MATCH(Sovereigns!M$7&amp;"|"&amp;Sovereigns!$B39,'Data Annex'!$K$1:$K$4779,0),MATCH(Sovereigns!M$8,'Data Annex'!$K$1:$BS$1,0)),"")</f>
        <v>68.207487733148966</v>
      </c>
      <c r="N39" s="295">
        <f>IFERROR(INDEX('Data Annex'!$K$1:$BS$4779,MATCH(Sovereigns!N$7&amp;"|"&amp;Sovereigns!$B39,'Data Annex'!$K$1:$K$4779,0),MATCH(Sovereigns!N$8,'Data Annex'!$K$1:$BS$1,0)),"")</f>
        <v>1.1345394350755206E-2</v>
      </c>
      <c r="O39" s="296">
        <f>IFERROR(INDEX('Data Annex'!$K$1:$BS$4779,MATCH(Sovereigns!O$7&amp;"|"&amp;Sovereigns!$B39,'Data Annex'!$K$1:$K$4779,0),MATCH(Sovereigns!O$8,'Data Annex'!$K$1:$BS$1,0)),"")</f>
        <v>9.1318325327057418E-3</v>
      </c>
      <c r="P39" s="295">
        <f>IFERROR(INDEX('Data Annex'!$K$1:$BS$4779,MATCH(Sovereigns!P$7&amp;"|"&amp;Sovereigns!$B39,'Data Annex'!$K$1:$K$4779,0),MATCH(Sovereigns!P$8,'Data Annex'!$K$1:$BS$1,0)),"")</f>
        <v>4.4403137352400542E-3</v>
      </c>
      <c r="Q39" s="296">
        <f>IFERROR(INDEX('Data Annex'!$K$1:$BS$4779,MATCH(Sovereigns!Q$7&amp;"|"&amp;Sovereigns!$B39,'Data Annex'!$K$1:$K$4779,0),MATCH(Sovereigns!Q$8,'Data Annex'!$K$1:$BS$1,0)),"")</f>
        <v>2.7576176076119919E-3</v>
      </c>
      <c r="R39" s="295">
        <f>IFERROR(INDEX('Data Annex'!$K$1:$BS$4779,MATCH(Sovereigns!R$7&amp;"|"&amp;Sovereigns!$B39,'Data Annex'!$K$1:$K$4779,0),MATCH(Sovereigns!R$8,'Data Annex'!$K$1:$BS$1,0)),"")</f>
        <v>0.47927042737079106</v>
      </c>
      <c r="S39" s="296">
        <f>IFERROR(INDEX('Data Annex'!$K$1:$BS$4779,MATCH(Sovereigns!S$7&amp;"|"&amp;Sovereigns!$B39,'Data Annex'!$K$1:$K$4779,0),MATCH(Sovereigns!S$8,'Data Annex'!$K$1:$BS$1,0)),"")</f>
        <v>0.43637174590031008</v>
      </c>
      <c r="T39" s="295">
        <f>IFERROR(INDEX('Data Annex'!$K$1:$BS$4779,MATCH(Sovereigns!T$7&amp;"|"&amp;Sovereigns!$B39,'Data Annex'!$K$1:$K$4779,0),MATCH(Sovereigns!T$8,'Data Annex'!$K$1:$BS$1,0)),"")</f>
        <v>0.5049061391637808</v>
      </c>
      <c r="U39" s="296">
        <f>IFERROR(INDEX('Data Annex'!$K$1:$BS$4779,MATCH(Sovereigns!U$7&amp;"|"&amp;Sovereigns!$B39,'Data Annex'!$K$1:$K$4779,0),MATCH(Sovereigns!U$8,'Data Annex'!$K$1:$BS$1,0)),"")</f>
        <v>0.55170721007796208</v>
      </c>
      <c r="V39" s="295">
        <f>IFERROR(INDEX('Data Annex'!$K$1:$BS$4779,MATCH(Sovereigns!V$7&amp;"|"&amp;Sovereigns!$B39,'Data Annex'!$K$1:$K$4779,0),MATCH(Sovereigns!V$8,'Data Annex'!$K$1:$BS$1,0)),"")</f>
        <v>3.772537943280696E-5</v>
      </c>
      <c r="W39" s="296">
        <f>IFERROR(INDEX('Data Annex'!$K$1:$BS$4779,MATCH(Sovereigns!W$7&amp;"|"&amp;Sovereigns!$B39,'Data Annex'!$K$1:$K$4779,0),MATCH(Sovereigns!W$8,'Data Annex'!$K$1:$BS$1,0)),"")</f>
        <v>3.1593881410052482E-5</v>
      </c>
      <c r="X39" s="288"/>
    </row>
    <row r="40" spans="1:24" ht="21" customHeight="1">
      <c r="A40" s="10">
        <v>26</v>
      </c>
      <c r="B40" s="1" t="s">
        <v>30</v>
      </c>
      <c r="D40" s="518" t="str">
        <f t="shared" si="13"/>
        <v>PT</v>
      </c>
      <c r="E40" s="519"/>
      <c r="F40" s="281">
        <f>IFERROR(INDEX('Data Annex'!$K$1:$BS$4779,MATCH(Sovereigns!F$7&amp;"|"&amp;Sovereigns!$B40,'Data Annex'!$K$1:$K$4779,0),MATCH(Sovereigns!F$8,'Data Annex'!$K$1:$BS$1,0)),"")</f>
        <v>63.993686501170011</v>
      </c>
      <c r="G40" s="239">
        <f>IFERROR(INDEX('Data Annex'!$K$1:$BS$4779,MATCH(Sovereigns!G$7&amp;"|"&amp;Sovereigns!$B40,'Data Annex'!$K$1:$K$4779,0),MATCH(Sovereigns!G$8,'Data Annex'!$K$1:$BS$1,0)),"")</f>
        <v>66.36529538197999</v>
      </c>
      <c r="H40" s="298">
        <f>IFERROR(INDEX('Data Annex'!$K$1:$BS$4779,MATCH(Sovereigns!H$7&amp;"|"&amp;Sovereigns!$B40,'Data Annex'!$K$1:$K$4779,0),MATCH(Sovereigns!H$8,'Data Annex'!$K$1:$BS$1,0)),"")</f>
        <v>0.50730064531376007</v>
      </c>
      <c r="I40" s="299">
        <f>IFERROR(INDEX('Data Annex'!$K$1:$BS$4779,MATCH(Sovereigns!I$7&amp;"|"&amp;Sovereigns!$B40,'Data Annex'!$K$1:$K$4779,0),MATCH(Sovereigns!I$8,'Data Annex'!$K$1:$BS$1,0)),"")</f>
        <v>0.44867946729602304</v>
      </c>
      <c r="J40" s="298">
        <f>IFERROR(INDEX('Data Annex'!$K$1:$BS$4779,MATCH(Sovereigns!J$7&amp;"|"&amp;Sovereigns!$B40,'Data Annex'!$K$1:$K$4779,0),MATCH(Sovereigns!J$8,'Data Annex'!$K$1:$BS$1,0)),"")</f>
        <v>0.42325119992133586</v>
      </c>
      <c r="K40" s="299">
        <f>IFERROR(INDEX('Data Annex'!$K$1:$BS$4779,MATCH(Sovereigns!K$7&amp;"|"&amp;Sovereigns!$B40,'Data Annex'!$K$1:$K$4779,0),MATCH(Sovereigns!K$8,'Data Annex'!$K$1:$BS$1,0)),"")</f>
        <v>0.47421532850022347</v>
      </c>
      <c r="L40" s="281">
        <f>IFERROR(INDEX('Data Annex'!$K$1:$BS$4779,MATCH(Sovereigns!L$7&amp;"|"&amp;Sovereigns!$B40,'Data Annex'!$K$1:$K$4779,0),MATCH(Sovereigns!L$8,'Data Annex'!$K$1:$BS$1,0)),"")</f>
        <v>63.977306982730006</v>
      </c>
      <c r="M40" s="239">
        <f>IFERROR(INDEX('Data Annex'!$K$1:$BS$4779,MATCH(Sovereigns!M$7&amp;"|"&amp;Sovereigns!$B40,'Data Annex'!$K$1:$K$4779,0),MATCH(Sovereigns!M$8,'Data Annex'!$K$1:$BS$1,0)),"")</f>
        <v>66.340008164939988</v>
      </c>
      <c r="N40" s="298">
        <f>IFERROR(INDEX('Data Annex'!$K$1:$BS$4779,MATCH(Sovereigns!N$7&amp;"|"&amp;Sovereigns!$B40,'Data Annex'!$K$1:$K$4779,0),MATCH(Sovereigns!N$8,'Data Annex'!$K$1:$BS$1,0)),"")</f>
        <v>1.671698094011213E-2</v>
      </c>
      <c r="O40" s="299">
        <f>IFERROR(INDEX('Data Annex'!$K$1:$BS$4779,MATCH(Sovereigns!O$7&amp;"|"&amp;Sovereigns!$B40,'Data Annex'!$K$1:$K$4779,0),MATCH(Sovereigns!O$8,'Data Annex'!$K$1:$BS$1,0)),"")</f>
        <v>6.0278763789983585E-3</v>
      </c>
      <c r="P40" s="298">
        <f>IFERROR(INDEX('Data Annex'!$K$1:$BS$4779,MATCH(Sovereigns!P$7&amp;"|"&amp;Sovereigns!$B40,'Data Annex'!$K$1:$K$4779,0),MATCH(Sovereigns!P$8,'Data Annex'!$K$1:$BS$1,0)),"")</f>
        <v>3.43375446170782E-4</v>
      </c>
      <c r="Q40" s="299">
        <f>IFERROR(INDEX('Data Annex'!$K$1:$BS$4779,MATCH(Sovereigns!Q$7&amp;"|"&amp;Sovereigns!$B40,'Data Annex'!$K$1:$K$4779,0),MATCH(Sovereigns!Q$8,'Data Annex'!$K$1:$BS$1,0)),"")</f>
        <v>4.8242488409752448E-4</v>
      </c>
      <c r="R40" s="298">
        <f>IFERROR(INDEX('Data Annex'!$K$1:$BS$4779,MATCH(Sovereigns!R$7&amp;"|"&amp;Sovereigns!$B40,'Data Annex'!$K$1:$K$4779,0),MATCH(Sovereigns!R$8,'Data Annex'!$K$1:$BS$1,0)),"")</f>
        <v>0.29760495894895417</v>
      </c>
      <c r="S40" s="299">
        <f>IFERROR(INDEX('Data Annex'!$K$1:$BS$4779,MATCH(Sovereigns!S$7&amp;"|"&amp;Sovereigns!$B40,'Data Annex'!$K$1:$K$4779,0),MATCH(Sovereigns!S$8,'Data Annex'!$K$1:$BS$1,0)),"")</f>
        <v>0.28781130667784066</v>
      </c>
      <c r="T40" s="298">
        <f>IFERROR(INDEX('Data Annex'!$K$1:$BS$4779,MATCH(Sovereigns!T$7&amp;"|"&amp;Sovereigns!$B40,'Data Annex'!$K$1:$K$4779,0),MATCH(Sovereigns!T$8,'Data Annex'!$K$1:$BS$1,0)),"")</f>
        <v>0.57121695290902008</v>
      </c>
      <c r="U40" s="299">
        <f>IFERROR(INDEX('Data Annex'!$K$1:$BS$4779,MATCH(Sovereigns!U$7&amp;"|"&amp;Sovereigns!$B40,'Data Annex'!$K$1:$K$4779,0),MATCH(Sovereigns!U$8,'Data Annex'!$K$1:$BS$1,0)),"")</f>
        <v>0.61742851824168199</v>
      </c>
      <c r="V40" s="298">
        <f>IFERROR(INDEX('Data Annex'!$K$1:$BS$4779,MATCH(Sovereigns!V$7&amp;"|"&amp;Sovereigns!$B40,'Data Annex'!$K$1:$K$4779,0),MATCH(Sovereigns!V$8,'Data Annex'!$K$1:$BS$1,0)),"")</f>
        <v>0.1141177317557428</v>
      </c>
      <c r="W40" s="299">
        <f>IFERROR(INDEX('Data Annex'!$K$1:$BS$4779,MATCH(Sovereigns!W$7&amp;"|"&amp;Sovereigns!$B40,'Data Annex'!$K$1:$K$4779,0),MATCH(Sovereigns!W$8,'Data Annex'!$K$1:$BS$1,0)),"")</f>
        <v>8.8249873817381363E-2</v>
      </c>
      <c r="X40" s="288"/>
    </row>
    <row r="41" spans="1:24" ht="21" customHeight="1">
      <c r="A41" s="10">
        <v>27</v>
      </c>
      <c r="B41" s="1" t="s">
        <v>100</v>
      </c>
      <c r="D41" s="518" t="str">
        <f t="shared" si="13"/>
        <v>RO</v>
      </c>
      <c r="E41" s="519"/>
      <c r="F41" s="279">
        <f>IFERROR(INDEX('Data Annex'!$K$1:$BS$4779,MATCH(Sovereigns!F$7&amp;"|"&amp;Sovereigns!$B41,'Data Annex'!$K$1:$K$4779,0),MATCH(Sovereigns!F$8,'Data Annex'!$K$1:$BS$1,0)),"")</f>
        <v>19.146579315305569</v>
      </c>
      <c r="G41" s="234">
        <f>IFERROR(INDEX('Data Annex'!$K$1:$BS$4779,MATCH(Sovereigns!G$7&amp;"|"&amp;Sovereigns!$B41,'Data Annex'!$K$1:$K$4779,0),MATCH(Sovereigns!G$8,'Data Annex'!$K$1:$BS$1,0)),"")</f>
        <v>20.313687228402575</v>
      </c>
      <c r="H41" s="295">
        <f>IFERROR(INDEX('Data Annex'!$K$1:$BS$4779,MATCH(Sovereigns!H$7&amp;"|"&amp;Sovereigns!$B41,'Data Annex'!$K$1:$K$4779,0),MATCH(Sovereigns!H$8,'Data Annex'!$K$1:$BS$1,0)),"")</f>
        <v>0.93139086590417397</v>
      </c>
      <c r="I41" s="296">
        <f>IFERROR(INDEX('Data Annex'!$K$1:$BS$4779,MATCH(Sovereigns!I$7&amp;"|"&amp;Sovereigns!$B41,'Data Annex'!$K$1:$K$4779,0),MATCH(Sovereigns!I$8,'Data Annex'!$K$1:$BS$1,0)),"")</f>
        <v>0.92081956563031508</v>
      </c>
      <c r="J41" s="295">
        <f>IFERROR(INDEX('Data Annex'!$K$1:$BS$4779,MATCH(Sovereigns!J$7&amp;"|"&amp;Sovereigns!$B41,'Data Annex'!$K$1:$K$4779,0),MATCH(Sovereigns!J$8,'Data Annex'!$K$1:$BS$1,0)),"")</f>
        <v>6.1779481504193885E-2</v>
      </c>
      <c r="K41" s="296">
        <f>IFERROR(INDEX('Data Annex'!$K$1:$BS$4779,MATCH(Sovereigns!K$7&amp;"|"&amp;Sovereigns!$B41,'Data Annex'!$K$1:$K$4779,0),MATCH(Sovereigns!K$8,'Data Annex'!$K$1:$BS$1,0)),"")</f>
        <v>5.7966684207989241E-2</v>
      </c>
      <c r="L41" s="279">
        <f>IFERROR(INDEX('Data Annex'!$K$1:$BS$4779,MATCH(Sovereigns!L$7&amp;"|"&amp;Sovereigns!$B41,'Data Annex'!$K$1:$K$4779,0),MATCH(Sovereigns!L$8,'Data Annex'!$K$1:$BS$1,0)),"")</f>
        <v>19.13836116601172</v>
      </c>
      <c r="M41" s="234">
        <f>IFERROR(INDEX('Data Annex'!$K$1:$BS$4779,MATCH(Sovereigns!M$7&amp;"|"&amp;Sovereigns!$B41,'Data Annex'!$K$1:$K$4779,0),MATCH(Sovereigns!M$8,'Data Annex'!$K$1:$BS$1,0)),"")</f>
        <v>20.303369378780424</v>
      </c>
      <c r="N41" s="295">
        <f>IFERROR(INDEX('Data Annex'!$K$1:$BS$4779,MATCH(Sovereigns!N$7&amp;"|"&amp;Sovereigns!$B41,'Data Annex'!$K$1:$K$4779,0),MATCH(Sovereigns!N$8,'Data Annex'!$K$1:$BS$1,0)),"")</f>
        <v>0.46984163935430762</v>
      </c>
      <c r="O41" s="296">
        <f>IFERROR(INDEX('Data Annex'!$K$1:$BS$4779,MATCH(Sovereigns!O$7&amp;"|"&amp;Sovereigns!$B41,'Data Annex'!$K$1:$K$4779,0),MATCH(Sovereigns!O$8,'Data Annex'!$K$1:$BS$1,0)),"")</f>
        <v>0.46664337843470594</v>
      </c>
      <c r="P41" s="295">
        <f>IFERROR(INDEX('Data Annex'!$K$1:$BS$4779,MATCH(Sovereigns!P$7&amp;"|"&amp;Sovereigns!$B41,'Data Annex'!$K$1:$K$4779,0),MATCH(Sovereigns!P$8,'Data Annex'!$K$1:$BS$1,0)),"")</f>
        <v>0</v>
      </c>
      <c r="Q41" s="296">
        <f>IFERROR(INDEX('Data Annex'!$K$1:$BS$4779,MATCH(Sovereigns!Q$7&amp;"|"&amp;Sovereigns!$B41,'Data Annex'!$K$1:$K$4779,0),MATCH(Sovereigns!Q$8,'Data Annex'!$K$1:$BS$1,0)),"")</f>
        <v>0</v>
      </c>
      <c r="R41" s="295">
        <f>IFERROR(INDEX('Data Annex'!$K$1:$BS$4779,MATCH(Sovereigns!R$7&amp;"|"&amp;Sovereigns!$B41,'Data Annex'!$K$1:$K$4779,0),MATCH(Sovereigns!R$8,'Data Annex'!$K$1:$BS$1,0)),"")</f>
        <v>0.25545695959438797</v>
      </c>
      <c r="S41" s="296">
        <f>IFERROR(INDEX('Data Annex'!$K$1:$BS$4779,MATCH(Sovereigns!S$7&amp;"|"&amp;Sovereigns!$B41,'Data Annex'!$K$1:$K$4779,0),MATCH(Sovereigns!S$8,'Data Annex'!$K$1:$BS$1,0)),"")</f>
        <v>0.22844948535040252</v>
      </c>
      <c r="T41" s="295">
        <f>IFERROR(INDEX('Data Annex'!$K$1:$BS$4779,MATCH(Sovereigns!T$7&amp;"|"&amp;Sovereigns!$B41,'Data Annex'!$K$1:$K$4779,0),MATCH(Sovereigns!T$8,'Data Annex'!$K$1:$BS$1,0)),"")</f>
        <v>0.27257915105222952</v>
      </c>
      <c r="U41" s="296">
        <f>IFERROR(INDEX('Data Annex'!$K$1:$BS$4779,MATCH(Sovereigns!U$7&amp;"|"&amp;Sovereigns!$B41,'Data Annex'!$K$1:$K$4779,0),MATCH(Sovereigns!U$8,'Data Annex'!$K$1:$BS$1,0)),"")</f>
        <v>0.30413736788614198</v>
      </c>
      <c r="V41" s="295">
        <f>IFERROR(INDEX('Data Annex'!$K$1:$BS$4779,MATCH(Sovereigns!V$7&amp;"|"&amp;Sovereigns!$B41,'Data Annex'!$K$1:$K$4779,0),MATCH(Sovereigns!V$8,'Data Annex'!$K$1:$BS$1,0)),"")</f>
        <v>2.1222499990748434E-3</v>
      </c>
      <c r="W41" s="296">
        <f>IFERROR(INDEX('Data Annex'!$K$1:$BS$4779,MATCH(Sovereigns!W$7&amp;"|"&amp;Sovereigns!$B41,'Data Annex'!$K$1:$K$4779,0),MATCH(Sovereigns!W$8,'Data Annex'!$K$1:$BS$1,0)),"")</f>
        <v>7.6976832874953171E-4</v>
      </c>
      <c r="X41" s="288"/>
    </row>
    <row r="42" spans="1:24" ht="21" customHeight="1">
      <c r="A42" s="2">
        <v>28</v>
      </c>
      <c r="B42" s="1" t="s">
        <v>31</v>
      </c>
      <c r="D42" s="518" t="str">
        <f t="shared" si="13"/>
        <v>SE</v>
      </c>
      <c r="E42" s="519"/>
      <c r="F42" s="281">
        <f>IFERROR(INDEX('Data Annex'!$K$1:$BS$4779,MATCH(Sovereigns!F$7&amp;"|"&amp;Sovereigns!$B42,'Data Annex'!$K$1:$K$4779,0),MATCH(Sovereigns!F$8,'Data Annex'!$K$1:$BS$1,0)),"")</f>
        <v>59.6236302631333</v>
      </c>
      <c r="G42" s="239">
        <f>IFERROR(INDEX('Data Annex'!$K$1:$BS$4779,MATCH(Sovereigns!G$7&amp;"|"&amp;Sovereigns!$B42,'Data Annex'!$K$1:$K$4779,0),MATCH(Sovereigns!G$8,'Data Annex'!$K$1:$BS$1,0)),"")</f>
        <v>56.690838169372739</v>
      </c>
      <c r="H42" s="298">
        <f>IFERROR(INDEX('Data Annex'!$K$1:$BS$4779,MATCH(Sovereigns!H$7&amp;"|"&amp;Sovereigns!$B42,'Data Annex'!$K$1:$K$4779,0),MATCH(Sovereigns!H$8,'Data Annex'!$K$1:$BS$1,0)),"")</f>
        <v>0.7470957919911887</v>
      </c>
      <c r="I42" s="299">
        <f>IFERROR(INDEX('Data Annex'!$K$1:$BS$4779,MATCH(Sovereigns!I$7&amp;"|"&amp;Sovereigns!$B42,'Data Annex'!$K$1:$K$4779,0),MATCH(Sovereigns!I$8,'Data Annex'!$K$1:$BS$1,0)),"")</f>
        <v>0.75868405815265749</v>
      </c>
      <c r="J42" s="298">
        <f>IFERROR(INDEX('Data Annex'!$K$1:$BS$4779,MATCH(Sovereigns!J$7&amp;"|"&amp;Sovereigns!$B42,'Data Annex'!$K$1:$K$4779,0),MATCH(Sovereigns!J$8,'Data Annex'!$K$1:$BS$1,0)),"")</f>
        <v>0.15341367398674677</v>
      </c>
      <c r="K42" s="299">
        <f>IFERROR(INDEX('Data Annex'!$K$1:$BS$4779,MATCH(Sovereigns!K$7&amp;"|"&amp;Sovereigns!$B42,'Data Annex'!$K$1:$K$4779,0),MATCH(Sovereigns!K$8,'Data Annex'!$K$1:$BS$1,0)),"")</f>
        <v>0.14067313638642881</v>
      </c>
      <c r="L42" s="281">
        <f>IFERROR(INDEX('Data Annex'!$K$1:$BS$4779,MATCH(Sovereigns!L$7&amp;"|"&amp;Sovereigns!$B42,'Data Annex'!$K$1:$K$4779,0),MATCH(Sovereigns!L$8,'Data Annex'!$K$1:$BS$1,0)),"")</f>
        <v>57.40549818899499</v>
      </c>
      <c r="M42" s="239">
        <f>IFERROR(INDEX('Data Annex'!$K$1:$BS$4779,MATCH(Sovereigns!M$7&amp;"|"&amp;Sovereigns!$B42,'Data Annex'!$K$1:$K$4779,0),MATCH(Sovereigns!M$8,'Data Annex'!$K$1:$BS$1,0)),"")</f>
        <v>55.689827350068477</v>
      </c>
      <c r="N42" s="298">
        <f>IFERROR(INDEX('Data Annex'!$K$1:$BS$4779,MATCH(Sovereigns!N$7&amp;"|"&amp;Sovereigns!$B42,'Data Annex'!$K$1:$K$4779,0),MATCH(Sovereigns!N$8,'Data Annex'!$K$1:$BS$1,0)),"")</f>
        <v>0.13127749991300483</v>
      </c>
      <c r="O42" s="299">
        <f>IFERROR(INDEX('Data Annex'!$K$1:$BS$4779,MATCH(Sovereigns!O$7&amp;"|"&amp;Sovereigns!$B42,'Data Annex'!$K$1:$K$4779,0),MATCH(Sovereigns!O$8,'Data Annex'!$K$1:$BS$1,0)),"")</f>
        <v>7.209184892928347E-2</v>
      </c>
      <c r="P42" s="298">
        <f>IFERROR(INDEX('Data Annex'!$K$1:$BS$4779,MATCH(Sovereigns!P$7&amp;"|"&amp;Sovereigns!$B42,'Data Annex'!$K$1:$K$4779,0),MATCH(Sovereigns!P$8,'Data Annex'!$K$1:$BS$1,0)),"")</f>
        <v>0.12830236703050235</v>
      </c>
      <c r="Q42" s="299">
        <f>IFERROR(INDEX('Data Annex'!$K$1:$BS$4779,MATCH(Sovereigns!Q$7&amp;"|"&amp;Sovereigns!$B42,'Data Annex'!$K$1:$K$4779,0),MATCH(Sovereigns!Q$8,'Data Annex'!$K$1:$BS$1,0)),"")</f>
        <v>0.13780379639399104</v>
      </c>
      <c r="R42" s="298">
        <f>IFERROR(INDEX('Data Annex'!$K$1:$BS$4779,MATCH(Sovereigns!R$7&amp;"|"&amp;Sovereigns!$B42,'Data Annex'!$K$1:$K$4779,0),MATCH(Sovereigns!R$8,'Data Annex'!$K$1:$BS$1,0)),"")</f>
        <v>0.11629385375656942</v>
      </c>
      <c r="S42" s="299">
        <f>IFERROR(INDEX('Data Annex'!$K$1:$BS$4779,MATCH(Sovereigns!S$7&amp;"|"&amp;Sovereigns!$B42,'Data Annex'!$K$1:$K$4779,0),MATCH(Sovereigns!S$8,'Data Annex'!$K$1:$BS$1,0)),"")</f>
        <v>0.14831482926646253</v>
      </c>
      <c r="T42" s="298">
        <f>IFERROR(INDEX('Data Annex'!$K$1:$BS$4779,MATCH(Sovereigns!T$7&amp;"|"&amp;Sovereigns!$B42,'Data Annex'!$K$1:$K$4779,0),MATCH(Sovereigns!T$8,'Data Annex'!$K$1:$BS$1,0)),"")</f>
        <v>0.49789012202064697</v>
      </c>
      <c r="U42" s="299">
        <f>IFERROR(INDEX('Data Annex'!$K$1:$BS$4779,MATCH(Sovereigns!U$7&amp;"|"&amp;Sovereigns!$B42,'Data Annex'!$K$1:$K$4779,0),MATCH(Sovereigns!U$8,'Data Annex'!$K$1:$BS$1,0)),"")</f>
        <v>0.54191023395390192</v>
      </c>
      <c r="V42" s="298">
        <f>IFERROR(INDEX('Data Annex'!$K$1:$BS$4779,MATCH(Sovereigns!V$7&amp;"|"&amp;Sovereigns!$B42,'Data Annex'!$K$1:$K$4779,0),MATCH(Sovereigns!V$8,'Data Annex'!$K$1:$BS$1,0)),"")</f>
        <v>0.12623615727927529</v>
      </c>
      <c r="W42" s="299">
        <f>IFERROR(INDEX('Data Annex'!$K$1:$BS$4779,MATCH(Sovereigns!W$7&amp;"|"&amp;Sovereigns!$B42,'Data Annex'!$K$1:$K$4779,0),MATCH(Sovereigns!W$8,'Data Annex'!$K$1:$BS$1,0)),"")</f>
        <v>9.9879291456361111E-2</v>
      </c>
      <c r="X42" s="288"/>
    </row>
    <row r="43" spans="1:24" s="385" customFormat="1" ht="21" customHeight="1">
      <c r="A43" s="10">
        <v>29</v>
      </c>
      <c r="B43" s="1" t="s">
        <v>32</v>
      </c>
      <c r="C43"/>
      <c r="D43" s="518" t="str">
        <f t="shared" si="13"/>
        <v>SI</v>
      </c>
      <c r="E43" s="519"/>
      <c r="F43" s="279">
        <f>IFERROR(INDEX('Data Annex'!$K$1:$BS$4779,MATCH(Sovereigns!F$7&amp;"|"&amp;Sovereigns!$B43,'Data Annex'!$K$1:$K$4779,0),MATCH(Sovereigns!F$8,'Data Annex'!$K$1:$BS$1,0)),"")</f>
        <v>6.8028366876099993</v>
      </c>
      <c r="G43" s="234">
        <f>IFERROR(INDEX('Data Annex'!$K$1:$BS$4779,MATCH(Sovereigns!G$7&amp;"|"&amp;Sovereigns!$B43,'Data Annex'!$K$1:$K$4779,0),MATCH(Sovereigns!G$8,'Data Annex'!$K$1:$BS$1,0)),"")</f>
        <v>7.5752321166899996</v>
      </c>
      <c r="H43" s="295">
        <f>IFERROR(INDEX('Data Annex'!$K$1:$BS$4779,MATCH(Sovereigns!H$7&amp;"|"&amp;Sovereigns!$B43,'Data Annex'!$K$1:$K$4779,0),MATCH(Sovereigns!H$8,'Data Annex'!$K$1:$BS$1,0)),"")</f>
        <v>0.25249355675969626</v>
      </c>
      <c r="I43" s="296">
        <f>IFERROR(INDEX('Data Annex'!$K$1:$BS$4779,MATCH(Sovereigns!I$7&amp;"|"&amp;Sovereigns!$B43,'Data Annex'!$K$1:$K$4779,0),MATCH(Sovereigns!I$8,'Data Annex'!$K$1:$BS$1,0)),"")</f>
        <v>0.24756325615794261</v>
      </c>
      <c r="J43" s="295">
        <f>IFERROR(INDEX('Data Annex'!$K$1:$BS$4779,MATCH(Sovereigns!J$7&amp;"|"&amp;Sovereigns!$B43,'Data Annex'!$K$1:$K$4779,0),MATCH(Sovereigns!J$8,'Data Annex'!$K$1:$BS$1,0)),"")</f>
        <v>0.40563329451459507</v>
      </c>
      <c r="K43" s="296">
        <f>IFERROR(INDEX('Data Annex'!$K$1:$BS$4779,MATCH(Sovereigns!K$7&amp;"|"&amp;Sovereigns!$B43,'Data Annex'!$K$1:$K$4779,0),MATCH(Sovereigns!K$8,'Data Annex'!$K$1:$BS$1,0)),"")</f>
        <v>0.43013423363636089</v>
      </c>
      <c r="L43" s="279">
        <f>IFERROR(INDEX('Data Annex'!$K$1:$BS$4779,MATCH(Sovereigns!L$7&amp;"|"&amp;Sovereigns!$B43,'Data Annex'!$K$1:$K$4779,0),MATCH(Sovereigns!L$8,'Data Annex'!$K$1:$BS$1,0)),"")</f>
        <v>6.7999371398899982</v>
      </c>
      <c r="M43" s="234">
        <f>IFERROR(INDEX('Data Annex'!$K$1:$BS$4779,MATCH(Sovereigns!M$7&amp;"|"&amp;Sovereigns!$B43,'Data Annex'!$K$1:$K$4779,0),MATCH(Sovereigns!M$8,'Data Annex'!$K$1:$BS$1,0)),"")</f>
        <v>7.5563857952099998</v>
      </c>
      <c r="N43" s="295">
        <f>IFERROR(INDEX('Data Annex'!$K$1:$BS$4779,MATCH(Sovereigns!N$7&amp;"|"&amp;Sovereigns!$B43,'Data Annex'!$K$1:$K$4779,0),MATCH(Sovereigns!N$8,'Data Annex'!$K$1:$BS$1,0)),"")</f>
        <v>1.4779552735796501E-4</v>
      </c>
      <c r="O43" s="296">
        <f>IFERROR(INDEX('Data Annex'!$K$1:$BS$4779,MATCH(Sovereigns!O$7&amp;"|"&amp;Sovereigns!$B43,'Data Annex'!$K$1:$K$4779,0),MATCH(Sovereigns!O$8,'Data Annex'!$K$1:$BS$1,0)),"")</f>
        <v>0</v>
      </c>
      <c r="P43" s="295">
        <f>IFERROR(INDEX('Data Annex'!$K$1:$BS$4779,MATCH(Sovereigns!P$7&amp;"|"&amp;Sovereigns!$B43,'Data Annex'!$K$1:$K$4779,0),MATCH(Sovereigns!P$8,'Data Annex'!$K$1:$BS$1,0)),"")</f>
        <v>0</v>
      </c>
      <c r="Q43" s="296">
        <f>IFERROR(INDEX('Data Annex'!$K$1:$BS$4779,MATCH(Sovereigns!Q$7&amp;"|"&amp;Sovereigns!$B43,'Data Annex'!$K$1:$K$4779,0),MATCH(Sovereigns!Q$8,'Data Annex'!$K$1:$BS$1,0)),"")</f>
        <v>0</v>
      </c>
      <c r="R43" s="295">
        <f>IFERROR(INDEX('Data Annex'!$K$1:$BS$4779,MATCH(Sovereigns!R$7&amp;"|"&amp;Sovereigns!$B43,'Data Annex'!$K$1:$K$4779,0),MATCH(Sovereigns!R$8,'Data Annex'!$K$1:$BS$1,0)),"")</f>
        <v>0.45340258995027338</v>
      </c>
      <c r="S43" s="296">
        <f>IFERROR(INDEX('Data Annex'!$K$1:$BS$4779,MATCH(Sovereigns!S$7&amp;"|"&amp;Sovereigns!$B43,'Data Annex'!$K$1:$K$4779,0),MATCH(Sovereigns!S$8,'Data Annex'!$K$1:$BS$1,0)),"")</f>
        <v>0.39633802013793928</v>
      </c>
      <c r="T43" s="295">
        <f>IFERROR(INDEX('Data Annex'!$K$1:$BS$4779,MATCH(Sovereigns!T$7&amp;"|"&amp;Sovereigns!$B43,'Data Annex'!$K$1:$K$4779,0),MATCH(Sovereigns!T$8,'Data Annex'!$K$1:$BS$1,0)),"")</f>
        <v>0.54459896549394238</v>
      </c>
      <c r="U43" s="296">
        <f>IFERROR(INDEX('Data Annex'!$K$1:$BS$4779,MATCH(Sovereigns!U$7&amp;"|"&amp;Sovereigns!$B43,'Data Annex'!$K$1:$K$4779,0),MATCH(Sovereigns!U$8,'Data Annex'!$K$1:$BS$1,0)),"")</f>
        <v>0.60155766083486628</v>
      </c>
      <c r="V43" s="295">
        <f>IFERROR(INDEX('Data Annex'!$K$1:$BS$4779,MATCH(Sovereigns!V$7&amp;"|"&amp;Sovereigns!$B43,'Data Annex'!$K$1:$K$4779,0),MATCH(Sovereigns!V$8,'Data Annex'!$K$1:$BS$1,0)),"")</f>
        <v>1.8506490284264656E-3</v>
      </c>
      <c r="W43" s="296">
        <f>IFERROR(INDEX('Data Annex'!$K$1:$BS$4779,MATCH(Sovereigns!W$7&amp;"|"&amp;Sovereigns!$B43,'Data Annex'!$K$1:$K$4779,0),MATCH(Sovereigns!W$8,'Data Annex'!$K$1:$BS$1,0)),"")</f>
        <v>2.1043190271943235E-3</v>
      </c>
      <c r="X43" s="288"/>
    </row>
    <row r="44" spans="1:24" ht="21" customHeight="1" thickBot="1">
      <c r="A44" s="2">
        <v>30</v>
      </c>
      <c r="B44" s="1" t="s">
        <v>93</v>
      </c>
      <c r="D44" s="518" t="str">
        <f t="shared" si="13"/>
        <v>SK</v>
      </c>
      <c r="E44" s="519"/>
      <c r="F44" s="281">
        <f>IFERROR(INDEX('Data Annex'!$K$1:$BS$4779,MATCH(Sovereigns!F$7&amp;"|"&amp;Sovereigns!$B44,'Data Annex'!$K$1:$K$4779,0),MATCH(Sovereigns!F$8,'Data Annex'!$K$1:$BS$1,0)),"")</f>
        <v>8.35458197122</v>
      </c>
      <c r="G44" s="239">
        <f>IFERROR(INDEX('Data Annex'!$K$1:$BS$4779,MATCH(Sovereigns!G$7&amp;"|"&amp;Sovereigns!$B44,'Data Annex'!$K$1:$K$4779,0),MATCH(Sovereigns!G$8,'Data Annex'!$K$1:$BS$1,0)),"")</f>
        <v>8.3651410982900032</v>
      </c>
      <c r="H44" s="298">
        <f>IFERROR(INDEX('Data Annex'!$K$1:$BS$4779,MATCH(Sovereigns!H$7&amp;"|"&amp;Sovereigns!$B44,'Data Annex'!$K$1:$K$4779,0),MATCH(Sovereigns!H$8,'Data Annex'!$K$1:$BS$1,0)),"")</f>
        <v>0.84034562539635682</v>
      </c>
      <c r="I44" s="299">
        <f>IFERROR(INDEX('Data Annex'!$K$1:$BS$4779,MATCH(Sovereigns!I$7&amp;"|"&amp;Sovereigns!$B44,'Data Annex'!$K$1:$K$4779,0),MATCH(Sovereigns!I$8,'Data Annex'!$K$1:$BS$1,0)),"")</f>
        <v>0.8399861004264918</v>
      </c>
      <c r="J44" s="298">
        <f>IFERROR(INDEX('Data Annex'!$K$1:$BS$4779,MATCH(Sovereigns!J$7&amp;"|"&amp;Sovereigns!$B44,'Data Annex'!$K$1:$K$4779,0),MATCH(Sovereigns!J$8,'Data Annex'!$K$1:$BS$1,0)),"")</f>
        <v>0.1552175183051839</v>
      </c>
      <c r="K44" s="299">
        <f>IFERROR(INDEX('Data Annex'!$K$1:$BS$4779,MATCH(Sovereigns!K$7&amp;"|"&amp;Sovereigns!$B44,'Data Annex'!$K$1:$K$4779,0),MATCH(Sovereigns!K$8,'Data Annex'!$K$1:$BS$1,0)),"")</f>
        <v>0.15565479058400691</v>
      </c>
      <c r="L44" s="281">
        <f>IFERROR(INDEX('Data Annex'!$K$1:$BS$4779,MATCH(Sovereigns!L$7&amp;"|"&amp;Sovereigns!$B44,'Data Annex'!$K$1:$K$4779,0),MATCH(Sovereigns!L$8,'Data Annex'!$K$1:$BS$1,0)),"")</f>
        <v>8.3514828967499994</v>
      </c>
      <c r="M44" s="239">
        <f>IFERROR(INDEX('Data Annex'!$K$1:$BS$4779,MATCH(Sovereigns!M$7&amp;"|"&amp;Sovereigns!$B44,'Data Annex'!$K$1:$K$4779,0),MATCH(Sovereigns!M$8,'Data Annex'!$K$1:$BS$1,0)),"")</f>
        <v>8.3604145634600009</v>
      </c>
      <c r="N44" s="298">
        <f>IFERROR(INDEX('Data Annex'!$K$1:$BS$4779,MATCH(Sovereigns!N$7&amp;"|"&amp;Sovereigns!$B44,'Data Annex'!$K$1:$K$4779,0),MATCH(Sovereigns!N$8,'Data Annex'!$K$1:$BS$1,0)),"")</f>
        <v>4.419073991561666E-3</v>
      </c>
      <c r="O44" s="299">
        <f>IFERROR(INDEX('Data Annex'!$K$1:$BS$4779,MATCH(Sovereigns!O$7&amp;"|"&amp;Sovereigns!$B44,'Data Annex'!$K$1:$K$4779,0),MATCH(Sovereigns!O$8,'Data Annex'!$K$1:$BS$1,0)),"")</f>
        <v>2.6780095520447596E-3</v>
      </c>
      <c r="P44" s="298">
        <f>IFERROR(INDEX('Data Annex'!$K$1:$BS$4779,MATCH(Sovereigns!P$7&amp;"|"&amp;Sovereigns!$B44,'Data Annex'!$K$1:$K$4779,0),MATCH(Sovereigns!P$8,'Data Annex'!$K$1:$BS$1,0)),"")</f>
        <v>0</v>
      </c>
      <c r="Q44" s="299">
        <f>IFERROR(INDEX('Data Annex'!$K$1:$BS$4779,MATCH(Sovereigns!Q$7&amp;"|"&amp;Sovereigns!$B44,'Data Annex'!$K$1:$K$4779,0),MATCH(Sovereigns!Q$8,'Data Annex'!$K$1:$BS$1,0)),"")</f>
        <v>0</v>
      </c>
      <c r="R44" s="298">
        <f>IFERROR(INDEX('Data Annex'!$K$1:$BS$4779,MATCH(Sovereigns!R$7&amp;"|"&amp;Sovereigns!$B44,'Data Annex'!$K$1:$K$4779,0),MATCH(Sovereigns!R$8,'Data Annex'!$K$1:$BS$1,0)),"")</f>
        <v>0.14798358792915048</v>
      </c>
      <c r="S44" s="299">
        <f>IFERROR(INDEX('Data Annex'!$K$1:$BS$4779,MATCH(Sovereigns!S$7&amp;"|"&amp;Sovereigns!$B44,'Data Annex'!$K$1:$K$4779,0),MATCH(Sovereigns!S$8,'Data Annex'!$K$1:$BS$1,0)),"")</f>
        <v>9.9539871858410817E-2</v>
      </c>
      <c r="T44" s="298">
        <f>IFERROR(INDEX('Data Annex'!$K$1:$BS$4779,MATCH(Sovereigns!T$7&amp;"|"&amp;Sovereigns!$B44,'Data Annex'!$K$1:$K$4779,0),MATCH(Sovereigns!T$8,'Data Annex'!$K$1:$BS$1,0)),"")</f>
        <v>0.84759733807928805</v>
      </c>
      <c r="U44" s="299">
        <f>IFERROR(INDEX('Data Annex'!$K$1:$BS$4779,MATCH(Sovereigns!U$7&amp;"|"&amp;Sovereigns!$B44,'Data Annex'!$K$1:$K$4779,0),MATCH(Sovereigns!U$8,'Data Annex'!$K$1:$BS$1,0)),"")</f>
        <v>0.89778211858954426</v>
      </c>
      <c r="V44" s="298">
        <f>IFERROR(INDEX('Data Annex'!$K$1:$BS$4779,MATCH(Sovereigns!V$7&amp;"|"&amp;Sovereigns!$B44,'Data Annex'!$K$1:$K$4779,0),MATCH(Sovereigns!V$8,'Data Annex'!$K$1:$BS$1,0)),"")</f>
        <v>0</v>
      </c>
      <c r="W44" s="299">
        <f>IFERROR(INDEX('Data Annex'!$K$1:$BS$4779,MATCH(Sovereigns!W$7&amp;"|"&amp;Sovereigns!$B44,'Data Annex'!$K$1:$K$4779,0),MATCH(Sovereigns!W$8,'Data Annex'!$K$1:$BS$1,0)),"")</f>
        <v>0</v>
      </c>
      <c r="X44" s="288"/>
    </row>
    <row r="45" spans="1:24" ht="21" customHeight="1" thickBot="1">
      <c r="A45" s="2">
        <v>99</v>
      </c>
      <c r="B45" s="1" t="s">
        <v>34</v>
      </c>
      <c r="D45" s="523" t="s">
        <v>4546</v>
      </c>
      <c r="E45" s="524"/>
      <c r="F45" s="490">
        <f>IFERROR(INDEX('Data Annex'!$K$1:$BS$4779,MATCH(Sovereigns!F$7&amp;"|"&amp;Sovereigns!$B45,'Data Annex'!$K$1:$K$4779,0),MATCH(Sovereigns!F$8,'Data Annex'!$K$1:$BS$1,0)),"")</f>
        <v>3408.1641277494195</v>
      </c>
      <c r="G45" s="491">
        <f>IFERROR(INDEX('Data Annex'!$K$1:$BS$4779,MATCH(Sovereigns!G$7&amp;"|"&amp;Sovereigns!$B45,'Data Annex'!$K$1:$K$4779,0),MATCH(Sovereigns!G$8,'Data Annex'!$K$1:$BS$1,0)),"")</f>
        <v>3389.4785266695349</v>
      </c>
      <c r="H45" s="488">
        <f>IFERROR(INDEX('Data Annex'!$K$1:$BS$4779,MATCH(Sovereigns!H$7&amp;"|"&amp;Sovereigns!$B45,'Data Annex'!$K$1:$K$4779,0),MATCH(Sovereigns!H$8,'Data Annex'!$K$1:$BS$1,0)),"")</f>
        <v>0.48641691674824622</v>
      </c>
      <c r="I45" s="489">
        <f>IFERROR(INDEX('Data Annex'!$K$1:$BS$4779,MATCH(Sovereigns!I$7&amp;"|"&amp;Sovereigns!$B45,'Data Annex'!$K$1:$K$4779,0),MATCH(Sovereigns!I$8,'Data Annex'!$K$1:$BS$1,0)),"")</f>
        <v>0.48786651159249489</v>
      </c>
      <c r="J45" s="488">
        <f>IFERROR(INDEX('Data Annex'!$K$1:$BS$4779,MATCH(Sovereigns!J$7&amp;"|"&amp;Sovereigns!$B45,'Data Annex'!$K$1:$K$4779,0),MATCH(Sovereigns!J$8,'Data Annex'!$K$1:$BS$1,0)),"")</f>
        <v>0.27506208739164295</v>
      </c>
      <c r="K45" s="489">
        <f>IFERROR(INDEX('Data Annex'!$K$1:$BS$4779,MATCH(Sovereigns!K$7&amp;"|"&amp;Sovereigns!$B45,'Data Annex'!$K$1:$K$4779,0),MATCH(Sovereigns!K$8,'Data Annex'!$K$1:$BS$1,0)),"")</f>
        <v>0.27334820620382577</v>
      </c>
      <c r="L45" s="492">
        <f>IFERROR(INDEX('Data Annex'!$K$1:$BS$4779,MATCH(Sovereigns!L$7&amp;"|"&amp;Sovereigns!$B45,'Data Annex'!$K$1:$K$4779,0),MATCH(Sovereigns!L$8,'Data Annex'!$K$1:$BS$1,0)),"")</f>
        <v>3212.4348181112814</v>
      </c>
      <c r="M45" s="491">
        <f>IFERROR(INDEX('Data Annex'!$K$1:$BS$4779,MATCH(Sovereigns!M$7&amp;"|"&amp;Sovereigns!$B45,'Data Annex'!$K$1:$K$4779,0),MATCH(Sovereigns!M$8,'Data Annex'!$K$1:$BS$1,0)),"")</f>
        <v>3227.9148460414958</v>
      </c>
      <c r="N45" s="488">
        <f>IFERROR(INDEX('Data Annex'!$K$1:$BS$4779,MATCH(Sovereigns!N$7&amp;"|"&amp;Sovereigns!$B45,'Data Annex'!$K$1:$K$4779,0),MATCH(Sovereigns!N$8,'Data Annex'!$K$1:$BS$1,0)),"")</f>
        <v>0.16929326248772644</v>
      </c>
      <c r="O45" s="489">
        <f>IFERROR(INDEX('Data Annex'!$K$1:$BS$4779,MATCH(Sovereigns!O$7&amp;"|"&amp;Sovereigns!$B45,'Data Annex'!$K$1:$K$4779,0),MATCH(Sovereigns!O$8,'Data Annex'!$K$1:$BS$1,0)),"")</f>
        <v>0.15416119446059651</v>
      </c>
      <c r="P45" s="488">
        <f>IFERROR(INDEX('Data Annex'!$K$1:$BS$4779,MATCH(Sovereigns!P$7&amp;"|"&amp;Sovereigns!$B45,'Data Annex'!$K$1:$K$4779,0),MATCH(Sovereigns!P$8,'Data Annex'!$K$1:$BS$1,0)),"")</f>
        <v>9.0299155400898317E-3</v>
      </c>
      <c r="Q45" s="489">
        <f>IFERROR(INDEX('Data Annex'!$K$1:$BS$4779,MATCH(Sovereigns!Q$7&amp;"|"&amp;Sovereigns!$B45,'Data Annex'!$K$1:$K$4779,0),MATCH(Sovereigns!Q$8,'Data Annex'!$K$1:$BS$1,0)),"")</f>
        <v>7.0112563556086593E-3</v>
      </c>
      <c r="R45" s="488">
        <f>IFERROR(INDEX('Data Annex'!$K$1:$BS$4779,MATCH(Sovereigns!R$7&amp;"|"&amp;Sovereigns!$B45,'Data Annex'!$K$1:$K$4779,0),MATCH(Sovereigns!R$8,'Data Annex'!$K$1:$BS$1,0)),"")</f>
        <v>0.18625449970899977</v>
      </c>
      <c r="S45" s="489">
        <f>IFERROR(INDEX('Data Annex'!$K$1:$BS$4779,MATCH(Sovereigns!S$7&amp;"|"&amp;Sovereigns!$B45,'Data Annex'!$K$1:$K$4779,0),MATCH(Sovereigns!S$8,'Data Annex'!$K$1:$BS$1,0)),"")</f>
        <v>0.1945328875257839</v>
      </c>
      <c r="T45" s="488">
        <f>IFERROR(INDEX('Data Annex'!$K$1:$BS$4779,MATCH(Sovereigns!T$7&amp;"|"&amp;Sovereigns!$B45,'Data Annex'!$K$1:$K$4779,0),MATCH(Sovereigns!T$8,'Data Annex'!$K$1:$BS$1,0)),"")</f>
        <v>0.59969563235871781</v>
      </c>
      <c r="U45" s="489">
        <f>IFERROR(INDEX('Data Annex'!$K$1:$BS$4779,MATCH(Sovereigns!U$7&amp;"|"&amp;Sovereigns!$B45,'Data Annex'!$K$1:$K$4779,0),MATCH(Sovereigns!U$8,'Data Annex'!$K$1:$BS$1,0)),"")</f>
        <v>0.60812042315252757</v>
      </c>
      <c r="V45" s="488">
        <f>IFERROR(INDEX('Data Annex'!$K$1:$BS$4779,MATCH(Sovereigns!V$7&amp;"|"&amp;Sovereigns!$B45,'Data Annex'!$K$1:$K$4779,0),MATCH(Sovereigns!V$8,'Data Annex'!$K$1:$BS$1,0)),"")</f>
        <v>3.5726689904463704E-2</v>
      </c>
      <c r="W45" s="489">
        <f>IFERROR(INDEX('Data Annex'!$K$1:$BS$4779,MATCH(Sovereigns!W$7&amp;"|"&amp;Sovereigns!$B45,'Data Annex'!$K$1:$K$4779,0),MATCH(Sovereigns!W$8,'Data Annex'!$K$1:$BS$1,0)),"")</f>
        <v>3.6174238505483847E-2</v>
      </c>
      <c r="X45" s="288"/>
    </row>
    <row r="46" spans="1:24" ht="15" customHeight="1">
      <c r="D46" s="302" t="s">
        <v>5230</v>
      </c>
      <c r="E46" s="222"/>
      <c r="F46" s="89"/>
      <c r="G46" s="89"/>
      <c r="H46" s="89"/>
      <c r="I46" s="89"/>
      <c r="J46" s="89"/>
      <c r="K46" s="89"/>
      <c r="L46" s="89"/>
      <c r="M46" s="89"/>
      <c r="N46" s="89"/>
      <c r="O46" s="89"/>
      <c r="P46" s="89"/>
      <c r="Q46" s="89"/>
      <c r="R46" s="89"/>
      <c r="S46" s="89"/>
      <c r="T46" s="89"/>
      <c r="U46" s="89"/>
      <c r="V46" s="89"/>
      <c r="W46" s="89"/>
      <c r="X46" s="288"/>
    </row>
    <row r="47" spans="1:24" ht="15" customHeight="1">
      <c r="D47" s="302" t="s">
        <v>5231</v>
      </c>
      <c r="E47" s="2"/>
      <c r="F47" s="89"/>
      <c r="G47" s="89"/>
      <c r="H47" s="89"/>
      <c r="I47" s="89"/>
      <c r="J47" s="89"/>
      <c r="K47" s="89"/>
      <c r="L47" s="89"/>
      <c r="M47" s="89"/>
      <c r="N47" s="89"/>
      <c r="O47" s="89"/>
      <c r="P47" s="89"/>
      <c r="Q47" s="89"/>
    </row>
    <row r="48" spans="1:24" ht="15" customHeight="1">
      <c r="E48" s="2"/>
      <c r="F48" s="2" t="s">
        <v>2132</v>
      </c>
      <c r="G48" s="2" t="s">
        <v>2132</v>
      </c>
      <c r="H48" s="2" t="s">
        <v>2164</v>
      </c>
      <c r="I48" s="2" t="s">
        <v>2164</v>
      </c>
      <c r="J48" s="2" t="s">
        <v>2196</v>
      </c>
      <c r="K48" s="2" t="s">
        <v>2196</v>
      </c>
      <c r="L48" s="2" t="s">
        <v>2228</v>
      </c>
      <c r="M48" s="2" t="s">
        <v>2228</v>
      </c>
      <c r="N48" s="2" t="s">
        <v>2260</v>
      </c>
      <c r="O48" s="2" t="s">
        <v>2260</v>
      </c>
      <c r="P48" s="303"/>
      <c r="Q48" s="303"/>
      <c r="R48" s="207"/>
      <c r="S48" s="207"/>
      <c r="T48" s="207"/>
      <c r="U48" s="207"/>
      <c r="V48" s="207"/>
      <c r="W48" s="207"/>
      <c r="X48" s="207"/>
    </row>
    <row r="49" spans="1:17" ht="15" customHeight="1">
      <c r="D49" s="2"/>
      <c r="E49" s="2"/>
      <c r="F49" s="226">
        <f>TEXT(F54,"YYYYMM")+0</f>
        <v>202306</v>
      </c>
      <c r="G49" s="226">
        <f>TEXT(G54,"YYYYMM")+0</f>
        <v>202312</v>
      </c>
      <c r="H49" s="226">
        <f>TEXT(F54,"YYYYMM")+0</f>
        <v>202306</v>
      </c>
      <c r="I49" s="226">
        <f>TEXT(G54,"YYYYMM")+0</f>
        <v>202312</v>
      </c>
      <c r="J49" s="226">
        <f>TEXT(H54,"YYYYMM")+0</f>
        <v>202306</v>
      </c>
      <c r="K49" s="226">
        <f>TEXT(I54,"YYYYMM")+0</f>
        <v>202312</v>
      </c>
      <c r="L49" s="226">
        <f>TEXT(H54,"YYYYMM")+0</f>
        <v>202306</v>
      </c>
      <c r="M49" s="226">
        <f>TEXT(I54,"YYYYMM")+0</f>
        <v>202312</v>
      </c>
      <c r="N49" s="226">
        <f>TEXT(J54,"YYYYMM")+0</f>
        <v>202306</v>
      </c>
      <c r="O49" s="226">
        <f>TEXT(K54,"YYYYMM")+0</f>
        <v>202312</v>
      </c>
      <c r="P49" s="89"/>
      <c r="Q49" s="89"/>
    </row>
    <row r="50" spans="1:17" ht="31.5" customHeight="1">
      <c r="D50" s="529" t="s">
        <v>5228</v>
      </c>
      <c r="E50" s="529"/>
      <c r="F50" s="529"/>
      <c r="G50" s="529"/>
      <c r="H50" s="529"/>
      <c r="I50" s="529"/>
      <c r="J50" s="529"/>
      <c r="K50" s="529"/>
      <c r="L50" s="529"/>
      <c r="M50" s="529"/>
      <c r="N50" s="529"/>
      <c r="O50" s="529"/>
      <c r="P50" s="208"/>
      <c r="Q50" s="208"/>
    </row>
    <row r="51" spans="1:17" ht="31.5" customHeight="1">
      <c r="D51" s="529"/>
      <c r="E51" s="529"/>
      <c r="F51" s="529"/>
      <c r="G51" s="529"/>
      <c r="H51" s="529"/>
      <c r="I51" s="529"/>
      <c r="J51" s="529"/>
      <c r="K51" s="529"/>
      <c r="L51" s="529"/>
      <c r="M51" s="529"/>
      <c r="N51" s="529"/>
      <c r="O51" s="529"/>
    </row>
    <row r="52" spans="1:17" ht="31.5" customHeight="1">
      <c r="D52" s="514" t="s">
        <v>5232</v>
      </c>
      <c r="E52" s="514"/>
      <c r="F52" s="514"/>
      <c r="G52" s="514"/>
      <c r="H52" s="514"/>
      <c r="I52" s="514"/>
      <c r="J52" s="514"/>
      <c r="K52" s="514"/>
      <c r="L52" s="514"/>
      <c r="M52" s="514"/>
      <c r="N52" s="514"/>
      <c r="O52" s="514"/>
    </row>
    <row r="53" spans="1:17" ht="40.5" customHeight="1">
      <c r="D53" s="564" t="s">
        <v>4541</v>
      </c>
      <c r="E53" s="564"/>
      <c r="F53" s="556" t="s">
        <v>2310</v>
      </c>
      <c r="G53" s="556"/>
      <c r="H53" s="556" t="s">
        <v>2311</v>
      </c>
      <c r="I53" s="556"/>
      <c r="J53" s="556" t="s">
        <v>2312</v>
      </c>
      <c r="K53" s="556"/>
      <c r="L53" s="556" t="s">
        <v>2313</v>
      </c>
      <c r="M53" s="556"/>
      <c r="N53" s="556" t="s">
        <v>2314</v>
      </c>
      <c r="O53" s="556"/>
    </row>
    <row r="54" spans="1:17" ht="21" customHeight="1">
      <c r="D54" s="142"/>
      <c r="E54" s="142"/>
      <c r="F54" s="293">
        <f>IF(OR(MONTH($A$3)=9,MONTH($A$3)=3),EOMONTH($A$3,-9),EOMONTH($A$3,-6))</f>
        <v>45107</v>
      </c>
      <c r="G54" s="294">
        <f>EOMONTH(F$14,6)</f>
        <v>45291</v>
      </c>
      <c r="H54" s="293">
        <f>IF(OR(MONTH($A$3)=9,MONTH($A$3)=3),EOMONTH($A$3,-9),EOMONTH($A$3,-6))</f>
        <v>45107</v>
      </c>
      <c r="I54" s="294">
        <f>EOMONTH(H$14,6)</f>
        <v>45291</v>
      </c>
      <c r="J54" s="293">
        <f>IF(OR(MONTH($A$3)=9,MONTH($A$3)=3),EOMONTH($A$3,-9),EOMONTH($A$3,-6))</f>
        <v>45107</v>
      </c>
      <c r="K54" s="294">
        <f>EOMONTH(J$14,6)</f>
        <v>45291</v>
      </c>
      <c r="L54" s="293">
        <f t="shared" ref="L54" si="14">IF(OR(MONTH($A$3)=9,MONTH($A$3)=3),EOMONTH($A$3,-9),EOMONTH($A$3,-6))</f>
        <v>45107</v>
      </c>
      <c r="M54" s="294">
        <f t="shared" ref="M54" si="15">EOMONTH(L$14,6)</f>
        <v>45291</v>
      </c>
      <c r="N54" s="293">
        <f t="shared" ref="N54" si="16">IF(OR(MONTH($A$3)=9,MONTH($A$3)=3),EOMONTH($A$3,-9),EOMONTH($A$3,-6))</f>
        <v>45107</v>
      </c>
      <c r="O54" s="294">
        <f t="shared" ref="O54" si="17">EOMONTH(N$14,6)</f>
        <v>45291</v>
      </c>
    </row>
    <row r="55" spans="1:17" ht="21" customHeight="1">
      <c r="A55" s="2">
        <v>1</v>
      </c>
      <c r="B55" s="1" t="s">
        <v>13</v>
      </c>
      <c r="D55" s="518" t="str">
        <f>IF(OR(F55="n.a.",G55="n.a.",H55="n.a.",I55="n.a.",J55="n.a.",K55="n.a.",T55="n.a.",U55="n.a."),$B55&amp;"*",$B55)</f>
        <v>AT</v>
      </c>
      <c r="E55" s="519"/>
      <c r="F55" s="295">
        <f>IFERROR(INDEX('Data Annex'!$K$1:$BS$4779,MATCH(Sovereigns!F$48&amp;"|"&amp;Sovereigns!$B55,'Data Annex'!$K$1:$K$4779,0),MATCH(Sovereigns!F$49,'Data Annex'!$K$1:$BS$1,0)),"")</f>
        <v>5.9520237449388447E-2</v>
      </c>
      <c r="G55" s="296">
        <f>IFERROR(INDEX('Data Annex'!$K$1:$BS$4779,MATCH(Sovereigns!G$48&amp;"|"&amp;Sovereigns!$B55,'Data Annex'!$K$1:$K$4779,0),MATCH(Sovereigns!G$49,'Data Annex'!$K$1:$BS$1,0)),"")</f>
        <v>4.4650508259639517E-2</v>
      </c>
      <c r="H55" s="295">
        <f>IFERROR(INDEX('Data Annex'!$K$1:$BS$4779,MATCH(Sovereigns!H$48&amp;"|"&amp;Sovereigns!$B55,'Data Annex'!$K$1:$K$4779,0),MATCH(Sovereigns!H$49,'Data Annex'!$K$1:$BS$1,0)),"")</f>
        <v>0.10928432658599511</v>
      </c>
      <c r="I55" s="296">
        <f>IFERROR(INDEX('Data Annex'!$K$1:$BS$4779,MATCH(Sovereigns!I$48&amp;"|"&amp;Sovereigns!$B55,'Data Annex'!$K$1:$K$4779,0),MATCH(Sovereigns!I$49,'Data Annex'!$K$1:$BS$1,0)),"")</f>
        <v>7.7658202971664689E-2</v>
      </c>
      <c r="J55" s="295">
        <f>IFERROR(INDEX('Data Annex'!$K$1:$BS$4779,MATCH(Sovereigns!J$48&amp;"|"&amp;Sovereigns!$B55,'Data Annex'!$K$1:$K$4779,0),MATCH(Sovereigns!J$49,'Data Annex'!$K$1:$BS$1,0)),"")</f>
        <v>0.32778733900786433</v>
      </c>
      <c r="K55" s="296">
        <f>IFERROR(INDEX('Data Annex'!$K$1:$BS$4779,MATCH(Sovereigns!K$48&amp;"|"&amp;Sovereigns!$B55,'Data Annex'!$K$1:$K$4779,0),MATCH(Sovereigns!K$49,'Data Annex'!$K$1:$BS$1,0)),"")</f>
        <v>0.34510169800264195</v>
      </c>
      <c r="L55" s="295">
        <f>IFERROR(INDEX('Data Annex'!$K$1:$BS$4779,MATCH(Sovereigns!L$48&amp;"|"&amp;Sovereigns!$B55,'Data Annex'!$K$1:$K$4779,0),MATCH(Sovereigns!L$49,'Data Annex'!$K$1:$BS$1,0)),"")</f>
        <v>0.3445886643925733</v>
      </c>
      <c r="M55" s="296">
        <f>IFERROR(INDEX('Data Annex'!$K$1:$BS$4779,MATCH(Sovereigns!M$48&amp;"|"&amp;Sovereigns!$B55,'Data Annex'!$K$1:$K$4779,0),MATCH(Sovereigns!M$49,'Data Annex'!$K$1:$BS$1,0)),"")</f>
        <v>0.3772051232917536</v>
      </c>
      <c r="N55" s="295">
        <f>IFERROR(INDEX('Data Annex'!$K$1:$BS$4779,MATCH(Sovereigns!N$48&amp;"|"&amp;Sovereigns!$B55,'Data Annex'!$K$1:$K$4779,0),MATCH(Sovereigns!N$49,'Data Annex'!$K$1:$BS$1,0)),"")</f>
        <v>0.15881943256418013</v>
      </c>
      <c r="O55" s="296">
        <f>IFERROR(INDEX('Data Annex'!$K$1:$BS$4779,MATCH(Sovereigns!O$48&amp;"|"&amp;Sovereigns!$B55,'Data Annex'!$K$1:$K$4779,0),MATCH(Sovereigns!O$49,'Data Annex'!$K$1:$BS$1,0)),"")</f>
        <v>0.15538446747429893</v>
      </c>
    </row>
    <row r="56" spans="1:17" ht="21" customHeight="1">
      <c r="A56" s="2">
        <v>2</v>
      </c>
      <c r="B56" s="1" t="s">
        <v>14</v>
      </c>
      <c r="D56" s="518" t="str">
        <f t="shared" ref="D56:D84" si="18">IF(OR(F56="n.a.",G56="n.a.",H56="n.a.",I56="n.a.",J56="n.a.",K56="n.a.",T56="n.a.",U56="n.a."),$B56&amp;"*",$B56)</f>
        <v>BE</v>
      </c>
      <c r="E56" s="519"/>
      <c r="F56" s="298">
        <f>IFERROR(INDEX('Data Annex'!$K$1:$BS$4779,MATCH(Sovereigns!F$48&amp;"|"&amp;Sovereigns!$B56,'Data Annex'!$K$1:$K$4779,0),MATCH(Sovereigns!F$49,'Data Annex'!$K$1:$BS$1,0)),"")</f>
        <v>0.11015355149902972</v>
      </c>
      <c r="G56" s="299">
        <f>IFERROR(INDEX('Data Annex'!$K$1:$BS$4779,MATCH(Sovereigns!G$48&amp;"|"&amp;Sovereigns!$B56,'Data Annex'!$K$1:$K$4779,0),MATCH(Sovereigns!G$49,'Data Annex'!$K$1:$BS$1,0)),"")</f>
        <v>2.3765167820768551E-2</v>
      </c>
      <c r="H56" s="298">
        <f>IFERROR(INDEX('Data Annex'!$K$1:$BS$4779,MATCH(Sovereigns!H$48&amp;"|"&amp;Sovereigns!$B56,'Data Annex'!$K$1:$K$4779,0),MATCH(Sovereigns!H$49,'Data Annex'!$K$1:$BS$1,0)),"")</f>
        <v>4.6080142371110841E-2</v>
      </c>
      <c r="I56" s="299">
        <f>IFERROR(INDEX('Data Annex'!$K$1:$BS$4779,MATCH(Sovereigns!I$48&amp;"|"&amp;Sovereigns!$B56,'Data Annex'!$K$1:$K$4779,0),MATCH(Sovereigns!I$49,'Data Annex'!$K$1:$BS$1,0)),"")</f>
        <v>5.1994540897025383E-2</v>
      </c>
      <c r="J56" s="298">
        <f>IFERROR(INDEX('Data Annex'!$K$1:$BS$4779,MATCH(Sovereigns!J$48&amp;"|"&amp;Sovereigns!$B56,'Data Annex'!$K$1:$K$4779,0),MATCH(Sovereigns!J$49,'Data Annex'!$K$1:$BS$1,0)),"")</f>
        <v>0.24934443694222777</v>
      </c>
      <c r="K56" s="299">
        <f>IFERROR(INDEX('Data Annex'!$K$1:$BS$4779,MATCH(Sovereigns!K$48&amp;"|"&amp;Sovereigns!$B56,'Data Annex'!$K$1:$K$4779,0),MATCH(Sovereigns!K$49,'Data Annex'!$K$1:$BS$1,0)),"")</f>
        <v>0.24989498666783411</v>
      </c>
      <c r="L56" s="298">
        <f>IFERROR(INDEX('Data Annex'!$K$1:$BS$4779,MATCH(Sovereigns!L$48&amp;"|"&amp;Sovereigns!$B56,'Data Annex'!$K$1:$K$4779,0),MATCH(Sovereigns!L$49,'Data Annex'!$K$1:$BS$1,0)),"")</f>
        <v>0.32980997509572818</v>
      </c>
      <c r="M56" s="299">
        <f>IFERROR(INDEX('Data Annex'!$K$1:$BS$4779,MATCH(Sovereigns!M$48&amp;"|"&amp;Sovereigns!$B56,'Data Annex'!$K$1:$K$4779,0),MATCH(Sovereigns!M$49,'Data Annex'!$K$1:$BS$1,0)),"")</f>
        <v>0.35252247660635572</v>
      </c>
      <c r="N56" s="298">
        <f>IFERROR(INDEX('Data Annex'!$K$1:$BS$4779,MATCH(Sovereigns!N$48&amp;"|"&amp;Sovereigns!$B56,'Data Annex'!$K$1:$K$4779,0),MATCH(Sovereigns!N$49,'Data Annex'!$K$1:$BS$1,0)),"")</f>
        <v>0.26461189409190372</v>
      </c>
      <c r="O56" s="299">
        <f>IFERROR(INDEX('Data Annex'!$K$1:$BS$4779,MATCH(Sovereigns!O$48&amp;"|"&amp;Sovereigns!$B56,'Data Annex'!$K$1:$K$4779,0),MATCH(Sovereigns!O$49,'Data Annex'!$K$1:$BS$1,0)),"")</f>
        <v>0.32182282800801632</v>
      </c>
    </row>
    <row r="57" spans="1:17" ht="21" customHeight="1">
      <c r="A57" s="2">
        <v>3</v>
      </c>
      <c r="B57" s="1" t="s">
        <v>92</v>
      </c>
      <c r="D57" s="518" t="str">
        <f t="shared" si="18"/>
        <v>BG</v>
      </c>
      <c r="E57" s="519"/>
      <c r="F57" s="295">
        <f>IFERROR(INDEX('Data Annex'!$K$1:$BS$4779,MATCH(Sovereigns!F$48&amp;"|"&amp;Sovereigns!$B57,'Data Annex'!$K$1:$K$4779,0),MATCH(Sovereigns!F$49,'Data Annex'!$K$1:$BS$1,0)),"")</f>
        <v>2.9281648242099459E-2</v>
      </c>
      <c r="G57" s="296">
        <f>IFERROR(INDEX('Data Annex'!$K$1:$BS$4779,MATCH(Sovereigns!G$48&amp;"|"&amp;Sovereigns!$B57,'Data Annex'!$K$1:$K$4779,0),MATCH(Sovereigns!G$49,'Data Annex'!$K$1:$BS$1,0)),"")</f>
        <v>1.6756888074590144E-2</v>
      </c>
      <c r="H57" s="295">
        <f>IFERROR(INDEX('Data Annex'!$K$1:$BS$4779,MATCH(Sovereigns!H$48&amp;"|"&amp;Sovereigns!$B57,'Data Annex'!$K$1:$K$4779,0),MATCH(Sovereigns!H$49,'Data Annex'!$K$1:$BS$1,0)),"")</f>
        <v>5.872465696016866E-2</v>
      </c>
      <c r="I57" s="296">
        <f>IFERROR(INDEX('Data Annex'!$K$1:$BS$4779,MATCH(Sovereigns!I$48&amp;"|"&amp;Sovereigns!$B57,'Data Annex'!$K$1:$K$4779,0),MATCH(Sovereigns!I$49,'Data Annex'!$K$1:$BS$1,0)),"")</f>
        <v>9.7385339848197514E-2</v>
      </c>
      <c r="J57" s="295">
        <f>IFERROR(INDEX('Data Annex'!$K$1:$BS$4779,MATCH(Sovereigns!J$48&amp;"|"&amp;Sovereigns!$B57,'Data Annex'!$K$1:$K$4779,0),MATCH(Sovereigns!J$49,'Data Annex'!$K$1:$BS$1,0)),"")</f>
        <v>0.49657976112617414</v>
      </c>
      <c r="K57" s="296">
        <f>IFERROR(INDEX('Data Annex'!$K$1:$BS$4779,MATCH(Sovereigns!K$48&amp;"|"&amp;Sovereigns!$B57,'Data Annex'!$K$1:$K$4779,0),MATCH(Sovereigns!K$49,'Data Annex'!$K$1:$BS$1,0)),"")</f>
        <v>0.41377689613458257</v>
      </c>
      <c r="L57" s="295">
        <f>IFERROR(INDEX('Data Annex'!$K$1:$BS$4779,MATCH(Sovereigns!L$48&amp;"|"&amp;Sovereigns!$B57,'Data Annex'!$K$1:$K$4779,0),MATCH(Sovereigns!L$49,'Data Annex'!$K$1:$BS$1,0)),"")</f>
        <v>0.36157612595165389</v>
      </c>
      <c r="M57" s="296">
        <f>IFERROR(INDEX('Data Annex'!$K$1:$BS$4779,MATCH(Sovereigns!M$48&amp;"|"&amp;Sovereigns!$B57,'Data Annex'!$K$1:$K$4779,0),MATCH(Sovereigns!M$49,'Data Annex'!$K$1:$BS$1,0)),"")</f>
        <v>0.40563047032866334</v>
      </c>
      <c r="N57" s="295">
        <f>IFERROR(INDEX('Data Annex'!$K$1:$BS$4779,MATCH(Sovereigns!N$48&amp;"|"&amp;Sovereigns!$B57,'Data Annex'!$K$1:$K$4779,0),MATCH(Sovereigns!N$49,'Data Annex'!$K$1:$BS$1,0)),"")</f>
        <v>5.383780771990427E-2</v>
      </c>
      <c r="O57" s="296">
        <f>IFERROR(INDEX('Data Annex'!$K$1:$BS$4779,MATCH(Sovereigns!O$48&amp;"|"&amp;Sovereigns!$B57,'Data Annex'!$K$1:$K$4779,0),MATCH(Sovereigns!O$49,'Data Annex'!$K$1:$BS$1,0)),"")</f>
        <v>6.6450405613966188E-2</v>
      </c>
    </row>
    <row r="58" spans="1:17" ht="21" customHeight="1">
      <c r="A58" s="2">
        <v>4</v>
      </c>
      <c r="B58" s="1" t="s">
        <v>15</v>
      </c>
      <c r="D58" s="518" t="str">
        <f t="shared" si="18"/>
        <v>CY</v>
      </c>
      <c r="E58" s="519"/>
      <c r="F58" s="298">
        <f>IFERROR(INDEX('Data Annex'!$K$1:$BS$4779,MATCH(Sovereigns!F$48&amp;"|"&amp;Sovereigns!$B58,'Data Annex'!$K$1:$K$4779,0),MATCH(Sovereigns!F$49,'Data Annex'!$K$1:$BS$1,0)),"")</f>
        <v>0.10426310940120434</v>
      </c>
      <c r="G58" s="299">
        <f>IFERROR(INDEX('Data Annex'!$K$1:$BS$4779,MATCH(Sovereigns!G$48&amp;"|"&amp;Sovereigns!$B58,'Data Annex'!$K$1:$K$4779,0),MATCH(Sovereigns!G$49,'Data Annex'!$K$1:$BS$1,0)),"")</f>
        <v>4.6103111482456223E-2</v>
      </c>
      <c r="H58" s="298">
        <f>IFERROR(INDEX('Data Annex'!$K$1:$BS$4779,MATCH(Sovereigns!H$48&amp;"|"&amp;Sovereigns!$B58,'Data Annex'!$K$1:$K$4779,0),MATCH(Sovereigns!H$49,'Data Annex'!$K$1:$BS$1,0)),"")</f>
        <v>0.22564614606559708</v>
      </c>
      <c r="I58" s="299">
        <f>IFERROR(INDEX('Data Annex'!$K$1:$BS$4779,MATCH(Sovereigns!I$48&amp;"|"&amp;Sovereigns!$B58,'Data Annex'!$K$1:$K$4779,0),MATCH(Sovereigns!I$49,'Data Annex'!$K$1:$BS$1,0)),"")</f>
        <v>0.12751529840195994</v>
      </c>
      <c r="J58" s="298">
        <f>IFERROR(INDEX('Data Annex'!$K$1:$BS$4779,MATCH(Sovereigns!J$48&amp;"|"&amp;Sovereigns!$B58,'Data Annex'!$K$1:$K$4779,0),MATCH(Sovereigns!J$49,'Data Annex'!$K$1:$BS$1,0)),"")</f>
        <v>0.45222188334486862</v>
      </c>
      <c r="K58" s="299">
        <f>IFERROR(INDEX('Data Annex'!$K$1:$BS$4779,MATCH(Sovereigns!K$48&amp;"|"&amp;Sovereigns!$B58,'Data Annex'!$K$1:$K$4779,0),MATCH(Sovereigns!K$49,'Data Annex'!$K$1:$BS$1,0)),"")</f>
        <v>0.48403226406506994</v>
      </c>
      <c r="L58" s="298">
        <f>IFERROR(INDEX('Data Annex'!$K$1:$BS$4779,MATCH(Sovereigns!L$48&amp;"|"&amp;Sovereigns!$B58,'Data Annex'!$K$1:$K$4779,0),MATCH(Sovereigns!L$49,'Data Annex'!$K$1:$BS$1,0)),"")</f>
        <v>0.19992518441591167</v>
      </c>
      <c r="M58" s="299">
        <f>IFERROR(INDEX('Data Annex'!$K$1:$BS$4779,MATCH(Sovereigns!M$48&amp;"|"&amp;Sovereigns!$B58,'Data Annex'!$K$1:$K$4779,0),MATCH(Sovereigns!M$49,'Data Annex'!$K$1:$BS$1,0)),"")</f>
        <v>0.31890264875024282</v>
      </c>
      <c r="N58" s="298">
        <f>IFERROR(INDEX('Data Annex'!$K$1:$BS$4779,MATCH(Sovereigns!N$48&amp;"|"&amp;Sovereigns!$B58,'Data Annex'!$K$1:$K$4779,0),MATCH(Sovereigns!N$49,'Data Annex'!$K$1:$BS$1,0)),"")</f>
        <v>1.7943676772418107E-2</v>
      </c>
      <c r="O58" s="299">
        <f>IFERROR(INDEX('Data Annex'!$K$1:$BS$4779,MATCH(Sovereigns!O$48&amp;"|"&amp;Sovereigns!$B58,'Data Annex'!$K$1:$K$4779,0),MATCH(Sovereigns!O$49,'Data Annex'!$K$1:$BS$1,0)),"")</f>
        <v>2.344667730027112E-2</v>
      </c>
    </row>
    <row r="59" spans="1:17" ht="21" customHeight="1">
      <c r="A59" s="7">
        <v>5</v>
      </c>
      <c r="B59" s="1" t="s">
        <v>91</v>
      </c>
      <c r="D59" s="518" t="str">
        <f t="shared" si="18"/>
        <v>CZ</v>
      </c>
      <c r="E59" s="519"/>
      <c r="F59" s="295">
        <f>IFERROR(INDEX('Data Annex'!$K$1:$BS$4779,MATCH(Sovereigns!F$48&amp;"|"&amp;Sovereigns!$B59,'Data Annex'!$K$1:$K$4779,0),MATCH(Sovereigns!F$49,'Data Annex'!$K$1:$BS$1,0)),"")</f>
        <v>2.8792343053834768E-2</v>
      </c>
      <c r="G59" s="296">
        <f>IFERROR(INDEX('Data Annex'!$K$1:$BS$4779,MATCH(Sovereigns!G$48&amp;"|"&amp;Sovereigns!$B59,'Data Annex'!$K$1:$K$4779,0),MATCH(Sovereigns!G$49,'Data Annex'!$K$1:$BS$1,0)),"")</f>
        <v>1.9079042190338221E-3</v>
      </c>
      <c r="H59" s="295">
        <f>IFERROR(INDEX('Data Annex'!$K$1:$BS$4779,MATCH(Sovereigns!H$48&amp;"|"&amp;Sovereigns!$B59,'Data Annex'!$K$1:$K$4779,0),MATCH(Sovereigns!H$49,'Data Annex'!$K$1:$BS$1,0)),"")</f>
        <v>6.1393593207350973E-2</v>
      </c>
      <c r="I59" s="296">
        <f>IFERROR(INDEX('Data Annex'!$K$1:$BS$4779,MATCH(Sovereigns!I$48&amp;"|"&amp;Sovereigns!$B59,'Data Annex'!$K$1:$K$4779,0),MATCH(Sovereigns!I$49,'Data Annex'!$K$1:$BS$1,0)),"")</f>
        <v>3.7992873556381666E-2</v>
      </c>
      <c r="J59" s="295">
        <f>IFERROR(INDEX('Data Annex'!$K$1:$BS$4779,MATCH(Sovereigns!J$48&amp;"|"&amp;Sovereigns!$B59,'Data Annex'!$K$1:$K$4779,0),MATCH(Sovereigns!J$49,'Data Annex'!$K$1:$BS$1,0)),"")</f>
        <v>0.22182636735953307</v>
      </c>
      <c r="K59" s="296">
        <f>IFERROR(INDEX('Data Annex'!$K$1:$BS$4779,MATCH(Sovereigns!K$48&amp;"|"&amp;Sovereigns!$B59,'Data Annex'!$K$1:$K$4779,0),MATCH(Sovereigns!K$49,'Data Annex'!$K$1:$BS$1,0)),"")</f>
        <v>0.3015563450349798</v>
      </c>
      <c r="L59" s="295">
        <f>IFERROR(INDEX('Data Annex'!$K$1:$BS$4779,MATCH(Sovereigns!L$48&amp;"|"&amp;Sovereigns!$B59,'Data Annex'!$K$1:$K$4779,0),MATCH(Sovereigns!L$49,'Data Annex'!$K$1:$BS$1,0)),"")</f>
        <v>0.5256243085045369</v>
      </c>
      <c r="M59" s="296">
        <f>IFERROR(INDEX('Data Annex'!$K$1:$BS$4779,MATCH(Sovereigns!M$48&amp;"|"&amp;Sovereigns!$B59,'Data Annex'!$K$1:$K$4779,0),MATCH(Sovereigns!M$49,'Data Annex'!$K$1:$BS$1,0)),"")</f>
        <v>0.52770942475946814</v>
      </c>
      <c r="N59" s="295">
        <f>IFERROR(INDEX('Data Annex'!$K$1:$BS$4779,MATCH(Sovereigns!N$48&amp;"|"&amp;Sovereigns!$B59,'Data Annex'!$K$1:$K$4779,0),MATCH(Sovereigns!N$49,'Data Annex'!$K$1:$BS$1,0)),"")</f>
        <v>0.16236338787474444</v>
      </c>
      <c r="O59" s="296">
        <f>IFERROR(INDEX('Data Annex'!$K$1:$BS$4779,MATCH(Sovereigns!O$48&amp;"|"&amp;Sovereigns!$B59,'Data Annex'!$K$1:$K$4779,0),MATCH(Sovereigns!O$49,'Data Annex'!$K$1:$BS$1,0)),"")</f>
        <v>0.13083345243013669</v>
      </c>
    </row>
    <row r="60" spans="1:17" ht="21" customHeight="1">
      <c r="A60" s="2">
        <v>6</v>
      </c>
      <c r="B60" s="1" t="s">
        <v>16</v>
      </c>
      <c r="D60" s="518" t="str">
        <f t="shared" si="18"/>
        <v>DE</v>
      </c>
      <c r="E60" s="519"/>
      <c r="F60" s="298">
        <f>IFERROR(INDEX('Data Annex'!$K$1:$BS$4779,MATCH(Sovereigns!F$48&amp;"|"&amp;Sovereigns!$B60,'Data Annex'!$K$1:$K$4779,0),MATCH(Sovereigns!F$49,'Data Annex'!$K$1:$BS$1,0)),"")</f>
        <v>0.10347558687736839</v>
      </c>
      <c r="G60" s="299">
        <f>IFERROR(INDEX('Data Annex'!$K$1:$BS$4779,MATCH(Sovereigns!G$48&amp;"|"&amp;Sovereigns!$B60,'Data Annex'!$K$1:$K$4779,0),MATCH(Sovereigns!G$49,'Data Annex'!$K$1:$BS$1,0)),"")</f>
        <v>8.0230723774492793E-2</v>
      </c>
      <c r="H60" s="298">
        <f>IFERROR(INDEX('Data Annex'!$K$1:$BS$4779,MATCH(Sovereigns!H$48&amp;"|"&amp;Sovereigns!$B60,'Data Annex'!$K$1:$K$4779,0),MATCH(Sovereigns!H$49,'Data Annex'!$K$1:$BS$1,0)),"")</f>
        <v>8.9806485919798826E-2</v>
      </c>
      <c r="I60" s="299">
        <f>IFERROR(INDEX('Data Annex'!$K$1:$BS$4779,MATCH(Sovereigns!I$48&amp;"|"&amp;Sovereigns!$B60,'Data Annex'!$K$1:$K$4779,0),MATCH(Sovereigns!I$49,'Data Annex'!$K$1:$BS$1,0)),"")</f>
        <v>6.9753956883136223E-2</v>
      </c>
      <c r="J60" s="298">
        <f>IFERROR(INDEX('Data Annex'!$K$1:$BS$4779,MATCH(Sovereigns!J$48&amp;"|"&amp;Sovereigns!$B60,'Data Annex'!$K$1:$K$4779,0),MATCH(Sovereigns!J$49,'Data Annex'!$K$1:$BS$1,0)),"")</f>
        <v>0.25978034147494172</v>
      </c>
      <c r="K60" s="299">
        <f>IFERROR(INDEX('Data Annex'!$K$1:$BS$4779,MATCH(Sovereigns!K$48&amp;"|"&amp;Sovereigns!$B60,'Data Annex'!$K$1:$K$4779,0),MATCH(Sovereigns!K$49,'Data Annex'!$K$1:$BS$1,0)),"")</f>
        <v>0.26741437910372501</v>
      </c>
      <c r="L60" s="298">
        <f>IFERROR(INDEX('Data Annex'!$K$1:$BS$4779,MATCH(Sovereigns!L$48&amp;"|"&amp;Sovereigns!$B60,'Data Annex'!$K$1:$K$4779,0),MATCH(Sovereigns!L$49,'Data Annex'!$K$1:$BS$1,0)),"")</f>
        <v>0.22532462707113748</v>
      </c>
      <c r="M60" s="299">
        <f>IFERROR(INDEX('Data Annex'!$K$1:$BS$4779,MATCH(Sovereigns!M$48&amp;"|"&amp;Sovereigns!$B60,'Data Annex'!$K$1:$K$4779,0),MATCH(Sovereigns!M$49,'Data Annex'!$K$1:$BS$1,0)),"")</f>
        <v>0.23941806440189531</v>
      </c>
      <c r="N60" s="298">
        <f>IFERROR(INDEX('Data Annex'!$K$1:$BS$4779,MATCH(Sovereigns!N$48&amp;"|"&amp;Sovereigns!$B60,'Data Annex'!$K$1:$K$4779,0),MATCH(Sovereigns!N$49,'Data Annex'!$K$1:$BS$1,0)),"")</f>
        <v>0.32161295865675449</v>
      </c>
      <c r="O60" s="299">
        <f>IFERROR(INDEX('Data Annex'!$K$1:$BS$4779,MATCH(Sovereigns!O$48&amp;"|"&amp;Sovereigns!$B60,'Data Annex'!$K$1:$K$4779,0),MATCH(Sovereigns!O$49,'Data Annex'!$K$1:$BS$1,0)),"")</f>
        <v>0.34318287583674895</v>
      </c>
    </row>
    <row r="61" spans="1:17" ht="21" customHeight="1">
      <c r="A61" s="10">
        <v>7</v>
      </c>
      <c r="B61" s="1" t="s">
        <v>17</v>
      </c>
      <c r="D61" s="518" t="str">
        <f t="shared" si="18"/>
        <v>DK</v>
      </c>
      <c r="E61" s="519"/>
      <c r="F61" s="295">
        <f>IFERROR(INDEX('Data Annex'!$K$1:$BS$4779,MATCH(Sovereigns!F$48&amp;"|"&amp;Sovereigns!$B61,'Data Annex'!$K$1:$K$4779,0),MATCH(Sovereigns!F$49,'Data Annex'!$K$1:$BS$1,0)),"")</f>
        <v>0.36422396714496313</v>
      </c>
      <c r="G61" s="296">
        <f>IFERROR(INDEX('Data Annex'!$K$1:$BS$4779,MATCH(Sovereigns!G$48&amp;"|"&amp;Sovereigns!$B61,'Data Annex'!$K$1:$K$4779,0),MATCH(Sovereigns!G$49,'Data Annex'!$K$1:$BS$1,0)),"")</f>
        <v>0.40087118719084408</v>
      </c>
      <c r="H61" s="295">
        <f>IFERROR(INDEX('Data Annex'!$K$1:$BS$4779,MATCH(Sovereigns!H$48&amp;"|"&amp;Sovereigns!$B61,'Data Annex'!$K$1:$K$4779,0),MATCH(Sovereigns!H$49,'Data Annex'!$K$1:$BS$1,0)),"")</f>
        <v>0.16869720698734436</v>
      </c>
      <c r="I61" s="296">
        <f>IFERROR(INDEX('Data Annex'!$K$1:$BS$4779,MATCH(Sovereigns!I$48&amp;"|"&amp;Sovereigns!$B61,'Data Annex'!$K$1:$K$4779,0),MATCH(Sovereigns!I$49,'Data Annex'!$K$1:$BS$1,0)),"")</f>
        <v>0.12471221772021072</v>
      </c>
      <c r="J61" s="295">
        <f>IFERROR(INDEX('Data Annex'!$K$1:$BS$4779,MATCH(Sovereigns!J$48&amp;"|"&amp;Sovereigns!$B61,'Data Annex'!$K$1:$K$4779,0),MATCH(Sovereigns!J$49,'Data Annex'!$K$1:$BS$1,0)),"")</f>
        <v>0.32210971832586099</v>
      </c>
      <c r="K61" s="296">
        <f>IFERROR(INDEX('Data Annex'!$K$1:$BS$4779,MATCH(Sovereigns!K$48&amp;"|"&amp;Sovereigns!$B61,'Data Annex'!$K$1:$K$4779,0),MATCH(Sovereigns!K$49,'Data Annex'!$K$1:$BS$1,0)),"")</f>
        <v>0.29694336940007676</v>
      </c>
      <c r="L61" s="295">
        <f>IFERROR(INDEX('Data Annex'!$K$1:$BS$4779,MATCH(Sovereigns!L$48&amp;"|"&amp;Sovereigns!$B61,'Data Annex'!$K$1:$K$4779,0),MATCH(Sovereigns!L$49,'Data Annex'!$K$1:$BS$1,0)),"")</f>
        <v>7.2301398595491118E-2</v>
      </c>
      <c r="M61" s="296">
        <f>IFERROR(INDEX('Data Annex'!$K$1:$BS$4779,MATCH(Sovereigns!M$48&amp;"|"&amp;Sovereigns!$B61,'Data Annex'!$K$1:$K$4779,0),MATCH(Sovereigns!M$49,'Data Annex'!$K$1:$BS$1,0)),"")</f>
        <v>0.10171036684421436</v>
      </c>
      <c r="N61" s="295">
        <f>IFERROR(INDEX('Data Annex'!$K$1:$BS$4779,MATCH(Sovereigns!N$48&amp;"|"&amp;Sovereigns!$B61,'Data Annex'!$K$1:$K$4779,0),MATCH(Sovereigns!N$49,'Data Annex'!$K$1:$BS$1,0)),"")</f>
        <v>7.266770894634085E-2</v>
      </c>
      <c r="O61" s="296">
        <f>IFERROR(INDEX('Data Annex'!$K$1:$BS$4779,MATCH(Sovereigns!O$48&amp;"|"&amp;Sovereigns!$B61,'Data Annex'!$K$1:$K$4779,0),MATCH(Sovereigns!O$49,'Data Annex'!$K$1:$BS$1,0)),"")</f>
        <v>7.5762858844654266E-2</v>
      </c>
    </row>
    <row r="62" spans="1:17" ht="21" customHeight="1">
      <c r="A62" s="10">
        <v>8</v>
      </c>
      <c r="B62" s="1" t="s">
        <v>97</v>
      </c>
      <c r="D62" s="518" t="str">
        <f t="shared" si="18"/>
        <v>EE</v>
      </c>
      <c r="E62" s="519"/>
      <c r="F62" s="298">
        <f>IFERROR(INDEX('Data Annex'!$K$1:$BS$4779,MATCH(Sovereigns!F$48&amp;"|"&amp;Sovereigns!$B62,'Data Annex'!$K$1:$K$4779,0),MATCH(Sovereigns!F$49,'Data Annex'!$K$1:$BS$1,0)),"")</f>
        <v>5.1848391375628342E-2</v>
      </c>
      <c r="G62" s="299">
        <f>IFERROR(INDEX('Data Annex'!$K$1:$BS$4779,MATCH(Sovereigns!G$48&amp;"|"&amp;Sovereigns!$B62,'Data Annex'!$K$1:$K$4779,0),MATCH(Sovereigns!G$49,'Data Annex'!$K$1:$BS$1,0)),"")</f>
        <v>4.6314441949084947E-2</v>
      </c>
      <c r="H62" s="298">
        <f>IFERROR(INDEX('Data Annex'!$K$1:$BS$4779,MATCH(Sovereigns!H$48&amp;"|"&amp;Sovereigns!$B62,'Data Annex'!$K$1:$K$4779,0),MATCH(Sovereigns!H$49,'Data Annex'!$K$1:$BS$1,0)),"")</f>
        <v>0.15872876328646038</v>
      </c>
      <c r="I62" s="299">
        <f>IFERROR(INDEX('Data Annex'!$K$1:$BS$4779,MATCH(Sovereigns!I$48&amp;"|"&amp;Sovereigns!$B62,'Data Annex'!$K$1:$K$4779,0),MATCH(Sovereigns!I$49,'Data Annex'!$K$1:$BS$1,0)),"")</f>
        <v>0.14470693163311169</v>
      </c>
      <c r="J62" s="298">
        <f>IFERROR(INDEX('Data Annex'!$K$1:$BS$4779,MATCH(Sovereigns!J$48&amp;"|"&amp;Sovereigns!$B62,'Data Annex'!$K$1:$K$4779,0),MATCH(Sovereigns!J$49,'Data Annex'!$K$1:$BS$1,0)),"")</f>
        <v>0.42286627892754153</v>
      </c>
      <c r="K62" s="299">
        <f>IFERROR(INDEX('Data Annex'!$K$1:$BS$4779,MATCH(Sovereigns!K$48&amp;"|"&amp;Sovereigns!$B62,'Data Annex'!$K$1:$K$4779,0),MATCH(Sovereigns!K$49,'Data Annex'!$K$1:$BS$1,0)),"")</f>
        <v>0.43165877591412921</v>
      </c>
      <c r="L62" s="298">
        <f>IFERROR(INDEX('Data Annex'!$K$1:$BS$4779,MATCH(Sovereigns!L$48&amp;"|"&amp;Sovereigns!$B62,'Data Annex'!$K$1:$K$4779,0),MATCH(Sovereigns!L$49,'Data Annex'!$K$1:$BS$1,0)),"")</f>
        <v>0.3366303841329612</v>
      </c>
      <c r="M62" s="299">
        <f>IFERROR(INDEX('Data Annex'!$K$1:$BS$4779,MATCH(Sovereigns!M$48&amp;"|"&amp;Sovereigns!$B62,'Data Annex'!$K$1:$K$4779,0),MATCH(Sovereigns!M$49,'Data Annex'!$K$1:$BS$1,0)),"")</f>
        <v>0.34215844396188505</v>
      </c>
      <c r="N62" s="298">
        <f>IFERROR(INDEX('Data Annex'!$K$1:$BS$4779,MATCH(Sovereigns!N$48&amp;"|"&amp;Sovereigns!$B62,'Data Annex'!$K$1:$K$4779,0),MATCH(Sovereigns!N$49,'Data Annex'!$K$1:$BS$1,0)),"")</f>
        <v>2.9926182277408689E-2</v>
      </c>
      <c r="O62" s="299">
        <f>IFERROR(INDEX('Data Annex'!$K$1:$BS$4779,MATCH(Sovereigns!O$48&amp;"|"&amp;Sovereigns!$B62,'Data Annex'!$K$1:$K$4779,0),MATCH(Sovereigns!O$49,'Data Annex'!$K$1:$BS$1,0)),"")</f>
        <v>3.5161406541788814E-2</v>
      </c>
    </row>
    <row r="63" spans="1:17" ht="21" customHeight="1">
      <c r="A63" s="10">
        <v>9</v>
      </c>
      <c r="B63" s="1" t="s">
        <v>18</v>
      </c>
      <c r="D63" s="518" t="str">
        <f t="shared" si="18"/>
        <v>ES</v>
      </c>
      <c r="E63" s="519"/>
      <c r="F63" s="295">
        <f>IFERROR(INDEX('Data Annex'!$K$1:$BS$4779,MATCH(Sovereigns!F$48&amp;"|"&amp;Sovereigns!$B63,'Data Annex'!$K$1:$K$4779,0),MATCH(Sovereigns!F$49,'Data Annex'!$K$1:$BS$1,0)),"")</f>
        <v>6.299570579412532E-2</v>
      </c>
      <c r="G63" s="296">
        <f>IFERROR(INDEX('Data Annex'!$K$1:$BS$4779,MATCH(Sovereigns!G$48&amp;"|"&amp;Sovereigns!$B63,'Data Annex'!$K$1:$K$4779,0),MATCH(Sovereigns!G$49,'Data Annex'!$K$1:$BS$1,0)),"")</f>
        <v>7.7149112303749878E-2</v>
      </c>
      <c r="H63" s="295">
        <f>IFERROR(INDEX('Data Annex'!$K$1:$BS$4779,MATCH(Sovereigns!H$48&amp;"|"&amp;Sovereigns!$B63,'Data Annex'!$K$1:$K$4779,0),MATCH(Sovereigns!H$49,'Data Annex'!$K$1:$BS$1,0)),"")</f>
        <v>0.14817471091772569</v>
      </c>
      <c r="I63" s="296">
        <f>IFERROR(INDEX('Data Annex'!$K$1:$BS$4779,MATCH(Sovereigns!I$48&amp;"|"&amp;Sovereigns!$B63,'Data Annex'!$K$1:$K$4779,0),MATCH(Sovereigns!I$49,'Data Annex'!$K$1:$BS$1,0)),"")</f>
        <v>0.110891077155732</v>
      </c>
      <c r="J63" s="295">
        <f>IFERROR(INDEX('Data Annex'!$K$1:$BS$4779,MATCH(Sovereigns!J$48&amp;"|"&amp;Sovereigns!$B63,'Data Annex'!$K$1:$K$4779,0),MATCH(Sovereigns!J$49,'Data Annex'!$K$1:$BS$1,0)),"")</f>
        <v>0.37780369307318312</v>
      </c>
      <c r="K63" s="296">
        <f>IFERROR(INDEX('Data Annex'!$K$1:$BS$4779,MATCH(Sovereigns!K$48&amp;"|"&amp;Sovereigns!$B63,'Data Annex'!$K$1:$K$4779,0),MATCH(Sovereigns!K$49,'Data Annex'!$K$1:$BS$1,0)),"")</f>
        <v>0.3837547358642619</v>
      </c>
      <c r="L63" s="295">
        <f>IFERROR(INDEX('Data Annex'!$K$1:$BS$4779,MATCH(Sovereigns!L$48&amp;"|"&amp;Sovereigns!$B63,'Data Annex'!$K$1:$K$4779,0),MATCH(Sovereigns!L$49,'Data Annex'!$K$1:$BS$1,0)),"")</f>
        <v>0.27862651596982496</v>
      </c>
      <c r="M63" s="296">
        <f>IFERROR(INDEX('Data Annex'!$K$1:$BS$4779,MATCH(Sovereigns!M$48&amp;"|"&amp;Sovereigns!$B63,'Data Annex'!$K$1:$K$4779,0),MATCH(Sovereigns!M$49,'Data Annex'!$K$1:$BS$1,0)),"")</f>
        <v>0.27037567216911534</v>
      </c>
      <c r="N63" s="295">
        <f>IFERROR(INDEX('Data Annex'!$K$1:$BS$4779,MATCH(Sovereigns!N$48&amp;"|"&amp;Sovereigns!$B63,'Data Annex'!$K$1:$K$4779,0),MATCH(Sovereigns!N$49,'Data Annex'!$K$1:$BS$1,0)),"")</f>
        <v>0.132399374245141</v>
      </c>
      <c r="O63" s="296">
        <f>IFERROR(INDEX('Data Annex'!$K$1:$BS$4779,MATCH(Sovereigns!O$48&amp;"|"&amp;Sovereigns!$B63,'Data Annex'!$K$1:$K$4779,0),MATCH(Sovereigns!O$49,'Data Annex'!$K$1:$BS$1,0)),"")</f>
        <v>0.15782940250714092</v>
      </c>
    </row>
    <row r="64" spans="1:17" ht="21" customHeight="1">
      <c r="A64" s="2">
        <v>10</v>
      </c>
      <c r="B64" s="1" t="s">
        <v>19</v>
      </c>
      <c r="D64" s="518" t="str">
        <f t="shared" si="18"/>
        <v>FI</v>
      </c>
      <c r="E64" s="519"/>
      <c r="F64" s="298">
        <f>IFERROR(INDEX('Data Annex'!$K$1:$BS$4779,MATCH(Sovereigns!F$48&amp;"|"&amp;Sovereigns!$B64,'Data Annex'!$K$1:$K$4779,0),MATCH(Sovereigns!F$49,'Data Annex'!$K$1:$BS$1,0)),"")</f>
        <v>0.19901628332924137</v>
      </c>
      <c r="G64" s="299">
        <f>IFERROR(INDEX('Data Annex'!$K$1:$BS$4779,MATCH(Sovereigns!G$48&amp;"|"&amp;Sovereigns!$B64,'Data Annex'!$K$1:$K$4779,0),MATCH(Sovereigns!G$49,'Data Annex'!$K$1:$BS$1,0)),"")</f>
        <v>0.2965798953916774</v>
      </c>
      <c r="H64" s="298">
        <f>IFERROR(INDEX('Data Annex'!$K$1:$BS$4779,MATCH(Sovereigns!H$48&amp;"|"&amp;Sovereigns!$B64,'Data Annex'!$K$1:$K$4779,0),MATCH(Sovereigns!H$49,'Data Annex'!$K$1:$BS$1,0)),"")</f>
        <v>5.5823216711476546E-2</v>
      </c>
      <c r="I64" s="299">
        <f>IFERROR(INDEX('Data Annex'!$K$1:$BS$4779,MATCH(Sovereigns!I$48&amp;"|"&amp;Sovereigns!$B64,'Data Annex'!$K$1:$K$4779,0),MATCH(Sovereigns!I$49,'Data Annex'!$K$1:$BS$1,0)),"")</f>
        <v>4.8641784509761123E-2</v>
      </c>
      <c r="J64" s="298">
        <f>IFERROR(INDEX('Data Annex'!$K$1:$BS$4779,MATCH(Sovereigns!J$48&amp;"|"&amp;Sovereigns!$B64,'Data Annex'!$K$1:$K$4779,0),MATCH(Sovereigns!J$49,'Data Annex'!$K$1:$BS$1,0)),"")</f>
        <v>0.30073637199575121</v>
      </c>
      <c r="K64" s="299">
        <f>IFERROR(INDEX('Data Annex'!$K$1:$BS$4779,MATCH(Sovereigns!K$48&amp;"|"&amp;Sovereigns!$B64,'Data Annex'!$K$1:$K$4779,0),MATCH(Sovereigns!K$49,'Data Annex'!$K$1:$BS$1,0)),"")</f>
        <v>0.21045838819711377</v>
      </c>
      <c r="L64" s="298">
        <f>IFERROR(INDEX('Data Annex'!$K$1:$BS$4779,MATCH(Sovereigns!L$48&amp;"|"&amp;Sovereigns!$B64,'Data Annex'!$K$1:$K$4779,0),MATCH(Sovereigns!L$49,'Data Annex'!$K$1:$BS$1,0)),"")</f>
        <v>0.26383037115163482</v>
      </c>
      <c r="M64" s="299">
        <f>IFERROR(INDEX('Data Annex'!$K$1:$BS$4779,MATCH(Sovereigns!M$48&amp;"|"&amp;Sovereigns!$B64,'Data Annex'!$K$1:$K$4779,0),MATCH(Sovereigns!M$49,'Data Annex'!$K$1:$BS$1,0)),"")</f>
        <v>0.25037642539165317</v>
      </c>
      <c r="N64" s="298">
        <f>IFERROR(INDEX('Data Annex'!$K$1:$BS$4779,MATCH(Sovereigns!N$48&amp;"|"&amp;Sovereigns!$B64,'Data Annex'!$K$1:$K$4779,0),MATCH(Sovereigns!N$49,'Data Annex'!$K$1:$BS$1,0)),"")</f>
        <v>0.18059375681189624</v>
      </c>
      <c r="O64" s="299">
        <f>IFERROR(INDEX('Data Annex'!$K$1:$BS$4779,MATCH(Sovereigns!O$48&amp;"|"&amp;Sovereigns!$B64,'Data Annex'!$K$1:$K$4779,0),MATCH(Sovereigns!O$49,'Data Annex'!$K$1:$BS$1,0)),"")</f>
        <v>0.19394350650979417</v>
      </c>
    </row>
    <row r="65" spans="1:15" ht="21" customHeight="1">
      <c r="A65" s="2">
        <v>11</v>
      </c>
      <c r="B65" s="1" t="s">
        <v>20</v>
      </c>
      <c r="D65" s="518" t="str">
        <f t="shared" si="18"/>
        <v>FR</v>
      </c>
      <c r="E65" s="519"/>
      <c r="F65" s="295">
        <f>IFERROR(INDEX('Data Annex'!$K$1:$BS$4779,MATCH(Sovereigns!F$48&amp;"|"&amp;Sovereigns!$B65,'Data Annex'!$K$1:$K$4779,0),MATCH(Sovereigns!F$49,'Data Annex'!$K$1:$BS$1,0)),"")</f>
        <v>0.21871965167741261</v>
      </c>
      <c r="G65" s="296">
        <f>IFERROR(INDEX('Data Annex'!$K$1:$BS$4779,MATCH(Sovereigns!G$48&amp;"|"&amp;Sovereigns!$B65,'Data Annex'!$K$1:$K$4779,0),MATCH(Sovereigns!G$49,'Data Annex'!$K$1:$BS$1,0)),"")</f>
        <v>0.22936614709374675</v>
      </c>
      <c r="H65" s="295">
        <f>IFERROR(INDEX('Data Annex'!$K$1:$BS$4779,MATCH(Sovereigns!H$48&amp;"|"&amp;Sovereigns!$B65,'Data Annex'!$K$1:$K$4779,0),MATCH(Sovereigns!H$49,'Data Annex'!$K$1:$BS$1,0)),"")</f>
        <v>8.22228974723863E-2</v>
      </c>
      <c r="I65" s="296">
        <f>IFERROR(INDEX('Data Annex'!$K$1:$BS$4779,MATCH(Sovereigns!I$48&amp;"|"&amp;Sovereigns!$B65,'Data Annex'!$K$1:$K$4779,0),MATCH(Sovereigns!I$49,'Data Annex'!$K$1:$BS$1,0)),"")</f>
        <v>5.6630733180678745E-2</v>
      </c>
      <c r="J65" s="295">
        <f>IFERROR(INDEX('Data Annex'!$K$1:$BS$4779,MATCH(Sovereigns!J$48&amp;"|"&amp;Sovereigns!$B65,'Data Annex'!$K$1:$K$4779,0),MATCH(Sovereigns!J$49,'Data Annex'!$K$1:$BS$1,0)),"")</f>
        <v>0.24536556103064841</v>
      </c>
      <c r="K65" s="296">
        <f>IFERROR(INDEX('Data Annex'!$K$1:$BS$4779,MATCH(Sovereigns!K$48&amp;"|"&amp;Sovereigns!$B65,'Data Annex'!$K$1:$K$4779,0),MATCH(Sovereigns!K$49,'Data Annex'!$K$1:$BS$1,0)),"")</f>
        <v>0.25424847456822419</v>
      </c>
      <c r="L65" s="295">
        <f>IFERROR(INDEX('Data Annex'!$K$1:$BS$4779,MATCH(Sovereigns!L$48&amp;"|"&amp;Sovereigns!$B65,'Data Annex'!$K$1:$K$4779,0),MATCH(Sovereigns!L$49,'Data Annex'!$K$1:$BS$1,0)),"")</f>
        <v>0.19149136466992112</v>
      </c>
      <c r="M65" s="296">
        <f>IFERROR(INDEX('Data Annex'!$K$1:$BS$4779,MATCH(Sovereigns!M$48&amp;"|"&amp;Sovereigns!$B65,'Data Annex'!$K$1:$K$4779,0),MATCH(Sovereigns!M$49,'Data Annex'!$K$1:$BS$1,0)),"")</f>
        <v>0.18927052265288968</v>
      </c>
      <c r="N65" s="295">
        <f>IFERROR(INDEX('Data Annex'!$K$1:$BS$4779,MATCH(Sovereigns!N$48&amp;"|"&amp;Sovereigns!$B65,'Data Annex'!$K$1:$K$4779,0),MATCH(Sovereigns!N$49,'Data Annex'!$K$1:$BS$1,0)),"")</f>
        <v>0.26220052514963171</v>
      </c>
      <c r="O65" s="296">
        <f>IFERROR(INDEX('Data Annex'!$K$1:$BS$4779,MATCH(Sovereigns!O$48&amp;"|"&amp;Sovereigns!$B65,'Data Annex'!$K$1:$K$4779,0),MATCH(Sovereigns!O$49,'Data Annex'!$K$1:$BS$1,0)),"")</f>
        <v>0.2704841225044618</v>
      </c>
    </row>
    <row r="66" spans="1:15" ht="21" customHeight="1">
      <c r="A66" s="2">
        <v>13</v>
      </c>
      <c r="B66" s="1" t="s">
        <v>22</v>
      </c>
      <c r="D66" s="518" t="str">
        <f t="shared" si="18"/>
        <v>GR</v>
      </c>
      <c r="E66" s="519"/>
      <c r="F66" s="298">
        <f>IFERROR(INDEX('Data Annex'!$K$1:$BS$4779,MATCH(Sovereigns!F$48&amp;"|"&amp;Sovereigns!$B66,'Data Annex'!$K$1:$K$4779,0),MATCH(Sovereigns!F$49,'Data Annex'!$K$1:$BS$1,0)),"")</f>
        <v>0.10406689465095612</v>
      </c>
      <c r="G66" s="299">
        <f>IFERROR(INDEX('Data Annex'!$K$1:$BS$4779,MATCH(Sovereigns!G$48&amp;"|"&amp;Sovereigns!$B66,'Data Annex'!$K$1:$K$4779,0),MATCH(Sovereigns!G$49,'Data Annex'!$K$1:$BS$1,0)),"")</f>
        <v>5.1490028792172376E-2</v>
      </c>
      <c r="H66" s="298">
        <f>IFERROR(INDEX('Data Annex'!$K$1:$BS$4779,MATCH(Sovereigns!H$48&amp;"|"&amp;Sovereigns!$B66,'Data Annex'!$K$1:$K$4779,0),MATCH(Sovereigns!H$49,'Data Annex'!$K$1:$BS$1,0)),"")</f>
        <v>5.1246969055524394E-2</v>
      </c>
      <c r="I66" s="299">
        <f>IFERROR(INDEX('Data Annex'!$K$1:$BS$4779,MATCH(Sovereigns!I$48&amp;"|"&amp;Sovereigns!$B66,'Data Annex'!$K$1:$K$4779,0),MATCH(Sovereigns!I$49,'Data Annex'!$K$1:$BS$1,0)),"")</f>
        <v>3.6527766203143151E-2</v>
      </c>
      <c r="J66" s="298">
        <f>IFERROR(INDEX('Data Annex'!$K$1:$BS$4779,MATCH(Sovereigns!J$48&amp;"|"&amp;Sovereigns!$B66,'Data Annex'!$K$1:$K$4779,0),MATCH(Sovereigns!J$49,'Data Annex'!$K$1:$BS$1,0)),"")</f>
        <v>0.23321797985945164</v>
      </c>
      <c r="K66" s="299">
        <f>IFERROR(INDEX('Data Annex'!$K$1:$BS$4779,MATCH(Sovereigns!K$48&amp;"|"&amp;Sovereigns!$B66,'Data Annex'!$K$1:$K$4779,0),MATCH(Sovereigns!K$49,'Data Annex'!$K$1:$BS$1,0)),"")</f>
        <v>0.23234960856877843</v>
      </c>
      <c r="L66" s="298">
        <f>IFERROR(INDEX('Data Annex'!$K$1:$BS$4779,MATCH(Sovereigns!L$48&amp;"|"&amp;Sovereigns!$B66,'Data Annex'!$K$1:$K$4779,0),MATCH(Sovereigns!L$49,'Data Annex'!$K$1:$BS$1,0)),"")</f>
        <v>0.28592807850461505</v>
      </c>
      <c r="M66" s="299">
        <f>IFERROR(INDEX('Data Annex'!$K$1:$BS$4779,MATCH(Sovereigns!M$48&amp;"|"&amp;Sovereigns!$B66,'Data Annex'!$K$1:$K$4779,0),MATCH(Sovereigns!M$49,'Data Annex'!$K$1:$BS$1,0)),"")</f>
        <v>0.2800423475494595</v>
      </c>
      <c r="N66" s="298">
        <f>IFERROR(INDEX('Data Annex'!$K$1:$BS$4779,MATCH(Sovereigns!N$48&amp;"|"&amp;Sovereigns!$B66,'Data Annex'!$K$1:$K$4779,0),MATCH(Sovereigns!N$49,'Data Annex'!$K$1:$BS$1,0)),"")</f>
        <v>0.3255400779294525</v>
      </c>
      <c r="O66" s="299">
        <f>IFERROR(INDEX('Data Annex'!$K$1:$BS$4779,MATCH(Sovereigns!O$48&amp;"|"&amp;Sovereigns!$B66,'Data Annex'!$K$1:$K$4779,0),MATCH(Sovereigns!O$49,'Data Annex'!$K$1:$BS$1,0)),"")</f>
        <v>0.39959024888644645</v>
      </c>
    </row>
    <row r="67" spans="1:15" ht="21" customHeight="1">
      <c r="A67" s="7">
        <v>14</v>
      </c>
      <c r="B67" s="1" t="s">
        <v>90</v>
      </c>
      <c r="D67" s="518" t="str">
        <f t="shared" si="18"/>
        <v>HR</v>
      </c>
      <c r="E67" s="519"/>
      <c r="F67" s="295">
        <f>IFERROR(INDEX('Data Annex'!$K$1:$BS$4779,MATCH(Sovereigns!F$48&amp;"|"&amp;Sovereigns!$B67,'Data Annex'!$K$1:$K$4779,0),MATCH(Sovereigns!F$49,'Data Annex'!$K$1:$BS$1,0)),"")</f>
        <v>7.4833097942048031E-3</v>
      </c>
      <c r="G67" s="296">
        <f>IFERROR(INDEX('Data Annex'!$K$1:$BS$4779,MATCH(Sovereigns!G$48&amp;"|"&amp;Sovereigns!$B67,'Data Annex'!$K$1:$K$4779,0),MATCH(Sovereigns!G$49,'Data Annex'!$K$1:$BS$1,0)),"")</f>
        <v>4.4911152672534878E-2</v>
      </c>
      <c r="H67" s="295">
        <f>IFERROR(INDEX('Data Annex'!$K$1:$BS$4779,MATCH(Sovereigns!H$48&amp;"|"&amp;Sovereigns!$B67,'Data Annex'!$K$1:$K$4779,0),MATCH(Sovereigns!H$49,'Data Annex'!$K$1:$BS$1,0)),"")</f>
        <v>0.20137773345287721</v>
      </c>
      <c r="I67" s="296">
        <f>IFERROR(INDEX('Data Annex'!$K$1:$BS$4779,MATCH(Sovereigns!I$48&amp;"|"&amp;Sovereigns!$B67,'Data Annex'!$K$1:$K$4779,0),MATCH(Sovereigns!I$49,'Data Annex'!$K$1:$BS$1,0)),"")</f>
        <v>0.14037396090435814</v>
      </c>
      <c r="J67" s="295">
        <f>IFERROR(INDEX('Data Annex'!$K$1:$BS$4779,MATCH(Sovereigns!J$48&amp;"|"&amp;Sovereigns!$B67,'Data Annex'!$K$1:$K$4779,0),MATCH(Sovereigns!J$49,'Data Annex'!$K$1:$BS$1,0)),"")</f>
        <v>0.37692367718358311</v>
      </c>
      <c r="K67" s="296">
        <f>IFERROR(INDEX('Data Annex'!$K$1:$BS$4779,MATCH(Sovereigns!K$48&amp;"|"&amp;Sovereigns!$B67,'Data Annex'!$K$1:$K$4779,0),MATCH(Sovereigns!K$49,'Data Annex'!$K$1:$BS$1,0)),"")</f>
        <v>0.39389743645077807</v>
      </c>
      <c r="L67" s="295">
        <f>IFERROR(INDEX('Data Annex'!$K$1:$BS$4779,MATCH(Sovereigns!L$48&amp;"|"&amp;Sovereigns!$B67,'Data Annex'!$K$1:$K$4779,0),MATCH(Sovereigns!L$49,'Data Annex'!$K$1:$BS$1,0)),"")</f>
        <v>0.36239883803166961</v>
      </c>
      <c r="M67" s="296">
        <f>IFERROR(INDEX('Data Annex'!$K$1:$BS$4779,MATCH(Sovereigns!M$48&amp;"|"&amp;Sovereigns!$B67,'Data Annex'!$K$1:$K$4779,0),MATCH(Sovereigns!M$49,'Data Annex'!$K$1:$BS$1,0)),"")</f>
        <v>0.27340556661254606</v>
      </c>
      <c r="N67" s="295">
        <f>IFERROR(INDEX('Data Annex'!$K$1:$BS$4779,MATCH(Sovereigns!N$48&amp;"|"&amp;Sovereigns!$B67,'Data Annex'!$K$1:$K$4779,0),MATCH(Sovereigns!N$49,'Data Annex'!$K$1:$BS$1,0)),"")</f>
        <v>5.1816441537665341E-2</v>
      </c>
      <c r="O67" s="296">
        <f>IFERROR(INDEX('Data Annex'!$K$1:$BS$4779,MATCH(Sovereigns!O$48&amp;"|"&amp;Sovereigns!$B67,'Data Annex'!$K$1:$K$4779,0),MATCH(Sovereigns!O$49,'Data Annex'!$K$1:$BS$1,0)),"")</f>
        <v>0.14741188335978198</v>
      </c>
    </row>
    <row r="68" spans="1:15" ht="21" customHeight="1">
      <c r="A68" s="2">
        <v>15</v>
      </c>
      <c r="B68" s="1" t="s">
        <v>23</v>
      </c>
      <c r="D68" s="518" t="str">
        <f t="shared" si="18"/>
        <v>HU</v>
      </c>
      <c r="E68" s="519"/>
      <c r="F68" s="298">
        <f>IFERROR(INDEX('Data Annex'!$K$1:$BS$4779,MATCH(Sovereigns!F$48&amp;"|"&amp;Sovereigns!$B68,'Data Annex'!$K$1:$K$4779,0),MATCH(Sovereigns!F$49,'Data Annex'!$K$1:$BS$1,0)),"")</f>
        <v>3.6472734873810024E-2</v>
      </c>
      <c r="G68" s="299">
        <f>IFERROR(INDEX('Data Annex'!$K$1:$BS$4779,MATCH(Sovereigns!G$48&amp;"|"&amp;Sovereigns!$B68,'Data Annex'!$K$1:$K$4779,0),MATCH(Sovereigns!G$49,'Data Annex'!$K$1:$BS$1,0)),"")</f>
        <v>3.9645726004742386E-2</v>
      </c>
      <c r="H68" s="298">
        <f>IFERROR(INDEX('Data Annex'!$K$1:$BS$4779,MATCH(Sovereigns!H$48&amp;"|"&amp;Sovereigns!$B68,'Data Annex'!$K$1:$K$4779,0),MATCH(Sovereigns!H$49,'Data Annex'!$K$1:$BS$1,0)),"")</f>
        <v>0.1526711174226773</v>
      </c>
      <c r="I68" s="299">
        <f>IFERROR(INDEX('Data Annex'!$K$1:$BS$4779,MATCH(Sovereigns!I$48&amp;"|"&amp;Sovereigns!$B68,'Data Annex'!$K$1:$K$4779,0),MATCH(Sovereigns!I$49,'Data Annex'!$K$1:$BS$1,0)),"")</f>
        <v>0.10218791811580163</v>
      </c>
      <c r="J68" s="298">
        <f>IFERROR(INDEX('Data Annex'!$K$1:$BS$4779,MATCH(Sovereigns!J$48&amp;"|"&amp;Sovereigns!$B68,'Data Annex'!$K$1:$K$4779,0),MATCH(Sovereigns!J$49,'Data Annex'!$K$1:$BS$1,0)),"")</f>
        <v>0.50244661943291358</v>
      </c>
      <c r="K68" s="299">
        <f>IFERROR(INDEX('Data Annex'!$K$1:$BS$4779,MATCH(Sovereigns!K$48&amp;"|"&amp;Sovereigns!$B68,'Data Annex'!$K$1:$K$4779,0),MATCH(Sovereigns!K$49,'Data Annex'!$K$1:$BS$1,0)),"")</f>
        <v>0.54793614225925358</v>
      </c>
      <c r="L68" s="298">
        <f>IFERROR(INDEX('Data Annex'!$K$1:$BS$4779,MATCH(Sovereigns!L$48&amp;"|"&amp;Sovereigns!$B68,'Data Annex'!$K$1:$K$4779,0),MATCH(Sovereigns!L$49,'Data Annex'!$K$1:$BS$1,0)),"")</f>
        <v>0.28247666144602257</v>
      </c>
      <c r="M68" s="299">
        <f>IFERROR(INDEX('Data Annex'!$K$1:$BS$4779,MATCH(Sovereigns!M$48&amp;"|"&amp;Sovereigns!$B68,'Data Annex'!$K$1:$K$4779,0),MATCH(Sovereigns!M$49,'Data Annex'!$K$1:$BS$1,0)),"")</f>
        <v>0.28045987535598527</v>
      </c>
      <c r="N68" s="298">
        <f>IFERROR(INDEX('Data Annex'!$K$1:$BS$4779,MATCH(Sovereigns!N$48&amp;"|"&amp;Sovereigns!$B68,'Data Annex'!$K$1:$K$4779,0),MATCH(Sovereigns!N$49,'Data Annex'!$K$1:$BS$1,0)),"")</f>
        <v>2.5932866824576843E-2</v>
      </c>
      <c r="O68" s="299">
        <f>IFERROR(INDEX('Data Annex'!$K$1:$BS$4779,MATCH(Sovereigns!O$48&amp;"|"&amp;Sovereigns!$B68,'Data Annex'!$K$1:$K$4779,0),MATCH(Sovereigns!O$49,'Data Annex'!$K$1:$BS$1,0)),"")</f>
        <v>2.9770338264217249E-2</v>
      </c>
    </row>
    <row r="69" spans="1:15" ht="21" customHeight="1">
      <c r="A69" s="10">
        <v>16</v>
      </c>
      <c r="B69" s="1" t="s">
        <v>24</v>
      </c>
      <c r="D69" s="518" t="str">
        <f t="shared" si="18"/>
        <v>IE</v>
      </c>
      <c r="E69" s="519"/>
      <c r="F69" s="295">
        <f>IFERROR(INDEX('Data Annex'!$K$1:$BS$4779,MATCH(Sovereigns!F$48&amp;"|"&amp;Sovereigns!$B69,'Data Annex'!$K$1:$K$4779,0),MATCH(Sovereigns!F$49,'Data Annex'!$K$1:$BS$1,0)),"")</f>
        <v>9.0586919707988794E-2</v>
      </c>
      <c r="G69" s="296">
        <f>IFERROR(INDEX('Data Annex'!$K$1:$BS$4779,MATCH(Sovereigns!G$48&amp;"|"&amp;Sovereigns!$B69,'Data Annex'!$K$1:$K$4779,0),MATCH(Sovereigns!G$49,'Data Annex'!$K$1:$BS$1,0)),"")</f>
        <v>8.7788053560323959E-2</v>
      </c>
      <c r="H69" s="295">
        <f>IFERROR(INDEX('Data Annex'!$K$1:$BS$4779,MATCH(Sovereigns!H$48&amp;"|"&amp;Sovereigns!$B69,'Data Annex'!$K$1:$K$4779,0),MATCH(Sovereigns!H$49,'Data Annex'!$K$1:$BS$1,0)),"")</f>
        <v>7.8521642669373837E-2</v>
      </c>
      <c r="I69" s="296">
        <f>IFERROR(INDEX('Data Annex'!$K$1:$BS$4779,MATCH(Sovereigns!I$48&amp;"|"&amp;Sovereigns!$B69,'Data Annex'!$K$1:$K$4779,0),MATCH(Sovereigns!I$49,'Data Annex'!$K$1:$BS$1,0)),"")</f>
        <v>7.6106702170582213E-2</v>
      </c>
      <c r="J69" s="295">
        <f>IFERROR(INDEX('Data Annex'!$K$1:$BS$4779,MATCH(Sovereigns!J$48&amp;"|"&amp;Sovereigns!$B69,'Data Annex'!$K$1:$K$4779,0),MATCH(Sovereigns!J$49,'Data Annex'!$K$1:$BS$1,0)),"")</f>
        <v>0.41455362150139441</v>
      </c>
      <c r="K69" s="296">
        <f>IFERROR(INDEX('Data Annex'!$K$1:$BS$4779,MATCH(Sovereigns!K$48&amp;"|"&amp;Sovereigns!$B69,'Data Annex'!$K$1:$K$4779,0),MATCH(Sovereigns!K$49,'Data Annex'!$K$1:$BS$1,0)),"")</f>
        <v>0.3947882277141147</v>
      </c>
      <c r="L69" s="295">
        <f>IFERROR(INDEX('Data Annex'!$K$1:$BS$4779,MATCH(Sovereigns!L$48&amp;"|"&amp;Sovereigns!$B69,'Data Annex'!$K$1:$K$4779,0),MATCH(Sovereigns!L$49,'Data Annex'!$K$1:$BS$1,0)),"")</f>
        <v>0.28549085766993881</v>
      </c>
      <c r="M69" s="296">
        <f>IFERROR(INDEX('Data Annex'!$K$1:$BS$4779,MATCH(Sovereigns!M$48&amp;"|"&amp;Sovereigns!$B69,'Data Annex'!$K$1:$K$4779,0),MATCH(Sovereigns!M$49,'Data Annex'!$K$1:$BS$1,0)),"")</f>
        <v>0.31290125856449508</v>
      </c>
      <c r="N69" s="295">
        <f>IFERROR(INDEX('Data Annex'!$K$1:$BS$4779,MATCH(Sovereigns!N$48&amp;"|"&amp;Sovereigns!$B69,'Data Annex'!$K$1:$K$4779,0),MATCH(Sovereigns!N$49,'Data Annex'!$K$1:$BS$1,0)),"")</f>
        <v>0.1308469584513042</v>
      </c>
      <c r="O69" s="296">
        <f>IFERROR(INDEX('Data Annex'!$K$1:$BS$4779,MATCH(Sovereigns!O$48&amp;"|"&amp;Sovereigns!$B69,'Data Annex'!$K$1:$K$4779,0),MATCH(Sovereigns!O$49,'Data Annex'!$K$1:$BS$1,0)),"")</f>
        <v>0.12841575799048449</v>
      </c>
    </row>
    <row r="70" spans="1:15" ht="21" customHeight="1">
      <c r="A70" s="10">
        <v>17</v>
      </c>
      <c r="B70" s="1" t="s">
        <v>1386</v>
      </c>
      <c r="D70" s="518" t="str">
        <f t="shared" si="18"/>
        <v>IS</v>
      </c>
      <c r="E70" s="519"/>
      <c r="F70" s="298">
        <f>IFERROR(INDEX('Data Annex'!$K$1:$BS$4779,MATCH(Sovereigns!F$48&amp;"|"&amp;Sovereigns!$B70,'Data Annex'!$K$1:$K$4779,0),MATCH(Sovereigns!F$49,'Data Annex'!$K$1:$BS$1,0)),"")</f>
        <v>0.68042683405561433</v>
      </c>
      <c r="G70" s="299">
        <f>IFERROR(INDEX('Data Annex'!$K$1:$BS$4779,MATCH(Sovereigns!G$48&amp;"|"&amp;Sovereigns!$B70,'Data Annex'!$K$1:$K$4779,0),MATCH(Sovereigns!G$49,'Data Annex'!$K$1:$BS$1,0)),"")</f>
        <v>0.64589407020932577</v>
      </c>
      <c r="H70" s="298">
        <f>IFERROR(INDEX('Data Annex'!$K$1:$BS$4779,MATCH(Sovereigns!H$48&amp;"|"&amp;Sovereigns!$B70,'Data Annex'!$K$1:$K$4779,0),MATCH(Sovereigns!H$49,'Data Annex'!$K$1:$BS$1,0)),"")</f>
        <v>0.16565593770260348</v>
      </c>
      <c r="I70" s="299">
        <f>IFERROR(INDEX('Data Annex'!$K$1:$BS$4779,MATCH(Sovereigns!I$48&amp;"|"&amp;Sovereigns!$B70,'Data Annex'!$K$1:$K$4779,0),MATCH(Sovereigns!I$49,'Data Annex'!$K$1:$BS$1,0)),"")</f>
        <v>0.19266168821900576</v>
      </c>
      <c r="J70" s="298">
        <f>IFERROR(INDEX('Data Annex'!$K$1:$BS$4779,MATCH(Sovereigns!J$48&amp;"|"&amp;Sovereigns!$B70,'Data Annex'!$K$1:$K$4779,0),MATCH(Sovereigns!J$49,'Data Annex'!$K$1:$BS$1,0)),"")</f>
        <v>0.10110924691207351</v>
      </c>
      <c r="K70" s="299">
        <f>IFERROR(INDEX('Data Annex'!$K$1:$BS$4779,MATCH(Sovereigns!K$48&amp;"|"&amp;Sovereigns!$B70,'Data Annex'!$K$1:$K$4779,0),MATCH(Sovereigns!K$49,'Data Annex'!$K$1:$BS$1,0)),"")</f>
        <v>0.11195510759153789</v>
      </c>
      <c r="L70" s="298">
        <f>IFERROR(INDEX('Data Annex'!$K$1:$BS$4779,MATCH(Sovereigns!L$48&amp;"|"&amp;Sovereigns!$B70,'Data Annex'!$K$1:$K$4779,0),MATCH(Sovereigns!L$49,'Data Annex'!$K$1:$BS$1,0)),"")</f>
        <v>2.0044444541426291E-2</v>
      </c>
      <c r="M70" s="299">
        <f>IFERROR(INDEX('Data Annex'!$K$1:$BS$4779,MATCH(Sovereigns!M$48&amp;"|"&amp;Sovereigns!$B70,'Data Annex'!$K$1:$K$4779,0),MATCH(Sovereigns!M$49,'Data Annex'!$K$1:$BS$1,0)),"")</f>
        <v>2.3679357937853873E-2</v>
      </c>
      <c r="N70" s="298">
        <f>IFERROR(INDEX('Data Annex'!$K$1:$BS$4779,MATCH(Sovereigns!N$48&amp;"|"&amp;Sovereigns!$B70,'Data Annex'!$K$1:$K$4779,0),MATCH(Sovereigns!N$49,'Data Annex'!$K$1:$BS$1,0)),"")</f>
        <v>3.2763536788282421E-2</v>
      </c>
      <c r="O70" s="299">
        <f>IFERROR(INDEX('Data Annex'!$K$1:$BS$4779,MATCH(Sovereigns!O$48&amp;"|"&amp;Sovereigns!$B70,'Data Annex'!$K$1:$K$4779,0),MATCH(Sovereigns!O$49,'Data Annex'!$K$1:$BS$1,0)),"")</f>
        <v>2.5809776042276609E-2</v>
      </c>
    </row>
    <row r="71" spans="1:15" ht="21" customHeight="1">
      <c r="A71" s="10">
        <v>18</v>
      </c>
      <c r="B71" s="1" t="s">
        <v>25</v>
      </c>
      <c r="D71" s="518" t="str">
        <f t="shared" si="18"/>
        <v>IT</v>
      </c>
      <c r="E71" s="519"/>
      <c r="F71" s="295">
        <f>IFERROR(INDEX('Data Annex'!$K$1:$BS$4779,MATCH(Sovereigns!F$48&amp;"|"&amp;Sovereigns!$B71,'Data Annex'!$K$1:$K$4779,0),MATCH(Sovereigns!F$49,'Data Annex'!$K$1:$BS$1,0)),"")</f>
        <v>4.8890011651816757E-2</v>
      </c>
      <c r="G71" s="296">
        <f>IFERROR(INDEX('Data Annex'!$K$1:$BS$4779,MATCH(Sovereigns!G$48&amp;"|"&amp;Sovereigns!$B71,'Data Annex'!$K$1:$K$4779,0),MATCH(Sovereigns!G$49,'Data Annex'!$K$1:$BS$1,0)),"")</f>
        <v>4.9575819317913147E-2</v>
      </c>
      <c r="H71" s="295">
        <f>IFERROR(INDEX('Data Annex'!$K$1:$BS$4779,MATCH(Sovereigns!H$48&amp;"|"&amp;Sovereigns!$B71,'Data Annex'!$K$1:$K$4779,0),MATCH(Sovereigns!H$49,'Data Annex'!$K$1:$BS$1,0)),"")</f>
        <v>0.10245009152471532</v>
      </c>
      <c r="I71" s="296">
        <f>IFERROR(INDEX('Data Annex'!$K$1:$BS$4779,MATCH(Sovereigns!I$48&amp;"|"&amp;Sovereigns!$B71,'Data Annex'!$K$1:$K$4779,0),MATCH(Sovereigns!I$49,'Data Annex'!$K$1:$BS$1,0)),"")</f>
        <v>9.1620865027028847E-2</v>
      </c>
      <c r="J71" s="295">
        <f>IFERROR(INDEX('Data Annex'!$K$1:$BS$4779,MATCH(Sovereigns!J$48&amp;"|"&amp;Sovereigns!$B71,'Data Annex'!$K$1:$K$4779,0),MATCH(Sovereigns!J$49,'Data Annex'!$K$1:$BS$1,0)),"")</f>
        <v>0.36369862411571974</v>
      </c>
      <c r="K71" s="296">
        <f>IFERROR(INDEX('Data Annex'!$K$1:$BS$4779,MATCH(Sovereigns!K$48&amp;"|"&amp;Sovereigns!$B71,'Data Annex'!$K$1:$K$4779,0),MATCH(Sovereigns!K$49,'Data Annex'!$K$1:$BS$1,0)),"")</f>
        <v>0.36956054681775485</v>
      </c>
      <c r="L71" s="295">
        <f>IFERROR(INDEX('Data Annex'!$K$1:$BS$4779,MATCH(Sovereigns!L$48&amp;"|"&amp;Sovereigns!$B71,'Data Annex'!$K$1:$K$4779,0),MATCH(Sovereigns!L$49,'Data Annex'!$K$1:$BS$1,0)),"")</f>
        <v>0.32843750502179647</v>
      </c>
      <c r="M71" s="296">
        <f>IFERROR(INDEX('Data Annex'!$K$1:$BS$4779,MATCH(Sovereigns!M$48&amp;"|"&amp;Sovereigns!$B71,'Data Annex'!$K$1:$K$4779,0),MATCH(Sovereigns!M$49,'Data Annex'!$K$1:$BS$1,0)),"")</f>
        <v>0.32981180205659449</v>
      </c>
      <c r="N71" s="295">
        <f>IFERROR(INDEX('Data Annex'!$K$1:$BS$4779,MATCH(Sovereigns!N$48&amp;"|"&amp;Sovereigns!$B71,'Data Annex'!$K$1:$K$4779,0),MATCH(Sovereigns!N$49,'Data Annex'!$K$1:$BS$1,0)),"")</f>
        <v>0.15652376768595169</v>
      </c>
      <c r="O71" s="296">
        <f>IFERROR(INDEX('Data Annex'!$K$1:$BS$4779,MATCH(Sovereigns!O$48&amp;"|"&amp;Sovereigns!$B71,'Data Annex'!$K$1:$K$4779,0),MATCH(Sovereigns!O$49,'Data Annex'!$K$1:$BS$1,0)),"")</f>
        <v>0.15943096678070867</v>
      </c>
    </row>
    <row r="72" spans="1:15" ht="21" customHeight="1">
      <c r="A72" s="10"/>
      <c r="B72" s="1" t="s">
        <v>5610</v>
      </c>
      <c r="D72" s="518" t="s">
        <v>5610</v>
      </c>
      <c r="E72" s="519"/>
      <c r="F72" s="298">
        <f>IFERROR(INDEX('Data Annex'!$K$1:$BS$4779,MATCH(Sovereigns!F$48&amp;"|"&amp;Sovereigns!$B72,'Data Annex'!$K$1:$K$4779,0),MATCH(Sovereigns!F$49,'Data Annex'!$K$1:$BS$1,0)),"")</f>
        <v>0.32688303731103785</v>
      </c>
      <c r="G72" s="299">
        <f>IFERROR(INDEX('Data Annex'!$K$1:$BS$4779,MATCH(Sovereigns!G$48&amp;"|"&amp;Sovereigns!$B72,'Data Annex'!$K$1:$K$4779,0),MATCH(Sovereigns!G$49,'Data Annex'!$K$1:$BS$1,0)),"")</f>
        <v>0.40274192737581233</v>
      </c>
      <c r="H72" s="298">
        <f>IFERROR(INDEX('Data Annex'!$K$1:$BS$4779,MATCH(Sovereigns!H$48&amp;"|"&amp;Sovereigns!$B72,'Data Annex'!$K$1:$K$4779,0),MATCH(Sovereigns!H$49,'Data Annex'!$K$1:$BS$1,0)),"")</f>
        <v>0.28946336716768206</v>
      </c>
      <c r="I72" s="299">
        <f>IFERROR(INDEX('Data Annex'!$K$1:$BS$4779,MATCH(Sovereigns!I$48&amp;"|"&amp;Sovereigns!$B72,'Data Annex'!$K$1:$K$4779,0),MATCH(Sovereigns!I$49,'Data Annex'!$K$1:$BS$1,0)),"")</f>
        <v>0.23071818308124831</v>
      </c>
      <c r="J72" s="298">
        <f>IFERROR(INDEX('Data Annex'!$K$1:$BS$4779,MATCH(Sovereigns!J$48&amp;"|"&amp;Sovereigns!$B72,'Data Annex'!$K$1:$K$4779,0),MATCH(Sovereigns!J$49,'Data Annex'!$K$1:$BS$1,0)),"")</f>
        <v>0.3396006157296737</v>
      </c>
      <c r="K72" s="299">
        <f>IFERROR(INDEX('Data Annex'!$K$1:$BS$4779,MATCH(Sovereigns!K$48&amp;"|"&amp;Sovereigns!$B72,'Data Annex'!$K$1:$K$4779,0),MATCH(Sovereigns!K$49,'Data Annex'!$K$1:$BS$1,0)),"")</f>
        <v>0.31875835118591334</v>
      </c>
      <c r="L72" s="298">
        <f>IFERROR(INDEX('Data Annex'!$K$1:$BS$4779,MATCH(Sovereigns!L$48&amp;"|"&amp;Sovereigns!$B72,'Data Annex'!$K$1:$K$4779,0),MATCH(Sovereigns!L$49,'Data Annex'!$K$1:$BS$1,0)),"")</f>
        <v>4.4052979791605953E-2</v>
      </c>
      <c r="M72" s="299">
        <f>IFERROR(INDEX('Data Annex'!$K$1:$BS$4779,MATCH(Sovereigns!M$48&amp;"|"&amp;Sovereigns!$B72,'Data Annex'!$K$1:$K$4779,0),MATCH(Sovereigns!M$49,'Data Annex'!$K$1:$BS$1,0)),"")</f>
        <v>4.7696154480546239E-2</v>
      </c>
      <c r="N72" s="298">
        <f>IFERROR(INDEX('Data Annex'!$K$1:$BS$4779,MATCH(Sovereigns!N$48&amp;"|"&amp;Sovereigns!$B72,'Data Annex'!$K$1:$K$4779,0),MATCH(Sovereigns!N$49,'Data Annex'!$K$1:$BS$1,0)),"")</f>
        <v>0</v>
      </c>
      <c r="O72" s="299">
        <f>IFERROR(INDEX('Data Annex'!$K$1:$BS$4779,MATCH(Sovereigns!O$48&amp;"|"&amp;Sovereigns!$B72,'Data Annex'!$K$1:$K$4779,0),MATCH(Sovereigns!O$49,'Data Annex'!$K$1:$BS$1,0)),"")</f>
        <v>8.5383876480351316E-5</v>
      </c>
    </row>
    <row r="73" spans="1:15" ht="21" customHeight="1">
      <c r="A73" s="2">
        <v>19</v>
      </c>
      <c r="B73" s="1" t="s">
        <v>98</v>
      </c>
      <c r="D73" s="518" t="str">
        <f t="shared" si="18"/>
        <v>LT</v>
      </c>
      <c r="E73" s="519"/>
      <c r="F73" s="295">
        <f>IFERROR(INDEX('Data Annex'!$K$1:$BS$4779,MATCH(Sovereigns!F$48&amp;"|"&amp;Sovereigns!$B73,'Data Annex'!$K$1:$K$4779,0),MATCH(Sovereigns!F$49,'Data Annex'!$K$1:$BS$1,0)),"")</f>
        <v>0.25549814956922484</v>
      </c>
      <c r="G73" s="296">
        <f>IFERROR(INDEX('Data Annex'!$K$1:$BS$4779,MATCH(Sovereigns!G$48&amp;"|"&amp;Sovereigns!$B73,'Data Annex'!$K$1:$K$4779,0),MATCH(Sovereigns!G$49,'Data Annex'!$K$1:$BS$1,0)),"")</f>
        <v>0.3214135815731099</v>
      </c>
      <c r="H73" s="295">
        <f>IFERROR(INDEX('Data Annex'!$K$1:$BS$4779,MATCH(Sovereigns!H$48&amp;"|"&amp;Sovereigns!$B73,'Data Annex'!$K$1:$K$4779,0),MATCH(Sovereigns!H$49,'Data Annex'!$K$1:$BS$1,0)),"")</f>
        <v>0.26165208075148111</v>
      </c>
      <c r="I73" s="296">
        <f>IFERROR(INDEX('Data Annex'!$K$1:$BS$4779,MATCH(Sovereigns!I$48&amp;"|"&amp;Sovereigns!$B73,'Data Annex'!$K$1:$K$4779,0),MATCH(Sovereigns!I$49,'Data Annex'!$K$1:$BS$1,0)),"")</f>
        <v>0.2077063656315184</v>
      </c>
      <c r="J73" s="295">
        <f>IFERROR(INDEX('Data Annex'!$K$1:$BS$4779,MATCH(Sovereigns!J$48&amp;"|"&amp;Sovereigns!$B73,'Data Annex'!$K$1:$K$4779,0),MATCH(Sovereigns!J$49,'Data Annex'!$K$1:$BS$1,0)),"")</f>
        <v>0.40560996192852938</v>
      </c>
      <c r="K73" s="296">
        <f>IFERROR(INDEX('Data Annex'!$K$1:$BS$4779,MATCH(Sovereigns!K$48&amp;"|"&amp;Sovereigns!$B73,'Data Annex'!$K$1:$K$4779,0),MATCH(Sovereigns!K$49,'Data Annex'!$K$1:$BS$1,0)),"")</f>
        <v>0.38767929712535371</v>
      </c>
      <c r="L73" s="295">
        <f>IFERROR(INDEX('Data Annex'!$K$1:$BS$4779,MATCH(Sovereigns!L$48&amp;"|"&amp;Sovereigns!$B73,'Data Annex'!$K$1:$K$4779,0),MATCH(Sovereigns!L$49,'Data Annex'!$K$1:$BS$1,0)),"")</f>
        <v>7.702829958059737E-2</v>
      </c>
      <c r="M73" s="296">
        <f>IFERROR(INDEX('Data Annex'!$K$1:$BS$4779,MATCH(Sovereigns!M$48&amp;"|"&amp;Sovereigns!$B73,'Data Annex'!$K$1:$K$4779,0),MATCH(Sovereigns!M$49,'Data Annex'!$K$1:$BS$1,0)),"")</f>
        <v>8.2566649170947679E-2</v>
      </c>
      <c r="N73" s="295">
        <f>IFERROR(INDEX('Data Annex'!$K$1:$BS$4779,MATCH(Sovereigns!N$48&amp;"|"&amp;Sovereigns!$B73,'Data Annex'!$K$1:$K$4779,0),MATCH(Sovereigns!N$49,'Data Annex'!$K$1:$BS$1,0)),"")</f>
        <v>2.1150817016735716E-4</v>
      </c>
      <c r="O73" s="296">
        <f>IFERROR(INDEX('Data Annex'!$K$1:$BS$4779,MATCH(Sovereigns!O$48&amp;"|"&amp;Sovereigns!$B73,'Data Annex'!$K$1:$K$4779,0),MATCH(Sovereigns!O$49,'Data Annex'!$K$1:$BS$1,0)),"")</f>
        <v>6.3410649907036994E-4</v>
      </c>
    </row>
    <row r="74" spans="1:15" ht="21" customHeight="1">
      <c r="A74" s="2">
        <v>20</v>
      </c>
      <c r="B74" s="1" t="s">
        <v>94</v>
      </c>
      <c r="D74" s="518" t="str">
        <f t="shared" si="18"/>
        <v>LU</v>
      </c>
      <c r="E74" s="519"/>
      <c r="F74" s="298">
        <f>IFERROR(INDEX('Data Annex'!$K$1:$BS$4779,MATCH(Sovereigns!F$48&amp;"|"&amp;Sovereigns!$B74,'Data Annex'!$K$1:$K$4779,0),MATCH(Sovereigns!F$49,'Data Annex'!$K$1:$BS$1,0)),"")</f>
        <v>0.46335818585576893</v>
      </c>
      <c r="G74" s="299">
        <f>IFERROR(INDEX('Data Annex'!$K$1:$BS$4779,MATCH(Sovereigns!G$48&amp;"|"&amp;Sovereigns!$B74,'Data Annex'!$K$1:$K$4779,0),MATCH(Sovereigns!G$49,'Data Annex'!$K$1:$BS$1,0)),"")</f>
        <v>0.46459362781086883</v>
      </c>
      <c r="H74" s="298">
        <f>IFERROR(INDEX('Data Annex'!$K$1:$BS$4779,MATCH(Sovereigns!H$48&amp;"|"&amp;Sovereigns!$B74,'Data Annex'!$K$1:$K$4779,0),MATCH(Sovereigns!H$49,'Data Annex'!$K$1:$BS$1,0)),"")</f>
        <v>7.3438898742242603E-2</v>
      </c>
      <c r="I74" s="299">
        <f>IFERROR(INDEX('Data Annex'!$K$1:$BS$4779,MATCH(Sovereigns!I$48&amp;"|"&amp;Sovereigns!$B74,'Data Annex'!$K$1:$K$4779,0),MATCH(Sovereigns!I$49,'Data Annex'!$K$1:$BS$1,0)),"")</f>
        <v>0.10891785889299908</v>
      </c>
      <c r="J74" s="298">
        <f>IFERROR(INDEX('Data Annex'!$K$1:$BS$4779,MATCH(Sovereigns!J$48&amp;"|"&amp;Sovereigns!$B74,'Data Annex'!$K$1:$K$4779,0),MATCH(Sovereigns!J$49,'Data Annex'!$K$1:$BS$1,0)),"")</f>
        <v>0.23135836289091427</v>
      </c>
      <c r="K74" s="299">
        <f>IFERROR(INDEX('Data Annex'!$K$1:$BS$4779,MATCH(Sovereigns!K$48&amp;"|"&amp;Sovereigns!$B74,'Data Annex'!$K$1:$K$4779,0),MATCH(Sovereigns!K$49,'Data Annex'!$K$1:$BS$1,0)),"")</f>
        <v>0.21099542240727701</v>
      </c>
      <c r="L74" s="298">
        <f>IFERROR(INDEX('Data Annex'!$K$1:$BS$4779,MATCH(Sovereigns!L$48&amp;"|"&amp;Sovereigns!$B74,'Data Annex'!$K$1:$K$4779,0),MATCH(Sovereigns!L$49,'Data Annex'!$K$1:$BS$1,0)),"")</f>
        <v>0.17813000103150836</v>
      </c>
      <c r="M74" s="299">
        <f>IFERROR(INDEX('Data Annex'!$K$1:$BS$4779,MATCH(Sovereigns!M$48&amp;"|"&amp;Sovereigns!$B74,'Data Annex'!$K$1:$K$4779,0),MATCH(Sovereigns!M$49,'Data Annex'!$K$1:$BS$1,0)),"")</f>
        <v>0.15416484619649368</v>
      </c>
      <c r="N74" s="298">
        <f>IFERROR(INDEX('Data Annex'!$K$1:$BS$4779,MATCH(Sovereigns!N$48&amp;"|"&amp;Sovereigns!$B74,'Data Annex'!$K$1:$K$4779,0),MATCH(Sovereigns!N$49,'Data Annex'!$K$1:$BS$1,0)),"")</f>
        <v>5.3714551479565269E-2</v>
      </c>
      <c r="O74" s="299">
        <f>IFERROR(INDEX('Data Annex'!$K$1:$BS$4779,MATCH(Sovereigns!O$48&amp;"|"&amp;Sovereigns!$B74,'Data Annex'!$K$1:$K$4779,0),MATCH(Sovereigns!O$49,'Data Annex'!$K$1:$BS$1,0)),"")</f>
        <v>6.1328244692361061E-2</v>
      </c>
    </row>
    <row r="75" spans="1:15" ht="21" customHeight="1">
      <c r="A75" s="2">
        <v>21</v>
      </c>
      <c r="B75" s="1" t="s">
        <v>99</v>
      </c>
      <c r="D75" s="518" t="str">
        <f t="shared" si="18"/>
        <v>LV</v>
      </c>
      <c r="E75" s="519"/>
      <c r="F75" s="295">
        <f>IFERROR(INDEX('Data Annex'!$K$1:$BS$4779,MATCH(Sovereigns!F$48&amp;"|"&amp;Sovereigns!$B75,'Data Annex'!$K$1:$K$4779,0),MATCH(Sovereigns!F$49,'Data Annex'!$K$1:$BS$1,0)),"")</f>
        <v>5.1927282027350634E-2</v>
      </c>
      <c r="G75" s="296">
        <f>IFERROR(INDEX('Data Annex'!$K$1:$BS$4779,MATCH(Sovereigns!G$48&amp;"|"&amp;Sovereigns!$B75,'Data Annex'!$K$1:$K$4779,0),MATCH(Sovereigns!G$49,'Data Annex'!$K$1:$BS$1,0)),"")</f>
        <v>1.0426128796277858E-2</v>
      </c>
      <c r="H75" s="295">
        <f>IFERROR(INDEX('Data Annex'!$K$1:$BS$4779,MATCH(Sovereigns!H$48&amp;"|"&amp;Sovereigns!$B75,'Data Annex'!$K$1:$K$4779,0),MATCH(Sovereigns!H$49,'Data Annex'!$K$1:$BS$1,0)),"")</f>
        <v>0.19238495179434015</v>
      </c>
      <c r="I75" s="296">
        <f>IFERROR(INDEX('Data Annex'!$K$1:$BS$4779,MATCH(Sovereigns!I$48&amp;"|"&amp;Sovereigns!$B75,'Data Annex'!$K$1:$K$4779,0),MATCH(Sovereigns!I$49,'Data Annex'!$K$1:$BS$1,0)),"")</f>
        <v>0.17937959502314366</v>
      </c>
      <c r="J75" s="295">
        <f>IFERROR(INDEX('Data Annex'!$K$1:$BS$4779,MATCH(Sovereigns!J$48&amp;"|"&amp;Sovereigns!$B75,'Data Annex'!$K$1:$K$4779,0),MATCH(Sovereigns!J$49,'Data Annex'!$K$1:$BS$1,0)),"")</f>
        <v>0.4495507767007425</v>
      </c>
      <c r="K75" s="296">
        <f>IFERROR(INDEX('Data Annex'!$K$1:$BS$4779,MATCH(Sovereigns!K$48&amp;"|"&amp;Sovereigns!$B75,'Data Annex'!$K$1:$K$4779,0),MATCH(Sovereigns!K$49,'Data Annex'!$K$1:$BS$1,0)),"")</f>
        <v>0.46257487007799208</v>
      </c>
      <c r="L75" s="295">
        <f>IFERROR(INDEX('Data Annex'!$K$1:$BS$4779,MATCH(Sovereigns!L$48&amp;"|"&amp;Sovereigns!$B75,'Data Annex'!$K$1:$K$4779,0),MATCH(Sovereigns!L$49,'Data Annex'!$K$1:$BS$1,0)),"")</f>
        <v>0.24468689069790639</v>
      </c>
      <c r="M75" s="296">
        <f>IFERROR(INDEX('Data Annex'!$K$1:$BS$4779,MATCH(Sovereigns!M$48&amp;"|"&amp;Sovereigns!$B75,'Data Annex'!$K$1:$K$4779,0),MATCH(Sovereigns!M$49,'Data Annex'!$K$1:$BS$1,0)),"")</f>
        <v>0.28128619530145788</v>
      </c>
      <c r="N75" s="295">
        <f>IFERROR(INDEX('Data Annex'!$K$1:$BS$4779,MATCH(Sovereigns!N$48&amp;"|"&amp;Sovereigns!$B75,'Data Annex'!$K$1:$K$4779,0),MATCH(Sovereigns!N$49,'Data Annex'!$K$1:$BS$1,0)),"")</f>
        <v>6.1450098779659984E-2</v>
      </c>
      <c r="O75" s="296">
        <f>IFERROR(INDEX('Data Annex'!$K$1:$BS$4779,MATCH(Sovereigns!O$48&amp;"|"&amp;Sovereigns!$B75,'Data Annex'!$K$1:$K$4779,0),MATCH(Sovereigns!O$49,'Data Annex'!$K$1:$BS$1,0)),"")</f>
        <v>6.6333210801128195E-2</v>
      </c>
    </row>
    <row r="76" spans="1:15" ht="21" customHeight="1">
      <c r="A76" s="2">
        <v>22</v>
      </c>
      <c r="B76" s="1" t="s">
        <v>26</v>
      </c>
      <c r="D76" s="518" t="str">
        <f t="shared" si="18"/>
        <v>MT</v>
      </c>
      <c r="E76" s="519"/>
      <c r="F76" s="298">
        <f>IFERROR(INDEX('Data Annex'!$K$1:$BS$4779,MATCH(Sovereigns!F$48&amp;"|"&amp;Sovereigns!$B76,'Data Annex'!$K$1:$K$4779,0),MATCH(Sovereigns!F$49,'Data Annex'!$K$1:$BS$1,0)),"")</f>
        <v>8.6494645840669127E-2</v>
      </c>
      <c r="G76" s="299">
        <f>IFERROR(INDEX('Data Annex'!$K$1:$BS$4779,MATCH(Sovereigns!G$48&amp;"|"&amp;Sovereigns!$B76,'Data Annex'!$K$1:$K$4779,0),MATCH(Sovereigns!G$49,'Data Annex'!$K$1:$BS$1,0)),"")</f>
        <v>0.31740593921688887</v>
      </c>
      <c r="H76" s="298">
        <f>IFERROR(INDEX('Data Annex'!$K$1:$BS$4779,MATCH(Sovereigns!H$48&amp;"|"&amp;Sovereigns!$B76,'Data Annex'!$K$1:$K$4779,0),MATCH(Sovereigns!H$49,'Data Annex'!$K$1:$BS$1,0)),"")</f>
        <v>0.11948450061901372</v>
      </c>
      <c r="I76" s="299">
        <f>IFERROR(INDEX('Data Annex'!$K$1:$BS$4779,MATCH(Sovereigns!I$48&amp;"|"&amp;Sovereigns!$B76,'Data Annex'!$K$1:$K$4779,0),MATCH(Sovereigns!I$49,'Data Annex'!$K$1:$BS$1,0)),"")</f>
        <v>9.7633959073543761E-2</v>
      </c>
      <c r="J76" s="298">
        <f>IFERROR(INDEX('Data Annex'!$K$1:$BS$4779,MATCH(Sovereigns!J$48&amp;"|"&amp;Sovereigns!$B76,'Data Annex'!$K$1:$K$4779,0),MATCH(Sovereigns!J$49,'Data Annex'!$K$1:$BS$1,0)),"")</f>
        <v>0.51232717117951254</v>
      </c>
      <c r="K76" s="299">
        <f>IFERROR(INDEX('Data Annex'!$K$1:$BS$4779,MATCH(Sovereigns!K$48&amp;"|"&amp;Sovereigns!$B76,'Data Annex'!$K$1:$K$4779,0),MATCH(Sovereigns!K$49,'Data Annex'!$K$1:$BS$1,0)),"")</f>
        <v>0.3922574865152112</v>
      </c>
      <c r="L76" s="298">
        <f>IFERROR(INDEX('Data Annex'!$K$1:$BS$4779,MATCH(Sovereigns!L$48&amp;"|"&amp;Sovereigns!$B76,'Data Annex'!$K$1:$K$4779,0),MATCH(Sovereigns!L$49,'Data Annex'!$K$1:$BS$1,0)),"")</f>
        <v>0.23859940701134361</v>
      </c>
      <c r="M76" s="299">
        <f>IFERROR(INDEX('Data Annex'!$K$1:$BS$4779,MATCH(Sovereigns!M$48&amp;"|"&amp;Sovereigns!$B76,'Data Annex'!$K$1:$K$4779,0),MATCH(Sovereigns!M$49,'Data Annex'!$K$1:$BS$1,0)),"")</f>
        <v>0.16995247816438028</v>
      </c>
      <c r="N76" s="298">
        <f>IFERROR(INDEX('Data Annex'!$K$1:$BS$4779,MATCH(Sovereigns!N$48&amp;"|"&amp;Sovereigns!$B76,'Data Annex'!$K$1:$K$4779,0),MATCH(Sovereigns!N$49,'Data Annex'!$K$1:$BS$1,0)),"")</f>
        <v>4.3094275349460469E-2</v>
      </c>
      <c r="O76" s="299">
        <f>IFERROR(INDEX('Data Annex'!$K$1:$BS$4779,MATCH(Sovereigns!O$48&amp;"|"&amp;Sovereigns!$B76,'Data Annex'!$K$1:$K$4779,0),MATCH(Sovereigns!O$49,'Data Annex'!$K$1:$BS$1,0)),"")</f>
        <v>2.2750137029975529E-2</v>
      </c>
    </row>
    <row r="77" spans="1:15" ht="21" customHeight="1">
      <c r="A77" s="7">
        <v>23</v>
      </c>
      <c r="B77" s="1" t="s">
        <v>27</v>
      </c>
      <c r="D77" s="518" t="str">
        <f t="shared" si="18"/>
        <v>NL</v>
      </c>
      <c r="E77" s="519"/>
      <c r="F77" s="295">
        <f>IFERROR(INDEX('Data Annex'!$K$1:$BS$4779,MATCH(Sovereigns!F$48&amp;"|"&amp;Sovereigns!$B77,'Data Annex'!$K$1:$K$4779,0),MATCH(Sovereigns!F$49,'Data Annex'!$K$1:$BS$1,0)),"")</f>
        <v>5.3700612134191777E-2</v>
      </c>
      <c r="G77" s="296">
        <f>IFERROR(INDEX('Data Annex'!$K$1:$BS$4779,MATCH(Sovereigns!G$48&amp;"|"&amp;Sovereigns!$B77,'Data Annex'!$K$1:$K$4779,0),MATCH(Sovereigns!G$49,'Data Annex'!$K$1:$BS$1,0)),"")</f>
        <v>4.337203249041624E-2</v>
      </c>
      <c r="H77" s="295">
        <f>IFERROR(INDEX('Data Annex'!$K$1:$BS$4779,MATCH(Sovereigns!H$48&amp;"|"&amp;Sovereigns!$B77,'Data Annex'!$K$1:$K$4779,0),MATCH(Sovereigns!H$49,'Data Annex'!$K$1:$BS$1,0)),"")</f>
        <v>7.8982828963630833E-2</v>
      </c>
      <c r="I77" s="296">
        <f>IFERROR(INDEX('Data Annex'!$K$1:$BS$4779,MATCH(Sovereigns!I$48&amp;"|"&amp;Sovereigns!$B77,'Data Annex'!$K$1:$K$4779,0),MATCH(Sovereigns!I$49,'Data Annex'!$K$1:$BS$1,0)),"")</f>
        <v>8.0129002566295404E-2</v>
      </c>
      <c r="J77" s="295">
        <f>IFERROR(INDEX('Data Annex'!$K$1:$BS$4779,MATCH(Sovereigns!J$48&amp;"|"&amp;Sovereigns!$B77,'Data Annex'!$K$1:$K$4779,0),MATCH(Sovereigns!J$49,'Data Annex'!$K$1:$BS$1,0)),"")</f>
        <v>0.30043759498916839</v>
      </c>
      <c r="K77" s="296">
        <f>IFERROR(INDEX('Data Annex'!$K$1:$BS$4779,MATCH(Sovereigns!K$48&amp;"|"&amp;Sovereigns!$B77,'Data Annex'!$K$1:$K$4779,0),MATCH(Sovereigns!K$49,'Data Annex'!$K$1:$BS$1,0)),"")</f>
        <v>0.29051577403566031</v>
      </c>
      <c r="L77" s="295">
        <f>IFERROR(INDEX('Data Annex'!$K$1:$BS$4779,MATCH(Sovereigns!L$48&amp;"|"&amp;Sovereigns!$B77,'Data Annex'!$K$1:$K$4779,0),MATCH(Sovereigns!L$49,'Data Annex'!$K$1:$BS$1,0)),"")</f>
        <v>0.25917274439302213</v>
      </c>
      <c r="M77" s="296">
        <f>IFERROR(INDEX('Data Annex'!$K$1:$BS$4779,MATCH(Sovereigns!M$48&amp;"|"&amp;Sovereigns!$B77,'Data Annex'!$K$1:$K$4779,0),MATCH(Sovereigns!M$49,'Data Annex'!$K$1:$BS$1,0)),"")</f>
        <v>0.26649484347804114</v>
      </c>
      <c r="N77" s="295">
        <f>IFERROR(INDEX('Data Annex'!$K$1:$BS$4779,MATCH(Sovereigns!N$48&amp;"|"&amp;Sovereigns!$B77,'Data Annex'!$K$1:$K$4779,0),MATCH(Sovereigns!N$49,'Data Annex'!$K$1:$BS$1,0)),"")</f>
        <v>0.30770621951998761</v>
      </c>
      <c r="O77" s="296">
        <f>IFERROR(INDEX('Data Annex'!$K$1:$BS$4779,MATCH(Sovereigns!O$48&amp;"|"&amp;Sovereigns!$B77,'Data Annex'!$K$1:$K$4779,0),MATCH(Sovereigns!O$49,'Data Annex'!$K$1:$BS$1,0)),"")</f>
        <v>0.31948834742958737</v>
      </c>
    </row>
    <row r="78" spans="1:15" ht="21" customHeight="1">
      <c r="A78" s="2">
        <v>24</v>
      </c>
      <c r="B78" s="1" t="s">
        <v>28</v>
      </c>
      <c r="D78" s="518" t="s">
        <v>28</v>
      </c>
      <c r="E78" s="519"/>
      <c r="F78" s="298">
        <f>IFERROR(INDEX('Data Annex'!$K$1:$BS$4779,MATCH(Sovereigns!F$48&amp;"|"&amp;Sovereigns!$B78,'Data Annex'!$K$1:$K$4779,0),MATCH(Sovereigns!F$49,'Data Annex'!$K$1:$BS$1,0)),"")</f>
        <v>0.15541880997023425</v>
      </c>
      <c r="G78" s="299">
        <f>IFERROR(INDEX('Data Annex'!$K$1:$BS$4779,MATCH(Sovereigns!G$48&amp;"|"&amp;Sovereigns!$B78,'Data Annex'!$K$1:$K$4779,0),MATCH(Sovereigns!G$49,'Data Annex'!$K$1:$BS$1,0)),"")</f>
        <v>0.17215187839508864</v>
      </c>
      <c r="H78" s="298">
        <f>IFERROR(INDEX('Data Annex'!$K$1:$BS$4779,MATCH(Sovereigns!H$48&amp;"|"&amp;Sovereigns!$B78,'Data Annex'!$K$1:$K$4779,0),MATCH(Sovereigns!H$49,'Data Annex'!$K$1:$BS$1,0)),"")</f>
        <v>0.11038708079010366</v>
      </c>
      <c r="I78" s="299">
        <f>IFERROR(INDEX('Data Annex'!$K$1:$BS$4779,MATCH(Sovereigns!I$48&amp;"|"&amp;Sovereigns!$B78,'Data Annex'!$K$1:$K$4779,0),MATCH(Sovereigns!I$49,'Data Annex'!$K$1:$BS$1,0)),"")</f>
        <v>9.9784348651301744E-2</v>
      </c>
      <c r="J78" s="298">
        <f>IFERROR(INDEX('Data Annex'!$K$1:$BS$4779,MATCH(Sovereigns!J$48&amp;"|"&amp;Sovereigns!$B78,'Data Annex'!$K$1:$K$4779,0),MATCH(Sovereigns!J$49,'Data Annex'!$K$1:$BS$1,0)),"")</f>
        <v>0.51385533228671942</v>
      </c>
      <c r="K78" s="299">
        <f>IFERROR(INDEX('Data Annex'!$K$1:$BS$4779,MATCH(Sovereigns!K$48&amp;"|"&amp;Sovereigns!$B78,'Data Annex'!$K$1:$K$4779,0),MATCH(Sovereigns!K$49,'Data Annex'!$K$1:$BS$1,0)),"")</f>
        <v>0.51136294736869325</v>
      </c>
      <c r="L78" s="298">
        <f>IFERROR(INDEX('Data Annex'!$K$1:$BS$4779,MATCH(Sovereigns!L$48&amp;"|"&amp;Sovereigns!$B78,'Data Annex'!$K$1:$K$4779,0),MATCH(Sovereigns!L$49,'Data Annex'!$K$1:$BS$1,0)),"")</f>
        <v>0.15372712751711329</v>
      </c>
      <c r="M78" s="299">
        <f>IFERROR(INDEX('Data Annex'!$K$1:$BS$4779,MATCH(Sovereigns!M$48&amp;"|"&amp;Sovereigns!$B78,'Data Annex'!$K$1:$K$4779,0),MATCH(Sovereigns!M$49,'Data Annex'!$K$1:$BS$1,0)),"")</f>
        <v>0.1416676226711622</v>
      </c>
      <c r="N78" s="298">
        <f>IFERROR(INDEX('Data Annex'!$K$1:$BS$4779,MATCH(Sovereigns!N$48&amp;"|"&amp;Sovereigns!$B78,'Data Annex'!$K$1:$K$4779,0),MATCH(Sovereigns!N$49,'Data Annex'!$K$1:$BS$1,0)),"")</f>
        <v>6.6611649435829229E-2</v>
      </c>
      <c r="O78" s="299">
        <f>IFERROR(INDEX('Data Annex'!$K$1:$BS$4779,MATCH(Sovereigns!O$48&amp;"|"&amp;Sovereigns!$B78,'Data Annex'!$K$1:$K$4779,0),MATCH(Sovereigns!O$49,'Data Annex'!$K$1:$BS$1,0)),"")</f>
        <v>7.5033202913754329E-2</v>
      </c>
    </row>
    <row r="79" spans="1:15" ht="21" customHeight="1">
      <c r="A79" s="10">
        <v>25</v>
      </c>
      <c r="B79" s="1" t="s">
        <v>29</v>
      </c>
      <c r="D79" s="518" t="str">
        <f t="shared" si="18"/>
        <v>PL</v>
      </c>
      <c r="E79" s="519"/>
      <c r="F79" s="295">
        <f>IFERROR(INDEX('Data Annex'!$K$1:$BS$4779,MATCH(Sovereigns!F$48&amp;"|"&amp;Sovereigns!$B79,'Data Annex'!$K$1:$K$4779,0),MATCH(Sovereigns!F$49,'Data Annex'!$K$1:$BS$1,0)),"")</f>
        <v>0.12948333658704178</v>
      </c>
      <c r="G79" s="296">
        <f>IFERROR(INDEX('Data Annex'!$K$1:$BS$4779,MATCH(Sovereigns!G$48&amp;"|"&amp;Sovereigns!$B79,'Data Annex'!$K$1:$K$4779,0),MATCH(Sovereigns!G$49,'Data Annex'!$K$1:$BS$1,0)),"")</f>
        <v>0.17438884809211408</v>
      </c>
      <c r="H79" s="295">
        <f>IFERROR(INDEX('Data Annex'!$K$1:$BS$4779,MATCH(Sovereigns!H$48&amp;"|"&amp;Sovereigns!$B79,'Data Annex'!$K$1:$K$4779,0),MATCH(Sovereigns!H$49,'Data Annex'!$K$1:$BS$1,0)),"")</f>
        <v>0.13951969583824436</v>
      </c>
      <c r="I79" s="296">
        <f>IFERROR(INDEX('Data Annex'!$K$1:$BS$4779,MATCH(Sovereigns!I$48&amp;"|"&amp;Sovereigns!$B79,'Data Annex'!$K$1:$K$4779,0),MATCH(Sovereigns!I$49,'Data Annex'!$K$1:$BS$1,0)),"")</f>
        <v>0.14696757133240418</v>
      </c>
      <c r="J79" s="295">
        <f>IFERROR(INDEX('Data Annex'!$K$1:$BS$4779,MATCH(Sovereigns!J$48&amp;"|"&amp;Sovereigns!$B79,'Data Annex'!$K$1:$K$4779,0),MATCH(Sovereigns!J$49,'Data Annex'!$K$1:$BS$1,0)),"")</f>
        <v>0.45003503200144773</v>
      </c>
      <c r="K79" s="296">
        <f>IFERROR(INDEX('Data Annex'!$K$1:$BS$4779,MATCH(Sovereigns!K$48&amp;"|"&amp;Sovereigns!$B79,'Data Annex'!$K$1:$K$4779,0),MATCH(Sovereigns!K$49,'Data Annex'!$K$1:$BS$1,0)),"")</f>
        <v>0.41085250573132376</v>
      </c>
      <c r="L79" s="295">
        <f>IFERROR(INDEX('Data Annex'!$K$1:$BS$4779,MATCH(Sovereigns!L$48&amp;"|"&amp;Sovereigns!$B79,'Data Annex'!$K$1:$K$4779,0),MATCH(Sovereigns!L$49,'Data Annex'!$K$1:$BS$1,0)),"")</f>
        <v>0.22638534092077636</v>
      </c>
      <c r="M79" s="296">
        <f>IFERROR(INDEX('Data Annex'!$K$1:$BS$4779,MATCH(Sovereigns!M$48&amp;"|"&amp;Sovereigns!$B79,'Data Annex'!$K$1:$K$4779,0),MATCH(Sovereigns!M$49,'Data Annex'!$K$1:$BS$1,0)),"")</f>
        <v>0.22030847010076932</v>
      </c>
      <c r="N79" s="295">
        <f>IFERROR(INDEX('Data Annex'!$K$1:$BS$4779,MATCH(Sovereigns!N$48&amp;"|"&amp;Sovereigns!$B79,'Data Annex'!$K$1:$K$4779,0),MATCH(Sovereigns!N$49,'Data Annex'!$K$1:$BS$1,0)),"")</f>
        <v>5.4576594652489888E-2</v>
      </c>
      <c r="O79" s="296">
        <f>IFERROR(INDEX('Data Annex'!$K$1:$BS$4779,MATCH(Sovereigns!O$48&amp;"|"&amp;Sovereigns!$B79,'Data Annex'!$K$1:$K$4779,0),MATCH(Sovereigns!O$49,'Data Annex'!$K$1:$BS$1,0)),"")</f>
        <v>4.7482604743388578E-2</v>
      </c>
    </row>
    <row r="80" spans="1:15" ht="21" customHeight="1">
      <c r="A80" s="10">
        <v>26</v>
      </c>
      <c r="B80" s="1" t="s">
        <v>30</v>
      </c>
      <c r="D80" s="518" t="str">
        <f t="shared" si="18"/>
        <v>PT</v>
      </c>
      <c r="E80" s="519"/>
      <c r="F80" s="298">
        <f>IFERROR(INDEX('Data Annex'!$K$1:$BS$4779,MATCH(Sovereigns!F$48&amp;"|"&amp;Sovereigns!$B80,'Data Annex'!$K$1:$K$4779,0),MATCH(Sovereigns!F$49,'Data Annex'!$K$1:$BS$1,0)),"")</f>
        <v>0.21611596550386736</v>
      </c>
      <c r="G80" s="299">
        <f>IFERROR(INDEX('Data Annex'!$K$1:$BS$4779,MATCH(Sovereigns!G$48&amp;"|"&amp;Sovereigns!$B80,'Data Annex'!$K$1:$K$4779,0),MATCH(Sovereigns!G$49,'Data Annex'!$K$1:$BS$1,0)),"")</f>
        <v>0.17838175706755147</v>
      </c>
      <c r="H80" s="298">
        <f>IFERROR(INDEX('Data Annex'!$K$1:$BS$4779,MATCH(Sovereigns!H$48&amp;"|"&amp;Sovereigns!$B80,'Data Annex'!$K$1:$K$4779,0),MATCH(Sovereigns!H$49,'Data Annex'!$K$1:$BS$1,0)),"")</f>
        <v>9.5656980136923919E-2</v>
      </c>
      <c r="I80" s="299">
        <f>IFERROR(INDEX('Data Annex'!$K$1:$BS$4779,MATCH(Sovereigns!I$48&amp;"|"&amp;Sovereigns!$B80,'Data Annex'!$K$1:$K$4779,0),MATCH(Sovereigns!I$49,'Data Annex'!$K$1:$BS$1,0)),"")</f>
        <v>7.7172334018697497E-2</v>
      </c>
      <c r="J80" s="298">
        <f>IFERROR(INDEX('Data Annex'!$K$1:$BS$4779,MATCH(Sovereigns!J$48&amp;"|"&amp;Sovereigns!$B80,'Data Annex'!$K$1:$K$4779,0),MATCH(Sovereigns!J$49,'Data Annex'!$K$1:$BS$1,0)),"")</f>
        <v>0.26590174459415689</v>
      </c>
      <c r="K80" s="299">
        <f>IFERROR(INDEX('Data Annex'!$K$1:$BS$4779,MATCH(Sovereigns!K$48&amp;"|"&amp;Sovereigns!$B80,'Data Annex'!$K$1:$K$4779,0),MATCH(Sovereigns!K$49,'Data Annex'!$K$1:$BS$1,0)),"")</f>
        <v>0.33525499634589495</v>
      </c>
      <c r="L80" s="298">
        <f>IFERROR(INDEX('Data Annex'!$K$1:$BS$4779,MATCH(Sovereigns!L$48&amp;"|"&amp;Sovereigns!$B80,'Data Annex'!$K$1:$K$4779,0),MATCH(Sovereigns!L$49,'Data Annex'!$K$1:$BS$1,0)),"")</f>
        <v>0.36404742314458938</v>
      </c>
      <c r="M80" s="299">
        <f>IFERROR(INDEX('Data Annex'!$K$1:$BS$4779,MATCH(Sovereigns!M$48&amp;"|"&amp;Sovereigns!$B80,'Data Annex'!$K$1:$K$4779,0),MATCH(Sovereigns!M$49,'Data Annex'!$K$1:$BS$1,0)),"")</f>
        <v>0.35513402754399354</v>
      </c>
      <c r="N80" s="298">
        <f>IFERROR(INDEX('Data Annex'!$K$1:$BS$4779,MATCH(Sovereigns!N$48&amp;"|"&amp;Sovereigns!$B80,'Data Annex'!$K$1:$K$4779,0),MATCH(Sovereigns!N$49,'Data Annex'!$K$1:$BS$1,0)),"")</f>
        <v>5.8277886620462099E-2</v>
      </c>
      <c r="O80" s="299">
        <f>IFERROR(INDEX('Data Annex'!$K$1:$BS$4779,MATCH(Sovereigns!O$48&amp;"|"&amp;Sovereigns!$B80,'Data Annex'!$K$1:$K$4779,0),MATCH(Sovereigns!O$49,'Data Annex'!$K$1:$BS$1,0)),"")</f>
        <v>5.4056885023862696E-2</v>
      </c>
    </row>
    <row r="81" spans="1:24" ht="21" customHeight="1">
      <c r="A81" s="10">
        <v>27</v>
      </c>
      <c r="B81" s="1" t="s">
        <v>100</v>
      </c>
      <c r="D81" s="518" t="str">
        <f t="shared" si="18"/>
        <v>RO</v>
      </c>
      <c r="E81" s="519"/>
      <c r="F81" s="295">
        <f>IFERROR(INDEX('Data Annex'!$K$1:$BS$4779,MATCH(Sovereigns!F$48&amp;"|"&amp;Sovereigns!$B81,'Data Annex'!$K$1:$K$4779,0),MATCH(Sovereigns!F$49,'Data Annex'!$K$1:$BS$1,0)),"")</f>
        <v>3.7953127061286021E-2</v>
      </c>
      <c r="G81" s="296">
        <f>IFERROR(INDEX('Data Annex'!$K$1:$BS$4779,MATCH(Sovereigns!G$48&amp;"|"&amp;Sovereigns!$B81,'Data Annex'!$K$1:$K$4779,0),MATCH(Sovereigns!G$49,'Data Annex'!$K$1:$BS$1,0)),"")</f>
        <v>1.4431001784830018E-2</v>
      </c>
      <c r="H81" s="295">
        <f>IFERROR(INDEX('Data Annex'!$K$1:$BS$4779,MATCH(Sovereigns!H$48&amp;"|"&amp;Sovereigns!$B81,'Data Annex'!$K$1:$K$4779,0),MATCH(Sovereigns!H$49,'Data Annex'!$K$1:$BS$1,0)),"")</f>
        <v>0.16111485360183275</v>
      </c>
      <c r="I81" s="296">
        <f>IFERROR(INDEX('Data Annex'!$K$1:$BS$4779,MATCH(Sovereigns!I$48&amp;"|"&amp;Sovereigns!$B81,'Data Annex'!$K$1:$K$4779,0),MATCH(Sovereigns!I$49,'Data Annex'!$K$1:$BS$1,0)),"")</f>
        <v>0.12176829035430133</v>
      </c>
      <c r="J81" s="295">
        <f>IFERROR(INDEX('Data Annex'!$K$1:$BS$4779,MATCH(Sovereigns!J$48&amp;"|"&amp;Sovereigns!$B81,'Data Annex'!$K$1:$K$4779,0),MATCH(Sovereigns!J$49,'Data Annex'!$K$1:$BS$1,0)),"")</f>
        <v>0.44419900484088071</v>
      </c>
      <c r="K81" s="296">
        <f>IFERROR(INDEX('Data Annex'!$K$1:$BS$4779,MATCH(Sovereigns!K$48&amp;"|"&amp;Sovereigns!$B81,'Data Annex'!$K$1:$K$4779,0),MATCH(Sovereigns!K$49,'Data Annex'!$K$1:$BS$1,0)),"")</f>
        <v>0.50404151693151422</v>
      </c>
      <c r="L81" s="295">
        <f>IFERROR(INDEX('Data Annex'!$K$1:$BS$4779,MATCH(Sovereigns!L$48&amp;"|"&amp;Sovereigns!$B81,'Data Annex'!$K$1:$K$4779,0),MATCH(Sovereigns!L$49,'Data Annex'!$K$1:$BS$1,0)),"")</f>
        <v>0.25279271736553349</v>
      </c>
      <c r="M81" s="296">
        <f>IFERROR(INDEX('Data Annex'!$K$1:$BS$4779,MATCH(Sovereigns!M$48&amp;"|"&amp;Sovereigns!$B81,'Data Annex'!$K$1:$K$4779,0),MATCH(Sovereigns!M$49,'Data Annex'!$K$1:$BS$1,0)),"")</f>
        <v>0.24577168050660839</v>
      </c>
      <c r="N81" s="295">
        <f>IFERROR(INDEX('Data Annex'!$K$1:$BS$4779,MATCH(Sovereigns!N$48&amp;"|"&amp;Sovereigns!$B81,'Data Annex'!$K$1:$K$4779,0),MATCH(Sovereigns!N$49,'Data Annex'!$K$1:$BS$1,0)),"")</f>
        <v>0.103940297130467</v>
      </c>
      <c r="O81" s="296">
        <f>IFERROR(INDEX('Data Annex'!$K$1:$BS$4779,MATCH(Sovereigns!O$48&amp;"|"&amp;Sovereigns!$B81,'Data Annex'!$K$1:$K$4779,0),MATCH(Sovereigns!O$49,'Data Annex'!$K$1:$BS$1,0)),"")</f>
        <v>0.11398751042274588</v>
      </c>
    </row>
    <row r="82" spans="1:24" ht="21" customHeight="1">
      <c r="A82" s="2">
        <v>28</v>
      </c>
      <c r="B82" s="1" t="s">
        <v>31</v>
      </c>
      <c r="D82" s="518" t="str">
        <f t="shared" si="18"/>
        <v>SE</v>
      </c>
      <c r="E82" s="519"/>
      <c r="F82" s="298">
        <f>IFERROR(INDEX('Data Annex'!$K$1:$BS$4779,MATCH(Sovereigns!F$48&amp;"|"&amp;Sovereigns!$B82,'Data Annex'!$K$1:$K$4779,0),MATCH(Sovereigns!F$49,'Data Annex'!$K$1:$BS$1,0)),"")</f>
        <v>0.30262424457055537</v>
      </c>
      <c r="G82" s="299">
        <f>IFERROR(INDEX('Data Annex'!$K$1:$BS$4779,MATCH(Sovereigns!G$48&amp;"|"&amp;Sovereigns!$B82,'Data Annex'!$K$1:$K$4779,0),MATCH(Sovereigns!G$49,'Data Annex'!$K$1:$BS$1,0)),"")</f>
        <v>0.28550211292048855</v>
      </c>
      <c r="H82" s="298">
        <f>IFERROR(INDEX('Data Annex'!$K$1:$BS$4779,MATCH(Sovereigns!H$48&amp;"|"&amp;Sovereigns!$B82,'Data Annex'!$K$1:$K$4779,0),MATCH(Sovereigns!H$49,'Data Annex'!$K$1:$BS$1,0)),"")</f>
        <v>0.15072418685674546</v>
      </c>
      <c r="I82" s="299">
        <f>IFERROR(INDEX('Data Annex'!$K$1:$BS$4779,MATCH(Sovereigns!I$48&amp;"|"&amp;Sovereigns!$B82,'Data Annex'!$K$1:$K$4779,0),MATCH(Sovereigns!I$49,'Data Annex'!$K$1:$BS$1,0)),"")</f>
        <v>0.10570751215008468</v>
      </c>
      <c r="J82" s="298">
        <f>IFERROR(INDEX('Data Annex'!$K$1:$BS$4779,MATCH(Sovereigns!J$48&amp;"|"&amp;Sovereigns!$B82,'Data Annex'!$K$1:$K$4779,0),MATCH(Sovereigns!J$49,'Data Annex'!$K$1:$BS$1,0)),"")</f>
        <v>0.39022723161385842</v>
      </c>
      <c r="K82" s="299">
        <f>IFERROR(INDEX('Data Annex'!$K$1:$BS$4779,MATCH(Sovereigns!K$48&amp;"|"&amp;Sovereigns!$B82,'Data Annex'!$K$1:$K$4779,0),MATCH(Sovereigns!K$49,'Data Annex'!$K$1:$BS$1,0)),"")</f>
        <v>0.43252770672588103</v>
      </c>
      <c r="L82" s="298">
        <f>IFERROR(INDEX('Data Annex'!$K$1:$BS$4779,MATCH(Sovereigns!L$48&amp;"|"&amp;Sovereigns!$B82,'Data Annex'!$K$1:$K$4779,0),MATCH(Sovereigns!L$49,'Data Annex'!$K$1:$BS$1,0)),"")</f>
        <v>7.0744981118456202E-2</v>
      </c>
      <c r="M82" s="299">
        <f>IFERROR(INDEX('Data Annex'!$K$1:$BS$4779,MATCH(Sovereigns!M$48&amp;"|"&amp;Sovereigns!$B82,'Data Annex'!$K$1:$K$4779,0),MATCH(Sovereigns!M$49,'Data Annex'!$K$1:$BS$1,0)),"")</f>
        <v>9.1888668242738267E-2</v>
      </c>
      <c r="N82" s="298">
        <f>IFERROR(INDEX('Data Annex'!$K$1:$BS$4779,MATCH(Sovereigns!N$48&amp;"|"&amp;Sovereigns!$B82,'Data Annex'!$K$1:$K$4779,0),MATCH(Sovereigns!N$49,'Data Annex'!$K$1:$BS$1,0)),"")</f>
        <v>8.5679355840384483E-2</v>
      </c>
      <c r="O82" s="299">
        <f>IFERROR(INDEX('Data Annex'!$K$1:$BS$4779,MATCH(Sovereigns!O$48&amp;"|"&amp;Sovereigns!$B82,'Data Annex'!$K$1:$K$4779,0),MATCH(Sovereigns!O$49,'Data Annex'!$K$1:$BS$1,0)),"")</f>
        <v>8.4373999960807855E-2</v>
      </c>
    </row>
    <row r="83" spans="1:24" ht="21" customHeight="1">
      <c r="A83" s="10">
        <v>29</v>
      </c>
      <c r="B83" s="1" t="s">
        <v>32</v>
      </c>
      <c r="D83" s="518" t="str">
        <f t="shared" si="18"/>
        <v>SI</v>
      </c>
      <c r="E83" s="519"/>
      <c r="F83" s="295">
        <f>IFERROR(INDEX('Data Annex'!$K$1:$BS$4779,MATCH(Sovereigns!F$48&amp;"|"&amp;Sovereigns!$B83,'Data Annex'!$K$1:$K$4779,0),MATCH(Sovereigns!F$49,'Data Annex'!$K$1:$BS$1,0)),"")</f>
        <v>8.0377054845868046E-2</v>
      </c>
      <c r="G83" s="296">
        <f>IFERROR(INDEX('Data Annex'!$K$1:$BS$4779,MATCH(Sovereigns!G$48&amp;"|"&amp;Sovereigns!$B83,'Data Annex'!$K$1:$K$4779,0),MATCH(Sovereigns!G$49,'Data Annex'!$K$1:$BS$1,0)),"")</f>
        <v>0.11305940349321324</v>
      </c>
      <c r="H83" s="295">
        <f>IFERROR(INDEX('Data Annex'!$K$1:$BS$4779,MATCH(Sovereigns!H$48&amp;"|"&amp;Sovereigns!$B83,'Data Annex'!$K$1:$K$4779,0),MATCH(Sovereigns!H$49,'Data Annex'!$K$1:$BS$1,0)),"")</f>
        <v>0.14812723022849783</v>
      </c>
      <c r="I83" s="296">
        <f>IFERROR(INDEX('Data Annex'!$K$1:$BS$4779,MATCH(Sovereigns!I$48&amp;"|"&amp;Sovereigns!$B83,'Data Annex'!$K$1:$K$4779,0),MATCH(Sovereigns!I$49,'Data Annex'!$K$1:$BS$1,0)),"")</f>
        <v>9.1222961411330197E-2</v>
      </c>
      <c r="J83" s="295">
        <f>IFERROR(INDEX('Data Annex'!$K$1:$BS$4779,MATCH(Sovereigns!J$48&amp;"|"&amp;Sovereigns!$B83,'Data Annex'!$K$1:$K$4779,0),MATCH(Sovereigns!J$49,'Data Annex'!$K$1:$BS$1,0)),"")</f>
        <v>0.46971520794114135</v>
      </c>
      <c r="K83" s="296">
        <f>IFERROR(INDEX('Data Annex'!$K$1:$BS$4779,MATCH(Sovereigns!K$48&amp;"|"&amp;Sovereigns!$B83,'Data Annex'!$K$1:$K$4779,0),MATCH(Sovereigns!K$49,'Data Annex'!$K$1:$BS$1,0)),"")</f>
        <v>0.45418611556442207</v>
      </c>
      <c r="L83" s="295">
        <f>IFERROR(INDEX('Data Annex'!$K$1:$BS$4779,MATCH(Sovereigns!L$48&amp;"|"&amp;Sovereigns!$B83,'Data Annex'!$K$1:$K$4779,0),MATCH(Sovereigns!L$49,'Data Annex'!$K$1:$BS$1,0)),"")</f>
        <v>0.18376141325995823</v>
      </c>
      <c r="M83" s="296">
        <f>IFERROR(INDEX('Data Annex'!$K$1:$BS$4779,MATCH(Sovereigns!M$48&amp;"|"&amp;Sovereigns!$B83,'Data Annex'!$K$1:$K$4779,0),MATCH(Sovereigns!M$49,'Data Annex'!$K$1:$BS$1,0)),"")</f>
        <v>0.22805596429529931</v>
      </c>
      <c r="N83" s="295">
        <f>IFERROR(INDEX('Data Annex'!$K$1:$BS$4779,MATCH(Sovereigns!N$48&amp;"|"&amp;Sovereigns!$B83,'Data Annex'!$K$1:$K$4779,0),MATCH(Sovereigns!N$49,'Data Annex'!$K$1:$BS$1,0)),"")</f>
        <v>0.11801909372453416</v>
      </c>
      <c r="O83" s="296">
        <f>IFERROR(INDEX('Data Annex'!$K$1:$BS$4779,MATCH(Sovereigns!O$48&amp;"|"&amp;Sovereigns!$B83,'Data Annex'!$K$1:$K$4779,0),MATCH(Sovereigns!O$49,'Data Annex'!$K$1:$BS$1,0)),"")</f>
        <v>0.1134755552357351</v>
      </c>
    </row>
    <row r="84" spans="1:24" ht="21" customHeight="1" thickBot="1">
      <c r="A84" s="2">
        <v>30</v>
      </c>
      <c r="B84" s="1" t="s">
        <v>93</v>
      </c>
      <c r="D84" s="518" t="str">
        <f t="shared" si="18"/>
        <v>SK</v>
      </c>
      <c r="E84" s="519"/>
      <c r="F84" s="298">
        <f>IFERROR(INDEX('Data Annex'!$K$1:$BS$4779,MATCH(Sovereigns!F$48&amp;"|"&amp;Sovereigns!$B84,'Data Annex'!$K$1:$K$4779,0),MATCH(Sovereigns!F$49,'Data Annex'!$K$1:$BS$1,0)),"")</f>
        <v>1.0836937286754751E-2</v>
      </c>
      <c r="G84" s="299">
        <f>IFERROR(INDEX('Data Annex'!$K$1:$BS$4779,MATCH(Sovereigns!G$48&amp;"|"&amp;Sovereigns!$B84,'Data Annex'!$K$1:$K$4779,0),MATCH(Sovereigns!G$49,'Data Annex'!$K$1:$BS$1,0)),"")</f>
        <v>1.8645132423086401E-2</v>
      </c>
      <c r="H84" s="298">
        <f>IFERROR(INDEX('Data Annex'!$K$1:$BS$4779,MATCH(Sovereigns!H$48&amp;"|"&amp;Sovereigns!$B84,'Data Annex'!$K$1:$K$4779,0),MATCH(Sovereigns!H$49,'Data Annex'!$K$1:$BS$1,0)),"")</f>
        <v>0.10048359703829995</v>
      </c>
      <c r="I84" s="299">
        <f>IFERROR(INDEX('Data Annex'!$K$1:$BS$4779,MATCH(Sovereigns!I$48&amp;"|"&amp;Sovereigns!$B84,'Data Annex'!$K$1:$K$4779,0),MATCH(Sovereigns!I$49,'Data Annex'!$K$1:$BS$1,0)),"")</f>
        <v>5.955624493573889E-2</v>
      </c>
      <c r="J84" s="298">
        <f>IFERROR(INDEX('Data Annex'!$K$1:$BS$4779,MATCH(Sovereigns!J$48&amp;"|"&amp;Sovereigns!$B84,'Data Annex'!$K$1:$K$4779,0),MATCH(Sovereigns!J$49,'Data Annex'!$K$1:$BS$1,0)),"")</f>
        <v>0.34126270618449572</v>
      </c>
      <c r="K84" s="299">
        <f>IFERROR(INDEX('Data Annex'!$K$1:$BS$4779,MATCH(Sovereigns!K$48&amp;"|"&amp;Sovereigns!$B84,'Data Annex'!$K$1:$K$4779,0),MATCH(Sovereigns!K$49,'Data Annex'!$K$1:$BS$1,0)),"")</f>
        <v>0.33742800321291538</v>
      </c>
      <c r="L84" s="298">
        <f>IFERROR(INDEX('Data Annex'!$K$1:$BS$4779,MATCH(Sovereigns!L$48&amp;"|"&amp;Sovereigns!$B84,'Data Annex'!$K$1:$K$4779,0),MATCH(Sovereigns!L$49,'Data Annex'!$K$1:$BS$1,0)),"")</f>
        <v>0.44392370861070019</v>
      </c>
      <c r="M84" s="299">
        <f>IFERROR(INDEX('Data Annex'!$K$1:$BS$4779,MATCH(Sovereigns!M$48&amp;"|"&amp;Sovereigns!$B84,'Data Annex'!$K$1:$K$4779,0),MATCH(Sovereigns!M$49,'Data Annex'!$K$1:$BS$1,0)),"")</f>
        <v>0.45281184014254833</v>
      </c>
      <c r="N84" s="298">
        <f>IFERROR(INDEX('Data Annex'!$K$1:$BS$4779,MATCH(Sovereigns!N$48&amp;"|"&amp;Sovereigns!$B84,'Data Annex'!$K$1:$K$4779,0),MATCH(Sovereigns!N$49,'Data Annex'!$K$1:$BS$1,0)),"")</f>
        <v>0.10349305087974919</v>
      </c>
      <c r="O84" s="299">
        <f>IFERROR(INDEX('Data Annex'!$K$1:$BS$4779,MATCH(Sovereigns!O$48&amp;"|"&amp;Sovereigns!$B84,'Data Annex'!$K$1:$K$4779,0),MATCH(Sovereigns!O$49,'Data Annex'!$K$1:$BS$1,0)),"")</f>
        <v>0.13155877928571108</v>
      </c>
    </row>
    <row r="85" spans="1:24" ht="21" customHeight="1" thickBot="1">
      <c r="A85" s="2">
        <v>99</v>
      </c>
      <c r="B85" s="1" t="s">
        <v>34</v>
      </c>
      <c r="D85" s="523" t="s">
        <v>4546</v>
      </c>
      <c r="E85" s="524"/>
      <c r="F85" s="300">
        <f>IFERROR(INDEX('Data Annex'!$K$1:$BS$4779,MATCH(Sovereigns!F$48&amp;"|"&amp;Sovereigns!$B85,'Data Annex'!$K$1:$K$4779,0),MATCH(Sovereigns!F$49,'Data Annex'!$K$1:$BS$1,0)),"")</f>
        <v>0.13478372828862201</v>
      </c>
      <c r="G85" s="301">
        <f>IFERROR(INDEX('Data Annex'!$K$1:$BS$4779,MATCH(Sovereigns!G$48&amp;"|"&amp;Sovereigns!$B85,'Data Annex'!$K$1:$K$4779,0),MATCH(Sovereigns!G$49,'Data Annex'!$K$1:$BS$1,0)),"")</f>
        <v>0.13246634782321468</v>
      </c>
      <c r="H85" s="300">
        <f>IFERROR(INDEX('Data Annex'!$K$1:$BS$4779,MATCH(Sovereigns!H$48&amp;"|"&amp;Sovereigns!$B85,'Data Annex'!$K$1:$K$4779,0),MATCH(Sovereigns!H$49,'Data Annex'!$K$1:$BS$1,0)),"")</f>
        <v>9.8911973791929814E-2</v>
      </c>
      <c r="I85" s="301">
        <f>IFERROR(INDEX('Data Annex'!$K$1:$BS$4779,MATCH(Sovereigns!I$48&amp;"|"&amp;Sovereigns!$B85,'Data Annex'!$K$1:$K$4779,0),MATCH(Sovereigns!I$49,'Data Annex'!$K$1:$BS$1,0)),"")</f>
        <v>7.8881127488080613E-2</v>
      </c>
      <c r="J85" s="300">
        <f>IFERROR(INDEX('Data Annex'!$K$1:$BS$4779,MATCH(Sovereigns!J$48&amp;"|"&amp;Sovereigns!$B85,'Data Annex'!$K$1:$K$4779,0),MATCH(Sovereigns!J$49,'Data Annex'!$K$1:$BS$1,0)),"")</f>
        <v>0.30497034642222665</v>
      </c>
      <c r="K85" s="301">
        <f>IFERROR(INDEX('Data Annex'!$K$1:$BS$4779,MATCH(Sovereigns!K$48&amp;"|"&amp;Sovereigns!$B85,'Data Annex'!$K$1:$K$4779,0),MATCH(Sovereigns!K$49,'Data Annex'!$K$1:$BS$1,0)),"")</f>
        <v>0.31181270194013977</v>
      </c>
      <c r="L85" s="300">
        <f>IFERROR(INDEX('Data Annex'!$K$1:$BS$4779,MATCH(Sovereigns!L$48&amp;"|"&amp;Sovereigns!$B85,'Data Annex'!$K$1:$K$4779,0),MATCH(Sovereigns!L$49,'Data Annex'!$K$1:$BS$1,0)),"")</f>
        <v>0.24773326265698303</v>
      </c>
      <c r="M85" s="301">
        <f>IFERROR(INDEX('Data Annex'!$K$1:$BS$4779,MATCH(Sovereigns!M$48&amp;"|"&amp;Sovereigns!$B85,'Data Annex'!$K$1:$K$4779,0),MATCH(Sovereigns!M$49,'Data Annex'!$K$1:$BS$1,0)),"")</f>
        <v>0.24950701163850705</v>
      </c>
      <c r="N85" s="300">
        <f>IFERROR(INDEX('Data Annex'!$K$1:$BS$4779,MATCH(Sovereigns!N$48&amp;"|"&amp;Sovereigns!$B85,'Data Annex'!$K$1:$K$4779,0),MATCH(Sovereigns!N$49,'Data Annex'!$K$1:$BS$1,0)),"")</f>
        <v>0.21360068884024191</v>
      </c>
      <c r="O85" s="301">
        <f>IFERROR(INDEX('Data Annex'!$K$1:$BS$4779,MATCH(Sovereigns!O$48&amp;"|"&amp;Sovereigns!$B85,'Data Annex'!$K$1:$K$4779,0),MATCH(Sovereigns!O$49,'Data Annex'!$K$1:$BS$1,0)),"")</f>
        <v>0.22733281111005788</v>
      </c>
    </row>
    <row r="86" spans="1:24" ht="24" customHeight="1">
      <c r="E86" s="184"/>
      <c r="H86" s="2"/>
      <c r="M86" s="2"/>
      <c r="O86" s="288"/>
      <c r="P86" s="288"/>
      <c r="Q86" s="288"/>
      <c r="R86" s="288"/>
      <c r="S86" s="288"/>
    </row>
    <row r="87" spans="1:24" s="386" customFormat="1" ht="52.05" customHeight="1">
      <c r="A87" s="289"/>
      <c r="B87" s="289"/>
      <c r="C87" s="290"/>
      <c r="D87" s="520" t="s">
        <v>4547</v>
      </c>
      <c r="E87" s="520"/>
      <c r="F87" s="520"/>
      <c r="G87" s="520"/>
      <c r="H87" s="520"/>
      <c r="I87" s="520"/>
      <c r="J87" s="520"/>
      <c r="K87" s="520"/>
      <c r="L87" s="520"/>
      <c r="M87" s="520"/>
      <c r="N87" s="520"/>
      <c r="O87" s="520"/>
      <c r="P87" s="520"/>
      <c r="Q87" s="520"/>
      <c r="R87" s="520"/>
      <c r="S87" s="520"/>
      <c r="T87" s="520"/>
      <c r="U87" s="520"/>
      <c r="V87" s="520"/>
      <c r="W87" s="520"/>
      <c r="X87" s="520"/>
    </row>
    <row r="88" spans="1:24" ht="14.4" hidden="1">
      <c r="D88" s="520" t="s">
        <v>6004</v>
      </c>
      <c r="E88" s="520"/>
      <c r="F88" s="520"/>
      <c r="G88" s="520"/>
      <c r="H88" s="520"/>
      <c r="I88" s="520"/>
      <c r="J88" s="520"/>
      <c r="K88" s="520"/>
      <c r="L88" s="520"/>
      <c r="M88" s="520"/>
      <c r="N88" s="520"/>
      <c r="O88" s="520"/>
      <c r="P88" s="520"/>
      <c r="Q88" s="520"/>
      <c r="R88" s="520"/>
      <c r="S88" s="520"/>
      <c r="T88" s="520"/>
      <c r="U88" s="520"/>
      <c r="V88" s="520"/>
      <c r="W88" s="520"/>
      <c r="X88" s="520"/>
    </row>
  </sheetData>
  <sheetProtection algorithmName="SHA-512" hashValue="XqZ5obbnRCV54rP1cB1J5giENp2ZxoXErRzOF5UahCKhPeHDwDntXElwx51Z491p4/XdMmD1pUxohPh985JP4Q==" saltValue="hmnJ0GOKpzY+az7LS/EDbA==" spinCount="100000" sheet="1" objects="1" scenarios="1"/>
  <mergeCells count="87">
    <mergeCell ref="D88:X88"/>
    <mergeCell ref="F12:K12"/>
    <mergeCell ref="L12:W12"/>
    <mergeCell ref="D9:W10"/>
    <mergeCell ref="D11:E12"/>
    <mergeCell ref="F11:W11"/>
    <mergeCell ref="D18:E18"/>
    <mergeCell ref="D13:E13"/>
    <mergeCell ref="H13:I13"/>
    <mergeCell ref="J13:K13"/>
    <mergeCell ref="N13:O13"/>
    <mergeCell ref="T13:U13"/>
    <mergeCell ref="V13:W13"/>
    <mergeCell ref="D15:E15"/>
    <mergeCell ref="D44:E44"/>
    <mergeCell ref="D34:E34"/>
    <mergeCell ref="D40:E40"/>
    <mergeCell ref="D41:E41"/>
    <mergeCell ref="D42:E42"/>
    <mergeCell ref="D33:E33"/>
    <mergeCell ref="D16:E16"/>
    <mergeCell ref="D17:E17"/>
    <mergeCell ref="D35:E35"/>
    <mergeCell ref="D36:E36"/>
    <mergeCell ref="D37:E37"/>
    <mergeCell ref="D38:E38"/>
    <mergeCell ref="D39:E39"/>
    <mergeCell ref="D32:E32"/>
    <mergeCell ref="P13:Q13"/>
    <mergeCell ref="R13:S13"/>
    <mergeCell ref="D56:E56"/>
    <mergeCell ref="D45:E45"/>
    <mergeCell ref="D30:E30"/>
    <mergeCell ref="D19:E19"/>
    <mergeCell ref="D20:E20"/>
    <mergeCell ref="D21:E21"/>
    <mergeCell ref="D22:E22"/>
    <mergeCell ref="D23:E23"/>
    <mergeCell ref="D24:E24"/>
    <mergeCell ref="D25:E25"/>
    <mergeCell ref="D26:E26"/>
    <mergeCell ref="D27:E27"/>
    <mergeCell ref="D28:E28"/>
    <mergeCell ref="D29:E29"/>
    <mergeCell ref="D43:E43"/>
    <mergeCell ref="D31:E31"/>
    <mergeCell ref="D65:E65"/>
    <mergeCell ref="D50:O51"/>
    <mergeCell ref="D52:O52"/>
    <mergeCell ref="L53:M53"/>
    <mergeCell ref="D64:E64"/>
    <mergeCell ref="D60:E60"/>
    <mergeCell ref="D61:E61"/>
    <mergeCell ref="D62:E62"/>
    <mergeCell ref="D63:E63"/>
    <mergeCell ref="D59:E59"/>
    <mergeCell ref="D53:E53"/>
    <mergeCell ref="F53:G53"/>
    <mergeCell ref="H53:I53"/>
    <mergeCell ref="J53:K53"/>
    <mergeCell ref="N53:O53"/>
    <mergeCell ref="D55:E55"/>
    <mergeCell ref="D85:E85"/>
    <mergeCell ref="D87:X87"/>
    <mergeCell ref="D79:E79"/>
    <mergeCell ref="D80:E80"/>
    <mergeCell ref="D81:E81"/>
    <mergeCell ref="D82:E82"/>
    <mergeCell ref="D83:E83"/>
    <mergeCell ref="D84:E84"/>
    <mergeCell ref="D72:E72"/>
    <mergeCell ref="D4:X4"/>
    <mergeCell ref="D5:X5"/>
    <mergeCell ref="D78:E78"/>
    <mergeCell ref="D66:E66"/>
    <mergeCell ref="D67:E67"/>
    <mergeCell ref="D68:E68"/>
    <mergeCell ref="D69:E69"/>
    <mergeCell ref="D76:E76"/>
    <mergeCell ref="D77:E77"/>
    <mergeCell ref="D73:E73"/>
    <mergeCell ref="D74:E74"/>
    <mergeCell ref="D75:E75"/>
    <mergeCell ref="D57:E57"/>
    <mergeCell ref="D58:E58"/>
    <mergeCell ref="D70:E70"/>
    <mergeCell ref="D71:E71"/>
  </mergeCells>
  <printOptions horizontalCentered="1"/>
  <pageMargins left="0.23622047244094491" right="0.23622047244094491" top="1.1811023622047245" bottom="0" header="0.31496062992125984" footer="0.19685039370078741"/>
  <pageSetup paperSize="9" scale="35" orientation="portrait" r:id="rId1"/>
  <headerFooter>
    <oddHeader>&amp;L&amp;"Calibri"&amp;12&amp;K000000 EBA Regular Use&amp;1#_x000D_&amp;C&amp;G&amp;R&amp;"-,Bold"&amp;12&amp;P</oddHeader>
  </headerFooter>
  <ignoredErrors>
    <ignoredError sqref="H14:J14 G14 V14 L14 N14 P14 R14 T14 K14 U14 S14 Q14 O14 M14 G54:M54" formula="1"/>
  </ignoredErrors>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A1:AD85"/>
  <sheetViews>
    <sheetView showGridLines="0" topLeftCell="C52" zoomScale="55" zoomScaleNormal="55" workbookViewId="0">
      <selection activeCell="D84" sqref="D84:X84"/>
    </sheetView>
  </sheetViews>
  <sheetFormatPr defaultColWidth="0" defaultRowHeight="0" customHeight="1" zeroHeight="1"/>
  <cols>
    <col min="1" max="1" width="15.5546875" style="2" hidden="1" customWidth="1"/>
    <col min="2" max="2" width="2.5546875" style="2" hidden="1" customWidth="1"/>
    <col min="3" max="3" width="2.5546875" customWidth="1"/>
    <col min="4" max="5" width="11.21875" customWidth="1"/>
    <col min="6" max="24" width="13.44140625" customWidth="1"/>
    <col min="25" max="25" width="10.44140625" customWidth="1"/>
    <col min="26" max="26" width="2.5546875" customWidth="1"/>
    <col min="27" max="30" width="0" style="378" hidden="1" customWidth="1"/>
    <col min="31" max="16384" width="9.21875" style="378" hidden="1"/>
  </cols>
  <sheetData>
    <row r="1" spans="1:26" ht="15" hidden="1" customHeight="1" thickBot="1">
      <c r="D1" s="2"/>
      <c r="F1" s="1" t="s">
        <v>140</v>
      </c>
      <c r="G1" s="1" t="s">
        <v>140</v>
      </c>
      <c r="H1" s="1" t="s">
        <v>140</v>
      </c>
      <c r="I1" s="1" t="s">
        <v>141</v>
      </c>
      <c r="J1" s="1" t="s">
        <v>141</v>
      </c>
      <c r="K1" s="1" t="s">
        <v>141</v>
      </c>
      <c r="L1" s="1" t="s">
        <v>2315</v>
      </c>
      <c r="M1" s="1" t="s">
        <v>2315</v>
      </c>
      <c r="N1" s="1" t="s">
        <v>2315</v>
      </c>
      <c r="O1" s="1" t="s">
        <v>4581</v>
      </c>
      <c r="P1" s="1" t="s">
        <v>4581</v>
      </c>
      <c r="Q1" s="1" t="s">
        <v>4581</v>
      </c>
      <c r="R1" s="1" t="s">
        <v>4613</v>
      </c>
      <c r="S1" s="1" t="s">
        <v>4613</v>
      </c>
      <c r="T1" s="1" t="s">
        <v>4613</v>
      </c>
      <c r="U1" s="378"/>
      <c r="V1" s="1"/>
      <c r="W1" s="378"/>
      <c r="X1" s="378"/>
      <c r="Y1" s="378"/>
    </row>
    <row r="2" spans="1:26" ht="77.25" hidden="1" customHeight="1" thickBot="1">
      <c r="A2" s="364" t="str">
        <f>'Reference Dates'!$C$8</f>
        <v>202312</v>
      </c>
      <c r="D2" s="2"/>
      <c r="F2" s="244">
        <f t="shared" ref="F2:N2" si="0">TEXT(F11,"YYYYMM")+0</f>
        <v>202212</v>
      </c>
      <c r="G2" s="244">
        <f t="shared" si="0"/>
        <v>202309</v>
      </c>
      <c r="H2" s="244">
        <f t="shared" si="0"/>
        <v>202312</v>
      </c>
      <c r="I2" s="244">
        <f t="shared" si="0"/>
        <v>202212</v>
      </c>
      <c r="J2" s="244">
        <f t="shared" si="0"/>
        <v>202309</v>
      </c>
      <c r="K2" s="244">
        <f t="shared" si="0"/>
        <v>202312</v>
      </c>
      <c r="L2" s="244">
        <f t="shared" si="0"/>
        <v>202212</v>
      </c>
      <c r="M2" s="244">
        <f t="shared" si="0"/>
        <v>202309</v>
      </c>
      <c r="N2" s="244">
        <f t="shared" si="0"/>
        <v>202312</v>
      </c>
      <c r="O2" s="244">
        <f>TEXT(L11,"YYYYMM")+0</f>
        <v>202212</v>
      </c>
      <c r="P2" s="244">
        <f>TEXT(M11,"YYYYMM")+0</f>
        <v>202309</v>
      </c>
      <c r="Q2" s="244">
        <f>TEXT(N11,"YYYYMM")+0</f>
        <v>202312</v>
      </c>
      <c r="R2" s="244">
        <f>TEXT(L11,"YYYYMM")+0</f>
        <v>202212</v>
      </c>
      <c r="S2" s="244">
        <f>TEXT(M11,"YYYYMM")+0</f>
        <v>202309</v>
      </c>
      <c r="T2" s="244">
        <f>TEXT(N11,"YYYYMM")+0</f>
        <v>202312</v>
      </c>
      <c r="U2" s="378"/>
      <c r="V2" s="244"/>
      <c r="W2" s="378"/>
      <c r="X2" s="378"/>
      <c r="Y2" s="378"/>
    </row>
    <row r="3" spans="1:26" s="379" customFormat="1" ht="60" customHeight="1" thickTop="1">
      <c r="A3" s="275">
        <f>DATE(LEFT(A2,4),RIGHT(A2,2),1)</f>
        <v>45261</v>
      </c>
      <c r="B3" s="170"/>
      <c r="C3" s="32"/>
      <c r="D3" s="525" t="s">
        <v>4543</v>
      </c>
      <c r="E3" s="525"/>
      <c r="F3" s="525"/>
      <c r="G3" s="525"/>
      <c r="H3" s="525"/>
      <c r="I3" s="525"/>
      <c r="J3" s="525"/>
      <c r="K3" s="525"/>
      <c r="L3" s="525"/>
      <c r="M3" s="525"/>
      <c r="N3" s="525"/>
      <c r="O3" s="525"/>
      <c r="P3" s="525"/>
      <c r="Q3" s="525"/>
      <c r="R3" s="525"/>
      <c r="S3" s="525"/>
      <c r="T3" s="525"/>
      <c r="U3" s="525"/>
      <c r="V3" s="525"/>
      <c r="W3" s="525"/>
      <c r="X3" s="525"/>
      <c r="Y3" s="525"/>
      <c r="Z3" s="32"/>
    </row>
    <row r="4" spans="1:26" s="380" customFormat="1" ht="40.049999999999997" customHeight="1" thickBot="1">
      <c r="A4" s="9"/>
      <c r="B4" s="9"/>
      <c r="C4" s="8"/>
      <c r="D4" s="526" t="s">
        <v>623</v>
      </c>
      <c r="E4" s="526"/>
      <c r="F4" s="526"/>
      <c r="G4" s="526"/>
      <c r="H4" s="526"/>
      <c r="I4" s="526"/>
      <c r="J4" s="526"/>
      <c r="K4" s="526"/>
      <c r="L4" s="526"/>
      <c r="M4" s="526"/>
      <c r="N4" s="526"/>
      <c r="O4" s="526"/>
      <c r="P4" s="526"/>
      <c r="Q4" s="526"/>
      <c r="R4" s="526"/>
      <c r="S4" s="526"/>
      <c r="T4" s="526"/>
      <c r="U4" s="526"/>
      <c r="V4" s="526"/>
      <c r="W4" s="526"/>
      <c r="X4" s="526"/>
      <c r="Y4" s="526"/>
      <c r="Z4" s="8"/>
    </row>
    <row r="5" spans="1:26" ht="15" customHeight="1" thickTop="1">
      <c r="C5" s="171"/>
      <c r="D5" s="212"/>
      <c r="E5" s="212"/>
      <c r="F5" s="212"/>
      <c r="G5" s="212"/>
      <c r="H5" s="212"/>
      <c r="I5" s="212"/>
      <c r="J5" s="212"/>
      <c r="K5" s="212"/>
      <c r="L5" s="212"/>
      <c r="M5" s="212"/>
      <c r="N5" s="212"/>
      <c r="O5" s="212"/>
      <c r="P5" s="212"/>
      <c r="Q5" s="212"/>
      <c r="R5" s="212"/>
      <c r="S5" s="212"/>
      <c r="T5" s="212"/>
      <c r="U5" s="212"/>
      <c r="V5" s="212"/>
      <c r="W5" s="212"/>
      <c r="X5" s="212"/>
      <c r="Y5" s="212"/>
    </row>
    <row r="6" spans="1:26" s="381" customFormat="1" ht="40.049999999999997" customHeight="1">
      <c r="A6" s="5"/>
      <c r="B6" s="5"/>
      <c r="C6" s="4"/>
      <c r="D6" s="527"/>
      <c r="E6" s="528"/>
      <c r="F6" s="528"/>
      <c r="G6" s="528"/>
      <c r="H6" s="528"/>
      <c r="I6" s="528"/>
      <c r="J6" s="528"/>
      <c r="K6" s="528"/>
      <c r="L6" s="528"/>
      <c r="M6" s="528"/>
      <c r="N6" s="528"/>
      <c r="O6" s="528"/>
      <c r="P6" s="528"/>
      <c r="Q6" s="528"/>
      <c r="R6" s="528"/>
      <c r="S6" s="528"/>
      <c r="T6" s="528"/>
      <c r="U6" s="528"/>
      <c r="V6" s="528"/>
      <c r="W6" s="528"/>
      <c r="X6" s="528"/>
      <c r="Y6" s="528"/>
      <c r="Z6" s="4"/>
    </row>
    <row r="7" spans="1:26" ht="15" customHeight="1">
      <c r="B7" s="1" t="s">
        <v>4544</v>
      </c>
      <c r="C7" s="171"/>
      <c r="D7" s="529" t="s">
        <v>117</v>
      </c>
      <c r="E7" s="529"/>
      <c r="F7" s="529"/>
      <c r="G7" s="529"/>
      <c r="H7" s="529"/>
      <c r="I7" s="529"/>
      <c r="J7" s="529"/>
      <c r="K7" s="529"/>
      <c r="L7" s="529"/>
      <c r="M7" s="529"/>
      <c r="N7" s="529"/>
      <c r="O7" s="529"/>
      <c r="P7" s="529"/>
      <c r="Q7" s="529"/>
      <c r="R7" s="529"/>
      <c r="S7" s="529"/>
      <c r="T7" s="529"/>
      <c r="U7" s="529"/>
      <c r="V7" s="529"/>
      <c r="W7" s="529"/>
      <c r="X7" s="2"/>
      <c r="Y7" s="378"/>
    </row>
    <row r="8" spans="1:26" ht="15" customHeight="1">
      <c r="C8" s="1"/>
      <c r="D8" s="529"/>
      <c r="E8" s="529"/>
      <c r="F8" s="529"/>
      <c r="G8" s="529"/>
      <c r="H8" s="529"/>
      <c r="I8" s="529"/>
      <c r="J8" s="529"/>
      <c r="K8" s="529"/>
      <c r="L8" s="529"/>
      <c r="M8" s="529"/>
      <c r="N8" s="529"/>
      <c r="O8" s="529"/>
      <c r="P8" s="529"/>
      <c r="Q8" s="529"/>
      <c r="R8" s="529"/>
      <c r="S8" s="529"/>
      <c r="T8" s="529"/>
      <c r="U8" s="529"/>
      <c r="V8" s="529"/>
      <c r="W8" s="529"/>
      <c r="X8" s="2"/>
      <c r="Y8" s="378"/>
    </row>
    <row r="9" spans="1:26" ht="21" customHeight="1">
      <c r="C9" s="1"/>
      <c r="D9" s="575" t="s">
        <v>593</v>
      </c>
      <c r="E9" s="575"/>
      <c r="F9" s="304"/>
      <c r="G9" s="304"/>
      <c r="H9" s="304"/>
      <c r="I9" s="304"/>
      <c r="J9" s="304"/>
      <c r="K9" s="304"/>
      <c r="L9" s="304"/>
      <c r="M9" s="304"/>
      <c r="N9" s="183"/>
      <c r="O9" s="183"/>
      <c r="P9" s="183"/>
      <c r="Q9" s="183"/>
      <c r="R9" s="183"/>
      <c r="S9" s="183"/>
      <c r="T9" s="183"/>
      <c r="U9" s="183"/>
      <c r="V9" s="183"/>
      <c r="W9" s="183"/>
      <c r="X9" s="2"/>
      <c r="Y9" s="378"/>
    </row>
    <row r="10" spans="1:26" ht="42" customHeight="1">
      <c r="C10" s="1"/>
      <c r="D10" s="576"/>
      <c r="E10" s="576"/>
      <c r="F10" s="516" t="s">
        <v>2309</v>
      </c>
      <c r="G10" s="516"/>
      <c r="H10" s="517"/>
      <c r="I10" s="515" t="s">
        <v>105</v>
      </c>
      <c r="J10" s="516"/>
      <c r="K10" s="517"/>
      <c r="L10" s="571" t="s">
        <v>5233</v>
      </c>
      <c r="M10" s="572"/>
      <c r="N10" s="573"/>
      <c r="O10" s="571" t="s">
        <v>5234</v>
      </c>
      <c r="P10" s="572"/>
      <c r="Q10" s="573"/>
      <c r="R10" s="571" t="s">
        <v>6695</v>
      </c>
      <c r="S10" s="572"/>
      <c r="T10" s="573"/>
      <c r="U10" s="515" t="s">
        <v>5235</v>
      </c>
      <c r="V10" s="516"/>
      <c r="W10" s="516"/>
      <c r="X10" s="2"/>
      <c r="Y10" s="378"/>
      <c r="Z10" s="378"/>
    </row>
    <row r="11" spans="1:26" s="381" customFormat="1" ht="18">
      <c r="A11" s="5"/>
      <c r="B11" s="277"/>
      <c r="C11" s="1"/>
      <c r="D11" s="305"/>
      <c r="E11" s="306"/>
      <c r="F11" s="229">
        <f>EOMONTH($A$3,-12)</f>
        <v>44926</v>
      </c>
      <c r="G11" s="229">
        <f>EOMONTH($A$3,-3)</f>
        <v>45199</v>
      </c>
      <c r="H11" s="307">
        <f>$A$3</f>
        <v>45261</v>
      </c>
      <c r="I11" s="229">
        <f>EOMONTH($A$3,-12)</f>
        <v>44926</v>
      </c>
      <c r="J11" s="229">
        <f>EOMONTH($A$3,-3)</f>
        <v>45199</v>
      </c>
      <c r="K11" s="307">
        <f>$A$3</f>
        <v>45261</v>
      </c>
      <c r="L11" s="229">
        <f>EOMONTH($A$3,-12)</f>
        <v>44926</v>
      </c>
      <c r="M11" s="229">
        <f>EOMONTH($A$3,-3)</f>
        <v>45199</v>
      </c>
      <c r="N11" s="307">
        <f>$A$3</f>
        <v>45261</v>
      </c>
      <c r="O11" s="229">
        <f>EOMONTH($A$3,-12)</f>
        <v>44926</v>
      </c>
      <c r="P11" s="229">
        <f>EOMONTH($A$3,-3)</f>
        <v>45199</v>
      </c>
      <c r="Q11" s="307">
        <f>$A$3</f>
        <v>45261</v>
      </c>
      <c r="R11" s="229">
        <f>EOMONTH($A$3,-12)</f>
        <v>44926</v>
      </c>
      <c r="S11" s="229">
        <f>EOMONTH($A$3,-3)</f>
        <v>45199</v>
      </c>
      <c r="T11" s="307">
        <f>$A$3</f>
        <v>45261</v>
      </c>
      <c r="U11" s="229">
        <f>EOMONTH($A$3,-12)</f>
        <v>44926</v>
      </c>
      <c r="V11" s="229">
        <f>EOMONTH($A$3,-3)</f>
        <v>45199</v>
      </c>
      <c r="W11" s="307">
        <f>$A$3</f>
        <v>45261</v>
      </c>
      <c r="X11" s="5"/>
    </row>
    <row r="12" spans="1:26" ht="21" customHeight="1">
      <c r="A12" s="2">
        <v>1</v>
      </c>
      <c r="B12" s="1" t="s">
        <v>13</v>
      </c>
      <c r="D12" s="518" t="s">
        <v>13</v>
      </c>
      <c r="E12" s="519"/>
      <c r="F12" s="194">
        <f>IFERROR(INDEX('Data Annex'!$K$1:$BS$4779,MATCH(F$1&amp;"|"&amp;$B12,'Data Annex'!$K$1:$K$4779,0),MATCH(F$2,'Data Annex'!$K$1:$BS$1,0)),"")</f>
        <v>0.12214053337124388</v>
      </c>
      <c r="G12" s="194">
        <f>IFERROR(INDEX('Data Annex'!$K$1:$BS$4779,MATCH(G$1&amp;"|"&amp;$B12,'Data Annex'!$K$1:$K$4779,0),MATCH(G$2,'Data Annex'!$K$1:$BS$1,0)),"")</f>
        <v>0.14420673203752762</v>
      </c>
      <c r="H12" s="195">
        <f>IFERROR(INDEX('Data Annex'!$K$1:$BS$4779,MATCH(H$1&amp;"|"&amp;$B12,'Data Annex'!$K$1:$K$4779,0),MATCH(H$2,'Data Annex'!$K$1:$BS$1,0)),"")</f>
        <v>0.15413851226212433</v>
      </c>
      <c r="I12" s="194">
        <f>IFERROR(INDEX('Data Annex'!$K$1:$BS$4779,MATCH(I$1&amp;"|"&amp;$B12,'Data Annex'!$K$1:$K$4779,0),MATCH(I$2,'Data Annex'!$K$1:$BS$1,0)),"")</f>
        <v>8.1720405987848119E-2</v>
      </c>
      <c r="J12" s="194">
        <f>IFERROR(INDEX('Data Annex'!$K$1:$BS$4779,MATCH(J$1&amp;"|"&amp;$B12,'Data Annex'!$K$1:$K$4779,0),MATCH(J$2,'Data Annex'!$K$1:$BS$1,0)),"")</f>
        <v>0.10664577645156824</v>
      </c>
      <c r="K12" s="309">
        <f>IFERROR(INDEX('Data Annex'!$K$1:$BS$4779,MATCH(K$1&amp;"|"&amp;$B12,'Data Annex'!$K$1:$K$4779,0),MATCH(K$2,'Data Annex'!$K$1:$BS$1,0)),"")</f>
        <v>8.6992260027939181E-2</v>
      </c>
      <c r="L12" s="308">
        <f>IFERROR(INDEX('Data Annex'!$K$1:$BS$4779,MATCH(L$1&amp;"|"&amp;$B12,'Data Annex'!$K$1:$K$4779,0),MATCH(L$2,'Data Annex'!$K$1:$BS$1,0)),"")</f>
        <v>0.40847498603865473</v>
      </c>
      <c r="M12" s="308">
        <f>IFERROR(INDEX('Data Annex'!$K$1:$BS$4779,MATCH(M$1&amp;"|"&amp;$B12,'Data Annex'!$K$1:$K$4779,0),MATCH(M$2,'Data Annex'!$K$1:$BS$1,0)),"")</f>
        <v>0.39640125798734355</v>
      </c>
      <c r="N12" s="309">
        <f>IFERROR(INDEX('Data Annex'!$K$1:$BS$4779,MATCH(N$1&amp;"|"&amp;$B12,'Data Annex'!$K$1:$K$4779,0),MATCH(N$2,'Data Annex'!$K$1:$BS$1,0)),"")</f>
        <v>0.41115450306190054</v>
      </c>
      <c r="O12" s="308">
        <f>IFERROR(INDEX('Data Annex'!$K$1:$BS$4779,MATCH(O$1&amp;"|"&amp;$B12,'Data Annex'!$K$1:$K$4779,0),MATCH(O$2,'Data Annex'!$K$1:$BS$1,0)),"")</f>
        <v>0.1840375364227457</v>
      </c>
      <c r="P12" s="308">
        <f>IFERROR(INDEX('Data Annex'!$K$1:$BS$4779,MATCH(P$1&amp;"|"&amp;$B12,'Data Annex'!$K$1:$K$4779,0),MATCH(P$2,'Data Annex'!$K$1:$BS$1,0)),"")</f>
        <v>0.17283537417485351</v>
      </c>
      <c r="Q12" s="309">
        <f>IFERROR(INDEX('Data Annex'!$K$1:$BS$4779,MATCH(Q$1&amp;"|"&amp;$B12,'Data Annex'!$K$1:$K$4779,0),MATCH(Q$2,'Data Annex'!$K$1:$BS$1,0)),"")</f>
        <v>0.17791412450395563</v>
      </c>
      <c r="R12" s="308">
        <f>IFERROR(INDEX('Data Annex'!$K$1:$BS$4779,MATCH(R$1&amp;"|"&amp;$B12,'Data Annex'!$K$1:$K$4779,0),MATCH(R$2,'Data Annex'!$K$1:$BS$1,0)),"")</f>
        <v>9.1125935276194822E-2</v>
      </c>
      <c r="S12" s="308">
        <f>IFERROR(INDEX('Data Annex'!$K$1:$BS$4779,MATCH(S$1&amp;"|"&amp;$B12,'Data Annex'!$K$1:$K$4779,0),MATCH(S$2,'Data Annex'!$K$1:$BS$1,0)),"")</f>
        <v>0.1036516271067794</v>
      </c>
      <c r="T12" s="309">
        <f>IFERROR(INDEX('Data Annex'!$K$1:$BS$4779,MATCH(T$1&amp;"|"&amp;$B12,'Data Annex'!$K$1:$K$4779,0),MATCH(T$2,'Data Annex'!$K$1:$BS$1,0)),"")</f>
        <v>9.9727706411813333E-2</v>
      </c>
      <c r="U12" s="194">
        <f t="shared" ref="U12:U34" si="1">1-F12-I12-L12-O12-R12</f>
        <v>0.11250060290331275</v>
      </c>
      <c r="V12" s="194">
        <f t="shared" ref="V12:V34" si="2">1-G12-J12-M12-P12-S12</f>
        <v>7.6259232241927641E-2</v>
      </c>
      <c r="W12" s="195">
        <f t="shared" ref="W12:W34" si="3">1-H12-K12-N12-Q12-T12</f>
        <v>7.0072893732266966E-2</v>
      </c>
      <c r="X12" s="2"/>
      <c r="Y12" s="378"/>
      <c r="Z12" s="378"/>
    </row>
    <row r="13" spans="1:26" ht="21" customHeight="1">
      <c r="A13" s="2">
        <v>2</v>
      </c>
      <c r="B13" s="1" t="s">
        <v>14</v>
      </c>
      <c r="D13" s="518" t="s">
        <v>14</v>
      </c>
      <c r="E13" s="519"/>
      <c r="F13" s="192">
        <f>IFERROR(INDEX('Data Annex'!$K$1:$BS$4779,MATCH(F$1&amp;"|"&amp;$B13,'Data Annex'!$K$1:$K$4779,0),MATCH(F$2,'Data Annex'!$K$1:$BS$1,0)),"")</f>
        <v>0.1119839713006695</v>
      </c>
      <c r="G13" s="192">
        <f>IFERROR(INDEX('Data Annex'!$K$1:$BS$4779,MATCH(G$1&amp;"|"&amp;$B13,'Data Annex'!$K$1:$K$4779,0),MATCH(G$2,'Data Annex'!$K$1:$BS$1,0)),"")</f>
        <v>0.14692320445509444</v>
      </c>
      <c r="H13" s="196">
        <f>IFERROR(INDEX('Data Annex'!$K$1:$BS$4779,MATCH(H$1&amp;"|"&amp;$B13,'Data Annex'!$K$1:$K$4779,0),MATCH(H$2,'Data Annex'!$K$1:$BS$1,0)),"")</f>
        <v>0.15478877546420913</v>
      </c>
      <c r="I13" s="192">
        <f>IFERROR(INDEX('Data Annex'!$K$1:$BS$4779,MATCH(I$1&amp;"|"&amp;$B13,'Data Annex'!$K$1:$K$4779,0),MATCH(I$2,'Data Annex'!$K$1:$BS$1,0)),"")</f>
        <v>6.4061518229641748E-2</v>
      </c>
      <c r="J13" s="192">
        <f>IFERROR(INDEX('Data Annex'!$K$1:$BS$4779,MATCH(J$1&amp;"|"&amp;$B13,'Data Annex'!$K$1:$K$4779,0),MATCH(J$2,'Data Annex'!$K$1:$BS$1,0)),"")</f>
        <v>0.1053282760368318</v>
      </c>
      <c r="K13" s="311">
        <f>IFERROR(INDEX('Data Annex'!$K$1:$BS$4779,MATCH(K$1&amp;"|"&amp;$B13,'Data Annex'!$K$1:$K$4779,0),MATCH(K$2,'Data Annex'!$K$1:$BS$1,0)),"")</f>
        <v>8.6396768494468118E-2</v>
      </c>
      <c r="L13" s="310">
        <f>IFERROR(INDEX('Data Annex'!$K$1:$BS$4779,MATCH(L$1&amp;"|"&amp;$B13,'Data Annex'!$K$1:$K$4779,0),MATCH(L$2,'Data Annex'!$K$1:$BS$1,0)),"")</f>
        <v>0.42002618514321766</v>
      </c>
      <c r="M13" s="310">
        <f>IFERROR(INDEX('Data Annex'!$K$1:$BS$4779,MATCH(M$1&amp;"|"&amp;$B13,'Data Annex'!$K$1:$K$4779,0),MATCH(M$2,'Data Annex'!$K$1:$BS$1,0)),"")</f>
        <v>0.39797677229685485</v>
      </c>
      <c r="N13" s="311">
        <f>IFERROR(INDEX('Data Annex'!$K$1:$BS$4779,MATCH(N$1&amp;"|"&amp;$B13,'Data Annex'!$K$1:$K$4779,0),MATCH(N$2,'Data Annex'!$K$1:$BS$1,0)),"")</f>
        <v>0.40663720717026369</v>
      </c>
      <c r="O13" s="310">
        <f>IFERROR(INDEX('Data Annex'!$K$1:$BS$4779,MATCH(O$1&amp;"|"&amp;$B13,'Data Annex'!$K$1:$K$4779,0),MATCH(O$2,'Data Annex'!$K$1:$BS$1,0)),"")</f>
        <v>0.16092511961111469</v>
      </c>
      <c r="P13" s="310">
        <f>IFERROR(INDEX('Data Annex'!$K$1:$BS$4779,MATCH(P$1&amp;"|"&amp;$B13,'Data Annex'!$K$1:$K$4779,0),MATCH(P$2,'Data Annex'!$K$1:$BS$1,0)),"")</f>
        <v>0.15298218081159423</v>
      </c>
      <c r="Q13" s="311">
        <f>IFERROR(INDEX('Data Annex'!$K$1:$BS$4779,MATCH(Q$1&amp;"|"&amp;$B13,'Data Annex'!$K$1:$K$4779,0),MATCH(Q$2,'Data Annex'!$K$1:$BS$1,0)),"")</f>
        <v>0.15692385769148451</v>
      </c>
      <c r="R13" s="310">
        <f>IFERROR(INDEX('Data Annex'!$K$1:$BS$4779,MATCH(R$1&amp;"|"&amp;$B13,'Data Annex'!$K$1:$K$4779,0),MATCH(R$2,'Data Annex'!$K$1:$BS$1,0)),"")</f>
        <v>0.11746232522274908</v>
      </c>
      <c r="S13" s="310">
        <f>IFERROR(INDEX('Data Annex'!$K$1:$BS$4779,MATCH(S$1&amp;"|"&amp;$B13,'Data Annex'!$K$1:$K$4779,0),MATCH(S$2,'Data Annex'!$K$1:$BS$1,0)),"")</f>
        <v>0.11626004230702262</v>
      </c>
      <c r="T13" s="311">
        <f>IFERROR(INDEX('Data Annex'!$K$1:$BS$4779,MATCH(T$1&amp;"|"&amp;$B13,'Data Annex'!$K$1:$K$4779,0),MATCH(T$2,'Data Annex'!$K$1:$BS$1,0)),"")</f>
        <v>0.11473546133389272</v>
      </c>
      <c r="U13" s="192">
        <f t="shared" si="1"/>
        <v>0.12554088049260728</v>
      </c>
      <c r="V13" s="192">
        <f t="shared" si="2"/>
        <v>8.0529524092602042E-2</v>
      </c>
      <c r="W13" s="196">
        <f t="shared" si="3"/>
        <v>8.0517929845681888E-2</v>
      </c>
      <c r="X13" s="2"/>
      <c r="Y13" s="378"/>
      <c r="Z13" s="378"/>
    </row>
    <row r="14" spans="1:26" ht="21" customHeight="1">
      <c r="A14" s="2">
        <v>3</v>
      </c>
      <c r="B14" s="1" t="s">
        <v>92</v>
      </c>
      <c r="D14" s="518" t="s">
        <v>92</v>
      </c>
      <c r="E14" s="519"/>
      <c r="F14" s="194">
        <f>IFERROR(INDEX('Data Annex'!$K$1:$BS$4779,MATCH(F$1&amp;"|"&amp;$B14,'Data Annex'!$K$1:$K$4779,0),MATCH(F$2,'Data Annex'!$K$1:$BS$1,0)),"")</f>
        <v>4.6774807529810459E-3</v>
      </c>
      <c r="G14" s="194">
        <f>IFERROR(INDEX('Data Annex'!$K$1:$BS$4779,MATCH(G$1&amp;"|"&amp;$B14,'Data Annex'!$K$1:$K$4779,0),MATCH(G$2,'Data Annex'!$K$1:$BS$1,0)),"")</f>
        <v>1.4926781626725632E-2</v>
      </c>
      <c r="H14" s="195">
        <f>IFERROR(INDEX('Data Annex'!$K$1:$BS$4779,MATCH(H$1&amp;"|"&amp;$B14,'Data Annex'!$K$1:$K$4779,0),MATCH(H$2,'Data Annex'!$K$1:$BS$1,0)),"")</f>
        <v>1.5983297625060344E-2</v>
      </c>
      <c r="I14" s="194">
        <f>IFERROR(INDEX('Data Annex'!$K$1:$BS$4779,MATCH(I$1&amp;"|"&amp;$B14,'Data Annex'!$K$1:$K$4779,0),MATCH(I$2,'Data Annex'!$K$1:$BS$1,0)),"")</f>
        <v>7.4362000070676407E-2</v>
      </c>
      <c r="J14" s="194">
        <f>IFERROR(INDEX('Data Annex'!$K$1:$BS$4779,MATCH(J$1&amp;"|"&amp;$B14,'Data Annex'!$K$1:$K$4779,0),MATCH(J$2,'Data Annex'!$K$1:$BS$1,0)),"")</f>
        <v>8.1794621404959453E-2</v>
      </c>
      <c r="K14" s="309">
        <f>IFERROR(INDEX('Data Annex'!$K$1:$BS$4779,MATCH(K$1&amp;"|"&amp;$B14,'Data Annex'!$K$1:$K$4779,0),MATCH(K$2,'Data Annex'!$K$1:$BS$1,0)),"")</f>
        <v>8.5167664039341298E-2</v>
      </c>
      <c r="L14" s="308">
        <f>IFERROR(INDEX('Data Annex'!$K$1:$BS$4779,MATCH(L$1&amp;"|"&amp;$B14,'Data Annex'!$K$1:$K$4779,0),MATCH(L$2,'Data Annex'!$K$1:$BS$1,0)),"")</f>
        <v>0.56421471730258277</v>
      </c>
      <c r="M14" s="308">
        <f>IFERROR(INDEX('Data Annex'!$K$1:$BS$4779,MATCH(M$1&amp;"|"&amp;$B14,'Data Annex'!$K$1:$K$4779,0),MATCH(M$2,'Data Annex'!$K$1:$BS$1,0)),"")</f>
        <v>0.55898554912683407</v>
      </c>
      <c r="N14" s="309">
        <f>IFERROR(INDEX('Data Annex'!$K$1:$BS$4779,MATCH(N$1&amp;"|"&amp;$B14,'Data Annex'!$K$1:$K$4779,0),MATCH(N$2,'Data Annex'!$K$1:$BS$1,0)),"")</f>
        <v>0.55925878877215662</v>
      </c>
      <c r="O14" s="308">
        <f>IFERROR(INDEX('Data Annex'!$K$1:$BS$4779,MATCH(O$1&amp;"|"&amp;$B14,'Data Annex'!$K$1:$K$4779,0),MATCH(O$2,'Data Annex'!$K$1:$BS$1,0)),"")</f>
        <v>0.28516122048309561</v>
      </c>
      <c r="P14" s="308">
        <f>IFERROR(INDEX('Data Annex'!$K$1:$BS$4779,MATCH(P$1&amp;"|"&amp;$B14,'Data Annex'!$K$1:$K$4779,0),MATCH(P$2,'Data Annex'!$K$1:$BS$1,0)),"")</f>
        <v>0.28839290218504721</v>
      </c>
      <c r="Q14" s="309">
        <f>IFERROR(INDEX('Data Annex'!$K$1:$BS$4779,MATCH(Q$1&amp;"|"&amp;$B14,'Data Annex'!$K$1:$K$4779,0),MATCH(Q$2,'Data Annex'!$K$1:$BS$1,0)),"")</f>
        <v>0.28215341301456942</v>
      </c>
      <c r="R14" s="308">
        <f>IFERROR(INDEX('Data Annex'!$K$1:$BS$4779,MATCH(R$1&amp;"|"&amp;$B14,'Data Annex'!$K$1:$K$4779,0),MATCH(R$2,'Data Annex'!$K$1:$BS$1,0)),"")</f>
        <v>5.3800310528860799E-2</v>
      </c>
      <c r="S14" s="308">
        <f>IFERROR(INDEX('Data Annex'!$K$1:$BS$4779,MATCH(S$1&amp;"|"&amp;$B14,'Data Annex'!$K$1:$K$4779,0),MATCH(S$2,'Data Annex'!$K$1:$BS$1,0)),"")</f>
        <v>3.7756237176570631E-2</v>
      </c>
      <c r="T14" s="309">
        <f>IFERROR(INDEX('Data Annex'!$K$1:$BS$4779,MATCH(T$1&amp;"|"&amp;$B14,'Data Annex'!$K$1:$K$4779,0),MATCH(T$2,'Data Annex'!$K$1:$BS$1,0)),"")</f>
        <v>4.0241413260192614E-2</v>
      </c>
      <c r="U14" s="194">
        <f t="shared" si="1"/>
        <v>1.7784270861803404E-2</v>
      </c>
      <c r="V14" s="194">
        <f t="shared" si="2"/>
        <v>1.8143908479863011E-2</v>
      </c>
      <c r="W14" s="195">
        <f t="shared" si="3"/>
        <v>1.7195423288679713E-2</v>
      </c>
      <c r="X14" s="2"/>
      <c r="Y14" s="378"/>
      <c r="Z14" s="378"/>
    </row>
    <row r="15" spans="1:26" ht="21" customHeight="1">
      <c r="A15" s="2">
        <v>4</v>
      </c>
      <c r="B15" s="1" t="s">
        <v>15</v>
      </c>
      <c r="D15" s="518" t="s">
        <v>15</v>
      </c>
      <c r="E15" s="519"/>
      <c r="F15" s="192">
        <f>IFERROR(INDEX('Data Annex'!$K$1:$BS$4779,MATCH(F$1&amp;"|"&amp;$B15,'Data Annex'!$K$1:$K$4779,0),MATCH(F$2,'Data Annex'!$K$1:$BS$1,0)),"")</f>
        <v>2.0141441189897327E-2</v>
      </c>
      <c r="G15" s="192">
        <f>IFERROR(INDEX('Data Annex'!$K$1:$BS$4779,MATCH(G$1&amp;"|"&amp;$B15,'Data Annex'!$K$1:$K$4779,0),MATCH(G$2,'Data Annex'!$K$1:$BS$1,0)),"")</f>
        <v>3.3155041226265662E-2</v>
      </c>
      <c r="H15" s="196">
        <f>IFERROR(INDEX('Data Annex'!$K$1:$BS$4779,MATCH(H$1&amp;"|"&amp;$B15,'Data Annex'!$K$1:$K$4779,0),MATCH(H$2,'Data Annex'!$K$1:$BS$1,0)),"")</f>
        <v>3.3772320442945494E-2</v>
      </c>
      <c r="I15" s="192">
        <f>IFERROR(INDEX('Data Annex'!$K$1:$BS$4779,MATCH(I$1&amp;"|"&amp;$B15,'Data Annex'!$K$1:$K$4779,0),MATCH(I$2,'Data Annex'!$K$1:$BS$1,0)),"")</f>
        <v>1.4789840621368316E-2</v>
      </c>
      <c r="J15" s="192">
        <f>IFERROR(INDEX('Data Annex'!$K$1:$BS$4779,MATCH(J$1&amp;"|"&amp;$B15,'Data Annex'!$K$1:$K$4779,0),MATCH(J$2,'Data Annex'!$K$1:$BS$1,0)),"")</f>
        <v>1.3258358587725796E-2</v>
      </c>
      <c r="K15" s="311">
        <f>IFERROR(INDEX('Data Annex'!$K$1:$BS$4779,MATCH(K$1&amp;"|"&amp;$B15,'Data Annex'!$K$1:$K$4779,0),MATCH(K$2,'Data Annex'!$K$1:$BS$1,0)),"")</f>
        <v>1.3907714267064329E-2</v>
      </c>
      <c r="L15" s="310">
        <f>IFERROR(INDEX('Data Annex'!$K$1:$BS$4779,MATCH(L$1&amp;"|"&amp;$B15,'Data Annex'!$K$1:$K$4779,0),MATCH(L$2,'Data Annex'!$K$1:$BS$1,0)),"")</f>
        <v>0.58457367171494623</v>
      </c>
      <c r="M15" s="310">
        <f>IFERROR(INDEX('Data Annex'!$K$1:$BS$4779,MATCH(M$1&amp;"|"&amp;$B15,'Data Annex'!$K$1:$K$4779,0),MATCH(M$2,'Data Annex'!$K$1:$BS$1,0)),"")</f>
        <v>0.5739364746251302</v>
      </c>
      <c r="N15" s="311">
        <f>IFERROR(INDEX('Data Annex'!$K$1:$BS$4779,MATCH(N$1&amp;"|"&amp;$B15,'Data Annex'!$K$1:$K$4779,0),MATCH(N$2,'Data Annex'!$K$1:$BS$1,0)),"")</f>
        <v>0.57245740396610201</v>
      </c>
      <c r="O15" s="310">
        <f>IFERROR(INDEX('Data Annex'!$K$1:$BS$4779,MATCH(O$1&amp;"|"&amp;$B15,'Data Annex'!$K$1:$K$4779,0),MATCH(O$2,'Data Annex'!$K$1:$BS$1,0)),"")</f>
        <v>0.18523041745322633</v>
      </c>
      <c r="P15" s="310">
        <f>IFERROR(INDEX('Data Annex'!$K$1:$BS$4779,MATCH(P$1&amp;"|"&amp;$B15,'Data Annex'!$K$1:$K$4779,0),MATCH(P$2,'Data Annex'!$K$1:$BS$1,0)),"")</f>
        <v>0.18446149104147672</v>
      </c>
      <c r="Q15" s="311">
        <f>IFERROR(INDEX('Data Annex'!$K$1:$BS$4779,MATCH(Q$1&amp;"|"&amp;$B15,'Data Annex'!$K$1:$K$4779,0),MATCH(Q$2,'Data Annex'!$K$1:$BS$1,0)),"")</f>
        <v>0.17952374832886675</v>
      </c>
      <c r="R15" s="310">
        <f>IFERROR(INDEX('Data Annex'!$K$1:$BS$4779,MATCH(R$1&amp;"|"&amp;$B15,'Data Annex'!$K$1:$K$4779,0),MATCH(R$2,'Data Annex'!$K$1:$BS$1,0)),"")</f>
        <v>7.7026417477520523E-2</v>
      </c>
      <c r="S15" s="310">
        <f>IFERROR(INDEX('Data Annex'!$K$1:$BS$4779,MATCH(S$1&amp;"|"&amp;$B15,'Data Annex'!$K$1:$K$4779,0),MATCH(S$2,'Data Annex'!$K$1:$BS$1,0)),"")</f>
        <v>7.3943549487397287E-2</v>
      </c>
      <c r="T15" s="311">
        <f>IFERROR(INDEX('Data Annex'!$K$1:$BS$4779,MATCH(T$1&amp;"|"&amp;$B15,'Data Annex'!$K$1:$K$4779,0),MATCH(T$2,'Data Annex'!$K$1:$BS$1,0)),"")</f>
        <v>7.7734626456444231E-2</v>
      </c>
      <c r="U15" s="192">
        <f t="shared" si="1"/>
        <v>0.11823821154304122</v>
      </c>
      <c r="V15" s="192">
        <f t="shared" si="2"/>
        <v>0.12124508503200429</v>
      </c>
      <c r="W15" s="196">
        <f t="shared" si="3"/>
        <v>0.1226041865385772</v>
      </c>
      <c r="X15" s="2"/>
      <c r="Y15" s="378"/>
      <c r="Z15" s="378"/>
    </row>
    <row r="16" spans="1:26" s="382" customFormat="1" ht="21" customHeight="1">
      <c r="A16" s="7">
        <v>5</v>
      </c>
      <c r="B16" s="1" t="s">
        <v>91</v>
      </c>
      <c r="C16" s="7"/>
      <c r="D16" s="518" t="s">
        <v>91</v>
      </c>
      <c r="E16" s="519"/>
      <c r="F16" s="194">
        <f>IFERROR(INDEX('Data Annex'!$K$1:$BS$4779,MATCH(F$1&amp;"|"&amp;$B16,'Data Annex'!$K$1:$K$4779,0),MATCH(F$2,'Data Annex'!$K$1:$BS$1,0)),"")</f>
        <v>9.5307857018416223E-2</v>
      </c>
      <c r="G16" s="194">
        <f>IFERROR(INDEX('Data Annex'!$K$1:$BS$4779,MATCH(G$1&amp;"|"&amp;$B16,'Data Annex'!$K$1:$K$4779,0),MATCH(G$2,'Data Annex'!$K$1:$BS$1,0)),"")</f>
        <v>7.2208261169642629E-2</v>
      </c>
      <c r="H16" s="195">
        <f>IFERROR(INDEX('Data Annex'!$K$1:$BS$4779,MATCH(H$1&amp;"|"&amp;$B16,'Data Annex'!$K$1:$K$4779,0),MATCH(H$2,'Data Annex'!$K$1:$BS$1,0)),"")</f>
        <v>4.7808610065014454E-2</v>
      </c>
      <c r="I16" s="194">
        <f>IFERROR(INDEX('Data Annex'!$K$1:$BS$4779,MATCH(I$1&amp;"|"&amp;$B16,'Data Annex'!$K$1:$K$4779,0),MATCH(I$2,'Data Annex'!$K$1:$BS$1,0)),"")</f>
        <v>6.4227791488354224E-2</v>
      </c>
      <c r="J16" s="194">
        <f>IFERROR(INDEX('Data Annex'!$K$1:$BS$4779,MATCH(J$1&amp;"|"&amp;$B16,'Data Annex'!$K$1:$K$4779,0),MATCH(J$2,'Data Annex'!$K$1:$BS$1,0)),"")</f>
        <v>0.10142243434347918</v>
      </c>
      <c r="K16" s="309">
        <f>IFERROR(INDEX('Data Annex'!$K$1:$BS$4779,MATCH(K$1&amp;"|"&amp;$B16,'Data Annex'!$K$1:$K$4779,0),MATCH(K$2,'Data Annex'!$K$1:$BS$1,0)),"")</f>
        <v>0.11524668088496054</v>
      </c>
      <c r="L16" s="308">
        <f>IFERROR(INDEX('Data Annex'!$K$1:$BS$4779,MATCH(L$1&amp;"|"&amp;$B16,'Data Annex'!$K$1:$K$4779,0),MATCH(L$2,'Data Annex'!$K$1:$BS$1,0)),"")</f>
        <v>0.49043811548464872</v>
      </c>
      <c r="M16" s="308">
        <f>IFERROR(INDEX('Data Annex'!$K$1:$BS$4779,MATCH(M$1&amp;"|"&amp;$B16,'Data Annex'!$K$1:$K$4779,0),MATCH(M$2,'Data Annex'!$K$1:$BS$1,0)),"")</f>
        <v>0.42564813097229592</v>
      </c>
      <c r="N16" s="309">
        <f>IFERROR(INDEX('Data Annex'!$K$1:$BS$4779,MATCH(N$1&amp;"|"&amp;$B16,'Data Annex'!$K$1:$K$4779,0),MATCH(N$2,'Data Annex'!$K$1:$BS$1,0)),"")</f>
        <v>0.45642469725174134</v>
      </c>
      <c r="O16" s="308">
        <f>IFERROR(INDEX('Data Annex'!$K$1:$BS$4779,MATCH(O$1&amp;"|"&amp;$B16,'Data Annex'!$K$1:$K$4779,0),MATCH(O$2,'Data Annex'!$K$1:$BS$1,0)),"")</f>
        <v>0.17902041030077276</v>
      </c>
      <c r="P16" s="308">
        <f>IFERROR(INDEX('Data Annex'!$K$1:$BS$4779,MATCH(P$1&amp;"|"&amp;$B16,'Data Annex'!$K$1:$K$4779,0),MATCH(P$2,'Data Annex'!$K$1:$BS$1,0)),"")</f>
        <v>0.16431710603044938</v>
      </c>
      <c r="Q16" s="309">
        <f>IFERROR(INDEX('Data Annex'!$K$1:$BS$4779,MATCH(Q$1&amp;"|"&amp;$B16,'Data Annex'!$K$1:$K$4779,0),MATCH(Q$2,'Data Annex'!$K$1:$BS$1,0)),"")</f>
        <v>0.1764306248268058</v>
      </c>
      <c r="R16" s="308">
        <f>IFERROR(INDEX('Data Annex'!$K$1:$BS$4779,MATCH(R$1&amp;"|"&amp;$B16,'Data Annex'!$K$1:$K$4779,0),MATCH(R$2,'Data Annex'!$K$1:$BS$1,0)),"")</f>
        <v>0.11114480203670818</v>
      </c>
      <c r="S16" s="308">
        <f>IFERROR(INDEX('Data Annex'!$K$1:$BS$4779,MATCH(S$1&amp;"|"&amp;$B16,'Data Annex'!$K$1:$K$4779,0),MATCH(S$2,'Data Annex'!$K$1:$BS$1,0)),"")</f>
        <v>0.19471326610674983</v>
      </c>
      <c r="T16" s="309">
        <f>IFERROR(INDEX('Data Annex'!$K$1:$BS$4779,MATCH(T$1&amp;"|"&amp;$B16,'Data Annex'!$K$1:$K$4779,0),MATCH(T$2,'Data Annex'!$K$1:$BS$1,0)),"")</f>
        <v>0.16339181619283713</v>
      </c>
      <c r="U16" s="194">
        <f t="shared" si="1"/>
        <v>5.9861023671099856E-2</v>
      </c>
      <c r="V16" s="194">
        <f t="shared" si="2"/>
        <v>4.1690801377383041E-2</v>
      </c>
      <c r="W16" s="195">
        <f t="shared" si="3"/>
        <v>4.0697570778640779E-2</v>
      </c>
      <c r="X16" s="7"/>
    </row>
    <row r="17" spans="1:26" ht="21" customHeight="1">
      <c r="A17" s="2">
        <v>6</v>
      </c>
      <c r="B17" s="1" t="s">
        <v>16</v>
      </c>
      <c r="D17" s="518" t="s">
        <v>16</v>
      </c>
      <c r="E17" s="519"/>
      <c r="F17" s="192">
        <f>IFERROR(INDEX('Data Annex'!$K$1:$BS$4779,MATCH(F$1&amp;"|"&amp;$B17,'Data Annex'!$K$1:$K$4779,0),MATCH(F$2,'Data Annex'!$K$1:$BS$1,0)),"")</f>
        <v>0.15469851419246419</v>
      </c>
      <c r="G17" s="192">
        <f>IFERROR(INDEX('Data Annex'!$K$1:$BS$4779,MATCH(G$1&amp;"|"&amp;$B17,'Data Annex'!$K$1:$K$4779,0),MATCH(G$2,'Data Annex'!$K$1:$BS$1,0)),"")</f>
        <v>0.1641064113418943</v>
      </c>
      <c r="H17" s="196">
        <f>IFERROR(INDEX('Data Annex'!$K$1:$BS$4779,MATCH(H$1&amp;"|"&amp;$B17,'Data Annex'!$K$1:$K$4779,0),MATCH(H$2,'Data Annex'!$K$1:$BS$1,0)),"")</f>
        <v>0.17203729653882013</v>
      </c>
      <c r="I17" s="192">
        <f>IFERROR(INDEX('Data Annex'!$K$1:$BS$4779,MATCH(I$1&amp;"|"&amp;$B17,'Data Annex'!$K$1:$K$4779,0),MATCH(I$2,'Data Annex'!$K$1:$BS$1,0)),"")</f>
        <v>0.11948779048015154</v>
      </c>
      <c r="J17" s="192">
        <f>IFERROR(INDEX('Data Annex'!$K$1:$BS$4779,MATCH(J$1&amp;"|"&amp;$B17,'Data Annex'!$K$1:$K$4779,0),MATCH(J$2,'Data Annex'!$K$1:$BS$1,0)),"")</f>
        <v>0.13743208709004842</v>
      </c>
      <c r="K17" s="311">
        <f>IFERROR(INDEX('Data Annex'!$K$1:$BS$4779,MATCH(K$1&amp;"|"&amp;$B17,'Data Annex'!$K$1:$K$4779,0),MATCH(K$2,'Data Annex'!$K$1:$BS$1,0)),"")</f>
        <v>0.13679624177973912</v>
      </c>
      <c r="L17" s="310">
        <f>IFERROR(INDEX('Data Annex'!$K$1:$BS$4779,MATCH(L$1&amp;"|"&amp;$B17,'Data Annex'!$K$1:$K$4779,0),MATCH(L$2,'Data Annex'!$K$1:$BS$1,0)),"")</f>
        <v>0.18896021166879504</v>
      </c>
      <c r="M17" s="310">
        <f>IFERROR(INDEX('Data Annex'!$K$1:$BS$4779,MATCH(M$1&amp;"|"&amp;$B17,'Data Annex'!$K$1:$K$4779,0),MATCH(M$2,'Data Annex'!$K$1:$BS$1,0)),"")</f>
        <v>0.18293995235545296</v>
      </c>
      <c r="N17" s="311">
        <f>IFERROR(INDEX('Data Annex'!$K$1:$BS$4779,MATCH(N$1&amp;"|"&amp;$B17,'Data Annex'!$K$1:$K$4779,0),MATCH(N$2,'Data Annex'!$K$1:$BS$1,0)),"")</f>
        <v>0.19864173721279943</v>
      </c>
      <c r="O17" s="310">
        <f>IFERROR(INDEX('Data Annex'!$K$1:$BS$4779,MATCH(O$1&amp;"|"&amp;$B17,'Data Annex'!$K$1:$K$4779,0),MATCH(O$2,'Data Annex'!$K$1:$BS$1,0)),"")</f>
        <v>0.13247548993826741</v>
      </c>
      <c r="P17" s="310">
        <f>IFERROR(INDEX('Data Annex'!$K$1:$BS$4779,MATCH(P$1&amp;"|"&amp;$B17,'Data Annex'!$K$1:$K$4779,0),MATCH(P$2,'Data Annex'!$K$1:$BS$1,0)),"")</f>
        <v>0.1296321408578105</v>
      </c>
      <c r="Q17" s="311">
        <f>IFERROR(INDEX('Data Annex'!$K$1:$BS$4779,MATCH(Q$1&amp;"|"&amp;$B17,'Data Annex'!$K$1:$K$4779,0),MATCH(Q$2,'Data Annex'!$K$1:$BS$1,0)),"")</f>
        <v>0.13889745077490018</v>
      </c>
      <c r="R17" s="310">
        <f>IFERROR(INDEX('Data Annex'!$K$1:$BS$4779,MATCH(R$1&amp;"|"&amp;$B17,'Data Annex'!$K$1:$K$4779,0),MATCH(R$2,'Data Annex'!$K$1:$BS$1,0)),"")</f>
        <v>0.17365968567297466</v>
      </c>
      <c r="S17" s="310">
        <f>IFERROR(INDEX('Data Annex'!$K$1:$BS$4779,MATCH(S$1&amp;"|"&amp;$B17,'Data Annex'!$K$1:$K$4779,0),MATCH(S$2,'Data Annex'!$K$1:$BS$1,0)),"")</f>
        <v>0.16395247608652608</v>
      </c>
      <c r="T17" s="311">
        <f>IFERROR(INDEX('Data Annex'!$K$1:$BS$4779,MATCH(T$1&amp;"|"&amp;$B17,'Data Annex'!$K$1:$K$4779,0),MATCH(T$2,'Data Annex'!$K$1:$BS$1,0)),"")</f>
        <v>0.16276099563430868</v>
      </c>
      <c r="U17" s="192">
        <f t="shared" si="1"/>
        <v>0.23071830804734714</v>
      </c>
      <c r="V17" s="192">
        <f t="shared" si="2"/>
        <v>0.22193693226826783</v>
      </c>
      <c r="W17" s="196">
        <f t="shared" si="3"/>
        <v>0.1908662780594324</v>
      </c>
      <c r="X17" s="2"/>
      <c r="Y17" s="378"/>
      <c r="Z17" s="378"/>
    </row>
    <row r="18" spans="1:26" s="383" customFormat="1" ht="21" customHeight="1">
      <c r="A18" s="10">
        <v>7</v>
      </c>
      <c r="B18" s="1" t="s">
        <v>17</v>
      </c>
      <c r="C18" s="10"/>
      <c r="D18" s="518" t="s">
        <v>17</v>
      </c>
      <c r="E18" s="519"/>
      <c r="F18" s="194">
        <f>IFERROR(INDEX('Data Annex'!$K$1:$BS$4779,MATCH(F$1&amp;"|"&amp;$B18,'Data Annex'!$K$1:$K$4779,0),MATCH(F$2,'Data Annex'!$K$1:$BS$1,0)),"")</f>
        <v>0.5261368428755</v>
      </c>
      <c r="G18" s="194">
        <f>IFERROR(INDEX('Data Annex'!$K$1:$BS$4779,MATCH(G$1&amp;"|"&amp;$B18,'Data Annex'!$K$1:$K$4779,0),MATCH(G$2,'Data Annex'!$K$1:$BS$1,0)),"")</f>
        <v>0.53073103953628586</v>
      </c>
      <c r="H18" s="195">
        <f>IFERROR(INDEX('Data Annex'!$K$1:$BS$4779,MATCH(H$1&amp;"|"&amp;$B18,'Data Annex'!$K$1:$K$4779,0),MATCH(H$2,'Data Annex'!$K$1:$BS$1,0)),"")</f>
        <v>0.54763592139171402</v>
      </c>
      <c r="I18" s="194">
        <f>IFERROR(INDEX('Data Annex'!$K$1:$BS$4779,MATCH(I$1&amp;"|"&amp;$B18,'Data Annex'!$K$1:$K$4779,0),MATCH(I$2,'Data Annex'!$K$1:$BS$1,0)),"")</f>
        <v>2.3246278899555075E-2</v>
      </c>
      <c r="J18" s="194">
        <f>IFERROR(INDEX('Data Annex'!$K$1:$BS$4779,MATCH(J$1&amp;"|"&amp;$B18,'Data Annex'!$K$1:$K$4779,0),MATCH(J$2,'Data Annex'!$K$1:$BS$1,0)),"")</f>
        <v>2.7493708549980976E-2</v>
      </c>
      <c r="K18" s="309">
        <f>IFERROR(INDEX('Data Annex'!$K$1:$BS$4779,MATCH(K$1&amp;"|"&amp;$B18,'Data Annex'!$K$1:$K$4779,0),MATCH(K$2,'Data Annex'!$K$1:$BS$1,0)),"")</f>
        <v>2.587579726243306E-2</v>
      </c>
      <c r="L18" s="308">
        <f>IFERROR(INDEX('Data Annex'!$K$1:$BS$4779,MATCH(L$1&amp;"|"&amp;$B18,'Data Annex'!$K$1:$K$4779,0),MATCH(L$2,'Data Annex'!$K$1:$BS$1,0)),"")</f>
        <v>0.11165490587254635</v>
      </c>
      <c r="M18" s="308">
        <f>IFERROR(INDEX('Data Annex'!$K$1:$BS$4779,MATCH(M$1&amp;"|"&amp;$B18,'Data Annex'!$K$1:$K$4779,0),MATCH(M$2,'Data Annex'!$K$1:$BS$1,0)),"")</f>
        <v>0.10610287271171932</v>
      </c>
      <c r="N18" s="309">
        <f>IFERROR(INDEX('Data Annex'!$K$1:$BS$4779,MATCH(N$1&amp;"|"&amp;$B18,'Data Annex'!$K$1:$K$4779,0),MATCH(N$2,'Data Annex'!$K$1:$BS$1,0)),"")</f>
        <v>0.11022530140430352</v>
      </c>
      <c r="O18" s="308">
        <f>IFERROR(INDEX('Data Annex'!$K$1:$BS$4779,MATCH(O$1&amp;"|"&amp;$B18,'Data Annex'!$K$1:$K$4779,0),MATCH(O$2,'Data Annex'!$K$1:$BS$1,0)),"")</f>
        <v>0.11266801224153453</v>
      </c>
      <c r="P18" s="308">
        <f>IFERROR(INDEX('Data Annex'!$K$1:$BS$4779,MATCH(P$1&amp;"|"&amp;$B18,'Data Annex'!$K$1:$K$4779,0),MATCH(P$2,'Data Annex'!$K$1:$BS$1,0)),"")</f>
        <v>0.10629818773132224</v>
      </c>
      <c r="Q18" s="309">
        <f>IFERROR(INDEX('Data Annex'!$K$1:$BS$4779,MATCH(Q$1&amp;"|"&amp;$B18,'Data Annex'!$K$1:$K$4779,0),MATCH(Q$2,'Data Annex'!$K$1:$BS$1,0)),"")</f>
        <v>0.10126771219873412</v>
      </c>
      <c r="R18" s="308">
        <f>IFERROR(INDEX('Data Annex'!$K$1:$BS$4779,MATCH(R$1&amp;"|"&amp;$B18,'Data Annex'!$K$1:$K$4779,0),MATCH(R$2,'Data Annex'!$K$1:$BS$1,0)),"")</f>
        <v>7.0712088986448082E-2</v>
      </c>
      <c r="S18" s="308">
        <f>IFERROR(INDEX('Data Annex'!$K$1:$BS$4779,MATCH(S$1&amp;"|"&amp;$B18,'Data Annex'!$K$1:$K$4779,0),MATCH(S$2,'Data Annex'!$K$1:$BS$1,0)),"")</f>
        <v>6.8174606093780177E-2</v>
      </c>
      <c r="T18" s="309">
        <f>IFERROR(INDEX('Data Annex'!$K$1:$BS$4779,MATCH(T$1&amp;"|"&amp;$B18,'Data Annex'!$K$1:$K$4779,0),MATCH(T$2,'Data Annex'!$K$1:$BS$1,0)),"")</f>
        <v>7.314459109527463E-2</v>
      </c>
      <c r="U18" s="194">
        <f t="shared" si="1"/>
        <v>0.15558187112441602</v>
      </c>
      <c r="V18" s="194">
        <f t="shared" si="2"/>
        <v>0.16119958537691145</v>
      </c>
      <c r="W18" s="195">
        <f t="shared" si="3"/>
        <v>0.14185067664754064</v>
      </c>
      <c r="X18" s="10"/>
    </row>
    <row r="19" spans="1:26" s="383" customFormat="1" ht="21" customHeight="1">
      <c r="A19" s="10">
        <v>8</v>
      </c>
      <c r="B19" s="1" t="s">
        <v>97</v>
      </c>
      <c r="C19" s="10"/>
      <c r="D19" s="518" t="s">
        <v>97</v>
      </c>
      <c r="E19" s="519"/>
      <c r="F19" s="192">
        <f>IFERROR(INDEX('Data Annex'!$K$1:$BS$4779,MATCH(F$1&amp;"|"&amp;$B19,'Data Annex'!$K$1:$K$4779,0),MATCH(F$2,'Data Annex'!$K$1:$BS$1,0)),"")</f>
        <v>6.2380518980941088E-2</v>
      </c>
      <c r="G19" s="192">
        <f>IFERROR(INDEX('Data Annex'!$K$1:$BS$4779,MATCH(G$1&amp;"|"&amp;$B19,'Data Annex'!$K$1:$K$4779,0),MATCH(G$2,'Data Annex'!$K$1:$BS$1,0)),"")</f>
        <v>6.8885504736172984E-2</v>
      </c>
      <c r="H19" s="196">
        <f>IFERROR(INDEX('Data Annex'!$K$1:$BS$4779,MATCH(H$1&amp;"|"&amp;$B19,'Data Annex'!$K$1:$K$4779,0),MATCH(H$2,'Data Annex'!$K$1:$BS$1,0)),"")</f>
        <v>6.4303939185009526E-2</v>
      </c>
      <c r="I19" s="192">
        <f>IFERROR(INDEX('Data Annex'!$K$1:$BS$4779,MATCH(I$1&amp;"|"&amp;$B19,'Data Annex'!$K$1:$K$4779,0),MATCH(I$2,'Data Annex'!$K$1:$BS$1,0)),"")</f>
        <v>3.193765303032485E-2</v>
      </c>
      <c r="J19" s="192">
        <f>IFERROR(INDEX('Data Annex'!$K$1:$BS$4779,MATCH(J$1&amp;"|"&amp;$B19,'Data Annex'!$K$1:$K$4779,0),MATCH(J$2,'Data Annex'!$K$1:$BS$1,0)),"")</f>
        <v>3.9504785966487245E-2</v>
      </c>
      <c r="K19" s="311">
        <f>IFERROR(INDEX('Data Annex'!$K$1:$BS$4779,MATCH(K$1&amp;"|"&amp;$B19,'Data Annex'!$K$1:$K$4779,0),MATCH(K$2,'Data Annex'!$K$1:$BS$1,0)),"")</f>
        <v>4.4047029174368271E-2</v>
      </c>
      <c r="L19" s="310">
        <f>IFERROR(INDEX('Data Annex'!$K$1:$BS$4779,MATCH(L$1&amp;"|"&amp;$B19,'Data Annex'!$K$1:$K$4779,0),MATCH(L$2,'Data Annex'!$K$1:$BS$1,0)),"")</f>
        <v>0.3954613976875489</v>
      </c>
      <c r="M19" s="310">
        <f>IFERROR(INDEX('Data Annex'!$K$1:$BS$4779,MATCH(M$1&amp;"|"&amp;$B19,'Data Annex'!$K$1:$K$4779,0),MATCH(M$2,'Data Annex'!$K$1:$BS$1,0)),"")</f>
        <v>0.39947973044235102</v>
      </c>
      <c r="N19" s="311">
        <f>IFERROR(INDEX('Data Annex'!$K$1:$BS$4779,MATCH(N$1&amp;"|"&amp;$B19,'Data Annex'!$K$1:$K$4779,0),MATCH(N$2,'Data Annex'!$K$1:$BS$1,0)),"")</f>
        <v>0.40004096519669263</v>
      </c>
      <c r="O19" s="310">
        <f>IFERROR(INDEX('Data Annex'!$K$1:$BS$4779,MATCH(O$1&amp;"|"&amp;$B19,'Data Annex'!$K$1:$K$4779,0),MATCH(O$2,'Data Annex'!$K$1:$BS$1,0)),"")</f>
        <v>0.34203513844180766</v>
      </c>
      <c r="P19" s="310">
        <f>IFERROR(INDEX('Data Annex'!$K$1:$BS$4779,MATCH(P$1&amp;"|"&amp;$B19,'Data Annex'!$K$1:$K$4779,0),MATCH(P$2,'Data Annex'!$K$1:$BS$1,0)),"")</f>
        <v>0.33054176306187311</v>
      </c>
      <c r="Q19" s="311">
        <f>IFERROR(INDEX('Data Annex'!$K$1:$BS$4779,MATCH(Q$1&amp;"|"&amp;$B19,'Data Annex'!$K$1:$K$4779,0),MATCH(Q$2,'Data Annex'!$K$1:$BS$1,0)),"")</f>
        <v>0.32918813652260642</v>
      </c>
      <c r="R19" s="310">
        <f>IFERROR(INDEX('Data Annex'!$K$1:$BS$4779,MATCH(R$1&amp;"|"&amp;$B19,'Data Annex'!$K$1:$K$4779,0),MATCH(R$2,'Data Annex'!$K$1:$BS$1,0)),"")</f>
        <v>0.14244772701397629</v>
      </c>
      <c r="S19" s="310">
        <f>IFERROR(INDEX('Data Annex'!$K$1:$BS$4779,MATCH(S$1&amp;"|"&amp;$B19,'Data Annex'!$K$1:$K$4779,0),MATCH(S$2,'Data Annex'!$K$1:$BS$1,0)),"")</f>
        <v>0.14156354590631154</v>
      </c>
      <c r="T19" s="311">
        <f>IFERROR(INDEX('Data Annex'!$K$1:$BS$4779,MATCH(T$1&amp;"|"&amp;$B19,'Data Annex'!$K$1:$K$4779,0),MATCH(T$2,'Data Annex'!$K$1:$BS$1,0)),"")</f>
        <v>0.1404782111067803</v>
      </c>
      <c r="U19" s="192">
        <f t="shared" si="1"/>
        <v>2.5737564845401295E-2</v>
      </c>
      <c r="V19" s="192">
        <f t="shared" si="2"/>
        <v>2.0024669886804181E-2</v>
      </c>
      <c r="W19" s="196">
        <f t="shared" si="3"/>
        <v>2.1941718814542793E-2</v>
      </c>
      <c r="X19" s="10"/>
    </row>
    <row r="20" spans="1:26" s="383" customFormat="1" ht="21" customHeight="1">
      <c r="A20" s="10">
        <v>9</v>
      </c>
      <c r="B20" s="1" t="s">
        <v>18</v>
      </c>
      <c r="C20" s="10"/>
      <c r="D20" s="518" t="s">
        <v>18</v>
      </c>
      <c r="E20" s="519"/>
      <c r="F20" s="194">
        <f>IFERROR(INDEX('Data Annex'!$K$1:$BS$4779,MATCH(F$1&amp;"|"&amp;$B20,'Data Annex'!$K$1:$K$4779,0),MATCH(F$2,'Data Annex'!$K$1:$BS$1,0)),"")</f>
        <v>0.1275187765857585</v>
      </c>
      <c r="G20" s="194">
        <f>IFERROR(INDEX('Data Annex'!$K$1:$BS$4779,MATCH(G$1&amp;"|"&amp;$B20,'Data Annex'!$K$1:$K$4779,0),MATCH(G$2,'Data Annex'!$K$1:$BS$1,0)),"")</f>
        <v>0.13733848682512742</v>
      </c>
      <c r="H20" s="195">
        <f>IFERROR(INDEX('Data Annex'!$K$1:$BS$4779,MATCH(H$1&amp;"|"&amp;$B20,'Data Annex'!$K$1:$K$4779,0),MATCH(H$2,'Data Annex'!$K$1:$BS$1,0)),"")</f>
        <v>0.14059993131518286</v>
      </c>
      <c r="I20" s="194">
        <f>IFERROR(INDEX('Data Annex'!$K$1:$BS$4779,MATCH(I$1&amp;"|"&amp;$B20,'Data Annex'!$K$1:$K$4779,0),MATCH(I$2,'Data Annex'!$K$1:$BS$1,0)),"")</f>
        <v>5.0794776579822509E-2</v>
      </c>
      <c r="J20" s="194">
        <f>IFERROR(INDEX('Data Annex'!$K$1:$BS$4779,MATCH(J$1&amp;"|"&amp;$B20,'Data Annex'!$K$1:$K$4779,0),MATCH(J$2,'Data Annex'!$K$1:$BS$1,0)),"")</f>
        <v>7.1739460294799801E-2</v>
      </c>
      <c r="K20" s="309">
        <f>IFERROR(INDEX('Data Annex'!$K$1:$BS$4779,MATCH(K$1&amp;"|"&amp;$B20,'Data Annex'!$K$1:$K$4779,0),MATCH(K$2,'Data Annex'!$K$1:$BS$1,0)),"")</f>
        <v>6.9370820273582434E-2</v>
      </c>
      <c r="L20" s="308">
        <f>IFERROR(INDEX('Data Annex'!$K$1:$BS$4779,MATCH(L$1&amp;"|"&amp;$B20,'Data Annex'!$K$1:$K$4779,0),MATCH(L$2,'Data Annex'!$K$1:$BS$1,0)),"")</f>
        <v>0.40406145941353822</v>
      </c>
      <c r="M20" s="308">
        <f>IFERROR(INDEX('Data Annex'!$K$1:$BS$4779,MATCH(M$1&amp;"|"&amp;$B20,'Data Annex'!$K$1:$K$4779,0),MATCH(M$2,'Data Annex'!$K$1:$BS$1,0)),"")</f>
        <v>0.38947868510667139</v>
      </c>
      <c r="N20" s="309">
        <f>IFERROR(INDEX('Data Annex'!$K$1:$BS$4779,MATCH(N$1&amp;"|"&amp;$B20,'Data Annex'!$K$1:$K$4779,0),MATCH(N$2,'Data Annex'!$K$1:$BS$1,0)),"")</f>
        <v>0.39823422508459622</v>
      </c>
      <c r="O20" s="308">
        <f>IFERROR(INDEX('Data Annex'!$K$1:$BS$4779,MATCH(O$1&amp;"|"&amp;$B20,'Data Annex'!$K$1:$K$4779,0),MATCH(O$2,'Data Annex'!$K$1:$BS$1,0)),"")</f>
        <v>0.17279004512470042</v>
      </c>
      <c r="P20" s="308">
        <f>IFERROR(INDEX('Data Annex'!$K$1:$BS$4779,MATCH(P$1&amp;"|"&amp;$B20,'Data Annex'!$K$1:$K$4779,0),MATCH(P$2,'Data Annex'!$K$1:$BS$1,0)),"")</f>
        <v>0.16603398383857926</v>
      </c>
      <c r="Q20" s="309">
        <f>IFERROR(INDEX('Data Annex'!$K$1:$BS$4779,MATCH(Q$1&amp;"|"&amp;$B20,'Data Annex'!$K$1:$K$4779,0),MATCH(Q$2,'Data Annex'!$K$1:$BS$1,0)),"")</f>
        <v>0.17060483220773492</v>
      </c>
      <c r="R20" s="308">
        <f>IFERROR(INDEX('Data Annex'!$K$1:$BS$4779,MATCH(R$1&amp;"|"&amp;$B20,'Data Annex'!$K$1:$K$4779,0),MATCH(R$2,'Data Annex'!$K$1:$BS$1,0)),"")</f>
        <v>9.4822836217512987E-2</v>
      </c>
      <c r="S20" s="308">
        <f>IFERROR(INDEX('Data Annex'!$K$1:$BS$4779,MATCH(S$1&amp;"|"&amp;$B20,'Data Annex'!$K$1:$K$4779,0),MATCH(S$2,'Data Annex'!$K$1:$BS$1,0)),"")</f>
        <v>0.10728341287412084</v>
      </c>
      <c r="T20" s="309">
        <f>IFERROR(INDEX('Data Annex'!$K$1:$BS$4779,MATCH(T$1&amp;"|"&amp;$B20,'Data Annex'!$K$1:$K$4779,0),MATCH(T$2,'Data Annex'!$K$1:$BS$1,0)),"")</f>
        <v>0.10853654177852058</v>
      </c>
      <c r="U20" s="194">
        <f t="shared" si="1"/>
        <v>0.15001210607866733</v>
      </c>
      <c r="V20" s="194">
        <f t="shared" si="2"/>
        <v>0.12812597106070128</v>
      </c>
      <c r="W20" s="195">
        <f t="shared" si="3"/>
        <v>0.11265364934038295</v>
      </c>
      <c r="X20" s="10"/>
    </row>
    <row r="21" spans="1:26" s="383" customFormat="1" ht="21" customHeight="1">
      <c r="A21" s="2">
        <v>10</v>
      </c>
      <c r="B21" s="4" t="s">
        <v>19</v>
      </c>
      <c r="C21" s="10"/>
      <c r="D21" s="518" t="s">
        <v>19</v>
      </c>
      <c r="E21" s="519"/>
      <c r="F21" s="192">
        <f>IFERROR(INDEX('Data Annex'!$K$1:$BS$4779,MATCH(F$1&amp;"|"&amp;$B21,'Data Annex'!$K$1:$K$4779,0),MATCH(F$2,'Data Annex'!$K$1:$BS$1,0)),"")</f>
        <v>0.37912342243964625</v>
      </c>
      <c r="G21" s="192">
        <f>IFERROR(INDEX('Data Annex'!$K$1:$BS$4779,MATCH(G$1&amp;"|"&amp;$B21,'Data Annex'!$K$1:$K$4779,0),MATCH(G$2,'Data Annex'!$K$1:$BS$1,0)),"")</f>
        <v>0.40122474313675066</v>
      </c>
      <c r="H21" s="196">
        <f>IFERROR(INDEX('Data Annex'!$K$1:$BS$4779,MATCH(H$1&amp;"|"&amp;$B21,'Data Annex'!$K$1:$K$4779,0),MATCH(H$2,'Data Annex'!$K$1:$BS$1,0)),"")</f>
        <v>0.41209917254777179</v>
      </c>
      <c r="I21" s="192">
        <f>IFERROR(INDEX('Data Annex'!$K$1:$BS$4779,MATCH(I$1&amp;"|"&amp;$B21,'Data Annex'!$K$1:$K$4779,0),MATCH(I$2,'Data Annex'!$K$1:$BS$1,0)),"")</f>
        <v>2.48332110622633E-2</v>
      </c>
      <c r="J21" s="192">
        <f>IFERROR(INDEX('Data Annex'!$K$1:$BS$4779,MATCH(J$1&amp;"|"&amp;$B21,'Data Annex'!$K$1:$K$4779,0),MATCH(J$2,'Data Annex'!$K$1:$BS$1,0)),"")</f>
        <v>4.12057862413404E-2</v>
      </c>
      <c r="K21" s="311">
        <f>IFERROR(INDEX('Data Annex'!$K$1:$BS$4779,MATCH(K$1&amp;"|"&amp;$B21,'Data Annex'!$K$1:$K$4779,0),MATCH(K$2,'Data Annex'!$K$1:$BS$1,0)),"")</f>
        <v>3.4392853412433047E-2</v>
      </c>
      <c r="L21" s="310">
        <f>IFERROR(INDEX('Data Annex'!$K$1:$BS$4779,MATCH(L$1&amp;"|"&amp;$B21,'Data Annex'!$K$1:$K$4779,0),MATCH(L$2,'Data Annex'!$K$1:$BS$1,0)),"")</f>
        <v>0.21516605605281708</v>
      </c>
      <c r="M21" s="310">
        <f>IFERROR(INDEX('Data Annex'!$K$1:$BS$4779,MATCH(M$1&amp;"|"&amp;$B21,'Data Annex'!$K$1:$K$4779,0),MATCH(M$2,'Data Annex'!$K$1:$BS$1,0)),"")</f>
        <v>0.21812908754000085</v>
      </c>
      <c r="N21" s="311">
        <f>IFERROR(INDEX('Data Annex'!$K$1:$BS$4779,MATCH(N$1&amp;"|"&amp;$B21,'Data Annex'!$K$1:$K$4779,0),MATCH(N$2,'Data Annex'!$K$1:$BS$1,0)),"")</f>
        <v>0.22761143985505941</v>
      </c>
      <c r="O21" s="310">
        <f>IFERROR(INDEX('Data Annex'!$K$1:$BS$4779,MATCH(O$1&amp;"|"&amp;$B21,'Data Annex'!$K$1:$K$4779,0),MATCH(O$2,'Data Annex'!$K$1:$BS$1,0)),"")</f>
        <v>0.15903035410231059</v>
      </c>
      <c r="P21" s="310">
        <f>IFERROR(INDEX('Data Annex'!$K$1:$BS$4779,MATCH(P$1&amp;"|"&amp;$B21,'Data Annex'!$K$1:$K$4779,0),MATCH(P$2,'Data Annex'!$K$1:$BS$1,0)),"")</f>
        <v>0.14958518440661453</v>
      </c>
      <c r="Q21" s="311">
        <f>IFERROR(INDEX('Data Annex'!$K$1:$BS$4779,MATCH(Q$1&amp;"|"&amp;$B21,'Data Annex'!$K$1:$K$4779,0),MATCH(Q$2,'Data Annex'!$K$1:$BS$1,0)),"")</f>
        <v>0.1545966568034009</v>
      </c>
      <c r="R21" s="310">
        <f>IFERROR(INDEX('Data Annex'!$K$1:$BS$4779,MATCH(R$1&amp;"|"&amp;$B21,'Data Annex'!$K$1:$K$4779,0),MATCH(R$2,'Data Annex'!$K$1:$BS$1,0)),"")</f>
        <v>6.9754103716801658E-2</v>
      </c>
      <c r="S21" s="310">
        <f>IFERROR(INDEX('Data Annex'!$K$1:$BS$4779,MATCH(S$1&amp;"|"&amp;$B21,'Data Annex'!$K$1:$K$4779,0),MATCH(S$2,'Data Annex'!$K$1:$BS$1,0)),"")</f>
        <v>6.707217086175335E-2</v>
      </c>
      <c r="T21" s="311">
        <f>IFERROR(INDEX('Data Annex'!$K$1:$BS$4779,MATCH(T$1&amp;"|"&amp;$B21,'Data Annex'!$K$1:$K$4779,0),MATCH(T$2,'Data Annex'!$K$1:$BS$1,0)),"")</f>
        <v>6.7840147175706245E-2</v>
      </c>
      <c r="U21" s="192">
        <f t="shared" si="1"/>
        <v>0.1520928526261611</v>
      </c>
      <c r="V21" s="192">
        <f t="shared" si="2"/>
        <v>0.12278302781354028</v>
      </c>
      <c r="W21" s="196">
        <f t="shared" si="3"/>
        <v>0.1034597302056286</v>
      </c>
      <c r="X21" s="10"/>
    </row>
    <row r="22" spans="1:26" ht="21" customHeight="1">
      <c r="A22" s="2">
        <v>11</v>
      </c>
      <c r="B22" s="1" t="s">
        <v>20</v>
      </c>
      <c r="D22" s="518" t="s">
        <v>20</v>
      </c>
      <c r="E22" s="519"/>
      <c r="F22" s="194">
        <f>IFERROR(INDEX('Data Annex'!$K$1:$BS$4779,MATCH(F$1&amp;"|"&amp;$B22,'Data Annex'!$K$1:$K$4779,0),MATCH(F$2,'Data Annex'!$K$1:$BS$1,0)),"")</f>
        <v>0.1596641519486558</v>
      </c>
      <c r="G22" s="194">
        <f>IFERROR(INDEX('Data Annex'!$K$1:$BS$4779,MATCH(G$1&amp;"|"&amp;$B22,'Data Annex'!$K$1:$K$4779,0),MATCH(G$2,'Data Annex'!$K$1:$BS$1,0)),"")</f>
        <v>0.1783366062146049</v>
      </c>
      <c r="H22" s="195">
        <f>IFERROR(INDEX('Data Annex'!$K$1:$BS$4779,MATCH(H$1&amp;"|"&amp;$B22,'Data Annex'!$K$1:$K$4779,0),MATCH(H$2,'Data Annex'!$K$1:$BS$1,0)),"")</f>
        <v>0.18912143391137609</v>
      </c>
      <c r="I22" s="194">
        <f>IFERROR(INDEX('Data Annex'!$K$1:$BS$4779,MATCH(I$1&amp;"|"&amp;$B22,'Data Annex'!$K$1:$K$4779,0),MATCH(I$2,'Data Annex'!$K$1:$BS$1,0)),"")</f>
        <v>4.6898836002342223E-2</v>
      </c>
      <c r="J22" s="194">
        <f>IFERROR(INDEX('Data Annex'!$K$1:$BS$4779,MATCH(J$1&amp;"|"&amp;$B22,'Data Annex'!$K$1:$K$4779,0),MATCH(J$2,'Data Annex'!$K$1:$BS$1,0)),"")</f>
        <v>5.8778422167536142E-2</v>
      </c>
      <c r="K22" s="309">
        <f>IFERROR(INDEX('Data Annex'!$K$1:$BS$4779,MATCH(K$1&amp;"|"&amp;$B22,'Data Annex'!$K$1:$K$4779,0),MATCH(K$2,'Data Annex'!$K$1:$BS$1,0)),"")</f>
        <v>5.4628581485295299E-2</v>
      </c>
      <c r="L22" s="308">
        <f>IFERROR(INDEX('Data Annex'!$K$1:$BS$4779,MATCH(L$1&amp;"|"&amp;$B22,'Data Annex'!$K$1:$K$4779,0),MATCH(L$2,'Data Annex'!$K$1:$BS$1,0)),"")</f>
        <v>0.25984723074686872</v>
      </c>
      <c r="M22" s="308">
        <f>IFERROR(INDEX('Data Annex'!$K$1:$BS$4779,MATCH(M$1&amp;"|"&amp;$B22,'Data Annex'!$K$1:$K$4779,0),MATCH(M$2,'Data Annex'!$K$1:$BS$1,0)),"")</f>
        <v>0.25954418805814905</v>
      </c>
      <c r="N22" s="309">
        <f>IFERROR(INDEX('Data Annex'!$K$1:$BS$4779,MATCH(N$1&amp;"|"&amp;$B22,'Data Annex'!$K$1:$K$4779,0),MATCH(N$2,'Data Annex'!$K$1:$BS$1,0)),"")</f>
        <v>0.26283329333610767</v>
      </c>
      <c r="O22" s="308">
        <f>IFERROR(INDEX('Data Annex'!$K$1:$BS$4779,MATCH(O$1&amp;"|"&amp;$B22,'Data Annex'!$K$1:$K$4779,0),MATCH(O$2,'Data Annex'!$K$1:$BS$1,0)),"")</f>
        <v>0.1777379255024629</v>
      </c>
      <c r="P22" s="308">
        <f>IFERROR(INDEX('Data Annex'!$K$1:$BS$4779,MATCH(P$1&amp;"|"&amp;$B22,'Data Annex'!$K$1:$K$4779,0),MATCH(P$2,'Data Annex'!$K$1:$BS$1,0)),"")</f>
        <v>0.17007306347254161</v>
      </c>
      <c r="Q22" s="309">
        <f>IFERROR(INDEX('Data Annex'!$K$1:$BS$4779,MATCH(Q$1&amp;"|"&amp;$B22,'Data Annex'!$K$1:$K$4779,0),MATCH(Q$2,'Data Annex'!$K$1:$BS$1,0)),"")</f>
        <v>0.18180885344790201</v>
      </c>
      <c r="R22" s="308">
        <f>IFERROR(INDEX('Data Annex'!$K$1:$BS$4779,MATCH(R$1&amp;"|"&amp;$B22,'Data Annex'!$K$1:$K$4779,0),MATCH(R$2,'Data Annex'!$K$1:$BS$1,0)),"")</f>
        <v>0.11564993926277981</v>
      </c>
      <c r="S22" s="308">
        <f>IFERROR(INDEX('Data Annex'!$K$1:$BS$4779,MATCH(S$1&amp;"|"&amp;$B22,'Data Annex'!$K$1:$K$4779,0),MATCH(S$2,'Data Annex'!$K$1:$BS$1,0)),"")</f>
        <v>0.13393055554932318</v>
      </c>
      <c r="T22" s="309">
        <f>IFERROR(INDEX('Data Annex'!$K$1:$BS$4779,MATCH(T$1&amp;"|"&amp;$B22,'Data Annex'!$K$1:$K$4779,0),MATCH(T$2,'Data Annex'!$K$1:$BS$1,0)),"")</f>
        <v>0.12764096881893019</v>
      </c>
      <c r="U22" s="194">
        <f t="shared" si="1"/>
        <v>0.24020191653689058</v>
      </c>
      <c r="V22" s="194">
        <f t="shared" si="2"/>
        <v>0.19933716453784514</v>
      </c>
      <c r="W22" s="195">
        <f t="shared" si="3"/>
        <v>0.18396686900038881</v>
      </c>
      <c r="X22" s="2"/>
      <c r="Y22" s="378"/>
      <c r="Z22" s="378"/>
    </row>
    <row r="23" spans="1:26" ht="21" customHeight="1">
      <c r="A23" s="2">
        <v>13</v>
      </c>
      <c r="B23" s="255" t="s">
        <v>22</v>
      </c>
      <c r="D23" s="518" t="s">
        <v>22</v>
      </c>
      <c r="E23" s="519"/>
      <c r="F23" s="192">
        <f>IFERROR(INDEX('Data Annex'!$K$1:$BS$4779,MATCH(F$1&amp;"|"&amp;$B23,'Data Annex'!$K$1:$K$4779,0),MATCH(F$2,'Data Annex'!$K$1:$BS$1,0)),"")</f>
        <v>3.499964914703238E-2</v>
      </c>
      <c r="G23" s="192">
        <f>IFERROR(INDEX('Data Annex'!$K$1:$BS$4779,MATCH(G$1&amp;"|"&amp;$B23,'Data Annex'!$K$1:$K$4779,0),MATCH(G$2,'Data Annex'!$K$1:$BS$1,0)),"")</f>
        <v>4.2363131552233153E-2</v>
      </c>
      <c r="H23" s="196">
        <f>IFERROR(INDEX('Data Annex'!$K$1:$BS$4779,MATCH(H$1&amp;"|"&amp;$B23,'Data Annex'!$K$1:$K$4779,0),MATCH(H$2,'Data Annex'!$K$1:$BS$1,0)),"")</f>
        <v>4.7066120938112278E-2</v>
      </c>
      <c r="I23" s="192">
        <f>IFERROR(INDEX('Data Annex'!$K$1:$BS$4779,MATCH(I$1&amp;"|"&amp;$B23,'Data Annex'!$K$1:$K$4779,0),MATCH(I$2,'Data Annex'!$K$1:$BS$1,0)),"")</f>
        <v>2.2600204806543307E-2</v>
      </c>
      <c r="J23" s="192">
        <f>IFERROR(INDEX('Data Annex'!$K$1:$BS$4779,MATCH(J$1&amp;"|"&amp;$B23,'Data Annex'!$K$1:$K$4779,0),MATCH(J$2,'Data Annex'!$K$1:$BS$1,0)),"")</f>
        <v>3.6403629898672851E-2</v>
      </c>
      <c r="K23" s="311">
        <f>IFERROR(INDEX('Data Annex'!$K$1:$BS$4779,MATCH(K$1&amp;"|"&amp;$B23,'Data Annex'!$K$1:$K$4779,0),MATCH(K$2,'Data Annex'!$K$1:$BS$1,0)),"")</f>
        <v>2.827077202665575E-2</v>
      </c>
      <c r="L23" s="310">
        <f>IFERROR(INDEX('Data Annex'!$K$1:$BS$4779,MATCH(L$1&amp;"|"&amp;$B23,'Data Annex'!$K$1:$K$4779,0),MATCH(L$2,'Data Annex'!$K$1:$BS$1,0)),"")</f>
        <v>0.52716038343421456</v>
      </c>
      <c r="M23" s="310">
        <f>IFERROR(INDEX('Data Annex'!$K$1:$BS$4779,MATCH(M$1&amp;"|"&amp;$B23,'Data Annex'!$K$1:$K$4779,0),MATCH(M$2,'Data Annex'!$K$1:$BS$1,0)),"")</f>
        <v>0.54993959755808475</v>
      </c>
      <c r="N23" s="311">
        <f>IFERROR(INDEX('Data Annex'!$K$1:$BS$4779,MATCH(N$1&amp;"|"&amp;$B23,'Data Annex'!$K$1:$K$4779,0),MATCH(N$2,'Data Annex'!$K$1:$BS$1,0)),"")</f>
        <v>0.56537419029439684</v>
      </c>
      <c r="O23" s="310">
        <f>IFERROR(INDEX('Data Annex'!$K$1:$BS$4779,MATCH(O$1&amp;"|"&amp;$B23,'Data Annex'!$K$1:$K$4779,0),MATCH(O$2,'Data Annex'!$K$1:$BS$1,0)),"")</f>
        <v>0.18990999599673669</v>
      </c>
      <c r="P23" s="310">
        <f>IFERROR(INDEX('Data Annex'!$K$1:$BS$4779,MATCH(P$1&amp;"|"&amp;$B23,'Data Annex'!$K$1:$K$4779,0),MATCH(P$2,'Data Annex'!$K$1:$BS$1,0)),"")</f>
        <v>0.19890863194517544</v>
      </c>
      <c r="Q23" s="311">
        <f>IFERROR(INDEX('Data Annex'!$K$1:$BS$4779,MATCH(Q$1&amp;"|"&amp;$B23,'Data Annex'!$K$1:$K$4779,0),MATCH(Q$2,'Data Annex'!$K$1:$BS$1,0)),"")</f>
        <v>0.19774831525127287</v>
      </c>
      <c r="R23" s="310">
        <f>IFERROR(INDEX('Data Annex'!$K$1:$BS$4779,MATCH(R$1&amp;"|"&amp;$B23,'Data Annex'!$K$1:$K$4779,0),MATCH(R$2,'Data Annex'!$K$1:$BS$1,0)),"")</f>
        <v>5.4303708849453743E-2</v>
      </c>
      <c r="S23" s="310">
        <f>IFERROR(INDEX('Data Annex'!$K$1:$BS$4779,MATCH(S$1&amp;"|"&amp;$B23,'Data Annex'!$K$1:$K$4779,0),MATCH(S$2,'Data Annex'!$K$1:$BS$1,0)),"")</f>
        <v>5.548562451308902E-2</v>
      </c>
      <c r="T23" s="311">
        <f>IFERROR(INDEX('Data Annex'!$K$1:$BS$4779,MATCH(T$1&amp;"|"&amp;$B23,'Data Annex'!$K$1:$K$4779,0),MATCH(T$2,'Data Annex'!$K$1:$BS$1,0)),"")</f>
        <v>5.1857865122708152E-2</v>
      </c>
      <c r="U23" s="192">
        <f t="shared" si="1"/>
        <v>0.17102605776601931</v>
      </c>
      <c r="V23" s="192">
        <f t="shared" si="2"/>
        <v>0.11689938453274479</v>
      </c>
      <c r="W23" s="196">
        <f t="shared" si="3"/>
        <v>0.10968273636685416</v>
      </c>
      <c r="X23" s="2"/>
      <c r="Y23" s="378"/>
      <c r="Z23" s="378"/>
    </row>
    <row r="24" spans="1:26" ht="21" customHeight="1">
      <c r="A24" s="7">
        <v>14</v>
      </c>
      <c r="B24" s="1" t="s">
        <v>90</v>
      </c>
      <c r="D24" s="518" t="s">
        <v>90</v>
      </c>
      <c r="E24" s="519"/>
      <c r="F24" s="194">
        <f>IFERROR(INDEX('Data Annex'!$K$1:$BS$4779,MATCH(F$1&amp;"|"&amp;$B24,'Data Annex'!$K$1:$K$4779,0),MATCH(F$2,'Data Annex'!$K$1:$BS$1,0)),"")</f>
        <v>1.2009134016131804E-2</v>
      </c>
      <c r="G24" s="194">
        <f>IFERROR(INDEX('Data Annex'!$K$1:$BS$4779,MATCH(G$1&amp;"|"&amp;$B24,'Data Annex'!$K$1:$K$4779,0),MATCH(G$2,'Data Annex'!$K$1:$BS$1,0)),"")</f>
        <v>1.3251401348736534E-2</v>
      </c>
      <c r="H24" s="195">
        <f>IFERROR(INDEX('Data Annex'!$K$1:$BS$4779,MATCH(H$1&amp;"|"&amp;$B24,'Data Annex'!$K$1:$K$4779,0),MATCH(H$2,'Data Annex'!$K$1:$BS$1,0)),"")</f>
        <v>1.2775776126167772E-2</v>
      </c>
      <c r="I24" s="194">
        <f>IFERROR(INDEX('Data Annex'!$K$1:$BS$4779,MATCH(I$1&amp;"|"&amp;$B24,'Data Annex'!$K$1:$K$4779,0),MATCH(I$2,'Data Annex'!$K$1:$BS$1,0)),"")</f>
        <v>5.6831907030717978E-2</v>
      </c>
      <c r="J24" s="194">
        <f>IFERROR(INDEX('Data Annex'!$K$1:$BS$4779,MATCH(J$1&amp;"|"&amp;$B24,'Data Annex'!$K$1:$K$4779,0),MATCH(J$2,'Data Annex'!$K$1:$BS$1,0)),"")</f>
        <v>4.274751699104435E-2</v>
      </c>
      <c r="K24" s="309">
        <f>IFERROR(INDEX('Data Annex'!$K$1:$BS$4779,MATCH(K$1&amp;"|"&amp;$B24,'Data Annex'!$K$1:$K$4779,0),MATCH(K$2,'Data Annex'!$K$1:$BS$1,0)),"")</f>
        <v>3.6821066602559696E-2</v>
      </c>
      <c r="L24" s="308">
        <f>IFERROR(INDEX('Data Annex'!$K$1:$BS$4779,MATCH(L$1&amp;"|"&amp;$B24,'Data Annex'!$K$1:$K$4779,0),MATCH(L$2,'Data Annex'!$K$1:$BS$1,0)),"")</f>
        <v>0.56414586652495569</v>
      </c>
      <c r="M24" s="308">
        <f>IFERROR(INDEX('Data Annex'!$K$1:$BS$4779,MATCH(M$1&amp;"|"&amp;$B24,'Data Annex'!$K$1:$K$4779,0),MATCH(M$2,'Data Annex'!$K$1:$BS$1,0)),"")</f>
        <v>0.55293297487832316</v>
      </c>
      <c r="N24" s="309">
        <f>IFERROR(INDEX('Data Annex'!$K$1:$BS$4779,MATCH(N$1&amp;"|"&amp;$B24,'Data Annex'!$K$1:$K$4779,0),MATCH(N$2,'Data Annex'!$K$1:$BS$1,0)),"")</f>
        <v>0.5551348619879608</v>
      </c>
      <c r="O24" s="308">
        <f>IFERROR(INDEX('Data Annex'!$K$1:$BS$4779,MATCH(O$1&amp;"|"&amp;$B24,'Data Annex'!$K$1:$K$4779,0),MATCH(O$2,'Data Annex'!$K$1:$BS$1,0)),"")</f>
        <v>0.24017138823942785</v>
      </c>
      <c r="P24" s="308">
        <f>IFERROR(INDEX('Data Annex'!$K$1:$BS$4779,MATCH(P$1&amp;"|"&amp;$B24,'Data Annex'!$K$1:$K$4779,0),MATCH(P$2,'Data Annex'!$K$1:$BS$1,0)),"")</f>
        <v>0.26281088572389633</v>
      </c>
      <c r="Q24" s="309">
        <f>IFERROR(INDEX('Data Annex'!$K$1:$BS$4779,MATCH(Q$1&amp;"|"&amp;$B24,'Data Annex'!$K$1:$K$4779,0),MATCH(Q$2,'Data Annex'!$K$1:$BS$1,0)),"")</f>
        <v>0.26218645896023396</v>
      </c>
      <c r="R24" s="308">
        <f>IFERROR(INDEX('Data Annex'!$K$1:$BS$4779,MATCH(R$1&amp;"|"&amp;$B24,'Data Annex'!$K$1:$K$4779,0),MATCH(R$2,'Data Annex'!$K$1:$BS$1,0)),"")</f>
        <v>9.2713327590991615E-2</v>
      </c>
      <c r="S24" s="308">
        <f>IFERROR(INDEX('Data Annex'!$K$1:$BS$4779,MATCH(S$1&amp;"|"&amp;$B24,'Data Annex'!$K$1:$K$4779,0),MATCH(S$2,'Data Annex'!$K$1:$BS$1,0)),"")</f>
        <v>8.8387480092788379E-2</v>
      </c>
      <c r="T24" s="309">
        <f>IFERROR(INDEX('Data Annex'!$K$1:$BS$4779,MATCH(T$1&amp;"|"&amp;$B24,'Data Annex'!$K$1:$K$4779,0),MATCH(T$2,'Data Annex'!$K$1:$BS$1,0)),"")</f>
        <v>9.3396672560979485E-2</v>
      </c>
      <c r="U24" s="194">
        <f t="shared" si="1"/>
        <v>3.4128376597775109E-2</v>
      </c>
      <c r="V24" s="194">
        <f t="shared" si="2"/>
        <v>3.9869740965211259E-2</v>
      </c>
      <c r="W24" s="195">
        <f t="shared" si="3"/>
        <v>3.9685163762098311E-2</v>
      </c>
      <c r="X24" s="2"/>
      <c r="Y24" s="378"/>
      <c r="Z24" s="378"/>
    </row>
    <row r="25" spans="1:26" ht="21" customHeight="1">
      <c r="A25" s="2">
        <v>15</v>
      </c>
      <c r="B25" s="1" t="s">
        <v>23</v>
      </c>
      <c r="D25" s="518" t="s">
        <v>23</v>
      </c>
      <c r="E25" s="519"/>
      <c r="F25" s="192">
        <f>IFERROR(INDEX('Data Annex'!$K$1:$BS$4779,MATCH(F$1&amp;"|"&amp;$B25,'Data Annex'!$K$1:$K$4779,0),MATCH(F$2,'Data Annex'!$K$1:$BS$1,0)),"")</f>
        <v>4.141778513816706E-2</v>
      </c>
      <c r="G25" s="192">
        <f>IFERROR(INDEX('Data Annex'!$K$1:$BS$4779,MATCH(G$1&amp;"|"&amp;$B25,'Data Annex'!$K$1:$K$4779,0),MATCH(G$2,'Data Annex'!$K$1:$BS$1,0)),"")</f>
        <v>6.539306163880268E-2</v>
      </c>
      <c r="H25" s="196">
        <f>IFERROR(INDEX('Data Annex'!$K$1:$BS$4779,MATCH(H$1&amp;"|"&amp;$B25,'Data Annex'!$K$1:$K$4779,0),MATCH(H$2,'Data Annex'!$K$1:$BS$1,0)),"")</f>
        <v>6.7897835217030841E-2</v>
      </c>
      <c r="I25" s="192">
        <f>IFERROR(INDEX('Data Annex'!$K$1:$BS$4779,MATCH(I$1&amp;"|"&amp;$B25,'Data Annex'!$K$1:$K$4779,0),MATCH(I$2,'Data Annex'!$K$1:$BS$1,0)),"")</f>
        <v>4.4510013776624835E-2</v>
      </c>
      <c r="J25" s="192">
        <f>IFERROR(INDEX('Data Annex'!$K$1:$BS$4779,MATCH(J$1&amp;"|"&amp;$B25,'Data Annex'!$K$1:$K$4779,0),MATCH(J$2,'Data Annex'!$K$1:$BS$1,0)),"")</f>
        <v>5.0104161219846642E-2</v>
      </c>
      <c r="K25" s="311">
        <f>IFERROR(INDEX('Data Annex'!$K$1:$BS$4779,MATCH(K$1&amp;"|"&amp;$B25,'Data Annex'!$K$1:$K$4779,0),MATCH(K$2,'Data Annex'!$K$1:$BS$1,0)),"")</f>
        <v>3.6155453212301673E-2</v>
      </c>
      <c r="L25" s="310">
        <f>IFERROR(INDEX('Data Annex'!$K$1:$BS$4779,MATCH(L$1&amp;"|"&amp;$B25,'Data Annex'!$K$1:$K$4779,0),MATCH(L$2,'Data Annex'!$K$1:$BS$1,0)),"")</f>
        <v>0.3919520330059178</v>
      </c>
      <c r="M25" s="310">
        <f>IFERROR(INDEX('Data Annex'!$K$1:$BS$4779,MATCH(M$1&amp;"|"&amp;$B25,'Data Annex'!$K$1:$K$4779,0),MATCH(M$2,'Data Annex'!$K$1:$BS$1,0)),"")</f>
        <v>0.41719377818428577</v>
      </c>
      <c r="N25" s="311">
        <f>IFERROR(INDEX('Data Annex'!$K$1:$BS$4779,MATCH(N$1&amp;"|"&amp;$B25,'Data Annex'!$K$1:$K$4779,0),MATCH(N$2,'Data Annex'!$K$1:$BS$1,0)),"")</f>
        <v>0.41730168376173665</v>
      </c>
      <c r="O25" s="310">
        <f>IFERROR(INDEX('Data Annex'!$K$1:$BS$4779,MATCH(O$1&amp;"|"&amp;$B25,'Data Annex'!$K$1:$K$4779,0),MATCH(O$2,'Data Annex'!$K$1:$BS$1,0)),"")</f>
        <v>0.29036575639250684</v>
      </c>
      <c r="P25" s="310">
        <f>IFERROR(INDEX('Data Annex'!$K$1:$BS$4779,MATCH(P$1&amp;"|"&amp;$B25,'Data Annex'!$K$1:$K$4779,0),MATCH(P$2,'Data Annex'!$K$1:$BS$1,0)),"")</f>
        <v>0.26187950336472632</v>
      </c>
      <c r="Q25" s="311">
        <f>IFERROR(INDEX('Data Annex'!$K$1:$BS$4779,MATCH(Q$1&amp;"|"&amp;$B25,'Data Annex'!$K$1:$K$4779,0),MATCH(Q$2,'Data Annex'!$K$1:$BS$1,0)),"")</f>
        <v>0.28281290452144819</v>
      </c>
      <c r="R25" s="310">
        <f>IFERROR(INDEX('Data Annex'!$K$1:$BS$4779,MATCH(R$1&amp;"|"&amp;$B25,'Data Annex'!$K$1:$K$4779,0),MATCH(R$2,'Data Annex'!$K$1:$BS$1,0)),"")</f>
        <v>0.10630787086687744</v>
      </c>
      <c r="S25" s="310">
        <f>IFERROR(INDEX('Data Annex'!$K$1:$BS$4779,MATCH(S$1&amp;"|"&amp;$B25,'Data Annex'!$K$1:$K$4779,0),MATCH(S$2,'Data Annex'!$K$1:$BS$1,0)),"")</f>
        <v>0.11167896414800908</v>
      </c>
      <c r="T25" s="311">
        <f>IFERROR(INDEX('Data Annex'!$K$1:$BS$4779,MATCH(T$1&amp;"|"&amp;$B25,'Data Annex'!$K$1:$K$4779,0),MATCH(T$2,'Data Annex'!$K$1:$BS$1,0)),"")</f>
        <v>0.1049804822764686</v>
      </c>
      <c r="U25" s="192">
        <f t="shared" si="1"/>
        <v>0.12544654081990592</v>
      </c>
      <c r="V25" s="192">
        <f t="shared" si="2"/>
        <v>9.3750531444329557E-2</v>
      </c>
      <c r="W25" s="196">
        <f t="shared" si="3"/>
        <v>9.0851641011014075E-2</v>
      </c>
      <c r="X25" s="2"/>
      <c r="Y25" s="378"/>
      <c r="Z25" s="378"/>
    </row>
    <row r="26" spans="1:26" ht="21" customHeight="1">
      <c r="A26" s="10">
        <v>16</v>
      </c>
      <c r="B26" s="1" t="s">
        <v>24</v>
      </c>
      <c r="D26" s="518" t="s">
        <v>24</v>
      </c>
      <c r="E26" s="519"/>
      <c r="F26" s="194">
        <f>IFERROR(INDEX('Data Annex'!$K$1:$BS$4779,MATCH(F$1&amp;"|"&amp;$B26,'Data Annex'!$K$1:$K$4779,0),MATCH(F$2,'Data Annex'!$K$1:$BS$1,0)),"")</f>
        <v>5.2905036814689867E-2</v>
      </c>
      <c r="G26" s="194">
        <f>IFERROR(INDEX('Data Annex'!$K$1:$BS$4779,MATCH(G$1&amp;"|"&amp;$B26,'Data Annex'!$K$1:$K$4779,0),MATCH(G$2,'Data Annex'!$K$1:$BS$1,0)),"")</f>
        <v>5.2461422721044551E-2</v>
      </c>
      <c r="H26" s="195">
        <f>IFERROR(INDEX('Data Annex'!$K$1:$BS$4779,MATCH(H$1&amp;"|"&amp;$B26,'Data Annex'!$K$1:$K$4779,0),MATCH(H$2,'Data Annex'!$K$1:$BS$1,0)),"")</f>
        <v>5.6192904941513626E-2</v>
      </c>
      <c r="I26" s="194">
        <f>IFERROR(INDEX('Data Annex'!$K$1:$BS$4779,MATCH(I$1&amp;"|"&amp;$B26,'Data Annex'!$K$1:$K$4779,0),MATCH(I$2,'Data Annex'!$K$1:$BS$1,0)),"")</f>
        <v>3.2141201187623807E-2</v>
      </c>
      <c r="J26" s="194">
        <f>IFERROR(INDEX('Data Annex'!$K$1:$BS$4779,MATCH(J$1&amp;"|"&amp;$B26,'Data Annex'!$K$1:$K$4779,0),MATCH(J$2,'Data Annex'!$K$1:$BS$1,0)),"")</f>
        <v>2.7188917077132252E-2</v>
      </c>
      <c r="K26" s="309">
        <f>IFERROR(INDEX('Data Annex'!$K$1:$BS$4779,MATCH(K$1&amp;"|"&amp;$B26,'Data Annex'!$K$1:$K$4779,0),MATCH(K$2,'Data Annex'!$K$1:$BS$1,0)),"")</f>
        <v>3.0074589130904793E-2</v>
      </c>
      <c r="L26" s="308">
        <f>IFERROR(INDEX('Data Annex'!$K$1:$BS$4779,MATCH(L$1&amp;"|"&amp;$B26,'Data Annex'!$K$1:$K$4779,0),MATCH(L$2,'Data Annex'!$K$1:$BS$1,0)),"")</f>
        <v>0.35067812622892641</v>
      </c>
      <c r="M26" s="308">
        <f>IFERROR(INDEX('Data Annex'!$K$1:$BS$4779,MATCH(M$1&amp;"|"&amp;$B26,'Data Annex'!$K$1:$K$4779,0),MATCH(M$2,'Data Annex'!$K$1:$BS$1,0)),"")</f>
        <v>0.35653630196837804</v>
      </c>
      <c r="N26" s="309">
        <f>IFERROR(INDEX('Data Annex'!$K$1:$BS$4779,MATCH(N$1&amp;"|"&amp;$B26,'Data Annex'!$K$1:$K$4779,0),MATCH(N$2,'Data Annex'!$K$1:$BS$1,0)),"")</f>
        <v>0.36118779231540976</v>
      </c>
      <c r="O26" s="308">
        <f>IFERROR(INDEX('Data Annex'!$K$1:$BS$4779,MATCH(O$1&amp;"|"&amp;$B26,'Data Annex'!$K$1:$K$4779,0),MATCH(O$2,'Data Annex'!$K$1:$BS$1,0)),"")</f>
        <v>0.30433878497744488</v>
      </c>
      <c r="P26" s="308">
        <f>IFERROR(INDEX('Data Annex'!$K$1:$BS$4779,MATCH(P$1&amp;"|"&amp;$B26,'Data Annex'!$K$1:$K$4779,0),MATCH(P$2,'Data Annex'!$K$1:$BS$1,0)),"")</f>
        <v>0.27291661269623413</v>
      </c>
      <c r="Q26" s="309">
        <f>IFERROR(INDEX('Data Annex'!$K$1:$BS$4779,MATCH(Q$1&amp;"|"&amp;$B26,'Data Annex'!$K$1:$K$4779,0),MATCH(Q$2,'Data Annex'!$K$1:$BS$1,0)),"")</f>
        <v>0.28716124367685464</v>
      </c>
      <c r="R26" s="308">
        <f>IFERROR(INDEX('Data Annex'!$K$1:$BS$4779,MATCH(R$1&amp;"|"&amp;$B26,'Data Annex'!$K$1:$K$4779,0),MATCH(R$2,'Data Annex'!$K$1:$BS$1,0)),"")</f>
        <v>7.6077732613230892E-2</v>
      </c>
      <c r="S26" s="308">
        <f>IFERROR(INDEX('Data Annex'!$K$1:$BS$4779,MATCH(S$1&amp;"|"&amp;$B26,'Data Annex'!$K$1:$K$4779,0),MATCH(S$2,'Data Annex'!$K$1:$BS$1,0)),"")</f>
        <v>7.8197017247839395E-2</v>
      </c>
      <c r="T26" s="309">
        <f>IFERROR(INDEX('Data Annex'!$K$1:$BS$4779,MATCH(T$1&amp;"|"&amp;$B26,'Data Annex'!$K$1:$K$4779,0),MATCH(T$2,'Data Annex'!$K$1:$BS$1,0)),"")</f>
        <v>8.2747590214710134E-2</v>
      </c>
      <c r="U26" s="194">
        <f t="shared" si="1"/>
        <v>0.18385911817808417</v>
      </c>
      <c r="V26" s="194">
        <f t="shared" si="2"/>
        <v>0.21269972828937161</v>
      </c>
      <c r="W26" s="195">
        <f t="shared" si="3"/>
        <v>0.18263587972060707</v>
      </c>
      <c r="X26" s="2"/>
      <c r="Y26" s="378"/>
      <c r="Z26" s="378"/>
    </row>
    <row r="27" spans="1:26" ht="21" customHeight="1">
      <c r="A27" s="10">
        <v>17</v>
      </c>
      <c r="B27" s="1" t="s">
        <v>1386</v>
      </c>
      <c r="D27" s="518" t="s">
        <v>1386</v>
      </c>
      <c r="E27" s="519"/>
      <c r="F27" s="192">
        <f>IFERROR(INDEX('Data Annex'!$K$1:$BS$4779,MATCH(F$1&amp;"|"&amp;$B27,'Data Annex'!$K$1:$K$4779,0),MATCH(F$2,'Data Annex'!$K$1:$BS$1,0)),"")</f>
        <v>0.34014295493572699</v>
      </c>
      <c r="G27" s="192">
        <f>IFERROR(INDEX('Data Annex'!$K$1:$BS$4779,MATCH(G$1&amp;"|"&amp;$B27,'Data Annex'!$K$1:$K$4779,0),MATCH(G$2,'Data Annex'!$K$1:$BS$1,0)),"")</f>
        <v>0.32862207783033986</v>
      </c>
      <c r="H27" s="196">
        <f>IFERROR(INDEX('Data Annex'!$K$1:$BS$4779,MATCH(H$1&amp;"|"&amp;$B27,'Data Annex'!$K$1:$K$4779,0),MATCH(H$2,'Data Annex'!$K$1:$BS$1,0)),"")</f>
        <v>0.3266271983170842</v>
      </c>
      <c r="I27" s="192">
        <f>IFERROR(INDEX('Data Annex'!$K$1:$BS$4779,MATCH(I$1&amp;"|"&amp;$B27,'Data Annex'!$K$1:$K$4779,0),MATCH(I$2,'Data Annex'!$K$1:$BS$1,0)),"")</f>
        <v>7.8084207372639651E-3</v>
      </c>
      <c r="J27" s="192">
        <f>IFERROR(INDEX('Data Annex'!$K$1:$BS$4779,MATCH(J$1&amp;"|"&amp;$B27,'Data Annex'!$K$1:$K$4779,0),MATCH(J$2,'Data Annex'!$K$1:$BS$1,0)),"")</f>
        <v>1.302324540137783E-2</v>
      </c>
      <c r="K27" s="311">
        <f>IFERROR(INDEX('Data Annex'!$K$1:$BS$4779,MATCH(K$1&amp;"|"&amp;$B27,'Data Annex'!$K$1:$K$4779,0),MATCH(K$2,'Data Annex'!$K$1:$BS$1,0)),"")</f>
        <v>1.0917162509293796E-2</v>
      </c>
      <c r="L27" s="310">
        <f>IFERROR(INDEX('Data Annex'!$K$1:$BS$4779,MATCH(L$1&amp;"|"&amp;$B27,'Data Annex'!$K$1:$K$4779,0),MATCH(L$2,'Data Annex'!$K$1:$BS$1,0)),"")</f>
        <v>0.29893587484937989</v>
      </c>
      <c r="M27" s="310">
        <f>IFERROR(INDEX('Data Annex'!$K$1:$BS$4779,MATCH(M$1&amp;"|"&amp;$B27,'Data Annex'!$K$1:$K$4779,0),MATCH(M$2,'Data Annex'!$K$1:$BS$1,0)),"")</f>
        <v>0.30651476913676901</v>
      </c>
      <c r="N27" s="311">
        <f>IFERROR(INDEX('Data Annex'!$K$1:$BS$4779,MATCH(N$1&amp;"|"&amp;$B27,'Data Annex'!$K$1:$K$4779,0),MATCH(N$2,'Data Annex'!$K$1:$BS$1,0)),"")</f>
        <v>0.32341209161020801</v>
      </c>
      <c r="O27" s="310">
        <f>IFERROR(INDEX('Data Annex'!$K$1:$BS$4779,MATCH(O$1&amp;"|"&amp;$B27,'Data Annex'!$K$1:$K$4779,0),MATCH(O$2,'Data Annex'!$K$1:$BS$1,0)),"")</f>
        <v>0.2021889026001164</v>
      </c>
      <c r="P27" s="310">
        <f>IFERROR(INDEX('Data Annex'!$K$1:$BS$4779,MATCH(P$1&amp;"|"&amp;$B27,'Data Annex'!$K$1:$K$4779,0),MATCH(P$2,'Data Annex'!$K$1:$BS$1,0)),"")</f>
        <v>0.20504272415810215</v>
      </c>
      <c r="Q27" s="311">
        <f>IFERROR(INDEX('Data Annex'!$K$1:$BS$4779,MATCH(Q$1&amp;"|"&amp;$B27,'Data Annex'!$K$1:$K$4779,0),MATCH(Q$2,'Data Annex'!$K$1:$BS$1,0)),"")</f>
        <v>0.20278852726883653</v>
      </c>
      <c r="R27" s="310">
        <f>IFERROR(INDEX('Data Annex'!$K$1:$BS$4779,MATCH(R$1&amp;"|"&amp;$B27,'Data Annex'!$K$1:$K$4779,0),MATCH(R$2,'Data Annex'!$K$1:$BS$1,0)),"")</f>
        <v>0.10630168656249912</v>
      </c>
      <c r="S27" s="310">
        <f>IFERROR(INDEX('Data Annex'!$K$1:$BS$4779,MATCH(S$1&amp;"|"&amp;$B27,'Data Annex'!$K$1:$K$4779,0),MATCH(S$2,'Data Annex'!$K$1:$BS$1,0)),"")</f>
        <v>0.1015729205383194</v>
      </c>
      <c r="T27" s="311">
        <f>IFERROR(INDEX('Data Annex'!$K$1:$BS$4779,MATCH(T$1&amp;"|"&amp;$B27,'Data Annex'!$K$1:$K$4779,0),MATCH(T$2,'Data Annex'!$K$1:$BS$1,0)),"")</f>
        <v>9.4055503310914404E-2</v>
      </c>
      <c r="U27" s="192">
        <f t="shared" si="1"/>
        <v>4.4622160315013634E-2</v>
      </c>
      <c r="V27" s="192">
        <f t="shared" si="2"/>
        <v>4.5224262935091741E-2</v>
      </c>
      <c r="W27" s="196">
        <f t="shared" si="3"/>
        <v>4.2199516983663102E-2</v>
      </c>
      <c r="X27" s="2"/>
      <c r="Y27" s="378"/>
      <c r="Z27" s="378"/>
    </row>
    <row r="28" spans="1:26" ht="21" customHeight="1">
      <c r="A28" s="10">
        <v>18</v>
      </c>
      <c r="B28" s="1" t="s">
        <v>25</v>
      </c>
      <c r="D28" s="518" t="s">
        <v>25</v>
      </c>
      <c r="E28" s="519"/>
      <c r="F28" s="194">
        <f>IFERROR(INDEX('Data Annex'!$K$1:$BS$4779,MATCH(F$1&amp;"|"&amp;$B28,'Data Annex'!$K$1:$K$4779,0),MATCH(F$2,'Data Annex'!$K$1:$BS$1,0)),"")</f>
        <v>9.9163729503150277E-2</v>
      </c>
      <c r="G28" s="194">
        <f>IFERROR(INDEX('Data Annex'!$K$1:$BS$4779,MATCH(G$1&amp;"|"&amp;$B28,'Data Annex'!$K$1:$K$4779,0),MATCH(G$2,'Data Annex'!$K$1:$BS$1,0)),"")</f>
        <v>0.12555507011734574</v>
      </c>
      <c r="H28" s="195">
        <f>IFERROR(INDEX('Data Annex'!$K$1:$BS$4779,MATCH(H$1&amp;"|"&amp;$B28,'Data Annex'!$K$1:$K$4779,0),MATCH(H$2,'Data Annex'!$K$1:$BS$1,0)),"")</f>
        <v>0.13468079784489984</v>
      </c>
      <c r="I28" s="194">
        <f>IFERROR(INDEX('Data Annex'!$K$1:$BS$4779,MATCH(I$1&amp;"|"&amp;$B28,'Data Annex'!$K$1:$K$4779,0),MATCH(I$2,'Data Annex'!$K$1:$BS$1,0)),"")</f>
        <v>5.1261259496118379E-2</v>
      </c>
      <c r="J28" s="194">
        <f>IFERROR(INDEX('Data Annex'!$K$1:$BS$4779,MATCH(J$1&amp;"|"&amp;$B28,'Data Annex'!$K$1:$K$4779,0),MATCH(J$2,'Data Annex'!$K$1:$BS$1,0)),"")</f>
        <v>7.466605353526283E-2</v>
      </c>
      <c r="K28" s="309">
        <f>IFERROR(INDEX('Data Annex'!$K$1:$BS$4779,MATCH(K$1&amp;"|"&amp;$B28,'Data Annex'!$K$1:$K$4779,0),MATCH(K$2,'Data Annex'!$K$1:$BS$1,0)),"")</f>
        <v>6.0674455796991725E-2</v>
      </c>
      <c r="L28" s="308">
        <f>IFERROR(INDEX('Data Annex'!$K$1:$BS$4779,MATCH(L$1&amp;"|"&amp;$B28,'Data Annex'!$K$1:$K$4779,0),MATCH(L$2,'Data Annex'!$K$1:$BS$1,0)),"")</f>
        <v>0.38054583745526271</v>
      </c>
      <c r="M28" s="308">
        <f>IFERROR(INDEX('Data Annex'!$K$1:$BS$4779,MATCH(M$1&amp;"|"&amp;$B28,'Data Annex'!$K$1:$K$4779,0),MATCH(M$2,'Data Annex'!$K$1:$BS$1,0)),"")</f>
        <v>0.3723671279344356</v>
      </c>
      <c r="N28" s="309">
        <f>IFERROR(INDEX('Data Annex'!$K$1:$BS$4779,MATCH(N$1&amp;"|"&amp;$B28,'Data Annex'!$K$1:$K$4779,0),MATCH(N$2,'Data Annex'!$K$1:$BS$1,0)),"")</f>
        <v>0.37639761911684955</v>
      </c>
      <c r="O28" s="308">
        <f>IFERROR(INDEX('Data Annex'!$K$1:$BS$4779,MATCH(O$1&amp;"|"&amp;$B28,'Data Annex'!$K$1:$K$4779,0),MATCH(O$2,'Data Annex'!$K$1:$BS$1,0)),"")</f>
        <v>0.18940363234000965</v>
      </c>
      <c r="P28" s="308">
        <f>IFERROR(INDEX('Data Annex'!$K$1:$BS$4779,MATCH(P$1&amp;"|"&amp;$B28,'Data Annex'!$K$1:$K$4779,0),MATCH(P$2,'Data Annex'!$K$1:$BS$1,0)),"")</f>
        <v>0.18980476165573065</v>
      </c>
      <c r="Q28" s="309">
        <f>IFERROR(INDEX('Data Annex'!$K$1:$BS$4779,MATCH(Q$1&amp;"|"&amp;$B28,'Data Annex'!$K$1:$K$4779,0),MATCH(Q$2,'Data Annex'!$K$1:$BS$1,0)),"")</f>
        <v>0.19580832817605787</v>
      </c>
      <c r="R28" s="308">
        <f>IFERROR(INDEX('Data Annex'!$K$1:$BS$4779,MATCH(R$1&amp;"|"&amp;$B28,'Data Annex'!$K$1:$K$4779,0),MATCH(R$2,'Data Annex'!$K$1:$BS$1,0)),"")</f>
        <v>8.628875383169439E-2</v>
      </c>
      <c r="S28" s="308">
        <f>IFERROR(INDEX('Data Annex'!$K$1:$BS$4779,MATCH(S$1&amp;"|"&amp;$B28,'Data Annex'!$K$1:$K$4779,0),MATCH(S$2,'Data Annex'!$K$1:$BS$1,0)),"")</f>
        <v>0.10994691629924536</v>
      </c>
      <c r="T28" s="309">
        <f>IFERROR(INDEX('Data Annex'!$K$1:$BS$4779,MATCH(T$1&amp;"|"&amp;$B28,'Data Annex'!$K$1:$K$4779,0),MATCH(T$2,'Data Annex'!$K$1:$BS$1,0)),"")</f>
        <v>0.10530387455227694</v>
      </c>
      <c r="U28" s="194">
        <f t="shared" si="1"/>
        <v>0.19333678737376464</v>
      </c>
      <c r="V28" s="194">
        <f t="shared" si="2"/>
        <v>0.12766007045797981</v>
      </c>
      <c r="W28" s="195">
        <f t="shared" si="3"/>
        <v>0.1271349245129241</v>
      </c>
      <c r="X28" s="2"/>
      <c r="Y28" s="378"/>
      <c r="Z28" s="378"/>
    </row>
    <row r="29" spans="1:26" ht="21" customHeight="1">
      <c r="A29" s="10"/>
      <c r="B29" s="1" t="s">
        <v>5610</v>
      </c>
      <c r="D29" s="518" t="s">
        <v>5610</v>
      </c>
      <c r="E29" s="519"/>
      <c r="F29" s="192">
        <f>IFERROR(INDEX('Data Annex'!$K$1:$BS$4779,MATCH(F$1&amp;"|"&amp;$B29,'Data Annex'!$K$1:$K$4779,0),MATCH(F$2,'Data Annex'!$K$1:$BS$1,0)),"")</f>
        <v>5.6374878357755301E-2</v>
      </c>
      <c r="G29" s="192">
        <f>IFERROR(INDEX('Data Annex'!$K$1:$BS$4779,MATCH(G$1&amp;"|"&amp;$B29,'Data Annex'!$K$1:$K$4779,0),MATCH(G$2,'Data Annex'!$K$1:$BS$1,0)),"")</f>
        <v>5.9104852329873558E-2</v>
      </c>
      <c r="H29" s="196">
        <f>IFERROR(INDEX('Data Annex'!$K$1:$BS$4779,MATCH(H$1&amp;"|"&amp;$B29,'Data Annex'!$K$1:$K$4779,0),MATCH(H$2,'Data Annex'!$K$1:$BS$1,0)),"")</f>
        <v>6.3116142103993161E-2</v>
      </c>
      <c r="I29" s="192">
        <f>IFERROR(INDEX('Data Annex'!$K$1:$BS$4779,MATCH(I$1&amp;"|"&amp;$B29,'Data Annex'!$K$1:$K$4779,0),MATCH(I$2,'Data Annex'!$K$1:$BS$1,0)),"")</f>
        <v>7.0685373225026174E-2</v>
      </c>
      <c r="J29" s="192">
        <f>IFERROR(INDEX('Data Annex'!$K$1:$BS$4779,MATCH(J$1&amp;"|"&amp;$B29,'Data Annex'!$K$1:$K$4779,0),MATCH(J$2,'Data Annex'!$K$1:$BS$1,0)),"")</f>
        <v>6.5675790288827585E-2</v>
      </c>
      <c r="K29" s="311">
        <f>IFERROR(INDEX('Data Annex'!$K$1:$BS$4779,MATCH(K$1&amp;"|"&amp;$B29,'Data Annex'!$K$1:$K$4779,0),MATCH(K$2,'Data Annex'!$K$1:$BS$1,0)),"")</f>
        <v>5.8757839221538329E-2</v>
      </c>
      <c r="L29" s="310">
        <f>IFERROR(INDEX('Data Annex'!$K$1:$BS$4779,MATCH(L$1&amp;"|"&amp;$B29,'Data Annex'!$K$1:$K$4779,0),MATCH(L$2,'Data Annex'!$K$1:$BS$1,0)),"")</f>
        <v>0.39296159335457848</v>
      </c>
      <c r="M29" s="310">
        <f>IFERROR(INDEX('Data Annex'!$K$1:$BS$4779,MATCH(M$1&amp;"|"&amp;$B29,'Data Annex'!$K$1:$K$4779,0),MATCH(M$2,'Data Annex'!$K$1:$BS$1,0)),"")</f>
        <v>0.40663488588573909</v>
      </c>
      <c r="N29" s="311">
        <f>IFERROR(INDEX('Data Annex'!$K$1:$BS$4779,MATCH(N$1&amp;"|"&amp;$B29,'Data Annex'!$K$1:$K$4779,0),MATCH(N$2,'Data Annex'!$K$1:$BS$1,0)),"")</f>
        <v>0.40846710126672114</v>
      </c>
      <c r="O29" s="310">
        <f>IFERROR(INDEX('Data Annex'!$K$1:$BS$4779,MATCH(O$1&amp;"|"&amp;$B29,'Data Annex'!$K$1:$K$4779,0),MATCH(O$2,'Data Annex'!$K$1:$BS$1,0)),"")</f>
        <v>8.2316973569474691E-2</v>
      </c>
      <c r="P29" s="310">
        <f>IFERROR(INDEX('Data Annex'!$K$1:$BS$4779,MATCH(P$1&amp;"|"&amp;$B29,'Data Annex'!$K$1:$K$4779,0),MATCH(P$2,'Data Annex'!$K$1:$BS$1,0)),"")</f>
        <v>9.4043151074350323E-2</v>
      </c>
      <c r="Q29" s="311">
        <f>IFERROR(INDEX('Data Annex'!$K$1:$BS$4779,MATCH(Q$1&amp;"|"&amp;$B29,'Data Annex'!$K$1:$K$4779,0),MATCH(Q$2,'Data Annex'!$K$1:$BS$1,0)),"")</f>
        <v>0.10010493404597948</v>
      </c>
      <c r="R29" s="310">
        <f>IFERROR(INDEX('Data Annex'!$K$1:$BS$4779,MATCH(R$1&amp;"|"&amp;$B29,'Data Annex'!$K$1:$K$4779,0),MATCH(R$2,'Data Annex'!$K$1:$BS$1,0)),"")</f>
        <v>0.34917948829504092</v>
      </c>
      <c r="S29" s="310">
        <f>IFERROR(INDEX('Data Annex'!$K$1:$BS$4779,MATCH(S$1&amp;"|"&amp;$B29,'Data Annex'!$K$1:$K$4779,0),MATCH(S$2,'Data Annex'!$K$1:$BS$1,0)),"")</f>
        <v>0.33453138266054139</v>
      </c>
      <c r="T29" s="311">
        <f>IFERROR(INDEX('Data Annex'!$K$1:$BS$4779,MATCH(T$1&amp;"|"&amp;$B29,'Data Annex'!$K$1:$K$4779,0),MATCH(T$2,'Data Annex'!$K$1:$BS$1,0)),"")</f>
        <v>0.31427802277825145</v>
      </c>
      <c r="U29" s="192">
        <f>IFERROR((1-F29-I29-L29-O29-R29),"n.a.")</f>
        <v>4.8481693198124343E-2</v>
      </c>
      <c r="V29" s="192">
        <f>IFERROR((1-G29-J29-M29-P29-S29),"n.a.")</f>
        <v>4.0009937760667968E-2</v>
      </c>
      <c r="W29" s="196">
        <f t="shared" ref="W29" si="4">1-H29-K29-N29-Q29-T29</f>
        <v>5.5275960583516415E-2</v>
      </c>
      <c r="X29" s="2"/>
      <c r="Y29" s="378"/>
      <c r="Z29" s="378"/>
    </row>
    <row r="30" spans="1:26" ht="21" customHeight="1">
      <c r="A30" s="2">
        <v>19</v>
      </c>
      <c r="B30" s="1" t="s">
        <v>98</v>
      </c>
      <c r="D30" s="518" t="s">
        <v>98</v>
      </c>
      <c r="E30" s="519"/>
      <c r="F30" s="194">
        <f>IFERROR(INDEX('Data Annex'!$K$1:$BS$4779,MATCH(F$1&amp;"|"&amp;$B30,'Data Annex'!$K$1:$K$4779,0),MATCH(F$2,'Data Annex'!$K$1:$BS$1,0)),"")</f>
        <v>5.9327059824145828E-3</v>
      </c>
      <c r="G30" s="194">
        <f>IFERROR(INDEX('Data Annex'!$K$1:$BS$4779,MATCH(G$1&amp;"|"&amp;$B30,'Data Annex'!$K$1:$K$4779,0),MATCH(G$2,'Data Annex'!$K$1:$BS$1,0)),"")</f>
        <v>7.6701487360667535E-3</v>
      </c>
      <c r="H30" s="195">
        <f>IFERROR(INDEX('Data Annex'!$K$1:$BS$4779,MATCH(H$1&amp;"|"&amp;$B30,'Data Annex'!$K$1:$K$4779,0),MATCH(H$2,'Data Annex'!$K$1:$BS$1,0)),"")</f>
        <v>8.453566885133032E-3</v>
      </c>
      <c r="I30" s="194">
        <f>IFERROR(INDEX('Data Annex'!$K$1:$BS$4779,MATCH(I$1&amp;"|"&amp;$B30,'Data Annex'!$K$1:$K$4779,0),MATCH(I$2,'Data Annex'!$K$1:$BS$1,0)),"")</f>
        <v>2.0071887082516796E-2</v>
      </c>
      <c r="J30" s="194">
        <f>IFERROR(INDEX('Data Annex'!$K$1:$BS$4779,MATCH(J$1&amp;"|"&amp;$B30,'Data Annex'!$K$1:$K$4779,0),MATCH(J$2,'Data Annex'!$K$1:$BS$1,0)),"")</f>
        <v>3.955497591048459E-2</v>
      </c>
      <c r="K30" s="309">
        <f>IFERROR(INDEX('Data Annex'!$K$1:$BS$4779,MATCH(K$1&amp;"|"&amp;$B30,'Data Annex'!$K$1:$K$4779,0),MATCH(K$2,'Data Annex'!$K$1:$BS$1,0)),"")</f>
        <v>4.8842341680833151E-2</v>
      </c>
      <c r="L30" s="308">
        <f>IFERROR(INDEX('Data Annex'!$K$1:$BS$4779,MATCH(L$1&amp;"|"&amp;$B30,'Data Annex'!$K$1:$K$4779,0),MATCH(L$2,'Data Annex'!$K$1:$BS$1,0)),"")</f>
        <v>0.62168214498065621</v>
      </c>
      <c r="M30" s="308">
        <f>IFERROR(INDEX('Data Annex'!$K$1:$BS$4779,MATCH(M$1&amp;"|"&amp;$B30,'Data Annex'!$K$1:$K$4779,0),MATCH(M$2,'Data Annex'!$K$1:$BS$1,0)),"")</f>
        <v>0.65555209373454248</v>
      </c>
      <c r="N30" s="309">
        <f>IFERROR(INDEX('Data Annex'!$K$1:$BS$4779,MATCH(N$1&amp;"|"&amp;$B30,'Data Annex'!$K$1:$K$4779,0),MATCH(N$2,'Data Annex'!$K$1:$BS$1,0)),"")</f>
        <v>0.63321762574810692</v>
      </c>
      <c r="O30" s="308">
        <f>IFERROR(INDEX('Data Annex'!$K$1:$BS$4779,MATCH(O$1&amp;"|"&amp;$B30,'Data Annex'!$K$1:$K$4779,0),MATCH(O$2,'Data Annex'!$K$1:$BS$1,0)),"")</f>
        <v>0.18894572484039596</v>
      </c>
      <c r="P30" s="308">
        <f>IFERROR(INDEX('Data Annex'!$K$1:$BS$4779,MATCH(P$1&amp;"|"&amp;$B30,'Data Annex'!$K$1:$K$4779,0),MATCH(P$2,'Data Annex'!$K$1:$BS$1,0)),"")</f>
        <v>0.17550697995493661</v>
      </c>
      <c r="Q30" s="309">
        <f>IFERROR(INDEX('Data Annex'!$K$1:$BS$4779,MATCH(Q$1&amp;"|"&amp;$B30,'Data Annex'!$K$1:$K$4779,0),MATCH(Q$2,'Data Annex'!$K$1:$BS$1,0)),"")</f>
        <v>0.17351392436815566</v>
      </c>
      <c r="R30" s="308">
        <f>IFERROR(INDEX('Data Annex'!$K$1:$BS$4779,MATCH(R$1&amp;"|"&amp;$B30,'Data Annex'!$K$1:$K$4779,0),MATCH(R$2,'Data Annex'!$K$1:$BS$1,0)),"")</f>
        <v>9.3534178205140164E-2</v>
      </c>
      <c r="S30" s="308">
        <f>IFERROR(INDEX('Data Annex'!$K$1:$BS$4779,MATCH(S$1&amp;"|"&amp;$B30,'Data Annex'!$K$1:$K$4779,0),MATCH(S$2,'Data Annex'!$K$1:$BS$1,0)),"")</f>
        <v>8.6011217979671942E-2</v>
      </c>
      <c r="T30" s="309">
        <f>IFERROR(INDEX('Data Annex'!$K$1:$BS$4779,MATCH(T$1&amp;"|"&amp;$B30,'Data Annex'!$K$1:$K$4779,0),MATCH(T$2,'Data Annex'!$K$1:$BS$1,0)),"")</f>
        <v>8.9435820723842166E-2</v>
      </c>
      <c r="U30" s="194">
        <f t="shared" si="1"/>
        <v>6.983335890887625E-2</v>
      </c>
      <c r="V30" s="194">
        <f t="shared" si="2"/>
        <v>3.5704583684297589E-2</v>
      </c>
      <c r="W30" s="195">
        <f t="shared" si="3"/>
        <v>4.6536720593929146E-2</v>
      </c>
      <c r="X30" s="2"/>
      <c r="Y30" s="378"/>
      <c r="Z30" s="378"/>
    </row>
    <row r="31" spans="1:26" ht="21" customHeight="1">
      <c r="A31" s="2">
        <v>20</v>
      </c>
      <c r="B31" s="1" t="s">
        <v>94</v>
      </c>
      <c r="D31" s="518" t="s">
        <v>94</v>
      </c>
      <c r="E31" s="519"/>
      <c r="F31" s="192">
        <f>IFERROR(INDEX('Data Annex'!$K$1:$BS$4779,MATCH(F$1&amp;"|"&amp;$B31,'Data Annex'!$K$1:$K$4779,0),MATCH(F$2,'Data Annex'!$K$1:$BS$1,0)),"")</f>
        <v>3.8034526703070455E-2</v>
      </c>
      <c r="G31" s="192">
        <f>IFERROR(INDEX('Data Annex'!$K$1:$BS$4779,MATCH(G$1&amp;"|"&amp;$B31,'Data Annex'!$K$1:$K$4779,0),MATCH(G$2,'Data Annex'!$K$1:$BS$1,0)),"")</f>
        <v>3.9409833877325037E-2</v>
      </c>
      <c r="H31" s="196">
        <f>IFERROR(INDEX('Data Annex'!$K$1:$BS$4779,MATCH(H$1&amp;"|"&amp;$B31,'Data Annex'!$K$1:$K$4779,0),MATCH(H$2,'Data Annex'!$K$1:$BS$1,0)),"")</f>
        <v>3.8803368227713374E-2</v>
      </c>
      <c r="I31" s="192">
        <f>IFERROR(INDEX('Data Annex'!$K$1:$BS$4779,MATCH(I$1&amp;"|"&amp;$B31,'Data Annex'!$K$1:$K$4779,0),MATCH(I$2,'Data Annex'!$K$1:$BS$1,0)),"")</f>
        <v>0.21938846516424448</v>
      </c>
      <c r="J31" s="192">
        <f>IFERROR(INDEX('Data Annex'!$K$1:$BS$4779,MATCH(J$1&amp;"|"&amp;$B31,'Data Annex'!$K$1:$K$4779,0),MATCH(J$2,'Data Annex'!$K$1:$BS$1,0)),"")</f>
        <v>0.25516669380101353</v>
      </c>
      <c r="K31" s="311">
        <f>IFERROR(INDEX('Data Annex'!$K$1:$BS$4779,MATCH(K$1&amp;"|"&amp;$B31,'Data Annex'!$K$1:$K$4779,0),MATCH(K$2,'Data Annex'!$K$1:$BS$1,0)),"")</f>
        <v>0.26136678621900211</v>
      </c>
      <c r="L31" s="310">
        <f>IFERROR(INDEX('Data Annex'!$K$1:$BS$4779,MATCH(L$1&amp;"|"&amp;$B31,'Data Annex'!$K$1:$K$4779,0),MATCH(L$2,'Data Annex'!$K$1:$BS$1,0)),"")</f>
        <v>0.1672266025801763</v>
      </c>
      <c r="M31" s="310">
        <f>IFERROR(INDEX('Data Annex'!$K$1:$BS$4779,MATCH(M$1&amp;"|"&amp;$B31,'Data Annex'!$K$1:$K$4779,0),MATCH(M$2,'Data Annex'!$K$1:$BS$1,0)),"")</f>
        <v>0.16454215347051893</v>
      </c>
      <c r="N31" s="311">
        <f>IFERROR(INDEX('Data Annex'!$K$1:$BS$4779,MATCH(N$1&amp;"|"&amp;$B31,'Data Annex'!$K$1:$K$4779,0),MATCH(N$2,'Data Annex'!$K$1:$BS$1,0)),"")</f>
        <v>0.16438597475623418</v>
      </c>
      <c r="O31" s="310">
        <f>IFERROR(INDEX('Data Annex'!$K$1:$BS$4779,MATCH(O$1&amp;"|"&amp;$B31,'Data Annex'!$K$1:$K$4779,0),MATCH(O$2,'Data Annex'!$K$1:$BS$1,0)),"")</f>
        <v>0.1039227687042769</v>
      </c>
      <c r="P31" s="310">
        <f>IFERROR(INDEX('Data Annex'!$K$1:$BS$4779,MATCH(P$1&amp;"|"&amp;$B31,'Data Annex'!$K$1:$K$4779,0),MATCH(P$2,'Data Annex'!$K$1:$BS$1,0)),"")</f>
        <v>0.10389512152198004</v>
      </c>
      <c r="Q31" s="311">
        <f>IFERROR(INDEX('Data Annex'!$K$1:$BS$4779,MATCH(Q$1&amp;"|"&amp;$B31,'Data Annex'!$K$1:$K$4779,0),MATCH(Q$2,'Data Annex'!$K$1:$BS$1,0)),"")</f>
        <v>0.10882713067650519</v>
      </c>
      <c r="R31" s="310">
        <f>IFERROR(INDEX('Data Annex'!$K$1:$BS$4779,MATCH(R$1&amp;"|"&amp;$B31,'Data Annex'!$K$1:$K$4779,0),MATCH(R$2,'Data Annex'!$K$1:$BS$1,0)),"")</f>
        <v>0.43403626240079113</v>
      </c>
      <c r="S31" s="310">
        <f>IFERROR(INDEX('Data Annex'!$K$1:$BS$4779,MATCH(S$1&amp;"|"&amp;$B31,'Data Annex'!$K$1:$K$4779,0),MATCH(S$2,'Data Annex'!$K$1:$BS$1,0)),"")</f>
        <v>0.40305565407490129</v>
      </c>
      <c r="T31" s="311">
        <f>IFERROR(INDEX('Data Annex'!$K$1:$BS$4779,MATCH(T$1&amp;"|"&amp;$B31,'Data Annex'!$K$1:$K$4779,0),MATCH(T$2,'Data Annex'!$K$1:$BS$1,0)),"")</f>
        <v>0.38973679058128158</v>
      </c>
      <c r="U31" s="192">
        <f t="shared" si="1"/>
        <v>3.7391374447440673E-2</v>
      </c>
      <c r="V31" s="192">
        <f t="shared" si="2"/>
        <v>3.3930543254261203E-2</v>
      </c>
      <c r="W31" s="196">
        <f t="shared" si="3"/>
        <v>3.6879949539263601E-2</v>
      </c>
      <c r="X31" s="2"/>
      <c r="Y31" s="378"/>
      <c r="Z31" s="378"/>
    </row>
    <row r="32" spans="1:26" ht="21" customHeight="1">
      <c r="A32" s="2">
        <v>21</v>
      </c>
      <c r="B32" s="1" t="s">
        <v>99</v>
      </c>
      <c r="D32" s="518" t="s">
        <v>99</v>
      </c>
      <c r="E32" s="519"/>
      <c r="F32" s="194">
        <f>IFERROR(INDEX('Data Annex'!$K$1:$BS$4779,MATCH(F$1&amp;"|"&amp;$B32,'Data Annex'!$K$1:$K$4779,0),MATCH(F$2,'Data Annex'!$K$1:$BS$1,0)),"")</f>
        <v>5.6067392797221095E-3</v>
      </c>
      <c r="G32" s="194">
        <f>IFERROR(INDEX('Data Annex'!$K$1:$BS$4779,MATCH(G$1&amp;"|"&amp;$B32,'Data Annex'!$K$1:$K$4779,0),MATCH(G$2,'Data Annex'!$K$1:$BS$1,0)),"")</f>
        <v>5.9318989573313476E-3</v>
      </c>
      <c r="H32" s="195">
        <f>IFERROR(INDEX('Data Annex'!$K$1:$BS$4779,MATCH(H$1&amp;"|"&amp;$B32,'Data Annex'!$K$1:$K$4779,0),MATCH(H$2,'Data Annex'!$K$1:$BS$1,0)),"")</f>
        <v>5.5318563946746861E-3</v>
      </c>
      <c r="I32" s="194">
        <f>IFERROR(INDEX('Data Annex'!$K$1:$BS$4779,MATCH(I$1&amp;"|"&amp;$B32,'Data Annex'!$K$1:$K$4779,0),MATCH(I$2,'Data Annex'!$K$1:$BS$1,0)),"")</f>
        <v>3.0890055168291221E-2</v>
      </c>
      <c r="J32" s="194">
        <f>IFERROR(INDEX('Data Annex'!$K$1:$BS$4779,MATCH(J$1&amp;"|"&amp;$B32,'Data Annex'!$K$1:$K$4779,0),MATCH(J$2,'Data Annex'!$K$1:$BS$1,0)),"")</f>
        <v>5.1324806190068586E-2</v>
      </c>
      <c r="K32" s="309">
        <f>IFERROR(INDEX('Data Annex'!$K$1:$BS$4779,MATCH(K$1&amp;"|"&amp;$B32,'Data Annex'!$K$1:$K$4779,0),MATCH(K$2,'Data Annex'!$K$1:$BS$1,0)),"")</f>
        <v>5.8311941179658384E-2</v>
      </c>
      <c r="L32" s="308">
        <f>IFERROR(INDEX('Data Annex'!$K$1:$BS$4779,MATCH(L$1&amp;"|"&amp;$B32,'Data Annex'!$K$1:$K$4779,0),MATCH(L$2,'Data Annex'!$K$1:$BS$1,0)),"")</f>
        <v>0.54285379105398313</v>
      </c>
      <c r="M32" s="308">
        <f>IFERROR(INDEX('Data Annex'!$K$1:$BS$4779,MATCH(M$1&amp;"|"&amp;$B32,'Data Annex'!$K$1:$K$4779,0),MATCH(M$2,'Data Annex'!$K$1:$BS$1,0)),"")</f>
        <v>0.56199174346083769</v>
      </c>
      <c r="N32" s="309">
        <f>IFERROR(INDEX('Data Annex'!$K$1:$BS$4779,MATCH(N$1&amp;"|"&amp;$B32,'Data Annex'!$K$1:$K$4779,0),MATCH(N$2,'Data Annex'!$K$1:$BS$1,0)),"")</f>
        <v>0.55007009740502721</v>
      </c>
      <c r="O32" s="308">
        <f>IFERROR(INDEX('Data Annex'!$K$1:$BS$4779,MATCH(O$1&amp;"|"&amp;$B32,'Data Annex'!$K$1:$K$4779,0),MATCH(O$2,'Data Annex'!$K$1:$BS$1,0)),"")</f>
        <v>0.28620882986057861</v>
      </c>
      <c r="P32" s="308">
        <f>IFERROR(INDEX('Data Annex'!$K$1:$BS$4779,MATCH(P$1&amp;"|"&amp;$B32,'Data Annex'!$K$1:$K$4779,0),MATCH(P$2,'Data Annex'!$K$1:$BS$1,0)),"")</f>
        <v>0.27821838917552805</v>
      </c>
      <c r="Q32" s="309">
        <f>IFERROR(INDEX('Data Annex'!$K$1:$BS$4779,MATCH(Q$1&amp;"|"&amp;$B32,'Data Annex'!$K$1:$K$4779,0),MATCH(Q$2,'Data Annex'!$K$1:$BS$1,0)),"")</f>
        <v>0.27772276432342247</v>
      </c>
      <c r="R32" s="308">
        <f>IFERROR(INDEX('Data Annex'!$K$1:$BS$4779,MATCH(R$1&amp;"|"&amp;$B32,'Data Annex'!$K$1:$K$4779,0),MATCH(R$2,'Data Annex'!$K$1:$BS$1,0)),"")</f>
        <v>8.5209447255583354E-2</v>
      </c>
      <c r="S32" s="308">
        <f>IFERROR(INDEX('Data Annex'!$K$1:$BS$4779,MATCH(S$1&amp;"|"&amp;$B32,'Data Annex'!$K$1:$K$4779,0),MATCH(S$2,'Data Annex'!$K$1:$BS$1,0)),"")</f>
        <v>8.1105255152499223E-2</v>
      </c>
      <c r="T32" s="309">
        <f>IFERROR(INDEX('Data Annex'!$K$1:$BS$4779,MATCH(T$1&amp;"|"&amp;$B32,'Data Annex'!$K$1:$K$4779,0),MATCH(T$2,'Data Annex'!$K$1:$BS$1,0)),"")</f>
        <v>8.364112189287369E-2</v>
      </c>
      <c r="U32" s="194">
        <f t="shared" si="1"/>
        <v>4.9231137381841567E-2</v>
      </c>
      <c r="V32" s="194">
        <f t="shared" si="2"/>
        <v>2.1427907063735041E-2</v>
      </c>
      <c r="W32" s="195">
        <f t="shared" si="3"/>
        <v>2.4722218804343513E-2</v>
      </c>
      <c r="X32" s="2"/>
      <c r="Y32" s="378"/>
      <c r="Z32" s="378"/>
    </row>
    <row r="33" spans="1:26" ht="21" customHeight="1">
      <c r="A33" s="2">
        <v>22</v>
      </c>
      <c r="B33" s="1" t="s">
        <v>26</v>
      </c>
      <c r="D33" s="518" t="s">
        <v>26</v>
      </c>
      <c r="E33" s="519"/>
      <c r="F33" s="192">
        <f>IFERROR(INDEX('Data Annex'!$K$1:$BS$4779,MATCH(F$1&amp;"|"&amp;$B33,'Data Annex'!$K$1:$K$4779,0),MATCH(F$2,'Data Annex'!$K$1:$BS$1,0)),"")</f>
        <v>6.4665549604998734E-2</v>
      </c>
      <c r="G33" s="192">
        <f>IFERROR(INDEX('Data Annex'!$K$1:$BS$4779,MATCH(G$1&amp;"|"&amp;$B33,'Data Annex'!$K$1:$K$4779,0),MATCH(G$2,'Data Annex'!$K$1:$BS$1,0)),"")</f>
        <v>6.3528472410778761E-2</v>
      </c>
      <c r="H33" s="196">
        <f>IFERROR(INDEX('Data Annex'!$K$1:$BS$4779,MATCH(H$1&amp;"|"&amp;$B33,'Data Annex'!$K$1:$K$4779,0),MATCH(H$2,'Data Annex'!$K$1:$BS$1,0)),"")</f>
        <v>6.1273162817514146E-2</v>
      </c>
      <c r="I33" s="192">
        <f>IFERROR(INDEX('Data Annex'!$K$1:$BS$4779,MATCH(I$1&amp;"|"&amp;$B33,'Data Annex'!$K$1:$K$4779,0),MATCH(I$2,'Data Annex'!$K$1:$BS$1,0)),"")</f>
        <v>1.3475361103854279E-2</v>
      </c>
      <c r="J33" s="192">
        <f>IFERROR(INDEX('Data Annex'!$K$1:$BS$4779,MATCH(J$1&amp;"|"&amp;$B33,'Data Annex'!$K$1:$K$4779,0),MATCH(J$2,'Data Annex'!$K$1:$BS$1,0)),"")</f>
        <v>2.9468496402562432E-2</v>
      </c>
      <c r="K33" s="311">
        <f>IFERROR(INDEX('Data Annex'!$K$1:$BS$4779,MATCH(K$1&amp;"|"&amp;$B33,'Data Annex'!$K$1:$K$4779,0),MATCH(K$2,'Data Annex'!$K$1:$BS$1,0)),"")</f>
        <v>2.5550927642754986E-2</v>
      </c>
      <c r="L33" s="310">
        <f>IFERROR(INDEX('Data Annex'!$K$1:$BS$4779,MATCH(L$1&amp;"|"&amp;$B33,'Data Annex'!$K$1:$K$4779,0),MATCH(L$2,'Data Annex'!$K$1:$BS$1,0)),"")</f>
        <v>0.64816668719966297</v>
      </c>
      <c r="M33" s="310">
        <f>IFERROR(INDEX('Data Annex'!$K$1:$BS$4779,MATCH(M$1&amp;"|"&amp;$B33,'Data Annex'!$K$1:$K$4779,0),MATCH(M$2,'Data Annex'!$K$1:$BS$1,0)),"")</f>
        <v>0.64558730689961896</v>
      </c>
      <c r="N33" s="311">
        <f>IFERROR(INDEX('Data Annex'!$K$1:$BS$4779,MATCH(N$1&amp;"|"&amp;$B33,'Data Annex'!$K$1:$K$4779,0),MATCH(N$2,'Data Annex'!$K$1:$BS$1,0)),"")</f>
        <v>0.64584869961669478</v>
      </c>
      <c r="O33" s="310">
        <f>IFERROR(INDEX('Data Annex'!$K$1:$BS$4779,MATCH(O$1&amp;"|"&amp;$B33,'Data Annex'!$K$1:$K$4779,0),MATCH(O$2,'Data Annex'!$K$1:$BS$1,0)),"")</f>
        <v>0.17997398176751239</v>
      </c>
      <c r="P33" s="310">
        <f>IFERROR(INDEX('Data Annex'!$K$1:$BS$4779,MATCH(P$1&amp;"|"&amp;$B33,'Data Annex'!$K$1:$K$4779,0),MATCH(P$2,'Data Annex'!$K$1:$BS$1,0)),"")</f>
        <v>0.16468725772138745</v>
      </c>
      <c r="Q33" s="311">
        <f>IFERROR(INDEX('Data Annex'!$K$1:$BS$4779,MATCH(Q$1&amp;"|"&amp;$B33,'Data Annex'!$K$1:$K$4779,0),MATCH(Q$2,'Data Annex'!$K$1:$BS$1,0)),"")</f>
        <v>0.16864432853928962</v>
      </c>
      <c r="R33" s="310">
        <f>IFERROR(INDEX('Data Annex'!$K$1:$BS$4779,MATCH(R$1&amp;"|"&amp;$B33,'Data Annex'!$K$1:$K$4779,0),MATCH(R$2,'Data Annex'!$K$1:$BS$1,0)),"")</f>
        <v>6.7403076302322923E-2</v>
      </c>
      <c r="S33" s="310">
        <f>IFERROR(INDEX('Data Annex'!$K$1:$BS$4779,MATCH(S$1&amp;"|"&amp;$B33,'Data Annex'!$K$1:$K$4779,0),MATCH(S$2,'Data Annex'!$K$1:$BS$1,0)),"")</f>
        <v>6.6952884197269358E-2</v>
      </c>
      <c r="T33" s="311">
        <f>IFERROR(INDEX('Data Annex'!$K$1:$BS$4779,MATCH(T$1&amp;"|"&amp;$B33,'Data Annex'!$K$1:$K$4779,0),MATCH(T$2,'Data Annex'!$K$1:$BS$1,0)),"")</f>
        <v>7.3100707223034994E-2</v>
      </c>
      <c r="U33" s="192">
        <f t="shared" si="1"/>
        <v>2.6315344021648729E-2</v>
      </c>
      <c r="V33" s="192">
        <f t="shared" si="2"/>
        <v>2.9775582368383041E-2</v>
      </c>
      <c r="W33" s="196">
        <f t="shared" si="3"/>
        <v>2.5582174160711429E-2</v>
      </c>
      <c r="X33" s="2"/>
      <c r="Y33" s="378"/>
      <c r="Z33" s="378"/>
    </row>
    <row r="34" spans="1:26" ht="21" customHeight="1">
      <c r="A34" s="7">
        <v>23</v>
      </c>
      <c r="B34" s="1" t="s">
        <v>27</v>
      </c>
      <c r="D34" s="518" t="s">
        <v>27</v>
      </c>
      <c r="E34" s="519"/>
      <c r="F34" s="194">
        <f>IFERROR(INDEX('Data Annex'!$K$1:$BS$4779,MATCH(F$1&amp;"|"&amp;$B34,'Data Annex'!$K$1:$K$4779,0),MATCH(F$2,'Data Annex'!$K$1:$BS$1,0)),"")</f>
        <v>0.20236279366875515</v>
      </c>
      <c r="G34" s="194">
        <f>IFERROR(INDEX('Data Annex'!$K$1:$BS$4779,MATCH(G$1&amp;"|"&amp;$B34,'Data Annex'!$K$1:$K$4779,0),MATCH(G$2,'Data Annex'!$K$1:$BS$1,0)),"")</f>
        <v>0.2231529924727968</v>
      </c>
      <c r="H34" s="195">
        <f>IFERROR(INDEX('Data Annex'!$K$1:$BS$4779,MATCH(H$1&amp;"|"&amp;$B34,'Data Annex'!$K$1:$K$4779,0),MATCH(H$2,'Data Annex'!$K$1:$BS$1,0)),"")</f>
        <v>0.22831954709352204</v>
      </c>
      <c r="I34" s="194">
        <f>IFERROR(INDEX('Data Annex'!$K$1:$BS$4779,MATCH(I$1&amp;"|"&amp;$B34,'Data Annex'!$K$1:$K$4779,0),MATCH(I$2,'Data Annex'!$K$1:$BS$1,0)),"")</f>
        <v>2.5872113608225899E-2</v>
      </c>
      <c r="J34" s="194">
        <f>IFERROR(INDEX('Data Annex'!$K$1:$BS$4779,MATCH(J$1&amp;"|"&amp;$B34,'Data Annex'!$K$1:$K$4779,0),MATCH(J$2,'Data Annex'!$K$1:$BS$1,0)),"")</f>
        <v>3.2746126546680188E-2</v>
      </c>
      <c r="K34" s="309">
        <f>IFERROR(INDEX('Data Annex'!$K$1:$BS$4779,MATCH(K$1&amp;"|"&amp;$B34,'Data Annex'!$K$1:$K$4779,0),MATCH(K$2,'Data Annex'!$K$1:$BS$1,0)),"")</f>
        <v>2.5940919387789509E-2</v>
      </c>
      <c r="L34" s="308">
        <f>IFERROR(INDEX('Data Annex'!$K$1:$BS$4779,MATCH(L$1&amp;"|"&amp;$B34,'Data Annex'!$K$1:$K$4779,0),MATCH(L$2,'Data Annex'!$K$1:$BS$1,0)),"")</f>
        <v>0.40832943506286962</v>
      </c>
      <c r="M34" s="308">
        <f>IFERROR(INDEX('Data Annex'!$K$1:$BS$4779,MATCH(M$1&amp;"|"&amp;$B34,'Data Annex'!$K$1:$K$4779,0),MATCH(M$2,'Data Annex'!$K$1:$BS$1,0)),"")</f>
        <v>0.39215416686668231</v>
      </c>
      <c r="N34" s="309">
        <f>IFERROR(INDEX('Data Annex'!$K$1:$BS$4779,MATCH(N$1&amp;"|"&amp;$B34,'Data Annex'!$K$1:$K$4779,0),MATCH(N$2,'Data Annex'!$K$1:$BS$1,0)),"")</f>
        <v>0.422707843741776</v>
      </c>
      <c r="O34" s="308">
        <f>IFERROR(INDEX('Data Annex'!$K$1:$BS$4779,MATCH(O$1&amp;"|"&amp;$B34,'Data Annex'!$K$1:$K$4779,0),MATCH(O$2,'Data Annex'!$K$1:$BS$1,0)),"")</f>
        <v>0.17232828744235509</v>
      </c>
      <c r="P34" s="308">
        <f>IFERROR(INDEX('Data Annex'!$K$1:$BS$4779,MATCH(P$1&amp;"|"&amp;$B34,'Data Annex'!$K$1:$K$4779,0),MATCH(P$2,'Data Annex'!$K$1:$BS$1,0)),"")</f>
        <v>0.16198791888584471</v>
      </c>
      <c r="Q34" s="309">
        <f>IFERROR(INDEX('Data Annex'!$K$1:$BS$4779,MATCH(Q$1&amp;"|"&amp;$B34,'Data Annex'!$K$1:$K$4779,0),MATCH(Q$2,'Data Annex'!$K$1:$BS$1,0)),"")</f>
        <v>0.17286599878378928</v>
      </c>
      <c r="R34" s="308">
        <f>IFERROR(INDEX('Data Annex'!$K$1:$BS$4779,MATCH(R$1&amp;"|"&amp;$B34,'Data Annex'!$K$1:$K$4779,0),MATCH(R$2,'Data Annex'!$K$1:$BS$1,0)),"")</f>
        <v>9.94635986229747E-2</v>
      </c>
      <c r="S34" s="308">
        <f>IFERROR(INDEX('Data Annex'!$K$1:$BS$4779,MATCH(S$1&amp;"|"&amp;$B34,'Data Annex'!$K$1:$K$4779,0),MATCH(S$2,'Data Annex'!$K$1:$BS$1,0)),"")</f>
        <v>0.12202451658543756</v>
      </c>
      <c r="T34" s="309">
        <f>IFERROR(INDEX('Data Annex'!$K$1:$BS$4779,MATCH(T$1&amp;"|"&amp;$B34,'Data Annex'!$K$1:$K$4779,0),MATCH(T$2,'Data Annex'!$K$1:$BS$1,0)),"")</f>
        <v>9.5135696067708567E-2</v>
      </c>
      <c r="U34" s="194">
        <f t="shared" si="1"/>
        <v>9.1643771594819554E-2</v>
      </c>
      <c r="V34" s="194">
        <f t="shared" si="2"/>
        <v>6.7934278642558382E-2</v>
      </c>
      <c r="W34" s="195">
        <f t="shared" si="3"/>
        <v>5.5029994925414646E-2</v>
      </c>
      <c r="X34" s="2"/>
      <c r="Y34" s="378"/>
      <c r="Z34" s="378"/>
    </row>
    <row r="35" spans="1:26" ht="21" customHeight="1">
      <c r="A35" s="2">
        <v>24</v>
      </c>
      <c r="B35" s="1" t="s">
        <v>28</v>
      </c>
      <c r="D35" s="518" t="s">
        <v>28</v>
      </c>
      <c r="E35" s="519"/>
      <c r="F35" s="192">
        <f>IFERROR(INDEX('Data Annex'!$K$1:$BS$4779,MATCH(F$1&amp;"|"&amp;$B35,'Data Annex'!$K$1:$K$4779,0),MATCH(F$2,'Data Annex'!$K$1:$BS$1,0)),"")</f>
        <v>0.33857201001887227</v>
      </c>
      <c r="G35" s="192">
        <f>IFERROR(INDEX('Data Annex'!$K$1:$BS$4779,MATCH(G$1&amp;"|"&amp;$B35,'Data Annex'!$K$1:$K$4779,0),MATCH(G$2,'Data Annex'!$K$1:$BS$1,0)),"")</f>
        <v>0.32868668108466559</v>
      </c>
      <c r="H35" s="196">
        <f>IFERROR(INDEX('Data Annex'!$K$1:$BS$4779,MATCH(H$1&amp;"|"&amp;$B35,'Data Annex'!$K$1:$K$4779,0),MATCH(H$2,'Data Annex'!$K$1:$BS$1,0)),"")</f>
        <v>0.35707433889954809</v>
      </c>
      <c r="I35" s="192">
        <f>IFERROR(INDEX('Data Annex'!$K$1:$BS$4779,MATCH(I$1&amp;"|"&amp;$B35,'Data Annex'!$K$1:$K$4779,0),MATCH(I$2,'Data Annex'!$K$1:$BS$1,0)),"")</f>
        <v>3.9617442627011175E-2</v>
      </c>
      <c r="J35" s="192">
        <f>IFERROR(INDEX('Data Annex'!$K$1:$BS$4779,MATCH(J$1&amp;"|"&amp;$B35,'Data Annex'!$K$1:$K$4779,0),MATCH(J$2,'Data Annex'!$K$1:$BS$1,0)),"")</f>
        <v>7.8948177770397004E-2</v>
      </c>
      <c r="K35" s="311">
        <f>IFERROR(INDEX('Data Annex'!$K$1:$BS$4779,MATCH(K$1&amp;"|"&amp;$B35,'Data Annex'!$K$1:$K$4779,0),MATCH(K$2,'Data Annex'!$K$1:$BS$1,0)),"")</f>
        <v>4.6452687729128035E-2</v>
      </c>
      <c r="L35" s="310">
        <f>IFERROR(INDEX('Data Annex'!$K$1:$BS$4779,MATCH(L$1&amp;"|"&amp;$B35,'Data Annex'!$K$1:$K$4779,0),MATCH(L$2,'Data Annex'!$K$1:$BS$1,0)),"")</f>
        <v>0.20889070891096856</v>
      </c>
      <c r="M35" s="310">
        <f>IFERROR(INDEX('Data Annex'!$K$1:$BS$4779,MATCH(M$1&amp;"|"&amp;$B35,'Data Annex'!$K$1:$K$4779,0),MATCH(M$2,'Data Annex'!$K$1:$BS$1,0)),"")</f>
        <v>0.16791833991306657</v>
      </c>
      <c r="N35" s="311">
        <f>IFERROR(INDEX('Data Annex'!$K$1:$BS$4779,MATCH(N$1&amp;"|"&amp;$B35,'Data Annex'!$K$1:$K$4779,0),MATCH(N$2,'Data Annex'!$K$1:$BS$1,0)),"")</f>
        <v>0.19712341595104585</v>
      </c>
      <c r="O35" s="310">
        <f>IFERROR(INDEX('Data Annex'!$K$1:$BS$4779,MATCH(O$1&amp;"|"&amp;$B35,'Data Annex'!$K$1:$K$4779,0),MATCH(O$2,'Data Annex'!$K$1:$BS$1,0)),"")</f>
        <v>0.24753533038301315</v>
      </c>
      <c r="P35" s="310">
        <f>IFERROR(INDEX('Data Annex'!$K$1:$BS$4779,MATCH(P$1&amp;"|"&amp;$B35,'Data Annex'!$K$1:$K$4779,0),MATCH(P$2,'Data Annex'!$K$1:$BS$1,0)),"")</f>
        <v>0.2392205368039379</v>
      </c>
      <c r="Q35" s="311">
        <f>IFERROR(INDEX('Data Annex'!$K$1:$BS$4779,MATCH(Q$1&amp;"|"&amp;$B35,'Data Annex'!$K$1:$K$4779,0),MATCH(Q$2,'Data Annex'!$K$1:$BS$1,0)),"")</f>
        <v>0.23255115386916503</v>
      </c>
      <c r="R35" s="310">
        <f>IFERROR(INDEX('Data Annex'!$K$1:$BS$4779,MATCH(R$1&amp;"|"&amp;$B35,'Data Annex'!$K$1:$K$4779,0),MATCH(R$2,'Data Annex'!$K$1:$BS$1,0)),"")</f>
        <v>6.8931148826407898E-2</v>
      </c>
      <c r="S35" s="310">
        <f>IFERROR(INDEX('Data Annex'!$K$1:$BS$4779,MATCH(S$1&amp;"|"&amp;$B35,'Data Annex'!$K$1:$K$4779,0),MATCH(S$2,'Data Annex'!$K$1:$BS$1,0)),"")</f>
        <v>8.3446078352334918E-2</v>
      </c>
      <c r="T35" s="311">
        <f>IFERROR(INDEX('Data Annex'!$K$1:$BS$4779,MATCH(T$1&amp;"|"&amp;$B35,'Data Annex'!$K$1:$K$4779,0),MATCH(T$2,'Data Annex'!$K$1:$BS$1,0)),"")</f>
        <v>7.4577743586435569E-2</v>
      </c>
      <c r="U35" s="192">
        <f>IFERROR((1-F35-I35-L35-O35-R35),"n.a.")</f>
        <v>9.6453359233726957E-2</v>
      </c>
      <c r="V35" s="192">
        <f>IFERROR((1-G35-J35-M35-P35-S35),"n.a.")</f>
        <v>0.10178018607559802</v>
      </c>
      <c r="W35" s="196">
        <f>IFERROR((1-H35-K35-N35-Q35-T35),"n.a.")</f>
        <v>9.2220659964677404E-2</v>
      </c>
      <c r="X35" s="2"/>
      <c r="Y35" s="378"/>
      <c r="Z35" s="378"/>
    </row>
    <row r="36" spans="1:26" ht="21" customHeight="1">
      <c r="A36" s="10">
        <v>25</v>
      </c>
      <c r="B36" s="1" t="s">
        <v>29</v>
      </c>
      <c r="D36" s="518" t="s">
        <v>29</v>
      </c>
      <c r="E36" s="519"/>
      <c r="F36" s="194">
        <f>IFERROR(INDEX('Data Annex'!$K$1:$BS$4779,MATCH(F$1&amp;"|"&amp;$B36,'Data Annex'!$K$1:$K$4779,0),MATCH(F$2,'Data Annex'!$K$1:$BS$1,0)),"")</f>
        <v>4.9650300822803771E-2</v>
      </c>
      <c r="G36" s="194">
        <f>IFERROR(INDEX('Data Annex'!$K$1:$BS$4779,MATCH(G$1&amp;"|"&amp;$B36,'Data Annex'!$K$1:$K$4779,0),MATCH(G$2,'Data Annex'!$K$1:$BS$1,0)),"")</f>
        <v>4.7121468787495679E-2</v>
      </c>
      <c r="H36" s="195">
        <f>IFERROR(INDEX('Data Annex'!$K$1:$BS$4779,MATCH(H$1&amp;"|"&amp;$B36,'Data Annex'!$K$1:$K$4779,0),MATCH(H$2,'Data Annex'!$K$1:$BS$1,0)),"")</f>
        <v>4.6193973292553037E-2</v>
      </c>
      <c r="I36" s="194">
        <f>IFERROR(INDEX('Data Annex'!$K$1:$BS$4779,MATCH(I$1&amp;"|"&amp;$B36,'Data Annex'!$K$1:$K$4779,0),MATCH(I$2,'Data Annex'!$K$1:$BS$1,0)),"")</f>
        <v>1.5185983695724018E-2</v>
      </c>
      <c r="J36" s="194">
        <f>IFERROR(INDEX('Data Annex'!$K$1:$BS$4779,MATCH(J$1&amp;"|"&amp;$B36,'Data Annex'!$K$1:$K$4779,0),MATCH(J$2,'Data Annex'!$K$1:$BS$1,0)),"")</f>
        <v>1.1737130486733322E-2</v>
      </c>
      <c r="K36" s="309">
        <f>IFERROR(INDEX('Data Annex'!$K$1:$BS$4779,MATCH(K$1&amp;"|"&amp;$B36,'Data Annex'!$K$1:$K$4779,0),MATCH(K$2,'Data Annex'!$K$1:$BS$1,0)),"")</f>
        <v>1.1083212204185742E-2</v>
      </c>
      <c r="L36" s="308">
        <f>IFERROR(INDEX('Data Annex'!$K$1:$BS$4779,MATCH(L$1&amp;"|"&amp;$B36,'Data Annex'!$K$1:$K$4779,0),MATCH(L$2,'Data Annex'!$K$1:$BS$1,0)),"")</f>
        <v>0.57567307607897111</v>
      </c>
      <c r="M36" s="308">
        <f>IFERROR(INDEX('Data Annex'!$K$1:$BS$4779,MATCH(M$1&amp;"|"&amp;$B36,'Data Annex'!$K$1:$K$4779,0),MATCH(M$2,'Data Annex'!$K$1:$BS$1,0)),"")</f>
        <v>0.59050683894655998</v>
      </c>
      <c r="N36" s="309">
        <f>IFERROR(INDEX('Data Annex'!$K$1:$BS$4779,MATCH(N$1&amp;"|"&amp;$B36,'Data Annex'!$K$1:$K$4779,0),MATCH(N$2,'Data Annex'!$K$1:$BS$1,0)),"")</f>
        <v>0.58995763699608161</v>
      </c>
      <c r="O36" s="308">
        <f>IFERROR(INDEX('Data Annex'!$K$1:$BS$4779,MATCH(O$1&amp;"|"&amp;$B36,'Data Annex'!$K$1:$K$4779,0),MATCH(O$2,'Data Annex'!$K$1:$BS$1,0)),"")</f>
        <v>0.20371489302446996</v>
      </c>
      <c r="P36" s="308">
        <f>IFERROR(INDEX('Data Annex'!$K$1:$BS$4779,MATCH(P$1&amp;"|"&amp;$B36,'Data Annex'!$K$1:$K$4779,0),MATCH(P$2,'Data Annex'!$K$1:$BS$1,0)),"")</f>
        <v>0.21695842310828761</v>
      </c>
      <c r="Q36" s="309">
        <f>IFERROR(INDEX('Data Annex'!$K$1:$BS$4779,MATCH(Q$1&amp;"|"&amp;$B36,'Data Annex'!$K$1:$K$4779,0),MATCH(Q$2,'Data Annex'!$K$1:$BS$1,0)),"")</f>
        <v>0.20830947626189403</v>
      </c>
      <c r="R36" s="308">
        <f>IFERROR(INDEX('Data Annex'!$K$1:$BS$4779,MATCH(R$1&amp;"|"&amp;$B36,'Data Annex'!$K$1:$K$4779,0),MATCH(R$2,'Data Annex'!$K$1:$BS$1,0)),"")</f>
        <v>6.1971084814010521E-2</v>
      </c>
      <c r="S36" s="308">
        <f>IFERROR(INDEX('Data Annex'!$K$1:$BS$4779,MATCH(S$1&amp;"|"&amp;$B36,'Data Annex'!$K$1:$K$4779,0),MATCH(S$2,'Data Annex'!$K$1:$BS$1,0)),"")</f>
        <v>5.9003182095458323E-2</v>
      </c>
      <c r="T36" s="309">
        <f>IFERROR(INDEX('Data Annex'!$K$1:$BS$4779,MATCH(T$1&amp;"|"&amp;$B36,'Data Annex'!$K$1:$K$4779,0),MATCH(T$2,'Data Annex'!$K$1:$BS$1,0)),"")</f>
        <v>6.4137067382705498E-2</v>
      </c>
      <c r="U36" s="194">
        <f t="shared" ref="U36:W42" si="5">1-F36-I36-L36-O36-R36</f>
        <v>9.3804661564020661E-2</v>
      </c>
      <c r="V36" s="194">
        <f t="shared" si="5"/>
        <v>7.4672956575465105E-2</v>
      </c>
      <c r="W36" s="195">
        <f t="shared" si="5"/>
        <v>8.0318633862580091E-2</v>
      </c>
      <c r="X36" s="2"/>
      <c r="Y36" s="378"/>
      <c r="Z36" s="378"/>
    </row>
    <row r="37" spans="1:26" ht="21" customHeight="1">
      <c r="A37" s="10">
        <v>26</v>
      </c>
      <c r="B37" s="1" t="s">
        <v>30</v>
      </c>
      <c r="D37" s="518" t="s">
        <v>30</v>
      </c>
      <c r="E37" s="519"/>
      <c r="F37" s="192">
        <f>IFERROR(INDEX('Data Annex'!$K$1:$BS$4779,MATCH(F$1&amp;"|"&amp;$B37,'Data Annex'!$K$1:$K$4779,0),MATCH(F$2,'Data Annex'!$K$1:$BS$1,0)),"")</f>
        <v>4.7535864504914968E-2</v>
      </c>
      <c r="G37" s="192">
        <f>IFERROR(INDEX('Data Annex'!$K$1:$BS$4779,MATCH(G$1&amp;"|"&amp;$B37,'Data Annex'!$K$1:$K$4779,0),MATCH(G$2,'Data Annex'!$K$1:$BS$1,0)),"")</f>
        <v>5.3885864516997818E-2</v>
      </c>
      <c r="H37" s="196">
        <f>IFERROR(INDEX('Data Annex'!$K$1:$BS$4779,MATCH(H$1&amp;"|"&amp;$B37,'Data Annex'!$K$1:$K$4779,0),MATCH(H$2,'Data Annex'!$K$1:$BS$1,0)),"")</f>
        <v>5.5477707052223955E-2</v>
      </c>
      <c r="I37" s="192">
        <f>IFERROR(INDEX('Data Annex'!$K$1:$BS$4779,MATCH(I$1&amp;"|"&amp;$B37,'Data Annex'!$K$1:$K$4779,0),MATCH(I$2,'Data Annex'!$K$1:$BS$1,0)),"")</f>
        <v>2.6757500942386481E-2</v>
      </c>
      <c r="J37" s="192">
        <f>IFERROR(INDEX('Data Annex'!$K$1:$BS$4779,MATCH(J$1&amp;"|"&amp;$B37,'Data Annex'!$K$1:$K$4779,0),MATCH(J$2,'Data Annex'!$K$1:$BS$1,0)),"")</f>
        <v>4.3129233762722818E-2</v>
      </c>
      <c r="K37" s="311">
        <f>IFERROR(INDEX('Data Annex'!$K$1:$BS$4779,MATCH(K$1&amp;"|"&amp;$B37,'Data Annex'!$K$1:$K$4779,0),MATCH(K$2,'Data Annex'!$K$1:$BS$1,0)),"")</f>
        <v>4.0037653274014727E-2</v>
      </c>
      <c r="L37" s="310">
        <f>IFERROR(INDEX('Data Annex'!$K$1:$BS$4779,MATCH(L$1&amp;"|"&amp;$B37,'Data Annex'!$K$1:$K$4779,0),MATCH(L$2,'Data Annex'!$K$1:$BS$1,0)),"")</f>
        <v>0.58303988302546272</v>
      </c>
      <c r="M37" s="310">
        <f>IFERROR(INDEX('Data Annex'!$K$1:$BS$4779,MATCH(M$1&amp;"|"&amp;$B37,'Data Annex'!$K$1:$K$4779,0),MATCH(M$2,'Data Annex'!$K$1:$BS$1,0)),"")</f>
        <v>0.58332678176803487</v>
      </c>
      <c r="N37" s="311">
        <f>IFERROR(INDEX('Data Annex'!$K$1:$BS$4779,MATCH(N$1&amp;"|"&amp;$B37,'Data Annex'!$K$1:$K$4779,0),MATCH(N$2,'Data Annex'!$K$1:$BS$1,0)),"")</f>
        <v>0.59119271214501823</v>
      </c>
      <c r="O37" s="310">
        <f>IFERROR(INDEX('Data Annex'!$K$1:$BS$4779,MATCH(O$1&amp;"|"&amp;$B37,'Data Annex'!$K$1:$K$4779,0),MATCH(O$2,'Data Annex'!$K$1:$BS$1,0)),"")</f>
        <v>0.21189341805760256</v>
      </c>
      <c r="P37" s="310">
        <f>IFERROR(INDEX('Data Annex'!$K$1:$BS$4779,MATCH(P$1&amp;"|"&amp;$B37,'Data Annex'!$K$1:$K$4779,0),MATCH(P$2,'Data Annex'!$K$1:$BS$1,0)),"")</f>
        <v>0.21366040315832965</v>
      </c>
      <c r="Q37" s="311">
        <f>IFERROR(INDEX('Data Annex'!$K$1:$BS$4779,MATCH(Q$1&amp;"|"&amp;$B37,'Data Annex'!$K$1:$K$4779,0),MATCH(Q$2,'Data Annex'!$K$1:$BS$1,0)),"")</f>
        <v>0.20813503143626871</v>
      </c>
      <c r="R37" s="310">
        <f>IFERROR(INDEX('Data Annex'!$K$1:$BS$4779,MATCH(R$1&amp;"|"&amp;$B37,'Data Annex'!$K$1:$K$4779,0),MATCH(R$2,'Data Annex'!$K$1:$BS$1,0)),"")</f>
        <v>4.8197367584943342E-2</v>
      </c>
      <c r="S37" s="310">
        <f>IFERROR(INDEX('Data Annex'!$K$1:$BS$4779,MATCH(S$1&amp;"|"&amp;$B37,'Data Annex'!$K$1:$K$4779,0),MATCH(S$2,'Data Annex'!$K$1:$BS$1,0)),"")</f>
        <v>4.8647755025349321E-2</v>
      </c>
      <c r="T37" s="311">
        <f>IFERROR(INDEX('Data Annex'!$K$1:$BS$4779,MATCH(T$1&amp;"|"&amp;$B37,'Data Annex'!$K$1:$K$4779,0),MATCH(T$2,'Data Annex'!$K$1:$BS$1,0)),"")</f>
        <v>4.689920320172207E-2</v>
      </c>
      <c r="U37" s="192">
        <f t="shared" si="5"/>
        <v>8.2575965884689906E-2</v>
      </c>
      <c r="V37" s="192">
        <f t="shared" si="5"/>
        <v>5.7349961768565494E-2</v>
      </c>
      <c r="W37" s="196">
        <f t="shared" si="5"/>
        <v>5.8257692890752236E-2</v>
      </c>
      <c r="X37" s="2"/>
      <c r="Y37" s="378"/>
      <c r="Z37" s="378"/>
    </row>
    <row r="38" spans="1:26" ht="21" customHeight="1">
      <c r="A38" s="10">
        <v>27</v>
      </c>
      <c r="B38" s="1" t="s">
        <v>100</v>
      </c>
      <c r="D38" s="518" t="s">
        <v>100</v>
      </c>
      <c r="E38" s="519"/>
      <c r="F38" s="194">
        <f>IFERROR(INDEX('Data Annex'!$K$1:$BS$4779,MATCH(F$1&amp;"|"&amp;$B38,'Data Annex'!$K$1:$K$4779,0),MATCH(F$2,'Data Annex'!$K$1:$BS$1,0)),"")</f>
        <v>2.4557687915199421E-2</v>
      </c>
      <c r="G38" s="194">
        <f>IFERROR(INDEX('Data Annex'!$K$1:$BS$4779,MATCH(G$1&amp;"|"&amp;$B38,'Data Annex'!$K$1:$K$4779,0),MATCH(G$2,'Data Annex'!$K$1:$BS$1,0)),"")</f>
        <v>5.1303870195091715E-2</v>
      </c>
      <c r="H38" s="195">
        <f>IFERROR(INDEX('Data Annex'!$K$1:$BS$4779,MATCH(H$1&amp;"|"&amp;$B38,'Data Annex'!$K$1:$K$4779,0),MATCH(H$2,'Data Annex'!$K$1:$BS$1,0)),"")</f>
        <v>5.9390028460347181E-2</v>
      </c>
      <c r="I38" s="194">
        <f>IFERROR(INDEX('Data Annex'!$K$1:$BS$4779,MATCH(I$1&amp;"|"&amp;$B38,'Data Annex'!$K$1:$K$4779,0),MATCH(I$2,'Data Annex'!$K$1:$BS$1,0)),"")</f>
        <v>5.8825065763833423E-2</v>
      </c>
      <c r="J38" s="194">
        <f>IFERROR(INDEX('Data Annex'!$K$1:$BS$4779,MATCH(J$1&amp;"|"&amp;$B38,'Data Annex'!$K$1:$K$4779,0),MATCH(J$2,'Data Annex'!$K$1:$BS$1,0)),"")</f>
        <v>4.2552049310333143E-2</v>
      </c>
      <c r="K38" s="309">
        <f>IFERROR(INDEX('Data Annex'!$K$1:$BS$4779,MATCH(K$1&amp;"|"&amp;$B38,'Data Annex'!$K$1:$K$4779,0),MATCH(K$2,'Data Annex'!$K$1:$BS$1,0)),"")</f>
        <v>4.5464289951473141E-2</v>
      </c>
      <c r="L38" s="308">
        <f>IFERROR(INDEX('Data Annex'!$K$1:$BS$4779,MATCH(L$1&amp;"|"&amp;$B38,'Data Annex'!$K$1:$K$4779,0),MATCH(L$2,'Data Annex'!$K$1:$BS$1,0)),"")</f>
        <v>0.53979870222669935</v>
      </c>
      <c r="M38" s="308">
        <f>IFERROR(INDEX('Data Annex'!$K$1:$BS$4779,MATCH(M$1&amp;"|"&amp;$B38,'Data Annex'!$K$1:$K$4779,0),MATCH(M$2,'Data Annex'!$K$1:$BS$1,0)),"")</f>
        <v>0.52575469210412107</v>
      </c>
      <c r="N38" s="309">
        <f>IFERROR(INDEX('Data Annex'!$K$1:$BS$4779,MATCH(N$1&amp;"|"&amp;$B38,'Data Annex'!$K$1:$K$4779,0),MATCH(N$2,'Data Annex'!$K$1:$BS$1,0)),"")</f>
        <v>0.5221734218674533</v>
      </c>
      <c r="O38" s="308">
        <f>IFERROR(INDEX('Data Annex'!$K$1:$BS$4779,MATCH(O$1&amp;"|"&amp;$B38,'Data Annex'!$K$1:$K$4779,0),MATCH(O$2,'Data Annex'!$K$1:$BS$1,0)),"")</f>
        <v>0.27083019356185728</v>
      </c>
      <c r="P38" s="308">
        <f>IFERROR(INDEX('Data Annex'!$K$1:$BS$4779,MATCH(P$1&amp;"|"&amp;$B38,'Data Annex'!$K$1:$K$4779,0),MATCH(P$2,'Data Annex'!$K$1:$BS$1,0)),"")</f>
        <v>0.26809579075867879</v>
      </c>
      <c r="Q38" s="309">
        <f>IFERROR(INDEX('Data Annex'!$K$1:$BS$4779,MATCH(Q$1&amp;"|"&amp;$B38,'Data Annex'!$K$1:$K$4779,0),MATCH(Q$2,'Data Annex'!$K$1:$BS$1,0)),"")</f>
        <v>0.27241187004789913</v>
      </c>
      <c r="R38" s="308">
        <f>IFERROR(INDEX('Data Annex'!$K$1:$BS$4779,MATCH(R$1&amp;"|"&amp;$B38,'Data Annex'!$K$1:$K$4779,0),MATCH(R$2,'Data Annex'!$K$1:$BS$1,0)),"")</f>
        <v>6.8738512501709523E-2</v>
      </c>
      <c r="S38" s="308">
        <f>IFERROR(INDEX('Data Annex'!$K$1:$BS$4779,MATCH(S$1&amp;"|"&amp;$B38,'Data Annex'!$K$1:$K$4779,0),MATCH(S$2,'Data Annex'!$K$1:$BS$1,0)),"")</f>
        <v>6.2528999465849278E-2</v>
      </c>
      <c r="T38" s="309">
        <f>IFERROR(INDEX('Data Annex'!$K$1:$BS$4779,MATCH(T$1&amp;"|"&amp;$B38,'Data Annex'!$K$1:$K$4779,0),MATCH(T$2,'Data Annex'!$K$1:$BS$1,0)),"")</f>
        <v>5.4982024715265421E-2</v>
      </c>
      <c r="U38" s="194">
        <f t="shared" si="5"/>
        <v>3.7249838030701046E-2</v>
      </c>
      <c r="V38" s="194">
        <f t="shared" si="5"/>
        <v>4.9764598165925933E-2</v>
      </c>
      <c r="W38" s="195">
        <f t="shared" si="5"/>
        <v>4.5578364957561901E-2</v>
      </c>
      <c r="X38" s="2"/>
      <c r="Y38" s="378"/>
      <c r="Z38" s="378"/>
    </row>
    <row r="39" spans="1:26" ht="21" customHeight="1">
      <c r="A39" s="2">
        <v>28</v>
      </c>
      <c r="B39" s="1" t="s">
        <v>31</v>
      </c>
      <c r="D39" s="518" t="s">
        <v>31</v>
      </c>
      <c r="E39" s="519"/>
      <c r="F39" s="192">
        <f>IFERROR(INDEX('Data Annex'!$K$1:$BS$4779,MATCH(F$1&amp;"|"&amp;$B39,'Data Annex'!$K$1:$K$4779,0),MATCH(F$2,'Data Annex'!$K$1:$BS$1,0)),"")</f>
        <v>0.44209098801483454</v>
      </c>
      <c r="G39" s="192">
        <f>IFERROR(INDEX('Data Annex'!$K$1:$BS$4779,MATCH(G$1&amp;"|"&amp;$B39,'Data Annex'!$K$1:$K$4779,0),MATCH(G$2,'Data Annex'!$K$1:$BS$1,0)),"")</f>
        <v>0.44330066177475352</v>
      </c>
      <c r="H39" s="196">
        <f>IFERROR(INDEX('Data Annex'!$K$1:$BS$4779,MATCH(H$1&amp;"|"&amp;$B39,'Data Annex'!$K$1:$K$4779,0),MATCH(H$2,'Data Annex'!$K$1:$BS$1,0)),"")</f>
        <v>0.45473246822209151</v>
      </c>
      <c r="I39" s="192">
        <f>IFERROR(INDEX('Data Annex'!$K$1:$BS$4779,MATCH(I$1&amp;"|"&amp;$B39,'Data Annex'!$K$1:$K$4779,0),MATCH(I$2,'Data Annex'!$K$1:$BS$1,0)),"")</f>
        <v>1.7978060291139623E-2</v>
      </c>
      <c r="J39" s="192">
        <f>IFERROR(INDEX('Data Annex'!$K$1:$BS$4779,MATCH(J$1&amp;"|"&amp;$B39,'Data Annex'!$K$1:$K$4779,0),MATCH(J$2,'Data Annex'!$K$1:$BS$1,0)),"")</f>
        <v>3.5556197646153261E-2</v>
      </c>
      <c r="K39" s="311">
        <f>IFERROR(INDEX('Data Annex'!$K$1:$BS$4779,MATCH(K$1&amp;"|"&amp;$B39,'Data Annex'!$K$1:$K$4779,0),MATCH(K$2,'Data Annex'!$K$1:$BS$1,0)),"")</f>
        <v>2.423869268855813E-2</v>
      </c>
      <c r="L39" s="310">
        <f>IFERROR(INDEX('Data Annex'!$K$1:$BS$4779,MATCH(L$1&amp;"|"&amp;$B39,'Data Annex'!$K$1:$K$4779,0),MATCH(L$2,'Data Annex'!$K$1:$BS$1,0)),"")</f>
        <v>0.20769763641455063</v>
      </c>
      <c r="M39" s="310">
        <f>IFERROR(INDEX('Data Annex'!$K$1:$BS$4779,MATCH(M$1&amp;"|"&amp;$B39,'Data Annex'!$K$1:$K$4779,0),MATCH(M$2,'Data Annex'!$K$1:$BS$1,0)),"")</f>
        <v>0.19247594085645808</v>
      </c>
      <c r="N39" s="311">
        <f>IFERROR(INDEX('Data Annex'!$K$1:$BS$4779,MATCH(N$1&amp;"|"&amp;$B39,'Data Annex'!$K$1:$K$4779,0),MATCH(N$2,'Data Annex'!$K$1:$BS$1,0)),"")</f>
        <v>0.20825345408192319</v>
      </c>
      <c r="O39" s="310">
        <f>IFERROR(INDEX('Data Annex'!$K$1:$BS$4779,MATCH(O$1&amp;"|"&amp;$B39,'Data Annex'!$K$1:$K$4779,0),MATCH(O$2,'Data Annex'!$K$1:$BS$1,0)),"")</f>
        <v>0.18079098003971988</v>
      </c>
      <c r="P39" s="310">
        <f>IFERROR(INDEX('Data Annex'!$K$1:$BS$4779,MATCH(P$1&amp;"|"&amp;$B39,'Data Annex'!$K$1:$K$4779,0),MATCH(P$2,'Data Annex'!$K$1:$BS$1,0)),"")</f>
        <v>0.16211602370087086</v>
      </c>
      <c r="Q39" s="311">
        <f>IFERROR(INDEX('Data Annex'!$K$1:$BS$4779,MATCH(Q$1&amp;"|"&amp;$B39,'Data Annex'!$K$1:$K$4779,0),MATCH(Q$2,'Data Annex'!$K$1:$BS$1,0)),"")</f>
        <v>0.172200120499475</v>
      </c>
      <c r="R39" s="310">
        <f>IFERROR(INDEX('Data Annex'!$K$1:$BS$4779,MATCH(R$1&amp;"|"&amp;$B39,'Data Annex'!$K$1:$K$4779,0),MATCH(R$2,'Data Annex'!$K$1:$BS$1,0)),"")</f>
        <v>8.1643827303605671E-2</v>
      </c>
      <c r="S39" s="310">
        <f>IFERROR(INDEX('Data Annex'!$K$1:$BS$4779,MATCH(S$1&amp;"|"&amp;$B39,'Data Annex'!$K$1:$K$4779,0),MATCH(S$2,'Data Annex'!$K$1:$BS$1,0)),"")</f>
        <v>0.10198946962522762</v>
      </c>
      <c r="T39" s="311">
        <f>IFERROR(INDEX('Data Annex'!$K$1:$BS$4779,MATCH(T$1&amp;"|"&amp;$B39,'Data Annex'!$K$1:$K$4779,0),MATCH(T$2,'Data Annex'!$K$1:$BS$1,0)),"")</f>
        <v>7.5392596506554291E-2</v>
      </c>
      <c r="U39" s="192">
        <f t="shared" si="5"/>
        <v>6.9798507936149751E-2</v>
      </c>
      <c r="V39" s="192">
        <f t="shared" si="5"/>
        <v>6.4561706396536717E-2</v>
      </c>
      <c r="W39" s="196">
        <f t="shared" si="5"/>
        <v>6.5182668001397895E-2</v>
      </c>
      <c r="X39" s="2"/>
      <c r="Y39" s="378"/>
      <c r="Z39" s="378"/>
    </row>
    <row r="40" spans="1:26" ht="21" customHeight="1">
      <c r="A40" s="10">
        <v>29</v>
      </c>
      <c r="B40" s="1" t="s">
        <v>32</v>
      </c>
      <c r="D40" s="518" t="s">
        <v>32</v>
      </c>
      <c r="E40" s="519"/>
      <c r="F40" s="194">
        <f>IFERROR(INDEX('Data Annex'!$K$1:$BS$4779,MATCH(F$1&amp;"|"&amp;$B40,'Data Annex'!$K$1:$K$4779,0),MATCH(F$2,'Data Annex'!$K$1:$BS$1,0)),"")</f>
        <v>3.4728308354587283E-2</v>
      </c>
      <c r="G40" s="194">
        <f>IFERROR(INDEX('Data Annex'!$K$1:$BS$4779,MATCH(G$1&amp;"|"&amp;$B40,'Data Annex'!$K$1:$K$4779,0),MATCH(G$2,'Data Annex'!$K$1:$BS$1,0)),"")</f>
        <v>5.6312360595759857E-2</v>
      </c>
      <c r="H40" s="195">
        <f>IFERROR(INDEX('Data Annex'!$K$1:$BS$4779,MATCH(H$1&amp;"|"&amp;$B40,'Data Annex'!$K$1:$K$4779,0),MATCH(H$2,'Data Annex'!$K$1:$BS$1,0)),"")</f>
        <v>5.4156554695042922E-2</v>
      </c>
      <c r="I40" s="194">
        <f>IFERROR(INDEX('Data Annex'!$K$1:$BS$4779,MATCH(I$1&amp;"|"&amp;$B40,'Data Annex'!$K$1:$K$4779,0),MATCH(I$2,'Data Annex'!$K$1:$BS$1,0)),"")</f>
        <v>1.8355694853055195E-2</v>
      </c>
      <c r="J40" s="194">
        <f>IFERROR(INDEX('Data Annex'!$K$1:$BS$4779,MATCH(J$1&amp;"|"&amp;$B40,'Data Annex'!$K$1:$K$4779,0),MATCH(J$2,'Data Annex'!$K$1:$BS$1,0)),"")</f>
        <v>1.9410354280175308E-2</v>
      </c>
      <c r="K40" s="309">
        <f>IFERROR(INDEX('Data Annex'!$K$1:$BS$4779,MATCH(K$1&amp;"|"&amp;$B40,'Data Annex'!$K$1:$K$4779,0),MATCH(K$2,'Data Annex'!$K$1:$BS$1,0)),"")</f>
        <v>2.8985454149063297E-2</v>
      </c>
      <c r="L40" s="308">
        <f>IFERROR(INDEX('Data Annex'!$K$1:$BS$4779,MATCH(L$1&amp;"|"&amp;$B40,'Data Annex'!$K$1:$K$4779,0),MATCH(L$2,'Data Annex'!$K$1:$BS$1,0)),"")</f>
        <v>0.6625806999667011</v>
      </c>
      <c r="M40" s="308">
        <f>IFERROR(INDEX('Data Annex'!$K$1:$BS$4779,MATCH(M$1&amp;"|"&amp;$B40,'Data Annex'!$K$1:$K$4779,0),MATCH(M$2,'Data Annex'!$K$1:$BS$1,0)),"")</f>
        <v>0.65163149692225619</v>
      </c>
      <c r="N40" s="309">
        <f>IFERROR(INDEX('Data Annex'!$K$1:$BS$4779,MATCH(N$1&amp;"|"&amp;$B40,'Data Annex'!$K$1:$K$4779,0),MATCH(N$2,'Data Annex'!$K$1:$BS$1,0)),"")</f>
        <v>0.63464985243289762</v>
      </c>
      <c r="O40" s="308">
        <f>IFERROR(INDEX('Data Annex'!$K$1:$BS$4779,MATCH(O$1&amp;"|"&amp;$B40,'Data Annex'!$K$1:$K$4779,0),MATCH(O$2,'Data Annex'!$K$1:$BS$1,0)),"")</f>
        <v>0.2131421857061476</v>
      </c>
      <c r="P40" s="308">
        <f>IFERROR(INDEX('Data Annex'!$K$1:$BS$4779,MATCH(P$1&amp;"|"&amp;$B40,'Data Annex'!$K$1:$K$4779,0),MATCH(P$2,'Data Annex'!$K$1:$BS$1,0)),"")</f>
        <v>0.20859222127011717</v>
      </c>
      <c r="Q40" s="309">
        <f>IFERROR(INDEX('Data Annex'!$K$1:$BS$4779,MATCH(Q$1&amp;"|"&amp;$B40,'Data Annex'!$K$1:$K$4779,0),MATCH(Q$2,'Data Annex'!$K$1:$BS$1,0)),"")</f>
        <v>0.22034277784109041</v>
      </c>
      <c r="R40" s="308">
        <f>IFERROR(INDEX('Data Annex'!$K$1:$BS$4779,MATCH(R$1&amp;"|"&amp;$B40,'Data Annex'!$K$1:$K$4779,0),MATCH(R$2,'Data Annex'!$K$1:$BS$1,0)),"")</f>
        <v>4.8325376457398754E-2</v>
      </c>
      <c r="S40" s="308">
        <f>IFERROR(INDEX('Data Annex'!$K$1:$BS$4779,MATCH(S$1&amp;"|"&amp;$B40,'Data Annex'!$K$1:$K$4779,0),MATCH(S$2,'Data Annex'!$K$1:$BS$1,0)),"")</f>
        <v>4.4075045748476649E-2</v>
      </c>
      <c r="T40" s="309">
        <f>IFERROR(INDEX('Data Annex'!$K$1:$BS$4779,MATCH(T$1&amp;"|"&amp;$B40,'Data Annex'!$K$1:$K$4779,0),MATCH(T$2,'Data Annex'!$K$1:$BS$1,0)),"")</f>
        <v>3.938657164255456E-2</v>
      </c>
      <c r="U40" s="194">
        <f t="shared" si="5"/>
        <v>2.2867734662110041E-2</v>
      </c>
      <c r="V40" s="194">
        <f t="shared" si="5"/>
        <v>1.9978521183214804E-2</v>
      </c>
      <c r="W40" s="195">
        <f t="shared" si="5"/>
        <v>2.2478789239351246E-2</v>
      </c>
      <c r="X40" s="2"/>
      <c r="Y40" s="378"/>
      <c r="Z40" s="378"/>
    </row>
    <row r="41" spans="1:26" ht="21" customHeight="1" thickBot="1">
      <c r="A41" s="10">
        <v>30</v>
      </c>
      <c r="B41" s="1" t="s">
        <v>93</v>
      </c>
      <c r="D41" s="521" t="s">
        <v>93</v>
      </c>
      <c r="E41" s="522"/>
      <c r="F41" s="192">
        <f>IFERROR(INDEX('Data Annex'!$K$1:$BS$4779,MATCH(F$1&amp;"|"&amp;$B41,'Data Annex'!$K$1:$K$4779,0),MATCH(F$2,'Data Annex'!$K$1:$BS$1,0)),"")</f>
        <v>0.12631898539394304</v>
      </c>
      <c r="G41" s="192">
        <f>IFERROR(INDEX('Data Annex'!$K$1:$BS$4779,MATCH(G$1&amp;"|"&amp;$B41,'Data Annex'!$K$1:$K$4779,0),MATCH(G$2,'Data Annex'!$K$1:$BS$1,0)),"")</f>
        <v>0.1633843714407735</v>
      </c>
      <c r="H41" s="196">
        <f>IFERROR(INDEX('Data Annex'!$K$1:$BS$4779,MATCH(H$1&amp;"|"&amp;$B41,'Data Annex'!$K$1:$K$4779,0),MATCH(H$2,'Data Annex'!$K$1:$BS$1,0)),"")</f>
        <v>0.16593251702749434</v>
      </c>
      <c r="I41" s="192">
        <f>IFERROR(INDEX('Data Annex'!$K$1:$BS$4779,MATCH(I$1&amp;"|"&amp;$B41,'Data Annex'!$K$1:$K$4779,0),MATCH(I$2,'Data Annex'!$K$1:$BS$1,0)),"")</f>
        <v>2.242747023470034E-2</v>
      </c>
      <c r="J41" s="192">
        <f>IFERROR(INDEX('Data Annex'!$K$1:$BS$4779,MATCH(J$1&amp;"|"&amp;$B41,'Data Annex'!$K$1:$K$4779,0),MATCH(J$2,'Data Annex'!$K$1:$BS$1,0)),"")</f>
        <v>2.2616379110217768E-2</v>
      </c>
      <c r="K41" s="311">
        <f>IFERROR(INDEX('Data Annex'!$K$1:$BS$4779,MATCH(K$1&amp;"|"&amp;$B41,'Data Annex'!$K$1:$K$4779,0),MATCH(K$2,'Data Annex'!$K$1:$BS$1,0)),"")</f>
        <v>2.2284446213202063E-2</v>
      </c>
      <c r="L41" s="310">
        <f>IFERROR(INDEX('Data Annex'!$K$1:$BS$4779,MATCH(L$1&amp;"|"&amp;$B41,'Data Annex'!$K$1:$K$4779,0),MATCH(L$2,'Data Annex'!$K$1:$BS$1,0)),"")</f>
        <v>0.45725201205586086</v>
      </c>
      <c r="M41" s="310">
        <f>IFERROR(INDEX('Data Annex'!$K$1:$BS$4779,MATCH(M$1&amp;"|"&amp;$B41,'Data Annex'!$K$1:$K$4779,0),MATCH(M$2,'Data Annex'!$K$1:$BS$1,0)),"")</f>
        <v>0.44172743485144866</v>
      </c>
      <c r="N41" s="311">
        <f>IFERROR(INDEX('Data Annex'!$K$1:$BS$4779,MATCH(N$1&amp;"|"&amp;$B41,'Data Annex'!$K$1:$K$4779,0),MATCH(N$2,'Data Annex'!$K$1:$BS$1,0)),"")</f>
        <v>0.4398848199629406</v>
      </c>
      <c r="O41" s="310">
        <f>IFERROR(INDEX('Data Annex'!$K$1:$BS$4779,MATCH(O$1&amp;"|"&amp;$B41,'Data Annex'!$K$1:$K$4779,0),MATCH(O$2,'Data Annex'!$K$1:$BS$1,0)),"")</f>
        <v>0.23900561980572255</v>
      </c>
      <c r="P41" s="310">
        <f>IFERROR(INDEX('Data Annex'!$K$1:$BS$4779,MATCH(P$1&amp;"|"&amp;$B41,'Data Annex'!$K$1:$K$4779,0),MATCH(P$2,'Data Annex'!$K$1:$BS$1,0)),"")</f>
        <v>0.22405270973554503</v>
      </c>
      <c r="Q41" s="311">
        <f>IFERROR(INDEX('Data Annex'!$K$1:$BS$4779,MATCH(Q$1&amp;"|"&amp;$B41,'Data Annex'!$K$1:$K$4779,0),MATCH(Q$2,'Data Annex'!$K$1:$BS$1,0)),"")</f>
        <v>0.24397353276536352</v>
      </c>
      <c r="R41" s="310">
        <f>IFERROR(INDEX('Data Annex'!$K$1:$BS$4779,MATCH(R$1&amp;"|"&amp;$B41,'Data Annex'!$K$1:$K$4779,0),MATCH(R$2,'Data Annex'!$K$1:$BS$1,0)),"")</f>
        <v>6.550965557637399E-2</v>
      </c>
      <c r="S41" s="310">
        <f>IFERROR(INDEX('Data Annex'!$K$1:$BS$4779,MATCH(S$1&amp;"|"&amp;$B41,'Data Annex'!$K$1:$K$4779,0),MATCH(S$2,'Data Annex'!$K$1:$BS$1,0)),"")</f>
        <v>6.6481317813824103E-2</v>
      </c>
      <c r="T41" s="311">
        <f>IFERROR(INDEX('Data Annex'!$K$1:$BS$4779,MATCH(T$1&amp;"|"&amp;$B41,'Data Annex'!$K$1:$K$4779,0),MATCH(T$2,'Data Annex'!$K$1:$BS$1,0)),"")</f>
        <v>5.4547962851736749E-2</v>
      </c>
      <c r="U41" s="192">
        <f t="shared" si="5"/>
        <v>8.9486256933399191E-2</v>
      </c>
      <c r="V41" s="192">
        <f t="shared" si="5"/>
        <v>8.1737787048191013E-2</v>
      </c>
      <c r="W41" s="196">
        <f t="shared" si="5"/>
        <v>7.3376721179262777E-2</v>
      </c>
      <c r="X41" s="2"/>
      <c r="Y41" s="378"/>
      <c r="Z41" s="378"/>
    </row>
    <row r="42" spans="1:26" s="387" customFormat="1" ht="21" customHeight="1" thickBot="1">
      <c r="A42" s="169">
        <v>99</v>
      </c>
      <c r="B42" s="184" t="s">
        <v>34</v>
      </c>
      <c r="C42" s="26"/>
      <c r="D42" s="523" t="s">
        <v>4546</v>
      </c>
      <c r="E42" s="524"/>
      <c r="F42" s="80">
        <f>IFERROR(INDEX('Data Annex'!$K$1:$BS$4779,MATCH(F$1&amp;"|"&amp;$B42,'Data Annex'!$K$1:$K$4779,0),MATCH(F$2,'Data Annex'!$K$1:$BS$1,0)),"")</f>
        <v>0.17410294085700315</v>
      </c>
      <c r="G42" s="80">
        <f>IFERROR(INDEX('Data Annex'!$K$1:$BS$4779,MATCH(G$1&amp;"|"&amp;$B42,'Data Annex'!$K$1:$K$4779,0),MATCH(G$2,'Data Annex'!$K$1:$BS$1,0)),"")</f>
        <v>0.18989862776426519</v>
      </c>
      <c r="H42" s="81">
        <f>IFERROR(INDEX('Data Annex'!$K$1:$BS$4779,MATCH(H$1&amp;"|"&amp;$B42,'Data Annex'!$K$1:$K$4779,0),MATCH(H$2,'Data Annex'!$K$1:$BS$1,0)),"")</f>
        <v>0.19760960451663473</v>
      </c>
      <c r="I42" s="80">
        <f>IFERROR(INDEX('Data Annex'!$K$1:$BS$4779,MATCH(I$1&amp;"|"&amp;$B42,'Data Annex'!$K$1:$K$4779,0),MATCH(I$2,'Data Annex'!$K$1:$BS$1,0)),"")</f>
        <v>5.4145033759372158E-2</v>
      </c>
      <c r="J42" s="80">
        <f>IFERROR(INDEX('Data Annex'!$K$1:$BS$4779,MATCH(J$1&amp;"|"&amp;$B42,'Data Annex'!$K$1:$K$4779,0),MATCH(J$2,'Data Annex'!$K$1:$BS$1,0)),"")</f>
        <v>6.8270964064165329E-2</v>
      </c>
      <c r="K42" s="263">
        <f>IFERROR(INDEX('Data Annex'!$K$1:$BS$4779,MATCH(K$1&amp;"|"&amp;$B42,'Data Annex'!$K$1:$K$4779,0),MATCH(K$2,'Data Annex'!$K$1:$BS$1,0)),"")</f>
        <v>6.2929706832958926E-2</v>
      </c>
      <c r="L42" s="262">
        <f>IFERROR(INDEX('Data Annex'!$K$1:$BS$4779,MATCH(L$1&amp;"|"&amp;$B42,'Data Annex'!$K$1:$K$4779,0),MATCH(L$2,'Data Annex'!$K$1:$BS$1,0)),"")</f>
        <v>0.30569718916286526</v>
      </c>
      <c r="M42" s="262">
        <f>IFERROR(INDEX('Data Annex'!$K$1:$BS$4779,MATCH(M$1&amp;"|"&amp;$B42,'Data Annex'!$K$1:$K$4779,0),MATCH(M$2,'Data Annex'!$K$1:$BS$1,0)),"")</f>
        <v>0.29846516497157577</v>
      </c>
      <c r="N42" s="263">
        <f>IFERROR(INDEX('Data Annex'!$K$1:$BS$4779,MATCH(N$1&amp;"|"&amp;$B42,'Data Annex'!$K$1:$K$4779,0),MATCH(N$2,'Data Annex'!$K$1:$BS$1,0)),"")</f>
        <v>0.30897796742596839</v>
      </c>
      <c r="O42" s="262">
        <f>IFERROR(INDEX('Data Annex'!$K$1:$BS$4779,MATCH(O$1&amp;"|"&amp;$B42,'Data Annex'!$K$1:$K$4779,0),MATCH(O$2,'Data Annex'!$K$1:$BS$1,0)),"")</f>
        <v>0.17108425471447888</v>
      </c>
      <c r="P42" s="262">
        <f>IFERROR(INDEX('Data Annex'!$K$1:$BS$4779,MATCH(P$1&amp;"|"&amp;$B42,'Data Annex'!$K$1:$K$4779,0),MATCH(P$2,'Data Annex'!$K$1:$BS$1,0)),"")</f>
        <v>0.16512318745965393</v>
      </c>
      <c r="Q42" s="263">
        <f>IFERROR(INDEX('Data Annex'!$K$1:$BS$4779,MATCH(Q$1&amp;"|"&amp;$B42,'Data Annex'!$K$1:$K$4779,0),MATCH(Q$2,'Data Annex'!$K$1:$BS$1,0)),"")</f>
        <v>0.17329704567355994</v>
      </c>
      <c r="R42" s="262">
        <f>IFERROR(INDEX('Data Annex'!$K$1:$BS$4779,MATCH(R$1&amp;"|"&amp;$B42,'Data Annex'!$K$1:$K$4779,0),MATCH(R$2,'Data Annex'!$K$1:$BS$1,0)),"")</f>
        <v>0.11122354328536928</v>
      </c>
      <c r="S42" s="262">
        <f>IFERROR(INDEX('Data Annex'!$K$1:$BS$4779,MATCH(S$1&amp;"|"&amp;$B42,'Data Annex'!$K$1:$K$4779,0),MATCH(S$2,'Data Annex'!$K$1:$BS$1,0)),"")</f>
        <v>0.12329521526027848</v>
      </c>
      <c r="T42" s="263">
        <f>IFERROR(INDEX('Data Annex'!$K$1:$BS$4779,MATCH(T$1&amp;"|"&amp;$B42,'Data Annex'!$K$1:$K$4779,0),MATCH(T$2,'Data Annex'!$K$1:$BS$1,0)),"")</f>
        <v>0.11703521667647009</v>
      </c>
      <c r="U42" s="80">
        <f t="shared" si="5"/>
        <v>0.18374703822091126</v>
      </c>
      <c r="V42" s="80">
        <f t="shared" si="5"/>
        <v>0.15494684048006135</v>
      </c>
      <c r="W42" s="81">
        <f t="shared" si="5"/>
        <v>0.14015045887440791</v>
      </c>
      <c r="X42" s="169"/>
    </row>
    <row r="43" spans="1:26" ht="14.4"/>
    <row r="44" spans="1:26" ht="14.4">
      <c r="D44" t="s">
        <v>5236</v>
      </c>
    </row>
    <row r="45" spans="1:26" ht="14.4">
      <c r="D45" t="s">
        <v>5237</v>
      </c>
      <c r="K45" s="1"/>
      <c r="L45" s="1"/>
      <c r="M45" s="1"/>
      <c r="N45" s="1"/>
      <c r="O45" s="1"/>
      <c r="P45" s="2"/>
      <c r="Q45" s="2"/>
      <c r="T45" s="2"/>
      <c r="U45" s="2"/>
      <c r="X45" s="2"/>
      <c r="Y45" s="2"/>
    </row>
    <row r="46" spans="1:26" ht="14.4">
      <c r="D46" s="2"/>
      <c r="E46" s="2"/>
      <c r="F46" s="2" t="s">
        <v>142</v>
      </c>
      <c r="G46" s="2" t="s">
        <v>142</v>
      </c>
      <c r="H46" s="2" t="s">
        <v>142</v>
      </c>
      <c r="I46" s="378"/>
      <c r="J46" s="2"/>
      <c r="K46" s="2" t="s">
        <v>139</v>
      </c>
      <c r="L46" s="2" t="s">
        <v>139</v>
      </c>
      <c r="M46" s="2" t="s">
        <v>139</v>
      </c>
      <c r="N46" s="378"/>
      <c r="O46" s="2"/>
      <c r="P46" s="2" t="s">
        <v>4645</v>
      </c>
      <c r="Q46" s="2" t="s">
        <v>4645</v>
      </c>
      <c r="R46" s="2" t="s">
        <v>4645</v>
      </c>
      <c r="S46" s="2" t="s">
        <v>4677</v>
      </c>
      <c r="T46" s="2" t="s">
        <v>4677</v>
      </c>
      <c r="U46" s="2" t="s">
        <v>4677</v>
      </c>
      <c r="V46" s="2" t="s">
        <v>4709</v>
      </c>
      <c r="W46" s="2" t="s">
        <v>4709</v>
      </c>
      <c r="X46" s="2" t="s">
        <v>4709</v>
      </c>
      <c r="Y46" s="378"/>
    </row>
    <row r="47" spans="1:26" ht="14.4">
      <c r="D47" s="2"/>
      <c r="E47" s="2"/>
      <c r="F47" s="226">
        <f>TEXT(F52,"YYYYMM")+0</f>
        <v>202212</v>
      </c>
      <c r="G47" s="226">
        <f>TEXT(G52,"YYYYMM")+0</f>
        <v>202309</v>
      </c>
      <c r="H47" s="226">
        <f>TEXT(H52,"YYYYMM")+0</f>
        <v>202312</v>
      </c>
      <c r="I47" s="378"/>
      <c r="J47" s="2"/>
      <c r="K47" s="226">
        <f>TEXT(K52,"YYYYMM")+0</f>
        <v>202212</v>
      </c>
      <c r="L47" s="226">
        <f>TEXT(L52,"YYYYMM")+0</f>
        <v>202309</v>
      </c>
      <c r="M47" s="226">
        <f>TEXT(M52,"YYYYMM")+0</f>
        <v>202312</v>
      </c>
      <c r="N47" s="378"/>
      <c r="O47" s="2"/>
      <c r="P47" s="226">
        <f t="shared" ref="P47:X47" si="6">TEXT(P52,"YYYYMM")+0</f>
        <v>202212</v>
      </c>
      <c r="Q47" s="226">
        <f t="shared" si="6"/>
        <v>202309</v>
      </c>
      <c r="R47" s="226">
        <f t="shared" si="6"/>
        <v>202312</v>
      </c>
      <c r="S47" s="226">
        <f t="shared" si="6"/>
        <v>202212</v>
      </c>
      <c r="T47" s="226">
        <f t="shared" si="6"/>
        <v>202309</v>
      </c>
      <c r="U47" s="226">
        <f t="shared" si="6"/>
        <v>202312</v>
      </c>
      <c r="V47" s="226">
        <f t="shared" si="6"/>
        <v>202212</v>
      </c>
      <c r="W47" s="226">
        <f t="shared" si="6"/>
        <v>202309</v>
      </c>
      <c r="X47" s="226">
        <f t="shared" si="6"/>
        <v>202312</v>
      </c>
      <c r="Y47" s="378"/>
    </row>
    <row r="48" spans="1:26" ht="15" customHeight="1">
      <c r="D48" s="529" t="s">
        <v>46</v>
      </c>
      <c r="E48" s="529"/>
      <c r="F48" s="529"/>
      <c r="G48" s="529"/>
      <c r="H48" s="529"/>
      <c r="I48" s="378"/>
      <c r="J48" s="534" t="s">
        <v>673</v>
      </c>
      <c r="K48" s="534"/>
      <c r="L48" s="534"/>
      <c r="M48" s="534"/>
      <c r="N48" s="378"/>
      <c r="O48" s="534" t="s">
        <v>5238</v>
      </c>
      <c r="P48" s="534"/>
      <c r="Q48" s="534"/>
      <c r="R48" s="534"/>
      <c r="S48" s="534"/>
      <c r="T48" s="534"/>
      <c r="U48" s="534"/>
      <c r="V48" s="534"/>
      <c r="W48" s="534"/>
      <c r="X48" s="534"/>
      <c r="Y48" s="378"/>
    </row>
    <row r="49" spans="1:26" ht="15" customHeight="1">
      <c r="D49" s="529"/>
      <c r="E49" s="529"/>
      <c r="F49" s="529"/>
      <c r="G49" s="529"/>
      <c r="H49" s="529"/>
      <c r="I49" s="378"/>
      <c r="J49" s="534"/>
      <c r="K49" s="534"/>
      <c r="L49" s="534"/>
      <c r="M49" s="534"/>
      <c r="N49" s="378"/>
      <c r="O49" s="534"/>
      <c r="P49" s="534"/>
      <c r="Q49" s="534"/>
      <c r="R49" s="534"/>
      <c r="S49" s="534"/>
      <c r="T49" s="534"/>
      <c r="U49" s="534"/>
      <c r="V49" s="534"/>
      <c r="W49" s="534"/>
      <c r="X49" s="534"/>
      <c r="Y49" s="378"/>
    </row>
    <row r="50" spans="1:26" ht="21" customHeight="1">
      <c r="D50" s="19" t="s">
        <v>2475</v>
      </c>
      <c r="E50" s="312"/>
      <c r="F50" s="199"/>
      <c r="G50" s="199"/>
      <c r="H50" s="199"/>
      <c r="I50" s="378"/>
      <c r="J50" s="19" t="s">
        <v>2291</v>
      </c>
      <c r="K50" s="20"/>
      <c r="L50" s="20"/>
      <c r="M50" s="20"/>
      <c r="N50" s="378"/>
      <c r="O50" s="313" t="s">
        <v>5239</v>
      </c>
      <c r="P50" s="314"/>
      <c r="Q50" s="314"/>
      <c r="R50" s="314"/>
      <c r="S50" s="314"/>
      <c r="T50" s="314"/>
      <c r="U50" s="314"/>
      <c r="V50" s="314"/>
      <c r="W50" s="314"/>
      <c r="X50" s="314"/>
      <c r="Y50" s="378"/>
    </row>
    <row r="51" spans="1:26" ht="48" customHeight="1">
      <c r="D51" s="312"/>
      <c r="E51" s="312"/>
      <c r="F51" s="199"/>
      <c r="G51" s="199"/>
      <c r="H51" s="199"/>
      <c r="I51" s="378"/>
      <c r="J51" s="315"/>
      <c r="K51" s="315"/>
      <c r="L51" s="315"/>
      <c r="M51" s="315"/>
      <c r="N51" s="378"/>
      <c r="O51" s="316"/>
      <c r="P51" s="562" t="s">
        <v>5240</v>
      </c>
      <c r="Q51" s="562"/>
      <c r="R51" s="563"/>
      <c r="S51" s="571" t="s">
        <v>5241</v>
      </c>
      <c r="T51" s="572"/>
      <c r="U51" s="573"/>
      <c r="V51" s="574" t="s">
        <v>5242</v>
      </c>
      <c r="W51" s="562"/>
      <c r="X51" s="562"/>
      <c r="Y51" s="378"/>
      <c r="Z51" s="378"/>
    </row>
    <row r="52" spans="1:26" ht="15.6">
      <c r="D52" s="317"/>
      <c r="E52" s="179"/>
      <c r="F52" s="229">
        <f>EOMONTH($A$3,-12)</f>
        <v>44926</v>
      </c>
      <c r="G52" s="318">
        <f>EOMONTH($A$3,-3)</f>
        <v>45199</v>
      </c>
      <c r="H52" s="318">
        <f>$A$3</f>
        <v>45261</v>
      </c>
      <c r="I52" s="169"/>
      <c r="J52" s="176"/>
      <c r="K52" s="229">
        <f>EOMONTH($A$3,-12)</f>
        <v>44926</v>
      </c>
      <c r="L52" s="216">
        <f>EOMONTH($A$3,-3)</f>
        <v>45199</v>
      </c>
      <c r="M52" s="307">
        <f>$A$3</f>
        <v>45261</v>
      </c>
      <c r="N52" s="378"/>
      <c r="O52" s="176"/>
      <c r="P52" s="229">
        <f>EOMONTH($A$3,-12)</f>
        <v>44926</v>
      </c>
      <c r="Q52" s="216">
        <f>EOMONTH($A$3,-3)</f>
        <v>45199</v>
      </c>
      <c r="R52" s="307">
        <f>$A$3</f>
        <v>45261</v>
      </c>
      <c r="S52" s="229">
        <f>EOMONTH($A$3,-12)</f>
        <v>44926</v>
      </c>
      <c r="T52" s="216">
        <f>EOMONTH($A$3,-3)</f>
        <v>45199</v>
      </c>
      <c r="U52" s="307">
        <f>$A$3</f>
        <v>45261</v>
      </c>
      <c r="V52" s="229">
        <f>EOMONTH($A$3,-12)</f>
        <v>44926</v>
      </c>
      <c r="W52" s="216">
        <f>EOMONTH($A$3,-3)</f>
        <v>45199</v>
      </c>
      <c r="X52" s="307">
        <f>$A$3</f>
        <v>45261</v>
      </c>
      <c r="Y52" s="378"/>
      <c r="Z52" s="378"/>
    </row>
    <row r="53" spans="1:26" ht="21" customHeight="1">
      <c r="A53" s="2">
        <v>1</v>
      </c>
      <c r="B53" s="2" t="s">
        <v>13</v>
      </c>
      <c r="D53" s="518" t="s">
        <v>13</v>
      </c>
      <c r="E53" s="519"/>
      <c r="F53" s="319">
        <f>IFERROR(INDEX('Data Annex'!$K$1:$BS$4779,MATCH(F$46&amp;"|"&amp;$B53,'Data Annex'!$K$1:$K$4779,0),MATCH(F$47,'Data Annex'!$K$1:$BS$1,0)),"")</f>
        <v>707.24548030823996</v>
      </c>
      <c r="G53" s="319">
        <f>IFERROR(INDEX('Data Annex'!$K$1:$BS$4779,MATCH(G$46&amp;"|"&amp;$B53,'Data Annex'!$K$1:$K$4779,0),MATCH(G$47,'Data Annex'!$K$1:$BS$1,0)),"")</f>
        <v>718.95935755730989</v>
      </c>
      <c r="H53" s="319">
        <f>IFERROR(INDEX('Data Annex'!$K$1:$BS$4779,MATCH(H$46&amp;"|"&amp;$B53,'Data Annex'!$K$1:$K$4779,0),MATCH(H$47,'Data Annex'!$K$1:$BS$1,0)),"")</f>
        <v>699.51601525568003</v>
      </c>
      <c r="I53" s="169"/>
      <c r="J53" s="203" t="s">
        <v>13</v>
      </c>
      <c r="K53" s="190">
        <f>IFERROR(INDEX('Data Annex'!$K$1:$BS$4779,MATCH(K$46&amp;"|"&amp;$B53,'Data Annex'!$K$1:$K$4779,0),MATCH(K$47,'Data Annex'!$K$1:$BS$1,0)),"")</f>
        <v>0.36361489513957074</v>
      </c>
      <c r="L53" s="190">
        <f>IFERROR(INDEX('Data Annex'!$K$1:$BS$4779,MATCH(L$46&amp;"|"&amp;$B53,'Data Annex'!$K$1:$K$4779,0),MATCH(L$47,'Data Annex'!$K$1:$BS$1,0)),"")</f>
        <v>0.39108263567127338</v>
      </c>
      <c r="M53" s="195">
        <f>IFERROR(INDEX('Data Annex'!$K$1:$BS$4779,MATCH(M$46&amp;"|"&amp;$B53,'Data Annex'!$K$1:$K$4779,0),MATCH(M$47,'Data Annex'!$K$1:$BS$1,0)),"")</f>
        <v>0.39979760224593464</v>
      </c>
      <c r="N53" s="378"/>
      <c r="O53" s="203" t="s">
        <v>13</v>
      </c>
      <c r="P53" s="319">
        <f>IFERROR(INDEX('Data Annex'!$K$1:$BS$4779,MATCH(P$46&amp;"|"&amp;$B53,'Data Annex'!$K$1:$K$4779,0),MATCH(P$47,'Data Annex'!$K$1:$BS$1,0)),"")</f>
        <v>138.77251638264002</v>
      </c>
      <c r="Q53" s="319">
        <f>IFERROR(INDEX('Data Annex'!$K$1:$BS$4779,MATCH(Q$46&amp;"|"&amp;$B53,'Data Annex'!$K$1:$K$4779,0),MATCH(Q$47,'Data Annex'!$K$1:$BS$1,0)),"")</f>
        <v>143.68692731819002</v>
      </c>
      <c r="R53" s="319">
        <f>IFERROR(INDEX('Data Annex'!$K$1:$BS$4779,MATCH(R$46&amp;"|"&amp;$B53,'Data Annex'!$K$1:$K$4779,0),MATCH(R$47,'Data Annex'!$K$1:$BS$1,0)),"")</f>
        <v>144.13724458306999</v>
      </c>
      <c r="S53" s="190">
        <f>IFERROR(INDEX('Data Annex'!$K$1:$BS$4779,MATCH(S$46&amp;"|"&amp;$B53,'Data Annex'!$K$1:$K$4779,0),MATCH(S$47,'Data Annex'!$K$1:$BS$1,0)),"")</f>
        <v>0.22842575079935257</v>
      </c>
      <c r="T53" s="190">
        <f>IFERROR(INDEX('Data Annex'!$K$1:$BS$4779,MATCH(T$46&amp;"|"&amp;$B53,'Data Annex'!$K$1:$K$4779,0),MATCH(T$47,'Data Annex'!$K$1:$BS$1,0)),"")</f>
        <v>0.20303540098429529</v>
      </c>
      <c r="U53" s="195">
        <f>IFERROR(INDEX('Data Annex'!$K$1:$BS$4779,MATCH(U$46&amp;"|"&amp;$B53,'Data Annex'!$K$1:$K$4779,0),MATCH(U$47,'Data Annex'!$K$1:$BS$1,0)),"")</f>
        <v>0.19737488241121515</v>
      </c>
      <c r="V53" s="190">
        <f>IFERROR(INDEX('Data Annex'!$K$1:$BS$4779,MATCH(V$46&amp;"|"&amp;$B53,'Data Annex'!$K$1:$K$4779,0),MATCH(V$47,'Data Annex'!$K$1:$BS$1,0)),"")</f>
        <v>0.60680657428695406</v>
      </c>
      <c r="W53" s="190">
        <f>IFERROR(INDEX('Data Annex'!$K$1:$BS$4779,MATCH(W$46&amp;"|"&amp;$B53,'Data Annex'!$K$1:$K$4779,0),MATCH(W$47,'Data Annex'!$K$1:$BS$1,0)),"")</f>
        <v>0.60927802049454238</v>
      </c>
      <c r="X53" s="195">
        <f>IFERROR(INDEX('Data Annex'!$K$1:$BS$4779,MATCH(X$46&amp;"|"&amp;$B53,'Data Annex'!$K$1:$K$4779,0),MATCH(X$47,'Data Annex'!$K$1:$BS$1,0)),"")</f>
        <v>0.61627844679746002</v>
      </c>
      <c r="Y53" s="378"/>
      <c r="Z53" s="378"/>
    </row>
    <row r="54" spans="1:26" ht="21" customHeight="1">
      <c r="A54" s="2">
        <v>2</v>
      </c>
      <c r="B54" s="2" t="s">
        <v>14</v>
      </c>
      <c r="D54" s="518" t="s">
        <v>14</v>
      </c>
      <c r="E54" s="519"/>
      <c r="F54" s="320">
        <f>IFERROR(INDEX('Data Annex'!$K$1:$BS$4779,MATCH(F$46&amp;"|"&amp;$B54,'Data Annex'!$K$1:$K$4779,0),MATCH(F$47,'Data Annex'!$K$1:$BS$1,0)),"")</f>
        <v>1110.4411937377554</v>
      </c>
      <c r="G54" s="320">
        <f>IFERROR(INDEX('Data Annex'!$K$1:$BS$4779,MATCH(G$46&amp;"|"&amp;$B54,'Data Annex'!$K$1:$K$4779,0),MATCH(G$47,'Data Annex'!$K$1:$BS$1,0)),"")</f>
        <v>968.65913553756036</v>
      </c>
      <c r="H54" s="320">
        <f>IFERROR(INDEX('Data Annex'!$K$1:$BS$4779,MATCH(H$46&amp;"|"&amp;$B54,'Data Annex'!$K$1:$K$4779,0),MATCH(H$47,'Data Annex'!$K$1:$BS$1,0)),"")</f>
        <v>952.52170030714933</v>
      </c>
      <c r="I54" s="169"/>
      <c r="J54" s="203" t="s">
        <v>14</v>
      </c>
      <c r="K54" s="260">
        <f>IFERROR(INDEX('Data Annex'!$K$1:$BS$4779,MATCH(K$46&amp;"|"&amp;$B54,'Data Annex'!$K$1:$K$4779,0),MATCH(K$47,'Data Annex'!$K$1:$BS$1,0)),"")</f>
        <v>0.22163013304547544</v>
      </c>
      <c r="L54" s="260">
        <f>IFERROR(INDEX('Data Annex'!$K$1:$BS$4779,MATCH(L$46&amp;"|"&amp;$B54,'Data Annex'!$K$1:$K$4779,0),MATCH(L$47,'Data Annex'!$K$1:$BS$1,0)),"")</f>
        <v>0.16883897557813962</v>
      </c>
      <c r="M54" s="196">
        <f>IFERROR(INDEX('Data Annex'!$K$1:$BS$4779,MATCH(M$46&amp;"|"&amp;$B54,'Data Annex'!$K$1:$K$4779,0),MATCH(M$47,'Data Annex'!$K$1:$BS$1,0)),"")</f>
        <v>0.17074033785218337</v>
      </c>
      <c r="N54" s="378"/>
      <c r="O54" s="203" t="s">
        <v>14</v>
      </c>
      <c r="P54" s="320">
        <f>IFERROR(INDEX('Data Annex'!$K$1:$BS$4779,MATCH(P$46&amp;"|"&amp;$B54,'Data Annex'!$K$1:$K$4779,0),MATCH(P$47,'Data Annex'!$K$1:$BS$1,0)),"")</f>
        <v>169.66201510089999</v>
      </c>
      <c r="Q54" s="320">
        <f>IFERROR(INDEX('Data Annex'!$K$1:$BS$4779,MATCH(Q$46&amp;"|"&amp;$B54,'Data Annex'!$K$1:$K$4779,0),MATCH(Q$47,'Data Annex'!$K$1:$BS$1,0)),"")</f>
        <v>142.28030224859</v>
      </c>
      <c r="R54" s="320">
        <f>IFERROR(INDEX('Data Annex'!$K$1:$BS$4779,MATCH(R$46&amp;"|"&amp;$B54,'Data Annex'!$K$1:$K$4779,0),MATCH(R$47,'Data Annex'!$K$1:$BS$1,0)),"")</f>
        <v>142.93119651782999</v>
      </c>
      <c r="S54" s="260">
        <f>IFERROR(INDEX('Data Annex'!$K$1:$BS$4779,MATCH(S$46&amp;"|"&amp;$B54,'Data Annex'!$K$1:$K$4779,0),MATCH(S$47,'Data Annex'!$K$1:$BS$1,0)),"")</f>
        <v>0.17142991433817831</v>
      </c>
      <c r="T54" s="260">
        <f>IFERROR(INDEX('Data Annex'!$K$1:$BS$4779,MATCH(T$46&amp;"|"&amp;$B54,'Data Annex'!$K$1:$K$4779,0),MATCH(T$47,'Data Annex'!$K$1:$BS$1,0)),"")</f>
        <v>0.20827007472774511</v>
      </c>
      <c r="U54" s="196">
        <f>IFERROR(INDEX('Data Annex'!$K$1:$BS$4779,MATCH(U$46&amp;"|"&amp;$B54,'Data Annex'!$K$1:$K$4779,0),MATCH(U$47,'Data Annex'!$K$1:$BS$1,0)),"")</f>
        <v>0.19787363342426029</v>
      </c>
      <c r="V54" s="260">
        <f>IFERROR(INDEX('Data Annex'!$K$1:$BS$4779,MATCH(V$46&amp;"|"&amp;$B54,'Data Annex'!$K$1:$K$4779,0),MATCH(V$47,'Data Annex'!$K$1:$BS$1,0)),"")</f>
        <v>0.60486516507474641</v>
      </c>
      <c r="W54" s="260">
        <f>IFERROR(INDEX('Data Annex'!$K$1:$BS$4779,MATCH(W$46&amp;"|"&amp;$B54,'Data Annex'!$K$1:$K$4779,0),MATCH(W$47,'Data Annex'!$K$1:$BS$1,0)),"")</f>
        <v>0.58817130852503041</v>
      </c>
      <c r="X54" s="196">
        <f>IFERROR(INDEX('Data Annex'!$K$1:$BS$4779,MATCH(X$46&amp;"|"&amp;$B54,'Data Annex'!$K$1:$K$4779,0),MATCH(X$47,'Data Annex'!$K$1:$BS$1,0)),"")</f>
        <v>0.6011286562860465</v>
      </c>
      <c r="Y54" s="378"/>
      <c r="Z54" s="378"/>
    </row>
    <row r="55" spans="1:26" ht="21" customHeight="1">
      <c r="A55" s="2">
        <v>3</v>
      </c>
      <c r="B55" s="2" t="s">
        <v>92</v>
      </c>
      <c r="D55" s="518" t="s">
        <v>92</v>
      </c>
      <c r="E55" s="519"/>
      <c r="F55" s="319">
        <f>IFERROR(INDEX('Data Annex'!$K$1:$BS$4779,MATCH(F$46&amp;"|"&amp;$B55,'Data Annex'!$K$1:$K$4779,0),MATCH(F$47,'Data Annex'!$K$1:$BS$1,0)),"")</f>
        <v>34.290944881889764</v>
      </c>
      <c r="G55" s="319">
        <f>IFERROR(INDEX('Data Annex'!$K$1:$BS$4779,MATCH(G$46&amp;"|"&amp;$B55,'Data Annex'!$K$1:$K$4779,0),MATCH(G$47,'Data Annex'!$K$1:$BS$1,0)),"")</f>
        <v>42.781241947029351</v>
      </c>
      <c r="H55" s="319">
        <f>IFERROR(INDEX('Data Annex'!$K$1:$BS$4779,MATCH(H$46&amp;"|"&amp;$B55,'Data Annex'!$K$1:$K$4779,0),MATCH(H$47,'Data Annex'!$K$1:$BS$1,0)),"")</f>
        <v>44.830262808058087</v>
      </c>
      <c r="I55" s="169"/>
      <c r="J55" s="203" t="s">
        <v>92</v>
      </c>
      <c r="K55" s="190">
        <f>IFERROR(INDEX('Data Annex'!$K$1:$BS$4779,MATCH(K$46&amp;"|"&amp;$B55,'Data Annex'!$K$1:$K$4779,0),MATCH(K$47,'Data Annex'!$K$1:$BS$1,0)),"")</f>
        <v>0</v>
      </c>
      <c r="L55" s="190">
        <f>IFERROR(INDEX('Data Annex'!$K$1:$BS$4779,MATCH(L$46&amp;"|"&amp;$B55,'Data Annex'!$K$1:$K$4779,0),MATCH(L$47,'Data Annex'!$K$1:$BS$1,0)),"")</f>
        <v>0</v>
      </c>
      <c r="M55" s="195">
        <f>IFERROR(INDEX('Data Annex'!$K$1:$BS$4779,MATCH(M$46&amp;"|"&amp;$B55,'Data Annex'!$K$1:$K$4779,0),MATCH(M$47,'Data Annex'!$K$1:$BS$1,0)),"")</f>
        <v>0</v>
      </c>
      <c r="N55" s="378"/>
      <c r="O55" s="203" t="s">
        <v>92</v>
      </c>
      <c r="P55" s="319">
        <f>IFERROR(INDEX('Data Annex'!$K$1:$BS$4779,MATCH(P$46&amp;"|"&amp;$B55,'Data Annex'!$K$1:$K$4779,0),MATCH(P$47,'Data Annex'!$K$1:$BS$1,0)),"")</f>
        <v>5.535272011453114</v>
      </c>
      <c r="Q55" s="319">
        <f>IFERROR(INDEX('Data Annex'!$K$1:$BS$4779,MATCH(Q$46&amp;"|"&amp;$B55,'Data Annex'!$K$1:$K$4779,0),MATCH(Q$47,'Data Annex'!$K$1:$BS$1,0)),"")</f>
        <v>7.2838383270273042</v>
      </c>
      <c r="R55" s="319">
        <f>IFERROR(INDEX('Data Annex'!$K$1:$BS$4779,MATCH(R$46&amp;"|"&amp;$B55,'Data Annex'!$K$1:$K$4779,0),MATCH(R$47,'Data Annex'!$K$1:$BS$1,0)),"")</f>
        <v>7.239437059003988</v>
      </c>
      <c r="S55" s="190">
        <f>IFERROR(INDEX('Data Annex'!$K$1:$BS$4779,MATCH(S$46&amp;"|"&amp;$B55,'Data Annex'!$K$1:$K$4779,0),MATCH(S$47,'Data Annex'!$K$1:$BS$1,0)),"")</f>
        <v>0.10913601982655462</v>
      </c>
      <c r="T55" s="190">
        <f>IFERROR(INDEX('Data Annex'!$K$1:$BS$4779,MATCH(T$46&amp;"|"&amp;$B55,'Data Annex'!$K$1:$K$4779,0),MATCH(T$47,'Data Annex'!$K$1:$BS$1,0)),"")</f>
        <v>0.10871235740728222</v>
      </c>
      <c r="U55" s="195">
        <f>IFERROR(INDEX('Data Annex'!$K$1:$BS$4779,MATCH(U$46&amp;"|"&amp;$B55,'Data Annex'!$K$1:$K$4779,0),MATCH(U$47,'Data Annex'!$K$1:$BS$1,0)),"")</f>
        <v>0.11339080158184706</v>
      </c>
      <c r="V55" s="190">
        <f>IFERROR(INDEX('Data Annex'!$K$1:$BS$4779,MATCH(V$46&amp;"|"&amp;$B55,'Data Annex'!$K$1:$K$4779,0),MATCH(V$47,'Data Annex'!$K$1:$BS$1,0)),"")</f>
        <v>0.80121191015792259</v>
      </c>
      <c r="W55" s="190">
        <f>IFERROR(INDEX('Data Annex'!$K$1:$BS$4779,MATCH(W$46&amp;"|"&amp;$B55,'Data Annex'!$K$1:$K$4779,0),MATCH(W$47,'Data Annex'!$K$1:$BS$1,0)),"")</f>
        <v>0.80391367771860911</v>
      </c>
      <c r="X55" s="195">
        <f>IFERROR(INDEX('Data Annex'!$K$1:$BS$4779,MATCH(X$46&amp;"|"&amp;$B55,'Data Annex'!$K$1:$K$4779,0),MATCH(X$47,'Data Annex'!$K$1:$BS$1,0)),"")</f>
        <v>0.80597053822930043</v>
      </c>
      <c r="Y55" s="378"/>
      <c r="Z55" s="378"/>
    </row>
    <row r="56" spans="1:26" ht="21" customHeight="1">
      <c r="A56" s="2">
        <v>4</v>
      </c>
      <c r="B56" s="2" t="s">
        <v>15</v>
      </c>
      <c r="D56" s="518" t="s">
        <v>15</v>
      </c>
      <c r="E56" s="519"/>
      <c r="F56" s="320">
        <f>IFERROR(INDEX('Data Annex'!$K$1:$BS$4779,MATCH(F$46&amp;"|"&amp;$B56,'Data Annex'!$K$1:$K$4779,0),MATCH(F$47,'Data Annex'!$K$1:$BS$1,0)),"")</f>
        <v>41.871297592300003</v>
      </c>
      <c r="G56" s="320">
        <f>IFERROR(INDEX('Data Annex'!$K$1:$BS$4779,MATCH(G$46&amp;"|"&amp;$B56,'Data Annex'!$K$1:$K$4779,0),MATCH(G$47,'Data Annex'!$K$1:$BS$1,0)),"")</f>
        <v>42.369305392000001</v>
      </c>
      <c r="H56" s="320">
        <f>IFERROR(INDEX('Data Annex'!$K$1:$BS$4779,MATCH(H$46&amp;"|"&amp;$B56,'Data Annex'!$K$1:$K$4779,0),MATCH(H$47,'Data Annex'!$K$1:$BS$1,0)),"")</f>
        <v>42.386656979000001</v>
      </c>
      <c r="I56" s="169"/>
      <c r="J56" s="203" t="s">
        <v>15</v>
      </c>
      <c r="K56" s="260">
        <f>IFERROR(INDEX('Data Annex'!$K$1:$BS$4779,MATCH(K$46&amp;"|"&amp;$B56,'Data Annex'!$K$1:$K$4779,0),MATCH(K$47,'Data Annex'!$K$1:$BS$1,0)),"")</f>
        <v>0</v>
      </c>
      <c r="L56" s="260">
        <f>IFERROR(INDEX('Data Annex'!$K$1:$BS$4779,MATCH(L$46&amp;"|"&amp;$B56,'Data Annex'!$K$1:$K$4779,0),MATCH(L$47,'Data Annex'!$K$1:$BS$1,0)),"")</f>
        <v>0</v>
      </c>
      <c r="M56" s="196">
        <f>IFERROR(INDEX('Data Annex'!$K$1:$BS$4779,MATCH(M$46&amp;"|"&amp;$B56,'Data Annex'!$K$1:$K$4779,0),MATCH(M$47,'Data Annex'!$K$1:$BS$1,0)),"")</f>
        <v>0</v>
      </c>
      <c r="N56" s="378"/>
      <c r="O56" s="203" t="s">
        <v>15</v>
      </c>
      <c r="P56" s="320">
        <f>IFERROR(INDEX('Data Annex'!$K$1:$BS$4779,MATCH(P$46&amp;"|"&amp;$B56,'Data Annex'!$K$1:$K$4779,0),MATCH(P$47,'Data Annex'!$K$1:$BS$1,0)),"")</f>
        <v>3.066374272</v>
      </c>
      <c r="Q56" s="320">
        <f>IFERROR(INDEX('Data Annex'!$K$1:$BS$4779,MATCH(Q$46&amp;"|"&amp;$B56,'Data Annex'!$K$1:$K$4779,0),MATCH(Q$47,'Data Annex'!$K$1:$BS$1,0)),"")</f>
        <v>3.187212776</v>
      </c>
      <c r="R56" s="320">
        <f>IFERROR(INDEX('Data Annex'!$K$1:$BS$4779,MATCH(R$46&amp;"|"&amp;$B56,'Data Annex'!$K$1:$K$4779,0),MATCH(R$47,'Data Annex'!$K$1:$BS$1,0)),"")</f>
        <v>3.168535458</v>
      </c>
      <c r="S56" s="260">
        <f>IFERROR(INDEX('Data Annex'!$K$1:$BS$4779,MATCH(S$46&amp;"|"&amp;$B56,'Data Annex'!$K$1:$K$4779,0),MATCH(S$47,'Data Annex'!$K$1:$BS$1,0)),"")</f>
        <v>0.34024023340096693</v>
      </c>
      <c r="T56" s="260">
        <f>IFERROR(INDEX('Data Annex'!$K$1:$BS$4779,MATCH(T$46&amp;"|"&amp;$B56,'Data Annex'!$K$1:$K$4779,0),MATCH(T$47,'Data Annex'!$K$1:$BS$1,0)),"")</f>
        <v>0.31954264762899531</v>
      </c>
      <c r="U56" s="196">
        <f>IFERROR(INDEX('Data Annex'!$K$1:$BS$4779,MATCH(U$46&amp;"|"&amp;$B56,'Data Annex'!$K$1:$K$4779,0),MATCH(U$47,'Data Annex'!$K$1:$BS$1,0)),"")</f>
        <v>0.31569471582665809</v>
      </c>
      <c r="V56" s="260">
        <f>IFERROR(INDEX('Data Annex'!$K$1:$BS$4779,MATCH(V$46&amp;"|"&amp;$B56,'Data Annex'!$K$1:$K$4779,0),MATCH(V$47,'Data Annex'!$K$1:$BS$1,0)),"")</f>
        <v>0.63667021173076166</v>
      </c>
      <c r="W56" s="260">
        <f>IFERROR(INDEX('Data Annex'!$K$1:$BS$4779,MATCH(W$46&amp;"|"&amp;$B56,'Data Annex'!$K$1:$K$4779,0),MATCH(W$47,'Data Annex'!$K$1:$BS$1,0)),"")</f>
        <v>0.66394242798429348</v>
      </c>
      <c r="X56" s="196">
        <f>IFERROR(INDEX('Data Annex'!$K$1:$BS$4779,MATCH(X$46&amp;"|"&amp;$B56,'Data Annex'!$K$1:$K$4779,0),MATCH(X$47,'Data Annex'!$K$1:$BS$1,0)),"")</f>
        <v>0.66675745088032401</v>
      </c>
      <c r="Y56" s="378"/>
      <c r="Z56" s="378"/>
    </row>
    <row r="57" spans="1:26" ht="21" customHeight="1">
      <c r="A57" s="2">
        <v>5</v>
      </c>
      <c r="B57" s="2" t="s">
        <v>91</v>
      </c>
      <c r="D57" s="518" t="s">
        <v>91</v>
      </c>
      <c r="E57" s="519"/>
      <c r="F57" s="319">
        <f>IFERROR(INDEX('Data Annex'!$K$1:$BS$4779,MATCH(F$46&amp;"|"&amp;$B57,'Data Annex'!$K$1:$K$4779,0),MATCH(F$47,'Data Annex'!$K$1:$BS$1,0)),"")</f>
        <v>181.93106318730304</v>
      </c>
      <c r="G57" s="319">
        <f>IFERROR(INDEX('Data Annex'!$K$1:$BS$4779,MATCH(G$46&amp;"|"&amp;$B57,'Data Annex'!$K$1:$K$4779,0),MATCH(G$47,'Data Annex'!$K$1:$BS$1,0)),"")</f>
        <v>210.58101337125601</v>
      </c>
      <c r="H57" s="319">
        <f>IFERROR(INDEX('Data Annex'!$K$1:$BS$4779,MATCH(H$46&amp;"|"&amp;$B57,'Data Annex'!$K$1:$K$4779,0),MATCH(H$47,'Data Annex'!$K$1:$BS$1,0)),"")</f>
        <v>193.97626786753759</v>
      </c>
      <c r="I57" s="169"/>
      <c r="J57" s="203" t="s">
        <v>91</v>
      </c>
      <c r="K57" s="190">
        <f>IFERROR(INDEX('Data Annex'!$K$1:$BS$4779,MATCH(K$46&amp;"|"&amp;$B57,'Data Annex'!$K$1:$K$4779,0),MATCH(K$47,'Data Annex'!$K$1:$BS$1,0)),"")</f>
        <v>0.14655479604142294</v>
      </c>
      <c r="L57" s="190">
        <f>IFERROR(INDEX('Data Annex'!$K$1:$BS$4779,MATCH(L$46&amp;"|"&amp;$B57,'Data Annex'!$K$1:$K$4779,0),MATCH(L$47,'Data Annex'!$K$1:$BS$1,0)),"")</f>
        <v>0.11812957404014388</v>
      </c>
      <c r="M57" s="195">
        <f>IFERROR(INDEX('Data Annex'!$K$1:$BS$4779,MATCH(M$46&amp;"|"&amp;$B57,'Data Annex'!$K$1:$K$4779,0),MATCH(M$47,'Data Annex'!$K$1:$BS$1,0)),"")</f>
        <v>0.31829404560546459</v>
      </c>
      <c r="N57" s="378"/>
      <c r="O57" s="203" t="s">
        <v>91</v>
      </c>
      <c r="P57" s="319">
        <f>IFERROR(INDEX('Data Annex'!$K$1:$BS$4779,MATCH(P$46&amp;"|"&amp;$B57,'Data Annex'!$K$1:$K$4779,0),MATCH(P$47,'Data Annex'!$K$1:$BS$1,0)),"")</f>
        <v>27.922952456792174</v>
      </c>
      <c r="Q57" s="319">
        <f>IFERROR(INDEX('Data Annex'!$K$1:$BS$4779,MATCH(Q$46&amp;"|"&amp;$B57,'Data Annex'!$K$1:$K$4779,0),MATCH(Q$47,'Data Annex'!$K$1:$BS$1,0)),"")</f>
        <v>26.173273285303424</v>
      </c>
      <c r="R57" s="319">
        <f>IFERROR(INDEX('Data Annex'!$K$1:$BS$4779,MATCH(R$46&amp;"|"&amp;$B57,'Data Annex'!$K$1:$K$4779,0),MATCH(R$47,'Data Annex'!$K$1:$BS$1,0)),"")</f>
        <v>25.900441459674809</v>
      </c>
      <c r="S57" s="190">
        <f>IFERROR(INDEX('Data Annex'!$K$1:$BS$4779,MATCH(S$46&amp;"|"&amp;$B57,'Data Annex'!$K$1:$K$4779,0),MATCH(S$47,'Data Annex'!$K$1:$BS$1,0)),"")</f>
        <v>0.24080174332327259</v>
      </c>
      <c r="T57" s="190">
        <f>IFERROR(INDEX('Data Annex'!$K$1:$BS$4779,MATCH(T$46&amp;"|"&amp;$B57,'Data Annex'!$K$1:$K$4779,0),MATCH(T$47,'Data Annex'!$K$1:$BS$1,0)),"")</f>
        <v>0.19429894560313929</v>
      </c>
      <c r="U57" s="195">
        <f>IFERROR(INDEX('Data Annex'!$K$1:$BS$4779,MATCH(U$46&amp;"|"&amp;$B57,'Data Annex'!$K$1:$K$4779,0),MATCH(U$47,'Data Annex'!$K$1:$BS$1,0)),"")</f>
        <v>0.18652376026643255</v>
      </c>
      <c r="V57" s="190">
        <f>IFERROR(INDEX('Data Annex'!$K$1:$BS$4779,MATCH(V$46&amp;"|"&amp;$B57,'Data Annex'!$K$1:$K$4779,0),MATCH(V$47,'Data Annex'!$K$1:$BS$1,0)),"")</f>
        <v>0.57218811971594641</v>
      </c>
      <c r="W57" s="190">
        <f>IFERROR(INDEX('Data Annex'!$K$1:$BS$4779,MATCH(W$46&amp;"|"&amp;$B57,'Data Annex'!$K$1:$K$4779,0),MATCH(W$47,'Data Annex'!$K$1:$BS$1,0)),"")</f>
        <v>0.58584833385274027</v>
      </c>
      <c r="X57" s="195">
        <f>IFERROR(INDEX('Data Annex'!$K$1:$BS$4779,MATCH(X$46&amp;"|"&amp;$B57,'Data Annex'!$K$1:$K$4779,0),MATCH(X$47,'Data Annex'!$K$1:$BS$1,0)),"")</f>
        <v>0.62055324378069532</v>
      </c>
      <c r="Y57" s="378"/>
      <c r="Z57" s="378"/>
    </row>
    <row r="58" spans="1:26" ht="21" customHeight="1">
      <c r="A58" s="2">
        <v>6</v>
      </c>
      <c r="B58" s="2" t="s">
        <v>16</v>
      </c>
      <c r="D58" s="518" t="s">
        <v>16</v>
      </c>
      <c r="E58" s="519"/>
      <c r="F58" s="320">
        <f>IFERROR(INDEX('Data Annex'!$K$1:$BS$4779,MATCH(F$46&amp;"|"&amp;$B58,'Data Annex'!$K$1:$K$4779,0),MATCH(F$47,'Data Annex'!$K$1:$BS$1,0)),"")</f>
        <v>3705.7918168855695</v>
      </c>
      <c r="G58" s="320">
        <f>IFERROR(INDEX('Data Annex'!$K$1:$BS$4779,MATCH(G$46&amp;"|"&amp;$B58,'Data Annex'!$K$1:$K$4779,0),MATCH(G$47,'Data Annex'!$K$1:$BS$1,0)),"")</f>
        <v>3847.8971511956097</v>
      </c>
      <c r="H58" s="320">
        <f>IFERROR(INDEX('Data Annex'!$K$1:$BS$4779,MATCH(H$46&amp;"|"&amp;$B58,'Data Annex'!$K$1:$K$4779,0),MATCH(H$47,'Data Annex'!$K$1:$BS$1,0)),"")</f>
        <v>3661.1389050621601</v>
      </c>
      <c r="I58" s="169"/>
      <c r="J58" s="203" t="s">
        <v>16</v>
      </c>
      <c r="K58" s="260">
        <f>IFERROR(INDEX('Data Annex'!$K$1:$BS$4779,MATCH(K$46&amp;"|"&amp;$B58,'Data Annex'!$K$1:$K$4779,0),MATCH(K$47,'Data Annex'!$K$1:$BS$1,0)),"")</f>
        <v>0.31005829562937398</v>
      </c>
      <c r="L58" s="260">
        <f>IFERROR(INDEX('Data Annex'!$K$1:$BS$4779,MATCH(L$46&amp;"|"&amp;$B58,'Data Annex'!$K$1:$K$4779,0),MATCH(L$47,'Data Annex'!$K$1:$BS$1,0)),"")</f>
        <v>0.29978403547428412</v>
      </c>
      <c r="M58" s="196">
        <f>IFERROR(INDEX('Data Annex'!$K$1:$BS$4779,MATCH(M$46&amp;"|"&amp;$B58,'Data Annex'!$K$1:$K$4779,0),MATCH(M$47,'Data Annex'!$K$1:$BS$1,0)),"")</f>
        <v>0.30745480067715686</v>
      </c>
      <c r="N58" s="378"/>
      <c r="O58" s="203" t="s">
        <v>16</v>
      </c>
      <c r="P58" s="320">
        <f>IFERROR(INDEX('Data Annex'!$K$1:$BS$4779,MATCH(P$46&amp;"|"&amp;$B58,'Data Annex'!$K$1:$K$4779,0),MATCH(P$47,'Data Annex'!$K$1:$BS$1,0)),"")</f>
        <v>713.97432636316603</v>
      </c>
      <c r="Q58" s="320">
        <f>IFERROR(INDEX('Data Annex'!$K$1:$BS$4779,MATCH(Q$46&amp;"|"&amp;$B58,'Data Annex'!$K$1:$K$4779,0),MATCH(Q$47,'Data Annex'!$K$1:$BS$1,0)),"")</f>
        <v>702.0955199868929</v>
      </c>
      <c r="R58" s="320">
        <f>IFERROR(INDEX('Data Annex'!$K$1:$BS$4779,MATCH(R$46&amp;"|"&amp;$B58,'Data Annex'!$K$1:$K$4779,0),MATCH(R$47,'Data Annex'!$K$1:$BS$1,0)),"")</f>
        <v>695.9508117895499</v>
      </c>
      <c r="S58" s="260">
        <f>IFERROR(INDEX('Data Annex'!$K$1:$BS$4779,MATCH(S$46&amp;"|"&amp;$B58,'Data Annex'!$K$1:$K$4779,0),MATCH(S$47,'Data Annex'!$K$1:$BS$1,0)),"")</f>
        <v>0.1520542420494064</v>
      </c>
      <c r="T58" s="260">
        <f>IFERROR(INDEX('Data Annex'!$K$1:$BS$4779,MATCH(T$46&amp;"|"&amp;$B58,'Data Annex'!$K$1:$K$4779,0),MATCH(T$47,'Data Annex'!$K$1:$BS$1,0)),"")</f>
        <v>0.14358437917710465</v>
      </c>
      <c r="U58" s="196">
        <f>IFERROR(INDEX('Data Annex'!$K$1:$BS$4779,MATCH(U$46&amp;"|"&amp;$B58,'Data Annex'!$K$1:$K$4779,0),MATCH(U$47,'Data Annex'!$K$1:$BS$1,0)),"")</f>
        <v>0.13619955315239521</v>
      </c>
      <c r="V58" s="260">
        <f>IFERROR(INDEX('Data Annex'!$K$1:$BS$4779,MATCH(V$46&amp;"|"&amp;$B58,'Data Annex'!$K$1:$K$4779,0),MATCH(V$47,'Data Annex'!$K$1:$BS$1,0)),"")</f>
        <v>0.61777720679265047</v>
      </c>
      <c r="W58" s="260">
        <f>IFERROR(INDEX('Data Annex'!$K$1:$BS$4779,MATCH(W$46&amp;"|"&amp;$B58,'Data Annex'!$K$1:$K$4779,0),MATCH(W$47,'Data Annex'!$K$1:$BS$1,0)),"")</f>
        <v>0.61957777728178187</v>
      </c>
      <c r="X58" s="196">
        <f>IFERROR(INDEX('Data Annex'!$K$1:$BS$4779,MATCH(X$46&amp;"|"&amp;$B58,'Data Annex'!$K$1:$K$4779,0),MATCH(X$47,'Data Annex'!$K$1:$BS$1,0)),"")</f>
        <v>0.61818968493508675</v>
      </c>
      <c r="Y58" s="378"/>
      <c r="Z58" s="378"/>
    </row>
    <row r="59" spans="1:26" ht="21" customHeight="1">
      <c r="A59" s="2">
        <v>7</v>
      </c>
      <c r="B59" s="2" t="s">
        <v>17</v>
      </c>
      <c r="D59" s="518" t="s">
        <v>17</v>
      </c>
      <c r="E59" s="519"/>
      <c r="F59" s="319">
        <f>IFERROR(INDEX('Data Annex'!$K$1:$BS$4779,MATCH(F$46&amp;"|"&amp;$B59,'Data Annex'!$K$1:$K$4779,0),MATCH(F$47,'Data Annex'!$K$1:$BS$1,0)),"")</f>
        <v>720.01942190253078</v>
      </c>
      <c r="G59" s="319">
        <f>IFERROR(INDEX('Data Annex'!$K$1:$BS$4779,MATCH(G$46&amp;"|"&amp;$B59,'Data Annex'!$K$1:$K$4779,0),MATCH(G$47,'Data Annex'!$K$1:$BS$1,0)),"")</f>
        <v>724.71370810198755</v>
      </c>
      <c r="H59" s="319">
        <f>IFERROR(INDEX('Data Annex'!$K$1:$BS$4779,MATCH(H$46&amp;"|"&amp;$B59,'Data Annex'!$K$1:$K$4779,0),MATCH(H$47,'Data Annex'!$K$1:$BS$1,0)),"")</f>
        <v>727.92023786048924</v>
      </c>
      <c r="I59" s="169"/>
      <c r="J59" s="203" t="s">
        <v>17</v>
      </c>
      <c r="K59" s="190">
        <f>IFERROR(INDEX('Data Annex'!$K$1:$BS$4779,MATCH(K$46&amp;"|"&amp;$B59,'Data Annex'!$K$1:$K$4779,0),MATCH(K$47,'Data Annex'!$K$1:$BS$1,0)),"")</f>
        <v>0.867324550243457</v>
      </c>
      <c r="L59" s="190">
        <f>IFERROR(INDEX('Data Annex'!$K$1:$BS$4779,MATCH(L$46&amp;"|"&amp;$B59,'Data Annex'!$K$1:$K$4779,0),MATCH(L$47,'Data Annex'!$K$1:$BS$1,0)),"")</f>
        <v>0.86154562672392787</v>
      </c>
      <c r="M59" s="195">
        <f>IFERROR(INDEX('Data Annex'!$K$1:$BS$4779,MATCH(M$46&amp;"|"&amp;$B59,'Data Annex'!$K$1:$K$4779,0),MATCH(M$47,'Data Annex'!$K$1:$BS$1,0)),"")</f>
        <v>0.86150066582721108</v>
      </c>
      <c r="N59" s="378"/>
      <c r="O59" s="203" t="s">
        <v>17</v>
      </c>
      <c r="P59" s="319">
        <f>IFERROR(INDEX('Data Annex'!$K$1:$BS$4779,MATCH(P$46&amp;"|"&amp;$B59,'Data Annex'!$K$1:$K$4779,0),MATCH(P$47,'Data Annex'!$K$1:$BS$1,0)),"")</f>
        <v>114.40809656454516</v>
      </c>
      <c r="Q59" s="319">
        <f>IFERROR(INDEX('Data Annex'!$K$1:$BS$4779,MATCH(Q$46&amp;"|"&amp;$B59,'Data Annex'!$K$1:$K$4779,0),MATCH(Q$47,'Data Annex'!$K$1:$BS$1,0)),"")</f>
        <v>115.20108693880196</v>
      </c>
      <c r="R59" s="319">
        <f>IFERROR(INDEX('Data Annex'!$K$1:$BS$4779,MATCH(R$46&amp;"|"&amp;$B59,'Data Annex'!$K$1:$K$4779,0),MATCH(R$47,'Data Annex'!$K$1:$BS$1,0)),"")</f>
        <v>113.08399386263872</v>
      </c>
      <c r="S59" s="190">
        <f>IFERROR(INDEX('Data Annex'!$K$1:$BS$4779,MATCH(S$46&amp;"|"&amp;$B59,'Data Annex'!$K$1:$K$4779,0),MATCH(S$47,'Data Annex'!$K$1:$BS$1,0)),"")</f>
        <v>0.16034320219221165</v>
      </c>
      <c r="T59" s="190">
        <f>IFERROR(INDEX('Data Annex'!$K$1:$BS$4779,MATCH(T$46&amp;"|"&amp;$B59,'Data Annex'!$K$1:$K$4779,0),MATCH(T$47,'Data Annex'!$K$1:$BS$1,0)),"")</f>
        <v>0.15621185142042349</v>
      </c>
      <c r="U59" s="195">
        <f>IFERROR(INDEX('Data Annex'!$K$1:$BS$4779,MATCH(U$46&amp;"|"&amp;$B59,'Data Annex'!$K$1:$K$4779,0),MATCH(U$47,'Data Annex'!$K$1:$BS$1,0)),"")</f>
        <v>0.15075063171961417</v>
      </c>
      <c r="V59" s="190">
        <f>IFERROR(INDEX('Data Annex'!$K$1:$BS$4779,MATCH(V$46&amp;"|"&amp;$B59,'Data Annex'!$K$1:$K$4779,0),MATCH(V$47,'Data Annex'!$K$1:$BS$1,0)),"")</f>
        <v>0.6550053389405881</v>
      </c>
      <c r="W59" s="190">
        <f>IFERROR(INDEX('Data Annex'!$K$1:$BS$4779,MATCH(W$46&amp;"|"&amp;$B59,'Data Annex'!$K$1:$K$4779,0),MATCH(W$47,'Data Annex'!$K$1:$BS$1,0)),"")</f>
        <v>0.63103176204243605</v>
      </c>
      <c r="X59" s="195">
        <f>IFERROR(INDEX('Data Annex'!$K$1:$BS$4779,MATCH(X$46&amp;"|"&amp;$B59,'Data Annex'!$K$1:$K$4779,0),MATCH(X$47,'Data Annex'!$K$1:$BS$1,0)),"")</f>
        <v>0.63062175620757166</v>
      </c>
      <c r="Y59" s="378"/>
      <c r="Z59" s="378"/>
    </row>
    <row r="60" spans="1:26" ht="21" customHeight="1">
      <c r="A60" s="2">
        <v>8</v>
      </c>
      <c r="B60" s="2" t="s">
        <v>97</v>
      </c>
      <c r="D60" s="518" t="s">
        <v>97</v>
      </c>
      <c r="E60" s="519"/>
      <c r="F60" s="320">
        <f>IFERROR(INDEX('Data Annex'!$K$1:$BS$4779,MATCH(F$46&amp;"|"&amp;$B60,'Data Annex'!$K$1:$K$4779,0),MATCH(F$47,'Data Annex'!$K$1:$BS$1,0)),"")</f>
        <v>38.214190442183096</v>
      </c>
      <c r="G60" s="320">
        <f>IFERROR(INDEX('Data Annex'!$K$1:$BS$4779,MATCH(G$46&amp;"|"&amp;$B60,'Data Annex'!$K$1:$K$4779,0),MATCH(G$47,'Data Annex'!$K$1:$BS$1,0)),"")</f>
        <v>38.917360702048285</v>
      </c>
      <c r="H60" s="320">
        <f>IFERROR(INDEX('Data Annex'!$K$1:$BS$4779,MATCH(H$46&amp;"|"&amp;$B60,'Data Annex'!$K$1:$K$4779,0),MATCH(H$47,'Data Annex'!$K$1:$BS$1,0)),"")</f>
        <v>40.2308057512125</v>
      </c>
      <c r="I60" s="169"/>
      <c r="J60" s="203" t="s">
        <v>97</v>
      </c>
      <c r="K60" s="260">
        <f>IFERROR(INDEX('Data Annex'!$K$1:$BS$4779,MATCH(K$46&amp;"|"&amp;$B60,'Data Annex'!$K$1:$K$4779,0),MATCH(K$47,'Data Annex'!$K$1:$BS$1,0)),"")</f>
        <v>0.49338417024735137</v>
      </c>
      <c r="L60" s="260">
        <f>IFERROR(INDEX('Data Annex'!$K$1:$BS$4779,MATCH(L$46&amp;"|"&amp;$B60,'Data Annex'!$K$1:$K$4779,0),MATCH(L$47,'Data Annex'!$K$1:$BS$1,0)),"")</f>
        <v>0.44052317678892594</v>
      </c>
      <c r="M60" s="196">
        <f>IFERROR(INDEX('Data Annex'!$K$1:$BS$4779,MATCH(M$46&amp;"|"&amp;$B60,'Data Annex'!$K$1:$K$4779,0),MATCH(M$47,'Data Annex'!$K$1:$BS$1,0)),"")</f>
        <v>0.46831449040740247</v>
      </c>
      <c r="N60" s="378"/>
      <c r="O60" s="203" t="s">
        <v>97</v>
      </c>
      <c r="P60" s="320">
        <f>IFERROR(INDEX('Data Annex'!$K$1:$BS$4779,MATCH(P$46&amp;"|"&amp;$B60,'Data Annex'!$K$1:$K$4779,0),MATCH(P$47,'Data Annex'!$K$1:$BS$1,0)),"")</f>
        <v>4.2626182082559998</v>
      </c>
      <c r="Q60" s="320">
        <f>IFERROR(INDEX('Data Annex'!$K$1:$BS$4779,MATCH(Q$46&amp;"|"&amp;$B60,'Data Annex'!$K$1:$K$4779,0),MATCH(Q$47,'Data Annex'!$K$1:$BS$1,0)),"")</f>
        <v>4.0273175041015001</v>
      </c>
      <c r="R60" s="320">
        <f>IFERROR(INDEX('Data Annex'!$K$1:$BS$4779,MATCH(R$46&amp;"|"&amp;$B60,'Data Annex'!$K$1:$K$4779,0),MATCH(R$47,'Data Annex'!$K$1:$BS$1,0)),"")</f>
        <v>3.8707844511895999</v>
      </c>
      <c r="S60" s="260">
        <f>IFERROR(INDEX('Data Annex'!$K$1:$BS$4779,MATCH(S$46&amp;"|"&amp;$B60,'Data Annex'!$K$1:$K$4779,0),MATCH(S$47,'Data Annex'!$K$1:$BS$1,0)),"")</f>
        <v>0.1785410013571625</v>
      </c>
      <c r="T60" s="260">
        <f>IFERROR(INDEX('Data Annex'!$K$1:$BS$4779,MATCH(T$46&amp;"|"&amp;$B60,'Data Annex'!$K$1:$K$4779,0),MATCH(T$47,'Data Annex'!$K$1:$BS$1,0)),"")</f>
        <v>0.15677699940043938</v>
      </c>
      <c r="U60" s="196">
        <f>IFERROR(INDEX('Data Annex'!$K$1:$BS$4779,MATCH(U$46&amp;"|"&amp;$B60,'Data Annex'!$K$1:$K$4779,0),MATCH(U$47,'Data Annex'!$K$1:$BS$1,0)),"")</f>
        <v>0.14738825613112272</v>
      </c>
      <c r="V60" s="260">
        <f>IFERROR(INDEX('Data Annex'!$K$1:$BS$4779,MATCH(V$46&amp;"|"&amp;$B60,'Data Annex'!$K$1:$K$4779,0),MATCH(V$47,'Data Annex'!$K$1:$BS$1,0)),"")</f>
        <v>0.74870472825818501</v>
      </c>
      <c r="W60" s="260">
        <f>IFERROR(INDEX('Data Annex'!$K$1:$BS$4779,MATCH(W$46&amp;"|"&amp;$B60,'Data Annex'!$K$1:$K$4779,0),MATCH(W$47,'Data Annex'!$K$1:$BS$1,0)),"")</f>
        <v>0.76027886214764939</v>
      </c>
      <c r="X60" s="196">
        <f>IFERROR(INDEX('Data Annex'!$K$1:$BS$4779,MATCH(X$46&amp;"|"&amp;$B60,'Data Annex'!$K$1:$K$4779,0),MATCH(X$47,'Data Annex'!$K$1:$BS$1,0)),"")</f>
        <v>0.78788937389216462</v>
      </c>
      <c r="Y60" s="378"/>
      <c r="Z60" s="378"/>
    </row>
    <row r="61" spans="1:26" ht="21" customHeight="1">
      <c r="A61" s="2">
        <v>9</v>
      </c>
      <c r="B61" s="2" t="s">
        <v>18</v>
      </c>
      <c r="D61" s="518" t="s">
        <v>18</v>
      </c>
      <c r="E61" s="519"/>
      <c r="F61" s="319">
        <f>IFERROR(INDEX('Data Annex'!$K$1:$BS$4779,MATCH(F$46&amp;"|"&amp;$B61,'Data Annex'!$K$1:$K$4779,0),MATCH(F$47,'Data Annex'!$K$1:$BS$1,0)),"")</f>
        <v>3426.3200735710002</v>
      </c>
      <c r="G61" s="319">
        <f>IFERROR(INDEX('Data Annex'!$K$1:$BS$4779,MATCH(G$46&amp;"|"&amp;$B61,'Data Annex'!$K$1:$K$4779,0),MATCH(G$47,'Data Annex'!$K$1:$BS$1,0)),"")</f>
        <v>3525.7828163969998</v>
      </c>
      <c r="H61" s="319">
        <f>IFERROR(INDEX('Data Annex'!$K$1:$BS$4779,MATCH(H$46&amp;"|"&amp;$B61,'Data Annex'!$K$1:$K$4779,0),MATCH(H$47,'Data Annex'!$K$1:$BS$1,0)),"")</f>
        <v>3510.5643262479998</v>
      </c>
      <c r="I61" s="169"/>
      <c r="J61" s="203" t="s">
        <v>18</v>
      </c>
      <c r="K61" s="190">
        <f>IFERROR(INDEX('Data Annex'!$K$1:$BS$4779,MATCH(K$46&amp;"|"&amp;$B61,'Data Annex'!$K$1:$K$4779,0),MATCH(K$47,'Data Annex'!$K$1:$BS$1,0)),"")</f>
        <v>0.30347216644740865</v>
      </c>
      <c r="L61" s="190">
        <f>IFERROR(INDEX('Data Annex'!$K$1:$BS$4779,MATCH(L$46&amp;"|"&amp;$B61,'Data Annex'!$K$1:$K$4779,0),MATCH(L$47,'Data Annex'!$K$1:$BS$1,0)),"")</f>
        <v>0.28084481821740126</v>
      </c>
      <c r="M61" s="195">
        <f>IFERROR(INDEX('Data Annex'!$K$1:$BS$4779,MATCH(M$46&amp;"|"&amp;$B61,'Data Annex'!$K$1:$K$4779,0),MATCH(M$47,'Data Annex'!$K$1:$BS$1,0)),"")</f>
        <v>0.27422809222306338</v>
      </c>
      <c r="N61" s="378"/>
      <c r="O61" s="203" t="s">
        <v>18</v>
      </c>
      <c r="P61" s="319">
        <f>IFERROR(INDEX('Data Annex'!$K$1:$BS$4779,MATCH(P$46&amp;"|"&amp;$B61,'Data Annex'!$K$1:$K$4779,0),MATCH(P$47,'Data Annex'!$K$1:$BS$1,0)),"")</f>
        <v>598.15282974599995</v>
      </c>
      <c r="Q61" s="319">
        <f>IFERROR(INDEX('Data Annex'!$K$1:$BS$4779,MATCH(Q$46&amp;"|"&amp;$B61,'Data Annex'!$K$1:$K$4779,0),MATCH(Q$47,'Data Annex'!$K$1:$BS$1,0)),"")</f>
        <v>636.84823659599999</v>
      </c>
      <c r="R61" s="319">
        <f>IFERROR(INDEX('Data Annex'!$K$1:$BS$4779,MATCH(R$46&amp;"|"&amp;$B61,'Data Annex'!$K$1:$K$4779,0),MATCH(R$47,'Data Annex'!$K$1:$BS$1,0)),"")</f>
        <v>624.97676976900004</v>
      </c>
      <c r="S61" s="190">
        <f>IFERROR(INDEX('Data Annex'!$K$1:$BS$4779,MATCH(S$46&amp;"|"&amp;$B61,'Data Annex'!$K$1:$K$4779,0),MATCH(S$47,'Data Annex'!$K$1:$BS$1,0)),"")</f>
        <v>0.38633865737144474</v>
      </c>
      <c r="T61" s="190">
        <f>IFERROR(INDEX('Data Annex'!$K$1:$BS$4779,MATCH(T$46&amp;"|"&amp;$B61,'Data Annex'!$K$1:$K$4779,0),MATCH(T$47,'Data Annex'!$K$1:$BS$1,0)),"")</f>
        <v>0.39472317583171407</v>
      </c>
      <c r="U61" s="195">
        <f>IFERROR(INDEX('Data Annex'!$K$1:$BS$4779,MATCH(U$46&amp;"|"&amp;$B61,'Data Annex'!$K$1:$K$4779,0),MATCH(U$47,'Data Annex'!$K$1:$BS$1,0)),"")</f>
        <v>0.39463325981885738</v>
      </c>
      <c r="V61" s="190">
        <f>IFERROR(INDEX('Data Annex'!$K$1:$BS$4779,MATCH(V$46&amp;"|"&amp;$B61,'Data Annex'!$K$1:$K$4779,0),MATCH(V$47,'Data Annex'!$K$1:$BS$1,0)),"")</f>
        <v>0.4908595954744181</v>
      </c>
      <c r="W61" s="190">
        <f>IFERROR(INDEX('Data Annex'!$K$1:$BS$4779,MATCH(W$46&amp;"|"&amp;$B61,'Data Annex'!$K$1:$K$4779,0),MATCH(W$47,'Data Annex'!$K$1:$BS$1,0)),"")</f>
        <v>0.46822984408319074</v>
      </c>
      <c r="X61" s="195">
        <f>IFERROR(INDEX('Data Annex'!$K$1:$BS$4779,MATCH(X$46&amp;"|"&amp;$B61,'Data Annex'!$K$1:$K$4779,0),MATCH(X$47,'Data Annex'!$K$1:$BS$1,0)),"")</f>
        <v>0.47177664003732561</v>
      </c>
      <c r="Y61" s="378"/>
      <c r="Z61" s="378"/>
    </row>
    <row r="62" spans="1:26" ht="21" customHeight="1">
      <c r="A62" s="2">
        <v>10</v>
      </c>
      <c r="B62" s="2" t="s">
        <v>19</v>
      </c>
      <c r="D62" s="518" t="s">
        <v>19</v>
      </c>
      <c r="E62" s="519"/>
      <c r="F62" s="320">
        <f>IFERROR(INDEX('Data Annex'!$K$1:$BS$4779,MATCH(F$46&amp;"|"&amp;$B62,'Data Annex'!$K$1:$K$4779,0),MATCH(F$47,'Data Annex'!$K$1:$BS$1,0)),"")</f>
        <v>686.40640097175003</v>
      </c>
      <c r="G62" s="320">
        <f>IFERROR(INDEX('Data Annex'!$K$1:$BS$4779,MATCH(G$46&amp;"|"&amp;$B62,'Data Annex'!$K$1:$K$4779,0),MATCH(G$47,'Data Annex'!$K$1:$BS$1,0)),"")</f>
        <v>678.30999834796</v>
      </c>
      <c r="H62" s="320">
        <f>IFERROR(INDEX('Data Annex'!$K$1:$BS$4779,MATCH(H$46&amp;"|"&amp;$B62,'Data Annex'!$K$1:$K$4779,0),MATCH(H$47,'Data Annex'!$K$1:$BS$1,0)),"")</f>
        <v>652.68712435895509</v>
      </c>
      <c r="I62" s="169"/>
      <c r="J62" s="203" t="s">
        <v>19</v>
      </c>
      <c r="K62" s="260">
        <f>IFERROR(INDEX('Data Annex'!$K$1:$BS$4779,MATCH(K$46&amp;"|"&amp;$B62,'Data Annex'!$K$1:$K$4779,0),MATCH(K$47,'Data Annex'!$K$1:$BS$1,0)),"")</f>
        <v>0.44755942792455217</v>
      </c>
      <c r="L62" s="260">
        <f>IFERROR(INDEX('Data Annex'!$K$1:$BS$4779,MATCH(L$46&amp;"|"&amp;$B62,'Data Annex'!$K$1:$K$4779,0),MATCH(L$47,'Data Annex'!$K$1:$BS$1,0)),"")</f>
        <v>0.4426299020712805</v>
      </c>
      <c r="M62" s="196">
        <f>IFERROR(INDEX('Data Annex'!$K$1:$BS$4779,MATCH(M$46&amp;"|"&amp;$B62,'Data Annex'!$K$1:$K$4779,0),MATCH(M$47,'Data Annex'!$K$1:$BS$1,0)),"")</f>
        <v>0.46884061950668926</v>
      </c>
      <c r="N62" s="378"/>
      <c r="O62" s="203" t="s">
        <v>19</v>
      </c>
      <c r="P62" s="320">
        <f>IFERROR(INDEX('Data Annex'!$K$1:$BS$4779,MATCH(P$46&amp;"|"&amp;$B62,'Data Annex'!$K$1:$K$4779,0),MATCH(P$47,'Data Annex'!$K$1:$BS$1,0)),"")</f>
        <v>111.93260817315</v>
      </c>
      <c r="Q62" s="320">
        <f>IFERROR(INDEX('Data Annex'!$K$1:$BS$4779,MATCH(Q$46&amp;"|"&amp;$B62,'Data Annex'!$K$1:$K$4779,0),MATCH(Q$47,'Data Annex'!$K$1:$BS$1,0)),"")</f>
        <v>113.06173320576998</v>
      </c>
      <c r="R62" s="320">
        <f>IFERROR(INDEX('Data Annex'!$K$1:$BS$4779,MATCH(R$46&amp;"|"&amp;$B62,'Data Annex'!$K$1:$K$4779,0),MATCH(R$47,'Data Annex'!$K$1:$BS$1,0)),"")</f>
        <v>110.83370704193</v>
      </c>
      <c r="S62" s="260">
        <f>IFERROR(INDEX('Data Annex'!$K$1:$BS$4779,MATCH(S$46&amp;"|"&amp;$B62,'Data Annex'!$K$1:$K$4779,0),MATCH(S$47,'Data Annex'!$K$1:$BS$1,0)),"")</f>
        <v>0.26917567451561775</v>
      </c>
      <c r="T62" s="260">
        <f>IFERROR(INDEX('Data Annex'!$K$1:$BS$4779,MATCH(T$46&amp;"|"&amp;$B62,'Data Annex'!$K$1:$K$4779,0),MATCH(T$47,'Data Annex'!$K$1:$BS$1,0)),"")</f>
        <v>0.28968747099587627</v>
      </c>
      <c r="U62" s="196">
        <f>IFERROR(INDEX('Data Annex'!$K$1:$BS$4779,MATCH(U$46&amp;"|"&amp;$B62,'Data Annex'!$K$1:$K$4779,0),MATCH(U$47,'Data Annex'!$K$1:$BS$1,0)),"")</f>
        <v>0.28420626403872995</v>
      </c>
      <c r="V62" s="260">
        <f>IFERROR(INDEX('Data Annex'!$K$1:$BS$4779,MATCH(V$46&amp;"|"&amp;$B62,'Data Annex'!$K$1:$K$4779,0),MATCH(V$47,'Data Annex'!$K$1:$BS$1,0)),"")</f>
        <v>0.58491792430201806</v>
      </c>
      <c r="W62" s="260">
        <f>IFERROR(INDEX('Data Annex'!$K$1:$BS$4779,MATCH(W$46&amp;"|"&amp;$B62,'Data Annex'!$K$1:$K$4779,0),MATCH(W$47,'Data Annex'!$K$1:$BS$1,0)),"")</f>
        <v>0.57997052190894216</v>
      </c>
      <c r="X62" s="196">
        <f>IFERROR(INDEX('Data Annex'!$K$1:$BS$4779,MATCH(X$46&amp;"|"&amp;$B62,'Data Annex'!$K$1:$K$4779,0),MATCH(X$47,'Data Annex'!$K$1:$BS$1,0)),"")</f>
        <v>0.55465828048495358</v>
      </c>
      <c r="Y62" s="378"/>
      <c r="Z62" s="378"/>
    </row>
    <row r="63" spans="1:26" ht="21" customHeight="1">
      <c r="A63" s="2">
        <v>11</v>
      </c>
      <c r="B63" s="2" t="s">
        <v>20</v>
      </c>
      <c r="D63" s="518" t="s">
        <v>20</v>
      </c>
      <c r="E63" s="519"/>
      <c r="F63" s="319">
        <f>IFERROR(INDEX('Data Annex'!$K$1:$BS$4779,MATCH(F$46&amp;"|"&amp;$B63,'Data Annex'!$K$1:$K$4779,0),MATCH(F$47,'Data Annex'!$K$1:$BS$1,0)),"")</f>
        <v>8328.2255581017707</v>
      </c>
      <c r="G63" s="319">
        <f>IFERROR(INDEX('Data Annex'!$K$1:$BS$4779,MATCH(G$46&amp;"|"&amp;$B63,'Data Annex'!$K$1:$K$4779,0),MATCH(G$47,'Data Annex'!$K$1:$BS$1,0)),"")</f>
        <v>8604.5262858006099</v>
      </c>
      <c r="H63" s="319">
        <f>IFERROR(INDEX('Data Annex'!$K$1:$BS$4779,MATCH(H$46&amp;"|"&amp;$B63,'Data Annex'!$K$1:$K$4779,0),MATCH(H$47,'Data Annex'!$K$1:$BS$1,0)),"")</f>
        <v>8426.6819939709003</v>
      </c>
      <c r="I63" s="169"/>
      <c r="J63" s="203" t="s">
        <v>20</v>
      </c>
      <c r="K63" s="190">
        <f>IFERROR(INDEX('Data Annex'!$K$1:$BS$4779,MATCH(K$46&amp;"|"&amp;$B63,'Data Annex'!$K$1:$K$4779,0),MATCH(K$47,'Data Annex'!$K$1:$BS$1,0)),"")</f>
        <v>0.21865189909420699</v>
      </c>
      <c r="L63" s="190">
        <f>IFERROR(INDEX('Data Annex'!$K$1:$BS$4779,MATCH(L$46&amp;"|"&amp;$B63,'Data Annex'!$K$1:$K$4779,0),MATCH(L$47,'Data Annex'!$K$1:$BS$1,0)),"")</f>
        <v>0.20698924464432411</v>
      </c>
      <c r="M63" s="195">
        <f>IFERROR(INDEX('Data Annex'!$K$1:$BS$4779,MATCH(M$46&amp;"|"&amp;$B63,'Data Annex'!$K$1:$K$4779,0),MATCH(M$47,'Data Annex'!$K$1:$BS$1,0)),"")</f>
        <v>0.20149630254834436</v>
      </c>
      <c r="N63" s="378"/>
      <c r="O63" s="203" t="s">
        <v>20</v>
      </c>
      <c r="P63" s="319">
        <f>IFERROR(INDEX('Data Annex'!$K$1:$BS$4779,MATCH(P$46&amp;"|"&amp;$B63,'Data Annex'!$K$1:$K$4779,0),MATCH(P$47,'Data Annex'!$K$1:$BS$1,0)),"")</f>
        <v>1354.9564048667501</v>
      </c>
      <c r="Q63" s="319">
        <f>IFERROR(INDEX('Data Annex'!$K$1:$BS$4779,MATCH(Q$46&amp;"|"&amp;$B63,'Data Annex'!$K$1:$K$4779,0),MATCH(Q$47,'Data Annex'!$K$1:$BS$1,0)),"")</f>
        <v>1369.1611787219799</v>
      </c>
      <c r="R63" s="319">
        <f>IFERROR(INDEX('Data Annex'!$K$1:$BS$4779,MATCH(R$46&amp;"|"&amp;$B63,'Data Annex'!$K$1:$K$4779,0),MATCH(R$47,'Data Annex'!$K$1:$BS$1,0)),"")</f>
        <v>1340.6559622063201</v>
      </c>
      <c r="S63" s="190">
        <f>IFERROR(INDEX('Data Annex'!$K$1:$BS$4779,MATCH(S$46&amp;"|"&amp;$B63,'Data Annex'!$K$1:$K$4779,0),MATCH(S$47,'Data Annex'!$K$1:$BS$1,0)),"")</f>
        <v>0.15466027754395426</v>
      </c>
      <c r="T63" s="190">
        <f>IFERROR(INDEX('Data Annex'!$K$1:$BS$4779,MATCH(T$46&amp;"|"&amp;$B63,'Data Annex'!$K$1:$K$4779,0),MATCH(T$47,'Data Annex'!$K$1:$BS$1,0)),"")</f>
        <v>0.13755396488013685</v>
      </c>
      <c r="U63" s="195">
        <f>IFERROR(INDEX('Data Annex'!$K$1:$BS$4779,MATCH(U$46&amp;"|"&amp;$B63,'Data Annex'!$K$1:$K$4779,0),MATCH(U$47,'Data Annex'!$K$1:$BS$1,0)),"")</f>
        <v>0.13090083248967233</v>
      </c>
      <c r="V63" s="190">
        <f>IFERROR(INDEX('Data Annex'!$K$1:$BS$4779,MATCH(V$46&amp;"|"&amp;$B63,'Data Annex'!$K$1:$K$4779,0),MATCH(V$47,'Data Annex'!$K$1:$BS$1,0)),"")</f>
        <v>0.58376748510340237</v>
      </c>
      <c r="W63" s="190">
        <f>IFERROR(INDEX('Data Annex'!$K$1:$BS$4779,MATCH(W$46&amp;"|"&amp;$B63,'Data Annex'!$K$1:$K$4779,0),MATCH(W$47,'Data Annex'!$K$1:$BS$1,0)),"")</f>
        <v>0.58025332501890348</v>
      </c>
      <c r="X63" s="195">
        <f>IFERROR(INDEX('Data Annex'!$K$1:$BS$4779,MATCH(X$46&amp;"|"&amp;$B63,'Data Annex'!$K$1:$K$4779,0),MATCH(X$47,'Data Annex'!$K$1:$BS$1,0)),"")</f>
        <v>0.58823671244768982</v>
      </c>
      <c r="Y63" s="378"/>
      <c r="Z63" s="378"/>
    </row>
    <row r="64" spans="1:26" ht="21" customHeight="1">
      <c r="A64" s="2">
        <v>13</v>
      </c>
      <c r="B64" s="2" t="s">
        <v>22</v>
      </c>
      <c r="D64" s="518" t="s">
        <v>22</v>
      </c>
      <c r="E64" s="519"/>
      <c r="F64" s="320">
        <f>IFERROR(INDEX('Data Annex'!$K$1:$BS$4779,MATCH(F$46&amp;"|"&amp;$B64,'Data Annex'!$K$1:$K$4779,0),MATCH(F$47,'Data Annex'!$K$1:$BS$1,0)),"")</f>
        <v>286.50706785300002</v>
      </c>
      <c r="G64" s="320">
        <f>IFERROR(INDEX('Data Annex'!$K$1:$BS$4779,MATCH(G$46&amp;"|"&amp;$B64,'Data Annex'!$K$1:$K$4779,0),MATCH(G$47,'Data Annex'!$K$1:$BS$1,0)),"")</f>
        <v>277.93193731399998</v>
      </c>
      <c r="H64" s="320">
        <f>IFERROR(INDEX('Data Annex'!$K$1:$BS$4779,MATCH(H$46&amp;"|"&amp;$B64,'Data Annex'!$K$1:$K$4779,0),MATCH(H$47,'Data Annex'!$K$1:$BS$1,0)),"")</f>
        <v>273.32149704699998</v>
      </c>
      <c r="I64" s="169"/>
      <c r="J64" s="203" t="s">
        <v>22</v>
      </c>
      <c r="K64" s="260">
        <f>IFERROR(INDEX('Data Annex'!$K$1:$BS$4779,MATCH(K$46&amp;"|"&amp;$B64,'Data Annex'!$K$1:$K$4779,0),MATCH(K$47,'Data Annex'!$K$1:$BS$1,0)),"")</f>
        <v>0.1259195763981498</v>
      </c>
      <c r="L64" s="260">
        <f>IFERROR(INDEX('Data Annex'!$K$1:$BS$4779,MATCH(L$46&amp;"|"&amp;$B64,'Data Annex'!$K$1:$K$4779,0),MATCH(L$47,'Data Annex'!$K$1:$BS$1,0)),"")</f>
        <v>6.449261224843951E-2</v>
      </c>
      <c r="M64" s="196">
        <f>IFERROR(INDEX('Data Annex'!$K$1:$BS$4779,MATCH(M$46&amp;"|"&amp;$B64,'Data Annex'!$K$1:$K$4779,0),MATCH(M$47,'Data Annex'!$K$1:$BS$1,0)),"")</f>
        <v>4.31856949456315E-2</v>
      </c>
      <c r="N64" s="378"/>
      <c r="O64" s="203" t="s">
        <v>22</v>
      </c>
      <c r="P64" s="320">
        <f>IFERROR(INDEX('Data Annex'!$K$1:$BS$4779,MATCH(P$46&amp;"|"&amp;$B64,'Data Annex'!$K$1:$K$4779,0),MATCH(P$47,'Data Annex'!$K$1:$BS$1,0)),"")</f>
        <v>34.678030485000001</v>
      </c>
      <c r="Q64" s="320">
        <f>IFERROR(INDEX('Data Annex'!$K$1:$BS$4779,MATCH(Q$46&amp;"|"&amp;$B64,'Data Annex'!$K$1:$K$4779,0),MATCH(Q$47,'Data Annex'!$K$1:$BS$1,0)),"")</f>
        <v>36.274025692000002</v>
      </c>
      <c r="R64" s="320">
        <f>IFERROR(INDEX('Data Annex'!$K$1:$BS$4779,MATCH(R$46&amp;"|"&amp;$B64,'Data Annex'!$K$1:$K$4779,0),MATCH(R$47,'Data Annex'!$K$1:$BS$1,0)),"")</f>
        <v>34.154055722000003</v>
      </c>
      <c r="S64" s="260">
        <f>IFERROR(INDEX('Data Annex'!$K$1:$BS$4779,MATCH(S$46&amp;"|"&amp;$B64,'Data Annex'!$K$1:$K$4779,0),MATCH(S$47,'Data Annex'!$K$1:$BS$1,0)),"")</f>
        <v>0.1958693895242419</v>
      </c>
      <c r="T64" s="260">
        <f>IFERROR(INDEX('Data Annex'!$K$1:$BS$4779,MATCH(T$46&amp;"|"&amp;$B64,'Data Annex'!$K$1:$K$4779,0),MATCH(T$47,'Data Annex'!$K$1:$BS$1,0)),"")</f>
        <v>0.2015895096697998</v>
      </c>
      <c r="U64" s="196">
        <f>IFERROR(INDEX('Data Annex'!$K$1:$BS$4779,MATCH(U$46&amp;"|"&amp;$B64,'Data Annex'!$K$1:$K$4779,0),MATCH(U$47,'Data Annex'!$K$1:$BS$1,0)),"")</f>
        <v>0.2006059306329078</v>
      </c>
      <c r="V64" s="260">
        <f>IFERROR(INDEX('Data Annex'!$K$1:$BS$4779,MATCH(V$46&amp;"|"&amp;$B64,'Data Annex'!$K$1:$K$4779,0),MATCH(V$47,'Data Annex'!$K$1:$BS$1,0)),"")</f>
        <v>0.73704376862047172</v>
      </c>
      <c r="W64" s="260">
        <f>IFERROR(INDEX('Data Annex'!$K$1:$BS$4779,MATCH(W$46&amp;"|"&amp;$B64,'Data Annex'!$K$1:$K$4779,0),MATCH(W$47,'Data Annex'!$K$1:$BS$1,0)),"")</f>
        <v>0.73232598610797717</v>
      </c>
      <c r="X64" s="196">
        <f>IFERROR(INDEX('Data Annex'!$K$1:$BS$4779,MATCH(X$46&amp;"|"&amp;$B64,'Data Annex'!$K$1:$K$4779,0),MATCH(X$47,'Data Annex'!$K$1:$BS$1,0)),"")</f>
        <v>0.73432523578290132</v>
      </c>
      <c r="Y64" s="378"/>
      <c r="Z64" s="378"/>
    </row>
    <row r="65" spans="1:26" ht="21" customHeight="1">
      <c r="A65" s="2">
        <v>14</v>
      </c>
      <c r="B65" s="2" t="s">
        <v>90</v>
      </c>
      <c r="D65" s="518" t="s">
        <v>90</v>
      </c>
      <c r="E65" s="519"/>
      <c r="F65" s="319">
        <f>IFERROR(INDEX('Data Annex'!$K$1:$BS$4779,MATCH(F$46&amp;"|"&amp;$B65,'Data Annex'!$K$1:$K$4779,0),MATCH(F$47,'Data Annex'!$K$1:$BS$1,0)),"")</f>
        <v>52.841254193465133</v>
      </c>
      <c r="G65" s="319">
        <f>IFERROR(INDEX('Data Annex'!$K$1:$BS$4779,MATCH(G$46&amp;"|"&amp;$B65,'Data Annex'!$K$1:$K$4779,0),MATCH(G$47,'Data Annex'!$K$1:$BS$1,0)),"")</f>
        <v>54.782786010720002</v>
      </c>
      <c r="H65" s="319">
        <f>IFERROR(INDEX('Data Annex'!$K$1:$BS$4779,MATCH(H$46&amp;"|"&amp;$B65,'Data Annex'!$K$1:$K$4779,0),MATCH(H$47,'Data Annex'!$K$1:$BS$1,0)),"")</f>
        <v>53.848782844660001</v>
      </c>
      <c r="I65" s="169"/>
      <c r="J65" s="203" t="s">
        <v>90</v>
      </c>
      <c r="K65" s="190">
        <f>IFERROR(INDEX('Data Annex'!$K$1:$BS$4779,MATCH(K$46&amp;"|"&amp;$B65,'Data Annex'!$K$1:$K$4779,0),MATCH(K$47,'Data Annex'!$K$1:$BS$1,0)),"")</f>
        <v>0</v>
      </c>
      <c r="L65" s="190">
        <f>IFERROR(INDEX('Data Annex'!$K$1:$BS$4779,MATCH(L$46&amp;"|"&amp;$B65,'Data Annex'!$K$1:$K$4779,0),MATCH(L$47,'Data Annex'!$K$1:$BS$1,0)),"")</f>
        <v>0</v>
      </c>
      <c r="M65" s="195">
        <f>IFERROR(INDEX('Data Annex'!$K$1:$BS$4779,MATCH(M$46&amp;"|"&amp;$B65,'Data Annex'!$K$1:$K$4779,0),MATCH(M$47,'Data Annex'!$K$1:$BS$1,0)),"")</f>
        <v>0</v>
      </c>
      <c r="N65" s="378"/>
      <c r="O65" s="203" t="s">
        <v>90</v>
      </c>
      <c r="P65" s="319">
        <f>IFERROR(INDEX('Data Annex'!$K$1:$BS$4779,MATCH(P$46&amp;"|"&amp;$B65,'Data Annex'!$K$1:$K$4779,0),MATCH(P$47,'Data Annex'!$K$1:$BS$1,0)),"")</f>
        <v>7.3092563166323892</v>
      </c>
      <c r="Q65" s="319">
        <f>IFERROR(INDEX('Data Annex'!$K$1:$BS$4779,MATCH(Q$46&amp;"|"&amp;$B65,'Data Annex'!$K$1:$K$4779,0),MATCH(Q$47,'Data Annex'!$K$1:$BS$1,0)),"")</f>
        <v>7.2984534139299999</v>
      </c>
      <c r="R65" s="319">
        <f>IFERROR(INDEX('Data Annex'!$K$1:$BS$4779,MATCH(R$46&amp;"|"&amp;$B65,'Data Annex'!$K$1:$K$4779,0),MATCH(R$47,'Data Annex'!$K$1:$BS$1,0)),"")</f>
        <v>7.3028261465300002</v>
      </c>
      <c r="S65" s="190">
        <f>IFERROR(INDEX('Data Annex'!$K$1:$BS$4779,MATCH(S$46&amp;"|"&amp;$B65,'Data Annex'!$K$1:$K$4779,0),MATCH(S$47,'Data Annex'!$K$1:$BS$1,0)),"")</f>
        <v>0.45206097170962312</v>
      </c>
      <c r="T65" s="190">
        <f>IFERROR(INDEX('Data Annex'!$K$1:$BS$4779,MATCH(T$46&amp;"|"&amp;$B65,'Data Annex'!$K$1:$K$4779,0),MATCH(T$47,'Data Annex'!$K$1:$BS$1,0)),"")</f>
        <v>0.45183551874235867</v>
      </c>
      <c r="U65" s="195">
        <f>IFERROR(INDEX('Data Annex'!$K$1:$BS$4779,MATCH(U$46&amp;"|"&amp;$B65,'Data Annex'!$K$1:$K$4779,0),MATCH(U$47,'Data Annex'!$K$1:$BS$1,0)),"")</f>
        <v>0.45017254940022072</v>
      </c>
      <c r="V65" s="190">
        <f>IFERROR(INDEX('Data Annex'!$K$1:$BS$4779,MATCH(V$46&amp;"|"&amp;$B65,'Data Annex'!$K$1:$K$4779,0),MATCH(V$47,'Data Annex'!$K$1:$BS$1,0)),"")</f>
        <v>0.48763540351854967</v>
      </c>
      <c r="W65" s="190">
        <f>IFERROR(INDEX('Data Annex'!$K$1:$BS$4779,MATCH(W$46&amp;"|"&amp;$B65,'Data Annex'!$K$1:$K$4779,0),MATCH(W$47,'Data Annex'!$K$1:$BS$1,0)),"")</f>
        <v>0.47057339836065987</v>
      </c>
      <c r="X65" s="195">
        <f>IFERROR(INDEX('Data Annex'!$K$1:$BS$4779,MATCH(X$46&amp;"|"&amp;$B65,'Data Annex'!$K$1:$K$4779,0),MATCH(X$47,'Data Annex'!$K$1:$BS$1,0)),"")</f>
        <v>0.48546245924456993</v>
      </c>
      <c r="Y65" s="378"/>
      <c r="Z65" s="378"/>
    </row>
    <row r="66" spans="1:26" ht="21" customHeight="1">
      <c r="A66" s="2">
        <v>15</v>
      </c>
      <c r="B66" s="2" t="s">
        <v>23</v>
      </c>
      <c r="D66" s="518" t="s">
        <v>23</v>
      </c>
      <c r="E66" s="519"/>
      <c r="F66" s="320">
        <f>IFERROR(INDEX('Data Annex'!$K$1:$BS$4779,MATCH(F$46&amp;"|"&amp;$B66,'Data Annex'!$K$1:$K$4779,0),MATCH(F$47,'Data Annex'!$K$1:$BS$1,0)),"")</f>
        <v>122.57167081914336</v>
      </c>
      <c r="G66" s="320">
        <f>IFERROR(INDEX('Data Annex'!$K$1:$BS$4779,MATCH(G$46&amp;"|"&amp;$B66,'Data Annex'!$K$1:$K$4779,0),MATCH(G$47,'Data Annex'!$K$1:$BS$1,0)),"")</f>
        <v>128.76269195677537</v>
      </c>
      <c r="H66" s="320">
        <f>IFERROR(INDEX('Data Annex'!$K$1:$BS$4779,MATCH(H$46&amp;"|"&amp;$B66,'Data Annex'!$K$1:$K$4779,0),MATCH(H$47,'Data Annex'!$K$1:$BS$1,0)),"")</f>
        <v>132.33004450515935</v>
      </c>
      <c r="I66" s="169"/>
      <c r="J66" s="203" t="s">
        <v>23</v>
      </c>
      <c r="K66" s="260">
        <f>IFERROR(INDEX('Data Annex'!$K$1:$BS$4779,MATCH(K$46&amp;"|"&amp;$B66,'Data Annex'!$K$1:$K$4779,0),MATCH(K$47,'Data Annex'!$K$1:$BS$1,0)),"")</f>
        <v>0.415350042262428</v>
      </c>
      <c r="L66" s="260">
        <f>IFERROR(INDEX('Data Annex'!$K$1:$BS$4779,MATCH(L$46&amp;"|"&amp;$B66,'Data Annex'!$K$1:$K$4779,0),MATCH(L$47,'Data Annex'!$K$1:$BS$1,0)),"")</f>
        <v>0.24402374960174603</v>
      </c>
      <c r="M66" s="196">
        <f>IFERROR(INDEX('Data Annex'!$K$1:$BS$4779,MATCH(M$46&amp;"|"&amp;$B66,'Data Annex'!$K$1:$K$4779,0),MATCH(M$47,'Data Annex'!$K$1:$BS$1,0)),"")</f>
        <v>0.22507824011687155</v>
      </c>
      <c r="N66" s="378"/>
      <c r="O66" s="203" t="s">
        <v>23</v>
      </c>
      <c r="P66" s="320">
        <f>IFERROR(INDEX('Data Annex'!$K$1:$BS$4779,MATCH(P$46&amp;"|"&amp;$B66,'Data Annex'!$K$1:$K$4779,0),MATCH(P$47,'Data Annex'!$K$1:$BS$1,0)),"")</f>
        <v>17.548126954416222</v>
      </c>
      <c r="Q66" s="320">
        <f>IFERROR(INDEX('Data Annex'!$K$1:$BS$4779,MATCH(Q$46&amp;"|"&amp;$B66,'Data Annex'!$K$1:$K$4779,0),MATCH(Q$47,'Data Annex'!$K$1:$BS$1,0)),"")</f>
        <v>17.24352366286778</v>
      </c>
      <c r="R66" s="320">
        <f>IFERROR(INDEX('Data Annex'!$K$1:$BS$4779,MATCH(R$46&amp;"|"&amp;$B66,'Data Annex'!$K$1:$K$4779,0),MATCH(R$47,'Data Annex'!$K$1:$BS$1,0)),"")</f>
        <v>18.429007528409091</v>
      </c>
      <c r="S66" s="260">
        <f>IFERROR(INDEX('Data Annex'!$K$1:$BS$4779,MATCH(S$46&amp;"|"&amp;$B66,'Data Annex'!$K$1:$K$4779,0),MATCH(S$47,'Data Annex'!$K$1:$BS$1,0)),"")</f>
        <v>0.17019197610493497</v>
      </c>
      <c r="T66" s="260">
        <f>IFERROR(INDEX('Data Annex'!$K$1:$BS$4779,MATCH(T$46&amp;"|"&amp;$B66,'Data Annex'!$K$1:$K$4779,0),MATCH(T$47,'Data Annex'!$K$1:$BS$1,0)),"")</f>
        <v>0.19139589920987196</v>
      </c>
      <c r="U66" s="196">
        <f>IFERROR(INDEX('Data Annex'!$K$1:$BS$4779,MATCH(U$46&amp;"|"&amp;$B66,'Data Annex'!$K$1:$K$4779,0),MATCH(U$47,'Data Annex'!$K$1:$BS$1,0)),"")</f>
        <v>0.1860133156799228</v>
      </c>
      <c r="V66" s="260">
        <f>IFERROR(INDEX('Data Annex'!$K$1:$BS$4779,MATCH(V$46&amp;"|"&amp;$B66,'Data Annex'!$K$1:$K$4779,0),MATCH(V$47,'Data Annex'!$K$1:$BS$1,0)),"")</f>
        <v>0.6802453107830374</v>
      </c>
      <c r="W66" s="260">
        <f>IFERROR(INDEX('Data Annex'!$K$1:$BS$4779,MATCH(W$46&amp;"|"&amp;$B66,'Data Annex'!$K$1:$K$4779,0),MATCH(W$47,'Data Annex'!$K$1:$BS$1,0)),"")</f>
        <v>0.63710252578401694</v>
      </c>
      <c r="X66" s="196">
        <f>IFERROR(INDEX('Data Annex'!$K$1:$BS$4779,MATCH(X$46&amp;"|"&amp;$B66,'Data Annex'!$K$1:$K$4779,0),MATCH(X$47,'Data Annex'!$K$1:$BS$1,0)),"")</f>
        <v>0.63932263151139712</v>
      </c>
      <c r="Y66" s="378"/>
      <c r="Z66" s="378"/>
    </row>
    <row r="67" spans="1:26" ht="21" customHeight="1">
      <c r="A67" s="2">
        <v>16</v>
      </c>
      <c r="B67" s="2" t="s">
        <v>24</v>
      </c>
      <c r="D67" s="518" t="s">
        <v>24</v>
      </c>
      <c r="E67" s="519"/>
      <c r="F67" s="319">
        <f>IFERROR(INDEX('Data Annex'!$K$1:$BS$4779,MATCH(F$46&amp;"|"&amp;$B67,'Data Annex'!$K$1:$K$4779,0),MATCH(F$47,'Data Annex'!$K$1:$BS$1,0)),"")</f>
        <v>344.43474928724169</v>
      </c>
      <c r="G67" s="319">
        <f>IFERROR(INDEX('Data Annex'!$K$1:$BS$4779,MATCH(G$46&amp;"|"&amp;$B67,'Data Annex'!$K$1:$K$4779,0),MATCH(G$47,'Data Annex'!$K$1:$BS$1,0)),"")</f>
        <v>356.91019873101885</v>
      </c>
      <c r="H67" s="319">
        <f>IFERROR(INDEX('Data Annex'!$K$1:$BS$4779,MATCH(H$46&amp;"|"&amp;$B67,'Data Annex'!$K$1:$K$4779,0),MATCH(H$47,'Data Annex'!$K$1:$BS$1,0)),"")</f>
        <v>364.16012036605701</v>
      </c>
      <c r="I67" s="169"/>
      <c r="J67" s="203" t="s">
        <v>24</v>
      </c>
      <c r="K67" s="190">
        <f>IFERROR(INDEX('Data Annex'!$K$1:$BS$4779,MATCH(K$46&amp;"|"&amp;$B67,'Data Annex'!$K$1:$K$4779,0),MATCH(K$47,'Data Annex'!$K$1:$BS$1,0)),"")</f>
        <v>0.11260233391846187</v>
      </c>
      <c r="L67" s="190">
        <f>IFERROR(INDEX('Data Annex'!$K$1:$BS$4779,MATCH(L$46&amp;"|"&amp;$B67,'Data Annex'!$K$1:$K$4779,0),MATCH(L$47,'Data Annex'!$K$1:$BS$1,0)),"")</f>
        <v>5.3628053470506254E-2</v>
      </c>
      <c r="M67" s="195">
        <f>IFERROR(INDEX('Data Annex'!$K$1:$BS$4779,MATCH(M$46&amp;"|"&amp;$B67,'Data Annex'!$K$1:$K$4779,0),MATCH(M$47,'Data Annex'!$K$1:$BS$1,0)),"")</f>
        <v>6.7515699608405741E-2</v>
      </c>
      <c r="N67" s="378"/>
      <c r="O67" s="203" t="s">
        <v>24</v>
      </c>
      <c r="P67" s="319">
        <f>IFERROR(INDEX('Data Annex'!$K$1:$BS$4779,MATCH(P$46&amp;"|"&amp;$B67,'Data Annex'!$K$1:$K$4779,0),MATCH(P$47,'Data Annex'!$K$1:$BS$1,0)),"")</f>
        <v>57.358517888449995</v>
      </c>
      <c r="Q67" s="319">
        <f>IFERROR(INDEX('Data Annex'!$K$1:$BS$4779,MATCH(Q$46&amp;"|"&amp;$B67,'Data Annex'!$K$1:$K$4779,0),MATCH(Q$47,'Data Annex'!$K$1:$BS$1,0)),"")</f>
        <v>62.29005638229934</v>
      </c>
      <c r="R67" s="319">
        <f>IFERROR(INDEX('Data Annex'!$K$1:$BS$4779,MATCH(R$46&amp;"|"&amp;$B67,'Data Annex'!$K$1:$K$4779,0),MATCH(R$47,'Data Annex'!$K$1:$BS$1,0)),"")</f>
        <v>68.992734330700017</v>
      </c>
      <c r="S67" s="190">
        <f>IFERROR(INDEX('Data Annex'!$K$1:$BS$4779,MATCH(S$46&amp;"|"&amp;$B67,'Data Annex'!$K$1:$K$4779,0),MATCH(S$47,'Data Annex'!$K$1:$BS$1,0)),"")</f>
        <v>0.17234795763194952</v>
      </c>
      <c r="T67" s="190">
        <f>IFERROR(INDEX('Data Annex'!$K$1:$BS$4779,MATCH(T$46&amp;"|"&amp;$B67,'Data Annex'!$K$1:$K$4779,0),MATCH(T$47,'Data Annex'!$K$1:$BS$1,0)),"")</f>
        <v>0.17445033272574845</v>
      </c>
      <c r="U67" s="195">
        <f>IFERROR(INDEX('Data Annex'!$K$1:$BS$4779,MATCH(U$46&amp;"|"&amp;$B67,'Data Annex'!$K$1:$K$4779,0),MATCH(U$47,'Data Annex'!$K$1:$BS$1,0)),"")</f>
        <v>0.17071376446112363</v>
      </c>
      <c r="V67" s="190">
        <f>IFERROR(INDEX('Data Annex'!$K$1:$BS$4779,MATCH(V$46&amp;"|"&amp;$B67,'Data Annex'!$K$1:$K$4779,0),MATCH(V$47,'Data Annex'!$K$1:$BS$1,0)),"")</f>
        <v>0.76741835511328116</v>
      </c>
      <c r="W67" s="190">
        <f>IFERROR(INDEX('Data Annex'!$K$1:$BS$4779,MATCH(W$46&amp;"|"&amp;$B67,'Data Annex'!$K$1:$K$4779,0),MATCH(W$47,'Data Annex'!$K$1:$BS$1,0)),"")</f>
        <v>0.75662792341679741</v>
      </c>
      <c r="X67" s="195">
        <f>IFERROR(INDEX('Data Annex'!$K$1:$BS$4779,MATCH(X$46&amp;"|"&amp;$B67,'Data Annex'!$K$1:$K$4779,0),MATCH(X$47,'Data Annex'!$K$1:$BS$1,0)),"")</f>
        <v>0.76220473018577406</v>
      </c>
      <c r="Y67" s="378"/>
      <c r="Z67" s="378"/>
    </row>
    <row r="68" spans="1:26" ht="21" customHeight="1">
      <c r="A68" s="2">
        <v>17</v>
      </c>
      <c r="B68" s="2" t="s">
        <v>1386</v>
      </c>
      <c r="D68" s="518" t="s">
        <v>1386</v>
      </c>
      <c r="E68" s="519"/>
      <c r="F68" s="320">
        <f>IFERROR(INDEX('Data Annex'!$K$1:$BS$4779,MATCH(F$46&amp;"|"&amp;$B68,'Data Annex'!$K$1:$K$4779,0),MATCH(F$47,'Data Annex'!$K$1:$BS$1,0)),"")</f>
        <v>27.303761193164224</v>
      </c>
      <c r="G68" s="320">
        <f>IFERROR(INDEX('Data Annex'!$K$1:$BS$4779,MATCH(G$46&amp;"|"&amp;$B68,'Data Annex'!$K$1:$K$4779,0),MATCH(G$47,'Data Annex'!$K$1:$BS$1,0)),"")</f>
        <v>30.789827121759345</v>
      </c>
      <c r="H68" s="320">
        <f>IFERROR(INDEX('Data Annex'!$K$1:$BS$4779,MATCH(H$46&amp;"|"&amp;$B68,'Data Annex'!$K$1:$K$4779,0),MATCH(H$47,'Data Annex'!$K$1:$BS$1,0)),"")</f>
        <v>28.846471957723985</v>
      </c>
      <c r="I68" s="169"/>
      <c r="J68" s="203" t="s">
        <v>1386</v>
      </c>
      <c r="K68" s="260">
        <f>IFERROR(INDEX('Data Annex'!$K$1:$BS$4779,MATCH(K$46&amp;"|"&amp;$B68,'Data Annex'!$K$1:$K$4779,0),MATCH(K$47,'Data Annex'!$K$1:$BS$1,0)),"")</f>
        <v>0.66517813048654872</v>
      </c>
      <c r="L68" s="260">
        <f>IFERROR(INDEX('Data Annex'!$K$1:$BS$4779,MATCH(L$46&amp;"|"&amp;$B68,'Data Annex'!$K$1:$K$4779,0),MATCH(L$47,'Data Annex'!$K$1:$BS$1,0)),"")</f>
        <v>0.69184009902541499</v>
      </c>
      <c r="M68" s="196">
        <f>IFERROR(INDEX('Data Annex'!$K$1:$BS$4779,MATCH(M$46&amp;"|"&amp;$B68,'Data Annex'!$K$1:$K$4779,0),MATCH(M$47,'Data Annex'!$K$1:$BS$1,0)),"")</f>
        <v>0.67144099788066525</v>
      </c>
      <c r="N68" s="378"/>
      <c r="O68" s="203" t="s">
        <v>1386</v>
      </c>
      <c r="P68" s="320">
        <f>IFERROR(INDEX('Data Annex'!$K$1:$BS$4779,MATCH(P$46&amp;"|"&amp;$B68,'Data Annex'!$K$1:$K$4779,0),MATCH(P$47,'Data Annex'!$K$1:$BS$1,0)),"")</f>
        <v>2.8193924056567656</v>
      </c>
      <c r="Q68" s="320">
        <f>IFERROR(INDEX('Data Annex'!$K$1:$BS$4779,MATCH(Q$46&amp;"|"&amp;$B68,'Data Annex'!$K$1:$K$4779,0),MATCH(Q$47,'Data Annex'!$K$1:$BS$1,0)),"")</f>
        <v>2.9816869301932365</v>
      </c>
      <c r="R68" s="320">
        <f>IFERROR(INDEX('Data Annex'!$K$1:$BS$4779,MATCH(R$46&amp;"|"&amp;$B68,'Data Annex'!$K$1:$K$4779,0),MATCH(R$47,'Data Annex'!$K$1:$BS$1,0)),"")</f>
        <v>2.8566870926245849</v>
      </c>
      <c r="S68" s="260">
        <f>IFERROR(INDEX('Data Annex'!$K$1:$BS$4779,MATCH(S$46&amp;"|"&amp;$B68,'Data Annex'!$K$1:$K$4779,0),MATCH(S$47,'Data Annex'!$K$1:$BS$1,0)),"")</f>
        <v>0.10548633561658262</v>
      </c>
      <c r="T68" s="260">
        <f>IFERROR(INDEX('Data Annex'!$K$1:$BS$4779,MATCH(T$46&amp;"|"&amp;$B68,'Data Annex'!$K$1:$K$4779,0),MATCH(T$47,'Data Annex'!$K$1:$BS$1,0)),"")</f>
        <v>0.10904501849849001</v>
      </c>
      <c r="U68" s="196">
        <f>IFERROR(INDEX('Data Annex'!$K$1:$BS$4779,MATCH(U$46&amp;"|"&amp;$B68,'Data Annex'!$K$1:$K$4779,0),MATCH(U$47,'Data Annex'!$K$1:$BS$1,0)),"")</f>
        <v>0.10509574094631768</v>
      </c>
      <c r="V68" s="260">
        <f>IFERROR(INDEX('Data Annex'!$K$1:$BS$4779,MATCH(V$46&amp;"|"&amp;$B68,'Data Annex'!$K$1:$K$4779,0),MATCH(V$47,'Data Annex'!$K$1:$BS$1,0)),"")</f>
        <v>0.83964506932930516</v>
      </c>
      <c r="W68" s="260">
        <f>IFERROR(INDEX('Data Annex'!$K$1:$BS$4779,MATCH(W$46&amp;"|"&amp;$B68,'Data Annex'!$K$1:$K$4779,0),MATCH(W$47,'Data Annex'!$K$1:$BS$1,0)),"")</f>
        <v>0.82065107108806123</v>
      </c>
      <c r="X68" s="196">
        <f>IFERROR(INDEX('Data Annex'!$K$1:$BS$4779,MATCH(X$46&amp;"|"&amp;$B68,'Data Annex'!$K$1:$K$4779,0),MATCH(X$47,'Data Annex'!$K$1:$BS$1,0)),"")</f>
        <v>0.8289403143889561</v>
      </c>
      <c r="Y68" s="378"/>
      <c r="Z68" s="378"/>
    </row>
    <row r="69" spans="1:26" ht="21" customHeight="1">
      <c r="A69" s="2">
        <v>18</v>
      </c>
      <c r="B69" s="2" t="s">
        <v>25</v>
      </c>
      <c r="D69" s="518" t="s">
        <v>25</v>
      </c>
      <c r="E69" s="519"/>
      <c r="F69" s="319">
        <f>IFERROR(INDEX('Data Annex'!$K$1:$BS$4779,MATCH(F$46&amp;"|"&amp;$B69,'Data Annex'!$K$1:$K$4779,0),MATCH(F$47,'Data Annex'!$K$1:$BS$1,0)),"")</f>
        <v>2473.9909264930002</v>
      </c>
      <c r="G69" s="319">
        <f>IFERROR(INDEX('Data Annex'!$K$1:$BS$4779,MATCH(G$46&amp;"|"&amp;$B69,'Data Annex'!$K$1:$K$4779,0),MATCH(G$47,'Data Annex'!$K$1:$BS$1,0)),"")</f>
        <v>2396.2883542720001</v>
      </c>
      <c r="H69" s="319">
        <f>IFERROR(INDEX('Data Annex'!$K$1:$BS$4779,MATCH(H$46&amp;"|"&amp;$B69,'Data Annex'!$K$1:$K$4779,0),MATCH(H$47,'Data Annex'!$K$1:$BS$1,0)),"")</f>
        <v>2365.7035701029999</v>
      </c>
      <c r="I69" s="169"/>
      <c r="J69" s="203" t="s">
        <v>25</v>
      </c>
      <c r="K69" s="190">
        <f>IFERROR(INDEX('Data Annex'!$K$1:$BS$4779,MATCH(K$46&amp;"|"&amp;$B69,'Data Annex'!$K$1:$K$4779,0),MATCH(K$47,'Data Annex'!$K$1:$BS$1,0)),"")</f>
        <v>0.29744981240595414</v>
      </c>
      <c r="L69" s="190">
        <f>IFERROR(INDEX('Data Annex'!$K$1:$BS$4779,MATCH(L$46&amp;"|"&amp;$B69,'Data Annex'!$K$1:$K$4779,0),MATCH(L$47,'Data Annex'!$K$1:$BS$1,0)),"")</f>
        <v>0.31859981792846825</v>
      </c>
      <c r="M69" s="195">
        <f>IFERROR(INDEX('Data Annex'!$K$1:$BS$4779,MATCH(M$46&amp;"|"&amp;$B69,'Data Annex'!$K$1:$K$4779,0),MATCH(M$47,'Data Annex'!$K$1:$BS$1,0)),"")</f>
        <v>0.31589146738453605</v>
      </c>
      <c r="N69" s="378"/>
      <c r="O69" s="203" t="s">
        <v>25</v>
      </c>
      <c r="P69" s="319">
        <f>IFERROR(INDEX('Data Annex'!$K$1:$BS$4779,MATCH(P$46&amp;"|"&amp;$B69,'Data Annex'!$K$1:$K$4779,0),MATCH(P$47,'Data Annex'!$K$1:$BS$1,0)),"")</f>
        <v>616.04418646600004</v>
      </c>
      <c r="Q69" s="319">
        <f>IFERROR(INDEX('Data Annex'!$K$1:$BS$4779,MATCH(Q$46&amp;"|"&amp;$B69,'Data Annex'!$K$1:$K$4779,0),MATCH(Q$47,'Data Annex'!$K$1:$BS$1,0)),"")</f>
        <v>641.13852623699995</v>
      </c>
      <c r="R69" s="319">
        <f>IFERROR(INDEX('Data Annex'!$K$1:$BS$4779,MATCH(R$46&amp;"|"&amp;$B69,'Data Annex'!$K$1:$K$4779,0),MATCH(R$47,'Data Annex'!$K$1:$BS$1,0)),"")</f>
        <v>633.52622465599995</v>
      </c>
      <c r="S69" s="190">
        <f>IFERROR(INDEX('Data Annex'!$K$1:$BS$4779,MATCH(S$46&amp;"|"&amp;$B69,'Data Annex'!$K$1:$K$4779,0),MATCH(S$47,'Data Annex'!$K$1:$BS$1,0)),"")</f>
        <v>8.3579170647431617E-2</v>
      </c>
      <c r="T69" s="190">
        <f>IFERROR(INDEX('Data Annex'!$K$1:$BS$4779,MATCH(T$46&amp;"|"&amp;$B69,'Data Annex'!$K$1:$K$4779,0),MATCH(T$47,'Data Annex'!$K$1:$BS$1,0)),"")</f>
        <v>7.708169261650584E-2</v>
      </c>
      <c r="U69" s="195">
        <f>IFERROR(INDEX('Data Annex'!$K$1:$BS$4779,MATCH(U$46&amp;"|"&amp;$B69,'Data Annex'!$K$1:$K$4779,0),MATCH(U$47,'Data Annex'!$K$1:$BS$1,0)),"")</f>
        <v>7.5278589755137348E-2</v>
      </c>
      <c r="V69" s="190">
        <f>IFERROR(INDEX('Data Annex'!$K$1:$BS$4779,MATCH(V$46&amp;"|"&amp;$B69,'Data Annex'!$K$1:$K$4779,0),MATCH(V$47,'Data Annex'!$K$1:$BS$1,0)),"")</f>
        <v>0.7142379672911402</v>
      </c>
      <c r="W69" s="190">
        <f>IFERROR(INDEX('Data Annex'!$K$1:$BS$4779,MATCH(W$46&amp;"|"&amp;$B69,'Data Annex'!$K$1:$K$4779,0),MATCH(W$47,'Data Annex'!$K$1:$BS$1,0)),"")</f>
        <v>0.7060515661457315</v>
      </c>
      <c r="X69" s="195">
        <f>IFERROR(INDEX('Data Annex'!$K$1:$BS$4779,MATCH(X$46&amp;"|"&amp;$B69,'Data Annex'!$K$1:$K$4779,0),MATCH(X$47,'Data Annex'!$K$1:$BS$1,0)),"")</f>
        <v>0.70417856794205702</v>
      </c>
      <c r="Y69" s="378"/>
      <c r="Z69" s="378"/>
    </row>
    <row r="70" spans="1:26" ht="21" customHeight="1">
      <c r="B70" s="2" t="s">
        <v>5610</v>
      </c>
      <c r="D70" s="518" t="s">
        <v>5610</v>
      </c>
      <c r="E70" s="519"/>
      <c r="F70" s="482">
        <f>IFERROR(INDEX('Data Annex'!$K$1:$BS$4779,MATCH(F$46&amp;"|"&amp;$B70,'Data Annex'!$K$1:$K$4779,0),MATCH(F$47,'Data Annex'!$K$1:$BS$1,0)),"")</f>
        <v>91.197395796849278</v>
      </c>
      <c r="G70" s="482">
        <f>IFERROR(INDEX('Data Annex'!$K$1:$BS$4779,MATCH(G$46&amp;"|"&amp;$B70,'Data Annex'!$K$1:$K$4779,0),MATCH(G$47,'Data Annex'!$K$1:$BS$1,0)),"")</f>
        <v>91.569686353076506</v>
      </c>
      <c r="H70" s="320">
        <f>IFERROR(INDEX('Data Annex'!$K$1:$BS$4779,MATCH(H$46&amp;"|"&amp;$B70,'Data Annex'!$K$1:$K$4779,0),MATCH(H$47,'Data Annex'!$K$1:$BS$1,0)),"")</f>
        <v>92.925117941364093</v>
      </c>
      <c r="I70" s="169"/>
      <c r="J70" s="203" t="s">
        <v>5610</v>
      </c>
      <c r="K70" s="260">
        <f>IFERROR(INDEX('Data Annex'!$K$1:$BS$4779,MATCH(K$46&amp;"|"&amp;$B70,'Data Annex'!$K$1:$K$4779,0),MATCH(K$47,'Data Annex'!$K$1:$BS$1,0)),"")</f>
        <v>0</v>
      </c>
      <c r="L70" s="260">
        <f>IFERROR(INDEX('Data Annex'!$K$1:$BS$4779,MATCH(L$46&amp;"|"&amp;$B70,'Data Annex'!$K$1:$K$4779,0),MATCH(L$47,'Data Annex'!$K$1:$BS$1,0)),"")</f>
        <v>0</v>
      </c>
      <c r="M70" s="196">
        <f>IFERROR(INDEX('Data Annex'!$K$1:$BS$4779,MATCH(M$46&amp;"|"&amp;$B70,'Data Annex'!$K$1:$K$4779,0),MATCH(M$47,'Data Annex'!$K$1:$BS$1,0)),"")</f>
        <v>0</v>
      </c>
      <c r="N70" s="378"/>
      <c r="O70" s="203" t="s">
        <v>5610</v>
      </c>
      <c r="P70" s="482">
        <f>IFERROR(INDEX('Data Annex'!$K$1:$BS$4779,MATCH(P$46&amp;"|"&amp;$B70,'Data Annex'!$K$1:$K$4779,0),MATCH(P$47,'Data Annex'!$K$1:$BS$1,0)),"")</f>
        <v>34.447475453257063</v>
      </c>
      <c r="Q70" s="482">
        <f>IFERROR(INDEX('Data Annex'!$K$1:$BS$4779,MATCH(Q$46&amp;"|"&amp;$B70,'Data Annex'!$K$1:$K$4779,0),MATCH(Q$47,'Data Annex'!$K$1:$BS$1,0)),"")</f>
        <v>35.617608630529617</v>
      </c>
      <c r="R70" s="320">
        <f>IFERROR(INDEX('Data Annex'!$K$1:$BS$4779,MATCH(R$46&amp;"|"&amp;$B70,'Data Annex'!$K$1:$K$4779,0),MATCH(R$47,'Data Annex'!$K$1:$BS$1,0)),"")</f>
        <v>35.081700893662777</v>
      </c>
      <c r="S70" s="260">
        <f>IFERROR(INDEX('Data Annex'!$K$1:$BS$4779,MATCH(S$46&amp;"|"&amp;$B70,'Data Annex'!$K$1:$K$4779,0),MATCH(S$47,'Data Annex'!$K$1:$BS$1,0)),"")</f>
        <v>0.49331705252767138</v>
      </c>
      <c r="T70" s="260">
        <f>IFERROR(INDEX('Data Annex'!$K$1:$BS$4779,MATCH(T$46&amp;"|"&amp;$B70,'Data Annex'!$K$1:$K$4779,0),MATCH(T$47,'Data Annex'!$K$1:$BS$1,0)),"")</f>
        <v>0.49789686911748238</v>
      </c>
      <c r="U70" s="196">
        <f>IFERROR(INDEX('Data Annex'!$K$1:$BS$4779,MATCH(U$46&amp;"|"&amp;$B70,'Data Annex'!$K$1:$K$4779,0),MATCH(U$47,'Data Annex'!$K$1:$BS$1,0)),"")</f>
        <v>0.4977167260268901</v>
      </c>
      <c r="V70" s="260">
        <f>IFERROR(INDEX('Data Annex'!$K$1:$BS$4779,MATCH(V$46&amp;"|"&amp;$B70,'Data Annex'!$K$1:$K$4779,0),MATCH(V$47,'Data Annex'!$K$1:$BS$1,0)),"")</f>
        <v>2.4827455605973169E-2</v>
      </c>
      <c r="W70" s="260">
        <f>IFERROR(INDEX('Data Annex'!$K$1:$BS$4779,MATCH(W$46&amp;"|"&amp;$B70,'Data Annex'!$K$1:$K$4779,0),MATCH(W$47,'Data Annex'!$K$1:$BS$1,0)),"")</f>
        <v>3.347329052950139E-2</v>
      </c>
      <c r="X70" s="196">
        <f>IFERROR(INDEX('Data Annex'!$K$1:$BS$4779,MATCH(X$46&amp;"|"&amp;$B70,'Data Annex'!$K$1:$K$4779,0),MATCH(X$47,'Data Annex'!$K$1:$BS$1,0)),"")</f>
        <v>3.1303409659979332E-2</v>
      </c>
      <c r="Y70" s="378"/>
      <c r="Z70" s="378"/>
    </row>
    <row r="71" spans="1:26" ht="21" customHeight="1">
      <c r="A71" s="2">
        <v>19</v>
      </c>
      <c r="B71" s="2" t="s">
        <v>98</v>
      </c>
      <c r="D71" s="518" t="s">
        <v>98</v>
      </c>
      <c r="E71" s="519"/>
      <c r="F71" s="319">
        <f>IFERROR(INDEX('Data Annex'!$K$1:$BS$4779,MATCH(F$46&amp;"|"&amp;$B71,'Data Annex'!$K$1:$K$4779,0),MATCH(F$47,'Data Annex'!$K$1:$BS$1,0)),"")</f>
        <v>28.862209</v>
      </c>
      <c r="G71" s="319">
        <f>IFERROR(INDEX('Data Annex'!$K$1:$BS$4779,MATCH(G$46&amp;"|"&amp;$B71,'Data Annex'!$K$1:$K$4779,0),MATCH(G$47,'Data Annex'!$K$1:$BS$1,0)),"")</f>
        <v>29.769175000000001</v>
      </c>
      <c r="H71" s="319">
        <f>IFERROR(INDEX('Data Annex'!$K$1:$BS$4779,MATCH(H$46&amp;"|"&amp;$B71,'Data Annex'!$K$1:$K$4779,0),MATCH(H$47,'Data Annex'!$K$1:$BS$1,0)),"")</f>
        <v>32.705720999999997</v>
      </c>
      <c r="I71" s="169"/>
      <c r="J71" s="203" t="s">
        <v>98</v>
      </c>
      <c r="K71" s="190">
        <f>IFERROR(INDEX('Data Annex'!$K$1:$BS$4779,MATCH(K$46&amp;"|"&amp;$B71,'Data Annex'!$K$1:$K$4779,0),MATCH(K$47,'Data Annex'!$K$1:$BS$1,0)),"")</f>
        <v>0</v>
      </c>
      <c r="L71" s="190">
        <f>IFERROR(INDEX('Data Annex'!$K$1:$BS$4779,MATCH(L$46&amp;"|"&amp;$B71,'Data Annex'!$K$1:$K$4779,0),MATCH(L$47,'Data Annex'!$K$1:$BS$1,0)),"")</f>
        <v>0</v>
      </c>
      <c r="M71" s="195">
        <f>IFERROR(INDEX('Data Annex'!$K$1:$BS$4779,MATCH(M$46&amp;"|"&amp;$B71,'Data Annex'!$K$1:$K$4779,0),MATCH(M$47,'Data Annex'!$K$1:$BS$1,0)),"")</f>
        <v>0</v>
      </c>
      <c r="N71" s="378"/>
      <c r="O71" s="203" t="s">
        <v>98</v>
      </c>
      <c r="P71" s="319">
        <f>IFERROR(INDEX('Data Annex'!$K$1:$BS$4779,MATCH(P$46&amp;"|"&amp;$B71,'Data Annex'!$K$1:$K$4779,0),MATCH(P$47,'Data Annex'!$K$1:$BS$1,0)),"")</f>
        <v>1.7740670000000001</v>
      </c>
      <c r="Q71" s="319">
        <f>IFERROR(INDEX('Data Annex'!$K$1:$BS$4779,MATCH(Q$46&amp;"|"&amp;$B71,'Data Annex'!$K$1:$K$4779,0),MATCH(Q$47,'Data Annex'!$K$1:$BS$1,0)),"")</f>
        <v>2.1004239999999998</v>
      </c>
      <c r="R71" s="319">
        <f>IFERROR(INDEX('Data Annex'!$K$1:$BS$4779,MATCH(R$46&amp;"|"&amp;$B71,'Data Annex'!$K$1:$K$4779,0),MATCH(R$47,'Data Annex'!$K$1:$BS$1,0)),"")</f>
        <v>2.1252420000000001</v>
      </c>
      <c r="S71" s="190">
        <f>IFERROR(INDEX('Data Annex'!$K$1:$BS$4779,MATCH(S$46&amp;"|"&amp;$B71,'Data Annex'!$K$1:$K$4779,0),MATCH(S$47,'Data Annex'!$K$1:$BS$1,0)),"")</f>
        <v>0.2307116923994415</v>
      </c>
      <c r="T71" s="190">
        <f>IFERROR(INDEX('Data Annex'!$K$1:$BS$4779,MATCH(T$46&amp;"|"&amp;$B71,'Data Annex'!$K$1:$K$4779,0),MATCH(T$47,'Data Annex'!$K$1:$BS$1,0)),"")</f>
        <v>0.22273598092575592</v>
      </c>
      <c r="U71" s="195">
        <f>IFERROR(INDEX('Data Annex'!$K$1:$BS$4779,MATCH(U$46&amp;"|"&amp;$B71,'Data Annex'!$K$1:$K$4779,0),MATCH(U$47,'Data Annex'!$K$1:$BS$1,0)),"")</f>
        <v>0.21886542803125481</v>
      </c>
      <c r="V71" s="190">
        <f>IFERROR(INDEX('Data Annex'!$K$1:$BS$4779,MATCH(V$46&amp;"|"&amp;$B71,'Data Annex'!$K$1:$K$4779,0),MATCH(V$47,'Data Annex'!$K$1:$BS$1,0)),"")</f>
        <v>0.70212229865050191</v>
      </c>
      <c r="W71" s="190">
        <f>IFERROR(INDEX('Data Annex'!$K$1:$BS$4779,MATCH(W$46&amp;"|"&amp;$B71,'Data Annex'!$K$1:$K$4779,0),MATCH(W$47,'Data Annex'!$K$1:$BS$1,0)),"")</f>
        <v>0.68493170902636802</v>
      </c>
      <c r="X71" s="195">
        <f>IFERROR(INDEX('Data Annex'!$K$1:$BS$4779,MATCH(X$46&amp;"|"&amp;$B71,'Data Annex'!$K$1:$K$4779,0),MATCH(X$47,'Data Annex'!$K$1:$BS$1,0)),"")</f>
        <v>0.69471053178885045</v>
      </c>
      <c r="Y71" s="378"/>
      <c r="Z71" s="378"/>
    </row>
    <row r="72" spans="1:26" ht="21" customHeight="1">
      <c r="A72" s="2">
        <v>20</v>
      </c>
      <c r="B72" s="2" t="s">
        <v>94</v>
      </c>
      <c r="D72" s="518" t="s">
        <v>94</v>
      </c>
      <c r="E72" s="519"/>
      <c r="F72" s="320">
        <f>IFERROR(INDEX('Data Annex'!$K$1:$BS$4779,MATCH(F$46&amp;"|"&amp;$B72,'Data Annex'!$K$1:$K$4779,0),MATCH(F$47,'Data Annex'!$K$1:$BS$1,0)),"")</f>
        <v>177.09094475379001</v>
      </c>
      <c r="G72" s="320">
        <f>IFERROR(INDEX('Data Annex'!$K$1:$BS$4779,MATCH(G$46&amp;"|"&amp;$B72,'Data Annex'!$K$1:$K$4779,0),MATCH(G$47,'Data Annex'!$K$1:$BS$1,0)),"")</f>
        <v>174.33332460030999</v>
      </c>
      <c r="H72" s="320">
        <f>IFERROR(INDEX('Data Annex'!$K$1:$BS$4779,MATCH(H$46&amp;"|"&amp;$B72,'Data Annex'!$K$1:$K$4779,0),MATCH(H$47,'Data Annex'!$K$1:$BS$1,0)),"")</f>
        <v>172.54437724502</v>
      </c>
      <c r="I72" s="169"/>
      <c r="J72" s="203" t="s">
        <v>94</v>
      </c>
      <c r="K72" s="260">
        <f>IFERROR(INDEX('Data Annex'!$K$1:$BS$4779,MATCH(K$46&amp;"|"&amp;$B72,'Data Annex'!$K$1:$K$4779,0),MATCH(K$47,'Data Annex'!$K$1:$BS$1,0)),"")</f>
        <v>0</v>
      </c>
      <c r="L72" s="260">
        <f>IFERROR(INDEX('Data Annex'!$K$1:$BS$4779,MATCH(L$46&amp;"|"&amp;$B72,'Data Annex'!$K$1:$K$4779,0),MATCH(L$47,'Data Annex'!$K$1:$BS$1,0)),"")</f>
        <v>3.6205955871780875E-2</v>
      </c>
      <c r="M72" s="196">
        <f>IFERROR(INDEX('Data Annex'!$K$1:$BS$4779,MATCH(M$46&amp;"|"&amp;$B72,'Data Annex'!$K$1:$K$4779,0),MATCH(M$47,'Data Annex'!$K$1:$BS$1,0)),"")</f>
        <v>3.1726271359800155E-2</v>
      </c>
      <c r="N72" s="378"/>
      <c r="O72" s="203" t="s">
        <v>94</v>
      </c>
      <c r="P72" s="320">
        <f>IFERROR(INDEX('Data Annex'!$K$1:$BS$4779,MATCH(P$46&amp;"|"&amp;$B72,'Data Annex'!$K$1:$K$4779,0),MATCH(P$47,'Data Annex'!$K$1:$BS$1,0)),"")</f>
        <v>17.296170720720006</v>
      </c>
      <c r="Q72" s="320">
        <f>IFERROR(INDEX('Data Annex'!$K$1:$BS$4779,MATCH(Q$46&amp;"|"&amp;$B72,'Data Annex'!$K$1:$K$4779,0),MATCH(Q$47,'Data Annex'!$K$1:$BS$1,0)),"")</f>
        <v>15.425084074360001</v>
      </c>
      <c r="R72" s="320">
        <f>IFERROR(INDEX('Data Annex'!$K$1:$BS$4779,MATCH(R$46&amp;"|"&amp;$B72,'Data Annex'!$K$1:$K$4779,0),MATCH(R$47,'Data Annex'!$K$1:$BS$1,0)),"")</f>
        <v>15.401866043389999</v>
      </c>
      <c r="S72" s="260">
        <f>IFERROR(INDEX('Data Annex'!$K$1:$BS$4779,MATCH(S$46&amp;"|"&amp;$B72,'Data Annex'!$K$1:$K$4779,0),MATCH(S$47,'Data Annex'!$K$1:$BS$1,0)),"")</f>
        <v>0.30129502283168186</v>
      </c>
      <c r="T72" s="260">
        <f>IFERROR(INDEX('Data Annex'!$K$1:$BS$4779,MATCH(T$46&amp;"|"&amp;$B72,'Data Annex'!$K$1:$K$4779,0),MATCH(T$47,'Data Annex'!$K$1:$BS$1,0)),"")</f>
        <v>0.31858970204438886</v>
      </c>
      <c r="U72" s="196">
        <f>IFERROR(INDEX('Data Annex'!$K$1:$BS$4779,MATCH(U$46&amp;"|"&amp;$B72,'Data Annex'!$K$1:$K$4779,0),MATCH(U$47,'Data Annex'!$K$1:$BS$1,0)),"")</f>
        <v>0.30695297241654423</v>
      </c>
      <c r="V72" s="260">
        <f>IFERROR(INDEX('Data Annex'!$K$1:$BS$4779,MATCH(V$46&amp;"|"&amp;$B72,'Data Annex'!$K$1:$K$4779,0),MATCH(V$47,'Data Annex'!$K$1:$BS$1,0)),"")</f>
        <v>0.35175242483827285</v>
      </c>
      <c r="W72" s="260">
        <f>IFERROR(INDEX('Data Annex'!$K$1:$BS$4779,MATCH(W$46&amp;"|"&amp;$B72,'Data Annex'!$K$1:$K$4779,0),MATCH(W$47,'Data Annex'!$K$1:$BS$1,0)),"")</f>
        <v>0.29526905888057353</v>
      </c>
      <c r="X72" s="196">
        <f>IFERROR(INDEX('Data Annex'!$K$1:$BS$4779,MATCH(X$46&amp;"|"&amp;$B72,'Data Annex'!$K$1:$K$4779,0),MATCH(X$47,'Data Annex'!$K$1:$BS$1,0)),"")</f>
        <v>0.30993834450071023</v>
      </c>
      <c r="Y72" s="378"/>
      <c r="Z72" s="378"/>
    </row>
    <row r="73" spans="1:26" ht="21" customHeight="1">
      <c r="A73" s="2">
        <v>21</v>
      </c>
      <c r="B73" s="2" t="s">
        <v>99</v>
      </c>
      <c r="D73" s="518" t="s">
        <v>99</v>
      </c>
      <c r="E73" s="519"/>
      <c r="F73" s="319">
        <f>IFERROR(INDEX('Data Annex'!$K$1:$BS$4779,MATCH(F$46&amp;"|"&amp;$B73,'Data Annex'!$K$1:$K$4779,0),MATCH(F$47,'Data Annex'!$K$1:$BS$1,0)),"")</f>
        <v>46.270937517690001</v>
      </c>
      <c r="G73" s="319">
        <f>IFERROR(INDEX('Data Annex'!$K$1:$BS$4779,MATCH(G$46&amp;"|"&amp;$B73,'Data Annex'!$K$1:$K$4779,0),MATCH(G$47,'Data Annex'!$K$1:$BS$1,0)),"")</f>
        <v>44.310820157370003</v>
      </c>
      <c r="H73" s="319">
        <f>IFERROR(INDEX('Data Annex'!$K$1:$BS$4779,MATCH(H$46&amp;"|"&amp;$B73,'Data Annex'!$K$1:$K$4779,0),MATCH(H$47,'Data Annex'!$K$1:$BS$1,0)),"")</f>
        <v>46.949549326699994</v>
      </c>
      <c r="I73" s="169"/>
      <c r="J73" s="203" t="s">
        <v>99</v>
      </c>
      <c r="K73" s="190">
        <f>IFERROR(INDEX('Data Annex'!$K$1:$BS$4779,MATCH(K$46&amp;"|"&amp;$B73,'Data Annex'!$K$1:$K$4779,0),MATCH(K$47,'Data Annex'!$K$1:$BS$1,0)),"")</f>
        <v>0</v>
      </c>
      <c r="L73" s="190">
        <f>IFERROR(INDEX('Data Annex'!$K$1:$BS$4779,MATCH(L$46&amp;"|"&amp;$B73,'Data Annex'!$K$1:$K$4779,0),MATCH(L$47,'Data Annex'!$K$1:$BS$1,0)),"")</f>
        <v>0</v>
      </c>
      <c r="M73" s="195">
        <f>IFERROR(INDEX('Data Annex'!$K$1:$BS$4779,MATCH(M$46&amp;"|"&amp;$B73,'Data Annex'!$K$1:$K$4779,0),MATCH(M$47,'Data Annex'!$K$1:$BS$1,0)),"")</f>
        <v>0</v>
      </c>
      <c r="N73" s="378"/>
      <c r="O73" s="203" t="s">
        <v>99</v>
      </c>
      <c r="P73" s="319">
        <f>IFERROR(INDEX('Data Annex'!$K$1:$BS$4779,MATCH(P$46&amp;"|"&amp;$B73,'Data Annex'!$K$1:$K$4779,0),MATCH(P$47,'Data Annex'!$K$1:$BS$1,0)),"")</f>
        <v>4.2887910232499999</v>
      </c>
      <c r="Q73" s="319">
        <f>IFERROR(INDEX('Data Annex'!$K$1:$BS$4779,MATCH(Q$46&amp;"|"&amp;$B73,'Data Annex'!$K$1:$K$4779,0),MATCH(Q$47,'Data Annex'!$K$1:$BS$1,0)),"")</f>
        <v>4.5475714484400003</v>
      </c>
      <c r="R73" s="319">
        <f>IFERROR(INDEX('Data Annex'!$K$1:$BS$4779,MATCH(R$46&amp;"|"&amp;$B73,'Data Annex'!$K$1:$K$4779,0),MATCH(R$47,'Data Annex'!$K$1:$BS$1,0)),"")</f>
        <v>4.71313567316</v>
      </c>
      <c r="S73" s="190">
        <f>IFERROR(INDEX('Data Annex'!$K$1:$BS$4779,MATCH(S$46&amp;"|"&amp;$B73,'Data Annex'!$K$1:$K$4779,0),MATCH(S$47,'Data Annex'!$K$1:$BS$1,0)),"")</f>
        <v>0.25842756326236443</v>
      </c>
      <c r="T73" s="190">
        <f>IFERROR(INDEX('Data Annex'!$K$1:$BS$4779,MATCH(T$46&amp;"|"&amp;$B73,'Data Annex'!$K$1:$K$4779,0),MATCH(T$47,'Data Annex'!$K$1:$BS$1,0)),"")</f>
        <v>0.23492068636689065</v>
      </c>
      <c r="U73" s="195">
        <f>IFERROR(INDEX('Data Annex'!$K$1:$BS$4779,MATCH(U$46&amp;"|"&amp;$B73,'Data Annex'!$K$1:$K$4779,0),MATCH(U$47,'Data Annex'!$K$1:$BS$1,0)),"")</f>
        <v>0.21459917376659488</v>
      </c>
      <c r="V73" s="190">
        <f>IFERROR(INDEX('Data Annex'!$K$1:$BS$4779,MATCH(V$46&amp;"|"&amp;$B73,'Data Annex'!$K$1:$K$4779,0),MATCH(V$47,'Data Annex'!$K$1:$BS$1,0)),"")</f>
        <v>0.69469047368557868</v>
      </c>
      <c r="W73" s="190">
        <f>IFERROR(INDEX('Data Annex'!$K$1:$BS$4779,MATCH(W$46&amp;"|"&amp;$B73,'Data Annex'!$K$1:$K$4779,0),MATCH(W$47,'Data Annex'!$K$1:$BS$1,0)),"")</f>
        <v>0.69684173456517606</v>
      </c>
      <c r="X73" s="195">
        <f>IFERROR(INDEX('Data Annex'!$K$1:$BS$4779,MATCH(X$46&amp;"|"&amp;$B73,'Data Annex'!$K$1:$K$4779,0),MATCH(X$47,'Data Annex'!$K$1:$BS$1,0)),"")</f>
        <v>0.72525142637114148</v>
      </c>
      <c r="Y73" s="378"/>
      <c r="Z73" s="378"/>
    </row>
    <row r="74" spans="1:26" ht="21" customHeight="1">
      <c r="A74" s="2">
        <v>22</v>
      </c>
      <c r="B74" s="2" t="s">
        <v>26</v>
      </c>
      <c r="D74" s="518" t="s">
        <v>26</v>
      </c>
      <c r="E74" s="519"/>
      <c r="F74" s="320">
        <f>IFERROR(INDEX('Data Annex'!$K$1:$BS$4779,MATCH(F$46&amp;"|"&amp;$B74,'Data Annex'!$K$1:$K$4779,0),MATCH(F$47,'Data Annex'!$K$1:$BS$1,0)),"")</f>
        <v>24.008023999999999</v>
      </c>
      <c r="G74" s="320">
        <f>IFERROR(INDEX('Data Annex'!$K$1:$BS$4779,MATCH(G$46&amp;"|"&amp;$B74,'Data Annex'!$K$1:$K$4779,0),MATCH(G$47,'Data Annex'!$K$1:$BS$1,0)),"")</f>
        <v>23.992241684869999</v>
      </c>
      <c r="H74" s="320">
        <f>IFERROR(INDEX('Data Annex'!$K$1:$BS$4779,MATCH(H$46&amp;"|"&amp;$B74,'Data Annex'!$K$1:$K$4779,0),MATCH(H$47,'Data Annex'!$K$1:$BS$1,0)),"")</f>
        <v>24.42962</v>
      </c>
      <c r="I74" s="169"/>
      <c r="J74" s="203" t="s">
        <v>26</v>
      </c>
      <c r="K74" s="260">
        <f>IFERROR(INDEX('Data Annex'!$K$1:$BS$4779,MATCH(K$46&amp;"|"&amp;$B74,'Data Annex'!$K$1:$K$4779,0),MATCH(K$47,'Data Annex'!$K$1:$BS$1,0)),"")</f>
        <v>0.6263915748942136</v>
      </c>
      <c r="L74" s="260">
        <f>IFERROR(INDEX('Data Annex'!$K$1:$BS$4779,MATCH(L$46&amp;"|"&amp;$B74,'Data Annex'!$K$1:$K$4779,0),MATCH(L$47,'Data Annex'!$K$1:$BS$1,0)),"")</f>
        <v>0.60142542921727093</v>
      </c>
      <c r="M74" s="196">
        <f>IFERROR(INDEX('Data Annex'!$K$1:$BS$4779,MATCH(M$46&amp;"|"&amp;$B74,'Data Annex'!$K$1:$K$4779,0),MATCH(M$47,'Data Annex'!$K$1:$BS$1,0)),"")</f>
        <v>0.61238926486652767</v>
      </c>
      <c r="N74" s="378"/>
      <c r="O74" s="203" t="s">
        <v>26</v>
      </c>
      <c r="P74" s="320">
        <f>IFERROR(INDEX('Data Annex'!$K$1:$BS$4779,MATCH(P$46&amp;"|"&amp;$B74,'Data Annex'!$K$1:$K$4779,0),MATCH(P$47,'Data Annex'!$K$1:$BS$1,0)),"")</f>
        <v>2.9693975646399999</v>
      </c>
      <c r="Q74" s="320">
        <f>IFERROR(INDEX('Data Annex'!$K$1:$BS$4779,MATCH(Q$46&amp;"|"&amp;$B74,'Data Annex'!$K$1:$K$4779,0),MATCH(Q$47,'Data Annex'!$K$1:$BS$1,0)),"")</f>
        <v>3.2507137608500005</v>
      </c>
      <c r="R74" s="320">
        <f>IFERROR(INDEX('Data Annex'!$K$1:$BS$4779,MATCH(R$46&amp;"|"&amp;$B74,'Data Annex'!$K$1:$K$4779,0),MATCH(R$47,'Data Annex'!$K$1:$BS$1,0)),"")</f>
        <v>3.2266620504199999</v>
      </c>
      <c r="S74" s="260">
        <f>IFERROR(INDEX('Data Annex'!$K$1:$BS$4779,MATCH(S$46&amp;"|"&amp;$B74,'Data Annex'!$K$1:$K$4779,0),MATCH(S$47,'Data Annex'!$K$1:$BS$1,0)),"")</f>
        <v>0.39932806663554937</v>
      </c>
      <c r="T74" s="260">
        <f>IFERROR(INDEX('Data Annex'!$K$1:$BS$4779,MATCH(T$46&amp;"|"&amp;$B74,'Data Annex'!$K$1:$K$4779,0),MATCH(T$47,'Data Annex'!$K$1:$BS$1,0)),"")</f>
        <v>0.40860172786873994</v>
      </c>
      <c r="U74" s="196">
        <f>IFERROR(INDEX('Data Annex'!$K$1:$BS$4779,MATCH(U$46&amp;"|"&amp;$B74,'Data Annex'!$K$1:$K$4779,0),MATCH(U$47,'Data Annex'!$K$1:$BS$1,0)),"")</f>
        <v>0.38005242359061991</v>
      </c>
      <c r="V74" s="260">
        <f>IFERROR(INDEX('Data Annex'!$K$1:$BS$4779,MATCH(V$46&amp;"|"&amp;$B74,'Data Annex'!$K$1:$K$4779,0),MATCH(V$47,'Data Annex'!$K$1:$BS$1,0)),"")</f>
        <v>0.52029086035412864</v>
      </c>
      <c r="W74" s="260">
        <f>IFERROR(INDEX('Data Annex'!$K$1:$BS$4779,MATCH(W$46&amp;"|"&amp;$B74,'Data Annex'!$K$1:$K$4779,0),MATCH(W$47,'Data Annex'!$K$1:$BS$1,0)),"")</f>
        <v>0.55298933092772795</v>
      </c>
      <c r="X74" s="196">
        <f>IFERROR(INDEX('Data Annex'!$K$1:$BS$4779,MATCH(X$46&amp;"|"&amp;$B74,'Data Annex'!$K$1:$K$4779,0),MATCH(X$47,'Data Annex'!$K$1:$BS$1,0)),"")</f>
        <v>0.5843662527640805</v>
      </c>
      <c r="Y74" s="378"/>
      <c r="Z74" s="378"/>
    </row>
    <row r="75" spans="1:26" ht="21" customHeight="1">
      <c r="A75" s="2">
        <v>23</v>
      </c>
      <c r="B75" s="2" t="s">
        <v>27</v>
      </c>
      <c r="D75" s="518" t="s">
        <v>27</v>
      </c>
      <c r="E75" s="519"/>
      <c r="F75" s="319">
        <f>IFERROR(INDEX('Data Annex'!$K$1:$BS$4779,MATCH(F$46&amp;"|"&amp;$B75,'Data Annex'!$K$1:$K$4779,0),MATCH(F$47,'Data Annex'!$K$1:$BS$1,0)),"")</f>
        <v>2061.7715152599699</v>
      </c>
      <c r="G75" s="319">
        <f>IFERROR(INDEX('Data Annex'!$K$1:$BS$4779,MATCH(G$46&amp;"|"&amp;$B75,'Data Annex'!$K$1:$K$4779,0),MATCH(G$47,'Data Annex'!$K$1:$BS$1,0)),"")</f>
        <v>2180.0649826404401</v>
      </c>
      <c r="H75" s="319">
        <f>IFERROR(INDEX('Data Annex'!$K$1:$BS$4779,MATCH(H$46&amp;"|"&amp;$B75,'Data Annex'!$K$1:$K$4779,0),MATCH(H$47,'Data Annex'!$K$1:$BS$1,0)),"")</f>
        <v>2048.7517993435599</v>
      </c>
      <c r="I75" s="169"/>
      <c r="J75" s="203" t="s">
        <v>27</v>
      </c>
      <c r="K75" s="190">
        <f>IFERROR(INDEX('Data Annex'!$K$1:$BS$4779,MATCH(K$46&amp;"|"&amp;$B75,'Data Annex'!$K$1:$K$4779,0),MATCH(K$47,'Data Annex'!$K$1:$BS$1,0)),"")</f>
        <v>0.22658074300703832</v>
      </c>
      <c r="L75" s="190">
        <f>IFERROR(INDEX('Data Annex'!$K$1:$BS$4779,MATCH(L$46&amp;"|"&amp;$B75,'Data Annex'!$K$1:$K$4779,0),MATCH(L$47,'Data Annex'!$K$1:$BS$1,0)),"")</f>
        <v>0.19975766489525401</v>
      </c>
      <c r="M75" s="195">
        <f>IFERROR(INDEX('Data Annex'!$K$1:$BS$4779,MATCH(M$46&amp;"|"&amp;$B75,'Data Annex'!$K$1:$K$4779,0),MATCH(M$47,'Data Annex'!$K$1:$BS$1,0)),"")</f>
        <v>0.21594218435498705</v>
      </c>
      <c r="N75" s="378"/>
      <c r="O75" s="203" t="s">
        <v>27</v>
      </c>
      <c r="P75" s="319">
        <f>IFERROR(INDEX('Data Annex'!$K$1:$BS$4779,MATCH(P$46&amp;"|"&amp;$B75,'Data Annex'!$K$1:$K$4779,0),MATCH(P$47,'Data Annex'!$K$1:$BS$1,0)),"")</f>
        <v>408.89706878761001</v>
      </c>
      <c r="Q75" s="319">
        <f>IFERROR(INDEX('Data Annex'!$K$1:$BS$4779,MATCH(Q$46&amp;"|"&amp;$B75,'Data Annex'!$K$1:$K$4779,0),MATCH(Q$47,'Data Annex'!$K$1:$BS$1,0)),"")</f>
        <v>411.02911047319998</v>
      </c>
      <c r="R75" s="319">
        <f>IFERROR(INDEX('Data Annex'!$K$1:$BS$4779,MATCH(R$46&amp;"|"&amp;$B75,'Data Annex'!$K$1:$K$4779,0),MATCH(R$47,'Data Annex'!$K$1:$BS$1,0)),"")</f>
        <v>419.33462680536002</v>
      </c>
      <c r="S75" s="190">
        <f>IFERROR(INDEX('Data Annex'!$K$1:$BS$4779,MATCH(S$46&amp;"|"&amp;$B75,'Data Annex'!$K$1:$K$4779,0),MATCH(S$47,'Data Annex'!$K$1:$BS$1,0)),"")</f>
        <v>0.15523387164367303</v>
      </c>
      <c r="T75" s="190">
        <f>IFERROR(INDEX('Data Annex'!$K$1:$BS$4779,MATCH(T$46&amp;"|"&amp;$B75,'Data Annex'!$K$1:$K$4779,0),MATCH(T$47,'Data Annex'!$K$1:$BS$1,0)),"")</f>
        <v>0.14302529782907694</v>
      </c>
      <c r="U75" s="195">
        <f>IFERROR(INDEX('Data Annex'!$K$1:$BS$4779,MATCH(U$46&amp;"|"&amp;$B75,'Data Annex'!$K$1:$K$4779,0),MATCH(U$47,'Data Annex'!$K$1:$BS$1,0)),"")</f>
        <v>0.13955047573705881</v>
      </c>
      <c r="V75" s="190">
        <f>IFERROR(INDEX('Data Annex'!$K$1:$BS$4779,MATCH(V$46&amp;"|"&amp;$B75,'Data Annex'!$K$1:$K$4779,0),MATCH(V$47,'Data Annex'!$K$1:$BS$1,0)),"")</f>
        <v>0.64164890566931354</v>
      </c>
      <c r="W75" s="190">
        <f>IFERROR(INDEX('Data Annex'!$K$1:$BS$4779,MATCH(W$46&amp;"|"&amp;$B75,'Data Annex'!$K$1:$K$4779,0),MATCH(W$47,'Data Annex'!$K$1:$BS$1,0)),"")</f>
        <v>0.65828737136216064</v>
      </c>
      <c r="X75" s="195">
        <f>IFERROR(INDEX('Data Annex'!$K$1:$BS$4779,MATCH(X$46&amp;"|"&amp;$B75,'Data Annex'!$K$1:$K$4779,0),MATCH(X$47,'Data Annex'!$K$1:$BS$1,0)),"")</f>
        <v>0.6664693802993561</v>
      </c>
      <c r="Y75" s="378"/>
      <c r="Z75" s="378"/>
    </row>
    <row r="76" spans="1:26" ht="21" customHeight="1">
      <c r="A76" s="2">
        <v>24</v>
      </c>
      <c r="B76" s="2" t="s">
        <v>28</v>
      </c>
      <c r="D76" s="518" t="s">
        <v>28</v>
      </c>
      <c r="E76" s="519"/>
      <c r="F76" s="482">
        <f>IFERROR(INDEX('Data Annex'!$K$1:$BS$4779,MATCH(F$46&amp;"|"&amp;$B76,'Data Annex'!$K$1:$K$4779,0),MATCH(F$47,'Data Annex'!$K$1:$BS$1,0)),"")</f>
        <v>311.17528533194462</v>
      </c>
      <c r="G76" s="482">
        <f>IFERROR(INDEX('Data Annex'!$K$1:$BS$4779,MATCH(G$46&amp;"|"&amp;$B76,'Data Annex'!$K$1:$K$4779,0),MATCH(G$47,'Data Annex'!$K$1:$BS$1,0)),"")</f>
        <v>330.70903991389349</v>
      </c>
      <c r="H76" s="320">
        <f>IFERROR(INDEX('Data Annex'!$K$1:$BS$4779,MATCH(H$46&amp;"|"&amp;$B76,'Data Annex'!$K$1:$K$4779,0),MATCH(H$47,'Data Annex'!$K$1:$BS$1,0)),"")</f>
        <v>309.77409385143005</v>
      </c>
      <c r="I76" s="169"/>
      <c r="J76" s="203" t="s">
        <v>28</v>
      </c>
      <c r="K76" s="260">
        <f>IFERROR(INDEX('Data Annex'!$K$1:$BS$4779,MATCH(K$46&amp;"|"&amp;$B76,'Data Annex'!$K$1:$K$4779,0),MATCH(K$47,'Data Annex'!$K$1:$BS$1,0)),"")</f>
        <v>0.39783322575896934</v>
      </c>
      <c r="L76" s="260">
        <f>IFERROR(INDEX('Data Annex'!$K$1:$BS$4779,MATCH(L$46&amp;"|"&amp;$B76,'Data Annex'!$K$1:$K$4779,0),MATCH(L$47,'Data Annex'!$K$1:$BS$1,0)),"")</f>
        <v>0.33597353183502188</v>
      </c>
      <c r="M76" s="196">
        <f>IFERROR(INDEX('Data Annex'!$K$1:$BS$4779,MATCH(M$46&amp;"|"&amp;$B76,'Data Annex'!$K$1:$K$4779,0),MATCH(M$47,'Data Annex'!$K$1:$BS$1,0)),"")</f>
        <v>0.34742763925374887</v>
      </c>
      <c r="N76" s="378"/>
      <c r="O76" s="203" t="s">
        <v>28</v>
      </c>
      <c r="P76" s="482">
        <f>IFERROR(INDEX('Data Annex'!$K$1:$BS$4779,MATCH(P$46&amp;"|"&amp;$B76,'Data Annex'!$K$1:$K$4779,0),MATCH(P$47,'Data Annex'!$K$1:$BS$1,0)),"")</f>
        <v>64.835820984991159</v>
      </c>
      <c r="Q76" s="482">
        <f>IFERROR(INDEX('Data Annex'!$K$1:$BS$4779,MATCH(Q$46&amp;"|"&amp;$B76,'Data Annex'!$K$1:$K$4779,0),MATCH(Q$47,'Data Annex'!$K$1:$BS$1,0)),"")</f>
        <v>66.362477955747096</v>
      </c>
      <c r="R76" s="320">
        <f>IFERROR(INDEX('Data Annex'!$K$1:$BS$4779,MATCH(R$46&amp;"|"&amp;$B76,'Data Annex'!$K$1:$K$4779,0),MATCH(R$47,'Data Annex'!$K$1:$BS$1,0)),"")</f>
        <v>66.282816660646759</v>
      </c>
      <c r="S76" s="260">
        <f>IFERROR(INDEX('Data Annex'!$K$1:$BS$4779,MATCH(S$46&amp;"|"&amp;$B76,'Data Annex'!$K$1:$K$4779,0),MATCH(S$47,'Data Annex'!$K$1:$BS$1,0)),"")</f>
        <v>0.42116933077935914</v>
      </c>
      <c r="T76" s="260">
        <f>IFERROR(INDEX('Data Annex'!$K$1:$BS$4779,MATCH(T$46&amp;"|"&amp;$B76,'Data Annex'!$K$1:$K$4779,0),MATCH(T$47,'Data Annex'!$K$1:$BS$1,0)),"")</f>
        <v>0.40697030118048955</v>
      </c>
      <c r="U76" s="196">
        <f>IFERROR(INDEX('Data Annex'!$K$1:$BS$4779,MATCH(U$46&amp;"|"&amp;$B76,'Data Annex'!$K$1:$K$4779,0),MATCH(U$47,'Data Annex'!$K$1:$BS$1,0)),"")</f>
        <v>0.37851414683925616</v>
      </c>
      <c r="V76" s="260">
        <f>IFERROR(INDEX('Data Annex'!$K$1:$BS$4779,MATCH(V$46&amp;"|"&amp;$B76,'Data Annex'!$K$1:$K$4779,0),MATCH(V$47,'Data Annex'!$K$1:$BS$1,0)),"")</f>
        <v>0.53089807271741818</v>
      </c>
      <c r="W76" s="260">
        <f>IFERROR(INDEX('Data Annex'!$K$1:$BS$4779,MATCH(W$46&amp;"|"&amp;$B76,'Data Annex'!$K$1:$K$4779,0),MATCH(W$47,'Data Annex'!$K$1:$BS$1,0)),"")</f>
        <v>0.53742478855350617</v>
      </c>
      <c r="X76" s="196">
        <f>IFERROR(INDEX('Data Annex'!$K$1:$BS$4779,MATCH(X$46&amp;"|"&amp;$B76,'Data Annex'!$K$1:$K$4779,0),MATCH(X$47,'Data Annex'!$K$1:$BS$1,0)),"")</f>
        <v>0.56331767514391473</v>
      </c>
      <c r="Y76" s="378"/>
      <c r="Z76" s="378"/>
    </row>
    <row r="77" spans="1:26" ht="21" customHeight="1">
      <c r="A77" s="2">
        <v>25</v>
      </c>
      <c r="B77" s="2" t="s">
        <v>29</v>
      </c>
      <c r="D77" s="518" t="s">
        <v>29</v>
      </c>
      <c r="E77" s="519"/>
      <c r="F77" s="319">
        <f>IFERROR(INDEX('Data Annex'!$K$1:$BS$4779,MATCH(F$46&amp;"|"&amp;$B77,'Data Annex'!$K$1:$K$4779,0),MATCH(F$47,'Data Annex'!$K$1:$BS$1,0)),"")</f>
        <v>188.11600420804135</v>
      </c>
      <c r="G77" s="319">
        <f>IFERROR(INDEX('Data Annex'!$K$1:$BS$4779,MATCH(G$46&amp;"|"&amp;$B77,'Data Annex'!$K$1:$K$4779,0),MATCH(G$47,'Data Annex'!$K$1:$BS$1,0)),"")</f>
        <v>205.01789275608752</v>
      </c>
      <c r="H77" s="319">
        <f>IFERROR(INDEX('Data Annex'!$K$1:$BS$4779,MATCH(H$46&amp;"|"&amp;$B77,'Data Annex'!$K$1:$K$4779,0),MATCH(H$47,'Data Annex'!$K$1:$BS$1,0)),"")</f>
        <v>223.58573878027423</v>
      </c>
      <c r="I77" s="169"/>
      <c r="J77" s="203" t="s">
        <v>29</v>
      </c>
      <c r="K77" s="190">
        <f>IFERROR(INDEX('Data Annex'!$K$1:$BS$4779,MATCH(K$46&amp;"|"&amp;$B77,'Data Annex'!$K$1:$K$4779,0),MATCH(K$47,'Data Annex'!$K$1:$BS$1,0)),"")</f>
        <v>0.3655313670021974</v>
      </c>
      <c r="L77" s="190">
        <f>IFERROR(INDEX('Data Annex'!$K$1:$BS$4779,MATCH(L$46&amp;"|"&amp;$B77,'Data Annex'!$K$1:$K$4779,0),MATCH(L$47,'Data Annex'!$K$1:$BS$1,0)),"")</f>
        <v>0.30666894369580994</v>
      </c>
      <c r="M77" s="195">
        <f>IFERROR(INDEX('Data Annex'!$K$1:$BS$4779,MATCH(M$46&amp;"|"&amp;$B77,'Data Annex'!$K$1:$K$4779,0),MATCH(M$47,'Data Annex'!$K$1:$BS$1,0)),"")</f>
        <v>0.29830007936712755</v>
      </c>
      <c r="N77" s="378"/>
      <c r="O77" s="203" t="s">
        <v>29</v>
      </c>
      <c r="P77" s="319">
        <f>IFERROR(INDEX('Data Annex'!$K$1:$BS$4779,MATCH(P$46&amp;"|"&amp;$B77,'Data Annex'!$K$1:$K$4779,0),MATCH(P$47,'Data Annex'!$K$1:$BS$1,0)),"")</f>
        <v>34.15268779994873</v>
      </c>
      <c r="Q77" s="319">
        <f>IFERROR(INDEX('Data Annex'!$K$1:$BS$4779,MATCH(Q$46&amp;"|"&amp;$B77,'Data Annex'!$K$1:$K$4779,0),MATCH(Q$47,'Data Annex'!$K$1:$BS$1,0)),"")</f>
        <v>36.964900970550737</v>
      </c>
      <c r="R77" s="319">
        <f>IFERROR(INDEX('Data Annex'!$K$1:$BS$4779,MATCH(R$46&amp;"|"&amp;$B77,'Data Annex'!$K$1:$K$4779,0),MATCH(R$47,'Data Annex'!$K$1:$BS$1,0)),"")</f>
        <v>40.198424528862773</v>
      </c>
      <c r="S77" s="190">
        <f>IFERROR(INDEX('Data Annex'!$K$1:$BS$4779,MATCH(S$46&amp;"|"&amp;$B77,'Data Annex'!$K$1:$K$4779,0),MATCH(S$47,'Data Annex'!$K$1:$BS$1,0)),"")</f>
        <v>0.16505848974038437</v>
      </c>
      <c r="T77" s="190">
        <f>IFERROR(INDEX('Data Annex'!$K$1:$BS$4779,MATCH(T$46&amp;"|"&amp;$B77,'Data Annex'!$K$1:$K$4779,0),MATCH(T$47,'Data Annex'!$K$1:$BS$1,0)),"")</f>
        <v>0.16617164450994612</v>
      </c>
      <c r="U77" s="195">
        <f>IFERROR(INDEX('Data Annex'!$K$1:$BS$4779,MATCH(U$46&amp;"|"&amp;$B77,'Data Annex'!$K$1:$K$4779,0),MATCH(U$47,'Data Annex'!$K$1:$BS$1,0)),"")</f>
        <v>0.17999234953791737</v>
      </c>
      <c r="V77" s="190">
        <f>IFERROR(INDEX('Data Annex'!$K$1:$BS$4779,MATCH(V$46&amp;"|"&amp;$B77,'Data Annex'!$K$1:$K$4779,0),MATCH(V$47,'Data Annex'!$K$1:$BS$1,0)),"")</f>
        <v>0.76126559593390331</v>
      </c>
      <c r="W77" s="190">
        <f>IFERROR(INDEX('Data Annex'!$K$1:$BS$4779,MATCH(W$46&amp;"|"&amp;$B77,'Data Annex'!$K$1:$K$4779,0),MATCH(W$47,'Data Annex'!$K$1:$BS$1,0)),"")</f>
        <v>0.743179858002603</v>
      </c>
      <c r="X77" s="195">
        <f>IFERROR(INDEX('Data Annex'!$K$1:$BS$4779,MATCH(X$46&amp;"|"&amp;$B77,'Data Annex'!$K$1:$K$4779,0),MATCH(X$47,'Data Annex'!$K$1:$BS$1,0)),"")</f>
        <v>0.72629591658421666</v>
      </c>
      <c r="Y77" s="378"/>
      <c r="Z77" s="378"/>
    </row>
    <row r="78" spans="1:26" ht="21" customHeight="1">
      <c r="A78" s="2">
        <v>26</v>
      </c>
      <c r="B78" s="2" t="s">
        <v>30</v>
      </c>
      <c r="D78" s="518" t="s">
        <v>30</v>
      </c>
      <c r="E78" s="519"/>
      <c r="F78" s="320">
        <f>IFERROR(INDEX('Data Annex'!$K$1:$BS$4779,MATCH(F$46&amp;"|"&amp;$B78,'Data Annex'!$K$1:$K$4779,0),MATCH(F$47,'Data Annex'!$K$1:$BS$1,0)),"")</f>
        <v>271.69962264164997</v>
      </c>
      <c r="G78" s="320">
        <f>IFERROR(INDEX('Data Annex'!$K$1:$BS$4779,MATCH(G$46&amp;"|"&amp;$B78,'Data Annex'!$K$1:$K$4779,0),MATCH(G$47,'Data Annex'!$K$1:$BS$1,0)),"")</f>
        <v>261.94751879999001</v>
      </c>
      <c r="H78" s="320">
        <f>IFERROR(INDEX('Data Annex'!$K$1:$BS$4779,MATCH(H$46&amp;"|"&amp;$B78,'Data Annex'!$K$1:$K$4779,0),MATCH(H$47,'Data Annex'!$K$1:$BS$1,0)),"")</f>
        <v>266.07268815138002</v>
      </c>
      <c r="I78" s="169"/>
      <c r="J78" s="203" t="s">
        <v>30</v>
      </c>
      <c r="K78" s="260">
        <f>IFERROR(INDEX('Data Annex'!$K$1:$BS$4779,MATCH(K$46&amp;"|"&amp;$B78,'Data Annex'!$K$1:$K$4779,0),MATCH(K$47,'Data Annex'!$K$1:$BS$1,0)),"")</f>
        <v>0.2531774633938555</v>
      </c>
      <c r="L78" s="260">
        <f>IFERROR(INDEX('Data Annex'!$K$1:$BS$4779,MATCH(L$46&amp;"|"&amp;$B78,'Data Annex'!$K$1:$K$4779,0),MATCH(L$47,'Data Annex'!$K$1:$BS$1,0)),"")</f>
        <v>0.34507102304043935</v>
      </c>
      <c r="M78" s="196">
        <f>IFERROR(INDEX('Data Annex'!$K$1:$BS$4779,MATCH(M$46&amp;"|"&amp;$B78,'Data Annex'!$K$1:$K$4779,0),MATCH(M$47,'Data Annex'!$K$1:$BS$1,0)),"")</f>
        <v>0.33849243288233449</v>
      </c>
      <c r="N78" s="378"/>
      <c r="O78" s="203" t="s">
        <v>30</v>
      </c>
      <c r="P78" s="320">
        <f>IFERROR(INDEX('Data Annex'!$K$1:$BS$4779,MATCH(P$46&amp;"|"&amp;$B78,'Data Annex'!$K$1:$K$4779,0),MATCH(P$47,'Data Annex'!$K$1:$BS$1,0)),"")</f>
        <v>28.446198461520002</v>
      </c>
      <c r="Q78" s="320">
        <f>IFERROR(INDEX('Data Annex'!$K$1:$BS$4779,MATCH(Q$46&amp;"|"&amp;$B78,'Data Annex'!$K$1:$K$4779,0),MATCH(Q$47,'Data Annex'!$K$1:$BS$1,0)),"")</f>
        <v>28.392929048769997</v>
      </c>
      <c r="R78" s="320">
        <f>IFERROR(INDEX('Data Annex'!$K$1:$BS$4779,MATCH(R$46&amp;"|"&amp;$B78,'Data Annex'!$K$1:$K$4779,0),MATCH(R$47,'Data Annex'!$K$1:$BS$1,0)),"")</f>
        <v>28.882452243140001</v>
      </c>
      <c r="S78" s="260">
        <f>IFERROR(INDEX('Data Annex'!$K$1:$BS$4779,MATCH(S$46&amp;"|"&amp;$B78,'Data Annex'!$K$1:$K$4779,0),MATCH(S$47,'Data Annex'!$K$1:$BS$1,0)),"")</f>
        <v>0.2429692345966529</v>
      </c>
      <c r="T78" s="260">
        <f>IFERROR(INDEX('Data Annex'!$K$1:$BS$4779,MATCH(T$46&amp;"|"&amp;$B78,'Data Annex'!$K$1:$K$4779,0),MATCH(T$47,'Data Annex'!$K$1:$BS$1,0)),"")</f>
        <v>0.23785376914371431</v>
      </c>
      <c r="U78" s="196">
        <f>IFERROR(INDEX('Data Annex'!$K$1:$BS$4779,MATCH(U$46&amp;"|"&amp;$B78,'Data Annex'!$K$1:$K$4779,0),MATCH(U$47,'Data Annex'!$K$1:$BS$1,0)),"")</f>
        <v>0.23589387256437799</v>
      </c>
      <c r="V78" s="260">
        <f>IFERROR(INDEX('Data Annex'!$K$1:$BS$4779,MATCH(V$46&amp;"|"&amp;$B78,'Data Annex'!$K$1:$K$4779,0),MATCH(V$47,'Data Annex'!$K$1:$BS$1,0)),"")</f>
        <v>0.70256851470451609</v>
      </c>
      <c r="W78" s="260">
        <f>IFERROR(INDEX('Data Annex'!$K$1:$BS$4779,MATCH(W$46&amp;"|"&amp;$B78,'Data Annex'!$K$1:$K$4779,0),MATCH(W$47,'Data Annex'!$K$1:$BS$1,0)),"")</f>
        <v>0.6968010150452254</v>
      </c>
      <c r="X78" s="196">
        <f>IFERROR(INDEX('Data Annex'!$K$1:$BS$4779,MATCH(X$46&amp;"|"&amp;$B78,'Data Annex'!$K$1:$K$4779,0),MATCH(X$47,'Data Annex'!$K$1:$BS$1,0)),"")</f>
        <v>0.69544993319709492</v>
      </c>
      <c r="Y78" s="378"/>
      <c r="Z78" s="378"/>
    </row>
    <row r="79" spans="1:26" ht="21" customHeight="1">
      <c r="A79" s="2">
        <v>27</v>
      </c>
      <c r="B79" s="2" t="s">
        <v>100</v>
      </c>
      <c r="D79" s="518" t="s">
        <v>100</v>
      </c>
      <c r="E79" s="519"/>
      <c r="F79" s="319">
        <f>IFERROR(INDEX('Data Annex'!$K$1:$BS$4779,MATCH(F$46&amp;"|"&amp;$B79,'Data Annex'!$K$1:$K$4779,0),MATCH(F$47,'Data Annex'!$K$1:$BS$1,0)),"")</f>
        <v>57.767255395494502</v>
      </c>
      <c r="G79" s="319">
        <f>IFERROR(INDEX('Data Annex'!$K$1:$BS$4779,MATCH(G$46&amp;"|"&amp;$B79,'Data Annex'!$K$1:$K$4779,0),MATCH(G$47,'Data Annex'!$K$1:$BS$1,0)),"")</f>
        <v>62.2366713433196</v>
      </c>
      <c r="H79" s="319">
        <f>IFERROR(INDEX('Data Annex'!$K$1:$BS$4779,MATCH(H$46&amp;"|"&amp;$B79,'Data Annex'!$K$1:$K$4779,0),MATCH(H$47,'Data Annex'!$K$1:$BS$1,0)),"")</f>
        <v>65.68211365463462</v>
      </c>
      <c r="I79" s="169"/>
      <c r="J79" s="203" t="s">
        <v>100</v>
      </c>
      <c r="K79" s="190">
        <f>IFERROR(INDEX('Data Annex'!$K$1:$BS$4779,MATCH(K$46&amp;"|"&amp;$B79,'Data Annex'!$K$1:$K$4779,0),MATCH(K$47,'Data Annex'!$K$1:$BS$1,0)),"")</f>
        <v>0</v>
      </c>
      <c r="L79" s="190">
        <f>IFERROR(INDEX('Data Annex'!$K$1:$BS$4779,MATCH(L$46&amp;"|"&amp;$B79,'Data Annex'!$K$1:$K$4779,0),MATCH(L$47,'Data Annex'!$K$1:$BS$1,0)),"")</f>
        <v>0</v>
      </c>
      <c r="M79" s="195">
        <f>IFERROR(INDEX('Data Annex'!$K$1:$BS$4779,MATCH(M$46&amp;"|"&amp;$B79,'Data Annex'!$K$1:$K$4779,0),MATCH(M$47,'Data Annex'!$K$1:$BS$1,0)),"")</f>
        <v>0</v>
      </c>
      <c r="N79" s="378"/>
      <c r="O79" s="203" t="s">
        <v>100</v>
      </c>
      <c r="P79" s="319">
        <f>IFERROR(INDEX('Data Annex'!$K$1:$BS$4779,MATCH(P$46&amp;"|"&amp;$B79,'Data Annex'!$K$1:$K$4779,0),MATCH(P$47,'Data Annex'!$K$1:$BS$1,0)),"")</f>
        <v>9.0980963111425392</v>
      </c>
      <c r="Q79" s="319">
        <f>IFERROR(INDEX('Data Annex'!$K$1:$BS$4779,MATCH(Q$46&amp;"|"&amp;$B79,'Data Annex'!$K$1:$K$4779,0),MATCH(Q$47,'Data Annex'!$K$1:$BS$1,0)),"")</f>
        <v>10.852802342816933</v>
      </c>
      <c r="R79" s="319">
        <f>IFERROR(INDEX('Data Annex'!$K$1:$BS$4779,MATCH(R$46&amp;"|"&amp;$B79,'Data Annex'!$K$1:$K$4779,0),MATCH(R$47,'Data Annex'!$K$1:$BS$1,0)),"")</f>
        <v>10.896939689685665</v>
      </c>
      <c r="S79" s="190">
        <f>IFERROR(INDEX('Data Annex'!$K$1:$BS$4779,MATCH(S$46&amp;"|"&amp;$B79,'Data Annex'!$K$1:$K$4779,0),MATCH(S$47,'Data Annex'!$K$1:$BS$1,0)),"")</f>
        <v>0.16325991954445404</v>
      </c>
      <c r="T79" s="190">
        <f>IFERROR(INDEX('Data Annex'!$K$1:$BS$4779,MATCH(T$46&amp;"|"&amp;$B79,'Data Annex'!$K$1:$K$4779,0),MATCH(T$47,'Data Annex'!$K$1:$BS$1,0)),"")</f>
        <v>0.14233738955570999</v>
      </c>
      <c r="U79" s="195">
        <f>IFERROR(INDEX('Data Annex'!$K$1:$BS$4779,MATCH(U$46&amp;"|"&amp;$B79,'Data Annex'!$K$1:$K$4779,0),MATCH(U$47,'Data Annex'!$K$1:$BS$1,0)),"")</f>
        <v>0.14670960148822973</v>
      </c>
      <c r="V79" s="190">
        <f>IFERROR(INDEX('Data Annex'!$K$1:$BS$4779,MATCH(V$46&amp;"|"&amp;$B79,'Data Annex'!$K$1:$K$4779,0),MATCH(V$47,'Data Annex'!$K$1:$BS$1,0)),"")</f>
        <v>0.72059633426409164</v>
      </c>
      <c r="W79" s="190">
        <f>IFERROR(INDEX('Data Annex'!$K$1:$BS$4779,MATCH(W$46&amp;"|"&amp;$B79,'Data Annex'!$K$1:$K$4779,0),MATCH(W$47,'Data Annex'!$K$1:$BS$1,0)),"")</f>
        <v>0.72992486014212965</v>
      </c>
      <c r="X79" s="195">
        <f>IFERROR(INDEX('Data Annex'!$K$1:$BS$4779,MATCH(X$46&amp;"|"&amp;$B79,'Data Annex'!$K$1:$K$4779,0),MATCH(X$47,'Data Annex'!$K$1:$BS$1,0)),"")</f>
        <v>0.72729839900265236</v>
      </c>
      <c r="Y79" s="378"/>
      <c r="Z79" s="378"/>
    </row>
    <row r="80" spans="1:26" ht="21" customHeight="1">
      <c r="A80" s="2">
        <v>28</v>
      </c>
      <c r="B80" s="2" t="s">
        <v>31</v>
      </c>
      <c r="D80" s="518" t="s">
        <v>31</v>
      </c>
      <c r="E80" s="519"/>
      <c r="F80" s="320">
        <f>IFERROR(INDEX('Data Annex'!$K$1:$BS$4779,MATCH(F$46&amp;"|"&amp;$B80,'Data Annex'!$K$1:$K$4779,0),MATCH(F$47,'Data Annex'!$K$1:$BS$1,0)),"")</f>
        <v>895.4462434341724</v>
      </c>
      <c r="G80" s="320">
        <f>IFERROR(INDEX('Data Annex'!$K$1:$BS$4779,MATCH(G$46&amp;"|"&amp;$B80,'Data Annex'!$K$1:$K$4779,0),MATCH(G$47,'Data Annex'!$K$1:$BS$1,0)),"")</f>
        <v>945.39051613485947</v>
      </c>
      <c r="H80" s="320">
        <f>IFERROR(INDEX('Data Annex'!$K$1:$BS$4779,MATCH(H$46&amp;"|"&amp;$B80,'Data Annex'!$K$1:$K$4779,0),MATCH(H$47,'Data Annex'!$K$1:$BS$1,0)),"")</f>
        <v>900.63266594575907</v>
      </c>
      <c r="I80" s="169"/>
      <c r="J80" s="203" t="s">
        <v>31</v>
      </c>
      <c r="K80" s="260">
        <f>IFERROR(INDEX('Data Annex'!$K$1:$BS$4779,MATCH(K$46&amp;"|"&amp;$B80,'Data Annex'!$K$1:$K$4779,0),MATCH(K$47,'Data Annex'!$K$1:$BS$1,0)),"")</f>
        <v>0.41176197280076626</v>
      </c>
      <c r="L80" s="260">
        <f>IFERROR(INDEX('Data Annex'!$K$1:$BS$4779,MATCH(L$46&amp;"|"&amp;$B80,'Data Annex'!$K$1:$K$4779,0),MATCH(L$47,'Data Annex'!$K$1:$BS$1,0)),"")</f>
        <v>0.40135449851294369</v>
      </c>
      <c r="M80" s="196">
        <f>IFERROR(INDEX('Data Annex'!$K$1:$BS$4779,MATCH(M$46&amp;"|"&amp;$B80,'Data Annex'!$K$1:$K$4779,0),MATCH(M$47,'Data Annex'!$K$1:$BS$1,0)),"")</f>
        <v>0.42243491538301425</v>
      </c>
      <c r="N80" s="378"/>
      <c r="O80" s="203" t="s">
        <v>31</v>
      </c>
      <c r="P80" s="320">
        <f>IFERROR(INDEX('Data Annex'!$K$1:$BS$4779,MATCH(P$46&amp;"|"&amp;$B80,'Data Annex'!$K$1:$K$4779,0),MATCH(P$47,'Data Annex'!$K$1:$BS$1,0)),"")</f>
        <v>140.21259711132552</v>
      </c>
      <c r="Q80" s="320">
        <f>IFERROR(INDEX('Data Annex'!$K$1:$BS$4779,MATCH(Q$46&amp;"|"&amp;$B80,'Data Annex'!$K$1:$K$4779,0),MATCH(Q$47,'Data Annex'!$K$1:$BS$1,0)),"")</f>
        <v>138.93676385165054</v>
      </c>
      <c r="R80" s="320">
        <f>IFERROR(INDEX('Data Annex'!$K$1:$BS$4779,MATCH(R$46&amp;"|"&amp;$B80,'Data Annex'!$K$1:$K$4779,0),MATCH(R$47,'Data Annex'!$K$1:$BS$1,0)),"")</f>
        <v>136.9078622233165</v>
      </c>
      <c r="S80" s="260">
        <f>IFERROR(INDEX('Data Annex'!$K$1:$BS$4779,MATCH(S$46&amp;"|"&amp;$B80,'Data Annex'!$K$1:$K$4779,0),MATCH(S$47,'Data Annex'!$K$1:$BS$1,0)),"")</f>
        <v>0.201106781597686</v>
      </c>
      <c r="T80" s="260">
        <f>IFERROR(INDEX('Data Annex'!$K$1:$BS$4779,MATCH(T$46&amp;"|"&amp;$B80,'Data Annex'!$K$1:$K$4779,0),MATCH(T$47,'Data Annex'!$K$1:$BS$1,0)),"")</f>
        <v>0.20391158034053175</v>
      </c>
      <c r="U80" s="196">
        <f>IFERROR(INDEX('Data Annex'!$K$1:$BS$4779,MATCH(U$46&amp;"|"&amp;$B80,'Data Annex'!$K$1:$K$4779,0),MATCH(U$47,'Data Annex'!$K$1:$BS$1,0)),"")</f>
        <v>0.19332084892111151</v>
      </c>
      <c r="V80" s="260">
        <f>IFERROR(INDEX('Data Annex'!$K$1:$BS$4779,MATCH(V$46&amp;"|"&amp;$B80,'Data Annex'!$K$1:$K$4779,0),MATCH(V$47,'Data Annex'!$K$1:$BS$1,0)),"")</f>
        <v>0.67588540881430093</v>
      </c>
      <c r="W80" s="260">
        <f>IFERROR(INDEX('Data Annex'!$K$1:$BS$4779,MATCH(W$46&amp;"|"&amp;$B80,'Data Annex'!$K$1:$K$4779,0),MATCH(W$47,'Data Annex'!$K$1:$BS$1,0)),"")</f>
        <v>0.66637594484959839</v>
      </c>
      <c r="X80" s="196">
        <f>IFERROR(INDEX('Data Annex'!$K$1:$BS$4779,MATCH(X$46&amp;"|"&amp;$B80,'Data Annex'!$K$1:$K$4779,0),MATCH(X$47,'Data Annex'!$K$1:$BS$1,0)),"")</f>
        <v>0.67972669215234593</v>
      </c>
      <c r="Y80" s="378"/>
      <c r="Z80" s="378"/>
    </row>
    <row r="81" spans="1:26" ht="21" customHeight="1">
      <c r="A81" s="2">
        <v>29</v>
      </c>
      <c r="B81" s="2" t="s">
        <v>32</v>
      </c>
      <c r="D81" s="518" t="s">
        <v>32</v>
      </c>
      <c r="E81" s="519"/>
      <c r="F81" s="319">
        <f>IFERROR(INDEX('Data Annex'!$K$1:$BS$4779,MATCH(F$46&amp;"|"&amp;$B81,'Data Annex'!$K$1:$K$4779,0),MATCH(F$47,'Data Annex'!$K$1:$BS$1,0)),"")</f>
        <v>39.960829241390002</v>
      </c>
      <c r="G81" s="319">
        <f>IFERROR(INDEX('Data Annex'!$K$1:$BS$4779,MATCH(G$46&amp;"|"&amp;$B81,'Data Annex'!$K$1:$K$4779,0),MATCH(G$47,'Data Annex'!$K$1:$BS$1,0)),"")</f>
        <v>41.110405877289999</v>
      </c>
      <c r="H81" s="319">
        <f>IFERROR(INDEX('Data Annex'!$K$1:$BS$4779,MATCH(H$46&amp;"|"&amp;$B81,'Data Annex'!$K$1:$K$4779,0),MATCH(H$47,'Data Annex'!$K$1:$BS$1,0)),"")</f>
        <v>44.354608999340002</v>
      </c>
      <c r="I81" s="169"/>
      <c r="J81" s="203" t="s">
        <v>32</v>
      </c>
      <c r="K81" s="190">
        <f>IFERROR(INDEX('Data Annex'!$K$1:$BS$4779,MATCH(K$46&amp;"|"&amp;$B81,'Data Annex'!$K$1:$K$4779,0),MATCH(K$47,'Data Annex'!$K$1:$BS$1,0)),"")</f>
        <v>0</v>
      </c>
      <c r="L81" s="190">
        <f>IFERROR(INDEX('Data Annex'!$K$1:$BS$4779,MATCH(L$46&amp;"|"&amp;$B81,'Data Annex'!$K$1:$K$4779,0),MATCH(L$47,'Data Annex'!$K$1:$BS$1,0)),"")</f>
        <v>0</v>
      </c>
      <c r="M81" s="195">
        <f>IFERROR(INDEX('Data Annex'!$K$1:$BS$4779,MATCH(M$46&amp;"|"&amp;$B81,'Data Annex'!$K$1:$K$4779,0),MATCH(M$47,'Data Annex'!$K$1:$BS$1,0)),"")</f>
        <v>0</v>
      </c>
      <c r="N81" s="378"/>
      <c r="O81" s="203" t="s">
        <v>32</v>
      </c>
      <c r="P81" s="319">
        <f>IFERROR(INDEX('Data Annex'!$K$1:$BS$4779,MATCH(P$46&amp;"|"&amp;$B81,'Data Annex'!$K$1:$K$4779,0),MATCH(P$47,'Data Annex'!$K$1:$BS$1,0)),"")</f>
        <v>5.074470990610001</v>
      </c>
      <c r="Q81" s="319">
        <f>IFERROR(INDEX('Data Annex'!$K$1:$BS$4779,MATCH(Q$46&amp;"|"&amp;$B81,'Data Annex'!$K$1:$K$4779,0),MATCH(Q$47,'Data Annex'!$K$1:$BS$1,0)),"")</f>
        <v>4.9051940633199997</v>
      </c>
      <c r="R81" s="319">
        <f>IFERROR(INDEX('Data Annex'!$K$1:$BS$4779,MATCH(R$46&amp;"|"&amp;$B81,'Data Annex'!$K$1:$K$4779,0),MATCH(R$47,'Data Annex'!$K$1:$BS$1,0)),"")</f>
        <v>5.4588788671299993</v>
      </c>
      <c r="S81" s="190">
        <f>IFERROR(INDEX('Data Annex'!$K$1:$BS$4779,MATCH(S$46&amp;"|"&amp;$B81,'Data Annex'!$K$1:$K$4779,0),MATCH(S$47,'Data Annex'!$K$1:$BS$1,0)),"")</f>
        <v>0.27003191701274865</v>
      </c>
      <c r="T81" s="190">
        <f>IFERROR(INDEX('Data Annex'!$K$1:$BS$4779,MATCH(T$46&amp;"|"&amp;$B81,'Data Annex'!$K$1:$K$4779,0),MATCH(T$47,'Data Annex'!$K$1:$BS$1,0)),"")</f>
        <v>0.28019022522011461</v>
      </c>
      <c r="U81" s="195">
        <f>IFERROR(INDEX('Data Annex'!$K$1:$BS$4779,MATCH(U$46&amp;"|"&amp;$B81,'Data Annex'!$K$1:$K$4779,0),MATCH(U$47,'Data Annex'!$K$1:$BS$1,0)),"")</f>
        <v>0.26881346522926142</v>
      </c>
      <c r="V81" s="190">
        <f>IFERROR(INDEX('Data Annex'!$K$1:$BS$4779,MATCH(V$46&amp;"|"&amp;$B81,'Data Annex'!$K$1:$K$4779,0),MATCH(V$47,'Data Annex'!$K$1:$BS$1,0)),"")</f>
        <v>0.66480291281051729</v>
      </c>
      <c r="W81" s="190">
        <f>IFERROR(INDEX('Data Annex'!$K$1:$BS$4779,MATCH(W$46&amp;"|"&amp;$B81,'Data Annex'!$K$1:$K$4779,0),MATCH(W$47,'Data Annex'!$K$1:$BS$1,0)),"")</f>
        <v>0.66122121510208831</v>
      </c>
      <c r="X81" s="195">
        <f>IFERROR(INDEX('Data Annex'!$K$1:$BS$4779,MATCH(X$46&amp;"|"&amp;$B81,'Data Annex'!$K$1:$K$4779,0),MATCH(X$47,'Data Annex'!$K$1:$BS$1,0)),"")</f>
        <v>0.67440528037317371</v>
      </c>
      <c r="Y81" s="378"/>
      <c r="Z81" s="378"/>
    </row>
    <row r="82" spans="1:26" ht="21" customHeight="1" thickBot="1">
      <c r="A82" s="2">
        <v>30</v>
      </c>
      <c r="B82" s="2" t="s">
        <v>93</v>
      </c>
      <c r="D82" s="521" t="s">
        <v>93</v>
      </c>
      <c r="E82" s="522"/>
      <c r="F82" s="320">
        <f>IFERROR(INDEX('Data Annex'!$K$1:$BS$4779,MATCH(F$46&amp;"|"&amp;$B82,'Data Annex'!$K$1:$K$4779,0),MATCH(F$47,'Data Annex'!$K$1:$BS$1,0)),"")</f>
        <v>62.809079753029998</v>
      </c>
      <c r="G82" s="320">
        <f>IFERROR(INDEX('Data Annex'!$K$1:$BS$4779,MATCH(G$46&amp;"|"&amp;$B82,'Data Annex'!$K$1:$K$4779,0),MATCH(G$47,'Data Annex'!$K$1:$BS$1,0)),"")</f>
        <v>64.972474764810002</v>
      </c>
      <c r="H82" s="320">
        <f>IFERROR(INDEX('Data Annex'!$K$1:$BS$4779,MATCH(H$46&amp;"|"&amp;$B82,'Data Annex'!$K$1:$K$4779,0),MATCH(H$47,'Data Annex'!$K$1:$BS$1,0)),"")</f>
        <v>66.844892800500006</v>
      </c>
      <c r="I82" s="169"/>
      <c r="J82" s="321" t="s">
        <v>93</v>
      </c>
      <c r="K82" s="260">
        <f>IFERROR(INDEX('Data Annex'!$K$1:$BS$4779,MATCH(K$46&amp;"|"&amp;$B82,'Data Annex'!$K$1:$K$4779,0),MATCH(K$47,'Data Annex'!$K$1:$BS$1,0)),"")</f>
        <v>0.79062935491029795</v>
      </c>
      <c r="L82" s="260">
        <f>IFERROR(INDEX('Data Annex'!$K$1:$BS$4779,MATCH(L$46&amp;"|"&amp;$B82,'Data Annex'!$K$1:$K$4779,0),MATCH(L$47,'Data Annex'!$K$1:$BS$1,0)),"")</f>
        <v>0.79276317197892587</v>
      </c>
      <c r="M82" s="196">
        <f>IFERROR(INDEX('Data Annex'!$K$1:$BS$4779,MATCH(M$46&amp;"|"&amp;$B82,'Data Annex'!$K$1:$K$4779,0),MATCH(M$47,'Data Annex'!$K$1:$BS$1,0)),"")</f>
        <v>0.76703564429388571</v>
      </c>
      <c r="N82" s="378"/>
      <c r="O82" s="321" t="s">
        <v>93</v>
      </c>
      <c r="P82" s="320">
        <f>IFERROR(INDEX('Data Annex'!$K$1:$BS$4779,MATCH(P$46&amp;"|"&amp;$B82,'Data Annex'!$K$1:$K$4779,0),MATCH(P$47,'Data Annex'!$K$1:$BS$1,0)),"")</f>
        <v>11.73857170534</v>
      </c>
      <c r="Q82" s="320">
        <f>IFERROR(INDEX('Data Annex'!$K$1:$BS$4779,MATCH(Q$46&amp;"|"&amp;$B82,'Data Annex'!$K$1:$K$4779,0),MATCH(Q$47,'Data Annex'!$K$1:$BS$1,0)),"")</f>
        <v>11.80048473575</v>
      </c>
      <c r="R82" s="320">
        <f>IFERROR(INDEX('Data Annex'!$K$1:$BS$4779,MATCH(R$46&amp;"|"&amp;$B82,'Data Annex'!$K$1:$K$4779,0),MATCH(R$47,'Data Annex'!$K$1:$BS$1,0)),"")</f>
        <v>11.38714354791</v>
      </c>
      <c r="S82" s="260">
        <f>IFERROR(INDEX('Data Annex'!$K$1:$BS$4779,MATCH(S$46&amp;"|"&amp;$B82,'Data Annex'!$K$1:$K$4779,0),MATCH(S$47,'Data Annex'!$K$1:$BS$1,0)),"")</f>
        <v>0.20865741604370569</v>
      </c>
      <c r="T82" s="260">
        <f>IFERROR(INDEX('Data Annex'!$K$1:$BS$4779,MATCH(T$46&amp;"|"&amp;$B82,'Data Annex'!$K$1:$K$4779,0),MATCH(T$47,'Data Annex'!$K$1:$BS$1,0)),"")</f>
        <v>0.17253176896386208</v>
      </c>
      <c r="U82" s="196">
        <f>IFERROR(INDEX('Data Annex'!$K$1:$BS$4779,MATCH(U$46&amp;"|"&amp;$B82,'Data Annex'!$K$1:$K$4779,0),MATCH(U$47,'Data Annex'!$K$1:$BS$1,0)),"")</f>
        <v>0.16866695341892954</v>
      </c>
      <c r="V82" s="260">
        <f>IFERROR(INDEX('Data Annex'!$K$1:$BS$4779,MATCH(V$46&amp;"|"&amp;$B82,'Data Annex'!$K$1:$K$4779,0),MATCH(V$47,'Data Annex'!$K$1:$BS$1,0)),"")</f>
        <v>0.68245869949796956</v>
      </c>
      <c r="W82" s="260">
        <f>IFERROR(INDEX('Data Annex'!$K$1:$BS$4779,MATCH(W$46&amp;"|"&amp;$B82,'Data Annex'!$K$1:$K$4779,0),MATCH(W$47,'Data Annex'!$K$1:$BS$1,0)),"")</f>
        <v>0.73480741692081808</v>
      </c>
      <c r="X82" s="196">
        <f>IFERROR(INDEX('Data Annex'!$K$1:$BS$4779,MATCH(X$46&amp;"|"&amp;$B82,'Data Annex'!$K$1:$K$4779,0),MATCH(X$47,'Data Annex'!$K$1:$BS$1,0)),"")</f>
        <v>0.7368895564313932</v>
      </c>
      <c r="Y82" s="378"/>
      <c r="Z82" s="378"/>
    </row>
    <row r="83" spans="1:26" ht="30.75" customHeight="1" thickBot="1">
      <c r="A83" s="2">
        <v>99</v>
      </c>
      <c r="B83" s="2" t="s">
        <v>34</v>
      </c>
      <c r="D83" s="523" t="s">
        <v>4546</v>
      </c>
      <c r="E83" s="524"/>
      <c r="F83" s="322">
        <f>IFERROR(INDEX('Data Annex'!$K$1:$BS$4779,MATCH(F$46&amp;"|"&amp;$B83,'Data Annex'!$K$1:$K$4779,0),MATCH(F$47,'Data Annex'!$K$1:$BS$1,0)),"")</f>
        <v>25260.73796327629</v>
      </c>
      <c r="G83" s="322">
        <f>IFERROR(INDEX('Data Annex'!$K$1:$BS$4779,MATCH(G$46&amp;"|"&amp;$B83,'Data Annex'!$K$1:$K$4779,0),MATCH(G$47,'Data Annex'!$K$1:$BS$1,0)),"")</f>
        <v>25894.444465565088</v>
      </c>
      <c r="H83" s="322">
        <f>IFERROR(INDEX('Data Annex'!$K$1:$BS$4779,MATCH(H$46&amp;"|"&amp;$B83,'Data Annex'!$K$1:$K$4779,0),MATCH(H$47,'Data Annex'!$K$1:$BS$1,0)),"")</f>
        <v>25281.494951895409</v>
      </c>
      <c r="I83" s="169"/>
      <c r="J83" s="205" t="s">
        <v>4500</v>
      </c>
      <c r="K83" s="269">
        <f>IFERROR(INDEX('Data Annex'!$K$1:$BS$4779,MATCH(K$46&amp;"|"&amp;$B83,'Data Annex'!$K$1:$K$4779,0),MATCH(K$47,'Data Annex'!$K$1:$BS$1,0)),"")</f>
        <v>0.33664080098655425</v>
      </c>
      <c r="L83" s="269">
        <f>IFERROR(INDEX('Data Annex'!$K$1:$BS$4779,MATCH(L$46&amp;"|"&amp;$B83,'Data Annex'!$K$1:$K$4779,0),MATCH(L$47,'Data Annex'!$K$1:$BS$1,0)),"")</f>
        <v>0.31728669555195504</v>
      </c>
      <c r="M83" s="81">
        <f>IFERROR(INDEX('Data Annex'!$K$1:$BS$4779,MATCH(M$46&amp;"|"&amp;$B83,'Data Annex'!$K$1:$K$4779,0),MATCH(M$47,'Data Annex'!$K$1:$BS$1,0)),"")</f>
        <v>0.32090245565684233</v>
      </c>
      <c r="N83" s="378"/>
      <c r="O83" s="205" t="s">
        <v>4500</v>
      </c>
      <c r="P83" s="322">
        <f>IFERROR(INDEX('Data Annex'!$K$1:$BS$4779,MATCH(P$46&amp;"|"&amp;$B83,'Data Annex'!$K$1:$K$4779,0),MATCH(P$47,'Data Annex'!$K$1:$BS$1,0)),"")</f>
        <v>4514.7655335088266</v>
      </c>
      <c r="Q83" s="322">
        <f>IFERROR(INDEX('Data Annex'!$K$1:$BS$4779,MATCH(Q$46&amp;"|"&amp;$B83,'Data Annex'!$K$1:$K$4779,0),MATCH(Q$47,'Data Annex'!$K$1:$BS$1,0)),"")</f>
        <v>4610.3152330900339</v>
      </c>
      <c r="R83" s="322">
        <f>IFERROR(INDEX('Data Annex'!$K$1:$BS$4779,MATCH(R$46&amp;"|"&amp;$B83,'Data Annex'!$K$1:$K$4779,0),MATCH(R$47,'Data Annex'!$K$1:$BS$1,0)),"")</f>
        <v>4565.1266041866447</v>
      </c>
      <c r="S83" s="269">
        <f>IFERROR(INDEX('Data Annex'!$K$1:$BS$4779,MATCH(S$46&amp;"|"&amp;$B83,'Data Annex'!$K$1:$K$4779,0),MATCH(S$47,'Data Annex'!$K$1:$BS$1,0)),"")</f>
        <v>0.19188725453967811</v>
      </c>
      <c r="T83" s="269">
        <f>IFERROR(INDEX('Data Annex'!$K$1:$BS$4779,MATCH(T$46&amp;"|"&amp;$B83,'Data Annex'!$K$1:$K$4779,0),MATCH(T$47,'Data Annex'!$K$1:$BS$1,0)),"")</f>
        <v>0.18468030556731704</v>
      </c>
      <c r="U83" s="81">
        <f>IFERROR(INDEX('Data Annex'!$K$1:$BS$4779,MATCH(U$46&amp;"|"&amp;$B83,'Data Annex'!$K$1:$K$4779,0),MATCH(U$47,'Data Annex'!$K$1:$BS$1,0)),"")</f>
        <v>0.17943519350564849</v>
      </c>
      <c r="V83" s="269">
        <f>IFERROR(INDEX('Data Annex'!$K$1:$BS$4779,MATCH(V$46&amp;"|"&amp;$B83,'Data Annex'!$K$1:$K$4779,0),MATCH(V$47,'Data Annex'!$K$1:$BS$1,0)),"")</f>
        <v>0.60338739863924074</v>
      </c>
      <c r="W83" s="269">
        <f>IFERROR(INDEX('Data Annex'!$K$1:$BS$4779,MATCH(W$46&amp;"|"&amp;$B83,'Data Annex'!$K$1:$K$4779,0),MATCH(W$47,'Data Annex'!$K$1:$BS$1,0)),"")</f>
        <v>0.59987729858622074</v>
      </c>
      <c r="X83" s="81">
        <f>IFERROR(INDEX('Data Annex'!$K$1:$BS$4779,MATCH(X$46&amp;"|"&amp;$B83,'Data Annex'!$K$1:$K$4779,0),MATCH(X$47,'Data Annex'!$K$1:$BS$1,0)),"")</f>
        <v>0.60428557416904316</v>
      </c>
      <c r="Y83" s="378"/>
      <c r="Z83" s="378"/>
    </row>
    <row r="84" spans="1:26" ht="25.35" customHeight="1">
      <c r="D84" s="570"/>
      <c r="E84" s="570"/>
      <c r="F84" s="570"/>
      <c r="G84" s="570"/>
      <c r="H84" s="570"/>
      <c r="I84" s="570"/>
      <c r="J84" s="570"/>
      <c r="K84" s="570"/>
      <c r="L84" s="570"/>
      <c r="M84" s="570"/>
      <c r="N84" s="570"/>
      <c r="O84" s="570"/>
      <c r="P84" s="570"/>
      <c r="Q84" s="570"/>
      <c r="R84" s="570"/>
      <c r="S84" s="570"/>
      <c r="T84" s="570"/>
      <c r="U84" s="570"/>
      <c r="V84" s="570"/>
      <c r="W84" s="570"/>
      <c r="X84" s="570"/>
      <c r="Y84" s="414"/>
    </row>
    <row r="85" spans="1:26" ht="55.35" customHeight="1">
      <c r="D85" s="520" t="s">
        <v>5243</v>
      </c>
      <c r="E85" s="520"/>
      <c r="F85" s="520"/>
      <c r="G85" s="520"/>
      <c r="H85" s="520"/>
      <c r="I85" s="520"/>
      <c r="J85" s="520"/>
      <c r="K85" s="520"/>
      <c r="L85" s="520"/>
      <c r="M85" s="520"/>
      <c r="N85" s="520"/>
      <c r="O85" s="520"/>
      <c r="P85" s="520"/>
      <c r="Q85" s="520"/>
      <c r="R85" s="520"/>
      <c r="S85" s="520"/>
      <c r="T85" s="520"/>
      <c r="U85" s="520"/>
      <c r="V85" s="520"/>
      <c r="W85" s="520"/>
      <c r="X85" s="520"/>
      <c r="Y85" s="369"/>
    </row>
  </sheetData>
  <sheetProtection algorithmName="SHA-512" hashValue="dRw0dqS3bUWNVJHsWUn9EZwpeWG2//aynHw6gZAgZJE0fR2+h8NOTo7HnVaW0VoxMgUNxvU7iSRyd2BvW9tIhA==" saltValue="HvKru+UbylbRhdRqU/noRw==" spinCount="100000" sheet="1" objects="1" scenarios="1"/>
  <mergeCells count="81">
    <mergeCell ref="D12:E12"/>
    <mergeCell ref="D13:E13"/>
    <mergeCell ref="D14:E14"/>
    <mergeCell ref="D34:E34"/>
    <mergeCell ref="D22:E22"/>
    <mergeCell ref="D15:E15"/>
    <mergeCell ref="D16:E16"/>
    <mergeCell ref="D17:E17"/>
    <mergeCell ref="D18:E18"/>
    <mergeCell ref="D19:E19"/>
    <mergeCell ref="D28:E28"/>
    <mergeCell ref="D30:E30"/>
    <mergeCell ref="D31:E31"/>
    <mergeCell ref="D32:E32"/>
    <mergeCell ref="D33:E33"/>
    <mergeCell ref="D23:E23"/>
    <mergeCell ref="D3:Y3"/>
    <mergeCell ref="D4:Y4"/>
    <mergeCell ref="D6:Y6"/>
    <mergeCell ref="D9:E10"/>
    <mergeCell ref="F10:H10"/>
    <mergeCell ref="I10:K10"/>
    <mergeCell ref="D7:W8"/>
    <mergeCell ref="D24:E24"/>
    <mergeCell ref="D25:E25"/>
    <mergeCell ref="D26:E26"/>
    <mergeCell ref="D27:E27"/>
    <mergeCell ref="D29:E29"/>
    <mergeCell ref="D36:E36"/>
    <mergeCell ref="D37:E37"/>
    <mergeCell ref="D38:E38"/>
    <mergeCell ref="D39:E39"/>
    <mergeCell ref="D40:E40"/>
    <mergeCell ref="D41:E41"/>
    <mergeCell ref="D60:E60"/>
    <mergeCell ref="D61:E61"/>
    <mergeCell ref="D62:E62"/>
    <mergeCell ref="D80:E80"/>
    <mergeCell ref="D63:E63"/>
    <mergeCell ref="D64:E64"/>
    <mergeCell ref="D65:E65"/>
    <mergeCell ref="D54:E54"/>
    <mergeCell ref="D42:E42"/>
    <mergeCell ref="D48:H49"/>
    <mergeCell ref="D70:E70"/>
    <mergeCell ref="D81:E81"/>
    <mergeCell ref="D82:E82"/>
    <mergeCell ref="D83:E83"/>
    <mergeCell ref="D79:E79"/>
    <mergeCell ref="D67:E67"/>
    <mergeCell ref="D68:E68"/>
    <mergeCell ref="D69:E69"/>
    <mergeCell ref="D71:E71"/>
    <mergeCell ref="D72:E72"/>
    <mergeCell ref="D73:E73"/>
    <mergeCell ref="D74:E74"/>
    <mergeCell ref="D75:E75"/>
    <mergeCell ref="D76:E76"/>
    <mergeCell ref="D77:E77"/>
    <mergeCell ref="O48:X49"/>
    <mergeCell ref="J48:M49"/>
    <mergeCell ref="L10:N10"/>
    <mergeCell ref="O10:Q10"/>
    <mergeCell ref="R10:T10"/>
    <mergeCell ref="U10:W10"/>
    <mergeCell ref="D20:E20"/>
    <mergeCell ref="D21:E21"/>
    <mergeCell ref="D35:E35"/>
    <mergeCell ref="D84:X84"/>
    <mergeCell ref="D85:X85"/>
    <mergeCell ref="P51:R51"/>
    <mergeCell ref="S51:U51"/>
    <mergeCell ref="V51:X51"/>
    <mergeCell ref="D78:E78"/>
    <mergeCell ref="D53:E53"/>
    <mergeCell ref="D66:E66"/>
    <mergeCell ref="D55:E55"/>
    <mergeCell ref="D56:E56"/>
    <mergeCell ref="D57:E57"/>
    <mergeCell ref="D58:E58"/>
    <mergeCell ref="D59:E59"/>
  </mergeCells>
  <pageMargins left="0.70866141732283472" right="0.70866141732283472" top="0.74803149606299213" bottom="0.74803149606299213" header="0.31496062992125984" footer="0.31496062992125984"/>
  <pageSetup paperSize="9" scale="31" orientation="portrait" verticalDpi="90" r:id="rId1"/>
  <headerFooter>
    <oddHeader>&amp;L&amp;"Calibri"&amp;12&amp;K000000 EBA Regular Use&amp;1#_x000D_&amp;R&amp;P</oddHeader>
  </headerFooter>
  <ignoredErrors>
    <ignoredError sqref="U35:W35"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pageSetUpPr fitToPage="1"/>
  </sheetPr>
  <dimension ref="A1:AC161"/>
  <sheetViews>
    <sheetView showGridLines="0" topLeftCell="C52" zoomScale="55" zoomScaleNormal="55" workbookViewId="0">
      <selection activeCell="D84" sqref="D84"/>
    </sheetView>
  </sheetViews>
  <sheetFormatPr defaultColWidth="0" defaultRowHeight="0" customHeight="1" zeroHeight="1"/>
  <cols>
    <col min="1" max="1" width="0.44140625" style="378" hidden="1" customWidth="1"/>
    <col min="2" max="2" width="2.77734375" style="378" hidden="1" customWidth="1"/>
    <col min="3" max="3" width="2.77734375" style="377" customWidth="1"/>
    <col min="4" max="4" width="16.5546875" style="377" customWidth="1"/>
    <col min="5" max="22" width="11.21875" style="377" customWidth="1"/>
    <col min="23" max="23" width="5.5546875" style="377" customWidth="1"/>
    <col min="24" max="29" width="0" style="378" hidden="1" customWidth="1"/>
    <col min="30" max="16384" width="9.21875" style="378" hidden="1"/>
  </cols>
  <sheetData>
    <row r="1" spans="1:23" s="388" customFormat="1" ht="1.5" customHeight="1" thickBot="1">
      <c r="A1" s="1"/>
      <c r="B1" s="1"/>
      <c r="C1" s="1"/>
      <c r="D1" s="1"/>
      <c r="E1" s="1" t="s">
        <v>5029</v>
      </c>
      <c r="F1" s="1" t="s">
        <v>5029</v>
      </c>
      <c r="G1" s="1" t="s">
        <v>5029</v>
      </c>
      <c r="H1" s="1" t="s">
        <v>5061</v>
      </c>
      <c r="I1" s="1" t="s">
        <v>5061</v>
      </c>
      <c r="J1" s="1" t="s">
        <v>5061</v>
      </c>
      <c r="K1" s="1" t="s">
        <v>5093</v>
      </c>
      <c r="L1" s="1" t="s">
        <v>5093</v>
      </c>
      <c r="M1" s="1" t="s">
        <v>5093</v>
      </c>
      <c r="N1" s="1" t="s">
        <v>5125</v>
      </c>
      <c r="O1" s="1" t="s">
        <v>5125</v>
      </c>
      <c r="P1" s="1" t="s">
        <v>5125</v>
      </c>
      <c r="Q1" s="1"/>
      <c r="R1" s="1"/>
      <c r="S1" s="1"/>
      <c r="T1" s="1" t="s">
        <v>5157</v>
      </c>
      <c r="U1" s="1" t="s">
        <v>5157</v>
      </c>
      <c r="V1" s="1" t="s">
        <v>5157</v>
      </c>
      <c r="W1" s="1"/>
    </row>
    <row r="2" spans="1:23" s="388" customFormat="1" ht="1.5" customHeight="1" thickBot="1">
      <c r="A2" s="364" t="str">
        <f>'Reference Dates'!$C$8</f>
        <v>202312</v>
      </c>
      <c r="B2" s="1"/>
      <c r="C2" s="1"/>
      <c r="D2" s="1"/>
      <c r="E2" s="244">
        <f>TEXT(E52,"YYYYMM")+0</f>
        <v>202212</v>
      </c>
      <c r="F2" s="244">
        <f>TEXT(F52,"YYYYMM")+0</f>
        <v>202309</v>
      </c>
      <c r="G2" s="244">
        <f>TEXT(G52,"YYYYMM")+0</f>
        <v>202312</v>
      </c>
      <c r="H2" s="244">
        <f t="shared" ref="H2:V2" si="0">TEXT(H52,"YYYYMM")+0</f>
        <v>202212</v>
      </c>
      <c r="I2" s="244">
        <f t="shared" si="0"/>
        <v>202309</v>
      </c>
      <c r="J2" s="244">
        <f t="shared" si="0"/>
        <v>202312</v>
      </c>
      <c r="K2" s="244">
        <f t="shared" si="0"/>
        <v>202212</v>
      </c>
      <c r="L2" s="244">
        <f t="shared" si="0"/>
        <v>202309</v>
      </c>
      <c r="M2" s="244">
        <f t="shared" si="0"/>
        <v>202312</v>
      </c>
      <c r="N2" s="244">
        <f t="shared" si="0"/>
        <v>202212</v>
      </c>
      <c r="O2" s="244">
        <f t="shared" si="0"/>
        <v>202309</v>
      </c>
      <c r="P2" s="244">
        <f t="shared" si="0"/>
        <v>202312</v>
      </c>
      <c r="Q2" s="244"/>
      <c r="R2" s="244"/>
      <c r="S2" s="244"/>
      <c r="T2" s="244">
        <f>TEXT(T52,"YYYYMM")+0</f>
        <v>202212</v>
      </c>
      <c r="U2" s="244">
        <f t="shared" si="0"/>
        <v>202309</v>
      </c>
      <c r="V2" s="244">
        <f t="shared" si="0"/>
        <v>202312</v>
      </c>
      <c r="W2" s="244"/>
    </row>
    <row r="3" spans="1:23" s="379" customFormat="1" ht="60" customHeight="1" thickTop="1">
      <c r="A3" s="245">
        <f>DATE(LEFT(A2,4),RIGHT(A2,2),1)</f>
        <v>45261</v>
      </c>
      <c r="B3" s="170"/>
      <c r="C3" s="32"/>
      <c r="D3" s="525" t="s">
        <v>4543</v>
      </c>
      <c r="E3" s="525"/>
      <c r="F3" s="525"/>
      <c r="G3" s="525"/>
      <c r="H3" s="525"/>
      <c r="I3" s="525"/>
      <c r="J3" s="525"/>
      <c r="K3" s="525"/>
      <c r="L3" s="525"/>
      <c r="M3" s="525"/>
      <c r="N3" s="525"/>
      <c r="O3" s="525"/>
      <c r="P3" s="525"/>
      <c r="Q3" s="525"/>
      <c r="R3" s="525"/>
      <c r="S3" s="525"/>
      <c r="T3" s="525"/>
      <c r="U3" s="525"/>
      <c r="V3" s="525"/>
      <c r="W3" s="32"/>
    </row>
    <row r="4" spans="1:23" s="380" customFormat="1" ht="40.049999999999997" customHeight="1" thickBot="1">
      <c r="A4" s="9"/>
      <c r="B4" s="9"/>
      <c r="C4" s="8"/>
      <c r="D4" s="526" t="s">
        <v>5244</v>
      </c>
      <c r="E4" s="526"/>
      <c r="F4" s="526"/>
      <c r="G4" s="526"/>
      <c r="H4" s="526"/>
      <c r="I4" s="526"/>
      <c r="J4" s="526"/>
      <c r="K4" s="526"/>
      <c r="L4" s="526"/>
      <c r="M4" s="526"/>
      <c r="N4" s="526"/>
      <c r="O4" s="526"/>
      <c r="P4" s="526"/>
      <c r="Q4" s="526"/>
      <c r="R4" s="526"/>
      <c r="S4" s="526"/>
      <c r="T4" s="526"/>
      <c r="U4" s="526"/>
      <c r="V4" s="526"/>
      <c r="W4" s="8"/>
    </row>
    <row r="5" spans="1:23" ht="15" customHeight="1" thickTop="1">
      <c r="A5" s="2"/>
      <c r="B5" s="2"/>
      <c r="C5" s="171"/>
      <c r="D5" s="276"/>
      <c r="E5" s="276"/>
      <c r="F5" s="276"/>
      <c r="G5" s="276"/>
      <c r="H5" s="276"/>
      <c r="I5" s="276"/>
      <c r="J5" s="276"/>
      <c r="K5" s="276"/>
      <c r="L5" s="276"/>
      <c r="M5" s="276"/>
      <c r="N5" s="276"/>
      <c r="O5" s="276"/>
      <c r="P5" s="276"/>
      <c r="Q5" s="276"/>
      <c r="R5" s="276"/>
      <c r="S5" s="276"/>
      <c r="T5" s="276"/>
      <c r="U5" s="276"/>
      <c r="V5" s="276"/>
      <c r="W5"/>
    </row>
    <row r="6" spans="1:23" s="381" customFormat="1" ht="18">
      <c r="A6" s="5"/>
      <c r="B6" s="5"/>
      <c r="C6" s="4"/>
      <c r="D6" s="540"/>
      <c r="E6" s="541"/>
      <c r="F6" s="541"/>
      <c r="G6" s="541"/>
      <c r="H6" s="541"/>
      <c r="I6" s="541"/>
      <c r="J6" s="541"/>
      <c r="K6" s="541"/>
      <c r="L6" s="541"/>
      <c r="M6" s="541"/>
      <c r="N6" s="541"/>
      <c r="O6" s="541"/>
      <c r="P6" s="541"/>
      <c r="Q6" s="541"/>
      <c r="R6" s="541"/>
      <c r="S6" s="541"/>
      <c r="T6" s="541"/>
      <c r="U6" s="541"/>
      <c r="V6" s="541"/>
      <c r="W6" s="4"/>
    </row>
    <row r="7" spans="1:23" ht="14.4">
      <c r="A7" s="2"/>
      <c r="B7" s="2"/>
      <c r="C7"/>
      <c r="D7" s="534" t="s">
        <v>5245</v>
      </c>
      <c r="E7" s="534"/>
      <c r="F7" s="534"/>
      <c r="G7" s="534"/>
      <c r="H7" s="534"/>
      <c r="I7" s="534"/>
      <c r="J7" s="534"/>
      <c r="K7" s="534"/>
      <c r="L7" s="534"/>
      <c r="M7" s="534"/>
      <c r="N7" s="534"/>
      <c r="O7" s="534"/>
      <c r="P7" s="534"/>
      <c r="Q7" s="534"/>
      <c r="R7" s="534"/>
      <c r="S7" s="534"/>
      <c r="T7" s="534"/>
      <c r="U7" s="534"/>
      <c r="V7" s="534"/>
      <c r="W7" s="1"/>
    </row>
    <row r="8" spans="1:23" ht="14.4">
      <c r="A8" s="2"/>
      <c r="B8" s="2"/>
      <c r="C8"/>
      <c r="D8" s="534"/>
      <c r="E8" s="534"/>
      <c r="F8" s="534"/>
      <c r="G8" s="534"/>
      <c r="H8" s="534"/>
      <c r="I8" s="534"/>
      <c r="J8" s="534"/>
      <c r="K8" s="534"/>
      <c r="L8" s="534"/>
      <c r="M8" s="534"/>
      <c r="N8" s="534"/>
      <c r="O8" s="534"/>
      <c r="P8" s="534"/>
      <c r="Q8" s="534"/>
      <c r="R8" s="534"/>
      <c r="S8" s="534"/>
      <c r="T8" s="534"/>
      <c r="U8" s="534"/>
      <c r="V8" s="534"/>
      <c r="W8" s="1"/>
    </row>
    <row r="9" spans="1:23" ht="15" customHeight="1">
      <c r="A9" s="2"/>
      <c r="B9" s="2"/>
      <c r="C9"/>
      <c r="D9" s="197"/>
      <c r="E9" s="323"/>
      <c r="F9" s="323"/>
      <c r="G9" s="323"/>
      <c r="H9" s="197"/>
      <c r="I9" s="197"/>
      <c r="J9" s="197"/>
      <c r="K9" s="197"/>
      <c r="L9" s="197"/>
      <c r="M9" s="197"/>
      <c r="N9" s="197"/>
      <c r="O9" s="197"/>
      <c r="P9" s="197"/>
      <c r="Q9" s="197"/>
      <c r="R9" s="197"/>
      <c r="S9" s="197"/>
      <c r="T9" s="197"/>
      <c r="U9" s="197"/>
      <c r="V9" s="197"/>
      <c r="W9" s="1"/>
    </row>
    <row r="10" spans="1:23" ht="15" customHeight="1">
      <c r="A10" s="1"/>
      <c r="B10" s="1"/>
      <c r="C10"/>
      <c r="D10" s="583" t="s">
        <v>4542</v>
      </c>
      <c r="E10" s="579" t="s">
        <v>5246</v>
      </c>
      <c r="F10" s="579"/>
      <c r="G10" s="580"/>
      <c r="H10" s="579" t="s">
        <v>5247</v>
      </c>
      <c r="I10" s="579"/>
      <c r="J10" s="580"/>
      <c r="K10" s="579" t="s">
        <v>5248</v>
      </c>
      <c r="L10" s="579"/>
      <c r="M10" s="580"/>
      <c r="N10" s="579" t="s">
        <v>5249</v>
      </c>
      <c r="O10" s="579"/>
      <c r="P10" s="580"/>
      <c r="Q10" s="579" t="s">
        <v>5250</v>
      </c>
      <c r="R10" s="579"/>
      <c r="S10" s="580"/>
      <c r="T10" s="579" t="s">
        <v>5251</v>
      </c>
      <c r="U10" s="579"/>
      <c r="V10" s="580"/>
      <c r="W10"/>
    </row>
    <row r="11" spans="1:23" ht="21" customHeight="1">
      <c r="A11" s="1"/>
      <c r="B11" s="1"/>
      <c r="C11"/>
      <c r="D11" s="583"/>
      <c r="E11" s="579"/>
      <c r="F11" s="579"/>
      <c r="G11" s="580"/>
      <c r="H11" s="579"/>
      <c r="I11" s="579"/>
      <c r="J11" s="580"/>
      <c r="K11" s="579"/>
      <c r="L11" s="579"/>
      <c r="M11" s="580"/>
      <c r="N11" s="579"/>
      <c r="O11" s="579"/>
      <c r="P11" s="580"/>
      <c r="Q11" s="579"/>
      <c r="R11" s="579"/>
      <c r="S11" s="580"/>
      <c r="T11" s="579"/>
      <c r="U11" s="579"/>
      <c r="V11" s="580"/>
      <c r="W11"/>
    </row>
    <row r="12" spans="1:23" ht="30.75" customHeight="1">
      <c r="A12" s="1"/>
      <c r="B12" s="1"/>
      <c r="C12"/>
      <c r="D12" s="583"/>
      <c r="E12" s="581"/>
      <c r="F12" s="581"/>
      <c r="G12" s="582"/>
      <c r="H12" s="581"/>
      <c r="I12" s="581"/>
      <c r="J12" s="582"/>
      <c r="K12" s="581"/>
      <c r="L12" s="581"/>
      <c r="M12" s="582"/>
      <c r="N12" s="581"/>
      <c r="O12" s="581"/>
      <c r="P12" s="582"/>
      <c r="Q12" s="581"/>
      <c r="R12" s="581"/>
      <c r="S12" s="582"/>
      <c r="T12" s="581"/>
      <c r="U12" s="581"/>
      <c r="V12" s="582"/>
      <c r="W12" s="228"/>
    </row>
    <row r="13" spans="1:23" ht="15.75" customHeight="1">
      <c r="A13" s="1" t="s">
        <v>5224</v>
      </c>
      <c r="B13" s="1"/>
      <c r="C13"/>
      <c r="D13" s="176"/>
      <c r="E13" s="324">
        <f>EOMONTH($A$3,-12)</f>
        <v>44926</v>
      </c>
      <c r="F13" s="324">
        <f>EOMONTH($A$3,-3)</f>
        <v>45199</v>
      </c>
      <c r="G13" s="325">
        <f>EOMONTH($A$3,0)</f>
        <v>45291</v>
      </c>
      <c r="H13" s="324">
        <f>EOMONTH($A$3,-12)</f>
        <v>44926</v>
      </c>
      <c r="I13" s="324">
        <f>EOMONTH($A$3,-3)</f>
        <v>45199</v>
      </c>
      <c r="J13" s="325">
        <f>EOMONTH($A$3,0)</f>
        <v>45291</v>
      </c>
      <c r="K13" s="324">
        <f>EOMONTH($A$3,-12)</f>
        <v>44926</v>
      </c>
      <c r="L13" s="324">
        <f>EOMONTH($A$3,-3)</f>
        <v>45199</v>
      </c>
      <c r="M13" s="307">
        <f>EOMONTH($A$3,0)</f>
        <v>45291</v>
      </c>
      <c r="N13" s="324">
        <f>EOMONTH($A$3,-12)</f>
        <v>44926</v>
      </c>
      <c r="O13" s="324">
        <f>EOMONTH($A$3,-3)</f>
        <v>45199</v>
      </c>
      <c r="P13" s="325">
        <f>EOMONTH($A$3,0)</f>
        <v>45291</v>
      </c>
      <c r="Q13" s="324">
        <f>EOMONTH($A$3,-12)</f>
        <v>44926</v>
      </c>
      <c r="R13" s="324">
        <f>EOMONTH($A$3,-3)</f>
        <v>45199</v>
      </c>
      <c r="S13" s="325">
        <f>EOMONTH($A$3,0)</f>
        <v>45291</v>
      </c>
      <c r="T13" s="324">
        <f>EOMONTH($A$3,-12)</f>
        <v>44926</v>
      </c>
      <c r="U13" s="324">
        <f>EOMONTH($A$3,-3)</f>
        <v>45199</v>
      </c>
      <c r="V13" s="325">
        <f>EOMONTH($A$3,0)</f>
        <v>45291</v>
      </c>
      <c r="W13"/>
    </row>
    <row r="14" spans="1:23" ht="21" customHeight="1">
      <c r="A14" s="2">
        <v>1</v>
      </c>
      <c r="B14" s="1" t="s">
        <v>13</v>
      </c>
      <c r="C14"/>
      <c r="D14" s="204" t="s">
        <v>13</v>
      </c>
      <c r="E14" s="279">
        <f>IFERROR(INDEX('Data Annex'!$K$1:$BS$4779,MATCH(E$1&amp;"|"&amp;$B14,'Data Annex'!$K$1:$K$4779,0),MATCH(E$2,'Data Annex'!$K$1:$BS$1,0)),"")</f>
        <v>56.843640801779998</v>
      </c>
      <c r="F14" s="279">
        <f>IFERROR(INDEX('Data Annex'!$K$1:$BS$4779,MATCH(F$1&amp;"|"&amp;$B14,'Data Annex'!$K$1:$K$4779,0),MATCH(F$2,'Data Annex'!$K$1:$BS$1,0)),"")</f>
        <v>57.187996745130008</v>
      </c>
      <c r="G14" s="280">
        <f>IFERROR(INDEX('Data Annex'!$K$1:$BS$4779,MATCH(G$1&amp;"|"&amp;$B14,'Data Annex'!$K$1:$K$4779,0),MATCH(G$2,'Data Annex'!$K$1:$BS$1,0)),"")</f>
        <v>60.171145260070006</v>
      </c>
      <c r="H14" s="295">
        <f>IFERROR(INDEX('Data Annex'!$K$1:$BS$4779,MATCH(H$1&amp;"|"&amp;$B14,'Data Annex'!$K$1:$K$4779,0),MATCH(H$2,'Data Annex'!$K$1:$BS$1,0)),"")</f>
        <v>0.27955734745991828</v>
      </c>
      <c r="I14" s="295">
        <f>IFERROR(INDEX('Data Annex'!$K$1:$BS$4779,MATCH(I$1&amp;"|"&amp;$B14,'Data Annex'!$K$1:$K$4779,0),MATCH(I$2,'Data Annex'!$K$1:$BS$1,0)),"")</f>
        <v>0.27885835612869303</v>
      </c>
      <c r="J14" s="326">
        <f>IFERROR(INDEX('Data Annex'!$K$1:$BS$4779,MATCH(J$1&amp;"|"&amp;$B14,'Data Annex'!$K$1:$K$4779,0),MATCH(J$2,'Data Annex'!$K$1:$BS$1,0)),"")</f>
        <v>0.26488480644005374</v>
      </c>
      <c r="K14" s="295">
        <f>IFERROR(INDEX('Data Annex'!$K$1:$BS$4779,MATCH(K$1&amp;"|"&amp;$B14,'Data Annex'!$K$1:$K$4779,0),MATCH(K$2,'Data Annex'!$K$1:$BS$1,0)),"")</f>
        <v>0.69495670197787496</v>
      </c>
      <c r="L14" s="295">
        <f>IFERROR(INDEX('Data Annex'!$K$1:$BS$4779,MATCH(L$1&amp;"|"&amp;$B14,'Data Annex'!$K$1:$K$4779,0),MATCH(L$2,'Data Annex'!$K$1:$BS$1,0)),"")</f>
        <v>0.71999430321689617</v>
      </c>
      <c r="M14" s="296">
        <f>IFERROR(INDEX('Data Annex'!$K$1:$BS$4779,MATCH(M$1&amp;"|"&amp;$B14,'Data Annex'!$K$1:$K$4779,0),MATCH(M$2,'Data Annex'!$K$1:$BS$1,0)),"")</f>
        <v>0.72040030152368695</v>
      </c>
      <c r="N14" s="295">
        <f>IFERROR(INDEX('Data Annex'!$K$1:$BS$4779,MATCH(N$1&amp;"|"&amp;$B14,'Data Annex'!$K$1:$K$4779,0),MATCH(N$2,'Data Annex'!$K$1:$BS$1,0)),"")</f>
        <v>-0.15611682177880681</v>
      </c>
      <c r="O14" s="295">
        <f>IFERROR(INDEX('Data Annex'!$K$1:$BS$4779,MATCH(O$1&amp;"|"&amp;$B14,'Data Annex'!$K$1:$K$4779,0),MATCH(O$2,'Data Annex'!$K$1:$BS$1,0)),"")</f>
        <v>-0.17261768658456544</v>
      </c>
      <c r="P14" s="326">
        <f>IFERROR(INDEX('Data Annex'!$K$1:$BS$4779,MATCH(P$1&amp;"|"&amp;$B14,'Data Annex'!$K$1:$K$4779,0),MATCH(P$2,'Data Annex'!$K$1:$BS$1,0)),"")</f>
        <v>-0.15710923847469743</v>
      </c>
      <c r="Q14" s="295">
        <f t="shared" ref="Q14:Q36" si="1">1-H14-K14-N14-T14</f>
        <v>9.1112625493682792E-2</v>
      </c>
      <c r="R14" s="295">
        <f t="shared" ref="R14:R36" si="2">1-I14-L14-O14-U14</f>
        <v>8.1010411837419694E-2</v>
      </c>
      <c r="S14" s="326">
        <f t="shared" ref="S14:S36" si="3">1-J14-M14-P14-V14</f>
        <v>8.3465985740557302E-2</v>
      </c>
      <c r="T14" s="295">
        <f>IFERROR(INDEX('Data Annex'!$K$1:$BS$4779,MATCH(T$1&amp;"|"&amp;$B14,'Data Annex'!$K$1:$K$4779,0),MATCH(T$2,'Data Annex'!$K$1:$BS$1,0)),"")</f>
        <v>9.0490146847330838E-2</v>
      </c>
      <c r="U14" s="295">
        <f>IFERROR(INDEX('Data Annex'!$K$1:$BS$4779,MATCH(U$1&amp;"|"&amp;$B14,'Data Annex'!$K$1:$K$4779,0),MATCH(U$2,'Data Annex'!$K$1:$BS$1,0)),"")</f>
        <v>9.275461540155655E-2</v>
      </c>
      <c r="V14" s="296">
        <f>IFERROR(INDEX('Data Annex'!$K$1:$BS$4779,MATCH(V$1&amp;"|"&amp;$B14,'Data Annex'!$K$1:$K$4779,0),MATCH(V$2,'Data Annex'!$K$1:$BS$1,0)),"")</f>
        <v>8.8358144770399438E-2</v>
      </c>
      <c r="W14"/>
    </row>
    <row r="15" spans="1:23" ht="21" customHeight="1">
      <c r="A15" s="2">
        <v>2</v>
      </c>
      <c r="B15" s="1" t="s">
        <v>14</v>
      </c>
      <c r="C15"/>
      <c r="D15" s="204" t="s">
        <v>14</v>
      </c>
      <c r="E15" s="281">
        <f>IFERROR(INDEX('Data Annex'!$K$1:$BS$4779,MATCH(E$1&amp;"|"&amp;$B15,'Data Annex'!$K$1:$K$4779,0),MATCH(E$2,'Data Annex'!$K$1:$BS$1,0)),"")</f>
        <v>76.207659998884864</v>
      </c>
      <c r="F15" s="281">
        <f>IFERROR(INDEX('Data Annex'!$K$1:$BS$4779,MATCH(F$1&amp;"|"&amp;$B15,'Data Annex'!$K$1:$K$4779,0),MATCH(F$2,'Data Annex'!$K$1:$BS$1,0)),"")</f>
        <v>65.303566006809106</v>
      </c>
      <c r="G15" s="282">
        <f>IFERROR(INDEX('Data Annex'!$K$1:$BS$4779,MATCH(G$1&amp;"|"&amp;$B15,'Data Annex'!$K$1:$K$4779,0),MATCH(G$2,'Data Annex'!$K$1:$BS$1,0)),"")</f>
        <v>66.176318814034516</v>
      </c>
      <c r="H15" s="298">
        <f>IFERROR(INDEX('Data Annex'!$K$1:$BS$4779,MATCH(H$1&amp;"|"&amp;$B15,'Data Annex'!$K$1:$K$4779,0),MATCH(H$2,'Data Annex'!$K$1:$BS$1,0)),"")</f>
        <v>0.44723842339101794</v>
      </c>
      <c r="I15" s="298">
        <f>IFERROR(INDEX('Data Annex'!$K$1:$BS$4779,MATCH(I$1&amp;"|"&amp;$B15,'Data Annex'!$K$1:$K$4779,0),MATCH(I$2,'Data Annex'!$K$1:$BS$1,0)),"")</f>
        <v>0.4773914348960574</v>
      </c>
      <c r="J15" s="327">
        <f>IFERROR(INDEX('Data Annex'!$K$1:$BS$4779,MATCH(J$1&amp;"|"&amp;$B15,'Data Annex'!$K$1:$K$4779,0),MATCH(J$2,'Data Annex'!$K$1:$BS$1,0)),"")</f>
        <v>0.46623042651137442</v>
      </c>
      <c r="K15" s="298">
        <f>IFERROR(INDEX('Data Annex'!$K$1:$BS$4779,MATCH(K$1&amp;"|"&amp;$B15,'Data Annex'!$K$1:$K$4779,0),MATCH(K$2,'Data Annex'!$K$1:$BS$1,0)),"")</f>
        <v>0.68799462350447738</v>
      </c>
      <c r="L15" s="298">
        <f>IFERROR(INDEX('Data Annex'!$K$1:$BS$4779,MATCH(L$1&amp;"|"&amp;$B15,'Data Annex'!$K$1:$K$4779,0),MATCH(L$2,'Data Annex'!$K$1:$BS$1,0)),"")</f>
        <v>0.6831373822510648</v>
      </c>
      <c r="M15" s="299">
        <f>IFERROR(INDEX('Data Annex'!$K$1:$BS$4779,MATCH(M$1&amp;"|"&amp;$B15,'Data Annex'!$K$1:$K$4779,0),MATCH(M$2,'Data Annex'!$K$1:$BS$1,0)),"")</f>
        <v>0.68666831132352057</v>
      </c>
      <c r="N15" s="298">
        <f>IFERROR(INDEX('Data Annex'!$K$1:$BS$4779,MATCH(N$1&amp;"|"&amp;$B15,'Data Annex'!$K$1:$K$4779,0),MATCH(N$2,'Data Annex'!$K$1:$BS$1,0)),"")</f>
        <v>-5.3692362673908041E-2</v>
      </c>
      <c r="O15" s="298">
        <f>IFERROR(INDEX('Data Annex'!$K$1:$BS$4779,MATCH(O$1&amp;"|"&amp;$B15,'Data Annex'!$K$1:$K$4779,0),MATCH(O$2,'Data Annex'!$K$1:$BS$1,0)),"")</f>
        <v>-5.2951935460300047E-2</v>
      </c>
      <c r="P15" s="327">
        <f>IFERROR(INDEX('Data Annex'!$K$1:$BS$4779,MATCH(P$1&amp;"|"&amp;$B15,'Data Annex'!$K$1:$K$4779,0),MATCH(P$2,'Data Annex'!$K$1:$BS$1,0)),"")</f>
        <v>-4.9856384124683129E-2</v>
      </c>
      <c r="Q15" s="298">
        <f t="shared" si="1"/>
        <v>-0.13739739515946792</v>
      </c>
      <c r="R15" s="298">
        <f t="shared" si="2"/>
        <v>-0.15742203485518969</v>
      </c>
      <c r="S15" s="327">
        <f t="shared" si="3"/>
        <v>-0.15230216801448923</v>
      </c>
      <c r="T15" s="298">
        <f>IFERROR(INDEX('Data Annex'!$K$1:$BS$4779,MATCH(T$1&amp;"|"&amp;$B15,'Data Annex'!$K$1:$K$4779,0),MATCH(T$2,'Data Annex'!$K$1:$BS$1,0)),"")</f>
        <v>5.5856710937880624E-2</v>
      </c>
      <c r="U15" s="298">
        <f>IFERROR(INDEX('Data Annex'!$K$1:$BS$4779,MATCH(U$1&amp;"|"&amp;$B15,'Data Annex'!$K$1:$K$4779,0),MATCH(U$2,'Data Annex'!$K$1:$BS$1,0)),"")</f>
        <v>4.9845153168367538E-2</v>
      </c>
      <c r="V15" s="299">
        <f>IFERROR(INDEX('Data Annex'!$K$1:$BS$4779,MATCH(V$1&amp;"|"&amp;$B15,'Data Annex'!$K$1:$K$4779,0),MATCH(V$2,'Data Annex'!$K$1:$BS$1,0)),"")</f>
        <v>4.9259814304277415E-2</v>
      </c>
      <c r="W15"/>
    </row>
    <row r="16" spans="1:23" ht="21" customHeight="1">
      <c r="A16" s="2">
        <v>3</v>
      </c>
      <c r="B16" s="1" t="s">
        <v>92</v>
      </c>
      <c r="C16"/>
      <c r="D16" s="204" t="s">
        <v>92</v>
      </c>
      <c r="E16" s="279">
        <f>IFERROR(INDEX('Data Annex'!$K$1:$BS$4779,MATCH(E$1&amp;"|"&amp;$B16,'Data Annex'!$K$1:$K$4779,0),MATCH(E$2,'Data Annex'!$K$1:$BS$1,0)),"")</f>
        <v>3.9576045607935377</v>
      </c>
      <c r="F16" s="279">
        <f>IFERROR(INDEX('Data Annex'!$K$1:$BS$4779,MATCH(F$1&amp;"|"&amp;$B16,'Data Annex'!$K$1:$K$4779,0),MATCH(F$2,'Data Annex'!$K$1:$BS$1,0)),"")</f>
        <v>5.0729762756928114</v>
      </c>
      <c r="G16" s="280">
        <f>IFERROR(INDEX('Data Annex'!$K$1:$BS$4779,MATCH(G$1&amp;"|"&amp;$B16,'Data Annex'!$K$1:$K$4779,0),MATCH(G$2,'Data Annex'!$K$1:$BS$1,0)),"")</f>
        <v>5.0803788730954098</v>
      </c>
      <c r="H16" s="295">
        <f>IFERROR(INDEX('Data Annex'!$K$1:$BS$4779,MATCH(H$1&amp;"|"&amp;$B16,'Data Annex'!$K$1:$K$4779,0),MATCH(H$2,'Data Annex'!$K$1:$BS$1,0)),"")</f>
        <v>0.2478375790652616</v>
      </c>
      <c r="I16" s="295">
        <f>IFERROR(INDEX('Data Annex'!$K$1:$BS$4779,MATCH(I$1&amp;"|"&amp;$B16,'Data Annex'!$K$1:$K$4779,0),MATCH(I$2,'Data Annex'!$K$1:$BS$1,0)),"")</f>
        <v>0.25416754562990901</v>
      </c>
      <c r="J16" s="326">
        <f>IFERROR(INDEX('Data Annex'!$K$1:$BS$4779,MATCH(J$1&amp;"|"&amp;$B16,'Data Annex'!$K$1:$K$4779,0),MATCH(J$2,'Data Annex'!$K$1:$BS$1,0)),"")</f>
        <v>0.25379719923250371</v>
      </c>
      <c r="K16" s="295">
        <f>IFERROR(INDEX('Data Annex'!$K$1:$BS$4779,MATCH(K$1&amp;"|"&amp;$B16,'Data Annex'!$K$1:$K$4779,0),MATCH(K$2,'Data Annex'!$K$1:$BS$1,0)),"")</f>
        <v>0.45015408351348402</v>
      </c>
      <c r="L16" s="295">
        <f>IFERROR(INDEX('Data Annex'!$K$1:$BS$4779,MATCH(L$1&amp;"|"&amp;$B16,'Data Annex'!$K$1:$K$4779,0),MATCH(L$2,'Data Annex'!$K$1:$BS$1,0)),"")</f>
        <v>0.4176424124550091</v>
      </c>
      <c r="M16" s="296">
        <f>IFERROR(INDEX('Data Annex'!$K$1:$BS$4779,MATCH(M$1&amp;"|"&amp;$B16,'Data Annex'!$K$1:$K$4779,0),MATCH(M$2,'Data Annex'!$K$1:$BS$1,0)),"")</f>
        <v>0.41693322551215473</v>
      </c>
      <c r="N16" s="295">
        <f>IFERROR(INDEX('Data Annex'!$K$1:$BS$4779,MATCH(N$1&amp;"|"&amp;$B16,'Data Annex'!$K$1:$K$4779,0),MATCH(N$2,'Data Annex'!$K$1:$BS$1,0)),"")</f>
        <v>-5.213246078987036E-3</v>
      </c>
      <c r="O16" s="295">
        <f>IFERROR(INDEX('Data Annex'!$K$1:$BS$4779,MATCH(O$1&amp;"|"&amp;$B16,'Data Annex'!$K$1:$K$4779,0),MATCH(O$2,'Data Annex'!$K$1:$BS$1,0)),"")</f>
        <v>2.9106827873816724E-3</v>
      </c>
      <c r="P16" s="326">
        <f>IFERROR(INDEX('Data Annex'!$K$1:$BS$4779,MATCH(P$1&amp;"|"&amp;$B16,'Data Annex'!$K$1:$K$4779,0),MATCH(P$2,'Data Annex'!$K$1:$BS$1,0)),"")</f>
        <v>3.8383869898014375E-3</v>
      </c>
      <c r="Q16" s="295">
        <f t="shared" si="1"/>
        <v>0.30722158350024142</v>
      </c>
      <c r="R16" s="295">
        <f t="shared" si="2"/>
        <v>0.31384606732275533</v>
      </c>
      <c r="S16" s="326">
        <f t="shared" si="3"/>
        <v>0.31401455585910332</v>
      </c>
      <c r="T16" s="295">
        <f>IFERROR(INDEX('Data Annex'!$K$1:$BS$4779,MATCH(T$1&amp;"|"&amp;$B16,'Data Annex'!$K$1:$K$4779,0),MATCH(T$2,'Data Annex'!$K$1:$BS$1,0)),"")</f>
        <v>0</v>
      </c>
      <c r="U16" s="295">
        <f>IFERROR(INDEX('Data Annex'!$K$1:$BS$4779,MATCH(U$1&amp;"|"&amp;$B16,'Data Annex'!$K$1:$K$4779,0),MATCH(U$2,'Data Annex'!$K$1:$BS$1,0)),"")</f>
        <v>1.1433291804944843E-2</v>
      </c>
      <c r="V16" s="296">
        <f>IFERROR(INDEX('Data Annex'!$K$1:$BS$4779,MATCH(V$1&amp;"|"&amp;$B16,'Data Annex'!$K$1:$K$4779,0),MATCH(V$2,'Data Annex'!$K$1:$BS$1,0)),"")</f>
        <v>1.1416632406436865E-2</v>
      </c>
      <c r="W16"/>
    </row>
    <row r="17" spans="1:23" ht="21" customHeight="1">
      <c r="A17" s="2">
        <v>4</v>
      </c>
      <c r="B17" s="1" t="s">
        <v>15</v>
      </c>
      <c r="C17"/>
      <c r="D17" s="204" t="s">
        <v>15</v>
      </c>
      <c r="E17" s="281">
        <f>IFERROR(INDEX('Data Annex'!$K$1:$BS$4779,MATCH(E$1&amp;"|"&amp;$B17,'Data Annex'!$K$1:$K$4779,0),MATCH(E$2,'Data Annex'!$K$1:$BS$1,0)),"")</f>
        <v>3.5793496935300002</v>
      </c>
      <c r="F17" s="281">
        <f>IFERROR(INDEX('Data Annex'!$K$1:$BS$4779,MATCH(F$1&amp;"|"&amp;$B17,'Data Annex'!$K$1:$K$4779,0),MATCH(F$2,'Data Annex'!$K$1:$BS$1,0)),"")</f>
        <v>3.9347126135199999</v>
      </c>
      <c r="G17" s="282">
        <f>IFERROR(INDEX('Data Annex'!$K$1:$BS$4779,MATCH(G$1&amp;"|"&amp;$B17,'Data Annex'!$K$1:$K$4779,0),MATCH(G$2,'Data Annex'!$K$1:$BS$1,0)),"")</f>
        <v>4.1094177700900003</v>
      </c>
      <c r="H17" s="298">
        <f>IFERROR(INDEX('Data Annex'!$K$1:$BS$4779,MATCH(H$1&amp;"|"&amp;$B17,'Data Annex'!$K$1:$K$4779,0),MATCH(H$2,'Data Annex'!$K$1:$BS$1,0)),"")</f>
        <v>0.46961212759915311</v>
      </c>
      <c r="I17" s="298">
        <f>IFERROR(INDEX('Data Annex'!$K$1:$BS$4779,MATCH(I$1&amp;"|"&amp;$B17,'Data Annex'!$K$1:$K$4779,0),MATCH(I$2,'Data Annex'!$K$1:$BS$1,0)),"")</f>
        <v>0.42719918581709554</v>
      </c>
      <c r="J17" s="327">
        <f>IFERROR(INDEX('Data Annex'!$K$1:$BS$4779,MATCH(J$1&amp;"|"&amp;$B17,'Data Annex'!$K$1:$K$4779,0),MATCH(J$2,'Data Annex'!$K$1:$BS$1,0)),"")</f>
        <v>0.4090375130886697</v>
      </c>
      <c r="K17" s="298">
        <f>IFERROR(INDEX('Data Annex'!$K$1:$BS$4779,MATCH(K$1&amp;"|"&amp;$B17,'Data Annex'!$K$1:$K$4779,0),MATCH(K$2,'Data Annex'!$K$1:$BS$1,0)),"")</f>
        <v>0.37419901548626777</v>
      </c>
      <c r="L17" s="298">
        <f>IFERROR(INDEX('Data Annex'!$K$1:$BS$4779,MATCH(L$1&amp;"|"&amp;$B17,'Data Annex'!$K$1:$K$4779,0),MATCH(L$2,'Data Annex'!$K$1:$BS$1,0)),"")</f>
        <v>0.45023176761953754</v>
      </c>
      <c r="M17" s="299">
        <f>IFERROR(INDEX('Data Annex'!$K$1:$BS$4779,MATCH(M$1&amp;"|"&amp;$B17,'Data Annex'!$K$1:$K$4779,0),MATCH(M$2,'Data Annex'!$K$1:$BS$1,0)),"")</f>
        <v>0.47629873096770425</v>
      </c>
      <c r="N17" s="298">
        <f>IFERROR(INDEX('Data Annex'!$K$1:$BS$4779,MATCH(N$1&amp;"|"&amp;$B17,'Data Annex'!$K$1:$K$4779,0),MATCH(N$2,'Data Annex'!$K$1:$BS$1,0)),"")</f>
        <v>1.6070516972392011E-4</v>
      </c>
      <c r="O17" s="298">
        <f>IFERROR(INDEX('Data Annex'!$K$1:$BS$4779,MATCH(O$1&amp;"|"&amp;$B17,'Data Annex'!$K$1:$K$4779,0),MATCH(O$2,'Data Annex'!$K$1:$BS$1,0)),"")</f>
        <v>2.3282778845198711E-3</v>
      </c>
      <c r="P17" s="327">
        <f>IFERROR(INDEX('Data Annex'!$K$1:$BS$4779,MATCH(P$1&amp;"|"&amp;$B17,'Data Annex'!$K$1:$K$4779,0),MATCH(P$2,'Data Annex'!$K$1:$BS$1,0)),"")</f>
        <v>6.3300645554541157E-3</v>
      </c>
      <c r="Q17" s="298">
        <f t="shared" si="1"/>
        <v>5.6941234743956251E-2</v>
      </c>
      <c r="R17" s="298">
        <f t="shared" si="2"/>
        <v>2.8006147844535506E-2</v>
      </c>
      <c r="S17" s="327">
        <f t="shared" si="3"/>
        <v>2.202785785102046E-2</v>
      </c>
      <c r="T17" s="298">
        <f>IFERROR(INDEX('Data Annex'!$K$1:$BS$4779,MATCH(T$1&amp;"|"&amp;$B17,'Data Annex'!$K$1:$K$4779,0),MATCH(T$2,'Data Annex'!$K$1:$BS$1,0)),"")</f>
        <v>9.9086917000898903E-2</v>
      </c>
      <c r="U17" s="298">
        <f>IFERROR(INDEX('Data Annex'!$K$1:$BS$4779,MATCH(U$1&amp;"|"&amp;$B17,'Data Annex'!$K$1:$K$4779,0),MATCH(U$2,'Data Annex'!$K$1:$BS$1,0)),"")</f>
        <v>9.2234620834311484E-2</v>
      </c>
      <c r="V17" s="299">
        <f>IFERROR(INDEX('Data Annex'!$K$1:$BS$4779,MATCH(V$1&amp;"|"&amp;$B17,'Data Annex'!$K$1:$K$4779,0),MATCH(V$2,'Data Annex'!$K$1:$BS$1,0)),"")</f>
        <v>8.630583353715153E-2</v>
      </c>
      <c r="W17"/>
    </row>
    <row r="18" spans="1:23" ht="21" customHeight="1">
      <c r="A18" s="7">
        <v>5</v>
      </c>
      <c r="B18" s="1" t="s">
        <v>91</v>
      </c>
      <c r="C18"/>
      <c r="D18" s="204" t="s">
        <v>91</v>
      </c>
      <c r="E18" s="279">
        <f>IFERROR(INDEX('Data Annex'!$K$1:$BS$4779,MATCH(E$1&amp;"|"&amp;$B18,'Data Annex'!$K$1:$K$4779,0),MATCH(E$2,'Data Annex'!$K$1:$BS$1,0)),"")</f>
        <v>12.584742849186584</v>
      </c>
      <c r="F18" s="279">
        <f>IFERROR(INDEX('Data Annex'!$K$1:$BS$4779,MATCH(F$1&amp;"|"&amp;$B18,'Data Annex'!$K$1:$K$4779,0),MATCH(F$2,'Data Annex'!$K$1:$BS$1,0)),"")</f>
        <v>12.751674199327756</v>
      </c>
      <c r="G18" s="280">
        <f>IFERROR(INDEX('Data Annex'!$K$1:$BS$4779,MATCH(G$1&amp;"|"&amp;$B18,'Data Annex'!$K$1:$K$4779,0),MATCH(G$2,'Data Annex'!$K$1:$BS$1,0)),"")</f>
        <v>12.678893436864255</v>
      </c>
      <c r="H18" s="295">
        <f>IFERROR(INDEX('Data Annex'!$K$1:$BS$4779,MATCH(H$1&amp;"|"&amp;$B18,'Data Annex'!$K$1:$K$4779,0),MATCH(H$2,'Data Annex'!$K$1:$BS$1,0)),"")</f>
        <v>0.199060347070979</v>
      </c>
      <c r="I18" s="295">
        <f>IFERROR(INDEX('Data Annex'!$K$1:$BS$4779,MATCH(I$1&amp;"|"&amp;$B18,'Data Annex'!$K$1:$K$4779,0),MATCH(I$2,'Data Annex'!$K$1:$BS$1,0)),"")</f>
        <v>0.19465449716823569</v>
      </c>
      <c r="J18" s="326">
        <f>IFERROR(INDEX('Data Annex'!$K$1:$BS$4779,MATCH(J$1&amp;"|"&amp;$B18,'Data Annex'!$K$1:$K$4779,0),MATCH(J$2,'Data Annex'!$K$1:$BS$1,0)),"")</f>
        <v>0.19272333129815616</v>
      </c>
      <c r="K18" s="295">
        <f>IFERROR(INDEX('Data Annex'!$K$1:$BS$4779,MATCH(K$1&amp;"|"&amp;$B18,'Data Annex'!$K$1:$K$4779,0),MATCH(K$2,'Data Annex'!$K$1:$BS$1,0)),"")</f>
        <v>0.77895017154134805</v>
      </c>
      <c r="L18" s="295">
        <f>IFERROR(INDEX('Data Annex'!$K$1:$BS$4779,MATCH(L$1&amp;"|"&amp;$B18,'Data Annex'!$K$1:$K$4779,0),MATCH(L$2,'Data Annex'!$K$1:$BS$1,0)),"")</f>
        <v>0.78482087026099501</v>
      </c>
      <c r="M18" s="296">
        <f>IFERROR(INDEX('Data Annex'!$K$1:$BS$4779,MATCH(M$1&amp;"|"&amp;$B18,'Data Annex'!$K$1:$K$4779,0),MATCH(M$2,'Data Annex'!$K$1:$BS$1,0)),"")</f>
        <v>0.76946866967815564</v>
      </c>
      <c r="N18" s="295">
        <f>IFERROR(INDEX('Data Annex'!$K$1:$BS$4779,MATCH(N$1&amp;"|"&amp;$B18,'Data Annex'!$K$1:$K$4779,0),MATCH(N$2,'Data Annex'!$K$1:$BS$1,0)),"")</f>
        <v>-2.3692556794533703E-2</v>
      </c>
      <c r="O18" s="295">
        <f>IFERROR(INDEX('Data Annex'!$K$1:$BS$4779,MATCH(O$1&amp;"|"&amp;$B18,'Data Annex'!$K$1:$K$4779,0),MATCH(O$2,'Data Annex'!$K$1:$BS$1,0)),"")</f>
        <v>-1.1578626196583296E-2</v>
      </c>
      <c r="P18" s="326">
        <f>IFERROR(INDEX('Data Annex'!$K$1:$BS$4779,MATCH(P$1&amp;"|"&amp;$B18,'Data Annex'!$K$1:$K$4779,0),MATCH(P$2,'Data Annex'!$K$1:$BS$1,0)),"")</f>
        <v>2.6712617874253739E-3</v>
      </c>
      <c r="Q18" s="295">
        <f t="shared" si="1"/>
        <v>1.5896669703143611E-2</v>
      </c>
      <c r="R18" s="295">
        <f t="shared" si="2"/>
        <v>2.9771371116656328E-3</v>
      </c>
      <c r="S18" s="326">
        <f t="shared" si="3"/>
        <v>6.2995756464428905E-3</v>
      </c>
      <c r="T18" s="295">
        <f>IFERROR(INDEX('Data Annex'!$K$1:$BS$4779,MATCH(T$1&amp;"|"&amp;$B18,'Data Annex'!$K$1:$K$4779,0),MATCH(T$2,'Data Annex'!$K$1:$BS$1,0)),"")</f>
        <v>2.9785368479063077E-2</v>
      </c>
      <c r="U18" s="295">
        <f>IFERROR(INDEX('Data Annex'!$K$1:$BS$4779,MATCH(U$1&amp;"|"&amp;$B18,'Data Annex'!$K$1:$K$4779,0),MATCH(U$2,'Data Annex'!$K$1:$BS$1,0)),"")</f>
        <v>2.9126121655686975E-2</v>
      </c>
      <c r="V18" s="296">
        <f>IFERROR(INDEX('Data Annex'!$K$1:$BS$4779,MATCH(V$1&amp;"|"&amp;$B18,'Data Annex'!$K$1:$K$4779,0),MATCH(V$2,'Data Annex'!$K$1:$BS$1,0)),"")</f>
        <v>2.8837161589819877E-2</v>
      </c>
      <c r="W18"/>
    </row>
    <row r="19" spans="1:23" ht="21" customHeight="1">
      <c r="A19" s="2">
        <v>6</v>
      </c>
      <c r="B19" s="1" t="s">
        <v>16</v>
      </c>
      <c r="C19"/>
      <c r="D19" s="204" t="s">
        <v>16</v>
      </c>
      <c r="E19" s="281">
        <f>IFERROR(INDEX('Data Annex'!$K$1:$BS$4779,MATCH(E$1&amp;"|"&amp;$B19,'Data Annex'!$K$1:$K$4779,0),MATCH(E$2,'Data Annex'!$K$1:$BS$1,0)),"")</f>
        <v>228.42402230269067</v>
      </c>
      <c r="F19" s="281">
        <f>IFERROR(INDEX('Data Annex'!$K$1:$BS$4779,MATCH(F$1&amp;"|"&amp;$B19,'Data Annex'!$K$1:$K$4779,0),MATCH(F$2,'Data Annex'!$K$1:$BS$1,0)),"")</f>
        <v>244.23194149773559</v>
      </c>
      <c r="G19" s="282">
        <f>IFERROR(INDEX('Data Annex'!$K$1:$BS$4779,MATCH(G$1&amp;"|"&amp;$B19,'Data Annex'!$K$1:$K$4779,0),MATCH(G$2,'Data Annex'!$K$1:$BS$1,0)),"")</f>
        <v>246.8968423336143</v>
      </c>
      <c r="H19" s="298">
        <f>IFERROR(INDEX('Data Annex'!$K$1:$BS$4779,MATCH(H$1&amp;"|"&amp;$B19,'Data Annex'!$K$1:$K$4779,0),MATCH(H$2,'Data Annex'!$K$1:$BS$1,0)),"")</f>
        <v>0.51331641240260717</v>
      </c>
      <c r="I19" s="298">
        <f>IFERROR(INDEX('Data Annex'!$K$1:$BS$4779,MATCH(I$1&amp;"|"&amp;$B19,'Data Annex'!$K$1:$K$4779,0),MATCH(I$2,'Data Annex'!$K$1:$BS$1,0)),"")</f>
        <v>0.47629682467219686</v>
      </c>
      <c r="J19" s="327">
        <f>IFERROR(INDEX('Data Annex'!$K$1:$BS$4779,MATCH(J$1&amp;"|"&amp;$B19,'Data Annex'!$K$1:$K$4779,0),MATCH(J$2,'Data Annex'!$K$1:$BS$1,0)),"")</f>
        <v>0.47180681920540329</v>
      </c>
      <c r="K19" s="298">
        <f>IFERROR(INDEX('Data Annex'!$K$1:$BS$4779,MATCH(K$1&amp;"|"&amp;$B19,'Data Annex'!$K$1:$K$4779,0),MATCH(K$2,'Data Annex'!$K$1:$BS$1,0)),"")</f>
        <v>0.37274997282939248</v>
      </c>
      <c r="L19" s="298">
        <f>IFERROR(INDEX('Data Annex'!$K$1:$BS$4779,MATCH(L$1&amp;"|"&amp;$B19,'Data Annex'!$K$1:$K$4779,0),MATCH(L$2,'Data Annex'!$K$1:$BS$1,0)),"")</f>
        <v>0.36545813705319552</v>
      </c>
      <c r="M19" s="299">
        <f>IFERROR(INDEX('Data Annex'!$K$1:$BS$4779,MATCH(M$1&amp;"|"&amp;$B19,'Data Annex'!$K$1:$K$4779,0),MATCH(M$2,'Data Annex'!$K$1:$BS$1,0)),"")</f>
        <v>0.36943622483519178</v>
      </c>
      <c r="N19" s="298">
        <f>IFERROR(INDEX('Data Annex'!$K$1:$BS$4779,MATCH(N$1&amp;"|"&amp;$B19,'Data Annex'!$K$1:$K$4779,0),MATCH(N$2,'Data Annex'!$K$1:$BS$1,0)),"")</f>
        <v>-3.6337486414283443E-2</v>
      </c>
      <c r="O19" s="298">
        <f>IFERROR(INDEX('Data Annex'!$K$1:$BS$4779,MATCH(O$1&amp;"|"&amp;$B19,'Data Annex'!$K$1:$K$4779,0),MATCH(O$2,'Data Annex'!$K$1:$BS$1,0)),"")</f>
        <v>-2.4271114102349955E-2</v>
      </c>
      <c r="P19" s="327">
        <f>IFERROR(INDEX('Data Annex'!$K$1:$BS$4779,MATCH(P$1&amp;"|"&amp;$B19,'Data Annex'!$K$1:$K$4779,0),MATCH(P$2,'Data Annex'!$K$1:$BS$1,0)),"")</f>
        <v>-1.9848533932314311E-2</v>
      </c>
      <c r="Q19" s="298">
        <f t="shared" si="1"/>
        <v>6.9347160321401313E-2</v>
      </c>
      <c r="R19" s="298">
        <f t="shared" si="2"/>
        <v>0.1047282448473686</v>
      </c>
      <c r="S19" s="327">
        <f t="shared" si="3"/>
        <v>0.1017148952908129</v>
      </c>
      <c r="T19" s="298">
        <f>IFERROR(INDEX('Data Annex'!$K$1:$BS$4779,MATCH(T$1&amp;"|"&amp;$B19,'Data Annex'!$K$1:$K$4779,0),MATCH(T$2,'Data Annex'!$K$1:$BS$1,0)),"")</f>
        <v>8.0923940860882476E-2</v>
      </c>
      <c r="U19" s="298">
        <f>IFERROR(INDEX('Data Annex'!$K$1:$BS$4779,MATCH(U$1&amp;"|"&amp;$B19,'Data Annex'!$K$1:$K$4779,0),MATCH(U$2,'Data Annex'!$K$1:$BS$1,0)),"")</f>
        <v>7.7787907529589015E-2</v>
      </c>
      <c r="V19" s="299">
        <f>IFERROR(INDEX('Data Annex'!$K$1:$BS$4779,MATCH(V$1&amp;"|"&amp;$B19,'Data Annex'!$K$1:$K$4779,0),MATCH(V$2,'Data Annex'!$K$1:$BS$1,0)),"")</f>
        <v>7.6890594600906387E-2</v>
      </c>
      <c r="W19"/>
    </row>
    <row r="20" spans="1:23" ht="21" customHeight="1">
      <c r="A20" s="10">
        <v>7</v>
      </c>
      <c r="B20" s="1" t="s">
        <v>17</v>
      </c>
      <c r="C20"/>
      <c r="D20" s="204" t="s">
        <v>17</v>
      </c>
      <c r="E20" s="279">
        <f>IFERROR(INDEX('Data Annex'!$K$1:$BS$4779,MATCH(E$1&amp;"|"&amp;$B20,'Data Annex'!$K$1:$K$4779,0),MATCH(E$2,'Data Annex'!$K$1:$BS$1,0)),"")</f>
        <v>39.100520145794398</v>
      </c>
      <c r="F20" s="279">
        <f>IFERROR(INDEX('Data Annex'!$K$1:$BS$4779,MATCH(F$1&amp;"|"&amp;$B20,'Data Annex'!$K$1:$K$4779,0),MATCH(F$2,'Data Annex'!$K$1:$BS$1,0)),"")</f>
        <v>40.338959166316663</v>
      </c>
      <c r="G20" s="280">
        <f>IFERROR(INDEX('Data Annex'!$K$1:$BS$4779,MATCH(G$1&amp;"|"&amp;$B20,'Data Annex'!$K$1:$K$4779,0),MATCH(G$2,'Data Annex'!$K$1:$BS$1,0)),"")</f>
        <v>40.749555445382342</v>
      </c>
      <c r="H20" s="295">
        <f>IFERROR(INDEX('Data Annex'!$K$1:$BS$4779,MATCH(H$1&amp;"|"&amp;$B20,'Data Annex'!$K$1:$K$4779,0),MATCH(H$2,'Data Annex'!$K$1:$BS$1,0)),"")</f>
        <v>3.5096554718967214E-2</v>
      </c>
      <c r="I20" s="295">
        <f>IFERROR(INDEX('Data Annex'!$K$1:$BS$4779,MATCH(I$1&amp;"|"&amp;$B20,'Data Annex'!$K$1:$K$4779,0),MATCH(I$2,'Data Annex'!$K$1:$BS$1,0)),"")</f>
        <v>3.2225165110152214E-2</v>
      </c>
      <c r="J20" s="326">
        <f>IFERROR(INDEX('Data Annex'!$K$1:$BS$4779,MATCH(J$1&amp;"|"&amp;$B20,'Data Annex'!$K$1:$K$4779,0),MATCH(J$2,'Data Annex'!$K$1:$BS$1,0)),"")</f>
        <v>3.1287675564729452E-2</v>
      </c>
      <c r="K20" s="295">
        <f>IFERROR(INDEX('Data Annex'!$K$1:$BS$4779,MATCH(K$1&amp;"|"&amp;$B20,'Data Annex'!$K$1:$K$4779,0),MATCH(K$2,'Data Annex'!$K$1:$BS$1,0)),"")</f>
        <v>0.82690143435657981</v>
      </c>
      <c r="L20" s="295">
        <f>IFERROR(INDEX('Data Annex'!$K$1:$BS$4779,MATCH(L$1&amp;"|"&amp;$B20,'Data Annex'!$K$1:$K$4779,0),MATCH(L$2,'Data Annex'!$K$1:$BS$1,0)),"")</f>
        <v>0.83493501116686819</v>
      </c>
      <c r="M20" s="296">
        <f>IFERROR(INDEX('Data Annex'!$K$1:$BS$4779,MATCH(M$1&amp;"|"&amp;$B20,'Data Annex'!$K$1:$K$4779,0),MATCH(M$2,'Data Annex'!$K$1:$BS$1,0)),"")</f>
        <v>0.80363363775975982</v>
      </c>
      <c r="N20" s="295">
        <f>IFERROR(INDEX('Data Annex'!$K$1:$BS$4779,MATCH(N$1&amp;"|"&amp;$B20,'Data Annex'!$K$1:$K$4779,0),MATCH(N$2,'Data Annex'!$K$1:$BS$1,0)),"")</f>
        <v>6.0580563005459959E-4</v>
      </c>
      <c r="O20" s="295">
        <f>IFERROR(INDEX('Data Annex'!$K$1:$BS$4779,MATCH(O$1&amp;"|"&amp;$B20,'Data Annex'!$K$1:$K$4779,0),MATCH(O$2,'Data Annex'!$K$1:$BS$1,0)),"")</f>
        <v>5.5887172687357192E-4</v>
      </c>
      <c r="P20" s="326">
        <f>IFERROR(INDEX('Data Annex'!$K$1:$BS$4779,MATCH(P$1&amp;"|"&amp;$B20,'Data Annex'!$K$1:$K$4779,0),MATCH(P$2,'Data Annex'!$K$1:$BS$1,0)),"")</f>
        <v>5.3812896525640337E-4</v>
      </c>
      <c r="Q20" s="295">
        <f t="shared" si="1"/>
        <v>6.0976121537000535E-2</v>
      </c>
      <c r="R20" s="295">
        <f t="shared" si="2"/>
        <v>5.9767934978909004E-2</v>
      </c>
      <c r="S20" s="326">
        <f t="shared" si="3"/>
        <v>9.3045961888150827E-2</v>
      </c>
      <c r="T20" s="295">
        <f>IFERROR(INDEX('Data Annex'!$K$1:$BS$4779,MATCH(T$1&amp;"|"&amp;$B20,'Data Annex'!$K$1:$K$4779,0),MATCH(T$2,'Data Annex'!$K$1:$BS$1,0)),"")</f>
        <v>7.6420083757397825E-2</v>
      </c>
      <c r="U20" s="295">
        <f>IFERROR(INDEX('Data Annex'!$K$1:$BS$4779,MATCH(U$1&amp;"|"&amp;$B20,'Data Annex'!$K$1:$K$4779,0),MATCH(U$2,'Data Annex'!$K$1:$BS$1,0)),"")</f>
        <v>7.2513017017197062E-2</v>
      </c>
      <c r="V20" s="296">
        <f>IFERROR(INDEX('Data Annex'!$K$1:$BS$4779,MATCH(V$1&amp;"|"&amp;$B20,'Data Annex'!$K$1:$K$4779,0),MATCH(V$2,'Data Annex'!$K$1:$BS$1,0)),"")</f>
        <v>7.1494595822103504E-2</v>
      </c>
      <c r="W20"/>
    </row>
    <row r="21" spans="1:23" ht="21" customHeight="1">
      <c r="A21" s="10">
        <v>8</v>
      </c>
      <c r="B21" s="1" t="s">
        <v>97</v>
      </c>
      <c r="C21"/>
      <c r="D21" s="204" t="s">
        <v>97</v>
      </c>
      <c r="E21" s="281">
        <f>IFERROR(INDEX('Data Annex'!$K$1:$BS$4779,MATCH(E$1&amp;"|"&amp;$B21,'Data Annex'!$K$1:$K$4779,0),MATCH(E$2,'Data Annex'!$K$1:$BS$1,0)),"")</f>
        <v>4.2958681286495057</v>
      </c>
      <c r="F21" s="281">
        <f>IFERROR(INDEX('Data Annex'!$K$1:$BS$4779,MATCH(F$1&amp;"|"&amp;$B21,'Data Annex'!$K$1:$K$4779,0),MATCH(F$2,'Data Annex'!$K$1:$BS$1,0)),"")</f>
        <v>4.421089576658396</v>
      </c>
      <c r="G21" s="282">
        <f>IFERROR(INDEX('Data Annex'!$K$1:$BS$4779,MATCH(G$1&amp;"|"&amp;$B21,'Data Annex'!$K$1:$K$4779,0),MATCH(G$2,'Data Annex'!$K$1:$BS$1,0)),"")</f>
        <v>4.41085001193139</v>
      </c>
      <c r="H21" s="298">
        <f>IFERROR(INDEX('Data Annex'!$K$1:$BS$4779,MATCH(H$1&amp;"|"&amp;$B21,'Data Annex'!$K$1:$K$4779,0),MATCH(H$2,'Data Annex'!$K$1:$BS$1,0)),"")</f>
        <v>9.7189398165081431E-2</v>
      </c>
      <c r="I21" s="298">
        <f>IFERROR(INDEX('Data Annex'!$K$1:$BS$4779,MATCH(I$1&amp;"|"&amp;$B21,'Data Annex'!$K$1:$K$4779,0),MATCH(I$2,'Data Annex'!$K$1:$BS$1,0)),"")</f>
        <v>9.5030902605587039E-2</v>
      </c>
      <c r="J21" s="327">
        <f>IFERROR(INDEX('Data Annex'!$K$1:$BS$4779,MATCH(J$1&amp;"|"&amp;$B21,'Data Annex'!$K$1:$K$4779,0),MATCH(J$2,'Data Annex'!$K$1:$BS$1,0)),"")</f>
        <v>9.525151202909124E-2</v>
      </c>
      <c r="K21" s="298">
        <f>IFERROR(INDEX('Data Annex'!$K$1:$BS$4779,MATCH(K$1&amp;"|"&amp;$B21,'Data Annex'!$K$1:$K$4779,0),MATCH(K$2,'Data Annex'!$K$1:$BS$1,0)),"")</f>
        <v>0.5848374481774935</v>
      </c>
      <c r="L21" s="298">
        <f>IFERROR(INDEX('Data Annex'!$K$1:$BS$4779,MATCH(L$1&amp;"|"&amp;$B21,'Data Annex'!$K$1:$K$4779,0),MATCH(L$2,'Data Annex'!$K$1:$BS$1,0)),"")</f>
        <v>0.59347506793048499</v>
      </c>
      <c r="M21" s="299">
        <f>IFERROR(INDEX('Data Annex'!$K$1:$BS$4779,MATCH(M$1&amp;"|"&amp;$B21,'Data Annex'!$K$1:$K$4779,0),MATCH(M$2,'Data Annex'!$K$1:$BS$1,0)),"")</f>
        <v>0.58917724532677296</v>
      </c>
      <c r="N21" s="298">
        <f>IFERROR(INDEX('Data Annex'!$K$1:$BS$4779,MATCH(N$1&amp;"|"&amp;$B21,'Data Annex'!$K$1:$K$4779,0),MATCH(N$2,'Data Annex'!$K$1:$BS$1,0)),"")</f>
        <v>1.9633011715961185E-5</v>
      </c>
      <c r="O21" s="298">
        <f>IFERROR(INDEX('Data Annex'!$K$1:$BS$4779,MATCH(O$1&amp;"|"&amp;$B21,'Data Annex'!$K$1:$K$4779,0),MATCH(O$2,'Data Annex'!$K$1:$BS$1,0)),"")</f>
        <v>-3.799379951196561E-6</v>
      </c>
      <c r="P21" s="327">
        <f>IFERROR(INDEX('Data Annex'!$K$1:$BS$4779,MATCH(P$1&amp;"|"&amp;$B21,'Data Annex'!$K$1:$K$4779,0),MATCH(P$2,'Data Annex'!$K$1:$BS$1,0)),"")</f>
        <v>1.5968864688091697E-6</v>
      </c>
      <c r="Q21" s="298">
        <f t="shared" si="1"/>
        <v>0.30515052056449143</v>
      </c>
      <c r="R21" s="298">
        <f t="shared" si="2"/>
        <v>0.29905745661293004</v>
      </c>
      <c r="S21" s="327">
        <f t="shared" si="3"/>
        <v>0.30310039383315712</v>
      </c>
      <c r="T21" s="298">
        <f>IFERROR(INDEX('Data Annex'!$K$1:$BS$4779,MATCH(T$1&amp;"|"&amp;$B21,'Data Annex'!$K$1:$K$4779,0),MATCH(T$2,'Data Annex'!$K$1:$BS$1,0)),"")</f>
        <v>1.2803000081217665E-2</v>
      </c>
      <c r="U21" s="298">
        <f>IFERROR(INDEX('Data Annex'!$K$1:$BS$4779,MATCH(U$1&amp;"|"&amp;$B21,'Data Annex'!$K$1:$K$4779,0),MATCH(U$2,'Data Annex'!$K$1:$BS$1,0)),"")</f>
        <v>1.2440372230949188E-2</v>
      </c>
      <c r="V21" s="299">
        <f>IFERROR(INDEX('Data Annex'!$K$1:$BS$4779,MATCH(V$1&amp;"|"&amp;$B21,'Data Annex'!$K$1:$K$4779,0),MATCH(V$2,'Data Annex'!$K$1:$BS$1,0)),"")</f>
        <v>1.24692519245099E-2</v>
      </c>
      <c r="W21"/>
    </row>
    <row r="22" spans="1:23" ht="21" customHeight="1">
      <c r="A22" s="10">
        <v>9</v>
      </c>
      <c r="B22" s="1" t="s">
        <v>18</v>
      </c>
      <c r="C22"/>
      <c r="D22" s="204" t="s">
        <v>18</v>
      </c>
      <c r="E22" s="279">
        <f>IFERROR(INDEX('Data Annex'!$K$1:$BS$4779,MATCH(E$1&amp;"|"&amp;$B22,'Data Annex'!$K$1:$K$4779,0),MATCH(E$2,'Data Annex'!$K$1:$BS$1,0)),"")</f>
        <v>200.30170621379995</v>
      </c>
      <c r="F22" s="279">
        <f>IFERROR(INDEX('Data Annex'!$K$1:$BS$4779,MATCH(F$1&amp;"|"&amp;$B22,'Data Annex'!$K$1:$K$4779,0),MATCH(F$2,'Data Annex'!$K$1:$BS$1,0)),"")</f>
        <v>208.15944269900001</v>
      </c>
      <c r="G22" s="280">
        <f>IFERROR(INDEX('Data Annex'!$K$1:$BS$4779,MATCH(G$1&amp;"|"&amp;$B22,'Data Annex'!$K$1:$K$4779,0),MATCH(G$2,'Data Annex'!$K$1:$BS$1,0)),"")</f>
        <v>209.7942631569</v>
      </c>
      <c r="H22" s="295">
        <f>IFERROR(INDEX('Data Annex'!$K$1:$BS$4779,MATCH(H$1&amp;"|"&amp;$B22,'Data Annex'!$K$1:$K$4779,0),MATCH(H$2,'Data Annex'!$K$1:$BS$1,0)),"")</f>
        <v>0.5892668759596823</v>
      </c>
      <c r="I22" s="295">
        <f>IFERROR(INDEX('Data Annex'!$K$1:$BS$4779,MATCH(I$1&amp;"|"&amp;$B22,'Data Annex'!$K$1:$K$4779,0),MATCH(I$2,'Data Annex'!$K$1:$BS$1,0)),"")</f>
        <v>0.54052736987818872</v>
      </c>
      <c r="J22" s="326">
        <f>IFERROR(INDEX('Data Annex'!$K$1:$BS$4779,MATCH(J$1&amp;"|"&amp;$B22,'Data Annex'!$K$1:$K$4779,0),MATCH(J$2,'Data Annex'!$K$1:$BS$1,0)),"")</f>
        <v>0.53004053925076411</v>
      </c>
      <c r="K22" s="295">
        <f>IFERROR(INDEX('Data Annex'!$K$1:$BS$4779,MATCH(K$1&amp;"|"&amp;$B22,'Data Annex'!$K$1:$K$4779,0),MATCH(K$2,'Data Annex'!$K$1:$BS$1,0)),"")</f>
        <v>0.69462530900305519</v>
      </c>
      <c r="L22" s="295">
        <f>IFERROR(INDEX('Data Annex'!$K$1:$BS$4779,MATCH(L$1&amp;"|"&amp;$B22,'Data Annex'!$K$1:$K$4779,0),MATCH(L$2,'Data Annex'!$K$1:$BS$1,0)),"")</f>
        <v>0.71773242835943529</v>
      </c>
      <c r="M22" s="296">
        <f>IFERROR(INDEX('Data Annex'!$K$1:$BS$4779,MATCH(M$1&amp;"|"&amp;$B22,'Data Annex'!$K$1:$K$4779,0),MATCH(M$2,'Data Annex'!$K$1:$BS$1,0)),"")</f>
        <v>0.7389869211979021</v>
      </c>
      <c r="N22" s="295">
        <f>IFERROR(INDEX('Data Annex'!$K$1:$BS$4779,MATCH(N$1&amp;"|"&amp;$B22,'Data Annex'!$K$1:$K$4779,0),MATCH(N$2,'Data Annex'!$K$1:$BS$1,0)),"")</f>
        <v>-0.29058540967131274</v>
      </c>
      <c r="O22" s="295">
        <f>IFERROR(INDEX('Data Annex'!$K$1:$BS$4779,MATCH(O$1&amp;"|"&amp;$B22,'Data Annex'!$K$1:$K$4779,0),MATCH(O$2,'Data Annex'!$K$1:$BS$1,0)),"")</f>
        <v>-0.25707641865029396</v>
      </c>
      <c r="P22" s="326">
        <f>IFERROR(INDEX('Data Annex'!$K$1:$BS$4779,MATCH(P$1&amp;"|"&amp;$B22,'Data Annex'!$K$1:$K$4779,0),MATCH(P$2,'Data Annex'!$K$1:$BS$1,0)),"")</f>
        <v>-0.25383876040725051</v>
      </c>
      <c r="Q22" s="295">
        <f t="shared" si="1"/>
        <v>-0.10206432859827295</v>
      </c>
      <c r="R22" s="295">
        <f t="shared" si="2"/>
        <v>-0.11412850573275542</v>
      </c>
      <c r="S22" s="326">
        <f t="shared" si="3"/>
        <v>-0.12694071312418578</v>
      </c>
      <c r="T22" s="295">
        <f>IFERROR(INDEX('Data Annex'!$K$1:$BS$4779,MATCH(T$1&amp;"|"&amp;$B22,'Data Annex'!$K$1:$K$4779,0),MATCH(T$2,'Data Annex'!$K$1:$BS$1,0)),"")</f>
        <v>0.10875755330684821</v>
      </c>
      <c r="U22" s="295">
        <f>IFERROR(INDEX('Data Annex'!$K$1:$BS$4779,MATCH(U$1&amp;"|"&amp;$B22,'Data Annex'!$K$1:$K$4779,0),MATCH(U$2,'Data Annex'!$K$1:$BS$1,0)),"")</f>
        <v>0.11294512614542536</v>
      </c>
      <c r="V22" s="296">
        <f>IFERROR(INDEX('Data Annex'!$K$1:$BS$4779,MATCH(V$1&amp;"|"&amp;$B22,'Data Annex'!$K$1:$K$4779,0),MATCH(V$2,'Data Annex'!$K$1:$BS$1,0)),"")</f>
        <v>0.11175201308277008</v>
      </c>
      <c r="W22"/>
    </row>
    <row r="23" spans="1:23" ht="21" customHeight="1">
      <c r="A23" s="2">
        <v>10</v>
      </c>
      <c r="B23" s="4" t="s">
        <v>19</v>
      </c>
      <c r="C23"/>
      <c r="D23" s="204" t="s">
        <v>19</v>
      </c>
      <c r="E23" s="281">
        <f>IFERROR(INDEX('Data Annex'!$K$1:$BS$4779,MATCH(E$1&amp;"|"&amp;$B23,'Data Annex'!$K$1:$K$4779,0),MATCH(E$2,'Data Annex'!$K$1:$BS$1,0)),"")</f>
        <v>41.204792173121994</v>
      </c>
      <c r="F23" s="281">
        <f>IFERROR(INDEX('Data Annex'!$K$1:$BS$4779,MATCH(F$1&amp;"|"&amp;$B23,'Data Annex'!$K$1:$K$4779,0),MATCH(F$2,'Data Annex'!$K$1:$BS$1,0)),"")</f>
        <v>41.826494572900721</v>
      </c>
      <c r="G23" s="282">
        <f>IFERROR(INDEX('Data Annex'!$K$1:$BS$4779,MATCH(G$1&amp;"|"&amp;$B23,'Data Annex'!$K$1:$K$4779,0),MATCH(G$2,'Data Annex'!$K$1:$BS$1,0)),"")</f>
        <v>42.505841306796512</v>
      </c>
      <c r="H23" s="298">
        <f>IFERROR(INDEX('Data Annex'!$K$1:$BS$4779,MATCH(H$1&amp;"|"&amp;$B23,'Data Annex'!$K$1:$K$4779,0),MATCH(H$2,'Data Annex'!$K$1:$BS$1,0)),"")</f>
        <v>0.18140607582564203</v>
      </c>
      <c r="I23" s="298">
        <f>IFERROR(INDEX('Data Annex'!$K$1:$BS$4779,MATCH(I$1&amp;"|"&amp;$B23,'Data Annex'!$K$1:$K$4779,0),MATCH(I$2,'Data Annex'!$K$1:$BS$1,0)),"")</f>
        <v>0.1814872121901995</v>
      </c>
      <c r="J23" s="327">
        <f>IFERROR(INDEX('Data Annex'!$K$1:$BS$4779,MATCH(J$1&amp;"|"&amp;$B23,'Data Annex'!$K$1:$K$4779,0),MATCH(J$2,'Data Annex'!$K$1:$BS$1,0)),"")</f>
        <v>0.17508438440591018</v>
      </c>
      <c r="K23" s="298">
        <f>IFERROR(INDEX('Data Annex'!$K$1:$BS$4779,MATCH(K$1&amp;"|"&amp;$B23,'Data Annex'!$K$1:$K$4779,0),MATCH(K$2,'Data Annex'!$K$1:$BS$1,0)),"")</f>
        <v>0.79460495438377188</v>
      </c>
      <c r="L23" s="298">
        <f>IFERROR(INDEX('Data Annex'!$K$1:$BS$4779,MATCH(L$1&amp;"|"&amp;$B23,'Data Annex'!$K$1:$K$4779,0),MATCH(L$2,'Data Annex'!$K$1:$BS$1,0)),"")</f>
        <v>0.7882004825290998</v>
      </c>
      <c r="M23" s="299">
        <f>IFERROR(INDEX('Data Annex'!$K$1:$BS$4779,MATCH(M$1&amp;"|"&amp;$B23,'Data Annex'!$K$1:$K$4779,0),MATCH(M$2,'Data Annex'!$K$1:$BS$1,0)),"")</f>
        <v>0.79323830332041179</v>
      </c>
      <c r="N23" s="298">
        <f>IFERROR(INDEX('Data Annex'!$K$1:$BS$4779,MATCH(N$1&amp;"|"&amp;$B23,'Data Annex'!$K$1:$K$4779,0),MATCH(N$2,'Data Annex'!$K$1:$BS$1,0)),"")</f>
        <v>-1.960877818508969E-2</v>
      </c>
      <c r="O23" s="298">
        <f>IFERROR(INDEX('Data Annex'!$K$1:$BS$4779,MATCH(O$1&amp;"|"&amp;$B23,'Data Annex'!$K$1:$K$4779,0),MATCH(O$2,'Data Annex'!$K$1:$BS$1,0)),"")</f>
        <v>-1.9310698726496083E-2</v>
      </c>
      <c r="P23" s="327">
        <f>IFERROR(INDEX('Data Annex'!$K$1:$BS$4779,MATCH(P$1&amp;"|"&amp;$B23,'Data Annex'!$K$1:$K$4779,0),MATCH(P$2,'Data Annex'!$K$1:$BS$1,0)),"")</f>
        <v>-1.9829229208952047E-2</v>
      </c>
      <c r="Q23" s="298">
        <f t="shared" si="1"/>
        <v>-3.6048413054611636E-2</v>
      </c>
      <c r="R23" s="298">
        <f t="shared" si="2"/>
        <v>-2.9610105134996539E-2</v>
      </c>
      <c r="S23" s="327">
        <f t="shared" si="3"/>
        <v>-2.3780915942387661E-2</v>
      </c>
      <c r="T23" s="298">
        <f>IFERROR(INDEX('Data Annex'!$K$1:$BS$4779,MATCH(T$1&amp;"|"&amp;$B23,'Data Annex'!$K$1:$K$4779,0),MATCH(T$2,'Data Annex'!$K$1:$BS$1,0)),"")</f>
        <v>7.9646161030287391E-2</v>
      </c>
      <c r="U23" s="298">
        <f>IFERROR(INDEX('Data Annex'!$K$1:$BS$4779,MATCH(U$1&amp;"|"&amp;$B23,'Data Annex'!$K$1:$K$4779,0),MATCH(U$2,'Data Annex'!$K$1:$BS$1,0)),"")</f>
        <v>7.923310914219335E-2</v>
      </c>
      <c r="V23" s="299">
        <f>IFERROR(INDEX('Data Annex'!$K$1:$BS$4779,MATCH(V$1&amp;"|"&amp;$B23,'Data Annex'!$K$1:$K$4779,0),MATCH(V$2,'Data Annex'!$K$1:$BS$1,0)),"")</f>
        <v>7.528745742501769E-2</v>
      </c>
      <c r="W23"/>
    </row>
    <row r="24" spans="1:23" ht="21" customHeight="1">
      <c r="A24" s="2">
        <v>11</v>
      </c>
      <c r="B24" s="1" t="s">
        <v>20</v>
      </c>
      <c r="C24"/>
      <c r="D24" s="204" t="s">
        <v>20</v>
      </c>
      <c r="E24" s="279">
        <f>IFERROR(INDEX('Data Annex'!$K$1:$BS$4779,MATCH(E$1&amp;"|"&amp;$B24,'Data Annex'!$K$1:$K$4779,0),MATCH(E$2,'Data Annex'!$K$1:$BS$1,0)),"")</f>
        <v>457.23350663893001</v>
      </c>
      <c r="F24" s="279">
        <f>IFERROR(INDEX('Data Annex'!$K$1:$BS$4779,MATCH(F$1&amp;"|"&amp;$B24,'Data Annex'!$K$1:$K$4779,0),MATCH(F$2,'Data Annex'!$K$1:$BS$1,0)),"")</f>
        <v>483.96419386442562</v>
      </c>
      <c r="G24" s="280">
        <f>IFERROR(INDEX('Data Annex'!$K$1:$BS$4779,MATCH(G$1&amp;"|"&amp;$B24,'Data Annex'!$K$1:$K$4779,0),MATCH(G$2,'Data Annex'!$K$1:$BS$1,0)),"")</f>
        <v>486.56759955052934</v>
      </c>
      <c r="H24" s="295">
        <f>IFERROR(INDEX('Data Annex'!$K$1:$BS$4779,MATCH(H$1&amp;"|"&amp;$B24,'Data Annex'!$K$1:$K$4779,0),MATCH(H$2,'Data Annex'!$K$1:$BS$1,0)),"")</f>
        <v>0.31866378664696138</v>
      </c>
      <c r="I24" s="295">
        <f>IFERROR(INDEX('Data Annex'!$K$1:$BS$4779,MATCH(I$1&amp;"|"&amp;$B24,'Data Annex'!$K$1:$K$4779,0),MATCH(I$2,'Data Annex'!$K$1:$BS$1,0)),"")</f>
        <v>0.30659657888409131</v>
      </c>
      <c r="J24" s="326">
        <f>IFERROR(INDEX('Data Annex'!$K$1:$BS$4779,MATCH(J$1&amp;"|"&amp;$B24,'Data Annex'!$K$1:$K$4779,0),MATCH(J$2,'Data Annex'!$K$1:$BS$1,0)),"")</f>
        <v>0.30389109976739487</v>
      </c>
      <c r="K24" s="295">
        <f>IFERROR(INDEX('Data Annex'!$K$1:$BS$4779,MATCH(K$1&amp;"|"&amp;$B24,'Data Annex'!$K$1:$K$4779,0),MATCH(K$2,'Data Annex'!$K$1:$BS$1,0)),"")</f>
        <v>0.41440038758556602</v>
      </c>
      <c r="L24" s="295">
        <f>IFERROR(INDEX('Data Annex'!$K$1:$BS$4779,MATCH(L$1&amp;"|"&amp;$B24,'Data Annex'!$K$1:$K$4779,0),MATCH(L$2,'Data Annex'!$K$1:$BS$1,0)),"")</f>
        <v>0.3955124527222727</v>
      </c>
      <c r="M24" s="296">
        <f>IFERROR(INDEX('Data Annex'!$K$1:$BS$4779,MATCH(M$1&amp;"|"&amp;$B24,'Data Annex'!$K$1:$K$4779,0),MATCH(M$2,'Data Annex'!$K$1:$BS$1,0)),"")</f>
        <v>0.40382516781784072</v>
      </c>
      <c r="N24" s="295">
        <f>IFERROR(INDEX('Data Annex'!$K$1:$BS$4779,MATCH(N$1&amp;"|"&amp;$B24,'Data Annex'!$K$1:$K$4779,0),MATCH(N$2,'Data Annex'!$K$1:$BS$1,0)),"")</f>
        <v>-2.5182165382123943E-2</v>
      </c>
      <c r="O24" s="295">
        <f>IFERROR(INDEX('Data Annex'!$K$1:$BS$4779,MATCH(O$1&amp;"|"&amp;$B24,'Data Annex'!$K$1:$K$4779,0),MATCH(O$2,'Data Annex'!$K$1:$BS$1,0)),"")</f>
        <v>-9.3249561410954276E-3</v>
      </c>
      <c r="P24" s="326">
        <f>IFERROR(INDEX('Data Annex'!$K$1:$BS$4779,MATCH(P$1&amp;"|"&amp;$B24,'Data Annex'!$K$1:$K$4779,0),MATCH(P$2,'Data Annex'!$K$1:$BS$1,0)),"")</f>
        <v>-7.9601175142451179E-3</v>
      </c>
      <c r="Q24" s="295">
        <f t="shared" si="1"/>
        <v>0.2248632144747898</v>
      </c>
      <c r="R24" s="295">
        <f t="shared" si="2"/>
        <v>0.23426351367290538</v>
      </c>
      <c r="S24" s="326">
        <f t="shared" si="3"/>
        <v>0.23301318091681425</v>
      </c>
      <c r="T24" s="295">
        <f>IFERROR(INDEX('Data Annex'!$K$1:$BS$4779,MATCH(T$1&amp;"|"&amp;$B24,'Data Annex'!$K$1:$K$4779,0),MATCH(T$2,'Data Annex'!$K$1:$BS$1,0)),"")</f>
        <v>6.7254776674806727E-2</v>
      </c>
      <c r="U24" s="295">
        <f>IFERROR(INDEX('Data Annex'!$K$1:$BS$4779,MATCH(U$1&amp;"|"&amp;$B24,'Data Annex'!$K$1:$K$4779,0),MATCH(U$2,'Data Annex'!$K$1:$BS$1,0)),"")</f>
        <v>7.2952410861826023E-2</v>
      </c>
      <c r="V24" s="296">
        <f>IFERROR(INDEX('Data Annex'!$K$1:$BS$4779,MATCH(V$1&amp;"|"&amp;$B24,'Data Annex'!$K$1:$K$4779,0),MATCH(V$2,'Data Annex'!$K$1:$BS$1,0)),"")</f>
        <v>6.7230669012195238E-2</v>
      </c>
      <c r="W24"/>
    </row>
    <row r="25" spans="1:23" ht="21" customHeight="1">
      <c r="A25" s="2">
        <v>13</v>
      </c>
      <c r="B25" s="255" t="s">
        <v>22</v>
      </c>
      <c r="C25"/>
      <c r="D25" s="204" t="s">
        <v>22</v>
      </c>
      <c r="E25" s="281">
        <f>IFERROR(INDEX('Data Annex'!$K$1:$BS$4779,MATCH(E$1&amp;"|"&amp;$B25,'Data Annex'!$K$1:$K$4779,0),MATCH(E$2,'Data Annex'!$K$1:$BS$1,0)),"")</f>
        <v>21.96663623384967</v>
      </c>
      <c r="F25" s="281">
        <f>IFERROR(INDEX('Data Annex'!$K$1:$BS$4779,MATCH(F$1&amp;"|"&amp;$B25,'Data Annex'!$K$1:$K$4779,0),MATCH(F$2,'Data Annex'!$K$1:$BS$1,0)),"")</f>
        <v>21.755854496283135</v>
      </c>
      <c r="G25" s="282">
        <f>IFERROR(INDEX('Data Annex'!$K$1:$BS$4779,MATCH(G$1&amp;"|"&amp;$B25,'Data Annex'!$K$1:$K$4779,0),MATCH(G$2,'Data Annex'!$K$1:$BS$1,0)),"")</f>
        <v>23.633671315523628</v>
      </c>
      <c r="H25" s="298">
        <f>IFERROR(INDEX('Data Annex'!$K$1:$BS$4779,MATCH(H$1&amp;"|"&amp;$B25,'Data Annex'!$K$1:$K$4779,0),MATCH(H$2,'Data Annex'!$K$1:$BS$1,0)),"")</f>
        <v>0.77803978457537371</v>
      </c>
      <c r="I25" s="298">
        <f>IFERROR(INDEX('Data Annex'!$K$1:$BS$4779,MATCH(I$1&amp;"|"&amp;$B25,'Data Annex'!$K$1:$K$4779,0),MATCH(I$2,'Data Annex'!$K$1:$BS$1,0)),"")</f>
        <v>0.74404597371345116</v>
      </c>
      <c r="J25" s="327">
        <f>IFERROR(INDEX('Data Annex'!$K$1:$BS$4779,MATCH(J$1&amp;"|"&amp;$B25,'Data Annex'!$K$1:$K$4779,0),MATCH(J$2,'Data Annex'!$K$1:$BS$1,0)),"")</f>
        <v>0.68500936658309919</v>
      </c>
      <c r="K25" s="298">
        <f>IFERROR(INDEX('Data Annex'!$K$1:$BS$4779,MATCH(K$1&amp;"|"&amp;$B25,'Data Annex'!$K$1:$K$4779,0),MATCH(K$2,'Data Annex'!$K$1:$BS$1,0)),"")</f>
        <v>0.18304671501747405</v>
      </c>
      <c r="L25" s="298">
        <f>IFERROR(INDEX('Data Annex'!$K$1:$BS$4779,MATCH(L$1&amp;"|"&amp;$B25,'Data Annex'!$K$1:$K$4779,0),MATCH(L$2,'Data Annex'!$K$1:$BS$1,0)),"")</f>
        <v>0.29092294879293989</v>
      </c>
      <c r="M25" s="299">
        <f>IFERROR(INDEX('Data Annex'!$K$1:$BS$4779,MATCH(M$1&amp;"|"&amp;$B25,'Data Annex'!$K$1:$K$4779,0),MATCH(M$2,'Data Annex'!$K$1:$BS$1,0)),"")</f>
        <v>0.33021406793170893</v>
      </c>
      <c r="N25" s="298">
        <f>IFERROR(INDEX('Data Annex'!$K$1:$BS$4779,MATCH(N$1&amp;"|"&amp;$B25,'Data Annex'!$K$1:$K$4779,0),MATCH(N$2,'Data Annex'!$K$1:$BS$1,0)),"")</f>
        <v>-4.3689329842460115E-2</v>
      </c>
      <c r="O25" s="298">
        <f>IFERROR(INDEX('Data Annex'!$K$1:$BS$4779,MATCH(O$1&amp;"|"&amp;$B25,'Data Annex'!$K$1:$K$4779,0),MATCH(O$2,'Data Annex'!$K$1:$BS$1,0)),"")</f>
        <v>-4.2513146805059736E-2</v>
      </c>
      <c r="P25" s="327">
        <f>IFERROR(INDEX('Data Annex'!$K$1:$BS$4779,MATCH(P$1&amp;"|"&amp;$B25,'Data Annex'!$K$1:$K$4779,0),MATCH(P$2,'Data Annex'!$K$1:$BS$1,0)),"")</f>
        <v>-2.7359365395137589E-2</v>
      </c>
      <c r="Q25" s="298">
        <f t="shared" si="1"/>
        <v>5.5288680116993283E-2</v>
      </c>
      <c r="R25" s="298">
        <f t="shared" si="2"/>
        <v>-3.8420414790586312E-2</v>
      </c>
      <c r="S25" s="327">
        <f t="shared" si="3"/>
        <v>-3.0176581071343325E-2</v>
      </c>
      <c r="T25" s="298">
        <f>IFERROR(INDEX('Data Annex'!$K$1:$BS$4779,MATCH(T$1&amp;"|"&amp;$B25,'Data Annex'!$K$1:$K$4779,0),MATCH(T$2,'Data Annex'!$K$1:$BS$1,0)),"")</f>
        <v>2.7314150132619081E-2</v>
      </c>
      <c r="U25" s="298">
        <f>IFERROR(INDEX('Data Annex'!$K$1:$BS$4779,MATCH(U$1&amp;"|"&amp;$B25,'Data Annex'!$K$1:$K$4779,0),MATCH(U$2,'Data Annex'!$K$1:$BS$1,0)),"")</f>
        <v>4.5964639089254994E-2</v>
      </c>
      <c r="V25" s="299">
        <f>IFERROR(INDEX('Data Annex'!$K$1:$BS$4779,MATCH(V$1&amp;"|"&amp;$B25,'Data Annex'!$K$1:$K$4779,0),MATCH(V$2,'Data Annex'!$K$1:$BS$1,0)),"")</f>
        <v>4.2312511951672793E-2</v>
      </c>
      <c r="W25"/>
    </row>
    <row r="26" spans="1:23" ht="21" customHeight="1">
      <c r="A26" s="7">
        <v>14</v>
      </c>
      <c r="B26" s="1" t="s">
        <v>90</v>
      </c>
      <c r="C26"/>
      <c r="D26" s="204" t="s">
        <v>90</v>
      </c>
      <c r="E26" s="279">
        <f>IFERROR(INDEX('Data Annex'!$K$1:$BS$4779,MATCH(E$1&amp;"|"&amp;$B26,'Data Annex'!$K$1:$K$4779,0),MATCH(E$2,'Data Annex'!$K$1:$BS$1,0)),"")</f>
        <v>6.1954486522178724</v>
      </c>
      <c r="F26" s="279">
        <f>IFERROR(INDEX('Data Annex'!$K$1:$BS$4779,MATCH(F$1&amp;"|"&amp;$B26,'Data Annex'!$K$1:$K$4779,0),MATCH(F$2,'Data Annex'!$K$1:$BS$1,0)),"")</f>
        <v>5.9136492256000004</v>
      </c>
      <c r="G26" s="280">
        <f>IFERROR(INDEX('Data Annex'!$K$1:$BS$4779,MATCH(G$1&amp;"|"&amp;$B26,'Data Annex'!$K$1:$K$4779,0),MATCH(G$2,'Data Annex'!$K$1:$BS$1,0)),"")</f>
        <v>6.0247536555699996</v>
      </c>
      <c r="H26" s="295">
        <f>IFERROR(INDEX('Data Annex'!$K$1:$BS$4779,MATCH(H$1&amp;"|"&amp;$B26,'Data Annex'!$K$1:$K$4779,0),MATCH(H$2,'Data Annex'!$K$1:$BS$1,0)),"")</f>
        <v>0.35648196087606882</v>
      </c>
      <c r="I26" s="295">
        <f>IFERROR(INDEX('Data Annex'!$K$1:$BS$4779,MATCH(I$1&amp;"|"&amp;$B26,'Data Annex'!$K$1:$K$4779,0),MATCH(I$2,'Data Annex'!$K$1:$BS$1,0)),"")</f>
        <v>0.37280913842269936</v>
      </c>
      <c r="J26" s="326">
        <f>IFERROR(INDEX('Data Annex'!$K$1:$BS$4779,MATCH(J$1&amp;"|"&amp;$B26,'Data Annex'!$K$1:$K$4779,0),MATCH(J$2,'Data Annex'!$K$1:$BS$1,0)),"")</f>
        <v>0.36589620070058099</v>
      </c>
      <c r="K26" s="295">
        <f>IFERROR(INDEX('Data Annex'!$K$1:$BS$4779,MATCH(K$1&amp;"|"&amp;$B26,'Data Annex'!$K$1:$K$4779,0),MATCH(K$2,'Data Annex'!$K$1:$BS$1,0)),"")</f>
        <v>0.61719696032280225</v>
      </c>
      <c r="L26" s="295">
        <f>IFERROR(INDEX('Data Annex'!$K$1:$BS$4779,MATCH(L$1&amp;"|"&amp;$B26,'Data Annex'!$K$1:$K$4779,0),MATCH(L$2,'Data Annex'!$K$1:$BS$1,0)),"")</f>
        <v>0.6064281034129384</v>
      </c>
      <c r="M26" s="296">
        <f>IFERROR(INDEX('Data Annex'!$K$1:$BS$4779,MATCH(M$1&amp;"|"&amp;$B26,'Data Annex'!$K$1:$K$4779,0),MATCH(M$2,'Data Annex'!$K$1:$BS$1,0)),"")</f>
        <v>0.60546390322989663</v>
      </c>
      <c r="N26" s="295">
        <f>IFERROR(INDEX('Data Annex'!$K$1:$BS$4779,MATCH(N$1&amp;"|"&amp;$B26,'Data Annex'!$K$1:$K$4779,0),MATCH(N$2,'Data Annex'!$K$1:$BS$1,0)),"")</f>
        <v>-1.1877658566133958E-2</v>
      </c>
      <c r="O26" s="295">
        <f>IFERROR(INDEX('Data Annex'!$K$1:$BS$4779,MATCH(O$1&amp;"|"&amp;$B26,'Data Annex'!$K$1:$K$4779,0),MATCH(O$2,'Data Annex'!$K$1:$BS$1,0)),"")</f>
        <v>-7.6877341004931441E-3</v>
      </c>
      <c r="P26" s="326">
        <f>IFERROR(INDEX('Data Annex'!$K$1:$BS$4779,MATCH(P$1&amp;"|"&amp;$B26,'Data Annex'!$K$1:$K$4779,0),MATCH(P$2,'Data Annex'!$K$1:$BS$1,0)),"")</f>
        <v>-3.4836659222731815E-4</v>
      </c>
      <c r="Q26" s="295">
        <f t="shared" si="1"/>
        <v>3.8198737367262953E-2</v>
      </c>
      <c r="R26" s="295">
        <f t="shared" si="2"/>
        <v>2.8450492264855382E-2</v>
      </c>
      <c r="S26" s="326">
        <f t="shared" si="3"/>
        <v>2.8988262661749649E-2</v>
      </c>
      <c r="T26" s="295">
        <f>IFERROR(INDEX('Data Annex'!$K$1:$BS$4779,MATCH(T$1&amp;"|"&amp;$B26,'Data Annex'!$K$1:$K$4779,0),MATCH(T$2,'Data Annex'!$K$1:$BS$1,0)),"")</f>
        <v>0</v>
      </c>
      <c r="U26" s="295">
        <f>IFERROR(INDEX('Data Annex'!$K$1:$BS$4779,MATCH(U$1&amp;"|"&amp;$B26,'Data Annex'!$K$1:$K$4779,0),MATCH(U$2,'Data Annex'!$K$1:$BS$1,0)),"")</f>
        <v>0</v>
      </c>
      <c r="V26" s="296">
        <f>IFERROR(INDEX('Data Annex'!$K$1:$BS$4779,MATCH(V$1&amp;"|"&amp;$B26,'Data Annex'!$K$1:$K$4779,0),MATCH(V$2,'Data Annex'!$K$1:$BS$1,0)),"")</f>
        <v>0</v>
      </c>
      <c r="W26"/>
    </row>
    <row r="27" spans="1:23" ht="21" customHeight="1">
      <c r="A27" s="2">
        <v>15</v>
      </c>
      <c r="B27" s="1" t="s">
        <v>23</v>
      </c>
      <c r="C27"/>
      <c r="D27" s="204" t="s">
        <v>23</v>
      </c>
      <c r="E27" s="281">
        <f>IFERROR(INDEX('Data Annex'!$K$1:$BS$4779,MATCH(E$1&amp;"|"&amp;$B27,'Data Annex'!$K$1:$K$4779,0),MATCH(E$2,'Data Annex'!$K$1:$BS$1,0)),"")</f>
        <v>12.254987384746576</v>
      </c>
      <c r="F27" s="281">
        <f>IFERROR(INDEX('Data Annex'!$K$1:$BS$4779,MATCH(F$1&amp;"|"&amp;$B27,'Data Annex'!$K$1:$K$4779,0),MATCH(F$2,'Data Annex'!$K$1:$BS$1,0)),"")</f>
        <v>13.38420355621135</v>
      </c>
      <c r="G27" s="282">
        <f>IFERROR(INDEX('Data Annex'!$K$1:$BS$4779,MATCH(G$1&amp;"|"&amp;$B27,'Data Annex'!$K$1:$K$4779,0),MATCH(G$2,'Data Annex'!$K$1:$BS$1,0)),"")</f>
        <v>13.588806569193675</v>
      </c>
      <c r="H27" s="298">
        <f>IFERROR(INDEX('Data Annex'!$K$1:$BS$4779,MATCH(H$1&amp;"|"&amp;$B27,'Data Annex'!$K$1:$K$4779,0),MATCH(H$2,'Data Annex'!$K$1:$BS$1,0)),"")</f>
        <v>0.17664690877939335</v>
      </c>
      <c r="I27" s="298">
        <f>IFERROR(INDEX('Data Annex'!$K$1:$BS$4779,MATCH(I$1&amp;"|"&amp;$B27,'Data Annex'!$K$1:$K$4779,0),MATCH(I$2,'Data Annex'!$K$1:$BS$1,0)),"")</f>
        <v>0.16829357330112563</v>
      </c>
      <c r="J27" s="327">
        <f>IFERROR(INDEX('Data Annex'!$K$1:$BS$4779,MATCH(J$1&amp;"|"&amp;$B27,'Data Annex'!$K$1:$K$4779,0),MATCH(J$2,'Data Annex'!$K$1:$BS$1,0)),"")</f>
        <v>0.1686608485479151</v>
      </c>
      <c r="K27" s="298">
        <f>IFERROR(INDEX('Data Annex'!$K$1:$BS$4779,MATCH(K$1&amp;"|"&amp;$B27,'Data Annex'!$K$1:$K$4779,0),MATCH(K$2,'Data Annex'!$K$1:$BS$1,0)),"")</f>
        <v>0.81225168873282627</v>
      </c>
      <c r="L27" s="298">
        <f>IFERROR(INDEX('Data Annex'!$K$1:$BS$4779,MATCH(L$1&amp;"|"&amp;$B27,'Data Annex'!$K$1:$K$4779,0),MATCH(L$2,'Data Annex'!$K$1:$BS$1,0)),"")</f>
        <v>0.83337993192001214</v>
      </c>
      <c r="M27" s="299">
        <f>IFERROR(INDEX('Data Annex'!$K$1:$BS$4779,MATCH(M$1&amp;"|"&amp;$B27,'Data Annex'!$K$1:$K$4779,0),MATCH(M$2,'Data Annex'!$K$1:$BS$1,0)),"")</f>
        <v>0.8294804516618679</v>
      </c>
      <c r="N27" s="298">
        <f>IFERROR(INDEX('Data Annex'!$K$1:$BS$4779,MATCH(N$1&amp;"|"&amp;$B27,'Data Annex'!$K$1:$K$4779,0),MATCH(N$2,'Data Annex'!$K$1:$BS$1,0)),"")</f>
        <v>-4.2988825539678746E-3</v>
      </c>
      <c r="O27" s="298">
        <f>IFERROR(INDEX('Data Annex'!$K$1:$BS$4779,MATCH(O$1&amp;"|"&amp;$B27,'Data Annex'!$K$1:$K$4779,0),MATCH(O$2,'Data Annex'!$K$1:$BS$1,0)),"")</f>
        <v>-3.2465030374125475E-4</v>
      </c>
      <c r="P27" s="327">
        <f>IFERROR(INDEX('Data Annex'!$K$1:$BS$4779,MATCH(P$1&amp;"|"&amp;$B27,'Data Annex'!$K$1:$K$4779,0),MATCH(P$2,'Data Annex'!$K$1:$BS$1,0)),"")</f>
        <v>-1.3703225744687068E-3</v>
      </c>
      <c r="Q27" s="298">
        <f t="shared" si="1"/>
        <v>1.540028504174823E-2</v>
      </c>
      <c r="R27" s="298">
        <f t="shared" si="2"/>
        <v>-1.3488549173964841E-3</v>
      </c>
      <c r="S27" s="327">
        <f t="shared" si="3"/>
        <v>3.2290223646857289E-3</v>
      </c>
      <c r="T27" s="298">
        <f>IFERROR(INDEX('Data Annex'!$K$1:$BS$4779,MATCH(T$1&amp;"|"&amp;$B27,'Data Annex'!$K$1:$K$4779,0),MATCH(T$2,'Data Annex'!$K$1:$BS$1,0)),"")</f>
        <v>0</v>
      </c>
      <c r="U27" s="298">
        <f>IFERROR(INDEX('Data Annex'!$K$1:$BS$4779,MATCH(U$1&amp;"|"&amp;$B27,'Data Annex'!$K$1:$K$4779,0),MATCH(U$2,'Data Annex'!$K$1:$BS$1,0)),"")</f>
        <v>0</v>
      </c>
      <c r="V27" s="299">
        <f>IFERROR(INDEX('Data Annex'!$K$1:$BS$4779,MATCH(V$1&amp;"|"&amp;$B27,'Data Annex'!$K$1:$K$4779,0),MATCH(V$2,'Data Annex'!$K$1:$BS$1,0)),"")</f>
        <v>0</v>
      </c>
      <c r="W27"/>
    </row>
    <row r="28" spans="1:23" ht="21" customHeight="1">
      <c r="A28" s="10">
        <v>16</v>
      </c>
      <c r="B28" s="1" t="s">
        <v>24</v>
      </c>
      <c r="C28"/>
      <c r="D28" s="204" t="s">
        <v>24</v>
      </c>
      <c r="E28" s="279">
        <f>IFERROR(INDEX('Data Annex'!$K$1:$BS$4779,MATCH(E$1&amp;"|"&amp;$B28,'Data Annex'!$K$1:$K$4779,0),MATCH(E$2,'Data Annex'!$K$1:$BS$1,0)),"")</f>
        <v>53.849836896779216</v>
      </c>
      <c r="F28" s="279">
        <f>IFERROR(INDEX('Data Annex'!$K$1:$BS$4779,MATCH(F$1&amp;"|"&amp;$B28,'Data Annex'!$K$1:$K$4779,0),MATCH(F$2,'Data Annex'!$K$1:$BS$1,0)),"")</f>
        <v>53.566246869379938</v>
      </c>
      <c r="G28" s="280">
        <f>IFERROR(INDEX('Data Annex'!$K$1:$BS$4779,MATCH(G$1&amp;"|"&amp;$B28,'Data Annex'!$K$1:$K$4779,0),MATCH(G$2,'Data Annex'!$K$1:$BS$1,0)),"")</f>
        <v>53.465790374069002</v>
      </c>
      <c r="H28" s="295">
        <f>IFERROR(INDEX('Data Annex'!$K$1:$BS$4779,MATCH(H$1&amp;"|"&amp;$B28,'Data Annex'!$K$1:$K$4779,0),MATCH(H$2,'Data Annex'!$K$1:$BS$1,0)),"")</f>
        <v>0.35954449798969412</v>
      </c>
      <c r="I28" s="295">
        <f>IFERROR(INDEX('Data Annex'!$K$1:$BS$4779,MATCH(I$1&amp;"|"&amp;$B28,'Data Annex'!$K$1:$K$4779,0),MATCH(I$2,'Data Annex'!$K$1:$BS$1,0)),"")</f>
        <v>0.28422626461126216</v>
      </c>
      <c r="J28" s="326">
        <f>IFERROR(INDEX('Data Annex'!$K$1:$BS$4779,MATCH(J$1&amp;"|"&amp;$B28,'Data Annex'!$K$1:$K$4779,0),MATCH(J$2,'Data Annex'!$K$1:$BS$1,0)),"")</f>
        <v>0.30586904881209065</v>
      </c>
      <c r="K28" s="295">
        <f>IFERROR(INDEX('Data Annex'!$K$1:$BS$4779,MATCH(K$1&amp;"|"&amp;$B28,'Data Annex'!$K$1:$K$4779,0),MATCH(K$2,'Data Annex'!$K$1:$BS$1,0)),"")</f>
        <v>0.66600863663211007</v>
      </c>
      <c r="L28" s="295">
        <f>IFERROR(INDEX('Data Annex'!$K$1:$BS$4779,MATCH(L$1&amp;"|"&amp;$B28,'Data Annex'!$K$1:$K$4779,0),MATCH(L$2,'Data Annex'!$K$1:$BS$1,0)),"")</f>
        <v>0.76714684096878372</v>
      </c>
      <c r="M28" s="296">
        <f>IFERROR(INDEX('Data Annex'!$K$1:$BS$4779,MATCH(M$1&amp;"|"&amp;$B28,'Data Annex'!$K$1:$K$4779,0),MATCH(M$2,'Data Annex'!$K$1:$BS$1,0)),"")</f>
        <v>0.75029584446548725</v>
      </c>
      <c r="N28" s="295">
        <f>IFERROR(INDEX('Data Annex'!$K$1:$BS$4779,MATCH(N$1&amp;"|"&amp;$B28,'Data Annex'!$K$1:$K$4779,0),MATCH(N$2,'Data Annex'!$K$1:$BS$1,0)),"")</f>
        <v>-8.4855040792265635E-2</v>
      </c>
      <c r="O28" s="295">
        <f>IFERROR(INDEX('Data Annex'!$K$1:$BS$4779,MATCH(O$1&amp;"|"&amp;$B28,'Data Annex'!$K$1:$K$4779,0),MATCH(O$2,'Data Annex'!$K$1:$BS$1,0)),"")</f>
        <v>-8.3347958769985658E-2</v>
      </c>
      <c r="P28" s="326">
        <f>IFERROR(INDEX('Data Annex'!$K$1:$BS$4779,MATCH(P$1&amp;"|"&amp;$B28,'Data Annex'!$K$1:$K$4779,0),MATCH(P$2,'Data Annex'!$K$1:$BS$1,0)),"")</f>
        <v>-6.0957383688846879E-2</v>
      </c>
      <c r="Q28" s="295">
        <f t="shared" si="1"/>
        <v>5.579570017517077E-3</v>
      </c>
      <c r="R28" s="295">
        <f t="shared" si="2"/>
        <v>-2.2031899357132692E-2</v>
      </c>
      <c r="S28" s="326">
        <f t="shared" si="3"/>
        <v>-4.9315735049531094E-2</v>
      </c>
      <c r="T28" s="295">
        <f>IFERROR(INDEX('Data Annex'!$K$1:$BS$4779,MATCH(T$1&amp;"|"&amp;$B28,'Data Annex'!$K$1:$K$4779,0),MATCH(T$2,'Data Annex'!$K$1:$BS$1,0)),"")</f>
        <v>5.3722336152944361E-2</v>
      </c>
      <c r="U28" s="295">
        <f>IFERROR(INDEX('Data Annex'!$K$1:$BS$4779,MATCH(U$1&amp;"|"&amp;$B28,'Data Annex'!$K$1:$K$4779,0),MATCH(U$2,'Data Annex'!$K$1:$BS$1,0)),"")</f>
        <v>5.4006752547072531E-2</v>
      </c>
      <c r="V28" s="296">
        <f>IFERROR(INDEX('Data Annex'!$K$1:$BS$4779,MATCH(V$1&amp;"|"&amp;$B28,'Data Annex'!$K$1:$K$4779,0),MATCH(V$2,'Data Annex'!$K$1:$BS$1,0)),"")</f>
        <v>5.4108225460800075E-2</v>
      </c>
      <c r="W28"/>
    </row>
    <row r="29" spans="1:23" ht="21" customHeight="1">
      <c r="A29" s="10">
        <v>17</v>
      </c>
      <c r="B29" s="1" t="s">
        <v>1386</v>
      </c>
      <c r="C29"/>
      <c r="D29" s="204" t="s">
        <v>1386</v>
      </c>
      <c r="E29" s="281">
        <f>IFERROR(INDEX('Data Annex'!$K$1:$BS$4779,MATCH(E$1&amp;"|"&amp;$B29,'Data Annex'!$K$1:$K$4779,0),MATCH(E$2,'Data Annex'!$K$1:$BS$1,0)),"")</f>
        <v>4.2845643095860728</v>
      </c>
      <c r="F29" s="281">
        <f>IFERROR(INDEX('Data Annex'!$K$1:$BS$4779,MATCH(F$1&amp;"|"&amp;$B29,'Data Annex'!$K$1:$K$4779,0),MATCH(F$2,'Data Annex'!$K$1:$BS$1,0)),"")</f>
        <v>4.6976937913337471</v>
      </c>
      <c r="G29" s="282">
        <f>IFERROR(INDEX('Data Annex'!$K$1:$BS$4779,MATCH(G$1&amp;"|"&amp;$B29,'Data Annex'!$K$1:$K$4779,0),MATCH(G$2,'Data Annex'!$K$1:$BS$1,0)),"")</f>
        <v>4.6117568501397344</v>
      </c>
      <c r="H29" s="298">
        <f>IFERROR(INDEX('Data Annex'!$K$1:$BS$4779,MATCH(H$1&amp;"|"&amp;$B29,'Data Annex'!$K$1:$K$4779,0),MATCH(H$2,'Data Annex'!$K$1:$BS$1,0)),"")</f>
        <v>0.34290686298094158</v>
      </c>
      <c r="I29" s="298">
        <f>IFERROR(INDEX('Data Annex'!$K$1:$BS$4779,MATCH(I$1&amp;"|"&amp;$B29,'Data Annex'!$K$1:$K$4779,0),MATCH(I$2,'Data Annex'!$K$1:$BS$1,0)),"")</f>
        <v>0.32287571840478196</v>
      </c>
      <c r="J29" s="327">
        <f>IFERROR(INDEX('Data Annex'!$K$1:$BS$4779,MATCH(J$1&amp;"|"&amp;$B29,'Data Annex'!$K$1:$K$4779,0),MATCH(J$2,'Data Annex'!$K$1:$BS$1,0)),"")</f>
        <v>0.31660510649289042</v>
      </c>
      <c r="K29" s="298">
        <f>IFERROR(INDEX('Data Annex'!$K$1:$BS$4779,MATCH(K$1&amp;"|"&amp;$B29,'Data Annex'!$K$1:$K$4779,0),MATCH(K$2,'Data Annex'!$K$1:$BS$1,0)),"")</f>
        <v>0.58464407689372955</v>
      </c>
      <c r="L29" s="298">
        <f>IFERROR(INDEX('Data Annex'!$K$1:$BS$4779,MATCH(L$1&amp;"|"&amp;$B29,'Data Annex'!$K$1:$K$4779,0),MATCH(L$2,'Data Annex'!$K$1:$BS$1,0)),"")</f>
        <v>0.61326282711462021</v>
      </c>
      <c r="M29" s="299">
        <f>IFERROR(INDEX('Data Annex'!$K$1:$BS$4779,MATCH(M$1&amp;"|"&amp;$B29,'Data Annex'!$K$1:$K$4779,0),MATCH(M$2,'Data Annex'!$K$1:$BS$1,0)),"")</f>
        <v>0.62653224135595154</v>
      </c>
      <c r="N29" s="298">
        <f>IFERROR(INDEX('Data Annex'!$K$1:$BS$4779,MATCH(N$1&amp;"|"&amp;$B29,'Data Annex'!$K$1:$K$4779,0),MATCH(N$2,'Data Annex'!$K$1:$BS$1,0)),"")</f>
        <v>0</v>
      </c>
      <c r="O29" s="298">
        <f>IFERROR(INDEX('Data Annex'!$K$1:$BS$4779,MATCH(O$1&amp;"|"&amp;$B29,'Data Annex'!$K$1:$K$4779,0),MATCH(O$2,'Data Annex'!$K$1:$BS$1,0)),"")</f>
        <v>0</v>
      </c>
      <c r="P29" s="327">
        <f>IFERROR(INDEX('Data Annex'!$K$1:$BS$4779,MATCH(P$1&amp;"|"&amp;$B29,'Data Annex'!$K$1:$K$4779,0),MATCH(P$2,'Data Annex'!$K$1:$BS$1,0)),"")</f>
        <v>0</v>
      </c>
      <c r="Q29" s="298">
        <f t="shared" si="1"/>
        <v>3.6148432561880543E-2</v>
      </c>
      <c r="R29" s="298">
        <f t="shared" si="2"/>
        <v>3.1062486883818789E-2</v>
      </c>
      <c r="S29" s="327">
        <f t="shared" si="3"/>
        <v>2.321696717074867E-2</v>
      </c>
      <c r="T29" s="298">
        <f>IFERROR(INDEX('Data Annex'!$K$1:$BS$4779,MATCH(T$1&amp;"|"&amp;$B29,'Data Annex'!$K$1:$K$4779,0),MATCH(T$2,'Data Annex'!$K$1:$BS$1,0)),"")</f>
        <v>3.630062756344838E-2</v>
      </c>
      <c r="U29" s="298">
        <f>IFERROR(INDEX('Data Annex'!$K$1:$BS$4779,MATCH(U$1&amp;"|"&amp;$B29,'Data Annex'!$K$1:$K$4779,0),MATCH(U$2,'Data Annex'!$K$1:$BS$1,0)),"")</f>
        <v>3.279896759677909E-2</v>
      </c>
      <c r="V29" s="299">
        <f>IFERROR(INDEX('Data Annex'!$K$1:$BS$4779,MATCH(V$1&amp;"|"&amp;$B29,'Data Annex'!$K$1:$K$4779,0),MATCH(V$2,'Data Annex'!$K$1:$BS$1,0)),"")</f>
        <v>3.3645684980409374E-2</v>
      </c>
      <c r="W29"/>
    </row>
    <row r="30" spans="1:23" ht="21" customHeight="1">
      <c r="A30" s="10">
        <v>18</v>
      </c>
      <c r="B30" s="1" t="s">
        <v>25</v>
      </c>
      <c r="C30"/>
      <c r="D30" s="204" t="s">
        <v>25</v>
      </c>
      <c r="E30" s="279">
        <f>IFERROR(INDEX('Data Annex'!$K$1:$BS$4779,MATCH(E$1&amp;"|"&amp;$B30,'Data Annex'!$K$1:$K$4779,0),MATCH(E$2,'Data Annex'!$K$1:$BS$1,0)),"")</f>
        <v>167.421772882</v>
      </c>
      <c r="F30" s="279">
        <f>IFERROR(INDEX('Data Annex'!$K$1:$BS$4779,MATCH(F$1&amp;"|"&amp;$B30,'Data Annex'!$K$1:$K$4779,0),MATCH(F$2,'Data Annex'!$K$1:$BS$1,0)),"")</f>
        <v>168.60102426099999</v>
      </c>
      <c r="G30" s="280">
        <f>IFERROR(INDEX('Data Annex'!$K$1:$BS$4779,MATCH(G$1&amp;"|"&amp;$B30,'Data Annex'!$K$1:$K$4779,0),MATCH(G$2,'Data Annex'!$K$1:$BS$1,0)),"")</f>
        <v>167.41284486088475</v>
      </c>
      <c r="H30" s="295">
        <f>IFERROR(INDEX('Data Annex'!$K$1:$BS$4779,MATCH(H$1&amp;"|"&amp;$B30,'Data Annex'!$K$1:$K$4779,0),MATCH(H$2,'Data Annex'!$K$1:$BS$1,0)),"")</f>
        <v>0.50156545956650889</v>
      </c>
      <c r="I30" s="295">
        <f>IFERROR(INDEX('Data Annex'!$K$1:$BS$4779,MATCH(I$1&amp;"|"&amp;$B30,'Data Annex'!$K$1:$K$4779,0),MATCH(I$2,'Data Annex'!$K$1:$BS$1,0)),"")</f>
        <v>0.49027413606953218</v>
      </c>
      <c r="J30" s="326">
        <f>IFERROR(INDEX('Data Annex'!$K$1:$BS$4779,MATCH(J$1&amp;"|"&amp;$B30,'Data Annex'!$K$1:$K$4779,0),MATCH(J$2,'Data Annex'!$K$1:$BS$1,0)),"")</f>
        <v>0.47896685413449958</v>
      </c>
      <c r="K30" s="295">
        <f>IFERROR(INDEX('Data Annex'!$K$1:$BS$4779,MATCH(K$1&amp;"|"&amp;$B30,'Data Annex'!$K$1:$K$4779,0),MATCH(K$2,'Data Annex'!$K$1:$BS$1,0)),"")</f>
        <v>0.42794089731983082</v>
      </c>
      <c r="L30" s="295">
        <f>IFERROR(INDEX('Data Annex'!$K$1:$BS$4779,MATCH(L$1&amp;"|"&amp;$B30,'Data Annex'!$K$1:$K$4779,0),MATCH(L$2,'Data Annex'!$K$1:$BS$1,0)),"")</f>
        <v>0.46736080656318446</v>
      </c>
      <c r="M30" s="296">
        <f>IFERROR(INDEX('Data Annex'!$K$1:$BS$4779,MATCH(M$1&amp;"|"&amp;$B30,'Data Annex'!$K$1:$K$4779,0),MATCH(M$2,'Data Annex'!$K$1:$BS$1,0)),"")</f>
        <v>0.48162298614542448</v>
      </c>
      <c r="N30" s="295">
        <f>IFERROR(INDEX('Data Annex'!$K$1:$BS$4779,MATCH(N$1&amp;"|"&amp;$B30,'Data Annex'!$K$1:$K$4779,0),MATCH(N$2,'Data Annex'!$K$1:$BS$1,0)),"")</f>
        <v>-5.9656864128654938E-2</v>
      </c>
      <c r="O30" s="295">
        <f>IFERROR(INDEX('Data Annex'!$K$1:$BS$4779,MATCH(O$1&amp;"|"&amp;$B30,'Data Annex'!$K$1:$K$4779,0),MATCH(O$2,'Data Annex'!$K$1:$BS$1,0)),"")</f>
        <v>-5.3172693744267689E-2</v>
      </c>
      <c r="P30" s="326">
        <f>IFERROR(INDEX('Data Annex'!$K$1:$BS$4779,MATCH(P$1&amp;"|"&amp;$B30,'Data Annex'!$K$1:$K$4779,0),MATCH(P$2,'Data Annex'!$K$1:$BS$1,0)),"")</f>
        <v>-4.760878432898806E-2</v>
      </c>
      <c r="Q30" s="295">
        <f t="shared" si="1"/>
        <v>3.8079775576701225E-2</v>
      </c>
      <c r="R30" s="295">
        <f t="shared" si="2"/>
        <v>8.4548649466878595E-3</v>
      </c>
      <c r="S30" s="326">
        <f t="shared" si="3"/>
        <v>-7.0318530250089439E-4</v>
      </c>
      <c r="T30" s="295">
        <f>IFERROR(INDEX('Data Annex'!$K$1:$BS$4779,MATCH(T$1&amp;"|"&amp;$B30,'Data Annex'!$K$1:$K$4779,0),MATCH(T$2,'Data Annex'!$K$1:$BS$1,0)),"")</f>
        <v>9.2070731665614025E-2</v>
      </c>
      <c r="U30" s="295">
        <f>IFERROR(INDEX('Data Annex'!$K$1:$BS$4779,MATCH(U$1&amp;"|"&amp;$B30,'Data Annex'!$K$1:$K$4779,0),MATCH(U$2,'Data Annex'!$K$1:$BS$1,0)),"")</f>
        <v>8.7082886164863191E-2</v>
      </c>
      <c r="V30" s="296">
        <f>IFERROR(INDEX('Data Annex'!$K$1:$BS$4779,MATCH(V$1&amp;"|"&amp;$B30,'Data Annex'!$K$1:$K$4779,0),MATCH(V$2,'Data Annex'!$K$1:$BS$1,0)),"")</f>
        <v>8.7722129351564898E-2</v>
      </c>
      <c r="W30"/>
    </row>
    <row r="31" spans="1:23" ht="21" customHeight="1">
      <c r="A31" s="10"/>
      <c r="B31" s="1" t="s">
        <v>5610</v>
      </c>
      <c r="C31"/>
      <c r="D31" s="204" t="s">
        <v>5610</v>
      </c>
      <c r="E31" s="281">
        <f>IFERROR(INDEX('Data Annex'!$K$1:$BS$4779,MATCH(E$1&amp;"|"&amp;$B31,'Data Annex'!$K$1:$K$4779,0),MATCH(E$2,'Data Annex'!$K$1:$BS$1,0)),"")</f>
        <v>7.3669587223829716</v>
      </c>
      <c r="F31" s="281">
        <f>IFERROR(INDEX('Data Annex'!$K$1:$BS$4779,MATCH(F$1&amp;"|"&amp;$B31,'Data Annex'!$K$1:$K$4779,0),MATCH(F$2,'Data Annex'!$K$1:$BS$1,0)),"")</f>
        <v>7.6858718700733988</v>
      </c>
      <c r="G31" s="282">
        <f>IFERROR(INDEX('Data Annex'!$K$1:$BS$4779,MATCH(G$1&amp;"|"&amp;$B31,'Data Annex'!$K$1:$K$4779,0),MATCH(G$2,'Data Annex'!$K$1:$BS$1,0)),"")</f>
        <v>8.092104860513075</v>
      </c>
      <c r="H31" s="298">
        <f>IFERROR(INDEX('Data Annex'!$K$1:$BS$4779,MATCH(H$1&amp;"|"&amp;$B31,'Data Annex'!$K$1:$K$4779,0),MATCH(H$2,'Data Annex'!$K$1:$BS$1,0)),"")</f>
        <v>7.4726909533861505E-2</v>
      </c>
      <c r="I31" s="298">
        <f>IFERROR(INDEX('Data Annex'!$K$1:$BS$4779,MATCH(I$1&amp;"|"&amp;$B31,'Data Annex'!$K$1:$K$4779,0),MATCH(I$2,'Data Annex'!$K$1:$BS$1,0)),"")</f>
        <v>6.839197811493275E-2</v>
      </c>
      <c r="J31" s="327">
        <f>IFERROR(INDEX('Data Annex'!$K$1:$BS$4779,MATCH(J$1&amp;"|"&amp;$B31,'Data Annex'!$K$1:$K$4779,0),MATCH(J$2,'Data Annex'!$K$1:$BS$1,0)),"")</f>
        <v>6.8846363185494322E-2</v>
      </c>
      <c r="K31" s="298">
        <f>IFERROR(INDEX('Data Annex'!$K$1:$BS$4779,MATCH(K$1&amp;"|"&amp;$B31,'Data Annex'!$K$1:$K$4779,0),MATCH(K$2,'Data Annex'!$K$1:$BS$1,0)),"")</f>
        <v>0.94220152071756702</v>
      </c>
      <c r="L31" s="298">
        <f>IFERROR(INDEX('Data Annex'!$K$1:$BS$4779,MATCH(L$1&amp;"|"&amp;$B31,'Data Annex'!$K$1:$K$4779,0),MATCH(L$2,'Data Annex'!$K$1:$BS$1,0)),"")</f>
        <v>0.97204744972153501</v>
      </c>
      <c r="M31" s="299">
        <f>IFERROR(INDEX('Data Annex'!$K$1:$BS$4779,MATCH(M$1&amp;"|"&amp;$B31,'Data Annex'!$K$1:$K$4779,0),MATCH(M$2,'Data Annex'!$K$1:$BS$1,0)),"")</f>
        <v>0.99821673908142428</v>
      </c>
      <c r="N31" s="298">
        <f>IFERROR(INDEX('Data Annex'!$K$1:$BS$4779,MATCH(N$1&amp;"|"&amp;$B31,'Data Annex'!$K$1:$K$4779,0),MATCH(N$2,'Data Annex'!$K$1:$BS$1,0)),"")</f>
        <v>0.18142898981749772</v>
      </c>
      <c r="O31" s="298">
        <f>IFERROR(INDEX('Data Annex'!$K$1:$BS$4779,MATCH(O$1&amp;"|"&amp;$B31,'Data Annex'!$K$1:$K$4779,0),MATCH(O$2,'Data Annex'!$K$1:$BS$1,0)),"")</f>
        <v>0.16509703639976064</v>
      </c>
      <c r="P31" s="327">
        <f>IFERROR(INDEX('Data Annex'!$K$1:$BS$4779,MATCH(P$1&amp;"|"&amp;$B31,'Data Annex'!$K$1:$K$4779,0),MATCH(P$2,'Data Annex'!$K$1:$BS$1,0)),"")</f>
        <v>0.12141453291834232</v>
      </c>
      <c r="Q31" s="298">
        <f>IFERROR((1-H31-K31-N31-T31),"n.a.")</f>
        <v>-0.19835742006892626</v>
      </c>
      <c r="R31" s="298">
        <f>IFERROR((1-I31-L31-O31-U31),"n.a.")</f>
        <v>-0.20553646423622834</v>
      </c>
      <c r="S31" s="327">
        <f t="shared" ref="S31" si="4">1-J31-M31-P31-V31</f>
        <v>-0.18847763518526089</v>
      </c>
      <c r="T31" s="298">
        <f>IFERROR(INDEX('Data Annex'!$K$1:$BS$4779,MATCH(T$1&amp;"|"&amp;$B31,'Data Annex'!$K$1:$K$4779,0),MATCH(T$2,'Data Annex'!$K$1:$BS$1,0)),"")</f>
        <v>0</v>
      </c>
      <c r="U31" s="298">
        <f>IFERROR(INDEX('Data Annex'!$K$1:$BS$4779,MATCH(U$1&amp;"|"&amp;$B31,'Data Annex'!$K$1:$K$4779,0),MATCH(U$2,'Data Annex'!$K$1:$BS$1,0)),"")</f>
        <v>0</v>
      </c>
      <c r="V31" s="299">
        <f>IFERROR(INDEX('Data Annex'!$K$1:$BS$4779,MATCH(V$1&amp;"|"&amp;$B31,'Data Annex'!$K$1:$K$4779,0),MATCH(V$2,'Data Annex'!$K$1:$BS$1,0)),"")</f>
        <v>0</v>
      </c>
      <c r="W31"/>
    </row>
    <row r="32" spans="1:23" ht="21" customHeight="1">
      <c r="A32" s="2">
        <v>19</v>
      </c>
      <c r="B32" s="1" t="s">
        <v>98</v>
      </c>
      <c r="C32"/>
      <c r="D32" s="204" t="s">
        <v>98</v>
      </c>
      <c r="E32" s="279">
        <f>IFERROR(INDEX('Data Annex'!$K$1:$BS$4779,MATCH(E$1&amp;"|"&amp;$B32,'Data Annex'!$K$1:$K$4779,0),MATCH(E$2,'Data Annex'!$K$1:$BS$1,0)),"")</f>
        <v>2.6762649999999999</v>
      </c>
      <c r="F32" s="279">
        <f>IFERROR(INDEX('Data Annex'!$K$1:$BS$4779,MATCH(F$1&amp;"|"&amp;$B32,'Data Annex'!$K$1:$K$4779,0),MATCH(F$2,'Data Annex'!$K$1:$BS$1,0)),"")</f>
        <v>2.9767049999999999</v>
      </c>
      <c r="G32" s="280">
        <f>IFERROR(INDEX('Data Annex'!$K$1:$BS$4779,MATCH(G$1&amp;"|"&amp;$B32,'Data Annex'!$K$1:$K$4779,0),MATCH(G$2,'Data Annex'!$K$1:$BS$1,0)),"")</f>
        <v>2.9702860000000002</v>
      </c>
      <c r="H32" s="295">
        <f>IFERROR(INDEX('Data Annex'!$K$1:$BS$4779,MATCH(H$1&amp;"|"&amp;$B32,'Data Annex'!$K$1:$K$4779,0),MATCH(H$2,'Data Annex'!$K$1:$BS$1,0)),"")</f>
        <v>1.06101750013545</v>
      </c>
      <c r="I32" s="295">
        <f>IFERROR(INDEX('Data Annex'!$K$1:$BS$4779,MATCH(I$1&amp;"|"&amp;$B32,'Data Annex'!$K$1:$K$4779,0),MATCH(I$2,'Data Annex'!$K$1:$BS$1,0)),"")</f>
        <v>0.46398752983584191</v>
      </c>
      <c r="J32" s="326">
        <f>IFERROR(INDEX('Data Annex'!$K$1:$BS$4779,MATCH(J$1&amp;"|"&amp;$B32,'Data Annex'!$K$1:$K$4779,0),MATCH(J$2,'Data Annex'!$K$1:$BS$1,0)),"")</f>
        <v>0.47792367468991198</v>
      </c>
      <c r="K32" s="295">
        <f>IFERROR(INDEX('Data Annex'!$K$1:$BS$4779,MATCH(K$1&amp;"|"&amp;$B32,'Data Annex'!$K$1:$K$4779,0),MATCH(K$2,'Data Annex'!$K$1:$BS$1,0)),"")</f>
        <v>-0.22586216237928605</v>
      </c>
      <c r="L32" s="295">
        <f>IFERROR(INDEX('Data Annex'!$K$1:$BS$4779,MATCH(L$1&amp;"|"&amp;$B32,'Data Annex'!$K$1:$K$4779,0),MATCH(L$2,'Data Annex'!$K$1:$BS$1,0)),"")</f>
        <v>0.38104346920504384</v>
      </c>
      <c r="M32" s="296">
        <f>IFERROR(INDEX('Data Annex'!$K$1:$BS$4779,MATCH(M$1&amp;"|"&amp;$B32,'Data Annex'!$K$1:$K$4779,0),MATCH(M$2,'Data Annex'!$K$1:$BS$1,0)),"")</f>
        <v>0.38208913215764406</v>
      </c>
      <c r="N32" s="295">
        <f>IFERROR(INDEX('Data Annex'!$K$1:$BS$4779,MATCH(N$1&amp;"|"&amp;$B32,'Data Annex'!$K$1:$K$4779,0),MATCH(N$2,'Data Annex'!$K$1:$BS$1,0)),"")</f>
        <v>-3.0307163154620338E-3</v>
      </c>
      <c r="O32" s="295">
        <f>IFERROR(INDEX('Data Annex'!$K$1:$BS$4779,MATCH(O$1&amp;"|"&amp;$B32,'Data Annex'!$K$1:$K$4779,0),MATCH(O$2,'Data Annex'!$K$1:$BS$1,0)),"")</f>
        <v>-2.2763424659144925E-3</v>
      </c>
      <c r="P32" s="326">
        <f>IFERROR(INDEX('Data Annex'!$K$1:$BS$4779,MATCH(P$1&amp;"|"&amp;$B32,'Data Annex'!$K$1:$K$4779,0),MATCH(P$2,'Data Annex'!$K$1:$BS$1,0)),"")</f>
        <v>-1.8267601167025664E-3</v>
      </c>
      <c r="Q32" s="295">
        <f t="shared" si="1"/>
        <v>0.16787537855929804</v>
      </c>
      <c r="R32" s="295">
        <f t="shared" si="2"/>
        <v>0.15724534342502874</v>
      </c>
      <c r="S32" s="326">
        <f t="shared" si="3"/>
        <v>0.14181395326914648</v>
      </c>
      <c r="T32" s="295">
        <f>IFERROR(INDEX('Data Annex'!$K$1:$BS$4779,MATCH(T$1&amp;"|"&amp;$B32,'Data Annex'!$K$1:$K$4779,0),MATCH(T$2,'Data Annex'!$K$1:$BS$1,0)),"")</f>
        <v>0</v>
      </c>
      <c r="U32" s="295">
        <f>IFERROR(INDEX('Data Annex'!$K$1:$BS$4779,MATCH(U$1&amp;"|"&amp;$B32,'Data Annex'!$K$1:$K$4779,0),MATCH(U$2,'Data Annex'!$K$1:$BS$1,0)),"")</f>
        <v>0</v>
      </c>
      <c r="V32" s="296">
        <f>IFERROR(INDEX('Data Annex'!$K$1:$BS$4779,MATCH(V$1&amp;"|"&amp;$B32,'Data Annex'!$K$1:$K$4779,0),MATCH(V$2,'Data Annex'!$K$1:$BS$1,0)),"")</f>
        <v>0</v>
      </c>
      <c r="W32"/>
    </row>
    <row r="33" spans="1:23" ht="21" customHeight="1">
      <c r="A33" s="2">
        <v>20</v>
      </c>
      <c r="B33" s="1" t="s">
        <v>94</v>
      </c>
      <c r="C33"/>
      <c r="D33" s="204" t="s">
        <v>94</v>
      </c>
      <c r="E33" s="281">
        <f>IFERROR(INDEX('Data Annex'!$K$1:$BS$4779,MATCH(E$1&amp;"|"&amp;$B33,'Data Annex'!$K$1:$K$4779,0),MATCH(E$2,'Data Annex'!$K$1:$BS$1,0)),"")</f>
        <v>18.125188235780001</v>
      </c>
      <c r="F33" s="281">
        <f>IFERROR(INDEX('Data Annex'!$K$1:$BS$4779,MATCH(F$1&amp;"|"&amp;$B33,'Data Annex'!$K$1:$K$4779,0),MATCH(F$2,'Data Annex'!$K$1:$BS$1,0)),"")</f>
        <v>17.938132725400003</v>
      </c>
      <c r="G33" s="282">
        <f>IFERROR(INDEX('Data Annex'!$K$1:$BS$4779,MATCH(G$1&amp;"|"&amp;$B33,'Data Annex'!$K$1:$K$4779,0),MATCH(G$2,'Data Annex'!$K$1:$BS$1,0)),"")</f>
        <v>18.08907906057</v>
      </c>
      <c r="H33" s="298">
        <f>IFERROR(INDEX('Data Annex'!$K$1:$BS$4779,MATCH(H$1&amp;"|"&amp;$B33,'Data Annex'!$K$1:$K$4779,0),MATCH(H$2,'Data Annex'!$K$1:$BS$1,0)),"")</f>
        <v>0.40874549370886448</v>
      </c>
      <c r="I33" s="298">
        <f>IFERROR(INDEX('Data Annex'!$K$1:$BS$4779,MATCH(I$1&amp;"|"&amp;$B33,'Data Annex'!$K$1:$K$4779,0),MATCH(I$2,'Data Annex'!$K$1:$BS$1,0)),"")</f>
        <v>0.4130078156635334</v>
      </c>
      <c r="J33" s="327">
        <f>IFERROR(INDEX('Data Annex'!$K$1:$BS$4779,MATCH(J$1&amp;"|"&amp;$B33,'Data Annex'!$K$1:$K$4779,0),MATCH(J$2,'Data Annex'!$K$1:$BS$1,0)),"")</f>
        <v>0.40956142594063882</v>
      </c>
      <c r="K33" s="298">
        <f>IFERROR(INDEX('Data Annex'!$K$1:$BS$4779,MATCH(K$1&amp;"|"&amp;$B33,'Data Annex'!$K$1:$K$4779,0),MATCH(K$2,'Data Annex'!$K$1:$BS$1,0)),"")</f>
        <v>0.49561329114403097</v>
      </c>
      <c r="L33" s="298">
        <f>IFERROR(INDEX('Data Annex'!$K$1:$BS$4779,MATCH(L$1&amp;"|"&amp;$B33,'Data Annex'!$K$1:$K$4779,0),MATCH(L$2,'Data Annex'!$K$1:$BS$1,0)),"")</f>
        <v>0.51060155452862266</v>
      </c>
      <c r="M33" s="299">
        <f>IFERROR(INDEX('Data Annex'!$K$1:$BS$4779,MATCH(M$1&amp;"|"&amp;$B33,'Data Annex'!$K$1:$K$4779,0),MATCH(M$2,'Data Annex'!$K$1:$BS$1,0)),"")</f>
        <v>0.50589028824177418</v>
      </c>
      <c r="N33" s="298">
        <f>IFERROR(INDEX('Data Annex'!$K$1:$BS$4779,MATCH(N$1&amp;"|"&amp;$B33,'Data Annex'!$K$1:$K$4779,0),MATCH(N$2,'Data Annex'!$K$1:$BS$1,0)),"")</f>
        <v>7.2749283882582269E-2</v>
      </c>
      <c r="O33" s="298">
        <f>IFERROR(INDEX('Data Annex'!$K$1:$BS$4779,MATCH(O$1&amp;"|"&amp;$B33,'Data Annex'!$K$1:$K$4779,0),MATCH(O$2,'Data Annex'!$K$1:$BS$1,0)),"")</f>
        <v>7.6320105220398393E-2</v>
      </c>
      <c r="P33" s="327">
        <f>IFERROR(INDEX('Data Annex'!$K$1:$BS$4779,MATCH(P$1&amp;"|"&amp;$B33,'Data Annex'!$K$1:$K$4779,0),MATCH(P$2,'Data Annex'!$K$1:$BS$1,0)),"")</f>
        <v>7.0912344135090524E-2</v>
      </c>
      <c r="Q33" s="298">
        <f t="shared" si="1"/>
        <v>6.4206510705512448E-3</v>
      </c>
      <c r="R33" s="298">
        <f t="shared" si="2"/>
        <v>-1.6572515051639442E-2</v>
      </c>
      <c r="S33" s="327">
        <f t="shared" si="3"/>
        <v>-2.8682182584459613E-3</v>
      </c>
      <c r="T33" s="298">
        <f>IFERROR(INDEX('Data Annex'!$K$1:$BS$4779,MATCH(T$1&amp;"|"&amp;$B33,'Data Annex'!$K$1:$K$4779,0),MATCH(T$2,'Data Annex'!$K$1:$BS$1,0)),"")</f>
        <v>1.6471280193971038E-2</v>
      </c>
      <c r="U33" s="298">
        <f>IFERROR(INDEX('Data Annex'!$K$1:$BS$4779,MATCH(U$1&amp;"|"&amp;$B33,'Data Annex'!$K$1:$K$4779,0),MATCH(U$2,'Data Annex'!$K$1:$BS$1,0)),"")</f>
        <v>1.6643039639084995E-2</v>
      </c>
      <c r="V33" s="299">
        <f>IFERROR(INDEX('Data Annex'!$K$1:$BS$4779,MATCH(V$1&amp;"|"&amp;$B33,'Data Annex'!$K$1:$K$4779,0),MATCH(V$2,'Data Annex'!$K$1:$BS$1,0)),"")</f>
        <v>1.6504159940942436E-2</v>
      </c>
      <c r="W33"/>
    </row>
    <row r="34" spans="1:23" ht="21" customHeight="1">
      <c r="A34" s="2">
        <v>21</v>
      </c>
      <c r="B34" s="1" t="s">
        <v>99</v>
      </c>
      <c r="C34"/>
      <c r="D34" s="204" t="s">
        <v>99</v>
      </c>
      <c r="E34" s="279">
        <f>IFERROR(INDEX('Data Annex'!$K$1:$BS$4779,MATCH(E$1&amp;"|"&amp;$B34,'Data Annex'!$K$1:$K$4779,0),MATCH(E$2,'Data Annex'!$K$1:$BS$1,0)),"")</f>
        <v>4.5566308843699996</v>
      </c>
      <c r="F34" s="279">
        <f>IFERROR(INDEX('Data Annex'!$K$1:$BS$4779,MATCH(F$1&amp;"|"&amp;$B34,'Data Annex'!$K$1:$K$4779,0),MATCH(F$2,'Data Annex'!$K$1:$BS$1,0)),"")</f>
        <v>4.6009567956899993</v>
      </c>
      <c r="G34" s="280">
        <f>IFERROR(INDEX('Data Annex'!$K$1:$BS$4779,MATCH(G$1&amp;"|"&amp;$B34,'Data Annex'!$K$1:$K$4779,0),MATCH(G$2,'Data Annex'!$K$1:$BS$1,0)),"")</f>
        <v>4.6474986516899994</v>
      </c>
      <c r="H34" s="295">
        <f>IFERROR(INDEX('Data Annex'!$K$1:$BS$4779,MATCH(H$1&amp;"|"&amp;$B34,'Data Annex'!$K$1:$K$4779,0),MATCH(H$2,'Data Annex'!$K$1:$BS$1,0)),"")</f>
        <v>0.9196723273316868</v>
      </c>
      <c r="I34" s="295">
        <f>IFERROR(INDEX('Data Annex'!$K$1:$BS$4779,MATCH(I$1&amp;"|"&amp;$B34,'Data Annex'!$K$1:$K$4779,0),MATCH(I$2,'Data Annex'!$K$1:$BS$1,0)),"")</f>
        <v>0.91116400225212224</v>
      </c>
      <c r="J34" s="326">
        <f>IFERROR(INDEX('Data Annex'!$K$1:$BS$4779,MATCH(J$1&amp;"|"&amp;$B34,'Data Annex'!$K$1:$K$4779,0),MATCH(J$2,'Data Annex'!$K$1:$BS$1,0)),"")</f>
        <v>0.90203925215245717</v>
      </c>
      <c r="K34" s="295">
        <f>IFERROR(INDEX('Data Annex'!$K$1:$BS$4779,MATCH(K$1&amp;"|"&amp;$B34,'Data Annex'!$K$1:$K$4779,0),MATCH(K$2,'Data Annex'!$K$1:$BS$1,0)),"")</f>
        <v>0.10286185345355288</v>
      </c>
      <c r="L34" s="295">
        <f>IFERROR(INDEX('Data Annex'!$K$1:$BS$4779,MATCH(L$1&amp;"|"&amp;$B34,'Data Annex'!$K$1:$K$4779,0),MATCH(L$2,'Data Annex'!$K$1:$BS$1,0)),"")</f>
        <v>0.10750511387834528</v>
      </c>
      <c r="M34" s="296">
        <f>IFERROR(INDEX('Data Annex'!$K$1:$BS$4779,MATCH(M$1&amp;"|"&amp;$B34,'Data Annex'!$K$1:$K$4779,0),MATCH(M$2,'Data Annex'!$K$1:$BS$1,0)),"")</f>
        <v>0.11350135913825016</v>
      </c>
      <c r="N34" s="295">
        <f>IFERROR(INDEX('Data Annex'!$K$1:$BS$4779,MATCH(N$1&amp;"|"&amp;$B34,'Data Annex'!$K$1:$K$4779,0),MATCH(N$2,'Data Annex'!$K$1:$BS$1,0)),"")</f>
        <v>-2.5492502124420001E-3</v>
      </c>
      <c r="O34" s="295">
        <f>IFERROR(INDEX('Data Annex'!$K$1:$BS$4779,MATCH(O$1&amp;"|"&amp;$B34,'Data Annex'!$K$1:$K$4779,0),MATCH(O$2,'Data Annex'!$K$1:$BS$1,0)),"")</f>
        <v>-1.7109060592296816E-3</v>
      </c>
      <c r="P34" s="326">
        <f>IFERROR(INDEX('Data Annex'!$K$1:$BS$4779,MATCH(P$1&amp;"|"&amp;$B34,'Data Annex'!$K$1:$K$4779,0),MATCH(P$2,'Data Annex'!$K$1:$BS$1,0)),"")</f>
        <v>-7.0885183125379521E-4</v>
      </c>
      <c r="Q34" s="295">
        <f t="shared" si="1"/>
        <v>-1.9984930572797679E-2</v>
      </c>
      <c r="R34" s="295">
        <f t="shared" si="2"/>
        <v>-1.6958210071237843E-2</v>
      </c>
      <c r="S34" s="326">
        <f t="shared" si="3"/>
        <v>-1.4831759459453534E-2</v>
      </c>
      <c r="T34" s="295">
        <f>IFERROR(INDEX('Data Annex'!$K$1:$BS$4779,MATCH(T$1&amp;"|"&amp;$B34,'Data Annex'!$K$1:$K$4779,0),MATCH(T$2,'Data Annex'!$K$1:$BS$1,0)),"")</f>
        <v>0</v>
      </c>
      <c r="U34" s="295">
        <f>IFERROR(INDEX('Data Annex'!$K$1:$BS$4779,MATCH(U$1&amp;"|"&amp;$B34,'Data Annex'!$K$1:$K$4779,0),MATCH(U$2,'Data Annex'!$K$1:$BS$1,0)),"")</f>
        <v>0</v>
      </c>
      <c r="V34" s="296">
        <f>IFERROR(INDEX('Data Annex'!$K$1:$BS$4779,MATCH(V$1&amp;"|"&amp;$B34,'Data Annex'!$K$1:$K$4779,0),MATCH(V$2,'Data Annex'!$K$1:$BS$1,0)),"")</f>
        <v>0</v>
      </c>
      <c r="W34"/>
    </row>
    <row r="35" spans="1:23" ht="21" customHeight="1">
      <c r="A35" s="2">
        <v>22</v>
      </c>
      <c r="B35" s="1" t="s">
        <v>26</v>
      </c>
      <c r="C35"/>
      <c r="D35" s="204" t="s">
        <v>26</v>
      </c>
      <c r="E35" s="281">
        <f>IFERROR(INDEX('Data Annex'!$K$1:$BS$4779,MATCH(E$1&amp;"|"&amp;$B35,'Data Annex'!$K$1:$K$4779,0),MATCH(E$2,'Data Annex'!$K$1:$BS$1,0)),"")</f>
        <v>1.60749034777</v>
      </c>
      <c r="F35" s="281">
        <f>IFERROR(INDEX('Data Annex'!$K$1:$BS$4779,MATCH(F$1&amp;"|"&amp;$B35,'Data Annex'!$K$1:$K$4779,0),MATCH(F$2,'Data Annex'!$K$1:$BS$1,0)),"")</f>
        <v>1.6449434083200001</v>
      </c>
      <c r="G35" s="282">
        <f>IFERROR(INDEX('Data Annex'!$K$1:$BS$4779,MATCH(G$1&amp;"|"&amp;$B35,'Data Annex'!$K$1:$K$4779,0),MATCH(G$2,'Data Annex'!$K$1:$BS$1,0)),"")</f>
        <v>1.7917914690200001</v>
      </c>
      <c r="H35" s="298">
        <f>IFERROR(INDEX('Data Annex'!$K$1:$BS$4779,MATCH(H$1&amp;"|"&amp;$B35,'Data Annex'!$K$1:$K$4779,0),MATCH(H$2,'Data Annex'!$K$1:$BS$1,0)),"")</f>
        <v>0.50433472006514157</v>
      </c>
      <c r="I35" s="298">
        <f>IFERROR(INDEX('Data Annex'!$K$1:$BS$4779,MATCH(I$1&amp;"|"&amp;$B35,'Data Annex'!$K$1:$K$4779,0),MATCH(I$2,'Data Annex'!$K$1:$BS$1,0)),"")</f>
        <v>0.49285172392525711</v>
      </c>
      <c r="J35" s="327">
        <f>IFERROR(INDEX('Data Annex'!$K$1:$BS$4779,MATCH(J$1&amp;"|"&amp;$B35,'Data Annex'!$K$1:$K$4779,0),MATCH(J$2,'Data Annex'!$K$1:$BS$1,0)),"")</f>
        <v>0.45245956829642142</v>
      </c>
      <c r="K35" s="298">
        <f>IFERROR(INDEX('Data Annex'!$K$1:$BS$4779,MATCH(K$1&amp;"|"&amp;$B35,'Data Annex'!$K$1:$K$4779,0),MATCH(K$2,'Data Annex'!$K$1:$BS$1,0)),"")</f>
        <v>0.47250358554481087</v>
      </c>
      <c r="L35" s="298">
        <f>IFERROR(INDEX('Data Annex'!$K$1:$BS$4779,MATCH(L$1&amp;"|"&amp;$B35,'Data Annex'!$K$1:$K$4779,0),MATCH(L$2,'Data Annex'!$K$1:$BS$1,0)),"")</f>
        <v>0.49347180128770063</v>
      </c>
      <c r="M35" s="299">
        <f>IFERROR(INDEX('Data Annex'!$K$1:$BS$4779,MATCH(M$1&amp;"|"&amp;$B35,'Data Annex'!$K$1:$K$4779,0),MATCH(M$2,'Data Annex'!$K$1:$BS$1,0)),"")</f>
        <v>0.52658316675436101</v>
      </c>
      <c r="N35" s="298">
        <f>IFERROR(INDEX('Data Annex'!$K$1:$BS$4779,MATCH(N$1&amp;"|"&amp;$B35,'Data Annex'!$K$1:$K$4779,0),MATCH(N$2,'Data Annex'!$K$1:$BS$1,0)),"")</f>
        <v>3.2510036512814764E-3</v>
      </c>
      <c r="O35" s="298">
        <f>IFERROR(INDEX('Data Annex'!$K$1:$BS$4779,MATCH(O$1&amp;"|"&amp;$B35,'Data Annex'!$K$1:$K$4779,0),MATCH(O$2,'Data Annex'!$K$1:$BS$1,0)),"")</f>
        <v>6.2513074844940692E-3</v>
      </c>
      <c r="P35" s="327">
        <f>IFERROR(INDEX('Data Annex'!$K$1:$BS$4779,MATCH(P$1&amp;"|"&amp;$B35,'Data Annex'!$K$1:$K$4779,0),MATCH(P$2,'Data Annex'!$K$1:$BS$1,0)),"")</f>
        <v>8.0797079070356968E-3</v>
      </c>
      <c r="Q35" s="298">
        <f t="shared" si="1"/>
        <v>1.9910690738766085E-2</v>
      </c>
      <c r="R35" s="298">
        <f t="shared" si="2"/>
        <v>7.4251673025481895E-3</v>
      </c>
      <c r="S35" s="327">
        <f t="shared" si="3"/>
        <v>1.2877557042181872E-2</v>
      </c>
      <c r="T35" s="298">
        <f>IFERROR(INDEX('Data Annex'!$K$1:$BS$4779,MATCH(T$1&amp;"|"&amp;$B35,'Data Annex'!$K$1:$K$4779,0),MATCH(T$2,'Data Annex'!$K$1:$BS$1,0)),"")</f>
        <v>0</v>
      </c>
      <c r="U35" s="298">
        <f>IFERROR(INDEX('Data Annex'!$K$1:$BS$4779,MATCH(U$1&amp;"|"&amp;$B35,'Data Annex'!$K$1:$K$4779,0),MATCH(U$2,'Data Annex'!$K$1:$BS$1,0)),"")</f>
        <v>0</v>
      </c>
      <c r="V35" s="299">
        <f>IFERROR(INDEX('Data Annex'!$K$1:$BS$4779,MATCH(V$1&amp;"|"&amp;$B35,'Data Annex'!$K$1:$K$4779,0),MATCH(V$2,'Data Annex'!$K$1:$BS$1,0)),"")</f>
        <v>0</v>
      </c>
      <c r="W35"/>
    </row>
    <row r="36" spans="1:23" ht="21" customHeight="1">
      <c r="A36" s="7">
        <v>23</v>
      </c>
      <c r="B36" s="1" t="s">
        <v>27</v>
      </c>
      <c r="C36"/>
      <c r="D36" s="204" t="s">
        <v>27</v>
      </c>
      <c r="E36" s="279">
        <f>IFERROR(INDEX('Data Annex'!$K$1:$BS$4779,MATCH(E$1&amp;"|"&amp;$B36,'Data Annex'!$K$1:$K$4779,0),MATCH(E$2,'Data Annex'!$K$1:$BS$1,0)),"")</f>
        <v>132.77710988006632</v>
      </c>
      <c r="F36" s="279">
        <f>IFERROR(INDEX('Data Annex'!$K$1:$BS$4779,MATCH(F$1&amp;"|"&amp;$B36,'Data Annex'!$K$1:$K$4779,0),MATCH(F$2,'Data Annex'!$K$1:$BS$1,0)),"")</f>
        <v>137.86150982913998</v>
      </c>
      <c r="G36" s="280">
        <f>IFERROR(INDEX('Data Annex'!$K$1:$BS$4779,MATCH(G$1&amp;"|"&amp;$B36,'Data Annex'!$K$1:$K$4779,0),MATCH(G$2,'Data Annex'!$K$1:$BS$1,0)),"")</f>
        <v>136.3382061766147</v>
      </c>
      <c r="H36" s="295">
        <f>IFERROR(INDEX('Data Annex'!$K$1:$BS$4779,MATCH(H$1&amp;"|"&amp;$B36,'Data Annex'!$K$1:$K$4779,0),MATCH(H$2,'Data Annex'!$K$1:$BS$1,0)),"")</f>
        <v>0.33323965652762255</v>
      </c>
      <c r="I36" s="295">
        <f>IFERROR(INDEX('Data Annex'!$K$1:$BS$4779,MATCH(I$1&amp;"|"&amp;$B36,'Data Annex'!$K$1:$K$4779,0),MATCH(I$2,'Data Annex'!$K$1:$BS$1,0)),"")</f>
        <v>0.30904929756459337</v>
      </c>
      <c r="J36" s="326">
        <f>IFERROR(INDEX('Data Annex'!$K$1:$BS$4779,MATCH(J$1&amp;"|"&amp;$B36,'Data Annex'!$K$1:$K$4779,0),MATCH(J$2,'Data Annex'!$K$1:$BS$1,0)),"")</f>
        <v>0.30126136576524121</v>
      </c>
      <c r="K36" s="295">
        <f>IFERROR(INDEX('Data Annex'!$K$1:$BS$4779,MATCH(K$1&amp;"|"&amp;$B36,'Data Annex'!$K$1:$K$4779,0),MATCH(K$2,'Data Annex'!$K$1:$BS$1,0)),"")</f>
        <v>0.62755633491620988</v>
      </c>
      <c r="L36" s="295">
        <f>IFERROR(INDEX('Data Annex'!$K$1:$BS$4779,MATCH(L$1&amp;"|"&amp;$B36,'Data Annex'!$K$1:$K$4779,0),MATCH(L$2,'Data Annex'!$K$1:$BS$1,0)),"")</f>
        <v>0.63371888647431185</v>
      </c>
      <c r="M36" s="296">
        <f>IFERROR(INDEX('Data Annex'!$K$1:$BS$4779,MATCH(M$1&amp;"|"&amp;$B36,'Data Annex'!$K$1:$K$4779,0),MATCH(M$2,'Data Annex'!$K$1:$BS$1,0)),"")</f>
        <v>0.65110025071546063</v>
      </c>
      <c r="N36" s="295">
        <f>IFERROR(INDEX('Data Annex'!$K$1:$BS$4779,MATCH(N$1&amp;"|"&amp;$B36,'Data Annex'!$K$1:$K$4779,0),MATCH(N$2,'Data Annex'!$K$1:$BS$1,0)),"")</f>
        <v>-2.9328813282828735E-2</v>
      </c>
      <c r="O36" s="295">
        <f>IFERROR(INDEX('Data Annex'!$K$1:$BS$4779,MATCH(O$1&amp;"|"&amp;$B36,'Data Annex'!$K$1:$K$4779,0),MATCH(O$2,'Data Annex'!$K$1:$BS$1,0)),"")</f>
        <v>-2.4275900912065888E-2</v>
      </c>
      <c r="P36" s="326">
        <f>IFERROR(INDEX('Data Annex'!$K$1:$BS$4779,MATCH(P$1&amp;"|"&amp;$B36,'Data Annex'!$K$1:$K$4779,0),MATCH(P$2,'Data Annex'!$K$1:$BS$1,0)),"")</f>
        <v>-2.5397658428734204E-2</v>
      </c>
      <c r="Q36" s="295">
        <f t="shared" si="1"/>
        <v>-4.0464412868118763E-2</v>
      </c>
      <c r="R36" s="295">
        <f t="shared" si="2"/>
        <v>-3.4625071512824956E-2</v>
      </c>
      <c r="S36" s="326">
        <f t="shared" si="3"/>
        <v>-4.2314405050935866E-2</v>
      </c>
      <c r="T36" s="295">
        <f>IFERROR(INDEX('Data Annex'!$K$1:$BS$4779,MATCH(T$1&amp;"|"&amp;$B36,'Data Annex'!$K$1:$K$4779,0),MATCH(T$2,'Data Annex'!$K$1:$BS$1,0)),"")</f>
        <v>0.10899723470711507</v>
      </c>
      <c r="U36" s="295">
        <f>IFERROR(INDEX('Data Annex'!$K$1:$BS$4779,MATCH(U$1&amp;"|"&amp;$B36,'Data Annex'!$K$1:$K$4779,0),MATCH(U$2,'Data Annex'!$K$1:$BS$1,0)),"")</f>
        <v>0.11613278838598567</v>
      </c>
      <c r="V36" s="296">
        <f>IFERROR(INDEX('Data Annex'!$K$1:$BS$4779,MATCH(V$1&amp;"|"&amp;$B36,'Data Annex'!$K$1:$K$4779,0),MATCH(V$2,'Data Annex'!$K$1:$BS$1,0)),"")</f>
        <v>0.11535044699896824</v>
      </c>
      <c r="W36"/>
    </row>
    <row r="37" spans="1:23" ht="21" customHeight="1">
      <c r="A37" s="2">
        <v>24</v>
      </c>
      <c r="B37" s="1" t="s">
        <v>28</v>
      </c>
      <c r="C37"/>
      <c r="D37" s="204" t="s">
        <v>28</v>
      </c>
      <c r="E37" s="281">
        <f>IFERROR(INDEX('Data Annex'!$K$1:$BS$4779,MATCH(E$1&amp;"|"&amp;$B37,'Data Annex'!$K$1:$K$4779,0),MATCH(E$2,'Data Annex'!$K$1:$BS$1,0)),"")</f>
        <v>24.298765515608061</v>
      </c>
      <c r="F37" s="281">
        <f>IFERROR(INDEX('Data Annex'!$K$1:$BS$4779,MATCH(F$1&amp;"|"&amp;$B37,'Data Annex'!$K$1:$K$4779,0),MATCH(F$2,'Data Annex'!$K$1:$BS$1,0)),"")</f>
        <v>23.970886418891897</v>
      </c>
      <c r="G37" s="282">
        <f>IFERROR(INDEX('Data Annex'!$K$1:$BS$4779,MATCH(G$1&amp;"|"&amp;$B37,'Data Annex'!$K$1:$K$4779,0),MATCH(G$2,'Data Annex'!$K$1:$BS$1,0)),"")</f>
        <v>24.277084229971972</v>
      </c>
      <c r="H37" s="298">
        <f>IFERROR(INDEX('Data Annex'!$K$1:$BS$4779,MATCH(H$1&amp;"|"&amp;$B37,'Data Annex'!$K$1:$K$4779,0),MATCH(H$2,'Data Annex'!$K$1:$BS$1,0)),"")</f>
        <v>0.19404455571095391</v>
      </c>
      <c r="I37" s="298">
        <f>IFERROR(INDEX('Data Annex'!$K$1:$BS$4779,MATCH(I$1&amp;"|"&amp;$B37,'Data Annex'!$K$1:$K$4779,0),MATCH(I$2,'Data Annex'!$K$1:$BS$1,0)),"")</f>
        <v>0.18958942536289072</v>
      </c>
      <c r="J37" s="327">
        <f>IFERROR(INDEX('Data Annex'!$K$1:$BS$4779,MATCH(J$1&amp;"|"&amp;$B37,'Data Annex'!$K$1:$K$4779,0),MATCH(J$2,'Data Annex'!$K$1:$BS$1,0)),"")</f>
        <v>0.19039927364454681</v>
      </c>
      <c r="K37" s="298">
        <f>IFERROR(INDEX('Data Annex'!$K$1:$BS$4779,MATCH(K$1&amp;"|"&amp;$B37,'Data Annex'!$K$1:$K$4779,0),MATCH(K$2,'Data Annex'!$K$1:$BS$1,0)),"")</f>
        <v>0.8159492966542311</v>
      </c>
      <c r="L37" s="298">
        <f>IFERROR(INDEX('Data Annex'!$K$1:$BS$4779,MATCH(L$1&amp;"|"&amp;$B37,'Data Annex'!$K$1:$K$4779,0),MATCH(L$2,'Data Annex'!$K$1:$BS$1,0)),"")</f>
        <v>0.78710654172155969</v>
      </c>
      <c r="M37" s="299">
        <f>IFERROR(INDEX('Data Annex'!$K$1:$BS$4779,MATCH(M$1&amp;"|"&amp;$B37,'Data Annex'!$K$1:$K$4779,0),MATCH(M$2,'Data Annex'!$K$1:$BS$1,0)),"")</f>
        <v>0.78965004313558085</v>
      </c>
      <c r="N37" s="298">
        <f>IFERROR(INDEX('Data Annex'!$K$1:$BS$4779,MATCH(N$1&amp;"|"&amp;$B37,'Data Annex'!$K$1:$K$4779,0),MATCH(N$2,'Data Annex'!$K$1:$BS$1,0)),"")</f>
        <v>1.2953726487775931E-2</v>
      </c>
      <c r="O37" s="298">
        <f>IFERROR(INDEX('Data Annex'!$K$1:$BS$4779,MATCH(O$1&amp;"|"&amp;$B37,'Data Annex'!$K$1:$K$4779,0),MATCH(O$2,'Data Annex'!$K$1:$BS$1,0)),"")</f>
        <v>2.0682336878588128E-2</v>
      </c>
      <c r="P37" s="327">
        <f>IFERROR(INDEX('Data Annex'!$K$1:$BS$4779,MATCH(P$1&amp;"|"&amp;$B37,'Data Annex'!$K$1:$K$4779,0),MATCH(P$2,'Data Annex'!$K$1:$BS$1,0)),"")</f>
        <v>1.8144290338341099E-2</v>
      </c>
      <c r="Q37" s="298">
        <f>IFERROR((1-H37-K37-N37-T37),"n.a.")</f>
        <v>-9.4205042624916344E-2</v>
      </c>
      <c r="R37" s="298">
        <f>IFERROR((1-I37-L37-O37-U37),"n.a.")</f>
        <v>-9.1039428204504058E-2</v>
      </c>
      <c r="S37" s="327">
        <f>IFERROR((1-J37-M37-P37-V37),"n.a.")</f>
        <v>-9.1981823812400818E-2</v>
      </c>
      <c r="T37" s="298">
        <f>IFERROR(INDEX('Data Annex'!$K$1:$BS$4779,MATCH(T$1&amp;"|"&amp;$B37,'Data Annex'!$K$1:$K$4779,0),MATCH(T$2,'Data Annex'!$K$1:$BS$1,0)),"")</f>
        <v>7.1257463771955395E-2</v>
      </c>
      <c r="U37" s="298">
        <f>IFERROR(INDEX('Data Annex'!$K$1:$BS$4779,MATCH(U$1&amp;"|"&amp;$B37,'Data Annex'!$K$1:$K$4779,0),MATCH(U$2,'Data Annex'!$K$1:$BS$1,0)),"")</f>
        <v>9.366112424146554E-2</v>
      </c>
      <c r="V37" s="299">
        <f>IFERROR(INDEX('Data Annex'!$K$1:$BS$4779,MATCH(V$1&amp;"|"&amp;$B37,'Data Annex'!$K$1:$K$4779,0),MATCH(V$2,'Data Annex'!$K$1:$BS$1,0)),"")</f>
        <v>9.3788216693932086E-2</v>
      </c>
      <c r="W37"/>
    </row>
    <row r="38" spans="1:23" ht="21" customHeight="1">
      <c r="A38" s="10">
        <v>25</v>
      </c>
      <c r="B38" s="1" t="s">
        <v>29</v>
      </c>
      <c r="C38"/>
      <c r="D38" s="204" t="s">
        <v>29</v>
      </c>
      <c r="E38" s="279">
        <f>IFERROR(INDEX('Data Annex'!$K$1:$BS$4779,MATCH(E$1&amp;"|"&amp;$B38,'Data Annex'!$K$1:$K$4779,0),MATCH(E$2,'Data Annex'!$K$1:$BS$1,0)),"")</f>
        <v>19.415952911468128</v>
      </c>
      <c r="F38" s="279">
        <f>IFERROR(INDEX('Data Annex'!$K$1:$BS$4779,MATCH(F$1&amp;"|"&amp;$B38,'Data Annex'!$K$1:$K$4779,0),MATCH(F$2,'Data Annex'!$K$1:$BS$1,0)),"")</f>
        <v>20.185712411468575</v>
      </c>
      <c r="G38" s="280">
        <f>IFERROR(INDEX('Data Annex'!$K$1:$BS$4779,MATCH(G$1&amp;"|"&amp;$B38,'Data Annex'!$K$1:$K$4779,0),MATCH(G$2,'Data Annex'!$K$1:$BS$1,0)),"")</f>
        <v>20.594805762415024</v>
      </c>
      <c r="H38" s="295">
        <f>IFERROR(INDEX('Data Annex'!$K$1:$BS$4779,MATCH(H$1&amp;"|"&amp;$B38,'Data Annex'!$K$1:$K$4779,0),MATCH(H$2,'Data Annex'!$K$1:$BS$1,0)),"")</f>
        <v>0.21625312803958099</v>
      </c>
      <c r="I38" s="295">
        <f>IFERROR(INDEX('Data Annex'!$K$1:$BS$4779,MATCH(I$1&amp;"|"&amp;$B38,'Data Annex'!$K$1:$K$4779,0),MATCH(I$2,'Data Annex'!$K$1:$BS$1,0)),"")</f>
        <v>0.21036602958154965</v>
      </c>
      <c r="J38" s="326">
        <f>IFERROR(INDEX('Data Annex'!$K$1:$BS$4779,MATCH(J$1&amp;"|"&amp;$B38,'Data Annex'!$K$1:$K$4779,0),MATCH(J$2,'Data Annex'!$K$1:$BS$1,0)),"")</f>
        <v>0.21990940336507103</v>
      </c>
      <c r="K38" s="295">
        <f>IFERROR(INDEX('Data Annex'!$K$1:$BS$4779,MATCH(K$1&amp;"|"&amp;$B38,'Data Annex'!$K$1:$K$4779,0),MATCH(K$2,'Data Annex'!$K$1:$BS$1,0)),"")</f>
        <v>0.20223729927785991</v>
      </c>
      <c r="L38" s="295">
        <f>IFERROR(INDEX('Data Annex'!$K$1:$BS$4779,MATCH(L$1&amp;"|"&amp;$B38,'Data Annex'!$K$1:$K$4779,0),MATCH(L$2,'Data Annex'!$K$1:$BS$1,0)),"")</f>
        <v>0.17243838671404571</v>
      </c>
      <c r="M38" s="296">
        <f>IFERROR(INDEX('Data Annex'!$K$1:$BS$4779,MATCH(M$1&amp;"|"&amp;$B38,'Data Annex'!$K$1:$K$4779,0),MATCH(M$2,'Data Annex'!$K$1:$BS$1,0)),"")</f>
        <v>0.18051526372851168</v>
      </c>
      <c r="N38" s="295">
        <f>IFERROR(INDEX('Data Annex'!$K$1:$BS$4779,MATCH(N$1&amp;"|"&amp;$B38,'Data Annex'!$K$1:$K$4779,0),MATCH(N$2,'Data Annex'!$K$1:$BS$1,0)),"")</f>
        <v>-0.14809248635354344</v>
      </c>
      <c r="O38" s="295">
        <f>IFERROR(INDEX('Data Annex'!$K$1:$BS$4779,MATCH(O$1&amp;"|"&amp;$B38,'Data Annex'!$K$1:$K$4779,0),MATCH(O$2,'Data Annex'!$K$1:$BS$1,0)),"")</f>
        <v>-5.7214328743243288E-2</v>
      </c>
      <c r="P38" s="326">
        <f>IFERROR(INDEX('Data Annex'!$K$1:$BS$4779,MATCH(P$1&amp;"|"&amp;$B38,'Data Annex'!$K$1:$K$4779,0),MATCH(P$2,'Data Annex'!$K$1:$BS$1,0)),"")</f>
        <v>-5.1279687364516664E-2</v>
      </c>
      <c r="Q38" s="295">
        <f t="shared" ref="Q38:S44" si="5">1-H38-K38-N38-T38</f>
        <v>0.72960205903610253</v>
      </c>
      <c r="R38" s="295">
        <f t="shared" si="5"/>
        <v>0.67440991244764781</v>
      </c>
      <c r="S38" s="326">
        <f t="shared" si="5"/>
        <v>0.650855020270934</v>
      </c>
      <c r="T38" s="295">
        <f>IFERROR(INDEX('Data Annex'!$K$1:$BS$4779,MATCH(T$1&amp;"|"&amp;$B38,'Data Annex'!$K$1:$K$4779,0),MATCH(T$2,'Data Annex'!$K$1:$BS$1,0)),"")</f>
        <v>0</v>
      </c>
      <c r="U38" s="295">
        <f>IFERROR(INDEX('Data Annex'!$K$1:$BS$4779,MATCH(U$1&amp;"|"&amp;$B38,'Data Annex'!$K$1:$K$4779,0),MATCH(U$2,'Data Annex'!$K$1:$BS$1,0)),"")</f>
        <v>0</v>
      </c>
      <c r="V38" s="296">
        <f>IFERROR(INDEX('Data Annex'!$K$1:$BS$4779,MATCH(V$1&amp;"|"&amp;$B38,'Data Annex'!$K$1:$K$4779,0),MATCH(V$2,'Data Annex'!$K$1:$BS$1,0)),"")</f>
        <v>0</v>
      </c>
      <c r="W38"/>
    </row>
    <row r="39" spans="1:23" ht="19.5" customHeight="1">
      <c r="A39" s="10">
        <v>26</v>
      </c>
      <c r="B39" s="1" t="s">
        <v>30</v>
      </c>
      <c r="C39"/>
      <c r="D39" s="204" t="s">
        <v>30</v>
      </c>
      <c r="E39" s="281">
        <f>IFERROR(INDEX('Data Annex'!$K$1:$BS$4779,MATCH(E$1&amp;"|"&amp;$B39,'Data Annex'!$K$1:$K$4779,0),MATCH(E$2,'Data Annex'!$K$1:$BS$1,0)),"")</f>
        <v>19.305878048659999</v>
      </c>
      <c r="F39" s="281">
        <f>IFERROR(INDEX('Data Annex'!$K$1:$BS$4779,MATCH(F$1&amp;"|"&amp;$B39,'Data Annex'!$K$1:$K$4779,0),MATCH(F$2,'Data Annex'!$K$1:$BS$1,0)),"")</f>
        <v>20.232640380399001</v>
      </c>
      <c r="G39" s="282">
        <f>IFERROR(INDEX('Data Annex'!$K$1:$BS$4779,MATCH(G$1&amp;"|"&amp;$B39,'Data Annex'!$K$1:$K$4779,0),MATCH(G$2,'Data Annex'!$K$1:$BS$1,0)),"")</f>
        <v>21.201242077169997</v>
      </c>
      <c r="H39" s="298">
        <f>IFERROR(INDEX('Data Annex'!$K$1:$BS$4779,MATCH(H$1&amp;"|"&amp;$B39,'Data Annex'!$K$1:$K$4779,0),MATCH(H$2,'Data Annex'!$K$1:$BS$1,0)),"")</f>
        <v>0.50976448405894104</v>
      </c>
      <c r="I39" s="298">
        <f>IFERROR(INDEX('Data Annex'!$K$1:$BS$4779,MATCH(I$1&amp;"|"&amp;$B39,'Data Annex'!$K$1:$K$4779,0),MATCH(I$2,'Data Annex'!$K$1:$BS$1,0)),"")</f>
        <v>0.52012184630657043</v>
      </c>
      <c r="J39" s="327">
        <f>IFERROR(INDEX('Data Annex'!$K$1:$BS$4779,MATCH(J$1&amp;"|"&amp;$B39,'Data Annex'!$K$1:$K$4779,0),MATCH(J$2,'Data Annex'!$K$1:$BS$1,0)),"")</f>
        <v>0.49636602757260329</v>
      </c>
      <c r="K39" s="298">
        <f>IFERROR(INDEX('Data Annex'!$K$1:$BS$4779,MATCH(K$1&amp;"|"&amp;$B39,'Data Annex'!$K$1:$K$4779,0),MATCH(K$2,'Data Annex'!$K$1:$BS$1,0)),"")</f>
        <v>0.32301195637060576</v>
      </c>
      <c r="L39" s="298">
        <f>IFERROR(INDEX('Data Annex'!$K$1:$BS$4779,MATCH(L$1&amp;"|"&amp;$B39,'Data Annex'!$K$1:$K$4779,0),MATCH(L$2,'Data Annex'!$K$1:$BS$1,0)),"")</f>
        <v>0.30886470627353491</v>
      </c>
      <c r="M39" s="299">
        <f>IFERROR(INDEX('Data Annex'!$K$1:$BS$4779,MATCH(M$1&amp;"|"&amp;$B39,'Data Annex'!$K$1:$K$4779,0),MATCH(M$2,'Data Annex'!$K$1:$BS$1,0)),"")</f>
        <v>0.31586571564225546</v>
      </c>
      <c r="N39" s="298">
        <f>IFERROR(INDEX('Data Annex'!$K$1:$BS$4779,MATCH(N$1&amp;"|"&amp;$B39,'Data Annex'!$K$1:$K$4779,0),MATCH(N$2,'Data Annex'!$K$1:$BS$1,0)),"")</f>
        <v>-0.27801428700739872</v>
      </c>
      <c r="O39" s="298">
        <f>IFERROR(INDEX('Data Annex'!$K$1:$BS$4779,MATCH(O$1&amp;"|"&amp;$B39,'Data Annex'!$K$1:$K$4779,0),MATCH(O$2,'Data Annex'!$K$1:$BS$1,0)),"")</f>
        <v>-0.23766614113294343</v>
      </c>
      <c r="P39" s="327">
        <f>IFERROR(INDEX('Data Annex'!$K$1:$BS$4779,MATCH(P$1&amp;"|"&amp;$B39,'Data Annex'!$K$1:$K$4779,0),MATCH(P$2,'Data Annex'!$K$1:$BS$1,0)),"")</f>
        <v>-0.21422551064877321</v>
      </c>
      <c r="Q39" s="298">
        <f t="shared" si="5"/>
        <v>0.39366973273652883</v>
      </c>
      <c r="R39" s="298">
        <f t="shared" si="5"/>
        <v>0.35973909322928743</v>
      </c>
      <c r="S39" s="327">
        <f t="shared" si="5"/>
        <v>0.35580208811128855</v>
      </c>
      <c r="T39" s="298">
        <f>IFERROR(INDEX('Data Annex'!$K$1:$BS$4779,MATCH(T$1&amp;"|"&amp;$B39,'Data Annex'!$K$1:$K$4779,0),MATCH(T$2,'Data Annex'!$K$1:$BS$1,0)),"")</f>
        <v>5.1568113841323121E-2</v>
      </c>
      <c r="U39" s="298">
        <f>IFERROR(INDEX('Data Annex'!$K$1:$BS$4779,MATCH(U$1&amp;"|"&amp;$B39,'Data Annex'!$K$1:$K$4779,0),MATCH(U$2,'Data Annex'!$K$1:$BS$1,0)),"")</f>
        <v>4.894049532355068E-2</v>
      </c>
      <c r="V39" s="299">
        <f>IFERROR(INDEX('Data Annex'!$K$1:$BS$4779,MATCH(V$1&amp;"|"&amp;$B39,'Data Annex'!$K$1:$K$4779,0),MATCH(V$2,'Data Annex'!$K$1:$BS$1,0)),"")</f>
        <v>4.6191679322625925E-2</v>
      </c>
      <c r="W39"/>
    </row>
    <row r="40" spans="1:23" ht="21" customHeight="1">
      <c r="A40" s="10">
        <v>27</v>
      </c>
      <c r="B40" s="1" t="s">
        <v>100</v>
      </c>
      <c r="C40"/>
      <c r="D40" s="204" t="s">
        <v>100</v>
      </c>
      <c r="E40" s="279">
        <f>IFERROR(INDEX('Data Annex'!$K$1:$BS$4779,MATCH(E$1&amp;"|"&amp;$B40,'Data Annex'!$K$1:$K$4779,0),MATCH(E$2,'Data Annex'!$K$1:$BS$1,0)),"")</f>
        <v>5.5997568185707651</v>
      </c>
      <c r="F40" s="279">
        <f>IFERROR(INDEX('Data Annex'!$K$1:$BS$4779,MATCH(F$1&amp;"|"&amp;$B40,'Data Annex'!$K$1:$K$4779,0),MATCH(F$2,'Data Annex'!$K$1:$BS$1,0)),"")</f>
        <v>5.390935838591556</v>
      </c>
      <c r="G40" s="280">
        <f>IFERROR(INDEX('Data Annex'!$K$1:$BS$4779,MATCH(G$1&amp;"|"&amp;$B40,'Data Annex'!$K$1:$K$4779,0),MATCH(G$2,'Data Annex'!$K$1:$BS$1,0)),"")</f>
        <v>5.6836098597045988</v>
      </c>
      <c r="H40" s="295">
        <f>IFERROR(INDEX('Data Annex'!$K$1:$BS$4779,MATCH(H$1&amp;"|"&amp;$B40,'Data Annex'!$K$1:$K$4779,0),MATCH(H$2,'Data Annex'!$K$1:$BS$1,0)),"")</f>
        <v>0.46767846819928066</v>
      </c>
      <c r="I40" s="295">
        <f>IFERROR(INDEX('Data Annex'!$K$1:$BS$4779,MATCH(I$1&amp;"|"&amp;$B40,'Data Annex'!$K$1:$K$4779,0),MATCH(I$2,'Data Annex'!$K$1:$BS$1,0)),"")</f>
        <v>0.51885241981215025</v>
      </c>
      <c r="J40" s="326">
        <f>IFERROR(INDEX('Data Annex'!$K$1:$BS$4779,MATCH(J$1&amp;"|"&amp;$B40,'Data Annex'!$K$1:$K$4779,0),MATCH(J$2,'Data Annex'!$K$1:$BS$1,0)),"")</f>
        <v>0.4911504943165107</v>
      </c>
      <c r="K40" s="295">
        <f>IFERROR(INDEX('Data Annex'!$K$1:$BS$4779,MATCH(K$1&amp;"|"&amp;$B40,'Data Annex'!$K$1:$K$4779,0),MATCH(K$2,'Data Annex'!$K$1:$BS$1,0)),"")</f>
        <v>0.4726026524565578</v>
      </c>
      <c r="L40" s="295">
        <f>IFERROR(INDEX('Data Annex'!$K$1:$BS$4779,MATCH(L$1&amp;"|"&amp;$B40,'Data Annex'!$K$1:$K$4779,0),MATCH(L$2,'Data Annex'!$K$1:$BS$1,0)),"")</f>
        <v>0.4664657914706446</v>
      </c>
      <c r="M40" s="296">
        <f>IFERROR(INDEX('Data Annex'!$K$1:$BS$4779,MATCH(M$1&amp;"|"&amp;$B40,'Data Annex'!$K$1:$K$4779,0),MATCH(M$2,'Data Annex'!$K$1:$BS$1,0)),"")</f>
        <v>0.42645853646052256</v>
      </c>
      <c r="N40" s="295">
        <f>IFERROR(INDEX('Data Annex'!$K$1:$BS$4779,MATCH(N$1&amp;"|"&amp;$B40,'Data Annex'!$K$1:$K$4779,0),MATCH(N$2,'Data Annex'!$K$1:$BS$1,0)),"")</f>
        <v>-8.1243422305815091E-2</v>
      </c>
      <c r="O40" s="295">
        <f>IFERROR(INDEX('Data Annex'!$K$1:$BS$4779,MATCH(O$1&amp;"|"&amp;$B40,'Data Annex'!$K$1:$K$4779,0),MATCH(O$2,'Data Annex'!$K$1:$BS$1,0)),"")</f>
        <v>-5.7421729365686097E-2</v>
      </c>
      <c r="P40" s="326">
        <f>IFERROR(INDEX('Data Annex'!$K$1:$BS$4779,MATCH(P$1&amp;"|"&amp;$B40,'Data Annex'!$K$1:$K$4779,0),MATCH(P$2,'Data Annex'!$K$1:$BS$1,0)),"")</f>
        <v>-3.7398083700143019E-2</v>
      </c>
      <c r="Q40" s="295">
        <f t="shared" si="5"/>
        <v>0.11420681395231645</v>
      </c>
      <c r="R40" s="295">
        <f t="shared" si="5"/>
        <v>4.4445753082911356E-2</v>
      </c>
      <c r="S40" s="326">
        <f t="shared" si="5"/>
        <v>9.3566579773694314E-2</v>
      </c>
      <c r="T40" s="295">
        <f>IFERROR(INDEX('Data Annex'!$K$1:$BS$4779,MATCH(T$1&amp;"|"&amp;$B40,'Data Annex'!$K$1:$K$4779,0),MATCH(T$2,'Data Annex'!$K$1:$BS$1,0)),"")</f>
        <v>2.6755487697660129E-2</v>
      </c>
      <c r="U40" s="295">
        <f>IFERROR(INDEX('Data Annex'!$K$1:$BS$4779,MATCH(U$1&amp;"|"&amp;$B40,'Data Annex'!$K$1:$K$4779,0),MATCH(U$2,'Data Annex'!$K$1:$BS$1,0)),"")</f>
        <v>2.7657764999979899E-2</v>
      </c>
      <c r="V40" s="296">
        <f>IFERROR(INDEX('Data Annex'!$K$1:$BS$4779,MATCH(V$1&amp;"|"&amp;$B40,'Data Annex'!$K$1:$K$4779,0),MATCH(V$2,'Data Annex'!$K$1:$BS$1,0)),"")</f>
        <v>2.6222473149415448E-2</v>
      </c>
      <c r="W40"/>
    </row>
    <row r="41" spans="1:23" ht="21" customHeight="1">
      <c r="A41" s="2">
        <v>28</v>
      </c>
      <c r="B41" s="1" t="s">
        <v>31</v>
      </c>
      <c r="C41"/>
      <c r="D41" s="204" t="s">
        <v>31</v>
      </c>
      <c r="E41" s="281">
        <f>IFERROR(INDEX('Data Annex'!$K$1:$BS$4779,MATCH(E$1&amp;"|"&amp;$B41,'Data Annex'!$K$1:$K$4779,0),MATCH(E$2,'Data Annex'!$K$1:$BS$1,0)),"")</f>
        <v>52.320285380547119</v>
      </c>
      <c r="F41" s="281">
        <f>IFERROR(INDEX('Data Annex'!$K$1:$BS$4779,MATCH(F$1&amp;"|"&amp;$B41,'Data Annex'!$K$1:$K$4779,0),MATCH(F$2,'Data Annex'!$K$1:$BS$1,0)),"")</f>
        <v>54.207099589305002</v>
      </c>
      <c r="G41" s="282">
        <f>IFERROR(INDEX('Data Annex'!$K$1:$BS$4779,MATCH(G$1&amp;"|"&amp;$B41,'Data Annex'!$K$1:$K$4779,0),MATCH(G$2,'Data Annex'!$K$1:$BS$1,0)),"")</f>
        <v>55.214682136154472</v>
      </c>
      <c r="H41" s="298">
        <f>IFERROR(INDEX('Data Annex'!$K$1:$BS$4779,MATCH(H$1&amp;"|"&amp;$B41,'Data Annex'!$K$1:$K$4779,0),MATCH(H$2,'Data Annex'!$K$1:$BS$1,0)),"")</f>
        <v>0.14535556589292692</v>
      </c>
      <c r="I41" s="298">
        <f>IFERROR(INDEX('Data Annex'!$K$1:$BS$4779,MATCH(I$1&amp;"|"&amp;$B41,'Data Annex'!$K$1:$K$4779,0),MATCH(I$2,'Data Annex'!$K$1:$BS$1,0)),"")</f>
        <v>0.13335297640453347</v>
      </c>
      <c r="J41" s="327">
        <f>IFERROR(INDEX('Data Annex'!$K$1:$BS$4779,MATCH(J$1&amp;"|"&amp;$B41,'Data Annex'!$K$1:$K$4779,0),MATCH(J$2,'Data Annex'!$K$1:$BS$1,0)),"")</f>
        <v>0.13186684685735098</v>
      </c>
      <c r="K41" s="298">
        <f>IFERROR(INDEX('Data Annex'!$K$1:$BS$4779,MATCH(K$1&amp;"|"&amp;$B41,'Data Annex'!$K$1:$K$4779,0),MATCH(K$2,'Data Annex'!$K$1:$BS$1,0)),"")</f>
        <v>0.68628276681875466</v>
      </c>
      <c r="L41" s="298">
        <f>IFERROR(INDEX('Data Annex'!$K$1:$BS$4779,MATCH(L$1&amp;"|"&amp;$B41,'Data Annex'!$K$1:$K$4779,0),MATCH(L$2,'Data Annex'!$K$1:$BS$1,0)),"")</f>
        <v>0.7203111562145873</v>
      </c>
      <c r="M41" s="299">
        <f>IFERROR(INDEX('Data Annex'!$K$1:$BS$4779,MATCH(M$1&amp;"|"&amp;$B41,'Data Annex'!$K$1:$K$4779,0),MATCH(M$2,'Data Annex'!$K$1:$BS$1,0)),"")</f>
        <v>0.71630901581629536</v>
      </c>
      <c r="N41" s="298">
        <f>IFERROR(INDEX('Data Annex'!$K$1:$BS$4779,MATCH(N$1&amp;"|"&amp;$B41,'Data Annex'!$K$1:$K$4779,0),MATCH(N$2,'Data Annex'!$K$1:$BS$1,0)),"")</f>
        <v>5.1586002229226109E-2</v>
      </c>
      <c r="O41" s="298">
        <f>IFERROR(INDEX('Data Annex'!$K$1:$BS$4779,MATCH(O$1&amp;"|"&amp;$B41,'Data Annex'!$K$1:$K$4779,0),MATCH(O$2,'Data Annex'!$K$1:$BS$1,0)),"")</f>
        <v>5.5154922230586968E-2</v>
      </c>
      <c r="P41" s="327">
        <f>IFERROR(INDEX('Data Annex'!$K$1:$BS$4779,MATCH(P$1&amp;"|"&amp;$B41,'Data Annex'!$K$1:$K$4779,0),MATCH(P$2,'Data Annex'!$K$1:$BS$1,0)),"")</f>
        <v>4.788442527998308E-2</v>
      </c>
      <c r="Q41" s="298">
        <f t="shared" si="5"/>
        <v>3.5389946179986989E-2</v>
      </c>
      <c r="R41" s="298">
        <f t="shared" si="5"/>
        <v>3.9608544461581935E-3</v>
      </c>
      <c r="S41" s="327">
        <f t="shared" si="5"/>
        <v>2.0273624674910187E-2</v>
      </c>
      <c r="T41" s="298">
        <f>IFERROR(INDEX('Data Annex'!$K$1:$BS$4779,MATCH(T$1&amp;"|"&amp;$B41,'Data Annex'!$K$1:$K$4779,0),MATCH(T$2,'Data Annex'!$K$1:$BS$1,0)),"")</f>
        <v>8.1385718879105381E-2</v>
      </c>
      <c r="U41" s="298">
        <f>IFERROR(INDEX('Data Annex'!$K$1:$BS$4779,MATCH(U$1&amp;"|"&amp;$B41,'Data Annex'!$K$1:$K$4779,0),MATCH(U$2,'Data Annex'!$K$1:$BS$1,0)),"")</f>
        <v>8.7220090704134071E-2</v>
      </c>
      <c r="V41" s="299">
        <f>IFERROR(INDEX('Data Annex'!$K$1:$BS$4779,MATCH(V$1&amp;"|"&amp;$B41,'Data Annex'!$K$1:$K$4779,0),MATCH(V$2,'Data Annex'!$K$1:$BS$1,0)),"")</f>
        <v>8.3666087371460432E-2</v>
      </c>
      <c r="W41"/>
    </row>
    <row r="42" spans="1:23" ht="21" customHeight="1">
      <c r="A42" s="10">
        <v>29</v>
      </c>
      <c r="B42" s="1" t="s">
        <v>32</v>
      </c>
      <c r="C42"/>
      <c r="D42" s="204" t="s">
        <v>32</v>
      </c>
      <c r="E42" s="279">
        <f>IFERROR(INDEX('Data Annex'!$K$1:$BS$4779,MATCH(E$1&amp;"|"&amp;$B42,'Data Annex'!$K$1:$K$4779,0),MATCH(E$2,'Data Annex'!$K$1:$BS$1,0)),"")</f>
        <v>4.29370613659</v>
      </c>
      <c r="F42" s="279">
        <f>IFERROR(INDEX('Data Annex'!$K$1:$BS$4779,MATCH(F$1&amp;"|"&amp;$B42,'Data Annex'!$K$1:$K$4779,0),MATCH(F$2,'Data Annex'!$K$1:$BS$1,0)),"")</f>
        <v>4.54823231558</v>
      </c>
      <c r="G42" s="280">
        <f>IFERROR(INDEX('Data Annex'!$K$1:$BS$4779,MATCH(G$1&amp;"|"&amp;$B42,'Data Annex'!$K$1:$K$4779,0),MATCH(G$2,'Data Annex'!$K$1:$BS$1,0)),"")</f>
        <v>4.9978584588500006</v>
      </c>
      <c r="H42" s="295">
        <f>IFERROR(INDEX('Data Annex'!$K$1:$BS$4779,MATCH(H$1&amp;"|"&amp;$B42,'Data Annex'!$K$1:$K$4779,0),MATCH(H$2,'Data Annex'!$K$1:$BS$1,0)),"")</f>
        <v>0.32707822759741467</v>
      </c>
      <c r="I42" s="295">
        <f>IFERROR(INDEX('Data Annex'!$K$1:$BS$4779,MATCH(I$1&amp;"|"&amp;$B42,'Data Annex'!$K$1:$K$4779,0),MATCH(I$2,'Data Annex'!$K$1:$BS$1,0)),"")</f>
        <v>0.31833263837917369</v>
      </c>
      <c r="J42" s="326">
        <f>IFERROR(INDEX('Data Annex'!$K$1:$BS$4779,MATCH(J$1&amp;"|"&amp;$B42,'Data Annex'!$K$1:$K$4779,0),MATCH(J$2,'Data Annex'!$K$1:$BS$1,0)),"")</f>
        <v>0.2976976649559524</v>
      </c>
      <c r="K42" s="295">
        <f>IFERROR(INDEX('Data Annex'!$K$1:$BS$4779,MATCH(K$1&amp;"|"&amp;$B42,'Data Annex'!$K$1:$K$4779,0),MATCH(K$2,'Data Annex'!$K$1:$BS$1,0)),"")</f>
        <v>0.6657437042163733</v>
      </c>
      <c r="L42" s="295">
        <f>IFERROR(INDEX('Data Annex'!$K$1:$BS$4779,MATCH(L$1&amp;"|"&amp;$B42,'Data Annex'!$K$1:$K$4779,0),MATCH(L$2,'Data Annex'!$K$1:$BS$1,0)),"")</f>
        <v>0.66942680179733349</v>
      </c>
      <c r="M42" s="296">
        <f>IFERROR(INDEX('Data Annex'!$K$1:$BS$4779,MATCH(M$1&amp;"|"&amp;$B42,'Data Annex'!$K$1:$K$4779,0),MATCH(M$2,'Data Annex'!$K$1:$BS$1,0)),"")</f>
        <v>0.69070514726707788</v>
      </c>
      <c r="N42" s="295">
        <f>IFERROR(INDEX('Data Annex'!$K$1:$BS$4779,MATCH(N$1&amp;"|"&amp;$B42,'Data Annex'!$K$1:$K$4779,0),MATCH(N$2,'Data Annex'!$K$1:$BS$1,0)),"")</f>
        <v>-5.723302106211782E-2</v>
      </c>
      <c r="O42" s="295">
        <f>IFERROR(INDEX('Data Annex'!$K$1:$BS$4779,MATCH(O$1&amp;"|"&amp;$B42,'Data Annex'!$K$1:$K$4779,0),MATCH(O$2,'Data Annex'!$K$1:$BS$1,0)),"")</f>
        <v>-3.8881065574472309E-2</v>
      </c>
      <c r="P42" s="326">
        <f>IFERROR(INDEX('Data Annex'!$K$1:$BS$4779,MATCH(P$1&amp;"|"&amp;$B42,'Data Annex'!$K$1:$K$4779,0),MATCH(P$2,'Data Annex'!$K$1:$BS$1,0)),"")</f>
        <v>-2.2792747857491677E-2</v>
      </c>
      <c r="Q42" s="295">
        <f t="shared" si="5"/>
        <v>4.403684908911016E-2</v>
      </c>
      <c r="R42" s="295">
        <f t="shared" si="5"/>
        <v>3.1845345314453211E-2</v>
      </c>
      <c r="S42" s="326">
        <f t="shared" si="5"/>
        <v>1.6801002149492865E-2</v>
      </c>
      <c r="T42" s="295">
        <f>IFERROR(INDEX('Data Annex'!$K$1:$BS$4779,MATCH(T$1&amp;"|"&amp;$B42,'Data Annex'!$K$1:$K$4779,0),MATCH(T$2,'Data Annex'!$K$1:$BS$1,0)),"")</f>
        <v>2.0374240159219688E-2</v>
      </c>
      <c r="U42" s="295">
        <f>IFERROR(INDEX('Data Annex'!$K$1:$BS$4779,MATCH(U$1&amp;"|"&amp;$B42,'Data Annex'!$K$1:$K$4779,0),MATCH(U$2,'Data Annex'!$K$1:$BS$1,0)),"")</f>
        <v>1.9276280083511909E-2</v>
      </c>
      <c r="V42" s="296">
        <f>IFERROR(INDEX('Data Annex'!$K$1:$BS$4779,MATCH(V$1&amp;"|"&amp;$B42,'Data Annex'!$K$1:$K$4779,0),MATCH(V$2,'Data Annex'!$K$1:$BS$1,0)),"")</f>
        <v>1.7588933484968532E-2</v>
      </c>
      <c r="W42"/>
    </row>
    <row r="43" spans="1:23" ht="21" customHeight="1" thickBot="1">
      <c r="A43" s="10">
        <v>30</v>
      </c>
      <c r="B43" s="1" t="s">
        <v>93</v>
      </c>
      <c r="C43"/>
      <c r="D43" s="204" t="s">
        <v>93</v>
      </c>
      <c r="E43" s="281">
        <f>IFERROR(INDEX('Data Annex'!$K$1:$BS$4779,MATCH(E$1&amp;"|"&amp;$B43,'Data Annex'!$K$1:$K$4779,0),MATCH(E$2,'Data Annex'!$K$1:$BS$1,0)),"")</f>
        <v>4.8099788097799996</v>
      </c>
      <c r="F43" s="281">
        <f>IFERROR(INDEX('Data Annex'!$K$1:$BS$4779,MATCH(F$1&amp;"|"&amp;$B43,'Data Annex'!$K$1:$K$4779,0),MATCH(F$2,'Data Annex'!$K$1:$BS$1,0)),"")</f>
        <v>5.1702285871600004</v>
      </c>
      <c r="G43" s="282">
        <f>IFERROR(INDEX('Data Annex'!$K$1:$BS$4779,MATCH(G$1&amp;"|"&amp;$B43,'Data Annex'!$K$1:$K$4779,0),MATCH(G$2,'Data Annex'!$K$1:$BS$1,0)),"")</f>
        <v>5.3327703367700003</v>
      </c>
      <c r="H43" s="298">
        <f>IFERROR(INDEX('Data Annex'!$K$1:$BS$4779,MATCH(H$1&amp;"|"&amp;$B43,'Data Annex'!$K$1:$K$4779,0),MATCH(H$2,'Data Annex'!$K$1:$BS$1,0)),"")</f>
        <v>0.21141556506077652</v>
      </c>
      <c r="I43" s="298">
        <f>IFERROR(INDEX('Data Annex'!$K$1:$BS$4779,MATCH(I$1&amp;"|"&amp;$B43,'Data Annex'!$K$1:$K$4779,0),MATCH(I$2,'Data Annex'!$K$1:$BS$1,0)),"")</f>
        <v>0.21234992408780012</v>
      </c>
      <c r="J43" s="327">
        <f>IFERROR(INDEX('Data Annex'!$K$1:$BS$4779,MATCH(J$1&amp;"|"&amp;$B43,'Data Annex'!$K$1:$K$4779,0),MATCH(J$2,'Data Annex'!$K$1:$BS$1,0)),"")</f>
        <v>0.20595669260815008</v>
      </c>
      <c r="K43" s="298">
        <f>IFERROR(INDEX('Data Annex'!$K$1:$BS$4779,MATCH(K$1&amp;"|"&amp;$B43,'Data Annex'!$K$1:$K$4779,0),MATCH(K$2,'Data Annex'!$K$1:$BS$1,0)),"")</f>
        <v>0.71248861256142371</v>
      </c>
      <c r="L43" s="298">
        <f>IFERROR(INDEX('Data Annex'!$K$1:$BS$4779,MATCH(L$1&amp;"|"&amp;$B43,'Data Annex'!$K$1:$K$4779,0),MATCH(L$2,'Data Annex'!$K$1:$BS$1,0)),"")</f>
        <v>0.69230908653424894</v>
      </c>
      <c r="M43" s="299">
        <f>IFERROR(INDEX('Data Annex'!$K$1:$BS$4779,MATCH(M$1&amp;"|"&amp;$B43,'Data Annex'!$K$1:$K$4779,0),MATCH(M$2,'Data Annex'!$K$1:$BS$1,0)),"")</f>
        <v>0.69423072995533586</v>
      </c>
      <c r="N43" s="298">
        <f>IFERROR(INDEX('Data Annex'!$K$1:$BS$4779,MATCH(N$1&amp;"|"&amp;$B43,'Data Annex'!$K$1:$K$4779,0),MATCH(N$2,'Data Annex'!$K$1:$BS$1,0)),"")</f>
        <v>-1.4680503302098688E-3</v>
      </c>
      <c r="O43" s="298">
        <f>IFERROR(INDEX('Data Annex'!$K$1:$BS$4779,MATCH(O$1&amp;"|"&amp;$B43,'Data Annex'!$K$1:$K$4779,0),MATCH(O$2,'Data Annex'!$K$1:$BS$1,0)),"")</f>
        <v>-4.109647057533949E-4</v>
      </c>
      <c r="P43" s="327">
        <f>IFERROR(INDEX('Data Annex'!$K$1:$BS$4779,MATCH(P$1&amp;"|"&amp;$B43,'Data Annex'!$K$1:$K$4779,0),MATCH(P$2,'Data Annex'!$K$1:$BS$1,0)),"")</f>
        <v>-2.4924062280264026E-5</v>
      </c>
      <c r="Q43" s="298">
        <f t="shared" si="5"/>
        <v>-2.2228666715247064E-2</v>
      </c>
      <c r="R43" s="298">
        <f t="shared" si="5"/>
        <v>-1.6428772594493379E-2</v>
      </c>
      <c r="S43" s="327">
        <f t="shared" si="5"/>
        <v>-8.9239795649672798E-3</v>
      </c>
      <c r="T43" s="298">
        <f>IFERROR(INDEX('Data Annex'!$K$1:$BS$4779,MATCH(T$1&amp;"|"&amp;$B43,'Data Annex'!$K$1:$K$4779,0),MATCH(T$2,'Data Annex'!$K$1:$BS$1,0)),"")</f>
        <v>9.9792539423256707E-2</v>
      </c>
      <c r="U43" s="298">
        <f>IFERROR(INDEX('Data Annex'!$K$1:$BS$4779,MATCH(U$1&amp;"|"&amp;$B43,'Data Annex'!$K$1:$K$4779,0),MATCH(U$2,'Data Annex'!$K$1:$BS$1,0)),"")</f>
        <v>0.11218072667819766</v>
      </c>
      <c r="V43" s="299">
        <f>IFERROR(INDEX('Data Annex'!$K$1:$BS$4779,MATCH(V$1&amp;"|"&amp;$B43,'Data Annex'!$K$1:$K$4779,0),MATCH(V$2,'Data Annex'!$K$1:$BS$1,0)),"")</f>
        <v>0.1087614810637616</v>
      </c>
      <c r="W43"/>
    </row>
    <row r="44" spans="1:23" ht="21" customHeight="1" thickBot="1">
      <c r="A44" s="169">
        <v>99</v>
      </c>
      <c r="B44" s="184" t="s">
        <v>34</v>
      </c>
      <c r="C44"/>
      <c r="D44" s="205" t="s">
        <v>4546</v>
      </c>
      <c r="E44" s="187">
        <f>IFERROR(INDEX('Data Annex'!$K$1:$BS$4779,MATCH(E$1&amp;"|"&amp;$B44,'Data Annex'!$K$1:$K$4779,0),MATCH(E$2,'Data Annex'!$K$1:$BS$1,0)),"")</f>
        <v>1584.9626964291567</v>
      </c>
      <c r="F44" s="187">
        <f>IFERROR(INDEX('Data Annex'!$K$1:$BS$4779,MATCH(F$1&amp;"|"&amp;$B44,'Data Annex'!$K$1:$K$4779,0),MATCH(F$2,'Data Annex'!$K$1:$BS$1,0)),"")</f>
        <v>1645.0825542257655</v>
      </c>
      <c r="G44" s="328">
        <f>IFERROR(INDEX('Data Annex'!$K$1:$BS$4779,MATCH(G$1&amp;"|"&amp;$B44,'Data Annex'!$K$1:$K$4779,0),MATCH(G$2,'Data Annex'!$K$1:$BS$1,0)),"")</f>
        <v>1659.3229224191807</v>
      </c>
      <c r="H44" s="300">
        <f>IFERROR(INDEX('Data Annex'!$K$1:$BS$4779,MATCH(H$1&amp;"|"&amp;$B44,'Data Annex'!$K$1:$K$4779,0),MATCH(H$2,'Data Annex'!$K$1:$BS$1,0)),"")</f>
        <v>0.39055009831778886</v>
      </c>
      <c r="I44" s="300">
        <f>IFERROR(INDEX('Data Annex'!$K$1:$BS$4779,MATCH(I$1&amp;"|"&amp;$B44,'Data Annex'!$K$1:$K$4779,0),MATCH(I$2,'Data Annex'!$K$1:$BS$1,0)),"")</f>
        <v>0.36732887706771089</v>
      </c>
      <c r="J44" s="329">
        <f>IFERROR(INDEX('Data Annex'!$K$1:$BS$4779,MATCH(J$1&amp;"|"&amp;$B44,'Data Annex'!$K$1:$K$4779,0),MATCH(J$2,'Data Annex'!$K$1:$BS$1,0)),"")</f>
        <v>0.36134699352351846</v>
      </c>
      <c r="K44" s="300">
        <f>IFERROR(INDEX('Data Annex'!$K$1:$BS$4779,MATCH(K$1&amp;"|"&amp;$B44,'Data Annex'!$K$1:$K$4779,0),MATCH(K$2,'Data Annex'!$K$1:$BS$1,0)),"")</f>
        <v>0.52637444623214313</v>
      </c>
      <c r="L44" s="300">
        <f>IFERROR(INDEX('Data Annex'!$K$1:$BS$4779,MATCH(L$1&amp;"|"&amp;$B44,'Data Annex'!$K$1:$K$4779,0),MATCH(L$2,'Data Annex'!$K$1:$BS$1,0)),"")</f>
        <v>0.53282299053599269</v>
      </c>
      <c r="M44" s="301">
        <f>IFERROR(INDEX('Data Annex'!$K$1:$BS$4779,MATCH(M$1&amp;"|"&amp;$B44,'Data Annex'!$K$1:$K$4779,0),MATCH(M$2,'Data Annex'!$K$1:$BS$1,0)),"")</f>
        <v>0.54070962682780555</v>
      </c>
      <c r="N44" s="300">
        <f>IFERROR(INDEX('Data Annex'!$K$1:$BS$4779,MATCH(N$1&amp;"|"&amp;$B44,'Data Annex'!$K$1:$K$4779,0),MATCH(N$2,'Data Annex'!$K$1:$BS$1,0)),"")</f>
        <v>-6.8594718976253868E-2</v>
      </c>
      <c r="O44" s="300">
        <f>IFERROR(INDEX('Data Annex'!$K$1:$BS$4779,MATCH(O$1&amp;"|"&amp;$B44,'Data Annex'!$K$1:$K$4779,0),MATCH(O$2,'Data Annex'!$K$1:$BS$1,0)),"")</f>
        <v>-5.5313517140086629E-2</v>
      </c>
      <c r="P44" s="329">
        <f>IFERROR(INDEX('Data Annex'!$K$1:$BS$4779,MATCH(P$1&amp;"|"&amp;$B44,'Data Annex'!$K$1:$K$4779,0),MATCH(P$2,'Data Annex'!$K$1:$BS$1,0)),"")</f>
        <v>-5.2074610683623783E-2</v>
      </c>
      <c r="Q44" s="300">
        <f t="shared" si="5"/>
        <v>7.3084575121665996E-2</v>
      </c>
      <c r="R44" s="300">
        <f t="shared" si="5"/>
        <v>7.4033304242046141E-2</v>
      </c>
      <c r="S44" s="329">
        <f t="shared" si="5"/>
        <v>7.149657454519498E-2</v>
      </c>
      <c r="T44" s="300">
        <f>IFERROR(INDEX('Data Annex'!$K$1:$BS$4779,MATCH(T$1&amp;"|"&amp;$B44,'Data Annex'!$K$1:$K$4779,0),MATCH(T$2,'Data Annex'!$K$1:$BS$1,0)),"")</f>
        <v>7.8585599304655862E-2</v>
      </c>
      <c r="U44" s="300">
        <f>IFERROR(INDEX('Data Annex'!$K$1:$BS$4779,MATCH(U$1&amp;"|"&amp;$B44,'Data Annex'!$K$1:$K$4779,0),MATCH(U$2,'Data Annex'!$K$1:$BS$1,0)),"")</f>
        <v>8.112834529433692E-2</v>
      </c>
      <c r="V44" s="301">
        <f>IFERROR(INDEX('Data Annex'!$K$1:$BS$4779,MATCH(V$1&amp;"|"&amp;$B44,'Data Annex'!$K$1:$K$4779,0),MATCH(V$2,'Data Annex'!$K$1:$BS$1,0)),"")</f>
        <v>7.8521415787104754E-2</v>
      </c>
      <c r="W44"/>
    </row>
    <row r="45" spans="1:23" ht="15" customHeight="1">
      <c r="A45" s="2"/>
      <c r="B45" s="2"/>
      <c r="C45"/>
      <c r="D45"/>
      <c r="E45"/>
      <c r="F45" s="2"/>
      <c r="G45"/>
      <c r="H45"/>
      <c r="I45" s="2"/>
      <c r="J45"/>
      <c r="K45" s="2"/>
      <c r="L45" s="2"/>
      <c r="M45" s="2"/>
      <c r="N45" s="330"/>
      <c r="O45" s="330"/>
      <c r="P45" s="330"/>
      <c r="Q45" s="181"/>
      <c r="R45" s="181"/>
      <c r="S45" s="181"/>
      <c r="T45" s="181"/>
      <c r="U45" s="181"/>
      <c r="V45" s="181"/>
      <c r="W45" s="207"/>
    </row>
    <row r="46" spans="1:23" ht="15" customHeight="1">
      <c r="A46" s="2"/>
      <c r="B46" s="2"/>
      <c r="C46" s="2"/>
      <c r="D46" s="2"/>
      <c r="E46" s="2" t="s">
        <v>5189</v>
      </c>
      <c r="F46" s="2" t="s">
        <v>5189</v>
      </c>
      <c r="G46" s="2" t="s">
        <v>5189</v>
      </c>
      <c r="H46" s="2" t="s">
        <v>143</v>
      </c>
      <c r="I46" s="2" t="s">
        <v>143</v>
      </c>
      <c r="J46" s="2" t="s">
        <v>143</v>
      </c>
      <c r="K46" s="2" t="s">
        <v>144</v>
      </c>
      <c r="L46" s="2" t="s">
        <v>144</v>
      </c>
      <c r="M46" s="2" t="s">
        <v>144</v>
      </c>
      <c r="N46" s="2" t="s">
        <v>145</v>
      </c>
      <c r="O46" s="2" t="s">
        <v>145</v>
      </c>
      <c r="P46" s="2" t="s">
        <v>145</v>
      </c>
      <c r="Q46" s="2" t="s">
        <v>146</v>
      </c>
      <c r="R46" s="2" t="s">
        <v>146</v>
      </c>
      <c r="S46" s="2" t="s">
        <v>146</v>
      </c>
      <c r="T46" s="2"/>
      <c r="U46" s="2"/>
      <c r="V46" s="2"/>
      <c r="W46" s="337"/>
    </row>
    <row r="47" spans="1:23" ht="15" customHeight="1">
      <c r="A47" s="2"/>
      <c r="B47" s="2"/>
      <c r="C47" s="2"/>
      <c r="D47" s="2"/>
      <c r="E47" s="243">
        <f t="shared" ref="E47:V47" si="6">TEXT(E52,"YYYYMM")+0</f>
        <v>202212</v>
      </c>
      <c r="F47" s="243">
        <f t="shared" si="6"/>
        <v>202309</v>
      </c>
      <c r="G47" s="243">
        <f t="shared" si="6"/>
        <v>202312</v>
      </c>
      <c r="H47" s="243">
        <f t="shared" si="6"/>
        <v>202212</v>
      </c>
      <c r="I47" s="243">
        <f t="shared" si="6"/>
        <v>202309</v>
      </c>
      <c r="J47" s="243">
        <f t="shared" si="6"/>
        <v>202312</v>
      </c>
      <c r="K47" s="243">
        <f t="shared" si="6"/>
        <v>202212</v>
      </c>
      <c r="L47" s="243">
        <f t="shared" si="6"/>
        <v>202309</v>
      </c>
      <c r="M47" s="243">
        <f t="shared" si="6"/>
        <v>202312</v>
      </c>
      <c r="N47" s="243">
        <f t="shared" si="6"/>
        <v>202212</v>
      </c>
      <c r="O47" s="243">
        <f t="shared" si="6"/>
        <v>202309</v>
      </c>
      <c r="P47" s="243">
        <f t="shared" si="6"/>
        <v>202312</v>
      </c>
      <c r="Q47" s="243">
        <f t="shared" si="6"/>
        <v>202212</v>
      </c>
      <c r="R47" s="243">
        <f t="shared" si="6"/>
        <v>202309</v>
      </c>
      <c r="S47" s="243">
        <f t="shared" si="6"/>
        <v>202312</v>
      </c>
      <c r="T47" s="243">
        <f t="shared" si="6"/>
        <v>202212</v>
      </c>
      <c r="U47" s="243">
        <f t="shared" si="6"/>
        <v>202309</v>
      </c>
      <c r="V47" s="243">
        <f t="shared" si="6"/>
        <v>202312</v>
      </c>
      <c r="W47" s="337"/>
    </row>
    <row r="48" spans="1:23" ht="15" customHeight="1">
      <c r="A48" s="2"/>
      <c r="B48" s="1"/>
      <c r="C48" s="171"/>
      <c r="D48" s="529" t="s">
        <v>96</v>
      </c>
      <c r="E48" s="529"/>
      <c r="F48" s="529"/>
      <c r="G48" s="529"/>
      <c r="H48" s="529"/>
      <c r="I48" s="529"/>
      <c r="J48" s="529"/>
      <c r="K48" s="529"/>
      <c r="L48" s="529"/>
      <c r="M48" s="529"/>
      <c r="N48" s="529"/>
      <c r="O48" s="529"/>
      <c r="P48" s="529"/>
      <c r="Q48" s="529"/>
      <c r="R48" s="529"/>
      <c r="S48" s="529"/>
      <c r="T48" s="529"/>
      <c r="U48" s="529"/>
      <c r="V48" s="529"/>
      <c r="W48"/>
    </row>
    <row r="49" spans="1:23" ht="15" customHeight="1">
      <c r="A49" s="2"/>
      <c r="B49" s="2"/>
      <c r="C49" s="1"/>
      <c r="D49" s="529"/>
      <c r="E49" s="529"/>
      <c r="F49" s="529"/>
      <c r="G49" s="529"/>
      <c r="H49" s="529"/>
      <c r="I49" s="529"/>
      <c r="J49" s="529"/>
      <c r="K49" s="529"/>
      <c r="L49" s="529"/>
      <c r="M49" s="529"/>
      <c r="N49" s="529"/>
      <c r="O49" s="529"/>
      <c r="P49" s="529"/>
      <c r="Q49" s="529"/>
      <c r="R49" s="529"/>
      <c r="S49" s="529"/>
      <c r="T49" s="529"/>
      <c r="U49" s="529"/>
      <c r="V49" s="529"/>
      <c r="W49"/>
    </row>
    <row r="50" spans="1:23" ht="15.6">
      <c r="A50" s="2"/>
      <c r="B50" s="2"/>
      <c r="C50" s="1"/>
      <c r="D50" s="583" t="s">
        <v>4542</v>
      </c>
      <c r="E50" s="183"/>
      <c r="F50" s="183"/>
      <c r="G50" s="183"/>
      <c r="H50" s="304"/>
      <c r="I50" s="304"/>
      <c r="J50" s="304"/>
      <c r="K50" s="304"/>
      <c r="L50" s="304"/>
      <c r="M50" s="304"/>
      <c r="N50" s="304"/>
      <c r="O50" s="304"/>
      <c r="P50" s="304"/>
      <c r="Q50" s="304"/>
      <c r="R50" s="304"/>
      <c r="S50" s="304"/>
      <c r="T50" s="304"/>
      <c r="U50" s="304"/>
      <c r="V50" s="304"/>
      <c r="W50"/>
    </row>
    <row r="51" spans="1:23" ht="77.25" customHeight="1">
      <c r="A51" s="2"/>
      <c r="B51" s="2"/>
      <c r="C51" s="1"/>
      <c r="D51" s="584"/>
      <c r="E51" s="581" t="s">
        <v>2473</v>
      </c>
      <c r="F51" s="581"/>
      <c r="G51" s="581"/>
      <c r="H51" s="578" t="s">
        <v>2318</v>
      </c>
      <c r="I51" s="578"/>
      <c r="J51" s="585"/>
      <c r="K51" s="586" t="s">
        <v>120</v>
      </c>
      <c r="L51" s="578"/>
      <c r="M51" s="585"/>
      <c r="N51" s="586" t="s">
        <v>121</v>
      </c>
      <c r="O51" s="578"/>
      <c r="P51" s="587"/>
      <c r="Q51" s="577" t="s">
        <v>122</v>
      </c>
      <c r="R51" s="578"/>
      <c r="S51" s="587"/>
      <c r="T51" s="577" t="s">
        <v>123</v>
      </c>
      <c r="U51" s="578"/>
      <c r="V51" s="578"/>
      <c r="W51"/>
    </row>
    <row r="52" spans="1:23" s="381" customFormat="1" ht="18">
      <c r="A52" s="5"/>
      <c r="B52" s="5"/>
      <c r="C52" s="1"/>
      <c r="D52" s="177"/>
      <c r="E52" s="324">
        <f>EOMONTH($A$3,-12)</f>
        <v>44926</v>
      </c>
      <c r="F52" s="216">
        <f>EOMONTH($A$3,-3)</f>
        <v>45199</v>
      </c>
      <c r="G52" s="325">
        <f>EOMONTH($A$3,0)</f>
        <v>45291</v>
      </c>
      <c r="H52" s="324">
        <f>EOMONTH($A$3,-12)</f>
        <v>44926</v>
      </c>
      <c r="I52" s="216">
        <f>EOMONTH($A$3,-3)</f>
        <v>45199</v>
      </c>
      <c r="J52" s="325">
        <f>EOMONTH($A$3,0)</f>
        <v>45291</v>
      </c>
      <c r="K52" s="324">
        <f>EOMONTH($A$3,-12)</f>
        <v>44926</v>
      </c>
      <c r="L52" s="216">
        <f>EOMONTH($A$3,-3)</f>
        <v>45199</v>
      </c>
      <c r="M52" s="325">
        <f>EOMONTH($A$3,0)</f>
        <v>45291</v>
      </c>
      <c r="N52" s="324">
        <f>EOMONTH($A$3,-12)</f>
        <v>44926</v>
      </c>
      <c r="O52" s="216">
        <f>EOMONTH($A$3,-3)</f>
        <v>45199</v>
      </c>
      <c r="P52" s="216">
        <f>EOMONTH($A$3,0)</f>
        <v>45291</v>
      </c>
      <c r="Q52" s="324">
        <f>EOMONTH($A$3,-12)</f>
        <v>44926</v>
      </c>
      <c r="R52" s="216">
        <f>EOMONTH($A$3,-3)</f>
        <v>45199</v>
      </c>
      <c r="S52" s="217">
        <f>EOMONTH($A$3,0)</f>
        <v>45291</v>
      </c>
      <c r="T52" s="324">
        <f>EOMONTH($A$3,-12)</f>
        <v>44926</v>
      </c>
      <c r="U52" s="216">
        <f>EOMONTH($A$3,-3)</f>
        <v>45199</v>
      </c>
      <c r="V52" s="218">
        <f>EOMONTH($A$3,0)</f>
        <v>45291</v>
      </c>
      <c r="W52" s="13"/>
    </row>
    <row r="53" spans="1:23" ht="21" customHeight="1">
      <c r="A53" s="2">
        <v>1</v>
      </c>
      <c r="B53" s="1" t="s">
        <v>13</v>
      </c>
      <c r="C53"/>
      <c r="D53" s="204" t="str">
        <f>+IF(OR(E53="n.a.",F53="n.a.",G53="n.a.",H53="n.a.",I53="n.a.",J53="n.a.",N53="n.a.",O53="n.a.",P53="n.a.",Q53="n.a.",R53="n.a.",S53="n.a.",T53="n.a.",U53="n.a.",V53="n.a."),$B53&amp;"*",$B53)</f>
        <v>AT</v>
      </c>
      <c r="E53" s="249">
        <f>IFERROR(INDEX('Data Annex'!$K$1:$BS$4779,MATCH(E$46&amp;"|"&amp;$B53,'Data Annex'!$K$1:$K$4779,0),MATCH(E$47,'Data Annex'!$K$1:$BS$1,0)),"")</f>
        <v>339.09177852040989</v>
      </c>
      <c r="F53" s="249">
        <f>IFERROR(INDEX('Data Annex'!$K$1:$BS$4779,MATCH(F$46&amp;"|"&amp;$B53,'Data Annex'!$K$1:$K$4779,0),MATCH(F$47,'Data Annex'!$K$1:$BS$1,0)),"")</f>
        <v>342.06388090108999</v>
      </c>
      <c r="G53" s="280">
        <f>IFERROR(INDEX('Data Annex'!$K$1:$BS$4779,MATCH(G$46&amp;"|"&amp;$B53,'Data Annex'!$K$1:$K$4779,0),MATCH(G$47,'Data Annex'!$K$1:$BS$1,0)),"")</f>
        <v>337.16054450706002</v>
      </c>
      <c r="H53" s="190">
        <f>IFERROR(INDEX('Data Annex'!$K$1:$BS$4779,MATCH(H$46&amp;"|"&amp;$B53,'Data Annex'!$K$1:$K$4779,0),MATCH(H$47,'Data Annex'!$K$1:$BS$1,0)),"")-K53</f>
        <v>0.81547112796592403</v>
      </c>
      <c r="I53" s="190">
        <f>IFERROR(INDEX('Data Annex'!$K$1:$BS$4779,MATCH(I$46&amp;"|"&amp;$B53,'Data Annex'!$K$1:$K$4779,0),MATCH(I$47,'Data Annex'!$K$1:$BS$1,0)),"")-L53</f>
        <v>0.83220029592821243</v>
      </c>
      <c r="J53" s="401">
        <f>IFERROR(INDEX('Data Annex'!$K$1:$BS$4779,MATCH(J$46&amp;"|"&amp;$B53,'Data Annex'!$K$1:$K$4779,0),MATCH(J$47,'Data Annex'!$K$1:$BS$1,0)),"")-M53</f>
        <v>0.81680918122797497</v>
      </c>
      <c r="K53" s="190">
        <f>IFERROR(INDEX('Data Annex'!$K$1:$BS$4779,MATCH(K$46&amp;"|"&amp;$B53,'Data Annex'!$K$1:$K$4779,0),MATCH(K$47,'Data Annex'!$K$1:$BS$1,0)),"")</f>
        <v>7.192302523587153E-3</v>
      </c>
      <c r="L53" s="190">
        <f>IFERROR(INDEX('Data Annex'!$K$1:$BS$4779,MATCH(L$46&amp;"|"&amp;$B53,'Data Annex'!$K$1:$K$4779,0),MATCH(L$47,'Data Annex'!$K$1:$BS$1,0)),"")</f>
        <v>8.6100354071630813E-3</v>
      </c>
      <c r="M53" s="401">
        <f>IFERROR(INDEX('Data Annex'!$K$1:$BS$4779,MATCH(M$46&amp;"|"&amp;$B53,'Data Annex'!$K$1:$K$4779,0),MATCH(M$47,'Data Annex'!$K$1:$BS$1,0)),"")</f>
        <v>9.5242340523114186E-3</v>
      </c>
      <c r="N53" s="190">
        <f>IFERROR(INDEX('Data Annex'!$K$1:$BS$4779,MATCH(N$46&amp;"|"&amp;$B53,'Data Annex'!$K$1:$K$4779,0),MATCH(N$47,'Data Annex'!$K$1:$BS$1,0)),"")</f>
        <v>4.328471415238562E-2</v>
      </c>
      <c r="O53" s="190">
        <f>IFERROR(INDEX('Data Annex'!$K$1:$BS$4779,MATCH(O$46&amp;"|"&amp;$B53,'Data Annex'!$K$1:$K$4779,0),MATCH(O$47,'Data Annex'!$K$1:$BS$1,0)),"")</f>
        <v>3.9848756123630133E-2</v>
      </c>
      <c r="P53" s="190">
        <f>IFERROR(INDEX('Data Annex'!$K$1:$BS$4779,MATCH(P$46&amp;"|"&amp;$B53,'Data Annex'!$K$1:$K$4779,0),MATCH(P$47,'Data Annex'!$K$1:$BS$1,0)),"")</f>
        <v>4.5292700762767431E-2</v>
      </c>
      <c r="Q53" s="190">
        <f>IFERROR(INDEX('Data Annex'!$K$1:$BS$4779,MATCH(Q$46&amp;"|"&amp;$B53,'Data Annex'!$K$1:$K$4779,0),MATCH(Q$47,'Data Annex'!$K$1:$BS$1,0)),"")</f>
        <v>0.10439246712155056</v>
      </c>
      <c r="R53" s="190">
        <f>IFERROR(INDEX('Data Annex'!$K$1:$BS$4779,MATCH(R$46&amp;"|"&amp;$B53,'Data Annex'!$K$1:$K$4779,0),MATCH(R$47,'Data Annex'!$K$1:$BS$1,0)),"")</f>
        <v>0.10159153225481418</v>
      </c>
      <c r="S53" s="191">
        <f>IFERROR(INDEX('Data Annex'!$K$1:$BS$4779,MATCH(S$46&amp;"|"&amp;$B53,'Data Annex'!$K$1:$K$4779,0),MATCH(S$47,'Data Annex'!$K$1:$BS$1,0)),"")</f>
        <v>0.11141526266014024</v>
      </c>
      <c r="T53" s="190">
        <f t="shared" ref="T53:T75" si="7">1-SUM(H53,K53,N53,Q53)</f>
        <v>2.9659388236552564E-2</v>
      </c>
      <c r="U53" s="190">
        <f t="shared" ref="U53:U75" si="8">1-SUM(I53,L53,O53,R53)</f>
        <v>1.7749380286180116E-2</v>
      </c>
      <c r="V53" s="191">
        <f t="shared" ref="V53:V75" si="9">1-SUM(J53,M53,P53,S53)</f>
        <v>1.695862129680592E-2</v>
      </c>
      <c r="W53"/>
    </row>
    <row r="54" spans="1:23" ht="21" customHeight="1">
      <c r="A54" s="2">
        <v>2</v>
      </c>
      <c r="B54" s="1" t="s">
        <v>14</v>
      </c>
      <c r="C54"/>
      <c r="D54" s="204" t="str">
        <f t="shared" ref="D54:D82" si="10">+IF(OR(E54="n.a.",F54="n.a.",G54="n.a.",H54="n.a.",I54="n.a.",J54="n.a.",N54="n.a.",O54="n.a.",P54="n.a.",Q54="n.a.",R54="n.a.",S54="n.a.",T54="n.a.",U54="n.a.",V54="n.a."),$B54&amp;"*",$B54)</f>
        <v>BE</v>
      </c>
      <c r="E54" s="253">
        <f>IFERROR(INDEX('Data Annex'!$K$1:$BS$4779,MATCH(E$46&amp;"|"&amp;$B54,'Data Annex'!$K$1:$K$4779,0),MATCH(E$47,'Data Annex'!$K$1:$BS$1,0)),"")</f>
        <v>390.21821816115266</v>
      </c>
      <c r="F54" s="253">
        <f>IFERROR(INDEX('Data Annex'!$K$1:$BS$4779,MATCH(F$46&amp;"|"&amp;$B54,'Data Annex'!$K$1:$K$4779,0),MATCH(F$47,'Data Annex'!$K$1:$BS$1,0)),"")</f>
        <v>351.76551672896557</v>
      </c>
      <c r="G54" s="282">
        <f>IFERROR(INDEX('Data Annex'!$K$1:$BS$4779,MATCH(G$46&amp;"|"&amp;$B54,'Data Annex'!$K$1:$K$4779,0),MATCH(G$47,'Data Annex'!$K$1:$BS$1,0)),"")</f>
        <v>353.65633245402768</v>
      </c>
      <c r="H54" s="260">
        <f>IFERROR(INDEX('Data Annex'!$K$1:$BS$4779,MATCH(H$46&amp;"|"&amp;$B54,'Data Annex'!$K$1:$K$4779,0),MATCH(H$47,'Data Annex'!$K$1:$BS$1,0)),"")-K54</f>
        <v>0.86805176091466107</v>
      </c>
      <c r="I54" s="260">
        <f>IFERROR(INDEX('Data Annex'!$K$1:$BS$4779,MATCH(I$46&amp;"|"&amp;$B54,'Data Annex'!$K$1:$K$4779,0),MATCH(I$47,'Data Annex'!$K$1:$BS$1,0)),"")-L54</f>
        <v>0.86729553851340768</v>
      </c>
      <c r="J54" s="402">
        <f>IFERROR(INDEX('Data Annex'!$K$1:$BS$4779,MATCH(J$46&amp;"|"&amp;$B54,'Data Annex'!$K$1:$K$4779,0),MATCH(J$47,'Data Annex'!$K$1:$BS$1,0)),"")-M54</f>
        <v>0.86034545224636494</v>
      </c>
      <c r="K54" s="260">
        <f>IFERROR(INDEX('Data Annex'!$K$1:$BS$4779,MATCH(K$46&amp;"|"&amp;$B54,'Data Annex'!$K$1:$K$4779,0),MATCH(K$47,'Data Annex'!$K$1:$BS$1,0)),"")</f>
        <v>6.5065505562817141E-3</v>
      </c>
      <c r="L54" s="260">
        <f>IFERROR(INDEX('Data Annex'!$K$1:$BS$4779,MATCH(L$46&amp;"|"&amp;$B54,'Data Annex'!$K$1:$K$4779,0),MATCH(L$47,'Data Annex'!$K$1:$BS$1,0)),"")</f>
        <v>5.9358272821277329E-3</v>
      </c>
      <c r="M54" s="402">
        <f>IFERROR(INDEX('Data Annex'!$K$1:$BS$4779,MATCH(M$46&amp;"|"&amp;$B54,'Data Annex'!$K$1:$K$4779,0),MATCH(M$47,'Data Annex'!$K$1:$BS$1,0)),"")</f>
        <v>5.7145588866903694E-3</v>
      </c>
      <c r="N54" s="260">
        <f>IFERROR(INDEX('Data Annex'!$K$1:$BS$4779,MATCH(N$46&amp;"|"&amp;$B54,'Data Annex'!$K$1:$K$4779,0),MATCH(N$47,'Data Annex'!$K$1:$BS$1,0)),"")</f>
        <v>2.2268775982022711E-2</v>
      </c>
      <c r="O54" s="260">
        <f>IFERROR(INDEX('Data Annex'!$K$1:$BS$4779,MATCH(O$46&amp;"|"&amp;$B54,'Data Annex'!$K$1:$K$4779,0),MATCH(O$47,'Data Annex'!$K$1:$BS$1,0)),"")</f>
        <v>1.9372491446800529E-2</v>
      </c>
      <c r="P54" s="260">
        <f>IFERROR(INDEX('Data Annex'!$K$1:$BS$4779,MATCH(P$46&amp;"|"&amp;$B54,'Data Annex'!$K$1:$K$4779,0),MATCH(P$47,'Data Annex'!$K$1:$BS$1,0)),"")</f>
        <v>1.9948612450441276E-2</v>
      </c>
      <c r="Q54" s="260">
        <f>IFERROR(INDEX('Data Annex'!$K$1:$BS$4779,MATCH(Q$46&amp;"|"&amp;$B54,'Data Annex'!$K$1:$K$4779,0),MATCH(Q$47,'Data Annex'!$K$1:$BS$1,0)),"")</f>
        <v>8.5131922115366909E-2</v>
      </c>
      <c r="R54" s="260">
        <f>IFERROR(INDEX('Data Annex'!$K$1:$BS$4779,MATCH(R$46&amp;"|"&amp;$B54,'Data Annex'!$K$1:$K$4779,0),MATCH(R$47,'Data Annex'!$K$1:$BS$1,0)),"")</f>
        <v>8.0234987269201086E-2</v>
      </c>
      <c r="S54" s="261">
        <f>IFERROR(INDEX('Data Annex'!$K$1:$BS$4779,MATCH(S$46&amp;"|"&amp;$B54,'Data Annex'!$K$1:$K$4779,0),MATCH(S$47,'Data Annex'!$K$1:$BS$1,0)),"")</f>
        <v>8.6050380345475477E-2</v>
      </c>
      <c r="T54" s="260">
        <f t="shared" si="7"/>
        <v>1.8040990431667625E-2</v>
      </c>
      <c r="U54" s="260">
        <f t="shared" si="8"/>
        <v>2.7161155488462985E-2</v>
      </c>
      <c r="V54" s="261">
        <f t="shared" si="9"/>
        <v>2.7940996071027846E-2</v>
      </c>
      <c r="W54"/>
    </row>
    <row r="55" spans="1:23" ht="21" customHeight="1">
      <c r="A55" s="2">
        <v>3</v>
      </c>
      <c r="B55" s="1" t="s">
        <v>92</v>
      </c>
      <c r="C55"/>
      <c r="D55" s="204" t="str">
        <f t="shared" si="10"/>
        <v>BG</v>
      </c>
      <c r="E55" s="249">
        <f>IFERROR(INDEX('Data Annex'!$K$1:$BS$4779,MATCH(E$46&amp;"|"&amp;$B55,'Data Annex'!$K$1:$K$4779,0),MATCH(E$47,'Data Annex'!$K$1:$BS$1,0)),"")</f>
        <v>18.259537273749871</v>
      </c>
      <c r="F55" s="249">
        <f>IFERROR(INDEX('Data Annex'!$K$1:$BS$4779,MATCH(F$46&amp;"|"&amp;$B55,'Data Annex'!$K$1:$K$4779,0),MATCH(F$47,'Data Annex'!$K$1:$BS$1,0)),"")</f>
        <v>24.091868800490847</v>
      </c>
      <c r="G55" s="280">
        <f>IFERROR(INDEX('Data Annex'!$K$1:$BS$4779,MATCH(G$46&amp;"|"&amp;$B55,'Data Annex'!$K$1:$K$4779,0),MATCH(G$47,'Data Annex'!$K$1:$BS$1,0)),"")</f>
        <v>24.536130994989261</v>
      </c>
      <c r="H55" s="190">
        <f>IFERROR(INDEX('Data Annex'!$K$1:$BS$4779,MATCH(H$46&amp;"|"&amp;$B55,'Data Annex'!$K$1:$K$4779,0),MATCH(H$47,'Data Annex'!$K$1:$BS$1,0)),"")-K55</f>
        <v>0.9245401889107141</v>
      </c>
      <c r="I55" s="190">
        <f>IFERROR(INDEX('Data Annex'!$K$1:$BS$4779,MATCH(I$46&amp;"|"&amp;$B55,'Data Annex'!$K$1:$K$4779,0),MATCH(I$47,'Data Annex'!$K$1:$BS$1,0)),"")-L55</f>
        <v>0.93206894553110842</v>
      </c>
      <c r="J55" s="401">
        <f>IFERROR(INDEX('Data Annex'!$K$1:$BS$4779,MATCH(J$46&amp;"|"&amp;$B55,'Data Annex'!$K$1:$K$4779,0),MATCH(J$47,'Data Annex'!$K$1:$BS$1,0)),"")-M55</f>
        <v>0.93330695855495649</v>
      </c>
      <c r="K55" s="190">
        <f>IFERROR(INDEX('Data Annex'!$K$1:$BS$4779,MATCH(K$46&amp;"|"&amp;$B55,'Data Annex'!$K$1:$K$4779,0),MATCH(K$47,'Data Annex'!$K$1:$BS$1,0)),"")</f>
        <v>4.7569440448355701E-3</v>
      </c>
      <c r="L55" s="190">
        <f>IFERROR(INDEX('Data Annex'!$K$1:$BS$4779,MATCH(L$46&amp;"|"&amp;$B55,'Data Annex'!$K$1:$K$4779,0),MATCH(L$47,'Data Annex'!$K$1:$BS$1,0)),"")</f>
        <v>2.6779500708389121E-3</v>
      </c>
      <c r="M55" s="401">
        <f>IFERROR(INDEX('Data Annex'!$K$1:$BS$4779,MATCH(M$46&amp;"|"&amp;$B55,'Data Annex'!$K$1:$K$4779,0),MATCH(M$47,'Data Annex'!$K$1:$BS$1,0)),"")</f>
        <v>1.9889861509491016E-3</v>
      </c>
      <c r="N55" s="190">
        <f>IFERROR(INDEX('Data Annex'!$K$1:$BS$4779,MATCH(N$46&amp;"|"&amp;$B55,'Data Annex'!$K$1:$K$4779,0),MATCH(N$47,'Data Annex'!$K$1:$BS$1,0)),"")</f>
        <v>1.917142536082336E-3</v>
      </c>
      <c r="O55" s="190">
        <f>IFERROR(INDEX('Data Annex'!$K$1:$BS$4779,MATCH(O$46&amp;"|"&amp;$B55,'Data Annex'!$K$1:$K$4779,0),MATCH(O$47,'Data Annex'!$K$1:$BS$1,0)),"")</f>
        <v>6.3433175625132157E-4</v>
      </c>
      <c r="P55" s="190">
        <f>IFERROR(INDEX('Data Annex'!$K$1:$BS$4779,MATCH(P$46&amp;"|"&amp;$B55,'Data Annex'!$K$1:$K$4779,0),MATCH(P$47,'Data Annex'!$K$1:$BS$1,0)),"")</f>
        <v>5.3609498171044219E-4</v>
      </c>
      <c r="Q55" s="190">
        <f>IFERROR(INDEX('Data Annex'!$K$1:$BS$4779,MATCH(Q$46&amp;"|"&amp;$B55,'Data Annex'!$K$1:$K$4779,0),MATCH(Q$47,'Data Annex'!$K$1:$BS$1,0)),"")</f>
        <v>6.784486437235121E-2</v>
      </c>
      <c r="R55" s="190">
        <f>IFERROR(INDEX('Data Annex'!$K$1:$BS$4779,MATCH(R$46&amp;"|"&amp;$B55,'Data Annex'!$K$1:$K$4779,0),MATCH(R$47,'Data Annex'!$K$1:$BS$1,0)),"")</f>
        <v>6.437205623555077E-2</v>
      </c>
      <c r="S55" s="191">
        <f>IFERROR(INDEX('Data Annex'!$K$1:$BS$4779,MATCH(S$46&amp;"|"&amp;$B55,'Data Annex'!$K$1:$K$4779,0),MATCH(S$47,'Data Annex'!$K$1:$BS$1,0)),"")</f>
        <v>6.3970243248461345E-2</v>
      </c>
      <c r="T55" s="190">
        <f t="shared" si="7"/>
        <v>9.4086013601679674E-4</v>
      </c>
      <c r="U55" s="190">
        <f t="shared" si="8"/>
        <v>2.4671640625062441E-4</v>
      </c>
      <c r="V55" s="191">
        <f t="shared" si="9"/>
        <v>1.977170639225756E-4</v>
      </c>
      <c r="W55"/>
    </row>
    <row r="56" spans="1:23" ht="21" customHeight="1">
      <c r="A56" s="2">
        <v>4</v>
      </c>
      <c r="B56" s="1" t="s">
        <v>15</v>
      </c>
      <c r="C56"/>
      <c r="D56" s="204" t="str">
        <f t="shared" si="10"/>
        <v>CY</v>
      </c>
      <c r="E56" s="253">
        <f>IFERROR(INDEX('Data Annex'!$K$1:$BS$4779,MATCH(E$46&amp;"|"&amp;$B56,'Data Annex'!$K$1:$K$4779,0),MATCH(E$47,'Data Annex'!$K$1:$BS$1,0)),"")</f>
        <v>18.2609875622</v>
      </c>
      <c r="F56" s="253">
        <f>IFERROR(INDEX('Data Annex'!$K$1:$BS$4779,MATCH(F$46&amp;"|"&amp;$B56,'Data Annex'!$K$1:$K$4779,0),MATCH(F$47,'Data Annex'!$K$1:$BS$1,0)),"")</f>
        <v>18.628033543640001</v>
      </c>
      <c r="G56" s="282">
        <f>IFERROR(INDEX('Data Annex'!$K$1:$BS$4779,MATCH(G$46&amp;"|"&amp;$B56,'Data Annex'!$K$1:$K$4779,0),MATCH(G$47,'Data Annex'!$K$1:$BS$1,0)),"")</f>
        <v>19.023237616639999</v>
      </c>
      <c r="H56" s="260">
        <f>IFERROR(INDEX('Data Annex'!$K$1:$BS$4779,MATCH(H$46&amp;"|"&amp;$B56,'Data Annex'!$K$1:$K$4779,0),MATCH(H$47,'Data Annex'!$K$1:$BS$1,0)),"")-K56</f>
        <v>0.88115261970155268</v>
      </c>
      <c r="I56" s="260">
        <f>IFERROR(INDEX('Data Annex'!$K$1:$BS$4779,MATCH(I$46&amp;"|"&amp;$B56,'Data Annex'!$K$1:$K$4779,0),MATCH(I$47,'Data Annex'!$K$1:$BS$1,0)),"")-L56</f>
        <v>0.87266458913212286</v>
      </c>
      <c r="J56" s="402">
        <f>IFERROR(INDEX('Data Annex'!$K$1:$BS$4779,MATCH(J$46&amp;"|"&amp;$B56,'Data Annex'!$K$1:$K$4779,0),MATCH(J$47,'Data Annex'!$K$1:$BS$1,0)),"")-M56</f>
        <v>0.84311235853883315</v>
      </c>
      <c r="K56" s="260">
        <f>IFERROR(INDEX('Data Annex'!$K$1:$BS$4779,MATCH(K$46&amp;"|"&amp;$B56,'Data Annex'!$K$1:$K$4779,0),MATCH(K$47,'Data Annex'!$K$1:$BS$1,0)),"")</f>
        <v>1.050200753638187E-2</v>
      </c>
      <c r="L56" s="260">
        <f>IFERROR(INDEX('Data Annex'!$K$1:$BS$4779,MATCH(L$46&amp;"|"&amp;$B56,'Data Annex'!$K$1:$K$4779,0),MATCH(L$47,'Data Annex'!$K$1:$BS$1,0)),"")</f>
        <v>2.1120448599596071E-2</v>
      </c>
      <c r="M56" s="402">
        <f>IFERROR(INDEX('Data Annex'!$K$1:$BS$4779,MATCH(M$46&amp;"|"&amp;$B56,'Data Annex'!$K$1:$K$4779,0),MATCH(M$47,'Data Annex'!$K$1:$BS$1,0)),"")</f>
        <v>1.8900583819943157E-2</v>
      </c>
      <c r="N56" s="260">
        <f>IFERROR(INDEX('Data Annex'!$K$1:$BS$4779,MATCH(N$46&amp;"|"&amp;$B56,'Data Annex'!$K$1:$K$4779,0),MATCH(N$47,'Data Annex'!$K$1:$BS$1,0)),"")</f>
        <v>3.0670530719781337E-5</v>
      </c>
      <c r="O56" s="260">
        <f>IFERROR(INDEX('Data Annex'!$K$1:$BS$4779,MATCH(O$46&amp;"|"&amp;$B56,'Data Annex'!$K$1:$K$4779,0),MATCH(O$47,'Data Annex'!$K$1:$BS$1,0)),"")</f>
        <v>3.3416153591398633E-5</v>
      </c>
      <c r="P56" s="260">
        <f>IFERROR(INDEX('Data Annex'!$K$1:$BS$4779,MATCH(P$46&amp;"|"&amp;$B56,'Data Annex'!$K$1:$K$4779,0),MATCH(P$47,'Data Annex'!$K$1:$BS$1,0)),"")</f>
        <v>3.0957311887061244E-5</v>
      </c>
      <c r="Q56" s="260">
        <f>IFERROR(INDEX('Data Annex'!$K$1:$BS$4779,MATCH(Q$46&amp;"|"&amp;$B56,'Data Annex'!$K$1:$K$4779,0),MATCH(Q$47,'Data Annex'!$K$1:$BS$1,0)),"")</f>
        <v>0.10787189185636144</v>
      </c>
      <c r="R56" s="260">
        <f>IFERROR(INDEX('Data Annex'!$K$1:$BS$4779,MATCH(R$46&amp;"|"&amp;$B56,'Data Annex'!$K$1:$K$4779,0),MATCH(R$47,'Data Annex'!$K$1:$BS$1,0)),"")</f>
        <v>0.10574638868269308</v>
      </c>
      <c r="S56" s="261">
        <f>IFERROR(INDEX('Data Annex'!$K$1:$BS$4779,MATCH(S$46&amp;"|"&amp;$B56,'Data Annex'!$K$1:$K$4779,0),MATCH(S$47,'Data Annex'!$K$1:$BS$1,0)),"")</f>
        <v>0.1371505577456392</v>
      </c>
      <c r="T56" s="260">
        <f t="shared" si="7"/>
        <v>4.4281037498417053E-4</v>
      </c>
      <c r="U56" s="260">
        <f t="shared" si="8"/>
        <v>4.3515743199662449E-4</v>
      </c>
      <c r="V56" s="261">
        <f t="shared" si="9"/>
        <v>8.0554258369736065E-4</v>
      </c>
      <c r="W56"/>
    </row>
    <row r="57" spans="1:23" s="382" customFormat="1" ht="21" customHeight="1">
      <c r="A57" s="7">
        <v>5</v>
      </c>
      <c r="B57" s="1" t="s">
        <v>91</v>
      </c>
      <c r="C57" s="7"/>
      <c r="D57" s="204" t="str">
        <f t="shared" si="10"/>
        <v>CZ</v>
      </c>
      <c r="E57" s="249">
        <f>IFERROR(INDEX('Data Annex'!$K$1:$BS$4779,MATCH(E$46&amp;"|"&amp;$B57,'Data Annex'!$K$1:$K$4779,0),MATCH(E$47,'Data Annex'!$K$1:$BS$1,0)),"")</f>
        <v>64.712355545610137</v>
      </c>
      <c r="F57" s="249">
        <f>IFERROR(INDEX('Data Annex'!$K$1:$BS$4779,MATCH(F$46&amp;"|"&amp;$B57,'Data Annex'!$K$1:$K$4779,0),MATCH(F$47,'Data Annex'!$K$1:$BS$1,0)),"")</f>
        <v>67.221050144672134</v>
      </c>
      <c r="G57" s="280">
        <f>IFERROR(INDEX('Data Annex'!$K$1:$BS$4779,MATCH(G$46&amp;"|"&amp;$B57,'Data Annex'!$K$1:$K$4779,0),MATCH(G$47,'Data Annex'!$K$1:$BS$1,0)),"")</f>
        <v>68.698577407618501</v>
      </c>
      <c r="H57" s="190">
        <f>IFERROR(INDEX('Data Annex'!$K$1:$BS$4779,MATCH(H$46&amp;"|"&amp;$B57,'Data Annex'!$K$1:$K$4779,0),MATCH(H$47,'Data Annex'!$K$1:$BS$1,0)),"")-K57</f>
        <v>0.85001092852615412</v>
      </c>
      <c r="I57" s="190">
        <f>IFERROR(INDEX('Data Annex'!$K$1:$BS$4779,MATCH(I$46&amp;"|"&amp;$B57,'Data Annex'!$K$1:$K$4779,0),MATCH(I$47,'Data Annex'!$K$1:$BS$1,0)),"")-L57</f>
        <v>0.86115557985935787</v>
      </c>
      <c r="J57" s="401">
        <f>IFERROR(INDEX('Data Annex'!$K$1:$BS$4779,MATCH(J$46&amp;"|"&amp;$B57,'Data Annex'!$K$1:$K$4779,0),MATCH(J$47,'Data Annex'!$K$1:$BS$1,0)),"")-M57</f>
        <v>0.85266355422386386</v>
      </c>
      <c r="K57" s="190">
        <f>IFERROR(INDEX('Data Annex'!$K$1:$BS$4779,MATCH(K$46&amp;"|"&amp;$B57,'Data Annex'!$K$1:$K$4779,0),MATCH(K$47,'Data Annex'!$K$1:$BS$1,0)),"")</f>
        <v>8.4759775933555164E-4</v>
      </c>
      <c r="L57" s="190">
        <f>IFERROR(INDEX('Data Annex'!$K$1:$BS$4779,MATCH(L$46&amp;"|"&amp;$B57,'Data Annex'!$K$1:$K$4779,0),MATCH(L$47,'Data Annex'!$K$1:$BS$1,0)),"")</f>
        <v>0</v>
      </c>
      <c r="M57" s="401">
        <f>IFERROR(INDEX('Data Annex'!$K$1:$BS$4779,MATCH(M$46&amp;"|"&amp;$B57,'Data Annex'!$K$1:$K$4779,0),MATCH(M$47,'Data Annex'!$K$1:$BS$1,0)),"")</f>
        <v>0</v>
      </c>
      <c r="N57" s="190">
        <f>IFERROR(INDEX('Data Annex'!$K$1:$BS$4779,MATCH(N$46&amp;"|"&amp;$B57,'Data Annex'!$K$1:$K$4779,0),MATCH(N$47,'Data Annex'!$K$1:$BS$1,0)),"")</f>
        <v>2.9529499313595577E-2</v>
      </c>
      <c r="O57" s="190">
        <f>IFERROR(INDEX('Data Annex'!$K$1:$BS$4779,MATCH(O$46&amp;"|"&amp;$B57,'Data Annex'!$K$1:$K$4779,0),MATCH(O$47,'Data Annex'!$K$1:$BS$1,0)),"")</f>
        <v>2.8906571341686796E-2</v>
      </c>
      <c r="P57" s="190">
        <f>IFERROR(INDEX('Data Annex'!$K$1:$BS$4779,MATCH(P$46&amp;"|"&amp;$B57,'Data Annex'!$K$1:$K$4779,0),MATCH(P$47,'Data Annex'!$K$1:$BS$1,0)),"")</f>
        <v>3.8292127349434192E-2</v>
      </c>
      <c r="Q57" s="190">
        <f>IFERROR(INDEX('Data Annex'!$K$1:$BS$4779,MATCH(Q$46&amp;"|"&amp;$B57,'Data Annex'!$K$1:$K$4779,0),MATCH(Q$47,'Data Annex'!$K$1:$BS$1,0)),"")</f>
        <v>0.10363474744416758</v>
      </c>
      <c r="R57" s="190">
        <f>IFERROR(INDEX('Data Annex'!$K$1:$BS$4779,MATCH(R$46&amp;"|"&amp;$B57,'Data Annex'!$K$1:$K$4779,0),MATCH(R$47,'Data Annex'!$K$1:$BS$1,0)),"")</f>
        <v>0.10496645985173492</v>
      </c>
      <c r="S57" s="191">
        <f>IFERROR(INDEX('Data Annex'!$K$1:$BS$4779,MATCH(S$46&amp;"|"&amp;$B57,'Data Annex'!$K$1:$K$4779,0),MATCH(S$47,'Data Annex'!$K$1:$BS$1,0)),"")</f>
        <v>0.10376390669390968</v>
      </c>
      <c r="T57" s="190">
        <f t="shared" si="7"/>
        <v>1.5977226956747193E-2</v>
      </c>
      <c r="U57" s="190">
        <f t="shared" si="8"/>
        <v>4.9713889472203787E-3</v>
      </c>
      <c r="V57" s="191">
        <f t="shared" si="9"/>
        <v>5.2804117327922562E-3</v>
      </c>
      <c r="W57" s="6"/>
    </row>
    <row r="58" spans="1:23" ht="21" customHeight="1">
      <c r="A58" s="2">
        <v>6</v>
      </c>
      <c r="B58" s="1" t="s">
        <v>16</v>
      </c>
      <c r="C58"/>
      <c r="D58" s="204" t="str">
        <f t="shared" si="10"/>
        <v>DE</v>
      </c>
      <c r="E58" s="253">
        <f>IFERROR(INDEX('Data Annex'!$K$1:$BS$4779,MATCH(E$46&amp;"|"&amp;$B58,'Data Annex'!$K$1:$K$4779,0),MATCH(E$47,'Data Annex'!$K$1:$BS$1,0)),"")</f>
        <v>1329.9153635099487</v>
      </c>
      <c r="F58" s="253">
        <f>IFERROR(INDEX('Data Annex'!$K$1:$BS$4779,MATCH(F$46&amp;"|"&amp;$B58,'Data Annex'!$K$1:$K$4779,0),MATCH(F$47,'Data Annex'!$K$1:$BS$1,0)),"")</f>
        <v>1374.3188772227061</v>
      </c>
      <c r="G58" s="282">
        <f>IFERROR(INDEX('Data Annex'!$K$1:$BS$4779,MATCH(G$46&amp;"|"&amp;$B58,'Data Annex'!$K$1:$K$4779,0),MATCH(G$47,'Data Annex'!$K$1:$BS$1,0)),"")</f>
        <v>1375.0514729915838</v>
      </c>
      <c r="H58" s="260">
        <f>IFERROR(INDEX('Data Annex'!$K$1:$BS$4779,MATCH(H$46&amp;"|"&amp;$B58,'Data Annex'!$K$1:$K$4779,0),MATCH(H$47,'Data Annex'!$K$1:$BS$1,0)),"")-K58</f>
        <v>0.76164344159704467</v>
      </c>
      <c r="I58" s="260">
        <f>IFERROR(INDEX('Data Annex'!$K$1:$BS$4779,MATCH(I$46&amp;"|"&amp;$B58,'Data Annex'!$K$1:$K$4779,0),MATCH(I$47,'Data Annex'!$K$1:$BS$1,0)),"")-L58</f>
        <v>0.76895252360268973</v>
      </c>
      <c r="J58" s="402">
        <f>IFERROR(INDEX('Data Annex'!$K$1:$BS$4779,MATCH(J$46&amp;"|"&amp;$B58,'Data Annex'!$K$1:$K$4779,0),MATCH(J$47,'Data Annex'!$K$1:$BS$1,0)),"")-M58</f>
        <v>0.76476270121768142</v>
      </c>
      <c r="K58" s="260">
        <f>IFERROR(INDEX('Data Annex'!$K$1:$BS$4779,MATCH(K$46&amp;"|"&amp;$B58,'Data Annex'!$K$1:$K$4779,0),MATCH(K$47,'Data Annex'!$K$1:$BS$1,0)),"")</f>
        <v>2.2120356862711008E-2</v>
      </c>
      <c r="L58" s="260">
        <f>IFERROR(INDEX('Data Annex'!$K$1:$BS$4779,MATCH(L$46&amp;"|"&amp;$B58,'Data Annex'!$K$1:$K$4779,0),MATCH(L$47,'Data Annex'!$K$1:$BS$1,0)),"")</f>
        <v>2.2084522268524177E-2</v>
      </c>
      <c r="M58" s="402">
        <f>IFERROR(INDEX('Data Annex'!$K$1:$BS$4779,MATCH(M$46&amp;"|"&amp;$B58,'Data Annex'!$K$1:$K$4779,0),MATCH(M$47,'Data Annex'!$K$1:$BS$1,0)),"")</f>
        <v>2.5769881766010732E-2</v>
      </c>
      <c r="N58" s="260">
        <f>IFERROR(INDEX('Data Annex'!$K$1:$BS$4779,MATCH(N$46&amp;"|"&amp;$B58,'Data Annex'!$K$1:$K$4779,0),MATCH(N$47,'Data Annex'!$K$1:$BS$1,0)),"")</f>
        <v>8.2604590551765777E-2</v>
      </c>
      <c r="O58" s="260">
        <f>IFERROR(INDEX('Data Annex'!$K$1:$BS$4779,MATCH(O$46&amp;"|"&amp;$B58,'Data Annex'!$K$1:$K$4779,0),MATCH(O$47,'Data Annex'!$K$1:$BS$1,0)),"")</f>
        <v>7.8539792257972002E-2</v>
      </c>
      <c r="P58" s="260">
        <f>IFERROR(INDEX('Data Annex'!$K$1:$BS$4779,MATCH(P$46&amp;"|"&amp;$B58,'Data Annex'!$K$1:$K$4779,0),MATCH(P$47,'Data Annex'!$K$1:$BS$1,0)),"")</f>
        <v>7.8484281037462147E-2</v>
      </c>
      <c r="Q58" s="260">
        <f>IFERROR(INDEX('Data Annex'!$K$1:$BS$4779,MATCH(Q$46&amp;"|"&amp;$B58,'Data Annex'!$K$1:$K$4779,0),MATCH(Q$47,'Data Annex'!$K$1:$BS$1,0)),"")</f>
        <v>0.10545931344511522</v>
      </c>
      <c r="R58" s="260">
        <f>IFERROR(INDEX('Data Annex'!$K$1:$BS$4779,MATCH(R$46&amp;"|"&amp;$B58,'Data Annex'!$K$1:$K$4779,0),MATCH(R$47,'Data Annex'!$K$1:$BS$1,0)),"")</f>
        <v>0.10213376245690556</v>
      </c>
      <c r="S58" s="261">
        <f>IFERROR(INDEX('Data Annex'!$K$1:$BS$4779,MATCH(S$46&amp;"|"&amp;$B58,'Data Annex'!$K$1:$K$4779,0),MATCH(S$47,'Data Annex'!$K$1:$BS$1,0)),"")</f>
        <v>0.1042599942016697</v>
      </c>
      <c r="T58" s="260">
        <f t="shared" si="7"/>
        <v>2.8172297543363367E-2</v>
      </c>
      <c r="U58" s="260">
        <f t="shared" si="8"/>
        <v>2.8289399413908511E-2</v>
      </c>
      <c r="V58" s="261">
        <f t="shared" si="9"/>
        <v>2.6723141777176052E-2</v>
      </c>
      <c r="W58"/>
    </row>
    <row r="59" spans="1:23" s="383" customFormat="1" ht="21" customHeight="1">
      <c r="A59" s="10">
        <v>7</v>
      </c>
      <c r="B59" s="1" t="s">
        <v>17</v>
      </c>
      <c r="C59" s="10"/>
      <c r="D59" s="204" t="str">
        <f t="shared" si="10"/>
        <v>DK</v>
      </c>
      <c r="E59" s="249">
        <f>IFERROR(INDEX('Data Annex'!$K$1:$BS$4779,MATCH(E$46&amp;"|"&amp;$B59,'Data Annex'!$K$1:$K$4779,0),MATCH(E$47,'Data Annex'!$K$1:$BS$1,0)),"")</f>
        <v>201.35525745018757</v>
      </c>
      <c r="F59" s="249">
        <f>IFERROR(INDEX('Data Annex'!$K$1:$BS$4779,MATCH(F$46&amp;"|"&amp;$B59,'Data Annex'!$K$1:$K$4779,0),MATCH(F$47,'Data Annex'!$K$1:$BS$1,0)),"")</f>
        <v>197.83912695896527</v>
      </c>
      <c r="G59" s="280">
        <f>IFERROR(INDEX('Data Annex'!$K$1:$BS$4779,MATCH(G$46&amp;"|"&amp;$B59,'Data Annex'!$K$1:$K$4779,0),MATCH(G$47,'Data Annex'!$K$1:$BS$1,0)),"")</f>
        <v>199.4870643266004</v>
      </c>
      <c r="H59" s="190">
        <f>IFERROR(INDEX('Data Annex'!$K$1:$BS$4779,MATCH(H$46&amp;"|"&amp;$B59,'Data Annex'!$K$1:$K$4779,0),MATCH(H$47,'Data Annex'!$K$1:$BS$1,0)),"")-K59</f>
        <v>0.81335201452675698</v>
      </c>
      <c r="I59" s="190">
        <f>IFERROR(INDEX('Data Annex'!$K$1:$BS$4779,MATCH(I$46&amp;"|"&amp;$B59,'Data Annex'!$K$1:$K$4779,0),MATCH(I$47,'Data Annex'!$K$1:$BS$1,0)),"")-L59</f>
        <v>0.82120461820423796</v>
      </c>
      <c r="J59" s="401">
        <f>IFERROR(INDEX('Data Annex'!$K$1:$BS$4779,MATCH(J$46&amp;"|"&amp;$B59,'Data Annex'!$K$1:$K$4779,0),MATCH(J$47,'Data Annex'!$K$1:$BS$1,0)),"")-M59</f>
        <v>0.82311247611118721</v>
      </c>
      <c r="K59" s="190">
        <f>IFERROR(INDEX('Data Annex'!$K$1:$BS$4779,MATCH(K$46&amp;"|"&amp;$B59,'Data Annex'!$K$1:$K$4779,0),MATCH(K$47,'Data Annex'!$K$1:$BS$1,0)),"")</f>
        <v>1.591368007107113E-3</v>
      </c>
      <c r="L59" s="190">
        <f>IFERROR(INDEX('Data Annex'!$K$1:$BS$4779,MATCH(L$46&amp;"|"&amp;$B59,'Data Annex'!$K$1:$K$4779,0),MATCH(L$47,'Data Annex'!$K$1:$BS$1,0)),"")</f>
        <v>1.6720142584875264E-3</v>
      </c>
      <c r="M59" s="401">
        <f>IFERROR(INDEX('Data Annex'!$K$1:$BS$4779,MATCH(M$46&amp;"|"&amp;$B59,'Data Annex'!$K$1:$K$4779,0),MATCH(M$47,'Data Annex'!$K$1:$BS$1,0)),"")</f>
        <v>1.6214523056412263E-3</v>
      </c>
      <c r="N59" s="190">
        <f>IFERROR(INDEX('Data Annex'!$K$1:$BS$4779,MATCH(N$46&amp;"|"&amp;$B59,'Data Annex'!$K$1:$K$4779,0),MATCH(N$47,'Data Annex'!$K$1:$BS$1,0)),"")</f>
        <v>6.5465747922253292E-2</v>
      </c>
      <c r="O59" s="190">
        <f>IFERROR(INDEX('Data Annex'!$K$1:$BS$4779,MATCH(O$46&amp;"|"&amp;$B59,'Data Annex'!$K$1:$K$4779,0),MATCH(O$47,'Data Annex'!$K$1:$BS$1,0)),"")</f>
        <v>5.6124549397660088E-2</v>
      </c>
      <c r="P59" s="190">
        <f>IFERROR(INDEX('Data Annex'!$K$1:$BS$4779,MATCH(P$46&amp;"|"&amp;$B59,'Data Annex'!$K$1:$K$4779,0),MATCH(P$47,'Data Annex'!$K$1:$BS$1,0)),"")</f>
        <v>5.1104460417694481E-2</v>
      </c>
      <c r="Q59" s="190">
        <f>IFERROR(INDEX('Data Annex'!$K$1:$BS$4779,MATCH(Q$46&amp;"|"&amp;$B59,'Data Annex'!$K$1:$K$4779,0),MATCH(Q$47,'Data Annex'!$K$1:$BS$1,0)),"")</f>
        <v>7.8943253979244954E-2</v>
      </c>
      <c r="R59" s="190">
        <f>IFERROR(INDEX('Data Annex'!$K$1:$BS$4779,MATCH(R$46&amp;"|"&amp;$B59,'Data Annex'!$K$1:$K$4779,0),MATCH(R$47,'Data Annex'!$K$1:$BS$1,0)),"")</f>
        <v>8.1290214224864626E-2</v>
      </c>
      <c r="S59" s="191">
        <f>IFERROR(INDEX('Data Annex'!$K$1:$BS$4779,MATCH(S$46&amp;"|"&amp;$B59,'Data Annex'!$K$1:$K$4779,0),MATCH(S$47,'Data Annex'!$K$1:$BS$1,0)),"")</f>
        <v>8.4612921166277014E-2</v>
      </c>
      <c r="T59" s="190">
        <f t="shared" si="7"/>
        <v>4.0647615564637585E-2</v>
      </c>
      <c r="U59" s="190">
        <f t="shared" si="8"/>
        <v>3.970860391474984E-2</v>
      </c>
      <c r="V59" s="191">
        <f t="shared" si="9"/>
        <v>3.9548689999200026E-2</v>
      </c>
      <c r="W59" s="3"/>
    </row>
    <row r="60" spans="1:23" s="383" customFormat="1" ht="21" customHeight="1">
      <c r="A60" s="10">
        <v>8</v>
      </c>
      <c r="B60" s="1" t="s">
        <v>97</v>
      </c>
      <c r="C60" s="10"/>
      <c r="D60" s="204" t="str">
        <f t="shared" si="10"/>
        <v>EE</v>
      </c>
      <c r="E60" s="253">
        <f>IFERROR(INDEX('Data Annex'!$K$1:$BS$4779,MATCH(E$46&amp;"|"&amp;$B60,'Data Annex'!$K$1:$K$4779,0),MATCH(E$47,'Data Annex'!$K$1:$BS$1,0)),"")</f>
        <v>19.23296558220251</v>
      </c>
      <c r="F60" s="253">
        <f>IFERROR(INDEX('Data Annex'!$K$1:$BS$4779,MATCH(F$46&amp;"|"&amp;$B60,'Data Annex'!$K$1:$K$4779,0),MATCH(F$47,'Data Annex'!$K$1:$BS$1,0)),"")</f>
        <v>18.978333458463219</v>
      </c>
      <c r="G60" s="282">
        <f>IFERROR(INDEX('Data Annex'!$K$1:$BS$4779,MATCH(G$46&amp;"|"&amp;$B60,'Data Annex'!$K$1:$K$4779,0),MATCH(G$47,'Data Annex'!$K$1:$BS$1,0)),"")</f>
        <v>19.753951204860396</v>
      </c>
      <c r="H60" s="260">
        <f>IFERROR(INDEX('Data Annex'!$K$1:$BS$4779,MATCH(H$46&amp;"|"&amp;$B60,'Data Annex'!$K$1:$K$4779,0),MATCH(H$47,'Data Annex'!$K$1:$BS$1,0)),"")-K60</f>
        <v>0.9014404625151442</v>
      </c>
      <c r="I60" s="260">
        <f>IFERROR(INDEX('Data Annex'!$K$1:$BS$4779,MATCH(I$46&amp;"|"&amp;$B60,'Data Annex'!$K$1:$K$4779,0),MATCH(I$47,'Data Annex'!$K$1:$BS$1,0)),"")-L60</f>
        <v>0.87955401481068207</v>
      </c>
      <c r="J60" s="402">
        <f>IFERROR(INDEX('Data Annex'!$K$1:$BS$4779,MATCH(J$46&amp;"|"&amp;$B60,'Data Annex'!$K$1:$K$4779,0),MATCH(J$47,'Data Annex'!$K$1:$BS$1,0)),"")-M60</f>
        <v>0.85733904953357598</v>
      </c>
      <c r="K60" s="260">
        <f>IFERROR(INDEX('Data Annex'!$K$1:$BS$4779,MATCH(K$46&amp;"|"&amp;$B60,'Data Annex'!$K$1:$K$4779,0),MATCH(K$47,'Data Annex'!$K$1:$BS$1,0)),"")</f>
        <v>0</v>
      </c>
      <c r="L60" s="260">
        <f>IFERROR(INDEX('Data Annex'!$K$1:$BS$4779,MATCH(L$46&amp;"|"&amp;$B60,'Data Annex'!$K$1:$K$4779,0),MATCH(L$47,'Data Annex'!$K$1:$BS$1,0)),"")</f>
        <v>0</v>
      </c>
      <c r="M60" s="402">
        <f>IFERROR(INDEX('Data Annex'!$K$1:$BS$4779,MATCH(M$46&amp;"|"&amp;$B60,'Data Annex'!$K$1:$K$4779,0),MATCH(M$47,'Data Annex'!$K$1:$BS$1,0)),"")</f>
        <v>0</v>
      </c>
      <c r="N60" s="260">
        <f>IFERROR(INDEX('Data Annex'!$K$1:$BS$4779,MATCH(N$46&amp;"|"&amp;$B60,'Data Annex'!$K$1:$K$4779,0),MATCH(N$47,'Data Annex'!$K$1:$BS$1,0)),"")</f>
        <v>3.3401241613875616E-3</v>
      </c>
      <c r="O60" s="260">
        <f>IFERROR(INDEX('Data Annex'!$K$1:$BS$4779,MATCH(O$46&amp;"|"&amp;$B60,'Data Annex'!$K$1:$K$4779,0),MATCH(O$47,'Data Annex'!$K$1:$BS$1,0)),"")</f>
        <v>2.0294312195033373E-3</v>
      </c>
      <c r="P60" s="260">
        <f>IFERROR(INDEX('Data Annex'!$K$1:$BS$4779,MATCH(P$46&amp;"|"&amp;$B60,'Data Annex'!$K$1:$K$4779,0),MATCH(P$47,'Data Annex'!$K$1:$BS$1,0)),"")</f>
        <v>1.8819523988118877E-3</v>
      </c>
      <c r="Q60" s="260">
        <f>IFERROR(INDEX('Data Annex'!$K$1:$BS$4779,MATCH(Q$46&amp;"|"&amp;$B60,'Data Annex'!$K$1:$K$4779,0),MATCH(Q$47,'Data Annex'!$K$1:$BS$1,0)),"")</f>
        <v>8.254704210177316E-2</v>
      </c>
      <c r="R60" s="260">
        <f>IFERROR(INDEX('Data Annex'!$K$1:$BS$4779,MATCH(R$46&amp;"|"&amp;$B60,'Data Annex'!$K$1:$K$4779,0),MATCH(R$47,'Data Annex'!$K$1:$BS$1,0)),"")</f>
        <v>8.7254517852517019E-2</v>
      </c>
      <c r="S60" s="261">
        <f>IFERROR(INDEX('Data Annex'!$K$1:$BS$4779,MATCH(S$46&amp;"|"&amp;$B60,'Data Annex'!$K$1:$K$4779,0),MATCH(S$47,'Data Annex'!$K$1:$BS$1,0)),"")</f>
        <v>0.10843674228986425</v>
      </c>
      <c r="T60" s="260">
        <f t="shared" si="7"/>
        <v>1.2672371221695178E-2</v>
      </c>
      <c r="U60" s="260">
        <f t="shared" si="8"/>
        <v>3.1162036117297509E-2</v>
      </c>
      <c r="V60" s="261">
        <f t="shared" si="9"/>
        <v>3.2342255777747964E-2</v>
      </c>
      <c r="W60" s="3"/>
    </row>
    <row r="61" spans="1:23" s="383" customFormat="1" ht="21" customHeight="1">
      <c r="A61" s="10">
        <v>9</v>
      </c>
      <c r="B61" s="1" t="s">
        <v>18</v>
      </c>
      <c r="C61" s="10"/>
      <c r="D61" s="204" t="str">
        <f t="shared" si="10"/>
        <v>ES</v>
      </c>
      <c r="E61" s="249">
        <f>IFERROR(INDEX('Data Annex'!$K$1:$BS$4779,MATCH(E$46&amp;"|"&amp;$B61,'Data Annex'!$K$1:$K$4779,0),MATCH(E$47,'Data Annex'!$K$1:$BS$1,0)),"")</f>
        <v>1417.0100995677999</v>
      </c>
      <c r="F61" s="249">
        <f>IFERROR(INDEX('Data Annex'!$K$1:$BS$4779,MATCH(F$46&amp;"|"&amp;$B61,'Data Annex'!$K$1:$K$4779,0),MATCH(F$47,'Data Annex'!$K$1:$BS$1,0)),"")</f>
        <v>1461.4631431375501</v>
      </c>
      <c r="G61" s="280">
        <f>IFERROR(INDEX('Data Annex'!$K$1:$BS$4779,MATCH(G$46&amp;"|"&amp;$B61,'Data Annex'!$K$1:$K$4779,0),MATCH(G$47,'Data Annex'!$K$1:$BS$1,0)),"")</f>
        <v>1471.36203188543</v>
      </c>
      <c r="H61" s="190">
        <f>IFERROR(INDEX('Data Annex'!$K$1:$BS$4779,MATCH(H$46&amp;"|"&amp;$B61,'Data Annex'!$K$1:$K$4779,0),MATCH(H$47,'Data Annex'!$K$1:$BS$1,0)),"")-K61</f>
        <v>0.85818000936825023</v>
      </c>
      <c r="I61" s="190">
        <f>IFERROR(INDEX('Data Annex'!$K$1:$BS$4779,MATCH(I$46&amp;"|"&amp;$B61,'Data Annex'!$K$1:$K$4779,0),MATCH(I$47,'Data Annex'!$K$1:$BS$1,0)),"")-L61</f>
        <v>0.87043920489007565</v>
      </c>
      <c r="J61" s="401">
        <f>IFERROR(INDEX('Data Annex'!$K$1:$BS$4779,MATCH(J$46&amp;"|"&amp;$B61,'Data Annex'!$K$1:$K$4779,0),MATCH(J$47,'Data Annex'!$K$1:$BS$1,0)),"")-M61</f>
        <v>0.86662194045577279</v>
      </c>
      <c r="K61" s="190">
        <f>IFERROR(INDEX('Data Annex'!$K$1:$BS$4779,MATCH(K$46&amp;"|"&amp;$B61,'Data Annex'!$K$1:$K$4779,0),MATCH(K$47,'Data Annex'!$K$1:$BS$1,0)),"")</f>
        <v>7.8614525653682484E-3</v>
      </c>
      <c r="L61" s="190">
        <f>IFERROR(INDEX('Data Annex'!$K$1:$BS$4779,MATCH(L$46&amp;"|"&amp;$B61,'Data Annex'!$K$1:$K$4779,0),MATCH(L$47,'Data Annex'!$K$1:$BS$1,0)),"")</f>
        <v>7.4531826396355555E-3</v>
      </c>
      <c r="M61" s="401">
        <f>IFERROR(INDEX('Data Annex'!$K$1:$BS$4779,MATCH(M$46&amp;"|"&amp;$B61,'Data Annex'!$K$1:$K$4779,0),MATCH(M$47,'Data Annex'!$K$1:$BS$1,0)),"")</f>
        <v>8.683396608466282E-3</v>
      </c>
      <c r="N61" s="190">
        <f>IFERROR(INDEX('Data Annex'!$K$1:$BS$4779,MATCH(N$46&amp;"|"&amp;$B61,'Data Annex'!$K$1:$K$4779,0),MATCH(N$47,'Data Annex'!$K$1:$BS$1,0)),"")</f>
        <v>2.2087662161015143E-2</v>
      </c>
      <c r="O61" s="190">
        <f>IFERROR(INDEX('Data Annex'!$K$1:$BS$4779,MATCH(O$46&amp;"|"&amp;$B61,'Data Annex'!$K$1:$K$4779,0),MATCH(O$47,'Data Annex'!$K$1:$BS$1,0)),"")</f>
        <v>2.4996303926332925E-2</v>
      </c>
      <c r="P61" s="190">
        <f>IFERROR(INDEX('Data Annex'!$K$1:$BS$4779,MATCH(P$46&amp;"|"&amp;$B61,'Data Annex'!$K$1:$K$4779,0),MATCH(P$47,'Data Annex'!$K$1:$BS$1,0)),"")</f>
        <v>2.25930760750312E-2</v>
      </c>
      <c r="Q61" s="190">
        <f>IFERROR(INDEX('Data Annex'!$K$1:$BS$4779,MATCH(Q$46&amp;"|"&amp;$B61,'Data Annex'!$K$1:$K$4779,0),MATCH(Q$47,'Data Annex'!$K$1:$BS$1,0)),"")</f>
        <v>9.1825208501821437E-2</v>
      </c>
      <c r="R61" s="190">
        <f>IFERROR(INDEX('Data Annex'!$K$1:$BS$4779,MATCH(R$46&amp;"|"&amp;$B61,'Data Annex'!$K$1:$K$4779,0),MATCH(R$47,'Data Annex'!$K$1:$BS$1,0)),"")</f>
        <v>8.8343640497027795E-2</v>
      </c>
      <c r="S61" s="191">
        <f>IFERROR(INDEX('Data Annex'!$K$1:$BS$4779,MATCH(S$46&amp;"|"&amp;$B61,'Data Annex'!$K$1:$K$4779,0),MATCH(S$47,'Data Annex'!$K$1:$BS$1,0)),"")</f>
        <v>9.6660530101659162E-2</v>
      </c>
      <c r="T61" s="190">
        <f t="shared" si="7"/>
        <v>2.0045667403544964E-2</v>
      </c>
      <c r="U61" s="190">
        <f t="shared" si="8"/>
        <v>8.7676680469280788E-3</v>
      </c>
      <c r="V61" s="191">
        <f t="shared" si="9"/>
        <v>5.4410567590704728E-3</v>
      </c>
      <c r="W61" s="3"/>
    </row>
    <row r="62" spans="1:23" s="383" customFormat="1" ht="21" customHeight="1">
      <c r="A62" s="2">
        <v>10</v>
      </c>
      <c r="B62" s="4" t="s">
        <v>19</v>
      </c>
      <c r="C62" s="10"/>
      <c r="D62" s="204" t="str">
        <f t="shared" si="10"/>
        <v>FI</v>
      </c>
      <c r="E62" s="253">
        <f>IFERROR(INDEX('Data Annex'!$K$1:$BS$4779,MATCH(E$46&amp;"|"&amp;$B62,'Data Annex'!$K$1:$K$4779,0),MATCH(E$47,'Data Annex'!$K$1:$BS$1,0)),"")</f>
        <v>219.14603479597901</v>
      </c>
      <c r="F62" s="253">
        <f>IFERROR(INDEX('Data Annex'!$K$1:$BS$4779,MATCH(F$46&amp;"|"&amp;$B62,'Data Annex'!$K$1:$K$4779,0),MATCH(F$47,'Data Annex'!$K$1:$BS$1,0)),"")</f>
        <v>215.72868473307611</v>
      </c>
      <c r="G62" s="282">
        <f>IFERROR(INDEX('Data Annex'!$K$1:$BS$4779,MATCH(G$46&amp;"|"&amp;$B62,'Data Annex'!$K$1:$K$4779,0),MATCH(G$47,'Data Annex'!$K$1:$BS$1,0)),"")</f>
        <v>213.72875748692329</v>
      </c>
      <c r="H62" s="260">
        <f>IFERROR(INDEX('Data Annex'!$K$1:$BS$4779,MATCH(H$46&amp;"|"&amp;$B62,'Data Annex'!$K$1:$K$4779,0),MATCH(H$47,'Data Annex'!$K$1:$BS$1,0)),"")-K62</f>
        <v>0.78906923398996731</v>
      </c>
      <c r="I62" s="260">
        <f>IFERROR(INDEX('Data Annex'!$K$1:$BS$4779,MATCH(I$46&amp;"|"&amp;$B62,'Data Annex'!$K$1:$K$4779,0),MATCH(I$47,'Data Annex'!$K$1:$BS$1,0)),"")-L62</f>
        <v>0.80143688419875081</v>
      </c>
      <c r="J62" s="402">
        <f>IFERROR(INDEX('Data Annex'!$K$1:$BS$4779,MATCH(J$46&amp;"|"&amp;$B62,'Data Annex'!$K$1:$K$4779,0),MATCH(J$47,'Data Annex'!$K$1:$BS$1,0)),"")-M62</f>
        <v>0.79580052287075331</v>
      </c>
      <c r="K62" s="260">
        <f>IFERROR(INDEX('Data Annex'!$K$1:$BS$4779,MATCH(K$46&amp;"|"&amp;$B62,'Data Annex'!$K$1:$K$4779,0),MATCH(K$47,'Data Annex'!$K$1:$BS$1,0)),"")</f>
        <v>5.9634257124240656E-3</v>
      </c>
      <c r="L62" s="260">
        <f>IFERROR(INDEX('Data Annex'!$K$1:$BS$4779,MATCH(L$46&amp;"|"&amp;$B62,'Data Annex'!$K$1:$K$4779,0),MATCH(L$47,'Data Annex'!$K$1:$BS$1,0)),"")</f>
        <v>7.8360383742222105E-3</v>
      </c>
      <c r="M62" s="402">
        <f>IFERROR(INDEX('Data Annex'!$K$1:$BS$4779,MATCH(M$46&amp;"|"&amp;$B62,'Data Annex'!$K$1:$K$4779,0),MATCH(M$47,'Data Annex'!$K$1:$BS$1,0)),"")</f>
        <v>1.0351056117590334E-2</v>
      </c>
      <c r="N62" s="260">
        <f>IFERROR(INDEX('Data Annex'!$K$1:$BS$4779,MATCH(N$46&amp;"|"&amp;$B62,'Data Annex'!$K$1:$K$4779,0),MATCH(N$47,'Data Annex'!$K$1:$BS$1,0)),"")</f>
        <v>2.6560439477118156E-2</v>
      </c>
      <c r="O62" s="260">
        <f>IFERROR(INDEX('Data Annex'!$K$1:$BS$4779,MATCH(O$46&amp;"|"&amp;$B62,'Data Annex'!$K$1:$K$4779,0),MATCH(O$47,'Data Annex'!$K$1:$BS$1,0)),"")</f>
        <v>2.5344940470694771E-2</v>
      </c>
      <c r="P62" s="260">
        <f>IFERROR(INDEX('Data Annex'!$K$1:$BS$4779,MATCH(P$46&amp;"|"&amp;$B62,'Data Annex'!$K$1:$K$4779,0),MATCH(P$47,'Data Annex'!$K$1:$BS$1,0)),"")</f>
        <v>2.7190853887193198E-2</v>
      </c>
      <c r="Q62" s="260">
        <f>IFERROR(INDEX('Data Annex'!$K$1:$BS$4779,MATCH(Q$46&amp;"|"&amp;$B62,'Data Annex'!$K$1:$K$4779,0),MATCH(Q$47,'Data Annex'!$K$1:$BS$1,0)),"")</f>
        <v>8.8535337118479315E-2</v>
      </c>
      <c r="R62" s="260">
        <f>IFERROR(INDEX('Data Annex'!$K$1:$BS$4779,MATCH(R$46&amp;"|"&amp;$B62,'Data Annex'!$K$1:$K$4779,0),MATCH(R$47,'Data Annex'!$K$1:$BS$1,0)),"")</f>
        <v>9.6090428781081344E-2</v>
      </c>
      <c r="S62" s="261">
        <f>IFERROR(INDEX('Data Annex'!$K$1:$BS$4779,MATCH(S$46&amp;"|"&amp;$B62,'Data Annex'!$K$1:$K$4779,0),MATCH(S$47,'Data Annex'!$K$1:$BS$1,0)),"")</f>
        <v>9.6867481178646297E-2</v>
      </c>
      <c r="T62" s="260">
        <f t="shared" si="7"/>
        <v>8.9871563702011215E-2</v>
      </c>
      <c r="U62" s="260">
        <f t="shared" si="8"/>
        <v>6.9291708175250877E-2</v>
      </c>
      <c r="V62" s="261">
        <f t="shared" si="9"/>
        <v>6.9790085945816815E-2</v>
      </c>
      <c r="W62" s="3"/>
    </row>
    <row r="63" spans="1:23" ht="21" customHeight="1">
      <c r="A63" s="2">
        <v>11</v>
      </c>
      <c r="B63" s="1" t="s">
        <v>20</v>
      </c>
      <c r="C63"/>
      <c r="D63" s="204" t="str">
        <f t="shared" si="10"/>
        <v>FR</v>
      </c>
      <c r="E63" s="249">
        <f>IFERROR(INDEX('Data Annex'!$K$1:$BS$4779,MATCH(E$46&amp;"|"&amp;$B63,'Data Annex'!$K$1:$K$4779,0),MATCH(E$47,'Data Annex'!$K$1:$BS$1,0)),"")</f>
        <v>2750.8972175273748</v>
      </c>
      <c r="F63" s="249">
        <f>IFERROR(INDEX('Data Annex'!$K$1:$BS$4779,MATCH(F$46&amp;"|"&amp;$B63,'Data Annex'!$K$1:$K$4779,0),MATCH(F$47,'Data Annex'!$K$1:$BS$1,0)),"")</f>
        <v>2832.1031099264701</v>
      </c>
      <c r="G63" s="280">
        <f>IFERROR(INDEX('Data Annex'!$K$1:$BS$4779,MATCH(G$46&amp;"|"&amp;$B63,'Data Annex'!$K$1:$K$4779,0),MATCH(G$47,'Data Annex'!$K$1:$BS$1,0)),"")</f>
        <v>2844.7236372602761</v>
      </c>
      <c r="H63" s="190">
        <f>IFERROR(INDEX('Data Annex'!$K$1:$BS$4779,MATCH(H$46&amp;"|"&amp;$B63,'Data Annex'!$K$1:$K$4779,0),MATCH(H$47,'Data Annex'!$K$1:$BS$1,0)),"")-K63</f>
        <v>0.85602597887212073</v>
      </c>
      <c r="I63" s="190">
        <f>IFERROR(INDEX('Data Annex'!$K$1:$BS$4779,MATCH(I$46&amp;"|"&amp;$B63,'Data Annex'!$K$1:$K$4779,0),MATCH(I$47,'Data Annex'!$K$1:$BS$1,0)),"")-L63</f>
        <v>0.85259881765178713</v>
      </c>
      <c r="J63" s="401">
        <f>IFERROR(INDEX('Data Annex'!$K$1:$BS$4779,MATCH(J$46&amp;"|"&amp;$B63,'Data Annex'!$K$1:$K$4779,0),MATCH(J$47,'Data Annex'!$K$1:$BS$1,0)),"")-M63</f>
        <v>0.84667782185868656</v>
      </c>
      <c r="K63" s="190">
        <f>IFERROR(INDEX('Data Annex'!$K$1:$BS$4779,MATCH(K$46&amp;"|"&amp;$B63,'Data Annex'!$K$1:$K$4779,0),MATCH(K$47,'Data Annex'!$K$1:$BS$1,0)),"")</f>
        <v>1.4962299279700516E-2</v>
      </c>
      <c r="L63" s="190">
        <f>IFERROR(INDEX('Data Annex'!$K$1:$BS$4779,MATCH(L$46&amp;"|"&amp;$B63,'Data Annex'!$K$1:$K$4779,0),MATCH(L$47,'Data Annex'!$K$1:$BS$1,0)),"")</f>
        <v>1.4062091138382268E-2</v>
      </c>
      <c r="M63" s="401">
        <f>IFERROR(INDEX('Data Annex'!$K$1:$BS$4779,MATCH(M$46&amp;"|"&amp;$B63,'Data Annex'!$K$1:$K$4779,0),MATCH(M$47,'Data Annex'!$K$1:$BS$1,0)),"")</f>
        <v>1.4315082453668578E-2</v>
      </c>
      <c r="N63" s="190">
        <f>IFERROR(INDEX('Data Annex'!$K$1:$BS$4779,MATCH(N$46&amp;"|"&amp;$B63,'Data Annex'!$K$1:$K$4779,0),MATCH(N$47,'Data Annex'!$K$1:$BS$1,0)),"")</f>
        <v>2.7090230639236299E-2</v>
      </c>
      <c r="O63" s="190">
        <f>IFERROR(INDEX('Data Annex'!$K$1:$BS$4779,MATCH(O$46&amp;"|"&amp;$B63,'Data Annex'!$K$1:$K$4779,0),MATCH(O$47,'Data Annex'!$K$1:$BS$1,0)),"")</f>
        <v>3.1090373982009752E-2</v>
      </c>
      <c r="P63" s="190">
        <f>IFERROR(INDEX('Data Annex'!$K$1:$BS$4779,MATCH(P$46&amp;"|"&amp;$B63,'Data Annex'!$K$1:$K$4779,0),MATCH(P$47,'Data Annex'!$K$1:$BS$1,0)),"")</f>
        <v>3.1426519695253188E-2</v>
      </c>
      <c r="Q63" s="190">
        <f>IFERROR(INDEX('Data Annex'!$K$1:$BS$4779,MATCH(Q$46&amp;"|"&amp;$B63,'Data Annex'!$K$1:$K$4779,0),MATCH(Q$47,'Data Annex'!$K$1:$BS$1,0)),"")</f>
        <v>9.3444414637738796E-2</v>
      </c>
      <c r="R63" s="190">
        <f>IFERROR(INDEX('Data Annex'!$K$1:$BS$4779,MATCH(R$46&amp;"|"&amp;$B63,'Data Annex'!$K$1:$K$4779,0),MATCH(R$47,'Data Annex'!$K$1:$BS$1,0)),"")</f>
        <v>9.2180590594514278E-2</v>
      </c>
      <c r="S63" s="191">
        <f>IFERROR(INDEX('Data Annex'!$K$1:$BS$4779,MATCH(S$46&amp;"|"&amp;$B63,'Data Annex'!$K$1:$K$4779,0),MATCH(S$47,'Data Annex'!$K$1:$BS$1,0)),"")</f>
        <v>9.3082919135257722E-2</v>
      </c>
      <c r="T63" s="190">
        <f t="shared" si="7"/>
        <v>8.4770765712036678E-3</v>
      </c>
      <c r="U63" s="190">
        <f t="shared" si="8"/>
        <v>1.0068126633306473E-2</v>
      </c>
      <c r="V63" s="191">
        <f t="shared" si="9"/>
        <v>1.4497656857134E-2</v>
      </c>
      <c r="W63"/>
    </row>
    <row r="64" spans="1:23" ht="21" customHeight="1">
      <c r="A64" s="2">
        <v>13</v>
      </c>
      <c r="B64" s="255" t="s">
        <v>22</v>
      </c>
      <c r="C64"/>
      <c r="D64" s="204" t="str">
        <f t="shared" si="10"/>
        <v>GR</v>
      </c>
      <c r="E64" s="253">
        <f>IFERROR(INDEX('Data Annex'!$K$1:$BS$4779,MATCH(E$46&amp;"|"&amp;$B64,'Data Annex'!$K$1:$K$4779,0),MATCH(E$47,'Data Annex'!$K$1:$BS$1,0)),"")</f>
        <v>143.73093392262518</v>
      </c>
      <c r="F64" s="253">
        <f>IFERROR(INDEX('Data Annex'!$K$1:$BS$4779,MATCH(F$46&amp;"|"&amp;$B64,'Data Annex'!$K$1:$K$4779,0),MATCH(F$47,'Data Annex'!$K$1:$BS$1,0)),"")</f>
        <v>145.42743710366668</v>
      </c>
      <c r="G64" s="282">
        <f>IFERROR(INDEX('Data Annex'!$K$1:$BS$4779,MATCH(G$46&amp;"|"&amp;$B64,'Data Annex'!$K$1:$K$4779,0),MATCH(G$47,'Data Annex'!$K$1:$BS$1,0)),"")</f>
        <v>145.95163827026172</v>
      </c>
      <c r="H64" s="260">
        <f>IFERROR(INDEX('Data Annex'!$K$1:$BS$4779,MATCH(H$46&amp;"|"&amp;$B64,'Data Annex'!$K$1:$K$4779,0),MATCH(H$47,'Data Annex'!$K$1:$BS$1,0)),"")-K64</f>
        <v>0.86542327427217103</v>
      </c>
      <c r="I64" s="260">
        <f>IFERROR(INDEX('Data Annex'!$K$1:$BS$4779,MATCH(I$46&amp;"|"&amp;$B64,'Data Annex'!$K$1:$K$4779,0),MATCH(I$47,'Data Annex'!$K$1:$BS$1,0)),"")-L64</f>
        <v>0.86624387550919524</v>
      </c>
      <c r="J64" s="402">
        <f>IFERROR(INDEX('Data Annex'!$K$1:$BS$4779,MATCH(J$46&amp;"|"&amp;$B64,'Data Annex'!$K$1:$K$4779,0),MATCH(J$47,'Data Annex'!$K$1:$BS$1,0)),"")-M64</f>
        <v>0.85605529848093231</v>
      </c>
      <c r="K64" s="260">
        <f>IFERROR(INDEX('Data Annex'!$K$1:$BS$4779,MATCH(K$46&amp;"|"&amp;$B64,'Data Annex'!$K$1:$K$4779,0),MATCH(K$47,'Data Annex'!$K$1:$BS$1,0)),"")</f>
        <v>2.150142540188266E-2</v>
      </c>
      <c r="L64" s="260">
        <f>IFERROR(INDEX('Data Annex'!$K$1:$BS$4779,MATCH(L$46&amp;"|"&amp;$B64,'Data Annex'!$K$1:$K$4779,0),MATCH(L$47,'Data Annex'!$K$1:$BS$1,0)),"")</f>
        <v>2.361120819130056E-2</v>
      </c>
      <c r="M64" s="402">
        <f>IFERROR(INDEX('Data Annex'!$K$1:$BS$4779,MATCH(M$46&amp;"|"&amp;$B64,'Data Annex'!$K$1:$K$4779,0),MATCH(M$47,'Data Annex'!$K$1:$BS$1,0)),"")</f>
        <v>2.5046048328579432E-2</v>
      </c>
      <c r="N64" s="260">
        <f>IFERROR(INDEX('Data Annex'!$K$1:$BS$4779,MATCH(N$46&amp;"|"&amp;$B64,'Data Annex'!$K$1:$K$4779,0),MATCH(N$47,'Data Annex'!$K$1:$BS$1,0)),"")</f>
        <v>2.1975168884975894E-2</v>
      </c>
      <c r="O64" s="260">
        <f>IFERROR(INDEX('Data Annex'!$K$1:$BS$4779,MATCH(O$46&amp;"|"&amp;$B64,'Data Annex'!$K$1:$K$4779,0),MATCH(O$47,'Data Annex'!$K$1:$BS$1,0)),"")</f>
        <v>2.0412129401647518E-2</v>
      </c>
      <c r="P64" s="260">
        <f>IFERROR(INDEX('Data Annex'!$K$1:$BS$4779,MATCH(P$46&amp;"|"&amp;$B64,'Data Annex'!$K$1:$K$4779,0),MATCH(P$47,'Data Annex'!$K$1:$BS$1,0)),"")</f>
        <v>1.9890024095203976E-2</v>
      </c>
      <c r="Q64" s="260">
        <f>IFERROR(INDEX('Data Annex'!$K$1:$BS$4779,MATCH(Q$46&amp;"|"&amp;$B64,'Data Annex'!$K$1:$K$4779,0),MATCH(Q$47,'Data Annex'!$K$1:$BS$1,0)),"")</f>
        <v>8.7438546049235177E-2</v>
      </c>
      <c r="R64" s="260">
        <f>IFERROR(INDEX('Data Annex'!$K$1:$BS$4779,MATCH(R$46&amp;"|"&amp;$B64,'Data Annex'!$K$1:$K$4779,0),MATCH(R$47,'Data Annex'!$K$1:$BS$1,0)),"")</f>
        <v>8.6418520017885747E-2</v>
      </c>
      <c r="S64" s="261">
        <f>IFERROR(INDEX('Data Annex'!$K$1:$BS$4779,MATCH(S$46&amp;"|"&amp;$B64,'Data Annex'!$K$1:$K$4779,0),MATCH(S$47,'Data Annex'!$K$1:$BS$1,0)),"")</f>
        <v>9.5424742125982343E-2</v>
      </c>
      <c r="T64" s="260">
        <f t="shared" si="7"/>
        <v>3.6615853917352226E-3</v>
      </c>
      <c r="U64" s="260">
        <f t="shared" si="8"/>
        <v>3.3142668799709396E-3</v>
      </c>
      <c r="V64" s="261">
        <f t="shared" si="9"/>
        <v>3.5838869693018971E-3</v>
      </c>
      <c r="W64"/>
    </row>
    <row r="65" spans="1:23" ht="21" customHeight="1">
      <c r="A65" s="7">
        <v>14</v>
      </c>
      <c r="B65" s="1" t="s">
        <v>90</v>
      </c>
      <c r="C65"/>
      <c r="D65" s="204" t="str">
        <f t="shared" si="10"/>
        <v>HR</v>
      </c>
      <c r="E65" s="249">
        <f>IFERROR(INDEX('Data Annex'!$K$1:$BS$4779,MATCH(E$46&amp;"|"&amp;$B65,'Data Annex'!$K$1:$K$4779,0),MATCH(E$47,'Data Annex'!$K$1:$BS$1,0)),"")</f>
        <v>26.265531523334442</v>
      </c>
      <c r="F65" s="249">
        <f>IFERROR(INDEX('Data Annex'!$K$1:$BS$4779,MATCH(F$46&amp;"|"&amp;$B65,'Data Annex'!$K$1:$K$4779,0),MATCH(F$47,'Data Annex'!$K$1:$BS$1,0)),"")</f>
        <v>26.76097862788</v>
      </c>
      <c r="G65" s="280">
        <f>IFERROR(INDEX('Data Annex'!$K$1:$BS$4779,MATCH(G$46&amp;"|"&amp;$B65,'Data Annex'!$K$1:$K$4779,0),MATCH(G$47,'Data Annex'!$K$1:$BS$1,0)),"")</f>
        <v>27.09049653748</v>
      </c>
      <c r="H65" s="190">
        <f>IFERROR(INDEX('Data Annex'!$K$1:$BS$4779,MATCH(H$46&amp;"|"&amp;$B65,'Data Annex'!$K$1:$K$4779,0),MATCH(H$47,'Data Annex'!$K$1:$BS$1,0)),"")-K65</f>
        <v>0.88833092151233406</v>
      </c>
      <c r="I65" s="190">
        <f>IFERROR(INDEX('Data Annex'!$K$1:$BS$4779,MATCH(I$46&amp;"|"&amp;$B65,'Data Annex'!$K$1:$K$4779,0),MATCH(I$47,'Data Annex'!$K$1:$BS$1,0)),"")-L65</f>
        <v>0.89396028207265887</v>
      </c>
      <c r="J65" s="401">
        <f>IFERROR(INDEX('Data Annex'!$K$1:$BS$4779,MATCH(J$46&amp;"|"&amp;$B65,'Data Annex'!$K$1:$K$4779,0),MATCH(J$47,'Data Annex'!$K$1:$BS$1,0)),"")-M65</f>
        <v>0.88964369322858861</v>
      </c>
      <c r="K65" s="190">
        <f>IFERROR(INDEX('Data Annex'!$K$1:$BS$4779,MATCH(K$46&amp;"|"&amp;$B65,'Data Annex'!$K$1:$K$4779,0),MATCH(K$47,'Data Annex'!$K$1:$BS$1,0)),"")</f>
        <v>0</v>
      </c>
      <c r="L65" s="190">
        <f>IFERROR(INDEX('Data Annex'!$K$1:$BS$4779,MATCH(L$46&amp;"|"&amp;$B65,'Data Annex'!$K$1:$K$4779,0),MATCH(L$47,'Data Annex'!$K$1:$BS$1,0)),"")</f>
        <v>0</v>
      </c>
      <c r="M65" s="401">
        <f>IFERROR(INDEX('Data Annex'!$K$1:$BS$4779,MATCH(M$46&amp;"|"&amp;$B65,'Data Annex'!$K$1:$K$4779,0),MATCH(M$47,'Data Annex'!$K$1:$BS$1,0)),"")</f>
        <v>0</v>
      </c>
      <c r="N65" s="190">
        <f>IFERROR(INDEX('Data Annex'!$K$1:$BS$4779,MATCH(N$46&amp;"|"&amp;$B65,'Data Annex'!$K$1:$K$4779,0),MATCH(N$47,'Data Annex'!$K$1:$BS$1,0)),"")</f>
        <v>1.8041694066096996E-2</v>
      </c>
      <c r="O65" s="190">
        <f>IFERROR(INDEX('Data Annex'!$K$1:$BS$4779,MATCH(O$46&amp;"|"&amp;$B65,'Data Annex'!$K$1:$K$4779,0),MATCH(O$47,'Data Annex'!$K$1:$BS$1,0)),"")</f>
        <v>1.3107085459669043E-2</v>
      </c>
      <c r="P65" s="190">
        <f>IFERROR(INDEX('Data Annex'!$K$1:$BS$4779,MATCH(P$46&amp;"|"&amp;$B65,'Data Annex'!$K$1:$K$4779,0),MATCH(P$47,'Data Annex'!$K$1:$BS$1,0)),"")</f>
        <v>1.2607747190512424E-2</v>
      </c>
      <c r="Q65" s="190">
        <f>IFERROR(INDEX('Data Annex'!$K$1:$BS$4779,MATCH(Q$46&amp;"|"&amp;$B65,'Data Annex'!$K$1:$K$4779,0),MATCH(Q$47,'Data Annex'!$K$1:$BS$1,0)),"")</f>
        <v>9.3439623827492185E-2</v>
      </c>
      <c r="R65" s="190">
        <f>IFERROR(INDEX('Data Annex'!$K$1:$BS$4779,MATCH(R$46&amp;"|"&amp;$B65,'Data Annex'!$K$1:$K$4779,0),MATCH(R$47,'Data Annex'!$K$1:$BS$1,0)),"")</f>
        <v>9.2771076342609615E-2</v>
      </c>
      <c r="S65" s="191">
        <f>IFERROR(INDEX('Data Annex'!$K$1:$BS$4779,MATCH(S$46&amp;"|"&amp;$B65,'Data Annex'!$K$1:$K$4779,0),MATCH(S$47,'Data Annex'!$K$1:$BS$1,0)),"")</f>
        <v>9.7489361360582644E-2</v>
      </c>
      <c r="T65" s="190">
        <f t="shared" si="7"/>
        <v>1.8776059407676904E-4</v>
      </c>
      <c r="U65" s="190">
        <f t="shared" si="8"/>
        <v>1.6155612506241201E-4</v>
      </c>
      <c r="V65" s="191">
        <f t="shared" si="9"/>
        <v>2.5919822031639228E-4</v>
      </c>
      <c r="W65"/>
    </row>
    <row r="66" spans="1:23" ht="21" customHeight="1">
      <c r="A66" s="2">
        <v>15</v>
      </c>
      <c r="B66" s="1" t="s">
        <v>23</v>
      </c>
      <c r="C66"/>
      <c r="D66" s="204" t="str">
        <f t="shared" si="10"/>
        <v>HU</v>
      </c>
      <c r="E66" s="253">
        <f>IFERROR(INDEX('Data Annex'!$K$1:$BS$4779,MATCH(E$46&amp;"|"&amp;$B66,'Data Annex'!$K$1:$K$4779,0),MATCH(E$47,'Data Annex'!$K$1:$BS$1,0)),"")</f>
        <v>72.787106265725043</v>
      </c>
      <c r="F66" s="253">
        <f>IFERROR(INDEX('Data Annex'!$K$1:$BS$4779,MATCH(F$46&amp;"|"&amp;$B66,'Data Annex'!$K$1:$K$4779,0),MATCH(F$47,'Data Annex'!$K$1:$BS$1,0)),"")</f>
        <v>79.507053680675881</v>
      </c>
      <c r="G66" s="282">
        <f>IFERROR(INDEX('Data Annex'!$K$1:$BS$4779,MATCH(G$46&amp;"|"&amp;$B66,'Data Annex'!$K$1:$K$4779,0),MATCH(G$47,'Data Annex'!$K$1:$BS$1,0)),"")</f>
        <v>82.728362274121977</v>
      </c>
      <c r="H66" s="260">
        <f>IFERROR(INDEX('Data Annex'!$K$1:$BS$4779,MATCH(H$46&amp;"|"&amp;$B66,'Data Annex'!$K$1:$K$4779,0),MATCH(H$47,'Data Annex'!$K$1:$BS$1,0)),"")-K66</f>
        <v>0.881792177810794</v>
      </c>
      <c r="I66" s="260">
        <f>IFERROR(INDEX('Data Annex'!$K$1:$BS$4779,MATCH(I$46&amp;"|"&amp;$B66,'Data Annex'!$K$1:$K$4779,0),MATCH(I$47,'Data Annex'!$K$1:$BS$1,0)),"")-L66</f>
        <v>0.8831006706970479</v>
      </c>
      <c r="J66" s="402">
        <f>IFERROR(INDEX('Data Annex'!$K$1:$BS$4779,MATCH(J$46&amp;"|"&amp;$B66,'Data Annex'!$K$1:$K$4779,0),MATCH(J$47,'Data Annex'!$K$1:$BS$1,0)),"")-M66</f>
        <v>0.87048784634439413</v>
      </c>
      <c r="K66" s="260">
        <f>IFERROR(INDEX('Data Annex'!$K$1:$BS$4779,MATCH(K$46&amp;"|"&amp;$B66,'Data Annex'!$K$1:$K$4779,0),MATCH(K$47,'Data Annex'!$K$1:$BS$1,0)),"")</f>
        <v>0</v>
      </c>
      <c r="L66" s="260">
        <f>IFERROR(INDEX('Data Annex'!$K$1:$BS$4779,MATCH(L$46&amp;"|"&amp;$B66,'Data Annex'!$K$1:$K$4779,0),MATCH(L$47,'Data Annex'!$K$1:$BS$1,0)),"")</f>
        <v>0</v>
      </c>
      <c r="M66" s="402">
        <f>IFERROR(INDEX('Data Annex'!$K$1:$BS$4779,MATCH(M$46&amp;"|"&amp;$B66,'Data Annex'!$K$1:$K$4779,0),MATCH(M$47,'Data Annex'!$K$1:$BS$1,0)),"")</f>
        <v>0</v>
      </c>
      <c r="N66" s="260">
        <f>IFERROR(INDEX('Data Annex'!$K$1:$BS$4779,MATCH(N$46&amp;"|"&amp;$B66,'Data Annex'!$K$1:$K$4779,0),MATCH(N$47,'Data Annex'!$K$1:$BS$1,0)),"")</f>
        <v>1.3554526740821991E-2</v>
      </c>
      <c r="O66" s="260">
        <f>IFERROR(INDEX('Data Annex'!$K$1:$BS$4779,MATCH(O$46&amp;"|"&amp;$B66,'Data Annex'!$K$1:$K$4779,0),MATCH(O$47,'Data Annex'!$K$1:$BS$1,0)),"")</f>
        <v>1.2941459950502075E-2</v>
      </c>
      <c r="P66" s="260">
        <f>IFERROR(INDEX('Data Annex'!$K$1:$BS$4779,MATCH(P$46&amp;"|"&amp;$B66,'Data Annex'!$K$1:$K$4779,0),MATCH(P$47,'Data Annex'!$K$1:$BS$1,0)),"")</f>
        <v>1.2081833362893904E-2</v>
      </c>
      <c r="Q66" s="260">
        <f>IFERROR(INDEX('Data Annex'!$K$1:$BS$4779,MATCH(Q$46&amp;"|"&amp;$B66,'Data Annex'!$K$1:$K$4779,0),MATCH(Q$47,'Data Annex'!$K$1:$BS$1,0)),"")</f>
        <v>0.10327252585860612</v>
      </c>
      <c r="R66" s="260">
        <f>IFERROR(INDEX('Data Annex'!$K$1:$BS$4779,MATCH(R$46&amp;"|"&amp;$B66,'Data Annex'!$K$1:$K$4779,0),MATCH(R$47,'Data Annex'!$K$1:$BS$1,0)),"")</f>
        <v>0.10269937525053741</v>
      </c>
      <c r="S66" s="261">
        <f>IFERROR(INDEX('Data Annex'!$K$1:$BS$4779,MATCH(S$46&amp;"|"&amp;$B66,'Data Annex'!$K$1:$K$4779,0),MATCH(S$47,'Data Annex'!$K$1:$BS$1,0)),"")</f>
        <v>0.11663724345563192</v>
      </c>
      <c r="T66" s="260">
        <f t="shared" si="7"/>
        <v>1.3807695897778416E-3</v>
      </c>
      <c r="U66" s="260">
        <f t="shared" si="8"/>
        <v>1.2584941019125884E-3</v>
      </c>
      <c r="V66" s="261">
        <f t="shared" si="9"/>
        <v>7.9307683708007559E-4</v>
      </c>
      <c r="W66"/>
    </row>
    <row r="67" spans="1:23" ht="21" customHeight="1">
      <c r="A67" s="10">
        <v>16</v>
      </c>
      <c r="B67" s="1" t="s">
        <v>24</v>
      </c>
      <c r="C67"/>
      <c r="D67" s="204" t="str">
        <f t="shared" si="10"/>
        <v>IE</v>
      </c>
      <c r="E67" s="249">
        <f>IFERROR(INDEX('Data Annex'!$K$1:$BS$4779,MATCH(E$46&amp;"|"&amp;$B67,'Data Annex'!$K$1:$K$4779,0),MATCH(E$47,'Data Annex'!$K$1:$BS$1,0)),"")</f>
        <v>258.68877199726313</v>
      </c>
      <c r="F67" s="249">
        <f>IFERROR(INDEX('Data Annex'!$K$1:$BS$4779,MATCH(F$46&amp;"|"&amp;$B67,'Data Annex'!$K$1:$K$4779,0),MATCH(F$47,'Data Annex'!$K$1:$BS$1,0)),"")</f>
        <v>264.259073480437</v>
      </c>
      <c r="G67" s="280">
        <f>IFERROR(INDEX('Data Annex'!$K$1:$BS$4779,MATCH(G$46&amp;"|"&amp;$B67,'Data Annex'!$K$1:$K$4779,0),MATCH(G$47,'Data Annex'!$K$1:$BS$1,0)),"")</f>
        <v>270.28206121282818</v>
      </c>
      <c r="H67" s="190">
        <f>IFERROR(INDEX('Data Annex'!$K$1:$BS$4779,MATCH(H$46&amp;"|"&amp;$B67,'Data Annex'!$K$1:$K$4779,0),MATCH(H$47,'Data Annex'!$K$1:$BS$1,0)),"")-K67</f>
        <v>0.77995476696058064</v>
      </c>
      <c r="I67" s="190">
        <f>IFERROR(INDEX('Data Annex'!$K$1:$BS$4779,MATCH(I$46&amp;"|"&amp;$B67,'Data Annex'!$K$1:$K$4779,0),MATCH(I$47,'Data Annex'!$K$1:$BS$1,0)),"")-L67</f>
        <v>0.79867404976415646</v>
      </c>
      <c r="J67" s="401">
        <f>IFERROR(INDEX('Data Annex'!$K$1:$BS$4779,MATCH(J$46&amp;"|"&amp;$B67,'Data Annex'!$K$1:$K$4779,0),MATCH(J$47,'Data Annex'!$K$1:$BS$1,0)),"")-M67</f>
        <v>0.78597534661537927</v>
      </c>
      <c r="K67" s="190">
        <f>IFERROR(INDEX('Data Annex'!$K$1:$BS$4779,MATCH(K$46&amp;"|"&amp;$B67,'Data Annex'!$K$1:$K$4779,0),MATCH(K$47,'Data Annex'!$K$1:$BS$1,0)),"")</f>
        <v>2.4381829830026888E-2</v>
      </c>
      <c r="L67" s="190">
        <f>IFERROR(INDEX('Data Annex'!$K$1:$BS$4779,MATCH(L$46&amp;"|"&amp;$B67,'Data Annex'!$K$1:$K$4779,0),MATCH(L$47,'Data Annex'!$K$1:$BS$1,0)),"")</f>
        <v>2.9104819658729204E-2</v>
      </c>
      <c r="M67" s="401">
        <f>IFERROR(INDEX('Data Annex'!$K$1:$BS$4779,MATCH(M$46&amp;"|"&amp;$B67,'Data Annex'!$K$1:$K$4779,0),MATCH(M$47,'Data Annex'!$K$1:$BS$1,0)),"")</f>
        <v>3.4190428724636394E-2</v>
      </c>
      <c r="N67" s="190">
        <f>IFERROR(INDEX('Data Annex'!$K$1:$BS$4779,MATCH(N$46&amp;"|"&amp;$B67,'Data Annex'!$K$1:$K$4779,0),MATCH(N$47,'Data Annex'!$K$1:$BS$1,0)),"")</f>
        <v>8.6701550637848374E-2</v>
      </c>
      <c r="O67" s="190">
        <f>IFERROR(INDEX('Data Annex'!$K$1:$BS$4779,MATCH(O$46&amp;"|"&amp;$B67,'Data Annex'!$K$1:$K$4779,0),MATCH(O$47,'Data Annex'!$K$1:$BS$1,0)),"")</f>
        <v>6.2309256052578109E-2</v>
      </c>
      <c r="P67" s="190">
        <f>IFERROR(INDEX('Data Annex'!$K$1:$BS$4779,MATCH(P$46&amp;"|"&amp;$B67,'Data Annex'!$K$1:$K$4779,0),MATCH(P$47,'Data Annex'!$K$1:$BS$1,0)),"")</f>
        <v>6.2380414483137282E-2</v>
      </c>
      <c r="Q67" s="190">
        <f>IFERROR(INDEX('Data Annex'!$K$1:$BS$4779,MATCH(Q$46&amp;"|"&amp;$B67,'Data Annex'!$K$1:$K$4779,0),MATCH(Q$47,'Data Annex'!$K$1:$BS$1,0)),"")</f>
        <v>8.1782575643293734E-2</v>
      </c>
      <c r="R67" s="190">
        <f>IFERROR(INDEX('Data Annex'!$K$1:$BS$4779,MATCH(R$46&amp;"|"&amp;$B67,'Data Annex'!$K$1:$K$4779,0),MATCH(R$47,'Data Annex'!$K$1:$BS$1,0)),"")</f>
        <v>8.0718647534305646E-2</v>
      </c>
      <c r="S67" s="191">
        <f>IFERROR(INDEX('Data Annex'!$K$1:$BS$4779,MATCH(S$46&amp;"|"&amp;$B67,'Data Annex'!$K$1:$K$4779,0),MATCH(S$47,'Data Annex'!$K$1:$BS$1,0)),"")</f>
        <v>8.5820262050683382E-2</v>
      </c>
      <c r="T67" s="190">
        <f t="shared" si="7"/>
        <v>2.7179276928250395E-2</v>
      </c>
      <c r="U67" s="190">
        <f t="shared" si="8"/>
        <v>2.9193226990230525E-2</v>
      </c>
      <c r="V67" s="191">
        <f t="shared" si="9"/>
        <v>3.1633548126163702E-2</v>
      </c>
      <c r="W67"/>
    </row>
    <row r="68" spans="1:23" ht="21" customHeight="1">
      <c r="A68" s="10">
        <v>17</v>
      </c>
      <c r="B68" s="1" t="s">
        <v>1386</v>
      </c>
      <c r="C68"/>
      <c r="D68" s="204" t="str">
        <f t="shared" si="10"/>
        <v>IS</v>
      </c>
      <c r="E68" s="253">
        <f>IFERROR(INDEX('Data Annex'!$K$1:$BS$4779,MATCH(E$46&amp;"|"&amp;$B68,'Data Annex'!$K$1:$K$4779,0),MATCH(E$47,'Data Annex'!$K$1:$BS$1,0)),"")</f>
        <v>20.276521449229573</v>
      </c>
      <c r="F68" s="253">
        <f>IFERROR(INDEX('Data Annex'!$K$1:$BS$4779,MATCH(F$46&amp;"|"&amp;$B68,'Data Annex'!$K$1:$K$4779,0),MATCH(F$47,'Data Annex'!$K$1:$BS$1,0)),"")</f>
        <v>21.849543369269636</v>
      </c>
      <c r="G68" s="282">
        <f>IFERROR(INDEX('Data Annex'!$K$1:$BS$4779,MATCH(G$46&amp;"|"&amp;$B68,'Data Annex'!$K$1:$K$4779,0),MATCH(G$47,'Data Annex'!$K$1:$BS$1,0)),"")</f>
        <v>21.042861629062195</v>
      </c>
      <c r="H68" s="260">
        <f>IFERROR(INDEX('Data Annex'!$K$1:$BS$4779,MATCH(H$46&amp;"|"&amp;$B68,'Data Annex'!$K$1:$K$4779,0),MATCH(H$47,'Data Annex'!$K$1:$BS$1,0)),"")-K68</f>
        <v>0.89329996203859585</v>
      </c>
      <c r="I68" s="260">
        <f>IFERROR(INDEX('Data Annex'!$K$1:$BS$4779,MATCH(I$46&amp;"|"&amp;$B68,'Data Annex'!$K$1:$K$4779,0),MATCH(I$47,'Data Annex'!$K$1:$BS$1,0)),"")-L68</f>
        <v>0.89654234194868732</v>
      </c>
      <c r="J68" s="402">
        <f>IFERROR(INDEX('Data Annex'!$K$1:$BS$4779,MATCH(J$46&amp;"|"&amp;$B68,'Data Annex'!$K$1:$K$4779,0),MATCH(J$47,'Data Annex'!$K$1:$BS$1,0)),"")-M68</f>
        <v>0.88491908223066895</v>
      </c>
      <c r="K68" s="260">
        <f>IFERROR(INDEX('Data Annex'!$K$1:$BS$4779,MATCH(K$46&amp;"|"&amp;$B68,'Data Annex'!$K$1:$K$4779,0),MATCH(K$47,'Data Annex'!$K$1:$BS$1,0)),"")</f>
        <v>0</v>
      </c>
      <c r="L68" s="260">
        <f>IFERROR(INDEX('Data Annex'!$K$1:$BS$4779,MATCH(L$46&amp;"|"&amp;$B68,'Data Annex'!$K$1:$K$4779,0),MATCH(L$47,'Data Annex'!$K$1:$BS$1,0)),"")</f>
        <v>0</v>
      </c>
      <c r="M68" s="402">
        <f>IFERROR(INDEX('Data Annex'!$K$1:$BS$4779,MATCH(M$46&amp;"|"&amp;$B68,'Data Annex'!$K$1:$K$4779,0),MATCH(M$47,'Data Annex'!$K$1:$BS$1,0)),"")</f>
        <v>0</v>
      </c>
      <c r="N68" s="260">
        <f>IFERROR(INDEX('Data Annex'!$K$1:$BS$4779,MATCH(N$46&amp;"|"&amp;$B68,'Data Annex'!$K$1:$K$4779,0),MATCH(N$47,'Data Annex'!$K$1:$BS$1,0)),"")</f>
        <v>1.4247886543666584E-2</v>
      </c>
      <c r="O68" s="260">
        <f>IFERROR(INDEX('Data Annex'!$K$1:$BS$4779,MATCH(O$46&amp;"|"&amp;$B68,'Data Annex'!$K$1:$K$4779,0),MATCH(O$47,'Data Annex'!$K$1:$BS$1,0)),"")</f>
        <v>1.3946191817729133E-2</v>
      </c>
      <c r="P68" s="260">
        <f>IFERROR(INDEX('Data Annex'!$K$1:$BS$4779,MATCH(P$46&amp;"|"&amp;$B68,'Data Annex'!$K$1:$K$4779,0),MATCH(P$47,'Data Annex'!$K$1:$BS$1,0)),"")</f>
        <v>1.3883643123275415E-2</v>
      </c>
      <c r="Q68" s="260">
        <f>IFERROR(INDEX('Data Annex'!$K$1:$BS$4779,MATCH(Q$46&amp;"|"&amp;$B68,'Data Annex'!$K$1:$K$4779,0),MATCH(Q$47,'Data Annex'!$K$1:$BS$1,0)),"")</f>
        <v>8.9550889262893077E-2</v>
      </c>
      <c r="R68" s="260">
        <f>IFERROR(INDEX('Data Annex'!$K$1:$BS$4779,MATCH(R$46&amp;"|"&amp;$B68,'Data Annex'!$K$1:$K$4779,0),MATCH(R$47,'Data Annex'!$K$1:$BS$1,0)),"")</f>
        <v>8.6889087531893616E-2</v>
      </c>
      <c r="S68" s="261">
        <f>IFERROR(INDEX('Data Annex'!$K$1:$BS$4779,MATCH(S$46&amp;"|"&amp;$B68,'Data Annex'!$K$1:$K$4779,0),MATCH(S$47,'Data Annex'!$K$1:$BS$1,0)),"")</f>
        <v>9.8952152675149008E-2</v>
      </c>
      <c r="T68" s="260">
        <f t="shared" si="7"/>
        <v>2.9012621548444306E-3</v>
      </c>
      <c r="U68" s="260">
        <f t="shared" si="8"/>
        <v>2.6223787016899092E-3</v>
      </c>
      <c r="V68" s="261">
        <f t="shared" si="9"/>
        <v>2.2451219709066494E-3</v>
      </c>
      <c r="W68"/>
    </row>
    <row r="69" spans="1:23" ht="21" customHeight="1">
      <c r="A69" s="10">
        <v>18</v>
      </c>
      <c r="B69" s="1" t="s">
        <v>25</v>
      </c>
      <c r="C69"/>
      <c r="D69" s="204" t="str">
        <f t="shared" si="10"/>
        <v>IT</v>
      </c>
      <c r="E69" s="249">
        <f>IFERROR(INDEX('Data Annex'!$K$1:$BS$4779,MATCH(E$46&amp;"|"&amp;$B69,'Data Annex'!$K$1:$K$4779,0),MATCH(E$47,'Data Annex'!$K$1:$BS$1,0)),"")</f>
        <v>968.33556072003989</v>
      </c>
      <c r="F69" s="249">
        <f>IFERROR(INDEX('Data Annex'!$K$1:$BS$4779,MATCH(F$46&amp;"|"&amp;$B69,'Data Annex'!$K$1:$K$4779,0),MATCH(F$47,'Data Annex'!$K$1:$BS$1,0)),"")</f>
        <v>951.08167624500004</v>
      </c>
      <c r="G69" s="280">
        <f>IFERROR(INDEX('Data Annex'!$K$1:$BS$4779,MATCH(G$46&amp;"|"&amp;$B69,'Data Annex'!$K$1:$K$4779,0),MATCH(G$47,'Data Annex'!$K$1:$BS$1,0)),"")</f>
        <v>960.54128919100003</v>
      </c>
      <c r="H69" s="190">
        <f>IFERROR(INDEX('Data Annex'!$K$1:$BS$4779,MATCH(H$46&amp;"|"&amp;$B69,'Data Annex'!$K$1:$K$4779,0),MATCH(H$47,'Data Annex'!$K$1:$BS$1,0)),"")-K69</f>
        <v>0.82917913085995498</v>
      </c>
      <c r="I69" s="190">
        <f>IFERROR(INDEX('Data Annex'!$K$1:$BS$4779,MATCH(I$46&amp;"|"&amp;$B69,'Data Annex'!$K$1:$K$4779,0),MATCH(I$47,'Data Annex'!$K$1:$BS$1,0)),"")-L69</f>
        <v>0.82690169315638151</v>
      </c>
      <c r="J69" s="401">
        <f>IFERROR(INDEX('Data Annex'!$K$1:$BS$4779,MATCH(J$46&amp;"|"&amp;$B69,'Data Annex'!$K$1:$K$4779,0),MATCH(J$47,'Data Annex'!$K$1:$BS$1,0)),"")-M69</f>
        <v>0.81666513794392137</v>
      </c>
      <c r="K69" s="190">
        <f>IFERROR(INDEX('Data Annex'!$K$1:$BS$4779,MATCH(K$46&amp;"|"&amp;$B69,'Data Annex'!$K$1:$K$4779,0),MATCH(K$47,'Data Annex'!$K$1:$BS$1,0)),"")</f>
        <v>2.1546395680734617E-2</v>
      </c>
      <c r="L69" s="190">
        <f>IFERROR(INDEX('Data Annex'!$K$1:$BS$4779,MATCH(L$46&amp;"|"&amp;$B69,'Data Annex'!$K$1:$K$4779,0),MATCH(L$47,'Data Annex'!$K$1:$BS$1,0)),"")</f>
        <v>2.0837459809177127E-2</v>
      </c>
      <c r="M69" s="401">
        <f>IFERROR(INDEX('Data Annex'!$K$1:$BS$4779,MATCH(M$46&amp;"|"&amp;$B69,'Data Annex'!$K$1:$K$4779,0),MATCH(M$47,'Data Annex'!$K$1:$BS$1,0)),"")</f>
        <v>2.1625473547831564E-2</v>
      </c>
      <c r="N69" s="190">
        <f>IFERROR(INDEX('Data Annex'!$K$1:$BS$4779,MATCH(N$46&amp;"|"&amp;$B69,'Data Annex'!$K$1:$K$4779,0),MATCH(N$47,'Data Annex'!$K$1:$BS$1,0)),"")</f>
        <v>2.9260908630610427E-2</v>
      </c>
      <c r="O69" s="190">
        <f>IFERROR(INDEX('Data Annex'!$K$1:$BS$4779,MATCH(O$46&amp;"|"&amp;$B69,'Data Annex'!$K$1:$K$4779,0),MATCH(O$47,'Data Annex'!$K$1:$BS$1,0)),"")</f>
        <v>3.2584750070420596E-2</v>
      </c>
      <c r="P69" s="190">
        <f>IFERROR(INDEX('Data Annex'!$K$1:$BS$4779,MATCH(P$46&amp;"|"&amp;$B69,'Data Annex'!$K$1:$K$4779,0),MATCH(P$47,'Data Annex'!$K$1:$BS$1,0)),"")</f>
        <v>3.1969349524644801E-2</v>
      </c>
      <c r="Q69" s="190">
        <f>IFERROR(INDEX('Data Annex'!$K$1:$BS$4779,MATCH(Q$46&amp;"|"&amp;$B69,'Data Annex'!$K$1:$K$4779,0),MATCH(Q$47,'Data Annex'!$K$1:$BS$1,0)),"")</f>
        <v>0.10839351881588688</v>
      </c>
      <c r="R69" s="190">
        <f>IFERROR(INDEX('Data Annex'!$K$1:$BS$4779,MATCH(R$46&amp;"|"&amp;$B69,'Data Annex'!$K$1:$K$4779,0),MATCH(R$47,'Data Annex'!$K$1:$BS$1,0)),"")</f>
        <v>0.11178371106753716</v>
      </c>
      <c r="S69" s="191">
        <f>IFERROR(INDEX('Data Annex'!$K$1:$BS$4779,MATCH(S$46&amp;"|"&amp;$B69,'Data Annex'!$K$1:$K$4779,0),MATCH(S$47,'Data Annex'!$K$1:$BS$1,0)),"")</f>
        <v>0.11785237892620168</v>
      </c>
      <c r="T69" s="190">
        <f t="shared" si="7"/>
        <v>1.1620046012813079E-2</v>
      </c>
      <c r="U69" s="190">
        <f t="shared" si="8"/>
        <v>7.8923858964835558E-3</v>
      </c>
      <c r="V69" s="191">
        <f t="shared" si="9"/>
        <v>1.1887660057400495E-2</v>
      </c>
      <c r="W69"/>
    </row>
    <row r="70" spans="1:23" ht="21" customHeight="1">
      <c r="A70" s="10"/>
      <c r="B70" s="1" t="s">
        <v>5610</v>
      </c>
      <c r="C70"/>
      <c r="D70" s="204" t="s">
        <v>5610</v>
      </c>
      <c r="E70" s="253">
        <f>IFERROR(INDEX('Data Annex'!$K$1:$BS$4779,MATCH(E$46&amp;"|"&amp;$B70,'Data Annex'!$K$1:$K$4779,0),MATCH(E$47,'Data Annex'!$K$1:$BS$1,0)),"")</f>
        <v>38.030417109702242</v>
      </c>
      <c r="F70" s="253">
        <f>IFERROR(INDEX('Data Annex'!$K$1:$BS$4779,MATCH(F$46&amp;"|"&amp;$B70,'Data Annex'!$K$1:$K$4779,0),MATCH(F$47,'Data Annex'!$K$1:$BS$1,0)),"")</f>
        <v>39.270065752945264</v>
      </c>
      <c r="G70" s="282">
        <f>IFERROR(INDEX('Data Annex'!$K$1:$BS$4779,MATCH(G$46&amp;"|"&amp;$B70,'Data Annex'!$K$1:$K$4779,0),MATCH(G$47,'Data Annex'!$K$1:$BS$1,0)),"")</f>
        <v>40.045813624681848</v>
      </c>
      <c r="H70" s="260">
        <f>IFERROR((IFERROR(INDEX('Data Annex'!$K$1:$BS$4779,MATCH(H$46&amp;"|"&amp;$B70,'Data Annex'!$K$1:$K$4779,0),MATCH(H$47,'Data Annex'!$K$1:$BS$1,0)),"")-K70),"n.a.")</f>
        <v>0.77607028520329313</v>
      </c>
      <c r="I70" s="260">
        <f>IFERROR((IFERROR(INDEX('Data Annex'!$K$1:$BS$4779,MATCH(I$46&amp;"|"&amp;$B70,'Data Annex'!$K$1:$K$4779,0),MATCH(I$47,'Data Annex'!$K$1:$BS$1,0)),"")-L70),"n.a.")</f>
        <v>0.76868677046700928</v>
      </c>
      <c r="J70" s="402">
        <f>IFERROR(INDEX('Data Annex'!$K$1:$BS$4779,MATCH(J$46&amp;"|"&amp;$B70,'Data Annex'!$K$1:$K$4779,0),MATCH(J$47,'Data Annex'!$K$1:$BS$1,0)),"")-M70</f>
        <v>0.75661165269097996</v>
      </c>
      <c r="K70" s="260">
        <f>IFERROR(INDEX('Data Annex'!$K$1:$BS$4779,MATCH(K$46&amp;"|"&amp;$B70,'Data Annex'!$K$1:$K$4779,0),MATCH(K$47,'Data Annex'!$K$1:$BS$1,0)),"")</f>
        <v>0</v>
      </c>
      <c r="L70" s="260">
        <f>IFERROR(INDEX('Data Annex'!$K$1:$BS$4779,MATCH(L$46&amp;"|"&amp;$B70,'Data Annex'!$K$1:$K$4779,0),MATCH(L$47,'Data Annex'!$K$1:$BS$1,0)),"")</f>
        <v>0</v>
      </c>
      <c r="M70" s="402">
        <f>IFERROR(INDEX('Data Annex'!$K$1:$BS$4779,MATCH(M$46&amp;"|"&amp;$B70,'Data Annex'!$K$1:$K$4779,0),MATCH(M$47,'Data Annex'!$K$1:$BS$1,0)),"")</f>
        <v>0</v>
      </c>
      <c r="N70" s="260">
        <f>IFERROR(INDEX('Data Annex'!$K$1:$BS$4779,MATCH(N$46&amp;"|"&amp;$B70,'Data Annex'!$K$1:$K$4779,0),MATCH(N$47,'Data Annex'!$K$1:$BS$1,0)),"")</f>
        <v>6.8254546490566073E-2</v>
      </c>
      <c r="O70" s="260">
        <f>IFERROR(INDEX('Data Annex'!$K$1:$BS$4779,MATCH(O$46&amp;"|"&amp;$B70,'Data Annex'!$K$1:$K$4779,0),MATCH(O$47,'Data Annex'!$K$1:$BS$1,0)),"")</f>
        <v>7.9860666184547138E-2</v>
      </c>
      <c r="P70" s="260">
        <f>IFERROR(INDEX('Data Annex'!$K$1:$BS$4779,MATCH(P$46&amp;"|"&amp;$B70,'Data Annex'!$K$1:$K$4779,0),MATCH(P$47,'Data Annex'!$K$1:$BS$1,0)),"")</f>
        <v>7.3351512973581362E-2</v>
      </c>
      <c r="Q70" s="260">
        <f>IFERROR(INDEX('Data Annex'!$K$1:$BS$4779,MATCH(Q$46&amp;"|"&amp;$B70,'Data Annex'!$K$1:$K$4779,0),MATCH(Q$47,'Data Annex'!$K$1:$BS$1,0)),"")</f>
        <v>0.14511176784235766</v>
      </c>
      <c r="R70" s="260">
        <f>IFERROR(INDEX('Data Annex'!$K$1:$BS$4779,MATCH(R$46&amp;"|"&amp;$B70,'Data Annex'!$K$1:$K$4779,0),MATCH(R$47,'Data Annex'!$K$1:$BS$1,0)),"")</f>
        <v>0.14311806998104704</v>
      </c>
      <c r="S70" s="261">
        <f>IFERROR(INDEX('Data Annex'!$K$1:$BS$4779,MATCH(S$46&amp;"|"&amp;$B70,'Data Annex'!$K$1:$K$4779,0),MATCH(S$47,'Data Annex'!$K$1:$BS$1,0)),"")</f>
        <v>0.16129308505753823</v>
      </c>
      <c r="T70" s="260">
        <f t="shared" ref="T70" si="11">1-SUM(H70,K70,N70,Q70)</f>
        <v>1.0563400463783124E-2</v>
      </c>
      <c r="U70" s="260">
        <f t="shared" ref="U70" si="12">1-SUM(I70,L70,O70,R70)</f>
        <v>8.334493367396556E-3</v>
      </c>
      <c r="V70" s="261">
        <f t="shared" ref="V70" si="13">1-SUM(J70,M70,P70,S70)</f>
        <v>8.7437492779004478E-3</v>
      </c>
      <c r="W70"/>
    </row>
    <row r="71" spans="1:23" ht="21" customHeight="1">
      <c r="A71" s="2">
        <v>19</v>
      </c>
      <c r="B71" s="1" t="s">
        <v>98</v>
      </c>
      <c r="C71"/>
      <c r="D71" s="204" t="str">
        <f t="shared" si="10"/>
        <v>LT</v>
      </c>
      <c r="E71" s="249">
        <f>IFERROR(INDEX('Data Annex'!$K$1:$BS$4779,MATCH(E$46&amp;"|"&amp;$B71,'Data Annex'!$K$1:$K$4779,0),MATCH(E$47,'Data Annex'!$K$1:$BS$1,0)),"")</f>
        <v>13.266121</v>
      </c>
      <c r="F71" s="249">
        <f>IFERROR(INDEX('Data Annex'!$K$1:$BS$4779,MATCH(F$46&amp;"|"&amp;$B71,'Data Annex'!$K$1:$K$4779,0),MATCH(F$47,'Data Annex'!$K$1:$BS$1,0)),"")</f>
        <v>16.032409999999999</v>
      </c>
      <c r="G71" s="280">
        <f>IFERROR(INDEX('Data Annex'!$K$1:$BS$4779,MATCH(G$46&amp;"|"&amp;$B71,'Data Annex'!$K$1:$K$4779,0),MATCH(G$47,'Data Annex'!$K$1:$BS$1,0)),"")</f>
        <v>16.367466</v>
      </c>
      <c r="H71" s="190">
        <f>IFERROR(INDEX('Data Annex'!$K$1:$BS$4779,MATCH(H$46&amp;"|"&amp;$B71,'Data Annex'!$K$1:$K$4779,0),MATCH(H$47,'Data Annex'!$K$1:$BS$1,0)),"")-K71</f>
        <v>0.86199658513592625</v>
      </c>
      <c r="I71" s="190">
        <f>IFERROR(INDEX('Data Annex'!$K$1:$BS$4779,MATCH(I$46&amp;"|"&amp;$B71,'Data Annex'!$K$1:$K$4779,0),MATCH(I$47,'Data Annex'!$K$1:$BS$1,0)),"")-L71</f>
        <v>0.83413635255086416</v>
      </c>
      <c r="J71" s="401">
        <f>IFERROR(INDEX('Data Annex'!$K$1:$BS$4779,MATCH(J$46&amp;"|"&amp;$B71,'Data Annex'!$K$1:$K$4779,0),MATCH(J$47,'Data Annex'!$K$1:$BS$1,0)),"")-M71</f>
        <v>0.79537278403388767</v>
      </c>
      <c r="K71" s="190">
        <f>IFERROR(INDEX('Data Annex'!$K$1:$BS$4779,MATCH(K$46&amp;"|"&amp;$B71,'Data Annex'!$K$1:$K$4779,0),MATCH(K$47,'Data Annex'!$K$1:$BS$1,0)),"")</f>
        <v>4.0412717477852043E-3</v>
      </c>
      <c r="L71" s="190">
        <f>IFERROR(INDEX('Data Annex'!$K$1:$BS$4779,MATCH(L$46&amp;"|"&amp;$B71,'Data Annex'!$K$1:$K$4779,0),MATCH(L$47,'Data Annex'!$K$1:$BS$1,0)),"")</f>
        <v>3.1864205069605878E-3</v>
      </c>
      <c r="M71" s="401">
        <f>IFERROR(INDEX('Data Annex'!$K$1:$BS$4779,MATCH(M$46&amp;"|"&amp;$B71,'Data Annex'!$K$1:$K$4779,0),MATCH(M$47,'Data Annex'!$K$1:$BS$1,0)),"")</f>
        <v>8.2580895539969348E-3</v>
      </c>
      <c r="N71" s="190">
        <f>IFERROR(INDEX('Data Annex'!$K$1:$BS$4779,MATCH(N$46&amp;"|"&amp;$B71,'Data Annex'!$K$1:$K$4779,0),MATCH(N$47,'Data Annex'!$K$1:$BS$1,0)),"")</f>
        <v>5.3610999025261417E-3</v>
      </c>
      <c r="O71" s="190">
        <f>IFERROR(INDEX('Data Annex'!$K$1:$BS$4779,MATCH(O$46&amp;"|"&amp;$B71,'Data Annex'!$K$1:$K$4779,0),MATCH(O$47,'Data Annex'!$K$1:$BS$1,0)),"")</f>
        <v>6.6249553248700598E-3</v>
      </c>
      <c r="P71" s="190">
        <f>IFERROR(INDEX('Data Annex'!$K$1:$BS$4779,MATCH(P$46&amp;"|"&amp;$B71,'Data Annex'!$K$1:$K$4779,0),MATCH(P$47,'Data Annex'!$K$1:$BS$1,0)),"")</f>
        <v>8.1756699540417553E-3</v>
      </c>
      <c r="Q71" s="190">
        <f>IFERROR(INDEX('Data Annex'!$K$1:$BS$4779,MATCH(Q$46&amp;"|"&amp;$B71,'Data Annex'!$K$1:$K$4779,0),MATCH(Q$47,'Data Annex'!$K$1:$BS$1,0)),"")</f>
        <v>0.11660394172493981</v>
      </c>
      <c r="R71" s="190">
        <f>IFERROR(INDEX('Data Annex'!$K$1:$BS$4779,MATCH(R$46&amp;"|"&amp;$B71,'Data Annex'!$K$1:$K$4779,0),MATCH(R$47,'Data Annex'!$K$1:$BS$1,0)),"")</f>
        <v>0.1087653072744522</v>
      </c>
      <c r="S71" s="191">
        <f>IFERROR(INDEX('Data Annex'!$K$1:$BS$4779,MATCH(S$46&amp;"|"&amp;$B71,'Data Annex'!$K$1:$K$4779,0),MATCH(S$47,'Data Annex'!$K$1:$BS$1,0)),"")</f>
        <v>0.13573481686169381</v>
      </c>
      <c r="T71" s="190">
        <f t="shared" si="7"/>
        <v>1.1997101488822604E-2</v>
      </c>
      <c r="U71" s="190">
        <f t="shared" si="8"/>
        <v>4.7286964342852955E-2</v>
      </c>
      <c r="V71" s="191">
        <f t="shared" si="9"/>
        <v>5.2458639596379752E-2</v>
      </c>
      <c r="W71"/>
    </row>
    <row r="72" spans="1:23" ht="21" customHeight="1">
      <c r="A72" s="2">
        <v>20</v>
      </c>
      <c r="B72" s="1" t="s">
        <v>94</v>
      </c>
      <c r="C72"/>
      <c r="D72" s="204" t="str">
        <f t="shared" si="10"/>
        <v>LU</v>
      </c>
      <c r="E72" s="253">
        <f>IFERROR(INDEX('Data Annex'!$K$1:$BS$4779,MATCH(E$46&amp;"|"&amp;$B72,'Data Annex'!$K$1:$K$4779,0),MATCH(E$47,'Data Annex'!$K$1:$BS$1,0)),"")</f>
        <v>82.380124547530002</v>
      </c>
      <c r="F72" s="253">
        <f>IFERROR(INDEX('Data Annex'!$K$1:$BS$4779,MATCH(F$46&amp;"|"&amp;$B72,'Data Annex'!$K$1:$K$4779,0),MATCH(F$47,'Data Annex'!$K$1:$BS$1,0)),"")</f>
        <v>80.947363056269978</v>
      </c>
      <c r="G72" s="282">
        <f>IFERROR(INDEX('Data Annex'!$K$1:$BS$4779,MATCH(G$46&amp;"|"&amp;$B72,'Data Annex'!$K$1:$K$4779,0),MATCH(G$47,'Data Annex'!$K$1:$BS$1,0)),"")</f>
        <v>81.976676282279996</v>
      </c>
      <c r="H72" s="260">
        <f>IFERROR(INDEX('Data Annex'!$K$1:$BS$4779,MATCH(H$46&amp;"|"&amp;$B72,'Data Annex'!$K$1:$K$4779,0),MATCH(H$47,'Data Annex'!$K$1:$BS$1,0)),"")-K72</f>
        <v>0.85746227362310967</v>
      </c>
      <c r="I72" s="260">
        <f>IFERROR(INDEX('Data Annex'!$K$1:$BS$4779,MATCH(I$46&amp;"|"&amp;$B72,'Data Annex'!$K$1:$K$4779,0),MATCH(I$47,'Data Annex'!$K$1:$BS$1,0)),"")-L72</f>
        <v>0.84454137088527093</v>
      </c>
      <c r="J72" s="402">
        <f>IFERROR(INDEX('Data Annex'!$K$1:$BS$4779,MATCH(J$46&amp;"|"&amp;$B72,'Data Annex'!$K$1:$K$4779,0),MATCH(J$47,'Data Annex'!$K$1:$BS$1,0)),"")-M72</f>
        <v>0.84129817381944538</v>
      </c>
      <c r="K72" s="260">
        <f>IFERROR(INDEX('Data Annex'!$K$1:$BS$4779,MATCH(K$46&amp;"|"&amp;$B72,'Data Annex'!$K$1:$K$4779,0),MATCH(K$47,'Data Annex'!$K$1:$BS$1,0)),"")</f>
        <v>3.2529762496096501E-2</v>
      </c>
      <c r="L72" s="260">
        <f>IFERROR(INDEX('Data Annex'!$K$1:$BS$4779,MATCH(L$46&amp;"|"&amp;$B72,'Data Annex'!$K$1:$K$4779,0),MATCH(L$47,'Data Annex'!$K$1:$BS$1,0)),"")</f>
        <v>4.1977664470155961E-2</v>
      </c>
      <c r="M72" s="402">
        <f>IFERROR(INDEX('Data Annex'!$K$1:$BS$4779,MATCH(M$46&amp;"|"&amp;$B72,'Data Annex'!$K$1:$K$4779,0),MATCH(M$47,'Data Annex'!$K$1:$BS$1,0)),"")</f>
        <v>4.1538021651605479E-2</v>
      </c>
      <c r="N72" s="260">
        <f>IFERROR(INDEX('Data Annex'!$K$1:$BS$4779,MATCH(N$46&amp;"|"&amp;$B72,'Data Annex'!$K$1:$K$4779,0),MATCH(N$47,'Data Annex'!$K$1:$BS$1,0)),"")</f>
        <v>6.225515717982453E-3</v>
      </c>
      <c r="O72" s="260">
        <f>IFERROR(INDEX('Data Annex'!$K$1:$BS$4779,MATCH(O$46&amp;"|"&amp;$B72,'Data Annex'!$K$1:$K$4779,0),MATCH(O$47,'Data Annex'!$K$1:$BS$1,0)),"")</f>
        <v>9.8865295688963326E-3</v>
      </c>
      <c r="P72" s="260">
        <f>IFERROR(INDEX('Data Annex'!$K$1:$BS$4779,MATCH(P$46&amp;"|"&amp;$B72,'Data Annex'!$K$1:$K$4779,0),MATCH(P$47,'Data Annex'!$K$1:$BS$1,0)),"")</f>
        <v>6.9617182779507453E-3</v>
      </c>
      <c r="Q72" s="260">
        <f>IFERROR(INDEX('Data Annex'!$K$1:$BS$4779,MATCH(Q$46&amp;"|"&amp;$B72,'Data Annex'!$K$1:$K$4779,0),MATCH(Q$47,'Data Annex'!$K$1:$BS$1,0)),"")</f>
        <v>7.7312032860369861E-2</v>
      </c>
      <c r="R72" s="260">
        <f>IFERROR(INDEX('Data Annex'!$K$1:$BS$4779,MATCH(R$46&amp;"|"&amp;$B72,'Data Annex'!$K$1:$K$4779,0),MATCH(R$47,'Data Annex'!$K$1:$BS$1,0)),"")</f>
        <v>7.8201069961471456E-2</v>
      </c>
      <c r="S72" s="261">
        <f>IFERROR(INDEX('Data Annex'!$K$1:$BS$4779,MATCH(S$46&amp;"|"&amp;$B72,'Data Annex'!$K$1:$K$4779,0),MATCH(S$47,'Data Annex'!$K$1:$BS$1,0)),"")</f>
        <v>8.4723914185348692E-2</v>
      </c>
      <c r="T72" s="260">
        <f t="shared" si="7"/>
        <v>2.6470415302441541E-2</v>
      </c>
      <c r="U72" s="260">
        <f t="shared" si="8"/>
        <v>2.5393365114205313E-2</v>
      </c>
      <c r="V72" s="261">
        <f t="shared" si="9"/>
        <v>2.5478172065649618E-2</v>
      </c>
      <c r="W72"/>
    </row>
    <row r="73" spans="1:23" ht="21" customHeight="1">
      <c r="A73" s="2">
        <v>21</v>
      </c>
      <c r="B73" s="1" t="s">
        <v>99</v>
      </c>
      <c r="C73"/>
      <c r="D73" s="204" t="str">
        <f t="shared" si="10"/>
        <v>LV</v>
      </c>
      <c r="E73" s="249">
        <f>IFERROR(INDEX('Data Annex'!$K$1:$BS$4779,MATCH(E$46&amp;"|"&amp;$B73,'Data Annex'!$K$1:$K$4779,0),MATCH(E$47,'Data Annex'!$K$1:$BS$1,0)),"")</f>
        <v>18.44991949436</v>
      </c>
      <c r="F73" s="249">
        <f>IFERROR(INDEX('Data Annex'!$K$1:$BS$4779,MATCH(F$46&amp;"|"&amp;$B73,'Data Annex'!$K$1:$K$4779,0),MATCH(F$47,'Data Annex'!$K$1:$BS$1,0)),"")</f>
        <v>21.2775759015916</v>
      </c>
      <c r="G73" s="280">
        <f>IFERROR(INDEX('Data Annex'!$K$1:$BS$4779,MATCH(G$46&amp;"|"&amp;$B73,'Data Annex'!$K$1:$K$4779,0),MATCH(G$47,'Data Annex'!$K$1:$BS$1,0)),"")</f>
        <v>22.815284939930802</v>
      </c>
      <c r="H73" s="190">
        <f>IFERROR(INDEX('Data Annex'!$K$1:$BS$4779,MATCH(H$46&amp;"|"&amp;$B73,'Data Annex'!$K$1:$K$4779,0),MATCH(H$47,'Data Annex'!$K$1:$BS$1,0)),"")-K73</f>
        <v>0.8946561339796556</v>
      </c>
      <c r="I73" s="190">
        <f>IFERROR(INDEX('Data Annex'!$K$1:$BS$4779,MATCH(I$46&amp;"|"&amp;$B73,'Data Annex'!$K$1:$K$4779,0),MATCH(I$47,'Data Annex'!$K$1:$BS$1,0)),"")-L73</f>
        <v>0.85847588682476028</v>
      </c>
      <c r="J73" s="401">
        <f>IFERROR(INDEX('Data Annex'!$K$1:$BS$4779,MATCH(J$46&amp;"|"&amp;$B73,'Data Annex'!$K$1:$K$4779,0),MATCH(J$47,'Data Annex'!$K$1:$BS$1,0)),"")-M73</f>
        <v>0.81923148009155178</v>
      </c>
      <c r="K73" s="190">
        <f>IFERROR(INDEX('Data Annex'!$K$1:$BS$4779,MATCH(K$46&amp;"|"&amp;$B73,'Data Annex'!$K$1:$K$4779,0),MATCH(K$47,'Data Annex'!$K$1:$BS$1,0)),"")</f>
        <v>3.3014740264108094E-4</v>
      </c>
      <c r="L73" s="190">
        <f>IFERROR(INDEX('Data Annex'!$K$1:$BS$4779,MATCH(L$46&amp;"|"&amp;$B73,'Data Annex'!$K$1:$K$4779,0),MATCH(L$47,'Data Annex'!$K$1:$BS$1,0)),"")</f>
        <v>2.8624191158657398E-4</v>
      </c>
      <c r="M73" s="401">
        <f>IFERROR(INDEX('Data Annex'!$K$1:$BS$4779,MATCH(M$46&amp;"|"&amp;$B73,'Data Annex'!$K$1:$K$4779,0),MATCH(M$47,'Data Annex'!$K$1:$BS$1,0)),"")</f>
        <v>2.6690260568880143E-4</v>
      </c>
      <c r="N73" s="190">
        <f>IFERROR(INDEX('Data Annex'!$K$1:$BS$4779,MATCH(N$46&amp;"|"&amp;$B73,'Data Annex'!$K$1:$K$4779,0),MATCH(N$47,'Data Annex'!$K$1:$BS$1,0)),"")</f>
        <v>1.6824776687773175E-3</v>
      </c>
      <c r="O73" s="190">
        <f>IFERROR(INDEX('Data Annex'!$K$1:$BS$4779,MATCH(O$46&amp;"|"&amp;$B73,'Data Annex'!$K$1:$K$4779,0),MATCH(O$47,'Data Annex'!$K$1:$BS$1,0)),"")</f>
        <v>1.2971848033466729E-3</v>
      </c>
      <c r="P73" s="190">
        <f>IFERROR(INDEX('Data Annex'!$K$1:$BS$4779,MATCH(P$46&amp;"|"&amp;$B73,'Data Annex'!$K$1:$K$4779,0),MATCH(P$47,'Data Annex'!$K$1:$BS$1,0)),"")</f>
        <v>7.8042696147252255E-4</v>
      </c>
      <c r="Q73" s="190">
        <f>IFERROR(INDEX('Data Annex'!$K$1:$BS$4779,MATCH(Q$46&amp;"|"&amp;$B73,'Data Annex'!$K$1:$K$4779,0),MATCH(Q$47,'Data Annex'!$K$1:$BS$1,0)),"")</f>
        <v>9.3665853672601412E-2</v>
      </c>
      <c r="R73" s="190">
        <f>IFERROR(INDEX('Data Annex'!$K$1:$BS$4779,MATCH(R$46&amp;"|"&amp;$B73,'Data Annex'!$K$1:$K$4779,0),MATCH(R$47,'Data Annex'!$K$1:$BS$1,0)),"")</f>
        <v>8.0949502546535906E-2</v>
      </c>
      <c r="S73" s="191">
        <f>IFERROR(INDEX('Data Annex'!$K$1:$BS$4779,MATCH(S$46&amp;"|"&amp;$B73,'Data Annex'!$K$1:$K$4779,0),MATCH(S$47,'Data Annex'!$K$1:$BS$1,0)),"")</f>
        <v>0.11445085601056358</v>
      </c>
      <c r="T73" s="190">
        <f t="shared" si="7"/>
        <v>9.6653872763247106E-3</v>
      </c>
      <c r="U73" s="190">
        <f t="shared" si="8"/>
        <v>5.8991183913770673E-2</v>
      </c>
      <c r="V73" s="191">
        <f t="shared" si="9"/>
        <v>6.5270334330723268E-2</v>
      </c>
      <c r="W73"/>
    </row>
    <row r="74" spans="1:23" ht="21" customHeight="1">
      <c r="A74" s="2">
        <v>22</v>
      </c>
      <c r="B74" s="1" t="s">
        <v>26</v>
      </c>
      <c r="C74"/>
      <c r="D74" s="204" t="str">
        <f t="shared" si="10"/>
        <v>MT</v>
      </c>
      <c r="E74" s="253">
        <f>IFERROR(INDEX('Data Annex'!$K$1:$BS$4779,MATCH(E$46&amp;"|"&amp;$B74,'Data Annex'!$K$1:$K$4779,0),MATCH(E$47,'Data Annex'!$K$1:$BS$1,0)),"")</f>
        <v>8.1340843025400016</v>
      </c>
      <c r="F74" s="253">
        <f>IFERROR(INDEX('Data Annex'!$K$1:$BS$4779,MATCH(F$46&amp;"|"&amp;$B74,'Data Annex'!$K$1:$K$4779,0),MATCH(F$47,'Data Annex'!$K$1:$BS$1,0)),"")</f>
        <v>8.2715271529999992</v>
      </c>
      <c r="G74" s="282">
        <f>IFERROR(INDEX('Data Annex'!$K$1:$BS$4779,MATCH(G$46&amp;"|"&amp;$B74,'Data Annex'!$K$1:$K$4779,0),MATCH(G$47,'Data Annex'!$K$1:$BS$1,0)),"")</f>
        <v>8.4492111819600009</v>
      </c>
      <c r="H74" s="260">
        <f>IFERROR(INDEX('Data Annex'!$K$1:$BS$4779,MATCH(H$46&amp;"|"&amp;$B74,'Data Annex'!$K$1:$K$4779,0),MATCH(H$47,'Data Annex'!$K$1:$BS$1,0)),"")-K74</f>
        <v>0.87907615468862865</v>
      </c>
      <c r="I74" s="260">
        <f>IFERROR(INDEX('Data Annex'!$K$1:$BS$4779,MATCH(I$46&amp;"|"&amp;$B74,'Data Annex'!$K$1:$K$4779,0),MATCH(I$47,'Data Annex'!$K$1:$BS$1,0)),"")-L74</f>
        <v>0.88090422686302694</v>
      </c>
      <c r="J74" s="402">
        <f>IFERROR(INDEX('Data Annex'!$K$1:$BS$4779,MATCH(J$46&amp;"|"&amp;$B74,'Data Annex'!$K$1:$K$4779,0),MATCH(J$47,'Data Annex'!$K$1:$BS$1,0)),"")-M74</f>
        <v>0.86317497713652569</v>
      </c>
      <c r="K74" s="260">
        <f>IFERROR(INDEX('Data Annex'!$K$1:$BS$4779,MATCH(K$46&amp;"|"&amp;$B74,'Data Annex'!$K$1:$K$4779,0),MATCH(K$47,'Data Annex'!$K$1:$BS$1,0)),"")</f>
        <v>1.46725422986742E-2</v>
      </c>
      <c r="L74" s="260">
        <f>IFERROR(INDEX('Data Annex'!$K$1:$BS$4779,MATCH(L$46&amp;"|"&amp;$B74,'Data Annex'!$K$1:$K$4779,0),MATCH(L$47,'Data Annex'!$K$1:$BS$1,0)),"")</f>
        <v>1.462366179697893E-2</v>
      </c>
      <c r="M74" s="402">
        <f>IFERROR(INDEX('Data Annex'!$K$1:$BS$4779,MATCH(M$46&amp;"|"&amp;$B74,'Data Annex'!$K$1:$K$4779,0),MATCH(M$47,'Data Annex'!$K$1:$BS$1,0)),"")</f>
        <v>1.419818921275578E-2</v>
      </c>
      <c r="N74" s="260">
        <f>IFERROR(INDEX('Data Annex'!$K$1:$BS$4779,MATCH(N$46&amp;"|"&amp;$B74,'Data Annex'!$K$1:$K$4779,0),MATCH(N$47,'Data Annex'!$K$1:$BS$1,0)),"")</f>
        <v>4.9804477668555344E-4</v>
      </c>
      <c r="O74" s="260">
        <f>IFERROR(INDEX('Data Annex'!$K$1:$BS$4779,MATCH(O$46&amp;"|"&amp;$B74,'Data Annex'!$K$1:$K$4779,0),MATCH(O$47,'Data Annex'!$K$1:$BS$1,0)),"")</f>
        <v>1.3578506970053827E-3</v>
      </c>
      <c r="P74" s="260">
        <f>IFERROR(INDEX('Data Annex'!$K$1:$BS$4779,MATCH(P$46&amp;"|"&amp;$B74,'Data Annex'!$K$1:$K$4779,0),MATCH(P$47,'Data Annex'!$K$1:$BS$1,0)),"")</f>
        <v>3.1384590264021094E-4</v>
      </c>
      <c r="Q74" s="260">
        <f>IFERROR(INDEX('Data Annex'!$K$1:$BS$4779,MATCH(Q$46&amp;"|"&amp;$B74,'Data Annex'!$K$1:$K$4779,0),MATCH(Q$47,'Data Annex'!$K$1:$BS$1,0)),"")</f>
        <v>0.10025565891852764</v>
      </c>
      <c r="R74" s="260">
        <f>IFERROR(INDEX('Data Annex'!$K$1:$BS$4779,MATCH(R$46&amp;"|"&amp;$B74,'Data Annex'!$K$1:$K$4779,0),MATCH(R$47,'Data Annex'!$K$1:$BS$1,0)),"")</f>
        <v>9.8589772646062182E-2</v>
      </c>
      <c r="S74" s="261">
        <f>IFERROR(INDEX('Data Annex'!$K$1:$BS$4779,MATCH(S$46&amp;"|"&amp;$B74,'Data Annex'!$K$1:$K$4779,0),MATCH(S$47,'Data Annex'!$K$1:$BS$1,0)),"")</f>
        <v>0.12088529389592848</v>
      </c>
      <c r="T74" s="260">
        <f t="shared" si="7"/>
        <v>5.4975993174839477E-3</v>
      </c>
      <c r="U74" s="260">
        <f t="shared" si="8"/>
        <v>4.5244879969266183E-3</v>
      </c>
      <c r="V74" s="261">
        <f t="shared" si="9"/>
        <v>1.4276938521499138E-3</v>
      </c>
      <c r="W74"/>
    </row>
    <row r="75" spans="1:23" ht="21" customHeight="1">
      <c r="A75" s="7">
        <v>23</v>
      </c>
      <c r="B75" s="1" t="s">
        <v>27</v>
      </c>
      <c r="C75"/>
      <c r="D75" s="204" t="str">
        <f t="shared" si="10"/>
        <v>NL</v>
      </c>
      <c r="E75" s="249">
        <f>IFERROR(INDEX('Data Annex'!$K$1:$BS$4779,MATCH(E$46&amp;"|"&amp;$B75,'Data Annex'!$K$1:$K$4779,0),MATCH(E$47,'Data Annex'!$K$1:$BS$1,0)),"")</f>
        <v>754.47262392160303</v>
      </c>
      <c r="F75" s="249">
        <f>IFERROR(INDEX('Data Annex'!$K$1:$BS$4779,MATCH(F$46&amp;"|"&amp;$B75,'Data Annex'!$K$1:$K$4779,0),MATCH(F$47,'Data Annex'!$K$1:$BS$1,0)),"")</f>
        <v>761.36815793745996</v>
      </c>
      <c r="G75" s="280">
        <f>IFERROR(INDEX('Data Annex'!$K$1:$BS$4779,MATCH(G$46&amp;"|"&amp;$B75,'Data Annex'!$K$1:$K$4779,0),MATCH(G$47,'Data Annex'!$K$1:$BS$1,0)),"")</f>
        <v>759.20170838521005</v>
      </c>
      <c r="H75" s="190">
        <f>IFERROR(INDEX('Data Annex'!$K$1:$BS$4779,MATCH(H$46&amp;"|"&amp;$B75,'Data Annex'!$K$1:$K$4779,0),MATCH(H$47,'Data Annex'!$K$1:$BS$1,0)),"")-K75</f>
        <v>0.78510748988219503</v>
      </c>
      <c r="I75" s="190">
        <f>IFERROR(INDEX('Data Annex'!$K$1:$BS$4779,MATCH(I$46&amp;"|"&amp;$B75,'Data Annex'!$K$1:$K$4779,0),MATCH(I$47,'Data Annex'!$K$1:$BS$1,0)),"")-L75</f>
        <v>0.79044579470986309</v>
      </c>
      <c r="J75" s="401">
        <f>IFERROR(INDEX('Data Annex'!$K$1:$BS$4779,MATCH(J$46&amp;"|"&amp;$B75,'Data Annex'!$K$1:$K$4779,0),MATCH(J$47,'Data Annex'!$K$1:$BS$1,0)),"")-M75</f>
        <v>0.78494194646384086</v>
      </c>
      <c r="K75" s="190">
        <f>IFERROR(INDEX('Data Annex'!$K$1:$BS$4779,MATCH(K$46&amp;"|"&amp;$B75,'Data Annex'!$K$1:$K$4779,0),MATCH(K$47,'Data Annex'!$K$1:$BS$1,0)),"")</f>
        <v>8.0902632620808695E-3</v>
      </c>
      <c r="L75" s="190">
        <f>IFERROR(INDEX('Data Annex'!$K$1:$BS$4779,MATCH(L$46&amp;"|"&amp;$B75,'Data Annex'!$K$1:$K$4779,0),MATCH(L$47,'Data Annex'!$K$1:$BS$1,0)),"")</f>
        <v>7.863939907350067E-3</v>
      </c>
      <c r="M75" s="401">
        <f>IFERROR(INDEX('Data Annex'!$K$1:$BS$4779,MATCH(M$46&amp;"|"&amp;$B75,'Data Annex'!$K$1:$K$4779,0),MATCH(M$47,'Data Annex'!$K$1:$BS$1,0)),"")</f>
        <v>7.3845477670018604E-3</v>
      </c>
      <c r="N75" s="190">
        <f>IFERROR(INDEX('Data Annex'!$K$1:$BS$4779,MATCH(N$46&amp;"|"&amp;$B75,'Data Annex'!$K$1:$K$4779,0),MATCH(N$47,'Data Annex'!$K$1:$BS$1,0)),"")</f>
        <v>2.7101607253743356E-2</v>
      </c>
      <c r="O75" s="190">
        <f>IFERROR(INDEX('Data Annex'!$K$1:$BS$4779,MATCH(O$46&amp;"|"&amp;$B75,'Data Annex'!$K$1:$K$4779,0),MATCH(O$47,'Data Annex'!$K$1:$BS$1,0)),"")</f>
        <v>2.6816303352637835E-2</v>
      </c>
      <c r="P75" s="190">
        <f>IFERROR(INDEX('Data Annex'!$K$1:$BS$4779,MATCH(P$46&amp;"|"&amp;$B75,'Data Annex'!$K$1:$K$4779,0),MATCH(P$47,'Data Annex'!$K$1:$BS$1,0)),"")</f>
        <v>2.5149486492912588E-2</v>
      </c>
      <c r="Q75" s="190">
        <f>IFERROR(INDEX('Data Annex'!$K$1:$BS$4779,MATCH(Q$46&amp;"|"&amp;$B75,'Data Annex'!$K$1:$K$4779,0),MATCH(Q$47,'Data Annex'!$K$1:$BS$1,0)),"")</f>
        <v>0.11215240684090734</v>
      </c>
      <c r="R75" s="190">
        <f>IFERROR(INDEX('Data Annex'!$K$1:$BS$4779,MATCH(R$46&amp;"|"&amp;$B75,'Data Annex'!$K$1:$K$4779,0),MATCH(R$47,'Data Annex'!$K$1:$BS$1,0)),"")</f>
        <v>0.11127488818829633</v>
      </c>
      <c r="S75" s="191">
        <f>IFERROR(INDEX('Data Annex'!$K$1:$BS$4779,MATCH(S$46&amp;"|"&amp;$B75,'Data Annex'!$K$1:$K$4779,0),MATCH(S$47,'Data Annex'!$K$1:$BS$1,0)),"")</f>
        <v>0.11623032808227944</v>
      </c>
      <c r="T75" s="190">
        <f t="shared" si="7"/>
        <v>6.7548232761073468E-2</v>
      </c>
      <c r="U75" s="190">
        <f t="shared" si="8"/>
        <v>6.3599073841852705E-2</v>
      </c>
      <c r="V75" s="191">
        <f t="shared" si="9"/>
        <v>6.6293691193965332E-2</v>
      </c>
      <c r="W75"/>
    </row>
    <row r="76" spans="1:23" ht="21" customHeight="1">
      <c r="A76" s="2">
        <v>24</v>
      </c>
      <c r="B76" s="1" t="s">
        <v>28</v>
      </c>
      <c r="C76"/>
      <c r="D76" s="204" t="s">
        <v>28</v>
      </c>
      <c r="E76" s="253">
        <f>IFERROR(INDEX('Data Annex'!$K$1:$BS$4779,MATCH(E$46&amp;"|"&amp;$B76,'Data Annex'!$K$1:$K$4779,0),MATCH(E$47,'Data Annex'!$K$1:$BS$1,0)),"")</f>
        <v>123.74529684024805</v>
      </c>
      <c r="F76" s="253">
        <f>IFERROR(INDEX('Data Annex'!$K$1:$BS$4779,MATCH(F$46&amp;"|"&amp;$B76,'Data Annex'!$K$1:$K$4779,0),MATCH(F$47,'Data Annex'!$K$1:$BS$1,0)),"")</f>
        <v>118.27146686719686</v>
      </c>
      <c r="G76" s="282">
        <f>IFERROR(INDEX('Data Annex'!$K$1:$BS$4779,MATCH(G$46&amp;"|"&amp;$B76,'Data Annex'!$K$1:$K$4779,0),MATCH(G$47,'Data Annex'!$K$1:$BS$1,0)),"")</f>
        <v>121.07593086330679</v>
      </c>
      <c r="H76" s="260">
        <f>IFERROR((IFERROR(INDEX('Data Annex'!$K$1:$BS$4779,MATCH(H$46&amp;"|"&amp;$B76,'Data Annex'!$K$1:$K$4779,0),MATCH(H$47,'Data Annex'!$K$1:$BS$1,0)),"")-K76),"n.a.")</f>
        <v>0.88728272242939876</v>
      </c>
      <c r="I76" s="260">
        <f>IFERROR((IFERROR(INDEX('Data Annex'!$K$1:$BS$4779,MATCH(I$46&amp;"|"&amp;$B76,'Data Annex'!$K$1:$K$4779,0),MATCH(I$47,'Data Annex'!$K$1:$BS$1,0)),"")-L76),"n.a.")</f>
        <v>0.89156583614290463</v>
      </c>
      <c r="J76" s="402">
        <f>IFERROR((IFERROR(INDEX('Data Annex'!$K$1:$BS$4779,MATCH(J$46&amp;"|"&amp;$B76,'Data Annex'!$K$1:$K$4779,0),MATCH(J$47,'Data Annex'!$K$1:$BS$1,0)),"")-M76),"n.a.")</f>
        <v>0.88126061301277214</v>
      </c>
      <c r="K76" s="260">
        <f>IFERROR(INDEX('Data Annex'!$K$1:$BS$4779,MATCH(K$46&amp;"|"&amp;$B76,'Data Annex'!$K$1:$K$4779,0),MATCH(K$47,'Data Annex'!$K$1:$BS$1,0)),"")</f>
        <v>0</v>
      </c>
      <c r="L76" s="260">
        <f>IFERROR(INDEX('Data Annex'!$K$1:$BS$4779,MATCH(L$46&amp;"|"&amp;$B76,'Data Annex'!$K$1:$K$4779,0),MATCH(L$47,'Data Annex'!$K$1:$BS$1,0)),"")</f>
        <v>0</v>
      </c>
      <c r="M76" s="402">
        <f>IFERROR(INDEX('Data Annex'!$K$1:$BS$4779,MATCH(M$46&amp;"|"&amp;$B76,'Data Annex'!$K$1:$K$4779,0),MATCH(M$47,'Data Annex'!$K$1:$BS$1,0)),"")</f>
        <v>0</v>
      </c>
      <c r="N76" s="260">
        <f>IFERROR(INDEX('Data Annex'!$K$1:$BS$4779,MATCH(N$46&amp;"|"&amp;$B76,'Data Annex'!$K$1:$K$4779,0),MATCH(N$47,'Data Annex'!$K$1:$BS$1,0)),"")</f>
        <v>7.4976497070536243E-3</v>
      </c>
      <c r="O76" s="260">
        <f>IFERROR(INDEX('Data Annex'!$K$1:$BS$4779,MATCH(O$46&amp;"|"&amp;$B76,'Data Annex'!$K$1:$K$4779,0),MATCH(O$47,'Data Annex'!$K$1:$BS$1,0)),"")</f>
        <v>6.0498409090473442E-3</v>
      </c>
      <c r="P76" s="260">
        <f>IFERROR(INDEX('Data Annex'!$K$1:$BS$4779,MATCH(P$46&amp;"|"&amp;$B76,'Data Annex'!$K$1:$K$4779,0),MATCH(P$47,'Data Annex'!$K$1:$BS$1,0)),"")</f>
        <v>6.8873973330581722E-3</v>
      </c>
      <c r="Q76" s="260">
        <f>IFERROR(INDEX('Data Annex'!$K$1:$BS$4779,MATCH(Q$46&amp;"|"&amp;$B76,'Data Annex'!$K$1:$K$4779,0),MATCH(Q$47,'Data Annex'!$K$1:$BS$1,0)),"")</f>
        <v>9.7768274890721596E-2</v>
      </c>
      <c r="R76" s="260">
        <f>IFERROR(INDEX('Data Annex'!$K$1:$BS$4779,MATCH(R$46&amp;"|"&amp;$B76,'Data Annex'!$K$1:$K$4779,0),MATCH(R$47,'Data Annex'!$K$1:$BS$1,0)),"")</f>
        <v>9.6088645708071435E-2</v>
      </c>
      <c r="S76" s="261">
        <f>IFERROR(INDEX('Data Annex'!$K$1:$BS$4779,MATCH(S$46&amp;"|"&amp;$B76,'Data Annex'!$K$1:$K$4779,0),MATCH(S$47,'Data Annex'!$K$1:$BS$1,0)),"")</f>
        <v>0.10726321462429168</v>
      </c>
      <c r="T76" s="260">
        <f>IF(H76="n.a.","n.a.",IFERROR((1-SUM(H76,K76,N76,Q76)),"n.a."))</f>
        <v>7.4513529728260641E-3</v>
      </c>
      <c r="U76" s="260">
        <f>IF(I76="n.a.","n.a.",IFERROR((1-SUM(I76,L76,O76,R76)),"n.a."))</f>
        <v>6.2956772399765937E-3</v>
      </c>
      <c r="V76" s="261">
        <f>IF(J76="n.a.","n.a.",IFERROR((1-SUM(J76,M76,P76,S76)),"n.a."))</f>
        <v>4.5887750298779784E-3</v>
      </c>
      <c r="W76"/>
    </row>
    <row r="77" spans="1:23" ht="21" customHeight="1">
      <c r="A77" s="10">
        <v>25</v>
      </c>
      <c r="B77" s="1" t="s">
        <v>29</v>
      </c>
      <c r="C77"/>
      <c r="D77" s="204" t="str">
        <f t="shared" si="10"/>
        <v>PL</v>
      </c>
      <c r="E77" s="249">
        <f>IFERROR(INDEX('Data Annex'!$K$1:$BS$4779,MATCH(E$46&amp;"|"&amp;$B77,'Data Annex'!$K$1:$K$4779,0),MATCH(E$47,'Data Annex'!$K$1:$BS$1,0)),"")</f>
        <v>109.34306007498721</v>
      </c>
      <c r="F77" s="249">
        <f>IFERROR(INDEX('Data Annex'!$K$1:$BS$4779,MATCH(F$46&amp;"|"&amp;$B77,'Data Annex'!$K$1:$K$4779,0),MATCH(F$47,'Data Annex'!$K$1:$BS$1,0)),"")</f>
        <v>111.21842741676208</v>
      </c>
      <c r="G77" s="280">
        <f>IFERROR(INDEX('Data Annex'!$K$1:$BS$4779,MATCH(G$46&amp;"|"&amp;$B77,'Data Annex'!$K$1:$K$4779,0),MATCH(G$47,'Data Annex'!$K$1:$BS$1,0)),"")</f>
        <v>121.87868785113491</v>
      </c>
      <c r="H77" s="190">
        <f>IFERROR(INDEX('Data Annex'!$K$1:$BS$4779,MATCH(H$46&amp;"|"&amp;$B77,'Data Annex'!$K$1:$K$4779,0),MATCH(H$47,'Data Annex'!$K$1:$BS$1,0)),"")-K77</f>
        <v>0.86019019276707898</v>
      </c>
      <c r="I77" s="190">
        <f>IFERROR(INDEX('Data Annex'!$K$1:$BS$4779,MATCH(I$46&amp;"|"&amp;$B77,'Data Annex'!$K$1:$K$4779,0),MATCH(I$47,'Data Annex'!$K$1:$BS$1,0)),"")-L77</f>
        <v>0.86881702146394924</v>
      </c>
      <c r="J77" s="401">
        <f>IFERROR(INDEX('Data Annex'!$K$1:$BS$4779,MATCH(J$46&amp;"|"&amp;$B77,'Data Annex'!$K$1:$K$4779,0),MATCH(J$47,'Data Annex'!$K$1:$BS$1,0)),"")-M77</f>
        <v>0.86493881076321599</v>
      </c>
      <c r="K77" s="190">
        <f>IFERROR(INDEX('Data Annex'!$K$1:$BS$4779,MATCH(K$46&amp;"|"&amp;$B77,'Data Annex'!$K$1:$K$4779,0),MATCH(K$47,'Data Annex'!$K$1:$BS$1,0)),"")</f>
        <v>1.3043342368020644E-3</v>
      </c>
      <c r="L77" s="190">
        <f>IFERROR(INDEX('Data Annex'!$K$1:$BS$4779,MATCH(L$46&amp;"|"&amp;$B77,'Data Annex'!$K$1:$K$4779,0),MATCH(L$47,'Data Annex'!$K$1:$BS$1,0)),"")</f>
        <v>1.8909381251148863E-3</v>
      </c>
      <c r="M77" s="401">
        <f>IFERROR(INDEX('Data Annex'!$K$1:$BS$4779,MATCH(M$46&amp;"|"&amp;$B77,'Data Annex'!$K$1:$K$4779,0),MATCH(M$47,'Data Annex'!$K$1:$BS$1,0)),"")</f>
        <v>1.3313466011038511E-3</v>
      </c>
      <c r="N77" s="190">
        <f>IFERROR(INDEX('Data Annex'!$K$1:$BS$4779,MATCH(N$46&amp;"|"&amp;$B77,'Data Annex'!$K$1:$K$4779,0),MATCH(N$47,'Data Annex'!$K$1:$BS$1,0)),"")</f>
        <v>1.4782989840156344E-2</v>
      </c>
      <c r="O77" s="190">
        <f>IFERROR(INDEX('Data Annex'!$K$1:$BS$4779,MATCH(O$46&amp;"|"&amp;$B77,'Data Annex'!$K$1:$K$4779,0),MATCH(O$47,'Data Annex'!$K$1:$BS$1,0)),"")</f>
        <v>8.8396669584256994E-3</v>
      </c>
      <c r="P77" s="190">
        <f>IFERROR(INDEX('Data Annex'!$K$1:$BS$4779,MATCH(P$46&amp;"|"&amp;$B77,'Data Annex'!$K$1:$K$4779,0),MATCH(P$47,'Data Annex'!$K$1:$BS$1,0)),"")</f>
        <v>9.2015808814452319E-3</v>
      </c>
      <c r="Q77" s="190">
        <f>IFERROR(INDEX('Data Annex'!$K$1:$BS$4779,MATCH(Q$46&amp;"|"&amp;$B77,'Data Annex'!$K$1:$K$4779,0),MATCH(Q$47,'Data Annex'!$K$1:$BS$1,0)),"")</f>
        <v>0.12142026127779204</v>
      </c>
      <c r="R77" s="190">
        <f>IFERROR(INDEX('Data Annex'!$K$1:$BS$4779,MATCH(R$46&amp;"|"&amp;$B77,'Data Annex'!$K$1:$K$4779,0),MATCH(R$47,'Data Annex'!$K$1:$BS$1,0)),"")</f>
        <v>0.1176248411148674</v>
      </c>
      <c r="S77" s="191">
        <f>IFERROR(INDEX('Data Annex'!$K$1:$BS$4779,MATCH(S$46&amp;"|"&amp;$B77,'Data Annex'!$K$1:$K$4779,0),MATCH(S$47,'Data Annex'!$K$1:$BS$1,0)),"")</f>
        <v>0.12241093295035796</v>
      </c>
      <c r="T77" s="190">
        <f t="shared" ref="T77:V83" si="14">1-SUM(H77,K77,N77,Q77)</f>
        <v>2.3022218781705295E-3</v>
      </c>
      <c r="U77" s="190">
        <f t="shared" si="14"/>
        <v>2.8275323376427686E-3</v>
      </c>
      <c r="V77" s="191">
        <f t="shared" si="14"/>
        <v>2.1173288038769389E-3</v>
      </c>
      <c r="W77"/>
    </row>
    <row r="78" spans="1:23" ht="21" customHeight="1">
      <c r="A78" s="10">
        <v>26</v>
      </c>
      <c r="B78" s="1" t="s">
        <v>30</v>
      </c>
      <c r="C78"/>
      <c r="D78" s="204" t="str">
        <f t="shared" si="10"/>
        <v>PT</v>
      </c>
      <c r="E78" s="253">
        <f>IFERROR(INDEX('Data Annex'!$K$1:$BS$4779,MATCH(E$46&amp;"|"&amp;$B78,'Data Annex'!$K$1:$K$4779,0),MATCH(E$47,'Data Annex'!$K$1:$BS$1,0)),"")</f>
        <v>123.92791533929319</v>
      </c>
      <c r="F78" s="253">
        <f>IFERROR(INDEX('Data Annex'!$K$1:$BS$4779,MATCH(F$46&amp;"|"&amp;$B78,'Data Annex'!$K$1:$K$4779,0),MATCH(F$47,'Data Annex'!$K$1:$BS$1,0)),"")</f>
        <v>119.99775060511401</v>
      </c>
      <c r="G78" s="282">
        <f>IFERROR(INDEX('Data Annex'!$K$1:$BS$4779,MATCH(G$46&amp;"|"&amp;$B78,'Data Annex'!$K$1:$K$4779,0),MATCH(G$47,'Data Annex'!$K$1:$BS$1,0)),"")</f>
        <v>119.2019467513048</v>
      </c>
      <c r="H78" s="260">
        <f>IFERROR(INDEX('Data Annex'!$K$1:$BS$4779,MATCH(H$46&amp;"|"&amp;$B78,'Data Annex'!$K$1:$K$4779,0),MATCH(H$47,'Data Annex'!$K$1:$BS$1,0)),"")-K78</f>
        <v>0.84134803232435196</v>
      </c>
      <c r="I78" s="260">
        <f>IFERROR(INDEX('Data Annex'!$K$1:$BS$4779,MATCH(I$46&amp;"|"&amp;$B78,'Data Annex'!$K$1:$K$4779,0),MATCH(I$47,'Data Annex'!$K$1:$BS$1,0)),"")-L78</f>
        <v>0.86316220013868972</v>
      </c>
      <c r="J78" s="402">
        <f>IFERROR(INDEX('Data Annex'!$K$1:$BS$4779,MATCH(J$46&amp;"|"&amp;$B78,'Data Annex'!$K$1:$K$4779,0),MATCH(J$47,'Data Annex'!$K$1:$BS$1,0)),"")-M78</f>
        <v>0.84196006463674822</v>
      </c>
      <c r="K78" s="260">
        <f>IFERROR(INDEX('Data Annex'!$K$1:$BS$4779,MATCH(K$46&amp;"|"&amp;$B78,'Data Annex'!$K$1:$K$4779,0),MATCH(K$47,'Data Annex'!$K$1:$BS$1,0)),"")</f>
        <v>1.0731537058610744E-2</v>
      </c>
      <c r="L78" s="260">
        <f>IFERROR(INDEX('Data Annex'!$K$1:$BS$4779,MATCH(L$46&amp;"|"&amp;$B78,'Data Annex'!$K$1:$K$4779,0),MATCH(L$47,'Data Annex'!$K$1:$BS$1,0)),"")</f>
        <v>9.6568194997533139E-3</v>
      </c>
      <c r="M78" s="402">
        <f>IFERROR(INDEX('Data Annex'!$K$1:$BS$4779,MATCH(M$46&amp;"|"&amp;$B78,'Data Annex'!$K$1:$K$4779,0),MATCH(M$47,'Data Annex'!$K$1:$BS$1,0)),"")</f>
        <v>1.2373833460516489E-2</v>
      </c>
      <c r="N78" s="260">
        <f>IFERROR(INDEX('Data Annex'!$K$1:$BS$4779,MATCH(N$46&amp;"|"&amp;$B78,'Data Annex'!$K$1:$K$4779,0),MATCH(N$47,'Data Annex'!$K$1:$BS$1,0)),"")</f>
        <v>3.663341805613797E-2</v>
      </c>
      <c r="O78" s="260">
        <f>IFERROR(INDEX('Data Annex'!$K$1:$BS$4779,MATCH(O$46&amp;"|"&amp;$B78,'Data Annex'!$K$1:$K$4779,0),MATCH(O$47,'Data Annex'!$K$1:$BS$1,0)),"")</f>
        <v>1.9310301317191917E-2</v>
      </c>
      <c r="P78" s="260">
        <f>IFERROR(INDEX('Data Annex'!$K$1:$BS$4779,MATCH(P$46&amp;"|"&amp;$B78,'Data Annex'!$K$1:$K$4779,0),MATCH(P$47,'Data Annex'!$K$1:$BS$1,0)),"")</f>
        <v>2.0128868687907864E-2</v>
      </c>
      <c r="Q78" s="260">
        <f>IFERROR(INDEX('Data Annex'!$K$1:$BS$4779,MATCH(Q$46&amp;"|"&amp;$B78,'Data Annex'!$K$1:$K$4779,0),MATCH(Q$47,'Data Annex'!$K$1:$BS$1,0)),"")</f>
        <v>9.245090897246222E-2</v>
      </c>
      <c r="R78" s="260">
        <f>IFERROR(INDEX('Data Annex'!$K$1:$BS$4779,MATCH(R$46&amp;"|"&amp;$B78,'Data Annex'!$K$1:$K$4779,0),MATCH(R$47,'Data Annex'!$K$1:$BS$1,0)),"")</f>
        <v>9.5478859915326786E-2</v>
      </c>
      <c r="S78" s="261">
        <f>IFERROR(INDEX('Data Annex'!$K$1:$BS$4779,MATCH(S$46&amp;"|"&amp;$B78,'Data Annex'!$K$1:$K$4779,0),MATCH(S$47,'Data Annex'!$K$1:$BS$1,0)),"")</f>
        <v>0.11344040088155674</v>
      </c>
      <c r="T78" s="260">
        <f t="shared" si="14"/>
        <v>1.8836103588437125E-2</v>
      </c>
      <c r="U78" s="260">
        <f t="shared" si="14"/>
        <v>1.2391819129038306E-2</v>
      </c>
      <c r="V78" s="261">
        <f t="shared" si="14"/>
        <v>1.2096832333270746E-2</v>
      </c>
      <c r="W78"/>
    </row>
    <row r="79" spans="1:23" ht="21" customHeight="1">
      <c r="A79" s="10">
        <v>27</v>
      </c>
      <c r="B79" s="1" t="s">
        <v>100</v>
      </c>
      <c r="C79"/>
      <c r="D79" s="204" t="str">
        <f t="shared" si="10"/>
        <v>RO</v>
      </c>
      <c r="E79" s="249">
        <f>IFERROR(INDEX('Data Annex'!$K$1:$BS$4779,MATCH(E$46&amp;"|"&amp;$B79,'Data Annex'!$K$1:$K$4779,0),MATCH(E$47,'Data Annex'!$K$1:$BS$1,0)),"")</f>
        <v>28.652577047595297</v>
      </c>
      <c r="F79" s="249">
        <f>IFERROR(INDEX('Data Annex'!$K$1:$BS$4779,MATCH(F$46&amp;"|"&amp;$B79,'Data Annex'!$K$1:$K$4779,0),MATCH(F$47,'Data Annex'!$K$1:$BS$1,0)),"")</f>
        <v>30.673301774940089</v>
      </c>
      <c r="G79" s="280">
        <f>IFERROR(INDEX('Data Annex'!$K$1:$BS$4779,MATCH(G$46&amp;"|"&amp;$B79,'Data Annex'!$K$1:$K$4779,0),MATCH(G$47,'Data Annex'!$K$1:$BS$1,0)),"")</f>
        <v>32.132734747428835</v>
      </c>
      <c r="H79" s="190">
        <f>IFERROR(INDEX('Data Annex'!$K$1:$BS$4779,MATCH(H$46&amp;"|"&amp;$B79,'Data Annex'!$K$1:$K$4779,0),MATCH(H$47,'Data Annex'!$K$1:$BS$1,0)),"")-K79</f>
        <v>0.82274483526286124</v>
      </c>
      <c r="I79" s="190">
        <f>IFERROR(INDEX('Data Annex'!$K$1:$BS$4779,MATCH(I$46&amp;"|"&amp;$B79,'Data Annex'!$K$1:$K$4779,0),MATCH(I$47,'Data Annex'!$K$1:$BS$1,0)),"")-L79</f>
        <v>0.84134732633981535</v>
      </c>
      <c r="J79" s="401">
        <f>IFERROR(INDEX('Data Annex'!$K$1:$BS$4779,MATCH(J$46&amp;"|"&amp;$B79,'Data Annex'!$K$1:$K$4779,0),MATCH(J$47,'Data Annex'!$K$1:$BS$1,0)),"")-M79</f>
        <v>0.83919438955803083</v>
      </c>
      <c r="K79" s="190">
        <f>IFERROR(INDEX('Data Annex'!$K$1:$BS$4779,MATCH(K$46&amp;"|"&amp;$B79,'Data Annex'!$K$1:$K$4779,0),MATCH(K$47,'Data Annex'!$K$1:$BS$1,0)),"")</f>
        <v>0</v>
      </c>
      <c r="L79" s="190">
        <f>IFERROR(INDEX('Data Annex'!$K$1:$BS$4779,MATCH(L$46&amp;"|"&amp;$B79,'Data Annex'!$K$1:$K$4779,0),MATCH(L$47,'Data Annex'!$K$1:$BS$1,0)),"")</f>
        <v>0</v>
      </c>
      <c r="M79" s="401">
        <f>IFERROR(INDEX('Data Annex'!$K$1:$BS$4779,MATCH(M$46&amp;"|"&amp;$B79,'Data Annex'!$K$1:$K$4779,0),MATCH(M$47,'Data Annex'!$K$1:$BS$1,0)),"")</f>
        <v>0</v>
      </c>
      <c r="N79" s="190">
        <f>IFERROR(INDEX('Data Annex'!$K$1:$BS$4779,MATCH(N$46&amp;"|"&amp;$B79,'Data Annex'!$K$1:$K$4779,0),MATCH(N$47,'Data Annex'!$K$1:$BS$1,0)),"")</f>
        <v>2.6930026327901705E-2</v>
      </c>
      <c r="O79" s="190">
        <f>IFERROR(INDEX('Data Annex'!$K$1:$BS$4779,MATCH(O$46&amp;"|"&amp;$B79,'Data Annex'!$K$1:$K$4779,0),MATCH(O$47,'Data Annex'!$K$1:$BS$1,0)),"")</f>
        <v>1.939353352458964E-2</v>
      </c>
      <c r="P79" s="190">
        <f>IFERROR(INDEX('Data Annex'!$K$1:$BS$4779,MATCH(P$46&amp;"|"&amp;$B79,'Data Annex'!$K$1:$K$4779,0),MATCH(P$47,'Data Annex'!$K$1:$BS$1,0)),"")</f>
        <v>1.8427968339182119E-2</v>
      </c>
      <c r="Q79" s="190">
        <f>IFERROR(INDEX('Data Annex'!$K$1:$BS$4779,MATCH(Q$46&amp;"|"&amp;$B79,'Data Annex'!$K$1:$K$4779,0),MATCH(Q$47,'Data Annex'!$K$1:$BS$1,0)),"")</f>
        <v>0.1467595469851386</v>
      </c>
      <c r="R79" s="190">
        <f>IFERROR(INDEX('Data Annex'!$K$1:$BS$4779,MATCH(R$46&amp;"|"&amp;$B79,'Data Annex'!$K$1:$K$4779,0),MATCH(R$47,'Data Annex'!$K$1:$BS$1,0)),"")</f>
        <v>0.13650917526320103</v>
      </c>
      <c r="S79" s="191">
        <f>IFERROR(INDEX('Data Annex'!$K$1:$BS$4779,MATCH(S$46&amp;"|"&amp;$B79,'Data Annex'!$K$1:$K$4779,0),MATCH(S$47,'Data Annex'!$K$1:$BS$1,0)),"")</f>
        <v>0.14029938443438059</v>
      </c>
      <c r="T79" s="190">
        <f t="shared" si="14"/>
        <v>3.5655914240984021E-3</v>
      </c>
      <c r="U79" s="190">
        <f t="shared" si="14"/>
        <v>2.749964872393984E-3</v>
      </c>
      <c r="V79" s="191">
        <f t="shared" si="14"/>
        <v>2.0782576684064136E-3</v>
      </c>
      <c r="W79"/>
    </row>
    <row r="80" spans="1:23" ht="21" customHeight="1">
      <c r="A80" s="2">
        <v>28</v>
      </c>
      <c r="B80" s="1" t="s">
        <v>31</v>
      </c>
      <c r="C80"/>
      <c r="D80" s="204" t="str">
        <f t="shared" si="10"/>
        <v>SE</v>
      </c>
      <c r="E80" s="253">
        <f>IFERROR(INDEX('Data Annex'!$K$1:$BS$4779,MATCH(E$46&amp;"|"&amp;$B80,'Data Annex'!$K$1:$K$4779,0),MATCH(E$47,'Data Annex'!$K$1:$BS$1,0)),"")</f>
        <v>256.79749799684043</v>
      </c>
      <c r="F80" s="253">
        <f>IFERROR(INDEX('Data Annex'!$K$1:$BS$4779,MATCH(F$46&amp;"|"&amp;$B80,'Data Annex'!$K$1:$K$4779,0),MATCH(F$47,'Data Annex'!$K$1:$BS$1,0)),"")</f>
        <v>262.99740349654451</v>
      </c>
      <c r="G80" s="282">
        <f>IFERROR(INDEX('Data Annex'!$K$1:$BS$4779,MATCH(G$46&amp;"|"&amp;$B80,'Data Annex'!$K$1:$K$4779,0),MATCH(G$47,'Data Annex'!$K$1:$BS$1,0)),"")</f>
        <v>268.35220243949175</v>
      </c>
      <c r="H80" s="260">
        <f>IFERROR(INDEX('Data Annex'!$K$1:$BS$4779,MATCH(H$46&amp;"|"&amp;$B80,'Data Annex'!$K$1:$K$4779,0),MATCH(H$47,'Data Annex'!$K$1:$BS$1,0)),"")-K80</f>
        <v>0.59415974283690853</v>
      </c>
      <c r="I80" s="260">
        <f>IFERROR(INDEX('Data Annex'!$K$1:$BS$4779,MATCH(I$46&amp;"|"&amp;$B80,'Data Annex'!$K$1:$K$4779,0),MATCH(I$47,'Data Annex'!$K$1:$BS$1,0)),"")-L80</f>
        <v>0.62106407652052809</v>
      </c>
      <c r="J80" s="402">
        <f>IFERROR(INDEX('Data Annex'!$K$1:$BS$4779,MATCH(J$46&amp;"|"&amp;$B80,'Data Annex'!$K$1:$K$4779,0),MATCH(J$47,'Data Annex'!$K$1:$BS$1,0)),"")-M80</f>
        <v>0.61938146582209119</v>
      </c>
      <c r="K80" s="260">
        <f>IFERROR(INDEX('Data Annex'!$K$1:$BS$4779,MATCH(K$46&amp;"|"&amp;$B80,'Data Annex'!$K$1:$K$4779,0),MATCH(K$47,'Data Annex'!$K$1:$BS$1,0)),"")</f>
        <v>7.3668481629739397E-4</v>
      </c>
      <c r="L80" s="260">
        <f>IFERROR(INDEX('Data Annex'!$K$1:$BS$4779,MATCH(L$46&amp;"|"&amp;$B80,'Data Annex'!$K$1:$K$4779,0),MATCH(L$47,'Data Annex'!$K$1:$BS$1,0)),"")</f>
        <v>8.4807657181571101E-4</v>
      </c>
      <c r="M80" s="402">
        <f>IFERROR(INDEX('Data Annex'!$K$1:$BS$4779,MATCH(M$46&amp;"|"&amp;$B80,'Data Annex'!$K$1:$K$4779,0),MATCH(M$47,'Data Annex'!$K$1:$BS$1,0)),"")</f>
        <v>8.9484736877020691E-4</v>
      </c>
      <c r="N80" s="260">
        <f>IFERROR(INDEX('Data Annex'!$K$1:$BS$4779,MATCH(N$46&amp;"|"&amp;$B80,'Data Annex'!$K$1:$K$4779,0),MATCH(N$47,'Data Annex'!$K$1:$BS$1,0)),"")</f>
        <v>3.6571964298526584E-2</v>
      </c>
      <c r="O80" s="260">
        <f>IFERROR(INDEX('Data Annex'!$K$1:$BS$4779,MATCH(O$46&amp;"|"&amp;$B80,'Data Annex'!$K$1:$K$4779,0),MATCH(O$47,'Data Annex'!$K$1:$BS$1,0)),"")</f>
        <v>2.3111119966474688E-2</v>
      </c>
      <c r="P80" s="260">
        <f>IFERROR(INDEX('Data Annex'!$K$1:$BS$4779,MATCH(P$46&amp;"|"&amp;$B80,'Data Annex'!$K$1:$K$4779,0),MATCH(P$47,'Data Annex'!$K$1:$BS$1,0)),"")</f>
        <v>2.2330161162786855E-2</v>
      </c>
      <c r="Q80" s="260">
        <f>IFERROR(INDEX('Data Annex'!$K$1:$BS$4779,MATCH(Q$46&amp;"|"&amp;$B80,'Data Annex'!$K$1:$K$4779,0),MATCH(Q$47,'Data Annex'!$K$1:$BS$1,0)),"")</f>
        <v>7.6855189186842643E-2</v>
      </c>
      <c r="R80" s="260">
        <f>IFERROR(INDEX('Data Annex'!$K$1:$BS$4779,MATCH(R$46&amp;"|"&amp;$B80,'Data Annex'!$K$1:$K$4779,0),MATCH(R$47,'Data Annex'!$K$1:$BS$1,0)),"")</f>
        <v>7.4607476717067953E-2</v>
      </c>
      <c r="S80" s="261">
        <f>IFERROR(INDEX('Data Annex'!$K$1:$BS$4779,MATCH(S$46&amp;"|"&amp;$B80,'Data Annex'!$K$1:$K$4779,0),MATCH(S$47,'Data Annex'!$K$1:$BS$1,0)),"")</f>
        <v>8.2009735432467964E-2</v>
      </c>
      <c r="T80" s="260">
        <f t="shared" si="14"/>
        <v>0.29167641886142481</v>
      </c>
      <c r="U80" s="260">
        <f t="shared" si="14"/>
        <v>0.28036925022411363</v>
      </c>
      <c r="V80" s="261">
        <f t="shared" si="14"/>
        <v>0.27538379021388382</v>
      </c>
      <c r="W80"/>
    </row>
    <row r="81" spans="1:23" ht="21" customHeight="1">
      <c r="A81" s="10">
        <v>29</v>
      </c>
      <c r="B81" s="1" t="s">
        <v>32</v>
      </c>
      <c r="C81"/>
      <c r="D81" s="204" t="str">
        <f t="shared" si="10"/>
        <v>SI</v>
      </c>
      <c r="E81" s="249">
        <f>IFERROR(INDEX('Data Annex'!$K$1:$BS$4779,MATCH(E$46&amp;"|"&amp;$B81,'Data Annex'!$K$1:$K$4779,0),MATCH(E$47,'Data Annex'!$K$1:$BS$1,0)),"")</f>
        <v>26.97519886341</v>
      </c>
      <c r="F81" s="249">
        <f>IFERROR(INDEX('Data Annex'!$K$1:$BS$4779,MATCH(F$46&amp;"|"&amp;$B81,'Data Annex'!$K$1:$K$4779,0),MATCH(F$47,'Data Annex'!$K$1:$BS$1,0)),"")</f>
        <v>26.634730670109999</v>
      </c>
      <c r="G81" s="280">
        <f>IFERROR(INDEX('Data Annex'!$K$1:$BS$4779,MATCH(G$46&amp;"|"&amp;$B81,'Data Annex'!$K$1:$K$4779,0),MATCH(G$47,'Data Annex'!$K$1:$BS$1,0)),"")</f>
        <v>29.043638983209998</v>
      </c>
      <c r="H81" s="190">
        <f>IFERROR(INDEX('Data Annex'!$K$1:$BS$4779,MATCH(H$46&amp;"|"&amp;$B81,'Data Annex'!$K$1:$K$4779,0),MATCH(H$47,'Data Annex'!$K$1:$BS$1,0)),"")-K81</f>
        <v>0.85147122361997973</v>
      </c>
      <c r="I81" s="190">
        <f>IFERROR(INDEX('Data Annex'!$K$1:$BS$4779,MATCH(I$46&amp;"|"&amp;$B81,'Data Annex'!$K$1:$K$4779,0),MATCH(I$47,'Data Annex'!$K$1:$BS$1,0)),"")-L81</f>
        <v>0.84768627099005522</v>
      </c>
      <c r="J81" s="401">
        <f>IFERROR(INDEX('Data Annex'!$K$1:$BS$4779,MATCH(J$46&amp;"|"&amp;$B81,'Data Annex'!$K$1:$K$4779,0),MATCH(J$47,'Data Annex'!$K$1:$BS$1,0)),"")-M81</f>
        <v>0.83627817665758453</v>
      </c>
      <c r="K81" s="190">
        <f>IFERROR(INDEX('Data Annex'!$K$1:$BS$4779,MATCH(K$46&amp;"|"&amp;$B81,'Data Annex'!$K$1:$K$4779,0),MATCH(K$47,'Data Annex'!$K$1:$BS$1,0)),"")</f>
        <v>0</v>
      </c>
      <c r="L81" s="190">
        <f>IFERROR(INDEX('Data Annex'!$K$1:$BS$4779,MATCH(L$46&amp;"|"&amp;$B81,'Data Annex'!$K$1:$K$4779,0),MATCH(L$47,'Data Annex'!$K$1:$BS$1,0)),"")</f>
        <v>0</v>
      </c>
      <c r="M81" s="401">
        <f>IFERROR(INDEX('Data Annex'!$K$1:$BS$4779,MATCH(M$46&amp;"|"&amp;$B81,'Data Annex'!$K$1:$K$4779,0),MATCH(M$47,'Data Annex'!$K$1:$BS$1,0)),"")</f>
        <v>0</v>
      </c>
      <c r="N81" s="190">
        <f>IFERROR(INDEX('Data Annex'!$K$1:$BS$4779,MATCH(N$46&amp;"|"&amp;$B81,'Data Annex'!$K$1:$K$4779,0),MATCH(N$47,'Data Annex'!$K$1:$BS$1,0)),"")</f>
        <v>5.1989569539830104E-2</v>
      </c>
      <c r="O81" s="190">
        <f>IFERROR(INDEX('Data Annex'!$K$1:$BS$4779,MATCH(O$46&amp;"|"&amp;$B81,'Data Annex'!$K$1:$K$4779,0),MATCH(O$47,'Data Annex'!$K$1:$BS$1,0)),"")</f>
        <v>5.4420085070603565E-2</v>
      </c>
      <c r="P81" s="190">
        <f>IFERROR(INDEX('Data Annex'!$K$1:$BS$4779,MATCH(P$46&amp;"|"&amp;$B81,'Data Annex'!$K$1:$K$4779,0),MATCH(P$47,'Data Annex'!$K$1:$BS$1,0)),"")</f>
        <v>5.1887227358843928E-2</v>
      </c>
      <c r="Q81" s="190">
        <f>IFERROR(INDEX('Data Annex'!$K$1:$BS$4779,MATCH(Q$46&amp;"|"&amp;$B81,'Data Annex'!$K$1:$K$4779,0),MATCH(Q$47,'Data Annex'!$K$1:$BS$1,0)),"")</f>
        <v>9.2611651921078522E-2</v>
      </c>
      <c r="R81" s="190">
        <f>IFERROR(INDEX('Data Annex'!$K$1:$BS$4779,MATCH(R$46&amp;"|"&amp;$B81,'Data Annex'!$K$1:$K$4779,0),MATCH(R$47,'Data Annex'!$K$1:$BS$1,0)),"")</f>
        <v>9.3795494258312406E-2</v>
      </c>
      <c r="S81" s="191">
        <f>IFERROR(INDEX('Data Annex'!$K$1:$BS$4779,MATCH(S$46&amp;"|"&amp;$B81,'Data Annex'!$K$1:$K$4779,0),MATCH(S$47,'Data Annex'!$K$1:$BS$1,0)),"")</f>
        <v>0.11075174270722486</v>
      </c>
      <c r="T81" s="190">
        <f t="shared" si="14"/>
        <v>3.9275549191115644E-3</v>
      </c>
      <c r="U81" s="190">
        <f t="shared" si="14"/>
        <v>4.0981496810288398E-3</v>
      </c>
      <c r="V81" s="191">
        <f t="shared" si="14"/>
        <v>1.082853276346718E-3</v>
      </c>
      <c r="W81"/>
    </row>
    <row r="82" spans="1:23" ht="21" customHeight="1" thickBot="1">
      <c r="A82" s="10">
        <v>30</v>
      </c>
      <c r="B82" s="1" t="s">
        <v>93</v>
      </c>
      <c r="C82"/>
      <c r="D82" s="204" t="str">
        <f t="shared" si="10"/>
        <v>SK</v>
      </c>
      <c r="E82" s="253">
        <f>IFERROR(INDEX('Data Annex'!$K$1:$BS$4779,MATCH(E$46&amp;"|"&amp;$B82,'Data Annex'!$K$1:$K$4779,0),MATCH(E$47,'Data Annex'!$K$1:$BS$1,0)),"")</f>
        <v>27.718846171660005</v>
      </c>
      <c r="F82" s="253">
        <f>IFERROR(INDEX('Data Annex'!$K$1:$BS$4779,MATCH(F$46&amp;"|"&amp;$B82,'Data Annex'!$K$1:$K$4779,0),MATCH(F$47,'Data Annex'!$K$1:$BS$1,0)),"")</f>
        <v>29.301346402670006</v>
      </c>
      <c r="G82" s="282">
        <f>IFERROR(INDEX('Data Annex'!$K$1:$BS$4779,MATCH(G$46&amp;"|"&amp;$B82,'Data Annex'!$K$1:$K$4779,0),MATCH(G$47,'Data Annex'!$K$1:$BS$1,0)),"")</f>
        <v>29.48611507339</v>
      </c>
      <c r="H82" s="260">
        <f>IFERROR(INDEX('Data Annex'!$K$1:$BS$4779,MATCH(H$46&amp;"|"&amp;$B82,'Data Annex'!$K$1:$K$4779,0),MATCH(H$47,'Data Annex'!$K$1:$BS$1,0)),"")-K82</f>
        <v>0.92221164456064086</v>
      </c>
      <c r="I82" s="260">
        <f>IFERROR(INDEX('Data Annex'!$K$1:$BS$4779,MATCH(I$46&amp;"|"&amp;$B82,'Data Annex'!$K$1:$K$4779,0),MATCH(I$47,'Data Annex'!$K$1:$BS$1,0)),"")-L82</f>
        <v>0.92451234220081935</v>
      </c>
      <c r="J82" s="402">
        <f>IFERROR(INDEX('Data Annex'!$K$1:$BS$4779,MATCH(J$46&amp;"|"&amp;$B82,'Data Annex'!$K$1:$K$4779,0),MATCH(J$47,'Data Annex'!$K$1:$BS$1,0)),"")-M82</f>
        <v>0.92502732204979332</v>
      </c>
      <c r="K82" s="260">
        <f>IFERROR(INDEX('Data Annex'!$K$1:$BS$4779,MATCH(K$46&amp;"|"&amp;$B82,'Data Annex'!$K$1:$K$4779,0),MATCH(K$47,'Data Annex'!$K$1:$BS$1,0)),"")</f>
        <v>3.7352016476016087E-3</v>
      </c>
      <c r="L82" s="260">
        <f>IFERROR(INDEX('Data Annex'!$K$1:$BS$4779,MATCH(L$46&amp;"|"&amp;$B82,'Data Annex'!$K$1:$K$4779,0),MATCH(L$47,'Data Annex'!$K$1:$BS$1,0)),"")</f>
        <v>3.3000398732936339E-3</v>
      </c>
      <c r="M82" s="402">
        <f>IFERROR(INDEX('Data Annex'!$K$1:$BS$4779,MATCH(M$46&amp;"|"&amp;$B82,'Data Annex'!$K$1:$K$4779,0),MATCH(M$47,'Data Annex'!$K$1:$BS$1,0)),"")</f>
        <v>2.6220069692996484E-3</v>
      </c>
      <c r="N82" s="260">
        <f>IFERROR(INDEX('Data Annex'!$K$1:$BS$4779,MATCH(N$46&amp;"|"&amp;$B82,'Data Annex'!$K$1:$K$4779,0),MATCH(N$47,'Data Annex'!$K$1:$BS$1,0)),"")</f>
        <v>2.2523381584270718E-3</v>
      </c>
      <c r="O82" s="260">
        <f>IFERROR(INDEX('Data Annex'!$K$1:$BS$4779,MATCH(O$46&amp;"|"&amp;$B82,'Data Annex'!$K$1:$K$4779,0),MATCH(O$47,'Data Annex'!$K$1:$BS$1,0)),"")</f>
        <v>3.9487417540463882E-3</v>
      </c>
      <c r="P82" s="260">
        <f>IFERROR(INDEX('Data Annex'!$K$1:$BS$4779,MATCH(P$46&amp;"|"&amp;$B82,'Data Annex'!$K$1:$K$4779,0),MATCH(P$47,'Data Annex'!$K$1:$BS$1,0)),"")</f>
        <v>2.0039147715096646E-3</v>
      </c>
      <c r="Q82" s="260">
        <f>IFERROR(INDEX('Data Annex'!$K$1:$BS$4779,MATCH(Q$46&amp;"|"&amp;$B82,'Data Annex'!$K$1:$K$4779,0),MATCH(Q$47,'Data Annex'!$K$1:$BS$1,0)),"")</f>
        <v>7.1208231784483184E-2</v>
      </c>
      <c r="R82" s="260">
        <f>IFERROR(INDEX('Data Annex'!$K$1:$BS$4779,MATCH(R$46&amp;"|"&amp;$B82,'Data Annex'!$K$1:$K$4779,0),MATCH(R$47,'Data Annex'!$K$1:$BS$1,0)),"")</f>
        <v>6.7777738190182041E-2</v>
      </c>
      <c r="S82" s="261">
        <f>IFERROR(INDEX('Data Annex'!$K$1:$BS$4779,MATCH(S$46&amp;"|"&amp;$B82,'Data Annex'!$K$1:$K$4779,0),MATCH(S$47,'Data Annex'!$K$1:$BS$1,0)),"")</f>
        <v>6.978663517856995E-2</v>
      </c>
      <c r="T82" s="260">
        <f t="shared" si="14"/>
        <v>5.9258384884719462E-4</v>
      </c>
      <c r="U82" s="260">
        <f t="shared" si="14"/>
        <v>4.611379816585881E-4</v>
      </c>
      <c r="V82" s="261">
        <f t="shared" si="14"/>
        <v>5.6012103082747622E-4</v>
      </c>
      <c r="W82"/>
    </row>
    <row r="83" spans="1:23" ht="29.25" customHeight="1" thickBot="1">
      <c r="A83" s="169">
        <v>99</v>
      </c>
      <c r="B83" s="184" t="s">
        <v>34</v>
      </c>
      <c r="C83"/>
      <c r="D83" s="143" t="s">
        <v>4546</v>
      </c>
      <c r="E83" s="187">
        <f>IFERROR(INDEX('Data Annex'!$K$1:$BS$4779,MATCH(E$46&amp;"|"&amp;$B83,'Data Annex'!$K$1:$K$4779,0),MATCH(E$47,'Data Annex'!$K$1:$BS$1,0)),"")</f>
        <v>9356.4518418544503</v>
      </c>
      <c r="F83" s="187">
        <f>IFERROR(INDEX('Data Annex'!$K$1:$BS$4779,MATCH(F$46&amp;"|"&amp;$B83,'Data Annex'!$K$1:$K$4779,0),MATCH(F$47,'Data Annex'!$K$1:$BS$1,0)),"")</f>
        <v>9516.8979276017872</v>
      </c>
      <c r="G83" s="328">
        <f>IFERROR(INDEX('Data Annex'!$K$1:$BS$4779,MATCH(G$46&amp;"|"&amp;$B83,'Data Annex'!$K$1:$K$4779,0),MATCH(G$47,'Data Annex'!$K$1:$BS$1,0)),"")</f>
        <v>9570.4608121014608</v>
      </c>
      <c r="H83" s="80">
        <f>IFERROR(INDEX('Data Annex'!$K$1:$BS$4779,MATCH(H$46&amp;"|"&amp;$B83,'Data Annex'!$K$1:$K$4779,0),MATCH(H$47,'Data Annex'!$K$1:$BS$1,0)),"")-K83</f>
        <v>0.82163524462478599</v>
      </c>
      <c r="I83" s="80">
        <f>IFERROR(INDEX('Data Annex'!$K$1:$BS$4779,MATCH(I$46&amp;"|"&amp;$B83,'Data Annex'!$K$1:$K$4779,0),MATCH(I$47,'Data Annex'!$K$1:$BS$1,0)),"")-L83</f>
        <v>0.82589958752910286</v>
      </c>
      <c r="J83" s="403">
        <f>IFERROR(INDEX('Data Annex'!$K$1:$BS$4779,MATCH(J$46&amp;"|"&amp;$B83,'Data Annex'!$K$1:$K$4779,0),MATCH(J$47,'Data Annex'!$K$1:$BS$1,0)),"")-M83</f>
        <v>0.81937995729184898</v>
      </c>
      <c r="K83" s="80">
        <f>IFERROR(INDEX('Data Annex'!$K$1:$BS$4779,MATCH(K$46&amp;"|"&amp;$B83,'Data Annex'!$K$1:$K$4779,0),MATCH(K$47,'Data Annex'!$K$1:$BS$1,0)),"")</f>
        <v>1.3278007937896446E-2</v>
      </c>
      <c r="L83" s="80">
        <f>IFERROR(INDEX('Data Annex'!$K$1:$BS$4779,MATCH(L$46&amp;"|"&amp;$B83,'Data Annex'!$K$1:$K$4779,0),MATCH(L$47,'Data Annex'!$K$1:$BS$1,0)),"")</f>
        <v>1.3177209339778092E-2</v>
      </c>
      <c r="M83" s="403">
        <f>IFERROR(INDEX('Data Annex'!$K$1:$BS$4779,MATCH(M$46&amp;"|"&amp;$B83,'Data Annex'!$K$1:$K$4779,0),MATCH(M$47,'Data Annex'!$K$1:$BS$1,0)),"")</f>
        <v>1.4294451582542457E-2</v>
      </c>
      <c r="N83" s="80">
        <f>IFERROR(INDEX('Data Annex'!$K$1:$BS$4779,MATCH(N$46&amp;"|"&amp;$B83,'Data Annex'!$K$1:$K$4779,0),MATCH(N$47,'Data Annex'!$K$1:$BS$1,0)),"")</f>
        <v>3.7655676050114786E-2</v>
      </c>
      <c r="O83" s="80">
        <f>IFERROR(INDEX('Data Annex'!$K$1:$BS$4779,MATCH(O$46&amp;"|"&amp;$B83,'Data Annex'!$K$1:$K$4779,0),MATCH(O$47,'Data Annex'!$K$1:$BS$1,0)),"")</f>
        <v>3.7305511077299E-2</v>
      </c>
      <c r="P83" s="80">
        <f>IFERROR(INDEX('Data Annex'!$K$1:$BS$4779,MATCH(P$46&amp;"|"&amp;$B83,'Data Annex'!$K$1:$K$4779,0),MATCH(P$47,'Data Annex'!$K$1:$BS$1,0)),"")</f>
        <v>3.6855718571142219E-2</v>
      </c>
      <c r="Q83" s="80">
        <f>IFERROR(INDEX('Data Annex'!$K$1:$BS$4779,MATCH(Q$46&amp;"|"&amp;$B83,'Data Annex'!$K$1:$K$4779,0),MATCH(Q$47,'Data Annex'!$K$1:$BS$1,0)),"")</f>
        <v>9.7634815490564922E-2</v>
      </c>
      <c r="R83" s="80">
        <f>IFERROR(INDEX('Data Annex'!$K$1:$BS$4779,MATCH(R$46&amp;"|"&amp;$B83,'Data Annex'!$K$1:$K$4779,0),MATCH(R$47,'Data Annex'!$K$1:$BS$1,0)),"")</f>
        <v>9.6315962081759438E-2</v>
      </c>
      <c r="S83" s="81">
        <f>IFERROR(INDEX('Data Annex'!$K$1:$BS$4779,MATCH(S$46&amp;"|"&amp;$B83,'Data Annex'!$K$1:$K$4779,0),MATCH(S$47,'Data Annex'!$K$1:$BS$1,0)),"")</f>
        <v>0.1010305192916205</v>
      </c>
      <c r="T83" s="80">
        <f t="shared" si="14"/>
        <v>2.9796255896637813E-2</v>
      </c>
      <c r="U83" s="80">
        <f t="shared" si="14"/>
        <v>2.7301729972060707E-2</v>
      </c>
      <c r="V83" s="81">
        <f t="shared" si="14"/>
        <v>2.8439353262845746E-2</v>
      </c>
      <c r="W83"/>
    </row>
    <row r="84" spans="1:23" ht="21.75" customHeight="1">
      <c r="A84" s="2"/>
      <c r="B84" s="2"/>
      <c r="C84"/>
      <c r="D84"/>
      <c r="E84"/>
      <c r="F84"/>
      <c r="G84"/>
      <c r="H84"/>
      <c r="I84"/>
      <c r="J84"/>
      <c r="K84"/>
      <c r="L84"/>
      <c r="M84"/>
      <c r="N84"/>
      <c r="O84"/>
      <c r="P84"/>
      <c r="Q84"/>
      <c r="R84" s="1"/>
      <c r="S84" s="1"/>
      <c r="T84" s="1"/>
      <c r="U84" s="1"/>
      <c r="V84" s="1"/>
      <c r="W84"/>
    </row>
    <row r="85" spans="1:23" ht="15" customHeight="1">
      <c r="A85" s="2"/>
      <c r="B85" s="2"/>
      <c r="C85"/>
      <c r="D85" s="172"/>
      <c r="E85" s="232"/>
      <c r="F85" s="232"/>
      <c r="G85" s="232"/>
      <c r="H85" s="232"/>
      <c r="I85" s="232"/>
      <c r="J85" s="232"/>
      <c r="K85" s="278"/>
      <c r="L85" s="278"/>
      <c r="M85" s="278"/>
      <c r="N85" s="278"/>
      <c r="O85" s="278"/>
      <c r="P85" s="278"/>
      <c r="Q85" s="232"/>
      <c r="R85" s="232"/>
      <c r="S85" s="232"/>
      <c r="T85" s="232"/>
      <c r="U85" s="232"/>
      <c r="V85" s="232"/>
      <c r="W85"/>
    </row>
    <row r="86" spans="1:23" ht="45.6" customHeight="1">
      <c r="A86" s="2"/>
      <c r="B86" s="2"/>
      <c r="C86"/>
      <c r="D86" s="553" t="s">
        <v>5243</v>
      </c>
      <c r="E86" s="553"/>
      <c r="F86" s="553"/>
      <c r="G86" s="553"/>
      <c r="H86" s="553"/>
      <c r="I86" s="553"/>
      <c r="J86" s="553"/>
      <c r="K86" s="553"/>
      <c r="L86" s="553"/>
      <c r="M86" s="553"/>
      <c r="N86" s="553"/>
      <c r="O86" s="553"/>
      <c r="P86" s="553"/>
      <c r="Q86" s="553"/>
      <c r="R86" s="553"/>
      <c r="S86" s="553"/>
      <c r="T86" s="553"/>
      <c r="U86" s="553"/>
      <c r="V86" s="553"/>
      <c r="W86"/>
    </row>
    <row r="87" spans="1:23" ht="14.4" hidden="1">
      <c r="A87" s="2"/>
      <c r="B87" s="2"/>
      <c r="C87"/>
      <c r="D87" s="520" t="s">
        <v>6004</v>
      </c>
      <c r="E87" s="520"/>
      <c r="F87" s="520"/>
      <c r="G87" s="520"/>
      <c r="H87" s="520"/>
      <c r="I87" s="520"/>
      <c r="J87" s="520"/>
      <c r="K87" s="520"/>
      <c r="L87" s="520"/>
      <c r="M87" s="520"/>
      <c r="N87" s="520"/>
      <c r="O87" s="520"/>
      <c r="P87" s="520"/>
      <c r="Q87" s="520"/>
      <c r="R87" s="520"/>
      <c r="S87" s="520"/>
      <c r="T87" s="520"/>
      <c r="U87" s="520"/>
      <c r="V87" s="520"/>
      <c r="W87"/>
    </row>
    <row r="88" spans="1:23" ht="15" hidden="1" customHeight="1"/>
    <row r="89" spans="1:23" ht="15" hidden="1" customHeight="1"/>
    <row r="90" spans="1:23" ht="15" hidden="1" customHeight="1"/>
    <row r="91" spans="1:23" ht="15" hidden="1" customHeight="1"/>
    <row r="92" spans="1:23" ht="15" hidden="1" customHeight="1"/>
    <row r="93" spans="1:23" ht="15" hidden="1" customHeight="1"/>
    <row r="94" spans="1:23" ht="15" hidden="1" customHeight="1"/>
    <row r="95" spans="1:23" ht="15" hidden="1" customHeight="1"/>
    <row r="96" spans="1:23"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sheetData>
  <sheetProtection algorithmName="SHA-512" hashValue="9wrvu6yiRgKLeXS0UQ52lh6LvHcqkWMM9BeIoEjuTQL0qEOP0LcC/cc7Oh//VIV16uQlfXvXA886Bi2wLo+BAQ==" saltValue="4TlX62PZ2ma1cVL1SSsO2A==" spinCount="100000" sheet="1" objects="1" scenarios="1"/>
  <mergeCells count="21">
    <mergeCell ref="D87:V87"/>
    <mergeCell ref="D3:V3"/>
    <mergeCell ref="D4:V4"/>
    <mergeCell ref="D6:V6"/>
    <mergeCell ref="D7:V8"/>
    <mergeCell ref="D10:D12"/>
    <mergeCell ref="D86:V86"/>
    <mergeCell ref="D48:V49"/>
    <mergeCell ref="D50:D51"/>
    <mergeCell ref="Q10:S12"/>
    <mergeCell ref="T10:V12"/>
    <mergeCell ref="E51:G51"/>
    <mergeCell ref="H51:J51"/>
    <mergeCell ref="K51:M51"/>
    <mergeCell ref="N51:P51"/>
    <mergeCell ref="Q51:S51"/>
    <mergeCell ref="T51:V51"/>
    <mergeCell ref="E10:G12"/>
    <mergeCell ref="H10:J12"/>
    <mergeCell ref="K10:M12"/>
    <mergeCell ref="N10:P12"/>
  </mergeCells>
  <pageMargins left="0.70866141732283472" right="0.70866141732283472" top="0.74803149606299213" bottom="0.74803149606299213" header="0.31496062992125984" footer="0.31496062992125984"/>
  <pageSetup paperSize="9" scale="30" orientation="portrait" verticalDpi="90" r:id="rId1"/>
  <headerFooter>
    <oddHeader>&amp;L&amp;"Calibri"&amp;12&amp;K000000 EBA Regular Use&amp;1#_x000D_&amp;R&amp;P</oddHeader>
  </headerFooter>
  <ignoredErrors>
    <ignoredError sqref="Q37:S37 T76:V76 Q31:R31" 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pageSetUpPr fitToPage="1"/>
  </sheetPr>
  <dimension ref="A1:Z197"/>
  <sheetViews>
    <sheetView showGridLines="0" topLeftCell="C51" zoomScale="55" zoomScaleNormal="55" workbookViewId="0">
      <selection activeCell="D82" sqref="D82:Z82"/>
    </sheetView>
  </sheetViews>
  <sheetFormatPr defaultColWidth="0" defaultRowHeight="0" customHeight="1" zeroHeight="1"/>
  <cols>
    <col min="1" max="1" width="10.5546875" style="378" hidden="1" customWidth="1"/>
    <col min="2" max="2" width="3.77734375" style="378" hidden="1" customWidth="1"/>
    <col min="3" max="3" width="3.44140625" style="377" customWidth="1"/>
    <col min="4" max="4" width="13.5546875" style="377" customWidth="1"/>
    <col min="5" max="22" width="10.5546875" style="377" customWidth="1"/>
    <col min="23" max="23" width="4.5546875" style="377" customWidth="1"/>
    <col min="24" max="16384" width="9.21875" style="378" hidden="1"/>
  </cols>
  <sheetData>
    <row r="1" spans="1:23" ht="20.25" hidden="1" customHeight="1" thickBot="1">
      <c r="A1" s="2"/>
      <c r="B1" s="2"/>
      <c r="C1" s="2"/>
      <c r="D1" s="89"/>
      <c r="E1" s="2" t="s">
        <v>4462</v>
      </c>
      <c r="F1" s="2" t="s">
        <v>4462</v>
      </c>
      <c r="G1" s="2" t="s">
        <v>4462</v>
      </c>
      <c r="H1" s="2" t="s">
        <v>4741</v>
      </c>
      <c r="I1" s="2" t="s">
        <v>4741</v>
      </c>
      <c r="J1" s="2" t="s">
        <v>4741</v>
      </c>
      <c r="K1" s="2" t="s">
        <v>4773</v>
      </c>
      <c r="L1" s="2" t="s">
        <v>4773</v>
      </c>
      <c r="M1" s="2" t="s">
        <v>4773</v>
      </c>
      <c r="N1" s="2" t="s">
        <v>4805</v>
      </c>
      <c r="O1" s="2" t="s">
        <v>4805</v>
      </c>
      <c r="P1" s="2" t="s">
        <v>4805</v>
      </c>
      <c r="Q1" s="2" t="s">
        <v>4837</v>
      </c>
      <c r="R1" s="2" t="s">
        <v>4837</v>
      </c>
      <c r="S1" s="2" t="s">
        <v>4837</v>
      </c>
      <c r="W1" s="2"/>
    </row>
    <row r="2" spans="1:23" ht="31.5" hidden="1" customHeight="1" thickBot="1">
      <c r="A2" s="364" t="str">
        <f>'Reference Dates'!$C$8</f>
        <v>202312</v>
      </c>
      <c r="B2" s="2"/>
      <c r="C2" s="2"/>
      <c r="D2" s="89"/>
      <c r="E2" s="243">
        <f t="shared" ref="E2:P2" si="0">TEXT(E11,"YYYYMM")+0</f>
        <v>202212</v>
      </c>
      <c r="F2" s="243">
        <f t="shared" si="0"/>
        <v>202309</v>
      </c>
      <c r="G2" s="243">
        <f t="shared" si="0"/>
        <v>202312</v>
      </c>
      <c r="H2" s="243">
        <f t="shared" si="0"/>
        <v>202212</v>
      </c>
      <c r="I2" s="243">
        <f t="shared" si="0"/>
        <v>202309</v>
      </c>
      <c r="J2" s="243">
        <f t="shared" si="0"/>
        <v>202312</v>
      </c>
      <c r="K2" s="243">
        <f t="shared" si="0"/>
        <v>202212</v>
      </c>
      <c r="L2" s="243">
        <f t="shared" si="0"/>
        <v>202309</v>
      </c>
      <c r="M2" s="243">
        <f t="shared" si="0"/>
        <v>202312</v>
      </c>
      <c r="N2" s="243">
        <f t="shared" si="0"/>
        <v>202212</v>
      </c>
      <c r="O2" s="243">
        <f t="shared" si="0"/>
        <v>202309</v>
      </c>
      <c r="P2" s="243">
        <f t="shared" si="0"/>
        <v>202312</v>
      </c>
      <c r="Q2" s="243">
        <f>TEXT(Q11,"YYYYMM")+0</f>
        <v>202212</v>
      </c>
      <c r="R2" s="243">
        <f>TEXT(R11,"YYYYMM")+0</f>
        <v>202309</v>
      </c>
      <c r="S2" s="243">
        <f>TEXT(S11,"YYYYMM")+0</f>
        <v>202312</v>
      </c>
      <c r="W2" s="243"/>
    </row>
    <row r="3" spans="1:23" s="379" customFormat="1" ht="60" customHeight="1">
      <c r="A3" s="245">
        <f>DATE(LEFT(A2,4),RIGHT(A2,2),1)</f>
        <v>45261</v>
      </c>
      <c r="B3" s="170"/>
      <c r="C3" s="32"/>
      <c r="D3" s="547" t="s">
        <v>4543</v>
      </c>
      <c r="E3" s="547"/>
      <c r="F3" s="547"/>
      <c r="G3" s="547"/>
      <c r="H3" s="547"/>
      <c r="I3" s="547"/>
      <c r="J3" s="547"/>
      <c r="K3" s="547"/>
      <c r="L3" s="547"/>
      <c r="M3" s="547"/>
      <c r="N3" s="547"/>
      <c r="O3" s="547"/>
      <c r="P3" s="547"/>
      <c r="Q3" s="547"/>
      <c r="R3" s="547"/>
      <c r="S3" s="547"/>
      <c r="T3" s="547"/>
      <c r="U3" s="547"/>
      <c r="V3" s="547"/>
      <c r="W3" s="32"/>
    </row>
    <row r="4" spans="1:23" s="380" customFormat="1" ht="40.049999999999997" customHeight="1" thickBot="1">
      <c r="A4" s="9"/>
      <c r="B4" s="9"/>
      <c r="C4" s="8"/>
      <c r="D4" s="588" t="s">
        <v>5252</v>
      </c>
      <c r="E4" s="588"/>
      <c r="F4" s="588"/>
      <c r="G4" s="588"/>
      <c r="H4" s="588"/>
      <c r="I4" s="588"/>
      <c r="J4" s="588"/>
      <c r="K4" s="588"/>
      <c r="L4" s="588"/>
      <c r="M4" s="588"/>
      <c r="N4" s="588"/>
      <c r="O4" s="588"/>
      <c r="P4" s="588"/>
      <c r="Q4" s="588"/>
      <c r="R4" s="588"/>
      <c r="S4" s="588"/>
      <c r="T4" s="588"/>
      <c r="U4" s="588"/>
      <c r="V4" s="588"/>
      <c r="W4" s="8"/>
    </row>
    <row r="5" spans="1:23" ht="15" customHeight="1">
      <c r="A5" s="2"/>
      <c r="B5" s="2"/>
      <c r="C5" s="171"/>
      <c r="D5" s="212"/>
      <c r="E5" s="212"/>
      <c r="F5" s="212"/>
      <c r="G5" s="212"/>
      <c r="H5" s="212"/>
      <c r="I5" s="212"/>
      <c r="J5" s="212"/>
      <c r="K5" s="212"/>
      <c r="L5" s="212"/>
      <c r="M5" s="212"/>
      <c r="N5" s="212"/>
      <c r="O5" s="212"/>
      <c r="P5" s="212"/>
      <c r="Q5" s="212"/>
      <c r="R5" s="212"/>
      <c r="S5" s="212"/>
      <c r="T5" s="212"/>
      <c r="U5" s="212"/>
      <c r="V5" s="212"/>
      <c r="W5"/>
    </row>
    <row r="6" spans="1:23" s="381" customFormat="1" ht="40.049999999999997" customHeight="1">
      <c r="A6" s="5"/>
      <c r="B6" s="5"/>
      <c r="C6" s="4"/>
      <c r="D6" s="527"/>
      <c r="E6" s="528"/>
      <c r="F6" s="528"/>
      <c r="G6" s="528"/>
      <c r="H6" s="528"/>
      <c r="I6" s="528"/>
      <c r="J6" s="528"/>
      <c r="K6" s="528"/>
      <c r="L6" s="528"/>
      <c r="M6" s="528"/>
      <c r="N6" s="528"/>
      <c r="O6" s="528"/>
      <c r="P6" s="528"/>
      <c r="Q6" s="528"/>
      <c r="R6" s="528"/>
      <c r="S6" s="528"/>
      <c r="T6" s="528"/>
      <c r="U6" s="528"/>
      <c r="V6" s="528"/>
      <c r="W6" s="4"/>
    </row>
    <row r="7" spans="1:23" ht="17.25" customHeight="1">
      <c r="A7" s="2"/>
      <c r="B7" s="1"/>
      <c r="C7" s="171"/>
      <c r="D7" s="529" t="s">
        <v>5253</v>
      </c>
      <c r="E7" s="529"/>
      <c r="F7" s="529"/>
      <c r="G7" s="529"/>
      <c r="H7" s="529"/>
      <c r="I7" s="529"/>
      <c r="J7" s="529"/>
      <c r="K7" s="529"/>
      <c r="L7" s="529"/>
      <c r="M7" s="529"/>
      <c r="N7" s="529"/>
      <c r="O7" s="529"/>
      <c r="P7" s="529"/>
      <c r="Q7" s="529"/>
      <c r="R7" s="529"/>
      <c r="S7" s="529"/>
      <c r="W7"/>
    </row>
    <row r="8" spans="1:23" ht="17.25" customHeight="1">
      <c r="A8" s="2"/>
      <c r="B8" s="2"/>
      <c r="C8" s="1"/>
      <c r="D8" s="529"/>
      <c r="E8" s="529"/>
      <c r="F8" s="529"/>
      <c r="G8" s="529"/>
      <c r="H8" s="529"/>
      <c r="I8" s="529"/>
      <c r="J8" s="529"/>
      <c r="K8" s="529"/>
      <c r="L8" s="529"/>
      <c r="M8" s="529"/>
      <c r="N8" s="529"/>
      <c r="O8" s="529"/>
      <c r="P8" s="529"/>
      <c r="Q8" s="529"/>
      <c r="R8" s="529"/>
      <c r="S8" s="529"/>
      <c r="W8"/>
    </row>
    <row r="9" spans="1:23" ht="15.6" hidden="1">
      <c r="A9" s="2"/>
      <c r="B9" s="2"/>
      <c r="C9" s="1"/>
      <c r="D9" s="331" t="s">
        <v>111</v>
      </c>
      <c r="E9" s="332"/>
      <c r="F9" s="332"/>
      <c r="G9" s="332"/>
      <c r="H9" s="332"/>
      <c r="I9" s="332"/>
      <c r="J9" s="332"/>
      <c r="K9" s="332"/>
      <c r="L9" s="332"/>
      <c r="M9" s="332"/>
      <c r="N9" s="332"/>
      <c r="O9" s="332"/>
      <c r="P9" s="332"/>
      <c r="Q9" s="332"/>
      <c r="R9" s="332"/>
      <c r="S9" s="332"/>
      <c r="W9"/>
    </row>
    <row r="10" spans="1:23" ht="49.5" customHeight="1">
      <c r="A10" s="2"/>
      <c r="B10" s="2"/>
      <c r="C10" s="1"/>
      <c r="D10" s="214"/>
      <c r="E10" s="516" t="s">
        <v>2319</v>
      </c>
      <c r="F10" s="516"/>
      <c r="G10" s="517"/>
      <c r="H10" s="515" t="s">
        <v>5254</v>
      </c>
      <c r="I10" s="516"/>
      <c r="J10" s="517"/>
      <c r="K10" s="515" t="s">
        <v>5255</v>
      </c>
      <c r="L10" s="516"/>
      <c r="M10" s="517"/>
      <c r="N10" s="515" t="s">
        <v>5256</v>
      </c>
      <c r="O10" s="516"/>
      <c r="P10" s="517"/>
      <c r="Q10" s="515" t="s">
        <v>5257</v>
      </c>
      <c r="R10" s="516"/>
      <c r="S10" s="516"/>
      <c r="W10"/>
    </row>
    <row r="11" spans="1:23" s="381" customFormat="1" ht="18">
      <c r="A11" s="5"/>
      <c r="B11" s="5"/>
      <c r="C11" s="1"/>
      <c r="D11" s="177"/>
      <c r="E11" s="216">
        <f>EOMONTH($A$3,-12)</f>
        <v>44926</v>
      </c>
      <c r="F11" s="216">
        <f>EOMONTH($A$3,-3)</f>
        <v>45199</v>
      </c>
      <c r="G11" s="216">
        <f>$A$3</f>
        <v>45261</v>
      </c>
      <c r="H11" s="216">
        <f>EOMONTH($A$3,-12)</f>
        <v>44926</v>
      </c>
      <c r="I11" s="216">
        <f>EOMONTH($A$3,-3)</f>
        <v>45199</v>
      </c>
      <c r="J11" s="218">
        <f>$A$3</f>
        <v>45261</v>
      </c>
      <c r="K11" s="216">
        <f>EOMONTH($A$3,-12)</f>
        <v>44926</v>
      </c>
      <c r="L11" s="216">
        <f>EOMONTH($A$3,-3)</f>
        <v>45199</v>
      </c>
      <c r="M11" s="216">
        <f>$A$3</f>
        <v>45261</v>
      </c>
      <c r="N11" s="216">
        <f>EOMONTH($A$3,-12)</f>
        <v>44926</v>
      </c>
      <c r="O11" s="216">
        <f>EOMONTH($A$3,-3)</f>
        <v>45199</v>
      </c>
      <c r="P11" s="218">
        <f>$A$3</f>
        <v>45261</v>
      </c>
      <c r="Q11" s="216">
        <f>EOMONTH($A$3,-12)</f>
        <v>44926</v>
      </c>
      <c r="R11" s="216">
        <f>EOMONTH($A$3,-3)</f>
        <v>45199</v>
      </c>
      <c r="S11" s="218">
        <f>$A$3</f>
        <v>45261</v>
      </c>
      <c r="W11" s="13"/>
    </row>
    <row r="12" spans="1:23" ht="21" customHeight="1">
      <c r="A12" s="5">
        <v>1</v>
      </c>
      <c r="B12" s="5" t="s">
        <v>13</v>
      </c>
      <c r="C12"/>
      <c r="D12" s="204" t="s">
        <v>13</v>
      </c>
      <c r="E12" s="194">
        <f>IFERROR(INDEX('Data Annex'!$K$1:$BS$4779,MATCH(E$1&amp;"|"&amp;$B12,'Data Annex'!$K$1:$K$4779,0),MATCH(E$2,'Data Annex'!$K$1:$BS$1,0)),"")</f>
        <v>0.12813203662938136</v>
      </c>
      <c r="F12" s="194">
        <f>IFERROR(INDEX('Data Annex'!$K$1:$BS$4779,MATCH(F$1&amp;"|"&amp;$B12,'Data Annex'!$K$1:$K$4779,0),MATCH(F$2,'Data Annex'!$K$1:$BS$1,0)),"")</f>
        <v>0.14950684714830312</v>
      </c>
      <c r="G12" s="194">
        <f>IFERROR(INDEX('Data Annex'!$K$1:$BS$4779,MATCH(G$1&amp;"|"&amp;$B12,'Data Annex'!$K$1:$K$4779,0),MATCH(G$2,'Data Annex'!$K$1:$BS$1,0)),"")</f>
        <v>0.13568815580614199</v>
      </c>
      <c r="H12" s="194">
        <f>IFERROR(INDEX('Data Annex'!$K$1:$BS$4779,MATCH(H$1&amp;"|"&amp;$B12,'Data Annex'!$K$1:$K$4779,0),MATCH(H$2,'Data Annex'!$K$1:$BS$1,0)),"")</f>
        <v>0.22445904915779896</v>
      </c>
      <c r="I12" s="194">
        <f>IFERROR(INDEX('Data Annex'!$K$1:$BS$4779,MATCH(I$1&amp;"|"&amp;$B12,'Data Annex'!$K$1:$K$4779,0),MATCH(I$2,'Data Annex'!$K$1:$BS$1,0)),"")</f>
        <v>0.25152527223647053</v>
      </c>
      <c r="J12" s="195">
        <f>IFERROR(INDEX('Data Annex'!$K$1:$BS$4779,MATCH(J$1&amp;"|"&amp;$B12,'Data Annex'!$K$1:$K$4779,0),MATCH(J$2,'Data Annex'!$K$1:$BS$1,0)),"")</f>
        <v>0.25159505412480587</v>
      </c>
      <c r="K12" s="194">
        <f>IFERROR(INDEX('Data Annex'!$K$1:$BS$4779,MATCH(K$1&amp;"|"&amp;$B12,'Data Annex'!$K$1:$K$4779,0),MATCH(K$2,'Data Annex'!$K$1:$BS$1,0)),"")</f>
        <v>0.12640205719173564</v>
      </c>
      <c r="L12" s="194">
        <f>IFERROR(INDEX('Data Annex'!$K$1:$BS$4779,MATCH(L$1&amp;"|"&amp;$B12,'Data Annex'!$K$1:$K$4779,0),MATCH(L$2,'Data Annex'!$K$1:$BS$1,0)),"")</f>
        <v>0.10826318500476532</v>
      </c>
      <c r="M12" s="194">
        <f>IFERROR(INDEX('Data Annex'!$K$1:$BS$4779,MATCH(M$1&amp;"|"&amp;$B12,'Data Annex'!$K$1:$K$4779,0),MATCH(M$2,'Data Annex'!$K$1:$BS$1,0)),"")</f>
        <v>0.10709252620536761</v>
      </c>
      <c r="N12" s="194">
        <f>IFERROR(INDEX('Data Annex'!$K$1:$BS$4779,MATCH(N$1&amp;"|"&amp;$B12,'Data Annex'!$K$1:$K$4779,0),MATCH(N$2,'Data Annex'!$K$1:$BS$1,0)),"")</f>
        <v>2.9245986409790351E-3</v>
      </c>
      <c r="O12" s="194">
        <f>IFERROR(INDEX('Data Annex'!$K$1:$BS$4779,MATCH(O$1&amp;"|"&amp;$B12,'Data Annex'!$K$1:$K$4779,0),MATCH(O$2,'Data Annex'!$K$1:$BS$1,0)),"")</f>
        <v>-6.113800376152786E-3</v>
      </c>
      <c r="P12" s="195">
        <f>IFERROR(INDEX('Data Annex'!$K$1:$BS$4779,MATCH(P$1&amp;"|"&amp;$B12,'Data Annex'!$K$1:$K$4779,0),MATCH(P$2,'Data Annex'!$K$1:$BS$1,0)),"")</f>
        <v>-7.7422259627192387E-3</v>
      </c>
      <c r="Q12" s="194">
        <f>IFERROR(INDEX('Data Annex'!$K$1:$BS$4779,MATCH(Q$1&amp;"|"&amp;$B12,'Data Annex'!$K$1:$K$4779,0),MATCH(Q$2,'Data Annex'!$K$1:$BS$1,0)),"")</f>
        <v>9.8236191277729212E-3</v>
      </c>
      <c r="R12" s="194">
        <f>IFERROR(INDEX('Data Annex'!$K$1:$BS$4779,MATCH(R$1&amp;"|"&amp;$B12,'Data Annex'!$K$1:$K$4779,0),MATCH(R$2,'Data Annex'!$K$1:$BS$1,0)),"")</f>
        <v>1.9696419907274058E-2</v>
      </c>
      <c r="S12" s="195">
        <f>IFERROR(INDEX('Data Annex'!$K$1:$BS$4779,MATCH(S$1&amp;"|"&amp;$B12,'Data Annex'!$K$1:$K$4779,0),MATCH(S$2,'Data Annex'!$K$1:$BS$1,0)),"")</f>
        <v>1.9381059301170983E-2</v>
      </c>
      <c r="W12"/>
    </row>
    <row r="13" spans="1:23" ht="21" customHeight="1">
      <c r="A13" s="5">
        <v>2</v>
      </c>
      <c r="B13" s="5" t="s">
        <v>14</v>
      </c>
      <c r="C13"/>
      <c r="D13" s="204" t="s">
        <v>14</v>
      </c>
      <c r="E13" s="192">
        <f>IFERROR(INDEX('Data Annex'!$K$1:$BS$4779,MATCH(E$1&amp;"|"&amp;$B13,'Data Annex'!$K$1:$K$4779,0),MATCH(E$2,'Data Annex'!$K$1:$BS$1,0)),"")</f>
        <v>9.7676201451091987E-2</v>
      </c>
      <c r="F13" s="192">
        <f>IFERROR(INDEX('Data Annex'!$K$1:$BS$4779,MATCH(F$1&amp;"|"&amp;$B13,'Data Annex'!$K$1:$K$4779,0),MATCH(F$2,'Data Annex'!$K$1:$BS$1,0)),"")</f>
        <v>0.11054524818743627</v>
      </c>
      <c r="G13" s="192">
        <f>IFERROR(INDEX('Data Annex'!$K$1:$BS$4779,MATCH(G$1&amp;"|"&amp;$B13,'Data Annex'!$K$1:$K$4779,0),MATCH(G$2,'Data Annex'!$K$1:$BS$1,0)),"")</f>
        <v>0.1052410500328928</v>
      </c>
      <c r="H13" s="192">
        <f>IFERROR(INDEX('Data Annex'!$K$1:$BS$4779,MATCH(H$1&amp;"|"&amp;$B13,'Data Annex'!$K$1:$K$4779,0),MATCH(H$2,'Data Annex'!$K$1:$BS$1,0)),"")</f>
        <v>0.16991697011172358</v>
      </c>
      <c r="I13" s="192">
        <f>IFERROR(INDEX('Data Annex'!$K$1:$BS$4779,MATCH(I$1&amp;"|"&amp;$B13,'Data Annex'!$K$1:$K$4779,0),MATCH(I$2,'Data Annex'!$K$1:$BS$1,0)),"")</f>
        <v>0.18414295240996068</v>
      </c>
      <c r="J13" s="196">
        <f>IFERROR(INDEX('Data Annex'!$K$1:$BS$4779,MATCH(J$1&amp;"|"&amp;$B13,'Data Annex'!$K$1:$K$4779,0),MATCH(J$2,'Data Annex'!$K$1:$BS$1,0)),"")</f>
        <v>0.18301099075289604</v>
      </c>
      <c r="K13" s="192">
        <f>IFERROR(INDEX('Data Annex'!$K$1:$BS$4779,MATCH(K$1&amp;"|"&amp;$B13,'Data Annex'!$K$1:$K$4779,0),MATCH(K$2,'Data Annex'!$K$1:$BS$1,0)),"")</f>
        <v>6.2038701789566712E-2</v>
      </c>
      <c r="L13" s="192">
        <f>IFERROR(INDEX('Data Annex'!$K$1:$BS$4779,MATCH(L$1&amp;"|"&amp;$B13,'Data Annex'!$K$1:$K$4779,0),MATCH(L$2,'Data Annex'!$K$1:$BS$1,0)),"")</f>
        <v>6.0863884400156373E-2</v>
      </c>
      <c r="M13" s="196">
        <f>IFERROR(INDEX('Data Annex'!$K$1:$BS$4779,MATCH(M$1&amp;"|"&amp;$B13,'Data Annex'!$K$1:$K$4779,0),MATCH(M$2,'Data Annex'!$K$1:$BS$1,0)),"")</f>
        <v>6.1567301882248841E-2</v>
      </c>
      <c r="N13" s="192">
        <f>IFERROR(INDEX('Data Annex'!$K$1:$BS$4779,MATCH(N$1&amp;"|"&amp;$B13,'Data Annex'!$K$1:$K$4779,0),MATCH(N$2,'Data Annex'!$K$1:$BS$1,0)),"")</f>
        <v>1.0351977487028078E-2</v>
      </c>
      <c r="O13" s="192">
        <f>IFERROR(INDEX('Data Annex'!$K$1:$BS$4779,MATCH(O$1&amp;"|"&amp;$B13,'Data Annex'!$K$1:$K$4779,0),MATCH(O$2,'Data Annex'!$K$1:$BS$1,0)),"")</f>
        <v>5.9109494457203707E-3</v>
      </c>
      <c r="P13" s="196">
        <f>IFERROR(INDEX('Data Annex'!$K$1:$BS$4779,MATCH(P$1&amp;"|"&amp;$B13,'Data Annex'!$K$1:$K$4779,0),MATCH(P$2,'Data Annex'!$K$1:$BS$1,0)),"")</f>
        <v>2.7004842758799955E-3</v>
      </c>
      <c r="Q13" s="192">
        <f>IFERROR(INDEX('Data Annex'!$K$1:$BS$4779,MATCH(Q$1&amp;"|"&amp;$B13,'Data Annex'!$K$1:$K$4779,0),MATCH(Q$2,'Data Annex'!$K$1:$BS$1,0)),"")</f>
        <v>9.5497719906055632E-3</v>
      </c>
      <c r="R13" s="192">
        <f>IFERROR(INDEX('Data Annex'!$K$1:$BS$4779,MATCH(R$1&amp;"|"&amp;$B13,'Data Annex'!$K$1:$K$4779,0),MATCH(R$2,'Data Annex'!$K$1:$BS$1,0)),"")</f>
        <v>1.0518528971294688E-2</v>
      </c>
      <c r="S13" s="196">
        <f>IFERROR(INDEX('Data Annex'!$K$1:$BS$4779,MATCH(S$1&amp;"|"&amp;$B13,'Data Annex'!$K$1:$K$4779,0),MATCH(S$2,'Data Annex'!$K$1:$BS$1,0)),"")</f>
        <v>1.432137061244995E-2</v>
      </c>
      <c r="W13"/>
    </row>
    <row r="14" spans="1:23" ht="21" customHeight="1">
      <c r="A14" s="5">
        <v>3</v>
      </c>
      <c r="B14" s="5" t="s">
        <v>92</v>
      </c>
      <c r="C14"/>
      <c r="D14" s="204" t="s">
        <v>92</v>
      </c>
      <c r="E14" s="194">
        <f>IFERROR(INDEX('Data Annex'!$K$1:$BS$4779,MATCH(E$1&amp;"|"&amp;$B14,'Data Annex'!$K$1:$K$4779,0),MATCH(E$2,'Data Annex'!$K$1:$BS$1,0)),"")</f>
        <v>0.13097142971650144</v>
      </c>
      <c r="F14" s="194">
        <f>IFERROR(INDEX('Data Annex'!$K$1:$BS$4779,MATCH(F$1&amp;"|"&amp;$B14,'Data Annex'!$K$1:$K$4779,0),MATCH(F$2,'Data Annex'!$K$1:$BS$1,0)),"")</f>
        <v>0.22732750996608428</v>
      </c>
      <c r="G14" s="194">
        <f>IFERROR(INDEX('Data Annex'!$K$1:$BS$4779,MATCH(G$1&amp;"|"&amp;$B14,'Data Annex'!$K$1:$K$4779,0),MATCH(G$2,'Data Annex'!$K$1:$BS$1,0)),"")</f>
        <v>0.22039441990513289</v>
      </c>
      <c r="H14" s="194">
        <f>IFERROR(INDEX('Data Annex'!$K$1:$BS$4779,MATCH(H$1&amp;"|"&amp;$B14,'Data Annex'!$K$1:$K$4779,0),MATCH(H$2,'Data Annex'!$K$1:$BS$1,0)),"")</f>
        <v>0.17770597216725476</v>
      </c>
      <c r="I14" s="194">
        <f>IFERROR(INDEX('Data Annex'!$K$1:$BS$4779,MATCH(I$1&amp;"|"&amp;$B14,'Data Annex'!$K$1:$K$4779,0),MATCH(I$2,'Data Annex'!$K$1:$BS$1,0)),"")</f>
        <v>0.26849311660775155</v>
      </c>
      <c r="J14" s="195">
        <f>IFERROR(INDEX('Data Annex'!$K$1:$BS$4779,MATCH(J$1&amp;"|"&amp;$B14,'Data Annex'!$K$1:$K$4779,0),MATCH(J$2,'Data Annex'!$K$1:$BS$1,0)),"")</f>
        <v>0.26870952437069046</v>
      </c>
      <c r="K14" s="194">
        <f>IFERROR(INDEX('Data Annex'!$K$1:$BS$4779,MATCH(K$1&amp;"|"&amp;$B14,'Data Annex'!$K$1:$K$4779,0),MATCH(K$2,'Data Annex'!$K$1:$BS$1,0)),"")</f>
        <v>8.6703660471902047E-2</v>
      </c>
      <c r="L14" s="194">
        <f>IFERROR(INDEX('Data Annex'!$K$1:$BS$4779,MATCH(L$1&amp;"|"&amp;$B14,'Data Annex'!$K$1:$K$4779,0),MATCH(L$2,'Data Annex'!$K$1:$BS$1,0)),"")</f>
        <v>9.1297357471150115E-2</v>
      </c>
      <c r="M14" s="194">
        <f>IFERROR(INDEX('Data Annex'!$K$1:$BS$4779,MATCH(M$1&amp;"|"&amp;$B14,'Data Annex'!$K$1:$K$4779,0),MATCH(M$2,'Data Annex'!$K$1:$BS$1,0)),"")</f>
        <v>8.9825812046061673E-2</v>
      </c>
      <c r="N14" s="194">
        <f>IFERROR(INDEX('Data Annex'!$K$1:$BS$4779,MATCH(N$1&amp;"|"&amp;$B14,'Data Annex'!$K$1:$K$4779,0),MATCH(N$2,'Data Annex'!$K$1:$BS$1,0)),"")</f>
        <v>2.2407580891246788E-2</v>
      </c>
      <c r="O14" s="194">
        <f>IFERROR(INDEX('Data Annex'!$K$1:$BS$4779,MATCH(O$1&amp;"|"&amp;$B14,'Data Annex'!$K$1:$K$4779,0),MATCH(O$2,'Data Annex'!$K$1:$BS$1,0)),"")</f>
        <v>1.058889769542083E-3</v>
      </c>
      <c r="P14" s="195">
        <f>IFERROR(INDEX('Data Annex'!$K$1:$BS$4779,MATCH(P$1&amp;"|"&amp;$B14,'Data Annex'!$K$1:$K$4779,0),MATCH(P$2,'Data Annex'!$K$1:$BS$1,0)),"")</f>
        <v>-2.6512244939478728E-3</v>
      </c>
      <c r="Q14" s="194">
        <f>IFERROR(INDEX('Data Annex'!$K$1:$BS$4779,MATCH(Q$1&amp;"|"&amp;$B14,'Data Annex'!$K$1:$K$4779,0),MATCH(Q$2,'Data Annex'!$K$1:$BS$1,0)),"")</f>
        <v>6.5494509653958094E-3</v>
      </c>
      <c r="R14" s="194">
        <f>IFERROR(INDEX('Data Annex'!$K$1:$BS$4779,MATCH(R$1&amp;"|"&amp;$B14,'Data Annex'!$K$1:$K$4779,0),MATCH(R$2,'Data Annex'!$K$1:$BS$1,0)),"")</f>
        <v>2.7190104375666217E-2</v>
      </c>
      <c r="S14" s="195">
        <f>IFERROR(INDEX('Data Annex'!$K$1:$BS$4779,MATCH(S$1&amp;"|"&amp;$B14,'Data Annex'!$K$1:$K$4779,0),MATCH(S$2,'Data Annex'!$K$1:$BS$1,0)),"")</f>
        <v>3.1782353729218303E-2</v>
      </c>
      <c r="W14"/>
    </row>
    <row r="15" spans="1:23" ht="21" customHeight="1">
      <c r="A15" s="5">
        <v>4</v>
      </c>
      <c r="B15" s="5" t="s">
        <v>15</v>
      </c>
      <c r="C15"/>
      <c r="D15" s="204" t="s">
        <v>15</v>
      </c>
      <c r="E15" s="192">
        <f>IFERROR(INDEX('Data Annex'!$K$1:$BS$4779,MATCH(E$1&amp;"|"&amp;$B15,'Data Annex'!$K$1:$K$4779,0),MATCH(E$2,'Data Annex'!$K$1:$BS$1,0)),"")</f>
        <v>2.842777108554953E-2</v>
      </c>
      <c r="F15" s="192">
        <f>IFERROR(INDEX('Data Annex'!$K$1:$BS$4779,MATCH(F$1&amp;"|"&amp;$B15,'Data Annex'!$K$1:$K$4779,0),MATCH(F$2,'Data Annex'!$K$1:$BS$1,0)),"")</f>
        <v>0.2518565928425367</v>
      </c>
      <c r="G15" s="192">
        <f>IFERROR(INDEX('Data Annex'!$K$1:$BS$4779,MATCH(G$1&amp;"|"&amp;$B15,'Data Annex'!$K$1:$K$4779,0),MATCH(G$2,'Data Annex'!$K$1:$BS$1,0)),"")</f>
        <v>0.25913622130107944</v>
      </c>
      <c r="H15" s="192">
        <f>IFERROR(INDEX('Data Annex'!$K$1:$BS$4779,MATCH(H$1&amp;"|"&amp;$B15,'Data Annex'!$K$1:$K$4779,0),MATCH(H$2,'Data Annex'!$K$1:$BS$1,0)),"")</f>
        <v>0.22580043631619831</v>
      </c>
      <c r="I15" s="192">
        <f>IFERROR(INDEX('Data Annex'!$K$1:$BS$4779,MATCH(I$1&amp;"|"&amp;$B15,'Data Annex'!$K$1:$K$4779,0),MATCH(I$2,'Data Annex'!$K$1:$BS$1,0)),"")</f>
        <v>0.38843661952490632</v>
      </c>
      <c r="J15" s="196">
        <f>IFERROR(INDEX('Data Annex'!$K$1:$BS$4779,MATCH(J$1&amp;"|"&amp;$B15,'Data Annex'!$K$1:$K$4779,0),MATCH(J$2,'Data Annex'!$K$1:$BS$1,0)),"")</f>
        <v>0.39111888403305434</v>
      </c>
      <c r="K15" s="192">
        <f>IFERROR(INDEX('Data Annex'!$K$1:$BS$4779,MATCH(K$1&amp;"|"&amp;$B15,'Data Annex'!$K$1:$K$4779,0),MATCH(K$2,'Data Annex'!$K$1:$BS$1,0)),"")</f>
        <v>9.1671153300436153E-2</v>
      </c>
      <c r="L15" s="192">
        <f>IFERROR(INDEX('Data Annex'!$K$1:$BS$4779,MATCH(L$1&amp;"|"&amp;$B15,'Data Annex'!$K$1:$K$4779,0),MATCH(L$2,'Data Annex'!$K$1:$BS$1,0)),"")</f>
        <v>8.0827582657451449E-2</v>
      </c>
      <c r="M15" s="196">
        <f>IFERROR(INDEX('Data Annex'!$K$1:$BS$4779,MATCH(M$1&amp;"|"&amp;$B15,'Data Annex'!$K$1:$K$4779,0),MATCH(M$2,'Data Annex'!$K$1:$BS$1,0)),"")</f>
        <v>7.8276535437853081E-2</v>
      </c>
      <c r="N15" s="192">
        <f>IFERROR(INDEX('Data Annex'!$K$1:$BS$4779,MATCH(N$1&amp;"|"&amp;$B15,'Data Annex'!$K$1:$K$4779,0),MATCH(N$2,'Data Annex'!$K$1:$BS$1,0)),"")</f>
        <v>3.502761469214845E-3</v>
      </c>
      <c r="O15" s="192">
        <f>IFERROR(INDEX('Data Annex'!$K$1:$BS$4779,MATCH(O$1&amp;"|"&amp;$B15,'Data Annex'!$K$1:$K$4779,0),MATCH(O$2,'Data Annex'!$K$1:$BS$1,0)),"")</f>
        <v>1.6153241841433805E-3</v>
      </c>
      <c r="P15" s="196">
        <f>IFERROR(INDEX('Data Annex'!$K$1:$BS$4779,MATCH(P$1&amp;"|"&amp;$B15,'Data Annex'!$K$1:$K$4779,0),MATCH(P$2,'Data Annex'!$K$1:$BS$1,0)),"")</f>
        <v>2.5377758055556681E-3</v>
      </c>
      <c r="Q15" s="192">
        <f>IFERROR(INDEX('Data Annex'!$K$1:$BS$4779,MATCH(Q$1&amp;"|"&amp;$B15,'Data Annex'!$K$1:$K$4779,0),MATCH(Q$2,'Data Annex'!$K$1:$BS$1,0)),"")</f>
        <v>3.5235783632925587E-2</v>
      </c>
      <c r="R15" s="192">
        <f>IFERROR(INDEX('Data Annex'!$K$1:$BS$4779,MATCH(R$1&amp;"|"&amp;$B15,'Data Annex'!$K$1:$K$4779,0),MATCH(R$2,'Data Annex'!$K$1:$BS$1,0)),"")</f>
        <v>5.39143380249247E-2</v>
      </c>
      <c r="S15" s="196">
        <f>IFERROR(INDEX('Data Annex'!$K$1:$BS$4779,MATCH(S$1&amp;"|"&amp;$B15,'Data Annex'!$K$1:$K$4779,0),MATCH(S$2,'Data Annex'!$K$1:$BS$1,0)),"")</f>
        <v>5.344152432410338E-2</v>
      </c>
      <c r="W15"/>
    </row>
    <row r="16" spans="1:23" s="382" customFormat="1" ht="21" customHeight="1">
      <c r="A16" s="5">
        <v>5</v>
      </c>
      <c r="B16" s="5" t="s">
        <v>91</v>
      </c>
      <c r="C16" s="7"/>
      <c r="D16" s="204" t="s">
        <v>91</v>
      </c>
      <c r="E16" s="194">
        <f>IFERROR(INDEX('Data Annex'!$K$1:$BS$4779,MATCH(E$1&amp;"|"&amp;$B16,'Data Annex'!$K$1:$K$4779,0),MATCH(E$2,'Data Annex'!$K$1:$BS$1,0)),"")</f>
        <v>0.1423744831318294</v>
      </c>
      <c r="F16" s="194">
        <f>IFERROR(INDEX('Data Annex'!$K$1:$BS$4779,MATCH(F$1&amp;"|"&amp;$B16,'Data Annex'!$K$1:$K$4779,0),MATCH(F$2,'Data Annex'!$K$1:$BS$1,0)),"")</f>
        <v>0.14706546261176268</v>
      </c>
      <c r="G16" s="194">
        <f>IFERROR(INDEX('Data Annex'!$K$1:$BS$4779,MATCH(G$1&amp;"|"&amp;$B16,'Data Annex'!$K$1:$K$4779,0),MATCH(G$2,'Data Annex'!$K$1:$BS$1,0)),"")</f>
        <v>0.13164957239594824</v>
      </c>
      <c r="H16" s="194">
        <f>IFERROR(INDEX('Data Annex'!$K$1:$BS$4779,MATCH(H$1&amp;"|"&amp;$B16,'Data Annex'!$K$1:$K$4779,0),MATCH(H$2,'Data Annex'!$K$1:$BS$1,0)),"")</f>
        <v>0.2615717829027534</v>
      </c>
      <c r="I16" s="194">
        <f>IFERROR(INDEX('Data Annex'!$K$1:$BS$4779,MATCH(I$1&amp;"|"&amp;$B16,'Data Annex'!$K$1:$K$4779,0),MATCH(I$2,'Data Annex'!$K$1:$BS$1,0)),"")</f>
        <v>0.23800612476546781</v>
      </c>
      <c r="J16" s="195">
        <f>IFERROR(INDEX('Data Annex'!$K$1:$BS$4779,MATCH(J$1&amp;"|"&amp;$B16,'Data Annex'!$K$1:$K$4779,0),MATCH(J$2,'Data Annex'!$K$1:$BS$1,0)),"")</f>
        <v>0.23387006298298332</v>
      </c>
      <c r="K16" s="194">
        <f>IFERROR(INDEX('Data Annex'!$K$1:$BS$4779,MATCH(K$1&amp;"|"&amp;$B16,'Data Annex'!$K$1:$K$4779,0),MATCH(K$2,'Data Annex'!$K$1:$BS$1,0)),"")</f>
        <v>6.8263538232160692E-2</v>
      </c>
      <c r="L16" s="194">
        <f>IFERROR(INDEX('Data Annex'!$K$1:$BS$4779,MATCH(L$1&amp;"|"&amp;$B16,'Data Annex'!$K$1:$K$4779,0),MATCH(L$2,'Data Annex'!$K$1:$BS$1,0)),"")</f>
        <v>7.4175461038140114E-2</v>
      </c>
      <c r="M16" s="194">
        <f>IFERROR(INDEX('Data Annex'!$K$1:$BS$4779,MATCH(M$1&amp;"|"&amp;$B16,'Data Annex'!$K$1:$K$4779,0),MATCH(M$2,'Data Annex'!$K$1:$BS$1,0)),"")</f>
        <v>7.4501230084561137E-2</v>
      </c>
      <c r="N16" s="194">
        <f>IFERROR(INDEX('Data Annex'!$K$1:$BS$4779,MATCH(N$1&amp;"|"&amp;$B16,'Data Annex'!$K$1:$K$4779,0),MATCH(N$2,'Data Annex'!$K$1:$BS$1,0)),"")</f>
        <v>2.7408710502842493E-2</v>
      </c>
      <c r="O16" s="194">
        <f>IFERROR(INDEX('Data Annex'!$K$1:$BS$4779,MATCH(O$1&amp;"|"&amp;$B16,'Data Annex'!$K$1:$K$4779,0),MATCH(O$2,'Data Annex'!$K$1:$BS$1,0)),"")</f>
        <v>7.7974758341480066E-3</v>
      </c>
      <c r="P16" s="195">
        <f>IFERROR(INDEX('Data Annex'!$K$1:$BS$4779,MATCH(P$1&amp;"|"&amp;$B16,'Data Annex'!$K$1:$K$4779,0),MATCH(P$2,'Data Annex'!$K$1:$BS$1,0)),"")</f>
        <v>2.3493645829396571E-3</v>
      </c>
      <c r="Q16" s="194">
        <f>IFERROR(INDEX('Data Annex'!$K$1:$BS$4779,MATCH(Q$1&amp;"|"&amp;$B16,'Data Annex'!$K$1:$K$4779,0),MATCH(Q$2,'Data Annex'!$K$1:$BS$1,0)),"")</f>
        <v>-2.4660495883949396E-3</v>
      </c>
      <c r="R16" s="194">
        <f>IFERROR(INDEX('Data Annex'!$K$1:$BS$4779,MATCH(R$1&amp;"|"&amp;$B16,'Data Annex'!$K$1:$K$4779,0),MATCH(R$2,'Data Annex'!$K$1:$BS$1,0)),"")</f>
        <v>1.5339909482479012E-2</v>
      </c>
      <c r="S16" s="195">
        <f>IFERROR(INDEX('Data Annex'!$K$1:$BS$4779,MATCH(S$1&amp;"|"&amp;$B16,'Data Annex'!$K$1:$K$4779,0),MATCH(S$2,'Data Annex'!$K$1:$BS$1,0)),"")</f>
        <v>1.9378194837468079E-2</v>
      </c>
      <c r="W16" s="6"/>
    </row>
    <row r="17" spans="1:23" ht="21" customHeight="1">
      <c r="A17" s="5">
        <v>6</v>
      </c>
      <c r="B17" s="5" t="s">
        <v>16</v>
      </c>
      <c r="C17"/>
      <c r="D17" s="204" t="s">
        <v>16</v>
      </c>
      <c r="E17" s="192">
        <f>IFERROR(INDEX('Data Annex'!$K$1:$BS$4779,MATCH(E$1&amp;"|"&amp;$B17,'Data Annex'!$K$1:$K$4779,0),MATCH(E$2,'Data Annex'!$K$1:$BS$1,0)),"")</f>
        <v>5.9751519816389029E-2</v>
      </c>
      <c r="F17" s="192">
        <f>IFERROR(INDEX('Data Annex'!$K$1:$BS$4779,MATCH(F$1&amp;"|"&amp;$B17,'Data Annex'!$K$1:$K$4779,0),MATCH(F$2,'Data Annex'!$K$1:$BS$1,0)),"")</f>
        <v>6.9596973535393125E-2</v>
      </c>
      <c r="G17" s="192">
        <f>IFERROR(INDEX('Data Annex'!$K$1:$BS$4779,MATCH(G$1&amp;"|"&amp;$B17,'Data Annex'!$K$1:$K$4779,0),MATCH(G$2,'Data Annex'!$K$1:$BS$1,0)),"")</f>
        <v>6.48027740208965E-2</v>
      </c>
      <c r="H17" s="192">
        <f>IFERROR(INDEX('Data Annex'!$K$1:$BS$4779,MATCH(H$1&amp;"|"&amp;$B17,'Data Annex'!$K$1:$K$4779,0),MATCH(H$2,'Data Annex'!$K$1:$BS$1,0)),"")</f>
        <v>0.15833682922340772</v>
      </c>
      <c r="I17" s="192">
        <f>IFERROR(INDEX('Data Annex'!$K$1:$BS$4779,MATCH(I$1&amp;"|"&amp;$B17,'Data Annex'!$K$1:$K$4779,0),MATCH(I$2,'Data Annex'!$K$1:$BS$1,0)),"")</f>
        <v>0.17787910740452911</v>
      </c>
      <c r="J17" s="196">
        <f>IFERROR(INDEX('Data Annex'!$K$1:$BS$4779,MATCH(J$1&amp;"|"&amp;$B17,'Data Annex'!$K$1:$K$4779,0),MATCH(J$2,'Data Annex'!$K$1:$BS$1,0)),"")</f>
        <v>0.17717998629022458</v>
      </c>
      <c r="K17" s="192">
        <f>IFERROR(INDEX('Data Annex'!$K$1:$BS$4779,MATCH(K$1&amp;"|"&amp;$B17,'Data Annex'!$K$1:$K$4779,0),MATCH(K$2,'Data Annex'!$K$1:$BS$1,0)),"")</f>
        <v>0.10126915111419806</v>
      </c>
      <c r="L17" s="192">
        <f>IFERROR(INDEX('Data Annex'!$K$1:$BS$4779,MATCH(L$1&amp;"|"&amp;$B17,'Data Annex'!$K$1:$K$4779,0),MATCH(L$2,'Data Annex'!$K$1:$BS$1,0)),"")</f>
        <v>9.2400679130575508E-2</v>
      </c>
      <c r="M17" s="196">
        <f>IFERROR(INDEX('Data Annex'!$K$1:$BS$4779,MATCH(M$1&amp;"|"&amp;$B17,'Data Annex'!$K$1:$K$4779,0),MATCH(M$2,'Data Annex'!$K$1:$BS$1,0)),"")</f>
        <v>9.1663386972818492E-2</v>
      </c>
      <c r="N17" s="192">
        <f>IFERROR(INDEX('Data Annex'!$K$1:$BS$4779,MATCH(N$1&amp;"|"&amp;$B17,'Data Annex'!$K$1:$K$4779,0),MATCH(N$2,'Data Annex'!$K$1:$BS$1,0)),"")</f>
        <v>2.1534676686798569E-2</v>
      </c>
      <c r="O17" s="192">
        <f>IFERROR(INDEX('Data Annex'!$K$1:$BS$4779,MATCH(O$1&amp;"|"&amp;$B17,'Data Annex'!$K$1:$K$4779,0),MATCH(O$2,'Data Annex'!$K$1:$BS$1,0)),"")</f>
        <v>2.9345994747784952E-2</v>
      </c>
      <c r="P17" s="196">
        <f>IFERROR(INDEX('Data Annex'!$K$1:$BS$4779,MATCH(P$1&amp;"|"&amp;$B17,'Data Annex'!$K$1:$K$4779,0),MATCH(P$2,'Data Annex'!$K$1:$BS$1,0)),"")</f>
        <v>2.6354567258848379E-2</v>
      </c>
      <c r="Q17" s="192">
        <f>IFERROR(INDEX('Data Annex'!$K$1:$BS$4779,MATCH(Q$1&amp;"|"&amp;$B17,'Data Annex'!$K$1:$K$4779,0),MATCH(Q$2,'Data Annex'!$K$1:$BS$1,0)),"")</f>
        <v>1.1737708624265359E-2</v>
      </c>
      <c r="R17" s="192">
        <f>IFERROR(INDEX('Data Annex'!$K$1:$BS$4779,MATCH(R$1&amp;"|"&amp;$B17,'Data Annex'!$K$1:$K$4779,0),MATCH(R$2,'Data Annex'!$K$1:$BS$1,0)),"")</f>
        <v>1.4271657257357928E-2</v>
      </c>
      <c r="S17" s="196">
        <f>IFERROR(INDEX('Data Annex'!$K$1:$BS$4779,MATCH(S$1&amp;"|"&amp;$B17,'Data Annex'!$K$1:$K$4779,0),MATCH(S$2,'Data Annex'!$K$1:$BS$1,0)),"")</f>
        <v>1.2388320493609641E-2</v>
      </c>
      <c r="W17"/>
    </row>
    <row r="18" spans="1:23" s="383" customFormat="1" ht="21" customHeight="1">
      <c r="A18" s="5">
        <v>7</v>
      </c>
      <c r="B18" s="5" t="s">
        <v>17</v>
      </c>
      <c r="C18" s="10"/>
      <c r="D18" s="204" t="s">
        <v>17</v>
      </c>
      <c r="E18" s="194">
        <f>IFERROR(INDEX('Data Annex'!$K$1:$BS$4779,MATCH(E$1&amp;"|"&amp;$B18,'Data Annex'!$K$1:$K$4779,0),MATCH(E$2,'Data Annex'!$K$1:$BS$1,0)),"")</f>
        <v>2.6850162651953065E-2</v>
      </c>
      <c r="F18" s="194">
        <f>IFERROR(INDEX('Data Annex'!$K$1:$BS$4779,MATCH(F$1&amp;"|"&amp;$B18,'Data Annex'!$K$1:$K$4779,0),MATCH(F$2,'Data Annex'!$K$1:$BS$1,0)),"")</f>
        <v>0.12171003876221941</v>
      </c>
      <c r="G18" s="194">
        <f>IFERROR(INDEX('Data Annex'!$K$1:$BS$4779,MATCH(G$1&amp;"|"&amp;$B18,'Data Annex'!$K$1:$K$4779,0),MATCH(G$2,'Data Annex'!$K$1:$BS$1,0)),"")</f>
        <v>0.12210113373692916</v>
      </c>
      <c r="H18" s="194">
        <f>IFERROR(INDEX('Data Annex'!$K$1:$BS$4779,MATCH(H$1&amp;"|"&amp;$B18,'Data Annex'!$K$1:$K$4779,0),MATCH(H$2,'Data Annex'!$K$1:$BS$1,0)),"")</f>
        <v>0.14171249400104144</v>
      </c>
      <c r="I18" s="194">
        <f>IFERROR(INDEX('Data Annex'!$K$1:$BS$4779,MATCH(I$1&amp;"|"&amp;$B18,'Data Annex'!$K$1:$K$4779,0),MATCH(I$2,'Data Annex'!$K$1:$BS$1,0)),"")</f>
        <v>0.17576573269243209</v>
      </c>
      <c r="J18" s="195">
        <f>IFERROR(INDEX('Data Annex'!$K$1:$BS$4779,MATCH(J$1&amp;"|"&amp;$B18,'Data Annex'!$K$1:$K$4779,0),MATCH(J$2,'Data Annex'!$K$1:$BS$1,0)),"")</f>
        <v>0.17435417944350001</v>
      </c>
      <c r="K18" s="194">
        <f>IFERROR(INDEX('Data Annex'!$K$1:$BS$4779,MATCH(K$1&amp;"|"&amp;$B18,'Data Annex'!$K$1:$K$4779,0),MATCH(K$2,'Data Annex'!$K$1:$BS$1,0)),"")</f>
        <v>4.9770435750108095E-2</v>
      </c>
      <c r="L18" s="194">
        <f>IFERROR(INDEX('Data Annex'!$K$1:$BS$4779,MATCH(L$1&amp;"|"&amp;$B18,'Data Annex'!$K$1:$K$4779,0),MATCH(L$2,'Data Annex'!$K$1:$BS$1,0)),"")</f>
        <v>4.5555248610795726E-2</v>
      </c>
      <c r="M18" s="194">
        <f>IFERROR(INDEX('Data Annex'!$K$1:$BS$4779,MATCH(M$1&amp;"|"&amp;$B18,'Data Annex'!$K$1:$K$4779,0),MATCH(M$2,'Data Annex'!$K$1:$BS$1,0)),"")</f>
        <v>4.6159490973368661E-2</v>
      </c>
      <c r="N18" s="194">
        <f>IFERROR(INDEX('Data Annex'!$K$1:$BS$4779,MATCH(N$1&amp;"|"&amp;$B18,'Data Annex'!$K$1:$K$4779,0),MATCH(N$2,'Data Annex'!$K$1:$BS$1,0)),"")</f>
        <v>1.8485250938062692E-2</v>
      </c>
      <c r="O18" s="194">
        <f>IFERROR(INDEX('Data Annex'!$K$1:$BS$4779,MATCH(O$1&amp;"|"&amp;$B18,'Data Annex'!$K$1:$K$4779,0),MATCH(O$2,'Data Annex'!$K$1:$BS$1,0)),"")</f>
        <v>4.1587914049411479E-2</v>
      </c>
      <c r="P18" s="195">
        <f>IFERROR(INDEX('Data Annex'!$K$1:$BS$4779,MATCH(P$1&amp;"|"&amp;$B18,'Data Annex'!$K$1:$K$4779,0),MATCH(P$2,'Data Annex'!$K$1:$BS$1,0)),"")</f>
        <v>4.9579188973788921E-2</v>
      </c>
      <c r="Q18" s="194">
        <f>IFERROR(INDEX('Data Annex'!$K$1:$BS$4779,MATCH(Q$1&amp;"|"&amp;$B18,'Data Annex'!$K$1:$K$4779,0),MATCH(Q$2,'Data Annex'!$K$1:$BS$1,0)),"")</f>
        <v>2.8435806581288803E-2</v>
      </c>
      <c r="R18" s="194">
        <f>IFERROR(INDEX('Data Annex'!$K$1:$BS$4779,MATCH(R$1&amp;"|"&amp;$B18,'Data Annex'!$K$1:$K$4779,0),MATCH(R$2,'Data Annex'!$K$1:$BS$1,0)),"")</f>
        <v>2.9775789613252352E-2</v>
      </c>
      <c r="S18" s="195">
        <f>IFERROR(INDEX('Data Annex'!$K$1:$BS$4779,MATCH(S$1&amp;"|"&amp;$B18,'Data Annex'!$K$1:$K$4779,0),MATCH(S$2,'Data Annex'!$K$1:$BS$1,0)),"")</f>
        <v>2.1369245139688835E-2</v>
      </c>
      <c r="W18" s="3"/>
    </row>
    <row r="19" spans="1:23" s="383" customFormat="1" ht="21" customHeight="1">
      <c r="A19" s="5">
        <v>8</v>
      </c>
      <c r="B19" s="5" t="s">
        <v>97</v>
      </c>
      <c r="C19" s="10"/>
      <c r="D19" s="204" t="s">
        <v>97</v>
      </c>
      <c r="E19" s="192">
        <f>IFERROR(INDEX('Data Annex'!$K$1:$BS$4779,MATCH(E$1&amp;"|"&amp;$B19,'Data Annex'!$K$1:$K$4779,0),MATCH(E$2,'Data Annex'!$K$1:$BS$1,0)),"")</f>
        <v>0.10652387062770148</v>
      </c>
      <c r="F19" s="192">
        <f>IFERROR(INDEX('Data Annex'!$K$1:$BS$4779,MATCH(F$1&amp;"|"&amp;$B19,'Data Annex'!$K$1:$K$4779,0),MATCH(F$2,'Data Annex'!$K$1:$BS$1,0)),"")</f>
        <v>0.20869717251063927</v>
      </c>
      <c r="G19" s="192">
        <f>IFERROR(INDEX('Data Annex'!$K$1:$BS$4779,MATCH(G$1&amp;"|"&amp;$B19,'Data Annex'!$K$1:$K$4779,0),MATCH(G$2,'Data Annex'!$K$1:$BS$1,0)),"")</f>
        <v>0.20085585364482536</v>
      </c>
      <c r="H19" s="192">
        <f>IFERROR(INDEX('Data Annex'!$K$1:$BS$4779,MATCH(H$1&amp;"|"&amp;$B19,'Data Annex'!$K$1:$K$4779,0),MATCH(H$2,'Data Annex'!$K$1:$BS$1,0)),"")</f>
        <v>0.18093565287463195</v>
      </c>
      <c r="I19" s="192">
        <f>IFERROR(INDEX('Data Annex'!$K$1:$BS$4779,MATCH(I$1&amp;"|"&amp;$B19,'Data Annex'!$K$1:$K$4779,0),MATCH(I$2,'Data Annex'!$K$1:$BS$1,0)),"")</f>
        <v>0.32060353386851964</v>
      </c>
      <c r="J19" s="196">
        <f>IFERROR(INDEX('Data Annex'!$K$1:$BS$4779,MATCH(J$1&amp;"|"&amp;$B19,'Data Annex'!$K$1:$K$4779,0),MATCH(J$2,'Data Annex'!$K$1:$BS$1,0)),"")</f>
        <v>0.3202996917220271</v>
      </c>
      <c r="K19" s="192">
        <f>IFERROR(INDEX('Data Annex'!$K$1:$BS$4779,MATCH(K$1&amp;"|"&amp;$B19,'Data Annex'!$K$1:$K$4779,0),MATCH(K$2,'Data Annex'!$K$1:$BS$1,0)),"")</f>
        <v>5.3895740353749153E-2</v>
      </c>
      <c r="L19" s="192">
        <f>IFERROR(INDEX('Data Annex'!$K$1:$BS$4779,MATCH(L$1&amp;"|"&amp;$B19,'Data Annex'!$K$1:$K$4779,0),MATCH(L$2,'Data Annex'!$K$1:$BS$1,0)),"")</f>
        <v>5.1554379082227042E-2</v>
      </c>
      <c r="M19" s="196">
        <f>IFERROR(INDEX('Data Annex'!$K$1:$BS$4779,MATCH(M$1&amp;"|"&amp;$B19,'Data Annex'!$K$1:$K$4779,0),MATCH(M$2,'Data Annex'!$K$1:$BS$1,0)),"")</f>
        <v>5.1323750916179002E-2</v>
      </c>
      <c r="N19" s="192">
        <f>IFERROR(INDEX('Data Annex'!$K$1:$BS$4779,MATCH(N$1&amp;"|"&amp;$B19,'Data Annex'!$K$1:$K$4779,0),MATCH(N$2,'Data Annex'!$K$1:$BS$1,0)),"")</f>
        <v>7.707167549558502E-3</v>
      </c>
      <c r="O19" s="192">
        <f>IFERROR(INDEX('Data Annex'!$K$1:$BS$4779,MATCH(O$1&amp;"|"&amp;$B19,'Data Annex'!$K$1:$K$4779,0),MATCH(O$2,'Data Annex'!$K$1:$BS$1,0)),"")</f>
        <v>1.1931400559446368E-2</v>
      </c>
      <c r="P19" s="196">
        <f>IFERROR(INDEX('Data Annex'!$K$1:$BS$4779,MATCH(P$1&amp;"|"&amp;$B19,'Data Annex'!$K$1:$K$4779,0),MATCH(P$2,'Data Annex'!$K$1:$BS$1,0)),"")</f>
        <v>8.8098947195803419E-3</v>
      </c>
      <c r="Q19" s="192">
        <f>IFERROR(INDEX('Data Annex'!$K$1:$BS$4779,MATCH(Q$1&amp;"|"&amp;$B19,'Data Annex'!$K$1:$K$4779,0),MATCH(Q$2,'Data Annex'!$K$1:$BS$1,0)),"")</f>
        <v>6.6402612539753804E-3</v>
      </c>
      <c r="R19" s="192">
        <f>IFERROR(INDEX('Data Annex'!$K$1:$BS$4779,MATCH(R$1&amp;"|"&amp;$B19,'Data Annex'!$K$1:$K$4779,0),MATCH(R$2,'Data Annex'!$K$1:$BS$1,0)),"")</f>
        <v>5.9390760183547905E-3</v>
      </c>
      <c r="S19" s="196">
        <f>IFERROR(INDEX('Data Annex'!$K$1:$BS$4779,MATCH(S$1&amp;"|"&amp;$B19,'Data Annex'!$K$1:$K$4779,0),MATCH(S$2,'Data Annex'!$K$1:$BS$1,0)),"")</f>
        <v>7.5326501320332785E-3</v>
      </c>
      <c r="W19" s="3"/>
    </row>
    <row r="20" spans="1:23" s="383" customFormat="1" ht="21" customHeight="1">
      <c r="A20" s="5">
        <v>9</v>
      </c>
      <c r="B20" s="5" t="s">
        <v>18</v>
      </c>
      <c r="C20" s="10"/>
      <c r="D20" s="204" t="s">
        <v>18</v>
      </c>
      <c r="E20" s="194">
        <f>IFERROR(INDEX('Data Annex'!$K$1:$BS$4779,MATCH(E$1&amp;"|"&amp;$B20,'Data Annex'!$K$1:$K$4779,0),MATCH(E$2,'Data Annex'!$K$1:$BS$1,0)),"")</f>
        <v>0.10381820647467162</v>
      </c>
      <c r="F20" s="194">
        <f>IFERROR(INDEX('Data Annex'!$K$1:$BS$4779,MATCH(F$1&amp;"|"&amp;$B20,'Data Annex'!$K$1:$K$4779,0),MATCH(F$2,'Data Annex'!$K$1:$BS$1,0)),"")</f>
        <v>0.12813215504503736</v>
      </c>
      <c r="G20" s="194">
        <f>IFERROR(INDEX('Data Annex'!$K$1:$BS$4779,MATCH(G$1&amp;"|"&amp;$B20,'Data Annex'!$K$1:$K$4779,0),MATCH(G$2,'Data Annex'!$K$1:$BS$1,0)),"")</f>
        <v>0.12689568686491337</v>
      </c>
      <c r="H20" s="194">
        <f>IFERROR(INDEX('Data Annex'!$K$1:$BS$4779,MATCH(H$1&amp;"|"&amp;$B20,'Data Annex'!$K$1:$K$4779,0),MATCH(H$2,'Data Annex'!$K$1:$BS$1,0)),"")</f>
        <v>0.32629093766034739</v>
      </c>
      <c r="I20" s="194">
        <f>IFERROR(INDEX('Data Annex'!$K$1:$BS$4779,MATCH(I$1&amp;"|"&amp;$B20,'Data Annex'!$K$1:$K$4779,0),MATCH(I$2,'Data Annex'!$K$1:$BS$1,0)),"")</f>
        <v>0.38295661640992607</v>
      </c>
      <c r="J20" s="195">
        <f>IFERROR(INDEX('Data Annex'!$K$1:$BS$4779,MATCH(J$1&amp;"|"&amp;$B20,'Data Annex'!$K$1:$K$4779,0),MATCH(J$2,'Data Annex'!$K$1:$BS$1,0)),"")</f>
        <v>0.38021178176313297</v>
      </c>
      <c r="K20" s="194">
        <f>IFERROR(INDEX('Data Annex'!$K$1:$BS$4779,MATCH(K$1&amp;"|"&amp;$B20,'Data Annex'!$K$1:$K$4779,0),MATCH(K$2,'Data Annex'!$K$1:$BS$1,0)),"")</f>
        <v>0.11485399213874402</v>
      </c>
      <c r="L20" s="194">
        <f>IFERROR(INDEX('Data Annex'!$K$1:$BS$4779,MATCH(L$1&amp;"|"&amp;$B20,'Data Annex'!$K$1:$K$4779,0),MATCH(L$2,'Data Annex'!$K$1:$BS$1,0)),"")</f>
        <v>0.1161203751846791</v>
      </c>
      <c r="M20" s="194">
        <f>IFERROR(INDEX('Data Annex'!$K$1:$BS$4779,MATCH(M$1&amp;"|"&amp;$B20,'Data Annex'!$K$1:$K$4779,0),MATCH(M$2,'Data Annex'!$K$1:$BS$1,0)),"")</f>
        <v>0.11463172960868762</v>
      </c>
      <c r="N20" s="194">
        <f>IFERROR(INDEX('Data Annex'!$K$1:$BS$4779,MATCH(N$1&amp;"|"&amp;$B20,'Data Annex'!$K$1:$K$4779,0),MATCH(N$2,'Data Annex'!$K$1:$BS$1,0)),"")</f>
        <v>1.5058497677907977E-2</v>
      </c>
      <c r="O20" s="194">
        <f>IFERROR(INDEX('Data Annex'!$K$1:$BS$4779,MATCH(O$1&amp;"|"&amp;$B20,'Data Annex'!$K$1:$K$4779,0),MATCH(O$2,'Data Annex'!$K$1:$BS$1,0)),"")</f>
        <v>9.6298139403779848E-3</v>
      </c>
      <c r="P20" s="195">
        <f>IFERROR(INDEX('Data Annex'!$K$1:$BS$4779,MATCH(P$1&amp;"|"&amp;$B20,'Data Annex'!$K$1:$K$4779,0),MATCH(P$2,'Data Annex'!$K$1:$BS$1,0)),"")</f>
        <v>1.8829043758861005E-2</v>
      </c>
      <c r="Q20" s="194">
        <f>IFERROR(INDEX('Data Annex'!$K$1:$BS$4779,MATCH(Q$1&amp;"|"&amp;$B20,'Data Annex'!$K$1:$K$4779,0),MATCH(Q$2,'Data Annex'!$K$1:$BS$1,0)),"")</f>
        <v>-3.2677985789394473E-3</v>
      </c>
      <c r="R20" s="194">
        <f>IFERROR(INDEX('Data Annex'!$K$1:$BS$4779,MATCH(R$1&amp;"|"&amp;$B20,'Data Annex'!$K$1:$K$4779,0),MATCH(R$2,'Data Annex'!$K$1:$BS$1,0)),"")</f>
        <v>-6.2000457096321807E-3</v>
      </c>
      <c r="S20" s="195">
        <f>IFERROR(INDEX('Data Annex'!$K$1:$BS$4779,MATCH(S$1&amp;"|"&amp;$B20,'Data Annex'!$K$1:$K$4779,0),MATCH(S$2,'Data Annex'!$K$1:$BS$1,0)),"")</f>
        <v>-1.0727686856238559E-2</v>
      </c>
      <c r="W20" s="3"/>
    </row>
    <row r="21" spans="1:23" s="383" customFormat="1" ht="21" customHeight="1">
      <c r="A21" s="5">
        <v>10</v>
      </c>
      <c r="B21" s="5" t="s">
        <v>19</v>
      </c>
      <c r="C21" s="10"/>
      <c r="D21" s="204" t="s">
        <v>19</v>
      </c>
      <c r="E21" s="192">
        <f>IFERROR(INDEX('Data Annex'!$K$1:$BS$4779,MATCH(E$1&amp;"|"&amp;$B21,'Data Annex'!$K$1:$K$4779,0),MATCH(E$2,'Data Annex'!$K$1:$BS$1,0)),"")</f>
        <v>9.5652423657424546E-2</v>
      </c>
      <c r="F21" s="192">
        <f>IFERROR(INDEX('Data Annex'!$K$1:$BS$4779,MATCH(F$1&amp;"|"&amp;$B21,'Data Annex'!$K$1:$K$4779,0),MATCH(F$2,'Data Annex'!$K$1:$BS$1,0)),"")</f>
        <v>0.14534561316189326</v>
      </c>
      <c r="G21" s="192">
        <f>IFERROR(INDEX('Data Annex'!$K$1:$BS$4779,MATCH(G$1&amp;"|"&amp;$B21,'Data Annex'!$K$1:$K$4779,0),MATCH(G$2,'Data Annex'!$K$1:$BS$1,0)),"")</f>
        <v>0.13737577467572959</v>
      </c>
      <c r="H21" s="192">
        <f>IFERROR(INDEX('Data Annex'!$K$1:$BS$4779,MATCH(H$1&amp;"|"&amp;$B21,'Data Annex'!$K$1:$K$4779,0),MATCH(H$2,'Data Annex'!$K$1:$BS$1,0)),"")</f>
        <v>0.16070494544470895</v>
      </c>
      <c r="I21" s="192">
        <f>IFERROR(INDEX('Data Annex'!$K$1:$BS$4779,MATCH(I$1&amp;"|"&amp;$B21,'Data Annex'!$K$1:$K$4779,0),MATCH(I$2,'Data Annex'!$K$1:$BS$1,0)),"")</f>
        <v>0.22403016572821408</v>
      </c>
      <c r="J21" s="196">
        <f>IFERROR(INDEX('Data Annex'!$K$1:$BS$4779,MATCH(J$1&amp;"|"&amp;$B21,'Data Annex'!$K$1:$K$4779,0),MATCH(J$2,'Data Annex'!$K$1:$BS$1,0)),"")</f>
        <v>0.22590435680864712</v>
      </c>
      <c r="K21" s="192">
        <f>IFERROR(INDEX('Data Annex'!$K$1:$BS$4779,MATCH(K$1&amp;"|"&amp;$B21,'Data Annex'!$K$1:$K$4779,0),MATCH(K$2,'Data Annex'!$K$1:$BS$1,0)),"")</f>
        <v>7.6318086784778749E-2</v>
      </c>
      <c r="L21" s="192">
        <f>IFERROR(INDEX('Data Annex'!$K$1:$BS$4779,MATCH(L$1&amp;"|"&amp;$B21,'Data Annex'!$K$1:$K$4779,0),MATCH(L$2,'Data Annex'!$K$1:$BS$1,0)),"")</f>
        <v>7.1848352183878111E-2</v>
      </c>
      <c r="M21" s="196">
        <f>IFERROR(INDEX('Data Annex'!$K$1:$BS$4779,MATCH(M$1&amp;"|"&amp;$B21,'Data Annex'!$K$1:$K$4779,0),MATCH(M$2,'Data Annex'!$K$1:$BS$1,0)),"")</f>
        <v>7.0698989088861228E-2</v>
      </c>
      <c r="N21" s="192">
        <f>IFERROR(INDEX('Data Annex'!$K$1:$BS$4779,MATCH(N$1&amp;"|"&amp;$B21,'Data Annex'!$K$1:$K$4779,0),MATCH(N$2,'Data Annex'!$K$1:$BS$1,0)),"")</f>
        <v>3.4796524695852531E-2</v>
      </c>
      <c r="O21" s="192">
        <f>IFERROR(INDEX('Data Annex'!$K$1:$BS$4779,MATCH(O$1&amp;"|"&amp;$B21,'Data Annex'!$K$1:$K$4779,0),MATCH(O$2,'Data Annex'!$K$1:$BS$1,0)),"")</f>
        <v>3.955692808523003E-2</v>
      </c>
      <c r="P21" s="196">
        <f>IFERROR(INDEX('Data Annex'!$K$1:$BS$4779,MATCH(P$1&amp;"|"&amp;$B21,'Data Annex'!$K$1:$K$4779,0),MATCH(P$2,'Data Annex'!$K$1:$BS$1,0)),"")</f>
        <v>3.3527435011237935E-2</v>
      </c>
      <c r="Q21" s="192">
        <f>IFERROR(INDEX('Data Annex'!$K$1:$BS$4779,MATCH(Q$1&amp;"|"&amp;$B21,'Data Annex'!$K$1:$K$4779,0),MATCH(Q$2,'Data Annex'!$K$1:$BS$1,0)),"")</f>
        <v>-1.3851885987785967E-2</v>
      </c>
      <c r="R21" s="192">
        <f>IFERROR(INDEX('Data Annex'!$K$1:$BS$4779,MATCH(R$1&amp;"|"&amp;$B21,'Data Annex'!$K$1:$K$4779,0),MATCH(R$2,'Data Annex'!$K$1:$BS$1,0)),"")</f>
        <v>-7.4479964415278335E-3</v>
      </c>
      <c r="S21" s="196">
        <f>IFERROR(INDEX('Data Annex'!$K$1:$BS$4779,MATCH(S$1&amp;"|"&amp;$B21,'Data Annex'!$K$1:$K$4779,0),MATCH(S$2,'Data Annex'!$K$1:$BS$1,0)),"")</f>
        <v>-6.6897318281141285E-3</v>
      </c>
      <c r="W21" s="3"/>
    </row>
    <row r="22" spans="1:23" ht="21" customHeight="1">
      <c r="A22" s="5">
        <v>11</v>
      </c>
      <c r="B22" s="5" t="s">
        <v>20</v>
      </c>
      <c r="C22"/>
      <c r="D22" s="204" t="s">
        <v>20</v>
      </c>
      <c r="E22" s="194">
        <f>IFERROR(INDEX('Data Annex'!$K$1:$BS$4779,MATCH(E$1&amp;"|"&amp;$B22,'Data Annex'!$K$1:$K$4779,0),MATCH(E$2,'Data Annex'!$K$1:$BS$1,0)),"")</f>
        <v>6.0991816203803048E-2</v>
      </c>
      <c r="F22" s="194">
        <f>IFERROR(INDEX('Data Annex'!$K$1:$BS$4779,MATCH(F$1&amp;"|"&amp;$B22,'Data Annex'!$K$1:$K$4779,0),MATCH(F$2,'Data Annex'!$K$1:$BS$1,0)),"")</f>
        <v>7.3206755020846281E-2</v>
      </c>
      <c r="G22" s="194">
        <f>IFERROR(INDEX('Data Annex'!$K$1:$BS$4779,MATCH(G$1&amp;"|"&amp;$B22,'Data Annex'!$K$1:$K$4779,0),MATCH(G$2,'Data Annex'!$K$1:$BS$1,0)),"")</f>
        <v>6.2624887915252031E-2</v>
      </c>
      <c r="H22" s="194">
        <f>IFERROR(INDEX('Data Annex'!$K$1:$BS$4779,MATCH(H$1&amp;"|"&amp;$B22,'Data Annex'!$K$1:$K$4779,0),MATCH(H$2,'Data Annex'!$K$1:$BS$1,0)),"")</f>
        <v>0.13451621038361705</v>
      </c>
      <c r="I22" s="194">
        <f>IFERROR(INDEX('Data Annex'!$K$1:$BS$4779,MATCH(I$1&amp;"|"&amp;$B22,'Data Annex'!$K$1:$K$4779,0),MATCH(I$2,'Data Annex'!$K$1:$BS$1,0)),"")</f>
        <v>0.12104363369645074</v>
      </c>
      <c r="J22" s="195">
        <f>IFERROR(INDEX('Data Annex'!$K$1:$BS$4779,MATCH(J$1&amp;"|"&amp;$B22,'Data Annex'!$K$1:$K$4779,0),MATCH(J$2,'Data Annex'!$K$1:$BS$1,0)),"")</f>
        <v>0.12124535058990644</v>
      </c>
      <c r="K22" s="194">
        <f>IFERROR(INDEX('Data Annex'!$K$1:$BS$4779,MATCH(K$1&amp;"|"&amp;$B22,'Data Annex'!$K$1:$K$4779,0),MATCH(K$2,'Data Annex'!$K$1:$BS$1,0)),"")</f>
        <v>0.10352644792325336</v>
      </c>
      <c r="L22" s="194">
        <f>IFERROR(INDEX('Data Annex'!$K$1:$BS$4779,MATCH(L$1&amp;"|"&amp;$B22,'Data Annex'!$K$1:$K$4779,0),MATCH(L$2,'Data Annex'!$K$1:$BS$1,0)),"")</f>
        <v>0.10037083998882128</v>
      </c>
      <c r="M22" s="194">
        <f>IFERROR(INDEX('Data Annex'!$K$1:$BS$4779,MATCH(M$1&amp;"|"&amp;$B22,'Data Annex'!$K$1:$K$4779,0),MATCH(M$2,'Data Annex'!$K$1:$BS$1,0)),"")</f>
        <v>0.10057211025149052</v>
      </c>
      <c r="N22" s="194">
        <f>IFERROR(INDEX('Data Annex'!$K$1:$BS$4779,MATCH(N$1&amp;"|"&amp;$B22,'Data Annex'!$K$1:$K$4779,0),MATCH(N$2,'Data Annex'!$K$1:$BS$1,0)),"")</f>
        <v>3.4937548930098157E-2</v>
      </c>
      <c r="O22" s="194">
        <f>IFERROR(INDEX('Data Annex'!$K$1:$BS$4779,MATCH(O$1&amp;"|"&amp;$B22,'Data Annex'!$K$1:$K$4779,0),MATCH(O$2,'Data Annex'!$K$1:$BS$1,0)),"")</f>
        <v>3.4193124907394255E-2</v>
      </c>
      <c r="P22" s="195">
        <f>IFERROR(INDEX('Data Annex'!$K$1:$BS$4779,MATCH(P$1&amp;"|"&amp;$B22,'Data Annex'!$K$1:$K$4779,0),MATCH(P$2,'Data Annex'!$K$1:$BS$1,0)),"")</f>
        <v>3.0521726523429455E-2</v>
      </c>
      <c r="Q22" s="194">
        <f>IFERROR(INDEX('Data Annex'!$K$1:$BS$4779,MATCH(Q$1&amp;"|"&amp;$B22,'Data Annex'!$K$1:$K$4779,0),MATCH(Q$2,'Data Annex'!$K$1:$BS$1,0)),"")</f>
        <v>1.8946335000955591E-2</v>
      </c>
      <c r="R22" s="194">
        <f>IFERROR(INDEX('Data Annex'!$K$1:$BS$4779,MATCH(R$1&amp;"|"&amp;$B22,'Data Annex'!$K$1:$K$4779,0),MATCH(R$2,'Data Annex'!$K$1:$BS$1,0)),"")</f>
        <v>2.195350330422249E-2</v>
      </c>
      <c r="S22" s="195">
        <f>IFERROR(INDEX('Data Annex'!$K$1:$BS$4779,MATCH(S$1&amp;"|"&amp;$B22,'Data Annex'!$K$1:$K$4779,0),MATCH(S$2,'Data Annex'!$K$1:$BS$1,0)),"")</f>
        <v>2.2296322383490309E-2</v>
      </c>
      <c r="W22"/>
    </row>
    <row r="23" spans="1:23" ht="21" customHeight="1">
      <c r="A23" s="5">
        <v>13</v>
      </c>
      <c r="B23" s="5" t="s">
        <v>22</v>
      </c>
      <c r="C23"/>
      <c r="D23" s="204" t="s">
        <v>22</v>
      </c>
      <c r="E23" s="192">
        <f>IFERROR(INDEX('Data Annex'!$K$1:$BS$4779,MATCH(E$1&amp;"|"&amp;$B23,'Data Annex'!$K$1:$K$4779,0),MATCH(E$2,'Data Annex'!$K$1:$BS$1,0)),"")</f>
        <v>0.15264758597110295</v>
      </c>
      <c r="F23" s="192">
        <f>IFERROR(INDEX('Data Annex'!$K$1:$BS$4779,MATCH(F$1&amp;"|"&amp;$B23,'Data Annex'!$K$1:$K$4779,0),MATCH(F$2,'Data Annex'!$K$1:$BS$1,0)),"")</f>
        <v>0.13637551333636144</v>
      </c>
      <c r="G23" s="192">
        <f>IFERROR(INDEX('Data Annex'!$K$1:$BS$4779,MATCH(G$1&amp;"|"&amp;$B23,'Data Annex'!$K$1:$K$4779,0),MATCH(G$2,'Data Annex'!$K$1:$BS$1,0)),"")</f>
        <v>0.12872922296573541</v>
      </c>
      <c r="H23" s="192">
        <f>IFERROR(INDEX('Data Annex'!$K$1:$BS$4779,MATCH(H$1&amp;"|"&amp;$B23,'Data Annex'!$K$1:$K$4779,0),MATCH(H$2,'Data Annex'!$K$1:$BS$1,0)),"")</f>
        <v>0.22661840675187883</v>
      </c>
      <c r="I23" s="192">
        <f>IFERROR(INDEX('Data Annex'!$K$1:$BS$4779,MATCH(I$1&amp;"|"&amp;$B23,'Data Annex'!$K$1:$K$4779,0),MATCH(I$2,'Data Annex'!$K$1:$BS$1,0)),"")</f>
        <v>0.29158595498901702</v>
      </c>
      <c r="J23" s="196">
        <f>IFERROR(INDEX('Data Annex'!$K$1:$BS$4779,MATCH(J$1&amp;"|"&amp;$B23,'Data Annex'!$K$1:$K$4779,0),MATCH(J$2,'Data Annex'!$K$1:$BS$1,0)),"")</f>
        <v>0.28792279284166306</v>
      </c>
      <c r="K23" s="192">
        <f>IFERROR(INDEX('Data Annex'!$K$1:$BS$4779,MATCH(K$1&amp;"|"&amp;$B23,'Data Annex'!$K$1:$K$4779,0),MATCH(K$2,'Data Annex'!$K$1:$BS$1,0)),"")</f>
        <v>6.5726652743301209E-2</v>
      </c>
      <c r="L23" s="192">
        <f>IFERROR(INDEX('Data Annex'!$K$1:$BS$4779,MATCH(L$1&amp;"|"&amp;$B23,'Data Annex'!$K$1:$K$4779,0),MATCH(L$2,'Data Annex'!$K$1:$BS$1,0)),"")</f>
        <v>6.0238090624832714E-2</v>
      </c>
      <c r="M23" s="196">
        <f>IFERROR(INDEX('Data Annex'!$K$1:$BS$4779,MATCH(M$1&amp;"|"&amp;$B23,'Data Annex'!$K$1:$K$4779,0),MATCH(M$2,'Data Annex'!$K$1:$BS$1,0)),"")</f>
        <v>5.93716840872782E-2</v>
      </c>
      <c r="N23" s="192">
        <f>IFERROR(INDEX('Data Annex'!$K$1:$BS$4779,MATCH(N$1&amp;"|"&amp;$B23,'Data Annex'!$K$1:$K$4779,0),MATCH(N$2,'Data Annex'!$K$1:$BS$1,0)),"")</f>
        <v>6.2425736946429805E-2</v>
      </c>
      <c r="O23" s="192">
        <f>IFERROR(INDEX('Data Annex'!$K$1:$BS$4779,MATCH(O$1&amp;"|"&amp;$B23,'Data Annex'!$K$1:$K$4779,0),MATCH(O$2,'Data Annex'!$K$1:$BS$1,0)),"")</f>
        <v>-3.0130389579423702E-4</v>
      </c>
      <c r="P23" s="196">
        <f>IFERROR(INDEX('Data Annex'!$K$1:$BS$4779,MATCH(P$1&amp;"|"&amp;$B23,'Data Annex'!$K$1:$K$4779,0),MATCH(P$2,'Data Annex'!$K$1:$BS$1,0)),"")</f>
        <v>2.8453208699376633E-3</v>
      </c>
      <c r="Q23" s="192">
        <f>IFERROR(INDEX('Data Annex'!$K$1:$BS$4779,MATCH(Q$1&amp;"|"&amp;$B23,'Data Annex'!$K$1:$K$4779,0),MATCH(Q$2,'Data Annex'!$K$1:$BS$1,0)),"")</f>
        <v>5.2623301088283274E-2</v>
      </c>
      <c r="R23" s="192">
        <f>IFERROR(INDEX('Data Annex'!$K$1:$BS$4779,MATCH(R$1&amp;"|"&amp;$B23,'Data Annex'!$K$1:$K$4779,0),MATCH(R$2,'Data Annex'!$K$1:$BS$1,0)),"")</f>
        <v>1.6431246210036648E-2</v>
      </c>
      <c r="S23" s="196">
        <f>IFERROR(INDEX('Data Annex'!$K$1:$BS$4779,MATCH(S$1&amp;"|"&amp;$B23,'Data Annex'!$K$1:$K$4779,0),MATCH(S$2,'Data Annex'!$K$1:$BS$1,0)),"")</f>
        <v>1.6776575922909247E-2</v>
      </c>
      <c r="W23"/>
    </row>
    <row r="24" spans="1:23" ht="21" customHeight="1">
      <c r="A24" s="5">
        <v>14</v>
      </c>
      <c r="B24" s="5" t="s">
        <v>90</v>
      </c>
      <c r="C24"/>
      <c r="D24" s="204" t="s">
        <v>90</v>
      </c>
      <c r="E24" s="194">
        <f>IFERROR(INDEX('Data Annex'!$K$1:$BS$4779,MATCH(E$1&amp;"|"&amp;$B24,'Data Annex'!$K$1:$K$4779,0),MATCH(E$2,'Data Annex'!$K$1:$BS$1,0)),"")</f>
        <v>8.846613296713296E-2</v>
      </c>
      <c r="F24" s="194">
        <f>IFERROR(INDEX('Data Annex'!$K$1:$BS$4779,MATCH(F$1&amp;"|"&amp;$B24,'Data Annex'!$K$1:$K$4779,0),MATCH(F$2,'Data Annex'!$K$1:$BS$1,0)),"")</f>
        <v>0.1994179226624227</v>
      </c>
      <c r="G24" s="194">
        <f>IFERROR(INDEX('Data Annex'!$K$1:$BS$4779,MATCH(G$1&amp;"|"&amp;$B24,'Data Annex'!$K$1:$K$4779,0),MATCH(G$2,'Data Annex'!$K$1:$BS$1,0)),"")</f>
        <v>0.1768985824312462</v>
      </c>
      <c r="H24" s="194">
        <f>IFERROR(INDEX('Data Annex'!$K$1:$BS$4779,MATCH(H$1&amp;"|"&amp;$B24,'Data Annex'!$K$1:$K$4779,0),MATCH(H$2,'Data Annex'!$K$1:$BS$1,0)),"")</f>
        <v>0.15122411342556508</v>
      </c>
      <c r="I24" s="194">
        <f>IFERROR(INDEX('Data Annex'!$K$1:$BS$4779,MATCH(I$1&amp;"|"&amp;$B24,'Data Annex'!$K$1:$K$4779,0),MATCH(I$2,'Data Annex'!$K$1:$BS$1,0)),"")</f>
        <v>0.24731372053304271</v>
      </c>
      <c r="J24" s="195">
        <f>IFERROR(INDEX('Data Annex'!$K$1:$BS$4779,MATCH(J$1&amp;"|"&amp;$B24,'Data Annex'!$K$1:$K$4779,0),MATCH(J$2,'Data Annex'!$K$1:$BS$1,0)),"")</f>
        <v>0.24964710899695944</v>
      </c>
      <c r="K24" s="194">
        <f>IFERROR(INDEX('Data Annex'!$K$1:$BS$4779,MATCH(K$1&amp;"|"&amp;$B24,'Data Annex'!$K$1:$K$4779,0),MATCH(K$2,'Data Annex'!$K$1:$BS$1,0)),"")</f>
        <v>7.9363387904379773E-2</v>
      </c>
      <c r="L24" s="194">
        <f>IFERROR(INDEX('Data Annex'!$K$1:$BS$4779,MATCH(L$1&amp;"|"&amp;$B24,'Data Annex'!$K$1:$K$4779,0),MATCH(L$2,'Data Annex'!$K$1:$BS$1,0)),"")</f>
        <v>7.8822580979790946E-2</v>
      </c>
      <c r="M24" s="194">
        <f>IFERROR(INDEX('Data Annex'!$K$1:$BS$4779,MATCH(M$1&amp;"|"&amp;$B24,'Data Annex'!$K$1:$K$4779,0),MATCH(M$2,'Data Annex'!$K$1:$BS$1,0)),"")</f>
        <v>7.7383952602144951E-2</v>
      </c>
      <c r="N24" s="194">
        <f>IFERROR(INDEX('Data Annex'!$K$1:$BS$4779,MATCH(N$1&amp;"|"&amp;$B24,'Data Annex'!$K$1:$K$4779,0),MATCH(N$2,'Data Annex'!$K$1:$BS$1,0)),"")</f>
        <v>2.2666720725483692E-2</v>
      </c>
      <c r="O24" s="194">
        <f>IFERROR(INDEX('Data Annex'!$K$1:$BS$4779,MATCH(O$1&amp;"|"&amp;$B24,'Data Annex'!$K$1:$K$4779,0),MATCH(O$2,'Data Annex'!$K$1:$BS$1,0)),"")</f>
        <v>1.010797861882644E-2</v>
      </c>
      <c r="P24" s="195">
        <f>IFERROR(INDEX('Data Annex'!$K$1:$BS$4779,MATCH(P$1&amp;"|"&amp;$B24,'Data Annex'!$K$1:$K$4779,0),MATCH(P$2,'Data Annex'!$K$1:$BS$1,0)),"")</f>
        <v>9.9041399195197912E-3</v>
      </c>
      <c r="Q24" s="194">
        <f>IFERROR(INDEX('Data Annex'!$K$1:$BS$4779,MATCH(Q$1&amp;"|"&amp;$B24,'Data Annex'!$K$1:$K$4779,0),MATCH(Q$2,'Data Annex'!$K$1:$BS$1,0)),"")</f>
        <v>-1.9531450404179081E-3</v>
      </c>
      <c r="R24" s="194">
        <f>IFERROR(INDEX('Data Annex'!$K$1:$BS$4779,MATCH(R$1&amp;"|"&amp;$B24,'Data Annex'!$K$1:$K$4779,0),MATCH(R$2,'Data Annex'!$K$1:$BS$1,0)),"")</f>
        <v>2.518942209770527E-2</v>
      </c>
      <c r="S24" s="195">
        <f>IFERROR(INDEX('Data Annex'!$K$1:$BS$4779,MATCH(S$1&amp;"|"&amp;$B24,'Data Annex'!$K$1:$K$4779,0),MATCH(S$2,'Data Annex'!$K$1:$BS$1,0)),"")</f>
        <v>1.4915180613508536E-2</v>
      </c>
      <c r="W24"/>
    </row>
    <row r="25" spans="1:23" ht="21" customHeight="1">
      <c r="A25" s="5">
        <v>15</v>
      </c>
      <c r="B25" s="5" t="s">
        <v>23</v>
      </c>
      <c r="C25"/>
      <c r="D25" s="204" t="s">
        <v>23</v>
      </c>
      <c r="E25" s="192">
        <f>IFERROR(INDEX('Data Annex'!$K$1:$BS$4779,MATCH(E$1&amp;"|"&amp;$B25,'Data Annex'!$K$1:$K$4779,0),MATCH(E$2,'Data Annex'!$K$1:$BS$1,0)),"")</f>
        <v>0.11323366736141093</v>
      </c>
      <c r="F25" s="192">
        <f>IFERROR(INDEX('Data Annex'!$K$1:$BS$4779,MATCH(F$1&amp;"|"&amp;$B25,'Data Annex'!$K$1:$K$4779,0),MATCH(F$2,'Data Annex'!$K$1:$BS$1,0)),"")</f>
        <v>0.283547099939849</v>
      </c>
      <c r="G25" s="192">
        <f>IFERROR(INDEX('Data Annex'!$K$1:$BS$4779,MATCH(G$1&amp;"|"&amp;$B25,'Data Annex'!$K$1:$K$4779,0),MATCH(G$2,'Data Annex'!$K$1:$BS$1,0)),"")</f>
        <v>0.25292764746207308</v>
      </c>
      <c r="H25" s="192">
        <f>IFERROR(INDEX('Data Annex'!$K$1:$BS$4779,MATCH(H$1&amp;"|"&amp;$B25,'Data Annex'!$K$1:$K$4779,0),MATCH(H$2,'Data Annex'!$K$1:$BS$1,0)),"")</f>
        <v>0.34024125878818401</v>
      </c>
      <c r="I25" s="192">
        <f>IFERROR(INDEX('Data Annex'!$K$1:$BS$4779,MATCH(I$1&amp;"|"&amp;$B25,'Data Annex'!$K$1:$K$4779,0),MATCH(I$2,'Data Annex'!$K$1:$BS$1,0)),"")</f>
        <v>0.40295043394268321</v>
      </c>
      <c r="J25" s="196">
        <f>IFERROR(INDEX('Data Annex'!$K$1:$BS$4779,MATCH(J$1&amp;"|"&amp;$B25,'Data Annex'!$K$1:$K$4779,0),MATCH(J$2,'Data Annex'!$K$1:$BS$1,0)),"")</f>
        <v>0.41205758936998782</v>
      </c>
      <c r="K25" s="192">
        <f>IFERROR(INDEX('Data Annex'!$K$1:$BS$4779,MATCH(K$1&amp;"|"&amp;$B25,'Data Annex'!$K$1:$K$4779,0),MATCH(K$2,'Data Annex'!$K$1:$BS$1,0)),"")</f>
        <v>0.16225521265975579</v>
      </c>
      <c r="L25" s="192">
        <f>IFERROR(INDEX('Data Annex'!$K$1:$BS$4779,MATCH(L$1&amp;"|"&amp;$B25,'Data Annex'!$K$1:$K$4779,0),MATCH(L$2,'Data Annex'!$K$1:$BS$1,0)),"")</f>
        <v>0.17238013189455303</v>
      </c>
      <c r="M25" s="196">
        <f>IFERROR(INDEX('Data Annex'!$K$1:$BS$4779,MATCH(M$1&amp;"|"&amp;$B25,'Data Annex'!$K$1:$K$4779,0),MATCH(M$2,'Data Annex'!$K$1:$BS$1,0)),"")</f>
        <v>0.17553740540668564</v>
      </c>
      <c r="N25" s="192">
        <f>IFERROR(INDEX('Data Annex'!$K$1:$BS$4779,MATCH(N$1&amp;"|"&amp;$B25,'Data Annex'!$K$1:$K$4779,0),MATCH(N$2,'Data Annex'!$K$1:$BS$1,0)),"")</f>
        <v>3.085045854779345E-2</v>
      </c>
      <c r="O25" s="192">
        <f>IFERROR(INDEX('Data Annex'!$K$1:$BS$4779,MATCH(O$1&amp;"|"&amp;$B25,'Data Annex'!$K$1:$K$4779,0),MATCH(O$2,'Data Annex'!$K$1:$BS$1,0)),"")</f>
        <v>1.8615925230752037E-2</v>
      </c>
      <c r="P25" s="196">
        <f>IFERROR(INDEX('Data Annex'!$K$1:$BS$4779,MATCH(P$1&amp;"|"&amp;$B25,'Data Annex'!$K$1:$K$4779,0),MATCH(P$2,'Data Annex'!$K$1:$BS$1,0)),"")</f>
        <v>1.0661395820810238E-2</v>
      </c>
      <c r="Q25" s="192">
        <f>IFERROR(INDEX('Data Annex'!$K$1:$BS$4779,MATCH(Q$1&amp;"|"&amp;$B25,'Data Annex'!$K$1:$K$4779,0),MATCH(Q$2,'Data Annex'!$K$1:$BS$1,0)),"")</f>
        <v>-1.0023613176357402E-2</v>
      </c>
      <c r="R25" s="192">
        <f>IFERROR(INDEX('Data Annex'!$K$1:$BS$4779,MATCH(R$1&amp;"|"&amp;$B25,'Data Annex'!$K$1:$K$4779,0),MATCH(R$2,'Data Annex'!$K$1:$BS$1,0)),"")</f>
        <v>2.2686995855887404E-2</v>
      </c>
      <c r="S25" s="196">
        <f>IFERROR(INDEX('Data Annex'!$K$1:$BS$4779,MATCH(S$1&amp;"|"&amp;$B25,'Data Annex'!$K$1:$K$4779,0),MATCH(S$2,'Data Annex'!$K$1:$BS$1,0)),"")</f>
        <v>2.6237852311628763E-2</v>
      </c>
      <c r="W25"/>
    </row>
    <row r="26" spans="1:23" ht="21" customHeight="1">
      <c r="A26" s="5">
        <v>16</v>
      </c>
      <c r="B26" s="5" t="s">
        <v>24</v>
      </c>
      <c r="C26"/>
      <c r="D26" s="204" t="s">
        <v>24</v>
      </c>
      <c r="E26" s="194">
        <f>IFERROR(INDEX('Data Annex'!$K$1:$BS$4779,MATCH(E$1&amp;"|"&amp;$B26,'Data Annex'!$K$1:$K$4779,0),MATCH(E$2,'Data Annex'!$K$1:$BS$1,0)),"")</f>
        <v>7.2461251668060694E-2</v>
      </c>
      <c r="F26" s="194">
        <f>IFERROR(INDEX('Data Annex'!$K$1:$BS$4779,MATCH(F$1&amp;"|"&amp;$B26,'Data Annex'!$K$1:$K$4779,0),MATCH(F$2,'Data Annex'!$K$1:$BS$1,0)),"")</f>
        <v>0.13845555980828336</v>
      </c>
      <c r="G26" s="194">
        <f>IFERROR(INDEX('Data Annex'!$K$1:$BS$4779,MATCH(G$1&amp;"|"&amp;$B26,'Data Annex'!$K$1:$K$4779,0),MATCH(G$2,'Data Annex'!$K$1:$BS$1,0)),"")</f>
        <v>0.12721712463190876</v>
      </c>
      <c r="H26" s="194">
        <f>IFERROR(INDEX('Data Annex'!$K$1:$BS$4779,MATCH(H$1&amp;"|"&amp;$B26,'Data Annex'!$K$1:$K$4779,0),MATCH(H$2,'Data Annex'!$K$1:$BS$1,0)),"")</f>
        <v>0.14511579823703902</v>
      </c>
      <c r="I26" s="194">
        <f>IFERROR(INDEX('Data Annex'!$K$1:$BS$4779,MATCH(I$1&amp;"|"&amp;$B26,'Data Annex'!$K$1:$K$4779,0),MATCH(I$2,'Data Annex'!$K$1:$BS$1,0)),"")</f>
        <v>0.22431804661417279</v>
      </c>
      <c r="J26" s="195">
        <f>IFERROR(INDEX('Data Annex'!$K$1:$BS$4779,MATCH(J$1&amp;"|"&amp;$B26,'Data Annex'!$K$1:$K$4779,0),MATCH(J$2,'Data Annex'!$K$1:$BS$1,0)),"")</f>
        <v>0.22091965159149585</v>
      </c>
      <c r="K26" s="194">
        <f>IFERROR(INDEX('Data Annex'!$K$1:$BS$4779,MATCH(K$1&amp;"|"&amp;$B26,'Data Annex'!$K$1:$K$4779,0),MATCH(K$2,'Data Annex'!$K$1:$BS$1,0)),"")</f>
        <v>5.6928522801388395E-2</v>
      </c>
      <c r="L26" s="194">
        <f>IFERROR(INDEX('Data Annex'!$K$1:$BS$4779,MATCH(L$1&amp;"|"&amp;$B26,'Data Annex'!$K$1:$K$4779,0),MATCH(L$2,'Data Annex'!$K$1:$BS$1,0)),"")</f>
        <v>5.5477155941998806E-2</v>
      </c>
      <c r="M26" s="194">
        <f>IFERROR(INDEX('Data Annex'!$K$1:$BS$4779,MATCH(M$1&amp;"|"&amp;$B26,'Data Annex'!$K$1:$K$4779,0),MATCH(M$2,'Data Annex'!$K$1:$BS$1,0)),"")</f>
        <v>5.4381860801854233E-2</v>
      </c>
      <c r="N26" s="194">
        <f>IFERROR(INDEX('Data Annex'!$K$1:$BS$4779,MATCH(N$1&amp;"|"&amp;$B26,'Data Annex'!$K$1:$K$4779,0),MATCH(N$2,'Data Annex'!$K$1:$BS$1,0)),"")</f>
        <v>1.1266212572471341E-2</v>
      </c>
      <c r="O26" s="194">
        <f>IFERROR(INDEX('Data Annex'!$K$1:$BS$4779,MATCH(O$1&amp;"|"&amp;$B26,'Data Annex'!$K$1:$K$4779,0),MATCH(O$2,'Data Annex'!$K$1:$BS$1,0)),"")</f>
        <v>1.9339410669573814E-2</v>
      </c>
      <c r="P26" s="195">
        <f>IFERROR(INDEX('Data Annex'!$K$1:$BS$4779,MATCH(P$1&amp;"|"&amp;$B26,'Data Annex'!$K$1:$K$4779,0),MATCH(P$2,'Data Annex'!$K$1:$BS$1,0)),"")</f>
        <v>1.6348666432360954E-2</v>
      </c>
      <c r="Q26" s="194">
        <f>IFERROR(INDEX('Data Annex'!$K$1:$BS$4779,MATCH(Q$1&amp;"|"&amp;$B26,'Data Annex'!$K$1:$K$4779,0),MATCH(Q$2,'Data Annex'!$K$1:$BS$1,0)),"")</f>
        <v>3.293947556951312E-2</v>
      </c>
      <c r="R26" s="194">
        <f>IFERROR(INDEX('Data Annex'!$K$1:$BS$4779,MATCH(R$1&amp;"|"&amp;$B26,'Data Annex'!$K$1:$K$4779,0),MATCH(R$2,'Data Annex'!$K$1:$BS$1,0)),"")</f>
        <v>2.0837726368978512E-2</v>
      </c>
      <c r="S26" s="195">
        <f>IFERROR(INDEX('Data Annex'!$K$1:$BS$4779,MATCH(S$1&amp;"|"&amp;$B26,'Data Annex'!$K$1:$K$4779,0),MATCH(S$2,'Data Annex'!$K$1:$BS$1,0)),"")</f>
        <v>2.206855089754851E-2</v>
      </c>
      <c r="W26"/>
    </row>
    <row r="27" spans="1:23" ht="21" customHeight="1">
      <c r="A27" s="5">
        <v>17</v>
      </c>
      <c r="B27" s="5" t="s">
        <v>1386</v>
      </c>
      <c r="C27"/>
      <c r="D27" s="204" t="s">
        <v>1386</v>
      </c>
      <c r="E27" s="192">
        <f>IFERROR(INDEX('Data Annex'!$K$1:$BS$4779,MATCH(E$1&amp;"|"&amp;$B27,'Data Annex'!$K$1:$K$4779,0),MATCH(E$2,'Data Annex'!$K$1:$BS$1,0)),"")</f>
        <v>9.6658413093258067E-2</v>
      </c>
      <c r="F27" s="192">
        <f>IFERROR(INDEX('Data Annex'!$K$1:$BS$4779,MATCH(F$1&amp;"|"&amp;$B27,'Data Annex'!$K$1:$K$4779,0),MATCH(F$2,'Data Annex'!$K$1:$BS$1,0)),"")</f>
        <v>0.11800176247037558</v>
      </c>
      <c r="G27" s="192">
        <f>IFERROR(INDEX('Data Annex'!$K$1:$BS$4779,MATCH(G$1&amp;"|"&amp;$B27,'Data Annex'!$K$1:$K$4779,0),MATCH(G$2,'Data Annex'!$K$1:$BS$1,0)),"")</f>
        <v>0.11846587416350408</v>
      </c>
      <c r="H27" s="192">
        <f>IFERROR(INDEX('Data Annex'!$K$1:$BS$4779,MATCH(H$1&amp;"|"&amp;$B27,'Data Annex'!$K$1:$K$4779,0),MATCH(H$2,'Data Annex'!$K$1:$BS$1,0)),"")</f>
        <v>0.18750056216407687</v>
      </c>
      <c r="I27" s="192">
        <f>IFERROR(INDEX('Data Annex'!$K$1:$BS$4779,MATCH(I$1&amp;"|"&amp;$B27,'Data Annex'!$K$1:$K$4779,0),MATCH(I$2,'Data Annex'!$K$1:$BS$1,0)),"")</f>
        <v>0.2212948510260041</v>
      </c>
      <c r="J27" s="196">
        <f>IFERROR(INDEX('Data Annex'!$K$1:$BS$4779,MATCH(J$1&amp;"|"&amp;$B27,'Data Annex'!$K$1:$K$4779,0),MATCH(J$2,'Data Annex'!$K$1:$BS$1,0)),"")</f>
        <v>0.21405406566480129</v>
      </c>
      <c r="K27" s="192">
        <f>IFERROR(INDEX('Data Annex'!$K$1:$BS$4779,MATCH(K$1&amp;"|"&amp;$B27,'Data Annex'!$K$1:$K$4779,0),MATCH(K$2,'Data Annex'!$K$1:$BS$1,0)),"")</f>
        <v>5.8820932053388029E-2</v>
      </c>
      <c r="L27" s="192">
        <f>IFERROR(INDEX('Data Annex'!$K$1:$BS$4779,MATCH(L$1&amp;"|"&amp;$B27,'Data Annex'!$K$1:$K$4779,0),MATCH(L$2,'Data Annex'!$K$1:$BS$1,0)),"")</f>
        <v>6.0778272503895565E-2</v>
      </c>
      <c r="M27" s="196">
        <f>IFERROR(INDEX('Data Annex'!$K$1:$BS$4779,MATCH(M$1&amp;"|"&amp;$B27,'Data Annex'!$K$1:$K$4779,0),MATCH(M$2,'Data Annex'!$K$1:$BS$1,0)),"")</f>
        <v>5.9277220469691631E-2</v>
      </c>
      <c r="N27" s="192">
        <f>IFERROR(INDEX('Data Annex'!$K$1:$BS$4779,MATCH(N$1&amp;"|"&amp;$B27,'Data Annex'!$K$1:$K$4779,0),MATCH(N$2,'Data Annex'!$K$1:$BS$1,0)),"")</f>
        <v>-2.0007994342015185E-2</v>
      </c>
      <c r="O27" s="192">
        <f>IFERROR(INDEX('Data Annex'!$K$1:$BS$4779,MATCH(O$1&amp;"|"&amp;$B27,'Data Annex'!$K$1:$K$4779,0),MATCH(O$2,'Data Annex'!$K$1:$BS$1,0)),"")</f>
        <v>1.6999592862365503E-3</v>
      </c>
      <c r="P27" s="196">
        <f>IFERROR(INDEX('Data Annex'!$K$1:$BS$4779,MATCH(P$1&amp;"|"&amp;$B27,'Data Annex'!$K$1:$K$4779,0),MATCH(P$2,'Data Annex'!$K$1:$BS$1,0)),"")</f>
        <v>1.0056401725518265E-2</v>
      </c>
      <c r="Q27" s="192">
        <f>IFERROR(INDEX('Data Annex'!$K$1:$BS$4779,MATCH(Q$1&amp;"|"&amp;$B27,'Data Annex'!$K$1:$K$4779,0),MATCH(Q$2,'Data Annex'!$K$1:$BS$1,0)),"")</f>
        <v>1.1426824946204783E-2</v>
      </c>
      <c r="R27" s="192">
        <f>IFERROR(INDEX('Data Annex'!$K$1:$BS$4779,MATCH(R$1&amp;"|"&amp;$B27,'Data Annex'!$K$1:$K$4779,0),MATCH(R$2,'Data Annex'!$K$1:$BS$1,0)),"")</f>
        <v>8.7106535343155107E-3</v>
      </c>
      <c r="S27" s="196">
        <f>IFERROR(INDEX('Data Annex'!$K$1:$BS$4779,MATCH(S$1&amp;"|"&amp;$B27,'Data Annex'!$K$1:$K$4779,0),MATCH(S$2,'Data Annex'!$K$1:$BS$1,0)),"")</f>
        <v>7.3864461684704126E-3</v>
      </c>
      <c r="W27"/>
    </row>
    <row r="28" spans="1:23" ht="21" customHeight="1">
      <c r="A28" s="5">
        <v>18</v>
      </c>
      <c r="B28" s="5" t="s">
        <v>25</v>
      </c>
      <c r="C28"/>
      <c r="D28" s="204" t="s">
        <v>25</v>
      </c>
      <c r="E28" s="194">
        <f>IFERROR(INDEX('Data Annex'!$K$1:$BS$4779,MATCH(E$1&amp;"|"&amp;$B28,'Data Annex'!$K$1:$K$4779,0),MATCH(E$2,'Data Annex'!$K$1:$BS$1,0)),"")</f>
        <v>9.2111695389174575E-2</v>
      </c>
      <c r="F28" s="194">
        <f>IFERROR(INDEX('Data Annex'!$K$1:$BS$4779,MATCH(F$1&amp;"|"&amp;$B28,'Data Annex'!$K$1:$K$4779,0),MATCH(F$2,'Data Annex'!$K$1:$BS$1,0)),"")</f>
        <v>0.14015063553539642</v>
      </c>
      <c r="G28" s="194">
        <f>IFERROR(INDEX('Data Annex'!$K$1:$BS$4779,MATCH(G$1&amp;"|"&amp;$B28,'Data Annex'!$K$1:$K$4779,0),MATCH(G$2,'Data Annex'!$K$1:$BS$1,0)),"")</f>
        <v>0.1412695703263393</v>
      </c>
      <c r="H28" s="194">
        <f>IFERROR(INDEX('Data Annex'!$K$1:$BS$4779,MATCH(H$1&amp;"|"&amp;$B28,'Data Annex'!$K$1:$K$4779,0),MATCH(H$2,'Data Annex'!$K$1:$BS$1,0)),"")</f>
        <v>0.18195775207317277</v>
      </c>
      <c r="I28" s="194">
        <f>IFERROR(INDEX('Data Annex'!$K$1:$BS$4779,MATCH(I$1&amp;"|"&amp;$B28,'Data Annex'!$K$1:$K$4779,0),MATCH(I$2,'Data Annex'!$K$1:$BS$1,0)),"")</f>
        <v>0.24305473477730496</v>
      </c>
      <c r="J28" s="195">
        <f>IFERROR(INDEX('Data Annex'!$K$1:$BS$4779,MATCH(J$1&amp;"|"&amp;$B28,'Data Annex'!$K$1:$K$4779,0),MATCH(J$2,'Data Annex'!$K$1:$BS$1,0)),"")</f>
        <v>0.24587313463497304</v>
      </c>
      <c r="K28" s="194">
        <f>IFERROR(INDEX('Data Annex'!$K$1:$BS$4779,MATCH(K$1&amp;"|"&amp;$B28,'Data Annex'!$K$1:$K$4779,0),MATCH(K$2,'Data Annex'!$K$1:$BS$1,0)),"")</f>
        <v>0.13421926688805735</v>
      </c>
      <c r="L28" s="194">
        <f>IFERROR(INDEX('Data Annex'!$K$1:$BS$4779,MATCH(L$1&amp;"|"&amp;$B28,'Data Annex'!$K$1:$K$4779,0),MATCH(L$2,'Data Annex'!$K$1:$BS$1,0)),"")</f>
        <v>0.12704955898500198</v>
      </c>
      <c r="M28" s="194">
        <f>IFERROR(INDEX('Data Annex'!$K$1:$BS$4779,MATCH(M$1&amp;"|"&amp;$B28,'Data Annex'!$K$1:$K$4779,0),MATCH(M$2,'Data Annex'!$K$1:$BS$1,0)),"")</f>
        <v>0.12647980711559409</v>
      </c>
      <c r="N28" s="194">
        <f>IFERROR(INDEX('Data Annex'!$K$1:$BS$4779,MATCH(N$1&amp;"|"&amp;$B28,'Data Annex'!$K$1:$K$4779,0),MATCH(N$2,'Data Annex'!$K$1:$BS$1,0)),"")</f>
        <v>2.0816430023238793E-2</v>
      </c>
      <c r="O28" s="194">
        <f>IFERROR(INDEX('Data Annex'!$K$1:$BS$4779,MATCH(O$1&amp;"|"&amp;$B28,'Data Annex'!$K$1:$K$4779,0),MATCH(O$2,'Data Annex'!$K$1:$BS$1,0)),"")</f>
        <v>1.1185822649941729E-2</v>
      </c>
      <c r="P28" s="195">
        <f>IFERROR(INDEX('Data Annex'!$K$1:$BS$4779,MATCH(P$1&amp;"|"&amp;$B28,'Data Annex'!$K$1:$K$4779,0),MATCH(P$2,'Data Annex'!$K$1:$BS$1,0)),"")</f>
        <v>9.8835309450072614E-3</v>
      </c>
      <c r="Q28" s="194">
        <f>IFERROR(INDEX('Data Annex'!$K$1:$BS$4779,MATCH(Q$1&amp;"|"&amp;$B28,'Data Annex'!$K$1:$K$4779,0),MATCH(Q$2,'Data Annex'!$K$1:$BS$1,0)),"")</f>
        <v>2.0254589844920182E-2</v>
      </c>
      <c r="R28" s="194">
        <f>IFERROR(INDEX('Data Annex'!$K$1:$BS$4779,MATCH(R$1&amp;"|"&amp;$B28,'Data Annex'!$K$1:$K$4779,0),MATCH(R$2,'Data Annex'!$K$1:$BS$1,0)),"")</f>
        <v>2.6253467149437812E-2</v>
      </c>
      <c r="S28" s="195">
        <f>IFERROR(INDEX('Data Annex'!$K$1:$BS$4779,MATCH(S$1&amp;"|"&amp;$B28,'Data Annex'!$K$1:$K$4779,0),MATCH(S$2,'Data Annex'!$K$1:$BS$1,0)),"")</f>
        <v>2.2576611613964612E-2</v>
      </c>
      <c r="W28"/>
    </row>
    <row r="29" spans="1:23" ht="21" customHeight="1">
      <c r="A29" s="5"/>
      <c r="B29" s="5" t="s">
        <v>5610</v>
      </c>
      <c r="C29"/>
      <c r="D29" s="204" t="s">
        <v>5610</v>
      </c>
      <c r="E29" s="192">
        <f>IFERROR(INDEX('Data Annex'!$K$1:$BS$4779,MATCH(E$1&amp;"|"&amp;$B29,'Data Annex'!$K$1:$K$4779,0),MATCH(E$2,'Data Annex'!$K$1:$BS$1,0)),"")</f>
        <v>6.676917730078881E-2</v>
      </c>
      <c r="F29" s="192">
        <f>IFERROR(INDEX('Data Annex'!$K$1:$BS$4779,MATCH(F$1&amp;"|"&amp;$B29,'Data Annex'!$K$1:$K$4779,0),MATCH(F$2,'Data Annex'!$K$1:$BS$1,0)),"")</f>
        <v>7.3350776145865451E-2</v>
      </c>
      <c r="G29" s="192">
        <f>IFERROR(INDEX('Data Annex'!$K$1:$BS$4779,MATCH(G$1&amp;"|"&amp;$B29,'Data Annex'!$K$1:$K$4779,0),MATCH(G$2,'Data Annex'!$K$1:$BS$1,0)),"")</f>
        <v>6.5704759122198253E-2</v>
      </c>
      <c r="H29" s="192">
        <f>IFERROR(INDEX('Data Annex'!$K$1:$BS$4779,MATCH(H$1&amp;"|"&amp;$B29,'Data Annex'!$K$1:$K$4779,0),MATCH(H$2,'Data Annex'!$K$1:$BS$1,0)),"")</f>
        <v>7.1498066205737537E-2</v>
      </c>
      <c r="I29" s="192">
        <f>IFERROR(INDEX('Data Annex'!$K$1:$BS$4779,MATCH(I$1&amp;"|"&amp;$B29,'Data Annex'!$K$1:$K$4779,0),MATCH(I$2,'Data Annex'!$K$1:$BS$1,0)),"")</f>
        <v>9.2126315831128583E-2</v>
      </c>
      <c r="J29" s="196">
        <f>IFERROR(INDEX('Data Annex'!$K$1:$BS$4779,MATCH(J$1&amp;"|"&amp;$B29,'Data Annex'!$K$1:$K$4779,0),MATCH(J$2,'Data Annex'!$K$1:$BS$1,0)),"")</f>
        <v>9.2630845720320917E-2</v>
      </c>
      <c r="K29" s="192">
        <f>IFERROR(INDEX('Data Annex'!$K$1:$BS$4779,MATCH(K$1&amp;"|"&amp;$B29,'Data Annex'!$K$1:$K$4779,0),MATCH(K$2,'Data Annex'!$K$1:$BS$1,0)),"")</f>
        <v>0.21216578197979233</v>
      </c>
      <c r="L29" s="192">
        <f>IFERROR(INDEX('Data Annex'!$K$1:$BS$4779,MATCH(L$1&amp;"|"&amp;$B29,'Data Annex'!$K$1:$K$4779,0),MATCH(L$2,'Data Annex'!$K$1:$BS$1,0)),"")</f>
        <v>0.20181637226308241</v>
      </c>
      <c r="M29" s="196">
        <f>IFERROR(INDEX('Data Annex'!$K$1:$BS$4779,MATCH(M$1&amp;"|"&amp;$B29,'Data Annex'!$K$1:$K$4779,0),MATCH(M$2,'Data Annex'!$K$1:$BS$1,0)),"")</f>
        <v>0.21249842635031749</v>
      </c>
      <c r="N29" s="192">
        <f>IFERROR(INDEX('Data Annex'!$K$1:$BS$4779,MATCH(N$1&amp;"|"&amp;$B29,'Data Annex'!$K$1:$K$4779,0),MATCH(N$2,'Data Annex'!$K$1:$BS$1,0)),"")</f>
        <v>3.404187922417945E-2</v>
      </c>
      <c r="O29" s="192">
        <f>IFERROR(INDEX('Data Annex'!$K$1:$BS$4779,MATCH(O$1&amp;"|"&amp;$B29,'Data Annex'!$K$1:$K$4779,0),MATCH(O$2,'Data Annex'!$K$1:$BS$1,0)),"")</f>
        <v>5.1347853807249773E-2</v>
      </c>
      <c r="P29" s="196">
        <f>IFERROR(INDEX('Data Annex'!$K$1:$BS$4779,MATCH(P$1&amp;"|"&amp;$B29,'Data Annex'!$K$1:$K$4779,0),MATCH(P$2,'Data Annex'!$K$1:$BS$1,0)),"")</f>
        <v>5.3686171921142403E-2</v>
      </c>
      <c r="Q29" s="192">
        <f>IFERROR(INDEX('Data Annex'!$K$1:$BS$4779,MATCH(Q$1&amp;"|"&amp;$B29,'Data Annex'!$K$1:$K$4779,0),MATCH(Q$2,'Data Annex'!$K$1:$BS$1,0)),"")</f>
        <v>2.4632035146838364E-2</v>
      </c>
      <c r="R29" s="192">
        <f>IFERROR(INDEX('Data Annex'!$K$1:$BS$4779,MATCH(R$1&amp;"|"&amp;$B29,'Data Annex'!$K$1:$K$4779,0),MATCH(R$2,'Data Annex'!$K$1:$BS$1,0)),"")</f>
        <v>2.5650806541580695E-2</v>
      </c>
      <c r="S29" s="196">
        <f>IFERROR(INDEX('Data Annex'!$K$1:$BS$4779,MATCH(S$1&amp;"|"&amp;$B29,'Data Annex'!$K$1:$K$4779,0),MATCH(S$2,'Data Annex'!$K$1:$BS$1,0)),"")</f>
        <v>3.1601324430971016E-2</v>
      </c>
      <c r="W29"/>
    </row>
    <row r="30" spans="1:23" ht="21" customHeight="1">
      <c r="A30" s="5">
        <v>19</v>
      </c>
      <c r="B30" s="5" t="s">
        <v>98</v>
      </c>
      <c r="C30"/>
      <c r="D30" s="204" t="s">
        <v>98</v>
      </c>
      <c r="E30" s="194">
        <f>IFERROR(INDEX('Data Annex'!$K$1:$BS$4779,MATCH(E$1&amp;"|"&amp;$B30,'Data Annex'!$K$1:$K$4779,0),MATCH(E$2,'Data Annex'!$K$1:$BS$1,0)),"")</f>
        <v>0.12174629416015108</v>
      </c>
      <c r="F30" s="194">
        <f>IFERROR(INDEX('Data Annex'!$K$1:$BS$4779,MATCH(F$1&amp;"|"&amp;$B30,'Data Annex'!$K$1:$K$4779,0),MATCH(F$2,'Data Annex'!$K$1:$BS$1,0)),"")</f>
        <v>0.23925027743211211</v>
      </c>
      <c r="G30" s="194">
        <f>IFERROR(INDEX('Data Annex'!$K$1:$BS$4779,MATCH(G$1&amp;"|"&amp;$B30,'Data Annex'!$K$1:$K$4779,0),MATCH(G$2,'Data Annex'!$K$1:$BS$1,0)),"")</f>
        <v>0.22923340029013367</v>
      </c>
      <c r="H30" s="194">
        <f>IFERROR(INDEX('Data Annex'!$K$1:$BS$4779,MATCH(H$1&amp;"|"&amp;$B30,'Data Annex'!$K$1:$K$4779,0),MATCH(H$2,'Data Annex'!$K$1:$BS$1,0)),"")</f>
        <v>0.19170931441665359</v>
      </c>
      <c r="I30" s="194">
        <f>IFERROR(INDEX('Data Annex'!$K$1:$BS$4779,MATCH(I$1&amp;"|"&amp;$B30,'Data Annex'!$K$1:$K$4779,0),MATCH(I$2,'Data Annex'!$K$1:$BS$1,0)),"")</f>
        <v>0.49787533095171582</v>
      </c>
      <c r="J30" s="195">
        <f>IFERROR(INDEX('Data Annex'!$K$1:$BS$4779,MATCH(J$1&amp;"|"&amp;$B30,'Data Annex'!$K$1:$K$4779,0),MATCH(J$2,'Data Annex'!$K$1:$BS$1,0)),"")</f>
        <v>0.50753000673900805</v>
      </c>
      <c r="K30" s="194">
        <f>IFERROR(INDEX('Data Annex'!$K$1:$BS$4779,MATCH(K$1&amp;"|"&amp;$B30,'Data Annex'!$K$1:$K$4779,0),MATCH(K$2,'Data Annex'!$K$1:$BS$1,0)),"")</f>
        <v>0.24579856760667537</v>
      </c>
      <c r="L30" s="194">
        <f>IFERROR(INDEX('Data Annex'!$K$1:$BS$4779,MATCH(L$1&amp;"|"&amp;$B30,'Data Annex'!$K$1:$K$4779,0),MATCH(L$2,'Data Annex'!$K$1:$BS$1,0)),"")</f>
        <v>0.29877626984457978</v>
      </c>
      <c r="M30" s="194">
        <f>IFERROR(INDEX('Data Annex'!$K$1:$BS$4779,MATCH(M$1&amp;"|"&amp;$B30,'Data Annex'!$K$1:$K$4779,0),MATCH(M$2,'Data Annex'!$K$1:$BS$1,0)),"")</f>
        <v>0.31103738367815376</v>
      </c>
      <c r="N30" s="194">
        <f>IFERROR(INDEX('Data Annex'!$K$1:$BS$4779,MATCH(N$1&amp;"|"&amp;$B30,'Data Annex'!$K$1:$K$4779,0),MATCH(N$2,'Data Annex'!$K$1:$BS$1,0)),"")</f>
        <v>1.3491644460401639E-2</v>
      </c>
      <c r="O30" s="194">
        <f>IFERROR(INDEX('Data Annex'!$K$1:$BS$4779,MATCH(O$1&amp;"|"&amp;$B30,'Data Annex'!$K$1:$K$4779,0),MATCH(O$2,'Data Annex'!$K$1:$BS$1,0)),"")</f>
        <v>3.8064252725762249E-2</v>
      </c>
      <c r="P30" s="195">
        <f>IFERROR(INDEX('Data Annex'!$K$1:$BS$4779,MATCH(P$1&amp;"|"&amp;$B30,'Data Annex'!$K$1:$K$4779,0),MATCH(P$2,'Data Annex'!$K$1:$BS$1,0)),"")</f>
        <v>2.5271168318100903E-2</v>
      </c>
      <c r="Q30" s="194">
        <f>IFERROR(INDEX('Data Annex'!$K$1:$BS$4779,MATCH(Q$1&amp;"|"&amp;$B30,'Data Annex'!$K$1:$K$4779,0),MATCH(Q$2,'Data Annex'!$K$1:$BS$1,0)),"")</f>
        <v>-0.12322950257525696</v>
      </c>
      <c r="R30" s="194">
        <f>IFERROR(INDEX('Data Annex'!$K$1:$BS$4779,MATCH(R$1&amp;"|"&amp;$B30,'Data Annex'!$K$1:$K$4779,0),MATCH(R$2,'Data Annex'!$K$1:$BS$1,0)),"")</f>
        <v>-0.29593193541254614</v>
      </c>
      <c r="S30" s="195">
        <f>IFERROR(INDEX('Data Annex'!$K$1:$BS$4779,MATCH(S$1&amp;"|"&amp;$B30,'Data Annex'!$K$1:$K$4779,0),MATCH(S$2,'Data Annex'!$K$1:$BS$1,0)),"")</f>
        <v>-0.29441643932505934</v>
      </c>
      <c r="W30"/>
    </row>
    <row r="31" spans="1:23" ht="21" customHeight="1">
      <c r="A31" s="5">
        <v>20</v>
      </c>
      <c r="B31" s="5" t="s">
        <v>94</v>
      </c>
      <c r="C31"/>
      <c r="D31" s="204" t="s">
        <v>94</v>
      </c>
      <c r="E31" s="192">
        <f>IFERROR(INDEX('Data Annex'!$K$1:$BS$4779,MATCH(E$1&amp;"|"&amp;$B31,'Data Annex'!$K$1:$K$4779,0),MATCH(E$2,'Data Annex'!$K$1:$BS$1,0)),"")</f>
        <v>6.8347844613942374E-2</v>
      </c>
      <c r="F31" s="192">
        <f>IFERROR(INDEX('Data Annex'!$K$1:$BS$4779,MATCH(F$1&amp;"|"&amp;$B31,'Data Annex'!$K$1:$K$4779,0),MATCH(F$2,'Data Annex'!$K$1:$BS$1,0)),"")</f>
        <v>8.5647470680005972E-2</v>
      </c>
      <c r="G31" s="192">
        <f>IFERROR(INDEX('Data Annex'!$K$1:$BS$4779,MATCH(G$1&amp;"|"&amp;$B31,'Data Annex'!$K$1:$K$4779,0),MATCH(G$2,'Data Annex'!$K$1:$BS$1,0)),"")</f>
        <v>9.1163818082352896E-2</v>
      </c>
      <c r="H31" s="192">
        <f>IFERROR(INDEX('Data Annex'!$K$1:$BS$4779,MATCH(H$1&amp;"|"&amp;$B31,'Data Annex'!$K$1:$K$4779,0),MATCH(H$2,'Data Annex'!$K$1:$BS$1,0)),"")</f>
        <v>0.14168425029511653</v>
      </c>
      <c r="I31" s="192">
        <f>IFERROR(INDEX('Data Annex'!$K$1:$BS$4779,MATCH(I$1&amp;"|"&amp;$B31,'Data Annex'!$K$1:$K$4779,0),MATCH(I$2,'Data Annex'!$K$1:$BS$1,0)),"")</f>
        <v>0.17105003313531783</v>
      </c>
      <c r="J31" s="196">
        <f>IFERROR(INDEX('Data Annex'!$K$1:$BS$4779,MATCH(J$1&amp;"|"&amp;$B31,'Data Annex'!$K$1:$K$4779,0),MATCH(J$2,'Data Annex'!$K$1:$BS$1,0)),"")</f>
        <v>0.17084096900104484</v>
      </c>
      <c r="K31" s="192">
        <f>IFERROR(INDEX('Data Annex'!$K$1:$BS$4779,MATCH(K$1&amp;"|"&amp;$B31,'Data Annex'!$K$1:$K$4779,0),MATCH(K$2,'Data Annex'!$K$1:$BS$1,0)),"")</f>
        <v>7.9223654389506612E-2</v>
      </c>
      <c r="L31" s="192">
        <f>IFERROR(INDEX('Data Annex'!$K$1:$BS$4779,MATCH(L$1&amp;"|"&amp;$B31,'Data Annex'!$K$1:$K$4779,0),MATCH(L$2,'Data Annex'!$K$1:$BS$1,0)),"")</f>
        <v>7.642498915868691E-2</v>
      </c>
      <c r="M31" s="196">
        <f>IFERROR(INDEX('Data Annex'!$K$1:$BS$4779,MATCH(M$1&amp;"|"&amp;$B31,'Data Annex'!$K$1:$K$4779,0),MATCH(M$2,'Data Annex'!$K$1:$BS$1,0)),"")</f>
        <v>7.581536001225142E-2</v>
      </c>
      <c r="N31" s="192">
        <f>IFERROR(INDEX('Data Annex'!$K$1:$BS$4779,MATCH(N$1&amp;"|"&amp;$B31,'Data Annex'!$K$1:$K$4779,0),MATCH(N$2,'Data Annex'!$K$1:$BS$1,0)),"")</f>
        <v>1.1514468780822145E-2</v>
      </c>
      <c r="O31" s="192">
        <f>IFERROR(INDEX('Data Annex'!$K$1:$BS$4779,MATCH(O$1&amp;"|"&amp;$B31,'Data Annex'!$K$1:$K$4779,0),MATCH(O$2,'Data Annex'!$K$1:$BS$1,0)),"")</f>
        <v>3.9116163865183014E-3</v>
      </c>
      <c r="P31" s="196">
        <f>IFERROR(INDEX('Data Annex'!$K$1:$BS$4779,MATCH(P$1&amp;"|"&amp;$B31,'Data Annex'!$K$1:$K$4779,0),MATCH(P$2,'Data Annex'!$K$1:$BS$1,0)),"")</f>
        <v>-3.7515833500916737E-3</v>
      </c>
      <c r="Q31" s="192">
        <f>IFERROR(INDEX('Data Annex'!$K$1:$BS$4779,MATCH(Q$1&amp;"|"&amp;$B31,'Data Annex'!$K$1:$K$4779,0),MATCH(Q$2,'Data Annex'!$K$1:$BS$1,0)),"")</f>
        <v>2.6753403286596093E-2</v>
      </c>
      <c r="R31" s="192">
        <f>IFERROR(INDEX('Data Annex'!$K$1:$BS$4779,MATCH(R$1&amp;"|"&amp;$B31,'Data Annex'!$K$1:$K$4779,0),MATCH(R$2,'Data Annex'!$K$1:$BS$1,0)),"")</f>
        <v>2.1619100918282234E-2</v>
      </c>
      <c r="S31" s="196">
        <f>IFERROR(INDEX('Data Annex'!$K$1:$BS$4779,MATCH(S$1&amp;"|"&amp;$B31,'Data Annex'!$K$1:$K$4779,0),MATCH(S$2,'Data Annex'!$K$1:$BS$1,0)),"")</f>
        <v>3.7705961613134574E-2</v>
      </c>
      <c r="W31"/>
    </row>
    <row r="32" spans="1:23" ht="21" customHeight="1">
      <c r="A32" s="5">
        <v>21</v>
      </c>
      <c r="B32" s="5" t="s">
        <v>99</v>
      </c>
      <c r="C32"/>
      <c r="D32" s="204" t="s">
        <v>99</v>
      </c>
      <c r="E32" s="194">
        <f>IFERROR(INDEX('Data Annex'!$K$1:$BS$4779,MATCH(E$1&amp;"|"&amp;$B32,'Data Annex'!$K$1:$K$4779,0),MATCH(E$2,'Data Annex'!$K$1:$BS$1,0)),"")</f>
        <v>0.11467698096396134</v>
      </c>
      <c r="F32" s="194">
        <f>IFERROR(INDEX('Data Annex'!$K$1:$BS$4779,MATCH(F$1&amp;"|"&amp;$B32,'Data Annex'!$K$1:$K$4779,0),MATCH(F$2,'Data Annex'!$K$1:$BS$1,0)),"")</f>
        <v>0.25048630680136419</v>
      </c>
      <c r="G32" s="194">
        <f>IFERROR(INDEX('Data Annex'!$K$1:$BS$4779,MATCH(G$1&amp;"|"&amp;$B32,'Data Annex'!$K$1:$K$4779,0),MATCH(G$2,'Data Annex'!$K$1:$BS$1,0)),"")</f>
        <v>0.23210717040589887</v>
      </c>
      <c r="H32" s="194">
        <f>IFERROR(INDEX('Data Annex'!$K$1:$BS$4779,MATCH(H$1&amp;"|"&amp;$B32,'Data Annex'!$K$1:$K$4779,0),MATCH(H$2,'Data Annex'!$K$1:$BS$1,0)),"")</f>
        <v>0.17417154554504388</v>
      </c>
      <c r="I32" s="194">
        <f>IFERROR(INDEX('Data Annex'!$K$1:$BS$4779,MATCH(I$1&amp;"|"&amp;$B32,'Data Annex'!$K$1:$K$4779,0),MATCH(I$2,'Data Annex'!$K$1:$BS$1,0)),"")</f>
        <v>0.34817063114319047</v>
      </c>
      <c r="J32" s="195">
        <f>IFERROR(INDEX('Data Annex'!$K$1:$BS$4779,MATCH(J$1&amp;"|"&amp;$B32,'Data Annex'!$K$1:$K$4779,0),MATCH(J$2,'Data Annex'!$K$1:$BS$1,0)),"")</f>
        <v>0.34904301237858759</v>
      </c>
      <c r="K32" s="194">
        <f>IFERROR(INDEX('Data Annex'!$K$1:$BS$4779,MATCH(K$1&amp;"|"&amp;$B32,'Data Annex'!$K$1:$K$4779,0),MATCH(K$2,'Data Annex'!$K$1:$BS$1,0)),"")</f>
        <v>7.1958168200863398E-2</v>
      </c>
      <c r="L32" s="194">
        <f>IFERROR(INDEX('Data Annex'!$K$1:$BS$4779,MATCH(L$1&amp;"|"&amp;$B32,'Data Annex'!$K$1:$K$4779,0),MATCH(L$2,'Data Annex'!$K$1:$BS$1,0)),"")</f>
        <v>6.8959575890722394E-2</v>
      </c>
      <c r="M32" s="194">
        <f>IFERROR(INDEX('Data Annex'!$K$1:$BS$4779,MATCH(M$1&amp;"|"&amp;$B32,'Data Annex'!$K$1:$K$4779,0),MATCH(M$2,'Data Annex'!$K$1:$BS$1,0)),"")</f>
        <v>6.7133082797171839E-2</v>
      </c>
      <c r="N32" s="194">
        <f>IFERROR(INDEX('Data Annex'!$K$1:$BS$4779,MATCH(N$1&amp;"|"&amp;$B32,'Data Annex'!$K$1:$K$4779,0),MATCH(N$2,'Data Annex'!$K$1:$BS$1,0)),"")</f>
        <v>1.1470166764839864E-2</v>
      </c>
      <c r="O32" s="194">
        <f>IFERROR(INDEX('Data Annex'!$K$1:$BS$4779,MATCH(O$1&amp;"|"&amp;$B32,'Data Annex'!$K$1:$K$4779,0),MATCH(O$2,'Data Annex'!$K$1:$BS$1,0)),"")</f>
        <v>9.3311493701537223E-3</v>
      </c>
      <c r="P32" s="195">
        <f>IFERROR(INDEX('Data Annex'!$K$1:$BS$4779,MATCH(P$1&amp;"|"&amp;$B32,'Data Annex'!$K$1:$K$4779,0),MATCH(P$2,'Data Annex'!$K$1:$BS$1,0)),"")</f>
        <v>1.0155393133737346E-2</v>
      </c>
      <c r="Q32" s="194">
        <f>IFERROR(INDEX('Data Annex'!$K$1:$BS$4779,MATCH(Q$1&amp;"|"&amp;$B32,'Data Annex'!$K$1:$K$4779,0),MATCH(Q$2,'Data Annex'!$K$1:$BS$1,0)),"")</f>
        <v>4.2820835964512347E-3</v>
      </c>
      <c r="R32" s="194">
        <f>IFERROR(INDEX('Data Annex'!$K$1:$BS$4779,MATCH(R$1&amp;"|"&amp;$B32,'Data Annex'!$K$1:$K$4779,0),MATCH(R$2,'Data Annex'!$K$1:$BS$1,0)),"")</f>
        <v>6.3001654723751233E-3</v>
      </c>
      <c r="S32" s="195">
        <f>IFERROR(INDEX('Data Annex'!$K$1:$BS$4779,MATCH(S$1&amp;"|"&amp;$B32,'Data Annex'!$K$1:$K$4779,0),MATCH(S$2,'Data Annex'!$K$1:$BS$1,0)),"")</f>
        <v>6.1593239937915026E-3</v>
      </c>
      <c r="W32"/>
    </row>
    <row r="33" spans="1:23" ht="21" customHeight="1">
      <c r="A33" s="5">
        <v>22</v>
      </c>
      <c r="B33" s="5" t="s">
        <v>26</v>
      </c>
      <c r="C33"/>
      <c r="D33" s="204" t="s">
        <v>26</v>
      </c>
      <c r="E33" s="192">
        <f>IFERROR(INDEX('Data Annex'!$K$1:$BS$4779,MATCH(E$1&amp;"|"&amp;$B33,'Data Annex'!$K$1:$K$4779,0),MATCH(E$2,'Data Annex'!$K$1:$BS$1,0)),"")</f>
        <v>4.04022475372861E-2</v>
      </c>
      <c r="F33" s="192">
        <f>IFERROR(INDEX('Data Annex'!$K$1:$BS$4779,MATCH(F$1&amp;"|"&amp;$B33,'Data Annex'!$K$1:$K$4779,0),MATCH(F$2,'Data Annex'!$K$1:$BS$1,0)),"")</f>
        <v>0.12706644600115174</v>
      </c>
      <c r="G33" s="192">
        <f>IFERROR(INDEX('Data Annex'!$K$1:$BS$4779,MATCH(G$1&amp;"|"&amp;$B33,'Data Annex'!$K$1:$K$4779,0),MATCH(G$2,'Data Annex'!$K$1:$BS$1,0)),"")</f>
        <v>0.13407022334981519</v>
      </c>
      <c r="H33" s="192">
        <f>IFERROR(INDEX('Data Annex'!$K$1:$BS$4779,MATCH(H$1&amp;"|"&amp;$B33,'Data Annex'!$K$1:$K$4779,0),MATCH(H$2,'Data Annex'!$K$1:$BS$1,0)),"")</f>
        <v>0.20006844134151783</v>
      </c>
      <c r="I33" s="192">
        <f>IFERROR(INDEX('Data Annex'!$K$1:$BS$4779,MATCH(I$1&amp;"|"&amp;$B33,'Data Annex'!$K$1:$K$4779,0),MATCH(I$2,'Data Annex'!$K$1:$BS$1,0)),"")</f>
        <v>0.31730610869016745</v>
      </c>
      <c r="J33" s="196">
        <f>IFERROR(INDEX('Data Annex'!$K$1:$BS$4779,MATCH(J$1&amp;"|"&amp;$B33,'Data Annex'!$K$1:$K$4779,0),MATCH(J$2,'Data Annex'!$K$1:$BS$1,0)),"")</f>
        <v>0.32285565900914132</v>
      </c>
      <c r="K33" s="192">
        <f>IFERROR(INDEX('Data Annex'!$K$1:$BS$4779,MATCH(K$1&amp;"|"&amp;$B33,'Data Annex'!$K$1:$K$4779,0),MATCH(K$2,'Data Annex'!$K$1:$BS$1,0)),"")</f>
        <v>5.6826669072232154E-2</v>
      </c>
      <c r="L33" s="192">
        <f>IFERROR(INDEX('Data Annex'!$K$1:$BS$4779,MATCH(L$1&amp;"|"&amp;$B33,'Data Annex'!$K$1:$K$4779,0),MATCH(L$2,'Data Annex'!$K$1:$BS$1,0)),"")</f>
        <v>4.9953469451105223E-2</v>
      </c>
      <c r="M33" s="196">
        <f>IFERROR(INDEX('Data Annex'!$K$1:$BS$4779,MATCH(M$1&amp;"|"&amp;$B33,'Data Annex'!$K$1:$K$4779,0),MATCH(M$2,'Data Annex'!$K$1:$BS$1,0)),"")</f>
        <v>5.241034766796103E-2</v>
      </c>
      <c r="N33" s="192">
        <f>IFERROR(INDEX('Data Annex'!$K$1:$BS$4779,MATCH(N$1&amp;"|"&amp;$B33,'Data Annex'!$K$1:$K$4779,0),MATCH(N$2,'Data Annex'!$K$1:$BS$1,0)),"")</f>
        <v>1.2202774547399311E-2</v>
      </c>
      <c r="O33" s="192">
        <f>IFERROR(INDEX('Data Annex'!$K$1:$BS$4779,MATCH(O$1&amp;"|"&amp;$B33,'Data Annex'!$K$1:$K$4779,0),MATCH(O$2,'Data Annex'!$K$1:$BS$1,0)),"")</f>
        <v>5.0126707929587467E-3</v>
      </c>
      <c r="P33" s="196">
        <f>IFERROR(INDEX('Data Annex'!$K$1:$BS$4779,MATCH(P$1&amp;"|"&amp;$B33,'Data Annex'!$K$1:$K$4779,0),MATCH(P$2,'Data Annex'!$K$1:$BS$1,0)),"")</f>
        <v>5.5374323706269876E-3</v>
      </c>
      <c r="Q33" s="192">
        <f>IFERROR(INDEX('Data Annex'!$K$1:$BS$4779,MATCH(Q$1&amp;"|"&amp;$B33,'Data Annex'!$K$1:$K$4779,0),MATCH(Q$2,'Data Annex'!$K$1:$BS$1,0)),"")</f>
        <v>6.1738235653720124E-3</v>
      </c>
      <c r="R33" s="192">
        <f>IFERROR(INDEX('Data Annex'!$K$1:$BS$4779,MATCH(R$1&amp;"|"&amp;$B33,'Data Annex'!$K$1:$K$4779,0),MATCH(R$2,'Data Annex'!$K$1:$BS$1,0)),"")</f>
        <v>4.620972641493323E-3</v>
      </c>
      <c r="S33" s="196">
        <f>IFERROR(INDEX('Data Annex'!$K$1:$BS$4779,MATCH(S$1&amp;"|"&amp;$B33,'Data Annex'!$K$1:$K$4779,0),MATCH(S$2,'Data Annex'!$K$1:$BS$1,0)),"")</f>
        <v>4.1807364651137045E-3</v>
      </c>
      <c r="W33"/>
    </row>
    <row r="34" spans="1:23" ht="21" customHeight="1">
      <c r="A34" s="5">
        <v>23</v>
      </c>
      <c r="B34" s="5" t="s">
        <v>27</v>
      </c>
      <c r="C34"/>
      <c r="D34" s="204" t="s">
        <v>27</v>
      </c>
      <c r="E34" s="194">
        <f>IFERROR(INDEX('Data Annex'!$K$1:$BS$4779,MATCH(E$1&amp;"|"&amp;$B34,'Data Annex'!$K$1:$K$4779,0),MATCH(E$2,'Data Annex'!$K$1:$BS$1,0)),"")</f>
        <v>8.050757653104286E-2</v>
      </c>
      <c r="F34" s="194">
        <f>IFERROR(INDEX('Data Annex'!$K$1:$BS$4779,MATCH(F$1&amp;"|"&amp;$B34,'Data Annex'!$K$1:$K$4779,0),MATCH(F$2,'Data Annex'!$K$1:$BS$1,0)),"")</f>
        <v>0.12899613870867344</v>
      </c>
      <c r="G34" s="194">
        <f>IFERROR(INDEX('Data Annex'!$K$1:$BS$4779,MATCH(G$1&amp;"|"&amp;$B34,'Data Annex'!$K$1:$K$4779,0),MATCH(G$2,'Data Annex'!$K$1:$BS$1,0)),"")</f>
        <v>0.11616306836567612</v>
      </c>
      <c r="H34" s="194">
        <f>IFERROR(INDEX('Data Annex'!$K$1:$BS$4779,MATCH(H$1&amp;"|"&amp;$B34,'Data Annex'!$K$1:$K$4779,0),MATCH(H$2,'Data Annex'!$K$1:$BS$1,0)),"")</f>
        <v>0.22288431946936671</v>
      </c>
      <c r="I34" s="194">
        <f>IFERROR(INDEX('Data Annex'!$K$1:$BS$4779,MATCH(I$1&amp;"|"&amp;$B34,'Data Annex'!$K$1:$K$4779,0),MATCH(I$2,'Data Annex'!$K$1:$BS$1,0)),"")</f>
        <v>0.26220430127324917</v>
      </c>
      <c r="J34" s="195">
        <f>IFERROR(INDEX('Data Annex'!$K$1:$BS$4779,MATCH(J$1&amp;"|"&amp;$B34,'Data Annex'!$K$1:$K$4779,0),MATCH(J$2,'Data Annex'!$K$1:$BS$1,0)),"")</f>
        <v>0.26096069650307313</v>
      </c>
      <c r="K34" s="194">
        <f>IFERROR(INDEX('Data Annex'!$K$1:$BS$4779,MATCH(K$1&amp;"|"&amp;$B34,'Data Annex'!$K$1:$K$4779,0),MATCH(K$2,'Data Annex'!$K$1:$BS$1,0)),"")</f>
        <v>5.7376327058581283E-2</v>
      </c>
      <c r="L34" s="194">
        <f>IFERROR(INDEX('Data Annex'!$K$1:$BS$4779,MATCH(L$1&amp;"|"&amp;$B34,'Data Annex'!$K$1:$K$4779,0),MATCH(L$2,'Data Annex'!$K$1:$BS$1,0)),"")</f>
        <v>5.6345596233847592E-2</v>
      </c>
      <c r="M34" s="194">
        <f>IFERROR(INDEX('Data Annex'!$K$1:$BS$4779,MATCH(M$1&amp;"|"&amp;$B34,'Data Annex'!$K$1:$K$4779,0),MATCH(M$2,'Data Annex'!$K$1:$BS$1,0)),"")</f>
        <v>5.6388150142462866E-2</v>
      </c>
      <c r="N34" s="194">
        <f>IFERROR(INDEX('Data Annex'!$K$1:$BS$4779,MATCH(N$1&amp;"|"&amp;$B34,'Data Annex'!$K$1:$K$4779,0),MATCH(N$2,'Data Annex'!$K$1:$BS$1,0)),"")</f>
        <v>1.4707728862547105E-2</v>
      </c>
      <c r="O34" s="194">
        <f>IFERROR(INDEX('Data Annex'!$K$1:$BS$4779,MATCH(O$1&amp;"|"&amp;$B34,'Data Annex'!$K$1:$K$4779,0),MATCH(O$2,'Data Annex'!$K$1:$BS$1,0)),"")</f>
        <v>3.0416438492386972E-2</v>
      </c>
      <c r="P34" s="195">
        <f>IFERROR(INDEX('Data Annex'!$K$1:$BS$4779,MATCH(P$1&amp;"|"&amp;$B34,'Data Annex'!$K$1:$K$4779,0),MATCH(P$2,'Data Annex'!$K$1:$BS$1,0)),"")</f>
        <v>2.9373927387817533E-2</v>
      </c>
      <c r="Q34" s="194">
        <f>IFERROR(INDEX('Data Annex'!$K$1:$BS$4779,MATCH(Q$1&amp;"|"&amp;$B34,'Data Annex'!$K$1:$K$4779,0),MATCH(Q$2,'Data Annex'!$K$1:$BS$1,0)),"")</f>
        <v>2.2970939343497525E-2</v>
      </c>
      <c r="R34" s="194">
        <f>IFERROR(INDEX('Data Annex'!$K$1:$BS$4779,MATCH(R$1&amp;"|"&amp;$B34,'Data Annex'!$K$1:$K$4779,0),MATCH(R$2,'Data Annex'!$K$1:$BS$1,0)),"")</f>
        <v>2.329442982490041E-2</v>
      </c>
      <c r="S34" s="195">
        <f>IFERROR(INDEX('Data Annex'!$K$1:$BS$4779,MATCH(S$1&amp;"|"&amp;$B34,'Data Annex'!$K$1:$K$4779,0),MATCH(S$2,'Data Annex'!$K$1:$BS$1,0)),"")</f>
        <v>1.8204460559572175E-2</v>
      </c>
      <c r="W34"/>
    </row>
    <row r="35" spans="1:23" ht="25.5" customHeight="1">
      <c r="A35" s="5">
        <v>24</v>
      </c>
      <c r="B35" s="5" t="s">
        <v>28</v>
      </c>
      <c r="C35"/>
      <c r="D35" s="204" t="s">
        <v>28</v>
      </c>
      <c r="E35" s="192">
        <f>IFERROR(INDEX('Data Annex'!$K$1:$BS$4779,MATCH(E$1&amp;"|"&amp;$B35,'Data Annex'!$K$1:$K$4779,0),MATCH(E$2,'Data Annex'!$K$1:$BS$1,0)),"")</f>
        <v>0.12559564827028946</v>
      </c>
      <c r="F35" s="192">
        <f>IFERROR(INDEX('Data Annex'!$K$1:$BS$4779,MATCH(F$1&amp;"|"&amp;$B35,'Data Annex'!$K$1:$K$4779,0),MATCH(F$2,'Data Annex'!$K$1:$BS$1,0)),"")</f>
        <v>0.1410228084302147</v>
      </c>
      <c r="G35" s="192">
        <f>IFERROR(INDEX('Data Annex'!$K$1:$BS$4779,MATCH(G$1&amp;"|"&amp;$B35,'Data Annex'!$K$1:$K$4779,0),MATCH(G$2,'Data Annex'!$K$1:$BS$1,0)),"")</f>
        <v>0.14354533093050395</v>
      </c>
      <c r="H35" s="192">
        <f>IFERROR(INDEX('Data Annex'!$K$1:$BS$4779,MATCH(H$1&amp;"|"&amp;$B35,'Data Annex'!$K$1:$K$4779,0),MATCH(H$2,'Data Annex'!$K$1:$BS$1,0)),"")</f>
        <v>0.19528657282978237</v>
      </c>
      <c r="I35" s="192">
        <f>IFERROR(INDEX('Data Annex'!$K$1:$BS$4779,MATCH(I$1&amp;"|"&amp;$B35,'Data Annex'!$K$1:$K$4779,0),MATCH(I$2,'Data Annex'!$K$1:$BS$1,0)),"")</f>
        <v>0.23208499992215589</v>
      </c>
      <c r="J35" s="196">
        <f>IFERROR(INDEX('Data Annex'!$K$1:$BS$4779,MATCH(J$1&amp;"|"&amp;$B35,'Data Annex'!$K$1:$K$4779,0),MATCH(J$2,'Data Annex'!$K$1:$BS$1,0)),"")</f>
        <v>0.23305249554093505</v>
      </c>
      <c r="K35" s="192">
        <f>IFERROR(INDEX('Data Annex'!$K$1:$BS$4779,MATCH(K$1&amp;"|"&amp;$B35,'Data Annex'!$K$1:$K$4779,0),MATCH(K$2,'Data Annex'!$K$1:$BS$1,0)),"")</f>
        <v>4.2842431669405184E-2</v>
      </c>
      <c r="L35" s="192">
        <f>IFERROR(INDEX('Data Annex'!$K$1:$BS$4779,MATCH(L$1&amp;"|"&amp;$B35,'Data Annex'!$K$1:$K$4779,0),MATCH(L$2,'Data Annex'!$K$1:$BS$1,0)),"")</f>
        <v>4.3000502816476514E-2</v>
      </c>
      <c r="M35" s="196">
        <f>IFERROR(INDEX('Data Annex'!$K$1:$BS$4779,MATCH(M$1&amp;"|"&amp;$B35,'Data Annex'!$K$1:$K$4779,0),MATCH(M$2,'Data Annex'!$K$1:$BS$1,0)),"")</f>
        <v>4.319599064623101E-2</v>
      </c>
      <c r="N35" s="192">
        <f>IFERROR(INDEX('Data Annex'!$K$1:$BS$4779,MATCH(N$1&amp;"|"&amp;$B35,'Data Annex'!$K$1:$K$4779,0),MATCH(N$2,'Data Annex'!$K$1:$BS$1,0)),"")</f>
        <v>1.0874941421140084E-2</v>
      </c>
      <c r="O35" s="192">
        <f>IFERROR(INDEX('Data Annex'!$K$1:$BS$4779,MATCH(O$1&amp;"|"&amp;$B35,'Data Annex'!$K$1:$K$4779,0),MATCH(O$2,'Data Annex'!$K$1:$BS$1,0)),"")</f>
        <v>2.0067390122034613E-2</v>
      </c>
      <c r="P35" s="196">
        <f>IFERROR(INDEX('Data Annex'!$K$1:$BS$4779,MATCH(P$1&amp;"|"&amp;$B35,'Data Annex'!$K$1:$K$4779,0),MATCH(P$2,'Data Annex'!$K$1:$BS$1,0)),"")</f>
        <v>1.7718494624524034E-2</v>
      </c>
      <c r="Q35" s="192">
        <f>IFERROR(INDEX('Data Annex'!$K$1:$BS$4779,MATCH(Q$1&amp;"|"&amp;$B35,'Data Annex'!$K$1:$K$4779,0),MATCH(Q$2,'Data Annex'!$K$1:$BS$1,0)),"")</f>
        <v>1.2530708907427661E-2</v>
      </c>
      <c r="R35" s="192">
        <f>IFERROR(INDEX('Data Annex'!$K$1:$BS$4779,MATCH(R$1&amp;"|"&amp;$B35,'Data Annex'!$K$1:$K$4779,0),MATCH(R$2,'Data Annex'!$K$1:$BS$1,0)),"")</f>
        <v>7.708693061382779E-3</v>
      </c>
      <c r="S35" s="196">
        <f>IFERROR(INDEX('Data Annex'!$K$1:$BS$4779,MATCH(S$1&amp;"|"&amp;$B35,'Data Annex'!$K$1:$K$4779,0),MATCH(S$2,'Data Annex'!$K$1:$BS$1,0)),"")</f>
        <v>1.1802253929772754E-2</v>
      </c>
      <c r="W35"/>
    </row>
    <row r="36" spans="1:23" ht="21" customHeight="1">
      <c r="A36" s="5">
        <v>25</v>
      </c>
      <c r="B36" s="5" t="s">
        <v>29</v>
      </c>
      <c r="C36"/>
      <c r="D36" s="204" t="s">
        <v>29</v>
      </c>
      <c r="E36" s="194">
        <f>IFERROR(INDEX('Data Annex'!$K$1:$BS$4779,MATCH(E$1&amp;"|"&amp;$B36,'Data Annex'!$K$1:$K$4779,0),MATCH(E$2,'Data Annex'!$K$1:$BS$1,0)),"")</f>
        <v>8.9507484962017367E-2</v>
      </c>
      <c r="F36" s="194">
        <f>IFERROR(INDEX('Data Annex'!$K$1:$BS$4779,MATCH(F$1&amp;"|"&amp;$B36,'Data Annex'!$K$1:$K$4779,0),MATCH(F$2,'Data Annex'!$K$1:$BS$1,0)),"")</f>
        <v>0.18434190451252627</v>
      </c>
      <c r="G36" s="194">
        <f>IFERROR(INDEX('Data Annex'!$K$1:$BS$4779,MATCH(G$1&amp;"|"&amp;$B36,'Data Annex'!$K$1:$K$4779,0),MATCH(G$2,'Data Annex'!$K$1:$BS$1,0)),"")</f>
        <v>0.18914015463175513</v>
      </c>
      <c r="H36" s="194">
        <f>IFERROR(INDEX('Data Annex'!$K$1:$BS$4779,MATCH(H$1&amp;"|"&amp;$B36,'Data Annex'!$K$1:$K$4779,0),MATCH(H$2,'Data Annex'!$K$1:$BS$1,0)),"")</f>
        <v>0.37607861315614383</v>
      </c>
      <c r="I36" s="194">
        <f>IFERROR(INDEX('Data Annex'!$K$1:$BS$4779,MATCH(I$1&amp;"|"&amp;$B36,'Data Annex'!$K$1:$K$4779,0),MATCH(I$2,'Data Annex'!$K$1:$BS$1,0)),"")</f>
        <v>0.42149355389220811</v>
      </c>
      <c r="J36" s="195">
        <f>IFERROR(INDEX('Data Annex'!$K$1:$BS$4779,MATCH(J$1&amp;"|"&amp;$B36,'Data Annex'!$K$1:$K$4779,0),MATCH(J$2,'Data Annex'!$K$1:$BS$1,0)),"")</f>
        <v>0.44131442891793088</v>
      </c>
      <c r="K36" s="194">
        <f>IFERROR(INDEX('Data Annex'!$K$1:$BS$4779,MATCH(K$1&amp;"|"&amp;$B36,'Data Annex'!$K$1:$K$4779,0),MATCH(K$2,'Data Annex'!$K$1:$BS$1,0)),"")</f>
        <v>0.11064793785749606</v>
      </c>
      <c r="L36" s="194">
        <f>IFERROR(INDEX('Data Annex'!$K$1:$BS$4779,MATCH(L$1&amp;"|"&amp;$B36,'Data Annex'!$K$1:$K$4779,0),MATCH(L$2,'Data Annex'!$K$1:$BS$1,0)),"")</f>
        <v>0.10246164039385049</v>
      </c>
      <c r="M36" s="194">
        <f>IFERROR(INDEX('Data Annex'!$K$1:$BS$4779,MATCH(M$1&amp;"|"&amp;$B36,'Data Annex'!$K$1:$K$4779,0),MATCH(M$2,'Data Annex'!$K$1:$BS$1,0)),"")</f>
        <v>0.10593201492390096</v>
      </c>
      <c r="N36" s="194">
        <f>IFERROR(INDEX('Data Annex'!$K$1:$BS$4779,MATCH(N$1&amp;"|"&amp;$B36,'Data Annex'!$K$1:$K$4779,0),MATCH(N$2,'Data Annex'!$K$1:$BS$1,0)),"")</f>
        <v>2.0058631720053208E-2</v>
      </c>
      <c r="O36" s="194">
        <f>IFERROR(INDEX('Data Annex'!$K$1:$BS$4779,MATCH(O$1&amp;"|"&amp;$B36,'Data Annex'!$K$1:$K$4779,0),MATCH(O$2,'Data Annex'!$K$1:$BS$1,0)),"")</f>
        <v>1.1517219015619478E-3</v>
      </c>
      <c r="P36" s="195">
        <f>IFERROR(INDEX('Data Annex'!$K$1:$BS$4779,MATCH(P$1&amp;"|"&amp;$B36,'Data Annex'!$K$1:$K$4779,0),MATCH(P$2,'Data Annex'!$K$1:$BS$1,0)),"")</f>
        <v>-1.1565878661313513E-3</v>
      </c>
      <c r="Q36" s="194">
        <f>IFERROR(INDEX('Data Annex'!$K$1:$BS$4779,MATCH(Q$1&amp;"|"&amp;$B36,'Data Annex'!$K$1:$K$4779,0),MATCH(Q$2,'Data Annex'!$K$1:$BS$1,0)),"")</f>
        <v>-4.2654968737943944E-2</v>
      </c>
      <c r="R36" s="194">
        <f>IFERROR(INDEX('Data Annex'!$K$1:$BS$4779,MATCH(R$1&amp;"|"&amp;$B36,'Data Annex'!$K$1:$K$4779,0),MATCH(R$2,'Data Annex'!$K$1:$BS$1,0)),"")</f>
        <v>-4.7479661575778674E-2</v>
      </c>
      <c r="S36" s="195">
        <f>IFERROR(INDEX('Data Annex'!$K$1:$BS$4779,MATCH(S$1&amp;"|"&amp;$B36,'Data Annex'!$K$1:$K$4779,0),MATCH(S$2,'Data Annex'!$K$1:$BS$1,0)),"")</f>
        <v>-4.7085217481353303E-2</v>
      </c>
      <c r="W36"/>
    </row>
    <row r="37" spans="1:23" ht="21" customHeight="1">
      <c r="A37" s="5">
        <v>26</v>
      </c>
      <c r="B37" s="5" t="s">
        <v>30</v>
      </c>
      <c r="C37"/>
      <c r="D37" s="204" t="s">
        <v>30</v>
      </c>
      <c r="E37" s="192">
        <f>IFERROR(INDEX('Data Annex'!$K$1:$BS$4779,MATCH(E$1&amp;"|"&amp;$B37,'Data Annex'!$K$1:$K$4779,0),MATCH(E$2,'Data Annex'!$K$1:$BS$1,0)),"")</f>
        <v>9.4900358365239329E-2</v>
      </c>
      <c r="F37" s="192">
        <f>IFERROR(INDEX('Data Annex'!$K$1:$BS$4779,MATCH(F$1&amp;"|"&amp;$B37,'Data Annex'!$K$1:$K$4779,0),MATCH(F$2,'Data Annex'!$K$1:$BS$1,0)),"")</f>
        <v>0.1709595286568206</v>
      </c>
      <c r="G37" s="192">
        <f>IFERROR(INDEX('Data Annex'!$K$1:$BS$4779,MATCH(G$1&amp;"|"&amp;$B37,'Data Annex'!$K$1:$K$4779,0),MATCH(G$2,'Data Annex'!$K$1:$BS$1,0)),"")</f>
        <v>0.16893030514352489</v>
      </c>
      <c r="H37" s="192">
        <f>IFERROR(INDEX('Data Annex'!$K$1:$BS$4779,MATCH(H$1&amp;"|"&amp;$B37,'Data Annex'!$K$1:$K$4779,0),MATCH(H$2,'Data Annex'!$K$1:$BS$1,0)),"")</f>
        <v>0.21397966289580839</v>
      </c>
      <c r="I37" s="192">
        <f>IFERROR(INDEX('Data Annex'!$K$1:$BS$4779,MATCH(I$1&amp;"|"&amp;$B37,'Data Annex'!$K$1:$K$4779,0),MATCH(I$2,'Data Annex'!$K$1:$BS$1,0)),"")</f>
        <v>0.34444525903778656</v>
      </c>
      <c r="J37" s="196">
        <f>IFERROR(INDEX('Data Annex'!$K$1:$BS$4779,MATCH(J$1&amp;"|"&amp;$B37,'Data Annex'!$K$1:$K$4779,0),MATCH(J$2,'Data Annex'!$K$1:$BS$1,0)),"")</f>
        <v>0.34502175195058687</v>
      </c>
      <c r="K37" s="192">
        <f>IFERROR(INDEX('Data Annex'!$K$1:$BS$4779,MATCH(K$1&amp;"|"&amp;$B37,'Data Annex'!$K$1:$K$4779,0),MATCH(K$2,'Data Annex'!$K$1:$BS$1,0)),"")</f>
        <v>9.2749435905236988E-2</v>
      </c>
      <c r="L37" s="192">
        <f>IFERROR(INDEX('Data Annex'!$K$1:$BS$4779,MATCH(L$1&amp;"|"&amp;$B37,'Data Annex'!$K$1:$K$4779,0),MATCH(L$2,'Data Annex'!$K$1:$BS$1,0)),"")</f>
        <v>8.945036074360567E-2</v>
      </c>
      <c r="M37" s="196">
        <f>IFERROR(INDEX('Data Annex'!$K$1:$BS$4779,MATCH(M$1&amp;"|"&amp;$B37,'Data Annex'!$K$1:$K$4779,0),MATCH(M$2,'Data Annex'!$K$1:$BS$1,0)),"")</f>
        <v>8.6999553545779984E-2</v>
      </c>
      <c r="N37" s="192">
        <f>IFERROR(INDEX('Data Annex'!$K$1:$BS$4779,MATCH(N$1&amp;"|"&amp;$B37,'Data Annex'!$K$1:$K$4779,0),MATCH(N$2,'Data Annex'!$K$1:$BS$1,0)),"")</f>
        <v>1.3355780349182092E-2</v>
      </c>
      <c r="O37" s="192">
        <f>IFERROR(INDEX('Data Annex'!$K$1:$BS$4779,MATCH(O$1&amp;"|"&amp;$B37,'Data Annex'!$K$1:$K$4779,0),MATCH(O$2,'Data Annex'!$K$1:$BS$1,0)),"")</f>
        <v>1.5971706119679561E-3</v>
      </c>
      <c r="P37" s="196">
        <f>IFERROR(INDEX('Data Annex'!$K$1:$BS$4779,MATCH(P$1&amp;"|"&amp;$B37,'Data Annex'!$K$1:$K$4779,0),MATCH(P$2,'Data Annex'!$K$1:$BS$1,0)),"")</f>
        <v>2.3217858544687716E-3</v>
      </c>
      <c r="Q37" s="192">
        <f>IFERROR(INDEX('Data Annex'!$K$1:$BS$4779,MATCH(Q$1&amp;"|"&amp;$B37,'Data Annex'!$K$1:$K$4779,0),MATCH(Q$2,'Data Annex'!$K$1:$BS$1,0)),"")</f>
        <v>1.5716958534509211E-2</v>
      </c>
      <c r="R37" s="192">
        <f>IFERROR(INDEX('Data Annex'!$K$1:$BS$4779,MATCH(R$1&amp;"|"&amp;$B37,'Data Annex'!$K$1:$K$4779,0),MATCH(R$2,'Data Annex'!$K$1:$BS$1,0)),"")</f>
        <v>2.7687926735775151E-2</v>
      </c>
      <c r="S37" s="196">
        <f>IFERROR(INDEX('Data Annex'!$K$1:$BS$4779,MATCH(S$1&amp;"|"&amp;$B37,'Data Annex'!$K$1:$K$4779,0),MATCH(S$2,'Data Annex'!$K$1:$BS$1,0)),"")</f>
        <v>3.2455103443302907E-2</v>
      </c>
      <c r="W37"/>
    </row>
    <row r="38" spans="1:23" ht="21" customHeight="1">
      <c r="A38" s="5">
        <v>27</v>
      </c>
      <c r="B38" s="5" t="s">
        <v>100</v>
      </c>
      <c r="C38"/>
      <c r="D38" s="204" t="s">
        <v>100</v>
      </c>
      <c r="E38" s="194">
        <f>IFERROR(INDEX('Data Annex'!$K$1:$BS$4779,MATCH(E$1&amp;"|"&amp;$B38,'Data Annex'!$K$1:$K$4779,0),MATCH(E$2,'Data Annex'!$K$1:$BS$1,0)),"")</f>
        <v>0.19380151517437164</v>
      </c>
      <c r="F38" s="194">
        <f>IFERROR(INDEX('Data Annex'!$K$1:$BS$4779,MATCH(F$1&amp;"|"&amp;$B38,'Data Annex'!$K$1:$K$4779,0),MATCH(F$2,'Data Annex'!$K$1:$BS$1,0)),"")</f>
        <v>0.22989344994754995</v>
      </c>
      <c r="G38" s="194">
        <f>IFERROR(INDEX('Data Annex'!$K$1:$BS$4779,MATCH(G$1&amp;"|"&amp;$B38,'Data Annex'!$K$1:$K$4779,0),MATCH(G$2,'Data Annex'!$K$1:$BS$1,0)),"")</f>
        <v>0.22206308309184555</v>
      </c>
      <c r="H38" s="194">
        <f>IFERROR(INDEX('Data Annex'!$K$1:$BS$4779,MATCH(H$1&amp;"|"&amp;$B38,'Data Annex'!$K$1:$K$4779,0),MATCH(H$2,'Data Annex'!$K$1:$BS$1,0)),"")</f>
        <v>0.33701517098142736</v>
      </c>
      <c r="I38" s="194">
        <f>IFERROR(INDEX('Data Annex'!$K$1:$BS$4779,MATCH(I$1&amp;"|"&amp;$B38,'Data Annex'!$K$1:$K$4779,0),MATCH(I$2,'Data Annex'!$K$1:$BS$1,0)),"")</f>
        <v>0.37014570819648818</v>
      </c>
      <c r="J38" s="195">
        <f>IFERROR(INDEX('Data Annex'!$K$1:$BS$4779,MATCH(J$1&amp;"|"&amp;$B38,'Data Annex'!$K$1:$K$4779,0),MATCH(J$2,'Data Annex'!$K$1:$BS$1,0)),"")</f>
        <v>0.36535207027907773</v>
      </c>
      <c r="K38" s="194">
        <f>IFERROR(INDEX('Data Annex'!$K$1:$BS$4779,MATCH(K$1&amp;"|"&amp;$B38,'Data Annex'!$K$1:$K$4779,0),MATCH(K$2,'Data Annex'!$K$1:$BS$1,0)),"")</f>
        <v>9.9317453710056916E-2</v>
      </c>
      <c r="L38" s="194">
        <f>IFERROR(INDEX('Data Annex'!$K$1:$BS$4779,MATCH(L$1&amp;"|"&amp;$B38,'Data Annex'!$K$1:$K$4779,0),MATCH(L$2,'Data Annex'!$K$1:$BS$1,0)),"")</f>
        <v>9.8277812772110201E-2</v>
      </c>
      <c r="M38" s="194">
        <f>IFERROR(INDEX('Data Annex'!$K$1:$BS$4779,MATCH(M$1&amp;"|"&amp;$B38,'Data Annex'!$K$1:$K$4779,0),MATCH(M$2,'Data Annex'!$K$1:$BS$1,0)),"")</f>
        <v>9.6940487665306177E-2</v>
      </c>
      <c r="N38" s="194">
        <f>IFERROR(INDEX('Data Annex'!$K$1:$BS$4779,MATCH(N$1&amp;"|"&amp;$B38,'Data Annex'!$K$1:$K$4779,0),MATCH(N$2,'Data Annex'!$K$1:$BS$1,0)),"")</f>
        <v>2.7613665686640105E-2</v>
      </c>
      <c r="O38" s="194">
        <f>IFERROR(INDEX('Data Annex'!$K$1:$BS$4779,MATCH(O$1&amp;"|"&amp;$B38,'Data Annex'!$K$1:$K$4779,0),MATCH(O$2,'Data Annex'!$K$1:$BS$1,0)),"")</f>
        <v>2.3153787893370005E-2</v>
      </c>
      <c r="P38" s="195">
        <f>IFERROR(INDEX('Data Annex'!$K$1:$BS$4779,MATCH(P$1&amp;"|"&amp;$B38,'Data Annex'!$K$1:$K$4779,0),MATCH(P$2,'Data Annex'!$K$1:$BS$1,0)),"")</f>
        <v>2.1752470297842868E-2</v>
      </c>
      <c r="Q38" s="194">
        <f>IFERROR(INDEX('Data Annex'!$K$1:$BS$4779,MATCH(Q$1&amp;"|"&amp;$B38,'Data Annex'!$K$1:$K$4779,0),MATCH(Q$2,'Data Annex'!$K$1:$BS$1,0)),"")</f>
        <v>3.0055758328305551E-2</v>
      </c>
      <c r="R38" s="194">
        <f>IFERROR(INDEX('Data Annex'!$K$1:$BS$4779,MATCH(R$1&amp;"|"&amp;$B38,'Data Annex'!$K$1:$K$4779,0),MATCH(R$2,'Data Annex'!$K$1:$BS$1,0)),"")</f>
        <v>5.6472770928122064E-2</v>
      </c>
      <c r="S38" s="195">
        <f>IFERROR(INDEX('Data Annex'!$K$1:$BS$4779,MATCH(S$1&amp;"|"&amp;$B38,'Data Annex'!$K$1:$K$4779,0),MATCH(S$2,'Data Annex'!$K$1:$BS$1,0)),"")</f>
        <v>5.4890824907063693E-2</v>
      </c>
      <c r="W38"/>
    </row>
    <row r="39" spans="1:23" ht="21" customHeight="1">
      <c r="A39" s="5">
        <v>28</v>
      </c>
      <c r="B39" s="5" t="s">
        <v>31</v>
      </c>
      <c r="C39"/>
      <c r="D39" s="204" t="s">
        <v>31</v>
      </c>
      <c r="E39" s="192">
        <f>IFERROR(INDEX('Data Annex'!$K$1:$BS$4779,MATCH(E$1&amp;"|"&amp;$B39,'Data Annex'!$K$1:$K$4779,0),MATCH(E$2,'Data Annex'!$K$1:$BS$1,0)),"")</f>
        <v>0.11515777242748521</v>
      </c>
      <c r="F39" s="192">
        <f>IFERROR(INDEX('Data Annex'!$K$1:$BS$4779,MATCH(F$1&amp;"|"&amp;$B39,'Data Annex'!$K$1:$K$4779,0),MATCH(F$2,'Data Annex'!$K$1:$BS$1,0)),"")</f>
        <v>0.16116415761855524</v>
      </c>
      <c r="G39" s="192">
        <f>IFERROR(INDEX('Data Annex'!$K$1:$BS$4779,MATCH(G$1&amp;"|"&amp;$B39,'Data Annex'!$K$1:$K$4779,0),MATCH(G$2,'Data Annex'!$K$1:$BS$1,0)),"")</f>
        <v>0.15895262963434889</v>
      </c>
      <c r="H39" s="192">
        <f>IFERROR(INDEX('Data Annex'!$K$1:$BS$4779,MATCH(H$1&amp;"|"&amp;$B39,'Data Annex'!$K$1:$K$4779,0),MATCH(H$2,'Data Annex'!$K$1:$BS$1,0)),"")</f>
        <v>0.18524526717323811</v>
      </c>
      <c r="I39" s="192">
        <f>IFERROR(INDEX('Data Annex'!$K$1:$BS$4779,MATCH(I$1&amp;"|"&amp;$B39,'Data Annex'!$K$1:$K$4779,0),MATCH(I$2,'Data Annex'!$K$1:$BS$1,0)),"")</f>
        <v>0.24299538351182515</v>
      </c>
      <c r="J39" s="196">
        <f>IFERROR(INDEX('Data Annex'!$K$1:$BS$4779,MATCH(J$1&amp;"|"&amp;$B39,'Data Annex'!$K$1:$K$4779,0),MATCH(J$2,'Data Annex'!$K$1:$BS$1,0)),"")</f>
        <v>0.24577802413826083</v>
      </c>
      <c r="K39" s="192">
        <f>IFERROR(INDEX('Data Annex'!$K$1:$BS$4779,MATCH(K$1&amp;"|"&amp;$B39,'Data Annex'!$K$1:$K$4779,0),MATCH(K$2,'Data Annex'!$K$1:$BS$1,0)),"")</f>
        <v>6.5109099670791953E-2</v>
      </c>
      <c r="L39" s="192">
        <f>IFERROR(INDEX('Data Annex'!$K$1:$BS$4779,MATCH(L$1&amp;"|"&amp;$B39,'Data Annex'!$K$1:$K$4779,0),MATCH(L$2,'Data Annex'!$K$1:$BS$1,0)),"")</f>
        <v>6.2507993058733419E-2</v>
      </c>
      <c r="M39" s="196">
        <f>IFERROR(INDEX('Data Annex'!$K$1:$BS$4779,MATCH(M$1&amp;"|"&amp;$B39,'Data Annex'!$K$1:$K$4779,0),MATCH(M$2,'Data Annex'!$K$1:$BS$1,0)),"")</f>
        <v>6.3531148662878553E-2</v>
      </c>
      <c r="N39" s="192">
        <f>IFERROR(INDEX('Data Annex'!$K$1:$BS$4779,MATCH(N$1&amp;"|"&amp;$B39,'Data Annex'!$K$1:$K$4779,0),MATCH(N$2,'Data Annex'!$K$1:$BS$1,0)),"")</f>
        <v>1.8984254586154041E-2</v>
      </c>
      <c r="O39" s="192">
        <f>IFERROR(INDEX('Data Annex'!$K$1:$BS$4779,MATCH(O$1&amp;"|"&amp;$B39,'Data Annex'!$K$1:$K$4779,0),MATCH(O$2,'Data Annex'!$K$1:$BS$1,0)),"")</f>
        <v>1.9299580767293992E-2</v>
      </c>
      <c r="P39" s="196">
        <f>IFERROR(INDEX('Data Annex'!$K$1:$BS$4779,MATCH(P$1&amp;"|"&amp;$B39,'Data Annex'!$K$1:$K$4779,0),MATCH(P$2,'Data Annex'!$K$1:$BS$1,0)),"")</f>
        <v>1.8164426223415551E-2</v>
      </c>
      <c r="Q39" s="192">
        <f>IFERROR(INDEX('Data Annex'!$K$1:$BS$4779,MATCH(Q$1&amp;"|"&amp;$B39,'Data Annex'!$K$1:$K$4779,0),MATCH(Q$2,'Data Annex'!$K$1:$BS$1,0)),"")</f>
        <v>1.7088041221140749E-3</v>
      </c>
      <c r="R39" s="192">
        <f>IFERROR(INDEX('Data Annex'!$K$1:$BS$4779,MATCH(R$1&amp;"|"&amp;$B39,'Data Annex'!$K$1:$K$4779,0),MATCH(R$2,'Data Annex'!$K$1:$BS$1,0)),"")</f>
        <v>3.7447532588041682E-3</v>
      </c>
      <c r="S39" s="196">
        <f>IFERROR(INDEX('Data Annex'!$K$1:$BS$4779,MATCH(S$1&amp;"|"&amp;$B39,'Data Annex'!$K$1:$K$4779,0),MATCH(S$2,'Data Annex'!$K$1:$BS$1,0)),"")</f>
        <v>7.7202129048247964E-3</v>
      </c>
      <c r="W39"/>
    </row>
    <row r="40" spans="1:23" ht="21" customHeight="1">
      <c r="A40" s="5">
        <v>29</v>
      </c>
      <c r="B40" s="5" t="s">
        <v>32</v>
      </c>
      <c r="C40"/>
      <c r="D40" s="204" t="s">
        <v>32</v>
      </c>
      <c r="E40" s="194">
        <f>IFERROR(INDEX('Data Annex'!$K$1:$BS$4779,MATCH(E$1&amp;"|"&amp;$B40,'Data Annex'!$K$1:$K$4779,0),MATCH(E$2,'Data Annex'!$K$1:$BS$1,0)),"")</f>
        <v>0.17198225768456551</v>
      </c>
      <c r="F40" s="194">
        <f>IFERROR(INDEX('Data Annex'!$K$1:$BS$4779,MATCH(F$1&amp;"|"&amp;$B40,'Data Annex'!$K$1:$K$4779,0),MATCH(F$2,'Data Annex'!$K$1:$BS$1,0)),"")</f>
        <v>0.1750669550257134</v>
      </c>
      <c r="G40" s="194">
        <f>IFERROR(INDEX('Data Annex'!$K$1:$BS$4779,MATCH(G$1&amp;"|"&amp;$B40,'Data Annex'!$K$1:$K$4779,0),MATCH(G$2,'Data Annex'!$K$1:$BS$1,0)),"")</f>
        <v>0.18726077459071164</v>
      </c>
      <c r="H40" s="194">
        <f>IFERROR(INDEX('Data Annex'!$K$1:$BS$4779,MATCH(H$1&amp;"|"&amp;$B40,'Data Annex'!$K$1:$K$4779,0),MATCH(H$2,'Data Annex'!$K$1:$BS$1,0)),"")</f>
        <v>0.19649759257246135</v>
      </c>
      <c r="I40" s="194">
        <f>IFERROR(INDEX('Data Annex'!$K$1:$BS$4779,MATCH(I$1&amp;"|"&amp;$B40,'Data Annex'!$K$1:$K$4779,0),MATCH(I$2,'Data Annex'!$K$1:$BS$1,0)),"")</f>
        <v>0.28111036819263929</v>
      </c>
      <c r="J40" s="195">
        <f>IFERROR(INDEX('Data Annex'!$K$1:$BS$4779,MATCH(J$1&amp;"|"&amp;$B40,'Data Annex'!$K$1:$K$4779,0),MATCH(J$2,'Data Annex'!$K$1:$BS$1,0)),"")</f>
        <v>0.28542387122457596</v>
      </c>
      <c r="K40" s="194">
        <f>IFERROR(INDEX('Data Annex'!$K$1:$BS$4779,MATCH(K$1&amp;"|"&amp;$B40,'Data Annex'!$K$1:$K$4779,0),MATCH(K$2,'Data Annex'!$K$1:$BS$1,0)),"")</f>
        <v>9.6308491257829087E-2</v>
      </c>
      <c r="L40" s="194">
        <f>IFERROR(INDEX('Data Annex'!$K$1:$BS$4779,MATCH(L$1&amp;"|"&amp;$B40,'Data Annex'!$K$1:$K$4779,0),MATCH(L$2,'Data Annex'!$K$1:$BS$1,0)),"")</f>
        <v>8.5905653134212293E-2</v>
      </c>
      <c r="M40" s="194">
        <f>IFERROR(INDEX('Data Annex'!$K$1:$BS$4779,MATCH(M$1&amp;"|"&amp;$B40,'Data Annex'!$K$1:$K$4779,0),MATCH(M$2,'Data Annex'!$K$1:$BS$1,0)),"")</f>
        <v>8.4565905991665635E-2</v>
      </c>
      <c r="N40" s="194">
        <f>IFERROR(INDEX('Data Annex'!$K$1:$BS$4779,MATCH(N$1&amp;"|"&amp;$B40,'Data Annex'!$K$1:$K$4779,0),MATCH(N$2,'Data Annex'!$K$1:$BS$1,0)),"")</f>
        <v>9.5436980818368548E-3</v>
      </c>
      <c r="O40" s="194">
        <f>IFERROR(INDEX('Data Annex'!$K$1:$BS$4779,MATCH(O$1&amp;"|"&amp;$B40,'Data Annex'!$K$1:$K$4779,0),MATCH(O$2,'Data Annex'!$K$1:$BS$1,0)),"")</f>
        <v>9.0341431142610847E-3</v>
      </c>
      <c r="P40" s="195">
        <f>IFERROR(INDEX('Data Annex'!$K$1:$BS$4779,MATCH(P$1&amp;"|"&amp;$B40,'Data Annex'!$K$1:$K$4779,0),MATCH(P$2,'Data Annex'!$K$1:$BS$1,0)),"")</f>
        <v>8.6744978184340755E-3</v>
      </c>
      <c r="Q40" s="194">
        <f>IFERROR(INDEX('Data Annex'!$K$1:$BS$4779,MATCH(Q$1&amp;"|"&amp;$B40,'Data Annex'!$K$1:$K$4779,0),MATCH(Q$2,'Data Annex'!$K$1:$BS$1,0)),"")</f>
        <v>8.5289766443122569E-3</v>
      </c>
      <c r="R40" s="194">
        <f>IFERROR(INDEX('Data Annex'!$K$1:$BS$4779,MATCH(R$1&amp;"|"&amp;$B40,'Data Annex'!$K$1:$K$4779,0),MATCH(R$2,'Data Annex'!$K$1:$BS$1,0)),"")</f>
        <v>-5.9600210976681126E-3</v>
      </c>
      <c r="S40" s="195">
        <f>IFERROR(INDEX('Data Annex'!$K$1:$BS$4779,MATCH(S$1&amp;"|"&amp;$B40,'Data Annex'!$K$1:$K$4779,0),MATCH(S$2,'Data Annex'!$K$1:$BS$1,0)),"")</f>
        <v>-3.3590907667149133E-3</v>
      </c>
      <c r="W40"/>
    </row>
    <row r="41" spans="1:23" ht="21" customHeight="1" thickBot="1">
      <c r="A41" s="5">
        <v>30</v>
      </c>
      <c r="B41" s="5" t="s">
        <v>93</v>
      </c>
      <c r="C41"/>
      <c r="D41" s="204" t="s">
        <v>93</v>
      </c>
      <c r="E41" s="192">
        <f>IFERROR(INDEX('Data Annex'!$K$1:$BS$4779,MATCH(E$1&amp;"|"&amp;$B41,'Data Annex'!$K$1:$K$4779,0),MATCH(E$2,'Data Annex'!$K$1:$BS$1,0)),"")</f>
        <v>0.11128293780060744</v>
      </c>
      <c r="F41" s="192">
        <f>IFERROR(INDEX('Data Annex'!$K$1:$BS$4779,MATCH(F$1&amp;"|"&amp;$B41,'Data Annex'!$K$1:$K$4779,0),MATCH(F$2,'Data Annex'!$K$1:$BS$1,0)),"")</f>
        <v>0.1371867591693107</v>
      </c>
      <c r="G41" s="192">
        <f>IFERROR(INDEX('Data Annex'!$K$1:$BS$4779,MATCH(G$1&amp;"|"&amp;$B41,'Data Annex'!$K$1:$K$4779,0),MATCH(G$2,'Data Annex'!$K$1:$BS$1,0)),"")</f>
        <v>0.13792791450818034</v>
      </c>
      <c r="H41" s="192">
        <f>IFERROR(INDEX('Data Annex'!$K$1:$BS$4779,MATCH(H$1&amp;"|"&amp;$B41,'Data Annex'!$K$1:$K$4779,0),MATCH(H$2,'Data Annex'!$K$1:$BS$1,0)),"")</f>
        <v>0.20496159042867457</v>
      </c>
      <c r="I41" s="192">
        <f>IFERROR(INDEX('Data Annex'!$K$1:$BS$4779,MATCH(I$1&amp;"|"&amp;$B41,'Data Annex'!$K$1:$K$4779,0),MATCH(I$2,'Data Annex'!$K$1:$BS$1,0)),"")</f>
        <v>0.2443952216792683</v>
      </c>
      <c r="J41" s="196">
        <f>IFERROR(INDEX('Data Annex'!$K$1:$BS$4779,MATCH(J$1&amp;"|"&amp;$B41,'Data Annex'!$K$1:$K$4779,0),MATCH(J$2,'Data Annex'!$K$1:$BS$1,0)),"")</f>
        <v>0.24560512358603079</v>
      </c>
      <c r="K41" s="192">
        <f>IFERROR(INDEX('Data Annex'!$K$1:$BS$4779,MATCH(K$1&amp;"|"&amp;$B41,'Data Annex'!$K$1:$K$4779,0),MATCH(K$2,'Data Annex'!$K$1:$BS$1,0)),"")</f>
        <v>9.55284462847273E-2</v>
      </c>
      <c r="L41" s="192">
        <f>IFERROR(INDEX('Data Annex'!$K$1:$BS$4779,MATCH(L$1&amp;"|"&amp;$B41,'Data Annex'!$K$1:$K$4779,0),MATCH(L$2,'Data Annex'!$K$1:$BS$1,0)),"")</f>
        <v>9.3534474763381573E-2</v>
      </c>
      <c r="M41" s="196">
        <f>IFERROR(INDEX('Data Annex'!$K$1:$BS$4779,MATCH(M$1&amp;"|"&amp;$B41,'Data Annex'!$K$1:$K$4779,0),MATCH(M$2,'Data Annex'!$K$1:$BS$1,0)),"")</f>
        <v>9.3637757926709017E-2</v>
      </c>
      <c r="N41" s="192">
        <f>IFERROR(INDEX('Data Annex'!$K$1:$BS$4779,MATCH(N$1&amp;"|"&amp;$B41,'Data Annex'!$K$1:$K$4779,0),MATCH(N$2,'Data Annex'!$K$1:$BS$1,0)),"")</f>
        <v>6.335519827892982E-3</v>
      </c>
      <c r="O41" s="192">
        <f>IFERROR(INDEX('Data Annex'!$K$1:$BS$4779,MATCH(O$1&amp;"|"&amp;$B41,'Data Annex'!$K$1:$K$4779,0),MATCH(O$2,'Data Annex'!$K$1:$BS$1,0)),"")</f>
        <v>6.6365532942971595E-3</v>
      </c>
      <c r="P41" s="196">
        <f>IFERROR(INDEX('Data Annex'!$K$1:$BS$4779,MATCH(P$1&amp;"|"&amp;$B41,'Data Annex'!$K$1:$K$4779,0),MATCH(P$2,'Data Annex'!$K$1:$BS$1,0)),"")</f>
        <v>6.5214677647495202E-3</v>
      </c>
      <c r="Q41" s="192">
        <f>IFERROR(INDEX('Data Annex'!$K$1:$BS$4779,MATCH(Q$1&amp;"|"&amp;$B41,'Data Annex'!$K$1:$K$4779,0),MATCH(Q$2,'Data Annex'!$K$1:$BS$1,0)),"")</f>
        <v>1.4893337864070596E-2</v>
      </c>
      <c r="R41" s="192">
        <f>IFERROR(INDEX('Data Annex'!$K$1:$BS$4779,MATCH(R$1&amp;"|"&amp;$B41,'Data Annex'!$K$1:$K$4779,0),MATCH(R$2,'Data Annex'!$K$1:$BS$1,0)),"")</f>
        <v>7.8388256811865002E-3</v>
      </c>
      <c r="S41" s="196">
        <f>IFERROR(INDEX('Data Annex'!$K$1:$BS$4779,MATCH(S$1&amp;"|"&amp;$B41,'Data Annex'!$K$1:$K$4779,0),MATCH(S$2,'Data Annex'!$K$1:$BS$1,0)),"")</f>
        <v>5.0553060817057479E-3</v>
      </c>
      <c r="W41"/>
    </row>
    <row r="42" spans="1:23" ht="29.25" customHeight="1" thickBot="1">
      <c r="A42" s="5">
        <v>99</v>
      </c>
      <c r="B42" s="5" t="s">
        <v>34</v>
      </c>
      <c r="C42"/>
      <c r="D42" s="143" t="s">
        <v>4546</v>
      </c>
      <c r="E42" s="269">
        <f>IFERROR(INDEX('Data Annex'!$K$1:$BS$4779,MATCH(E$1&amp;"|"&amp;$B42,'Data Annex'!$K$1:$K$4779,0),MATCH(E$2,'Data Annex'!$K$1:$BS$1,0)),"")</f>
        <v>8.0594685475773462E-2</v>
      </c>
      <c r="F42" s="269">
        <f>IFERROR(INDEX('Data Annex'!$K$1:$BS$4779,MATCH(F$1&amp;"|"&amp;$B42,'Data Annex'!$K$1:$K$4779,0),MATCH(F$2,'Data Annex'!$K$1:$BS$1,0)),"")</f>
        <v>0.10891238473415836</v>
      </c>
      <c r="G42" s="269">
        <f>IFERROR(INDEX('Data Annex'!$K$1:$BS$4779,MATCH(G$1&amp;"|"&amp;$B42,'Data Annex'!$K$1:$K$4779,0),MATCH(G$2,'Data Annex'!$K$1:$BS$1,0)),"")</f>
        <v>0.10273891239414916</v>
      </c>
      <c r="H42" s="269">
        <f>IFERROR(INDEX('Data Annex'!$K$1:$BS$4779,MATCH(H$1&amp;"|"&amp;$B42,'Data Annex'!$K$1:$K$4779,0),MATCH(H$2,'Data Annex'!$K$1:$BS$1,0)),"")</f>
        <v>0.1888180831344338</v>
      </c>
      <c r="I42" s="269">
        <f>IFERROR(INDEX('Data Annex'!$K$1:$BS$4779,MATCH(I$1&amp;"|"&amp;$B42,'Data Annex'!$K$1:$K$4779,0),MATCH(I$2,'Data Annex'!$K$1:$BS$1,0)),"")</f>
        <v>0.21723242768534859</v>
      </c>
      <c r="J42" s="271">
        <f>IFERROR(INDEX('Data Annex'!$K$1:$BS$4779,MATCH(J$1&amp;"|"&amp;$B42,'Data Annex'!$K$1:$K$4779,0),MATCH(J$2,'Data Annex'!$K$1:$BS$1,0)),"")</f>
        <v>0.21762728670767981</v>
      </c>
      <c r="K42" s="269">
        <f>IFERROR(INDEX('Data Annex'!$K$1:$BS$4779,MATCH(K$1&amp;"|"&amp;$B42,'Data Annex'!$K$1:$K$4779,0),MATCH(K$2,'Data Annex'!$K$1:$BS$1,0)),"")</f>
        <v>9.9768992846498331E-2</v>
      </c>
      <c r="L42" s="269">
        <f>IFERROR(INDEX('Data Annex'!$K$1:$BS$4779,MATCH(L$1&amp;"|"&amp;$B42,'Data Annex'!$K$1:$K$4779,0),MATCH(L$2,'Data Annex'!$K$1:$BS$1,0)),"")</f>
        <v>9.6074167661416021E-2</v>
      </c>
      <c r="M42" s="269">
        <f>IFERROR(INDEX('Data Annex'!$K$1:$BS$4779,MATCH(M$1&amp;"|"&amp;$B42,'Data Annex'!$K$1:$K$4779,0),MATCH(M$2,'Data Annex'!$K$1:$BS$1,0)),"")</f>
        <v>9.583829601117376E-2</v>
      </c>
      <c r="N42" s="269">
        <f>IFERROR(INDEX('Data Annex'!$K$1:$BS$4779,MATCH(N$1&amp;"|"&amp;$B42,'Data Annex'!$K$1:$K$4779,0),MATCH(N$2,'Data Annex'!$K$1:$BS$1,0)),"")</f>
        <v>2.369402677961209E-2</v>
      </c>
      <c r="O42" s="269">
        <f>IFERROR(INDEX('Data Annex'!$K$1:$BS$4779,MATCH(O$1&amp;"|"&amp;$B42,'Data Annex'!$K$1:$K$4779,0),MATCH(O$2,'Data Annex'!$K$1:$BS$1,0)),"")</f>
        <v>2.3308634592716215E-2</v>
      </c>
      <c r="P42" s="271">
        <f>IFERROR(INDEX('Data Annex'!$K$1:$BS$4779,MATCH(P$1&amp;"|"&amp;$B42,'Data Annex'!$K$1:$K$4779,0),MATCH(P$2,'Data Annex'!$K$1:$BS$1,0)),"")</f>
        <v>2.2503464178193107E-2</v>
      </c>
      <c r="Q42" s="269">
        <f>IFERROR(INDEX('Data Annex'!$K$1:$BS$4779,MATCH(Q$1&amp;"|"&amp;$B42,'Data Annex'!$K$1:$K$4779,0),MATCH(Q$2,'Data Annex'!$K$1:$BS$1,0)),"")</f>
        <v>1.3772537305934186E-2</v>
      </c>
      <c r="R42" s="269">
        <f>IFERROR(INDEX('Data Annex'!$K$1:$BS$4779,MATCH(R$1&amp;"|"&amp;$B42,'Data Annex'!$K$1:$K$4779,0),MATCH(R$2,'Data Annex'!$K$1:$BS$1,0)),"")</f>
        <v>1.4375065884032919E-2</v>
      </c>
      <c r="S42" s="271">
        <f>IFERROR(INDEX('Data Annex'!$K$1:$BS$4779,MATCH(S$1&amp;"|"&amp;$B42,'Data Annex'!$K$1:$K$4779,0),MATCH(S$2,'Data Annex'!$K$1:$BS$1,0)),"")</f>
        <v>1.308253906845518E-2</v>
      </c>
      <c r="W42"/>
    </row>
    <row r="43" spans="1:23" ht="15" customHeight="1">
      <c r="A43" s="5"/>
      <c r="B43" s="5"/>
      <c r="C43"/>
      <c r="D43" s="172"/>
      <c r="E43" s="232"/>
      <c r="F43" s="232"/>
      <c r="G43" s="232"/>
      <c r="H43" s="232"/>
      <c r="I43" s="232"/>
      <c r="J43" s="232"/>
      <c r="K43" s="232"/>
      <c r="L43" s="232"/>
      <c r="M43" s="232"/>
      <c r="N43" s="232"/>
      <c r="O43" s="232"/>
      <c r="P43" s="232"/>
      <c r="Q43" s="232"/>
      <c r="R43" s="232"/>
      <c r="S43" s="232"/>
      <c r="T43" s="232"/>
      <c r="U43" s="232"/>
      <c r="V43" s="232"/>
      <c r="W43"/>
    </row>
    <row r="44" spans="1:23" ht="15" customHeight="1">
      <c r="A44" s="5"/>
      <c r="B44" s="5"/>
      <c r="C44"/>
      <c r="D44" s="188"/>
      <c r="E44" s="2" t="s">
        <v>4869</v>
      </c>
      <c r="F44" s="2" t="s">
        <v>4869</v>
      </c>
      <c r="G44" s="2" t="s">
        <v>4869</v>
      </c>
      <c r="H44" s="2" t="s">
        <v>4901</v>
      </c>
      <c r="I44" s="2" t="s">
        <v>4901</v>
      </c>
      <c r="J44" s="2" t="s">
        <v>4901</v>
      </c>
      <c r="K44" s="2" t="s">
        <v>4933</v>
      </c>
      <c r="L44" s="2" t="s">
        <v>4933</v>
      </c>
      <c r="M44" s="2" t="s">
        <v>4933</v>
      </c>
      <c r="N44" s="2" t="s">
        <v>4965</v>
      </c>
      <c r="O44" s="2" t="s">
        <v>4965</v>
      </c>
      <c r="P44" s="2" t="s">
        <v>4965</v>
      </c>
      <c r="Q44" s="2" t="s">
        <v>6152</v>
      </c>
      <c r="R44" s="232" t="s">
        <v>6152</v>
      </c>
      <c r="S44" s="232" t="s">
        <v>6152</v>
      </c>
      <c r="T44" s="2" t="s">
        <v>4997</v>
      </c>
      <c r="U44" s="232" t="s">
        <v>4997</v>
      </c>
      <c r="V44" s="232" t="s">
        <v>4997</v>
      </c>
      <c r="W44"/>
    </row>
    <row r="45" spans="1:23" ht="15" customHeight="1">
      <c r="A45" s="5"/>
      <c r="B45" s="5"/>
      <c r="C45"/>
      <c r="D45" s="232"/>
      <c r="E45" s="243">
        <f t="shared" ref="E45:V45" si="1">TEXT(E50,"YYYYMM")+0</f>
        <v>202212</v>
      </c>
      <c r="F45" s="243">
        <f t="shared" si="1"/>
        <v>202309</v>
      </c>
      <c r="G45" s="243">
        <f t="shared" si="1"/>
        <v>202312</v>
      </c>
      <c r="H45" s="243">
        <f t="shared" si="1"/>
        <v>202212</v>
      </c>
      <c r="I45" s="243">
        <f t="shared" si="1"/>
        <v>202309</v>
      </c>
      <c r="J45" s="243">
        <f t="shared" si="1"/>
        <v>202312</v>
      </c>
      <c r="K45" s="243">
        <f t="shared" si="1"/>
        <v>202212</v>
      </c>
      <c r="L45" s="243">
        <f t="shared" si="1"/>
        <v>202309</v>
      </c>
      <c r="M45" s="243">
        <f t="shared" si="1"/>
        <v>202312</v>
      </c>
      <c r="N45" s="243">
        <f t="shared" si="1"/>
        <v>202212</v>
      </c>
      <c r="O45" s="243">
        <f t="shared" si="1"/>
        <v>202309</v>
      </c>
      <c r="P45" s="243">
        <f t="shared" si="1"/>
        <v>202312</v>
      </c>
      <c r="Q45" s="243">
        <f t="shared" si="1"/>
        <v>202212</v>
      </c>
      <c r="R45" s="243">
        <f t="shared" si="1"/>
        <v>202309</v>
      </c>
      <c r="S45" s="243">
        <f t="shared" si="1"/>
        <v>202312</v>
      </c>
      <c r="T45" s="243">
        <f t="shared" si="1"/>
        <v>202212</v>
      </c>
      <c r="U45" s="243">
        <f t="shared" si="1"/>
        <v>202309</v>
      </c>
      <c r="V45" s="243">
        <f t="shared" si="1"/>
        <v>202312</v>
      </c>
      <c r="W45"/>
    </row>
    <row r="46" spans="1:23" ht="15" customHeight="1">
      <c r="A46" s="5"/>
      <c r="B46" s="5"/>
      <c r="C46" s="171"/>
      <c r="D46" s="529" t="s">
        <v>5258</v>
      </c>
      <c r="E46" s="529"/>
      <c r="F46" s="529"/>
      <c r="G46" s="529"/>
      <c r="H46" s="529"/>
      <c r="I46" s="529"/>
      <c r="J46" s="529"/>
      <c r="K46" s="529"/>
      <c r="L46" s="529"/>
      <c r="M46" s="529"/>
      <c r="N46" s="529"/>
      <c r="O46" s="529"/>
      <c r="P46" s="529"/>
      <c r="Q46" s="529"/>
      <c r="R46" s="529"/>
      <c r="S46" s="529"/>
      <c r="T46" s="529"/>
      <c r="U46" s="529"/>
      <c r="V46" s="529"/>
      <c r="W46"/>
    </row>
    <row r="47" spans="1:23" ht="15" customHeight="1">
      <c r="A47" s="5"/>
      <c r="B47" s="5"/>
      <c r="C47" s="1"/>
      <c r="D47" s="529"/>
      <c r="E47" s="529"/>
      <c r="F47" s="529"/>
      <c r="G47" s="529"/>
      <c r="H47" s="529"/>
      <c r="I47" s="529"/>
      <c r="J47" s="529"/>
      <c r="K47" s="529"/>
      <c r="L47" s="529"/>
      <c r="M47" s="529"/>
      <c r="N47" s="529"/>
      <c r="O47" s="529"/>
      <c r="P47" s="529"/>
      <c r="Q47" s="529"/>
      <c r="R47" s="529"/>
      <c r="S47" s="529"/>
      <c r="T47" s="529"/>
      <c r="U47" s="529"/>
      <c r="V47" s="529"/>
      <c r="W47"/>
    </row>
    <row r="48" spans="1:23" ht="18" hidden="1">
      <c r="A48" s="5"/>
      <c r="B48" s="5"/>
      <c r="C48" s="1"/>
      <c r="D48" s="331" t="s">
        <v>111</v>
      </c>
      <c r="E48" s="332"/>
      <c r="F48" s="332"/>
      <c r="G48" s="332"/>
      <c r="H48" s="332"/>
      <c r="I48" s="332"/>
      <c r="J48" s="332"/>
      <c r="K48" s="332"/>
      <c r="L48" s="332"/>
      <c r="M48" s="332"/>
      <c r="N48" s="332"/>
      <c r="O48" s="332"/>
      <c r="P48" s="332"/>
      <c r="Q48" s="332"/>
      <c r="R48" s="332"/>
      <c r="S48" s="332"/>
      <c r="T48" s="332"/>
      <c r="U48" s="332"/>
      <c r="V48" s="332"/>
      <c r="W48"/>
    </row>
    <row r="49" spans="1:23" ht="74.25" customHeight="1">
      <c r="A49" s="5"/>
      <c r="B49" s="5"/>
      <c r="C49" s="1"/>
      <c r="D49" s="214"/>
      <c r="E49" s="516" t="s">
        <v>5259</v>
      </c>
      <c r="F49" s="516"/>
      <c r="G49" s="517"/>
      <c r="H49" s="515" t="s">
        <v>5260</v>
      </c>
      <c r="I49" s="516"/>
      <c r="J49" s="517"/>
      <c r="K49" s="515" t="s">
        <v>5261</v>
      </c>
      <c r="L49" s="516"/>
      <c r="M49" s="517"/>
      <c r="N49" s="515" t="s">
        <v>5262</v>
      </c>
      <c r="O49" s="516"/>
      <c r="P49" s="517"/>
      <c r="Q49" s="590" t="s">
        <v>6151</v>
      </c>
      <c r="R49" s="590"/>
      <c r="S49" s="591"/>
      <c r="T49" s="515" t="s">
        <v>5263</v>
      </c>
      <c r="U49" s="516"/>
      <c r="V49" s="517"/>
      <c r="W49"/>
    </row>
    <row r="50" spans="1:23" s="381" customFormat="1" ht="18">
      <c r="A50" s="5"/>
      <c r="B50" s="5"/>
      <c r="C50" s="1"/>
      <c r="D50" s="177"/>
      <c r="E50" s="216">
        <f>EOMONTH($A$3,-12)</f>
        <v>44926</v>
      </c>
      <c r="F50" s="216">
        <f>EOMONTH($A$3,-3)</f>
        <v>45199</v>
      </c>
      <c r="G50" s="216">
        <f>$A$3</f>
        <v>45261</v>
      </c>
      <c r="H50" s="216">
        <f>EOMONTH($A$3,-12)</f>
        <v>44926</v>
      </c>
      <c r="I50" s="216">
        <f>EOMONTH($A$3,-3)</f>
        <v>45199</v>
      </c>
      <c r="J50" s="218">
        <f>$A$3</f>
        <v>45261</v>
      </c>
      <c r="K50" s="216">
        <f>EOMONTH($A$3,-12)</f>
        <v>44926</v>
      </c>
      <c r="L50" s="216">
        <f>EOMONTH($A$3,-3)</f>
        <v>45199</v>
      </c>
      <c r="M50" s="216">
        <f>$A$3</f>
        <v>45261</v>
      </c>
      <c r="N50" s="216">
        <f>EOMONTH($A$3,-12)</f>
        <v>44926</v>
      </c>
      <c r="O50" s="216">
        <f>EOMONTH($A$3,-3)</f>
        <v>45199</v>
      </c>
      <c r="P50" s="218">
        <f>$A$3</f>
        <v>45261</v>
      </c>
      <c r="Q50" s="216">
        <f>EOMONTH($A$3,-12)</f>
        <v>44926</v>
      </c>
      <c r="R50" s="216">
        <f>EOMONTH($A$3,-3)</f>
        <v>45199</v>
      </c>
      <c r="S50" s="218">
        <f>$A$3</f>
        <v>45261</v>
      </c>
      <c r="T50" s="216">
        <f>EOMONTH($A$3,-12)</f>
        <v>44926</v>
      </c>
      <c r="U50" s="216">
        <f>EOMONTH($A$3,-3)</f>
        <v>45199</v>
      </c>
      <c r="V50" s="218">
        <f>$A$3</f>
        <v>45261</v>
      </c>
      <c r="W50" s="13"/>
    </row>
    <row r="51" spans="1:23" ht="21" customHeight="1">
      <c r="A51" s="5">
        <v>1</v>
      </c>
      <c r="B51" s="5" t="s">
        <v>13</v>
      </c>
      <c r="C51"/>
      <c r="D51" s="204" t="s">
        <v>13</v>
      </c>
      <c r="E51" s="194">
        <f>IFERROR(INDEX('Data Annex'!$K$1:$BS$4779,MATCH(E$44&amp;"|"&amp;$B51,'Data Annex'!$K$1:$K$4779,0),MATCH(E$45,'Data Annex'!$K$1:$BS$1,0)),"")</f>
        <v>9.4849091160607926E-2</v>
      </c>
      <c r="F51" s="194">
        <f>IFERROR(INDEX('Data Annex'!$K$1:$BS$4779,MATCH(F$44&amp;"|"&amp;$B51,'Data Annex'!$K$1:$K$4779,0),MATCH(F$45,'Data Annex'!$K$1:$BS$1,0)),"")</f>
        <v>9.7343933761122325E-2</v>
      </c>
      <c r="G51" s="194">
        <f>IFERROR(INDEX('Data Annex'!$K$1:$BS$4779,MATCH(G$44&amp;"|"&amp;$B51,'Data Annex'!$K$1:$K$4779,0),MATCH(G$45,'Data Annex'!$K$1:$BS$1,0)),"")</f>
        <v>0.10005785567865152</v>
      </c>
      <c r="H51" s="194">
        <f>IFERROR(INDEX('Data Annex'!$K$1:$BS$4779,MATCH(H$44&amp;"|"&amp;$B51,'Data Annex'!$K$1:$K$4779,0),MATCH(H$45,'Data Annex'!$K$1:$BS$1,0)),"")</f>
        <v>7.6621483580195146E-2</v>
      </c>
      <c r="I51" s="194">
        <f>IFERROR(INDEX('Data Annex'!$K$1:$BS$4779,MATCH(I$44&amp;"|"&amp;$B51,'Data Annex'!$K$1:$K$4779,0),MATCH(I$45,'Data Annex'!$K$1:$BS$1,0)),"")</f>
        <v>7.4040958138680432E-2</v>
      </c>
      <c r="J51" s="195">
        <f>IFERROR(INDEX('Data Annex'!$K$1:$BS$4779,MATCH(J$44&amp;"|"&amp;$B51,'Data Annex'!$K$1:$K$4779,0),MATCH(J$45,'Data Annex'!$K$1:$BS$1,0)),"")</f>
        <v>7.5490319420348714E-2</v>
      </c>
      <c r="K51" s="194">
        <f>IFERROR(INDEX('Data Annex'!$K$1:$BS$4779,MATCH(K$44&amp;"|"&amp;$B51,'Data Annex'!$K$1:$K$4779,0),MATCH(K$45,'Data Annex'!$K$1:$BS$1,0)),"")</f>
        <v>7.8604975831620492E-3</v>
      </c>
      <c r="L51" s="194">
        <f>IFERROR(INDEX('Data Annex'!$K$1:$BS$4779,MATCH(L$44&amp;"|"&amp;$B51,'Data Annex'!$K$1:$K$4779,0),MATCH(L$45,'Data Annex'!$K$1:$BS$1,0)),"")</f>
        <v>1.0899136886750337E-2</v>
      </c>
      <c r="M51" s="194">
        <f>IFERROR(INDEX('Data Annex'!$K$1:$BS$4779,MATCH(M$44&amp;"|"&amp;$B51,'Data Annex'!$K$1:$K$4779,0),MATCH(M$45,'Data Annex'!$K$1:$BS$1,0)),"")</f>
        <v>1.2423511249149298E-2</v>
      </c>
      <c r="N51" s="194">
        <f>IFERROR(INDEX('Data Annex'!$K$1:$BS$4779,MATCH(N$44&amp;"|"&amp;$B51,'Data Annex'!$K$1:$K$4779,0),MATCH(N$45,'Data Annex'!$K$1:$BS$1,0)),"")</f>
        <v>2.8070346977611575E-2</v>
      </c>
      <c r="O51" s="194">
        <f>IFERROR(INDEX('Data Annex'!$K$1:$BS$4779,MATCH(O$44&amp;"|"&amp;$B51,'Data Annex'!$K$1:$K$4779,0),MATCH(O$45,'Data Annex'!$K$1:$BS$1,0)),"")</f>
        <v>1.0833035388801116E-2</v>
      </c>
      <c r="P51" s="195">
        <f>IFERROR(INDEX('Data Annex'!$K$1:$BS$4779,MATCH(P$44&amp;"|"&amp;$B51,'Data Annex'!$K$1:$K$4779,0),MATCH(P$45,'Data Annex'!$K$1:$BS$1,0)),"")</f>
        <v>1.4845205380749255E-2</v>
      </c>
      <c r="Q51" s="194">
        <f>IFERROR(INDEX('Data Annex'!$K$1:$BS$4779,MATCH(Q$44&amp;"|"&amp;$B51,'Data Annex'!$K$1:$K$4779,0),MATCH(Q$45,'Data Annex'!$K$1:$BS$1,0)),"")</f>
        <v>1.092423502803342E-2</v>
      </c>
      <c r="R51" s="194">
        <f>IFERROR(INDEX('Data Annex'!$K$1:$BS$4779,MATCH(R$44&amp;"|"&amp;$B51,'Data Annex'!$K$1:$K$4779,0),MATCH(R$45,'Data Annex'!$K$1:$BS$1,0)),"")</f>
        <v>1.0392892918618503E-2</v>
      </c>
      <c r="S51" s="195">
        <f>IFERROR(INDEX('Data Annex'!$K$1:$BS$4779,MATCH(S$44&amp;"|"&amp;$B51,'Data Annex'!$K$1:$K$4779,0),MATCH(S$45,'Data Annex'!$K$1:$BS$1,0)),"")</f>
        <v>7.8634978825181476E-3</v>
      </c>
      <c r="T51" s="194">
        <f>IFERROR(INDEX('Data Annex'!$K$1:$BS$4779,MATCH(T$44&amp;"|"&amp;$B51,'Data Annex'!$K$1:$K$4779,0),MATCH(T$45,'Data Annex'!$K$1:$BS$1,0)),"")</f>
        <v>1.7151633159295115E-2</v>
      </c>
      <c r="U51" s="194">
        <f>IFERROR(INDEX('Data Annex'!$K$1:$BS$4779,MATCH(U$44&amp;"|"&amp;$B51,'Data Annex'!$K$1:$K$4779,0),MATCH(U$45,'Data Annex'!$K$1:$BS$1,0)),"")</f>
        <v>2.035427253008127E-2</v>
      </c>
      <c r="V51" s="195">
        <f>IFERROR(INDEX('Data Annex'!$K$1:$BS$4779,MATCH(V$44&amp;"|"&amp;$B51,'Data Annex'!$K$1:$K$4779,0),MATCH(V$45,'Data Annex'!$K$1:$BS$1,0)),"")</f>
        <v>2.3957868251066265E-2</v>
      </c>
      <c r="W51"/>
    </row>
    <row r="52" spans="1:23" ht="21" customHeight="1">
      <c r="A52" s="5">
        <v>2</v>
      </c>
      <c r="B52" s="5" t="s">
        <v>14</v>
      </c>
      <c r="C52"/>
      <c r="D52" s="204" t="s">
        <v>14</v>
      </c>
      <c r="E52" s="192">
        <f>IFERROR(INDEX('Data Annex'!$K$1:$BS$4779,MATCH(E$44&amp;"|"&amp;$B52,'Data Annex'!$K$1:$K$4779,0),MATCH(E$45,'Data Annex'!$K$1:$BS$1,0)),"")</f>
        <v>7.2481607639365855E-2</v>
      </c>
      <c r="F52" s="192">
        <f>IFERROR(INDEX('Data Annex'!$K$1:$BS$4779,MATCH(F$44&amp;"|"&amp;$B52,'Data Annex'!$K$1:$K$4779,0),MATCH(F$45,'Data Annex'!$K$1:$BS$1,0)),"")</f>
        <v>7.3206476848263993E-2</v>
      </c>
      <c r="G52" s="192">
        <f>IFERROR(INDEX('Data Annex'!$K$1:$BS$4779,MATCH(G$44&amp;"|"&amp;$B52,'Data Annex'!$K$1:$K$4779,0),MATCH(G$45,'Data Annex'!$K$1:$BS$1,0)),"")</f>
        <v>7.3284413052544545E-2</v>
      </c>
      <c r="H52" s="192">
        <f>IFERROR(INDEX('Data Annex'!$K$1:$BS$4779,MATCH(H$44&amp;"|"&amp;$B52,'Data Annex'!$K$1:$K$4779,0),MATCH(H$45,'Data Annex'!$K$1:$BS$1,0)),"")</f>
        <v>6.8317403136036584E-2</v>
      </c>
      <c r="I52" s="192">
        <f>IFERROR(INDEX('Data Annex'!$K$1:$BS$4779,MATCH(I$44&amp;"|"&amp;$B52,'Data Annex'!$K$1:$K$4779,0),MATCH(I$45,'Data Annex'!$K$1:$BS$1,0)),"")</f>
        <v>7.1810063543354466E-2</v>
      </c>
      <c r="J52" s="196">
        <f>IFERROR(INDEX('Data Annex'!$K$1:$BS$4779,MATCH(J$44&amp;"|"&amp;$B52,'Data Annex'!$K$1:$K$4779,0),MATCH(J$45,'Data Annex'!$K$1:$BS$1,0)),"")</f>
        <v>7.385502089274211E-2</v>
      </c>
      <c r="K52" s="192">
        <f>IFERROR(INDEX('Data Annex'!$K$1:$BS$4779,MATCH(K$44&amp;"|"&amp;$B52,'Data Annex'!$K$1:$K$4779,0),MATCH(K$45,'Data Annex'!$K$1:$BS$1,0)),"")</f>
        <v>2.4696148707204946E-3</v>
      </c>
      <c r="L52" s="192">
        <f>IFERROR(INDEX('Data Annex'!$K$1:$BS$4779,MATCH(L$44&amp;"|"&amp;$B52,'Data Annex'!$K$1:$K$4779,0),MATCH(L$45,'Data Annex'!$K$1:$BS$1,0)),"")</f>
        <v>-2.1878585002986935E-3</v>
      </c>
      <c r="M52" s="196">
        <f>IFERROR(INDEX('Data Annex'!$K$1:$BS$4779,MATCH(M$44&amp;"|"&amp;$B52,'Data Annex'!$K$1:$K$4779,0),MATCH(M$45,'Data Annex'!$K$1:$BS$1,0)),"")</f>
        <v>-1.4927660595995195E-3</v>
      </c>
      <c r="N52" s="192">
        <f>IFERROR(INDEX('Data Annex'!$K$1:$BS$4779,MATCH(N$44&amp;"|"&amp;$B52,'Data Annex'!$K$1:$K$4779,0),MATCH(N$45,'Data Annex'!$K$1:$BS$1,0)),"")</f>
        <v>9.2286885343676583E-3</v>
      </c>
      <c r="O52" s="192">
        <f>IFERROR(INDEX('Data Annex'!$K$1:$BS$4779,MATCH(O$44&amp;"|"&amp;$B52,'Data Annex'!$K$1:$K$4779,0),MATCH(O$45,'Data Annex'!$K$1:$BS$1,0)),"")</f>
        <v>5.0326792688751695E-3</v>
      </c>
      <c r="P52" s="196">
        <f>IFERROR(INDEX('Data Annex'!$K$1:$BS$4779,MATCH(P$44&amp;"|"&amp;$B52,'Data Annex'!$K$1:$K$4779,0),MATCH(P$45,'Data Annex'!$K$1:$BS$1,0)),"")</f>
        <v>5.6415311304461565E-3</v>
      </c>
      <c r="Q52" s="192">
        <f>IFERROR(INDEX('Data Annex'!$K$1:$BS$4779,MATCH(Q$44&amp;"|"&amp;$B52,'Data Annex'!$K$1:$K$4779,0),MATCH(Q$45,'Data Annex'!$K$1:$BS$1,0)),"")</f>
        <v>1.1934141992472376E-2</v>
      </c>
      <c r="R52" s="192">
        <f>IFERROR(INDEX('Data Annex'!$K$1:$BS$4779,MATCH(R$44&amp;"|"&amp;$B52,'Data Annex'!$K$1:$K$4779,0),MATCH(R$45,'Data Annex'!$K$1:$BS$1,0)),"")</f>
        <v>1.4186850511861492E-2</v>
      </c>
      <c r="S52" s="196">
        <f>IFERROR(INDEX('Data Annex'!$K$1:$BS$4779,MATCH(S$44&amp;"|"&amp;$B52,'Data Annex'!$K$1:$K$4779,0),MATCH(S$45,'Data Annex'!$K$1:$BS$1,0)),"")</f>
        <v>1.0666025757495262E-2</v>
      </c>
      <c r="T52" s="192">
        <f>IFERROR(INDEX('Data Annex'!$K$1:$BS$4779,MATCH(T$44&amp;"|"&amp;$B52,'Data Annex'!$K$1:$K$4779,0),MATCH(T$45,'Data Annex'!$K$1:$BS$1,0)),"")</f>
        <v>-1.0250236245131022E-2</v>
      </c>
      <c r="U52" s="192">
        <f>IFERROR(INDEX('Data Annex'!$K$1:$BS$4779,MATCH(U$44&amp;"|"&amp;$B52,'Data Annex'!$K$1:$K$4779,0),MATCH(U$45,'Data Annex'!$K$1:$BS$1,0)),"")</f>
        <v>-1.115714463236062E-2</v>
      </c>
      <c r="V52" s="196">
        <f>IFERROR(INDEX('Data Annex'!$K$1:$BS$4779,MATCH(V$44&amp;"|"&amp;$B52,'Data Annex'!$K$1:$K$4779,0),MATCH(V$45,'Data Annex'!$K$1:$BS$1,0)),"")</f>
        <v>-5.5951272830465403E-3</v>
      </c>
      <c r="W52"/>
    </row>
    <row r="53" spans="1:23" ht="21" customHeight="1">
      <c r="A53" s="5">
        <v>3</v>
      </c>
      <c r="B53" s="5" t="s">
        <v>92</v>
      </c>
      <c r="C53"/>
      <c r="D53" s="204" t="s">
        <v>92</v>
      </c>
      <c r="E53" s="194">
        <f>IFERROR(INDEX('Data Annex'!$K$1:$BS$4779,MATCH(E$44&amp;"|"&amp;$B53,'Data Annex'!$K$1:$K$4779,0),MATCH(E$45,'Data Annex'!$K$1:$BS$1,0)),"")</f>
        <v>5.6059586410816049E-2</v>
      </c>
      <c r="F53" s="194">
        <f>IFERROR(INDEX('Data Annex'!$K$1:$BS$4779,MATCH(F$44&amp;"|"&amp;$B53,'Data Annex'!$K$1:$K$4779,0),MATCH(F$45,'Data Annex'!$K$1:$BS$1,0)),"")</f>
        <v>6.2254031472717901E-2</v>
      </c>
      <c r="G53" s="194">
        <f>IFERROR(INDEX('Data Annex'!$K$1:$BS$4779,MATCH(G$44&amp;"|"&amp;$B53,'Data Annex'!$K$1:$K$4779,0),MATCH(G$45,'Data Annex'!$K$1:$BS$1,0)),"")</f>
        <v>6.3304546398491895E-2</v>
      </c>
      <c r="H53" s="194">
        <f>IFERROR(INDEX('Data Annex'!$K$1:$BS$4779,MATCH(H$44&amp;"|"&amp;$B53,'Data Annex'!$K$1:$K$4779,0),MATCH(H$45,'Data Annex'!$K$1:$BS$1,0)),"")</f>
        <v>5.5611051829734991E-2</v>
      </c>
      <c r="I53" s="194">
        <f>IFERROR(INDEX('Data Annex'!$K$1:$BS$4779,MATCH(I$44&amp;"|"&amp;$B53,'Data Annex'!$K$1:$K$4779,0),MATCH(I$45,'Data Annex'!$K$1:$BS$1,0)),"")</f>
        <v>6.4898162806506718E-2</v>
      </c>
      <c r="J53" s="195">
        <f>IFERROR(INDEX('Data Annex'!$K$1:$BS$4779,MATCH(J$44&amp;"|"&amp;$B53,'Data Annex'!$K$1:$K$4779,0),MATCH(J$45,'Data Annex'!$K$1:$BS$1,0)),"")</f>
        <v>6.6314775881467128E-2</v>
      </c>
      <c r="K53" s="194">
        <f>IFERROR(INDEX('Data Annex'!$K$1:$BS$4779,MATCH(K$44&amp;"|"&amp;$B53,'Data Annex'!$K$1:$K$4779,0),MATCH(K$45,'Data Annex'!$K$1:$BS$1,0)),"")</f>
        <v>2.6637098340845096E-3</v>
      </c>
      <c r="L53" s="194">
        <f>IFERROR(INDEX('Data Annex'!$K$1:$BS$4779,MATCH(L$44&amp;"|"&amp;$B53,'Data Annex'!$K$1:$K$4779,0),MATCH(L$45,'Data Annex'!$K$1:$BS$1,0)),"")</f>
        <v>-5.2685195394941708E-3</v>
      </c>
      <c r="M53" s="194">
        <f>IFERROR(INDEX('Data Annex'!$K$1:$BS$4779,MATCH(M$44&amp;"|"&amp;$B53,'Data Annex'!$K$1:$K$4779,0),MATCH(M$45,'Data Annex'!$K$1:$BS$1,0)),"")</f>
        <v>-4.2128626084740167E-4</v>
      </c>
      <c r="N53" s="194">
        <f>IFERROR(INDEX('Data Annex'!$K$1:$BS$4779,MATCH(N$44&amp;"|"&amp;$B53,'Data Annex'!$K$1:$K$4779,0),MATCH(N$45,'Data Annex'!$K$1:$BS$1,0)),"")</f>
        <v>2.5476296633986768E-2</v>
      </c>
      <c r="O53" s="194">
        <f>IFERROR(INDEX('Data Annex'!$K$1:$BS$4779,MATCH(O$44&amp;"|"&amp;$B53,'Data Annex'!$K$1:$K$4779,0),MATCH(O$45,'Data Annex'!$K$1:$BS$1,0)),"")</f>
        <v>-1.8551959355743561E-3</v>
      </c>
      <c r="P53" s="195">
        <f>IFERROR(INDEX('Data Annex'!$K$1:$BS$4779,MATCH(P$44&amp;"|"&amp;$B53,'Data Annex'!$K$1:$K$4779,0),MATCH(P$45,'Data Annex'!$K$1:$BS$1,0)),"")</f>
        <v>1.9808131458203225E-3</v>
      </c>
      <c r="Q53" s="194">
        <f>IFERROR(INDEX('Data Annex'!$K$1:$BS$4779,MATCH(Q$44&amp;"|"&amp;$B53,'Data Annex'!$K$1:$K$4779,0),MATCH(Q$45,'Data Annex'!$K$1:$BS$1,0)),"")</f>
        <v>1.0243376489061892E-2</v>
      </c>
      <c r="R53" s="194">
        <f>IFERROR(INDEX('Data Annex'!$K$1:$BS$4779,MATCH(R$44&amp;"|"&amp;$B53,'Data Annex'!$K$1:$K$4779,0),MATCH(R$45,'Data Annex'!$K$1:$BS$1,0)),"")</f>
        <v>1.541767196206977E-2</v>
      </c>
      <c r="S53" s="195">
        <f>IFERROR(INDEX('Data Annex'!$K$1:$BS$4779,MATCH(S$44&amp;"|"&amp;$B53,'Data Annex'!$K$1:$K$4779,0),MATCH(S$45,'Data Annex'!$K$1:$BS$1,0)),"")</f>
        <v>1.1239034561595506E-2</v>
      </c>
      <c r="T53" s="194">
        <f>IFERROR(INDEX('Data Annex'!$K$1:$BS$4779,MATCH(T$44&amp;"|"&amp;$B53,'Data Annex'!$K$1:$K$4779,0),MATCH(T$45,'Data Annex'!$K$1:$BS$1,0)),"")</f>
        <v>1.2341213581613756E-2</v>
      </c>
      <c r="U53" s="194">
        <f>IFERROR(INDEX('Data Annex'!$K$1:$BS$4779,MATCH(U$44&amp;"|"&amp;$B53,'Data Annex'!$K$1:$K$4779,0),MATCH(U$45,'Data Annex'!$K$1:$BS$1,0)),"")</f>
        <v>2.5265807491799793E-2</v>
      </c>
      <c r="V53" s="195">
        <f>IFERROR(INDEX('Data Annex'!$K$1:$BS$4779,MATCH(V$44&amp;"|"&amp;$B53,'Data Annex'!$K$1:$K$4779,0),MATCH(V$45,'Data Annex'!$K$1:$BS$1,0)),"")</f>
        <v>2.4854162020362239E-2</v>
      </c>
      <c r="W53"/>
    </row>
    <row r="54" spans="1:23" ht="21" customHeight="1">
      <c r="A54" s="5">
        <v>4</v>
      </c>
      <c r="B54" s="5" t="s">
        <v>15</v>
      </c>
      <c r="C54"/>
      <c r="D54" s="204" t="s">
        <v>15</v>
      </c>
      <c r="E54" s="192">
        <f>IFERROR(INDEX('Data Annex'!$K$1:$BS$4779,MATCH(E$44&amp;"|"&amp;$B54,'Data Annex'!$K$1:$K$4779,0),MATCH(E$45,'Data Annex'!$K$1:$BS$1,0)),"")</f>
        <v>0.14222949417296357</v>
      </c>
      <c r="F54" s="192">
        <f>IFERROR(INDEX('Data Annex'!$K$1:$BS$4779,MATCH(F$44&amp;"|"&amp;$B54,'Data Annex'!$K$1:$K$4779,0),MATCH(F$45,'Data Annex'!$K$1:$BS$1,0)),"")</f>
        <v>9.4344262845764942E-2</v>
      </c>
      <c r="G54" s="192">
        <f>IFERROR(INDEX('Data Annex'!$K$1:$BS$4779,MATCH(G$44&amp;"|"&amp;$B54,'Data Annex'!$K$1:$K$4779,0),MATCH(G$45,'Data Annex'!$K$1:$BS$1,0)),"")</f>
        <v>9.1433696465526432E-2</v>
      </c>
      <c r="H54" s="192">
        <f>IFERROR(INDEX('Data Annex'!$K$1:$BS$4779,MATCH(H$44&amp;"|"&amp;$B54,'Data Annex'!$K$1:$K$4779,0),MATCH(H$45,'Data Annex'!$K$1:$BS$1,0)),"")</f>
        <v>0.11684345053257141</v>
      </c>
      <c r="I54" s="192">
        <f>IFERROR(INDEX('Data Annex'!$K$1:$BS$4779,MATCH(I$44&amp;"|"&amp;$B54,'Data Annex'!$K$1:$K$4779,0),MATCH(I$45,'Data Annex'!$K$1:$BS$1,0)),"")</f>
        <v>8.1037703136488143E-2</v>
      </c>
      <c r="J54" s="196">
        <f>IFERROR(INDEX('Data Annex'!$K$1:$BS$4779,MATCH(J$44&amp;"|"&amp;$B54,'Data Annex'!$K$1:$K$4779,0),MATCH(J$45,'Data Annex'!$K$1:$BS$1,0)),"")</f>
        <v>8.3371729014819818E-2</v>
      </c>
      <c r="K54" s="192">
        <f>IFERROR(INDEX('Data Annex'!$K$1:$BS$4779,MATCH(K$44&amp;"|"&amp;$B54,'Data Annex'!$K$1:$K$4779,0),MATCH(K$45,'Data Annex'!$K$1:$BS$1,0)),"")</f>
        <v>3.785523939105139E-3</v>
      </c>
      <c r="L54" s="192">
        <f>IFERROR(INDEX('Data Annex'!$K$1:$BS$4779,MATCH(L$44&amp;"|"&amp;$B54,'Data Annex'!$K$1:$K$4779,0),MATCH(L$45,'Data Annex'!$K$1:$BS$1,0)),"")</f>
        <v>1.0942435525568426E-2</v>
      </c>
      <c r="M54" s="196">
        <f>IFERROR(INDEX('Data Annex'!$K$1:$BS$4779,MATCH(M$44&amp;"|"&amp;$B54,'Data Annex'!$K$1:$K$4779,0),MATCH(M$45,'Data Annex'!$K$1:$BS$1,0)),"")</f>
        <v>7.765445888070213E-3</v>
      </c>
      <c r="N54" s="192">
        <f>IFERROR(INDEX('Data Annex'!$K$1:$BS$4779,MATCH(N$44&amp;"|"&amp;$B54,'Data Annex'!$K$1:$K$4779,0),MATCH(N$45,'Data Annex'!$K$1:$BS$1,0)),"")</f>
        <v>2.568836797753005E-2</v>
      </c>
      <c r="O54" s="192">
        <f>IFERROR(INDEX('Data Annex'!$K$1:$BS$4779,MATCH(O$44&amp;"|"&amp;$B54,'Data Annex'!$K$1:$K$4779,0),MATCH(O$45,'Data Annex'!$K$1:$BS$1,0)),"")</f>
        <v>3.1088684056825786E-2</v>
      </c>
      <c r="P54" s="196">
        <f>IFERROR(INDEX('Data Annex'!$K$1:$BS$4779,MATCH(P$44&amp;"|"&amp;$B54,'Data Annex'!$K$1:$K$4779,0),MATCH(P$45,'Data Annex'!$K$1:$BS$1,0)),"")</f>
        <v>2.8020849611115631E-2</v>
      </c>
      <c r="Q54" s="192">
        <f>IFERROR(INDEX('Data Annex'!$K$1:$BS$4779,MATCH(Q$44&amp;"|"&amp;$B54,'Data Annex'!$K$1:$K$4779,0),MATCH(Q$45,'Data Annex'!$K$1:$BS$1,0)),"")</f>
        <v>1.3715855540749977E-2</v>
      </c>
      <c r="R54" s="192">
        <f>IFERROR(INDEX('Data Annex'!$K$1:$BS$4779,MATCH(R$44&amp;"|"&amp;$B54,'Data Annex'!$K$1:$K$4779,0),MATCH(R$45,'Data Annex'!$K$1:$BS$1,0)),"")</f>
        <v>1.4254986464864059E-2</v>
      </c>
      <c r="S54" s="196">
        <f>IFERROR(INDEX('Data Annex'!$K$1:$BS$4779,MATCH(S$44&amp;"|"&amp;$B54,'Data Annex'!$K$1:$K$4779,0),MATCH(S$45,'Data Annex'!$K$1:$BS$1,0)),"")</f>
        <v>1.3385474379314694E-2</v>
      </c>
      <c r="T54" s="192">
        <f>IFERROR(INDEX('Data Annex'!$K$1:$BS$4779,MATCH(T$44&amp;"|"&amp;$B54,'Data Annex'!$K$1:$K$4779,0),MATCH(T$45,'Data Annex'!$K$1:$BS$1,0)),"")</f>
        <v>2.5519671470305264E-2</v>
      </c>
      <c r="U54" s="192">
        <f>IFERROR(INDEX('Data Annex'!$K$1:$BS$4779,MATCH(U$44&amp;"|"&amp;$B54,'Data Annex'!$K$1:$K$4779,0),MATCH(U$45,'Data Annex'!$K$1:$BS$1,0)),"")</f>
        <v>4.1269199519377769E-2</v>
      </c>
      <c r="V54" s="196">
        <f>IFERROR(INDEX('Data Annex'!$K$1:$BS$4779,MATCH(V$44&amp;"|"&amp;$B54,'Data Annex'!$K$1:$K$4779,0),MATCH(V$45,'Data Annex'!$K$1:$BS$1,0)),"")</f>
        <v>4.2261302940640198E-2</v>
      </c>
      <c r="W54"/>
    </row>
    <row r="55" spans="1:23" s="382" customFormat="1" ht="21" customHeight="1">
      <c r="A55" s="5">
        <v>5</v>
      </c>
      <c r="B55" s="5" t="s">
        <v>91</v>
      </c>
      <c r="C55" s="7"/>
      <c r="D55" s="204" t="s">
        <v>91</v>
      </c>
      <c r="E55" s="194">
        <f>IFERROR(INDEX('Data Annex'!$K$1:$BS$4779,MATCH(E$44&amp;"|"&amp;$B55,'Data Annex'!$K$1:$K$4779,0),MATCH(E$45,'Data Annex'!$K$1:$BS$1,0)),"")</f>
        <v>7.9107814966935405E-2</v>
      </c>
      <c r="F55" s="194">
        <f>IFERROR(INDEX('Data Annex'!$K$1:$BS$4779,MATCH(F$44&amp;"|"&amp;$B55,'Data Annex'!$K$1:$K$4779,0),MATCH(F$45,'Data Annex'!$K$1:$BS$1,0)),"")</f>
        <v>8.398564732747478E-2</v>
      </c>
      <c r="G55" s="194">
        <f>IFERROR(INDEX('Data Annex'!$K$1:$BS$4779,MATCH(G$44&amp;"|"&amp;$B55,'Data Annex'!$K$1:$K$4779,0),MATCH(G$45,'Data Annex'!$K$1:$BS$1,0)),"")</f>
        <v>8.2832723315608675E-2</v>
      </c>
      <c r="H55" s="194">
        <f>IFERROR(INDEX('Data Annex'!$K$1:$BS$4779,MATCH(H$44&amp;"|"&amp;$B55,'Data Annex'!$K$1:$K$4779,0),MATCH(H$45,'Data Annex'!$K$1:$BS$1,0)),"")</f>
        <v>7.2688583025680625E-2</v>
      </c>
      <c r="I55" s="194">
        <f>IFERROR(INDEX('Data Annex'!$K$1:$BS$4779,MATCH(I$44&amp;"|"&amp;$B55,'Data Annex'!$K$1:$K$4779,0),MATCH(I$45,'Data Annex'!$K$1:$BS$1,0)),"")</f>
        <v>7.2997878810328737E-2</v>
      </c>
      <c r="J55" s="195">
        <f>IFERROR(INDEX('Data Annex'!$K$1:$BS$4779,MATCH(J$44&amp;"|"&amp;$B55,'Data Annex'!$K$1:$K$4779,0),MATCH(J$45,'Data Annex'!$K$1:$BS$1,0)),"")</f>
        <v>7.4310322762579581E-2</v>
      </c>
      <c r="K55" s="194">
        <f>IFERROR(INDEX('Data Annex'!$K$1:$BS$4779,MATCH(K$44&amp;"|"&amp;$B55,'Data Annex'!$K$1:$K$4779,0),MATCH(K$45,'Data Annex'!$K$1:$BS$1,0)),"")</f>
        <v>1.0177966613253387E-2</v>
      </c>
      <c r="L55" s="194">
        <f>IFERROR(INDEX('Data Annex'!$K$1:$BS$4779,MATCH(L$44&amp;"|"&amp;$B55,'Data Annex'!$K$1:$K$4779,0),MATCH(L$45,'Data Annex'!$K$1:$BS$1,0)),"")</f>
        <v>-1.8499916867603795E-3</v>
      </c>
      <c r="M55" s="194">
        <f>IFERROR(INDEX('Data Annex'!$K$1:$BS$4779,MATCH(M$44&amp;"|"&amp;$B55,'Data Annex'!$K$1:$K$4779,0),MATCH(M$45,'Data Annex'!$K$1:$BS$1,0)),"")</f>
        <v>-1.2890531778944926E-3</v>
      </c>
      <c r="N55" s="194">
        <f>IFERROR(INDEX('Data Annex'!$K$1:$BS$4779,MATCH(N$44&amp;"|"&amp;$B55,'Data Annex'!$K$1:$K$4779,0),MATCH(N$45,'Data Annex'!$K$1:$BS$1,0)),"")</f>
        <v>7.7786560607959491E-3</v>
      </c>
      <c r="O55" s="194">
        <f>IFERROR(INDEX('Data Annex'!$K$1:$BS$4779,MATCH(O$44&amp;"|"&amp;$B55,'Data Annex'!$K$1:$K$4779,0),MATCH(O$45,'Data Annex'!$K$1:$BS$1,0)),"")</f>
        <v>-5.0836476712388971E-3</v>
      </c>
      <c r="P55" s="195">
        <f>IFERROR(INDEX('Data Annex'!$K$1:$BS$4779,MATCH(P$44&amp;"|"&amp;$B55,'Data Annex'!$K$1:$K$4779,0),MATCH(P$45,'Data Annex'!$K$1:$BS$1,0)),"")</f>
        <v>-2.7535949094796672E-4</v>
      </c>
      <c r="Q55" s="194">
        <f>IFERROR(INDEX('Data Annex'!$K$1:$BS$4779,MATCH(Q$44&amp;"|"&amp;$B55,'Data Annex'!$K$1:$K$4779,0),MATCH(Q$45,'Data Annex'!$K$1:$BS$1,0)),"")</f>
        <v>1.0991477214851206E-2</v>
      </c>
      <c r="R55" s="194">
        <f>IFERROR(INDEX('Data Annex'!$K$1:$BS$4779,MATCH(R$44&amp;"|"&amp;$B55,'Data Annex'!$K$1:$K$4779,0),MATCH(R$45,'Data Annex'!$K$1:$BS$1,0)),"")</f>
        <v>1.4114823788337534E-2</v>
      </c>
      <c r="S55" s="195">
        <f>IFERROR(INDEX('Data Annex'!$K$1:$BS$4779,MATCH(S$44&amp;"|"&amp;$B55,'Data Annex'!$K$1:$K$4779,0),MATCH(S$45,'Data Annex'!$K$1:$BS$1,0)),"")</f>
        <v>1.0348931332160765E-2</v>
      </c>
      <c r="T55" s="194">
        <f>IFERROR(INDEX('Data Annex'!$K$1:$BS$4779,MATCH(T$44&amp;"|"&amp;$B55,'Data Annex'!$K$1:$K$4779,0),MATCH(T$45,'Data Annex'!$K$1:$BS$1,0)),"")</f>
        <v>3.1659001036015627E-2</v>
      </c>
      <c r="U55" s="194">
        <f>IFERROR(INDEX('Data Annex'!$K$1:$BS$4779,MATCH(U$44&amp;"|"&amp;$B55,'Data Annex'!$K$1:$K$4779,0),MATCH(U$45,'Data Annex'!$K$1:$BS$1,0)),"")</f>
        <v>2.408879794033043E-2</v>
      </c>
      <c r="V55" s="195">
        <f>IFERROR(INDEX('Data Annex'!$K$1:$BS$4779,MATCH(V$44&amp;"|"&amp;$B55,'Data Annex'!$K$1:$K$4779,0),MATCH(V$45,'Data Annex'!$K$1:$BS$1,0)),"")</f>
        <v>3.2521715350497374E-2</v>
      </c>
      <c r="W55" s="6"/>
    </row>
    <row r="56" spans="1:23" ht="21" customHeight="1">
      <c r="A56" s="5">
        <v>6</v>
      </c>
      <c r="B56" s="5" t="s">
        <v>16</v>
      </c>
      <c r="C56"/>
      <c r="D56" s="204" t="s">
        <v>16</v>
      </c>
      <c r="E56" s="192">
        <f>IFERROR(INDEX('Data Annex'!$K$1:$BS$4779,MATCH(E$44&amp;"|"&amp;$B56,'Data Annex'!$K$1:$K$4779,0),MATCH(E$45,'Data Annex'!$K$1:$BS$1,0)),"")</f>
        <v>0.10222850072087326</v>
      </c>
      <c r="F56" s="192">
        <f>IFERROR(INDEX('Data Annex'!$K$1:$BS$4779,MATCH(F$44&amp;"|"&amp;$B56,'Data Annex'!$K$1:$K$4779,0),MATCH(F$45,'Data Annex'!$K$1:$BS$1,0)),"")</f>
        <v>9.9325227801865076E-2</v>
      </c>
      <c r="G56" s="192">
        <f>IFERROR(INDEX('Data Annex'!$K$1:$BS$4779,MATCH(G$44&amp;"|"&amp;$B56,'Data Annex'!$K$1:$K$4779,0),MATCH(G$45,'Data Annex'!$K$1:$BS$1,0)),"")</f>
        <v>0.10047580060398774</v>
      </c>
      <c r="H56" s="192">
        <f>IFERROR(INDEX('Data Annex'!$K$1:$BS$4779,MATCH(H$44&amp;"|"&amp;$B56,'Data Annex'!$K$1:$K$4779,0),MATCH(H$45,'Data Annex'!$K$1:$BS$1,0)),"")</f>
        <v>8.8871091515278208E-2</v>
      </c>
      <c r="I56" s="192">
        <f>IFERROR(INDEX('Data Annex'!$K$1:$BS$4779,MATCH(I$44&amp;"|"&amp;$B56,'Data Annex'!$K$1:$K$4779,0),MATCH(I$45,'Data Annex'!$K$1:$BS$1,0)),"")</f>
        <v>8.8706013423087399E-2</v>
      </c>
      <c r="J56" s="196">
        <f>IFERROR(INDEX('Data Annex'!$K$1:$BS$4779,MATCH(J$44&amp;"|"&amp;$B56,'Data Annex'!$K$1:$K$4779,0),MATCH(J$45,'Data Annex'!$K$1:$BS$1,0)),"")</f>
        <v>8.8634089668191349E-2</v>
      </c>
      <c r="K56" s="192">
        <f>IFERROR(INDEX('Data Annex'!$K$1:$BS$4779,MATCH(K$44&amp;"|"&amp;$B56,'Data Annex'!$K$1:$K$4779,0),MATCH(K$45,'Data Annex'!$K$1:$BS$1,0)),"")</f>
        <v>2.4050411056286422E-3</v>
      </c>
      <c r="L56" s="192">
        <f>IFERROR(INDEX('Data Annex'!$K$1:$BS$4779,MATCH(L$44&amp;"|"&amp;$B56,'Data Annex'!$K$1:$K$4779,0),MATCH(L$45,'Data Annex'!$K$1:$BS$1,0)),"")</f>
        <v>3.7159527265120959E-3</v>
      </c>
      <c r="M56" s="196">
        <f>IFERROR(INDEX('Data Annex'!$K$1:$BS$4779,MATCH(M$44&amp;"|"&amp;$B56,'Data Annex'!$K$1:$K$4779,0),MATCH(M$45,'Data Annex'!$K$1:$BS$1,0)),"")</f>
        <v>2.4985605721711823E-3</v>
      </c>
      <c r="N56" s="192">
        <f>IFERROR(INDEX('Data Annex'!$K$1:$BS$4779,MATCH(N$44&amp;"|"&amp;$B56,'Data Annex'!$K$1:$K$4779,0),MATCH(N$45,'Data Annex'!$K$1:$BS$1,0)),"")</f>
        <v>1.4535484088105136E-2</v>
      </c>
      <c r="O56" s="192">
        <f>IFERROR(INDEX('Data Annex'!$K$1:$BS$4779,MATCH(O$44&amp;"|"&amp;$B56,'Data Annex'!$K$1:$K$4779,0),MATCH(O$45,'Data Annex'!$K$1:$BS$1,0)),"")</f>
        <v>1.5473793353749429E-2</v>
      </c>
      <c r="P56" s="196">
        <f>IFERROR(INDEX('Data Annex'!$K$1:$BS$4779,MATCH(P$44&amp;"|"&amp;$B56,'Data Annex'!$K$1:$K$4779,0),MATCH(P$45,'Data Annex'!$K$1:$BS$1,0)),"")</f>
        <v>2.0577319651619796E-2</v>
      </c>
      <c r="Q56" s="192">
        <f>IFERROR(INDEX('Data Annex'!$K$1:$BS$4779,MATCH(Q$44&amp;"|"&amp;$B56,'Data Annex'!$K$1:$K$4779,0),MATCH(Q$45,'Data Annex'!$K$1:$BS$1,0)),"")</f>
        <v>1.2363875703328638E-2</v>
      </c>
      <c r="R56" s="192">
        <f>IFERROR(INDEX('Data Annex'!$K$1:$BS$4779,MATCH(R$44&amp;"|"&amp;$B56,'Data Annex'!$K$1:$K$4779,0),MATCH(R$45,'Data Annex'!$K$1:$BS$1,0)),"")</f>
        <v>1.1042555024197903E-2</v>
      </c>
      <c r="S56" s="196">
        <f>IFERROR(INDEX('Data Annex'!$K$1:$BS$4779,MATCH(S$44&amp;"|"&amp;$B56,'Data Annex'!$K$1:$K$4779,0),MATCH(S$45,'Data Annex'!$K$1:$BS$1,0)),"")</f>
        <v>9.2263702419617608E-3</v>
      </c>
      <c r="T56" s="192">
        <f>IFERROR(INDEX('Data Annex'!$K$1:$BS$4779,MATCH(T$44&amp;"|"&amp;$B56,'Data Annex'!$K$1:$K$4779,0),MATCH(T$45,'Data Annex'!$K$1:$BS$1,0)),"")</f>
        <v>1.2722852699066744E-2</v>
      </c>
      <c r="U56" s="192">
        <f>IFERROR(INDEX('Data Annex'!$K$1:$BS$4779,MATCH(U$44&amp;"|"&amp;$B56,'Data Annex'!$K$1:$K$4779,0),MATCH(U$45,'Data Annex'!$K$1:$BS$1,0)),"")</f>
        <v>2.6036922675442532E-2</v>
      </c>
      <c r="V56" s="196">
        <f>IFERROR(INDEX('Data Annex'!$K$1:$BS$4779,MATCH(V$44&amp;"|"&amp;$B56,'Data Annex'!$K$1:$K$4779,0),MATCH(V$45,'Data Annex'!$K$1:$BS$1,0)),"")</f>
        <v>2.1371346256672783E-2</v>
      </c>
      <c r="W56"/>
    </row>
    <row r="57" spans="1:23" s="383" customFormat="1" ht="21" customHeight="1">
      <c r="A57" s="5">
        <v>7</v>
      </c>
      <c r="B57" s="5" t="s">
        <v>17</v>
      </c>
      <c r="C57" s="10"/>
      <c r="D57" s="204" t="s">
        <v>17</v>
      </c>
      <c r="E57" s="194">
        <f>IFERROR(INDEX('Data Annex'!$K$1:$BS$4779,MATCH(E$44&amp;"|"&amp;$B57,'Data Annex'!$K$1:$K$4779,0),MATCH(E$45,'Data Annex'!$K$1:$BS$1,0)),"")</f>
        <v>7.1735442952506751E-2</v>
      </c>
      <c r="F57" s="194">
        <f>IFERROR(INDEX('Data Annex'!$K$1:$BS$4779,MATCH(F$44&amp;"|"&amp;$B57,'Data Annex'!$K$1:$K$4779,0),MATCH(F$45,'Data Annex'!$K$1:$BS$1,0)),"")</f>
        <v>7.62965420104839E-2</v>
      </c>
      <c r="G57" s="194">
        <f>IFERROR(INDEX('Data Annex'!$K$1:$BS$4779,MATCH(G$44&amp;"|"&amp;$B57,'Data Annex'!$K$1:$K$4779,0),MATCH(G$45,'Data Annex'!$K$1:$BS$1,0)),"")</f>
        <v>7.4825983278433469E-2</v>
      </c>
      <c r="H57" s="194">
        <f>IFERROR(INDEX('Data Annex'!$K$1:$BS$4779,MATCH(H$44&amp;"|"&amp;$B57,'Data Annex'!$K$1:$K$4779,0),MATCH(H$45,'Data Annex'!$K$1:$BS$1,0)),"")</f>
        <v>0.1077523001783086</v>
      </c>
      <c r="I57" s="194">
        <f>IFERROR(INDEX('Data Annex'!$K$1:$BS$4779,MATCH(I$44&amp;"|"&amp;$B57,'Data Annex'!$K$1:$K$4779,0),MATCH(I$45,'Data Annex'!$K$1:$BS$1,0)),"")</f>
        <v>5.5267406318721256E-2</v>
      </c>
      <c r="J57" s="195">
        <f>IFERROR(INDEX('Data Annex'!$K$1:$BS$4779,MATCH(J$44&amp;"|"&amp;$B57,'Data Annex'!$K$1:$K$4779,0),MATCH(J$45,'Data Annex'!$K$1:$BS$1,0)),"")</f>
        <v>5.6538311838397325E-2</v>
      </c>
      <c r="K57" s="194">
        <f>IFERROR(INDEX('Data Annex'!$K$1:$BS$4779,MATCH(K$44&amp;"|"&amp;$B57,'Data Annex'!$K$1:$K$4779,0),MATCH(K$45,'Data Annex'!$K$1:$BS$1,0)),"")</f>
        <v>5.7477857810996355E-3</v>
      </c>
      <c r="L57" s="194">
        <f>IFERROR(INDEX('Data Annex'!$K$1:$BS$4779,MATCH(L$44&amp;"|"&amp;$B57,'Data Annex'!$K$1:$K$4779,0),MATCH(L$45,'Data Annex'!$K$1:$BS$1,0)),"")</f>
        <v>2.0730449212778808E-3</v>
      </c>
      <c r="M57" s="194">
        <f>IFERROR(INDEX('Data Annex'!$K$1:$BS$4779,MATCH(M$44&amp;"|"&amp;$B57,'Data Annex'!$K$1:$K$4779,0),MATCH(M$45,'Data Annex'!$K$1:$BS$1,0)),"")</f>
        <v>2.4236133119965664E-3</v>
      </c>
      <c r="N57" s="194">
        <f>IFERROR(INDEX('Data Annex'!$K$1:$BS$4779,MATCH(N$44&amp;"|"&amp;$B57,'Data Annex'!$K$1:$K$4779,0),MATCH(N$45,'Data Annex'!$K$1:$BS$1,0)),"")</f>
        <v>-1.410461566020402E-3</v>
      </c>
      <c r="O57" s="194">
        <f>IFERROR(INDEX('Data Annex'!$K$1:$BS$4779,MATCH(O$44&amp;"|"&amp;$B57,'Data Annex'!$K$1:$K$4779,0),MATCH(O$45,'Data Annex'!$K$1:$BS$1,0)),"")</f>
        <v>-1.9477017354710297E-4</v>
      </c>
      <c r="P57" s="195">
        <f>IFERROR(INDEX('Data Annex'!$K$1:$BS$4779,MATCH(P$44&amp;"|"&amp;$B57,'Data Annex'!$K$1:$K$4779,0),MATCH(P$45,'Data Annex'!$K$1:$BS$1,0)),"")</f>
        <v>-7.9327217869227683E-4</v>
      </c>
      <c r="Q57" s="194">
        <f>IFERROR(INDEX('Data Annex'!$K$1:$BS$4779,MATCH(Q$44&amp;"|"&amp;$B57,'Data Annex'!$K$1:$K$4779,0),MATCH(Q$45,'Data Annex'!$K$1:$BS$1,0)),"")</f>
        <v>4.1848996705013339E-3</v>
      </c>
      <c r="R57" s="194">
        <f>IFERROR(INDEX('Data Annex'!$K$1:$BS$4779,MATCH(R$44&amp;"|"&amp;$B57,'Data Annex'!$K$1:$K$4779,0),MATCH(R$45,'Data Annex'!$K$1:$BS$1,0)),"")</f>
        <v>4.3722852413210717E-3</v>
      </c>
      <c r="S57" s="195">
        <f>IFERROR(INDEX('Data Annex'!$K$1:$BS$4779,MATCH(S$44&amp;"|"&amp;$B57,'Data Annex'!$K$1:$K$4779,0),MATCH(S$45,'Data Annex'!$K$1:$BS$1,0)),"")</f>
        <v>4.2993335015548478E-3</v>
      </c>
      <c r="T57" s="194">
        <f>IFERROR(INDEX('Data Annex'!$K$1:$BS$4779,MATCH(T$44&amp;"|"&amp;$B57,'Data Annex'!$K$1:$K$4779,0),MATCH(T$45,'Data Annex'!$K$1:$BS$1,0)),"")</f>
        <v>2.3543857602152052E-2</v>
      </c>
      <c r="U57" s="194">
        <f>IFERROR(INDEX('Data Annex'!$K$1:$BS$4779,MATCH(U$44&amp;"|"&amp;$B57,'Data Annex'!$K$1:$K$4779,0),MATCH(U$45,'Data Annex'!$K$1:$BS$1,0)),"")</f>
        <v>3.3160137885415226E-2</v>
      </c>
      <c r="V57" s="195">
        <f>IFERROR(INDEX('Data Annex'!$K$1:$BS$4779,MATCH(V$44&amp;"|"&amp;$B57,'Data Annex'!$K$1:$K$4779,0),MATCH(V$45,'Data Annex'!$K$1:$BS$1,0)),"")</f>
        <v>3.2067001041727314E-2</v>
      </c>
      <c r="W57" s="3"/>
    </row>
    <row r="58" spans="1:23" s="383" customFormat="1" ht="21" customHeight="1">
      <c r="A58" s="5">
        <v>8</v>
      </c>
      <c r="B58" s="5" t="s">
        <v>97</v>
      </c>
      <c r="C58" s="10"/>
      <c r="D58" s="204" t="s">
        <v>97</v>
      </c>
      <c r="E58" s="192">
        <f>IFERROR(INDEX('Data Annex'!$K$1:$BS$4779,MATCH(E$44&amp;"|"&amp;$B58,'Data Annex'!$K$1:$K$4779,0),MATCH(E$45,'Data Annex'!$K$1:$BS$1,0)),"")</f>
        <v>5.7525007305346848E-2</v>
      </c>
      <c r="F58" s="192">
        <f>IFERROR(INDEX('Data Annex'!$K$1:$BS$4779,MATCH(F$44&amp;"|"&amp;$B58,'Data Annex'!$K$1:$K$4779,0),MATCH(F$45,'Data Annex'!$K$1:$BS$1,0)),"")</f>
        <v>6.1848856960854702E-2</v>
      </c>
      <c r="G58" s="192">
        <f>IFERROR(INDEX('Data Annex'!$K$1:$BS$4779,MATCH(G$44&amp;"|"&amp;$B58,'Data Annex'!$K$1:$K$4779,0),MATCH(G$45,'Data Annex'!$K$1:$BS$1,0)),"")</f>
        <v>6.2171821341380301E-2</v>
      </c>
      <c r="H58" s="192">
        <f>IFERROR(INDEX('Data Annex'!$K$1:$BS$4779,MATCH(H$44&amp;"|"&amp;$B58,'Data Annex'!$K$1:$K$4779,0),MATCH(H$45,'Data Annex'!$K$1:$BS$1,0)),"")</f>
        <v>5.8535524997869431E-2</v>
      </c>
      <c r="I58" s="192">
        <f>IFERROR(INDEX('Data Annex'!$K$1:$BS$4779,MATCH(I$44&amp;"|"&amp;$B58,'Data Annex'!$K$1:$K$4779,0),MATCH(I$45,'Data Annex'!$K$1:$BS$1,0)),"")</f>
        <v>7.7614492086973713E-2</v>
      </c>
      <c r="J58" s="196">
        <f>IFERROR(INDEX('Data Annex'!$K$1:$BS$4779,MATCH(J$44&amp;"|"&amp;$B58,'Data Annex'!$K$1:$K$4779,0),MATCH(J$45,'Data Annex'!$K$1:$BS$1,0)),"")</f>
        <v>7.5979723735985841E-2</v>
      </c>
      <c r="K58" s="192">
        <f>IFERROR(INDEX('Data Annex'!$K$1:$BS$4779,MATCH(K$44&amp;"|"&amp;$B58,'Data Annex'!$K$1:$K$4779,0),MATCH(K$45,'Data Annex'!$K$1:$BS$1,0)),"")</f>
        <v>2.1142659824596815E-3</v>
      </c>
      <c r="L58" s="192">
        <f>IFERROR(INDEX('Data Annex'!$K$1:$BS$4779,MATCH(L$44&amp;"|"&amp;$B58,'Data Annex'!$K$1:$K$4779,0),MATCH(L$45,'Data Annex'!$K$1:$BS$1,0)),"")</f>
        <v>1.0525426904197902E-3</v>
      </c>
      <c r="M58" s="196">
        <f>IFERROR(INDEX('Data Annex'!$K$1:$BS$4779,MATCH(M$44&amp;"|"&amp;$B58,'Data Annex'!$K$1:$K$4779,0),MATCH(M$45,'Data Annex'!$K$1:$BS$1,0)),"")</f>
        <v>3.0501209169656882E-3</v>
      </c>
      <c r="N58" s="192">
        <f>IFERROR(INDEX('Data Annex'!$K$1:$BS$4779,MATCH(N$44&amp;"|"&amp;$B58,'Data Annex'!$K$1:$K$4779,0),MATCH(N$45,'Data Annex'!$K$1:$BS$1,0)),"")</f>
        <v>7.72710904911743E-3</v>
      </c>
      <c r="O58" s="192">
        <f>IFERROR(INDEX('Data Annex'!$K$1:$BS$4779,MATCH(O$44&amp;"|"&amp;$B58,'Data Annex'!$K$1:$K$4779,0),MATCH(O$45,'Data Annex'!$K$1:$BS$1,0)),"")</f>
        <v>4.8827364660501893E-3</v>
      </c>
      <c r="P58" s="196">
        <f>IFERROR(INDEX('Data Annex'!$K$1:$BS$4779,MATCH(P$44&amp;"|"&amp;$B58,'Data Annex'!$K$1:$K$4779,0),MATCH(P$45,'Data Annex'!$K$1:$BS$1,0)),"")</f>
        <v>7.2613651775380924E-3</v>
      </c>
      <c r="Q58" s="192">
        <f>IFERROR(INDEX('Data Annex'!$K$1:$BS$4779,MATCH(Q$44&amp;"|"&amp;$B58,'Data Annex'!$K$1:$K$4779,0),MATCH(Q$45,'Data Annex'!$K$1:$BS$1,0)),"")</f>
        <v>6.5469347103250678E-3</v>
      </c>
      <c r="R58" s="192">
        <f>IFERROR(INDEX('Data Annex'!$K$1:$BS$4779,MATCH(R$44&amp;"|"&amp;$B58,'Data Annex'!$K$1:$K$4779,0),MATCH(R$45,'Data Annex'!$K$1:$BS$1,0)),"")</f>
        <v>8.7796975938304496E-3</v>
      </c>
      <c r="S58" s="196">
        <f>IFERROR(INDEX('Data Annex'!$K$1:$BS$4779,MATCH(S$44&amp;"|"&amp;$B58,'Data Annex'!$K$1:$K$4779,0),MATCH(S$45,'Data Annex'!$K$1:$BS$1,0)),"")</f>
        <v>8.7118333123448605E-3</v>
      </c>
      <c r="T58" s="192">
        <f>IFERROR(INDEX('Data Annex'!$K$1:$BS$4779,MATCH(T$44&amp;"|"&amp;$B58,'Data Annex'!$K$1:$K$4779,0),MATCH(T$45,'Data Annex'!$K$1:$BS$1,0)),"")</f>
        <v>1.0206109359095014E-2</v>
      </c>
      <c r="U58" s="192">
        <f>IFERROR(INDEX('Data Annex'!$K$1:$BS$4779,MATCH(U$44&amp;"|"&amp;$B58,'Data Annex'!$K$1:$K$4779,0),MATCH(U$45,'Data Annex'!$K$1:$BS$1,0)),"")</f>
        <v>2.7152891219779679E-2</v>
      </c>
      <c r="V58" s="196">
        <f>IFERROR(INDEX('Data Annex'!$K$1:$BS$4779,MATCH(V$44&amp;"|"&amp;$B58,'Data Annex'!$K$1:$K$4779,0),MATCH(V$45,'Data Annex'!$K$1:$BS$1,0)),"")</f>
        <v>2.9935269360779601E-2</v>
      </c>
      <c r="W58" s="3"/>
    </row>
    <row r="59" spans="1:23" s="383" customFormat="1" ht="21" customHeight="1">
      <c r="A59" s="5">
        <v>9</v>
      </c>
      <c r="B59" s="5" t="s">
        <v>18</v>
      </c>
      <c r="C59" s="10"/>
      <c r="D59" s="204" t="s">
        <v>18</v>
      </c>
      <c r="E59" s="194">
        <f>IFERROR(INDEX('Data Annex'!$K$1:$BS$4779,MATCH(E$44&amp;"|"&amp;$B59,'Data Annex'!$K$1:$K$4779,0),MATCH(E$45,'Data Annex'!$K$1:$BS$1,0)),"")</f>
        <v>0.11394168026581009</v>
      </c>
      <c r="F59" s="194">
        <f>IFERROR(INDEX('Data Annex'!$K$1:$BS$4779,MATCH(F$44&amp;"|"&amp;$B59,'Data Annex'!$K$1:$K$4779,0),MATCH(F$45,'Data Annex'!$K$1:$BS$1,0)),"")</f>
        <v>0.12013123262893802</v>
      </c>
      <c r="G59" s="194">
        <f>IFERROR(INDEX('Data Annex'!$K$1:$BS$4779,MATCH(G$44&amp;"|"&amp;$B59,'Data Annex'!$K$1:$K$4779,0),MATCH(G$45,'Data Annex'!$K$1:$BS$1,0)),"")</f>
        <v>0.12097436716512187</v>
      </c>
      <c r="H59" s="194">
        <f>IFERROR(INDEX('Data Annex'!$K$1:$BS$4779,MATCH(H$44&amp;"|"&amp;$B59,'Data Annex'!$K$1:$K$4779,0),MATCH(H$45,'Data Annex'!$K$1:$BS$1,0)),"")</f>
        <v>9.8014266672901335E-2</v>
      </c>
      <c r="I59" s="194">
        <f>IFERROR(INDEX('Data Annex'!$K$1:$BS$4779,MATCH(I$44&amp;"|"&amp;$B59,'Data Annex'!$K$1:$K$4779,0),MATCH(I$45,'Data Annex'!$K$1:$BS$1,0)),"")</f>
        <v>0.1013323416824285</v>
      </c>
      <c r="J59" s="195">
        <f>IFERROR(INDEX('Data Annex'!$K$1:$BS$4779,MATCH(J$44&amp;"|"&amp;$B59,'Data Annex'!$K$1:$K$4779,0),MATCH(J$45,'Data Annex'!$K$1:$BS$1,0)),"")</f>
        <v>9.9669102164303441E-2</v>
      </c>
      <c r="K59" s="194">
        <f>IFERROR(INDEX('Data Annex'!$K$1:$BS$4779,MATCH(K$44&amp;"|"&amp;$B59,'Data Annex'!$K$1:$K$4779,0),MATCH(K$45,'Data Annex'!$K$1:$BS$1,0)),"")</f>
        <v>1.2390666493093106E-2</v>
      </c>
      <c r="L59" s="194">
        <f>IFERROR(INDEX('Data Annex'!$K$1:$BS$4779,MATCH(L$44&amp;"|"&amp;$B59,'Data Annex'!$K$1:$K$4779,0),MATCH(L$45,'Data Annex'!$K$1:$BS$1,0)),"")</f>
        <v>1.5510884155253398E-2</v>
      </c>
      <c r="M59" s="194">
        <f>IFERROR(INDEX('Data Annex'!$K$1:$BS$4779,MATCH(M$44&amp;"|"&amp;$B59,'Data Annex'!$K$1:$K$4779,0),MATCH(M$45,'Data Annex'!$K$1:$BS$1,0)),"")</f>
        <v>1.5473629619934284E-2</v>
      </c>
      <c r="N59" s="194">
        <f>IFERROR(INDEX('Data Annex'!$K$1:$BS$4779,MATCH(N$44&amp;"|"&amp;$B59,'Data Annex'!$K$1:$K$4779,0),MATCH(N$45,'Data Annex'!$K$1:$BS$1,0)),"")</f>
        <v>7.274500205101099E-2</v>
      </c>
      <c r="O59" s="194">
        <f>IFERROR(INDEX('Data Annex'!$K$1:$BS$4779,MATCH(O$44&amp;"|"&amp;$B59,'Data Annex'!$K$1:$K$4779,0),MATCH(O$45,'Data Annex'!$K$1:$BS$1,0)),"")</f>
        <v>8.3244689544325248E-2</v>
      </c>
      <c r="P59" s="195">
        <f>IFERROR(INDEX('Data Annex'!$K$1:$BS$4779,MATCH(P$44&amp;"|"&amp;$B59,'Data Annex'!$K$1:$K$4779,0),MATCH(P$45,'Data Annex'!$K$1:$BS$1,0)),"")</f>
        <v>8.5666208570904998E-2</v>
      </c>
      <c r="Q59" s="194">
        <f>IFERROR(INDEX('Data Annex'!$K$1:$BS$4779,MATCH(Q$44&amp;"|"&amp;$B59,'Data Annex'!$K$1:$K$4779,0),MATCH(Q$45,'Data Annex'!$K$1:$BS$1,0)),"")</f>
        <v>1.6020201572436735E-2</v>
      </c>
      <c r="R59" s="194">
        <f>IFERROR(INDEX('Data Annex'!$K$1:$BS$4779,MATCH(R$44&amp;"|"&amp;$B59,'Data Annex'!$K$1:$K$4779,0),MATCH(R$45,'Data Annex'!$K$1:$BS$1,0)),"")</f>
        <v>1.0824679052817244E-2</v>
      </c>
      <c r="S59" s="195">
        <f>IFERROR(INDEX('Data Annex'!$K$1:$BS$4779,MATCH(S$44&amp;"|"&amp;$B59,'Data Annex'!$K$1:$K$4779,0),MATCH(S$45,'Data Annex'!$K$1:$BS$1,0)),"")</f>
        <v>1.5521626410242469E-2</v>
      </c>
      <c r="T59" s="194">
        <f>IFERROR(INDEX('Data Annex'!$K$1:$BS$4779,MATCH(T$44&amp;"|"&amp;$B59,'Data Annex'!$K$1:$K$4779,0),MATCH(T$45,'Data Annex'!$K$1:$BS$1,0)),"")</f>
        <v>3.6005605368136122E-2</v>
      </c>
      <c r="U59" s="194">
        <f>IFERROR(INDEX('Data Annex'!$K$1:$BS$4779,MATCH(U$44&amp;"|"&amp;$B59,'Data Annex'!$K$1:$K$4779,0),MATCH(U$45,'Data Annex'!$K$1:$BS$1,0)),"")</f>
        <v>4.3330777716551229E-2</v>
      </c>
      <c r="V59" s="195">
        <f>IFERROR(INDEX('Data Annex'!$K$1:$BS$4779,MATCH(V$44&amp;"|"&amp;$B59,'Data Annex'!$K$1:$K$4779,0),MATCH(V$45,'Data Annex'!$K$1:$BS$1,0)),"")</f>
        <v>3.8744247479022616E-2</v>
      </c>
      <c r="W59" s="3"/>
    </row>
    <row r="60" spans="1:23" s="383" customFormat="1" ht="21" customHeight="1">
      <c r="A60" s="5">
        <v>10</v>
      </c>
      <c r="B60" s="5" t="s">
        <v>19</v>
      </c>
      <c r="C60" s="10"/>
      <c r="D60" s="204" t="s">
        <v>19</v>
      </c>
      <c r="E60" s="192">
        <f>IFERROR(INDEX('Data Annex'!$K$1:$BS$4779,MATCH(E$44&amp;"|"&amp;$B60,'Data Annex'!$K$1:$K$4779,0),MATCH(E$45,'Data Annex'!$K$1:$BS$1,0)),"")</f>
        <v>7.2889670998383158E-2</v>
      </c>
      <c r="F60" s="192">
        <f>IFERROR(INDEX('Data Annex'!$K$1:$BS$4779,MATCH(F$44&amp;"|"&amp;$B60,'Data Annex'!$K$1:$K$4779,0),MATCH(F$45,'Data Annex'!$K$1:$BS$1,0)),"")</f>
        <v>7.7823344892085547E-2</v>
      </c>
      <c r="G60" s="192">
        <f>IFERROR(INDEX('Data Annex'!$K$1:$BS$4779,MATCH(G$44&amp;"|"&amp;$B60,'Data Annex'!$K$1:$K$4779,0),MATCH(G$45,'Data Annex'!$K$1:$BS$1,0)),"")</f>
        <v>7.7086800855462004E-2</v>
      </c>
      <c r="H60" s="192">
        <f>IFERROR(INDEX('Data Annex'!$K$1:$BS$4779,MATCH(H$44&amp;"|"&amp;$B60,'Data Annex'!$K$1:$K$4779,0),MATCH(H$45,'Data Annex'!$K$1:$BS$1,0)),"")</f>
        <v>5.0820249195314179E-2</v>
      </c>
      <c r="I60" s="192">
        <f>IFERROR(INDEX('Data Annex'!$K$1:$BS$4779,MATCH(I$44&amp;"|"&amp;$B60,'Data Annex'!$K$1:$K$4779,0),MATCH(I$45,'Data Annex'!$K$1:$BS$1,0)),"")</f>
        <v>5.2632040975242753E-2</v>
      </c>
      <c r="J60" s="196">
        <f>IFERROR(INDEX('Data Annex'!$K$1:$BS$4779,MATCH(J$44&amp;"|"&amp;$B60,'Data Annex'!$K$1:$K$4779,0),MATCH(J$45,'Data Annex'!$K$1:$BS$1,0)),"")</f>
        <v>5.3329236257872753E-2</v>
      </c>
      <c r="K60" s="192">
        <f>IFERROR(INDEX('Data Annex'!$K$1:$BS$4779,MATCH(K$44&amp;"|"&amp;$B60,'Data Annex'!$K$1:$K$4779,0),MATCH(K$45,'Data Annex'!$K$1:$BS$1,0)),"")</f>
        <v>7.2035667355998916E-4</v>
      </c>
      <c r="L60" s="192">
        <f>IFERROR(INDEX('Data Annex'!$K$1:$BS$4779,MATCH(L$44&amp;"|"&amp;$B60,'Data Annex'!$K$1:$K$4779,0),MATCH(L$45,'Data Annex'!$K$1:$BS$1,0)),"")</f>
        <v>1.8382792732782103E-3</v>
      </c>
      <c r="M60" s="196">
        <f>IFERROR(INDEX('Data Annex'!$K$1:$BS$4779,MATCH(M$44&amp;"|"&amp;$B60,'Data Annex'!$K$1:$K$4779,0),MATCH(M$45,'Data Annex'!$K$1:$BS$1,0)),"")</f>
        <v>1.8746755789754036E-3</v>
      </c>
      <c r="N60" s="192">
        <f>IFERROR(INDEX('Data Annex'!$K$1:$BS$4779,MATCH(N$44&amp;"|"&amp;$B60,'Data Annex'!$K$1:$K$4779,0),MATCH(N$45,'Data Annex'!$K$1:$BS$1,0)),"")</f>
        <v>4.5171197469544644E-3</v>
      </c>
      <c r="O60" s="192">
        <f>IFERROR(INDEX('Data Annex'!$K$1:$BS$4779,MATCH(O$44&amp;"|"&amp;$B60,'Data Annex'!$K$1:$K$4779,0),MATCH(O$45,'Data Annex'!$K$1:$BS$1,0)),"")</f>
        <v>7.5467814655558879E-3</v>
      </c>
      <c r="P60" s="196">
        <f>IFERROR(INDEX('Data Annex'!$K$1:$BS$4779,MATCH(P$44&amp;"|"&amp;$B60,'Data Annex'!$K$1:$K$4779,0),MATCH(P$45,'Data Annex'!$K$1:$BS$1,0)),"")</f>
        <v>9.960145303236384E-3</v>
      </c>
      <c r="Q60" s="192">
        <f>IFERROR(INDEX('Data Annex'!$K$1:$BS$4779,MATCH(Q$44&amp;"|"&amp;$B60,'Data Annex'!$K$1:$K$4779,0),MATCH(Q$45,'Data Annex'!$K$1:$BS$1,0)),"")</f>
        <v>1.032999139475895E-2</v>
      </c>
      <c r="R60" s="192">
        <f>IFERROR(INDEX('Data Annex'!$K$1:$BS$4779,MATCH(R$44&amp;"|"&amp;$B60,'Data Annex'!$K$1:$K$4779,0),MATCH(R$45,'Data Annex'!$K$1:$BS$1,0)),"")</f>
        <v>1.2194805821654033E-2</v>
      </c>
      <c r="S60" s="196">
        <f>IFERROR(INDEX('Data Annex'!$K$1:$BS$4779,MATCH(S$44&amp;"|"&amp;$B60,'Data Annex'!$K$1:$K$4779,0),MATCH(S$45,'Data Annex'!$K$1:$BS$1,0)),"")</f>
        <v>1.0157134175186872E-2</v>
      </c>
      <c r="T60" s="192">
        <f>IFERROR(INDEX('Data Annex'!$K$1:$BS$4779,MATCH(T$44&amp;"|"&amp;$B60,'Data Annex'!$K$1:$K$4779,0),MATCH(T$45,'Data Annex'!$K$1:$BS$1,0)),"")</f>
        <v>2.3037859271159016E-2</v>
      </c>
      <c r="U60" s="192">
        <f>IFERROR(INDEX('Data Annex'!$K$1:$BS$4779,MATCH(U$44&amp;"|"&amp;$B60,'Data Annex'!$K$1:$K$4779,0),MATCH(U$45,'Data Annex'!$K$1:$BS$1,0)),"")</f>
        <v>3.0606583966084708E-2</v>
      </c>
      <c r="V60" s="196">
        <f>IFERROR(INDEX('Data Annex'!$K$1:$BS$4779,MATCH(V$44&amp;"|"&amp;$B60,'Data Annex'!$K$1:$K$4779,0),MATCH(V$45,'Data Annex'!$K$1:$BS$1,0)),"")</f>
        <v>3.3657282234169132E-2</v>
      </c>
      <c r="W60" s="3"/>
    </row>
    <row r="61" spans="1:23" ht="21" customHeight="1">
      <c r="A61" s="5">
        <v>11</v>
      </c>
      <c r="B61" s="5" t="s">
        <v>20</v>
      </c>
      <c r="C61"/>
      <c r="D61" s="204" t="s">
        <v>20</v>
      </c>
      <c r="E61" s="194">
        <f>IFERROR(INDEX('Data Annex'!$K$1:$BS$4779,MATCH(E$44&amp;"|"&amp;$B61,'Data Annex'!$K$1:$K$4779,0),MATCH(E$45,'Data Annex'!$K$1:$BS$1,0)),"")</f>
        <v>0.11025925556298528</v>
      </c>
      <c r="F61" s="194">
        <f>IFERROR(INDEX('Data Annex'!$K$1:$BS$4779,MATCH(F$44&amp;"|"&amp;$B61,'Data Annex'!$K$1:$K$4779,0),MATCH(F$45,'Data Annex'!$K$1:$BS$1,0)),"")</f>
        <v>0.10829871381823183</v>
      </c>
      <c r="G61" s="194">
        <f>IFERROR(INDEX('Data Annex'!$K$1:$BS$4779,MATCH(G$44&amp;"|"&amp;$B61,'Data Annex'!$K$1:$K$4779,0),MATCH(G$45,'Data Annex'!$K$1:$BS$1,0)),"")</f>
        <v>0.10983173869635872</v>
      </c>
      <c r="H61" s="194">
        <f>IFERROR(INDEX('Data Annex'!$K$1:$BS$4779,MATCH(H$44&amp;"|"&amp;$B61,'Data Annex'!$K$1:$K$4779,0),MATCH(H$45,'Data Annex'!$K$1:$BS$1,0)),"")</f>
        <v>8.1399771263888698E-2</v>
      </c>
      <c r="I61" s="194">
        <f>IFERROR(INDEX('Data Annex'!$K$1:$BS$4779,MATCH(I$44&amp;"|"&amp;$B61,'Data Annex'!$K$1:$K$4779,0),MATCH(I$45,'Data Annex'!$K$1:$BS$1,0)),"")</f>
        <v>7.7644179572833275E-2</v>
      </c>
      <c r="J61" s="195">
        <f>IFERROR(INDEX('Data Annex'!$K$1:$BS$4779,MATCH(J$44&amp;"|"&amp;$B61,'Data Annex'!$K$1:$K$4779,0),MATCH(J$45,'Data Annex'!$K$1:$BS$1,0)),"")</f>
        <v>7.8787581146768884E-2</v>
      </c>
      <c r="K61" s="194">
        <f>IFERROR(INDEX('Data Annex'!$K$1:$BS$4779,MATCH(K$44&amp;"|"&amp;$B61,'Data Annex'!$K$1:$K$4779,0),MATCH(K$45,'Data Annex'!$K$1:$BS$1,0)),"")</f>
        <v>-9.2545110651942109E-4</v>
      </c>
      <c r="L61" s="194">
        <f>IFERROR(INDEX('Data Annex'!$K$1:$BS$4779,MATCH(L$44&amp;"|"&amp;$B61,'Data Annex'!$K$1:$K$4779,0),MATCH(L$45,'Data Annex'!$K$1:$BS$1,0)),"")</f>
        <v>-3.7854973694901982E-4</v>
      </c>
      <c r="M61" s="194">
        <f>IFERROR(INDEX('Data Annex'!$K$1:$BS$4779,MATCH(M$44&amp;"|"&amp;$B61,'Data Annex'!$K$1:$K$4779,0),MATCH(M$45,'Data Annex'!$K$1:$BS$1,0)),"")</f>
        <v>1.807736093829082E-3</v>
      </c>
      <c r="N61" s="194">
        <f>IFERROR(INDEX('Data Annex'!$K$1:$BS$4779,MATCH(N$44&amp;"|"&amp;$B61,'Data Annex'!$K$1:$K$4779,0),MATCH(N$45,'Data Annex'!$K$1:$BS$1,0)),"")</f>
        <v>2.0813929457680826E-2</v>
      </c>
      <c r="O61" s="194">
        <f>IFERROR(INDEX('Data Annex'!$K$1:$BS$4779,MATCH(O$44&amp;"|"&amp;$B61,'Data Annex'!$K$1:$K$4779,0),MATCH(O$45,'Data Annex'!$K$1:$BS$1,0)),"")</f>
        <v>1.7719857396000301E-2</v>
      </c>
      <c r="P61" s="195">
        <f>IFERROR(INDEX('Data Annex'!$K$1:$BS$4779,MATCH(P$44&amp;"|"&amp;$B61,'Data Annex'!$K$1:$K$4779,0),MATCH(P$45,'Data Annex'!$K$1:$BS$1,0)),"")</f>
        <v>1.8302814672224998E-2</v>
      </c>
      <c r="Q61" s="194">
        <f>IFERROR(INDEX('Data Annex'!$K$1:$BS$4779,MATCH(Q$44&amp;"|"&amp;$B61,'Data Annex'!$K$1:$K$4779,0),MATCH(Q$45,'Data Annex'!$K$1:$BS$1,0)),"")</f>
        <v>8.6637855226835946E-3</v>
      </c>
      <c r="R61" s="194">
        <f>IFERROR(INDEX('Data Annex'!$K$1:$BS$4779,MATCH(R$44&amp;"|"&amp;$B61,'Data Annex'!$K$1:$K$4779,0),MATCH(R$45,'Data Annex'!$K$1:$BS$1,0)),"")</f>
        <v>8.5112900683875746E-3</v>
      </c>
      <c r="S61" s="195">
        <f>IFERROR(INDEX('Data Annex'!$K$1:$BS$4779,MATCH(S$44&amp;"|"&amp;$B61,'Data Annex'!$K$1:$K$4779,0),MATCH(S$45,'Data Annex'!$K$1:$BS$1,0)),"")</f>
        <v>6.5601008865333139E-3</v>
      </c>
      <c r="T61" s="194">
        <f>IFERROR(INDEX('Data Annex'!$K$1:$BS$4779,MATCH(T$44&amp;"|"&amp;$B61,'Data Annex'!$K$1:$K$4779,0),MATCH(T$45,'Data Annex'!$K$1:$BS$1,0)),"")</f>
        <v>1.0723435333402146E-2</v>
      </c>
      <c r="U61" s="194">
        <f>IFERROR(INDEX('Data Annex'!$K$1:$BS$4779,MATCH(U$44&amp;"|"&amp;$B61,'Data Annex'!$K$1:$K$4779,0),MATCH(U$45,'Data Annex'!$K$1:$BS$1,0)),"")</f>
        <v>-7.441144242461545E-3</v>
      </c>
      <c r="V61" s="195">
        <f>IFERROR(INDEX('Data Annex'!$K$1:$BS$4779,MATCH(V$44&amp;"|"&amp;$B61,'Data Annex'!$K$1:$K$4779,0),MATCH(V$45,'Data Annex'!$K$1:$BS$1,0)),"")</f>
        <v>-3.2793496626503031E-3</v>
      </c>
      <c r="W61"/>
    </row>
    <row r="62" spans="1:23" ht="21" customHeight="1">
      <c r="A62" s="5">
        <v>13</v>
      </c>
      <c r="B62" s="5" t="s">
        <v>22</v>
      </c>
      <c r="C62"/>
      <c r="D62" s="204" t="s">
        <v>22</v>
      </c>
      <c r="E62" s="192">
        <f>IFERROR(INDEX('Data Annex'!$K$1:$BS$4779,MATCH(E$44&amp;"|"&amp;$B62,'Data Annex'!$K$1:$K$4779,0),MATCH(E$45,'Data Annex'!$K$1:$BS$1,0)),"")</f>
        <v>7.0761757930433655E-2</v>
      </c>
      <c r="F62" s="192">
        <f>IFERROR(INDEX('Data Annex'!$K$1:$BS$4779,MATCH(F$44&amp;"|"&amp;$B62,'Data Annex'!$K$1:$K$4779,0),MATCH(F$45,'Data Annex'!$K$1:$BS$1,0)),"")</f>
        <v>6.194750441063681E-2</v>
      </c>
      <c r="G62" s="192">
        <f>IFERROR(INDEX('Data Annex'!$K$1:$BS$4779,MATCH(G$44&amp;"|"&amp;$B62,'Data Annex'!$K$1:$K$4779,0),MATCH(G$45,'Data Annex'!$K$1:$BS$1,0)),"")</f>
        <v>6.3070302880938553E-2</v>
      </c>
      <c r="H62" s="192">
        <f>IFERROR(INDEX('Data Annex'!$K$1:$BS$4779,MATCH(H$44&amp;"|"&amp;$B62,'Data Annex'!$K$1:$K$4779,0),MATCH(H$45,'Data Annex'!$K$1:$BS$1,0)),"")</f>
        <v>6.9188855906409483E-2</v>
      </c>
      <c r="I62" s="192">
        <f>IFERROR(INDEX('Data Annex'!$K$1:$BS$4779,MATCH(I$44&amp;"|"&amp;$B62,'Data Annex'!$K$1:$K$4779,0),MATCH(I$45,'Data Annex'!$K$1:$BS$1,0)),"")</f>
        <v>6.1766890997522889E-2</v>
      </c>
      <c r="J62" s="196">
        <f>IFERROR(INDEX('Data Annex'!$K$1:$BS$4779,MATCH(J$44&amp;"|"&amp;$B62,'Data Annex'!$K$1:$K$4779,0),MATCH(J$45,'Data Annex'!$K$1:$BS$1,0)),"")</f>
        <v>6.0876188825118534E-2</v>
      </c>
      <c r="K62" s="192">
        <f>IFERROR(INDEX('Data Annex'!$K$1:$BS$4779,MATCH(K$44&amp;"|"&amp;$B62,'Data Annex'!$K$1:$K$4779,0),MATCH(K$45,'Data Annex'!$K$1:$BS$1,0)),"")</f>
        <v>1.2066569648938909E-2</v>
      </c>
      <c r="L62" s="192">
        <f>IFERROR(INDEX('Data Annex'!$K$1:$BS$4779,MATCH(L$44&amp;"|"&amp;$B62,'Data Annex'!$K$1:$K$4779,0),MATCH(L$45,'Data Annex'!$K$1:$BS$1,0)),"")</f>
        <v>4.6348221448179634E-3</v>
      </c>
      <c r="M62" s="196">
        <f>IFERROR(INDEX('Data Annex'!$K$1:$BS$4779,MATCH(M$44&amp;"|"&amp;$B62,'Data Annex'!$K$1:$K$4779,0),MATCH(M$45,'Data Annex'!$K$1:$BS$1,0)),"")</f>
        <v>7.3105403366897186E-3</v>
      </c>
      <c r="N62" s="192">
        <f>IFERROR(INDEX('Data Annex'!$K$1:$BS$4779,MATCH(N$44&amp;"|"&amp;$B62,'Data Annex'!$K$1:$K$4779,0),MATCH(N$45,'Data Annex'!$K$1:$BS$1,0)),"")</f>
        <v>7.308971200971498E-2</v>
      </c>
      <c r="O62" s="192">
        <f>IFERROR(INDEX('Data Annex'!$K$1:$BS$4779,MATCH(O$44&amp;"|"&amp;$B62,'Data Annex'!$K$1:$K$4779,0),MATCH(O$45,'Data Annex'!$K$1:$BS$1,0)),"")</f>
        <v>5.6724726022943067E-2</v>
      </c>
      <c r="P62" s="196">
        <f>IFERROR(INDEX('Data Annex'!$K$1:$BS$4779,MATCH(P$44&amp;"|"&amp;$B62,'Data Annex'!$K$1:$K$4779,0),MATCH(P$45,'Data Annex'!$K$1:$BS$1,0)),"")</f>
        <v>5.8365828985946056E-2</v>
      </c>
      <c r="Q62" s="192">
        <f>IFERROR(INDEX('Data Annex'!$K$1:$BS$4779,MATCH(Q$44&amp;"|"&amp;$B62,'Data Annex'!$K$1:$K$4779,0),MATCH(Q$45,'Data Annex'!$K$1:$BS$1,0)),"")</f>
        <v>1.0517159190786713E-2</v>
      </c>
      <c r="R62" s="192">
        <f>IFERROR(INDEX('Data Annex'!$K$1:$BS$4779,MATCH(R$44&amp;"|"&amp;$B62,'Data Annex'!$K$1:$K$4779,0),MATCH(R$45,'Data Annex'!$K$1:$BS$1,0)),"")</f>
        <v>7.6455311781153217E-3</v>
      </c>
      <c r="S62" s="196">
        <f>IFERROR(INDEX('Data Annex'!$K$1:$BS$4779,MATCH(S$44&amp;"|"&amp;$B62,'Data Annex'!$K$1:$K$4779,0),MATCH(S$45,'Data Annex'!$K$1:$BS$1,0)),"")</f>
        <v>3.3404735934730967E-3</v>
      </c>
      <c r="T62" s="192">
        <f>IFERROR(INDEX('Data Annex'!$K$1:$BS$4779,MATCH(T$44&amp;"|"&amp;$B62,'Data Annex'!$K$1:$K$4779,0),MATCH(T$45,'Data Annex'!$K$1:$BS$1,0)),"")</f>
        <v>1.9122456872506442E-2</v>
      </c>
      <c r="U62" s="192">
        <f>IFERROR(INDEX('Data Annex'!$K$1:$BS$4779,MATCH(U$44&amp;"|"&amp;$B62,'Data Annex'!$K$1:$K$4779,0),MATCH(U$45,'Data Annex'!$K$1:$BS$1,0)),"")</f>
        <v>3.8858999837694662E-2</v>
      </c>
      <c r="V62" s="196">
        <f>IFERROR(INDEX('Data Annex'!$K$1:$BS$4779,MATCH(V$44&amp;"|"&amp;$B62,'Data Annex'!$K$1:$K$4779,0),MATCH(V$45,'Data Annex'!$K$1:$BS$1,0)),"")</f>
        <v>4.5223816133886791E-2</v>
      </c>
      <c r="W62"/>
    </row>
    <row r="63" spans="1:23" ht="21" customHeight="1">
      <c r="A63" s="5">
        <v>14</v>
      </c>
      <c r="B63" s="5" t="s">
        <v>90</v>
      </c>
      <c r="C63"/>
      <c r="D63" s="204" t="s">
        <v>90</v>
      </c>
      <c r="E63" s="194">
        <f>IFERROR(INDEX('Data Annex'!$K$1:$BS$4779,MATCH(E$44&amp;"|"&amp;$B63,'Data Annex'!$K$1:$K$4779,0),MATCH(E$45,'Data Annex'!$K$1:$BS$1,0)),"")</f>
        <v>6.0933630591832239E-2</v>
      </c>
      <c r="F63" s="194">
        <f>IFERROR(INDEX('Data Annex'!$K$1:$BS$4779,MATCH(F$44&amp;"|"&amp;$B63,'Data Annex'!$K$1:$K$4779,0),MATCH(F$45,'Data Annex'!$K$1:$BS$1,0)),"")</f>
        <v>6.2456563835555645E-2</v>
      </c>
      <c r="G63" s="194">
        <f>IFERROR(INDEX('Data Annex'!$K$1:$BS$4779,MATCH(G$44&amp;"|"&amp;$B63,'Data Annex'!$K$1:$K$4779,0),MATCH(G$45,'Data Annex'!$K$1:$BS$1,0)),"")</f>
        <v>6.3187407390996944E-2</v>
      </c>
      <c r="H63" s="194">
        <f>IFERROR(INDEX('Data Annex'!$K$1:$BS$4779,MATCH(H$44&amp;"|"&amp;$B63,'Data Annex'!$K$1:$K$4779,0),MATCH(H$45,'Data Annex'!$K$1:$BS$1,0)),"")</f>
        <v>6.3006509501493238E-2</v>
      </c>
      <c r="I63" s="194">
        <f>IFERROR(INDEX('Data Annex'!$K$1:$BS$4779,MATCH(I$44&amp;"|"&amp;$B63,'Data Annex'!$K$1:$K$4779,0),MATCH(I$45,'Data Annex'!$K$1:$BS$1,0)),"")</f>
        <v>6.6345849910727825E-2</v>
      </c>
      <c r="J63" s="195">
        <f>IFERROR(INDEX('Data Annex'!$K$1:$BS$4779,MATCH(J$44&amp;"|"&amp;$B63,'Data Annex'!$K$1:$K$4779,0),MATCH(J$45,'Data Annex'!$K$1:$BS$1,0)),"")</f>
        <v>6.6531128006573764E-2</v>
      </c>
      <c r="K63" s="194">
        <f>IFERROR(INDEX('Data Annex'!$K$1:$BS$4779,MATCH(K$44&amp;"|"&amp;$B63,'Data Annex'!$K$1:$K$4779,0),MATCH(K$45,'Data Annex'!$K$1:$BS$1,0)),"")</f>
        <v>1.9432226854298996E-2</v>
      </c>
      <c r="L63" s="194">
        <f>IFERROR(INDEX('Data Annex'!$K$1:$BS$4779,MATCH(L$44&amp;"|"&amp;$B63,'Data Annex'!$K$1:$K$4779,0),MATCH(L$45,'Data Annex'!$K$1:$BS$1,0)),"")</f>
        <v>5.597127184532761E-3</v>
      </c>
      <c r="M63" s="194">
        <f>IFERROR(INDEX('Data Annex'!$K$1:$BS$4779,MATCH(M$44&amp;"|"&amp;$B63,'Data Annex'!$K$1:$K$4779,0),MATCH(M$45,'Data Annex'!$K$1:$BS$1,0)),"")</f>
        <v>9.0713218618317347E-3</v>
      </c>
      <c r="N63" s="194">
        <f>IFERROR(INDEX('Data Annex'!$K$1:$BS$4779,MATCH(N$44&amp;"|"&amp;$B63,'Data Annex'!$K$1:$K$4779,0),MATCH(N$45,'Data Annex'!$K$1:$BS$1,0)),"")</f>
        <v>-8.3439577481295175E-3</v>
      </c>
      <c r="O63" s="194">
        <f>IFERROR(INDEX('Data Annex'!$K$1:$BS$4779,MATCH(O$44&amp;"|"&amp;$B63,'Data Annex'!$K$1:$K$4779,0),MATCH(O$45,'Data Annex'!$K$1:$BS$1,0)),"")</f>
        <v>-1.7170120594064614E-2</v>
      </c>
      <c r="P63" s="195">
        <f>IFERROR(INDEX('Data Annex'!$K$1:$BS$4779,MATCH(P$44&amp;"|"&amp;$B63,'Data Annex'!$K$1:$K$4779,0),MATCH(P$45,'Data Annex'!$K$1:$BS$1,0)),"")</f>
        <v>-7.0953702669999579E-3</v>
      </c>
      <c r="Q63" s="194">
        <f>IFERROR(INDEX('Data Annex'!$K$1:$BS$4779,MATCH(Q$44&amp;"|"&amp;$B63,'Data Annex'!$K$1:$K$4779,0),MATCH(Q$45,'Data Annex'!$K$1:$BS$1,0)),"")</f>
        <v>6.3465193899566756E-3</v>
      </c>
      <c r="R63" s="194">
        <f>IFERROR(INDEX('Data Annex'!$K$1:$BS$4779,MATCH(R$44&amp;"|"&amp;$B63,'Data Annex'!$K$1:$K$4779,0),MATCH(R$45,'Data Annex'!$K$1:$BS$1,0)),"")</f>
        <v>3.3907195827011512E-3</v>
      </c>
      <c r="S63" s="195">
        <f>IFERROR(INDEX('Data Annex'!$K$1:$BS$4779,MATCH(S$44&amp;"|"&amp;$B63,'Data Annex'!$K$1:$K$4779,0),MATCH(S$45,'Data Annex'!$K$1:$BS$1,0)),"")</f>
        <v>5.9566876575286171E-3</v>
      </c>
      <c r="T63" s="194">
        <f>IFERROR(INDEX('Data Annex'!$K$1:$BS$4779,MATCH(T$44&amp;"|"&amp;$B63,'Data Annex'!$K$1:$K$4779,0),MATCH(T$45,'Data Annex'!$K$1:$BS$1,0)),"")</f>
        <v>2.146001545842607E-2</v>
      </c>
      <c r="U63" s="194">
        <f>IFERROR(INDEX('Data Annex'!$K$1:$BS$4779,MATCH(U$44&amp;"|"&amp;$B63,'Data Annex'!$K$1:$K$4779,0),MATCH(U$45,'Data Annex'!$K$1:$BS$1,0)),"")</f>
        <v>4.1395639647489858E-2</v>
      </c>
      <c r="V63" s="195">
        <f>IFERROR(INDEX('Data Annex'!$K$1:$BS$4779,MATCH(V$44&amp;"|"&amp;$B63,'Data Annex'!$K$1:$K$4779,0),MATCH(V$45,'Data Annex'!$K$1:$BS$1,0)),"")</f>
        <v>3.7300625050955424E-2</v>
      </c>
      <c r="W63"/>
    </row>
    <row r="64" spans="1:23" ht="21" customHeight="1">
      <c r="A64" s="5">
        <v>15</v>
      </c>
      <c r="B64" s="5" t="s">
        <v>23</v>
      </c>
      <c r="C64"/>
      <c r="D64" s="204" t="s">
        <v>23</v>
      </c>
      <c r="E64" s="192">
        <f>IFERROR(INDEX('Data Annex'!$K$1:$BS$4779,MATCH(E$44&amp;"|"&amp;$B64,'Data Annex'!$K$1:$K$4779,0),MATCH(E$45,'Data Annex'!$K$1:$BS$1,0)),"")</f>
        <v>0.10726672836439904</v>
      </c>
      <c r="F64" s="192">
        <f>IFERROR(INDEX('Data Annex'!$K$1:$BS$4779,MATCH(F$44&amp;"|"&amp;$B64,'Data Annex'!$K$1:$K$4779,0),MATCH(F$45,'Data Annex'!$K$1:$BS$1,0)),"")</f>
        <v>0.11987915683275202</v>
      </c>
      <c r="G64" s="192">
        <f>IFERROR(INDEX('Data Annex'!$K$1:$BS$4779,MATCH(G$44&amp;"|"&amp;$B64,'Data Annex'!$K$1:$K$4779,0),MATCH(G$45,'Data Annex'!$K$1:$BS$1,0)),"")</f>
        <v>0.12656491900930739</v>
      </c>
      <c r="H64" s="192">
        <f>IFERROR(INDEX('Data Annex'!$K$1:$BS$4779,MATCH(H$44&amp;"|"&amp;$B64,'Data Annex'!$K$1:$K$4779,0),MATCH(H$45,'Data Annex'!$K$1:$BS$1,0)),"")</f>
        <v>0.1769633253989368</v>
      </c>
      <c r="I64" s="192">
        <f>IFERROR(INDEX('Data Annex'!$K$1:$BS$4779,MATCH(I$44&amp;"|"&amp;$B64,'Data Annex'!$K$1:$K$4779,0),MATCH(I$45,'Data Annex'!$K$1:$BS$1,0)),"")</f>
        <v>0.18654804962345573</v>
      </c>
      <c r="J64" s="196">
        <f>IFERROR(INDEX('Data Annex'!$K$1:$BS$4779,MATCH(J$44&amp;"|"&amp;$B64,'Data Annex'!$K$1:$K$4779,0),MATCH(J$45,'Data Annex'!$K$1:$BS$1,0)),"")</f>
        <v>0.18268624068837633</v>
      </c>
      <c r="K64" s="192">
        <f>IFERROR(INDEX('Data Annex'!$K$1:$BS$4779,MATCH(K$44&amp;"|"&amp;$B64,'Data Annex'!$K$1:$K$4779,0),MATCH(K$45,'Data Annex'!$K$1:$BS$1,0)),"")</f>
        <v>3.9581072871512774E-3</v>
      </c>
      <c r="L64" s="192">
        <f>IFERROR(INDEX('Data Annex'!$K$1:$BS$4779,MATCH(L$44&amp;"|"&amp;$B64,'Data Annex'!$K$1:$K$4779,0),MATCH(L$45,'Data Annex'!$K$1:$BS$1,0)),"")</f>
        <v>9.2826702909731265E-4</v>
      </c>
      <c r="M64" s="196">
        <f>IFERROR(INDEX('Data Annex'!$K$1:$BS$4779,MATCH(M$44&amp;"|"&amp;$B64,'Data Annex'!$K$1:$K$4779,0),MATCH(M$45,'Data Annex'!$K$1:$BS$1,0)),"")</f>
        <v>1.6960811565408884E-3</v>
      </c>
      <c r="N64" s="192">
        <f>IFERROR(INDEX('Data Annex'!$K$1:$BS$4779,MATCH(N$44&amp;"|"&amp;$B64,'Data Annex'!$K$1:$K$4779,0),MATCH(N$45,'Data Annex'!$K$1:$BS$1,0)),"")</f>
        <v>5.8916644282742563E-2</v>
      </c>
      <c r="O64" s="192">
        <f>IFERROR(INDEX('Data Annex'!$K$1:$BS$4779,MATCH(O$44&amp;"|"&amp;$B64,'Data Annex'!$K$1:$K$4779,0),MATCH(O$45,'Data Annex'!$K$1:$BS$1,0)),"")</f>
        <v>1.6140058877298639E-2</v>
      </c>
      <c r="P64" s="196">
        <f>IFERROR(INDEX('Data Annex'!$K$1:$BS$4779,MATCH(P$44&amp;"|"&amp;$B64,'Data Annex'!$K$1:$K$4779,0),MATCH(P$45,'Data Annex'!$K$1:$BS$1,0)),"")</f>
        <v>3.4720139900411187E-2</v>
      </c>
      <c r="Q64" s="192">
        <f>IFERROR(INDEX('Data Annex'!$K$1:$BS$4779,MATCH(Q$44&amp;"|"&amp;$B64,'Data Annex'!$K$1:$K$4779,0),MATCH(Q$45,'Data Annex'!$K$1:$BS$1,0)),"")</f>
        <v>1.2843687801033874E-2</v>
      </c>
      <c r="R64" s="192">
        <f>IFERROR(INDEX('Data Annex'!$K$1:$BS$4779,MATCH(R$44&amp;"|"&amp;$B64,'Data Annex'!$K$1:$K$4779,0),MATCH(R$45,'Data Annex'!$K$1:$BS$1,0)),"")</f>
        <v>1.1891873154674803E-2</v>
      </c>
      <c r="S64" s="196">
        <f>IFERROR(INDEX('Data Annex'!$K$1:$BS$4779,MATCH(S$44&amp;"|"&amp;$B64,'Data Annex'!$K$1:$K$4779,0),MATCH(S$45,'Data Annex'!$K$1:$BS$1,0)),"")</f>
        <v>9.9477886986766312E-3</v>
      </c>
      <c r="T64" s="192">
        <f>IFERROR(INDEX('Data Annex'!$K$1:$BS$4779,MATCH(T$44&amp;"|"&amp;$B64,'Data Annex'!$K$1:$K$4779,0),MATCH(T$45,'Data Annex'!$K$1:$BS$1,0)),"")</f>
        <v>5.0141156323701405E-2</v>
      </c>
      <c r="U64" s="192">
        <f>IFERROR(INDEX('Data Annex'!$K$1:$BS$4779,MATCH(U$44&amp;"|"&amp;$B64,'Data Annex'!$K$1:$K$4779,0),MATCH(U$45,'Data Annex'!$K$1:$BS$1,0)),"")</f>
        <v>-2.3010185332518664E-3</v>
      </c>
      <c r="V64" s="196">
        <f>IFERROR(INDEX('Data Annex'!$K$1:$BS$4779,MATCH(V$44&amp;"|"&amp;$B64,'Data Annex'!$K$1:$K$4779,0),MATCH(V$45,'Data Annex'!$K$1:$BS$1,0)),"")</f>
        <v>1.5951425993727029E-2</v>
      </c>
      <c r="W64"/>
    </row>
    <row r="65" spans="1:23" ht="21" customHeight="1">
      <c r="A65" s="5">
        <v>16</v>
      </c>
      <c r="B65" s="5" t="s">
        <v>24</v>
      </c>
      <c r="C65"/>
      <c r="D65" s="204" t="s">
        <v>24</v>
      </c>
      <c r="E65" s="194">
        <f>IFERROR(INDEX('Data Annex'!$K$1:$BS$4779,MATCH(E$44&amp;"|"&amp;$B65,'Data Annex'!$K$1:$K$4779,0),MATCH(E$45,'Data Annex'!$K$1:$BS$1,0)),"")</f>
        <v>7.1400808789457759E-2</v>
      </c>
      <c r="F65" s="194">
        <f>IFERROR(INDEX('Data Annex'!$K$1:$BS$4779,MATCH(F$44&amp;"|"&amp;$B65,'Data Annex'!$K$1:$K$4779,0),MATCH(F$45,'Data Annex'!$K$1:$BS$1,0)),"")</f>
        <v>7.5725092530765772E-2</v>
      </c>
      <c r="G65" s="194">
        <f>IFERROR(INDEX('Data Annex'!$K$1:$BS$4779,MATCH(G$44&amp;"|"&amp;$B65,'Data Annex'!$K$1:$K$4779,0),MATCH(G$45,'Data Annex'!$K$1:$BS$1,0)),"")</f>
        <v>7.4140798731078164E-2</v>
      </c>
      <c r="H65" s="194">
        <f>IFERROR(INDEX('Data Annex'!$K$1:$BS$4779,MATCH(H$44&amp;"|"&amp;$B65,'Data Annex'!$K$1:$K$4779,0),MATCH(H$45,'Data Annex'!$K$1:$BS$1,0)),"")</f>
        <v>7.0524245013264167E-2</v>
      </c>
      <c r="I65" s="194">
        <f>IFERROR(INDEX('Data Annex'!$K$1:$BS$4779,MATCH(I$44&amp;"|"&amp;$B65,'Data Annex'!$K$1:$K$4779,0),MATCH(I$45,'Data Annex'!$K$1:$BS$1,0)),"")</f>
        <v>6.469663811922309E-2</v>
      </c>
      <c r="J65" s="195">
        <f>IFERROR(INDEX('Data Annex'!$K$1:$BS$4779,MATCH(J$44&amp;"|"&amp;$B65,'Data Annex'!$K$1:$K$4779,0),MATCH(J$45,'Data Annex'!$K$1:$BS$1,0)),"")</f>
        <v>6.7314203524443478E-2</v>
      </c>
      <c r="K65" s="194">
        <f>IFERROR(INDEX('Data Annex'!$K$1:$BS$4779,MATCH(K$44&amp;"|"&amp;$B65,'Data Annex'!$K$1:$K$4779,0),MATCH(K$45,'Data Annex'!$K$1:$BS$1,0)),"")</f>
        <v>4.0221061003613296E-3</v>
      </c>
      <c r="L65" s="194">
        <f>IFERROR(INDEX('Data Annex'!$K$1:$BS$4779,MATCH(L$44&amp;"|"&amp;$B65,'Data Annex'!$K$1:$K$4779,0),MATCH(L$45,'Data Annex'!$K$1:$BS$1,0)),"")</f>
        <v>2.278796638716499E-3</v>
      </c>
      <c r="M65" s="194">
        <f>IFERROR(INDEX('Data Annex'!$K$1:$BS$4779,MATCH(M$44&amp;"|"&amp;$B65,'Data Annex'!$K$1:$K$4779,0),MATCH(M$45,'Data Annex'!$K$1:$BS$1,0)),"")</f>
        <v>3.3237738293032098E-3</v>
      </c>
      <c r="N65" s="194">
        <f>IFERROR(INDEX('Data Annex'!$K$1:$BS$4779,MATCH(N$44&amp;"|"&amp;$B65,'Data Annex'!$K$1:$K$4779,0),MATCH(N$45,'Data Annex'!$K$1:$BS$1,0)),"")</f>
        <v>5.8620376908647565E-3</v>
      </c>
      <c r="O65" s="194">
        <f>IFERROR(INDEX('Data Annex'!$K$1:$BS$4779,MATCH(O$44&amp;"|"&amp;$B65,'Data Annex'!$K$1:$K$4779,0),MATCH(O$45,'Data Annex'!$K$1:$BS$1,0)),"")</f>
        <v>9.1616537365705915E-3</v>
      </c>
      <c r="P65" s="195">
        <f>IFERROR(INDEX('Data Annex'!$K$1:$BS$4779,MATCH(P$44&amp;"|"&amp;$B65,'Data Annex'!$K$1:$K$4779,0),MATCH(P$45,'Data Annex'!$K$1:$BS$1,0)),"")</f>
        <v>1.458695011706132E-2</v>
      </c>
      <c r="Q65" s="194">
        <f>IFERROR(INDEX('Data Annex'!$K$1:$BS$4779,MATCH(Q$44&amp;"|"&amp;$B65,'Data Annex'!$K$1:$K$4779,0),MATCH(Q$45,'Data Annex'!$K$1:$BS$1,0)),"")</f>
        <v>6.9186002368957283E-3</v>
      </c>
      <c r="R65" s="194">
        <f>IFERROR(INDEX('Data Annex'!$K$1:$BS$4779,MATCH(R$44&amp;"|"&amp;$B65,'Data Annex'!$K$1:$K$4779,0),MATCH(R$45,'Data Annex'!$K$1:$BS$1,0)),"")</f>
        <v>7.0117890541869154E-3</v>
      </c>
      <c r="S65" s="195">
        <f>IFERROR(INDEX('Data Annex'!$K$1:$BS$4779,MATCH(S$44&amp;"|"&amp;$B65,'Data Annex'!$K$1:$K$4779,0),MATCH(S$45,'Data Annex'!$K$1:$BS$1,0)),"")</f>
        <v>6.1844923848587497E-3</v>
      </c>
      <c r="T65" s="194">
        <f>IFERROR(INDEX('Data Annex'!$K$1:$BS$4779,MATCH(T$44&amp;"|"&amp;$B65,'Data Annex'!$K$1:$K$4779,0),MATCH(T$45,'Data Annex'!$K$1:$BS$1,0)),"")</f>
        <v>1.5060959681507455E-2</v>
      </c>
      <c r="U65" s="194">
        <f>IFERROR(INDEX('Data Annex'!$K$1:$BS$4779,MATCH(U$44&amp;"|"&amp;$B65,'Data Annex'!$K$1:$K$4779,0),MATCH(U$45,'Data Annex'!$K$1:$BS$1,0)),"")</f>
        <v>2.2642809706977671E-2</v>
      </c>
      <c r="V65" s="195">
        <f>IFERROR(INDEX('Data Annex'!$K$1:$BS$4779,MATCH(V$44&amp;"|"&amp;$B65,'Data Annex'!$K$1:$K$4779,0),MATCH(V$45,'Data Annex'!$K$1:$BS$1,0)),"")</f>
        <v>2.095138650460587E-2</v>
      </c>
      <c r="W65"/>
    </row>
    <row r="66" spans="1:23" ht="21" customHeight="1">
      <c r="A66" s="5">
        <v>17</v>
      </c>
      <c r="B66" s="5" t="s">
        <v>1386</v>
      </c>
      <c r="C66"/>
      <c r="D66" s="204" t="s">
        <v>1386</v>
      </c>
      <c r="E66" s="192">
        <f>IFERROR(INDEX('Data Annex'!$K$1:$BS$4779,MATCH(E$44&amp;"|"&amp;$B66,'Data Annex'!$K$1:$K$4779,0),MATCH(E$45,'Data Annex'!$K$1:$BS$1,0)),"")</f>
        <v>6.2779344183665139E-2</v>
      </c>
      <c r="F66" s="192">
        <f>IFERROR(INDEX('Data Annex'!$K$1:$BS$4779,MATCH(F$44&amp;"|"&amp;$B66,'Data Annex'!$K$1:$K$4779,0),MATCH(F$45,'Data Annex'!$K$1:$BS$1,0)),"")</f>
        <v>6.5634954659278516E-2</v>
      </c>
      <c r="G66" s="192">
        <f>IFERROR(INDEX('Data Annex'!$K$1:$BS$4779,MATCH(G$44&amp;"|"&amp;$B66,'Data Annex'!$K$1:$K$4779,0),MATCH(G$45,'Data Annex'!$K$1:$BS$1,0)),"")</f>
        <v>6.6760263734749262E-2</v>
      </c>
      <c r="H66" s="192">
        <f>IFERROR(INDEX('Data Annex'!$K$1:$BS$4779,MATCH(H$44&amp;"|"&amp;$B66,'Data Annex'!$K$1:$K$4779,0),MATCH(H$45,'Data Annex'!$K$1:$BS$1,0)),"")</f>
        <v>4.34948605737423E-2</v>
      </c>
      <c r="I66" s="192">
        <f>IFERROR(INDEX('Data Annex'!$K$1:$BS$4779,MATCH(I$44&amp;"|"&amp;$B66,'Data Annex'!$K$1:$K$4779,0),MATCH(I$45,'Data Annex'!$K$1:$BS$1,0)),"")</f>
        <v>4.5259765802171517E-2</v>
      </c>
      <c r="J66" s="196">
        <f>IFERROR(INDEX('Data Annex'!$K$1:$BS$4779,MATCH(J$44&amp;"|"&amp;$B66,'Data Annex'!$K$1:$K$4779,0),MATCH(J$45,'Data Annex'!$K$1:$BS$1,0)),"")</f>
        <v>4.4719172992529997E-2</v>
      </c>
      <c r="K66" s="192">
        <f>IFERROR(INDEX('Data Annex'!$K$1:$BS$4779,MATCH(K$44&amp;"|"&amp;$B66,'Data Annex'!$K$1:$K$4779,0),MATCH(K$45,'Data Annex'!$K$1:$BS$1,0)),"")</f>
        <v>1.1057057992631453E-3</v>
      </c>
      <c r="L66" s="192">
        <f>IFERROR(INDEX('Data Annex'!$K$1:$BS$4779,MATCH(L$44&amp;"|"&amp;$B66,'Data Annex'!$K$1:$K$4779,0),MATCH(L$45,'Data Annex'!$K$1:$BS$1,0)),"")</f>
        <v>1.4272760188308083E-3</v>
      </c>
      <c r="M66" s="196">
        <f>IFERROR(INDEX('Data Annex'!$K$1:$BS$4779,MATCH(M$44&amp;"|"&amp;$B66,'Data Annex'!$K$1:$K$4779,0),MATCH(M$45,'Data Annex'!$K$1:$BS$1,0)),"")</f>
        <v>7.7262970194641217E-4</v>
      </c>
      <c r="N66" s="192">
        <f>IFERROR(INDEX('Data Annex'!$K$1:$BS$4779,MATCH(N$44&amp;"|"&amp;$B66,'Data Annex'!$K$1:$K$4779,0),MATCH(N$45,'Data Annex'!$K$1:$BS$1,0)),"")</f>
        <v>-6.0060164469108723E-3</v>
      </c>
      <c r="O66" s="192">
        <f>IFERROR(INDEX('Data Annex'!$K$1:$BS$4779,MATCH(O$44&amp;"|"&amp;$B66,'Data Annex'!$K$1:$K$4779,0),MATCH(O$45,'Data Annex'!$K$1:$BS$1,0)),"")</f>
        <v>5.897777469263084E-3</v>
      </c>
      <c r="P66" s="196">
        <f>IFERROR(INDEX('Data Annex'!$K$1:$BS$4779,MATCH(P$44&amp;"|"&amp;$B66,'Data Annex'!$K$1:$K$4779,0),MATCH(P$45,'Data Annex'!$K$1:$BS$1,0)),"")</f>
        <v>7.9965858540872129E-3</v>
      </c>
      <c r="Q66" s="192">
        <f>IFERROR(INDEX('Data Annex'!$K$1:$BS$4779,MATCH(Q$44&amp;"|"&amp;$B66,'Data Annex'!$K$1:$K$4779,0),MATCH(Q$45,'Data Annex'!$K$1:$BS$1,0)),"")</f>
        <v>7.3681957169256405E-4</v>
      </c>
      <c r="R66" s="192">
        <f>IFERROR(INDEX('Data Annex'!$K$1:$BS$4779,MATCH(R$44&amp;"|"&amp;$B66,'Data Annex'!$K$1:$K$4779,0),MATCH(R$45,'Data Annex'!$K$1:$BS$1,0)),"")</f>
        <v>0</v>
      </c>
      <c r="S66" s="196">
        <f>IFERROR(INDEX('Data Annex'!$K$1:$BS$4779,MATCH(S$44&amp;"|"&amp;$B66,'Data Annex'!$K$1:$K$4779,0),MATCH(S$45,'Data Annex'!$K$1:$BS$1,0)),"")</f>
        <v>0</v>
      </c>
      <c r="T66" s="192">
        <f>IFERROR(INDEX('Data Annex'!$K$1:$BS$4779,MATCH(T$44&amp;"|"&amp;$B66,'Data Annex'!$K$1:$K$4779,0),MATCH(T$45,'Data Annex'!$K$1:$BS$1,0)),"")</f>
        <v>3.8971198046944142E-2</v>
      </c>
      <c r="U66" s="192">
        <f>IFERROR(INDEX('Data Annex'!$K$1:$BS$4779,MATCH(U$44&amp;"|"&amp;$B66,'Data Annex'!$K$1:$K$4779,0),MATCH(U$45,'Data Annex'!$K$1:$BS$1,0)),"")</f>
        <v>5.6262199930532233E-2</v>
      </c>
      <c r="V66" s="196">
        <f>IFERROR(INDEX('Data Annex'!$K$1:$BS$4779,MATCH(V$44&amp;"|"&amp;$B66,'Data Annex'!$K$1:$K$4779,0),MATCH(V$45,'Data Annex'!$K$1:$BS$1,0)),"")</f>
        <v>5.2059607581664627E-2</v>
      </c>
      <c r="W66"/>
    </row>
    <row r="67" spans="1:23" ht="21" customHeight="1">
      <c r="A67" s="5">
        <v>18</v>
      </c>
      <c r="B67" s="5" t="s">
        <v>25</v>
      </c>
      <c r="C67"/>
      <c r="D67" s="204" t="s">
        <v>25</v>
      </c>
      <c r="E67" s="194">
        <f>IFERROR(INDEX('Data Annex'!$K$1:$BS$4779,MATCH(E$44&amp;"|"&amp;$B67,'Data Annex'!$K$1:$K$4779,0),MATCH(E$45,'Data Annex'!$K$1:$BS$1,0)),"")</f>
        <v>0.11970456390886516</v>
      </c>
      <c r="F67" s="194">
        <f>IFERROR(INDEX('Data Annex'!$K$1:$BS$4779,MATCH(F$44&amp;"|"&amp;$B67,'Data Annex'!$K$1:$K$4779,0),MATCH(F$45,'Data Annex'!$K$1:$BS$1,0)),"")</f>
        <v>0.10809974557146455</v>
      </c>
      <c r="G67" s="194">
        <f>IFERROR(INDEX('Data Annex'!$K$1:$BS$4779,MATCH(G$44&amp;"|"&amp;$B67,'Data Annex'!$K$1:$K$4779,0),MATCH(G$45,'Data Annex'!$K$1:$BS$1,0)),"")</f>
        <v>0.11695305038888208</v>
      </c>
      <c r="H67" s="194">
        <f>IFERROR(INDEX('Data Annex'!$K$1:$BS$4779,MATCH(H$44&amp;"|"&amp;$B67,'Data Annex'!$K$1:$K$4779,0),MATCH(H$45,'Data Annex'!$K$1:$BS$1,0)),"")</f>
        <v>9.0677178526921462E-2</v>
      </c>
      <c r="I67" s="194">
        <f>IFERROR(INDEX('Data Annex'!$K$1:$BS$4779,MATCH(I$44&amp;"|"&amp;$B67,'Data Annex'!$K$1:$K$4779,0),MATCH(I$45,'Data Annex'!$K$1:$BS$1,0)),"")</f>
        <v>8.7303360832539353E-2</v>
      </c>
      <c r="J67" s="195">
        <f>IFERROR(INDEX('Data Annex'!$K$1:$BS$4779,MATCH(J$44&amp;"|"&amp;$B67,'Data Annex'!$K$1:$K$4779,0),MATCH(J$45,'Data Annex'!$K$1:$BS$1,0)),"")</f>
        <v>8.9239217068599053E-2</v>
      </c>
      <c r="K67" s="194">
        <f>IFERROR(INDEX('Data Annex'!$K$1:$BS$4779,MATCH(K$44&amp;"|"&amp;$B67,'Data Annex'!$K$1:$K$4779,0),MATCH(K$45,'Data Annex'!$K$1:$BS$1,0)),"")</f>
        <v>3.3025666545152795E-3</v>
      </c>
      <c r="L67" s="194">
        <f>IFERROR(INDEX('Data Annex'!$K$1:$BS$4779,MATCH(L$44&amp;"|"&amp;$B67,'Data Annex'!$K$1:$K$4779,0),MATCH(L$45,'Data Annex'!$K$1:$BS$1,0)),"")</f>
        <v>2.8315529700935096E-3</v>
      </c>
      <c r="M67" s="194">
        <f>IFERROR(INDEX('Data Annex'!$K$1:$BS$4779,MATCH(M$44&amp;"|"&amp;$B67,'Data Annex'!$K$1:$K$4779,0),MATCH(M$45,'Data Annex'!$K$1:$BS$1,0)),"")</f>
        <v>8.3462248720700351E-4</v>
      </c>
      <c r="N67" s="194">
        <f>IFERROR(INDEX('Data Annex'!$K$1:$BS$4779,MATCH(N$44&amp;"|"&amp;$B67,'Data Annex'!$K$1:$K$4779,0),MATCH(N$45,'Data Annex'!$K$1:$BS$1,0)),"")</f>
        <v>3.9046688144075678E-2</v>
      </c>
      <c r="O67" s="194">
        <f>IFERROR(INDEX('Data Annex'!$K$1:$BS$4779,MATCH(O$44&amp;"|"&amp;$B67,'Data Annex'!$K$1:$K$4779,0),MATCH(O$45,'Data Annex'!$K$1:$BS$1,0)),"")</f>
        <v>1.9271033727291782E-2</v>
      </c>
      <c r="P67" s="195">
        <f>IFERROR(INDEX('Data Annex'!$K$1:$BS$4779,MATCH(P$44&amp;"|"&amp;$B67,'Data Annex'!$K$1:$K$4779,0),MATCH(P$45,'Data Annex'!$K$1:$BS$1,0)),"")</f>
        <v>2.2157679202480667E-2</v>
      </c>
      <c r="Q67" s="194">
        <f>IFERROR(INDEX('Data Annex'!$K$1:$BS$4779,MATCH(Q$44&amp;"|"&amp;$B67,'Data Annex'!$K$1:$K$4779,0),MATCH(Q$45,'Data Annex'!$K$1:$BS$1,0)),"")</f>
        <v>1.4238588865448189E-2</v>
      </c>
      <c r="R67" s="194">
        <f>IFERROR(INDEX('Data Annex'!$K$1:$BS$4779,MATCH(R$44&amp;"|"&amp;$B67,'Data Annex'!$K$1:$K$4779,0),MATCH(R$45,'Data Annex'!$K$1:$BS$1,0)),"")</f>
        <v>1.5601292508101708E-2</v>
      </c>
      <c r="S67" s="195">
        <f>IFERROR(INDEX('Data Annex'!$K$1:$BS$4779,MATCH(S$44&amp;"|"&amp;$B67,'Data Annex'!$K$1:$K$4779,0),MATCH(S$45,'Data Annex'!$K$1:$BS$1,0)),"")</f>
        <v>1.1651275799412069E-2</v>
      </c>
      <c r="T67" s="194">
        <f>IFERROR(INDEX('Data Annex'!$K$1:$BS$4779,MATCH(T$44&amp;"|"&amp;$B67,'Data Annex'!$K$1:$K$4779,0),MATCH(T$45,'Data Annex'!$K$1:$BS$1,0)),"")</f>
        <v>-1.8332426596112648E-3</v>
      </c>
      <c r="U67" s="194">
        <f>IFERROR(INDEX('Data Annex'!$K$1:$BS$4779,MATCH(U$44&amp;"|"&amp;$B67,'Data Annex'!$K$1:$K$4779,0),MATCH(U$45,'Data Annex'!$K$1:$BS$1,0)),"")</f>
        <v>3.4285962416799119E-2</v>
      </c>
      <c r="V67" s="195">
        <f>IFERROR(INDEX('Data Annex'!$K$1:$BS$4779,MATCH(V$44&amp;"|"&amp;$B67,'Data Annex'!$K$1:$K$4779,0),MATCH(V$45,'Data Annex'!$K$1:$BS$1,0)),"")</f>
        <v>2.270766903661884E-2</v>
      </c>
      <c r="W67"/>
    </row>
    <row r="68" spans="1:23" ht="21" customHeight="1">
      <c r="A68" s="5"/>
      <c r="B68" s="5" t="s">
        <v>5610</v>
      </c>
      <c r="C68"/>
      <c r="D68" s="204" t="s">
        <v>5610</v>
      </c>
      <c r="E68" s="192">
        <f>IFERROR(INDEX('Data Annex'!$K$1:$BS$4779,MATCH(E$44&amp;"|"&amp;$B68,'Data Annex'!$K$1:$K$4779,0),MATCH(E$45,'Data Annex'!$K$1:$BS$1,0)),"")</f>
        <v>0.18452392724194333</v>
      </c>
      <c r="F68" s="192">
        <f>IFERROR(INDEX('Data Annex'!$K$1:$BS$4779,MATCH(F$44&amp;"|"&amp;$B68,'Data Annex'!$K$1:$K$4779,0),MATCH(F$45,'Data Annex'!$K$1:$BS$1,0)),"")</f>
        <v>0.1955040743806663</v>
      </c>
      <c r="G68" s="192">
        <f>IFERROR(INDEX('Data Annex'!$K$1:$BS$4779,MATCH(G$44&amp;"|"&amp;$B68,'Data Annex'!$K$1:$K$4779,0),MATCH(G$45,'Data Annex'!$K$1:$BS$1,0)),"")</f>
        <v>0.20902756548146889</v>
      </c>
      <c r="H68" s="192">
        <f>IFERROR(INDEX('Data Annex'!$K$1:$BS$4779,MATCH(H$44&amp;"|"&amp;$B68,'Data Annex'!$K$1:$K$4779,0),MATCH(H$45,'Data Annex'!$K$1:$BS$1,0)),"")</f>
        <v>7.9938537878807933E-2</v>
      </c>
      <c r="I68" s="192">
        <f>IFERROR(INDEX('Data Annex'!$K$1:$BS$4779,MATCH(I$44&amp;"|"&amp;$B68,'Data Annex'!$K$1:$K$4779,0),MATCH(I$45,'Data Annex'!$K$1:$BS$1,0)),"")</f>
        <v>8.3475448953896442E-2</v>
      </c>
      <c r="J68" s="196">
        <f>IFERROR(INDEX('Data Annex'!$K$1:$BS$4779,MATCH(J$44&amp;"|"&amp;$B68,'Data Annex'!$K$1:$K$4779,0),MATCH(J$45,'Data Annex'!$K$1:$BS$1,0)),"")</f>
        <v>9.1750517912927404E-2</v>
      </c>
      <c r="K68" s="192">
        <f>IFERROR(INDEX('Data Annex'!$K$1:$BS$4779,MATCH(K$44&amp;"|"&amp;$B68,'Data Annex'!$K$1:$K$4779,0),MATCH(K$45,'Data Annex'!$K$1:$BS$1,0)),"")</f>
        <v>-3.7893978762928141E-4</v>
      </c>
      <c r="L68" s="192">
        <f>IFERROR(INDEX('Data Annex'!$K$1:$BS$4779,MATCH(L$44&amp;"|"&amp;$B68,'Data Annex'!$K$1:$K$4779,0),MATCH(L$45,'Data Annex'!$K$1:$BS$1,0)),"")</f>
        <v>3.080412555235315E-3</v>
      </c>
      <c r="M68" s="196">
        <f>IFERROR(INDEX('Data Annex'!$K$1:$BS$4779,MATCH(M$44&amp;"|"&amp;$B68,'Data Annex'!$K$1:$K$4779,0),MATCH(M$45,'Data Annex'!$K$1:$BS$1,0)),"")</f>
        <v>5.6263309268094128E-3</v>
      </c>
      <c r="N68" s="192">
        <f>IFERROR(INDEX('Data Annex'!$K$1:$BS$4779,MATCH(N$44&amp;"|"&amp;$B68,'Data Annex'!$K$1:$K$4779,0),MATCH(N$45,'Data Annex'!$K$1:$BS$1,0)),"")</f>
        <v>-1.1391356431132632E-4</v>
      </c>
      <c r="O68" s="192">
        <f>IFERROR(INDEX('Data Annex'!$K$1:$BS$4779,MATCH(O$44&amp;"|"&amp;$B68,'Data Annex'!$K$1:$K$4779,0),MATCH(O$45,'Data Annex'!$K$1:$BS$1,0)),"")</f>
        <v>2.6341465989581893E-4</v>
      </c>
      <c r="P68" s="196">
        <f>IFERROR(INDEX('Data Annex'!$K$1:$BS$4779,MATCH(P$44&amp;"|"&amp;$B68,'Data Annex'!$K$1:$K$4779,0),MATCH(P$45,'Data Annex'!$K$1:$BS$1,0)),"")</f>
        <v>3.325310892792595E-4</v>
      </c>
      <c r="Q68" s="192">
        <f>IFERROR(INDEX('Data Annex'!$K$1:$BS$4779,MATCH(Q$44&amp;"|"&amp;$B68,'Data Annex'!$K$1:$K$4779,0),MATCH(Q$45,'Data Annex'!$K$1:$BS$1,0)),"")</f>
        <v>3.1431305536695742E-4</v>
      </c>
      <c r="R68" s="192">
        <f>IFERROR(INDEX('Data Annex'!$K$1:$BS$4779,MATCH(R$44&amp;"|"&amp;$B68,'Data Annex'!$K$1:$K$4779,0),MATCH(R$45,'Data Annex'!$K$1:$BS$1,0)),"")</f>
        <v>3.0985930041548616E-4</v>
      </c>
      <c r="S68" s="196">
        <f>IFERROR(INDEX('Data Annex'!$K$1:$BS$4779,MATCH(S$44&amp;"|"&amp;$B68,'Data Annex'!$K$1:$K$4779,0),MATCH(S$45,'Data Annex'!$K$1:$BS$1,0)),"")</f>
        <v>3.7979351793715677E-4</v>
      </c>
      <c r="T68" s="192">
        <f>IFERROR(INDEX('Data Annex'!$K$1:$BS$4779,MATCH(T$44&amp;"|"&amp;$B68,'Data Annex'!$K$1:$K$4779,0),MATCH(T$45,'Data Annex'!$K$1:$BS$1,0)),"")</f>
        <v>1.1284660431581248E-2</v>
      </c>
      <c r="U68" s="192">
        <f>IFERROR(INDEX('Data Annex'!$K$1:$BS$4779,MATCH(U$44&amp;"|"&amp;$B68,'Data Annex'!$K$1:$K$4779,0),MATCH(U$45,'Data Annex'!$K$1:$BS$1,0)),"")</f>
        <v>1.4957362447066616E-2</v>
      </c>
      <c r="V68" s="196">
        <f>IFERROR(INDEX('Data Annex'!$K$1:$BS$4779,MATCH(V$44&amp;"|"&amp;$B68,'Data Annex'!$K$1:$K$4779,0),MATCH(V$45,'Data Annex'!$K$1:$BS$1,0)),"")</f>
        <v>1.7595270372131485E-2</v>
      </c>
      <c r="W68"/>
    </row>
    <row r="69" spans="1:23" ht="21" customHeight="1">
      <c r="A69" s="5">
        <v>19</v>
      </c>
      <c r="B69" s="5" t="s">
        <v>98</v>
      </c>
      <c r="C69"/>
      <c r="D69" s="204" t="s">
        <v>98</v>
      </c>
      <c r="E69" s="194">
        <f>IFERROR(INDEX('Data Annex'!$K$1:$BS$4779,MATCH(E$44&amp;"|"&amp;$B69,'Data Annex'!$K$1:$K$4779,0),MATCH(E$45,'Data Annex'!$K$1:$BS$1,0)),"")</f>
        <v>5.4603220598037037E-2</v>
      </c>
      <c r="F69" s="194">
        <f>IFERROR(INDEX('Data Annex'!$K$1:$BS$4779,MATCH(F$44&amp;"|"&amp;$B69,'Data Annex'!$K$1:$K$4779,0),MATCH(F$45,'Data Annex'!$K$1:$BS$1,0)),"")</f>
        <v>6.3269355224394794E-2</v>
      </c>
      <c r="G69" s="194">
        <f>IFERROR(INDEX('Data Annex'!$K$1:$BS$4779,MATCH(G$44&amp;"|"&amp;$B69,'Data Annex'!$K$1:$K$4779,0),MATCH(G$45,'Data Annex'!$K$1:$BS$1,0)),"")</f>
        <v>6.3701667450680524E-2</v>
      </c>
      <c r="H69" s="194">
        <f>IFERROR(INDEX('Data Annex'!$K$1:$BS$4779,MATCH(H$44&amp;"|"&amp;$B69,'Data Annex'!$K$1:$K$4779,0),MATCH(H$45,'Data Annex'!$K$1:$BS$1,0)),"")</f>
        <v>8.8832286671138322E-2</v>
      </c>
      <c r="I69" s="194">
        <f>IFERROR(INDEX('Data Annex'!$K$1:$BS$4779,MATCH(I$44&amp;"|"&amp;$B69,'Data Annex'!$K$1:$K$4779,0),MATCH(I$45,'Data Annex'!$K$1:$BS$1,0)),"")</f>
        <v>0.14252613150713145</v>
      </c>
      <c r="J69" s="195">
        <f>IFERROR(INDEX('Data Annex'!$K$1:$BS$4779,MATCH(J$44&amp;"|"&amp;$B69,'Data Annex'!$K$1:$K$4779,0),MATCH(J$45,'Data Annex'!$K$1:$BS$1,0)),"")</f>
        <v>0.15648886696588429</v>
      </c>
      <c r="K69" s="194">
        <f>IFERROR(INDEX('Data Annex'!$K$1:$BS$4779,MATCH(K$44&amp;"|"&amp;$B69,'Data Annex'!$K$1:$K$4779,0),MATCH(K$45,'Data Annex'!$K$1:$BS$1,0)),"")</f>
        <v>-5.0762213137313638E-5</v>
      </c>
      <c r="L69" s="194">
        <f>IFERROR(INDEX('Data Annex'!$K$1:$BS$4779,MATCH(L$44&amp;"|"&amp;$B69,'Data Annex'!$K$1:$K$4779,0),MATCH(L$45,'Data Annex'!$K$1:$BS$1,0)),"")</f>
        <v>-2.2677633632421808E-4</v>
      </c>
      <c r="M69" s="194">
        <f>IFERROR(INDEX('Data Annex'!$K$1:$BS$4779,MATCH(M$44&amp;"|"&amp;$B69,'Data Annex'!$K$1:$K$4779,0),MATCH(M$45,'Data Annex'!$K$1:$BS$1,0)),"")</f>
        <v>-1.1608933141285422E-4</v>
      </c>
      <c r="N69" s="194">
        <f>IFERROR(INDEX('Data Annex'!$K$1:$BS$4779,MATCH(N$44&amp;"|"&amp;$B69,'Data Annex'!$K$1:$K$4779,0),MATCH(N$45,'Data Annex'!$K$1:$BS$1,0)),"")</f>
        <v>2.3863527905072547E-2</v>
      </c>
      <c r="O69" s="194">
        <f>IFERROR(INDEX('Data Annex'!$K$1:$BS$4779,MATCH(O$44&amp;"|"&amp;$B69,'Data Annex'!$K$1:$K$4779,0),MATCH(O$45,'Data Annex'!$K$1:$BS$1,0)),"")</f>
        <v>2.262109487459851E-2</v>
      </c>
      <c r="P69" s="195">
        <f>IFERROR(INDEX('Data Annex'!$K$1:$BS$4779,MATCH(P$44&amp;"|"&amp;$B69,'Data Annex'!$K$1:$K$4779,0),MATCH(P$45,'Data Annex'!$K$1:$BS$1,0)),"")</f>
        <v>2.8817495693153037E-2</v>
      </c>
      <c r="Q69" s="194">
        <f>IFERROR(INDEX('Data Annex'!$K$1:$BS$4779,MATCH(Q$44&amp;"|"&amp;$B69,'Data Annex'!$K$1:$K$4779,0),MATCH(Q$45,'Data Annex'!$K$1:$BS$1,0)),"")</f>
        <v>9.3994697992592392E-3</v>
      </c>
      <c r="R69" s="194">
        <f>IFERROR(INDEX('Data Annex'!$K$1:$BS$4779,MATCH(R$44&amp;"|"&amp;$B69,'Data Annex'!$K$1:$K$4779,0),MATCH(R$45,'Data Annex'!$K$1:$BS$1,0)),"")</f>
        <v>1.0825618860584044E-2</v>
      </c>
      <c r="S69" s="195">
        <f>IFERROR(INDEX('Data Annex'!$K$1:$BS$4779,MATCH(S$44&amp;"|"&amp;$B69,'Data Annex'!$K$1:$K$4779,0),MATCH(S$45,'Data Annex'!$K$1:$BS$1,0)),"")</f>
        <v>1.0520651686959514E-2</v>
      </c>
      <c r="T69" s="194">
        <f>IFERROR(INDEX('Data Annex'!$K$1:$BS$4779,MATCH(T$44&amp;"|"&amp;$B69,'Data Annex'!$K$1:$K$4779,0),MATCH(T$45,'Data Annex'!$K$1:$BS$1,0)),"")</f>
        <v>2.9375986987952699E-2</v>
      </c>
      <c r="U69" s="194">
        <f>IFERROR(INDEX('Data Annex'!$K$1:$BS$4779,MATCH(U$44&amp;"|"&amp;$B69,'Data Annex'!$K$1:$K$4779,0),MATCH(U$45,'Data Annex'!$K$1:$BS$1,0)),"")</f>
        <v>6.0518216547014961E-2</v>
      </c>
      <c r="V69" s="195">
        <f>IFERROR(INDEX('Data Annex'!$K$1:$BS$4779,MATCH(V$44&amp;"|"&amp;$B69,'Data Annex'!$K$1:$K$4779,0),MATCH(V$45,'Data Annex'!$K$1:$BS$1,0)),"")</f>
        <v>6.0776126654805238E-2</v>
      </c>
      <c r="W69"/>
    </row>
    <row r="70" spans="1:23" ht="21" customHeight="1">
      <c r="A70" s="5">
        <v>20</v>
      </c>
      <c r="B70" s="5" t="s">
        <v>94</v>
      </c>
      <c r="C70"/>
      <c r="D70" s="204" t="s">
        <v>94</v>
      </c>
      <c r="E70" s="192">
        <f>IFERROR(INDEX('Data Annex'!$K$1:$BS$4779,MATCH(E$44&amp;"|"&amp;$B70,'Data Annex'!$K$1:$K$4779,0),MATCH(E$45,'Data Annex'!$K$1:$BS$1,0)),"")</f>
        <v>8.9131285309701269E-2</v>
      </c>
      <c r="F70" s="192">
        <f>IFERROR(INDEX('Data Annex'!$K$1:$BS$4779,MATCH(F$44&amp;"|"&amp;$B70,'Data Annex'!$K$1:$K$4779,0),MATCH(F$45,'Data Annex'!$K$1:$BS$1,0)),"")</f>
        <v>8.9914258459361199E-2</v>
      </c>
      <c r="G70" s="192">
        <f>IFERROR(INDEX('Data Annex'!$K$1:$BS$4779,MATCH(G$44&amp;"|"&amp;$B70,'Data Annex'!$K$1:$K$4779,0),MATCH(G$45,'Data Annex'!$K$1:$BS$1,0)),"")</f>
        <v>8.9901092484038811E-2</v>
      </c>
      <c r="H70" s="192">
        <f>IFERROR(INDEX('Data Annex'!$K$1:$BS$4779,MATCH(H$44&amp;"|"&amp;$B70,'Data Annex'!$K$1:$K$4779,0),MATCH(H$45,'Data Annex'!$K$1:$BS$1,0)),"")</f>
        <v>6.8725779555416366E-2</v>
      </c>
      <c r="I70" s="192">
        <f>IFERROR(INDEX('Data Annex'!$K$1:$BS$4779,MATCH(I$44&amp;"|"&amp;$B70,'Data Annex'!$K$1:$K$4779,0),MATCH(I$45,'Data Annex'!$K$1:$BS$1,0)),"")</f>
        <v>6.8567468298007139E-2</v>
      </c>
      <c r="J70" s="196">
        <f>IFERROR(INDEX('Data Annex'!$K$1:$BS$4779,MATCH(J$44&amp;"|"&amp;$B70,'Data Annex'!$K$1:$K$4779,0),MATCH(J$45,'Data Annex'!$K$1:$BS$1,0)),"")</f>
        <v>6.9887757062607178E-2</v>
      </c>
      <c r="K70" s="192">
        <f>IFERROR(INDEX('Data Annex'!$K$1:$BS$4779,MATCH(K$44&amp;"|"&amp;$B70,'Data Annex'!$K$1:$K$4779,0),MATCH(K$45,'Data Annex'!$K$1:$BS$1,0)),"")</f>
        <v>4.7348157602841051E-4</v>
      </c>
      <c r="L70" s="192">
        <f>IFERROR(INDEX('Data Annex'!$K$1:$BS$4779,MATCH(L$44&amp;"|"&amp;$B70,'Data Annex'!$K$1:$K$4779,0),MATCH(L$45,'Data Annex'!$K$1:$BS$1,0)),"")</f>
        <v>4.9438494286572761E-4</v>
      </c>
      <c r="M70" s="196">
        <f>IFERROR(INDEX('Data Annex'!$K$1:$BS$4779,MATCH(M$44&amp;"|"&amp;$B70,'Data Annex'!$K$1:$K$4779,0),MATCH(M$45,'Data Annex'!$K$1:$BS$1,0)),"")</f>
        <v>1.982368061366441E-3</v>
      </c>
      <c r="N70" s="192">
        <f>IFERROR(INDEX('Data Annex'!$K$1:$BS$4779,MATCH(N$44&amp;"|"&amp;$B70,'Data Annex'!$K$1:$K$4779,0),MATCH(N$45,'Data Annex'!$K$1:$BS$1,0)),"")</f>
        <v>1.595170600010308E-2</v>
      </c>
      <c r="O70" s="192">
        <f>IFERROR(INDEX('Data Annex'!$K$1:$BS$4779,MATCH(O$44&amp;"|"&amp;$B70,'Data Annex'!$K$1:$K$4779,0),MATCH(O$45,'Data Annex'!$K$1:$BS$1,0)),"")</f>
        <v>4.7414255978647435E-3</v>
      </c>
      <c r="P70" s="196">
        <f>IFERROR(INDEX('Data Annex'!$K$1:$BS$4779,MATCH(P$44&amp;"|"&amp;$B70,'Data Annex'!$K$1:$K$4779,0),MATCH(P$45,'Data Annex'!$K$1:$BS$1,0)),"")</f>
        <v>3.2138148064973261E-3</v>
      </c>
      <c r="Q70" s="192">
        <f>IFERROR(INDEX('Data Annex'!$K$1:$BS$4779,MATCH(Q$44&amp;"|"&amp;$B70,'Data Annex'!$K$1:$K$4779,0),MATCH(Q$45,'Data Annex'!$K$1:$BS$1,0)),"")</f>
        <v>5.9313929633433458E-3</v>
      </c>
      <c r="R70" s="192">
        <f>IFERROR(INDEX('Data Annex'!$K$1:$BS$4779,MATCH(R$44&amp;"|"&amp;$B70,'Data Annex'!$K$1:$K$4779,0),MATCH(R$45,'Data Annex'!$K$1:$BS$1,0)),"")</f>
        <v>6.2012260548073971E-3</v>
      </c>
      <c r="S70" s="196">
        <f>IFERROR(INDEX('Data Annex'!$K$1:$BS$4779,MATCH(S$44&amp;"|"&amp;$B70,'Data Annex'!$K$1:$K$4779,0),MATCH(S$45,'Data Annex'!$K$1:$BS$1,0)),"")</f>
        <v>4.7154311651995883E-3</v>
      </c>
      <c r="T70" s="192">
        <f>IFERROR(INDEX('Data Annex'!$K$1:$BS$4779,MATCH(T$44&amp;"|"&amp;$B70,'Data Annex'!$K$1:$K$4779,0),MATCH(T$45,'Data Annex'!$K$1:$BS$1,0)),"")</f>
        <v>1.0614286733506516E-2</v>
      </c>
      <c r="U70" s="192">
        <f>IFERROR(INDEX('Data Annex'!$K$1:$BS$4779,MATCH(U$44&amp;"|"&amp;$B70,'Data Annex'!$K$1:$K$4779,0),MATCH(U$45,'Data Annex'!$K$1:$BS$1,0)),"")</f>
        <v>1.7439505565893101E-2</v>
      </c>
      <c r="V70" s="196">
        <f>IFERROR(INDEX('Data Annex'!$K$1:$BS$4779,MATCH(V$44&amp;"|"&amp;$B70,'Data Annex'!$K$1:$K$4779,0),MATCH(V$45,'Data Annex'!$K$1:$BS$1,0)),"")</f>
        <v>1.9746425614276943E-2</v>
      </c>
      <c r="W70"/>
    </row>
    <row r="71" spans="1:23" ht="21" customHeight="1">
      <c r="A71" s="5">
        <v>21</v>
      </c>
      <c r="B71" s="5" t="s">
        <v>99</v>
      </c>
      <c r="C71"/>
      <c r="D71" s="204" t="s">
        <v>99</v>
      </c>
      <c r="E71" s="194">
        <f>IFERROR(INDEX('Data Annex'!$K$1:$BS$4779,MATCH(E$44&amp;"|"&amp;$B71,'Data Annex'!$K$1:$K$4779,0),MATCH(E$45,'Data Annex'!$K$1:$BS$1,0)),"")</f>
        <v>5.4366521532959733E-2</v>
      </c>
      <c r="F71" s="194">
        <f>IFERROR(INDEX('Data Annex'!$K$1:$BS$4779,MATCH(F$44&amp;"|"&amp;$B71,'Data Annex'!$K$1:$K$4779,0),MATCH(F$45,'Data Annex'!$K$1:$BS$1,0)),"")</f>
        <v>5.4412491825095194E-2</v>
      </c>
      <c r="G71" s="194">
        <f>IFERROR(INDEX('Data Annex'!$K$1:$BS$4779,MATCH(G$44&amp;"|"&amp;$B71,'Data Annex'!$K$1:$K$4779,0),MATCH(G$45,'Data Annex'!$K$1:$BS$1,0)),"")</f>
        <v>5.3679808117813907E-2</v>
      </c>
      <c r="H71" s="194">
        <f>IFERROR(INDEX('Data Annex'!$K$1:$BS$4779,MATCH(H$44&amp;"|"&amp;$B71,'Data Annex'!$K$1:$K$4779,0),MATCH(H$45,'Data Annex'!$K$1:$BS$1,0)),"")</f>
        <v>5.9571453645619554E-2</v>
      </c>
      <c r="I71" s="194">
        <f>IFERROR(INDEX('Data Annex'!$K$1:$BS$4779,MATCH(I$44&amp;"|"&amp;$B71,'Data Annex'!$K$1:$K$4779,0),MATCH(I$45,'Data Annex'!$K$1:$BS$1,0)),"")</f>
        <v>8.1457836703811987E-2</v>
      </c>
      <c r="J71" s="195">
        <f>IFERROR(INDEX('Data Annex'!$K$1:$BS$4779,MATCH(J$44&amp;"|"&amp;$B71,'Data Annex'!$K$1:$K$4779,0),MATCH(J$45,'Data Annex'!$K$1:$BS$1,0)),"")</f>
        <v>8.7521524812747886E-2</v>
      </c>
      <c r="K71" s="194">
        <f>IFERROR(INDEX('Data Annex'!$K$1:$BS$4779,MATCH(K$44&amp;"|"&amp;$B71,'Data Annex'!$K$1:$K$4779,0),MATCH(K$45,'Data Annex'!$K$1:$BS$1,0)),"")</f>
        <v>1.1112132795109192E-3</v>
      </c>
      <c r="L71" s="194">
        <f>IFERROR(INDEX('Data Annex'!$K$1:$BS$4779,MATCH(L$44&amp;"|"&amp;$B71,'Data Annex'!$K$1:$K$4779,0),MATCH(L$45,'Data Annex'!$K$1:$BS$1,0)),"")</f>
        <v>7.0386146328341734E-4</v>
      </c>
      <c r="M71" s="194">
        <f>IFERROR(INDEX('Data Annex'!$K$1:$BS$4779,MATCH(M$44&amp;"|"&amp;$B71,'Data Annex'!$K$1:$K$4779,0),MATCH(M$45,'Data Annex'!$K$1:$BS$1,0)),"")</f>
        <v>1.0231890606698403E-3</v>
      </c>
      <c r="N71" s="194">
        <f>IFERROR(INDEX('Data Annex'!$K$1:$BS$4779,MATCH(N$44&amp;"|"&amp;$B71,'Data Annex'!$K$1:$K$4779,0),MATCH(N$45,'Data Annex'!$K$1:$BS$1,0)),"")</f>
        <v>1.1284165105278124E-2</v>
      </c>
      <c r="O71" s="194">
        <f>IFERROR(INDEX('Data Annex'!$K$1:$BS$4779,MATCH(O$44&amp;"|"&amp;$B71,'Data Annex'!$K$1:$K$4779,0),MATCH(O$45,'Data Annex'!$K$1:$BS$1,0)),"")</f>
        <v>5.4232196295836107E-4</v>
      </c>
      <c r="P71" s="195">
        <f>IFERROR(INDEX('Data Annex'!$K$1:$BS$4779,MATCH(P$44&amp;"|"&amp;$B71,'Data Annex'!$K$1:$K$4779,0),MATCH(P$45,'Data Annex'!$K$1:$BS$1,0)),"")</f>
        <v>1.5397574792665638E-5</v>
      </c>
      <c r="Q71" s="194">
        <f>IFERROR(INDEX('Data Annex'!$K$1:$BS$4779,MATCH(Q$44&amp;"|"&amp;$B71,'Data Annex'!$K$1:$K$4779,0),MATCH(Q$45,'Data Annex'!$K$1:$BS$1,0)),"")</f>
        <v>9.2870170959594295E-3</v>
      </c>
      <c r="R71" s="194">
        <f>IFERROR(INDEX('Data Annex'!$K$1:$BS$4779,MATCH(R$44&amp;"|"&amp;$B71,'Data Annex'!$K$1:$K$4779,0),MATCH(R$45,'Data Annex'!$K$1:$BS$1,0)),"")</f>
        <v>9.5135642523607455E-3</v>
      </c>
      <c r="S71" s="195">
        <f>IFERROR(INDEX('Data Annex'!$K$1:$BS$4779,MATCH(S$44&amp;"|"&amp;$B71,'Data Annex'!$K$1:$K$4779,0),MATCH(S$45,'Data Annex'!$K$1:$BS$1,0)),"")</f>
        <v>9.2300608575798353E-3</v>
      </c>
      <c r="T71" s="194">
        <f>IFERROR(INDEX('Data Annex'!$K$1:$BS$4779,MATCH(T$44&amp;"|"&amp;$B71,'Data Annex'!$K$1:$K$4779,0),MATCH(T$45,'Data Annex'!$K$1:$BS$1,0)),"")</f>
        <v>1.1584612483909266E-2</v>
      </c>
      <c r="U71" s="194">
        <f>IFERROR(INDEX('Data Annex'!$K$1:$BS$4779,MATCH(U$44&amp;"|"&amp;$B71,'Data Annex'!$K$1:$K$4779,0),MATCH(U$45,'Data Annex'!$K$1:$BS$1,0)),"")</f>
        <v>3.5645138867567837E-2</v>
      </c>
      <c r="V71" s="195">
        <f>IFERROR(INDEX('Data Annex'!$K$1:$BS$4779,MATCH(V$44&amp;"|"&amp;$B71,'Data Annex'!$K$1:$K$4779,0),MATCH(V$45,'Data Annex'!$K$1:$BS$1,0)),"")</f>
        <v>4.8913661473785265E-2</v>
      </c>
      <c r="W71"/>
    </row>
    <row r="72" spans="1:23" ht="21" customHeight="1">
      <c r="A72" s="5">
        <v>22</v>
      </c>
      <c r="B72" s="5" t="s">
        <v>26</v>
      </c>
      <c r="C72"/>
      <c r="D72" s="204" t="s">
        <v>26</v>
      </c>
      <c r="E72" s="192">
        <f>IFERROR(INDEX('Data Annex'!$K$1:$BS$4779,MATCH(E$44&amp;"|"&amp;$B72,'Data Annex'!$K$1:$K$4779,0),MATCH(E$45,'Data Annex'!$K$1:$BS$1,0)),"")</f>
        <v>8.8367179626657771E-2</v>
      </c>
      <c r="F72" s="192">
        <f>IFERROR(INDEX('Data Annex'!$K$1:$BS$4779,MATCH(F$44&amp;"|"&amp;$B72,'Data Annex'!$K$1:$K$4779,0),MATCH(F$45,'Data Annex'!$K$1:$BS$1,0)),"")</f>
        <v>8.9420065388861394E-2</v>
      </c>
      <c r="G72" s="192">
        <f>IFERROR(INDEX('Data Annex'!$K$1:$BS$4779,MATCH(G$44&amp;"|"&amp;$B72,'Data Annex'!$K$1:$K$4779,0),MATCH(G$45,'Data Annex'!$K$1:$BS$1,0)),"")</f>
        <v>9.0610301364385762E-2</v>
      </c>
      <c r="H72" s="192">
        <f>IFERROR(INDEX('Data Annex'!$K$1:$BS$4779,MATCH(H$44&amp;"|"&amp;$B72,'Data Annex'!$K$1:$K$4779,0),MATCH(H$45,'Data Annex'!$K$1:$BS$1,0)),"")</f>
        <v>0.15086768056398053</v>
      </c>
      <c r="I72" s="192">
        <f>IFERROR(INDEX('Data Annex'!$K$1:$BS$4779,MATCH(I$44&amp;"|"&amp;$B72,'Data Annex'!$K$1:$K$4779,0),MATCH(I$45,'Data Annex'!$K$1:$BS$1,0)),"")</f>
        <v>9.0663991045556475E-2</v>
      </c>
      <c r="J72" s="196">
        <f>IFERROR(INDEX('Data Annex'!$K$1:$BS$4779,MATCH(J$44&amp;"|"&amp;$B72,'Data Annex'!$K$1:$K$4779,0),MATCH(J$45,'Data Annex'!$K$1:$BS$1,0)),"")</f>
        <v>9.7047425552405073E-2</v>
      </c>
      <c r="K72" s="192">
        <f>IFERROR(INDEX('Data Annex'!$K$1:$BS$4779,MATCH(K$44&amp;"|"&amp;$B72,'Data Annex'!$K$1:$K$4779,0),MATCH(K$45,'Data Annex'!$K$1:$BS$1,0)),"")</f>
        <v>2.7328447303672946E-4</v>
      </c>
      <c r="L72" s="192">
        <f>IFERROR(INDEX('Data Annex'!$K$1:$BS$4779,MATCH(L$44&amp;"|"&amp;$B72,'Data Annex'!$K$1:$K$4779,0),MATCH(L$45,'Data Annex'!$K$1:$BS$1,0)),"")</f>
        <v>8.618774590655948E-5</v>
      </c>
      <c r="M72" s="196">
        <f>IFERROR(INDEX('Data Annex'!$K$1:$BS$4779,MATCH(M$44&amp;"|"&amp;$B72,'Data Annex'!$K$1:$K$4779,0),MATCH(M$45,'Data Annex'!$K$1:$BS$1,0)),"")</f>
        <v>7.6106703255490044E-4</v>
      </c>
      <c r="N72" s="192">
        <f>IFERROR(INDEX('Data Annex'!$K$1:$BS$4779,MATCH(N$44&amp;"|"&amp;$B72,'Data Annex'!$K$1:$K$4779,0),MATCH(N$45,'Data Annex'!$K$1:$BS$1,0)),"")</f>
        <v>-3.2781001968057846E-2</v>
      </c>
      <c r="O72" s="192">
        <f>IFERROR(INDEX('Data Annex'!$K$1:$BS$4779,MATCH(O$44&amp;"|"&amp;$B72,'Data Annex'!$K$1:$K$4779,0),MATCH(O$45,'Data Annex'!$K$1:$BS$1,0)),"")</f>
        <v>3.1451614814131E-3</v>
      </c>
      <c r="P72" s="196">
        <f>IFERROR(INDEX('Data Annex'!$K$1:$BS$4779,MATCH(P$44&amp;"|"&amp;$B72,'Data Annex'!$K$1:$K$4779,0),MATCH(P$45,'Data Annex'!$K$1:$BS$1,0)),"")</f>
        <v>-7.2676481071445101E-3</v>
      </c>
      <c r="Q72" s="192">
        <f>IFERROR(INDEX('Data Annex'!$K$1:$BS$4779,MATCH(Q$44&amp;"|"&amp;$B72,'Data Annex'!$K$1:$K$4779,0),MATCH(Q$45,'Data Annex'!$K$1:$BS$1,0)),"")</f>
        <v>1.0181648142887656E-2</v>
      </c>
      <c r="R72" s="192">
        <f>IFERROR(INDEX('Data Annex'!$K$1:$BS$4779,MATCH(R$44&amp;"|"&amp;$B72,'Data Annex'!$K$1:$K$4779,0),MATCH(R$45,'Data Annex'!$K$1:$BS$1,0)),"")</f>
        <v>8.2395731178111324E-3</v>
      </c>
      <c r="S72" s="196">
        <f>IFERROR(INDEX('Data Annex'!$K$1:$BS$4779,MATCH(S$44&amp;"|"&amp;$B72,'Data Annex'!$K$1:$K$4779,0),MATCH(S$45,'Data Annex'!$K$1:$BS$1,0)),"")</f>
        <v>7.3738471670121795E-3</v>
      </c>
      <c r="T72" s="192">
        <f>IFERROR(INDEX('Data Annex'!$K$1:$BS$4779,MATCH(T$44&amp;"|"&amp;$B72,'Data Annex'!$K$1:$K$4779,0),MATCH(T$45,'Data Annex'!$K$1:$BS$1,0)),"")</f>
        <v>1.7960670150730364E-2</v>
      </c>
      <c r="U72" s="192">
        <f>IFERROR(INDEX('Data Annex'!$K$1:$BS$4779,MATCH(U$44&amp;"|"&amp;$B72,'Data Annex'!$K$1:$K$4779,0),MATCH(U$45,'Data Annex'!$K$1:$BS$1,0)),"")</f>
        <v>5.8271796795024346E-2</v>
      </c>
      <c r="V72" s="196">
        <f>IFERROR(INDEX('Data Annex'!$K$1:$BS$4779,MATCH(V$44&amp;"|"&amp;$B72,'Data Annex'!$K$1:$K$4779,0),MATCH(V$45,'Data Annex'!$K$1:$BS$1,0)),"")</f>
        <v>6.2388959153814427E-2</v>
      </c>
      <c r="W72"/>
    </row>
    <row r="73" spans="1:23" ht="21" customHeight="1">
      <c r="A73" s="5">
        <v>23</v>
      </c>
      <c r="B73" s="5" t="s">
        <v>27</v>
      </c>
      <c r="C73"/>
      <c r="D73" s="204" t="s">
        <v>27</v>
      </c>
      <c r="E73" s="194">
        <f>IFERROR(INDEX('Data Annex'!$K$1:$BS$4779,MATCH(E$44&amp;"|"&amp;$B73,'Data Annex'!$K$1:$K$4779,0),MATCH(E$45,'Data Annex'!$K$1:$BS$1,0)),"")</f>
        <v>0.10927552353552852</v>
      </c>
      <c r="F73" s="194">
        <f>IFERROR(INDEX('Data Annex'!$K$1:$BS$4779,MATCH(F$44&amp;"|"&amp;$B73,'Data Annex'!$K$1:$K$4779,0),MATCH(F$45,'Data Annex'!$K$1:$BS$1,0)),"")</f>
        <v>0.11548525534424092</v>
      </c>
      <c r="G73" s="194">
        <f>IFERROR(INDEX('Data Annex'!$K$1:$BS$4779,MATCH(G$44&amp;"|"&amp;$B73,'Data Annex'!$K$1:$K$4779,0),MATCH(G$45,'Data Annex'!$K$1:$BS$1,0)),"")</f>
        <v>0.11846262106336522</v>
      </c>
      <c r="H73" s="194">
        <f>IFERROR(INDEX('Data Annex'!$K$1:$BS$4779,MATCH(H$44&amp;"|"&amp;$B73,'Data Annex'!$K$1:$K$4779,0),MATCH(H$45,'Data Annex'!$K$1:$BS$1,0)),"")</f>
        <v>6.7873823875911204E-2</v>
      </c>
      <c r="I73" s="194">
        <f>IFERROR(INDEX('Data Annex'!$K$1:$BS$4779,MATCH(I$44&amp;"|"&amp;$B73,'Data Annex'!$K$1:$K$4779,0),MATCH(I$45,'Data Annex'!$K$1:$BS$1,0)),"")</f>
        <v>6.293546984646263E-2</v>
      </c>
      <c r="J73" s="195">
        <f>IFERROR(INDEX('Data Annex'!$K$1:$BS$4779,MATCH(J$44&amp;"|"&amp;$B73,'Data Annex'!$K$1:$K$4779,0),MATCH(J$45,'Data Annex'!$K$1:$BS$1,0)),"")</f>
        <v>6.9052076140332611E-2</v>
      </c>
      <c r="K73" s="194">
        <f>IFERROR(INDEX('Data Annex'!$K$1:$BS$4779,MATCH(K$44&amp;"|"&amp;$B73,'Data Annex'!$K$1:$K$4779,0),MATCH(K$45,'Data Annex'!$K$1:$BS$1,0)),"")</f>
        <v>3.4976084183677282E-3</v>
      </c>
      <c r="L73" s="194">
        <f>IFERROR(INDEX('Data Annex'!$K$1:$BS$4779,MATCH(L$44&amp;"|"&amp;$B73,'Data Annex'!$K$1:$K$4779,0),MATCH(L$45,'Data Annex'!$K$1:$BS$1,0)),"")</f>
        <v>5.4396588502329216E-4</v>
      </c>
      <c r="M73" s="194">
        <f>IFERROR(INDEX('Data Annex'!$K$1:$BS$4779,MATCH(M$44&amp;"|"&amp;$B73,'Data Annex'!$K$1:$K$4779,0),MATCH(M$45,'Data Annex'!$K$1:$BS$1,0)),"")</f>
        <v>1.5554916644510187E-3</v>
      </c>
      <c r="N73" s="194">
        <f>IFERROR(INDEX('Data Annex'!$K$1:$BS$4779,MATCH(N$44&amp;"|"&amp;$B73,'Data Annex'!$K$1:$K$4779,0),MATCH(N$45,'Data Annex'!$K$1:$BS$1,0)),"")</f>
        <v>1.8210887116150456E-2</v>
      </c>
      <c r="O73" s="194">
        <f>IFERROR(INDEX('Data Annex'!$K$1:$BS$4779,MATCH(O$44&amp;"|"&amp;$B73,'Data Annex'!$K$1:$K$4779,0),MATCH(O$45,'Data Annex'!$K$1:$BS$1,0)),"")</f>
        <v>7.9338545762025533E-3</v>
      </c>
      <c r="P73" s="195">
        <f>IFERROR(INDEX('Data Annex'!$K$1:$BS$4779,MATCH(P$44&amp;"|"&amp;$B73,'Data Annex'!$K$1:$K$4779,0),MATCH(P$45,'Data Annex'!$K$1:$BS$1,0)),"")</f>
        <v>8.5664809155640963E-3</v>
      </c>
      <c r="Q73" s="194">
        <f>IFERROR(INDEX('Data Annex'!$K$1:$BS$4779,MATCH(Q$44&amp;"|"&amp;$B73,'Data Annex'!$K$1:$K$4779,0),MATCH(Q$45,'Data Annex'!$K$1:$BS$1,0)),"")</f>
        <v>1.260182737811778E-2</v>
      </c>
      <c r="R73" s="194">
        <f>IFERROR(INDEX('Data Annex'!$K$1:$BS$4779,MATCH(R$44&amp;"|"&amp;$B73,'Data Annex'!$K$1:$K$4779,0),MATCH(R$45,'Data Annex'!$K$1:$BS$1,0)),"")</f>
        <v>1.0992717944590284E-2</v>
      </c>
      <c r="S73" s="195">
        <f>IFERROR(INDEX('Data Annex'!$K$1:$BS$4779,MATCH(S$44&amp;"|"&amp;$B73,'Data Annex'!$K$1:$K$4779,0),MATCH(S$45,'Data Annex'!$K$1:$BS$1,0)),"")</f>
        <v>9.3573865721260589E-3</v>
      </c>
      <c r="T73" s="194">
        <f>IFERROR(INDEX('Data Annex'!$K$1:$BS$4779,MATCH(T$44&amp;"|"&amp;$B73,'Data Annex'!$K$1:$K$4779,0),MATCH(T$45,'Data Annex'!$K$1:$BS$1,0)),"")</f>
        <v>2.5972067878874131E-2</v>
      </c>
      <c r="U73" s="194">
        <f>IFERROR(INDEX('Data Annex'!$K$1:$BS$4779,MATCH(U$44&amp;"|"&amp;$B73,'Data Annex'!$K$1:$K$4779,0),MATCH(U$45,'Data Annex'!$K$1:$BS$1,0)),"")</f>
        <v>4.5373363519191003E-2</v>
      </c>
      <c r="V73" s="195">
        <f>IFERROR(INDEX('Data Annex'!$K$1:$BS$4779,MATCH(V$44&amp;"|"&amp;$B73,'Data Annex'!$K$1:$K$4779,0),MATCH(V$45,'Data Annex'!$K$1:$BS$1,0)),"")</f>
        <v>4.1770109871410568E-2</v>
      </c>
      <c r="W73"/>
    </row>
    <row r="74" spans="1:23" ht="25.5" customHeight="1">
      <c r="A74" s="5">
        <v>24</v>
      </c>
      <c r="B74" s="5" t="s">
        <v>28</v>
      </c>
      <c r="C74"/>
      <c r="D74" s="204" t="s">
        <v>28</v>
      </c>
      <c r="E74" s="192">
        <f>IFERROR(INDEX('Data Annex'!$K$1:$BS$4779,MATCH(E$44&amp;"|"&amp;$B74,'Data Annex'!$K$1:$K$4779,0),MATCH(E$45,'Data Annex'!$K$1:$BS$1,0)),"")</f>
        <v>6.1582414048716352E-2</v>
      </c>
      <c r="F74" s="192">
        <f>IFERROR(INDEX('Data Annex'!$K$1:$BS$4779,MATCH(F$44&amp;"|"&amp;$B74,'Data Annex'!$K$1:$K$4779,0),MATCH(F$45,'Data Annex'!$K$1:$BS$1,0)),"")</f>
        <v>6.3539973408157174E-2</v>
      </c>
      <c r="G74" s="192">
        <f>IFERROR(INDEX('Data Annex'!$K$1:$BS$4779,MATCH(G$44&amp;"|"&amp;$B74,'Data Annex'!$K$1:$K$4779,0),MATCH(G$45,'Data Annex'!$K$1:$BS$1,0)),"")</f>
        <v>6.4249588462668622E-2</v>
      </c>
      <c r="H74" s="192">
        <f>IFERROR(INDEX('Data Annex'!$K$1:$BS$4779,MATCH(H$44&amp;"|"&amp;$B74,'Data Annex'!$K$1:$K$4779,0),MATCH(H$45,'Data Annex'!$K$1:$BS$1,0)),"")</f>
        <v>4.1866636268950597E-2</v>
      </c>
      <c r="I74" s="192">
        <f>IFERROR(INDEX('Data Annex'!$K$1:$BS$4779,MATCH(I$44&amp;"|"&amp;$B74,'Data Annex'!$K$1:$K$4779,0),MATCH(I$45,'Data Annex'!$K$1:$BS$1,0)),"")</f>
        <v>4.340336946113147E-2</v>
      </c>
      <c r="J74" s="196">
        <f>IFERROR(INDEX('Data Annex'!$K$1:$BS$4779,MATCH(J$44&amp;"|"&amp;$B74,'Data Annex'!$K$1:$K$4779,0),MATCH(J$45,'Data Annex'!$K$1:$BS$1,0)),"")</f>
        <v>4.4248559901628785E-2</v>
      </c>
      <c r="K74" s="192">
        <f>IFERROR(INDEX('Data Annex'!$K$1:$BS$4779,MATCH(K$44&amp;"|"&amp;$B74,'Data Annex'!$K$1:$K$4779,0),MATCH(K$45,'Data Annex'!$K$1:$BS$1,0)),"")</f>
        <v>-2.173326878201977E-3</v>
      </c>
      <c r="L74" s="192">
        <f>IFERROR(INDEX('Data Annex'!$K$1:$BS$4779,MATCH(L$44&amp;"|"&amp;$B74,'Data Annex'!$K$1:$K$4779,0),MATCH(L$45,'Data Annex'!$K$1:$BS$1,0)),"")</f>
        <v>1.7464758928825155E-4</v>
      </c>
      <c r="M74" s="196">
        <f>IFERROR(INDEX('Data Annex'!$K$1:$BS$4779,MATCH(M$44&amp;"|"&amp;$B74,'Data Annex'!$K$1:$K$4779,0),MATCH(M$45,'Data Annex'!$K$1:$BS$1,0)),"")</f>
        <v>2.5076046051874872E-4</v>
      </c>
      <c r="N74" s="192">
        <f>IFERROR(INDEX('Data Annex'!$K$1:$BS$4779,MATCH(N$44&amp;"|"&amp;$B74,'Data Annex'!$K$1:$K$4779,0),MATCH(N$45,'Data Annex'!$K$1:$BS$1,0)),"")</f>
        <v>1.6161333812753206E-3</v>
      </c>
      <c r="O74" s="192">
        <f>IFERROR(INDEX('Data Annex'!$K$1:$BS$4779,MATCH(O$44&amp;"|"&amp;$B74,'Data Annex'!$K$1:$K$4779,0),MATCH(O$45,'Data Annex'!$K$1:$BS$1,0)),"")</f>
        <v>6.7014954666544981E-3</v>
      </c>
      <c r="P74" s="196">
        <f>IFERROR(INDEX('Data Annex'!$K$1:$BS$4779,MATCH(P$44&amp;"|"&amp;$B74,'Data Annex'!$K$1:$K$4779,0),MATCH(P$45,'Data Annex'!$K$1:$BS$1,0)),"")</f>
        <v>7.6297036476089854E-3</v>
      </c>
      <c r="Q74" s="192">
        <f>IFERROR(INDEX('Data Annex'!$K$1:$BS$4779,MATCH(Q$44&amp;"|"&amp;$B74,'Data Annex'!$K$1:$K$4779,0),MATCH(Q$45,'Data Annex'!$K$1:$BS$1,0)),"")</f>
        <v>4.7629398910958125E-3</v>
      </c>
      <c r="R74" s="192">
        <f>IFERROR(INDEX('Data Annex'!$K$1:$BS$4779,MATCH(R$44&amp;"|"&amp;$B74,'Data Annex'!$K$1:$K$4779,0),MATCH(R$45,'Data Annex'!$K$1:$BS$1,0)),"")</f>
        <v>4.670996845323034E-3</v>
      </c>
      <c r="S74" s="196">
        <f>IFERROR(INDEX('Data Annex'!$K$1:$BS$4779,MATCH(S$44&amp;"|"&amp;$B74,'Data Annex'!$K$1:$K$4779,0),MATCH(S$45,'Data Annex'!$K$1:$BS$1,0)),"")</f>
        <v>4.6026574131992947E-3</v>
      </c>
      <c r="T74" s="192">
        <f>IFERROR(INDEX('Data Annex'!$K$1:$BS$4779,MATCH(T$44&amp;"|"&amp;$B74,'Data Annex'!$K$1:$K$4779,0),MATCH(T$45,'Data Annex'!$K$1:$BS$1,0)),"")</f>
        <v>2.8284209845629744E-2</v>
      </c>
      <c r="U74" s="192">
        <f>IFERROR(INDEX('Data Annex'!$K$1:$BS$4779,MATCH(U$44&amp;"|"&amp;$B74,'Data Annex'!$K$1:$K$4779,0),MATCH(U$45,'Data Annex'!$K$1:$BS$1,0)),"")</f>
        <v>4.3348294721280711E-2</v>
      </c>
      <c r="V74" s="196">
        <f>IFERROR(INDEX('Data Annex'!$K$1:$BS$4779,MATCH(V$44&amp;"|"&amp;$B74,'Data Annex'!$K$1:$K$4779,0),MATCH(V$45,'Data Annex'!$K$1:$BS$1,0)),"")</f>
        <v>4.1242633925334414E-2</v>
      </c>
      <c r="W74"/>
    </row>
    <row r="75" spans="1:23" ht="21" customHeight="1">
      <c r="A75" s="5">
        <v>25</v>
      </c>
      <c r="B75" s="5" t="s">
        <v>29</v>
      </c>
      <c r="C75"/>
      <c r="D75" s="204" t="s">
        <v>29</v>
      </c>
      <c r="E75" s="194">
        <f>IFERROR(INDEX('Data Annex'!$K$1:$BS$4779,MATCH(E$44&amp;"|"&amp;$B75,'Data Annex'!$K$1:$K$4779,0),MATCH(E$45,'Data Annex'!$K$1:$BS$1,0)),"")</f>
        <v>8.3633884134897946E-2</v>
      </c>
      <c r="F75" s="194">
        <f>IFERROR(INDEX('Data Annex'!$K$1:$BS$4779,MATCH(F$44&amp;"|"&amp;$B75,'Data Annex'!$K$1:$K$4779,0),MATCH(F$45,'Data Annex'!$K$1:$BS$1,0)),"")</f>
        <v>8.9319036735224774E-2</v>
      </c>
      <c r="G75" s="194">
        <f>IFERROR(INDEX('Data Annex'!$K$1:$BS$4779,MATCH(G$44&amp;"|"&amp;$B75,'Data Annex'!$K$1:$K$4779,0),MATCH(G$45,'Data Annex'!$K$1:$BS$1,0)),"")</f>
        <v>9.440452960182151E-2</v>
      </c>
      <c r="H75" s="194">
        <f>IFERROR(INDEX('Data Annex'!$K$1:$BS$4779,MATCH(H$44&amp;"|"&amp;$B75,'Data Annex'!$K$1:$K$4779,0),MATCH(H$45,'Data Annex'!$K$1:$BS$1,0)),"")</f>
        <v>0.12834034350774179</v>
      </c>
      <c r="I75" s="194">
        <f>IFERROR(INDEX('Data Annex'!$K$1:$BS$4779,MATCH(I$44&amp;"|"&amp;$B75,'Data Annex'!$K$1:$K$4779,0),MATCH(I$45,'Data Annex'!$K$1:$BS$1,0)),"")</f>
        <v>0.10404953024297352</v>
      </c>
      <c r="J75" s="195">
        <f>IFERROR(INDEX('Data Annex'!$K$1:$BS$4779,MATCH(J$44&amp;"|"&amp;$B75,'Data Annex'!$K$1:$K$4779,0),MATCH(J$45,'Data Annex'!$K$1:$BS$1,0)),"")</f>
        <v>0.10746034290185431</v>
      </c>
      <c r="K75" s="194">
        <f>IFERROR(INDEX('Data Annex'!$K$1:$BS$4779,MATCH(K$44&amp;"|"&amp;$B75,'Data Annex'!$K$1:$K$4779,0),MATCH(K$45,'Data Annex'!$K$1:$BS$1,0)),"")</f>
        <v>1.6178212637932784E-2</v>
      </c>
      <c r="L75" s="194">
        <f>IFERROR(INDEX('Data Annex'!$K$1:$BS$4779,MATCH(L$44&amp;"|"&amp;$B75,'Data Annex'!$K$1:$K$4779,0),MATCH(L$45,'Data Annex'!$K$1:$BS$1,0)),"")</f>
        <v>9.0517335428235805E-3</v>
      </c>
      <c r="M75" s="194">
        <f>IFERROR(INDEX('Data Annex'!$K$1:$BS$4779,MATCH(M$44&amp;"|"&amp;$B75,'Data Annex'!$K$1:$K$4779,0),MATCH(M$45,'Data Annex'!$K$1:$BS$1,0)),"")</f>
        <v>1.4782024668415182E-2</v>
      </c>
      <c r="N75" s="194">
        <f>IFERROR(INDEX('Data Annex'!$K$1:$BS$4779,MATCH(N$44&amp;"|"&amp;$B75,'Data Annex'!$K$1:$K$4779,0),MATCH(N$45,'Data Annex'!$K$1:$BS$1,0)),"")</f>
        <v>4.6636559114179139E-2</v>
      </c>
      <c r="O75" s="194">
        <f>IFERROR(INDEX('Data Annex'!$K$1:$BS$4779,MATCH(O$44&amp;"|"&amp;$B75,'Data Annex'!$K$1:$K$4779,0),MATCH(O$45,'Data Annex'!$K$1:$BS$1,0)),"")</f>
        <v>3.0875024942359663E-2</v>
      </c>
      <c r="P75" s="195">
        <f>IFERROR(INDEX('Data Annex'!$K$1:$BS$4779,MATCH(P$44&amp;"|"&amp;$B75,'Data Annex'!$K$1:$K$4779,0),MATCH(P$45,'Data Annex'!$K$1:$BS$1,0)),"")</f>
        <v>2.9341360020126574E-2</v>
      </c>
      <c r="Q75" s="194">
        <f>IFERROR(INDEX('Data Annex'!$K$1:$BS$4779,MATCH(Q$44&amp;"|"&amp;$B75,'Data Annex'!$K$1:$K$4779,0),MATCH(Q$45,'Data Annex'!$K$1:$BS$1,0)),"")</f>
        <v>1.2828441555496103E-2</v>
      </c>
      <c r="R75" s="194">
        <f>IFERROR(INDEX('Data Annex'!$K$1:$BS$4779,MATCH(R$44&amp;"|"&amp;$B75,'Data Annex'!$K$1:$K$4779,0),MATCH(R$45,'Data Annex'!$K$1:$BS$1,0)),"")</f>
        <v>8.7515586534657516E-3</v>
      </c>
      <c r="S75" s="195">
        <f>IFERROR(INDEX('Data Annex'!$K$1:$BS$4779,MATCH(S$44&amp;"|"&amp;$B75,'Data Annex'!$K$1:$K$4779,0),MATCH(S$45,'Data Annex'!$K$1:$BS$1,0)),"")</f>
        <v>6.7011138432860433E-3</v>
      </c>
      <c r="T75" s="194">
        <f>IFERROR(INDEX('Data Annex'!$K$1:$BS$4779,MATCH(T$44&amp;"|"&amp;$B75,'Data Annex'!$K$1:$K$4779,0),MATCH(T$45,'Data Annex'!$K$1:$BS$1,0)),"")</f>
        <v>8.7005288083484095E-2</v>
      </c>
      <c r="U75" s="194">
        <f>IFERROR(INDEX('Data Annex'!$K$1:$BS$4779,MATCH(U$44&amp;"|"&amp;$B75,'Data Annex'!$K$1:$K$4779,0),MATCH(U$45,'Data Annex'!$K$1:$BS$1,0)),"")</f>
        <v>5.1238465982468263E-2</v>
      </c>
      <c r="V75" s="195">
        <f>IFERROR(INDEX('Data Annex'!$K$1:$BS$4779,MATCH(V$44&amp;"|"&amp;$B75,'Data Annex'!$K$1:$K$4779,0),MATCH(V$45,'Data Annex'!$K$1:$BS$1,0)),"")</f>
        <v>5.7175112827088446E-2</v>
      </c>
      <c r="W75"/>
    </row>
    <row r="76" spans="1:23" ht="21" customHeight="1">
      <c r="A76" s="5">
        <v>26</v>
      </c>
      <c r="B76" s="5" t="s">
        <v>30</v>
      </c>
      <c r="C76"/>
      <c r="D76" s="204" t="s">
        <v>30</v>
      </c>
      <c r="E76" s="192">
        <f>IFERROR(INDEX('Data Annex'!$K$1:$BS$4779,MATCH(E$44&amp;"|"&amp;$B76,'Data Annex'!$K$1:$K$4779,0),MATCH(E$45,'Data Annex'!$K$1:$BS$1,0)),"")</f>
        <v>8.1651532074870484E-2</v>
      </c>
      <c r="F76" s="192">
        <f>IFERROR(INDEX('Data Annex'!$K$1:$BS$4779,MATCH(F$44&amp;"|"&amp;$B76,'Data Annex'!$K$1:$K$4779,0),MATCH(F$45,'Data Annex'!$K$1:$BS$1,0)),"")</f>
        <v>7.6680085225493286E-2</v>
      </c>
      <c r="G76" s="192">
        <f>IFERROR(INDEX('Data Annex'!$K$1:$BS$4779,MATCH(G$44&amp;"|"&amp;$B76,'Data Annex'!$K$1:$K$4779,0),MATCH(G$45,'Data Annex'!$K$1:$BS$1,0)),"")</f>
        <v>7.4782361695922298E-2</v>
      </c>
      <c r="H76" s="192">
        <f>IFERROR(INDEX('Data Annex'!$K$1:$BS$4779,MATCH(H$44&amp;"|"&amp;$B76,'Data Annex'!$K$1:$K$4779,0),MATCH(H$45,'Data Annex'!$K$1:$BS$1,0)),"")</f>
        <v>5.7112175796532189E-2</v>
      </c>
      <c r="I76" s="192">
        <f>IFERROR(INDEX('Data Annex'!$K$1:$BS$4779,MATCH(I$44&amp;"|"&amp;$B76,'Data Annex'!$K$1:$K$4779,0),MATCH(I$45,'Data Annex'!$K$1:$BS$1,0)),"")</f>
        <v>5.8432860863524075E-2</v>
      </c>
      <c r="J76" s="196">
        <f>IFERROR(INDEX('Data Annex'!$K$1:$BS$4779,MATCH(J$44&amp;"|"&amp;$B76,'Data Annex'!$K$1:$K$4779,0),MATCH(J$45,'Data Annex'!$K$1:$BS$1,0)),"")</f>
        <v>5.7818967339855899E-2</v>
      </c>
      <c r="K76" s="192">
        <f>IFERROR(INDEX('Data Annex'!$K$1:$BS$4779,MATCH(K$44&amp;"|"&amp;$B76,'Data Annex'!$K$1:$K$4779,0),MATCH(K$45,'Data Annex'!$K$1:$BS$1,0)),"")</f>
        <v>2.528536522114996E-2</v>
      </c>
      <c r="L76" s="192">
        <f>IFERROR(INDEX('Data Annex'!$K$1:$BS$4779,MATCH(L$44&amp;"|"&amp;$B76,'Data Annex'!$K$1:$K$4779,0),MATCH(L$45,'Data Annex'!$K$1:$BS$1,0)),"")</f>
        <v>5.4747462785300495E-2</v>
      </c>
      <c r="M76" s="196">
        <f>IFERROR(INDEX('Data Annex'!$K$1:$BS$4779,MATCH(M$44&amp;"|"&amp;$B76,'Data Annex'!$K$1:$K$4779,0),MATCH(M$45,'Data Annex'!$K$1:$BS$1,0)),"")</f>
        <v>5.5434805294835694E-2</v>
      </c>
      <c r="N76" s="192">
        <f>IFERROR(INDEX('Data Annex'!$K$1:$BS$4779,MATCH(N$44&amp;"|"&amp;$B76,'Data Annex'!$K$1:$K$4779,0),MATCH(N$45,'Data Annex'!$K$1:$BS$1,0)),"")</f>
        <v>2.0018491504351817E-2</v>
      </c>
      <c r="O76" s="192">
        <f>IFERROR(INDEX('Data Annex'!$K$1:$BS$4779,MATCH(O$44&amp;"|"&amp;$B76,'Data Annex'!$K$1:$K$4779,0),MATCH(O$45,'Data Annex'!$K$1:$BS$1,0)),"")</f>
        <v>3.2565719976326221E-2</v>
      </c>
      <c r="P76" s="196">
        <f>IFERROR(INDEX('Data Annex'!$K$1:$BS$4779,MATCH(P$44&amp;"|"&amp;$B76,'Data Annex'!$K$1:$K$4779,0),MATCH(P$45,'Data Annex'!$K$1:$BS$1,0)),"")</f>
        <v>3.0504401002223062E-2</v>
      </c>
      <c r="Q76" s="192">
        <f>IFERROR(INDEX('Data Annex'!$K$1:$BS$4779,MATCH(Q$44&amp;"|"&amp;$B76,'Data Annex'!$K$1:$K$4779,0),MATCH(Q$45,'Data Annex'!$K$1:$BS$1,0)),"")</f>
        <v>1.4089429378986121E-2</v>
      </c>
      <c r="R76" s="192">
        <f>IFERROR(INDEX('Data Annex'!$K$1:$BS$4779,MATCH(R$44&amp;"|"&amp;$B76,'Data Annex'!$K$1:$K$4779,0),MATCH(R$45,'Data Annex'!$K$1:$BS$1,0)),"")</f>
        <v>8.9741606563557407E-3</v>
      </c>
      <c r="S76" s="196">
        <f>IFERROR(INDEX('Data Annex'!$K$1:$BS$4779,MATCH(S$44&amp;"|"&amp;$B76,'Data Annex'!$K$1:$K$4779,0),MATCH(S$45,'Data Annex'!$K$1:$BS$1,0)),"")</f>
        <v>1.5303702396675726E-2</v>
      </c>
      <c r="T76" s="192">
        <f>IFERROR(INDEX('Data Annex'!$K$1:$BS$4779,MATCH(T$44&amp;"|"&amp;$B76,'Data Annex'!$K$1:$K$4779,0),MATCH(T$45,'Data Annex'!$K$1:$BS$1,0)),"")</f>
        <v>4.274448534360676E-2</v>
      </c>
      <c r="U76" s="192">
        <f>IFERROR(INDEX('Data Annex'!$K$1:$BS$4779,MATCH(U$44&amp;"|"&amp;$B76,'Data Annex'!$K$1:$K$4779,0),MATCH(U$45,'Data Annex'!$K$1:$BS$1,0)),"")</f>
        <v>6.082089896531493E-2</v>
      </c>
      <c r="V76" s="196">
        <f>IFERROR(INDEX('Data Annex'!$K$1:$BS$4779,MATCH(V$44&amp;"|"&amp;$B76,'Data Annex'!$K$1:$K$4779,0),MATCH(V$45,'Data Annex'!$K$1:$BS$1,0)),"")</f>
        <v>6.4023651921101002E-2</v>
      </c>
      <c r="W76"/>
    </row>
    <row r="77" spans="1:23" ht="21" customHeight="1">
      <c r="A77" s="5">
        <v>27</v>
      </c>
      <c r="B77" s="5" t="s">
        <v>100</v>
      </c>
      <c r="C77"/>
      <c r="D77" s="204" t="s">
        <v>100</v>
      </c>
      <c r="E77" s="194">
        <f>IFERROR(INDEX('Data Annex'!$K$1:$BS$4779,MATCH(E$44&amp;"|"&amp;$B77,'Data Annex'!$K$1:$K$4779,0),MATCH(E$45,'Data Annex'!$K$1:$BS$1,0)),"")</f>
        <v>0.11707233824765163</v>
      </c>
      <c r="F77" s="194">
        <f>IFERROR(INDEX('Data Annex'!$K$1:$BS$4779,MATCH(F$44&amp;"|"&amp;$B77,'Data Annex'!$K$1:$K$4779,0),MATCH(F$45,'Data Annex'!$K$1:$BS$1,0)),"")</f>
        <v>0.13035524048425084</v>
      </c>
      <c r="G77" s="194">
        <f>IFERROR(INDEX('Data Annex'!$K$1:$BS$4779,MATCH(G$44&amp;"|"&amp;$B77,'Data Annex'!$K$1:$K$4779,0),MATCH(G$45,'Data Annex'!$K$1:$BS$1,0)),"")</f>
        <v>0.1243953303402673</v>
      </c>
      <c r="H77" s="194">
        <f>IFERROR(INDEX('Data Annex'!$K$1:$BS$4779,MATCH(H$44&amp;"|"&amp;$B77,'Data Annex'!$K$1:$K$4779,0),MATCH(H$45,'Data Annex'!$K$1:$BS$1,0)),"")</f>
        <v>0.10492018664928696</v>
      </c>
      <c r="I77" s="194">
        <f>IFERROR(INDEX('Data Annex'!$K$1:$BS$4779,MATCH(I$44&amp;"|"&amp;$B77,'Data Annex'!$K$1:$K$4779,0),MATCH(I$45,'Data Annex'!$K$1:$BS$1,0)),"")</f>
        <v>0.10667060904485254</v>
      </c>
      <c r="J77" s="195">
        <f>IFERROR(INDEX('Data Annex'!$K$1:$BS$4779,MATCH(J$44&amp;"|"&amp;$B77,'Data Annex'!$K$1:$K$4779,0),MATCH(J$45,'Data Annex'!$K$1:$BS$1,0)),"")</f>
        <v>0.10838395326337168</v>
      </c>
      <c r="K77" s="194">
        <f>IFERROR(INDEX('Data Annex'!$K$1:$BS$4779,MATCH(K$44&amp;"|"&amp;$B77,'Data Annex'!$K$1:$K$4779,0),MATCH(K$45,'Data Annex'!$K$1:$BS$1,0)),"")</f>
        <v>-9.133199420877024E-3</v>
      </c>
      <c r="L77" s="194">
        <f>IFERROR(INDEX('Data Annex'!$K$1:$BS$4779,MATCH(L$44&amp;"|"&amp;$B77,'Data Annex'!$K$1:$K$4779,0),MATCH(L$45,'Data Annex'!$K$1:$BS$1,0)),"")</f>
        <v>-4.7127115229632999E-3</v>
      </c>
      <c r="M77" s="194">
        <f>IFERROR(INDEX('Data Annex'!$K$1:$BS$4779,MATCH(M$44&amp;"|"&amp;$B77,'Data Annex'!$K$1:$K$4779,0),MATCH(M$45,'Data Annex'!$K$1:$BS$1,0)),"")</f>
        <v>3.8727969682401265E-3</v>
      </c>
      <c r="N77" s="194">
        <f>IFERROR(INDEX('Data Annex'!$K$1:$BS$4779,MATCH(N$44&amp;"|"&amp;$B77,'Data Annex'!$K$1:$K$4779,0),MATCH(N$45,'Data Annex'!$K$1:$BS$1,0)),"")</f>
        <v>3.8379665535435918E-2</v>
      </c>
      <c r="O77" s="194">
        <f>IFERROR(INDEX('Data Annex'!$K$1:$BS$4779,MATCH(O$44&amp;"|"&amp;$B77,'Data Annex'!$K$1:$K$4779,0),MATCH(O$45,'Data Annex'!$K$1:$BS$1,0)),"")</f>
        <v>2.3666866452351335E-2</v>
      </c>
      <c r="P77" s="195">
        <f>IFERROR(INDEX('Data Annex'!$K$1:$BS$4779,MATCH(P$44&amp;"|"&amp;$B77,'Data Annex'!$K$1:$K$4779,0),MATCH(P$45,'Data Annex'!$K$1:$BS$1,0)),"")</f>
        <v>1.8811826973251369E-2</v>
      </c>
      <c r="Q77" s="194">
        <f>IFERROR(INDEX('Data Annex'!$K$1:$BS$4779,MATCH(Q$44&amp;"|"&amp;$B77,'Data Annex'!$K$1:$K$4779,0),MATCH(Q$45,'Data Annex'!$K$1:$BS$1,0)),"")</f>
        <v>1.1352284036343682E-2</v>
      </c>
      <c r="R77" s="194">
        <f>IFERROR(INDEX('Data Annex'!$K$1:$BS$4779,MATCH(R$44&amp;"|"&amp;$B77,'Data Annex'!$K$1:$K$4779,0),MATCH(R$45,'Data Annex'!$K$1:$BS$1,0)),"")</f>
        <v>1.019320432190401E-2</v>
      </c>
      <c r="S77" s="195">
        <f>IFERROR(INDEX('Data Annex'!$K$1:$BS$4779,MATCH(S$44&amp;"|"&amp;$B77,'Data Annex'!$K$1:$K$4779,0),MATCH(S$45,'Data Annex'!$K$1:$BS$1,0)),"")</f>
        <v>7.3831523666511743E-3</v>
      </c>
      <c r="T77" s="194">
        <f>IFERROR(INDEX('Data Annex'!$K$1:$BS$4779,MATCH(T$44&amp;"|"&amp;$B77,'Data Annex'!$K$1:$K$4779,0),MATCH(T$45,'Data Annex'!$K$1:$BS$1,0)),"")</f>
        <v>3.760925848421711E-2</v>
      </c>
      <c r="U77" s="194">
        <f>IFERROR(INDEX('Data Annex'!$K$1:$BS$4779,MATCH(U$44&amp;"|"&amp;$B77,'Data Annex'!$K$1:$K$4779,0),MATCH(U$45,'Data Annex'!$K$1:$BS$1,0)),"")</f>
        <v>5.1983421062145173E-2</v>
      </c>
      <c r="V77" s="195">
        <f>IFERROR(INDEX('Data Annex'!$K$1:$BS$4779,MATCH(V$44&amp;"|"&amp;$B77,'Data Annex'!$K$1:$K$4779,0),MATCH(V$45,'Data Annex'!$K$1:$BS$1,0)),"")</f>
        <v>5.4025710145663278E-2</v>
      </c>
      <c r="W77"/>
    </row>
    <row r="78" spans="1:23" ht="21" customHeight="1">
      <c r="A78" s="5">
        <v>28</v>
      </c>
      <c r="B78" s="5" t="s">
        <v>31</v>
      </c>
      <c r="C78"/>
      <c r="D78" s="204" t="s">
        <v>31</v>
      </c>
      <c r="E78" s="192">
        <f>IFERROR(INDEX('Data Annex'!$K$1:$BS$4779,MATCH(E$44&amp;"|"&amp;$B78,'Data Annex'!$K$1:$K$4779,0),MATCH(E$45,'Data Annex'!$K$1:$BS$1,0)),"")</f>
        <v>6.7916840196131006E-2</v>
      </c>
      <c r="F78" s="192">
        <f>IFERROR(INDEX('Data Annex'!$K$1:$BS$4779,MATCH(F$44&amp;"|"&amp;$B78,'Data Annex'!$K$1:$K$4779,0),MATCH(F$45,'Data Annex'!$K$1:$BS$1,0)),"")</f>
        <v>6.9888441170476975E-2</v>
      </c>
      <c r="G78" s="192">
        <f>IFERROR(INDEX('Data Annex'!$K$1:$BS$4779,MATCH(G$44&amp;"|"&amp;$B78,'Data Annex'!$K$1:$K$4779,0),MATCH(G$45,'Data Annex'!$K$1:$BS$1,0)),"")</f>
        <v>7.1118879094952694E-2</v>
      </c>
      <c r="H78" s="192">
        <f>IFERROR(INDEX('Data Annex'!$K$1:$BS$4779,MATCH(H$44&amp;"|"&amp;$B78,'Data Annex'!$K$1:$K$4779,0),MATCH(H$45,'Data Annex'!$K$1:$BS$1,0)),"")</f>
        <v>4.4049693332870649E-2</v>
      </c>
      <c r="I78" s="192">
        <f>IFERROR(INDEX('Data Annex'!$K$1:$BS$4779,MATCH(I$44&amp;"|"&amp;$B78,'Data Annex'!$K$1:$K$4779,0),MATCH(I$45,'Data Annex'!$K$1:$BS$1,0)),"")</f>
        <v>4.8585727701625531E-2</v>
      </c>
      <c r="J78" s="196">
        <f>IFERROR(INDEX('Data Annex'!$K$1:$BS$4779,MATCH(J$44&amp;"|"&amp;$B78,'Data Annex'!$K$1:$K$4779,0),MATCH(J$45,'Data Annex'!$K$1:$BS$1,0)),"")</f>
        <v>5.1206579007942656E-2</v>
      </c>
      <c r="K78" s="192">
        <f>IFERROR(INDEX('Data Annex'!$K$1:$BS$4779,MATCH(K$44&amp;"|"&amp;$B78,'Data Annex'!$K$1:$K$4779,0),MATCH(K$45,'Data Annex'!$K$1:$BS$1,0)),"")</f>
        <v>6.3451656583538929E-4</v>
      </c>
      <c r="L78" s="192">
        <f>IFERROR(INDEX('Data Annex'!$K$1:$BS$4779,MATCH(L$44&amp;"|"&amp;$B78,'Data Annex'!$K$1:$K$4779,0),MATCH(L$45,'Data Annex'!$K$1:$BS$1,0)),"")</f>
        <v>5.0781789160750878E-4</v>
      </c>
      <c r="M78" s="196">
        <f>IFERROR(INDEX('Data Annex'!$K$1:$BS$4779,MATCH(M$44&amp;"|"&amp;$B78,'Data Annex'!$K$1:$K$4779,0),MATCH(M$45,'Data Annex'!$K$1:$BS$1,0)),"")</f>
        <v>5.8951074045849E-4</v>
      </c>
      <c r="N78" s="192">
        <f>IFERROR(INDEX('Data Annex'!$K$1:$BS$4779,MATCH(N$44&amp;"|"&amp;$B78,'Data Annex'!$K$1:$K$4779,0),MATCH(N$45,'Data Annex'!$K$1:$BS$1,0)),"")</f>
        <v>8.1711444609290206E-3</v>
      </c>
      <c r="O78" s="192">
        <f>IFERROR(INDEX('Data Annex'!$K$1:$BS$4779,MATCH(O$44&amp;"|"&amp;$B78,'Data Annex'!$K$1:$K$4779,0),MATCH(O$45,'Data Annex'!$K$1:$BS$1,0)),"")</f>
        <v>4.2166316484956046E-3</v>
      </c>
      <c r="P78" s="196">
        <f>IFERROR(INDEX('Data Annex'!$K$1:$BS$4779,MATCH(P$44&amp;"|"&amp;$B78,'Data Annex'!$K$1:$K$4779,0),MATCH(P$45,'Data Annex'!$K$1:$BS$1,0)),"")</f>
        <v>5.0223388140060868E-3</v>
      </c>
      <c r="Q78" s="192">
        <f>IFERROR(INDEX('Data Annex'!$K$1:$BS$4779,MATCH(Q$44&amp;"|"&amp;$B78,'Data Annex'!$K$1:$K$4779,0),MATCH(Q$45,'Data Annex'!$K$1:$BS$1,0)),"")</f>
        <v>9.4472598463096868E-3</v>
      </c>
      <c r="R78" s="192">
        <f>IFERROR(INDEX('Data Annex'!$K$1:$BS$4779,MATCH(R$44&amp;"|"&amp;$B78,'Data Annex'!$K$1:$K$4779,0),MATCH(R$45,'Data Annex'!$K$1:$BS$1,0)),"")</f>
        <v>1.0029774877702912E-2</v>
      </c>
      <c r="S78" s="196">
        <f>IFERROR(INDEX('Data Annex'!$K$1:$BS$4779,MATCH(S$44&amp;"|"&amp;$B78,'Data Annex'!$K$1:$K$4779,0),MATCH(S$45,'Data Annex'!$K$1:$BS$1,0)),"")</f>
        <v>1.007387218673594E-2</v>
      </c>
      <c r="T78" s="192">
        <f>IFERROR(INDEX('Data Annex'!$K$1:$BS$4779,MATCH(T$44&amp;"|"&amp;$B78,'Data Annex'!$K$1:$K$4779,0),MATCH(T$45,'Data Annex'!$K$1:$BS$1,0)),"")</f>
        <v>2.5670198722737257E-2</v>
      </c>
      <c r="U78" s="192">
        <f>IFERROR(INDEX('Data Annex'!$K$1:$BS$4779,MATCH(U$44&amp;"|"&amp;$B78,'Data Annex'!$K$1:$K$4779,0),MATCH(U$45,'Data Annex'!$K$1:$BS$1,0)),"")</f>
        <v>3.4155159688192938E-2</v>
      </c>
      <c r="V78" s="196">
        <f>IFERROR(INDEX('Data Annex'!$K$1:$BS$4779,MATCH(V$44&amp;"|"&amp;$B78,'Data Annex'!$K$1:$K$4779,0),MATCH(V$45,'Data Annex'!$K$1:$BS$1,0)),"")</f>
        <v>3.823000245093499E-2</v>
      </c>
      <c r="W78"/>
    </row>
    <row r="79" spans="1:23" ht="21" customHeight="1">
      <c r="A79" s="5">
        <v>29</v>
      </c>
      <c r="B79" s="5" t="s">
        <v>32</v>
      </c>
      <c r="C79"/>
      <c r="D79" s="204" t="s">
        <v>32</v>
      </c>
      <c r="E79" s="194">
        <f>IFERROR(INDEX('Data Annex'!$K$1:$BS$4779,MATCH(E$44&amp;"|"&amp;$B79,'Data Annex'!$K$1:$K$4779,0),MATCH(E$45,'Data Annex'!$K$1:$BS$1,0)),"")</f>
        <v>9.3293417093823494E-2</v>
      </c>
      <c r="F79" s="194">
        <f>IFERROR(INDEX('Data Annex'!$K$1:$BS$4779,MATCH(F$44&amp;"|"&amp;$B79,'Data Annex'!$K$1:$K$4779,0),MATCH(F$45,'Data Annex'!$K$1:$BS$1,0)),"")</f>
        <v>8.6136117240969354E-2</v>
      </c>
      <c r="G79" s="194">
        <f>IFERROR(INDEX('Data Annex'!$K$1:$BS$4779,MATCH(G$44&amp;"|"&amp;$B79,'Data Annex'!$K$1:$K$4779,0),MATCH(G$45,'Data Annex'!$K$1:$BS$1,0)),"")</f>
        <v>8.7183608739439575E-2</v>
      </c>
      <c r="H79" s="194">
        <f>IFERROR(INDEX('Data Annex'!$K$1:$BS$4779,MATCH(H$44&amp;"|"&amp;$B79,'Data Annex'!$K$1:$K$4779,0),MATCH(H$45,'Data Annex'!$K$1:$BS$1,0)),"")</f>
        <v>7.7885276994475963E-2</v>
      </c>
      <c r="I79" s="194">
        <f>IFERROR(INDEX('Data Annex'!$K$1:$BS$4779,MATCH(I$44&amp;"|"&amp;$B79,'Data Annex'!$K$1:$K$4779,0),MATCH(I$45,'Data Annex'!$K$1:$BS$1,0)),"")</f>
        <v>6.9294583911846439E-2</v>
      </c>
      <c r="J79" s="195">
        <f>IFERROR(INDEX('Data Annex'!$K$1:$BS$4779,MATCH(J$44&amp;"|"&amp;$B79,'Data Annex'!$K$1:$K$4779,0),MATCH(J$45,'Data Annex'!$K$1:$BS$1,0)),"")</f>
        <v>7.5260329588343888E-2</v>
      </c>
      <c r="K79" s="194">
        <f>IFERROR(INDEX('Data Annex'!$K$1:$BS$4779,MATCH(K$44&amp;"|"&amp;$B79,'Data Annex'!$K$1:$K$4779,0),MATCH(K$45,'Data Annex'!$K$1:$BS$1,0)),"")</f>
        <v>1.5521406801230668E-3</v>
      </c>
      <c r="L79" s="194">
        <f>IFERROR(INDEX('Data Annex'!$K$1:$BS$4779,MATCH(L$44&amp;"|"&amp;$B79,'Data Annex'!$K$1:$K$4779,0),MATCH(L$45,'Data Annex'!$K$1:$BS$1,0)),"")</f>
        <v>1.5468708959279693E-3</v>
      </c>
      <c r="M79" s="194">
        <f>IFERROR(INDEX('Data Annex'!$K$1:$BS$4779,MATCH(M$44&amp;"|"&amp;$B79,'Data Annex'!$K$1:$K$4779,0),MATCH(M$45,'Data Annex'!$K$1:$BS$1,0)),"")</f>
        <v>8.0031391913428767E-3</v>
      </c>
      <c r="N79" s="194">
        <f>IFERROR(INDEX('Data Annex'!$K$1:$BS$4779,MATCH(N$44&amp;"|"&amp;$B79,'Data Annex'!$K$1:$K$4779,0),MATCH(N$45,'Data Annex'!$K$1:$BS$1,0)),"")</f>
        <v>5.6325379077337622E-3</v>
      </c>
      <c r="O79" s="194">
        <f>IFERROR(INDEX('Data Annex'!$K$1:$BS$4779,MATCH(O$44&amp;"|"&amp;$B79,'Data Annex'!$K$1:$K$4779,0),MATCH(O$45,'Data Annex'!$K$1:$BS$1,0)),"")</f>
        <v>-8.9176350097558841E-5</v>
      </c>
      <c r="P79" s="195">
        <f>IFERROR(INDEX('Data Annex'!$K$1:$BS$4779,MATCH(P$44&amp;"|"&amp;$B79,'Data Annex'!$K$1:$K$4779,0),MATCH(P$45,'Data Annex'!$K$1:$BS$1,0)),"")</f>
        <v>4.8752492139849859E-3</v>
      </c>
      <c r="Q79" s="194">
        <f>IFERROR(INDEX('Data Annex'!$K$1:$BS$4779,MATCH(Q$44&amp;"|"&amp;$B79,'Data Annex'!$K$1:$K$4779,0),MATCH(Q$45,'Data Annex'!$K$1:$BS$1,0)),"")</f>
        <v>1.1953172836181076E-2</v>
      </c>
      <c r="R79" s="194">
        <f>IFERROR(INDEX('Data Annex'!$K$1:$BS$4779,MATCH(R$44&amp;"|"&amp;$B79,'Data Annex'!$K$1:$K$4779,0),MATCH(R$45,'Data Annex'!$K$1:$BS$1,0)),"")</f>
        <v>1.3063545734165108E-2</v>
      </c>
      <c r="S79" s="195">
        <f>IFERROR(INDEX('Data Annex'!$K$1:$BS$4779,MATCH(S$44&amp;"|"&amp;$B79,'Data Annex'!$K$1:$K$4779,0),MATCH(S$45,'Data Annex'!$K$1:$BS$1,0)),"")</f>
        <v>1.0733168007420585E-2</v>
      </c>
      <c r="T79" s="194">
        <f>IFERROR(INDEX('Data Annex'!$K$1:$BS$4779,MATCH(T$44&amp;"|"&amp;$B79,'Data Annex'!$K$1:$K$4779,0),MATCH(T$45,'Data Annex'!$K$1:$BS$1,0)),"")</f>
        <v>-5.1420044640463285E-2</v>
      </c>
      <c r="U79" s="194">
        <f>IFERROR(INDEX('Data Annex'!$K$1:$BS$4779,MATCH(U$44&amp;"|"&amp;$B79,'Data Annex'!$K$1:$K$4779,0),MATCH(U$45,'Data Annex'!$K$1:$BS$1,0)),"")</f>
        <v>2.5071246884919879E-2</v>
      </c>
      <c r="V79" s="195">
        <f>IFERROR(INDEX('Data Annex'!$K$1:$BS$4779,MATCH(V$44&amp;"|"&amp;$B79,'Data Annex'!$K$1:$K$4779,0),MATCH(V$45,'Data Annex'!$K$1:$BS$1,0)),"")</f>
        <v>1.988914936717252E-3</v>
      </c>
      <c r="W79"/>
    </row>
    <row r="80" spans="1:23" ht="21" customHeight="1" thickBot="1">
      <c r="A80" s="5">
        <v>30</v>
      </c>
      <c r="B80" s="5" t="s">
        <v>93</v>
      </c>
      <c r="C80"/>
      <c r="D80" s="204" t="s">
        <v>93</v>
      </c>
      <c r="E80" s="192">
        <f>IFERROR(INDEX('Data Annex'!$K$1:$BS$4779,MATCH(E$44&amp;"|"&amp;$B80,'Data Annex'!$K$1:$K$4779,0),MATCH(E$45,'Data Annex'!$K$1:$BS$1,0)),"")</f>
        <v>7.9880944591345135E-2</v>
      </c>
      <c r="F80" s="192">
        <f>IFERROR(INDEX('Data Annex'!$K$1:$BS$4779,MATCH(F$44&amp;"|"&amp;$B80,'Data Annex'!$K$1:$K$4779,0),MATCH(F$45,'Data Annex'!$K$1:$BS$1,0)),"")</f>
        <v>7.8629505485354939E-2</v>
      </c>
      <c r="G80" s="192">
        <f>IFERROR(INDEX('Data Annex'!$K$1:$BS$4779,MATCH(G$44&amp;"|"&amp;$B80,'Data Annex'!$K$1:$K$4779,0),MATCH(G$45,'Data Annex'!$K$1:$BS$1,0)),"")</f>
        <v>8.1428898569538943E-2</v>
      </c>
      <c r="H80" s="192">
        <f>IFERROR(INDEX('Data Annex'!$K$1:$BS$4779,MATCH(H$44&amp;"|"&amp;$B80,'Data Annex'!$K$1:$K$4779,0),MATCH(H$45,'Data Annex'!$K$1:$BS$1,0)),"")</f>
        <v>6.4899123923572055E-2</v>
      </c>
      <c r="I80" s="192">
        <f>IFERROR(INDEX('Data Annex'!$K$1:$BS$4779,MATCH(I$44&amp;"|"&amp;$B80,'Data Annex'!$K$1:$K$4779,0),MATCH(I$45,'Data Annex'!$K$1:$BS$1,0)),"")</f>
        <v>6.6276865624855713E-2</v>
      </c>
      <c r="J80" s="196">
        <f>IFERROR(INDEX('Data Annex'!$K$1:$BS$4779,MATCH(J$44&amp;"|"&amp;$B80,'Data Annex'!$K$1:$K$4779,0),MATCH(J$45,'Data Annex'!$K$1:$BS$1,0)),"")</f>
        <v>6.6929957706590187E-2</v>
      </c>
      <c r="K80" s="192">
        <f>IFERROR(INDEX('Data Annex'!$K$1:$BS$4779,MATCH(K$44&amp;"|"&amp;$B80,'Data Annex'!$K$1:$K$4779,0),MATCH(K$45,'Data Annex'!$K$1:$BS$1,0)),"")</f>
        <v>-3.1244858771090362E-3</v>
      </c>
      <c r="L80" s="192">
        <f>IFERROR(INDEX('Data Annex'!$K$1:$BS$4779,MATCH(L$44&amp;"|"&amp;$B80,'Data Annex'!$K$1:$K$4779,0),MATCH(L$45,'Data Annex'!$K$1:$BS$1,0)),"")</f>
        <v>-2.0216143706428481E-3</v>
      </c>
      <c r="M80" s="196">
        <f>IFERROR(INDEX('Data Annex'!$K$1:$BS$4779,MATCH(M$44&amp;"|"&amp;$B80,'Data Annex'!$K$1:$K$4779,0),MATCH(M$45,'Data Annex'!$K$1:$BS$1,0)),"")</f>
        <v>-1.1745027503115104E-3</v>
      </c>
      <c r="N80" s="192">
        <f>IFERROR(INDEX('Data Annex'!$K$1:$BS$4779,MATCH(N$44&amp;"|"&amp;$B80,'Data Annex'!$K$1:$K$4779,0),MATCH(N$45,'Data Annex'!$K$1:$BS$1,0)),"")</f>
        <v>2.8269525824072023E-2</v>
      </c>
      <c r="O80" s="192">
        <f>IFERROR(INDEX('Data Annex'!$K$1:$BS$4779,MATCH(O$44&amp;"|"&amp;$B80,'Data Annex'!$K$1:$K$4779,0),MATCH(O$45,'Data Annex'!$K$1:$BS$1,0)),"")</f>
        <v>2.700473792214847E-2</v>
      </c>
      <c r="P80" s="196">
        <f>IFERROR(INDEX('Data Annex'!$K$1:$BS$4779,MATCH(P$44&amp;"|"&amp;$B80,'Data Annex'!$K$1:$K$4779,0),MATCH(P$45,'Data Annex'!$K$1:$BS$1,0)),"")</f>
        <v>2.0739008572351867E-2</v>
      </c>
      <c r="Q80" s="192">
        <f>IFERROR(INDEX('Data Annex'!$K$1:$BS$4779,MATCH(Q$44&amp;"|"&amp;$B80,'Data Annex'!$K$1:$K$4779,0),MATCH(Q$45,'Data Annex'!$K$1:$BS$1,0)),"")</f>
        <v>9.1417691423761101E-3</v>
      </c>
      <c r="R80" s="192">
        <f>IFERROR(INDEX('Data Annex'!$K$1:$BS$4779,MATCH(R$44&amp;"|"&amp;$B80,'Data Annex'!$K$1:$K$4779,0),MATCH(R$45,'Data Annex'!$K$1:$BS$1,0)),"")</f>
        <v>5.32909130744285E-3</v>
      </c>
      <c r="S80" s="196">
        <f>IFERROR(INDEX('Data Annex'!$K$1:$BS$4779,MATCH(S$44&amp;"|"&amp;$B80,'Data Annex'!$K$1:$K$4779,0),MATCH(S$45,'Data Annex'!$K$1:$BS$1,0)),"")</f>
        <v>3.951058101171143E-3</v>
      </c>
      <c r="T80" s="192">
        <f>IFERROR(INDEX('Data Annex'!$K$1:$BS$4779,MATCH(T$44&amp;"|"&amp;$B80,'Data Annex'!$K$1:$K$4779,0),MATCH(T$45,'Data Annex'!$K$1:$BS$1,0)),"")</f>
        <v>3.1369079000501725E-2</v>
      </c>
      <c r="U80" s="192">
        <f>IFERROR(INDEX('Data Annex'!$K$1:$BS$4779,MATCH(U$44&amp;"|"&amp;$B80,'Data Annex'!$K$1:$K$4779,0),MATCH(U$45,'Data Annex'!$K$1:$BS$1,0)),"")</f>
        <v>3.999973027966372E-2</v>
      </c>
      <c r="V80" s="196">
        <f>IFERROR(INDEX('Data Annex'!$K$1:$BS$4779,MATCH(V$44&amp;"|"&amp;$B80,'Data Annex'!$K$1:$K$4779,0),MATCH(V$45,'Data Annex'!$K$1:$BS$1,0)),"")</f>
        <v>4.1017320651674134E-2</v>
      </c>
      <c r="W80"/>
    </row>
    <row r="81" spans="1:26" ht="29.25" customHeight="1" thickBot="1">
      <c r="A81" s="5">
        <v>99</v>
      </c>
      <c r="B81" s="5" t="s">
        <v>34</v>
      </c>
      <c r="C81"/>
      <c r="D81" s="143" t="s">
        <v>4546</v>
      </c>
      <c r="E81" s="269">
        <f>IFERROR(INDEX('Data Annex'!$K$1:$BS$4779,MATCH(E$44&amp;"|"&amp;$B81,'Data Annex'!$K$1:$K$4779,0),MATCH(E$45,'Data Annex'!$K$1:$BS$1,0)),"")</f>
        <v>0.10380375445665706</v>
      </c>
      <c r="F81" s="269">
        <f>IFERROR(INDEX('Data Annex'!$K$1:$BS$4779,MATCH(F$44&amp;"|"&amp;$B81,'Data Annex'!$K$1:$K$4779,0),MATCH(F$45,'Data Annex'!$K$1:$BS$1,0)),"")</f>
        <v>0.10323342124842221</v>
      </c>
      <c r="G81" s="269">
        <f>IFERROR(INDEX('Data Annex'!$K$1:$BS$4779,MATCH(G$44&amp;"|"&amp;$B81,'Data Annex'!$K$1:$K$4779,0),MATCH(G$45,'Data Annex'!$K$1:$BS$1,0)),"")</f>
        <v>0.1052620163796994</v>
      </c>
      <c r="H81" s="269">
        <f>IFERROR(INDEX('Data Annex'!$K$1:$BS$4779,MATCH(H$44&amp;"|"&amp;$B81,'Data Annex'!$K$1:$K$4779,0),MATCH(H$45,'Data Annex'!$K$1:$BS$1,0)),"")</f>
        <v>8.2348925148828911E-2</v>
      </c>
      <c r="I81" s="269">
        <f>IFERROR(INDEX('Data Annex'!$K$1:$BS$4779,MATCH(I$44&amp;"|"&amp;$B81,'Data Annex'!$K$1:$K$4779,0),MATCH(I$45,'Data Annex'!$K$1:$BS$1,0)),"")</f>
        <v>7.9693603395841181E-2</v>
      </c>
      <c r="J81" s="271">
        <f>IFERROR(INDEX('Data Annex'!$K$1:$BS$4779,MATCH(J$44&amp;"|"&amp;$B81,'Data Annex'!$K$1:$K$4779,0),MATCH(J$45,'Data Annex'!$K$1:$BS$1,0)),"")</f>
        <v>8.0953040603183202E-2</v>
      </c>
      <c r="K81" s="269">
        <f>IFERROR(INDEX('Data Annex'!$K$1:$BS$4779,MATCH(K$44&amp;"|"&amp;$B81,'Data Annex'!$K$1:$K$4779,0),MATCH(K$45,'Data Annex'!$K$1:$BS$1,0)),"")</f>
        <v>3.5202720830550052E-3</v>
      </c>
      <c r="L81" s="269">
        <f>IFERROR(INDEX('Data Annex'!$K$1:$BS$4779,MATCH(L$44&amp;"|"&amp;$B81,'Data Annex'!$K$1:$K$4779,0),MATCH(L$45,'Data Annex'!$K$1:$BS$1,0)),"")</f>
        <v>4.0340893756073597E-3</v>
      </c>
      <c r="M81" s="269">
        <f>IFERROR(INDEX('Data Annex'!$K$1:$BS$4779,MATCH(M$44&amp;"|"&amp;$B81,'Data Annex'!$K$1:$K$4779,0),MATCH(M$45,'Data Annex'!$K$1:$BS$1,0)),"")</f>
        <v>4.7047568128755542E-3</v>
      </c>
      <c r="N81" s="269">
        <f>IFERROR(INDEX('Data Annex'!$K$1:$BS$4779,MATCH(N$44&amp;"|"&amp;$B81,'Data Annex'!$K$1:$K$4779,0),MATCH(N$45,'Data Annex'!$K$1:$BS$1,0)),"")</f>
        <v>2.7527452324269681E-2</v>
      </c>
      <c r="O81" s="269">
        <f>IFERROR(INDEX('Data Annex'!$K$1:$BS$4779,MATCH(O$44&amp;"|"&amp;$B81,'Data Annex'!$K$1:$K$4779,0),MATCH(O$45,'Data Annex'!$K$1:$BS$1,0)),"")</f>
        <v>2.4043424454416103E-2</v>
      </c>
      <c r="P81" s="271">
        <f>IFERROR(INDEX('Data Annex'!$K$1:$BS$4779,MATCH(P$44&amp;"|"&amp;$B81,'Data Annex'!$K$1:$K$4779,0),MATCH(P$45,'Data Annex'!$K$1:$BS$1,0)),"")</f>
        <v>2.6103894211208151E-2</v>
      </c>
      <c r="Q81" s="269">
        <f>IFERROR(INDEX('Data Annex'!$K$1:$BS$4779,MATCH(Q$44&amp;"|"&amp;$B81,'Data Annex'!$K$1:$K$4779,0),MATCH(Q$45,'Data Annex'!$K$1:$BS$1,0)),"")</f>
        <v>1.1289855505545296E-2</v>
      </c>
      <c r="R81" s="269">
        <f>IFERROR(INDEX('Data Annex'!$K$1:$BS$4779,MATCH(R$44&amp;"|"&amp;$B81,'Data Annex'!$K$1:$K$4779,0),MATCH(R$45,'Data Annex'!$K$1:$BS$1,0)),"")</f>
        <v>1.043442785050004E-2</v>
      </c>
      <c r="S81" s="271">
        <f>IFERROR(INDEX('Data Annex'!$K$1:$BS$4779,MATCH(S$44&amp;"|"&amp;$B81,'Data Annex'!$K$1:$K$4779,0),MATCH(S$45,'Data Annex'!$K$1:$BS$1,0)),"")</f>
        <v>9.3257231245196873E-3</v>
      </c>
      <c r="T81" s="269">
        <f>IFERROR(INDEX('Data Annex'!$K$1:$BS$4779,MATCH(T$44&amp;"|"&amp;$B81,'Data Annex'!$K$1:$K$4779,0),MATCH(T$45,'Data Annex'!$K$1:$BS$1,0)),"")</f>
        <v>1.6968695072349004E-2</v>
      </c>
      <c r="U81" s="269">
        <f>IFERROR(INDEX('Data Annex'!$K$1:$BS$4779,MATCH(U$44&amp;"|"&amp;$B81,'Data Annex'!$K$1:$K$4779,0),MATCH(U$45,'Data Annex'!$K$1:$BS$1,0)),"")</f>
        <v>2.0638944764568439E-2</v>
      </c>
      <c r="V81" s="271">
        <f>IFERROR(INDEX('Data Annex'!$K$1:$BS$4779,MATCH(V$44&amp;"|"&amp;$B81,'Data Annex'!$K$1:$K$4779,0),MATCH(V$45,'Data Annex'!$K$1:$BS$1,0)),"")</f>
        <v>1.996324243986666E-2</v>
      </c>
      <c r="W81"/>
    </row>
    <row r="82" spans="1:26" ht="32.549999999999997" customHeight="1">
      <c r="A82" s="2"/>
      <c r="B82" s="2"/>
      <c r="C82"/>
      <c r="D82" s="570"/>
      <c r="E82" s="570"/>
      <c r="F82" s="570"/>
      <c r="G82" s="570"/>
      <c r="H82" s="570"/>
      <c r="I82" s="570"/>
      <c r="J82" s="570"/>
      <c r="K82" s="570"/>
      <c r="L82" s="570"/>
      <c r="M82" s="570"/>
      <c r="N82" s="570"/>
      <c r="O82" s="570"/>
      <c r="P82" s="570"/>
      <c r="Q82" s="570"/>
      <c r="R82" s="570"/>
      <c r="S82" s="570"/>
      <c r="T82" s="570"/>
      <c r="U82" s="570"/>
      <c r="V82" s="570"/>
      <c r="W82" s="570"/>
      <c r="X82" s="570"/>
      <c r="Y82" s="570"/>
      <c r="Z82" s="570"/>
    </row>
    <row r="83" spans="1:26" s="386" customFormat="1" ht="77.25" customHeight="1">
      <c r="A83" s="291"/>
      <c r="B83" s="291"/>
      <c r="C83" s="290"/>
      <c r="D83" s="520" t="s">
        <v>5243</v>
      </c>
      <c r="E83" s="589"/>
      <c r="F83" s="589"/>
      <c r="G83" s="589"/>
      <c r="H83" s="589"/>
      <c r="I83" s="589"/>
      <c r="J83" s="589"/>
      <c r="K83" s="589"/>
      <c r="L83" s="589"/>
      <c r="M83" s="589"/>
      <c r="N83" s="589"/>
      <c r="O83" s="589"/>
      <c r="P83" s="589"/>
      <c r="Q83" s="589"/>
      <c r="R83" s="589"/>
      <c r="S83" s="589"/>
      <c r="T83" s="589"/>
      <c r="U83" s="589"/>
      <c r="V83" s="589"/>
      <c r="W83" s="290"/>
    </row>
    <row r="84" spans="1:26" ht="15" hidden="1" customHeight="1"/>
    <row r="85" spans="1:26" ht="15" hidden="1" customHeight="1"/>
    <row r="86" spans="1:26" ht="15" hidden="1" customHeight="1"/>
    <row r="87" spans="1:26" ht="15" hidden="1" customHeight="1"/>
    <row r="88" spans="1:26" ht="15" hidden="1" customHeight="1"/>
    <row r="89" spans="1:26" ht="15" hidden="1" customHeight="1"/>
    <row r="90" spans="1:26" ht="15" hidden="1" customHeight="1"/>
    <row r="91" spans="1:26" ht="15" hidden="1" customHeight="1"/>
    <row r="92" spans="1:26" ht="15" hidden="1" customHeight="1"/>
    <row r="93" spans="1:26" ht="15" hidden="1" customHeight="1"/>
    <row r="94" spans="1:26" ht="15" hidden="1" customHeight="1"/>
    <row r="95" spans="1:26" ht="15" hidden="1" customHeight="1"/>
    <row r="96" spans="1:2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sheetData>
  <sheetProtection algorithmName="SHA-512" hashValue="Ajl/0RCTCPSnalbPOfEpmK0QSb7Me3Z0yEUIr2vdt4nYW+fbKdynbgcaaEsx8kIlPNGn7Cj2xrkxAGazAAJFlA==" saltValue="bXguIpHnNbYOCgRIRtbYOg==" spinCount="100000" sheet="1" objects="1" scenarios="1"/>
  <mergeCells count="18">
    <mergeCell ref="D83:V83"/>
    <mergeCell ref="D46:V47"/>
    <mergeCell ref="D82:Z82"/>
    <mergeCell ref="E49:G49"/>
    <mergeCell ref="H49:J49"/>
    <mergeCell ref="K49:M49"/>
    <mergeCell ref="N49:P49"/>
    <mergeCell ref="T49:V49"/>
    <mergeCell ref="Q49:S49"/>
    <mergeCell ref="N10:P10"/>
    <mergeCell ref="Q10:S10"/>
    <mergeCell ref="D3:V3"/>
    <mergeCell ref="D4:V4"/>
    <mergeCell ref="D6:V6"/>
    <mergeCell ref="D7:S8"/>
    <mergeCell ref="E10:G10"/>
    <mergeCell ref="H10:J10"/>
    <mergeCell ref="K10:M10"/>
  </mergeCells>
  <pageMargins left="0.70866141732283472" right="0.70866141732283472" top="0.74803149606299213" bottom="0.74803149606299213" header="0.31496062992125984" footer="0.31496062992125984"/>
  <pageSetup paperSize="9" scale="38" orientation="portrait" r:id="rId1"/>
  <headerFooter>
    <oddHeader>&amp;L&amp;"Calibri"&amp;12&amp;K000000 EBA Regular Use&amp;1#_x000D_&amp;R&amp;P</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pageSetUpPr fitToPage="1"/>
  </sheetPr>
  <dimension ref="A1:U91"/>
  <sheetViews>
    <sheetView showGridLines="0" topLeftCell="C52" zoomScale="55" zoomScaleNormal="55" workbookViewId="0">
      <selection activeCell="D88" sqref="D88:P88"/>
    </sheetView>
  </sheetViews>
  <sheetFormatPr defaultColWidth="0" defaultRowHeight="0" customHeight="1" zeroHeight="1"/>
  <cols>
    <col min="1" max="1" width="13.5546875" style="377" hidden="1" customWidth="1"/>
    <col min="2" max="2" width="5.44140625" style="377" hidden="1" customWidth="1"/>
    <col min="3" max="3" width="3.44140625" style="377" customWidth="1"/>
    <col min="4" max="4" width="19.44140625" style="377" customWidth="1"/>
    <col min="5" max="16" width="11.5546875" style="377" customWidth="1"/>
    <col min="17" max="17" width="4.77734375" style="377" customWidth="1"/>
    <col min="18" max="21" width="0" style="377" hidden="1" customWidth="1"/>
    <col min="22" max="16384" width="9.21875" style="377" hidden="1"/>
  </cols>
  <sheetData>
    <row r="1" spans="1:17" s="378" customFormat="1" ht="27" hidden="1" customHeight="1" thickBot="1">
      <c r="A1" s="2"/>
      <c r="B1" s="2"/>
      <c r="C1"/>
      <c r="D1" s="2"/>
      <c r="E1" s="89" t="s">
        <v>5593</v>
      </c>
      <c r="F1" s="89" t="s">
        <v>5593</v>
      </c>
      <c r="G1" s="89" t="s">
        <v>5593</v>
      </c>
      <c r="H1" s="89" t="s">
        <v>5594</v>
      </c>
      <c r="I1" s="89" t="s">
        <v>5594</v>
      </c>
      <c r="J1" s="89" t="s">
        <v>5594</v>
      </c>
      <c r="K1" s="89" t="s">
        <v>5595</v>
      </c>
      <c r="L1" s="89" t="s">
        <v>5595</v>
      </c>
      <c r="M1" s="89" t="s">
        <v>5595</v>
      </c>
      <c r="N1" s="89" t="s">
        <v>5596</v>
      </c>
      <c r="O1" s="89" t="s">
        <v>5596</v>
      </c>
      <c r="P1" s="89" t="s">
        <v>5596</v>
      </c>
      <c r="Q1" s="2" t="s">
        <v>2606</v>
      </c>
    </row>
    <row r="2" spans="1:17" s="378" customFormat="1" ht="40.35" hidden="1" customHeight="1" thickBot="1">
      <c r="A2" s="364" t="str">
        <f>'Reference Dates'!$C$8</f>
        <v>202312</v>
      </c>
      <c r="B2" s="2"/>
      <c r="C2"/>
      <c r="D2" s="2"/>
      <c r="E2" s="428">
        <f t="shared" ref="E2:Q2" si="0">TEXT(E51,"YYYYMM")+0</f>
        <v>202212</v>
      </c>
      <c r="F2" s="428">
        <f t="shared" si="0"/>
        <v>202309</v>
      </c>
      <c r="G2" s="428">
        <f t="shared" si="0"/>
        <v>202312</v>
      </c>
      <c r="H2" s="428">
        <f t="shared" si="0"/>
        <v>202212</v>
      </c>
      <c r="I2" s="428">
        <f t="shared" si="0"/>
        <v>202309</v>
      </c>
      <c r="J2" s="428">
        <f t="shared" si="0"/>
        <v>202312</v>
      </c>
      <c r="K2" s="428">
        <f t="shared" si="0"/>
        <v>202212</v>
      </c>
      <c r="L2" s="428">
        <f t="shared" si="0"/>
        <v>202309</v>
      </c>
      <c r="M2" s="428">
        <f t="shared" si="0"/>
        <v>202312</v>
      </c>
      <c r="N2" s="428">
        <f t="shared" si="0"/>
        <v>202212</v>
      </c>
      <c r="O2" s="428">
        <f t="shared" si="0"/>
        <v>202309</v>
      </c>
      <c r="P2" s="428">
        <f t="shared" si="0"/>
        <v>202312</v>
      </c>
      <c r="Q2" s="243">
        <f t="shared" si="0"/>
        <v>190001</v>
      </c>
    </row>
    <row r="3" spans="1:17" s="379" customFormat="1" ht="40.049999999999997" customHeight="1" thickTop="1">
      <c r="A3" s="245">
        <f>DATE(LEFT(A2,4),RIGHT(A2,2),1)</f>
        <v>45261</v>
      </c>
      <c r="B3" s="170"/>
      <c r="C3" s="32"/>
      <c r="D3" s="525" t="s">
        <v>4543</v>
      </c>
      <c r="E3" s="525"/>
      <c r="F3" s="525"/>
      <c r="G3" s="525"/>
      <c r="H3" s="525"/>
      <c r="I3" s="525"/>
      <c r="J3" s="525"/>
      <c r="K3" s="525"/>
      <c r="L3" s="525"/>
      <c r="M3" s="525"/>
      <c r="N3" s="525"/>
      <c r="O3" s="525"/>
      <c r="P3" s="525"/>
      <c r="Q3"/>
    </row>
    <row r="4" spans="1:17" s="380" customFormat="1" ht="40.35" customHeight="1" thickBot="1">
      <c r="A4" s="9"/>
      <c r="B4" s="9"/>
      <c r="C4" s="8"/>
      <c r="D4" s="526" t="s">
        <v>5579</v>
      </c>
      <c r="E4" s="526"/>
      <c r="F4" s="526"/>
      <c r="G4" s="526"/>
      <c r="H4" s="526"/>
      <c r="I4" s="526"/>
      <c r="J4" s="526"/>
      <c r="K4" s="526"/>
      <c r="L4" s="526"/>
      <c r="M4" s="526"/>
      <c r="N4" s="526"/>
      <c r="O4" s="526"/>
      <c r="P4" s="526"/>
      <c r="Q4"/>
    </row>
    <row r="5" spans="1:17" s="381" customFormat="1" ht="48" customHeight="1" thickTop="1" thickBot="1">
      <c r="A5" s="5"/>
      <c r="B5" s="5"/>
      <c r="C5" s="4"/>
      <c r="D5" s="595" t="s">
        <v>5591</v>
      </c>
      <c r="E5" s="595"/>
      <c r="F5" s="595"/>
      <c r="G5" s="595"/>
      <c r="H5" s="595"/>
      <c r="I5" s="595"/>
      <c r="J5" s="595"/>
      <c r="K5" s="595"/>
      <c r="L5" s="595"/>
      <c r="M5" s="595"/>
      <c r="N5" s="595"/>
      <c r="O5" s="595"/>
      <c r="P5" s="595"/>
      <c r="Q5"/>
    </row>
    <row r="6" spans="1:17" s="378" customFormat="1" ht="40.35" customHeight="1" thickTop="1">
      <c r="A6" s="2"/>
      <c r="B6" s="2"/>
      <c r="C6"/>
      <c r="D6"/>
      <c r="E6" s="180"/>
      <c r="F6" s="2"/>
      <c r="G6"/>
      <c r="H6"/>
      <c r="I6" s="2"/>
      <c r="J6"/>
      <c r="K6" s="2"/>
      <c r="L6"/>
      <c r="M6"/>
      <c r="N6" s="181"/>
      <c r="O6" s="181"/>
      <c r="P6" s="181"/>
      <c r="Q6"/>
    </row>
    <row r="7" spans="1:17" s="378" customFormat="1" ht="15" customHeight="1">
      <c r="A7" s="2"/>
      <c r="B7" s="1"/>
      <c r="C7" s="171"/>
      <c r="D7" s="182"/>
      <c r="E7" s="596" t="s">
        <v>5580</v>
      </c>
      <c r="F7" s="596"/>
      <c r="G7" s="596"/>
      <c r="H7" s="596"/>
      <c r="I7" s="596"/>
      <c r="J7" s="597"/>
      <c r="K7" s="602" t="s">
        <v>5581</v>
      </c>
      <c r="L7" s="603"/>
      <c r="M7" s="603"/>
      <c r="N7" s="603"/>
      <c r="O7" s="603"/>
      <c r="P7" s="603"/>
      <c r="Q7"/>
    </row>
    <row r="8" spans="1:17" s="378" customFormat="1" ht="15" customHeight="1">
      <c r="A8" s="2"/>
      <c r="B8" s="2"/>
      <c r="C8" s="1"/>
      <c r="D8" s="182"/>
      <c r="E8" s="596"/>
      <c r="F8" s="596"/>
      <c r="G8" s="596"/>
      <c r="H8" s="596"/>
      <c r="I8" s="596"/>
      <c r="J8" s="597"/>
      <c r="K8" s="602"/>
      <c r="L8" s="603"/>
      <c r="M8" s="603"/>
      <c r="N8" s="603"/>
      <c r="O8" s="603"/>
      <c r="P8" s="603"/>
      <c r="Q8"/>
    </row>
    <row r="9" spans="1:17" s="378" customFormat="1" ht="15" customHeight="1">
      <c r="A9" s="2"/>
      <c r="B9" s="2"/>
      <c r="C9" s="1"/>
      <c r="D9" s="532" t="s">
        <v>5582</v>
      </c>
      <c r="E9" s="598"/>
      <c r="F9" s="598"/>
      <c r="G9" s="598"/>
      <c r="H9" s="598"/>
      <c r="I9" s="598"/>
      <c r="J9" s="599"/>
      <c r="K9" s="604"/>
      <c r="L9" s="562"/>
      <c r="M9" s="562"/>
      <c r="N9" s="562"/>
      <c r="O9" s="562"/>
      <c r="P9" s="562"/>
      <c r="Q9"/>
    </row>
    <row r="10" spans="1:17" s="378" customFormat="1" ht="71.25" customHeight="1">
      <c r="A10" s="2"/>
      <c r="B10" s="2"/>
      <c r="C10" s="1"/>
      <c r="D10" s="532"/>
      <c r="E10" s="593" t="s">
        <v>5601</v>
      </c>
      <c r="F10" s="593"/>
      <c r="G10" s="594"/>
      <c r="H10" s="592" t="s">
        <v>5583</v>
      </c>
      <c r="I10" s="593"/>
      <c r="J10" s="594"/>
      <c r="K10" s="592" t="s">
        <v>5601</v>
      </c>
      <c r="L10" s="593"/>
      <c r="M10" s="594"/>
      <c r="N10" s="592" t="s">
        <v>5584</v>
      </c>
      <c r="O10" s="593"/>
      <c r="P10" s="593"/>
      <c r="Q10"/>
    </row>
    <row r="11" spans="1:17" s="381" customFormat="1" ht="18.75" customHeight="1">
      <c r="A11" s="5"/>
      <c r="B11" s="5"/>
      <c r="C11" s="1"/>
      <c r="D11" s="177"/>
      <c r="E11" s="216">
        <f>EOMONTH($A$3,-12)</f>
        <v>44926</v>
      </c>
      <c r="F11" s="246">
        <f>EOMONTH($A$3,-3)</f>
        <v>45199</v>
      </c>
      <c r="G11" s="246">
        <f>EOMONTH($A$3,0)</f>
        <v>45291</v>
      </c>
      <c r="H11" s="216">
        <f>EOMONTH($A$3,-12)</f>
        <v>44926</v>
      </c>
      <c r="I11" s="216">
        <f>EOMONTH($A$3,-3)</f>
        <v>45199</v>
      </c>
      <c r="J11" s="217">
        <f>EOMONTH($A$3,0)</f>
        <v>45291</v>
      </c>
      <c r="K11" s="216">
        <f>EOMONTH($A$3,-12)</f>
        <v>44926</v>
      </c>
      <c r="L11" s="216">
        <f>EOMONTH($A$3,-3)</f>
        <v>45199</v>
      </c>
      <c r="M11" s="217">
        <f>EOMONTH($A$3,0)</f>
        <v>45291</v>
      </c>
      <c r="N11" s="216">
        <f>EOMONTH($A$3,-12)</f>
        <v>44926</v>
      </c>
      <c r="O11" s="216">
        <f>EOMONTH($A$3,-3)</f>
        <v>45199</v>
      </c>
      <c r="P11" s="217">
        <f>EOMONTH($A$3,0)</f>
        <v>45291</v>
      </c>
      <c r="Q11"/>
    </row>
    <row r="12" spans="1:17" s="378" customFormat="1" ht="18.75" customHeight="1">
      <c r="A12" s="2">
        <v>1</v>
      </c>
      <c r="B12" s="1" t="s">
        <v>13</v>
      </c>
      <c r="C12"/>
      <c r="D12" s="204" t="s">
        <v>13</v>
      </c>
      <c r="E12" s="247">
        <f>IFERROR(INDEX('Data Annex'!$K$1:$BS$4779,MATCH(E$1&amp;"|"&amp;$B12,'Data Annex'!$K$1:$K$4779,0),MATCH(E$2,'Data Annex'!$K$1:$BS$1,0)),"")</f>
        <v>38.283760634776129</v>
      </c>
      <c r="F12" s="247">
        <f>IFERROR(INDEX('Data Annex'!$K$1:$BS$4779,MATCH(F$1&amp;"|"&amp;$B12,'Data Annex'!$K$1:$K$4779,0),MATCH(F$2,'Data Annex'!$K$1:$BS$1,0)),"")</f>
        <v>39.374941426936665</v>
      </c>
      <c r="G12" s="248">
        <f>IFERROR(INDEX('Data Annex'!$K$1:$BS$4779,MATCH(G$1&amp;"|"&amp;$B12,'Data Annex'!$K$1:$K$4779,0),MATCH(G$2,'Data Annex'!$K$1:$BS$1,0)),"")</f>
        <v>39.683613247084992</v>
      </c>
      <c r="H12" s="371">
        <f>IFERROR(INDEX('Data Annex'!$K$1:$BS$4779,MATCH(H$1&amp;"|"&amp;$B12,'Data Annex'!$K$1:$K$4779,0),MATCH(H$2,'Data Annex'!$K$1:$BS$1,0)),"")</f>
        <v>0.30552829854646796</v>
      </c>
      <c r="I12" s="371">
        <f>IFERROR(INDEX('Data Annex'!$K$1:$BS$4779,MATCH(I$1&amp;"|"&amp;$B12,'Data Annex'!$K$1:$K$4779,0),MATCH(I$2,'Data Annex'!$K$1:$BS$1,0)),"")</f>
        <v>0.30518214932823717</v>
      </c>
      <c r="J12" s="372">
        <f>IFERROR(INDEX('Data Annex'!$K$1:$BS$4779,MATCH(J$1&amp;"|"&amp;$B12,'Data Annex'!$K$1:$K$4779,0),MATCH(J$2,'Data Annex'!$K$1:$BS$1,0)),"")</f>
        <v>0.31051925113615847</v>
      </c>
      <c r="K12" s="249">
        <f>IFERROR(INDEX('Data Annex'!$K$1:$BS$4779,MATCH(K$1&amp;"|"&amp;$B12,'Data Annex'!$K$1:$K$4779,0),MATCH(K$2,'Data Annex'!$K$1:$BS$1,0)),"")</f>
        <v>0.31885058367635177</v>
      </c>
      <c r="L12" s="249">
        <f>IFERROR(INDEX('Data Annex'!$K$1:$BS$4779,MATCH(L$1&amp;"|"&amp;$B12,'Data Annex'!$K$1:$K$4779,0),MATCH(L$2,'Data Annex'!$K$1:$BS$1,0)),"")</f>
        <v>0.54736699713346704</v>
      </c>
      <c r="M12" s="250">
        <f>IFERROR(INDEX('Data Annex'!$K$1:$BS$4779,MATCH(M$1&amp;"|"&amp;$B12,'Data Annex'!$K$1:$K$4779,0),MATCH(M$2,'Data Annex'!$K$1:$BS$1,0)),"")</f>
        <v>1.2927339921022467</v>
      </c>
      <c r="N12" s="371">
        <f>IFERROR(INDEX('Data Annex'!$K$1:$BS$4779,MATCH(N$1&amp;"|"&amp;$B12,'Data Annex'!$K$1:$K$4779,0),MATCH(N$2,'Data Annex'!$K$1:$BS$1,0)),"")</f>
        <v>8.3286118811095825E-3</v>
      </c>
      <c r="O12" s="371">
        <f>IFERROR(INDEX('Data Annex'!$K$1:$BS$4779,MATCH(O$1&amp;"|"&amp;$B12,'Data Annex'!$K$1:$K$4779,0),MATCH(O$2,'Data Annex'!$K$1:$BS$1,0)),"")</f>
        <v>1.3901404733494018E-2</v>
      </c>
      <c r="P12" s="372">
        <f>IFERROR(INDEX('Data Annex'!$K$1:$BS$4779,MATCH(P$1&amp;"|"&amp;$B12,'Data Annex'!$K$1:$K$4779,0),MATCH(P$2,'Data Annex'!$K$1:$BS$1,0)),"")</f>
        <v>3.2576015295109402E-2</v>
      </c>
      <c r="Q12"/>
    </row>
    <row r="13" spans="1:17" s="378" customFormat="1" ht="18.75" customHeight="1">
      <c r="A13" s="2">
        <v>2</v>
      </c>
      <c r="B13" s="1" t="s">
        <v>14</v>
      </c>
      <c r="C13"/>
      <c r="D13" s="204" t="s">
        <v>14</v>
      </c>
      <c r="E13" s="251">
        <f>IFERROR(INDEX('Data Annex'!$K$1:$BS$4779,MATCH(E$1&amp;"|"&amp;$B13,'Data Annex'!$K$1:$K$4779,0),MATCH(E$2,'Data Annex'!$K$1:$BS$1,0)),"")</f>
        <v>35.278506673627504</v>
      </c>
      <c r="F13" s="251">
        <f>IFERROR(INDEX('Data Annex'!$K$1:$BS$4779,MATCH(F$1&amp;"|"&amp;$B13,'Data Annex'!$K$1:$K$4779,0),MATCH(F$2,'Data Annex'!$K$1:$BS$1,0)),"")</f>
        <v>37.97287749666301</v>
      </c>
      <c r="G13" s="252">
        <f>IFERROR(INDEX('Data Annex'!$K$1:$BS$4779,MATCH(G$1&amp;"|"&amp;$B13,'Data Annex'!$K$1:$K$4779,0),MATCH(G$2,'Data Annex'!$K$1:$BS$1,0)),"")</f>
        <v>38.651325656325405</v>
      </c>
      <c r="H13" s="373">
        <f>IFERROR(INDEX('Data Annex'!$K$1:$BS$4779,MATCH(H$1&amp;"|"&amp;$B13,'Data Annex'!$K$1:$K$4779,0),MATCH(H$2,'Data Annex'!$K$1:$BS$1,0)),"")</f>
        <v>0.17441540936808173</v>
      </c>
      <c r="I13" s="373">
        <f>IFERROR(INDEX('Data Annex'!$K$1:$BS$4779,MATCH(I$1&amp;"|"&amp;$B13,'Data Annex'!$K$1:$K$4779,0),MATCH(I$2,'Data Annex'!$K$1:$BS$1,0)),"")</f>
        <v>0.18426291249941384</v>
      </c>
      <c r="J13" s="374">
        <f>IFERROR(INDEX('Data Annex'!$K$1:$BS$4779,MATCH(J$1&amp;"|"&amp;$B13,'Data Annex'!$K$1:$K$4779,0),MATCH(J$2,'Data Annex'!$K$1:$BS$1,0)),"")</f>
        <v>0.18481065985749781</v>
      </c>
      <c r="K13" s="253">
        <f>IFERROR(INDEX('Data Annex'!$K$1:$BS$4779,MATCH(K$1&amp;"|"&amp;$B13,'Data Annex'!$K$1:$K$4779,0),MATCH(K$2,'Data Annex'!$K$1:$BS$1,0)),"")</f>
        <v>0.92718599084999997</v>
      </c>
      <c r="L13" s="253">
        <f>IFERROR(INDEX('Data Annex'!$K$1:$BS$4779,MATCH(L$1&amp;"|"&amp;$B13,'Data Annex'!$K$1:$K$4779,0),MATCH(L$2,'Data Annex'!$K$1:$BS$1,0)),"")</f>
        <v>1.07237936842</v>
      </c>
      <c r="M13" s="254">
        <f>IFERROR(INDEX('Data Annex'!$K$1:$BS$4779,MATCH(M$1&amp;"|"&amp;$B13,'Data Annex'!$K$1:$K$4779,0),MATCH(M$2,'Data Annex'!$K$1:$BS$1,0)),"")</f>
        <v>1.06217624465</v>
      </c>
      <c r="N13" s="373">
        <f>IFERROR(INDEX('Data Annex'!$K$1:$BS$4779,MATCH(N$1&amp;"|"&amp;$B13,'Data Annex'!$K$1:$K$4779,0),MATCH(N$2,'Data Annex'!$K$1:$BS$1,0)),"")</f>
        <v>2.6281894509529204E-2</v>
      </c>
      <c r="O13" s="373">
        <f>IFERROR(INDEX('Data Annex'!$K$1:$BS$4779,MATCH(O$1&amp;"|"&amp;$B13,'Data Annex'!$K$1:$K$4779,0),MATCH(O$2,'Data Annex'!$K$1:$BS$1,0)),"")</f>
        <v>2.8240666473438543E-2</v>
      </c>
      <c r="P13" s="374">
        <f>IFERROR(INDEX('Data Annex'!$K$1:$BS$4779,MATCH(P$1&amp;"|"&amp;$B13,'Data Annex'!$K$1:$K$4779,0),MATCH(P$2,'Data Annex'!$K$1:$BS$1,0)),"")</f>
        <v>2.7480978378193653E-2</v>
      </c>
      <c r="Q13"/>
    </row>
    <row r="14" spans="1:17" s="378" customFormat="1" ht="18.75" customHeight="1">
      <c r="A14" s="2">
        <v>3</v>
      </c>
      <c r="B14" s="1" t="s">
        <v>92</v>
      </c>
      <c r="C14"/>
      <c r="D14" s="204" t="s">
        <v>92</v>
      </c>
      <c r="E14" s="247">
        <f>IFERROR(INDEX('Data Annex'!$K$1:$BS$4779,MATCH(E$1&amp;"|"&amp;$B14,'Data Annex'!$K$1:$K$4779,0),MATCH(E$2,'Data Annex'!$K$1:$BS$1,0)),"")</f>
        <v>1.7373246912467506</v>
      </c>
      <c r="F14" s="247">
        <f>IFERROR(INDEX('Data Annex'!$K$1:$BS$4779,MATCH(F$1&amp;"|"&amp;$B14,'Data Annex'!$K$1:$K$4779,0),MATCH(F$2,'Data Annex'!$K$1:$BS$1,0)),"")</f>
        <v>1.8407058591537897</v>
      </c>
      <c r="G14" s="248">
        <f>IFERROR(INDEX('Data Annex'!$K$1:$BS$4779,MATCH(G$1&amp;"|"&amp;$B14,'Data Annex'!$K$1:$K$4779,0),MATCH(G$2,'Data Annex'!$K$1:$BS$1,0)),"")</f>
        <v>1.7633603760412468</v>
      </c>
      <c r="H14" s="371">
        <f>IFERROR(INDEX('Data Annex'!$K$1:$BS$4779,MATCH(H$1&amp;"|"&amp;$B14,'Data Annex'!$K$1:$K$4779,0),MATCH(H$2,'Data Annex'!$K$1:$BS$1,0)),"")</f>
        <v>0.1005121430889421</v>
      </c>
      <c r="I14" s="371">
        <f>IFERROR(INDEX('Data Annex'!$K$1:$BS$4779,MATCH(I$1&amp;"|"&amp;$B14,'Data Annex'!$K$1:$K$4779,0),MATCH(I$2,'Data Annex'!$K$1:$BS$1,0)),"")</f>
        <v>0.10097105873141164</v>
      </c>
      <c r="J14" s="372">
        <f>IFERROR(INDEX('Data Annex'!$K$1:$BS$4779,MATCH(J$1&amp;"|"&amp;$B14,'Data Annex'!$K$1:$K$4779,0),MATCH(J$2,'Data Annex'!$K$1:$BS$1,0)),"")</f>
        <v>9.5731684726583041E-2</v>
      </c>
      <c r="K14" s="249">
        <f>IFERROR(INDEX('Data Annex'!$K$1:$BS$4779,MATCH(K$1&amp;"|"&amp;$B14,'Data Annex'!$K$1:$K$4779,0),MATCH(K$2,'Data Annex'!$K$1:$BS$1,0)),"")</f>
        <v>0.24336474844810463</v>
      </c>
      <c r="L14" s="249">
        <f>IFERROR(INDEX('Data Annex'!$K$1:$BS$4779,MATCH(L$1&amp;"|"&amp;$B14,'Data Annex'!$K$1:$K$4779,0),MATCH(L$2,'Data Annex'!$K$1:$BS$1,0)),"")</f>
        <v>0.21750638134075737</v>
      </c>
      <c r="M14" s="250">
        <f>IFERROR(INDEX('Data Annex'!$K$1:$BS$4779,MATCH(M$1&amp;"|"&amp;$B14,'Data Annex'!$K$1:$K$4779,0),MATCH(M$2,'Data Annex'!$K$1:$BS$1,0)),"")</f>
        <v>0.10532198962804598</v>
      </c>
      <c r="N14" s="371">
        <f>IFERROR(INDEX('Data Annex'!$K$1:$BS$4779,MATCH(N$1&amp;"|"&amp;$B14,'Data Annex'!$K$1:$K$4779,0),MATCH(N$2,'Data Annex'!$K$1:$BS$1,0)),"")</f>
        <v>0.14008017595919828</v>
      </c>
      <c r="O14" s="371">
        <f>IFERROR(INDEX('Data Annex'!$K$1:$BS$4779,MATCH(O$1&amp;"|"&amp;$B14,'Data Annex'!$K$1:$K$4779,0),MATCH(O$2,'Data Annex'!$K$1:$BS$1,0)),"")</f>
        <v>0.1181646596380964</v>
      </c>
      <c r="P14" s="372">
        <f>IFERROR(INDEX('Data Annex'!$K$1:$BS$4779,MATCH(P$1&amp;"|"&amp;$B14,'Data Annex'!$K$1:$K$4779,0),MATCH(P$2,'Data Annex'!$K$1:$BS$1,0)),"")</f>
        <v>5.9728000616921191E-2</v>
      </c>
      <c r="Q14"/>
    </row>
    <row r="15" spans="1:17" s="378" customFormat="1" ht="18.75" customHeight="1">
      <c r="A15" s="2">
        <v>4</v>
      </c>
      <c r="B15" s="1" t="s">
        <v>15</v>
      </c>
      <c r="C15"/>
      <c r="D15" s="204" t="s">
        <v>15</v>
      </c>
      <c r="E15" s="251">
        <f>IFERROR(INDEX('Data Annex'!$K$1:$BS$4779,MATCH(E$1&amp;"|"&amp;$B15,'Data Annex'!$K$1:$K$4779,0),MATCH(E$2,'Data Annex'!$K$1:$BS$1,0)),"")</f>
        <v>2.1852837245319403</v>
      </c>
      <c r="F15" s="251">
        <f>IFERROR(INDEX('Data Annex'!$K$1:$BS$4779,MATCH(F$1&amp;"|"&amp;$B15,'Data Annex'!$K$1:$K$4779,0),MATCH(F$2,'Data Annex'!$K$1:$BS$1,0)),"")</f>
        <v>1.9289179906660816</v>
      </c>
      <c r="G15" s="252">
        <f>IFERROR(INDEX('Data Annex'!$K$1:$BS$4779,MATCH(G$1&amp;"|"&amp;$B15,'Data Annex'!$K$1:$K$4779,0),MATCH(G$2,'Data Annex'!$K$1:$BS$1,0)),"")</f>
        <v>1.8857228700111288</v>
      </c>
      <c r="H15" s="373">
        <f>IFERROR(INDEX('Data Annex'!$K$1:$BS$4779,MATCH(H$1&amp;"|"&amp;$B15,'Data Annex'!$K$1:$K$4779,0),MATCH(H$2,'Data Annex'!$K$1:$BS$1,0)),"")</f>
        <v>0.21316662060780617</v>
      </c>
      <c r="I15" s="373">
        <f>IFERROR(INDEX('Data Annex'!$K$1:$BS$4779,MATCH(I$1&amp;"|"&amp;$B15,'Data Annex'!$K$1:$K$4779,0),MATCH(I$2,'Data Annex'!$K$1:$BS$1,0)),"")</f>
        <v>0.19151984965250657</v>
      </c>
      <c r="J15" s="374">
        <f>IFERROR(INDEX('Data Annex'!$K$1:$BS$4779,MATCH(J$1&amp;"|"&amp;$B15,'Data Annex'!$K$1:$K$4779,0),MATCH(J$2,'Data Annex'!$K$1:$BS$1,0)),"")</f>
        <v>0.18076101338953748</v>
      </c>
      <c r="K15" s="253">
        <f>IFERROR(INDEX('Data Annex'!$K$1:$BS$4779,MATCH(K$1&amp;"|"&amp;$B15,'Data Annex'!$K$1:$K$4779,0),MATCH(K$2,'Data Annex'!$K$1:$BS$1,0)),"")</f>
        <v>0.52880021012128064</v>
      </c>
      <c r="L15" s="253">
        <f>IFERROR(INDEX('Data Annex'!$K$1:$BS$4779,MATCH(L$1&amp;"|"&amp;$B15,'Data Annex'!$K$1:$K$4779,0),MATCH(L$2,'Data Annex'!$K$1:$BS$1,0)),"")</f>
        <v>0.3496590856451256</v>
      </c>
      <c r="M15" s="254">
        <f>IFERROR(INDEX('Data Annex'!$K$1:$BS$4779,MATCH(M$1&amp;"|"&amp;$B15,'Data Annex'!$K$1:$K$4779,0),MATCH(M$2,'Data Annex'!$K$1:$BS$1,0)),"")</f>
        <v>0.33562490951933044</v>
      </c>
      <c r="N15" s="373">
        <f>IFERROR(INDEX('Data Annex'!$K$1:$BS$4779,MATCH(N$1&amp;"|"&amp;$B15,'Data Annex'!$K$1:$K$4779,0),MATCH(N$2,'Data Annex'!$K$1:$BS$1,0)),"")</f>
        <v>0.24198240447452324</v>
      </c>
      <c r="O15" s="373">
        <f>IFERROR(INDEX('Data Annex'!$K$1:$BS$4779,MATCH(O$1&amp;"|"&amp;$B15,'Data Annex'!$K$1:$K$4779,0),MATCH(O$2,'Data Annex'!$K$1:$BS$1,0)),"")</f>
        <v>0.18127213667823361</v>
      </c>
      <c r="P15" s="374">
        <f>IFERROR(INDEX('Data Annex'!$K$1:$BS$4779,MATCH(P$1&amp;"|"&amp;$B15,'Data Annex'!$K$1:$K$4779,0),MATCH(P$2,'Data Annex'!$K$1:$BS$1,0)),"")</f>
        <v>0.1779820963391878</v>
      </c>
      <c r="Q15"/>
    </row>
    <row r="16" spans="1:17" s="382" customFormat="1" ht="18.75" customHeight="1">
      <c r="A16" s="7">
        <v>5</v>
      </c>
      <c r="B16" s="1" t="s">
        <v>91</v>
      </c>
      <c r="C16" s="7"/>
      <c r="D16" s="204" t="s">
        <v>91</v>
      </c>
      <c r="E16" s="247">
        <f>IFERROR(INDEX('Data Annex'!$K$1:$BS$4779,MATCH(E$1&amp;"|"&amp;$B16,'Data Annex'!$K$1:$K$4779,0),MATCH(E$2,'Data Annex'!$K$1:$BS$1,0)),"")</f>
        <v>16.190096811677272</v>
      </c>
      <c r="F16" s="247">
        <f>IFERROR(INDEX('Data Annex'!$K$1:$BS$4779,MATCH(F$1&amp;"|"&amp;$B16,'Data Annex'!$K$1:$K$4779,0),MATCH(F$2,'Data Annex'!$K$1:$BS$1,0)),"")</f>
        <v>17.54099865375095</v>
      </c>
      <c r="G16" s="248">
        <f>IFERROR(INDEX('Data Annex'!$K$1:$BS$4779,MATCH(G$1&amp;"|"&amp;$B16,'Data Annex'!$K$1:$K$4779,0),MATCH(G$2,'Data Annex'!$K$1:$BS$1,0)),"")</f>
        <v>18.655550406877556</v>
      </c>
      <c r="H16" s="371">
        <f>IFERROR(INDEX('Data Annex'!$K$1:$BS$4779,MATCH(H$1&amp;"|"&amp;$B16,'Data Annex'!$K$1:$K$4779,0),MATCH(H$2,'Data Annex'!$K$1:$BS$1,0)),"")</f>
        <v>0.26652600398081222</v>
      </c>
      <c r="I16" s="371">
        <f>IFERROR(INDEX('Data Annex'!$K$1:$BS$4779,MATCH(I$1&amp;"|"&amp;$B16,'Data Annex'!$K$1:$K$4779,0),MATCH(I$2,'Data Annex'!$K$1:$BS$1,0)),"")</f>
        <v>0.27350230077628385</v>
      </c>
      <c r="J16" s="372">
        <f>IFERROR(INDEX('Data Annex'!$K$1:$BS$4779,MATCH(J$1&amp;"|"&amp;$B16,'Data Annex'!$K$1:$K$4779,0),MATCH(J$2,'Data Annex'!$K$1:$BS$1,0)),"")</f>
        <v>0.29032780950877918</v>
      </c>
      <c r="K16" s="249">
        <f>IFERROR(INDEX('Data Annex'!$K$1:$BS$4779,MATCH(K$1&amp;"|"&amp;$B16,'Data Annex'!$K$1:$K$4779,0),MATCH(K$2,'Data Annex'!$K$1:$BS$1,0)),"")</f>
        <v>0.15617408196000002</v>
      </c>
      <c r="L16" s="249">
        <f>IFERROR(INDEX('Data Annex'!$K$1:$BS$4779,MATCH(L$1&amp;"|"&amp;$B16,'Data Annex'!$K$1:$K$4779,0),MATCH(L$2,'Data Annex'!$K$1:$BS$1,0)),"")</f>
        <v>0.12041025688978176</v>
      </c>
      <c r="M16" s="250">
        <f>IFERROR(INDEX('Data Annex'!$K$1:$BS$4779,MATCH(M$1&amp;"|"&amp;$B16,'Data Annex'!$K$1:$K$4779,0),MATCH(M$2,'Data Annex'!$K$1:$BS$1,0)),"")</f>
        <v>0.11010219875433648</v>
      </c>
      <c r="N16" s="371">
        <f>IFERROR(INDEX('Data Annex'!$K$1:$BS$4779,MATCH(N$1&amp;"|"&amp;$B16,'Data Annex'!$K$1:$K$4779,0),MATCH(N$2,'Data Annex'!$K$1:$BS$1,0)),"")</f>
        <v>9.6462722722793024E-3</v>
      </c>
      <c r="O16" s="371">
        <f>IFERROR(INDEX('Data Annex'!$K$1:$BS$4779,MATCH(O$1&amp;"|"&amp;$B16,'Data Annex'!$K$1:$K$4779,0),MATCH(O$2,'Data Annex'!$K$1:$BS$1,0)),"")</f>
        <v>6.8645040836391238E-3</v>
      </c>
      <c r="P16" s="372">
        <f>IFERROR(INDEX('Data Annex'!$K$1:$BS$4779,MATCH(P$1&amp;"|"&amp;$B16,'Data Annex'!$K$1:$K$4779,0),MATCH(P$2,'Data Annex'!$K$1:$BS$1,0)),"")</f>
        <v>5.9018467079773856E-3</v>
      </c>
      <c r="Q16"/>
    </row>
    <row r="17" spans="1:17" s="378" customFormat="1" ht="18.75" customHeight="1">
      <c r="A17" s="2">
        <v>6</v>
      </c>
      <c r="B17" s="1" t="s">
        <v>16</v>
      </c>
      <c r="C17"/>
      <c r="D17" s="204" t="s">
        <v>16</v>
      </c>
      <c r="E17" s="251">
        <f>IFERROR(INDEX('Data Annex'!$K$1:$BS$4779,MATCH(E$1&amp;"|"&amp;$B17,'Data Annex'!$K$1:$K$4779,0),MATCH(E$2,'Data Annex'!$K$1:$BS$1,0)),"")</f>
        <v>198.87397491370129</v>
      </c>
      <c r="F17" s="251">
        <f>IFERROR(INDEX('Data Annex'!$K$1:$BS$4779,MATCH(F$1&amp;"|"&amp;$B17,'Data Annex'!$K$1:$K$4779,0),MATCH(F$2,'Data Annex'!$K$1:$BS$1,0)),"")</f>
        <v>198.54208704012237</v>
      </c>
      <c r="G17" s="252">
        <f>IFERROR(INDEX('Data Annex'!$K$1:$BS$4779,MATCH(G$1&amp;"|"&amp;$B17,'Data Annex'!$K$1:$K$4779,0),MATCH(G$2,'Data Annex'!$K$1:$BS$1,0)),"")</f>
        <v>199.13213218845337</v>
      </c>
      <c r="H17" s="373">
        <f>IFERROR(INDEX('Data Annex'!$K$1:$BS$4779,MATCH(H$1&amp;"|"&amp;$B17,'Data Annex'!$K$1:$K$4779,0),MATCH(H$2,'Data Annex'!$K$1:$BS$1,0)),"")</f>
        <v>0.30949830346160601</v>
      </c>
      <c r="I17" s="373">
        <f>IFERROR(INDEX('Data Annex'!$K$1:$BS$4779,MATCH(I$1&amp;"|"&amp;$B17,'Data Annex'!$K$1:$K$4779,0),MATCH(I$2,'Data Annex'!$K$1:$BS$1,0)),"")</f>
        <v>0.30606408747847785</v>
      </c>
      <c r="J17" s="374">
        <f>IFERROR(INDEX('Data Annex'!$K$1:$BS$4779,MATCH(J$1&amp;"|"&amp;$B17,'Data Annex'!$K$1:$K$4779,0),MATCH(J$2,'Data Annex'!$K$1:$BS$1,0)),"")</f>
        <v>0.30682735422351531</v>
      </c>
      <c r="K17" s="253">
        <f>IFERROR(INDEX('Data Annex'!$K$1:$BS$4779,MATCH(K$1&amp;"|"&amp;$B17,'Data Annex'!$K$1:$K$4779,0),MATCH(K$2,'Data Annex'!$K$1:$BS$1,0)),"")</f>
        <v>1.0917328656945875</v>
      </c>
      <c r="L17" s="253">
        <f>IFERROR(INDEX('Data Annex'!$K$1:$BS$4779,MATCH(L$1&amp;"|"&amp;$B17,'Data Annex'!$K$1:$K$4779,0),MATCH(L$2,'Data Annex'!$K$1:$BS$1,0)),"")</f>
        <v>2.5122911714648839</v>
      </c>
      <c r="M17" s="254">
        <f>IFERROR(INDEX('Data Annex'!$K$1:$BS$4779,MATCH(M$1&amp;"|"&amp;$B17,'Data Annex'!$K$1:$K$4779,0),MATCH(M$2,'Data Annex'!$K$1:$BS$1,0)),"")</f>
        <v>4.3127805427596506</v>
      </c>
      <c r="N17" s="373">
        <f>IFERROR(INDEX('Data Annex'!$K$1:$BS$4779,MATCH(N$1&amp;"|"&amp;$B17,'Data Annex'!$K$1:$K$4779,0),MATCH(N$2,'Data Annex'!$K$1:$BS$1,0)),"")</f>
        <v>5.4895713034766392E-3</v>
      </c>
      <c r="O17" s="373">
        <f>IFERROR(INDEX('Data Annex'!$K$1:$BS$4779,MATCH(O$1&amp;"|"&amp;$B17,'Data Annex'!$K$1:$K$4779,0),MATCH(O$2,'Data Annex'!$K$1:$BS$1,0)),"")</f>
        <v>1.265369579275747E-2</v>
      </c>
      <c r="P17" s="374">
        <f>IFERROR(INDEX('Data Annex'!$K$1:$BS$4779,MATCH(P$1&amp;"|"&amp;$B17,'Data Annex'!$K$1:$K$4779,0),MATCH(P$2,'Data Annex'!$K$1:$BS$1,0)),"")</f>
        <v>2.1657883614072636E-2</v>
      </c>
      <c r="Q17"/>
    </row>
    <row r="18" spans="1:17" s="383" customFormat="1" ht="18.75" customHeight="1">
      <c r="A18" s="10">
        <v>7</v>
      </c>
      <c r="B18" s="1" t="s">
        <v>17</v>
      </c>
      <c r="C18" s="10"/>
      <c r="D18" s="204" t="s">
        <v>17</v>
      </c>
      <c r="E18" s="247">
        <f>IFERROR(INDEX('Data Annex'!$K$1:$BS$4779,MATCH(E$1&amp;"|"&amp;$B18,'Data Annex'!$K$1:$K$4779,0),MATCH(E$2,'Data Annex'!$K$1:$BS$1,0)),"")</f>
        <v>65.952342119173082</v>
      </c>
      <c r="F18" s="247">
        <f>IFERROR(INDEX('Data Annex'!$K$1:$BS$4779,MATCH(F$1&amp;"|"&amp;$B18,'Data Annex'!$K$1:$K$4779,0),MATCH(F$2,'Data Annex'!$K$1:$BS$1,0)),"")</f>
        <v>69.478947240711761</v>
      </c>
      <c r="G18" s="248">
        <f>IFERROR(INDEX('Data Annex'!$K$1:$BS$4779,MATCH(G$1&amp;"|"&amp;$B18,'Data Annex'!$K$1:$K$4779,0),MATCH(G$2,'Data Annex'!$K$1:$BS$1,0)),"")</f>
        <v>68.510944087237874</v>
      </c>
      <c r="H18" s="371">
        <f>IFERROR(INDEX('Data Annex'!$K$1:$BS$4779,MATCH(H$1&amp;"|"&amp;$B18,'Data Annex'!$K$1:$K$4779,0),MATCH(H$2,'Data Annex'!$K$1:$BS$1,0)),"")</f>
        <v>0.48657910796409642</v>
      </c>
      <c r="I18" s="371">
        <f>IFERROR(INDEX('Data Annex'!$K$1:$BS$4779,MATCH(I$1&amp;"|"&amp;$B18,'Data Annex'!$K$1:$K$4779,0),MATCH(I$2,'Data Annex'!$K$1:$BS$1,0)),"")</f>
        <v>0.49102082643431311</v>
      </c>
      <c r="J18" s="372">
        <f>IFERROR(INDEX('Data Annex'!$K$1:$BS$4779,MATCH(J$1&amp;"|"&amp;$B18,'Data Annex'!$K$1:$K$4779,0),MATCH(J$2,'Data Annex'!$K$1:$BS$1,0)),"")</f>
        <v>0.47227461000512272</v>
      </c>
      <c r="K18" s="249">
        <f>IFERROR(INDEX('Data Annex'!$K$1:$BS$4779,MATCH(K$1&amp;"|"&amp;$B18,'Data Annex'!$K$1:$K$4779,0),MATCH(K$2,'Data Annex'!$K$1:$BS$1,0)),"")</f>
        <v>0.58450801909076167</v>
      </c>
      <c r="L18" s="249">
        <f>IFERROR(INDEX('Data Annex'!$K$1:$BS$4779,MATCH(L$1&amp;"|"&amp;$B18,'Data Annex'!$K$1:$K$4779,0),MATCH(L$2,'Data Annex'!$K$1:$BS$1,0)),"")</f>
        <v>0.49500142131290897</v>
      </c>
      <c r="M18" s="250">
        <f>IFERROR(INDEX('Data Annex'!$K$1:$BS$4779,MATCH(M$1&amp;"|"&amp;$B18,'Data Annex'!$K$1:$K$4779,0),MATCH(M$2,'Data Annex'!$K$1:$BS$1,0)),"")</f>
        <v>0.53569572112925978</v>
      </c>
      <c r="N18" s="371">
        <f>IFERROR(INDEX('Data Annex'!$K$1:$BS$4779,MATCH(N$1&amp;"|"&amp;$B18,'Data Annex'!$K$1:$K$4779,0),MATCH(N$2,'Data Annex'!$K$1:$BS$1,0)),"")</f>
        <v>8.8625816810960333E-3</v>
      </c>
      <c r="O18" s="371">
        <f>IFERROR(INDEX('Data Annex'!$K$1:$BS$4779,MATCH(O$1&amp;"|"&amp;$B18,'Data Annex'!$K$1:$K$4779,0),MATCH(O$2,'Data Annex'!$K$1:$BS$1,0)),"")</f>
        <v>7.124480737999133E-3</v>
      </c>
      <c r="P18" s="372">
        <f>IFERROR(INDEX('Data Annex'!$K$1:$BS$4779,MATCH(P$1&amp;"|"&amp;$B18,'Data Annex'!$K$1:$K$4779,0),MATCH(P$2,'Data Annex'!$K$1:$BS$1,0)),"")</f>
        <v>7.8191262471457978E-3</v>
      </c>
      <c r="Q18"/>
    </row>
    <row r="19" spans="1:17" s="383" customFormat="1" ht="18.75" customHeight="1">
      <c r="A19" s="10">
        <v>8</v>
      </c>
      <c r="B19" s="1" t="s">
        <v>97</v>
      </c>
      <c r="C19" s="10"/>
      <c r="D19" s="204" t="s">
        <v>97</v>
      </c>
      <c r="E19" s="251">
        <f>IFERROR(INDEX('Data Annex'!$K$1:$BS$4779,MATCH(E$1&amp;"|"&amp;$B19,'Data Annex'!$K$1:$K$4779,0),MATCH(E$2,'Data Annex'!$K$1:$BS$1,0)),"")</f>
        <v>3.1850899851219099</v>
      </c>
      <c r="F19" s="251">
        <f>IFERROR(INDEX('Data Annex'!$K$1:$BS$4779,MATCH(F$1&amp;"|"&amp;$B19,'Data Annex'!$K$1:$K$4779,0),MATCH(F$2,'Data Annex'!$K$1:$BS$1,0)),"")</f>
        <v>3.2805714039186253</v>
      </c>
      <c r="G19" s="252">
        <f>IFERROR(INDEX('Data Annex'!$K$1:$BS$4779,MATCH(G$1&amp;"|"&amp;$B19,'Data Annex'!$K$1:$K$4779,0),MATCH(G$2,'Data Annex'!$K$1:$BS$1,0)),"")</f>
        <v>3.3026228001427942</v>
      </c>
      <c r="H19" s="373">
        <f>IFERROR(INDEX('Data Annex'!$K$1:$BS$4779,MATCH(H$1&amp;"|"&amp;$B19,'Data Annex'!$K$1:$K$4779,0),MATCH(H$2,'Data Annex'!$K$1:$BS$1,0)),"")</f>
        <v>0.33365573148680283</v>
      </c>
      <c r="I19" s="373">
        <f>IFERROR(INDEX('Data Annex'!$K$1:$BS$4779,MATCH(I$1&amp;"|"&amp;$B19,'Data Annex'!$K$1:$K$4779,0),MATCH(I$2,'Data Annex'!$K$1:$BS$1,0)),"")</f>
        <v>0.32796704537678223</v>
      </c>
      <c r="J19" s="374">
        <f>IFERROR(INDEX('Data Annex'!$K$1:$BS$4779,MATCH(J$1&amp;"|"&amp;$B19,'Data Annex'!$K$1:$K$4779,0),MATCH(J$2,'Data Annex'!$K$1:$BS$1,0)),"")</f>
        <v>0.3219968210244552</v>
      </c>
      <c r="K19" s="253">
        <f>IFERROR(INDEX('Data Annex'!$K$1:$BS$4779,MATCH(K$1&amp;"|"&amp;$B19,'Data Annex'!$K$1:$K$4779,0),MATCH(K$2,'Data Annex'!$K$1:$BS$1,0)),"")</f>
        <v>2.5762586081644005E-2</v>
      </c>
      <c r="L19" s="253">
        <f>IFERROR(INDEX('Data Annex'!$K$1:$BS$4779,MATCH(L$1&amp;"|"&amp;$B19,'Data Annex'!$K$1:$K$4779,0),MATCH(L$2,'Data Annex'!$K$1:$BS$1,0)),"")</f>
        <v>1.5784026236410991E-2</v>
      </c>
      <c r="M19" s="254">
        <f>IFERROR(INDEX('Data Annex'!$K$1:$BS$4779,MATCH(M$1&amp;"|"&amp;$B19,'Data Annex'!$K$1:$K$4779,0),MATCH(M$2,'Data Annex'!$K$1:$BS$1,0)),"")</f>
        <v>1.3782740608352778E-2</v>
      </c>
      <c r="N19" s="373">
        <f>IFERROR(INDEX('Data Annex'!$K$1:$BS$4779,MATCH(N$1&amp;"|"&amp;$B19,'Data Annex'!$K$1:$K$4779,0),MATCH(N$2,'Data Annex'!$K$1:$BS$1,0)),"")</f>
        <v>8.0884955219429813E-3</v>
      </c>
      <c r="O19" s="373">
        <f>IFERROR(INDEX('Data Annex'!$K$1:$BS$4779,MATCH(O$1&amp;"|"&amp;$B19,'Data Annex'!$K$1:$K$4779,0),MATCH(O$2,'Data Annex'!$K$1:$BS$1,0)),"")</f>
        <v>4.811364940131178E-3</v>
      </c>
      <c r="P19" s="374">
        <f>IFERROR(INDEX('Data Annex'!$K$1:$BS$4779,MATCH(P$1&amp;"|"&amp;$B19,'Data Annex'!$K$1:$K$4779,0),MATCH(P$2,'Data Annex'!$K$1:$BS$1,0)),"")</f>
        <v>4.1732711975938823E-3</v>
      </c>
      <c r="Q19"/>
    </row>
    <row r="20" spans="1:17" s="383" customFormat="1" ht="18.75" customHeight="1">
      <c r="A20" s="10">
        <v>9</v>
      </c>
      <c r="B20" s="1" t="s">
        <v>18</v>
      </c>
      <c r="C20" s="10"/>
      <c r="D20" s="204" t="s">
        <v>18</v>
      </c>
      <c r="E20" s="247">
        <f>IFERROR(INDEX('Data Annex'!$K$1:$BS$4779,MATCH(E$1&amp;"|"&amp;$B20,'Data Annex'!$K$1:$K$4779,0),MATCH(E$2,'Data Annex'!$K$1:$BS$1,0)),"")</f>
        <v>45.564150514985037</v>
      </c>
      <c r="F20" s="247">
        <f>IFERROR(INDEX('Data Annex'!$K$1:$BS$4779,MATCH(F$1&amp;"|"&amp;$B20,'Data Annex'!$K$1:$K$4779,0),MATCH(F$2,'Data Annex'!$K$1:$BS$1,0)),"")</f>
        <v>45.581652765627069</v>
      </c>
      <c r="G20" s="248">
        <f>IFERROR(INDEX('Data Annex'!$K$1:$BS$4779,MATCH(G$1&amp;"|"&amp;$B20,'Data Annex'!$K$1:$K$4779,0),MATCH(G$2,'Data Annex'!$K$1:$BS$1,0)),"")</f>
        <v>46.019676047305104</v>
      </c>
      <c r="H20" s="371">
        <f>IFERROR(INDEX('Data Annex'!$K$1:$BS$4779,MATCH(H$1&amp;"|"&amp;$B20,'Data Annex'!$K$1:$K$4779,0),MATCH(H$2,'Data Annex'!$K$1:$BS$1,0)),"")</f>
        <v>0.10634755177494666</v>
      </c>
      <c r="I20" s="371">
        <f>IFERROR(INDEX('Data Annex'!$K$1:$BS$4779,MATCH(I$1&amp;"|"&amp;$B20,'Data Annex'!$K$1:$K$4779,0),MATCH(I$2,'Data Annex'!$K$1:$BS$1,0)),"")</f>
        <v>0.11039921472029415</v>
      </c>
      <c r="J20" s="372">
        <f>IFERROR(INDEX('Data Annex'!$K$1:$BS$4779,MATCH(J$1&amp;"|"&amp;$B20,'Data Annex'!$K$1:$K$4779,0),MATCH(J$2,'Data Annex'!$K$1:$BS$1,0)),"")</f>
        <v>0.11208373875415656</v>
      </c>
      <c r="K20" s="249">
        <f>IFERROR(INDEX('Data Annex'!$K$1:$BS$4779,MATCH(K$1&amp;"|"&amp;$B20,'Data Annex'!$K$1:$K$4779,0),MATCH(K$2,'Data Annex'!$K$1:$BS$1,0)),"")</f>
        <v>1.9553647543190096</v>
      </c>
      <c r="L20" s="249">
        <f>IFERROR(INDEX('Data Annex'!$K$1:$BS$4779,MATCH(L$1&amp;"|"&amp;$B20,'Data Annex'!$K$1:$K$4779,0),MATCH(L$2,'Data Annex'!$K$1:$BS$1,0)),"")</f>
        <v>1.589485313809968</v>
      </c>
      <c r="M20" s="250">
        <f>IFERROR(INDEX('Data Annex'!$K$1:$BS$4779,MATCH(M$1&amp;"|"&amp;$B20,'Data Annex'!$K$1:$K$4779,0),MATCH(M$2,'Data Annex'!$K$1:$BS$1,0)),"")</f>
        <v>1.5315934285116044</v>
      </c>
      <c r="N20" s="371">
        <f>IFERROR(INDEX('Data Annex'!$K$1:$BS$4779,MATCH(N$1&amp;"|"&amp;$B20,'Data Annex'!$K$1:$K$4779,0),MATCH(N$2,'Data Annex'!$K$1:$BS$1,0)),"")</f>
        <v>4.2914544268216594E-2</v>
      </c>
      <c r="O20" s="371">
        <f>IFERROR(INDEX('Data Annex'!$K$1:$BS$4779,MATCH(O$1&amp;"|"&amp;$B20,'Data Annex'!$K$1:$K$4779,0),MATCH(O$2,'Data Annex'!$K$1:$BS$1,0)),"")</f>
        <v>3.487116454470892E-2</v>
      </c>
      <c r="P20" s="372">
        <f>IFERROR(INDEX('Data Annex'!$K$1:$BS$4779,MATCH(P$1&amp;"|"&amp;$B20,'Data Annex'!$K$1:$K$4779,0),MATCH(P$2,'Data Annex'!$K$1:$BS$1,0)),"")</f>
        <v>3.3281273578224024E-2</v>
      </c>
      <c r="Q20"/>
    </row>
    <row r="21" spans="1:17" s="383" customFormat="1" ht="18.75" customHeight="1">
      <c r="A21" s="2">
        <v>10</v>
      </c>
      <c r="B21" s="4" t="s">
        <v>19</v>
      </c>
      <c r="C21" s="10"/>
      <c r="D21" s="204" t="s">
        <v>19</v>
      </c>
      <c r="E21" s="251">
        <f>IFERROR(INDEX('Data Annex'!$K$1:$BS$4779,MATCH(E$1&amp;"|"&amp;$B21,'Data Annex'!$K$1:$K$4779,0),MATCH(E$2,'Data Annex'!$K$1:$BS$1,0)),"")</f>
        <v>44.857597908097354</v>
      </c>
      <c r="F21" s="251">
        <f>IFERROR(INDEX('Data Annex'!$K$1:$BS$4779,MATCH(F$1&amp;"|"&amp;$B21,'Data Annex'!$K$1:$K$4779,0),MATCH(F$2,'Data Annex'!$K$1:$BS$1,0)),"")</f>
        <v>34.533671215162315</v>
      </c>
      <c r="G21" s="252">
        <f>IFERROR(INDEX('Data Annex'!$K$1:$BS$4779,MATCH(G$1&amp;"|"&amp;$B21,'Data Annex'!$K$1:$K$4779,0),MATCH(G$2,'Data Annex'!$K$1:$BS$1,0)),"")</f>
        <v>33.032148483051309</v>
      </c>
      <c r="H21" s="373">
        <f>IFERROR(INDEX('Data Annex'!$K$1:$BS$4779,MATCH(H$1&amp;"|"&amp;$B21,'Data Annex'!$K$1:$K$4779,0),MATCH(H$2,'Data Annex'!$K$1:$BS$1,0)),"")</f>
        <v>0.41802513457604645</v>
      </c>
      <c r="I21" s="373">
        <f>IFERROR(INDEX('Data Annex'!$K$1:$BS$4779,MATCH(I$1&amp;"|"&amp;$B21,'Data Annex'!$K$1:$K$4779,0),MATCH(I$2,'Data Annex'!$K$1:$BS$1,0)),"")</f>
        <v>0.35247379322933298</v>
      </c>
      <c r="J21" s="374">
        <f>IFERROR(INDEX('Data Annex'!$K$1:$BS$4779,MATCH(J$1&amp;"|"&amp;$B21,'Data Annex'!$K$1:$K$4779,0),MATCH(J$2,'Data Annex'!$K$1:$BS$1,0)),"")</f>
        <v>0.35656732748032433</v>
      </c>
      <c r="K21" s="253">
        <f>IFERROR(INDEX('Data Annex'!$K$1:$BS$4779,MATCH(K$1&amp;"|"&amp;$B21,'Data Annex'!$K$1:$K$4779,0),MATCH(K$2,'Data Annex'!$K$1:$BS$1,0)),"")</f>
        <v>0.43989108143860567</v>
      </c>
      <c r="L21" s="253">
        <f>IFERROR(INDEX('Data Annex'!$K$1:$BS$4779,MATCH(L$1&amp;"|"&amp;$B21,'Data Annex'!$K$1:$K$4779,0),MATCH(L$2,'Data Annex'!$K$1:$BS$1,0)),"")</f>
        <v>0.59628892951026813</v>
      </c>
      <c r="M21" s="254">
        <f>IFERROR(INDEX('Data Annex'!$K$1:$BS$4779,MATCH(M$1&amp;"|"&amp;$B21,'Data Annex'!$K$1:$K$4779,0),MATCH(M$2,'Data Annex'!$K$1:$BS$1,0)),"")</f>
        <v>0.60342030598949858</v>
      </c>
      <c r="N21" s="373">
        <f>IFERROR(INDEX('Data Annex'!$K$1:$BS$4779,MATCH(N$1&amp;"|"&amp;$B21,'Data Annex'!$K$1:$K$4779,0),MATCH(N$2,'Data Annex'!$K$1:$BS$1,0)),"")</f>
        <v>9.8063895962471927E-3</v>
      </c>
      <c r="O21" s="373">
        <f>IFERROR(INDEX('Data Annex'!$K$1:$BS$4779,MATCH(O$1&amp;"|"&amp;$B21,'Data Annex'!$K$1:$K$4779,0),MATCH(O$2,'Data Annex'!$K$1:$BS$1,0)),"")</f>
        <v>1.7266885000296817E-2</v>
      </c>
      <c r="P21" s="374">
        <f>IFERROR(INDEX('Data Annex'!$K$1:$BS$4779,MATCH(P$1&amp;"|"&amp;$B21,'Data Annex'!$K$1:$K$4779,0),MATCH(P$2,'Data Annex'!$K$1:$BS$1,0)),"")</f>
        <v>1.8267667520903513E-2</v>
      </c>
      <c r="Q21"/>
    </row>
    <row r="22" spans="1:17" s="378" customFormat="1" ht="18.75" customHeight="1">
      <c r="A22" s="2">
        <v>11</v>
      </c>
      <c r="B22" s="1" t="s">
        <v>20</v>
      </c>
      <c r="C22"/>
      <c r="D22" s="204" t="s">
        <v>20</v>
      </c>
      <c r="E22" s="247">
        <f>IFERROR(INDEX('Data Annex'!$K$1:$BS$4779,MATCH(E$1&amp;"|"&amp;$B22,'Data Annex'!$K$1:$K$4779,0),MATCH(E$2,'Data Annex'!$K$1:$BS$1,0)),"")</f>
        <v>374.84438045377482</v>
      </c>
      <c r="F22" s="247">
        <f>IFERROR(INDEX('Data Annex'!$K$1:$BS$4779,MATCH(F$1&amp;"|"&amp;$B22,'Data Annex'!$K$1:$K$4779,0),MATCH(F$2,'Data Annex'!$K$1:$BS$1,0)),"")</f>
        <v>385.97314339764017</v>
      </c>
      <c r="G22" s="248">
        <f>IFERROR(INDEX('Data Annex'!$K$1:$BS$4779,MATCH(G$1&amp;"|"&amp;$B22,'Data Annex'!$K$1:$K$4779,0),MATCH(G$2,'Data Annex'!$K$1:$BS$1,0)),"")</f>
        <v>389.09899968075894</v>
      </c>
      <c r="H22" s="371">
        <f>IFERROR(INDEX('Data Annex'!$K$1:$BS$4779,MATCH(H$1&amp;"|"&amp;$B22,'Data Annex'!$K$1:$K$4779,0),MATCH(H$2,'Data Annex'!$K$1:$BS$1,0)),"")</f>
        <v>0.32106015986737813</v>
      </c>
      <c r="I22" s="371">
        <f>IFERROR(INDEX('Data Annex'!$K$1:$BS$4779,MATCH(I$1&amp;"|"&amp;$B22,'Data Annex'!$K$1:$K$4779,0),MATCH(I$2,'Data Annex'!$K$1:$BS$1,0)),"")</f>
        <v>0.32765693826524755</v>
      </c>
      <c r="J22" s="372">
        <f>IFERROR(INDEX('Data Annex'!$K$1:$BS$4779,MATCH(J$1&amp;"|"&amp;$B22,'Data Annex'!$K$1:$K$4779,0),MATCH(J$2,'Data Annex'!$K$1:$BS$1,0)),"")</f>
        <v>0.32926866754259682</v>
      </c>
      <c r="K22" s="249">
        <f>IFERROR(INDEX('Data Annex'!$K$1:$BS$4779,MATCH(K$1&amp;"|"&amp;$B22,'Data Annex'!$K$1:$K$4779,0),MATCH(K$2,'Data Annex'!$K$1:$BS$1,0)),"")</f>
        <v>6.6411288756874836</v>
      </c>
      <c r="L22" s="249">
        <f>IFERROR(INDEX('Data Annex'!$K$1:$BS$4779,MATCH(L$1&amp;"|"&amp;$B22,'Data Annex'!$K$1:$K$4779,0),MATCH(L$2,'Data Annex'!$K$1:$BS$1,0)),"")</f>
        <v>7.9977836236626008</v>
      </c>
      <c r="M22" s="250">
        <f>IFERROR(INDEX('Data Annex'!$K$1:$BS$4779,MATCH(M$1&amp;"|"&amp;$B22,'Data Annex'!$K$1:$K$4779,0),MATCH(M$2,'Data Annex'!$K$1:$BS$1,0)),"")</f>
        <v>8.9079904528923688</v>
      </c>
      <c r="N22" s="371">
        <f>IFERROR(INDEX('Data Annex'!$K$1:$BS$4779,MATCH(N$1&amp;"|"&amp;$B22,'Data Annex'!$K$1:$K$4779,0),MATCH(N$2,'Data Annex'!$K$1:$BS$1,0)),"")</f>
        <v>1.7717029311331657E-2</v>
      </c>
      <c r="O22" s="371">
        <f>IFERROR(INDEX('Data Annex'!$K$1:$BS$4779,MATCH(O$1&amp;"|"&amp;$B22,'Data Annex'!$K$1:$K$4779,0),MATCH(O$2,'Data Annex'!$K$1:$BS$1,0)),"")</f>
        <v>2.0721088398171432E-2</v>
      </c>
      <c r="P22" s="372">
        <f>IFERROR(INDEX('Data Annex'!$K$1:$BS$4779,MATCH(P$1&amp;"|"&amp;$B22,'Data Annex'!$K$1:$K$4779,0),MATCH(P$2,'Data Annex'!$K$1:$BS$1,0)),"")</f>
        <v>2.2893891940614187E-2</v>
      </c>
      <c r="Q22"/>
    </row>
    <row r="23" spans="1:17" s="378" customFormat="1" ht="18.75" customHeight="1">
      <c r="A23" s="2">
        <v>13</v>
      </c>
      <c r="B23" s="1" t="s">
        <v>22</v>
      </c>
      <c r="C23"/>
      <c r="D23" s="204" t="s">
        <v>22</v>
      </c>
      <c r="E23" s="251">
        <f>IFERROR(INDEX('Data Annex'!$K$1:$BS$4779,MATCH(E$1&amp;"|"&amp;$B23,'Data Annex'!$K$1:$K$4779,0),MATCH(E$2,'Data Annex'!$K$1:$BS$1,0)),"")</f>
        <v>4.15042552644615</v>
      </c>
      <c r="F23" s="251">
        <f>IFERROR(INDEX('Data Annex'!$K$1:$BS$4779,MATCH(F$1&amp;"|"&amp;$B23,'Data Annex'!$K$1:$K$4779,0),MATCH(F$2,'Data Annex'!$K$1:$BS$1,0)),"")</f>
        <v>4.2919339094749365</v>
      </c>
      <c r="G23" s="252">
        <f>IFERROR(INDEX('Data Annex'!$K$1:$BS$4779,MATCH(G$1&amp;"|"&amp;$B23,'Data Annex'!$K$1:$K$4779,0),MATCH(G$2,'Data Annex'!$K$1:$BS$1,0)),"")</f>
        <v>4.3267522689026485</v>
      </c>
      <c r="H23" s="373">
        <f>IFERROR(INDEX('Data Annex'!$K$1:$BS$4779,MATCH(H$1&amp;"|"&amp;$B23,'Data Annex'!$K$1:$K$4779,0),MATCH(H$2,'Data Annex'!$K$1:$BS$1,0)),"")</f>
        <v>5.9786611951251165E-2</v>
      </c>
      <c r="I23" s="373">
        <f>IFERROR(INDEX('Data Annex'!$K$1:$BS$4779,MATCH(I$1&amp;"|"&amp;$B23,'Data Annex'!$K$1:$K$4779,0),MATCH(I$2,'Data Annex'!$K$1:$BS$1,0)),"")</f>
        <v>6.2784626170714772E-2</v>
      </c>
      <c r="J23" s="374">
        <f>IFERROR(INDEX('Data Annex'!$K$1:$BS$4779,MATCH(J$1&amp;"|"&amp;$B23,'Data Annex'!$K$1:$K$4779,0),MATCH(J$2,'Data Annex'!$K$1:$BS$1,0)),"")</f>
        <v>6.1266150182351618E-2</v>
      </c>
      <c r="K23" s="253">
        <f>IFERROR(INDEX('Data Annex'!$K$1:$BS$4779,MATCH(K$1&amp;"|"&amp;$B23,'Data Annex'!$K$1:$K$4779,0),MATCH(K$2,'Data Annex'!$K$1:$BS$1,0)),"")</f>
        <v>0.2787836179</v>
      </c>
      <c r="L23" s="253">
        <f>IFERROR(INDEX('Data Annex'!$K$1:$BS$4779,MATCH(L$1&amp;"|"&amp;$B23,'Data Annex'!$K$1:$K$4779,0),MATCH(L$2,'Data Annex'!$K$1:$BS$1,0)),"")</f>
        <v>0.19663759805</v>
      </c>
      <c r="M23" s="254">
        <f>IFERROR(INDEX('Data Annex'!$K$1:$BS$4779,MATCH(M$1&amp;"|"&amp;$B23,'Data Annex'!$K$1:$K$4779,0),MATCH(M$2,'Data Annex'!$K$1:$BS$1,0)),"")</f>
        <v>0.17778470772999999</v>
      </c>
      <c r="N23" s="373">
        <f>IFERROR(INDEX('Data Annex'!$K$1:$BS$4779,MATCH(N$1&amp;"|"&amp;$B23,'Data Annex'!$K$1:$K$4779,0),MATCH(N$2,'Data Annex'!$K$1:$BS$1,0)),"")</f>
        <v>6.7169888032833025E-2</v>
      </c>
      <c r="O23" s="373">
        <f>IFERROR(INDEX('Data Annex'!$K$1:$BS$4779,MATCH(O$1&amp;"|"&amp;$B23,'Data Annex'!$K$1:$K$4779,0),MATCH(O$2,'Data Annex'!$K$1:$BS$1,0)),"")</f>
        <v>4.5815616502365042E-2</v>
      </c>
      <c r="P23" s="374">
        <f>IFERROR(INDEX('Data Annex'!$K$1:$BS$4779,MATCH(P$1&amp;"|"&amp;$B23,'Data Annex'!$K$1:$K$4779,0),MATCH(P$2,'Data Annex'!$K$1:$BS$1,0)),"")</f>
        <v>4.1089643381660435E-2</v>
      </c>
      <c r="Q23"/>
    </row>
    <row r="24" spans="1:17" s="378" customFormat="1" ht="18.75" customHeight="1">
      <c r="A24" s="7">
        <v>14</v>
      </c>
      <c r="B24" s="1" t="s">
        <v>90</v>
      </c>
      <c r="C24"/>
      <c r="D24" s="204" t="s">
        <v>90</v>
      </c>
      <c r="E24" s="247">
        <f>IFERROR(INDEX('Data Annex'!$K$1:$BS$4779,MATCH(E$1&amp;"|"&amp;$B24,'Data Annex'!$K$1:$K$4779,0),MATCH(E$2,'Data Annex'!$K$1:$BS$1,0)),"")</f>
        <v>1.432431331004576</v>
      </c>
      <c r="F24" s="247">
        <f>IFERROR(INDEX('Data Annex'!$K$1:$BS$4779,MATCH(F$1&amp;"|"&amp;$B24,'Data Annex'!$K$1:$K$4779,0),MATCH(F$2,'Data Annex'!$K$1:$BS$1,0)),"")</f>
        <v>1.496239314228025</v>
      </c>
      <c r="G24" s="248">
        <f>IFERROR(INDEX('Data Annex'!$K$1:$BS$4779,MATCH(G$1&amp;"|"&amp;$B24,'Data Annex'!$K$1:$K$4779,0),MATCH(G$2,'Data Annex'!$K$1:$BS$1,0)),"")</f>
        <v>1.491381017495399</v>
      </c>
      <c r="H24" s="371">
        <f>IFERROR(INDEX('Data Annex'!$K$1:$BS$4779,MATCH(H$1&amp;"|"&amp;$B24,'Data Annex'!$K$1:$K$4779,0),MATCH(H$2,'Data Annex'!$K$1:$BS$1,0)),"")</f>
        <v>9.9245542518678967E-2</v>
      </c>
      <c r="I24" s="371">
        <f>IFERROR(INDEX('Data Annex'!$K$1:$BS$4779,MATCH(I$1&amp;"|"&amp;$B24,'Data Annex'!$K$1:$K$4779,0),MATCH(I$2,'Data Annex'!$K$1:$BS$1,0)),"")</f>
        <v>9.8278637772016203E-2</v>
      </c>
      <c r="J24" s="372">
        <f>IFERROR(INDEX('Data Annex'!$K$1:$BS$4779,MATCH(J$1&amp;"|"&amp;$B24,'Data Annex'!$K$1:$K$4779,0),MATCH(J$2,'Data Annex'!$K$1:$BS$1,0)),"")</f>
        <v>9.7219410696844477E-2</v>
      </c>
      <c r="K24" s="249">
        <f>IFERROR(INDEX('Data Annex'!$K$1:$BS$4779,MATCH(K$1&amp;"|"&amp;$B24,'Data Annex'!$K$1:$K$4779,0),MATCH(K$2,'Data Annex'!$K$1:$BS$1,0)),"")</f>
        <v>4.8661992633420061E-2</v>
      </c>
      <c r="L24" s="249">
        <f>IFERROR(INDEX('Data Annex'!$K$1:$BS$4779,MATCH(L$1&amp;"|"&amp;$B24,'Data Annex'!$K$1:$K$4779,0),MATCH(L$2,'Data Annex'!$K$1:$BS$1,0)),"")</f>
        <v>4.6608409496765077E-2</v>
      </c>
      <c r="M24" s="250">
        <f>IFERROR(INDEX('Data Annex'!$K$1:$BS$4779,MATCH(M$1&amp;"|"&amp;$B24,'Data Annex'!$K$1:$K$4779,0),MATCH(M$2,'Data Annex'!$K$1:$BS$1,0)),"")</f>
        <v>5.265074032267502E-2</v>
      </c>
      <c r="N24" s="371">
        <f>IFERROR(INDEX('Data Annex'!$K$1:$BS$4779,MATCH(N$1&amp;"|"&amp;$B24,'Data Annex'!$K$1:$K$4779,0),MATCH(N$2,'Data Annex'!$K$1:$BS$1,0)),"")</f>
        <v>3.3971605884446129E-2</v>
      </c>
      <c r="O24" s="371">
        <f>IFERROR(INDEX('Data Annex'!$K$1:$BS$4779,MATCH(O$1&amp;"|"&amp;$B24,'Data Annex'!$K$1:$K$4779,0),MATCH(O$2,'Data Annex'!$K$1:$BS$1,0)),"")</f>
        <v>3.1150370835438437E-2</v>
      </c>
      <c r="P24" s="372">
        <f>IFERROR(INDEX('Data Annex'!$K$1:$BS$4779,MATCH(P$1&amp;"|"&amp;$B24,'Data Annex'!$K$1:$K$4779,0),MATCH(P$2,'Data Annex'!$K$1:$BS$1,0)),"")</f>
        <v>3.5303346163742796E-2</v>
      </c>
      <c r="Q24"/>
    </row>
    <row r="25" spans="1:17" s="378" customFormat="1" ht="18.75" customHeight="1">
      <c r="A25" s="2">
        <v>15</v>
      </c>
      <c r="B25" s="1" t="s">
        <v>23</v>
      </c>
      <c r="C25"/>
      <c r="D25" s="204" t="s">
        <v>23</v>
      </c>
      <c r="E25" s="251">
        <f>IFERROR(INDEX('Data Annex'!$K$1:$BS$4779,MATCH(E$1&amp;"|"&amp;$B25,'Data Annex'!$K$1:$K$4779,0),MATCH(E$2,'Data Annex'!$K$1:$BS$1,0)),"")</f>
        <v>4.2095382104704546</v>
      </c>
      <c r="F25" s="251">
        <f>IFERROR(INDEX('Data Annex'!$K$1:$BS$4779,MATCH(F$1&amp;"|"&amp;$B25,'Data Annex'!$K$1:$K$4779,0),MATCH(F$2,'Data Annex'!$K$1:$BS$1,0)),"")</f>
        <v>4.1335030248220068</v>
      </c>
      <c r="G25" s="252">
        <f>IFERROR(INDEX('Data Annex'!$K$1:$BS$4779,MATCH(G$1&amp;"|"&amp;$B25,'Data Annex'!$K$1:$K$4779,0),MATCH(G$2,'Data Annex'!$K$1:$BS$1,0)),"")</f>
        <v>4.296191396074879</v>
      </c>
      <c r="H25" s="373">
        <f>IFERROR(INDEX('Data Annex'!$K$1:$BS$4779,MATCH(H$1&amp;"|"&amp;$B25,'Data Annex'!$K$1:$K$4779,0),MATCH(H$2,'Data Annex'!$K$1:$BS$1,0)),"")</f>
        <v>0.16492261670717409</v>
      </c>
      <c r="I25" s="373">
        <f>IFERROR(INDEX('Data Annex'!$K$1:$BS$4779,MATCH(I$1&amp;"|"&amp;$B25,'Data Annex'!$K$1:$K$4779,0),MATCH(I$2,'Data Annex'!$K$1:$BS$1,0)),"")</f>
        <v>0.15218943106276245</v>
      </c>
      <c r="J25" s="374">
        <f>IFERROR(INDEX('Data Annex'!$K$1:$BS$4779,MATCH(J$1&amp;"|"&amp;$B25,'Data Annex'!$K$1:$K$4779,0),MATCH(J$2,'Data Annex'!$K$1:$BS$1,0)),"")</f>
        <v>0.15502986463320939</v>
      </c>
      <c r="K25" s="253">
        <f>IFERROR(INDEX('Data Annex'!$K$1:$BS$4779,MATCH(K$1&amp;"|"&amp;$B25,'Data Annex'!$K$1:$K$4779,0),MATCH(K$2,'Data Annex'!$K$1:$BS$1,0)),"")</f>
        <v>6.4356269095780919E-2</v>
      </c>
      <c r="L25" s="253">
        <f>IFERROR(INDEX('Data Annex'!$K$1:$BS$4779,MATCH(L$1&amp;"|"&amp;$B25,'Data Annex'!$K$1:$K$4779,0),MATCH(L$2,'Data Annex'!$K$1:$BS$1,0)),"")</f>
        <v>3.0334439971181001E-2</v>
      </c>
      <c r="M25" s="254">
        <f>IFERROR(INDEX('Data Annex'!$K$1:$BS$4779,MATCH(M$1&amp;"|"&amp;$B25,'Data Annex'!$K$1:$K$4779,0),MATCH(M$2,'Data Annex'!$K$1:$BS$1,0)),"")</f>
        <v>2.8532808673761755E-2</v>
      </c>
      <c r="N25" s="373">
        <f>IFERROR(INDEX('Data Annex'!$K$1:$BS$4779,MATCH(N$1&amp;"|"&amp;$B25,'Data Annex'!$K$1:$K$4779,0),MATCH(N$2,'Data Annex'!$K$1:$BS$1,0)),"")</f>
        <v>1.5288201669177512E-2</v>
      </c>
      <c r="O25" s="373">
        <f>IFERROR(INDEX('Data Annex'!$K$1:$BS$4779,MATCH(O$1&amp;"|"&amp;$B25,'Data Annex'!$K$1:$K$4779,0),MATCH(O$2,'Data Annex'!$K$1:$BS$1,0)),"")</f>
        <v>7.3386761274929109E-3</v>
      </c>
      <c r="P25" s="374">
        <f>IFERROR(INDEX('Data Annex'!$K$1:$BS$4779,MATCH(P$1&amp;"|"&amp;$B25,'Data Annex'!$K$1:$K$4779,0),MATCH(P$2,'Data Annex'!$K$1:$BS$1,0)),"")</f>
        <v>6.6414193510629278E-3</v>
      </c>
      <c r="Q25"/>
    </row>
    <row r="26" spans="1:17" s="378" customFormat="1" ht="18.75" customHeight="1">
      <c r="A26" s="10">
        <v>16</v>
      </c>
      <c r="B26" s="1" t="s">
        <v>24</v>
      </c>
      <c r="C26"/>
      <c r="D26" s="204" t="s">
        <v>24</v>
      </c>
      <c r="E26" s="247">
        <f>IFERROR(INDEX('Data Annex'!$K$1:$BS$4779,MATCH(E$1&amp;"|"&amp;$B26,'Data Annex'!$K$1:$K$4779,0),MATCH(E$2,'Data Annex'!$K$1:$BS$1,0)),"")</f>
        <v>12.359397750946266</v>
      </c>
      <c r="F26" s="247">
        <f>IFERROR(INDEX('Data Annex'!$K$1:$BS$4779,MATCH(F$1&amp;"|"&amp;$B26,'Data Annex'!$K$1:$K$4779,0),MATCH(F$2,'Data Annex'!$K$1:$BS$1,0)),"")</f>
        <v>12.143034974371933</v>
      </c>
      <c r="G26" s="248">
        <f>IFERROR(INDEX('Data Annex'!$K$1:$BS$4779,MATCH(G$1&amp;"|"&amp;$B26,'Data Annex'!$K$1:$K$4779,0),MATCH(G$2,'Data Annex'!$K$1:$BS$1,0)),"")</f>
        <v>11.820314177074559</v>
      </c>
      <c r="H26" s="371">
        <f>IFERROR(INDEX('Data Annex'!$K$1:$BS$4779,MATCH(H$1&amp;"|"&amp;$B26,'Data Annex'!$K$1:$K$4779,0),MATCH(H$2,'Data Annex'!$K$1:$BS$1,0)),"")</f>
        <v>0.19374717185421353</v>
      </c>
      <c r="I26" s="371">
        <f>IFERROR(INDEX('Data Annex'!$K$1:$BS$4779,MATCH(I$1&amp;"|"&amp;$B26,'Data Annex'!$K$1:$K$4779,0),MATCH(I$2,'Data Annex'!$K$1:$BS$1,0)),"")</f>
        <v>0.19101863698100244</v>
      </c>
      <c r="J26" s="372">
        <f>IFERROR(INDEX('Data Annex'!$K$1:$BS$4779,MATCH(J$1&amp;"|"&amp;$B26,'Data Annex'!$K$1:$K$4779,0),MATCH(J$2,'Data Annex'!$K$1:$BS$1,0)),"")</f>
        <v>0.18567334281037015</v>
      </c>
      <c r="K26" s="249">
        <f>IFERROR(INDEX('Data Annex'!$K$1:$BS$4779,MATCH(K$1&amp;"|"&amp;$B26,'Data Annex'!$K$1:$K$4779,0),MATCH(K$2,'Data Annex'!$K$1:$BS$1,0)),"")</f>
        <v>0.38901799644000001</v>
      </c>
      <c r="L26" s="249">
        <f>IFERROR(INDEX('Data Annex'!$K$1:$BS$4779,MATCH(L$1&amp;"|"&amp;$B26,'Data Annex'!$K$1:$K$4779,0),MATCH(L$2,'Data Annex'!$K$1:$BS$1,0)),"")</f>
        <v>0.68123203998286419</v>
      </c>
      <c r="M26" s="250">
        <f>IFERROR(INDEX('Data Annex'!$K$1:$BS$4779,MATCH(M$1&amp;"|"&amp;$B26,'Data Annex'!$K$1:$K$4779,0),MATCH(M$2,'Data Annex'!$K$1:$BS$1,0)),"")</f>
        <v>0.61273951850999997</v>
      </c>
      <c r="N26" s="371">
        <f>IFERROR(INDEX('Data Annex'!$K$1:$BS$4779,MATCH(N$1&amp;"|"&amp;$B26,'Data Annex'!$K$1:$K$4779,0),MATCH(N$2,'Data Annex'!$K$1:$BS$1,0)),"")</f>
        <v>3.1475481595388884E-2</v>
      </c>
      <c r="O26" s="371">
        <f>IFERROR(INDEX('Data Annex'!$K$1:$BS$4779,MATCH(O$1&amp;"|"&amp;$B26,'Data Annex'!$K$1:$K$4779,0),MATCH(O$2,'Data Annex'!$K$1:$BS$1,0)),"")</f>
        <v>5.6100640525257081E-2</v>
      </c>
      <c r="P26" s="372">
        <f>IFERROR(INDEX('Data Annex'!$K$1:$BS$4779,MATCH(P$1&amp;"|"&amp;$B26,'Data Annex'!$K$1:$K$4779,0),MATCH(P$2,'Data Annex'!$K$1:$BS$1,0)),"")</f>
        <v>5.1837836907787545E-2</v>
      </c>
      <c r="Q26"/>
    </row>
    <row r="27" spans="1:17" s="378" customFormat="1" ht="18.75" customHeight="1">
      <c r="A27" s="10">
        <v>17</v>
      </c>
      <c r="B27" s="1" t="s">
        <v>1386</v>
      </c>
      <c r="C27"/>
      <c r="D27" s="204" t="s">
        <v>1386</v>
      </c>
      <c r="E27" s="251">
        <f>IFERROR(INDEX('Data Annex'!$K$1:$BS$4779,MATCH(E$1&amp;"|"&amp;$B27,'Data Annex'!$K$1:$K$4779,0),MATCH(E$2,'Data Annex'!$K$1:$BS$1,0)),"")</f>
        <v>2.4847636445610561</v>
      </c>
      <c r="F27" s="251">
        <f>IFERROR(INDEX('Data Annex'!$K$1:$BS$4779,MATCH(F$1&amp;"|"&amp;$B27,'Data Annex'!$K$1:$K$4779,0),MATCH(F$2,'Data Annex'!$K$1:$BS$1,0)),"")</f>
        <v>2.8167031848861281</v>
      </c>
      <c r="G27" s="252">
        <f>IFERROR(INDEX('Data Annex'!$K$1:$BS$4779,MATCH(G$1&amp;"|"&amp;$B27,'Data Annex'!$K$1:$K$4779,0),MATCH(G$2,'Data Annex'!$K$1:$BS$1,0)),"")</f>
        <v>2.9230316599335548</v>
      </c>
      <c r="H27" s="373">
        <f>IFERROR(INDEX('Data Annex'!$K$1:$BS$4779,MATCH(H$1&amp;"|"&amp;$B27,'Data Annex'!$K$1:$K$4779,0),MATCH(H$2,'Data Annex'!$K$1:$BS$1,0)),"")</f>
        <v>0.20451866080910383</v>
      </c>
      <c r="I27" s="373">
        <f>IFERROR(INDEX('Data Annex'!$K$1:$BS$4779,MATCH(I$1&amp;"|"&amp;$B27,'Data Annex'!$K$1:$K$4779,0),MATCH(I$2,'Data Annex'!$K$1:$BS$1,0)),"")</f>
        <v>0.20960242250702599</v>
      </c>
      <c r="J27" s="374">
        <f>IFERROR(INDEX('Data Annex'!$K$1:$BS$4779,MATCH(J$1&amp;"|"&amp;$B27,'Data Annex'!$K$1:$K$4779,0),MATCH(J$2,'Data Annex'!$K$1:$BS$1,0)),"")</f>
        <v>0.22253916840324148</v>
      </c>
      <c r="K27" s="253">
        <f>IFERROR(INDEX('Data Annex'!$K$1:$BS$4779,MATCH(K$1&amp;"|"&amp;$B27,'Data Annex'!$K$1:$K$4779,0),MATCH(K$2,'Data Annex'!$K$1:$BS$1,0)),"")</f>
        <v>6.0772717927392743E-2</v>
      </c>
      <c r="L27" s="253">
        <f>IFERROR(INDEX('Data Annex'!$K$1:$BS$4779,MATCH(L$1&amp;"|"&amp;$B27,'Data Annex'!$K$1:$K$4779,0),MATCH(L$2,'Data Annex'!$K$1:$BS$1,0)),"")</f>
        <v>6.0432285955831597E-2</v>
      </c>
      <c r="M27" s="254">
        <f>IFERROR(INDEX('Data Annex'!$K$1:$BS$4779,MATCH(M$1&amp;"|"&amp;$B27,'Data Annex'!$K$1:$K$4779,0),MATCH(M$2,'Data Annex'!$K$1:$BS$1,0)),"")</f>
        <v>6.3383900006644511E-2</v>
      </c>
      <c r="N27" s="373">
        <f>IFERROR(INDEX('Data Annex'!$K$1:$BS$4779,MATCH(N$1&amp;"|"&amp;$B27,'Data Annex'!$K$1:$K$4779,0),MATCH(N$2,'Data Annex'!$K$1:$BS$1,0)),"")</f>
        <v>2.4458148387843343E-2</v>
      </c>
      <c r="O27" s="373">
        <f>IFERROR(INDEX('Data Annex'!$K$1:$BS$4779,MATCH(O$1&amp;"|"&amp;$B27,'Data Annex'!$K$1:$K$4779,0),MATCH(O$2,'Data Annex'!$K$1:$BS$1,0)),"")</f>
        <v>2.1454971287034889E-2</v>
      </c>
      <c r="P27" s="374">
        <f>IFERROR(INDEX('Data Annex'!$K$1:$BS$4779,MATCH(P$1&amp;"|"&amp;$B27,'Data Annex'!$K$1:$K$4779,0),MATCH(P$2,'Data Annex'!$K$1:$BS$1,0)),"")</f>
        <v>2.1684301567943105E-2</v>
      </c>
      <c r="Q27"/>
    </row>
    <row r="28" spans="1:17" s="378" customFormat="1" ht="18.75" customHeight="1">
      <c r="A28" s="10">
        <v>18</v>
      </c>
      <c r="B28" s="1" t="s">
        <v>25</v>
      </c>
      <c r="C28"/>
      <c r="D28" s="204" t="s">
        <v>25</v>
      </c>
      <c r="E28" s="247">
        <f>IFERROR(INDEX('Data Annex'!$K$1:$BS$4779,MATCH(E$1&amp;"|"&amp;$B28,'Data Annex'!$K$1:$K$4779,0),MATCH(E$2,'Data Annex'!$K$1:$BS$1,0)),"")</f>
        <v>50.285046079098009</v>
      </c>
      <c r="F28" s="247">
        <f>IFERROR(INDEX('Data Annex'!$K$1:$BS$4779,MATCH(F$1&amp;"|"&amp;$B28,'Data Annex'!$K$1:$K$4779,0),MATCH(F$2,'Data Annex'!$K$1:$BS$1,0)),"")</f>
        <v>43.790071008510864</v>
      </c>
      <c r="G28" s="248">
        <f>IFERROR(INDEX('Data Annex'!$K$1:$BS$4779,MATCH(G$1&amp;"|"&amp;$B28,'Data Annex'!$K$1:$K$4779,0),MATCH(G$2,'Data Annex'!$K$1:$BS$1,0)),"")</f>
        <v>41.941943365986312</v>
      </c>
      <c r="H28" s="371">
        <f>IFERROR(INDEX('Data Annex'!$K$1:$BS$4779,MATCH(H$1&amp;"|"&amp;$B28,'Data Annex'!$K$1:$K$4779,0),MATCH(H$2,'Data Annex'!$K$1:$BS$1,0)),"")</f>
        <v>9.4014997368282685E-2</v>
      </c>
      <c r="I28" s="371">
        <f>IFERROR(INDEX('Data Annex'!$K$1:$BS$4779,MATCH(I$1&amp;"|"&amp;$B28,'Data Annex'!$K$1:$K$4779,0),MATCH(I$2,'Data Annex'!$K$1:$BS$1,0)),"")</f>
        <v>8.8264435055638926E-2</v>
      </c>
      <c r="J28" s="372">
        <f>IFERROR(INDEX('Data Annex'!$K$1:$BS$4779,MATCH(J$1&amp;"|"&amp;$B28,'Data Annex'!$K$1:$K$4779,0),MATCH(J$2,'Data Annex'!$K$1:$BS$1,0)),"")</f>
        <v>8.3832546495162336E-2</v>
      </c>
      <c r="K28" s="249">
        <f>IFERROR(INDEX('Data Annex'!$K$1:$BS$4779,MATCH(K$1&amp;"|"&amp;$B28,'Data Annex'!$K$1:$K$4779,0),MATCH(K$2,'Data Annex'!$K$1:$BS$1,0)),"")</f>
        <v>4.8937093044300006</v>
      </c>
      <c r="L28" s="249">
        <f>IFERROR(INDEX('Data Annex'!$K$1:$BS$4779,MATCH(L$1&amp;"|"&amp;$B28,'Data Annex'!$K$1:$K$4779,0),MATCH(L$2,'Data Annex'!$K$1:$BS$1,0)),"")</f>
        <v>3.9155617675399998</v>
      </c>
      <c r="M28" s="250">
        <f>IFERROR(INDEX('Data Annex'!$K$1:$BS$4779,MATCH(M$1&amp;"|"&amp;$B28,'Data Annex'!$K$1:$K$4779,0),MATCH(M$2,'Data Annex'!$K$1:$BS$1,0)),"")</f>
        <v>3.33544107699</v>
      </c>
      <c r="N28" s="371">
        <f>IFERROR(INDEX('Data Annex'!$K$1:$BS$4779,MATCH(N$1&amp;"|"&amp;$B28,'Data Annex'!$K$1:$K$4779,0),MATCH(N$2,'Data Annex'!$K$1:$BS$1,0)),"")</f>
        <v>9.7319375957858958E-2</v>
      </c>
      <c r="O28" s="371">
        <f>IFERROR(INDEX('Data Annex'!$K$1:$BS$4779,MATCH(O$1&amp;"|"&amp;$B28,'Data Annex'!$K$1:$K$4779,0),MATCH(O$2,'Data Annex'!$K$1:$BS$1,0)),"")</f>
        <v>8.9416657186488405E-2</v>
      </c>
      <c r="P28" s="372">
        <f>IFERROR(INDEX('Data Annex'!$K$1:$BS$4779,MATCH(P$1&amp;"|"&amp;$B28,'Data Annex'!$K$1:$K$4779,0),MATCH(P$2,'Data Annex'!$K$1:$BS$1,0)),"")</f>
        <v>7.9525191474435708E-2</v>
      </c>
      <c r="Q28"/>
    </row>
    <row r="29" spans="1:17" s="378" customFormat="1" ht="18.75" customHeight="1">
      <c r="A29" s="10"/>
      <c r="B29" s="1" t="s">
        <v>5610</v>
      </c>
      <c r="C29"/>
      <c r="D29" s="204" t="s">
        <v>5610</v>
      </c>
      <c r="E29" s="251">
        <f>IFERROR(INDEX('Data Annex'!$K$1:$BS$4779,MATCH(E$1&amp;"|"&amp;$B29,'Data Annex'!$K$1:$K$4779,0),MATCH(E$2,'Data Annex'!$K$1:$BS$1,0)),"")</f>
        <v>0.70713191647855345</v>
      </c>
      <c r="F29" s="251">
        <f>IFERROR(INDEX('Data Annex'!$K$1:$BS$4779,MATCH(F$1&amp;"|"&amp;$B29,'Data Annex'!$K$1:$K$4779,0),MATCH(F$2,'Data Annex'!$K$1:$BS$1,0)),"")</f>
        <v>0.73512041533602479</v>
      </c>
      <c r="G29" s="252">
        <f>IFERROR(INDEX('Data Annex'!$K$1:$BS$4779,MATCH(G$1&amp;"|"&amp;$B29,'Data Annex'!$K$1:$K$4779,0),MATCH(G$2,'Data Annex'!$K$1:$BS$1,0)),"")</f>
        <v>0.75129047014525296</v>
      </c>
      <c r="H29" s="373">
        <f>IFERROR(INDEX('Data Annex'!$K$1:$BS$4779,MATCH(H$1&amp;"|"&amp;$B29,'Data Annex'!$K$1:$K$4779,0),MATCH(H$2,'Data Annex'!$K$1:$BS$1,0)),"")</f>
        <v>0.39158987004915408</v>
      </c>
      <c r="I29" s="373">
        <f>IFERROR(INDEX('Data Annex'!$K$1:$BS$4779,MATCH(I$1&amp;"|"&amp;$B29,'Data Annex'!$K$1:$K$4779,0),MATCH(I$2,'Data Annex'!$K$1:$BS$1,0)),"")</f>
        <v>0.38194218702859078</v>
      </c>
      <c r="J29" s="374">
        <f>IFERROR(INDEX('Data Annex'!$K$1:$BS$4779,MATCH(J$1&amp;"|"&amp;$B29,'Data Annex'!$K$1:$K$4779,0),MATCH(J$2,'Data Annex'!$K$1:$BS$1,0)),"")</f>
        <v>0.37267606236311351</v>
      </c>
      <c r="K29" s="253">
        <f>IFERROR(INDEX('Data Annex'!$K$1:$BS$4779,MATCH(K$1&amp;"|"&amp;$B29,'Data Annex'!$K$1:$K$4779,0),MATCH(K$2,'Data Annex'!$K$1:$BS$1,0)),"")</f>
        <v>2.7911687823702698E-4</v>
      </c>
      <c r="L29" s="253">
        <f>IFERROR(INDEX('Data Annex'!$K$1:$BS$4779,MATCH(L$1&amp;"|"&amp;$B29,'Data Annex'!$K$1:$K$4779,0),MATCH(L$2,'Data Annex'!$K$1:$BS$1,0)),"")</f>
        <v>2.8314126909749905E-4</v>
      </c>
      <c r="M29" s="254">
        <f>IFERROR(INDEX('Data Annex'!$K$1:$BS$4779,MATCH(M$1&amp;"|"&amp;$B29,'Data Annex'!$K$1:$K$4779,0),MATCH(M$2,'Data Annex'!$K$1:$BS$1,0)),"")</f>
        <v>3.0873262859096697E-4</v>
      </c>
      <c r="N29" s="373">
        <f>IFERROR(INDEX('Data Annex'!$K$1:$BS$4779,MATCH(N$1&amp;"|"&amp;$B29,'Data Annex'!$K$1:$K$4779,0),MATCH(N$2,'Data Annex'!$K$1:$BS$1,0)),"")</f>
        <v>3.9471684382031753E-4</v>
      </c>
      <c r="O29" s="373">
        <f>IFERROR(INDEX('Data Annex'!$K$1:$BS$4779,MATCH(O$1&amp;"|"&amp;$B29,'Data Annex'!$K$1:$K$4779,0),MATCH(O$2,'Data Annex'!$K$1:$BS$1,0)),"")</f>
        <v>3.8516311503616001E-4</v>
      </c>
      <c r="P29" s="374">
        <f>IFERROR(INDEX('Data Annex'!$K$1:$BS$4779,MATCH(P$1&amp;"|"&amp;$B29,'Data Annex'!$K$1:$K$4779,0),MATCH(P$2,'Data Annex'!$K$1:$BS$1,0)),"")</f>
        <v>4.1093643651739285E-4</v>
      </c>
      <c r="Q29"/>
    </row>
    <row r="30" spans="1:17" s="378" customFormat="1" ht="18.75" customHeight="1">
      <c r="A30" s="2">
        <v>19</v>
      </c>
      <c r="B30" s="1" t="s">
        <v>98</v>
      </c>
      <c r="C30"/>
      <c r="D30" s="204" t="s">
        <v>98</v>
      </c>
      <c r="E30" s="247">
        <f>IFERROR(INDEX('Data Annex'!$K$1:$BS$4779,MATCH(E$1&amp;"|"&amp;$B30,'Data Annex'!$K$1:$K$4779,0),MATCH(E$2,'Data Annex'!$K$1:$BS$1,0)),"")</f>
        <v>3.0920130565537747</v>
      </c>
      <c r="F30" s="247">
        <f>IFERROR(INDEX('Data Annex'!$K$1:$BS$4779,MATCH(F$1&amp;"|"&amp;$B30,'Data Annex'!$K$1:$K$4779,0),MATCH(F$2,'Data Annex'!$K$1:$BS$1,0)),"")</f>
        <v>2.9724626409316035</v>
      </c>
      <c r="G30" s="248">
        <f>IFERROR(INDEX('Data Annex'!$K$1:$BS$4779,MATCH(G$1&amp;"|"&amp;$B30,'Data Annex'!$K$1:$K$4779,0),MATCH(G$2,'Data Annex'!$K$1:$BS$1,0)),"")</f>
        <v>3.0532027937512427</v>
      </c>
      <c r="H30" s="371">
        <f>IFERROR(INDEX('Data Annex'!$K$1:$BS$4779,MATCH(H$1&amp;"|"&amp;$B30,'Data Annex'!$K$1:$K$4779,0),MATCH(H$2,'Data Annex'!$K$1:$BS$1,0)),"")</f>
        <v>0.24834033746004788</v>
      </c>
      <c r="I30" s="371">
        <f>IFERROR(INDEX('Data Annex'!$K$1:$BS$4779,MATCH(I$1&amp;"|"&amp;$B30,'Data Annex'!$K$1:$K$4779,0),MATCH(I$2,'Data Annex'!$K$1:$BS$1,0)),"")</f>
        <v>0.23613650569584177</v>
      </c>
      <c r="J30" s="372">
        <f>IFERROR(INDEX('Data Annex'!$K$1:$BS$4779,MATCH(J$1&amp;"|"&amp;$B30,'Data Annex'!$K$1:$K$4779,0),MATCH(J$2,'Data Annex'!$K$1:$BS$1,0)),"")</f>
        <v>0.23785429954671716</v>
      </c>
      <c r="K30" s="249">
        <f>IFERROR(INDEX('Data Annex'!$K$1:$BS$4779,MATCH(K$1&amp;"|"&amp;$B30,'Data Annex'!$K$1:$K$4779,0),MATCH(K$2,'Data Annex'!$K$1:$BS$1,0)),"")</f>
        <v>2.8262788478215669E-2</v>
      </c>
      <c r="L30" s="249">
        <f>IFERROR(INDEX('Data Annex'!$K$1:$BS$4779,MATCH(L$1&amp;"|"&amp;$B30,'Data Annex'!$K$1:$K$4779,0),MATCH(L$2,'Data Annex'!$K$1:$BS$1,0)),"")</f>
        <v>2.7808210502626211E-2</v>
      </c>
      <c r="M30" s="250">
        <f>IFERROR(INDEX('Data Annex'!$K$1:$BS$4779,MATCH(M$1&amp;"|"&amp;$B30,'Data Annex'!$K$1:$K$4779,0),MATCH(M$2,'Data Annex'!$K$1:$BS$1,0)),"")</f>
        <v>2.5043305295504033E-2</v>
      </c>
      <c r="N30" s="371">
        <f>IFERROR(INDEX('Data Annex'!$K$1:$BS$4779,MATCH(N$1&amp;"|"&amp;$B30,'Data Annex'!$K$1:$K$4779,0),MATCH(N$2,'Data Annex'!$K$1:$BS$1,0)),"")</f>
        <v>9.1405786331692166E-3</v>
      </c>
      <c r="O30" s="371">
        <f>IFERROR(INDEX('Data Annex'!$K$1:$BS$4779,MATCH(O$1&amp;"|"&amp;$B30,'Data Annex'!$K$1:$K$4779,0),MATCH(O$2,'Data Annex'!$K$1:$BS$1,0)),"")</f>
        <v>9.3552767054831017E-3</v>
      </c>
      <c r="P30" s="372">
        <f>IFERROR(INDEX('Data Annex'!$K$1:$BS$4779,MATCH(P$1&amp;"|"&amp;$B30,'Data Annex'!$K$1:$K$4779,0),MATCH(P$2,'Data Annex'!$K$1:$BS$1,0)),"")</f>
        <v>8.2023065571531165E-3</v>
      </c>
      <c r="Q30"/>
    </row>
    <row r="31" spans="1:17" s="378" customFormat="1" ht="18.75" customHeight="1">
      <c r="A31" s="2">
        <v>20</v>
      </c>
      <c r="B31" s="1" t="s">
        <v>94</v>
      </c>
      <c r="C31"/>
      <c r="D31" s="204" t="s">
        <v>94</v>
      </c>
      <c r="E31" s="251">
        <f>IFERROR(INDEX('Data Annex'!$K$1:$BS$4779,MATCH(E$1&amp;"|"&amp;$B31,'Data Annex'!$K$1:$K$4779,0),MATCH(E$2,'Data Annex'!$K$1:$BS$1,0)),"")</f>
        <v>40.353823909525985</v>
      </c>
      <c r="F31" s="251">
        <f>IFERROR(INDEX('Data Annex'!$K$1:$BS$4779,MATCH(F$1&amp;"|"&amp;$B31,'Data Annex'!$K$1:$K$4779,0),MATCH(F$2,'Data Annex'!$K$1:$BS$1,0)),"")</f>
        <v>41.013549874444671</v>
      </c>
      <c r="G31" s="252">
        <f>IFERROR(INDEX('Data Annex'!$K$1:$BS$4779,MATCH(G$1&amp;"|"&amp;$B31,'Data Annex'!$K$1:$K$4779,0),MATCH(G$2,'Data Annex'!$K$1:$BS$1,0)),"")</f>
        <v>41.331563356983139</v>
      </c>
      <c r="H31" s="373">
        <f>IFERROR(INDEX('Data Annex'!$K$1:$BS$4779,MATCH(H$1&amp;"|"&amp;$B31,'Data Annex'!$K$1:$K$4779,0),MATCH(H$2,'Data Annex'!$K$1:$BS$1,0)),"")</f>
        <v>0.32107024281678065</v>
      </c>
      <c r="I31" s="373">
        <f>IFERROR(INDEX('Data Annex'!$K$1:$BS$4779,MATCH(I$1&amp;"|"&amp;$B31,'Data Annex'!$K$1:$K$4779,0),MATCH(I$2,'Data Annex'!$K$1:$BS$1,0)),"")</f>
        <v>0.321520288080893</v>
      </c>
      <c r="J31" s="374">
        <f>IFERROR(INDEX('Data Annex'!$K$1:$BS$4779,MATCH(J$1&amp;"|"&amp;$B31,'Data Annex'!$K$1:$K$4779,0),MATCH(J$2,'Data Annex'!$K$1:$BS$1,0)),"")</f>
        <v>0.33504835521539256</v>
      </c>
      <c r="K31" s="253">
        <f>IFERROR(INDEX('Data Annex'!$K$1:$BS$4779,MATCH(K$1&amp;"|"&amp;$B31,'Data Annex'!$K$1:$K$4779,0),MATCH(K$2,'Data Annex'!$K$1:$BS$1,0)),"")</f>
        <v>0.38930996349526265</v>
      </c>
      <c r="L31" s="253">
        <f>IFERROR(INDEX('Data Annex'!$K$1:$BS$4779,MATCH(L$1&amp;"|"&amp;$B31,'Data Annex'!$K$1:$K$4779,0),MATCH(L$2,'Data Annex'!$K$1:$BS$1,0)),"")</f>
        <v>1.1056747361618553</v>
      </c>
      <c r="M31" s="254">
        <f>IFERROR(INDEX('Data Annex'!$K$1:$BS$4779,MATCH(M$1&amp;"|"&amp;$B31,'Data Annex'!$K$1:$K$4779,0),MATCH(M$2,'Data Annex'!$K$1:$BS$1,0)),"")</f>
        <v>2.1167472366607143</v>
      </c>
      <c r="N31" s="373">
        <f>IFERROR(INDEX('Data Annex'!$K$1:$BS$4779,MATCH(N$1&amp;"|"&amp;$B31,'Data Annex'!$K$1:$K$4779,0),MATCH(N$2,'Data Annex'!$K$1:$BS$1,0)),"")</f>
        <v>9.6474119619519259E-3</v>
      </c>
      <c r="O31" s="373">
        <f>IFERROR(INDEX('Data Annex'!$K$1:$BS$4779,MATCH(O$1&amp;"|"&amp;$B31,'Data Annex'!$K$1:$K$4779,0),MATCH(O$2,'Data Annex'!$K$1:$BS$1,0)),"")</f>
        <v>2.6958767030570919E-2</v>
      </c>
      <c r="P31" s="374">
        <f>IFERROR(INDEX('Data Annex'!$K$1:$BS$4779,MATCH(P$1&amp;"|"&amp;$B31,'Data Annex'!$K$1:$K$4779,0),MATCH(P$2,'Data Annex'!$K$1:$BS$1,0)),"")</f>
        <v>5.121381977202856E-2</v>
      </c>
      <c r="Q31"/>
    </row>
    <row r="32" spans="1:17" s="378" customFormat="1" ht="18.75" customHeight="1">
      <c r="A32" s="2">
        <v>21</v>
      </c>
      <c r="B32" s="1" t="s">
        <v>99</v>
      </c>
      <c r="C32"/>
      <c r="D32" s="204" t="s">
        <v>99</v>
      </c>
      <c r="E32" s="247">
        <f>IFERROR(INDEX('Data Annex'!$K$1:$BS$4779,MATCH(E$1&amp;"|"&amp;$B32,'Data Annex'!$K$1:$K$4779,0),MATCH(E$2,'Data Annex'!$K$1:$BS$1,0)),"")</f>
        <v>1.5965800075336103</v>
      </c>
      <c r="F32" s="247">
        <f>IFERROR(INDEX('Data Annex'!$K$1:$BS$4779,MATCH(F$1&amp;"|"&amp;$B32,'Data Annex'!$K$1:$K$4779,0),MATCH(F$2,'Data Annex'!$K$1:$BS$1,0)),"")</f>
        <v>1.5920345856510072</v>
      </c>
      <c r="G32" s="248">
        <f>IFERROR(INDEX('Data Annex'!$K$1:$BS$4779,MATCH(G$1&amp;"|"&amp;$B32,'Data Annex'!$K$1:$K$4779,0),MATCH(G$2,'Data Annex'!$K$1:$BS$1,0)),"")</f>
        <v>1.6591713302556033</v>
      </c>
      <c r="H32" s="371">
        <f>IFERROR(INDEX('Data Annex'!$K$1:$BS$4779,MATCH(H$1&amp;"|"&amp;$B32,'Data Annex'!$K$1:$K$4779,0),MATCH(H$2,'Data Annex'!$K$1:$BS$1,0)),"")</f>
        <v>0.24067349012275455</v>
      </c>
      <c r="I32" s="371">
        <f>IFERROR(INDEX('Data Annex'!$K$1:$BS$4779,MATCH(I$1&amp;"|"&amp;$B32,'Data Annex'!$K$1:$K$4779,0),MATCH(I$2,'Data Annex'!$K$1:$BS$1,0)),"")</f>
        <v>0.24006828928429316</v>
      </c>
      <c r="J32" s="372">
        <f>IFERROR(INDEX('Data Annex'!$K$1:$BS$4779,MATCH(J$1&amp;"|"&amp;$B32,'Data Annex'!$K$1:$K$4779,0),MATCH(J$2,'Data Annex'!$K$1:$BS$1,0)),"")</f>
        <v>0.255319839768477</v>
      </c>
      <c r="K32" s="249">
        <f>IFERROR(INDEX('Data Annex'!$K$1:$BS$4779,MATCH(K$1&amp;"|"&amp;$B32,'Data Annex'!$K$1:$K$4779,0),MATCH(K$2,'Data Annex'!$K$1:$BS$1,0)),"")</f>
        <v>5.3387982769634839E-3</v>
      </c>
      <c r="L32" s="249">
        <f>IFERROR(INDEX('Data Annex'!$K$1:$BS$4779,MATCH(L$1&amp;"|"&amp;$B32,'Data Annex'!$K$1:$K$4779,0),MATCH(L$2,'Data Annex'!$K$1:$BS$1,0)),"")</f>
        <v>1.5403123164947732E-3</v>
      </c>
      <c r="M32" s="250">
        <f>IFERROR(INDEX('Data Annex'!$K$1:$BS$4779,MATCH(M$1&amp;"|"&amp;$B32,'Data Annex'!$K$1:$K$4779,0),MATCH(M$2,'Data Annex'!$K$1:$BS$1,0)),"")</f>
        <v>1.8640804768261341E-3</v>
      </c>
      <c r="N32" s="371">
        <f>IFERROR(INDEX('Data Annex'!$K$1:$BS$4779,MATCH(N$1&amp;"|"&amp;$B32,'Data Annex'!$K$1:$K$4779,0),MATCH(N$2,'Data Annex'!$K$1:$BS$1,0)),"")</f>
        <v>3.3438964860964503E-3</v>
      </c>
      <c r="O32" s="371">
        <f>IFERROR(INDEX('Data Annex'!$K$1:$BS$4779,MATCH(O$1&amp;"|"&amp;$B32,'Data Annex'!$K$1:$K$4779,0),MATCH(O$2,'Data Annex'!$K$1:$BS$1,0)),"")</f>
        <v>9.6751184325867881E-4</v>
      </c>
      <c r="P32" s="372">
        <f>IFERROR(INDEX('Data Annex'!$K$1:$BS$4779,MATCH(P$1&amp;"|"&amp;$B32,'Data Annex'!$K$1:$K$4779,0),MATCH(P$2,'Data Annex'!$K$1:$BS$1,0)),"")</f>
        <v>1.1235008964016776E-3</v>
      </c>
      <c r="Q32"/>
    </row>
    <row r="33" spans="1:17" s="378" customFormat="1" ht="18.75" customHeight="1">
      <c r="A33" s="2">
        <v>22</v>
      </c>
      <c r="B33" s="1" t="s">
        <v>26</v>
      </c>
      <c r="C33"/>
      <c r="D33" s="204" t="s">
        <v>26</v>
      </c>
      <c r="E33" s="251">
        <f>IFERROR(INDEX('Data Annex'!$K$1:$BS$4779,MATCH(E$1&amp;"|"&amp;$B33,'Data Annex'!$K$1:$K$4779,0),MATCH(E$2,'Data Annex'!$K$1:$BS$1,0)),"")</f>
        <v>0.54711277137000003</v>
      </c>
      <c r="F33" s="251">
        <f>IFERROR(INDEX('Data Annex'!$K$1:$BS$4779,MATCH(F$1&amp;"|"&amp;$B33,'Data Annex'!$K$1:$K$4779,0),MATCH(F$2,'Data Annex'!$K$1:$BS$1,0)),"")</f>
        <v>0.56692957115999998</v>
      </c>
      <c r="G33" s="252">
        <f>IFERROR(INDEX('Data Annex'!$K$1:$BS$4779,MATCH(G$1&amp;"|"&amp;$B33,'Data Annex'!$K$1:$K$4779,0),MATCH(G$2,'Data Annex'!$K$1:$BS$1,0)),"")</f>
        <v>0.58638722047850034</v>
      </c>
      <c r="H33" s="373">
        <f>IFERROR(INDEX('Data Annex'!$K$1:$BS$4779,MATCH(H$1&amp;"|"&amp;$B33,'Data Annex'!$K$1:$K$4779,0),MATCH(H$2,'Data Annex'!$K$1:$BS$1,0)),"")</f>
        <v>8.2538182601678584E-2</v>
      </c>
      <c r="I33" s="373">
        <f>IFERROR(INDEX('Data Annex'!$K$1:$BS$4779,MATCH(I$1&amp;"|"&amp;$B33,'Data Annex'!$K$1:$K$4779,0),MATCH(I$2,'Data Annex'!$K$1:$BS$1,0)),"")</f>
        <v>8.7458160979788716E-2</v>
      </c>
      <c r="J33" s="374">
        <f>IFERROR(INDEX('Data Annex'!$K$1:$BS$4779,MATCH(J$1&amp;"|"&amp;$B33,'Data Annex'!$K$1:$K$4779,0),MATCH(J$2,'Data Annex'!$K$1:$BS$1,0)),"")</f>
        <v>9.0086130654975477E-2</v>
      </c>
      <c r="K33" s="253">
        <f>IFERROR(INDEX('Data Annex'!$K$1:$BS$4779,MATCH(K$1&amp;"|"&amp;$B33,'Data Annex'!$K$1:$K$4779,0),MATCH(K$2,'Data Annex'!$K$1:$BS$1,0)),"")</f>
        <v>3.7631946639999997E-2</v>
      </c>
      <c r="L33" s="253">
        <f>IFERROR(INDEX('Data Annex'!$K$1:$BS$4779,MATCH(L$1&amp;"|"&amp;$B33,'Data Annex'!$K$1:$K$4779,0),MATCH(L$2,'Data Annex'!$K$1:$BS$1,0)),"")</f>
        <v>4.1767725890000003E-2</v>
      </c>
      <c r="M33" s="254">
        <f>IFERROR(INDEX('Data Annex'!$K$1:$BS$4779,MATCH(M$1&amp;"|"&amp;$B33,'Data Annex'!$K$1:$K$4779,0),MATCH(M$2,'Data Annex'!$K$1:$BS$1,0)),"")</f>
        <v>3.5208228369999997E-2</v>
      </c>
      <c r="N33" s="373">
        <f>IFERROR(INDEX('Data Annex'!$K$1:$BS$4779,MATCH(N$1&amp;"|"&amp;$B33,'Data Annex'!$K$1:$K$4779,0),MATCH(N$2,'Data Annex'!$K$1:$BS$1,0)),"")</f>
        <v>6.8782796909981778E-2</v>
      </c>
      <c r="O33" s="373">
        <f>IFERROR(INDEX('Data Annex'!$K$1:$BS$4779,MATCH(O$1&amp;"|"&amp;$B33,'Data Annex'!$K$1:$K$4779,0),MATCH(O$2,'Data Annex'!$K$1:$BS$1,0)),"")</f>
        <v>7.3673570783296172E-2</v>
      </c>
      <c r="P33" s="374">
        <f>IFERROR(INDEX('Data Annex'!$K$1:$BS$4779,MATCH(P$1&amp;"|"&amp;$B33,'Data Annex'!$K$1:$K$4779,0),MATCH(P$2,'Data Annex'!$K$1:$BS$1,0)),"")</f>
        <v>6.0042625658297225E-2</v>
      </c>
      <c r="Q33"/>
    </row>
    <row r="34" spans="1:17" s="378" customFormat="1" ht="18.75" customHeight="1">
      <c r="A34" s="7">
        <v>23</v>
      </c>
      <c r="B34" s="1" t="s">
        <v>27</v>
      </c>
      <c r="C34"/>
      <c r="D34" s="204" t="s">
        <v>27</v>
      </c>
      <c r="E34" s="247">
        <f>IFERROR(INDEX('Data Annex'!$K$1:$BS$4779,MATCH(E$1&amp;"|"&amp;$B34,'Data Annex'!$K$1:$K$4779,0),MATCH(E$2,'Data Annex'!$K$1:$BS$1,0)),"")</f>
        <v>53.883513029424407</v>
      </c>
      <c r="F34" s="247">
        <f>IFERROR(INDEX('Data Annex'!$K$1:$BS$4779,MATCH(F$1&amp;"|"&amp;$B34,'Data Annex'!$K$1:$K$4779,0),MATCH(F$2,'Data Annex'!$K$1:$BS$1,0)),"")</f>
        <v>52.745421903653053</v>
      </c>
      <c r="G34" s="248">
        <f>IFERROR(INDEX('Data Annex'!$K$1:$BS$4779,MATCH(G$1&amp;"|"&amp;$B34,'Data Annex'!$K$1:$K$4779,0),MATCH(G$2,'Data Annex'!$K$1:$BS$1,0)),"")</f>
        <v>53.161643968732605</v>
      </c>
      <c r="H34" s="371">
        <f>IFERROR(INDEX('Data Annex'!$K$1:$BS$4779,MATCH(H$1&amp;"|"&amp;$B34,'Data Annex'!$K$1:$K$4779,0),MATCH(H$2,'Data Annex'!$K$1:$BS$1,0)),"")</f>
        <v>0.20318503247577663</v>
      </c>
      <c r="I34" s="371">
        <f>IFERROR(INDEX('Data Annex'!$K$1:$BS$4779,MATCH(I$1&amp;"|"&amp;$B34,'Data Annex'!$K$1:$K$4779,0),MATCH(I$2,'Data Annex'!$K$1:$BS$1,0)),"")</f>
        <v>0.19858010634183312</v>
      </c>
      <c r="J34" s="372">
        <f>IFERROR(INDEX('Data Annex'!$K$1:$BS$4779,MATCH(J$1&amp;"|"&amp;$B34,'Data Annex'!$K$1:$K$4779,0),MATCH(J$2,'Data Annex'!$K$1:$BS$1,0)),"")</f>
        <v>0.20203967627914787</v>
      </c>
      <c r="K34" s="249">
        <f>IFERROR(INDEX('Data Annex'!$K$1:$BS$4779,MATCH(K$1&amp;"|"&amp;$B34,'Data Annex'!$K$1:$K$4779,0),MATCH(K$2,'Data Annex'!$K$1:$BS$1,0)),"")</f>
        <v>0.65165850943000003</v>
      </c>
      <c r="L34" s="249">
        <f>IFERROR(INDEX('Data Annex'!$K$1:$BS$4779,MATCH(L$1&amp;"|"&amp;$B34,'Data Annex'!$K$1:$K$4779,0),MATCH(L$2,'Data Annex'!$K$1:$BS$1,0)),"")</f>
        <v>0.84621716594000007</v>
      </c>
      <c r="M34" s="250">
        <f>IFERROR(INDEX('Data Annex'!$K$1:$BS$4779,MATCH(M$1&amp;"|"&amp;$B34,'Data Annex'!$K$1:$K$4779,0),MATCH(M$2,'Data Annex'!$K$1:$BS$1,0)),"")</f>
        <v>0.58614295289999996</v>
      </c>
      <c r="N34" s="371">
        <f>IFERROR(INDEX('Data Annex'!$K$1:$BS$4779,MATCH(N$1&amp;"|"&amp;$B34,'Data Annex'!$K$1:$K$4779,0),MATCH(N$2,'Data Annex'!$K$1:$BS$1,0)),"")</f>
        <v>1.2093838593525742E-2</v>
      </c>
      <c r="O34" s="371">
        <f>IFERROR(INDEX('Data Annex'!$K$1:$BS$4779,MATCH(O$1&amp;"|"&amp;$B34,'Data Annex'!$K$1:$K$4779,0),MATCH(O$2,'Data Annex'!$K$1:$BS$1,0)),"")</f>
        <v>1.6043423967405834E-2</v>
      </c>
      <c r="P34" s="372">
        <f>IFERROR(INDEX('Data Annex'!$K$1:$BS$4779,MATCH(P$1&amp;"|"&amp;$B34,'Data Annex'!$K$1:$K$4779,0),MATCH(P$2,'Data Annex'!$K$1:$BS$1,0)),"")</f>
        <v>1.1025673947268147E-2</v>
      </c>
      <c r="Q34"/>
    </row>
    <row r="35" spans="1:17" s="378" customFormat="1" ht="18.75" customHeight="1">
      <c r="A35" s="2">
        <v>24</v>
      </c>
      <c r="B35" s="1" t="s">
        <v>28</v>
      </c>
      <c r="C35"/>
      <c r="D35" s="204" t="s">
        <v>28</v>
      </c>
      <c r="E35" s="251">
        <f>IFERROR(INDEX('Data Annex'!$K$1:$BS$4779,MATCH(E$1&amp;"|"&amp;$B35,'Data Annex'!$K$1:$K$4779,0),MATCH(E$2,'Data Annex'!$K$1:$BS$1,0)),"")</f>
        <v>49.405036467143333</v>
      </c>
      <c r="F35" s="251">
        <f>IFERROR(INDEX('Data Annex'!$K$1:$BS$4779,MATCH(F$1&amp;"|"&amp;$B35,'Data Annex'!$K$1:$K$4779,0),MATCH(F$2,'Data Annex'!$K$1:$BS$1,0)),"")</f>
        <v>47.901625200821314</v>
      </c>
      <c r="G35" s="252">
        <f>IFERROR(INDEX('Data Annex'!$K$1:$BS$4779,MATCH(G$1&amp;"|"&amp;$B35,'Data Annex'!$K$1:$K$4779,0),MATCH(G$2,'Data Annex'!$K$1:$BS$1,0)),"")</f>
        <v>51.647749852637098</v>
      </c>
      <c r="H35" s="373">
        <f>IFERROR(INDEX('Data Annex'!$K$1:$BS$4779,MATCH(H$1&amp;"|"&amp;$B35,'Data Annex'!$K$1:$K$4779,0),MATCH(H$2,'Data Annex'!$K$1:$BS$1,0)),"")</f>
        <v>0.3825890367542909</v>
      </c>
      <c r="I35" s="373">
        <f>IFERROR(INDEX('Data Annex'!$K$1:$BS$4779,MATCH(I$1&amp;"|"&amp;$B35,'Data Annex'!$K$1:$K$4779,0),MATCH(I$2,'Data Annex'!$K$1:$BS$1,0)),"")</f>
        <v>0.37741139334856966</v>
      </c>
      <c r="J35" s="374">
        <f>IFERROR(INDEX('Data Annex'!$K$1:$BS$4779,MATCH(J$1&amp;"|"&amp;$B35,'Data Annex'!$K$1:$K$4779,0),MATCH(J$2,'Data Annex'!$K$1:$BS$1,0)),"")</f>
        <v>0.3921020874865519</v>
      </c>
      <c r="K35" s="253">
        <f>IFERROR(INDEX('Data Annex'!$K$1:$BS$4779,MATCH(K$1&amp;"|"&amp;$B35,'Data Annex'!$K$1:$K$4779,0),MATCH(K$2,'Data Annex'!$K$1:$BS$1,0)),"")</f>
        <v>0.25514290677979223</v>
      </c>
      <c r="L35" s="253">
        <f>IFERROR(INDEX('Data Annex'!$K$1:$BS$4779,MATCH(L$1&amp;"|"&amp;$B35,'Data Annex'!$K$1:$K$4779,0),MATCH(L$2,'Data Annex'!$K$1:$BS$1,0)),"")</f>
        <v>0.23125782119331176</v>
      </c>
      <c r="M35" s="254">
        <f>IFERROR(INDEX('Data Annex'!$K$1:$BS$4779,MATCH(M$1&amp;"|"&amp;$B35,'Data Annex'!$K$1:$K$4779,0),MATCH(M$2,'Data Annex'!$K$1:$BS$1,0)),"")</f>
        <v>0.31482488576496137</v>
      </c>
      <c r="N35" s="373">
        <f>IFERROR(INDEX('Data Annex'!$K$1:$BS$4779,MATCH(N$1&amp;"|"&amp;$B35,'Data Annex'!$K$1:$K$4779,0),MATCH(N$2,'Data Annex'!$K$1:$BS$1,0)),"")</f>
        <v>5.1643096539251473E-3</v>
      </c>
      <c r="O35" s="373">
        <f>IFERROR(INDEX('Data Annex'!$K$1:$BS$4779,MATCH(O$1&amp;"|"&amp;$B35,'Data Annex'!$K$1:$K$4779,0),MATCH(O$2,'Data Annex'!$K$1:$BS$1,0)),"")</f>
        <v>4.8277656598036817E-3</v>
      </c>
      <c r="P35" s="374">
        <f>IFERROR(INDEX('Data Annex'!$K$1:$BS$4779,MATCH(P$1&amp;"|"&amp;$B35,'Data Annex'!$K$1:$K$4779,0),MATCH(P$2,'Data Annex'!$K$1:$BS$1,0)),"")</f>
        <v>6.0956166853973134E-3</v>
      </c>
      <c r="Q35"/>
    </row>
    <row r="36" spans="1:17" s="378" customFormat="1" ht="18.75" customHeight="1">
      <c r="A36" s="10">
        <v>25</v>
      </c>
      <c r="B36" s="1" t="s">
        <v>29</v>
      </c>
      <c r="C36"/>
      <c r="D36" s="204" t="s">
        <v>29</v>
      </c>
      <c r="E36" s="247">
        <f>IFERROR(INDEX('Data Annex'!$K$1:$BS$4779,MATCH(E$1&amp;"|"&amp;$B36,'Data Annex'!$K$1:$K$4779,0),MATCH(E$2,'Data Annex'!$K$1:$BS$1,0)),"")</f>
        <v>15.947445603192632</v>
      </c>
      <c r="F36" s="247">
        <f>IFERROR(INDEX('Data Annex'!$K$1:$BS$4779,MATCH(F$1&amp;"|"&amp;$B36,'Data Annex'!$K$1:$K$4779,0),MATCH(F$2,'Data Annex'!$K$1:$BS$1,0)),"")</f>
        <v>16.700384800824374</v>
      </c>
      <c r="G36" s="248">
        <f>IFERROR(INDEX('Data Annex'!$K$1:$BS$4779,MATCH(G$1&amp;"|"&amp;$B36,'Data Annex'!$K$1:$K$4779,0),MATCH(G$2,'Data Annex'!$K$1:$BS$1,0)),"")</f>
        <v>17.318742989368324</v>
      </c>
      <c r="H36" s="371">
        <f>IFERROR(INDEX('Data Annex'!$K$1:$BS$4779,MATCH(H$1&amp;"|"&amp;$B36,'Data Annex'!$K$1:$K$4779,0),MATCH(H$2,'Data Annex'!$K$1:$BS$1,0)),"")</f>
        <v>0.19333614017525297</v>
      </c>
      <c r="I36" s="371">
        <f>IFERROR(INDEX('Data Annex'!$K$1:$BS$4779,MATCH(I$1&amp;"|"&amp;$B36,'Data Annex'!$K$1:$K$4779,0),MATCH(I$2,'Data Annex'!$K$1:$BS$1,0)),"")</f>
        <v>0.20049902851754897</v>
      </c>
      <c r="J36" s="372">
        <f>IFERROR(INDEX('Data Annex'!$K$1:$BS$4779,MATCH(J$1&amp;"|"&amp;$B36,'Data Annex'!$K$1:$K$4779,0),MATCH(J$2,'Data Annex'!$K$1:$BS$1,0)),"")</f>
        <v>0.19288260545645383</v>
      </c>
      <c r="K36" s="249">
        <f>IFERROR(INDEX('Data Annex'!$K$1:$BS$4779,MATCH(K$1&amp;"|"&amp;$B36,'Data Annex'!$K$1:$K$4779,0),MATCH(K$2,'Data Annex'!$K$1:$BS$1,0)),"")</f>
        <v>0.55680816013000001</v>
      </c>
      <c r="L36" s="249">
        <f>IFERROR(INDEX('Data Annex'!$K$1:$BS$4779,MATCH(L$1&amp;"|"&amp;$B36,'Data Annex'!$K$1:$K$4779,0),MATCH(L$2,'Data Annex'!$K$1:$BS$1,0)),"")</f>
        <v>0.49804959045000002</v>
      </c>
      <c r="M36" s="250">
        <f>IFERROR(INDEX('Data Annex'!$K$1:$BS$4779,MATCH(M$1&amp;"|"&amp;$B36,'Data Annex'!$K$1:$K$4779,0),MATCH(M$2,'Data Annex'!$K$1:$BS$1,0)),"")</f>
        <v>0.44800454294999997</v>
      </c>
      <c r="N36" s="371">
        <f>IFERROR(INDEX('Data Annex'!$K$1:$BS$4779,MATCH(N$1&amp;"|"&amp;$B36,'Data Annex'!$K$1:$K$4779,0),MATCH(N$2,'Data Annex'!$K$1:$BS$1,0)),"")</f>
        <v>3.4915194193766597E-2</v>
      </c>
      <c r="O36" s="371">
        <f>IFERROR(INDEX('Data Annex'!$K$1:$BS$4779,MATCH(O$1&amp;"|"&amp;$B36,'Data Annex'!$K$1:$K$4779,0),MATCH(O$2,'Data Annex'!$K$1:$BS$1,0)),"")</f>
        <v>2.9822641597181343E-2</v>
      </c>
      <c r="P36" s="372">
        <f>IFERROR(INDEX('Data Annex'!$K$1:$BS$4779,MATCH(P$1&amp;"|"&amp;$B36,'Data Annex'!$K$1:$K$4779,0),MATCH(P$2,'Data Annex'!$K$1:$BS$1,0)),"")</f>
        <v>2.5868190504647032E-2</v>
      </c>
      <c r="Q36"/>
    </row>
    <row r="37" spans="1:17" s="378" customFormat="1" ht="18.75" customHeight="1">
      <c r="A37" s="10">
        <v>26</v>
      </c>
      <c r="B37" s="1" t="s">
        <v>30</v>
      </c>
      <c r="C37"/>
      <c r="D37" s="204" t="s">
        <v>30</v>
      </c>
      <c r="E37" s="251">
        <f>IFERROR(INDEX('Data Annex'!$K$1:$BS$4779,MATCH(E$1&amp;"|"&amp;$B37,'Data Annex'!$K$1:$K$4779,0),MATCH(E$2,'Data Annex'!$K$1:$BS$1,0)),"")</f>
        <v>7.7217261236638812</v>
      </c>
      <c r="F37" s="251">
        <f>IFERROR(INDEX('Data Annex'!$K$1:$BS$4779,MATCH(F$1&amp;"|"&amp;$B37,'Data Annex'!$K$1:$K$4779,0),MATCH(F$2,'Data Annex'!$K$1:$BS$1,0)),"")</f>
        <v>8.1165122944700006</v>
      </c>
      <c r="G37" s="252">
        <f>IFERROR(INDEX('Data Annex'!$K$1:$BS$4779,MATCH(G$1&amp;"|"&amp;$B37,'Data Annex'!$K$1:$K$4779,0),MATCH(G$2,'Data Annex'!$K$1:$BS$1,0)),"")</f>
        <v>8.1112042238599997</v>
      </c>
      <c r="H37" s="373">
        <f>IFERROR(INDEX('Data Annex'!$K$1:$BS$4779,MATCH(H$1&amp;"|"&amp;$B37,'Data Annex'!$K$1:$K$4779,0),MATCH(H$2,'Data Annex'!$K$1:$BS$1,0)),"")</f>
        <v>0.11486365392472436</v>
      </c>
      <c r="I37" s="373">
        <f>IFERROR(INDEX('Data Annex'!$K$1:$BS$4779,MATCH(I$1&amp;"|"&amp;$B37,'Data Annex'!$K$1:$K$4779,0),MATCH(I$2,'Data Annex'!$K$1:$BS$1,0)),"")</f>
        <v>0.12273655441625168</v>
      </c>
      <c r="J37" s="374">
        <f>IFERROR(INDEX('Data Annex'!$K$1:$BS$4779,MATCH(J$1&amp;"|"&amp;$B37,'Data Annex'!$K$1:$K$4779,0),MATCH(J$2,'Data Annex'!$K$1:$BS$1,0)),"")</f>
        <v>0.1228954981970814</v>
      </c>
      <c r="K37" s="253">
        <f>IFERROR(INDEX('Data Annex'!$K$1:$BS$4779,MATCH(K$1&amp;"|"&amp;$B37,'Data Annex'!$K$1:$K$4779,0),MATCH(K$2,'Data Annex'!$K$1:$BS$1,0)),"")</f>
        <v>0.37035135536000002</v>
      </c>
      <c r="L37" s="253">
        <f>IFERROR(INDEX('Data Annex'!$K$1:$BS$4779,MATCH(L$1&amp;"|"&amp;$B37,'Data Annex'!$K$1:$K$4779,0),MATCH(L$2,'Data Annex'!$K$1:$BS$1,0)),"")</f>
        <v>0.30672780998999999</v>
      </c>
      <c r="M37" s="254">
        <f>IFERROR(INDEX('Data Annex'!$K$1:$BS$4779,MATCH(M$1&amp;"|"&amp;$B37,'Data Annex'!$K$1:$K$4779,0),MATCH(M$2,'Data Annex'!$K$1:$BS$1,0)),"")</f>
        <v>0.29004303363</v>
      </c>
      <c r="N37" s="373">
        <f>IFERROR(INDEX('Data Annex'!$K$1:$BS$4779,MATCH(N$1&amp;"|"&amp;$B37,'Data Annex'!$K$1:$K$4779,0),MATCH(N$2,'Data Annex'!$K$1:$BS$1,0)),"")</f>
        <v>4.7962249557780487E-2</v>
      </c>
      <c r="O37" s="373">
        <f>IFERROR(INDEX('Data Annex'!$K$1:$BS$4779,MATCH(O$1&amp;"|"&amp;$B37,'Data Annex'!$K$1:$K$4779,0),MATCH(O$2,'Data Annex'!$K$1:$BS$1,0)),"")</f>
        <v>3.7790592666135922E-2</v>
      </c>
      <c r="P37" s="374">
        <f>IFERROR(INDEX('Data Annex'!$K$1:$BS$4779,MATCH(P$1&amp;"|"&amp;$B37,'Data Annex'!$K$1:$K$4779,0),MATCH(P$2,'Data Annex'!$K$1:$BS$1,0)),"")</f>
        <v>3.5758319680425074E-2</v>
      </c>
      <c r="Q37"/>
    </row>
    <row r="38" spans="1:17" s="378" customFormat="1" ht="18.75" customHeight="1">
      <c r="A38" s="10">
        <v>27</v>
      </c>
      <c r="B38" s="1" t="s">
        <v>100</v>
      </c>
      <c r="C38"/>
      <c r="D38" s="204" t="s">
        <v>100</v>
      </c>
      <c r="E38" s="247">
        <f>IFERROR(INDEX('Data Annex'!$K$1:$BS$4779,MATCH(E$1&amp;"|"&amp;$B38,'Data Annex'!$K$1:$K$4779,0),MATCH(E$2,'Data Annex'!$K$1:$BS$1,0)),"")</f>
        <v>3.7388414565780512</v>
      </c>
      <c r="F38" s="247">
        <f>IFERROR(INDEX('Data Annex'!$K$1:$BS$4779,MATCH(F$1&amp;"|"&amp;$B38,'Data Annex'!$K$1:$K$4779,0),MATCH(F$2,'Data Annex'!$K$1:$BS$1,0)),"")</f>
        <v>4.0586489805581607</v>
      </c>
      <c r="G38" s="248">
        <f>IFERROR(INDEX('Data Annex'!$K$1:$BS$4779,MATCH(G$1&amp;"|"&amp;$B38,'Data Annex'!$K$1:$K$4779,0),MATCH(G$2,'Data Annex'!$K$1:$BS$1,0)),"")</f>
        <v>4.1707911326743234</v>
      </c>
      <c r="H38" s="371">
        <f>IFERROR(INDEX('Data Annex'!$K$1:$BS$4779,MATCH(H$1&amp;"|"&amp;$B38,'Data Annex'!$K$1:$K$4779,0),MATCH(H$2,'Data Annex'!$K$1:$BS$1,0)),"")</f>
        <v>0.10660047719542429</v>
      </c>
      <c r="I38" s="371">
        <f>IFERROR(INDEX('Data Annex'!$K$1:$BS$4779,MATCH(I$1&amp;"|"&amp;$B38,'Data Annex'!$K$1:$K$4779,0),MATCH(I$2,'Data Annex'!$K$1:$BS$1,0)),"")</f>
        <v>0.1104782119406041</v>
      </c>
      <c r="J38" s="372">
        <f>IFERROR(INDEX('Data Annex'!$K$1:$BS$4779,MATCH(J$1&amp;"|"&amp;$B38,'Data Annex'!$K$1:$K$4779,0),MATCH(J$2,'Data Annex'!$K$1:$BS$1,0)),"")</f>
        <v>0.11458620994271219</v>
      </c>
      <c r="K38" s="249">
        <f>IFERROR(INDEX('Data Annex'!$K$1:$BS$4779,MATCH(K$1&amp;"|"&amp;$B38,'Data Annex'!$K$1:$K$4779,0),MATCH(K$2,'Data Annex'!$K$1:$BS$1,0)),"")</f>
        <v>9.2005503865843524E-2</v>
      </c>
      <c r="L38" s="249">
        <f>IFERROR(INDEX('Data Annex'!$K$1:$BS$4779,MATCH(L$1&amp;"|"&amp;$B38,'Data Annex'!$K$1:$K$4779,0),MATCH(L$2,'Data Annex'!$K$1:$BS$1,0)),"")</f>
        <v>5.5356044028106038E-2</v>
      </c>
      <c r="M38" s="250">
        <f>IFERROR(INDEX('Data Annex'!$K$1:$BS$4779,MATCH(M$1&amp;"|"&amp;$B38,'Data Annex'!$K$1:$K$4779,0),MATCH(M$2,'Data Annex'!$K$1:$BS$1,0)),"")</f>
        <v>4.1074845879625732E-2</v>
      </c>
      <c r="N38" s="371">
        <f>IFERROR(INDEX('Data Annex'!$K$1:$BS$4779,MATCH(N$1&amp;"|"&amp;$B38,'Data Annex'!$K$1:$K$4779,0),MATCH(N$2,'Data Annex'!$K$1:$BS$1,0)),"")</f>
        <v>2.4608024954888275E-2</v>
      </c>
      <c r="O38" s="371">
        <f>IFERROR(INDEX('Data Annex'!$K$1:$BS$4779,MATCH(O$1&amp;"|"&amp;$B38,'Data Annex'!$K$1:$K$4779,0),MATCH(O$2,'Data Annex'!$K$1:$BS$1,0)),"")</f>
        <v>1.3639032173827774E-2</v>
      </c>
      <c r="P38" s="372">
        <f>IFERROR(INDEX('Data Annex'!$K$1:$BS$4779,MATCH(P$1&amp;"|"&amp;$B38,'Data Annex'!$K$1:$K$4779,0),MATCH(P$2,'Data Annex'!$K$1:$BS$1,0)),"")</f>
        <v>9.8482145408438203E-3</v>
      </c>
      <c r="Q38"/>
    </row>
    <row r="39" spans="1:17" s="378" customFormat="1" ht="18.75" customHeight="1">
      <c r="A39" s="2">
        <v>28</v>
      </c>
      <c r="B39" s="1" t="s">
        <v>31</v>
      </c>
      <c r="C39"/>
      <c r="D39" s="204" t="s">
        <v>31</v>
      </c>
      <c r="E39" s="251">
        <f>IFERROR(INDEX('Data Annex'!$K$1:$BS$4779,MATCH(E$1&amp;"|"&amp;$B39,'Data Annex'!$K$1:$K$4779,0),MATCH(E$2,'Data Annex'!$K$1:$BS$1,0)),"")</f>
        <v>148.99565192092214</v>
      </c>
      <c r="F39" s="251">
        <f>IFERROR(INDEX('Data Annex'!$K$1:$BS$4779,MATCH(F$1&amp;"|"&amp;$B39,'Data Annex'!$K$1:$K$4779,0),MATCH(F$2,'Data Annex'!$K$1:$BS$1,0)),"")</f>
        <v>143.28525649872279</v>
      </c>
      <c r="G39" s="252">
        <f>IFERROR(INDEX('Data Annex'!$K$1:$BS$4779,MATCH(G$1&amp;"|"&amp;$B39,'Data Annex'!$K$1:$K$4779,0),MATCH(G$2,'Data Annex'!$K$1:$BS$1,0)),"")</f>
        <v>150.07750779302933</v>
      </c>
      <c r="H39" s="373">
        <f>IFERROR(INDEX('Data Annex'!$K$1:$BS$4779,MATCH(H$1&amp;"|"&amp;$B39,'Data Annex'!$K$1:$K$4779,0),MATCH(H$2,'Data Annex'!$K$1:$BS$1,0)),"")</f>
        <v>0.56562565154665057</v>
      </c>
      <c r="I39" s="373">
        <f>IFERROR(INDEX('Data Annex'!$K$1:$BS$4779,MATCH(I$1&amp;"|"&amp;$B39,'Data Annex'!$K$1:$K$4779,0),MATCH(I$2,'Data Annex'!$K$1:$BS$1,0)),"")</f>
        <v>0.56856348340580476</v>
      </c>
      <c r="J39" s="374">
        <f>IFERROR(INDEX('Data Annex'!$K$1:$BS$4779,MATCH(J$1&amp;"|"&amp;$B39,'Data Annex'!$K$1:$K$4779,0),MATCH(J$2,'Data Annex'!$K$1:$BS$1,0)),"")</f>
        <v>0.59322627161450814</v>
      </c>
      <c r="K39" s="253">
        <f>IFERROR(INDEX('Data Annex'!$K$1:$BS$4779,MATCH(K$1&amp;"|"&amp;$B39,'Data Annex'!$K$1:$K$4779,0),MATCH(K$2,'Data Annex'!$K$1:$BS$1,0)),"")</f>
        <v>0.16065186228593714</v>
      </c>
      <c r="L39" s="253">
        <f>IFERROR(INDEX('Data Annex'!$K$1:$BS$4779,MATCH(L$1&amp;"|"&amp;$B39,'Data Annex'!$K$1:$K$4779,0),MATCH(L$2,'Data Annex'!$K$1:$BS$1,0)),"")</f>
        <v>0.24362433705677752</v>
      </c>
      <c r="M39" s="254">
        <f>IFERROR(INDEX('Data Annex'!$K$1:$BS$4779,MATCH(M$1&amp;"|"&amp;$B39,'Data Annex'!$K$1:$K$4779,0),MATCH(M$2,'Data Annex'!$K$1:$BS$1,0)),"")</f>
        <v>0.57872131302347563</v>
      </c>
      <c r="N39" s="373">
        <f>IFERROR(INDEX('Data Annex'!$K$1:$BS$4779,MATCH(N$1&amp;"|"&amp;$B39,'Data Annex'!$K$1:$K$4779,0),MATCH(N$2,'Data Annex'!$K$1:$BS$1,0)),"")</f>
        <v>1.0782318827075664E-3</v>
      </c>
      <c r="O39" s="373">
        <f>IFERROR(INDEX('Data Annex'!$K$1:$BS$4779,MATCH(O$1&amp;"|"&amp;$B39,'Data Annex'!$K$1:$K$4779,0),MATCH(O$2,'Data Annex'!$K$1:$BS$1,0)),"")</f>
        <v>1.7002749829948427E-3</v>
      </c>
      <c r="P39" s="374">
        <f>IFERROR(INDEX('Data Annex'!$K$1:$BS$4779,MATCH(P$1&amp;"|"&amp;$B39,'Data Annex'!$K$1:$K$4779,0),MATCH(P$2,'Data Annex'!$K$1:$BS$1,0)),"")</f>
        <v>3.8561495425522758E-3</v>
      </c>
      <c r="Q39"/>
    </row>
    <row r="40" spans="1:17" s="378" customFormat="1" ht="18.75" customHeight="1">
      <c r="A40" s="10">
        <v>29</v>
      </c>
      <c r="B40" s="1" t="s">
        <v>32</v>
      </c>
      <c r="C40"/>
      <c r="D40" s="204" t="s">
        <v>32</v>
      </c>
      <c r="E40" s="247">
        <f>IFERROR(INDEX('Data Annex'!$K$1:$BS$4779,MATCH(E$1&amp;"|"&amp;$B40,'Data Annex'!$K$1:$K$4779,0),MATCH(E$2,'Data Annex'!$K$1:$BS$1,0)),"")</f>
        <v>0.98087471981562302</v>
      </c>
      <c r="F40" s="247">
        <f>IFERROR(INDEX('Data Annex'!$K$1:$BS$4779,MATCH(F$1&amp;"|"&amp;$B40,'Data Annex'!$K$1:$K$4779,0),MATCH(F$2,'Data Annex'!$K$1:$BS$1,0)),"")</f>
        <v>0.98206753476522479</v>
      </c>
      <c r="G40" s="248">
        <f>IFERROR(INDEX('Data Annex'!$K$1:$BS$4779,MATCH(G$1&amp;"|"&amp;$B40,'Data Annex'!$K$1:$K$4779,0),MATCH(G$2,'Data Annex'!$K$1:$BS$1,0)),"")</f>
        <v>0.97441043204446176</v>
      </c>
      <c r="H40" s="371">
        <f>IFERROR(INDEX('Data Annex'!$K$1:$BS$4779,MATCH(H$1&amp;"|"&amp;$B40,'Data Annex'!$K$1:$K$4779,0),MATCH(H$2,'Data Annex'!$K$1:$BS$1,0)),"")</f>
        <v>9.6151917397561043E-2</v>
      </c>
      <c r="I40" s="371">
        <f>IFERROR(INDEX('Data Annex'!$K$1:$BS$4779,MATCH(I$1&amp;"|"&amp;$B40,'Data Annex'!$K$1:$K$4779,0),MATCH(I$2,'Data Annex'!$K$1:$BS$1,0)),"")</f>
        <v>9.7916737030327078E-2</v>
      </c>
      <c r="J40" s="372">
        <f>IFERROR(INDEX('Data Annex'!$K$1:$BS$4779,MATCH(J$1&amp;"|"&amp;$B40,'Data Annex'!$K$1:$K$4779,0),MATCH(J$2,'Data Annex'!$K$1:$BS$1,0)),"")</f>
        <v>0.10198905164178045</v>
      </c>
      <c r="K40" s="249">
        <f>IFERROR(INDEX('Data Annex'!$K$1:$BS$4779,MATCH(K$1&amp;"|"&amp;$B40,'Data Annex'!$K$1:$K$4779,0),MATCH(K$2,'Data Annex'!$K$1:$BS$1,0)),"")</f>
        <v>1.5958066103339736E-2</v>
      </c>
      <c r="L40" s="249">
        <f>IFERROR(INDEX('Data Annex'!$K$1:$BS$4779,MATCH(L$1&amp;"|"&amp;$B40,'Data Annex'!$K$1:$K$4779,0),MATCH(L$2,'Data Annex'!$K$1:$BS$1,0)),"")</f>
        <v>4.989797052759949E-3</v>
      </c>
      <c r="M40" s="250">
        <f>IFERROR(INDEX('Data Annex'!$K$1:$BS$4779,MATCH(M$1&amp;"|"&amp;$B40,'Data Annex'!$K$1:$K$4779,0),MATCH(M$2,'Data Annex'!$K$1:$BS$1,0)),"")</f>
        <v>3.0573409468861016E-3</v>
      </c>
      <c r="N40" s="371">
        <f>IFERROR(INDEX('Data Annex'!$K$1:$BS$4779,MATCH(N$1&amp;"|"&amp;$B40,'Data Annex'!$K$1:$K$4779,0),MATCH(N$2,'Data Annex'!$K$1:$BS$1,0)),"")</f>
        <v>1.6269219484359231E-2</v>
      </c>
      <c r="O40" s="371">
        <f>IFERROR(INDEX('Data Annex'!$K$1:$BS$4779,MATCH(O$1&amp;"|"&amp;$B40,'Data Annex'!$K$1:$K$4779,0),MATCH(O$2,'Data Annex'!$K$1:$BS$1,0)),"")</f>
        <v>5.0809103000770935E-3</v>
      </c>
      <c r="P40" s="372">
        <f>IFERROR(INDEX('Data Annex'!$K$1:$BS$4779,MATCH(P$1&amp;"|"&amp;$B40,'Data Annex'!$K$1:$K$4779,0),MATCH(P$2,'Data Annex'!$K$1:$BS$1,0)),"")</f>
        <v>3.137631583511821E-3</v>
      </c>
      <c r="Q40"/>
    </row>
    <row r="41" spans="1:17" s="378" customFormat="1" ht="18.75" customHeight="1" thickBot="1">
      <c r="A41" s="10">
        <v>30</v>
      </c>
      <c r="B41" s="1" t="s">
        <v>93</v>
      </c>
      <c r="C41"/>
      <c r="D41" s="204" t="s">
        <v>93</v>
      </c>
      <c r="E41" s="251">
        <f>IFERROR(INDEX('Data Annex'!$K$1:$BS$4779,MATCH(E$1&amp;"|"&amp;$B41,'Data Annex'!$K$1:$K$4779,0),MATCH(E$2,'Data Annex'!$K$1:$BS$1,0)),"")</f>
        <v>5.307561278862754</v>
      </c>
      <c r="F41" s="251">
        <f>IFERROR(INDEX('Data Annex'!$K$1:$BS$4779,MATCH(F$1&amp;"|"&amp;$B41,'Data Annex'!$K$1:$K$4779,0),MATCH(F$2,'Data Annex'!$K$1:$BS$1,0)),"")</f>
        <v>5.4222913738213219</v>
      </c>
      <c r="G41" s="252">
        <f>IFERROR(INDEX('Data Annex'!$K$1:$BS$4779,MATCH(G$1&amp;"|"&amp;$B41,'Data Annex'!$K$1:$K$4779,0),MATCH(G$2,'Data Annex'!$K$1:$BS$1,0)),"")</f>
        <v>5.4565465918886096</v>
      </c>
      <c r="H41" s="373">
        <f>IFERROR(INDEX('Data Annex'!$K$1:$BS$4779,MATCH(H$1&amp;"|"&amp;$B41,'Data Annex'!$K$1:$K$4779,0),MATCH(H$2,'Data Annex'!$K$1:$BS$1,0)),"")</f>
        <v>0.19122049861643239</v>
      </c>
      <c r="I41" s="373">
        <f>IFERROR(INDEX('Data Annex'!$K$1:$BS$4779,MATCH(I$1&amp;"|"&amp;$B41,'Data Annex'!$K$1:$K$4779,0),MATCH(I$2,'Data Annex'!$K$1:$BS$1,0)),"")</f>
        <v>0.19109320265139201</v>
      </c>
      <c r="J41" s="374">
        <f>IFERROR(INDEX('Data Annex'!$K$1:$BS$4779,MATCH(J$1&amp;"|"&amp;$B41,'Data Annex'!$K$1:$K$4779,0),MATCH(J$2,'Data Annex'!$K$1:$BS$1,0)),"")</f>
        <v>0.1918912512408644</v>
      </c>
      <c r="K41" s="253">
        <f>IFERROR(INDEX('Data Annex'!$K$1:$BS$4779,MATCH(K$1&amp;"|"&amp;$B41,'Data Annex'!$K$1:$K$4779,0),MATCH(K$2,'Data Annex'!$K$1:$BS$1,0)),"")</f>
        <v>1.9338496043260909E-2</v>
      </c>
      <c r="L41" s="253">
        <f>IFERROR(INDEX('Data Annex'!$K$1:$BS$4779,MATCH(L$1&amp;"|"&amp;$B41,'Data Annex'!$K$1:$K$4779,0),MATCH(L$2,'Data Annex'!$K$1:$BS$1,0)),"")</f>
        <v>4.1317394951373571E-2</v>
      </c>
      <c r="M41" s="254">
        <f>IFERROR(INDEX('Data Annex'!$K$1:$BS$4779,MATCH(M$1&amp;"|"&amp;$B41,'Data Annex'!$K$1:$K$4779,0),MATCH(M$2,'Data Annex'!$K$1:$BS$1,0)),"")</f>
        <v>4.6104097490000003E-2</v>
      </c>
      <c r="N41" s="373">
        <f>IFERROR(INDEX('Data Annex'!$K$1:$BS$4779,MATCH(N$1&amp;"|"&amp;$B41,'Data Annex'!$K$1:$K$4779,0),MATCH(N$2,'Data Annex'!$K$1:$BS$1,0)),"")</f>
        <v>3.6435747092126935E-3</v>
      </c>
      <c r="O41" s="373">
        <f>IFERROR(INDEX('Data Annex'!$K$1:$BS$4779,MATCH(O$1&amp;"|"&amp;$B41,'Data Annex'!$K$1:$K$4779,0),MATCH(O$2,'Data Annex'!$K$1:$BS$1,0)),"")</f>
        <v>7.6199141844078772E-3</v>
      </c>
      <c r="P41" s="374">
        <f>IFERROR(INDEX('Data Annex'!$K$1:$BS$4779,MATCH(P$1&amp;"|"&amp;$B41,'Data Annex'!$K$1:$K$4779,0),MATCH(P$2,'Data Annex'!$K$1:$BS$1,0)),"")</f>
        <v>8.4493180280977923E-3</v>
      </c>
      <c r="Q41"/>
    </row>
    <row r="42" spans="1:17" s="378" customFormat="1" ht="18.75" customHeight="1" thickBot="1">
      <c r="A42" s="169">
        <v>99</v>
      </c>
      <c r="B42" s="184" t="s">
        <v>34</v>
      </c>
      <c r="C42"/>
      <c r="D42" s="143" t="s">
        <v>4546</v>
      </c>
      <c r="E42" s="185">
        <f>IFERROR(INDEX('Data Annex'!$K$1:$BS$4779,MATCH(E$1&amp;"|"&amp;$B42,'Data Annex'!$K$1:$K$4779,0),MATCH(E$2,'Data Annex'!$K$1:$BS$1,0)),"")</f>
        <v>1234.1514232343045</v>
      </c>
      <c r="F42" s="185">
        <f>IFERROR(INDEX('Data Annex'!$K$1:$BS$4779,MATCH(F$1&amp;"|"&amp;$B42,'Data Annex'!$K$1:$K$4779,0),MATCH(F$2,'Data Annex'!$K$1:$BS$1,0)),"")</f>
        <v>1230.8123055818064</v>
      </c>
      <c r="G42" s="186">
        <f>IFERROR(INDEX('Data Annex'!$K$1:$BS$4779,MATCH(G$1&amp;"|"&amp;$B42,'Data Annex'!$K$1:$K$4779,0),MATCH(G$2,'Data Annex'!$K$1:$BS$1,0)),"")</f>
        <v>1244.8359218846056</v>
      </c>
      <c r="H42" s="375">
        <f>IFERROR(INDEX('Data Annex'!$K$1:$BS$4779,MATCH(H$1&amp;"|"&amp;$B42,'Data Annex'!$K$1:$K$4779,0),MATCH(H$2,'Data Annex'!$K$1:$BS$1,0)),"")</f>
        <v>0.26480206822355407</v>
      </c>
      <c r="I42" s="375">
        <f>IFERROR(INDEX('Data Annex'!$K$1:$BS$4779,MATCH(I$1&amp;"|"&amp;$B42,'Data Annex'!$K$1:$K$4779,0),MATCH(I$2,'Data Annex'!$K$1:$BS$1,0)),"")</f>
        <v>0.26613625443803185</v>
      </c>
      <c r="J42" s="376">
        <f>IFERROR(INDEX('Data Annex'!$K$1:$BS$4779,MATCH(J$1&amp;"|"&amp;$B42,'Data Annex'!$K$1:$K$4779,0),MATCH(J$2,'Data Annex'!$K$1:$BS$1,0)),"")</f>
        <v>0.26832361948064631</v>
      </c>
      <c r="K42" s="187">
        <f>IFERROR(INDEX('Data Annex'!$K$1:$BS$4779,MATCH(K$1&amp;"|"&amp;$B42,'Data Annex'!$K$1:$K$4779,0),MATCH(K$2,'Data Annex'!$K$1:$BS$1,0)),"")</f>
        <v>21.230803169561277</v>
      </c>
      <c r="L42" s="187">
        <f>IFERROR(INDEX('Data Annex'!$K$1:$BS$4779,MATCH(L$1&amp;"|"&amp;$B42,'Data Annex'!$K$1:$K$4779,0),MATCH(L$2,'Data Annex'!$K$1:$BS$1,0)),"")</f>
        <v>23.84937720322522</v>
      </c>
      <c r="M42" s="175">
        <f>IFERROR(INDEX('Data Annex'!$K$1:$BS$4779,MATCH(M$1&amp;"|"&amp;$B42,'Data Annex'!$K$1:$K$4779,0),MATCH(M$2,'Data Annex'!$K$1:$BS$1,0)),"")</f>
        <v>27.568899874794365</v>
      </c>
      <c r="N42" s="375">
        <f>IFERROR(INDEX('Data Annex'!$K$1:$BS$4779,MATCH(N$1&amp;"|"&amp;$B42,'Data Annex'!$K$1:$K$4779,0),MATCH(N$2,'Data Annex'!$K$1:$BS$1,0)),"")</f>
        <v>1.7202753867853859E-2</v>
      </c>
      <c r="O42" s="375">
        <f>IFERROR(INDEX('Data Annex'!$K$1:$BS$4779,MATCH(O$1&amp;"|"&amp;$B42,'Data Annex'!$K$1:$K$4779,0),MATCH(O$2,'Data Annex'!$K$1:$BS$1,0)),"")</f>
        <v>1.9376940817919099E-2</v>
      </c>
      <c r="P42" s="376">
        <f>IFERROR(INDEX('Data Annex'!$K$1:$BS$4779,MATCH(P$1&amp;"|"&amp;$B42,'Data Annex'!$K$1:$K$4779,0),MATCH(P$2,'Data Annex'!$K$1:$BS$1,0)),"")</f>
        <v>2.2146613372995162E-2</v>
      </c>
      <c r="Q42"/>
    </row>
    <row r="43" spans="1:17" s="378" customFormat="1" ht="51.75" customHeight="1" thickBot="1">
      <c r="A43" s="169"/>
      <c r="B43" s="184" t="s">
        <v>5585</v>
      </c>
      <c r="C43"/>
      <c r="D43" s="368" t="s">
        <v>5592</v>
      </c>
      <c r="E43" s="185">
        <f>IFERROR(INDEX('Data Annex'!$K$1:$BS$4779,MATCH(E$1&amp;"|"&amp;$B43,'Data Annex'!$K$1:$K$4779,0),MATCH(E$2,'Data Annex'!$K$1:$BS$1,0)),"")</f>
        <v>172.47621268151633</v>
      </c>
      <c r="F43" s="185">
        <f>IFERROR(INDEX('Data Annex'!$K$1:$BS$4779,MATCH(F$1&amp;"|"&amp;$B43,'Data Annex'!$K$1:$K$4779,0),MATCH(F$2,'Data Annex'!$K$1:$BS$1,0)),"")</f>
        <v>182.58210443599049</v>
      </c>
      <c r="G43" s="186">
        <f>IFERROR(INDEX('Data Annex'!$K$1:$BS$4779,MATCH(G$1&amp;"|"&amp;$B43,'Data Annex'!$K$1:$K$4779,0),MATCH(G$2,'Data Annex'!$K$1:$BS$1,0)),"")</f>
        <v>178.84222837590423</v>
      </c>
      <c r="H43" s="375">
        <f>IFERROR(INDEX('Data Annex'!$K$1:$BS$4779,MATCH(H$1&amp;"|"&amp;$B43,'Data Annex'!$K$1:$K$4779,0),MATCH(H$2,'Data Annex'!$K$1:$BS$1,0)),"")</f>
        <v>0.13063585946818002</v>
      </c>
      <c r="I43" s="375">
        <f>IFERROR(INDEX('Data Annex'!$K$1:$BS$4779,MATCH(I$1&amp;"|"&amp;$B43,'Data Annex'!$K$1:$K$4779,0),MATCH(I$2,'Data Annex'!$K$1:$BS$1,0)),"")</f>
        <v>0.13775315278768124</v>
      </c>
      <c r="J43" s="376">
        <f>IFERROR(INDEX('Data Annex'!$K$1:$BS$4779,MATCH(J$1&amp;"|"&amp;$B43,'Data Annex'!$K$1:$K$4779,0),MATCH(J$2,'Data Annex'!$K$1:$BS$1,0)),"")</f>
        <v>0.13719537708755583</v>
      </c>
      <c r="K43" s="187">
        <f>IFERROR(INDEX('Data Annex'!$K$1:$BS$4779,MATCH(K$1&amp;"|"&amp;$B43,'Data Annex'!$K$1:$K$4779,0),MATCH(K$2,'Data Annex'!$K$1:$BS$1,0)),"")</f>
        <v>4.9011976124058352</v>
      </c>
      <c r="L43" s="187">
        <f>IFERROR(INDEX('Data Annex'!$K$1:$BS$4779,MATCH(L$1&amp;"|"&amp;$B43,'Data Annex'!$K$1:$K$4779,0),MATCH(L$2,'Data Annex'!$K$1:$BS$1,0)),"")</f>
        <v>7.6454797960244409</v>
      </c>
      <c r="M43" s="175">
        <f>IFERROR(INDEX('Data Annex'!$K$1:$BS$4779,MATCH(M$1&amp;"|"&amp;$B43,'Data Annex'!$K$1:$K$4779,0),MATCH(M$2,'Data Annex'!$K$1:$BS$1,0)),"")</f>
        <v>9.1083280342262327</v>
      </c>
      <c r="N43" s="375">
        <f>IFERROR(INDEX('Data Annex'!$K$1:$BS$4779,MATCH(N$1&amp;"|"&amp;$B43,'Data Annex'!$K$1:$K$4779,0),MATCH(N$2,'Data Annex'!$K$1:$BS$1,0)),"")</f>
        <v>2.8416658368166266E-2</v>
      </c>
      <c r="O43" s="375">
        <f>IFERROR(INDEX('Data Annex'!$K$1:$BS$4779,MATCH(O$1&amp;"|"&amp;$B43,'Data Annex'!$K$1:$K$4779,0),MATCH(O$2,'Data Annex'!$K$1:$BS$1,0)),"")</f>
        <v>4.1874201305992668E-2</v>
      </c>
      <c r="P43" s="376">
        <f>IFERROR(INDEX('Data Annex'!$K$1:$BS$4779,MATCH(P$1&amp;"|"&amp;$B43,'Data Annex'!$K$1:$K$4779,0),MATCH(P$2,'Data Annex'!$K$1:$BS$1,0)),"")</f>
        <v>5.0929403625421477E-2</v>
      </c>
      <c r="Q43"/>
    </row>
    <row r="44" spans="1:17" s="378" customFormat="1" ht="18.75" customHeight="1">
      <c r="A44" s="2"/>
      <c r="B44" s="2"/>
      <c r="C44"/>
      <c r="D44" s="172"/>
      <c r="E44" s="370"/>
      <c r="F44" s="370"/>
      <c r="G44" s="370"/>
      <c r="H44" s="370"/>
      <c r="I44" s="370"/>
      <c r="J44" s="370"/>
      <c r="K44" s="370"/>
      <c r="L44" s="370"/>
      <c r="M44" s="370"/>
      <c r="N44" s="370"/>
      <c r="O44" s="370"/>
      <c r="P44" s="370"/>
      <c r="Q44"/>
    </row>
    <row r="45" spans="1:17" s="378" customFormat="1" ht="18.75" customHeight="1">
      <c r="A45" s="2"/>
      <c r="B45" s="2"/>
      <c r="C45"/>
      <c r="D45" s="2"/>
      <c r="E45" s="2" t="s">
        <v>5597</v>
      </c>
      <c r="F45" s="2" t="s">
        <v>5597</v>
      </c>
      <c r="G45" s="2" t="s">
        <v>5597</v>
      </c>
      <c r="H45" s="2" t="s">
        <v>5598</v>
      </c>
      <c r="I45" s="2" t="s">
        <v>5598</v>
      </c>
      <c r="J45" s="2" t="s">
        <v>5598</v>
      </c>
      <c r="K45" s="2" t="s">
        <v>5599</v>
      </c>
      <c r="L45" s="2" t="s">
        <v>5599</v>
      </c>
      <c r="M45" s="2" t="s">
        <v>5599</v>
      </c>
      <c r="N45" s="2" t="s">
        <v>5600</v>
      </c>
      <c r="O45" s="2" t="s">
        <v>5600</v>
      </c>
      <c r="P45" s="2" t="s">
        <v>5600</v>
      </c>
      <c r="Q45" s="2" t="s">
        <v>2798</v>
      </c>
    </row>
    <row r="46" spans="1:17" s="378" customFormat="1" ht="18.75" customHeight="1">
      <c r="A46" s="2"/>
      <c r="B46" s="2"/>
      <c r="C46"/>
      <c r="D46" s="2"/>
      <c r="E46" s="243">
        <f t="shared" ref="E46:Q46" si="1">TEXT(E$51,"YYYYMM")+0</f>
        <v>202212</v>
      </c>
      <c r="F46" s="243">
        <f t="shared" si="1"/>
        <v>202309</v>
      </c>
      <c r="G46" s="243">
        <f t="shared" si="1"/>
        <v>202312</v>
      </c>
      <c r="H46" s="243">
        <f t="shared" si="1"/>
        <v>202212</v>
      </c>
      <c r="I46" s="243">
        <f t="shared" si="1"/>
        <v>202309</v>
      </c>
      <c r="J46" s="243">
        <f t="shared" si="1"/>
        <v>202312</v>
      </c>
      <c r="K46" s="243">
        <f t="shared" si="1"/>
        <v>202212</v>
      </c>
      <c r="L46" s="243">
        <f t="shared" si="1"/>
        <v>202309</v>
      </c>
      <c r="M46" s="243">
        <f t="shared" si="1"/>
        <v>202312</v>
      </c>
      <c r="N46" s="243">
        <f t="shared" si="1"/>
        <v>202212</v>
      </c>
      <c r="O46" s="243">
        <f t="shared" si="1"/>
        <v>202309</v>
      </c>
      <c r="P46" s="243">
        <f t="shared" si="1"/>
        <v>202312</v>
      </c>
      <c r="Q46" s="243">
        <f t="shared" si="1"/>
        <v>190001</v>
      </c>
    </row>
    <row r="47" spans="1:17" s="378" customFormat="1" ht="18.75" customHeight="1">
      <c r="A47" s="2"/>
      <c r="B47" s="1"/>
      <c r="C47" s="171"/>
      <c r="D47" s="182"/>
      <c r="E47" s="596" t="s">
        <v>5586</v>
      </c>
      <c r="F47" s="596"/>
      <c r="G47" s="596"/>
      <c r="H47" s="596"/>
      <c r="I47" s="596"/>
      <c r="J47" s="597"/>
      <c r="K47" s="600" t="s">
        <v>5587</v>
      </c>
      <c r="L47" s="596"/>
      <c r="M47" s="596"/>
      <c r="N47" s="596"/>
      <c r="O47" s="596"/>
      <c r="P47" s="596"/>
      <c r="Q47"/>
    </row>
    <row r="48" spans="1:17" s="378" customFormat="1" ht="18.75" customHeight="1">
      <c r="A48" s="2"/>
      <c r="B48" s="2"/>
      <c r="C48" s="1"/>
      <c r="D48" s="182"/>
      <c r="E48" s="596"/>
      <c r="F48" s="596"/>
      <c r="G48" s="596"/>
      <c r="H48" s="596"/>
      <c r="I48" s="596"/>
      <c r="J48" s="597"/>
      <c r="K48" s="600"/>
      <c r="L48" s="596"/>
      <c r="M48" s="596"/>
      <c r="N48" s="596"/>
      <c r="O48" s="596"/>
      <c r="P48" s="596"/>
      <c r="Q48"/>
    </row>
    <row r="49" spans="1:17" s="378" customFormat="1" ht="18.75" customHeight="1">
      <c r="A49" s="2"/>
      <c r="B49" s="2"/>
      <c r="C49" s="1"/>
      <c r="D49" s="532" t="s">
        <v>5582</v>
      </c>
      <c r="E49" s="598"/>
      <c r="F49" s="598"/>
      <c r="G49" s="598"/>
      <c r="H49" s="598"/>
      <c r="I49" s="598"/>
      <c r="J49" s="599"/>
      <c r="K49" s="601"/>
      <c r="L49" s="598"/>
      <c r="M49" s="598"/>
      <c r="N49" s="598"/>
      <c r="O49" s="598"/>
      <c r="P49" s="598"/>
      <c r="Q49"/>
    </row>
    <row r="50" spans="1:17" s="378" customFormat="1" ht="69" customHeight="1">
      <c r="A50" s="2"/>
      <c r="B50" s="2"/>
      <c r="C50" s="1"/>
      <c r="D50" s="532"/>
      <c r="E50" s="593" t="s">
        <v>5601</v>
      </c>
      <c r="F50" s="593"/>
      <c r="G50" s="594"/>
      <c r="H50" s="592" t="s">
        <v>5583</v>
      </c>
      <c r="I50" s="593"/>
      <c r="J50" s="594"/>
      <c r="K50" s="592" t="s">
        <v>5601</v>
      </c>
      <c r="L50" s="593"/>
      <c r="M50" s="594"/>
      <c r="N50" s="592" t="s">
        <v>5584</v>
      </c>
      <c r="O50" s="593"/>
      <c r="P50" s="593"/>
      <c r="Q50"/>
    </row>
    <row r="51" spans="1:17" s="381" customFormat="1" ht="18.75" customHeight="1">
      <c r="A51" s="5"/>
      <c r="B51" s="5"/>
      <c r="C51" s="1"/>
      <c r="D51" s="177"/>
      <c r="E51" s="216">
        <f>EOMONTH($A$3,-12)</f>
        <v>44926</v>
      </c>
      <c r="F51" s="246">
        <f>EOMONTH($A$3,-3)</f>
        <v>45199</v>
      </c>
      <c r="G51" s="246">
        <f>EOMONTH($A$3,0)</f>
        <v>45291</v>
      </c>
      <c r="H51" s="216">
        <f>EOMONTH($A$3,-12)</f>
        <v>44926</v>
      </c>
      <c r="I51" s="216">
        <f>EOMONTH($A$3,-3)</f>
        <v>45199</v>
      </c>
      <c r="J51" s="217">
        <f>EOMONTH($A$3,0)</f>
        <v>45291</v>
      </c>
      <c r="K51" s="216">
        <f>EOMONTH($A$3,-12)</f>
        <v>44926</v>
      </c>
      <c r="L51" s="216">
        <f>EOMONTH($A$3,-3)</f>
        <v>45199</v>
      </c>
      <c r="M51" s="217">
        <f>EOMONTH($A$3,0)</f>
        <v>45291</v>
      </c>
      <c r="N51" s="216">
        <f>EOMONTH($A$3,-12)</f>
        <v>44926</v>
      </c>
      <c r="O51" s="216">
        <f>EOMONTH($A$3,-3)</f>
        <v>45199</v>
      </c>
      <c r="P51" s="217">
        <f>EOMONTH($A$3,0)</f>
        <v>45291</v>
      </c>
      <c r="Q51"/>
    </row>
    <row r="52" spans="1:17" s="378" customFormat="1" ht="18.75" customHeight="1">
      <c r="A52" s="2">
        <v>1</v>
      </c>
      <c r="B52" s="1" t="s">
        <v>13</v>
      </c>
      <c r="C52"/>
      <c r="D52" s="204" t="s">
        <v>13</v>
      </c>
      <c r="E52" s="247">
        <f>IFERROR(INDEX('Data Annex'!$K$1:$BS$4779,MATCH(E$45&amp;"|"&amp;$B52,'Data Annex'!$K$1:$K$4779,0),MATCH(E$46,'Data Annex'!$K$1:$BS$1,0)),"")</f>
        <v>11.875702706504573</v>
      </c>
      <c r="F52" s="247">
        <f>IFERROR(INDEX('Data Annex'!$K$1:$BS$4779,MATCH(F$45&amp;"|"&amp;$B52,'Data Annex'!$K$1:$K$4779,0),MATCH(F$46,'Data Annex'!$K$1:$BS$1,0)),"")</f>
        <v>12.522354077175116</v>
      </c>
      <c r="G52" s="248">
        <f>IFERROR(INDEX('Data Annex'!$K$1:$BS$4779,MATCH(G$45&amp;"|"&amp;$B52,'Data Annex'!$K$1:$K$4779,0),MATCH(G$46,'Data Annex'!$K$1:$BS$1,0)),"")</f>
        <v>12.526022415254795</v>
      </c>
      <c r="H52" s="371">
        <f>IFERROR(INDEX('Data Annex'!$K$1:$BS$4779,MATCH(H$45&amp;"|"&amp;$B52,'Data Annex'!$K$1:$K$4779,0),MATCH(H$46,'Data Annex'!$K$1:$BS$1,0)),"")</f>
        <v>9.4775517916756077E-2</v>
      </c>
      <c r="I52" s="371">
        <f>IFERROR(INDEX('Data Annex'!$K$1:$BS$4779,MATCH(I$45&amp;"|"&amp;$B52,'Data Annex'!$K$1:$K$4779,0),MATCH(I$46,'Data Annex'!$K$1:$BS$1,0)),"")</f>
        <v>9.705662518921572E-2</v>
      </c>
      <c r="J52" s="372">
        <f>IFERROR(INDEX('Data Annex'!$K$1:$BS$4779,MATCH(J$45&amp;"|"&amp;$B52,'Data Annex'!$K$1:$K$4779,0),MATCH(J$46,'Data Annex'!$K$1:$BS$1,0)),"")</f>
        <v>9.8014540054146074E-2</v>
      </c>
      <c r="K52" s="249">
        <f>IFERROR(INDEX('Data Annex'!$K$1:$BS$4779,MATCH(K$45&amp;"|"&amp;$B52,'Data Annex'!$K$1:$K$4779,0),MATCH(K$46,'Data Annex'!$K$1:$BS$1,0)),"")</f>
        <v>0.32229886902650146</v>
      </c>
      <c r="L52" s="249">
        <f>IFERROR(INDEX('Data Annex'!$K$1:$BS$4779,MATCH(L$45&amp;"|"&amp;$B52,'Data Annex'!$K$1:$K$4779,0),MATCH(L$46,'Data Annex'!$K$1:$BS$1,0)),"")</f>
        <v>0.33247121276830899</v>
      </c>
      <c r="M52" s="250">
        <f>IFERROR(INDEX('Data Annex'!$K$1:$BS$4779,MATCH(M$45&amp;"|"&amp;$B52,'Data Annex'!$K$1:$K$4779,0),MATCH(M$46,'Data Annex'!$K$1:$BS$1,0)),"")</f>
        <v>0.566865399369056</v>
      </c>
      <c r="N52" s="371">
        <f>IFERROR(INDEX('Data Annex'!$K$1:$BS$4779,MATCH(N$45&amp;"|"&amp;$B52,'Data Annex'!$K$1:$K$4779,0),MATCH(N$46,'Data Annex'!$K$1:$BS$1,0)),"")</f>
        <v>2.7139351412861792E-2</v>
      </c>
      <c r="O52" s="371">
        <f>IFERROR(INDEX('Data Annex'!$K$1:$BS$4779,MATCH(O$45&amp;"|"&amp;$B52,'Data Annex'!$K$1:$K$4779,0),MATCH(O$46,'Data Annex'!$K$1:$BS$1,0)),"")</f>
        <v>2.6550216574239394E-2</v>
      </c>
      <c r="P52" s="372">
        <f>IFERROR(INDEX('Data Annex'!$K$1:$BS$4779,MATCH(P$45&amp;"|"&amp;$B52,'Data Annex'!$K$1:$K$4779,0),MATCH(P$46,'Data Annex'!$K$1:$BS$1,0)),"")</f>
        <v>4.5255020354961199E-2</v>
      </c>
      <c r="Q52"/>
    </row>
    <row r="53" spans="1:17" s="378" customFormat="1" ht="18.75" customHeight="1">
      <c r="A53" s="2">
        <v>2</v>
      </c>
      <c r="B53" s="1" t="s">
        <v>14</v>
      </c>
      <c r="C53"/>
      <c r="D53" s="204" t="s">
        <v>14</v>
      </c>
      <c r="E53" s="251">
        <f>IFERROR(INDEX('Data Annex'!$K$1:$BS$4779,MATCH(E$45&amp;"|"&amp;$B53,'Data Annex'!$K$1:$K$4779,0),MATCH(E$46,'Data Annex'!$K$1:$BS$1,0)),"")</f>
        <v>21.622288421895377</v>
      </c>
      <c r="F53" s="251">
        <f>IFERROR(INDEX('Data Annex'!$K$1:$BS$4779,MATCH(F$45&amp;"|"&amp;$B53,'Data Annex'!$K$1:$K$4779,0),MATCH(F$46,'Data Annex'!$K$1:$BS$1,0)),"")</f>
        <v>22.641229096529997</v>
      </c>
      <c r="G53" s="252">
        <f>IFERROR(INDEX('Data Annex'!$K$1:$BS$4779,MATCH(G$45&amp;"|"&amp;$B53,'Data Annex'!$K$1:$K$4779,0),MATCH(G$46,'Data Annex'!$K$1:$BS$1,0)),"")</f>
        <v>22.776876425580006</v>
      </c>
      <c r="H53" s="373">
        <f>IFERROR(INDEX('Data Annex'!$K$1:$BS$4779,MATCH(H$45&amp;"|"&amp;$B53,'Data Annex'!$K$1:$K$4779,0),MATCH(H$46,'Data Annex'!$K$1:$BS$1,0)),"")</f>
        <v>0.1068996576717015</v>
      </c>
      <c r="I53" s="373">
        <f>IFERROR(INDEX('Data Annex'!$K$1:$BS$4779,MATCH(I$45&amp;"|"&amp;$B53,'Data Annex'!$K$1:$K$4779,0),MATCH(I$46,'Data Annex'!$K$1:$BS$1,0)),"")</f>
        <v>0.10986628064359127</v>
      </c>
      <c r="J53" s="374">
        <f>IFERROR(INDEX('Data Annex'!$K$1:$BS$4779,MATCH(J$45&amp;"|"&amp;$B53,'Data Annex'!$K$1:$K$4779,0),MATCH(J$46,'Data Annex'!$K$1:$BS$1,0)),"")</f>
        <v>0.10890724936921392</v>
      </c>
      <c r="K53" s="253">
        <f>IFERROR(INDEX('Data Annex'!$K$1:$BS$4779,MATCH(K$45&amp;"|"&amp;$B53,'Data Annex'!$K$1:$K$4779,0),MATCH(K$46,'Data Annex'!$K$1:$BS$1,0)),"")</f>
        <v>0.71644468134999995</v>
      </c>
      <c r="L53" s="253">
        <f>IFERROR(INDEX('Data Annex'!$K$1:$BS$4779,MATCH(L$45&amp;"|"&amp;$B53,'Data Annex'!$K$1:$K$4779,0),MATCH(L$46,'Data Annex'!$K$1:$BS$1,0)),"")</f>
        <v>0.74838071904000003</v>
      </c>
      <c r="M53" s="254">
        <f>IFERROR(INDEX('Data Annex'!$K$1:$BS$4779,MATCH(M$45&amp;"|"&amp;$B53,'Data Annex'!$K$1:$K$4779,0),MATCH(M$46,'Data Annex'!$K$1:$BS$1,0)),"")</f>
        <v>0.79628219669000011</v>
      </c>
      <c r="N53" s="373">
        <f>IFERROR(INDEX('Data Annex'!$K$1:$BS$4779,MATCH(N$45&amp;"|"&amp;$B53,'Data Annex'!$K$1:$K$4779,0),MATCH(N$46,'Data Annex'!$K$1:$BS$1,0)),"")</f>
        <v>3.3134544659227952E-2</v>
      </c>
      <c r="O53" s="373">
        <f>IFERROR(INDEX('Data Annex'!$K$1:$BS$4779,MATCH(O$45&amp;"|"&amp;$B53,'Data Annex'!$K$1:$K$4779,0),MATCH(O$46,'Data Annex'!$K$1:$BS$1,0)),"")</f>
        <v>3.3053891016662923E-2</v>
      </c>
      <c r="P53" s="374">
        <f>IFERROR(INDEX('Data Annex'!$K$1:$BS$4779,MATCH(P$45&amp;"|"&amp;$B53,'Data Annex'!$K$1:$K$4779,0),MATCH(P$46,'Data Annex'!$K$1:$BS$1,0)),"")</f>
        <v>3.4960114012636087E-2</v>
      </c>
      <c r="Q53"/>
    </row>
    <row r="54" spans="1:17" s="378" customFormat="1" ht="18.75" customHeight="1">
      <c r="A54" s="2">
        <v>3</v>
      </c>
      <c r="B54" s="1" t="s">
        <v>92</v>
      </c>
      <c r="C54"/>
      <c r="D54" s="204" t="s">
        <v>92</v>
      </c>
      <c r="E54" s="247">
        <f>IFERROR(INDEX('Data Annex'!$K$1:$BS$4779,MATCH(E$45&amp;"|"&amp;$B54,'Data Annex'!$K$1:$K$4779,0),MATCH(E$46,'Data Annex'!$K$1:$BS$1,0)),"")</f>
        <v>1.0264088439842765</v>
      </c>
      <c r="F54" s="247">
        <f>IFERROR(INDEX('Data Annex'!$K$1:$BS$4779,MATCH(F$45&amp;"|"&amp;$B54,'Data Annex'!$K$1:$K$4779,0),MATCH(F$46,'Data Annex'!$K$1:$BS$1,0)),"")</f>
        <v>1.0477479549706159</v>
      </c>
      <c r="G54" s="248">
        <f>IFERROR(INDEX('Data Annex'!$K$1:$BS$4779,MATCH(G$45&amp;"|"&amp;$B54,'Data Annex'!$K$1:$K$4779,0),MATCH(G$46,'Data Annex'!$K$1:$BS$1,0)),"")</f>
        <v>1.0494883165939288</v>
      </c>
      <c r="H54" s="371">
        <f>IFERROR(INDEX('Data Annex'!$K$1:$BS$4779,MATCH(H$45&amp;"|"&amp;$B54,'Data Annex'!$K$1:$K$4779,0),MATCH(H$46,'Data Annex'!$K$1:$BS$1,0)),"")</f>
        <v>5.9382424663675368E-2</v>
      </c>
      <c r="I54" s="371">
        <f>IFERROR(INDEX('Data Annex'!$K$1:$BS$4779,MATCH(I$45&amp;"|"&amp;$B54,'Data Annex'!$K$1:$K$4779,0),MATCH(I$46,'Data Annex'!$K$1:$BS$1,0)),"")</f>
        <v>5.7473723882038051E-2</v>
      </c>
      <c r="J54" s="372">
        <f>IFERROR(INDEX('Data Annex'!$K$1:$BS$4779,MATCH(J$45&amp;"|"&amp;$B54,'Data Annex'!$K$1:$K$4779,0),MATCH(J$46,'Data Annex'!$K$1:$BS$1,0)),"")</f>
        <v>5.6976036216690111E-2</v>
      </c>
      <c r="K54" s="249">
        <f>IFERROR(INDEX('Data Annex'!$K$1:$BS$4779,MATCH(K$45&amp;"|"&amp;$B54,'Data Annex'!$K$1:$K$4779,0),MATCH(K$46,'Data Annex'!$K$1:$BS$1,0)),"")</f>
        <v>7.6987258485668675E-2</v>
      </c>
      <c r="L54" s="249">
        <f>IFERROR(INDEX('Data Annex'!$K$1:$BS$4779,MATCH(L$45&amp;"|"&amp;$B54,'Data Annex'!$K$1:$K$4779,0),MATCH(L$46,'Data Annex'!$K$1:$BS$1,0)),"")</f>
        <v>5.3142389154043651E-2</v>
      </c>
      <c r="M54" s="250">
        <f>IFERROR(INDEX('Data Annex'!$K$1:$BS$4779,MATCH(M$45&amp;"|"&amp;$B54,'Data Annex'!$K$1:$K$4779,0),MATCH(M$46,'Data Annex'!$K$1:$BS$1,0)),"")</f>
        <v>3.6588807470219434E-2</v>
      </c>
      <c r="N54" s="371">
        <f>IFERROR(INDEX('Data Annex'!$K$1:$BS$4779,MATCH(N$45&amp;"|"&amp;$B54,'Data Annex'!$K$1:$K$4779,0),MATCH(N$46,'Data Annex'!$K$1:$BS$1,0)),"")</f>
        <v>7.5006425496902715E-2</v>
      </c>
      <c r="O54" s="371">
        <f>IFERROR(INDEX('Data Annex'!$K$1:$BS$4779,MATCH(O$45&amp;"|"&amp;$B54,'Data Annex'!$K$1:$K$4779,0),MATCH(O$46,'Data Annex'!$K$1:$BS$1,0)),"")</f>
        <v>5.0720584947869456E-2</v>
      </c>
      <c r="P54" s="372">
        <f>IFERROR(INDEX('Data Annex'!$K$1:$BS$4779,MATCH(P$45&amp;"|"&amp;$B54,'Data Annex'!$K$1:$K$4779,0),MATCH(P$46,'Data Annex'!$K$1:$BS$1,0)),"")</f>
        <v>3.4863472886450891E-2</v>
      </c>
      <c r="Q54"/>
    </row>
    <row r="55" spans="1:17" s="378" customFormat="1" ht="18.75" customHeight="1">
      <c r="A55" s="2">
        <v>4</v>
      </c>
      <c r="B55" s="1" t="s">
        <v>15</v>
      </c>
      <c r="C55"/>
      <c r="D55" s="204" t="s">
        <v>15</v>
      </c>
      <c r="E55" s="251">
        <f>IFERROR(INDEX('Data Annex'!$K$1:$BS$4779,MATCH(E$45&amp;"|"&amp;$B55,'Data Annex'!$K$1:$K$4779,0),MATCH(E$46,'Data Annex'!$K$1:$BS$1,0)),"")</f>
        <v>0.92759076699999998</v>
      </c>
      <c r="F55" s="251">
        <f>IFERROR(INDEX('Data Annex'!$K$1:$BS$4779,MATCH(F$45&amp;"|"&amp;$B55,'Data Annex'!$K$1:$K$4779,0),MATCH(F$46,'Data Annex'!$K$1:$BS$1,0)),"")</f>
        <v>0.87971546700000003</v>
      </c>
      <c r="G55" s="252">
        <f>IFERROR(INDEX('Data Annex'!$K$1:$BS$4779,MATCH(G$45&amp;"|"&amp;$B55,'Data Annex'!$K$1:$K$4779,0),MATCH(G$46,'Data Annex'!$K$1:$BS$1,0)),"")</f>
        <v>0.8568835573200001</v>
      </c>
      <c r="H55" s="373">
        <f>IFERROR(INDEX('Data Annex'!$K$1:$BS$4779,MATCH(H$45&amp;"|"&amp;$B55,'Data Annex'!$K$1:$K$4779,0),MATCH(H$46,'Data Annex'!$K$1:$BS$1,0)),"")</f>
        <v>9.0483165590200157E-2</v>
      </c>
      <c r="I55" s="373">
        <f>IFERROR(INDEX('Data Annex'!$K$1:$BS$4779,MATCH(I$45&amp;"|"&amp;$B55,'Data Annex'!$K$1:$K$4779,0),MATCH(I$46,'Data Annex'!$K$1:$BS$1,0)),"")</f>
        <v>8.734584611274486E-2</v>
      </c>
      <c r="J55" s="374">
        <f>IFERROR(INDEX('Data Annex'!$K$1:$BS$4779,MATCH(J$45&amp;"|"&amp;$B55,'Data Annex'!$K$1:$K$4779,0),MATCH(J$46,'Data Annex'!$K$1:$BS$1,0)),"")</f>
        <v>8.2138867084472988E-2</v>
      </c>
      <c r="K55" s="253">
        <f>IFERROR(INDEX('Data Annex'!$K$1:$BS$4779,MATCH(K$45&amp;"|"&amp;$B55,'Data Annex'!$K$1:$K$4779,0),MATCH(K$46,'Data Annex'!$K$1:$BS$1,0)),"")</f>
        <v>7.8109989000000005E-2</v>
      </c>
      <c r="L55" s="253">
        <f>IFERROR(INDEX('Data Annex'!$K$1:$BS$4779,MATCH(L$45&amp;"|"&amp;$B55,'Data Annex'!$K$1:$K$4779,0),MATCH(L$46,'Data Annex'!$K$1:$BS$1,0)),"")</f>
        <v>5.6679012000000001E-2</v>
      </c>
      <c r="M55" s="254">
        <f>IFERROR(INDEX('Data Annex'!$K$1:$BS$4779,MATCH(M$45&amp;"|"&amp;$B55,'Data Annex'!$K$1:$K$4779,0),MATCH(M$46,'Data Annex'!$K$1:$BS$1,0)),"")</f>
        <v>7.4261852000000003E-2</v>
      </c>
      <c r="N55" s="373">
        <f>IFERROR(INDEX('Data Annex'!$K$1:$BS$4779,MATCH(N$45&amp;"|"&amp;$B55,'Data Annex'!$K$1:$K$4779,0),MATCH(N$46,'Data Annex'!$K$1:$BS$1,0)),"")</f>
        <v>8.4207380861090433E-2</v>
      </c>
      <c r="O55" s="373">
        <f>IFERROR(INDEX('Data Annex'!$K$1:$BS$4779,MATCH(O$45&amp;"|"&amp;$B55,'Data Annex'!$K$1:$K$4779,0),MATCH(O$46,'Data Annex'!$K$1:$BS$1,0)),"")</f>
        <v>6.4428800136124009E-2</v>
      </c>
      <c r="P55" s="374">
        <f>IFERROR(INDEX('Data Annex'!$K$1:$BS$4779,MATCH(P$45&amp;"|"&amp;$B55,'Data Annex'!$K$1:$K$4779,0),MATCH(P$46,'Data Annex'!$K$1:$BS$1,0)),"")</f>
        <v>8.6665044935933092E-2</v>
      </c>
      <c r="Q55"/>
    </row>
    <row r="56" spans="1:17" s="382" customFormat="1" ht="18.75" customHeight="1">
      <c r="A56" s="7">
        <v>5</v>
      </c>
      <c r="B56" s="1" t="s">
        <v>91</v>
      </c>
      <c r="C56" s="7"/>
      <c r="D56" s="204" t="s">
        <v>91</v>
      </c>
      <c r="E56" s="247">
        <f>IFERROR(INDEX('Data Annex'!$K$1:$BS$4779,MATCH(E$45&amp;"|"&amp;$B56,'Data Annex'!$K$1:$K$4779,0),MATCH(E$46,'Data Annex'!$K$1:$BS$1,0)),"")</f>
        <v>2.2885861744056211</v>
      </c>
      <c r="F56" s="247">
        <f>IFERROR(INDEX('Data Annex'!$K$1:$BS$4779,MATCH(F$45&amp;"|"&amp;$B56,'Data Annex'!$K$1:$K$4779,0),MATCH(F$46,'Data Annex'!$K$1:$BS$1,0)),"")</f>
        <v>2.4837910103275145</v>
      </c>
      <c r="G56" s="248">
        <f>IFERROR(INDEX('Data Annex'!$K$1:$BS$4779,MATCH(G$45&amp;"|"&amp;$B56,'Data Annex'!$K$1:$K$4779,0),MATCH(G$46,'Data Annex'!$K$1:$BS$1,0)),"")</f>
        <v>2.4181617928464361</v>
      </c>
      <c r="H56" s="371">
        <f>IFERROR(INDEX('Data Annex'!$K$1:$BS$4779,MATCH(H$45&amp;"|"&amp;$B56,'Data Annex'!$K$1:$K$4779,0),MATCH(H$46,'Data Annex'!$K$1:$BS$1,0)),"")</f>
        <v>3.7675360124475532E-2</v>
      </c>
      <c r="I56" s="371">
        <f>IFERROR(INDEX('Data Annex'!$K$1:$BS$4779,MATCH(I$45&amp;"|"&amp;$B56,'Data Annex'!$K$1:$K$4779,0),MATCH(I$46,'Data Annex'!$K$1:$BS$1,0)),"")</f>
        <v>3.8727701277530183E-2</v>
      </c>
      <c r="J56" s="372">
        <f>IFERROR(INDEX('Data Annex'!$K$1:$BS$4779,MATCH(J$45&amp;"|"&amp;$B56,'Data Annex'!$K$1:$K$4779,0),MATCH(J$46,'Data Annex'!$K$1:$BS$1,0)),"")</f>
        <v>3.7632747415273622E-2</v>
      </c>
      <c r="K56" s="249">
        <f>IFERROR(INDEX('Data Annex'!$K$1:$BS$4779,MATCH(K$45&amp;"|"&amp;$B56,'Data Annex'!$K$1:$K$4779,0),MATCH(K$46,'Data Annex'!$K$1:$BS$1,0)),"")</f>
        <v>8.3851171145695139E-2</v>
      </c>
      <c r="L56" s="249">
        <f>IFERROR(INDEX('Data Annex'!$K$1:$BS$4779,MATCH(L$45&amp;"|"&amp;$B56,'Data Annex'!$K$1:$K$4779,0),MATCH(L$46,'Data Annex'!$K$1:$BS$1,0)),"")</f>
        <v>8.7482454349226399E-2</v>
      </c>
      <c r="M56" s="250">
        <f>IFERROR(INDEX('Data Annex'!$K$1:$BS$4779,MATCH(M$45&amp;"|"&amp;$B56,'Data Annex'!$K$1:$K$4779,0),MATCH(M$46,'Data Annex'!$K$1:$BS$1,0)),"")</f>
        <v>8.4838065779999985E-2</v>
      </c>
      <c r="N56" s="371">
        <f>IFERROR(INDEX('Data Annex'!$K$1:$BS$4779,MATCH(N$45&amp;"|"&amp;$B56,'Data Annex'!$K$1:$K$4779,0),MATCH(N$46,'Data Annex'!$K$1:$BS$1,0)),"")</f>
        <v>3.6638852442369793E-2</v>
      </c>
      <c r="O56" s="371">
        <f>IFERROR(INDEX('Data Annex'!$K$1:$BS$4779,MATCH(O$45&amp;"|"&amp;$B56,'Data Annex'!$K$1:$K$4779,0),MATCH(O$46,'Data Annex'!$K$1:$BS$1,0)),"")</f>
        <v>3.5221342691666678E-2</v>
      </c>
      <c r="P56" s="372">
        <f>IFERROR(INDEX('Data Annex'!$K$1:$BS$4779,MATCH(P$45&amp;"|"&amp;$B56,'Data Annex'!$K$1:$K$4779,0),MATCH(P$46,'Data Annex'!$K$1:$BS$1,0)),"")</f>
        <v>3.5083701194425242E-2</v>
      </c>
      <c r="Q56"/>
    </row>
    <row r="57" spans="1:17" s="378" customFormat="1" ht="18.75" customHeight="1">
      <c r="A57" s="2">
        <v>6</v>
      </c>
      <c r="B57" s="1" t="s">
        <v>16</v>
      </c>
      <c r="C57"/>
      <c r="D57" s="204" t="s">
        <v>16</v>
      </c>
      <c r="E57" s="251">
        <f>IFERROR(INDEX('Data Annex'!$K$1:$BS$4779,MATCH(E$45&amp;"|"&amp;$B57,'Data Annex'!$K$1:$K$4779,0),MATCH(E$46,'Data Annex'!$K$1:$BS$1,0)),"")</f>
        <v>16.675724759114917</v>
      </c>
      <c r="F57" s="251">
        <f>IFERROR(INDEX('Data Annex'!$K$1:$BS$4779,MATCH(F$45&amp;"|"&amp;$B57,'Data Annex'!$K$1:$K$4779,0),MATCH(F$46,'Data Annex'!$K$1:$BS$1,0)),"")</f>
        <v>17.898754322307223</v>
      </c>
      <c r="G57" s="252">
        <f>IFERROR(INDEX('Data Annex'!$K$1:$BS$4779,MATCH(G$45&amp;"|"&amp;$B57,'Data Annex'!$K$1:$K$4779,0),MATCH(G$46,'Data Annex'!$K$1:$BS$1,0)),"")</f>
        <v>17.364085308727926</v>
      </c>
      <c r="H57" s="373">
        <f>IFERROR(INDEX('Data Annex'!$K$1:$BS$4779,MATCH(H$45&amp;"|"&amp;$B57,'Data Annex'!$K$1:$K$4779,0),MATCH(H$46,'Data Annex'!$K$1:$BS$1,0)),"")</f>
        <v>2.5951653675038981E-2</v>
      </c>
      <c r="I57" s="373">
        <f>IFERROR(INDEX('Data Annex'!$K$1:$BS$4779,MATCH(I$45&amp;"|"&amp;$B57,'Data Annex'!$K$1:$K$4779,0),MATCH(I$46,'Data Annex'!$K$1:$BS$1,0)),"")</f>
        <v>2.7591962945122894E-2</v>
      </c>
      <c r="J57" s="374">
        <f>IFERROR(INDEX('Data Annex'!$K$1:$BS$4779,MATCH(J$45&amp;"|"&amp;$B57,'Data Annex'!$K$1:$K$4779,0),MATCH(J$46,'Data Annex'!$K$1:$BS$1,0)),"")</f>
        <v>2.6754980701689746E-2</v>
      </c>
      <c r="K57" s="253">
        <f>IFERROR(INDEX('Data Annex'!$K$1:$BS$4779,MATCH(K$45&amp;"|"&amp;$B57,'Data Annex'!$K$1:$K$4779,0),MATCH(K$46,'Data Annex'!$K$1:$BS$1,0)),"")</f>
        <v>0.45856861738689148</v>
      </c>
      <c r="L57" s="253">
        <f>IFERROR(INDEX('Data Annex'!$K$1:$BS$4779,MATCH(L$45&amp;"|"&amp;$B57,'Data Annex'!$K$1:$K$4779,0),MATCH(L$46,'Data Annex'!$K$1:$BS$1,0)),"")</f>
        <v>0.70648082630706577</v>
      </c>
      <c r="M57" s="254">
        <f>IFERROR(INDEX('Data Annex'!$K$1:$BS$4779,MATCH(M$45&amp;"|"&amp;$B57,'Data Annex'!$K$1:$K$4779,0),MATCH(M$46,'Data Annex'!$K$1:$BS$1,0)),"")</f>
        <v>0.98078409772999997</v>
      </c>
      <c r="N57" s="373">
        <f>IFERROR(INDEX('Data Annex'!$K$1:$BS$4779,MATCH(N$45&amp;"|"&amp;$B57,'Data Annex'!$K$1:$K$4779,0),MATCH(N$46,'Data Annex'!$K$1:$BS$1,0)),"")</f>
        <v>2.7499171640875088E-2</v>
      </c>
      <c r="O57" s="373">
        <f>IFERROR(INDEX('Data Annex'!$K$1:$BS$4779,MATCH(O$45&amp;"|"&amp;$B57,'Data Annex'!$K$1:$K$4779,0),MATCH(O$46,'Data Annex'!$K$1:$BS$1,0)),"")</f>
        <v>3.9470949407165078E-2</v>
      </c>
      <c r="P57" s="374">
        <f>IFERROR(INDEX('Data Annex'!$K$1:$BS$4779,MATCH(P$45&amp;"|"&amp;$B57,'Data Annex'!$K$1:$K$4779,0),MATCH(P$46,'Data Annex'!$K$1:$BS$1,0)),"")</f>
        <v>5.6483487629320525E-2</v>
      </c>
      <c r="Q57"/>
    </row>
    <row r="58" spans="1:17" s="383" customFormat="1" ht="18.75" customHeight="1">
      <c r="A58" s="10">
        <v>7</v>
      </c>
      <c r="B58" s="1" t="s">
        <v>17</v>
      </c>
      <c r="C58" s="10"/>
      <c r="D58" s="204" t="s">
        <v>17</v>
      </c>
      <c r="E58" s="247">
        <f>IFERROR(INDEX('Data Annex'!$K$1:$BS$4779,MATCH(E$45&amp;"|"&amp;$B58,'Data Annex'!$K$1:$K$4779,0),MATCH(E$46,'Data Annex'!$K$1:$BS$1,0)),"")</f>
        <v>3.5777969756908838</v>
      </c>
      <c r="F58" s="247">
        <f>IFERROR(INDEX('Data Annex'!$K$1:$BS$4779,MATCH(F$45&amp;"|"&amp;$B58,'Data Annex'!$K$1:$K$4779,0),MATCH(F$46,'Data Annex'!$K$1:$BS$1,0)),"")</f>
        <v>3.781060222032528</v>
      </c>
      <c r="G58" s="248">
        <f>IFERROR(INDEX('Data Annex'!$K$1:$BS$4779,MATCH(G$45&amp;"|"&amp;$B58,'Data Annex'!$K$1:$K$4779,0),MATCH(G$46,'Data Annex'!$K$1:$BS$1,0)),"")</f>
        <v>3.9456057484062539</v>
      </c>
      <c r="H58" s="371">
        <f>IFERROR(INDEX('Data Annex'!$K$1:$BS$4779,MATCH(H$45&amp;"|"&amp;$B58,'Data Annex'!$K$1:$K$4779,0),MATCH(H$46,'Data Annex'!$K$1:$BS$1,0)),"")</f>
        <v>2.6396049101070795E-2</v>
      </c>
      <c r="I58" s="371">
        <f>IFERROR(INDEX('Data Annex'!$K$1:$BS$4779,MATCH(I$45&amp;"|"&amp;$B58,'Data Annex'!$K$1:$K$4779,0),MATCH(I$46,'Data Annex'!$K$1:$BS$1,0)),"")</f>
        <v>2.6721465836092015E-2</v>
      </c>
      <c r="J58" s="372">
        <f>IFERROR(INDEX('Data Annex'!$K$1:$BS$4779,MATCH(J$45&amp;"|"&amp;$B58,'Data Annex'!$K$1:$K$4779,0),MATCH(J$46,'Data Annex'!$K$1:$BS$1,0)),"")</f>
        <v>2.7198711693270147E-2</v>
      </c>
      <c r="K58" s="249">
        <f>IFERROR(INDEX('Data Annex'!$K$1:$BS$4779,MATCH(K$45&amp;"|"&amp;$B58,'Data Annex'!$K$1:$K$4779,0),MATCH(K$46,'Data Annex'!$K$1:$BS$1,0)),"")</f>
        <v>0.13286737352534975</v>
      </c>
      <c r="L58" s="249">
        <f>IFERROR(INDEX('Data Annex'!$K$1:$BS$4779,MATCH(L$45&amp;"|"&amp;$B58,'Data Annex'!$K$1:$K$4779,0),MATCH(L$46,'Data Annex'!$K$1:$BS$1,0)),"")</f>
        <v>0.11547429369550172</v>
      </c>
      <c r="M58" s="250">
        <f>IFERROR(INDEX('Data Annex'!$K$1:$BS$4779,MATCH(M$45&amp;"|"&amp;$B58,'Data Annex'!$K$1:$K$4779,0),MATCH(M$46,'Data Annex'!$K$1:$BS$1,0)),"")</f>
        <v>9.9497746682114599E-2</v>
      </c>
      <c r="N58" s="371">
        <f>IFERROR(INDEX('Data Annex'!$K$1:$BS$4779,MATCH(N$45&amp;"|"&amp;$B58,'Data Annex'!$K$1:$K$4779,0),MATCH(N$46,'Data Annex'!$K$1:$BS$1,0)),"")</f>
        <v>3.7136644261289486E-2</v>
      </c>
      <c r="O58" s="371">
        <f>IFERROR(INDEX('Data Annex'!$K$1:$BS$4779,MATCH(O$45&amp;"|"&amp;$B58,'Data Annex'!$K$1:$K$4779,0),MATCH(O$46,'Data Annex'!$K$1:$BS$1,0)),"")</f>
        <v>3.0540188972030691E-2</v>
      </c>
      <c r="P58" s="372">
        <f>IFERROR(INDEX('Data Annex'!$K$1:$BS$4779,MATCH(P$45&amp;"|"&amp;$B58,'Data Annex'!$K$1:$K$4779,0),MATCH(P$46,'Data Annex'!$K$1:$BS$1,0)),"")</f>
        <v>2.5217356478737057E-2</v>
      </c>
      <c r="Q58"/>
    </row>
    <row r="59" spans="1:17" s="383" customFormat="1" ht="18.75" customHeight="1">
      <c r="A59" s="10">
        <v>8</v>
      </c>
      <c r="B59" s="1" t="s">
        <v>97</v>
      </c>
      <c r="C59" s="10"/>
      <c r="D59" s="204" t="s">
        <v>97</v>
      </c>
      <c r="E59" s="251">
        <f>IFERROR(INDEX('Data Annex'!$K$1:$BS$4779,MATCH(E$45&amp;"|"&amp;$B59,'Data Annex'!$K$1:$K$4779,0),MATCH(E$46,'Data Annex'!$K$1:$BS$1,0)),"")</f>
        <v>0.31586252460102665</v>
      </c>
      <c r="F59" s="251">
        <f>IFERROR(INDEX('Data Annex'!$K$1:$BS$4779,MATCH(F$45&amp;"|"&amp;$B59,'Data Annex'!$K$1:$K$4779,0),MATCH(F$46,'Data Annex'!$K$1:$BS$1,0)),"")</f>
        <v>0.28489956135412442</v>
      </c>
      <c r="G59" s="252">
        <f>IFERROR(INDEX('Data Annex'!$K$1:$BS$4779,MATCH(G$45&amp;"|"&amp;$B59,'Data Annex'!$K$1:$K$4779,0),MATCH(G$46,'Data Annex'!$K$1:$BS$1,0)),"")</f>
        <v>0.2745613191095293</v>
      </c>
      <c r="H59" s="373">
        <f>IFERROR(INDEX('Data Annex'!$K$1:$BS$4779,MATCH(H$45&amp;"|"&amp;$B59,'Data Annex'!$K$1:$K$4779,0),MATCH(H$46,'Data Annex'!$K$1:$BS$1,0)),"")</f>
        <v>3.308834041967891E-2</v>
      </c>
      <c r="I59" s="373">
        <f>IFERROR(INDEX('Data Annex'!$K$1:$BS$4779,MATCH(I$45&amp;"|"&amp;$B59,'Data Annex'!$K$1:$K$4779,0),MATCH(I$46,'Data Annex'!$K$1:$BS$1,0)),"")</f>
        <v>2.8482131879477665E-2</v>
      </c>
      <c r="J59" s="374">
        <f>IFERROR(INDEX('Data Annex'!$K$1:$BS$4779,MATCH(J$45&amp;"|"&amp;$B59,'Data Annex'!$K$1:$K$4779,0),MATCH(J$46,'Data Annex'!$K$1:$BS$1,0)),"")</f>
        <v>2.6768988552288497E-2</v>
      </c>
      <c r="K59" s="253">
        <f>IFERROR(INDEX('Data Annex'!$K$1:$BS$4779,MATCH(K$45&amp;"|"&amp;$B59,'Data Annex'!$K$1:$K$4779,0),MATCH(K$46,'Data Annex'!$K$1:$BS$1,0)),"")</f>
        <v>4.5690146891022359E-3</v>
      </c>
      <c r="L59" s="253">
        <f>IFERROR(INDEX('Data Annex'!$K$1:$BS$4779,MATCH(L$45&amp;"|"&amp;$B59,'Data Annex'!$K$1:$K$4779,0),MATCH(L$46,'Data Annex'!$K$1:$BS$1,0)),"")</f>
        <v>5.1474878934588877E-3</v>
      </c>
      <c r="M59" s="254">
        <f>IFERROR(INDEX('Data Annex'!$K$1:$BS$4779,MATCH(M$45&amp;"|"&amp;$B59,'Data Annex'!$K$1:$K$4779,0),MATCH(M$46,'Data Annex'!$K$1:$BS$1,0)),"")</f>
        <v>3.5116351610474418E-3</v>
      </c>
      <c r="N59" s="373">
        <f>IFERROR(INDEX('Data Annex'!$K$1:$BS$4779,MATCH(N$45&amp;"|"&amp;$B59,'Data Annex'!$K$1:$K$4779,0),MATCH(N$46,'Data Annex'!$K$1:$BS$1,0)),"")</f>
        <v>1.4465200311032355E-2</v>
      </c>
      <c r="O59" s="373">
        <f>IFERROR(INDEX('Data Annex'!$K$1:$BS$4779,MATCH(O$45&amp;"|"&amp;$B59,'Data Annex'!$K$1:$K$4779,0),MATCH(O$46,'Data Annex'!$K$1:$BS$1,0)),"")</f>
        <v>1.8067728391693325E-2</v>
      </c>
      <c r="P59" s="374">
        <f>IFERROR(INDEX('Data Annex'!$K$1:$BS$4779,MATCH(P$45&amp;"|"&amp;$B59,'Data Annex'!$K$1:$K$4779,0),MATCH(P$46,'Data Annex'!$K$1:$BS$1,0)),"")</f>
        <v>1.2789985029342621E-2</v>
      </c>
      <c r="Q59"/>
    </row>
    <row r="60" spans="1:17" s="383" customFormat="1" ht="18.75" customHeight="1">
      <c r="A60" s="10">
        <v>9</v>
      </c>
      <c r="B60" s="1" t="s">
        <v>18</v>
      </c>
      <c r="C60" s="10"/>
      <c r="D60" s="204" t="s">
        <v>18</v>
      </c>
      <c r="E60" s="247">
        <f>IFERROR(INDEX('Data Annex'!$K$1:$BS$4779,MATCH(E$45&amp;"|"&amp;$B60,'Data Annex'!$K$1:$K$4779,0),MATCH(E$46,'Data Annex'!$K$1:$BS$1,0)),"")</f>
        <v>34.525485951108337</v>
      </c>
      <c r="F60" s="247">
        <f>IFERROR(INDEX('Data Annex'!$K$1:$BS$4779,MATCH(F$45&amp;"|"&amp;$B60,'Data Annex'!$K$1:$K$4779,0),MATCH(F$46,'Data Annex'!$K$1:$BS$1,0)),"")</f>
        <v>33.051703567131113</v>
      </c>
      <c r="G60" s="248">
        <f>IFERROR(INDEX('Data Annex'!$K$1:$BS$4779,MATCH(G$45&amp;"|"&amp;$B60,'Data Annex'!$K$1:$K$4779,0),MATCH(G$46,'Data Annex'!$K$1:$BS$1,0)),"")</f>
        <v>32.380747936690369</v>
      </c>
      <c r="H60" s="371">
        <f>IFERROR(INDEX('Data Annex'!$K$1:$BS$4779,MATCH(H$45&amp;"|"&amp;$B60,'Data Annex'!$K$1:$K$4779,0),MATCH(H$46,'Data Annex'!$K$1:$BS$1,0)),"")</f>
        <v>8.0583108940726247E-2</v>
      </c>
      <c r="I60" s="371">
        <f>IFERROR(INDEX('Data Annex'!$K$1:$BS$4779,MATCH(I$45&amp;"|"&amp;$B60,'Data Annex'!$K$1:$K$4779,0),MATCH(I$46,'Data Annex'!$K$1:$BS$1,0)),"")</f>
        <v>8.0051553587605462E-2</v>
      </c>
      <c r="J60" s="372">
        <f>IFERROR(INDEX('Data Annex'!$K$1:$BS$4779,MATCH(J$45&amp;"|"&amp;$B60,'Data Annex'!$K$1:$K$4779,0),MATCH(J$46,'Data Annex'!$K$1:$BS$1,0)),"")</f>
        <v>7.8865294242172992E-2</v>
      </c>
      <c r="K60" s="249">
        <f>IFERROR(INDEX('Data Annex'!$K$1:$BS$4779,MATCH(K$45&amp;"|"&amp;$B60,'Data Annex'!$K$1:$K$4779,0),MATCH(K$46,'Data Annex'!$K$1:$BS$1,0)),"")</f>
        <v>2.6943644432197909</v>
      </c>
      <c r="L60" s="249">
        <f>IFERROR(INDEX('Data Annex'!$K$1:$BS$4779,MATCH(L$45&amp;"|"&amp;$B60,'Data Annex'!$K$1:$K$4779,0),MATCH(L$46,'Data Annex'!$K$1:$BS$1,0)),"")</f>
        <v>2.2893798416525541</v>
      </c>
      <c r="M60" s="250">
        <f>IFERROR(INDEX('Data Annex'!$K$1:$BS$4779,MATCH(M$45&amp;"|"&amp;$B60,'Data Annex'!$K$1:$K$4779,0),MATCH(M$46,'Data Annex'!$K$1:$BS$1,0)),"")</f>
        <v>2.2139709816054971</v>
      </c>
      <c r="N60" s="371">
        <f>IFERROR(INDEX('Data Annex'!$K$1:$BS$4779,MATCH(N$45&amp;"|"&amp;$B60,'Data Annex'!$K$1:$K$4779,0),MATCH(N$46,'Data Annex'!$K$1:$BS$1,0)),"")</f>
        <v>7.8039870229061795E-2</v>
      </c>
      <c r="O60" s="371">
        <f>IFERROR(INDEX('Data Annex'!$K$1:$BS$4779,MATCH(O$45&amp;"|"&amp;$B60,'Data Annex'!$K$1:$K$4779,0),MATCH(O$46,'Data Annex'!$K$1:$BS$1,0)),"")</f>
        <v>6.9266621522325128E-2</v>
      </c>
      <c r="P60" s="372">
        <f>IFERROR(INDEX('Data Annex'!$K$1:$BS$4779,MATCH(P$45&amp;"|"&amp;$B60,'Data Annex'!$K$1:$K$4779,0),MATCH(P$46,'Data Annex'!$K$1:$BS$1,0)),"")</f>
        <v>6.8373064943841641E-2</v>
      </c>
      <c r="Q60"/>
    </row>
    <row r="61" spans="1:17" s="383" customFormat="1" ht="18.75" customHeight="1">
      <c r="A61" s="2">
        <v>10</v>
      </c>
      <c r="B61" s="4" t="s">
        <v>19</v>
      </c>
      <c r="C61" s="10"/>
      <c r="D61" s="204" t="s">
        <v>19</v>
      </c>
      <c r="E61" s="251">
        <f>IFERROR(INDEX('Data Annex'!$K$1:$BS$4779,MATCH(E$45&amp;"|"&amp;$B61,'Data Annex'!$K$1:$K$4779,0),MATCH(E$46,'Data Annex'!$K$1:$BS$1,0)),"")</f>
        <v>4.1041753028484802</v>
      </c>
      <c r="F61" s="251">
        <f>IFERROR(INDEX('Data Annex'!$K$1:$BS$4779,MATCH(F$45&amp;"|"&amp;$B61,'Data Annex'!$K$1:$K$4779,0),MATCH(F$46,'Data Annex'!$K$1:$BS$1,0)),"")</f>
        <v>3.8608708694059177</v>
      </c>
      <c r="G61" s="252">
        <f>IFERROR(INDEX('Data Annex'!$K$1:$BS$4779,MATCH(G$45&amp;"|"&amp;$B61,'Data Annex'!$K$1:$K$4779,0),MATCH(G$46,'Data Annex'!$K$1:$BS$1,0)),"")</f>
        <v>3.7740517228600408</v>
      </c>
      <c r="H61" s="373">
        <f>IFERROR(INDEX('Data Annex'!$K$1:$BS$4779,MATCH(H$45&amp;"|"&amp;$B61,'Data Annex'!$K$1:$K$4779,0),MATCH(H$46,'Data Annex'!$K$1:$BS$1,0)),"")</f>
        <v>3.8246551605636163E-2</v>
      </c>
      <c r="I61" s="373">
        <f>IFERROR(INDEX('Data Annex'!$K$1:$BS$4779,MATCH(I$45&amp;"|"&amp;$B61,'Data Annex'!$K$1:$K$4779,0),MATCH(I$46,'Data Annex'!$K$1:$BS$1,0)),"")</f>
        <v>3.9406635686930397E-2</v>
      </c>
      <c r="J61" s="374">
        <f>IFERROR(INDEX('Data Annex'!$K$1:$BS$4779,MATCH(J$45&amp;"|"&amp;$B61,'Data Annex'!$K$1:$K$4779,0),MATCH(J$46,'Data Annex'!$K$1:$BS$1,0)),"")</f>
        <v>4.0739207057124797E-2</v>
      </c>
      <c r="K61" s="253">
        <f>IFERROR(INDEX('Data Annex'!$K$1:$BS$4779,MATCH(K$45&amp;"|"&amp;$B61,'Data Annex'!$K$1:$K$4779,0),MATCH(K$46,'Data Annex'!$K$1:$BS$1,0)),"")</f>
        <v>0.15641176936591891</v>
      </c>
      <c r="L61" s="253">
        <f>IFERROR(INDEX('Data Annex'!$K$1:$BS$4779,MATCH(L$45&amp;"|"&amp;$B61,'Data Annex'!$K$1:$K$4779,0),MATCH(L$46,'Data Annex'!$K$1:$BS$1,0)),"")</f>
        <v>0.19182465522709888</v>
      </c>
      <c r="M61" s="254">
        <f>IFERROR(INDEX('Data Annex'!$K$1:$BS$4779,MATCH(M$45&amp;"|"&amp;$B61,'Data Annex'!$K$1:$K$4779,0),MATCH(M$46,'Data Annex'!$K$1:$BS$1,0)),"")</f>
        <v>0.24102026781696947</v>
      </c>
      <c r="N61" s="373">
        <f>IFERROR(INDEX('Data Annex'!$K$1:$BS$4779,MATCH(N$45&amp;"|"&amp;$B61,'Data Annex'!$K$1:$K$4779,0),MATCH(N$46,'Data Annex'!$K$1:$BS$1,0)),"")</f>
        <v>3.8110401682248371E-2</v>
      </c>
      <c r="O61" s="373">
        <f>IFERROR(INDEX('Data Annex'!$K$1:$BS$4779,MATCH(O$45&amp;"|"&amp;$B61,'Data Annex'!$K$1:$K$4779,0),MATCH(O$46,'Data Annex'!$K$1:$BS$1,0)),"")</f>
        <v>4.9684297070680179E-2</v>
      </c>
      <c r="P61" s="374">
        <f>IFERROR(INDEX('Data Annex'!$K$1:$BS$4779,MATCH(P$45&amp;"|"&amp;$B61,'Data Annex'!$K$1:$K$4779,0),MATCH(P$46,'Data Annex'!$K$1:$BS$1,0)),"")</f>
        <v>6.3862470765058896E-2</v>
      </c>
      <c r="Q61"/>
    </row>
    <row r="62" spans="1:17" s="378" customFormat="1" ht="18.75" customHeight="1">
      <c r="A62" s="2">
        <v>11</v>
      </c>
      <c r="B62" s="1" t="s">
        <v>20</v>
      </c>
      <c r="C62"/>
      <c r="D62" s="204" t="s">
        <v>20</v>
      </c>
      <c r="E62" s="247">
        <f>IFERROR(INDEX('Data Annex'!$K$1:$BS$4779,MATCH(E$45&amp;"|"&amp;$B62,'Data Annex'!$K$1:$K$4779,0),MATCH(E$46,'Data Annex'!$K$1:$BS$1,0)),"")</f>
        <v>56.273848551377029</v>
      </c>
      <c r="F62" s="247">
        <f>IFERROR(INDEX('Data Annex'!$K$1:$BS$4779,MATCH(F$45&amp;"|"&amp;$B62,'Data Annex'!$K$1:$K$4779,0),MATCH(F$46,'Data Annex'!$K$1:$BS$1,0)),"")</f>
        <v>55.212132452779997</v>
      </c>
      <c r="G62" s="248">
        <f>IFERROR(INDEX('Data Annex'!$K$1:$BS$4779,MATCH(G$45&amp;"|"&amp;$B62,'Data Annex'!$K$1:$K$4779,0),MATCH(G$46,'Data Annex'!$K$1:$BS$1,0)),"")</f>
        <v>55.445493821180001</v>
      </c>
      <c r="H62" s="371">
        <f>IFERROR(INDEX('Data Annex'!$K$1:$BS$4779,MATCH(H$45&amp;"|"&amp;$B62,'Data Annex'!$K$1:$K$4779,0),MATCH(H$46,'Data Annex'!$K$1:$BS$1,0)),"")</f>
        <v>4.8199444234394123E-2</v>
      </c>
      <c r="I62" s="371">
        <f>IFERROR(INDEX('Data Annex'!$K$1:$BS$4779,MATCH(I$45&amp;"|"&amp;$B62,'Data Annex'!$K$1:$K$4779,0),MATCH(I$46,'Data Annex'!$K$1:$BS$1,0)),"")</f>
        <v>4.6870199608514553E-2</v>
      </c>
      <c r="J62" s="372">
        <f>IFERROR(INDEX('Data Annex'!$K$1:$BS$4779,MATCH(J$45&amp;"|"&amp;$B62,'Data Annex'!$K$1:$K$4779,0),MATCH(J$46,'Data Annex'!$K$1:$BS$1,0)),"")</f>
        <v>4.6919842730821629E-2</v>
      </c>
      <c r="K62" s="249">
        <f>IFERROR(INDEX('Data Annex'!$K$1:$BS$4779,MATCH(K$45&amp;"|"&amp;$B62,'Data Annex'!$K$1:$K$4779,0),MATCH(K$46,'Data Annex'!$K$1:$BS$1,0)),"")</f>
        <v>3.2935239995099996</v>
      </c>
      <c r="L62" s="249">
        <f>IFERROR(INDEX('Data Annex'!$K$1:$BS$4779,MATCH(L$45&amp;"|"&amp;$B62,'Data Annex'!$K$1:$K$4779,0),MATCH(L$46,'Data Annex'!$K$1:$BS$1,0)),"")</f>
        <v>3.650525273</v>
      </c>
      <c r="M62" s="250">
        <f>IFERROR(INDEX('Data Annex'!$K$1:$BS$4779,MATCH(M$45&amp;"|"&amp;$B62,'Data Annex'!$K$1:$K$4779,0),MATCH(M$46,'Data Annex'!$K$1:$BS$1,0)),"")</f>
        <v>3.8915998491599999</v>
      </c>
      <c r="N62" s="371">
        <f>IFERROR(INDEX('Data Annex'!$K$1:$BS$4779,MATCH(N$45&amp;"|"&amp;$B62,'Data Annex'!$K$1:$K$4779,0),MATCH(N$46,'Data Annex'!$K$1:$BS$1,0)),"")</f>
        <v>5.8526723945369945E-2</v>
      </c>
      <c r="O62" s="371">
        <f>IFERROR(INDEX('Data Annex'!$K$1:$BS$4779,MATCH(O$45&amp;"|"&amp;$B62,'Data Annex'!$K$1:$K$4779,0),MATCH(O$46,'Data Annex'!$K$1:$BS$1,0)),"")</f>
        <v>6.6118172054341506E-2</v>
      </c>
      <c r="P62" s="372">
        <f>IFERROR(INDEX('Data Annex'!$K$1:$BS$4779,MATCH(P$45&amp;"|"&amp;$B62,'Data Annex'!$K$1:$K$4779,0),MATCH(P$46,'Data Annex'!$K$1:$BS$1,0)),"")</f>
        <v>7.0187847216421059E-2</v>
      </c>
      <c r="Q62"/>
    </row>
    <row r="63" spans="1:17" s="378" customFormat="1" ht="18.75" customHeight="1">
      <c r="A63" s="2">
        <v>13</v>
      </c>
      <c r="B63" s="255" t="s">
        <v>22</v>
      </c>
      <c r="C63"/>
      <c r="D63" s="204" t="s">
        <v>22</v>
      </c>
      <c r="E63" s="251">
        <f>IFERROR(INDEX('Data Annex'!$K$1:$BS$4779,MATCH(E$45&amp;"|"&amp;$B63,'Data Annex'!$K$1:$K$4779,0),MATCH(E$46,'Data Annex'!$K$1:$BS$1,0)),"")</f>
        <v>3.0674022022099998</v>
      </c>
      <c r="F63" s="251">
        <f>IFERROR(INDEX('Data Annex'!$K$1:$BS$4779,MATCH(F$45&amp;"|"&amp;$B63,'Data Annex'!$K$1:$K$4779,0),MATCH(F$46,'Data Annex'!$K$1:$BS$1,0)),"")</f>
        <v>3.0748656160900003</v>
      </c>
      <c r="G63" s="252">
        <f>IFERROR(INDEX('Data Annex'!$K$1:$BS$4779,MATCH(G$45&amp;"|"&amp;$B63,'Data Annex'!$K$1:$K$4779,0),MATCH(G$46,'Data Annex'!$K$1:$BS$1,0)),"")</f>
        <v>3.1092758497299999</v>
      </c>
      <c r="H63" s="373">
        <f>IFERROR(INDEX('Data Annex'!$K$1:$BS$4779,MATCH(H$45&amp;"|"&amp;$B63,'Data Annex'!$K$1:$K$4779,0),MATCH(H$46,'Data Annex'!$K$1:$BS$1,0)),"")</f>
        <v>4.4185730834922839E-2</v>
      </c>
      <c r="I63" s="373">
        <f>IFERROR(INDEX('Data Annex'!$K$1:$BS$4779,MATCH(I$45&amp;"|"&amp;$B63,'Data Annex'!$K$1:$K$4779,0),MATCH(I$46,'Data Annex'!$K$1:$BS$1,0)),"")</f>
        <v>4.4980722514204083E-2</v>
      </c>
      <c r="J63" s="374">
        <f>IFERROR(INDEX('Data Annex'!$K$1:$BS$4779,MATCH(J$45&amp;"|"&amp;$B63,'Data Annex'!$K$1:$K$4779,0),MATCH(J$46,'Data Annex'!$K$1:$BS$1,0)),"")</f>
        <v>4.4026870347312501E-2</v>
      </c>
      <c r="K63" s="253">
        <f>IFERROR(INDEX('Data Annex'!$K$1:$BS$4779,MATCH(K$45&amp;"|"&amp;$B63,'Data Annex'!$K$1:$K$4779,0),MATCH(K$46,'Data Annex'!$K$1:$BS$1,0)),"")</f>
        <v>0.24006510931</v>
      </c>
      <c r="L63" s="253">
        <f>IFERROR(INDEX('Data Annex'!$K$1:$BS$4779,MATCH(L$45&amp;"|"&amp;$B63,'Data Annex'!$K$1:$K$4779,0),MATCH(L$46,'Data Annex'!$K$1:$BS$1,0)),"")</f>
        <v>0.19610181099999999</v>
      </c>
      <c r="M63" s="254">
        <f>IFERROR(INDEX('Data Annex'!$K$1:$BS$4779,MATCH(M$45&amp;"|"&amp;$B63,'Data Annex'!$K$1:$K$4779,0),MATCH(M$46,'Data Annex'!$K$1:$BS$1,0)),"")</f>
        <v>0.16564533400999998</v>
      </c>
      <c r="N63" s="373">
        <f>IFERROR(INDEX('Data Annex'!$K$1:$BS$4779,MATCH(N$45&amp;"|"&amp;$B63,'Data Annex'!$K$1:$K$4779,0),MATCH(N$46,'Data Annex'!$K$1:$BS$1,0)),"")</f>
        <v>7.826332951610912E-2</v>
      </c>
      <c r="O63" s="373">
        <f>IFERROR(INDEX('Data Annex'!$K$1:$BS$4779,MATCH(O$45&amp;"|"&amp;$B63,'Data Annex'!$K$1:$K$4779,0),MATCH(O$46,'Data Annex'!$K$1:$BS$1,0)),"")</f>
        <v>6.3775733799177572E-2</v>
      </c>
      <c r="P63" s="374">
        <f>IFERROR(INDEX('Data Annex'!$K$1:$BS$4779,MATCH(P$45&amp;"|"&amp;$B63,'Data Annex'!$K$1:$K$4779,0),MATCH(P$46,'Data Annex'!$K$1:$BS$1,0)),"")</f>
        <v>5.3274570033528583E-2</v>
      </c>
      <c r="Q63"/>
    </row>
    <row r="64" spans="1:17" s="378" customFormat="1" ht="18.75" customHeight="1">
      <c r="A64" s="7">
        <v>14</v>
      </c>
      <c r="B64" s="1" t="s">
        <v>90</v>
      </c>
      <c r="C64"/>
      <c r="D64" s="204" t="s">
        <v>90</v>
      </c>
      <c r="E64" s="247">
        <f>IFERROR(INDEX('Data Annex'!$K$1:$BS$4779,MATCH(E$45&amp;"|"&amp;$B64,'Data Annex'!$K$1:$K$4779,0),MATCH(E$46,'Data Annex'!$K$1:$BS$1,0)),"")</f>
        <v>1.0818077231317089</v>
      </c>
      <c r="F64" s="247">
        <f>IFERROR(INDEX('Data Annex'!$K$1:$BS$4779,MATCH(F$45&amp;"|"&amp;$B64,'Data Annex'!$K$1:$K$4779,0),MATCH(F$46,'Data Annex'!$K$1:$BS$1,0)),"")</f>
        <v>1.1330151604099099</v>
      </c>
      <c r="G64" s="248">
        <f>IFERROR(INDEX('Data Annex'!$K$1:$BS$4779,MATCH(G$45&amp;"|"&amp;$B64,'Data Annex'!$K$1:$K$4779,0),MATCH(G$46,'Data Annex'!$K$1:$BS$1,0)),"")</f>
        <v>1.1736514942195404</v>
      </c>
      <c r="H64" s="371">
        <f>IFERROR(INDEX('Data Annex'!$K$1:$BS$4779,MATCH(H$45&amp;"|"&amp;$B64,'Data Annex'!$K$1:$K$4779,0),MATCH(H$46,'Data Annex'!$K$1:$BS$1,0)),"")</f>
        <v>7.4952698994518369E-2</v>
      </c>
      <c r="I64" s="371">
        <f>IFERROR(INDEX('Data Annex'!$K$1:$BS$4779,MATCH(I$45&amp;"|"&amp;$B64,'Data Annex'!$K$1:$K$4779,0),MATCH(I$46,'Data Annex'!$K$1:$BS$1,0)),"")</f>
        <v>7.4420706287602986E-2</v>
      </c>
      <c r="J64" s="372">
        <f>IFERROR(INDEX('Data Annex'!$K$1:$BS$4779,MATCH(J$45&amp;"|"&amp;$B64,'Data Annex'!$K$1:$K$4779,0),MATCH(J$46,'Data Annex'!$K$1:$BS$1,0)),"")</f>
        <v>7.650741513601618E-2</v>
      </c>
      <c r="K64" s="249">
        <f>IFERROR(INDEX('Data Annex'!$K$1:$BS$4779,MATCH(K$45&amp;"|"&amp;$B64,'Data Annex'!$K$1:$K$4779,0),MATCH(K$46,'Data Annex'!$K$1:$BS$1,0)),"")</f>
        <v>0.11624708873327638</v>
      </c>
      <c r="L64" s="249">
        <f>IFERROR(INDEX('Data Annex'!$K$1:$BS$4779,MATCH(L$45&amp;"|"&amp;$B64,'Data Annex'!$K$1:$K$4779,0),MATCH(L$46,'Data Annex'!$K$1:$BS$1,0)),"")</f>
        <v>8.846300086455712E-2</v>
      </c>
      <c r="M64" s="250">
        <f>IFERROR(INDEX('Data Annex'!$K$1:$BS$4779,MATCH(M$45&amp;"|"&amp;$B64,'Data Annex'!$K$1:$K$4779,0),MATCH(M$46,'Data Annex'!$K$1:$BS$1,0)),"")</f>
        <v>0.10430172119596658</v>
      </c>
      <c r="N64" s="371">
        <f>IFERROR(INDEX('Data Annex'!$K$1:$BS$4779,MATCH(N$45&amp;"|"&amp;$B64,'Data Annex'!$K$1:$K$4779,0),MATCH(N$46,'Data Annex'!$K$1:$BS$1,0)),"")</f>
        <v>0.10745633096124924</v>
      </c>
      <c r="O64" s="371">
        <f>IFERROR(INDEX('Data Annex'!$K$1:$BS$4779,MATCH(O$45&amp;"|"&amp;$B64,'Data Annex'!$K$1:$K$4779,0),MATCH(O$46,'Data Annex'!$K$1:$BS$1,0)),"")</f>
        <v>7.8077508541502985E-2</v>
      </c>
      <c r="P64" s="372">
        <f>IFERROR(INDEX('Data Annex'!$K$1:$BS$4779,MATCH(P$45&amp;"|"&amp;$B64,'Data Annex'!$K$1:$K$4779,0),MATCH(P$46,'Data Annex'!$K$1:$BS$1,0)),"")</f>
        <v>8.8869414566140489E-2</v>
      </c>
      <c r="Q64"/>
    </row>
    <row r="65" spans="1:17" s="378" customFormat="1" ht="18.75" customHeight="1">
      <c r="A65" s="2">
        <v>15</v>
      </c>
      <c r="B65" s="1" t="s">
        <v>23</v>
      </c>
      <c r="C65"/>
      <c r="D65" s="204" t="s">
        <v>23</v>
      </c>
      <c r="E65" s="251">
        <f>IFERROR(INDEX('Data Annex'!$K$1:$BS$4779,MATCH(E$45&amp;"|"&amp;$B65,'Data Annex'!$K$1:$K$4779,0),MATCH(E$46,'Data Annex'!$K$1:$BS$1,0)),"")</f>
        <v>1.2417123023496519</v>
      </c>
      <c r="F65" s="251">
        <f>IFERROR(INDEX('Data Annex'!$K$1:$BS$4779,MATCH(F$45&amp;"|"&amp;$B65,'Data Annex'!$K$1:$K$4779,0),MATCH(F$46,'Data Annex'!$K$1:$BS$1,0)),"")</f>
        <v>1.312207842298017</v>
      </c>
      <c r="G65" s="252">
        <f>IFERROR(INDEX('Data Annex'!$K$1:$BS$4779,MATCH(G$45&amp;"|"&amp;$B65,'Data Annex'!$K$1:$K$4779,0),MATCH(G$46,'Data Annex'!$K$1:$BS$1,0)),"")</f>
        <v>1.328663284352539</v>
      </c>
      <c r="H65" s="373">
        <f>IFERROR(INDEX('Data Annex'!$K$1:$BS$4779,MATCH(H$45&amp;"|"&amp;$B65,'Data Annex'!$K$1:$K$4779,0),MATCH(H$46,'Data Annex'!$K$1:$BS$1,0)),"")</f>
        <v>4.8648196515148755E-2</v>
      </c>
      <c r="I65" s="373">
        <f>IFERROR(INDEX('Data Annex'!$K$1:$BS$4779,MATCH(I$45&amp;"|"&amp;$B65,'Data Annex'!$K$1:$K$4779,0),MATCH(I$46,'Data Annex'!$K$1:$BS$1,0)),"")</f>
        <v>4.8313540296497016E-2</v>
      </c>
      <c r="J65" s="374">
        <f>IFERROR(INDEX('Data Annex'!$K$1:$BS$4779,MATCH(J$45&amp;"|"&amp;$B65,'Data Annex'!$K$1:$K$4779,0),MATCH(J$46,'Data Annex'!$K$1:$BS$1,0)),"")</f>
        <v>4.7945370707757784E-2</v>
      </c>
      <c r="K65" s="253">
        <f>IFERROR(INDEX('Data Annex'!$K$1:$BS$4779,MATCH(K$45&amp;"|"&amp;$B65,'Data Annex'!$K$1:$K$4779,0),MATCH(K$46,'Data Annex'!$K$1:$BS$1,0)),"")</f>
        <v>3.9709060874553594E-2</v>
      </c>
      <c r="L65" s="253">
        <f>IFERROR(INDEX('Data Annex'!$K$1:$BS$4779,MATCH(L$45&amp;"|"&amp;$B65,'Data Annex'!$K$1:$K$4779,0),MATCH(L$46,'Data Annex'!$K$1:$BS$1,0)),"")</f>
        <v>4.8017707036469834E-2</v>
      </c>
      <c r="M65" s="254">
        <f>IFERROR(INDEX('Data Annex'!$K$1:$BS$4779,MATCH(M$45&amp;"|"&amp;$B65,'Data Annex'!$K$1:$K$4779,0),MATCH(M$46,'Data Annex'!$K$1:$BS$1,0)),"")</f>
        <v>5.1527736239143147E-2</v>
      </c>
      <c r="N65" s="373">
        <f>IFERROR(INDEX('Data Annex'!$K$1:$BS$4779,MATCH(N$45&amp;"|"&amp;$B65,'Data Annex'!$K$1:$K$4779,0),MATCH(N$46,'Data Annex'!$K$1:$BS$1,0)),"")</f>
        <v>3.1979276358471628E-2</v>
      </c>
      <c r="O65" s="373">
        <f>IFERROR(INDEX('Data Annex'!$K$1:$BS$4779,MATCH(O$45&amp;"|"&amp;$B65,'Data Annex'!$K$1:$K$4779,0),MATCH(O$46,'Data Annex'!$K$1:$BS$1,0)),"")</f>
        <v>3.6593065129361176E-2</v>
      </c>
      <c r="P65" s="374">
        <f>IFERROR(INDEX('Data Annex'!$K$1:$BS$4779,MATCH(P$45&amp;"|"&amp;$B65,'Data Annex'!$K$1:$K$4779,0),MATCH(P$46,'Data Annex'!$K$1:$BS$1,0)),"")</f>
        <v>3.8781636285112477E-2</v>
      </c>
      <c r="Q65"/>
    </row>
    <row r="66" spans="1:17" s="378" customFormat="1" ht="18.75" customHeight="1">
      <c r="A66" s="10">
        <v>16</v>
      </c>
      <c r="B66" s="1" t="s">
        <v>24</v>
      </c>
      <c r="C66"/>
      <c r="D66" s="204" t="s">
        <v>24</v>
      </c>
      <c r="E66" s="247">
        <f>IFERROR(INDEX('Data Annex'!$K$1:$BS$4779,MATCH(E$45&amp;"|"&amp;$B66,'Data Annex'!$K$1:$K$4779,0),MATCH(E$46,'Data Annex'!$K$1:$BS$1,0)),"")</f>
        <v>1.5175825245163796</v>
      </c>
      <c r="F66" s="247">
        <f>IFERROR(INDEX('Data Annex'!$K$1:$BS$4779,MATCH(F$45&amp;"|"&amp;$B66,'Data Annex'!$K$1:$K$4779,0),MATCH(F$46,'Data Annex'!$K$1:$BS$1,0)),"")</f>
        <v>1.7082334380962043</v>
      </c>
      <c r="G66" s="248">
        <f>IFERROR(INDEX('Data Annex'!$K$1:$BS$4779,MATCH(G$45&amp;"|"&amp;$B66,'Data Annex'!$K$1:$K$4779,0),MATCH(G$46,'Data Annex'!$K$1:$BS$1,0)),"")</f>
        <v>1.6406261058164866</v>
      </c>
      <c r="H66" s="371">
        <f>IFERROR(INDEX('Data Annex'!$K$1:$BS$4779,MATCH(H$45&amp;"|"&amp;$B66,'Data Annex'!$K$1:$K$4779,0),MATCH(H$46,'Data Annex'!$K$1:$BS$1,0)),"")</f>
        <v>2.3789777471795885E-2</v>
      </c>
      <c r="I66" s="371">
        <f>IFERROR(INDEX('Data Annex'!$K$1:$BS$4779,MATCH(I$45&amp;"|"&amp;$B66,'Data Annex'!$K$1:$K$4779,0),MATCH(I$46,'Data Annex'!$K$1:$BS$1,0)),"")</f>
        <v>2.687173541698424E-2</v>
      </c>
      <c r="J66" s="372">
        <f>IFERROR(INDEX('Data Annex'!$K$1:$BS$4779,MATCH(J$45&amp;"|"&amp;$B66,'Data Annex'!$K$1:$K$4779,0),MATCH(J$46,'Data Annex'!$K$1:$BS$1,0)),"")</f>
        <v>2.5770933733700339E-2</v>
      </c>
      <c r="K66" s="249">
        <f>IFERROR(INDEX('Data Annex'!$K$1:$BS$4779,MATCH(K$45&amp;"|"&amp;$B66,'Data Annex'!$K$1:$K$4779,0),MATCH(K$46,'Data Annex'!$K$1:$BS$1,0)),"")</f>
        <v>9.2492913450000006E-2</v>
      </c>
      <c r="L66" s="249">
        <f>IFERROR(INDEX('Data Annex'!$K$1:$BS$4779,MATCH(L$45&amp;"|"&amp;$B66,'Data Annex'!$K$1:$K$4779,0),MATCH(L$46,'Data Annex'!$K$1:$BS$1,0)),"")</f>
        <v>7.5563077714464133E-2</v>
      </c>
      <c r="M66" s="250">
        <f>IFERROR(INDEX('Data Annex'!$K$1:$BS$4779,MATCH(M$45&amp;"|"&amp;$B66,'Data Annex'!$K$1:$K$4779,0),MATCH(M$46,'Data Annex'!$K$1:$BS$1,0)),"")</f>
        <v>5.5555058945044866E-2</v>
      </c>
      <c r="N66" s="371">
        <f>IFERROR(INDEX('Data Annex'!$K$1:$BS$4779,MATCH(N$45&amp;"|"&amp;$B66,'Data Annex'!$K$1:$K$4779,0),MATCH(N$46,'Data Annex'!$K$1:$BS$1,0)),"")</f>
        <v>6.0947534618900186E-2</v>
      </c>
      <c r="O66" s="371">
        <f>IFERROR(INDEX('Data Annex'!$K$1:$BS$4779,MATCH(O$45&amp;"|"&amp;$B66,'Data Annex'!$K$1:$K$4779,0),MATCH(O$46,'Data Annex'!$K$1:$BS$1,0)),"")</f>
        <v>4.423463212304158E-2</v>
      </c>
      <c r="P66" s="372">
        <f>IFERROR(INDEX('Data Annex'!$K$1:$BS$4779,MATCH(P$45&amp;"|"&amp;$B66,'Data Annex'!$K$1:$K$4779,0),MATCH(P$46,'Data Annex'!$K$1:$BS$1,0)),"")</f>
        <v>3.386210834271524E-2</v>
      </c>
      <c r="Q66"/>
    </row>
    <row r="67" spans="1:17" s="378" customFormat="1" ht="18.75" customHeight="1">
      <c r="A67" s="10">
        <v>17</v>
      </c>
      <c r="B67" s="1" t="s">
        <v>1386</v>
      </c>
      <c r="C67"/>
      <c r="D67" s="204" t="s">
        <v>1386</v>
      </c>
      <c r="E67" s="251">
        <f>IFERROR(INDEX('Data Annex'!$K$1:$BS$4779,MATCH(E$45&amp;"|"&amp;$B67,'Data Annex'!$K$1:$K$4779,0),MATCH(E$46,'Data Annex'!$K$1:$BS$1,0)),"")</f>
        <v>1.4349325635229999</v>
      </c>
      <c r="F67" s="251">
        <f>IFERROR(INDEX('Data Annex'!$K$1:$BS$4779,MATCH(F$45&amp;"|"&amp;$B67,'Data Annex'!$K$1:$K$4779,0),MATCH(F$46,'Data Annex'!$K$1:$BS$1,0)),"")</f>
        <v>1.9600367222898312</v>
      </c>
      <c r="G67" s="252">
        <f>IFERROR(INDEX('Data Annex'!$K$1:$BS$4779,MATCH(G$45&amp;"|"&amp;$B67,'Data Annex'!$K$1:$K$4779,0),MATCH(G$46,'Data Annex'!$K$1:$BS$1,0)),"")</f>
        <v>1.921075499721304</v>
      </c>
      <c r="H67" s="373">
        <f>IFERROR(INDEX('Data Annex'!$K$1:$BS$4779,MATCH(H$45&amp;"|"&amp;$B67,'Data Annex'!$K$1:$K$4779,0),MATCH(H$46,'Data Annex'!$K$1:$BS$1,0)),"")</f>
        <v>0.11810800873776511</v>
      </c>
      <c r="I67" s="373">
        <f>IFERROR(INDEX('Data Annex'!$K$1:$BS$4779,MATCH(I$45&amp;"|"&amp;$B67,'Data Annex'!$K$1:$K$4779,0),MATCH(I$46,'Data Annex'!$K$1:$BS$1,0)),"")</f>
        <v>0.14585436172299013</v>
      </c>
      <c r="J67" s="374">
        <f>IFERROR(INDEX('Data Annex'!$K$1:$BS$4779,MATCH(J$45&amp;"|"&amp;$B67,'Data Annex'!$K$1:$K$4779,0),MATCH(J$46,'Data Annex'!$K$1:$BS$1,0)),"")</f>
        <v>0.14625724038772081</v>
      </c>
      <c r="K67" s="253">
        <f>IFERROR(INDEX('Data Annex'!$K$1:$BS$4779,MATCH(K$45&amp;"|"&amp;$B67,'Data Annex'!$K$1:$K$4779,0),MATCH(K$46,'Data Annex'!$K$1:$BS$1,0)),"")</f>
        <v>2.2931926019801974E-2</v>
      </c>
      <c r="L67" s="253">
        <f>IFERROR(INDEX('Data Annex'!$K$1:$BS$4779,MATCH(L$45&amp;"|"&amp;$B67,'Data Annex'!$K$1:$K$4779,0),MATCH(L$46,'Data Annex'!$K$1:$BS$1,0)),"")</f>
        <v>2.1827176618357487E-2</v>
      </c>
      <c r="M67" s="254">
        <f>IFERROR(INDEX('Data Annex'!$K$1:$BS$4779,MATCH(M$45&amp;"|"&amp;$B67,'Data Annex'!$K$1:$K$4779,0),MATCH(M$46,'Data Annex'!$K$1:$BS$1,0)),"")</f>
        <v>2.1653534631229231E-2</v>
      </c>
      <c r="N67" s="373">
        <f>IFERROR(INDEX('Data Annex'!$K$1:$BS$4779,MATCH(N$45&amp;"|"&amp;$B67,'Data Annex'!$K$1:$K$4779,0),MATCH(N$46,'Data Annex'!$K$1:$BS$1,0)),"")</f>
        <v>1.5981187271616619E-2</v>
      </c>
      <c r="O67" s="373">
        <f>IFERROR(INDEX('Data Annex'!$K$1:$BS$4779,MATCH(O$45&amp;"|"&amp;$B67,'Data Annex'!$K$1:$K$4779,0),MATCH(O$46,'Data Annex'!$K$1:$BS$1,0)),"")</f>
        <v>1.1136105956656608E-2</v>
      </c>
      <c r="P67" s="374">
        <f>IFERROR(INDEX('Data Annex'!$K$1:$BS$4779,MATCH(P$45&amp;"|"&amp;$B67,'Data Annex'!$K$1:$K$4779,0),MATCH(P$46,'Data Annex'!$K$1:$BS$1,0)),"")</f>
        <v>1.127156878236726E-2</v>
      </c>
      <c r="Q67"/>
    </row>
    <row r="68" spans="1:17" s="378" customFormat="1" ht="18.75" customHeight="1">
      <c r="A68" s="10">
        <v>18</v>
      </c>
      <c r="B68" s="1" t="s">
        <v>25</v>
      </c>
      <c r="C68"/>
      <c r="D68" s="204" t="s">
        <v>25</v>
      </c>
      <c r="E68" s="247">
        <f>IFERROR(INDEX('Data Annex'!$K$1:$BS$4779,MATCH(E$45&amp;"|"&amp;$B68,'Data Annex'!$K$1:$K$4779,0),MATCH(E$46,'Data Annex'!$K$1:$BS$1,0)),"")</f>
        <v>36.462103473683726</v>
      </c>
      <c r="F68" s="247">
        <f>IFERROR(INDEX('Data Annex'!$K$1:$BS$4779,MATCH(F$45&amp;"|"&amp;$B68,'Data Annex'!$K$1:$K$4779,0),MATCH(F$46,'Data Annex'!$K$1:$BS$1,0)),"")</f>
        <v>34.406163568963819</v>
      </c>
      <c r="G68" s="248">
        <f>IFERROR(INDEX('Data Annex'!$K$1:$BS$4779,MATCH(G$45&amp;"|"&amp;$B68,'Data Annex'!$K$1:$K$4779,0),MATCH(G$46,'Data Annex'!$K$1:$BS$1,0)),"")</f>
        <v>32.865432112084171</v>
      </c>
      <c r="H68" s="371">
        <f>IFERROR(INDEX('Data Annex'!$K$1:$BS$4779,MATCH(H$45&amp;"|"&amp;$B68,'Data Annex'!$K$1:$K$4779,0),MATCH(H$46,'Data Annex'!$K$1:$BS$1,0)),"")</f>
        <v>6.8171053412742849E-2</v>
      </c>
      <c r="I68" s="371">
        <f>IFERROR(INDEX('Data Annex'!$K$1:$BS$4779,MATCH(I$45&amp;"|"&amp;$B68,'Data Annex'!$K$1:$K$4779,0),MATCH(I$46,'Data Annex'!$K$1:$BS$1,0)),"")</f>
        <v>6.9349980941028136E-2</v>
      </c>
      <c r="J68" s="372">
        <f>IFERROR(INDEX('Data Annex'!$K$1:$BS$4779,MATCH(J$45&amp;"|"&amp;$B68,'Data Annex'!$K$1:$K$4779,0),MATCH(J$46,'Data Annex'!$K$1:$BS$1,0)),"")</f>
        <v>6.5690634350869831E-2</v>
      </c>
      <c r="K68" s="249">
        <f>IFERROR(INDEX('Data Annex'!$K$1:$BS$4779,MATCH(K$45&amp;"|"&amp;$B68,'Data Annex'!$K$1:$K$4779,0),MATCH(K$46,'Data Annex'!$K$1:$BS$1,0)),"")</f>
        <v>4.3459364147701027</v>
      </c>
      <c r="L68" s="249">
        <f>IFERROR(INDEX('Data Annex'!$K$1:$BS$4779,MATCH(L$45&amp;"|"&amp;$B68,'Data Annex'!$K$1:$K$4779,0),MATCH(L$46,'Data Annex'!$K$1:$BS$1,0)),"")</f>
        <v>3.4593960302292355</v>
      </c>
      <c r="M68" s="250">
        <f>IFERROR(INDEX('Data Annex'!$K$1:$BS$4779,MATCH(M$45&amp;"|"&amp;$B68,'Data Annex'!$K$1:$K$4779,0),MATCH(M$46,'Data Annex'!$K$1:$BS$1,0)),"")</f>
        <v>2.9169282337200002</v>
      </c>
      <c r="N68" s="371">
        <f>IFERROR(INDEX('Data Annex'!$K$1:$BS$4779,MATCH(N$45&amp;"|"&amp;$B68,'Data Annex'!$K$1:$K$4779,0),MATCH(N$46,'Data Annex'!$K$1:$BS$1,0)),"")</f>
        <v>0.11919050193872532</v>
      </c>
      <c r="O68" s="371">
        <f>IFERROR(INDEX('Data Annex'!$K$1:$BS$4779,MATCH(O$45&amp;"|"&amp;$B68,'Data Annex'!$K$1:$K$4779,0),MATCH(O$46,'Data Annex'!$K$1:$BS$1,0)),"")</f>
        <v>0.10054582293940478</v>
      </c>
      <c r="P68" s="372">
        <f>IFERROR(INDEX('Data Annex'!$K$1:$BS$4779,MATCH(P$45&amp;"|"&amp;$B68,'Data Annex'!$K$1:$K$4779,0),MATCH(P$46,'Data Annex'!$K$1:$BS$1,0)),"")</f>
        <v>8.8753685750186301E-2</v>
      </c>
      <c r="Q68"/>
    </row>
    <row r="69" spans="1:17" s="378" customFormat="1" ht="18.75" customHeight="1">
      <c r="A69" s="10"/>
      <c r="B69" s="1" t="s">
        <v>5610</v>
      </c>
      <c r="C69"/>
      <c r="D69" s="204" t="s">
        <v>5610</v>
      </c>
      <c r="E69" s="251">
        <f>IFERROR(INDEX('Data Annex'!$K$1:$BS$4779,MATCH(E$45&amp;"|"&amp;$B69,'Data Annex'!$K$1:$K$4779,0),MATCH(E$46,'Data Annex'!$K$1:$BS$1,0)),"")</f>
        <v>6.809610031234474E-2</v>
      </c>
      <c r="F69" s="251">
        <f>IFERROR(INDEX('Data Annex'!$K$1:$BS$4779,MATCH(F$45&amp;"|"&amp;$B69,'Data Annex'!$K$1:$K$4779,0),MATCH(F$46,'Data Annex'!$K$1:$BS$1,0)),"")</f>
        <v>7.8276111666321771E-2</v>
      </c>
      <c r="G69" s="252">
        <f>IFERROR(INDEX('Data Annex'!$K$1:$BS$4779,MATCH(G$45&amp;"|"&amp;$B69,'Data Annex'!$K$1:$K$4779,0),MATCH(G$46,'Data Annex'!$K$1:$BS$1,0)),"")</f>
        <v>8.2480174829852676E-2</v>
      </c>
      <c r="H69" s="373">
        <f>IFERROR(INDEX('Data Annex'!$K$1:$BS$4779,MATCH(H$45&amp;"|"&amp;$B69,'Data Annex'!$K$1:$K$4779,0),MATCH(H$46,'Data Annex'!$K$1:$BS$1,0)),"")</f>
        <v>3.7709715048583843E-2</v>
      </c>
      <c r="I69" s="373">
        <f>IFERROR(INDEX('Data Annex'!$K$1:$BS$4779,MATCH(I$45&amp;"|"&amp;$B69,'Data Annex'!$K$1:$K$4779,0),MATCH(I$46,'Data Annex'!$K$1:$BS$1,0)),"")</f>
        <v>4.0669458578786961E-2</v>
      </c>
      <c r="J69" s="374">
        <f>IFERROR(INDEX('Data Annex'!$K$1:$BS$4779,MATCH(J$45&amp;"|"&amp;$B69,'Data Annex'!$K$1:$K$4779,0),MATCH(J$46,'Data Annex'!$K$1:$BS$1,0)),"")</f>
        <v>4.0914117774803908E-2</v>
      </c>
      <c r="K69" s="253">
        <f>IFERROR(INDEX('Data Annex'!$K$1:$BS$4779,MATCH(K$45&amp;"|"&amp;$B69,'Data Annex'!$K$1:$K$4779,0),MATCH(K$46,'Data Annex'!$K$1:$BS$1,0)),"")</f>
        <v>1.2861121018654211E-3</v>
      </c>
      <c r="L69" s="253">
        <f>IFERROR(INDEX('Data Annex'!$K$1:$BS$4779,MATCH(L$45&amp;"|"&amp;$B69,'Data Annex'!$K$1:$K$4779,0),MATCH(L$46,'Data Annex'!$K$1:$BS$1,0)),"")</f>
        <v>1.287780915340275E-3</v>
      </c>
      <c r="M69" s="254">
        <f>IFERROR(INDEX('Data Annex'!$K$1:$BS$4779,MATCH(M$45&amp;"|"&amp;$B69,'Data Annex'!$K$1:$K$4779,0),MATCH(M$46,'Data Annex'!$K$1:$BS$1,0)),"")</f>
        <v>1.3593986713807472E-3</v>
      </c>
      <c r="N69" s="373">
        <f>IFERROR(INDEX('Data Annex'!$K$1:$BS$4779,MATCH(N$45&amp;"|"&amp;$B69,'Data Annex'!$K$1:$K$4779,0),MATCH(N$46,'Data Annex'!$K$1:$BS$1,0)),"")</f>
        <v>1.8886721794144641E-2</v>
      </c>
      <c r="O69" s="373">
        <f>IFERROR(INDEX('Data Annex'!$K$1:$BS$4779,MATCH(O$45&amp;"|"&amp;$B69,'Data Annex'!$K$1:$K$4779,0),MATCH(O$46,'Data Annex'!$K$1:$BS$1,0)),"")</f>
        <v>1.645177421216161E-2</v>
      </c>
      <c r="P69" s="374">
        <f>IFERROR(INDEX('Data Annex'!$K$1:$BS$4779,MATCH(P$45&amp;"|"&amp;$B69,'Data Annex'!$K$1:$K$4779,0),MATCH(P$46,'Data Annex'!$K$1:$BS$1,0)),"")</f>
        <v>1.6481520246350516E-2</v>
      </c>
      <c r="Q69"/>
    </row>
    <row r="70" spans="1:17" s="378" customFormat="1" ht="18.75" customHeight="1">
      <c r="A70" s="2">
        <v>19</v>
      </c>
      <c r="B70" s="1" t="s">
        <v>98</v>
      </c>
      <c r="C70"/>
      <c r="D70" s="204" t="s">
        <v>98</v>
      </c>
      <c r="E70" s="247">
        <f>IFERROR(INDEX('Data Annex'!$K$1:$BS$4779,MATCH(E$45&amp;"|"&amp;$B70,'Data Annex'!$K$1:$K$4779,0),MATCH(E$46,'Data Annex'!$K$1:$BS$1,0)),"")</f>
        <v>0.51345712204202376</v>
      </c>
      <c r="F70" s="247">
        <f>IFERROR(INDEX('Data Annex'!$K$1:$BS$4779,MATCH(F$45&amp;"|"&amp;$B70,'Data Annex'!$K$1:$K$4779,0),MATCH(F$46,'Data Annex'!$K$1:$BS$1,0)),"")</f>
        <v>0.61704644591692281</v>
      </c>
      <c r="G70" s="248">
        <f>IFERROR(INDEX('Data Annex'!$K$1:$BS$4779,MATCH(G$45&amp;"|"&amp;$B70,'Data Annex'!$K$1:$K$4779,0),MATCH(G$46,'Data Annex'!$K$1:$BS$1,0)),"")</f>
        <v>0.65160667321304699</v>
      </c>
      <c r="H70" s="371">
        <f>IFERROR(INDEX('Data Annex'!$K$1:$BS$4779,MATCH(H$45&amp;"|"&amp;$B70,'Data Annex'!$K$1:$K$4779,0),MATCH(H$46,'Data Annex'!$K$1:$BS$1,0)),"")</f>
        <v>4.1239190335535227E-2</v>
      </c>
      <c r="I70" s="371">
        <f>IFERROR(INDEX('Data Annex'!$K$1:$BS$4779,MATCH(I$45&amp;"|"&amp;$B70,'Data Annex'!$K$1:$K$4779,0),MATCH(I$46,'Data Annex'!$K$1:$BS$1,0)),"")</f>
        <v>4.9019015271860263E-2</v>
      </c>
      <c r="J70" s="372">
        <f>IFERROR(INDEX('Data Annex'!$K$1:$BS$4779,MATCH(J$45&amp;"|"&amp;$B70,'Data Annex'!$K$1:$K$4779,0),MATCH(J$46,'Data Annex'!$K$1:$BS$1,0)),"")</f>
        <v>5.0762251742418461E-2</v>
      </c>
      <c r="K70" s="249">
        <f>IFERROR(INDEX('Data Annex'!$K$1:$BS$4779,MATCH(K$45&amp;"|"&amp;$B70,'Data Annex'!$K$1:$K$4779,0),MATCH(K$46,'Data Annex'!$K$1:$BS$1,0)),"")</f>
        <v>3.6677521852953449E-2</v>
      </c>
      <c r="L70" s="249">
        <f>IFERROR(INDEX('Data Annex'!$K$1:$BS$4779,MATCH(L$45&amp;"|"&amp;$B70,'Data Annex'!$K$1:$K$4779,0),MATCH(L$46,'Data Annex'!$K$1:$BS$1,0)),"")</f>
        <v>2.3745283277478307E-2</v>
      </c>
      <c r="M70" s="250">
        <f>IFERROR(INDEX('Data Annex'!$K$1:$BS$4779,MATCH(M$45&amp;"|"&amp;$B70,'Data Annex'!$K$1:$K$4779,0),MATCH(M$46,'Data Annex'!$K$1:$BS$1,0)),"")</f>
        <v>1.905412228084918E-2</v>
      </c>
      <c r="N70" s="371">
        <f>IFERROR(INDEX('Data Annex'!$K$1:$BS$4779,MATCH(N$45&amp;"|"&amp;$B70,'Data Annex'!$K$1:$K$4779,0),MATCH(N$46,'Data Annex'!$K$1:$BS$1,0)),"")</f>
        <v>7.1432492175951517E-2</v>
      </c>
      <c r="O70" s="371">
        <f>IFERROR(INDEX('Data Annex'!$K$1:$BS$4779,MATCH(O$45&amp;"|"&amp;$B70,'Data Annex'!$K$1:$K$4779,0),MATCH(O$46,'Data Annex'!$K$1:$BS$1,0)),"")</f>
        <v>3.8482165215607281E-2</v>
      </c>
      <c r="P70" s="372">
        <f>IFERROR(INDEX('Data Annex'!$K$1:$BS$4779,MATCH(P$45&amp;"|"&amp;$B70,'Data Annex'!$K$1:$K$4779,0),MATCH(P$46,'Data Annex'!$K$1:$BS$1,0)),"")</f>
        <v>2.9241754365243143E-2</v>
      </c>
      <c r="Q70"/>
    </row>
    <row r="71" spans="1:17" s="378" customFormat="1" ht="18.75" customHeight="1">
      <c r="A71" s="2">
        <v>20</v>
      </c>
      <c r="B71" s="1" t="s">
        <v>94</v>
      </c>
      <c r="C71"/>
      <c r="D71" s="204" t="s">
        <v>94</v>
      </c>
      <c r="E71" s="251">
        <f>IFERROR(INDEX('Data Annex'!$K$1:$BS$4779,MATCH(E$45&amp;"|"&amp;$B71,'Data Annex'!$K$1:$K$4779,0),MATCH(E$46,'Data Annex'!$K$1:$BS$1,0)),"")</f>
        <v>5.0271749399700001</v>
      </c>
      <c r="F71" s="251">
        <f>IFERROR(INDEX('Data Annex'!$K$1:$BS$4779,MATCH(F$45&amp;"|"&amp;$B71,'Data Annex'!$K$1:$K$4779,0),MATCH(F$46,'Data Annex'!$K$1:$BS$1,0)),"")</f>
        <v>5.5153510742799998</v>
      </c>
      <c r="G71" s="252">
        <f>IFERROR(INDEX('Data Annex'!$K$1:$BS$4779,MATCH(G$45&amp;"|"&amp;$B71,'Data Annex'!$K$1:$K$4779,0),MATCH(G$46,'Data Annex'!$K$1:$BS$1,0)),"")</f>
        <v>5.5988235584400003</v>
      </c>
      <c r="H71" s="373">
        <f>IFERROR(INDEX('Data Annex'!$K$1:$BS$4779,MATCH(H$45&amp;"|"&amp;$B71,'Data Annex'!$K$1:$K$4779,0),MATCH(H$46,'Data Annex'!$K$1:$BS$1,0)),"")</f>
        <v>3.9998099864770965E-2</v>
      </c>
      <c r="I71" s="373">
        <f>IFERROR(INDEX('Data Annex'!$K$1:$BS$4779,MATCH(I$45&amp;"|"&amp;$B71,'Data Annex'!$K$1:$K$4779,0),MATCH(I$46,'Data Annex'!$K$1:$BS$1,0)),"")</f>
        <v>4.3236863712075323E-2</v>
      </c>
      <c r="J71" s="374">
        <f>IFERROR(INDEX('Data Annex'!$K$1:$BS$4779,MATCH(J$45&amp;"|"&amp;$B71,'Data Annex'!$K$1:$K$4779,0),MATCH(J$46,'Data Annex'!$K$1:$BS$1,0)),"")</f>
        <v>4.5386055402609794E-2</v>
      </c>
      <c r="K71" s="253">
        <f>IFERROR(INDEX('Data Annex'!$K$1:$BS$4779,MATCH(K$45&amp;"|"&amp;$B71,'Data Annex'!$K$1:$K$4779,0),MATCH(K$46,'Data Annex'!$K$1:$BS$1,0)),"")</f>
        <v>5.7442378869999998E-2</v>
      </c>
      <c r="L71" s="253">
        <f>IFERROR(INDEX('Data Annex'!$K$1:$BS$4779,MATCH(L$45&amp;"|"&amp;$B71,'Data Annex'!$K$1:$K$4779,0),MATCH(L$46,'Data Annex'!$K$1:$BS$1,0)),"")</f>
        <v>0.12682759259999998</v>
      </c>
      <c r="M71" s="254">
        <f>IFERROR(INDEX('Data Annex'!$K$1:$BS$4779,MATCH(M$45&amp;"|"&amp;$B71,'Data Annex'!$K$1:$K$4779,0),MATCH(M$46,'Data Annex'!$K$1:$BS$1,0)),"")</f>
        <v>0.25825883472</v>
      </c>
      <c r="N71" s="373">
        <f>IFERROR(INDEX('Data Annex'!$K$1:$BS$4779,MATCH(N$45&amp;"|"&amp;$B71,'Data Annex'!$K$1:$K$4779,0),MATCH(N$46,'Data Annex'!$K$1:$BS$1,0)),"")</f>
        <v>1.1426373570827592E-2</v>
      </c>
      <c r="O71" s="373">
        <f>IFERROR(INDEX('Data Annex'!$K$1:$BS$4779,MATCH(O$45&amp;"|"&amp;$B71,'Data Annex'!$K$1:$K$4779,0),MATCH(O$46,'Data Annex'!$K$1:$BS$1,0)),"")</f>
        <v>2.2995379784877371E-2</v>
      </c>
      <c r="P71" s="374">
        <f>IFERROR(INDEX('Data Annex'!$K$1:$BS$4779,MATCH(P$45&amp;"|"&amp;$B71,'Data Annex'!$K$1:$K$4779,0),MATCH(P$46,'Data Annex'!$K$1:$BS$1,0)),"")</f>
        <v>4.6127339435565039E-2</v>
      </c>
      <c r="Q71"/>
    </row>
    <row r="72" spans="1:17" s="378" customFormat="1" ht="18.75" customHeight="1">
      <c r="A72" s="2">
        <v>21</v>
      </c>
      <c r="B72" s="1" t="s">
        <v>99</v>
      </c>
      <c r="C72"/>
      <c r="D72" s="204" t="s">
        <v>99</v>
      </c>
      <c r="E72" s="247">
        <f>IFERROR(INDEX('Data Annex'!$K$1:$BS$4779,MATCH(E$45&amp;"|"&amp;$B72,'Data Annex'!$K$1:$K$4779,0),MATCH(E$46,'Data Annex'!$K$1:$BS$1,0)),"")</f>
        <v>0.19861318901999023</v>
      </c>
      <c r="F72" s="247">
        <f>IFERROR(INDEX('Data Annex'!$K$1:$BS$4779,MATCH(F$45&amp;"|"&amp;$B72,'Data Annex'!$K$1:$K$4779,0),MATCH(F$46,'Data Annex'!$K$1:$BS$1,0)),"")</f>
        <v>0.20382902923798848</v>
      </c>
      <c r="G72" s="248">
        <f>IFERROR(INDEX('Data Annex'!$K$1:$BS$4779,MATCH(G$45&amp;"|"&amp;$B72,'Data Annex'!$K$1:$K$4779,0),MATCH(G$46,'Data Annex'!$K$1:$BS$1,0)),"")</f>
        <v>0.18729985315189057</v>
      </c>
      <c r="H72" s="371">
        <f>IFERROR(INDEX('Data Annex'!$K$1:$BS$4779,MATCH(H$45&amp;"|"&amp;$B72,'Data Annex'!$K$1:$K$4779,0),MATCH(H$46,'Data Annex'!$K$1:$BS$1,0)),"")</f>
        <v>2.9939576570105039E-2</v>
      </c>
      <c r="I72" s="371">
        <f>IFERROR(INDEX('Data Annex'!$K$1:$BS$4779,MATCH(I$45&amp;"|"&amp;$B72,'Data Annex'!$K$1:$K$4779,0),MATCH(I$46,'Data Annex'!$K$1:$BS$1,0)),"")</f>
        <v>3.0736069930059128E-2</v>
      </c>
      <c r="J72" s="372">
        <f>IFERROR(INDEX('Data Annex'!$K$1:$BS$4779,MATCH(J$45&amp;"|"&amp;$B72,'Data Annex'!$K$1:$K$4779,0),MATCH(J$46,'Data Annex'!$K$1:$BS$1,0)),"")</f>
        <v>2.8822441434081952E-2</v>
      </c>
      <c r="K72" s="249">
        <f>IFERROR(INDEX('Data Annex'!$K$1:$BS$4779,MATCH(K$45&amp;"|"&amp;$B72,'Data Annex'!$K$1:$K$4779,0),MATCH(K$46,'Data Annex'!$K$1:$BS$1,0)),"")</f>
        <v>4.5193383065492499E-3</v>
      </c>
      <c r="L72" s="249">
        <f>IFERROR(INDEX('Data Annex'!$K$1:$BS$4779,MATCH(L$45&amp;"|"&amp;$B72,'Data Annex'!$K$1:$K$4779,0),MATCH(L$46,'Data Annex'!$K$1:$BS$1,0)),"")</f>
        <v>4.1008188959297011E-3</v>
      </c>
      <c r="M72" s="250">
        <f>IFERROR(INDEX('Data Annex'!$K$1:$BS$4779,MATCH(M$45&amp;"|"&amp;$B72,'Data Annex'!$K$1:$K$4779,0),MATCH(M$46,'Data Annex'!$K$1:$BS$1,0)),"")</f>
        <v>1.2065590040379954E-2</v>
      </c>
      <c r="N72" s="371">
        <f>IFERROR(INDEX('Data Annex'!$K$1:$BS$4779,MATCH(N$45&amp;"|"&amp;$B72,'Data Annex'!$K$1:$K$4779,0),MATCH(N$46,'Data Annex'!$K$1:$BS$1,0)),"")</f>
        <v>2.2754472292846484E-2</v>
      </c>
      <c r="O72" s="371">
        <f>IFERROR(INDEX('Data Annex'!$K$1:$BS$4779,MATCH(O$45&amp;"|"&amp;$B72,'Data Annex'!$K$1:$K$4779,0),MATCH(O$46,'Data Annex'!$K$1:$BS$1,0)),"")</f>
        <v>2.0118914912466323E-2</v>
      </c>
      <c r="P72" s="372">
        <f>IFERROR(INDEX('Data Annex'!$K$1:$BS$4779,MATCH(P$45&amp;"|"&amp;$B72,'Data Annex'!$K$1:$K$4779,0),MATCH(P$46,'Data Annex'!$K$1:$BS$1,0)),"")</f>
        <v>6.4418577149632783E-2</v>
      </c>
      <c r="Q72"/>
    </row>
    <row r="73" spans="1:17" s="378" customFormat="1" ht="18.75" customHeight="1">
      <c r="A73" s="2">
        <v>22</v>
      </c>
      <c r="B73" s="1" t="s">
        <v>26</v>
      </c>
      <c r="C73"/>
      <c r="D73" s="204" t="s">
        <v>26</v>
      </c>
      <c r="E73" s="251">
        <f>IFERROR(INDEX('Data Annex'!$K$1:$BS$4779,MATCH(E$45&amp;"|"&amp;$B73,'Data Annex'!$K$1:$K$4779,0),MATCH(E$46,'Data Annex'!$K$1:$BS$1,0)),"")</f>
        <v>0.26318972362999998</v>
      </c>
      <c r="F73" s="251">
        <f>IFERROR(INDEX('Data Annex'!$K$1:$BS$4779,MATCH(F$45&amp;"|"&amp;$B73,'Data Annex'!$K$1:$K$4779,0),MATCH(F$46,'Data Annex'!$K$1:$BS$1,0)),"")</f>
        <v>0.30781367491</v>
      </c>
      <c r="G73" s="252">
        <f>IFERROR(INDEX('Data Annex'!$K$1:$BS$4779,MATCH(G$45&amp;"|"&amp;$B73,'Data Annex'!$K$1:$K$4779,0),MATCH(G$46,'Data Annex'!$K$1:$BS$1,0)),"")</f>
        <v>0.28396259199000001</v>
      </c>
      <c r="H73" s="373">
        <f>IFERROR(INDEX('Data Annex'!$K$1:$BS$4779,MATCH(H$45&amp;"|"&amp;$B73,'Data Annex'!$K$1:$K$4779,0),MATCH(H$46,'Data Annex'!$K$1:$BS$1,0)),"")</f>
        <v>3.9705162453916372E-2</v>
      </c>
      <c r="I73" s="373">
        <f>IFERROR(INDEX('Data Annex'!$K$1:$BS$4779,MATCH(I$45&amp;"|"&amp;$B73,'Data Annex'!$K$1:$K$4779,0),MATCH(I$46,'Data Annex'!$K$1:$BS$1,0)),"")</f>
        <v>4.7485295002298422E-2</v>
      </c>
      <c r="J73" s="374">
        <f>IFERROR(INDEX('Data Annex'!$K$1:$BS$4779,MATCH(J$45&amp;"|"&amp;$B73,'Data Annex'!$K$1:$K$4779,0),MATCH(J$46,'Data Annex'!$K$1:$BS$1,0)),"")</f>
        <v>4.3624912463580127E-2</v>
      </c>
      <c r="K73" s="253">
        <f>IFERROR(INDEX('Data Annex'!$K$1:$BS$4779,MATCH(K$45&amp;"|"&amp;$B73,'Data Annex'!$K$1:$K$4779,0),MATCH(K$46,'Data Annex'!$K$1:$BS$1,0)),"")</f>
        <v>1.6555593470000001E-2</v>
      </c>
      <c r="L73" s="253">
        <f>IFERROR(INDEX('Data Annex'!$K$1:$BS$4779,MATCH(L$45&amp;"|"&amp;$B73,'Data Annex'!$K$1:$K$4779,0),MATCH(L$46,'Data Annex'!$K$1:$BS$1,0)),"")</f>
        <v>1.8950933230000001E-2</v>
      </c>
      <c r="M73" s="254">
        <f>IFERROR(INDEX('Data Annex'!$K$1:$BS$4779,MATCH(M$45&amp;"|"&amp;$B73,'Data Annex'!$K$1:$K$4779,0),MATCH(M$46,'Data Annex'!$K$1:$BS$1,0)),"")</f>
        <v>1.67447129E-2</v>
      </c>
      <c r="N73" s="373">
        <f>IFERROR(INDEX('Data Annex'!$K$1:$BS$4779,MATCH(N$45&amp;"|"&amp;$B73,'Data Annex'!$K$1:$K$4779,0),MATCH(N$46,'Data Annex'!$K$1:$BS$1,0)),"")</f>
        <v>6.2903647002853169E-2</v>
      </c>
      <c r="O73" s="373">
        <f>IFERROR(INDEX('Data Annex'!$K$1:$BS$4779,MATCH(O$45&amp;"|"&amp;$B73,'Data Annex'!$K$1:$K$4779,0),MATCH(O$46,'Data Annex'!$K$1:$BS$1,0)),"")</f>
        <v>6.1566248593539458E-2</v>
      </c>
      <c r="P73" s="374">
        <f>IFERROR(INDEX('Data Annex'!$K$1:$BS$4779,MATCH(P$45&amp;"|"&amp;$B73,'Data Annex'!$K$1:$K$4779,0),MATCH(P$46,'Data Annex'!$K$1:$BS$1,0)),"")</f>
        <v>5.8968023860655847E-2</v>
      </c>
      <c r="Q73"/>
    </row>
    <row r="74" spans="1:17" s="378" customFormat="1" ht="18.75" customHeight="1">
      <c r="A74" s="7">
        <v>23</v>
      </c>
      <c r="B74" s="1" t="s">
        <v>27</v>
      </c>
      <c r="C74"/>
      <c r="D74" s="204" t="s">
        <v>27</v>
      </c>
      <c r="E74" s="247">
        <f>IFERROR(INDEX('Data Annex'!$K$1:$BS$4779,MATCH(E$45&amp;"|"&amp;$B74,'Data Annex'!$K$1:$K$4779,0),MATCH(E$46,'Data Annex'!$K$1:$BS$1,0)),"")</f>
        <v>10.61815551070317</v>
      </c>
      <c r="F74" s="247">
        <f>IFERROR(INDEX('Data Annex'!$K$1:$BS$4779,MATCH(F$45&amp;"|"&amp;$B74,'Data Annex'!$K$1:$K$4779,0),MATCH(F$46,'Data Annex'!$K$1:$BS$1,0)),"")</f>
        <v>11.186579102378532</v>
      </c>
      <c r="G74" s="248">
        <f>IFERROR(INDEX('Data Annex'!$K$1:$BS$4779,MATCH(G$45&amp;"|"&amp;$B74,'Data Annex'!$K$1:$K$4779,0),MATCH(G$46,'Data Annex'!$K$1:$BS$1,0)),"")</f>
        <v>10.644019757121464</v>
      </c>
      <c r="H74" s="371">
        <f>IFERROR(INDEX('Data Annex'!$K$1:$BS$4779,MATCH(H$45&amp;"|"&amp;$B74,'Data Annex'!$K$1:$K$4779,0),MATCH(H$46,'Data Annex'!$K$1:$BS$1,0)),"")</f>
        <v>4.0039153926302883E-2</v>
      </c>
      <c r="I74" s="371">
        <f>IFERROR(INDEX('Data Annex'!$K$1:$BS$4779,MATCH(I$45&amp;"|"&amp;$B74,'Data Annex'!$K$1:$K$4779,0),MATCH(I$46,'Data Annex'!$K$1:$BS$1,0)),"")</f>
        <v>4.2116111457206958E-2</v>
      </c>
      <c r="J74" s="372">
        <f>IFERROR(INDEX('Data Annex'!$K$1:$BS$4779,MATCH(J$45&amp;"|"&amp;$B74,'Data Annex'!$K$1:$K$4779,0),MATCH(J$46,'Data Annex'!$K$1:$BS$1,0)),"")</f>
        <v>4.0452366508878373E-2</v>
      </c>
      <c r="K74" s="249">
        <f>IFERROR(INDEX('Data Annex'!$K$1:$BS$4779,MATCH(K$45&amp;"|"&amp;$B74,'Data Annex'!$K$1:$K$4779,0),MATCH(K$46,'Data Annex'!$K$1:$BS$1,0)),"")</f>
        <v>0.37881262164000001</v>
      </c>
      <c r="L74" s="249">
        <f>IFERROR(INDEX('Data Annex'!$K$1:$BS$4779,MATCH(L$45&amp;"|"&amp;$B74,'Data Annex'!$K$1:$K$4779,0),MATCH(L$46,'Data Annex'!$K$1:$BS$1,0)),"")</f>
        <v>0.40303568140000001</v>
      </c>
      <c r="M74" s="250">
        <f>IFERROR(INDEX('Data Annex'!$K$1:$BS$4779,MATCH(M$45&amp;"|"&amp;$B74,'Data Annex'!$K$1:$K$4779,0),MATCH(M$46,'Data Annex'!$K$1:$BS$1,0)),"")</f>
        <v>0.41790118583000002</v>
      </c>
      <c r="N74" s="371" t="str">
        <f>IFERROR(INDEX('Data Annex'!$K$1:$BS$4779,MATCH(N$45&amp;"|"&amp;$B74,'Data Annex'!$K$1:$K$4779,0),MATCH(N$46,'Data Annex'!$K$1:$BS$1,0)),"")</f>
        <v/>
      </c>
      <c r="O74" s="371" t="str">
        <f>IFERROR(INDEX('Data Annex'!$K$1:$BS$4779,MATCH(O$45&amp;"|"&amp;$B74,'Data Annex'!$K$1:$K$4779,0),MATCH(O$46,'Data Annex'!$K$1:$BS$1,0)),"")</f>
        <v/>
      </c>
      <c r="P74" s="372" t="str">
        <f>IFERROR(INDEX('Data Annex'!$K$1:$BS$4779,MATCH(P$45&amp;"|"&amp;$B74,'Data Annex'!$K$1:$K$4779,0),MATCH(P$46,'Data Annex'!$K$1:$BS$1,0)),"")</f>
        <v/>
      </c>
      <c r="Q74"/>
    </row>
    <row r="75" spans="1:17" s="378" customFormat="1" ht="18.75" customHeight="1">
      <c r="A75" s="2">
        <v>24</v>
      </c>
      <c r="B75" s="1" t="s">
        <v>28</v>
      </c>
      <c r="C75"/>
      <c r="D75" s="204" t="s">
        <v>28</v>
      </c>
      <c r="E75" s="251">
        <f>IFERROR(INDEX('Data Annex'!$K$1:$BS$4779,MATCH(E$45&amp;"|"&amp;$B75,'Data Annex'!$K$1:$K$4779,0),MATCH(E$46,'Data Annex'!$K$1:$BS$1,0)),"")</f>
        <v>14.30074023594446</v>
      </c>
      <c r="F75" s="251">
        <f>IFERROR(INDEX('Data Annex'!$K$1:$BS$4779,MATCH(F$45&amp;"|"&amp;$B75,'Data Annex'!$K$1:$K$4779,0),MATCH(F$46,'Data Annex'!$K$1:$BS$1,0)),"")</f>
        <v>14.335540437595684</v>
      </c>
      <c r="G75" s="252">
        <f>IFERROR(INDEX('Data Annex'!$K$1:$BS$4779,MATCH(G$45&amp;"|"&amp;$B75,'Data Annex'!$K$1:$K$4779,0),MATCH(G$46,'Data Annex'!$K$1:$BS$1,0)),"")</f>
        <v>14.28757502870933</v>
      </c>
      <c r="H75" s="373">
        <f>IFERROR(INDEX('Data Annex'!$K$1:$BS$4779,MATCH(H$45&amp;"|"&amp;$B75,'Data Annex'!$K$1:$K$4779,0),MATCH(H$46,'Data Annex'!$K$1:$BS$1,0)),"")</f>
        <v>0.11074390027789974</v>
      </c>
      <c r="I75" s="373">
        <f>IFERROR(INDEX('Data Annex'!$K$1:$BS$4779,MATCH(I$45&amp;"|"&amp;$B75,'Data Annex'!$K$1:$K$4779,0),MATCH(I$46,'Data Annex'!$K$1:$BS$1,0)),"")</f>
        <v>0.11294807364625668</v>
      </c>
      <c r="J75" s="374">
        <f>IFERROR(INDEX('Data Annex'!$K$1:$BS$4779,MATCH(J$45&amp;"|"&amp;$B75,'Data Annex'!$K$1:$K$4779,0),MATCH(J$46,'Data Annex'!$K$1:$BS$1,0)),"")</f>
        <v>0.10846915906040418</v>
      </c>
      <c r="K75" s="253">
        <f>IFERROR(INDEX('Data Annex'!$K$1:$BS$4779,MATCH(K$45&amp;"|"&amp;$B75,'Data Annex'!$K$1:$K$4779,0),MATCH(K$46,'Data Annex'!$K$1:$BS$1,0)),"")</f>
        <v>0.13030838999076649</v>
      </c>
      <c r="L75" s="253">
        <f>IFERROR(INDEX('Data Annex'!$K$1:$BS$4779,MATCH(L$45&amp;"|"&amp;$B75,'Data Annex'!$K$1:$K$4779,0),MATCH(L$46,'Data Annex'!$K$1:$BS$1,0)),"")</f>
        <v>0.1442803394863231</v>
      </c>
      <c r="M75" s="254">
        <f>IFERROR(INDEX('Data Annex'!$K$1:$BS$4779,MATCH(M$45&amp;"|"&amp;$B75,'Data Annex'!$K$1:$K$4779,0),MATCH(M$46,'Data Annex'!$K$1:$BS$1,0)),"")</f>
        <v>0.23976005168183259</v>
      </c>
      <c r="N75" s="373" t="str">
        <f>IFERROR(INDEX('Data Annex'!$K$1:$BS$4779,MATCH(N$45&amp;"|"&amp;$B75,'Data Annex'!$K$1:$K$4779,0),MATCH(N$46,'Data Annex'!$K$1:$BS$1,0)),"")</f>
        <v/>
      </c>
      <c r="O75" s="373" t="str">
        <f>IFERROR(INDEX('Data Annex'!$K$1:$BS$4779,MATCH(O$45&amp;"|"&amp;$B75,'Data Annex'!$K$1:$K$4779,0),MATCH(O$46,'Data Annex'!$K$1:$BS$1,0)),"")</f>
        <v/>
      </c>
      <c r="P75" s="374" t="str">
        <f>IFERROR(INDEX('Data Annex'!$K$1:$BS$4779,MATCH(P$45&amp;"|"&amp;$B75,'Data Annex'!$K$1:$K$4779,0),MATCH(P$46,'Data Annex'!$K$1:$BS$1,0)),"")</f>
        <v/>
      </c>
      <c r="Q75"/>
    </row>
    <row r="76" spans="1:17" s="378" customFormat="1" ht="18.75" customHeight="1">
      <c r="A76" s="10">
        <v>25</v>
      </c>
      <c r="B76" s="1" t="s">
        <v>29</v>
      </c>
      <c r="C76"/>
      <c r="D76" s="204" t="s">
        <v>29</v>
      </c>
      <c r="E76" s="247">
        <f>IFERROR(INDEX('Data Annex'!$K$1:$BS$4779,MATCH(E$45&amp;"|"&amp;$B76,'Data Annex'!$K$1:$K$4779,0),MATCH(E$46,'Data Annex'!$K$1:$BS$1,0)),"")</f>
        <v>4.2888384538155409</v>
      </c>
      <c r="F76" s="247">
        <f>IFERROR(INDEX('Data Annex'!$K$1:$BS$4779,MATCH(F$45&amp;"|"&amp;$B76,'Data Annex'!$K$1:$K$4779,0),MATCH(F$46,'Data Annex'!$K$1:$BS$1,0)),"")</f>
        <v>4.2443026101978125</v>
      </c>
      <c r="G76" s="248">
        <f>IFERROR(INDEX('Data Annex'!$K$1:$BS$4779,MATCH(G$45&amp;"|"&amp;$B76,'Data Annex'!$K$1:$K$4779,0),MATCH(G$46,'Data Annex'!$K$1:$BS$1,0)),"")</f>
        <v>4.115832794943441</v>
      </c>
      <c r="H76" s="371">
        <f>IFERROR(INDEX('Data Annex'!$K$1:$BS$4779,MATCH(H$45&amp;"|"&amp;$B76,'Data Annex'!$K$1:$K$4779,0),MATCH(H$46,'Data Annex'!$K$1:$BS$1,0)),"")</f>
        <v>5.1995002405268935E-2</v>
      </c>
      <c r="I76" s="371">
        <f>IFERROR(INDEX('Data Annex'!$K$1:$BS$4779,MATCH(I$45&amp;"|"&amp;$B76,'Data Annex'!$K$1:$K$4779,0),MATCH(I$46,'Data Annex'!$K$1:$BS$1,0)),"")</f>
        <v>5.0955625288176126E-2</v>
      </c>
      <c r="J76" s="372">
        <f>IFERROR(INDEX('Data Annex'!$K$1:$BS$4779,MATCH(J$45&amp;"|"&amp;$B76,'Data Annex'!$K$1:$K$4779,0),MATCH(J$46,'Data Annex'!$K$1:$BS$1,0)),"")</f>
        <v>4.5838924545456565E-2</v>
      </c>
      <c r="K76" s="249">
        <f>IFERROR(INDEX('Data Annex'!$K$1:$BS$4779,MATCH(K$45&amp;"|"&amp;$B76,'Data Annex'!$K$1:$K$4779,0),MATCH(K$46,'Data Annex'!$K$1:$BS$1,0)),"")</f>
        <v>0.26484987167616436</v>
      </c>
      <c r="L76" s="249">
        <f>IFERROR(INDEX('Data Annex'!$K$1:$BS$4779,MATCH(L$45&amp;"|"&amp;$B76,'Data Annex'!$K$1:$K$4779,0),MATCH(L$46,'Data Annex'!$K$1:$BS$1,0)),"")</f>
        <v>0.2686481867816628</v>
      </c>
      <c r="M76" s="250">
        <f>IFERROR(INDEX('Data Annex'!$K$1:$BS$4779,MATCH(M$45&amp;"|"&amp;$B76,'Data Annex'!$K$1:$K$4779,0),MATCH(M$46,'Data Annex'!$K$1:$BS$1,0)),"")</f>
        <v>0.27619712170447497</v>
      </c>
      <c r="N76" s="371" t="str">
        <f>IFERROR(INDEX('Data Annex'!$K$1:$BS$4779,MATCH(N$45&amp;"|"&amp;$B76,'Data Annex'!$K$1:$K$4779,0),MATCH(N$46,'Data Annex'!$K$1:$BS$1,0)),"")</f>
        <v/>
      </c>
      <c r="O76" s="371" t="str">
        <f>IFERROR(INDEX('Data Annex'!$K$1:$BS$4779,MATCH(O$45&amp;"|"&amp;$B76,'Data Annex'!$K$1:$K$4779,0),MATCH(O$46,'Data Annex'!$K$1:$BS$1,0)),"")</f>
        <v/>
      </c>
      <c r="P76" s="372" t="str">
        <f>IFERROR(INDEX('Data Annex'!$K$1:$BS$4779,MATCH(P$45&amp;"|"&amp;$B76,'Data Annex'!$K$1:$K$4779,0),MATCH(P$46,'Data Annex'!$K$1:$BS$1,0)),"")</f>
        <v/>
      </c>
      <c r="Q76"/>
    </row>
    <row r="77" spans="1:17" s="378" customFormat="1" ht="18.75" customHeight="1">
      <c r="A77" s="10">
        <v>26</v>
      </c>
      <c r="B77" s="1" t="s">
        <v>30</v>
      </c>
      <c r="C77"/>
      <c r="D77" s="204" t="s">
        <v>30</v>
      </c>
      <c r="E77" s="251">
        <f>IFERROR(INDEX('Data Annex'!$K$1:$BS$4779,MATCH(E$45&amp;"|"&amp;$B77,'Data Annex'!$K$1:$K$4779,0),MATCH(E$46,'Data Annex'!$K$1:$BS$1,0)),"")</f>
        <v>6.3075997946243811</v>
      </c>
      <c r="F77" s="251">
        <f>IFERROR(INDEX('Data Annex'!$K$1:$BS$4779,MATCH(F$45&amp;"|"&amp;$B77,'Data Annex'!$K$1:$K$4779,0),MATCH(F$46,'Data Annex'!$K$1:$BS$1,0)),"")</f>
        <v>6.2361951883100009</v>
      </c>
      <c r="G77" s="252">
        <f>IFERROR(INDEX('Data Annex'!$K$1:$BS$4779,MATCH(G$45&amp;"|"&amp;$B77,'Data Annex'!$K$1:$K$4779,0),MATCH(G$46,'Data Annex'!$K$1:$BS$1,0)),"")</f>
        <v>6.1204314588699997</v>
      </c>
      <c r="H77" s="373">
        <f>IFERROR(INDEX('Data Annex'!$K$1:$BS$4779,MATCH(H$45&amp;"|"&amp;$B77,'Data Annex'!$K$1:$K$4779,0),MATCH(H$46,'Data Annex'!$K$1:$BS$1,0)),"")</f>
        <v>9.3827979431316919E-2</v>
      </c>
      <c r="I77" s="373">
        <f>IFERROR(INDEX('Data Annex'!$K$1:$BS$4779,MATCH(I$45&amp;"|"&amp;$B77,'Data Annex'!$K$1:$K$4779,0),MATCH(I$46,'Data Annex'!$K$1:$BS$1,0)),"")</f>
        <v>9.4302710611535834E-2</v>
      </c>
      <c r="J77" s="374">
        <f>IFERROR(INDEX('Data Annex'!$K$1:$BS$4779,MATCH(J$45&amp;"|"&amp;$B77,'Data Annex'!$K$1:$K$4779,0),MATCH(J$46,'Data Annex'!$K$1:$BS$1,0)),"")</f>
        <v>9.2732651349884315E-2</v>
      </c>
      <c r="K77" s="253">
        <f>IFERROR(INDEX('Data Annex'!$K$1:$BS$4779,MATCH(K$45&amp;"|"&amp;$B77,'Data Annex'!$K$1:$K$4779,0),MATCH(K$46,'Data Annex'!$K$1:$BS$1,0)),"")</f>
        <v>0.66324076474438121</v>
      </c>
      <c r="L77" s="253">
        <f>IFERROR(INDEX('Data Annex'!$K$1:$BS$4779,MATCH(L$45&amp;"|"&amp;$B77,'Data Annex'!$K$1:$K$4779,0),MATCH(L$46,'Data Annex'!$K$1:$BS$1,0)),"")</f>
        <v>0.50914298697000004</v>
      </c>
      <c r="M77" s="254">
        <f>IFERROR(INDEX('Data Annex'!$K$1:$BS$4779,MATCH(M$45&amp;"|"&amp;$B77,'Data Annex'!$K$1:$K$4779,0),MATCH(M$46,'Data Annex'!$K$1:$BS$1,0)),"")</f>
        <v>0.38036801356</v>
      </c>
      <c r="N77" s="373" t="str">
        <f>IFERROR(INDEX('Data Annex'!$K$1:$BS$4779,MATCH(N$45&amp;"|"&amp;$B77,'Data Annex'!$K$1:$K$4779,0),MATCH(N$46,'Data Annex'!$K$1:$BS$1,0)),"")</f>
        <v/>
      </c>
      <c r="O77" s="373" t="str">
        <f>IFERROR(INDEX('Data Annex'!$K$1:$BS$4779,MATCH(O$45&amp;"|"&amp;$B77,'Data Annex'!$K$1:$K$4779,0),MATCH(O$46,'Data Annex'!$K$1:$BS$1,0)),"")</f>
        <v/>
      </c>
      <c r="P77" s="374" t="str">
        <f>IFERROR(INDEX('Data Annex'!$K$1:$BS$4779,MATCH(P$45&amp;"|"&amp;$B77,'Data Annex'!$K$1:$K$4779,0),MATCH(P$46,'Data Annex'!$K$1:$BS$1,0)),"")</f>
        <v/>
      </c>
      <c r="Q77"/>
    </row>
    <row r="78" spans="1:17" s="378" customFormat="1" ht="18.75" customHeight="1">
      <c r="A78" s="10">
        <v>27</v>
      </c>
      <c r="B78" s="1" t="s">
        <v>100</v>
      </c>
      <c r="C78"/>
      <c r="D78" s="204" t="s">
        <v>100</v>
      </c>
      <c r="E78" s="247">
        <f>IFERROR(INDEX('Data Annex'!$K$1:$BS$4779,MATCH(E$45&amp;"|"&amp;$B78,'Data Annex'!$K$1:$K$4779,0),MATCH(E$46,'Data Annex'!$K$1:$BS$1,0)),"")</f>
        <v>2.9896727680932158</v>
      </c>
      <c r="F78" s="247">
        <f>IFERROR(INDEX('Data Annex'!$K$1:$BS$4779,MATCH(F$45&amp;"|"&amp;$B78,'Data Annex'!$K$1:$K$4779,0),MATCH(F$46,'Data Annex'!$K$1:$BS$1,0)),"")</f>
        <v>3.4296577635945944</v>
      </c>
      <c r="G78" s="248">
        <f>IFERROR(INDEX('Data Annex'!$K$1:$BS$4779,MATCH(G$45&amp;"|"&amp;$B78,'Data Annex'!$K$1:$K$4779,0),MATCH(G$46,'Data Annex'!$K$1:$BS$1,0)),"")</f>
        <v>3.1664341383910939</v>
      </c>
      <c r="H78" s="371">
        <f>IFERROR(INDEX('Data Annex'!$K$1:$BS$4779,MATCH(H$45&amp;"|"&amp;$B78,'Data Annex'!$K$1:$K$4779,0),MATCH(H$46,'Data Annex'!$K$1:$BS$1,0)),"")</f>
        <v>8.5240454145544417E-2</v>
      </c>
      <c r="I78" s="371">
        <f>IFERROR(INDEX('Data Annex'!$K$1:$BS$4779,MATCH(I$45&amp;"|"&amp;$B78,'Data Annex'!$K$1:$K$4779,0),MATCH(I$46,'Data Annex'!$K$1:$BS$1,0)),"")</f>
        <v>9.3356794121681796E-2</v>
      </c>
      <c r="J78" s="372">
        <f>IFERROR(INDEX('Data Annex'!$K$1:$BS$4779,MATCH(J$45&amp;"|"&amp;$B78,'Data Annex'!$K$1:$K$4779,0),MATCH(J$46,'Data Annex'!$K$1:$BS$1,0)),"")</f>
        <v>8.6993012934408295E-2</v>
      </c>
      <c r="K78" s="249">
        <f>IFERROR(INDEX('Data Annex'!$K$1:$BS$4779,MATCH(K$45&amp;"|"&amp;$B78,'Data Annex'!$K$1:$K$4779,0),MATCH(K$46,'Data Annex'!$K$1:$BS$1,0)),"")</f>
        <v>0.21516477279104915</v>
      </c>
      <c r="L78" s="249">
        <f>IFERROR(INDEX('Data Annex'!$K$1:$BS$4779,MATCH(L$45&amp;"|"&amp;$B78,'Data Annex'!$K$1:$K$4779,0),MATCH(L$46,'Data Annex'!$K$1:$BS$1,0)),"")</f>
        <v>0.16602834269528499</v>
      </c>
      <c r="M78" s="250">
        <f>IFERROR(INDEX('Data Annex'!$K$1:$BS$4779,MATCH(M$45&amp;"|"&amp;$B78,'Data Annex'!$K$1:$K$4779,0),MATCH(M$46,'Data Annex'!$K$1:$BS$1,0)),"")</f>
        <v>0.15788968861294539</v>
      </c>
      <c r="N78" s="371" t="str">
        <f>IFERROR(INDEX('Data Annex'!$K$1:$BS$4779,MATCH(N$45&amp;"|"&amp;$B78,'Data Annex'!$K$1:$K$4779,0),MATCH(N$46,'Data Annex'!$K$1:$BS$1,0)),"")</f>
        <v/>
      </c>
      <c r="O78" s="371" t="str">
        <f>IFERROR(INDEX('Data Annex'!$K$1:$BS$4779,MATCH(O$45&amp;"|"&amp;$B78,'Data Annex'!$K$1:$K$4779,0),MATCH(O$46,'Data Annex'!$K$1:$BS$1,0)),"")</f>
        <v/>
      </c>
      <c r="P78" s="372" t="str">
        <f>IFERROR(INDEX('Data Annex'!$K$1:$BS$4779,MATCH(P$45&amp;"|"&amp;$B78,'Data Annex'!$K$1:$K$4779,0),MATCH(P$46,'Data Annex'!$K$1:$BS$1,0)),"")</f>
        <v/>
      </c>
      <c r="Q78"/>
    </row>
    <row r="79" spans="1:17" s="378" customFormat="1" ht="18.75" customHeight="1">
      <c r="A79" s="2">
        <v>28</v>
      </c>
      <c r="B79" s="1" t="s">
        <v>31</v>
      </c>
      <c r="C79"/>
      <c r="D79" s="204" t="s">
        <v>31</v>
      </c>
      <c r="E79" s="251">
        <f>IFERROR(INDEX('Data Annex'!$K$1:$BS$4779,MATCH(E$45&amp;"|"&amp;$B79,'Data Annex'!$K$1:$K$4779,0),MATCH(E$46,'Data Annex'!$K$1:$BS$1,0)),"")</f>
        <v>6.5709205808273055</v>
      </c>
      <c r="F79" s="251">
        <f>IFERROR(INDEX('Data Annex'!$K$1:$BS$4779,MATCH(F$45&amp;"|"&amp;$B79,'Data Annex'!$K$1:$K$4779,0),MATCH(F$46,'Data Annex'!$K$1:$BS$1,0)),"")</f>
        <v>7.4128625988567558</v>
      </c>
      <c r="G79" s="252">
        <f>IFERROR(INDEX('Data Annex'!$K$1:$BS$4779,MATCH(G$45&amp;"|"&amp;$B79,'Data Annex'!$K$1:$K$4779,0),MATCH(G$46,'Data Annex'!$K$1:$BS$1,0)),"")</f>
        <v>6.1989114258285429</v>
      </c>
      <c r="H79" s="373">
        <f>IFERROR(INDEX('Data Annex'!$K$1:$BS$4779,MATCH(H$45&amp;"|"&amp;$B79,'Data Annex'!$K$1:$K$4779,0),MATCH(H$46,'Data Annex'!$K$1:$BS$1,0)),"")</f>
        <v>2.4944897296495131E-2</v>
      </c>
      <c r="I79" s="373">
        <f>IFERROR(INDEX('Data Annex'!$K$1:$BS$4779,MATCH(I$45&amp;"|"&amp;$B79,'Data Annex'!$K$1:$K$4779,0),MATCH(I$46,'Data Annex'!$K$1:$BS$1,0)),"")</f>
        <v>2.941463123424826E-2</v>
      </c>
      <c r="J79" s="374">
        <f>IFERROR(INDEX('Data Annex'!$K$1:$BS$4779,MATCH(J$45&amp;"|"&amp;$B79,'Data Annex'!$K$1:$K$4779,0),MATCH(J$46,'Data Annex'!$K$1:$BS$1,0)),"")</f>
        <v>2.4503052904398269E-2</v>
      </c>
      <c r="K79" s="253">
        <f>IFERROR(INDEX('Data Annex'!$K$1:$BS$4779,MATCH(K$45&amp;"|"&amp;$B79,'Data Annex'!$K$1:$K$4779,0),MATCH(K$46,'Data Annex'!$K$1:$BS$1,0)),"")</f>
        <v>4.3864727648519897E-2</v>
      </c>
      <c r="L79" s="253">
        <f>IFERROR(INDEX('Data Annex'!$K$1:$BS$4779,MATCH(L$45&amp;"|"&amp;$B79,'Data Annex'!$K$1:$K$4779,0),MATCH(L$46,'Data Annex'!$K$1:$BS$1,0)),"")</f>
        <v>0.12667931114351363</v>
      </c>
      <c r="M79" s="254">
        <f>IFERROR(INDEX('Data Annex'!$K$1:$BS$4779,MATCH(M$45&amp;"|"&amp;$B79,'Data Annex'!$K$1:$K$4779,0),MATCH(M$46,'Data Annex'!$K$1:$BS$1,0)),"")</f>
        <v>0.16796043160315643</v>
      </c>
      <c r="N79" s="373" t="str">
        <f>IFERROR(INDEX('Data Annex'!$K$1:$BS$4779,MATCH(N$45&amp;"|"&amp;$B79,'Data Annex'!$K$1:$K$4779,0),MATCH(N$46,'Data Annex'!$K$1:$BS$1,0)),"")</f>
        <v/>
      </c>
      <c r="O79" s="373" t="str">
        <f>IFERROR(INDEX('Data Annex'!$K$1:$BS$4779,MATCH(O$45&amp;"|"&amp;$B79,'Data Annex'!$K$1:$K$4779,0),MATCH(O$46,'Data Annex'!$K$1:$BS$1,0)),"")</f>
        <v/>
      </c>
      <c r="P79" s="374" t="str">
        <f>IFERROR(INDEX('Data Annex'!$K$1:$BS$4779,MATCH(P$45&amp;"|"&amp;$B79,'Data Annex'!$K$1:$K$4779,0),MATCH(P$46,'Data Annex'!$K$1:$BS$1,0)),"")</f>
        <v/>
      </c>
      <c r="Q79"/>
    </row>
    <row r="80" spans="1:17" s="378" customFormat="1" ht="18.75" customHeight="1">
      <c r="A80" s="10">
        <v>29</v>
      </c>
      <c r="B80" s="1" t="s">
        <v>32</v>
      </c>
      <c r="C80"/>
      <c r="D80" s="204" t="s">
        <v>32</v>
      </c>
      <c r="E80" s="247">
        <f>IFERROR(INDEX('Data Annex'!$K$1:$BS$4779,MATCH(E$45&amp;"|"&amp;$B80,'Data Annex'!$K$1:$K$4779,0),MATCH(E$46,'Data Annex'!$K$1:$BS$1,0)),"")</f>
        <v>0.59996017899286425</v>
      </c>
      <c r="F80" s="247">
        <f>IFERROR(INDEX('Data Annex'!$K$1:$BS$4779,MATCH(F$45&amp;"|"&amp;$B80,'Data Annex'!$K$1:$K$4779,0),MATCH(F$46,'Data Annex'!$K$1:$BS$1,0)),"")</f>
        <v>0.61528728410166866</v>
      </c>
      <c r="G80" s="248">
        <f>IFERROR(INDEX('Data Annex'!$K$1:$BS$4779,MATCH(G$45&amp;"|"&amp;$B80,'Data Annex'!$K$1:$K$4779,0),MATCH(G$46,'Data Annex'!$K$1:$BS$1,0)),"")</f>
        <v>0.56431159464004166</v>
      </c>
      <c r="H80" s="371">
        <f>IFERROR(INDEX('Data Annex'!$K$1:$BS$4779,MATCH(H$45&amp;"|"&amp;$B80,'Data Annex'!$K$1:$K$4779,0),MATCH(H$46,'Data Annex'!$K$1:$BS$1,0)),"")</f>
        <v>5.8812119842574215E-2</v>
      </c>
      <c r="I80" s="371">
        <f>IFERROR(INDEX('Data Annex'!$K$1:$BS$4779,MATCH(I$45&amp;"|"&amp;$B80,'Data Annex'!$K$1:$K$4779,0),MATCH(I$46,'Data Annex'!$K$1:$BS$1,0)),"")</f>
        <v>6.1347026617563548E-2</v>
      </c>
      <c r="J80" s="372">
        <f>IFERROR(INDEX('Data Annex'!$K$1:$BS$4779,MATCH(J$45&amp;"|"&amp;$B80,'Data Annex'!$K$1:$K$4779,0),MATCH(J$46,'Data Annex'!$K$1:$BS$1,0)),"")</f>
        <v>5.906505356992376E-2</v>
      </c>
      <c r="K80" s="249">
        <f>IFERROR(INDEX('Data Annex'!$K$1:$BS$4779,MATCH(K$45&amp;"|"&amp;$B80,'Data Annex'!$K$1:$K$4779,0),MATCH(K$46,'Data Annex'!$K$1:$BS$1,0)),"")</f>
        <v>1.6896873008847256E-2</v>
      </c>
      <c r="L80" s="249">
        <f>IFERROR(INDEX('Data Annex'!$K$1:$BS$4779,MATCH(L$45&amp;"|"&amp;$B80,'Data Annex'!$K$1:$K$4779,0),MATCH(L$46,'Data Annex'!$K$1:$BS$1,0)),"")</f>
        <v>1.4317504978883185E-2</v>
      </c>
      <c r="M80" s="250">
        <f>IFERROR(INDEX('Data Annex'!$K$1:$BS$4779,MATCH(M$45&amp;"|"&amp;$B80,'Data Annex'!$K$1:$K$4779,0),MATCH(M$46,'Data Annex'!$K$1:$BS$1,0)),"")</f>
        <v>1.4198354550564262E-2</v>
      </c>
      <c r="N80" s="371" t="str">
        <f>IFERROR(INDEX('Data Annex'!$K$1:$BS$4779,MATCH(N$45&amp;"|"&amp;$B80,'Data Annex'!$K$1:$K$4779,0),MATCH(N$46,'Data Annex'!$K$1:$BS$1,0)),"")</f>
        <v/>
      </c>
      <c r="O80" s="371" t="str">
        <f>IFERROR(INDEX('Data Annex'!$K$1:$BS$4779,MATCH(O$45&amp;"|"&amp;$B80,'Data Annex'!$K$1:$K$4779,0),MATCH(O$46,'Data Annex'!$K$1:$BS$1,0)),"")</f>
        <v/>
      </c>
      <c r="P80" s="372" t="str">
        <f>IFERROR(INDEX('Data Annex'!$K$1:$BS$4779,MATCH(P$45&amp;"|"&amp;$B80,'Data Annex'!$K$1:$K$4779,0),MATCH(P$46,'Data Annex'!$K$1:$BS$1,0)),"")</f>
        <v/>
      </c>
      <c r="Q80"/>
    </row>
    <row r="81" spans="1:17" s="378" customFormat="1" ht="18.75" customHeight="1" thickBot="1">
      <c r="A81" s="10">
        <v>30</v>
      </c>
      <c r="B81" s="1" t="s">
        <v>93</v>
      </c>
      <c r="C81"/>
      <c r="D81" s="204" t="s">
        <v>93</v>
      </c>
      <c r="E81" s="251">
        <f>IFERROR(INDEX('Data Annex'!$K$1:$BS$4779,MATCH(E$45&amp;"|"&amp;$B81,'Data Annex'!$K$1:$K$4779,0),MATCH(E$46,'Data Annex'!$K$1:$BS$1,0)),"")</f>
        <v>1.7586755302955142</v>
      </c>
      <c r="F81" s="251">
        <f>IFERROR(INDEX('Data Annex'!$K$1:$BS$4779,MATCH(F$45&amp;"|"&amp;$B81,'Data Annex'!$K$1:$K$4779,0),MATCH(F$46,'Data Annex'!$K$1:$BS$1,0)),"")</f>
        <v>1.9438467566576765</v>
      </c>
      <c r="G81" s="252">
        <f>IFERROR(INDEX('Data Annex'!$K$1:$BS$4779,MATCH(G$45&amp;"|"&amp;$B81,'Data Annex'!$K$1:$K$4779,0),MATCH(G$46,'Data Annex'!$K$1:$BS$1,0)),"")</f>
        <v>1.814259254967022</v>
      </c>
      <c r="H81" s="373">
        <f>IFERROR(INDEX('Data Annex'!$K$1:$BS$4779,MATCH(H$45&amp;"|"&amp;$B81,'Data Annex'!$K$1:$K$4779,0),MATCH(H$46,'Data Annex'!$K$1:$BS$1,0)),"")</f>
        <v>6.3361456258058405E-2</v>
      </c>
      <c r="I81" s="373">
        <f>IFERROR(INDEX('Data Annex'!$K$1:$BS$4779,MATCH(I$45&amp;"|"&amp;$B81,'Data Annex'!$K$1:$K$4779,0),MATCH(I$46,'Data Annex'!$K$1:$BS$1,0)),"")</f>
        <v>6.8505337796234203E-2</v>
      </c>
      <c r="J81" s="374">
        <f>IFERROR(INDEX('Data Annex'!$K$1:$BS$4779,MATCH(J$45&amp;"|"&amp;$B81,'Data Annex'!$K$1:$K$4779,0),MATCH(J$46,'Data Annex'!$K$1:$BS$1,0)),"")</f>
        <v>6.3802346896197321E-2</v>
      </c>
      <c r="K81" s="253">
        <f>IFERROR(INDEX('Data Annex'!$K$1:$BS$4779,MATCH(K$45&amp;"|"&amp;$B81,'Data Annex'!$K$1:$K$4779,0),MATCH(K$46,'Data Annex'!$K$1:$BS$1,0)),"")</f>
        <v>6.5282792599798689E-2</v>
      </c>
      <c r="L81" s="253">
        <f>IFERROR(INDEX('Data Annex'!$K$1:$BS$4779,MATCH(L$45&amp;"|"&amp;$B81,'Data Annex'!$K$1:$K$4779,0),MATCH(L$46,'Data Annex'!$K$1:$BS$1,0)),"")</f>
        <v>7.479127742716303E-2</v>
      </c>
      <c r="M81" s="254">
        <f>IFERROR(INDEX('Data Annex'!$K$1:$BS$4779,MATCH(M$45&amp;"|"&amp;$B81,'Data Annex'!$K$1:$K$4779,0),MATCH(M$46,'Data Annex'!$K$1:$BS$1,0)),"")</f>
        <v>7.9403445202006276E-2</v>
      </c>
      <c r="N81" s="373" t="str">
        <f>IFERROR(INDEX('Data Annex'!$K$1:$BS$4779,MATCH(N$45&amp;"|"&amp;$B81,'Data Annex'!$K$1:$K$4779,0),MATCH(N$46,'Data Annex'!$K$1:$BS$1,0)),"")</f>
        <v/>
      </c>
      <c r="O81" s="373" t="str">
        <f>IFERROR(INDEX('Data Annex'!$K$1:$BS$4779,MATCH(O$45&amp;"|"&amp;$B81,'Data Annex'!$K$1:$K$4779,0),MATCH(O$46,'Data Annex'!$K$1:$BS$1,0)),"")</f>
        <v/>
      </c>
      <c r="P81" s="374" t="str">
        <f>IFERROR(INDEX('Data Annex'!$K$1:$BS$4779,MATCH(P$45&amp;"|"&amp;$B81,'Data Annex'!$K$1:$K$4779,0),MATCH(P$46,'Data Annex'!$K$1:$BS$1,0)),"")</f>
        <v/>
      </c>
      <c r="Q81"/>
    </row>
    <row r="82" spans="1:17" s="378" customFormat="1" ht="18.75" customHeight="1" thickBot="1">
      <c r="A82" s="169">
        <v>99</v>
      </c>
      <c r="B82" s="184" t="s">
        <v>34</v>
      </c>
      <c r="C82"/>
      <c r="D82" s="143" t="s">
        <v>4546</v>
      </c>
      <c r="E82" s="185">
        <f>IFERROR(INDEX('Data Annex'!$K$1:$BS$4779,MATCH(E$45&amp;"|"&amp;$B82,'Data Annex'!$K$1:$K$4779,0),MATCH(E$46,'Data Annex'!$K$1:$BS$1,0)),"")</f>
        <v>251.52410589621579</v>
      </c>
      <c r="F82" s="185">
        <f>IFERROR(INDEX('Data Annex'!$K$1:$BS$4779,MATCH(F$45&amp;"|"&amp;$B82,'Data Annex'!$K$1:$K$4779,0),MATCH(F$46,'Data Annex'!$K$1:$BS$1,0)),"")</f>
        <v>253.38536902686587</v>
      </c>
      <c r="G82" s="186">
        <f>IFERROR(INDEX('Data Annex'!$K$1:$BS$4779,MATCH(G$45&amp;"|"&amp;$B82,'Data Annex'!$K$1:$K$4779,0),MATCH(G$46,'Data Annex'!$K$1:$BS$1,0)),"")</f>
        <v>248.56665101558912</v>
      </c>
      <c r="H82" s="375">
        <f>IFERROR(INDEX('Data Annex'!$K$1:$BS$4779,MATCH(H$45&amp;"|"&amp;$B82,'Data Annex'!$K$1:$K$4779,0),MATCH(H$46,'Data Annex'!$K$1:$BS$1,0)),"")</f>
        <v>5.3967529587942091E-2</v>
      </c>
      <c r="I82" s="375">
        <f>IFERROR(INDEX('Data Annex'!$K$1:$BS$4779,MATCH(I$45&amp;"|"&amp;$B82,'Data Annex'!$K$1:$K$4779,0),MATCH(I$46,'Data Annex'!$K$1:$BS$1,0)),"")</f>
        <v>5.4789046824106909E-2</v>
      </c>
      <c r="J82" s="376">
        <f>IFERROR(INDEX('Data Annex'!$K$1:$BS$4779,MATCH(J$45&amp;"|"&amp;$B82,'Data Annex'!$K$1:$K$4779,0),MATCH(J$46,'Data Annex'!$K$1:$BS$1,0)),"")</f>
        <v>5.3578389175748899E-2</v>
      </c>
      <c r="K82" s="187">
        <f>IFERROR(INDEX('Data Annex'!$K$1:$BS$4779,MATCH(K$45&amp;"|"&amp;$B82,'Data Annex'!$K$1:$K$4779,0),MATCH(K$46,'Data Annex'!$K$1:$BS$1,0)),"")</f>
        <v>14.77028145856355</v>
      </c>
      <c r="L82" s="187">
        <f>IFERROR(INDEX('Data Annex'!$K$1:$BS$4779,MATCH(L$45&amp;"|"&amp;$B82,'Data Annex'!$K$1:$K$4779,0),MATCH(L$46,'Data Annex'!$K$1:$BS$1,0)),"")</f>
        <v>14.00819300835192</v>
      </c>
      <c r="M82" s="175">
        <f>IFERROR(INDEX('Data Annex'!$K$1:$BS$4779,MATCH(M$45&amp;"|"&amp;$B82,'Data Annex'!$K$1:$K$4779,0),MATCH(M$46,'Data Annex'!$K$1:$BS$1,0)),"")</f>
        <v>14.345993469563879</v>
      </c>
      <c r="N82" s="375">
        <f>IFERROR(INDEX('Data Annex'!$K$1:$BS$4779,MATCH(N$45&amp;"|"&amp;$B82,'Data Annex'!$K$1:$K$4779,0),MATCH(N$46,'Data Annex'!$K$1:$BS$1,0)),"")</f>
        <v>5.8723124791299659E-2</v>
      </c>
      <c r="O82" s="375">
        <f>IFERROR(INDEX('Data Annex'!$K$1:$BS$4779,MATCH(O$45&amp;"|"&amp;$B82,'Data Annex'!$K$1:$K$4779,0),MATCH(O$46,'Data Annex'!$K$1:$BS$1,0)),"")</f>
        <v>5.5284143130089981E-2</v>
      </c>
      <c r="P82" s="376">
        <f>IFERROR(INDEX('Data Annex'!$K$1:$BS$4779,MATCH(P$45&amp;"|"&amp;$B82,'Data Annex'!$K$1:$K$4779,0),MATCH(P$46,'Data Annex'!$K$1:$BS$1,0)),"")</f>
        <v>5.7714876114512065E-2</v>
      </c>
      <c r="Q82"/>
    </row>
    <row r="83" spans="1:17" s="378" customFormat="1" ht="51.75" customHeight="1" thickBot="1">
      <c r="A83" s="2">
        <v>12</v>
      </c>
      <c r="B83" s="184" t="s">
        <v>5585</v>
      </c>
      <c r="C83"/>
      <c r="D83" s="368" t="s">
        <v>5592</v>
      </c>
      <c r="E83" s="185">
        <f>IFERROR(INDEX('Data Annex'!$K$1:$BS$4779,MATCH(E$45&amp;"|"&amp;$B83,'Data Annex'!$K$1:$K$4779,0),MATCH(E$46,'Data Annex'!$K$1:$BS$1,0)),"")</f>
        <v>34.489796284658496</v>
      </c>
      <c r="F83" s="185">
        <f>IFERROR(INDEX('Data Annex'!$K$1:$BS$4779,MATCH(F$45&amp;"|"&amp;$B83,'Data Annex'!$K$1:$K$4779,0),MATCH(F$46,'Data Annex'!$K$1:$BS$1,0)),"")</f>
        <v>34.148157072409461</v>
      </c>
      <c r="G83" s="186">
        <f>IFERROR(INDEX('Data Annex'!$K$1:$BS$4779,MATCH(G$45&amp;"|"&amp;$B83,'Data Annex'!$K$1:$K$4779,0),MATCH(G$46,'Data Annex'!$K$1:$BS$1,0)),"")</f>
        <v>33.866871165376473</v>
      </c>
      <c r="H83" s="375">
        <f>IFERROR(INDEX('Data Annex'!$K$1:$BS$4779,MATCH(H$45&amp;"|"&amp;$B83,'Data Annex'!$K$1:$K$4779,0),MATCH(H$46,'Data Annex'!$K$1:$BS$1,0)),"")</f>
        <v>2.6123046827614241E-2</v>
      </c>
      <c r="I83" s="375">
        <f>IFERROR(INDEX('Data Annex'!$K$1:$BS$4779,MATCH(I$45&amp;"|"&amp;$B83,'Data Annex'!$K$1:$K$4779,0),MATCH(I$46,'Data Annex'!$K$1:$BS$1,0)),"")</f>
        <v>2.5763840947854177E-2</v>
      </c>
      <c r="J83" s="376">
        <f>IFERROR(INDEX('Data Annex'!$K$1:$BS$4779,MATCH(J$45&amp;"|"&amp;$B83,'Data Annex'!$K$1:$K$4779,0),MATCH(J$46,'Data Annex'!$K$1:$BS$1,0)),"")</f>
        <v>2.598031909188352E-2</v>
      </c>
      <c r="K83" s="187">
        <f>IFERROR(INDEX('Data Annex'!$K$1:$BS$4779,MATCH(K$45&amp;"|"&amp;$B83,'Data Annex'!$K$1:$K$4779,0),MATCH(K$46,'Data Annex'!$K$1:$BS$1,0)),"")</f>
        <v>2.6820845795704784</v>
      </c>
      <c r="L83" s="187">
        <f>IFERROR(INDEX('Data Annex'!$K$1:$BS$4779,MATCH(L$45&amp;"|"&amp;$B83,'Data Annex'!$K$1:$K$4779,0),MATCH(L$46,'Data Annex'!$K$1:$BS$1,0)),"")</f>
        <v>2.8100392360945854</v>
      </c>
      <c r="M83" s="175">
        <f>IFERROR(INDEX('Data Annex'!$K$1:$BS$4779,MATCH(M$45&amp;"|"&amp;$B83,'Data Annex'!$K$1:$K$4779,0),MATCH(M$46,'Data Annex'!$K$1:$BS$1,0)),"")</f>
        <v>2.8079901910731904</v>
      </c>
      <c r="N83" s="375">
        <f>IFERROR(INDEX('Data Annex'!$K$1:$BS$4779,MATCH(N$45&amp;"|"&amp;$B83,'Data Annex'!$K$1:$K$4779,0),MATCH(N$46,'Data Annex'!$K$1:$BS$1,0)),"")</f>
        <v>7.7764581658706533E-2</v>
      </c>
      <c r="O83" s="375">
        <f>IFERROR(INDEX('Data Annex'!$K$1:$BS$4779,MATCH(O$45&amp;"|"&amp;$B83,'Data Annex'!$K$1:$K$4779,0),MATCH(O$46,'Data Annex'!$K$1:$BS$1,0)),"")</f>
        <v>8.2289630744524153E-2</v>
      </c>
      <c r="P83" s="376">
        <f>IFERROR(INDEX('Data Annex'!$K$1:$BS$4779,MATCH(P$45&amp;"|"&amp;$B83,'Data Annex'!$K$1:$K$4779,0),MATCH(P$46,'Data Annex'!$K$1:$BS$1,0)),"")</f>
        <v>8.291259553802291E-2</v>
      </c>
      <c r="Q83"/>
    </row>
    <row r="84" spans="1:17" s="378" customFormat="1" ht="14.4" hidden="1">
      <c r="A84" s="209"/>
      <c r="B84" s="209"/>
      <c r="C84"/>
      <c r="D84" s="2"/>
      <c r="E84" s="2"/>
      <c r="F84" s="2"/>
      <c r="G84" s="2"/>
      <c r="H84" s="2"/>
      <c r="I84" s="2"/>
      <c r="J84" s="2"/>
      <c r="K84" s="2"/>
      <c r="L84" s="2"/>
      <c r="M84" s="2"/>
      <c r="N84" s="2"/>
      <c r="O84" s="2"/>
      <c r="P84" s="2"/>
      <c r="Q84" s="369"/>
    </row>
    <row r="85" spans="1:17" s="378" customFormat="1" ht="14.4" hidden="1">
      <c r="A85" s="2"/>
      <c r="B85" s="2"/>
      <c r="C85"/>
      <c r="D85" s="570" t="s">
        <v>5588</v>
      </c>
      <c r="E85" s="570"/>
      <c r="F85" s="570"/>
      <c r="G85" s="570"/>
      <c r="H85" s="570"/>
      <c r="I85" s="570"/>
      <c r="J85" s="570"/>
      <c r="K85" s="570"/>
      <c r="L85" s="570"/>
      <c r="M85" s="570"/>
      <c r="N85" s="570"/>
      <c r="O85" s="570"/>
      <c r="P85" s="570"/>
      <c r="Q85"/>
    </row>
    <row r="86" spans="1:17" s="378" customFormat="1" ht="45.6" customHeight="1">
      <c r="A86" s="2"/>
      <c r="B86" s="2"/>
      <c r="C86"/>
      <c r="D86" s="570"/>
      <c r="E86" s="570"/>
      <c r="F86" s="570"/>
      <c r="G86" s="570"/>
      <c r="H86" s="570"/>
      <c r="I86" s="570"/>
      <c r="J86" s="570"/>
      <c r="K86" s="570"/>
      <c r="L86" s="570"/>
      <c r="M86" s="570"/>
      <c r="N86" s="570"/>
      <c r="O86" s="570"/>
      <c r="P86" s="570"/>
      <c r="Q86"/>
    </row>
    <row r="87" spans="1:17" s="378" customFormat="1" ht="48" customHeight="1">
      <c r="A87" s="2"/>
      <c r="B87" s="2"/>
      <c r="C87"/>
      <c r="D87" s="520" t="s">
        <v>5589</v>
      </c>
      <c r="E87" s="520"/>
      <c r="F87" s="520"/>
      <c r="G87" s="520"/>
      <c r="H87" s="520"/>
      <c r="I87" s="520"/>
      <c r="J87" s="520"/>
      <c r="K87" s="520"/>
      <c r="L87" s="520"/>
      <c r="M87" s="520"/>
      <c r="N87" s="520"/>
      <c r="O87" s="520"/>
      <c r="P87" s="520"/>
      <c r="Q87" s="369"/>
    </row>
    <row r="88" spans="1:17" ht="48" customHeight="1">
      <c r="A88"/>
      <c r="B88"/>
      <c r="C88"/>
      <c r="D88" s="520" t="s">
        <v>4547</v>
      </c>
      <c r="E88" s="520"/>
      <c r="F88" s="520"/>
      <c r="G88" s="520"/>
      <c r="H88" s="520"/>
      <c r="I88" s="520"/>
      <c r="J88" s="520"/>
      <c r="K88" s="520"/>
      <c r="L88" s="520"/>
      <c r="M88" s="520"/>
      <c r="N88" s="520"/>
      <c r="O88" s="520"/>
      <c r="P88" s="520"/>
      <c r="Q88"/>
    </row>
    <row r="89" spans="1:17" ht="14.4" hidden="1">
      <c r="A89"/>
      <c r="B89"/>
      <c r="C89"/>
      <c r="D89"/>
      <c r="E89"/>
      <c r="F89"/>
      <c r="G89"/>
      <c r="H89"/>
      <c r="I89"/>
      <c r="J89"/>
      <c r="K89"/>
      <c r="L89"/>
      <c r="M89"/>
      <c r="N89"/>
      <c r="O89"/>
      <c r="P89"/>
      <c r="Q89"/>
    </row>
    <row r="90" spans="1:17" ht="40.5" hidden="1" customHeight="1"/>
    <row r="91" spans="1:17" ht="40.5" hidden="1" customHeight="1"/>
  </sheetData>
  <sheetProtection algorithmName="SHA-512" hashValue="Em+BuKobCwDyMrdtnscwWBIKpf6Md/w8gXym73ypLxxT+gkUKUi/meoA9Q2WSC++KlIqJ+09gRc03YilSQIPVg==" saltValue="7zTWPy3+C8VUaqhvnZBgGQ==" spinCount="100000" sheet="1" objects="1" scenarios="1"/>
  <mergeCells count="20">
    <mergeCell ref="D88:P88"/>
    <mergeCell ref="D87:P87"/>
    <mergeCell ref="D49:D50"/>
    <mergeCell ref="D9:D10"/>
    <mergeCell ref="E10:G10"/>
    <mergeCell ref="E50:G50"/>
    <mergeCell ref="E47:J49"/>
    <mergeCell ref="K47:P49"/>
    <mergeCell ref="K7:P9"/>
    <mergeCell ref="E7:J9"/>
    <mergeCell ref="H10:J10"/>
    <mergeCell ref="K10:M10"/>
    <mergeCell ref="N10:P10"/>
    <mergeCell ref="N50:P50"/>
    <mergeCell ref="K50:M50"/>
    <mergeCell ref="H50:J50"/>
    <mergeCell ref="D3:P3"/>
    <mergeCell ref="D4:P4"/>
    <mergeCell ref="D5:P5"/>
    <mergeCell ref="D85:P86"/>
  </mergeCells>
  <pageMargins left="0.70866141732283472" right="0.70866141732283472" top="0.74803149606299213" bottom="0.74803149606299213" header="0.31496062992125984" footer="0.31496062992125984"/>
  <pageSetup paperSize="9" scale="41" orientation="portrait" verticalDpi="1200" r:id="rId1"/>
  <headerFooter>
    <oddHeader>&amp;L&amp;"Calibri"&amp;12&amp;K000000 EBA Regular Use&amp;1#_x000D_&amp;R&amp;P</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3E29D-E58F-4215-B96C-61F5FC6F89BB}">
  <sheetPr codeName="Sheet16">
    <pageSetUpPr fitToPage="1"/>
  </sheetPr>
  <dimension ref="A1:AD198"/>
  <sheetViews>
    <sheetView showGridLines="0" topLeftCell="B46" zoomScale="50" zoomScaleNormal="50" workbookViewId="0">
      <selection activeCell="H53" sqref="H53"/>
    </sheetView>
  </sheetViews>
  <sheetFormatPr defaultColWidth="0" defaultRowHeight="0" customHeight="1" zeroHeight="1"/>
  <cols>
    <col min="1" max="1" width="10.5546875" style="378" hidden="1" customWidth="1"/>
    <col min="2" max="2" width="0.21875" style="378" customWidth="1"/>
    <col min="3" max="3" width="3.44140625" style="377" customWidth="1"/>
    <col min="4" max="4" width="13.5546875" style="377" customWidth="1"/>
    <col min="5" max="6" width="12.21875" style="377" bestFit="1" customWidth="1"/>
    <col min="7" max="7" width="13.44140625" style="377" customWidth="1"/>
    <col min="8" max="23" width="10.5546875" style="377" customWidth="1"/>
    <col min="24" max="28" width="10.5546875" style="378" customWidth="1"/>
    <col min="29" max="29" width="9.21875" style="378" customWidth="1"/>
    <col min="30" max="30" width="2.5546875" style="378" customWidth="1"/>
    <col min="31" max="16384" width="9.21875" style="378" hidden="1"/>
  </cols>
  <sheetData>
    <row r="1" spans="1:29" ht="20.25" customHeight="1" thickBot="1">
      <c r="A1" s="2"/>
      <c r="B1" s="2"/>
      <c r="C1" s="2"/>
      <c r="D1" s="89"/>
      <c r="E1" s="2" t="s">
        <v>6168</v>
      </c>
      <c r="F1" s="2" t="s">
        <v>6168</v>
      </c>
      <c r="G1" s="2" t="s">
        <v>6168</v>
      </c>
      <c r="H1" s="2" t="s">
        <v>6169</v>
      </c>
      <c r="I1" s="2" t="s">
        <v>6169</v>
      </c>
      <c r="J1" s="2" t="s">
        <v>6169</v>
      </c>
      <c r="K1" s="2" t="s">
        <v>6170</v>
      </c>
      <c r="L1" s="2" t="s">
        <v>6170</v>
      </c>
      <c r="M1" s="2" t="s">
        <v>6170</v>
      </c>
      <c r="N1" s="2" t="s">
        <v>6171</v>
      </c>
      <c r="O1" s="2" t="s">
        <v>6171</v>
      </c>
      <c r="P1" s="2" t="s">
        <v>6171</v>
      </c>
      <c r="Q1" s="2" t="s">
        <v>6172</v>
      </c>
      <c r="R1" s="2" t="s">
        <v>6172</v>
      </c>
      <c r="S1" s="2" t="s">
        <v>6172</v>
      </c>
      <c r="T1" s="2" t="s">
        <v>6173</v>
      </c>
      <c r="U1" s="2" t="s">
        <v>6173</v>
      </c>
      <c r="V1" s="2" t="s">
        <v>6173</v>
      </c>
      <c r="W1" s="2"/>
    </row>
    <row r="2" spans="1:29" ht="31.5" customHeight="1" thickBot="1">
      <c r="A2" s="364" t="str">
        <f>'Reference Dates'!$C$8</f>
        <v>202312</v>
      </c>
      <c r="B2" s="2"/>
      <c r="C2" s="2"/>
      <c r="D2" s="89"/>
      <c r="E2" s="243">
        <f t="shared" ref="E2:P2" si="0">TEXT(E11,"YYYYMM")+0</f>
        <v>202212</v>
      </c>
      <c r="F2" s="243">
        <f t="shared" si="0"/>
        <v>202309</v>
      </c>
      <c r="G2" s="243">
        <f t="shared" si="0"/>
        <v>202312</v>
      </c>
      <c r="H2" s="243">
        <f>TEXT(H11,"YYYYMM")+0</f>
        <v>202212</v>
      </c>
      <c r="I2" s="243">
        <f t="shared" si="0"/>
        <v>202309</v>
      </c>
      <c r="J2" s="243">
        <f t="shared" si="0"/>
        <v>202312</v>
      </c>
      <c r="K2" s="243">
        <f t="shared" si="0"/>
        <v>202212</v>
      </c>
      <c r="L2" s="243">
        <f t="shared" si="0"/>
        <v>202309</v>
      </c>
      <c r="M2" s="243">
        <f t="shared" si="0"/>
        <v>202312</v>
      </c>
      <c r="N2" s="243">
        <f t="shared" si="0"/>
        <v>202212</v>
      </c>
      <c r="O2" s="243">
        <f t="shared" si="0"/>
        <v>202309</v>
      </c>
      <c r="P2" s="243">
        <f t="shared" si="0"/>
        <v>202312</v>
      </c>
      <c r="Q2" s="243">
        <f t="shared" ref="Q2:V2" si="1">TEXT(Q11,"YYYYMM")+0</f>
        <v>202212</v>
      </c>
      <c r="R2" s="243">
        <f t="shared" si="1"/>
        <v>202309</v>
      </c>
      <c r="S2" s="243">
        <f t="shared" si="1"/>
        <v>202312</v>
      </c>
      <c r="T2" s="243">
        <f t="shared" si="1"/>
        <v>202212</v>
      </c>
      <c r="U2" s="243">
        <f t="shared" si="1"/>
        <v>202309</v>
      </c>
      <c r="V2" s="243">
        <f t="shared" si="1"/>
        <v>202312</v>
      </c>
      <c r="W2" s="243"/>
    </row>
    <row r="3" spans="1:29" s="379" customFormat="1" ht="60" customHeight="1">
      <c r="A3" s="245">
        <f>DATE(LEFT(A2,4),RIGHT(A2,2),1)</f>
        <v>45261</v>
      </c>
      <c r="B3" s="170"/>
      <c r="C3" s="32"/>
      <c r="D3" s="605" t="s">
        <v>4543</v>
      </c>
      <c r="E3" s="605"/>
      <c r="F3" s="605"/>
      <c r="G3" s="605"/>
      <c r="H3" s="605"/>
      <c r="I3" s="605"/>
      <c r="J3" s="605"/>
      <c r="K3" s="605"/>
      <c r="L3" s="605"/>
      <c r="M3" s="605"/>
      <c r="N3" s="605"/>
      <c r="O3" s="605"/>
      <c r="P3" s="605"/>
      <c r="Q3" s="605"/>
      <c r="R3" s="605"/>
      <c r="S3" s="605"/>
      <c r="T3" s="605"/>
      <c r="U3" s="605"/>
      <c r="V3" s="605"/>
      <c r="W3" s="605"/>
      <c r="X3" s="605"/>
      <c r="Y3" s="605"/>
      <c r="Z3" s="605"/>
      <c r="AA3" s="605"/>
      <c r="AB3" s="605"/>
      <c r="AC3" s="605"/>
    </row>
    <row r="4" spans="1:29" s="380" customFormat="1" ht="40.049999999999997" customHeight="1" thickBot="1">
      <c r="A4" s="9"/>
      <c r="B4" s="9"/>
      <c r="C4" s="8"/>
      <c r="D4" s="526" t="s">
        <v>6148</v>
      </c>
      <c r="E4" s="526"/>
      <c r="F4" s="526"/>
      <c r="G4" s="526"/>
      <c r="H4" s="526"/>
      <c r="I4" s="526"/>
      <c r="J4" s="526"/>
      <c r="K4" s="526"/>
      <c r="L4" s="526"/>
      <c r="M4" s="526"/>
      <c r="N4" s="526"/>
      <c r="O4" s="526"/>
      <c r="P4" s="526"/>
      <c r="Q4" s="526"/>
      <c r="R4" s="526"/>
      <c r="S4" s="526"/>
      <c r="T4" s="526"/>
      <c r="U4" s="526"/>
      <c r="V4" s="526"/>
      <c r="W4" s="526"/>
      <c r="X4" s="526"/>
      <c r="Y4" s="526"/>
      <c r="Z4" s="526"/>
      <c r="AA4" s="526"/>
      <c r="AB4" s="526"/>
      <c r="AC4" s="526"/>
    </row>
    <row r="5" spans="1:29" ht="15" customHeight="1" thickTop="1">
      <c r="A5" s="2"/>
      <c r="B5" s="2"/>
      <c r="C5" s="171"/>
      <c r="D5" s="212"/>
      <c r="E5" s="212"/>
      <c r="F5" s="212"/>
      <c r="G5" s="212"/>
      <c r="H5" s="212"/>
      <c r="I5" s="212"/>
      <c r="J5" s="212"/>
      <c r="K5" s="212"/>
      <c r="L5" s="212"/>
      <c r="M5" s="212"/>
      <c r="N5" s="212"/>
      <c r="O5" s="212"/>
      <c r="P5" s="212"/>
      <c r="Q5" s="212"/>
      <c r="R5" s="212"/>
      <c r="S5" s="212"/>
      <c r="T5" s="212"/>
      <c r="U5" s="212"/>
      <c r="V5" s="212"/>
      <c r="W5"/>
    </row>
    <row r="6" spans="1:29" s="381" customFormat="1" ht="40.049999999999997" customHeight="1">
      <c r="A6" s="5"/>
      <c r="B6" s="5"/>
      <c r="C6" s="4"/>
      <c r="D6" s="527"/>
      <c r="E6" s="528"/>
      <c r="F6" s="528"/>
      <c r="G6" s="528"/>
      <c r="H6" s="528"/>
      <c r="I6" s="528"/>
      <c r="J6" s="528"/>
      <c r="K6" s="528"/>
      <c r="L6" s="528"/>
      <c r="M6" s="528"/>
      <c r="N6" s="528"/>
      <c r="O6" s="528"/>
      <c r="P6" s="528"/>
      <c r="Q6" s="528"/>
      <c r="R6" s="528"/>
      <c r="S6" s="528"/>
      <c r="T6" s="528"/>
      <c r="U6" s="528"/>
      <c r="V6" s="528"/>
      <c r="W6" s="4"/>
    </row>
    <row r="7" spans="1:29" ht="17.25" customHeight="1">
      <c r="A7" s="2"/>
      <c r="B7" s="1"/>
      <c r="C7" s="171"/>
      <c r="D7" s="529" t="s">
        <v>6153</v>
      </c>
      <c r="E7" s="529"/>
      <c r="F7" s="529"/>
      <c r="G7" s="529"/>
      <c r="H7" s="529"/>
      <c r="I7" s="529"/>
      <c r="J7" s="529"/>
      <c r="K7" s="529"/>
      <c r="L7" s="529"/>
      <c r="M7" s="529"/>
      <c r="N7" s="529"/>
      <c r="O7" s="529"/>
      <c r="P7" s="529"/>
      <c r="Q7" s="529"/>
      <c r="R7" s="529"/>
      <c r="S7" s="529"/>
      <c r="T7" s="529"/>
      <c r="U7" s="529"/>
      <c r="V7" s="529"/>
      <c r="W7"/>
    </row>
    <row r="8" spans="1:29" ht="17.25" customHeight="1">
      <c r="A8" s="2"/>
      <c r="B8" s="2"/>
      <c r="C8" s="1"/>
      <c r="D8" s="529"/>
      <c r="E8" s="529"/>
      <c r="F8" s="529"/>
      <c r="G8" s="529"/>
      <c r="H8" s="529"/>
      <c r="I8" s="529"/>
      <c r="J8" s="529"/>
      <c r="K8" s="529"/>
      <c r="L8" s="529"/>
      <c r="M8" s="529"/>
      <c r="N8" s="529"/>
      <c r="O8" s="529"/>
      <c r="P8" s="529"/>
      <c r="Q8" s="529"/>
      <c r="R8" s="529"/>
      <c r="S8" s="529"/>
      <c r="T8" s="529"/>
      <c r="U8" s="529"/>
      <c r="V8" s="529"/>
      <c r="W8"/>
    </row>
    <row r="9" spans="1:29" ht="15.6">
      <c r="A9" s="2"/>
      <c r="B9" s="2"/>
      <c r="C9" s="1"/>
      <c r="D9" s="606" t="s">
        <v>6154</v>
      </c>
      <c r="E9" s="332"/>
      <c r="F9" s="332"/>
      <c r="G9" s="332"/>
      <c r="H9" s="332"/>
      <c r="I9" s="332"/>
      <c r="J9" s="332"/>
      <c r="K9" s="332"/>
      <c r="L9" s="332"/>
      <c r="M9" s="332"/>
      <c r="N9" s="332"/>
      <c r="O9" s="332"/>
      <c r="P9" s="332"/>
      <c r="Q9" s="332"/>
      <c r="R9" s="332"/>
      <c r="S9" s="332"/>
      <c r="T9" s="332"/>
      <c r="U9" s="332"/>
      <c r="V9" s="332"/>
      <c r="W9"/>
    </row>
    <row r="10" spans="1:29" ht="69" customHeight="1">
      <c r="A10" s="2"/>
      <c r="B10" s="2"/>
      <c r="C10" s="1"/>
      <c r="D10" s="607"/>
      <c r="E10" s="516" t="s">
        <v>5487</v>
      </c>
      <c r="F10" s="516"/>
      <c r="G10" s="517"/>
      <c r="H10" s="515" t="s">
        <v>6155</v>
      </c>
      <c r="I10" s="516"/>
      <c r="J10" s="517"/>
      <c r="K10" s="515" t="s">
        <v>6156</v>
      </c>
      <c r="L10" s="516"/>
      <c r="M10" s="517"/>
      <c r="N10" s="571" t="s">
        <v>6157</v>
      </c>
      <c r="O10" s="572"/>
      <c r="P10" s="573"/>
      <c r="Q10" s="571" t="s">
        <v>6158</v>
      </c>
      <c r="R10" s="572"/>
      <c r="S10" s="573"/>
      <c r="T10" s="515" t="s">
        <v>6159</v>
      </c>
      <c r="U10" s="516"/>
      <c r="V10" s="516"/>
      <c r="W10"/>
    </row>
    <row r="11" spans="1:29" s="381" customFormat="1" ht="18">
      <c r="A11" s="5"/>
      <c r="B11" s="5"/>
      <c r="C11" s="1"/>
      <c r="D11" s="177"/>
      <c r="E11" s="229">
        <f>EOMONTH($A$3,-12)</f>
        <v>44926</v>
      </c>
      <c r="F11" s="229">
        <f>EOMONTH($A$3,-3)</f>
        <v>45199</v>
      </c>
      <c r="G11" s="307">
        <f>$A$3</f>
        <v>45261</v>
      </c>
      <c r="H11" s="229">
        <f>EOMONTH($A$3,-12)</f>
        <v>44926</v>
      </c>
      <c r="I11" s="229">
        <f>EOMONTH($A$3,-3)</f>
        <v>45199</v>
      </c>
      <c r="J11" s="229">
        <f>$A$3</f>
        <v>45261</v>
      </c>
      <c r="K11" s="230">
        <f>EOMONTH($A$3,-12)</f>
        <v>44926</v>
      </c>
      <c r="L11" s="229">
        <f>EOMONTH($A$3,-3)</f>
        <v>45199</v>
      </c>
      <c r="M11" s="307">
        <f>$A$3</f>
        <v>45261</v>
      </c>
      <c r="N11" s="230">
        <f>EOMONTH($A$3,-12)</f>
        <v>44926</v>
      </c>
      <c r="O11" s="229">
        <f>EOMONTH($A$3,-3)</f>
        <v>45199</v>
      </c>
      <c r="P11" s="307">
        <f>$A$3</f>
        <v>45261</v>
      </c>
      <c r="Q11" s="230">
        <f>EOMONTH($A$3,-12)</f>
        <v>44926</v>
      </c>
      <c r="R11" s="229">
        <f>EOMONTH($A$3,-3)</f>
        <v>45199</v>
      </c>
      <c r="S11" s="307">
        <f>$A$3</f>
        <v>45261</v>
      </c>
      <c r="T11" s="229">
        <f>EOMONTH($A$3,-12)</f>
        <v>44926</v>
      </c>
      <c r="U11" s="229">
        <f>EOMONTH($A$3,-3)</f>
        <v>45199</v>
      </c>
      <c r="V11" s="307">
        <f>$A$3</f>
        <v>45261</v>
      </c>
      <c r="W11" s="13"/>
    </row>
    <row r="12" spans="1:29" ht="21" customHeight="1">
      <c r="A12" s="5">
        <v>1</v>
      </c>
      <c r="B12" s="5" t="s">
        <v>13</v>
      </c>
      <c r="C12"/>
      <c r="D12" s="204" t="s">
        <v>13</v>
      </c>
      <c r="E12" s="404">
        <f>IFERROR(INDEX('Data Annex'!$K$1:$BS$4779,MATCH(E$1&amp;"|"&amp;$B12,'Data Annex'!$K$1:$K$4779,0),MATCH(E$2,'Data Annex'!$K$1:$BS$1,0)),"")</f>
        <v>172.41481201484004</v>
      </c>
      <c r="F12" s="404">
        <f>IFERROR(INDEX('Data Annex'!$K$1:$BS$4779,MATCH(F$1&amp;"|"&amp;$B12,'Data Annex'!$K$1:$K$4779,0),MATCH(F$2,'Data Annex'!$K$1:$BS$1,0)),"")</f>
        <v>171.60931683292</v>
      </c>
      <c r="G12" s="410">
        <f>IFERROR(INDEX('Data Annex'!$K$1:$BS$4779,MATCH(G$1&amp;"|"&amp;$B12,'Data Annex'!$K$1:$K$4779,0),MATCH(G$2,'Data Annex'!$K$1:$BS$1,0)),"")</f>
        <v>174.85645750782996</v>
      </c>
      <c r="H12" s="194">
        <f>IFERROR(INDEX('Data Annex'!$K$1:$BS$4779,MATCH(H$1&amp;"|"&amp;$B12,'Data Annex'!$K$1:$K$4779,0),MATCH(H$2,'Data Annex'!$K$1:$BS$1,0)),"")</f>
        <v>0.43026454685247623</v>
      </c>
      <c r="I12" s="194">
        <f>IFERROR(INDEX('Data Annex'!$K$1:$BS$4779,MATCH(I$1&amp;"|"&amp;$B12,'Data Annex'!$K$1:$K$4779,0),MATCH(I$2,'Data Annex'!$K$1:$BS$1,0)),"")</f>
        <v>0.50392195383555594</v>
      </c>
      <c r="J12" s="194">
        <f>IFERROR(INDEX('Data Annex'!$K$1:$BS$4779,MATCH(J$1&amp;"|"&amp;$B12,'Data Annex'!$K$1:$K$4779,0),MATCH(J$2,'Data Annex'!$K$1:$BS$1,0)),"")</f>
        <v>0.47587538715362521</v>
      </c>
      <c r="K12" s="420">
        <f>IFERROR(INDEX('Data Annex'!$K$1:$BS$4779,MATCH(K$1&amp;"|"&amp;$B12,'Data Annex'!$K$1:$K$4779,0),MATCH(K$2,'Data Annex'!$K$1:$BS$1,0)),"")</f>
        <v>0.23074138289311119</v>
      </c>
      <c r="L12" s="308">
        <f>IFERROR(INDEX('Data Annex'!$K$1:$BS$4779,MATCH(L$1&amp;"|"&amp;$B12,'Data Annex'!$K$1:$K$4779,0),MATCH(L$2,'Data Annex'!$K$1:$BS$1,0)),"")</f>
        <v>0.25265931184607138</v>
      </c>
      <c r="M12" s="309">
        <f>IFERROR(INDEX('Data Annex'!$K$1:$BS$4779,MATCH(M$1&amp;"|"&amp;$B12,'Data Annex'!$K$1:$K$4779,0),MATCH(M$2,'Data Annex'!$K$1:$BS$1,0)),"")</f>
        <v>0.28168693197489941</v>
      </c>
      <c r="N12" s="420">
        <f>IFERROR(INDEX('Data Annex'!$K$1:$BS$4779,MATCH(N$1&amp;"|"&amp;$B12,'Data Annex'!$K$1:$K$4779,0),MATCH(N$2,'Data Annex'!$K$1:$BS$1,0)),"")</f>
        <v>0.28295909224951554</v>
      </c>
      <c r="O12" s="308">
        <f>IFERROR(INDEX('Data Annex'!$K$1:$BS$4779,MATCH(O$1&amp;"|"&amp;$B12,'Data Annex'!$K$1:$K$4779,0),MATCH(O$2,'Data Annex'!$K$1:$BS$1,0)),"")</f>
        <v>0.18591747000708059</v>
      </c>
      <c r="P12" s="309">
        <f>IFERROR(INDEX('Data Annex'!$K$1:$BS$4779,MATCH(P$1&amp;"|"&amp;$B12,'Data Annex'!$K$1:$K$4779,0),MATCH(P$2,'Data Annex'!$K$1:$BS$1,0)),"")</f>
        <v>0.15933040377615135</v>
      </c>
      <c r="Q12" s="235">
        <f>IFERROR(INDEX('Data Annex'!$K$1:$BS$4779,MATCH(Q$1&amp;"|"&amp;$B12,'Data Annex'!$K$1:$K$4779,0),MATCH(Q$2,'Data Annex'!$K$1:$BS$1,0)),"")</f>
        <v>4.3109118380967523E-2</v>
      </c>
      <c r="R12" s="194">
        <f>IFERROR(INDEX('Data Annex'!$K$1:$BS$4779,MATCH(R$1&amp;"|"&amp;$B12,'Data Annex'!$K$1:$K$4779,0),MATCH(R$2,'Data Annex'!$K$1:$BS$1,0)),"")</f>
        <v>4.3818128529123694E-2</v>
      </c>
      <c r="S12" s="195">
        <f>IFERROR(INDEX('Data Annex'!$K$1:$BS$4779,MATCH(S$1&amp;"|"&amp;$B12,'Data Annex'!$K$1:$K$4779,0),MATCH(S$2,'Data Annex'!$K$1:$BS$1,0)),"")</f>
        <v>6.6498900556642676E-2</v>
      </c>
      <c r="T12" s="194">
        <f>IFERROR(INDEX('Data Annex'!$K$1:$BS$4779,MATCH(T$1&amp;"|"&amp;$B12,'Data Annex'!$K$1:$K$4779,0),MATCH(T$2,'Data Annex'!$K$1:$BS$1,0)),"")</f>
        <v>1.2925859623929408E-2</v>
      </c>
      <c r="U12" s="194">
        <f>IFERROR(INDEX('Data Annex'!$K$1:$BS$4779,MATCH(U$1&amp;"|"&amp;$B12,'Data Annex'!$K$1:$K$4779,0),MATCH(U$2,'Data Annex'!$K$1:$BS$1,0)),"")</f>
        <v>1.3683135782168386E-2</v>
      </c>
      <c r="V12" s="195">
        <f>IFERROR(INDEX('Data Annex'!$K$1:$BS$4779,MATCH(V$1&amp;"|"&amp;$B12,'Data Annex'!$K$1:$K$4779,0),MATCH(V$2,'Data Annex'!$K$1:$BS$1,0)),"")</f>
        <v>1.6608376538681489E-2</v>
      </c>
      <c r="W12"/>
    </row>
    <row r="13" spans="1:29" ht="21" customHeight="1">
      <c r="A13" s="5">
        <v>2</v>
      </c>
      <c r="B13" s="5" t="s">
        <v>14</v>
      </c>
      <c r="C13"/>
      <c r="D13" s="204" t="s">
        <v>14</v>
      </c>
      <c r="E13" s="405">
        <f>IFERROR(INDEX('Data Annex'!$K$1:$BS$4779,MATCH(E$1&amp;"|"&amp;$B13,'Data Annex'!$K$1:$K$4779,0),MATCH(E$2,'Data Annex'!$K$1:$BS$1,0)),"")</f>
        <v>235.42323231100156</v>
      </c>
      <c r="F13" s="405">
        <f>IFERROR(INDEX('Data Annex'!$K$1:$BS$4779,MATCH(F$1&amp;"|"&amp;$B13,'Data Annex'!$K$1:$K$4779,0),MATCH(F$2,'Data Annex'!$K$1:$BS$1,0)),"")</f>
        <v>218.14215941324136</v>
      </c>
      <c r="G13" s="416">
        <f>IFERROR(INDEX('Data Annex'!$K$1:$BS$4779,MATCH(G$1&amp;"|"&amp;$B13,'Data Annex'!$K$1:$K$4779,0),MATCH(G$2,'Data Annex'!$K$1:$BS$1,0)),"")</f>
        <v>208.26307417072559</v>
      </c>
      <c r="H13" s="192">
        <f>IFERROR(INDEX('Data Annex'!$K$1:$BS$4779,MATCH(H$1&amp;"|"&amp;$B13,'Data Annex'!$K$1:$K$4779,0),MATCH(H$2,'Data Annex'!$K$1:$BS$1,0)),"")</f>
        <v>0.59367259122016869</v>
      </c>
      <c r="I13" s="192">
        <f>IFERROR(INDEX('Data Annex'!$K$1:$BS$4779,MATCH(I$1&amp;"|"&amp;$B13,'Data Annex'!$K$1:$K$4779,0),MATCH(I$2,'Data Annex'!$K$1:$BS$1,0)),"")</f>
        <v>0.53640545509712811</v>
      </c>
      <c r="J13" s="192">
        <f>IFERROR(INDEX('Data Annex'!$K$1:$BS$4779,MATCH(J$1&amp;"|"&amp;$B13,'Data Annex'!$K$1:$K$4779,0),MATCH(J$2,'Data Annex'!$K$1:$BS$1,0)),"")</f>
        <v>0.47812826588851398</v>
      </c>
      <c r="K13" s="421">
        <f>IFERROR(INDEX('Data Annex'!$K$1:$BS$4779,MATCH(K$1&amp;"|"&amp;$B13,'Data Annex'!$K$1:$K$4779,0),MATCH(K$2,'Data Annex'!$K$1:$BS$1,0)),"")</f>
        <v>0.16540795203290704</v>
      </c>
      <c r="L13" s="310">
        <f>IFERROR(INDEX('Data Annex'!$K$1:$BS$4779,MATCH(L$1&amp;"|"&amp;$B13,'Data Annex'!$K$1:$K$4779,0),MATCH(L$2,'Data Annex'!$K$1:$BS$1,0)),"")</f>
        <v>0.22742276962745775</v>
      </c>
      <c r="M13" s="311">
        <f>IFERROR(INDEX('Data Annex'!$K$1:$BS$4779,MATCH(M$1&amp;"|"&amp;$B13,'Data Annex'!$K$1:$K$4779,0),MATCH(M$2,'Data Annex'!$K$1:$BS$1,0)),"")</f>
        <v>0.25327398490955022</v>
      </c>
      <c r="N13" s="421">
        <f>IFERROR(INDEX('Data Annex'!$K$1:$BS$4779,MATCH(N$1&amp;"|"&amp;$B13,'Data Annex'!$K$1:$K$4779,0),MATCH(N$2,'Data Annex'!$K$1:$BS$1,0)),"")</f>
        <v>0.14415221393647018</v>
      </c>
      <c r="O13" s="310">
        <f>IFERROR(INDEX('Data Annex'!$K$1:$BS$4779,MATCH(O$1&amp;"|"&amp;$B13,'Data Annex'!$K$1:$K$4779,0),MATCH(O$2,'Data Annex'!$K$1:$BS$1,0)),"")</f>
        <v>0.14770970496789196</v>
      </c>
      <c r="P13" s="311">
        <f>IFERROR(INDEX('Data Annex'!$K$1:$BS$4779,MATCH(P$1&amp;"|"&amp;$B13,'Data Annex'!$K$1:$K$4779,0),MATCH(P$2,'Data Annex'!$K$1:$BS$1,0)),"")</f>
        <v>0.16604940944174282</v>
      </c>
      <c r="Q13" s="220">
        <f>IFERROR(INDEX('Data Annex'!$K$1:$BS$4779,MATCH(Q$1&amp;"|"&amp;$B13,'Data Annex'!$K$1:$K$4779,0),MATCH(Q$2,'Data Annex'!$K$1:$BS$1,0)),"")</f>
        <v>5.0067659273926451E-2</v>
      </c>
      <c r="R13" s="192">
        <f>IFERROR(INDEX('Data Annex'!$K$1:$BS$4779,MATCH(R$1&amp;"|"&amp;$B13,'Data Annex'!$K$1:$K$4779,0),MATCH(R$2,'Data Annex'!$K$1:$BS$1,0)),"")</f>
        <v>4.6998538170304541E-2</v>
      </c>
      <c r="S13" s="196">
        <f>IFERROR(INDEX('Data Annex'!$K$1:$BS$4779,MATCH(S$1&amp;"|"&amp;$B13,'Data Annex'!$K$1:$K$4779,0),MATCH(S$2,'Data Annex'!$K$1:$BS$1,0)),"")</f>
        <v>5.8075897691015933E-2</v>
      </c>
      <c r="T13" s="192">
        <f>IFERROR(INDEX('Data Annex'!$K$1:$BS$4779,MATCH(T$1&amp;"|"&amp;$B13,'Data Annex'!$K$1:$K$4779,0),MATCH(T$2,'Data Annex'!$K$1:$BS$1,0)),"")</f>
        <v>4.6699583536527707E-2</v>
      </c>
      <c r="U13" s="192">
        <f>IFERROR(INDEX('Data Annex'!$K$1:$BS$4779,MATCH(U$1&amp;"|"&amp;$B13,'Data Annex'!$K$1:$K$4779,0),MATCH(U$2,'Data Annex'!$K$1:$BS$1,0)),"")</f>
        <v>4.1463532137217637E-2</v>
      </c>
      <c r="V13" s="196">
        <f>IFERROR(INDEX('Data Annex'!$K$1:$BS$4779,MATCH(V$1&amp;"|"&amp;$B13,'Data Annex'!$K$1:$K$4779,0),MATCH(V$2,'Data Annex'!$K$1:$BS$1,0)),"")</f>
        <v>4.4472442069177283E-2</v>
      </c>
      <c r="W13"/>
    </row>
    <row r="14" spans="1:29" ht="21" customHeight="1">
      <c r="A14" s="5">
        <v>3</v>
      </c>
      <c r="B14" s="5" t="s">
        <v>92</v>
      </c>
      <c r="C14"/>
      <c r="D14" s="204" t="s">
        <v>92</v>
      </c>
      <c r="E14" s="404">
        <f>IFERROR(INDEX('Data Annex'!$K$1:$BS$4779,MATCH(E$1&amp;"|"&amp;$B14,'Data Annex'!$K$1:$K$4779,0),MATCH(E$2,'Data Annex'!$K$1:$BS$1,0)),"")</f>
        <v>13.061740464260147</v>
      </c>
      <c r="F14" s="404">
        <f>IFERROR(INDEX('Data Annex'!$K$1:$BS$4779,MATCH(F$1&amp;"|"&amp;$B14,'Data Annex'!$K$1:$K$4779,0),MATCH(F$2,'Data Annex'!$K$1:$BS$1,0)),"")</f>
        <v>14.867766642806012</v>
      </c>
      <c r="G14" s="410">
        <f>IFERROR(INDEX('Data Annex'!$K$1:$BS$4779,MATCH(G$1&amp;"|"&amp;$B14,'Data Annex'!$K$1:$K$4779,0),MATCH(G$2,'Data Annex'!$K$1:$BS$1,0)),"")</f>
        <v>17.390780754678399</v>
      </c>
      <c r="H14" s="194">
        <f>IFERROR(INDEX('Data Annex'!$K$1:$BS$4779,MATCH(H$1&amp;"|"&amp;$B14,'Data Annex'!$K$1:$K$4779,0),MATCH(H$2,'Data Annex'!$K$1:$BS$1,0)),"")</f>
        <v>0.52715669271833976</v>
      </c>
      <c r="I14" s="194">
        <f>IFERROR(INDEX('Data Annex'!$K$1:$BS$4779,MATCH(I$1&amp;"|"&amp;$B14,'Data Annex'!$K$1:$K$4779,0),MATCH(I$2,'Data Annex'!$K$1:$BS$1,0)),"")</f>
        <v>0.49000659527845752</v>
      </c>
      <c r="J14" s="194">
        <f>IFERROR(INDEX('Data Annex'!$K$1:$BS$4779,MATCH(J$1&amp;"|"&amp;$B14,'Data Annex'!$K$1:$K$4779,0),MATCH(J$2,'Data Annex'!$K$1:$BS$1,0)),"")</f>
        <v>0.57990598799178739</v>
      </c>
      <c r="K14" s="420">
        <f>IFERROR(INDEX('Data Annex'!$K$1:$BS$4779,MATCH(K$1&amp;"|"&amp;$B14,'Data Annex'!$K$1:$K$4779,0),MATCH(K$2,'Data Annex'!$K$1:$BS$1,0)),"")</f>
        <v>0.40807852392015825</v>
      </c>
      <c r="L14" s="308">
        <f>IFERROR(INDEX('Data Annex'!$K$1:$BS$4779,MATCH(L$1&amp;"|"&amp;$B14,'Data Annex'!$K$1:$K$4779,0),MATCH(L$2,'Data Annex'!$K$1:$BS$1,0)),"")</f>
        <v>0.48773504491894298</v>
      </c>
      <c r="M14" s="309">
        <f>IFERROR(INDEX('Data Annex'!$K$1:$BS$4779,MATCH(M$1&amp;"|"&amp;$B14,'Data Annex'!$K$1:$K$4779,0),MATCH(M$2,'Data Annex'!$K$1:$BS$1,0)),"")</f>
        <v>0.38438166778482113</v>
      </c>
      <c r="N14" s="420">
        <f>IFERROR(INDEX('Data Annex'!$K$1:$BS$4779,MATCH(N$1&amp;"|"&amp;$B14,'Data Annex'!$K$1:$K$4779,0),MATCH(N$2,'Data Annex'!$K$1:$BS$1,0)),"")</f>
        <v>6.0425343120169339E-2</v>
      </c>
      <c r="O14" s="308">
        <f>IFERROR(INDEX('Data Annex'!$K$1:$BS$4779,MATCH(O$1&amp;"|"&amp;$B14,'Data Annex'!$K$1:$K$4779,0),MATCH(O$2,'Data Annex'!$K$1:$BS$1,0)),"")</f>
        <v>1.4260424016772875E-2</v>
      </c>
      <c r="P14" s="309">
        <f>IFERROR(INDEX('Data Annex'!$K$1:$BS$4779,MATCH(P$1&amp;"|"&amp;$B14,'Data Annex'!$K$1:$K$4779,0),MATCH(P$2,'Data Annex'!$K$1:$BS$1,0)),"")</f>
        <v>1.3614191961170951E-2</v>
      </c>
      <c r="Q14" s="235">
        <f>IFERROR(INDEX('Data Annex'!$K$1:$BS$4779,MATCH(Q$1&amp;"|"&amp;$B14,'Data Annex'!$K$1:$K$4779,0),MATCH(Q$2,'Data Annex'!$K$1:$BS$1,0)),"")</f>
        <v>0</v>
      </c>
      <c r="R14" s="194">
        <f>IFERROR(INDEX('Data Annex'!$K$1:$BS$4779,MATCH(R$1&amp;"|"&amp;$B14,'Data Annex'!$K$1:$K$4779,0),MATCH(R$2,'Data Annex'!$K$1:$BS$1,0)),"")</f>
        <v>0</v>
      </c>
      <c r="S14" s="195">
        <f>IFERROR(INDEX('Data Annex'!$K$1:$BS$4779,MATCH(S$1&amp;"|"&amp;$B14,'Data Annex'!$K$1:$K$4779,0),MATCH(S$2,'Data Annex'!$K$1:$BS$1,0)),"")</f>
        <v>5.360203304106274E-3</v>
      </c>
      <c r="T14" s="194">
        <f>IFERROR(INDEX('Data Annex'!$K$1:$BS$4779,MATCH(T$1&amp;"|"&amp;$B14,'Data Annex'!$K$1:$K$4779,0),MATCH(T$2,'Data Annex'!$K$1:$BS$1,0)),"")</f>
        <v>4.3394402413326283E-3</v>
      </c>
      <c r="U14" s="194">
        <f>IFERROR(INDEX('Data Annex'!$K$1:$BS$4779,MATCH(U$1&amp;"|"&amp;$B14,'Data Annex'!$K$1:$K$4779,0),MATCH(U$2,'Data Annex'!$K$1:$BS$1,0)),"")</f>
        <v>7.997935785826844E-3</v>
      </c>
      <c r="V14" s="195">
        <f>IFERROR(INDEX('Data Annex'!$K$1:$BS$4779,MATCH(V$1&amp;"|"&amp;$B14,'Data Annex'!$K$1:$K$4779,0),MATCH(V$2,'Data Annex'!$K$1:$BS$1,0)),"")</f>
        <v>1.673794895811408E-2</v>
      </c>
      <c r="W14"/>
    </row>
    <row r="15" spans="1:29" ht="21" customHeight="1">
      <c r="A15" s="5">
        <v>4</v>
      </c>
      <c r="B15" s="5" t="s">
        <v>15</v>
      </c>
      <c r="C15"/>
      <c r="D15" s="204" t="s">
        <v>15</v>
      </c>
      <c r="E15" s="405">
        <f>IFERROR(INDEX('Data Annex'!$K$1:$BS$4779,MATCH(E$1&amp;"|"&amp;$B15,'Data Annex'!$K$1:$K$4779,0),MATCH(E$2,'Data Annex'!$K$1:$BS$1,0)),"")</f>
        <v>24.153230837559999</v>
      </c>
      <c r="F15" s="405">
        <f>IFERROR(INDEX('Data Annex'!$K$1:$BS$4779,MATCH(F$1&amp;"|"&amp;$B15,'Data Annex'!$K$1:$K$4779,0),MATCH(F$2,'Data Annex'!$K$1:$BS$1,0)),"")</f>
        <v>25.139798878019999</v>
      </c>
      <c r="G15" s="416">
        <f>IFERROR(INDEX('Data Annex'!$K$1:$BS$4779,MATCH(G$1&amp;"|"&amp;$B15,'Data Annex'!$K$1:$K$4779,0),MATCH(G$2,'Data Annex'!$K$1:$BS$1,0)),"")</f>
        <v>25.868665618200001</v>
      </c>
      <c r="H15" s="192">
        <f>IFERROR(INDEX('Data Annex'!$K$1:$BS$4779,MATCH(H$1&amp;"|"&amp;$B15,'Data Annex'!$K$1:$K$4779,0),MATCH(H$2,'Data Annex'!$K$1:$BS$1,0)),"")</f>
        <v>0.8732707846355674</v>
      </c>
      <c r="I15" s="192">
        <f>IFERROR(INDEX('Data Annex'!$K$1:$BS$4779,MATCH(I$1&amp;"|"&amp;$B15,'Data Annex'!$K$1:$K$4779,0),MATCH(I$2,'Data Annex'!$K$1:$BS$1,0)),"")</f>
        <v>0.81453757474064492</v>
      </c>
      <c r="J15" s="192">
        <f>IFERROR(INDEX('Data Annex'!$K$1:$BS$4779,MATCH(J$1&amp;"|"&amp;$B15,'Data Annex'!$K$1:$K$4779,0),MATCH(J$2,'Data Annex'!$K$1:$BS$1,0)),"")</f>
        <v>0.79046745446365396</v>
      </c>
      <c r="K15" s="421">
        <f>IFERROR(INDEX('Data Annex'!$K$1:$BS$4779,MATCH(K$1&amp;"|"&amp;$B15,'Data Annex'!$K$1:$K$4779,0),MATCH(K$2,'Data Annex'!$K$1:$BS$1,0)),"")</f>
        <v>7.7718070001670733E-2</v>
      </c>
      <c r="L15" s="310">
        <f>IFERROR(INDEX('Data Annex'!$K$1:$BS$4779,MATCH(L$1&amp;"|"&amp;$B15,'Data Annex'!$K$1:$K$4779,0),MATCH(L$2,'Data Annex'!$K$1:$BS$1,0)),"")</f>
        <v>9.7346425914316859E-2</v>
      </c>
      <c r="M15" s="311">
        <f>IFERROR(INDEX('Data Annex'!$K$1:$BS$4779,MATCH(M$1&amp;"|"&amp;$B15,'Data Annex'!$K$1:$K$4779,0),MATCH(M$2,'Data Annex'!$K$1:$BS$1,0)),"")</f>
        <v>0.11914960922071979</v>
      </c>
      <c r="N15" s="421">
        <f>IFERROR(INDEX('Data Annex'!$K$1:$BS$4779,MATCH(N$1&amp;"|"&amp;$B15,'Data Annex'!$K$1:$K$4779,0),MATCH(N$2,'Data Annex'!$K$1:$BS$1,0)),"")</f>
        <v>2.686289475572062E-2</v>
      </c>
      <c r="O15" s="310">
        <f>IFERROR(INDEX('Data Annex'!$K$1:$BS$4779,MATCH(O$1&amp;"|"&amp;$B15,'Data Annex'!$K$1:$K$4779,0),MATCH(O$2,'Data Annex'!$K$1:$BS$1,0)),"")</f>
        <v>4.4204855980038198E-2</v>
      </c>
      <c r="P15" s="311">
        <f>IFERROR(INDEX('Data Annex'!$K$1:$BS$4779,MATCH(P$1&amp;"|"&amp;$B15,'Data Annex'!$K$1:$K$4779,0),MATCH(P$2,'Data Annex'!$K$1:$BS$1,0)),"")</f>
        <v>4.4395022714353326E-2</v>
      </c>
      <c r="Q15" s="220">
        <f>IFERROR(INDEX('Data Annex'!$K$1:$BS$4779,MATCH(Q$1&amp;"|"&amp;$B15,'Data Annex'!$K$1:$K$4779,0),MATCH(Q$2,'Data Annex'!$K$1:$BS$1,0)),"")</f>
        <v>4.1974837524569398E-3</v>
      </c>
      <c r="R15" s="192">
        <f>IFERROR(INDEX('Data Annex'!$K$1:$BS$4779,MATCH(R$1&amp;"|"&amp;$B15,'Data Annex'!$K$1:$K$4779,0),MATCH(R$2,'Data Annex'!$K$1:$BS$1,0)),"")</f>
        <v>1.1773345474485006E-2</v>
      </c>
      <c r="S15" s="196">
        <f>IFERROR(INDEX('Data Annex'!$K$1:$BS$4779,MATCH(S$1&amp;"|"&amp;$B15,'Data Annex'!$K$1:$K$4779,0),MATCH(S$2,'Data Annex'!$K$1:$BS$1,0)),"")</f>
        <v>1.5265298039268464E-2</v>
      </c>
      <c r="T15" s="192">
        <f>IFERROR(INDEX('Data Annex'!$K$1:$BS$4779,MATCH(T$1&amp;"|"&amp;$B15,'Data Annex'!$K$1:$K$4779,0),MATCH(T$2,'Data Annex'!$K$1:$BS$1,0)),"")</f>
        <v>1.795076685458449E-2</v>
      </c>
      <c r="U15" s="192">
        <f>IFERROR(INDEX('Data Annex'!$K$1:$BS$4779,MATCH(U$1&amp;"|"&amp;$B15,'Data Annex'!$K$1:$K$4779,0),MATCH(U$2,'Data Annex'!$K$1:$BS$1,0)),"")</f>
        <v>3.2137797890514901E-2</v>
      </c>
      <c r="V15" s="196">
        <f>IFERROR(INDEX('Data Annex'!$K$1:$BS$4779,MATCH(V$1&amp;"|"&amp;$B15,'Data Annex'!$K$1:$K$4779,0),MATCH(V$2,'Data Annex'!$K$1:$BS$1,0)),"")</f>
        <v>3.0722615562004417E-2</v>
      </c>
      <c r="W15"/>
    </row>
    <row r="16" spans="1:29" s="382" customFormat="1" ht="21" customHeight="1">
      <c r="A16" s="5">
        <v>5</v>
      </c>
      <c r="B16" s="5" t="s">
        <v>91</v>
      </c>
      <c r="C16" s="7"/>
      <c r="D16" s="204" t="s">
        <v>91</v>
      </c>
      <c r="E16" s="404">
        <f>IFERROR(INDEX('Data Annex'!$K$1:$BS$4779,MATCH(E$1&amp;"|"&amp;$B16,'Data Annex'!$K$1:$K$4779,0),MATCH(E$2,'Data Annex'!$K$1:$BS$1,0)),"")</f>
        <v>60.358023113408109</v>
      </c>
      <c r="F16" s="404">
        <f>IFERROR(INDEX('Data Annex'!$K$1:$BS$4779,MATCH(F$1&amp;"|"&amp;$B16,'Data Annex'!$K$1:$K$4779,0),MATCH(F$2,'Data Annex'!$K$1:$BS$1,0)),"")</f>
        <v>67.959285669978641</v>
      </c>
      <c r="G16" s="410">
        <f>IFERROR(INDEX('Data Annex'!$K$1:$BS$4779,MATCH(G$1&amp;"|"&amp;$B16,'Data Annex'!$K$1:$K$4779,0),MATCH(G$2,'Data Annex'!$K$1:$BS$1,0)),"")</f>
        <v>55.39788241177115</v>
      </c>
      <c r="H16" s="194">
        <f>IFERROR(INDEX('Data Annex'!$K$1:$BS$4779,MATCH(H$1&amp;"|"&amp;$B16,'Data Annex'!$K$1:$K$4779,0),MATCH(H$2,'Data Annex'!$K$1:$BS$1,0)),"")</f>
        <v>3.4242414935886485E-2</v>
      </c>
      <c r="I16" s="194">
        <f>IFERROR(INDEX('Data Annex'!$K$1:$BS$4779,MATCH(I$1&amp;"|"&amp;$B16,'Data Annex'!$K$1:$K$4779,0),MATCH(I$2,'Data Annex'!$K$1:$BS$1,0)),"")</f>
        <v>3.5863661242423128E-2</v>
      </c>
      <c r="J16" s="194">
        <f>IFERROR(INDEX('Data Annex'!$K$1:$BS$4779,MATCH(J$1&amp;"|"&amp;$B16,'Data Annex'!$K$1:$K$4779,0),MATCH(J$2,'Data Annex'!$K$1:$BS$1,0)),"")</f>
        <v>2.5210328094257717E-2</v>
      </c>
      <c r="K16" s="420">
        <f>IFERROR(INDEX('Data Annex'!$K$1:$BS$4779,MATCH(K$1&amp;"|"&amp;$B16,'Data Annex'!$K$1:$K$4779,0),MATCH(K$2,'Data Annex'!$K$1:$BS$1,0)),"")</f>
        <v>0.42308120112711878</v>
      </c>
      <c r="L16" s="308">
        <f>IFERROR(INDEX('Data Annex'!$K$1:$BS$4779,MATCH(L$1&amp;"|"&amp;$B16,'Data Annex'!$K$1:$K$4779,0),MATCH(L$2,'Data Annex'!$K$1:$BS$1,0)),"")</f>
        <v>0.38505537698547648</v>
      </c>
      <c r="M16" s="309">
        <f>IFERROR(INDEX('Data Annex'!$K$1:$BS$4779,MATCH(M$1&amp;"|"&amp;$B16,'Data Annex'!$K$1:$K$4779,0),MATCH(M$2,'Data Annex'!$K$1:$BS$1,0)),"")</f>
        <v>0.33945224763672027</v>
      </c>
      <c r="N16" s="420">
        <f>IFERROR(INDEX('Data Annex'!$K$1:$BS$4779,MATCH(N$1&amp;"|"&amp;$B16,'Data Annex'!$K$1:$K$4779,0),MATCH(N$2,'Data Annex'!$K$1:$BS$1,0)),"")</f>
        <v>0.53789550149704346</v>
      </c>
      <c r="O16" s="308">
        <f>IFERROR(INDEX('Data Annex'!$K$1:$BS$4779,MATCH(O$1&amp;"|"&amp;$B16,'Data Annex'!$K$1:$K$4779,0),MATCH(O$2,'Data Annex'!$K$1:$BS$1,0)),"")</f>
        <v>0.57547390825032485</v>
      </c>
      <c r="P16" s="309">
        <f>IFERROR(INDEX('Data Annex'!$K$1:$BS$4779,MATCH(P$1&amp;"|"&amp;$B16,'Data Annex'!$K$1:$K$4779,0),MATCH(P$2,'Data Annex'!$K$1:$BS$1,0)),"")</f>
        <v>0.6316028541606159</v>
      </c>
      <c r="Q16" s="235">
        <f>IFERROR(INDEX('Data Annex'!$K$1:$BS$4779,MATCH(Q$1&amp;"|"&amp;$B16,'Data Annex'!$K$1:$K$4779,0),MATCH(Q$2,'Data Annex'!$K$1:$BS$1,0)),"")</f>
        <v>9.7529621289097531E-4</v>
      </c>
      <c r="R16" s="194">
        <f>IFERROR(INDEX('Data Annex'!$K$1:$BS$4779,MATCH(R$1&amp;"|"&amp;$B16,'Data Annex'!$K$1:$K$4779,0),MATCH(R$2,'Data Annex'!$K$1:$BS$1,0)),"")</f>
        <v>4.4200346127891399E-4</v>
      </c>
      <c r="S16" s="195">
        <f>IFERROR(INDEX('Data Annex'!$K$1:$BS$4779,MATCH(S$1&amp;"|"&amp;$B16,'Data Annex'!$K$1:$K$4779,0),MATCH(S$2,'Data Annex'!$K$1:$BS$1,0)),"")</f>
        <v>5.1716604772166928E-4</v>
      </c>
      <c r="T16" s="194">
        <f>IFERROR(INDEX('Data Annex'!$K$1:$BS$4779,MATCH(T$1&amp;"|"&amp;$B16,'Data Annex'!$K$1:$K$4779,0),MATCH(T$2,'Data Annex'!$K$1:$BS$1,0)),"")</f>
        <v>3.805586227060368E-3</v>
      </c>
      <c r="U16" s="194">
        <f>IFERROR(INDEX('Data Annex'!$K$1:$BS$4779,MATCH(U$1&amp;"|"&amp;$B16,'Data Annex'!$K$1:$K$4779,0),MATCH(U$2,'Data Annex'!$K$1:$BS$1,0)),"")</f>
        <v>3.1650500604968046E-3</v>
      </c>
      <c r="V16" s="195">
        <f>IFERROR(INDEX('Data Annex'!$K$1:$BS$4779,MATCH(V$1&amp;"|"&amp;$B16,'Data Annex'!$K$1:$K$4779,0),MATCH(V$2,'Data Annex'!$K$1:$BS$1,0)),"")</f>
        <v>3.2174040606843643E-3</v>
      </c>
      <c r="W16" s="6"/>
    </row>
    <row r="17" spans="1:23" ht="21" customHeight="1">
      <c r="A17" s="5">
        <v>6</v>
      </c>
      <c r="B17" s="5" t="s">
        <v>16</v>
      </c>
      <c r="C17"/>
      <c r="D17" s="204" t="s">
        <v>16</v>
      </c>
      <c r="E17" s="405">
        <f>IFERROR(INDEX('Data Annex'!$K$1:$BS$4779,MATCH(E$1&amp;"|"&amp;$B17,'Data Annex'!$K$1:$K$4779,0),MATCH(E$2,'Data Annex'!$K$1:$BS$1,0)),"")</f>
        <v>906.42962147531046</v>
      </c>
      <c r="F17" s="405">
        <f>IFERROR(INDEX('Data Annex'!$K$1:$BS$4779,MATCH(F$1&amp;"|"&amp;$B17,'Data Annex'!$K$1:$K$4779,0),MATCH(F$2,'Data Annex'!$K$1:$BS$1,0)),"")</f>
        <v>957.89660564793996</v>
      </c>
      <c r="G17" s="416">
        <f>IFERROR(INDEX('Data Annex'!$K$1:$BS$4779,MATCH(G$1&amp;"|"&amp;$B17,'Data Annex'!$K$1:$K$4779,0),MATCH(G$2,'Data Annex'!$K$1:$BS$1,0)),"")</f>
        <v>941.94693474736414</v>
      </c>
      <c r="H17" s="192">
        <f>IFERROR(INDEX('Data Annex'!$K$1:$BS$4779,MATCH(H$1&amp;"|"&amp;$B17,'Data Annex'!$K$1:$K$4779,0),MATCH(H$2,'Data Annex'!$K$1:$BS$1,0)),"")</f>
        <v>0.70025891411784502</v>
      </c>
      <c r="I17" s="192">
        <f>IFERROR(INDEX('Data Annex'!$K$1:$BS$4779,MATCH(I$1&amp;"|"&amp;$B17,'Data Annex'!$K$1:$K$4779,0),MATCH(I$2,'Data Annex'!$K$1:$BS$1,0)),"")</f>
        <v>0.71203693143195257</v>
      </c>
      <c r="J17" s="192">
        <f>IFERROR(INDEX('Data Annex'!$K$1:$BS$4779,MATCH(J$1&amp;"|"&amp;$B17,'Data Annex'!$K$1:$K$4779,0),MATCH(J$2,'Data Annex'!$K$1:$BS$1,0)),"")</f>
        <v>0.64603447827284444</v>
      </c>
      <c r="K17" s="421">
        <f>IFERROR(INDEX('Data Annex'!$K$1:$BS$4779,MATCH(K$1&amp;"|"&amp;$B17,'Data Annex'!$K$1:$K$4779,0),MATCH(K$2,'Data Annex'!$K$1:$BS$1,0)),"")</f>
        <v>0.12545344414285275</v>
      </c>
      <c r="L17" s="310">
        <f>IFERROR(INDEX('Data Annex'!$K$1:$BS$4779,MATCH(L$1&amp;"|"&amp;$B17,'Data Annex'!$K$1:$K$4779,0),MATCH(L$2,'Data Annex'!$K$1:$BS$1,0)),"")</f>
        <v>0.10416345654518484</v>
      </c>
      <c r="M17" s="311">
        <f>IFERROR(INDEX('Data Annex'!$K$1:$BS$4779,MATCH(M$1&amp;"|"&amp;$B17,'Data Annex'!$K$1:$K$4779,0),MATCH(M$2,'Data Annex'!$K$1:$BS$1,0)),"")</f>
        <v>0.12739662820714809</v>
      </c>
      <c r="N17" s="421">
        <f>IFERROR(INDEX('Data Annex'!$K$1:$BS$4779,MATCH(N$1&amp;"|"&amp;$B17,'Data Annex'!$K$1:$K$4779,0),MATCH(N$2,'Data Annex'!$K$1:$BS$1,0)),"")</f>
        <v>9.8127679444964755E-2</v>
      </c>
      <c r="O17" s="310">
        <f>IFERROR(INDEX('Data Annex'!$K$1:$BS$4779,MATCH(O$1&amp;"|"&amp;$B17,'Data Annex'!$K$1:$K$4779,0),MATCH(O$2,'Data Annex'!$K$1:$BS$1,0)),"")</f>
        <v>9.3985517373313746E-2</v>
      </c>
      <c r="P17" s="311">
        <f>IFERROR(INDEX('Data Annex'!$K$1:$BS$4779,MATCH(P$1&amp;"|"&amp;$B17,'Data Annex'!$K$1:$K$4779,0),MATCH(P$2,'Data Annex'!$K$1:$BS$1,0)),"")</f>
        <v>0.11427246283374612</v>
      </c>
      <c r="Q17" s="220">
        <f>IFERROR(INDEX('Data Annex'!$K$1:$BS$4779,MATCH(Q$1&amp;"|"&amp;$B17,'Data Annex'!$K$1:$K$4779,0),MATCH(Q$2,'Data Annex'!$K$1:$BS$1,0)),"")</f>
        <v>3.7902809870369848E-2</v>
      </c>
      <c r="R17" s="192">
        <f>IFERROR(INDEX('Data Annex'!$K$1:$BS$4779,MATCH(R$1&amp;"|"&amp;$B17,'Data Annex'!$K$1:$K$4779,0),MATCH(R$2,'Data Annex'!$K$1:$BS$1,0)),"")</f>
        <v>4.7780204607470449E-2</v>
      </c>
      <c r="S17" s="196">
        <f>IFERROR(INDEX('Data Annex'!$K$1:$BS$4779,MATCH(S$1&amp;"|"&amp;$B17,'Data Annex'!$K$1:$K$4779,0),MATCH(S$2,'Data Annex'!$K$1:$BS$1,0)),"")</f>
        <v>6.3187660071555365E-2</v>
      </c>
      <c r="T17" s="192">
        <f>IFERROR(INDEX('Data Annex'!$K$1:$BS$4779,MATCH(T$1&amp;"|"&amp;$B17,'Data Annex'!$K$1:$K$4779,0),MATCH(T$2,'Data Annex'!$K$1:$BS$1,0)),"")</f>
        <v>3.8257152423967371E-2</v>
      </c>
      <c r="U17" s="192">
        <f>IFERROR(INDEX('Data Annex'!$K$1:$BS$4779,MATCH(U$1&amp;"|"&amp;$B17,'Data Annex'!$K$1:$K$4779,0),MATCH(U$2,'Data Annex'!$K$1:$BS$1,0)),"")</f>
        <v>4.2033890042078699E-2</v>
      </c>
      <c r="V17" s="196">
        <f>IFERROR(INDEX('Data Annex'!$K$1:$BS$4779,MATCH(V$1&amp;"|"&amp;$B17,'Data Annex'!$K$1:$K$4779,0),MATCH(V$2,'Data Annex'!$K$1:$BS$1,0)),"")</f>
        <v>4.910877061470606E-2</v>
      </c>
      <c r="W17"/>
    </row>
    <row r="18" spans="1:23" s="383" customFormat="1" ht="21" customHeight="1">
      <c r="A18" s="5">
        <v>7</v>
      </c>
      <c r="B18" s="5" t="s">
        <v>17</v>
      </c>
      <c r="C18" s="10"/>
      <c r="D18" s="204" t="s">
        <v>17</v>
      </c>
      <c r="E18" s="404">
        <f>IFERROR(INDEX('Data Annex'!$K$1:$BS$4779,MATCH(E$1&amp;"|"&amp;$B18,'Data Annex'!$K$1:$K$4779,0),MATCH(E$2,'Data Annex'!$K$1:$BS$1,0)),"")</f>
        <v>223.11615458925277</v>
      </c>
      <c r="F18" s="404">
        <f>IFERROR(INDEX('Data Annex'!$K$1:$BS$4779,MATCH(F$1&amp;"|"&amp;$B18,'Data Annex'!$K$1:$K$4779,0),MATCH(F$2,'Data Annex'!$K$1:$BS$1,0)),"")</f>
        <v>114.20325769584424</v>
      </c>
      <c r="G18" s="410">
        <f>IFERROR(INDEX('Data Annex'!$K$1:$BS$4779,MATCH(G$1&amp;"|"&amp;$B18,'Data Annex'!$K$1:$K$4779,0),MATCH(G$2,'Data Annex'!$K$1:$BS$1,0)),"")</f>
        <v>118.16716721809496</v>
      </c>
      <c r="H18" s="194">
        <f>IFERROR(INDEX('Data Annex'!$K$1:$BS$4779,MATCH(H$1&amp;"|"&amp;$B18,'Data Annex'!$K$1:$K$4779,0),MATCH(H$2,'Data Annex'!$K$1:$BS$1,0)),"")</f>
        <v>0.36297459465120946</v>
      </c>
      <c r="I18" s="194">
        <f>IFERROR(INDEX('Data Annex'!$K$1:$BS$4779,MATCH(I$1&amp;"|"&amp;$B18,'Data Annex'!$K$1:$K$4779,0),MATCH(I$2,'Data Annex'!$K$1:$BS$1,0)),"")</f>
        <v>0.41384348569575458</v>
      </c>
      <c r="J18" s="194">
        <f>IFERROR(INDEX('Data Annex'!$K$1:$BS$4779,MATCH(J$1&amp;"|"&amp;$B18,'Data Annex'!$K$1:$K$4779,0),MATCH(J$2,'Data Annex'!$K$1:$BS$1,0)),"")</f>
        <v>0.38597092195253357</v>
      </c>
      <c r="K18" s="420">
        <f>IFERROR(INDEX('Data Annex'!$K$1:$BS$4779,MATCH(K$1&amp;"|"&amp;$B18,'Data Annex'!$K$1:$K$4779,0),MATCH(K$2,'Data Annex'!$K$1:$BS$1,0)),"")</f>
        <v>8.5456073982761199E-2</v>
      </c>
      <c r="L18" s="308">
        <f>IFERROR(INDEX('Data Annex'!$K$1:$BS$4779,MATCH(L$1&amp;"|"&amp;$B18,'Data Annex'!$K$1:$K$4779,0),MATCH(L$2,'Data Annex'!$K$1:$BS$1,0)),"")</f>
        <v>9.8871702805141473E-2</v>
      </c>
      <c r="M18" s="309">
        <f>IFERROR(INDEX('Data Annex'!$K$1:$BS$4779,MATCH(M$1&amp;"|"&amp;$B18,'Data Annex'!$K$1:$K$4779,0),MATCH(M$2,'Data Annex'!$K$1:$BS$1,0)),"")</f>
        <v>9.9977728092468882E-2</v>
      </c>
      <c r="N18" s="420">
        <f>IFERROR(INDEX('Data Annex'!$K$1:$BS$4779,MATCH(N$1&amp;"|"&amp;$B18,'Data Annex'!$K$1:$K$4779,0),MATCH(N$2,'Data Annex'!$K$1:$BS$1,0)),"")</f>
        <v>5.6558714860706814E-2</v>
      </c>
      <c r="O18" s="308">
        <f>IFERROR(INDEX('Data Annex'!$K$1:$BS$4779,MATCH(O$1&amp;"|"&amp;$B18,'Data Annex'!$K$1:$K$4779,0),MATCH(O$2,'Data Annex'!$K$1:$BS$1,0)),"")</f>
        <v>3.1250373601882049E-2</v>
      </c>
      <c r="P18" s="309">
        <f>IFERROR(INDEX('Data Annex'!$K$1:$BS$4779,MATCH(P$1&amp;"|"&amp;$B18,'Data Annex'!$K$1:$K$4779,0),MATCH(P$2,'Data Annex'!$K$1:$BS$1,0)),"")</f>
        <v>5.9363601560761245E-2</v>
      </c>
      <c r="Q18" s="235">
        <f>IFERROR(INDEX('Data Annex'!$K$1:$BS$4779,MATCH(Q$1&amp;"|"&amp;$B18,'Data Annex'!$K$1:$K$4779,0),MATCH(Q$2,'Data Annex'!$K$1:$BS$1,0)),"")</f>
        <v>0.46169043070758231</v>
      </c>
      <c r="R18" s="194">
        <f>IFERROR(INDEX('Data Annex'!$K$1:$BS$4779,MATCH(R$1&amp;"|"&amp;$B18,'Data Annex'!$K$1:$K$4779,0),MATCH(R$2,'Data Annex'!$K$1:$BS$1,0)),"")</f>
        <v>0.40779031990461151</v>
      </c>
      <c r="S18" s="195">
        <f>IFERROR(INDEX('Data Annex'!$K$1:$BS$4779,MATCH(S$1&amp;"|"&amp;$B18,'Data Annex'!$K$1:$K$4779,0),MATCH(S$2,'Data Annex'!$K$1:$BS$1,0)),"")</f>
        <v>0.41911146138257782</v>
      </c>
      <c r="T18" s="194">
        <f>IFERROR(INDEX('Data Annex'!$K$1:$BS$4779,MATCH(T$1&amp;"|"&amp;$B18,'Data Annex'!$K$1:$K$4779,0),MATCH(T$2,'Data Annex'!$K$1:$BS$1,0)),"")</f>
        <v>3.3320185797740265E-2</v>
      </c>
      <c r="U18" s="194">
        <f>IFERROR(INDEX('Data Annex'!$K$1:$BS$4779,MATCH(U$1&amp;"|"&amp;$B18,'Data Annex'!$K$1:$K$4779,0),MATCH(U$2,'Data Annex'!$K$1:$BS$1,0)),"")</f>
        <v>4.8244117992610483E-2</v>
      </c>
      <c r="V18" s="195">
        <f>IFERROR(INDEX('Data Annex'!$K$1:$BS$4779,MATCH(V$1&amp;"|"&amp;$B18,'Data Annex'!$K$1:$K$4779,0),MATCH(V$2,'Data Annex'!$K$1:$BS$1,0)),"")</f>
        <v>3.5576287011658575E-2</v>
      </c>
      <c r="W18" s="3"/>
    </row>
    <row r="19" spans="1:23" s="383" customFormat="1" ht="21" customHeight="1">
      <c r="A19" s="5">
        <v>8</v>
      </c>
      <c r="B19" s="5" t="s">
        <v>97</v>
      </c>
      <c r="C19" s="10"/>
      <c r="D19" s="204" t="s">
        <v>97</v>
      </c>
      <c r="E19" s="405">
        <f>IFERROR(INDEX('Data Annex'!$K$1:$BS$4779,MATCH(E$1&amp;"|"&amp;$B19,'Data Annex'!$K$1:$K$4779,0),MATCH(E$2,'Data Annex'!$K$1:$BS$1,0)),"")</f>
        <v>10.116700293144399</v>
      </c>
      <c r="F19" s="405">
        <f>IFERROR(INDEX('Data Annex'!$K$1:$BS$4779,MATCH(F$1&amp;"|"&amp;$B19,'Data Annex'!$K$1:$K$4779,0),MATCH(F$2,'Data Annex'!$K$1:$BS$1,0)),"")</f>
        <v>10.659372198857</v>
      </c>
      <c r="G19" s="416">
        <f>IFERROR(INDEX('Data Annex'!$K$1:$BS$4779,MATCH(G$1&amp;"|"&amp;$B19,'Data Annex'!$K$1:$K$4779,0),MATCH(G$2,'Data Annex'!$K$1:$BS$1,0)),"")</f>
        <v>12.2705900322138</v>
      </c>
      <c r="H19" s="192">
        <f>IFERROR(INDEX('Data Annex'!$K$1:$BS$4779,MATCH(H$1&amp;"|"&amp;$B19,'Data Annex'!$K$1:$K$4779,0),MATCH(H$2,'Data Annex'!$K$1:$BS$1,0)),"")</f>
        <v>0.8201359016390477</v>
      </c>
      <c r="I19" s="192">
        <f>IFERROR(INDEX('Data Annex'!$K$1:$BS$4779,MATCH(I$1&amp;"|"&amp;$B19,'Data Annex'!$K$1:$K$4779,0),MATCH(I$2,'Data Annex'!$K$1:$BS$1,0)),"")</f>
        <v>0.8358067697040662</v>
      </c>
      <c r="J19" s="192">
        <f>IFERROR(INDEX('Data Annex'!$K$1:$BS$4779,MATCH(J$1&amp;"|"&amp;$B19,'Data Annex'!$K$1:$K$4779,0),MATCH(J$2,'Data Annex'!$K$1:$BS$1,0)),"")</f>
        <v>0.84694024444764548</v>
      </c>
      <c r="K19" s="421">
        <f>IFERROR(INDEX('Data Annex'!$K$1:$BS$4779,MATCH(K$1&amp;"|"&amp;$B19,'Data Annex'!$K$1:$K$4779,0),MATCH(K$2,'Data Annex'!$K$1:$BS$1,0)),"")</f>
        <v>0.17047939520939834</v>
      </c>
      <c r="L19" s="310">
        <f>IFERROR(INDEX('Data Annex'!$K$1:$BS$4779,MATCH(L$1&amp;"|"&amp;$B19,'Data Annex'!$K$1:$K$4779,0),MATCH(L$2,'Data Annex'!$K$1:$BS$1,0)),"")</f>
        <v>0.15208750420440673</v>
      </c>
      <c r="M19" s="311">
        <f>IFERROR(INDEX('Data Annex'!$K$1:$BS$4779,MATCH(M$1&amp;"|"&amp;$B19,'Data Annex'!$K$1:$K$4779,0),MATCH(M$2,'Data Annex'!$K$1:$BS$1,0)),"")</f>
        <v>0.14060947732101184</v>
      </c>
      <c r="N19" s="421">
        <f>IFERROR(INDEX('Data Annex'!$K$1:$BS$4779,MATCH(N$1&amp;"|"&amp;$B19,'Data Annex'!$K$1:$K$4779,0),MATCH(N$2,'Data Annex'!$K$1:$BS$1,0)),"")</f>
        <v>5.9694655796934375E-3</v>
      </c>
      <c r="O19" s="310">
        <f>IFERROR(INDEX('Data Annex'!$K$1:$BS$4779,MATCH(O$1&amp;"|"&amp;$B19,'Data Annex'!$K$1:$K$4779,0),MATCH(O$2,'Data Annex'!$K$1:$BS$1,0)),"")</f>
        <v>6.1370054558198654E-3</v>
      </c>
      <c r="P19" s="311">
        <f>IFERROR(INDEX('Data Annex'!$K$1:$BS$4779,MATCH(P$1&amp;"|"&amp;$B19,'Data Annex'!$K$1:$K$4779,0),MATCH(P$2,'Data Annex'!$K$1:$BS$1,0)),"")</f>
        <v>5.5836302068710672E-3</v>
      </c>
      <c r="Q19" s="220">
        <f>IFERROR(INDEX('Data Annex'!$K$1:$BS$4779,MATCH(Q$1&amp;"|"&amp;$B19,'Data Annex'!$K$1:$K$4779,0),MATCH(Q$2,'Data Annex'!$K$1:$BS$1,0)),"")</f>
        <v>3.413017949913796E-3</v>
      </c>
      <c r="R19" s="192">
        <f>IFERROR(INDEX('Data Annex'!$K$1:$BS$4779,MATCH(R$1&amp;"|"&amp;$B19,'Data Annex'!$K$1:$K$4779,0),MATCH(R$2,'Data Annex'!$K$1:$BS$1,0)),"")</f>
        <v>5.9687206357070671E-3</v>
      </c>
      <c r="S19" s="196">
        <f>IFERROR(INDEX('Data Annex'!$K$1:$BS$4779,MATCH(S$1&amp;"|"&amp;$B19,'Data Annex'!$K$1:$K$4779,0),MATCH(S$2,'Data Annex'!$K$1:$BS$1,0)),"")</f>
        <v>6.8666480244714539E-3</v>
      </c>
      <c r="T19" s="192">
        <f>IFERROR(INDEX('Data Annex'!$K$1:$BS$4779,MATCH(T$1&amp;"|"&amp;$B19,'Data Annex'!$K$1:$K$4779,0),MATCH(T$2,'Data Annex'!$K$1:$BS$1,0)),"")</f>
        <v>2.2196219468137099E-6</v>
      </c>
      <c r="U19" s="192">
        <f>IFERROR(INDEX('Data Annex'!$K$1:$BS$4779,MATCH(U$1&amp;"|"&amp;$B19,'Data Annex'!$K$1:$K$4779,0),MATCH(U$2,'Data Annex'!$K$1:$BS$1,0)),"")</f>
        <v>0</v>
      </c>
      <c r="V19" s="196">
        <f>IFERROR(INDEX('Data Annex'!$K$1:$BS$4779,MATCH(V$1&amp;"|"&amp;$B19,'Data Annex'!$K$1:$K$4779,0),MATCH(V$2,'Data Annex'!$K$1:$BS$1,0)),"")</f>
        <v>0</v>
      </c>
      <c r="W19" s="3"/>
    </row>
    <row r="20" spans="1:23" s="383" customFormat="1" ht="21" customHeight="1">
      <c r="A20" s="5">
        <v>9</v>
      </c>
      <c r="B20" s="5" t="s">
        <v>18</v>
      </c>
      <c r="C20" s="10"/>
      <c r="D20" s="204" t="s">
        <v>18</v>
      </c>
      <c r="E20" s="404">
        <f>IFERROR(INDEX('Data Annex'!$K$1:$BS$4779,MATCH(E$1&amp;"|"&amp;$B20,'Data Annex'!$K$1:$K$4779,0),MATCH(E$2,'Data Annex'!$K$1:$BS$1,0)),"")</f>
        <v>658.92748633469398</v>
      </c>
      <c r="F20" s="404">
        <f>IFERROR(INDEX('Data Annex'!$K$1:$BS$4779,MATCH(F$1&amp;"|"&amp;$B20,'Data Annex'!$K$1:$K$4779,0),MATCH(F$2,'Data Annex'!$K$1:$BS$1,0)),"")</f>
        <v>667.33791705147678</v>
      </c>
      <c r="G20" s="410">
        <f>IFERROR(INDEX('Data Annex'!$K$1:$BS$4779,MATCH(G$1&amp;"|"&amp;$B20,'Data Annex'!$K$1:$K$4779,0),MATCH(G$2,'Data Annex'!$K$1:$BS$1,0)),"")</f>
        <v>690.76537648432975</v>
      </c>
      <c r="H20" s="194">
        <f>IFERROR(INDEX('Data Annex'!$K$1:$BS$4779,MATCH(H$1&amp;"|"&amp;$B20,'Data Annex'!$K$1:$K$4779,0),MATCH(H$2,'Data Annex'!$K$1:$BS$1,0)),"")</f>
        <v>0.31334960853163402</v>
      </c>
      <c r="I20" s="194">
        <f>IFERROR(INDEX('Data Annex'!$K$1:$BS$4779,MATCH(I$1&amp;"|"&amp;$B20,'Data Annex'!$K$1:$K$4779,0),MATCH(I$2,'Data Annex'!$K$1:$BS$1,0)),"")</f>
        <v>0.50667371150118246</v>
      </c>
      <c r="J20" s="194">
        <f>IFERROR(INDEX('Data Annex'!$K$1:$BS$4779,MATCH(J$1&amp;"|"&amp;$B20,'Data Annex'!$K$1:$K$4779,0),MATCH(J$2,'Data Annex'!$K$1:$BS$1,0)),"")</f>
        <v>0.48114601532144075</v>
      </c>
      <c r="K20" s="420">
        <f>IFERROR(INDEX('Data Annex'!$K$1:$BS$4779,MATCH(K$1&amp;"|"&amp;$B20,'Data Annex'!$K$1:$K$4779,0),MATCH(K$2,'Data Annex'!$K$1:$BS$1,0)),"")</f>
        <v>0.32543302182417005</v>
      </c>
      <c r="L20" s="308">
        <f>IFERROR(INDEX('Data Annex'!$K$1:$BS$4779,MATCH(L$1&amp;"|"&amp;$B20,'Data Annex'!$K$1:$K$4779,0),MATCH(L$2,'Data Annex'!$K$1:$BS$1,0)),"")</f>
        <v>0.32291984992761191</v>
      </c>
      <c r="M20" s="309">
        <f>IFERROR(INDEX('Data Annex'!$K$1:$BS$4779,MATCH(M$1&amp;"|"&amp;$B20,'Data Annex'!$K$1:$K$4779,0),MATCH(M$2,'Data Annex'!$K$1:$BS$1,0)),"")</f>
        <v>0.33054097058446236</v>
      </c>
      <c r="N20" s="420">
        <f>IFERROR(INDEX('Data Annex'!$K$1:$BS$4779,MATCH(N$1&amp;"|"&amp;$B20,'Data Annex'!$K$1:$K$4779,0),MATCH(N$2,'Data Annex'!$K$1:$BS$1,0)),"")</f>
        <v>0.33343364830472683</v>
      </c>
      <c r="O20" s="308">
        <f>IFERROR(INDEX('Data Annex'!$K$1:$BS$4779,MATCH(O$1&amp;"|"&amp;$B20,'Data Annex'!$K$1:$K$4779,0),MATCH(O$2,'Data Annex'!$K$1:$BS$1,0)),"")</f>
        <v>0.12778048372081527</v>
      </c>
      <c r="P20" s="309">
        <f>IFERROR(INDEX('Data Annex'!$K$1:$BS$4779,MATCH(P$1&amp;"|"&amp;$B20,'Data Annex'!$K$1:$K$4779,0),MATCH(P$2,'Data Annex'!$K$1:$BS$1,0)),"")</f>
        <v>0.14469073763507506</v>
      </c>
      <c r="Q20" s="235">
        <f>IFERROR(INDEX('Data Annex'!$K$1:$BS$4779,MATCH(Q$1&amp;"|"&amp;$B20,'Data Annex'!$K$1:$K$4779,0),MATCH(Q$2,'Data Annex'!$K$1:$BS$1,0)),"")</f>
        <v>6.2247737639170297E-3</v>
      </c>
      <c r="R20" s="194">
        <f>IFERROR(INDEX('Data Annex'!$K$1:$BS$4779,MATCH(R$1&amp;"|"&amp;$B20,'Data Annex'!$K$1:$K$4779,0),MATCH(R$2,'Data Annex'!$K$1:$BS$1,0)),"")</f>
        <v>2.1242902165675211E-2</v>
      </c>
      <c r="S20" s="195">
        <f>IFERROR(INDEX('Data Annex'!$K$1:$BS$4779,MATCH(S$1&amp;"|"&amp;$B20,'Data Annex'!$K$1:$K$4779,0),MATCH(S$2,'Data Annex'!$K$1:$BS$1,0)),"")</f>
        <v>2.0942522798894476E-2</v>
      </c>
      <c r="T20" s="194">
        <f>IFERROR(INDEX('Data Annex'!$K$1:$BS$4779,MATCH(T$1&amp;"|"&amp;$B20,'Data Annex'!$K$1:$K$4779,0),MATCH(T$2,'Data Annex'!$K$1:$BS$1,0)),"")</f>
        <v>2.1558947575552115E-2</v>
      </c>
      <c r="U20" s="194">
        <f>IFERROR(INDEX('Data Annex'!$K$1:$BS$4779,MATCH(U$1&amp;"|"&amp;$B20,'Data Annex'!$K$1:$K$4779,0),MATCH(U$2,'Data Annex'!$K$1:$BS$1,0)),"")</f>
        <v>2.1383052684715458E-2</v>
      </c>
      <c r="V20" s="195">
        <f>IFERROR(INDEX('Data Annex'!$K$1:$BS$4779,MATCH(V$1&amp;"|"&amp;$B20,'Data Annex'!$K$1:$K$4779,0),MATCH(V$2,'Data Annex'!$K$1:$BS$1,0)),"")</f>
        <v>2.2679753660127755E-2</v>
      </c>
      <c r="W20" s="3"/>
    </row>
    <row r="21" spans="1:23" s="383" customFormat="1" ht="21" customHeight="1">
      <c r="A21" s="5">
        <v>10</v>
      </c>
      <c r="B21" s="5" t="s">
        <v>19</v>
      </c>
      <c r="C21" s="10"/>
      <c r="D21" s="204" t="s">
        <v>19</v>
      </c>
      <c r="E21" s="405">
        <f>IFERROR(INDEX('Data Annex'!$K$1:$BS$4779,MATCH(E$1&amp;"|"&amp;$B21,'Data Annex'!$K$1:$K$4779,0),MATCH(E$2,'Data Annex'!$K$1:$BS$1,0)),"")</f>
        <v>158.1670945728703</v>
      </c>
      <c r="F21" s="405">
        <f>IFERROR(INDEX('Data Annex'!$K$1:$BS$4779,MATCH(F$1&amp;"|"&amp;$B21,'Data Annex'!$K$1:$K$4779,0),MATCH(F$2,'Data Annex'!$K$1:$BS$1,0)),"")</f>
        <v>146.0861517444317</v>
      </c>
      <c r="G21" s="416">
        <f>IFERROR(INDEX('Data Annex'!$K$1:$BS$4779,MATCH(G$1&amp;"|"&amp;$B21,'Data Annex'!$K$1:$K$4779,0),MATCH(G$2,'Data Annex'!$K$1:$BS$1,0)),"")</f>
        <v>142.01360877057357</v>
      </c>
      <c r="H21" s="192">
        <f>IFERROR(INDEX('Data Annex'!$K$1:$BS$4779,MATCH(H$1&amp;"|"&amp;$B21,'Data Annex'!$K$1:$K$4779,0),MATCH(H$2,'Data Annex'!$K$1:$BS$1,0)),"")</f>
        <v>0.59519369398335165</v>
      </c>
      <c r="I21" s="192">
        <f>IFERROR(INDEX('Data Annex'!$K$1:$BS$4779,MATCH(I$1&amp;"|"&amp;$B21,'Data Annex'!$K$1:$K$4779,0),MATCH(I$2,'Data Annex'!$K$1:$BS$1,0)),"")</f>
        <v>0.50725207084146584</v>
      </c>
      <c r="J21" s="192">
        <f>IFERROR(INDEX('Data Annex'!$K$1:$BS$4779,MATCH(J$1&amp;"|"&amp;$B21,'Data Annex'!$K$1:$K$4779,0),MATCH(J$2,'Data Annex'!$K$1:$BS$1,0)),"")</f>
        <v>0.49075114919510537</v>
      </c>
      <c r="K21" s="421">
        <f>IFERROR(INDEX('Data Annex'!$K$1:$BS$4779,MATCH(K$1&amp;"|"&amp;$B21,'Data Annex'!$K$1:$K$4779,0),MATCH(K$2,'Data Annex'!$K$1:$BS$1,0)),"")</f>
        <v>6.4567858996872576E-2</v>
      </c>
      <c r="L21" s="310">
        <f>IFERROR(INDEX('Data Annex'!$K$1:$BS$4779,MATCH(L$1&amp;"|"&amp;$B21,'Data Annex'!$K$1:$K$4779,0),MATCH(L$2,'Data Annex'!$K$1:$BS$1,0)),"")</f>
        <v>8.2665685654174995E-2</v>
      </c>
      <c r="M21" s="311">
        <f>IFERROR(INDEX('Data Annex'!$K$1:$BS$4779,MATCH(M$1&amp;"|"&amp;$B21,'Data Annex'!$K$1:$K$4779,0),MATCH(M$2,'Data Annex'!$K$1:$BS$1,0)),"")</f>
        <v>9.3031254953616652E-2</v>
      </c>
      <c r="N21" s="421">
        <f>IFERROR(INDEX('Data Annex'!$K$1:$BS$4779,MATCH(N$1&amp;"|"&amp;$B21,'Data Annex'!$K$1:$K$4779,0),MATCH(N$2,'Data Annex'!$K$1:$BS$1,0)),"")</f>
        <v>0.14084747963565455</v>
      </c>
      <c r="O21" s="310">
        <f>IFERROR(INDEX('Data Annex'!$K$1:$BS$4779,MATCH(O$1&amp;"|"&amp;$B21,'Data Annex'!$K$1:$K$4779,0),MATCH(O$2,'Data Annex'!$K$1:$BS$1,0)),"")</f>
        <v>0.14740791631941327</v>
      </c>
      <c r="P21" s="311">
        <f>IFERROR(INDEX('Data Annex'!$K$1:$BS$4779,MATCH(P$1&amp;"|"&amp;$B21,'Data Annex'!$K$1:$K$4779,0),MATCH(P$2,'Data Annex'!$K$1:$BS$1,0)),"")</f>
        <v>0.1449058860718668</v>
      </c>
      <c r="Q21" s="220">
        <f>IFERROR(INDEX('Data Annex'!$K$1:$BS$4779,MATCH(Q$1&amp;"|"&amp;$B21,'Data Annex'!$K$1:$K$4779,0),MATCH(Q$2,'Data Annex'!$K$1:$BS$1,0)),"")</f>
        <v>0.17009737335794489</v>
      </c>
      <c r="R21" s="192">
        <f>IFERROR(INDEX('Data Annex'!$K$1:$BS$4779,MATCH(R$1&amp;"|"&amp;$B21,'Data Annex'!$K$1:$K$4779,0),MATCH(R$2,'Data Annex'!$K$1:$BS$1,0)),"")</f>
        <v>0.22849561423245057</v>
      </c>
      <c r="S21" s="196">
        <f>IFERROR(INDEX('Data Annex'!$K$1:$BS$4779,MATCH(S$1&amp;"|"&amp;$B21,'Data Annex'!$K$1:$K$4779,0),MATCH(S$2,'Data Annex'!$K$1:$BS$1,0)),"")</f>
        <v>0.24206110594345867</v>
      </c>
      <c r="T21" s="192">
        <f>IFERROR(INDEX('Data Annex'!$K$1:$BS$4779,MATCH(T$1&amp;"|"&amp;$B21,'Data Annex'!$K$1:$K$4779,0),MATCH(T$2,'Data Annex'!$K$1:$BS$1,0)),"")</f>
        <v>2.9293594026176328E-2</v>
      </c>
      <c r="U21" s="192">
        <f>IFERROR(INDEX('Data Annex'!$K$1:$BS$4779,MATCH(U$1&amp;"|"&amp;$B21,'Data Annex'!$K$1:$K$4779,0),MATCH(U$2,'Data Annex'!$K$1:$BS$1,0)),"")</f>
        <v>3.4178712952495291E-2</v>
      </c>
      <c r="V21" s="196">
        <f>IFERROR(INDEX('Data Annex'!$K$1:$BS$4779,MATCH(V$1&amp;"|"&amp;$B21,'Data Annex'!$K$1:$K$4779,0),MATCH(V$2,'Data Annex'!$K$1:$BS$1,0)),"")</f>
        <v>2.9250603835952519E-2</v>
      </c>
      <c r="W21" s="3"/>
    </row>
    <row r="22" spans="1:23" ht="21" customHeight="1">
      <c r="A22" s="5">
        <v>11</v>
      </c>
      <c r="B22" s="5" t="s">
        <v>20</v>
      </c>
      <c r="C22"/>
      <c r="D22" s="204" t="s">
        <v>20</v>
      </c>
      <c r="E22" s="404">
        <f>IFERROR(INDEX('Data Annex'!$K$1:$BS$4779,MATCH(E$1&amp;"|"&amp;$B22,'Data Annex'!$K$1:$K$4779,0),MATCH(E$2,'Data Annex'!$K$1:$BS$1,0)),"")</f>
        <v>1551.6030015176327</v>
      </c>
      <c r="F22" s="404">
        <f>IFERROR(INDEX('Data Annex'!$K$1:$BS$4779,MATCH(F$1&amp;"|"&amp;$B22,'Data Annex'!$K$1:$K$4779,0),MATCH(F$2,'Data Annex'!$K$1:$BS$1,0)),"")</f>
        <v>1479.7980656503928</v>
      </c>
      <c r="G22" s="410">
        <f>IFERROR(INDEX('Data Annex'!$K$1:$BS$4779,MATCH(G$1&amp;"|"&amp;$B22,'Data Annex'!$K$1:$K$4779,0),MATCH(G$2,'Data Annex'!$K$1:$BS$1,0)),"")</f>
        <v>1515.0488092979904</v>
      </c>
      <c r="H22" s="194">
        <f>IFERROR(INDEX('Data Annex'!$K$1:$BS$4779,MATCH(H$1&amp;"|"&amp;$B22,'Data Annex'!$K$1:$K$4779,0),MATCH(H$2,'Data Annex'!$K$1:$BS$1,0)),"")</f>
        <v>0.62593693117028804</v>
      </c>
      <c r="I22" s="194">
        <f>IFERROR(INDEX('Data Annex'!$K$1:$BS$4779,MATCH(I$1&amp;"|"&amp;$B22,'Data Annex'!$K$1:$K$4779,0),MATCH(I$2,'Data Annex'!$K$1:$BS$1,0)),"")</f>
        <v>0.68809753013629016</v>
      </c>
      <c r="J22" s="194">
        <f>IFERROR(INDEX('Data Annex'!$K$1:$BS$4779,MATCH(J$1&amp;"|"&amp;$B22,'Data Annex'!$K$1:$K$4779,0),MATCH(J$2,'Data Annex'!$K$1:$BS$1,0)),"")</f>
        <v>0.6517050674280549</v>
      </c>
      <c r="K22" s="420">
        <f>IFERROR(INDEX('Data Annex'!$K$1:$BS$4779,MATCH(K$1&amp;"|"&amp;$B22,'Data Annex'!$K$1:$K$4779,0),MATCH(K$2,'Data Annex'!$K$1:$BS$1,0)),"")</f>
        <v>0.13648062158854651</v>
      </c>
      <c r="L22" s="308">
        <f>IFERROR(INDEX('Data Annex'!$K$1:$BS$4779,MATCH(L$1&amp;"|"&amp;$B22,'Data Annex'!$K$1:$K$4779,0),MATCH(L$2,'Data Annex'!$K$1:$BS$1,0)),"")</f>
        <v>0.1410215102049355</v>
      </c>
      <c r="M22" s="309">
        <f>IFERROR(INDEX('Data Annex'!$K$1:$BS$4779,MATCH(M$1&amp;"|"&amp;$B22,'Data Annex'!$K$1:$K$4779,0),MATCH(M$2,'Data Annex'!$K$1:$BS$1,0)),"")</f>
        <v>0.14723737634833689</v>
      </c>
      <c r="N22" s="420">
        <f>IFERROR(INDEX('Data Annex'!$K$1:$BS$4779,MATCH(N$1&amp;"|"&amp;$B22,'Data Annex'!$K$1:$K$4779,0),MATCH(N$2,'Data Annex'!$K$1:$BS$1,0)),"")</f>
        <v>0.18839730177470396</v>
      </c>
      <c r="O22" s="308">
        <f>IFERROR(INDEX('Data Annex'!$K$1:$BS$4779,MATCH(O$1&amp;"|"&amp;$B22,'Data Annex'!$K$1:$K$4779,0),MATCH(O$2,'Data Annex'!$K$1:$BS$1,0)),"")</f>
        <v>0.10300240970377932</v>
      </c>
      <c r="P22" s="309">
        <f>IFERROR(INDEX('Data Annex'!$K$1:$BS$4779,MATCH(P$1&amp;"|"&amp;$B22,'Data Annex'!$K$1:$K$4779,0),MATCH(P$2,'Data Annex'!$K$1:$BS$1,0)),"")</f>
        <v>0.12908864067884368</v>
      </c>
      <c r="Q22" s="235">
        <f>IFERROR(INDEX('Data Annex'!$K$1:$BS$4779,MATCH(Q$1&amp;"|"&amp;$B22,'Data Annex'!$K$1:$K$4779,0),MATCH(Q$2,'Data Annex'!$K$1:$BS$1,0)),"")</f>
        <v>1.2123683287741644E-2</v>
      </c>
      <c r="R22" s="194">
        <f>IFERROR(INDEX('Data Annex'!$K$1:$BS$4779,MATCH(R$1&amp;"|"&amp;$B22,'Data Annex'!$K$1:$K$4779,0),MATCH(R$2,'Data Annex'!$K$1:$BS$1,0)),"")</f>
        <v>1.937684529403913E-2</v>
      </c>
      <c r="S22" s="195">
        <f>IFERROR(INDEX('Data Annex'!$K$1:$BS$4779,MATCH(S$1&amp;"|"&amp;$B22,'Data Annex'!$K$1:$K$4779,0),MATCH(S$2,'Data Annex'!$K$1:$BS$1,0)),"")</f>
        <v>2.006082306667786E-2</v>
      </c>
      <c r="T22" s="194">
        <f>IFERROR(INDEX('Data Annex'!$K$1:$BS$4779,MATCH(T$1&amp;"|"&amp;$B22,'Data Annex'!$K$1:$K$4779,0),MATCH(T$2,'Data Annex'!$K$1:$BS$1,0)),"")</f>
        <v>3.7061462178720007E-2</v>
      </c>
      <c r="U22" s="194">
        <f>IFERROR(INDEX('Data Annex'!$K$1:$BS$4779,MATCH(U$1&amp;"|"&amp;$B22,'Data Annex'!$K$1:$K$4779,0),MATCH(U$2,'Data Annex'!$K$1:$BS$1,0)),"")</f>
        <v>4.850170466095606E-2</v>
      </c>
      <c r="V22" s="195">
        <f>IFERROR(INDEX('Data Annex'!$K$1:$BS$4779,MATCH(V$1&amp;"|"&amp;$B22,'Data Annex'!$K$1:$K$4779,0),MATCH(V$2,'Data Annex'!$K$1:$BS$1,0)),"")</f>
        <v>5.1908092478086282E-2</v>
      </c>
      <c r="W22"/>
    </row>
    <row r="23" spans="1:23" ht="21" customHeight="1">
      <c r="A23" s="5">
        <v>13</v>
      </c>
      <c r="B23" s="5" t="s">
        <v>22</v>
      </c>
      <c r="C23"/>
      <c r="D23" s="204" t="s">
        <v>22</v>
      </c>
      <c r="E23" s="405">
        <f>IFERROR(INDEX('Data Annex'!$K$1:$BS$4779,MATCH(E$1&amp;"|"&amp;$B23,'Data Annex'!$K$1:$K$4779,0),MATCH(E$2,'Data Annex'!$K$1:$BS$1,0)),"")</f>
        <v>72.015166601233204</v>
      </c>
      <c r="F23" s="405">
        <f>IFERROR(INDEX('Data Annex'!$K$1:$BS$4779,MATCH(F$1&amp;"|"&amp;$B23,'Data Annex'!$K$1:$K$4779,0),MATCH(F$2,'Data Annex'!$K$1:$BS$1,0)),"")</f>
        <v>79.004668146478892</v>
      </c>
      <c r="G23" s="416">
        <f>IFERROR(INDEX('Data Annex'!$K$1:$BS$4779,MATCH(G$1&amp;"|"&amp;$B23,'Data Annex'!$K$1:$K$4779,0),MATCH(G$2,'Data Annex'!$K$1:$BS$1,0)),"")</f>
        <v>77.283122420044677</v>
      </c>
      <c r="H23" s="192">
        <f>IFERROR(INDEX('Data Annex'!$K$1:$BS$4779,MATCH(H$1&amp;"|"&amp;$B23,'Data Annex'!$K$1:$K$4779,0),MATCH(H$2,'Data Annex'!$K$1:$BS$1,0)),"")</f>
        <v>0.37059527040215134</v>
      </c>
      <c r="I23" s="192">
        <f>IFERROR(INDEX('Data Annex'!$K$1:$BS$4779,MATCH(I$1&amp;"|"&amp;$B23,'Data Annex'!$K$1:$K$4779,0),MATCH(I$2,'Data Annex'!$K$1:$BS$1,0)),"")</f>
        <v>0.23715868842219875</v>
      </c>
      <c r="J23" s="192">
        <f>IFERROR(INDEX('Data Annex'!$K$1:$BS$4779,MATCH(J$1&amp;"|"&amp;$B23,'Data Annex'!$K$1:$K$4779,0),MATCH(J$2,'Data Annex'!$K$1:$BS$1,0)),"")</f>
        <v>0.23677103779769129</v>
      </c>
      <c r="K23" s="421">
        <f>IFERROR(INDEX('Data Annex'!$K$1:$BS$4779,MATCH(K$1&amp;"|"&amp;$B23,'Data Annex'!$K$1:$K$4779,0),MATCH(K$2,'Data Annex'!$K$1:$BS$1,0)),"")</f>
        <v>0.36428622944740591</v>
      </c>
      <c r="L23" s="310">
        <f>IFERROR(INDEX('Data Annex'!$K$1:$BS$4779,MATCH(L$1&amp;"|"&amp;$B23,'Data Annex'!$K$1:$K$4779,0),MATCH(L$2,'Data Annex'!$K$1:$BS$1,0)),"")</f>
        <v>0.52311536315011975</v>
      </c>
      <c r="M23" s="311">
        <f>IFERROR(INDEX('Data Annex'!$K$1:$BS$4779,MATCH(M$1&amp;"|"&amp;$B23,'Data Annex'!$K$1:$K$4779,0),MATCH(M$2,'Data Annex'!$K$1:$BS$1,0)),"")</f>
        <v>0.57676538170330094</v>
      </c>
      <c r="N23" s="421">
        <f>IFERROR(INDEX('Data Annex'!$K$1:$BS$4779,MATCH(N$1&amp;"|"&amp;$B23,'Data Annex'!$K$1:$K$4779,0),MATCH(N$2,'Data Annex'!$K$1:$BS$1,0)),"")</f>
        <v>0.26316655761601004</v>
      </c>
      <c r="O23" s="310">
        <f>IFERROR(INDEX('Data Annex'!$K$1:$BS$4779,MATCH(O$1&amp;"|"&amp;$B23,'Data Annex'!$K$1:$K$4779,0),MATCH(O$2,'Data Annex'!$K$1:$BS$1,0)),"")</f>
        <v>0.22764120591248316</v>
      </c>
      <c r="P23" s="311">
        <f>IFERROR(INDEX('Data Annex'!$K$1:$BS$4779,MATCH(P$1&amp;"|"&amp;$B23,'Data Annex'!$K$1:$K$4779,0),MATCH(P$2,'Data Annex'!$K$1:$BS$1,0)),"")</f>
        <v>0.17324700667590159</v>
      </c>
      <c r="Q23" s="220">
        <f>IFERROR(INDEX('Data Annex'!$K$1:$BS$4779,MATCH(Q$1&amp;"|"&amp;$B23,'Data Annex'!$K$1:$K$4779,0),MATCH(Q$2,'Data Annex'!$K$1:$BS$1,0)),"")</f>
        <v>1.2746335933690406E-4</v>
      </c>
      <c r="R23" s="192">
        <f>IFERROR(INDEX('Data Annex'!$K$1:$BS$4779,MATCH(R$1&amp;"|"&amp;$B23,'Data Annex'!$K$1:$K$4779,0),MATCH(R$2,'Data Annex'!$K$1:$BS$1,0)),"")</f>
        <v>8.7940128908682025E-3</v>
      </c>
      <c r="S23" s="196">
        <f>IFERROR(INDEX('Data Annex'!$K$1:$BS$4779,MATCH(S$1&amp;"|"&amp;$B23,'Data Annex'!$K$1:$K$4779,0),MATCH(S$2,'Data Annex'!$K$1:$BS$1,0)),"")</f>
        <v>9.4756025595022358E-3</v>
      </c>
      <c r="T23" s="192">
        <f>IFERROR(INDEX('Data Annex'!$K$1:$BS$4779,MATCH(T$1&amp;"|"&amp;$B23,'Data Annex'!$K$1:$K$4779,0),MATCH(T$2,'Data Annex'!$K$1:$BS$1,0)),"")</f>
        <v>1.8244791750957369E-3</v>
      </c>
      <c r="U23" s="192">
        <f>IFERROR(INDEX('Data Annex'!$K$1:$BS$4779,MATCH(U$1&amp;"|"&amp;$B23,'Data Annex'!$K$1:$K$4779,0),MATCH(U$2,'Data Annex'!$K$1:$BS$1,0)),"")</f>
        <v>3.2907296243302681E-3</v>
      </c>
      <c r="V23" s="196">
        <f>IFERROR(INDEX('Data Annex'!$K$1:$BS$4779,MATCH(V$1&amp;"|"&amp;$B23,'Data Annex'!$K$1:$K$4779,0),MATCH(V$2,'Data Annex'!$K$1:$BS$1,0)),"")</f>
        <v>3.740971263604296E-3</v>
      </c>
      <c r="W23"/>
    </row>
    <row r="24" spans="1:23" ht="21" customHeight="1">
      <c r="A24" s="5">
        <v>14</v>
      </c>
      <c r="B24" s="5" t="s">
        <v>90</v>
      </c>
      <c r="C24"/>
      <c r="D24" s="204" t="s">
        <v>90</v>
      </c>
      <c r="E24" s="404">
        <f>IFERROR(INDEX('Data Annex'!$K$1:$BS$4779,MATCH(E$1&amp;"|"&amp;$B24,'Data Annex'!$K$1:$K$4779,0),MATCH(E$2,'Data Annex'!$K$1:$BS$1,0)),"")</f>
        <v>20.233527025974919</v>
      </c>
      <c r="F24" s="404">
        <f>IFERROR(INDEX('Data Annex'!$K$1:$BS$4779,MATCH(F$1&amp;"|"&amp;$B24,'Data Annex'!$K$1:$K$4779,0),MATCH(F$2,'Data Annex'!$K$1:$BS$1,0)),"")</f>
        <v>18.63207624636</v>
      </c>
      <c r="G24" s="410">
        <f>IFERROR(INDEX('Data Annex'!$K$1:$BS$4779,MATCH(G$1&amp;"|"&amp;$B24,'Data Annex'!$K$1:$K$4779,0),MATCH(G$2,'Data Annex'!$K$1:$BS$1,0)),"")</f>
        <v>18.568232346830001</v>
      </c>
      <c r="H24" s="194">
        <f>IFERROR(INDEX('Data Annex'!$K$1:$BS$4779,MATCH(H$1&amp;"|"&amp;$B24,'Data Annex'!$K$1:$K$4779,0),MATCH(H$2,'Data Annex'!$K$1:$BS$1,0)),"")</f>
        <v>0.73606741058883474</v>
      </c>
      <c r="I24" s="194">
        <f>IFERROR(INDEX('Data Annex'!$K$1:$BS$4779,MATCH(I$1&amp;"|"&amp;$B24,'Data Annex'!$K$1:$K$4779,0),MATCH(I$2,'Data Annex'!$K$1:$BS$1,0)),"")</f>
        <v>0.63245225172487829</v>
      </c>
      <c r="J24" s="194">
        <f>IFERROR(INDEX('Data Annex'!$K$1:$BS$4779,MATCH(J$1&amp;"|"&amp;$B24,'Data Annex'!$K$1:$K$4779,0),MATCH(J$2,'Data Annex'!$K$1:$BS$1,0)),"")</f>
        <v>0.6214514239186586</v>
      </c>
      <c r="K24" s="420">
        <f>IFERROR(INDEX('Data Annex'!$K$1:$BS$4779,MATCH(K$1&amp;"|"&amp;$B24,'Data Annex'!$K$1:$K$4779,0),MATCH(K$2,'Data Annex'!$K$1:$BS$1,0)),"")</f>
        <v>0.25554847403413694</v>
      </c>
      <c r="L24" s="308">
        <f>IFERROR(INDEX('Data Annex'!$K$1:$BS$4779,MATCH(L$1&amp;"|"&amp;$B24,'Data Annex'!$K$1:$K$4779,0),MATCH(L$2,'Data Annex'!$K$1:$BS$1,0)),"")</f>
        <v>0.3608161414111522</v>
      </c>
      <c r="M24" s="309">
        <f>IFERROR(INDEX('Data Annex'!$K$1:$BS$4779,MATCH(M$1&amp;"|"&amp;$B24,'Data Annex'!$K$1:$K$4779,0),MATCH(M$2,'Data Annex'!$K$1:$BS$1,0)),"")</f>
        <v>0.36801696532608358</v>
      </c>
      <c r="N24" s="420">
        <f>IFERROR(INDEX('Data Annex'!$K$1:$BS$4779,MATCH(N$1&amp;"|"&amp;$B24,'Data Annex'!$K$1:$K$4779,0),MATCH(N$2,'Data Annex'!$K$1:$BS$1,0)),"")</f>
        <v>3.849456866855846E-3</v>
      </c>
      <c r="O24" s="308">
        <f>IFERROR(INDEX('Data Annex'!$K$1:$BS$4779,MATCH(O$1&amp;"|"&amp;$B24,'Data Annex'!$K$1:$K$4779,0),MATCH(O$2,'Data Annex'!$K$1:$BS$1,0)),"")</f>
        <v>3.447160220404726E-3</v>
      </c>
      <c r="P24" s="309">
        <f>IFERROR(INDEX('Data Annex'!$K$1:$BS$4779,MATCH(P$1&amp;"|"&amp;$B24,'Data Annex'!$K$1:$K$4779,0),MATCH(P$2,'Data Annex'!$K$1:$BS$1,0)),"")</f>
        <v>7.9795578826487041E-3</v>
      </c>
      <c r="Q24" s="235">
        <f>IFERROR(INDEX('Data Annex'!$K$1:$BS$4779,MATCH(Q$1&amp;"|"&amp;$B24,'Data Annex'!$K$1:$K$4779,0),MATCH(Q$2,'Data Annex'!$K$1:$BS$1,0)),"")</f>
        <v>0</v>
      </c>
      <c r="R24" s="194">
        <f>IFERROR(INDEX('Data Annex'!$K$1:$BS$4779,MATCH(R$1&amp;"|"&amp;$B24,'Data Annex'!$K$1:$K$4779,0),MATCH(R$2,'Data Annex'!$K$1:$BS$1,0)),"")</f>
        <v>0</v>
      </c>
      <c r="S24" s="195">
        <f>IFERROR(INDEX('Data Annex'!$K$1:$BS$4779,MATCH(S$1&amp;"|"&amp;$B24,'Data Annex'!$K$1:$K$4779,0),MATCH(S$2,'Data Annex'!$K$1:$BS$1,0)),"")</f>
        <v>0</v>
      </c>
      <c r="T24" s="194">
        <f>IFERROR(INDEX('Data Annex'!$K$1:$BS$4779,MATCH(T$1&amp;"|"&amp;$B24,'Data Annex'!$K$1:$K$4779,0),MATCH(T$2,'Data Annex'!$K$1:$BS$1,0)),"")</f>
        <v>4.5346585101723874E-3</v>
      </c>
      <c r="U24" s="194">
        <f>IFERROR(INDEX('Data Annex'!$K$1:$BS$4779,MATCH(U$1&amp;"|"&amp;$B24,'Data Annex'!$K$1:$K$4779,0),MATCH(U$2,'Data Annex'!$K$1:$BS$1,0)),"")</f>
        <v>3.2844466435647708E-3</v>
      </c>
      <c r="V24" s="195">
        <f>IFERROR(INDEX('Data Annex'!$K$1:$BS$4779,MATCH(V$1&amp;"|"&amp;$B24,'Data Annex'!$K$1:$K$4779,0),MATCH(V$2,'Data Annex'!$K$1:$BS$1,0)),"")</f>
        <v>2.5520528726090618E-3</v>
      </c>
      <c r="W24"/>
    </row>
    <row r="25" spans="1:23" ht="21" customHeight="1">
      <c r="A25" s="5">
        <v>15</v>
      </c>
      <c r="B25" s="5" t="s">
        <v>23</v>
      </c>
      <c r="C25"/>
      <c r="D25" s="204" t="s">
        <v>23</v>
      </c>
      <c r="E25" s="405">
        <f>IFERROR(INDEX('Data Annex'!$K$1:$BS$4779,MATCH(E$1&amp;"|"&amp;$B25,'Data Annex'!$K$1:$K$4779,0),MATCH(E$2,'Data Annex'!$K$1:$BS$1,0)),"")</f>
        <v>32.147379248856275</v>
      </c>
      <c r="F25" s="405">
        <f>IFERROR(INDEX('Data Annex'!$K$1:$BS$4779,MATCH(F$1&amp;"|"&amp;$B25,'Data Annex'!$K$1:$K$4779,0),MATCH(F$2,'Data Annex'!$K$1:$BS$1,0)),"")</f>
        <v>38.549783971195701</v>
      </c>
      <c r="G25" s="416">
        <f>IFERROR(INDEX('Data Annex'!$K$1:$BS$4779,MATCH(G$1&amp;"|"&amp;$B25,'Data Annex'!$K$1:$K$4779,0),MATCH(G$2,'Data Annex'!$K$1:$BS$1,0)),"")</f>
        <v>42.94511154581263</v>
      </c>
      <c r="H25" s="192">
        <f>IFERROR(INDEX('Data Annex'!$K$1:$BS$4779,MATCH(H$1&amp;"|"&amp;$B25,'Data Annex'!$K$1:$K$4779,0),MATCH(H$2,'Data Annex'!$K$1:$BS$1,0)),"")</f>
        <v>0.37747870147617513</v>
      </c>
      <c r="I25" s="192">
        <f>IFERROR(INDEX('Data Annex'!$K$1:$BS$4779,MATCH(I$1&amp;"|"&amp;$B25,'Data Annex'!$K$1:$K$4779,0),MATCH(I$2,'Data Annex'!$K$1:$BS$1,0)),"")</f>
        <v>0.40208093431249359</v>
      </c>
      <c r="J25" s="192">
        <f>IFERROR(INDEX('Data Annex'!$K$1:$BS$4779,MATCH(J$1&amp;"|"&amp;$B25,'Data Annex'!$K$1:$K$4779,0),MATCH(J$2,'Data Annex'!$K$1:$BS$1,0)),"")</f>
        <v>0.4997642044668491</v>
      </c>
      <c r="K25" s="421">
        <f>IFERROR(INDEX('Data Annex'!$K$1:$BS$4779,MATCH(K$1&amp;"|"&amp;$B25,'Data Annex'!$K$1:$K$4779,0),MATCH(K$2,'Data Annex'!$K$1:$BS$1,0)),"")</f>
        <v>0.49500068592867202</v>
      </c>
      <c r="L25" s="310">
        <f>IFERROR(INDEX('Data Annex'!$K$1:$BS$4779,MATCH(L$1&amp;"|"&amp;$B25,'Data Annex'!$K$1:$K$4779,0),MATCH(L$2,'Data Annex'!$K$1:$BS$1,0)),"")</f>
        <v>0.44285496663765039</v>
      </c>
      <c r="M25" s="311">
        <f>IFERROR(INDEX('Data Annex'!$K$1:$BS$4779,MATCH(M$1&amp;"|"&amp;$B25,'Data Annex'!$K$1:$K$4779,0),MATCH(M$2,'Data Annex'!$K$1:$BS$1,0)),"")</f>
        <v>0.4221870702413475</v>
      </c>
      <c r="N25" s="421">
        <f>IFERROR(INDEX('Data Annex'!$K$1:$BS$4779,MATCH(N$1&amp;"|"&amp;$B25,'Data Annex'!$K$1:$K$4779,0),MATCH(N$2,'Data Annex'!$K$1:$BS$1,0)),"")</f>
        <v>0.12247519590966992</v>
      </c>
      <c r="O25" s="310">
        <f>IFERROR(INDEX('Data Annex'!$K$1:$BS$4779,MATCH(O$1&amp;"|"&amp;$B25,'Data Annex'!$K$1:$K$4779,0),MATCH(O$2,'Data Annex'!$K$1:$BS$1,0)),"")</f>
        <v>0.14960839193952177</v>
      </c>
      <c r="P25" s="311">
        <f>IFERROR(INDEX('Data Annex'!$K$1:$BS$4779,MATCH(P$1&amp;"|"&amp;$B25,'Data Annex'!$K$1:$K$4779,0),MATCH(P$2,'Data Annex'!$K$1:$BS$1,0)),"")</f>
        <v>6.9201016073618088E-2</v>
      </c>
      <c r="Q25" s="220">
        <f>IFERROR(INDEX('Data Annex'!$K$1:$BS$4779,MATCH(Q$1&amp;"|"&amp;$B25,'Data Annex'!$K$1:$K$4779,0),MATCH(Q$2,'Data Annex'!$K$1:$BS$1,0)),"")</f>
        <v>0</v>
      </c>
      <c r="R25" s="192">
        <f>IFERROR(INDEX('Data Annex'!$K$1:$BS$4779,MATCH(R$1&amp;"|"&amp;$B25,'Data Annex'!$K$1:$K$4779,0),MATCH(R$2,'Data Annex'!$K$1:$BS$1,0)),"")</f>
        <v>1.0985758808616745E-3</v>
      </c>
      <c r="S25" s="196">
        <f>IFERROR(INDEX('Data Annex'!$K$1:$BS$4779,MATCH(S$1&amp;"|"&amp;$B25,'Data Annex'!$K$1:$K$4779,0),MATCH(S$2,'Data Annex'!$K$1:$BS$1,0)),"")</f>
        <v>1.0085684386953622E-3</v>
      </c>
      <c r="T25" s="192">
        <f>IFERROR(INDEX('Data Annex'!$K$1:$BS$4779,MATCH(T$1&amp;"|"&amp;$B25,'Data Annex'!$K$1:$K$4779,0),MATCH(T$2,'Data Annex'!$K$1:$BS$1,0)),"")</f>
        <v>5.0454166854827578E-3</v>
      </c>
      <c r="U25" s="192">
        <f>IFERROR(INDEX('Data Annex'!$K$1:$BS$4779,MATCH(U$1&amp;"|"&amp;$B25,'Data Annex'!$K$1:$K$4779,0),MATCH(U$2,'Data Annex'!$K$1:$BS$1,0)),"")</f>
        <v>4.3571312294719833E-3</v>
      </c>
      <c r="V25" s="196">
        <f>IFERROR(INDEX('Data Annex'!$K$1:$BS$4779,MATCH(V$1&amp;"|"&amp;$B25,'Data Annex'!$K$1:$K$4779,0),MATCH(V$2,'Data Annex'!$K$1:$BS$1,0)),"")</f>
        <v>7.8391407794902428E-3</v>
      </c>
      <c r="W25"/>
    </row>
    <row r="26" spans="1:23" ht="21" customHeight="1">
      <c r="A26" s="5">
        <v>16</v>
      </c>
      <c r="B26" s="5" t="s">
        <v>24</v>
      </c>
      <c r="C26"/>
      <c r="D26" s="204" t="s">
        <v>24</v>
      </c>
      <c r="E26" s="404">
        <f>IFERROR(INDEX('Data Annex'!$K$1:$BS$4779,MATCH(E$1&amp;"|"&amp;$B26,'Data Annex'!$K$1:$K$4779,0),MATCH(E$2,'Data Annex'!$K$1:$BS$1,0)),"")</f>
        <v>182.43666869624897</v>
      </c>
      <c r="F26" s="404">
        <f>IFERROR(INDEX('Data Annex'!$K$1:$BS$4779,MATCH(F$1&amp;"|"&amp;$B26,'Data Annex'!$K$1:$K$4779,0),MATCH(F$2,'Data Annex'!$K$1:$BS$1,0)),"")</f>
        <v>170.81998935353141</v>
      </c>
      <c r="G26" s="410">
        <f>IFERROR(INDEX('Data Annex'!$K$1:$BS$4779,MATCH(G$1&amp;"|"&amp;$B26,'Data Annex'!$K$1:$K$4779,0),MATCH(G$2,'Data Annex'!$K$1:$BS$1,0)),"")</f>
        <v>187.38157681503947</v>
      </c>
      <c r="H26" s="194">
        <f>IFERROR(INDEX('Data Annex'!$K$1:$BS$4779,MATCH(H$1&amp;"|"&amp;$B26,'Data Annex'!$K$1:$K$4779,0),MATCH(H$2,'Data Annex'!$K$1:$BS$1,0)),"")</f>
        <v>0.80462689759697748</v>
      </c>
      <c r="I26" s="194">
        <f>IFERROR(INDEX('Data Annex'!$K$1:$BS$4779,MATCH(I$1&amp;"|"&amp;$B26,'Data Annex'!$K$1:$K$4779,0),MATCH(I$2,'Data Annex'!$K$1:$BS$1,0)),"")</f>
        <v>0.77214211928694276</v>
      </c>
      <c r="J26" s="194">
        <f>IFERROR(INDEX('Data Annex'!$K$1:$BS$4779,MATCH(J$1&amp;"|"&amp;$B26,'Data Annex'!$K$1:$K$4779,0),MATCH(J$2,'Data Annex'!$K$1:$BS$1,0)),"")</f>
        <v>0.77136321593516899</v>
      </c>
      <c r="K26" s="420">
        <f>IFERROR(INDEX('Data Annex'!$K$1:$BS$4779,MATCH(K$1&amp;"|"&amp;$B26,'Data Annex'!$K$1:$K$4779,0),MATCH(K$2,'Data Annex'!$K$1:$BS$1,0)),"")</f>
        <v>9.3296787393127967E-2</v>
      </c>
      <c r="L26" s="308">
        <f>IFERROR(INDEX('Data Annex'!$K$1:$BS$4779,MATCH(L$1&amp;"|"&amp;$B26,'Data Annex'!$K$1:$K$4779,0),MATCH(L$2,'Data Annex'!$K$1:$BS$1,0)),"")</f>
        <v>0.10740610724148682</v>
      </c>
      <c r="M26" s="309">
        <f>IFERROR(INDEX('Data Annex'!$K$1:$BS$4779,MATCH(M$1&amp;"|"&amp;$B26,'Data Annex'!$K$1:$K$4779,0),MATCH(M$2,'Data Annex'!$K$1:$BS$1,0)),"")</f>
        <v>0.13224692227442081</v>
      </c>
      <c r="N26" s="420">
        <f>IFERROR(INDEX('Data Annex'!$K$1:$BS$4779,MATCH(N$1&amp;"|"&amp;$B26,'Data Annex'!$K$1:$K$4779,0),MATCH(N$2,'Data Annex'!$K$1:$BS$1,0)),"")</f>
        <v>6.4453721136325304E-2</v>
      </c>
      <c r="O26" s="308">
        <f>IFERROR(INDEX('Data Annex'!$K$1:$BS$4779,MATCH(O$1&amp;"|"&amp;$B26,'Data Annex'!$K$1:$K$4779,0),MATCH(O$2,'Data Annex'!$K$1:$BS$1,0)),"")</f>
        <v>7.1251925656080836E-2</v>
      </c>
      <c r="P26" s="309">
        <f>IFERROR(INDEX('Data Annex'!$K$1:$BS$4779,MATCH(P$1&amp;"|"&amp;$B26,'Data Annex'!$K$1:$K$4779,0),MATCH(P$2,'Data Annex'!$K$1:$BS$1,0)),"")</f>
        <v>5.8367696190969882E-2</v>
      </c>
      <c r="Q26" s="235">
        <f>IFERROR(INDEX('Data Annex'!$K$1:$BS$4779,MATCH(Q$1&amp;"|"&amp;$B26,'Data Annex'!$K$1:$K$4779,0),MATCH(Q$2,'Data Annex'!$K$1:$BS$1,0)),"")</f>
        <v>2.3089267021567411E-2</v>
      </c>
      <c r="R26" s="194">
        <f>IFERROR(INDEX('Data Annex'!$K$1:$BS$4779,MATCH(R$1&amp;"|"&amp;$B26,'Data Annex'!$K$1:$K$4779,0),MATCH(R$2,'Data Annex'!$K$1:$BS$1,0)),"")</f>
        <v>2.884910338517617E-2</v>
      </c>
      <c r="S26" s="195">
        <f>IFERROR(INDEX('Data Annex'!$K$1:$BS$4779,MATCH(S$1&amp;"|"&amp;$B26,'Data Annex'!$K$1:$K$4779,0),MATCH(S$2,'Data Annex'!$K$1:$BS$1,0)),"")</f>
        <v>2.2901086872037461E-2</v>
      </c>
      <c r="T26" s="194">
        <f>IFERROR(INDEX('Data Annex'!$K$1:$BS$4779,MATCH(T$1&amp;"|"&amp;$B26,'Data Annex'!$K$1:$K$4779,0),MATCH(T$2,'Data Annex'!$K$1:$BS$1,0)),"")</f>
        <v>1.4533326852002069E-2</v>
      </c>
      <c r="U26" s="194">
        <f>IFERROR(INDEX('Data Annex'!$K$1:$BS$4779,MATCH(U$1&amp;"|"&amp;$B26,'Data Annex'!$K$1:$K$4779,0),MATCH(U$2,'Data Annex'!$K$1:$BS$1,0)),"")</f>
        <v>2.0350744430313556E-2</v>
      </c>
      <c r="V26" s="195">
        <f>IFERROR(INDEX('Data Annex'!$K$1:$BS$4779,MATCH(V$1&amp;"|"&amp;$B26,'Data Annex'!$K$1:$K$4779,0),MATCH(V$2,'Data Annex'!$K$1:$BS$1,0)),"")</f>
        <v>1.5121078727402868E-2</v>
      </c>
      <c r="W26"/>
    </row>
    <row r="27" spans="1:23" ht="21" customHeight="1">
      <c r="A27" s="5">
        <v>17</v>
      </c>
      <c r="B27" s="5" t="s">
        <v>1386</v>
      </c>
      <c r="C27"/>
      <c r="D27" s="204" t="s">
        <v>1386</v>
      </c>
      <c r="E27" s="405">
        <f>IFERROR(INDEX('Data Annex'!$K$1:$BS$4779,MATCH(E$1&amp;"|"&amp;$B27,'Data Annex'!$K$1:$K$4779,0),MATCH(E$2,'Data Annex'!$K$1:$BS$1,0)),"")</f>
        <v>4.0199212091306942</v>
      </c>
      <c r="F27" s="405">
        <f>IFERROR(INDEX('Data Annex'!$K$1:$BS$4779,MATCH(F$1&amp;"|"&amp;$B27,'Data Annex'!$K$1:$K$4779,0),MATCH(F$2,'Data Annex'!$K$1:$BS$1,0)),"")</f>
        <v>5.1859233312704633</v>
      </c>
      <c r="G27" s="416">
        <f>IFERROR(INDEX('Data Annex'!$K$1:$BS$4779,MATCH(G$1&amp;"|"&amp;$B27,'Data Annex'!$K$1:$K$4779,0),MATCH(G$2,'Data Annex'!$K$1:$BS$1,0)),"")</f>
        <v>4.793289971420001</v>
      </c>
      <c r="H27" s="192">
        <f>IFERROR(INDEX('Data Annex'!$K$1:$BS$4779,MATCH(H$1&amp;"|"&amp;$B27,'Data Annex'!$K$1:$K$4779,0),MATCH(H$2,'Data Annex'!$K$1:$BS$1,0)),"")</f>
        <v>0.16030496203428057</v>
      </c>
      <c r="I27" s="192">
        <f>IFERROR(INDEX('Data Annex'!$K$1:$BS$4779,MATCH(I$1&amp;"|"&amp;$B27,'Data Annex'!$K$1:$K$4779,0),MATCH(I$2,'Data Annex'!$K$1:$BS$1,0)),"")</f>
        <v>0.12740666656172567</v>
      </c>
      <c r="J27" s="192">
        <f>IFERROR(INDEX('Data Annex'!$K$1:$BS$4779,MATCH(J$1&amp;"|"&amp;$B27,'Data Annex'!$K$1:$K$4779,0),MATCH(J$2,'Data Annex'!$K$1:$BS$1,0)),"")</f>
        <v>9.8398875792504878E-2</v>
      </c>
      <c r="K27" s="421">
        <f>IFERROR(INDEX('Data Annex'!$K$1:$BS$4779,MATCH(K$1&amp;"|"&amp;$B27,'Data Annex'!$K$1:$K$4779,0),MATCH(K$2,'Data Annex'!$K$1:$BS$1,0)),"")</f>
        <v>0.50460223736455312</v>
      </c>
      <c r="L27" s="310">
        <f>IFERROR(INDEX('Data Annex'!$K$1:$BS$4779,MATCH(L$1&amp;"|"&amp;$B27,'Data Annex'!$K$1:$K$4779,0),MATCH(L$2,'Data Annex'!$K$1:$BS$1,0)),"")</f>
        <v>0.55025144177465402</v>
      </c>
      <c r="M27" s="311">
        <f>IFERROR(INDEX('Data Annex'!$K$1:$BS$4779,MATCH(M$1&amp;"|"&amp;$B27,'Data Annex'!$K$1:$K$4779,0),MATCH(M$2,'Data Annex'!$K$1:$BS$1,0)),"")</f>
        <v>0.58959271626283316</v>
      </c>
      <c r="N27" s="421">
        <f>IFERROR(INDEX('Data Annex'!$K$1:$BS$4779,MATCH(N$1&amp;"|"&amp;$B27,'Data Annex'!$K$1:$K$4779,0),MATCH(N$2,'Data Annex'!$K$1:$BS$1,0)),"")</f>
        <v>0.25270517881921856</v>
      </c>
      <c r="O27" s="310">
        <f>IFERROR(INDEX('Data Annex'!$K$1:$BS$4779,MATCH(O$1&amp;"|"&amp;$B27,'Data Annex'!$K$1:$K$4779,0),MATCH(O$2,'Data Annex'!$K$1:$BS$1,0)),"")</f>
        <v>0.24814404131391288</v>
      </c>
      <c r="P27" s="311">
        <f>IFERROR(INDEX('Data Annex'!$K$1:$BS$4779,MATCH(P$1&amp;"|"&amp;$B27,'Data Annex'!$K$1:$K$4779,0),MATCH(P$2,'Data Annex'!$K$1:$BS$1,0)),"")</f>
        <v>0.27143156888149039</v>
      </c>
      <c r="Q27" s="220">
        <f>IFERROR(INDEX('Data Annex'!$K$1:$BS$4779,MATCH(Q$1&amp;"|"&amp;$B27,'Data Annex'!$K$1:$K$4779,0),MATCH(Q$2,'Data Annex'!$K$1:$BS$1,0)),"")</f>
        <v>0</v>
      </c>
      <c r="R27" s="192">
        <f>IFERROR(INDEX('Data Annex'!$K$1:$BS$4779,MATCH(R$1&amp;"|"&amp;$B27,'Data Annex'!$K$1:$K$4779,0),MATCH(R$2,'Data Annex'!$K$1:$BS$1,0)),"")</f>
        <v>0</v>
      </c>
      <c r="S27" s="196">
        <f>IFERROR(INDEX('Data Annex'!$K$1:$BS$4779,MATCH(S$1&amp;"|"&amp;$B27,'Data Annex'!$K$1:$K$4779,0),MATCH(S$2,'Data Annex'!$K$1:$BS$1,0)),"")</f>
        <v>0</v>
      </c>
      <c r="T27" s="192">
        <f>IFERROR(INDEX('Data Annex'!$K$1:$BS$4779,MATCH(T$1&amp;"|"&amp;$B27,'Data Annex'!$K$1:$K$4779,0),MATCH(T$2,'Data Annex'!$K$1:$BS$1,0)),"")</f>
        <v>8.2387621781947584E-2</v>
      </c>
      <c r="U27" s="192">
        <f>IFERROR(INDEX('Data Annex'!$K$1:$BS$4779,MATCH(U$1&amp;"|"&amp;$B27,'Data Annex'!$K$1:$K$4779,0),MATCH(U$2,'Data Annex'!$K$1:$BS$1,0)),"")</f>
        <v>7.4197850349707259E-2</v>
      </c>
      <c r="V27" s="196">
        <f>IFERROR(INDEX('Data Annex'!$K$1:$BS$4779,MATCH(V$1&amp;"|"&amp;$B27,'Data Annex'!$K$1:$K$4779,0),MATCH(V$2,'Data Annex'!$K$1:$BS$1,0)),"")</f>
        <v>4.0576839063171215E-2</v>
      </c>
      <c r="W27"/>
    </row>
    <row r="28" spans="1:23" ht="21" customHeight="1">
      <c r="A28" s="5">
        <v>18</v>
      </c>
      <c r="B28" s="5" t="s">
        <v>25</v>
      </c>
      <c r="C28"/>
      <c r="D28" s="204" t="s">
        <v>25</v>
      </c>
      <c r="E28" s="404">
        <f>IFERROR(INDEX('Data Annex'!$K$1:$BS$4779,MATCH(E$1&amp;"|"&amp;$B28,'Data Annex'!$K$1:$K$4779,0),MATCH(E$2,'Data Annex'!$K$1:$BS$1,0)),"")</f>
        <v>561.74386616036941</v>
      </c>
      <c r="F28" s="404">
        <f>IFERROR(INDEX('Data Annex'!$K$1:$BS$4779,MATCH(F$1&amp;"|"&amp;$B28,'Data Annex'!$K$1:$K$4779,0),MATCH(F$2,'Data Annex'!$K$1:$BS$1,0)),"")</f>
        <v>488.72991584123758</v>
      </c>
      <c r="G28" s="410">
        <f>IFERROR(INDEX('Data Annex'!$K$1:$BS$4779,MATCH(G$1&amp;"|"&amp;$B28,'Data Annex'!$K$1:$K$4779,0),MATCH(G$2,'Data Annex'!$K$1:$BS$1,0)),"")</f>
        <v>516.69595506202813</v>
      </c>
      <c r="H28" s="194">
        <f>IFERROR(INDEX('Data Annex'!$K$1:$BS$4779,MATCH(H$1&amp;"|"&amp;$B28,'Data Annex'!$K$1:$K$4779,0),MATCH(H$2,'Data Annex'!$K$1:$BS$1,0)),"")</f>
        <v>0.47601063968295498</v>
      </c>
      <c r="I28" s="194">
        <f>IFERROR(INDEX('Data Annex'!$K$1:$BS$4779,MATCH(I$1&amp;"|"&amp;$B28,'Data Annex'!$K$1:$K$4779,0),MATCH(I$2,'Data Annex'!$K$1:$BS$1,0)),"")</f>
        <v>0.43680128173510474</v>
      </c>
      <c r="J28" s="194">
        <f>IFERROR(INDEX('Data Annex'!$K$1:$BS$4779,MATCH(J$1&amp;"|"&amp;$B28,'Data Annex'!$K$1:$K$4779,0),MATCH(J$2,'Data Annex'!$K$1:$BS$1,0)),"")</f>
        <v>0.37731846258759538</v>
      </c>
      <c r="K28" s="420">
        <f>IFERROR(INDEX('Data Annex'!$K$1:$BS$4779,MATCH(K$1&amp;"|"&amp;$B28,'Data Annex'!$K$1:$K$4779,0),MATCH(K$2,'Data Annex'!$K$1:$BS$1,0)),"")</f>
        <v>0.4152781641554244</v>
      </c>
      <c r="L28" s="308">
        <f>IFERROR(INDEX('Data Annex'!$K$1:$BS$4779,MATCH(L$1&amp;"|"&amp;$B28,'Data Annex'!$K$1:$K$4779,0),MATCH(L$2,'Data Annex'!$K$1:$BS$1,0)),"")</f>
        <v>0.43245155496919602</v>
      </c>
      <c r="M28" s="309">
        <f>IFERROR(INDEX('Data Annex'!$K$1:$BS$4779,MATCH(M$1&amp;"|"&amp;$B28,'Data Annex'!$K$1:$K$4779,0),MATCH(M$2,'Data Annex'!$K$1:$BS$1,0)),"")</f>
        <v>0.47189648426978215</v>
      </c>
      <c r="N28" s="420">
        <f>IFERROR(INDEX('Data Annex'!$K$1:$BS$4779,MATCH(N$1&amp;"|"&amp;$B28,'Data Annex'!$K$1:$K$4779,0),MATCH(N$2,'Data Annex'!$K$1:$BS$1,0)),"")</f>
        <v>6.2559969794921261E-2</v>
      </c>
      <c r="O28" s="308">
        <f>IFERROR(INDEX('Data Annex'!$K$1:$BS$4779,MATCH(O$1&amp;"|"&amp;$B28,'Data Annex'!$K$1:$K$4779,0),MATCH(O$2,'Data Annex'!$K$1:$BS$1,0)),"")</f>
        <v>4.5241113588983965E-2</v>
      </c>
      <c r="P28" s="309">
        <f>IFERROR(INDEX('Data Annex'!$K$1:$BS$4779,MATCH(P$1&amp;"|"&amp;$B28,'Data Annex'!$K$1:$K$4779,0),MATCH(P$2,'Data Annex'!$K$1:$BS$1,0)),"")</f>
        <v>6.5138762888680951E-2</v>
      </c>
      <c r="Q28" s="235">
        <f>IFERROR(INDEX('Data Annex'!$K$1:$BS$4779,MATCH(Q$1&amp;"|"&amp;$B28,'Data Annex'!$K$1:$K$4779,0),MATCH(Q$2,'Data Annex'!$K$1:$BS$1,0)),"")</f>
        <v>1.5591568039750682E-2</v>
      </c>
      <c r="R28" s="194">
        <f>IFERROR(INDEX('Data Annex'!$K$1:$BS$4779,MATCH(R$1&amp;"|"&amp;$B28,'Data Annex'!$K$1:$K$4779,0),MATCH(R$2,'Data Annex'!$K$1:$BS$1,0)),"")</f>
        <v>4.3132585173152216E-2</v>
      </c>
      <c r="S28" s="195">
        <f>IFERROR(INDEX('Data Annex'!$K$1:$BS$4779,MATCH(S$1&amp;"|"&amp;$B28,'Data Annex'!$K$1:$K$4779,0),MATCH(S$2,'Data Annex'!$K$1:$BS$1,0)),"")</f>
        <v>4.5889110501800792E-2</v>
      </c>
      <c r="T28" s="194">
        <f>IFERROR(INDEX('Data Annex'!$K$1:$BS$4779,MATCH(T$1&amp;"|"&amp;$B28,'Data Annex'!$K$1:$K$4779,0),MATCH(T$2,'Data Annex'!$K$1:$BS$1,0)),"")</f>
        <v>3.0559658326948545E-2</v>
      </c>
      <c r="U28" s="194">
        <f>IFERROR(INDEX('Data Annex'!$K$1:$BS$4779,MATCH(U$1&amp;"|"&amp;$B28,'Data Annex'!$K$1:$K$4779,0),MATCH(U$2,'Data Annex'!$K$1:$BS$1,0)),"")</f>
        <v>4.2373464533563179E-2</v>
      </c>
      <c r="V28" s="195">
        <f>IFERROR(INDEX('Data Annex'!$K$1:$BS$4779,MATCH(V$1&amp;"|"&amp;$B28,'Data Annex'!$K$1:$K$4779,0),MATCH(V$2,'Data Annex'!$K$1:$BS$1,0)),"")</f>
        <v>3.9757179752140569E-2</v>
      </c>
      <c r="W28"/>
    </row>
    <row r="29" spans="1:23" ht="21" customHeight="1">
      <c r="A29" s="5"/>
      <c r="B29" s="5" t="s">
        <v>5610</v>
      </c>
      <c r="C29"/>
      <c r="D29" s="204" t="s">
        <v>6701</v>
      </c>
      <c r="E29" s="405">
        <f>IFERROR(INDEX('Data Annex'!$K$1:$BS$4779,MATCH(E$1&amp;"|"&amp;$B29,'Data Annex'!$K$1:$K$4779,0),MATCH(E$2,'Data Annex'!$K$1:$BS$1,0)),"")</f>
        <v>40.177382499369124</v>
      </c>
      <c r="F29" s="405">
        <f>IFERROR(INDEX('Data Annex'!$K$1:$BS$4779,MATCH(F$1&amp;"|"&amp;$B29,'Data Annex'!$K$1:$K$4779,0),MATCH(F$2,'Data Annex'!$K$1:$BS$1,0)),"")</f>
        <v>40.013225627978677</v>
      </c>
      <c r="G29" s="416">
        <f>IFERROR(INDEX('Data Annex'!$K$1:$BS$4779,MATCH(G$1&amp;"|"&amp;$B29,'Data Annex'!$K$1:$K$4779,0),MATCH(G$2,'Data Annex'!$K$1:$BS$1,0)),"")</f>
        <v>40.386063789423631</v>
      </c>
      <c r="H29" s="192">
        <f>IFERROR(INDEX('Data Annex'!$K$1:$BS$4779,MATCH(H$1&amp;"|"&amp;$B29,'Data Annex'!$K$1:$K$4779,0),MATCH(H$2,'Data Annex'!$K$1:$BS$1,0)),"")</f>
        <v>0.29150472808636796</v>
      </c>
      <c r="I29" s="192">
        <f>IFERROR(INDEX('Data Annex'!$K$1:$BS$4779,MATCH(I$1&amp;"|"&amp;$B29,'Data Annex'!$K$1:$K$4779,0),MATCH(I$2,'Data Annex'!$K$1:$BS$1,0)),"")</f>
        <v>0.30082883144462363</v>
      </c>
      <c r="J29" s="192">
        <f>IFERROR(INDEX('Data Annex'!$K$1:$BS$4779,MATCH(J$1&amp;"|"&amp;$B29,'Data Annex'!$K$1:$K$4779,0),MATCH(J$2,'Data Annex'!$K$1:$BS$1,0)),"")</f>
        <v>0.29271641809031912</v>
      </c>
      <c r="K29" s="421">
        <f>IFERROR(INDEX('Data Annex'!$K$1:$BS$4779,MATCH(K$1&amp;"|"&amp;$B29,'Data Annex'!$K$1:$K$4779,0),MATCH(K$2,'Data Annex'!$K$1:$BS$1,0)),"")</f>
        <v>4.7594542685199213E-2</v>
      </c>
      <c r="L29" s="310">
        <f>IFERROR(INDEX('Data Annex'!$K$1:$BS$4779,MATCH(L$1&amp;"|"&amp;$B29,'Data Annex'!$K$1:$K$4779,0),MATCH(L$2,'Data Annex'!$K$1:$BS$1,0)),"")</f>
        <v>2.3287274569328335E-2</v>
      </c>
      <c r="M29" s="311">
        <f>IFERROR(INDEX('Data Annex'!$K$1:$BS$4779,MATCH(M$1&amp;"|"&amp;$B29,'Data Annex'!$K$1:$K$4779,0),MATCH(M$2,'Data Annex'!$K$1:$BS$1,0)),"")</f>
        <v>4.9112075053740184E-2</v>
      </c>
      <c r="N29" s="421">
        <f>IFERROR(INDEX('Data Annex'!$K$1:$BS$4779,MATCH(N$1&amp;"|"&amp;$B29,'Data Annex'!$K$1:$K$4779,0),MATCH(N$2,'Data Annex'!$K$1:$BS$1,0)),"")</f>
        <v>0.54654571560893439</v>
      </c>
      <c r="O29" s="310">
        <f>IFERROR(INDEX('Data Annex'!$K$1:$BS$4779,MATCH(O$1&amp;"|"&amp;$B29,'Data Annex'!$K$1:$K$4779,0),MATCH(O$2,'Data Annex'!$K$1:$BS$1,0)),"")</f>
        <v>0.51793591269392403</v>
      </c>
      <c r="P29" s="311">
        <f>IFERROR(INDEX('Data Annex'!$K$1:$BS$4779,MATCH(P$1&amp;"|"&amp;$B29,'Data Annex'!$K$1:$K$4779,0),MATCH(P$2,'Data Annex'!$K$1:$BS$1,0)),"")</f>
        <v>0.51004452035184411</v>
      </c>
      <c r="Q29" s="220">
        <f>IFERROR(INDEX('Data Annex'!$K$1:$BS$4779,MATCH(Q$1&amp;"|"&amp;$B29,'Data Annex'!$K$1:$K$4779,0),MATCH(Q$2,'Data Annex'!$K$1:$BS$1,0)),"")</f>
        <v>2.5568537019748466E-2</v>
      </c>
      <c r="R29" s="192">
        <f>IFERROR(INDEX('Data Annex'!$K$1:$BS$4779,MATCH(R$1&amp;"|"&amp;$B29,'Data Annex'!$K$1:$K$4779,0),MATCH(R$2,'Data Annex'!$K$1:$BS$1,0)),"")</f>
        <v>6.6453504368894203E-2</v>
      </c>
      <c r="S29" s="196">
        <f>IFERROR(INDEX('Data Annex'!$K$1:$BS$4779,MATCH(S$1&amp;"|"&amp;$B29,'Data Annex'!$K$1:$K$4779,0),MATCH(S$2,'Data Annex'!$K$1:$BS$1,0)),"")</f>
        <v>6.3440700329017122E-2</v>
      </c>
      <c r="T29" s="192">
        <f>IFERROR(INDEX('Data Annex'!$K$1:$BS$4779,MATCH(T$1&amp;"|"&amp;$B29,'Data Annex'!$K$1:$K$4779,0),MATCH(T$2,'Data Annex'!$K$1:$BS$1,0)),"")</f>
        <v>8.87864765997501E-2</v>
      </c>
      <c r="U29" s="192">
        <f>IFERROR(INDEX('Data Annex'!$K$1:$BS$4779,MATCH(U$1&amp;"|"&amp;$B29,'Data Annex'!$K$1:$K$4779,0),MATCH(U$2,'Data Annex'!$K$1:$BS$1,0)),"")</f>
        <v>9.1494476923229942E-2</v>
      </c>
      <c r="V29" s="196">
        <f>IFERROR(INDEX('Data Annex'!$K$1:$BS$4779,MATCH(V$1&amp;"|"&amp;$B29,'Data Annex'!$K$1:$K$4779,0),MATCH(V$2,'Data Annex'!$K$1:$BS$1,0)),"")</f>
        <v>8.4686286175078992E-2</v>
      </c>
      <c r="W29"/>
    </row>
    <row r="30" spans="1:23" ht="21" customHeight="1">
      <c r="A30" s="5">
        <v>19</v>
      </c>
      <c r="B30" s="5" t="s">
        <v>98</v>
      </c>
      <c r="C30"/>
      <c r="D30" s="204" t="s">
        <v>98</v>
      </c>
      <c r="E30" s="404">
        <f>IFERROR(INDEX('Data Annex'!$K$1:$BS$4779,MATCH(E$1&amp;"|"&amp;$B30,'Data Annex'!$K$1:$K$4779,0),MATCH(E$2,'Data Annex'!$K$1:$BS$1,0)),"")</f>
        <v>19.338657000000001</v>
      </c>
      <c r="F30" s="404">
        <f>IFERROR(INDEX('Data Annex'!$K$1:$BS$4779,MATCH(F$1&amp;"|"&amp;$B30,'Data Annex'!$K$1:$K$4779,0),MATCH(F$2,'Data Annex'!$K$1:$BS$1,0)),"")</f>
        <v>15.549575000000001</v>
      </c>
      <c r="G30" s="410">
        <f>IFERROR(INDEX('Data Annex'!$K$1:$BS$4779,MATCH(G$1&amp;"|"&amp;$B30,'Data Annex'!$K$1:$K$4779,0),MATCH(G$2,'Data Annex'!$K$1:$BS$1,0)),"")</f>
        <v>19.540008</v>
      </c>
      <c r="H30" s="194">
        <f>IFERROR(INDEX('Data Annex'!$K$1:$BS$4779,MATCH(H$1&amp;"|"&amp;$B30,'Data Annex'!$K$1:$K$4779,0),MATCH(H$2,'Data Annex'!$K$1:$BS$1,0)),"")</f>
        <v>0.92596750643025516</v>
      </c>
      <c r="I30" s="194">
        <f>IFERROR(INDEX('Data Annex'!$K$1:$BS$4779,MATCH(I$1&amp;"|"&amp;$B30,'Data Annex'!$K$1:$K$4779,0),MATCH(I$2,'Data Annex'!$K$1:$BS$1,0)),"")</f>
        <v>0.88204121334505925</v>
      </c>
      <c r="J30" s="194">
        <f>IFERROR(INDEX('Data Annex'!$K$1:$BS$4779,MATCH(J$1&amp;"|"&amp;$B30,'Data Annex'!$K$1:$K$4779,0),MATCH(J$2,'Data Annex'!$K$1:$BS$1,0)),"")</f>
        <v>0.88743315765275022</v>
      </c>
      <c r="K30" s="420">
        <f>IFERROR(INDEX('Data Annex'!$K$1:$BS$4779,MATCH(K$1&amp;"|"&amp;$B30,'Data Annex'!$K$1:$K$4779,0),MATCH(K$2,'Data Annex'!$K$1:$BS$1,0)),"")</f>
        <v>5.993373790124102E-2</v>
      </c>
      <c r="L30" s="308">
        <f>IFERROR(INDEX('Data Annex'!$K$1:$BS$4779,MATCH(L$1&amp;"|"&amp;$B30,'Data Annex'!$K$1:$K$4779,0),MATCH(L$2,'Data Annex'!$K$1:$BS$1,0)),"")</f>
        <v>8.7075498848039251E-2</v>
      </c>
      <c r="M30" s="309">
        <f>IFERROR(INDEX('Data Annex'!$K$1:$BS$4779,MATCH(M$1&amp;"|"&amp;$B30,'Data Annex'!$K$1:$K$4779,0),MATCH(M$2,'Data Annex'!$K$1:$BS$1,0)),"")</f>
        <v>7.6533387294416666E-2</v>
      </c>
      <c r="N30" s="420">
        <f>IFERROR(INDEX('Data Annex'!$K$1:$BS$4779,MATCH(N$1&amp;"|"&amp;$B30,'Data Annex'!$K$1:$K$4779,0),MATCH(N$2,'Data Annex'!$K$1:$BS$1,0)),"")</f>
        <v>1.237909126781658E-2</v>
      </c>
      <c r="O30" s="308">
        <f>IFERROR(INDEX('Data Annex'!$K$1:$BS$4779,MATCH(O$1&amp;"|"&amp;$B30,'Data Annex'!$K$1:$K$4779,0),MATCH(O$2,'Data Annex'!$K$1:$BS$1,0)),"")</f>
        <v>1.8672150203462152E-2</v>
      </c>
      <c r="P30" s="309">
        <f>IFERROR(INDEX('Data Annex'!$K$1:$BS$4779,MATCH(P$1&amp;"|"&amp;$B30,'Data Annex'!$K$1:$K$4779,0),MATCH(P$2,'Data Annex'!$K$1:$BS$1,0)),"")</f>
        <v>1.6841497710748124E-2</v>
      </c>
      <c r="Q30" s="235">
        <f>IFERROR(INDEX('Data Annex'!$K$1:$BS$4779,MATCH(Q$1&amp;"|"&amp;$B30,'Data Annex'!$K$1:$K$4779,0),MATCH(Q$2,'Data Annex'!$K$1:$BS$1,0)),"")</f>
        <v>0</v>
      </c>
      <c r="R30" s="194">
        <f>IFERROR(INDEX('Data Annex'!$K$1:$BS$4779,MATCH(R$1&amp;"|"&amp;$B30,'Data Annex'!$K$1:$K$4779,0),MATCH(R$2,'Data Annex'!$K$1:$BS$1,0)),"")</f>
        <v>0</v>
      </c>
      <c r="S30" s="195">
        <f>IFERROR(INDEX('Data Annex'!$K$1:$BS$4779,MATCH(S$1&amp;"|"&amp;$B30,'Data Annex'!$K$1:$K$4779,0),MATCH(S$2,'Data Annex'!$K$1:$BS$1,0)),"")</f>
        <v>0</v>
      </c>
      <c r="T30" s="194">
        <f>IFERROR(INDEX('Data Annex'!$K$1:$BS$4779,MATCH(T$1&amp;"|"&amp;$B30,'Data Annex'!$K$1:$K$4779,0),MATCH(T$2,'Data Annex'!$K$1:$BS$1,0)),"")</f>
        <v>1.7196644006871832E-3</v>
      </c>
      <c r="U30" s="194">
        <f>IFERROR(INDEX('Data Annex'!$K$1:$BS$4779,MATCH(U$1&amp;"|"&amp;$B30,'Data Annex'!$K$1:$K$4779,0),MATCH(U$2,'Data Annex'!$K$1:$BS$1,0)),"")</f>
        <v>1.221113760343932E-2</v>
      </c>
      <c r="V30" s="195">
        <f>IFERROR(INDEX('Data Annex'!$K$1:$BS$4779,MATCH(V$1&amp;"|"&amp;$B30,'Data Annex'!$K$1:$K$4779,0),MATCH(V$2,'Data Annex'!$K$1:$BS$1,0)),"")</f>
        <v>1.9191957342085019E-2</v>
      </c>
      <c r="W30"/>
    </row>
    <row r="31" spans="1:23" ht="21" customHeight="1">
      <c r="A31" s="5">
        <v>20</v>
      </c>
      <c r="B31" s="5" t="s">
        <v>94</v>
      </c>
      <c r="C31"/>
      <c r="D31" s="204" t="s">
        <v>94</v>
      </c>
      <c r="E31" s="405">
        <f>IFERROR(INDEX('Data Annex'!$K$1:$BS$4779,MATCH(E$1&amp;"|"&amp;$B31,'Data Annex'!$K$1:$K$4779,0),MATCH(E$2,'Data Annex'!$K$1:$BS$1,0)),"")</f>
        <v>73.546461414304417</v>
      </c>
      <c r="F31" s="405">
        <f>IFERROR(INDEX('Data Annex'!$K$1:$BS$4779,MATCH(F$1&amp;"|"&amp;$B31,'Data Annex'!$K$1:$K$4779,0),MATCH(F$2,'Data Annex'!$K$1:$BS$1,0)),"")</f>
        <v>64.692803875893404</v>
      </c>
      <c r="G31" s="416">
        <f>IFERROR(INDEX('Data Annex'!$K$1:$BS$4779,MATCH(G$1&amp;"|"&amp;$B31,'Data Annex'!$K$1:$K$4779,0),MATCH(G$2,'Data Annex'!$K$1:$BS$1,0)),"")</f>
        <v>65.858496034201806</v>
      </c>
      <c r="H31" s="192">
        <f>IFERROR(INDEX('Data Annex'!$K$1:$BS$4779,MATCH(H$1&amp;"|"&amp;$B31,'Data Annex'!$K$1:$K$4779,0),MATCH(H$2,'Data Annex'!$K$1:$BS$1,0)),"")</f>
        <v>0.72456860248541444</v>
      </c>
      <c r="I31" s="192">
        <f>IFERROR(INDEX('Data Annex'!$K$1:$BS$4779,MATCH(I$1&amp;"|"&amp;$B31,'Data Annex'!$K$1:$K$4779,0),MATCH(I$2,'Data Annex'!$K$1:$BS$1,0)),"")</f>
        <v>0.6619493386963452</v>
      </c>
      <c r="J31" s="192">
        <f>IFERROR(INDEX('Data Annex'!$K$1:$BS$4779,MATCH(J$1&amp;"|"&amp;$B31,'Data Annex'!$K$1:$K$4779,0),MATCH(J$2,'Data Annex'!$K$1:$BS$1,0)),"")</f>
        <v>0.65925408292382393</v>
      </c>
      <c r="K31" s="421">
        <f>IFERROR(INDEX('Data Annex'!$K$1:$BS$4779,MATCH(K$1&amp;"|"&amp;$B31,'Data Annex'!$K$1:$K$4779,0),MATCH(K$2,'Data Annex'!$K$1:$BS$1,0)),"")</f>
        <v>8.2850077632812519E-2</v>
      </c>
      <c r="L31" s="310">
        <f>IFERROR(INDEX('Data Annex'!$K$1:$BS$4779,MATCH(L$1&amp;"|"&amp;$B31,'Data Annex'!$K$1:$K$4779,0),MATCH(L$2,'Data Annex'!$K$1:$BS$1,0)),"")</f>
        <v>8.1801004142718001E-2</v>
      </c>
      <c r="M31" s="311">
        <f>IFERROR(INDEX('Data Annex'!$K$1:$BS$4779,MATCH(M$1&amp;"|"&amp;$B31,'Data Annex'!$K$1:$K$4779,0),MATCH(M$2,'Data Annex'!$K$1:$BS$1,0)),"")</f>
        <v>8.1311654681105905E-2</v>
      </c>
      <c r="N31" s="421">
        <f>IFERROR(INDEX('Data Annex'!$K$1:$BS$4779,MATCH(N$1&amp;"|"&amp;$B31,'Data Annex'!$K$1:$K$4779,0),MATCH(N$2,'Data Annex'!$K$1:$BS$1,0)),"")</f>
        <v>0.1092223402945072</v>
      </c>
      <c r="O31" s="310">
        <f>IFERROR(INDEX('Data Annex'!$K$1:$BS$4779,MATCH(O$1&amp;"|"&amp;$B31,'Data Annex'!$K$1:$K$4779,0),MATCH(O$2,'Data Annex'!$K$1:$BS$1,0)),"")</f>
        <v>0.14065040221020014</v>
      </c>
      <c r="P31" s="311">
        <f>IFERROR(INDEX('Data Annex'!$K$1:$BS$4779,MATCH(P$1&amp;"|"&amp;$B31,'Data Annex'!$K$1:$K$4779,0),MATCH(P$2,'Data Annex'!$K$1:$BS$1,0)),"")</f>
        <v>0.14528267392260327</v>
      </c>
      <c r="Q31" s="220">
        <f>IFERROR(INDEX('Data Annex'!$K$1:$BS$4779,MATCH(Q$1&amp;"|"&amp;$B31,'Data Annex'!$K$1:$K$4779,0),MATCH(Q$2,'Data Annex'!$K$1:$BS$1,0)),"")</f>
        <v>2.5379682963196353E-2</v>
      </c>
      <c r="R31" s="192">
        <f>IFERROR(INDEX('Data Annex'!$K$1:$BS$4779,MATCH(R$1&amp;"|"&amp;$B31,'Data Annex'!$K$1:$K$4779,0),MATCH(R$2,'Data Annex'!$K$1:$BS$1,0)),"")</f>
        <v>4.2816135192003182E-2</v>
      </c>
      <c r="S31" s="196">
        <f>IFERROR(INDEX('Data Annex'!$K$1:$BS$4779,MATCH(S$1&amp;"|"&amp;$B31,'Data Annex'!$K$1:$K$4779,0),MATCH(S$2,'Data Annex'!$K$1:$BS$1,0)),"")</f>
        <v>4.1108025376771912E-2</v>
      </c>
      <c r="T31" s="192">
        <f>IFERROR(INDEX('Data Annex'!$K$1:$BS$4779,MATCH(T$1&amp;"|"&amp;$B31,'Data Annex'!$K$1:$K$4779,0),MATCH(T$2,'Data Annex'!$K$1:$BS$1,0)),"")</f>
        <v>5.7979296624069657E-2</v>
      </c>
      <c r="U31" s="192">
        <f>IFERROR(INDEX('Data Annex'!$K$1:$BS$4779,MATCH(U$1&amp;"|"&amp;$B31,'Data Annex'!$K$1:$K$4779,0),MATCH(U$2,'Data Annex'!$K$1:$BS$1,0)),"")</f>
        <v>7.2783119758733361E-2</v>
      </c>
      <c r="V31" s="196">
        <f>IFERROR(INDEX('Data Annex'!$K$1:$BS$4779,MATCH(V$1&amp;"|"&amp;$B31,'Data Annex'!$K$1:$K$4779,0),MATCH(V$2,'Data Annex'!$K$1:$BS$1,0)),"")</f>
        <v>7.3043563095695027E-2</v>
      </c>
      <c r="W31"/>
    </row>
    <row r="32" spans="1:23" ht="21" customHeight="1">
      <c r="A32" s="5">
        <v>21</v>
      </c>
      <c r="B32" s="5" t="s">
        <v>99</v>
      </c>
      <c r="C32"/>
      <c r="D32" s="204" t="s">
        <v>99</v>
      </c>
      <c r="E32" s="404">
        <f>IFERROR(INDEX('Data Annex'!$K$1:$BS$4779,MATCH(E$1&amp;"|"&amp;$B32,'Data Annex'!$K$1:$K$4779,0),MATCH(E$2,'Data Annex'!$K$1:$BS$1,0)),"")</f>
        <v>2.6413021650300004</v>
      </c>
      <c r="F32" s="404">
        <f>IFERROR(INDEX('Data Annex'!$K$1:$BS$4779,MATCH(F$1&amp;"|"&amp;$B32,'Data Annex'!$K$1:$K$4779,0),MATCH(F$2,'Data Annex'!$K$1:$BS$1,0)),"")</f>
        <v>2.51600015038</v>
      </c>
      <c r="G32" s="410">
        <f>IFERROR(INDEX('Data Annex'!$K$1:$BS$4779,MATCH(G$1&amp;"|"&amp;$B32,'Data Annex'!$K$1:$K$4779,0),MATCH(G$2,'Data Annex'!$K$1:$BS$1,0)),"")</f>
        <v>2.61634945569</v>
      </c>
      <c r="H32" s="194">
        <f>IFERROR(INDEX('Data Annex'!$K$1:$BS$4779,MATCH(H$1&amp;"|"&amp;$B32,'Data Annex'!$K$1:$K$4779,0),MATCH(H$2,'Data Annex'!$K$1:$BS$1,0)),"")</f>
        <v>0.39340044466218727</v>
      </c>
      <c r="I32" s="194">
        <f>IFERROR(INDEX('Data Annex'!$K$1:$BS$4779,MATCH(I$1&amp;"|"&amp;$B32,'Data Annex'!$K$1:$K$4779,0),MATCH(I$2,'Data Annex'!$K$1:$BS$1,0)),"")</f>
        <v>0.39717770206773334</v>
      </c>
      <c r="J32" s="194">
        <f>IFERROR(INDEX('Data Annex'!$K$1:$BS$4779,MATCH(J$1&amp;"|"&amp;$B32,'Data Annex'!$K$1:$K$4779,0),MATCH(J$2,'Data Annex'!$K$1:$BS$1,0)),"")</f>
        <v>0.40104997577751922</v>
      </c>
      <c r="K32" s="420">
        <f>IFERROR(INDEX('Data Annex'!$K$1:$BS$4779,MATCH(K$1&amp;"|"&amp;$B32,'Data Annex'!$K$1:$K$4779,0),MATCH(K$2,'Data Annex'!$K$1:$BS$1,0)),"")</f>
        <v>0.39242861652984223</v>
      </c>
      <c r="L32" s="308">
        <f>IFERROR(INDEX('Data Annex'!$K$1:$BS$4779,MATCH(L$1&amp;"|"&amp;$B32,'Data Annex'!$K$1:$K$4779,0),MATCH(L$2,'Data Annex'!$K$1:$BS$1,0)),"")</f>
        <v>0.37649146721510857</v>
      </c>
      <c r="M32" s="309">
        <f>IFERROR(INDEX('Data Annex'!$K$1:$BS$4779,MATCH(M$1&amp;"|"&amp;$B32,'Data Annex'!$K$1:$K$4779,0),MATCH(M$2,'Data Annex'!$K$1:$BS$1,0)),"")</f>
        <v>0.37331633704581391</v>
      </c>
      <c r="N32" s="420">
        <f>IFERROR(INDEX('Data Annex'!$K$1:$BS$4779,MATCH(N$1&amp;"|"&amp;$B32,'Data Annex'!$K$1:$K$4779,0),MATCH(N$2,'Data Annex'!$K$1:$BS$1,0)),"")</f>
        <v>0.19527354834244867</v>
      </c>
      <c r="O32" s="308">
        <f>IFERROR(INDEX('Data Annex'!$K$1:$BS$4779,MATCH(O$1&amp;"|"&amp;$B32,'Data Annex'!$K$1:$K$4779,0),MATCH(O$2,'Data Annex'!$K$1:$BS$1,0)),"")</f>
        <v>0.20287128476240707</v>
      </c>
      <c r="P32" s="309">
        <f>IFERROR(INDEX('Data Annex'!$K$1:$BS$4779,MATCH(P$1&amp;"|"&amp;$B32,'Data Annex'!$K$1:$K$4779,0),MATCH(P$2,'Data Annex'!$K$1:$BS$1,0)),"")</f>
        <v>0.20697152779508565</v>
      </c>
      <c r="Q32" s="235">
        <f>IFERROR(INDEX('Data Annex'!$K$1:$BS$4779,MATCH(Q$1&amp;"|"&amp;$B32,'Data Annex'!$K$1:$K$4779,0),MATCH(Q$2,'Data Annex'!$K$1:$BS$1,0)),"")</f>
        <v>0</v>
      </c>
      <c r="R32" s="194">
        <f>IFERROR(INDEX('Data Annex'!$K$1:$BS$4779,MATCH(R$1&amp;"|"&amp;$B32,'Data Annex'!$K$1:$K$4779,0),MATCH(R$2,'Data Annex'!$K$1:$BS$1,0)),"")</f>
        <v>6.2056159486484396E-3</v>
      </c>
      <c r="S32" s="195">
        <f>IFERROR(INDEX('Data Annex'!$K$1:$BS$4779,MATCH(S$1&amp;"|"&amp;$B32,'Data Annex'!$K$1:$K$4779,0),MATCH(S$2,'Data Annex'!$K$1:$BS$1,0)),"")</f>
        <v>5.0686108620389388E-3</v>
      </c>
      <c r="T32" s="194">
        <f>IFERROR(INDEX('Data Annex'!$K$1:$BS$4779,MATCH(T$1&amp;"|"&amp;$B32,'Data Annex'!$K$1:$K$4779,0),MATCH(T$2,'Data Annex'!$K$1:$BS$1,0)),"")</f>
        <v>1.8897390465521791E-2</v>
      </c>
      <c r="U32" s="194">
        <f>IFERROR(INDEX('Data Annex'!$K$1:$BS$4779,MATCH(U$1&amp;"|"&amp;$B32,'Data Annex'!$K$1:$K$4779,0),MATCH(U$2,'Data Annex'!$K$1:$BS$1,0)),"")</f>
        <v>1.7253930006102543E-2</v>
      </c>
      <c r="V32" s="195">
        <f>IFERROR(INDEX('Data Annex'!$K$1:$BS$4779,MATCH(V$1&amp;"|"&amp;$B32,'Data Annex'!$K$1:$K$4779,0),MATCH(V$2,'Data Annex'!$K$1:$BS$1,0)),"")</f>
        <v>1.3593548519542262E-2</v>
      </c>
      <c r="W32"/>
    </row>
    <row r="33" spans="1:28" ht="21" customHeight="1">
      <c r="A33" s="5">
        <v>22</v>
      </c>
      <c r="B33" s="5" t="s">
        <v>26</v>
      </c>
      <c r="C33"/>
      <c r="D33" s="204" t="s">
        <v>26</v>
      </c>
      <c r="E33" s="405">
        <f>IFERROR(INDEX('Data Annex'!$K$1:$BS$4779,MATCH(E$1&amp;"|"&amp;$B33,'Data Annex'!$K$1:$K$4779,0),MATCH(E$2,'Data Annex'!$K$1:$BS$1,0)),"")</f>
        <v>9.6442374235399981</v>
      </c>
      <c r="F33" s="405">
        <f>IFERROR(INDEX('Data Annex'!$K$1:$BS$4779,MATCH(F$1&amp;"|"&amp;$B33,'Data Annex'!$K$1:$K$4779,0),MATCH(F$2,'Data Annex'!$K$1:$BS$1,0)),"")</f>
        <v>8.9045532142999999</v>
      </c>
      <c r="G33" s="416">
        <f>IFERROR(INDEX('Data Annex'!$K$1:$BS$4779,MATCH(G$1&amp;"|"&amp;$B33,'Data Annex'!$K$1:$K$4779,0),MATCH(G$2,'Data Annex'!$K$1:$BS$1,0)),"")</f>
        <v>9.532933809270002</v>
      </c>
      <c r="H33" s="192">
        <f>IFERROR(INDEX('Data Annex'!$K$1:$BS$4779,MATCH(H$1&amp;"|"&amp;$B33,'Data Annex'!$K$1:$K$4779,0),MATCH(H$2,'Data Annex'!$K$1:$BS$1,0)),"")</f>
        <v>0.46796884035268704</v>
      </c>
      <c r="I33" s="192">
        <f>IFERROR(INDEX('Data Annex'!$K$1:$BS$4779,MATCH(I$1&amp;"|"&amp;$B33,'Data Annex'!$K$1:$K$4779,0),MATCH(I$2,'Data Annex'!$K$1:$BS$1,0)),"")</f>
        <v>0.42111004663188795</v>
      </c>
      <c r="J33" s="192">
        <f>IFERROR(INDEX('Data Annex'!$K$1:$BS$4779,MATCH(J$1&amp;"|"&amp;$B33,'Data Annex'!$K$1:$K$4779,0),MATCH(J$2,'Data Annex'!$K$1:$BS$1,0)),"")</f>
        <v>0.40346107077759369</v>
      </c>
      <c r="K33" s="421">
        <f>IFERROR(INDEX('Data Annex'!$K$1:$BS$4779,MATCH(K$1&amp;"|"&amp;$B33,'Data Annex'!$K$1:$K$4779,0),MATCH(K$2,'Data Annex'!$K$1:$BS$1,0)),"")</f>
        <v>0.36897007693780381</v>
      </c>
      <c r="L33" s="310">
        <f>IFERROR(INDEX('Data Annex'!$K$1:$BS$4779,MATCH(L$1&amp;"|"&amp;$B33,'Data Annex'!$K$1:$K$4779,0),MATCH(L$2,'Data Annex'!$K$1:$BS$1,0)),"")</f>
        <v>0.39487625159376549</v>
      </c>
      <c r="M33" s="311">
        <f>IFERROR(INDEX('Data Annex'!$K$1:$BS$4779,MATCH(M$1&amp;"|"&amp;$B33,'Data Annex'!$K$1:$K$4779,0),MATCH(M$2,'Data Annex'!$K$1:$BS$1,0)),"")</f>
        <v>0.42786806512950526</v>
      </c>
      <c r="N33" s="421">
        <f>IFERROR(INDEX('Data Annex'!$K$1:$BS$4779,MATCH(N$1&amp;"|"&amp;$B33,'Data Annex'!$K$1:$K$4779,0),MATCH(N$2,'Data Annex'!$K$1:$BS$1,0)),"")</f>
        <v>0.13884884929538319</v>
      </c>
      <c r="O33" s="310">
        <f>IFERROR(INDEX('Data Annex'!$K$1:$BS$4779,MATCH(O$1&amp;"|"&amp;$B33,'Data Annex'!$K$1:$K$4779,0),MATCH(O$2,'Data Annex'!$K$1:$BS$1,0)),"")</f>
        <v>0.15085824832993611</v>
      </c>
      <c r="P33" s="311">
        <f>IFERROR(INDEX('Data Annex'!$K$1:$BS$4779,MATCH(P$1&amp;"|"&amp;$B33,'Data Annex'!$K$1:$K$4779,0),MATCH(P$2,'Data Annex'!$K$1:$BS$1,0)),"")</f>
        <v>0.12985385405658167</v>
      </c>
      <c r="Q33" s="220">
        <f>IFERROR(INDEX('Data Annex'!$K$1:$BS$4779,MATCH(Q$1&amp;"|"&amp;$B33,'Data Annex'!$K$1:$K$4779,0),MATCH(Q$2,'Data Annex'!$K$1:$BS$1,0)),"")</f>
        <v>1.7938352714931216E-2</v>
      </c>
      <c r="R33" s="192">
        <f>IFERROR(INDEX('Data Annex'!$K$1:$BS$4779,MATCH(R$1&amp;"|"&amp;$B33,'Data Annex'!$K$1:$K$4779,0),MATCH(R$2,'Data Annex'!$K$1:$BS$1,0)),"")</f>
        <v>2.5267098561293399E-2</v>
      </c>
      <c r="S33" s="196">
        <f>IFERROR(INDEX('Data Annex'!$K$1:$BS$4779,MATCH(S$1&amp;"|"&amp;$B33,'Data Annex'!$K$1:$K$4779,0),MATCH(S$2,'Data Annex'!$K$1:$BS$1,0)),"")</f>
        <v>3.1769952846572004E-2</v>
      </c>
      <c r="T33" s="192">
        <f>IFERROR(INDEX('Data Annex'!$K$1:$BS$4779,MATCH(T$1&amp;"|"&amp;$B33,'Data Annex'!$K$1:$K$4779,0),MATCH(T$2,'Data Annex'!$K$1:$BS$1,0)),"")</f>
        <v>6.2738806991948226E-3</v>
      </c>
      <c r="U33" s="192">
        <f>IFERROR(INDEX('Data Annex'!$K$1:$BS$4779,MATCH(U$1&amp;"|"&amp;$B33,'Data Annex'!$K$1:$K$4779,0),MATCH(U$2,'Data Annex'!$K$1:$BS$1,0)),"")</f>
        <v>7.8883548831171595E-3</v>
      </c>
      <c r="V33" s="196">
        <f>IFERROR(INDEX('Data Annex'!$K$1:$BS$4779,MATCH(V$1&amp;"|"&amp;$B33,'Data Annex'!$K$1:$K$4779,0),MATCH(V$2,'Data Annex'!$K$1:$BS$1,0)),"")</f>
        <v>7.0470571897471657E-3</v>
      </c>
      <c r="W33"/>
    </row>
    <row r="34" spans="1:28" ht="21" customHeight="1">
      <c r="A34" s="5">
        <v>23</v>
      </c>
      <c r="B34" s="5" t="s">
        <v>27</v>
      </c>
      <c r="C34"/>
      <c r="D34" s="204" t="s">
        <v>27</v>
      </c>
      <c r="E34" s="404">
        <f>IFERROR(INDEX('Data Annex'!$K$1:$BS$4779,MATCH(E$1&amp;"|"&amp;$B34,'Data Annex'!$K$1:$K$4779,0),MATCH(E$2,'Data Annex'!$K$1:$BS$1,0)),"")</f>
        <v>437.33467327507992</v>
      </c>
      <c r="F34" s="404">
        <f>IFERROR(INDEX('Data Annex'!$K$1:$BS$4779,MATCH(F$1&amp;"|"&amp;$B34,'Data Annex'!$K$1:$K$4779,0),MATCH(F$2,'Data Annex'!$K$1:$BS$1,0)),"")</f>
        <v>508.61151467245998</v>
      </c>
      <c r="G34" s="410">
        <f>IFERROR(INDEX('Data Annex'!$K$1:$BS$4779,MATCH(G$1&amp;"|"&amp;$B34,'Data Annex'!$K$1:$K$4779,0),MATCH(G$2,'Data Annex'!$K$1:$BS$1,0)),"")</f>
        <v>409.43404990241999</v>
      </c>
      <c r="H34" s="194">
        <f>IFERROR(INDEX('Data Annex'!$K$1:$BS$4779,MATCH(H$1&amp;"|"&amp;$B34,'Data Annex'!$K$1:$K$4779,0),MATCH(H$2,'Data Annex'!$K$1:$BS$1,0)),"")</f>
        <v>0.63828506283047592</v>
      </c>
      <c r="I34" s="194">
        <f>IFERROR(INDEX('Data Annex'!$K$1:$BS$4779,MATCH(I$1&amp;"|"&amp;$B34,'Data Annex'!$K$1:$K$4779,0),MATCH(I$2,'Data Annex'!$K$1:$BS$1,0)),"")</f>
        <v>0.68459708610612735</v>
      </c>
      <c r="J34" s="194">
        <f>IFERROR(INDEX('Data Annex'!$K$1:$BS$4779,MATCH(J$1&amp;"|"&amp;$B34,'Data Annex'!$K$1:$K$4779,0),MATCH(J$2,'Data Annex'!$K$1:$BS$1,0)),"")</f>
        <v>0.53231339088508434</v>
      </c>
      <c r="K34" s="420">
        <f>IFERROR(INDEX('Data Annex'!$K$1:$BS$4779,MATCH(K$1&amp;"|"&amp;$B34,'Data Annex'!$K$1:$K$4779,0),MATCH(K$2,'Data Annex'!$K$1:$BS$1,0)),"")</f>
        <v>0.13635489680366178</v>
      </c>
      <c r="L34" s="308">
        <f>IFERROR(INDEX('Data Annex'!$K$1:$BS$4779,MATCH(L$1&amp;"|"&amp;$B34,'Data Annex'!$K$1:$K$4779,0),MATCH(L$2,'Data Annex'!$K$1:$BS$1,0)),"")</f>
        <v>0.1438009862016407</v>
      </c>
      <c r="M34" s="309">
        <f>IFERROR(INDEX('Data Annex'!$K$1:$BS$4779,MATCH(M$1&amp;"|"&amp;$B34,'Data Annex'!$K$1:$K$4779,0),MATCH(M$2,'Data Annex'!$K$1:$BS$1,0)),"")</f>
        <v>0.21366300788739775</v>
      </c>
      <c r="N34" s="420">
        <f>IFERROR(INDEX('Data Annex'!$K$1:$BS$4779,MATCH(N$1&amp;"|"&amp;$B34,'Data Annex'!$K$1:$K$4779,0),MATCH(N$2,'Data Annex'!$K$1:$BS$1,0)),"")</f>
        <v>0.16709693482807464</v>
      </c>
      <c r="O34" s="308">
        <f>IFERROR(INDEX('Data Annex'!$K$1:$BS$4779,MATCH(O$1&amp;"|"&amp;$B34,'Data Annex'!$K$1:$K$4779,0),MATCH(O$2,'Data Annex'!$K$1:$BS$1,0)),"")</f>
        <v>0.11394304500276776</v>
      </c>
      <c r="P34" s="309">
        <f>IFERROR(INDEX('Data Annex'!$K$1:$BS$4779,MATCH(P$1&amp;"|"&amp;$B34,'Data Annex'!$K$1:$K$4779,0),MATCH(P$2,'Data Annex'!$K$1:$BS$1,0)),"")</f>
        <v>0.17545935329060031</v>
      </c>
      <c r="Q34" s="235">
        <f>IFERROR(INDEX('Data Annex'!$K$1:$BS$4779,MATCH(Q$1&amp;"|"&amp;$B34,'Data Annex'!$K$1:$K$4779,0),MATCH(Q$2,'Data Annex'!$K$1:$BS$1,0)),"")</f>
        <v>1.9928504743272599E-2</v>
      </c>
      <c r="R34" s="194">
        <f>IFERROR(INDEX('Data Annex'!$K$1:$BS$4779,MATCH(R$1&amp;"|"&amp;$B34,'Data Annex'!$K$1:$K$4779,0),MATCH(R$2,'Data Annex'!$K$1:$BS$1,0)),"")</f>
        <v>2.5584288675355452E-2</v>
      </c>
      <c r="S34" s="195">
        <f>IFERROR(INDEX('Data Annex'!$K$1:$BS$4779,MATCH(S$1&amp;"|"&amp;$B34,'Data Annex'!$K$1:$K$4779,0),MATCH(S$2,'Data Annex'!$K$1:$BS$1,0)),"")</f>
        <v>3.73467857085025E-2</v>
      </c>
      <c r="T34" s="194">
        <f>IFERROR(INDEX('Data Annex'!$K$1:$BS$4779,MATCH(T$1&amp;"|"&amp;$B34,'Data Annex'!$K$1:$K$4779,0),MATCH(T$2,'Data Annex'!$K$1:$BS$1,0)),"")</f>
        <v>3.8334600794515374E-2</v>
      </c>
      <c r="U34" s="194">
        <f>IFERROR(INDEX('Data Annex'!$K$1:$BS$4779,MATCH(U$1&amp;"|"&amp;$B34,'Data Annex'!$K$1:$K$4779,0),MATCH(U$2,'Data Annex'!$K$1:$BS$1,0)),"")</f>
        <v>3.2074594014108608E-2</v>
      </c>
      <c r="V34" s="195">
        <f>IFERROR(INDEX('Data Annex'!$K$1:$BS$4779,MATCH(V$1&amp;"|"&amp;$B34,'Data Annex'!$K$1:$K$4779,0),MATCH(V$2,'Data Annex'!$K$1:$BS$1,0)),"")</f>
        <v>4.1217462228415047E-2</v>
      </c>
      <c r="W34"/>
    </row>
    <row r="35" spans="1:28" ht="25.5" customHeight="1">
      <c r="A35" s="5">
        <v>24</v>
      </c>
      <c r="B35" s="5" t="s">
        <v>28</v>
      </c>
      <c r="C35"/>
      <c r="D35" s="204" t="s">
        <v>6003</v>
      </c>
      <c r="E35" s="405">
        <f>IFERROR(INDEX('Data Annex'!$K$1:$BS$4779,MATCH(E$1&amp;"|"&amp;$B35,'Data Annex'!$K$1:$K$4779,0),MATCH(E$2,'Data Annex'!$K$1:$BS$1,0)),"")</f>
        <v>72.973575401539136</v>
      </c>
      <c r="F35" s="405">
        <f>IFERROR(INDEX('Data Annex'!$K$1:$BS$4779,MATCH(F$1&amp;"|"&amp;$B35,'Data Annex'!$K$1:$K$4779,0),MATCH(F$2,'Data Annex'!$K$1:$BS$1,0)),"")</f>
        <v>91.395719313530151</v>
      </c>
      <c r="G35" s="416">
        <f>IFERROR(INDEX('Data Annex'!$K$1:$BS$4779,MATCH(G$1&amp;"|"&amp;$B35,'Data Annex'!$K$1:$K$4779,0),MATCH(G$2,'Data Annex'!$K$1:$BS$1,0)),"")</f>
        <v>80.093938563000663</v>
      </c>
      <c r="H35" s="192">
        <f>IFERROR(INDEX('Data Annex'!$K$1:$BS$4779,MATCH(H$1&amp;"|"&amp;$B35,'Data Annex'!$K$1:$K$4779,0),MATCH(H$2,'Data Annex'!$K$1:$BS$1,0)),"")</f>
        <v>0.3903509301548424</v>
      </c>
      <c r="I35" s="192">
        <f>IFERROR(INDEX('Data Annex'!$K$1:$BS$4779,MATCH(I$1&amp;"|"&amp;$B35,'Data Annex'!$K$1:$K$4779,0),MATCH(I$2,'Data Annex'!$K$1:$BS$1,0)),"")</f>
        <v>0.62145940923476151</v>
      </c>
      <c r="J35" s="192">
        <f>IFERROR(INDEX('Data Annex'!$K$1:$BS$4779,MATCH(J$1&amp;"|"&amp;$B35,'Data Annex'!$K$1:$K$4779,0),MATCH(J$2,'Data Annex'!$K$1:$BS$1,0)),"")</f>
        <v>0.33842382585534947</v>
      </c>
      <c r="K35" s="421">
        <f>IFERROR(INDEX('Data Annex'!$K$1:$BS$4779,MATCH(K$1&amp;"|"&amp;$B35,'Data Annex'!$K$1:$K$4779,0),MATCH(K$2,'Data Annex'!$K$1:$BS$1,0)),"")</f>
        <v>0.17975589821394158</v>
      </c>
      <c r="L35" s="310">
        <f>IFERROR(INDEX('Data Annex'!$K$1:$BS$4779,MATCH(L$1&amp;"|"&amp;$B35,'Data Annex'!$K$1:$K$4779,0),MATCH(L$2,'Data Annex'!$K$1:$BS$1,0)),"")</f>
        <v>2.7691353639577775E-2</v>
      </c>
      <c r="M35" s="311">
        <f>IFERROR(INDEX('Data Annex'!$K$1:$BS$4779,MATCH(M$1&amp;"|"&amp;$B35,'Data Annex'!$K$1:$K$4779,0),MATCH(M$2,'Data Annex'!$K$1:$BS$1,0)),"")</f>
        <v>0.10303851290467622</v>
      </c>
      <c r="N35" s="421">
        <f>IFERROR(INDEX('Data Annex'!$K$1:$BS$4779,MATCH(N$1&amp;"|"&amp;$B35,'Data Annex'!$K$1:$K$4779,0),MATCH(N$2,'Data Annex'!$K$1:$BS$1,0)),"")</f>
        <v>0.19163286433407925</v>
      </c>
      <c r="O35" s="310">
        <f>IFERROR(INDEX('Data Annex'!$K$1:$BS$4779,MATCH(O$1&amp;"|"&amp;$B35,'Data Annex'!$K$1:$K$4779,0),MATCH(O$2,'Data Annex'!$K$1:$BS$1,0)),"")</f>
        <v>0.17023400124020235</v>
      </c>
      <c r="P35" s="311">
        <f>IFERROR(INDEX('Data Annex'!$K$1:$BS$4779,MATCH(P$1&amp;"|"&amp;$B35,'Data Annex'!$K$1:$K$4779,0),MATCH(P$2,'Data Annex'!$K$1:$BS$1,0)),"")</f>
        <v>0.34878398787430681</v>
      </c>
      <c r="Q35" s="220">
        <f>IFERROR(INDEX('Data Annex'!$K$1:$BS$4779,MATCH(Q$1&amp;"|"&amp;$B35,'Data Annex'!$K$1:$K$4779,0),MATCH(Q$2,'Data Annex'!$K$1:$BS$1,0)),"")</f>
        <v>0.1793254756457652</v>
      </c>
      <c r="R35" s="192">
        <f>IFERROR(INDEX('Data Annex'!$K$1:$BS$4779,MATCH(R$1&amp;"|"&amp;$B35,'Data Annex'!$K$1:$K$4779,0),MATCH(R$2,'Data Annex'!$K$1:$BS$1,0)),"")</f>
        <v>0.13010023124144948</v>
      </c>
      <c r="S35" s="196">
        <f>IFERROR(INDEX('Data Annex'!$K$1:$BS$4779,MATCH(S$1&amp;"|"&amp;$B35,'Data Annex'!$K$1:$K$4779,0),MATCH(S$2,'Data Annex'!$K$1:$BS$1,0)),"")</f>
        <v>0.16043479504556907</v>
      </c>
      <c r="T35" s="192">
        <f>IFERROR(INDEX('Data Annex'!$K$1:$BS$4779,MATCH(T$1&amp;"|"&amp;$B35,'Data Annex'!$K$1:$K$4779,0),MATCH(T$2,'Data Annex'!$K$1:$BS$1,0)),"")</f>
        <v>5.8934831651371887E-2</v>
      </c>
      <c r="U35" s="192">
        <f>IFERROR(INDEX('Data Annex'!$K$1:$BS$4779,MATCH(U$1&amp;"|"&amp;$B35,'Data Annex'!$K$1:$K$4779,0),MATCH(U$2,'Data Annex'!$K$1:$BS$1,0)),"")</f>
        <v>5.0515004644008953E-2</v>
      </c>
      <c r="V35" s="196">
        <f>IFERROR(INDEX('Data Annex'!$K$1:$BS$4779,MATCH(V$1&amp;"|"&amp;$B35,'Data Annex'!$K$1:$K$4779,0),MATCH(V$2,'Data Annex'!$K$1:$BS$1,0)),"")</f>
        <v>4.9318878320098646E-2</v>
      </c>
      <c r="W35"/>
    </row>
    <row r="36" spans="1:28" ht="21" customHeight="1">
      <c r="A36" s="5">
        <v>25</v>
      </c>
      <c r="B36" s="5" t="s">
        <v>29</v>
      </c>
      <c r="C36"/>
      <c r="D36" s="204" t="s">
        <v>29</v>
      </c>
      <c r="E36" s="404">
        <f>IFERROR(INDEX('Data Annex'!$K$1:$BS$4779,MATCH(E$1&amp;"|"&amp;$B36,'Data Annex'!$K$1:$K$4779,0),MATCH(E$2,'Data Annex'!$K$1:$BS$1,0)),"")</f>
        <v>53.484094101649298</v>
      </c>
      <c r="F36" s="404">
        <f>IFERROR(INDEX('Data Annex'!$K$1:$BS$4779,MATCH(F$1&amp;"|"&amp;$B36,'Data Annex'!$K$1:$K$4779,0),MATCH(F$2,'Data Annex'!$K$1:$BS$1,0)),"")</f>
        <v>72.646085217250416</v>
      </c>
      <c r="G36" s="410">
        <f>IFERROR(INDEX('Data Annex'!$K$1:$BS$4779,MATCH(G$1&amp;"|"&amp;$B36,'Data Annex'!$K$1:$K$4779,0),MATCH(G$2,'Data Annex'!$K$1:$BS$1,0)),"")</f>
        <v>81.312468768982569</v>
      </c>
      <c r="H36" s="194">
        <f>IFERROR(INDEX('Data Annex'!$K$1:$BS$4779,MATCH(H$1&amp;"|"&amp;$B36,'Data Annex'!$K$1:$K$4779,0),MATCH(H$2,'Data Annex'!$K$1:$BS$1,0)),"")</f>
        <v>6.2026956516632849E-2</v>
      </c>
      <c r="I36" s="194">
        <f>IFERROR(INDEX('Data Annex'!$K$1:$BS$4779,MATCH(I$1&amp;"|"&amp;$B36,'Data Annex'!$K$1:$K$4779,0),MATCH(I$2,'Data Annex'!$K$1:$BS$1,0)),"")</f>
        <v>4.3014929898090443E-2</v>
      </c>
      <c r="J36" s="194">
        <f>IFERROR(INDEX('Data Annex'!$K$1:$BS$4779,MATCH(J$1&amp;"|"&amp;$B36,'Data Annex'!$K$1:$K$4779,0),MATCH(J$2,'Data Annex'!$K$1:$BS$1,0)),"")</f>
        <v>4.3323842139176387E-2</v>
      </c>
      <c r="K36" s="420">
        <f>IFERROR(INDEX('Data Annex'!$K$1:$BS$4779,MATCH(K$1&amp;"|"&amp;$B36,'Data Annex'!$K$1:$K$4779,0),MATCH(K$2,'Data Annex'!$K$1:$BS$1,0)),"")</f>
        <v>0.78507791977636965</v>
      </c>
      <c r="L36" s="308">
        <f>IFERROR(INDEX('Data Annex'!$K$1:$BS$4779,MATCH(L$1&amp;"|"&amp;$B36,'Data Annex'!$K$1:$K$4779,0),MATCH(L$2,'Data Annex'!$K$1:$BS$1,0)),"")</f>
        <v>0.72375904123513779</v>
      </c>
      <c r="M36" s="309">
        <f>IFERROR(INDEX('Data Annex'!$K$1:$BS$4779,MATCH(M$1&amp;"|"&amp;$B36,'Data Annex'!$K$1:$K$4779,0),MATCH(M$2,'Data Annex'!$K$1:$BS$1,0)),"")</f>
        <v>0.72899382731791107</v>
      </c>
      <c r="N36" s="420">
        <f>IFERROR(INDEX('Data Annex'!$K$1:$BS$4779,MATCH(N$1&amp;"|"&amp;$B36,'Data Annex'!$K$1:$K$4779,0),MATCH(N$2,'Data Annex'!$K$1:$BS$1,0)),"")</f>
        <v>0.13583481860918711</v>
      </c>
      <c r="O36" s="308">
        <f>IFERROR(INDEX('Data Annex'!$K$1:$BS$4779,MATCH(O$1&amp;"|"&amp;$B36,'Data Annex'!$K$1:$K$4779,0),MATCH(O$2,'Data Annex'!$K$1:$BS$1,0)),"")</f>
        <v>0.21883054427000195</v>
      </c>
      <c r="P36" s="309">
        <f>IFERROR(INDEX('Data Annex'!$K$1:$BS$4779,MATCH(P$1&amp;"|"&amp;$B36,'Data Annex'!$K$1:$K$4779,0),MATCH(P$2,'Data Annex'!$K$1:$BS$1,0)),"")</f>
        <v>0.21232972760662375</v>
      </c>
      <c r="Q36" s="235">
        <f>IFERROR(INDEX('Data Annex'!$K$1:$BS$4779,MATCH(Q$1&amp;"|"&amp;$B36,'Data Annex'!$K$1:$K$4779,0),MATCH(Q$2,'Data Annex'!$K$1:$BS$1,0)),"")</f>
        <v>0</v>
      </c>
      <c r="R36" s="194">
        <f>IFERROR(INDEX('Data Annex'!$K$1:$BS$4779,MATCH(R$1&amp;"|"&amp;$B36,'Data Annex'!$K$1:$K$4779,0),MATCH(R$2,'Data Annex'!$K$1:$BS$1,0)),"")</f>
        <v>1.8598748475202759E-4</v>
      </c>
      <c r="S36" s="195">
        <f>IFERROR(INDEX('Data Annex'!$K$1:$BS$4779,MATCH(S$1&amp;"|"&amp;$B36,'Data Annex'!$K$1:$K$4779,0),MATCH(S$2,'Data Annex'!$K$1:$BS$1,0)),"")</f>
        <v>9.6801700537712035E-4</v>
      </c>
      <c r="T36" s="194">
        <f>IFERROR(INDEX('Data Annex'!$K$1:$BS$4779,MATCH(T$1&amp;"|"&amp;$B36,'Data Annex'!$K$1:$K$4779,0),MATCH(T$2,'Data Annex'!$K$1:$BS$1,0)),"")</f>
        <v>1.7060305097810511E-2</v>
      </c>
      <c r="U36" s="194">
        <f>IFERROR(INDEX('Data Annex'!$K$1:$BS$4779,MATCH(U$1&amp;"|"&amp;$B36,'Data Annex'!$K$1:$K$4779,0),MATCH(U$2,'Data Annex'!$K$1:$BS$1,0)),"")</f>
        <v>1.4209497112017548E-2</v>
      </c>
      <c r="V36" s="195">
        <f>IFERROR(INDEX('Data Annex'!$K$1:$BS$4779,MATCH(V$1&amp;"|"&amp;$B36,'Data Annex'!$K$1:$K$4779,0),MATCH(V$2,'Data Annex'!$K$1:$BS$1,0)),"")</f>
        <v>1.4384585930911796E-2</v>
      </c>
      <c r="W36"/>
    </row>
    <row r="37" spans="1:28" ht="21" customHeight="1">
      <c r="A37" s="5">
        <v>26</v>
      </c>
      <c r="B37" s="5" t="s">
        <v>30</v>
      </c>
      <c r="C37"/>
      <c r="D37" s="204" t="s">
        <v>30</v>
      </c>
      <c r="E37" s="405">
        <f>IFERROR(INDEX('Data Annex'!$K$1:$BS$4779,MATCH(E$1&amp;"|"&amp;$B37,'Data Annex'!$K$1:$K$4779,0),MATCH(E$2,'Data Annex'!$K$1:$BS$1,0)),"")</f>
        <v>76.803024926650039</v>
      </c>
      <c r="F37" s="405">
        <f>IFERROR(INDEX('Data Annex'!$K$1:$BS$4779,MATCH(F$1&amp;"|"&amp;$B37,'Data Annex'!$K$1:$K$4779,0),MATCH(F$2,'Data Annex'!$K$1:$BS$1,0)),"")</f>
        <v>72.827238151625636</v>
      </c>
      <c r="G37" s="416">
        <f>IFERROR(INDEX('Data Annex'!$K$1:$BS$4779,MATCH(G$1&amp;"|"&amp;$B37,'Data Annex'!$K$1:$K$4779,0),MATCH(G$2,'Data Annex'!$K$1:$BS$1,0)),"")</f>
        <v>82.075785389462823</v>
      </c>
      <c r="H37" s="192">
        <f>IFERROR(INDEX('Data Annex'!$K$1:$BS$4779,MATCH(H$1&amp;"|"&amp;$B37,'Data Annex'!$K$1:$K$4779,0),MATCH(H$2,'Data Annex'!$K$1:$BS$1,0)),"")</f>
        <v>0.41761191003312464</v>
      </c>
      <c r="I37" s="192">
        <f>IFERROR(INDEX('Data Annex'!$K$1:$BS$4779,MATCH(I$1&amp;"|"&amp;$B37,'Data Annex'!$K$1:$K$4779,0),MATCH(I$2,'Data Annex'!$K$1:$BS$1,0)),"")</f>
        <v>0.37106527802691502</v>
      </c>
      <c r="J37" s="192">
        <f>IFERROR(INDEX('Data Annex'!$K$1:$BS$4779,MATCH(J$1&amp;"|"&amp;$B37,'Data Annex'!$K$1:$K$4779,0),MATCH(J$2,'Data Annex'!$K$1:$BS$1,0)),"")</f>
        <v>0.43126884425164885</v>
      </c>
      <c r="K37" s="421">
        <f>IFERROR(INDEX('Data Annex'!$K$1:$BS$4779,MATCH(K$1&amp;"|"&amp;$B37,'Data Annex'!$K$1:$K$4779,0),MATCH(K$2,'Data Annex'!$K$1:$BS$1,0)),"")</f>
        <v>0.42637030339214177</v>
      </c>
      <c r="L37" s="310">
        <f>IFERROR(INDEX('Data Annex'!$K$1:$BS$4779,MATCH(L$1&amp;"|"&amp;$B37,'Data Annex'!$K$1:$K$4779,0),MATCH(L$2,'Data Annex'!$K$1:$BS$1,0)),"")</f>
        <v>0.53782339277390279</v>
      </c>
      <c r="M37" s="311">
        <f>IFERROR(INDEX('Data Annex'!$K$1:$BS$4779,MATCH(M$1&amp;"|"&amp;$B37,'Data Annex'!$K$1:$K$4779,0),MATCH(M$2,'Data Annex'!$K$1:$BS$1,0)),"")</f>
        <v>0.48863318376910286</v>
      </c>
      <c r="N37" s="421">
        <f>IFERROR(INDEX('Data Annex'!$K$1:$BS$4779,MATCH(N$1&amp;"|"&amp;$B37,'Data Annex'!$K$1:$K$4779,0),MATCH(N$2,'Data Annex'!$K$1:$BS$1,0)),"")</f>
        <v>0.13241730078877498</v>
      </c>
      <c r="O37" s="310">
        <f>IFERROR(INDEX('Data Annex'!$K$1:$BS$4779,MATCH(O$1&amp;"|"&amp;$B37,'Data Annex'!$K$1:$K$4779,0),MATCH(O$2,'Data Annex'!$K$1:$BS$1,0)),"")</f>
        <v>5.9951662440360445E-2</v>
      </c>
      <c r="P37" s="311">
        <f>IFERROR(INDEX('Data Annex'!$K$1:$BS$4779,MATCH(P$1&amp;"|"&amp;$B37,'Data Annex'!$K$1:$K$4779,0),MATCH(P$2,'Data Annex'!$K$1:$BS$1,0)),"")</f>
        <v>5.692346115045295E-2</v>
      </c>
      <c r="Q37" s="220">
        <f>IFERROR(INDEX('Data Annex'!$K$1:$BS$4779,MATCH(Q$1&amp;"|"&amp;$B37,'Data Annex'!$K$1:$K$4779,0),MATCH(Q$2,'Data Annex'!$K$1:$BS$1,0)),"")</f>
        <v>6.343450680038864E-4</v>
      </c>
      <c r="R37" s="192">
        <f>IFERROR(INDEX('Data Annex'!$K$1:$BS$4779,MATCH(R$1&amp;"|"&amp;$B37,'Data Annex'!$K$1:$K$4779,0),MATCH(R$2,'Data Annex'!$K$1:$BS$1,0)),"")</f>
        <v>1.0174046781196804E-3</v>
      </c>
      <c r="S37" s="196">
        <f>IFERROR(INDEX('Data Annex'!$K$1:$BS$4779,MATCH(S$1&amp;"|"&amp;$B37,'Data Annex'!$K$1:$K$4779,0),MATCH(S$2,'Data Annex'!$K$1:$BS$1,0)),"")</f>
        <v>1.1876885451347124E-3</v>
      </c>
      <c r="T37" s="192">
        <f>IFERROR(INDEX('Data Annex'!$K$1:$BS$4779,MATCH(T$1&amp;"|"&amp;$B37,'Data Annex'!$K$1:$K$4779,0),MATCH(T$2,'Data Annex'!$K$1:$BS$1,0)),"")</f>
        <v>2.2966140717954348E-2</v>
      </c>
      <c r="U37" s="192">
        <f>IFERROR(INDEX('Data Annex'!$K$1:$BS$4779,MATCH(U$1&amp;"|"&amp;$B37,'Data Annex'!$K$1:$K$4779,0),MATCH(U$2,'Data Annex'!$K$1:$BS$1,0)),"")</f>
        <v>3.0142262080702007E-2</v>
      </c>
      <c r="V37" s="196">
        <f>IFERROR(INDEX('Data Annex'!$K$1:$BS$4779,MATCH(V$1&amp;"|"&amp;$B37,'Data Annex'!$K$1:$K$4779,0),MATCH(V$2,'Data Annex'!$K$1:$BS$1,0)),"")</f>
        <v>2.1986822283660772E-2</v>
      </c>
      <c r="W37"/>
    </row>
    <row r="38" spans="1:28" ht="21" customHeight="1">
      <c r="A38" s="5">
        <v>27</v>
      </c>
      <c r="B38" s="5" t="s">
        <v>100</v>
      </c>
      <c r="C38"/>
      <c r="D38" s="204" t="s">
        <v>100</v>
      </c>
      <c r="E38" s="404">
        <f>IFERROR(INDEX('Data Annex'!$K$1:$BS$4779,MATCH(E$1&amp;"|"&amp;$B38,'Data Annex'!$K$1:$K$4779,0),MATCH(E$2,'Data Annex'!$K$1:$BS$1,0)),"")</f>
        <v>20.061660082537781</v>
      </c>
      <c r="F38" s="404">
        <f>IFERROR(INDEX('Data Annex'!$K$1:$BS$4779,MATCH(F$1&amp;"|"&amp;$B38,'Data Annex'!$K$1:$K$4779,0),MATCH(F$2,'Data Annex'!$K$1:$BS$1,0)),"")</f>
        <v>21.39803437044645</v>
      </c>
      <c r="G38" s="410">
        <f>IFERROR(INDEX('Data Annex'!$K$1:$BS$4779,MATCH(G$1&amp;"|"&amp;$B38,'Data Annex'!$K$1:$K$4779,0),MATCH(G$2,'Data Annex'!$K$1:$BS$1,0)),"")</f>
        <v>23.120378263445449</v>
      </c>
      <c r="H38" s="194">
        <f>IFERROR(INDEX('Data Annex'!$K$1:$BS$4779,MATCH(H$1&amp;"|"&amp;$B38,'Data Annex'!$K$1:$K$4779,0),MATCH(H$2,'Data Annex'!$K$1:$BS$1,0)),"")</f>
        <v>0.15843863474277561</v>
      </c>
      <c r="I38" s="194">
        <f>IFERROR(INDEX('Data Annex'!$K$1:$BS$4779,MATCH(I$1&amp;"|"&amp;$B38,'Data Annex'!$K$1:$K$4779,0),MATCH(I$2,'Data Annex'!$K$1:$BS$1,0)),"")</f>
        <v>0.12044636032103932</v>
      </c>
      <c r="J38" s="194">
        <f>IFERROR(INDEX('Data Annex'!$K$1:$BS$4779,MATCH(J$1&amp;"|"&amp;$B38,'Data Annex'!$K$1:$K$4779,0),MATCH(J$2,'Data Annex'!$K$1:$BS$1,0)),"")</f>
        <v>0.13882714797374263</v>
      </c>
      <c r="K38" s="420">
        <f>IFERROR(INDEX('Data Annex'!$K$1:$BS$4779,MATCH(K$1&amp;"|"&amp;$B38,'Data Annex'!$K$1:$K$4779,0),MATCH(K$2,'Data Annex'!$K$1:$BS$1,0)),"")</f>
        <v>0.8114183618393136</v>
      </c>
      <c r="L38" s="308">
        <f>IFERROR(INDEX('Data Annex'!$K$1:$BS$4779,MATCH(L$1&amp;"|"&amp;$B38,'Data Annex'!$K$1:$K$4779,0),MATCH(L$2,'Data Annex'!$K$1:$BS$1,0)),"")</f>
        <v>0.8324081026861927</v>
      </c>
      <c r="M38" s="309">
        <f>IFERROR(INDEX('Data Annex'!$K$1:$BS$4779,MATCH(M$1&amp;"|"&amp;$B38,'Data Annex'!$K$1:$K$4779,0),MATCH(M$2,'Data Annex'!$K$1:$BS$1,0)),"")</f>
        <v>0.80546532637023605</v>
      </c>
      <c r="N38" s="420">
        <f>IFERROR(INDEX('Data Annex'!$K$1:$BS$4779,MATCH(N$1&amp;"|"&amp;$B38,'Data Annex'!$K$1:$K$4779,0),MATCH(N$2,'Data Annex'!$K$1:$BS$1,0)),"")</f>
        <v>2.815588746447047E-2</v>
      </c>
      <c r="O38" s="308">
        <f>IFERROR(INDEX('Data Annex'!$K$1:$BS$4779,MATCH(O$1&amp;"|"&amp;$B38,'Data Annex'!$K$1:$K$4779,0),MATCH(O$2,'Data Annex'!$K$1:$BS$1,0)),"")</f>
        <v>4.5317657055630949E-2</v>
      </c>
      <c r="P38" s="309">
        <f>IFERROR(INDEX('Data Annex'!$K$1:$BS$4779,MATCH(P$1&amp;"|"&amp;$B38,'Data Annex'!$K$1:$K$4779,0),MATCH(P$2,'Data Annex'!$K$1:$BS$1,0)),"")</f>
        <v>5.3993114378921923E-2</v>
      </c>
      <c r="Q38" s="235">
        <f>IFERROR(INDEX('Data Annex'!$K$1:$BS$4779,MATCH(Q$1&amp;"|"&amp;$B38,'Data Annex'!$K$1:$K$4779,0),MATCH(Q$2,'Data Annex'!$K$1:$BS$1,0)),"")</f>
        <v>0</v>
      </c>
      <c r="R38" s="194">
        <f>IFERROR(INDEX('Data Annex'!$K$1:$BS$4779,MATCH(R$1&amp;"|"&amp;$B38,'Data Annex'!$K$1:$K$4779,0),MATCH(R$2,'Data Annex'!$K$1:$BS$1,0)),"")</f>
        <v>0</v>
      </c>
      <c r="S38" s="195">
        <f>IFERROR(INDEX('Data Annex'!$K$1:$BS$4779,MATCH(S$1&amp;"|"&amp;$B38,'Data Annex'!$K$1:$K$4779,0),MATCH(S$2,'Data Annex'!$K$1:$BS$1,0)),"")</f>
        <v>0</v>
      </c>
      <c r="T38" s="194">
        <f>IFERROR(INDEX('Data Annex'!$K$1:$BS$4779,MATCH(T$1&amp;"|"&amp;$B38,'Data Annex'!$K$1:$K$4779,0),MATCH(T$2,'Data Annex'!$K$1:$BS$1,0)),"")</f>
        <v>1.987115953440202E-3</v>
      </c>
      <c r="U38" s="194">
        <f>IFERROR(INDEX('Data Annex'!$K$1:$BS$4779,MATCH(U$1&amp;"|"&amp;$B38,'Data Annex'!$K$1:$K$4779,0),MATCH(U$2,'Data Annex'!$K$1:$BS$1,0)),"")</f>
        <v>1.8278799371373993E-3</v>
      </c>
      <c r="V38" s="195">
        <f>IFERROR(INDEX('Data Annex'!$K$1:$BS$4779,MATCH(V$1&amp;"|"&amp;$B38,'Data Annex'!$K$1:$K$4779,0),MATCH(V$2,'Data Annex'!$K$1:$BS$1,0)),"")</f>
        <v>1.7144112770996816E-3</v>
      </c>
      <c r="W38"/>
    </row>
    <row r="39" spans="1:28" ht="21" customHeight="1">
      <c r="A39" s="5">
        <v>28</v>
      </c>
      <c r="B39" s="5" t="s">
        <v>31</v>
      </c>
      <c r="C39"/>
      <c r="D39" s="204" t="s">
        <v>31</v>
      </c>
      <c r="E39" s="405">
        <f>IFERROR(INDEX('Data Annex'!$K$1:$BS$4779,MATCH(E$1&amp;"|"&amp;$B39,'Data Annex'!$K$1:$K$4779,0),MATCH(E$2,'Data Annex'!$K$1:$BS$1,0)),"")</f>
        <v>197.09077325977989</v>
      </c>
      <c r="F39" s="405">
        <f>IFERROR(INDEX('Data Annex'!$K$1:$BS$4779,MATCH(F$1&amp;"|"&amp;$B39,'Data Annex'!$K$1:$K$4779,0),MATCH(F$2,'Data Annex'!$K$1:$BS$1,0)),"")</f>
        <v>257.17538671682991</v>
      </c>
      <c r="G39" s="416">
        <f>IFERROR(INDEX('Data Annex'!$K$1:$BS$4779,MATCH(G$1&amp;"|"&amp;$B39,'Data Annex'!$K$1:$K$4779,0),MATCH(G$2,'Data Annex'!$K$1:$BS$1,0)),"")</f>
        <v>204.02787564056871</v>
      </c>
      <c r="H39" s="192">
        <f>IFERROR(INDEX('Data Annex'!$K$1:$BS$4779,MATCH(H$1&amp;"|"&amp;$B39,'Data Annex'!$K$1:$K$4779,0),MATCH(H$2,'Data Annex'!$K$1:$BS$1,0)),"")</f>
        <v>0.61299116519123198</v>
      </c>
      <c r="I39" s="192">
        <f>IFERROR(INDEX('Data Annex'!$K$1:$BS$4779,MATCH(I$1&amp;"|"&amp;$B39,'Data Annex'!$K$1:$K$4779,0),MATCH(I$2,'Data Annex'!$K$1:$BS$1,0)),"")</f>
        <v>0.48198783910361831</v>
      </c>
      <c r="J39" s="192">
        <f>IFERROR(INDEX('Data Annex'!$K$1:$BS$4779,MATCH(J$1&amp;"|"&amp;$B39,'Data Annex'!$K$1:$K$4779,0),MATCH(J$2,'Data Annex'!$K$1:$BS$1,0)),"")</f>
        <v>0.52917864788900693</v>
      </c>
      <c r="K39" s="421">
        <f>IFERROR(INDEX('Data Annex'!$K$1:$BS$4779,MATCH(K$1&amp;"|"&amp;$B39,'Data Annex'!$K$1:$K$4779,0),MATCH(K$2,'Data Annex'!$K$1:$BS$1,0)),"")</f>
        <v>3.8846473737608737E-2</v>
      </c>
      <c r="L39" s="310">
        <f>IFERROR(INDEX('Data Annex'!$K$1:$BS$4779,MATCH(L$1&amp;"|"&amp;$B39,'Data Annex'!$K$1:$K$4779,0),MATCH(L$2,'Data Annex'!$K$1:$BS$1,0)),"")</f>
        <v>3.513499187654559E-2</v>
      </c>
      <c r="M39" s="311">
        <f>IFERROR(INDEX('Data Annex'!$K$1:$BS$4779,MATCH(M$1&amp;"|"&amp;$B39,'Data Annex'!$K$1:$K$4779,0),MATCH(M$2,'Data Annex'!$K$1:$BS$1,0)),"")</f>
        <v>3.6280417105712288E-2</v>
      </c>
      <c r="N39" s="421">
        <f>IFERROR(INDEX('Data Annex'!$K$1:$BS$4779,MATCH(N$1&amp;"|"&amp;$B39,'Data Annex'!$K$1:$K$4779,0),MATCH(N$2,'Data Annex'!$K$1:$BS$1,0)),"")</f>
        <v>0.23502983302702921</v>
      </c>
      <c r="O39" s="310">
        <f>IFERROR(INDEX('Data Annex'!$K$1:$BS$4779,MATCH(O$1&amp;"|"&amp;$B39,'Data Annex'!$K$1:$K$4779,0),MATCH(O$2,'Data Annex'!$K$1:$BS$1,0)),"")</f>
        <v>0.34714734053375673</v>
      </c>
      <c r="P39" s="311">
        <f>IFERROR(INDEX('Data Annex'!$K$1:$BS$4779,MATCH(P$1&amp;"|"&amp;$B39,'Data Annex'!$K$1:$K$4779,0),MATCH(P$2,'Data Annex'!$K$1:$BS$1,0)),"")</f>
        <v>0.28190108905059547</v>
      </c>
      <c r="Q39" s="220">
        <f>IFERROR(INDEX('Data Annex'!$K$1:$BS$4779,MATCH(Q$1&amp;"|"&amp;$B39,'Data Annex'!$K$1:$K$4779,0),MATCH(Q$2,'Data Annex'!$K$1:$BS$1,0)),"")</f>
        <v>0.10015069599788098</v>
      </c>
      <c r="R39" s="192">
        <f>IFERROR(INDEX('Data Annex'!$K$1:$BS$4779,MATCH(R$1&amp;"|"&amp;$B39,'Data Annex'!$K$1:$K$4779,0),MATCH(R$2,'Data Annex'!$K$1:$BS$1,0)),"")</f>
        <v>0.12267880343930192</v>
      </c>
      <c r="S39" s="196">
        <f>IFERROR(INDEX('Data Annex'!$K$1:$BS$4779,MATCH(S$1&amp;"|"&amp;$B39,'Data Annex'!$K$1:$K$4779,0),MATCH(S$2,'Data Annex'!$K$1:$BS$1,0)),"")</f>
        <v>0.13941076194677654</v>
      </c>
      <c r="T39" s="192">
        <f>IFERROR(INDEX('Data Annex'!$K$1:$BS$4779,MATCH(T$1&amp;"|"&amp;$B39,'Data Annex'!$K$1:$K$4779,0),MATCH(T$2,'Data Annex'!$K$1:$BS$1,0)),"")</f>
        <v>1.298183204624895E-2</v>
      </c>
      <c r="U39" s="192">
        <f>IFERROR(INDEX('Data Annex'!$K$1:$BS$4779,MATCH(U$1&amp;"|"&amp;$B39,'Data Annex'!$K$1:$K$4779,0),MATCH(U$2,'Data Annex'!$K$1:$BS$1,0)),"")</f>
        <v>1.3051025046776911E-2</v>
      </c>
      <c r="V39" s="196">
        <f>IFERROR(INDEX('Data Annex'!$K$1:$BS$4779,MATCH(V$1&amp;"|"&amp;$B39,'Data Annex'!$K$1:$K$4779,0),MATCH(V$2,'Data Annex'!$K$1:$BS$1,0)),"")</f>
        <v>1.3229084007908804E-2</v>
      </c>
      <c r="W39"/>
    </row>
    <row r="40" spans="1:28" ht="21" customHeight="1">
      <c r="A40" s="5">
        <v>29</v>
      </c>
      <c r="B40" s="5" t="s">
        <v>32</v>
      </c>
      <c r="C40"/>
      <c r="D40" s="204" t="s">
        <v>32</v>
      </c>
      <c r="E40" s="404">
        <f>IFERROR(INDEX('Data Annex'!$K$1:$BS$4779,MATCH(E$1&amp;"|"&amp;$B40,'Data Annex'!$K$1:$K$4779,0),MATCH(E$2,'Data Annex'!$K$1:$BS$1,0)),"")</f>
        <v>12.149594086900001</v>
      </c>
      <c r="F40" s="404">
        <f>IFERROR(INDEX('Data Annex'!$K$1:$BS$4779,MATCH(F$1&amp;"|"&amp;$B40,'Data Annex'!$K$1:$K$4779,0),MATCH(F$2,'Data Annex'!$K$1:$BS$1,0)),"")</f>
        <v>13.608926329589998</v>
      </c>
      <c r="G40" s="410">
        <f>IFERROR(INDEX('Data Annex'!$K$1:$BS$4779,MATCH(G$1&amp;"|"&amp;$B40,'Data Annex'!$K$1:$K$4779,0),MATCH(G$2,'Data Annex'!$K$1:$BS$1,0)),"")</f>
        <v>14.304482515829999</v>
      </c>
      <c r="H40" s="194">
        <f>IFERROR(INDEX('Data Annex'!$K$1:$BS$4779,MATCH(H$1&amp;"|"&amp;$B40,'Data Annex'!$K$1:$K$4779,0),MATCH(H$2,'Data Annex'!$K$1:$BS$1,0)),"")</f>
        <v>0.5642962219118316</v>
      </c>
      <c r="I40" s="194">
        <f>IFERROR(INDEX('Data Annex'!$K$1:$BS$4779,MATCH(I$1&amp;"|"&amp;$B40,'Data Annex'!$K$1:$K$4779,0),MATCH(I$2,'Data Annex'!$K$1:$BS$1,0)),"")</f>
        <v>0.61158356557954485</v>
      </c>
      <c r="J40" s="194">
        <f>IFERROR(INDEX('Data Annex'!$K$1:$BS$4779,MATCH(J$1&amp;"|"&amp;$B40,'Data Annex'!$K$1:$K$4779,0),MATCH(J$2,'Data Annex'!$K$1:$BS$1,0)),"")</f>
        <v>0.58561673178387874</v>
      </c>
      <c r="K40" s="420">
        <f>IFERROR(INDEX('Data Annex'!$K$1:$BS$4779,MATCH(K$1&amp;"|"&amp;$B40,'Data Annex'!$K$1:$K$4779,0),MATCH(K$2,'Data Annex'!$K$1:$BS$1,0)),"")</f>
        <v>0.30325608983123598</v>
      </c>
      <c r="L40" s="308">
        <f>IFERROR(INDEX('Data Annex'!$K$1:$BS$4779,MATCH(L$1&amp;"|"&amp;$B40,'Data Annex'!$K$1:$K$4779,0),MATCH(L$2,'Data Annex'!$K$1:$BS$1,0)),"")</f>
        <v>0.27149399065203944</v>
      </c>
      <c r="M40" s="309">
        <f>IFERROR(INDEX('Data Annex'!$K$1:$BS$4779,MATCH(M$1&amp;"|"&amp;$B40,'Data Annex'!$K$1:$K$4779,0),MATCH(M$2,'Data Annex'!$K$1:$BS$1,0)),"")</f>
        <v>0.30344107598066045</v>
      </c>
      <c r="N40" s="420">
        <f>IFERROR(INDEX('Data Annex'!$K$1:$BS$4779,MATCH(N$1&amp;"|"&amp;$B40,'Data Annex'!$K$1:$K$4779,0),MATCH(N$2,'Data Annex'!$K$1:$BS$1,0)),"")</f>
        <v>0.10418007721218928</v>
      </c>
      <c r="O40" s="308">
        <f>IFERROR(INDEX('Data Annex'!$K$1:$BS$4779,MATCH(O$1&amp;"|"&amp;$B40,'Data Annex'!$K$1:$K$4779,0),MATCH(O$2,'Data Annex'!$K$1:$BS$1,0)),"")</f>
        <v>9.4065460604089185E-2</v>
      </c>
      <c r="P40" s="309">
        <f>IFERROR(INDEX('Data Annex'!$K$1:$BS$4779,MATCH(P$1&amp;"|"&amp;$B40,'Data Annex'!$K$1:$K$4779,0),MATCH(P$2,'Data Annex'!$K$1:$BS$1,0)),"")</f>
        <v>9.0943426136553027E-2</v>
      </c>
      <c r="Q40" s="235">
        <f>IFERROR(INDEX('Data Annex'!$K$1:$BS$4779,MATCH(Q$1&amp;"|"&amp;$B40,'Data Annex'!$K$1:$K$4779,0),MATCH(Q$2,'Data Annex'!$K$1:$BS$1,0)),"")</f>
        <v>1.8742766085126272E-2</v>
      </c>
      <c r="R40" s="194">
        <f>IFERROR(INDEX('Data Annex'!$K$1:$BS$4779,MATCH(R$1&amp;"|"&amp;$B40,'Data Annex'!$K$1:$K$4779,0),MATCH(R$2,'Data Annex'!$K$1:$BS$1,0)),"")</f>
        <v>1.4424797022610836E-2</v>
      </c>
      <c r="S40" s="195">
        <f>IFERROR(INDEX('Data Annex'!$K$1:$BS$4779,MATCH(S$1&amp;"|"&amp;$B40,'Data Annex'!$K$1:$K$4779,0),MATCH(S$2,'Data Annex'!$K$1:$BS$1,0)),"")</f>
        <v>1.175715373232721E-2</v>
      </c>
      <c r="T40" s="194">
        <f>IFERROR(INDEX('Data Annex'!$K$1:$BS$4779,MATCH(T$1&amp;"|"&amp;$B40,'Data Annex'!$K$1:$K$4779,0),MATCH(T$2,'Data Annex'!$K$1:$BS$1,0)),"")</f>
        <v>9.5248449596168384E-3</v>
      </c>
      <c r="U40" s="194">
        <f>IFERROR(INDEX('Data Annex'!$K$1:$BS$4779,MATCH(U$1&amp;"|"&amp;$B40,'Data Annex'!$K$1:$K$4779,0),MATCH(U$2,'Data Annex'!$K$1:$BS$1,0)),"")</f>
        <v>8.4321861417157966E-3</v>
      </c>
      <c r="V40" s="195">
        <f>IFERROR(INDEX('Data Annex'!$K$1:$BS$4779,MATCH(V$1&amp;"|"&amp;$B40,'Data Annex'!$K$1:$K$4779,0),MATCH(V$2,'Data Annex'!$K$1:$BS$1,0)),"")</f>
        <v>8.2416123665805651E-3</v>
      </c>
      <c r="W40"/>
    </row>
    <row r="41" spans="1:28" ht="21" customHeight="1" thickBot="1">
      <c r="A41" s="5">
        <v>30</v>
      </c>
      <c r="B41" s="5" t="s">
        <v>93</v>
      </c>
      <c r="C41"/>
      <c r="D41" s="204" t="s">
        <v>93</v>
      </c>
      <c r="E41" s="405">
        <f>IFERROR(INDEX('Data Annex'!$K$1:$BS$4779,MATCH(E$1&amp;"|"&amp;$B41,'Data Annex'!$K$1:$K$4779,0),MATCH(E$2,'Data Annex'!$K$1:$BS$1,0)),"")</f>
        <v>13.341299912089999</v>
      </c>
      <c r="F41" s="405">
        <f>IFERROR(INDEX('Data Annex'!$K$1:$BS$4779,MATCH(F$1&amp;"|"&amp;$B41,'Data Annex'!$K$1:$K$4779,0),MATCH(F$2,'Data Annex'!$K$1:$BS$1,0)),"")</f>
        <v>13.374552080780004</v>
      </c>
      <c r="G41" s="416">
        <f>IFERROR(INDEX('Data Annex'!$K$1:$BS$4779,MATCH(G$1&amp;"|"&amp;$B41,'Data Annex'!$K$1:$K$4779,0),MATCH(G$2,'Data Annex'!$K$1:$BS$1,0)),"")</f>
        <v>16.278282885080003</v>
      </c>
      <c r="H41" s="192">
        <f>IFERROR(INDEX('Data Annex'!$K$1:$BS$4779,MATCH(H$1&amp;"|"&amp;$B41,'Data Annex'!$K$1:$K$4779,0),MATCH(H$2,'Data Annex'!$K$1:$BS$1,0)),"")</f>
        <v>0.22635701883242601</v>
      </c>
      <c r="I41" s="192">
        <f>IFERROR(INDEX('Data Annex'!$K$1:$BS$4779,MATCH(I$1&amp;"|"&amp;$B41,'Data Annex'!$K$1:$K$4779,0),MATCH(I$2,'Data Annex'!$K$1:$BS$1,0)),"")</f>
        <v>0.58585958318635722</v>
      </c>
      <c r="J41" s="192">
        <f>IFERROR(INDEX('Data Annex'!$K$1:$BS$4779,MATCH(J$1&amp;"|"&amp;$B41,'Data Annex'!$K$1:$K$4779,0),MATCH(J$2,'Data Annex'!$K$1:$BS$1,0)),"")</f>
        <v>0.58916954471041971</v>
      </c>
      <c r="K41" s="421">
        <f>IFERROR(INDEX('Data Annex'!$K$1:$BS$4779,MATCH(K$1&amp;"|"&amp;$B41,'Data Annex'!$K$1:$K$4779,0),MATCH(K$2,'Data Annex'!$K$1:$BS$1,0)),"")</f>
        <v>0.36133278611790193</v>
      </c>
      <c r="L41" s="310">
        <f>IFERROR(INDEX('Data Annex'!$K$1:$BS$4779,MATCH(L$1&amp;"|"&amp;$B41,'Data Annex'!$K$1:$K$4779,0),MATCH(L$2,'Data Annex'!$K$1:$BS$1,0)),"")</f>
        <v>0.34569529226659207</v>
      </c>
      <c r="M41" s="311">
        <f>IFERROR(INDEX('Data Annex'!$K$1:$BS$4779,MATCH(M$1&amp;"|"&amp;$B41,'Data Annex'!$K$1:$K$4779,0),MATCH(M$2,'Data Annex'!$K$1:$BS$1,0)),"")</f>
        <v>0.31948799323156868</v>
      </c>
      <c r="N41" s="421">
        <f>IFERROR(INDEX('Data Annex'!$K$1:$BS$4779,MATCH(N$1&amp;"|"&amp;$B41,'Data Annex'!$K$1:$K$4779,0),MATCH(N$2,'Data Annex'!$K$1:$BS$1,0)),"")</f>
        <v>0.38793347698974107</v>
      </c>
      <c r="O41" s="310">
        <f>IFERROR(INDEX('Data Annex'!$K$1:$BS$4779,MATCH(O$1&amp;"|"&amp;$B41,'Data Annex'!$K$1:$K$4779,0),MATCH(O$2,'Data Annex'!$K$1:$BS$1,0)),"")</f>
        <v>4.1297774928383817E-2</v>
      </c>
      <c r="P41" s="311">
        <f>IFERROR(INDEX('Data Annex'!$K$1:$BS$4779,MATCH(P$1&amp;"|"&amp;$B41,'Data Annex'!$K$1:$K$4779,0),MATCH(P$2,'Data Annex'!$K$1:$BS$1,0)),"")</f>
        <v>5.7522451362375257E-2</v>
      </c>
      <c r="Q41" s="220">
        <f>IFERROR(INDEX('Data Annex'!$K$1:$BS$4779,MATCH(Q$1&amp;"|"&amp;$B41,'Data Annex'!$K$1:$K$4779,0),MATCH(Q$2,'Data Annex'!$K$1:$BS$1,0)),"")</f>
        <v>3.9001452949009295E-3</v>
      </c>
      <c r="R41" s="192">
        <f>IFERROR(INDEX('Data Annex'!$K$1:$BS$4779,MATCH(R$1&amp;"|"&amp;$B41,'Data Annex'!$K$1:$K$4779,0),MATCH(R$2,'Data Annex'!$K$1:$BS$1,0)),"")</f>
        <v>1.0274021902196388E-2</v>
      </c>
      <c r="S41" s="196">
        <f>IFERROR(INDEX('Data Annex'!$K$1:$BS$4779,MATCH(S$1&amp;"|"&amp;$B41,'Data Annex'!$K$1:$K$4779,0),MATCH(S$2,'Data Annex'!$K$1:$BS$1,0)),"")</f>
        <v>9.7485047084080144E-3</v>
      </c>
      <c r="T41" s="192">
        <f>IFERROR(INDEX('Data Annex'!$K$1:$BS$4779,MATCH(T$1&amp;"|"&amp;$B41,'Data Annex'!$K$1:$K$4779,0),MATCH(T$2,'Data Annex'!$K$1:$BS$1,0)),"")</f>
        <v>2.0476572765030059E-2</v>
      </c>
      <c r="U41" s="192">
        <f>IFERROR(INDEX('Data Annex'!$K$1:$BS$4779,MATCH(U$1&amp;"|"&amp;$B41,'Data Annex'!$K$1:$K$4779,0),MATCH(U$2,'Data Annex'!$K$1:$BS$1,0)),"")</f>
        <v>1.6873327716470245E-2</v>
      </c>
      <c r="V41" s="196">
        <f>IFERROR(INDEX('Data Annex'!$K$1:$BS$4779,MATCH(V$1&amp;"|"&amp;$B41,'Data Annex'!$K$1:$K$4779,0),MATCH(V$2,'Data Annex'!$K$1:$BS$1,0)),"")</f>
        <v>2.4071505987228351E-2</v>
      </c>
      <c r="W41"/>
    </row>
    <row r="42" spans="1:28" ht="29.25" customHeight="1" thickBot="1">
      <c r="A42" s="5">
        <v>99</v>
      </c>
      <c r="B42" s="5" t="s">
        <v>34</v>
      </c>
      <c r="C42"/>
      <c r="D42" s="143" t="s">
        <v>4546</v>
      </c>
      <c r="E42" s="412">
        <f>IFERROR(INDEX('Data Annex'!$K$1:$BS$4779,MATCH(E$1&amp;"|"&amp;$B42,'Data Annex'!$K$1:$K$4779,0),MATCH(E$2,'Data Annex'!$K$1:$BS$1,0)),"")</f>
        <v>5611.9461583945586</v>
      </c>
      <c r="F42" s="412">
        <f>IFERROR(INDEX('Data Annex'!$K$1:$BS$4779,MATCH(F$1&amp;"|"&amp;$B42,'Data Annex'!$K$1:$K$4779,0),MATCH(F$2,'Data Annex'!$K$1:$BS$1,0)),"")</f>
        <v>5580.5773796948279</v>
      </c>
      <c r="G42" s="413">
        <f>IFERROR(INDEX('Data Annex'!$K$1:$BS$4779,MATCH(G$1&amp;"|"&amp;$B42,'Data Annex'!$K$1:$K$4779,0),MATCH(G$2,'Data Annex'!$K$1:$BS$1,0)),"")</f>
        <v>5526.7142504525136</v>
      </c>
      <c r="H42" s="80">
        <f>IFERROR(INDEX('Data Annex'!$K$1:$BS$4779,MATCH(H$1&amp;"|"&amp;$B42,'Data Annex'!$K$1:$K$4779,0),MATCH(H$2,'Data Annex'!$K$1:$BS$1,0)),"")</f>
        <v>0.55725985956091084</v>
      </c>
      <c r="I42" s="80">
        <f>IFERROR(INDEX('Data Annex'!$K$1:$BS$4779,MATCH(I$1&amp;"|"&amp;$B42,'Data Annex'!$K$1:$K$4779,0),MATCH(I$2,'Data Annex'!$K$1:$BS$1,0)),"")</f>
        <v>0.59250776850165254</v>
      </c>
      <c r="J42" s="80">
        <f>IFERROR(INDEX('Data Annex'!$K$1:$BS$4779,MATCH(J$1&amp;"|"&amp;$B42,'Data Annex'!$K$1:$K$4779,0),MATCH(J$2,'Data Annex'!$K$1:$BS$1,0)),"")</f>
        <v>0.54705464608064769</v>
      </c>
      <c r="K42" s="422">
        <f>IFERROR(INDEX('Data Annex'!$K$1:$BS$4779,MATCH(K$1&amp;"|"&amp;$B42,'Data Annex'!$K$1:$K$4779,0),MATCH(K$2,'Data Annex'!$K$1:$BS$1,0)),"")</f>
        <v>0.1943549233017573</v>
      </c>
      <c r="L42" s="262">
        <f>IFERROR(INDEX('Data Annex'!$K$1:$BS$4779,MATCH(L$1&amp;"|"&amp;$B42,'Data Annex'!$K$1:$K$4779,0),MATCH(L$2,'Data Annex'!$K$1:$BS$1,0)),"")</f>
        <v>0.19769032375430071</v>
      </c>
      <c r="M42" s="263">
        <f>IFERROR(INDEX('Data Annex'!$K$1:$BS$4779,MATCH(M$1&amp;"|"&amp;$B42,'Data Annex'!$K$1:$K$4779,0),MATCH(M$2,'Data Annex'!$K$1:$BS$1,0)),"")</f>
        <v>0.22190004035168831</v>
      </c>
      <c r="N42" s="422">
        <f>IFERROR(INDEX('Data Annex'!$K$1:$BS$4779,MATCH(N$1&amp;"|"&amp;$B42,'Data Annex'!$K$1:$K$4779,0),MATCH(N$2,'Data Annex'!$K$1:$BS$1,0)),"")</f>
        <v>0.16970843800722665</v>
      </c>
      <c r="O42" s="262">
        <f>IFERROR(INDEX('Data Annex'!$K$1:$BS$4779,MATCH(O$1&amp;"|"&amp;$B42,'Data Annex'!$K$1:$K$4779,0),MATCH(O$2,'Data Annex'!$K$1:$BS$1,0)),"")</f>
        <v>0.12309948321105804</v>
      </c>
      <c r="P42" s="263">
        <f>IFERROR(INDEX('Data Annex'!$K$1:$BS$4779,MATCH(P$1&amp;"|"&amp;$B42,'Data Annex'!$K$1:$K$4779,0),MATCH(P$2,'Data Annex'!$K$1:$BS$1,0)),"")</f>
        <v>0.13735890607015858</v>
      </c>
      <c r="Q42" s="423">
        <f>IFERROR(INDEX('Data Annex'!$K$1:$BS$4779,MATCH(Q$1&amp;"|"&amp;$B42,'Data Annex'!$K$1:$K$4779,0),MATCH(Q$2,'Data Annex'!$K$1:$BS$1,0)),"")</f>
        <v>4.6056288882191952E-2</v>
      </c>
      <c r="R42" s="80">
        <f>IFERROR(INDEX('Data Annex'!$K$1:$BS$4779,MATCH(R$1&amp;"|"&amp;$B42,'Data Annex'!$K$1:$K$4779,0),MATCH(R$2,'Data Annex'!$K$1:$BS$1,0)),"")</f>
        <v>4.9265080499666498E-2</v>
      </c>
      <c r="S42" s="81">
        <f>IFERROR(INDEX('Data Annex'!$K$1:$BS$4779,MATCH(S$1&amp;"|"&amp;$B42,'Data Annex'!$K$1:$K$4779,0),MATCH(S$2,'Data Annex'!$K$1:$BS$1,0)),"")</f>
        <v>5.4085387243547313E-2</v>
      </c>
      <c r="T42" s="80">
        <f>IFERROR(INDEX('Data Annex'!$K$1:$BS$4779,MATCH(T$1&amp;"|"&amp;$B42,'Data Annex'!$K$1:$K$4779,0),MATCH(T$2,'Data Annex'!$K$1:$BS$1,0)),"")</f>
        <v>3.2620490247913581E-2</v>
      </c>
      <c r="U42" s="80">
        <f>IFERROR(INDEX('Data Annex'!$K$1:$BS$4779,MATCH(U$1&amp;"|"&amp;$B42,'Data Annex'!$K$1:$K$4779,0),MATCH(U$2,'Data Annex'!$K$1:$BS$1,0)),"")</f>
        <v>3.7437344033320233E-2</v>
      </c>
      <c r="V42" s="81">
        <f>IFERROR(INDEX('Data Annex'!$K$1:$BS$4779,MATCH(V$1&amp;"|"&amp;$B42,'Data Annex'!$K$1:$K$4779,0),MATCH(V$2,'Data Annex'!$K$1:$BS$1,0)),"")</f>
        <v>3.960102025395771E-2</v>
      </c>
      <c r="W42"/>
    </row>
    <row r="43" spans="1:28" ht="15" customHeight="1">
      <c r="A43" s="5"/>
      <c r="B43" s="5"/>
      <c r="C43"/>
      <c r="D43" s="172"/>
      <c r="E43" s="232"/>
      <c r="F43" s="232"/>
      <c r="G43" s="232"/>
      <c r="H43" s="232"/>
      <c r="I43" s="232"/>
      <c r="J43" s="232"/>
      <c r="K43" s="232"/>
      <c r="L43" s="232"/>
      <c r="M43" s="232"/>
      <c r="N43" s="232"/>
      <c r="O43" s="232"/>
      <c r="P43" s="232"/>
      <c r="Q43" s="232"/>
      <c r="R43" s="232"/>
      <c r="S43" s="232"/>
      <c r="T43" s="232"/>
      <c r="U43" s="232"/>
      <c r="V43" s="232"/>
      <c r="W43"/>
    </row>
    <row r="44" spans="1:28" ht="15" customHeight="1">
      <c r="A44" s="5"/>
      <c r="B44" s="5"/>
      <c r="C44"/>
      <c r="D44" s="188"/>
      <c r="E44" s="2" t="s">
        <v>6174</v>
      </c>
      <c r="F44" s="2" t="s">
        <v>6174</v>
      </c>
      <c r="G44" s="2" t="s">
        <v>6174</v>
      </c>
      <c r="H44" s="2" t="s">
        <v>6175</v>
      </c>
      <c r="I44" s="2" t="s">
        <v>6175</v>
      </c>
      <c r="J44" s="2" t="s">
        <v>6175</v>
      </c>
      <c r="K44" s="2" t="s">
        <v>6176</v>
      </c>
      <c r="L44" s="2" t="s">
        <v>6176</v>
      </c>
      <c r="M44" s="2" t="s">
        <v>6176</v>
      </c>
      <c r="N44" s="2" t="s">
        <v>6177</v>
      </c>
      <c r="O44" s="2" t="s">
        <v>6177</v>
      </c>
      <c r="P44" s="2" t="s">
        <v>6177</v>
      </c>
      <c r="Q44" s="2" t="s">
        <v>6178</v>
      </c>
      <c r="R44" s="232" t="s">
        <v>6178</v>
      </c>
      <c r="S44" s="232" t="s">
        <v>6178</v>
      </c>
      <c r="T44" s="2" t="s">
        <v>6179</v>
      </c>
      <c r="U44" s="232" t="s">
        <v>6179</v>
      </c>
      <c r="V44" s="232" t="s">
        <v>6179</v>
      </c>
      <c r="W44" s="2" t="s">
        <v>6180</v>
      </c>
      <c r="X44" s="378" t="s">
        <v>6180</v>
      </c>
      <c r="Y44" s="378" t="s">
        <v>6180</v>
      </c>
      <c r="Z44" s="378" t="s">
        <v>6181</v>
      </c>
      <c r="AA44" s="378" t="s">
        <v>6181</v>
      </c>
      <c r="AB44" s="378" t="s">
        <v>6181</v>
      </c>
    </row>
    <row r="45" spans="1:28" ht="15" customHeight="1">
      <c r="A45" s="5"/>
      <c r="B45" s="5"/>
      <c r="C45"/>
      <c r="D45" s="232"/>
      <c r="E45" s="243">
        <f t="shared" ref="E45:AB45" si="2">TEXT(E51,"YYYYMM")+0</f>
        <v>202212</v>
      </c>
      <c r="F45" s="243">
        <f t="shared" si="2"/>
        <v>202309</v>
      </c>
      <c r="G45" s="243">
        <f t="shared" si="2"/>
        <v>202312</v>
      </c>
      <c r="H45" s="243">
        <f t="shared" si="2"/>
        <v>202212</v>
      </c>
      <c r="I45" s="243">
        <f t="shared" si="2"/>
        <v>202309</v>
      </c>
      <c r="J45" s="243">
        <f t="shared" si="2"/>
        <v>202312</v>
      </c>
      <c r="K45" s="243">
        <f t="shared" si="2"/>
        <v>202212</v>
      </c>
      <c r="L45" s="243">
        <f t="shared" si="2"/>
        <v>202309</v>
      </c>
      <c r="M45" s="243">
        <f t="shared" si="2"/>
        <v>202312</v>
      </c>
      <c r="N45" s="243">
        <f t="shared" si="2"/>
        <v>202212</v>
      </c>
      <c r="O45" s="243">
        <f t="shared" si="2"/>
        <v>202309</v>
      </c>
      <c r="P45" s="243">
        <f t="shared" si="2"/>
        <v>202312</v>
      </c>
      <c r="Q45" s="243">
        <f t="shared" si="2"/>
        <v>202212</v>
      </c>
      <c r="R45" s="243">
        <f t="shared" si="2"/>
        <v>202309</v>
      </c>
      <c r="S45" s="243">
        <f t="shared" si="2"/>
        <v>202312</v>
      </c>
      <c r="T45" s="243">
        <f t="shared" si="2"/>
        <v>202212</v>
      </c>
      <c r="U45" s="243">
        <f t="shared" si="2"/>
        <v>202309</v>
      </c>
      <c r="V45" s="243">
        <f t="shared" si="2"/>
        <v>202312</v>
      </c>
      <c r="W45" s="243">
        <f t="shared" si="2"/>
        <v>202212</v>
      </c>
      <c r="X45" s="243">
        <f t="shared" si="2"/>
        <v>202309</v>
      </c>
      <c r="Y45" s="243">
        <f t="shared" si="2"/>
        <v>202312</v>
      </c>
      <c r="Z45" s="243">
        <f t="shared" si="2"/>
        <v>202212</v>
      </c>
      <c r="AA45" s="243">
        <f t="shared" si="2"/>
        <v>202309</v>
      </c>
      <c r="AB45" s="243">
        <f t="shared" si="2"/>
        <v>202312</v>
      </c>
    </row>
    <row r="46" spans="1:28" ht="15" customHeight="1">
      <c r="A46" s="5"/>
      <c r="B46" s="5"/>
      <c r="C46" s="171"/>
      <c r="D46" s="529" t="s">
        <v>6160</v>
      </c>
      <c r="E46" s="529"/>
      <c r="F46" s="529"/>
      <c r="G46" s="529"/>
      <c r="H46" s="529"/>
      <c r="I46" s="529"/>
      <c r="J46" s="529"/>
      <c r="K46" s="529"/>
      <c r="L46" s="529"/>
      <c r="M46" s="529"/>
      <c r="N46" s="529"/>
      <c r="O46" s="529"/>
      <c r="P46" s="529"/>
      <c r="Q46" s="529"/>
      <c r="R46" s="529"/>
      <c r="S46" s="529"/>
      <c r="T46" s="529"/>
      <c r="U46" s="529"/>
      <c r="V46" s="529"/>
      <c r="W46" s="529"/>
      <c r="X46" s="529"/>
      <c r="Y46" s="529"/>
      <c r="Z46" s="529"/>
      <c r="AA46" s="529"/>
      <c r="AB46" s="529"/>
    </row>
    <row r="47" spans="1:28" ht="15" customHeight="1">
      <c r="A47" s="5"/>
      <c r="B47" s="5"/>
      <c r="C47" s="1"/>
      <c r="D47" s="529"/>
      <c r="E47" s="529"/>
      <c r="F47" s="529"/>
      <c r="G47" s="529"/>
      <c r="H47" s="529"/>
      <c r="I47" s="529"/>
      <c r="J47" s="529"/>
      <c r="K47" s="529"/>
      <c r="L47" s="529"/>
      <c r="M47" s="529"/>
      <c r="N47" s="529"/>
      <c r="O47" s="529"/>
      <c r="P47" s="529"/>
      <c r="Q47" s="529"/>
      <c r="R47" s="529"/>
      <c r="S47" s="529"/>
      <c r="T47" s="529"/>
      <c r="U47" s="529"/>
      <c r="V47" s="529"/>
      <c r="W47" s="529"/>
      <c r="X47" s="529"/>
      <c r="Y47" s="529"/>
      <c r="Z47" s="529"/>
      <c r="AA47" s="529"/>
      <c r="AB47" s="529"/>
    </row>
    <row r="48" spans="1:28" ht="18" customHeight="1">
      <c r="A48" s="5"/>
      <c r="B48" s="5"/>
      <c r="C48" s="1"/>
      <c r="D48" s="331"/>
      <c r="E48" s="554" t="s">
        <v>5487</v>
      </c>
      <c r="F48" s="555"/>
      <c r="G48" s="558"/>
      <c r="H48" s="554" t="s">
        <v>6161</v>
      </c>
      <c r="I48" s="555"/>
      <c r="J48" s="558"/>
      <c r="K48" s="554" t="s">
        <v>6162</v>
      </c>
      <c r="L48" s="555"/>
      <c r="M48" s="558"/>
      <c r="N48" s="554" t="s">
        <v>6163</v>
      </c>
      <c r="O48" s="555"/>
      <c r="P48" s="558"/>
      <c r="Q48" s="554" t="s">
        <v>6164</v>
      </c>
      <c r="R48" s="555"/>
      <c r="S48" s="558"/>
      <c r="T48" s="554" t="s">
        <v>6165</v>
      </c>
      <c r="U48" s="555"/>
      <c r="V48" s="558"/>
      <c r="W48" s="554" t="s">
        <v>6166</v>
      </c>
      <c r="X48" s="555"/>
      <c r="Y48" s="558"/>
      <c r="Z48" s="554" t="s">
        <v>6167</v>
      </c>
      <c r="AA48" s="555"/>
      <c r="AB48" s="555"/>
    </row>
    <row r="49" spans="1:28" ht="18" customHeight="1">
      <c r="A49" s="5"/>
      <c r="B49" s="5"/>
      <c r="C49" s="1"/>
      <c r="D49" s="606" t="s">
        <v>6154</v>
      </c>
      <c r="E49" s="554"/>
      <c r="F49" s="555"/>
      <c r="G49" s="558"/>
      <c r="H49" s="554"/>
      <c r="I49" s="555"/>
      <c r="J49" s="558"/>
      <c r="K49" s="554"/>
      <c r="L49" s="555"/>
      <c r="M49" s="558"/>
      <c r="N49" s="554"/>
      <c r="O49" s="555"/>
      <c r="P49" s="558"/>
      <c r="Q49" s="554"/>
      <c r="R49" s="555"/>
      <c r="S49" s="558"/>
      <c r="T49" s="554"/>
      <c r="U49" s="555"/>
      <c r="V49" s="558"/>
      <c r="W49" s="554"/>
      <c r="X49" s="555"/>
      <c r="Y49" s="558"/>
      <c r="Z49" s="554"/>
      <c r="AA49" s="555"/>
      <c r="AB49" s="555"/>
    </row>
    <row r="50" spans="1:28" ht="18" customHeight="1">
      <c r="A50" s="5"/>
      <c r="B50" s="5"/>
      <c r="C50" s="1"/>
      <c r="D50" s="607"/>
      <c r="E50" s="554"/>
      <c r="F50" s="555"/>
      <c r="G50" s="558"/>
      <c r="H50" s="554"/>
      <c r="I50" s="555"/>
      <c r="J50" s="558"/>
      <c r="K50" s="554"/>
      <c r="L50" s="555"/>
      <c r="M50" s="558"/>
      <c r="N50" s="554"/>
      <c r="O50" s="555"/>
      <c r="P50" s="558"/>
      <c r="Q50" s="554"/>
      <c r="R50" s="555"/>
      <c r="S50" s="558"/>
      <c r="T50" s="554"/>
      <c r="U50" s="555"/>
      <c r="V50" s="558"/>
      <c r="W50" s="554"/>
      <c r="X50" s="555"/>
      <c r="Y50" s="558"/>
      <c r="Z50" s="554"/>
      <c r="AA50" s="555"/>
      <c r="AB50" s="555"/>
    </row>
    <row r="51" spans="1:28" s="381" customFormat="1" ht="18">
      <c r="A51" s="5"/>
      <c r="B51" s="5"/>
      <c r="C51" s="1"/>
      <c r="D51" s="177"/>
      <c r="E51" s="230">
        <f>EOMONTH($A$3,-12)</f>
        <v>44926</v>
      </c>
      <c r="F51" s="229">
        <f>EOMONTH($A$3,-3)</f>
        <v>45199</v>
      </c>
      <c r="G51" s="229">
        <f>$A$3</f>
        <v>45261</v>
      </c>
      <c r="H51" s="230">
        <f>EOMONTH($A$3,-12)</f>
        <v>44926</v>
      </c>
      <c r="I51" s="229">
        <f>EOMONTH($A$3,-3)</f>
        <v>45199</v>
      </c>
      <c r="J51" s="229">
        <f>$A$3</f>
        <v>45261</v>
      </c>
      <c r="K51" s="230">
        <f>EOMONTH($A$3,-12)</f>
        <v>44926</v>
      </c>
      <c r="L51" s="229">
        <f>EOMONTH($A$3,-3)</f>
        <v>45199</v>
      </c>
      <c r="M51" s="229">
        <f>$A$3</f>
        <v>45261</v>
      </c>
      <c r="N51" s="230">
        <f>EOMONTH($A$3,-12)</f>
        <v>44926</v>
      </c>
      <c r="O51" s="229">
        <f>EOMONTH($A$3,-3)</f>
        <v>45199</v>
      </c>
      <c r="P51" s="229">
        <f>$A$3</f>
        <v>45261</v>
      </c>
      <c r="Q51" s="230">
        <f>EOMONTH($A$3,-12)</f>
        <v>44926</v>
      </c>
      <c r="R51" s="229">
        <f>EOMONTH($A$3,-3)</f>
        <v>45199</v>
      </c>
      <c r="S51" s="229">
        <f>$A$3</f>
        <v>45261</v>
      </c>
      <c r="T51" s="230">
        <f>EOMONTH($A$3,-12)</f>
        <v>44926</v>
      </c>
      <c r="U51" s="229">
        <f>EOMONTH($A$3,-3)</f>
        <v>45199</v>
      </c>
      <c r="V51" s="229">
        <f>$A$3</f>
        <v>45261</v>
      </c>
      <c r="W51" s="230">
        <f t="shared" ref="W51" si="3">EOMONTH($A$3,-12)</f>
        <v>44926</v>
      </c>
      <c r="X51" s="229">
        <f t="shared" ref="X51" si="4">EOMONTH($A$3,-3)</f>
        <v>45199</v>
      </c>
      <c r="Y51" s="229">
        <f t="shared" ref="Y51" si="5">$A$3</f>
        <v>45261</v>
      </c>
      <c r="Z51" s="230">
        <f t="shared" ref="Z51" si="6">EOMONTH($A$3,-12)</f>
        <v>44926</v>
      </c>
      <c r="AA51" s="229">
        <f t="shared" ref="AA51" si="7">EOMONTH($A$3,-3)</f>
        <v>45199</v>
      </c>
      <c r="AB51" s="229">
        <f t="shared" ref="AB51" si="8">$A$3</f>
        <v>45261</v>
      </c>
    </row>
    <row r="52" spans="1:28" ht="21" customHeight="1">
      <c r="A52" s="5">
        <v>1</v>
      </c>
      <c r="B52" s="5" t="s">
        <v>13</v>
      </c>
      <c r="C52"/>
      <c r="D52" s="204" t="s">
        <v>13</v>
      </c>
      <c r="E52" s="417">
        <f>IFERROR(INDEX('Data Annex'!$K$1:$BS$4779,MATCH(E$44&amp;"|"&amp;$B52,'Data Annex'!$K$1:$K$4779,0),MATCH(E$45,'Data Annex'!$K$1:$BS$1,0)),"")</f>
        <v>581.55369168028005</v>
      </c>
      <c r="F52" s="404">
        <f>IFERROR(INDEX('Data Annex'!$K$1:$BS$4779,MATCH(F$44&amp;"|"&amp;$B52,'Data Annex'!$K$1:$K$4779,0),MATCH(F$45,'Data Annex'!$K$1:$BS$1,0)),"")</f>
        <v>581.1688763359798</v>
      </c>
      <c r="G52" s="404">
        <f>IFERROR(INDEX('Data Annex'!$K$1:$BS$4779,MATCH(G$44&amp;"|"&amp;$B52,'Data Annex'!$K$1:$K$4779,0),MATCH(G$45,'Data Annex'!$K$1:$BS$1,0)),"")</f>
        <v>588.50287904273</v>
      </c>
      <c r="H52" s="485">
        <f>IFERROR(INDEX('Data Annex'!$K$1:$BS$4779,MATCH(H$44&amp;"|"&amp;$B52,'Data Annex'!$K$1:$K$4779,0),MATCH(H$45,'Data Annex'!$K$1:$BS$1,0)),"")</f>
        <v>0.11455949023765628</v>
      </c>
      <c r="I52" s="194">
        <f>IFERROR(INDEX('Data Annex'!$K$1:$BS$4779,MATCH(I$44&amp;"|"&amp;$B52,'Data Annex'!$K$1:$K$4779,0),MATCH(I$45,'Data Annex'!$K$1:$BS$1,0)),"")</f>
        <v>0.11865044901483304</v>
      </c>
      <c r="J52" s="194">
        <f>IFERROR(INDEX('Data Annex'!$K$1:$BS$4779,MATCH(J$44&amp;"|"&amp;$B52,'Data Annex'!$K$1:$K$4779,0),MATCH(J$45,'Data Annex'!$K$1:$BS$1,0)),"")</f>
        <v>0.12147370620101831</v>
      </c>
      <c r="K52" s="417">
        <f>IFERROR(INDEX('Data Annex'!$K$1:$BS$4779,MATCH(K$44&amp;"|"&amp;$B52,'Data Annex'!$K$1:$K$4779,0),MATCH(K$45,'Data Annex'!$K$1:$BS$1,0)),"")</f>
        <v>0.49455203562626193</v>
      </c>
      <c r="L52" s="194">
        <f>IFERROR(INDEX('Data Annex'!$K$1:$BS$4779,MATCH(L$44&amp;"|"&amp;$B52,'Data Annex'!$K$1:$K$4779,0),MATCH(L$45,'Data Annex'!$K$1:$BS$1,0)),"")</f>
        <v>0.48703262981222833</v>
      </c>
      <c r="M52" s="194">
        <f>IFERROR(INDEX('Data Annex'!$K$1:$BS$4779,MATCH(M$44&amp;"|"&amp;$B52,'Data Annex'!$K$1:$K$4779,0),MATCH(M$45,'Data Annex'!$K$1:$BS$1,0)),"")</f>
        <v>0.48832941455262402</v>
      </c>
      <c r="N52" s="485">
        <f>IFERROR(INDEX('Data Annex'!$K$1:$BS$4779,MATCH(N$44&amp;"|"&amp;$B52,'Data Annex'!$K$1:$K$4779,0),MATCH(N$45,'Data Annex'!$K$1:$BS$1,0)),"")</f>
        <v>7.3851407352619426E-3</v>
      </c>
      <c r="O52" s="194">
        <f>IFERROR(INDEX('Data Annex'!$K$1:$BS$4779,MATCH(O$44&amp;"|"&amp;$B52,'Data Annex'!$K$1:$K$4779,0),MATCH(O$45,'Data Annex'!$K$1:$BS$1,0)),"")</f>
        <v>6.4734393296296457E-3</v>
      </c>
      <c r="P52" s="194">
        <f>IFERROR(INDEX('Data Annex'!$K$1:$BS$4779,MATCH(P$44&amp;"|"&amp;$B52,'Data Annex'!$K$1:$K$4779,0),MATCH(P$45,'Data Annex'!$K$1:$BS$1,0)),"")</f>
        <v>7.1089529903323274E-3</v>
      </c>
      <c r="Q52" s="485">
        <f>IFERROR(INDEX('Data Annex'!$K$1:$BS$4779,MATCH(Q$44&amp;"|"&amp;$B52,'Data Annex'!$K$1:$K$4779,0),MATCH(Q$45,'Data Annex'!$K$1:$BS$1,0)),"")</f>
        <v>0.13030434758215054</v>
      </c>
      <c r="R52" s="194">
        <f>IFERROR(INDEX('Data Annex'!$K$1:$BS$4779,MATCH(R$44&amp;"|"&amp;$B52,'Data Annex'!$K$1:$K$4779,0),MATCH(R$45,'Data Annex'!$K$1:$BS$1,0)),"")</f>
        <v>0.12599719683231533</v>
      </c>
      <c r="S52" s="194">
        <f>IFERROR(INDEX('Data Annex'!$K$1:$BS$4779,MATCH(S$44&amp;"|"&amp;$B52,'Data Annex'!$K$1:$K$4779,0),MATCH(S$45,'Data Annex'!$K$1:$BS$1,0)),"")</f>
        <v>0.12264472723225096</v>
      </c>
      <c r="T52" s="417">
        <f>IFERROR(INDEX('Data Annex'!$K$1:$BS$4779,MATCH(T$44&amp;"|"&amp;$B52,'Data Annex'!$K$1:$K$4779,0),MATCH(T$45,'Data Annex'!$K$1:$BS$1,0)),"")</f>
        <v>8.4845494470262586E-2</v>
      </c>
      <c r="U52" s="194">
        <f>IFERROR(INDEX('Data Annex'!$K$1:$BS$4779,MATCH(U$44&amp;"|"&amp;$B52,'Data Annex'!$K$1:$K$4779,0),MATCH(U$45,'Data Annex'!$K$1:$BS$1,0)),"")</f>
        <v>5.1876474991652079E-2</v>
      </c>
      <c r="V52" s="194">
        <f>IFERROR(INDEX('Data Annex'!$K$1:$BS$4779,MATCH(V$44&amp;"|"&amp;$B52,'Data Annex'!$K$1:$K$4779,0),MATCH(V$45,'Data Annex'!$K$1:$BS$1,0)),"")</f>
        <v>4.8164728833657786E-2</v>
      </c>
      <c r="W52" s="485">
        <f>IFERROR(INDEX('Data Annex'!$K$1:$BS$4779,MATCH(W$44&amp;"|"&amp;$B52,'Data Annex'!$K$1:$K$4779,0),MATCH(W$45,'Data Annex'!$K$1:$BS$1,0)),"")</f>
        <v>0.12262806273673632</v>
      </c>
      <c r="X52" s="194">
        <f>IFERROR(INDEX('Data Annex'!$K$1:$BS$4779,MATCH(X$44&amp;"|"&amp;$B52,'Data Annex'!$K$1:$K$4779,0),MATCH(X$45,'Data Annex'!$K$1:$BS$1,0)),"")</f>
        <v>0.15432911762595583</v>
      </c>
      <c r="Y52" s="194">
        <f>IFERROR(INDEX('Data Annex'!$K$1:$BS$4779,MATCH(Y$44&amp;"|"&amp;$B52,'Data Annex'!$K$1:$K$4779,0),MATCH(Y$45,'Data Annex'!$K$1:$BS$1,0)),"")</f>
        <v>0.15618689744224026</v>
      </c>
      <c r="Z52" s="417">
        <f>IFERROR(INDEX('Data Annex'!$K$1:$BS$4779,MATCH(Z$44&amp;"|"&amp;$B52,'Data Annex'!$K$1:$K$4779,0),MATCH(Z$45,'Data Annex'!$K$1:$BS$1,0)),"")</f>
        <v>4.5725428611670359E-2</v>
      </c>
      <c r="AA52" s="194">
        <f>IFERROR(INDEX('Data Annex'!$K$1:$BS$4779,MATCH(AA$44&amp;"|"&amp;$B52,'Data Annex'!$K$1:$K$4779,0),MATCH(AA$45,'Data Annex'!$K$1:$BS$1,0)),"")</f>
        <v>5.5640692393385933E-2</v>
      </c>
      <c r="AB52" s="194">
        <f>IFERROR(INDEX('Data Annex'!$K$1:$BS$4779,MATCH(AB$44&amp;"|"&amp;$B52,'Data Annex'!$K$1:$K$4779,0),MATCH(AB$45,'Data Annex'!$K$1:$BS$1,0)),"")</f>
        <v>5.6091572747876406E-2</v>
      </c>
    </row>
    <row r="53" spans="1:28" ht="21" customHeight="1">
      <c r="A53" s="5">
        <v>2</v>
      </c>
      <c r="B53" s="5" t="s">
        <v>14</v>
      </c>
      <c r="C53"/>
      <c r="D53" s="204" t="s">
        <v>14</v>
      </c>
      <c r="E53" s="418">
        <f>IFERROR(INDEX('Data Annex'!$K$1:$BS$4779,MATCH(E$44&amp;"|"&amp;$B53,'Data Annex'!$K$1:$K$4779,0),MATCH(E$45,'Data Annex'!$K$1:$BS$1,0)),"")</f>
        <v>742.87254663593092</v>
      </c>
      <c r="F53" s="405">
        <f>IFERROR(INDEX('Data Annex'!$K$1:$BS$4779,MATCH(F$44&amp;"|"&amp;$B53,'Data Annex'!$K$1:$K$4779,0),MATCH(F$45,'Data Annex'!$K$1:$BS$1,0)),"")</f>
        <v>631.22811109212648</v>
      </c>
      <c r="G53" s="405">
        <f>IFERROR(INDEX('Data Annex'!$K$1:$BS$4779,MATCH(G$44&amp;"|"&amp;$B53,'Data Annex'!$K$1:$K$4779,0),MATCH(G$45,'Data Annex'!$K$1:$BS$1,0)),"")</f>
        <v>633.59039191107206</v>
      </c>
      <c r="H53" s="486">
        <f>IFERROR(INDEX('Data Annex'!$K$1:$BS$4779,MATCH(H$44&amp;"|"&amp;$B53,'Data Annex'!$K$1:$K$4779,0),MATCH(H$45,'Data Annex'!$K$1:$BS$1,0)),"")</f>
        <v>0.10592569944046284</v>
      </c>
      <c r="I53" s="192">
        <f>IFERROR(INDEX('Data Annex'!$K$1:$BS$4779,MATCH(I$44&amp;"|"&amp;$B53,'Data Annex'!$K$1:$K$4779,0),MATCH(I$45,'Data Annex'!$K$1:$BS$1,0)),"")</f>
        <v>0.10870098177758079</v>
      </c>
      <c r="J53" s="192">
        <f>IFERROR(INDEX('Data Annex'!$K$1:$BS$4779,MATCH(J$44&amp;"|"&amp;$B53,'Data Annex'!$K$1:$K$4779,0),MATCH(J$45,'Data Annex'!$K$1:$BS$1,0)),"")</f>
        <v>0.10954709258602978</v>
      </c>
      <c r="K53" s="418">
        <f>IFERROR(INDEX('Data Annex'!$K$1:$BS$4779,MATCH(K$44&amp;"|"&amp;$B53,'Data Annex'!$K$1:$K$4779,0),MATCH(K$45,'Data Annex'!$K$1:$BS$1,0)),"")</f>
        <v>0.6297697397037586</v>
      </c>
      <c r="L53" s="192">
        <f>IFERROR(INDEX('Data Annex'!$K$1:$BS$4779,MATCH(L$44&amp;"|"&amp;$B53,'Data Annex'!$K$1:$K$4779,0),MATCH(L$45,'Data Annex'!$K$1:$BS$1,0)),"")</f>
        <v>0.62431107504592731</v>
      </c>
      <c r="M53" s="192">
        <f>IFERROR(INDEX('Data Annex'!$K$1:$BS$4779,MATCH(M$44&amp;"|"&amp;$B53,'Data Annex'!$K$1:$K$4779,0),MATCH(M$45,'Data Annex'!$K$1:$BS$1,0)),"")</f>
        <v>0.62838904458526101</v>
      </c>
      <c r="N53" s="486">
        <f>IFERROR(INDEX('Data Annex'!$K$1:$BS$4779,MATCH(N$44&amp;"|"&amp;$B53,'Data Annex'!$K$1:$K$4779,0),MATCH(N$45,'Data Annex'!$K$1:$BS$1,0)),"")</f>
        <v>3.4519497659818134E-2</v>
      </c>
      <c r="O53" s="192">
        <f>IFERROR(INDEX('Data Annex'!$K$1:$BS$4779,MATCH(O$44&amp;"|"&amp;$B53,'Data Annex'!$K$1:$K$4779,0),MATCH(O$45,'Data Annex'!$K$1:$BS$1,0)),"")</f>
        <v>2.6031620882949517E-2</v>
      </c>
      <c r="P53" s="192">
        <f>IFERROR(INDEX('Data Annex'!$K$1:$BS$4779,MATCH(P$44&amp;"|"&amp;$B53,'Data Annex'!$K$1:$K$4779,0),MATCH(P$45,'Data Annex'!$K$1:$BS$1,0)),"")</f>
        <v>2.7589964670042134E-2</v>
      </c>
      <c r="Q53" s="486">
        <f>IFERROR(INDEX('Data Annex'!$K$1:$BS$4779,MATCH(Q$44&amp;"|"&amp;$B53,'Data Annex'!$K$1:$K$4779,0),MATCH(Q$45,'Data Annex'!$K$1:$BS$1,0)),"")</f>
        <v>7.910846603021833E-2</v>
      </c>
      <c r="R53" s="192">
        <f>IFERROR(INDEX('Data Annex'!$K$1:$BS$4779,MATCH(R$44&amp;"|"&amp;$B53,'Data Annex'!$K$1:$K$4779,0),MATCH(R$45,'Data Annex'!$K$1:$BS$1,0)),"")</f>
        <v>9.0233745013705069E-2</v>
      </c>
      <c r="S53" s="192">
        <f>IFERROR(INDEX('Data Annex'!$K$1:$BS$4779,MATCH(S$44&amp;"|"&amp;$B53,'Data Annex'!$K$1:$K$4779,0),MATCH(S$45,'Data Annex'!$K$1:$BS$1,0)),"")</f>
        <v>8.3354611378066198E-2</v>
      </c>
      <c r="T53" s="418">
        <f>IFERROR(INDEX('Data Annex'!$K$1:$BS$4779,MATCH(T$44&amp;"|"&amp;$B53,'Data Annex'!$K$1:$K$4779,0),MATCH(T$45,'Data Annex'!$K$1:$BS$1,0)),"")</f>
        <v>0.13638476554619364</v>
      </c>
      <c r="U53" s="192">
        <f>IFERROR(INDEX('Data Annex'!$K$1:$BS$4779,MATCH(U$44&amp;"|"&amp;$B53,'Data Annex'!$K$1:$K$4779,0),MATCH(U$45,'Data Annex'!$K$1:$BS$1,0)),"")</f>
        <v>0.13436338871087275</v>
      </c>
      <c r="V53" s="192">
        <f>IFERROR(INDEX('Data Annex'!$K$1:$BS$4779,MATCH(V$44&amp;"|"&amp;$B53,'Data Annex'!$K$1:$K$4779,0),MATCH(V$45,'Data Annex'!$K$1:$BS$1,0)),"")</f>
        <v>0.12880851892942843</v>
      </c>
      <c r="W53" s="486">
        <f>IFERROR(INDEX('Data Annex'!$K$1:$BS$4779,MATCH(W$44&amp;"|"&amp;$B53,'Data Annex'!$K$1:$K$4779,0),MATCH(W$45,'Data Annex'!$K$1:$BS$1,0)),"")</f>
        <v>6.8245567314450918E-3</v>
      </c>
      <c r="X53" s="192">
        <f>IFERROR(INDEX('Data Annex'!$K$1:$BS$4779,MATCH(X$44&amp;"|"&amp;$B53,'Data Annex'!$K$1:$K$4779,0),MATCH(X$45,'Data Annex'!$K$1:$BS$1,0)),"")</f>
        <v>9.1853658811367235E-3</v>
      </c>
      <c r="Y53" s="192">
        <f>IFERROR(INDEX('Data Annex'!$K$1:$BS$4779,MATCH(Y$44&amp;"|"&amp;$B53,'Data Annex'!$K$1:$K$4779,0),MATCH(Y$45,'Data Annex'!$K$1:$BS$1,0)),"")</f>
        <v>1.5162690192370196E-2</v>
      </c>
      <c r="Z53" s="418">
        <f>IFERROR(INDEX('Data Annex'!$K$1:$BS$4779,MATCH(Z$44&amp;"|"&amp;$B53,'Data Annex'!$K$1:$K$4779,0),MATCH(Z$45,'Data Annex'!$K$1:$BS$1,0)),"")</f>
        <v>7.4672748881030628E-3</v>
      </c>
      <c r="AA53" s="192">
        <f>IFERROR(INDEX('Data Annex'!$K$1:$BS$4779,MATCH(AA$44&amp;"|"&amp;$B53,'Data Annex'!$K$1:$K$4779,0),MATCH(AA$45,'Data Annex'!$K$1:$BS$1,0)),"")</f>
        <v>7.1738226878277694E-3</v>
      </c>
      <c r="AB53" s="192">
        <f>IFERROR(INDEX('Data Annex'!$K$1:$BS$4779,MATCH(AB$44&amp;"|"&amp;$B53,'Data Annex'!$K$1:$K$4779,0),MATCH(AB$45,'Data Annex'!$K$1:$BS$1,0)),"")</f>
        <v>7.1480776588023712E-3</v>
      </c>
    </row>
    <row r="54" spans="1:28" ht="21" customHeight="1">
      <c r="A54" s="5">
        <v>3</v>
      </c>
      <c r="B54" s="5" t="s">
        <v>92</v>
      </c>
      <c r="C54"/>
      <c r="D54" s="204" t="s">
        <v>92</v>
      </c>
      <c r="E54" s="417">
        <f>IFERROR(INDEX('Data Annex'!$K$1:$BS$4779,MATCH(E$44&amp;"|"&amp;$B54,'Data Annex'!$K$1:$K$4779,0),MATCH(E$45,'Data Annex'!$K$1:$BS$1,0)),"")</f>
        <v>29.894349115451476</v>
      </c>
      <c r="F54" s="404">
        <f>IFERROR(INDEX('Data Annex'!$K$1:$BS$4779,MATCH(F$44&amp;"|"&amp;$B54,'Data Annex'!$K$1:$K$4779,0),MATCH(F$45,'Data Annex'!$K$1:$BS$1,0)),"")</f>
        <v>38.216862664894158</v>
      </c>
      <c r="G54" s="404">
        <f>IFERROR(INDEX('Data Annex'!$K$1:$BS$4779,MATCH(G$44&amp;"|"&amp;$B54,'Data Annex'!$K$1:$K$4779,0),MATCH(G$45,'Data Annex'!$K$1:$BS$1,0)),"")</f>
        <v>40.20778198179773</v>
      </c>
      <c r="H54" s="485">
        <f>IFERROR(INDEX('Data Annex'!$K$1:$BS$4779,MATCH(H$44&amp;"|"&amp;$B54,'Data Annex'!$K$1:$K$4779,0),MATCH(H$45,'Data Annex'!$K$1:$BS$1,0)),"")</f>
        <v>0.1351352433035809</v>
      </c>
      <c r="I54" s="194">
        <f>IFERROR(INDEX('Data Annex'!$K$1:$BS$4779,MATCH(I$44&amp;"|"&amp;$B54,'Data Annex'!$K$1:$K$4779,0),MATCH(I$45,'Data Annex'!$K$1:$BS$1,0)),"")</f>
        <v>0.14606253513634576</v>
      </c>
      <c r="J54" s="194">
        <f>IFERROR(INDEX('Data Annex'!$K$1:$BS$4779,MATCH(J$44&amp;"|"&amp;$B54,'Data Annex'!$K$1:$K$4779,0),MATCH(J$45,'Data Annex'!$K$1:$BS$1,0)),"")</f>
        <v>0.14086072220714618</v>
      </c>
      <c r="K54" s="417">
        <f>IFERROR(INDEX('Data Annex'!$K$1:$BS$4779,MATCH(K$44&amp;"|"&amp;$B54,'Data Annex'!$K$1:$K$4779,0),MATCH(K$45,'Data Annex'!$K$1:$BS$1,0)),"")</f>
        <v>0.7150413543500026</v>
      </c>
      <c r="L54" s="194">
        <f>IFERROR(INDEX('Data Annex'!$K$1:$BS$4779,MATCH(L$44&amp;"|"&amp;$B54,'Data Annex'!$K$1:$K$4779,0),MATCH(L$45,'Data Annex'!$K$1:$BS$1,0)),"")</f>
        <v>0.69887250627269903</v>
      </c>
      <c r="M54" s="194">
        <f>IFERROR(INDEX('Data Annex'!$K$1:$BS$4779,MATCH(M$44&amp;"|"&amp;$B54,'Data Annex'!$K$1:$K$4779,0),MATCH(M$45,'Data Annex'!$K$1:$BS$1,0)),"")</f>
        <v>0.69566369500490721</v>
      </c>
      <c r="N54" s="485">
        <f>IFERROR(INDEX('Data Annex'!$K$1:$BS$4779,MATCH(N$44&amp;"|"&amp;$B54,'Data Annex'!$K$1:$K$4779,0),MATCH(N$45,'Data Annex'!$K$1:$BS$1,0)),"")</f>
        <v>1.7979259815492291E-4</v>
      </c>
      <c r="O54" s="194">
        <f>IFERROR(INDEX('Data Annex'!$K$1:$BS$4779,MATCH(O$44&amp;"|"&amp;$B54,'Data Annex'!$K$1:$K$4779,0),MATCH(O$45,'Data Annex'!$K$1:$BS$1,0)),"")</f>
        <v>1.9056910377667719E-4</v>
      </c>
      <c r="P54" s="194">
        <f>IFERROR(INDEX('Data Annex'!$K$1:$BS$4779,MATCH(P$44&amp;"|"&amp;$B54,'Data Annex'!$K$1:$K$4779,0),MATCH(P$45,'Data Annex'!$K$1:$BS$1,0)),"")</f>
        <v>2.8113498777568915E-4</v>
      </c>
      <c r="Q54" s="485">
        <f>IFERROR(INDEX('Data Annex'!$K$1:$BS$4779,MATCH(Q$44&amp;"|"&amp;$B54,'Data Annex'!$K$1:$K$4779,0),MATCH(Q$45,'Data Annex'!$K$1:$BS$1,0)),"")</f>
        <v>0.11845990741365341</v>
      </c>
      <c r="R54" s="194">
        <f>IFERROR(INDEX('Data Annex'!$K$1:$BS$4779,MATCH(R$44&amp;"|"&amp;$B54,'Data Annex'!$K$1:$K$4779,0),MATCH(R$45,'Data Annex'!$K$1:$BS$1,0)),"")</f>
        <v>0.11267628377939046</v>
      </c>
      <c r="S54" s="194">
        <f>IFERROR(INDEX('Data Annex'!$K$1:$BS$4779,MATCH(S$44&amp;"|"&amp;$B54,'Data Annex'!$K$1:$K$4779,0),MATCH(S$45,'Data Annex'!$K$1:$BS$1,0)),"")</f>
        <v>0.10835412682712946</v>
      </c>
      <c r="T54" s="417">
        <f>IFERROR(INDEX('Data Annex'!$K$1:$BS$4779,MATCH(T$44&amp;"|"&amp;$B54,'Data Annex'!$K$1:$K$4779,0),MATCH(T$45,'Data Annex'!$K$1:$BS$1,0)),"")</f>
        <v>2.1436213786808395E-2</v>
      </c>
      <c r="U54" s="194">
        <f>IFERROR(INDEX('Data Annex'!$K$1:$BS$4779,MATCH(U$44&amp;"|"&amp;$B54,'Data Annex'!$K$1:$K$4779,0),MATCH(U$45,'Data Annex'!$K$1:$BS$1,0)),"")</f>
        <v>2.1872580926981425E-2</v>
      </c>
      <c r="V54" s="194">
        <f>IFERROR(INDEX('Data Annex'!$K$1:$BS$4779,MATCH(V$44&amp;"|"&amp;$B54,'Data Annex'!$K$1:$K$4779,0),MATCH(V$45,'Data Annex'!$K$1:$BS$1,0)),"")</f>
        <v>3.1970521264553006E-2</v>
      </c>
      <c r="W54" s="485">
        <f>IFERROR(INDEX('Data Annex'!$K$1:$BS$4779,MATCH(W$44&amp;"|"&amp;$B54,'Data Annex'!$K$1:$K$4779,0),MATCH(W$45,'Data Annex'!$K$1:$BS$1,0)),"")</f>
        <v>5.3647874144086664E-3</v>
      </c>
      <c r="X54" s="194">
        <f>IFERROR(INDEX('Data Annex'!$K$1:$BS$4779,MATCH(X$44&amp;"|"&amp;$B54,'Data Annex'!$K$1:$K$4779,0),MATCH(X$45,'Data Annex'!$K$1:$BS$1,0)),"")</f>
        <v>1.6608597765134417E-2</v>
      </c>
      <c r="Y54" s="194">
        <f>IFERROR(INDEX('Data Annex'!$K$1:$BS$4779,MATCH(Y$44&amp;"|"&amp;$B54,'Data Annex'!$K$1:$K$4779,0),MATCH(Y$45,'Data Annex'!$K$1:$BS$1,0)),"")</f>
        <v>1.7820534960155589E-2</v>
      </c>
      <c r="Z54" s="417">
        <f>IFERROR(INDEX('Data Annex'!$K$1:$BS$4779,MATCH(Z$44&amp;"|"&amp;$B54,'Data Annex'!$K$1:$K$4779,0),MATCH(Z$45,'Data Annex'!$K$1:$BS$1,0)),"")</f>
        <v>4.3827011333911932E-3</v>
      </c>
      <c r="AA54" s="194">
        <f>IFERROR(INDEX('Data Annex'!$K$1:$BS$4779,MATCH(AA$44&amp;"|"&amp;$B54,'Data Annex'!$K$1:$K$4779,0),MATCH(AA$45,'Data Annex'!$K$1:$BS$1,0)),"")</f>
        <v>3.7169270156723151E-3</v>
      </c>
      <c r="AB54" s="194">
        <f>IFERROR(INDEX('Data Annex'!$K$1:$BS$4779,MATCH(AB$44&amp;"|"&amp;$B54,'Data Annex'!$K$1:$K$4779,0),MATCH(AB$45,'Data Annex'!$K$1:$BS$1,0)),"")</f>
        <v>5.049264748332811E-3</v>
      </c>
    </row>
    <row r="55" spans="1:28" ht="21" customHeight="1">
      <c r="A55" s="5">
        <v>4</v>
      </c>
      <c r="B55" s="5" t="s">
        <v>15</v>
      </c>
      <c r="C55"/>
      <c r="D55" s="204" t="s">
        <v>15</v>
      </c>
      <c r="E55" s="418">
        <f>IFERROR(INDEX('Data Annex'!$K$1:$BS$4779,MATCH(E$44&amp;"|"&amp;$B55,'Data Annex'!$K$1:$K$4779,0),MATCH(E$45,'Data Annex'!$K$1:$BS$1,0)),"")</f>
        <v>42.282820204699995</v>
      </c>
      <c r="F55" s="405">
        <f>IFERROR(INDEX('Data Annex'!$K$1:$BS$4779,MATCH(F$44&amp;"|"&amp;$B55,'Data Annex'!$K$1:$K$4779,0),MATCH(F$45,'Data Annex'!$K$1:$BS$1,0)),"")</f>
        <v>40.664356206759997</v>
      </c>
      <c r="G55" s="405">
        <f>IFERROR(INDEX('Data Annex'!$K$1:$BS$4779,MATCH(G$44&amp;"|"&amp;$B55,'Data Annex'!$K$1:$K$4779,0),MATCH(G$45,'Data Annex'!$K$1:$BS$1,0)),"")</f>
        <v>39.766157204439992</v>
      </c>
      <c r="H55" s="486">
        <f>IFERROR(INDEX('Data Annex'!$K$1:$BS$4779,MATCH(H$44&amp;"|"&amp;$B55,'Data Annex'!$K$1:$K$4779,0),MATCH(H$45,'Data Annex'!$K$1:$BS$1,0)),"")</f>
        <v>8.6782340973607125E-2</v>
      </c>
      <c r="I55" s="192">
        <f>IFERROR(INDEX('Data Annex'!$K$1:$BS$4779,MATCH(I$44&amp;"|"&amp;$B55,'Data Annex'!$K$1:$K$4779,0),MATCH(I$45,'Data Annex'!$K$1:$BS$1,0)),"")</f>
        <v>0.10911681666073864</v>
      </c>
      <c r="J55" s="192">
        <f>IFERROR(INDEX('Data Annex'!$K$1:$BS$4779,MATCH(J$44&amp;"|"&amp;$B55,'Data Annex'!$K$1:$K$4779,0),MATCH(J$45,'Data Annex'!$K$1:$BS$1,0)),"")</f>
        <v>0.11621038869866024</v>
      </c>
      <c r="K55" s="418">
        <f>IFERROR(INDEX('Data Annex'!$K$1:$BS$4779,MATCH(K$44&amp;"|"&amp;$B55,'Data Annex'!$K$1:$K$4779,0),MATCH(K$45,'Data Annex'!$K$1:$BS$1,0)),"")</f>
        <v>0.64592783460087511</v>
      </c>
      <c r="L55" s="192">
        <f>IFERROR(INDEX('Data Annex'!$K$1:$BS$4779,MATCH(L$44&amp;"|"&amp;$B55,'Data Annex'!$K$1:$K$4779,0),MATCH(L$45,'Data Annex'!$K$1:$BS$1,0)),"")</f>
        <v>0.67242477294364267</v>
      </c>
      <c r="M55" s="192">
        <f>IFERROR(INDEX('Data Annex'!$K$1:$BS$4779,MATCH(M$44&amp;"|"&amp;$B55,'Data Annex'!$K$1:$K$4779,0),MATCH(M$45,'Data Annex'!$K$1:$BS$1,0)),"")</f>
        <v>0.68779096203155909</v>
      </c>
      <c r="N55" s="486">
        <f>IFERROR(INDEX('Data Annex'!$K$1:$BS$4779,MATCH(N$44&amp;"|"&amp;$B55,'Data Annex'!$K$1:$K$4779,0),MATCH(N$45,'Data Annex'!$K$1:$BS$1,0)),"")</f>
        <v>1.2099946681019406E-5</v>
      </c>
      <c r="O55" s="192">
        <f>IFERROR(INDEX('Data Annex'!$K$1:$BS$4779,MATCH(O$44&amp;"|"&amp;$B55,'Data Annex'!$K$1:$K$4779,0),MATCH(O$45,'Data Annex'!$K$1:$BS$1,0)),"")</f>
        <v>9.3925538751430254E-3</v>
      </c>
      <c r="P55" s="192">
        <f>IFERROR(INDEX('Data Annex'!$K$1:$BS$4779,MATCH(P$44&amp;"|"&amp;$B55,'Data Annex'!$K$1:$K$4779,0),MATCH(P$45,'Data Annex'!$K$1:$BS$1,0)),"")</f>
        <v>1.0792356266249482E-2</v>
      </c>
      <c r="Q55" s="486">
        <f>IFERROR(INDEX('Data Annex'!$K$1:$BS$4779,MATCH(Q$44&amp;"|"&amp;$B55,'Data Annex'!$K$1:$K$4779,0),MATCH(Q$45,'Data Annex'!$K$1:$BS$1,0)),"")</f>
        <v>0.13939155333789349</v>
      </c>
      <c r="R55" s="192">
        <f>IFERROR(INDEX('Data Annex'!$K$1:$BS$4779,MATCH(R$44&amp;"|"&amp;$B55,'Data Annex'!$K$1:$K$4779,0),MATCH(R$45,'Data Annex'!$K$1:$BS$1,0)),"")</f>
        <v>0.13864985513782035</v>
      </c>
      <c r="S55" s="192">
        <f>IFERROR(INDEX('Data Annex'!$K$1:$BS$4779,MATCH(S$44&amp;"|"&amp;$B55,'Data Annex'!$K$1:$K$4779,0),MATCH(S$45,'Data Annex'!$K$1:$BS$1,0)),"")</f>
        <v>0.14313029653628442</v>
      </c>
      <c r="T55" s="418">
        <f>IFERROR(INDEX('Data Annex'!$K$1:$BS$4779,MATCH(T$44&amp;"|"&amp;$B55,'Data Annex'!$K$1:$K$4779,0),MATCH(T$45,'Data Annex'!$K$1:$BS$1,0)),"")</f>
        <v>0.11275299099562096</v>
      </c>
      <c r="U55" s="192">
        <f>IFERROR(INDEX('Data Annex'!$K$1:$BS$4779,MATCH(U$44&amp;"|"&amp;$B55,'Data Annex'!$K$1:$K$4779,0),MATCH(U$45,'Data Annex'!$K$1:$BS$1,0)),"")</f>
        <v>4.3202787154612544E-2</v>
      </c>
      <c r="V55" s="192">
        <f>IFERROR(INDEX('Data Annex'!$K$1:$BS$4779,MATCH(V$44&amp;"|"&amp;$B55,'Data Annex'!$K$1:$K$4779,0),MATCH(V$45,'Data Annex'!$K$1:$BS$1,0)),"")</f>
        <v>9.6083400361184276E-3</v>
      </c>
      <c r="W55" s="486">
        <f>IFERROR(INDEX('Data Annex'!$K$1:$BS$4779,MATCH(W$44&amp;"|"&amp;$B55,'Data Annex'!$K$1:$K$4779,0),MATCH(W$45,'Data Annex'!$K$1:$BS$1,0)),"")</f>
        <v>0</v>
      </c>
      <c r="X55" s="192">
        <f>IFERROR(INDEX('Data Annex'!$K$1:$BS$4779,MATCH(X$44&amp;"|"&amp;$B55,'Data Annex'!$K$1:$K$4779,0),MATCH(X$45,'Data Annex'!$K$1:$BS$1,0)),"")</f>
        <v>0</v>
      </c>
      <c r="Y55" s="192">
        <f>IFERROR(INDEX('Data Annex'!$K$1:$BS$4779,MATCH(Y$44&amp;"|"&amp;$B55,'Data Annex'!$K$1:$K$4779,0),MATCH(Y$45,'Data Annex'!$K$1:$BS$1,0)),"")</f>
        <v>0</v>
      </c>
      <c r="Z55" s="418">
        <f>IFERROR(INDEX('Data Annex'!$K$1:$BS$4779,MATCH(Z$44&amp;"|"&amp;$B55,'Data Annex'!$K$1:$K$4779,0),MATCH(Z$45,'Data Annex'!$K$1:$BS$1,0)),"")</f>
        <v>1.5133180145322334E-2</v>
      </c>
      <c r="AA55" s="192">
        <f>IFERROR(INDEX('Data Annex'!$K$1:$BS$4779,MATCH(AA$44&amp;"|"&amp;$B55,'Data Annex'!$K$1:$K$4779,0),MATCH(AA$45,'Data Annex'!$K$1:$BS$1,0)),"")</f>
        <v>2.7213214228042761E-2</v>
      </c>
      <c r="AB55" s="192">
        <f>IFERROR(INDEX('Data Annex'!$K$1:$BS$4779,MATCH(AB$44&amp;"|"&amp;$B55,'Data Annex'!$K$1:$K$4779,0),MATCH(AB$45,'Data Annex'!$K$1:$BS$1,0)),"")</f>
        <v>3.2467656431128422E-2</v>
      </c>
    </row>
    <row r="56" spans="1:28" s="382" customFormat="1" ht="21" customHeight="1">
      <c r="A56" s="5">
        <v>5</v>
      </c>
      <c r="B56" s="5" t="s">
        <v>91</v>
      </c>
      <c r="C56" s="7"/>
      <c r="D56" s="204" t="s">
        <v>91</v>
      </c>
      <c r="E56" s="417">
        <f>IFERROR(INDEX('Data Annex'!$K$1:$BS$4779,MATCH(E$44&amp;"|"&amp;$B56,'Data Annex'!$K$1:$K$4779,0),MATCH(E$45,'Data Annex'!$K$1:$BS$1,0)),"")</f>
        <v>132.76765066308676</v>
      </c>
      <c r="F56" s="404">
        <f>IFERROR(INDEX('Data Annex'!$K$1:$BS$4779,MATCH(F$44&amp;"|"&amp;$B56,'Data Annex'!$K$1:$K$4779,0),MATCH(F$45,'Data Annex'!$K$1:$BS$1,0)),"")</f>
        <v>138.45542389765396</v>
      </c>
      <c r="G56" s="404">
        <f>IFERROR(INDEX('Data Annex'!$K$1:$BS$4779,MATCH(G$44&amp;"|"&amp;$B56,'Data Annex'!$K$1:$K$4779,0),MATCH(G$45,'Data Annex'!$K$1:$BS$1,0)),"")</f>
        <v>133.21234476318557</v>
      </c>
      <c r="H56" s="485">
        <f>IFERROR(INDEX('Data Annex'!$K$1:$BS$4779,MATCH(H$44&amp;"|"&amp;$B56,'Data Annex'!$K$1:$K$4779,0),MATCH(H$45,'Data Annex'!$K$1:$BS$1,0)),"")</f>
        <v>0.1064334906387672</v>
      </c>
      <c r="I56" s="194">
        <f>IFERROR(INDEX('Data Annex'!$K$1:$BS$4779,MATCH(I$44&amp;"|"&amp;$B56,'Data Annex'!$K$1:$K$4779,0),MATCH(I$45,'Data Annex'!$K$1:$BS$1,0)),"")</f>
        <v>9.9330522324600018E-2</v>
      </c>
      <c r="J56" s="194">
        <f>IFERROR(INDEX('Data Annex'!$K$1:$BS$4779,MATCH(J$44&amp;"|"&amp;$B56,'Data Annex'!$K$1:$K$4779,0),MATCH(J$45,'Data Annex'!$K$1:$BS$1,0)),"")</f>
        <v>0.10506320005365694</v>
      </c>
      <c r="K56" s="417">
        <f>IFERROR(INDEX('Data Annex'!$K$1:$BS$4779,MATCH(K$44&amp;"|"&amp;$B56,'Data Annex'!$K$1:$K$4779,0),MATCH(K$45,'Data Annex'!$K$1:$BS$1,0)),"")</f>
        <v>0.65073313458219295</v>
      </c>
      <c r="L56" s="194">
        <f>IFERROR(INDEX('Data Annex'!$K$1:$BS$4779,MATCH(L$44&amp;"|"&amp;$B56,'Data Annex'!$K$1:$K$4779,0),MATCH(L$45,'Data Annex'!$K$1:$BS$1,0)),"")</f>
        <v>0.62608812443731665</v>
      </c>
      <c r="M56" s="194">
        <f>IFERROR(INDEX('Data Annex'!$K$1:$BS$4779,MATCH(M$44&amp;"|"&amp;$B56,'Data Annex'!$K$1:$K$4779,0),MATCH(M$45,'Data Annex'!$K$1:$BS$1,0)),"")</f>
        <v>0.6423633332187102</v>
      </c>
      <c r="N56" s="485">
        <f>IFERROR(INDEX('Data Annex'!$K$1:$BS$4779,MATCH(N$44&amp;"|"&amp;$B56,'Data Annex'!$K$1:$K$4779,0),MATCH(N$45,'Data Annex'!$K$1:$BS$1,0)),"")</f>
        <v>5.8407104249719136E-2</v>
      </c>
      <c r="O56" s="194">
        <f>IFERROR(INDEX('Data Annex'!$K$1:$BS$4779,MATCH(O$44&amp;"|"&amp;$B56,'Data Annex'!$K$1:$K$4779,0),MATCH(O$45,'Data Annex'!$K$1:$BS$1,0)),"")</f>
        <v>3.9927873892538317E-2</v>
      </c>
      <c r="P56" s="194">
        <f>IFERROR(INDEX('Data Annex'!$K$1:$BS$4779,MATCH(P$44&amp;"|"&amp;$B56,'Data Annex'!$K$1:$K$4779,0),MATCH(P$45,'Data Annex'!$K$1:$BS$1,0)),"")</f>
        <v>4.9211340636055277E-2</v>
      </c>
      <c r="Q56" s="485">
        <f>IFERROR(INDEX('Data Annex'!$K$1:$BS$4779,MATCH(Q$44&amp;"|"&amp;$B56,'Data Annex'!$K$1:$K$4779,0),MATCH(Q$45,'Data Annex'!$K$1:$BS$1,0)),"")</f>
        <v>0.11850633377817292</v>
      </c>
      <c r="R56" s="194">
        <f>IFERROR(INDEX('Data Annex'!$K$1:$BS$4779,MATCH(R$44&amp;"|"&amp;$B56,'Data Annex'!$K$1:$K$4779,0),MATCH(R$45,'Data Annex'!$K$1:$BS$1,0)),"")</f>
        <v>0.16418459658871645</v>
      </c>
      <c r="S56" s="194">
        <f>IFERROR(INDEX('Data Annex'!$K$1:$BS$4779,MATCH(S$44&amp;"|"&amp;$B56,'Data Annex'!$K$1:$K$4779,0),MATCH(S$45,'Data Annex'!$K$1:$BS$1,0)),"")</f>
        <v>0.12262206899736872</v>
      </c>
      <c r="T56" s="417">
        <f>IFERROR(INDEX('Data Annex'!$K$1:$BS$4779,MATCH(T$44&amp;"|"&amp;$B56,'Data Annex'!$K$1:$K$4779,0),MATCH(T$45,'Data Annex'!$K$1:$BS$1,0)),"")</f>
        <v>5.4056158700050608E-2</v>
      </c>
      <c r="U56" s="194">
        <f>IFERROR(INDEX('Data Annex'!$K$1:$BS$4779,MATCH(U$44&amp;"|"&amp;$B56,'Data Annex'!$K$1:$K$4779,0),MATCH(U$45,'Data Annex'!$K$1:$BS$1,0)),"")</f>
        <v>5.0554518436927411E-2</v>
      </c>
      <c r="V56" s="194">
        <f>IFERROR(INDEX('Data Annex'!$K$1:$BS$4779,MATCH(V$44&amp;"|"&amp;$B56,'Data Annex'!$K$1:$K$4779,0),MATCH(V$45,'Data Annex'!$K$1:$BS$1,0)),"")</f>
        <v>5.9018324809948217E-2</v>
      </c>
      <c r="W56" s="485">
        <f>IFERROR(INDEX('Data Annex'!$K$1:$BS$4779,MATCH(W$44&amp;"|"&amp;$B56,'Data Annex'!$K$1:$K$4779,0),MATCH(W$45,'Data Annex'!$K$1:$BS$1,0)),"")</f>
        <v>9.0338927995407686E-3</v>
      </c>
      <c r="X56" s="194">
        <f>IFERROR(INDEX('Data Annex'!$K$1:$BS$4779,MATCH(X$44&amp;"|"&amp;$B56,'Data Annex'!$K$1:$K$4779,0),MATCH(X$45,'Data Annex'!$K$1:$BS$1,0)),"")</f>
        <v>1.7320732387134927E-2</v>
      </c>
      <c r="Y56" s="194">
        <f>IFERROR(INDEX('Data Annex'!$K$1:$BS$4779,MATCH(Y$44&amp;"|"&amp;$B56,'Data Annex'!$K$1:$K$4779,0),MATCH(Y$45,'Data Annex'!$K$1:$BS$1,0)),"")</f>
        <v>1.8366273923023355E-2</v>
      </c>
      <c r="Z56" s="417">
        <f>IFERROR(INDEX('Data Annex'!$K$1:$BS$4779,MATCH(Z$44&amp;"|"&amp;$B56,'Data Annex'!$K$1:$K$4779,0),MATCH(Z$45,'Data Annex'!$K$1:$BS$1,0)),"")</f>
        <v>2.829885251556486E-3</v>
      </c>
      <c r="AA56" s="194">
        <f>IFERROR(INDEX('Data Annex'!$K$1:$BS$4779,MATCH(AA$44&amp;"|"&amp;$B56,'Data Annex'!$K$1:$K$4779,0),MATCH(AA$45,'Data Annex'!$K$1:$BS$1,0)),"")</f>
        <v>2.5936319327662925E-3</v>
      </c>
      <c r="AB56" s="194">
        <f>IFERROR(INDEX('Data Annex'!$K$1:$BS$4779,MATCH(AB$44&amp;"|"&amp;$B56,'Data Annex'!$K$1:$K$4779,0),MATCH(AB$45,'Data Annex'!$K$1:$BS$1,0)),"")</f>
        <v>3.3554583612372822E-3</v>
      </c>
    </row>
    <row r="57" spans="1:28" ht="21" customHeight="1">
      <c r="A57" s="5">
        <v>6</v>
      </c>
      <c r="B57" s="5" t="s">
        <v>16</v>
      </c>
      <c r="C57"/>
      <c r="D57" s="204" t="s">
        <v>16</v>
      </c>
      <c r="E57" s="418">
        <f>IFERROR(INDEX('Data Annex'!$K$1:$BS$4779,MATCH(E$44&amp;"|"&amp;$B57,'Data Annex'!$K$1:$K$4779,0),MATCH(E$45,'Data Annex'!$K$1:$BS$1,0)),"")</f>
        <v>2275.9972164673604</v>
      </c>
      <c r="F57" s="405">
        <f>IFERROR(INDEX('Data Annex'!$K$1:$BS$4779,MATCH(F$44&amp;"|"&amp;$B57,'Data Annex'!$K$1:$K$4779,0),MATCH(F$45,'Data Annex'!$K$1:$BS$1,0)),"")</f>
        <v>2314.8757960449411</v>
      </c>
      <c r="G57" s="405">
        <f>IFERROR(INDEX('Data Annex'!$K$1:$BS$4779,MATCH(G$44&amp;"|"&amp;$B57,'Data Annex'!$K$1:$K$4779,0),MATCH(G$45,'Data Annex'!$K$1:$BS$1,0)),"")</f>
        <v>2350.7568640045079</v>
      </c>
      <c r="H57" s="486">
        <f>IFERROR(INDEX('Data Annex'!$K$1:$BS$4779,MATCH(H$44&amp;"|"&amp;$B57,'Data Annex'!$K$1:$K$4779,0),MATCH(H$45,'Data Annex'!$K$1:$BS$1,0)),"")</f>
        <v>0.13652909279320125</v>
      </c>
      <c r="I57" s="192">
        <f>IFERROR(INDEX('Data Annex'!$K$1:$BS$4779,MATCH(I$44&amp;"|"&amp;$B57,'Data Annex'!$K$1:$K$4779,0),MATCH(I$45,'Data Annex'!$K$1:$BS$1,0)),"")</f>
        <v>0.14242953699355154</v>
      </c>
      <c r="J57" s="192">
        <f>IFERROR(INDEX('Data Annex'!$K$1:$BS$4779,MATCH(J$44&amp;"|"&amp;$B57,'Data Annex'!$K$1:$K$4779,0),MATCH(J$45,'Data Annex'!$K$1:$BS$1,0)),"")</f>
        <v>0.14150640657553157</v>
      </c>
      <c r="K57" s="418">
        <f>IFERROR(INDEX('Data Annex'!$K$1:$BS$4779,MATCH(K$44&amp;"|"&amp;$B57,'Data Annex'!$K$1:$K$4779,0),MATCH(K$45,'Data Annex'!$K$1:$BS$1,0)),"")</f>
        <v>0.31632701055882195</v>
      </c>
      <c r="L57" s="192">
        <f>IFERROR(INDEX('Data Annex'!$K$1:$BS$4779,MATCH(L$44&amp;"|"&amp;$B57,'Data Annex'!$K$1:$K$4779,0),MATCH(L$45,'Data Annex'!$K$1:$BS$1,0)),"")</f>
        <v>0.328089217053607</v>
      </c>
      <c r="M57" s="192">
        <f>IFERROR(INDEX('Data Annex'!$K$1:$BS$4779,MATCH(M$44&amp;"|"&amp;$B57,'Data Annex'!$K$1:$K$4779,0),MATCH(M$45,'Data Annex'!$K$1:$BS$1,0)),"")</f>
        <v>0.33954273516172812</v>
      </c>
      <c r="N57" s="486">
        <f>IFERROR(INDEX('Data Annex'!$K$1:$BS$4779,MATCH(N$44&amp;"|"&amp;$B57,'Data Annex'!$K$1:$K$4779,0),MATCH(N$45,'Data Annex'!$K$1:$BS$1,0)),"")</f>
        <v>5.2075801014324193E-2</v>
      </c>
      <c r="O57" s="192">
        <f>IFERROR(INDEX('Data Annex'!$K$1:$BS$4779,MATCH(O$44&amp;"|"&amp;$B57,'Data Annex'!$K$1:$K$4779,0),MATCH(O$45,'Data Annex'!$K$1:$BS$1,0)),"")</f>
        <v>3.9348789007741497E-2</v>
      </c>
      <c r="P57" s="192">
        <f>IFERROR(INDEX('Data Annex'!$K$1:$BS$4779,MATCH(P$44&amp;"|"&amp;$B57,'Data Annex'!$K$1:$K$4779,0),MATCH(P$45,'Data Annex'!$K$1:$BS$1,0)),"")</f>
        <v>4.2363663070663402E-2</v>
      </c>
      <c r="Q57" s="486">
        <f>IFERROR(INDEX('Data Annex'!$K$1:$BS$4779,MATCH(Q$44&amp;"|"&amp;$B57,'Data Annex'!$K$1:$K$4779,0),MATCH(Q$45,'Data Annex'!$K$1:$BS$1,0)),"")</f>
        <v>0.14454924438948588</v>
      </c>
      <c r="R57" s="192">
        <f>IFERROR(INDEX('Data Annex'!$K$1:$BS$4779,MATCH(R$44&amp;"|"&amp;$B57,'Data Annex'!$K$1:$K$4779,0),MATCH(R$45,'Data Annex'!$K$1:$BS$1,0)),"")</f>
        <v>0.15421021628203599</v>
      </c>
      <c r="S57" s="192">
        <f>IFERROR(INDEX('Data Annex'!$K$1:$BS$4779,MATCH(S$44&amp;"|"&amp;$B57,'Data Annex'!$K$1:$K$4779,0),MATCH(S$45,'Data Annex'!$K$1:$BS$1,0)),"")</f>
        <v>0.14993315046697392</v>
      </c>
      <c r="T57" s="418">
        <f>IFERROR(INDEX('Data Annex'!$K$1:$BS$4779,MATCH(T$44&amp;"|"&amp;$B57,'Data Annex'!$K$1:$K$4779,0),MATCH(T$45,'Data Annex'!$K$1:$BS$1,0)),"")</f>
        <v>0.1372275378035811</v>
      </c>
      <c r="U57" s="192">
        <f>IFERROR(INDEX('Data Annex'!$K$1:$BS$4779,MATCH(U$44&amp;"|"&amp;$B57,'Data Annex'!$K$1:$K$4779,0),MATCH(U$45,'Data Annex'!$K$1:$BS$1,0)),"")</f>
        <v>0.10938289292203744</v>
      </c>
      <c r="V57" s="192">
        <f>IFERROR(INDEX('Data Annex'!$K$1:$BS$4779,MATCH(V$44&amp;"|"&amp;$B57,'Data Annex'!$K$1:$K$4779,0),MATCH(V$45,'Data Annex'!$K$1:$BS$1,0)),"")</f>
        <v>0.10641276170174044</v>
      </c>
      <c r="W57" s="486">
        <f>IFERROR(INDEX('Data Annex'!$K$1:$BS$4779,MATCH(W$44&amp;"|"&amp;$B57,'Data Annex'!$K$1:$K$4779,0),MATCH(W$45,'Data Annex'!$K$1:$BS$1,0)),"")</f>
        <v>0.1841801088248482</v>
      </c>
      <c r="X57" s="192">
        <f>IFERROR(INDEX('Data Annex'!$K$1:$BS$4779,MATCH(X$44&amp;"|"&amp;$B57,'Data Annex'!$K$1:$K$4779,0),MATCH(X$45,'Data Annex'!$K$1:$BS$1,0)),"")</f>
        <v>0.19863836414199271</v>
      </c>
      <c r="Y57" s="192">
        <f>IFERROR(INDEX('Data Annex'!$K$1:$BS$4779,MATCH(Y$44&amp;"|"&amp;$B57,'Data Annex'!$K$1:$K$4779,0),MATCH(Y$45,'Data Annex'!$K$1:$BS$1,0)),"")</f>
        <v>0.19025849001712916</v>
      </c>
      <c r="Z57" s="418">
        <f>IFERROR(INDEX('Data Annex'!$K$1:$BS$4779,MATCH(Z$44&amp;"|"&amp;$B57,'Data Annex'!$K$1:$K$4779,0),MATCH(Z$45,'Data Annex'!$K$1:$BS$1,0)),"")</f>
        <v>2.9111204615737359E-2</v>
      </c>
      <c r="AA57" s="192">
        <f>IFERROR(INDEX('Data Annex'!$K$1:$BS$4779,MATCH(AA$44&amp;"|"&amp;$B57,'Data Annex'!$K$1:$K$4779,0),MATCH(AA$45,'Data Annex'!$K$1:$BS$1,0)),"")</f>
        <v>2.7900983599033712E-2</v>
      </c>
      <c r="AB57" s="192">
        <f>IFERROR(INDEX('Data Annex'!$K$1:$BS$4779,MATCH(AB$44&amp;"|"&amp;$B57,'Data Annex'!$K$1:$K$4779,0),MATCH(AB$45,'Data Annex'!$K$1:$BS$1,0)),"")</f>
        <v>2.9982793006233601E-2</v>
      </c>
    </row>
    <row r="58" spans="1:28" s="383" customFormat="1" ht="21" customHeight="1">
      <c r="A58" s="5">
        <v>7</v>
      </c>
      <c r="B58" s="5" t="s">
        <v>17</v>
      </c>
      <c r="C58" s="10"/>
      <c r="D58" s="204" t="s">
        <v>17</v>
      </c>
      <c r="E58" s="417">
        <f>IFERROR(INDEX('Data Annex'!$K$1:$BS$4779,MATCH(E$44&amp;"|"&amp;$B58,'Data Annex'!$K$1:$K$4779,0),MATCH(E$45,'Data Annex'!$K$1:$BS$1,0)),"")</f>
        <v>428.96248320360274</v>
      </c>
      <c r="F58" s="404">
        <f>IFERROR(INDEX('Data Annex'!$K$1:$BS$4779,MATCH(F$44&amp;"|"&amp;$B58,'Data Annex'!$K$1:$K$4779,0),MATCH(F$45,'Data Annex'!$K$1:$BS$1,0)),"")</f>
        <v>234.15732320930121</v>
      </c>
      <c r="G58" s="404">
        <f>IFERROR(INDEX('Data Annex'!$K$1:$BS$4779,MATCH(G$44&amp;"|"&amp;$B58,'Data Annex'!$K$1:$K$4779,0),MATCH(G$45,'Data Annex'!$K$1:$BS$1,0)),"")</f>
        <v>237.30055318543253</v>
      </c>
      <c r="H58" s="485">
        <f>IFERROR(INDEX('Data Annex'!$K$1:$BS$4779,MATCH(H$44&amp;"|"&amp;$B58,'Data Annex'!$K$1:$K$4779,0),MATCH(H$45,'Data Annex'!$K$1:$BS$1,0)),"")</f>
        <v>0.19823167735535061</v>
      </c>
      <c r="I58" s="194">
        <f>IFERROR(INDEX('Data Annex'!$K$1:$BS$4779,MATCH(I$44&amp;"|"&amp;$B58,'Data Annex'!$K$1:$K$4779,0),MATCH(I$45,'Data Annex'!$K$1:$BS$1,0)),"")</f>
        <v>0.19264118540055147</v>
      </c>
      <c r="J58" s="194">
        <f>IFERROR(INDEX('Data Annex'!$K$1:$BS$4779,MATCH(J$44&amp;"|"&amp;$B58,'Data Annex'!$K$1:$K$4779,0),MATCH(J$45,'Data Annex'!$K$1:$BS$1,0)),"")</f>
        <v>0.19227775717594228</v>
      </c>
      <c r="K58" s="417">
        <f>IFERROR(INDEX('Data Annex'!$K$1:$BS$4779,MATCH(K$44&amp;"|"&amp;$B58,'Data Annex'!$K$1:$K$4779,0),MATCH(K$45,'Data Annex'!$K$1:$BS$1,0)),"")</f>
        <v>0.43028492639864335</v>
      </c>
      <c r="L58" s="194">
        <f>IFERROR(INDEX('Data Annex'!$K$1:$BS$4779,MATCH(L$44&amp;"|"&amp;$B58,'Data Annex'!$K$1:$K$4779,0),MATCH(L$45,'Data Annex'!$K$1:$BS$1,0)),"")</f>
        <v>0.39499572791163479</v>
      </c>
      <c r="M58" s="194">
        <f>IFERROR(INDEX('Data Annex'!$K$1:$BS$4779,MATCH(M$44&amp;"|"&amp;$B58,'Data Annex'!$K$1:$K$4779,0),MATCH(M$45,'Data Annex'!$K$1:$BS$1,0)),"")</f>
        <v>0.3958876515689837</v>
      </c>
      <c r="N58" s="485">
        <f>IFERROR(INDEX('Data Annex'!$K$1:$BS$4779,MATCH(N$44&amp;"|"&amp;$B58,'Data Annex'!$K$1:$K$4779,0),MATCH(N$45,'Data Annex'!$K$1:$BS$1,0)),"")</f>
        <v>4.8825395453921144E-2</v>
      </c>
      <c r="O58" s="194">
        <f>IFERROR(INDEX('Data Annex'!$K$1:$BS$4779,MATCH(O$44&amp;"|"&amp;$B58,'Data Annex'!$K$1:$K$4779,0),MATCH(O$45,'Data Annex'!$K$1:$BS$1,0)),"")</f>
        <v>8.3318072720512906E-2</v>
      </c>
      <c r="P58" s="194">
        <f>IFERROR(INDEX('Data Annex'!$K$1:$BS$4779,MATCH(P$44&amp;"|"&amp;$B58,'Data Annex'!$K$1:$K$4779,0),MATCH(P$45,'Data Annex'!$K$1:$BS$1,0)),"")</f>
        <v>8.6180045931053662E-2</v>
      </c>
      <c r="Q58" s="485">
        <f>IFERROR(INDEX('Data Annex'!$K$1:$BS$4779,MATCH(Q$44&amp;"|"&amp;$B58,'Data Annex'!$K$1:$K$4779,0),MATCH(Q$45,'Data Annex'!$K$1:$BS$1,0)),"")</f>
        <v>0.15719659064697047</v>
      </c>
      <c r="R58" s="194">
        <f>IFERROR(INDEX('Data Annex'!$K$1:$BS$4779,MATCH(R$44&amp;"|"&amp;$B58,'Data Annex'!$K$1:$K$4779,0),MATCH(R$45,'Data Annex'!$K$1:$BS$1,0)),"")</f>
        <v>0.12703459252713967</v>
      </c>
      <c r="S58" s="194">
        <f>IFERROR(INDEX('Data Annex'!$K$1:$BS$4779,MATCH(S$44&amp;"|"&amp;$B58,'Data Annex'!$K$1:$K$4779,0),MATCH(S$45,'Data Annex'!$K$1:$BS$1,0)),"")</f>
        <v>0.11761893902760494</v>
      </c>
      <c r="T58" s="417">
        <f>IFERROR(INDEX('Data Annex'!$K$1:$BS$4779,MATCH(T$44&amp;"|"&amp;$B58,'Data Annex'!$K$1:$K$4779,0),MATCH(T$45,'Data Annex'!$K$1:$BS$1,0)),"")</f>
        <v>7.9202922365168821E-2</v>
      </c>
      <c r="U58" s="194">
        <f>IFERROR(INDEX('Data Annex'!$K$1:$BS$4779,MATCH(U$44&amp;"|"&amp;$B58,'Data Annex'!$K$1:$K$4779,0),MATCH(U$45,'Data Annex'!$K$1:$BS$1,0)),"")</f>
        <v>0.1588879565108666</v>
      </c>
      <c r="V58" s="194">
        <f>IFERROR(INDEX('Data Annex'!$K$1:$BS$4779,MATCH(V$44&amp;"|"&amp;$B58,'Data Annex'!$K$1:$K$4779,0),MATCH(V$45,'Data Annex'!$K$1:$BS$1,0)),"")</f>
        <v>0.16098119223510668</v>
      </c>
      <c r="W58" s="485">
        <f>IFERROR(INDEX('Data Annex'!$K$1:$BS$4779,MATCH(W$44&amp;"|"&amp;$B58,'Data Annex'!$K$1:$K$4779,0),MATCH(W$45,'Data Annex'!$K$1:$BS$1,0)),"")</f>
        <v>8.1563977828639223E-2</v>
      </c>
      <c r="X58" s="194">
        <f>IFERROR(INDEX('Data Annex'!$K$1:$BS$4779,MATCH(X$44&amp;"|"&amp;$B58,'Data Annex'!$K$1:$K$4779,0),MATCH(X$45,'Data Annex'!$K$1:$BS$1,0)),"")</f>
        <v>3.9802093233511415E-2</v>
      </c>
      <c r="Y58" s="194">
        <f>IFERROR(INDEX('Data Annex'!$K$1:$BS$4779,MATCH(Y$44&amp;"|"&amp;$B58,'Data Annex'!$K$1:$K$4779,0),MATCH(Y$45,'Data Annex'!$K$1:$BS$1,0)),"")</f>
        <v>4.5717963279940745E-2</v>
      </c>
      <c r="Z58" s="417">
        <f>IFERROR(INDEX('Data Annex'!$K$1:$BS$4779,MATCH(Z$44&amp;"|"&amp;$B58,'Data Annex'!$K$1:$K$4779,0),MATCH(Z$45,'Data Annex'!$K$1:$BS$1,0)),"")</f>
        <v>4.6945099513064307E-3</v>
      </c>
      <c r="AA58" s="194">
        <f>IFERROR(INDEX('Data Annex'!$K$1:$BS$4779,MATCH(AA$44&amp;"|"&amp;$B58,'Data Annex'!$K$1:$K$4779,0),MATCH(AA$45,'Data Annex'!$K$1:$BS$1,0)),"")</f>
        <v>3.3203716957832361E-3</v>
      </c>
      <c r="AB58" s="194">
        <f>IFERROR(INDEX('Data Annex'!$K$1:$BS$4779,MATCH(AB$44&amp;"|"&amp;$B58,'Data Annex'!$K$1:$K$4779,0),MATCH(AB$45,'Data Annex'!$K$1:$BS$1,0)),"")</f>
        <v>1.3364507813680075E-3</v>
      </c>
    </row>
    <row r="59" spans="1:28" s="383" customFormat="1" ht="21" customHeight="1">
      <c r="A59" s="5">
        <v>8</v>
      </c>
      <c r="B59" s="5" t="s">
        <v>97</v>
      </c>
      <c r="C59" s="10"/>
      <c r="D59" s="204" t="s">
        <v>97</v>
      </c>
      <c r="E59" s="418">
        <f>IFERROR(INDEX('Data Annex'!$K$1:$BS$4779,MATCH(E$44&amp;"|"&amp;$B59,'Data Annex'!$K$1:$K$4779,0),MATCH(E$45,'Data Annex'!$K$1:$BS$1,0)),"")</f>
        <v>31.867461015648914</v>
      </c>
      <c r="F59" s="405">
        <f>IFERROR(INDEX('Data Annex'!$K$1:$BS$4779,MATCH(F$44&amp;"|"&amp;$B59,'Data Annex'!$K$1:$K$4779,0),MATCH(F$45,'Data Annex'!$K$1:$BS$1,0)),"")</f>
        <v>33.021319346267425</v>
      </c>
      <c r="G59" s="405">
        <f>IFERROR(INDEX('Data Annex'!$K$1:$BS$4779,MATCH(G$44&amp;"|"&amp;$B59,'Data Annex'!$K$1:$K$4779,0),MATCH(G$45,'Data Annex'!$K$1:$BS$1,0)),"")</f>
        <v>34.058688108492227</v>
      </c>
      <c r="H59" s="486">
        <f>IFERROR(INDEX('Data Annex'!$K$1:$BS$4779,MATCH(H$44&amp;"|"&amp;$B59,'Data Annex'!$K$1:$K$4779,0),MATCH(H$45,'Data Annex'!$K$1:$BS$1,0)),"")</f>
        <v>0.13725201085404004</v>
      </c>
      <c r="I59" s="192">
        <f>IFERROR(INDEX('Data Annex'!$K$1:$BS$4779,MATCH(I$44&amp;"|"&amp;$B59,'Data Annex'!$K$1:$K$4779,0),MATCH(I$45,'Data Annex'!$K$1:$BS$1,0)),"")</f>
        <v>0.14067572711134305</v>
      </c>
      <c r="J59" s="192">
        <f>IFERROR(INDEX('Data Annex'!$K$1:$BS$4779,MATCH(J$44&amp;"|"&amp;$B59,'Data Annex'!$K$1:$K$4779,0),MATCH(J$45,'Data Annex'!$K$1:$BS$1,0)),"")</f>
        <v>0.1348293130820922</v>
      </c>
      <c r="K59" s="418">
        <f>IFERROR(INDEX('Data Annex'!$K$1:$BS$4779,MATCH(K$44&amp;"|"&amp;$B59,'Data Annex'!$K$1:$K$4779,0),MATCH(K$45,'Data Annex'!$K$1:$BS$1,0)),"")</f>
        <v>0.58296621627432399</v>
      </c>
      <c r="L59" s="192">
        <f>IFERROR(INDEX('Data Annex'!$K$1:$BS$4779,MATCH(L$44&amp;"|"&amp;$B59,'Data Annex'!$K$1:$K$4779,0),MATCH(L$45,'Data Annex'!$K$1:$BS$1,0)),"")</f>
        <v>0.57051866250655725</v>
      </c>
      <c r="M59" s="192">
        <f>IFERROR(INDEX('Data Annex'!$K$1:$BS$4779,MATCH(M$44&amp;"|"&amp;$B59,'Data Annex'!$K$1:$K$4779,0),MATCH(M$45,'Data Annex'!$K$1:$BS$1,0)),"")</f>
        <v>0.5699755091534966</v>
      </c>
      <c r="N59" s="486">
        <f>IFERROR(INDEX('Data Annex'!$K$1:$BS$4779,MATCH(N$44&amp;"|"&amp;$B59,'Data Annex'!$K$1:$K$4779,0),MATCH(N$45,'Data Annex'!$K$1:$BS$1,0)),"")</f>
        <v>9.1135368333072717E-2</v>
      </c>
      <c r="O59" s="192">
        <f>IFERROR(INDEX('Data Annex'!$K$1:$BS$4779,MATCH(O$44&amp;"|"&amp;$B59,'Data Annex'!$K$1:$K$4779,0),MATCH(O$45,'Data Annex'!$K$1:$BS$1,0)),"")</f>
        <v>8.0462444884423792E-2</v>
      </c>
      <c r="P59" s="192">
        <f>IFERROR(INDEX('Data Annex'!$K$1:$BS$4779,MATCH(P$44&amp;"|"&amp;$B59,'Data Annex'!$K$1:$K$4779,0),MATCH(P$45,'Data Annex'!$K$1:$BS$1,0)),"")</f>
        <v>7.2337614495864636E-2</v>
      </c>
      <c r="Q59" s="486">
        <f>IFERROR(INDEX('Data Annex'!$K$1:$BS$4779,MATCH(Q$44&amp;"|"&amp;$B59,'Data Annex'!$K$1:$K$4779,0),MATCH(Q$45,'Data Annex'!$K$1:$BS$1,0)),"")</f>
        <v>9.4448353227355814E-2</v>
      </c>
      <c r="R59" s="192">
        <f>IFERROR(INDEX('Data Annex'!$K$1:$BS$4779,MATCH(R$44&amp;"|"&amp;$B59,'Data Annex'!$K$1:$K$4779,0),MATCH(R$45,'Data Annex'!$K$1:$BS$1,0)),"")</f>
        <v>0.1006600146617619</v>
      </c>
      <c r="S59" s="192">
        <f>IFERROR(INDEX('Data Annex'!$K$1:$BS$4779,MATCH(S$44&amp;"|"&amp;$B59,'Data Annex'!$K$1:$K$4779,0),MATCH(S$45,'Data Annex'!$K$1:$BS$1,0)),"")</f>
        <v>0.10944858005093087</v>
      </c>
      <c r="T59" s="418">
        <f>IFERROR(INDEX('Data Annex'!$K$1:$BS$4779,MATCH(T$44&amp;"|"&amp;$B59,'Data Annex'!$K$1:$K$4779,0),MATCH(T$45,'Data Annex'!$K$1:$BS$1,0)),"")</f>
        <v>4.4343163976762301E-2</v>
      </c>
      <c r="U59" s="192">
        <f>IFERROR(INDEX('Data Annex'!$K$1:$BS$4779,MATCH(U$44&amp;"|"&amp;$B59,'Data Annex'!$K$1:$K$4779,0),MATCH(U$45,'Data Annex'!$K$1:$BS$1,0)),"")</f>
        <v>5.0169681509326547E-2</v>
      </c>
      <c r="V59" s="192">
        <f>IFERROR(INDEX('Data Annex'!$K$1:$BS$4779,MATCH(V$44&amp;"|"&amp;$B59,'Data Annex'!$K$1:$K$4779,0),MATCH(V$45,'Data Annex'!$K$1:$BS$1,0)),"")</f>
        <v>5.4784769143963456E-2</v>
      </c>
      <c r="W59" s="486">
        <f>IFERROR(INDEX('Data Annex'!$K$1:$BS$4779,MATCH(W$44&amp;"|"&amp;$B59,'Data Annex'!$K$1:$K$4779,0),MATCH(W$45,'Data Annex'!$K$1:$BS$1,0)),"")</f>
        <v>4.7660486090942894E-2</v>
      </c>
      <c r="X59" s="192">
        <f>IFERROR(INDEX('Data Annex'!$K$1:$BS$4779,MATCH(X$44&amp;"|"&amp;$B59,'Data Annex'!$K$1:$K$4779,0),MATCH(X$45,'Data Annex'!$K$1:$BS$1,0)),"")</f>
        <v>5.571820651308932E-2</v>
      </c>
      <c r="Y59" s="192">
        <f>IFERROR(INDEX('Data Annex'!$K$1:$BS$4779,MATCH(Y$44&amp;"|"&amp;$B59,'Data Annex'!$K$1:$K$4779,0),MATCH(Y$45,'Data Annex'!$K$1:$BS$1,0)),"")</f>
        <v>5.5752172726422182E-2</v>
      </c>
      <c r="Z59" s="418">
        <f>IFERROR(INDEX('Data Annex'!$K$1:$BS$4779,MATCH(Z$44&amp;"|"&amp;$B59,'Data Annex'!$K$1:$K$4779,0),MATCH(Z$45,'Data Annex'!$K$1:$BS$1,0)),"")</f>
        <v>2.1944012435022673E-3</v>
      </c>
      <c r="AA59" s="192">
        <f>IFERROR(INDEX('Data Annex'!$K$1:$BS$4779,MATCH(AA$44&amp;"|"&amp;$B59,'Data Annex'!$K$1:$K$4779,0),MATCH(AA$45,'Data Annex'!$K$1:$BS$1,0)),"")</f>
        <v>1.7952628134981212E-3</v>
      </c>
      <c r="AB59" s="192">
        <f>IFERROR(INDEX('Data Annex'!$K$1:$BS$4779,MATCH(AB$44&amp;"|"&amp;$B59,'Data Annex'!$K$1:$K$4779,0),MATCH(AB$45,'Data Annex'!$K$1:$BS$1,0)),"")</f>
        <v>2.8720413472299883E-3</v>
      </c>
    </row>
    <row r="60" spans="1:28" s="383" customFormat="1" ht="21" customHeight="1">
      <c r="A60" s="5">
        <v>9</v>
      </c>
      <c r="B60" s="5" t="s">
        <v>18</v>
      </c>
      <c r="C60" s="10"/>
      <c r="D60" s="204" t="s">
        <v>18</v>
      </c>
      <c r="E60" s="417">
        <f>IFERROR(INDEX('Data Annex'!$K$1:$BS$4779,MATCH(E$44&amp;"|"&amp;$B60,'Data Annex'!$K$1:$K$4779,0),MATCH(E$45,'Data Annex'!$K$1:$BS$1,0)),"")</f>
        <v>2488.799062018993</v>
      </c>
      <c r="F60" s="404">
        <f>IFERROR(INDEX('Data Annex'!$K$1:$BS$4779,MATCH(F$44&amp;"|"&amp;$B60,'Data Annex'!$K$1:$K$4779,0),MATCH(F$45,'Data Annex'!$K$1:$BS$1,0)),"")</f>
        <v>2497.4623335177935</v>
      </c>
      <c r="G60" s="404">
        <f>IFERROR(INDEX('Data Annex'!$K$1:$BS$4779,MATCH(G$44&amp;"|"&amp;$B60,'Data Annex'!$K$1:$K$4779,0),MATCH(G$45,'Data Annex'!$K$1:$BS$1,0)),"")</f>
        <v>2513.4197053640642</v>
      </c>
      <c r="H60" s="485">
        <f>IFERROR(INDEX('Data Annex'!$K$1:$BS$4779,MATCH(H$44&amp;"|"&amp;$B60,'Data Annex'!$K$1:$K$4779,0),MATCH(H$45,'Data Annex'!$K$1:$BS$1,0)),"")</f>
        <v>0.10778258740319104</v>
      </c>
      <c r="I60" s="194">
        <f>IFERROR(INDEX('Data Annex'!$K$1:$BS$4779,MATCH(I$44&amp;"|"&amp;$B60,'Data Annex'!$K$1:$K$4779,0),MATCH(I$45,'Data Annex'!$K$1:$BS$1,0)),"")</f>
        <v>0.11279750847138972</v>
      </c>
      <c r="J60" s="194">
        <f>IFERROR(INDEX('Data Annex'!$K$1:$BS$4779,MATCH(J$44&amp;"|"&amp;$B60,'Data Annex'!$K$1:$K$4779,0),MATCH(J$45,'Data Annex'!$K$1:$BS$1,0)),"")</f>
        <v>0.11227392124338229</v>
      </c>
      <c r="K60" s="417">
        <f>IFERROR(INDEX('Data Annex'!$K$1:$BS$4779,MATCH(K$44&amp;"|"&amp;$B60,'Data Annex'!$K$1:$K$4779,0),MATCH(K$45,'Data Annex'!$K$1:$BS$1,0)),"")</f>
        <v>0.58083364256656667</v>
      </c>
      <c r="L60" s="194">
        <f>IFERROR(INDEX('Data Annex'!$K$1:$BS$4779,MATCH(L$44&amp;"|"&amp;$B60,'Data Annex'!$K$1:$K$4779,0),MATCH(L$45,'Data Annex'!$K$1:$BS$1,0)),"")</f>
        <v>0.57658327954863009</v>
      </c>
      <c r="M60" s="194">
        <f>IFERROR(INDEX('Data Annex'!$K$1:$BS$4779,MATCH(M$44&amp;"|"&amp;$B60,'Data Annex'!$K$1:$K$4779,0),MATCH(M$45,'Data Annex'!$K$1:$BS$1,0)),"")</f>
        <v>0.58027206808337395</v>
      </c>
      <c r="N60" s="485">
        <f>IFERROR(INDEX('Data Annex'!$K$1:$BS$4779,MATCH(N$44&amp;"|"&amp;$B60,'Data Annex'!$K$1:$K$4779,0),MATCH(N$45,'Data Annex'!$K$1:$BS$1,0)),"")</f>
        <v>1.902353183890642E-2</v>
      </c>
      <c r="O60" s="194">
        <f>IFERROR(INDEX('Data Annex'!$K$1:$BS$4779,MATCH(O$44&amp;"|"&amp;$B60,'Data Annex'!$K$1:$K$4779,0),MATCH(O$45,'Data Annex'!$K$1:$BS$1,0)),"")</f>
        <v>2.4479812515684499E-2</v>
      </c>
      <c r="P60" s="194">
        <f>IFERROR(INDEX('Data Annex'!$K$1:$BS$4779,MATCH(P$44&amp;"|"&amp;$B60,'Data Annex'!$K$1:$K$4779,0),MATCH(P$45,'Data Annex'!$K$1:$BS$1,0)),"")</f>
        <v>2.69285823572704E-2</v>
      </c>
      <c r="Q60" s="485">
        <f>IFERROR(INDEX('Data Annex'!$K$1:$BS$4779,MATCH(Q$44&amp;"|"&amp;$B60,'Data Annex'!$K$1:$K$4779,0),MATCH(Q$45,'Data Annex'!$K$1:$BS$1,0)),"")</f>
        <v>0.10960735355178836</v>
      </c>
      <c r="R60" s="194">
        <f>IFERROR(INDEX('Data Annex'!$K$1:$BS$4779,MATCH(R$44&amp;"|"&amp;$B60,'Data Annex'!$K$1:$K$4779,0),MATCH(R$45,'Data Annex'!$K$1:$BS$1,0)),"")</f>
        <v>0.1034377548089057</v>
      </c>
      <c r="S60" s="194">
        <f>IFERROR(INDEX('Data Annex'!$K$1:$BS$4779,MATCH(S$44&amp;"|"&amp;$B60,'Data Annex'!$K$1:$K$4779,0),MATCH(S$45,'Data Annex'!$K$1:$BS$1,0)),"")</f>
        <v>0.10195810081910604</v>
      </c>
      <c r="T60" s="417">
        <f>IFERROR(INDEX('Data Annex'!$K$1:$BS$4779,MATCH(T$44&amp;"|"&amp;$B60,'Data Annex'!$K$1:$K$4779,0),MATCH(T$45,'Data Annex'!$K$1:$BS$1,0)),"")</f>
        <v>7.3152575953064874E-2</v>
      </c>
      <c r="U60" s="194">
        <f>IFERROR(INDEX('Data Annex'!$K$1:$BS$4779,MATCH(U$44&amp;"|"&amp;$B60,'Data Annex'!$K$1:$K$4779,0),MATCH(U$45,'Data Annex'!$K$1:$BS$1,0)),"")</f>
        <v>5.7903844769137014E-2</v>
      </c>
      <c r="V60" s="194">
        <f>IFERROR(INDEX('Data Annex'!$K$1:$BS$4779,MATCH(V$44&amp;"|"&amp;$B60,'Data Annex'!$K$1:$K$4779,0),MATCH(V$45,'Data Annex'!$K$1:$BS$1,0)),"")</f>
        <v>5.4472463237242405E-2</v>
      </c>
      <c r="W60" s="485">
        <f>IFERROR(INDEX('Data Annex'!$K$1:$BS$4779,MATCH(W$44&amp;"|"&amp;$B60,'Data Annex'!$K$1:$K$4779,0),MATCH(W$45,'Data Annex'!$K$1:$BS$1,0)),"")</f>
        <v>9.4751324192866263E-2</v>
      </c>
      <c r="X60" s="194">
        <f>IFERROR(INDEX('Data Annex'!$K$1:$BS$4779,MATCH(X$44&amp;"|"&amp;$B60,'Data Annex'!$K$1:$K$4779,0),MATCH(X$45,'Data Annex'!$K$1:$BS$1,0)),"")</f>
        <v>0.10654546728857768</v>
      </c>
      <c r="Y60" s="194">
        <f>IFERROR(INDEX('Data Annex'!$K$1:$BS$4779,MATCH(Y$44&amp;"|"&amp;$B60,'Data Annex'!$K$1:$K$4779,0),MATCH(Y$45,'Data Annex'!$K$1:$BS$1,0)),"")</f>
        <v>0.1055638605432629</v>
      </c>
      <c r="Z60" s="417">
        <f>IFERROR(INDEX('Data Annex'!$K$1:$BS$4779,MATCH(Z$44&amp;"|"&amp;$B60,'Data Annex'!$K$1:$K$4779,0),MATCH(Z$45,'Data Annex'!$K$1:$BS$1,0)),"")</f>
        <v>1.4848984493616012E-2</v>
      </c>
      <c r="AA60" s="194">
        <f>IFERROR(INDEX('Data Annex'!$K$1:$BS$4779,MATCH(AA$44&amp;"|"&amp;$B60,'Data Annex'!$K$1:$K$4779,0),MATCH(AA$45,'Data Annex'!$K$1:$BS$1,0)),"")</f>
        <v>1.825233259767536E-2</v>
      </c>
      <c r="AB60" s="194">
        <f>IFERROR(INDEX('Data Annex'!$K$1:$BS$4779,MATCH(AB$44&amp;"|"&amp;$B60,'Data Annex'!$K$1:$K$4779,0),MATCH(AB$45,'Data Annex'!$K$1:$BS$1,0)),"")</f>
        <v>1.8531003716362095E-2</v>
      </c>
    </row>
    <row r="61" spans="1:28" s="383" customFormat="1" ht="21" customHeight="1">
      <c r="A61" s="5">
        <v>10</v>
      </c>
      <c r="B61" s="5" t="s">
        <v>19</v>
      </c>
      <c r="C61" s="10"/>
      <c r="D61" s="204" t="s">
        <v>19</v>
      </c>
      <c r="E61" s="418">
        <f>IFERROR(INDEX('Data Annex'!$K$1:$BS$4779,MATCH(E$44&amp;"|"&amp;$B61,'Data Annex'!$K$1:$K$4779,0),MATCH(E$45,'Data Annex'!$K$1:$BS$1,0)),"")</f>
        <v>451.44518294592001</v>
      </c>
      <c r="F61" s="405">
        <f>IFERROR(INDEX('Data Annex'!$K$1:$BS$4779,MATCH(F$44&amp;"|"&amp;$B61,'Data Annex'!$K$1:$K$4779,0),MATCH(F$45,'Data Annex'!$K$1:$BS$1,0)),"")</f>
        <v>451.65608593525002</v>
      </c>
      <c r="G61" s="405">
        <f>IFERROR(INDEX('Data Annex'!$K$1:$BS$4779,MATCH(G$44&amp;"|"&amp;$B61,'Data Annex'!$K$1:$K$4779,0),MATCH(G$45,'Data Annex'!$K$1:$BS$1,0)),"")</f>
        <v>458.60929804349001</v>
      </c>
      <c r="H61" s="486">
        <f>IFERROR(INDEX('Data Annex'!$K$1:$BS$4779,MATCH(H$44&amp;"|"&amp;$B61,'Data Annex'!$K$1:$K$4779,0),MATCH(H$45,'Data Annex'!$K$1:$BS$1,0)),"")</f>
        <v>0.10767862171151632</v>
      </c>
      <c r="I61" s="192">
        <f>IFERROR(INDEX('Data Annex'!$K$1:$BS$4779,MATCH(I$44&amp;"|"&amp;$B61,'Data Annex'!$K$1:$K$4779,0),MATCH(I$45,'Data Annex'!$K$1:$BS$1,0)),"")</f>
        <v>0.10620763367799928</v>
      </c>
      <c r="J61" s="192">
        <f>IFERROR(INDEX('Data Annex'!$K$1:$BS$4779,MATCH(J$44&amp;"|"&amp;$B61,'Data Annex'!$K$1:$K$4779,0),MATCH(J$45,'Data Annex'!$K$1:$BS$1,0)),"")</f>
        <v>0.10734027039292993</v>
      </c>
      <c r="K61" s="418">
        <f>IFERROR(INDEX('Data Annex'!$K$1:$BS$4779,MATCH(K$44&amp;"|"&amp;$B61,'Data Annex'!$K$1:$K$4779,0),MATCH(K$45,'Data Annex'!$K$1:$BS$1,0)),"")</f>
        <v>0.3385863221159916</v>
      </c>
      <c r="L61" s="192">
        <f>IFERROR(INDEX('Data Annex'!$K$1:$BS$4779,MATCH(L$44&amp;"|"&amp;$B61,'Data Annex'!$K$1:$K$4779,0),MATCH(L$45,'Data Annex'!$K$1:$BS$1,0)),"")</f>
        <v>0.33210000542608314</v>
      </c>
      <c r="M61" s="192">
        <f>IFERROR(INDEX('Data Annex'!$K$1:$BS$4779,MATCH(M$44&amp;"|"&amp;$B61,'Data Annex'!$K$1:$K$4779,0),MATCH(M$45,'Data Annex'!$K$1:$BS$1,0)),"")</f>
        <v>0.33116054130881978</v>
      </c>
      <c r="N61" s="486">
        <f>IFERROR(INDEX('Data Annex'!$K$1:$BS$4779,MATCH(N$44&amp;"|"&amp;$B61,'Data Annex'!$K$1:$K$4779,0),MATCH(N$45,'Data Annex'!$K$1:$BS$1,0)),"")</f>
        <v>3.9856832029915482E-2</v>
      </c>
      <c r="O61" s="192">
        <f>IFERROR(INDEX('Data Annex'!$K$1:$BS$4779,MATCH(O$44&amp;"|"&amp;$B61,'Data Annex'!$K$1:$K$4779,0),MATCH(O$45,'Data Annex'!$K$1:$BS$1,0)),"")</f>
        <v>2.7762732075014347E-2</v>
      </c>
      <c r="P61" s="192">
        <f>IFERROR(INDEX('Data Annex'!$K$1:$BS$4779,MATCH(P$44&amp;"|"&amp;$B61,'Data Annex'!$K$1:$K$4779,0),MATCH(P$45,'Data Annex'!$K$1:$BS$1,0)),"")</f>
        <v>3.2755966615106533E-2</v>
      </c>
      <c r="Q61" s="486">
        <f>IFERROR(INDEX('Data Annex'!$K$1:$BS$4779,MATCH(Q$44&amp;"|"&amp;$B61,'Data Annex'!$K$1:$K$4779,0),MATCH(Q$45,'Data Annex'!$K$1:$BS$1,0)),"")</f>
        <v>9.4907088195628347E-2</v>
      </c>
      <c r="R61" s="192">
        <f>IFERROR(INDEX('Data Annex'!$K$1:$BS$4779,MATCH(R$44&amp;"|"&amp;$B61,'Data Annex'!$K$1:$K$4779,0),MATCH(R$45,'Data Annex'!$K$1:$BS$1,0)),"")</f>
        <v>0.1052095993610774</v>
      </c>
      <c r="S61" s="192">
        <f>IFERROR(INDEX('Data Annex'!$K$1:$BS$4779,MATCH(S$44&amp;"|"&amp;$B61,'Data Annex'!$K$1:$K$4779,0),MATCH(S$45,'Data Annex'!$K$1:$BS$1,0)),"")</f>
        <v>9.65857871796343E-2</v>
      </c>
      <c r="T61" s="418">
        <f>IFERROR(INDEX('Data Annex'!$K$1:$BS$4779,MATCH(T$44&amp;"|"&amp;$B61,'Data Annex'!$K$1:$K$4779,0),MATCH(T$45,'Data Annex'!$K$1:$BS$1,0)),"")</f>
        <v>1.9676667862428193E-2</v>
      </c>
      <c r="U61" s="192">
        <f>IFERROR(INDEX('Data Annex'!$K$1:$BS$4779,MATCH(U$44&amp;"|"&amp;$B61,'Data Annex'!$K$1:$K$4779,0),MATCH(U$45,'Data Annex'!$K$1:$BS$1,0)),"")</f>
        <v>9.0054971057405529E-3</v>
      </c>
      <c r="V61" s="192">
        <f>IFERROR(INDEX('Data Annex'!$K$1:$BS$4779,MATCH(V$44&amp;"|"&amp;$B61,'Data Annex'!$K$1:$K$4779,0),MATCH(V$45,'Data Annex'!$K$1:$BS$1,0)),"")</f>
        <v>9.8983537727129131E-3</v>
      </c>
      <c r="W61" s="486">
        <f>IFERROR(INDEX('Data Annex'!$K$1:$BS$4779,MATCH(W$44&amp;"|"&amp;$B61,'Data Annex'!$K$1:$K$4779,0),MATCH(W$45,'Data Annex'!$K$1:$BS$1,0)),"")</f>
        <v>0.39069919869090514</v>
      </c>
      <c r="X61" s="192">
        <f>IFERROR(INDEX('Data Annex'!$K$1:$BS$4779,MATCH(X$44&amp;"|"&amp;$B61,'Data Annex'!$K$1:$K$4779,0),MATCH(X$45,'Data Annex'!$K$1:$BS$1,0)),"")</f>
        <v>0.41150075931283847</v>
      </c>
      <c r="Y61" s="192">
        <f>IFERROR(INDEX('Data Annex'!$K$1:$BS$4779,MATCH(Y$44&amp;"|"&amp;$B61,'Data Annex'!$K$1:$K$4779,0),MATCH(Y$45,'Data Annex'!$K$1:$BS$1,0)),"")</f>
        <v>0.41363098612614951</v>
      </c>
      <c r="Z61" s="418">
        <f>IFERROR(INDEX('Data Annex'!$K$1:$BS$4779,MATCH(Z$44&amp;"|"&amp;$B61,'Data Annex'!$K$1:$K$4779,0),MATCH(Z$45,'Data Annex'!$K$1:$BS$1,0)),"")</f>
        <v>8.5952693936150217E-3</v>
      </c>
      <c r="AA61" s="192">
        <f>IFERROR(INDEX('Data Annex'!$K$1:$BS$4779,MATCH(AA$44&amp;"|"&amp;$B61,'Data Annex'!$K$1:$K$4779,0),MATCH(AA$45,'Data Annex'!$K$1:$BS$1,0)),"")</f>
        <v>8.2137730412467896E-3</v>
      </c>
      <c r="AB61" s="192">
        <f>IFERROR(INDEX('Data Annex'!$K$1:$BS$4779,MATCH(AB$44&amp;"|"&amp;$B61,'Data Annex'!$K$1:$K$4779,0),MATCH(AB$45,'Data Annex'!$K$1:$BS$1,0)),"")</f>
        <v>8.6280946046470349E-3</v>
      </c>
    </row>
    <row r="62" spans="1:28" ht="21" customHeight="1">
      <c r="A62" s="5">
        <v>11</v>
      </c>
      <c r="B62" s="5" t="s">
        <v>20</v>
      </c>
      <c r="C62"/>
      <c r="D62" s="204" t="s">
        <v>20</v>
      </c>
      <c r="E62" s="417">
        <f>IFERROR(INDEX('Data Annex'!$K$1:$BS$4779,MATCH(E$44&amp;"|"&amp;$B62,'Data Annex'!$K$1:$K$4779,0),MATCH(E$45,'Data Annex'!$K$1:$BS$1,0)),"")</f>
        <v>4764.2745563159997</v>
      </c>
      <c r="F62" s="404">
        <f>IFERROR(INDEX('Data Annex'!$K$1:$BS$4779,MATCH(F$44&amp;"|"&amp;$B62,'Data Annex'!$K$1:$K$4779,0),MATCH(F$45,'Data Annex'!$K$1:$BS$1,0)),"")</f>
        <v>4820.7778090282991</v>
      </c>
      <c r="G62" s="404">
        <f>IFERROR(INDEX('Data Annex'!$K$1:$BS$4779,MATCH(G$44&amp;"|"&amp;$B62,'Data Annex'!$K$1:$K$4779,0),MATCH(G$45,'Data Annex'!$K$1:$BS$1,0)),"")</f>
        <v>4848.7077979780634</v>
      </c>
      <c r="H62" s="485">
        <f>IFERROR(INDEX('Data Annex'!$K$1:$BS$4779,MATCH(H$44&amp;"|"&amp;$B62,'Data Annex'!$K$1:$K$4779,0),MATCH(H$45,'Data Annex'!$K$1:$BS$1,0)),"")</f>
        <v>0.12366622939274312</v>
      </c>
      <c r="I62" s="194">
        <f>IFERROR(INDEX('Data Annex'!$K$1:$BS$4779,MATCH(I$44&amp;"|"&amp;$B62,'Data Annex'!$K$1:$K$4779,0),MATCH(I$45,'Data Annex'!$K$1:$BS$1,0)),"")</f>
        <v>0.12984311448383634</v>
      </c>
      <c r="J62" s="194">
        <f>IFERROR(INDEX('Data Annex'!$K$1:$BS$4779,MATCH(J$44&amp;"|"&amp;$B62,'Data Annex'!$K$1:$K$4779,0),MATCH(J$45,'Data Annex'!$K$1:$BS$1,0)),"")</f>
        <v>0.12861068865326092</v>
      </c>
      <c r="K62" s="417">
        <f>IFERROR(INDEX('Data Annex'!$K$1:$BS$4779,MATCH(K$44&amp;"|"&amp;$B62,'Data Annex'!$K$1:$K$4779,0),MATCH(K$45,'Data Annex'!$K$1:$BS$1,0)),"")</f>
        <v>0.44452003601419093</v>
      </c>
      <c r="L62" s="194">
        <f>IFERROR(INDEX('Data Annex'!$K$1:$BS$4779,MATCH(L$44&amp;"|"&amp;$B62,'Data Annex'!$K$1:$K$4779,0),MATCH(L$45,'Data Annex'!$K$1:$BS$1,0)),"")</f>
        <v>0.4366193113352313</v>
      </c>
      <c r="M62" s="194">
        <f>IFERROR(INDEX('Data Annex'!$K$1:$BS$4779,MATCH(M$44&amp;"|"&amp;$B62,'Data Annex'!$K$1:$K$4779,0),MATCH(M$45,'Data Annex'!$K$1:$BS$1,0)),"")</f>
        <v>0.43205182204149278</v>
      </c>
      <c r="N62" s="485">
        <f>IFERROR(INDEX('Data Annex'!$K$1:$BS$4779,MATCH(N$44&amp;"|"&amp;$B62,'Data Annex'!$K$1:$K$4779,0),MATCH(N$45,'Data Annex'!$K$1:$BS$1,0)),"")</f>
        <v>5.1684739467876856E-2</v>
      </c>
      <c r="O62" s="194">
        <f>IFERROR(INDEX('Data Annex'!$K$1:$BS$4779,MATCH(O$44&amp;"|"&amp;$B62,'Data Annex'!$K$1:$K$4779,0),MATCH(O$45,'Data Annex'!$K$1:$BS$1,0)),"")</f>
        <v>4.3994007684186841E-2</v>
      </c>
      <c r="P62" s="194">
        <f>IFERROR(INDEX('Data Annex'!$K$1:$BS$4779,MATCH(P$44&amp;"|"&amp;$B62,'Data Annex'!$K$1:$K$4779,0),MATCH(P$45,'Data Annex'!$K$1:$BS$1,0)),"")</f>
        <v>4.4379324420358864E-2</v>
      </c>
      <c r="Q62" s="485">
        <f>IFERROR(INDEX('Data Annex'!$K$1:$BS$4779,MATCH(Q$44&amp;"|"&amp;$B62,'Data Annex'!$K$1:$K$4779,0),MATCH(Q$45,'Data Annex'!$K$1:$BS$1,0)),"")</f>
        <v>0.12791550569865073</v>
      </c>
      <c r="R62" s="194">
        <f>IFERROR(INDEX('Data Annex'!$K$1:$BS$4779,MATCH(R$44&amp;"|"&amp;$B62,'Data Annex'!$K$1:$K$4779,0),MATCH(R$45,'Data Annex'!$K$1:$BS$1,0)),"")</f>
        <v>0.13570886765014883</v>
      </c>
      <c r="S62" s="194">
        <f>IFERROR(INDEX('Data Annex'!$K$1:$BS$4779,MATCH(S$44&amp;"|"&amp;$B62,'Data Annex'!$K$1:$K$4779,0),MATCH(S$45,'Data Annex'!$K$1:$BS$1,0)),"")</f>
        <v>0.13755552797950818</v>
      </c>
      <c r="T62" s="417">
        <f>IFERROR(INDEX('Data Annex'!$K$1:$BS$4779,MATCH(T$44&amp;"|"&amp;$B62,'Data Annex'!$K$1:$K$4779,0),MATCH(T$45,'Data Annex'!$K$1:$BS$1,0)),"")</f>
        <v>0.12055461061925583</v>
      </c>
      <c r="U62" s="194">
        <f>IFERROR(INDEX('Data Annex'!$K$1:$BS$4779,MATCH(U$44&amp;"|"&amp;$B62,'Data Annex'!$K$1:$K$4779,0),MATCH(U$45,'Data Annex'!$K$1:$BS$1,0)),"")</f>
        <v>0.1076082316138645</v>
      </c>
      <c r="V62" s="194">
        <f>IFERROR(INDEX('Data Annex'!$K$1:$BS$4779,MATCH(V$44&amp;"|"&amp;$B62,'Data Annex'!$K$1:$K$4779,0),MATCH(V$45,'Data Annex'!$K$1:$BS$1,0)),"")</f>
        <v>0.10769991846826107</v>
      </c>
      <c r="W62" s="485">
        <f>IFERROR(INDEX('Data Annex'!$K$1:$BS$4779,MATCH(W$44&amp;"|"&amp;$B62,'Data Annex'!$K$1:$K$4779,0),MATCH(W$45,'Data Annex'!$K$1:$BS$1,0)),"")</f>
        <v>0.10145398464543204</v>
      </c>
      <c r="X62" s="194">
        <f>IFERROR(INDEX('Data Annex'!$K$1:$BS$4779,MATCH(X$44&amp;"|"&amp;$B62,'Data Annex'!$K$1:$K$4779,0),MATCH(X$45,'Data Annex'!$K$1:$BS$1,0)),"")</f>
        <v>0.11680772025007501</v>
      </c>
      <c r="Y62" s="194">
        <f>IFERROR(INDEX('Data Annex'!$K$1:$BS$4779,MATCH(Y$44&amp;"|"&amp;$B62,'Data Annex'!$K$1:$K$4779,0),MATCH(Y$45,'Data Annex'!$K$1:$BS$1,0)),"")</f>
        <v>0.1200510038755964</v>
      </c>
      <c r="Z62" s="417">
        <f>IFERROR(INDEX('Data Annex'!$K$1:$BS$4779,MATCH(Z$44&amp;"|"&amp;$B62,'Data Annex'!$K$1:$K$4779,0),MATCH(Z$45,'Data Annex'!$K$1:$BS$1,0)),"")</f>
        <v>3.020489416185047E-2</v>
      </c>
      <c r="AA62" s="194">
        <f>IFERROR(INDEX('Data Annex'!$K$1:$BS$4779,MATCH(AA$44&amp;"|"&amp;$B62,'Data Annex'!$K$1:$K$4779,0),MATCH(AA$45,'Data Annex'!$K$1:$BS$1,0)),"")</f>
        <v>2.9418746982657357E-2</v>
      </c>
      <c r="AB62" s="194">
        <f>IFERROR(INDEX('Data Annex'!$K$1:$BS$4779,MATCH(AB$44&amp;"|"&amp;$B62,'Data Annex'!$K$1:$K$4779,0),MATCH(AB$45,'Data Annex'!$K$1:$BS$1,0)),"")</f>
        <v>2.9651714561521523E-2</v>
      </c>
    </row>
    <row r="63" spans="1:28" ht="21" customHeight="1">
      <c r="A63" s="5">
        <v>13</v>
      </c>
      <c r="B63" s="5" t="s">
        <v>22</v>
      </c>
      <c r="C63"/>
      <c r="D63" s="204" t="s">
        <v>22</v>
      </c>
      <c r="E63" s="418">
        <f>IFERROR(INDEX('Data Annex'!$K$1:$BS$4779,MATCH(E$44&amp;"|"&amp;$B63,'Data Annex'!$K$1:$K$4779,0),MATCH(E$45,'Data Annex'!$K$1:$BS$1,0)),"")</f>
        <v>233.40539621024735</v>
      </c>
      <c r="F63" s="405">
        <f>IFERROR(INDEX('Data Annex'!$K$1:$BS$4779,MATCH(F$44&amp;"|"&amp;$B63,'Data Annex'!$K$1:$K$4779,0),MATCH(F$45,'Data Annex'!$K$1:$BS$1,0)),"")</f>
        <v>237.40339111963476</v>
      </c>
      <c r="G63" s="405">
        <f>IFERROR(INDEX('Data Annex'!$K$1:$BS$4779,MATCH(G$44&amp;"|"&amp;$B63,'Data Annex'!$K$1:$K$4779,0),MATCH(G$45,'Data Annex'!$K$1:$BS$1,0)),"")</f>
        <v>233.9237599957643</v>
      </c>
      <c r="H63" s="486">
        <f>IFERROR(INDEX('Data Annex'!$K$1:$BS$4779,MATCH(H$44&amp;"|"&amp;$B63,'Data Annex'!$K$1:$K$4779,0),MATCH(H$45,'Data Annex'!$K$1:$BS$1,0)),"")</f>
        <v>0.12598003591070803</v>
      </c>
      <c r="I63" s="192">
        <f>IFERROR(INDEX('Data Annex'!$K$1:$BS$4779,MATCH(I$44&amp;"|"&amp;$B63,'Data Annex'!$K$1:$K$4779,0),MATCH(I$45,'Data Annex'!$K$1:$BS$1,0)),"")</f>
        <v>0.13957305803787873</v>
      </c>
      <c r="J63" s="192">
        <f>IFERROR(INDEX('Data Annex'!$K$1:$BS$4779,MATCH(J$44&amp;"|"&amp;$B63,'Data Annex'!$K$1:$K$4779,0),MATCH(J$45,'Data Annex'!$K$1:$BS$1,0)),"")</f>
        <v>0.14456322130365176</v>
      </c>
      <c r="K63" s="418">
        <f>IFERROR(INDEX('Data Annex'!$K$1:$BS$4779,MATCH(K$44&amp;"|"&amp;$B63,'Data Annex'!$K$1:$K$4779,0),MATCH(K$45,'Data Annex'!$K$1:$BS$1,0)),"")</f>
        <v>0.65231707219921531</v>
      </c>
      <c r="L63" s="192">
        <f>IFERROR(INDEX('Data Annex'!$K$1:$BS$4779,MATCH(L$44&amp;"|"&amp;$B63,'Data Annex'!$K$1:$K$4779,0),MATCH(L$45,'Data Annex'!$K$1:$BS$1,0)),"")</f>
        <v>0.66462047358784182</v>
      </c>
      <c r="M63" s="192">
        <f>IFERROR(INDEX('Data Annex'!$K$1:$BS$4779,MATCH(M$44&amp;"|"&amp;$B63,'Data Annex'!$K$1:$K$4779,0),MATCH(M$45,'Data Annex'!$K$1:$BS$1,0)),"")</f>
        <v>0.68024684150803805</v>
      </c>
      <c r="N63" s="486">
        <f>IFERROR(INDEX('Data Annex'!$K$1:$BS$4779,MATCH(N$44&amp;"|"&amp;$B63,'Data Annex'!$K$1:$K$4779,0),MATCH(N$45,'Data Annex'!$K$1:$BS$1,0)),"")</f>
        <v>7.6188627663867471E-3</v>
      </c>
      <c r="O63" s="192">
        <f>IFERROR(INDEX('Data Annex'!$K$1:$BS$4779,MATCH(O$44&amp;"|"&amp;$B63,'Data Annex'!$K$1:$K$4779,0),MATCH(O$45,'Data Annex'!$K$1:$BS$1,0)),"")</f>
        <v>5.5687891516628717E-3</v>
      </c>
      <c r="P63" s="192">
        <f>IFERROR(INDEX('Data Annex'!$K$1:$BS$4779,MATCH(P$44&amp;"|"&amp;$B63,'Data Annex'!$K$1:$K$4779,0),MATCH(P$45,'Data Annex'!$K$1:$BS$1,0)),"")</f>
        <v>5.6739307861631196E-3</v>
      </c>
      <c r="Q63" s="486">
        <f>IFERROR(INDEX('Data Annex'!$K$1:$BS$4779,MATCH(Q$44&amp;"|"&amp;$B63,'Data Annex'!$K$1:$K$4779,0),MATCH(Q$45,'Data Annex'!$K$1:$BS$1,0)),"")</f>
        <v>0.11575984586242788</v>
      </c>
      <c r="R63" s="192">
        <f>IFERROR(INDEX('Data Annex'!$K$1:$BS$4779,MATCH(R$44&amp;"|"&amp;$B63,'Data Annex'!$K$1:$K$4779,0),MATCH(R$45,'Data Annex'!$K$1:$BS$1,0)),"")</f>
        <v>0.10876882684149028</v>
      </c>
      <c r="S63" s="192">
        <f>IFERROR(INDEX('Data Annex'!$K$1:$BS$4779,MATCH(S$44&amp;"|"&amp;$B63,'Data Annex'!$K$1:$K$4779,0),MATCH(S$45,'Data Annex'!$K$1:$BS$1,0)),"")</f>
        <v>0.11074840840762522</v>
      </c>
      <c r="T63" s="418">
        <f>IFERROR(INDEX('Data Annex'!$K$1:$BS$4779,MATCH(T$44&amp;"|"&amp;$B63,'Data Annex'!$K$1:$K$4779,0),MATCH(T$45,'Data Annex'!$K$1:$BS$1,0)),"")</f>
        <v>7.4736465284812217E-2</v>
      </c>
      <c r="U63" s="192">
        <f>IFERROR(INDEX('Data Annex'!$K$1:$BS$4779,MATCH(U$44&amp;"|"&amp;$B63,'Data Annex'!$K$1:$K$4779,0),MATCH(U$45,'Data Annex'!$K$1:$BS$1,0)),"")</f>
        <v>5.4465020770676734E-2</v>
      </c>
      <c r="V63" s="192">
        <f>IFERROR(INDEX('Data Annex'!$K$1:$BS$4779,MATCH(V$44&amp;"|"&amp;$B63,'Data Annex'!$K$1:$K$4779,0),MATCH(V$45,'Data Annex'!$K$1:$BS$1,0)),"")</f>
        <v>3.1165555574098187E-2</v>
      </c>
      <c r="W63" s="486">
        <f>IFERROR(INDEX('Data Annex'!$K$1:$BS$4779,MATCH(W$44&amp;"|"&amp;$B63,'Data Annex'!$K$1:$K$4779,0),MATCH(W$45,'Data Annex'!$K$1:$BS$1,0)),"")</f>
        <v>1.261433329723328E-2</v>
      </c>
      <c r="X63" s="192">
        <f>IFERROR(INDEX('Data Annex'!$K$1:$BS$4779,MATCH(X$44&amp;"|"&amp;$B63,'Data Annex'!$K$1:$K$4779,0),MATCH(X$45,'Data Annex'!$K$1:$BS$1,0)),"")</f>
        <v>1.4148990918019822E-2</v>
      </c>
      <c r="Y63" s="192">
        <f>IFERROR(INDEX('Data Annex'!$K$1:$BS$4779,MATCH(Y$44&amp;"|"&amp;$B63,'Data Annex'!$K$1:$K$4779,0),MATCH(Y$45,'Data Annex'!$K$1:$BS$1,0)),"")</f>
        <v>1.4141524422895688E-2</v>
      </c>
      <c r="Z63" s="418">
        <f>IFERROR(INDEX('Data Annex'!$K$1:$BS$4779,MATCH(Z$44&amp;"|"&amp;$B63,'Data Annex'!$K$1:$K$4779,0),MATCH(Z$45,'Data Annex'!$K$1:$BS$1,0)),"")</f>
        <v>1.097338467921651E-2</v>
      </c>
      <c r="AA63" s="192">
        <f>IFERROR(INDEX('Data Annex'!$K$1:$BS$4779,MATCH(AA$44&amp;"|"&amp;$B63,'Data Annex'!$K$1:$K$4779,0),MATCH(AA$45,'Data Annex'!$K$1:$BS$1,0)),"")</f>
        <v>1.2854840692429918E-2</v>
      </c>
      <c r="AB63" s="192">
        <f>IFERROR(INDEX('Data Annex'!$K$1:$BS$4779,MATCH(AB$44&amp;"|"&amp;$B63,'Data Annex'!$K$1:$K$4779,0),MATCH(AB$45,'Data Annex'!$K$1:$BS$1,0)),"")</f>
        <v>1.346051799752788E-2</v>
      </c>
    </row>
    <row r="64" spans="1:28" ht="21" customHeight="1">
      <c r="A64" s="5">
        <v>14</v>
      </c>
      <c r="B64" s="5" t="s">
        <v>90</v>
      </c>
      <c r="C64"/>
      <c r="D64" s="204" t="s">
        <v>90</v>
      </c>
      <c r="E64" s="417">
        <f>IFERROR(INDEX('Data Annex'!$K$1:$BS$4779,MATCH(E$44&amp;"|"&amp;$B64,'Data Annex'!$K$1:$K$4779,0),MATCH(E$45,'Data Annex'!$K$1:$BS$1,0)),"")</f>
        <v>38.00764677623301</v>
      </c>
      <c r="F64" s="404">
        <f>IFERROR(INDEX('Data Annex'!$K$1:$BS$4779,MATCH(F$44&amp;"|"&amp;$B64,'Data Annex'!$K$1:$K$4779,0),MATCH(F$45,'Data Annex'!$K$1:$BS$1,0)),"")</f>
        <v>39.605341074920005</v>
      </c>
      <c r="G64" s="404">
        <f>IFERROR(INDEX('Data Annex'!$K$1:$BS$4779,MATCH(G$44&amp;"|"&amp;$B64,'Data Annex'!$K$1:$K$4779,0),MATCH(G$45,'Data Annex'!$K$1:$BS$1,0)),"")</f>
        <v>38.790541133370006</v>
      </c>
      <c r="H64" s="485">
        <f>IFERROR(INDEX('Data Annex'!$K$1:$BS$4779,MATCH(H$44&amp;"|"&amp;$B64,'Data Annex'!$K$1:$K$4779,0),MATCH(H$45,'Data Annex'!$K$1:$BS$1,0)),"")</f>
        <v>0.14238084309923224</v>
      </c>
      <c r="I64" s="194">
        <f>IFERROR(INDEX('Data Annex'!$K$1:$BS$4779,MATCH(I$44&amp;"|"&amp;$B64,'Data Annex'!$K$1:$K$4779,0),MATCH(I$45,'Data Annex'!$K$1:$BS$1,0)),"")</f>
        <v>0.13251186844022403</v>
      </c>
      <c r="J64" s="194">
        <f>IFERROR(INDEX('Data Annex'!$K$1:$BS$4779,MATCH(J$44&amp;"|"&amp;$B64,'Data Annex'!$K$1:$K$4779,0),MATCH(J$45,'Data Annex'!$K$1:$BS$1,0)),"")</f>
        <v>0.14106625503330808</v>
      </c>
      <c r="K64" s="417">
        <f>IFERROR(INDEX('Data Annex'!$K$1:$BS$4779,MATCH(K$44&amp;"|"&amp;$B64,'Data Annex'!$K$1:$K$4779,0),MATCH(K$45,'Data Annex'!$K$1:$BS$1,0)),"")</f>
        <v>0.65452183644716477</v>
      </c>
      <c r="L64" s="194">
        <f>IFERROR(INDEX('Data Annex'!$K$1:$BS$4779,MATCH(L$44&amp;"|"&amp;$B64,'Data Annex'!$K$1:$K$4779,0),MATCH(L$45,'Data Annex'!$K$1:$BS$1,0)),"")</f>
        <v>0.63744725105642819</v>
      </c>
      <c r="M64" s="194">
        <f>IFERROR(INDEX('Data Annex'!$K$1:$BS$4779,MATCH(M$44&amp;"|"&amp;$B64,'Data Annex'!$K$1:$K$4779,0),MATCH(M$45,'Data Annex'!$K$1:$BS$1,0)),"")</f>
        <v>0.63780605641916177</v>
      </c>
      <c r="N64" s="485">
        <f>IFERROR(INDEX('Data Annex'!$K$1:$BS$4779,MATCH(N$44&amp;"|"&amp;$B64,'Data Annex'!$K$1:$K$4779,0),MATCH(N$45,'Data Annex'!$K$1:$BS$1,0)),"")</f>
        <v>9.9680694684586481E-6</v>
      </c>
      <c r="O64" s="194">
        <f>IFERROR(INDEX('Data Annex'!$K$1:$BS$4779,MATCH(O$44&amp;"|"&amp;$B64,'Data Annex'!$K$1:$K$4779,0),MATCH(O$45,'Data Annex'!$K$1:$BS$1,0)),"")</f>
        <v>0</v>
      </c>
      <c r="P64" s="194">
        <f>IFERROR(INDEX('Data Annex'!$K$1:$BS$4779,MATCH(P$44&amp;"|"&amp;$B64,'Data Annex'!$K$1:$K$4779,0),MATCH(P$45,'Data Annex'!$K$1:$BS$1,0)),"")</f>
        <v>0</v>
      </c>
      <c r="Q64" s="485">
        <f>IFERROR(INDEX('Data Annex'!$K$1:$BS$4779,MATCH(Q$44&amp;"|"&amp;$B64,'Data Annex'!$K$1:$K$4779,0),MATCH(Q$45,'Data Annex'!$K$1:$BS$1,0)),"")</f>
        <v>0.1635680248435456</v>
      </c>
      <c r="R64" s="194">
        <f>IFERROR(INDEX('Data Annex'!$K$1:$BS$4779,MATCH(R$44&amp;"|"&amp;$B64,'Data Annex'!$K$1:$K$4779,0),MATCH(R$45,'Data Annex'!$K$1:$BS$1,0)),"")</f>
        <v>0.18182028581897633</v>
      </c>
      <c r="S64" s="194">
        <f>IFERROR(INDEX('Data Annex'!$K$1:$BS$4779,MATCH(S$44&amp;"|"&amp;$B64,'Data Annex'!$K$1:$K$4779,0),MATCH(S$45,'Data Annex'!$K$1:$BS$1,0)),"")</f>
        <v>0.18089236062019309</v>
      </c>
      <c r="T64" s="417">
        <f>IFERROR(INDEX('Data Annex'!$K$1:$BS$4779,MATCH(T$44&amp;"|"&amp;$B64,'Data Annex'!$K$1:$K$4779,0),MATCH(T$45,'Data Annex'!$K$1:$BS$1,0)),"")</f>
        <v>1.1581428264133818E-2</v>
      </c>
      <c r="U64" s="194">
        <f>IFERROR(INDEX('Data Annex'!$K$1:$BS$4779,MATCH(U$44&amp;"|"&amp;$B64,'Data Annex'!$K$1:$K$4779,0),MATCH(U$45,'Data Annex'!$K$1:$BS$1,0)),"")</f>
        <v>1.1110756604711017E-2</v>
      </c>
      <c r="V64" s="194">
        <f>IFERROR(INDEX('Data Annex'!$K$1:$BS$4779,MATCH(V$44&amp;"|"&amp;$B64,'Data Annex'!$K$1:$K$4779,0),MATCH(V$45,'Data Annex'!$K$1:$BS$1,0)),"")</f>
        <v>1.0968354633598704E-2</v>
      </c>
      <c r="W64" s="485">
        <f>IFERROR(INDEX('Data Annex'!$K$1:$BS$4779,MATCH(W$44&amp;"|"&amp;$B64,'Data Annex'!$K$1:$K$4779,0),MATCH(W$45,'Data Annex'!$K$1:$BS$1,0)),"")</f>
        <v>1.6686640681004963E-2</v>
      </c>
      <c r="X64" s="194">
        <f>IFERROR(INDEX('Data Annex'!$K$1:$BS$4779,MATCH(X$44&amp;"|"&amp;$B64,'Data Annex'!$K$1:$K$4779,0),MATCH(X$45,'Data Annex'!$K$1:$BS$1,0)),"")</f>
        <v>1.8005330358121158E-2</v>
      </c>
      <c r="Y64" s="194">
        <f>IFERROR(INDEX('Data Annex'!$K$1:$BS$4779,MATCH(Y$44&amp;"|"&amp;$B64,'Data Annex'!$K$1:$K$4779,0),MATCH(Y$45,'Data Annex'!$K$1:$BS$1,0)),"")</f>
        <v>1.770188940982027E-2</v>
      </c>
      <c r="Z64" s="417">
        <f>IFERROR(INDEX('Data Annex'!$K$1:$BS$4779,MATCH(Z$44&amp;"|"&amp;$B64,'Data Annex'!$K$1:$K$4779,0),MATCH(Z$45,'Data Annex'!$K$1:$BS$1,0)),"")</f>
        <v>1.1251258595449802E-2</v>
      </c>
      <c r="AA64" s="194">
        <f>IFERROR(INDEX('Data Annex'!$K$1:$BS$4779,MATCH(AA$44&amp;"|"&amp;$B64,'Data Annex'!$K$1:$K$4779,0),MATCH(AA$45,'Data Annex'!$K$1:$BS$1,0)),"")</f>
        <v>1.9104507721539127E-2</v>
      </c>
      <c r="AB64" s="194">
        <f>IFERROR(INDEX('Data Annex'!$K$1:$BS$4779,MATCH(AB$44&amp;"|"&amp;$B64,'Data Annex'!$K$1:$K$4779,0),MATCH(AB$45,'Data Annex'!$K$1:$BS$1,0)),"")</f>
        <v>1.1565083883918113E-2</v>
      </c>
    </row>
    <row r="65" spans="1:28" ht="21" customHeight="1">
      <c r="A65" s="5">
        <v>15</v>
      </c>
      <c r="B65" s="5" t="s">
        <v>23</v>
      </c>
      <c r="C65"/>
      <c r="D65" s="204" t="s">
        <v>23</v>
      </c>
      <c r="E65" s="418">
        <f>IFERROR(INDEX('Data Annex'!$K$1:$BS$4779,MATCH(E$44&amp;"|"&amp;$B65,'Data Annex'!$K$1:$K$4779,0),MATCH(E$45,'Data Annex'!$K$1:$BS$1,0)),"")</f>
        <v>96.90023302485568</v>
      </c>
      <c r="F65" s="405">
        <f>IFERROR(INDEX('Data Annex'!$K$1:$BS$4779,MATCH(F$44&amp;"|"&amp;$B65,'Data Annex'!$K$1:$K$4779,0),MATCH(F$45,'Data Annex'!$K$1:$BS$1,0)),"")</f>
        <v>107.15889076186356</v>
      </c>
      <c r="G65" s="405">
        <f>IFERROR(INDEX('Data Annex'!$K$1:$BS$4779,MATCH(G$44&amp;"|"&amp;$B65,'Data Annex'!$K$1:$K$4779,0),MATCH(G$45,'Data Annex'!$K$1:$BS$1,0)),"")</f>
        <v>111.35072415742772</v>
      </c>
      <c r="H65" s="486">
        <f>IFERROR(INDEX('Data Annex'!$K$1:$BS$4779,MATCH(H$44&amp;"|"&amp;$B65,'Data Annex'!$K$1:$K$4779,0),MATCH(H$45,'Data Annex'!$K$1:$BS$1,0)),"")</f>
        <v>0.13761308629709859</v>
      </c>
      <c r="I65" s="192">
        <f>IFERROR(INDEX('Data Annex'!$K$1:$BS$4779,MATCH(I$44&amp;"|"&amp;$B65,'Data Annex'!$K$1:$K$4779,0),MATCH(I$45,'Data Annex'!$K$1:$BS$1,0)),"")</f>
        <v>0.13530780426554767</v>
      </c>
      <c r="J65" s="192">
        <f>IFERROR(INDEX('Data Annex'!$K$1:$BS$4779,MATCH(J$44&amp;"|"&amp;$B65,'Data Annex'!$K$1:$K$4779,0),MATCH(J$45,'Data Annex'!$K$1:$BS$1,0)),"")</f>
        <v>0.13715944834205812</v>
      </c>
      <c r="K65" s="418">
        <f>IFERROR(INDEX('Data Annex'!$K$1:$BS$4779,MATCH(K$44&amp;"|"&amp;$B65,'Data Annex'!$K$1:$K$4779,0),MATCH(K$45,'Data Annex'!$K$1:$BS$1,0)),"")</f>
        <v>0.54450920360652166</v>
      </c>
      <c r="L65" s="192">
        <f>IFERROR(INDEX('Data Annex'!$K$1:$BS$4779,MATCH(L$44&amp;"|"&amp;$B65,'Data Annex'!$K$1:$K$4779,0),MATCH(L$45,'Data Annex'!$K$1:$BS$1,0)),"")</f>
        <v>0.54349482727884024</v>
      </c>
      <c r="M65" s="192">
        <f>IFERROR(INDEX('Data Annex'!$K$1:$BS$4779,MATCH(M$44&amp;"|"&amp;$B65,'Data Annex'!$K$1:$K$4779,0),MATCH(M$45,'Data Annex'!$K$1:$BS$1,0)),"")</f>
        <v>0.54064857159387414</v>
      </c>
      <c r="N65" s="486">
        <f>IFERROR(INDEX('Data Annex'!$K$1:$BS$4779,MATCH(N$44&amp;"|"&amp;$B65,'Data Annex'!$K$1:$K$4779,0),MATCH(N$45,'Data Annex'!$K$1:$BS$1,0)),"")</f>
        <v>6.5511666709492538E-4</v>
      </c>
      <c r="O65" s="192">
        <f>IFERROR(INDEX('Data Annex'!$K$1:$BS$4779,MATCH(O$44&amp;"|"&amp;$B65,'Data Annex'!$K$1:$K$4779,0),MATCH(O$45,'Data Annex'!$K$1:$BS$1,0)),"")</f>
        <v>3.5668013718357532E-3</v>
      </c>
      <c r="P65" s="192">
        <f>IFERROR(INDEX('Data Annex'!$K$1:$BS$4779,MATCH(P$44&amp;"|"&amp;$B65,'Data Annex'!$K$1:$K$4779,0),MATCH(P$45,'Data Annex'!$K$1:$BS$1,0)),"")</f>
        <v>1.0635803901340488E-2</v>
      </c>
      <c r="Q65" s="486">
        <f>IFERROR(INDEX('Data Annex'!$K$1:$BS$4779,MATCH(Q$44&amp;"|"&amp;$B65,'Data Annex'!$K$1:$K$4779,0),MATCH(Q$45,'Data Annex'!$K$1:$BS$1,0)),"")</f>
        <v>0.16831293598545424</v>
      </c>
      <c r="R65" s="192">
        <f>IFERROR(INDEX('Data Annex'!$K$1:$BS$4779,MATCH(R$44&amp;"|"&amp;$B65,'Data Annex'!$K$1:$K$4779,0),MATCH(R$45,'Data Annex'!$K$1:$BS$1,0)),"")</f>
        <v>0.15699135178683934</v>
      </c>
      <c r="S65" s="192">
        <f>IFERROR(INDEX('Data Annex'!$K$1:$BS$4779,MATCH(S$44&amp;"|"&amp;$B65,'Data Annex'!$K$1:$K$4779,0),MATCH(S$45,'Data Annex'!$K$1:$BS$1,0)),"")</f>
        <v>0.15250357028436093</v>
      </c>
      <c r="T65" s="418">
        <f>IFERROR(INDEX('Data Annex'!$K$1:$BS$4779,MATCH(T$44&amp;"|"&amp;$B65,'Data Annex'!$K$1:$K$4779,0),MATCH(T$45,'Data Annex'!$K$1:$BS$1,0)),"")</f>
        <v>0.12933835066103919</v>
      </c>
      <c r="U65" s="192">
        <f>IFERROR(INDEX('Data Annex'!$K$1:$BS$4779,MATCH(U$44&amp;"|"&amp;$B65,'Data Annex'!$K$1:$K$4779,0),MATCH(U$45,'Data Annex'!$K$1:$BS$1,0)),"")</f>
        <v>0.14812641886534514</v>
      </c>
      <c r="V65" s="192">
        <f>IFERROR(INDEX('Data Annex'!$K$1:$BS$4779,MATCH(V$44&amp;"|"&amp;$B65,'Data Annex'!$K$1:$K$4779,0),MATCH(V$45,'Data Annex'!$K$1:$BS$1,0)),"")</f>
        <v>0.14640535685666642</v>
      </c>
      <c r="W65" s="486">
        <f>IFERROR(INDEX('Data Annex'!$K$1:$BS$4779,MATCH(W$44&amp;"|"&amp;$B65,'Data Annex'!$K$1:$K$4779,0),MATCH(W$45,'Data Annex'!$K$1:$BS$1,0)),"")</f>
        <v>1.4574248467369244E-2</v>
      </c>
      <c r="X65" s="192">
        <f>IFERROR(INDEX('Data Annex'!$K$1:$BS$4779,MATCH(X$44&amp;"|"&amp;$B65,'Data Annex'!$K$1:$K$4779,0),MATCH(X$45,'Data Annex'!$K$1:$BS$1,0)),"")</f>
        <v>1.246090888782745E-2</v>
      </c>
      <c r="Y65" s="192">
        <f>IFERROR(INDEX('Data Annex'!$K$1:$BS$4779,MATCH(Y$44&amp;"|"&amp;$B65,'Data Annex'!$K$1:$K$4779,0),MATCH(Y$45,'Data Annex'!$K$1:$BS$1,0)),"")</f>
        <v>1.2603504686990449E-2</v>
      </c>
      <c r="Z65" s="418">
        <f>IFERROR(INDEX('Data Annex'!$K$1:$BS$4779,MATCH(Z$44&amp;"|"&amp;$B65,'Data Annex'!$K$1:$K$4779,0),MATCH(Z$45,'Data Annex'!$K$1:$BS$1,0)),"")</f>
        <v>4.9970583154219849E-3</v>
      </c>
      <c r="AA65" s="192">
        <f>IFERROR(INDEX('Data Annex'!$K$1:$BS$4779,MATCH(AA$44&amp;"|"&amp;$B65,'Data Annex'!$K$1:$K$4779,0),MATCH(AA$45,'Data Annex'!$K$1:$BS$1,0)),"")</f>
        <v>5.1887543764358817E-5</v>
      </c>
      <c r="AB65" s="192">
        <f>IFERROR(INDEX('Data Annex'!$K$1:$BS$4779,MATCH(AB$44&amp;"|"&amp;$B65,'Data Annex'!$K$1:$K$4779,0),MATCH(AB$45,'Data Annex'!$K$1:$BS$1,0)),"")</f>
        <v>4.3744334709620554E-5</v>
      </c>
    </row>
    <row r="66" spans="1:28" ht="21" customHeight="1">
      <c r="A66" s="5">
        <v>16</v>
      </c>
      <c r="B66" s="5" t="s">
        <v>24</v>
      </c>
      <c r="C66"/>
      <c r="D66" s="204" t="s">
        <v>24</v>
      </c>
      <c r="E66" s="417">
        <f>IFERROR(INDEX('Data Annex'!$K$1:$BS$4779,MATCH(E$44&amp;"|"&amp;$B66,'Data Annex'!$K$1:$K$4779,0),MATCH(E$45,'Data Annex'!$K$1:$BS$1,0)),"")</f>
        <v>330.71387159789879</v>
      </c>
      <c r="F66" s="404">
        <f>IFERROR(INDEX('Data Annex'!$K$1:$BS$4779,MATCH(F$44&amp;"|"&amp;$B66,'Data Annex'!$K$1:$K$4779,0),MATCH(F$45,'Data Annex'!$K$1:$BS$1,0)),"")</f>
        <v>342.35960928176058</v>
      </c>
      <c r="G66" s="404">
        <f>IFERROR(INDEX('Data Annex'!$K$1:$BS$4779,MATCH(G$44&amp;"|"&amp;$B66,'Data Annex'!$K$1:$K$4779,0),MATCH(G$45,'Data Annex'!$K$1:$BS$1,0)),"")</f>
        <v>359.36846397624328</v>
      </c>
      <c r="H66" s="485">
        <f>IFERROR(INDEX('Data Annex'!$K$1:$BS$4779,MATCH(H$44&amp;"|"&amp;$B66,'Data Annex'!$K$1:$K$4779,0),MATCH(H$45,'Data Annex'!$K$1:$BS$1,0)),"")</f>
        <v>0.20506896943632755</v>
      </c>
      <c r="I66" s="194">
        <f>IFERROR(INDEX('Data Annex'!$K$1:$BS$4779,MATCH(I$44&amp;"|"&amp;$B66,'Data Annex'!$K$1:$K$4779,0),MATCH(I$45,'Data Annex'!$K$1:$BS$1,0)),"")</f>
        <v>0.20066431118054379</v>
      </c>
      <c r="J66" s="194">
        <f>IFERROR(INDEX('Data Annex'!$K$1:$BS$4779,MATCH(J$44&amp;"|"&amp;$B66,'Data Annex'!$K$1:$K$4779,0),MATCH(J$45,'Data Annex'!$K$1:$BS$1,0)),"")</f>
        <v>0.19271982261168993</v>
      </c>
      <c r="K66" s="417">
        <f>IFERROR(INDEX('Data Annex'!$K$1:$BS$4779,MATCH(K$44&amp;"|"&amp;$B66,'Data Annex'!$K$1:$K$4779,0),MATCH(K$45,'Data Annex'!$K$1:$BS$1,0)),"")</f>
        <v>0.40810320009579237</v>
      </c>
      <c r="L66" s="194">
        <f>IFERROR(INDEX('Data Annex'!$K$1:$BS$4779,MATCH(L$44&amp;"|"&amp;$B66,'Data Annex'!$K$1:$K$4779,0),MATCH(L$45,'Data Annex'!$K$1:$BS$1,0)),"")</f>
        <v>0.40321012387676086</v>
      </c>
      <c r="M66" s="194">
        <f>IFERROR(INDEX('Data Annex'!$K$1:$BS$4779,MATCH(M$44&amp;"|"&amp;$B66,'Data Annex'!$K$1:$K$4779,0),MATCH(M$45,'Data Annex'!$K$1:$BS$1,0)),"")</f>
        <v>0.40188994989256582</v>
      </c>
      <c r="N66" s="485">
        <f>IFERROR(INDEX('Data Annex'!$K$1:$BS$4779,MATCH(N$44&amp;"|"&amp;$B66,'Data Annex'!$K$1:$K$4779,0),MATCH(N$45,'Data Annex'!$K$1:$BS$1,0)),"")</f>
        <v>6.3093654651513814E-2</v>
      </c>
      <c r="O66" s="194">
        <f>IFERROR(INDEX('Data Annex'!$K$1:$BS$4779,MATCH(O$44&amp;"|"&amp;$B66,'Data Annex'!$K$1:$K$4779,0),MATCH(O$45,'Data Annex'!$K$1:$BS$1,0)),"")</f>
        <v>5.7048395443766539E-2</v>
      </c>
      <c r="P66" s="194">
        <f>IFERROR(INDEX('Data Annex'!$K$1:$BS$4779,MATCH(P$44&amp;"|"&amp;$B66,'Data Annex'!$K$1:$K$4779,0),MATCH(P$45,'Data Annex'!$K$1:$BS$1,0)),"")</f>
        <v>6.3149460821278189E-2</v>
      </c>
      <c r="Q66" s="485">
        <f>IFERROR(INDEX('Data Annex'!$K$1:$BS$4779,MATCH(Q$44&amp;"|"&amp;$B66,'Data Annex'!$K$1:$K$4779,0),MATCH(Q$45,'Data Annex'!$K$1:$BS$1,0)),"")</f>
        <v>0.1341011709522904</v>
      </c>
      <c r="R66" s="194">
        <f>IFERROR(INDEX('Data Annex'!$K$1:$BS$4779,MATCH(R$44&amp;"|"&amp;$B66,'Data Annex'!$K$1:$K$4779,0),MATCH(R$45,'Data Annex'!$K$1:$BS$1,0)),"")</f>
        <v>0.1295684149026933</v>
      </c>
      <c r="S66" s="194">
        <f>IFERROR(INDEX('Data Annex'!$K$1:$BS$4779,MATCH(S$44&amp;"|"&amp;$B66,'Data Annex'!$K$1:$K$4779,0),MATCH(S$45,'Data Annex'!$K$1:$BS$1,0)),"")</f>
        <v>0.1283351633277566</v>
      </c>
      <c r="T66" s="417">
        <f>IFERROR(INDEX('Data Annex'!$K$1:$BS$4779,MATCH(T$44&amp;"|"&amp;$B66,'Data Annex'!$K$1:$K$4779,0),MATCH(T$45,'Data Annex'!$K$1:$BS$1,0)),"")</f>
        <v>0.13247773199969493</v>
      </c>
      <c r="U66" s="194">
        <f>IFERROR(INDEX('Data Annex'!$K$1:$BS$4779,MATCH(U$44&amp;"|"&amp;$B66,'Data Annex'!$K$1:$K$4779,0),MATCH(U$45,'Data Annex'!$K$1:$BS$1,0)),"")</f>
        <v>0.15087482740578134</v>
      </c>
      <c r="V66" s="194">
        <f>IFERROR(INDEX('Data Annex'!$K$1:$BS$4779,MATCH(V$44&amp;"|"&amp;$B66,'Data Annex'!$K$1:$K$4779,0),MATCH(V$45,'Data Annex'!$K$1:$BS$1,0)),"")</f>
        <v>0.15539539921055059</v>
      </c>
      <c r="W66" s="485">
        <f>IFERROR(INDEX('Data Annex'!$K$1:$BS$4779,MATCH(W$44&amp;"|"&amp;$B66,'Data Annex'!$K$1:$K$4779,0),MATCH(W$45,'Data Annex'!$K$1:$BS$1,0)),"")</f>
        <v>5.4722769526848826E-2</v>
      </c>
      <c r="X66" s="194">
        <f>IFERROR(INDEX('Data Annex'!$K$1:$BS$4779,MATCH(X$44&amp;"|"&amp;$B66,'Data Annex'!$K$1:$K$4779,0),MATCH(X$45,'Data Annex'!$K$1:$BS$1,0)),"")</f>
        <v>5.6733575091801283E-2</v>
      </c>
      <c r="Y66" s="194">
        <f>IFERROR(INDEX('Data Annex'!$K$1:$BS$4779,MATCH(Y$44&amp;"|"&amp;$B66,'Data Annex'!$K$1:$K$4779,0),MATCH(Y$45,'Data Annex'!$K$1:$BS$1,0)),"")</f>
        <v>5.6492988745972209E-2</v>
      </c>
      <c r="Z66" s="417">
        <f>IFERROR(INDEX('Data Annex'!$K$1:$BS$4779,MATCH(Z$44&amp;"|"&amp;$B66,'Data Annex'!$K$1:$K$4779,0),MATCH(Z$45,'Data Annex'!$K$1:$BS$1,0)),"")</f>
        <v>2.4325033375319455E-3</v>
      </c>
      <c r="AA66" s="194">
        <f>IFERROR(INDEX('Data Annex'!$K$1:$BS$4779,MATCH(AA$44&amp;"|"&amp;$B66,'Data Annex'!$K$1:$K$4779,0),MATCH(AA$45,'Data Annex'!$K$1:$BS$1,0)),"")</f>
        <v>1.9003520986527584E-3</v>
      </c>
      <c r="AB66" s="194">
        <f>IFERROR(INDEX('Data Annex'!$K$1:$BS$4779,MATCH(AB$44&amp;"|"&amp;$B66,'Data Annex'!$K$1:$K$4779,0),MATCH(AB$45,'Data Annex'!$K$1:$BS$1,0)),"")</f>
        <v>2.0172153901866427E-3</v>
      </c>
    </row>
    <row r="67" spans="1:28" ht="21" customHeight="1">
      <c r="A67" s="5">
        <v>17</v>
      </c>
      <c r="B67" s="5" t="s">
        <v>1386</v>
      </c>
      <c r="C67"/>
      <c r="D67" s="204" t="s">
        <v>1386</v>
      </c>
      <c r="E67" s="418">
        <f>IFERROR(INDEX('Data Annex'!$K$1:$BS$4779,MATCH(E$44&amp;"|"&amp;$B67,'Data Annex'!$K$1:$K$4779,0),MATCH(E$45,'Data Annex'!$K$1:$BS$1,0)),"")</f>
        <v>24.631457485410031</v>
      </c>
      <c r="F67" s="405">
        <f>IFERROR(INDEX('Data Annex'!$K$1:$BS$4779,MATCH(F$44&amp;"|"&amp;$B67,'Data Annex'!$K$1:$K$4779,0),MATCH(F$45,'Data Annex'!$K$1:$BS$1,0)),"")</f>
        <v>27.335299546650791</v>
      </c>
      <c r="G67" s="405">
        <f>IFERROR(INDEX('Data Annex'!$K$1:$BS$4779,MATCH(G$44&amp;"|"&amp;$B67,'Data Annex'!$K$1:$K$4779,0),MATCH(G$45,'Data Annex'!$K$1:$BS$1,0)),"")</f>
        <v>0</v>
      </c>
      <c r="H67" s="486">
        <f>IFERROR(INDEX('Data Annex'!$K$1:$BS$4779,MATCH(H$44&amp;"|"&amp;$B67,'Data Annex'!$K$1:$K$4779,0),MATCH(H$45,'Data Annex'!$K$1:$BS$1,0)),"")</f>
        <v>0.19088735859316525</v>
      </c>
      <c r="I67" s="192">
        <f>IFERROR(INDEX('Data Annex'!$K$1:$BS$4779,MATCH(I$44&amp;"|"&amp;$B67,'Data Annex'!$K$1:$K$4779,0),MATCH(I$45,'Data Annex'!$K$1:$BS$1,0)),"")</f>
        <v>0.18775579038088405</v>
      </c>
      <c r="J67" s="192">
        <f>IFERROR(INDEX('Data Annex'!$K$1:$BS$4779,MATCH(J$44&amp;"|"&amp;$B67,'Data Annex'!$K$1:$K$4779,0),MATCH(J$45,'Data Annex'!$K$1:$BS$1,0)),"")</f>
        <v>0</v>
      </c>
      <c r="K67" s="418">
        <f>IFERROR(INDEX('Data Annex'!$K$1:$BS$4779,MATCH(K$44&amp;"|"&amp;$B67,'Data Annex'!$K$1:$K$4779,0),MATCH(K$45,'Data Annex'!$K$1:$BS$1,0)),"")</f>
        <v>0.39188593694975049</v>
      </c>
      <c r="L67" s="192">
        <f>IFERROR(INDEX('Data Annex'!$K$1:$BS$4779,MATCH(L$44&amp;"|"&amp;$B67,'Data Annex'!$K$1:$K$4779,0),MATCH(L$45,'Data Annex'!$K$1:$BS$1,0)),"")</f>
        <v>0.40699741405889711</v>
      </c>
      <c r="M67" s="192">
        <f>IFERROR(INDEX('Data Annex'!$K$1:$BS$4779,MATCH(M$44&amp;"|"&amp;$B67,'Data Annex'!$K$1:$K$4779,0),MATCH(M$45,'Data Annex'!$K$1:$BS$1,0)),"")</f>
        <v>0</v>
      </c>
      <c r="N67" s="486">
        <f>IFERROR(INDEX('Data Annex'!$K$1:$BS$4779,MATCH(N$44&amp;"|"&amp;$B67,'Data Annex'!$K$1:$K$4779,0),MATCH(N$45,'Data Annex'!$K$1:$BS$1,0)),"")</f>
        <v>2.0769202620436779E-3</v>
      </c>
      <c r="O67" s="192">
        <f>IFERROR(INDEX('Data Annex'!$K$1:$BS$4779,MATCH(O$44&amp;"|"&amp;$B67,'Data Annex'!$K$1:$K$4779,0),MATCH(O$45,'Data Annex'!$K$1:$BS$1,0)),"")</f>
        <v>1.391579604497649E-3</v>
      </c>
      <c r="P67" s="192">
        <f>IFERROR(INDEX('Data Annex'!$K$1:$BS$4779,MATCH(P$44&amp;"|"&amp;$B67,'Data Annex'!$K$1:$K$4779,0),MATCH(P$45,'Data Annex'!$K$1:$BS$1,0)),"")</f>
        <v>0</v>
      </c>
      <c r="Q67" s="486">
        <f>IFERROR(INDEX('Data Annex'!$K$1:$BS$4779,MATCH(Q$44&amp;"|"&amp;$B67,'Data Annex'!$K$1:$K$4779,0),MATCH(Q$45,'Data Annex'!$K$1:$BS$1,0)),"")</f>
        <v>8.924258202955393E-2</v>
      </c>
      <c r="R67" s="192">
        <f>IFERROR(INDEX('Data Annex'!$K$1:$BS$4779,MATCH(R$44&amp;"|"&amp;$B67,'Data Annex'!$K$1:$K$4779,0),MATCH(R$45,'Data Annex'!$K$1:$BS$1,0)),"")</f>
        <v>9.5009906719891277E-2</v>
      </c>
      <c r="S67" s="192">
        <f>IFERROR(INDEX('Data Annex'!$K$1:$BS$4779,MATCH(S$44&amp;"|"&amp;$B67,'Data Annex'!$K$1:$K$4779,0),MATCH(S$45,'Data Annex'!$K$1:$BS$1,0)),"")</f>
        <v>0</v>
      </c>
      <c r="T67" s="418">
        <f>IFERROR(INDEX('Data Annex'!$K$1:$BS$4779,MATCH(T$44&amp;"|"&amp;$B67,'Data Annex'!$K$1:$K$4779,0),MATCH(T$45,'Data Annex'!$K$1:$BS$1,0)),"")</f>
        <v>0.21665264191481523</v>
      </c>
      <c r="U67" s="192">
        <f>IFERROR(INDEX('Data Annex'!$K$1:$BS$4779,MATCH(U$44&amp;"|"&amp;$B67,'Data Annex'!$K$1:$K$4779,0),MATCH(U$45,'Data Annex'!$K$1:$BS$1,0)),"")</f>
        <v>0.21538227227054416</v>
      </c>
      <c r="V67" s="192">
        <f>IFERROR(INDEX('Data Annex'!$K$1:$BS$4779,MATCH(V$44&amp;"|"&amp;$B67,'Data Annex'!$K$1:$K$4779,0),MATCH(V$45,'Data Annex'!$K$1:$BS$1,0)),"")</f>
        <v>0</v>
      </c>
      <c r="W67" s="486">
        <f>IFERROR(INDEX('Data Annex'!$K$1:$BS$4779,MATCH(W$44&amp;"|"&amp;$B67,'Data Annex'!$K$1:$K$4779,0),MATCH(W$45,'Data Annex'!$K$1:$BS$1,0)),"")</f>
        <v>0</v>
      </c>
      <c r="X67" s="192">
        <f>IFERROR(INDEX('Data Annex'!$K$1:$BS$4779,MATCH(X$44&amp;"|"&amp;$B67,'Data Annex'!$K$1:$K$4779,0),MATCH(X$45,'Data Annex'!$K$1:$BS$1,0)),"")</f>
        <v>0</v>
      </c>
      <c r="Y67" s="192">
        <f>IFERROR(INDEX('Data Annex'!$K$1:$BS$4779,MATCH(Y$44&amp;"|"&amp;$B67,'Data Annex'!$K$1:$K$4779,0),MATCH(Y$45,'Data Annex'!$K$1:$BS$1,0)),"")</f>
        <v>0</v>
      </c>
      <c r="Z67" s="418">
        <f>IFERROR(INDEX('Data Annex'!$K$1:$BS$4779,MATCH(Z$44&amp;"|"&amp;$B67,'Data Annex'!$K$1:$K$4779,0),MATCH(Z$45,'Data Annex'!$K$1:$BS$1,0)),"")</f>
        <v>0.10925456025067153</v>
      </c>
      <c r="AA67" s="192">
        <f>IFERROR(INDEX('Data Annex'!$K$1:$BS$4779,MATCH(AA$44&amp;"|"&amp;$B67,'Data Annex'!$K$1:$K$4779,0),MATCH(AA$45,'Data Annex'!$K$1:$BS$1,0)),"")</f>
        <v>9.3463036965285795E-2</v>
      </c>
      <c r="AB67" s="192">
        <f>IFERROR(INDEX('Data Annex'!$K$1:$BS$4779,MATCH(AB$44&amp;"|"&amp;$B67,'Data Annex'!$K$1:$K$4779,0),MATCH(AB$45,'Data Annex'!$K$1:$BS$1,0)),"")</f>
        <v>0</v>
      </c>
    </row>
    <row r="68" spans="1:28" ht="21" customHeight="1">
      <c r="A68" s="5">
        <v>18</v>
      </c>
      <c r="B68" s="5" t="s">
        <v>25</v>
      </c>
      <c r="C68"/>
      <c r="D68" s="204" t="s">
        <v>25</v>
      </c>
      <c r="E68" s="417">
        <f>IFERROR(INDEX('Data Annex'!$K$1:$BS$4779,MATCH(E$44&amp;"|"&amp;$B68,'Data Annex'!$K$1:$K$4779,0),MATCH(E$45,'Data Annex'!$K$1:$BS$1,0)),"")</f>
        <v>1823.08269835174</v>
      </c>
      <c r="F68" s="404">
        <f>IFERROR(INDEX('Data Annex'!$K$1:$BS$4779,MATCH(F$44&amp;"|"&amp;$B68,'Data Annex'!$K$1:$K$4779,0),MATCH(F$45,'Data Annex'!$K$1:$BS$1,0)),"")</f>
        <v>1740.1492429812995</v>
      </c>
      <c r="G68" s="404">
        <f>IFERROR(INDEX('Data Annex'!$K$1:$BS$4779,MATCH(G$44&amp;"|"&amp;$B68,'Data Annex'!$K$1:$K$4779,0),MATCH(G$45,'Data Annex'!$K$1:$BS$1,0)),"")</f>
        <v>1739.0155150979399</v>
      </c>
      <c r="H68" s="485">
        <f>IFERROR(INDEX('Data Annex'!$K$1:$BS$4779,MATCH(H$44&amp;"|"&amp;$B68,'Data Annex'!$K$1:$K$4779,0),MATCH(H$45,'Data Annex'!$K$1:$BS$1,0)),"")</f>
        <v>0.11761908187858772</v>
      </c>
      <c r="I68" s="194">
        <f>IFERROR(INDEX('Data Annex'!$K$1:$BS$4779,MATCH(I$44&amp;"|"&amp;$B68,'Data Annex'!$K$1:$K$4779,0),MATCH(I$45,'Data Annex'!$K$1:$BS$1,0)),"")</f>
        <v>0.12635125487656393</v>
      </c>
      <c r="J68" s="194">
        <f>IFERROR(INDEX('Data Annex'!$K$1:$BS$4779,MATCH(J$44&amp;"|"&amp;$B68,'Data Annex'!$K$1:$K$4779,0),MATCH(J$45,'Data Annex'!$K$1:$BS$1,0)),"")</f>
        <v>0.12654756926811314</v>
      </c>
      <c r="K68" s="417">
        <f>IFERROR(INDEX('Data Annex'!$K$1:$BS$4779,MATCH(K$44&amp;"|"&amp;$B68,'Data Annex'!$K$1:$K$4779,0),MATCH(K$45,'Data Annex'!$K$1:$BS$1,0)),"")</f>
        <v>0.5546984608655422</v>
      </c>
      <c r="L68" s="194">
        <f>IFERROR(INDEX('Data Annex'!$K$1:$BS$4779,MATCH(L$44&amp;"|"&amp;$B68,'Data Annex'!$K$1:$K$4779,0),MATCH(L$45,'Data Annex'!$K$1:$BS$1,0)),"")</f>
        <v>0.56443788633755432</v>
      </c>
      <c r="M68" s="194">
        <f>IFERROR(INDEX('Data Annex'!$K$1:$BS$4779,MATCH(M$44&amp;"|"&amp;$B68,'Data Annex'!$K$1:$K$4779,0),MATCH(M$45,'Data Annex'!$K$1:$BS$1,0)),"")</f>
        <v>0.56511241175151505</v>
      </c>
      <c r="N68" s="485">
        <f>IFERROR(INDEX('Data Annex'!$K$1:$BS$4779,MATCH(N$44&amp;"|"&amp;$B68,'Data Annex'!$K$1:$K$4779,0),MATCH(N$45,'Data Annex'!$K$1:$BS$1,0)),"")</f>
        <v>2.2871987671600952E-2</v>
      </c>
      <c r="O68" s="194">
        <f>IFERROR(INDEX('Data Annex'!$K$1:$BS$4779,MATCH(O$44&amp;"|"&amp;$B68,'Data Annex'!$K$1:$K$4779,0),MATCH(O$45,'Data Annex'!$K$1:$BS$1,0)),"")</f>
        <v>1.9565120023734579E-2</v>
      </c>
      <c r="P68" s="194">
        <f>IFERROR(INDEX('Data Annex'!$K$1:$BS$4779,MATCH(P$44&amp;"|"&amp;$B68,'Data Annex'!$K$1:$K$4779,0),MATCH(P$45,'Data Annex'!$K$1:$BS$1,0)),"")</f>
        <v>2.0446980297802245E-2</v>
      </c>
      <c r="Q68" s="485">
        <f>IFERROR(INDEX('Data Annex'!$K$1:$BS$4779,MATCH(Q$44&amp;"|"&amp;$B68,'Data Annex'!$K$1:$K$4779,0),MATCH(Q$45,'Data Annex'!$K$1:$BS$1,0)),"")</f>
        <v>0.11716594901175348</v>
      </c>
      <c r="R68" s="194">
        <f>IFERROR(INDEX('Data Annex'!$K$1:$BS$4779,MATCH(R$44&amp;"|"&amp;$B68,'Data Annex'!$K$1:$K$4779,0),MATCH(R$45,'Data Annex'!$K$1:$BS$1,0)),"")</f>
        <v>0.123645885892531</v>
      </c>
      <c r="S68" s="194">
        <f>IFERROR(INDEX('Data Annex'!$K$1:$BS$4779,MATCH(S$44&amp;"|"&amp;$B68,'Data Annex'!$K$1:$K$4779,0),MATCH(S$45,'Data Annex'!$K$1:$BS$1,0)),"")</f>
        <v>0.12381308499005758</v>
      </c>
      <c r="T68" s="417">
        <f>IFERROR(INDEX('Data Annex'!$K$1:$BS$4779,MATCH(T$44&amp;"|"&amp;$B68,'Data Annex'!$K$1:$K$4779,0),MATCH(T$45,'Data Annex'!$K$1:$BS$1,0)),"")</f>
        <v>0.12429062024703172</v>
      </c>
      <c r="U68" s="194">
        <f>IFERROR(INDEX('Data Annex'!$K$1:$BS$4779,MATCH(U$44&amp;"|"&amp;$B68,'Data Annex'!$K$1:$K$4779,0),MATCH(U$45,'Data Annex'!$K$1:$BS$1,0)),"")</f>
        <v>8.8741626840686719E-2</v>
      </c>
      <c r="V68" s="194">
        <f>IFERROR(INDEX('Data Annex'!$K$1:$BS$4779,MATCH(V$44&amp;"|"&amp;$B68,'Data Annex'!$K$1:$K$4779,0),MATCH(V$45,'Data Annex'!$K$1:$BS$1,0)),"")</f>
        <v>8.6246723460154412E-2</v>
      </c>
      <c r="W68" s="485">
        <f>IFERROR(INDEX('Data Annex'!$K$1:$BS$4779,MATCH(W$44&amp;"|"&amp;$B68,'Data Annex'!$K$1:$K$4779,0),MATCH(W$45,'Data Annex'!$K$1:$BS$1,0)),"")</f>
        <v>4.9340150533931017E-2</v>
      </c>
      <c r="X68" s="194">
        <f>IFERROR(INDEX('Data Annex'!$K$1:$BS$4779,MATCH(X$44&amp;"|"&amp;$B68,'Data Annex'!$K$1:$K$4779,0),MATCH(X$45,'Data Annex'!$K$1:$BS$1,0)),"")</f>
        <v>5.8078322571258952E-2</v>
      </c>
      <c r="Y68" s="194">
        <f>IFERROR(INDEX('Data Annex'!$K$1:$BS$4779,MATCH(Y$44&amp;"|"&amp;$B68,'Data Annex'!$K$1:$K$4779,0),MATCH(Y$45,'Data Annex'!$K$1:$BS$1,0)),"")</f>
        <v>5.9617765496951899E-2</v>
      </c>
      <c r="Z68" s="417">
        <f>IFERROR(INDEX('Data Annex'!$K$1:$BS$4779,MATCH(Z$44&amp;"|"&amp;$B68,'Data Annex'!$K$1:$K$4779,0),MATCH(Z$45,'Data Annex'!$K$1:$BS$1,0)),"")</f>
        <v>1.4013749791552683E-2</v>
      </c>
      <c r="AA68" s="194">
        <f>IFERROR(INDEX('Data Annex'!$K$1:$BS$4779,MATCH(AA$44&amp;"|"&amp;$B68,'Data Annex'!$K$1:$K$4779,0),MATCH(AA$45,'Data Annex'!$K$1:$BS$1,0)),"")</f>
        <v>1.9179903457670653E-2</v>
      </c>
      <c r="AB68" s="194">
        <f>IFERROR(INDEX('Data Annex'!$K$1:$BS$4779,MATCH(AB$44&amp;"|"&amp;$B68,'Data Annex'!$K$1:$K$4779,0),MATCH(AB$45,'Data Annex'!$K$1:$BS$1,0)),"")</f>
        <v>1.8215464735405751E-2</v>
      </c>
    </row>
    <row r="69" spans="1:28" ht="21" customHeight="1">
      <c r="A69" s="5"/>
      <c r="B69" s="5" t="s">
        <v>5610</v>
      </c>
      <c r="C69"/>
      <c r="D69" s="204" t="s">
        <v>5610</v>
      </c>
      <c r="E69" s="418">
        <f>IFERROR(INDEX('Data Annex'!$K$1:$BS$4779,MATCH(E$44&amp;"|"&amp;$B69,'Data Annex'!$K$1:$K$4779,0),MATCH(E$45,'Data Annex'!$K$1:$BS$1,0)),"")</f>
        <v>59.841946197922063</v>
      </c>
      <c r="F69" s="405">
        <f>IFERROR(INDEX('Data Annex'!$K$1:$BS$4779,MATCH(F$44&amp;"|"&amp;$B69,'Data Annex'!$K$1:$K$4779,0),MATCH(F$45,'Data Annex'!$K$1:$BS$1,0)),"")</f>
        <v>60.020895889515963</v>
      </c>
      <c r="G69" s="405">
        <f>IFERROR(INDEX('Data Annex'!$K$1:$BS$4779,MATCH(G$44&amp;"|"&amp;$B69,'Data Annex'!$K$1:$K$4779,0),MATCH(G$45,'Data Annex'!$K$1:$BS$1,0)),"")</f>
        <v>61.525808275422861</v>
      </c>
      <c r="H69" s="486">
        <f>IFERROR(INDEX('Data Annex'!$K$1:$BS$4779,MATCH(H$44&amp;"|"&amp;$B69,'Data Annex'!$K$1:$K$4779,0),MATCH(H$45,'Data Annex'!$K$1:$BS$1,0)),"")</f>
        <v>0.15186117923807735</v>
      </c>
      <c r="I69" s="192">
        <f>IFERROR(INDEX('Data Annex'!$K$1:$BS$4779,MATCH(I$44&amp;"|"&amp;$B69,'Data Annex'!$K$1:$K$4779,0),MATCH(I$45,'Data Annex'!$K$1:$BS$1,0)),"")</f>
        <v>0.15782397967240153</v>
      </c>
      <c r="J69" s="192">
        <f>IFERROR(INDEX('Data Annex'!$K$1:$BS$4779,MATCH(J$44&amp;"|"&amp;$B69,'Data Annex'!$K$1:$K$4779,0),MATCH(J$45,'Data Annex'!$K$1:$BS$1,0)),"")</f>
        <v>0.15838026298762004</v>
      </c>
      <c r="K69" s="418">
        <f>IFERROR(INDEX('Data Annex'!$K$1:$BS$4779,MATCH(K$44&amp;"|"&amp;$B69,'Data Annex'!$K$1:$K$4779,0),MATCH(K$45,'Data Annex'!$K$1:$BS$1,0)),"")</f>
        <v>0.54732622253495722</v>
      </c>
      <c r="L69" s="192">
        <f>IFERROR(INDEX('Data Annex'!$K$1:$BS$4779,MATCH(L$44&amp;"|"&amp;$B69,'Data Annex'!$K$1:$K$4779,0),MATCH(L$45,'Data Annex'!$K$1:$BS$1,0)),"")</f>
        <v>0.57598754483257208</v>
      </c>
      <c r="M69" s="192">
        <f>IFERROR(INDEX('Data Annex'!$K$1:$BS$4779,MATCH(M$44&amp;"|"&amp;$B69,'Data Annex'!$K$1:$K$4779,0),MATCH(M$45,'Data Annex'!$K$1:$BS$1,0)),"")</f>
        <v>0.57262785480882983</v>
      </c>
      <c r="N69" s="486">
        <f>IFERROR(INDEX('Data Annex'!$K$1:$BS$4779,MATCH(N$44&amp;"|"&amp;$B69,'Data Annex'!$K$1:$K$4779,0),MATCH(N$45,'Data Annex'!$K$1:$BS$1,0)),"")</f>
        <v>1.4661373813870216E-2</v>
      </c>
      <c r="O69" s="192">
        <f>IFERROR(INDEX('Data Annex'!$K$1:$BS$4779,MATCH(O$44&amp;"|"&amp;$B69,'Data Annex'!$K$1:$K$4779,0),MATCH(O$45,'Data Annex'!$K$1:$BS$1,0)),"")</f>
        <v>1.1892838391793356E-2</v>
      </c>
      <c r="P69" s="192">
        <f>IFERROR(INDEX('Data Annex'!$K$1:$BS$4779,MATCH(P$44&amp;"|"&amp;$B69,'Data Annex'!$K$1:$K$4779,0),MATCH(P$45,'Data Annex'!$K$1:$BS$1,0)),"")</f>
        <v>9.5336443212091001E-3</v>
      </c>
      <c r="Q69" s="486">
        <f>IFERROR(INDEX('Data Annex'!$K$1:$BS$4779,MATCH(Q$44&amp;"|"&amp;$B69,'Data Annex'!$K$1:$K$4779,0),MATCH(Q$45,'Data Annex'!$K$1:$BS$1,0)),"")</f>
        <v>0.19791896697198305</v>
      </c>
      <c r="R69" s="192">
        <f>IFERROR(INDEX('Data Annex'!$K$1:$BS$4779,MATCH(R$44&amp;"|"&amp;$B69,'Data Annex'!$K$1:$K$4779,0),MATCH(R$45,'Data Annex'!$K$1:$BS$1,0)),"")</f>
        <v>0.16286346288677281</v>
      </c>
      <c r="S69" s="192">
        <f>IFERROR(INDEX('Data Annex'!$K$1:$BS$4779,MATCH(S$44&amp;"|"&amp;$B69,'Data Annex'!$K$1:$K$4779,0),MATCH(S$45,'Data Annex'!$K$1:$BS$1,0)),"")</f>
        <v>0.15959105592542017</v>
      </c>
      <c r="T69" s="418">
        <f>IFERROR(INDEX('Data Annex'!$K$1:$BS$4779,MATCH(T$44&amp;"|"&amp;$B69,'Data Annex'!$K$1:$K$4779,0),MATCH(T$45,'Data Annex'!$K$1:$BS$1,0)),"")</f>
        <v>3.8295510401842384E-2</v>
      </c>
      <c r="U69" s="192">
        <f>IFERROR(INDEX('Data Annex'!$K$1:$BS$4779,MATCH(U$44&amp;"|"&amp;$B69,'Data Annex'!$K$1:$K$4779,0),MATCH(U$45,'Data Annex'!$K$1:$BS$1,0)),"")</f>
        <v>4.1245468502418718E-2</v>
      </c>
      <c r="V69" s="192">
        <f>IFERROR(INDEX('Data Annex'!$K$1:$BS$4779,MATCH(V$44&amp;"|"&amp;$B69,'Data Annex'!$K$1:$K$4779,0),MATCH(V$45,'Data Annex'!$K$1:$BS$1,0)),"")</f>
        <v>4.2419536498560242E-2</v>
      </c>
      <c r="W69" s="486">
        <f>IFERROR(INDEX('Data Annex'!$K$1:$BS$4779,MATCH(W$44&amp;"|"&amp;$B69,'Data Annex'!$K$1:$K$4779,0),MATCH(W$45,'Data Annex'!$K$1:$BS$1,0)),"")</f>
        <v>4.501569157812231E-2</v>
      </c>
      <c r="X69" s="192">
        <f>IFERROR(INDEX('Data Annex'!$K$1:$BS$4779,MATCH(X$44&amp;"|"&amp;$B69,'Data Annex'!$K$1:$K$4779,0),MATCH(X$45,'Data Annex'!$K$1:$BS$1,0)),"")</f>
        <v>5.0170802202618207E-2</v>
      </c>
      <c r="Y69" s="192">
        <f>IFERROR(INDEX('Data Annex'!$K$1:$BS$4779,MATCH(Y$44&amp;"|"&amp;$B69,'Data Annex'!$K$1:$K$4779,0),MATCH(Y$45,'Data Annex'!$K$1:$BS$1,0)),"")</f>
        <v>5.2950714975155681E-2</v>
      </c>
      <c r="Z69" s="418">
        <f>IFERROR(INDEX('Data Annex'!$K$1:$BS$4779,MATCH(Z$44&amp;"|"&amp;$B69,'Data Annex'!$K$1:$K$4779,0),MATCH(Z$45,'Data Annex'!$K$1:$BS$1,0)),"")</f>
        <v>4.9210554611476406E-3</v>
      </c>
      <c r="AA69" s="192">
        <f>IFERROR(INDEX('Data Annex'!$K$1:$BS$4779,MATCH(AA$44&amp;"|"&amp;$B69,'Data Annex'!$K$1:$K$4779,0),MATCH(AA$45,'Data Annex'!$K$1:$BS$1,0)),"")</f>
        <v>1.590351142325588E-5</v>
      </c>
      <c r="AB69" s="192">
        <f>IFERROR(INDEX('Data Annex'!$K$1:$BS$4779,MATCH(AB$44&amp;"|"&amp;$B69,'Data Annex'!$K$1:$K$4779,0),MATCH(AB$45,'Data Annex'!$K$1:$BS$1,0)),"")</f>
        <v>4.4969304832050876E-3</v>
      </c>
    </row>
    <row r="70" spans="1:28" ht="21" customHeight="1">
      <c r="A70" s="5">
        <v>19</v>
      </c>
      <c r="B70" s="5" t="s">
        <v>98</v>
      </c>
      <c r="C70"/>
      <c r="D70" s="204" t="s">
        <v>98</v>
      </c>
      <c r="E70" s="417">
        <f>IFERROR(INDEX('Data Annex'!$K$1:$BS$4779,MATCH(E$44&amp;"|"&amp;$B70,'Data Annex'!$K$1:$K$4779,0),MATCH(E$45,'Data Annex'!$K$1:$BS$1,0)),"")</f>
        <v>35.784852000000001</v>
      </c>
      <c r="F70" s="404">
        <f>IFERROR(INDEX('Data Annex'!$K$1:$BS$4779,MATCH(F$44&amp;"|"&amp;$B70,'Data Annex'!$K$1:$K$4779,0),MATCH(F$45,'Data Annex'!$K$1:$BS$1,0)),"")</f>
        <v>36.603586</v>
      </c>
      <c r="G70" s="404">
        <f>IFERROR(INDEX('Data Annex'!$K$1:$BS$4779,MATCH(G$44&amp;"|"&amp;$B70,'Data Annex'!$K$1:$K$4779,0),MATCH(G$45,'Data Annex'!$K$1:$BS$1,0)),"")</f>
        <v>39.101841</v>
      </c>
      <c r="H70" s="485">
        <f>IFERROR(INDEX('Data Annex'!$K$1:$BS$4779,MATCH(H$44&amp;"|"&amp;$B70,'Data Annex'!$K$1:$K$4779,0),MATCH(H$45,'Data Annex'!$K$1:$BS$1,0)),"")</f>
        <v>7.6593721835149703E-2</v>
      </c>
      <c r="I70" s="194">
        <f>IFERROR(INDEX('Data Annex'!$K$1:$BS$4779,MATCH(I$44&amp;"|"&amp;$B70,'Data Annex'!$K$1:$K$4779,0),MATCH(I$45,'Data Annex'!$K$1:$BS$1,0)),"")</f>
        <v>8.8723301591270315E-2</v>
      </c>
      <c r="J70" s="194">
        <f>IFERROR(INDEX('Data Annex'!$K$1:$BS$4779,MATCH(J$44&amp;"|"&amp;$B70,'Data Annex'!$K$1:$K$4779,0),MATCH(J$45,'Data Annex'!$K$1:$BS$1,0)),"")</f>
        <v>8.2871673484632091E-2</v>
      </c>
      <c r="K70" s="417">
        <f>IFERROR(INDEX('Data Annex'!$K$1:$BS$4779,MATCH(K$44&amp;"|"&amp;$B70,'Data Annex'!$K$1:$K$4779,0),MATCH(K$45,'Data Annex'!$K$1:$BS$1,0)),"")</f>
        <v>0.72247544855012957</v>
      </c>
      <c r="L70" s="194">
        <f>IFERROR(INDEX('Data Annex'!$K$1:$BS$4779,MATCH(L$44&amp;"|"&amp;$B70,'Data Annex'!$K$1:$K$4779,0),MATCH(L$45,'Data Annex'!$K$1:$BS$1,0)),"")</f>
        <v>0.75254312514626309</v>
      </c>
      <c r="M70" s="194">
        <f>IFERROR(INDEX('Data Annex'!$K$1:$BS$4779,MATCH(M$44&amp;"|"&amp;$B70,'Data Annex'!$K$1:$K$4779,0),MATCH(M$45,'Data Annex'!$K$1:$BS$1,0)),"")</f>
        <v>0.74600441447245402</v>
      </c>
      <c r="N70" s="485">
        <f>IFERROR(INDEX('Data Annex'!$K$1:$BS$4779,MATCH(N$44&amp;"|"&amp;$B70,'Data Annex'!$K$1:$K$4779,0),MATCH(N$45,'Data Annex'!$K$1:$BS$1,0)),"")</f>
        <v>7.5657823036406571E-2</v>
      </c>
      <c r="O70" s="194">
        <f>IFERROR(INDEX('Data Annex'!$K$1:$BS$4779,MATCH(O$44&amp;"|"&amp;$B70,'Data Annex'!$K$1:$K$4779,0),MATCH(O$45,'Data Annex'!$K$1:$BS$1,0)),"")</f>
        <v>5.998494245891646E-2</v>
      </c>
      <c r="P70" s="194">
        <f>IFERROR(INDEX('Data Annex'!$K$1:$BS$4779,MATCH(P$44&amp;"|"&amp;$B70,'Data Annex'!$K$1:$K$4779,0),MATCH(P$45,'Data Annex'!$K$1:$BS$1,0)),"")</f>
        <v>6.3825895051846798E-2</v>
      </c>
      <c r="Q70" s="485">
        <f>IFERROR(INDEX('Data Annex'!$K$1:$BS$4779,MATCH(Q$44&amp;"|"&amp;$B70,'Data Annex'!$K$1:$K$4779,0),MATCH(Q$45,'Data Annex'!$K$1:$BS$1,0)),"")</f>
        <v>5.3711022753426506E-2</v>
      </c>
      <c r="R70" s="194">
        <f>IFERROR(INDEX('Data Annex'!$K$1:$BS$4779,MATCH(R$44&amp;"|"&amp;$B70,'Data Annex'!$K$1:$K$4779,0),MATCH(R$45,'Data Annex'!$K$1:$BS$1,0)),"")</f>
        <v>4.9489550012941363E-2</v>
      </c>
      <c r="S70" s="194">
        <f>IFERROR(INDEX('Data Annex'!$K$1:$BS$4779,MATCH(S$44&amp;"|"&amp;$B70,'Data Annex'!$K$1:$K$4779,0),MATCH(S$45,'Data Annex'!$K$1:$BS$1,0)),"")</f>
        <v>5.2264444530885384E-2</v>
      </c>
      <c r="T70" s="417">
        <f>IFERROR(INDEX('Data Annex'!$K$1:$BS$4779,MATCH(T$44&amp;"|"&amp;$B70,'Data Annex'!$K$1:$K$4779,0),MATCH(T$45,'Data Annex'!$K$1:$BS$1,0)),"")</f>
        <v>6.3955357423303022E-2</v>
      </c>
      <c r="U70" s="194">
        <f>IFERROR(INDEX('Data Annex'!$K$1:$BS$4779,MATCH(U$44&amp;"|"&amp;$B70,'Data Annex'!$K$1:$K$4779,0),MATCH(U$45,'Data Annex'!$K$1:$BS$1,0)),"")</f>
        <v>4.2603476063793312E-2</v>
      </c>
      <c r="V70" s="194">
        <f>IFERROR(INDEX('Data Annex'!$K$1:$BS$4779,MATCH(V$44&amp;"|"&amp;$B70,'Data Annex'!$K$1:$K$4779,0),MATCH(V$45,'Data Annex'!$K$1:$BS$1,0)),"")</f>
        <v>4.8656276823385379E-2</v>
      </c>
      <c r="W70" s="485">
        <f>IFERROR(INDEX('Data Annex'!$K$1:$BS$4779,MATCH(W$44&amp;"|"&amp;$B70,'Data Annex'!$K$1:$K$4779,0),MATCH(W$45,'Data Annex'!$K$1:$BS$1,0)),"")</f>
        <v>0</v>
      </c>
      <c r="X70" s="194">
        <f>IFERROR(INDEX('Data Annex'!$K$1:$BS$4779,MATCH(X$44&amp;"|"&amp;$B70,'Data Annex'!$K$1:$K$4779,0),MATCH(X$45,'Data Annex'!$K$1:$BS$1,0)),"")</f>
        <v>0</v>
      </c>
      <c r="Y70" s="194">
        <f>IFERROR(INDEX('Data Annex'!$K$1:$BS$4779,MATCH(Y$44&amp;"|"&amp;$B70,'Data Annex'!$K$1:$K$4779,0),MATCH(Y$45,'Data Annex'!$K$1:$BS$1,0)),"")</f>
        <v>0</v>
      </c>
      <c r="Z70" s="417">
        <f>IFERROR(INDEX('Data Annex'!$K$1:$BS$4779,MATCH(Z$44&amp;"|"&amp;$B70,'Data Annex'!$K$1:$K$4779,0),MATCH(Z$45,'Data Annex'!$K$1:$BS$1,0)),"")</f>
        <v>7.60662640158467E-3</v>
      </c>
      <c r="AA70" s="194">
        <f>IFERROR(INDEX('Data Annex'!$K$1:$BS$4779,MATCH(AA$44&amp;"|"&amp;$B70,'Data Annex'!$K$1:$K$4779,0),MATCH(AA$45,'Data Annex'!$K$1:$BS$1,0)),"")</f>
        <v>6.6556047268155642E-3</v>
      </c>
      <c r="AB70" s="194">
        <f>IFERROR(INDEX('Data Annex'!$K$1:$BS$4779,MATCH(AB$44&amp;"|"&amp;$B70,'Data Annex'!$K$1:$K$4779,0),MATCH(AB$45,'Data Annex'!$K$1:$BS$1,0)),"")</f>
        <v>6.3772956367962319E-3</v>
      </c>
    </row>
    <row r="71" spans="1:28" ht="21" customHeight="1">
      <c r="A71" s="5">
        <v>20</v>
      </c>
      <c r="B71" s="5" t="s">
        <v>94</v>
      </c>
      <c r="C71"/>
      <c r="D71" s="204" t="s">
        <v>94</v>
      </c>
      <c r="E71" s="418">
        <f>IFERROR(INDEX('Data Annex'!$K$1:$BS$4779,MATCH(E$44&amp;"|"&amp;$B71,'Data Annex'!$K$1:$K$4779,0),MATCH(E$45,'Data Annex'!$K$1:$BS$1,0)),"")</f>
        <v>134.82988423350002</v>
      </c>
      <c r="F71" s="405">
        <f>IFERROR(INDEX('Data Annex'!$K$1:$BS$4779,MATCH(F$44&amp;"|"&amp;$B71,'Data Annex'!$K$1:$K$4779,0),MATCH(F$45,'Data Annex'!$K$1:$BS$1,0)),"")</f>
        <v>130.36167185564003</v>
      </c>
      <c r="G71" s="405">
        <f>IFERROR(INDEX('Data Annex'!$K$1:$BS$4779,MATCH(G$44&amp;"|"&amp;$B71,'Data Annex'!$K$1:$K$4779,0),MATCH(G$45,'Data Annex'!$K$1:$BS$1,0)),"")</f>
        <v>133.42088164457996</v>
      </c>
      <c r="H71" s="486">
        <f>IFERROR(INDEX('Data Annex'!$K$1:$BS$4779,MATCH(H$44&amp;"|"&amp;$B71,'Data Annex'!$K$1:$K$4779,0),MATCH(H$45,'Data Annex'!$K$1:$BS$1,0)),"")</f>
        <v>0.15440089184410624</v>
      </c>
      <c r="I71" s="192">
        <f>IFERROR(INDEX('Data Annex'!$K$1:$BS$4779,MATCH(I$44&amp;"|"&amp;$B71,'Data Annex'!$K$1:$K$4779,0),MATCH(I$45,'Data Annex'!$K$1:$BS$1,0)),"")</f>
        <v>0.15914619266868824</v>
      </c>
      <c r="J71" s="192">
        <f>IFERROR(INDEX('Data Annex'!$K$1:$BS$4779,MATCH(J$44&amp;"|"&amp;$B71,'Data Annex'!$K$1:$K$4779,0),MATCH(J$45,'Data Annex'!$K$1:$BS$1,0)),"")</f>
        <v>0.15523456605700953</v>
      </c>
      <c r="K71" s="418">
        <f>IFERROR(INDEX('Data Annex'!$K$1:$BS$4779,MATCH(K$44&amp;"|"&amp;$B71,'Data Annex'!$K$1:$K$4779,0),MATCH(K$45,'Data Annex'!$K$1:$BS$1,0)),"")</f>
        <v>0.37207775149595057</v>
      </c>
      <c r="L71" s="192">
        <f>IFERROR(INDEX('Data Annex'!$K$1:$BS$4779,MATCH(L$44&amp;"|"&amp;$B71,'Data Annex'!$K$1:$K$4779,0),MATCH(L$45,'Data Annex'!$K$1:$BS$1,0)),"")</f>
        <v>0.38299375970353439</v>
      </c>
      <c r="M71" s="192">
        <f>IFERROR(INDEX('Data Annex'!$K$1:$BS$4779,MATCH(M$44&amp;"|"&amp;$B71,'Data Annex'!$K$1:$K$4779,0),MATCH(M$45,'Data Annex'!$K$1:$BS$1,0)),"")</f>
        <v>0.37539270026218297</v>
      </c>
      <c r="N71" s="486">
        <f>IFERROR(INDEX('Data Annex'!$K$1:$BS$4779,MATCH(N$44&amp;"|"&amp;$B71,'Data Annex'!$K$1:$K$4779,0),MATCH(N$45,'Data Annex'!$K$1:$BS$1,0)),"")</f>
        <v>8.0202613687501867E-2</v>
      </c>
      <c r="O71" s="192">
        <f>IFERROR(INDEX('Data Annex'!$K$1:$BS$4779,MATCH(O$44&amp;"|"&amp;$B71,'Data Annex'!$K$1:$K$4779,0),MATCH(O$45,'Data Annex'!$K$1:$BS$1,0)),"")</f>
        <v>6.617155035693717E-2</v>
      </c>
      <c r="P71" s="192">
        <f>IFERROR(INDEX('Data Annex'!$K$1:$BS$4779,MATCH(P$44&amp;"|"&amp;$B71,'Data Annex'!$K$1:$K$4779,0),MATCH(P$45,'Data Annex'!$K$1:$BS$1,0)),"")</f>
        <v>7.4861426849638507E-2</v>
      </c>
      <c r="Q71" s="486">
        <f>IFERROR(INDEX('Data Annex'!$K$1:$BS$4779,MATCH(Q$44&amp;"|"&amp;$B71,'Data Annex'!$K$1:$K$4779,0),MATCH(Q$45,'Data Annex'!$K$1:$BS$1,0)),"")</f>
        <v>0.18747761107896505</v>
      </c>
      <c r="R71" s="192">
        <f>IFERROR(INDEX('Data Annex'!$K$1:$BS$4779,MATCH(R$44&amp;"|"&amp;$B71,'Data Annex'!$K$1:$K$4779,0),MATCH(R$45,'Data Annex'!$K$1:$BS$1,0)),"")</f>
        <v>0.17865606416839139</v>
      </c>
      <c r="S71" s="192">
        <f>IFERROR(INDEX('Data Annex'!$K$1:$BS$4779,MATCH(S$44&amp;"|"&amp;$B71,'Data Annex'!$K$1:$K$4779,0),MATCH(S$45,'Data Annex'!$K$1:$BS$1,0)),"")</f>
        <v>0.1800245147320666</v>
      </c>
      <c r="T71" s="418">
        <f>IFERROR(INDEX('Data Annex'!$K$1:$BS$4779,MATCH(T$44&amp;"|"&amp;$B71,'Data Annex'!$K$1:$K$4779,0),MATCH(T$45,'Data Annex'!$K$1:$BS$1,0)),"")</f>
        <v>0.17741790629600271</v>
      </c>
      <c r="U71" s="192">
        <f>IFERROR(INDEX('Data Annex'!$K$1:$BS$4779,MATCH(U$44&amp;"|"&amp;$B71,'Data Annex'!$K$1:$K$4779,0),MATCH(U$45,'Data Annex'!$K$1:$BS$1,0)),"")</f>
        <v>0.17700747490130991</v>
      </c>
      <c r="V71" s="192">
        <f>IFERROR(INDEX('Data Annex'!$K$1:$BS$4779,MATCH(V$44&amp;"|"&amp;$B71,'Data Annex'!$K$1:$K$4779,0),MATCH(V$45,'Data Annex'!$K$1:$BS$1,0)),"")</f>
        <v>0.17435104709192265</v>
      </c>
      <c r="W71" s="486">
        <f>IFERROR(INDEX('Data Annex'!$K$1:$BS$4779,MATCH(W$44&amp;"|"&amp;$B71,'Data Annex'!$K$1:$K$4779,0),MATCH(W$45,'Data Annex'!$K$1:$BS$1,0)),"")</f>
        <v>6.1381145474155435E-3</v>
      </c>
      <c r="X71" s="192">
        <f>IFERROR(INDEX('Data Annex'!$K$1:$BS$4779,MATCH(X$44&amp;"|"&amp;$B71,'Data Annex'!$K$1:$K$4779,0),MATCH(X$45,'Data Annex'!$K$1:$BS$1,0)),"")</f>
        <v>6.3402441647517184E-3</v>
      </c>
      <c r="Y71" s="192">
        <f>IFERROR(INDEX('Data Annex'!$K$1:$BS$4779,MATCH(Y$44&amp;"|"&amp;$B71,'Data Annex'!$K$1:$K$4779,0),MATCH(Y$45,'Data Annex'!$K$1:$BS$1,0)),"")</f>
        <v>5.6720242374499593E-3</v>
      </c>
      <c r="Z71" s="418">
        <f>IFERROR(INDEX('Data Annex'!$K$1:$BS$4779,MATCH(Z$44&amp;"|"&amp;$B71,'Data Annex'!$K$1:$K$4779,0),MATCH(Z$45,'Data Annex'!$K$1:$BS$1,0)),"")</f>
        <v>2.2285111050057912E-2</v>
      </c>
      <c r="AA71" s="192">
        <f>IFERROR(INDEX('Data Annex'!$K$1:$BS$4779,MATCH(AA$44&amp;"|"&amp;$B71,'Data Annex'!$K$1:$K$4779,0),MATCH(AA$45,'Data Annex'!$K$1:$BS$1,0)),"")</f>
        <v>2.9684714036387057E-2</v>
      </c>
      <c r="AB71" s="192">
        <f>IFERROR(INDEX('Data Annex'!$K$1:$BS$4779,MATCH(AB$44&amp;"|"&amp;$B71,'Data Annex'!$K$1:$K$4779,0),MATCH(AB$45,'Data Annex'!$K$1:$BS$1,0)),"")</f>
        <v>3.4463720769730012E-2</v>
      </c>
    </row>
    <row r="72" spans="1:28" ht="21" customHeight="1">
      <c r="A72" s="5">
        <v>21</v>
      </c>
      <c r="B72" s="5" t="s">
        <v>99</v>
      </c>
      <c r="C72"/>
      <c r="D72" s="204" t="s">
        <v>99</v>
      </c>
      <c r="E72" s="417">
        <f>IFERROR(INDEX('Data Annex'!$K$1:$BS$4779,MATCH(E$44&amp;"|"&amp;$B72,'Data Annex'!$K$1:$K$4779,0),MATCH(E$45,'Data Annex'!$K$1:$BS$1,0)),"")</f>
        <v>7.61820256726</v>
      </c>
      <c r="F72" s="404">
        <f>IFERROR(INDEX('Data Annex'!$K$1:$BS$4779,MATCH(F$44&amp;"|"&amp;$B72,'Data Annex'!$K$1:$K$4779,0),MATCH(F$45,'Data Annex'!$K$1:$BS$1,0)),"")</f>
        <v>7.5239197233799988</v>
      </c>
      <c r="G72" s="404">
        <f>IFERROR(INDEX('Data Annex'!$K$1:$BS$4779,MATCH(G$44&amp;"|"&amp;$B72,'Data Annex'!$K$1:$K$4779,0),MATCH(G$45,'Data Annex'!$K$1:$BS$1,0)),"")</f>
        <v>7.8248420779399996</v>
      </c>
      <c r="H72" s="485">
        <f>IFERROR(INDEX('Data Annex'!$K$1:$BS$4779,MATCH(H$44&amp;"|"&amp;$B72,'Data Annex'!$K$1:$K$4779,0),MATCH(H$45,'Data Annex'!$K$1:$BS$1,0)),"")</f>
        <v>0.11279259830564622</v>
      </c>
      <c r="I72" s="194">
        <f>IFERROR(INDEX('Data Annex'!$K$1:$BS$4779,MATCH(I$44&amp;"|"&amp;$B72,'Data Annex'!$K$1:$K$4779,0),MATCH(I$45,'Data Annex'!$K$1:$BS$1,0)),"")</f>
        <v>0.12016419461528297</v>
      </c>
      <c r="J72" s="194">
        <f>IFERROR(INDEX('Data Annex'!$K$1:$BS$4779,MATCH(J$44&amp;"|"&amp;$B72,'Data Annex'!$K$1:$K$4779,0),MATCH(J$45,'Data Annex'!$K$1:$BS$1,0)),"")</f>
        <v>0.12032255775925696</v>
      </c>
      <c r="K72" s="417">
        <f>IFERROR(INDEX('Data Annex'!$K$1:$BS$4779,MATCH(K$44&amp;"|"&amp;$B72,'Data Annex'!$K$1:$K$4779,0),MATCH(K$45,'Data Annex'!$K$1:$BS$1,0)),"")</f>
        <v>0.66996718657163634</v>
      </c>
      <c r="L72" s="194">
        <f>IFERROR(INDEX('Data Annex'!$K$1:$BS$4779,MATCH(L$44&amp;"|"&amp;$B72,'Data Annex'!$K$1:$K$4779,0),MATCH(L$45,'Data Annex'!$K$1:$BS$1,0)),"")</f>
        <v>0.64345417361060375</v>
      </c>
      <c r="M72" s="194">
        <f>IFERROR(INDEX('Data Annex'!$K$1:$BS$4779,MATCH(M$44&amp;"|"&amp;$B72,'Data Annex'!$K$1:$K$4779,0),MATCH(M$45,'Data Annex'!$K$1:$BS$1,0)),"")</f>
        <v>0.627403272386866</v>
      </c>
      <c r="N72" s="485">
        <f>IFERROR(INDEX('Data Annex'!$K$1:$BS$4779,MATCH(N$44&amp;"|"&amp;$B72,'Data Annex'!$K$1:$K$4779,0),MATCH(N$45,'Data Annex'!$K$1:$BS$1,0)),"")</f>
        <v>7.5092838494284678E-2</v>
      </c>
      <c r="O72" s="194">
        <f>IFERROR(INDEX('Data Annex'!$K$1:$BS$4779,MATCH(O$44&amp;"|"&amp;$B72,'Data Annex'!$K$1:$K$4779,0),MATCH(O$45,'Data Annex'!$K$1:$BS$1,0)),"")</f>
        <v>7.5689853817867206E-2</v>
      </c>
      <c r="P72" s="194">
        <f>IFERROR(INDEX('Data Annex'!$K$1:$BS$4779,MATCH(P$44&amp;"|"&amp;$B72,'Data Annex'!$K$1:$K$4779,0),MATCH(P$45,'Data Annex'!$K$1:$BS$1,0)),"")</f>
        <v>6.9656339331961581E-2</v>
      </c>
      <c r="Q72" s="485">
        <f>IFERROR(INDEX('Data Annex'!$K$1:$BS$4779,MATCH(Q$44&amp;"|"&amp;$B72,'Data Annex'!$K$1:$K$4779,0),MATCH(Q$45,'Data Annex'!$K$1:$BS$1,0)),"")</f>
        <v>0.10487101337308578</v>
      </c>
      <c r="R72" s="194">
        <f>IFERROR(INDEX('Data Annex'!$K$1:$BS$4779,MATCH(R$44&amp;"|"&amp;$B72,'Data Annex'!$K$1:$K$4779,0),MATCH(R$45,'Data Annex'!$K$1:$BS$1,0)),"")</f>
        <v>0.11811668799953194</v>
      </c>
      <c r="S72" s="194">
        <f>IFERROR(INDEX('Data Annex'!$K$1:$BS$4779,MATCH(S$44&amp;"|"&amp;$B72,'Data Annex'!$K$1:$K$4779,0),MATCH(S$45,'Data Annex'!$K$1:$BS$1,0)),"")</f>
        <v>0.11752998825915112</v>
      </c>
      <c r="T72" s="417">
        <f>IFERROR(INDEX('Data Annex'!$K$1:$BS$4779,MATCH(T$44&amp;"|"&amp;$B72,'Data Annex'!$K$1:$K$4779,0),MATCH(T$45,'Data Annex'!$K$1:$BS$1,0)),"")</f>
        <v>9.5439186406604502E-3</v>
      </c>
      <c r="U72" s="194">
        <f>IFERROR(INDEX('Data Annex'!$K$1:$BS$4779,MATCH(U$44&amp;"|"&amp;$B72,'Data Annex'!$K$1:$K$4779,0),MATCH(U$45,'Data Annex'!$K$1:$BS$1,0)),"")</f>
        <v>1.4028459062636544E-2</v>
      </c>
      <c r="V72" s="194">
        <f>IFERROR(INDEX('Data Annex'!$K$1:$BS$4779,MATCH(V$44&amp;"|"&amp;$B72,'Data Annex'!$K$1:$K$4779,0),MATCH(V$45,'Data Annex'!$K$1:$BS$1,0)),"")</f>
        <v>3.8314452011142419E-2</v>
      </c>
      <c r="W72" s="485">
        <f>IFERROR(INDEX('Data Annex'!$K$1:$BS$4779,MATCH(W$44&amp;"|"&amp;$B72,'Data Annex'!$K$1:$K$4779,0),MATCH(W$45,'Data Annex'!$K$1:$BS$1,0)),"")</f>
        <v>2.6126560449492849E-2</v>
      </c>
      <c r="X72" s="194">
        <f>IFERROR(INDEX('Data Annex'!$K$1:$BS$4779,MATCH(X$44&amp;"|"&amp;$B72,'Data Annex'!$K$1:$K$4779,0),MATCH(X$45,'Data Annex'!$K$1:$BS$1,0)),"")</f>
        <v>2.6809767733590728E-2</v>
      </c>
      <c r="Y72" s="194">
        <f>IFERROR(INDEX('Data Annex'!$K$1:$BS$4779,MATCH(Y$44&amp;"|"&amp;$B72,'Data Annex'!$K$1:$K$4779,0),MATCH(Y$45,'Data Annex'!$K$1:$BS$1,0)),"")</f>
        <v>2.5478665858581263E-2</v>
      </c>
      <c r="Z72" s="417">
        <f>IFERROR(INDEX('Data Annex'!$K$1:$BS$4779,MATCH(Z$44&amp;"|"&amp;$B72,'Data Annex'!$K$1:$K$4779,0),MATCH(Z$45,'Data Annex'!$K$1:$BS$1,0)),"")</f>
        <v>1.6058841651935914E-3</v>
      </c>
      <c r="AA72" s="194">
        <f>IFERROR(INDEX('Data Annex'!$K$1:$BS$4779,MATCH(AA$44&amp;"|"&amp;$B72,'Data Annex'!$K$1:$K$4779,0),MATCH(AA$45,'Data Annex'!$K$1:$BS$1,0)),"")</f>
        <v>1.7368631604869657E-3</v>
      </c>
      <c r="AB72" s="194">
        <f>IFERROR(INDEX('Data Annex'!$K$1:$BS$4779,MATCH(AB$44&amp;"|"&amp;$B72,'Data Annex'!$K$1:$K$4779,0),MATCH(AB$45,'Data Annex'!$K$1:$BS$1,0)),"")</f>
        <v>1.2947243930406748E-3</v>
      </c>
    </row>
    <row r="73" spans="1:28" ht="21" customHeight="1">
      <c r="A73" s="5">
        <v>22</v>
      </c>
      <c r="B73" s="5" t="s">
        <v>26</v>
      </c>
      <c r="C73"/>
      <c r="D73" s="204" t="s">
        <v>26</v>
      </c>
      <c r="E73" s="418">
        <f>IFERROR(INDEX('Data Annex'!$K$1:$BS$4779,MATCH(E$44&amp;"|"&amp;$B73,'Data Annex'!$K$1:$K$4779,0),MATCH(E$45,'Data Annex'!$K$1:$BS$1,0)),"")</f>
        <v>20.961592196760002</v>
      </c>
      <c r="F73" s="405">
        <f>IFERROR(INDEX('Data Annex'!$K$1:$BS$4779,MATCH(F$44&amp;"|"&amp;$B73,'Data Annex'!$K$1:$K$4779,0),MATCH(F$45,'Data Annex'!$K$1:$BS$1,0)),"")</f>
        <v>20.858621896560003</v>
      </c>
      <c r="G73" s="405">
        <f>IFERROR(INDEX('Data Annex'!$K$1:$BS$4779,MATCH(G$44&amp;"|"&amp;$B73,'Data Annex'!$K$1:$K$4779,0),MATCH(G$45,'Data Annex'!$K$1:$BS$1,0)),"")</f>
        <v>21.291538093109999</v>
      </c>
      <c r="H73" s="486">
        <f>IFERROR(INDEX('Data Annex'!$K$1:$BS$4779,MATCH(H$44&amp;"|"&amp;$B73,'Data Annex'!$K$1:$K$4779,0),MATCH(H$45,'Data Annex'!$K$1:$BS$1,0)),"")</f>
        <v>0.11339792333367738</v>
      </c>
      <c r="I73" s="192">
        <f>IFERROR(INDEX('Data Annex'!$K$1:$BS$4779,MATCH(I$44&amp;"|"&amp;$B73,'Data Annex'!$K$1:$K$4779,0),MATCH(I$45,'Data Annex'!$K$1:$BS$1,0)),"")</f>
        <v>0.11971226303986124</v>
      </c>
      <c r="J73" s="192">
        <f>IFERROR(INDEX('Data Annex'!$K$1:$BS$4779,MATCH(J$44&amp;"|"&amp;$B73,'Data Annex'!$K$1:$K$4779,0),MATCH(J$45,'Data Annex'!$K$1:$BS$1,0)),"")</f>
        <v>0.11652422901813991</v>
      </c>
      <c r="K73" s="418">
        <f>IFERROR(INDEX('Data Annex'!$K$1:$BS$4779,MATCH(K$44&amp;"|"&amp;$B73,'Data Annex'!$K$1:$K$4779,0),MATCH(K$45,'Data Annex'!$K$1:$BS$1,0)),"")</f>
        <v>0.73125058139616195</v>
      </c>
      <c r="L73" s="192">
        <f>IFERROR(INDEX('Data Annex'!$K$1:$BS$4779,MATCH(L$44&amp;"|"&amp;$B73,'Data Annex'!$K$1:$K$4779,0),MATCH(L$45,'Data Annex'!$K$1:$BS$1,0)),"")</f>
        <v>0.7339942602193168</v>
      </c>
      <c r="M73" s="192">
        <f>IFERROR(INDEX('Data Annex'!$K$1:$BS$4779,MATCH(M$44&amp;"|"&amp;$B73,'Data Annex'!$K$1:$K$4779,0),MATCH(M$45,'Data Annex'!$K$1:$BS$1,0)),"")</f>
        <v>0.73515786172889219</v>
      </c>
      <c r="N73" s="486">
        <f>IFERROR(INDEX('Data Annex'!$K$1:$BS$4779,MATCH(N$44&amp;"|"&amp;$B73,'Data Annex'!$K$1:$K$4779,0),MATCH(N$45,'Data Annex'!$K$1:$BS$1,0)),"")</f>
        <v>1.0671281117403618E-2</v>
      </c>
      <c r="O73" s="192">
        <f>IFERROR(INDEX('Data Annex'!$K$1:$BS$4779,MATCH(O$44&amp;"|"&amp;$B73,'Data Annex'!$K$1:$K$4779,0),MATCH(O$45,'Data Annex'!$K$1:$BS$1,0)),"")</f>
        <v>1.048655362203357E-2</v>
      </c>
      <c r="P73" s="192">
        <f>IFERROR(INDEX('Data Annex'!$K$1:$BS$4779,MATCH(P$44&amp;"|"&amp;$B73,'Data Annex'!$K$1:$K$4779,0),MATCH(P$45,'Data Annex'!$K$1:$BS$1,0)),"")</f>
        <v>1.1714517613018902E-2</v>
      </c>
      <c r="Q73" s="486">
        <f>IFERROR(INDEX('Data Annex'!$K$1:$BS$4779,MATCH(Q$44&amp;"|"&amp;$B73,'Data Annex'!$K$1:$K$4779,0),MATCH(Q$45,'Data Annex'!$K$1:$BS$1,0)),"")</f>
        <v>9.1955506623582539E-2</v>
      </c>
      <c r="R73" s="192">
        <f>IFERROR(INDEX('Data Annex'!$K$1:$BS$4779,MATCH(R$44&amp;"|"&amp;$B73,'Data Annex'!$K$1:$K$4779,0),MATCH(R$45,'Data Annex'!$K$1:$BS$1,0)),"")</f>
        <v>8.5916402849008561E-2</v>
      </c>
      <c r="S73" s="192">
        <f>IFERROR(INDEX('Data Annex'!$K$1:$BS$4779,MATCH(S$44&amp;"|"&amp;$B73,'Data Annex'!$K$1:$K$4779,0),MATCH(S$45,'Data Annex'!$K$1:$BS$1,0)),"")</f>
        <v>8.9148265371877075E-2</v>
      </c>
      <c r="T73" s="418">
        <f>IFERROR(INDEX('Data Annex'!$K$1:$BS$4779,MATCH(T$44&amp;"|"&amp;$B73,'Data Annex'!$K$1:$K$4779,0),MATCH(T$45,'Data Annex'!$K$1:$BS$1,0)),"")</f>
        <v>5.2295778816336215E-2</v>
      </c>
      <c r="U73" s="192">
        <f>IFERROR(INDEX('Data Annex'!$K$1:$BS$4779,MATCH(U$44&amp;"|"&amp;$B73,'Data Annex'!$K$1:$K$4779,0),MATCH(U$45,'Data Annex'!$K$1:$BS$1,0)),"")</f>
        <v>4.9518232941858094E-2</v>
      </c>
      <c r="V73" s="192">
        <f>IFERROR(INDEX('Data Annex'!$K$1:$BS$4779,MATCH(V$44&amp;"|"&amp;$B73,'Data Annex'!$K$1:$K$4779,0),MATCH(V$45,'Data Annex'!$K$1:$BS$1,0)),"")</f>
        <v>4.7071886590209534E-2</v>
      </c>
      <c r="W73" s="486">
        <f>IFERROR(INDEX('Data Annex'!$K$1:$BS$4779,MATCH(W$44&amp;"|"&amp;$B73,'Data Annex'!$K$1:$K$4779,0),MATCH(W$45,'Data Annex'!$K$1:$BS$1,0)),"")</f>
        <v>0</v>
      </c>
      <c r="X73" s="192">
        <f>IFERROR(INDEX('Data Annex'!$K$1:$BS$4779,MATCH(X$44&amp;"|"&amp;$B73,'Data Annex'!$K$1:$K$4779,0),MATCH(X$45,'Data Annex'!$K$1:$BS$1,0)),"")</f>
        <v>0</v>
      </c>
      <c r="Y73" s="192">
        <f>IFERROR(INDEX('Data Annex'!$K$1:$BS$4779,MATCH(Y$44&amp;"|"&amp;$B73,'Data Annex'!$K$1:$K$4779,0),MATCH(Y$45,'Data Annex'!$K$1:$BS$1,0)),"")</f>
        <v>0</v>
      </c>
      <c r="Z73" s="418">
        <f>IFERROR(INDEX('Data Annex'!$K$1:$BS$4779,MATCH(Z$44&amp;"|"&amp;$B73,'Data Annex'!$K$1:$K$4779,0),MATCH(Z$45,'Data Annex'!$K$1:$BS$1,0)),"")</f>
        <v>4.2892871283841354E-4</v>
      </c>
      <c r="AA73" s="192">
        <f>IFERROR(INDEX('Data Annex'!$K$1:$BS$4779,MATCH(AA$44&amp;"|"&amp;$B73,'Data Annex'!$K$1:$K$4779,0),MATCH(AA$45,'Data Annex'!$K$1:$BS$1,0)),"")</f>
        <v>3.7228732792172955E-4</v>
      </c>
      <c r="AB73" s="192">
        <f>IFERROR(INDEX('Data Annex'!$K$1:$BS$4779,MATCH(AB$44&amp;"|"&amp;$B73,'Data Annex'!$K$1:$K$4779,0),MATCH(AB$45,'Data Annex'!$K$1:$BS$1,0)),"")</f>
        <v>3.8323967786247064E-4</v>
      </c>
    </row>
    <row r="74" spans="1:28" ht="21" customHeight="1">
      <c r="A74" s="5">
        <v>23</v>
      </c>
      <c r="B74" s="5" t="s">
        <v>27</v>
      </c>
      <c r="C74"/>
      <c r="D74" s="204" t="s">
        <v>27</v>
      </c>
      <c r="E74" s="417">
        <f>IFERROR(INDEX('Data Annex'!$K$1:$BS$4779,MATCH(E$44&amp;"|"&amp;$B74,'Data Annex'!$K$1:$K$4779,0),MATCH(E$45,'Data Annex'!$K$1:$BS$1,0)),"")</f>
        <v>1592.5776893846723</v>
      </c>
      <c r="F74" s="404">
        <f>IFERROR(INDEX('Data Annex'!$K$1:$BS$4779,MATCH(F$44&amp;"|"&amp;$B74,'Data Annex'!$K$1:$K$4779,0),MATCH(F$45,'Data Annex'!$K$1:$BS$1,0)),"")</f>
        <v>1585.9350032572895</v>
      </c>
      <c r="G74" s="404">
        <f>IFERROR(INDEX('Data Annex'!$K$1:$BS$4779,MATCH(G$44&amp;"|"&amp;$B74,'Data Annex'!$K$1:$K$4779,0),MATCH(G$45,'Data Annex'!$K$1:$BS$1,0)),"")</f>
        <v>1597.14421966128</v>
      </c>
      <c r="H74" s="485">
        <f>IFERROR(INDEX('Data Annex'!$K$1:$BS$4779,MATCH(H$44&amp;"|"&amp;$B74,'Data Annex'!$K$1:$K$4779,0),MATCH(H$45,'Data Annex'!$K$1:$BS$1,0)),"")</f>
        <v>0.1006964713547578</v>
      </c>
      <c r="I74" s="194">
        <f>IFERROR(INDEX('Data Annex'!$K$1:$BS$4779,MATCH(I$44&amp;"|"&amp;$B74,'Data Annex'!$K$1:$K$4779,0),MATCH(I$45,'Data Annex'!$K$1:$BS$1,0)),"")</f>
        <v>0.10291897632989563</v>
      </c>
      <c r="J74" s="194">
        <f>IFERROR(INDEX('Data Annex'!$K$1:$BS$4779,MATCH(J$44&amp;"|"&amp;$B74,'Data Annex'!$K$1:$K$4779,0),MATCH(J$45,'Data Annex'!$K$1:$BS$1,0)),"")</f>
        <v>0.10135355847818206</v>
      </c>
      <c r="K74" s="417">
        <f>IFERROR(INDEX('Data Annex'!$K$1:$BS$4779,MATCH(K$44&amp;"|"&amp;$B74,'Data Annex'!$K$1:$K$4779,0),MATCH(K$45,'Data Annex'!$K$1:$BS$1,0)),"")</f>
        <v>0.54533813116147678</v>
      </c>
      <c r="L74" s="194">
        <f>IFERROR(INDEX('Data Annex'!$K$1:$BS$4779,MATCH(L$44&amp;"|"&amp;$B74,'Data Annex'!$K$1:$K$4779,0),MATCH(L$45,'Data Annex'!$K$1:$BS$1,0)),"")</f>
        <v>0.54634796451836076</v>
      </c>
      <c r="M74" s="194">
        <f>IFERROR(INDEX('Data Annex'!$K$1:$BS$4779,MATCH(M$44&amp;"|"&amp;$B74,'Data Annex'!$K$1:$K$4779,0),MATCH(M$45,'Data Annex'!$K$1:$BS$1,0)),"")</f>
        <v>0.55028082168636661</v>
      </c>
      <c r="N74" s="485">
        <f>IFERROR(INDEX('Data Annex'!$K$1:$BS$4779,MATCH(N$44&amp;"|"&amp;$B74,'Data Annex'!$K$1:$K$4779,0),MATCH(N$45,'Data Annex'!$K$1:$BS$1,0)),"")</f>
        <v>4.0303272402239743E-2</v>
      </c>
      <c r="O74" s="194">
        <f>IFERROR(INDEX('Data Annex'!$K$1:$BS$4779,MATCH(O$44&amp;"|"&amp;$B74,'Data Annex'!$K$1:$K$4779,0),MATCH(O$45,'Data Annex'!$K$1:$BS$1,0)),"")</f>
        <v>3.4518979523474595E-2</v>
      </c>
      <c r="P74" s="194">
        <f>IFERROR(INDEX('Data Annex'!$K$1:$BS$4779,MATCH(P$44&amp;"|"&amp;$B74,'Data Annex'!$K$1:$K$4779,0),MATCH(P$45,'Data Annex'!$K$1:$BS$1,0)),"")</f>
        <v>3.3824119490572305E-2</v>
      </c>
      <c r="Q74" s="485">
        <f>IFERROR(INDEX('Data Annex'!$K$1:$BS$4779,MATCH(Q$44&amp;"|"&amp;$B74,'Data Annex'!$K$1:$K$4779,0),MATCH(Q$45,'Data Annex'!$K$1:$BS$1,0)),"")</f>
        <v>7.5329904123161914E-2</v>
      </c>
      <c r="R74" s="194">
        <f>IFERROR(INDEX('Data Annex'!$K$1:$BS$4779,MATCH(R$44&amp;"|"&amp;$B74,'Data Annex'!$K$1:$K$4779,0),MATCH(R$45,'Data Annex'!$K$1:$BS$1,0)),"")</f>
        <v>8.2782606295486921E-2</v>
      </c>
      <c r="S74" s="194">
        <f>IFERROR(INDEX('Data Annex'!$K$1:$BS$4779,MATCH(S$44&amp;"|"&amp;$B74,'Data Annex'!$K$1:$K$4779,0),MATCH(S$45,'Data Annex'!$K$1:$BS$1,0)),"")</f>
        <v>7.8914756011783327E-2</v>
      </c>
      <c r="T74" s="417">
        <f>IFERROR(INDEX('Data Annex'!$K$1:$BS$4779,MATCH(T$44&amp;"|"&amp;$B74,'Data Annex'!$K$1:$K$4779,0),MATCH(T$45,'Data Annex'!$K$1:$BS$1,0)),"")</f>
        <v>5.0433579303178093E-2</v>
      </c>
      <c r="U74" s="194">
        <f>IFERROR(INDEX('Data Annex'!$K$1:$BS$4779,MATCH(U$44&amp;"|"&amp;$B74,'Data Annex'!$K$1:$K$4779,0),MATCH(U$45,'Data Annex'!$K$1:$BS$1,0)),"")</f>
        <v>3.3805944223404008E-2</v>
      </c>
      <c r="V74" s="194">
        <f>IFERROR(INDEX('Data Annex'!$K$1:$BS$4779,MATCH(V$44&amp;"|"&amp;$B74,'Data Annex'!$K$1:$K$4779,0),MATCH(V$45,'Data Annex'!$K$1:$BS$1,0)),"")</f>
        <v>2.8570904161289535E-2</v>
      </c>
      <c r="W74" s="485">
        <f>IFERROR(INDEX('Data Annex'!$K$1:$BS$4779,MATCH(W$44&amp;"|"&amp;$B74,'Data Annex'!$K$1:$K$4779,0),MATCH(W$45,'Data Annex'!$K$1:$BS$1,0)),"")</f>
        <v>0.18530489532054992</v>
      </c>
      <c r="X74" s="194">
        <f>IFERROR(INDEX('Data Annex'!$K$1:$BS$4779,MATCH(X$44&amp;"|"&amp;$B74,'Data Annex'!$K$1:$K$4779,0),MATCH(X$45,'Data Annex'!$K$1:$BS$1,0)),"")</f>
        <v>0.19751978616648272</v>
      </c>
      <c r="Y74" s="194">
        <f>IFERROR(INDEX('Data Annex'!$K$1:$BS$4779,MATCH(Y$44&amp;"|"&amp;$B74,'Data Annex'!$K$1:$K$4779,0),MATCH(Y$45,'Data Annex'!$K$1:$BS$1,0)),"")</f>
        <v>0.20485566176353107</v>
      </c>
      <c r="Z74" s="417">
        <f>IFERROR(INDEX('Data Annex'!$K$1:$BS$4779,MATCH(Z$44&amp;"|"&amp;$B74,'Data Annex'!$K$1:$K$4779,0),MATCH(Z$45,'Data Annex'!$K$1:$BS$1,0)),"")</f>
        <v>2.5937463346358191E-3</v>
      </c>
      <c r="AA74" s="194">
        <f>IFERROR(INDEX('Data Annex'!$K$1:$BS$4779,MATCH(AA$44&amp;"|"&amp;$B74,'Data Annex'!$K$1:$K$4779,0),MATCH(AA$45,'Data Annex'!$K$1:$BS$1,0)),"")</f>
        <v>2.1057429428955063E-3</v>
      </c>
      <c r="AB74" s="194">
        <f>IFERROR(INDEX('Data Annex'!$K$1:$BS$4779,MATCH(AB$44&amp;"|"&amp;$B74,'Data Annex'!$K$1:$K$4779,0),MATCH(AB$45,'Data Annex'!$K$1:$BS$1,0)),"")</f>
        <v>2.2001784082750176E-3</v>
      </c>
    </row>
    <row r="75" spans="1:28" ht="25.5" customHeight="1">
      <c r="A75" s="5">
        <v>24</v>
      </c>
      <c r="B75" s="5" t="s">
        <v>28</v>
      </c>
      <c r="C75"/>
      <c r="D75" s="204" t="s">
        <v>28</v>
      </c>
      <c r="E75" s="418">
        <f>IFERROR(INDEX('Data Annex'!$K$1:$BS$4779,MATCH(E$44&amp;"|"&amp;$B75,'Data Annex'!$K$1:$K$4779,0),MATCH(E$45,'Data Annex'!$K$1:$BS$1,0)),"")</f>
        <v>199.88222766048304</v>
      </c>
      <c r="F75" s="405">
        <f>IFERROR(INDEX('Data Annex'!$K$1:$BS$4779,MATCH(F$44&amp;"|"&amp;$B75,'Data Annex'!$K$1:$K$4779,0),MATCH(F$45,'Data Annex'!$K$1:$BS$1,0)),"")</f>
        <v>194.04802381516279</v>
      </c>
      <c r="G75" s="405">
        <f>IFERROR(INDEX('Data Annex'!$K$1:$BS$4779,MATCH(G$44&amp;"|"&amp;$B75,'Data Annex'!$K$1:$K$4779,0),MATCH(G$45,'Data Annex'!$K$1:$BS$1,0)),"")</f>
        <v>196.02080321511372</v>
      </c>
      <c r="H75" s="486">
        <f>IFERROR(INDEX('Data Annex'!$K$1:$BS$4779,MATCH(H$44&amp;"|"&amp;$B75,'Data Annex'!$K$1:$K$4779,0),MATCH(H$45,'Data Annex'!$K$1:$BS$1,0)),"")</f>
        <v>0.14475427680847094</v>
      </c>
      <c r="I75" s="192">
        <f>IFERROR(INDEX('Data Annex'!$K$1:$BS$4779,MATCH(I$44&amp;"|"&amp;$B75,'Data Annex'!$K$1:$K$4779,0),MATCH(I$45,'Data Annex'!$K$1:$BS$1,0)),"")</f>
        <v>0.15170342160009245</v>
      </c>
      <c r="J75" s="192">
        <f>IFERROR(INDEX('Data Annex'!$K$1:$BS$4779,MATCH(J$44&amp;"|"&amp;$B75,'Data Annex'!$K$1:$K$4779,0),MATCH(J$45,'Data Annex'!$K$1:$BS$1,0)),"")</f>
        <v>0.14654810170671539</v>
      </c>
      <c r="K75" s="418">
        <f>IFERROR(INDEX('Data Annex'!$K$1:$BS$4779,MATCH(K$44&amp;"|"&amp;$B75,'Data Annex'!$K$1:$K$4779,0),MATCH(K$45,'Data Annex'!$K$1:$BS$1,0)),"")</f>
        <v>0.31351739429479863</v>
      </c>
      <c r="L75" s="192">
        <f>IFERROR(INDEX('Data Annex'!$K$1:$BS$4779,MATCH(L$44&amp;"|"&amp;$B75,'Data Annex'!$K$1:$K$4779,0),MATCH(L$45,'Data Annex'!$K$1:$BS$1,0)),"")</f>
        <v>0.30830568839532707</v>
      </c>
      <c r="M75" s="192">
        <f>IFERROR(INDEX('Data Annex'!$K$1:$BS$4779,MATCH(M$44&amp;"|"&amp;$B75,'Data Annex'!$K$1:$K$4779,0),MATCH(M$45,'Data Annex'!$K$1:$BS$1,0)),"")</f>
        <v>0.30236977116721625</v>
      </c>
      <c r="N75" s="486">
        <f>IFERROR(INDEX('Data Annex'!$K$1:$BS$4779,MATCH(N$44&amp;"|"&amp;$B75,'Data Annex'!$K$1:$K$4779,0),MATCH(N$45,'Data Annex'!$K$1:$BS$1,0)),"")</f>
        <v>3.409835562868975E-2</v>
      </c>
      <c r="O75" s="192">
        <f>IFERROR(INDEX('Data Annex'!$K$1:$BS$4779,MATCH(O$44&amp;"|"&amp;$B75,'Data Annex'!$K$1:$K$4779,0),MATCH(O$45,'Data Annex'!$K$1:$BS$1,0)),"")</f>
        <v>3.4099575928026697E-2</v>
      </c>
      <c r="P75" s="192">
        <f>IFERROR(INDEX('Data Annex'!$K$1:$BS$4779,MATCH(P$44&amp;"|"&amp;$B75,'Data Annex'!$K$1:$K$4779,0),MATCH(P$45,'Data Annex'!$K$1:$BS$1,0)),"")</f>
        <v>3.1880976068161114E-2</v>
      </c>
      <c r="Q75" s="486">
        <f>IFERROR(INDEX('Data Annex'!$K$1:$BS$4779,MATCH(Q$44&amp;"|"&amp;$B75,'Data Annex'!$K$1:$K$4779,0),MATCH(Q$45,'Data Annex'!$K$1:$BS$1,0)),"")</f>
        <v>0.2045102893292291</v>
      </c>
      <c r="R75" s="192">
        <f>IFERROR(INDEX('Data Annex'!$K$1:$BS$4779,MATCH(R$44&amp;"|"&amp;$B75,'Data Annex'!$K$1:$K$4779,0),MATCH(R$45,'Data Annex'!$K$1:$BS$1,0)),"")</f>
        <v>0.19989223466648795</v>
      </c>
      <c r="S75" s="192">
        <f>IFERROR(INDEX('Data Annex'!$K$1:$BS$4779,MATCH(S$44&amp;"|"&amp;$B75,'Data Annex'!$K$1:$K$4779,0),MATCH(S$45,'Data Annex'!$K$1:$BS$1,0)),"")</f>
        <v>0.19185720335857601</v>
      </c>
      <c r="T75" s="418">
        <f>IFERROR(INDEX('Data Annex'!$K$1:$BS$4779,MATCH(T$44&amp;"|"&amp;$B75,'Data Annex'!$K$1:$K$4779,0),MATCH(T$45,'Data Annex'!$K$1:$BS$1,0)),"")</f>
        <v>6.0904300480056151E-3</v>
      </c>
      <c r="U75" s="192">
        <f>IFERROR(INDEX('Data Annex'!$K$1:$BS$4779,MATCH(U$44&amp;"|"&amp;$B75,'Data Annex'!$K$1:$K$4779,0),MATCH(U$45,'Data Annex'!$K$1:$BS$1,0)),"")</f>
        <v>2.857704838231296E-3</v>
      </c>
      <c r="V75" s="192">
        <f>IFERROR(INDEX('Data Annex'!$K$1:$BS$4779,MATCH(V$44&amp;"|"&amp;$B75,'Data Annex'!$K$1:$K$4779,0),MATCH(V$45,'Data Annex'!$K$1:$BS$1,0)),"")</f>
        <v>8.3179464901231917E-3</v>
      </c>
      <c r="W75" s="486">
        <f>IFERROR(INDEX('Data Annex'!$K$1:$BS$4779,MATCH(W$44&amp;"|"&amp;$B75,'Data Annex'!$K$1:$K$4779,0),MATCH(W$45,'Data Annex'!$K$1:$BS$1,0)),"")</f>
        <v>0.27178509891264058</v>
      </c>
      <c r="X75" s="192">
        <f>IFERROR(INDEX('Data Annex'!$K$1:$BS$4779,MATCH(X$44&amp;"|"&amp;$B75,'Data Annex'!$K$1:$K$4779,0),MATCH(X$45,'Data Annex'!$K$1:$BS$1,0)),"")</f>
        <v>0.27920147866056566</v>
      </c>
      <c r="Y75" s="192">
        <f>IFERROR(INDEX('Data Annex'!$K$1:$BS$4779,MATCH(Y$44&amp;"|"&amp;$B75,'Data Annex'!$K$1:$K$4779,0),MATCH(Y$45,'Data Annex'!$K$1:$BS$1,0)),"")</f>
        <v>0.29580461290762289</v>
      </c>
      <c r="Z75" s="418">
        <f>IFERROR(INDEX('Data Annex'!$K$1:$BS$4779,MATCH(Z$44&amp;"|"&amp;$B75,'Data Annex'!$K$1:$K$4779,0),MATCH(Z$45,'Data Annex'!$K$1:$BS$1,0)),"")</f>
        <v>2.5244154978165435E-2</v>
      </c>
      <c r="AA75" s="192">
        <f>IFERROR(INDEX('Data Annex'!$K$1:$BS$4779,MATCH(AA$44&amp;"|"&amp;$B75,'Data Annex'!$K$1:$K$4779,0),MATCH(AA$45,'Data Annex'!$K$1:$BS$1,0)),"")</f>
        <v>2.3939895911268948E-2</v>
      </c>
      <c r="AB75" s="192">
        <f>IFERROR(INDEX('Data Annex'!$K$1:$BS$4779,MATCH(AB$44&amp;"|"&amp;$B75,'Data Annex'!$K$1:$K$4779,0),MATCH(AB$45,'Data Annex'!$K$1:$BS$1,0)),"")</f>
        <v>2.3221388301585176E-2</v>
      </c>
    </row>
    <row r="76" spans="1:28" ht="21" customHeight="1">
      <c r="A76" s="5">
        <v>25</v>
      </c>
      <c r="B76" s="5" t="s">
        <v>29</v>
      </c>
      <c r="C76"/>
      <c r="D76" s="204" t="s">
        <v>29</v>
      </c>
      <c r="E76" s="417">
        <f>IFERROR(INDEX('Data Annex'!$K$1:$BS$4779,MATCH(E$44&amp;"|"&amp;$B76,'Data Annex'!$K$1:$K$4779,0),MATCH(E$45,'Data Annex'!$K$1:$BS$1,0)),"")</f>
        <v>155.62974496709964</v>
      </c>
      <c r="F76" s="404">
        <f>IFERROR(INDEX('Data Annex'!$K$1:$BS$4779,MATCH(F$44&amp;"|"&amp;$B76,'Data Annex'!$K$1:$K$4779,0),MATCH(F$45,'Data Annex'!$K$1:$BS$1,0)),"")</f>
        <v>171.86014833826675</v>
      </c>
      <c r="G76" s="404">
        <f>IFERROR(INDEX('Data Annex'!$K$1:$BS$4779,MATCH(G$44&amp;"|"&amp;$B76,'Data Annex'!$K$1:$K$4779,0),MATCH(G$45,'Data Annex'!$K$1:$BS$1,0)),"")</f>
        <v>187.34232432814841</v>
      </c>
      <c r="H76" s="485">
        <f>IFERROR(INDEX('Data Annex'!$K$1:$BS$4779,MATCH(H$44&amp;"|"&amp;$B76,'Data Annex'!$K$1:$K$4779,0),MATCH(H$45,'Data Annex'!$K$1:$BS$1,0)),"")</f>
        <v>0.13806862402740033</v>
      </c>
      <c r="I76" s="194">
        <f>IFERROR(INDEX('Data Annex'!$K$1:$BS$4779,MATCH(I$44&amp;"|"&amp;$B76,'Data Annex'!$K$1:$K$4779,0),MATCH(I$45,'Data Annex'!$K$1:$BS$1,0)),"")</f>
        <v>0.13322138780954174</v>
      </c>
      <c r="J76" s="194">
        <f>IFERROR(INDEX('Data Annex'!$K$1:$BS$4779,MATCH(J$44&amp;"|"&amp;$B76,'Data Annex'!$K$1:$K$4779,0),MATCH(J$45,'Data Annex'!$K$1:$BS$1,0)),"")</f>
        <v>0.12802528940181054</v>
      </c>
      <c r="K76" s="417">
        <f>IFERROR(INDEX('Data Annex'!$K$1:$BS$4779,MATCH(K$44&amp;"|"&amp;$B76,'Data Annex'!$K$1:$K$4779,0),MATCH(K$45,'Data Annex'!$K$1:$BS$1,0)),"")</f>
        <v>0.67794304147368734</v>
      </c>
      <c r="L76" s="194">
        <f>IFERROR(INDEX('Data Annex'!$K$1:$BS$4779,MATCH(L$44&amp;"|"&amp;$B76,'Data Annex'!$K$1:$K$4779,0),MATCH(L$45,'Data Annex'!$K$1:$BS$1,0)),"")</f>
        <v>0.68236703521541986</v>
      </c>
      <c r="M76" s="194">
        <f>IFERROR(INDEX('Data Annex'!$K$1:$BS$4779,MATCH(M$44&amp;"|"&amp;$B76,'Data Annex'!$K$1:$K$4779,0),MATCH(M$45,'Data Annex'!$K$1:$BS$1,0)),"")</f>
        <v>0.68290148865445777</v>
      </c>
      <c r="N76" s="485">
        <f>IFERROR(INDEX('Data Annex'!$K$1:$BS$4779,MATCH(N$44&amp;"|"&amp;$B76,'Data Annex'!$K$1:$K$4779,0),MATCH(N$45,'Data Annex'!$K$1:$BS$1,0)),"")</f>
        <v>4.5798913711991185E-2</v>
      </c>
      <c r="O76" s="194">
        <f>IFERROR(INDEX('Data Annex'!$K$1:$BS$4779,MATCH(O$44&amp;"|"&amp;$B76,'Data Annex'!$K$1:$K$4779,0),MATCH(O$45,'Data Annex'!$K$1:$BS$1,0)),"")</f>
        <v>3.6945524431347299E-2</v>
      </c>
      <c r="P76" s="194">
        <f>IFERROR(INDEX('Data Annex'!$K$1:$BS$4779,MATCH(P$44&amp;"|"&amp;$B76,'Data Annex'!$K$1:$K$4779,0),MATCH(P$45,'Data Annex'!$K$1:$BS$1,0)),"")</f>
        <v>4.4419364186645056E-2</v>
      </c>
      <c r="Q76" s="485">
        <f>IFERROR(INDEX('Data Annex'!$K$1:$BS$4779,MATCH(Q$44&amp;"|"&amp;$B76,'Data Annex'!$K$1:$K$4779,0),MATCH(Q$45,'Data Annex'!$K$1:$BS$1,0)),"")</f>
        <v>9.7727310695908842E-2</v>
      </c>
      <c r="R76" s="194">
        <f>IFERROR(INDEX('Data Annex'!$K$1:$BS$4779,MATCH(R$44&amp;"|"&amp;$B76,'Data Annex'!$K$1:$K$4779,0),MATCH(R$45,'Data Annex'!$K$1:$BS$1,0)),"")</f>
        <v>0.11137115600191824</v>
      </c>
      <c r="S76" s="194">
        <f>IFERROR(INDEX('Data Annex'!$K$1:$BS$4779,MATCH(S$44&amp;"|"&amp;$B76,'Data Annex'!$K$1:$K$4779,0),MATCH(S$45,'Data Annex'!$K$1:$BS$1,0)),"")</f>
        <v>0.10319930360118314</v>
      </c>
      <c r="T76" s="417">
        <f>IFERROR(INDEX('Data Annex'!$K$1:$BS$4779,MATCH(T$44&amp;"|"&amp;$B76,'Data Annex'!$K$1:$K$4779,0),MATCH(T$45,'Data Annex'!$K$1:$BS$1,0)),"")</f>
        <v>6.3196246254650732E-3</v>
      </c>
      <c r="U76" s="194">
        <f>IFERROR(INDEX('Data Annex'!$K$1:$BS$4779,MATCH(U$44&amp;"|"&amp;$B76,'Data Annex'!$K$1:$K$4779,0),MATCH(U$45,'Data Annex'!$K$1:$BS$1,0)),"")</f>
        <v>5.2558952128161033E-3</v>
      </c>
      <c r="V76" s="194">
        <f>IFERROR(INDEX('Data Annex'!$K$1:$BS$4779,MATCH(V$44&amp;"|"&amp;$B76,'Data Annex'!$K$1:$K$4779,0),MATCH(V$45,'Data Annex'!$K$1:$BS$1,0)),"")</f>
        <v>5.6805499620085423E-3</v>
      </c>
      <c r="W76" s="485">
        <f>IFERROR(INDEX('Data Annex'!$K$1:$BS$4779,MATCH(W$44&amp;"|"&amp;$B76,'Data Annex'!$K$1:$K$4779,0),MATCH(W$45,'Data Annex'!$K$1:$BS$1,0)),"")</f>
        <v>2.2615518768089215E-2</v>
      </c>
      <c r="X76" s="194">
        <f>IFERROR(INDEX('Data Annex'!$K$1:$BS$4779,MATCH(X$44&amp;"|"&amp;$B76,'Data Annex'!$K$1:$K$4779,0),MATCH(X$45,'Data Annex'!$K$1:$BS$1,0)),"")</f>
        <v>1.945723930888732E-2</v>
      </c>
      <c r="Y76" s="194">
        <f>IFERROR(INDEX('Data Annex'!$K$1:$BS$4779,MATCH(Y$44&amp;"|"&amp;$B76,'Data Annex'!$K$1:$K$4779,0),MATCH(Y$45,'Data Annex'!$K$1:$BS$1,0)),"")</f>
        <v>2.4434914946307906E-2</v>
      </c>
      <c r="Z76" s="417">
        <f>IFERROR(INDEX('Data Annex'!$K$1:$BS$4779,MATCH(Z$44&amp;"|"&amp;$B76,'Data Annex'!$K$1:$K$4779,0),MATCH(Z$45,'Data Annex'!$K$1:$BS$1,0)),"")</f>
        <v>1.1526966697458264E-2</v>
      </c>
      <c r="AA76" s="194">
        <f>IFERROR(INDEX('Data Annex'!$K$1:$BS$4779,MATCH(AA$44&amp;"|"&amp;$B76,'Data Annex'!$K$1:$K$4779,0),MATCH(AA$45,'Data Annex'!$K$1:$BS$1,0)),"")</f>
        <v>1.1381762020069408E-2</v>
      </c>
      <c r="AB76" s="194">
        <f>IFERROR(INDEX('Data Annex'!$K$1:$BS$4779,MATCH(AB$44&amp;"|"&amp;$B76,'Data Annex'!$K$1:$K$4779,0),MATCH(AB$45,'Data Annex'!$K$1:$BS$1,0)),"")</f>
        <v>1.133908924758722E-2</v>
      </c>
    </row>
    <row r="77" spans="1:28" ht="21" customHeight="1">
      <c r="A77" s="5">
        <v>26</v>
      </c>
      <c r="B77" s="5" t="s">
        <v>30</v>
      </c>
      <c r="C77"/>
      <c r="D77" s="204" t="s">
        <v>30</v>
      </c>
      <c r="E77" s="418">
        <f>IFERROR(INDEX('Data Annex'!$K$1:$BS$4779,MATCH(E$44&amp;"|"&amp;$B77,'Data Annex'!$K$1:$K$4779,0),MATCH(E$45,'Data Annex'!$K$1:$BS$1,0)),"")</f>
        <v>232.67191481875997</v>
      </c>
      <c r="F77" s="405">
        <f>IFERROR(INDEX('Data Annex'!$K$1:$BS$4779,MATCH(F$44&amp;"|"&amp;$B77,'Data Annex'!$K$1:$K$4779,0),MATCH(F$45,'Data Annex'!$K$1:$BS$1,0)),"")</f>
        <v>229.99625328278381</v>
      </c>
      <c r="G77" s="405">
        <f>IFERROR(INDEX('Data Annex'!$K$1:$BS$4779,MATCH(G$44&amp;"|"&amp;$B77,'Data Annex'!$K$1:$K$4779,0),MATCH(G$45,'Data Annex'!$K$1:$BS$1,0)),"")</f>
        <v>231.9662523765345</v>
      </c>
      <c r="H77" s="486">
        <f>IFERROR(INDEX('Data Annex'!$K$1:$BS$4779,MATCH(H$44&amp;"|"&amp;$B77,'Data Annex'!$K$1:$K$4779,0),MATCH(H$45,'Data Annex'!$K$1:$BS$1,0)),"")</f>
        <v>9.5435104747667809E-2</v>
      </c>
      <c r="I77" s="192">
        <f>IFERROR(INDEX('Data Annex'!$K$1:$BS$4779,MATCH(I$44&amp;"|"&amp;$B77,'Data Annex'!$K$1:$K$4779,0),MATCH(I$45,'Data Annex'!$K$1:$BS$1,0)),"")</f>
        <v>0.10180338870890931</v>
      </c>
      <c r="J77" s="192">
        <f>IFERROR(INDEX('Data Annex'!$K$1:$BS$4779,MATCH(J$44&amp;"|"&amp;$B77,'Data Annex'!$K$1:$K$4779,0),MATCH(J$45,'Data Annex'!$K$1:$BS$1,0)),"")</f>
        <v>0.10349406758743041</v>
      </c>
      <c r="K77" s="418">
        <f>IFERROR(INDEX('Data Annex'!$K$1:$BS$4779,MATCH(K$44&amp;"|"&amp;$B77,'Data Annex'!$K$1:$K$4779,0),MATCH(K$45,'Data Annex'!$K$1:$BS$1,0)),"")</f>
        <v>0.72257752411994225</v>
      </c>
      <c r="L77" s="192">
        <f>IFERROR(INDEX('Data Annex'!$K$1:$BS$4779,MATCH(L$44&amp;"|"&amp;$B77,'Data Annex'!$K$1:$K$4779,0),MATCH(L$45,'Data Annex'!$K$1:$BS$1,0)),"")</f>
        <v>0.70595822371977446</v>
      </c>
      <c r="M77" s="192">
        <f>IFERROR(INDEX('Data Annex'!$K$1:$BS$4779,MATCH(M$44&amp;"|"&amp;$B77,'Data Annex'!$K$1:$K$4779,0),MATCH(M$45,'Data Annex'!$K$1:$BS$1,0)),"")</f>
        <v>0.7092743654700796</v>
      </c>
      <c r="N77" s="486">
        <f>IFERROR(INDEX('Data Annex'!$K$1:$BS$4779,MATCH(N$44&amp;"|"&amp;$B77,'Data Annex'!$K$1:$K$4779,0),MATCH(N$45,'Data Annex'!$K$1:$BS$1,0)),"")</f>
        <v>1.9470730426656244E-2</v>
      </c>
      <c r="O77" s="192">
        <f>IFERROR(INDEX('Data Annex'!$K$1:$BS$4779,MATCH(O$44&amp;"|"&amp;$B77,'Data Annex'!$K$1:$K$4779,0),MATCH(O$45,'Data Annex'!$K$1:$BS$1,0)),"")</f>
        <v>1.8693668446214787E-2</v>
      </c>
      <c r="P77" s="192">
        <f>IFERROR(INDEX('Data Annex'!$K$1:$BS$4779,MATCH(P$44&amp;"|"&amp;$B77,'Data Annex'!$K$1:$K$4779,0),MATCH(P$45,'Data Annex'!$K$1:$BS$1,0)),"")</f>
        <v>1.9895774849604215E-2</v>
      </c>
      <c r="Q77" s="486">
        <f>IFERROR(INDEX('Data Annex'!$K$1:$BS$4779,MATCH(Q$44&amp;"|"&amp;$B77,'Data Annex'!$K$1:$K$4779,0),MATCH(Q$45,'Data Annex'!$K$1:$BS$1,0)),"")</f>
        <v>8.104081757143819E-2</v>
      </c>
      <c r="R77" s="192">
        <f>IFERROR(INDEX('Data Annex'!$K$1:$BS$4779,MATCH(R$44&amp;"|"&amp;$B77,'Data Annex'!$K$1:$K$4779,0),MATCH(R$45,'Data Annex'!$K$1:$BS$1,0)),"")</f>
        <v>7.9232821204447426E-2</v>
      </c>
      <c r="S77" s="192">
        <f>IFERROR(INDEX('Data Annex'!$K$1:$BS$4779,MATCH(S$44&amp;"|"&amp;$B77,'Data Annex'!$K$1:$K$4779,0),MATCH(S$45,'Data Annex'!$K$1:$BS$1,0)),"")</f>
        <v>7.8232953245664719E-2</v>
      </c>
      <c r="T77" s="418">
        <f>IFERROR(INDEX('Data Annex'!$K$1:$BS$4779,MATCH(T$44&amp;"|"&amp;$B77,'Data Annex'!$K$1:$K$4779,0),MATCH(T$45,'Data Annex'!$K$1:$BS$1,0)),"")</f>
        <v>3.0469224835675771E-2</v>
      </c>
      <c r="U77" s="192">
        <f>IFERROR(INDEX('Data Annex'!$K$1:$BS$4779,MATCH(U$44&amp;"|"&amp;$B77,'Data Annex'!$K$1:$K$4779,0),MATCH(U$45,'Data Annex'!$K$1:$BS$1,0)),"")</f>
        <v>3.1357495443034927E-2</v>
      </c>
      <c r="V77" s="192">
        <f>IFERROR(INDEX('Data Annex'!$K$1:$BS$4779,MATCH(V$44&amp;"|"&amp;$B77,'Data Annex'!$K$1:$K$4779,0),MATCH(V$45,'Data Annex'!$K$1:$BS$1,0)),"")</f>
        <v>2.4396822570137297E-2</v>
      </c>
      <c r="W77" s="486">
        <f>IFERROR(INDEX('Data Annex'!$K$1:$BS$4779,MATCH(W$44&amp;"|"&amp;$B77,'Data Annex'!$K$1:$K$4779,0),MATCH(W$45,'Data Annex'!$K$1:$BS$1,0)),"")</f>
        <v>1.4470660445041953E-2</v>
      </c>
      <c r="X77" s="192">
        <f>IFERROR(INDEX('Data Annex'!$K$1:$BS$4779,MATCH(X$44&amp;"|"&amp;$B77,'Data Annex'!$K$1:$K$4779,0),MATCH(X$45,'Data Annex'!$K$1:$BS$1,0)),"")</f>
        <v>1.7144156663725776E-2</v>
      </c>
      <c r="Y77" s="192">
        <f>IFERROR(INDEX('Data Annex'!$K$1:$BS$4779,MATCH(Y$44&amp;"|"&amp;$B77,'Data Annex'!$K$1:$K$4779,0),MATCH(Y$45,'Data Annex'!$K$1:$BS$1,0)),"")</f>
        <v>1.8752280291139591E-2</v>
      </c>
      <c r="Z77" s="418">
        <f>IFERROR(INDEX('Data Annex'!$K$1:$BS$4779,MATCH(Z$44&amp;"|"&amp;$B77,'Data Annex'!$K$1:$K$4779,0),MATCH(Z$45,'Data Annex'!$K$1:$BS$1,0)),"")</f>
        <v>3.6535937853577657E-2</v>
      </c>
      <c r="AA77" s="192">
        <f>IFERROR(INDEX('Data Annex'!$K$1:$BS$4779,MATCH(AA$44&amp;"|"&amp;$B77,'Data Annex'!$K$1:$K$4779,0),MATCH(AA$45,'Data Annex'!$K$1:$BS$1,0)),"")</f>
        <v>4.5810245813893216E-2</v>
      </c>
      <c r="AB77" s="192">
        <f>IFERROR(INDEX('Data Annex'!$K$1:$BS$4779,MATCH(AB$44&amp;"|"&amp;$B77,'Data Annex'!$K$1:$K$4779,0),MATCH(AB$45,'Data Annex'!$K$1:$BS$1,0)),"")</f>
        <v>4.5953735985944121E-2</v>
      </c>
    </row>
    <row r="78" spans="1:28" ht="21" customHeight="1">
      <c r="A78" s="5">
        <v>27</v>
      </c>
      <c r="B78" s="5" t="s">
        <v>100</v>
      </c>
      <c r="C78"/>
      <c r="D78" s="204" t="s">
        <v>100</v>
      </c>
      <c r="E78" s="417">
        <f>IFERROR(INDEX('Data Annex'!$K$1:$BS$4779,MATCH(E$44&amp;"|"&amp;$B78,'Data Annex'!$K$1:$K$4779,0),MATCH(E$45,'Data Annex'!$K$1:$BS$1,0)),"")</f>
        <v>49.489832041875367</v>
      </c>
      <c r="F78" s="404">
        <f>IFERROR(INDEX('Data Annex'!$K$1:$BS$4779,MATCH(F$44&amp;"|"&amp;$B78,'Data Annex'!$K$1:$K$4779,0),MATCH(F$45,'Data Annex'!$K$1:$BS$1,0)),"")</f>
        <v>53.807746454401048</v>
      </c>
      <c r="G78" s="404">
        <f>IFERROR(INDEX('Data Annex'!$K$1:$BS$4779,MATCH(G$44&amp;"|"&amp;$B78,'Data Annex'!$K$1:$K$4779,0),MATCH(G$45,'Data Annex'!$K$1:$BS$1,0)),"")</f>
        <v>57.709890416258276</v>
      </c>
      <c r="H78" s="485">
        <f>IFERROR(INDEX('Data Annex'!$K$1:$BS$4779,MATCH(H$44&amp;"|"&amp;$B78,'Data Annex'!$K$1:$K$4779,0),MATCH(H$45,'Data Annex'!$K$1:$BS$1,0)),"")</f>
        <v>0.12933055494757345</v>
      </c>
      <c r="I78" s="194">
        <f>IFERROR(INDEX('Data Annex'!$K$1:$BS$4779,MATCH(I$44&amp;"|"&amp;$B78,'Data Annex'!$K$1:$K$4779,0),MATCH(I$45,'Data Annex'!$K$1:$BS$1,0)),"")</f>
        <v>0.12876621735012567</v>
      </c>
      <c r="J78" s="194">
        <f>IFERROR(INDEX('Data Annex'!$K$1:$BS$4779,MATCH(J$44&amp;"|"&amp;$B78,'Data Annex'!$K$1:$K$4779,0),MATCH(J$45,'Data Annex'!$K$1:$BS$1,0)),"")</f>
        <v>0.12415778753520731</v>
      </c>
      <c r="K78" s="417">
        <f>IFERROR(INDEX('Data Annex'!$K$1:$BS$4779,MATCH(K$44&amp;"|"&amp;$B78,'Data Annex'!$K$1:$K$4779,0),MATCH(K$45,'Data Annex'!$K$1:$BS$1,0)),"")</f>
        <v>0.68133364815092379</v>
      </c>
      <c r="L78" s="194">
        <f>IFERROR(INDEX('Data Annex'!$K$1:$BS$4779,MATCH(L$44&amp;"|"&amp;$B78,'Data Annex'!$K$1:$K$4779,0),MATCH(L$45,'Data Annex'!$K$1:$BS$1,0)),"")</f>
        <v>0.66040291589055489</v>
      </c>
      <c r="M78" s="194">
        <f>IFERROR(INDEX('Data Annex'!$K$1:$BS$4779,MATCH(M$44&amp;"|"&amp;$B78,'Data Annex'!$K$1:$K$4779,0),MATCH(M$45,'Data Annex'!$K$1:$BS$1,0)),"")</f>
        <v>0.64912785605031531</v>
      </c>
      <c r="N78" s="485">
        <f>IFERROR(INDEX('Data Annex'!$K$1:$BS$4779,MATCH(N$44&amp;"|"&amp;$B78,'Data Annex'!$K$1:$K$4779,0),MATCH(N$45,'Data Annex'!$K$1:$BS$1,0)),"")</f>
        <v>0</v>
      </c>
      <c r="O78" s="194">
        <f>IFERROR(INDEX('Data Annex'!$K$1:$BS$4779,MATCH(O$44&amp;"|"&amp;$B78,'Data Annex'!$K$1:$K$4779,0),MATCH(O$45,'Data Annex'!$K$1:$BS$1,0)),"")</f>
        <v>0</v>
      </c>
      <c r="P78" s="194">
        <f>IFERROR(INDEX('Data Annex'!$K$1:$BS$4779,MATCH(P$44&amp;"|"&amp;$B78,'Data Annex'!$K$1:$K$4779,0),MATCH(P$45,'Data Annex'!$K$1:$BS$1,0)),"")</f>
        <v>0</v>
      </c>
      <c r="Q78" s="485">
        <f>IFERROR(INDEX('Data Annex'!$K$1:$BS$4779,MATCH(Q$44&amp;"|"&amp;$B78,'Data Annex'!$K$1:$K$4779,0),MATCH(Q$45,'Data Annex'!$K$1:$BS$1,0)),"")</f>
        <v>0.1372994465442007</v>
      </c>
      <c r="R78" s="194">
        <f>IFERROR(INDEX('Data Annex'!$K$1:$BS$4779,MATCH(R$44&amp;"|"&amp;$B78,'Data Annex'!$K$1:$K$4779,0),MATCH(R$45,'Data Annex'!$K$1:$BS$1,0)),"")</f>
        <v>0.13130095989854887</v>
      </c>
      <c r="S78" s="194">
        <f>IFERROR(INDEX('Data Annex'!$K$1:$BS$4779,MATCH(S$44&amp;"|"&amp;$B78,'Data Annex'!$K$1:$K$4779,0),MATCH(S$45,'Data Annex'!$K$1:$BS$1,0)),"")</f>
        <v>0.13083913870622291</v>
      </c>
      <c r="T78" s="417">
        <f>IFERROR(INDEX('Data Annex'!$K$1:$BS$4779,MATCH(T$44&amp;"|"&amp;$B78,'Data Annex'!$K$1:$K$4779,0),MATCH(T$45,'Data Annex'!$K$1:$BS$1,0)),"")</f>
        <v>3.5054029779880341E-2</v>
      </c>
      <c r="U78" s="194">
        <f>IFERROR(INDEX('Data Annex'!$K$1:$BS$4779,MATCH(U$44&amp;"|"&amp;$B78,'Data Annex'!$K$1:$K$4779,0),MATCH(U$45,'Data Annex'!$K$1:$BS$1,0)),"")</f>
        <v>5.0591371098943121E-2</v>
      </c>
      <c r="V78" s="194">
        <f>IFERROR(INDEX('Data Annex'!$K$1:$BS$4779,MATCH(V$44&amp;"|"&amp;$B78,'Data Annex'!$K$1:$K$4779,0),MATCH(V$45,'Data Annex'!$K$1:$BS$1,0)),"")</f>
        <v>6.5449125206734599E-2</v>
      </c>
      <c r="W78" s="485">
        <f>IFERROR(INDEX('Data Annex'!$K$1:$BS$4779,MATCH(W$44&amp;"|"&amp;$B78,'Data Annex'!$K$1:$K$4779,0),MATCH(W$45,'Data Annex'!$K$1:$BS$1,0)),"")</f>
        <v>1.6687084194204262E-2</v>
      </c>
      <c r="X78" s="194">
        <f>IFERROR(INDEX('Data Annex'!$K$1:$BS$4779,MATCH(X$44&amp;"|"&amp;$B78,'Data Annex'!$K$1:$K$4779,0),MATCH(X$45,'Data Annex'!$K$1:$BS$1,0)),"")</f>
        <v>2.8636325418955985E-2</v>
      </c>
      <c r="Y78" s="194">
        <f>IFERROR(INDEX('Data Annex'!$K$1:$BS$4779,MATCH(Y$44&amp;"|"&amp;$B78,'Data Annex'!$K$1:$K$4779,0),MATCH(Y$45,'Data Annex'!$K$1:$BS$1,0)),"")</f>
        <v>3.015809663215872E-2</v>
      </c>
      <c r="Z78" s="417">
        <f>IFERROR(INDEX('Data Annex'!$K$1:$BS$4779,MATCH(Z$44&amp;"|"&amp;$B78,'Data Annex'!$K$1:$K$4779,0),MATCH(Z$45,'Data Annex'!$K$1:$BS$1,0)),"")</f>
        <v>2.9523638321745575E-4</v>
      </c>
      <c r="AA78" s="194">
        <f>IFERROR(INDEX('Data Annex'!$K$1:$BS$4779,MATCH(AA$44&amp;"|"&amp;$B78,'Data Annex'!$K$1:$K$4779,0),MATCH(AA$45,'Data Annex'!$K$1:$BS$1,0)),"")</f>
        <v>3.0221034287162142E-4</v>
      </c>
      <c r="AB78" s="194">
        <f>IFERROR(INDEX('Data Annex'!$K$1:$BS$4779,MATCH(AB$44&amp;"|"&amp;$B78,'Data Annex'!$K$1:$K$4779,0),MATCH(AB$45,'Data Annex'!$K$1:$BS$1,0)),"")</f>
        <v>2.6799586936130038E-4</v>
      </c>
    </row>
    <row r="79" spans="1:28" ht="21" customHeight="1">
      <c r="A79" s="5">
        <v>28</v>
      </c>
      <c r="B79" s="5" t="s">
        <v>31</v>
      </c>
      <c r="C79"/>
      <c r="D79" s="204" t="s">
        <v>31</v>
      </c>
      <c r="E79" s="418">
        <f>IFERROR(INDEX('Data Annex'!$K$1:$BS$4779,MATCH(E$44&amp;"|"&amp;$B79,'Data Annex'!$K$1:$K$4779,0),MATCH(E$45,'Data Annex'!$K$1:$BS$1,0)),"")</f>
        <v>620.01489970568264</v>
      </c>
      <c r="F79" s="405">
        <f>IFERROR(INDEX('Data Annex'!$K$1:$BS$4779,MATCH(F$44&amp;"|"&amp;$B79,'Data Annex'!$K$1:$K$4779,0),MATCH(F$45,'Data Annex'!$K$1:$BS$1,0)),"")</f>
        <v>629.93406930872482</v>
      </c>
      <c r="G79" s="405">
        <f>IFERROR(INDEX('Data Annex'!$K$1:$BS$4779,MATCH(G$44&amp;"|"&amp;$B79,'Data Annex'!$K$1:$K$4779,0),MATCH(G$45,'Data Annex'!$K$1:$BS$1,0)),"")</f>
        <v>647.53708517563734</v>
      </c>
      <c r="H79" s="486">
        <f>IFERROR(INDEX('Data Annex'!$K$1:$BS$4779,MATCH(H$44&amp;"|"&amp;$B79,'Data Annex'!$K$1:$K$4779,0),MATCH(H$45,'Data Annex'!$K$1:$BS$1,0)),"")</f>
        <v>0.10040432343052688</v>
      </c>
      <c r="I79" s="192">
        <f>IFERROR(INDEX('Data Annex'!$K$1:$BS$4779,MATCH(I$44&amp;"|"&amp;$B79,'Data Annex'!$K$1:$K$4779,0),MATCH(I$45,'Data Annex'!$K$1:$BS$1,0)),"")</f>
        <v>0.10208108235990912</v>
      </c>
      <c r="J79" s="192">
        <f>IFERROR(INDEX('Data Annex'!$K$1:$BS$4779,MATCH(J$44&amp;"|"&amp;$B79,'Data Annex'!$K$1:$K$4779,0),MATCH(J$45,'Data Annex'!$K$1:$BS$1,0)),"")</f>
        <v>0.10123166001502194</v>
      </c>
      <c r="K79" s="418">
        <f>IFERROR(INDEX('Data Annex'!$K$1:$BS$4779,MATCH(K$44&amp;"|"&amp;$B79,'Data Annex'!$K$1:$K$4779,0),MATCH(K$45,'Data Annex'!$K$1:$BS$1,0)),"")</f>
        <v>0.34036087046099278</v>
      </c>
      <c r="L79" s="192">
        <f>IFERROR(INDEX('Data Annex'!$K$1:$BS$4779,MATCH(L$44&amp;"|"&amp;$B79,'Data Annex'!$K$1:$K$4779,0),MATCH(L$45,'Data Annex'!$K$1:$BS$1,0)),"")</f>
        <v>0.32363427221632768</v>
      </c>
      <c r="M79" s="192">
        <f>IFERROR(INDEX('Data Annex'!$K$1:$BS$4779,MATCH(M$44&amp;"|"&amp;$B79,'Data Annex'!$K$1:$K$4779,0),MATCH(M$45,'Data Annex'!$K$1:$BS$1,0)),"")</f>
        <v>0.32507011321277868</v>
      </c>
      <c r="N79" s="486">
        <f>IFERROR(INDEX('Data Annex'!$K$1:$BS$4779,MATCH(N$44&amp;"|"&amp;$B79,'Data Annex'!$K$1:$K$4779,0),MATCH(N$45,'Data Annex'!$K$1:$BS$1,0)),"")</f>
        <v>9.3543289014375086E-2</v>
      </c>
      <c r="O79" s="192">
        <f>IFERROR(INDEX('Data Annex'!$K$1:$BS$4779,MATCH(O$44&amp;"|"&amp;$B79,'Data Annex'!$K$1:$K$4779,0),MATCH(O$45,'Data Annex'!$K$1:$BS$1,0)),"")</f>
        <v>7.4417616426855904E-2</v>
      </c>
      <c r="P79" s="192">
        <f>IFERROR(INDEX('Data Annex'!$K$1:$BS$4779,MATCH(P$44&amp;"|"&amp;$B79,'Data Annex'!$K$1:$K$4779,0),MATCH(P$45,'Data Annex'!$K$1:$BS$1,0)),"")</f>
        <v>7.6654759069882422E-2</v>
      </c>
      <c r="Q79" s="486">
        <f>IFERROR(INDEX('Data Annex'!$K$1:$BS$4779,MATCH(Q$44&amp;"|"&amp;$B79,'Data Annex'!$K$1:$K$4779,0),MATCH(Q$45,'Data Annex'!$K$1:$BS$1,0)),"")</f>
        <v>5.0555740295348907E-2</v>
      </c>
      <c r="R79" s="192">
        <f>IFERROR(INDEX('Data Annex'!$K$1:$BS$4779,MATCH(R$44&amp;"|"&amp;$B79,'Data Annex'!$K$1:$K$4779,0),MATCH(R$45,'Data Annex'!$K$1:$BS$1,0)),"")</f>
        <v>5.5196268142834425E-2</v>
      </c>
      <c r="S79" s="192">
        <f>IFERROR(INDEX('Data Annex'!$K$1:$BS$4779,MATCH(S$44&amp;"|"&amp;$B79,'Data Annex'!$K$1:$K$4779,0),MATCH(S$45,'Data Annex'!$K$1:$BS$1,0)),"")</f>
        <v>4.8986418767986657E-2</v>
      </c>
      <c r="T79" s="418">
        <f>IFERROR(INDEX('Data Annex'!$K$1:$BS$4779,MATCH(T$44&amp;"|"&amp;$B79,'Data Annex'!$K$1:$K$4779,0),MATCH(T$45,'Data Annex'!$K$1:$BS$1,0)),"")</f>
        <v>3.2471932582132899E-2</v>
      </c>
      <c r="U79" s="192">
        <f>IFERROR(INDEX('Data Annex'!$K$1:$BS$4779,MATCH(U$44&amp;"|"&amp;$B79,'Data Annex'!$K$1:$K$4779,0),MATCH(U$45,'Data Annex'!$K$1:$BS$1,0)),"")</f>
        <v>3.772623643211491E-2</v>
      </c>
      <c r="V79" s="192">
        <f>IFERROR(INDEX('Data Annex'!$K$1:$BS$4779,MATCH(V$44&amp;"|"&amp;$B79,'Data Annex'!$K$1:$K$4779,0),MATCH(V$45,'Data Annex'!$K$1:$BS$1,0)),"")</f>
        <v>3.7315309265679997E-2</v>
      </c>
      <c r="W79" s="486">
        <f>IFERROR(INDEX('Data Annex'!$K$1:$BS$4779,MATCH(W$44&amp;"|"&amp;$B79,'Data Annex'!$K$1:$K$4779,0),MATCH(W$45,'Data Annex'!$K$1:$BS$1,0)),"")</f>
        <v>0.32134950341410418</v>
      </c>
      <c r="X79" s="192">
        <f>IFERROR(INDEX('Data Annex'!$K$1:$BS$4779,MATCH(X$44&amp;"|"&amp;$B79,'Data Annex'!$K$1:$K$4779,0),MATCH(X$45,'Data Annex'!$K$1:$BS$1,0)),"")</f>
        <v>0.40420921175230606</v>
      </c>
      <c r="Y79" s="192">
        <f>IFERROR(INDEX('Data Annex'!$K$1:$BS$4779,MATCH(Y$44&amp;"|"&amp;$B79,'Data Annex'!$K$1:$K$4779,0),MATCH(Y$45,'Data Annex'!$K$1:$BS$1,0)),"")</f>
        <v>0.40842254131434913</v>
      </c>
      <c r="Z79" s="418">
        <f>IFERROR(INDEX('Data Annex'!$K$1:$BS$4779,MATCH(Z$44&amp;"|"&amp;$B79,'Data Annex'!$K$1:$K$4779,0),MATCH(Z$45,'Data Annex'!$K$1:$BS$1,0)),"")</f>
        <v>6.1314340802519074E-2</v>
      </c>
      <c r="AA79" s="192">
        <f>IFERROR(INDEX('Data Annex'!$K$1:$BS$4779,MATCH(AA$44&amp;"|"&amp;$B79,'Data Annex'!$K$1:$K$4779,0),MATCH(AA$45,'Data Annex'!$K$1:$BS$1,0)),"")</f>
        <v>2.7353126696518363E-3</v>
      </c>
      <c r="AB79" s="192">
        <f>IFERROR(INDEX('Data Annex'!$K$1:$BS$4779,MATCH(AB$44&amp;"|"&amp;$B79,'Data Annex'!$K$1:$K$4779,0),MATCH(AB$45,'Data Annex'!$K$1:$BS$1,0)),"")</f>
        <v>2.319198354301011E-3</v>
      </c>
    </row>
    <row r="80" spans="1:28" ht="21" customHeight="1">
      <c r="A80" s="5">
        <v>29</v>
      </c>
      <c r="B80" s="5" t="s">
        <v>32</v>
      </c>
      <c r="C80"/>
      <c r="D80" s="204" t="s">
        <v>32</v>
      </c>
      <c r="E80" s="417">
        <f>IFERROR(INDEX('Data Annex'!$K$1:$BS$4779,MATCH(E$44&amp;"|"&amp;$B80,'Data Annex'!$K$1:$K$4779,0),MATCH(E$45,'Data Annex'!$K$1:$BS$1,0)),"")</f>
        <v>37.464283176290003</v>
      </c>
      <c r="F80" s="404">
        <f>IFERROR(INDEX('Data Annex'!$K$1:$BS$4779,MATCH(F$44&amp;"|"&amp;$B80,'Data Annex'!$K$1:$K$4779,0),MATCH(F$45,'Data Annex'!$K$1:$BS$1,0)),"")</f>
        <v>38.953073548959999</v>
      </c>
      <c r="G80" s="404">
        <f>IFERROR(INDEX('Data Annex'!$K$1:$BS$4779,MATCH(G$44&amp;"|"&amp;$B80,'Data Annex'!$K$1:$K$4779,0),MATCH(G$45,'Data Annex'!$K$1:$BS$1,0)),"")</f>
        <v>41.643378318940009</v>
      </c>
      <c r="H80" s="485">
        <f>IFERROR(INDEX('Data Annex'!$K$1:$BS$4779,MATCH(H$44&amp;"|"&amp;$B80,'Data Annex'!$K$1:$K$4779,0),MATCH(H$45,'Data Annex'!$K$1:$BS$1,0)),"")</f>
        <v>0.1326824237789207</v>
      </c>
      <c r="I80" s="194">
        <f>IFERROR(INDEX('Data Annex'!$K$1:$BS$4779,MATCH(I$44&amp;"|"&amp;$B80,'Data Annex'!$K$1:$K$4779,0),MATCH(I$45,'Data Annex'!$K$1:$BS$1,0)),"")</f>
        <v>0.13395043644378374</v>
      </c>
      <c r="J80" s="194">
        <f>IFERROR(INDEX('Data Annex'!$K$1:$BS$4779,MATCH(J$44&amp;"|"&amp;$B80,'Data Annex'!$K$1:$K$4779,0),MATCH(J$45,'Data Annex'!$K$1:$BS$1,0)),"")</f>
        <v>0.13828795033641217</v>
      </c>
      <c r="K80" s="417">
        <f>IFERROR(INDEX('Data Annex'!$K$1:$BS$4779,MATCH(K$44&amp;"|"&amp;$B80,'Data Annex'!$K$1:$K$4779,0),MATCH(K$45,'Data Annex'!$K$1:$BS$1,0)),"")</f>
        <v>0.72587463007381092</v>
      </c>
      <c r="L80" s="194">
        <f>IFERROR(INDEX('Data Annex'!$K$1:$BS$4779,MATCH(L$44&amp;"|"&amp;$B80,'Data Annex'!$K$1:$K$4779,0),MATCH(L$45,'Data Annex'!$K$1:$BS$1,0)),"")</f>
        <v>0.71010085828178526</v>
      </c>
      <c r="M80" s="194">
        <f>IFERROR(INDEX('Data Annex'!$K$1:$BS$4779,MATCH(M$44&amp;"|"&amp;$B80,'Data Annex'!$K$1:$K$4779,0),MATCH(M$45,'Data Annex'!$K$1:$BS$1,0)),"")</f>
        <v>0.6992702022356293</v>
      </c>
      <c r="N80" s="485">
        <f>IFERROR(INDEX('Data Annex'!$K$1:$BS$4779,MATCH(N$44&amp;"|"&amp;$B80,'Data Annex'!$K$1:$K$4779,0),MATCH(N$45,'Data Annex'!$K$1:$BS$1,0)),"")</f>
        <v>0</v>
      </c>
      <c r="O80" s="194">
        <f>IFERROR(INDEX('Data Annex'!$K$1:$BS$4779,MATCH(O$44&amp;"|"&amp;$B80,'Data Annex'!$K$1:$K$4779,0),MATCH(O$45,'Data Annex'!$K$1:$BS$1,0)),"")</f>
        <v>0</v>
      </c>
      <c r="P80" s="194">
        <f>IFERROR(INDEX('Data Annex'!$K$1:$BS$4779,MATCH(P$44&amp;"|"&amp;$B80,'Data Annex'!$K$1:$K$4779,0),MATCH(P$45,'Data Annex'!$K$1:$BS$1,0)),"")</f>
        <v>0</v>
      </c>
      <c r="Q80" s="485">
        <f>IFERROR(INDEX('Data Annex'!$K$1:$BS$4779,MATCH(Q$44&amp;"|"&amp;$B80,'Data Annex'!$K$1:$K$4779,0),MATCH(Q$45,'Data Annex'!$K$1:$BS$1,0)),"")</f>
        <v>0.1006004003502524</v>
      </c>
      <c r="R80" s="194">
        <f>IFERROR(INDEX('Data Annex'!$K$1:$BS$4779,MATCH(R$44&amp;"|"&amp;$B80,'Data Annex'!$K$1:$K$4779,0),MATCH(R$45,'Data Annex'!$K$1:$BS$1,0)),"")</f>
        <v>9.4364894792958884E-2</v>
      </c>
      <c r="S80" s="194">
        <f>IFERROR(INDEX('Data Annex'!$K$1:$BS$4779,MATCH(S$44&amp;"|"&amp;$B80,'Data Annex'!$K$1:$K$4779,0),MATCH(S$45,'Data Annex'!$K$1:$BS$1,0)),"")</f>
        <v>0.10240198230196192</v>
      </c>
      <c r="T80" s="417">
        <f>IFERROR(INDEX('Data Annex'!$K$1:$BS$4779,MATCH(T$44&amp;"|"&amp;$B80,'Data Annex'!$K$1:$K$4779,0),MATCH(T$45,'Data Annex'!$K$1:$BS$1,0)),"")</f>
        <v>2.4975299288848115E-2</v>
      </c>
      <c r="U80" s="194">
        <f>IFERROR(INDEX('Data Annex'!$K$1:$BS$4779,MATCH(U$44&amp;"|"&amp;$B80,'Data Annex'!$K$1:$K$4779,0),MATCH(U$45,'Data Annex'!$K$1:$BS$1,0)),"")</f>
        <v>3.6276624225913677E-2</v>
      </c>
      <c r="V80" s="194">
        <f>IFERROR(INDEX('Data Annex'!$K$1:$BS$4779,MATCH(V$44&amp;"|"&amp;$B80,'Data Annex'!$K$1:$K$4779,0),MATCH(V$45,'Data Annex'!$K$1:$BS$1,0)),"")</f>
        <v>4.3175753396603053E-2</v>
      </c>
      <c r="W80" s="485">
        <f>IFERROR(INDEX('Data Annex'!$K$1:$BS$4779,MATCH(W$44&amp;"|"&amp;$B80,'Data Annex'!$K$1:$K$4779,0),MATCH(W$45,'Data Annex'!$K$1:$BS$1,0)),"")</f>
        <v>1.2845781613795119E-2</v>
      </c>
      <c r="X80" s="194">
        <f>IFERROR(INDEX('Data Annex'!$K$1:$BS$4779,MATCH(X$44&amp;"|"&amp;$B80,'Data Annex'!$K$1:$K$4779,0),MATCH(X$45,'Data Annex'!$K$1:$BS$1,0)),"")</f>
        <v>2.2659649665143455E-2</v>
      </c>
      <c r="Y80" s="194">
        <f>IFERROR(INDEX('Data Annex'!$K$1:$BS$4779,MATCH(Y$44&amp;"|"&amp;$B80,'Data Annex'!$K$1:$K$4779,0),MATCH(Y$45,'Data Annex'!$K$1:$BS$1,0)),"")</f>
        <v>1.4307100529570228E-2</v>
      </c>
      <c r="Z80" s="417">
        <f>IFERROR(INDEX('Data Annex'!$K$1:$BS$4779,MATCH(Z$44&amp;"|"&amp;$B80,'Data Annex'!$K$1:$K$4779,0),MATCH(Z$45,'Data Annex'!$K$1:$BS$1,0)),"")</f>
        <v>3.0214648943727536E-3</v>
      </c>
      <c r="AA80" s="194">
        <f>IFERROR(INDEX('Data Annex'!$K$1:$BS$4779,MATCH(AA$44&amp;"|"&amp;$B80,'Data Annex'!$K$1:$K$4779,0),MATCH(AA$45,'Data Annex'!$K$1:$BS$1,0)),"")</f>
        <v>2.6475365904150444E-3</v>
      </c>
      <c r="AB80" s="194">
        <f>IFERROR(INDEX('Data Annex'!$K$1:$BS$4779,MATCH(AB$44&amp;"|"&amp;$B80,'Data Annex'!$K$1:$K$4779,0),MATCH(AB$45,'Data Annex'!$K$1:$BS$1,0)),"")</f>
        <v>2.5570111998230983E-3</v>
      </c>
    </row>
    <row r="81" spans="1:28" ht="21" customHeight="1" thickBot="1">
      <c r="A81" s="5">
        <v>30</v>
      </c>
      <c r="B81" s="5" t="s">
        <v>93</v>
      </c>
      <c r="C81"/>
      <c r="D81" s="204" t="s">
        <v>93</v>
      </c>
      <c r="E81" s="418">
        <f>IFERROR(INDEX('Data Annex'!$K$1:$BS$4779,MATCH(E$44&amp;"|"&amp;$B81,'Data Annex'!$K$1:$K$4779,0),MATCH(E$45,'Data Annex'!$K$1:$BS$1,0)),"")</f>
        <v>56.222925719916496</v>
      </c>
      <c r="F81" s="405">
        <f>IFERROR(INDEX('Data Annex'!$K$1:$BS$4779,MATCH(F$44&amp;"|"&amp;$B81,'Data Annex'!$K$1:$K$4779,0),MATCH(F$45,'Data Annex'!$K$1:$BS$1,0)),"")</f>
        <v>54.400894048165497</v>
      </c>
      <c r="G81" s="405">
        <f>IFERROR(INDEX('Data Annex'!$K$1:$BS$4779,MATCH(G$44&amp;"|"&amp;$B81,'Data Annex'!$K$1:$K$4779,0),MATCH(G$45,'Data Annex'!$K$1:$BS$1,0)),"")</f>
        <v>55.709151229162494</v>
      </c>
      <c r="H81" s="486">
        <f>IFERROR(INDEX('Data Annex'!$K$1:$BS$4779,MATCH(H$44&amp;"|"&amp;$B81,'Data Annex'!$K$1:$K$4779,0),MATCH(H$45,'Data Annex'!$K$1:$BS$1,0)),"")</f>
        <v>9.3082938524241807E-2</v>
      </c>
      <c r="I81" s="192">
        <f>IFERROR(INDEX('Data Annex'!$K$1:$BS$4779,MATCH(I$44&amp;"|"&amp;$B81,'Data Annex'!$K$1:$K$4779,0),MATCH(I$45,'Data Annex'!$K$1:$BS$1,0)),"")</f>
        <v>0.10472375010373776</v>
      </c>
      <c r="J81" s="192">
        <f>IFERROR(INDEX('Data Annex'!$K$1:$BS$4779,MATCH(J$44&amp;"|"&amp;$B81,'Data Annex'!$K$1:$K$4779,0),MATCH(J$45,'Data Annex'!$K$1:$BS$1,0)),"")</f>
        <v>0.10485524672313012</v>
      </c>
      <c r="K81" s="418">
        <f>IFERROR(INDEX('Data Annex'!$K$1:$BS$4779,MATCH(K$44&amp;"|"&amp;$B81,'Data Annex'!$K$1:$K$4779,0),MATCH(K$45,'Data Annex'!$K$1:$BS$1,0)),"")</f>
        <v>0.56085472488256216</v>
      </c>
      <c r="L81" s="192">
        <f>IFERROR(INDEX('Data Annex'!$K$1:$BS$4779,MATCH(L$44&amp;"|"&amp;$B81,'Data Annex'!$K$1:$K$4779,0),MATCH(L$45,'Data Annex'!$K$1:$BS$1,0)),"")</f>
        <v>0.56791695402462494</v>
      </c>
      <c r="M81" s="192">
        <f>IFERROR(INDEX('Data Annex'!$K$1:$BS$4779,MATCH(M$44&amp;"|"&amp;$B81,'Data Annex'!$K$1:$K$4779,0),MATCH(M$45,'Data Annex'!$K$1:$BS$1,0)),"")</f>
        <v>0.55826309947946506</v>
      </c>
      <c r="N81" s="486">
        <f>IFERROR(INDEX('Data Annex'!$K$1:$BS$4779,MATCH(N$44&amp;"|"&amp;$B81,'Data Annex'!$K$1:$K$4779,0),MATCH(N$45,'Data Annex'!$K$1:$BS$1,0)),"")</f>
        <v>2.1996450747704645E-2</v>
      </c>
      <c r="O81" s="192">
        <f>IFERROR(INDEX('Data Annex'!$K$1:$BS$4779,MATCH(O$44&amp;"|"&amp;$B81,'Data Annex'!$K$1:$K$4779,0),MATCH(O$45,'Data Annex'!$K$1:$BS$1,0)),"")</f>
        <v>1.7885455967112197E-2</v>
      </c>
      <c r="P81" s="192">
        <f>IFERROR(INDEX('Data Annex'!$K$1:$BS$4779,MATCH(P$44&amp;"|"&amp;$B81,'Data Annex'!$K$1:$K$4779,0),MATCH(P$45,'Data Annex'!$K$1:$BS$1,0)),"")</f>
        <v>2.1513366490900989E-2</v>
      </c>
      <c r="Q81" s="486">
        <f>IFERROR(INDEX('Data Annex'!$K$1:$BS$4779,MATCH(Q$44&amp;"|"&amp;$B81,'Data Annex'!$K$1:$K$4779,0),MATCH(Q$45,'Data Annex'!$K$1:$BS$1,0)),"")</f>
        <v>8.7941793814075866E-2</v>
      </c>
      <c r="R81" s="192">
        <f>IFERROR(INDEX('Data Annex'!$K$1:$BS$4779,MATCH(R$44&amp;"|"&amp;$B81,'Data Annex'!$K$1:$K$4779,0),MATCH(R$45,'Data Annex'!$K$1:$BS$1,0)),"")</f>
        <v>9.8495417579735345E-2</v>
      </c>
      <c r="S81" s="192">
        <f>IFERROR(INDEX('Data Annex'!$K$1:$BS$4779,MATCH(S$44&amp;"|"&amp;$B81,'Data Annex'!$K$1:$K$4779,0),MATCH(S$45,'Data Annex'!$K$1:$BS$1,0)),"")</f>
        <v>0.10608416386823932</v>
      </c>
      <c r="T81" s="418">
        <f>IFERROR(INDEX('Data Annex'!$K$1:$BS$4779,MATCH(T$44&amp;"|"&amp;$B81,'Data Annex'!$K$1:$K$4779,0),MATCH(T$45,'Data Annex'!$K$1:$BS$1,0)),"")</f>
        <v>9.5490995507516871E-2</v>
      </c>
      <c r="U81" s="192">
        <f>IFERROR(INDEX('Data Annex'!$K$1:$BS$4779,MATCH(U$44&amp;"|"&amp;$B81,'Data Annex'!$K$1:$K$4779,0),MATCH(U$45,'Data Annex'!$K$1:$BS$1,0)),"")</f>
        <v>2.5937154837395216E-2</v>
      </c>
      <c r="V81" s="192">
        <f>IFERROR(INDEX('Data Annex'!$K$1:$BS$4779,MATCH(V$44&amp;"|"&amp;$B81,'Data Annex'!$K$1:$K$4779,0),MATCH(V$45,'Data Annex'!$K$1:$BS$1,0)),"")</f>
        <v>2.1723111560915328E-2</v>
      </c>
      <c r="W81" s="486">
        <f>IFERROR(INDEX('Data Annex'!$K$1:$BS$4779,MATCH(W$44&amp;"|"&amp;$B81,'Data Annex'!$K$1:$K$4779,0),MATCH(W$45,'Data Annex'!$K$1:$BS$1,0)),"")</f>
        <v>0.12244029262259502</v>
      </c>
      <c r="X81" s="192">
        <f>IFERROR(INDEX('Data Annex'!$K$1:$BS$4779,MATCH(X$44&amp;"|"&amp;$B81,'Data Annex'!$K$1:$K$4779,0),MATCH(X$45,'Data Annex'!$K$1:$BS$1,0)),"")</f>
        <v>0.16115273875081901</v>
      </c>
      <c r="Y81" s="192">
        <f>IFERROR(INDEX('Data Annex'!$K$1:$BS$4779,MATCH(Y$44&amp;"|"&amp;$B81,'Data Annex'!$K$1:$K$4779,0),MATCH(Y$45,'Data Annex'!$K$1:$BS$1,0)),"")</f>
        <v>0.16269889706020679</v>
      </c>
      <c r="Z81" s="418">
        <f>IFERROR(INDEX('Data Annex'!$K$1:$BS$4779,MATCH(Z$44&amp;"|"&amp;$B81,'Data Annex'!$K$1:$K$4779,0),MATCH(Z$45,'Data Annex'!$K$1:$BS$1,0)),"")</f>
        <v>1.8192803901303612E-2</v>
      </c>
      <c r="AA81" s="192">
        <f>IFERROR(INDEX('Data Annex'!$K$1:$BS$4779,MATCH(AA$44&amp;"|"&amp;$B81,'Data Annex'!$K$1:$K$4779,0),MATCH(AA$45,'Data Annex'!$K$1:$BS$1,0)),"")</f>
        <v>2.3888528736575487E-2</v>
      </c>
      <c r="AB81" s="192">
        <f>IFERROR(INDEX('Data Annex'!$K$1:$BS$4779,MATCH(AB$44&amp;"|"&amp;$B81,'Data Annex'!$K$1:$K$4779,0),MATCH(AB$45,'Data Annex'!$K$1:$BS$1,0)),"")</f>
        <v>2.4862114817142626E-2</v>
      </c>
    </row>
    <row r="82" spans="1:28" ht="29.25" customHeight="1" thickBot="1">
      <c r="A82" s="5">
        <v>99</v>
      </c>
      <c r="B82" s="5" t="s">
        <v>34</v>
      </c>
      <c r="C82"/>
      <c r="D82" s="143" t="s">
        <v>4546</v>
      </c>
      <c r="E82" s="419">
        <f>IFERROR(INDEX('Data Annex'!$K$1:$BS$4779,MATCH(E$44&amp;"|"&amp;$B82,'Data Annex'!$K$1:$K$4779,0),MATCH(E$45,'Data Annex'!$K$1:$BS$1,0)),"")</f>
        <v>16862.647654535765</v>
      </c>
      <c r="F82" s="412">
        <f>IFERROR(INDEX('Data Annex'!$K$1:$BS$4779,MATCH(F$44&amp;"|"&amp;$B82,'Data Annex'!$K$1:$K$4779,0),MATCH(F$45,'Data Annex'!$K$1:$BS$1,0)),"")</f>
        <v>16731.052437878363</v>
      </c>
      <c r="G82" s="412">
        <f>IFERROR(INDEX('Data Annex'!$K$1:$BS$4779,MATCH(G$44&amp;"|"&amp;$B82,'Data Annex'!$K$1:$K$4779,0),MATCH(G$45,'Data Annex'!$K$1:$BS$1,0)),"")</f>
        <v>16866.17171121775</v>
      </c>
      <c r="H82" s="487">
        <f>IFERROR(INDEX('Data Annex'!$K$1:$BS$4779,MATCH(H$44&amp;"|"&amp;$B82,'Data Annex'!$K$1:$K$4779,0),MATCH(H$45,'Data Annex'!$K$1:$BS$1,0)),"")</f>
        <v>0.12174192966957915</v>
      </c>
      <c r="I82" s="80">
        <f>IFERROR(INDEX('Data Annex'!$K$1:$BS$4779,MATCH(I$44&amp;"|"&amp;$B82,'Data Annex'!$K$1:$K$4779,0),MATCH(I$45,'Data Annex'!$K$1:$BS$1,0)),"")</f>
        <v>0.12588851065135498</v>
      </c>
      <c r="J82" s="80">
        <f>IFERROR(INDEX('Data Annex'!$K$1:$BS$4779,MATCH(J$44&amp;"|"&amp;$B82,'Data Annex'!$K$1:$K$4779,0),MATCH(J$45,'Data Annex'!$K$1:$BS$1,0)),"")</f>
        <v>0.12511606140716333</v>
      </c>
      <c r="K82" s="419">
        <f>IFERROR(INDEX('Data Annex'!$K$1:$BS$4779,MATCH(K$44&amp;"|"&amp;$B82,'Data Annex'!$K$1:$K$4779,0),MATCH(K$45,'Data Annex'!$K$1:$BS$1,0)),"")</f>
        <v>0.47756454912051094</v>
      </c>
      <c r="L82" s="80">
        <f>IFERROR(INDEX('Data Annex'!$K$1:$BS$4779,MATCH(L$44&amp;"|"&amp;$B82,'Data Annex'!$K$1:$K$4779,0),MATCH(L$45,'Data Annex'!$K$1:$BS$1,0)),"")</f>
        <v>0.47505791468551306</v>
      </c>
      <c r="M82" s="80">
        <f>IFERROR(INDEX('Data Annex'!$K$1:$BS$4779,MATCH(M$44&amp;"|"&amp;$B82,'Data Annex'!$K$1:$K$4779,0),MATCH(M$45,'Data Annex'!$K$1:$BS$1,0)),"")</f>
        <v>0.47662480650291394</v>
      </c>
      <c r="N82" s="487">
        <f>IFERROR(INDEX('Data Annex'!$K$1:$BS$4779,MATCH(N$44&amp;"|"&amp;$B82,'Data Annex'!$K$1:$K$4779,0),MATCH(N$45,'Data Annex'!$K$1:$BS$1,0)),"")</f>
        <v>3.9949006396745597E-2</v>
      </c>
      <c r="O82" s="80">
        <f>IFERROR(INDEX('Data Annex'!$K$1:$BS$4779,MATCH(O$44&amp;"|"&amp;$B82,'Data Annex'!$K$1:$K$4779,0),MATCH(O$45,'Data Annex'!$K$1:$BS$1,0)),"")</f>
        <v>3.5144548267197477E-2</v>
      </c>
      <c r="P82" s="80">
        <f>IFERROR(INDEX('Data Annex'!$K$1:$BS$4779,MATCH(P$44&amp;"|"&amp;$B82,'Data Annex'!$K$1:$K$4779,0),MATCH(P$45,'Data Annex'!$K$1:$BS$1,0)),"")</f>
        <v>3.6655552196766861E-2</v>
      </c>
      <c r="Q82" s="487">
        <f>IFERROR(INDEX('Data Annex'!$K$1:$BS$4779,MATCH(Q$44&amp;"|"&amp;$B82,'Data Annex'!$K$1:$K$4779,0),MATCH(Q$45,'Data Annex'!$K$1:$BS$1,0)),"")</f>
        <v>0.11729702795601904</v>
      </c>
      <c r="R82" s="80">
        <f>IFERROR(INDEX('Data Annex'!$K$1:$BS$4779,MATCH(R$44&amp;"|"&amp;$B82,'Data Annex'!$K$1:$K$4779,0),MATCH(R$45,'Data Annex'!$K$1:$BS$1,0)),"")</f>
        <v>0.1211408746569662</v>
      </c>
      <c r="S82" s="80">
        <f>IFERROR(INDEX('Data Annex'!$K$1:$BS$4779,MATCH(S$44&amp;"|"&amp;$B82,'Data Annex'!$K$1:$K$4779,0),MATCH(S$45,'Data Annex'!$K$1:$BS$1,0)),"")</f>
        <v>0.1195479783680143</v>
      </c>
      <c r="T82" s="419">
        <f>IFERROR(INDEX('Data Annex'!$K$1:$BS$4779,MATCH(T$44&amp;"|"&amp;$B82,'Data Annex'!$K$1:$K$4779,0),MATCH(T$45,'Data Annex'!$K$1:$BS$1,0)),"")</f>
        <v>9.8054115111454412E-2</v>
      </c>
      <c r="U82" s="80">
        <f>IFERROR(INDEX('Data Annex'!$K$1:$BS$4779,MATCH(U$44&amp;"|"&amp;$B82,'Data Annex'!$K$1:$K$4779,0),MATCH(U$45,'Data Annex'!$K$1:$BS$1,0)),"")</f>
        <v>8.3096569023103417E-2</v>
      </c>
      <c r="V82" s="80">
        <f>IFERROR(INDEX('Data Annex'!$K$1:$BS$4779,MATCH(V$44&amp;"|"&amp;$B82,'Data Annex'!$K$1:$K$4779,0),MATCH(V$45,'Data Annex'!$K$1:$BS$1,0)),"")</f>
        <v>8.0597971728327028E-2</v>
      </c>
      <c r="W82" s="487">
        <f>IFERROR(INDEX('Data Annex'!$K$1:$BS$4779,MATCH(W$44&amp;"|"&amp;$B82,'Data Annex'!$K$1:$K$4779,0),MATCH(W$45,'Data Annex'!$K$1:$BS$1,0)),"")</f>
        <v>0.12361658206047328</v>
      </c>
      <c r="X82" s="80">
        <f>IFERROR(INDEX('Data Annex'!$K$1:$BS$4779,MATCH(X$44&amp;"|"&amp;$B82,'Data Annex'!$K$1:$K$4779,0),MATCH(X$45,'Data Annex'!$K$1:$BS$1,0)),"")</f>
        <v>0.13896336150013475</v>
      </c>
      <c r="Y82" s="80">
        <f>IFERROR(INDEX('Data Annex'!$K$1:$BS$4779,MATCH(Y$44&amp;"|"&amp;$B82,'Data Annex'!$K$1:$K$4779,0),MATCH(Y$45,'Data Annex'!$K$1:$BS$1,0)),"")</f>
        <v>0.14054109540066148</v>
      </c>
      <c r="Z82" s="419">
        <f>IFERROR(INDEX('Data Annex'!$K$1:$BS$4779,MATCH(Z$44&amp;"|"&amp;$B82,'Data Annex'!$K$1:$K$4779,0),MATCH(Z$45,'Data Annex'!$K$1:$BS$1,0)),"")</f>
        <v>2.1776789685217773E-2</v>
      </c>
      <c r="AA82" s="80">
        <f>IFERROR(INDEX('Data Annex'!$K$1:$BS$4779,MATCH(AA$44&amp;"|"&amp;$B82,'Data Annex'!$K$1:$K$4779,0),MATCH(AA$45,'Data Annex'!$K$1:$BS$1,0)),"")</f>
        <v>2.0708221215729513E-2</v>
      </c>
      <c r="AB82" s="80">
        <f>IFERROR(INDEX('Data Annex'!$K$1:$BS$4779,MATCH(AB$44&amp;"|"&amp;$B82,'Data Annex'!$K$1:$K$4779,0),MATCH(AB$45,'Data Annex'!$K$1:$BS$1,0)),"")</f>
        <v>2.0916534396152417E-2</v>
      </c>
    </row>
    <row r="83" spans="1:28" ht="21.6" customHeight="1">
      <c r="A83" s="2"/>
      <c r="B83" s="2"/>
      <c r="C83"/>
      <c r="D83" s="570"/>
      <c r="E83" s="570"/>
      <c r="F83" s="570"/>
      <c r="G83" s="570"/>
      <c r="H83" s="570"/>
      <c r="I83" s="570"/>
      <c r="J83" s="570"/>
      <c r="K83" s="570"/>
      <c r="L83" s="570"/>
      <c r="M83" s="570"/>
      <c r="N83" s="570"/>
      <c r="O83" s="570"/>
      <c r="P83" s="570"/>
      <c r="Q83" s="570"/>
      <c r="R83" s="570"/>
      <c r="S83" s="570"/>
      <c r="T83" s="570"/>
      <c r="U83" s="570"/>
      <c r="V83" s="570"/>
      <c r="W83" s="570"/>
      <c r="X83" s="570"/>
      <c r="Y83" s="570"/>
      <c r="Z83" s="570"/>
    </row>
    <row r="84" spans="1:28" s="386" customFormat="1" ht="77.25" customHeight="1">
      <c r="A84" s="291"/>
      <c r="B84" s="291"/>
      <c r="C84" s="290"/>
      <c r="D84" s="520" t="s">
        <v>5243</v>
      </c>
      <c r="E84" s="589"/>
      <c r="F84" s="589"/>
      <c r="G84" s="589"/>
      <c r="H84" s="589"/>
      <c r="I84" s="589"/>
      <c r="J84" s="589"/>
      <c r="K84" s="589"/>
      <c r="L84" s="589"/>
      <c r="M84" s="589"/>
      <c r="N84" s="589"/>
      <c r="O84" s="589"/>
      <c r="P84" s="589"/>
      <c r="Q84" s="589"/>
      <c r="R84" s="589"/>
      <c r="S84" s="589"/>
      <c r="T84" s="589"/>
      <c r="U84" s="589"/>
      <c r="V84" s="589"/>
      <c r="W84" s="290"/>
    </row>
    <row r="85" spans="1:28" ht="15" hidden="1" customHeight="1"/>
    <row r="86" spans="1:28" ht="15" hidden="1" customHeight="1"/>
    <row r="87" spans="1:28" ht="15" hidden="1" customHeight="1"/>
    <row r="88" spans="1:28" ht="15" hidden="1" customHeight="1"/>
    <row r="89" spans="1:28" ht="15" hidden="1" customHeight="1"/>
    <row r="90" spans="1:28" ht="15" hidden="1" customHeight="1"/>
    <row r="91" spans="1:28" ht="15" hidden="1" customHeight="1"/>
    <row r="92" spans="1:28" ht="15" hidden="1" customHeight="1"/>
    <row r="93" spans="1:28" ht="15" hidden="1" customHeight="1"/>
    <row r="94" spans="1:28" ht="15" hidden="1" customHeight="1"/>
    <row r="95" spans="1:28" ht="15" hidden="1" customHeight="1"/>
    <row r="96" spans="1:28"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sheetData>
  <sheetProtection algorithmName="SHA-512" hashValue="wqNGfBtnxOvCnLkaP69cT6ZuvQtuwsdMB7Z0yDlAcQzm266ixz75fgvu0YUnOjMj3CPvo+TREgaHBU/S+O5rRg==" saltValue="wZl+QYS7bF4/muASr3/o+Q==" spinCount="100000" sheet="1" objects="1" scenarios="1"/>
  <mergeCells count="23">
    <mergeCell ref="N10:P10"/>
    <mergeCell ref="W48:Y50"/>
    <mergeCell ref="Z48:AB50"/>
    <mergeCell ref="D9:D10"/>
    <mergeCell ref="D49:D50"/>
    <mergeCell ref="D46:AB47"/>
    <mergeCell ref="Q10:S10"/>
    <mergeCell ref="D3:AC3"/>
    <mergeCell ref="D83:Z83"/>
    <mergeCell ref="D84:V84"/>
    <mergeCell ref="D4:AC4"/>
    <mergeCell ref="T10:V10"/>
    <mergeCell ref="D7:V8"/>
    <mergeCell ref="E48:G50"/>
    <mergeCell ref="H48:J50"/>
    <mergeCell ref="K48:M50"/>
    <mergeCell ref="N48:P50"/>
    <mergeCell ref="Q48:S50"/>
    <mergeCell ref="T48:V50"/>
    <mergeCell ref="D6:V6"/>
    <mergeCell ref="E10:G10"/>
    <mergeCell ref="H10:J10"/>
    <mergeCell ref="K10:M10"/>
  </mergeCells>
  <pageMargins left="0.70866141732283472" right="0.70866141732283472" top="0.74803149606299213" bottom="0.74803149606299213" header="0.31496062992125984" footer="0.31496062992125984"/>
  <pageSetup paperSize="9" scale="38" orientation="portrait" r:id="rId1"/>
  <headerFooter>
    <oddHeader>&amp;L&amp;"Calibri"&amp;12&amp;K000000 EBA Regular Use&amp;1#_x000D_&amp;R&amp;P</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pageSetUpPr fitToPage="1"/>
  </sheetPr>
  <dimension ref="A1:R44"/>
  <sheetViews>
    <sheetView showGridLines="0" topLeftCell="C4" zoomScale="70" zoomScaleNormal="70" workbookViewId="0">
      <selection activeCell="F8" sqref="F8"/>
    </sheetView>
  </sheetViews>
  <sheetFormatPr defaultColWidth="0" defaultRowHeight="0" customHeight="1" zeroHeight="1"/>
  <cols>
    <col min="1" max="1" width="11.5546875" style="58" hidden="1" customWidth="1"/>
    <col min="2" max="2" width="7.77734375" style="58" hidden="1" customWidth="1"/>
    <col min="3" max="3" width="7.44140625" style="58" customWidth="1"/>
    <col min="4" max="4" width="14.5546875" style="58" hidden="1" customWidth="1"/>
    <col min="5" max="17" width="13.44140625" style="58" customWidth="1"/>
    <col min="18" max="18" width="7.5546875" style="58" customWidth="1"/>
    <col min="19" max="16384" width="9.21875" style="377" hidden="1"/>
  </cols>
  <sheetData>
    <row r="1" spans="1:18" ht="26.1" hidden="1" customHeight="1" thickBot="1">
      <c r="A1" s="78" t="s">
        <v>682</v>
      </c>
      <c r="F1" s="77" t="str">
        <f>+Start!$G$8</f>
        <v>SVC_1</v>
      </c>
      <c r="G1" s="77" t="str">
        <f>+Start!$G$8</f>
        <v>SVC_1</v>
      </c>
      <c r="H1" s="77" t="str">
        <f>+Start!$G$8</f>
        <v>SVC_1</v>
      </c>
      <c r="I1" s="77" t="str">
        <f>+Start!$G$8</f>
        <v>SVC_1</v>
      </c>
      <c r="J1" s="77" t="str">
        <f>+Start!$G$8</f>
        <v>SVC_1</v>
      </c>
      <c r="K1" s="77" t="str">
        <f>+Start!$G$8</f>
        <v>SVC_1</v>
      </c>
      <c r="L1" s="77" t="str">
        <f>+Start!$G$8</f>
        <v>SVC_1</v>
      </c>
      <c r="M1" s="77" t="str">
        <f>+Start!$G$8</f>
        <v>SVC_1</v>
      </c>
      <c r="N1" s="77" t="str">
        <f>+Start!$G$8</f>
        <v>SVC_1</v>
      </c>
      <c r="O1" s="77" t="str">
        <f>+Start!$G$8</f>
        <v>SVC_1</v>
      </c>
      <c r="P1" s="77" t="str">
        <f>+Start!$G$8</f>
        <v>SVC_1</v>
      </c>
      <c r="Q1" s="77" t="str">
        <f>+Start!$G$8</f>
        <v>SVC_1</v>
      </c>
    </row>
    <row r="2" spans="1:18" ht="26.1" hidden="1" customHeight="1" thickBot="1">
      <c r="A2" s="361" t="str">
        <f>'Reference Dates'!$C$8</f>
        <v>202312</v>
      </c>
      <c r="F2" s="58">
        <f t="shared" ref="F2:Q2" si="0">CONCATENATE(YEAR(F$9),TEXT(MONTH(F$9),"00"))+0</f>
        <v>202103</v>
      </c>
      <c r="G2" s="58">
        <f t="shared" si="0"/>
        <v>202106</v>
      </c>
      <c r="H2" s="86">
        <f t="shared" si="0"/>
        <v>202109</v>
      </c>
      <c r="I2" s="58">
        <f t="shared" si="0"/>
        <v>202112</v>
      </c>
      <c r="J2" s="86">
        <f t="shared" si="0"/>
        <v>202203</v>
      </c>
      <c r="K2" s="58">
        <f t="shared" si="0"/>
        <v>202206</v>
      </c>
      <c r="L2" s="58">
        <f t="shared" si="0"/>
        <v>202209</v>
      </c>
      <c r="M2" s="58">
        <f t="shared" si="0"/>
        <v>202212</v>
      </c>
      <c r="N2" s="58">
        <f t="shared" si="0"/>
        <v>202303</v>
      </c>
      <c r="O2" s="58">
        <f t="shared" si="0"/>
        <v>202306</v>
      </c>
      <c r="P2" s="58">
        <f t="shared" si="0"/>
        <v>202309</v>
      </c>
      <c r="Q2" s="58">
        <f t="shared" si="0"/>
        <v>202312</v>
      </c>
    </row>
    <row r="3" spans="1:18" ht="38.549999999999997" hidden="1" customHeight="1">
      <c r="A3" s="75">
        <f>DATE(LEFT(A2,4),RIGHT(A2,2),1)</f>
        <v>45261</v>
      </c>
      <c r="F3" s="58">
        <v>-33</v>
      </c>
      <c r="G3" s="58">
        <v>-30</v>
      </c>
      <c r="H3" s="58">
        <v>-27</v>
      </c>
      <c r="I3" s="58">
        <v>-24</v>
      </c>
      <c r="J3" s="58">
        <v>-21</v>
      </c>
      <c r="K3" s="58">
        <v>-18</v>
      </c>
      <c r="L3" s="58">
        <v>-15</v>
      </c>
      <c r="M3" s="58">
        <v>-12</v>
      </c>
      <c r="N3" s="58">
        <v>-9</v>
      </c>
      <c r="O3" s="58">
        <v>-6</v>
      </c>
      <c r="P3" s="58">
        <v>-3</v>
      </c>
      <c r="Q3" s="58">
        <v>-3</v>
      </c>
    </row>
    <row r="4" spans="1:18" ht="22.5" customHeight="1">
      <c r="A4" s="75"/>
      <c r="C4"/>
      <c r="D4"/>
      <c r="E4" s="89"/>
      <c r="F4"/>
      <c r="G4" s="1"/>
      <c r="H4" s="1"/>
      <c r="I4" s="1"/>
      <c r="J4" s="1"/>
      <c r="K4" s="1"/>
      <c r="L4" s="1"/>
      <c r="M4" s="1"/>
      <c r="N4" s="1"/>
      <c r="O4" s="1"/>
      <c r="P4" s="1"/>
      <c r="Q4" s="1"/>
      <c r="R4"/>
    </row>
    <row r="5" spans="1:18" ht="40.049999999999997" customHeight="1" thickBot="1">
      <c r="A5" s="60"/>
      <c r="B5" s="60"/>
      <c r="C5" s="8"/>
      <c r="D5" s="8"/>
      <c r="E5" s="84" t="str">
        <f>+"Risk Indicator: " &amp;VLOOKUP($G$1,Start!$Q$6:$R$27,2,FALSE)</f>
        <v>Risk Indicator: Tier 1 capital ratio</v>
      </c>
      <c r="F5" s="84"/>
      <c r="G5" s="24"/>
      <c r="H5" s="24"/>
      <c r="I5" s="24"/>
      <c r="J5" s="24"/>
      <c r="K5" s="24"/>
      <c r="L5" s="24"/>
      <c r="M5" s="24"/>
      <c r="N5" s="24"/>
      <c r="O5" s="24"/>
      <c r="P5" s="24"/>
      <c r="Q5" s="24"/>
      <c r="R5" s="8"/>
    </row>
    <row r="6" spans="1:18" ht="60.75" customHeight="1" thickTop="1">
      <c r="C6"/>
      <c r="D6"/>
      <c r="E6" s="608" t="s">
        <v>2472</v>
      </c>
      <c r="F6" s="608"/>
      <c r="G6" s="608"/>
      <c r="H6" s="608"/>
      <c r="I6" s="608"/>
      <c r="J6" s="608"/>
      <c r="K6" s="608"/>
      <c r="L6" s="608"/>
      <c r="M6" s="608"/>
      <c r="N6" s="608"/>
      <c r="O6" s="608"/>
      <c r="P6" s="608"/>
      <c r="Q6" s="608"/>
      <c r="R6"/>
    </row>
    <row r="7" spans="1:18" ht="18">
      <c r="A7" s="57"/>
      <c r="B7" s="57"/>
      <c r="C7" s="4"/>
      <c r="D7" s="4"/>
      <c r="E7" s="25"/>
      <c r="F7" s="25"/>
      <c r="G7" s="26"/>
      <c r="H7" s="26"/>
      <c r="I7" s="26"/>
      <c r="J7" s="26"/>
      <c r="K7" s="26"/>
      <c r="L7" s="26"/>
      <c r="M7" s="26"/>
      <c r="N7" s="26"/>
      <c r="O7" s="26"/>
      <c r="P7" s="26"/>
      <c r="Q7" s="26"/>
      <c r="R7" s="4"/>
    </row>
    <row r="8" spans="1:18" ht="45.75" customHeight="1">
      <c r="C8" s="1"/>
      <c r="D8" s="1"/>
      <c r="E8" s="21"/>
      <c r="F8" s="500">
        <v>2020</v>
      </c>
      <c r="G8" s="611">
        <v>2021</v>
      </c>
      <c r="H8" s="612"/>
      <c r="I8" s="612"/>
      <c r="J8" s="613"/>
      <c r="K8" s="611">
        <v>2022</v>
      </c>
      <c r="L8" s="612"/>
      <c r="M8" s="612"/>
      <c r="N8" s="613"/>
      <c r="O8" s="611">
        <v>2023</v>
      </c>
      <c r="P8" s="612"/>
      <c r="Q8" s="612"/>
      <c r="R8"/>
    </row>
    <row r="9" spans="1:18" ht="18">
      <c r="A9" s="57"/>
      <c r="B9" s="57"/>
      <c r="C9" s="1"/>
      <c r="D9" s="1"/>
      <c r="E9" s="142"/>
      <c r="F9" s="135">
        <f t="shared" ref="F9:P9" si="1">+EOMONTH($A$3,F$3)</f>
        <v>44286</v>
      </c>
      <c r="G9" s="134">
        <f t="shared" si="1"/>
        <v>44377</v>
      </c>
      <c r="H9" s="134">
        <f t="shared" si="1"/>
        <v>44469</v>
      </c>
      <c r="I9" s="134">
        <f t="shared" si="1"/>
        <v>44561</v>
      </c>
      <c r="J9" s="135">
        <f t="shared" si="1"/>
        <v>44651</v>
      </c>
      <c r="K9" s="134">
        <f t="shared" si="1"/>
        <v>44742</v>
      </c>
      <c r="L9" s="134">
        <f t="shared" si="1"/>
        <v>44834</v>
      </c>
      <c r="M9" s="134">
        <f t="shared" si="1"/>
        <v>44926</v>
      </c>
      <c r="N9" s="135">
        <f t="shared" si="1"/>
        <v>45016</v>
      </c>
      <c r="O9" s="134">
        <f t="shared" si="1"/>
        <v>45107</v>
      </c>
      <c r="P9" s="134">
        <f t="shared" si="1"/>
        <v>45199</v>
      </c>
      <c r="Q9" s="134">
        <f>+$A$3</f>
        <v>45261</v>
      </c>
      <c r="R9" s="13"/>
    </row>
    <row r="10" spans="1:18" ht="21" customHeight="1">
      <c r="C10"/>
      <c r="D10" s="22" t="s">
        <v>13</v>
      </c>
      <c r="E10" s="95" t="str">
        <f t="shared" ref="E10:E26" si="2">IF($G$1="LIQ_20",IF(OR(M10="n.a.",N10="n.a.",O10="n.a.",P10="n.a.",Q10="n.a.",Q10=""),$D10&amp;"*",$D10),IF(OR(F10="n.a.",G10="n.a.",H10="n.a.",I10="n.a.",J10="n.a.",K10="n.a.",L10="n.a.",M10="n.a.",N10="n.a.",O10="n.a.",P10="n.a.",Q10="n.a."),$D10&amp;"*",$D10))</f>
        <v>AT</v>
      </c>
      <c r="F10" s="137">
        <f>IF(IFERROR(INDEX(Data!$AF$2:$BU$734,MATCH($D10&amp;"_"&amp;F$1,Data!$AF$2:$AF$734,0),MATCH(F$2,Data!$AF$2:$BU$2,0)),"")=".","n.a.",IFERROR(INDEX(Data!$AF$2:$BU$734,MATCH($D10&amp;"_"&amp;F$1,Data!$AF$2:$AF$734,0),MATCH(F$2,Data!$AF$2:$BU$2,0)),""))</f>
        <v>0.1650536735</v>
      </c>
      <c r="G10" s="136">
        <f>IF(IFERROR(INDEX(Data!$AF$2:$BU$734,MATCH($D10&amp;"_"&amp;G$1,Data!$AF$2:$AF$734,0),MATCH(G$2,Data!$AF$2:$BU$2,0)),"")=".","n.a.",IFERROR(INDEX(Data!$AF$2:$BU$734,MATCH($D10&amp;"_"&amp;G$1,Data!$AF$2:$AF$734,0),MATCH(G$2,Data!$AF$2:$BU$2,0)),""))</f>
        <v>0.16218264509999999</v>
      </c>
      <c r="H10" s="136">
        <f>IF(IFERROR(INDEX(Data!$AF$2:$BU$734,MATCH($D10&amp;"_"&amp;H$1,Data!$AF$2:$AF$734,0),MATCH(H$2,Data!$AF$2:$BU$2,0)),"")=".","n.a.",IFERROR(INDEX(Data!$AF$2:$BU$734,MATCH($D10&amp;"_"&amp;H$1,Data!$AF$2:$AF$734,0),MATCH(H$2,Data!$AF$2:$BU$2,0)),""))</f>
        <v>0.15764660280000001</v>
      </c>
      <c r="I10" s="136">
        <f>IF(IFERROR(INDEX(Data!$AF$2:$BU$734,MATCH($D10&amp;"_"&amp;I$1,Data!$AF$2:$AF$734,0),MATCH(I$2,Data!$AF$2:$BU$2,0)),"")=".","n.a.",IFERROR(INDEX(Data!$AF$2:$BU$734,MATCH($D10&amp;"_"&amp;I$1,Data!$AF$2:$AF$734,0),MATCH(I$2,Data!$AF$2:$BU$2,0)),""))</f>
        <v>0.16087933069999999</v>
      </c>
      <c r="J10" s="137">
        <f>IF(IFERROR(INDEX(Data!$AF$2:$BU$734,MATCH($D10&amp;"_"&amp;J$1,Data!$AF$2:$AF$734,0),MATCH(J$2,Data!$AF$2:$BU$2,0)),"")=".","n.a.",IFERROR(INDEX(Data!$AF$2:$BU$734,MATCH($D10&amp;"_"&amp;J$1,Data!$AF$2:$AF$734,0),MATCH(J$2,Data!$AF$2:$BU$2,0)),""))</f>
        <v>0.1525099898</v>
      </c>
      <c r="K10" s="136">
        <f>IF(IFERROR(INDEX(Data!$AF$2:$BU$734,MATCH($D10&amp;"_"&amp;K$1,Data!$AF$2:$AF$734,0),MATCH(K$2,Data!$AF$2:$BU$2,0)),"")=".","n.a.",IFERROR(INDEX(Data!$AF$2:$BU$734,MATCH($D10&amp;"_"&amp;K$1,Data!$AF$2:$AF$734,0),MATCH(K$2,Data!$AF$2:$BU$2,0)),""))</f>
        <v>0.15995831360000001</v>
      </c>
      <c r="L10" s="136">
        <f>IF(IFERROR(INDEX(Data!$AF$2:$BU$734,MATCH($D10&amp;"_"&amp;L$1,Data!$AF$2:$AF$734,0),MATCH(L$2,Data!$AF$2:$BU$2,0)),"")=".","n.a.",IFERROR(INDEX(Data!$AF$2:$BU$734,MATCH($D10&amp;"_"&amp;L$1,Data!$AF$2:$AF$734,0),MATCH(L$2,Data!$AF$2:$BU$2,0)),""))</f>
        <v>0.1604458751</v>
      </c>
      <c r="M10" s="136">
        <f>IF(IFERROR(INDEX(Data!$AF$2:$BU$734,MATCH($D10&amp;"_"&amp;M$1,Data!$AF$2:$AF$734,0),MATCH(M$2,Data!$AF$2:$BU$2,0)),"")=".","n.a.",IFERROR(INDEX(Data!$AF$2:$BU$734,MATCH($D10&amp;"_"&amp;M$1,Data!$AF$2:$AF$734,0),MATCH(M$2,Data!$AF$2:$BU$2,0)),""))</f>
        <v>0.16763497199999999</v>
      </c>
      <c r="N10" s="137">
        <f>IF(IFERROR(INDEX(Data!$AF$2:$BU$734,MATCH($D10&amp;"_"&amp;N$1,Data!$AF$2:$AF$734,0),MATCH(N$2,Data!$AF$2:$BU$2,0)),"")=".","n.a.",IFERROR(INDEX(Data!$AF$2:$BU$734,MATCH($D10&amp;"_"&amp;N$1,Data!$AF$2:$AF$734,0),MATCH(N$2,Data!$AF$2:$BU$2,0)),""))</f>
        <v>0.1660298721</v>
      </c>
      <c r="O10" s="136">
        <f>IF(IFERROR(INDEX(Data!$AF$2:$BU$734,MATCH($D10&amp;"_"&amp;O$1,Data!$AF$2:$AF$734,0),MATCH(O$2,Data!$AF$2:$BU$2,0)),"")=".","n.a.",IFERROR(INDEX(Data!$AF$2:$BU$734,MATCH($D10&amp;"_"&amp;O$1,Data!$AF$2:$AF$734,0),MATCH(O$2,Data!$AF$2:$BU$2,0)),""))</f>
        <v>0.16999161660000001</v>
      </c>
      <c r="P10" s="136">
        <f>IF(IFERROR(INDEX(Data!$AF$2:$BU$734,MATCH($D10&amp;"_"&amp;P$1,Data!$AF$2:$AF$734,0),MATCH(P$2,Data!$AF$2:$BU$2,0)),"")=".","n.a.",IFERROR(INDEX(Data!$AF$2:$BU$734,MATCH($D10&amp;"_"&amp;P$1,Data!$AF$2:$AF$734,0),MATCH(P$2,Data!$AF$2:$BU$2,0)),""))</f>
        <v>0.1671851369</v>
      </c>
      <c r="Q10" s="136">
        <f>IF(IFERROR(INDEX(Data!$AF$2:$BU$734,MATCH($D10&amp;"_"&amp;Q$1,Data!$AF$2:$AF$734,0),MATCH(Q$2,Data!$AF$2:$BU$2,0)),"")=".","n.a.",IFERROR(INDEX(Data!$AF$2:$BU$734,MATCH($D10&amp;"_"&amp;Q$1,Data!$AF$2:$AF$734,0),MATCH(Q$2,Data!$AF$2:$BU$2,0)),""))</f>
        <v>0.1784643732</v>
      </c>
      <c r="R10"/>
    </row>
    <row r="11" spans="1:18" ht="21" customHeight="1">
      <c r="C11"/>
      <c r="D11" s="22" t="s">
        <v>14</v>
      </c>
      <c r="E11" s="95" t="str">
        <f t="shared" si="2"/>
        <v>BE</v>
      </c>
      <c r="F11" s="139">
        <f>IF(IFERROR(INDEX(Data!$AF$2:$BU$734,MATCH($D11&amp;"_"&amp;F$1,Data!$AF$2:$AF$734,0),MATCH(F$2,Data!$AF$2:$BU$2,0)),"")=".","n.a.",IFERROR(INDEX(Data!$AF$2:$BU$734,MATCH($D11&amp;"_"&amp;F$1,Data!$AF$2:$AF$734,0),MATCH(F$2,Data!$AF$2:$BU$2,0)),""))</f>
        <v>0.19159878850000001</v>
      </c>
      <c r="G11" s="138">
        <f>IF(IFERROR(INDEX(Data!$AF$2:$BU$734,MATCH($D11&amp;"_"&amp;G$1,Data!$AF$2:$AF$734,0),MATCH(G$2,Data!$AF$2:$BU$2,0)),"")=".","n.a.",IFERROR(INDEX(Data!$AF$2:$BU$734,MATCH($D11&amp;"_"&amp;G$1,Data!$AF$2:$AF$734,0),MATCH(G$2,Data!$AF$2:$BU$2,0)),""))</f>
        <v>0.19803296949999999</v>
      </c>
      <c r="H11" s="138">
        <f>IF(IFERROR(INDEX(Data!$AF$2:$BU$734,MATCH($D11&amp;"_"&amp;H$1,Data!$AF$2:$AF$734,0),MATCH(H$2,Data!$AF$2:$BU$2,0)),"")=".","n.a.",IFERROR(INDEX(Data!$AF$2:$BU$734,MATCH($D11&amp;"_"&amp;H$1,Data!$AF$2:$AF$734,0),MATCH(H$2,Data!$AF$2:$BU$2,0)),""))</f>
        <v>0.1968944903</v>
      </c>
      <c r="I11" s="138">
        <f>IF(IFERROR(INDEX(Data!$AF$2:$BU$734,MATCH($D11&amp;"_"&amp;I$1,Data!$AF$2:$AF$734,0),MATCH(I$2,Data!$AF$2:$BU$2,0)),"")=".","n.a.",IFERROR(INDEX(Data!$AF$2:$BU$734,MATCH($D11&amp;"_"&amp;I$1,Data!$AF$2:$AF$734,0),MATCH(I$2,Data!$AF$2:$BU$2,0)),""))</f>
        <v>0.1973246632</v>
      </c>
      <c r="J11" s="139">
        <f>IF(IFERROR(INDEX(Data!$AF$2:$BU$734,MATCH($D11&amp;"_"&amp;J$1,Data!$AF$2:$AF$734,0),MATCH(J$2,Data!$AF$2:$BU$2,0)),"")=".","n.a.",IFERROR(INDEX(Data!$AF$2:$BU$734,MATCH($D11&amp;"_"&amp;J$1,Data!$AF$2:$AF$734,0),MATCH(J$2,Data!$AF$2:$BU$2,0)),""))</f>
        <v>0.1855578202</v>
      </c>
      <c r="K11" s="138">
        <f>IF(IFERROR(INDEX(Data!$AF$2:$BU$734,MATCH($D11&amp;"_"&amp;K$1,Data!$AF$2:$AF$734,0),MATCH(K$2,Data!$AF$2:$BU$2,0)),"")=".","n.a.",IFERROR(INDEX(Data!$AF$2:$BU$734,MATCH($D11&amp;"_"&amp;K$1,Data!$AF$2:$AF$734,0),MATCH(K$2,Data!$AF$2:$BU$2,0)),""))</f>
        <v>0.19265990159999999</v>
      </c>
      <c r="L11" s="138">
        <f>IF(IFERROR(INDEX(Data!$AF$2:$BU$734,MATCH($D11&amp;"_"&amp;L$1,Data!$AF$2:$AF$734,0),MATCH(L$2,Data!$AF$2:$BU$2,0)),"")=".","n.a.",IFERROR(INDEX(Data!$AF$2:$BU$734,MATCH($D11&amp;"_"&amp;L$1,Data!$AF$2:$AF$734,0),MATCH(L$2,Data!$AF$2:$BU$2,0)),""))</f>
        <v>0.18904650279999999</v>
      </c>
      <c r="M11" s="138">
        <f>IF(IFERROR(INDEX(Data!$AF$2:$BU$734,MATCH($D11&amp;"_"&amp;M$1,Data!$AF$2:$AF$734,0),MATCH(M$2,Data!$AF$2:$BU$2,0)),"")=".","n.a.",IFERROR(INDEX(Data!$AF$2:$BU$734,MATCH($D11&amp;"_"&amp;M$1,Data!$AF$2:$AF$734,0),MATCH(M$2,Data!$AF$2:$BU$2,0)),""))</f>
        <v>0.1952949823</v>
      </c>
      <c r="N11" s="139">
        <f>IF(IFERROR(INDEX(Data!$AF$2:$BU$734,MATCH($D11&amp;"_"&amp;N$1,Data!$AF$2:$AF$734,0),MATCH(N$2,Data!$AF$2:$BU$2,0)),"")=".","n.a.",IFERROR(INDEX(Data!$AF$2:$BU$734,MATCH($D11&amp;"_"&amp;N$1,Data!$AF$2:$AF$734,0),MATCH(N$2,Data!$AF$2:$BU$2,0)),""))</f>
        <v>0.1972237318</v>
      </c>
      <c r="O11" s="138">
        <f>IF(IFERROR(INDEX(Data!$AF$2:$BU$734,MATCH($D11&amp;"_"&amp;O$1,Data!$AF$2:$AF$734,0),MATCH(O$2,Data!$AF$2:$BU$2,0)),"")=".","n.a.",IFERROR(INDEX(Data!$AF$2:$BU$734,MATCH($D11&amp;"_"&amp;O$1,Data!$AF$2:$AF$734,0),MATCH(O$2,Data!$AF$2:$BU$2,0)),""))</f>
        <v>0.1988893887</v>
      </c>
      <c r="P11" s="138">
        <f>IF(IFERROR(INDEX(Data!$AF$2:$BU$734,MATCH($D11&amp;"_"&amp;P$1,Data!$AF$2:$AF$734,0),MATCH(P$2,Data!$AF$2:$BU$2,0)),"")=".","n.a.",IFERROR(INDEX(Data!$AF$2:$BU$734,MATCH($D11&amp;"_"&amp;P$1,Data!$AF$2:$AF$734,0),MATCH(P$2,Data!$AF$2:$BU$2,0)),""))</f>
        <v>0.18564516110000001</v>
      </c>
      <c r="Q11" s="138">
        <f>IF(IFERROR(INDEX(Data!$AF$2:$BU$734,MATCH($D11&amp;"_"&amp;Q$1,Data!$AF$2:$AF$734,0),MATCH(Q$2,Data!$AF$2:$BU$2,0)),"")=".","n.a.",IFERROR(INDEX(Data!$AF$2:$BU$734,MATCH($D11&amp;"_"&amp;Q$1,Data!$AF$2:$AF$734,0),MATCH(Q$2,Data!$AF$2:$BU$2,0)),""))</f>
        <v>0.1871204125</v>
      </c>
      <c r="R11"/>
    </row>
    <row r="12" spans="1:18" ht="21" customHeight="1">
      <c r="C12"/>
      <c r="D12" s="22" t="s">
        <v>92</v>
      </c>
      <c r="E12" s="95" t="str">
        <f t="shared" si="2"/>
        <v>BG</v>
      </c>
      <c r="F12" s="137">
        <f>IF(IFERROR(INDEX(Data!$AF$2:$BU$734,MATCH($D12&amp;"_"&amp;F$1,Data!$AF$2:$AF$734,0),MATCH(F$2,Data!$AF$2:$BU$2,0)),"")=".","n.a.",IFERROR(INDEX(Data!$AF$2:$BU$734,MATCH($D12&amp;"_"&amp;F$1,Data!$AF$2:$AF$734,0),MATCH(F$2,Data!$AF$2:$BU$2,0)),""))</f>
        <v>0.23147462860000001</v>
      </c>
      <c r="G12" s="136">
        <f>IF(IFERROR(INDEX(Data!$AF$2:$BU$734,MATCH($D12&amp;"_"&amp;G$1,Data!$AF$2:$AF$734,0),MATCH(G$2,Data!$AF$2:$BU$2,0)),"")=".","n.a.",IFERROR(INDEX(Data!$AF$2:$BU$734,MATCH($D12&amp;"_"&amp;G$1,Data!$AF$2:$AF$734,0),MATCH(G$2,Data!$AF$2:$BU$2,0)),""))</f>
        <v>0.24248253889999999</v>
      </c>
      <c r="H12" s="136">
        <f>IF(IFERROR(INDEX(Data!$AF$2:$BU$734,MATCH($D12&amp;"_"&amp;H$1,Data!$AF$2:$AF$734,0),MATCH(H$2,Data!$AF$2:$BU$2,0)),"")=".","n.a.",IFERROR(INDEX(Data!$AF$2:$BU$734,MATCH($D12&amp;"_"&amp;H$1,Data!$AF$2:$AF$734,0),MATCH(H$2,Data!$AF$2:$BU$2,0)),""))</f>
        <v>0.23479090999999999</v>
      </c>
      <c r="I12" s="136">
        <f>IF(IFERROR(INDEX(Data!$AF$2:$BU$734,MATCH($D12&amp;"_"&amp;I$1,Data!$AF$2:$AF$734,0),MATCH(I$2,Data!$AF$2:$BU$2,0)),"")=".","n.a.",IFERROR(INDEX(Data!$AF$2:$BU$734,MATCH($D12&amp;"_"&amp;I$1,Data!$AF$2:$AF$734,0),MATCH(I$2,Data!$AF$2:$BU$2,0)),""))</f>
        <v>0.2407866146</v>
      </c>
      <c r="J12" s="137">
        <f>IF(IFERROR(INDEX(Data!$AF$2:$BU$734,MATCH($D12&amp;"_"&amp;J$1,Data!$AF$2:$AF$734,0),MATCH(J$2,Data!$AF$2:$BU$2,0)),"")=".","n.a.",IFERROR(INDEX(Data!$AF$2:$BU$734,MATCH($D12&amp;"_"&amp;J$1,Data!$AF$2:$AF$734,0),MATCH(J$2,Data!$AF$2:$BU$2,0)),""))</f>
        <v>0.2294068017</v>
      </c>
      <c r="K12" s="136">
        <f>IF(IFERROR(INDEX(Data!$AF$2:$BU$734,MATCH($D12&amp;"_"&amp;K$1,Data!$AF$2:$AF$734,0),MATCH(K$2,Data!$AF$2:$BU$2,0)),"")=".","n.a.",IFERROR(INDEX(Data!$AF$2:$BU$734,MATCH($D12&amp;"_"&amp;K$1,Data!$AF$2:$AF$734,0),MATCH(K$2,Data!$AF$2:$BU$2,0)),""))</f>
        <v>0.21771372189999999</v>
      </c>
      <c r="L12" s="136">
        <f>IF(IFERROR(INDEX(Data!$AF$2:$BU$734,MATCH($D12&amp;"_"&amp;L$1,Data!$AF$2:$AF$734,0),MATCH(L$2,Data!$AF$2:$BU$2,0)),"")=".","n.a.",IFERROR(INDEX(Data!$AF$2:$BU$734,MATCH($D12&amp;"_"&amp;L$1,Data!$AF$2:$AF$734,0),MATCH(L$2,Data!$AF$2:$BU$2,0)),""))</f>
        <v>0.20831871590000001</v>
      </c>
      <c r="M12" s="136">
        <f>IF(IFERROR(INDEX(Data!$AF$2:$BU$734,MATCH($D12&amp;"_"&amp;M$1,Data!$AF$2:$AF$734,0),MATCH(M$2,Data!$AF$2:$BU$2,0)),"")=".","n.a.",IFERROR(INDEX(Data!$AF$2:$BU$734,MATCH($D12&amp;"_"&amp;M$1,Data!$AF$2:$AF$734,0),MATCH(M$2,Data!$AF$2:$BU$2,0)),""))</f>
        <v>0.21674177729999999</v>
      </c>
      <c r="N12" s="137">
        <f>IF(IFERROR(INDEX(Data!$AF$2:$BU$734,MATCH($D12&amp;"_"&amp;N$1,Data!$AF$2:$AF$734,0),MATCH(N$2,Data!$AF$2:$BU$2,0)),"")=".","n.a.",IFERROR(INDEX(Data!$AF$2:$BU$734,MATCH($D12&amp;"_"&amp;N$1,Data!$AF$2:$AF$734,0),MATCH(N$2,Data!$AF$2:$BU$2,0)),""))</f>
        <v>0.21824931119999999</v>
      </c>
      <c r="O12" s="136">
        <f>IF(IFERROR(INDEX(Data!$AF$2:$BU$734,MATCH($D12&amp;"_"&amp;O$1,Data!$AF$2:$AF$734,0),MATCH(O$2,Data!$AF$2:$BU$2,0)),"")=".","n.a.",IFERROR(INDEX(Data!$AF$2:$BU$734,MATCH($D12&amp;"_"&amp;O$1,Data!$AF$2:$AF$734,0),MATCH(O$2,Data!$AF$2:$BU$2,0)),""))</f>
        <v>0.2059480605</v>
      </c>
      <c r="P12" s="136">
        <f>IF(IFERROR(INDEX(Data!$AF$2:$BU$734,MATCH($D12&amp;"_"&amp;P$1,Data!$AF$2:$AF$734,0),MATCH(P$2,Data!$AF$2:$BU$2,0)),"")=".","n.a.",IFERROR(INDEX(Data!$AF$2:$BU$734,MATCH($D12&amp;"_"&amp;P$1,Data!$AF$2:$AF$734,0),MATCH(P$2,Data!$AF$2:$BU$2,0)),""))</f>
        <v>0.21056798530000001</v>
      </c>
      <c r="Q12" s="136">
        <f>IF(IFERROR(INDEX(Data!$AF$2:$BU$734,MATCH($D12&amp;"_"&amp;Q$1,Data!$AF$2:$AF$734,0),MATCH(Q$2,Data!$AF$2:$BU$2,0)),"")=".","n.a.",IFERROR(INDEX(Data!$AF$2:$BU$734,MATCH($D12&amp;"_"&amp;Q$1,Data!$AF$2:$AF$734,0),MATCH(Q$2,Data!$AF$2:$BU$2,0)),""))</f>
        <v>0.2070570488</v>
      </c>
      <c r="R12"/>
    </row>
    <row r="13" spans="1:18" ht="21" customHeight="1">
      <c r="C13"/>
      <c r="D13" s="97" t="s">
        <v>15</v>
      </c>
      <c r="E13" s="95" t="str">
        <f t="shared" si="2"/>
        <v>CY</v>
      </c>
      <c r="F13" s="139">
        <f>IF(IFERROR(INDEX(Data!$AF$2:$BU$734,MATCH($D13&amp;"_"&amp;F$1,Data!$AF$2:$AF$734,0),MATCH(F$2,Data!$AF$2:$BU$2,0)),"")=".","n.a.",IFERROR(INDEX(Data!$AF$2:$BU$734,MATCH($D13&amp;"_"&amp;F$1,Data!$AF$2:$AF$734,0),MATCH(F$2,Data!$AF$2:$BU$2,0)),""))</f>
        <v>0.1867469226</v>
      </c>
      <c r="G13" s="138">
        <f>IF(IFERROR(INDEX(Data!$AF$2:$BU$734,MATCH($D13&amp;"_"&amp;G$1,Data!$AF$2:$AF$734,0),MATCH(G$2,Data!$AF$2:$BU$2,0)),"")=".","n.a.",IFERROR(INDEX(Data!$AF$2:$BU$734,MATCH($D13&amp;"_"&amp;G$1,Data!$AF$2:$AF$734,0),MATCH(G$2,Data!$AF$2:$BU$2,0)),""))</f>
        <v>0.183936405</v>
      </c>
      <c r="H13" s="138">
        <f>IF(IFERROR(INDEX(Data!$AF$2:$BU$734,MATCH($D13&amp;"_"&amp;H$1,Data!$AF$2:$AF$734,0),MATCH(H$2,Data!$AF$2:$BU$2,0)),"")=".","n.a.",IFERROR(INDEX(Data!$AF$2:$BU$734,MATCH($D13&amp;"_"&amp;H$1,Data!$AF$2:$AF$734,0),MATCH(H$2,Data!$AF$2:$BU$2,0)),""))</f>
        <v>0.18622250979999999</v>
      </c>
      <c r="I13" s="138">
        <f>IF(IFERROR(INDEX(Data!$AF$2:$BU$734,MATCH($D13&amp;"_"&amp;I$1,Data!$AF$2:$AF$734,0),MATCH(I$2,Data!$AF$2:$BU$2,0)),"")=".","n.a.",IFERROR(INDEX(Data!$AF$2:$BU$734,MATCH($D13&amp;"_"&amp;I$1,Data!$AF$2:$AF$734,0),MATCH(I$2,Data!$AF$2:$BU$2,0)),""))</f>
        <v>0.1902605265</v>
      </c>
      <c r="J13" s="139">
        <f>IF(IFERROR(INDEX(Data!$AF$2:$BU$734,MATCH($D13&amp;"_"&amp;J$1,Data!$AF$2:$AF$734,0),MATCH(J$2,Data!$AF$2:$BU$2,0)),"")=".","n.a.",IFERROR(INDEX(Data!$AF$2:$BU$734,MATCH($D13&amp;"_"&amp;J$1,Data!$AF$2:$AF$734,0),MATCH(J$2,Data!$AF$2:$BU$2,0)),""))</f>
        <v>0.186669797</v>
      </c>
      <c r="K13" s="138">
        <f>IF(IFERROR(INDEX(Data!$AF$2:$BU$734,MATCH($D13&amp;"_"&amp;K$1,Data!$AF$2:$AF$734,0),MATCH(K$2,Data!$AF$2:$BU$2,0)),"")=".","n.a.",IFERROR(INDEX(Data!$AF$2:$BU$734,MATCH($D13&amp;"_"&amp;K$1,Data!$AF$2:$AF$734,0),MATCH(K$2,Data!$AF$2:$BU$2,0)),""))</f>
        <v>0.18998608010000001</v>
      </c>
      <c r="L13" s="138">
        <f>IF(IFERROR(INDEX(Data!$AF$2:$BU$734,MATCH($D13&amp;"_"&amp;L$1,Data!$AF$2:$AF$734,0),MATCH(L$2,Data!$AF$2:$BU$2,0)),"")=".","n.a.",IFERROR(INDEX(Data!$AF$2:$BU$734,MATCH($D13&amp;"_"&amp;L$1,Data!$AF$2:$AF$734,0),MATCH(L$2,Data!$AF$2:$BU$2,0)),""))</f>
        <v>0.19254789729999999</v>
      </c>
      <c r="M13" s="138">
        <f>IF(IFERROR(INDEX(Data!$AF$2:$BU$734,MATCH($D13&amp;"_"&amp;M$1,Data!$AF$2:$AF$734,0),MATCH(M$2,Data!$AF$2:$BU$2,0)),"")=".","n.a.",IFERROR(INDEX(Data!$AF$2:$BU$734,MATCH($D13&amp;"_"&amp;M$1,Data!$AF$2:$AF$734,0),MATCH(M$2,Data!$AF$2:$BU$2,0)),""))</f>
        <v>0.1960107405</v>
      </c>
      <c r="N13" s="139">
        <f>IF(IFERROR(INDEX(Data!$AF$2:$BU$734,MATCH($D13&amp;"_"&amp;N$1,Data!$AF$2:$AF$734,0),MATCH(N$2,Data!$AF$2:$BU$2,0)),"")=".","n.a.",IFERROR(INDEX(Data!$AF$2:$BU$734,MATCH($D13&amp;"_"&amp;N$1,Data!$AF$2:$AF$734,0),MATCH(N$2,Data!$AF$2:$BU$2,0)),""))</f>
        <v>0.19152175239999999</v>
      </c>
      <c r="O13" s="138">
        <f>IF(IFERROR(INDEX(Data!$AF$2:$BU$734,MATCH($D13&amp;"_"&amp;O$1,Data!$AF$2:$AF$734,0),MATCH(O$2,Data!$AF$2:$BU$2,0)),"")=".","n.a.",IFERROR(INDEX(Data!$AF$2:$BU$734,MATCH($D13&amp;"_"&amp;O$1,Data!$AF$2:$AF$734,0),MATCH(O$2,Data!$AF$2:$BU$2,0)),""))</f>
        <v>0.20923591050000001</v>
      </c>
      <c r="P13" s="138">
        <f>IF(IFERROR(INDEX(Data!$AF$2:$BU$734,MATCH($D13&amp;"_"&amp;P$1,Data!$AF$2:$AF$734,0),MATCH(P$2,Data!$AF$2:$BU$2,0)),"")=".","n.a.",IFERROR(INDEX(Data!$AF$2:$BU$734,MATCH($D13&amp;"_"&amp;P$1,Data!$AF$2:$AF$734,0),MATCH(P$2,Data!$AF$2:$BU$2,0)),""))</f>
        <v>0.21122533430000001</v>
      </c>
      <c r="Q13" s="138">
        <f>IF(IFERROR(INDEX(Data!$AF$2:$BU$734,MATCH($D13&amp;"_"&amp;Q$1,Data!$AF$2:$AF$734,0),MATCH(Q$2,Data!$AF$2:$BU$2,0)),"")=".","n.a.",IFERROR(INDEX(Data!$AF$2:$BU$734,MATCH($D13&amp;"_"&amp;Q$1,Data!$AF$2:$AF$734,0),MATCH(Q$2,Data!$AF$2:$BU$2,0)),""))</f>
        <v>0.21602094520000001</v>
      </c>
      <c r="R13"/>
    </row>
    <row r="14" spans="1:18" ht="21" customHeight="1">
      <c r="A14" s="61"/>
      <c r="C14"/>
      <c r="D14" s="22" t="s">
        <v>91</v>
      </c>
      <c r="E14" s="95" t="str">
        <f t="shared" si="2"/>
        <v>CZ</v>
      </c>
      <c r="F14" s="137">
        <f>IF(IFERROR(INDEX(Data!$AF$2:$BU$734,MATCH($D14&amp;"_"&amp;F$1,Data!$AF$2:$AF$734,0),MATCH(F$2,Data!$AF$2:$BU$2,0)),"")=".","n.a.",IFERROR(INDEX(Data!$AF$2:$BU$734,MATCH($D14&amp;"_"&amp;F$1,Data!$AF$2:$AF$734,0),MATCH(F$2,Data!$AF$2:$BU$2,0)),""))</f>
        <v>0.2375700845</v>
      </c>
      <c r="G14" s="136">
        <f>IF(IFERROR(INDEX(Data!$AF$2:$BU$734,MATCH($D14&amp;"_"&amp;G$1,Data!$AF$2:$AF$734,0),MATCH(G$2,Data!$AF$2:$BU$2,0)),"")=".","n.a.",IFERROR(INDEX(Data!$AF$2:$BU$734,MATCH($D14&amp;"_"&amp;G$1,Data!$AF$2:$AF$734,0),MATCH(G$2,Data!$AF$2:$BU$2,0)),""))</f>
        <v>0.2382318648</v>
      </c>
      <c r="H14" s="136">
        <f>IF(IFERROR(INDEX(Data!$AF$2:$BU$734,MATCH($D14&amp;"_"&amp;H$1,Data!$AF$2:$AF$734,0),MATCH(H$2,Data!$AF$2:$BU$2,0)),"")=".","n.a.",IFERROR(INDEX(Data!$AF$2:$BU$734,MATCH($D14&amp;"_"&amp;H$1,Data!$AF$2:$AF$734,0),MATCH(H$2,Data!$AF$2:$BU$2,0)),""))</f>
        <v>0.22832299919999999</v>
      </c>
      <c r="I14" s="136">
        <f>IF(IFERROR(INDEX(Data!$AF$2:$BU$734,MATCH($D14&amp;"_"&amp;I$1,Data!$AF$2:$AF$734,0),MATCH(I$2,Data!$AF$2:$BU$2,0)),"")=".","n.a.",IFERROR(INDEX(Data!$AF$2:$BU$734,MATCH($D14&amp;"_"&amp;I$1,Data!$AF$2:$AF$734,0),MATCH(I$2,Data!$AF$2:$BU$2,0)),""))</f>
        <v>0.22256779360000001</v>
      </c>
      <c r="J14" s="137">
        <f>IF(IFERROR(INDEX(Data!$AF$2:$BU$734,MATCH($D14&amp;"_"&amp;J$1,Data!$AF$2:$AF$734,0),MATCH(J$2,Data!$AF$2:$BU$2,0)),"")=".","n.a.",IFERROR(INDEX(Data!$AF$2:$BU$734,MATCH($D14&amp;"_"&amp;J$1,Data!$AF$2:$AF$734,0),MATCH(J$2,Data!$AF$2:$BU$2,0)),""))</f>
        <v>0.20644084930000001</v>
      </c>
      <c r="K14" s="136">
        <f>IF(IFERROR(INDEX(Data!$AF$2:$BU$734,MATCH($D14&amp;"_"&amp;K$1,Data!$AF$2:$AF$734,0),MATCH(K$2,Data!$AF$2:$BU$2,0)),"")=".","n.a.",IFERROR(INDEX(Data!$AF$2:$BU$734,MATCH($D14&amp;"_"&amp;K$1,Data!$AF$2:$AF$734,0),MATCH(K$2,Data!$AF$2:$BU$2,0)),""))</f>
        <v>0.19364808180000001</v>
      </c>
      <c r="L14" s="136">
        <f>IF(IFERROR(INDEX(Data!$AF$2:$BU$734,MATCH($D14&amp;"_"&amp;L$1,Data!$AF$2:$AF$734,0),MATCH(L$2,Data!$AF$2:$BU$2,0)),"")=".","n.a.",IFERROR(INDEX(Data!$AF$2:$BU$734,MATCH($D14&amp;"_"&amp;L$1,Data!$AF$2:$AF$734,0),MATCH(L$2,Data!$AF$2:$BU$2,0)),""))</f>
        <v>0.1983267755</v>
      </c>
      <c r="M14" s="136">
        <f>IF(IFERROR(INDEX(Data!$AF$2:$BU$734,MATCH($D14&amp;"_"&amp;M$1,Data!$AF$2:$AF$734,0),MATCH(M$2,Data!$AF$2:$BU$2,0)),"")=".","n.a.",IFERROR(INDEX(Data!$AF$2:$BU$734,MATCH($D14&amp;"_"&amp;M$1,Data!$AF$2:$AF$734,0),MATCH(M$2,Data!$AF$2:$BU$2,0)),""))</f>
        <v>0.1944720254</v>
      </c>
      <c r="N14" s="137">
        <f>IF(IFERROR(INDEX(Data!$AF$2:$BU$734,MATCH($D14&amp;"_"&amp;N$1,Data!$AF$2:$AF$734,0),MATCH(N$2,Data!$AF$2:$BU$2,0)),"")=".","n.a.",IFERROR(INDEX(Data!$AF$2:$BU$734,MATCH($D14&amp;"_"&amp;N$1,Data!$AF$2:$AF$734,0),MATCH(N$2,Data!$AF$2:$BU$2,0)),""))</f>
        <v>0.19453727849999999</v>
      </c>
      <c r="O14" s="136">
        <f>IF(IFERROR(INDEX(Data!$AF$2:$BU$734,MATCH($D14&amp;"_"&amp;O$1,Data!$AF$2:$AF$734,0),MATCH(O$2,Data!$AF$2:$BU$2,0)),"")=".","n.a.",IFERROR(INDEX(Data!$AF$2:$BU$734,MATCH($D14&amp;"_"&amp;O$1,Data!$AF$2:$AF$734,0),MATCH(O$2,Data!$AF$2:$BU$2,0)),""))</f>
        <v>0.19147964049999999</v>
      </c>
      <c r="P14" s="136">
        <f>IF(IFERROR(INDEX(Data!$AF$2:$BU$734,MATCH($D14&amp;"_"&amp;P$1,Data!$AF$2:$AF$734,0),MATCH(P$2,Data!$AF$2:$BU$2,0)),"")=".","n.a.",IFERROR(INDEX(Data!$AF$2:$BU$734,MATCH($D14&amp;"_"&amp;P$1,Data!$AF$2:$AF$734,0),MATCH(P$2,Data!$AF$2:$BU$2,0)),""))</f>
        <v>0.18969763449999999</v>
      </c>
      <c r="Q14" s="136">
        <f>IF(IFERROR(INDEX(Data!$AF$2:$BU$734,MATCH($D14&amp;"_"&amp;Q$1,Data!$AF$2:$AF$734,0),MATCH(Q$2,Data!$AF$2:$BU$2,0)),"")=".","n.a.",IFERROR(INDEX(Data!$AF$2:$BU$734,MATCH($D14&amp;"_"&amp;Q$1,Data!$AF$2:$AF$734,0),MATCH(Q$2,Data!$AF$2:$BU$2,0)),""))</f>
        <v>0.1845583113</v>
      </c>
      <c r="R14" s="6"/>
    </row>
    <row r="15" spans="1:18" ht="21" customHeight="1">
      <c r="C15"/>
      <c r="D15" s="22" t="s">
        <v>16</v>
      </c>
      <c r="E15" s="95" t="str">
        <f t="shared" si="2"/>
        <v>DE</v>
      </c>
      <c r="F15" s="139">
        <f>IF(IFERROR(INDEX(Data!$AF$2:$BU$734,MATCH($D15&amp;"_"&amp;F$1,Data!$AF$2:$AF$734,0),MATCH(F$2,Data!$AF$2:$BU$2,0)),"")=".","n.a.",IFERROR(INDEX(Data!$AF$2:$BU$734,MATCH($D15&amp;"_"&amp;F$1,Data!$AF$2:$AF$734,0),MATCH(F$2,Data!$AF$2:$BU$2,0)),""))</f>
        <v>0.16616502320000001</v>
      </c>
      <c r="G15" s="138">
        <f>IF(IFERROR(INDEX(Data!$AF$2:$BU$734,MATCH($D15&amp;"_"&amp;G$1,Data!$AF$2:$AF$734,0),MATCH(G$2,Data!$AF$2:$BU$2,0)),"")=".","n.a.",IFERROR(INDEX(Data!$AF$2:$BU$734,MATCH($D15&amp;"_"&amp;G$1,Data!$AF$2:$AF$734,0),MATCH(G$2,Data!$AF$2:$BU$2,0)),""))</f>
        <v>0.1691913092</v>
      </c>
      <c r="H15" s="138">
        <f>IF(IFERROR(INDEX(Data!$AF$2:$BU$734,MATCH($D15&amp;"_"&amp;H$1,Data!$AF$2:$AF$734,0),MATCH(H$2,Data!$AF$2:$BU$2,0)),"")=".","n.a.",IFERROR(INDEX(Data!$AF$2:$BU$734,MATCH($D15&amp;"_"&amp;H$1,Data!$AF$2:$AF$734,0),MATCH(H$2,Data!$AF$2:$BU$2,0)),""))</f>
        <v>0.16856940400000001</v>
      </c>
      <c r="I15" s="138">
        <f>IF(IFERROR(INDEX(Data!$AF$2:$BU$734,MATCH($D15&amp;"_"&amp;I$1,Data!$AF$2:$AF$734,0),MATCH(I$2,Data!$AF$2:$BU$2,0)),"")=".","n.a.",IFERROR(INDEX(Data!$AF$2:$BU$734,MATCH($D15&amp;"_"&amp;I$1,Data!$AF$2:$AF$734,0),MATCH(I$2,Data!$AF$2:$BU$2,0)),""))</f>
        <v>0.16757756809999999</v>
      </c>
      <c r="J15" s="139">
        <f>IF(IFERROR(INDEX(Data!$AF$2:$BU$734,MATCH($D15&amp;"_"&amp;J$1,Data!$AF$2:$AF$734,0),MATCH(J$2,Data!$AF$2:$BU$2,0)),"")=".","n.a.",IFERROR(INDEX(Data!$AF$2:$BU$734,MATCH($D15&amp;"_"&amp;J$1,Data!$AF$2:$AF$734,0),MATCH(J$2,Data!$AF$2:$BU$2,0)),""))</f>
        <v>0.16437316220000001</v>
      </c>
      <c r="K15" s="138">
        <f>IF(IFERROR(INDEX(Data!$AF$2:$BU$734,MATCH($D15&amp;"_"&amp;K$1,Data!$AF$2:$AF$734,0),MATCH(K$2,Data!$AF$2:$BU$2,0)),"")=".","n.a.",IFERROR(INDEX(Data!$AF$2:$BU$734,MATCH($D15&amp;"_"&amp;K$1,Data!$AF$2:$AF$734,0),MATCH(K$2,Data!$AF$2:$BU$2,0)),""))</f>
        <v>0.16337412370000001</v>
      </c>
      <c r="L15" s="138">
        <f>IF(IFERROR(INDEX(Data!$AF$2:$BU$734,MATCH($D15&amp;"_"&amp;L$1,Data!$AF$2:$AF$734,0),MATCH(L$2,Data!$AF$2:$BU$2,0)),"")=".","n.a.",IFERROR(INDEX(Data!$AF$2:$BU$734,MATCH($D15&amp;"_"&amp;L$1,Data!$AF$2:$AF$734,0),MATCH(L$2,Data!$AF$2:$BU$2,0)),""))</f>
        <v>0.16064542030000001</v>
      </c>
      <c r="M15" s="138">
        <f>IF(IFERROR(INDEX(Data!$AF$2:$BU$734,MATCH($D15&amp;"_"&amp;M$1,Data!$AF$2:$AF$734,0),MATCH(M$2,Data!$AF$2:$BU$2,0)),"")=".","n.a.",IFERROR(INDEX(Data!$AF$2:$BU$734,MATCH($D15&amp;"_"&amp;M$1,Data!$AF$2:$AF$734,0),MATCH(M$2,Data!$AF$2:$BU$2,0)),""))</f>
        <v>0.17175831529999999</v>
      </c>
      <c r="N15" s="139">
        <f>IF(IFERROR(INDEX(Data!$AF$2:$BU$734,MATCH($D15&amp;"_"&amp;N$1,Data!$AF$2:$AF$734,0),MATCH(N$2,Data!$AF$2:$BU$2,0)),"")=".","n.a.",IFERROR(INDEX(Data!$AF$2:$BU$734,MATCH($D15&amp;"_"&amp;N$1,Data!$AF$2:$AF$734,0),MATCH(N$2,Data!$AF$2:$BU$2,0)),""))</f>
        <v>0.17364585690000001</v>
      </c>
      <c r="O15" s="138">
        <f>IF(IFERROR(INDEX(Data!$AF$2:$BU$734,MATCH($D15&amp;"_"&amp;O$1,Data!$AF$2:$AF$734,0),MATCH(O$2,Data!$AF$2:$BU$2,0)),"")=".","n.a.",IFERROR(INDEX(Data!$AF$2:$BU$734,MATCH($D15&amp;"_"&amp;O$1,Data!$AF$2:$AF$734,0),MATCH(O$2,Data!$AF$2:$BU$2,0)),""))</f>
        <v>0.17779576929999999</v>
      </c>
      <c r="P15" s="138">
        <f>IF(IFERROR(INDEX(Data!$AF$2:$BU$734,MATCH($D15&amp;"_"&amp;P$1,Data!$AF$2:$AF$734,0),MATCH(P$2,Data!$AF$2:$BU$2,0)),"")=".","n.a.",IFERROR(INDEX(Data!$AF$2:$BU$734,MATCH($D15&amp;"_"&amp;P$1,Data!$AF$2:$AF$734,0),MATCH(P$2,Data!$AF$2:$BU$2,0)),""))</f>
        <v>0.1777112616</v>
      </c>
      <c r="Q15" s="138">
        <f>IF(IFERROR(INDEX(Data!$AF$2:$BU$734,MATCH($D15&amp;"_"&amp;Q$1,Data!$AF$2:$AF$734,0),MATCH(Q$2,Data!$AF$2:$BU$2,0)),"")=".","n.a.",IFERROR(INDEX(Data!$AF$2:$BU$734,MATCH($D15&amp;"_"&amp;Q$1,Data!$AF$2:$AF$734,0),MATCH(Q$2,Data!$AF$2:$BU$2,0)),""))</f>
        <v>0.1795546183</v>
      </c>
      <c r="R15"/>
    </row>
    <row r="16" spans="1:18" ht="21" customHeight="1">
      <c r="A16" s="62"/>
      <c r="C16"/>
      <c r="D16" s="22" t="s">
        <v>17</v>
      </c>
      <c r="E16" s="95" t="str">
        <f t="shared" si="2"/>
        <v>DK</v>
      </c>
      <c r="F16" s="137">
        <f>IF(IFERROR(INDEX(Data!$AF$2:$BU$734,MATCH($D16&amp;"_"&amp;F$1,Data!$AF$2:$AF$734,0),MATCH(F$2,Data!$AF$2:$BU$2,0)),"")=".","n.a.",IFERROR(INDEX(Data!$AF$2:$BU$734,MATCH($D16&amp;"_"&amp;F$1,Data!$AF$2:$AF$734,0),MATCH(F$2,Data!$AF$2:$BU$2,0)),""))</f>
        <v>0.2043124711</v>
      </c>
      <c r="G16" s="136">
        <f>IF(IFERROR(INDEX(Data!$AF$2:$BU$734,MATCH($D16&amp;"_"&amp;G$1,Data!$AF$2:$AF$734,0),MATCH(G$2,Data!$AF$2:$BU$2,0)),"")=".","n.a.",IFERROR(INDEX(Data!$AF$2:$BU$734,MATCH($D16&amp;"_"&amp;G$1,Data!$AF$2:$AF$734,0),MATCH(G$2,Data!$AF$2:$BU$2,0)),""))</f>
        <v>0.20662977439999999</v>
      </c>
      <c r="H16" s="136">
        <f>IF(IFERROR(INDEX(Data!$AF$2:$BU$734,MATCH($D16&amp;"_"&amp;H$1,Data!$AF$2:$AF$734,0),MATCH(H$2,Data!$AF$2:$BU$2,0)),"")=".","n.a.",IFERROR(INDEX(Data!$AF$2:$BU$734,MATCH($D16&amp;"_"&amp;H$1,Data!$AF$2:$AF$734,0),MATCH(H$2,Data!$AF$2:$BU$2,0)),""))</f>
        <v>0.20616728940000001</v>
      </c>
      <c r="I16" s="136">
        <f>IF(IFERROR(INDEX(Data!$AF$2:$BU$734,MATCH($D16&amp;"_"&amp;I$1,Data!$AF$2:$AF$734,0),MATCH(I$2,Data!$AF$2:$BU$2,0)),"")=".","n.a.",IFERROR(INDEX(Data!$AF$2:$BU$734,MATCH($D16&amp;"_"&amp;I$1,Data!$AF$2:$AF$734,0),MATCH(I$2,Data!$AF$2:$BU$2,0)),""))</f>
        <v>0.20378747310000001</v>
      </c>
      <c r="J16" s="137">
        <f>IF(IFERROR(INDEX(Data!$AF$2:$BU$734,MATCH($D16&amp;"_"&amp;J$1,Data!$AF$2:$AF$734,0),MATCH(J$2,Data!$AF$2:$BU$2,0)),"")=".","n.a.",IFERROR(INDEX(Data!$AF$2:$BU$734,MATCH($D16&amp;"_"&amp;J$1,Data!$AF$2:$AF$734,0),MATCH(J$2,Data!$AF$2:$BU$2,0)),""))</f>
        <v>0.1939790394</v>
      </c>
      <c r="K16" s="136">
        <f>IF(IFERROR(INDEX(Data!$AF$2:$BU$734,MATCH($D16&amp;"_"&amp;K$1,Data!$AF$2:$AF$734,0),MATCH(K$2,Data!$AF$2:$BU$2,0)),"")=".","n.a.",IFERROR(INDEX(Data!$AF$2:$BU$734,MATCH($D16&amp;"_"&amp;K$1,Data!$AF$2:$AF$734,0),MATCH(K$2,Data!$AF$2:$BU$2,0)),""))</f>
        <v>0.19541554990000001</v>
      </c>
      <c r="L16" s="136">
        <f>IF(IFERROR(INDEX(Data!$AF$2:$BU$734,MATCH($D16&amp;"_"&amp;L$1,Data!$AF$2:$AF$734,0),MATCH(L$2,Data!$AF$2:$BU$2,0)),"")=".","n.a.",IFERROR(INDEX(Data!$AF$2:$BU$734,MATCH($D16&amp;"_"&amp;L$1,Data!$AF$2:$AF$734,0),MATCH(L$2,Data!$AF$2:$BU$2,0)),""))</f>
        <v>0.19483715200000001</v>
      </c>
      <c r="M16" s="136">
        <f>IF(IFERROR(INDEX(Data!$AF$2:$BU$734,MATCH($D16&amp;"_"&amp;M$1,Data!$AF$2:$AF$734,0),MATCH(M$2,Data!$AF$2:$BU$2,0)),"")=".","n.a.",IFERROR(INDEX(Data!$AF$2:$BU$734,MATCH($D16&amp;"_"&amp;M$1,Data!$AF$2:$AF$734,0),MATCH(M$2,Data!$AF$2:$BU$2,0)),""))</f>
        <v>0.19418673559999999</v>
      </c>
      <c r="N16" s="137">
        <f>IF(IFERROR(INDEX(Data!$AF$2:$BU$734,MATCH($D16&amp;"_"&amp;N$1,Data!$AF$2:$AF$734,0),MATCH(N$2,Data!$AF$2:$BU$2,0)),"")=".","n.a.",IFERROR(INDEX(Data!$AF$2:$BU$734,MATCH($D16&amp;"_"&amp;N$1,Data!$AF$2:$AF$734,0),MATCH(N$2,Data!$AF$2:$BU$2,0)),""))</f>
        <v>0.1968961964</v>
      </c>
      <c r="O16" s="136">
        <f>IF(IFERROR(INDEX(Data!$AF$2:$BU$734,MATCH($D16&amp;"_"&amp;O$1,Data!$AF$2:$AF$734,0),MATCH(O$2,Data!$AF$2:$BU$2,0)),"")=".","n.a.",IFERROR(INDEX(Data!$AF$2:$BU$734,MATCH($D16&amp;"_"&amp;O$1,Data!$AF$2:$AF$734,0),MATCH(O$2,Data!$AF$2:$BU$2,0)),""))</f>
        <v>0.19776274620000001</v>
      </c>
      <c r="P16" s="136">
        <f>IF(IFERROR(INDEX(Data!$AF$2:$BU$734,MATCH($D16&amp;"_"&amp;P$1,Data!$AF$2:$AF$734,0),MATCH(P$2,Data!$AF$2:$BU$2,0)),"")=".","n.a.",IFERROR(INDEX(Data!$AF$2:$BU$734,MATCH($D16&amp;"_"&amp;P$1,Data!$AF$2:$AF$734,0),MATCH(P$2,Data!$AF$2:$BU$2,0)),""))</f>
        <v>0.20389778189999999</v>
      </c>
      <c r="Q16" s="136">
        <f>IF(IFERROR(INDEX(Data!$AF$2:$BU$734,MATCH($D16&amp;"_"&amp;Q$1,Data!$AF$2:$AF$734,0),MATCH(Q$2,Data!$AF$2:$BU$2,0)),"")=".","n.a.",IFERROR(INDEX(Data!$AF$2:$BU$734,MATCH($D16&amp;"_"&amp;Q$1,Data!$AF$2:$AF$734,0),MATCH(Q$2,Data!$AF$2:$BU$2,0)),""))</f>
        <v>0.20427166839999999</v>
      </c>
      <c r="R16" s="3"/>
    </row>
    <row r="17" spans="1:18" ht="21" customHeight="1">
      <c r="A17" s="62"/>
      <c r="C17"/>
      <c r="D17" s="22" t="str">
        <f>IF(E1="FND_33","EE*","EE")</f>
        <v>EE</v>
      </c>
      <c r="E17" s="95" t="str">
        <f t="shared" si="2"/>
        <v>EE</v>
      </c>
      <c r="F17" s="139">
        <f>IF(IFERROR(INDEX(Data!$AF$2:$BU$734,MATCH($D17&amp;"_"&amp;F$1,Data!$AF$2:$AF$734,0),MATCH(F$2,Data!$AF$2:$BU$2,0)),"")=".","n.a.",IFERROR(INDEX(Data!$AF$2:$BU$734,MATCH($D17&amp;"_"&amp;F$1,Data!$AF$2:$AF$734,0),MATCH(F$2,Data!$AF$2:$BU$2,0)),""))</f>
        <v>0.29969162449999998</v>
      </c>
      <c r="G17" s="138">
        <f>IF(IFERROR(INDEX(Data!$AF$2:$BU$734,MATCH($D17&amp;"_"&amp;G$1,Data!$AF$2:$AF$734,0),MATCH(G$2,Data!$AF$2:$BU$2,0)),"")=".","n.a.",IFERROR(INDEX(Data!$AF$2:$BU$734,MATCH($D17&amp;"_"&amp;G$1,Data!$AF$2:$AF$734,0),MATCH(G$2,Data!$AF$2:$BU$2,0)),""))</f>
        <v>0.29259142599999999</v>
      </c>
      <c r="H17" s="138">
        <f>IF(IFERROR(INDEX(Data!$AF$2:$BU$734,MATCH($D17&amp;"_"&amp;H$1,Data!$AF$2:$AF$734,0),MATCH(H$2,Data!$AF$2:$BU$2,0)),"")=".","n.a.",IFERROR(INDEX(Data!$AF$2:$BU$734,MATCH($D17&amp;"_"&amp;H$1,Data!$AF$2:$AF$734,0),MATCH(H$2,Data!$AF$2:$BU$2,0)),""))</f>
        <v>0.28550517780000001</v>
      </c>
      <c r="I17" s="138">
        <f>IF(IFERROR(INDEX(Data!$AF$2:$BU$734,MATCH($D17&amp;"_"&amp;I$1,Data!$AF$2:$AF$734,0),MATCH(I$2,Data!$AF$2:$BU$2,0)),"")=".","n.a.",IFERROR(INDEX(Data!$AF$2:$BU$734,MATCH($D17&amp;"_"&amp;I$1,Data!$AF$2:$AF$734,0),MATCH(I$2,Data!$AF$2:$BU$2,0)),""))</f>
        <v>0.25906237170000002</v>
      </c>
      <c r="J17" s="139">
        <f>IF(IFERROR(INDEX(Data!$AF$2:$BU$734,MATCH($D17&amp;"_"&amp;J$1,Data!$AF$2:$AF$734,0),MATCH(J$2,Data!$AF$2:$BU$2,0)),"")=".","n.a.",IFERROR(INDEX(Data!$AF$2:$BU$734,MATCH($D17&amp;"_"&amp;J$1,Data!$AF$2:$AF$734,0),MATCH(J$2,Data!$AF$2:$BU$2,0)),""))</f>
        <v>0.25179621429999999</v>
      </c>
      <c r="K17" s="138">
        <f>IF(IFERROR(INDEX(Data!$AF$2:$BU$734,MATCH($D17&amp;"_"&amp;K$1,Data!$AF$2:$AF$734,0),MATCH(K$2,Data!$AF$2:$BU$2,0)),"")=".","n.a.",IFERROR(INDEX(Data!$AF$2:$BU$734,MATCH($D17&amp;"_"&amp;K$1,Data!$AF$2:$AF$734,0),MATCH(K$2,Data!$AF$2:$BU$2,0)),""))</f>
        <v>0.2459094081</v>
      </c>
      <c r="L17" s="138">
        <f>IF(IFERROR(INDEX(Data!$AF$2:$BU$734,MATCH($D17&amp;"_"&amp;L$1,Data!$AF$2:$AF$734,0),MATCH(L$2,Data!$AF$2:$BU$2,0)),"")=".","n.a.",IFERROR(INDEX(Data!$AF$2:$BU$734,MATCH($D17&amp;"_"&amp;L$1,Data!$AF$2:$AF$734,0),MATCH(L$2,Data!$AF$2:$BU$2,0)),""))</f>
        <v>0.2309433659</v>
      </c>
      <c r="M17" s="138">
        <f>IF(IFERROR(INDEX(Data!$AF$2:$BU$734,MATCH($D17&amp;"_"&amp;M$1,Data!$AF$2:$AF$734,0),MATCH(M$2,Data!$AF$2:$BU$2,0)),"")=".","n.a.",IFERROR(INDEX(Data!$AF$2:$BU$734,MATCH($D17&amp;"_"&amp;M$1,Data!$AF$2:$AF$734,0),MATCH(M$2,Data!$AF$2:$BU$2,0)),""))</f>
        <v>0.2233596327</v>
      </c>
      <c r="N17" s="139">
        <f>IF(IFERROR(INDEX(Data!$AF$2:$BU$734,MATCH($D17&amp;"_"&amp;N$1,Data!$AF$2:$AF$734,0),MATCH(N$2,Data!$AF$2:$BU$2,0)),"")=".","n.a.",IFERROR(INDEX(Data!$AF$2:$BU$734,MATCH($D17&amp;"_"&amp;N$1,Data!$AF$2:$AF$734,0),MATCH(N$2,Data!$AF$2:$BU$2,0)),""))</f>
        <v>0.22847961659999999</v>
      </c>
      <c r="O17" s="138">
        <f>IF(IFERROR(INDEX(Data!$AF$2:$BU$734,MATCH($D17&amp;"_"&amp;O$1,Data!$AF$2:$AF$734,0),MATCH(O$2,Data!$AF$2:$BU$2,0)),"")=".","n.a.",IFERROR(INDEX(Data!$AF$2:$BU$734,MATCH($D17&amp;"_"&amp;O$1,Data!$AF$2:$AF$734,0),MATCH(O$2,Data!$AF$2:$BU$2,0)),""))</f>
        <v>0.23455054489999999</v>
      </c>
      <c r="P17" s="138">
        <f>IF(IFERROR(INDEX(Data!$AF$2:$BU$734,MATCH($D17&amp;"_"&amp;P$1,Data!$AF$2:$AF$734,0),MATCH(P$2,Data!$AF$2:$BU$2,0)),"")=".","n.a.",IFERROR(INDEX(Data!$AF$2:$BU$734,MATCH($D17&amp;"_"&amp;P$1,Data!$AF$2:$AF$734,0),MATCH(P$2,Data!$AF$2:$BU$2,0)),""))</f>
        <v>0.23295457350000001</v>
      </c>
      <c r="Q17" s="138">
        <f>IF(IFERROR(INDEX(Data!$AF$2:$BU$734,MATCH($D17&amp;"_"&amp;Q$1,Data!$AF$2:$AF$734,0),MATCH(Q$2,Data!$AF$2:$BU$2,0)),"")=".","n.a.",IFERROR(INDEX(Data!$AF$2:$BU$734,MATCH($D17&amp;"_"&amp;Q$1,Data!$AF$2:$AF$734,0),MATCH(Q$2,Data!$AF$2:$BU$2,0)),""))</f>
        <v>0.2232895063</v>
      </c>
      <c r="R17" s="3"/>
    </row>
    <row r="18" spans="1:18" ht="21" customHeight="1">
      <c r="A18" s="62"/>
      <c r="B18" s="57"/>
      <c r="C18"/>
      <c r="D18" s="22" t="s">
        <v>18</v>
      </c>
      <c r="E18" s="95" t="str">
        <f t="shared" si="2"/>
        <v>ES</v>
      </c>
      <c r="F18" s="137">
        <f>IF(IFERROR(INDEX(Data!$AF$2:$BU$734,MATCH($D18&amp;"_"&amp;F$1,Data!$AF$2:$AF$734,0),MATCH(F$2,Data!$AF$2:$BU$2,0)),"")=".","n.a.",IFERROR(INDEX(Data!$AF$2:$BU$734,MATCH($D18&amp;"_"&amp;F$1,Data!$AF$2:$AF$734,0),MATCH(F$2,Data!$AF$2:$BU$2,0)),""))</f>
        <v>0.144044542</v>
      </c>
      <c r="G18" s="136">
        <f>IF(IFERROR(INDEX(Data!$AF$2:$BU$734,MATCH($D18&amp;"_"&amp;G$1,Data!$AF$2:$AF$734,0),MATCH(G$2,Data!$AF$2:$BU$2,0)),"")=".","n.a.",IFERROR(INDEX(Data!$AF$2:$BU$734,MATCH($D18&amp;"_"&amp;G$1,Data!$AF$2:$AF$734,0),MATCH(G$2,Data!$AF$2:$BU$2,0)),""))</f>
        <v>0.1467202678</v>
      </c>
      <c r="H18" s="136">
        <f>IF(IFERROR(INDEX(Data!$AF$2:$BU$734,MATCH($D18&amp;"_"&amp;H$1,Data!$AF$2:$AF$734,0),MATCH(H$2,Data!$AF$2:$BU$2,0)),"")=".","n.a.",IFERROR(INDEX(Data!$AF$2:$BU$734,MATCH($D18&amp;"_"&amp;H$1,Data!$AF$2:$AF$734,0),MATCH(H$2,Data!$AF$2:$BU$2,0)),""))</f>
        <v>0.1482431561</v>
      </c>
      <c r="I18" s="136">
        <f>IF(IFERROR(INDEX(Data!$AF$2:$BU$734,MATCH($D18&amp;"_"&amp;I$1,Data!$AF$2:$AF$734,0),MATCH(I$2,Data!$AF$2:$BU$2,0)),"")=".","n.a.",IFERROR(INDEX(Data!$AF$2:$BU$734,MATCH($D18&amp;"_"&amp;I$1,Data!$AF$2:$AF$734,0),MATCH(I$2,Data!$AF$2:$BU$2,0)),""))</f>
        <v>0.14726218569999999</v>
      </c>
      <c r="J18" s="137">
        <f>IF(IFERROR(INDEX(Data!$AF$2:$BU$734,MATCH($D18&amp;"_"&amp;J$1,Data!$AF$2:$AF$734,0),MATCH(J$2,Data!$AF$2:$BU$2,0)),"")=".","n.a.",IFERROR(INDEX(Data!$AF$2:$BU$734,MATCH($D18&amp;"_"&amp;J$1,Data!$AF$2:$AF$734,0),MATCH(J$2,Data!$AF$2:$BU$2,0)),""))</f>
        <v>0.14444563199999999</v>
      </c>
      <c r="K18" s="136">
        <f>IF(IFERROR(INDEX(Data!$AF$2:$BU$734,MATCH($D18&amp;"_"&amp;K$1,Data!$AF$2:$AF$734,0),MATCH(K$2,Data!$AF$2:$BU$2,0)),"")=".","n.a.",IFERROR(INDEX(Data!$AF$2:$BU$734,MATCH($D18&amp;"_"&amp;K$1,Data!$AF$2:$AF$734,0),MATCH(K$2,Data!$AF$2:$BU$2,0)),""))</f>
        <v>0.14058662999999999</v>
      </c>
      <c r="L18" s="136">
        <f>IF(IFERROR(INDEX(Data!$AF$2:$BU$734,MATCH($D18&amp;"_"&amp;L$1,Data!$AF$2:$AF$734,0),MATCH(L$2,Data!$AF$2:$BU$2,0)),"")=".","n.a.",IFERROR(INDEX(Data!$AF$2:$BU$734,MATCH($D18&amp;"_"&amp;L$1,Data!$AF$2:$AF$734,0),MATCH(L$2,Data!$AF$2:$BU$2,0)),""))</f>
        <v>0.1403064487</v>
      </c>
      <c r="M18" s="136">
        <f>IF(IFERROR(INDEX(Data!$AF$2:$BU$734,MATCH($D18&amp;"_"&amp;M$1,Data!$AF$2:$AF$734,0),MATCH(M$2,Data!$AF$2:$BU$2,0)),"")=".","n.a.",IFERROR(INDEX(Data!$AF$2:$BU$734,MATCH($D18&amp;"_"&amp;M$1,Data!$AF$2:$AF$734,0),MATCH(M$2,Data!$AF$2:$BU$2,0)),""))</f>
        <v>0.14135517189999999</v>
      </c>
      <c r="N18" s="137">
        <f>IF(IFERROR(INDEX(Data!$AF$2:$BU$734,MATCH($D18&amp;"_"&amp;N$1,Data!$AF$2:$AF$734,0),MATCH(N$2,Data!$AF$2:$BU$2,0)),"")=".","n.a.",IFERROR(INDEX(Data!$AF$2:$BU$734,MATCH($D18&amp;"_"&amp;N$1,Data!$AF$2:$AF$734,0),MATCH(N$2,Data!$AF$2:$BU$2,0)),""))</f>
        <v>0.1431277463</v>
      </c>
      <c r="O18" s="136">
        <f>IF(IFERROR(INDEX(Data!$AF$2:$BU$734,MATCH($D18&amp;"_"&amp;O$1,Data!$AF$2:$AF$734,0),MATCH(O$2,Data!$AF$2:$BU$2,0)),"")=".","n.a.",IFERROR(INDEX(Data!$AF$2:$BU$734,MATCH($D18&amp;"_"&amp;O$1,Data!$AF$2:$AF$734,0),MATCH(O$2,Data!$AF$2:$BU$2,0)),""))</f>
        <v>0.1432058017</v>
      </c>
      <c r="P18" s="136">
        <f>IF(IFERROR(INDEX(Data!$AF$2:$BU$734,MATCH($D18&amp;"_"&amp;P$1,Data!$AF$2:$AF$734,0),MATCH(P$2,Data!$AF$2:$BU$2,0)),"")=".","n.a.",IFERROR(INDEX(Data!$AF$2:$BU$734,MATCH($D18&amp;"_"&amp;P$1,Data!$AF$2:$AF$734,0),MATCH(P$2,Data!$AF$2:$BU$2,0)),""))</f>
        <v>0.14243222189999999</v>
      </c>
      <c r="Q18" s="136">
        <f>IF(IFERROR(INDEX(Data!$AF$2:$BU$734,MATCH($D18&amp;"_"&amp;Q$1,Data!$AF$2:$AF$734,0),MATCH(Q$2,Data!$AF$2:$BU$2,0)),"")=".","n.a.",IFERROR(INDEX(Data!$AF$2:$BU$734,MATCH($D18&amp;"_"&amp;Q$1,Data!$AF$2:$AF$734,0),MATCH(Q$2,Data!$AF$2:$BU$2,0)),""))</f>
        <v>0.1425850733</v>
      </c>
      <c r="R18" s="3"/>
    </row>
    <row r="19" spans="1:18" ht="21" customHeight="1">
      <c r="C19"/>
      <c r="D19" s="22" t="str">
        <f>IF(E1="FND_32","FI*","FI")</f>
        <v>FI</v>
      </c>
      <c r="E19" s="95" t="str">
        <f t="shared" si="2"/>
        <v>FI</v>
      </c>
      <c r="F19" s="139">
        <f>IF(IFERROR(INDEX(Data!$AF$2:$BU$734,MATCH($D19&amp;"_"&amp;F$1,Data!$AF$2:$AF$734,0),MATCH(F$2,Data!$AF$2:$BU$2,0)),"")=".","n.a.",IFERROR(INDEX(Data!$AF$2:$BU$734,MATCH($D19&amp;"_"&amp;F$1,Data!$AF$2:$AF$734,0),MATCH(F$2,Data!$AF$2:$BU$2,0)),""))</f>
        <v>0.19547467609999999</v>
      </c>
      <c r="G19" s="138">
        <f>IF(IFERROR(INDEX(Data!$AF$2:$BU$734,MATCH($D19&amp;"_"&amp;G$1,Data!$AF$2:$AF$734,0),MATCH(G$2,Data!$AF$2:$BU$2,0)),"")=".","n.a.",IFERROR(INDEX(Data!$AF$2:$BU$734,MATCH($D19&amp;"_"&amp;G$1,Data!$AF$2:$AF$734,0),MATCH(G$2,Data!$AF$2:$BU$2,0)),""))</f>
        <v>0.19795495199999999</v>
      </c>
      <c r="H19" s="138">
        <f>IF(IFERROR(INDEX(Data!$AF$2:$BU$734,MATCH($D19&amp;"_"&amp;H$1,Data!$AF$2:$AF$734,0),MATCH(H$2,Data!$AF$2:$BU$2,0)),"")=".","n.a.",IFERROR(INDEX(Data!$AF$2:$BU$734,MATCH($D19&amp;"_"&amp;H$1,Data!$AF$2:$AF$734,0),MATCH(H$2,Data!$AF$2:$BU$2,0)),""))</f>
        <v>0.1955702007</v>
      </c>
      <c r="I19" s="138">
        <f>IF(IFERROR(INDEX(Data!$AF$2:$BU$734,MATCH($D19&amp;"_"&amp;I$1,Data!$AF$2:$AF$734,0),MATCH(I$2,Data!$AF$2:$BU$2,0)),"")=".","n.a.",IFERROR(INDEX(Data!$AF$2:$BU$734,MATCH($D19&amp;"_"&amp;I$1,Data!$AF$2:$AF$734,0),MATCH(I$2,Data!$AF$2:$BU$2,0)),""))</f>
        <v>0.1949967869</v>
      </c>
      <c r="J19" s="139">
        <f>IF(IFERROR(INDEX(Data!$AF$2:$BU$734,MATCH($D19&amp;"_"&amp;J$1,Data!$AF$2:$AF$734,0),MATCH(J$2,Data!$AF$2:$BU$2,0)),"")=".","n.a.",IFERROR(INDEX(Data!$AF$2:$BU$734,MATCH($D19&amp;"_"&amp;J$1,Data!$AF$2:$AF$734,0),MATCH(J$2,Data!$AF$2:$BU$2,0)),""))</f>
        <v>0.18892984190000001</v>
      </c>
      <c r="K19" s="138">
        <f>IF(IFERROR(INDEX(Data!$AF$2:$BU$734,MATCH($D19&amp;"_"&amp;K$1,Data!$AF$2:$AF$734,0),MATCH(K$2,Data!$AF$2:$BU$2,0)),"")=".","n.a.",IFERROR(INDEX(Data!$AF$2:$BU$734,MATCH($D19&amp;"_"&amp;K$1,Data!$AF$2:$AF$734,0),MATCH(K$2,Data!$AF$2:$BU$2,0)),""))</f>
        <v>0.18940953190000001</v>
      </c>
      <c r="L19" s="138">
        <f>IF(IFERROR(INDEX(Data!$AF$2:$BU$734,MATCH($D19&amp;"_"&amp;L$1,Data!$AF$2:$AF$734,0),MATCH(L$2,Data!$AF$2:$BU$2,0)),"")=".","n.a.",IFERROR(INDEX(Data!$AF$2:$BU$734,MATCH($D19&amp;"_"&amp;L$1,Data!$AF$2:$AF$734,0),MATCH(L$2,Data!$AF$2:$BU$2,0)),""))</f>
        <v>0.18527937180000001</v>
      </c>
      <c r="M19" s="138">
        <f>IF(IFERROR(INDEX(Data!$AF$2:$BU$734,MATCH($D19&amp;"_"&amp;M$1,Data!$AF$2:$AF$734,0),MATCH(M$2,Data!$AF$2:$BU$2,0)),"")=".","n.a.",IFERROR(INDEX(Data!$AF$2:$BU$734,MATCH($D19&amp;"_"&amp;M$1,Data!$AF$2:$AF$734,0),MATCH(M$2,Data!$AF$2:$BU$2,0)),""))</f>
        <v>0.18802435649999999</v>
      </c>
      <c r="N19" s="139">
        <f>IF(IFERROR(INDEX(Data!$AF$2:$BU$734,MATCH($D19&amp;"_"&amp;N$1,Data!$AF$2:$AF$734,0),MATCH(N$2,Data!$AF$2:$BU$2,0)),"")=".","n.a.",IFERROR(INDEX(Data!$AF$2:$BU$734,MATCH($D19&amp;"_"&amp;N$1,Data!$AF$2:$AF$734,0),MATCH(N$2,Data!$AF$2:$BU$2,0)),""))</f>
        <v>0.18616266819999999</v>
      </c>
      <c r="O19" s="138">
        <f>IF(IFERROR(INDEX(Data!$AF$2:$BU$734,MATCH($D19&amp;"_"&amp;O$1,Data!$AF$2:$AF$734,0),MATCH(O$2,Data!$AF$2:$BU$2,0)),"")=".","n.a.",IFERROR(INDEX(Data!$AF$2:$BU$734,MATCH($D19&amp;"_"&amp;O$1,Data!$AF$2:$AF$734,0),MATCH(O$2,Data!$AF$2:$BU$2,0)),""))</f>
        <v>0.1904087227</v>
      </c>
      <c r="P19" s="138">
        <f>IF(IFERROR(INDEX(Data!$AF$2:$BU$734,MATCH($D19&amp;"_"&amp;P$1,Data!$AF$2:$AF$734,0),MATCH(P$2,Data!$AF$2:$BU$2,0)),"")=".","n.a.",IFERROR(INDEX(Data!$AF$2:$BU$734,MATCH($D19&amp;"_"&amp;P$1,Data!$AF$2:$AF$734,0),MATCH(P$2,Data!$AF$2:$BU$2,0)),""))</f>
        <v>0.19388471509999999</v>
      </c>
      <c r="Q19" s="138">
        <f>IF(IFERROR(INDEX(Data!$AF$2:$BU$734,MATCH($D19&amp;"_"&amp;Q$1,Data!$AF$2:$AF$734,0),MATCH(Q$2,Data!$AF$2:$BU$2,0)),"")=".","n.a.",IFERROR(INDEX(Data!$AF$2:$BU$734,MATCH($D19&amp;"_"&amp;Q$1,Data!$AF$2:$AF$734,0),MATCH(Q$2,Data!$AF$2:$BU$2,0)),""))</f>
        <v>0.19887750160000001</v>
      </c>
      <c r="R19" s="3"/>
    </row>
    <row r="20" spans="1:18" ht="21" customHeight="1">
      <c r="C20"/>
      <c r="D20" s="22" t="s">
        <v>20</v>
      </c>
      <c r="E20" s="95" t="str">
        <f t="shared" si="2"/>
        <v>FR</v>
      </c>
      <c r="F20" s="137">
        <f>IF(IFERROR(INDEX(Data!$AF$2:$BU$734,MATCH($D20&amp;"_"&amp;F$1,Data!$AF$2:$AF$734,0),MATCH(F$2,Data!$AF$2:$BU$2,0)),"")=".","n.a.",IFERROR(INDEX(Data!$AF$2:$BU$734,MATCH($D20&amp;"_"&amp;F$1,Data!$AF$2:$AF$734,0),MATCH(F$2,Data!$AF$2:$BU$2,0)),""))</f>
        <v>0.1676624226</v>
      </c>
      <c r="G20" s="136">
        <f>IF(IFERROR(INDEX(Data!$AF$2:$BU$734,MATCH($D20&amp;"_"&amp;G$1,Data!$AF$2:$AF$734,0),MATCH(G$2,Data!$AF$2:$BU$2,0)),"")=".","n.a.",IFERROR(INDEX(Data!$AF$2:$BU$734,MATCH($D20&amp;"_"&amp;G$1,Data!$AF$2:$AF$734,0),MATCH(G$2,Data!$AF$2:$BU$2,0)),""))</f>
        <v>0.1681414507</v>
      </c>
      <c r="H20" s="136">
        <f>IF(IFERROR(INDEX(Data!$AF$2:$BU$734,MATCH($D20&amp;"_"&amp;H$1,Data!$AF$2:$AF$734,0),MATCH(H$2,Data!$AF$2:$BU$2,0)),"")=".","n.a.",IFERROR(INDEX(Data!$AF$2:$BU$734,MATCH($D20&amp;"_"&amp;H$1,Data!$AF$2:$AF$734,0),MATCH(H$2,Data!$AF$2:$BU$2,0)),""))</f>
        <v>0.1669090439</v>
      </c>
      <c r="I20" s="136">
        <f>IF(IFERROR(INDEX(Data!$AF$2:$BU$734,MATCH($D20&amp;"_"&amp;I$1,Data!$AF$2:$AF$734,0),MATCH(I$2,Data!$AF$2:$BU$2,0)),"")=".","n.a.",IFERROR(INDEX(Data!$AF$2:$BU$734,MATCH($D20&amp;"_"&amp;I$1,Data!$AF$2:$AF$734,0),MATCH(I$2,Data!$AF$2:$BU$2,0)),""))</f>
        <v>0.16949586520000001</v>
      </c>
      <c r="J20" s="137">
        <f>IF(IFERROR(INDEX(Data!$AF$2:$BU$734,MATCH($D20&amp;"_"&amp;J$1,Data!$AF$2:$AF$734,0),MATCH(J$2,Data!$AF$2:$BU$2,0)),"")=".","n.a.",IFERROR(INDEX(Data!$AF$2:$BU$734,MATCH($D20&amp;"_"&amp;J$1,Data!$AF$2:$AF$734,0),MATCH(J$2,Data!$AF$2:$BU$2,0)),""))</f>
        <v>0.1628471813</v>
      </c>
      <c r="K20" s="136">
        <f>IF(IFERROR(INDEX(Data!$AF$2:$BU$734,MATCH($D20&amp;"_"&amp;K$1,Data!$AF$2:$AF$734,0),MATCH(K$2,Data!$AF$2:$BU$2,0)),"")=".","n.a.",IFERROR(INDEX(Data!$AF$2:$BU$734,MATCH($D20&amp;"_"&amp;K$1,Data!$AF$2:$AF$734,0),MATCH(K$2,Data!$AF$2:$BU$2,0)),""))</f>
        <v>0.1620887543</v>
      </c>
      <c r="L20" s="136">
        <f>IF(IFERROR(INDEX(Data!$AF$2:$BU$734,MATCH($D20&amp;"_"&amp;L$1,Data!$AF$2:$AF$734,0),MATCH(L$2,Data!$AF$2:$BU$2,0)),"")=".","n.a.",IFERROR(INDEX(Data!$AF$2:$BU$734,MATCH($D20&amp;"_"&amp;L$1,Data!$AF$2:$AF$734,0),MATCH(L$2,Data!$AF$2:$BU$2,0)),""))</f>
        <v>0.16020212189999999</v>
      </c>
      <c r="M20" s="136">
        <f>IF(IFERROR(INDEX(Data!$AF$2:$BU$734,MATCH($D20&amp;"_"&amp;M$1,Data!$AF$2:$AF$734,0),MATCH(M$2,Data!$AF$2:$BU$2,0)),"")=".","n.a.",IFERROR(INDEX(Data!$AF$2:$BU$734,MATCH($D20&amp;"_"&amp;M$1,Data!$AF$2:$AF$734,0),MATCH(M$2,Data!$AF$2:$BU$2,0)),""))</f>
        <v>0.16621250100000001</v>
      </c>
      <c r="N20" s="137">
        <f>IF(IFERROR(INDEX(Data!$AF$2:$BU$734,MATCH($D20&amp;"_"&amp;N$1,Data!$AF$2:$AF$734,0),MATCH(N$2,Data!$AF$2:$BU$2,0)),"")=".","n.a.",IFERROR(INDEX(Data!$AF$2:$BU$734,MATCH($D20&amp;"_"&amp;N$1,Data!$AF$2:$AF$734,0),MATCH(N$2,Data!$AF$2:$BU$2,0)),""))</f>
        <v>0.17273768540000001</v>
      </c>
      <c r="O20" s="136">
        <f>IF(IFERROR(INDEX(Data!$AF$2:$BU$734,MATCH($D20&amp;"_"&amp;O$1,Data!$AF$2:$AF$734,0),MATCH(O$2,Data!$AF$2:$BU$2,0)),"")=".","n.a.",IFERROR(INDEX(Data!$AF$2:$BU$734,MATCH($D20&amp;"_"&amp;O$1,Data!$AF$2:$AF$734,0),MATCH(O$2,Data!$AF$2:$BU$2,0)),""))</f>
        <v>0.17298385820000001</v>
      </c>
      <c r="P20" s="136">
        <f>IF(IFERROR(INDEX(Data!$AF$2:$BU$734,MATCH($D20&amp;"_"&amp;P$1,Data!$AF$2:$AF$734,0),MATCH(P$2,Data!$AF$2:$BU$2,0)),"")=".","n.a.",IFERROR(INDEX(Data!$AF$2:$BU$734,MATCH($D20&amp;"_"&amp;P$1,Data!$AF$2:$AF$734,0),MATCH(P$2,Data!$AF$2:$BU$2,0)),""))</f>
        <v>0.17088508969999999</v>
      </c>
      <c r="Q20" s="136">
        <f>IF(IFERROR(INDEX(Data!$AF$2:$BU$734,MATCH($D20&amp;"_"&amp;Q$1,Data!$AF$2:$AF$734,0),MATCH(Q$2,Data!$AF$2:$BU$2,0)),"")=".","n.a.",IFERROR(INDEX(Data!$AF$2:$BU$734,MATCH($D20&amp;"_"&amp;Q$1,Data!$AF$2:$AF$734,0),MATCH(Q$2,Data!$AF$2:$BU$2,0)),""))</f>
        <v>0.17104213330000001</v>
      </c>
      <c r="R20"/>
    </row>
    <row r="21" spans="1:18" ht="21" customHeight="1">
      <c r="C21"/>
      <c r="D21" s="22" t="s">
        <v>22</v>
      </c>
      <c r="E21" s="95" t="str">
        <f t="shared" si="2"/>
        <v>GR</v>
      </c>
      <c r="F21" s="139">
        <f>IF(IFERROR(INDEX(Data!$AF$2:$BU$734,MATCH($D21&amp;"_"&amp;F$1,Data!$AF$2:$AF$734,0),MATCH(F$2,Data!$AF$2:$BU$2,0)),"")=".","n.a.",IFERROR(INDEX(Data!$AF$2:$BU$734,MATCH($D21&amp;"_"&amp;F$1,Data!$AF$2:$AF$734,0),MATCH(F$2,Data!$AF$2:$BU$2,0)),""))</f>
        <v>0.13846538080000001</v>
      </c>
      <c r="G21" s="138">
        <f>IF(IFERROR(INDEX(Data!$AF$2:$BU$734,MATCH($D21&amp;"_"&amp;G$1,Data!$AF$2:$AF$734,0),MATCH(G$2,Data!$AF$2:$BU$2,0)),"")=".","n.a.",IFERROR(INDEX(Data!$AF$2:$BU$734,MATCH($D21&amp;"_"&amp;G$1,Data!$AF$2:$AF$734,0),MATCH(G$2,Data!$AF$2:$BU$2,0)),""))</f>
        <v>0.1304921527</v>
      </c>
      <c r="H21" s="138">
        <f>IF(IFERROR(INDEX(Data!$AF$2:$BU$734,MATCH($D21&amp;"_"&amp;H$1,Data!$AF$2:$AF$734,0),MATCH(H$2,Data!$AF$2:$BU$2,0)),"")=".","n.a.",IFERROR(INDEX(Data!$AF$2:$BU$734,MATCH($D21&amp;"_"&amp;H$1,Data!$AF$2:$AF$734,0),MATCH(H$2,Data!$AF$2:$BU$2,0)),""))</f>
        <v>0.13033126370000001</v>
      </c>
      <c r="I21" s="138">
        <f>IF(IFERROR(INDEX(Data!$AF$2:$BU$734,MATCH($D21&amp;"_"&amp;I$1,Data!$AF$2:$AF$734,0),MATCH(I$2,Data!$AF$2:$BU$2,0)),"")=".","n.a.",IFERROR(INDEX(Data!$AF$2:$BU$734,MATCH($D21&amp;"_"&amp;I$1,Data!$AF$2:$AF$734,0),MATCH(I$2,Data!$AF$2:$BU$2,0)),""))</f>
        <v>0.14155855349999999</v>
      </c>
      <c r="J21" s="139">
        <f>IF(IFERROR(INDEX(Data!$AF$2:$BU$734,MATCH($D21&amp;"_"&amp;J$1,Data!$AF$2:$AF$734,0),MATCH(J$2,Data!$AF$2:$BU$2,0)),"")=".","n.a.",IFERROR(INDEX(Data!$AF$2:$BU$734,MATCH($D21&amp;"_"&amp;J$1,Data!$AF$2:$AF$734,0),MATCH(J$2,Data!$AF$2:$BU$2,0)),""))</f>
        <v>0.13052676229999999</v>
      </c>
      <c r="K21" s="138">
        <f>IF(IFERROR(INDEX(Data!$AF$2:$BU$734,MATCH($D21&amp;"_"&amp;K$1,Data!$AF$2:$AF$734,0),MATCH(K$2,Data!$AF$2:$BU$2,0)),"")=".","n.a.",IFERROR(INDEX(Data!$AF$2:$BU$734,MATCH($D21&amp;"_"&amp;K$1,Data!$AF$2:$AF$734,0),MATCH(K$2,Data!$AF$2:$BU$2,0)),""))</f>
        <v>0.13855552300000001</v>
      </c>
      <c r="L21" s="138">
        <f>IF(IFERROR(INDEX(Data!$AF$2:$BU$734,MATCH($D21&amp;"_"&amp;L$1,Data!$AF$2:$AF$734,0),MATCH(L$2,Data!$AF$2:$BU$2,0)),"")=".","n.a.",IFERROR(INDEX(Data!$AF$2:$BU$734,MATCH($D21&amp;"_"&amp;L$1,Data!$AF$2:$AF$734,0),MATCH(L$2,Data!$AF$2:$BU$2,0)),""))</f>
        <v>0.14143489540000001</v>
      </c>
      <c r="M21" s="138">
        <f>IF(IFERROR(INDEX(Data!$AF$2:$BU$734,MATCH($D21&amp;"_"&amp;M$1,Data!$AF$2:$AF$734,0),MATCH(M$2,Data!$AF$2:$BU$2,0)),"")=".","n.a.",IFERROR(INDEX(Data!$AF$2:$BU$734,MATCH($D21&amp;"_"&amp;M$1,Data!$AF$2:$AF$734,0),MATCH(M$2,Data!$AF$2:$BU$2,0)),""))</f>
        <v>0.15283165309999999</v>
      </c>
      <c r="N21" s="139">
        <f>IF(IFERROR(INDEX(Data!$AF$2:$BU$734,MATCH($D21&amp;"_"&amp;N$1,Data!$AF$2:$AF$734,0),MATCH(N$2,Data!$AF$2:$BU$2,0)),"")=".","n.a.",IFERROR(INDEX(Data!$AF$2:$BU$734,MATCH($D21&amp;"_"&amp;N$1,Data!$AF$2:$AF$734,0),MATCH(N$2,Data!$AF$2:$BU$2,0)),""))</f>
        <v>0.1455253812</v>
      </c>
      <c r="O21" s="138">
        <f>IF(IFERROR(INDEX(Data!$AF$2:$BU$734,MATCH($D21&amp;"_"&amp;O$1,Data!$AF$2:$AF$734,0),MATCH(O$2,Data!$AF$2:$BU$2,0)),"")=".","n.a.",IFERROR(INDEX(Data!$AF$2:$BU$734,MATCH($D21&amp;"_"&amp;O$1,Data!$AF$2:$AF$734,0),MATCH(O$2,Data!$AF$2:$BU$2,0)),""))</f>
        <v>0.1494827987</v>
      </c>
      <c r="P21" s="138">
        <f>IF(IFERROR(INDEX(Data!$AF$2:$BU$734,MATCH($D21&amp;"_"&amp;P$1,Data!$AF$2:$AF$734,0),MATCH(P$2,Data!$AF$2:$BU$2,0)),"")=".","n.a.",IFERROR(INDEX(Data!$AF$2:$BU$734,MATCH($D21&amp;"_"&amp;P$1,Data!$AF$2:$AF$734,0),MATCH(P$2,Data!$AF$2:$BU$2,0)),""))</f>
        <v>0.14959938049999999</v>
      </c>
      <c r="Q21" s="138">
        <f>IF(IFERROR(INDEX(Data!$AF$2:$BU$734,MATCH($D21&amp;"_"&amp;Q$1,Data!$AF$2:$AF$734,0),MATCH(Q$2,Data!$AF$2:$BU$2,0)),"")=".","n.a.",IFERROR(INDEX(Data!$AF$2:$BU$734,MATCH($D21&amp;"_"&amp;Q$1,Data!$AF$2:$AF$734,0),MATCH(Q$2,Data!$AF$2:$BU$2,0)),""))</f>
        <v>0.16192809890000001</v>
      </c>
      <c r="R21"/>
    </row>
    <row r="22" spans="1:18" ht="21" customHeight="1">
      <c r="A22" s="61"/>
      <c r="C22"/>
      <c r="D22" s="22" t="s">
        <v>90</v>
      </c>
      <c r="E22" s="95" t="str">
        <f t="shared" si="2"/>
        <v>HR</v>
      </c>
      <c r="F22" s="137">
        <f>IF(IFERROR(INDEX(Data!$AF$2:$BU$734,MATCH($D22&amp;"_"&amp;F$1,Data!$AF$2:$AF$734,0),MATCH(F$2,Data!$AF$2:$BU$2,0)),"")=".","n.a.",IFERROR(INDEX(Data!$AF$2:$BU$734,MATCH($D22&amp;"_"&amp;F$1,Data!$AF$2:$AF$734,0),MATCH(F$2,Data!$AF$2:$BU$2,0)),""))</f>
        <v>0.24569587309999999</v>
      </c>
      <c r="G22" s="136">
        <f>IF(IFERROR(INDEX(Data!$AF$2:$BU$734,MATCH($D22&amp;"_"&amp;G$1,Data!$AF$2:$AF$734,0),MATCH(G$2,Data!$AF$2:$BU$2,0)),"")=".","n.a.",IFERROR(INDEX(Data!$AF$2:$BU$734,MATCH($D22&amp;"_"&amp;G$1,Data!$AF$2:$AF$734,0),MATCH(G$2,Data!$AF$2:$BU$2,0)),""))</f>
        <v>0.24550029379999999</v>
      </c>
      <c r="H22" s="136">
        <f>IF(IFERROR(INDEX(Data!$AF$2:$BU$734,MATCH($D22&amp;"_"&amp;H$1,Data!$AF$2:$AF$734,0),MATCH(H$2,Data!$AF$2:$BU$2,0)),"")=".","n.a.",IFERROR(INDEX(Data!$AF$2:$BU$734,MATCH($D22&amp;"_"&amp;H$1,Data!$AF$2:$AF$734,0),MATCH(H$2,Data!$AF$2:$BU$2,0)),""))</f>
        <v>0.2475616809</v>
      </c>
      <c r="I22" s="136">
        <f>IF(IFERROR(INDEX(Data!$AF$2:$BU$734,MATCH($D22&amp;"_"&amp;I$1,Data!$AF$2:$AF$734,0),MATCH(I$2,Data!$AF$2:$BU$2,0)),"")=".","n.a.",IFERROR(INDEX(Data!$AF$2:$BU$734,MATCH($D22&amp;"_"&amp;I$1,Data!$AF$2:$AF$734,0),MATCH(I$2,Data!$AF$2:$BU$2,0)),""))</f>
        <v>0.25035280440000002</v>
      </c>
      <c r="J22" s="137">
        <f>IF(IFERROR(INDEX(Data!$AF$2:$BU$734,MATCH($D22&amp;"_"&amp;J$1,Data!$AF$2:$AF$734,0),MATCH(J$2,Data!$AF$2:$BU$2,0)),"")=".","n.a.",IFERROR(INDEX(Data!$AF$2:$BU$734,MATCH($D22&amp;"_"&amp;J$1,Data!$AF$2:$AF$734,0),MATCH(J$2,Data!$AF$2:$BU$2,0)),""))</f>
        <v>0.2471744749</v>
      </c>
      <c r="K22" s="136">
        <f>IF(IFERROR(INDEX(Data!$AF$2:$BU$734,MATCH($D22&amp;"_"&amp;K$1,Data!$AF$2:$AF$734,0),MATCH(K$2,Data!$AF$2:$BU$2,0)),"")=".","n.a.",IFERROR(INDEX(Data!$AF$2:$BU$734,MATCH($D22&amp;"_"&amp;K$1,Data!$AF$2:$AF$734,0),MATCH(K$2,Data!$AF$2:$BU$2,0)),""))</f>
        <v>0.2396603457</v>
      </c>
      <c r="L22" s="136">
        <f>IF(IFERROR(INDEX(Data!$AF$2:$BU$734,MATCH($D22&amp;"_"&amp;L$1,Data!$AF$2:$AF$734,0),MATCH(L$2,Data!$AF$2:$BU$2,0)),"")=".","n.a.",IFERROR(INDEX(Data!$AF$2:$BU$734,MATCH($D22&amp;"_"&amp;L$1,Data!$AF$2:$AF$734,0),MATCH(L$2,Data!$AF$2:$BU$2,0)),""))</f>
        <v>0.22792603850000001</v>
      </c>
      <c r="M22" s="136">
        <f>IF(IFERROR(INDEX(Data!$AF$2:$BU$734,MATCH($D22&amp;"_"&amp;M$1,Data!$AF$2:$AF$734,0),MATCH(M$2,Data!$AF$2:$BU$2,0)),"")=".","n.a.",IFERROR(INDEX(Data!$AF$2:$BU$734,MATCH($D22&amp;"_"&amp;M$1,Data!$AF$2:$AF$734,0),MATCH(M$2,Data!$AF$2:$BU$2,0)),""))</f>
        <v>0.23587752819999999</v>
      </c>
      <c r="N22" s="137">
        <f>IF(IFERROR(INDEX(Data!$AF$2:$BU$734,MATCH($D22&amp;"_"&amp;N$1,Data!$AF$2:$AF$734,0),MATCH(N$2,Data!$AF$2:$BU$2,0)),"")=".","n.a.",IFERROR(INDEX(Data!$AF$2:$BU$734,MATCH($D22&amp;"_"&amp;N$1,Data!$AF$2:$AF$734,0),MATCH(N$2,Data!$AF$2:$BU$2,0)),""))</f>
        <v>0.22204580769999999</v>
      </c>
      <c r="O22" s="136">
        <f>IF(IFERROR(INDEX(Data!$AF$2:$BU$734,MATCH($D22&amp;"_"&amp;O$1,Data!$AF$2:$AF$734,0),MATCH(O$2,Data!$AF$2:$BU$2,0)),"")=".","n.a.",IFERROR(INDEX(Data!$AF$2:$BU$734,MATCH($D22&amp;"_"&amp;O$1,Data!$AF$2:$AF$734,0),MATCH(O$2,Data!$AF$2:$BU$2,0)),""))</f>
        <v>0.21967595819999999</v>
      </c>
      <c r="P22" s="136">
        <f>IF(IFERROR(INDEX(Data!$AF$2:$BU$734,MATCH($D22&amp;"_"&amp;P$1,Data!$AF$2:$AF$734,0),MATCH(P$2,Data!$AF$2:$BU$2,0)),"")=".","n.a.",IFERROR(INDEX(Data!$AF$2:$BU$734,MATCH($D22&amp;"_"&amp;P$1,Data!$AF$2:$AF$734,0),MATCH(P$2,Data!$AF$2:$BU$2,0)),""))</f>
        <v>0.2209803052</v>
      </c>
      <c r="Q22" s="136">
        <f>IF(IFERROR(INDEX(Data!$AF$2:$BU$734,MATCH($D22&amp;"_"&amp;Q$1,Data!$AF$2:$AF$734,0),MATCH(Q$2,Data!$AF$2:$BU$2,0)),"")=".","n.a.",IFERROR(INDEX(Data!$AF$2:$BU$734,MATCH($D22&amp;"_"&amp;Q$1,Data!$AF$2:$AF$734,0),MATCH(Q$2,Data!$AF$2:$BU$2,0)),""))</f>
        <v>0.22239362230000001</v>
      </c>
      <c r="R22"/>
    </row>
    <row r="23" spans="1:18" ht="21" customHeight="1">
      <c r="C23"/>
      <c r="D23" s="22" t="s">
        <v>23</v>
      </c>
      <c r="E23" s="95" t="str">
        <f t="shared" si="2"/>
        <v>HU</v>
      </c>
      <c r="F23" s="139">
        <f>IF(IFERROR(INDEX(Data!$AF$2:$BU$734,MATCH($D23&amp;"_"&amp;F$1,Data!$AF$2:$AF$734,0),MATCH(F$2,Data!$AF$2:$BU$2,0)),"")=".","n.a.",IFERROR(INDEX(Data!$AF$2:$BU$734,MATCH($D23&amp;"_"&amp;F$1,Data!$AF$2:$AF$734,0),MATCH(F$2,Data!$AF$2:$BU$2,0)),""))</f>
        <v>0.16437321329999999</v>
      </c>
      <c r="G23" s="138">
        <f>IF(IFERROR(INDEX(Data!$AF$2:$BU$734,MATCH($D23&amp;"_"&amp;G$1,Data!$AF$2:$AF$734,0),MATCH(G$2,Data!$AF$2:$BU$2,0)),"")=".","n.a.",IFERROR(INDEX(Data!$AF$2:$BU$734,MATCH($D23&amp;"_"&amp;G$1,Data!$AF$2:$AF$734,0),MATCH(G$2,Data!$AF$2:$BU$2,0)),""))</f>
        <v>0.16474651200000001</v>
      </c>
      <c r="H23" s="138">
        <f>IF(IFERROR(INDEX(Data!$AF$2:$BU$734,MATCH($D23&amp;"_"&amp;H$1,Data!$AF$2:$AF$734,0),MATCH(H$2,Data!$AF$2:$BU$2,0)),"")=".","n.a.",IFERROR(INDEX(Data!$AF$2:$BU$734,MATCH($D23&amp;"_"&amp;H$1,Data!$AF$2:$AF$734,0),MATCH(H$2,Data!$AF$2:$BU$2,0)),""))</f>
        <v>0.1600257266</v>
      </c>
      <c r="I23" s="138">
        <f>IF(IFERROR(INDEX(Data!$AF$2:$BU$734,MATCH($D23&amp;"_"&amp;I$1,Data!$AF$2:$AF$734,0),MATCH(I$2,Data!$AF$2:$BU$2,0)),"")=".","n.a.",IFERROR(INDEX(Data!$AF$2:$BU$734,MATCH($D23&amp;"_"&amp;I$1,Data!$AF$2:$AF$734,0),MATCH(I$2,Data!$AF$2:$BU$2,0)),""))</f>
        <v>0.17764734739999999</v>
      </c>
      <c r="J23" s="139">
        <f>IF(IFERROR(INDEX(Data!$AF$2:$BU$734,MATCH($D23&amp;"_"&amp;J$1,Data!$AF$2:$AF$734,0),MATCH(J$2,Data!$AF$2:$BU$2,0)),"")=".","n.a.",IFERROR(INDEX(Data!$AF$2:$BU$734,MATCH($D23&amp;"_"&amp;J$1,Data!$AF$2:$AF$734,0),MATCH(J$2,Data!$AF$2:$BU$2,0)),""))</f>
        <v>0.16980407450000001</v>
      </c>
      <c r="K23" s="138">
        <f>IF(IFERROR(INDEX(Data!$AF$2:$BU$734,MATCH($D23&amp;"_"&amp;K$1,Data!$AF$2:$AF$734,0),MATCH(K$2,Data!$AF$2:$BU$2,0)),"")=".","n.a.",IFERROR(INDEX(Data!$AF$2:$BU$734,MATCH($D23&amp;"_"&amp;K$1,Data!$AF$2:$AF$734,0),MATCH(K$2,Data!$AF$2:$BU$2,0)),""))</f>
        <v>0.1669708859</v>
      </c>
      <c r="L23" s="138">
        <f>IF(IFERROR(INDEX(Data!$AF$2:$BU$734,MATCH($D23&amp;"_"&amp;L$1,Data!$AF$2:$AF$734,0),MATCH(L$2,Data!$AF$2:$BU$2,0)),"")=".","n.a.",IFERROR(INDEX(Data!$AF$2:$BU$734,MATCH($D23&amp;"_"&amp;L$1,Data!$AF$2:$AF$734,0),MATCH(L$2,Data!$AF$2:$BU$2,0)),""))</f>
        <v>0.16313905870000001</v>
      </c>
      <c r="M23" s="138">
        <f>IF(IFERROR(INDEX(Data!$AF$2:$BU$734,MATCH($D23&amp;"_"&amp;M$1,Data!$AF$2:$AF$734,0),MATCH(M$2,Data!$AF$2:$BU$2,0)),"")=".","n.a.",IFERROR(INDEX(Data!$AF$2:$BU$734,MATCH($D23&amp;"_"&amp;M$1,Data!$AF$2:$AF$734,0),MATCH(M$2,Data!$AF$2:$BU$2,0)),""))</f>
        <v>0.1683675587</v>
      </c>
      <c r="N23" s="139">
        <f>IF(IFERROR(INDEX(Data!$AF$2:$BU$734,MATCH($D23&amp;"_"&amp;N$1,Data!$AF$2:$AF$734,0),MATCH(N$2,Data!$AF$2:$BU$2,0)),"")=".","n.a.",IFERROR(INDEX(Data!$AF$2:$BU$734,MATCH($D23&amp;"_"&amp;N$1,Data!$AF$2:$AF$734,0),MATCH(N$2,Data!$AF$2:$BU$2,0)),""))</f>
        <v>0.1514015692</v>
      </c>
      <c r="O23" s="138">
        <f>IF(IFERROR(INDEX(Data!$AF$2:$BU$734,MATCH($D23&amp;"_"&amp;O$1,Data!$AF$2:$AF$734,0),MATCH(O$2,Data!$AF$2:$BU$2,0)),"")=".","n.a.",IFERROR(INDEX(Data!$AF$2:$BU$734,MATCH($D23&amp;"_"&amp;O$1,Data!$AF$2:$AF$734,0),MATCH(O$2,Data!$AF$2:$BU$2,0)),""))</f>
        <v>0.1583544912</v>
      </c>
      <c r="P23" s="138">
        <f>IF(IFERROR(INDEX(Data!$AF$2:$BU$734,MATCH($D23&amp;"_"&amp;P$1,Data!$AF$2:$AF$734,0),MATCH(P$2,Data!$AF$2:$BU$2,0)),"")=".","n.a.",IFERROR(INDEX(Data!$AF$2:$BU$734,MATCH($D23&amp;"_"&amp;P$1,Data!$AF$2:$AF$734,0),MATCH(P$2,Data!$AF$2:$BU$2,0)),""))</f>
        <v>0.1683398257</v>
      </c>
      <c r="Q23" s="138">
        <f>IF(IFERROR(INDEX(Data!$AF$2:$BU$734,MATCH($D23&amp;"_"&amp;Q$1,Data!$AF$2:$AF$734,0),MATCH(Q$2,Data!$AF$2:$BU$2,0)),"")=".","n.a.",IFERROR(INDEX(Data!$AF$2:$BU$734,MATCH($D23&amp;"_"&amp;Q$1,Data!$AF$2:$AF$734,0),MATCH(Q$2,Data!$AF$2:$BU$2,0)),""))</f>
        <v>0.16425813589999999</v>
      </c>
      <c r="R23"/>
    </row>
    <row r="24" spans="1:18" ht="21" customHeight="1">
      <c r="A24" s="62"/>
      <c r="C24"/>
      <c r="D24" s="22" t="s">
        <v>24</v>
      </c>
      <c r="E24" s="95" t="str">
        <f t="shared" si="2"/>
        <v>IE</v>
      </c>
      <c r="F24" s="137">
        <f>IF(IFERROR(INDEX(Data!$AF$2:$BU$734,MATCH($D24&amp;"_"&amp;F$1,Data!$AF$2:$AF$734,0),MATCH(F$2,Data!$AF$2:$BU$2,0)),"")=".","n.a.",IFERROR(INDEX(Data!$AF$2:$BU$734,MATCH($D24&amp;"_"&amp;F$1,Data!$AF$2:$AF$734,0),MATCH(F$2,Data!$AF$2:$BU$2,0)),""))</f>
        <v>0.2038736541</v>
      </c>
      <c r="G24" s="136">
        <f>IF(IFERROR(INDEX(Data!$AF$2:$BU$734,MATCH($D24&amp;"_"&amp;G$1,Data!$AF$2:$AF$734,0),MATCH(G$2,Data!$AF$2:$BU$2,0)),"")=".","n.a.",IFERROR(INDEX(Data!$AF$2:$BU$734,MATCH($D24&amp;"_"&amp;G$1,Data!$AF$2:$AF$734,0),MATCH(G$2,Data!$AF$2:$BU$2,0)),""))</f>
        <v>0.20457159280000001</v>
      </c>
      <c r="H24" s="136">
        <f>IF(IFERROR(INDEX(Data!$AF$2:$BU$734,MATCH($D24&amp;"_"&amp;H$1,Data!$AF$2:$AF$734,0),MATCH(H$2,Data!$AF$2:$BU$2,0)),"")=".","n.a.",IFERROR(INDEX(Data!$AF$2:$BU$734,MATCH($D24&amp;"_"&amp;H$1,Data!$AF$2:$AF$734,0),MATCH(H$2,Data!$AF$2:$BU$2,0)),""))</f>
        <v>0.20259392640000001</v>
      </c>
      <c r="I24" s="136">
        <f>IF(IFERROR(INDEX(Data!$AF$2:$BU$734,MATCH($D24&amp;"_"&amp;I$1,Data!$AF$2:$AF$734,0),MATCH(I$2,Data!$AF$2:$BU$2,0)),"")=".","n.a.",IFERROR(INDEX(Data!$AF$2:$BU$734,MATCH($D24&amp;"_"&amp;I$1,Data!$AF$2:$AF$734,0),MATCH(I$2,Data!$AF$2:$BU$2,0)),""))</f>
        <v>0.21354338889999999</v>
      </c>
      <c r="J24" s="137">
        <f>IF(IFERROR(INDEX(Data!$AF$2:$BU$734,MATCH($D24&amp;"_"&amp;J$1,Data!$AF$2:$AF$734,0),MATCH(J$2,Data!$AF$2:$BU$2,0)),"")=".","n.a.",IFERROR(INDEX(Data!$AF$2:$BU$734,MATCH($D24&amp;"_"&amp;J$1,Data!$AF$2:$AF$734,0),MATCH(J$2,Data!$AF$2:$BU$2,0)),""))</f>
        <v>0.2011793741</v>
      </c>
      <c r="K24" s="136">
        <f>IF(IFERROR(INDEX(Data!$AF$2:$BU$734,MATCH($D24&amp;"_"&amp;K$1,Data!$AF$2:$AF$734,0),MATCH(K$2,Data!$AF$2:$BU$2,0)),"")=".","n.a.",IFERROR(INDEX(Data!$AF$2:$BU$734,MATCH($D24&amp;"_"&amp;K$1,Data!$AF$2:$AF$734,0),MATCH(K$2,Data!$AF$2:$BU$2,0)),""))</f>
        <v>0.1991050744</v>
      </c>
      <c r="L24" s="136">
        <f>IF(IFERROR(INDEX(Data!$AF$2:$BU$734,MATCH($D24&amp;"_"&amp;L$1,Data!$AF$2:$AF$734,0),MATCH(L$2,Data!$AF$2:$BU$2,0)),"")=".","n.a.",IFERROR(INDEX(Data!$AF$2:$BU$734,MATCH($D24&amp;"_"&amp;L$1,Data!$AF$2:$AF$734,0),MATCH(L$2,Data!$AF$2:$BU$2,0)),""))</f>
        <v>0.19060702199999999</v>
      </c>
      <c r="M24" s="136">
        <f>IF(IFERROR(INDEX(Data!$AF$2:$BU$734,MATCH($D24&amp;"_"&amp;M$1,Data!$AF$2:$AF$734,0),MATCH(M$2,Data!$AF$2:$BU$2,0)),"")=".","n.a.",IFERROR(INDEX(Data!$AF$2:$BU$734,MATCH($D24&amp;"_"&amp;M$1,Data!$AF$2:$AF$734,0),MATCH(M$2,Data!$AF$2:$BU$2,0)),""))</f>
        <v>0.2081645697</v>
      </c>
      <c r="N24" s="137">
        <f>IF(IFERROR(INDEX(Data!$AF$2:$BU$734,MATCH($D24&amp;"_"&amp;N$1,Data!$AF$2:$AF$734,0),MATCH(N$2,Data!$AF$2:$BU$2,0)),"")=".","n.a.",IFERROR(INDEX(Data!$AF$2:$BU$734,MATCH($D24&amp;"_"&amp;N$1,Data!$AF$2:$AF$734,0),MATCH(N$2,Data!$AF$2:$BU$2,0)),""))</f>
        <v>0.20413668939999999</v>
      </c>
      <c r="O24" s="136">
        <f>IF(IFERROR(INDEX(Data!$AF$2:$BU$734,MATCH($D24&amp;"_"&amp;O$1,Data!$AF$2:$AF$734,0),MATCH(O$2,Data!$AF$2:$BU$2,0)),"")=".","n.a.",IFERROR(INDEX(Data!$AF$2:$BU$734,MATCH($D24&amp;"_"&amp;O$1,Data!$AF$2:$AF$734,0),MATCH(O$2,Data!$AF$2:$BU$2,0)),""))</f>
        <v>0.20175615820000001</v>
      </c>
      <c r="P24" s="136">
        <f>IF(IFERROR(INDEX(Data!$AF$2:$BU$734,MATCH($D24&amp;"_"&amp;P$1,Data!$AF$2:$AF$734,0),MATCH(P$2,Data!$AF$2:$BU$2,0)),"")=".","n.a.",IFERROR(INDEX(Data!$AF$2:$BU$734,MATCH($D24&amp;"_"&amp;P$1,Data!$AF$2:$AF$734,0),MATCH(P$2,Data!$AF$2:$BU$2,0)),""))</f>
        <v>0.2027035294</v>
      </c>
      <c r="Q24" s="136">
        <f>IF(IFERROR(INDEX(Data!$AF$2:$BU$734,MATCH($D24&amp;"_"&amp;Q$1,Data!$AF$2:$AF$734,0),MATCH(Q$2,Data!$AF$2:$BU$2,0)),"")=".","n.a.",IFERROR(INDEX(Data!$AF$2:$BU$734,MATCH($D24&amp;"_"&amp;Q$1,Data!$AF$2:$AF$734,0),MATCH(Q$2,Data!$AF$2:$BU$2,0)),""))</f>
        <v>0.19781479439999999</v>
      </c>
      <c r="R24"/>
    </row>
    <row r="25" spans="1:18" ht="21" customHeight="1">
      <c r="A25" s="62"/>
      <c r="C25"/>
      <c r="D25" s="22" t="s">
        <v>1386</v>
      </c>
      <c r="E25" s="95" t="str">
        <f t="shared" si="2"/>
        <v>IS</v>
      </c>
      <c r="F25" s="139">
        <f>IF(IFERROR(INDEX(Data!$AF$2:$BU$734,MATCH($D25&amp;"_"&amp;F$1,Data!$AF$2:$AF$734,0),MATCH(F$2,Data!$AF$2:$BU$2,0)),"")=".","n.a.",IFERROR(INDEX(Data!$AF$2:$BU$734,MATCH($D25&amp;"_"&amp;F$1,Data!$AF$2:$AF$734,0),MATCH(F$2,Data!$AF$2:$BU$2,0)),""))</f>
        <v>0.2195116403</v>
      </c>
      <c r="G25" s="138">
        <f>IF(IFERROR(INDEX(Data!$AF$2:$BU$734,MATCH($D25&amp;"_"&amp;G$1,Data!$AF$2:$AF$734,0),MATCH(G$2,Data!$AF$2:$BU$2,0)),"")=".","n.a.",IFERROR(INDEX(Data!$AF$2:$BU$734,MATCH($D25&amp;"_"&amp;G$1,Data!$AF$2:$AF$734,0),MATCH(G$2,Data!$AF$2:$BU$2,0)),""))</f>
        <v>0.22535442389999999</v>
      </c>
      <c r="H25" s="138">
        <f>IF(IFERROR(INDEX(Data!$AF$2:$BU$734,MATCH($D25&amp;"_"&amp;H$1,Data!$AF$2:$AF$734,0),MATCH(H$2,Data!$AF$2:$BU$2,0)),"")=".","n.a.",IFERROR(INDEX(Data!$AF$2:$BU$734,MATCH($D25&amp;"_"&amp;H$1,Data!$AF$2:$AF$734,0),MATCH(H$2,Data!$AF$2:$BU$2,0)),""))</f>
        <v>0.22309147809999999</v>
      </c>
      <c r="I25" s="138">
        <f>IF(IFERROR(INDEX(Data!$AF$2:$BU$734,MATCH($D25&amp;"_"&amp;I$1,Data!$AF$2:$AF$734,0),MATCH(I$2,Data!$AF$2:$BU$2,0)),"")=".","n.a.",IFERROR(INDEX(Data!$AF$2:$BU$734,MATCH($D25&amp;"_"&amp;I$1,Data!$AF$2:$AF$734,0),MATCH(I$2,Data!$AF$2:$BU$2,0)),""))</f>
        <v>0.2305325252</v>
      </c>
      <c r="J25" s="139">
        <f>IF(IFERROR(INDEX(Data!$AF$2:$BU$734,MATCH($D25&amp;"_"&amp;J$1,Data!$AF$2:$AF$734,0),MATCH(J$2,Data!$AF$2:$BU$2,0)),"")=".","n.a.",IFERROR(INDEX(Data!$AF$2:$BU$734,MATCH($D25&amp;"_"&amp;J$1,Data!$AF$2:$AF$734,0),MATCH(J$2,Data!$AF$2:$BU$2,0)),""))</f>
        <v>0.20800479860000001</v>
      </c>
      <c r="K25" s="138">
        <f>IF(IFERROR(INDEX(Data!$AF$2:$BU$734,MATCH($D25&amp;"_"&amp;K$1,Data!$AF$2:$AF$734,0),MATCH(K$2,Data!$AF$2:$BU$2,0)),"")=".","n.a.",IFERROR(INDEX(Data!$AF$2:$BU$734,MATCH($D25&amp;"_"&amp;K$1,Data!$AF$2:$AF$734,0),MATCH(K$2,Data!$AF$2:$BU$2,0)),""))</f>
        <v>0.21177681719999999</v>
      </c>
      <c r="L25" s="138">
        <f>IF(IFERROR(INDEX(Data!$AF$2:$BU$734,MATCH($D25&amp;"_"&amp;L$1,Data!$AF$2:$AF$734,0),MATCH(L$2,Data!$AF$2:$BU$2,0)),"")=".","n.a.",IFERROR(INDEX(Data!$AF$2:$BU$734,MATCH($D25&amp;"_"&amp;L$1,Data!$AF$2:$AF$734,0),MATCH(L$2,Data!$AF$2:$BU$2,0)),""))</f>
        <v>0.2071966599</v>
      </c>
      <c r="M25" s="138">
        <f>IF(IFERROR(INDEX(Data!$AF$2:$BU$734,MATCH($D25&amp;"_"&amp;M$1,Data!$AF$2:$AF$734,0),MATCH(M$2,Data!$AF$2:$BU$2,0)),"")=".","n.a.",IFERROR(INDEX(Data!$AF$2:$BU$734,MATCH($D25&amp;"_"&amp;M$1,Data!$AF$2:$AF$734,0),MATCH(M$2,Data!$AF$2:$BU$2,0)),""))</f>
        <v>0.21130667410000001</v>
      </c>
      <c r="N25" s="139">
        <f>IF(IFERROR(INDEX(Data!$AF$2:$BU$734,MATCH($D25&amp;"_"&amp;N$1,Data!$AF$2:$AF$734,0),MATCH(N$2,Data!$AF$2:$BU$2,0)),"")=".","n.a.",IFERROR(INDEX(Data!$AF$2:$BU$734,MATCH($D25&amp;"_"&amp;N$1,Data!$AF$2:$AF$734,0),MATCH(N$2,Data!$AF$2:$BU$2,0)),""))</f>
        <v>0.21080730010000001</v>
      </c>
      <c r="O25" s="138">
        <f>IF(IFERROR(INDEX(Data!$AF$2:$BU$734,MATCH($D25&amp;"_"&amp;O$1,Data!$AF$2:$AF$734,0),MATCH(O$2,Data!$AF$2:$BU$2,0)),"")=".","n.a.",IFERROR(INDEX(Data!$AF$2:$BU$734,MATCH($D25&amp;"_"&amp;O$1,Data!$AF$2:$AF$734,0),MATCH(O$2,Data!$AF$2:$BU$2,0)),""))</f>
        <v>0.21381694279999999</v>
      </c>
      <c r="P25" s="138">
        <f>IF(IFERROR(INDEX(Data!$AF$2:$BU$734,MATCH($D25&amp;"_"&amp;P$1,Data!$AF$2:$AF$734,0),MATCH(P$2,Data!$AF$2:$BU$2,0)),"")=".","n.a.",IFERROR(INDEX(Data!$AF$2:$BU$734,MATCH($D25&amp;"_"&amp;P$1,Data!$AF$2:$AF$734,0),MATCH(P$2,Data!$AF$2:$BU$2,0)),""))</f>
        <v>0.21500192069999999</v>
      </c>
      <c r="Q25" s="138">
        <f>IF(IFERROR(INDEX(Data!$AF$2:$BU$734,MATCH($D25&amp;"_"&amp;Q$1,Data!$AF$2:$AF$734,0),MATCH(Q$2,Data!$AF$2:$BU$2,0)),"")=".","n.a.",IFERROR(INDEX(Data!$AF$2:$BU$734,MATCH($D25&amp;"_"&amp;Q$1,Data!$AF$2:$AF$734,0),MATCH(Q$2,Data!$AF$2:$BU$2,0)),""))</f>
        <v>0.21916015659999999</v>
      </c>
      <c r="R25"/>
    </row>
    <row r="26" spans="1:18" ht="21" customHeight="1">
      <c r="A26" s="62"/>
      <c r="C26"/>
      <c r="D26" s="22" t="s">
        <v>25</v>
      </c>
      <c r="E26" s="95" t="str">
        <f t="shared" si="2"/>
        <v>IT</v>
      </c>
      <c r="F26" s="137">
        <f>IF(IFERROR(INDEX(Data!$AF$2:$BU$734,MATCH($D26&amp;"_"&amp;F$1,Data!$AF$2:$AF$734,0),MATCH(F$2,Data!$AF$2:$BU$2,0)),"")=".","n.a.",IFERROR(INDEX(Data!$AF$2:$BU$734,MATCH($D26&amp;"_"&amp;F$1,Data!$AF$2:$AF$734,0),MATCH(F$2,Data!$AF$2:$BU$2,0)),""))</f>
        <v>0.17156827559999999</v>
      </c>
      <c r="G26" s="136">
        <f>IF(IFERROR(INDEX(Data!$AF$2:$BU$734,MATCH($D26&amp;"_"&amp;G$1,Data!$AF$2:$AF$734,0),MATCH(G$2,Data!$AF$2:$BU$2,0)),"")=".","n.a.",IFERROR(INDEX(Data!$AF$2:$BU$734,MATCH($D26&amp;"_"&amp;G$1,Data!$AF$2:$AF$734,0),MATCH(G$2,Data!$AF$2:$BU$2,0)),""))</f>
        <v>0.1691240829</v>
      </c>
      <c r="H26" s="136">
        <f>IF(IFERROR(INDEX(Data!$AF$2:$BU$734,MATCH($D26&amp;"_"&amp;H$1,Data!$AF$2:$AF$734,0),MATCH(H$2,Data!$AF$2:$BU$2,0)),"")=".","n.a.",IFERROR(INDEX(Data!$AF$2:$BU$734,MATCH($D26&amp;"_"&amp;H$1,Data!$AF$2:$AF$734,0),MATCH(H$2,Data!$AF$2:$BU$2,0)),""))</f>
        <v>0.1689505473</v>
      </c>
      <c r="I26" s="136">
        <f>IF(IFERROR(INDEX(Data!$AF$2:$BU$734,MATCH($D26&amp;"_"&amp;I$1,Data!$AF$2:$AF$734,0),MATCH(I$2,Data!$AF$2:$BU$2,0)),"")=".","n.a.",IFERROR(INDEX(Data!$AF$2:$BU$734,MATCH($D26&amp;"_"&amp;I$1,Data!$AF$2:$AF$734,0),MATCH(I$2,Data!$AF$2:$BU$2,0)),""))</f>
        <v>0.16927951299999999</v>
      </c>
      <c r="J26" s="137">
        <f>IF(IFERROR(INDEX(Data!$AF$2:$BU$734,MATCH($D26&amp;"_"&amp;J$1,Data!$AF$2:$AF$734,0),MATCH(J$2,Data!$AF$2:$BU$2,0)),"")=".","n.a.",IFERROR(INDEX(Data!$AF$2:$BU$734,MATCH($D26&amp;"_"&amp;J$1,Data!$AF$2:$AF$734,0),MATCH(J$2,Data!$AF$2:$BU$2,0)),""))</f>
        <v>0.16132981869999999</v>
      </c>
      <c r="K26" s="136">
        <f>IF(IFERROR(INDEX(Data!$AF$2:$BU$734,MATCH($D26&amp;"_"&amp;K$1,Data!$AF$2:$AF$734,0),MATCH(K$2,Data!$AF$2:$BU$2,0)),"")=".","n.a.",IFERROR(INDEX(Data!$AF$2:$BU$734,MATCH($D26&amp;"_"&amp;K$1,Data!$AF$2:$AF$734,0),MATCH(K$2,Data!$AF$2:$BU$2,0)),""))</f>
        <v>0.16428928879999999</v>
      </c>
      <c r="L26" s="136">
        <f>IF(IFERROR(INDEX(Data!$AF$2:$BU$734,MATCH($D26&amp;"_"&amp;L$1,Data!$AF$2:$AF$734,0),MATCH(L$2,Data!$AF$2:$BU$2,0)),"")=".","n.a.",IFERROR(INDEX(Data!$AF$2:$BU$734,MATCH($D26&amp;"_"&amp;L$1,Data!$AF$2:$AF$734,0),MATCH(L$2,Data!$AF$2:$BU$2,0)),""))</f>
        <v>0.16224168529999999</v>
      </c>
      <c r="M26" s="136">
        <f>IF(IFERROR(INDEX(Data!$AF$2:$BU$734,MATCH($D26&amp;"_"&amp;M$1,Data!$AF$2:$AF$734,0),MATCH(M$2,Data!$AF$2:$BU$2,0)),"")=".","n.a.",IFERROR(INDEX(Data!$AF$2:$BU$734,MATCH($D26&amp;"_"&amp;M$1,Data!$AF$2:$AF$734,0),MATCH(M$2,Data!$AF$2:$BU$2,0)),""))</f>
        <v>0.17289644179999999</v>
      </c>
      <c r="N26" s="137">
        <f>IF(IFERROR(INDEX(Data!$AF$2:$BU$734,MATCH($D26&amp;"_"&amp;N$1,Data!$AF$2:$AF$734,0),MATCH(N$2,Data!$AF$2:$BU$2,0)),"")=".","n.a.",IFERROR(INDEX(Data!$AF$2:$BU$734,MATCH($D26&amp;"_"&amp;N$1,Data!$AF$2:$AF$734,0),MATCH(N$2,Data!$AF$2:$BU$2,0)),""))</f>
        <v>0.17041921030000001</v>
      </c>
      <c r="O26" s="136">
        <f>IF(IFERROR(INDEX(Data!$AF$2:$BU$734,MATCH($D26&amp;"_"&amp;O$1,Data!$AF$2:$AF$734,0),MATCH(O$2,Data!$AF$2:$BU$2,0)),"")=".","n.a.",IFERROR(INDEX(Data!$AF$2:$BU$734,MATCH($D26&amp;"_"&amp;O$1,Data!$AF$2:$AF$734,0),MATCH(O$2,Data!$AF$2:$BU$2,0)),""))</f>
        <v>0.17427972720000001</v>
      </c>
      <c r="P26" s="136">
        <f>IF(IFERROR(INDEX(Data!$AF$2:$BU$734,MATCH($D26&amp;"_"&amp;P$1,Data!$AF$2:$AF$734,0),MATCH(P$2,Data!$AF$2:$BU$2,0)),"")=".","n.a.",IFERROR(INDEX(Data!$AF$2:$BU$734,MATCH($D26&amp;"_"&amp;P$1,Data!$AF$2:$AF$734,0),MATCH(P$2,Data!$AF$2:$BU$2,0)),""))</f>
        <v>0.1772729183</v>
      </c>
      <c r="Q26" s="136">
        <f>IF(IFERROR(INDEX(Data!$AF$2:$BU$734,MATCH($D26&amp;"_"&amp;Q$1,Data!$AF$2:$AF$734,0),MATCH(Q$2,Data!$AF$2:$BU$2,0)),"")=".","n.a.",IFERROR(INDEX(Data!$AF$2:$BU$734,MATCH($D26&amp;"_"&amp;Q$1,Data!$AF$2:$AF$734,0),MATCH(Q$2,Data!$AF$2:$BU$2,0)),""))</f>
        <v>0.17429010780000001</v>
      </c>
      <c r="R26"/>
    </row>
    <row r="27" spans="1:18" ht="21" customHeight="1">
      <c r="A27" s="62"/>
      <c r="C27"/>
      <c r="D27" s="22" t="s">
        <v>5610</v>
      </c>
      <c r="E27" s="95" t="s">
        <v>6701</v>
      </c>
      <c r="F27" s="139">
        <f>IF(IFERROR(INDEX(Data!$AF$2:$BU$734,MATCH($D27&amp;"_"&amp;F$1,Data!$AF$2:$AF$734,0),MATCH(F$2,Data!$AF$2:$BU$2,0)),"")=".","n.a.",IFERROR(INDEX(Data!$AF$2:$BU$734,MATCH($D27&amp;"_"&amp;F$1,Data!$AF$2:$AF$734,0),MATCH(F$2,Data!$AF$2:$BU$2,0)),""))</f>
        <v>0.20771362390000001</v>
      </c>
      <c r="G27" s="138" t="str">
        <f>IF(IFERROR(INDEX(Data!$AF$2:$BU$734,MATCH($D27&amp;"_"&amp;G$1,Data!$AF$2:$AF$734,0),MATCH(G$2,Data!$AF$2:$BU$2,0)),"")=".","n.a.",IFERROR(INDEX(Data!$AF$2:$BU$734,MATCH($D27&amp;"_"&amp;G$1,Data!$AF$2:$AF$734,0),MATCH(G$2,Data!$AF$2:$BU$2,0)),""))</f>
        <v>n.a.</v>
      </c>
      <c r="H27" s="138" t="str">
        <f>IF(IFERROR(INDEX(Data!$AF$2:$BU$734,MATCH($D27&amp;"_"&amp;H$1,Data!$AF$2:$AF$734,0),MATCH(H$2,Data!$AF$2:$BU$2,0)),"")=".","n.a.",IFERROR(INDEX(Data!$AF$2:$BU$734,MATCH($D27&amp;"_"&amp;H$1,Data!$AF$2:$AF$734,0),MATCH(H$2,Data!$AF$2:$BU$2,0)),""))</f>
        <v>n.a.</v>
      </c>
      <c r="I27" s="138" t="str">
        <f>IF(IFERROR(INDEX(Data!$AF$2:$BU$734,MATCH($D27&amp;"_"&amp;I$1,Data!$AF$2:$AF$734,0),MATCH(I$2,Data!$AF$2:$BU$2,0)),"")=".","n.a.",IFERROR(INDEX(Data!$AF$2:$BU$734,MATCH($D27&amp;"_"&amp;I$1,Data!$AF$2:$AF$734,0),MATCH(I$2,Data!$AF$2:$BU$2,0)),""))</f>
        <v>n.a.</v>
      </c>
      <c r="J27" s="139" t="str">
        <f>IF(IFERROR(INDEX(Data!$AF$2:$BU$734,MATCH($D27&amp;"_"&amp;J$1,Data!$AF$2:$AF$734,0),MATCH(J$2,Data!$AF$2:$BU$2,0)),"")=".","n.a.",IFERROR(INDEX(Data!$AF$2:$BU$734,MATCH($D27&amp;"_"&amp;J$1,Data!$AF$2:$AF$734,0),MATCH(J$2,Data!$AF$2:$BU$2,0)),""))</f>
        <v>n.a.</v>
      </c>
      <c r="K27" s="138">
        <f>IF(IFERROR(INDEX(Data!$AF$2:$BU$734,MATCH($D27&amp;"_"&amp;K$1,Data!$AF$2:$AF$734,0),MATCH(K$2,Data!$AF$2:$BU$2,0)),"")=".","n.a.",IFERROR(INDEX(Data!$AF$2:$BU$734,MATCH($D27&amp;"_"&amp;K$1,Data!$AF$2:$AF$734,0),MATCH(K$2,Data!$AF$2:$BU$2,0)),""))</f>
        <v>0.18923098690000001</v>
      </c>
      <c r="L27" s="138">
        <f>IF(IFERROR(INDEX(Data!$AF$2:$BU$734,MATCH($D27&amp;"_"&amp;L$1,Data!$AF$2:$AF$734,0),MATCH(L$2,Data!$AF$2:$BU$2,0)),"")=".","n.a.",IFERROR(INDEX(Data!$AF$2:$BU$734,MATCH($D27&amp;"_"&amp;L$1,Data!$AF$2:$AF$734,0),MATCH(L$2,Data!$AF$2:$BU$2,0)),""))</f>
        <v>0.1872698123</v>
      </c>
      <c r="M27" s="138">
        <f>IF(IFERROR(INDEX(Data!$AF$2:$BU$734,MATCH($D27&amp;"_"&amp;M$1,Data!$AF$2:$AF$734,0),MATCH(M$2,Data!$AF$2:$BU$2,0)),"")=".","n.a.",IFERROR(INDEX(Data!$AF$2:$BU$734,MATCH($D27&amp;"_"&amp;M$1,Data!$AF$2:$AF$734,0),MATCH(M$2,Data!$AF$2:$BU$2,0)),""))</f>
        <v>0.1937122778</v>
      </c>
      <c r="N27" s="139">
        <f>IF(IFERROR(INDEX(Data!$AF$2:$BU$734,MATCH($D27&amp;"_"&amp;N$1,Data!$AF$2:$AF$734,0),MATCH(N$2,Data!$AF$2:$BU$2,0)),"")=".","n.a.",IFERROR(INDEX(Data!$AF$2:$BU$734,MATCH($D27&amp;"_"&amp;N$1,Data!$AF$2:$AF$734,0),MATCH(N$2,Data!$AF$2:$BU$2,0)),""))</f>
        <v>0.2062695058</v>
      </c>
      <c r="O27" s="138">
        <f>IF(IFERROR(INDEX(Data!$AF$2:$BU$734,MATCH($D27&amp;"_"&amp;O$1,Data!$AF$2:$AF$734,0),MATCH(O$2,Data!$AF$2:$BU$2,0)),"")=".","n.a.",IFERROR(INDEX(Data!$AF$2:$BU$734,MATCH($D27&amp;"_"&amp;O$1,Data!$AF$2:$AF$734,0),MATCH(O$2,Data!$AF$2:$BU$2,0)),""))</f>
        <v>0.19865915049999999</v>
      </c>
      <c r="P27" s="138">
        <f>IF(IFERROR(INDEX(Data!$AF$2:$BU$734,MATCH($D27&amp;"_"&amp;P$1,Data!$AF$2:$AF$734,0),MATCH(P$2,Data!$AF$2:$BU$2,0)),"")=".","n.a.",IFERROR(INDEX(Data!$AF$2:$BU$734,MATCH($D27&amp;"_"&amp;P$1,Data!$AF$2:$AF$734,0),MATCH(P$2,Data!$AF$2:$BU$2,0)),""))</f>
        <v>0.19571833459999999</v>
      </c>
      <c r="Q27" s="138">
        <f>IF(IFERROR(INDEX(Data!$AF$2:$BU$734,MATCH($D27&amp;"_"&amp;Q$1,Data!$AF$2:$AF$734,0),MATCH(Q$2,Data!$AF$2:$BU$2,0)),"")=".","n.a.",IFERROR(INDEX(Data!$AF$2:$BU$734,MATCH($D27&amp;"_"&amp;Q$1,Data!$AF$2:$AF$734,0),MATCH(Q$2,Data!$AF$2:$BU$2,0)),""))</f>
        <v>0.20207118120000001</v>
      </c>
      <c r="R27"/>
    </row>
    <row r="28" spans="1:18" ht="21" customHeight="1">
      <c r="A28" s="62"/>
      <c r="C28"/>
      <c r="D28" s="22" t="str">
        <f>IF(E1="FND_33","LT*","LT")</f>
        <v>LT</v>
      </c>
      <c r="E28" s="95" t="str">
        <f t="shared" ref="E28:E39" si="3">IF($G$1="LIQ_20",IF(OR(M28="n.a.",N28="n.a.",O28="n.a.",P28="n.a.",Q28="n.a.",Q28=""),$D28&amp;"*",$D28),IF(OR(F28="n.a.",G28="n.a.",H28="n.a.",I28="n.a.",J28="n.a.",K28="n.a.",L28="n.a.",M28="n.a.",N28="n.a.",O28="n.a.",P28="n.a.",Q28="n.a."),$D28&amp;"*",$D28))</f>
        <v>LT</v>
      </c>
      <c r="F28" s="137">
        <f>IF(IFERROR(INDEX(Data!$AF$2:$BU$734,MATCH($D28&amp;"_"&amp;F$1,Data!$AF$2:$AF$734,0),MATCH(F$2,Data!$AF$2:$BU$2,0)),"")=".","n.a.",IFERROR(INDEX(Data!$AF$2:$BU$734,MATCH($D28&amp;"_"&amp;F$1,Data!$AF$2:$AF$734,0),MATCH(F$2,Data!$AF$2:$BU$2,0)),""))</f>
        <v>0.23872918360000001</v>
      </c>
      <c r="G28" s="136">
        <f>IF(IFERROR(INDEX(Data!$AF$2:$BU$734,MATCH($D28&amp;"_"&amp;G$1,Data!$AF$2:$AF$734,0),MATCH(G$2,Data!$AF$2:$BU$2,0)),"")=".","n.a.",IFERROR(INDEX(Data!$AF$2:$BU$734,MATCH($D28&amp;"_"&amp;G$1,Data!$AF$2:$AF$734,0),MATCH(G$2,Data!$AF$2:$BU$2,0)),""))</f>
        <v>0.2249083965</v>
      </c>
      <c r="H28" s="136">
        <f>IF(IFERROR(INDEX(Data!$AF$2:$BU$734,MATCH($D28&amp;"_"&amp;H$1,Data!$AF$2:$AF$734,0),MATCH(H$2,Data!$AF$2:$BU$2,0)),"")=".","n.a.",IFERROR(INDEX(Data!$AF$2:$BU$734,MATCH($D28&amp;"_"&amp;H$1,Data!$AF$2:$AF$734,0),MATCH(H$2,Data!$AF$2:$BU$2,0)),""))</f>
        <v>0.22078455759999999</v>
      </c>
      <c r="I28" s="136">
        <f>IF(IFERROR(INDEX(Data!$AF$2:$BU$734,MATCH($D28&amp;"_"&amp;I$1,Data!$AF$2:$AF$734,0),MATCH(I$2,Data!$AF$2:$BU$2,0)),"")=".","n.a.",IFERROR(INDEX(Data!$AF$2:$BU$734,MATCH($D28&amp;"_"&amp;I$1,Data!$AF$2:$AF$734,0),MATCH(I$2,Data!$AF$2:$BU$2,0)),""))</f>
        <v>0.22305872500000001</v>
      </c>
      <c r="J28" s="137">
        <f>IF(IFERROR(INDEX(Data!$AF$2:$BU$734,MATCH($D28&amp;"_"&amp;J$1,Data!$AF$2:$AF$734,0),MATCH(J$2,Data!$AF$2:$BU$2,0)),"")=".","n.a.",IFERROR(INDEX(Data!$AF$2:$BU$734,MATCH($D28&amp;"_"&amp;J$1,Data!$AF$2:$AF$734,0),MATCH(J$2,Data!$AF$2:$BU$2,0)),""))</f>
        <v>0.21518435089999999</v>
      </c>
      <c r="K28" s="136">
        <f>IF(IFERROR(INDEX(Data!$AF$2:$BU$734,MATCH($D28&amp;"_"&amp;K$1,Data!$AF$2:$AF$734,0),MATCH(K$2,Data!$AF$2:$BU$2,0)),"")=".","n.a.",IFERROR(INDEX(Data!$AF$2:$BU$734,MATCH($D28&amp;"_"&amp;K$1,Data!$AF$2:$AF$734,0),MATCH(K$2,Data!$AF$2:$BU$2,0)),""))</f>
        <v>0.19970875439999999</v>
      </c>
      <c r="L28" s="136">
        <f>IF(IFERROR(INDEX(Data!$AF$2:$BU$734,MATCH($D28&amp;"_"&amp;L$1,Data!$AF$2:$AF$734,0),MATCH(L$2,Data!$AF$2:$BU$2,0)),"")=".","n.a.",IFERROR(INDEX(Data!$AF$2:$BU$734,MATCH($D28&amp;"_"&amp;L$1,Data!$AF$2:$AF$734,0),MATCH(L$2,Data!$AF$2:$BU$2,0)),""))</f>
        <v>0.1893844519</v>
      </c>
      <c r="M28" s="136">
        <f>IF(IFERROR(INDEX(Data!$AF$2:$BU$734,MATCH($D28&amp;"_"&amp;M$1,Data!$AF$2:$AF$734,0),MATCH(M$2,Data!$AF$2:$BU$2,0)),"")=".","n.a.",IFERROR(INDEX(Data!$AF$2:$BU$734,MATCH($D28&amp;"_"&amp;M$1,Data!$AF$2:$AF$734,0),MATCH(M$2,Data!$AF$2:$BU$2,0)),""))</f>
        <v>0.2017368152</v>
      </c>
      <c r="N28" s="137">
        <f>IF(IFERROR(INDEX(Data!$AF$2:$BU$734,MATCH($D28&amp;"_"&amp;N$1,Data!$AF$2:$AF$734,0),MATCH(N$2,Data!$AF$2:$BU$2,0)),"")=".","n.a.",IFERROR(INDEX(Data!$AF$2:$BU$734,MATCH($D28&amp;"_"&amp;N$1,Data!$AF$2:$AF$734,0),MATCH(N$2,Data!$AF$2:$BU$2,0)),""))</f>
        <v>0.2001062149</v>
      </c>
      <c r="O28" s="136">
        <f>IF(IFERROR(INDEX(Data!$AF$2:$BU$734,MATCH($D28&amp;"_"&amp;O$1,Data!$AF$2:$AF$734,0),MATCH(O$2,Data!$AF$2:$BU$2,0)),"")=".","n.a.",IFERROR(INDEX(Data!$AF$2:$BU$734,MATCH($D28&amp;"_"&amp;O$1,Data!$AF$2:$AF$734,0),MATCH(O$2,Data!$AF$2:$BU$2,0)),""))</f>
        <v>0.1834377321</v>
      </c>
      <c r="P28" s="136">
        <f>IF(IFERROR(INDEX(Data!$AF$2:$BU$734,MATCH($D28&amp;"_"&amp;P$1,Data!$AF$2:$AF$734,0),MATCH(P$2,Data!$AF$2:$BU$2,0)),"")=".","n.a.",IFERROR(INDEX(Data!$AF$2:$BU$734,MATCH($D28&amp;"_"&amp;P$1,Data!$AF$2:$AF$734,0),MATCH(P$2,Data!$AF$2:$BU$2,0)),""))</f>
        <v>0.1856679688</v>
      </c>
      <c r="Q28" s="136">
        <f>IF(IFERROR(INDEX(Data!$AF$2:$BU$734,MATCH($D28&amp;"_"&amp;Q$1,Data!$AF$2:$AF$734,0),MATCH(Q$2,Data!$AF$2:$BU$2,0)),"")=".","n.a.",IFERROR(INDEX(Data!$AF$2:$BU$734,MATCH($D28&amp;"_"&amp;Q$1,Data!$AF$2:$AF$734,0),MATCH(Q$2,Data!$AF$2:$BU$2,0)),""))</f>
        <v>0.18147500659999999</v>
      </c>
      <c r="R28"/>
    </row>
    <row r="29" spans="1:18" ht="21" customHeight="1">
      <c r="A29" s="62"/>
      <c r="C29"/>
      <c r="D29" s="22" t="s">
        <v>94</v>
      </c>
      <c r="E29" s="95" t="str">
        <f t="shared" si="3"/>
        <v>LU</v>
      </c>
      <c r="F29" s="139">
        <f>IF(IFERROR(INDEX(Data!$AF$2:$BU$734,MATCH($D29&amp;"_"&amp;F$1,Data!$AF$2:$AF$734,0),MATCH(F$2,Data!$AF$2:$BU$2,0)),"")=".","n.a.",IFERROR(INDEX(Data!$AF$2:$BU$734,MATCH($D29&amp;"_"&amp;F$1,Data!$AF$2:$AF$734,0),MATCH(F$2,Data!$AF$2:$BU$2,0)),""))</f>
        <v>0.21278238560000001</v>
      </c>
      <c r="G29" s="138">
        <f>IF(IFERROR(INDEX(Data!$AF$2:$BU$734,MATCH($D29&amp;"_"&amp;G$1,Data!$AF$2:$AF$734,0),MATCH(G$2,Data!$AF$2:$BU$2,0)),"")=".","n.a.",IFERROR(INDEX(Data!$AF$2:$BU$734,MATCH($D29&amp;"_"&amp;G$1,Data!$AF$2:$AF$734,0),MATCH(G$2,Data!$AF$2:$BU$2,0)),""))</f>
        <v>0.2139929206</v>
      </c>
      <c r="H29" s="138">
        <f>IF(IFERROR(INDEX(Data!$AF$2:$BU$734,MATCH($D29&amp;"_"&amp;H$1,Data!$AF$2:$AF$734,0),MATCH(H$2,Data!$AF$2:$BU$2,0)),"")=".","n.a.",IFERROR(INDEX(Data!$AF$2:$BU$734,MATCH($D29&amp;"_"&amp;H$1,Data!$AF$2:$AF$734,0),MATCH(H$2,Data!$AF$2:$BU$2,0)),""))</f>
        <v>0.21460951519999999</v>
      </c>
      <c r="I29" s="138">
        <f>IF(IFERROR(INDEX(Data!$AF$2:$BU$734,MATCH($D29&amp;"_"&amp;I$1,Data!$AF$2:$AF$734,0),MATCH(I$2,Data!$AF$2:$BU$2,0)),"")=".","n.a.",IFERROR(INDEX(Data!$AF$2:$BU$734,MATCH($D29&amp;"_"&amp;I$1,Data!$AF$2:$AF$734,0),MATCH(I$2,Data!$AF$2:$BU$2,0)),""))</f>
        <v>0.2143415125</v>
      </c>
      <c r="J29" s="139">
        <f>IF(IFERROR(INDEX(Data!$AF$2:$BU$734,MATCH($D29&amp;"_"&amp;J$1,Data!$AF$2:$AF$734,0),MATCH(J$2,Data!$AF$2:$BU$2,0)),"")=".","n.a.",IFERROR(INDEX(Data!$AF$2:$BU$734,MATCH($D29&amp;"_"&amp;J$1,Data!$AF$2:$AF$734,0),MATCH(J$2,Data!$AF$2:$BU$2,0)),""))</f>
        <v>0.21061789280000001</v>
      </c>
      <c r="K29" s="138">
        <f>IF(IFERROR(INDEX(Data!$AF$2:$BU$734,MATCH($D29&amp;"_"&amp;K$1,Data!$AF$2:$AF$734,0),MATCH(K$2,Data!$AF$2:$BU$2,0)),"")=".","n.a.",IFERROR(INDEX(Data!$AF$2:$BU$734,MATCH($D29&amp;"_"&amp;K$1,Data!$AF$2:$AF$734,0),MATCH(K$2,Data!$AF$2:$BU$2,0)),""))</f>
        <v>0.21579599299999999</v>
      </c>
      <c r="L29" s="138">
        <f>IF(IFERROR(INDEX(Data!$AF$2:$BU$734,MATCH($D29&amp;"_"&amp;L$1,Data!$AF$2:$AF$734,0),MATCH(L$2,Data!$AF$2:$BU$2,0)),"")=".","n.a.",IFERROR(INDEX(Data!$AF$2:$BU$734,MATCH($D29&amp;"_"&amp;L$1,Data!$AF$2:$AF$734,0),MATCH(L$2,Data!$AF$2:$BU$2,0)),""))</f>
        <v>0.21010344719999999</v>
      </c>
      <c r="M29" s="138">
        <f>IF(IFERROR(INDEX(Data!$AF$2:$BU$734,MATCH($D29&amp;"_"&amp;M$1,Data!$AF$2:$AF$734,0),MATCH(M$2,Data!$AF$2:$BU$2,0)),"")=".","n.a.",IFERROR(INDEX(Data!$AF$2:$BU$734,MATCH($D29&amp;"_"&amp;M$1,Data!$AF$2:$AF$734,0),MATCH(M$2,Data!$AF$2:$BU$2,0)),""))</f>
        <v>0.2200189467</v>
      </c>
      <c r="N29" s="139">
        <f>IF(IFERROR(INDEX(Data!$AF$2:$BU$734,MATCH($D29&amp;"_"&amp;N$1,Data!$AF$2:$AF$734,0),MATCH(N$2,Data!$AF$2:$BU$2,0)),"")=".","n.a.",IFERROR(INDEX(Data!$AF$2:$BU$734,MATCH($D29&amp;"_"&amp;N$1,Data!$AF$2:$AF$734,0),MATCH(N$2,Data!$AF$2:$BU$2,0)),""))</f>
        <v>0.2248531279</v>
      </c>
      <c r="O29" s="138">
        <f>IF(IFERROR(INDEX(Data!$AF$2:$BU$734,MATCH($D29&amp;"_"&amp;O$1,Data!$AF$2:$AF$734,0),MATCH(O$2,Data!$AF$2:$BU$2,0)),"")=".","n.a.",IFERROR(INDEX(Data!$AF$2:$BU$734,MATCH($D29&amp;"_"&amp;O$1,Data!$AF$2:$AF$734,0),MATCH(O$2,Data!$AF$2:$BU$2,0)),""))</f>
        <v>0.2291218485</v>
      </c>
      <c r="P29" s="138">
        <f>IF(IFERROR(INDEX(Data!$AF$2:$BU$734,MATCH($D29&amp;"_"&amp;P$1,Data!$AF$2:$AF$734,0),MATCH(P$2,Data!$AF$2:$BU$2,0)),"")=".","n.a.",IFERROR(INDEX(Data!$AF$2:$BU$734,MATCH($D29&amp;"_"&amp;P$1,Data!$AF$2:$AF$734,0),MATCH(P$2,Data!$AF$2:$BU$2,0)),""))</f>
        <v>0.22160243460000001</v>
      </c>
      <c r="Q29" s="138">
        <f>IF(IFERROR(INDEX(Data!$AF$2:$BU$734,MATCH($D29&amp;"_"&amp;Q$1,Data!$AF$2:$AF$734,0),MATCH(Q$2,Data!$AF$2:$BU$2,0)),"")=".","n.a.",IFERROR(INDEX(Data!$AF$2:$BU$734,MATCH($D29&amp;"_"&amp;Q$1,Data!$AF$2:$AF$734,0),MATCH(Q$2,Data!$AF$2:$BU$2,0)),""))</f>
        <v>0.22066128909999999</v>
      </c>
      <c r="R29"/>
    </row>
    <row r="30" spans="1:18" ht="21" customHeight="1">
      <c r="A30" s="62"/>
      <c r="C30"/>
      <c r="D30" s="22" t="s">
        <v>99</v>
      </c>
      <c r="E30" s="95" t="str">
        <f t="shared" si="3"/>
        <v>LV</v>
      </c>
      <c r="F30" s="137">
        <f>IF(IFERROR(INDEX(Data!$AF$2:$BU$734,MATCH($D30&amp;"_"&amp;F$1,Data!$AF$2:$AF$734,0),MATCH(F$2,Data!$AF$2:$BU$2,0)),"")=".","n.a.",IFERROR(INDEX(Data!$AF$2:$BU$734,MATCH($D30&amp;"_"&amp;F$1,Data!$AF$2:$AF$734,0),MATCH(F$2,Data!$AF$2:$BU$2,0)),""))</f>
        <v>0.24855573719999999</v>
      </c>
      <c r="G30" s="136">
        <f>IF(IFERROR(INDEX(Data!$AF$2:$BU$734,MATCH($D30&amp;"_"&amp;G$1,Data!$AF$2:$AF$734,0),MATCH(G$2,Data!$AF$2:$BU$2,0)),"")=".","n.a.",IFERROR(INDEX(Data!$AF$2:$BU$734,MATCH($D30&amp;"_"&amp;G$1,Data!$AF$2:$AF$734,0),MATCH(G$2,Data!$AF$2:$BU$2,0)),""))</f>
        <v>0.25068320989999998</v>
      </c>
      <c r="H30" s="136">
        <f>IF(IFERROR(INDEX(Data!$AF$2:$BU$734,MATCH($D30&amp;"_"&amp;H$1,Data!$AF$2:$AF$734,0),MATCH(H$2,Data!$AF$2:$BU$2,0)),"")=".","n.a.",IFERROR(INDEX(Data!$AF$2:$BU$734,MATCH($D30&amp;"_"&amp;H$1,Data!$AF$2:$AF$734,0),MATCH(H$2,Data!$AF$2:$BU$2,0)),""))</f>
        <v>0.2452849158</v>
      </c>
      <c r="I30" s="136">
        <f>IF(IFERROR(INDEX(Data!$AF$2:$BU$734,MATCH($D30&amp;"_"&amp;I$1,Data!$AF$2:$AF$734,0),MATCH(I$2,Data!$AF$2:$BU$2,0)),"")=".","n.a.",IFERROR(INDEX(Data!$AF$2:$BU$734,MATCH($D30&amp;"_"&amp;I$1,Data!$AF$2:$AF$734,0),MATCH(I$2,Data!$AF$2:$BU$2,0)),""))</f>
        <v>0.30493017490000002</v>
      </c>
      <c r="J30" s="137">
        <f>IF(IFERROR(INDEX(Data!$AF$2:$BU$734,MATCH($D30&amp;"_"&amp;J$1,Data!$AF$2:$AF$734,0),MATCH(J$2,Data!$AF$2:$BU$2,0)),"")=".","n.a.",IFERROR(INDEX(Data!$AF$2:$BU$734,MATCH($D30&amp;"_"&amp;J$1,Data!$AF$2:$AF$734,0),MATCH(J$2,Data!$AF$2:$BU$2,0)),""))</f>
        <v>0.29649128530000002</v>
      </c>
      <c r="K30" s="136">
        <f>IF(IFERROR(INDEX(Data!$AF$2:$BU$734,MATCH($D30&amp;"_"&amp;K$1,Data!$AF$2:$AF$734,0),MATCH(K$2,Data!$AF$2:$BU$2,0)),"")=".","n.a.",IFERROR(INDEX(Data!$AF$2:$BU$734,MATCH($D30&amp;"_"&amp;K$1,Data!$AF$2:$AF$734,0),MATCH(K$2,Data!$AF$2:$BU$2,0)),""))</f>
        <v>0.28098306969999998</v>
      </c>
      <c r="L30" s="136">
        <f>IF(IFERROR(INDEX(Data!$AF$2:$BU$734,MATCH($D30&amp;"_"&amp;L$1,Data!$AF$2:$AF$734,0),MATCH(L$2,Data!$AF$2:$BU$2,0)),"")=".","n.a.",IFERROR(INDEX(Data!$AF$2:$BU$734,MATCH($D30&amp;"_"&amp;L$1,Data!$AF$2:$AF$734,0),MATCH(L$2,Data!$AF$2:$BU$2,0)),""))</f>
        <v>0.27026318960000001</v>
      </c>
      <c r="M30" s="136">
        <f>IF(IFERROR(INDEX(Data!$AF$2:$BU$734,MATCH($D30&amp;"_"&amp;M$1,Data!$AF$2:$AF$734,0),MATCH(M$2,Data!$AF$2:$BU$2,0)),"")=".","n.a.",IFERROR(INDEX(Data!$AF$2:$BU$734,MATCH($D30&amp;"_"&amp;M$1,Data!$AF$2:$AF$734,0),MATCH(M$2,Data!$AF$2:$BU$2,0)),""))</f>
        <v>0.2469729413</v>
      </c>
      <c r="N30" s="137">
        <f>IF(IFERROR(INDEX(Data!$AF$2:$BU$734,MATCH($D30&amp;"_"&amp;N$1,Data!$AF$2:$AF$734,0),MATCH(N$2,Data!$AF$2:$BU$2,0)),"")=".","n.a.",IFERROR(INDEX(Data!$AF$2:$BU$734,MATCH($D30&amp;"_"&amp;N$1,Data!$AF$2:$AF$734,0),MATCH(N$2,Data!$AF$2:$BU$2,0)),""))</f>
        <v>0.2334368829</v>
      </c>
      <c r="O30" s="136">
        <f>IF(IFERROR(INDEX(Data!$AF$2:$BU$734,MATCH($D30&amp;"_"&amp;O$1,Data!$AF$2:$AF$734,0),MATCH(O$2,Data!$AF$2:$BU$2,0)),"")=".","n.a.",IFERROR(INDEX(Data!$AF$2:$BU$734,MATCH($D30&amp;"_"&amp;O$1,Data!$AF$2:$AF$734,0),MATCH(O$2,Data!$AF$2:$BU$2,0)),""))</f>
        <v>0.22368816050000001</v>
      </c>
      <c r="P30" s="136">
        <f>IF(IFERROR(INDEX(Data!$AF$2:$BU$734,MATCH($D30&amp;"_"&amp;P$1,Data!$AF$2:$AF$734,0),MATCH(P$2,Data!$AF$2:$BU$2,0)),"")=".","n.a.",IFERROR(INDEX(Data!$AF$2:$BU$734,MATCH($D30&amp;"_"&amp;P$1,Data!$AF$2:$AF$734,0),MATCH(P$2,Data!$AF$2:$BU$2,0)),""))</f>
        <v>0.21623500800000001</v>
      </c>
      <c r="Q30" s="136">
        <f>IF(IFERROR(INDEX(Data!$AF$2:$BU$734,MATCH($D30&amp;"_"&amp;Q$1,Data!$AF$2:$AF$734,0),MATCH(Q$2,Data!$AF$2:$BU$2,0)),"")=".","n.a.",IFERROR(INDEX(Data!$AF$2:$BU$734,MATCH($D30&amp;"_"&amp;Q$1,Data!$AF$2:$AF$734,0),MATCH(Q$2,Data!$AF$2:$BU$2,0)),""))</f>
        <v>0.20370110059999999</v>
      </c>
      <c r="R30"/>
    </row>
    <row r="31" spans="1:18" ht="21" customHeight="1">
      <c r="A31" s="62"/>
      <c r="C31"/>
      <c r="D31" s="22" t="s">
        <v>26</v>
      </c>
      <c r="E31" s="95" t="str">
        <f t="shared" si="3"/>
        <v>MT</v>
      </c>
      <c r="F31" s="139">
        <f>IF(IFERROR(INDEX(Data!$AF$2:$BU$734,MATCH($D31&amp;"_"&amp;F$1,Data!$AF$2:$AF$734,0),MATCH(F$2,Data!$AF$2:$BU$2,0)),"")=".","n.a.",IFERROR(INDEX(Data!$AF$2:$BU$734,MATCH($D31&amp;"_"&amp;F$1,Data!$AF$2:$AF$734,0),MATCH(F$2,Data!$AF$2:$BU$2,0)),""))</f>
        <v>0.18844665099999999</v>
      </c>
      <c r="G31" s="138">
        <f>IF(IFERROR(INDEX(Data!$AF$2:$BU$734,MATCH($D31&amp;"_"&amp;G$1,Data!$AF$2:$AF$734,0),MATCH(G$2,Data!$AF$2:$BU$2,0)),"")=".","n.a.",IFERROR(INDEX(Data!$AF$2:$BU$734,MATCH($D31&amp;"_"&amp;G$1,Data!$AF$2:$AF$734,0),MATCH(G$2,Data!$AF$2:$BU$2,0)),""))</f>
        <v>0.19228394069999999</v>
      </c>
      <c r="H31" s="138">
        <f>IF(IFERROR(INDEX(Data!$AF$2:$BU$734,MATCH($D31&amp;"_"&amp;H$1,Data!$AF$2:$AF$734,0),MATCH(H$2,Data!$AF$2:$BU$2,0)),"")=".","n.a.",IFERROR(INDEX(Data!$AF$2:$BU$734,MATCH($D31&amp;"_"&amp;H$1,Data!$AF$2:$AF$734,0),MATCH(H$2,Data!$AF$2:$BU$2,0)),""))</f>
        <v>0.18955557889999999</v>
      </c>
      <c r="I31" s="138">
        <f>IF(IFERROR(INDEX(Data!$AF$2:$BU$734,MATCH($D31&amp;"_"&amp;I$1,Data!$AF$2:$AF$734,0),MATCH(I$2,Data!$AF$2:$BU$2,0)),"")=".","n.a.",IFERROR(INDEX(Data!$AF$2:$BU$734,MATCH($D31&amp;"_"&amp;I$1,Data!$AF$2:$AF$734,0),MATCH(I$2,Data!$AF$2:$BU$2,0)),""))</f>
        <v>0.19883772229999999</v>
      </c>
      <c r="J31" s="139">
        <f>IF(IFERROR(INDEX(Data!$AF$2:$BU$734,MATCH($D31&amp;"_"&amp;J$1,Data!$AF$2:$AF$734,0),MATCH(J$2,Data!$AF$2:$BU$2,0)),"")=".","n.a.",IFERROR(INDEX(Data!$AF$2:$BU$734,MATCH($D31&amp;"_"&amp;J$1,Data!$AF$2:$AF$734,0),MATCH(J$2,Data!$AF$2:$BU$2,0)),""))</f>
        <v>0.19647267199999999</v>
      </c>
      <c r="K31" s="138">
        <f>IF(IFERROR(INDEX(Data!$AF$2:$BU$734,MATCH($D31&amp;"_"&amp;K$1,Data!$AF$2:$AF$734,0),MATCH(K$2,Data!$AF$2:$BU$2,0)),"")=".","n.a.",IFERROR(INDEX(Data!$AF$2:$BU$734,MATCH($D31&amp;"_"&amp;K$1,Data!$AF$2:$AF$734,0),MATCH(K$2,Data!$AF$2:$BU$2,0)),""))</f>
        <v>0.17983775290000001</v>
      </c>
      <c r="L31" s="138">
        <f>IF(IFERROR(INDEX(Data!$AF$2:$BU$734,MATCH($D31&amp;"_"&amp;L$1,Data!$AF$2:$AF$734,0),MATCH(L$2,Data!$AF$2:$BU$2,0)),"")=".","n.a.",IFERROR(INDEX(Data!$AF$2:$BU$734,MATCH($D31&amp;"_"&amp;L$1,Data!$AF$2:$AF$734,0),MATCH(L$2,Data!$AF$2:$BU$2,0)),""))</f>
        <v>0.1849171097</v>
      </c>
      <c r="M31" s="138">
        <f>IF(IFERROR(INDEX(Data!$AF$2:$BU$734,MATCH($D31&amp;"_"&amp;M$1,Data!$AF$2:$AF$734,0),MATCH(M$2,Data!$AF$2:$BU$2,0)),"")=".","n.a.",IFERROR(INDEX(Data!$AF$2:$BU$734,MATCH($D31&amp;"_"&amp;M$1,Data!$AF$2:$AF$734,0),MATCH(M$2,Data!$AF$2:$BU$2,0)),""))</f>
        <v>0.1976240088</v>
      </c>
      <c r="N31" s="139">
        <f>IF(IFERROR(INDEX(Data!$AF$2:$BU$734,MATCH($D31&amp;"_"&amp;N$1,Data!$AF$2:$AF$734,0),MATCH(N$2,Data!$AF$2:$BU$2,0)),"")=".","n.a.",IFERROR(INDEX(Data!$AF$2:$BU$734,MATCH($D31&amp;"_"&amp;N$1,Data!$AF$2:$AF$734,0),MATCH(N$2,Data!$AF$2:$BU$2,0)),""))</f>
        <v>0.1926487439</v>
      </c>
      <c r="O31" s="138">
        <f>IF(IFERROR(INDEX(Data!$AF$2:$BU$734,MATCH($D31&amp;"_"&amp;O$1,Data!$AF$2:$AF$734,0),MATCH(O$2,Data!$AF$2:$BU$2,0)),"")=".","n.a.",IFERROR(INDEX(Data!$AF$2:$BU$734,MATCH($D31&amp;"_"&amp;O$1,Data!$AF$2:$AF$734,0),MATCH(O$2,Data!$AF$2:$BU$2,0)),""))</f>
        <v>0.20359835100000001</v>
      </c>
      <c r="P31" s="138">
        <f>IF(IFERROR(INDEX(Data!$AF$2:$BU$734,MATCH($D31&amp;"_"&amp;P$1,Data!$AF$2:$AF$734,0),MATCH(P$2,Data!$AF$2:$BU$2,0)),"")=".","n.a.",IFERROR(INDEX(Data!$AF$2:$BU$734,MATCH($D31&amp;"_"&amp;P$1,Data!$AF$2:$AF$734,0),MATCH(P$2,Data!$AF$2:$BU$2,0)),""))</f>
        <v>0.1988681628</v>
      </c>
      <c r="Q31" s="138">
        <f>IF(IFERROR(INDEX(Data!$AF$2:$BU$734,MATCH($D31&amp;"_"&amp;Q$1,Data!$AF$2:$AF$734,0),MATCH(Q$2,Data!$AF$2:$BU$2,0)),"")=".","n.a.",IFERROR(INDEX(Data!$AF$2:$BU$734,MATCH($D31&amp;"_"&amp;Q$1,Data!$AF$2:$AF$734,0),MATCH(Q$2,Data!$AF$2:$BU$2,0)),""))</f>
        <v>0.21206612429999999</v>
      </c>
      <c r="R31"/>
    </row>
    <row r="32" spans="1:18" ht="21" customHeight="1">
      <c r="A32" s="62"/>
      <c r="C32"/>
      <c r="D32" s="22" t="s">
        <v>27</v>
      </c>
      <c r="E32" s="95" t="str">
        <f t="shared" si="3"/>
        <v>NL</v>
      </c>
      <c r="F32" s="137">
        <f>IF(IFERROR(INDEX(Data!$AF$2:$BU$734,MATCH($D32&amp;"_"&amp;F$1,Data!$AF$2:$AF$734,0),MATCH(F$2,Data!$AF$2:$BU$2,0)),"")=".","n.a.",IFERROR(INDEX(Data!$AF$2:$BU$734,MATCH($D32&amp;"_"&amp;F$1,Data!$AF$2:$AF$734,0),MATCH(F$2,Data!$AF$2:$BU$2,0)),""))</f>
        <v>0.18880764750000001</v>
      </c>
      <c r="G32" s="136">
        <f>IF(IFERROR(INDEX(Data!$AF$2:$BU$734,MATCH($D32&amp;"_"&amp;G$1,Data!$AF$2:$AF$734,0),MATCH(G$2,Data!$AF$2:$BU$2,0)),"")=".","n.a.",IFERROR(INDEX(Data!$AF$2:$BU$734,MATCH($D32&amp;"_"&amp;G$1,Data!$AF$2:$AF$734,0),MATCH(G$2,Data!$AF$2:$BU$2,0)),""))</f>
        <v>0.1915242123</v>
      </c>
      <c r="H32" s="136">
        <f>IF(IFERROR(INDEX(Data!$AF$2:$BU$734,MATCH($D32&amp;"_"&amp;H$1,Data!$AF$2:$AF$734,0),MATCH(H$2,Data!$AF$2:$BU$2,0)),"")=".","n.a.",IFERROR(INDEX(Data!$AF$2:$BU$734,MATCH($D32&amp;"_"&amp;H$1,Data!$AF$2:$AF$734,0),MATCH(H$2,Data!$AF$2:$BU$2,0)),""))</f>
        <v>0.1906542017</v>
      </c>
      <c r="I32" s="136">
        <f>IF(IFERROR(INDEX(Data!$AF$2:$BU$734,MATCH($D32&amp;"_"&amp;I$1,Data!$AF$2:$AF$734,0),MATCH(I$2,Data!$AF$2:$BU$2,0)),"")=".","n.a.",IFERROR(INDEX(Data!$AF$2:$BU$734,MATCH($D32&amp;"_"&amp;I$1,Data!$AF$2:$AF$734,0),MATCH(I$2,Data!$AF$2:$BU$2,0)),""))</f>
        <v>0.1899617586</v>
      </c>
      <c r="J32" s="137">
        <f>IF(IFERROR(INDEX(Data!$AF$2:$BU$734,MATCH($D32&amp;"_"&amp;J$1,Data!$AF$2:$AF$734,0),MATCH(J$2,Data!$AF$2:$BU$2,0)),"")=".","n.a.",IFERROR(INDEX(Data!$AF$2:$BU$734,MATCH($D32&amp;"_"&amp;J$1,Data!$AF$2:$AF$734,0),MATCH(J$2,Data!$AF$2:$BU$2,0)),""))</f>
        <v>0.1731696952</v>
      </c>
      <c r="K32" s="136">
        <f>IF(IFERROR(INDEX(Data!$AF$2:$BU$734,MATCH($D32&amp;"_"&amp;K$1,Data!$AF$2:$AF$734,0),MATCH(K$2,Data!$AF$2:$BU$2,0)),"")=".","n.a.",IFERROR(INDEX(Data!$AF$2:$BU$734,MATCH($D32&amp;"_"&amp;K$1,Data!$AF$2:$AF$734,0),MATCH(K$2,Data!$AF$2:$BU$2,0)),""))</f>
        <v>0.1745112529</v>
      </c>
      <c r="L32" s="136">
        <f>IF(IFERROR(INDEX(Data!$AF$2:$BU$734,MATCH($D32&amp;"_"&amp;L$1,Data!$AF$2:$AF$734,0),MATCH(L$2,Data!$AF$2:$BU$2,0)),"")=".","n.a.",IFERROR(INDEX(Data!$AF$2:$BU$734,MATCH($D32&amp;"_"&amp;L$1,Data!$AF$2:$AF$734,0),MATCH(L$2,Data!$AF$2:$BU$2,0)),""))</f>
        <v>0.1742003111</v>
      </c>
      <c r="M32" s="136">
        <f>IF(IFERROR(INDEX(Data!$AF$2:$BU$734,MATCH($D32&amp;"_"&amp;M$1,Data!$AF$2:$AF$734,0),MATCH(M$2,Data!$AF$2:$BU$2,0)),"")=".","n.a.",IFERROR(INDEX(Data!$AF$2:$BU$734,MATCH($D32&amp;"_"&amp;M$1,Data!$AF$2:$AF$734,0),MATCH(M$2,Data!$AF$2:$BU$2,0)),""))</f>
        <v>0.1759866504</v>
      </c>
      <c r="N32" s="137">
        <f>IF(IFERROR(INDEX(Data!$AF$2:$BU$734,MATCH($D32&amp;"_"&amp;N$1,Data!$AF$2:$AF$734,0),MATCH(N$2,Data!$AF$2:$BU$2,0)),"")=".","n.a.",IFERROR(INDEX(Data!$AF$2:$BU$734,MATCH($D32&amp;"_"&amp;N$1,Data!$AF$2:$AF$734,0),MATCH(N$2,Data!$AF$2:$BU$2,0)),""))</f>
        <v>0.1784617812</v>
      </c>
      <c r="O32" s="136">
        <f>IF(IFERROR(INDEX(Data!$AF$2:$BU$734,MATCH($D32&amp;"_"&amp;O$1,Data!$AF$2:$AF$734,0),MATCH(O$2,Data!$AF$2:$BU$2,0)),"")=".","n.a.",IFERROR(INDEX(Data!$AF$2:$BU$734,MATCH($D32&amp;"_"&amp;O$1,Data!$AF$2:$AF$734,0),MATCH(O$2,Data!$AF$2:$BU$2,0)),""))</f>
        <v>0.1808059055</v>
      </c>
      <c r="P32" s="136">
        <f>IF(IFERROR(INDEX(Data!$AF$2:$BU$734,MATCH($D32&amp;"_"&amp;P$1,Data!$AF$2:$AF$734,0),MATCH(P$2,Data!$AF$2:$BU$2,0)),"")=".","n.a.",IFERROR(INDEX(Data!$AF$2:$BU$734,MATCH($D32&amp;"_"&amp;P$1,Data!$AF$2:$AF$734,0),MATCH(P$2,Data!$AF$2:$BU$2,0)),""))</f>
        <v>0.18107075850000001</v>
      </c>
      <c r="Q32" s="136">
        <f>IF(IFERROR(INDEX(Data!$AF$2:$BU$734,MATCH($D32&amp;"_"&amp;Q$1,Data!$AF$2:$AF$734,0),MATCH(Q$2,Data!$AF$2:$BU$2,0)),"")=".","n.a.",IFERROR(INDEX(Data!$AF$2:$BU$734,MATCH($D32&amp;"_"&amp;Q$1,Data!$AF$2:$AF$734,0),MATCH(Q$2,Data!$AF$2:$BU$2,0)),""))</f>
        <v>0.1795810055</v>
      </c>
      <c r="R32"/>
    </row>
    <row r="33" spans="1:18" ht="20.55" customHeight="1">
      <c r="A33" s="62"/>
      <c r="C33"/>
      <c r="D33" s="22" t="s">
        <v>28</v>
      </c>
      <c r="E33" s="95" t="str">
        <f t="shared" si="3"/>
        <v>NO*</v>
      </c>
      <c r="F33" s="139">
        <f>IF(IFERROR(INDEX(Data!$AF$2:$BU$734,MATCH($D33&amp;"_"&amp;F$1,Data!$AF$2:$AF$734,0),MATCH(F$2,Data!$AF$2:$BU$2,0)),"")=".","n.a.",IFERROR(INDEX(Data!$AF$2:$BU$734,MATCH($D33&amp;"_"&amp;F$1,Data!$AF$2:$AF$734,0),MATCH(F$2,Data!$AF$2:$BU$2,0)),""))</f>
        <v>0.21360740759999999</v>
      </c>
      <c r="G33" s="138" t="str">
        <f>IF(IFERROR(INDEX(Data!$AF$2:$BU$734,MATCH($D33&amp;"_"&amp;G$1,Data!$AF$2:$AF$734,0),MATCH(G$2,Data!$AF$2:$BU$2,0)),"")=".","n.a.",IFERROR(INDEX(Data!$AF$2:$BU$734,MATCH($D33&amp;"_"&amp;G$1,Data!$AF$2:$AF$734,0),MATCH(G$2,Data!$AF$2:$BU$2,0)),""))</f>
        <v>n.a.</v>
      </c>
      <c r="H33" s="138" t="str">
        <f>IF(IFERROR(INDEX(Data!$AF$2:$BU$734,MATCH($D33&amp;"_"&amp;H$1,Data!$AF$2:$AF$734,0),MATCH(H$2,Data!$AF$2:$BU$2,0)),"")=".","n.a.",IFERROR(INDEX(Data!$AF$2:$BU$734,MATCH($D33&amp;"_"&amp;H$1,Data!$AF$2:$AF$734,0),MATCH(H$2,Data!$AF$2:$BU$2,0)),""))</f>
        <v>n.a.</v>
      </c>
      <c r="I33" s="138" t="str">
        <f>IF(IFERROR(INDEX(Data!$AF$2:$BU$734,MATCH($D33&amp;"_"&amp;I$1,Data!$AF$2:$AF$734,0),MATCH(I$2,Data!$AF$2:$BU$2,0)),"")=".","n.a.",IFERROR(INDEX(Data!$AF$2:$BU$734,MATCH($D33&amp;"_"&amp;I$1,Data!$AF$2:$AF$734,0),MATCH(I$2,Data!$AF$2:$BU$2,0)),""))</f>
        <v>n.a.</v>
      </c>
      <c r="J33" s="139" t="str">
        <f>IF(IFERROR(INDEX(Data!$AF$2:$BU$734,MATCH($D33&amp;"_"&amp;J$1,Data!$AF$2:$AF$734,0),MATCH(J$2,Data!$AF$2:$BU$2,0)),"")=".","n.a.",IFERROR(INDEX(Data!$AF$2:$BU$734,MATCH($D33&amp;"_"&amp;J$1,Data!$AF$2:$AF$734,0),MATCH(J$2,Data!$AF$2:$BU$2,0)),""))</f>
        <v>n.a.</v>
      </c>
      <c r="K33" s="138">
        <f>IF(IFERROR(INDEX(Data!$AF$2:$BU$734,MATCH($D33&amp;"_"&amp;K$1,Data!$AF$2:$AF$734,0),MATCH(K$2,Data!$AF$2:$BU$2,0)),"")=".","n.a.",IFERROR(INDEX(Data!$AF$2:$BU$734,MATCH($D33&amp;"_"&amp;K$1,Data!$AF$2:$AF$734,0),MATCH(K$2,Data!$AF$2:$BU$2,0)),""))</f>
        <v>0.1841716394</v>
      </c>
      <c r="L33" s="138">
        <f>IF(IFERROR(INDEX(Data!$AF$2:$BU$734,MATCH($D33&amp;"_"&amp;L$1,Data!$AF$2:$AF$734,0),MATCH(L$2,Data!$AF$2:$BU$2,0)),"")=".","n.a.",IFERROR(INDEX(Data!$AF$2:$BU$734,MATCH($D33&amp;"_"&amp;L$1,Data!$AF$2:$AF$734,0),MATCH(L$2,Data!$AF$2:$BU$2,0)),""))</f>
        <v>0.1850975144</v>
      </c>
      <c r="M33" s="138">
        <f>IF(IFERROR(INDEX(Data!$AF$2:$BU$734,MATCH($D33&amp;"_"&amp;M$1,Data!$AF$2:$AF$734,0),MATCH(M$2,Data!$AF$2:$BU$2,0)),"")=".","n.a.",IFERROR(INDEX(Data!$AF$2:$BU$734,MATCH($D33&amp;"_"&amp;M$1,Data!$AF$2:$AF$734,0),MATCH(M$2,Data!$AF$2:$BU$2,0)),""))</f>
        <v>0.19636112350000001</v>
      </c>
      <c r="N33" s="139">
        <f>IF(IFERROR(INDEX(Data!$AF$2:$BU$734,MATCH($D33&amp;"_"&amp;N$1,Data!$AF$2:$AF$734,0),MATCH(N$2,Data!$AF$2:$BU$2,0)),"")=".","n.a.",IFERROR(INDEX(Data!$AF$2:$BU$734,MATCH($D33&amp;"_"&amp;N$1,Data!$AF$2:$AF$734,0),MATCH(N$2,Data!$AF$2:$BU$2,0)),""))</f>
        <v>0.19652670689999999</v>
      </c>
      <c r="O33" s="138">
        <f>IF(IFERROR(INDEX(Data!$AF$2:$BU$734,MATCH($D33&amp;"_"&amp;O$1,Data!$AF$2:$AF$734,0),MATCH(O$2,Data!$AF$2:$BU$2,0)),"")=".","n.a.",IFERROR(INDEX(Data!$AF$2:$BU$734,MATCH($D33&amp;"_"&amp;O$1,Data!$AF$2:$AF$734,0),MATCH(O$2,Data!$AF$2:$BU$2,0)),""))</f>
        <v>0.1968412273</v>
      </c>
      <c r="P33" s="138">
        <f>IF(IFERROR(INDEX(Data!$AF$2:$BU$734,MATCH($D33&amp;"_"&amp;P$1,Data!$AF$2:$AF$734,0),MATCH(P$2,Data!$AF$2:$BU$2,0)),"")=".","n.a.",IFERROR(INDEX(Data!$AF$2:$BU$734,MATCH($D33&amp;"_"&amp;P$1,Data!$AF$2:$AF$734,0),MATCH(P$2,Data!$AF$2:$BU$2,0)),""))</f>
        <v>0.2026768337</v>
      </c>
      <c r="Q33" s="138">
        <f>IF(IFERROR(INDEX(Data!$AF$2:$BU$734,MATCH($D33&amp;"_"&amp;Q$1,Data!$AF$2:$AF$734,0),MATCH(Q$2,Data!$AF$2:$BU$2,0)),"")=".","n.a.",IFERROR(INDEX(Data!$AF$2:$BU$734,MATCH($D33&amp;"_"&amp;Q$1,Data!$AF$2:$AF$734,0),MATCH(Q$2,Data!$AF$2:$BU$2,0)),""))</f>
        <v>0.20051123339999999</v>
      </c>
      <c r="R33"/>
    </row>
    <row r="34" spans="1:18" ht="21" customHeight="1">
      <c r="A34" s="62"/>
      <c r="C34"/>
      <c r="D34" s="22" t="s">
        <v>29</v>
      </c>
      <c r="E34" s="95" t="str">
        <f t="shared" si="3"/>
        <v>PL</v>
      </c>
      <c r="F34" s="137">
        <f>IF(IFERROR(INDEX(Data!$AF$2:$BU$734,MATCH($D34&amp;"_"&amp;F$1,Data!$AF$2:$AF$734,0),MATCH(F$2,Data!$AF$2:$BU$2,0)),"")=".","n.a.",IFERROR(INDEX(Data!$AF$2:$BU$734,MATCH($D34&amp;"_"&amp;F$1,Data!$AF$2:$AF$734,0),MATCH(F$2,Data!$AF$2:$BU$2,0)),""))</f>
        <v>0.1734910955</v>
      </c>
      <c r="G34" s="136">
        <f>IF(IFERROR(INDEX(Data!$AF$2:$BU$734,MATCH($D34&amp;"_"&amp;G$1,Data!$AF$2:$AF$734,0),MATCH(G$2,Data!$AF$2:$BU$2,0)),"")=".","n.a.",IFERROR(INDEX(Data!$AF$2:$BU$734,MATCH($D34&amp;"_"&amp;G$1,Data!$AF$2:$AF$734,0),MATCH(G$2,Data!$AF$2:$BU$2,0)),""))</f>
        <v>0.17698793360000001</v>
      </c>
      <c r="H34" s="136">
        <f>IF(IFERROR(INDEX(Data!$AF$2:$BU$734,MATCH($D34&amp;"_"&amp;H$1,Data!$AF$2:$AF$734,0),MATCH(H$2,Data!$AF$2:$BU$2,0)),"")=".","n.a.",IFERROR(INDEX(Data!$AF$2:$BU$734,MATCH($D34&amp;"_"&amp;H$1,Data!$AF$2:$AF$734,0),MATCH(H$2,Data!$AF$2:$BU$2,0)),""))</f>
        <v>0.17324194770000001</v>
      </c>
      <c r="I34" s="136">
        <f>IF(IFERROR(INDEX(Data!$AF$2:$BU$734,MATCH($D34&amp;"_"&amp;I$1,Data!$AF$2:$AF$734,0),MATCH(I$2,Data!$AF$2:$BU$2,0)),"")=".","n.a.",IFERROR(INDEX(Data!$AF$2:$BU$734,MATCH($D34&amp;"_"&amp;I$1,Data!$AF$2:$AF$734,0),MATCH(I$2,Data!$AF$2:$BU$2,0)),""))</f>
        <v>0.1669325089</v>
      </c>
      <c r="J34" s="137">
        <f>IF(IFERROR(INDEX(Data!$AF$2:$BU$734,MATCH($D34&amp;"_"&amp;J$1,Data!$AF$2:$AF$734,0),MATCH(J$2,Data!$AF$2:$BU$2,0)),"")=".","n.a.",IFERROR(INDEX(Data!$AF$2:$BU$734,MATCH($D34&amp;"_"&amp;J$1,Data!$AF$2:$AF$734,0),MATCH(J$2,Data!$AF$2:$BU$2,0)),""))</f>
        <v>0.1611592272</v>
      </c>
      <c r="K34" s="136">
        <f>IF(IFERROR(INDEX(Data!$AF$2:$BU$734,MATCH($D34&amp;"_"&amp;K$1,Data!$AF$2:$AF$734,0),MATCH(K$2,Data!$AF$2:$BU$2,0)),"")=".","n.a.",IFERROR(INDEX(Data!$AF$2:$BU$734,MATCH($D34&amp;"_"&amp;K$1,Data!$AF$2:$AF$734,0),MATCH(K$2,Data!$AF$2:$BU$2,0)),""))</f>
        <v>0.16473050010000001</v>
      </c>
      <c r="L34" s="136">
        <f>IF(IFERROR(INDEX(Data!$AF$2:$BU$734,MATCH($D34&amp;"_"&amp;L$1,Data!$AF$2:$AF$734,0),MATCH(L$2,Data!$AF$2:$BU$2,0)),"")=".","n.a.",IFERROR(INDEX(Data!$AF$2:$BU$734,MATCH($D34&amp;"_"&amp;L$1,Data!$AF$2:$AF$734,0),MATCH(L$2,Data!$AF$2:$BU$2,0)),""))</f>
        <v>0.16170142270000001</v>
      </c>
      <c r="M34" s="136">
        <f>IF(IFERROR(INDEX(Data!$AF$2:$BU$734,MATCH($D34&amp;"_"&amp;M$1,Data!$AF$2:$AF$734,0),MATCH(M$2,Data!$AF$2:$BU$2,0)),"")=".","n.a.",IFERROR(INDEX(Data!$AF$2:$BU$734,MATCH($D34&amp;"_"&amp;M$1,Data!$AF$2:$AF$734,0),MATCH(M$2,Data!$AF$2:$BU$2,0)),""))</f>
        <v>0.17756913790000001</v>
      </c>
      <c r="N34" s="137">
        <f>IF(IFERROR(INDEX(Data!$AF$2:$BU$734,MATCH($D34&amp;"_"&amp;N$1,Data!$AF$2:$AF$734,0),MATCH(N$2,Data!$AF$2:$BU$2,0)),"")=".","n.a.",IFERROR(INDEX(Data!$AF$2:$BU$734,MATCH($D34&amp;"_"&amp;N$1,Data!$AF$2:$AF$734,0),MATCH(N$2,Data!$AF$2:$BU$2,0)),""))</f>
        <v>0.18130495020000001</v>
      </c>
      <c r="O34" s="136">
        <f>IF(IFERROR(INDEX(Data!$AF$2:$BU$734,MATCH($D34&amp;"_"&amp;O$1,Data!$AF$2:$AF$734,0),MATCH(O$2,Data!$AF$2:$BU$2,0)),"")=".","n.a.",IFERROR(INDEX(Data!$AF$2:$BU$734,MATCH($D34&amp;"_"&amp;O$1,Data!$AF$2:$AF$734,0),MATCH(O$2,Data!$AF$2:$BU$2,0)),""))</f>
        <v>0.1843730459</v>
      </c>
      <c r="P34" s="136">
        <f>IF(IFERROR(INDEX(Data!$AF$2:$BU$734,MATCH($D34&amp;"_"&amp;P$1,Data!$AF$2:$AF$734,0),MATCH(P$2,Data!$AF$2:$BU$2,0)),"")=".","n.a.",IFERROR(INDEX(Data!$AF$2:$BU$734,MATCH($D34&amp;"_"&amp;P$1,Data!$AF$2:$AF$734,0),MATCH(P$2,Data!$AF$2:$BU$2,0)),""))</f>
        <v>0.18149611430000001</v>
      </c>
      <c r="Q34" s="136">
        <f>IF(IFERROR(INDEX(Data!$AF$2:$BU$734,MATCH($D34&amp;"_"&amp;Q$1,Data!$AF$2:$AF$734,0),MATCH(Q$2,Data!$AF$2:$BU$2,0)),"")=".","n.a.",IFERROR(INDEX(Data!$AF$2:$BU$734,MATCH($D34&amp;"_"&amp;Q$1,Data!$AF$2:$AF$734,0),MATCH(Q$2,Data!$AF$2:$BU$2,0)),""))</f>
        <v>0.1689779085</v>
      </c>
      <c r="R34"/>
    </row>
    <row r="35" spans="1:18" ht="21" customHeight="1">
      <c r="A35" s="62"/>
      <c r="C35"/>
      <c r="D35" s="22" t="s">
        <v>30</v>
      </c>
      <c r="E35" s="95" t="str">
        <f t="shared" si="3"/>
        <v>PT</v>
      </c>
      <c r="F35" s="139">
        <f>IF(IFERROR(INDEX(Data!$AF$2:$BU$734,MATCH($D35&amp;"_"&amp;F$1,Data!$AF$2:$AF$734,0),MATCH(F$2,Data!$AF$2:$BU$2,0)),"")=".","n.a.",IFERROR(INDEX(Data!$AF$2:$BU$734,MATCH($D35&amp;"_"&amp;F$1,Data!$AF$2:$AF$734,0),MATCH(F$2,Data!$AF$2:$BU$2,0)),""))</f>
        <v>0.15672002530000001</v>
      </c>
      <c r="G35" s="138">
        <f>IF(IFERROR(INDEX(Data!$AF$2:$BU$734,MATCH($D35&amp;"_"&amp;G$1,Data!$AF$2:$AF$734,0),MATCH(G$2,Data!$AF$2:$BU$2,0)),"")=".","n.a.",IFERROR(INDEX(Data!$AF$2:$BU$734,MATCH($D35&amp;"_"&amp;G$1,Data!$AF$2:$AF$734,0),MATCH(G$2,Data!$AF$2:$BU$2,0)),""))</f>
        <v>0.15910253560000001</v>
      </c>
      <c r="H35" s="138">
        <f>IF(IFERROR(INDEX(Data!$AF$2:$BU$734,MATCH($D35&amp;"_"&amp;H$1,Data!$AF$2:$AF$734,0),MATCH(H$2,Data!$AF$2:$BU$2,0)),"")=".","n.a.",IFERROR(INDEX(Data!$AF$2:$BU$734,MATCH($D35&amp;"_"&amp;H$1,Data!$AF$2:$AF$734,0),MATCH(H$2,Data!$AF$2:$BU$2,0)),""))</f>
        <v>0.15794195259999999</v>
      </c>
      <c r="I35" s="138">
        <f>IF(IFERROR(INDEX(Data!$AF$2:$BU$734,MATCH($D35&amp;"_"&amp;I$1,Data!$AF$2:$AF$734,0),MATCH(I$2,Data!$AF$2:$BU$2,0)),"")=".","n.a.",IFERROR(INDEX(Data!$AF$2:$BU$734,MATCH($D35&amp;"_"&amp;I$1,Data!$AF$2:$AF$734,0),MATCH(I$2,Data!$AF$2:$BU$2,0)),""))</f>
        <v>0.15878787480000001</v>
      </c>
      <c r="J35" s="139">
        <f>IF(IFERROR(INDEX(Data!$AF$2:$BU$734,MATCH($D35&amp;"_"&amp;J$1,Data!$AF$2:$AF$734,0),MATCH(J$2,Data!$AF$2:$BU$2,0)),"")=".","n.a.",IFERROR(INDEX(Data!$AF$2:$BU$734,MATCH($D35&amp;"_"&amp;J$1,Data!$AF$2:$AF$734,0),MATCH(J$2,Data!$AF$2:$BU$2,0)),""))</f>
        <v>0.15146162320000001</v>
      </c>
      <c r="K35" s="138">
        <f>IF(IFERROR(INDEX(Data!$AF$2:$BU$734,MATCH($D35&amp;"_"&amp;K$1,Data!$AF$2:$AF$734,0),MATCH(K$2,Data!$AF$2:$BU$2,0)),"")=".","n.a.",IFERROR(INDEX(Data!$AF$2:$BU$734,MATCH($D35&amp;"_"&amp;K$1,Data!$AF$2:$AF$734,0),MATCH(K$2,Data!$AF$2:$BU$2,0)),""))</f>
        <v>0.15351512840000001</v>
      </c>
      <c r="L35" s="138">
        <f>IF(IFERROR(INDEX(Data!$AF$2:$BU$734,MATCH($D35&amp;"_"&amp;L$1,Data!$AF$2:$AF$734,0),MATCH(L$2,Data!$AF$2:$BU$2,0)),"")=".","n.a.",IFERROR(INDEX(Data!$AF$2:$BU$734,MATCH($D35&amp;"_"&amp;L$1,Data!$AF$2:$AF$734,0),MATCH(L$2,Data!$AF$2:$BU$2,0)),""))</f>
        <v>0.1485253496</v>
      </c>
      <c r="M35" s="138">
        <f>IF(IFERROR(INDEX(Data!$AF$2:$BU$734,MATCH($D35&amp;"_"&amp;M$1,Data!$AF$2:$AF$734,0),MATCH(M$2,Data!$AF$2:$BU$2,0)),"")=".","n.a.",IFERROR(INDEX(Data!$AF$2:$BU$734,MATCH($D35&amp;"_"&amp;M$1,Data!$AF$2:$AF$734,0),MATCH(M$2,Data!$AF$2:$BU$2,0)),""))</f>
        <v>0.15578312599999999</v>
      </c>
      <c r="N35" s="139">
        <f>IF(IFERROR(INDEX(Data!$AF$2:$BU$734,MATCH($D35&amp;"_"&amp;N$1,Data!$AF$2:$AF$734,0),MATCH(N$2,Data!$AF$2:$BU$2,0)),"")=".","n.a.",IFERROR(INDEX(Data!$AF$2:$BU$734,MATCH($D35&amp;"_"&amp;N$1,Data!$AF$2:$AF$734,0),MATCH(N$2,Data!$AF$2:$BU$2,0)),""))</f>
        <v>0.15900600349999999</v>
      </c>
      <c r="O35" s="138">
        <f>IF(IFERROR(INDEX(Data!$AF$2:$BU$734,MATCH($D35&amp;"_"&amp;O$1,Data!$AF$2:$AF$734,0),MATCH(O$2,Data!$AF$2:$BU$2,0)),"")=".","n.a.",IFERROR(INDEX(Data!$AF$2:$BU$734,MATCH($D35&amp;"_"&amp;O$1,Data!$AF$2:$AF$734,0),MATCH(O$2,Data!$AF$2:$BU$2,0)),""))</f>
        <v>0.16967085160000001</v>
      </c>
      <c r="P35" s="138">
        <f>IF(IFERROR(INDEX(Data!$AF$2:$BU$734,MATCH($D35&amp;"_"&amp;P$1,Data!$AF$2:$AF$734,0),MATCH(P$2,Data!$AF$2:$BU$2,0)),"")=".","n.a.",IFERROR(INDEX(Data!$AF$2:$BU$734,MATCH($D35&amp;"_"&amp;P$1,Data!$AF$2:$AF$734,0),MATCH(P$2,Data!$AF$2:$BU$2,0)),""))</f>
        <v>0.1686084971</v>
      </c>
      <c r="Q35" s="138">
        <f>IF(IFERROR(INDEX(Data!$AF$2:$BU$734,MATCH($D35&amp;"_"&amp;Q$1,Data!$AF$2:$AF$734,0),MATCH(Q$2,Data!$AF$2:$BU$2,0)),"")=".","n.a.",IFERROR(INDEX(Data!$AF$2:$BU$734,MATCH($D35&amp;"_"&amp;Q$1,Data!$AF$2:$AF$734,0),MATCH(Q$2,Data!$AF$2:$BU$2,0)),""))</f>
        <v>0.1778598643</v>
      </c>
      <c r="R35"/>
    </row>
    <row r="36" spans="1:18" ht="21" customHeight="1">
      <c r="A36" s="62"/>
      <c r="C36"/>
      <c r="D36" s="22" t="s">
        <v>100</v>
      </c>
      <c r="E36" s="95" t="str">
        <f t="shared" si="3"/>
        <v>RO</v>
      </c>
      <c r="F36" s="137">
        <f>IF(IFERROR(INDEX(Data!$AF$2:$BU$734,MATCH($D36&amp;"_"&amp;F$1,Data!$AF$2:$AF$734,0),MATCH(F$2,Data!$AF$2:$BU$2,0)),"")=".","n.a.",IFERROR(INDEX(Data!$AF$2:$BU$734,MATCH($D36&amp;"_"&amp;F$1,Data!$AF$2:$AF$734,0),MATCH(F$2,Data!$AF$2:$BU$2,0)),""))</f>
        <v>0.22061124739999999</v>
      </c>
      <c r="G36" s="136">
        <f>IF(IFERROR(INDEX(Data!$AF$2:$BU$734,MATCH($D36&amp;"_"&amp;G$1,Data!$AF$2:$AF$734,0),MATCH(G$2,Data!$AF$2:$BU$2,0)),"")=".","n.a.",IFERROR(INDEX(Data!$AF$2:$BU$734,MATCH($D36&amp;"_"&amp;G$1,Data!$AF$2:$AF$734,0),MATCH(G$2,Data!$AF$2:$BU$2,0)),""))</f>
        <v>0.21369819500000001</v>
      </c>
      <c r="H36" s="136">
        <f>IF(IFERROR(INDEX(Data!$AF$2:$BU$734,MATCH($D36&amp;"_"&amp;H$1,Data!$AF$2:$AF$734,0),MATCH(H$2,Data!$AF$2:$BU$2,0)),"")=".","n.a.",IFERROR(INDEX(Data!$AF$2:$BU$734,MATCH($D36&amp;"_"&amp;H$1,Data!$AF$2:$AF$734,0),MATCH(H$2,Data!$AF$2:$BU$2,0)),""))</f>
        <v>0.20722725289999999</v>
      </c>
      <c r="I36" s="136">
        <f>IF(IFERROR(INDEX(Data!$AF$2:$BU$734,MATCH($D36&amp;"_"&amp;I$1,Data!$AF$2:$AF$734,0),MATCH(I$2,Data!$AF$2:$BU$2,0)),"")=".","n.a.",IFERROR(INDEX(Data!$AF$2:$BU$734,MATCH($D36&amp;"_"&amp;I$1,Data!$AF$2:$AF$734,0),MATCH(I$2,Data!$AF$2:$BU$2,0)),""))</f>
        <v>0.20902164770000001</v>
      </c>
      <c r="J36" s="137">
        <f>IF(IFERROR(INDEX(Data!$AF$2:$BU$734,MATCH($D36&amp;"_"&amp;J$1,Data!$AF$2:$AF$734,0),MATCH(J$2,Data!$AF$2:$BU$2,0)),"")=".","n.a.",IFERROR(INDEX(Data!$AF$2:$BU$734,MATCH($D36&amp;"_"&amp;J$1,Data!$AF$2:$AF$734,0),MATCH(J$2,Data!$AF$2:$BU$2,0)),""))</f>
        <v>0.18333627790000001</v>
      </c>
      <c r="K36" s="136">
        <f>IF(IFERROR(INDEX(Data!$AF$2:$BU$734,MATCH($D36&amp;"_"&amp;K$1,Data!$AF$2:$AF$734,0),MATCH(K$2,Data!$AF$2:$BU$2,0)),"")=".","n.a.",IFERROR(INDEX(Data!$AF$2:$BU$734,MATCH($D36&amp;"_"&amp;K$1,Data!$AF$2:$AF$734,0),MATCH(K$2,Data!$AF$2:$BU$2,0)),""))</f>
        <v>0.18586462449999999</v>
      </c>
      <c r="L36" s="136">
        <f>IF(IFERROR(INDEX(Data!$AF$2:$BU$734,MATCH($D36&amp;"_"&amp;L$1,Data!$AF$2:$AF$734,0),MATCH(L$2,Data!$AF$2:$BU$2,0)),"")=".","n.a.",IFERROR(INDEX(Data!$AF$2:$BU$734,MATCH($D36&amp;"_"&amp;L$1,Data!$AF$2:$AF$734,0),MATCH(L$2,Data!$AF$2:$BU$2,0)),""))</f>
        <v>0.18257861889999999</v>
      </c>
      <c r="M36" s="136">
        <f>IF(IFERROR(INDEX(Data!$AF$2:$BU$734,MATCH($D36&amp;"_"&amp;M$1,Data!$AF$2:$AF$734,0),MATCH(M$2,Data!$AF$2:$BU$2,0)),"")=".","n.a.",IFERROR(INDEX(Data!$AF$2:$BU$734,MATCH($D36&amp;"_"&amp;M$1,Data!$AF$2:$AF$734,0),MATCH(M$2,Data!$AF$2:$BU$2,0)),""))</f>
        <v>0.19543641079999999</v>
      </c>
      <c r="N36" s="137">
        <f>IF(IFERROR(INDEX(Data!$AF$2:$BU$734,MATCH($D36&amp;"_"&amp;N$1,Data!$AF$2:$AF$734,0),MATCH(N$2,Data!$AF$2:$BU$2,0)),"")=".","n.a.",IFERROR(INDEX(Data!$AF$2:$BU$734,MATCH($D36&amp;"_"&amp;N$1,Data!$AF$2:$AF$734,0),MATCH(N$2,Data!$AF$2:$BU$2,0)),""))</f>
        <v>0.17436556750000001</v>
      </c>
      <c r="O36" s="136">
        <f>IF(IFERROR(INDEX(Data!$AF$2:$BU$734,MATCH($D36&amp;"_"&amp;O$1,Data!$AF$2:$AF$734,0),MATCH(O$2,Data!$AF$2:$BU$2,0)),"")=".","n.a.",IFERROR(INDEX(Data!$AF$2:$BU$734,MATCH($D36&amp;"_"&amp;O$1,Data!$AF$2:$AF$734,0),MATCH(O$2,Data!$AF$2:$BU$2,0)),""))</f>
        <v>0.18830478279999999</v>
      </c>
      <c r="P36" s="136">
        <f>IF(IFERROR(INDEX(Data!$AF$2:$BU$734,MATCH($D36&amp;"_"&amp;P$1,Data!$AF$2:$AF$734,0),MATCH(P$2,Data!$AF$2:$BU$2,0)),"")=".","n.a.",IFERROR(INDEX(Data!$AF$2:$BU$734,MATCH($D36&amp;"_"&amp;P$1,Data!$AF$2:$AF$734,0),MATCH(P$2,Data!$AF$2:$BU$2,0)),""))</f>
        <v>0.1757533597</v>
      </c>
      <c r="Q36" s="136">
        <f>IF(IFERROR(INDEX(Data!$AF$2:$BU$734,MATCH($D36&amp;"_"&amp;Q$1,Data!$AF$2:$AF$734,0),MATCH(Q$2,Data!$AF$2:$BU$2,0)),"")=".","n.a.",IFERROR(INDEX(Data!$AF$2:$BU$734,MATCH($D36&amp;"_"&amp;Q$1,Data!$AF$2:$AF$734,0),MATCH(Q$2,Data!$AF$2:$BU$2,0)),""))</f>
        <v>0.17687912040000001</v>
      </c>
      <c r="R36"/>
    </row>
    <row r="37" spans="1:18" ht="21" customHeight="1">
      <c r="A37" s="62"/>
      <c r="C37"/>
      <c r="D37" s="22" t="s">
        <v>31</v>
      </c>
      <c r="E37" s="95" t="str">
        <f t="shared" si="3"/>
        <v>SE</v>
      </c>
      <c r="F37" s="139">
        <f>IF(IFERROR(INDEX(Data!$AF$2:$BU$734,MATCH($D37&amp;"_"&amp;F$1,Data!$AF$2:$AF$734,0),MATCH(F$2,Data!$AF$2:$BU$2,0)),"")=".","n.a.",IFERROR(INDEX(Data!$AF$2:$BU$734,MATCH($D37&amp;"_"&amp;F$1,Data!$AF$2:$AF$734,0),MATCH(F$2,Data!$AF$2:$BU$2,0)),""))</f>
        <v>0.21021830159999999</v>
      </c>
      <c r="G37" s="138">
        <f>IF(IFERROR(INDEX(Data!$AF$2:$BU$734,MATCH($D37&amp;"_"&amp;G$1,Data!$AF$2:$AF$734,0),MATCH(G$2,Data!$AF$2:$BU$2,0)),"")=".","n.a.",IFERROR(INDEX(Data!$AF$2:$BU$734,MATCH($D37&amp;"_"&amp;G$1,Data!$AF$2:$AF$734,0),MATCH(G$2,Data!$AF$2:$BU$2,0)),""))</f>
        <v>0.2154124171</v>
      </c>
      <c r="H37" s="138">
        <f>IF(IFERROR(INDEX(Data!$AF$2:$BU$734,MATCH($D37&amp;"_"&amp;H$1,Data!$AF$2:$AF$734,0),MATCH(H$2,Data!$AF$2:$BU$2,0)),"")=".","n.a.",IFERROR(INDEX(Data!$AF$2:$BU$734,MATCH($D37&amp;"_"&amp;H$1,Data!$AF$2:$AF$734,0),MATCH(H$2,Data!$AF$2:$BU$2,0)),""))</f>
        <v>0.21070520370000001</v>
      </c>
      <c r="I37" s="138">
        <f>IF(IFERROR(INDEX(Data!$AF$2:$BU$734,MATCH($D37&amp;"_"&amp;I$1,Data!$AF$2:$AF$734,0),MATCH(I$2,Data!$AF$2:$BU$2,0)),"")=".","n.a.",IFERROR(INDEX(Data!$AF$2:$BU$734,MATCH($D37&amp;"_"&amp;I$1,Data!$AF$2:$AF$734,0),MATCH(I$2,Data!$AF$2:$BU$2,0)),""))</f>
        <v>0.20894010739999999</v>
      </c>
      <c r="J37" s="139">
        <f>IF(IFERROR(INDEX(Data!$AF$2:$BU$734,MATCH($D37&amp;"_"&amp;J$1,Data!$AF$2:$AF$734,0),MATCH(J$2,Data!$AF$2:$BU$2,0)),"")=".","n.a.",IFERROR(INDEX(Data!$AF$2:$BU$734,MATCH($D37&amp;"_"&amp;J$1,Data!$AF$2:$AF$734,0),MATCH(J$2,Data!$AF$2:$BU$2,0)),""))</f>
        <v>0.19921342219999999</v>
      </c>
      <c r="K37" s="138">
        <f>IF(IFERROR(INDEX(Data!$AF$2:$BU$734,MATCH($D37&amp;"_"&amp;K$1,Data!$AF$2:$AF$734,0),MATCH(K$2,Data!$AF$2:$BU$2,0)),"")=".","n.a.",IFERROR(INDEX(Data!$AF$2:$BU$734,MATCH($D37&amp;"_"&amp;K$1,Data!$AF$2:$AF$734,0),MATCH(K$2,Data!$AF$2:$BU$2,0)),""))</f>
        <v>0.20126230510000001</v>
      </c>
      <c r="L37" s="138">
        <f>IF(IFERROR(INDEX(Data!$AF$2:$BU$734,MATCH($D37&amp;"_"&amp;L$1,Data!$AF$2:$AF$734,0),MATCH(L$2,Data!$AF$2:$BU$2,0)),"")=".","n.a.",IFERROR(INDEX(Data!$AF$2:$BU$734,MATCH($D37&amp;"_"&amp;L$1,Data!$AF$2:$AF$734,0),MATCH(L$2,Data!$AF$2:$BU$2,0)),""))</f>
        <v>0.2024513862</v>
      </c>
      <c r="M37" s="138">
        <f>IF(IFERROR(INDEX(Data!$AF$2:$BU$734,MATCH($D37&amp;"_"&amp;M$1,Data!$AF$2:$AF$734,0),MATCH(M$2,Data!$AF$2:$BU$2,0)),"")=".","n.a.",IFERROR(INDEX(Data!$AF$2:$BU$734,MATCH($D37&amp;"_"&amp;M$1,Data!$AF$2:$AF$734,0),MATCH(M$2,Data!$AF$2:$BU$2,0)),""))</f>
        <v>0.20374141409999999</v>
      </c>
      <c r="N37" s="139">
        <f>IF(IFERROR(INDEX(Data!$AF$2:$BU$734,MATCH($D37&amp;"_"&amp;N$1,Data!$AF$2:$AF$734,0),MATCH(N$2,Data!$AF$2:$BU$2,0)),"")=".","n.a.",IFERROR(INDEX(Data!$AF$2:$BU$734,MATCH($D37&amp;"_"&amp;N$1,Data!$AF$2:$AF$734,0),MATCH(N$2,Data!$AF$2:$BU$2,0)),""))</f>
        <v>0.2060193786</v>
      </c>
      <c r="O37" s="138">
        <f>IF(IFERROR(INDEX(Data!$AF$2:$BU$734,MATCH($D37&amp;"_"&amp;O$1,Data!$AF$2:$AF$734,0),MATCH(O$2,Data!$AF$2:$BU$2,0)),"")=".","n.a.",IFERROR(INDEX(Data!$AF$2:$BU$734,MATCH($D37&amp;"_"&amp;O$1,Data!$AF$2:$AF$734,0),MATCH(O$2,Data!$AF$2:$BU$2,0)),""))</f>
        <v>0.20864253930000001</v>
      </c>
      <c r="P37" s="138">
        <f>IF(IFERROR(INDEX(Data!$AF$2:$BU$734,MATCH($D37&amp;"_"&amp;P$1,Data!$AF$2:$AF$734,0),MATCH(P$2,Data!$AF$2:$BU$2,0)),"")=".","n.a.",IFERROR(INDEX(Data!$AF$2:$BU$734,MATCH($D37&amp;"_"&amp;P$1,Data!$AF$2:$AF$734,0),MATCH(P$2,Data!$AF$2:$BU$2,0)),""))</f>
        <v>0.2061126797</v>
      </c>
      <c r="Q37" s="138">
        <f>IF(IFERROR(INDEX(Data!$AF$2:$BU$734,MATCH($D37&amp;"_"&amp;Q$1,Data!$AF$2:$AF$734,0),MATCH(Q$2,Data!$AF$2:$BU$2,0)),"")=".","n.a.",IFERROR(INDEX(Data!$AF$2:$BU$734,MATCH($D37&amp;"_"&amp;Q$1,Data!$AF$2:$AF$734,0),MATCH(Q$2,Data!$AF$2:$BU$2,0)),""))</f>
        <v>0.20575453320000001</v>
      </c>
      <c r="R37"/>
    </row>
    <row r="38" spans="1:18" ht="21" customHeight="1">
      <c r="A38" s="62"/>
      <c r="C38"/>
      <c r="D38" s="22" t="s">
        <v>32</v>
      </c>
      <c r="E38" s="95" t="str">
        <f t="shared" si="3"/>
        <v>SI</v>
      </c>
      <c r="F38" s="137">
        <f>IF(IFERROR(INDEX(Data!$AF$2:$BU$734,MATCH($D38&amp;"_"&amp;F$1,Data!$AF$2:$AF$734,0),MATCH(F$2,Data!$AF$2:$BU$2,0)),"")=".","n.a.",IFERROR(INDEX(Data!$AF$2:$BU$734,MATCH($D38&amp;"_"&amp;F$1,Data!$AF$2:$AF$734,0),MATCH(F$2,Data!$AF$2:$BU$2,0)),""))</f>
        <v>0.15215872990000001</v>
      </c>
      <c r="G38" s="136">
        <f>IF(IFERROR(INDEX(Data!$AF$2:$BU$734,MATCH($D38&amp;"_"&amp;G$1,Data!$AF$2:$AF$734,0),MATCH(G$2,Data!$AF$2:$BU$2,0)),"")=".","n.a.",IFERROR(INDEX(Data!$AF$2:$BU$734,MATCH($D38&amp;"_"&amp;G$1,Data!$AF$2:$AF$734,0),MATCH(G$2,Data!$AF$2:$BU$2,0)),""))</f>
        <v>0.15724863659999999</v>
      </c>
      <c r="H38" s="136">
        <f>IF(IFERROR(INDEX(Data!$AF$2:$BU$734,MATCH($D38&amp;"_"&amp;H$1,Data!$AF$2:$AF$734,0),MATCH(H$2,Data!$AF$2:$BU$2,0)),"")=".","n.a.",IFERROR(INDEX(Data!$AF$2:$BU$734,MATCH($D38&amp;"_"&amp;H$1,Data!$AF$2:$AF$734,0),MATCH(H$2,Data!$AF$2:$BU$2,0)),""))</f>
        <v>0.15697769759999999</v>
      </c>
      <c r="I38" s="136">
        <f>IF(IFERROR(INDEX(Data!$AF$2:$BU$734,MATCH($D38&amp;"_"&amp;I$1,Data!$AF$2:$AF$734,0),MATCH(I$2,Data!$AF$2:$BU$2,0)),"")=".","n.a.",IFERROR(INDEX(Data!$AF$2:$BU$734,MATCH($D38&amp;"_"&amp;I$1,Data!$AF$2:$AF$734,0),MATCH(I$2,Data!$AF$2:$BU$2,0)),""))</f>
        <v>0.15725448040000001</v>
      </c>
      <c r="J38" s="137">
        <f>IF(IFERROR(INDEX(Data!$AF$2:$BU$734,MATCH($D38&amp;"_"&amp;J$1,Data!$AF$2:$AF$734,0),MATCH(J$2,Data!$AF$2:$BU$2,0)),"")=".","n.a.",IFERROR(INDEX(Data!$AF$2:$BU$734,MATCH($D38&amp;"_"&amp;J$1,Data!$AF$2:$AF$734,0),MATCH(J$2,Data!$AF$2:$BU$2,0)),""))</f>
        <v>0.14887644589999999</v>
      </c>
      <c r="K38" s="136">
        <f>IF(IFERROR(INDEX(Data!$AF$2:$BU$734,MATCH($D38&amp;"_"&amp;K$1,Data!$AF$2:$AF$734,0),MATCH(K$2,Data!$AF$2:$BU$2,0)),"")=".","n.a.",IFERROR(INDEX(Data!$AF$2:$BU$734,MATCH($D38&amp;"_"&amp;K$1,Data!$AF$2:$AF$734,0),MATCH(K$2,Data!$AF$2:$BU$2,0)),""))</f>
        <v>0.14916800059999999</v>
      </c>
      <c r="L38" s="136">
        <f>IF(IFERROR(INDEX(Data!$AF$2:$BU$734,MATCH($D38&amp;"_"&amp;L$1,Data!$AF$2:$AF$734,0),MATCH(L$2,Data!$AF$2:$BU$2,0)),"")=".","n.a.",IFERROR(INDEX(Data!$AF$2:$BU$734,MATCH($D38&amp;"_"&amp;L$1,Data!$AF$2:$AF$734,0),MATCH(L$2,Data!$AF$2:$BU$2,0)),""))</f>
        <v>0.14907531909999999</v>
      </c>
      <c r="M38" s="136">
        <f>IF(IFERROR(INDEX(Data!$AF$2:$BU$734,MATCH($D38&amp;"_"&amp;M$1,Data!$AF$2:$AF$734,0),MATCH(M$2,Data!$AF$2:$BU$2,0)),"")=".","n.a.",IFERROR(INDEX(Data!$AF$2:$BU$734,MATCH($D38&amp;"_"&amp;M$1,Data!$AF$2:$AF$734,0),MATCH(M$2,Data!$AF$2:$BU$2,0)),""))</f>
        <v>0.15917236269999999</v>
      </c>
      <c r="N38" s="137">
        <f>IF(IFERROR(INDEX(Data!$AF$2:$BU$734,MATCH($D38&amp;"_"&amp;N$1,Data!$AF$2:$AF$734,0),MATCH(N$2,Data!$AF$2:$BU$2,0)),"")=".","n.a.",IFERROR(INDEX(Data!$AF$2:$BU$734,MATCH($D38&amp;"_"&amp;N$1,Data!$AF$2:$AF$734,0),MATCH(N$2,Data!$AF$2:$BU$2,0)),""))</f>
        <v>0.16253985509999999</v>
      </c>
      <c r="O38" s="136">
        <f>IF(IFERROR(INDEX(Data!$AF$2:$BU$734,MATCH($D38&amp;"_"&amp;O$1,Data!$AF$2:$AF$734,0),MATCH(O$2,Data!$AF$2:$BU$2,0)),"")=".","n.a.",IFERROR(INDEX(Data!$AF$2:$BU$734,MATCH($D38&amp;"_"&amp;O$1,Data!$AF$2:$AF$734,0),MATCH(O$2,Data!$AF$2:$BU$2,0)),""))</f>
        <v>0.1684367688</v>
      </c>
      <c r="P38" s="136">
        <f>IF(IFERROR(INDEX(Data!$AF$2:$BU$734,MATCH($D38&amp;"_"&amp;P$1,Data!$AF$2:$AF$734,0),MATCH(P$2,Data!$AF$2:$BU$2,0)),"")=".","n.a.",IFERROR(INDEX(Data!$AF$2:$BU$734,MATCH($D38&amp;"_"&amp;P$1,Data!$AF$2:$AF$734,0),MATCH(P$2,Data!$AF$2:$BU$2,0)),""))</f>
        <v>0.17076321780000001</v>
      </c>
      <c r="Q38" s="136">
        <f>IF(IFERROR(INDEX(Data!$AF$2:$BU$734,MATCH($D38&amp;"_"&amp;Q$1,Data!$AF$2:$AF$734,0),MATCH(Q$2,Data!$AF$2:$BU$2,0)),"")=".","n.a.",IFERROR(INDEX(Data!$AF$2:$BU$734,MATCH($D38&amp;"_"&amp;Q$1,Data!$AF$2:$AF$734,0),MATCH(Q$2,Data!$AF$2:$BU$2,0)),""))</f>
        <v>0.17208100069999999</v>
      </c>
      <c r="R38"/>
    </row>
    <row r="39" spans="1:18" ht="21" customHeight="1" thickBot="1">
      <c r="A39" s="62"/>
      <c r="C39"/>
      <c r="D39" s="22" t="s">
        <v>93</v>
      </c>
      <c r="E39" s="95" t="str">
        <f t="shared" si="3"/>
        <v>SK</v>
      </c>
      <c r="F39" s="139">
        <f>IF(IFERROR(INDEX(Data!$AF$2:$BU$734,MATCH($D39&amp;"_"&amp;F$1,Data!$AF$2:$AF$734,0),MATCH(F$2,Data!$AF$2:$BU$2,0)),"")=".","n.a.",IFERROR(INDEX(Data!$AF$2:$BU$734,MATCH($D39&amp;"_"&amp;F$1,Data!$AF$2:$AF$734,0),MATCH(F$2,Data!$AF$2:$BU$2,0)),""))</f>
        <v>0.18640583760000001</v>
      </c>
      <c r="G39" s="138">
        <f>IF(IFERROR(INDEX(Data!$AF$2:$BU$734,MATCH($D39&amp;"_"&amp;G$1,Data!$AF$2:$AF$734,0),MATCH(G$2,Data!$AF$2:$BU$2,0)),"")=".","n.a.",IFERROR(INDEX(Data!$AF$2:$BU$734,MATCH($D39&amp;"_"&amp;G$1,Data!$AF$2:$AF$734,0),MATCH(G$2,Data!$AF$2:$BU$2,0)),""))</f>
        <v>0.1886001839</v>
      </c>
      <c r="H39" s="138">
        <f>IF(IFERROR(INDEX(Data!$AF$2:$BU$734,MATCH($D39&amp;"_"&amp;H$1,Data!$AF$2:$AF$734,0),MATCH(H$2,Data!$AF$2:$BU$2,0)),"")=".","n.a.",IFERROR(INDEX(Data!$AF$2:$BU$734,MATCH($D39&amp;"_"&amp;H$1,Data!$AF$2:$AF$734,0),MATCH(H$2,Data!$AF$2:$BU$2,0)),""))</f>
        <v>0.18307206109999999</v>
      </c>
      <c r="I39" s="138">
        <f>IF(IFERROR(INDEX(Data!$AF$2:$BU$734,MATCH($D39&amp;"_"&amp;I$1,Data!$AF$2:$AF$734,0),MATCH(I$2,Data!$AF$2:$BU$2,0)),"")=".","n.a.",IFERROR(INDEX(Data!$AF$2:$BU$734,MATCH($D39&amp;"_"&amp;I$1,Data!$AF$2:$AF$734,0),MATCH(I$2,Data!$AF$2:$BU$2,0)),""))</f>
        <v>0.1807593505</v>
      </c>
      <c r="J39" s="139">
        <f>IF(IFERROR(INDEX(Data!$AF$2:$BU$734,MATCH($D39&amp;"_"&amp;J$1,Data!$AF$2:$AF$734,0),MATCH(J$2,Data!$AF$2:$BU$2,0)),"")=".","n.a.",IFERROR(INDEX(Data!$AF$2:$BU$734,MATCH($D39&amp;"_"&amp;J$1,Data!$AF$2:$AF$734,0),MATCH(J$2,Data!$AF$2:$BU$2,0)),""))</f>
        <v>0.17930830850000001</v>
      </c>
      <c r="K39" s="138">
        <f>IF(IFERROR(INDEX(Data!$AF$2:$BU$734,MATCH($D39&amp;"_"&amp;K$1,Data!$AF$2:$AF$734,0),MATCH(K$2,Data!$AF$2:$BU$2,0)),"")=".","n.a.",IFERROR(INDEX(Data!$AF$2:$BU$734,MATCH($D39&amp;"_"&amp;K$1,Data!$AF$2:$AF$734,0),MATCH(K$2,Data!$AF$2:$BU$2,0)),""))</f>
        <v>0.17274224090000001</v>
      </c>
      <c r="L39" s="138">
        <f>IF(IFERROR(INDEX(Data!$AF$2:$BU$734,MATCH($D39&amp;"_"&amp;L$1,Data!$AF$2:$AF$734,0),MATCH(L$2,Data!$AF$2:$BU$2,0)),"")=".","n.a.",IFERROR(INDEX(Data!$AF$2:$BU$734,MATCH($D39&amp;"_"&amp;L$1,Data!$AF$2:$AF$734,0),MATCH(L$2,Data!$AF$2:$BU$2,0)),""))</f>
        <v>0.1722540306</v>
      </c>
      <c r="M39" s="138">
        <f>IF(IFERROR(INDEX(Data!$AF$2:$BU$734,MATCH($D39&amp;"_"&amp;M$1,Data!$AF$2:$AF$734,0),MATCH(M$2,Data!$AF$2:$BU$2,0)),"")=".","n.a.",IFERROR(INDEX(Data!$AF$2:$BU$734,MATCH($D39&amp;"_"&amp;M$1,Data!$AF$2:$AF$734,0),MATCH(M$2,Data!$AF$2:$BU$2,0)),""))</f>
        <v>0.17352738209999999</v>
      </c>
      <c r="N39" s="139">
        <f>IF(IFERROR(INDEX(Data!$AF$2:$BU$734,MATCH($D39&amp;"_"&amp;N$1,Data!$AF$2:$AF$734,0),MATCH(N$2,Data!$AF$2:$BU$2,0)),"")=".","n.a.",IFERROR(INDEX(Data!$AF$2:$BU$734,MATCH($D39&amp;"_"&amp;N$1,Data!$AF$2:$AF$734,0),MATCH(N$2,Data!$AF$2:$BU$2,0)),""))</f>
        <v>0.1729513614</v>
      </c>
      <c r="O39" s="138">
        <f>IF(IFERROR(INDEX(Data!$AF$2:$BU$734,MATCH($D39&amp;"_"&amp;O$1,Data!$AF$2:$AF$734,0),MATCH(O$2,Data!$AF$2:$BU$2,0)),"")=".","n.a.",IFERROR(INDEX(Data!$AF$2:$BU$734,MATCH($D39&amp;"_"&amp;O$1,Data!$AF$2:$AF$734,0),MATCH(O$2,Data!$AF$2:$BU$2,0)),""))</f>
        <v>0.17376597269999999</v>
      </c>
      <c r="P39" s="138">
        <f>IF(IFERROR(INDEX(Data!$AF$2:$BU$734,MATCH($D39&amp;"_"&amp;P$1,Data!$AF$2:$AF$734,0),MATCH(P$2,Data!$AF$2:$BU$2,0)),"")=".","n.a.",IFERROR(INDEX(Data!$AF$2:$BU$734,MATCH($D39&amp;"_"&amp;P$1,Data!$AF$2:$AF$734,0),MATCH(P$2,Data!$AF$2:$BU$2,0)),""))</f>
        <v>0.1764502053</v>
      </c>
      <c r="Q39" s="138">
        <f>IF(IFERROR(INDEX(Data!$AF$2:$BU$734,MATCH($D39&amp;"_"&amp;Q$1,Data!$AF$2:$AF$734,0),MATCH(Q$2,Data!$AF$2:$BU$2,0)),"")=".","n.a.",IFERROR(INDEX(Data!$AF$2:$BU$734,MATCH($D39&amp;"_"&amp;Q$1,Data!$AF$2:$AF$734,0),MATCH(Q$2,Data!$AF$2:$BU$2,0)),""))</f>
        <v>0.1808570008</v>
      </c>
      <c r="R39"/>
    </row>
    <row r="40" spans="1:18" ht="30" customHeight="1" thickBot="1">
      <c r="A40" s="76"/>
      <c r="B40" s="76"/>
      <c r="C40" s="14"/>
      <c r="D40" s="143" t="s">
        <v>34</v>
      </c>
      <c r="E40" s="168" t="s">
        <v>4546</v>
      </c>
      <c r="F40" s="334">
        <f>IF(IFERROR(INDEX(Data!$AF$2:$BU$734,MATCH($D40&amp;"_"&amp;F$1,Data!$AF$2:$AF$734,0),MATCH(F$2,Data!$AF$2:$BU$2,0)),"")=".","n.a.",IFERROR(INDEX(Data!$AF$2:$BU$734,MATCH($D40&amp;"_"&amp;F$1,Data!$AF$2:$AF$734,0),MATCH(F$2,Data!$AF$2:$BU$2,0)),""))</f>
        <v>0.17051875259999999</v>
      </c>
      <c r="G40" s="333">
        <f>IF(IFERROR(INDEX(Data!$AF$2:$BU$734,MATCH($D40&amp;"_"&amp;G$1,Data!$AF$2:$AF$734,0),MATCH(G$2,Data!$AF$2:$BU$2,0)),"")=".","n.a.",IFERROR(INDEX(Data!$AF$2:$BU$734,MATCH($D40&amp;"_"&amp;G$1,Data!$AF$2:$AF$734,0),MATCH(G$2,Data!$AF$2:$BU$2,0)),""))</f>
        <v>0.17083232979999999</v>
      </c>
      <c r="H40" s="333">
        <f>IF(IFERROR(INDEX(Data!$AF$2:$BU$734,MATCH($D40&amp;"_"&amp;H$1,Data!$AF$2:$AF$734,0),MATCH(H$2,Data!$AF$2:$BU$2,0)),"")=".","n.a.",IFERROR(INDEX(Data!$AF$2:$BU$734,MATCH($D40&amp;"_"&amp;H$1,Data!$AF$2:$AF$734,0),MATCH(H$2,Data!$AF$2:$BU$2,0)),""))</f>
        <v>0.17003613749999999</v>
      </c>
      <c r="I40" s="333">
        <f>IF(IFERROR(INDEX(Data!$AF$2:$BU$734,MATCH($D40&amp;"_"&amp;I$1,Data!$AF$2:$AF$734,0),MATCH(I$2,Data!$AF$2:$BU$2,0)),"")=".","n.a.",IFERROR(INDEX(Data!$AF$2:$BU$734,MATCH($D40&amp;"_"&amp;I$1,Data!$AF$2:$AF$734,0),MATCH(I$2,Data!$AF$2:$BU$2,0)),""))</f>
        <v>0.1712262205</v>
      </c>
      <c r="J40" s="334">
        <f>IF(IFERROR(INDEX(Data!$AF$2:$BU$734,MATCH($D40&amp;"_"&amp;J$1,Data!$AF$2:$AF$734,0),MATCH(J$2,Data!$AF$2:$BU$2,0)),"")=".","n.a.",IFERROR(INDEX(Data!$AF$2:$BU$734,MATCH($D40&amp;"_"&amp;J$1,Data!$AF$2:$AF$734,0),MATCH(J$2,Data!$AF$2:$BU$2,0)),""))</f>
        <v>0.16422836020000001</v>
      </c>
      <c r="K40" s="333">
        <f>IF(IFERROR(INDEX(Data!$AF$2:$BU$734,MATCH($D40&amp;"_"&amp;K$1,Data!$AF$2:$AF$734,0),MATCH(K$2,Data!$AF$2:$BU$2,0)),"")=".","n.a.",IFERROR(INDEX(Data!$AF$2:$BU$734,MATCH($D40&amp;"_"&amp;K$1,Data!$AF$2:$AF$734,0),MATCH(K$2,Data!$AF$2:$BU$2,0)),""))</f>
        <v>0.1645899643</v>
      </c>
      <c r="L40" s="333">
        <f>IF(IFERROR(INDEX(Data!$AF$2:$BU$734,MATCH($D40&amp;"_"&amp;L$1,Data!$AF$2:$AF$734,0),MATCH(L$2,Data!$AF$2:$BU$2,0)),"")=".","n.a.",IFERROR(INDEX(Data!$AF$2:$BU$734,MATCH($D40&amp;"_"&amp;L$1,Data!$AF$2:$AF$734,0),MATCH(L$2,Data!$AF$2:$BU$2,0)),""))</f>
        <v>0.16284383720000001</v>
      </c>
      <c r="M40" s="333">
        <f>IF(IFERROR(INDEX(Data!$AF$2:$BU$734,MATCH($D40&amp;"_"&amp;M$1,Data!$AF$2:$AF$734,0),MATCH(M$2,Data!$AF$2:$BU$2,0)),"")=".","n.a.",IFERROR(INDEX(Data!$AF$2:$BU$734,MATCH($D40&amp;"_"&amp;M$1,Data!$AF$2:$AF$734,0),MATCH(M$2,Data!$AF$2:$BU$2,0)),""))</f>
        <v>0.16939783620000001</v>
      </c>
      <c r="N40" s="334">
        <f>IF(IFERROR(INDEX(Data!$AF$2:$BU$734,MATCH($D40&amp;"_"&amp;N$1,Data!$AF$2:$AF$734,0),MATCH(N$2,Data!$AF$2:$BU$2,0)),"")=".","n.a.",IFERROR(INDEX(Data!$AF$2:$BU$734,MATCH($D40&amp;"_"&amp;N$1,Data!$AF$2:$AF$734,0),MATCH(N$2,Data!$AF$2:$BU$2,0)),""))</f>
        <v>0.17184460500000001</v>
      </c>
      <c r="O40" s="333">
        <f>IF(IFERROR(INDEX(Data!$AF$2:$BU$734,MATCH($D40&amp;"_"&amp;O$1,Data!$AF$2:$AF$734,0),MATCH(O$2,Data!$AF$2:$BU$2,0)),"")=".","n.a.",IFERROR(INDEX(Data!$AF$2:$BU$734,MATCH($D40&amp;"_"&amp;O$1,Data!$AF$2:$AF$734,0),MATCH(O$2,Data!$AF$2:$BU$2,0)),""))</f>
        <v>0.17363995309999999</v>
      </c>
      <c r="P40" s="333">
        <f>IF(IFERROR(INDEX(Data!$AF$2:$BU$734,MATCH($D40&amp;"_"&amp;P$1,Data!$AF$2:$AF$734,0),MATCH(P$2,Data!$AF$2:$BU$2,0)),"")=".","n.a.",IFERROR(INDEX(Data!$AF$2:$BU$734,MATCH($D40&amp;"_"&amp;P$1,Data!$AF$2:$AF$734,0),MATCH(P$2,Data!$AF$2:$BU$2,0)),""))</f>
        <v>0.17285911509999999</v>
      </c>
      <c r="Q40" s="333">
        <f>IF(IFERROR(INDEX(Data!$AF$2:$BU$734,MATCH($D40&amp;"_"&amp;Q$1,Data!$AF$2:$AF$734,0),MATCH(Q$2,Data!$AF$2:$BU$2,0)),"")=".","n.a.",IFERROR(INDEX(Data!$AF$2:$BU$734,MATCH($D40&amp;"_"&amp;Q$1,Data!$AF$2:$AF$734,0),MATCH(Q$2,Data!$AF$2:$BU$2,0)),""))</f>
        <v>0.1733796266</v>
      </c>
      <c r="R40" s="14"/>
    </row>
    <row r="41" spans="1:18" ht="15.6">
      <c r="C41" s="28"/>
      <c r="D41" s="28"/>
      <c r="E41" s="28"/>
      <c r="F41" s="335"/>
      <c r="G41" s="335"/>
      <c r="H41" s="335"/>
      <c r="I41" s="335"/>
      <c r="J41" s="134"/>
      <c r="K41" s="134"/>
      <c r="L41" s="335"/>
      <c r="M41" s="335"/>
      <c r="N41" s="335"/>
      <c r="O41" s="335"/>
      <c r="P41" s="335"/>
      <c r="Q41" s="335"/>
      <c r="R41" s="336"/>
    </row>
    <row r="42" spans="1:18" ht="16.5" customHeight="1">
      <c r="C42" s="82"/>
      <c r="D42" s="82"/>
      <c r="E42" s="83" t="s">
        <v>1472</v>
      </c>
      <c r="F42" s="83"/>
      <c r="G42" s="79"/>
      <c r="H42" s="79"/>
      <c r="I42" s="79"/>
      <c r="J42" s="79"/>
      <c r="K42" s="79"/>
      <c r="L42" s="79"/>
      <c r="M42" s="79"/>
      <c r="N42" s="79"/>
      <c r="O42" s="28"/>
      <c r="P42" s="28"/>
      <c r="Q42" s="28"/>
      <c r="R42" s="28"/>
    </row>
    <row r="43" spans="1:18" ht="29.25" customHeight="1">
      <c r="C43" s="28"/>
      <c r="D43" s="28"/>
      <c r="E43" s="610" t="s">
        <v>6702</v>
      </c>
      <c r="F43" s="610"/>
      <c r="G43" s="610"/>
      <c r="H43" s="610"/>
      <c r="I43" s="610"/>
      <c r="J43" s="610"/>
      <c r="K43" s="610"/>
      <c r="L43" s="610"/>
      <c r="M43" s="610"/>
      <c r="N43" s="610"/>
      <c r="O43" s="610"/>
      <c r="P43" s="610"/>
      <c r="Q43" s="610"/>
      <c r="R43" s="28"/>
    </row>
    <row r="44" spans="1:18" ht="14.4">
      <c r="C44" s="28"/>
      <c r="D44" s="28"/>
      <c r="E44" s="609"/>
      <c r="F44" s="609"/>
      <c r="G44" s="609"/>
      <c r="H44" s="609"/>
      <c r="I44" s="609"/>
      <c r="J44" s="609"/>
      <c r="K44" s="609"/>
      <c r="L44" s="609"/>
      <c r="M44" s="609"/>
      <c r="N44" s="609"/>
      <c r="O44" s="609"/>
      <c r="P44" s="85"/>
      <c r="Q44" s="85"/>
      <c r="R44" s="28"/>
    </row>
  </sheetData>
  <sheetProtection algorithmName="SHA-512" hashValue="soqI4JWr3p4CKwBNg/lEDRQiTamxT5TS/aq74A1yI957AIEN9XjLteJsXcgWUf/1E0NHCjEyHBqRmP4RvV7e+w==" saltValue="Yj99Bo9kOcMeBse35ZTwbg==" spinCount="100000" sheet="1" objects="1" scenarios="1"/>
  <customSheetViews>
    <customSheetView guid="{B0D27209-A616-42C3-9F15-59E20239AD6E}" scale="80" showGridLines="0" fitToPage="1" hiddenRows="1" hiddenColumns="1" topLeftCell="C19">
      <selection activeCell="E4" sqref="E4"/>
      <pageMargins left="0.23622047244094491" right="0.23622047244094491" top="1.1811023622047245" bottom="0" header="0.31496062992125984" footer="0.19685039370078741"/>
      <printOptions horizontalCentered="1"/>
      <pageSetup paperSize="9" scale="60" orientation="portrait" r:id="rId1"/>
      <headerFooter>
        <oddHeader>&amp;C&amp;G&amp;R&amp;"-,Bold"&amp;12&amp;P</oddHeader>
      </headerFooter>
    </customSheetView>
  </customSheetViews>
  <mergeCells count="6">
    <mergeCell ref="E6:Q6"/>
    <mergeCell ref="E44:O44"/>
    <mergeCell ref="E43:Q43"/>
    <mergeCell ref="G8:J8"/>
    <mergeCell ref="K8:N8"/>
    <mergeCell ref="O8:Q8"/>
  </mergeCells>
  <conditionalFormatting sqref="H42:K42">
    <cfRule type="expression" dxfId="494" priority="2655">
      <formula>H$1="T10_3"</formula>
    </cfRule>
  </conditionalFormatting>
  <conditionalFormatting sqref="F41:G41 N41:O41 Q41">
    <cfRule type="expression" dxfId="493" priority="2050">
      <formula>F$1="T10_3"</formula>
    </cfRule>
  </conditionalFormatting>
  <conditionalFormatting sqref="H41">
    <cfRule type="expression" dxfId="492" priority="1941">
      <formula>H$1="T10_3"</formula>
    </cfRule>
  </conditionalFormatting>
  <conditionalFormatting sqref="L41">
    <cfRule type="expression" dxfId="491" priority="1918">
      <formula>L$1="T10_3"</formula>
    </cfRule>
  </conditionalFormatting>
  <conditionalFormatting sqref="P41">
    <cfRule type="expression" dxfId="490" priority="1895">
      <formula>P$1="T10_3"</formula>
    </cfRule>
  </conditionalFormatting>
  <conditionalFormatting sqref="I41">
    <cfRule type="expression" dxfId="489" priority="1872">
      <formula>I$1="T10_3"</formula>
    </cfRule>
  </conditionalFormatting>
  <conditionalFormatting sqref="M41">
    <cfRule type="expression" dxfId="488" priority="1865">
      <formula>M$1="T10_3"</formula>
    </cfRule>
  </conditionalFormatting>
  <conditionalFormatting sqref="E41">
    <cfRule type="expression" dxfId="487" priority="2658">
      <formula>#REF!&lt;&gt;"Liabilities"</formula>
    </cfRule>
  </conditionalFormatting>
  <conditionalFormatting sqref="Q17">
    <cfRule type="expression" dxfId="486" priority="765">
      <formula>Q$1="T10_3"</formula>
    </cfRule>
  </conditionalFormatting>
  <conditionalFormatting sqref="Q18:Q20 Q22:Q23">
    <cfRule type="expression" dxfId="485" priority="768">
      <formula>Q$1="T10_3"</formula>
    </cfRule>
  </conditionalFormatting>
  <conditionalFormatting sqref="Q10:Q16">
    <cfRule type="expression" dxfId="484" priority="764">
      <formula>Q$1="T10_3"</formula>
    </cfRule>
  </conditionalFormatting>
  <conditionalFormatting sqref="Q10:Q16">
    <cfRule type="expression" dxfId="483" priority="767">
      <formula>Q$1="T10_3"</formula>
    </cfRule>
  </conditionalFormatting>
  <conditionalFormatting sqref="Q40">
    <cfRule type="expression" dxfId="482" priority="766">
      <formula>Q$1="T10_3"</formula>
    </cfRule>
  </conditionalFormatting>
  <conditionalFormatting sqref="Q40">
    <cfRule type="expression" dxfId="481" priority="763">
      <formula>Q$1="T10_3"</formula>
    </cfRule>
  </conditionalFormatting>
  <conditionalFormatting sqref="Q17">
    <cfRule type="expression" dxfId="480" priority="762">
      <formula>Q$1="T10_3"</formula>
    </cfRule>
  </conditionalFormatting>
  <conditionalFormatting sqref="Q21">
    <cfRule type="expression" dxfId="479" priority="761">
      <formula>Q$1="T10_3"</formula>
    </cfRule>
  </conditionalFormatting>
  <conditionalFormatting sqref="Q24:Q25">
    <cfRule type="expression" dxfId="478" priority="760">
      <formula>Q$1="T10_3"</formula>
    </cfRule>
  </conditionalFormatting>
  <conditionalFormatting sqref="Q26">
    <cfRule type="expression" dxfId="477" priority="759">
      <formula>Q$1="T10_3"</formula>
    </cfRule>
  </conditionalFormatting>
  <conditionalFormatting sqref="Q27">
    <cfRule type="expression" dxfId="476" priority="711">
      <formula>Q$1="T10_3"</formula>
    </cfRule>
  </conditionalFormatting>
  <conditionalFormatting sqref="Q35">
    <cfRule type="expression" dxfId="475" priority="652">
      <formula>Q$1="T10_3"</formula>
    </cfRule>
  </conditionalFormatting>
  <conditionalFormatting sqref="Q36:Q38">
    <cfRule type="expression" dxfId="474" priority="654">
      <formula>Q$1="T10_3"</formula>
    </cfRule>
  </conditionalFormatting>
  <conditionalFormatting sqref="Q28:Q34">
    <cfRule type="expression" dxfId="473" priority="651">
      <formula>Q$1="T10_3"</formula>
    </cfRule>
  </conditionalFormatting>
  <conditionalFormatting sqref="Q28:Q34">
    <cfRule type="expression" dxfId="472" priority="653">
      <formula>Q$1="T10_3"</formula>
    </cfRule>
  </conditionalFormatting>
  <conditionalFormatting sqref="Q35">
    <cfRule type="expression" dxfId="471" priority="650">
      <formula>Q$1="T10_3"</formula>
    </cfRule>
  </conditionalFormatting>
  <conditionalFormatting sqref="Q39">
    <cfRule type="expression" dxfId="470" priority="649">
      <formula>Q$1="T10_3"</formula>
    </cfRule>
  </conditionalFormatting>
  <conditionalFormatting sqref="F17:G17">
    <cfRule type="expression" dxfId="469" priority="581">
      <formula>F$1="T10_3"</formula>
    </cfRule>
  </conditionalFormatting>
  <conditionalFormatting sqref="G18:G20 G22:G23">
    <cfRule type="expression" dxfId="468" priority="584">
      <formula>G$1="T10_3"</formula>
    </cfRule>
  </conditionalFormatting>
  <conditionalFormatting sqref="G10:G16">
    <cfRule type="expression" dxfId="467" priority="580">
      <formula>G$1="T10_3"</formula>
    </cfRule>
  </conditionalFormatting>
  <conditionalFormatting sqref="G10:G16">
    <cfRule type="expression" dxfId="466" priority="583">
      <formula>G$1="T10_3"</formula>
    </cfRule>
  </conditionalFormatting>
  <conditionalFormatting sqref="F40:G40">
    <cfRule type="expression" dxfId="465" priority="582">
      <formula>F$1="T10_3"</formula>
    </cfRule>
  </conditionalFormatting>
  <conditionalFormatting sqref="F40:G40">
    <cfRule type="expression" dxfId="464" priority="579">
      <formula>F$1="T10_3"</formula>
    </cfRule>
  </conditionalFormatting>
  <conditionalFormatting sqref="F17:G17">
    <cfRule type="expression" dxfId="463" priority="578">
      <formula>F$1="T10_3"</formula>
    </cfRule>
  </conditionalFormatting>
  <conditionalFormatting sqref="F21:G21">
    <cfRule type="expression" dxfId="462" priority="577">
      <formula>F$1="T10_3"</formula>
    </cfRule>
  </conditionalFormatting>
  <conditionalFormatting sqref="G24:G25">
    <cfRule type="expression" dxfId="461" priority="576">
      <formula>G$1="T10_3"</formula>
    </cfRule>
  </conditionalFormatting>
  <conditionalFormatting sqref="F26:G26">
    <cfRule type="expression" dxfId="460" priority="575">
      <formula>F$1="T10_3"</formula>
    </cfRule>
  </conditionalFormatting>
  <conditionalFormatting sqref="F27:G27">
    <cfRule type="expression" dxfId="459" priority="567">
      <formula>F$1="T10_3"</formula>
    </cfRule>
  </conditionalFormatting>
  <conditionalFormatting sqref="F35:G35">
    <cfRule type="expression" dxfId="458" priority="557">
      <formula>F$1="T10_3"</formula>
    </cfRule>
  </conditionalFormatting>
  <conditionalFormatting sqref="G36:G38">
    <cfRule type="expression" dxfId="457" priority="559">
      <formula>G$1="T10_3"</formula>
    </cfRule>
  </conditionalFormatting>
  <conditionalFormatting sqref="G28:G34">
    <cfRule type="expression" dxfId="456" priority="556">
      <formula>G$1="T10_3"</formula>
    </cfRule>
  </conditionalFormatting>
  <conditionalFormatting sqref="G28:G34">
    <cfRule type="expression" dxfId="455" priority="558">
      <formula>G$1="T10_3"</formula>
    </cfRule>
  </conditionalFormatting>
  <conditionalFormatting sqref="F35:G35">
    <cfRule type="expression" dxfId="454" priority="555">
      <formula>F$1="T10_3"</formula>
    </cfRule>
  </conditionalFormatting>
  <conditionalFormatting sqref="F39:G39">
    <cfRule type="expression" dxfId="453" priority="554">
      <formula>F$1="T10_3"</formula>
    </cfRule>
  </conditionalFormatting>
  <conditionalFormatting sqref="F18:F20 F22:F23">
    <cfRule type="expression" dxfId="452" priority="543">
      <formula>F$1="T10_3"</formula>
    </cfRule>
  </conditionalFormatting>
  <conditionalFormatting sqref="F10:F16">
    <cfRule type="expression" dxfId="451" priority="541">
      <formula>F$1="T10_3"</formula>
    </cfRule>
  </conditionalFormatting>
  <conditionalFormatting sqref="F10:F16">
    <cfRule type="expression" dxfId="450" priority="542">
      <formula>F$1="T10_3"</formula>
    </cfRule>
  </conditionalFormatting>
  <conditionalFormatting sqref="F24:F25">
    <cfRule type="expression" dxfId="449" priority="540">
      <formula>F$1="T10_3"</formula>
    </cfRule>
  </conditionalFormatting>
  <conditionalFormatting sqref="F36:F38">
    <cfRule type="expression" dxfId="448" priority="539">
      <formula>F$1="T10_3"</formula>
    </cfRule>
  </conditionalFormatting>
  <conditionalFormatting sqref="F28:F34">
    <cfRule type="expression" dxfId="447" priority="537">
      <formula>F$1="T10_3"</formula>
    </cfRule>
  </conditionalFormatting>
  <conditionalFormatting sqref="F28:F34">
    <cfRule type="expression" dxfId="446" priority="538">
      <formula>F$1="T10_3"</formula>
    </cfRule>
  </conditionalFormatting>
  <conditionalFormatting sqref="I17:K17">
    <cfRule type="expression" dxfId="445" priority="523">
      <formula>I$1="T10_3"</formula>
    </cfRule>
  </conditionalFormatting>
  <conditionalFormatting sqref="K18:K20 K22:K23">
    <cfRule type="expression" dxfId="444" priority="526">
      <formula>K$1="T10_3"</formula>
    </cfRule>
  </conditionalFormatting>
  <conditionalFormatting sqref="K10:K16">
    <cfRule type="expression" dxfId="443" priority="522">
      <formula>K$1="T10_3"</formula>
    </cfRule>
  </conditionalFormatting>
  <conditionalFormatting sqref="K10:K16">
    <cfRule type="expression" dxfId="442" priority="525">
      <formula>K$1="T10_3"</formula>
    </cfRule>
  </conditionalFormatting>
  <conditionalFormatting sqref="I40:K40">
    <cfRule type="expression" dxfId="441" priority="524">
      <formula>I$1="T10_3"</formula>
    </cfRule>
  </conditionalFormatting>
  <conditionalFormatting sqref="I40:K40">
    <cfRule type="expression" dxfId="440" priority="521">
      <formula>I$1="T10_3"</formula>
    </cfRule>
  </conditionalFormatting>
  <conditionalFormatting sqref="I17:K17">
    <cfRule type="expression" dxfId="439" priority="520">
      <formula>I$1="T10_3"</formula>
    </cfRule>
  </conditionalFormatting>
  <conditionalFormatting sqref="I21:K21">
    <cfRule type="expression" dxfId="438" priority="519">
      <formula>I$1="T10_3"</formula>
    </cfRule>
  </conditionalFormatting>
  <conditionalFormatting sqref="K24:K25">
    <cfRule type="expression" dxfId="437" priority="518">
      <formula>K$1="T10_3"</formula>
    </cfRule>
  </conditionalFormatting>
  <conditionalFormatting sqref="I26:K26">
    <cfRule type="expression" dxfId="436" priority="517">
      <formula>I$1="T10_3"</formula>
    </cfRule>
  </conditionalFormatting>
  <conditionalFormatting sqref="J40:L40">
    <cfRule type="expression" dxfId="435" priority="516">
      <formula>J$1="T10_3"</formula>
    </cfRule>
  </conditionalFormatting>
  <conditionalFormatting sqref="J40:L40">
    <cfRule type="expression" dxfId="434" priority="514">
      <formula>J$1="T10_3"</formula>
    </cfRule>
  </conditionalFormatting>
  <conditionalFormatting sqref="J17:L17">
    <cfRule type="expression" dxfId="433" priority="515">
      <formula>J$1="T10_3"</formula>
    </cfRule>
  </conditionalFormatting>
  <conditionalFormatting sqref="J17:L17">
    <cfRule type="expression" dxfId="432" priority="513">
      <formula>J$1="T10_3"</formula>
    </cfRule>
  </conditionalFormatting>
  <conditionalFormatting sqref="J21:L21">
    <cfRule type="expression" dxfId="431" priority="512">
      <formula>J$1="T10_3"</formula>
    </cfRule>
  </conditionalFormatting>
  <conditionalFormatting sqref="J26:L26">
    <cfRule type="expression" dxfId="430" priority="511">
      <formula>J$1="T10_3"</formula>
    </cfRule>
  </conditionalFormatting>
  <conditionalFormatting sqref="I27:K27">
    <cfRule type="expression" dxfId="429" priority="509">
      <formula>I$1="T10_3"</formula>
    </cfRule>
  </conditionalFormatting>
  <conditionalFormatting sqref="J27:L27">
    <cfRule type="expression" dxfId="428" priority="508">
      <formula>J$1="T10_3"</formula>
    </cfRule>
  </conditionalFormatting>
  <conditionalFormatting sqref="I35:K35">
    <cfRule type="expression" dxfId="427" priority="499">
      <formula>I$1="T10_3"</formula>
    </cfRule>
  </conditionalFormatting>
  <conditionalFormatting sqref="K36:K38">
    <cfRule type="expression" dxfId="426" priority="501">
      <formula>K$1="T10_3"</formula>
    </cfRule>
  </conditionalFormatting>
  <conditionalFormatting sqref="K28:K34">
    <cfRule type="expression" dxfId="425" priority="498">
      <formula>K$1="T10_3"</formula>
    </cfRule>
  </conditionalFormatting>
  <conditionalFormatting sqref="K28:K34">
    <cfRule type="expression" dxfId="424" priority="500">
      <formula>K$1="T10_3"</formula>
    </cfRule>
  </conditionalFormatting>
  <conditionalFormatting sqref="I35:K35">
    <cfRule type="expression" dxfId="423" priority="497">
      <formula>I$1="T10_3"</formula>
    </cfRule>
  </conditionalFormatting>
  <conditionalFormatting sqref="I39:K39">
    <cfRule type="expression" dxfId="422" priority="496">
      <formula>I$1="T10_3"</formula>
    </cfRule>
  </conditionalFormatting>
  <conditionalFormatting sqref="J35:L35">
    <cfRule type="expression" dxfId="421" priority="495">
      <formula>J$1="T10_3"</formula>
    </cfRule>
  </conditionalFormatting>
  <conditionalFormatting sqref="J35:L35">
    <cfRule type="expression" dxfId="420" priority="494">
      <formula>J$1="T10_3"</formula>
    </cfRule>
  </conditionalFormatting>
  <conditionalFormatting sqref="J39:L39">
    <cfRule type="expression" dxfId="419" priority="493">
      <formula>J$1="T10_3"</formula>
    </cfRule>
  </conditionalFormatting>
  <conditionalFormatting sqref="J18:J20 J22:J23">
    <cfRule type="expression" dxfId="418" priority="485">
      <formula>J$1="T10_3"</formula>
    </cfRule>
  </conditionalFormatting>
  <conditionalFormatting sqref="J10:J16">
    <cfRule type="expression" dxfId="417" priority="483">
      <formula>J$1="T10_3"</formula>
    </cfRule>
  </conditionalFormatting>
  <conditionalFormatting sqref="J10:J16">
    <cfRule type="expression" dxfId="416" priority="484">
      <formula>J$1="T10_3"</formula>
    </cfRule>
  </conditionalFormatting>
  <conditionalFormatting sqref="J24:J25">
    <cfRule type="expression" dxfId="415" priority="482">
      <formula>J$1="T10_3"</formula>
    </cfRule>
  </conditionalFormatting>
  <conditionalFormatting sqref="J36:J38">
    <cfRule type="expression" dxfId="414" priority="481">
      <formula>J$1="T10_3"</formula>
    </cfRule>
  </conditionalFormatting>
  <conditionalFormatting sqref="J28:J34">
    <cfRule type="expression" dxfId="413" priority="479">
      <formula>J$1="T10_3"</formula>
    </cfRule>
  </conditionalFormatting>
  <conditionalFormatting sqref="J28:J34">
    <cfRule type="expression" dxfId="412" priority="480">
      <formula>J$1="T10_3"</formula>
    </cfRule>
  </conditionalFormatting>
  <conditionalFormatting sqref="I18:I20 I22:I23">
    <cfRule type="expression" dxfId="411" priority="447">
      <formula>I$1="T10_3"</formula>
    </cfRule>
  </conditionalFormatting>
  <conditionalFormatting sqref="I10:I16">
    <cfRule type="expression" dxfId="410" priority="445">
      <formula>I$1="T10_3"</formula>
    </cfRule>
  </conditionalFormatting>
  <conditionalFormatting sqref="I10:I16">
    <cfRule type="expression" dxfId="409" priority="446">
      <formula>I$1="T10_3"</formula>
    </cfRule>
  </conditionalFormatting>
  <conditionalFormatting sqref="I24:I25">
    <cfRule type="expression" dxfId="408" priority="444">
      <formula>I$1="T10_3"</formula>
    </cfRule>
  </conditionalFormatting>
  <conditionalFormatting sqref="I36:I38">
    <cfRule type="expression" dxfId="407" priority="443">
      <formula>I$1="T10_3"</formula>
    </cfRule>
  </conditionalFormatting>
  <conditionalFormatting sqref="I28:I34">
    <cfRule type="expression" dxfId="406" priority="441">
      <formula>I$1="T10_3"</formula>
    </cfRule>
  </conditionalFormatting>
  <conditionalFormatting sqref="I28:I34">
    <cfRule type="expression" dxfId="405" priority="442">
      <formula>I$1="T10_3"</formula>
    </cfRule>
  </conditionalFormatting>
  <conditionalFormatting sqref="L18:L20 L22:L23">
    <cfRule type="expression" dxfId="404" priority="440">
      <formula>L$1="T10_3"</formula>
    </cfRule>
  </conditionalFormatting>
  <conditionalFormatting sqref="L10:L16">
    <cfRule type="expression" dxfId="403" priority="438">
      <formula>L$1="T10_3"</formula>
    </cfRule>
  </conditionalFormatting>
  <conditionalFormatting sqref="L10:L16">
    <cfRule type="expression" dxfId="402" priority="439">
      <formula>L$1="T10_3"</formula>
    </cfRule>
  </conditionalFormatting>
  <conditionalFormatting sqref="L24:L25">
    <cfRule type="expression" dxfId="401" priority="437">
      <formula>L$1="T10_3"</formula>
    </cfRule>
  </conditionalFormatting>
  <conditionalFormatting sqref="L36:L38">
    <cfRule type="expression" dxfId="400" priority="436">
      <formula>L$1="T10_3"</formula>
    </cfRule>
  </conditionalFormatting>
  <conditionalFormatting sqref="L28:L34">
    <cfRule type="expression" dxfId="399" priority="434">
      <formula>L$1="T10_3"</formula>
    </cfRule>
  </conditionalFormatting>
  <conditionalFormatting sqref="L28:L34">
    <cfRule type="expression" dxfId="398" priority="435">
      <formula>L$1="T10_3"</formula>
    </cfRule>
  </conditionalFormatting>
  <conditionalFormatting sqref="G17:O17">
    <cfRule type="expression" dxfId="397" priority="430">
      <formula>G$1="T10_3"</formula>
    </cfRule>
  </conditionalFormatting>
  <conditionalFormatting sqref="G40:O40">
    <cfRule type="expression" dxfId="396" priority="431">
      <formula>G$1="T10_3"</formula>
    </cfRule>
  </conditionalFormatting>
  <conditionalFormatting sqref="G40:O40">
    <cfRule type="expression" dxfId="395" priority="428">
      <formula>G$1="T10_3"</formula>
    </cfRule>
  </conditionalFormatting>
  <conditionalFormatting sqref="G17:O17">
    <cfRule type="expression" dxfId="394" priority="427">
      <formula>G$1="T10_3"</formula>
    </cfRule>
  </conditionalFormatting>
  <conditionalFormatting sqref="G21:O21">
    <cfRule type="expression" dxfId="393" priority="426">
      <formula>G$1="T10_3"</formula>
    </cfRule>
  </conditionalFormatting>
  <conditionalFormatting sqref="G26:O26">
    <cfRule type="expression" dxfId="392" priority="424">
      <formula>G$1="T10_3"</formula>
    </cfRule>
  </conditionalFormatting>
  <conditionalFormatting sqref="P40">
    <cfRule type="expression" dxfId="391" priority="423">
      <formula>P$1="T10_3"</formula>
    </cfRule>
  </conditionalFormatting>
  <conditionalFormatting sqref="P40">
    <cfRule type="expression" dxfId="390" priority="421">
      <formula>P$1="T10_3"</formula>
    </cfRule>
  </conditionalFormatting>
  <conditionalFormatting sqref="P17">
    <cfRule type="expression" dxfId="389" priority="422">
      <formula>P$1="T10_3"</formula>
    </cfRule>
  </conditionalFormatting>
  <conditionalFormatting sqref="P17">
    <cfRule type="expression" dxfId="388" priority="420">
      <formula>P$1="T10_3"</formula>
    </cfRule>
  </conditionalFormatting>
  <conditionalFormatting sqref="P21">
    <cfRule type="expression" dxfId="387" priority="419">
      <formula>P$1="T10_3"</formula>
    </cfRule>
  </conditionalFormatting>
  <conditionalFormatting sqref="P26">
    <cfRule type="expression" dxfId="386" priority="418">
      <formula>P$1="T10_3"</formula>
    </cfRule>
  </conditionalFormatting>
  <conditionalFormatting sqref="G27:O27">
    <cfRule type="expression" dxfId="385" priority="417">
      <formula>G$1="T10_3"</formula>
    </cfRule>
  </conditionalFormatting>
  <conditionalFormatting sqref="P27">
    <cfRule type="expression" dxfId="384" priority="416">
      <formula>P$1="T10_3"</formula>
    </cfRule>
  </conditionalFormatting>
  <conditionalFormatting sqref="G35:O35">
    <cfRule type="expression" dxfId="383" priority="413">
      <formula>G$1="T10_3"</formula>
    </cfRule>
  </conditionalFormatting>
  <conditionalFormatting sqref="G35:O35">
    <cfRule type="expression" dxfId="382" priority="411">
      <formula>G$1="T10_3"</formula>
    </cfRule>
  </conditionalFormatting>
  <conditionalFormatting sqref="G39:O39">
    <cfRule type="expression" dxfId="381" priority="410">
      <formula>G$1="T10_3"</formula>
    </cfRule>
  </conditionalFormatting>
  <conditionalFormatting sqref="P35">
    <cfRule type="expression" dxfId="380" priority="409">
      <formula>P$1="T10_3"</formula>
    </cfRule>
  </conditionalFormatting>
  <conditionalFormatting sqref="P35">
    <cfRule type="expression" dxfId="379" priority="408">
      <formula>P$1="T10_3"</formula>
    </cfRule>
  </conditionalFormatting>
  <conditionalFormatting sqref="P39">
    <cfRule type="expression" dxfId="378" priority="407">
      <formula>P$1="T10_3"</formula>
    </cfRule>
  </conditionalFormatting>
  <conditionalFormatting sqref="M18:M20 M22:M23">
    <cfRule type="expression" dxfId="377" priority="399">
      <formula>M$1="T10_3"</formula>
    </cfRule>
  </conditionalFormatting>
  <conditionalFormatting sqref="M10:M16">
    <cfRule type="expression" dxfId="376" priority="397">
      <formula>M$1="T10_3"</formula>
    </cfRule>
  </conditionalFormatting>
  <conditionalFormatting sqref="M10:M16">
    <cfRule type="expression" dxfId="375" priority="398">
      <formula>M$1="T10_3"</formula>
    </cfRule>
  </conditionalFormatting>
  <conditionalFormatting sqref="M24:M25">
    <cfRule type="expression" dxfId="374" priority="396">
      <formula>M$1="T10_3"</formula>
    </cfRule>
  </conditionalFormatting>
  <conditionalFormatting sqref="M36:M38">
    <cfRule type="expression" dxfId="373" priority="395">
      <formula>M$1="T10_3"</formula>
    </cfRule>
  </conditionalFormatting>
  <conditionalFormatting sqref="M28:M34">
    <cfRule type="expression" dxfId="372" priority="393">
      <formula>M$1="T10_3"</formula>
    </cfRule>
  </conditionalFormatting>
  <conditionalFormatting sqref="M28:M34">
    <cfRule type="expression" dxfId="371" priority="394">
      <formula>M$1="T10_3"</formula>
    </cfRule>
  </conditionalFormatting>
  <conditionalFormatting sqref="P18:P20 P22:P23">
    <cfRule type="expression" dxfId="370" priority="392">
      <formula>P$1="T10_3"</formula>
    </cfRule>
  </conditionalFormatting>
  <conditionalFormatting sqref="P10:P16">
    <cfRule type="expression" dxfId="369" priority="390">
      <formula>P$1="T10_3"</formula>
    </cfRule>
  </conditionalFormatting>
  <conditionalFormatting sqref="P10:P16">
    <cfRule type="expression" dxfId="368" priority="391">
      <formula>P$1="T10_3"</formula>
    </cfRule>
  </conditionalFormatting>
  <conditionalFormatting sqref="P24:P25">
    <cfRule type="expression" dxfId="367" priority="389">
      <formula>P$1="T10_3"</formula>
    </cfRule>
  </conditionalFormatting>
  <conditionalFormatting sqref="P36:P38">
    <cfRule type="expression" dxfId="366" priority="388">
      <formula>P$1="T10_3"</formula>
    </cfRule>
  </conditionalFormatting>
  <conditionalFormatting sqref="P28:P34">
    <cfRule type="expression" dxfId="365" priority="386">
      <formula>P$1="T10_3"</formula>
    </cfRule>
  </conditionalFormatting>
  <conditionalFormatting sqref="P28:P34">
    <cfRule type="expression" dxfId="364" priority="387">
      <formula>P$1="T10_3"</formula>
    </cfRule>
  </conditionalFormatting>
  <conditionalFormatting sqref="J18:J20 J22:J23">
    <cfRule type="expression" dxfId="363" priority="385">
      <formula>J$1="T10_3"</formula>
    </cfRule>
  </conditionalFormatting>
  <conditionalFormatting sqref="J10:J16">
    <cfRule type="expression" dxfId="362" priority="383">
      <formula>J$1="T10_3"</formula>
    </cfRule>
  </conditionalFormatting>
  <conditionalFormatting sqref="J10:J16">
    <cfRule type="expression" dxfId="361" priority="384">
      <formula>J$1="T10_3"</formula>
    </cfRule>
  </conditionalFormatting>
  <conditionalFormatting sqref="J24:J25">
    <cfRule type="expression" dxfId="360" priority="382">
      <formula>J$1="T10_3"</formula>
    </cfRule>
  </conditionalFormatting>
  <conditionalFormatting sqref="J36:J38">
    <cfRule type="expression" dxfId="359" priority="381">
      <formula>J$1="T10_3"</formula>
    </cfRule>
  </conditionalFormatting>
  <conditionalFormatting sqref="J28:J34">
    <cfRule type="expression" dxfId="358" priority="379">
      <formula>J$1="T10_3"</formula>
    </cfRule>
  </conditionalFormatting>
  <conditionalFormatting sqref="J28:J34">
    <cfRule type="expression" dxfId="357" priority="380">
      <formula>J$1="T10_3"</formula>
    </cfRule>
  </conditionalFormatting>
  <conditionalFormatting sqref="I18:I20 I22:I23">
    <cfRule type="expression" dxfId="356" priority="378">
      <formula>I$1="T10_3"</formula>
    </cfRule>
  </conditionalFormatting>
  <conditionalFormatting sqref="I10:I16">
    <cfRule type="expression" dxfId="355" priority="376">
      <formula>I$1="T10_3"</formula>
    </cfRule>
  </conditionalFormatting>
  <conditionalFormatting sqref="I10:I16">
    <cfRule type="expression" dxfId="354" priority="377">
      <formula>I$1="T10_3"</formula>
    </cfRule>
  </conditionalFormatting>
  <conditionalFormatting sqref="I24:I25">
    <cfRule type="expression" dxfId="353" priority="375">
      <formula>I$1="T10_3"</formula>
    </cfRule>
  </conditionalFormatting>
  <conditionalFormatting sqref="I36:I38">
    <cfRule type="expression" dxfId="352" priority="374">
      <formula>I$1="T10_3"</formula>
    </cfRule>
  </conditionalFormatting>
  <conditionalFormatting sqref="I28:I34">
    <cfRule type="expression" dxfId="351" priority="372">
      <formula>I$1="T10_3"</formula>
    </cfRule>
  </conditionalFormatting>
  <conditionalFormatting sqref="I28:I34">
    <cfRule type="expression" dxfId="350" priority="373">
      <formula>I$1="T10_3"</formula>
    </cfRule>
  </conditionalFormatting>
  <conditionalFormatting sqref="K18:K20 K22:K23">
    <cfRule type="expression" dxfId="349" priority="364">
      <formula>K$1="T10_3"</formula>
    </cfRule>
  </conditionalFormatting>
  <conditionalFormatting sqref="K10:K16">
    <cfRule type="expression" dxfId="348" priority="362">
      <formula>K$1="T10_3"</formula>
    </cfRule>
  </conditionalFormatting>
  <conditionalFormatting sqref="K10:K16">
    <cfRule type="expression" dxfId="347" priority="363">
      <formula>K$1="T10_3"</formula>
    </cfRule>
  </conditionalFormatting>
  <conditionalFormatting sqref="K24:K25">
    <cfRule type="expression" dxfId="346" priority="361">
      <formula>K$1="T10_3"</formula>
    </cfRule>
  </conditionalFormatting>
  <conditionalFormatting sqref="K36:K38">
    <cfRule type="expression" dxfId="345" priority="360">
      <formula>K$1="T10_3"</formula>
    </cfRule>
  </conditionalFormatting>
  <conditionalFormatting sqref="K28:K34">
    <cfRule type="expression" dxfId="344" priority="358">
      <formula>K$1="T10_3"</formula>
    </cfRule>
  </conditionalFormatting>
  <conditionalFormatting sqref="K28:K34">
    <cfRule type="expression" dxfId="343" priority="359">
      <formula>K$1="T10_3"</formula>
    </cfRule>
  </conditionalFormatting>
  <conditionalFormatting sqref="G17:H17">
    <cfRule type="expression" dxfId="342" priority="354">
      <formula>G$1="T10_3"</formula>
    </cfRule>
  </conditionalFormatting>
  <conditionalFormatting sqref="H18:H20 H22:H23">
    <cfRule type="expression" dxfId="341" priority="357">
      <formula>H$1="T10_3"</formula>
    </cfRule>
  </conditionalFormatting>
  <conditionalFormatting sqref="H10:H16">
    <cfRule type="expression" dxfId="340" priority="353">
      <formula>H$1="T10_3"</formula>
    </cfRule>
  </conditionalFormatting>
  <conditionalFormatting sqref="H10:H16">
    <cfRule type="expression" dxfId="339" priority="356">
      <formula>H$1="T10_3"</formula>
    </cfRule>
  </conditionalFormatting>
  <conditionalFormatting sqref="G40:H40">
    <cfRule type="expression" dxfId="338" priority="355">
      <formula>G$1="T10_3"</formula>
    </cfRule>
  </conditionalFormatting>
  <conditionalFormatting sqref="G40:H40">
    <cfRule type="expression" dxfId="337" priority="352">
      <formula>G$1="T10_3"</formula>
    </cfRule>
  </conditionalFormatting>
  <conditionalFormatting sqref="G17:H17">
    <cfRule type="expression" dxfId="336" priority="351">
      <formula>G$1="T10_3"</formula>
    </cfRule>
  </conditionalFormatting>
  <conditionalFormatting sqref="G21:H21">
    <cfRule type="expression" dxfId="335" priority="350">
      <formula>G$1="T10_3"</formula>
    </cfRule>
  </conditionalFormatting>
  <conditionalFormatting sqref="H24:H25">
    <cfRule type="expression" dxfId="334" priority="349">
      <formula>H$1="T10_3"</formula>
    </cfRule>
  </conditionalFormatting>
  <conditionalFormatting sqref="G26:H26">
    <cfRule type="expression" dxfId="333" priority="348">
      <formula>G$1="T10_3"</formula>
    </cfRule>
  </conditionalFormatting>
  <conditionalFormatting sqref="G27:H27">
    <cfRule type="expression" dxfId="332" priority="347">
      <formula>G$1="T10_3"</formula>
    </cfRule>
  </conditionalFormatting>
  <conditionalFormatting sqref="G35:H35">
    <cfRule type="expression" dxfId="331" priority="344">
      <formula>G$1="T10_3"</formula>
    </cfRule>
  </conditionalFormatting>
  <conditionalFormatting sqref="H36:H38">
    <cfRule type="expression" dxfId="330" priority="346">
      <formula>H$1="T10_3"</formula>
    </cfRule>
  </conditionalFormatting>
  <conditionalFormatting sqref="H28:H34">
    <cfRule type="expression" dxfId="329" priority="343">
      <formula>H$1="T10_3"</formula>
    </cfRule>
  </conditionalFormatting>
  <conditionalFormatting sqref="H28:H34">
    <cfRule type="expression" dxfId="328" priority="345">
      <formula>H$1="T10_3"</formula>
    </cfRule>
  </conditionalFormatting>
  <conditionalFormatting sqref="G35:H35">
    <cfRule type="expression" dxfId="327" priority="342">
      <formula>G$1="T10_3"</formula>
    </cfRule>
  </conditionalFormatting>
  <conditionalFormatting sqref="G39:H39">
    <cfRule type="expression" dxfId="326" priority="341">
      <formula>G$1="T10_3"</formula>
    </cfRule>
  </conditionalFormatting>
  <conditionalFormatting sqref="M18:M20 M22:M23">
    <cfRule type="expression" dxfId="325" priority="333">
      <formula>M$1="T10_3"</formula>
    </cfRule>
  </conditionalFormatting>
  <conditionalFormatting sqref="M10:M16">
    <cfRule type="expression" dxfId="324" priority="331">
      <formula>M$1="T10_3"</formula>
    </cfRule>
  </conditionalFormatting>
  <conditionalFormatting sqref="M10:M16">
    <cfRule type="expression" dxfId="323" priority="332">
      <formula>M$1="T10_3"</formula>
    </cfRule>
  </conditionalFormatting>
  <conditionalFormatting sqref="M24:M25">
    <cfRule type="expression" dxfId="322" priority="330">
      <formula>M$1="T10_3"</formula>
    </cfRule>
  </conditionalFormatting>
  <conditionalFormatting sqref="M36:M38">
    <cfRule type="expression" dxfId="321" priority="329">
      <formula>M$1="T10_3"</formula>
    </cfRule>
  </conditionalFormatting>
  <conditionalFormatting sqref="M28:M34">
    <cfRule type="expression" dxfId="320" priority="327">
      <formula>M$1="T10_3"</formula>
    </cfRule>
  </conditionalFormatting>
  <conditionalFormatting sqref="M28:M34">
    <cfRule type="expression" dxfId="319" priority="328">
      <formula>M$1="T10_3"</formula>
    </cfRule>
  </conditionalFormatting>
  <conditionalFormatting sqref="L18:L20 L22:L23">
    <cfRule type="expression" dxfId="318" priority="326">
      <formula>L$1="T10_3"</formula>
    </cfRule>
  </conditionalFormatting>
  <conditionalFormatting sqref="L10:L16">
    <cfRule type="expression" dxfId="317" priority="324">
      <formula>L$1="T10_3"</formula>
    </cfRule>
  </conditionalFormatting>
  <conditionalFormatting sqref="L10:L16">
    <cfRule type="expression" dxfId="316" priority="325">
      <formula>L$1="T10_3"</formula>
    </cfRule>
  </conditionalFormatting>
  <conditionalFormatting sqref="L24:L25">
    <cfRule type="expression" dxfId="315" priority="323">
      <formula>L$1="T10_3"</formula>
    </cfRule>
  </conditionalFormatting>
  <conditionalFormatting sqref="L36:L38">
    <cfRule type="expression" dxfId="314" priority="322">
      <formula>L$1="T10_3"</formula>
    </cfRule>
  </conditionalFormatting>
  <conditionalFormatting sqref="L28:L34">
    <cfRule type="expression" dxfId="313" priority="320">
      <formula>L$1="T10_3"</formula>
    </cfRule>
  </conditionalFormatting>
  <conditionalFormatting sqref="L28:L34">
    <cfRule type="expression" dxfId="312" priority="321">
      <formula>L$1="T10_3"</formula>
    </cfRule>
  </conditionalFormatting>
  <conditionalFormatting sqref="F17:G17">
    <cfRule type="expression" dxfId="311" priority="309">
      <formula>F$1="T10_3"</formula>
    </cfRule>
  </conditionalFormatting>
  <conditionalFormatting sqref="G18:G20 G22:G23">
    <cfRule type="expression" dxfId="310" priority="312">
      <formula>G$1="T10_3"</formula>
    </cfRule>
  </conditionalFormatting>
  <conditionalFormatting sqref="G10:G16">
    <cfRule type="expression" dxfId="309" priority="308">
      <formula>G$1="T10_3"</formula>
    </cfRule>
  </conditionalFormatting>
  <conditionalFormatting sqref="G10:G16">
    <cfRule type="expression" dxfId="308" priority="311">
      <formula>G$1="T10_3"</formula>
    </cfRule>
  </conditionalFormatting>
  <conditionalFormatting sqref="F40:G40">
    <cfRule type="expression" dxfId="307" priority="310">
      <formula>F$1="T10_3"</formula>
    </cfRule>
  </conditionalFormatting>
  <conditionalFormatting sqref="F40:G40">
    <cfRule type="expression" dxfId="306" priority="307">
      <formula>F$1="T10_3"</formula>
    </cfRule>
  </conditionalFormatting>
  <conditionalFormatting sqref="F17:G17">
    <cfRule type="expression" dxfId="305" priority="306">
      <formula>F$1="T10_3"</formula>
    </cfRule>
  </conditionalFormatting>
  <conditionalFormatting sqref="F21:G21">
    <cfRule type="expression" dxfId="304" priority="305">
      <formula>F$1="T10_3"</formula>
    </cfRule>
  </conditionalFormatting>
  <conditionalFormatting sqref="G24:G25">
    <cfRule type="expression" dxfId="303" priority="304">
      <formula>G$1="T10_3"</formula>
    </cfRule>
  </conditionalFormatting>
  <conditionalFormatting sqref="F26:G26">
    <cfRule type="expression" dxfId="302" priority="303">
      <formula>F$1="T10_3"</formula>
    </cfRule>
  </conditionalFormatting>
  <conditionalFormatting sqref="F40:H40">
    <cfRule type="expression" dxfId="301" priority="302">
      <formula>F$1="T10_3"</formula>
    </cfRule>
  </conditionalFormatting>
  <conditionalFormatting sqref="F40:H40">
    <cfRule type="expression" dxfId="300" priority="300">
      <formula>F$1="T10_3"</formula>
    </cfRule>
  </conditionalFormatting>
  <conditionalFormatting sqref="F17:H17">
    <cfRule type="expression" dxfId="299" priority="301">
      <formula>F$1="T10_3"</formula>
    </cfRule>
  </conditionalFormatting>
  <conditionalFormatting sqref="F17:H17">
    <cfRule type="expression" dxfId="298" priority="299">
      <formula>F$1="T10_3"</formula>
    </cfRule>
  </conditionalFormatting>
  <conditionalFormatting sqref="F21:H21">
    <cfRule type="expression" dxfId="297" priority="298">
      <formula>F$1="T10_3"</formula>
    </cfRule>
  </conditionalFormatting>
  <conditionalFormatting sqref="F26:H26">
    <cfRule type="expression" dxfId="296" priority="297">
      <formula>F$1="T10_3"</formula>
    </cfRule>
  </conditionalFormatting>
  <conditionalFormatting sqref="F27:G27">
    <cfRule type="expression" dxfId="295" priority="296">
      <formula>F$1="T10_3"</formula>
    </cfRule>
  </conditionalFormatting>
  <conditionalFormatting sqref="F27:H27">
    <cfRule type="expression" dxfId="294" priority="295">
      <formula>F$1="T10_3"</formula>
    </cfRule>
  </conditionalFormatting>
  <conditionalFormatting sqref="F35:G35">
    <cfRule type="expression" dxfId="293" priority="292">
      <formula>F$1="T10_3"</formula>
    </cfRule>
  </conditionalFormatting>
  <conditionalFormatting sqref="G36:G38">
    <cfRule type="expression" dxfId="292" priority="294">
      <formula>G$1="T10_3"</formula>
    </cfRule>
  </conditionalFormatting>
  <conditionalFormatting sqref="G28:G34">
    <cfRule type="expression" dxfId="291" priority="291">
      <formula>G$1="T10_3"</formula>
    </cfRule>
  </conditionalFormatting>
  <conditionalFormatting sqref="G28:G34">
    <cfRule type="expression" dxfId="290" priority="293">
      <formula>G$1="T10_3"</formula>
    </cfRule>
  </conditionalFormatting>
  <conditionalFormatting sqref="F35:G35">
    <cfRule type="expression" dxfId="289" priority="290">
      <formula>F$1="T10_3"</formula>
    </cfRule>
  </conditionalFormatting>
  <conditionalFormatting sqref="F39:G39">
    <cfRule type="expression" dxfId="288" priority="289">
      <formula>F$1="T10_3"</formula>
    </cfRule>
  </conditionalFormatting>
  <conditionalFormatting sqref="F35:H35">
    <cfRule type="expression" dxfId="287" priority="288">
      <formula>F$1="T10_3"</formula>
    </cfRule>
  </conditionalFormatting>
  <conditionalFormatting sqref="F35:H35">
    <cfRule type="expression" dxfId="286" priority="287">
      <formula>F$1="T10_3"</formula>
    </cfRule>
  </conditionalFormatting>
  <conditionalFormatting sqref="F39:H39">
    <cfRule type="expression" dxfId="285" priority="286">
      <formula>F$1="T10_3"</formula>
    </cfRule>
  </conditionalFormatting>
  <conditionalFormatting sqref="H18:H20 H22:H23">
    <cfRule type="expression" dxfId="284" priority="285">
      <formula>H$1="T10_3"</formula>
    </cfRule>
  </conditionalFormatting>
  <conditionalFormatting sqref="H10:H16">
    <cfRule type="expression" dxfId="283" priority="283">
      <formula>H$1="T10_3"</formula>
    </cfRule>
  </conditionalFormatting>
  <conditionalFormatting sqref="H10:H16">
    <cfRule type="expression" dxfId="282" priority="284">
      <formula>H$1="T10_3"</formula>
    </cfRule>
  </conditionalFormatting>
  <conditionalFormatting sqref="H24:H25">
    <cfRule type="expression" dxfId="281" priority="282">
      <formula>H$1="T10_3"</formula>
    </cfRule>
  </conditionalFormatting>
  <conditionalFormatting sqref="H36:H38">
    <cfRule type="expression" dxfId="280" priority="281">
      <formula>H$1="T10_3"</formula>
    </cfRule>
  </conditionalFormatting>
  <conditionalFormatting sqref="H28:H34">
    <cfRule type="expression" dxfId="279" priority="279">
      <formula>H$1="T10_3"</formula>
    </cfRule>
  </conditionalFormatting>
  <conditionalFormatting sqref="H28:H34">
    <cfRule type="expression" dxfId="278" priority="280">
      <formula>H$1="T10_3"</formula>
    </cfRule>
  </conditionalFormatting>
  <conditionalFormatting sqref="K18:K20 K22:K23">
    <cfRule type="expression" dxfId="277" priority="278">
      <formula>K$1="T10_3"</formula>
    </cfRule>
  </conditionalFormatting>
  <conditionalFormatting sqref="K10:K16">
    <cfRule type="expression" dxfId="276" priority="276">
      <formula>K$1="T10_3"</formula>
    </cfRule>
  </conditionalFormatting>
  <conditionalFormatting sqref="K10:K16">
    <cfRule type="expression" dxfId="275" priority="277">
      <formula>K$1="T10_3"</formula>
    </cfRule>
  </conditionalFormatting>
  <conditionalFormatting sqref="K24:K25">
    <cfRule type="expression" dxfId="274" priority="275">
      <formula>K$1="T10_3"</formula>
    </cfRule>
  </conditionalFormatting>
  <conditionalFormatting sqref="J40:K40">
    <cfRule type="expression" dxfId="273" priority="274">
      <formula>J$1="T10_3"</formula>
    </cfRule>
  </conditionalFormatting>
  <conditionalFormatting sqref="J40:K40">
    <cfRule type="expression" dxfId="272" priority="272">
      <formula>J$1="T10_3"</formula>
    </cfRule>
  </conditionalFormatting>
  <conditionalFormatting sqref="J17:K17">
    <cfRule type="expression" dxfId="271" priority="273">
      <formula>J$1="T10_3"</formula>
    </cfRule>
  </conditionalFormatting>
  <conditionalFormatting sqref="J17:K17">
    <cfRule type="expression" dxfId="270" priority="271">
      <formula>J$1="T10_3"</formula>
    </cfRule>
  </conditionalFormatting>
  <conditionalFormatting sqref="J21:K21">
    <cfRule type="expression" dxfId="269" priority="270">
      <formula>J$1="T10_3"</formula>
    </cfRule>
  </conditionalFormatting>
  <conditionalFormatting sqref="J26:K26">
    <cfRule type="expression" dxfId="268" priority="269">
      <formula>J$1="T10_3"</formula>
    </cfRule>
  </conditionalFormatting>
  <conditionalFormatting sqref="J27:K27">
    <cfRule type="expression" dxfId="267" priority="268">
      <formula>J$1="T10_3"</formula>
    </cfRule>
  </conditionalFormatting>
  <conditionalFormatting sqref="K36:K38">
    <cfRule type="expression" dxfId="266" priority="267">
      <formula>K$1="T10_3"</formula>
    </cfRule>
  </conditionalFormatting>
  <conditionalFormatting sqref="K28:K34">
    <cfRule type="expression" dxfId="265" priority="265">
      <formula>K$1="T10_3"</formula>
    </cfRule>
  </conditionalFormatting>
  <conditionalFormatting sqref="K28:K34">
    <cfRule type="expression" dxfId="264" priority="266">
      <formula>K$1="T10_3"</formula>
    </cfRule>
  </conditionalFormatting>
  <conditionalFormatting sqref="J35:K35">
    <cfRule type="expression" dxfId="263" priority="264">
      <formula>J$1="T10_3"</formula>
    </cfRule>
  </conditionalFormatting>
  <conditionalFormatting sqref="J35:K35">
    <cfRule type="expression" dxfId="262" priority="263">
      <formula>J$1="T10_3"</formula>
    </cfRule>
  </conditionalFormatting>
  <conditionalFormatting sqref="J39:K39">
    <cfRule type="expression" dxfId="261" priority="262">
      <formula>J$1="T10_3"</formula>
    </cfRule>
  </conditionalFormatting>
  <conditionalFormatting sqref="J18:J20 J22:J23">
    <cfRule type="expression" dxfId="260" priority="261">
      <formula>J$1="T10_3"</formula>
    </cfRule>
  </conditionalFormatting>
  <conditionalFormatting sqref="J10:J16">
    <cfRule type="expression" dxfId="259" priority="259">
      <formula>J$1="T10_3"</formula>
    </cfRule>
  </conditionalFormatting>
  <conditionalFormatting sqref="J10:J16">
    <cfRule type="expression" dxfId="258" priority="260">
      <formula>J$1="T10_3"</formula>
    </cfRule>
  </conditionalFormatting>
  <conditionalFormatting sqref="J24:J25">
    <cfRule type="expression" dxfId="257" priority="258">
      <formula>J$1="T10_3"</formula>
    </cfRule>
  </conditionalFormatting>
  <conditionalFormatting sqref="J36:J38">
    <cfRule type="expression" dxfId="256" priority="257">
      <formula>J$1="T10_3"</formula>
    </cfRule>
  </conditionalFormatting>
  <conditionalFormatting sqref="J28:J34">
    <cfRule type="expression" dxfId="255" priority="255">
      <formula>J$1="T10_3"</formula>
    </cfRule>
  </conditionalFormatting>
  <conditionalFormatting sqref="J28:J34">
    <cfRule type="expression" dxfId="254" priority="256">
      <formula>J$1="T10_3"</formula>
    </cfRule>
  </conditionalFormatting>
  <conditionalFormatting sqref="I18:I20 I22:I23">
    <cfRule type="expression" dxfId="253" priority="254">
      <formula>I$1="T10_3"</formula>
    </cfRule>
  </conditionalFormatting>
  <conditionalFormatting sqref="I10:I16">
    <cfRule type="expression" dxfId="252" priority="252">
      <formula>I$1="T10_3"</formula>
    </cfRule>
  </conditionalFormatting>
  <conditionalFormatting sqref="I10:I16">
    <cfRule type="expression" dxfId="251" priority="253">
      <formula>I$1="T10_3"</formula>
    </cfRule>
  </conditionalFormatting>
  <conditionalFormatting sqref="I24:I25">
    <cfRule type="expression" dxfId="250" priority="251">
      <formula>I$1="T10_3"</formula>
    </cfRule>
  </conditionalFormatting>
  <conditionalFormatting sqref="I36:I38">
    <cfRule type="expression" dxfId="249" priority="250">
      <formula>I$1="T10_3"</formula>
    </cfRule>
  </conditionalFormatting>
  <conditionalFormatting sqref="I28:I34">
    <cfRule type="expression" dxfId="248" priority="248">
      <formula>I$1="T10_3"</formula>
    </cfRule>
  </conditionalFormatting>
  <conditionalFormatting sqref="I28:I34">
    <cfRule type="expression" dxfId="247" priority="249">
      <formula>I$1="T10_3"</formula>
    </cfRule>
  </conditionalFormatting>
  <conditionalFormatting sqref="G18:G20 G22:G23">
    <cfRule type="expression" dxfId="246" priority="247">
      <formula>G$1="T10_3"</formula>
    </cfRule>
  </conditionalFormatting>
  <conditionalFormatting sqref="G10:G16">
    <cfRule type="expression" dxfId="245" priority="245">
      <formula>G$1="T10_3"</formula>
    </cfRule>
  </conditionalFormatting>
  <conditionalFormatting sqref="G10:G16">
    <cfRule type="expression" dxfId="244" priority="246">
      <formula>G$1="T10_3"</formula>
    </cfRule>
  </conditionalFormatting>
  <conditionalFormatting sqref="G24:G25">
    <cfRule type="expression" dxfId="243" priority="244">
      <formula>G$1="T10_3"</formula>
    </cfRule>
  </conditionalFormatting>
  <conditionalFormatting sqref="G36:G38">
    <cfRule type="expression" dxfId="242" priority="243">
      <formula>G$1="T10_3"</formula>
    </cfRule>
  </conditionalFormatting>
  <conditionalFormatting sqref="G28:G34">
    <cfRule type="expression" dxfId="241" priority="241">
      <formula>G$1="T10_3"</formula>
    </cfRule>
  </conditionalFormatting>
  <conditionalFormatting sqref="G28:G34">
    <cfRule type="expression" dxfId="240" priority="242">
      <formula>G$1="T10_3"</formula>
    </cfRule>
  </conditionalFormatting>
  <conditionalFormatting sqref="J18:J20 J22:J23">
    <cfRule type="expression" dxfId="239" priority="240">
      <formula>J$1="T10_3"</formula>
    </cfRule>
  </conditionalFormatting>
  <conditionalFormatting sqref="J10:J16">
    <cfRule type="expression" dxfId="238" priority="238">
      <formula>J$1="T10_3"</formula>
    </cfRule>
  </conditionalFormatting>
  <conditionalFormatting sqref="J10:J16">
    <cfRule type="expression" dxfId="237" priority="239">
      <formula>J$1="T10_3"</formula>
    </cfRule>
  </conditionalFormatting>
  <conditionalFormatting sqref="J24:J25">
    <cfRule type="expression" dxfId="236" priority="237">
      <formula>J$1="T10_3"</formula>
    </cfRule>
  </conditionalFormatting>
  <conditionalFormatting sqref="J36:J38">
    <cfRule type="expression" dxfId="235" priority="236">
      <formula>J$1="T10_3"</formula>
    </cfRule>
  </conditionalFormatting>
  <conditionalFormatting sqref="J28:J34">
    <cfRule type="expression" dxfId="234" priority="234">
      <formula>J$1="T10_3"</formula>
    </cfRule>
  </conditionalFormatting>
  <conditionalFormatting sqref="J28:J34">
    <cfRule type="expression" dxfId="233" priority="235">
      <formula>J$1="T10_3"</formula>
    </cfRule>
  </conditionalFormatting>
  <conditionalFormatting sqref="I18:I20 I22:I23">
    <cfRule type="expression" dxfId="232" priority="233">
      <formula>I$1="T10_3"</formula>
    </cfRule>
  </conditionalFormatting>
  <conditionalFormatting sqref="I10:I16">
    <cfRule type="expression" dxfId="231" priority="231">
      <formula>I$1="T10_3"</formula>
    </cfRule>
  </conditionalFormatting>
  <conditionalFormatting sqref="I10:I16">
    <cfRule type="expression" dxfId="230" priority="232">
      <formula>I$1="T10_3"</formula>
    </cfRule>
  </conditionalFormatting>
  <conditionalFormatting sqref="I24:I25">
    <cfRule type="expression" dxfId="229" priority="230">
      <formula>I$1="T10_3"</formula>
    </cfRule>
  </conditionalFormatting>
  <conditionalFormatting sqref="I36:I38">
    <cfRule type="expression" dxfId="228" priority="229">
      <formula>I$1="T10_3"</formula>
    </cfRule>
  </conditionalFormatting>
  <conditionalFormatting sqref="I28:I34">
    <cfRule type="expression" dxfId="227" priority="227">
      <formula>I$1="T10_3"</formula>
    </cfRule>
  </conditionalFormatting>
  <conditionalFormatting sqref="I28:I34">
    <cfRule type="expression" dxfId="226" priority="228">
      <formula>I$1="T10_3"</formula>
    </cfRule>
  </conditionalFormatting>
  <conditionalFormatting sqref="H18:H20 H22:H23">
    <cfRule type="expression" dxfId="225" priority="226">
      <formula>H$1="T10_3"</formula>
    </cfRule>
  </conditionalFormatting>
  <conditionalFormatting sqref="H10:H16">
    <cfRule type="expression" dxfId="224" priority="224">
      <formula>H$1="T10_3"</formula>
    </cfRule>
  </conditionalFormatting>
  <conditionalFormatting sqref="H10:H16">
    <cfRule type="expression" dxfId="223" priority="225">
      <formula>H$1="T10_3"</formula>
    </cfRule>
  </conditionalFormatting>
  <conditionalFormatting sqref="H24:H25">
    <cfRule type="expression" dxfId="222" priority="223">
      <formula>H$1="T10_3"</formula>
    </cfRule>
  </conditionalFormatting>
  <conditionalFormatting sqref="H36:H38">
    <cfRule type="expression" dxfId="221" priority="222">
      <formula>H$1="T10_3"</formula>
    </cfRule>
  </conditionalFormatting>
  <conditionalFormatting sqref="H28:H34">
    <cfRule type="expression" dxfId="220" priority="220">
      <formula>H$1="T10_3"</formula>
    </cfRule>
  </conditionalFormatting>
  <conditionalFormatting sqref="H28:H34">
    <cfRule type="expression" dxfId="219" priority="221">
      <formula>H$1="T10_3"</formula>
    </cfRule>
  </conditionalFormatting>
  <conditionalFormatting sqref="K18:K20 K22:K23">
    <cfRule type="expression" dxfId="218" priority="219">
      <formula>K$1="T10_3"</formula>
    </cfRule>
  </conditionalFormatting>
  <conditionalFormatting sqref="K10:K16">
    <cfRule type="expression" dxfId="217" priority="217">
      <formula>K$1="T10_3"</formula>
    </cfRule>
  </conditionalFormatting>
  <conditionalFormatting sqref="K10:K16">
    <cfRule type="expression" dxfId="216" priority="218">
      <formula>K$1="T10_3"</formula>
    </cfRule>
  </conditionalFormatting>
  <conditionalFormatting sqref="K24:K25">
    <cfRule type="expression" dxfId="215" priority="216">
      <formula>K$1="T10_3"</formula>
    </cfRule>
  </conditionalFormatting>
  <conditionalFormatting sqref="K36:K38">
    <cfRule type="expression" dxfId="214" priority="215">
      <formula>K$1="T10_3"</formula>
    </cfRule>
  </conditionalFormatting>
  <conditionalFormatting sqref="K28:K34">
    <cfRule type="expression" dxfId="213" priority="213">
      <formula>K$1="T10_3"</formula>
    </cfRule>
  </conditionalFormatting>
  <conditionalFormatting sqref="K28:K34">
    <cfRule type="expression" dxfId="212" priority="214">
      <formula>K$1="T10_3"</formula>
    </cfRule>
  </conditionalFormatting>
  <conditionalFormatting sqref="F18:F20 F22:F23">
    <cfRule type="expression" dxfId="211" priority="212">
      <formula>F$1="T10_3"</formula>
    </cfRule>
  </conditionalFormatting>
  <conditionalFormatting sqref="F10:F16">
    <cfRule type="expression" dxfId="210" priority="210">
      <formula>F$1="T10_3"</formula>
    </cfRule>
  </conditionalFormatting>
  <conditionalFormatting sqref="F10:F16">
    <cfRule type="expression" dxfId="209" priority="211">
      <formula>F$1="T10_3"</formula>
    </cfRule>
  </conditionalFormatting>
  <conditionalFormatting sqref="F24:F25">
    <cfRule type="expression" dxfId="208" priority="209">
      <formula>F$1="T10_3"</formula>
    </cfRule>
  </conditionalFormatting>
  <conditionalFormatting sqref="F36:F38">
    <cfRule type="expression" dxfId="207" priority="208">
      <formula>F$1="T10_3"</formula>
    </cfRule>
  </conditionalFormatting>
  <conditionalFormatting sqref="F28:F34">
    <cfRule type="expression" dxfId="206" priority="206">
      <formula>F$1="T10_3"</formula>
    </cfRule>
  </conditionalFormatting>
  <conditionalFormatting sqref="F28:F34">
    <cfRule type="expression" dxfId="205" priority="207">
      <formula>F$1="T10_3"</formula>
    </cfRule>
  </conditionalFormatting>
  <conditionalFormatting sqref="G18:G20 G22:G23">
    <cfRule type="expression" dxfId="204" priority="205">
      <formula>G$1="T10_3"</formula>
    </cfRule>
  </conditionalFormatting>
  <conditionalFormatting sqref="G10:G16">
    <cfRule type="expression" dxfId="203" priority="203">
      <formula>G$1="T10_3"</formula>
    </cfRule>
  </conditionalFormatting>
  <conditionalFormatting sqref="G10:G16">
    <cfRule type="expression" dxfId="202" priority="204">
      <formula>G$1="T10_3"</formula>
    </cfRule>
  </conditionalFormatting>
  <conditionalFormatting sqref="G24:G25">
    <cfRule type="expression" dxfId="201" priority="202">
      <formula>G$1="T10_3"</formula>
    </cfRule>
  </conditionalFormatting>
  <conditionalFormatting sqref="G36:G38">
    <cfRule type="expression" dxfId="200" priority="201">
      <formula>G$1="T10_3"</formula>
    </cfRule>
  </conditionalFormatting>
  <conditionalFormatting sqref="G28:G34">
    <cfRule type="expression" dxfId="199" priority="199">
      <formula>G$1="T10_3"</formula>
    </cfRule>
  </conditionalFormatting>
  <conditionalFormatting sqref="G28:G34">
    <cfRule type="expression" dxfId="198" priority="200">
      <formula>G$1="T10_3"</formula>
    </cfRule>
  </conditionalFormatting>
  <conditionalFormatting sqref="F18:F20 F22:F23">
    <cfRule type="expression" dxfId="197" priority="198">
      <formula>F$1="T10_3"</formula>
    </cfRule>
  </conditionalFormatting>
  <conditionalFormatting sqref="F10:F16">
    <cfRule type="expression" dxfId="196" priority="196">
      <formula>F$1="T10_3"</formula>
    </cfRule>
  </conditionalFormatting>
  <conditionalFormatting sqref="F10:F16">
    <cfRule type="expression" dxfId="195" priority="197">
      <formula>F$1="T10_3"</formula>
    </cfRule>
  </conditionalFormatting>
  <conditionalFormatting sqref="F24:F25">
    <cfRule type="expression" dxfId="194" priority="195">
      <formula>F$1="T10_3"</formula>
    </cfRule>
  </conditionalFormatting>
  <conditionalFormatting sqref="F36:F38">
    <cfRule type="expression" dxfId="193" priority="194">
      <formula>F$1="T10_3"</formula>
    </cfRule>
  </conditionalFormatting>
  <conditionalFormatting sqref="F28:F34">
    <cfRule type="expression" dxfId="192" priority="192">
      <formula>F$1="T10_3"</formula>
    </cfRule>
  </conditionalFormatting>
  <conditionalFormatting sqref="F28:F34">
    <cfRule type="expression" dxfId="191" priority="193">
      <formula>F$1="T10_3"</formula>
    </cfRule>
  </conditionalFormatting>
  <conditionalFormatting sqref="G18:G20 G22:G23">
    <cfRule type="expression" dxfId="190" priority="191">
      <formula>G$1="T10_3"</formula>
    </cfRule>
  </conditionalFormatting>
  <conditionalFormatting sqref="G10:G16">
    <cfRule type="expression" dxfId="189" priority="189">
      <formula>G$1="T10_3"</formula>
    </cfRule>
  </conditionalFormatting>
  <conditionalFormatting sqref="G10:G16">
    <cfRule type="expression" dxfId="188" priority="190">
      <formula>G$1="T10_3"</formula>
    </cfRule>
  </conditionalFormatting>
  <conditionalFormatting sqref="G24:G25">
    <cfRule type="expression" dxfId="187" priority="188">
      <formula>G$1="T10_3"</formula>
    </cfRule>
  </conditionalFormatting>
  <conditionalFormatting sqref="G36:G38">
    <cfRule type="expression" dxfId="186" priority="187">
      <formula>G$1="T10_3"</formula>
    </cfRule>
  </conditionalFormatting>
  <conditionalFormatting sqref="G28:G34">
    <cfRule type="expression" dxfId="185" priority="185">
      <formula>G$1="T10_3"</formula>
    </cfRule>
  </conditionalFormatting>
  <conditionalFormatting sqref="G28:G34">
    <cfRule type="expression" dxfId="184" priority="186">
      <formula>G$1="T10_3"</formula>
    </cfRule>
  </conditionalFormatting>
  <conditionalFormatting sqref="F18:F20 F22:F23">
    <cfRule type="expression" dxfId="183" priority="184">
      <formula>F$1="T10_3"</formula>
    </cfRule>
  </conditionalFormatting>
  <conditionalFormatting sqref="F10:F16">
    <cfRule type="expression" dxfId="182" priority="182">
      <formula>F$1="T10_3"</formula>
    </cfRule>
  </conditionalFormatting>
  <conditionalFormatting sqref="F10:F16">
    <cfRule type="expression" dxfId="181" priority="183">
      <formula>F$1="T10_3"</formula>
    </cfRule>
  </conditionalFormatting>
  <conditionalFormatting sqref="F24:F25">
    <cfRule type="expression" dxfId="180" priority="181">
      <formula>F$1="T10_3"</formula>
    </cfRule>
  </conditionalFormatting>
  <conditionalFormatting sqref="F36:F38">
    <cfRule type="expression" dxfId="179" priority="180">
      <formula>F$1="T10_3"</formula>
    </cfRule>
  </conditionalFormatting>
  <conditionalFormatting sqref="F28:F34">
    <cfRule type="expression" dxfId="178" priority="178">
      <formula>F$1="T10_3"</formula>
    </cfRule>
  </conditionalFormatting>
  <conditionalFormatting sqref="F28:F34">
    <cfRule type="expression" dxfId="177" priority="179">
      <formula>F$1="T10_3"</formula>
    </cfRule>
  </conditionalFormatting>
  <conditionalFormatting sqref="G18:G20 G22:G23">
    <cfRule type="expression" dxfId="176" priority="177">
      <formula>G$1="T10_3"</formula>
    </cfRule>
  </conditionalFormatting>
  <conditionalFormatting sqref="G10:G16">
    <cfRule type="expression" dxfId="175" priority="175">
      <formula>G$1="T10_3"</formula>
    </cfRule>
  </conditionalFormatting>
  <conditionalFormatting sqref="G10:G16">
    <cfRule type="expression" dxfId="174" priority="176">
      <formula>G$1="T10_3"</formula>
    </cfRule>
  </conditionalFormatting>
  <conditionalFormatting sqref="G24:G25">
    <cfRule type="expression" dxfId="173" priority="174">
      <formula>G$1="T10_3"</formula>
    </cfRule>
  </conditionalFormatting>
  <conditionalFormatting sqref="G36:G38">
    <cfRule type="expression" dxfId="172" priority="173">
      <formula>G$1="T10_3"</formula>
    </cfRule>
  </conditionalFormatting>
  <conditionalFormatting sqref="G28:G34">
    <cfRule type="expression" dxfId="171" priority="171">
      <formula>G$1="T10_3"</formula>
    </cfRule>
  </conditionalFormatting>
  <conditionalFormatting sqref="G28:G34">
    <cfRule type="expression" dxfId="170" priority="172">
      <formula>G$1="T10_3"</formula>
    </cfRule>
  </conditionalFormatting>
  <conditionalFormatting sqref="J18:J20 J22:J23">
    <cfRule type="expression" dxfId="169" priority="170">
      <formula>J$1="T10_3"</formula>
    </cfRule>
  </conditionalFormatting>
  <conditionalFormatting sqref="J10:J16">
    <cfRule type="expression" dxfId="168" priority="168">
      <formula>J$1="T10_3"</formula>
    </cfRule>
  </conditionalFormatting>
  <conditionalFormatting sqref="J10:J16">
    <cfRule type="expression" dxfId="167" priority="169">
      <formula>J$1="T10_3"</formula>
    </cfRule>
  </conditionalFormatting>
  <conditionalFormatting sqref="J24:J25">
    <cfRule type="expression" dxfId="166" priority="167">
      <formula>J$1="T10_3"</formula>
    </cfRule>
  </conditionalFormatting>
  <conditionalFormatting sqref="J36:J38">
    <cfRule type="expression" dxfId="165" priority="166">
      <formula>J$1="T10_3"</formula>
    </cfRule>
  </conditionalFormatting>
  <conditionalFormatting sqref="J28:J34">
    <cfRule type="expression" dxfId="164" priority="164">
      <formula>J$1="T10_3"</formula>
    </cfRule>
  </conditionalFormatting>
  <conditionalFormatting sqref="J28:J34">
    <cfRule type="expression" dxfId="163" priority="165">
      <formula>J$1="T10_3"</formula>
    </cfRule>
  </conditionalFormatting>
  <conditionalFormatting sqref="K18:K20 K22:K23">
    <cfRule type="expression" dxfId="162" priority="163">
      <formula>K$1="T10_3"</formula>
    </cfRule>
  </conditionalFormatting>
  <conditionalFormatting sqref="K10:K16">
    <cfRule type="expression" dxfId="161" priority="161">
      <formula>K$1="T10_3"</formula>
    </cfRule>
  </conditionalFormatting>
  <conditionalFormatting sqref="K10:K16">
    <cfRule type="expression" dxfId="160" priority="162">
      <formula>K$1="T10_3"</formula>
    </cfRule>
  </conditionalFormatting>
  <conditionalFormatting sqref="K24:K25">
    <cfRule type="expression" dxfId="159" priority="160">
      <formula>K$1="T10_3"</formula>
    </cfRule>
  </conditionalFormatting>
  <conditionalFormatting sqref="K36:K38">
    <cfRule type="expression" dxfId="158" priority="159">
      <formula>K$1="T10_3"</formula>
    </cfRule>
  </conditionalFormatting>
  <conditionalFormatting sqref="K28:K34">
    <cfRule type="expression" dxfId="157" priority="157">
      <formula>K$1="T10_3"</formula>
    </cfRule>
  </conditionalFormatting>
  <conditionalFormatting sqref="K28:K34">
    <cfRule type="expression" dxfId="156" priority="158">
      <formula>K$1="T10_3"</formula>
    </cfRule>
  </conditionalFormatting>
  <conditionalFormatting sqref="J18:J20 J22:J23">
    <cfRule type="expression" dxfId="155" priority="156">
      <formula>J$1="T10_3"</formula>
    </cfRule>
  </conditionalFormatting>
  <conditionalFormatting sqref="J10:J16">
    <cfRule type="expression" dxfId="154" priority="154">
      <formula>J$1="T10_3"</formula>
    </cfRule>
  </conditionalFormatting>
  <conditionalFormatting sqref="J10:J16">
    <cfRule type="expression" dxfId="153" priority="155">
      <formula>J$1="T10_3"</formula>
    </cfRule>
  </conditionalFormatting>
  <conditionalFormatting sqref="J24:J25">
    <cfRule type="expression" dxfId="152" priority="153">
      <formula>J$1="T10_3"</formula>
    </cfRule>
  </conditionalFormatting>
  <conditionalFormatting sqref="J36:J38">
    <cfRule type="expression" dxfId="151" priority="152">
      <formula>J$1="T10_3"</formula>
    </cfRule>
  </conditionalFormatting>
  <conditionalFormatting sqref="J28:J34">
    <cfRule type="expression" dxfId="150" priority="150">
      <formula>J$1="T10_3"</formula>
    </cfRule>
  </conditionalFormatting>
  <conditionalFormatting sqref="J28:J34">
    <cfRule type="expression" dxfId="149" priority="151">
      <formula>J$1="T10_3"</formula>
    </cfRule>
  </conditionalFormatting>
  <conditionalFormatting sqref="K18:K20 K22:K23">
    <cfRule type="expression" dxfId="148" priority="149">
      <formula>K$1="T10_3"</formula>
    </cfRule>
  </conditionalFormatting>
  <conditionalFormatting sqref="K10:K16">
    <cfRule type="expression" dxfId="147" priority="147">
      <formula>K$1="T10_3"</formula>
    </cfRule>
  </conditionalFormatting>
  <conditionalFormatting sqref="K10:K16">
    <cfRule type="expression" dxfId="146" priority="148">
      <formula>K$1="T10_3"</formula>
    </cfRule>
  </conditionalFormatting>
  <conditionalFormatting sqref="K24:K25">
    <cfRule type="expression" dxfId="145" priority="146">
      <formula>K$1="T10_3"</formula>
    </cfRule>
  </conditionalFormatting>
  <conditionalFormatting sqref="K36:K38">
    <cfRule type="expression" dxfId="144" priority="145">
      <formula>K$1="T10_3"</formula>
    </cfRule>
  </conditionalFormatting>
  <conditionalFormatting sqref="K28:K34">
    <cfRule type="expression" dxfId="143" priority="143">
      <formula>K$1="T10_3"</formula>
    </cfRule>
  </conditionalFormatting>
  <conditionalFormatting sqref="K28:K34">
    <cfRule type="expression" dxfId="142" priority="144">
      <formula>K$1="T10_3"</formula>
    </cfRule>
  </conditionalFormatting>
  <conditionalFormatting sqref="J18:J20 J22:J23">
    <cfRule type="expression" dxfId="141" priority="142">
      <formula>J$1="T10_3"</formula>
    </cfRule>
  </conditionalFormatting>
  <conditionalFormatting sqref="J10:J16">
    <cfRule type="expression" dxfId="140" priority="140">
      <formula>J$1="T10_3"</formula>
    </cfRule>
  </conditionalFormatting>
  <conditionalFormatting sqref="J10:J16">
    <cfRule type="expression" dxfId="139" priority="141">
      <formula>J$1="T10_3"</formula>
    </cfRule>
  </conditionalFormatting>
  <conditionalFormatting sqref="J24:J25">
    <cfRule type="expression" dxfId="138" priority="139">
      <formula>J$1="T10_3"</formula>
    </cfRule>
  </conditionalFormatting>
  <conditionalFormatting sqref="J36:J38">
    <cfRule type="expression" dxfId="137" priority="138">
      <formula>J$1="T10_3"</formula>
    </cfRule>
  </conditionalFormatting>
  <conditionalFormatting sqref="J28:J34">
    <cfRule type="expression" dxfId="136" priority="136">
      <formula>J$1="T10_3"</formula>
    </cfRule>
  </conditionalFormatting>
  <conditionalFormatting sqref="J28:J34">
    <cfRule type="expression" dxfId="135" priority="137">
      <formula>J$1="T10_3"</formula>
    </cfRule>
  </conditionalFormatting>
  <conditionalFormatting sqref="J18:J20 J22:J23">
    <cfRule type="expression" dxfId="134" priority="135">
      <formula>J$1="T10_3"</formula>
    </cfRule>
  </conditionalFormatting>
  <conditionalFormatting sqref="J10:J16">
    <cfRule type="expression" dxfId="133" priority="133">
      <formula>J$1="T10_3"</formula>
    </cfRule>
  </conditionalFormatting>
  <conditionalFormatting sqref="J10:J16">
    <cfRule type="expression" dxfId="132" priority="134">
      <formula>J$1="T10_3"</formula>
    </cfRule>
  </conditionalFormatting>
  <conditionalFormatting sqref="J24:J25">
    <cfRule type="expression" dxfId="131" priority="132">
      <formula>J$1="T10_3"</formula>
    </cfRule>
  </conditionalFormatting>
  <conditionalFormatting sqref="J36:J38">
    <cfRule type="expression" dxfId="130" priority="131">
      <formula>J$1="T10_3"</formula>
    </cfRule>
  </conditionalFormatting>
  <conditionalFormatting sqref="J28:J34">
    <cfRule type="expression" dxfId="129" priority="129">
      <formula>J$1="T10_3"</formula>
    </cfRule>
  </conditionalFormatting>
  <conditionalFormatting sqref="J28:J34">
    <cfRule type="expression" dxfId="128" priority="130">
      <formula>J$1="T10_3"</formula>
    </cfRule>
  </conditionalFormatting>
  <conditionalFormatting sqref="N17:O17">
    <cfRule type="expression" dxfId="127" priority="125">
      <formula>N$1="T10_3"</formula>
    </cfRule>
  </conditionalFormatting>
  <conditionalFormatting sqref="O18:O20 O22:O23">
    <cfRule type="expression" dxfId="126" priority="128">
      <formula>O$1="T10_3"</formula>
    </cfRule>
  </conditionalFormatting>
  <conditionalFormatting sqref="O10:O16">
    <cfRule type="expression" dxfId="125" priority="124">
      <formula>O$1="T10_3"</formula>
    </cfRule>
  </conditionalFormatting>
  <conditionalFormatting sqref="O10:O16">
    <cfRule type="expression" dxfId="124" priority="127">
      <formula>O$1="T10_3"</formula>
    </cfRule>
  </conditionalFormatting>
  <conditionalFormatting sqref="N40:O40">
    <cfRule type="expression" dxfId="123" priority="126">
      <formula>N$1="T10_3"</formula>
    </cfRule>
  </conditionalFormatting>
  <conditionalFormatting sqref="N40:O40">
    <cfRule type="expression" dxfId="122" priority="123">
      <formula>N$1="T10_3"</formula>
    </cfRule>
  </conditionalFormatting>
  <conditionalFormatting sqref="N17:O17">
    <cfRule type="expression" dxfId="121" priority="122">
      <formula>N$1="T10_3"</formula>
    </cfRule>
  </conditionalFormatting>
  <conditionalFormatting sqref="N21:O21">
    <cfRule type="expression" dxfId="120" priority="121">
      <formula>N$1="T10_3"</formula>
    </cfRule>
  </conditionalFormatting>
  <conditionalFormatting sqref="O24:O25">
    <cfRule type="expression" dxfId="119" priority="120">
      <formula>O$1="T10_3"</formula>
    </cfRule>
  </conditionalFormatting>
  <conditionalFormatting sqref="N26:O26">
    <cfRule type="expression" dxfId="118" priority="119">
      <formula>N$1="T10_3"</formula>
    </cfRule>
  </conditionalFormatting>
  <conditionalFormatting sqref="N40:O40">
    <cfRule type="expression" dxfId="117" priority="118">
      <formula>N$1="T10_3"</formula>
    </cfRule>
  </conditionalFormatting>
  <conditionalFormatting sqref="N40:O40">
    <cfRule type="expression" dxfId="116" priority="116">
      <formula>N$1="T10_3"</formula>
    </cfRule>
  </conditionalFormatting>
  <conditionalFormatting sqref="N17:O17">
    <cfRule type="expression" dxfId="115" priority="117">
      <formula>N$1="T10_3"</formula>
    </cfRule>
  </conditionalFormatting>
  <conditionalFormatting sqref="N17:O17">
    <cfRule type="expression" dxfId="114" priority="115">
      <formula>N$1="T10_3"</formula>
    </cfRule>
  </conditionalFormatting>
  <conditionalFormatting sqref="N21:O21">
    <cfRule type="expression" dxfId="113" priority="114">
      <formula>N$1="T10_3"</formula>
    </cfRule>
  </conditionalFormatting>
  <conditionalFormatting sqref="N26:O26">
    <cfRule type="expression" dxfId="112" priority="113">
      <formula>N$1="T10_3"</formula>
    </cfRule>
  </conditionalFormatting>
  <conditionalFormatting sqref="N27:O27">
    <cfRule type="expression" dxfId="111" priority="112">
      <formula>N$1="T10_3"</formula>
    </cfRule>
  </conditionalFormatting>
  <conditionalFormatting sqref="N27:O27">
    <cfRule type="expression" dxfId="110" priority="111">
      <formula>N$1="T10_3"</formula>
    </cfRule>
  </conditionalFormatting>
  <conditionalFormatting sqref="N35:O35">
    <cfRule type="expression" dxfId="109" priority="108">
      <formula>N$1="T10_3"</formula>
    </cfRule>
  </conditionalFormatting>
  <conditionalFormatting sqref="O36:O38">
    <cfRule type="expression" dxfId="108" priority="110">
      <formula>O$1="T10_3"</formula>
    </cfRule>
  </conditionalFormatting>
  <conditionalFormatting sqref="O28:O34">
    <cfRule type="expression" dxfId="107" priority="107">
      <formula>O$1="T10_3"</formula>
    </cfRule>
  </conditionalFormatting>
  <conditionalFormatting sqref="O28:O34">
    <cfRule type="expression" dxfId="106" priority="109">
      <formula>O$1="T10_3"</formula>
    </cfRule>
  </conditionalFormatting>
  <conditionalFormatting sqref="N35:O35">
    <cfRule type="expression" dxfId="105" priority="106">
      <formula>N$1="T10_3"</formula>
    </cfRule>
  </conditionalFormatting>
  <conditionalFormatting sqref="N39:O39">
    <cfRule type="expression" dxfId="104" priority="105">
      <formula>N$1="T10_3"</formula>
    </cfRule>
  </conditionalFormatting>
  <conditionalFormatting sqref="N35:O35">
    <cfRule type="expression" dxfId="103" priority="104">
      <formula>N$1="T10_3"</formula>
    </cfRule>
  </conditionalFormatting>
  <conditionalFormatting sqref="N35:O35">
    <cfRule type="expression" dxfId="102" priority="103">
      <formula>N$1="T10_3"</formula>
    </cfRule>
  </conditionalFormatting>
  <conditionalFormatting sqref="N39:O39">
    <cfRule type="expression" dxfId="101" priority="102">
      <formula>N$1="T10_3"</formula>
    </cfRule>
  </conditionalFormatting>
  <conditionalFormatting sqref="N18:N20 N22:N23">
    <cfRule type="expression" dxfId="100" priority="101">
      <formula>N$1="T10_3"</formula>
    </cfRule>
  </conditionalFormatting>
  <conditionalFormatting sqref="N10:N16">
    <cfRule type="expression" dxfId="99" priority="99">
      <formula>N$1="T10_3"</formula>
    </cfRule>
  </conditionalFormatting>
  <conditionalFormatting sqref="N10:N16">
    <cfRule type="expression" dxfId="98" priority="100">
      <formula>N$1="T10_3"</formula>
    </cfRule>
  </conditionalFormatting>
  <conditionalFormatting sqref="N24:N25">
    <cfRule type="expression" dxfId="97" priority="98">
      <formula>N$1="T10_3"</formula>
    </cfRule>
  </conditionalFormatting>
  <conditionalFormatting sqref="N36:N38">
    <cfRule type="expression" dxfId="96" priority="97">
      <formula>N$1="T10_3"</formula>
    </cfRule>
  </conditionalFormatting>
  <conditionalFormatting sqref="N28:N34">
    <cfRule type="expression" dxfId="95" priority="95">
      <formula>N$1="T10_3"</formula>
    </cfRule>
  </conditionalFormatting>
  <conditionalFormatting sqref="N28:N34">
    <cfRule type="expression" dxfId="94" priority="96">
      <formula>N$1="T10_3"</formula>
    </cfRule>
  </conditionalFormatting>
  <conditionalFormatting sqref="N18:N20 N22:N23">
    <cfRule type="expression" dxfId="93" priority="94">
      <formula>N$1="T10_3"</formula>
    </cfRule>
  </conditionalFormatting>
  <conditionalFormatting sqref="N10:N16">
    <cfRule type="expression" dxfId="92" priority="92">
      <formula>N$1="T10_3"</formula>
    </cfRule>
  </conditionalFormatting>
  <conditionalFormatting sqref="N10:N16">
    <cfRule type="expression" dxfId="91" priority="93">
      <formula>N$1="T10_3"</formula>
    </cfRule>
  </conditionalFormatting>
  <conditionalFormatting sqref="N24:N25">
    <cfRule type="expression" dxfId="90" priority="91">
      <formula>N$1="T10_3"</formula>
    </cfRule>
  </conditionalFormatting>
  <conditionalFormatting sqref="N36:N38">
    <cfRule type="expression" dxfId="89" priority="90">
      <formula>N$1="T10_3"</formula>
    </cfRule>
  </conditionalFormatting>
  <conditionalFormatting sqref="N28:N34">
    <cfRule type="expression" dxfId="88" priority="88">
      <formula>N$1="T10_3"</formula>
    </cfRule>
  </conditionalFormatting>
  <conditionalFormatting sqref="N28:N34">
    <cfRule type="expression" dxfId="87" priority="89">
      <formula>N$1="T10_3"</formula>
    </cfRule>
  </conditionalFormatting>
  <conditionalFormatting sqref="O18:O20 O22:O23">
    <cfRule type="expression" dxfId="86" priority="87">
      <formula>O$1="T10_3"</formula>
    </cfRule>
  </conditionalFormatting>
  <conditionalFormatting sqref="O10:O16">
    <cfRule type="expression" dxfId="85" priority="85">
      <formula>O$1="T10_3"</formula>
    </cfRule>
  </conditionalFormatting>
  <conditionalFormatting sqref="O10:O16">
    <cfRule type="expression" dxfId="84" priority="86">
      <formula>O$1="T10_3"</formula>
    </cfRule>
  </conditionalFormatting>
  <conditionalFormatting sqref="O24:O25">
    <cfRule type="expression" dxfId="83" priority="84">
      <formula>O$1="T10_3"</formula>
    </cfRule>
  </conditionalFormatting>
  <conditionalFormatting sqref="O36:O38">
    <cfRule type="expression" dxfId="82" priority="83">
      <formula>O$1="T10_3"</formula>
    </cfRule>
  </conditionalFormatting>
  <conditionalFormatting sqref="O28:O34">
    <cfRule type="expression" dxfId="81" priority="81">
      <formula>O$1="T10_3"</formula>
    </cfRule>
  </conditionalFormatting>
  <conditionalFormatting sqref="O28:O34">
    <cfRule type="expression" dxfId="80" priority="82">
      <formula>O$1="T10_3"</formula>
    </cfRule>
  </conditionalFormatting>
  <conditionalFormatting sqref="O18:O20 O22:O23">
    <cfRule type="expression" dxfId="79" priority="80">
      <formula>O$1="T10_3"</formula>
    </cfRule>
  </conditionalFormatting>
  <conditionalFormatting sqref="O10:O16">
    <cfRule type="expression" dxfId="78" priority="78">
      <formula>O$1="T10_3"</formula>
    </cfRule>
  </conditionalFormatting>
  <conditionalFormatting sqref="O10:O16">
    <cfRule type="expression" dxfId="77" priority="79">
      <formula>O$1="T10_3"</formula>
    </cfRule>
  </conditionalFormatting>
  <conditionalFormatting sqref="O24:O25">
    <cfRule type="expression" dxfId="76" priority="77">
      <formula>O$1="T10_3"</formula>
    </cfRule>
  </conditionalFormatting>
  <conditionalFormatting sqref="N40:O40">
    <cfRule type="expression" dxfId="75" priority="76">
      <formula>N$1="T10_3"</formula>
    </cfRule>
  </conditionalFormatting>
  <conditionalFormatting sqref="N40:O40">
    <cfRule type="expression" dxfId="74" priority="74">
      <formula>N$1="T10_3"</formula>
    </cfRule>
  </conditionalFormatting>
  <conditionalFormatting sqref="N17:O17">
    <cfRule type="expression" dxfId="73" priority="75">
      <formula>N$1="T10_3"</formula>
    </cfRule>
  </conditionalFormatting>
  <conditionalFormatting sqref="N17:O17">
    <cfRule type="expression" dxfId="72" priority="73">
      <formula>N$1="T10_3"</formula>
    </cfRule>
  </conditionalFormatting>
  <conditionalFormatting sqref="N21:O21">
    <cfRule type="expression" dxfId="71" priority="72">
      <formula>N$1="T10_3"</formula>
    </cfRule>
  </conditionalFormatting>
  <conditionalFormatting sqref="N26:O26">
    <cfRule type="expression" dxfId="70" priority="71">
      <formula>N$1="T10_3"</formula>
    </cfRule>
  </conditionalFormatting>
  <conditionalFormatting sqref="N27:O27">
    <cfRule type="expression" dxfId="69" priority="70">
      <formula>N$1="T10_3"</formula>
    </cfRule>
  </conditionalFormatting>
  <conditionalFormatting sqref="O36:O38">
    <cfRule type="expression" dxfId="68" priority="69">
      <formula>O$1="T10_3"</formula>
    </cfRule>
  </conditionalFormatting>
  <conditionalFormatting sqref="O28:O34">
    <cfRule type="expression" dxfId="67" priority="67">
      <formula>O$1="T10_3"</formula>
    </cfRule>
  </conditionalFormatting>
  <conditionalFormatting sqref="O28:O34">
    <cfRule type="expression" dxfId="66" priority="68">
      <formula>O$1="T10_3"</formula>
    </cfRule>
  </conditionalFormatting>
  <conditionalFormatting sqref="N35:O35">
    <cfRule type="expression" dxfId="65" priority="66">
      <formula>N$1="T10_3"</formula>
    </cfRule>
  </conditionalFormatting>
  <conditionalFormatting sqref="N35:O35">
    <cfRule type="expression" dxfId="64" priority="65">
      <formula>N$1="T10_3"</formula>
    </cfRule>
  </conditionalFormatting>
  <conditionalFormatting sqref="N39:O39">
    <cfRule type="expression" dxfId="63" priority="64">
      <formula>N$1="T10_3"</formula>
    </cfRule>
  </conditionalFormatting>
  <conditionalFormatting sqref="N18:N20 N22:N23">
    <cfRule type="expression" dxfId="62" priority="63">
      <formula>N$1="T10_3"</formula>
    </cfRule>
  </conditionalFormatting>
  <conditionalFormatting sqref="N10:N16">
    <cfRule type="expression" dxfId="61" priority="61">
      <formula>N$1="T10_3"</formula>
    </cfRule>
  </conditionalFormatting>
  <conditionalFormatting sqref="N10:N16">
    <cfRule type="expression" dxfId="60" priority="62">
      <formula>N$1="T10_3"</formula>
    </cfRule>
  </conditionalFormatting>
  <conditionalFormatting sqref="N24:N25">
    <cfRule type="expression" dxfId="59" priority="60">
      <formula>N$1="T10_3"</formula>
    </cfRule>
  </conditionalFormatting>
  <conditionalFormatting sqref="N36:N38">
    <cfRule type="expression" dxfId="58" priority="59">
      <formula>N$1="T10_3"</formula>
    </cfRule>
  </conditionalFormatting>
  <conditionalFormatting sqref="N28:N34">
    <cfRule type="expression" dxfId="57" priority="57">
      <formula>N$1="T10_3"</formula>
    </cfRule>
  </conditionalFormatting>
  <conditionalFormatting sqref="N28:N34">
    <cfRule type="expression" dxfId="56" priority="58">
      <formula>N$1="T10_3"</formula>
    </cfRule>
  </conditionalFormatting>
  <conditionalFormatting sqref="N18:N20 N22:N23">
    <cfRule type="expression" dxfId="55" priority="56">
      <formula>N$1="T10_3"</formula>
    </cfRule>
  </conditionalFormatting>
  <conditionalFormatting sqref="N10:N16">
    <cfRule type="expression" dxfId="54" priority="54">
      <formula>N$1="T10_3"</formula>
    </cfRule>
  </conditionalFormatting>
  <conditionalFormatting sqref="N10:N16">
    <cfRule type="expression" dxfId="53" priority="55">
      <formula>N$1="T10_3"</formula>
    </cfRule>
  </conditionalFormatting>
  <conditionalFormatting sqref="N24:N25">
    <cfRule type="expression" dxfId="52" priority="53">
      <formula>N$1="T10_3"</formula>
    </cfRule>
  </conditionalFormatting>
  <conditionalFormatting sqref="N36:N38">
    <cfRule type="expression" dxfId="51" priority="52">
      <formula>N$1="T10_3"</formula>
    </cfRule>
  </conditionalFormatting>
  <conditionalFormatting sqref="N28:N34">
    <cfRule type="expression" dxfId="50" priority="50">
      <formula>N$1="T10_3"</formula>
    </cfRule>
  </conditionalFormatting>
  <conditionalFormatting sqref="N28:N34">
    <cfRule type="expression" dxfId="49" priority="51">
      <formula>N$1="T10_3"</formula>
    </cfRule>
  </conditionalFormatting>
  <conditionalFormatting sqref="O18:O20 O22:O23">
    <cfRule type="expression" dxfId="48" priority="49">
      <formula>O$1="T10_3"</formula>
    </cfRule>
  </conditionalFormatting>
  <conditionalFormatting sqref="O10:O16">
    <cfRule type="expression" dxfId="47" priority="47">
      <formula>O$1="T10_3"</formula>
    </cfRule>
  </conditionalFormatting>
  <conditionalFormatting sqref="O10:O16">
    <cfRule type="expression" dxfId="46" priority="48">
      <formula>O$1="T10_3"</formula>
    </cfRule>
  </conditionalFormatting>
  <conditionalFormatting sqref="O24:O25">
    <cfRule type="expression" dxfId="45" priority="46">
      <formula>O$1="T10_3"</formula>
    </cfRule>
  </conditionalFormatting>
  <conditionalFormatting sqref="O36:O38">
    <cfRule type="expression" dxfId="44" priority="45">
      <formula>O$1="T10_3"</formula>
    </cfRule>
  </conditionalFormatting>
  <conditionalFormatting sqref="O28:O34">
    <cfRule type="expression" dxfId="43" priority="43">
      <formula>O$1="T10_3"</formula>
    </cfRule>
  </conditionalFormatting>
  <conditionalFormatting sqref="O28:O34">
    <cfRule type="expression" dxfId="42" priority="44">
      <formula>O$1="T10_3"</formula>
    </cfRule>
  </conditionalFormatting>
  <conditionalFormatting sqref="N18:N20 N22:N23">
    <cfRule type="expression" dxfId="41" priority="42">
      <formula>N$1="T10_3"</formula>
    </cfRule>
  </conditionalFormatting>
  <conditionalFormatting sqref="N10:N16">
    <cfRule type="expression" dxfId="40" priority="40">
      <formula>N$1="T10_3"</formula>
    </cfRule>
  </conditionalFormatting>
  <conditionalFormatting sqref="N10:N16">
    <cfRule type="expression" dxfId="39" priority="41">
      <formula>N$1="T10_3"</formula>
    </cfRule>
  </conditionalFormatting>
  <conditionalFormatting sqref="N24:N25">
    <cfRule type="expression" dxfId="38" priority="39">
      <formula>N$1="T10_3"</formula>
    </cfRule>
  </conditionalFormatting>
  <conditionalFormatting sqref="N36:N38">
    <cfRule type="expression" dxfId="37" priority="38">
      <formula>N$1="T10_3"</formula>
    </cfRule>
  </conditionalFormatting>
  <conditionalFormatting sqref="N28:N34">
    <cfRule type="expression" dxfId="36" priority="36">
      <formula>N$1="T10_3"</formula>
    </cfRule>
  </conditionalFormatting>
  <conditionalFormatting sqref="N28:N34">
    <cfRule type="expression" dxfId="35" priority="37">
      <formula>N$1="T10_3"</formula>
    </cfRule>
  </conditionalFormatting>
  <conditionalFormatting sqref="O18:O20 O22:O23">
    <cfRule type="expression" dxfId="34" priority="35">
      <formula>O$1="T10_3"</formula>
    </cfRule>
  </conditionalFormatting>
  <conditionalFormatting sqref="O10:O16">
    <cfRule type="expression" dxfId="33" priority="33">
      <formula>O$1="T10_3"</formula>
    </cfRule>
  </conditionalFormatting>
  <conditionalFormatting sqref="O10:O16">
    <cfRule type="expression" dxfId="32" priority="34">
      <formula>O$1="T10_3"</formula>
    </cfRule>
  </conditionalFormatting>
  <conditionalFormatting sqref="O24:O25">
    <cfRule type="expression" dxfId="31" priority="32">
      <formula>O$1="T10_3"</formula>
    </cfRule>
  </conditionalFormatting>
  <conditionalFormatting sqref="O36:O38">
    <cfRule type="expression" dxfId="30" priority="31">
      <formula>O$1="T10_3"</formula>
    </cfRule>
  </conditionalFormatting>
  <conditionalFormatting sqref="O28:O34">
    <cfRule type="expression" dxfId="29" priority="29">
      <formula>O$1="T10_3"</formula>
    </cfRule>
  </conditionalFormatting>
  <conditionalFormatting sqref="O28:O34">
    <cfRule type="expression" dxfId="28" priority="30">
      <formula>O$1="T10_3"</formula>
    </cfRule>
  </conditionalFormatting>
  <conditionalFormatting sqref="N18:N20 N22:N23">
    <cfRule type="expression" dxfId="27" priority="28">
      <formula>N$1="T10_3"</formula>
    </cfRule>
  </conditionalFormatting>
  <conditionalFormatting sqref="N10:N16">
    <cfRule type="expression" dxfId="26" priority="26">
      <formula>N$1="T10_3"</formula>
    </cfRule>
  </conditionalFormatting>
  <conditionalFormatting sqref="N10:N16">
    <cfRule type="expression" dxfId="25" priority="27">
      <formula>N$1="T10_3"</formula>
    </cfRule>
  </conditionalFormatting>
  <conditionalFormatting sqref="N24:N25">
    <cfRule type="expression" dxfId="24" priority="25">
      <formula>N$1="T10_3"</formula>
    </cfRule>
  </conditionalFormatting>
  <conditionalFormatting sqref="N36:N38">
    <cfRule type="expression" dxfId="23" priority="24">
      <formula>N$1="T10_3"</formula>
    </cfRule>
  </conditionalFormatting>
  <conditionalFormatting sqref="N28:N34">
    <cfRule type="expression" dxfId="22" priority="22">
      <formula>N$1="T10_3"</formula>
    </cfRule>
  </conditionalFormatting>
  <conditionalFormatting sqref="N28:N34">
    <cfRule type="expression" dxfId="21" priority="23">
      <formula>N$1="T10_3"</formula>
    </cfRule>
  </conditionalFormatting>
  <conditionalFormatting sqref="O18:O20 O22:O23">
    <cfRule type="expression" dxfId="20" priority="21">
      <formula>O$1="T10_3"</formula>
    </cfRule>
  </conditionalFormatting>
  <conditionalFormatting sqref="O10:O16">
    <cfRule type="expression" dxfId="19" priority="19">
      <formula>O$1="T10_3"</formula>
    </cfRule>
  </conditionalFormatting>
  <conditionalFormatting sqref="O10:O16">
    <cfRule type="expression" dxfId="18" priority="20">
      <formula>O$1="T10_3"</formula>
    </cfRule>
  </conditionalFormatting>
  <conditionalFormatting sqref="O24:O25">
    <cfRule type="expression" dxfId="17" priority="18">
      <formula>O$1="T10_3"</formula>
    </cfRule>
  </conditionalFormatting>
  <conditionalFormatting sqref="O36:O38">
    <cfRule type="expression" dxfId="16" priority="17">
      <formula>O$1="T10_3"</formula>
    </cfRule>
  </conditionalFormatting>
  <conditionalFormatting sqref="O28:O34">
    <cfRule type="expression" dxfId="15" priority="15">
      <formula>O$1="T10_3"</formula>
    </cfRule>
  </conditionalFormatting>
  <conditionalFormatting sqref="O28:O34">
    <cfRule type="expression" dxfId="14" priority="16">
      <formula>O$1="T10_3"</formula>
    </cfRule>
  </conditionalFormatting>
  <conditionalFormatting sqref="N18:N20 N22:N23">
    <cfRule type="expression" dxfId="13" priority="14">
      <formula>N$1="T10_3"</formula>
    </cfRule>
  </conditionalFormatting>
  <conditionalFormatting sqref="N10:N16">
    <cfRule type="expression" dxfId="12" priority="12">
      <formula>N$1="T10_3"</formula>
    </cfRule>
  </conditionalFormatting>
  <conditionalFormatting sqref="N10:N16">
    <cfRule type="expression" dxfId="11" priority="13">
      <formula>N$1="T10_3"</formula>
    </cfRule>
  </conditionalFormatting>
  <conditionalFormatting sqref="N24:N25">
    <cfRule type="expression" dxfId="10" priority="11">
      <formula>N$1="T10_3"</formula>
    </cfRule>
  </conditionalFormatting>
  <conditionalFormatting sqref="N36:N38">
    <cfRule type="expression" dxfId="9" priority="10">
      <formula>N$1="T10_3"</formula>
    </cfRule>
  </conditionalFormatting>
  <conditionalFormatting sqref="N28:N34">
    <cfRule type="expression" dxfId="8" priority="8">
      <formula>N$1="T10_3"</formula>
    </cfRule>
  </conditionalFormatting>
  <conditionalFormatting sqref="N28:N34">
    <cfRule type="expression" dxfId="7" priority="9">
      <formula>N$1="T10_3"</formula>
    </cfRule>
  </conditionalFormatting>
  <conditionalFormatting sqref="N18:N20 N22:N23">
    <cfRule type="expression" dxfId="6" priority="7">
      <formula>N$1="T10_3"</formula>
    </cfRule>
  </conditionalFormatting>
  <conditionalFormatting sqref="N10:N16">
    <cfRule type="expression" dxfId="5" priority="5">
      <formula>N$1="T10_3"</formula>
    </cfRule>
  </conditionalFormatting>
  <conditionalFormatting sqref="N10:N16">
    <cfRule type="expression" dxfId="4" priority="6">
      <formula>N$1="T10_3"</formula>
    </cfRule>
  </conditionalFormatting>
  <conditionalFormatting sqref="N24:N25">
    <cfRule type="expression" dxfId="3" priority="4">
      <formula>N$1="T10_3"</formula>
    </cfRule>
  </conditionalFormatting>
  <conditionalFormatting sqref="N36:N38">
    <cfRule type="expression" dxfId="2" priority="3">
      <formula>N$1="T10_3"</formula>
    </cfRule>
  </conditionalFormatting>
  <conditionalFormatting sqref="N28:N34">
    <cfRule type="expression" dxfId="1" priority="1">
      <formula>N$1="T10_3"</formula>
    </cfRule>
  </conditionalFormatting>
  <conditionalFormatting sqref="N28:N34">
    <cfRule type="expression" dxfId="0" priority="2">
      <formula>N$1="T10_3"</formula>
    </cfRule>
  </conditionalFormatting>
  <printOptions horizontalCentered="1"/>
  <pageMargins left="0.23622047244094491" right="0.23622047244094491" top="1.1811023622047245" bottom="0" header="0.31496062992125984" footer="0.19685039370078741"/>
  <pageSetup paperSize="9" scale="52" orientation="portrait" r:id="rId2"/>
  <headerFooter>
    <oddHeader>&amp;L&amp;"Calibri"&amp;12&amp;K000000 EBA Regular Use&amp;1#_x000D_&amp;C&amp;G&amp;R&amp;"-,Bold"&amp;12&amp;P</oddHeader>
  </headerFooter>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B351-8702-40CF-AAAD-8CAB645773DE}">
  <sheetPr codeName="Sheet18">
    <pageSetUpPr fitToPage="1"/>
  </sheetPr>
  <dimension ref="A1:R64"/>
  <sheetViews>
    <sheetView showGridLines="0" zoomScale="70" zoomScaleNormal="70" zoomScaleSheetLayoutView="50" workbookViewId="0">
      <pane ySplit="2" topLeftCell="A15" activePane="bottomLeft" state="frozen"/>
      <selection pane="bottomLeft" activeCell="E22" sqref="E22"/>
    </sheetView>
  </sheetViews>
  <sheetFormatPr defaultColWidth="0" defaultRowHeight="13.8" zeroHeight="1"/>
  <cols>
    <col min="1" max="1" width="0.77734375" style="16" customWidth="1"/>
    <col min="2" max="2" width="11.5546875" style="16" customWidth="1"/>
    <col min="3" max="3" width="14.77734375" style="17" customWidth="1"/>
    <col min="4" max="4" width="44.5546875" style="16" customWidth="1"/>
    <col min="5" max="5" width="54.21875" style="16" customWidth="1"/>
    <col min="6" max="17" width="13" style="16" customWidth="1"/>
    <col min="18" max="18" width="1.21875" style="16" customWidth="1"/>
    <col min="19" max="16384" width="9.21875" style="16" hidden="1"/>
  </cols>
  <sheetData>
    <row r="1" spans="1:17" ht="27.75" customHeight="1">
      <c r="A1" s="16" t="s">
        <v>6705</v>
      </c>
      <c r="B1" s="50" t="s">
        <v>664</v>
      </c>
      <c r="C1" s="50"/>
      <c r="D1" s="50"/>
      <c r="E1" s="50"/>
      <c r="F1" s="50"/>
      <c r="G1" s="50"/>
      <c r="H1" s="50"/>
      <c r="I1" s="50"/>
      <c r="J1" s="50"/>
      <c r="K1" s="50"/>
      <c r="L1" s="50"/>
      <c r="M1" s="50"/>
      <c r="N1" s="50"/>
      <c r="O1" s="50"/>
      <c r="P1" s="50"/>
      <c r="Q1" s="50"/>
    </row>
    <row r="2" spans="1:17" ht="24" customHeight="1">
      <c r="B2" s="444" t="s">
        <v>51</v>
      </c>
      <c r="C2" s="444" t="s">
        <v>594</v>
      </c>
      <c r="D2" s="444" t="s">
        <v>106</v>
      </c>
      <c r="E2" s="445" t="s">
        <v>595</v>
      </c>
      <c r="F2" s="615" t="s">
        <v>2428</v>
      </c>
      <c r="G2" s="615"/>
      <c r="H2" s="615"/>
      <c r="I2" s="615" t="s">
        <v>2429</v>
      </c>
      <c r="J2" s="615"/>
      <c r="K2" s="615"/>
      <c r="L2" s="615" t="s">
        <v>2430</v>
      </c>
      <c r="M2" s="615"/>
      <c r="N2" s="616"/>
      <c r="O2" s="615" t="s">
        <v>2431</v>
      </c>
      <c r="P2" s="615"/>
      <c r="Q2" s="616"/>
    </row>
    <row r="3" spans="1:17" hidden="1">
      <c r="B3" s="446"/>
      <c r="C3" s="446"/>
      <c r="D3" s="447"/>
      <c r="E3" s="448"/>
      <c r="F3" s="449" t="s">
        <v>598</v>
      </c>
      <c r="G3" s="449" t="s">
        <v>599</v>
      </c>
      <c r="H3" s="449" t="s">
        <v>600</v>
      </c>
      <c r="I3" s="449" t="s">
        <v>598</v>
      </c>
      <c r="J3" s="449" t="s">
        <v>599</v>
      </c>
      <c r="K3" s="449" t="s">
        <v>600</v>
      </c>
      <c r="L3" s="449" t="s">
        <v>598</v>
      </c>
      <c r="M3" s="449" t="s">
        <v>599</v>
      </c>
      <c r="N3" s="450" t="s">
        <v>600</v>
      </c>
      <c r="O3" s="449" t="s">
        <v>598</v>
      </c>
      <c r="P3" s="449" t="s">
        <v>599</v>
      </c>
      <c r="Q3" s="450" t="s">
        <v>600</v>
      </c>
    </row>
    <row r="4" spans="1:17" ht="31.35" customHeight="1">
      <c r="B4" s="451">
        <v>1</v>
      </c>
      <c r="C4" s="451" t="s">
        <v>65</v>
      </c>
      <c r="D4" s="452" t="s">
        <v>0</v>
      </c>
      <c r="E4" s="453" t="s">
        <v>655</v>
      </c>
      <c r="F4" s="454" t="s">
        <v>656</v>
      </c>
      <c r="G4" s="455" t="s">
        <v>6006</v>
      </c>
      <c r="H4" s="456" t="s">
        <v>5533</v>
      </c>
      <c r="I4" s="454" t="s">
        <v>597</v>
      </c>
      <c r="J4" s="457" t="s">
        <v>5533</v>
      </c>
      <c r="K4" s="456" t="s">
        <v>5533</v>
      </c>
      <c r="L4" s="458"/>
      <c r="M4" s="458"/>
      <c r="N4" s="454"/>
      <c r="O4" s="458"/>
      <c r="P4" s="458"/>
      <c r="Q4" s="454"/>
    </row>
    <row r="5" spans="1:17" ht="31.35" customHeight="1">
      <c r="B5" s="459">
        <v>2</v>
      </c>
      <c r="C5" s="459" t="s">
        <v>66</v>
      </c>
      <c r="D5" s="460" t="s">
        <v>1</v>
      </c>
      <c r="E5" s="440" t="s">
        <v>657</v>
      </c>
      <c r="F5" s="443" t="s">
        <v>656</v>
      </c>
      <c r="G5" s="461" t="s">
        <v>5533</v>
      </c>
      <c r="H5" s="462" t="s">
        <v>5533</v>
      </c>
      <c r="I5" s="443" t="s">
        <v>597</v>
      </c>
      <c r="J5" s="461" t="s">
        <v>5533</v>
      </c>
      <c r="K5" s="462" t="s">
        <v>5533</v>
      </c>
      <c r="L5" s="442"/>
      <c r="M5" s="442"/>
      <c r="N5" s="443"/>
      <c r="O5" s="442"/>
      <c r="P5" s="442"/>
      <c r="Q5" s="443"/>
    </row>
    <row r="6" spans="1:17" ht="31.35" customHeight="1">
      <c r="B6" s="459">
        <v>3</v>
      </c>
      <c r="C6" s="459" t="s">
        <v>64</v>
      </c>
      <c r="D6" s="460" t="s">
        <v>1446</v>
      </c>
      <c r="E6" s="440" t="s">
        <v>666</v>
      </c>
      <c r="F6" s="443" t="s">
        <v>656</v>
      </c>
      <c r="G6" s="463" t="s">
        <v>5534</v>
      </c>
      <c r="H6" s="462" t="s">
        <v>5533</v>
      </c>
      <c r="I6" s="443" t="s">
        <v>597</v>
      </c>
      <c r="J6" s="464" t="s">
        <v>5533</v>
      </c>
      <c r="K6" s="462" t="s">
        <v>5533</v>
      </c>
      <c r="L6" s="442"/>
      <c r="M6" s="442"/>
      <c r="N6" s="443"/>
      <c r="O6" s="442"/>
      <c r="P6" s="442"/>
      <c r="Q6" s="443"/>
    </row>
    <row r="7" spans="1:17" ht="47.25" customHeight="1">
      <c r="B7" s="459">
        <v>4</v>
      </c>
      <c r="C7" s="459" t="s">
        <v>625</v>
      </c>
      <c r="D7" s="460" t="s">
        <v>2464</v>
      </c>
      <c r="E7" s="440" t="s">
        <v>5499</v>
      </c>
      <c r="F7" s="617" t="s">
        <v>6007</v>
      </c>
      <c r="G7" s="618"/>
      <c r="H7" s="617"/>
      <c r="I7" s="617"/>
      <c r="J7" s="618"/>
      <c r="K7" s="617"/>
      <c r="L7" s="617"/>
      <c r="M7" s="617"/>
      <c r="N7" s="617"/>
      <c r="O7" s="617"/>
      <c r="P7" s="618"/>
      <c r="Q7" s="619"/>
    </row>
    <row r="8" spans="1:17" ht="47.25" customHeight="1">
      <c r="B8" s="459">
        <v>5</v>
      </c>
      <c r="C8" s="459" t="s">
        <v>1092</v>
      </c>
      <c r="D8" s="460" t="s">
        <v>2426</v>
      </c>
      <c r="E8" s="440" t="s">
        <v>1097</v>
      </c>
      <c r="F8" s="443" t="s">
        <v>1096</v>
      </c>
      <c r="G8" s="461" t="s">
        <v>6008</v>
      </c>
      <c r="H8" s="462" t="s">
        <v>5533</v>
      </c>
      <c r="I8" s="443" t="s">
        <v>1096</v>
      </c>
      <c r="J8" s="461" t="s">
        <v>6009</v>
      </c>
      <c r="K8" s="462" t="s">
        <v>5533</v>
      </c>
      <c r="L8" s="443"/>
      <c r="M8" s="461"/>
      <c r="N8" s="465"/>
      <c r="O8" s="443"/>
      <c r="P8" s="461"/>
      <c r="Q8" s="465"/>
    </row>
    <row r="9" spans="1:17" ht="47.25" customHeight="1">
      <c r="B9" s="459">
        <v>6</v>
      </c>
      <c r="C9" s="459" t="s">
        <v>1090</v>
      </c>
      <c r="D9" s="460" t="s">
        <v>1089</v>
      </c>
      <c r="E9" s="440" t="s">
        <v>1095</v>
      </c>
      <c r="F9" s="443" t="s">
        <v>1096</v>
      </c>
      <c r="G9" s="461" t="s">
        <v>6010</v>
      </c>
      <c r="H9" s="462" t="s">
        <v>5533</v>
      </c>
      <c r="I9" s="443" t="s">
        <v>1096</v>
      </c>
      <c r="J9" s="466" t="s">
        <v>6011</v>
      </c>
      <c r="K9" s="462" t="s">
        <v>5533</v>
      </c>
      <c r="L9" s="443"/>
      <c r="M9" s="461"/>
      <c r="N9" s="465"/>
      <c r="O9" s="443"/>
      <c r="P9" s="461"/>
      <c r="Q9" s="465"/>
    </row>
    <row r="10" spans="1:17" ht="47.25" customHeight="1">
      <c r="B10" s="459">
        <v>7</v>
      </c>
      <c r="C10" s="459" t="s">
        <v>126</v>
      </c>
      <c r="D10" s="460" t="s">
        <v>1435</v>
      </c>
      <c r="E10" s="440" t="s">
        <v>667</v>
      </c>
      <c r="F10" s="467" t="s">
        <v>601</v>
      </c>
      <c r="G10" s="468" t="s">
        <v>6012</v>
      </c>
      <c r="H10" s="469" t="s">
        <v>5537</v>
      </c>
      <c r="I10" s="467" t="s">
        <v>601</v>
      </c>
      <c r="J10" s="466" t="s">
        <v>6012</v>
      </c>
      <c r="K10" s="469" t="s">
        <v>596</v>
      </c>
      <c r="L10" s="443"/>
      <c r="M10" s="457"/>
      <c r="N10" s="465"/>
      <c r="O10" s="443"/>
      <c r="P10" s="457"/>
      <c r="Q10" s="465"/>
    </row>
    <row r="11" spans="1:17" ht="70.5" customHeight="1">
      <c r="B11" s="459">
        <v>8</v>
      </c>
      <c r="C11" s="459" t="s">
        <v>632</v>
      </c>
      <c r="D11" s="460" t="s">
        <v>624</v>
      </c>
      <c r="E11" s="440" t="s">
        <v>1436</v>
      </c>
      <c r="F11" s="443" t="s">
        <v>601</v>
      </c>
      <c r="G11" s="468" t="s">
        <v>6012</v>
      </c>
      <c r="H11" s="462" t="s">
        <v>5539</v>
      </c>
      <c r="I11" s="443" t="s">
        <v>601</v>
      </c>
      <c r="J11" s="466" t="s">
        <v>6012</v>
      </c>
      <c r="K11" s="462" t="s">
        <v>5537</v>
      </c>
      <c r="L11" s="443"/>
      <c r="M11" s="461"/>
      <c r="N11" s="465"/>
      <c r="O11" s="443"/>
      <c r="P11" s="461"/>
      <c r="Q11" s="465"/>
    </row>
    <row r="12" spans="1:17" ht="47.25" customHeight="1">
      <c r="B12" s="459">
        <v>9</v>
      </c>
      <c r="C12" s="459" t="s">
        <v>633</v>
      </c>
      <c r="D12" s="460" t="s">
        <v>1385</v>
      </c>
      <c r="E12" s="440" t="s">
        <v>1437</v>
      </c>
      <c r="F12" s="467" t="s">
        <v>658</v>
      </c>
      <c r="G12" s="468" t="s">
        <v>6012</v>
      </c>
      <c r="H12" s="470" t="s">
        <v>5533</v>
      </c>
      <c r="I12" s="467" t="s">
        <v>601</v>
      </c>
      <c r="J12" s="466" t="s">
        <v>6012</v>
      </c>
      <c r="K12" s="469" t="s">
        <v>5533</v>
      </c>
      <c r="L12" s="443"/>
      <c r="M12" s="461"/>
      <c r="N12" s="465"/>
      <c r="O12" s="443"/>
      <c r="P12" s="461"/>
      <c r="Q12" s="465"/>
    </row>
    <row r="13" spans="1:17" ht="70.5" customHeight="1">
      <c r="B13" s="459">
        <v>10</v>
      </c>
      <c r="C13" s="459" t="s">
        <v>592</v>
      </c>
      <c r="D13" s="460" t="s">
        <v>1438</v>
      </c>
      <c r="E13" s="440" t="s">
        <v>1439</v>
      </c>
      <c r="F13" s="443" t="s">
        <v>601</v>
      </c>
      <c r="G13" s="461" t="s">
        <v>6013</v>
      </c>
      <c r="H13" s="462" t="s">
        <v>5537</v>
      </c>
      <c r="I13" s="443" t="s">
        <v>601</v>
      </c>
      <c r="J13" s="466" t="s">
        <v>6013</v>
      </c>
      <c r="K13" s="462" t="s">
        <v>5533</v>
      </c>
      <c r="L13" s="443"/>
      <c r="M13" s="461"/>
      <c r="N13" s="465"/>
      <c r="O13" s="443"/>
      <c r="P13" s="461"/>
      <c r="Q13" s="465"/>
    </row>
    <row r="14" spans="1:17" ht="47.25" customHeight="1">
      <c r="B14" s="459">
        <v>11</v>
      </c>
      <c r="C14" s="459" t="s">
        <v>68</v>
      </c>
      <c r="D14" s="460" t="s">
        <v>6706</v>
      </c>
      <c r="E14" s="440" t="s">
        <v>603</v>
      </c>
      <c r="F14" s="443" t="s">
        <v>604</v>
      </c>
      <c r="G14" s="461" t="s">
        <v>6014</v>
      </c>
      <c r="H14" s="462" t="s">
        <v>5533</v>
      </c>
      <c r="I14" s="443" t="s">
        <v>605</v>
      </c>
      <c r="J14" s="461" t="s">
        <v>6009</v>
      </c>
      <c r="K14" s="462" t="s">
        <v>5533</v>
      </c>
      <c r="L14" s="443"/>
      <c r="M14" s="461"/>
      <c r="N14" s="465"/>
      <c r="O14" s="443"/>
      <c r="P14" s="461"/>
      <c r="Q14" s="465"/>
    </row>
    <row r="15" spans="1:17" ht="47.25" customHeight="1">
      <c r="B15" s="459">
        <v>12</v>
      </c>
      <c r="C15" s="459" t="s">
        <v>70</v>
      </c>
      <c r="D15" s="460" t="s">
        <v>6707</v>
      </c>
      <c r="E15" s="440" t="s">
        <v>659</v>
      </c>
      <c r="F15" s="443" t="s">
        <v>604</v>
      </c>
      <c r="G15" s="461" t="s">
        <v>6014</v>
      </c>
      <c r="H15" s="462" t="s">
        <v>5533</v>
      </c>
      <c r="I15" s="443" t="s">
        <v>602</v>
      </c>
      <c r="J15" s="461" t="s">
        <v>6015</v>
      </c>
      <c r="K15" s="462" t="s">
        <v>5533</v>
      </c>
      <c r="L15" s="443"/>
      <c r="M15" s="461"/>
      <c r="N15" s="465"/>
      <c r="O15" s="443"/>
      <c r="P15" s="461"/>
      <c r="Q15" s="465"/>
    </row>
    <row r="16" spans="1:17" ht="47.25" customHeight="1">
      <c r="B16" s="459">
        <v>13</v>
      </c>
      <c r="C16" s="459" t="s">
        <v>69</v>
      </c>
      <c r="D16" s="460" t="s">
        <v>101</v>
      </c>
      <c r="E16" s="440" t="s">
        <v>660</v>
      </c>
      <c r="F16" s="443" t="s">
        <v>604</v>
      </c>
      <c r="G16" s="461" t="s">
        <v>6016</v>
      </c>
      <c r="H16" s="462" t="s">
        <v>5533</v>
      </c>
      <c r="I16" s="443" t="s">
        <v>604</v>
      </c>
      <c r="J16" s="461" t="s">
        <v>6017</v>
      </c>
      <c r="K16" s="462" t="s">
        <v>5533</v>
      </c>
      <c r="L16" s="443"/>
      <c r="M16" s="461"/>
      <c r="N16" s="465"/>
      <c r="O16" s="443"/>
      <c r="P16" s="461"/>
      <c r="Q16" s="465"/>
    </row>
    <row r="17" spans="2:17" ht="47.25" customHeight="1">
      <c r="B17" s="459">
        <v>14</v>
      </c>
      <c r="C17" s="459" t="s">
        <v>71</v>
      </c>
      <c r="D17" s="460" t="s">
        <v>1381</v>
      </c>
      <c r="E17" s="440" t="s">
        <v>1440</v>
      </c>
      <c r="F17" s="443" t="s">
        <v>604</v>
      </c>
      <c r="G17" s="461" t="s">
        <v>5533</v>
      </c>
      <c r="H17" s="462" t="s">
        <v>5533</v>
      </c>
      <c r="I17" s="443" t="s">
        <v>604</v>
      </c>
      <c r="J17" s="461" t="s">
        <v>6018</v>
      </c>
      <c r="K17" s="462" t="s">
        <v>5533</v>
      </c>
      <c r="L17" s="443" t="s">
        <v>604</v>
      </c>
      <c r="M17" s="461" t="s">
        <v>6017</v>
      </c>
      <c r="N17" s="462" t="s">
        <v>5533</v>
      </c>
      <c r="O17" s="443"/>
      <c r="P17" s="461"/>
      <c r="Q17" s="465"/>
    </row>
    <row r="18" spans="2:17" ht="70.5" customHeight="1">
      <c r="B18" s="459">
        <v>15</v>
      </c>
      <c r="C18" s="459" t="s">
        <v>125</v>
      </c>
      <c r="D18" s="460" t="s">
        <v>5270</v>
      </c>
      <c r="E18" s="440" t="s">
        <v>1441</v>
      </c>
      <c r="F18" s="443" t="s">
        <v>604</v>
      </c>
      <c r="G18" s="461" t="s">
        <v>6019</v>
      </c>
      <c r="H18" s="462" t="s">
        <v>5533</v>
      </c>
      <c r="I18" s="443" t="s">
        <v>604</v>
      </c>
      <c r="J18" s="461" t="s">
        <v>6020</v>
      </c>
      <c r="K18" s="462" t="s">
        <v>5533</v>
      </c>
      <c r="L18" s="443" t="s">
        <v>604</v>
      </c>
      <c r="M18" s="461" t="s">
        <v>6017</v>
      </c>
      <c r="N18" s="465" t="s">
        <v>5533</v>
      </c>
      <c r="O18" s="443"/>
      <c r="P18" s="461"/>
      <c r="Q18" s="465"/>
    </row>
    <row r="19" spans="2:17" ht="47.25" customHeight="1">
      <c r="B19" s="459">
        <v>16</v>
      </c>
      <c r="C19" s="459" t="s">
        <v>124</v>
      </c>
      <c r="D19" s="460" t="s">
        <v>2462</v>
      </c>
      <c r="E19" s="440" t="s">
        <v>1442</v>
      </c>
      <c r="F19" s="443" t="s">
        <v>604</v>
      </c>
      <c r="G19" s="461" t="s">
        <v>6021</v>
      </c>
      <c r="H19" s="462" t="s">
        <v>5533</v>
      </c>
      <c r="I19" s="443" t="s">
        <v>604</v>
      </c>
      <c r="J19" s="461" t="s">
        <v>6017</v>
      </c>
      <c r="K19" s="462" t="s">
        <v>5533</v>
      </c>
      <c r="L19" s="443"/>
      <c r="M19" s="461"/>
      <c r="N19" s="465"/>
      <c r="O19" s="443"/>
      <c r="P19" s="461"/>
      <c r="Q19" s="465"/>
    </row>
    <row r="20" spans="2:17" ht="151.80000000000001" hidden="1">
      <c r="B20" s="459">
        <v>17</v>
      </c>
      <c r="C20" s="459" t="s">
        <v>72</v>
      </c>
      <c r="D20" s="460" t="s">
        <v>6708</v>
      </c>
      <c r="E20" s="440" t="s">
        <v>1470</v>
      </c>
      <c r="F20" s="443" t="s">
        <v>604</v>
      </c>
      <c r="G20" s="463" t="s">
        <v>5533</v>
      </c>
      <c r="H20" s="462" t="s">
        <v>5533</v>
      </c>
      <c r="I20" s="443" t="s">
        <v>604</v>
      </c>
      <c r="J20" s="463" t="s">
        <v>6018</v>
      </c>
      <c r="K20" s="462" t="s">
        <v>5533</v>
      </c>
      <c r="L20" s="443" t="s">
        <v>602</v>
      </c>
      <c r="M20" s="461" t="s">
        <v>6022</v>
      </c>
      <c r="N20" s="465" t="s">
        <v>5533</v>
      </c>
      <c r="O20" s="443"/>
      <c r="P20" s="461"/>
      <c r="Q20" s="465"/>
    </row>
    <row r="21" spans="2:17" ht="91.35" customHeight="1">
      <c r="B21" s="471">
        <v>18</v>
      </c>
      <c r="C21" s="471" t="s">
        <v>1474</v>
      </c>
      <c r="D21" s="472" t="s">
        <v>5500</v>
      </c>
      <c r="E21" s="440" t="s">
        <v>6709</v>
      </c>
      <c r="F21" s="462" t="s">
        <v>1475</v>
      </c>
      <c r="G21" s="462" t="s">
        <v>6023</v>
      </c>
      <c r="H21" s="462" t="s">
        <v>6024</v>
      </c>
      <c r="I21" s="462" t="s">
        <v>1476</v>
      </c>
      <c r="J21" s="462" t="s">
        <v>6025</v>
      </c>
      <c r="K21" s="462" t="s">
        <v>6026</v>
      </c>
      <c r="L21" s="443" t="s">
        <v>1477</v>
      </c>
      <c r="M21" s="461" t="s">
        <v>5552</v>
      </c>
      <c r="N21" s="465" t="s">
        <v>6026</v>
      </c>
      <c r="O21" s="443"/>
      <c r="P21" s="461"/>
      <c r="Q21" s="465"/>
    </row>
    <row r="22" spans="2:17" ht="70.5" customHeight="1">
      <c r="B22" s="459">
        <v>19</v>
      </c>
      <c r="C22" s="459" t="s">
        <v>610</v>
      </c>
      <c r="D22" s="460" t="s">
        <v>1383</v>
      </c>
      <c r="E22" s="440" t="s">
        <v>1443</v>
      </c>
      <c r="F22" s="443" t="s">
        <v>1444</v>
      </c>
      <c r="G22" s="461" t="s">
        <v>5553</v>
      </c>
      <c r="H22" s="462" t="s">
        <v>6027</v>
      </c>
      <c r="I22" s="443" t="s">
        <v>1445</v>
      </c>
      <c r="J22" s="461" t="s">
        <v>6028</v>
      </c>
      <c r="K22" s="462" t="s">
        <v>5533</v>
      </c>
      <c r="L22" s="443" t="s">
        <v>606</v>
      </c>
      <c r="M22" s="461" t="s">
        <v>6029</v>
      </c>
      <c r="N22" s="465" t="s">
        <v>6030</v>
      </c>
      <c r="O22" s="443"/>
      <c r="P22" s="461"/>
      <c r="Q22" s="465"/>
    </row>
    <row r="23" spans="2:17" ht="47.25" customHeight="1">
      <c r="B23" s="459">
        <v>20</v>
      </c>
      <c r="C23" s="459" t="s">
        <v>634</v>
      </c>
      <c r="D23" s="460" t="s">
        <v>73</v>
      </c>
      <c r="E23" s="440" t="s">
        <v>6754</v>
      </c>
      <c r="F23" s="462" t="s">
        <v>661</v>
      </c>
      <c r="G23" s="462">
        <v>10</v>
      </c>
      <c r="H23" s="462">
        <v>10</v>
      </c>
      <c r="I23" s="462" t="s">
        <v>1098</v>
      </c>
      <c r="J23" s="462">
        <v>130</v>
      </c>
      <c r="K23" s="462">
        <v>10</v>
      </c>
      <c r="L23" s="443" t="s">
        <v>661</v>
      </c>
      <c r="M23" s="461">
        <v>10</v>
      </c>
      <c r="N23" s="465" t="s">
        <v>6755</v>
      </c>
      <c r="O23" s="443" t="s">
        <v>1098</v>
      </c>
      <c r="P23" s="461">
        <v>130</v>
      </c>
      <c r="Q23" s="465" t="s">
        <v>6756</v>
      </c>
    </row>
    <row r="24" spans="2:17" ht="31.35" customHeight="1">
      <c r="B24" s="473">
        <v>21</v>
      </c>
      <c r="C24" s="473" t="s">
        <v>1094</v>
      </c>
      <c r="D24" s="474" t="s">
        <v>1093</v>
      </c>
      <c r="E24" s="475" t="s">
        <v>1099</v>
      </c>
      <c r="F24" s="476" t="s">
        <v>1100</v>
      </c>
      <c r="G24" s="477" t="s">
        <v>5533</v>
      </c>
      <c r="H24" s="478" t="s">
        <v>5533</v>
      </c>
      <c r="I24" s="476" t="s">
        <v>1100</v>
      </c>
      <c r="J24" s="477" t="s">
        <v>5534</v>
      </c>
      <c r="K24" s="478" t="s">
        <v>5533</v>
      </c>
      <c r="L24" s="476"/>
      <c r="M24" s="479"/>
      <c r="N24" s="480"/>
      <c r="O24" s="476"/>
      <c r="P24" s="479"/>
      <c r="Q24" s="480"/>
    </row>
    <row r="25" spans="2:17" ht="31.35" customHeight="1">
      <c r="B25" s="473">
        <v>22</v>
      </c>
      <c r="C25" s="473" t="s">
        <v>6149</v>
      </c>
      <c r="D25" s="474" t="s">
        <v>6147</v>
      </c>
      <c r="E25" s="475" t="s">
        <v>6221</v>
      </c>
      <c r="F25" s="476" t="s">
        <v>6209</v>
      </c>
      <c r="G25" s="477" t="s">
        <v>5550</v>
      </c>
      <c r="H25" s="478" t="s">
        <v>5551</v>
      </c>
      <c r="I25" s="476" t="s">
        <v>6209</v>
      </c>
      <c r="J25" s="477" t="s">
        <v>5533</v>
      </c>
      <c r="K25" s="478" t="s">
        <v>5534</v>
      </c>
      <c r="L25" s="476"/>
      <c r="M25" s="479"/>
      <c r="N25" s="480"/>
      <c r="O25" s="476"/>
      <c r="P25" s="479"/>
      <c r="Q25" s="480"/>
    </row>
    <row r="26" spans="2:17" ht="10.35" customHeight="1"/>
    <row r="27" spans="2:17" ht="30" customHeight="1">
      <c r="B27" s="614" t="s">
        <v>2432</v>
      </c>
      <c r="C27" s="614"/>
      <c r="D27" s="614"/>
      <c r="E27" s="614"/>
      <c r="F27" s="614"/>
      <c r="G27" s="614"/>
      <c r="H27" s="614"/>
      <c r="I27" s="614"/>
      <c r="J27" s="614"/>
      <c r="K27" s="614"/>
      <c r="L27" s="614"/>
      <c r="M27" s="614"/>
      <c r="N27" s="614"/>
      <c r="O27" s="614"/>
      <c r="P27" s="614"/>
      <c r="Q27" s="614"/>
    </row>
    <row r="28" spans="2:17" ht="15" customHeight="1">
      <c r="B28" s="614" t="s">
        <v>2433</v>
      </c>
      <c r="C28" s="614"/>
      <c r="D28" s="614"/>
      <c r="E28" s="614"/>
      <c r="F28" s="614"/>
      <c r="G28" s="614"/>
      <c r="H28" s="614"/>
      <c r="I28" s="614"/>
      <c r="J28" s="614"/>
      <c r="K28" s="614"/>
      <c r="L28" s="614"/>
      <c r="M28" s="614"/>
      <c r="N28" s="614"/>
      <c r="O28" s="614"/>
      <c r="P28" s="614"/>
      <c r="Q28" s="614"/>
    </row>
    <row r="29" spans="2:17" ht="15" customHeight="1">
      <c r="B29" s="614" t="s">
        <v>2434</v>
      </c>
      <c r="C29" s="614"/>
      <c r="D29" s="614"/>
      <c r="E29" s="614"/>
      <c r="F29" s="614"/>
      <c r="G29" s="614"/>
      <c r="H29" s="614"/>
      <c r="I29" s="614"/>
      <c r="J29" s="614"/>
      <c r="K29" s="614"/>
      <c r="L29" s="614"/>
      <c r="M29" s="614"/>
      <c r="N29" s="614"/>
      <c r="O29" s="614"/>
      <c r="P29" s="614"/>
      <c r="Q29" s="614"/>
    </row>
    <row r="30" spans="2:17" s="481" customFormat="1" ht="15" customHeight="1">
      <c r="B30" s="614" t="s">
        <v>2427</v>
      </c>
      <c r="C30" s="614"/>
      <c r="D30" s="614"/>
      <c r="E30" s="614"/>
      <c r="F30" s="614"/>
      <c r="G30" s="614"/>
      <c r="H30" s="614"/>
      <c r="I30" s="614"/>
      <c r="J30" s="614"/>
      <c r="K30" s="614"/>
      <c r="L30" s="614"/>
      <c r="M30" s="614"/>
      <c r="N30" s="614"/>
      <c r="O30" s="614"/>
      <c r="P30" s="614"/>
      <c r="Q30" s="614"/>
    </row>
    <row r="31" spans="2:17" hidden="1">
      <c r="B31" s="51" t="s">
        <v>6710</v>
      </c>
    </row>
    <row r="39" ht="12.75" hidden="1" customHeight="1"/>
    <row r="43" ht="25.5" hidden="1" customHeight="1"/>
    <row r="62" spans="3:4" ht="27.6" customHeight="1"/>
    <row r="63" spans="3:4" ht="11.25" customHeight="1"/>
    <row r="64" spans="3:4" hidden="1">
      <c r="C64" s="16"/>
      <c r="D64" s="17"/>
    </row>
  </sheetData>
  <sheetProtection algorithmName="SHA-512" hashValue="iNtt9lwGx6B8O9+wE149a/m1xqdGoAMKJQO0NCnz8c9gbf2PJbUuOS6hMPbWc0NrBooM5wzQHbTrXfYiZnIRLQ==" saltValue="kcuAnBFZXMmUGFYKgi4SDQ==" spinCount="100000" sheet="1" objects="1" scenarios="1"/>
  <mergeCells count="9">
    <mergeCell ref="B28:Q28"/>
    <mergeCell ref="B29:Q29"/>
    <mergeCell ref="B30:Q30"/>
    <mergeCell ref="F2:H2"/>
    <mergeCell ref="I2:K2"/>
    <mergeCell ref="L2:N2"/>
    <mergeCell ref="O2:Q2"/>
    <mergeCell ref="F7:Q7"/>
    <mergeCell ref="B27:Q27"/>
  </mergeCells>
  <pageMargins left="0.70866141732283472" right="0.70866141732283472" top="0.74803149606299213" bottom="0.74803149606299213" header="0.31496062992125984" footer="0.31496062992125984"/>
  <pageSetup paperSize="9" scale="39" orientation="landscape" r:id="rId1"/>
  <headerFooter>
    <oddHeader>&amp;L&amp;"Calibri"&amp;12&amp;K000000 EBA Regular Use&amp;1#_x000D_&amp;R&amp;P</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pageSetUpPr fitToPage="1"/>
  </sheetPr>
  <dimension ref="A1:R194"/>
  <sheetViews>
    <sheetView showGridLines="0" topLeftCell="A170" zoomScale="70" zoomScaleNormal="70" workbookViewId="0">
      <selection activeCell="B172" sqref="B172"/>
    </sheetView>
  </sheetViews>
  <sheetFormatPr defaultColWidth="0" defaultRowHeight="15" customHeight="1" zeroHeight="1"/>
  <cols>
    <col min="1" max="1" width="1.44140625" customWidth="1"/>
    <col min="2" max="2" width="58.77734375" customWidth="1"/>
    <col min="3" max="3" width="13.44140625" style="223" customWidth="1"/>
    <col min="4" max="4" width="6.44140625" style="223" customWidth="1"/>
    <col min="5" max="5" width="13.44140625" style="223" customWidth="1"/>
    <col min="6" max="6" width="87.5546875" customWidth="1"/>
    <col min="7" max="12" width="15.44140625" style="223" customWidth="1"/>
    <col min="13" max="13" width="1.21875" customWidth="1"/>
    <col min="14" max="16384" width="9.21875" hidden="1"/>
  </cols>
  <sheetData>
    <row r="1" spans="2:18" ht="23.4">
      <c r="B1" s="430" t="s">
        <v>665</v>
      </c>
      <c r="C1" s="429"/>
      <c r="D1" s="429"/>
      <c r="E1" s="429"/>
      <c r="F1" s="430"/>
      <c r="G1" s="429"/>
      <c r="H1" s="429"/>
      <c r="I1" s="429"/>
      <c r="J1" s="429"/>
      <c r="K1" s="429"/>
      <c r="L1" s="429"/>
    </row>
    <row r="2" spans="2:18" ht="42.6" customHeight="1">
      <c r="B2" s="623" t="s">
        <v>614</v>
      </c>
      <c r="C2" s="623" t="s">
        <v>594</v>
      </c>
      <c r="D2" s="623" t="s">
        <v>6005</v>
      </c>
      <c r="E2" s="623" t="s">
        <v>5501</v>
      </c>
      <c r="F2" s="625" t="s">
        <v>595</v>
      </c>
      <c r="G2" s="615" t="s">
        <v>2428</v>
      </c>
      <c r="H2" s="615"/>
      <c r="I2" s="615"/>
      <c r="J2" s="615" t="s">
        <v>2429</v>
      </c>
      <c r="K2" s="615"/>
      <c r="L2" s="615"/>
      <c r="P2" s="615" t="s">
        <v>2431</v>
      </c>
      <c r="Q2" s="615"/>
      <c r="R2" s="616"/>
    </row>
    <row r="3" spans="2:18" ht="14.4">
      <c r="B3" s="624"/>
      <c r="C3" s="624"/>
      <c r="D3" s="624"/>
      <c r="E3" s="624"/>
      <c r="F3" s="626"/>
      <c r="G3" s="438" t="s">
        <v>598</v>
      </c>
      <c r="H3" s="436" t="s">
        <v>599</v>
      </c>
      <c r="I3" s="431" t="s">
        <v>600</v>
      </c>
      <c r="J3" s="438" t="s">
        <v>598</v>
      </c>
      <c r="K3" s="436" t="s">
        <v>599</v>
      </c>
      <c r="L3" s="431" t="s">
        <v>600</v>
      </c>
    </row>
    <row r="4" spans="2:18" ht="41.55" customHeight="1">
      <c r="B4" s="425" t="s">
        <v>6092</v>
      </c>
      <c r="C4" s="346" t="s">
        <v>620</v>
      </c>
      <c r="D4" s="435" t="s">
        <v>6116</v>
      </c>
      <c r="E4" s="346" t="s">
        <v>5269</v>
      </c>
      <c r="F4" s="425" t="s">
        <v>6093</v>
      </c>
      <c r="G4" s="340" t="s">
        <v>6094</v>
      </c>
      <c r="H4" s="341" t="s">
        <v>6095</v>
      </c>
      <c r="I4" s="342" t="s">
        <v>5533</v>
      </c>
      <c r="J4" s="340"/>
      <c r="K4" s="343"/>
      <c r="L4" s="344"/>
    </row>
    <row r="5" spans="2:18" ht="41.55" customHeight="1">
      <c r="B5" s="425" t="s">
        <v>6080</v>
      </c>
      <c r="C5" s="346" t="s">
        <v>620</v>
      </c>
      <c r="D5" s="435" t="s">
        <v>6117</v>
      </c>
      <c r="E5" s="346"/>
      <c r="F5" s="425" t="s">
        <v>6080</v>
      </c>
      <c r="G5" s="340" t="s">
        <v>6094</v>
      </c>
      <c r="H5" s="341" t="s">
        <v>6096</v>
      </c>
      <c r="I5" s="342" t="s">
        <v>5533</v>
      </c>
      <c r="J5" s="340"/>
      <c r="K5" s="343"/>
      <c r="L5" s="344"/>
    </row>
    <row r="6" spans="2:18" ht="41.55" customHeight="1">
      <c r="B6" s="425" t="s">
        <v>114</v>
      </c>
      <c r="C6" s="346" t="s">
        <v>620</v>
      </c>
      <c r="D6" s="435" t="s">
        <v>6118</v>
      </c>
      <c r="E6" s="346"/>
      <c r="F6" s="425" t="s">
        <v>114</v>
      </c>
      <c r="G6" s="340" t="s">
        <v>6094</v>
      </c>
      <c r="H6" s="341" t="s">
        <v>5553</v>
      </c>
      <c r="I6" s="342" t="s">
        <v>5533</v>
      </c>
      <c r="J6" s="340"/>
      <c r="K6" s="343"/>
      <c r="L6" s="344"/>
    </row>
    <row r="7" spans="2:18" ht="41.55" customHeight="1">
      <c r="B7" s="425" t="s">
        <v>6097</v>
      </c>
      <c r="C7" s="346" t="s">
        <v>620</v>
      </c>
      <c r="D7" s="435" t="s">
        <v>6119</v>
      </c>
      <c r="E7" s="346"/>
      <c r="F7" s="425" t="s">
        <v>6081</v>
      </c>
      <c r="G7" s="340" t="s">
        <v>6094</v>
      </c>
      <c r="H7" s="341" t="s">
        <v>6098</v>
      </c>
      <c r="I7" s="342" t="s">
        <v>5533</v>
      </c>
      <c r="J7" s="340"/>
      <c r="K7" s="343"/>
      <c r="L7" s="344"/>
    </row>
    <row r="8" spans="2:18" ht="41.55" customHeight="1">
      <c r="B8" s="425" t="s">
        <v>115</v>
      </c>
      <c r="C8" s="346" t="s">
        <v>620</v>
      </c>
      <c r="D8" s="435" t="s">
        <v>6120</v>
      </c>
      <c r="E8" s="346"/>
      <c r="F8" s="425" t="s">
        <v>115</v>
      </c>
      <c r="G8" s="340" t="s">
        <v>6094</v>
      </c>
      <c r="H8" s="341" t="s">
        <v>6043</v>
      </c>
      <c r="I8" s="342" t="s">
        <v>5533</v>
      </c>
      <c r="J8" s="340"/>
      <c r="K8" s="343"/>
      <c r="L8" s="344"/>
    </row>
    <row r="9" spans="2:18" ht="41.55" customHeight="1">
      <c r="B9" s="425" t="s">
        <v>6099</v>
      </c>
      <c r="C9" s="346" t="s">
        <v>620</v>
      </c>
      <c r="D9" s="435" t="s">
        <v>6121</v>
      </c>
      <c r="E9" s="346"/>
      <c r="F9" s="425" t="s">
        <v>6082</v>
      </c>
      <c r="G9" s="340" t="s">
        <v>6094</v>
      </c>
      <c r="H9" s="341" t="s">
        <v>6028</v>
      </c>
      <c r="I9" s="342" t="s">
        <v>5533</v>
      </c>
      <c r="J9" s="340"/>
      <c r="K9" s="343"/>
      <c r="L9" s="344"/>
    </row>
    <row r="10" spans="2:18" ht="41.55" customHeight="1">
      <c r="B10" s="425" t="s">
        <v>6100</v>
      </c>
      <c r="C10" s="346" t="s">
        <v>620</v>
      </c>
      <c r="D10" s="435" t="s">
        <v>6122</v>
      </c>
      <c r="E10" s="346"/>
      <c r="F10" s="425" t="s">
        <v>6083</v>
      </c>
      <c r="G10" s="340" t="s">
        <v>6094</v>
      </c>
      <c r="H10" s="341" t="s">
        <v>6044</v>
      </c>
      <c r="I10" s="342" t="s">
        <v>5533</v>
      </c>
      <c r="J10" s="340"/>
      <c r="K10" s="343"/>
      <c r="L10" s="344"/>
    </row>
    <row r="11" spans="2:18" ht="41.55" customHeight="1">
      <c r="B11" s="425" t="s">
        <v>6101</v>
      </c>
      <c r="C11" s="346" t="s">
        <v>620</v>
      </c>
      <c r="D11" s="435" t="s">
        <v>6123</v>
      </c>
      <c r="E11" s="346"/>
      <c r="F11" s="425" t="s">
        <v>6084</v>
      </c>
      <c r="G11" s="340" t="s">
        <v>6094</v>
      </c>
      <c r="H11" s="341" t="s">
        <v>6056</v>
      </c>
      <c r="I11" s="342" t="s">
        <v>5533</v>
      </c>
      <c r="J11" s="340"/>
      <c r="K11" s="343"/>
      <c r="L11" s="344"/>
    </row>
    <row r="12" spans="2:18" ht="41.55" customHeight="1">
      <c r="B12" s="425" t="s">
        <v>6085</v>
      </c>
      <c r="C12" s="346" t="s">
        <v>620</v>
      </c>
      <c r="D12" s="435" t="s">
        <v>6124</v>
      </c>
      <c r="E12" s="346"/>
      <c r="F12" s="425" t="s">
        <v>6085</v>
      </c>
      <c r="G12" s="340" t="s">
        <v>6102</v>
      </c>
      <c r="H12" s="341" t="s">
        <v>5552</v>
      </c>
      <c r="I12" s="342" t="s">
        <v>5533</v>
      </c>
      <c r="J12" s="340"/>
      <c r="K12" s="343"/>
      <c r="L12" s="344"/>
    </row>
    <row r="13" spans="2:18" ht="41.55" customHeight="1">
      <c r="B13" s="425" t="s">
        <v>6103</v>
      </c>
      <c r="C13" s="346" t="s">
        <v>620</v>
      </c>
      <c r="D13" s="435" t="s">
        <v>6125</v>
      </c>
      <c r="E13" s="346"/>
      <c r="F13" s="425" t="s">
        <v>6086</v>
      </c>
      <c r="G13" s="340" t="s">
        <v>6102</v>
      </c>
      <c r="H13" s="341" t="s">
        <v>5553</v>
      </c>
      <c r="I13" s="342" t="s">
        <v>5533</v>
      </c>
      <c r="J13" s="340"/>
      <c r="K13" s="343"/>
      <c r="L13" s="344"/>
    </row>
    <row r="14" spans="2:18" ht="41.55" customHeight="1">
      <c r="B14" s="425" t="s">
        <v>6104</v>
      </c>
      <c r="C14" s="346" t="s">
        <v>620</v>
      </c>
      <c r="D14" s="435" t="s">
        <v>6126</v>
      </c>
      <c r="E14" s="346"/>
      <c r="F14" s="425" t="s">
        <v>6087</v>
      </c>
      <c r="G14" s="340" t="s">
        <v>6102</v>
      </c>
      <c r="H14" s="341" t="s">
        <v>6018</v>
      </c>
      <c r="I14" s="342" t="s">
        <v>5533</v>
      </c>
      <c r="J14" s="340"/>
      <c r="K14" s="343"/>
      <c r="L14" s="344"/>
    </row>
    <row r="15" spans="2:18" ht="41.55" customHeight="1">
      <c r="B15" s="425" t="s">
        <v>6105</v>
      </c>
      <c r="C15" s="346" t="s">
        <v>620</v>
      </c>
      <c r="D15" s="435" t="s">
        <v>6127</v>
      </c>
      <c r="E15" s="346"/>
      <c r="F15" s="425" t="s">
        <v>6088</v>
      </c>
      <c r="G15" s="340" t="s">
        <v>6102</v>
      </c>
      <c r="H15" s="341" t="s">
        <v>6045</v>
      </c>
      <c r="I15" s="342" t="s">
        <v>5533</v>
      </c>
      <c r="J15" s="340"/>
      <c r="K15" s="343"/>
      <c r="L15" s="344"/>
    </row>
    <row r="16" spans="2:18" ht="41.55" customHeight="1">
      <c r="B16" s="425" t="s">
        <v>6106</v>
      </c>
      <c r="C16" s="346" t="s">
        <v>620</v>
      </c>
      <c r="D16" s="435" t="s">
        <v>6128</v>
      </c>
      <c r="E16" s="346"/>
      <c r="F16" s="425" t="s">
        <v>6089</v>
      </c>
      <c r="G16" s="340" t="s">
        <v>6102</v>
      </c>
      <c r="H16" s="341" t="s">
        <v>6025</v>
      </c>
      <c r="I16" s="342" t="s">
        <v>5533</v>
      </c>
      <c r="J16" s="340"/>
      <c r="K16" s="343"/>
      <c r="L16" s="344"/>
    </row>
    <row r="17" spans="2:12" ht="41.55" customHeight="1">
      <c r="B17" s="425" t="s">
        <v>6107</v>
      </c>
      <c r="C17" s="346" t="s">
        <v>620</v>
      </c>
      <c r="D17" s="435" t="s">
        <v>6129</v>
      </c>
      <c r="E17" s="346"/>
      <c r="F17" s="425" t="s">
        <v>6083</v>
      </c>
      <c r="G17" s="340" t="s">
        <v>6102</v>
      </c>
      <c r="H17" s="341" t="s">
        <v>5550</v>
      </c>
      <c r="I17" s="342" t="s">
        <v>5533</v>
      </c>
      <c r="J17" s="340"/>
      <c r="K17" s="343"/>
      <c r="L17" s="344"/>
    </row>
    <row r="18" spans="2:12" ht="41.55" customHeight="1">
      <c r="B18" s="425" t="s">
        <v>6108</v>
      </c>
      <c r="C18" s="346" t="s">
        <v>620</v>
      </c>
      <c r="D18" s="435" t="s">
        <v>6130</v>
      </c>
      <c r="E18" s="346"/>
      <c r="F18" s="425" t="s">
        <v>6084</v>
      </c>
      <c r="G18" s="340" t="s">
        <v>6102</v>
      </c>
      <c r="H18" s="341" t="s">
        <v>6042</v>
      </c>
      <c r="I18" s="342" t="s">
        <v>5533</v>
      </c>
      <c r="J18" s="340"/>
      <c r="K18" s="343"/>
      <c r="L18" s="344"/>
    </row>
    <row r="19" spans="2:12" ht="41.55" customHeight="1">
      <c r="B19" s="425" t="s">
        <v>6109</v>
      </c>
      <c r="C19" s="346" t="s">
        <v>620</v>
      </c>
      <c r="D19" s="435" t="s">
        <v>6131</v>
      </c>
      <c r="E19" s="346"/>
      <c r="F19" s="425" t="s">
        <v>6110</v>
      </c>
      <c r="G19" s="340" t="s">
        <v>6111</v>
      </c>
      <c r="H19" s="341" t="s">
        <v>5533</v>
      </c>
      <c r="I19" s="342" t="s">
        <v>5533</v>
      </c>
      <c r="J19" s="340"/>
      <c r="K19" s="343"/>
      <c r="L19" s="344"/>
    </row>
    <row r="20" spans="2:12" ht="41.55" customHeight="1">
      <c r="B20" s="425" t="s">
        <v>6112</v>
      </c>
      <c r="C20" s="346" t="s">
        <v>620</v>
      </c>
      <c r="D20" s="435" t="s">
        <v>6132</v>
      </c>
      <c r="E20" s="346"/>
      <c r="F20" s="425" t="s">
        <v>6113</v>
      </c>
      <c r="G20" s="340" t="s">
        <v>6111</v>
      </c>
      <c r="H20" s="341" t="s">
        <v>5534</v>
      </c>
      <c r="I20" s="342" t="s">
        <v>5533</v>
      </c>
      <c r="J20" s="340"/>
      <c r="K20" s="343"/>
      <c r="L20" s="344"/>
    </row>
    <row r="21" spans="2:12" ht="55.2">
      <c r="B21" s="345" t="s">
        <v>6114</v>
      </c>
      <c r="C21" s="346" t="s">
        <v>620</v>
      </c>
      <c r="D21" s="435" t="s">
        <v>6133</v>
      </c>
      <c r="E21" s="346"/>
      <c r="F21" s="440" t="s">
        <v>6115</v>
      </c>
      <c r="G21" s="340" t="s">
        <v>6111</v>
      </c>
      <c r="H21" s="341" t="s">
        <v>5551</v>
      </c>
      <c r="I21" s="342" t="s">
        <v>5533</v>
      </c>
      <c r="J21" s="340"/>
      <c r="K21" s="343"/>
      <c r="L21" s="344"/>
    </row>
    <row r="22" spans="2:12" ht="14.4">
      <c r="B22" s="345" t="s">
        <v>663</v>
      </c>
      <c r="C22" s="346" t="s">
        <v>637</v>
      </c>
      <c r="D22" s="346" t="s">
        <v>130</v>
      </c>
      <c r="E22" s="346" t="s">
        <v>127</v>
      </c>
      <c r="F22" s="440" t="s">
        <v>668</v>
      </c>
      <c r="G22" s="340" t="s">
        <v>602</v>
      </c>
      <c r="H22" s="341" t="s">
        <v>6031</v>
      </c>
      <c r="I22" s="342" t="s">
        <v>5533</v>
      </c>
      <c r="J22" s="340" t="s">
        <v>602</v>
      </c>
      <c r="K22" s="343" t="s">
        <v>6015</v>
      </c>
      <c r="L22" s="344" t="s">
        <v>5533</v>
      </c>
    </row>
    <row r="23" spans="2:12" ht="70.5" customHeight="1">
      <c r="B23" s="345" t="s">
        <v>113</v>
      </c>
      <c r="C23" s="346" t="s">
        <v>638</v>
      </c>
      <c r="D23" s="346" t="s">
        <v>132</v>
      </c>
      <c r="E23" s="346" t="s">
        <v>127</v>
      </c>
      <c r="F23" s="440" t="s">
        <v>619</v>
      </c>
      <c r="G23" s="347" t="s">
        <v>602</v>
      </c>
      <c r="H23" s="348" t="s">
        <v>6032</v>
      </c>
      <c r="I23" s="349" t="s">
        <v>5533</v>
      </c>
      <c r="J23" s="347" t="s">
        <v>602</v>
      </c>
      <c r="K23" s="348" t="s">
        <v>6015</v>
      </c>
      <c r="L23" s="350" t="s">
        <v>5533</v>
      </c>
    </row>
    <row r="24" spans="2:12" ht="70.5" customHeight="1">
      <c r="B24" s="345" t="s">
        <v>114</v>
      </c>
      <c r="C24" s="346" t="s">
        <v>639</v>
      </c>
      <c r="D24" s="346" t="s">
        <v>131</v>
      </c>
      <c r="E24" s="346" t="s">
        <v>127</v>
      </c>
      <c r="F24" s="440" t="s">
        <v>618</v>
      </c>
      <c r="G24" s="347" t="s">
        <v>602</v>
      </c>
      <c r="H24" s="348" t="s">
        <v>6033</v>
      </c>
      <c r="I24" s="349" t="s">
        <v>5533</v>
      </c>
      <c r="J24" s="347" t="s">
        <v>602</v>
      </c>
      <c r="K24" s="348" t="s">
        <v>6015</v>
      </c>
      <c r="L24" s="350" t="s">
        <v>5533</v>
      </c>
    </row>
    <row r="25" spans="2:12" ht="70.5" customHeight="1">
      <c r="B25" s="345" t="s">
        <v>115</v>
      </c>
      <c r="C25" s="346" t="s">
        <v>640</v>
      </c>
      <c r="D25" s="346" t="s">
        <v>133</v>
      </c>
      <c r="E25" s="346" t="s">
        <v>127</v>
      </c>
      <c r="F25" s="440" t="s">
        <v>617</v>
      </c>
      <c r="G25" s="347" t="s">
        <v>602</v>
      </c>
      <c r="H25" s="348" t="s">
        <v>6034</v>
      </c>
      <c r="I25" s="349" t="s">
        <v>5533</v>
      </c>
      <c r="J25" s="347" t="s">
        <v>602</v>
      </c>
      <c r="K25" s="348" t="s">
        <v>6015</v>
      </c>
      <c r="L25" s="350" t="s">
        <v>5533</v>
      </c>
    </row>
    <row r="26" spans="2:12" ht="23.55" customHeight="1">
      <c r="B26" s="345" t="s">
        <v>116</v>
      </c>
      <c r="C26" s="346" t="s">
        <v>641</v>
      </c>
      <c r="D26" s="346" t="s">
        <v>134</v>
      </c>
      <c r="E26" s="346" t="s">
        <v>127</v>
      </c>
      <c r="F26" s="440" t="s">
        <v>616</v>
      </c>
      <c r="G26" s="347" t="s">
        <v>602</v>
      </c>
      <c r="H26" s="351" t="s">
        <v>6035</v>
      </c>
      <c r="I26" s="349" t="s">
        <v>5533</v>
      </c>
      <c r="J26" s="347" t="s">
        <v>602</v>
      </c>
      <c r="K26" s="348" t="s">
        <v>6015</v>
      </c>
      <c r="L26" s="350" t="s">
        <v>5533</v>
      </c>
    </row>
    <row r="27" spans="2:12" ht="47.1" customHeight="1">
      <c r="B27" s="345" t="s">
        <v>104</v>
      </c>
      <c r="C27" s="346" t="s">
        <v>2438</v>
      </c>
      <c r="D27" s="346" t="s">
        <v>135</v>
      </c>
      <c r="E27" s="346" t="s">
        <v>127</v>
      </c>
      <c r="F27" s="440" t="s">
        <v>615</v>
      </c>
      <c r="G27" s="347" t="s">
        <v>602</v>
      </c>
      <c r="H27" s="351" t="s">
        <v>6036</v>
      </c>
      <c r="I27" s="349" t="s">
        <v>5533</v>
      </c>
      <c r="J27" s="347" t="s">
        <v>602</v>
      </c>
      <c r="K27" s="348" t="s">
        <v>6015</v>
      </c>
      <c r="L27" s="350" t="s">
        <v>5533</v>
      </c>
    </row>
    <row r="28" spans="2:12" ht="23.55" customHeight="1">
      <c r="B28" s="345" t="s">
        <v>748</v>
      </c>
      <c r="C28" s="346" t="s">
        <v>637</v>
      </c>
      <c r="D28" s="346" t="s">
        <v>136</v>
      </c>
      <c r="E28" s="346" t="s">
        <v>42</v>
      </c>
      <c r="F28" s="352" t="s">
        <v>748</v>
      </c>
      <c r="G28" s="347" t="s">
        <v>602</v>
      </c>
      <c r="H28" s="351" t="s">
        <v>6015</v>
      </c>
      <c r="I28" s="349" t="s">
        <v>5533</v>
      </c>
      <c r="J28" s="347"/>
      <c r="K28" s="348"/>
      <c r="L28" s="350"/>
    </row>
    <row r="29" spans="2:12" ht="70.5" customHeight="1">
      <c r="B29" s="345" t="s">
        <v>2392</v>
      </c>
      <c r="C29" s="346" t="s">
        <v>2439</v>
      </c>
      <c r="D29" s="346" t="s">
        <v>137</v>
      </c>
      <c r="E29" s="346" t="s">
        <v>42</v>
      </c>
      <c r="F29" s="440" t="s">
        <v>2440</v>
      </c>
      <c r="G29" s="347" t="s">
        <v>2393</v>
      </c>
      <c r="H29" s="348" t="s">
        <v>6037</v>
      </c>
      <c r="I29" s="349" t="s">
        <v>5533</v>
      </c>
      <c r="J29" s="347"/>
      <c r="K29" s="348"/>
      <c r="L29" s="350"/>
    </row>
    <row r="30" spans="2:12" ht="70.5" customHeight="1">
      <c r="B30" s="345" t="s">
        <v>2394</v>
      </c>
      <c r="C30" s="346" t="s">
        <v>2441</v>
      </c>
      <c r="D30" s="346" t="s">
        <v>138</v>
      </c>
      <c r="E30" s="346" t="s">
        <v>127</v>
      </c>
      <c r="F30" s="440" t="s">
        <v>2395</v>
      </c>
      <c r="G30" s="347" t="s">
        <v>2393</v>
      </c>
      <c r="H30" s="348" t="s">
        <v>6038</v>
      </c>
      <c r="I30" s="349" t="s">
        <v>596</v>
      </c>
      <c r="J30" s="347" t="s">
        <v>2393</v>
      </c>
      <c r="K30" s="348" t="s">
        <v>6037</v>
      </c>
      <c r="L30" s="350" t="s">
        <v>5533</v>
      </c>
    </row>
    <row r="31" spans="2:12" ht="70.5" customHeight="1">
      <c r="B31" s="345" t="s">
        <v>2396</v>
      </c>
      <c r="C31" s="346" t="s">
        <v>2442</v>
      </c>
      <c r="D31" s="346" t="s">
        <v>1492</v>
      </c>
      <c r="E31" s="346" t="s">
        <v>127</v>
      </c>
      <c r="F31" s="440" t="s">
        <v>2397</v>
      </c>
      <c r="G31" s="347" t="s">
        <v>2393</v>
      </c>
      <c r="H31" s="348" t="s">
        <v>6039</v>
      </c>
      <c r="I31" s="349" t="s">
        <v>5533</v>
      </c>
      <c r="J31" s="347" t="s">
        <v>2393</v>
      </c>
      <c r="K31" s="348" t="s">
        <v>6037</v>
      </c>
      <c r="L31" s="350" t="s">
        <v>5533</v>
      </c>
    </row>
    <row r="32" spans="2:12" ht="70.5" customHeight="1">
      <c r="B32" s="345" t="s">
        <v>2443</v>
      </c>
      <c r="C32" s="346" t="s">
        <v>2439</v>
      </c>
      <c r="D32" s="346" t="s">
        <v>1524</v>
      </c>
      <c r="E32" s="346" t="s">
        <v>127</v>
      </c>
      <c r="F32" s="440" t="s">
        <v>2398</v>
      </c>
      <c r="G32" s="347" t="s">
        <v>2393</v>
      </c>
      <c r="H32" s="348" t="s">
        <v>6040</v>
      </c>
      <c r="I32" s="349" t="s">
        <v>5533</v>
      </c>
      <c r="J32" s="347" t="s">
        <v>2393</v>
      </c>
      <c r="K32" s="348" t="s">
        <v>6037</v>
      </c>
      <c r="L32" s="350" t="s">
        <v>5533</v>
      </c>
    </row>
    <row r="33" spans="2:12" ht="23.55" customHeight="1">
      <c r="B33" s="345" t="s">
        <v>115</v>
      </c>
      <c r="C33" s="346" t="s">
        <v>126</v>
      </c>
      <c r="D33" s="346" t="s">
        <v>2478</v>
      </c>
      <c r="E33" s="346" t="s">
        <v>42</v>
      </c>
      <c r="F33" s="440" t="s">
        <v>1380</v>
      </c>
      <c r="G33" s="347" t="s">
        <v>601</v>
      </c>
      <c r="H33" s="351" t="s">
        <v>6012</v>
      </c>
      <c r="I33" s="349" t="s">
        <v>5533</v>
      </c>
      <c r="J33" s="347" t="s">
        <v>620</v>
      </c>
      <c r="K33" s="348" t="s">
        <v>620</v>
      </c>
      <c r="L33" s="350" t="s">
        <v>620</v>
      </c>
    </row>
    <row r="34" spans="2:12" ht="23.55" customHeight="1">
      <c r="B34" s="345" t="s">
        <v>5502</v>
      </c>
      <c r="C34" s="346" t="s">
        <v>620</v>
      </c>
      <c r="D34" s="346" t="s">
        <v>2510</v>
      </c>
      <c r="E34" s="346"/>
      <c r="F34" s="353" t="s">
        <v>5271</v>
      </c>
      <c r="G34" s="347" t="s">
        <v>601</v>
      </c>
      <c r="H34" s="351" t="s">
        <v>5539</v>
      </c>
      <c r="I34" s="349" t="s">
        <v>5533</v>
      </c>
      <c r="J34" s="347" t="s">
        <v>620</v>
      </c>
      <c r="K34" s="348" t="s">
        <v>620</v>
      </c>
      <c r="L34" s="350" t="s">
        <v>620</v>
      </c>
    </row>
    <row r="35" spans="2:12" ht="47.1" customHeight="1">
      <c r="B35" s="345" t="s">
        <v>5503</v>
      </c>
      <c r="C35" s="346" t="s">
        <v>620</v>
      </c>
      <c r="D35" s="346" t="s">
        <v>2542</v>
      </c>
      <c r="E35" s="346"/>
      <c r="F35" s="353" t="s">
        <v>5272</v>
      </c>
      <c r="G35" s="347" t="s">
        <v>601</v>
      </c>
      <c r="H35" s="351" t="s">
        <v>6041</v>
      </c>
      <c r="I35" s="349" t="s">
        <v>5533</v>
      </c>
      <c r="J35" s="347" t="s">
        <v>620</v>
      </c>
      <c r="K35" s="348" t="s">
        <v>620</v>
      </c>
      <c r="L35" s="350" t="s">
        <v>620</v>
      </c>
    </row>
    <row r="36" spans="2:12" ht="23.55" customHeight="1">
      <c r="B36" s="345" t="s">
        <v>5504</v>
      </c>
      <c r="C36" s="346" t="s">
        <v>620</v>
      </c>
      <c r="D36" s="346" t="s">
        <v>2574</v>
      </c>
      <c r="E36" s="346"/>
      <c r="F36" s="353" t="s">
        <v>5273</v>
      </c>
      <c r="G36" s="347" t="s">
        <v>601</v>
      </c>
      <c r="H36" s="351" t="s">
        <v>5550</v>
      </c>
      <c r="I36" s="349" t="s">
        <v>5533</v>
      </c>
      <c r="J36" s="347" t="s">
        <v>620</v>
      </c>
      <c r="K36" s="348" t="s">
        <v>620</v>
      </c>
      <c r="L36" s="350" t="s">
        <v>620</v>
      </c>
    </row>
    <row r="37" spans="2:12" ht="47.1" customHeight="1">
      <c r="B37" s="345" t="s">
        <v>5505</v>
      </c>
      <c r="C37" s="346" t="s">
        <v>620</v>
      </c>
      <c r="D37" s="346" t="s">
        <v>2606</v>
      </c>
      <c r="E37" s="346"/>
      <c r="F37" s="353" t="s">
        <v>5274</v>
      </c>
      <c r="G37" s="347" t="s">
        <v>601</v>
      </c>
      <c r="H37" s="351" t="s">
        <v>6042</v>
      </c>
      <c r="I37" s="349" t="s">
        <v>5533</v>
      </c>
      <c r="J37" s="347" t="s">
        <v>620</v>
      </c>
      <c r="K37" s="348" t="s">
        <v>620</v>
      </c>
      <c r="L37" s="350" t="s">
        <v>620</v>
      </c>
    </row>
    <row r="38" spans="2:12" ht="47.1" customHeight="1">
      <c r="B38" s="345" t="s">
        <v>5506</v>
      </c>
      <c r="C38" s="346" t="s">
        <v>620</v>
      </c>
      <c r="D38" s="346" t="s">
        <v>2638</v>
      </c>
      <c r="E38" s="346"/>
      <c r="F38" s="352" t="s">
        <v>5275</v>
      </c>
      <c r="G38" s="347" t="s">
        <v>601</v>
      </c>
      <c r="H38" s="351" t="s">
        <v>6043</v>
      </c>
      <c r="I38" s="349" t="s">
        <v>5533</v>
      </c>
      <c r="J38" s="347" t="s">
        <v>620</v>
      </c>
      <c r="K38" s="348" t="s">
        <v>620</v>
      </c>
      <c r="L38" s="350" t="s">
        <v>620</v>
      </c>
    </row>
    <row r="39" spans="2:12" ht="23.55" customHeight="1">
      <c r="B39" s="345" t="s">
        <v>5415</v>
      </c>
      <c r="C39" s="346" t="s">
        <v>126</v>
      </c>
      <c r="D39" s="346" t="s">
        <v>2670</v>
      </c>
      <c r="E39" s="346" t="s">
        <v>41</v>
      </c>
      <c r="F39" s="440" t="s">
        <v>1450</v>
      </c>
      <c r="G39" s="347" t="s">
        <v>601</v>
      </c>
      <c r="H39" s="351" t="s">
        <v>6012</v>
      </c>
      <c r="I39" s="349" t="s">
        <v>5537</v>
      </c>
      <c r="J39" s="347" t="s">
        <v>620</v>
      </c>
      <c r="K39" s="348" t="s">
        <v>620</v>
      </c>
      <c r="L39" s="350" t="s">
        <v>620</v>
      </c>
    </row>
    <row r="40" spans="2:12" ht="23.55" customHeight="1">
      <c r="B40" s="345" t="s">
        <v>5507</v>
      </c>
      <c r="C40" s="346" t="s">
        <v>620</v>
      </c>
      <c r="D40" s="346" t="s">
        <v>2702</v>
      </c>
      <c r="E40" s="346"/>
      <c r="F40" s="353" t="s">
        <v>5276</v>
      </c>
      <c r="G40" s="347" t="s">
        <v>601</v>
      </c>
      <c r="H40" s="351" t="s">
        <v>5539</v>
      </c>
      <c r="I40" s="349" t="s">
        <v>5537</v>
      </c>
      <c r="J40" s="347" t="s">
        <v>620</v>
      </c>
      <c r="K40" s="348" t="s">
        <v>620</v>
      </c>
      <c r="L40" s="350" t="s">
        <v>620</v>
      </c>
    </row>
    <row r="41" spans="2:12" ht="47.1" customHeight="1">
      <c r="B41" s="345" t="s">
        <v>5508</v>
      </c>
      <c r="C41" s="346" t="s">
        <v>620</v>
      </c>
      <c r="D41" s="346" t="s">
        <v>2734</v>
      </c>
      <c r="E41" s="346"/>
      <c r="F41" s="353" t="s">
        <v>5277</v>
      </c>
      <c r="G41" s="347" t="s">
        <v>601</v>
      </c>
      <c r="H41" s="351" t="s">
        <v>6041</v>
      </c>
      <c r="I41" s="349" t="s">
        <v>5537</v>
      </c>
      <c r="J41" s="347" t="s">
        <v>620</v>
      </c>
      <c r="K41" s="348" t="s">
        <v>620</v>
      </c>
      <c r="L41" s="350" t="s">
        <v>620</v>
      </c>
    </row>
    <row r="42" spans="2:12" ht="23.55" customHeight="1">
      <c r="B42" s="345" t="s">
        <v>5509</v>
      </c>
      <c r="C42" s="346" t="s">
        <v>620</v>
      </c>
      <c r="D42" s="346" t="s">
        <v>2766</v>
      </c>
      <c r="E42" s="346"/>
      <c r="F42" s="353" t="s">
        <v>5278</v>
      </c>
      <c r="G42" s="347" t="s">
        <v>601</v>
      </c>
      <c r="H42" s="351" t="s">
        <v>5550</v>
      </c>
      <c r="I42" s="349" t="s">
        <v>5537</v>
      </c>
      <c r="J42" s="347" t="s">
        <v>620</v>
      </c>
      <c r="K42" s="348" t="s">
        <v>620</v>
      </c>
      <c r="L42" s="350" t="s">
        <v>620</v>
      </c>
    </row>
    <row r="43" spans="2:12" ht="47.1" customHeight="1">
      <c r="B43" s="345" t="s">
        <v>5510</v>
      </c>
      <c r="C43" s="346" t="s">
        <v>620</v>
      </c>
      <c r="D43" s="346" t="s">
        <v>2798</v>
      </c>
      <c r="E43" s="346"/>
      <c r="F43" s="353" t="s">
        <v>5279</v>
      </c>
      <c r="G43" s="347" t="s">
        <v>601</v>
      </c>
      <c r="H43" s="351" t="s">
        <v>6042</v>
      </c>
      <c r="I43" s="349" t="s">
        <v>5537</v>
      </c>
      <c r="J43" s="347" t="s">
        <v>620</v>
      </c>
      <c r="K43" s="348" t="s">
        <v>620</v>
      </c>
      <c r="L43" s="350" t="s">
        <v>620</v>
      </c>
    </row>
    <row r="44" spans="2:12" ht="47.1" customHeight="1">
      <c r="B44" s="345" t="s">
        <v>5511</v>
      </c>
      <c r="C44" s="346" t="s">
        <v>620</v>
      </c>
      <c r="D44" s="346" t="s">
        <v>2830</v>
      </c>
      <c r="E44" s="346"/>
      <c r="F44" s="353" t="s">
        <v>5280</v>
      </c>
      <c r="G44" s="347" t="s">
        <v>601</v>
      </c>
      <c r="H44" s="351" t="s">
        <v>6043</v>
      </c>
      <c r="I44" s="349" t="s">
        <v>5537</v>
      </c>
      <c r="J44" s="347" t="s">
        <v>620</v>
      </c>
      <c r="K44" s="348" t="s">
        <v>620</v>
      </c>
      <c r="L44" s="350" t="s">
        <v>620</v>
      </c>
    </row>
    <row r="45" spans="2:12" ht="23.55" customHeight="1">
      <c r="B45" s="345" t="s">
        <v>118</v>
      </c>
      <c r="C45" s="346" t="s">
        <v>126</v>
      </c>
      <c r="D45" s="346" t="s">
        <v>2862</v>
      </c>
      <c r="E45" s="346" t="s">
        <v>127</v>
      </c>
      <c r="F45" s="440" t="s">
        <v>1451</v>
      </c>
      <c r="G45" s="347" t="s">
        <v>601</v>
      </c>
      <c r="H45" s="351" t="s">
        <v>6012</v>
      </c>
      <c r="I45" s="349" t="s">
        <v>5537</v>
      </c>
      <c r="J45" s="347" t="s">
        <v>601</v>
      </c>
      <c r="K45" s="351" t="s">
        <v>6012</v>
      </c>
      <c r="L45" s="350" t="s">
        <v>5533</v>
      </c>
    </row>
    <row r="46" spans="2:12" ht="47.1" customHeight="1">
      <c r="B46" s="345" t="s">
        <v>5512</v>
      </c>
      <c r="C46" s="346" t="s">
        <v>620</v>
      </c>
      <c r="D46" s="346" t="s">
        <v>2894</v>
      </c>
      <c r="E46" s="346" t="s">
        <v>127</v>
      </c>
      <c r="F46" s="353" t="s">
        <v>5281</v>
      </c>
      <c r="G46" s="347" t="s">
        <v>601</v>
      </c>
      <c r="H46" s="351" t="s">
        <v>5539</v>
      </c>
      <c r="I46" s="349" t="s">
        <v>5537</v>
      </c>
      <c r="J46" s="347" t="s">
        <v>601</v>
      </c>
      <c r="K46" s="348" t="s">
        <v>5539</v>
      </c>
      <c r="L46" s="350" t="s">
        <v>5533</v>
      </c>
    </row>
    <row r="47" spans="2:12" ht="47.1" customHeight="1">
      <c r="B47" s="345" t="s">
        <v>5513</v>
      </c>
      <c r="C47" s="346" t="s">
        <v>620</v>
      </c>
      <c r="D47" s="346" t="s">
        <v>2926</v>
      </c>
      <c r="E47" s="346" t="s">
        <v>127</v>
      </c>
      <c r="F47" s="353" t="s">
        <v>5282</v>
      </c>
      <c r="G47" s="347" t="s">
        <v>601</v>
      </c>
      <c r="H47" s="351" t="s">
        <v>6041</v>
      </c>
      <c r="I47" s="349" t="s">
        <v>5537</v>
      </c>
      <c r="J47" s="347" t="s">
        <v>601</v>
      </c>
      <c r="K47" s="348" t="s">
        <v>6041</v>
      </c>
      <c r="L47" s="350" t="s">
        <v>5533</v>
      </c>
    </row>
    <row r="48" spans="2:12" ht="47.1" customHeight="1">
      <c r="B48" s="345" t="s">
        <v>5514</v>
      </c>
      <c r="C48" s="346" t="s">
        <v>620</v>
      </c>
      <c r="D48" s="346" t="s">
        <v>2958</v>
      </c>
      <c r="E48" s="346" t="s">
        <v>127</v>
      </c>
      <c r="F48" s="353" t="s">
        <v>5283</v>
      </c>
      <c r="G48" s="347" t="s">
        <v>601</v>
      </c>
      <c r="H48" s="351" t="s">
        <v>5550</v>
      </c>
      <c r="I48" s="349" t="s">
        <v>5537</v>
      </c>
      <c r="J48" s="347" t="s">
        <v>601</v>
      </c>
      <c r="K48" s="348" t="s">
        <v>5550</v>
      </c>
      <c r="L48" s="350" t="s">
        <v>5533</v>
      </c>
    </row>
    <row r="49" spans="2:12" ht="47.1" customHeight="1">
      <c r="B49" s="345" t="s">
        <v>5515</v>
      </c>
      <c r="C49" s="346" t="s">
        <v>620</v>
      </c>
      <c r="D49" s="346" t="s">
        <v>2990</v>
      </c>
      <c r="E49" s="346" t="s">
        <v>127</v>
      </c>
      <c r="F49" s="353" t="s">
        <v>5284</v>
      </c>
      <c r="G49" s="347" t="s">
        <v>601</v>
      </c>
      <c r="H49" s="351" t="s">
        <v>6042</v>
      </c>
      <c r="I49" s="349" t="s">
        <v>5537</v>
      </c>
      <c r="J49" s="347" t="s">
        <v>601</v>
      </c>
      <c r="K49" s="348" t="s">
        <v>6042</v>
      </c>
      <c r="L49" s="350" t="s">
        <v>5533</v>
      </c>
    </row>
    <row r="50" spans="2:12" ht="47.1" customHeight="1">
      <c r="B50" s="345" t="s">
        <v>5516</v>
      </c>
      <c r="C50" s="346" t="s">
        <v>620</v>
      </c>
      <c r="D50" s="346" t="s">
        <v>3022</v>
      </c>
      <c r="E50" s="346" t="s">
        <v>127</v>
      </c>
      <c r="F50" s="353" t="s">
        <v>5285</v>
      </c>
      <c r="G50" s="347" t="s">
        <v>601</v>
      </c>
      <c r="H50" s="351" t="s">
        <v>6043</v>
      </c>
      <c r="I50" s="349" t="s">
        <v>5537</v>
      </c>
      <c r="J50" s="347" t="s">
        <v>601</v>
      </c>
      <c r="K50" s="348" t="s">
        <v>6043</v>
      </c>
      <c r="L50" s="350" t="s">
        <v>5533</v>
      </c>
    </row>
    <row r="51" spans="2:12" ht="47.1" customHeight="1">
      <c r="B51" s="345" t="s">
        <v>624</v>
      </c>
      <c r="C51" s="346" t="s">
        <v>632</v>
      </c>
      <c r="D51" s="346" t="s">
        <v>3054</v>
      </c>
      <c r="E51" s="346" t="s">
        <v>127</v>
      </c>
      <c r="F51" s="440" t="s">
        <v>1436</v>
      </c>
      <c r="G51" s="347" t="s">
        <v>601</v>
      </c>
      <c r="H51" s="351" t="s">
        <v>6012</v>
      </c>
      <c r="I51" s="349" t="s">
        <v>5539</v>
      </c>
      <c r="J51" s="347" t="s">
        <v>601</v>
      </c>
      <c r="K51" s="351" t="s">
        <v>6012</v>
      </c>
      <c r="L51" s="350" t="s">
        <v>5537</v>
      </c>
    </row>
    <row r="52" spans="2:12" ht="47.1" customHeight="1">
      <c r="B52" s="345" t="s">
        <v>5517</v>
      </c>
      <c r="C52" s="346" t="s">
        <v>620</v>
      </c>
      <c r="D52" s="346" t="s">
        <v>3086</v>
      </c>
      <c r="E52" s="346" t="s">
        <v>127</v>
      </c>
      <c r="F52" s="353" t="s">
        <v>5286</v>
      </c>
      <c r="G52" s="347" t="s">
        <v>601</v>
      </c>
      <c r="H52" s="351" t="s">
        <v>5539</v>
      </c>
      <c r="I52" s="349" t="s">
        <v>5539</v>
      </c>
      <c r="J52" s="347" t="s">
        <v>5287</v>
      </c>
      <c r="K52" s="348" t="s">
        <v>5539</v>
      </c>
      <c r="L52" s="350" t="s">
        <v>5537</v>
      </c>
    </row>
    <row r="53" spans="2:12" ht="47.1" customHeight="1">
      <c r="B53" s="345" t="s">
        <v>5518</v>
      </c>
      <c r="C53" s="346" t="s">
        <v>620</v>
      </c>
      <c r="D53" s="346" t="s">
        <v>3118</v>
      </c>
      <c r="E53" s="346" t="s">
        <v>127</v>
      </c>
      <c r="F53" s="353" t="s">
        <v>5288</v>
      </c>
      <c r="G53" s="347" t="s">
        <v>601</v>
      </c>
      <c r="H53" s="351" t="s">
        <v>6041</v>
      </c>
      <c r="I53" s="349" t="s">
        <v>5539</v>
      </c>
      <c r="J53" s="347" t="s">
        <v>5287</v>
      </c>
      <c r="K53" s="348" t="s">
        <v>6041</v>
      </c>
      <c r="L53" s="350" t="s">
        <v>5537</v>
      </c>
    </row>
    <row r="54" spans="2:12" ht="47.1" customHeight="1">
      <c r="B54" s="345" t="s">
        <v>5519</v>
      </c>
      <c r="C54" s="346" t="s">
        <v>620</v>
      </c>
      <c r="D54" s="346" t="s">
        <v>3150</v>
      </c>
      <c r="E54" s="346" t="s">
        <v>127</v>
      </c>
      <c r="F54" s="353" t="s">
        <v>5289</v>
      </c>
      <c r="G54" s="347" t="s">
        <v>601</v>
      </c>
      <c r="H54" s="351" t="s">
        <v>5550</v>
      </c>
      <c r="I54" s="349" t="s">
        <v>5539</v>
      </c>
      <c r="J54" s="347" t="s">
        <v>5287</v>
      </c>
      <c r="K54" s="348" t="s">
        <v>5550</v>
      </c>
      <c r="L54" s="350" t="s">
        <v>5537</v>
      </c>
    </row>
    <row r="55" spans="2:12" ht="47.1" customHeight="1">
      <c r="B55" s="345" t="s">
        <v>5520</v>
      </c>
      <c r="C55" s="346" t="s">
        <v>620</v>
      </c>
      <c r="D55" s="346" t="s">
        <v>3182</v>
      </c>
      <c r="E55" s="346" t="s">
        <v>127</v>
      </c>
      <c r="F55" s="353" t="s">
        <v>5290</v>
      </c>
      <c r="G55" s="347" t="s">
        <v>601</v>
      </c>
      <c r="H55" s="351" t="s">
        <v>6042</v>
      </c>
      <c r="I55" s="349" t="s">
        <v>5539</v>
      </c>
      <c r="J55" s="347" t="s">
        <v>5287</v>
      </c>
      <c r="K55" s="348" t="s">
        <v>6042</v>
      </c>
      <c r="L55" s="350" t="s">
        <v>5537</v>
      </c>
    </row>
    <row r="56" spans="2:12" ht="47.1" customHeight="1">
      <c r="B56" s="345" t="s">
        <v>5521</v>
      </c>
      <c r="C56" s="346" t="s">
        <v>620</v>
      </c>
      <c r="D56" s="346" t="s">
        <v>3214</v>
      </c>
      <c r="E56" s="346" t="s">
        <v>127</v>
      </c>
      <c r="F56" s="353" t="s">
        <v>5291</v>
      </c>
      <c r="G56" s="347" t="s">
        <v>601</v>
      </c>
      <c r="H56" s="351" t="s">
        <v>6043</v>
      </c>
      <c r="I56" s="349" t="s">
        <v>5539</v>
      </c>
      <c r="J56" s="347" t="s">
        <v>5287</v>
      </c>
      <c r="K56" s="348" t="s">
        <v>6043</v>
      </c>
      <c r="L56" s="350" t="s">
        <v>5537</v>
      </c>
    </row>
    <row r="57" spans="2:12" ht="47.1" customHeight="1">
      <c r="B57" s="345" t="s">
        <v>5292</v>
      </c>
      <c r="C57" s="346" t="s">
        <v>620</v>
      </c>
      <c r="D57" s="346" t="s">
        <v>3278</v>
      </c>
      <c r="E57" s="346" t="s">
        <v>127</v>
      </c>
      <c r="F57" s="425" t="s">
        <v>5293</v>
      </c>
      <c r="G57" s="347" t="s">
        <v>5294</v>
      </c>
      <c r="H57" s="351" t="s">
        <v>5533</v>
      </c>
      <c r="I57" s="349" t="s">
        <v>5533</v>
      </c>
      <c r="J57" s="347" t="s">
        <v>5295</v>
      </c>
      <c r="K57" s="348" t="s">
        <v>6044</v>
      </c>
      <c r="L57" s="350" t="s">
        <v>5533</v>
      </c>
    </row>
    <row r="58" spans="2:12" ht="47.1" customHeight="1">
      <c r="B58" s="345" t="s">
        <v>5296</v>
      </c>
      <c r="C58" s="346" t="s">
        <v>620</v>
      </c>
      <c r="D58" s="346" t="s">
        <v>3310</v>
      </c>
      <c r="E58" s="346" t="s">
        <v>127</v>
      </c>
      <c r="F58" s="425" t="s">
        <v>5297</v>
      </c>
      <c r="G58" s="347" t="s">
        <v>5294</v>
      </c>
      <c r="H58" s="351" t="s">
        <v>5534</v>
      </c>
      <c r="I58" s="349" t="s">
        <v>5533</v>
      </c>
      <c r="J58" s="347" t="s">
        <v>5295</v>
      </c>
      <c r="K58" s="348" t="s">
        <v>6044</v>
      </c>
      <c r="L58" s="350" t="s">
        <v>5533</v>
      </c>
    </row>
    <row r="59" spans="2:12" ht="47.1" customHeight="1">
      <c r="B59" s="345" t="s">
        <v>5298</v>
      </c>
      <c r="C59" s="346" t="s">
        <v>620</v>
      </c>
      <c r="D59" s="346" t="s">
        <v>3342</v>
      </c>
      <c r="E59" s="346" t="s">
        <v>127</v>
      </c>
      <c r="F59" s="425" t="s">
        <v>5299</v>
      </c>
      <c r="G59" s="347" t="s">
        <v>5294</v>
      </c>
      <c r="H59" s="351" t="s">
        <v>5551</v>
      </c>
      <c r="I59" s="349" t="s">
        <v>5533</v>
      </c>
      <c r="J59" s="347" t="s">
        <v>5295</v>
      </c>
      <c r="K59" s="348" t="s">
        <v>6044</v>
      </c>
      <c r="L59" s="350" t="s">
        <v>5533</v>
      </c>
    </row>
    <row r="60" spans="2:12" ht="47.1" customHeight="1">
      <c r="B60" s="345" t="s">
        <v>5300</v>
      </c>
      <c r="C60" s="346" t="s">
        <v>620</v>
      </c>
      <c r="D60" s="346" t="s">
        <v>3374</v>
      </c>
      <c r="E60" s="346" t="s">
        <v>127</v>
      </c>
      <c r="F60" s="425" t="s">
        <v>5301</v>
      </c>
      <c r="G60" s="347" t="s">
        <v>5294</v>
      </c>
      <c r="H60" s="351" t="s">
        <v>5535</v>
      </c>
      <c r="I60" s="349" t="s">
        <v>5533</v>
      </c>
      <c r="J60" s="347" t="s">
        <v>5295</v>
      </c>
      <c r="K60" s="348" t="s">
        <v>6044</v>
      </c>
      <c r="L60" s="350" t="s">
        <v>5533</v>
      </c>
    </row>
    <row r="61" spans="2:12" ht="47.1" customHeight="1">
      <c r="B61" s="345" t="s">
        <v>5302</v>
      </c>
      <c r="C61" s="346" t="s">
        <v>620</v>
      </c>
      <c r="D61" s="346" t="s">
        <v>3406</v>
      </c>
      <c r="E61" s="346" t="s">
        <v>127</v>
      </c>
      <c r="F61" s="425" t="s">
        <v>5303</v>
      </c>
      <c r="G61" s="347" t="s">
        <v>5294</v>
      </c>
      <c r="H61" s="351" t="s">
        <v>5536</v>
      </c>
      <c r="I61" s="349" t="s">
        <v>5533</v>
      </c>
      <c r="J61" s="347" t="s">
        <v>5295</v>
      </c>
      <c r="K61" s="348" t="s">
        <v>6044</v>
      </c>
      <c r="L61" s="350" t="s">
        <v>5533</v>
      </c>
    </row>
    <row r="62" spans="2:12" ht="47.1" customHeight="1">
      <c r="B62" s="345" t="s">
        <v>5304</v>
      </c>
      <c r="C62" s="346" t="s">
        <v>620</v>
      </c>
      <c r="D62" s="346" t="s">
        <v>3438</v>
      </c>
      <c r="E62" s="346" t="s">
        <v>127</v>
      </c>
      <c r="F62" s="425" t="s">
        <v>5305</v>
      </c>
      <c r="G62" s="347" t="s">
        <v>5294</v>
      </c>
      <c r="H62" s="351" t="s">
        <v>5537</v>
      </c>
      <c r="I62" s="349" t="s">
        <v>5533</v>
      </c>
      <c r="J62" s="347" t="s">
        <v>5295</v>
      </c>
      <c r="K62" s="348" t="s">
        <v>6044</v>
      </c>
      <c r="L62" s="350" t="s">
        <v>5533</v>
      </c>
    </row>
    <row r="63" spans="2:12" ht="47.1" customHeight="1">
      <c r="B63" s="345" t="s">
        <v>5306</v>
      </c>
      <c r="C63" s="346" t="s">
        <v>620</v>
      </c>
      <c r="D63" s="346" t="s">
        <v>3470</v>
      </c>
      <c r="E63" s="346" t="s">
        <v>127</v>
      </c>
      <c r="F63" s="425" t="s">
        <v>5307</v>
      </c>
      <c r="G63" s="347" t="s">
        <v>5294</v>
      </c>
      <c r="H63" s="351" t="s">
        <v>5552</v>
      </c>
      <c r="I63" s="349" t="s">
        <v>5533</v>
      </c>
      <c r="J63" s="347" t="s">
        <v>5295</v>
      </c>
      <c r="K63" s="348" t="s">
        <v>6044</v>
      </c>
      <c r="L63" s="350" t="s">
        <v>5533</v>
      </c>
    </row>
    <row r="64" spans="2:12" ht="47.1" customHeight="1">
      <c r="B64" s="345" t="s">
        <v>5308</v>
      </c>
      <c r="C64" s="346" t="s">
        <v>620</v>
      </c>
      <c r="D64" s="346" t="s">
        <v>3502</v>
      </c>
      <c r="E64" s="346" t="s">
        <v>127</v>
      </c>
      <c r="F64" s="425" t="s">
        <v>5309</v>
      </c>
      <c r="G64" s="347" t="s">
        <v>5294</v>
      </c>
      <c r="H64" s="351" t="s">
        <v>5553</v>
      </c>
      <c r="I64" s="349" t="s">
        <v>5533</v>
      </c>
      <c r="J64" s="347" t="s">
        <v>5295</v>
      </c>
      <c r="K64" s="348" t="s">
        <v>6044</v>
      </c>
      <c r="L64" s="350" t="s">
        <v>5533</v>
      </c>
    </row>
    <row r="65" spans="2:12" ht="47.1" customHeight="1">
      <c r="B65" s="345" t="s">
        <v>5310</v>
      </c>
      <c r="C65" s="346" t="s">
        <v>620</v>
      </c>
      <c r="D65" s="346" t="s">
        <v>3534</v>
      </c>
      <c r="E65" s="346" t="s">
        <v>127</v>
      </c>
      <c r="F65" s="425" t="s">
        <v>5311</v>
      </c>
      <c r="G65" s="347" t="s">
        <v>5294</v>
      </c>
      <c r="H65" s="351" t="s">
        <v>6018</v>
      </c>
      <c r="I65" s="349" t="s">
        <v>5533</v>
      </c>
      <c r="J65" s="347" t="s">
        <v>5295</v>
      </c>
      <c r="K65" s="348" t="s">
        <v>6044</v>
      </c>
      <c r="L65" s="350" t="s">
        <v>5533</v>
      </c>
    </row>
    <row r="66" spans="2:12" ht="47.1" customHeight="1">
      <c r="B66" s="345" t="s">
        <v>5312</v>
      </c>
      <c r="C66" s="346" t="s">
        <v>620</v>
      </c>
      <c r="D66" s="346" t="s">
        <v>3246</v>
      </c>
      <c r="E66" s="346" t="s">
        <v>127</v>
      </c>
      <c r="F66" s="425" t="s">
        <v>5313</v>
      </c>
      <c r="G66" s="347" t="s">
        <v>5294</v>
      </c>
      <c r="H66" s="351" t="s">
        <v>6045</v>
      </c>
      <c r="I66" s="349" t="s">
        <v>5533</v>
      </c>
      <c r="J66" s="347" t="s">
        <v>5295</v>
      </c>
      <c r="K66" s="348" t="s">
        <v>6044</v>
      </c>
      <c r="L66" s="350" t="s">
        <v>5533</v>
      </c>
    </row>
    <row r="67" spans="2:12" ht="47.1" customHeight="1">
      <c r="B67" s="345" t="s">
        <v>5314</v>
      </c>
      <c r="C67" s="346" t="s">
        <v>620</v>
      </c>
      <c r="D67" s="346" t="s">
        <v>3566</v>
      </c>
      <c r="E67" s="346" t="s">
        <v>127</v>
      </c>
      <c r="F67" s="425" t="s">
        <v>5315</v>
      </c>
      <c r="G67" s="347" t="s">
        <v>5294</v>
      </c>
      <c r="H67" s="351" t="s">
        <v>6046</v>
      </c>
      <c r="I67" s="349" t="s">
        <v>5533</v>
      </c>
      <c r="J67" s="347" t="s">
        <v>5295</v>
      </c>
      <c r="K67" s="348" t="s">
        <v>6044</v>
      </c>
      <c r="L67" s="350" t="s">
        <v>5533</v>
      </c>
    </row>
    <row r="68" spans="2:12" ht="47.1" customHeight="1">
      <c r="B68" s="345" t="s">
        <v>5316</v>
      </c>
      <c r="C68" s="346" t="s">
        <v>620</v>
      </c>
      <c r="D68" s="346" t="s">
        <v>3598</v>
      </c>
      <c r="E68" s="346" t="s">
        <v>127</v>
      </c>
      <c r="F68" s="425" t="s">
        <v>5317</v>
      </c>
      <c r="G68" s="347" t="s">
        <v>5294</v>
      </c>
      <c r="H68" s="351" t="s">
        <v>6025</v>
      </c>
      <c r="I68" s="349" t="s">
        <v>5533</v>
      </c>
      <c r="J68" s="347" t="s">
        <v>5295</v>
      </c>
      <c r="K68" s="348" t="s">
        <v>6044</v>
      </c>
      <c r="L68" s="350" t="s">
        <v>5533</v>
      </c>
    </row>
    <row r="69" spans="2:12" ht="47.1" customHeight="1">
      <c r="B69" s="345" t="s">
        <v>5318</v>
      </c>
      <c r="C69" s="346" t="s">
        <v>620</v>
      </c>
      <c r="D69" s="346" t="s">
        <v>3630</v>
      </c>
      <c r="E69" s="346" t="s">
        <v>127</v>
      </c>
      <c r="F69" s="425" t="s">
        <v>5319</v>
      </c>
      <c r="G69" s="347" t="s">
        <v>5294</v>
      </c>
      <c r="H69" s="351" t="s">
        <v>5550</v>
      </c>
      <c r="I69" s="349" t="s">
        <v>5533</v>
      </c>
      <c r="J69" s="347" t="s">
        <v>5295</v>
      </c>
      <c r="K69" s="348" t="s">
        <v>6044</v>
      </c>
      <c r="L69" s="350" t="s">
        <v>5533</v>
      </c>
    </row>
    <row r="70" spans="2:12" ht="47.1" customHeight="1">
      <c r="B70" s="345" t="s">
        <v>5320</v>
      </c>
      <c r="C70" s="346" t="s">
        <v>620</v>
      </c>
      <c r="D70" s="346" t="s">
        <v>3662</v>
      </c>
      <c r="E70" s="346" t="s">
        <v>127</v>
      </c>
      <c r="F70" s="425" t="s">
        <v>5321</v>
      </c>
      <c r="G70" s="347" t="s">
        <v>5294</v>
      </c>
      <c r="H70" s="351" t="s">
        <v>6042</v>
      </c>
      <c r="I70" s="349" t="s">
        <v>5533</v>
      </c>
      <c r="J70" s="347" t="s">
        <v>5295</v>
      </c>
      <c r="K70" s="348" t="s">
        <v>6044</v>
      </c>
      <c r="L70" s="350" t="s">
        <v>5533</v>
      </c>
    </row>
    <row r="71" spans="2:12" ht="47.1" customHeight="1">
      <c r="B71" s="345" t="s">
        <v>5322</v>
      </c>
      <c r="C71" s="346" t="s">
        <v>620</v>
      </c>
      <c r="D71" s="346" t="s">
        <v>3694</v>
      </c>
      <c r="E71" s="346" t="s">
        <v>127</v>
      </c>
      <c r="F71" s="425" t="s">
        <v>5323</v>
      </c>
      <c r="G71" s="347" t="s">
        <v>5294</v>
      </c>
      <c r="H71" s="351" t="s">
        <v>6043</v>
      </c>
      <c r="I71" s="349" t="s">
        <v>5533</v>
      </c>
      <c r="J71" s="347" t="s">
        <v>5295</v>
      </c>
      <c r="K71" s="348" t="s">
        <v>6044</v>
      </c>
      <c r="L71" s="350" t="s">
        <v>5533</v>
      </c>
    </row>
    <row r="72" spans="2:12" ht="47.1" customHeight="1">
      <c r="B72" s="345" t="s">
        <v>5324</v>
      </c>
      <c r="C72" s="346" t="s">
        <v>620</v>
      </c>
      <c r="D72" s="346" t="s">
        <v>3726</v>
      </c>
      <c r="E72" s="346" t="s">
        <v>127</v>
      </c>
      <c r="F72" s="425" t="s">
        <v>5325</v>
      </c>
      <c r="G72" s="347" t="s">
        <v>5294</v>
      </c>
      <c r="H72" s="351" t="s">
        <v>5539</v>
      </c>
      <c r="I72" s="349" t="s">
        <v>5533</v>
      </c>
      <c r="J72" s="347" t="s">
        <v>5295</v>
      </c>
      <c r="K72" s="348" t="s">
        <v>6044</v>
      </c>
      <c r="L72" s="350" t="s">
        <v>5533</v>
      </c>
    </row>
    <row r="73" spans="2:12" ht="47.1" customHeight="1">
      <c r="B73" s="345" t="s">
        <v>5326</v>
      </c>
      <c r="C73" s="346" t="s">
        <v>620</v>
      </c>
      <c r="D73" s="346" t="s">
        <v>3758</v>
      </c>
      <c r="E73" s="346" t="s">
        <v>127</v>
      </c>
      <c r="F73" s="425" t="s">
        <v>5327</v>
      </c>
      <c r="G73" s="347" t="s">
        <v>5294</v>
      </c>
      <c r="H73" s="351" t="s">
        <v>6041</v>
      </c>
      <c r="I73" s="349" t="s">
        <v>5533</v>
      </c>
      <c r="J73" s="347" t="s">
        <v>5295</v>
      </c>
      <c r="K73" s="348" t="s">
        <v>6044</v>
      </c>
      <c r="L73" s="350" t="s">
        <v>5533</v>
      </c>
    </row>
    <row r="74" spans="2:12" ht="47.1" customHeight="1">
      <c r="B74" s="345" t="s">
        <v>5328</v>
      </c>
      <c r="C74" s="346" t="s">
        <v>620</v>
      </c>
      <c r="D74" s="346" t="s">
        <v>3790</v>
      </c>
      <c r="E74" s="346" t="s">
        <v>127</v>
      </c>
      <c r="F74" s="425" t="s">
        <v>5329</v>
      </c>
      <c r="G74" s="347" t="s">
        <v>5294</v>
      </c>
      <c r="H74" s="351" t="s">
        <v>6047</v>
      </c>
      <c r="I74" s="349" t="s">
        <v>5533</v>
      </c>
      <c r="J74" s="347" t="s">
        <v>5295</v>
      </c>
      <c r="K74" s="348" t="s">
        <v>6044</v>
      </c>
      <c r="L74" s="350" t="s">
        <v>5533</v>
      </c>
    </row>
    <row r="75" spans="2:12" ht="47.1" customHeight="1">
      <c r="B75" s="345" t="s">
        <v>5330</v>
      </c>
      <c r="C75" s="346" t="s">
        <v>620</v>
      </c>
      <c r="D75" s="346" t="s">
        <v>3822</v>
      </c>
      <c r="E75" s="346" t="s">
        <v>127</v>
      </c>
      <c r="F75" s="425" t="s">
        <v>5331</v>
      </c>
      <c r="G75" s="347" t="s">
        <v>5294</v>
      </c>
      <c r="H75" s="351" t="s">
        <v>6048</v>
      </c>
      <c r="I75" s="349" t="s">
        <v>5533</v>
      </c>
      <c r="J75" s="347" t="s">
        <v>5295</v>
      </c>
      <c r="K75" s="348" t="s">
        <v>6044</v>
      </c>
      <c r="L75" s="350" t="s">
        <v>5533</v>
      </c>
    </row>
    <row r="76" spans="2:12" ht="47.1" customHeight="1">
      <c r="B76" s="345" t="s">
        <v>5332</v>
      </c>
      <c r="C76" s="346" t="s">
        <v>620</v>
      </c>
      <c r="D76" s="346" t="s">
        <v>3886</v>
      </c>
      <c r="E76" s="346" t="s">
        <v>127</v>
      </c>
      <c r="F76" s="425" t="s">
        <v>5333</v>
      </c>
      <c r="G76" s="347" t="s">
        <v>5294</v>
      </c>
      <c r="H76" s="351" t="s">
        <v>5533</v>
      </c>
      <c r="I76" s="349" t="s">
        <v>6049</v>
      </c>
      <c r="J76" s="347" t="s">
        <v>5295</v>
      </c>
      <c r="K76" s="348" t="s">
        <v>5533</v>
      </c>
      <c r="L76" s="350" t="s">
        <v>5533</v>
      </c>
    </row>
    <row r="77" spans="2:12" ht="47.1" customHeight="1">
      <c r="B77" s="345" t="s">
        <v>5334</v>
      </c>
      <c r="C77" s="346" t="s">
        <v>620</v>
      </c>
      <c r="D77" s="346" t="s">
        <v>3918</v>
      </c>
      <c r="E77" s="346" t="s">
        <v>127</v>
      </c>
      <c r="F77" s="425" t="s">
        <v>5335</v>
      </c>
      <c r="G77" s="347" t="s">
        <v>5294</v>
      </c>
      <c r="H77" s="351" t="s">
        <v>5534</v>
      </c>
      <c r="I77" s="349" t="s">
        <v>6049</v>
      </c>
      <c r="J77" s="347" t="s">
        <v>5295</v>
      </c>
      <c r="K77" s="348" t="s">
        <v>5534</v>
      </c>
      <c r="L77" s="350" t="s">
        <v>5533</v>
      </c>
    </row>
    <row r="78" spans="2:12" ht="47.1" customHeight="1">
      <c r="B78" s="345" t="s">
        <v>5336</v>
      </c>
      <c r="C78" s="346" t="s">
        <v>620</v>
      </c>
      <c r="D78" s="346" t="s">
        <v>3950</v>
      </c>
      <c r="E78" s="346" t="s">
        <v>127</v>
      </c>
      <c r="F78" s="425" t="s">
        <v>5337</v>
      </c>
      <c r="G78" s="347" t="s">
        <v>5294</v>
      </c>
      <c r="H78" s="351" t="s">
        <v>5551</v>
      </c>
      <c r="I78" s="349" t="s">
        <v>6049</v>
      </c>
      <c r="J78" s="347" t="s">
        <v>5295</v>
      </c>
      <c r="K78" s="348" t="s">
        <v>5551</v>
      </c>
      <c r="L78" s="350" t="s">
        <v>5533</v>
      </c>
    </row>
    <row r="79" spans="2:12" ht="47.1" customHeight="1">
      <c r="B79" s="345" t="s">
        <v>5338</v>
      </c>
      <c r="C79" s="346" t="s">
        <v>620</v>
      </c>
      <c r="D79" s="346" t="s">
        <v>3982</v>
      </c>
      <c r="E79" s="346" t="s">
        <v>127</v>
      </c>
      <c r="F79" s="425" t="s">
        <v>5339</v>
      </c>
      <c r="G79" s="347" t="s">
        <v>5294</v>
      </c>
      <c r="H79" s="351" t="s">
        <v>5535</v>
      </c>
      <c r="I79" s="349" t="s">
        <v>6049</v>
      </c>
      <c r="J79" s="347" t="s">
        <v>5295</v>
      </c>
      <c r="K79" s="348" t="s">
        <v>5535</v>
      </c>
      <c r="L79" s="350" t="s">
        <v>5533</v>
      </c>
    </row>
    <row r="80" spans="2:12" ht="47.1" customHeight="1">
      <c r="B80" s="345" t="s">
        <v>5340</v>
      </c>
      <c r="C80" s="346" t="s">
        <v>620</v>
      </c>
      <c r="D80" s="346" t="s">
        <v>4014</v>
      </c>
      <c r="E80" s="346" t="s">
        <v>127</v>
      </c>
      <c r="F80" s="425" t="s">
        <v>5341</v>
      </c>
      <c r="G80" s="347" t="s">
        <v>5294</v>
      </c>
      <c r="H80" s="351" t="s">
        <v>5536</v>
      </c>
      <c r="I80" s="349" t="s">
        <v>6049</v>
      </c>
      <c r="J80" s="347" t="s">
        <v>5295</v>
      </c>
      <c r="K80" s="348" t="s">
        <v>5536</v>
      </c>
      <c r="L80" s="350" t="s">
        <v>5533</v>
      </c>
    </row>
    <row r="81" spans="2:12" ht="47.1" customHeight="1">
      <c r="B81" s="345" t="s">
        <v>5342</v>
      </c>
      <c r="C81" s="346" t="s">
        <v>620</v>
      </c>
      <c r="D81" s="346" t="s">
        <v>4046</v>
      </c>
      <c r="E81" s="346" t="s">
        <v>127</v>
      </c>
      <c r="F81" s="425" t="s">
        <v>5343</v>
      </c>
      <c r="G81" s="347" t="s">
        <v>5294</v>
      </c>
      <c r="H81" s="351" t="s">
        <v>5537</v>
      </c>
      <c r="I81" s="349" t="s">
        <v>6049</v>
      </c>
      <c r="J81" s="347" t="s">
        <v>5295</v>
      </c>
      <c r="K81" s="348" t="s">
        <v>5537</v>
      </c>
      <c r="L81" s="350" t="s">
        <v>5533</v>
      </c>
    </row>
    <row r="82" spans="2:12" ht="47.1" customHeight="1">
      <c r="B82" s="345" t="s">
        <v>5344</v>
      </c>
      <c r="C82" s="346" t="s">
        <v>620</v>
      </c>
      <c r="D82" s="346" t="s">
        <v>4078</v>
      </c>
      <c r="E82" s="346" t="s">
        <v>127</v>
      </c>
      <c r="F82" s="425" t="s">
        <v>5345</v>
      </c>
      <c r="G82" s="347" t="s">
        <v>5294</v>
      </c>
      <c r="H82" s="351" t="s">
        <v>5552</v>
      </c>
      <c r="I82" s="349" t="s">
        <v>6049</v>
      </c>
      <c r="J82" s="347" t="s">
        <v>5295</v>
      </c>
      <c r="K82" s="348" t="s">
        <v>5552</v>
      </c>
      <c r="L82" s="350" t="s">
        <v>5533</v>
      </c>
    </row>
    <row r="83" spans="2:12" ht="47.1" customHeight="1">
      <c r="B83" s="345" t="s">
        <v>5346</v>
      </c>
      <c r="C83" s="346" t="s">
        <v>620</v>
      </c>
      <c r="D83" s="346" t="s">
        <v>4110</v>
      </c>
      <c r="E83" s="346" t="s">
        <v>127</v>
      </c>
      <c r="F83" s="425" t="s">
        <v>5347</v>
      </c>
      <c r="G83" s="347" t="s">
        <v>5294</v>
      </c>
      <c r="H83" s="351" t="s">
        <v>5553</v>
      </c>
      <c r="I83" s="349" t="s">
        <v>6049</v>
      </c>
      <c r="J83" s="347" t="s">
        <v>5295</v>
      </c>
      <c r="K83" s="348" t="s">
        <v>5553</v>
      </c>
      <c r="L83" s="350" t="s">
        <v>5533</v>
      </c>
    </row>
    <row r="84" spans="2:12" ht="47.1" customHeight="1">
      <c r="B84" s="345" t="s">
        <v>5348</v>
      </c>
      <c r="C84" s="346" t="s">
        <v>620</v>
      </c>
      <c r="D84" s="346" t="s">
        <v>4142</v>
      </c>
      <c r="E84" s="346" t="s">
        <v>127</v>
      </c>
      <c r="F84" s="425" t="s">
        <v>5349</v>
      </c>
      <c r="G84" s="347" t="s">
        <v>5294</v>
      </c>
      <c r="H84" s="351" t="s">
        <v>6018</v>
      </c>
      <c r="I84" s="349" t="s">
        <v>6049</v>
      </c>
      <c r="J84" s="347" t="s">
        <v>5295</v>
      </c>
      <c r="K84" s="348" t="s">
        <v>6018</v>
      </c>
      <c r="L84" s="350" t="s">
        <v>5533</v>
      </c>
    </row>
    <row r="85" spans="2:12" ht="47.1" customHeight="1">
      <c r="B85" s="345" t="s">
        <v>5350</v>
      </c>
      <c r="C85" s="346" t="s">
        <v>620</v>
      </c>
      <c r="D85" s="346" t="s">
        <v>3854</v>
      </c>
      <c r="E85" s="346" t="s">
        <v>127</v>
      </c>
      <c r="F85" s="425" t="s">
        <v>5351</v>
      </c>
      <c r="G85" s="347" t="s">
        <v>5294</v>
      </c>
      <c r="H85" s="351" t="s">
        <v>6045</v>
      </c>
      <c r="I85" s="349" t="s">
        <v>6049</v>
      </c>
      <c r="J85" s="347" t="s">
        <v>5295</v>
      </c>
      <c r="K85" s="348" t="s">
        <v>6045</v>
      </c>
      <c r="L85" s="350" t="s">
        <v>5533</v>
      </c>
    </row>
    <row r="86" spans="2:12" ht="47.1" customHeight="1">
      <c r="B86" s="345" t="s">
        <v>5352</v>
      </c>
      <c r="C86" s="346" t="s">
        <v>620</v>
      </c>
      <c r="D86" s="346" t="s">
        <v>4174</v>
      </c>
      <c r="E86" s="346" t="s">
        <v>127</v>
      </c>
      <c r="F86" s="425" t="s">
        <v>5353</v>
      </c>
      <c r="G86" s="347" t="s">
        <v>5294</v>
      </c>
      <c r="H86" s="351" t="s">
        <v>6046</v>
      </c>
      <c r="I86" s="349" t="s">
        <v>6049</v>
      </c>
      <c r="J86" s="347" t="s">
        <v>5295</v>
      </c>
      <c r="K86" s="348" t="s">
        <v>6046</v>
      </c>
      <c r="L86" s="350" t="s">
        <v>5533</v>
      </c>
    </row>
    <row r="87" spans="2:12" ht="47.1" customHeight="1">
      <c r="B87" s="345" t="s">
        <v>5354</v>
      </c>
      <c r="C87" s="346" t="s">
        <v>620</v>
      </c>
      <c r="D87" s="346" t="s">
        <v>4206</v>
      </c>
      <c r="E87" s="346" t="s">
        <v>127</v>
      </c>
      <c r="F87" s="425" t="s">
        <v>5355</v>
      </c>
      <c r="G87" s="347" t="s">
        <v>5294</v>
      </c>
      <c r="H87" s="351" t="s">
        <v>6025</v>
      </c>
      <c r="I87" s="349" t="s">
        <v>6049</v>
      </c>
      <c r="J87" s="347" t="s">
        <v>5295</v>
      </c>
      <c r="K87" s="348" t="s">
        <v>6025</v>
      </c>
      <c r="L87" s="350" t="s">
        <v>5533</v>
      </c>
    </row>
    <row r="88" spans="2:12" ht="47.1" customHeight="1">
      <c r="B88" s="345" t="s">
        <v>5356</v>
      </c>
      <c r="C88" s="346" t="s">
        <v>620</v>
      </c>
      <c r="D88" s="346" t="s">
        <v>4238</v>
      </c>
      <c r="E88" s="346" t="s">
        <v>127</v>
      </c>
      <c r="F88" s="425" t="s">
        <v>5357</v>
      </c>
      <c r="G88" s="347" t="s">
        <v>5294</v>
      </c>
      <c r="H88" s="351" t="s">
        <v>5550</v>
      </c>
      <c r="I88" s="349" t="s">
        <v>6049</v>
      </c>
      <c r="J88" s="347" t="s">
        <v>5295</v>
      </c>
      <c r="K88" s="348" t="s">
        <v>5550</v>
      </c>
      <c r="L88" s="350" t="s">
        <v>5533</v>
      </c>
    </row>
    <row r="89" spans="2:12" ht="47.1" customHeight="1">
      <c r="B89" s="345" t="s">
        <v>5358</v>
      </c>
      <c r="C89" s="346" t="s">
        <v>620</v>
      </c>
      <c r="D89" s="346" t="s">
        <v>4270</v>
      </c>
      <c r="E89" s="346" t="s">
        <v>127</v>
      </c>
      <c r="F89" s="425" t="s">
        <v>5359</v>
      </c>
      <c r="G89" s="347" t="s">
        <v>5294</v>
      </c>
      <c r="H89" s="351" t="s">
        <v>6042</v>
      </c>
      <c r="I89" s="349" t="s">
        <v>6049</v>
      </c>
      <c r="J89" s="347" t="s">
        <v>5295</v>
      </c>
      <c r="K89" s="348" t="s">
        <v>6042</v>
      </c>
      <c r="L89" s="350" t="s">
        <v>5533</v>
      </c>
    </row>
    <row r="90" spans="2:12" ht="47.1" customHeight="1">
      <c r="B90" s="345" t="s">
        <v>5360</v>
      </c>
      <c r="C90" s="346" t="s">
        <v>620</v>
      </c>
      <c r="D90" s="346" t="s">
        <v>4302</v>
      </c>
      <c r="E90" s="346" t="s">
        <v>127</v>
      </c>
      <c r="F90" s="425" t="s">
        <v>5361</v>
      </c>
      <c r="G90" s="347" t="s">
        <v>5294</v>
      </c>
      <c r="H90" s="351" t="s">
        <v>6043</v>
      </c>
      <c r="I90" s="349" t="s">
        <v>6049</v>
      </c>
      <c r="J90" s="347" t="s">
        <v>5295</v>
      </c>
      <c r="K90" s="348" t="s">
        <v>6043</v>
      </c>
      <c r="L90" s="350" t="s">
        <v>5533</v>
      </c>
    </row>
    <row r="91" spans="2:12" ht="47.1" customHeight="1">
      <c r="B91" s="345" t="s">
        <v>5362</v>
      </c>
      <c r="C91" s="346" t="s">
        <v>620</v>
      </c>
      <c r="D91" s="346" t="s">
        <v>4334</v>
      </c>
      <c r="E91" s="346" t="s">
        <v>127</v>
      </c>
      <c r="F91" s="425" t="s">
        <v>5363</v>
      </c>
      <c r="G91" s="347" t="s">
        <v>5294</v>
      </c>
      <c r="H91" s="351" t="s">
        <v>5539</v>
      </c>
      <c r="I91" s="349" t="s">
        <v>6049</v>
      </c>
      <c r="J91" s="347" t="s">
        <v>5295</v>
      </c>
      <c r="K91" s="348" t="s">
        <v>5539</v>
      </c>
      <c r="L91" s="350" t="s">
        <v>5533</v>
      </c>
    </row>
    <row r="92" spans="2:12" ht="47.1" customHeight="1">
      <c r="B92" s="345" t="s">
        <v>5364</v>
      </c>
      <c r="C92" s="346" t="s">
        <v>620</v>
      </c>
      <c r="D92" s="346" t="s">
        <v>4366</v>
      </c>
      <c r="E92" s="346" t="s">
        <v>127</v>
      </c>
      <c r="F92" s="425" t="s">
        <v>5365</v>
      </c>
      <c r="G92" s="347" t="s">
        <v>5294</v>
      </c>
      <c r="H92" s="351" t="s">
        <v>6041</v>
      </c>
      <c r="I92" s="349" t="s">
        <v>6049</v>
      </c>
      <c r="J92" s="347" t="s">
        <v>5295</v>
      </c>
      <c r="K92" s="348" t="s">
        <v>6041</v>
      </c>
      <c r="L92" s="350" t="s">
        <v>5533</v>
      </c>
    </row>
    <row r="93" spans="2:12" ht="47.1" customHeight="1">
      <c r="B93" s="345" t="s">
        <v>5366</v>
      </c>
      <c r="C93" s="346" t="s">
        <v>620</v>
      </c>
      <c r="D93" s="346" t="s">
        <v>4398</v>
      </c>
      <c r="E93" s="346" t="s">
        <v>127</v>
      </c>
      <c r="F93" s="425" t="s">
        <v>5367</v>
      </c>
      <c r="G93" s="347" t="s">
        <v>5294</v>
      </c>
      <c r="H93" s="351" t="s">
        <v>6047</v>
      </c>
      <c r="I93" s="349" t="s">
        <v>6049</v>
      </c>
      <c r="J93" s="347" t="s">
        <v>5295</v>
      </c>
      <c r="K93" s="348" t="s">
        <v>6047</v>
      </c>
      <c r="L93" s="350" t="s">
        <v>5533</v>
      </c>
    </row>
    <row r="94" spans="2:12" ht="23.55" customHeight="1">
      <c r="B94" s="345" t="s">
        <v>5368</v>
      </c>
      <c r="C94" s="346" t="s">
        <v>620</v>
      </c>
      <c r="D94" s="346" t="s">
        <v>4430</v>
      </c>
      <c r="E94" s="346" t="s">
        <v>127</v>
      </c>
      <c r="F94" s="425" t="s">
        <v>5369</v>
      </c>
      <c r="G94" s="347" t="s">
        <v>5294</v>
      </c>
      <c r="H94" s="351" t="s">
        <v>6048</v>
      </c>
      <c r="I94" s="349" t="s">
        <v>6049</v>
      </c>
      <c r="J94" s="347" t="s">
        <v>5295</v>
      </c>
      <c r="K94" s="348" t="s">
        <v>6048</v>
      </c>
      <c r="L94" s="350" t="s">
        <v>5533</v>
      </c>
    </row>
    <row r="95" spans="2:12" ht="23.55" customHeight="1">
      <c r="B95" s="345" t="s">
        <v>1431</v>
      </c>
      <c r="C95" s="346" t="s">
        <v>620</v>
      </c>
      <c r="D95" s="346" t="s">
        <v>5594</v>
      </c>
      <c r="E95" s="346" t="s">
        <v>127</v>
      </c>
      <c r="F95" s="440" t="s">
        <v>1432</v>
      </c>
      <c r="G95" s="347" t="s">
        <v>1452</v>
      </c>
      <c r="H95" s="351" t="s">
        <v>6025</v>
      </c>
      <c r="I95" s="349" t="s">
        <v>5533</v>
      </c>
      <c r="J95" s="347" t="s">
        <v>1452</v>
      </c>
      <c r="K95" s="348" t="s">
        <v>6044</v>
      </c>
      <c r="L95" s="350" t="s">
        <v>5533</v>
      </c>
    </row>
    <row r="96" spans="2:12" ht="23.55" customHeight="1">
      <c r="B96" s="345" t="s">
        <v>1433</v>
      </c>
      <c r="C96" s="346" t="s">
        <v>620</v>
      </c>
      <c r="D96" s="346" t="s">
        <v>5596</v>
      </c>
      <c r="E96" s="346" t="s">
        <v>127</v>
      </c>
      <c r="F96" s="440" t="s">
        <v>1434</v>
      </c>
      <c r="G96" s="347" t="s">
        <v>1452</v>
      </c>
      <c r="H96" s="351" t="s">
        <v>6025</v>
      </c>
      <c r="I96" s="349" t="s">
        <v>6049</v>
      </c>
      <c r="J96" s="347" t="s">
        <v>1452</v>
      </c>
      <c r="K96" s="348" t="s">
        <v>6025</v>
      </c>
      <c r="L96" s="350" t="s">
        <v>5533</v>
      </c>
    </row>
    <row r="97" spans="2:12" ht="23.55" customHeight="1">
      <c r="B97" s="345" t="s">
        <v>1427</v>
      </c>
      <c r="C97" s="346" t="s">
        <v>620</v>
      </c>
      <c r="D97" s="346" t="s">
        <v>5598</v>
      </c>
      <c r="E97" s="346" t="s">
        <v>127</v>
      </c>
      <c r="F97" s="440" t="s">
        <v>1428</v>
      </c>
      <c r="G97" s="347" t="s">
        <v>1452</v>
      </c>
      <c r="H97" s="351" t="s">
        <v>5537</v>
      </c>
      <c r="I97" s="349" t="s">
        <v>5533</v>
      </c>
      <c r="J97" s="347" t="s">
        <v>1452</v>
      </c>
      <c r="K97" s="348" t="s">
        <v>6044</v>
      </c>
      <c r="L97" s="350" t="s">
        <v>5533</v>
      </c>
    </row>
    <row r="98" spans="2:12" ht="23.55" customHeight="1">
      <c r="B98" s="345" t="s">
        <v>1429</v>
      </c>
      <c r="C98" s="346" t="s">
        <v>620</v>
      </c>
      <c r="D98" s="346" t="s">
        <v>5600</v>
      </c>
      <c r="E98" s="346" t="s">
        <v>127</v>
      </c>
      <c r="F98" s="440" t="s">
        <v>1430</v>
      </c>
      <c r="G98" s="347" t="s">
        <v>1452</v>
      </c>
      <c r="H98" s="351" t="s">
        <v>5537</v>
      </c>
      <c r="I98" s="349" t="s">
        <v>6049</v>
      </c>
      <c r="J98" s="347" t="s">
        <v>1452</v>
      </c>
      <c r="K98" s="348" t="s">
        <v>5537</v>
      </c>
      <c r="L98" s="350" t="s">
        <v>5533</v>
      </c>
    </row>
    <row r="99" spans="2:12" ht="47.1" customHeight="1">
      <c r="B99" s="433" t="s">
        <v>6212</v>
      </c>
      <c r="C99" s="346" t="s">
        <v>6213</v>
      </c>
      <c r="D99" s="346" t="s">
        <v>1556</v>
      </c>
      <c r="E99" s="346" t="s">
        <v>127</v>
      </c>
      <c r="F99" s="440" t="s">
        <v>6218</v>
      </c>
      <c r="G99" s="347" t="s">
        <v>1477</v>
      </c>
      <c r="H99" s="439" t="s">
        <v>5552</v>
      </c>
      <c r="I99" s="439" t="s">
        <v>6006</v>
      </c>
      <c r="J99" s="347" t="s">
        <v>1477</v>
      </c>
      <c r="K99" s="439" t="s">
        <v>5552</v>
      </c>
      <c r="L99" s="434" t="s">
        <v>6026</v>
      </c>
    </row>
    <row r="100" spans="2:12" ht="47.1" customHeight="1">
      <c r="B100" s="433" t="s">
        <v>6214</v>
      </c>
      <c r="C100" s="346" t="s">
        <v>6215</v>
      </c>
      <c r="D100" s="346" t="s">
        <v>1588</v>
      </c>
      <c r="E100" s="346" t="s">
        <v>127</v>
      </c>
      <c r="F100" s="440" t="s">
        <v>6219</v>
      </c>
      <c r="G100" s="347" t="s">
        <v>1477</v>
      </c>
      <c r="H100" s="439" t="s">
        <v>5552</v>
      </c>
      <c r="I100" s="439" t="s">
        <v>5551</v>
      </c>
      <c r="J100" s="347" t="s">
        <v>1477</v>
      </c>
      <c r="K100" s="439" t="s">
        <v>5552</v>
      </c>
      <c r="L100" s="434" t="s">
        <v>6026</v>
      </c>
    </row>
    <row r="101" spans="2:12" ht="47.1" customHeight="1">
      <c r="B101" s="433" t="s">
        <v>6216</v>
      </c>
      <c r="C101" s="346" t="s">
        <v>6217</v>
      </c>
      <c r="D101" s="346" t="s">
        <v>1620</v>
      </c>
      <c r="E101" s="346" t="s">
        <v>127</v>
      </c>
      <c r="F101" s="440" t="s">
        <v>6220</v>
      </c>
      <c r="G101" s="347" t="s">
        <v>1477</v>
      </c>
      <c r="H101" s="439" t="s">
        <v>5552</v>
      </c>
      <c r="I101" s="439" t="s">
        <v>5535</v>
      </c>
      <c r="J101" s="347" t="s">
        <v>1477</v>
      </c>
      <c r="K101" s="439" t="s">
        <v>5552</v>
      </c>
      <c r="L101" s="434" t="s">
        <v>6026</v>
      </c>
    </row>
    <row r="102" spans="2:12" ht="47.1" customHeight="1">
      <c r="B102" s="345" t="s">
        <v>2444</v>
      </c>
      <c r="C102" s="346" t="s">
        <v>2399</v>
      </c>
      <c r="D102" s="346" t="s">
        <v>1652</v>
      </c>
      <c r="E102" s="346" t="s">
        <v>127</v>
      </c>
      <c r="F102" s="440" t="s">
        <v>2400</v>
      </c>
      <c r="G102" s="347" t="s">
        <v>1477</v>
      </c>
      <c r="H102" s="351" t="s">
        <v>5552</v>
      </c>
      <c r="I102" s="349" t="s">
        <v>5536</v>
      </c>
      <c r="J102" s="347" t="s">
        <v>1477</v>
      </c>
      <c r="K102" s="348" t="s">
        <v>5552</v>
      </c>
      <c r="L102" s="350" t="s">
        <v>6006</v>
      </c>
    </row>
    <row r="103" spans="2:12" ht="47.1" customHeight="1">
      <c r="B103" s="345" t="s">
        <v>2445</v>
      </c>
      <c r="C103" s="346" t="s">
        <v>2401</v>
      </c>
      <c r="D103" s="346" t="s">
        <v>1684</v>
      </c>
      <c r="E103" s="346" t="s">
        <v>127</v>
      </c>
      <c r="F103" s="440" t="s">
        <v>2402</v>
      </c>
      <c r="G103" s="347" t="s">
        <v>1477</v>
      </c>
      <c r="H103" s="351" t="s">
        <v>5552</v>
      </c>
      <c r="I103" s="349" t="s">
        <v>5537</v>
      </c>
      <c r="J103" s="347" t="s">
        <v>1477</v>
      </c>
      <c r="K103" s="348" t="s">
        <v>5552</v>
      </c>
      <c r="L103" s="350" t="s">
        <v>5551</v>
      </c>
    </row>
    <row r="104" spans="2:12" ht="47.1" customHeight="1">
      <c r="B104" s="345" t="s">
        <v>2446</v>
      </c>
      <c r="C104" s="346" t="s">
        <v>2403</v>
      </c>
      <c r="D104" s="346" t="s">
        <v>1716</v>
      </c>
      <c r="E104" s="346" t="s">
        <v>127</v>
      </c>
      <c r="F104" s="440" t="s">
        <v>2404</v>
      </c>
      <c r="G104" s="347" t="s">
        <v>1477</v>
      </c>
      <c r="H104" s="351" t="s">
        <v>5552</v>
      </c>
      <c r="I104" s="349" t="s">
        <v>5552</v>
      </c>
      <c r="J104" s="347" t="s">
        <v>1477</v>
      </c>
      <c r="K104" s="348" t="s">
        <v>5552</v>
      </c>
      <c r="L104" s="350" t="s">
        <v>5535</v>
      </c>
    </row>
    <row r="105" spans="2:12" ht="23.55" customHeight="1">
      <c r="B105" s="345" t="s">
        <v>2447</v>
      </c>
      <c r="C105" s="346" t="s">
        <v>620</v>
      </c>
      <c r="D105" s="346" t="s">
        <v>1748</v>
      </c>
      <c r="E105" s="346" t="s">
        <v>2406</v>
      </c>
      <c r="F105" s="440" t="s">
        <v>2407</v>
      </c>
      <c r="G105" s="347" t="s">
        <v>620</v>
      </c>
      <c r="H105" s="351" t="s">
        <v>620</v>
      </c>
      <c r="I105" s="349" t="s">
        <v>620</v>
      </c>
      <c r="J105" s="347" t="s">
        <v>620</v>
      </c>
      <c r="K105" s="348" t="s">
        <v>620</v>
      </c>
      <c r="L105" s="350" t="s">
        <v>620</v>
      </c>
    </row>
    <row r="106" spans="2:12" ht="94.05" customHeight="1">
      <c r="B106" s="345" t="s">
        <v>2448</v>
      </c>
      <c r="C106" s="346" t="s">
        <v>2405</v>
      </c>
      <c r="D106" s="346" t="s">
        <v>1780</v>
      </c>
      <c r="E106" s="346" t="s">
        <v>127</v>
      </c>
      <c r="F106" s="440" t="s">
        <v>2408</v>
      </c>
      <c r="G106" s="347" t="s">
        <v>608</v>
      </c>
      <c r="H106" s="351" t="s">
        <v>6050</v>
      </c>
      <c r="I106" s="349" t="s">
        <v>5533</v>
      </c>
      <c r="J106" s="347" t="s">
        <v>608</v>
      </c>
      <c r="K106" s="348" t="s">
        <v>6050</v>
      </c>
      <c r="L106" s="350" t="s">
        <v>6051</v>
      </c>
    </row>
    <row r="107" spans="2:12" ht="94.05" customHeight="1">
      <c r="B107" s="345" t="s">
        <v>2449</v>
      </c>
      <c r="C107" s="346" t="s">
        <v>2409</v>
      </c>
      <c r="D107" s="346" t="s">
        <v>1812</v>
      </c>
      <c r="E107" s="346" t="s">
        <v>127</v>
      </c>
      <c r="F107" s="440" t="s">
        <v>2410</v>
      </c>
      <c r="G107" s="347" t="s">
        <v>608</v>
      </c>
      <c r="H107" s="351" t="s">
        <v>6050</v>
      </c>
      <c r="I107" s="349" t="s">
        <v>5533</v>
      </c>
      <c r="J107" s="347" t="s">
        <v>608</v>
      </c>
      <c r="K107" s="348" t="s">
        <v>6050</v>
      </c>
      <c r="L107" s="350" t="s">
        <v>6051</v>
      </c>
    </row>
    <row r="108" spans="2:12" ht="94.05" customHeight="1">
      <c r="B108" s="345" t="s">
        <v>2450</v>
      </c>
      <c r="C108" s="346" t="s">
        <v>2411</v>
      </c>
      <c r="D108" s="346" t="s">
        <v>1844</v>
      </c>
      <c r="E108" s="346" t="s">
        <v>127</v>
      </c>
      <c r="F108" s="440" t="s">
        <v>2412</v>
      </c>
      <c r="G108" s="347" t="s">
        <v>608</v>
      </c>
      <c r="H108" s="351" t="s">
        <v>6050</v>
      </c>
      <c r="I108" s="349" t="s">
        <v>5533</v>
      </c>
      <c r="J108" s="347" t="s">
        <v>608</v>
      </c>
      <c r="K108" s="348" t="s">
        <v>6050</v>
      </c>
      <c r="L108" s="350" t="s">
        <v>6051</v>
      </c>
    </row>
    <row r="109" spans="2:12" ht="23.55" customHeight="1">
      <c r="B109" s="345" t="s">
        <v>2413</v>
      </c>
      <c r="C109" s="346" t="s">
        <v>620</v>
      </c>
      <c r="D109" s="346" t="s">
        <v>1876</v>
      </c>
      <c r="E109" s="346"/>
      <c r="F109" s="440" t="s">
        <v>2308</v>
      </c>
      <c r="G109" s="347" t="s">
        <v>2414</v>
      </c>
      <c r="H109" s="351" t="s">
        <v>5533</v>
      </c>
      <c r="I109" s="349" t="s">
        <v>5533</v>
      </c>
      <c r="J109" s="347"/>
      <c r="K109" s="348"/>
      <c r="L109" s="350"/>
    </row>
    <row r="110" spans="2:12" ht="23.55" customHeight="1">
      <c r="B110" s="345" t="s">
        <v>2415</v>
      </c>
      <c r="C110" s="346" t="s">
        <v>620</v>
      </c>
      <c r="D110" s="346" t="s">
        <v>1972</v>
      </c>
      <c r="E110" s="346"/>
      <c r="F110" s="440" t="s">
        <v>2425</v>
      </c>
      <c r="G110" s="347" t="s">
        <v>2414</v>
      </c>
      <c r="H110" s="351" t="s">
        <v>5533</v>
      </c>
      <c r="I110" s="349" t="s">
        <v>5533</v>
      </c>
      <c r="J110" s="347"/>
      <c r="K110" s="348"/>
      <c r="L110" s="350"/>
    </row>
    <row r="111" spans="2:12" ht="70.5" customHeight="1">
      <c r="B111" s="345" t="s">
        <v>2416</v>
      </c>
      <c r="C111" s="346" t="s">
        <v>620</v>
      </c>
      <c r="D111" s="346" t="s">
        <v>2004</v>
      </c>
      <c r="E111" s="346" t="s">
        <v>127</v>
      </c>
      <c r="F111" s="352" t="s">
        <v>2417</v>
      </c>
      <c r="G111" s="347" t="s">
        <v>2414</v>
      </c>
      <c r="H111" s="351" t="s">
        <v>5533</v>
      </c>
      <c r="I111" s="349" t="s">
        <v>5533</v>
      </c>
      <c r="J111" s="347" t="s">
        <v>2414</v>
      </c>
      <c r="K111" s="348" t="s">
        <v>5533</v>
      </c>
      <c r="L111" s="350" t="s">
        <v>6052</v>
      </c>
    </row>
    <row r="112" spans="2:12" ht="70.5" customHeight="1">
      <c r="B112" s="345" t="s">
        <v>2418</v>
      </c>
      <c r="C112" s="346" t="s">
        <v>620</v>
      </c>
      <c r="D112" s="346" t="s">
        <v>2036</v>
      </c>
      <c r="E112" s="346" t="s">
        <v>127</v>
      </c>
      <c r="F112" s="352" t="s">
        <v>2419</v>
      </c>
      <c r="G112" s="347" t="s">
        <v>2414</v>
      </c>
      <c r="H112" s="351" t="s">
        <v>5533</v>
      </c>
      <c r="I112" s="349" t="s">
        <v>5537</v>
      </c>
      <c r="J112" s="347" t="s">
        <v>2414</v>
      </c>
      <c r="K112" s="348" t="s">
        <v>5533</v>
      </c>
      <c r="L112" s="350" t="s">
        <v>6052</v>
      </c>
    </row>
    <row r="113" spans="1:12" ht="70.5" customHeight="1">
      <c r="B113" s="345" t="s">
        <v>2420</v>
      </c>
      <c r="C113" s="346" t="s">
        <v>620</v>
      </c>
      <c r="D113" s="346" t="s">
        <v>2068</v>
      </c>
      <c r="E113" s="346" t="s">
        <v>127</v>
      </c>
      <c r="F113" s="352" t="s">
        <v>2421</v>
      </c>
      <c r="G113" s="347" t="s">
        <v>2414</v>
      </c>
      <c r="H113" s="351" t="s">
        <v>5533</v>
      </c>
      <c r="I113" s="349" t="s">
        <v>5553</v>
      </c>
      <c r="J113" s="347" t="s">
        <v>2414</v>
      </c>
      <c r="K113" s="348" t="s">
        <v>5533</v>
      </c>
      <c r="L113" s="350" t="s">
        <v>6052</v>
      </c>
    </row>
    <row r="114" spans="1:12" ht="70.5" customHeight="1">
      <c r="B114" s="345" t="s">
        <v>2422</v>
      </c>
      <c r="C114" s="346" t="s">
        <v>620</v>
      </c>
      <c r="D114" s="346" t="s">
        <v>2100</v>
      </c>
      <c r="E114" s="346" t="s">
        <v>127</v>
      </c>
      <c r="F114" s="352" t="s">
        <v>2423</v>
      </c>
      <c r="G114" s="347" t="s">
        <v>2414</v>
      </c>
      <c r="H114" s="351" t="s">
        <v>5533</v>
      </c>
      <c r="I114" s="349" t="s">
        <v>6045</v>
      </c>
      <c r="J114" s="347" t="s">
        <v>2414</v>
      </c>
      <c r="K114" s="348" t="s">
        <v>5533</v>
      </c>
      <c r="L114" s="350" t="s">
        <v>6052</v>
      </c>
    </row>
    <row r="115" spans="1:12" ht="70.5" customHeight="1">
      <c r="B115" s="345" t="s">
        <v>2424</v>
      </c>
      <c r="C115" s="346" t="s">
        <v>620</v>
      </c>
      <c r="D115" s="346" t="s">
        <v>2316</v>
      </c>
      <c r="E115" s="354" t="s">
        <v>2406</v>
      </c>
      <c r="F115" s="352" t="s">
        <v>2451</v>
      </c>
      <c r="G115" s="347" t="s">
        <v>2414</v>
      </c>
      <c r="H115" s="351" t="s">
        <v>5533</v>
      </c>
      <c r="I115" s="349" t="s">
        <v>6053</v>
      </c>
      <c r="J115" s="347" t="s">
        <v>2414</v>
      </c>
      <c r="K115" s="348" t="s">
        <v>5533</v>
      </c>
      <c r="L115" s="350" t="s">
        <v>6052</v>
      </c>
    </row>
    <row r="116" spans="1:12" ht="47.1" customHeight="1">
      <c r="B116" s="345" t="s">
        <v>2452</v>
      </c>
      <c r="C116" s="346" t="s">
        <v>620</v>
      </c>
      <c r="D116" s="346" t="s">
        <v>2132</v>
      </c>
      <c r="E116" s="346" t="s">
        <v>127</v>
      </c>
      <c r="F116" s="353" t="s">
        <v>2453</v>
      </c>
      <c r="G116" s="347" t="s">
        <v>2414</v>
      </c>
      <c r="H116" s="351" t="s">
        <v>6047</v>
      </c>
      <c r="I116" s="349" t="s">
        <v>5533</v>
      </c>
      <c r="J116" s="347" t="s">
        <v>2414</v>
      </c>
      <c r="K116" s="348" t="s">
        <v>6054</v>
      </c>
      <c r="L116" s="350" t="s">
        <v>5533</v>
      </c>
    </row>
    <row r="117" spans="1:12" ht="47.1" customHeight="1">
      <c r="B117" s="345" t="s">
        <v>2454</v>
      </c>
      <c r="C117" s="346" t="s">
        <v>620</v>
      </c>
      <c r="D117" s="346" t="s">
        <v>2164</v>
      </c>
      <c r="E117" s="346" t="s">
        <v>127</v>
      </c>
      <c r="F117" s="353" t="s">
        <v>2455</v>
      </c>
      <c r="G117" s="347" t="s">
        <v>2414</v>
      </c>
      <c r="H117" s="351" t="s">
        <v>6048</v>
      </c>
      <c r="I117" s="349" t="s">
        <v>5533</v>
      </c>
      <c r="J117" s="347" t="s">
        <v>2414</v>
      </c>
      <c r="K117" s="348" t="s">
        <v>6054</v>
      </c>
      <c r="L117" s="350" t="s">
        <v>5533</v>
      </c>
    </row>
    <row r="118" spans="1:12" ht="47.1" customHeight="1">
      <c r="B118" s="345" t="s">
        <v>5522</v>
      </c>
      <c r="C118" s="346" t="s">
        <v>620</v>
      </c>
      <c r="D118" s="346" t="s">
        <v>2196</v>
      </c>
      <c r="E118" s="346" t="s">
        <v>127</v>
      </c>
      <c r="F118" s="353" t="s">
        <v>5523</v>
      </c>
      <c r="G118" s="347" t="s">
        <v>2414</v>
      </c>
      <c r="H118" s="351" t="s">
        <v>6055</v>
      </c>
      <c r="I118" s="349" t="s">
        <v>5533</v>
      </c>
      <c r="J118" s="347" t="s">
        <v>2414</v>
      </c>
      <c r="K118" s="348" t="s">
        <v>6054</v>
      </c>
      <c r="L118" s="350" t="s">
        <v>5533</v>
      </c>
    </row>
    <row r="119" spans="1:12" ht="47.1" customHeight="1">
      <c r="B119" s="345" t="s">
        <v>2456</v>
      </c>
      <c r="C119" s="346" t="s">
        <v>620</v>
      </c>
      <c r="D119" s="346" t="s">
        <v>2228</v>
      </c>
      <c r="E119" s="346" t="s">
        <v>127</v>
      </c>
      <c r="F119" s="353" t="s">
        <v>2457</v>
      </c>
      <c r="G119" s="347" t="s">
        <v>2414</v>
      </c>
      <c r="H119" s="351" t="s">
        <v>6056</v>
      </c>
      <c r="I119" s="349" t="s">
        <v>5533</v>
      </c>
      <c r="J119" s="347" t="s">
        <v>2414</v>
      </c>
      <c r="K119" s="348" t="s">
        <v>6054</v>
      </c>
      <c r="L119" s="350" t="s">
        <v>5533</v>
      </c>
    </row>
    <row r="120" spans="1:12" ht="47.1" customHeight="1">
      <c r="B120" s="345" t="s">
        <v>2458</v>
      </c>
      <c r="C120" s="346" t="s">
        <v>620</v>
      </c>
      <c r="D120" s="346" t="s">
        <v>2260</v>
      </c>
      <c r="E120" s="346" t="s">
        <v>127</v>
      </c>
      <c r="F120" s="353" t="s">
        <v>2459</v>
      </c>
      <c r="G120" s="347" t="s">
        <v>2414</v>
      </c>
      <c r="H120" s="351" t="s">
        <v>6057</v>
      </c>
      <c r="I120" s="349" t="s">
        <v>5533</v>
      </c>
      <c r="J120" s="347" t="s">
        <v>2414</v>
      </c>
      <c r="K120" s="348" t="s">
        <v>6054</v>
      </c>
      <c r="L120" s="350" t="s">
        <v>5533</v>
      </c>
    </row>
    <row r="121" spans="1:12" ht="47.1" customHeight="1">
      <c r="A121" s="272"/>
      <c r="B121" s="345" t="s">
        <v>2309</v>
      </c>
      <c r="C121" s="346" t="s">
        <v>609</v>
      </c>
      <c r="D121" s="346" t="s">
        <v>140</v>
      </c>
      <c r="E121" s="346" t="s">
        <v>127</v>
      </c>
      <c r="F121" s="440" t="s">
        <v>611</v>
      </c>
      <c r="G121" s="347" t="s">
        <v>607</v>
      </c>
      <c r="H121" s="351" t="s">
        <v>6058</v>
      </c>
      <c r="I121" s="349" t="s">
        <v>5533</v>
      </c>
      <c r="J121" s="347" t="s">
        <v>607</v>
      </c>
      <c r="K121" s="348" t="s">
        <v>6009</v>
      </c>
      <c r="L121" s="350" t="s">
        <v>5533</v>
      </c>
    </row>
    <row r="122" spans="1:12" ht="47.1" customHeight="1">
      <c r="B122" s="345" t="s">
        <v>105</v>
      </c>
      <c r="C122" s="346" t="s">
        <v>635</v>
      </c>
      <c r="D122" s="346" t="s">
        <v>141</v>
      </c>
      <c r="E122" s="346" t="s">
        <v>127</v>
      </c>
      <c r="F122" s="440" t="s">
        <v>613</v>
      </c>
      <c r="G122" s="347" t="s">
        <v>606</v>
      </c>
      <c r="H122" s="351" t="s">
        <v>6041</v>
      </c>
      <c r="I122" s="349" t="s">
        <v>6030</v>
      </c>
      <c r="J122" s="347" t="s">
        <v>607</v>
      </c>
      <c r="K122" s="348" t="s">
        <v>6009</v>
      </c>
      <c r="L122" s="350" t="s">
        <v>5533</v>
      </c>
    </row>
    <row r="123" spans="1:12" ht="47.1" customHeight="1">
      <c r="B123" s="425" t="s">
        <v>5233</v>
      </c>
      <c r="C123" s="346" t="s">
        <v>620</v>
      </c>
      <c r="D123" s="346" t="s">
        <v>2315</v>
      </c>
      <c r="E123" s="346" t="s">
        <v>127</v>
      </c>
      <c r="F123" s="440" t="s">
        <v>5370</v>
      </c>
      <c r="G123" s="347" t="s">
        <v>606</v>
      </c>
      <c r="H123" s="351" t="s">
        <v>6010</v>
      </c>
      <c r="I123" s="349" t="s">
        <v>6030</v>
      </c>
      <c r="J123" s="347" t="s">
        <v>5371</v>
      </c>
      <c r="K123" s="348" t="s">
        <v>6009</v>
      </c>
      <c r="L123" s="350" t="s">
        <v>5533</v>
      </c>
    </row>
    <row r="124" spans="1:12" ht="47.1" customHeight="1">
      <c r="B124" s="425" t="s">
        <v>5234</v>
      </c>
      <c r="C124" s="346" t="s">
        <v>620</v>
      </c>
      <c r="D124" s="346" t="s">
        <v>4581</v>
      </c>
      <c r="E124" s="346" t="s">
        <v>127</v>
      </c>
      <c r="F124" s="440" t="s">
        <v>5372</v>
      </c>
      <c r="G124" s="347" t="s">
        <v>606</v>
      </c>
      <c r="H124" s="351" t="s">
        <v>6059</v>
      </c>
      <c r="I124" s="349" t="s">
        <v>6030</v>
      </c>
      <c r="J124" s="347" t="s">
        <v>5371</v>
      </c>
      <c r="K124" s="348" t="s">
        <v>6009</v>
      </c>
      <c r="L124" s="350" t="s">
        <v>5533</v>
      </c>
    </row>
    <row r="125" spans="1:12" ht="47.1" customHeight="1">
      <c r="B125" s="425" t="s">
        <v>5373</v>
      </c>
      <c r="C125" s="346" t="s">
        <v>620</v>
      </c>
      <c r="D125" s="346" t="s">
        <v>4613</v>
      </c>
      <c r="E125" s="346" t="s">
        <v>127</v>
      </c>
      <c r="F125" s="440" t="s">
        <v>5374</v>
      </c>
      <c r="G125" s="347" t="s">
        <v>606</v>
      </c>
      <c r="H125" s="351" t="s">
        <v>6060</v>
      </c>
      <c r="I125" s="349" t="s">
        <v>6030</v>
      </c>
      <c r="J125" s="347" t="s">
        <v>5371</v>
      </c>
      <c r="K125" s="348" t="s">
        <v>6009</v>
      </c>
      <c r="L125" s="350" t="s">
        <v>5533</v>
      </c>
    </row>
    <row r="126" spans="1:12" ht="47.25" customHeight="1">
      <c r="B126" s="425" t="s">
        <v>674</v>
      </c>
      <c r="C126" s="346" t="s">
        <v>620</v>
      </c>
      <c r="D126" s="346"/>
      <c r="E126" s="346" t="s">
        <v>2406</v>
      </c>
      <c r="F126" s="440" t="s">
        <v>2451</v>
      </c>
      <c r="G126" s="347" t="s">
        <v>606</v>
      </c>
      <c r="H126" s="351" t="s">
        <v>6061</v>
      </c>
      <c r="I126" s="349" t="s">
        <v>6030</v>
      </c>
      <c r="J126" s="347" t="s">
        <v>5371</v>
      </c>
      <c r="K126" s="348" t="s">
        <v>6009</v>
      </c>
      <c r="L126" s="350" t="s">
        <v>5533</v>
      </c>
    </row>
    <row r="127" spans="1:12" ht="23.55" customHeight="1">
      <c r="B127" s="425" t="s">
        <v>46</v>
      </c>
      <c r="C127" s="346" t="s">
        <v>636</v>
      </c>
      <c r="D127" s="346" t="s">
        <v>142</v>
      </c>
      <c r="E127" s="346" t="s">
        <v>42</v>
      </c>
      <c r="F127" s="440" t="s">
        <v>662</v>
      </c>
      <c r="G127" s="347" t="s">
        <v>620</v>
      </c>
      <c r="H127" s="351" t="s">
        <v>620</v>
      </c>
      <c r="I127" s="349" t="s">
        <v>620</v>
      </c>
      <c r="J127" s="347" t="s">
        <v>607</v>
      </c>
      <c r="K127" s="348" t="s">
        <v>6009</v>
      </c>
      <c r="L127" s="350" t="s">
        <v>5533</v>
      </c>
    </row>
    <row r="128" spans="1:12" ht="23.55" customHeight="1">
      <c r="B128" s="620" t="s">
        <v>673</v>
      </c>
      <c r="C128" s="346"/>
      <c r="D128" s="627" t="s">
        <v>139</v>
      </c>
      <c r="E128" s="621" t="s">
        <v>675</v>
      </c>
      <c r="F128" s="622"/>
      <c r="G128" s="347" t="s">
        <v>620</v>
      </c>
      <c r="H128" s="351" t="s">
        <v>620</v>
      </c>
      <c r="I128" s="349" t="s">
        <v>620</v>
      </c>
      <c r="J128" s="347" t="s">
        <v>620</v>
      </c>
      <c r="K128" s="348" t="s">
        <v>620</v>
      </c>
      <c r="L128" s="350" t="s">
        <v>620</v>
      </c>
    </row>
    <row r="129" spans="1:12" ht="47.1" customHeight="1">
      <c r="B129" s="620"/>
      <c r="C129" s="346" t="s">
        <v>129</v>
      </c>
      <c r="D129" s="628"/>
      <c r="E129" s="346" t="s">
        <v>41</v>
      </c>
      <c r="F129" s="440" t="s">
        <v>1454</v>
      </c>
      <c r="G129" s="347" t="s">
        <v>606</v>
      </c>
      <c r="H129" s="351" t="s">
        <v>612</v>
      </c>
      <c r="I129" s="349" t="s">
        <v>1426</v>
      </c>
      <c r="J129" s="347" t="s">
        <v>620</v>
      </c>
      <c r="K129" s="348" t="s">
        <v>620</v>
      </c>
      <c r="L129" s="350" t="s">
        <v>620</v>
      </c>
    </row>
    <row r="130" spans="1:12" ht="47.1" customHeight="1">
      <c r="B130" s="620"/>
      <c r="C130" s="346" t="s">
        <v>651</v>
      </c>
      <c r="D130" s="629"/>
      <c r="E130" s="346" t="s">
        <v>41</v>
      </c>
      <c r="F130" s="440" t="s">
        <v>1455</v>
      </c>
      <c r="G130" s="347" t="s">
        <v>606</v>
      </c>
      <c r="H130" s="351">
        <v>380</v>
      </c>
      <c r="I130" s="349" t="s">
        <v>1426</v>
      </c>
      <c r="J130" s="347" t="s">
        <v>620</v>
      </c>
      <c r="K130" s="348" t="s">
        <v>620</v>
      </c>
      <c r="L130" s="350" t="s">
        <v>620</v>
      </c>
    </row>
    <row r="131" spans="1:12" ht="23.55" customHeight="1">
      <c r="B131" s="425" t="s">
        <v>5240</v>
      </c>
      <c r="C131" s="346" t="s">
        <v>620</v>
      </c>
      <c r="D131" s="427" t="s">
        <v>4645</v>
      </c>
      <c r="F131" s="425" t="s">
        <v>5375</v>
      </c>
      <c r="G131" s="347" t="s">
        <v>601</v>
      </c>
      <c r="H131" s="351" t="s">
        <v>6062</v>
      </c>
      <c r="I131" s="349" t="s">
        <v>5533</v>
      </c>
      <c r="J131" s="347" t="s">
        <v>620</v>
      </c>
      <c r="K131" s="348" t="s">
        <v>620</v>
      </c>
      <c r="L131" s="350" t="s">
        <v>620</v>
      </c>
    </row>
    <row r="132" spans="1:12" ht="23.55" customHeight="1">
      <c r="B132" s="425" t="s">
        <v>5241</v>
      </c>
      <c r="C132" s="346" t="s">
        <v>620</v>
      </c>
      <c r="D132" s="346" t="s">
        <v>4677</v>
      </c>
      <c r="E132" s="346" t="s">
        <v>127</v>
      </c>
      <c r="F132" t="s">
        <v>5376</v>
      </c>
      <c r="G132" s="347" t="s">
        <v>601</v>
      </c>
      <c r="H132" s="351" t="s">
        <v>6063</v>
      </c>
      <c r="I132" s="349" t="s">
        <v>5533</v>
      </c>
      <c r="J132" s="347" t="s">
        <v>601</v>
      </c>
      <c r="K132" s="348" t="s">
        <v>6062</v>
      </c>
      <c r="L132" s="350" t="s">
        <v>5533</v>
      </c>
    </row>
    <row r="133" spans="1:12" ht="23.55" customHeight="1">
      <c r="B133" s="425" t="s">
        <v>5242</v>
      </c>
      <c r="C133" s="346" t="s">
        <v>620</v>
      </c>
      <c r="D133" s="346" t="s">
        <v>4709</v>
      </c>
      <c r="E133" s="346" t="s">
        <v>127</v>
      </c>
      <c r="F133" t="s">
        <v>5377</v>
      </c>
      <c r="G133" s="347" t="s">
        <v>601</v>
      </c>
      <c r="H133" s="351" t="s">
        <v>6064</v>
      </c>
      <c r="I133" s="349" t="s">
        <v>5533</v>
      </c>
      <c r="J133" s="347" t="s">
        <v>601</v>
      </c>
      <c r="K133" s="348" t="s">
        <v>6062</v>
      </c>
      <c r="L133" s="350" t="s">
        <v>5533</v>
      </c>
    </row>
    <row r="134" spans="1:12" ht="23.55" customHeight="1">
      <c r="B134" s="425" t="s">
        <v>5246</v>
      </c>
      <c r="C134" s="346" t="s">
        <v>620</v>
      </c>
      <c r="D134" s="346" t="s">
        <v>5029</v>
      </c>
      <c r="E134" s="346"/>
      <c r="F134" t="s">
        <v>5378</v>
      </c>
      <c r="G134" s="347" t="s">
        <v>656</v>
      </c>
      <c r="H134" s="351" t="s">
        <v>6006</v>
      </c>
      <c r="I134" s="349" t="s">
        <v>5533</v>
      </c>
      <c r="J134" s="347" t="s">
        <v>620</v>
      </c>
      <c r="K134" s="348" t="s">
        <v>620</v>
      </c>
      <c r="L134" s="350" t="s">
        <v>620</v>
      </c>
    </row>
    <row r="135" spans="1:12" ht="23.55" customHeight="1">
      <c r="B135" s="425" t="s">
        <v>5247</v>
      </c>
      <c r="C135" s="346" t="s">
        <v>620</v>
      </c>
      <c r="D135" s="346" t="s">
        <v>5061</v>
      </c>
      <c r="E135" s="346" t="s">
        <v>127</v>
      </c>
      <c r="F135" s="425" t="s">
        <v>5379</v>
      </c>
      <c r="G135" s="347" t="s">
        <v>656</v>
      </c>
      <c r="H135" s="351" t="s">
        <v>5551</v>
      </c>
      <c r="I135" s="349" t="s">
        <v>5533</v>
      </c>
      <c r="J135" s="347" t="s">
        <v>5380</v>
      </c>
      <c r="K135" s="348" t="s">
        <v>6006</v>
      </c>
      <c r="L135" s="350" t="s">
        <v>5533</v>
      </c>
    </row>
    <row r="136" spans="1:12" ht="23.55" customHeight="1">
      <c r="B136" s="425" t="s">
        <v>5248</v>
      </c>
      <c r="C136" s="346" t="s">
        <v>620</v>
      </c>
      <c r="D136" s="346" t="s">
        <v>5093</v>
      </c>
      <c r="E136" s="346" t="s">
        <v>127</v>
      </c>
      <c r="F136" s="425" t="s">
        <v>5381</v>
      </c>
      <c r="G136" s="347" t="s">
        <v>656</v>
      </c>
      <c r="H136" s="351" t="s">
        <v>6042</v>
      </c>
      <c r="I136" s="349" t="s">
        <v>5533</v>
      </c>
      <c r="J136" s="347" t="s">
        <v>5380</v>
      </c>
      <c r="K136" s="348" t="s">
        <v>6006</v>
      </c>
      <c r="L136" s="350" t="s">
        <v>5533</v>
      </c>
    </row>
    <row r="137" spans="1:12" ht="23.55" customHeight="1">
      <c r="B137" s="425" t="s">
        <v>5249</v>
      </c>
      <c r="C137" s="346" t="s">
        <v>620</v>
      </c>
      <c r="D137" s="346" t="s">
        <v>5125</v>
      </c>
      <c r="E137" s="346" t="s">
        <v>127</v>
      </c>
      <c r="F137" s="425" t="s">
        <v>5382</v>
      </c>
      <c r="G137" s="347" t="s">
        <v>656</v>
      </c>
      <c r="H137" s="351" t="s">
        <v>6048</v>
      </c>
      <c r="I137" s="349" t="s">
        <v>5533</v>
      </c>
      <c r="J137" s="347" t="s">
        <v>5380</v>
      </c>
      <c r="K137" s="348" t="s">
        <v>6006</v>
      </c>
      <c r="L137" s="350" t="s">
        <v>5533</v>
      </c>
    </row>
    <row r="138" spans="1:12" ht="23.55" customHeight="1">
      <c r="B138" s="425" t="s">
        <v>5250</v>
      </c>
      <c r="C138" s="346" t="s">
        <v>620</v>
      </c>
      <c r="D138" s="346"/>
      <c r="E138" s="346" t="s">
        <v>2406</v>
      </c>
      <c r="F138" s="26" t="s">
        <v>2451</v>
      </c>
      <c r="G138" s="347" t="s">
        <v>656</v>
      </c>
      <c r="H138" s="351" t="s">
        <v>6065</v>
      </c>
      <c r="I138" s="349" t="s">
        <v>5533</v>
      </c>
      <c r="J138" s="347" t="s">
        <v>5380</v>
      </c>
      <c r="K138" s="348" t="s">
        <v>6006</v>
      </c>
      <c r="L138" s="350" t="s">
        <v>5533</v>
      </c>
    </row>
    <row r="139" spans="1:12" ht="23.55" customHeight="1">
      <c r="B139" s="425" t="s">
        <v>5251</v>
      </c>
      <c r="C139" s="346" t="s">
        <v>620</v>
      </c>
      <c r="D139" s="346" t="s">
        <v>5157</v>
      </c>
      <c r="E139" s="346" t="s">
        <v>127</v>
      </c>
      <c r="F139" s="425" t="s">
        <v>5251</v>
      </c>
      <c r="G139" s="347" t="s">
        <v>656</v>
      </c>
      <c r="H139" s="351" t="s">
        <v>6066</v>
      </c>
      <c r="I139" s="349" t="s">
        <v>5533</v>
      </c>
      <c r="J139" s="347" t="s">
        <v>5380</v>
      </c>
      <c r="K139" s="348" t="s">
        <v>6006</v>
      </c>
      <c r="L139" s="350" t="s">
        <v>5533</v>
      </c>
    </row>
    <row r="140" spans="1:12" ht="23.55" customHeight="1">
      <c r="B140" s="425" t="s">
        <v>2473</v>
      </c>
      <c r="C140" s="346" t="s">
        <v>620</v>
      </c>
      <c r="D140" s="346" t="s">
        <v>5189</v>
      </c>
      <c r="E140" s="346"/>
      <c r="F140" t="s">
        <v>2473</v>
      </c>
      <c r="G140" s="347" t="s">
        <v>597</v>
      </c>
      <c r="H140" s="351" t="s">
        <v>5533</v>
      </c>
      <c r="I140" s="349" t="s">
        <v>5533</v>
      </c>
      <c r="J140" s="347" t="s">
        <v>620</v>
      </c>
      <c r="K140" s="348" t="s">
        <v>620</v>
      </c>
      <c r="L140" s="350" t="s">
        <v>620</v>
      </c>
    </row>
    <row r="141" spans="1:12" ht="23.55" customHeight="1">
      <c r="A141" s="272"/>
      <c r="B141" s="620" t="s">
        <v>650</v>
      </c>
      <c r="C141" s="346"/>
      <c r="D141" s="627" t="s">
        <v>143</v>
      </c>
      <c r="E141" s="355" t="s">
        <v>5383</v>
      </c>
      <c r="F141" s="440"/>
      <c r="G141" s="347" t="s">
        <v>620</v>
      </c>
      <c r="H141" s="351" t="s">
        <v>620</v>
      </c>
      <c r="I141" s="349" t="s">
        <v>620</v>
      </c>
      <c r="J141" s="347" t="s">
        <v>620</v>
      </c>
      <c r="K141" s="348" t="s">
        <v>620</v>
      </c>
      <c r="L141" s="350" t="s">
        <v>620</v>
      </c>
    </row>
    <row r="142" spans="1:12" ht="47.1" customHeight="1">
      <c r="A142" s="272"/>
      <c r="B142" s="620"/>
      <c r="C142" s="346" t="s">
        <v>652</v>
      </c>
      <c r="D142" s="629"/>
      <c r="E142" s="346" t="s">
        <v>127</v>
      </c>
      <c r="F142" s="440" t="s">
        <v>1453</v>
      </c>
      <c r="G142" s="347" t="s">
        <v>597</v>
      </c>
      <c r="H142" s="351" t="s">
        <v>5535</v>
      </c>
      <c r="I142" s="349" t="s">
        <v>5533</v>
      </c>
      <c r="J142" s="347" t="s">
        <v>597</v>
      </c>
      <c r="K142" s="348" t="s">
        <v>5533</v>
      </c>
      <c r="L142" s="350" t="s">
        <v>5533</v>
      </c>
    </row>
    <row r="143" spans="1:12" ht="47.1" customHeight="1">
      <c r="B143" s="425" t="s">
        <v>120</v>
      </c>
      <c r="C143" s="346" t="s">
        <v>620</v>
      </c>
      <c r="D143" s="346" t="s">
        <v>144</v>
      </c>
      <c r="E143" s="346" t="s">
        <v>127</v>
      </c>
      <c r="F143" s="440" t="s">
        <v>1447</v>
      </c>
      <c r="G143" s="347" t="s">
        <v>597</v>
      </c>
      <c r="H143" s="351" t="s">
        <v>6067</v>
      </c>
      <c r="I143" s="349" t="s">
        <v>5533</v>
      </c>
      <c r="J143" s="347" t="s">
        <v>597</v>
      </c>
      <c r="K143" s="348" t="s">
        <v>5533</v>
      </c>
      <c r="L143" s="350" t="s">
        <v>5533</v>
      </c>
    </row>
    <row r="144" spans="1:12" ht="23.55" customHeight="1">
      <c r="B144" s="425" t="s">
        <v>121</v>
      </c>
      <c r="C144" s="346" t="s">
        <v>653</v>
      </c>
      <c r="D144" s="346" t="s">
        <v>145</v>
      </c>
      <c r="E144" s="346" t="s">
        <v>127</v>
      </c>
      <c r="F144" s="440" t="s">
        <v>1448</v>
      </c>
      <c r="G144" s="347" t="s">
        <v>597</v>
      </c>
      <c r="H144" s="351" t="s">
        <v>6068</v>
      </c>
      <c r="I144" s="349" t="s">
        <v>5533</v>
      </c>
      <c r="J144" s="347" t="s">
        <v>597</v>
      </c>
      <c r="K144" s="348" t="s">
        <v>5533</v>
      </c>
      <c r="L144" s="350" t="s">
        <v>5533</v>
      </c>
    </row>
    <row r="145" spans="2:16" ht="23.55" customHeight="1">
      <c r="B145" s="425" t="s">
        <v>122</v>
      </c>
      <c r="C145" s="346" t="s">
        <v>654</v>
      </c>
      <c r="D145" s="346" t="s">
        <v>146</v>
      </c>
      <c r="E145" s="346" t="s">
        <v>127</v>
      </c>
      <c r="F145" s="440" t="s">
        <v>1449</v>
      </c>
      <c r="G145" s="347" t="s">
        <v>597</v>
      </c>
      <c r="H145" s="351" t="s">
        <v>6069</v>
      </c>
      <c r="I145" s="349" t="s">
        <v>5533</v>
      </c>
      <c r="J145" s="347" t="s">
        <v>597</v>
      </c>
      <c r="K145" s="348" t="s">
        <v>5533</v>
      </c>
      <c r="L145" s="350" t="s">
        <v>5533</v>
      </c>
    </row>
    <row r="146" spans="2:16" ht="23.55" customHeight="1">
      <c r="B146" s="425" t="s">
        <v>123</v>
      </c>
      <c r="C146" s="346" t="s">
        <v>620</v>
      </c>
      <c r="D146" s="346"/>
      <c r="E146" s="346" t="s">
        <v>127</v>
      </c>
      <c r="F146" s="440" t="s">
        <v>627</v>
      </c>
      <c r="G146" s="347" t="s">
        <v>620</v>
      </c>
      <c r="H146" s="351" t="s">
        <v>620</v>
      </c>
      <c r="I146" s="349" t="s">
        <v>620</v>
      </c>
      <c r="J146" s="347" t="s">
        <v>620</v>
      </c>
      <c r="K146" s="348" t="s">
        <v>620</v>
      </c>
      <c r="L146" s="350" t="s">
        <v>620</v>
      </c>
    </row>
    <row r="147" spans="2:16" ht="28.8">
      <c r="B147" s="425" t="s">
        <v>5524</v>
      </c>
      <c r="C147" s="346" t="s">
        <v>620</v>
      </c>
      <c r="D147" s="346" t="s">
        <v>4741</v>
      </c>
      <c r="E147" s="346" t="s">
        <v>127</v>
      </c>
      <c r="F147" s="425" t="s">
        <v>5384</v>
      </c>
      <c r="G147" s="347" t="s">
        <v>604</v>
      </c>
      <c r="H147" s="351" t="s">
        <v>6070</v>
      </c>
      <c r="I147" s="349" t="s">
        <v>5533</v>
      </c>
      <c r="J147" s="347" t="s">
        <v>605</v>
      </c>
      <c r="K147" s="348" t="s">
        <v>6009</v>
      </c>
      <c r="L147" s="350" t="s">
        <v>5533</v>
      </c>
    </row>
    <row r="148" spans="2:16" ht="47.1" customHeight="1">
      <c r="B148" s="425" t="s">
        <v>5525</v>
      </c>
      <c r="C148" s="346" t="s">
        <v>620</v>
      </c>
      <c r="D148" s="346" t="s">
        <v>4773</v>
      </c>
      <c r="E148" s="346" t="s">
        <v>127</v>
      </c>
      <c r="F148" s="425" t="s">
        <v>5385</v>
      </c>
      <c r="G148" s="347" t="s">
        <v>604</v>
      </c>
      <c r="H148" s="351" t="s">
        <v>6071</v>
      </c>
      <c r="I148" s="349" t="s">
        <v>5533</v>
      </c>
      <c r="J148" s="347" t="s">
        <v>605</v>
      </c>
      <c r="K148" s="348" t="s">
        <v>6009</v>
      </c>
      <c r="L148" s="350" t="s">
        <v>5533</v>
      </c>
    </row>
    <row r="149" spans="2:16" ht="47.1" customHeight="1">
      <c r="B149" s="425" t="s">
        <v>5526</v>
      </c>
      <c r="C149" s="346" t="s">
        <v>620</v>
      </c>
      <c r="D149" s="346" t="s">
        <v>4805</v>
      </c>
      <c r="E149" s="346" t="s">
        <v>127</v>
      </c>
      <c r="F149" s="425" t="s">
        <v>5386</v>
      </c>
      <c r="G149" s="347" t="s">
        <v>604</v>
      </c>
      <c r="H149" s="351" t="s">
        <v>6072</v>
      </c>
      <c r="I149" s="349" t="s">
        <v>5533</v>
      </c>
      <c r="J149" s="347" t="s">
        <v>605</v>
      </c>
      <c r="K149" s="348" t="s">
        <v>6009</v>
      </c>
      <c r="L149" s="350" t="s">
        <v>5533</v>
      </c>
      <c r="N149" s="356"/>
      <c r="O149" s="356"/>
      <c r="P149" s="356"/>
    </row>
    <row r="150" spans="2:16" ht="70.5" customHeight="1">
      <c r="B150" s="425" t="s">
        <v>5527</v>
      </c>
      <c r="C150" s="346" t="s">
        <v>620</v>
      </c>
      <c r="D150" s="346" t="s">
        <v>4837</v>
      </c>
      <c r="E150" s="346" t="s">
        <v>127</v>
      </c>
      <c r="F150" s="425" t="s">
        <v>5387</v>
      </c>
      <c r="G150" s="347" t="s">
        <v>604</v>
      </c>
      <c r="H150" s="351" t="s">
        <v>6073</v>
      </c>
      <c r="I150" s="349" t="s">
        <v>5533</v>
      </c>
      <c r="J150" s="347" t="s">
        <v>605</v>
      </c>
      <c r="K150" s="348" t="s">
        <v>6009</v>
      </c>
      <c r="L150" s="350" t="s">
        <v>5533</v>
      </c>
      <c r="M150" s="356"/>
    </row>
    <row r="151" spans="2:16" ht="23.55" customHeight="1">
      <c r="B151" s="425" t="s">
        <v>5528</v>
      </c>
      <c r="C151" s="346" t="s">
        <v>620</v>
      </c>
      <c r="D151" s="346" t="s">
        <v>4869</v>
      </c>
      <c r="E151" s="346" t="s">
        <v>127</v>
      </c>
      <c r="F151" s="425" t="s">
        <v>5388</v>
      </c>
      <c r="G151" s="347" t="s">
        <v>604</v>
      </c>
      <c r="H151" s="351" t="s">
        <v>6074</v>
      </c>
      <c r="I151" s="349" t="s">
        <v>5533</v>
      </c>
      <c r="J151" s="347" t="s">
        <v>605</v>
      </c>
      <c r="K151" s="348" t="s">
        <v>6009</v>
      </c>
      <c r="L151" s="350" t="s">
        <v>5533</v>
      </c>
      <c r="M151" s="356"/>
    </row>
    <row r="152" spans="2:16" ht="47.1" customHeight="1">
      <c r="B152" s="425" t="s">
        <v>5529</v>
      </c>
      <c r="C152" s="346" t="s">
        <v>620</v>
      </c>
      <c r="D152" s="346" t="s">
        <v>4901</v>
      </c>
      <c r="E152" s="346" t="s">
        <v>127</v>
      </c>
      <c r="F152" s="425" t="s">
        <v>5389</v>
      </c>
      <c r="G152" s="347" t="s">
        <v>604</v>
      </c>
      <c r="H152" s="351" t="s">
        <v>6075</v>
      </c>
      <c r="I152" s="349" t="s">
        <v>5533</v>
      </c>
      <c r="J152" s="347" t="s">
        <v>605</v>
      </c>
      <c r="K152" s="348" t="s">
        <v>6009</v>
      </c>
      <c r="L152" s="350" t="s">
        <v>5533</v>
      </c>
      <c r="M152" s="356"/>
    </row>
    <row r="153" spans="2:16" ht="47.1" customHeight="1">
      <c r="B153" s="425" t="s">
        <v>5530</v>
      </c>
      <c r="C153" s="346" t="s">
        <v>620</v>
      </c>
      <c r="D153" s="346" t="s">
        <v>4933</v>
      </c>
      <c r="E153" s="346" t="s">
        <v>127</v>
      </c>
      <c r="F153" s="425" t="s">
        <v>5390</v>
      </c>
      <c r="G153" s="347" t="s">
        <v>604</v>
      </c>
      <c r="H153" s="351" t="s">
        <v>6076</v>
      </c>
      <c r="I153" s="349" t="s">
        <v>5533</v>
      </c>
      <c r="J153" s="347" t="s">
        <v>605</v>
      </c>
      <c r="K153" s="348" t="s">
        <v>6009</v>
      </c>
      <c r="L153" s="350" t="s">
        <v>5533</v>
      </c>
      <c r="M153" s="356"/>
    </row>
    <row r="154" spans="2:16" ht="47.1" customHeight="1">
      <c r="B154" s="425" t="s">
        <v>5531</v>
      </c>
      <c r="C154" s="346" t="s">
        <v>620</v>
      </c>
      <c r="D154" s="346" t="s">
        <v>4965</v>
      </c>
      <c r="E154" s="346" t="s">
        <v>127</v>
      </c>
      <c r="F154" s="425" t="s">
        <v>5391</v>
      </c>
      <c r="G154" s="347" t="s">
        <v>604</v>
      </c>
      <c r="H154" s="351" t="s">
        <v>6077</v>
      </c>
      <c r="I154" s="349" t="s">
        <v>5533</v>
      </c>
      <c r="J154" s="347" t="s">
        <v>605</v>
      </c>
      <c r="K154" s="348" t="s">
        <v>6009</v>
      </c>
      <c r="L154" s="350" t="s">
        <v>5533</v>
      </c>
      <c r="M154" s="356"/>
    </row>
    <row r="155" spans="2:16" ht="47.1" customHeight="1">
      <c r="B155" s="432" t="s">
        <v>6151</v>
      </c>
      <c r="C155" s="346" t="s">
        <v>620</v>
      </c>
      <c r="D155" s="426" t="s">
        <v>6152</v>
      </c>
      <c r="E155" s="346" t="s">
        <v>127</v>
      </c>
      <c r="F155" s="432" t="s">
        <v>6197</v>
      </c>
      <c r="G155" s="347" t="s">
        <v>604</v>
      </c>
      <c r="H155" s="439" t="s">
        <v>6198</v>
      </c>
      <c r="I155" s="439" t="s">
        <v>5533</v>
      </c>
      <c r="J155" s="347" t="s">
        <v>605</v>
      </c>
      <c r="K155" s="439" t="s">
        <v>6009</v>
      </c>
      <c r="L155" s="434" t="s">
        <v>5533</v>
      </c>
      <c r="M155" s="356"/>
    </row>
    <row r="156" spans="2:16" ht="70.5" customHeight="1">
      <c r="B156" s="432" t="s">
        <v>5532</v>
      </c>
      <c r="C156" s="426" t="s">
        <v>620</v>
      </c>
      <c r="D156" s="426" t="s">
        <v>4997</v>
      </c>
      <c r="E156" s="426" t="s">
        <v>127</v>
      </c>
      <c r="F156" s="432" t="s">
        <v>6199</v>
      </c>
      <c r="G156" s="437" t="s">
        <v>604</v>
      </c>
      <c r="H156" s="439" t="s">
        <v>6722</v>
      </c>
      <c r="I156" s="439" t="s">
        <v>5533</v>
      </c>
      <c r="J156" s="437" t="s">
        <v>605</v>
      </c>
      <c r="K156" s="439" t="s">
        <v>6009</v>
      </c>
      <c r="L156" s="434" t="s">
        <v>5533</v>
      </c>
      <c r="M156" s="356"/>
    </row>
    <row r="157" spans="2:16" ht="30" customHeight="1">
      <c r="B157" s="425" t="s">
        <v>6135</v>
      </c>
      <c r="C157" s="346" t="s">
        <v>620</v>
      </c>
      <c r="D157" s="346" t="s">
        <v>5488</v>
      </c>
      <c r="E157" s="346" t="s">
        <v>127</v>
      </c>
      <c r="F157" s="425" t="s">
        <v>6141</v>
      </c>
      <c r="G157" s="347" t="s">
        <v>5540</v>
      </c>
      <c r="H157" s="351" t="s">
        <v>5533</v>
      </c>
      <c r="I157" s="349" t="s">
        <v>5533</v>
      </c>
      <c r="J157" s="347" t="s">
        <v>5269</v>
      </c>
      <c r="K157" s="348" t="s">
        <v>5269</v>
      </c>
      <c r="L157" s="406" t="s">
        <v>5269</v>
      </c>
    </row>
    <row r="158" spans="2:16" ht="23.55" customHeight="1">
      <c r="B158" s="425" t="s">
        <v>5541</v>
      </c>
      <c r="C158" s="346" t="s">
        <v>620</v>
      </c>
      <c r="D158" s="346" t="s">
        <v>5489</v>
      </c>
      <c r="E158" s="346" t="s">
        <v>127</v>
      </c>
      <c r="F158" s="425" t="s">
        <v>5542</v>
      </c>
      <c r="G158" s="347" t="s">
        <v>5540</v>
      </c>
      <c r="H158" s="351" t="s">
        <v>5534</v>
      </c>
      <c r="I158" s="349" t="s">
        <v>5533</v>
      </c>
      <c r="J158" s="347" t="s">
        <v>5540</v>
      </c>
      <c r="K158" s="348" t="s">
        <v>5533</v>
      </c>
      <c r="L158" s="350" t="s">
        <v>5533</v>
      </c>
    </row>
    <row r="159" spans="2:16" ht="23.55" customHeight="1">
      <c r="B159" s="425" t="s">
        <v>5543</v>
      </c>
      <c r="C159" s="346" t="s">
        <v>620</v>
      </c>
      <c r="D159" s="346" t="s">
        <v>5490</v>
      </c>
      <c r="E159" s="346" t="s">
        <v>127</v>
      </c>
      <c r="F159" s="425" t="s">
        <v>5544</v>
      </c>
      <c r="G159" s="347" t="s">
        <v>5540</v>
      </c>
      <c r="H159" s="351" t="s">
        <v>5535</v>
      </c>
      <c r="I159" s="349" t="s">
        <v>5533</v>
      </c>
      <c r="J159" s="347" t="s">
        <v>5540</v>
      </c>
      <c r="K159" s="348" t="s">
        <v>5533</v>
      </c>
      <c r="L159" s="350" t="s">
        <v>5533</v>
      </c>
    </row>
    <row r="160" spans="2:16" ht="23.55" customHeight="1">
      <c r="B160" s="425" t="s">
        <v>5545</v>
      </c>
      <c r="C160" s="346" t="s">
        <v>620</v>
      </c>
      <c r="D160" s="346" t="s">
        <v>5491</v>
      </c>
      <c r="E160" s="346" t="s">
        <v>127</v>
      </c>
      <c r="F160" s="425" t="s">
        <v>5546</v>
      </c>
      <c r="G160" s="347" t="s">
        <v>5540</v>
      </c>
      <c r="H160" s="351" t="s">
        <v>5533</v>
      </c>
      <c r="I160" s="349" t="s">
        <v>5535</v>
      </c>
      <c r="J160" s="347" t="s">
        <v>5540</v>
      </c>
      <c r="K160" s="348" t="s">
        <v>5533</v>
      </c>
      <c r="L160" s="350" t="s">
        <v>5533</v>
      </c>
    </row>
    <row r="161" spans="2:12" ht="27.6">
      <c r="B161" s="425" t="s">
        <v>5547</v>
      </c>
      <c r="C161" s="346" t="s">
        <v>620</v>
      </c>
      <c r="D161" s="346" t="s">
        <v>5492</v>
      </c>
      <c r="E161" s="346" t="s">
        <v>127</v>
      </c>
      <c r="F161" s="425" t="s">
        <v>5548</v>
      </c>
      <c r="G161" s="347" t="s">
        <v>5540</v>
      </c>
      <c r="H161" s="351" t="s">
        <v>5533</v>
      </c>
      <c r="I161" s="349" t="s">
        <v>5536</v>
      </c>
      <c r="J161" s="347" t="s">
        <v>5540</v>
      </c>
      <c r="K161" s="348" t="s">
        <v>5533</v>
      </c>
      <c r="L161" s="350" t="s">
        <v>5533</v>
      </c>
    </row>
    <row r="162" spans="2:12" ht="27.6">
      <c r="B162" s="425" t="s">
        <v>5549</v>
      </c>
      <c r="C162" s="346" t="s">
        <v>620</v>
      </c>
      <c r="D162" s="346" t="s">
        <v>5493</v>
      </c>
      <c r="E162" s="346" t="s">
        <v>127</v>
      </c>
      <c r="F162" s="425" t="s">
        <v>5538</v>
      </c>
      <c r="G162" s="347" t="s">
        <v>5540</v>
      </c>
      <c r="H162" s="351" t="s">
        <v>5533</v>
      </c>
      <c r="I162" s="349" t="s">
        <v>5550</v>
      </c>
      <c r="J162" s="347" t="s">
        <v>5540</v>
      </c>
      <c r="K162" s="348" t="s">
        <v>5533</v>
      </c>
      <c r="L162" s="350" t="s">
        <v>5536</v>
      </c>
    </row>
    <row r="163" spans="2:12" ht="23.55" customHeight="1">
      <c r="B163" s="425" t="s">
        <v>6136</v>
      </c>
      <c r="C163" s="346" t="s">
        <v>620</v>
      </c>
      <c r="D163" s="346" t="s">
        <v>5494</v>
      </c>
      <c r="E163" s="346"/>
      <c r="F163" s="425" t="s">
        <v>6142</v>
      </c>
      <c r="G163" s="347" t="s">
        <v>5554</v>
      </c>
      <c r="H163" s="351" t="s">
        <v>5533</v>
      </c>
      <c r="I163" s="349" t="s">
        <v>5533</v>
      </c>
      <c r="J163" s="347" t="s">
        <v>5269</v>
      </c>
      <c r="K163" s="348" t="s">
        <v>5269</v>
      </c>
      <c r="L163" s="350" t="s">
        <v>5269</v>
      </c>
    </row>
    <row r="164" spans="2:12" ht="23.55" customHeight="1">
      <c r="B164" s="425" t="s">
        <v>6137</v>
      </c>
      <c r="C164" s="346" t="s">
        <v>620</v>
      </c>
      <c r="D164" s="346" t="s">
        <v>5495</v>
      </c>
      <c r="E164" s="346" t="s">
        <v>127</v>
      </c>
      <c r="F164" s="425" t="s">
        <v>6143</v>
      </c>
      <c r="G164" s="347" t="s">
        <v>5554</v>
      </c>
      <c r="H164" s="351" t="s">
        <v>5533</v>
      </c>
      <c r="I164" s="349" t="s">
        <v>5539</v>
      </c>
      <c r="J164" s="347" t="s">
        <v>5554</v>
      </c>
      <c r="K164" s="348" t="s">
        <v>5533</v>
      </c>
      <c r="L164" s="350" t="s">
        <v>5533</v>
      </c>
    </row>
    <row r="165" spans="2:12" ht="23.55" customHeight="1">
      <c r="B165" s="425" t="s">
        <v>6138</v>
      </c>
      <c r="C165" s="346" t="s">
        <v>620</v>
      </c>
      <c r="D165" s="346" t="s">
        <v>5496</v>
      </c>
      <c r="E165" s="346" t="s">
        <v>127</v>
      </c>
      <c r="F165" s="425" t="s">
        <v>6144</v>
      </c>
      <c r="G165" s="347" t="s">
        <v>5554</v>
      </c>
      <c r="H165" s="351" t="s">
        <v>5533</v>
      </c>
      <c r="I165" s="349" t="s">
        <v>5535</v>
      </c>
      <c r="J165" s="347" t="s">
        <v>5554</v>
      </c>
      <c r="K165" s="348" t="s">
        <v>5533</v>
      </c>
      <c r="L165" s="350" t="s">
        <v>5533</v>
      </c>
    </row>
    <row r="166" spans="2:12" ht="23.55" customHeight="1">
      <c r="B166" s="425" t="s">
        <v>6139</v>
      </c>
      <c r="C166" s="346" t="s">
        <v>620</v>
      </c>
      <c r="D166" s="346" t="s">
        <v>5497</v>
      </c>
      <c r="E166" s="346" t="s">
        <v>127</v>
      </c>
      <c r="F166" s="425" t="s">
        <v>6145</v>
      </c>
      <c r="G166" s="347" t="s">
        <v>5554</v>
      </c>
      <c r="H166" s="351" t="s">
        <v>5533</v>
      </c>
      <c r="I166" s="349" t="s">
        <v>5536</v>
      </c>
      <c r="J166" s="347" t="s">
        <v>5554</v>
      </c>
      <c r="K166" s="348" t="s">
        <v>5533</v>
      </c>
      <c r="L166" s="350" t="s">
        <v>5533</v>
      </c>
    </row>
    <row r="167" spans="2:12" ht="45" customHeight="1">
      <c r="B167" s="425" t="s">
        <v>6140</v>
      </c>
      <c r="C167" s="346" t="s">
        <v>620</v>
      </c>
      <c r="D167" s="346" t="s">
        <v>6134</v>
      </c>
      <c r="E167" s="346" t="s">
        <v>127</v>
      </c>
      <c r="F167" s="425" t="s">
        <v>6146</v>
      </c>
      <c r="G167" s="347" t="s">
        <v>5554</v>
      </c>
      <c r="H167" s="351" t="s">
        <v>5533</v>
      </c>
      <c r="I167" s="349" t="s">
        <v>5550</v>
      </c>
      <c r="J167" s="347" t="s">
        <v>5554</v>
      </c>
      <c r="K167" s="348" t="s">
        <v>5533</v>
      </c>
      <c r="L167" s="350" t="s">
        <v>5536</v>
      </c>
    </row>
    <row r="168" spans="2:12" ht="82.8">
      <c r="B168" s="425" t="s">
        <v>6200</v>
      </c>
      <c r="C168" s="346" t="s">
        <v>620</v>
      </c>
      <c r="D168" s="346" t="s">
        <v>6168</v>
      </c>
      <c r="E168" s="346"/>
      <c r="F168" s="425" t="s">
        <v>6202</v>
      </c>
      <c r="G168" s="347" t="s">
        <v>6204</v>
      </c>
      <c r="H168" s="439" t="s">
        <v>6205</v>
      </c>
      <c r="I168" s="439" t="s">
        <v>5535</v>
      </c>
      <c r="J168" s="347"/>
      <c r="K168" s="439"/>
      <c r="L168" s="434"/>
    </row>
    <row r="169" spans="2:12" ht="82.8">
      <c r="B169" s="425" t="s">
        <v>6155</v>
      </c>
      <c r="C169" s="346" t="s">
        <v>620</v>
      </c>
      <c r="D169" s="346" t="s">
        <v>6169</v>
      </c>
      <c r="E169" s="346" t="s">
        <v>127</v>
      </c>
      <c r="F169" s="425" t="s">
        <v>6711</v>
      </c>
      <c r="G169" s="347" t="s">
        <v>6204</v>
      </c>
      <c r="H169" s="439" t="s">
        <v>6206</v>
      </c>
      <c r="I169" s="439" t="s">
        <v>5535</v>
      </c>
      <c r="J169" s="347" t="s">
        <v>6204</v>
      </c>
      <c r="K169" s="439" t="s">
        <v>6205</v>
      </c>
      <c r="L169" s="434" t="s">
        <v>5535</v>
      </c>
    </row>
    <row r="170" spans="2:12" ht="82.8">
      <c r="B170" s="425" t="s">
        <v>6156</v>
      </c>
      <c r="C170" s="346" t="s">
        <v>620</v>
      </c>
      <c r="D170" s="346" t="s">
        <v>6170</v>
      </c>
      <c r="E170" s="346" t="s">
        <v>127</v>
      </c>
      <c r="F170" s="425" t="s">
        <v>6712</v>
      </c>
      <c r="G170" s="347" t="s">
        <v>6204</v>
      </c>
      <c r="H170" s="439" t="s">
        <v>5552</v>
      </c>
      <c r="I170" s="439" t="s">
        <v>5535</v>
      </c>
      <c r="J170" s="347" t="s">
        <v>6204</v>
      </c>
      <c r="K170" s="439" t="s">
        <v>6205</v>
      </c>
      <c r="L170" s="434" t="s">
        <v>5535</v>
      </c>
    </row>
    <row r="171" spans="2:12" ht="82.8">
      <c r="B171" s="425" t="s">
        <v>6157</v>
      </c>
      <c r="C171" s="346" t="s">
        <v>620</v>
      </c>
      <c r="D171" s="346" t="s">
        <v>6171</v>
      </c>
      <c r="E171" s="346" t="s">
        <v>127</v>
      </c>
      <c r="F171" s="425" t="s">
        <v>6713</v>
      </c>
      <c r="G171" s="347" t="s">
        <v>6204</v>
      </c>
      <c r="H171" s="439" t="s">
        <v>6207</v>
      </c>
      <c r="I171" s="439" t="s">
        <v>5535</v>
      </c>
      <c r="J171" s="347" t="s">
        <v>6204</v>
      </c>
      <c r="K171" s="439" t="s">
        <v>6205</v>
      </c>
      <c r="L171" s="434" t="s">
        <v>5535</v>
      </c>
    </row>
    <row r="172" spans="2:12" ht="82.8">
      <c r="B172" s="425" t="s">
        <v>6158</v>
      </c>
      <c r="C172" s="346" t="s">
        <v>620</v>
      </c>
      <c r="D172" s="346" t="s">
        <v>6172</v>
      </c>
      <c r="E172" s="346" t="s">
        <v>127</v>
      </c>
      <c r="F172" s="425" t="s">
        <v>6711</v>
      </c>
      <c r="G172" s="347" t="s">
        <v>6204</v>
      </c>
      <c r="H172" s="439" t="s">
        <v>6048</v>
      </c>
      <c r="I172" s="439" t="s">
        <v>5535</v>
      </c>
      <c r="J172" s="347" t="s">
        <v>6204</v>
      </c>
      <c r="K172" s="439" t="s">
        <v>6205</v>
      </c>
      <c r="L172" s="434" t="s">
        <v>5535</v>
      </c>
    </row>
    <row r="173" spans="2:12" ht="82.8">
      <c r="B173" s="425" t="s">
        <v>6159</v>
      </c>
      <c r="C173" s="346" t="s">
        <v>620</v>
      </c>
      <c r="D173" s="346" t="s">
        <v>6173</v>
      </c>
      <c r="E173" s="346" t="s">
        <v>127</v>
      </c>
      <c r="F173" s="425" t="s">
        <v>6714</v>
      </c>
      <c r="G173" s="347" t="s">
        <v>6204</v>
      </c>
      <c r="H173" s="439" t="s">
        <v>6208</v>
      </c>
      <c r="I173" s="439" t="s">
        <v>5535</v>
      </c>
      <c r="J173" s="347" t="s">
        <v>6204</v>
      </c>
      <c r="K173" s="439" t="s">
        <v>6205</v>
      </c>
      <c r="L173" s="434" t="s">
        <v>5535</v>
      </c>
    </row>
    <row r="174" spans="2:12" ht="41.4">
      <c r="B174" s="425" t="s">
        <v>6201</v>
      </c>
      <c r="C174" s="346" t="s">
        <v>620</v>
      </c>
      <c r="D174" s="346" t="s">
        <v>6174</v>
      </c>
      <c r="E174" s="346"/>
      <c r="F174" s="425" t="s">
        <v>6203</v>
      </c>
      <c r="G174" s="347" t="s">
        <v>6209</v>
      </c>
      <c r="H174" s="439" t="s">
        <v>6210</v>
      </c>
      <c r="I174" s="439" t="s">
        <v>5551</v>
      </c>
      <c r="J174" s="347" t="s">
        <v>6209</v>
      </c>
      <c r="K174" s="439"/>
      <c r="L174" s="439" t="s">
        <v>5551</v>
      </c>
    </row>
    <row r="175" spans="2:12" ht="41.4">
      <c r="B175" s="425" t="s">
        <v>6161</v>
      </c>
      <c r="C175" s="346" t="s">
        <v>620</v>
      </c>
      <c r="D175" s="346" t="s">
        <v>6175</v>
      </c>
      <c r="E175" s="346" t="s">
        <v>127</v>
      </c>
      <c r="F175" s="425" t="s">
        <v>6715</v>
      </c>
      <c r="G175" s="347" t="s">
        <v>6209</v>
      </c>
      <c r="H175" s="439" t="s">
        <v>6042</v>
      </c>
      <c r="I175" s="439" t="s">
        <v>5551</v>
      </c>
      <c r="J175" s="347" t="s">
        <v>6209</v>
      </c>
      <c r="K175" s="439" t="s">
        <v>6210</v>
      </c>
      <c r="L175" s="439" t="s">
        <v>5551</v>
      </c>
    </row>
    <row r="176" spans="2:12" ht="41.4">
      <c r="B176" s="425" t="s">
        <v>6162</v>
      </c>
      <c r="C176" s="346" t="s">
        <v>620</v>
      </c>
      <c r="D176" s="346" t="s">
        <v>6176</v>
      </c>
      <c r="E176" s="346" t="s">
        <v>127</v>
      </c>
      <c r="F176" s="425" t="s">
        <v>6716</v>
      </c>
      <c r="G176" s="347" t="s">
        <v>6209</v>
      </c>
      <c r="H176" s="439" t="s">
        <v>6043</v>
      </c>
      <c r="I176" s="439" t="s">
        <v>5551</v>
      </c>
      <c r="J176" s="347" t="s">
        <v>6209</v>
      </c>
      <c r="K176" s="439" t="s">
        <v>6210</v>
      </c>
      <c r="L176" s="439" t="s">
        <v>5551</v>
      </c>
    </row>
    <row r="177" spans="2:12" ht="41.4">
      <c r="B177" s="425" t="s">
        <v>6163</v>
      </c>
      <c r="C177" s="346" t="s">
        <v>620</v>
      </c>
      <c r="D177" s="346" t="s">
        <v>6177</v>
      </c>
      <c r="E177" s="346" t="s">
        <v>127</v>
      </c>
      <c r="F177" s="425" t="s">
        <v>6717</v>
      </c>
      <c r="G177" s="347" t="s">
        <v>6209</v>
      </c>
      <c r="H177" s="439" t="s">
        <v>6041</v>
      </c>
      <c r="I177" s="439" t="s">
        <v>5551</v>
      </c>
      <c r="J177" s="347" t="s">
        <v>6209</v>
      </c>
      <c r="K177" s="439" t="s">
        <v>6210</v>
      </c>
      <c r="L177" s="439" t="s">
        <v>5551</v>
      </c>
    </row>
    <row r="178" spans="2:12" ht="41.4">
      <c r="B178" s="425" t="s">
        <v>6164</v>
      </c>
      <c r="C178" s="346" t="s">
        <v>620</v>
      </c>
      <c r="D178" s="346" t="s">
        <v>6178</v>
      </c>
      <c r="E178" s="346" t="s">
        <v>127</v>
      </c>
      <c r="F178" s="425" t="s">
        <v>6718</v>
      </c>
      <c r="G178" s="347" t="s">
        <v>6209</v>
      </c>
      <c r="H178" s="439" t="s">
        <v>5539</v>
      </c>
      <c r="I178" s="439" t="s">
        <v>5551</v>
      </c>
      <c r="J178" s="347" t="s">
        <v>6209</v>
      </c>
      <c r="K178" s="439" t="s">
        <v>6210</v>
      </c>
      <c r="L178" s="439" t="s">
        <v>5551</v>
      </c>
    </row>
    <row r="179" spans="2:12" ht="41.4">
      <c r="B179" s="425" t="s">
        <v>6165</v>
      </c>
      <c r="C179" s="346" t="s">
        <v>620</v>
      </c>
      <c r="D179" s="346" t="s">
        <v>6179</v>
      </c>
      <c r="E179" s="346" t="s">
        <v>127</v>
      </c>
      <c r="F179" s="425" t="s">
        <v>6719</v>
      </c>
      <c r="G179" s="347" t="s">
        <v>6209</v>
      </c>
      <c r="H179" s="439" t="s">
        <v>6048</v>
      </c>
      <c r="I179" s="439" t="s">
        <v>5551</v>
      </c>
      <c r="J179" s="347" t="s">
        <v>6209</v>
      </c>
      <c r="K179" s="439" t="s">
        <v>6210</v>
      </c>
      <c r="L179" s="439" t="s">
        <v>5551</v>
      </c>
    </row>
    <row r="180" spans="2:12" ht="41.4">
      <c r="B180" s="425" t="s">
        <v>6166</v>
      </c>
      <c r="C180" s="346" t="s">
        <v>620</v>
      </c>
      <c r="D180" s="346" t="s">
        <v>6180</v>
      </c>
      <c r="E180" s="346" t="s">
        <v>127</v>
      </c>
      <c r="F180" s="425" t="s">
        <v>6720</v>
      </c>
      <c r="G180" s="347" t="s">
        <v>6209</v>
      </c>
      <c r="H180" s="439" t="s">
        <v>6044</v>
      </c>
      <c r="I180" s="439" t="s">
        <v>5551</v>
      </c>
      <c r="J180" s="347" t="s">
        <v>6209</v>
      </c>
      <c r="K180" s="439" t="s">
        <v>6210</v>
      </c>
      <c r="L180" s="439" t="s">
        <v>5551</v>
      </c>
    </row>
    <row r="181" spans="2:12" ht="41.4">
      <c r="B181" s="425" t="s">
        <v>6167</v>
      </c>
      <c r="C181" s="346" t="s">
        <v>620</v>
      </c>
      <c r="D181" s="346" t="s">
        <v>6181</v>
      </c>
      <c r="E181" s="346" t="s">
        <v>127</v>
      </c>
      <c r="F181" s="425" t="s">
        <v>6721</v>
      </c>
      <c r="G181" s="347" t="s">
        <v>6209</v>
      </c>
      <c r="H181" s="439" t="s">
        <v>6211</v>
      </c>
      <c r="I181" s="439" t="s">
        <v>5551</v>
      </c>
      <c r="J181" s="347" t="s">
        <v>6209</v>
      </c>
      <c r="K181" s="439" t="s">
        <v>6210</v>
      </c>
      <c r="L181" s="439" t="s">
        <v>5551</v>
      </c>
    </row>
    <row r="182" spans="2:12" ht="14.4">
      <c r="B182" s="357"/>
      <c r="C182" s="358"/>
      <c r="D182" s="358"/>
      <c r="E182" s="358"/>
      <c r="F182" s="357"/>
      <c r="G182" s="358"/>
      <c r="H182" s="358"/>
      <c r="I182" s="358"/>
      <c r="J182" s="358"/>
      <c r="K182" s="358"/>
      <c r="L182" s="358"/>
    </row>
    <row r="183" spans="2:12" ht="15" customHeight="1">
      <c r="B183" s="614" t="s">
        <v>2432</v>
      </c>
      <c r="C183" s="614"/>
      <c r="D183" s="614"/>
      <c r="E183" s="614"/>
      <c r="F183" s="614"/>
      <c r="G183" s="614"/>
      <c r="H183" s="614"/>
      <c r="I183" s="614"/>
      <c r="J183" s="614"/>
      <c r="K183" s="614"/>
      <c r="L183" s="614"/>
    </row>
    <row r="184" spans="2:12" ht="15" customHeight="1">
      <c r="B184" s="614"/>
      <c r="C184" s="614"/>
      <c r="D184" s="614"/>
      <c r="E184" s="614"/>
      <c r="F184" s="614"/>
      <c r="G184" s="614"/>
      <c r="H184" s="614"/>
      <c r="I184" s="614"/>
      <c r="J184" s="614"/>
      <c r="K184" s="614"/>
      <c r="L184" s="614"/>
    </row>
    <row r="185" spans="2:12" ht="15" customHeight="1">
      <c r="B185" s="140" t="s">
        <v>2433</v>
      </c>
      <c r="C185" s="359"/>
      <c r="D185" s="359"/>
      <c r="E185" s="359"/>
      <c r="F185" s="360"/>
      <c r="G185" s="359"/>
      <c r="H185" s="359"/>
      <c r="I185" s="359"/>
      <c r="J185" s="359"/>
      <c r="K185" s="359"/>
      <c r="L185" s="359"/>
    </row>
    <row r="186" spans="2:12" ht="15" customHeight="1">
      <c r="B186" s="360" t="s">
        <v>2460</v>
      </c>
      <c r="C186" s="359"/>
      <c r="D186" s="359"/>
      <c r="E186" s="359"/>
      <c r="F186" s="360"/>
      <c r="G186" s="359"/>
      <c r="H186" s="359"/>
      <c r="I186" s="359"/>
      <c r="J186" s="359"/>
      <c r="K186" s="359"/>
      <c r="L186" s="359"/>
    </row>
    <row r="187" spans="2:12" ht="15" customHeight="1">
      <c r="B187" s="140" t="s">
        <v>2461</v>
      </c>
      <c r="C187" s="359"/>
      <c r="D187" s="359"/>
      <c r="E187" s="359"/>
      <c r="F187" s="356"/>
      <c r="G187" s="359"/>
      <c r="H187" s="359"/>
      <c r="I187" s="359"/>
      <c r="J187" s="359"/>
      <c r="K187" s="359"/>
      <c r="L187" s="359"/>
    </row>
    <row r="188" spans="2:12" ht="15" customHeight="1">
      <c r="B188" s="140"/>
    </row>
    <row r="189" spans="2:12" ht="15" hidden="1" customHeight="1">
      <c r="B189" s="51"/>
    </row>
    <row r="190" spans="2:12" ht="15" customHeight="1"/>
    <row r="191" spans="2:12" ht="15" customHeight="1"/>
    <row r="192" spans="2:12" ht="15" customHeight="1"/>
    <row r="193" ht="15" customHeight="1"/>
    <row r="194" ht="15" customHeight="1"/>
  </sheetData>
  <sheetProtection algorithmName="SHA-512" hashValue="s9/bw+h+2e95pAQMDr4zBOYE6IRs5bnUEdPA3cRkdNKVmxbdTMjsZZRgIxSBwcPHZ5Lr8SIcbKXHIR2f7D1AeQ==" saltValue="4hl+wvtVjah1cIm/rYq5lg==" spinCount="100000" sheet="1" objects="1" scenarios="1"/>
  <mergeCells count="14">
    <mergeCell ref="P2:R2"/>
    <mergeCell ref="B128:B130"/>
    <mergeCell ref="E128:F128"/>
    <mergeCell ref="B141:B142"/>
    <mergeCell ref="B183:L184"/>
    <mergeCell ref="B2:B3"/>
    <mergeCell ref="C2:C3"/>
    <mergeCell ref="E2:E3"/>
    <mergeCell ref="F2:F3"/>
    <mergeCell ref="G2:I2"/>
    <mergeCell ref="J2:L2"/>
    <mergeCell ref="D128:D130"/>
    <mergeCell ref="D141:D142"/>
    <mergeCell ref="D2:D3"/>
  </mergeCells>
  <phoneticPr fontId="110" type="noConversion"/>
  <pageMargins left="0.70866141732283472" right="0.70866141732283472" top="0.74803149606299213" bottom="0.74803149606299213" header="0.31496062992125984" footer="0.31496062992125984"/>
  <pageSetup paperSize="9" scale="47" fitToHeight="9" orientation="landscape" r:id="rId1"/>
  <headerFooter>
    <oddHeader>&amp;L&amp;"Calibri"&amp;12&amp;K000000 EBA Regular Use&amp;1#_x000D_&amp;R&amp;P</oddHeader>
  </headerFooter>
  <ignoredErrors>
    <ignoredError sqref="H157:I166 H4:I21 K157:L166 K105:L154 H105:H154 I105:I154 I22:I98 H28:H98 K22:L98 I102:I104 H102:H104 K102:L104 H155:L155 I156:L156 H167:L167 H99:K101 H182:L182 I168:L181 H170:H181" numberStoredAsText="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A1:BR771"/>
  <sheetViews>
    <sheetView showGridLines="0" zoomScale="60" zoomScaleNormal="60" workbookViewId="0">
      <selection activeCell="B1" sqref="B1"/>
    </sheetView>
  </sheetViews>
  <sheetFormatPr defaultColWidth="9.21875" defaultRowHeight="14.4"/>
  <cols>
    <col min="1" max="1" width="29.44140625" customWidth="1"/>
    <col min="2" max="3" width="8.77734375" customWidth="1"/>
    <col min="4" max="4" width="23.77734375" customWidth="1"/>
    <col min="5" max="11" width="8.77734375" customWidth="1"/>
    <col min="12" max="12" width="21.5546875" bestFit="1" customWidth="1"/>
    <col min="13" max="13" width="22" bestFit="1" customWidth="1"/>
    <col min="14" max="17" width="8.77734375" customWidth="1"/>
    <col min="18" max="20" width="9.21875" customWidth="1"/>
    <col min="21" max="21" width="18.77734375" customWidth="1"/>
    <col min="22" max="23" width="9.21875" customWidth="1"/>
    <col min="24" max="24" width="99.5546875" customWidth="1"/>
    <col min="25" max="31" width="9.21875" customWidth="1"/>
    <col min="32" max="32" width="16.5546875" bestFit="1" customWidth="1"/>
    <col min="33" max="56" width="15.44140625" bestFit="1" customWidth="1"/>
    <col min="57" max="57" width="14.77734375" bestFit="1" customWidth="1"/>
    <col min="58" max="60" width="14.44140625" customWidth="1"/>
    <col min="61" max="61" width="13.5546875" bestFit="1" customWidth="1"/>
    <col min="62" max="62" width="12.5546875" bestFit="1" customWidth="1"/>
    <col min="63" max="65" width="12.5546875" customWidth="1"/>
    <col min="66" max="66" width="14.21875" customWidth="1"/>
    <col min="67" max="67" width="18.21875" customWidth="1"/>
    <col min="68" max="68" width="16.109375" customWidth="1"/>
    <col min="69" max="69" width="13.88671875" customWidth="1"/>
    <col min="70" max="70" width="11.6640625" customWidth="1"/>
  </cols>
  <sheetData>
    <row r="1" spans="1:70">
      <c r="A1" t="s">
        <v>1378</v>
      </c>
      <c r="B1" s="165" t="s">
        <v>74</v>
      </c>
      <c r="C1" s="165" t="s">
        <v>75</v>
      </c>
      <c r="D1" s="165" t="s">
        <v>76</v>
      </c>
      <c r="E1" s="166" t="s">
        <v>77</v>
      </c>
      <c r="F1" s="166" t="s">
        <v>78</v>
      </c>
      <c r="G1" s="166" t="s">
        <v>79</v>
      </c>
      <c r="H1" s="166" t="s">
        <v>5</v>
      </c>
      <c r="I1" s="166" t="s">
        <v>80</v>
      </c>
      <c r="J1" s="166" t="s">
        <v>81</v>
      </c>
      <c r="K1" s="166" t="s">
        <v>82</v>
      </c>
      <c r="L1" s="167" t="s">
        <v>61</v>
      </c>
      <c r="M1" s="167" t="s">
        <v>62</v>
      </c>
      <c r="N1" s="166" t="s">
        <v>669</v>
      </c>
      <c r="O1" s="166" t="s">
        <v>670</v>
      </c>
      <c r="P1" s="166" t="s">
        <v>671</v>
      </c>
      <c r="Q1" s="141" t="s">
        <v>83</v>
      </c>
      <c r="U1" s="141" t="s">
        <v>1379</v>
      </c>
      <c r="V1" s="141" t="s">
        <v>74</v>
      </c>
      <c r="W1" s="141" t="s">
        <v>75</v>
      </c>
      <c r="X1" s="141" t="s">
        <v>76</v>
      </c>
      <c r="Y1" s="141" t="s">
        <v>86</v>
      </c>
      <c r="Z1" s="141" t="s">
        <v>87</v>
      </c>
      <c r="AA1" s="141" t="s">
        <v>88</v>
      </c>
      <c r="AB1" s="141" t="s">
        <v>80</v>
      </c>
      <c r="AC1" s="141" t="s">
        <v>89</v>
      </c>
      <c r="AD1" s="141" t="s">
        <v>1471</v>
      </c>
      <c r="BP1" s="141"/>
    </row>
    <row r="2" spans="1:70">
      <c r="A2" t="str">
        <f>+D2&amp;B2</f>
        <v>Tier 1 Capital Ratio201409</v>
      </c>
      <c r="B2" s="495">
        <v>201409</v>
      </c>
      <c r="C2" s="495">
        <v>1</v>
      </c>
      <c r="D2" s="495" t="s">
        <v>629</v>
      </c>
      <c r="E2" s="495">
        <v>9.9230410982253811E-2</v>
      </c>
      <c r="F2" s="495">
        <v>0.11384025661508071</v>
      </c>
      <c r="G2" s="495">
        <v>0.13317985811590655</v>
      </c>
      <c r="H2" s="495">
        <v>0.16215816702283326</v>
      </c>
      <c r="I2" s="495">
        <v>0.13258128402875868</v>
      </c>
      <c r="J2" s="495">
        <v>0.16144172167469389</v>
      </c>
      <c r="K2" s="495">
        <v>0.33421893813503728</v>
      </c>
      <c r="L2" s="496">
        <v>1074245807204.71</v>
      </c>
      <c r="M2" s="496">
        <v>8029237220903.251</v>
      </c>
      <c r="N2" s="495">
        <v>0.12418387075984061</v>
      </c>
      <c r="O2" s="495">
        <v>0.13470120403854705</v>
      </c>
      <c r="P2" s="495">
        <v>0.133108940963345</v>
      </c>
      <c r="Q2" s="495">
        <v>152</v>
      </c>
      <c r="R2" s="11">
        <f>MIN(N2:P2)</f>
        <v>0.12418387075984061</v>
      </c>
      <c r="S2" s="11">
        <f>MAX(N2:P2)</f>
        <v>0.13470120403854705</v>
      </c>
      <c r="T2">
        <f>IF(OR(G2&lt;R2,G2&gt;S2),1,0)</f>
        <v>0</v>
      </c>
      <c r="U2" t="str">
        <f>CONCATENATE(X2,AC2)</f>
        <v>Tier 1 Capital Ratio1</v>
      </c>
      <c r="V2" s="497">
        <v>202312</v>
      </c>
      <c r="W2" s="497">
        <v>1</v>
      </c>
      <c r="X2" s="497" t="s">
        <v>629</v>
      </c>
      <c r="Y2" s="497" t="s">
        <v>97</v>
      </c>
      <c r="Z2" s="497">
        <v>0</v>
      </c>
      <c r="AA2" s="497">
        <v>4</v>
      </c>
      <c r="AB2" s="497">
        <v>0.22328950629614364</v>
      </c>
      <c r="AC2" s="497">
        <v>1</v>
      </c>
      <c r="AD2" s="497"/>
      <c r="AF2" s="164" t="s">
        <v>2360</v>
      </c>
      <c r="AG2" s="164">
        <v>201409</v>
      </c>
      <c r="AH2" s="164">
        <v>201412</v>
      </c>
      <c r="AI2" s="164">
        <v>201503</v>
      </c>
      <c r="AJ2" s="164">
        <v>201506</v>
      </c>
      <c r="AK2" s="164">
        <v>201509</v>
      </c>
      <c r="AL2" s="164">
        <v>201512</v>
      </c>
      <c r="AM2" s="164">
        <v>201603</v>
      </c>
      <c r="AN2" s="164">
        <v>201606</v>
      </c>
      <c r="AO2" s="164">
        <v>201609</v>
      </c>
      <c r="AP2" s="164">
        <v>201612</v>
      </c>
      <c r="AQ2" s="164">
        <v>201703</v>
      </c>
      <c r="AR2" s="164">
        <v>201706</v>
      </c>
      <c r="AS2" s="164">
        <v>201709</v>
      </c>
      <c r="AT2" s="164">
        <v>201712</v>
      </c>
      <c r="AU2" s="164">
        <v>201803</v>
      </c>
      <c r="AV2" s="164">
        <v>201806</v>
      </c>
      <c r="AW2" s="164">
        <v>201809</v>
      </c>
      <c r="AX2" s="164">
        <v>201812</v>
      </c>
      <c r="AY2" s="141">
        <v>201903</v>
      </c>
      <c r="AZ2" s="141">
        <v>201906</v>
      </c>
      <c r="BA2" s="141">
        <v>201909</v>
      </c>
      <c r="BB2" s="141">
        <v>201912</v>
      </c>
      <c r="BC2" s="141">
        <v>202003</v>
      </c>
      <c r="BD2" s="141">
        <v>202006</v>
      </c>
      <c r="BE2" s="141">
        <v>202009</v>
      </c>
      <c r="BF2" s="141">
        <v>202012</v>
      </c>
      <c r="BG2" s="141">
        <v>202103</v>
      </c>
      <c r="BH2" s="141">
        <v>202106</v>
      </c>
      <c r="BI2" s="141">
        <v>202109</v>
      </c>
      <c r="BJ2" s="141">
        <v>202112</v>
      </c>
      <c r="BK2" s="141">
        <v>202203</v>
      </c>
      <c r="BL2" s="141">
        <v>202206</v>
      </c>
      <c r="BM2" s="141">
        <v>202209</v>
      </c>
      <c r="BN2" s="141">
        <v>202212</v>
      </c>
      <c r="BO2" s="141">
        <v>202303</v>
      </c>
      <c r="BP2" s="141">
        <v>202306</v>
      </c>
      <c r="BQ2" s="141">
        <v>202309</v>
      </c>
      <c r="BR2" s="141">
        <v>202312</v>
      </c>
    </row>
    <row r="3" spans="1:70">
      <c r="A3" t="str">
        <f t="shared" ref="A3:A66" si="0">+D3&amp;B3</f>
        <v>Tier 1 Capital Ratio201412</v>
      </c>
      <c r="B3" s="495">
        <v>201412</v>
      </c>
      <c r="C3" s="495">
        <v>1</v>
      </c>
      <c r="D3" s="495" t="s">
        <v>629</v>
      </c>
      <c r="E3" s="495">
        <v>9.7576740433390458E-2</v>
      </c>
      <c r="F3" s="495">
        <v>0.11675573081085747</v>
      </c>
      <c r="G3" s="495">
        <v>0.13558443478514712</v>
      </c>
      <c r="H3" s="495">
        <v>0.16312272127326671</v>
      </c>
      <c r="I3" s="495">
        <v>0.13469747961245351</v>
      </c>
      <c r="J3" s="495">
        <v>0.16225743558746275</v>
      </c>
      <c r="K3" s="495">
        <v>0.36417027195279295</v>
      </c>
      <c r="L3" s="496">
        <v>1075528320136.7179</v>
      </c>
      <c r="M3" s="496">
        <v>7977873605954.0059</v>
      </c>
      <c r="N3" s="495">
        <v>0.13408968106986313</v>
      </c>
      <c r="O3" s="495">
        <v>0.13520394334644123</v>
      </c>
      <c r="P3" s="495">
        <v>0.1346712779796112</v>
      </c>
      <c r="Q3" s="495">
        <v>153</v>
      </c>
      <c r="R3" s="11">
        <f t="shared" ref="R3:R66" si="1">MIN(N3:P3)</f>
        <v>0.13408968106986313</v>
      </c>
      <c r="S3" s="11">
        <f t="shared" ref="S3:S66" si="2">MAX(N3:P3)</f>
        <v>0.13520394334644123</v>
      </c>
      <c r="T3">
        <f t="shared" ref="T3:T66" si="3">IF(OR(G3&lt;R3,G3&gt;S3),1,0)</f>
        <v>1</v>
      </c>
      <c r="U3" t="str">
        <f t="shared" ref="U3:U66" si="4">CONCATENATE(X3,AC3)</f>
        <v>Tier 1 Capital Ratio2</v>
      </c>
      <c r="V3" s="497">
        <v>202312</v>
      </c>
      <c r="W3" s="497">
        <v>1</v>
      </c>
      <c r="X3" s="497" t="s">
        <v>629</v>
      </c>
      <c r="Y3" s="497" t="s">
        <v>90</v>
      </c>
      <c r="Z3" s="497">
        <v>0</v>
      </c>
      <c r="AA3" s="497">
        <v>3</v>
      </c>
      <c r="AB3" s="497">
        <v>0.22239362232562576</v>
      </c>
      <c r="AC3" s="497">
        <v>2</v>
      </c>
      <c r="AD3" s="497"/>
      <c r="AF3" s="338" t="s">
        <v>1085</v>
      </c>
      <c r="AG3" s="339">
        <v>5.70375121E-2</v>
      </c>
      <c r="AH3" s="339">
        <v>5.5175408699999998E-2</v>
      </c>
      <c r="AI3" s="339">
        <v>5.29020667E-2</v>
      </c>
      <c r="AJ3" s="339">
        <v>5.1487257299999999E-2</v>
      </c>
      <c r="AK3" s="339">
        <v>5.0302470100000003E-2</v>
      </c>
      <c r="AL3" s="339">
        <v>4.8957155799999999E-2</v>
      </c>
      <c r="AM3" s="339">
        <v>4.8045534000000001E-2</v>
      </c>
      <c r="AN3" s="339">
        <v>4.65191592E-2</v>
      </c>
      <c r="AO3" s="339">
        <v>4.5770511799999997E-2</v>
      </c>
      <c r="AP3" s="339">
        <v>4.3802830199999997E-2</v>
      </c>
      <c r="AQ3" s="339">
        <v>4.1797862800000002E-2</v>
      </c>
      <c r="AR3" s="339">
        <v>3.8885298700000001E-2</v>
      </c>
      <c r="AS3" s="339">
        <v>3.7154289799999997E-2</v>
      </c>
      <c r="AT3" s="339">
        <v>3.57059578E-2</v>
      </c>
      <c r="AU3" s="339">
        <v>3.3810712100000001E-2</v>
      </c>
      <c r="AV3" s="339">
        <v>3.1514005999999997E-2</v>
      </c>
      <c r="AW3" s="339">
        <v>3.0278361300000001E-2</v>
      </c>
      <c r="AX3" s="339">
        <v>2.8037312599999999E-2</v>
      </c>
      <c r="AY3" s="339">
        <v>2.7209021100000001E-2</v>
      </c>
      <c r="AZ3" s="339">
        <v>2.6254270100000001E-2</v>
      </c>
      <c r="BA3" s="339">
        <v>2.5195147599999999E-2</v>
      </c>
      <c r="BB3" s="339">
        <v>2.40330975E-2</v>
      </c>
      <c r="BC3" s="339">
        <v>2.5979395999999998E-2</v>
      </c>
      <c r="BD3" s="339">
        <v>2.5067727000000001E-2</v>
      </c>
      <c r="BE3" s="339">
        <v>2.4186448199999998E-2</v>
      </c>
      <c r="BF3" s="339">
        <v>2.2630357600000001E-2</v>
      </c>
      <c r="BG3" s="339">
        <v>2.1868657199999999E-2</v>
      </c>
      <c r="BH3" s="339">
        <v>2.03481223E-2</v>
      </c>
      <c r="BI3" s="339">
        <v>1.90806211E-2</v>
      </c>
      <c r="BJ3" s="339">
        <v>1.81311865E-2</v>
      </c>
      <c r="BK3" s="339">
        <v>1.7099241800000001E-2</v>
      </c>
      <c r="BL3" s="339">
        <v>1.6158403500000001E-2</v>
      </c>
      <c r="BM3" s="339">
        <v>1.5742256499999999E-2</v>
      </c>
      <c r="BN3" s="339">
        <v>1.60439691E-2</v>
      </c>
      <c r="BO3" s="339">
        <v>1.56021688E-2</v>
      </c>
      <c r="BP3" s="339">
        <v>1.5940492800000001E-2</v>
      </c>
      <c r="BQ3" s="339">
        <v>1.6049507500000001E-2</v>
      </c>
      <c r="BR3" s="339">
        <v>1.63249281E-2</v>
      </c>
    </row>
    <row r="4" spans="1:70">
      <c r="A4" t="str">
        <f t="shared" si="0"/>
        <v>Tier 1 Capital Ratio201503</v>
      </c>
      <c r="B4" s="495">
        <v>201503</v>
      </c>
      <c r="C4" s="495">
        <v>1</v>
      </c>
      <c r="D4" s="495" t="s">
        <v>629</v>
      </c>
      <c r="E4" s="495">
        <v>9.3539377936200652E-2</v>
      </c>
      <c r="F4" s="495">
        <v>0.11604184114894743</v>
      </c>
      <c r="G4" s="495">
        <v>0.13572537183483824</v>
      </c>
      <c r="H4" s="495">
        <v>0.16361960065267381</v>
      </c>
      <c r="I4" s="495">
        <v>0.13364999689684687</v>
      </c>
      <c r="J4" s="495">
        <v>0.16214084773375834</v>
      </c>
      <c r="K4" s="495">
        <v>0.32294159244963605</v>
      </c>
      <c r="L4" s="496">
        <v>1105168227674.719</v>
      </c>
      <c r="M4" s="496">
        <v>8256812627331.7344</v>
      </c>
      <c r="N4" s="495">
        <v>0.12910722140311226</v>
      </c>
      <c r="O4" s="495">
        <v>0.134461064598008</v>
      </c>
      <c r="P4" s="495">
        <v>0.13405297737510083</v>
      </c>
      <c r="Q4" s="495">
        <v>154</v>
      </c>
      <c r="R4" s="11">
        <f t="shared" si="1"/>
        <v>0.12910722140311226</v>
      </c>
      <c r="S4" s="11">
        <f t="shared" si="2"/>
        <v>0.134461064598008</v>
      </c>
      <c r="T4">
        <f t="shared" si="3"/>
        <v>1</v>
      </c>
      <c r="U4" t="str">
        <f t="shared" si="4"/>
        <v>Tier 1 Capital Ratio3</v>
      </c>
      <c r="V4" s="497">
        <v>202312</v>
      </c>
      <c r="W4" s="497">
        <v>1</v>
      </c>
      <c r="X4" s="497" t="s">
        <v>629</v>
      </c>
      <c r="Y4" s="497" t="s">
        <v>94</v>
      </c>
      <c r="Z4" s="497">
        <v>0</v>
      </c>
      <c r="AA4" s="497">
        <v>13</v>
      </c>
      <c r="AB4" s="497">
        <v>0.22066128905106777</v>
      </c>
      <c r="AC4" s="497">
        <v>3</v>
      </c>
      <c r="AD4" s="497"/>
      <c r="AF4" s="338" t="s">
        <v>1082</v>
      </c>
      <c r="AG4" s="339">
        <v>6.6814312000000001E-2</v>
      </c>
      <c r="AH4" s="339">
        <v>6.4763577200000005E-2</v>
      </c>
      <c r="AI4" s="339">
        <v>6.1970998700000002E-2</v>
      </c>
      <c r="AJ4" s="339">
        <v>6.0043461800000003E-2</v>
      </c>
      <c r="AK4" s="339">
        <v>5.8717885800000001E-2</v>
      </c>
      <c r="AL4" s="339">
        <v>5.7208654999999997E-2</v>
      </c>
      <c r="AM4" s="339">
        <v>5.6180528399999999E-2</v>
      </c>
      <c r="AN4" s="339">
        <v>5.4317499200000001E-2</v>
      </c>
      <c r="AO4" s="339">
        <v>5.3053278799999999E-2</v>
      </c>
      <c r="AP4" s="339">
        <v>5.0744811600000002E-2</v>
      </c>
      <c r="AQ4" s="339">
        <v>4.8017137799999998E-2</v>
      </c>
      <c r="AR4" s="339">
        <v>4.44258233E-2</v>
      </c>
      <c r="AS4" s="339">
        <v>4.2294587299999999E-2</v>
      </c>
      <c r="AT4" s="339">
        <v>4.0536493399999998E-2</v>
      </c>
      <c r="AU4" s="339">
        <v>3.8866846500000003E-2</v>
      </c>
      <c r="AV4" s="339">
        <v>3.5884395800000003E-2</v>
      </c>
      <c r="AW4" s="339">
        <v>3.4417687199999998E-2</v>
      </c>
      <c r="AX4" s="339">
        <v>3.1860449200000002E-2</v>
      </c>
      <c r="AY4" s="339">
        <v>3.0967008099999999E-2</v>
      </c>
      <c r="AZ4" s="339">
        <v>2.9911891499999999E-2</v>
      </c>
      <c r="BA4" s="339">
        <v>2.8785687599999998E-2</v>
      </c>
      <c r="BB4" s="339">
        <v>2.7481922999999998E-2</v>
      </c>
      <c r="BC4" s="339">
        <v>2.96548386E-2</v>
      </c>
      <c r="BD4" s="339">
        <v>2.8682891799999999E-2</v>
      </c>
      <c r="BE4" s="339">
        <v>2.7581442000000001E-2</v>
      </c>
      <c r="BF4" s="339">
        <v>2.57356002E-2</v>
      </c>
      <c r="BG4" s="339">
        <v>2.47704802E-2</v>
      </c>
      <c r="BH4" s="339">
        <v>2.3006663300000001E-2</v>
      </c>
      <c r="BI4" s="339">
        <v>2.14668111E-2</v>
      </c>
      <c r="BJ4" s="339">
        <v>2.0397948400000001E-2</v>
      </c>
      <c r="BK4" s="339">
        <v>1.9180533499999999E-2</v>
      </c>
      <c r="BL4" s="339">
        <v>1.81038343E-2</v>
      </c>
      <c r="BM4" s="339">
        <v>1.75853178E-2</v>
      </c>
      <c r="BN4" s="339">
        <v>1.8016535300000001E-2</v>
      </c>
      <c r="BO4" s="339">
        <v>1.7546235600000001E-2</v>
      </c>
      <c r="BP4" s="339">
        <v>1.7980652699999999E-2</v>
      </c>
      <c r="BQ4" s="339">
        <v>1.81407084E-2</v>
      </c>
      <c r="BR4" s="339">
        <v>1.8516257299999998E-2</v>
      </c>
    </row>
    <row r="5" spans="1:70">
      <c r="A5" t="str">
        <f t="shared" si="0"/>
        <v>Tier 1 Capital Ratio201506</v>
      </c>
      <c r="B5" s="495">
        <v>201506</v>
      </c>
      <c r="C5" s="495">
        <v>1</v>
      </c>
      <c r="D5" s="495" t="s">
        <v>629</v>
      </c>
      <c r="E5" s="495">
        <v>9.8744861571284828E-2</v>
      </c>
      <c r="F5" s="495">
        <v>0.11980266966548071</v>
      </c>
      <c r="G5" s="495">
        <v>0.13732696937095179</v>
      </c>
      <c r="H5" s="495">
        <v>0.16428846282076739</v>
      </c>
      <c r="I5" s="495">
        <v>0.13883063147653271</v>
      </c>
      <c r="J5" s="495">
        <v>0.16808764901166179</v>
      </c>
      <c r="K5" s="495">
        <v>0.33213789324781351</v>
      </c>
      <c r="L5" s="496">
        <v>1118699425893.6145</v>
      </c>
      <c r="M5" s="496">
        <v>8130526113276.8164</v>
      </c>
      <c r="N5" s="495">
        <v>0.13765260740211238</v>
      </c>
      <c r="O5" s="495">
        <v>0.13565644962215334</v>
      </c>
      <c r="P5" s="495">
        <v>0.13953892525577735</v>
      </c>
      <c r="Q5" s="495">
        <v>153</v>
      </c>
      <c r="R5" s="11">
        <f t="shared" si="1"/>
        <v>0.13565644962215334</v>
      </c>
      <c r="S5" s="11">
        <f t="shared" si="2"/>
        <v>0.13953892525577735</v>
      </c>
      <c r="T5">
        <f t="shared" si="3"/>
        <v>0</v>
      </c>
      <c r="U5" t="str">
        <f t="shared" si="4"/>
        <v>Tier 1 Capital Ratio4</v>
      </c>
      <c r="V5" s="497">
        <v>202312</v>
      </c>
      <c r="W5" s="497">
        <v>1</v>
      </c>
      <c r="X5" s="497" t="s">
        <v>629</v>
      </c>
      <c r="Y5" s="497" t="s">
        <v>1386</v>
      </c>
      <c r="Z5" s="497">
        <v>0</v>
      </c>
      <c r="AA5" s="497">
        <v>3</v>
      </c>
      <c r="AB5" s="497">
        <v>0.21916015660961527</v>
      </c>
      <c r="AC5" s="497">
        <v>4</v>
      </c>
      <c r="AD5" s="497"/>
      <c r="AF5" s="338" t="s">
        <v>1083</v>
      </c>
      <c r="AG5" s="339">
        <v>0.4210661349</v>
      </c>
      <c r="AH5" s="339">
        <v>0.43362411839999998</v>
      </c>
      <c r="AI5" s="339">
        <v>0.42950459099999999</v>
      </c>
      <c r="AJ5" s="339">
        <v>0.43586921569999998</v>
      </c>
      <c r="AK5" s="339">
        <v>0.43638406470000002</v>
      </c>
      <c r="AL5" s="339">
        <v>0.4368733682</v>
      </c>
      <c r="AM5" s="339">
        <v>0.4374804679</v>
      </c>
      <c r="AN5" s="339">
        <v>0.43851942599999999</v>
      </c>
      <c r="AO5" s="339">
        <v>0.44288328890000001</v>
      </c>
      <c r="AP5" s="339">
        <v>0.44772592999999999</v>
      </c>
      <c r="AQ5" s="339">
        <v>0.45154985549999999</v>
      </c>
      <c r="AR5" s="339">
        <v>0.44986772580000001</v>
      </c>
      <c r="AS5" s="339">
        <v>0.44736174699999998</v>
      </c>
      <c r="AT5" s="339">
        <v>0.44597963219999998</v>
      </c>
      <c r="AU5" s="339">
        <v>0.46719805710000001</v>
      </c>
      <c r="AV5" s="339">
        <v>0.4596669001</v>
      </c>
      <c r="AW5" s="339">
        <v>0.4590952271</v>
      </c>
      <c r="AX5" s="339">
        <v>0.45010783139999999</v>
      </c>
      <c r="AY5" s="339">
        <v>0.45131115570000002</v>
      </c>
      <c r="AZ5" s="339">
        <v>0.44878189070000002</v>
      </c>
      <c r="BA5" s="339">
        <v>0.44585612460000001</v>
      </c>
      <c r="BB5" s="339">
        <v>0.44710542879999998</v>
      </c>
      <c r="BC5" s="339">
        <v>0.45991049750000002</v>
      </c>
      <c r="BD5" s="339">
        <v>0.45458187109999998</v>
      </c>
      <c r="BE5" s="339">
        <v>0.45483796630000001</v>
      </c>
      <c r="BF5" s="339">
        <v>0.44919072850000002</v>
      </c>
      <c r="BG5" s="339">
        <v>0.44664726449999997</v>
      </c>
      <c r="BH5" s="339">
        <v>0.4428613039</v>
      </c>
      <c r="BI5" s="339">
        <v>0.4513074057</v>
      </c>
      <c r="BJ5" s="339">
        <v>0.44537375099999998</v>
      </c>
      <c r="BK5" s="339">
        <v>0.44927550370000002</v>
      </c>
      <c r="BL5" s="339">
        <v>0.4381494293</v>
      </c>
      <c r="BM5" s="339">
        <v>0.44074433299999999</v>
      </c>
      <c r="BN5" s="339">
        <v>0.43506283140000002</v>
      </c>
      <c r="BO5" s="339">
        <v>0.4363820887</v>
      </c>
      <c r="BP5" s="339">
        <v>0.42922908850000002</v>
      </c>
      <c r="BQ5" s="339">
        <v>0.42553999619999999</v>
      </c>
      <c r="BR5" s="339">
        <v>0.42264637939999999</v>
      </c>
    </row>
    <row r="6" spans="1:70">
      <c r="A6" t="str">
        <f t="shared" si="0"/>
        <v>Tier 1 Capital Ratio201509</v>
      </c>
      <c r="B6" s="495">
        <v>201509</v>
      </c>
      <c r="C6" s="495">
        <v>1</v>
      </c>
      <c r="D6" s="495" t="s">
        <v>629</v>
      </c>
      <c r="E6" s="495">
        <v>0.10148112635516464</v>
      </c>
      <c r="F6" s="495">
        <v>0.12095613948269329</v>
      </c>
      <c r="G6" s="495">
        <v>0.14059178592869845</v>
      </c>
      <c r="H6" s="495">
        <v>0.16851286333163384</v>
      </c>
      <c r="I6" s="495">
        <v>0.14141495569621262</v>
      </c>
      <c r="J6" s="495">
        <v>0.17600932431783245</v>
      </c>
      <c r="K6" s="495">
        <v>0.34045977667397731</v>
      </c>
      <c r="L6" s="496">
        <v>1119043701307.7998</v>
      </c>
      <c r="M6" s="496">
        <v>8058472085392.6045</v>
      </c>
      <c r="N6" s="495">
        <v>0.14821971003258172</v>
      </c>
      <c r="O6" s="495">
        <v>0.13803401132388535</v>
      </c>
      <c r="P6" s="495">
        <v>0.14127093947681016</v>
      </c>
      <c r="Q6" s="495">
        <v>153</v>
      </c>
      <c r="R6" s="11">
        <f t="shared" si="1"/>
        <v>0.13803401132388535</v>
      </c>
      <c r="S6" s="11">
        <f t="shared" si="2"/>
        <v>0.14821971003258172</v>
      </c>
      <c r="T6">
        <f t="shared" si="3"/>
        <v>0</v>
      </c>
      <c r="U6" t="str">
        <f t="shared" si="4"/>
        <v>Tier 1 Capital Ratio5</v>
      </c>
      <c r="V6" s="497">
        <v>202312</v>
      </c>
      <c r="W6" s="497">
        <v>1</v>
      </c>
      <c r="X6" s="497" t="s">
        <v>629</v>
      </c>
      <c r="Y6" s="497" t="s">
        <v>15</v>
      </c>
      <c r="Z6" s="497">
        <v>0</v>
      </c>
      <c r="AA6" s="497">
        <v>6</v>
      </c>
      <c r="AB6" s="497">
        <v>0.21602094516736792</v>
      </c>
      <c r="AC6" s="497">
        <v>5</v>
      </c>
      <c r="AD6" s="497"/>
      <c r="AF6" s="338" t="s">
        <v>1084</v>
      </c>
      <c r="AG6" s="339">
        <v>4.00791333E-2</v>
      </c>
      <c r="AH6" s="339">
        <v>3.8985060199999998E-2</v>
      </c>
      <c r="AI6" s="339">
        <v>3.81263726E-2</v>
      </c>
      <c r="AJ6" s="339">
        <v>3.7026319100000003E-2</v>
      </c>
      <c r="AK6" s="339">
        <v>3.61944118E-2</v>
      </c>
      <c r="AL6" s="339">
        <v>3.5358019099999999E-2</v>
      </c>
      <c r="AM6" s="339">
        <v>3.4613695799999997E-2</v>
      </c>
      <c r="AN6" s="339">
        <v>3.3875883400000001E-2</v>
      </c>
      <c r="AO6" s="339">
        <v>3.3343338700000003E-2</v>
      </c>
      <c r="AP6" s="339">
        <v>3.1350739199999998E-2</v>
      </c>
      <c r="AQ6" s="339">
        <v>2.96468345E-2</v>
      </c>
      <c r="AR6" s="339">
        <v>2.8314542599999999E-2</v>
      </c>
      <c r="AS6" s="339">
        <v>2.6886099100000001E-2</v>
      </c>
      <c r="AT6" s="339">
        <v>2.5830261600000001E-2</v>
      </c>
      <c r="AU6" s="339">
        <v>2.4374465299999998E-2</v>
      </c>
      <c r="AV6" s="339">
        <v>2.2994271E-2</v>
      </c>
      <c r="AW6" s="339">
        <v>2.19492531E-2</v>
      </c>
      <c r="AX6" s="339">
        <v>2.0566671000000002E-2</v>
      </c>
      <c r="AY6" s="339">
        <v>1.9541038399999999E-2</v>
      </c>
      <c r="AZ6" s="339">
        <v>1.8958987199999999E-2</v>
      </c>
      <c r="BA6" s="339">
        <v>1.8286066600000001E-2</v>
      </c>
      <c r="BB6" s="339">
        <v>1.7538598900000001E-2</v>
      </c>
      <c r="BC6" s="339">
        <v>1.8634423300000001E-2</v>
      </c>
      <c r="BD6" s="339">
        <v>1.9659427199999999E-2</v>
      </c>
      <c r="BE6" s="339">
        <v>1.98641614E-2</v>
      </c>
      <c r="BF6" s="339">
        <v>2.0043887699999999E-2</v>
      </c>
      <c r="BG6" s="339">
        <v>2.0285221700000002E-2</v>
      </c>
      <c r="BH6" s="339">
        <v>2.0782714300000001E-2</v>
      </c>
      <c r="BI6" s="339">
        <v>2.0368457600000001E-2</v>
      </c>
      <c r="BJ6" s="339">
        <v>1.98427781E-2</v>
      </c>
      <c r="BK6" s="339">
        <v>1.8547491400000001E-2</v>
      </c>
      <c r="BL6" s="339">
        <v>1.7175635500000001E-2</v>
      </c>
      <c r="BM6" s="339">
        <v>1.6251233600000001E-2</v>
      </c>
      <c r="BN6" s="339">
        <v>1.59163015E-2</v>
      </c>
      <c r="BO6" s="339">
        <v>1.5165526800000001E-2</v>
      </c>
      <c r="BP6" s="339">
        <v>1.4500862999999999E-2</v>
      </c>
      <c r="BQ6" s="339">
        <v>1.421395E-2</v>
      </c>
      <c r="BR6" s="339">
        <v>1.41594891E-2</v>
      </c>
    </row>
    <row r="7" spans="1:70">
      <c r="A7" t="str">
        <f t="shared" si="0"/>
        <v>Tier 1 Capital Ratio201512</v>
      </c>
      <c r="B7" s="495">
        <v>201512</v>
      </c>
      <c r="C7" s="495">
        <v>1</v>
      </c>
      <c r="D7" s="495" t="s">
        <v>629</v>
      </c>
      <c r="E7" s="495">
        <v>0.10861026283983019</v>
      </c>
      <c r="F7" s="495">
        <v>0.1296565707603306</v>
      </c>
      <c r="G7" s="495">
        <v>0.14854249633596667</v>
      </c>
      <c r="H7" s="495">
        <v>0.17828879531566655</v>
      </c>
      <c r="I7" s="495">
        <v>0.14725756921756464</v>
      </c>
      <c r="J7" s="495">
        <v>0.18775475700951944</v>
      </c>
      <c r="K7" s="495">
        <v>0.38514263860780201</v>
      </c>
      <c r="L7" s="496">
        <v>1150019286548.479</v>
      </c>
      <c r="M7" s="496">
        <v>8004196760551.1982</v>
      </c>
      <c r="N7" s="495">
        <v>0.15412672748945408</v>
      </c>
      <c r="O7" s="495">
        <v>0.14726248886411908</v>
      </c>
      <c r="P7" s="495">
        <v>0.1465042606403015</v>
      </c>
      <c r="Q7" s="495">
        <v>152</v>
      </c>
      <c r="R7" s="11">
        <f t="shared" si="1"/>
        <v>0.1465042606403015</v>
      </c>
      <c r="S7" s="11">
        <f t="shared" si="2"/>
        <v>0.15412672748945408</v>
      </c>
      <c r="T7">
        <f t="shared" si="3"/>
        <v>0</v>
      </c>
      <c r="U7" t="str">
        <f t="shared" si="4"/>
        <v>Tier 1 Capital Ratio6</v>
      </c>
      <c r="V7" s="497">
        <v>202312</v>
      </c>
      <c r="W7" s="497">
        <v>1</v>
      </c>
      <c r="X7" s="497" t="s">
        <v>629</v>
      </c>
      <c r="Y7" s="497" t="s">
        <v>26</v>
      </c>
      <c r="Z7" s="497">
        <v>0</v>
      </c>
      <c r="AA7" s="497">
        <v>6</v>
      </c>
      <c r="AB7" s="497">
        <v>0.21206612433189889</v>
      </c>
      <c r="AC7" s="497">
        <v>6</v>
      </c>
      <c r="AD7" s="497"/>
      <c r="AF7" s="338" t="s">
        <v>1113</v>
      </c>
      <c r="AG7" s="339">
        <v>1.2697389621999999</v>
      </c>
      <c r="AH7" s="339">
        <v>1.2471499319999999</v>
      </c>
      <c r="AI7" s="339">
        <v>1.2553436186</v>
      </c>
      <c r="AJ7" s="339">
        <v>1.2529193443</v>
      </c>
      <c r="AK7" s="339">
        <v>1.2363053661000001</v>
      </c>
      <c r="AL7" s="339">
        <v>1.2162220083999999</v>
      </c>
      <c r="AM7" s="339">
        <v>1.2225806335</v>
      </c>
      <c r="AN7" s="339">
        <v>1.2111831968</v>
      </c>
      <c r="AO7" s="339">
        <v>1.2083491146000001</v>
      </c>
      <c r="AP7" s="339">
        <v>1.1926719673999999</v>
      </c>
      <c r="AQ7" s="339">
        <v>1.1888860659</v>
      </c>
      <c r="AR7" s="339">
        <v>1.1823821832000001</v>
      </c>
      <c r="AS7" s="339">
        <v>1.1795714053999999</v>
      </c>
      <c r="AT7" s="339">
        <v>1.1741804067999999</v>
      </c>
      <c r="AU7" s="339">
        <v>1.1814533652999999</v>
      </c>
      <c r="AV7" s="339">
        <v>1.1801729906</v>
      </c>
      <c r="AW7" s="339">
        <v>1.1729804152000001</v>
      </c>
      <c r="AX7" s="339">
        <v>1.1707982284</v>
      </c>
      <c r="AY7" s="339">
        <v>1.1684580301</v>
      </c>
      <c r="AZ7" s="339">
        <v>1.1634479185</v>
      </c>
      <c r="BA7" s="339">
        <v>1.1597598428</v>
      </c>
      <c r="BB7" s="339">
        <v>1.1484468750000001</v>
      </c>
      <c r="BC7" s="339">
        <v>1.2136030207999999</v>
      </c>
      <c r="BD7" s="339">
        <v>1.1595666574000001</v>
      </c>
      <c r="BE7" s="339">
        <v>1.1345274808000001</v>
      </c>
      <c r="BF7" s="339">
        <v>1.1220003142999999</v>
      </c>
      <c r="BG7" s="339">
        <v>1.1086345915</v>
      </c>
      <c r="BH7" s="339">
        <v>1.0893727869000001</v>
      </c>
      <c r="BI7" s="339">
        <v>1.0821667239999999</v>
      </c>
      <c r="BJ7" s="339">
        <v>1.0863125138</v>
      </c>
      <c r="BK7" s="339">
        <v>1.0907511238000001</v>
      </c>
      <c r="BL7" s="339">
        <v>1.1008359047</v>
      </c>
      <c r="BM7" s="339">
        <v>1.0919208703000001</v>
      </c>
      <c r="BN7" s="339">
        <v>1.0810665899</v>
      </c>
      <c r="BO7" s="339">
        <v>1.0936393957999999</v>
      </c>
      <c r="BP7" s="339">
        <v>1.0932090016</v>
      </c>
      <c r="BQ7" s="339">
        <v>1.0865005427000001</v>
      </c>
      <c r="BR7" s="339">
        <v>1.0710815699</v>
      </c>
    </row>
    <row r="8" spans="1:70">
      <c r="A8" t="str">
        <f t="shared" si="0"/>
        <v>Tier 1 Capital Ratio201603</v>
      </c>
      <c r="B8" s="495">
        <v>201603</v>
      </c>
      <c r="C8" s="495">
        <v>1</v>
      </c>
      <c r="D8" s="495" t="s">
        <v>629</v>
      </c>
      <c r="E8" s="495">
        <v>0.10634577809782277</v>
      </c>
      <c r="F8" s="495">
        <v>0.1277871521053098</v>
      </c>
      <c r="G8" s="495">
        <v>0.14691128011479082</v>
      </c>
      <c r="H8" s="495">
        <v>0.18041060063851744</v>
      </c>
      <c r="I8" s="495">
        <v>0.14542987959958356</v>
      </c>
      <c r="J8" s="495">
        <v>0.18051941284261944</v>
      </c>
      <c r="K8" s="495">
        <v>0.40461030896855821</v>
      </c>
      <c r="L8" s="496">
        <v>1137451046603.0415</v>
      </c>
      <c r="M8" s="496">
        <v>7994248509208.2686</v>
      </c>
      <c r="N8" s="495">
        <v>0.15342315998373263</v>
      </c>
      <c r="O8" s="495">
        <v>0.14689437500869229</v>
      </c>
      <c r="P8" s="495">
        <v>0.14417959787322548</v>
      </c>
      <c r="Q8" s="495">
        <v>156</v>
      </c>
      <c r="R8" s="11">
        <f t="shared" si="1"/>
        <v>0.14417959787322548</v>
      </c>
      <c r="S8" s="11">
        <f t="shared" si="2"/>
        <v>0.15342315998373263</v>
      </c>
      <c r="T8">
        <f t="shared" si="3"/>
        <v>0</v>
      </c>
      <c r="U8" t="str">
        <f t="shared" si="4"/>
        <v>Tier 1 Capital Ratio7</v>
      </c>
      <c r="V8" s="497">
        <v>202312</v>
      </c>
      <c r="W8" s="497">
        <v>1</v>
      </c>
      <c r="X8" s="497" t="s">
        <v>629</v>
      </c>
      <c r="Y8" s="497" t="s">
        <v>92</v>
      </c>
      <c r="Z8" s="497">
        <v>0</v>
      </c>
      <c r="AA8" s="497">
        <v>4</v>
      </c>
      <c r="AB8" s="497">
        <v>0.20705704881233786</v>
      </c>
      <c r="AC8" s="497">
        <v>7</v>
      </c>
      <c r="AD8" s="497"/>
      <c r="AF8" s="338" t="s">
        <v>1114</v>
      </c>
      <c r="AG8" s="339" t="s">
        <v>6753</v>
      </c>
      <c r="AH8" s="339">
        <v>0.25402453539999997</v>
      </c>
      <c r="AI8" s="339">
        <v>0.25607322230000001</v>
      </c>
      <c r="AJ8" s="339">
        <v>0.25834802890000003</v>
      </c>
      <c r="AK8" s="339">
        <v>0.25397923770000003</v>
      </c>
      <c r="AL8" s="339">
        <v>0.25554423230000001</v>
      </c>
      <c r="AM8" s="339">
        <v>0.25415082970000002</v>
      </c>
      <c r="AN8" s="339">
        <v>0.25572600220000002</v>
      </c>
      <c r="AO8" s="339">
        <v>0.26448856050000003</v>
      </c>
      <c r="AP8" s="339">
        <v>0.266341139</v>
      </c>
      <c r="AQ8" s="339">
        <v>0.27708979369999998</v>
      </c>
      <c r="AR8" s="339">
        <v>0.28042629629999999</v>
      </c>
      <c r="AS8" s="339">
        <v>0.27853054659999998</v>
      </c>
      <c r="AT8" s="339">
        <v>0.27913819090000003</v>
      </c>
      <c r="AU8" s="339">
        <v>0.2844892309</v>
      </c>
      <c r="AV8" s="339">
        <v>0.28038023229999998</v>
      </c>
      <c r="AW8" s="339">
        <v>0.28180936150000002</v>
      </c>
      <c r="AX8" s="339">
        <v>0.27983475460000001</v>
      </c>
      <c r="AY8" s="339">
        <v>0.27716507350000003</v>
      </c>
      <c r="AZ8" s="339">
        <v>0.27479518019999999</v>
      </c>
      <c r="BA8" s="339">
        <v>0.27478931359999997</v>
      </c>
      <c r="BB8" s="339">
        <v>0.27272764779999997</v>
      </c>
      <c r="BC8" s="339">
        <v>0.26705636900000002</v>
      </c>
      <c r="BD8" s="339">
        <v>0.2744854954</v>
      </c>
      <c r="BE8" s="339">
        <v>0.2785599547</v>
      </c>
      <c r="BF8" s="339">
        <v>0.27984797420000002</v>
      </c>
      <c r="BG8" s="339">
        <v>0.2884934294</v>
      </c>
      <c r="BH8" s="339">
        <v>0.29168181440000002</v>
      </c>
      <c r="BI8" s="339">
        <v>0.29159474839999999</v>
      </c>
      <c r="BJ8" s="339">
        <v>0.29211641919999998</v>
      </c>
      <c r="BK8" s="339">
        <v>0.29214086020000002</v>
      </c>
      <c r="BL8" s="339">
        <v>0.28554868750000001</v>
      </c>
      <c r="BM8" s="339">
        <v>0.28006126279999999</v>
      </c>
      <c r="BN8" s="339">
        <v>0.2583452792</v>
      </c>
      <c r="BO8" s="339">
        <v>0.26531720650000001</v>
      </c>
      <c r="BP8" s="339">
        <v>0.25424845239999999</v>
      </c>
      <c r="BQ8" s="339">
        <v>0.25715808179999999</v>
      </c>
      <c r="BR8" s="339">
        <v>0.24888772910000001</v>
      </c>
    </row>
    <row r="9" spans="1:70">
      <c r="A9" t="str">
        <f t="shared" si="0"/>
        <v>Tier 1 Capital Ratio201606</v>
      </c>
      <c r="B9" s="495">
        <v>201606</v>
      </c>
      <c r="C9" s="495">
        <v>1</v>
      </c>
      <c r="D9" s="495" t="s">
        <v>629</v>
      </c>
      <c r="E9" s="495">
        <v>0.10775571541033313</v>
      </c>
      <c r="F9" s="495">
        <v>0.12952269406610556</v>
      </c>
      <c r="G9" s="495">
        <v>0.14970150687281175</v>
      </c>
      <c r="H9" s="495">
        <v>0.18262358706063667</v>
      </c>
      <c r="I9" s="495">
        <v>0.14771116501730858</v>
      </c>
      <c r="J9" s="495">
        <v>0.1849166307818686</v>
      </c>
      <c r="K9" s="495">
        <v>0.40662473159198331</v>
      </c>
      <c r="L9" s="496">
        <v>1151744914464.4683</v>
      </c>
      <c r="M9" s="496">
        <v>7996062065931.418</v>
      </c>
      <c r="N9" s="495">
        <v>0.157364111612666</v>
      </c>
      <c r="O9" s="495">
        <v>0.14972147080263948</v>
      </c>
      <c r="P9" s="495">
        <v>0.14615878298104262</v>
      </c>
      <c r="Q9" s="495">
        <v>156</v>
      </c>
      <c r="R9" s="11">
        <f t="shared" si="1"/>
        <v>0.14615878298104262</v>
      </c>
      <c r="S9" s="11">
        <f t="shared" si="2"/>
        <v>0.157364111612666</v>
      </c>
      <c r="T9">
        <f t="shared" si="3"/>
        <v>0</v>
      </c>
      <c r="U9" t="str">
        <f t="shared" si="4"/>
        <v>Tier 1 Capital Ratio8</v>
      </c>
      <c r="V9" s="497">
        <v>202312</v>
      </c>
      <c r="W9" s="497">
        <v>1</v>
      </c>
      <c r="X9" s="497" t="s">
        <v>629</v>
      </c>
      <c r="Y9" s="497" t="s">
        <v>31</v>
      </c>
      <c r="Z9" s="497">
        <v>0</v>
      </c>
      <c r="AA9" s="497">
        <v>9</v>
      </c>
      <c r="AB9" s="497">
        <v>0.20575453316282857</v>
      </c>
      <c r="AC9" s="497">
        <v>8</v>
      </c>
      <c r="AD9" s="497"/>
      <c r="AF9" s="338" t="s">
        <v>1118</v>
      </c>
      <c r="AG9" s="339" t="s">
        <v>6753</v>
      </c>
      <c r="AH9" s="339" t="s">
        <v>6753</v>
      </c>
      <c r="AI9" s="339" t="s">
        <v>6753</v>
      </c>
      <c r="AJ9" s="339" t="s">
        <v>6753</v>
      </c>
      <c r="AK9" s="339" t="s">
        <v>6753</v>
      </c>
      <c r="AL9" s="339" t="s">
        <v>6753</v>
      </c>
      <c r="AM9" s="339" t="s">
        <v>6753</v>
      </c>
      <c r="AN9" s="339" t="s">
        <v>6753</v>
      </c>
      <c r="AO9" s="339">
        <v>1.4045310423999999</v>
      </c>
      <c r="AP9" s="339">
        <v>1.4129291807</v>
      </c>
      <c r="AQ9" s="339">
        <v>1.4468506915999999</v>
      </c>
      <c r="AR9" s="339">
        <v>1.4551253653</v>
      </c>
      <c r="AS9" s="339">
        <v>1.4444893533000001</v>
      </c>
      <c r="AT9" s="339">
        <v>1.4828373979</v>
      </c>
      <c r="AU9" s="339">
        <v>1.4699259324</v>
      </c>
      <c r="AV9" s="339">
        <v>1.4822208924</v>
      </c>
      <c r="AW9" s="339">
        <v>1.4761017879</v>
      </c>
      <c r="AX9" s="339">
        <v>1.5139907259000001</v>
      </c>
      <c r="AY9" s="339">
        <v>1.5210008498000001</v>
      </c>
      <c r="AZ9" s="339">
        <v>1.4901735236</v>
      </c>
      <c r="BA9" s="339">
        <v>1.4770007384999999</v>
      </c>
      <c r="BB9" s="339">
        <v>1.49795988</v>
      </c>
      <c r="BC9" s="339">
        <v>1.4866420273000001</v>
      </c>
      <c r="BD9" s="339">
        <v>1.6569559461000001</v>
      </c>
      <c r="BE9" s="339">
        <v>1.7098056057</v>
      </c>
      <c r="BF9" s="339">
        <v>1.7260029146</v>
      </c>
      <c r="BG9" s="339">
        <v>1.7340978246000001</v>
      </c>
      <c r="BH9" s="339">
        <v>1.7437010173</v>
      </c>
      <c r="BI9" s="339">
        <v>1.7451646968000001</v>
      </c>
      <c r="BJ9" s="339">
        <v>1.745350212</v>
      </c>
      <c r="BK9" s="339">
        <v>1.679341255</v>
      </c>
      <c r="BL9" s="339">
        <v>1.6486653487</v>
      </c>
      <c r="BM9" s="339">
        <v>1.6242654168999999</v>
      </c>
      <c r="BN9" s="339">
        <v>1.6409669549999999</v>
      </c>
      <c r="BO9" s="339">
        <v>1.6318705001</v>
      </c>
      <c r="BP9" s="339">
        <v>1.6050593260999999</v>
      </c>
      <c r="BQ9" s="339">
        <v>1.6060988277999999</v>
      </c>
      <c r="BR9" s="339">
        <v>1.670664173</v>
      </c>
    </row>
    <row r="10" spans="1:70">
      <c r="A10" t="str">
        <f t="shared" si="0"/>
        <v>Tier 1 Capital Ratio201609</v>
      </c>
      <c r="B10" s="495">
        <v>201609</v>
      </c>
      <c r="C10" s="495">
        <v>1</v>
      </c>
      <c r="D10" s="495" t="s">
        <v>629</v>
      </c>
      <c r="E10" s="495">
        <v>0.11250249172244926</v>
      </c>
      <c r="F10" s="495">
        <v>0.13030632932784542</v>
      </c>
      <c r="G10" s="495">
        <v>0.1516719628656811</v>
      </c>
      <c r="H10" s="495">
        <v>0.18965272389068388</v>
      </c>
      <c r="I10" s="495">
        <v>0.15248841994401696</v>
      </c>
      <c r="J10" s="495">
        <v>0.18983786647658241</v>
      </c>
      <c r="K10" s="495">
        <v>0.47303759214703428</v>
      </c>
      <c r="L10" s="496">
        <v>1160238278804.6968</v>
      </c>
      <c r="M10" s="496">
        <v>7927764283287.8447</v>
      </c>
      <c r="N10" s="495">
        <v>0.16676121925762072</v>
      </c>
      <c r="O10" s="495">
        <v>0.15139787260138646</v>
      </c>
      <c r="P10" s="495">
        <v>0.15097284318530388</v>
      </c>
      <c r="Q10" s="495">
        <v>154</v>
      </c>
      <c r="R10" s="11">
        <f t="shared" si="1"/>
        <v>0.15097284318530388</v>
      </c>
      <c r="S10" s="11">
        <f t="shared" si="2"/>
        <v>0.16676121925762072</v>
      </c>
      <c r="T10">
        <f t="shared" si="3"/>
        <v>0</v>
      </c>
      <c r="U10" t="str">
        <f t="shared" si="4"/>
        <v>Tier 1 Capital Ratio9</v>
      </c>
      <c r="V10" s="497">
        <v>202312</v>
      </c>
      <c r="W10" s="497">
        <v>1</v>
      </c>
      <c r="X10" s="497" t="s">
        <v>629</v>
      </c>
      <c r="Y10" s="497" t="s">
        <v>17</v>
      </c>
      <c r="Z10" s="497">
        <v>0</v>
      </c>
      <c r="AA10" s="497">
        <v>5</v>
      </c>
      <c r="AB10" s="497">
        <v>0.20427166835573426</v>
      </c>
      <c r="AC10" s="497">
        <v>9</v>
      </c>
      <c r="AD10" s="497"/>
      <c r="AF10" s="338" t="s">
        <v>6723</v>
      </c>
      <c r="AG10" s="339" t="s">
        <v>6753</v>
      </c>
      <c r="AH10" s="339" t="s">
        <v>6753</v>
      </c>
      <c r="AI10" s="339" t="s">
        <v>6753</v>
      </c>
      <c r="AJ10" s="339" t="s">
        <v>6753</v>
      </c>
      <c r="AK10" s="339" t="s">
        <v>6753</v>
      </c>
      <c r="AL10" s="339" t="s">
        <v>6753</v>
      </c>
      <c r="AM10" s="339" t="s">
        <v>6753</v>
      </c>
      <c r="AN10" s="339" t="s">
        <v>6753</v>
      </c>
      <c r="AO10" s="339" t="s">
        <v>6753</v>
      </c>
      <c r="AP10" s="339" t="s">
        <v>6753</v>
      </c>
      <c r="AQ10" s="339" t="s">
        <v>6753</v>
      </c>
      <c r="AR10" s="339" t="s">
        <v>6753</v>
      </c>
      <c r="AS10" s="339" t="s">
        <v>6753</v>
      </c>
      <c r="AT10" s="339" t="s">
        <v>6753</v>
      </c>
      <c r="AU10" s="339" t="s">
        <v>6753</v>
      </c>
      <c r="AV10" s="339" t="s">
        <v>6753</v>
      </c>
      <c r="AW10" s="339" t="s">
        <v>6753</v>
      </c>
      <c r="AX10" s="339" t="s">
        <v>6753</v>
      </c>
      <c r="AY10" s="339" t="s">
        <v>6753</v>
      </c>
      <c r="AZ10" s="339" t="s">
        <v>6753</v>
      </c>
      <c r="BA10" s="339" t="s">
        <v>6753</v>
      </c>
      <c r="BB10" s="339" t="s">
        <v>6753</v>
      </c>
      <c r="BC10" s="339" t="s">
        <v>6753</v>
      </c>
      <c r="BD10" s="339" t="s">
        <v>6753</v>
      </c>
      <c r="BE10" s="339" t="s">
        <v>6753</v>
      </c>
      <c r="BF10" s="339" t="s">
        <v>6753</v>
      </c>
      <c r="BG10" s="339" t="s">
        <v>6753</v>
      </c>
      <c r="BH10" s="339">
        <v>1.2923054304999999</v>
      </c>
      <c r="BI10" s="339">
        <v>1.2927453269</v>
      </c>
      <c r="BJ10" s="339">
        <v>1.2922419139000001</v>
      </c>
      <c r="BK10" s="339">
        <v>1.2865357845000001</v>
      </c>
      <c r="BL10" s="339">
        <v>1.2683382387</v>
      </c>
      <c r="BM10" s="339">
        <v>1.2687476729</v>
      </c>
      <c r="BN10" s="339">
        <v>1.2562674734999999</v>
      </c>
      <c r="BO10" s="339">
        <v>1.2598271184000001</v>
      </c>
      <c r="BP10" s="339">
        <v>1.2653580618</v>
      </c>
      <c r="BQ10" s="339">
        <v>1.2600764958999999</v>
      </c>
      <c r="BR10" s="339">
        <v>1.2684451195999999</v>
      </c>
    </row>
    <row r="11" spans="1:70">
      <c r="A11" t="str">
        <f t="shared" si="0"/>
        <v>Tier 1 Capital Ratio201612</v>
      </c>
      <c r="B11" s="495">
        <v>201612</v>
      </c>
      <c r="C11" s="495">
        <v>1</v>
      </c>
      <c r="D11" s="495" t="s">
        <v>629</v>
      </c>
      <c r="E11" s="495">
        <v>0.10980992537255511</v>
      </c>
      <c r="F11" s="495">
        <v>0.13028742637037311</v>
      </c>
      <c r="G11" s="495">
        <v>0.15903969767775891</v>
      </c>
      <c r="H11" s="495">
        <v>0.19937028261263465</v>
      </c>
      <c r="I11" s="495">
        <v>0.15496412477332414</v>
      </c>
      <c r="J11" s="495">
        <v>0.19919638409323659</v>
      </c>
      <c r="K11" s="495">
        <v>0.53490645314018637</v>
      </c>
      <c r="L11" s="496">
        <v>1173777215994.8831</v>
      </c>
      <c r="M11" s="496">
        <v>7898801790590.6426</v>
      </c>
      <c r="N11" s="495">
        <v>0.17508429935892564</v>
      </c>
      <c r="O11" s="495">
        <v>0.15322183075679735</v>
      </c>
      <c r="P11" s="495">
        <v>0.15282440355378532</v>
      </c>
      <c r="Q11" s="495">
        <v>158</v>
      </c>
      <c r="R11" s="11">
        <f t="shared" si="1"/>
        <v>0.15282440355378532</v>
      </c>
      <c r="S11" s="11">
        <f t="shared" si="2"/>
        <v>0.17508429935892564</v>
      </c>
      <c r="T11">
        <f t="shared" si="3"/>
        <v>0</v>
      </c>
      <c r="U11" t="str">
        <f>CONCATENATE(X11,AC11)</f>
        <v>Tier 1 Capital Ratio10</v>
      </c>
      <c r="V11" s="497">
        <v>202312</v>
      </c>
      <c r="W11" s="497">
        <v>1</v>
      </c>
      <c r="X11" s="497" t="s">
        <v>629</v>
      </c>
      <c r="Y11" s="497" t="s">
        <v>99</v>
      </c>
      <c r="Z11" s="497">
        <v>0</v>
      </c>
      <c r="AA11" s="497">
        <v>5</v>
      </c>
      <c r="AB11" s="497">
        <v>0.20370110055281629</v>
      </c>
      <c r="AC11" s="497">
        <v>10</v>
      </c>
      <c r="AD11" s="497"/>
      <c r="AF11" s="338" t="s">
        <v>1086</v>
      </c>
      <c r="AG11" s="339">
        <v>5.3593539400000001E-2</v>
      </c>
      <c r="AH11" s="339">
        <v>3.4777581799999999E-2</v>
      </c>
      <c r="AI11" s="339">
        <v>6.8764081599999999E-2</v>
      </c>
      <c r="AJ11" s="339">
        <v>6.8189467200000006E-2</v>
      </c>
      <c r="AK11" s="339">
        <v>6.3851123900000001E-2</v>
      </c>
      <c r="AL11" s="339">
        <v>4.4590981500000001E-2</v>
      </c>
      <c r="AM11" s="339">
        <v>5.6488580599999998E-2</v>
      </c>
      <c r="AN11" s="339">
        <v>5.7172792100000001E-2</v>
      </c>
      <c r="AO11" s="339">
        <v>5.3955031799999997E-2</v>
      </c>
      <c r="AP11" s="339">
        <v>3.2541714899999998E-2</v>
      </c>
      <c r="AQ11" s="339">
        <v>7.3090799799999995E-2</v>
      </c>
      <c r="AR11" s="339">
        <v>7.1011688200000006E-2</v>
      </c>
      <c r="AS11" s="339">
        <v>7.19005001E-2</v>
      </c>
      <c r="AT11" s="339">
        <v>6.0447554799999997E-2</v>
      </c>
      <c r="AU11" s="339">
        <v>6.7542423899999995E-2</v>
      </c>
      <c r="AV11" s="339">
        <v>7.2187907199999998E-2</v>
      </c>
      <c r="AW11" s="339">
        <v>7.1997018900000001E-2</v>
      </c>
      <c r="AX11" s="339">
        <v>6.5148027499999997E-2</v>
      </c>
      <c r="AY11" s="339">
        <v>6.7768846100000002E-2</v>
      </c>
      <c r="AZ11" s="339">
        <v>7.01803394E-2</v>
      </c>
      <c r="BA11" s="339">
        <v>6.5642426099999998E-2</v>
      </c>
      <c r="BB11" s="339">
        <v>5.7348009300000002E-2</v>
      </c>
      <c r="BC11" s="339">
        <v>1.29145862E-2</v>
      </c>
      <c r="BD11" s="339">
        <v>4.9300984000000001E-3</v>
      </c>
      <c r="BE11" s="339">
        <v>2.4814337999999998E-2</v>
      </c>
      <c r="BF11" s="339">
        <v>1.94428E-2</v>
      </c>
      <c r="BG11" s="339">
        <v>7.6531660599999995E-2</v>
      </c>
      <c r="BH11" s="339">
        <v>7.39023402E-2</v>
      </c>
      <c r="BI11" s="339">
        <v>7.7096957699999996E-2</v>
      </c>
      <c r="BJ11" s="339">
        <v>7.3045296300000007E-2</v>
      </c>
      <c r="BK11" s="339">
        <v>6.65094881E-2</v>
      </c>
      <c r="BL11" s="339">
        <v>7.8918450799999998E-2</v>
      </c>
      <c r="BM11" s="339">
        <v>7.7801238699999997E-2</v>
      </c>
      <c r="BN11" s="339">
        <v>8.0594685499999999E-2</v>
      </c>
      <c r="BO11" s="339">
        <v>0.1038706306</v>
      </c>
      <c r="BP11" s="339">
        <v>0.10960307449999999</v>
      </c>
      <c r="BQ11" s="339">
        <v>0.1089123847</v>
      </c>
      <c r="BR11" s="339">
        <v>0.10273891239999999</v>
      </c>
    </row>
    <row r="12" spans="1:70">
      <c r="A12" t="str">
        <f t="shared" si="0"/>
        <v>Tier 1 Capital Ratio201703</v>
      </c>
      <c r="B12" s="495">
        <v>201703</v>
      </c>
      <c r="C12" s="495">
        <v>1</v>
      </c>
      <c r="D12" s="495" t="s">
        <v>629</v>
      </c>
      <c r="E12" s="495">
        <v>0.10854769900691186</v>
      </c>
      <c r="F12" s="495">
        <v>0.13296986185778303</v>
      </c>
      <c r="G12" s="495">
        <v>0.15818258564658391</v>
      </c>
      <c r="H12" s="495">
        <v>0.196225058380529</v>
      </c>
      <c r="I12" s="495">
        <v>0.15422534107173419</v>
      </c>
      <c r="J12" s="495">
        <v>0.19152694045225022</v>
      </c>
      <c r="K12" s="495">
        <v>0.47986069240401485</v>
      </c>
      <c r="L12" s="496">
        <v>1190518506357.5828</v>
      </c>
      <c r="M12" s="496">
        <v>7975620919999.4746</v>
      </c>
      <c r="N12" s="495">
        <v>0.15747263588757407</v>
      </c>
      <c r="O12" s="495">
        <v>0.15707096750633562</v>
      </c>
      <c r="P12" s="495">
        <v>0.15333574436512623</v>
      </c>
      <c r="Q12" s="495">
        <v>153</v>
      </c>
      <c r="R12" s="11">
        <f t="shared" si="1"/>
        <v>0.15333574436512623</v>
      </c>
      <c r="S12" s="11">
        <f t="shared" si="2"/>
        <v>0.15747263588757407</v>
      </c>
      <c r="T12">
        <f t="shared" si="3"/>
        <v>1</v>
      </c>
      <c r="U12" t="str">
        <f t="shared" si="4"/>
        <v>Tier 1 Capital Ratio11</v>
      </c>
      <c r="V12" s="497">
        <v>202312</v>
      </c>
      <c r="W12" s="497">
        <v>1</v>
      </c>
      <c r="X12" s="497" t="s">
        <v>629</v>
      </c>
      <c r="Y12" s="497" t="s">
        <v>5610</v>
      </c>
      <c r="Z12" s="497">
        <v>0</v>
      </c>
      <c r="AA12" s="497">
        <v>3</v>
      </c>
      <c r="AB12" s="497">
        <v>0.2020711811814852</v>
      </c>
      <c r="AC12" s="497">
        <v>11</v>
      </c>
      <c r="AD12" s="497"/>
      <c r="AF12" s="338" t="s">
        <v>1088</v>
      </c>
      <c r="AG12" s="339">
        <v>0.61426481980000003</v>
      </c>
      <c r="AH12" s="339">
        <v>0.62883029810000002</v>
      </c>
      <c r="AI12" s="339">
        <v>0.60977220389999998</v>
      </c>
      <c r="AJ12" s="339">
        <v>0.59306555930000004</v>
      </c>
      <c r="AK12" s="339">
        <v>0.59935528120000003</v>
      </c>
      <c r="AL12" s="339">
        <v>0.62807720739999995</v>
      </c>
      <c r="AM12" s="339">
        <v>0.65996565630000004</v>
      </c>
      <c r="AN12" s="339">
        <v>0.62689661839999999</v>
      </c>
      <c r="AO12" s="339">
        <v>0.63033910189999998</v>
      </c>
      <c r="AP12" s="339">
        <v>0.65259611439999998</v>
      </c>
      <c r="AQ12" s="339">
        <v>0.63895539499999998</v>
      </c>
      <c r="AR12" s="339">
        <v>0.61555518730000003</v>
      </c>
      <c r="AS12" s="339">
        <v>0.61706182119999997</v>
      </c>
      <c r="AT12" s="339">
        <v>0.63351302700000001</v>
      </c>
      <c r="AU12" s="339">
        <v>0.65006623149999998</v>
      </c>
      <c r="AV12" s="339">
        <v>0.6373910103</v>
      </c>
      <c r="AW12" s="339">
        <v>0.63305155349999997</v>
      </c>
      <c r="AX12" s="339">
        <v>0.64465958020000003</v>
      </c>
      <c r="AY12" s="339">
        <v>0.66337697439999999</v>
      </c>
      <c r="AZ12" s="339">
        <v>0.64100356920000001</v>
      </c>
      <c r="BA12" s="339">
        <v>0.63302078169999998</v>
      </c>
      <c r="BB12" s="339">
        <v>0.63979616090000002</v>
      </c>
      <c r="BC12" s="339">
        <v>0.71722820970000001</v>
      </c>
      <c r="BD12" s="339">
        <v>0.66637505900000005</v>
      </c>
      <c r="BE12" s="339">
        <v>0.64731262609999995</v>
      </c>
      <c r="BF12" s="339">
        <v>0.65219940129999998</v>
      </c>
      <c r="BG12" s="339">
        <v>0.6355501133</v>
      </c>
      <c r="BH12" s="339">
        <v>0.63984188549999998</v>
      </c>
      <c r="BI12" s="339">
        <v>0.62735993199999995</v>
      </c>
      <c r="BJ12" s="339">
        <v>0.63336019629999996</v>
      </c>
      <c r="BK12" s="339">
        <v>0.63172799999999996</v>
      </c>
      <c r="BL12" s="339">
        <v>0.61391007330000003</v>
      </c>
      <c r="BM12" s="339">
        <v>0.60999360160000005</v>
      </c>
      <c r="BN12" s="339">
        <v>0.60555231170000001</v>
      </c>
      <c r="BO12" s="339">
        <v>0.59173988150000001</v>
      </c>
      <c r="BP12" s="339">
        <v>0.56144839599999996</v>
      </c>
      <c r="BQ12" s="339">
        <v>0.55090256209999999</v>
      </c>
      <c r="BR12" s="339">
        <v>0.56020596209999995</v>
      </c>
    </row>
    <row r="13" spans="1:70">
      <c r="A13" t="str">
        <f t="shared" si="0"/>
        <v>Tier 1 Capital Ratio201706</v>
      </c>
      <c r="B13" s="495">
        <v>201706</v>
      </c>
      <c r="C13" s="495">
        <v>1</v>
      </c>
      <c r="D13" s="495" t="s">
        <v>629</v>
      </c>
      <c r="E13" s="495">
        <v>0.11141936643499827</v>
      </c>
      <c r="F13" s="495">
        <v>0.13560246339024709</v>
      </c>
      <c r="G13" s="495">
        <v>0.16219948923611199</v>
      </c>
      <c r="H13" s="495">
        <v>0.20248837181452983</v>
      </c>
      <c r="I13" s="495">
        <v>0.15676156938606048</v>
      </c>
      <c r="J13" s="495">
        <v>0.19632809963339917</v>
      </c>
      <c r="K13" s="495">
        <v>0.4463882985620688</v>
      </c>
      <c r="L13" s="496">
        <v>1196882181679.106</v>
      </c>
      <c r="M13" s="496">
        <v>7965747403821.7646</v>
      </c>
      <c r="N13" s="495">
        <v>0.16704262146821197</v>
      </c>
      <c r="O13" s="495">
        <v>0.16130734363230398</v>
      </c>
      <c r="P13" s="495">
        <v>0.15477717563582236</v>
      </c>
      <c r="Q13" s="495">
        <v>151</v>
      </c>
      <c r="R13" s="11">
        <f t="shared" si="1"/>
        <v>0.15477717563582236</v>
      </c>
      <c r="S13" s="11">
        <f t="shared" si="2"/>
        <v>0.16704262146821197</v>
      </c>
      <c r="T13">
        <f t="shared" si="3"/>
        <v>0</v>
      </c>
      <c r="U13" t="str">
        <f t="shared" si="4"/>
        <v>Tier 1 Capital Ratio12</v>
      </c>
      <c r="V13" s="497">
        <v>202312</v>
      </c>
      <c r="W13" s="497">
        <v>1</v>
      </c>
      <c r="X13" s="497" t="s">
        <v>629</v>
      </c>
      <c r="Y13" s="497" t="s">
        <v>28</v>
      </c>
      <c r="Z13" s="497">
        <v>0</v>
      </c>
      <c r="AA13" s="497">
        <v>4</v>
      </c>
      <c r="AB13" s="497">
        <v>0.20051123337949389</v>
      </c>
      <c r="AC13" s="497">
        <v>12</v>
      </c>
      <c r="AD13" s="497"/>
      <c r="AF13" s="338" t="s">
        <v>1087</v>
      </c>
      <c r="AG13" s="339">
        <v>3.1307995999999999E-3</v>
      </c>
      <c r="AH13" s="339">
        <v>2.0253038999999999E-3</v>
      </c>
      <c r="AI13" s="339">
        <v>4.0092940000000001E-3</v>
      </c>
      <c r="AJ13" s="339">
        <v>4.0822209999999996E-3</v>
      </c>
      <c r="AK13" s="339">
        <v>3.8377759000000002E-3</v>
      </c>
      <c r="AL13" s="339">
        <v>2.7513660999999999E-3</v>
      </c>
      <c r="AM13" s="339">
        <v>3.5728185999999999E-3</v>
      </c>
      <c r="AN13" s="339">
        <v>3.5849497999999999E-3</v>
      </c>
      <c r="AO13" s="339">
        <v>3.4475627000000002E-3</v>
      </c>
      <c r="AP13" s="339">
        <v>2.1022709000000001E-3</v>
      </c>
      <c r="AQ13" s="339">
        <v>4.7446956000000004E-3</v>
      </c>
      <c r="AR13" s="339">
        <v>4.6339835999999997E-3</v>
      </c>
      <c r="AS13" s="339">
        <v>4.7287483000000002E-3</v>
      </c>
      <c r="AT13" s="339">
        <v>4.0347311999999998E-3</v>
      </c>
      <c r="AU13" s="339">
        <v>4.5528987000000003E-3</v>
      </c>
      <c r="AV13" s="339">
        <v>4.8284697E-3</v>
      </c>
      <c r="AW13" s="339">
        <v>4.8560729000000002E-3</v>
      </c>
      <c r="AX13" s="339">
        <v>4.4453849E-3</v>
      </c>
      <c r="AY13" s="339">
        <v>4.5263059000000003E-3</v>
      </c>
      <c r="AZ13" s="339">
        <v>4.6666333000000004E-3</v>
      </c>
      <c r="BA13" s="339">
        <v>4.3366515000000001E-3</v>
      </c>
      <c r="BB13" s="339">
        <v>3.8832085000000001E-3</v>
      </c>
      <c r="BC13" s="339">
        <v>8.4962310000000001E-4</v>
      </c>
      <c r="BD13" s="339">
        <v>3.210431E-4</v>
      </c>
      <c r="BE13" s="339">
        <v>1.6214177E-3</v>
      </c>
      <c r="BF13" s="339">
        <v>1.2845451E-3</v>
      </c>
      <c r="BG13" s="339">
        <v>4.8423737000000003E-3</v>
      </c>
      <c r="BH13" s="339">
        <v>4.6691559000000002E-3</v>
      </c>
      <c r="BI13" s="339">
        <v>4.8677369E-3</v>
      </c>
      <c r="BJ13" s="339">
        <v>4.6636422999999996E-3</v>
      </c>
      <c r="BK13" s="339">
        <v>4.1595002000000001E-3</v>
      </c>
      <c r="BL13" s="339">
        <v>4.9278211999999998E-3</v>
      </c>
      <c r="BM13" s="339">
        <v>4.7991481999999997E-3</v>
      </c>
      <c r="BN13" s="339">
        <v>5.1900762000000001E-3</v>
      </c>
      <c r="BO13" s="339">
        <v>6.7075464999999997E-3</v>
      </c>
      <c r="BP13" s="339">
        <v>7.0968267999999999E-3</v>
      </c>
      <c r="BQ13" s="339">
        <v>7.1043942000000001E-3</v>
      </c>
      <c r="BR13" s="339">
        <v>6.8320713999999996E-3</v>
      </c>
    </row>
    <row r="14" spans="1:70">
      <c r="A14" t="str">
        <f t="shared" si="0"/>
        <v>Tier 1 Capital Ratio201709</v>
      </c>
      <c r="B14" s="495">
        <v>201709</v>
      </c>
      <c r="C14" s="495">
        <v>1</v>
      </c>
      <c r="D14" s="495" t="s">
        <v>629</v>
      </c>
      <c r="E14" s="495">
        <v>0.11440177479085119</v>
      </c>
      <c r="F14" s="495">
        <v>0.13898964081372908</v>
      </c>
      <c r="G14" s="495">
        <v>0.16490896257988544</v>
      </c>
      <c r="H14" s="495">
        <v>0.2043728671982834</v>
      </c>
      <c r="I14" s="495">
        <v>0.16000267816411104</v>
      </c>
      <c r="J14" s="495">
        <v>0.19755626558482847</v>
      </c>
      <c r="K14" s="495">
        <v>0.44199786779721917</v>
      </c>
      <c r="L14" s="496">
        <v>1212295804320.0049</v>
      </c>
      <c r="M14" s="496">
        <v>7842489761828.4609</v>
      </c>
      <c r="N14" s="495">
        <v>0.16209740189012614</v>
      </c>
      <c r="O14" s="495">
        <v>0.16309815554447768</v>
      </c>
      <c r="P14" s="495">
        <v>0.15921331013241616</v>
      </c>
      <c r="Q14" s="495">
        <v>151</v>
      </c>
      <c r="R14" s="11">
        <f t="shared" si="1"/>
        <v>0.15921331013241616</v>
      </c>
      <c r="S14" s="11">
        <f t="shared" si="2"/>
        <v>0.16309815554447768</v>
      </c>
      <c r="T14">
        <f t="shared" si="3"/>
        <v>1</v>
      </c>
      <c r="U14" t="str">
        <f t="shared" si="4"/>
        <v>Tier 1 Capital Ratio13</v>
      </c>
      <c r="V14" s="497">
        <v>202312</v>
      </c>
      <c r="W14" s="497">
        <v>1</v>
      </c>
      <c r="X14" s="497" t="s">
        <v>629</v>
      </c>
      <c r="Y14" s="497" t="s">
        <v>19</v>
      </c>
      <c r="Z14" s="497">
        <v>0</v>
      </c>
      <c r="AA14" s="497">
        <v>8</v>
      </c>
      <c r="AB14" s="497">
        <v>0.19887750158935522</v>
      </c>
      <c r="AC14" s="497">
        <v>13</v>
      </c>
      <c r="AD14" s="497"/>
      <c r="AF14" s="338" t="s">
        <v>1110</v>
      </c>
      <c r="AG14" s="339">
        <v>0.58611602360000004</v>
      </c>
      <c r="AH14" s="339">
        <v>0.58762175120000004</v>
      </c>
      <c r="AI14" s="339">
        <v>0.55467595270000003</v>
      </c>
      <c r="AJ14" s="339">
        <v>0.54852730650000003</v>
      </c>
      <c r="AK14" s="339">
        <v>0.56336977659999998</v>
      </c>
      <c r="AL14" s="339">
        <v>0.57307135509999996</v>
      </c>
      <c r="AM14" s="339">
        <v>0.58782894139999997</v>
      </c>
      <c r="AN14" s="339">
        <v>0.56961824559999996</v>
      </c>
      <c r="AO14" s="339">
        <v>0.57705992179999999</v>
      </c>
      <c r="AP14" s="339">
        <v>0.57820058669999996</v>
      </c>
      <c r="AQ14" s="339">
        <v>0.55928962760000001</v>
      </c>
      <c r="AR14" s="339">
        <v>0.55439638319999995</v>
      </c>
      <c r="AS14" s="339">
        <v>0.56909007749999996</v>
      </c>
      <c r="AT14" s="339">
        <v>0.57348660139999996</v>
      </c>
      <c r="AU14" s="339">
        <v>0.5644093362</v>
      </c>
      <c r="AV14" s="339">
        <v>0.56774062609999998</v>
      </c>
      <c r="AW14" s="339">
        <v>0.57373748700000005</v>
      </c>
      <c r="AX14" s="339">
        <v>0.58909542059999997</v>
      </c>
      <c r="AY14" s="339">
        <v>0.5818060786</v>
      </c>
      <c r="AZ14" s="339">
        <v>0.57884103610000004</v>
      </c>
      <c r="BA14" s="339">
        <v>0.58423275939999997</v>
      </c>
      <c r="BB14" s="339">
        <v>0.58343122400000003</v>
      </c>
      <c r="BC14" s="339">
        <v>0.62944075479999995</v>
      </c>
      <c r="BD14" s="339">
        <v>0.60302023530000004</v>
      </c>
      <c r="BE14" s="339">
        <v>0.5978861714</v>
      </c>
      <c r="BF14" s="339">
        <v>0.59009923529999997</v>
      </c>
      <c r="BG14" s="339">
        <v>0.53672633120000002</v>
      </c>
      <c r="BH14" s="339">
        <v>0.55015230250000002</v>
      </c>
      <c r="BI14" s="339">
        <v>0.55357466659999999</v>
      </c>
      <c r="BJ14" s="339">
        <v>0.55218084950000001</v>
      </c>
      <c r="BK14" s="339">
        <v>0.53613089520000001</v>
      </c>
      <c r="BL14" s="339">
        <v>0.55142716570000005</v>
      </c>
      <c r="BM14" s="339">
        <v>0.56457222780000005</v>
      </c>
      <c r="BN14" s="339">
        <v>0.57910128869999999</v>
      </c>
      <c r="BO14" s="339">
        <v>0.60354018730000003</v>
      </c>
      <c r="BP14" s="339">
        <v>0.61112031259999999</v>
      </c>
      <c r="BQ14" s="339">
        <v>0.61891291660000003</v>
      </c>
      <c r="BR14" s="339">
        <v>0.62348173009999996</v>
      </c>
    </row>
    <row r="15" spans="1:70">
      <c r="A15" t="str">
        <f t="shared" si="0"/>
        <v>Tier 1 Capital Ratio201712</v>
      </c>
      <c r="B15" s="495">
        <v>201712</v>
      </c>
      <c r="C15" s="495">
        <v>1</v>
      </c>
      <c r="D15" s="495" t="s">
        <v>629</v>
      </c>
      <c r="E15" s="495">
        <v>0.12421380079811595</v>
      </c>
      <c r="F15" s="495">
        <v>0.14317851534217471</v>
      </c>
      <c r="G15" s="495">
        <v>0.16676940500332005</v>
      </c>
      <c r="H15" s="495">
        <v>0.21883683701405376</v>
      </c>
      <c r="I15" s="495">
        <v>0.16269628473164799</v>
      </c>
      <c r="J15" s="495">
        <v>0.21127069483486721</v>
      </c>
      <c r="K15" s="495">
        <v>0.43714706269239439</v>
      </c>
      <c r="L15" s="496">
        <v>1227833398254.6401</v>
      </c>
      <c r="M15" s="496">
        <v>7792156924645.1143</v>
      </c>
      <c r="N15" s="495">
        <v>0.16346673578431473</v>
      </c>
      <c r="O15" s="495">
        <v>0.16879555839244717</v>
      </c>
      <c r="P15" s="495">
        <v>0.16152930646289354</v>
      </c>
      <c r="Q15" s="495">
        <v>152</v>
      </c>
      <c r="R15" s="11">
        <f t="shared" si="1"/>
        <v>0.16152930646289354</v>
      </c>
      <c r="S15" s="11">
        <f t="shared" si="2"/>
        <v>0.16879555839244717</v>
      </c>
      <c r="T15">
        <f t="shared" si="3"/>
        <v>0</v>
      </c>
      <c r="U15" t="str">
        <f t="shared" si="4"/>
        <v>Tier 1 Capital Ratio14</v>
      </c>
      <c r="V15" s="497">
        <v>202312</v>
      </c>
      <c r="W15" s="497">
        <v>1</v>
      </c>
      <c r="X15" s="497" t="s">
        <v>629</v>
      </c>
      <c r="Y15" s="497" t="s">
        <v>24</v>
      </c>
      <c r="Z15" s="497">
        <v>0</v>
      </c>
      <c r="AA15" s="497">
        <v>10</v>
      </c>
      <c r="AB15" s="497">
        <v>0.19781479441940633</v>
      </c>
      <c r="AC15" s="497">
        <v>14</v>
      </c>
      <c r="AD15" s="497"/>
      <c r="AF15" s="338" t="s">
        <v>1111</v>
      </c>
      <c r="AG15" s="339">
        <v>0.26793678780000002</v>
      </c>
      <c r="AH15" s="339">
        <v>0.272044483</v>
      </c>
      <c r="AI15" s="339">
        <v>0.2660204249</v>
      </c>
      <c r="AJ15" s="339">
        <v>0.2619142874</v>
      </c>
      <c r="AK15" s="339">
        <v>0.26402548199999998</v>
      </c>
      <c r="AL15" s="339">
        <v>0.26796643790000002</v>
      </c>
      <c r="AM15" s="339">
        <v>0.27080371640000001</v>
      </c>
      <c r="AN15" s="339">
        <v>0.26639352300000002</v>
      </c>
      <c r="AO15" s="339">
        <v>0.27075486329999998</v>
      </c>
      <c r="AP15" s="339">
        <v>0.27193334479999998</v>
      </c>
      <c r="AQ15" s="339">
        <v>0.27450234060000001</v>
      </c>
      <c r="AR15" s="339">
        <v>0.27399285649999999</v>
      </c>
      <c r="AS15" s="339">
        <v>0.27847599509999998</v>
      </c>
      <c r="AT15" s="339">
        <v>0.28090508450000001</v>
      </c>
      <c r="AU15" s="339">
        <v>0.28539280220000002</v>
      </c>
      <c r="AV15" s="339">
        <v>0.28551494570000002</v>
      </c>
      <c r="AW15" s="339">
        <v>0.28281795459999998</v>
      </c>
      <c r="AX15" s="339">
        <v>0.2870175827</v>
      </c>
      <c r="AY15" s="339">
        <v>0.2824014446</v>
      </c>
      <c r="AZ15" s="339">
        <v>0.28078117470000002</v>
      </c>
      <c r="BA15" s="339">
        <v>0.28367609259999998</v>
      </c>
      <c r="BB15" s="339">
        <v>0.28540816000000002</v>
      </c>
      <c r="BC15" s="339">
        <v>0.32906828040000002</v>
      </c>
      <c r="BD15" s="339">
        <v>0.30403162189999999</v>
      </c>
      <c r="BE15" s="339">
        <v>0.3019411884</v>
      </c>
      <c r="BF15" s="339">
        <v>0.30540298659999998</v>
      </c>
      <c r="BG15" s="339">
        <v>0.30521568069999999</v>
      </c>
      <c r="BH15" s="339">
        <v>0.31597728460000002</v>
      </c>
      <c r="BI15" s="339">
        <v>0.31851310840000002</v>
      </c>
      <c r="BJ15" s="339">
        <v>0.3253554689</v>
      </c>
      <c r="BK15" s="339">
        <v>0.31325705349999999</v>
      </c>
      <c r="BL15" s="339">
        <v>0.31268876759999997</v>
      </c>
      <c r="BM15" s="339">
        <v>0.31143918729999998</v>
      </c>
      <c r="BN15" s="339">
        <v>0.3059895078</v>
      </c>
      <c r="BO15" s="339">
        <v>0.28121723250000003</v>
      </c>
      <c r="BP15" s="339">
        <v>0.2757298071</v>
      </c>
      <c r="BQ15" s="339">
        <v>0.27372314510000001</v>
      </c>
      <c r="BR15" s="339">
        <v>0.27456771400000002</v>
      </c>
    </row>
    <row r="16" spans="1:70">
      <c r="A16" t="str">
        <f t="shared" si="0"/>
        <v>Tier 1 Capital Ratio201803</v>
      </c>
      <c r="B16" s="495">
        <v>201803</v>
      </c>
      <c r="C16" s="495">
        <v>1</v>
      </c>
      <c r="D16" s="495" t="s">
        <v>629</v>
      </c>
      <c r="E16" s="495">
        <v>0.12003580718832327</v>
      </c>
      <c r="F16" s="495">
        <v>0.14067908252588709</v>
      </c>
      <c r="G16" s="495">
        <v>0.16390472943857254</v>
      </c>
      <c r="H16" s="495">
        <v>0.21401371116664911</v>
      </c>
      <c r="I16" s="495">
        <v>0.1601266280620256</v>
      </c>
      <c r="J16" s="495">
        <v>0.21348256162625531</v>
      </c>
      <c r="K16" s="495">
        <v>0.44392567004936578</v>
      </c>
      <c r="L16" s="496">
        <v>1208577062794.8369</v>
      </c>
      <c r="M16" s="496">
        <v>7815309353604.5566</v>
      </c>
      <c r="N16" s="495">
        <v>0.16087313531313324</v>
      </c>
      <c r="O16" s="495">
        <v>0.16555589676931212</v>
      </c>
      <c r="P16" s="495">
        <v>0.15909677583629867</v>
      </c>
      <c r="Q16" s="495">
        <v>151</v>
      </c>
      <c r="R16" s="11">
        <f t="shared" si="1"/>
        <v>0.15909677583629867</v>
      </c>
      <c r="S16" s="11">
        <f t="shared" si="2"/>
        <v>0.16555589676931212</v>
      </c>
      <c r="T16">
        <f t="shared" si="3"/>
        <v>0</v>
      </c>
      <c r="U16" t="str">
        <f t="shared" si="4"/>
        <v>Tier 1 Capital Ratio15</v>
      </c>
      <c r="V16" s="497">
        <v>202312</v>
      </c>
      <c r="W16" s="497">
        <v>1</v>
      </c>
      <c r="X16" s="497" t="s">
        <v>629</v>
      </c>
      <c r="Y16" s="497" t="s">
        <v>14</v>
      </c>
      <c r="Z16" s="497">
        <v>0</v>
      </c>
      <c r="AA16" s="497">
        <v>10</v>
      </c>
      <c r="AB16" s="497">
        <v>0.18712041250565439</v>
      </c>
      <c r="AC16" s="497">
        <v>15</v>
      </c>
      <c r="AD16" s="497"/>
      <c r="AF16" s="338" t="s">
        <v>1112</v>
      </c>
      <c r="AG16" s="339">
        <v>8.1392750900000005E-2</v>
      </c>
      <c r="AH16" s="339">
        <v>6.7405939400000003E-2</v>
      </c>
      <c r="AI16" s="339">
        <v>7.83900706E-2</v>
      </c>
      <c r="AJ16" s="339">
        <v>6.4693316799999998E-2</v>
      </c>
      <c r="AK16" s="339">
        <v>6.1841685399999999E-2</v>
      </c>
      <c r="AL16" s="339">
        <v>5.81372203E-2</v>
      </c>
      <c r="AM16" s="339">
        <v>5.3023501399999999E-2</v>
      </c>
      <c r="AN16" s="339">
        <v>5.39133943E-2</v>
      </c>
      <c r="AO16" s="339">
        <v>6.24577402E-2</v>
      </c>
      <c r="AP16" s="339">
        <v>6.08862503E-2</v>
      </c>
      <c r="AQ16" s="339">
        <v>0.10104764989999999</v>
      </c>
      <c r="AR16" s="339">
        <v>9.2494874899999996E-2</v>
      </c>
      <c r="AS16" s="339">
        <v>8.9464505499999999E-2</v>
      </c>
      <c r="AT16" s="339">
        <v>8.5396968099999998E-2</v>
      </c>
      <c r="AU16" s="339">
        <v>5.5124901400000002E-2</v>
      </c>
      <c r="AV16" s="339">
        <v>6.2921082899999994E-2</v>
      </c>
      <c r="AW16" s="339">
        <v>5.2812983299999998E-2</v>
      </c>
      <c r="AX16" s="339">
        <v>3.1061122300000001E-2</v>
      </c>
      <c r="AY16" s="339">
        <v>0.1649604519</v>
      </c>
      <c r="AZ16" s="339">
        <v>0.1255869661</v>
      </c>
      <c r="BA16" s="339">
        <v>0.1050145819</v>
      </c>
      <c r="BB16" s="339">
        <v>0.1002388345</v>
      </c>
      <c r="BC16" s="339">
        <v>-0.197387591</v>
      </c>
      <c r="BD16" s="339">
        <v>-1.5140445000000001E-2</v>
      </c>
      <c r="BE16" s="339">
        <v>-4.9235900000000003E-3</v>
      </c>
      <c r="BF16" s="339">
        <v>4.7167063500000002E-2</v>
      </c>
      <c r="BG16" s="339">
        <v>0.1213606923</v>
      </c>
      <c r="BH16" s="339">
        <v>7.7765972099999997E-2</v>
      </c>
      <c r="BI16" s="339">
        <v>7.3138177799999995E-2</v>
      </c>
      <c r="BJ16" s="339">
        <v>6.7129756799999996E-2</v>
      </c>
      <c r="BK16" s="339">
        <v>9.8213430800000001E-2</v>
      </c>
      <c r="BL16" s="339">
        <v>8.78515822E-2</v>
      </c>
      <c r="BM16" s="339">
        <v>7.7945879300000007E-2</v>
      </c>
      <c r="BN16" s="339">
        <v>7.2437904900000002E-2</v>
      </c>
      <c r="BO16" s="339">
        <v>8.2609304100000003E-2</v>
      </c>
      <c r="BP16" s="339">
        <v>6.8437171699999994E-2</v>
      </c>
      <c r="BQ16" s="339">
        <v>6.6378251599999993E-2</v>
      </c>
      <c r="BR16" s="339">
        <v>6.4434892800000004E-2</v>
      </c>
    </row>
    <row r="17" spans="1:70">
      <c r="A17" t="str">
        <f t="shared" si="0"/>
        <v>Tier 1 Capital Ratio201806</v>
      </c>
      <c r="B17" s="495">
        <v>201806</v>
      </c>
      <c r="C17" s="495">
        <v>1</v>
      </c>
      <c r="D17" s="495" t="s">
        <v>629</v>
      </c>
      <c r="E17" s="495">
        <v>0.11927980645239999</v>
      </c>
      <c r="F17" s="495">
        <v>0.14067119080112167</v>
      </c>
      <c r="G17" s="495">
        <v>0.16719434036671824</v>
      </c>
      <c r="H17" s="495">
        <v>0.21354467903775329</v>
      </c>
      <c r="I17" s="495">
        <v>0.16027686716690209</v>
      </c>
      <c r="J17" s="495">
        <v>0.21688520017158119</v>
      </c>
      <c r="K17" s="495">
        <v>0.44755519753554657</v>
      </c>
      <c r="L17" s="496">
        <v>1216093085365.1558</v>
      </c>
      <c r="M17" s="496">
        <v>7882035432175.1514</v>
      </c>
      <c r="N17" s="495">
        <v>0.16776467864448977</v>
      </c>
      <c r="O17" s="495">
        <v>0.16673955645720678</v>
      </c>
      <c r="P17" s="495">
        <v>0.15826897403984747</v>
      </c>
      <c r="Q17" s="495">
        <v>151</v>
      </c>
      <c r="R17" s="11">
        <f t="shared" si="1"/>
        <v>0.15826897403984747</v>
      </c>
      <c r="S17" s="11">
        <f t="shared" si="2"/>
        <v>0.16776467864448977</v>
      </c>
      <c r="T17">
        <f t="shared" si="3"/>
        <v>0</v>
      </c>
      <c r="U17" t="str">
        <f t="shared" si="4"/>
        <v>Tier 1 Capital Ratio16</v>
      </c>
      <c r="V17" s="497">
        <v>202312</v>
      </c>
      <c r="W17" s="497">
        <v>1</v>
      </c>
      <c r="X17" s="497" t="s">
        <v>629</v>
      </c>
      <c r="Y17" s="497" t="s">
        <v>91</v>
      </c>
      <c r="Z17" s="497">
        <v>0</v>
      </c>
      <c r="AA17" s="497">
        <v>3</v>
      </c>
      <c r="AB17" s="497">
        <v>0.18455831132622841</v>
      </c>
      <c r="AC17" s="497">
        <v>16</v>
      </c>
      <c r="AD17" s="497"/>
      <c r="AF17" s="338" t="s">
        <v>1117</v>
      </c>
      <c r="AG17" s="339">
        <v>1.52303826E-2</v>
      </c>
      <c r="AH17" s="339">
        <v>1.55327694E-2</v>
      </c>
      <c r="AI17" s="339">
        <v>1.54775339E-2</v>
      </c>
      <c r="AJ17" s="339">
        <v>1.57289748E-2</v>
      </c>
      <c r="AK17" s="339">
        <v>1.57228879E-2</v>
      </c>
      <c r="AL17" s="339">
        <v>1.5809818999999999E-2</v>
      </c>
      <c r="AM17" s="339">
        <v>1.48346898E-2</v>
      </c>
      <c r="AN17" s="339">
        <v>1.46992448E-2</v>
      </c>
      <c r="AO17" s="339">
        <v>1.46771718E-2</v>
      </c>
      <c r="AP17" s="339">
        <v>1.4767387200000001E-2</v>
      </c>
      <c r="AQ17" s="339">
        <v>1.4620509300000001E-2</v>
      </c>
      <c r="AR17" s="339">
        <v>1.459621E-2</v>
      </c>
      <c r="AS17" s="339">
        <v>1.4516698200000001E-2</v>
      </c>
      <c r="AT17" s="339">
        <v>1.4702154800000001E-2</v>
      </c>
      <c r="AU17" s="339">
        <v>1.4339521500000001E-2</v>
      </c>
      <c r="AV17" s="339">
        <v>1.43858492E-2</v>
      </c>
      <c r="AW17" s="339">
        <v>1.4560947100000001E-2</v>
      </c>
      <c r="AX17" s="339">
        <v>1.48499849E-2</v>
      </c>
      <c r="AY17" s="339">
        <v>1.4316528699999999E-2</v>
      </c>
      <c r="AZ17" s="339">
        <v>1.4304081499999999E-2</v>
      </c>
      <c r="BA17" s="339">
        <v>1.42941749E-2</v>
      </c>
      <c r="BB17" s="339">
        <v>1.45129916E-2</v>
      </c>
      <c r="BC17" s="339">
        <v>1.39326104E-2</v>
      </c>
      <c r="BD17" s="339">
        <v>1.3477837600000001E-2</v>
      </c>
      <c r="BE17" s="339">
        <v>1.3336385500000001E-2</v>
      </c>
      <c r="BF17" s="339">
        <v>1.33238222E-2</v>
      </c>
      <c r="BG17" s="339">
        <v>1.2419301900000001E-2</v>
      </c>
      <c r="BH17" s="339">
        <v>1.2434159700000001E-2</v>
      </c>
      <c r="BI17" s="339">
        <v>1.24024783E-2</v>
      </c>
      <c r="BJ17" s="339">
        <v>1.25627103E-2</v>
      </c>
      <c r="BK17" s="339">
        <v>1.2452121300000001E-2</v>
      </c>
      <c r="BL17" s="339">
        <v>1.2798188E-2</v>
      </c>
      <c r="BM17" s="339">
        <v>1.29494521E-2</v>
      </c>
      <c r="BN17" s="339">
        <v>1.39321862E-2</v>
      </c>
      <c r="BO17" s="339">
        <v>1.55349861E-2</v>
      </c>
      <c r="BP17" s="339">
        <v>1.59873112E-2</v>
      </c>
      <c r="BQ17" s="339">
        <v>1.6205972700000001E-2</v>
      </c>
      <c r="BR17" s="339">
        <v>1.6502967699999999E-2</v>
      </c>
    </row>
    <row r="18" spans="1:70">
      <c r="A18" t="str">
        <f t="shared" si="0"/>
        <v>Tier 1 Capital Ratio201809</v>
      </c>
      <c r="B18" s="495">
        <v>201809</v>
      </c>
      <c r="C18" s="495">
        <v>1</v>
      </c>
      <c r="D18" s="495" t="s">
        <v>629</v>
      </c>
      <c r="E18" s="495">
        <v>0.1189777367259625</v>
      </c>
      <c r="F18" s="495">
        <v>0.13876821581851978</v>
      </c>
      <c r="G18" s="495">
        <v>0.16830088264101564</v>
      </c>
      <c r="H18" s="495">
        <v>0.21726158824881656</v>
      </c>
      <c r="I18" s="495">
        <v>0.16212831127831528</v>
      </c>
      <c r="J18" s="495">
        <v>0.21732778457157784</v>
      </c>
      <c r="K18" s="495">
        <v>0.44758782065327984</v>
      </c>
      <c r="L18" s="496">
        <v>1190269506718.5225</v>
      </c>
      <c r="M18" s="496">
        <v>7722191445300.9619</v>
      </c>
      <c r="N18" s="495">
        <v>0.17602417241009233</v>
      </c>
      <c r="O18" s="495">
        <v>0.16799200049220286</v>
      </c>
      <c r="P18" s="495">
        <v>0.15946713196829332</v>
      </c>
      <c r="Q18" s="495">
        <v>148</v>
      </c>
      <c r="R18" s="11">
        <f t="shared" si="1"/>
        <v>0.15946713196829332</v>
      </c>
      <c r="S18" s="11">
        <f t="shared" si="2"/>
        <v>0.17602417241009233</v>
      </c>
      <c r="T18">
        <f t="shared" si="3"/>
        <v>0</v>
      </c>
      <c r="U18" t="str">
        <f t="shared" si="4"/>
        <v>Tier 1 Capital Ratio17</v>
      </c>
      <c r="V18" s="497">
        <v>202312</v>
      </c>
      <c r="W18" s="497">
        <v>1</v>
      </c>
      <c r="X18" s="497" t="s">
        <v>629</v>
      </c>
      <c r="Y18" s="497" t="s">
        <v>98</v>
      </c>
      <c r="Z18" s="497">
        <v>0</v>
      </c>
      <c r="AA18" s="497">
        <v>7</v>
      </c>
      <c r="AB18" s="497">
        <v>0.18147500657707186</v>
      </c>
      <c r="AC18" s="497">
        <v>17</v>
      </c>
      <c r="AD18" s="497"/>
      <c r="AF18" s="338" t="s">
        <v>2361</v>
      </c>
      <c r="AG18" s="339" t="s">
        <v>6753</v>
      </c>
      <c r="AH18" s="339" t="s">
        <v>6753</v>
      </c>
      <c r="AI18" s="339" t="s">
        <v>6753</v>
      </c>
      <c r="AJ18" s="339" t="s">
        <v>6753</v>
      </c>
      <c r="AK18" s="339" t="s">
        <v>6753</v>
      </c>
      <c r="AL18" s="339" t="s">
        <v>6753</v>
      </c>
      <c r="AM18" s="339" t="s">
        <v>6753</v>
      </c>
      <c r="AN18" s="339" t="s">
        <v>6753</v>
      </c>
      <c r="AO18" s="339" t="s">
        <v>6753</v>
      </c>
      <c r="AP18" s="339" t="s">
        <v>6753</v>
      </c>
      <c r="AQ18" s="339" t="s">
        <v>6753</v>
      </c>
      <c r="AR18" s="339" t="s">
        <v>6753</v>
      </c>
      <c r="AS18" s="339" t="s">
        <v>6753</v>
      </c>
      <c r="AT18" s="339" t="s">
        <v>6753</v>
      </c>
      <c r="AU18" s="339">
        <v>5.7005668000000001E-3</v>
      </c>
      <c r="AV18" s="339">
        <v>4.8411540999999999E-3</v>
      </c>
      <c r="AW18" s="339">
        <v>4.5036920999999997E-3</v>
      </c>
      <c r="AX18" s="339">
        <v>5.0213671000000001E-3</v>
      </c>
      <c r="AY18" s="339">
        <v>5.2870612999999997E-3</v>
      </c>
      <c r="AZ18" s="339">
        <v>4.6721022000000001E-3</v>
      </c>
      <c r="BA18" s="339">
        <v>4.5867953E-3</v>
      </c>
      <c r="BB18" s="339">
        <v>4.8484801000000001E-3</v>
      </c>
      <c r="BC18" s="339">
        <v>7.9486125000000005E-3</v>
      </c>
      <c r="BD18" s="339">
        <v>8.5766335999999995E-3</v>
      </c>
      <c r="BE18" s="339">
        <v>7.3650119999999998E-3</v>
      </c>
      <c r="BF18" s="339">
        <v>7.4685623000000003E-3</v>
      </c>
      <c r="BG18" s="339">
        <v>5.2994514999999999E-3</v>
      </c>
      <c r="BH18" s="339">
        <v>5.1080515000000003E-3</v>
      </c>
      <c r="BI18" s="339">
        <v>4.7562244E-3</v>
      </c>
      <c r="BJ18" s="339">
        <v>4.6735437000000003E-3</v>
      </c>
      <c r="BK18" s="339">
        <v>5.1431239000000002E-3</v>
      </c>
      <c r="BL18" s="339">
        <v>4.5293601000000001E-3</v>
      </c>
      <c r="BM18" s="339">
        <v>4.2960354999999999E-3</v>
      </c>
      <c r="BN18" s="339">
        <v>4.6052623000000003E-3</v>
      </c>
      <c r="BO18" s="339">
        <v>4.6058035999999997E-3</v>
      </c>
      <c r="BP18" s="339">
        <v>4.4819142000000001E-3</v>
      </c>
      <c r="BQ18" s="339">
        <v>4.4026342E-3</v>
      </c>
      <c r="BR18" s="339">
        <v>4.8410244000000003E-3</v>
      </c>
    </row>
    <row r="19" spans="1:70">
      <c r="A19" t="str">
        <f t="shared" si="0"/>
        <v>Tier 1 Capital Ratio201812</v>
      </c>
      <c r="B19" s="495">
        <v>201812</v>
      </c>
      <c r="C19" s="495">
        <v>1</v>
      </c>
      <c r="D19" s="495" t="s">
        <v>629</v>
      </c>
      <c r="E19" s="495">
        <v>0.12177316424081353</v>
      </c>
      <c r="F19" s="495">
        <v>0.14405161746482176</v>
      </c>
      <c r="G19" s="495">
        <v>0.16664614290912377</v>
      </c>
      <c r="H19" s="495">
        <v>0.2199849836592076</v>
      </c>
      <c r="I19" s="495">
        <v>0.16317375692502573</v>
      </c>
      <c r="J19" s="495">
        <v>0.203164733502637</v>
      </c>
      <c r="K19" s="495">
        <v>0.49126708956415027</v>
      </c>
      <c r="L19" s="496">
        <v>1236555158358.2932</v>
      </c>
      <c r="M19" s="496">
        <v>7968845474940.127</v>
      </c>
      <c r="N19" s="495">
        <v>0.18660668788416418</v>
      </c>
      <c r="O19" s="495">
        <v>0.16928251816640782</v>
      </c>
      <c r="P19" s="495">
        <v>0.15957635229868147</v>
      </c>
      <c r="Q19" s="495">
        <v>149</v>
      </c>
      <c r="R19" s="11">
        <f t="shared" si="1"/>
        <v>0.15957635229868147</v>
      </c>
      <c r="S19" s="11">
        <f t="shared" si="2"/>
        <v>0.18660668788416418</v>
      </c>
      <c r="T19">
        <f t="shared" si="3"/>
        <v>0</v>
      </c>
      <c r="U19" t="str">
        <f t="shared" si="4"/>
        <v>Tier 1 Capital Ratio18</v>
      </c>
      <c r="V19" s="497">
        <v>202312</v>
      </c>
      <c r="W19" s="497">
        <v>1</v>
      </c>
      <c r="X19" s="497" t="s">
        <v>629</v>
      </c>
      <c r="Y19" s="497" t="s">
        <v>93</v>
      </c>
      <c r="Z19" s="497">
        <v>0</v>
      </c>
      <c r="AA19" s="497">
        <v>3</v>
      </c>
      <c r="AB19" s="497">
        <v>0.18085700077805791</v>
      </c>
      <c r="AC19" s="497">
        <v>18</v>
      </c>
      <c r="AD19" s="497"/>
      <c r="AF19" s="338" t="s">
        <v>1078</v>
      </c>
      <c r="AG19" s="339">
        <v>0.13258128399999999</v>
      </c>
      <c r="AH19" s="339">
        <v>0.1346974796</v>
      </c>
      <c r="AI19" s="339">
        <v>0.13364999690000001</v>
      </c>
      <c r="AJ19" s="339">
        <v>0.1388306315</v>
      </c>
      <c r="AK19" s="339">
        <v>0.14141495570000001</v>
      </c>
      <c r="AL19" s="339">
        <v>0.14725756919999999</v>
      </c>
      <c r="AM19" s="339">
        <v>0.14542987960000001</v>
      </c>
      <c r="AN19" s="339">
        <v>0.14771116500000001</v>
      </c>
      <c r="AO19" s="339">
        <v>0.15248841990000001</v>
      </c>
      <c r="AP19" s="339">
        <v>0.15496412479999999</v>
      </c>
      <c r="AQ19" s="339">
        <v>0.1542253411</v>
      </c>
      <c r="AR19" s="339">
        <v>0.15676156939999999</v>
      </c>
      <c r="AS19" s="339">
        <v>0.1600026782</v>
      </c>
      <c r="AT19" s="339">
        <v>0.1626962847</v>
      </c>
      <c r="AU19" s="339">
        <v>0.1601266281</v>
      </c>
      <c r="AV19" s="339">
        <v>0.16027686720000001</v>
      </c>
      <c r="AW19" s="339">
        <v>0.16212831129999999</v>
      </c>
      <c r="AX19" s="339">
        <v>0.16317375689999999</v>
      </c>
      <c r="AY19" s="339">
        <v>0.1613476546</v>
      </c>
      <c r="AZ19" s="339">
        <v>0.16169036070000001</v>
      </c>
      <c r="BA19" s="339">
        <v>0.1613677389</v>
      </c>
      <c r="BB19" s="339">
        <v>0.1678534559</v>
      </c>
      <c r="BC19" s="339">
        <v>0.1581810971</v>
      </c>
      <c r="BD19" s="339">
        <v>0.16300825899999999</v>
      </c>
      <c r="BE19" s="339">
        <v>0.1671868789</v>
      </c>
      <c r="BF19" s="339">
        <v>0.17199384170000001</v>
      </c>
      <c r="BG19" s="339">
        <v>0.17051875259999999</v>
      </c>
      <c r="BH19" s="339">
        <v>0.17083232979999999</v>
      </c>
      <c r="BI19" s="339">
        <v>0.17003613749999999</v>
      </c>
      <c r="BJ19" s="339">
        <v>0.1712262205</v>
      </c>
      <c r="BK19" s="339">
        <v>0.16422836020000001</v>
      </c>
      <c r="BL19" s="339">
        <v>0.1645899643</v>
      </c>
      <c r="BM19" s="339">
        <v>0.16284383720000001</v>
      </c>
      <c r="BN19" s="339">
        <v>0.16939783620000001</v>
      </c>
      <c r="BO19" s="339">
        <v>0.17184460500000001</v>
      </c>
      <c r="BP19" s="339">
        <v>0.17363995309999999</v>
      </c>
      <c r="BQ19" s="339">
        <v>0.17285911509999999</v>
      </c>
      <c r="BR19" s="339">
        <v>0.1733796266</v>
      </c>
    </row>
    <row r="20" spans="1:70">
      <c r="A20" t="str">
        <f t="shared" si="0"/>
        <v>Tier 1 Capital Ratio201903</v>
      </c>
      <c r="B20" s="495">
        <v>201903</v>
      </c>
      <c r="C20" s="495">
        <v>1</v>
      </c>
      <c r="D20" s="495" t="s">
        <v>629</v>
      </c>
      <c r="E20" s="495">
        <v>0.12588319464058859</v>
      </c>
      <c r="F20" s="495">
        <v>0.14504248776624612</v>
      </c>
      <c r="G20" s="495">
        <v>0.1657003222358634</v>
      </c>
      <c r="H20" s="495">
        <v>0.20259656381442839</v>
      </c>
      <c r="I20" s="495">
        <v>0.16134765461045189</v>
      </c>
      <c r="J20" s="495">
        <v>0.19836958445274872</v>
      </c>
      <c r="K20" s="495">
        <v>0.38187760558619671</v>
      </c>
      <c r="L20" s="496">
        <v>1260659991309.2051</v>
      </c>
      <c r="M20" s="496">
        <v>8156490959023.9561</v>
      </c>
      <c r="N20" s="495">
        <v>0.18163200468717311</v>
      </c>
      <c r="O20" s="495">
        <v>0.16747358971925627</v>
      </c>
      <c r="P20" s="495">
        <v>0.15779908725106379</v>
      </c>
      <c r="Q20" s="495">
        <v>149</v>
      </c>
      <c r="R20" s="11">
        <f t="shared" si="1"/>
        <v>0.15779908725106379</v>
      </c>
      <c r="S20" s="11">
        <f t="shared" si="2"/>
        <v>0.18163200468717311</v>
      </c>
      <c r="T20">
        <f t="shared" si="3"/>
        <v>0</v>
      </c>
      <c r="U20" t="str">
        <f t="shared" si="4"/>
        <v>Tier 1 Capital Ratio19</v>
      </c>
      <c r="V20" s="497">
        <v>202312</v>
      </c>
      <c r="W20" s="497">
        <v>1</v>
      </c>
      <c r="X20" s="497" t="s">
        <v>629</v>
      </c>
      <c r="Y20" s="497" t="s">
        <v>27</v>
      </c>
      <c r="Z20" s="497">
        <v>0</v>
      </c>
      <c r="AA20" s="497">
        <v>8</v>
      </c>
      <c r="AB20" s="497">
        <v>0.17958100550985365</v>
      </c>
      <c r="AC20" s="497">
        <v>19</v>
      </c>
      <c r="AD20" s="497"/>
      <c r="AF20" s="338" t="s">
        <v>1115</v>
      </c>
      <c r="AG20" s="339" t="s">
        <v>6753</v>
      </c>
      <c r="AH20" s="339" t="s">
        <v>6753</v>
      </c>
      <c r="AI20" s="339" t="s">
        <v>6753</v>
      </c>
      <c r="AJ20" s="339" t="s">
        <v>6753</v>
      </c>
      <c r="AK20" s="339" t="s">
        <v>6753</v>
      </c>
      <c r="AL20" s="339" t="s">
        <v>6753</v>
      </c>
      <c r="AM20" s="339" t="s">
        <v>6753</v>
      </c>
      <c r="AN20" s="339" t="s">
        <v>6753</v>
      </c>
      <c r="AO20" s="339">
        <v>5.0314415799999998E-2</v>
      </c>
      <c r="AP20" s="339">
        <v>5.1402635199999998E-2</v>
      </c>
      <c r="AQ20" s="339">
        <v>5.02606513E-2</v>
      </c>
      <c r="AR20" s="339">
        <v>5.1087976700000003E-2</v>
      </c>
      <c r="AS20" s="339">
        <v>5.1654904799999998E-2</v>
      </c>
      <c r="AT20" s="339">
        <v>5.3669420900000001E-2</v>
      </c>
      <c r="AU20" s="339">
        <v>5.12241269E-2</v>
      </c>
      <c r="AV20" s="339">
        <v>5.1182481699999997E-2</v>
      </c>
      <c r="AW20" s="339">
        <v>5.13408557E-2</v>
      </c>
      <c r="AX20" s="339">
        <v>5.3171881499999997E-2</v>
      </c>
      <c r="AY20" s="339">
        <v>5.1899468300000001E-2</v>
      </c>
      <c r="AZ20" s="339">
        <v>5.2302604199999998E-2</v>
      </c>
      <c r="BA20" s="339">
        <v>5.2246961799999998E-2</v>
      </c>
      <c r="BB20" s="339">
        <v>5.5001964299999997E-2</v>
      </c>
      <c r="BC20" s="339">
        <v>5.2179015699999998E-2</v>
      </c>
      <c r="BD20" s="339">
        <v>5.1579E-2</v>
      </c>
      <c r="BE20" s="339">
        <v>5.4505928500000002E-2</v>
      </c>
      <c r="BF20" s="339">
        <v>5.8005087099999998E-2</v>
      </c>
      <c r="BG20" s="339">
        <v>5.5485673899999997E-2</v>
      </c>
      <c r="BH20" s="339">
        <v>5.7226202099999998E-2</v>
      </c>
      <c r="BI20" s="339">
        <v>5.6950954999999998E-2</v>
      </c>
      <c r="BJ20" s="339">
        <v>5.8636553700000003E-2</v>
      </c>
      <c r="BK20" s="339">
        <v>5.5653950799999997E-2</v>
      </c>
      <c r="BL20" s="339">
        <v>5.2174499700000002E-2</v>
      </c>
      <c r="BM20" s="339">
        <v>5.1250466799999998E-2</v>
      </c>
      <c r="BN20" s="339">
        <v>5.5554319400000003E-2</v>
      </c>
      <c r="BO20" s="339">
        <v>5.5144908200000002E-2</v>
      </c>
      <c r="BP20" s="339">
        <v>5.65539262E-2</v>
      </c>
      <c r="BQ20" s="339">
        <v>5.6246240099999997E-2</v>
      </c>
      <c r="BR20" s="339">
        <v>5.7728573999999998E-2</v>
      </c>
    </row>
    <row r="21" spans="1:70">
      <c r="A21" t="str">
        <f t="shared" si="0"/>
        <v>Tier 1 Capital Ratio201906</v>
      </c>
      <c r="B21" s="495">
        <v>201906</v>
      </c>
      <c r="C21" s="495">
        <v>1</v>
      </c>
      <c r="D21" s="495" t="s">
        <v>629</v>
      </c>
      <c r="E21" s="495">
        <v>0.12868530662219332</v>
      </c>
      <c r="F21" s="495">
        <v>0.14591089401912055</v>
      </c>
      <c r="G21" s="495">
        <v>0.16466925529310056</v>
      </c>
      <c r="H21" s="495">
        <v>0.20291231575618407</v>
      </c>
      <c r="I21" s="495">
        <v>0.16169036073889656</v>
      </c>
      <c r="J21" s="495">
        <v>0.19745568858628204</v>
      </c>
      <c r="K21" s="495">
        <v>0.43616732216668913</v>
      </c>
      <c r="L21" s="496">
        <v>1274479287585.5386</v>
      </c>
      <c r="M21" s="496">
        <v>8199360879847.4248</v>
      </c>
      <c r="N21" s="495">
        <v>0.18288895078787482</v>
      </c>
      <c r="O21" s="495">
        <v>0.16870669372724287</v>
      </c>
      <c r="P21" s="495">
        <v>0.15794293485356575</v>
      </c>
      <c r="Q21" s="495">
        <v>147</v>
      </c>
      <c r="R21" s="11">
        <f t="shared" si="1"/>
        <v>0.15794293485356575</v>
      </c>
      <c r="S21" s="11">
        <f t="shared" si="2"/>
        <v>0.18288895078787482</v>
      </c>
      <c r="T21">
        <f t="shared" si="3"/>
        <v>0</v>
      </c>
      <c r="U21" t="str">
        <f t="shared" si="4"/>
        <v>Tier 1 Capital Ratio20</v>
      </c>
      <c r="V21" s="497">
        <v>202312</v>
      </c>
      <c r="W21" s="497">
        <v>1</v>
      </c>
      <c r="X21" s="497" t="s">
        <v>629</v>
      </c>
      <c r="Y21" s="497" t="s">
        <v>16</v>
      </c>
      <c r="Z21" s="497">
        <v>0</v>
      </c>
      <c r="AA21" s="497">
        <v>30</v>
      </c>
      <c r="AB21" s="497">
        <v>0.17955461826927946</v>
      </c>
      <c r="AC21" s="497">
        <v>20</v>
      </c>
      <c r="AD21" s="497"/>
      <c r="AF21" s="338" t="s">
        <v>1116</v>
      </c>
      <c r="AG21" s="339" t="s">
        <v>6753</v>
      </c>
      <c r="AH21" s="339" t="s">
        <v>6753</v>
      </c>
      <c r="AI21" s="339" t="s">
        <v>6753</v>
      </c>
      <c r="AJ21" s="339" t="s">
        <v>6753</v>
      </c>
      <c r="AK21" s="339" t="s">
        <v>6753</v>
      </c>
      <c r="AL21" s="339" t="s">
        <v>6753</v>
      </c>
      <c r="AM21" s="339" t="s">
        <v>6753</v>
      </c>
      <c r="AN21" s="339" t="s">
        <v>6753</v>
      </c>
      <c r="AO21" s="339">
        <v>5.3234132900000002E-2</v>
      </c>
      <c r="AP21" s="339">
        <v>5.4637215599999997E-2</v>
      </c>
      <c r="AQ21" s="339">
        <v>5.2576640000000001E-2</v>
      </c>
      <c r="AR21" s="339">
        <v>5.3332521399999999E-2</v>
      </c>
      <c r="AS21" s="339">
        <v>5.37271348E-2</v>
      </c>
      <c r="AT21" s="339">
        <v>5.5518087399999999E-2</v>
      </c>
      <c r="AU21" s="339">
        <v>5.3264849199999999E-2</v>
      </c>
      <c r="AV21" s="339">
        <v>5.3056333300000001E-2</v>
      </c>
      <c r="AW21" s="339">
        <v>5.3171473300000001E-2</v>
      </c>
      <c r="AX21" s="339">
        <v>5.49720322E-2</v>
      </c>
      <c r="AY21" s="339">
        <v>5.3421592499999997E-2</v>
      </c>
      <c r="AZ21" s="339">
        <v>5.3796116999999997E-2</v>
      </c>
      <c r="BA21" s="339">
        <v>5.3606526299999999E-2</v>
      </c>
      <c r="BB21" s="339">
        <v>5.6325858800000003E-2</v>
      </c>
      <c r="BC21" s="339">
        <v>5.3370482800000001E-2</v>
      </c>
      <c r="BD21" s="339">
        <v>5.3097636699999999E-2</v>
      </c>
      <c r="BE21" s="339">
        <v>5.6073454699999997E-2</v>
      </c>
      <c r="BF21" s="339">
        <v>5.9730688699999999E-2</v>
      </c>
      <c r="BG21" s="339">
        <v>5.6786108799999999E-2</v>
      </c>
      <c r="BH21" s="339">
        <v>5.8640924599999998E-2</v>
      </c>
      <c r="BI21" s="339">
        <v>5.8274486600000001E-2</v>
      </c>
      <c r="BJ21" s="339">
        <v>5.9933423800000003E-2</v>
      </c>
      <c r="BK21" s="339">
        <v>5.6511341999999999E-2</v>
      </c>
      <c r="BL21" s="339">
        <v>5.2970408599999998E-2</v>
      </c>
      <c r="BM21" s="339">
        <v>5.2057855200000003E-2</v>
      </c>
      <c r="BN21" s="339">
        <v>5.6435949999999999E-2</v>
      </c>
      <c r="BO21" s="339">
        <v>5.5575976999999999E-2</v>
      </c>
      <c r="BP21" s="339">
        <v>5.6990642699999997E-2</v>
      </c>
      <c r="BQ21" s="339">
        <v>5.6669987900000003E-2</v>
      </c>
      <c r="BR21" s="339">
        <v>5.8034105799999999E-2</v>
      </c>
    </row>
    <row r="22" spans="1:70">
      <c r="A22" t="str">
        <f t="shared" si="0"/>
        <v>Tier 1 Capital Ratio201909</v>
      </c>
      <c r="B22" s="495">
        <v>201909</v>
      </c>
      <c r="C22" s="495">
        <v>1</v>
      </c>
      <c r="D22" s="495" t="s">
        <v>629</v>
      </c>
      <c r="E22" s="495">
        <v>0.13011583906929919</v>
      </c>
      <c r="F22" s="495">
        <v>0.14753704602924222</v>
      </c>
      <c r="G22" s="495">
        <v>0.16381606442636581</v>
      </c>
      <c r="H22" s="495">
        <v>0.20114958038193176</v>
      </c>
      <c r="I22" s="495">
        <v>0.16136773890851253</v>
      </c>
      <c r="J22" s="495">
        <v>0.19459125426686896</v>
      </c>
      <c r="K22" s="495">
        <v>0.41221952484074109</v>
      </c>
      <c r="L22" s="496">
        <v>1288813568304.4568</v>
      </c>
      <c r="M22" s="496">
        <v>8288197506447.3242</v>
      </c>
      <c r="N22" s="495">
        <v>0.17986605165259884</v>
      </c>
      <c r="O22" s="495">
        <v>0.1679463417397303</v>
      </c>
      <c r="P22" s="495">
        <v>0.15788092877237539</v>
      </c>
      <c r="Q22" s="495">
        <v>148</v>
      </c>
      <c r="R22" s="11">
        <f t="shared" si="1"/>
        <v>0.15788092877237539</v>
      </c>
      <c r="S22" s="11">
        <f t="shared" si="2"/>
        <v>0.17986605165259884</v>
      </c>
      <c r="T22">
        <f t="shared" si="3"/>
        <v>0</v>
      </c>
      <c r="U22" t="str">
        <f>CONCATENATE(X22,AC22)</f>
        <v>Tier 1 Capital Ratio21</v>
      </c>
      <c r="V22" s="497">
        <v>202312</v>
      </c>
      <c r="W22" s="497">
        <v>1</v>
      </c>
      <c r="X22" s="497" t="s">
        <v>629</v>
      </c>
      <c r="Y22" s="497" t="s">
        <v>13</v>
      </c>
      <c r="Z22" s="497">
        <v>0</v>
      </c>
      <c r="AA22" s="497">
        <v>11</v>
      </c>
      <c r="AB22" s="497">
        <v>0.17846437324996678</v>
      </c>
      <c r="AC22" s="497">
        <v>21</v>
      </c>
      <c r="AD22" s="497"/>
      <c r="AF22" s="338" t="s">
        <v>1079</v>
      </c>
      <c r="AG22" s="339">
        <v>0.1613788699</v>
      </c>
      <c r="AH22" s="339">
        <v>0.16191240270000001</v>
      </c>
      <c r="AI22" s="339">
        <v>0.16099455639999999</v>
      </c>
      <c r="AJ22" s="339">
        <v>0.1668976902</v>
      </c>
      <c r="AK22" s="339">
        <v>0.17045639870000001</v>
      </c>
      <c r="AL22" s="339">
        <v>0.1769843432</v>
      </c>
      <c r="AM22" s="339">
        <v>0.1742925713</v>
      </c>
      <c r="AN22" s="339">
        <v>0.17746579770000001</v>
      </c>
      <c r="AO22" s="339">
        <v>0.18291687400000001</v>
      </c>
      <c r="AP22" s="339">
        <v>0.1853448325</v>
      </c>
      <c r="AQ22" s="339">
        <v>0.18449995250000001</v>
      </c>
      <c r="AR22" s="339">
        <v>0.18618604729999999</v>
      </c>
      <c r="AS22" s="339">
        <v>0.1891165333</v>
      </c>
      <c r="AT22" s="339">
        <v>0.19066645160000001</v>
      </c>
      <c r="AU22" s="339">
        <v>0.187521457</v>
      </c>
      <c r="AV22" s="339">
        <v>0.18754395939999999</v>
      </c>
      <c r="AW22" s="339">
        <v>0.18880171530000001</v>
      </c>
      <c r="AX22" s="339">
        <v>0.19044179</v>
      </c>
      <c r="AY22" s="339">
        <v>0.18811552500000001</v>
      </c>
      <c r="AZ22" s="339">
        <v>0.18879523810000001</v>
      </c>
      <c r="BA22" s="339">
        <v>0.1886103214</v>
      </c>
      <c r="BB22" s="339">
        <v>0.19481184209999999</v>
      </c>
      <c r="BC22" s="339">
        <v>0.18279902989999999</v>
      </c>
      <c r="BD22" s="339">
        <v>0.1882201282</v>
      </c>
      <c r="BE22" s="339">
        <v>0.1925500376</v>
      </c>
      <c r="BF22" s="339">
        <v>0.19718641840000001</v>
      </c>
      <c r="BG22" s="339">
        <v>0.1956698828</v>
      </c>
      <c r="BH22" s="339">
        <v>0.195637802</v>
      </c>
      <c r="BI22" s="339">
        <v>0.19454155610000001</v>
      </c>
      <c r="BJ22" s="339">
        <v>0.19732579789999999</v>
      </c>
      <c r="BK22" s="339">
        <v>0.19028911709999999</v>
      </c>
      <c r="BL22" s="339">
        <v>0.19045418010000001</v>
      </c>
      <c r="BM22" s="339">
        <v>0.18896206139999999</v>
      </c>
      <c r="BN22" s="339">
        <v>0.1955489349</v>
      </c>
      <c r="BO22" s="339">
        <v>0.19808214020000001</v>
      </c>
      <c r="BP22" s="339">
        <v>0.19996840120000001</v>
      </c>
      <c r="BQ22" s="339">
        <v>0.1990716512</v>
      </c>
      <c r="BR22" s="339">
        <v>0.19908467520000001</v>
      </c>
    </row>
    <row r="23" spans="1:70">
      <c r="A23" t="str">
        <f t="shared" si="0"/>
        <v>Tier 1 Capital Ratio201912</v>
      </c>
      <c r="B23" s="495">
        <v>201912</v>
      </c>
      <c r="C23" s="495">
        <v>1</v>
      </c>
      <c r="D23" s="495" t="s">
        <v>629</v>
      </c>
      <c r="E23" s="495">
        <v>0.13204322901258483</v>
      </c>
      <c r="F23" s="495">
        <v>0.15200271404278268</v>
      </c>
      <c r="G23" s="495">
        <v>0.17172754325942727</v>
      </c>
      <c r="H23" s="495">
        <v>0.20630984018431434</v>
      </c>
      <c r="I23" s="495">
        <v>0.16785345589390097</v>
      </c>
      <c r="J23" s="495">
        <v>0.20413545445751247</v>
      </c>
      <c r="K23" s="495">
        <v>0.38834947595143426</v>
      </c>
      <c r="L23" s="496">
        <v>1323705927994.4766</v>
      </c>
      <c r="M23" s="496">
        <v>8216155709615.8877</v>
      </c>
      <c r="N23" s="495">
        <v>0.19491265991983775</v>
      </c>
      <c r="O23" s="495">
        <v>0.17368346459562406</v>
      </c>
      <c r="P23" s="495">
        <v>0.16361358280779778</v>
      </c>
      <c r="Q23" s="495">
        <v>147</v>
      </c>
      <c r="R23" s="11">
        <f t="shared" si="1"/>
        <v>0.16361358280779778</v>
      </c>
      <c r="S23" s="11">
        <f t="shared" si="2"/>
        <v>0.19491265991983775</v>
      </c>
      <c r="T23">
        <f t="shared" si="3"/>
        <v>0</v>
      </c>
      <c r="U23" t="str">
        <f t="shared" si="4"/>
        <v>Tier 1 Capital Ratio22</v>
      </c>
      <c r="V23" s="497">
        <v>202312</v>
      </c>
      <c r="W23" s="497">
        <v>1</v>
      </c>
      <c r="X23" s="497" t="s">
        <v>629</v>
      </c>
      <c r="Y23" s="497" t="s">
        <v>30</v>
      </c>
      <c r="Z23" s="497">
        <v>0</v>
      </c>
      <c r="AA23" s="497">
        <v>8</v>
      </c>
      <c r="AB23" s="497">
        <v>0.17785986433093154</v>
      </c>
      <c r="AC23" s="497">
        <v>22</v>
      </c>
      <c r="AD23" s="497"/>
      <c r="AF23" s="338" t="s">
        <v>1081</v>
      </c>
      <c r="AG23" s="339">
        <v>0.11270213849999999</v>
      </c>
      <c r="AH23" s="339">
        <v>0.1151369253</v>
      </c>
      <c r="AI23" s="339">
        <v>0.1167143674</v>
      </c>
      <c r="AJ23" s="339">
        <v>0.120720524</v>
      </c>
      <c r="AK23" s="339">
        <v>0.1226333671</v>
      </c>
      <c r="AL23" s="339">
        <v>0.12946306060000001</v>
      </c>
      <c r="AM23" s="339">
        <v>0.12934866840000001</v>
      </c>
      <c r="AN23" s="339">
        <v>0.13115956579999999</v>
      </c>
      <c r="AO23" s="339">
        <v>0.13540515489999999</v>
      </c>
      <c r="AP23" s="339">
        <v>0.13693528460000001</v>
      </c>
      <c r="AQ23" s="339">
        <v>0.13765018809999999</v>
      </c>
      <c r="AR23" s="339">
        <v>0.1396883075</v>
      </c>
      <c r="AS23" s="339">
        <v>0.1429377651</v>
      </c>
      <c r="AT23" s="339">
        <v>0.1460758996</v>
      </c>
      <c r="AU23" s="339">
        <v>0.14270885159999999</v>
      </c>
      <c r="AV23" s="339">
        <v>0.14267920040000001</v>
      </c>
      <c r="AW23" s="339">
        <v>0.14391277490000001</v>
      </c>
      <c r="AX23" s="339">
        <v>0.14490682360000001</v>
      </c>
      <c r="AY23" s="339">
        <v>0.14322011879999999</v>
      </c>
      <c r="AZ23" s="339">
        <v>0.1440920265</v>
      </c>
      <c r="BA23" s="339">
        <v>0.14381937289999999</v>
      </c>
      <c r="BB23" s="339">
        <v>0.15034274110000001</v>
      </c>
      <c r="BC23" s="339">
        <v>0.14352920129999999</v>
      </c>
      <c r="BD23" s="339">
        <v>0.147070171</v>
      </c>
      <c r="BE23" s="339">
        <v>0.1506903235</v>
      </c>
      <c r="BF23" s="339">
        <v>0.15495671959999999</v>
      </c>
      <c r="BG23" s="339">
        <v>0.154645017</v>
      </c>
      <c r="BH23" s="339">
        <v>0.1551836385</v>
      </c>
      <c r="BI23" s="339">
        <v>0.15388869229999999</v>
      </c>
      <c r="BJ23" s="339">
        <v>0.15504187019999999</v>
      </c>
      <c r="BK23" s="339">
        <v>0.15012547800000001</v>
      </c>
      <c r="BL23" s="339">
        <v>0.15029669609999999</v>
      </c>
      <c r="BM23" s="339">
        <v>0.14805236890000001</v>
      </c>
      <c r="BN23" s="339">
        <v>0.15407768359999999</v>
      </c>
      <c r="BO23" s="339">
        <v>0.15723887880000001</v>
      </c>
      <c r="BP23" s="339">
        <v>0.15911383979999999</v>
      </c>
      <c r="BQ23" s="339">
        <v>0.1581628095</v>
      </c>
      <c r="BR23" s="339">
        <v>0.15912370319999999</v>
      </c>
    </row>
    <row r="24" spans="1:70">
      <c r="A24" t="str">
        <f t="shared" si="0"/>
        <v>Tier 1 Capital Ratio202003</v>
      </c>
      <c r="B24" s="495">
        <v>202003</v>
      </c>
      <c r="C24" s="495">
        <v>1</v>
      </c>
      <c r="D24" s="495" t="s">
        <v>629</v>
      </c>
      <c r="E24" s="495">
        <v>0.13101347592193094</v>
      </c>
      <c r="F24" s="495">
        <v>0.14271340036415855</v>
      </c>
      <c r="G24" s="495">
        <v>0.1628816940080608</v>
      </c>
      <c r="H24" s="495">
        <v>0.19853009411421724</v>
      </c>
      <c r="I24" s="495">
        <v>0.15818109709527295</v>
      </c>
      <c r="J24" s="495">
        <v>0.19897038859832436</v>
      </c>
      <c r="K24" s="495">
        <v>0.36911357609431661</v>
      </c>
      <c r="L24" s="496">
        <v>1306522824791.2634</v>
      </c>
      <c r="M24" s="496">
        <v>8374995841557.3955</v>
      </c>
      <c r="N24" s="495">
        <v>0.20482068791972274</v>
      </c>
      <c r="O24" s="495">
        <v>0.16784993027884146</v>
      </c>
      <c r="P24" s="495">
        <v>0.15427622002278241</v>
      </c>
      <c r="Q24" s="495">
        <v>131</v>
      </c>
      <c r="R24" s="11">
        <f t="shared" si="1"/>
        <v>0.15427622002278241</v>
      </c>
      <c r="S24" s="11">
        <f t="shared" si="2"/>
        <v>0.20482068791972274</v>
      </c>
      <c r="T24">
        <f t="shared" si="3"/>
        <v>0</v>
      </c>
      <c r="U24" t="str">
        <f t="shared" si="4"/>
        <v>Tier 1 Capital Ratio23</v>
      </c>
      <c r="V24" s="497">
        <v>202312</v>
      </c>
      <c r="W24" s="497">
        <v>1</v>
      </c>
      <c r="X24" s="497" t="s">
        <v>629</v>
      </c>
      <c r="Y24" s="497" t="s">
        <v>100</v>
      </c>
      <c r="Z24" s="497">
        <v>0</v>
      </c>
      <c r="AA24" s="497">
        <v>3</v>
      </c>
      <c r="AB24" s="497">
        <v>0.17687912044770432</v>
      </c>
      <c r="AC24" s="497">
        <v>23</v>
      </c>
      <c r="AD24" s="497"/>
      <c r="AF24" s="338" t="s">
        <v>1080</v>
      </c>
      <c r="AG24" s="339">
        <v>0.1228722517</v>
      </c>
      <c r="AH24" s="339">
        <v>0.1248070726</v>
      </c>
      <c r="AI24" s="339">
        <v>0.1238011804</v>
      </c>
      <c r="AJ24" s="339">
        <v>0.1282952108</v>
      </c>
      <c r="AK24" s="339">
        <v>0.1298624152</v>
      </c>
      <c r="AL24" s="339">
        <v>0.1354117202</v>
      </c>
      <c r="AM24" s="339">
        <v>0.13402296699999999</v>
      </c>
      <c r="AN24" s="339">
        <v>0.13610085229999999</v>
      </c>
      <c r="AO24" s="339">
        <v>0.14028692679999999</v>
      </c>
      <c r="AP24" s="339">
        <v>0.14205078760000001</v>
      </c>
      <c r="AQ24" s="339">
        <v>0.14093584710000001</v>
      </c>
      <c r="AR24" s="339">
        <v>0.14288088530000001</v>
      </c>
      <c r="AS24" s="339">
        <v>0.1460597844</v>
      </c>
      <c r="AT24" s="339">
        <v>0.1487485221</v>
      </c>
      <c r="AU24" s="339">
        <v>0.1449736915</v>
      </c>
      <c r="AV24" s="339">
        <v>0.1450485333</v>
      </c>
      <c r="AW24" s="339">
        <v>0.1462997888</v>
      </c>
      <c r="AX24" s="339">
        <v>0.1474928828</v>
      </c>
      <c r="AY24" s="339">
        <v>0.14538058030000001</v>
      </c>
      <c r="AZ24" s="339">
        <v>0.14626956420000001</v>
      </c>
      <c r="BA24" s="339">
        <v>0.14592912250000001</v>
      </c>
      <c r="BB24" s="339">
        <v>0.15248638010000001</v>
      </c>
      <c r="BC24" s="339">
        <v>0.14574716700000001</v>
      </c>
      <c r="BD24" s="339">
        <v>0.150385821</v>
      </c>
      <c r="BE24" s="339">
        <v>0.1541650128</v>
      </c>
      <c r="BF24" s="339">
        <v>0.15869142319999999</v>
      </c>
      <c r="BG24" s="339">
        <v>0.15760646110000001</v>
      </c>
      <c r="BH24" s="339">
        <v>0.15801102349999999</v>
      </c>
      <c r="BI24" s="339">
        <v>0.15667490510000001</v>
      </c>
      <c r="BJ24" s="339">
        <v>0.1578688342</v>
      </c>
      <c r="BK24" s="339">
        <v>0.1519107193</v>
      </c>
      <c r="BL24" s="339">
        <v>0.15212740180000001</v>
      </c>
      <c r="BM24" s="339">
        <v>0.14993477180000001</v>
      </c>
      <c r="BN24" s="339">
        <v>0.15608560569999999</v>
      </c>
      <c r="BO24" s="339">
        <v>0.1579316325</v>
      </c>
      <c r="BP24" s="339">
        <v>0.15979384720000001</v>
      </c>
      <c r="BQ24" s="339">
        <v>0.1588353411</v>
      </c>
      <c r="BR24" s="339">
        <v>0.15976561289999999</v>
      </c>
    </row>
    <row r="25" spans="1:70">
      <c r="A25" t="str">
        <f t="shared" si="0"/>
        <v>Tier 1 Capital Ratio202006</v>
      </c>
      <c r="B25" s="495">
        <v>202006</v>
      </c>
      <c r="C25" s="495">
        <v>1</v>
      </c>
      <c r="D25" s="495" t="s">
        <v>629</v>
      </c>
      <c r="E25" s="495">
        <v>0.13309366446482701</v>
      </c>
      <c r="F25" s="495">
        <v>0.14799379411233626</v>
      </c>
      <c r="G25" s="495">
        <v>0.16961469862649428</v>
      </c>
      <c r="H25" s="495">
        <v>0.20652053465805456</v>
      </c>
      <c r="I25" s="495">
        <v>0.1630082590085554</v>
      </c>
      <c r="J25" s="495">
        <v>0.20110496922697615</v>
      </c>
      <c r="K25" s="495">
        <v>0.35973253916348219</v>
      </c>
      <c r="L25" s="496">
        <v>1338094103726.906</v>
      </c>
      <c r="M25" s="496">
        <v>8325426028173.6123</v>
      </c>
      <c r="N25" s="495">
        <v>0.21188985561638504</v>
      </c>
      <c r="O25" s="495">
        <v>0.17257682532853186</v>
      </c>
      <c r="P25" s="495">
        <v>0.15908510762083106</v>
      </c>
      <c r="Q25" s="495">
        <v>131</v>
      </c>
      <c r="R25" s="11">
        <f t="shared" si="1"/>
        <v>0.15908510762083106</v>
      </c>
      <c r="S25" s="11">
        <f t="shared" si="2"/>
        <v>0.21188985561638504</v>
      </c>
      <c r="T25">
        <f t="shared" si="3"/>
        <v>0</v>
      </c>
      <c r="U25" t="str">
        <f t="shared" si="4"/>
        <v>Tier 1 Capital Ratio24</v>
      </c>
      <c r="V25" s="497">
        <v>202312</v>
      </c>
      <c r="W25" s="497">
        <v>1</v>
      </c>
      <c r="X25" s="497" t="s">
        <v>629</v>
      </c>
      <c r="Y25" s="497" t="s">
        <v>25</v>
      </c>
      <c r="Z25" s="497">
        <v>0</v>
      </c>
      <c r="AA25" s="497">
        <v>18</v>
      </c>
      <c r="AB25" s="497">
        <v>0.17429010782231494</v>
      </c>
      <c r="AC25" s="497">
        <v>24</v>
      </c>
      <c r="AD25" s="497"/>
      <c r="AF25" s="338" t="s">
        <v>766</v>
      </c>
      <c r="AG25" s="339">
        <v>6.7268043599999994E-2</v>
      </c>
      <c r="AH25" s="339">
        <v>6.6281838300000007E-2</v>
      </c>
      <c r="AI25" s="339">
        <v>6.5904302499999998E-2</v>
      </c>
      <c r="AJ25" s="339">
        <v>6.3477303600000007E-2</v>
      </c>
      <c r="AK25" s="339">
        <v>6.1335552100000003E-2</v>
      </c>
      <c r="AL25" s="339">
        <v>5.7016114100000001E-2</v>
      </c>
      <c r="AM25" s="339">
        <v>5.4260909699999998E-2</v>
      </c>
      <c r="AN25" s="339">
        <v>4.8754903000000002E-2</v>
      </c>
      <c r="AO25" s="339">
        <v>4.6926659099999997E-2</v>
      </c>
      <c r="AP25" s="339">
        <v>4.1754578200000003E-2</v>
      </c>
      <c r="AQ25" s="339">
        <v>3.8301586700000001E-2</v>
      </c>
      <c r="AR25" s="339">
        <v>3.6191810900000003E-2</v>
      </c>
      <c r="AS25" s="339">
        <v>3.3564610199999997E-2</v>
      </c>
      <c r="AT25" s="339">
        <v>3.0811433499999999E-2</v>
      </c>
      <c r="AU25" s="339">
        <v>2.9065200699999998E-2</v>
      </c>
      <c r="AV25" s="339">
        <v>2.7152987100000001E-2</v>
      </c>
      <c r="AW25" s="339">
        <v>2.61500076E-2</v>
      </c>
      <c r="AX25" s="339">
        <v>2.3616479199999998E-2</v>
      </c>
      <c r="AY25" s="339">
        <v>2.2520793599999998E-2</v>
      </c>
      <c r="AZ25" s="339">
        <v>2.13229362E-2</v>
      </c>
      <c r="BA25" s="339">
        <v>2.0542987200000001E-2</v>
      </c>
      <c r="BB25" s="339">
        <v>1.9830903600000001E-2</v>
      </c>
      <c r="BC25" s="339">
        <v>1.8362075700000001E-2</v>
      </c>
      <c r="BD25" s="339">
        <v>1.7812776200000002E-2</v>
      </c>
      <c r="BE25" s="339">
        <v>1.7198815999999999E-2</v>
      </c>
      <c r="BF25" s="339">
        <v>1.81909936E-2</v>
      </c>
      <c r="BG25" s="339">
        <v>1.7216651400000001E-2</v>
      </c>
      <c r="BH25" s="339">
        <v>1.6827676100000001E-2</v>
      </c>
      <c r="BI25" s="339">
        <v>1.6172955400000001E-2</v>
      </c>
      <c r="BJ25" s="339">
        <v>1.6247092300000002E-2</v>
      </c>
      <c r="BK25" s="339">
        <v>1.5845615100000002E-2</v>
      </c>
      <c r="BL25" s="339">
        <v>1.5565159300000001E-2</v>
      </c>
      <c r="BM25" s="339">
        <v>1.4814558800000001E-2</v>
      </c>
      <c r="BN25" s="339">
        <v>1.5876049E-2</v>
      </c>
      <c r="BO25" s="339">
        <v>1.4987647099999999E-2</v>
      </c>
      <c r="BP25" s="339">
        <v>1.51645884E-2</v>
      </c>
      <c r="BQ25" s="339">
        <v>1.5404958E-2</v>
      </c>
      <c r="BR25" s="339">
        <v>1.82990206E-2</v>
      </c>
    </row>
    <row r="26" spans="1:70">
      <c r="A26" t="str">
        <f t="shared" si="0"/>
        <v>Tier 1 Capital Ratio202009</v>
      </c>
      <c r="B26" s="495">
        <v>202009</v>
      </c>
      <c r="C26" s="495">
        <v>1</v>
      </c>
      <c r="D26" s="495" t="s">
        <v>629</v>
      </c>
      <c r="E26" s="495">
        <v>0.13388017731029017</v>
      </c>
      <c r="F26" s="495">
        <v>0.15290358985405381</v>
      </c>
      <c r="G26" s="495">
        <v>0.17288839599299977</v>
      </c>
      <c r="H26" s="495">
        <v>0.21473686356496949</v>
      </c>
      <c r="I26" s="495">
        <v>0.16718687889587269</v>
      </c>
      <c r="J26" s="495">
        <v>0.20522664679763525</v>
      </c>
      <c r="K26" s="495">
        <v>0.40156202383991385</v>
      </c>
      <c r="L26" s="496">
        <v>1348451862704.6836</v>
      </c>
      <c r="M26" s="496">
        <v>8205953329459.1201</v>
      </c>
      <c r="N26" s="495">
        <v>0.22696651159348896</v>
      </c>
      <c r="O26" s="495">
        <v>0.1767614820579832</v>
      </c>
      <c r="P26" s="495">
        <v>0.16291472600955731</v>
      </c>
      <c r="Q26" s="495">
        <v>130</v>
      </c>
      <c r="R26" s="11">
        <f t="shared" si="1"/>
        <v>0.16291472600955731</v>
      </c>
      <c r="S26" s="11">
        <f t="shared" si="2"/>
        <v>0.22696651159348896</v>
      </c>
      <c r="T26">
        <f t="shared" si="3"/>
        <v>0</v>
      </c>
      <c r="U26" t="str">
        <f t="shared" si="4"/>
        <v>Tier 1 Capital Ratio25</v>
      </c>
      <c r="V26" s="497">
        <v>202312</v>
      </c>
      <c r="W26" s="497">
        <v>1</v>
      </c>
      <c r="X26" s="497" t="s">
        <v>629</v>
      </c>
      <c r="Y26" s="497" t="s">
        <v>32</v>
      </c>
      <c r="Z26" s="497">
        <v>0</v>
      </c>
      <c r="AA26" s="497">
        <v>9</v>
      </c>
      <c r="AB26" s="497">
        <v>0.17208100065350765</v>
      </c>
      <c r="AC26" s="497">
        <v>25</v>
      </c>
      <c r="AD26" s="497"/>
      <c r="AF26" s="338" t="s">
        <v>763</v>
      </c>
      <c r="AG26" s="339">
        <v>8.1079072000000002E-2</v>
      </c>
      <c r="AH26" s="339">
        <v>8.0360419099999997E-2</v>
      </c>
      <c r="AI26" s="339">
        <v>7.9804330000000007E-2</v>
      </c>
      <c r="AJ26" s="339">
        <v>7.6902156799999996E-2</v>
      </c>
      <c r="AK26" s="339">
        <v>7.4128822900000002E-2</v>
      </c>
      <c r="AL26" s="339">
        <v>6.87600664E-2</v>
      </c>
      <c r="AM26" s="339">
        <v>6.5327591199999993E-2</v>
      </c>
      <c r="AN26" s="339">
        <v>5.9906141500000003E-2</v>
      </c>
      <c r="AO26" s="339">
        <v>5.7578078300000002E-2</v>
      </c>
      <c r="AP26" s="339">
        <v>5.1010336199999999E-2</v>
      </c>
      <c r="AQ26" s="339">
        <v>4.5797361799999999E-2</v>
      </c>
      <c r="AR26" s="339">
        <v>4.3194966000000001E-2</v>
      </c>
      <c r="AS26" s="339">
        <v>3.9747936999999997E-2</v>
      </c>
      <c r="AT26" s="339">
        <v>3.66936858E-2</v>
      </c>
      <c r="AU26" s="339">
        <v>3.4263354099999997E-2</v>
      </c>
      <c r="AV26" s="339">
        <v>3.1918364800000001E-2</v>
      </c>
      <c r="AW26" s="339">
        <v>3.08468675E-2</v>
      </c>
      <c r="AX26" s="339">
        <v>2.7773423200000001E-2</v>
      </c>
      <c r="AY26" s="339">
        <v>2.6360808699999998E-2</v>
      </c>
      <c r="AZ26" s="339">
        <v>2.4946890499999999E-2</v>
      </c>
      <c r="BA26" s="339">
        <v>2.4031470100000001E-2</v>
      </c>
      <c r="BB26" s="339">
        <v>2.3147171899999999E-2</v>
      </c>
      <c r="BC26" s="339">
        <v>2.14356762E-2</v>
      </c>
      <c r="BD26" s="339">
        <v>2.0840315299999999E-2</v>
      </c>
      <c r="BE26" s="339">
        <v>1.9965544700000001E-2</v>
      </c>
      <c r="BF26" s="339">
        <v>2.10005438E-2</v>
      </c>
      <c r="BG26" s="339">
        <v>1.9749731199999999E-2</v>
      </c>
      <c r="BH26" s="339">
        <v>1.94271481E-2</v>
      </c>
      <c r="BI26" s="339">
        <v>1.8550105399999999E-2</v>
      </c>
      <c r="BJ26" s="339">
        <v>1.87306122E-2</v>
      </c>
      <c r="BK26" s="339">
        <v>1.8297124200000001E-2</v>
      </c>
      <c r="BL26" s="339">
        <v>1.7994910400000001E-2</v>
      </c>
      <c r="BM26" s="339">
        <v>1.7098064499999999E-2</v>
      </c>
      <c r="BN26" s="339">
        <v>1.8431437299999999E-2</v>
      </c>
      <c r="BO26" s="339">
        <v>1.74211417E-2</v>
      </c>
      <c r="BP26" s="339">
        <v>1.7809469099999999E-2</v>
      </c>
      <c r="BQ26" s="339">
        <v>1.8192662799999999E-2</v>
      </c>
      <c r="BR26" s="339">
        <v>2.16952389E-2</v>
      </c>
    </row>
    <row r="27" spans="1:70">
      <c r="A27" t="str">
        <f t="shared" si="0"/>
        <v>Tier 1 Capital Ratio202012</v>
      </c>
      <c r="B27" s="495">
        <v>202012</v>
      </c>
      <c r="C27" s="495">
        <v>1</v>
      </c>
      <c r="D27" s="495" t="s">
        <v>629</v>
      </c>
      <c r="E27" s="495">
        <v>0.13788222953277562</v>
      </c>
      <c r="F27" s="495">
        <v>0.15836049073381692</v>
      </c>
      <c r="G27" s="495">
        <v>0.18098868688058675</v>
      </c>
      <c r="H27" s="495">
        <v>0.23465541774228224</v>
      </c>
      <c r="I27" s="495">
        <v>0.17199384173323556</v>
      </c>
      <c r="J27" s="495">
        <v>0.21291973195649286</v>
      </c>
      <c r="K27" s="495">
        <v>0.38693054030098789</v>
      </c>
      <c r="L27" s="496">
        <v>1398029072650.7759</v>
      </c>
      <c r="M27" s="496">
        <v>8268262667674.2744</v>
      </c>
      <c r="N27" s="495">
        <v>0.22926635645978749</v>
      </c>
      <c r="O27" s="495">
        <v>0.18253913854302775</v>
      </c>
      <c r="P27" s="495">
        <v>0.16760083015624724</v>
      </c>
      <c r="Q27" s="495">
        <v>129</v>
      </c>
      <c r="R27" s="11">
        <f t="shared" si="1"/>
        <v>0.16760083015624724</v>
      </c>
      <c r="S27" s="11">
        <f t="shared" si="2"/>
        <v>0.22926635645978749</v>
      </c>
      <c r="T27">
        <f t="shared" si="3"/>
        <v>0</v>
      </c>
      <c r="U27" t="str">
        <f t="shared" si="4"/>
        <v>Tier 1 Capital Ratio26</v>
      </c>
      <c r="V27" s="497">
        <v>202312</v>
      </c>
      <c r="W27" s="497">
        <v>1</v>
      </c>
      <c r="X27" s="497" t="s">
        <v>629</v>
      </c>
      <c r="Y27" s="497" t="s">
        <v>20</v>
      </c>
      <c r="Z27" s="497">
        <v>0</v>
      </c>
      <c r="AA27" s="497">
        <v>14</v>
      </c>
      <c r="AB27" s="497">
        <v>0.17104213329458523</v>
      </c>
      <c r="AC27" s="497">
        <v>26</v>
      </c>
      <c r="AD27" s="497"/>
      <c r="AF27" s="338" t="s">
        <v>764</v>
      </c>
      <c r="AG27" s="339">
        <v>0.53456865840000001</v>
      </c>
      <c r="AH27" s="339">
        <v>0.53268527779999997</v>
      </c>
      <c r="AI27" s="339">
        <v>0.53092438659999996</v>
      </c>
      <c r="AJ27" s="339">
        <v>0.54701082310000004</v>
      </c>
      <c r="AK27" s="339">
        <v>0.54695292269999995</v>
      </c>
      <c r="AL27" s="339">
        <v>0.55940504680000003</v>
      </c>
      <c r="AM27" s="339">
        <v>0.57171997529999996</v>
      </c>
      <c r="AN27" s="339">
        <v>0.56867137800000001</v>
      </c>
      <c r="AO27" s="339">
        <v>0.56876869100000005</v>
      </c>
      <c r="AP27" s="339">
        <v>0.57533433050000005</v>
      </c>
      <c r="AQ27" s="339">
        <v>0.56300322989999996</v>
      </c>
      <c r="AR27" s="339">
        <v>0.55170162339999995</v>
      </c>
      <c r="AS27" s="339">
        <v>0.5469351576</v>
      </c>
      <c r="AT27" s="339">
        <v>0.5270191488</v>
      </c>
      <c r="AU27" s="339">
        <v>0.52375000500000002</v>
      </c>
      <c r="AV27" s="339">
        <v>0.54313169210000001</v>
      </c>
      <c r="AW27" s="339">
        <v>0.54021840119999998</v>
      </c>
      <c r="AX27" s="339">
        <v>0.52806974139999996</v>
      </c>
      <c r="AY27" s="339">
        <v>0.53048033049999999</v>
      </c>
      <c r="AZ27" s="339">
        <v>0.5310222483</v>
      </c>
      <c r="BA27" s="339">
        <v>0.52611729399999996</v>
      </c>
      <c r="BB27" s="339">
        <v>0.52017586339999999</v>
      </c>
      <c r="BC27" s="339">
        <v>0.52820336940000001</v>
      </c>
      <c r="BD27" s="339">
        <v>0.52740168379999997</v>
      </c>
      <c r="BE27" s="339">
        <v>0.53675114710000005</v>
      </c>
      <c r="BF27" s="339">
        <v>0.51473231639999995</v>
      </c>
      <c r="BG27" s="339">
        <v>0.51070365790000005</v>
      </c>
      <c r="BH27" s="339">
        <v>0.51006320500000002</v>
      </c>
      <c r="BI27" s="339">
        <v>0.52158937770000002</v>
      </c>
      <c r="BJ27" s="339">
        <v>0.50016399310000004</v>
      </c>
      <c r="BK27" s="339">
        <v>0.49965807979999999</v>
      </c>
      <c r="BL27" s="339">
        <v>0.49663544380000002</v>
      </c>
      <c r="BM27" s="339">
        <v>0.50478144749999998</v>
      </c>
      <c r="BN27" s="339">
        <v>0.48580254109999998</v>
      </c>
      <c r="BO27" s="339">
        <v>0.48551097250000003</v>
      </c>
      <c r="BP27" s="339">
        <v>0.47807661699999998</v>
      </c>
      <c r="BQ27" s="339">
        <v>0.4729929772</v>
      </c>
      <c r="BR27" s="339">
        <v>0.43375605690000002</v>
      </c>
    </row>
    <row r="28" spans="1:70">
      <c r="A28" t="str">
        <f t="shared" si="0"/>
        <v>Tier 1 Capital Ratio202103</v>
      </c>
      <c r="B28" s="495">
        <v>202103</v>
      </c>
      <c r="C28" s="495">
        <v>1</v>
      </c>
      <c r="D28" s="495" t="s">
        <v>629</v>
      </c>
      <c r="E28" s="495">
        <v>0.13740392461010201</v>
      </c>
      <c r="F28" s="495">
        <v>0.15746647821923773</v>
      </c>
      <c r="G28" s="495">
        <v>0.18076683245221453</v>
      </c>
      <c r="H28" s="495">
        <v>0.23052580556139768</v>
      </c>
      <c r="I28" s="495">
        <v>0.17051875258602764</v>
      </c>
      <c r="J28" s="495">
        <v>0.21095955215492782</v>
      </c>
      <c r="K28" s="495">
        <v>0.38397841683748202</v>
      </c>
      <c r="L28" s="496">
        <v>1405759680727.5764</v>
      </c>
      <c r="M28" s="496">
        <v>8389173068272.5</v>
      </c>
      <c r="N28" s="495">
        <v>0.21385452765153054</v>
      </c>
      <c r="O28" s="495">
        <v>0.18080887091158804</v>
      </c>
      <c r="P28" s="495">
        <v>0.16648927267004607</v>
      </c>
      <c r="Q28" s="495">
        <v>130</v>
      </c>
      <c r="R28" s="11">
        <f t="shared" si="1"/>
        <v>0.16648927267004607</v>
      </c>
      <c r="S28" s="11">
        <f t="shared" si="2"/>
        <v>0.21385452765153054</v>
      </c>
      <c r="T28">
        <f t="shared" si="3"/>
        <v>0</v>
      </c>
      <c r="U28" t="str">
        <f t="shared" si="4"/>
        <v>Tier 1 Capital Ratio27</v>
      </c>
      <c r="V28" s="497">
        <v>202312</v>
      </c>
      <c r="W28" s="497">
        <v>1</v>
      </c>
      <c r="X28" s="497" t="s">
        <v>629</v>
      </c>
      <c r="Y28" s="497" t="s">
        <v>29</v>
      </c>
      <c r="Z28" s="497">
        <v>0</v>
      </c>
      <c r="AA28" s="497">
        <v>3</v>
      </c>
      <c r="AB28" s="497">
        <v>0.16897790848856145</v>
      </c>
      <c r="AC28" s="497">
        <v>27</v>
      </c>
      <c r="AD28" s="497"/>
      <c r="AF28" s="338" t="s">
        <v>765</v>
      </c>
      <c r="AG28" s="339">
        <v>3.4416719899999997E-2</v>
      </c>
      <c r="AH28" s="339">
        <v>3.4796058599999999E-2</v>
      </c>
      <c r="AI28" s="339">
        <v>3.55866871E-2</v>
      </c>
      <c r="AJ28" s="339">
        <v>3.8415791999999997E-2</v>
      </c>
      <c r="AK28" s="339">
        <v>3.7712924199999998E-2</v>
      </c>
      <c r="AL28" s="339">
        <v>3.59390297E-2</v>
      </c>
      <c r="AM28" s="339">
        <v>3.5176497700000003E-2</v>
      </c>
      <c r="AN28" s="339">
        <v>3.6156196199999997E-2</v>
      </c>
      <c r="AO28" s="339">
        <v>3.3365514399999997E-2</v>
      </c>
      <c r="AP28" s="339">
        <v>3.1637430799999998E-2</v>
      </c>
      <c r="AQ28" s="339">
        <v>2.8210811499999999E-2</v>
      </c>
      <c r="AR28" s="339">
        <v>2.6632659199999999E-2</v>
      </c>
      <c r="AS28" s="339">
        <v>2.5764719599999999E-2</v>
      </c>
      <c r="AT28" s="339">
        <v>2.1424516899999999E-2</v>
      </c>
      <c r="AU28" s="339">
        <v>2.0702070199999999E-2</v>
      </c>
      <c r="AV28" s="339">
        <v>1.8933711200000002E-2</v>
      </c>
      <c r="AW28" s="339">
        <v>1.78458661E-2</v>
      </c>
      <c r="AX28" s="339">
        <v>1.5979710899999999E-2</v>
      </c>
      <c r="AY28" s="339">
        <v>1.49955874E-2</v>
      </c>
      <c r="AZ28" s="339">
        <v>1.44150605E-2</v>
      </c>
      <c r="BA28" s="339">
        <v>1.3422136899999999E-2</v>
      </c>
      <c r="BB28" s="339">
        <v>1.2115555E-2</v>
      </c>
      <c r="BC28" s="339">
        <v>1.2090228600000001E-2</v>
      </c>
      <c r="BD28" s="339">
        <v>1.42200292E-2</v>
      </c>
      <c r="BE28" s="339">
        <v>1.5016081000000001E-2</v>
      </c>
      <c r="BF28" s="339">
        <v>1.68928177E-2</v>
      </c>
      <c r="BG28" s="339">
        <v>1.89741813E-2</v>
      </c>
      <c r="BH28" s="339">
        <v>1.9132528400000001E-2</v>
      </c>
      <c r="BI28" s="339">
        <v>1.8784986900000002E-2</v>
      </c>
      <c r="BJ28" s="339">
        <v>1.85046434E-2</v>
      </c>
      <c r="BK28" s="339">
        <v>1.8127991699999998E-2</v>
      </c>
      <c r="BL28" s="339">
        <v>1.7704601300000001E-2</v>
      </c>
      <c r="BM28" s="339">
        <v>1.73517805E-2</v>
      </c>
      <c r="BN28" s="339">
        <v>1.7586603999999999E-2</v>
      </c>
      <c r="BO28" s="339">
        <v>1.55876334E-2</v>
      </c>
      <c r="BP28" s="339">
        <v>1.5253177999999999E-2</v>
      </c>
      <c r="BQ28" s="339">
        <v>1.54354279E-2</v>
      </c>
      <c r="BR28" s="339">
        <v>1.6512892599999999E-2</v>
      </c>
    </row>
    <row r="29" spans="1:70">
      <c r="A29" t="str">
        <f t="shared" si="0"/>
        <v>Tier 1 Capital Ratio202106</v>
      </c>
      <c r="B29" s="495">
        <v>202106</v>
      </c>
      <c r="C29" s="495">
        <v>1</v>
      </c>
      <c r="D29" s="495" t="s">
        <v>629</v>
      </c>
      <c r="E29" s="495">
        <v>0.13210160927868331</v>
      </c>
      <c r="F29" s="495">
        <v>0.15581416171803159</v>
      </c>
      <c r="G29" s="495">
        <v>0.17609639654820602</v>
      </c>
      <c r="H29" s="495">
        <v>0.22729671831252815</v>
      </c>
      <c r="I29" s="495">
        <v>0.1708323297587086</v>
      </c>
      <c r="J29" s="495">
        <v>0.21283776140846916</v>
      </c>
      <c r="K29" s="495">
        <v>0.33749868525647214</v>
      </c>
      <c r="L29" s="496">
        <v>1419381654380.9373</v>
      </c>
      <c r="M29" s="496">
        <v>8425873408182.8613</v>
      </c>
      <c r="N29" s="495">
        <v>0.21858254138830074</v>
      </c>
      <c r="O29" s="495">
        <v>0.18091345502141512</v>
      </c>
      <c r="P29" s="495">
        <v>0.16667930902275963</v>
      </c>
      <c r="Q29" s="495">
        <v>124</v>
      </c>
      <c r="R29" s="11">
        <f t="shared" si="1"/>
        <v>0.16667930902275963</v>
      </c>
      <c r="S29" s="11">
        <f t="shared" si="2"/>
        <v>0.21858254138830074</v>
      </c>
      <c r="T29">
        <f t="shared" si="3"/>
        <v>0</v>
      </c>
      <c r="U29" t="str">
        <f t="shared" si="4"/>
        <v>Tier 1 Capital Ratio28</v>
      </c>
      <c r="V29" s="497">
        <v>202312</v>
      </c>
      <c r="W29" s="497">
        <v>1</v>
      </c>
      <c r="X29" s="497" t="s">
        <v>629</v>
      </c>
      <c r="Y29" s="497" t="s">
        <v>23</v>
      </c>
      <c r="Z29" s="497">
        <v>0</v>
      </c>
      <c r="AA29" s="497">
        <v>5</v>
      </c>
      <c r="AB29" s="497">
        <v>0.16425813585148596</v>
      </c>
      <c r="AC29" s="497">
        <v>28</v>
      </c>
      <c r="AD29" s="497"/>
      <c r="AF29" s="338" t="s">
        <v>1122</v>
      </c>
      <c r="AG29" s="339">
        <v>1.1567091483</v>
      </c>
      <c r="AH29" s="339">
        <v>1.1075672813999999</v>
      </c>
      <c r="AI29" s="339">
        <v>1.1365790993</v>
      </c>
      <c r="AJ29" s="339">
        <v>1.1147031221000001</v>
      </c>
      <c r="AK29" s="339">
        <v>1.1037787705</v>
      </c>
      <c r="AL29" s="339">
        <v>1.0713577078000001</v>
      </c>
      <c r="AM29" s="339">
        <v>1.0750694626999999</v>
      </c>
      <c r="AN29" s="339">
        <v>1.0641659743</v>
      </c>
      <c r="AO29" s="339">
        <v>1.0467349801000001</v>
      </c>
      <c r="AP29" s="339">
        <v>1.0321713478000001</v>
      </c>
      <c r="AQ29" s="339">
        <v>1.0331458378</v>
      </c>
      <c r="AR29" s="339">
        <v>1.0332284924999999</v>
      </c>
      <c r="AS29" s="339">
        <v>1.0422344161999999</v>
      </c>
      <c r="AT29" s="339">
        <v>1.0329208844</v>
      </c>
      <c r="AU29" s="339">
        <v>1.0310689642999999</v>
      </c>
      <c r="AV29" s="339">
        <v>1.0470897723000001</v>
      </c>
      <c r="AW29" s="339">
        <v>1.0646652064</v>
      </c>
      <c r="AX29" s="339">
        <v>1.0459453227</v>
      </c>
      <c r="AY29" s="339">
        <v>1.0601843768000001</v>
      </c>
      <c r="AZ29" s="339">
        <v>1.0727682011999999</v>
      </c>
      <c r="BA29" s="339">
        <v>1.0784612600000001</v>
      </c>
      <c r="BB29" s="339">
        <v>1.0435871350000001</v>
      </c>
      <c r="BC29" s="339">
        <v>1.0510817572</v>
      </c>
      <c r="BD29" s="339">
        <v>1.0219264990000001</v>
      </c>
      <c r="BE29" s="339">
        <v>1.0053979107</v>
      </c>
      <c r="BF29" s="339">
        <v>0.97013833520000003</v>
      </c>
      <c r="BG29" s="339">
        <v>0.96799620249999996</v>
      </c>
      <c r="BH29" s="339">
        <v>0.94874582190000001</v>
      </c>
      <c r="BI29" s="339">
        <v>0.95947912869999996</v>
      </c>
      <c r="BJ29" s="339">
        <v>0.95612379680000004</v>
      </c>
      <c r="BK29" s="339">
        <v>0.96578020840000001</v>
      </c>
      <c r="BL29" s="339">
        <v>0.96184148380000001</v>
      </c>
      <c r="BM29" s="339">
        <v>0.97664714080000004</v>
      </c>
      <c r="BN29" s="339">
        <v>0.97329949569999996</v>
      </c>
      <c r="BO29" s="339">
        <v>0.97434827810000002</v>
      </c>
      <c r="BP29" s="339">
        <v>0.98847925339999998</v>
      </c>
      <c r="BQ29" s="339">
        <v>1.0013803333</v>
      </c>
      <c r="BR29" s="339">
        <v>0.99241729950000002</v>
      </c>
    </row>
    <row r="30" spans="1:70">
      <c r="A30" t="str">
        <f t="shared" si="0"/>
        <v>Tier 1 Capital Ratio202109</v>
      </c>
      <c r="B30" s="495">
        <v>202109</v>
      </c>
      <c r="C30" s="495">
        <v>1</v>
      </c>
      <c r="D30" s="495" t="s">
        <v>629</v>
      </c>
      <c r="E30" s="495">
        <v>0.1313591355226755</v>
      </c>
      <c r="F30" s="495">
        <v>0.15507790032668944</v>
      </c>
      <c r="G30" s="495">
        <v>0.17560887079659487</v>
      </c>
      <c r="H30" s="495">
        <v>0.22471391635330135</v>
      </c>
      <c r="I30" s="495">
        <v>0.17003613751698729</v>
      </c>
      <c r="J30" s="495">
        <v>0.21301967352724879</v>
      </c>
      <c r="K30" s="495">
        <v>0.33153026938060903</v>
      </c>
      <c r="L30" s="496">
        <v>1416944769133.1587</v>
      </c>
      <c r="M30" s="496">
        <v>8448814552266.5371</v>
      </c>
      <c r="N30" s="495">
        <v>0.21461966728975562</v>
      </c>
      <c r="O30" s="495">
        <v>0.17831106673126526</v>
      </c>
      <c r="P30" s="495">
        <v>0.16635613246260439</v>
      </c>
      <c r="Q30" s="495">
        <v>123</v>
      </c>
      <c r="R30" s="11">
        <f t="shared" si="1"/>
        <v>0.16635613246260439</v>
      </c>
      <c r="S30" s="11">
        <f t="shared" si="2"/>
        <v>0.21461966728975562</v>
      </c>
      <c r="T30">
        <f t="shared" si="3"/>
        <v>0</v>
      </c>
      <c r="U30" t="str">
        <f t="shared" si="4"/>
        <v>Tier 1 Capital Ratio29</v>
      </c>
      <c r="V30" s="497">
        <v>202312</v>
      </c>
      <c r="W30" s="497">
        <v>1</v>
      </c>
      <c r="X30" s="497" t="s">
        <v>629</v>
      </c>
      <c r="Y30" s="497" t="s">
        <v>22</v>
      </c>
      <c r="Z30" s="497">
        <v>0</v>
      </c>
      <c r="AA30" s="497">
        <v>4</v>
      </c>
      <c r="AB30" s="497">
        <v>0.16192809889369425</v>
      </c>
      <c r="AC30" s="497">
        <v>29</v>
      </c>
      <c r="AD30" s="497"/>
      <c r="AF30" s="338" t="s">
        <v>1123</v>
      </c>
      <c r="AG30" s="339" t="s">
        <v>6753</v>
      </c>
      <c r="AH30" s="339">
        <v>0.13580042919999999</v>
      </c>
      <c r="AI30" s="339">
        <v>0.1481083463</v>
      </c>
      <c r="AJ30" s="339">
        <v>0.1430561125</v>
      </c>
      <c r="AK30" s="339">
        <v>0.13949998450000001</v>
      </c>
      <c r="AL30" s="339">
        <v>0.1410002712</v>
      </c>
      <c r="AM30" s="339">
        <v>0.14332739110000001</v>
      </c>
      <c r="AN30" s="339">
        <v>0.14617505820000001</v>
      </c>
      <c r="AO30" s="339">
        <v>0.15254453870000001</v>
      </c>
      <c r="AP30" s="339">
        <v>0.1629098702</v>
      </c>
      <c r="AQ30" s="339">
        <v>0.1816458406</v>
      </c>
      <c r="AR30" s="339">
        <v>0.1719779317</v>
      </c>
      <c r="AS30" s="339">
        <v>0.18103652880000001</v>
      </c>
      <c r="AT30" s="339">
        <v>0.16902270359999999</v>
      </c>
      <c r="AU30" s="339">
        <v>0.176128496</v>
      </c>
      <c r="AV30" s="339">
        <v>0.17696255350000001</v>
      </c>
      <c r="AW30" s="339">
        <v>0.16746441479999999</v>
      </c>
      <c r="AX30" s="339">
        <v>0.1682229935</v>
      </c>
      <c r="AY30" s="339">
        <v>0.16617888920000001</v>
      </c>
      <c r="AZ30" s="339">
        <v>0.16671203409999999</v>
      </c>
      <c r="BA30" s="339">
        <v>0.16561171359999999</v>
      </c>
      <c r="BB30" s="339">
        <v>0.1563228522</v>
      </c>
      <c r="BC30" s="339">
        <v>0.1759382334</v>
      </c>
      <c r="BD30" s="339">
        <v>0.195678977</v>
      </c>
      <c r="BE30" s="339">
        <v>0.19591333389999999</v>
      </c>
      <c r="BF30" s="339">
        <v>0.190032908</v>
      </c>
      <c r="BG30" s="339">
        <v>0.20562993869999999</v>
      </c>
      <c r="BH30" s="339">
        <v>0.20950976039999999</v>
      </c>
      <c r="BI30" s="339">
        <v>0.204581708</v>
      </c>
      <c r="BJ30" s="339">
        <v>0.19263644999999999</v>
      </c>
      <c r="BK30" s="339">
        <v>0.2014249528</v>
      </c>
      <c r="BL30" s="339">
        <v>0.2097741118</v>
      </c>
      <c r="BM30" s="339">
        <v>0.20909759180000001</v>
      </c>
      <c r="BN30" s="339">
        <v>0.19178940250000001</v>
      </c>
      <c r="BO30" s="339">
        <v>0.19995100029999999</v>
      </c>
      <c r="BP30" s="339">
        <v>0.18365404890000001</v>
      </c>
      <c r="BQ30" s="339">
        <v>0.17617299780000001</v>
      </c>
      <c r="BR30" s="339">
        <v>0.1735620933</v>
      </c>
    </row>
    <row r="31" spans="1:70">
      <c r="A31" t="str">
        <f t="shared" si="0"/>
        <v>Tier 1 Capital Ratio202112</v>
      </c>
      <c r="B31" s="495">
        <v>202112</v>
      </c>
      <c r="C31" s="495">
        <v>1</v>
      </c>
      <c r="D31" s="495" t="s">
        <v>629</v>
      </c>
      <c r="E31" s="495">
        <v>0.13174581728714135</v>
      </c>
      <c r="F31" s="495">
        <v>0.15748039326083038</v>
      </c>
      <c r="G31" s="495">
        <v>0.17974155836526037</v>
      </c>
      <c r="H31" s="495">
        <v>0.23315260178622965</v>
      </c>
      <c r="I31" s="495">
        <v>0.17122622054332859</v>
      </c>
      <c r="J31" s="495">
        <v>0.21346751457504057</v>
      </c>
      <c r="K31" s="495">
        <v>0.33936979981230064</v>
      </c>
      <c r="L31" s="496">
        <v>1434741545070.7832</v>
      </c>
      <c r="M31" s="496">
        <v>8474827994918.2676</v>
      </c>
      <c r="N31" s="495">
        <v>0.20248183797613883</v>
      </c>
      <c r="O31" s="495">
        <v>0.18238971238058085</v>
      </c>
      <c r="P31" s="495">
        <v>0.16741071808041377</v>
      </c>
      <c r="Q31" s="495">
        <v>123</v>
      </c>
      <c r="R31" s="11">
        <f t="shared" si="1"/>
        <v>0.16741071808041377</v>
      </c>
      <c r="S31" s="11">
        <f t="shared" si="2"/>
        <v>0.20248183797613883</v>
      </c>
      <c r="T31">
        <f t="shared" si="3"/>
        <v>0</v>
      </c>
      <c r="U31" t="str">
        <f t="shared" si="4"/>
        <v>Tier 1 Capital Ratio30</v>
      </c>
      <c r="V31" s="497">
        <v>202312</v>
      </c>
      <c r="W31" s="497">
        <v>1</v>
      </c>
      <c r="X31" s="497" t="s">
        <v>629</v>
      </c>
      <c r="Y31" s="497" t="s">
        <v>18</v>
      </c>
      <c r="Z31" s="497">
        <v>0</v>
      </c>
      <c r="AA31" s="497">
        <v>15</v>
      </c>
      <c r="AB31" s="497">
        <v>0.14258507329298542</v>
      </c>
      <c r="AC31" s="497">
        <v>30</v>
      </c>
      <c r="AD31" s="497"/>
      <c r="AF31" s="338" t="s">
        <v>1127</v>
      </c>
      <c r="AG31" s="339" t="s">
        <v>6753</v>
      </c>
      <c r="AH31" s="339" t="s">
        <v>6753</v>
      </c>
      <c r="AI31" s="339" t="s">
        <v>6753</v>
      </c>
      <c r="AJ31" s="339" t="s">
        <v>6753</v>
      </c>
      <c r="AK31" s="339" t="s">
        <v>6753</v>
      </c>
      <c r="AL31" s="339" t="s">
        <v>6753</v>
      </c>
      <c r="AM31" s="339" t="s">
        <v>6753</v>
      </c>
      <c r="AN31" s="339" t="s">
        <v>6753</v>
      </c>
      <c r="AO31" s="339">
        <v>1.4503465139</v>
      </c>
      <c r="AP31" s="339">
        <v>1.3601004205</v>
      </c>
      <c r="AQ31" s="339">
        <v>1.5228713115000001</v>
      </c>
      <c r="AR31" s="339">
        <v>1.4946137478999999</v>
      </c>
      <c r="AS31" s="339">
        <v>1.3968528731000001</v>
      </c>
      <c r="AT31" s="339">
        <v>1.5165951038000001</v>
      </c>
      <c r="AU31" s="339">
        <v>1.4998609629999999</v>
      </c>
      <c r="AV31" s="339">
        <v>1.4397572484000001</v>
      </c>
      <c r="AW31" s="339">
        <v>1.3330270109</v>
      </c>
      <c r="AX31" s="339">
        <v>1.4273265288999999</v>
      </c>
      <c r="AY31" s="339">
        <v>1.4842018540999999</v>
      </c>
      <c r="AZ31" s="339">
        <v>1.3881412747999999</v>
      </c>
      <c r="BA31" s="339">
        <v>1.3811234333</v>
      </c>
      <c r="BB31" s="339">
        <v>1.4122491125000001</v>
      </c>
      <c r="BC31" s="339">
        <v>1.4207396344000001</v>
      </c>
      <c r="BD31" s="339">
        <v>1.7116809100000001</v>
      </c>
      <c r="BE31" s="339">
        <v>1.8121969230999999</v>
      </c>
      <c r="BF31" s="339">
        <v>1.8358978831999999</v>
      </c>
      <c r="BG31" s="339">
        <v>1.7884496438999999</v>
      </c>
      <c r="BH31" s="339">
        <v>1.8830394965999999</v>
      </c>
      <c r="BI31" s="339">
        <v>1.8338770049999999</v>
      </c>
      <c r="BJ31" s="339">
        <v>1.7503612288999999</v>
      </c>
      <c r="BK31" s="339">
        <v>1.6539556267</v>
      </c>
      <c r="BL31" s="339">
        <v>1.6927338942000001</v>
      </c>
      <c r="BM31" s="339">
        <v>1.6194236550000001</v>
      </c>
      <c r="BN31" s="339">
        <v>1.6217293911999999</v>
      </c>
      <c r="BO31" s="339">
        <v>1.6958465519000001</v>
      </c>
      <c r="BP31" s="339">
        <v>1.5904977107</v>
      </c>
      <c r="BQ31" s="339">
        <v>1.6087497934999999</v>
      </c>
      <c r="BR31" s="339">
        <v>1.6606985164000001</v>
      </c>
    </row>
    <row r="32" spans="1:70">
      <c r="A32" t="str">
        <f t="shared" si="0"/>
        <v>Tier 1 Capital Ratio202203</v>
      </c>
      <c r="B32" s="495">
        <v>202203</v>
      </c>
      <c r="C32" s="495">
        <v>1</v>
      </c>
      <c r="D32" s="495" t="s">
        <v>629</v>
      </c>
      <c r="E32" s="495">
        <v>0.13085077333112988</v>
      </c>
      <c r="F32" s="495">
        <v>0.15293049405443057</v>
      </c>
      <c r="G32" s="495">
        <v>0.16945404146362711</v>
      </c>
      <c r="H32" s="495">
        <v>0.22011819632675764</v>
      </c>
      <c r="I32" s="495">
        <v>0.16422836018504003</v>
      </c>
      <c r="J32" s="495">
        <v>0.20118210219009153</v>
      </c>
      <c r="K32" s="495">
        <v>0.35743687600013002</v>
      </c>
      <c r="L32" s="496">
        <v>1408472985422.8967</v>
      </c>
      <c r="M32" s="496">
        <v>8705898732564.6592</v>
      </c>
      <c r="N32" s="495">
        <v>0.20621828576772899</v>
      </c>
      <c r="O32" s="495">
        <v>0.17652595266004925</v>
      </c>
      <c r="P32" s="495">
        <v>0.15941231214410115</v>
      </c>
      <c r="Q32" s="495">
        <v>125</v>
      </c>
      <c r="R32" s="11">
        <f t="shared" si="1"/>
        <v>0.15941231214410115</v>
      </c>
      <c r="S32" s="11">
        <f t="shared" si="2"/>
        <v>0.20621828576772899</v>
      </c>
      <c r="T32">
        <f t="shared" si="3"/>
        <v>0</v>
      </c>
      <c r="U32" t="str">
        <f t="shared" si="4"/>
        <v>Tier 1 Capital Ratio99</v>
      </c>
      <c r="V32" s="497">
        <v>202312</v>
      </c>
      <c r="W32" s="497">
        <v>1</v>
      </c>
      <c r="X32" s="497" t="s">
        <v>629</v>
      </c>
      <c r="Y32" s="497" t="s">
        <v>34</v>
      </c>
      <c r="Z32" s="497">
        <v>0</v>
      </c>
      <c r="AA32" s="497">
        <v>128</v>
      </c>
      <c r="AB32" s="497">
        <v>0.1733796266446265</v>
      </c>
      <c r="AC32" s="497">
        <v>99</v>
      </c>
      <c r="AD32" s="497"/>
      <c r="AF32" s="338" t="s">
        <v>6724</v>
      </c>
      <c r="AG32" s="339" t="s">
        <v>6753</v>
      </c>
      <c r="AH32" s="339" t="s">
        <v>6753</v>
      </c>
      <c r="AI32" s="339" t="s">
        <v>6753</v>
      </c>
      <c r="AJ32" s="339" t="s">
        <v>6753</v>
      </c>
      <c r="AK32" s="339" t="s">
        <v>6753</v>
      </c>
      <c r="AL32" s="339" t="s">
        <v>6753</v>
      </c>
      <c r="AM32" s="339" t="s">
        <v>6753</v>
      </c>
      <c r="AN32" s="339" t="s">
        <v>6753</v>
      </c>
      <c r="AO32" s="339" t="s">
        <v>6753</v>
      </c>
      <c r="AP32" s="339" t="s">
        <v>6753</v>
      </c>
      <c r="AQ32" s="339" t="s">
        <v>6753</v>
      </c>
      <c r="AR32" s="339" t="s">
        <v>6753</v>
      </c>
      <c r="AS32" s="339" t="s">
        <v>6753</v>
      </c>
      <c r="AT32" s="339" t="s">
        <v>6753</v>
      </c>
      <c r="AU32" s="339" t="s">
        <v>6753</v>
      </c>
      <c r="AV32" s="339" t="s">
        <v>6753</v>
      </c>
      <c r="AW32" s="339" t="s">
        <v>6753</v>
      </c>
      <c r="AX32" s="339" t="s">
        <v>6753</v>
      </c>
      <c r="AY32" s="339" t="s">
        <v>6753</v>
      </c>
      <c r="AZ32" s="339" t="s">
        <v>6753</v>
      </c>
      <c r="BA32" s="339" t="s">
        <v>6753</v>
      </c>
      <c r="BB32" s="339" t="s">
        <v>6753</v>
      </c>
      <c r="BC32" s="339" t="s">
        <v>6753</v>
      </c>
      <c r="BD32" s="339" t="s">
        <v>6753</v>
      </c>
      <c r="BE32" s="339" t="s">
        <v>6753</v>
      </c>
      <c r="BF32" s="339" t="s">
        <v>6753</v>
      </c>
      <c r="BG32" s="339" t="s">
        <v>6753</v>
      </c>
      <c r="BH32" s="339">
        <v>1.4500058748</v>
      </c>
      <c r="BI32" s="339">
        <v>1.4116100468999999</v>
      </c>
      <c r="BJ32" s="339">
        <v>1.3951261561999999</v>
      </c>
      <c r="BK32" s="339">
        <v>1.3694607868999999</v>
      </c>
      <c r="BL32" s="339">
        <v>1.3357099962000001</v>
      </c>
      <c r="BM32" s="339">
        <v>1.3490630925</v>
      </c>
      <c r="BN32" s="339">
        <v>1.3394738387</v>
      </c>
      <c r="BO32" s="339">
        <v>1.3546207508999999</v>
      </c>
      <c r="BP32" s="339">
        <v>1.3814181775000001</v>
      </c>
      <c r="BQ32" s="339">
        <v>1.3675057499000001</v>
      </c>
      <c r="BR32" s="339">
        <v>1.3821057006999999</v>
      </c>
    </row>
    <row r="33" spans="1:70">
      <c r="A33" t="str">
        <f t="shared" si="0"/>
        <v>Tier 1 Capital Ratio202206</v>
      </c>
      <c r="B33" s="495">
        <v>202206</v>
      </c>
      <c r="C33" s="495">
        <v>1</v>
      </c>
      <c r="D33" s="495" t="s">
        <v>629</v>
      </c>
      <c r="E33" s="495">
        <v>0.13184812796561149</v>
      </c>
      <c r="F33" s="495">
        <v>0.15008211150955614</v>
      </c>
      <c r="G33" s="495">
        <v>0.17091111974305531</v>
      </c>
      <c r="H33" s="495">
        <v>0.21532647557739509</v>
      </c>
      <c r="I33" s="495">
        <v>0.16458996427444675</v>
      </c>
      <c r="J33" s="495">
        <v>0.20361910997674806</v>
      </c>
      <c r="K33" s="495">
        <v>0.37865329468974346</v>
      </c>
      <c r="L33" s="496">
        <v>1414791085712.5798</v>
      </c>
      <c r="M33" s="496">
        <v>8753432718895.1768</v>
      </c>
      <c r="N33" s="495">
        <v>0.20278387099793929</v>
      </c>
      <c r="O33" s="495">
        <v>0.17699497188646185</v>
      </c>
      <c r="P33" s="495">
        <v>0.15977640488647779</v>
      </c>
      <c r="Q33" s="495">
        <v>131</v>
      </c>
      <c r="R33" s="11">
        <f t="shared" si="1"/>
        <v>0.15977640488647779</v>
      </c>
      <c r="S33" s="11">
        <f t="shared" si="2"/>
        <v>0.20278387099793929</v>
      </c>
      <c r="T33">
        <f t="shared" si="3"/>
        <v>0</v>
      </c>
      <c r="U33" t="str">
        <f t="shared" si="4"/>
        <v>Tier 1 Capital Ratio100</v>
      </c>
      <c r="V33" s="497">
        <v>202312</v>
      </c>
      <c r="W33" s="497">
        <v>1</v>
      </c>
      <c r="X33" s="497" t="s">
        <v>629</v>
      </c>
      <c r="Y33" s="497" t="s">
        <v>21</v>
      </c>
      <c r="Z33" s="497">
        <v>0</v>
      </c>
      <c r="AA33" s="497">
        <v>28</v>
      </c>
      <c r="AB33" s="497"/>
      <c r="AC33" s="497">
        <v>100</v>
      </c>
      <c r="AD33" s="498">
        <v>1</v>
      </c>
      <c r="AF33" s="338" t="s">
        <v>767</v>
      </c>
      <c r="AG33" s="339">
        <v>7.0726892999999997E-3</v>
      </c>
      <c r="AH33" s="339">
        <v>-1.6062348000000001E-2</v>
      </c>
      <c r="AI33" s="339">
        <v>6.5873652899999996E-2</v>
      </c>
      <c r="AJ33" s="339">
        <v>7.56977182E-2</v>
      </c>
      <c r="AK33" s="339">
        <v>7.0093693200000001E-2</v>
      </c>
      <c r="AL33" s="339">
        <v>6.3189519099999994E-2</v>
      </c>
      <c r="AM33" s="339">
        <v>5.9953995599999997E-2</v>
      </c>
      <c r="AN33" s="339">
        <v>8.0955396999999998E-2</v>
      </c>
      <c r="AO33" s="339">
        <v>8.9249520999999998E-2</v>
      </c>
      <c r="AP33" s="339">
        <v>7.1444177600000006E-2</v>
      </c>
      <c r="AQ33" s="339">
        <v>8.0220383500000006E-2</v>
      </c>
      <c r="AR33" s="339">
        <v>9.9942871399999994E-2</v>
      </c>
      <c r="AS33" s="339">
        <v>0.10339347760000001</v>
      </c>
      <c r="AT33" s="339">
        <v>0.1008893872</v>
      </c>
      <c r="AU33" s="339">
        <v>9.3334345099999994E-2</v>
      </c>
      <c r="AV33" s="339">
        <v>0.1044020266</v>
      </c>
      <c r="AW33" s="339">
        <v>0.1071850353</v>
      </c>
      <c r="AX33" s="339">
        <v>0.1010602028</v>
      </c>
      <c r="AY33" s="339">
        <v>8.2972644600000006E-2</v>
      </c>
      <c r="AZ33" s="339">
        <v>9.0505480999999999E-2</v>
      </c>
      <c r="BA33" s="339">
        <v>8.9828170799999996E-2</v>
      </c>
      <c r="BB33" s="339">
        <v>8.8609666500000003E-2</v>
      </c>
      <c r="BC33" s="339">
        <v>2.11826102E-2</v>
      </c>
      <c r="BD33" s="339">
        <v>2.5421940800000001E-2</v>
      </c>
      <c r="BE33" s="339">
        <v>4.3986014900000002E-2</v>
      </c>
      <c r="BF33" s="339">
        <v>4.5758751899999998E-2</v>
      </c>
      <c r="BG33" s="339">
        <v>6.5558679499999994E-2</v>
      </c>
      <c r="BH33" s="339">
        <v>8.6539704100000003E-2</v>
      </c>
      <c r="BI33" s="339">
        <v>9.2775323199999996E-2</v>
      </c>
      <c r="BJ33" s="339">
        <v>7.3404550700000001E-2</v>
      </c>
      <c r="BK33" s="339">
        <v>6.5531891999999994E-2</v>
      </c>
      <c r="BL33" s="339">
        <v>0.1106690226</v>
      </c>
      <c r="BM33" s="339">
        <v>0.1156566456</v>
      </c>
      <c r="BN33" s="339">
        <v>0.1281320366</v>
      </c>
      <c r="BO33" s="339">
        <v>0.131675761</v>
      </c>
      <c r="BP33" s="339">
        <v>0.14349647939999999</v>
      </c>
      <c r="BQ33" s="339">
        <v>0.14950684710000001</v>
      </c>
      <c r="BR33" s="339">
        <v>0.13568815579999999</v>
      </c>
    </row>
    <row r="34" spans="1:70">
      <c r="A34" t="str">
        <f t="shared" si="0"/>
        <v>Tier 1 Capital Ratio202209</v>
      </c>
      <c r="B34" s="495">
        <v>202209</v>
      </c>
      <c r="C34" s="495">
        <v>1</v>
      </c>
      <c r="D34" s="495" t="s">
        <v>629</v>
      </c>
      <c r="E34" s="495">
        <v>0.13231496251641331</v>
      </c>
      <c r="F34" s="495">
        <v>0.14963460168373166</v>
      </c>
      <c r="G34" s="495">
        <v>0.1676334650457087</v>
      </c>
      <c r="H34" s="495">
        <v>0.23030015675607213</v>
      </c>
      <c r="I34" s="495">
        <v>0.16284383720230852</v>
      </c>
      <c r="J34" s="495">
        <v>0.20333081911110568</v>
      </c>
      <c r="K34" s="495">
        <v>0.37341150554330987</v>
      </c>
      <c r="L34" s="496">
        <v>1411242145118.083</v>
      </c>
      <c r="M34" s="496">
        <v>8802472367932.4707</v>
      </c>
      <c r="N34" s="495">
        <v>0.1949511335991139</v>
      </c>
      <c r="O34" s="495">
        <v>0.17476764399742567</v>
      </c>
      <c r="P34" s="495">
        <v>0.15845578261221488</v>
      </c>
      <c r="Q34" s="495">
        <v>130</v>
      </c>
      <c r="R34" s="11">
        <f t="shared" si="1"/>
        <v>0.15845578261221488</v>
      </c>
      <c r="S34" s="11">
        <f t="shared" si="2"/>
        <v>0.1949511335991139</v>
      </c>
      <c r="T34">
        <f t="shared" si="3"/>
        <v>0</v>
      </c>
      <c r="U34" t="str">
        <f t="shared" si="4"/>
        <v>Total Capital Ratio1</v>
      </c>
      <c r="V34" s="497">
        <v>202312</v>
      </c>
      <c r="W34" s="497">
        <v>2</v>
      </c>
      <c r="X34" s="497" t="s">
        <v>630</v>
      </c>
      <c r="Y34" s="497" t="s">
        <v>26</v>
      </c>
      <c r="Z34" s="497">
        <v>0</v>
      </c>
      <c r="AA34" s="497">
        <v>6</v>
      </c>
      <c r="AB34" s="497">
        <v>0.24434385909751705</v>
      </c>
      <c r="AC34" s="497">
        <v>1</v>
      </c>
      <c r="AD34" s="498"/>
      <c r="AF34" s="338" t="s">
        <v>769</v>
      </c>
      <c r="AG34" s="339">
        <v>0.59598654640000004</v>
      </c>
      <c r="AH34" s="339">
        <v>0.60265127019999998</v>
      </c>
      <c r="AI34" s="339">
        <v>0.62744187230000004</v>
      </c>
      <c r="AJ34" s="339">
        <v>0.60265944029999996</v>
      </c>
      <c r="AK34" s="339">
        <v>0.61207894029999999</v>
      </c>
      <c r="AL34" s="339">
        <v>0.59287253139999996</v>
      </c>
      <c r="AM34" s="339">
        <v>0.7387033905</v>
      </c>
      <c r="AN34" s="339">
        <v>0.71105064630000003</v>
      </c>
      <c r="AO34" s="339">
        <v>0.69242308860000001</v>
      </c>
      <c r="AP34" s="339">
        <v>0.7136412177</v>
      </c>
      <c r="AQ34" s="339">
        <v>0.70159435240000001</v>
      </c>
      <c r="AR34" s="339">
        <v>0.66175036490000005</v>
      </c>
      <c r="AS34" s="339">
        <v>0.65085289000000002</v>
      </c>
      <c r="AT34" s="339">
        <v>0.66722672979999997</v>
      </c>
      <c r="AU34" s="339">
        <v>0.71374449900000003</v>
      </c>
      <c r="AV34" s="339">
        <v>0.6522819473</v>
      </c>
      <c r="AW34" s="339">
        <v>0.62996293390000002</v>
      </c>
      <c r="AX34" s="339">
        <v>0.62773707980000004</v>
      </c>
      <c r="AY34" s="339">
        <v>0.70360854029999997</v>
      </c>
      <c r="AZ34" s="339">
        <v>0.65134284170000001</v>
      </c>
      <c r="BA34" s="339">
        <v>0.62943566049999999</v>
      </c>
      <c r="BB34" s="339">
        <v>0.63117000440000004</v>
      </c>
      <c r="BC34" s="339">
        <v>0.71937187400000002</v>
      </c>
      <c r="BD34" s="339">
        <v>0.65177836160000002</v>
      </c>
      <c r="BE34" s="339">
        <v>0.62947656640000005</v>
      </c>
      <c r="BF34" s="339">
        <v>0.62275322759999996</v>
      </c>
      <c r="BG34" s="339">
        <v>0.64232385079999998</v>
      </c>
      <c r="BH34" s="339">
        <v>0.61441646500000002</v>
      </c>
      <c r="BI34" s="339">
        <v>0.59927751849999999</v>
      </c>
      <c r="BJ34" s="339">
        <v>0.62147914670000004</v>
      </c>
      <c r="BK34" s="339">
        <v>0.56829092209999998</v>
      </c>
      <c r="BL34" s="339">
        <v>0.56404565910000004</v>
      </c>
      <c r="BM34" s="339">
        <v>0.52872473139999998</v>
      </c>
      <c r="BN34" s="339">
        <v>0.50162302690000005</v>
      </c>
      <c r="BO34" s="339">
        <v>0.54511761579999995</v>
      </c>
      <c r="BP34" s="339">
        <v>0.51143258759999999</v>
      </c>
      <c r="BQ34" s="339">
        <v>0.4868555604</v>
      </c>
      <c r="BR34" s="339">
        <v>0.4952702973</v>
      </c>
    </row>
    <row r="35" spans="1:70">
      <c r="A35" t="str">
        <f t="shared" si="0"/>
        <v>Tier 1 Capital Ratio202212</v>
      </c>
      <c r="B35" s="495">
        <v>202212</v>
      </c>
      <c r="C35" s="495">
        <v>1</v>
      </c>
      <c r="D35" s="495" t="s">
        <v>629</v>
      </c>
      <c r="E35" s="495">
        <v>0.1377822868976209</v>
      </c>
      <c r="F35" s="495">
        <v>0.15790572408311945</v>
      </c>
      <c r="G35" s="495">
        <v>0.18119203095248626</v>
      </c>
      <c r="H35" s="495">
        <v>0.23673749900977439</v>
      </c>
      <c r="I35" s="495">
        <v>0.16939783619032833</v>
      </c>
      <c r="J35" s="495">
        <v>0.20646568410165952</v>
      </c>
      <c r="K35" s="495">
        <v>0.40296801345090993</v>
      </c>
      <c r="L35" s="496">
        <v>1434982453059.7805</v>
      </c>
      <c r="M35" s="496">
        <v>8656592337241.6328</v>
      </c>
      <c r="N35" s="495">
        <v>0.21890627323853723</v>
      </c>
      <c r="O35" s="495">
        <v>0.18151100059747785</v>
      </c>
      <c r="P35" s="495">
        <v>0.16419745146121395</v>
      </c>
      <c r="Q35" s="495">
        <v>129</v>
      </c>
      <c r="R35" s="11">
        <f t="shared" si="1"/>
        <v>0.16419745146121395</v>
      </c>
      <c r="S35" s="11">
        <f t="shared" si="2"/>
        <v>0.21890627323853723</v>
      </c>
      <c r="T35">
        <f t="shared" si="3"/>
        <v>0</v>
      </c>
      <c r="U35" t="str">
        <f t="shared" si="4"/>
        <v>Total Capital Ratio2</v>
      </c>
      <c r="V35" s="497">
        <v>202312</v>
      </c>
      <c r="W35" s="497">
        <v>2</v>
      </c>
      <c r="X35" s="497" t="s">
        <v>630</v>
      </c>
      <c r="Y35" s="497" t="s">
        <v>1386</v>
      </c>
      <c r="Z35" s="497">
        <v>0</v>
      </c>
      <c r="AA35" s="497">
        <v>3</v>
      </c>
      <c r="AB35" s="497">
        <v>0.2428821474702641</v>
      </c>
      <c r="AC35" s="497">
        <v>2</v>
      </c>
      <c r="AD35" s="498"/>
      <c r="AF35" s="338" t="s">
        <v>768</v>
      </c>
      <c r="AG35" s="339">
        <v>5.3647449999999995E-4</v>
      </c>
      <c r="AH35" s="339">
        <v>-1.1552069999999999E-3</v>
      </c>
      <c r="AI35" s="339">
        <v>4.6220432000000002E-3</v>
      </c>
      <c r="AJ35" s="339">
        <v>5.3699691000000001E-3</v>
      </c>
      <c r="AK35" s="339">
        <v>4.9710509999999998E-3</v>
      </c>
      <c r="AL35" s="339">
        <v>4.5232151000000002E-3</v>
      </c>
      <c r="AM35" s="339">
        <v>4.4050697E-3</v>
      </c>
      <c r="AN35" s="339">
        <v>6.0349080999999999E-3</v>
      </c>
      <c r="AO35" s="339">
        <v>6.8339691999999997E-3</v>
      </c>
      <c r="AP35" s="339">
        <v>5.4165843999999996E-3</v>
      </c>
      <c r="AQ35" s="339">
        <v>6.3154418E-3</v>
      </c>
      <c r="AR35" s="339">
        <v>8.0078158999999996E-3</v>
      </c>
      <c r="AS35" s="339">
        <v>8.4071235000000005E-3</v>
      </c>
      <c r="AT35" s="339">
        <v>8.2478826000000009E-3</v>
      </c>
      <c r="AU35" s="339">
        <v>7.8070381999999997E-3</v>
      </c>
      <c r="AV35" s="339">
        <v>8.7071975999999992E-3</v>
      </c>
      <c r="AW35" s="339">
        <v>8.9932611000000003E-3</v>
      </c>
      <c r="AX35" s="339">
        <v>8.5609112000000001E-3</v>
      </c>
      <c r="AY35" s="339">
        <v>7.0763535000000002E-3</v>
      </c>
      <c r="AZ35" s="339">
        <v>7.7000274999999997E-3</v>
      </c>
      <c r="BA35" s="339">
        <v>7.6543760000000001E-3</v>
      </c>
      <c r="BB35" s="339">
        <v>7.6304755E-3</v>
      </c>
      <c r="BC35" s="339">
        <v>1.8020858E-3</v>
      </c>
      <c r="BD35" s="339">
        <v>2.12167E-3</v>
      </c>
      <c r="BE35" s="339">
        <v>3.6852511000000001E-3</v>
      </c>
      <c r="BF35" s="339">
        <v>3.8561925000000002E-3</v>
      </c>
      <c r="BG35" s="339">
        <v>5.2680545E-3</v>
      </c>
      <c r="BH35" s="339">
        <v>6.9993553999999998E-3</v>
      </c>
      <c r="BI35" s="339">
        <v>7.4977113999999999E-3</v>
      </c>
      <c r="BJ35" s="339">
        <v>5.8743160999999997E-3</v>
      </c>
      <c r="BK35" s="339">
        <v>5.1378752000000001E-3</v>
      </c>
      <c r="BL35" s="339">
        <v>8.6748063000000007E-3</v>
      </c>
      <c r="BM35" s="339">
        <v>9.1389803999999998E-3</v>
      </c>
      <c r="BN35" s="339">
        <v>1.04517056E-2</v>
      </c>
      <c r="BO35" s="339">
        <v>1.10092339E-2</v>
      </c>
      <c r="BP35" s="339">
        <v>1.2181165399999999E-2</v>
      </c>
      <c r="BQ35" s="339">
        <v>1.29489441E-2</v>
      </c>
      <c r="BR35" s="339">
        <v>1.19949403E-2</v>
      </c>
    </row>
    <row r="36" spans="1:70">
      <c r="A36" t="str">
        <f t="shared" si="0"/>
        <v>Tier 1 Capital Ratio202303</v>
      </c>
      <c r="B36" s="495">
        <v>202303</v>
      </c>
      <c r="C36" s="495">
        <v>1</v>
      </c>
      <c r="D36" s="495" t="s">
        <v>629</v>
      </c>
      <c r="E36" s="495">
        <v>0.13963038064340647</v>
      </c>
      <c r="F36" s="495">
        <v>0.15545638933883035</v>
      </c>
      <c r="G36" s="495">
        <v>0.18066715233000152</v>
      </c>
      <c r="H36" s="495">
        <v>0.24069517802044965</v>
      </c>
      <c r="I36" s="495">
        <v>0.17184460502053067</v>
      </c>
      <c r="J36" s="495">
        <v>0.20739187103713369</v>
      </c>
      <c r="K36" s="495">
        <v>0.40460965660237602</v>
      </c>
      <c r="L36" s="496">
        <v>1450194732959.8005</v>
      </c>
      <c r="M36" s="496">
        <v>8650615756138.2393</v>
      </c>
      <c r="N36" s="495">
        <v>0.2187036945782885</v>
      </c>
      <c r="O36" s="495">
        <v>0.18263162763813509</v>
      </c>
      <c r="P36" s="495">
        <v>0.16658842530701634</v>
      </c>
      <c r="Q36" s="495">
        <v>132</v>
      </c>
      <c r="R36" s="11">
        <f t="shared" si="1"/>
        <v>0.16658842530701634</v>
      </c>
      <c r="S36" s="11">
        <f t="shared" si="2"/>
        <v>0.2187036945782885</v>
      </c>
      <c r="T36">
        <f t="shared" si="3"/>
        <v>0</v>
      </c>
      <c r="U36" t="str">
        <f t="shared" si="4"/>
        <v>Total Capital Ratio3</v>
      </c>
      <c r="V36" s="497">
        <v>202312</v>
      </c>
      <c r="W36" s="497">
        <v>2</v>
      </c>
      <c r="X36" s="497" t="s">
        <v>630</v>
      </c>
      <c r="Y36" s="497" t="s">
        <v>15</v>
      </c>
      <c r="Z36" s="497">
        <v>0</v>
      </c>
      <c r="AA36" s="497">
        <v>6</v>
      </c>
      <c r="AB36" s="497">
        <v>0.24263313443830323</v>
      </c>
      <c r="AC36" s="497">
        <v>3</v>
      </c>
      <c r="AD36" s="498"/>
      <c r="AF36" s="338" t="s">
        <v>1119</v>
      </c>
      <c r="AG36" s="339">
        <v>0.68343419299999997</v>
      </c>
      <c r="AH36" s="339">
        <v>0.68464040910000001</v>
      </c>
      <c r="AI36" s="339">
        <v>0.6734505932</v>
      </c>
      <c r="AJ36" s="339">
        <v>0.66139632449999997</v>
      </c>
      <c r="AK36" s="339">
        <v>0.67714686420000003</v>
      </c>
      <c r="AL36" s="339">
        <v>0.66721156969999995</v>
      </c>
      <c r="AM36" s="339">
        <v>0.70881534170000005</v>
      </c>
      <c r="AN36" s="339">
        <v>0.66324451259999995</v>
      </c>
      <c r="AO36" s="339">
        <v>0.66513051310000004</v>
      </c>
      <c r="AP36" s="339">
        <v>0.66061507730000002</v>
      </c>
      <c r="AQ36" s="339">
        <v>0.65395091380000003</v>
      </c>
      <c r="AR36" s="339">
        <v>0.64156875199999996</v>
      </c>
      <c r="AS36" s="339">
        <v>0.65039526459999997</v>
      </c>
      <c r="AT36" s="339">
        <v>0.6521398222</v>
      </c>
      <c r="AU36" s="339">
        <v>0.68801854129999995</v>
      </c>
      <c r="AV36" s="339">
        <v>0.66146272009999996</v>
      </c>
      <c r="AW36" s="339">
        <v>0.65797928100000003</v>
      </c>
      <c r="AX36" s="339">
        <v>0.65566200399999996</v>
      </c>
      <c r="AY36" s="339">
        <v>0.69613997159999996</v>
      </c>
      <c r="AZ36" s="339">
        <v>0.67517370379999997</v>
      </c>
      <c r="BA36" s="339">
        <v>0.67317010970000002</v>
      </c>
      <c r="BB36" s="339">
        <v>0.65513129469999998</v>
      </c>
      <c r="BC36" s="339">
        <v>0.73123326929999999</v>
      </c>
      <c r="BD36" s="339">
        <v>0.67659596889999996</v>
      </c>
      <c r="BE36" s="339">
        <v>0.66517657720000001</v>
      </c>
      <c r="BF36" s="339">
        <v>0.64665864049999999</v>
      </c>
      <c r="BG36" s="339">
        <v>0.62261699719999997</v>
      </c>
      <c r="BH36" s="339">
        <v>0.62613561139999996</v>
      </c>
      <c r="BI36" s="339">
        <v>0.62848486999999997</v>
      </c>
      <c r="BJ36" s="339">
        <v>0.62966120339999998</v>
      </c>
      <c r="BK36" s="339">
        <v>0.61131746470000004</v>
      </c>
      <c r="BL36" s="339">
        <v>0.61774256589999998</v>
      </c>
      <c r="BM36" s="339">
        <v>0.6223999523</v>
      </c>
      <c r="BN36" s="339">
        <v>0.61730828739999999</v>
      </c>
      <c r="BO36" s="339">
        <v>0.66018811290000001</v>
      </c>
      <c r="BP36" s="339">
        <v>0.6670512247</v>
      </c>
      <c r="BQ36" s="339">
        <v>0.67366030170000002</v>
      </c>
      <c r="BR36" s="339">
        <v>0.67938727789999998</v>
      </c>
    </row>
    <row r="37" spans="1:70">
      <c r="A37" t="str">
        <f t="shared" si="0"/>
        <v>Tier 1 Capital Ratio202306</v>
      </c>
      <c r="B37" s="495">
        <v>202306</v>
      </c>
      <c r="C37" s="495">
        <v>1</v>
      </c>
      <c r="D37" s="495" t="s">
        <v>629</v>
      </c>
      <c r="E37" s="495">
        <v>0.14305321326740236</v>
      </c>
      <c r="F37" s="495">
        <v>0.15857124538733025</v>
      </c>
      <c r="G37" s="495">
        <v>0.18524320727974647</v>
      </c>
      <c r="H37" s="495">
        <v>0.24814550647244613</v>
      </c>
      <c r="I37" s="495">
        <v>0.17363995309193858</v>
      </c>
      <c r="J37" s="495">
        <v>0.21014690552145848</v>
      </c>
      <c r="K37" s="495">
        <v>0.40908536978352605</v>
      </c>
      <c r="L37" s="496">
        <v>1477729741407.1624</v>
      </c>
      <c r="M37" s="496">
        <v>8721165181456.5889</v>
      </c>
      <c r="N37" s="495">
        <v>0.21756942543252961</v>
      </c>
      <c r="O37" s="495">
        <v>0.18740389875138366</v>
      </c>
      <c r="P37" s="495">
        <v>0.16797079316322608</v>
      </c>
      <c r="Q37" s="495">
        <v>131</v>
      </c>
      <c r="R37" s="11">
        <f t="shared" si="1"/>
        <v>0.16797079316322608</v>
      </c>
      <c r="S37" s="11">
        <f t="shared" si="2"/>
        <v>0.21756942543252961</v>
      </c>
      <c r="T37">
        <f t="shared" si="3"/>
        <v>0</v>
      </c>
      <c r="U37" t="str">
        <f t="shared" si="4"/>
        <v>Total Capital Ratio4</v>
      </c>
      <c r="V37" s="497">
        <v>202312</v>
      </c>
      <c r="W37" s="497">
        <v>2</v>
      </c>
      <c r="X37" s="497" t="s">
        <v>630</v>
      </c>
      <c r="Y37" s="497" t="s">
        <v>94</v>
      </c>
      <c r="Z37" s="497">
        <v>0</v>
      </c>
      <c r="AA37" s="497">
        <v>13</v>
      </c>
      <c r="AB37" s="497">
        <v>0.23053622395050802</v>
      </c>
      <c r="AC37" s="497">
        <v>4</v>
      </c>
      <c r="AD37" s="498"/>
      <c r="AF37" s="338" t="s">
        <v>1120</v>
      </c>
      <c r="AG37" s="339">
        <v>0.26738324400000002</v>
      </c>
      <c r="AH37" s="339">
        <v>0.26988748299999998</v>
      </c>
      <c r="AI37" s="339">
        <v>0.27376787359999999</v>
      </c>
      <c r="AJ37" s="339">
        <v>0.27057174950000001</v>
      </c>
      <c r="AK37" s="339">
        <v>0.27658226619999998</v>
      </c>
      <c r="AL37" s="339">
        <v>0.27177132669999998</v>
      </c>
      <c r="AM37" s="339">
        <v>0.28464848920000002</v>
      </c>
      <c r="AN37" s="339">
        <v>0.29205510779999999</v>
      </c>
      <c r="AO37" s="339">
        <v>0.29277306860000002</v>
      </c>
      <c r="AP37" s="339">
        <v>0.29547655099999998</v>
      </c>
      <c r="AQ37" s="339">
        <v>0.30589130110000001</v>
      </c>
      <c r="AR37" s="339">
        <v>0.30151358779999998</v>
      </c>
      <c r="AS37" s="339">
        <v>0.30246640139999997</v>
      </c>
      <c r="AT37" s="339">
        <v>0.31006628409999998</v>
      </c>
      <c r="AU37" s="339">
        <v>0.3234936833</v>
      </c>
      <c r="AV37" s="339">
        <v>0.313548245</v>
      </c>
      <c r="AW37" s="339">
        <v>0.3085898433</v>
      </c>
      <c r="AX37" s="339">
        <v>0.30823238009999998</v>
      </c>
      <c r="AY37" s="339">
        <v>0.31698331940000002</v>
      </c>
      <c r="AZ37" s="339">
        <v>0.30990835220000001</v>
      </c>
      <c r="BA37" s="339">
        <v>0.31100049029999999</v>
      </c>
      <c r="BB37" s="339">
        <v>0.30733231350000001</v>
      </c>
      <c r="BC37" s="339">
        <v>0.33907828369999998</v>
      </c>
      <c r="BD37" s="339">
        <v>0.29637138540000002</v>
      </c>
      <c r="BE37" s="339">
        <v>0.30597764849999998</v>
      </c>
      <c r="BF37" s="339">
        <v>0.30566112890000002</v>
      </c>
      <c r="BG37" s="339">
        <v>0.3156416802</v>
      </c>
      <c r="BH37" s="339">
        <v>0.32142113570000003</v>
      </c>
      <c r="BI37" s="339">
        <v>0.3282473709</v>
      </c>
      <c r="BJ37" s="339">
        <v>0.33239980969999999</v>
      </c>
      <c r="BK37" s="339">
        <v>0.34807088479999998</v>
      </c>
      <c r="BL37" s="339">
        <v>0.34736884340000002</v>
      </c>
      <c r="BM37" s="339">
        <v>0.35271428570000002</v>
      </c>
      <c r="BN37" s="339">
        <v>0.34763150669999998</v>
      </c>
      <c r="BO37" s="339">
        <v>0.32664634609999998</v>
      </c>
      <c r="BP37" s="339">
        <v>0.30172171759999999</v>
      </c>
      <c r="BQ37" s="339">
        <v>0.28996135950000002</v>
      </c>
      <c r="BR37" s="339">
        <v>0.28918414199999998</v>
      </c>
    </row>
    <row r="38" spans="1:70">
      <c r="A38" t="str">
        <f t="shared" si="0"/>
        <v>Tier 1 Capital Ratio202309</v>
      </c>
      <c r="B38" s="495">
        <v>202309</v>
      </c>
      <c r="C38" s="495">
        <v>1</v>
      </c>
      <c r="D38" s="495" t="s">
        <v>629</v>
      </c>
      <c r="E38" s="495">
        <v>0.14432924914325906</v>
      </c>
      <c r="F38" s="495">
        <v>0.15995001963562785</v>
      </c>
      <c r="G38" s="495">
        <v>0.18217658363372649</v>
      </c>
      <c r="H38" s="495">
        <v>0.24698152063970025</v>
      </c>
      <c r="I38" s="495">
        <v>0.17285911509616417</v>
      </c>
      <c r="J38" s="495">
        <v>0.21226887180117393</v>
      </c>
      <c r="K38" s="495">
        <v>0.41940692659268369</v>
      </c>
      <c r="L38" s="496">
        <v>1479307666803.9856</v>
      </c>
      <c r="M38" s="496">
        <v>8763650454042.4111</v>
      </c>
      <c r="N38" s="495">
        <v>0.21544105372716574</v>
      </c>
      <c r="O38" s="495">
        <v>0.18653780932613417</v>
      </c>
      <c r="P38" s="495">
        <v>0.16733018576113889</v>
      </c>
      <c r="Q38" s="495">
        <v>129</v>
      </c>
      <c r="R38" s="11">
        <f t="shared" si="1"/>
        <v>0.16733018576113889</v>
      </c>
      <c r="S38" s="11">
        <f t="shared" si="2"/>
        <v>0.21544105372716574</v>
      </c>
      <c r="T38">
        <f t="shared" si="3"/>
        <v>0</v>
      </c>
      <c r="U38" t="str">
        <f t="shared" si="4"/>
        <v>Total Capital Ratio5</v>
      </c>
      <c r="V38" s="497">
        <v>202312</v>
      </c>
      <c r="W38" s="497">
        <v>2</v>
      </c>
      <c r="X38" s="497" t="s">
        <v>630</v>
      </c>
      <c r="Y38" s="497" t="s">
        <v>17</v>
      </c>
      <c r="Z38" s="497">
        <v>0</v>
      </c>
      <c r="AA38" s="497">
        <v>5</v>
      </c>
      <c r="AB38" s="497">
        <v>0.22954668785364232</v>
      </c>
      <c r="AC38" s="497">
        <v>5</v>
      </c>
      <c r="AD38" s="498"/>
      <c r="AF38" s="338" t="s">
        <v>1121</v>
      </c>
      <c r="AG38" s="339">
        <v>2.3522563999999999E-2</v>
      </c>
      <c r="AH38" s="339">
        <v>-5.2690500000000004E-4</v>
      </c>
      <c r="AI38" s="339">
        <v>4.02750027E-2</v>
      </c>
      <c r="AJ38" s="339">
        <v>1.5566746000000001E-3</v>
      </c>
      <c r="AK38" s="339">
        <v>1.30246428E-2</v>
      </c>
      <c r="AL38" s="339">
        <v>8.1182119000000001E-3</v>
      </c>
      <c r="AM38" s="339">
        <v>-2.1458007000000001E-2</v>
      </c>
      <c r="AN38" s="339">
        <v>2.8441991E-3</v>
      </c>
      <c r="AO38" s="339">
        <v>1.08971039E-2</v>
      </c>
      <c r="AP38" s="339">
        <v>1.5843447300000001E-2</v>
      </c>
      <c r="AQ38" s="339">
        <v>1.47213016E-2</v>
      </c>
      <c r="AR38" s="339">
        <v>2.8979295299999999E-2</v>
      </c>
      <c r="AS38" s="339">
        <v>2.09226572E-2</v>
      </c>
      <c r="AT38" s="339">
        <v>2.0049892600000001E-2</v>
      </c>
      <c r="AU38" s="339">
        <v>-1.3276714E-2</v>
      </c>
      <c r="AV38" s="339">
        <v>-4.9917345000000002E-2</v>
      </c>
      <c r="AW38" s="339">
        <v>-4.2158389999999997E-2</v>
      </c>
      <c r="AX38" s="339">
        <v>-3.3572088999999999E-2</v>
      </c>
      <c r="AY38" s="339">
        <v>-3.1266220999999997E-2</v>
      </c>
      <c r="AZ38" s="339">
        <v>-3.8854263E-2</v>
      </c>
      <c r="BA38" s="339">
        <v>-2.4755395999999999E-2</v>
      </c>
      <c r="BB38" s="339">
        <v>-1.8606141E-2</v>
      </c>
      <c r="BC38" s="339">
        <v>0.1205771474</v>
      </c>
      <c r="BD38" s="339">
        <v>4.1848474400000002E-2</v>
      </c>
      <c r="BE38" s="339">
        <v>4.3619698800000002E-2</v>
      </c>
      <c r="BF38" s="339">
        <v>8.0802309000000006E-3</v>
      </c>
      <c r="BG38" s="339">
        <v>2.52629945E-2</v>
      </c>
      <c r="BH38" s="339">
        <v>-1.3071711E-2</v>
      </c>
      <c r="BI38" s="339">
        <v>8.7315324999999999E-3</v>
      </c>
      <c r="BJ38" s="339">
        <v>-5.3709250000000004E-3</v>
      </c>
      <c r="BK38" s="339">
        <v>1.8526291100000002E-2</v>
      </c>
      <c r="BL38" s="339">
        <v>4.67066114E-2</v>
      </c>
      <c r="BM38" s="339">
        <v>3.6436911699999998E-2</v>
      </c>
      <c r="BN38" s="339">
        <v>8.0432443000000003E-3</v>
      </c>
      <c r="BO38" s="339">
        <v>-4.5673068999999997E-2</v>
      </c>
      <c r="BP38" s="339">
        <v>-2.1572668E-2</v>
      </c>
      <c r="BQ38" s="339">
        <v>-1.6374596000000002E-2</v>
      </c>
      <c r="BR38" s="339">
        <v>-2.0906490999999999E-2</v>
      </c>
    </row>
    <row r="39" spans="1:70">
      <c r="A39" t="str">
        <f t="shared" si="0"/>
        <v>Tier 1 Capital Ratio202312</v>
      </c>
      <c r="B39" s="495">
        <v>202312</v>
      </c>
      <c r="C39" s="495">
        <v>1</v>
      </c>
      <c r="D39" s="495" t="s">
        <v>629</v>
      </c>
      <c r="E39" s="495">
        <v>0.14359155503529666</v>
      </c>
      <c r="F39" s="495">
        <v>0.16201416372788841</v>
      </c>
      <c r="G39" s="495">
        <v>0.18317235844591823</v>
      </c>
      <c r="H39" s="495">
        <v>0.23572416817560579</v>
      </c>
      <c r="I39" s="495">
        <v>0.1733796266446265</v>
      </c>
      <c r="J39" s="495">
        <v>0.2123482307836872</v>
      </c>
      <c r="K39" s="495">
        <v>0.3916435924339427</v>
      </c>
      <c r="L39" s="496">
        <v>1490197067749.1804</v>
      </c>
      <c r="M39" s="496">
        <v>8796239418145.7695</v>
      </c>
      <c r="N39" s="495">
        <v>0.21188070065312958</v>
      </c>
      <c r="O39" s="495">
        <v>0.18879896168484145</v>
      </c>
      <c r="P39" s="495">
        <v>0.16762283873344885</v>
      </c>
      <c r="Q39" s="495">
        <v>128</v>
      </c>
      <c r="R39" s="11">
        <f t="shared" si="1"/>
        <v>0.16762283873344885</v>
      </c>
      <c r="S39" s="11">
        <f t="shared" si="2"/>
        <v>0.21188070065312958</v>
      </c>
      <c r="T39">
        <f t="shared" si="3"/>
        <v>0</v>
      </c>
      <c r="U39" t="str">
        <f t="shared" si="4"/>
        <v>Total Capital Ratio6</v>
      </c>
      <c r="V39" s="497">
        <v>202312</v>
      </c>
      <c r="W39" s="497">
        <v>2</v>
      </c>
      <c r="X39" s="497" t="s">
        <v>630</v>
      </c>
      <c r="Y39" s="497" t="s">
        <v>31</v>
      </c>
      <c r="Z39" s="497">
        <v>0</v>
      </c>
      <c r="AA39" s="497">
        <v>9</v>
      </c>
      <c r="AB39" s="497">
        <v>0.22880742652648955</v>
      </c>
      <c r="AC39" s="497">
        <v>6</v>
      </c>
      <c r="AD39" s="498"/>
      <c r="AF39" s="338" t="s">
        <v>1126</v>
      </c>
      <c r="AG39" s="339">
        <v>2.30429612E-2</v>
      </c>
      <c r="AH39" s="339">
        <v>2.3183280600000002E-2</v>
      </c>
      <c r="AI39" s="339">
        <v>2.1636080700000001E-2</v>
      </c>
      <c r="AJ39" s="339">
        <v>2.2131498499999999E-2</v>
      </c>
      <c r="AK39" s="339">
        <v>2.1983595299999999E-2</v>
      </c>
      <c r="AL39" s="339">
        <v>2.2018931200000001E-2</v>
      </c>
      <c r="AM39" s="339">
        <v>2.0969750799999999E-2</v>
      </c>
      <c r="AN39" s="339">
        <v>1.76325822E-2</v>
      </c>
      <c r="AO39" s="339">
        <v>1.7723992599999999E-2</v>
      </c>
      <c r="AP39" s="339">
        <v>1.7423940400000001E-2</v>
      </c>
      <c r="AQ39" s="339">
        <v>1.8490737600000001E-2</v>
      </c>
      <c r="AR39" s="339">
        <v>1.8574361300000002E-2</v>
      </c>
      <c r="AS39" s="339">
        <v>1.8580774899999999E-2</v>
      </c>
      <c r="AT39" s="339">
        <v>1.8643183099999999E-2</v>
      </c>
      <c r="AU39" s="339">
        <v>1.9067594899999998E-2</v>
      </c>
      <c r="AV39" s="339">
        <v>1.9288525599999998E-2</v>
      </c>
      <c r="AW39" s="339">
        <v>1.9360605699999998E-2</v>
      </c>
      <c r="AX39" s="339">
        <v>1.9434557799999998E-2</v>
      </c>
      <c r="AY39" s="339">
        <v>1.8767447999999999E-2</v>
      </c>
      <c r="AZ39" s="339">
        <v>1.88243562E-2</v>
      </c>
      <c r="BA39" s="339">
        <v>1.8873770200000001E-2</v>
      </c>
      <c r="BB39" s="339">
        <v>1.9059509799999999E-2</v>
      </c>
      <c r="BC39" s="339">
        <v>1.8715741399999999E-2</v>
      </c>
      <c r="BD39" s="339">
        <v>1.7947961500000002E-2</v>
      </c>
      <c r="BE39" s="339">
        <v>1.7625532499999999E-2</v>
      </c>
      <c r="BF39" s="339">
        <v>1.7341111499999999E-2</v>
      </c>
      <c r="BG39" s="339">
        <v>1.5325520699999999E-2</v>
      </c>
      <c r="BH39" s="339">
        <v>1.5715958799999999E-2</v>
      </c>
      <c r="BI39" s="339">
        <v>1.5724970000000001E-2</v>
      </c>
      <c r="BJ39" s="339">
        <v>1.58084153E-2</v>
      </c>
      <c r="BK39" s="339">
        <v>1.6658618E-2</v>
      </c>
      <c r="BL39" s="339">
        <v>1.7269173499999999E-2</v>
      </c>
      <c r="BM39" s="339">
        <v>1.7944416099999999E-2</v>
      </c>
      <c r="BN39" s="339">
        <v>1.9340161000000002E-2</v>
      </c>
      <c r="BO39" s="339">
        <v>2.1998365200000002E-2</v>
      </c>
      <c r="BP39" s="339">
        <v>2.2452476900000001E-2</v>
      </c>
      <c r="BQ39" s="339">
        <v>2.2958023000000001E-2</v>
      </c>
      <c r="BR39" s="339">
        <v>2.3452733900000002E-2</v>
      </c>
    </row>
    <row r="40" spans="1:70">
      <c r="A40" t="str">
        <f t="shared" si="0"/>
        <v>Total Capital Ratio201409</v>
      </c>
      <c r="B40" s="495">
        <v>201409</v>
      </c>
      <c r="C40" s="495">
        <v>2</v>
      </c>
      <c r="D40" s="495" t="s">
        <v>630</v>
      </c>
      <c r="E40" s="495">
        <v>0.11083880128346869</v>
      </c>
      <c r="F40" s="495">
        <v>0.13782608999775942</v>
      </c>
      <c r="G40" s="495">
        <v>0.16190562413666176</v>
      </c>
      <c r="H40" s="495">
        <v>0.18934118081284479</v>
      </c>
      <c r="I40" s="495">
        <v>0.16137886988658443</v>
      </c>
      <c r="J40" s="495">
        <v>0.19747639642643894</v>
      </c>
      <c r="K40" s="495">
        <v>0.40236426076867887</v>
      </c>
      <c r="L40" s="496">
        <v>1265239416041.8374</v>
      </c>
      <c r="M40" s="496">
        <v>8029237220903.251</v>
      </c>
      <c r="N40" s="495">
        <v>0.1687432406733998</v>
      </c>
      <c r="O40" s="495">
        <v>0.15266016056407547</v>
      </c>
      <c r="P40" s="495">
        <v>0.16220606062326226</v>
      </c>
      <c r="Q40" s="495">
        <v>152</v>
      </c>
      <c r="R40" s="11">
        <f t="shared" si="1"/>
        <v>0.15266016056407547</v>
      </c>
      <c r="S40" s="11">
        <f t="shared" si="2"/>
        <v>0.1687432406733998</v>
      </c>
      <c r="T40">
        <f t="shared" si="3"/>
        <v>0</v>
      </c>
      <c r="U40" t="str">
        <f t="shared" si="4"/>
        <v>Total Capital Ratio7</v>
      </c>
      <c r="V40" s="497">
        <v>202312</v>
      </c>
      <c r="W40" s="497">
        <v>2</v>
      </c>
      <c r="X40" s="497" t="s">
        <v>630</v>
      </c>
      <c r="Y40" s="497" t="s">
        <v>97</v>
      </c>
      <c r="Z40" s="497">
        <v>0</v>
      </c>
      <c r="AA40" s="497">
        <v>4</v>
      </c>
      <c r="AB40" s="497">
        <v>0.22683310115846042</v>
      </c>
      <c r="AC40" s="497">
        <v>7</v>
      </c>
      <c r="AD40" s="498"/>
      <c r="AF40" s="338" t="s">
        <v>2362</v>
      </c>
      <c r="AG40" s="339" t="s">
        <v>6753</v>
      </c>
      <c r="AH40" s="339" t="s">
        <v>6753</v>
      </c>
      <c r="AI40" s="339" t="s">
        <v>6753</v>
      </c>
      <c r="AJ40" s="339" t="s">
        <v>6753</v>
      </c>
      <c r="AK40" s="339" t="s">
        <v>6753</v>
      </c>
      <c r="AL40" s="339" t="s">
        <v>6753</v>
      </c>
      <c r="AM40" s="339" t="s">
        <v>6753</v>
      </c>
      <c r="AN40" s="339" t="s">
        <v>6753</v>
      </c>
      <c r="AO40" s="339" t="s">
        <v>6753</v>
      </c>
      <c r="AP40" s="339" t="s">
        <v>6753</v>
      </c>
      <c r="AQ40" s="339" t="s">
        <v>6753</v>
      </c>
      <c r="AR40" s="339" t="s">
        <v>6753</v>
      </c>
      <c r="AS40" s="339" t="s">
        <v>6753</v>
      </c>
      <c r="AT40" s="339" t="s">
        <v>6753</v>
      </c>
      <c r="AU40" s="339">
        <v>7.0870359999999997E-4</v>
      </c>
      <c r="AV40" s="339">
        <v>1.4574118000000001E-3</v>
      </c>
      <c r="AW40" s="339">
        <v>2.0127597000000001E-3</v>
      </c>
      <c r="AX40" s="339">
        <v>2.7677778999999998E-3</v>
      </c>
      <c r="AY40" s="339">
        <v>2.8880902999999999E-3</v>
      </c>
      <c r="AZ40" s="339">
        <v>2.5817310999999999E-3</v>
      </c>
      <c r="BA40" s="339">
        <v>2.7638755E-3</v>
      </c>
      <c r="BB40" s="339">
        <v>3.3338551000000002E-3</v>
      </c>
      <c r="BC40" s="339">
        <v>5.3545271E-3</v>
      </c>
      <c r="BD40" s="339">
        <v>7.2624309000000001E-3</v>
      </c>
      <c r="BE40" s="339">
        <v>6.8533277E-3</v>
      </c>
      <c r="BF40" s="339">
        <v>7.4024473999999996E-3</v>
      </c>
      <c r="BG40" s="339">
        <v>3.6175452999999999E-3</v>
      </c>
      <c r="BH40" s="339">
        <v>3.6478239E-3</v>
      </c>
      <c r="BI40" s="339">
        <v>3.2648473000000001E-3</v>
      </c>
      <c r="BJ40" s="339">
        <v>3.7252417E-3</v>
      </c>
      <c r="BK40" s="339">
        <v>5.9375933000000002E-3</v>
      </c>
      <c r="BL40" s="339">
        <v>4.6719407000000001E-3</v>
      </c>
      <c r="BM40" s="339">
        <v>4.9270551000000001E-3</v>
      </c>
      <c r="BN40" s="339">
        <v>4.8738701999999998E-3</v>
      </c>
      <c r="BO40" s="339">
        <v>5.0433648999999997E-3</v>
      </c>
      <c r="BP40" s="339">
        <v>3.7835278999999999E-3</v>
      </c>
      <c r="BQ40" s="339">
        <v>3.9960402000000003E-3</v>
      </c>
      <c r="BR40" s="339">
        <v>4.7263286000000003E-3</v>
      </c>
    </row>
    <row r="41" spans="1:70">
      <c r="A41" t="str">
        <f t="shared" si="0"/>
        <v>Total Capital Ratio201412</v>
      </c>
      <c r="B41" s="495">
        <v>201412</v>
      </c>
      <c r="C41" s="495">
        <v>2</v>
      </c>
      <c r="D41" s="495" t="s">
        <v>630</v>
      </c>
      <c r="E41" s="495">
        <v>0.11046046309440635</v>
      </c>
      <c r="F41" s="495">
        <v>0.13933409598634383</v>
      </c>
      <c r="G41" s="495">
        <v>0.16430870964326791</v>
      </c>
      <c r="H41" s="495">
        <v>0.18869605025249975</v>
      </c>
      <c r="I41" s="495">
        <v>0.16191240271981444</v>
      </c>
      <c r="J41" s="495">
        <v>0.19422024576133259</v>
      </c>
      <c r="K41" s="495">
        <v>0.39935357233605034</v>
      </c>
      <c r="L41" s="496">
        <v>1259455880601.6362</v>
      </c>
      <c r="M41" s="496">
        <v>7977873605954.0059</v>
      </c>
      <c r="N41" s="495">
        <v>0.16512609919190702</v>
      </c>
      <c r="O41" s="495">
        <v>0.15088688651556925</v>
      </c>
      <c r="P41" s="495">
        <v>0.16361439687332674</v>
      </c>
      <c r="Q41" s="495">
        <v>153</v>
      </c>
      <c r="R41" s="11">
        <f t="shared" si="1"/>
        <v>0.15088688651556925</v>
      </c>
      <c r="S41" s="11">
        <f t="shared" si="2"/>
        <v>0.16512609919190702</v>
      </c>
      <c r="T41">
        <f t="shared" si="3"/>
        <v>0</v>
      </c>
      <c r="U41" t="str">
        <f t="shared" si="4"/>
        <v>Total Capital Ratio8</v>
      </c>
      <c r="V41" s="497">
        <v>202312</v>
      </c>
      <c r="W41" s="497">
        <v>2</v>
      </c>
      <c r="X41" s="497" t="s">
        <v>630</v>
      </c>
      <c r="Y41" s="497" t="s">
        <v>28</v>
      </c>
      <c r="Z41" s="497">
        <v>0</v>
      </c>
      <c r="AA41" s="497">
        <v>4</v>
      </c>
      <c r="AB41" s="497">
        <v>0.22440163764094523</v>
      </c>
      <c r="AC41" s="497">
        <v>8</v>
      </c>
      <c r="AD41" s="498"/>
      <c r="AF41" s="338" t="s">
        <v>759</v>
      </c>
      <c r="AG41" s="339">
        <v>0.10825558640000001</v>
      </c>
      <c r="AH41" s="339">
        <v>0.10588561470000001</v>
      </c>
      <c r="AI41" s="339">
        <v>0.10435142090000001</v>
      </c>
      <c r="AJ41" s="339">
        <v>0.1105987209</v>
      </c>
      <c r="AK41" s="339">
        <v>0.1108701538</v>
      </c>
      <c r="AL41" s="339">
        <v>0.1170670145</v>
      </c>
      <c r="AM41" s="339">
        <v>0.117235673</v>
      </c>
      <c r="AN41" s="339">
        <v>0.12219855120000001</v>
      </c>
      <c r="AO41" s="339">
        <v>0.12599865809999999</v>
      </c>
      <c r="AP41" s="339">
        <v>0.1379618467</v>
      </c>
      <c r="AQ41" s="339">
        <v>0.13999256039999999</v>
      </c>
      <c r="AR41" s="339">
        <v>0.1440807439</v>
      </c>
      <c r="AS41" s="339">
        <v>0.14332327249999999</v>
      </c>
      <c r="AT41" s="339">
        <v>0.14937825809999999</v>
      </c>
      <c r="AU41" s="339">
        <v>0.14505664930000001</v>
      </c>
      <c r="AV41" s="339">
        <v>0.14687900849999999</v>
      </c>
      <c r="AW41" s="339">
        <v>0.14320397839999999</v>
      </c>
      <c r="AX41" s="339">
        <v>0.151982003</v>
      </c>
      <c r="AY41" s="339">
        <v>0.151021555</v>
      </c>
      <c r="AZ41" s="339">
        <v>0.15389217299999999</v>
      </c>
      <c r="BA41" s="339">
        <v>0.1494982604</v>
      </c>
      <c r="BB41" s="339">
        <v>0.15558364129999999</v>
      </c>
      <c r="BC41" s="339">
        <v>0.1497072978</v>
      </c>
      <c r="BD41" s="339">
        <v>0.15504788010000001</v>
      </c>
      <c r="BE41" s="339">
        <v>0.15690308850000001</v>
      </c>
      <c r="BF41" s="339">
        <v>0.16707095529999999</v>
      </c>
      <c r="BG41" s="339">
        <v>0.1650536735</v>
      </c>
      <c r="BH41" s="339">
        <v>0.16218264509999999</v>
      </c>
      <c r="BI41" s="339">
        <v>0.15764660280000001</v>
      </c>
      <c r="BJ41" s="339">
        <v>0.16087933069999999</v>
      </c>
      <c r="BK41" s="339">
        <v>0.1525099898</v>
      </c>
      <c r="BL41" s="339">
        <v>0.15995831360000001</v>
      </c>
      <c r="BM41" s="339">
        <v>0.1604458751</v>
      </c>
      <c r="BN41" s="339">
        <v>0.16763497199999999</v>
      </c>
      <c r="BO41" s="339">
        <v>0.1660298721</v>
      </c>
      <c r="BP41" s="339">
        <v>0.16999161660000001</v>
      </c>
      <c r="BQ41" s="339">
        <v>0.1671851369</v>
      </c>
      <c r="BR41" s="339">
        <v>0.1784643732</v>
      </c>
    </row>
    <row r="42" spans="1:70">
      <c r="A42" t="str">
        <f t="shared" si="0"/>
        <v>Total Capital Ratio201503</v>
      </c>
      <c r="B42" s="495">
        <v>201503</v>
      </c>
      <c r="C42" s="495">
        <v>2</v>
      </c>
      <c r="D42" s="495" t="s">
        <v>630</v>
      </c>
      <c r="E42" s="495">
        <v>0.10525707270138475</v>
      </c>
      <c r="F42" s="495">
        <v>0.13713580289726074</v>
      </c>
      <c r="G42" s="495">
        <v>0.15801652405978459</v>
      </c>
      <c r="H42" s="495">
        <v>0.18819133380973899</v>
      </c>
      <c r="I42" s="495">
        <v>0.16099455638165786</v>
      </c>
      <c r="J42" s="495">
        <v>0.19458590846339174</v>
      </c>
      <c r="K42" s="495">
        <v>0.38571309233257672</v>
      </c>
      <c r="L42" s="496">
        <v>1302732307123.7026</v>
      </c>
      <c r="M42" s="496">
        <v>8256812627331.7344</v>
      </c>
      <c r="N42" s="495">
        <v>0.15963847870044762</v>
      </c>
      <c r="O42" s="495">
        <v>0.14946297866244254</v>
      </c>
      <c r="P42" s="495">
        <v>0.1632566282324055</v>
      </c>
      <c r="Q42" s="495">
        <v>154</v>
      </c>
      <c r="R42" s="11">
        <f t="shared" si="1"/>
        <v>0.14946297866244254</v>
      </c>
      <c r="S42" s="11">
        <f t="shared" si="2"/>
        <v>0.1632566282324055</v>
      </c>
      <c r="T42">
        <f t="shared" si="3"/>
        <v>0</v>
      </c>
      <c r="U42" t="str">
        <f t="shared" si="4"/>
        <v>Total Capital Ratio9</v>
      </c>
      <c r="V42" s="497">
        <v>202312</v>
      </c>
      <c r="W42" s="497">
        <v>2</v>
      </c>
      <c r="X42" s="497" t="s">
        <v>630</v>
      </c>
      <c r="Y42" s="497" t="s">
        <v>19</v>
      </c>
      <c r="Z42" s="497">
        <v>0</v>
      </c>
      <c r="AA42" s="497">
        <v>8</v>
      </c>
      <c r="AB42" s="497">
        <v>0.22439759964998998</v>
      </c>
      <c r="AC42" s="497">
        <v>9</v>
      </c>
      <c r="AD42" s="498"/>
      <c r="AF42" s="338" t="s">
        <v>1124</v>
      </c>
      <c r="AG42" s="339" t="s">
        <v>6753</v>
      </c>
      <c r="AH42" s="339" t="s">
        <v>6753</v>
      </c>
      <c r="AI42" s="339" t="s">
        <v>6753</v>
      </c>
      <c r="AJ42" s="339" t="s">
        <v>6753</v>
      </c>
      <c r="AK42" s="339" t="s">
        <v>6753</v>
      </c>
      <c r="AL42" s="339" t="s">
        <v>6753</v>
      </c>
      <c r="AM42" s="339" t="s">
        <v>6753</v>
      </c>
      <c r="AN42" s="339" t="s">
        <v>6753</v>
      </c>
      <c r="AO42" s="339">
        <v>6.2708046500000003E-2</v>
      </c>
      <c r="AP42" s="339">
        <v>6.2723921799999999E-2</v>
      </c>
      <c r="AQ42" s="339">
        <v>6.1477669800000002E-2</v>
      </c>
      <c r="AR42" s="339">
        <v>6.3741636300000001E-2</v>
      </c>
      <c r="AS42" s="339">
        <v>6.3013135400000003E-2</v>
      </c>
      <c r="AT42" s="339">
        <v>6.6672658900000001E-2</v>
      </c>
      <c r="AU42" s="339">
        <v>6.4281648100000005E-2</v>
      </c>
      <c r="AV42" s="339">
        <v>6.5518696500000001E-2</v>
      </c>
      <c r="AW42" s="339">
        <v>6.3996533100000003E-2</v>
      </c>
      <c r="AX42" s="339">
        <v>6.7867554799999993E-2</v>
      </c>
      <c r="AY42" s="339">
        <v>6.6276519000000006E-2</v>
      </c>
      <c r="AZ42" s="339">
        <v>6.8048339400000005E-2</v>
      </c>
      <c r="BA42" s="339">
        <v>6.6467415099999996E-2</v>
      </c>
      <c r="BB42" s="339">
        <v>6.8448916799999995E-2</v>
      </c>
      <c r="BC42" s="339">
        <v>6.5335741000000003E-2</v>
      </c>
      <c r="BD42" s="339">
        <v>6.3499822400000003E-2</v>
      </c>
      <c r="BE42" s="339">
        <v>6.30642384E-2</v>
      </c>
      <c r="BF42" s="339">
        <v>6.7286363399999993E-2</v>
      </c>
      <c r="BG42" s="339">
        <v>6.3496321600000002E-2</v>
      </c>
      <c r="BH42" s="339">
        <v>6.4439046799999997E-2</v>
      </c>
      <c r="BI42" s="339">
        <v>6.3232543000000002E-2</v>
      </c>
      <c r="BJ42" s="339">
        <v>6.5094360800000001E-2</v>
      </c>
      <c r="BK42" s="339">
        <v>6.3498499999999999E-2</v>
      </c>
      <c r="BL42" s="339">
        <v>6.3465319399999998E-2</v>
      </c>
      <c r="BM42" s="339">
        <v>6.3729348599999999E-2</v>
      </c>
      <c r="BN42" s="339">
        <v>6.8016544499999998E-2</v>
      </c>
      <c r="BO42" s="339">
        <v>6.5218533400000001E-2</v>
      </c>
      <c r="BP42" s="339">
        <v>6.7829390099999998E-2</v>
      </c>
      <c r="BQ42" s="339">
        <v>6.6667358499999996E-2</v>
      </c>
      <c r="BR42" s="339">
        <v>7.1748550199999997E-2</v>
      </c>
    </row>
    <row r="43" spans="1:70">
      <c r="A43" t="str">
        <f t="shared" si="0"/>
        <v>Total Capital Ratio201506</v>
      </c>
      <c r="B43" s="495">
        <v>201506</v>
      </c>
      <c r="C43" s="495">
        <v>2</v>
      </c>
      <c r="D43" s="495" t="s">
        <v>630</v>
      </c>
      <c r="E43" s="495">
        <v>0.10449025771455188</v>
      </c>
      <c r="F43" s="495">
        <v>0.14244345813630188</v>
      </c>
      <c r="G43" s="495">
        <v>0.16574070231172422</v>
      </c>
      <c r="H43" s="495">
        <v>0.19012529271498652</v>
      </c>
      <c r="I43" s="495">
        <v>0.16689769016672529</v>
      </c>
      <c r="J43" s="495">
        <v>0.2030195814264957</v>
      </c>
      <c r="K43" s="495">
        <v>0.40101178118101827</v>
      </c>
      <c r="L43" s="496">
        <v>1317542099045.0969</v>
      </c>
      <c r="M43" s="496">
        <v>8130526113276.8164</v>
      </c>
      <c r="N43" s="495">
        <v>0.17118041052306787</v>
      </c>
      <c r="O43" s="495">
        <v>0.15074607022551387</v>
      </c>
      <c r="P43" s="495">
        <v>0.16931154636531631</v>
      </c>
      <c r="Q43" s="495">
        <v>153</v>
      </c>
      <c r="R43" s="11">
        <f t="shared" si="1"/>
        <v>0.15074607022551387</v>
      </c>
      <c r="S43" s="11">
        <f t="shared" si="2"/>
        <v>0.17118041052306787</v>
      </c>
      <c r="T43">
        <f t="shared" si="3"/>
        <v>0</v>
      </c>
      <c r="U43" t="str">
        <f t="shared" si="4"/>
        <v>Total Capital Ratio10</v>
      </c>
      <c r="V43" s="497">
        <v>202312</v>
      </c>
      <c r="W43" s="497">
        <v>2</v>
      </c>
      <c r="X43" s="497" t="s">
        <v>630</v>
      </c>
      <c r="Y43" s="497" t="s">
        <v>90</v>
      </c>
      <c r="Z43" s="497">
        <v>0</v>
      </c>
      <c r="AA43" s="497">
        <v>3</v>
      </c>
      <c r="AB43" s="497">
        <v>0.22354244653846153</v>
      </c>
      <c r="AC43" s="497">
        <v>10</v>
      </c>
      <c r="AD43" s="498"/>
      <c r="AF43" s="338" t="s">
        <v>1125</v>
      </c>
      <c r="AG43" s="339" t="s">
        <v>6753</v>
      </c>
      <c r="AH43" s="339" t="s">
        <v>6753</v>
      </c>
      <c r="AI43" s="339" t="s">
        <v>6753</v>
      </c>
      <c r="AJ43" s="339" t="s">
        <v>6753</v>
      </c>
      <c r="AK43" s="339" t="s">
        <v>6753</v>
      </c>
      <c r="AL43" s="339" t="s">
        <v>6753</v>
      </c>
      <c r="AM43" s="339" t="s">
        <v>6753</v>
      </c>
      <c r="AN43" s="339" t="s">
        <v>6753</v>
      </c>
      <c r="AO43" s="339">
        <v>6.2035960899999999E-2</v>
      </c>
      <c r="AP43" s="339">
        <v>6.2563519999999997E-2</v>
      </c>
      <c r="AQ43" s="339">
        <v>6.1706403200000003E-2</v>
      </c>
      <c r="AR43" s="339">
        <v>6.38849529E-2</v>
      </c>
      <c r="AS43" s="339">
        <v>6.3300359900000006E-2</v>
      </c>
      <c r="AT43" s="339">
        <v>6.6742023299999995E-2</v>
      </c>
      <c r="AU43" s="339">
        <v>6.4540890899999995E-2</v>
      </c>
      <c r="AV43" s="339">
        <v>6.5800268600000003E-2</v>
      </c>
      <c r="AW43" s="339">
        <v>6.4297693700000005E-2</v>
      </c>
      <c r="AX43" s="339">
        <v>6.81128332E-2</v>
      </c>
      <c r="AY43" s="339">
        <v>6.6487400500000002E-2</v>
      </c>
      <c r="AZ43" s="339">
        <v>6.8195759600000003E-2</v>
      </c>
      <c r="BA43" s="339">
        <v>6.6610923700000005E-2</v>
      </c>
      <c r="BB43" s="339">
        <v>6.85923378E-2</v>
      </c>
      <c r="BC43" s="339">
        <v>6.5469602099999996E-2</v>
      </c>
      <c r="BD43" s="339">
        <v>6.3626450000000001E-2</v>
      </c>
      <c r="BE43" s="339">
        <v>6.3189495999999998E-2</v>
      </c>
      <c r="BF43" s="339">
        <v>6.7642200799999996E-2</v>
      </c>
      <c r="BG43" s="339">
        <v>6.3928785099999996E-2</v>
      </c>
      <c r="BH43" s="339">
        <v>6.4886323199999998E-2</v>
      </c>
      <c r="BI43" s="339">
        <v>6.3549852500000004E-2</v>
      </c>
      <c r="BJ43" s="339">
        <v>6.5461138700000004E-2</v>
      </c>
      <c r="BK43" s="339">
        <v>6.3917699699999997E-2</v>
      </c>
      <c r="BL43" s="339">
        <v>6.39437276E-2</v>
      </c>
      <c r="BM43" s="339">
        <v>6.4272937500000002E-2</v>
      </c>
      <c r="BN43" s="339">
        <v>6.8847840300000004E-2</v>
      </c>
      <c r="BO43" s="339">
        <v>6.57525256E-2</v>
      </c>
      <c r="BP43" s="339">
        <v>6.8366639800000004E-2</v>
      </c>
      <c r="BQ43" s="339">
        <v>6.7186765300000006E-2</v>
      </c>
      <c r="BR43" s="339">
        <v>7.2326372700000002E-2</v>
      </c>
    </row>
    <row r="44" spans="1:70">
      <c r="A44" t="str">
        <f t="shared" si="0"/>
        <v>Total Capital Ratio201509</v>
      </c>
      <c r="B44" s="495">
        <v>201509</v>
      </c>
      <c r="C44" s="495">
        <v>2</v>
      </c>
      <c r="D44" s="495" t="s">
        <v>630</v>
      </c>
      <c r="E44" s="495">
        <v>0.10426157302611246</v>
      </c>
      <c r="F44" s="495">
        <v>0.14355232321847788</v>
      </c>
      <c r="G44" s="495">
        <v>0.1683281616907174</v>
      </c>
      <c r="H44" s="495">
        <v>0.19490345842587017</v>
      </c>
      <c r="I44" s="495">
        <v>0.17045639874375285</v>
      </c>
      <c r="J44" s="495">
        <v>0.21736606046230184</v>
      </c>
      <c r="K44" s="495">
        <v>0.39964714375091404</v>
      </c>
      <c r="L44" s="496">
        <v>1322586257218.7341</v>
      </c>
      <c r="M44" s="496">
        <v>8058472085392.6045</v>
      </c>
      <c r="N44" s="495">
        <v>0.18389014436486653</v>
      </c>
      <c r="O44" s="495">
        <v>0.15326771331766725</v>
      </c>
      <c r="P44" s="495">
        <v>0.1720595816021927</v>
      </c>
      <c r="Q44" s="495">
        <v>153</v>
      </c>
      <c r="R44" s="11">
        <f t="shared" si="1"/>
        <v>0.15326771331766725</v>
      </c>
      <c r="S44" s="11">
        <f t="shared" si="2"/>
        <v>0.18389014436486653</v>
      </c>
      <c r="T44">
        <f t="shared" si="3"/>
        <v>0</v>
      </c>
      <c r="U44" t="str">
        <f t="shared" si="4"/>
        <v>Total Capital Ratio11</v>
      </c>
      <c r="V44" s="497">
        <v>202312</v>
      </c>
      <c r="W44" s="497">
        <v>2</v>
      </c>
      <c r="X44" s="497" t="s">
        <v>630</v>
      </c>
      <c r="Y44" s="497" t="s">
        <v>92</v>
      </c>
      <c r="Z44" s="497">
        <v>0</v>
      </c>
      <c r="AA44" s="497">
        <v>4</v>
      </c>
      <c r="AB44" s="497">
        <v>0.22126744181563776</v>
      </c>
      <c r="AC44" s="497">
        <v>11</v>
      </c>
      <c r="AD44" s="498"/>
      <c r="AF44" s="338" t="s">
        <v>760</v>
      </c>
      <c r="AG44" s="339">
        <v>0.1490107369</v>
      </c>
      <c r="AH44" s="339">
        <v>0.14979173800000001</v>
      </c>
      <c r="AI44" s="339">
        <v>0.14862323860000001</v>
      </c>
      <c r="AJ44" s="339">
        <v>0.1556245627</v>
      </c>
      <c r="AK44" s="339">
        <v>0.15554950349999999</v>
      </c>
      <c r="AL44" s="339">
        <v>0.15846558969999999</v>
      </c>
      <c r="AM44" s="339">
        <v>0.15639682060000001</v>
      </c>
      <c r="AN44" s="339">
        <v>0.16071595750000001</v>
      </c>
      <c r="AO44" s="339">
        <v>0.16539956459999999</v>
      </c>
      <c r="AP44" s="339">
        <v>0.17609159930000001</v>
      </c>
      <c r="AQ44" s="339">
        <v>0.18183091069999999</v>
      </c>
      <c r="AR44" s="339">
        <v>0.18478438589999999</v>
      </c>
      <c r="AS44" s="339">
        <v>0.1826602212</v>
      </c>
      <c r="AT44" s="339">
        <v>0.187084165</v>
      </c>
      <c r="AU44" s="339">
        <v>0.17933083</v>
      </c>
      <c r="AV44" s="339">
        <v>0.17922862849999999</v>
      </c>
      <c r="AW44" s="339">
        <v>0.17441715820000001</v>
      </c>
      <c r="AX44" s="339">
        <v>0.18287094570000001</v>
      </c>
      <c r="AY44" s="339">
        <v>0.18244235219999999</v>
      </c>
      <c r="AZ44" s="339">
        <v>0.1833268589</v>
      </c>
      <c r="BA44" s="339">
        <v>0.178226948</v>
      </c>
      <c r="BB44" s="339">
        <v>0.18444014180000001</v>
      </c>
      <c r="BC44" s="339">
        <v>0.17528747350000001</v>
      </c>
      <c r="BD44" s="339">
        <v>0.18255591509999999</v>
      </c>
      <c r="BE44" s="339">
        <v>0.1857946523</v>
      </c>
      <c r="BF44" s="339">
        <v>0.19544152519999999</v>
      </c>
      <c r="BG44" s="339">
        <v>0.19212360810000001</v>
      </c>
      <c r="BH44" s="339">
        <v>0.18939074480000001</v>
      </c>
      <c r="BI44" s="339">
        <v>0.1833780938</v>
      </c>
      <c r="BJ44" s="339">
        <v>0.18746529349999999</v>
      </c>
      <c r="BK44" s="339">
        <v>0.1760194833</v>
      </c>
      <c r="BL44" s="339">
        <v>0.1831463737</v>
      </c>
      <c r="BM44" s="339">
        <v>0.18407820720000001</v>
      </c>
      <c r="BN44" s="339">
        <v>0.19120375119999999</v>
      </c>
      <c r="BO44" s="339">
        <v>0.18981875140000001</v>
      </c>
      <c r="BP44" s="339">
        <v>0.19417971719999999</v>
      </c>
      <c r="BQ44" s="339">
        <v>0.1914935753</v>
      </c>
      <c r="BR44" s="339">
        <v>0.20250284299999999</v>
      </c>
    </row>
    <row r="45" spans="1:70">
      <c r="A45" t="str">
        <f t="shared" si="0"/>
        <v>Total Capital Ratio201512</v>
      </c>
      <c r="B45" s="495">
        <v>201512</v>
      </c>
      <c r="C45" s="495">
        <v>2</v>
      </c>
      <c r="D45" s="495" t="s">
        <v>630</v>
      </c>
      <c r="E45" s="495">
        <v>0.12001167928337084</v>
      </c>
      <c r="F45" s="495">
        <v>0.14792988410002744</v>
      </c>
      <c r="G45" s="495">
        <v>0.17329272254822226</v>
      </c>
      <c r="H45" s="495">
        <v>0.20620834280788802</v>
      </c>
      <c r="I45" s="495">
        <v>0.17698434320278597</v>
      </c>
      <c r="J45" s="495">
        <v>0.22898733117856876</v>
      </c>
      <c r="K45" s="495">
        <v>0.44911146337774599</v>
      </c>
      <c r="L45" s="496">
        <v>1356436811604.3647</v>
      </c>
      <c r="M45" s="496">
        <v>8004196760551.1982</v>
      </c>
      <c r="N45" s="495">
        <v>0.18759563999045797</v>
      </c>
      <c r="O45" s="495">
        <v>0.16336191960928062</v>
      </c>
      <c r="P45" s="495">
        <v>0.17829786185254415</v>
      </c>
      <c r="Q45" s="495">
        <v>152</v>
      </c>
      <c r="R45" s="11">
        <f t="shared" si="1"/>
        <v>0.16336191960928062</v>
      </c>
      <c r="S45" s="11">
        <f t="shared" si="2"/>
        <v>0.18759563999045797</v>
      </c>
      <c r="T45">
        <f t="shared" si="3"/>
        <v>0</v>
      </c>
      <c r="U45" t="str">
        <f t="shared" si="4"/>
        <v>Total Capital Ratio12</v>
      </c>
      <c r="V45" s="497">
        <v>202312</v>
      </c>
      <c r="W45" s="497">
        <v>2</v>
      </c>
      <c r="X45" s="497" t="s">
        <v>630</v>
      </c>
      <c r="Y45" s="497" t="s">
        <v>24</v>
      </c>
      <c r="Z45" s="497">
        <v>0</v>
      </c>
      <c r="AA45" s="497">
        <v>10</v>
      </c>
      <c r="AB45" s="497">
        <v>0.22022576920713932</v>
      </c>
      <c r="AC45" s="497">
        <v>12</v>
      </c>
      <c r="AD45" s="498"/>
      <c r="AF45" s="338" t="s">
        <v>762</v>
      </c>
      <c r="AG45" s="339">
        <v>0.1032606947</v>
      </c>
      <c r="AH45" s="339">
        <v>0.1028248741</v>
      </c>
      <c r="AI45" s="339">
        <v>0.10076296830000001</v>
      </c>
      <c r="AJ45" s="339">
        <v>0.10631298240000001</v>
      </c>
      <c r="AK45" s="339">
        <v>0.1075454718</v>
      </c>
      <c r="AL45" s="339">
        <v>0.1165712963</v>
      </c>
      <c r="AM45" s="339">
        <v>0.1171115974</v>
      </c>
      <c r="AN45" s="339">
        <v>0.12117881430000001</v>
      </c>
      <c r="AO45" s="339">
        <v>0.12541101339999999</v>
      </c>
      <c r="AP45" s="339">
        <v>0.13578317619999999</v>
      </c>
      <c r="AQ45" s="339">
        <v>0.13717395139999999</v>
      </c>
      <c r="AR45" s="339">
        <v>0.13975798170000001</v>
      </c>
      <c r="AS45" s="339">
        <v>0.1370961353</v>
      </c>
      <c r="AT45" s="339">
        <v>0.14324494660000001</v>
      </c>
      <c r="AU45" s="339">
        <v>0.1370712711</v>
      </c>
      <c r="AV45" s="339">
        <v>0.1379564707</v>
      </c>
      <c r="AW45" s="339">
        <v>0.13447334080000001</v>
      </c>
      <c r="AX45" s="339">
        <v>0.14303243309999999</v>
      </c>
      <c r="AY45" s="339">
        <v>0.14061184800000001</v>
      </c>
      <c r="AZ45" s="339">
        <v>0.142953261</v>
      </c>
      <c r="BA45" s="339">
        <v>0.13880725050000001</v>
      </c>
      <c r="BB45" s="339">
        <v>0.14477097459999999</v>
      </c>
      <c r="BC45" s="339">
        <v>0.1373754811</v>
      </c>
      <c r="BD45" s="339">
        <v>0.14261694010000001</v>
      </c>
      <c r="BE45" s="339">
        <v>0.14218426579999999</v>
      </c>
      <c r="BF45" s="339">
        <v>0.1492344994</v>
      </c>
      <c r="BG45" s="339">
        <v>0.1472090432</v>
      </c>
      <c r="BH45" s="339">
        <v>0.1464971441</v>
      </c>
      <c r="BI45" s="339">
        <v>0.14262777260000001</v>
      </c>
      <c r="BJ45" s="339">
        <v>0.14399478069999999</v>
      </c>
      <c r="BK45" s="339">
        <v>0.13614183830000001</v>
      </c>
      <c r="BL45" s="339">
        <v>0.14373703309999999</v>
      </c>
      <c r="BM45" s="339">
        <v>0.14417953410000001</v>
      </c>
      <c r="BN45" s="339">
        <v>0.15055748839999999</v>
      </c>
      <c r="BO45" s="339">
        <v>0.14972817420000001</v>
      </c>
      <c r="BP45" s="339">
        <v>0.1537474811</v>
      </c>
      <c r="BQ45" s="339">
        <v>0.15043225239999999</v>
      </c>
      <c r="BR45" s="339">
        <v>0.16132456889999999</v>
      </c>
    </row>
    <row r="46" spans="1:70">
      <c r="A46" t="str">
        <f t="shared" si="0"/>
        <v>Total Capital Ratio201603</v>
      </c>
      <c r="B46" s="495">
        <v>201603</v>
      </c>
      <c r="C46" s="495">
        <v>2</v>
      </c>
      <c r="D46" s="495" t="s">
        <v>630</v>
      </c>
      <c r="E46" s="495">
        <v>0.11800409543664919</v>
      </c>
      <c r="F46" s="495">
        <v>0.14922169584439737</v>
      </c>
      <c r="G46" s="495">
        <v>0.17211588465298625</v>
      </c>
      <c r="H46" s="495">
        <v>0.20718918494342498</v>
      </c>
      <c r="I46" s="495">
        <v>0.17429257132516981</v>
      </c>
      <c r="J46" s="495">
        <v>0.2247587157375448</v>
      </c>
      <c r="K46" s="495">
        <v>0.44584763715583903</v>
      </c>
      <c r="L46" s="496">
        <v>1339848118454.1558</v>
      </c>
      <c r="M46" s="496">
        <v>7994248509208.2686</v>
      </c>
      <c r="N46" s="495">
        <v>0.18652787619768421</v>
      </c>
      <c r="O46" s="495">
        <v>0.16218199161049737</v>
      </c>
      <c r="P46" s="495">
        <v>0.17507174369205328</v>
      </c>
      <c r="Q46" s="495">
        <v>156</v>
      </c>
      <c r="R46" s="11">
        <f t="shared" si="1"/>
        <v>0.16218199161049737</v>
      </c>
      <c r="S46" s="11">
        <f t="shared" si="2"/>
        <v>0.18652787619768421</v>
      </c>
      <c r="T46">
        <f t="shared" si="3"/>
        <v>0</v>
      </c>
      <c r="U46" t="str">
        <f t="shared" si="4"/>
        <v>Total Capital Ratio13</v>
      </c>
      <c r="V46" s="497">
        <v>202312</v>
      </c>
      <c r="W46" s="497">
        <v>2</v>
      </c>
      <c r="X46" s="497" t="s">
        <v>630</v>
      </c>
      <c r="Y46" s="497" t="s">
        <v>16</v>
      </c>
      <c r="Z46" s="497">
        <v>0</v>
      </c>
      <c r="AA46" s="497">
        <v>30</v>
      </c>
      <c r="AB46" s="497">
        <v>0.21519127010670253</v>
      </c>
      <c r="AC46" s="497">
        <v>13</v>
      </c>
      <c r="AD46" s="498"/>
      <c r="AF46" s="338" t="s">
        <v>761</v>
      </c>
      <c r="AG46" s="339">
        <v>0.1078438742</v>
      </c>
      <c r="AH46" s="339">
        <v>0.10524724940000001</v>
      </c>
      <c r="AI46" s="339">
        <v>0.1037634352</v>
      </c>
      <c r="AJ46" s="339">
        <v>0.11001324730000001</v>
      </c>
      <c r="AK46" s="339">
        <v>0.11026796260000001</v>
      </c>
      <c r="AL46" s="339">
        <v>0.11661871140000001</v>
      </c>
      <c r="AM46" s="339">
        <v>0.1168138489</v>
      </c>
      <c r="AN46" s="339">
        <v>0.12143304470000001</v>
      </c>
      <c r="AO46" s="339">
        <v>0.12558422729999999</v>
      </c>
      <c r="AP46" s="339">
        <v>0.13757625640000001</v>
      </c>
      <c r="AQ46" s="339">
        <v>0.13880396989999999</v>
      </c>
      <c r="AR46" s="339">
        <v>0.14126508530000001</v>
      </c>
      <c r="AS46" s="339">
        <v>0.1386238367</v>
      </c>
      <c r="AT46" s="339">
        <v>0.1447857736</v>
      </c>
      <c r="AU46" s="339">
        <v>0.1371301694</v>
      </c>
      <c r="AV46" s="339">
        <v>0.13800674769999999</v>
      </c>
      <c r="AW46" s="339">
        <v>0.13451576439999999</v>
      </c>
      <c r="AX46" s="339">
        <v>0.1430637317</v>
      </c>
      <c r="AY46" s="339">
        <v>0.1406303341</v>
      </c>
      <c r="AZ46" s="339">
        <v>0.14295878109999999</v>
      </c>
      <c r="BA46" s="339">
        <v>0.13881429240000001</v>
      </c>
      <c r="BB46" s="339">
        <v>0.1447682183</v>
      </c>
      <c r="BC46" s="339">
        <v>0.13736745380000001</v>
      </c>
      <c r="BD46" s="339">
        <v>0.14262697620000001</v>
      </c>
      <c r="BE46" s="339">
        <v>0.14219604059999999</v>
      </c>
      <c r="BF46" s="339">
        <v>0.14977507700000001</v>
      </c>
      <c r="BG46" s="339">
        <v>0.1481182358</v>
      </c>
      <c r="BH46" s="339">
        <v>0.14745187530000001</v>
      </c>
      <c r="BI46" s="339">
        <v>0.14339538469999999</v>
      </c>
      <c r="BJ46" s="339">
        <v>0.14488236730000001</v>
      </c>
      <c r="BK46" s="339">
        <v>0.13705592120000001</v>
      </c>
      <c r="BL46" s="339">
        <v>0.144818418</v>
      </c>
      <c r="BM46" s="339">
        <v>0.14541824740000001</v>
      </c>
      <c r="BN46" s="339">
        <v>0.15246565879999999</v>
      </c>
      <c r="BO46" s="339">
        <v>0.15101395679999999</v>
      </c>
      <c r="BP46" s="339">
        <v>0.15501747909999999</v>
      </c>
      <c r="BQ46" s="339">
        <v>0.15167794379999999</v>
      </c>
      <c r="BR46" s="339">
        <v>0.1626955923</v>
      </c>
    </row>
    <row r="47" spans="1:70">
      <c r="A47" t="str">
        <f t="shared" si="0"/>
        <v>Total Capital Ratio201606</v>
      </c>
      <c r="B47" s="495">
        <v>201606</v>
      </c>
      <c r="C47" s="495">
        <v>2</v>
      </c>
      <c r="D47" s="495" t="s">
        <v>630</v>
      </c>
      <c r="E47" s="495">
        <v>0.12104458788822955</v>
      </c>
      <c r="F47" s="495">
        <v>0.15085816663542592</v>
      </c>
      <c r="G47" s="495">
        <v>0.17328684095396096</v>
      </c>
      <c r="H47" s="495">
        <v>0.20920249743561406</v>
      </c>
      <c r="I47" s="495">
        <v>0.17746579767866916</v>
      </c>
      <c r="J47" s="495">
        <v>0.22718442787052495</v>
      </c>
      <c r="K47" s="495">
        <v>0.44738066527718257</v>
      </c>
      <c r="L47" s="496">
        <v>1362204226843.3247</v>
      </c>
      <c r="M47" s="496">
        <v>7996062065931.418</v>
      </c>
      <c r="N47" s="495">
        <v>0.19098019933868196</v>
      </c>
      <c r="O47" s="495">
        <v>0.16493835424452588</v>
      </c>
      <c r="P47" s="495">
        <v>0.17811486902451026</v>
      </c>
      <c r="Q47" s="495">
        <v>156</v>
      </c>
      <c r="R47" s="11">
        <f t="shared" si="1"/>
        <v>0.16493835424452588</v>
      </c>
      <c r="S47" s="11">
        <f t="shared" si="2"/>
        <v>0.19098019933868196</v>
      </c>
      <c r="T47">
        <f t="shared" si="3"/>
        <v>0</v>
      </c>
      <c r="U47" t="str">
        <f t="shared" si="4"/>
        <v>Total Capital Ratio14</v>
      </c>
      <c r="V47" s="497">
        <v>202312</v>
      </c>
      <c r="W47" s="497">
        <v>2</v>
      </c>
      <c r="X47" s="497" t="s">
        <v>630</v>
      </c>
      <c r="Y47" s="497" t="s">
        <v>99</v>
      </c>
      <c r="Z47" s="497">
        <v>0</v>
      </c>
      <c r="AA47" s="497">
        <v>5</v>
      </c>
      <c r="AB47" s="497">
        <v>0.21324568462280868</v>
      </c>
      <c r="AC47" s="497">
        <v>14</v>
      </c>
      <c r="AD47" s="498"/>
      <c r="AF47" s="338" t="s">
        <v>777</v>
      </c>
      <c r="AG47" s="339">
        <v>3.0736359000000001E-2</v>
      </c>
      <c r="AH47" s="339">
        <v>3.0865486599999999E-2</v>
      </c>
      <c r="AI47" s="339">
        <v>2.96030761E-2</v>
      </c>
      <c r="AJ47" s="339">
        <v>3.0266339699999999E-2</v>
      </c>
      <c r="AK47" s="339">
        <v>2.9656136199999999E-2</v>
      </c>
      <c r="AL47" s="339">
        <v>2.93498744E-2</v>
      </c>
      <c r="AM47" s="339">
        <v>2.8234467499999999E-2</v>
      </c>
      <c r="AN47" s="339">
        <v>2.7418899199999999E-2</v>
      </c>
      <c r="AO47" s="339">
        <v>2.6865957199999999E-2</v>
      </c>
      <c r="AP47" s="339">
        <v>2.5185989499999999E-2</v>
      </c>
      <c r="AQ47" s="339">
        <v>2.3358196500000001E-2</v>
      </c>
      <c r="AR47" s="339">
        <v>2.26649968E-2</v>
      </c>
      <c r="AS47" s="339">
        <v>2.21553055E-2</v>
      </c>
      <c r="AT47" s="339">
        <v>2.1256554699999999E-2</v>
      </c>
      <c r="AU47" s="339">
        <v>1.9833328099999999E-2</v>
      </c>
      <c r="AV47" s="339">
        <v>1.9211060700000001E-2</v>
      </c>
      <c r="AW47" s="339">
        <v>1.7143511600000001E-2</v>
      </c>
      <c r="AX47" s="339">
        <v>1.9159425399999999E-2</v>
      </c>
      <c r="AY47" s="339">
        <v>1.80490315E-2</v>
      </c>
      <c r="AZ47" s="339">
        <v>1.7083716299999999E-2</v>
      </c>
      <c r="BA47" s="339">
        <v>1.6746087600000001E-2</v>
      </c>
      <c r="BB47" s="339">
        <v>1.6868631299999999E-2</v>
      </c>
      <c r="BC47" s="339">
        <v>1.6278164099999999E-2</v>
      </c>
      <c r="BD47" s="339">
        <v>1.6427133100000001E-2</v>
      </c>
      <c r="BE47" s="339">
        <v>1.60347474E-2</v>
      </c>
      <c r="BF47" s="339">
        <v>1.6746997699999999E-2</v>
      </c>
      <c r="BG47" s="339">
        <v>1.54655403E-2</v>
      </c>
      <c r="BH47" s="339">
        <v>1.4640307300000001E-2</v>
      </c>
      <c r="BI47" s="339">
        <v>1.3267936100000001E-2</v>
      </c>
      <c r="BJ47" s="339">
        <v>1.3242331600000001E-2</v>
      </c>
      <c r="BK47" s="339">
        <v>1.2402611799999999E-2</v>
      </c>
      <c r="BL47" s="339">
        <v>1.21578156E-2</v>
      </c>
      <c r="BM47" s="339">
        <v>1.24646276E-2</v>
      </c>
      <c r="BN47" s="339">
        <v>1.3132957000000001E-2</v>
      </c>
      <c r="BO47" s="339">
        <v>1.0163855100000001E-2</v>
      </c>
      <c r="BP47" s="339">
        <v>1.0130954500000001E-2</v>
      </c>
      <c r="BQ47" s="339">
        <v>1.20049409E-2</v>
      </c>
      <c r="BR47" s="339">
        <v>1.2199362E-2</v>
      </c>
    </row>
    <row r="48" spans="1:70">
      <c r="A48" t="str">
        <f t="shared" si="0"/>
        <v>Total Capital Ratio201609</v>
      </c>
      <c r="B48" s="495">
        <v>201609</v>
      </c>
      <c r="C48" s="495">
        <v>2</v>
      </c>
      <c r="D48" s="495" t="s">
        <v>630</v>
      </c>
      <c r="E48" s="495">
        <v>0.12309833418549496</v>
      </c>
      <c r="F48" s="495">
        <v>0.15103505769708417</v>
      </c>
      <c r="G48" s="495">
        <v>0.17943717576329077</v>
      </c>
      <c r="H48" s="495">
        <v>0.21666884189770266</v>
      </c>
      <c r="I48" s="495">
        <v>0.18291687404049128</v>
      </c>
      <c r="J48" s="495">
        <v>0.22613788101814059</v>
      </c>
      <c r="K48" s="495">
        <v>0.49076032505129785</v>
      </c>
      <c r="L48" s="496">
        <v>1374923706703.637</v>
      </c>
      <c r="M48" s="496">
        <v>7927764283287.8447</v>
      </c>
      <c r="N48" s="495">
        <v>0.19842098228683613</v>
      </c>
      <c r="O48" s="495">
        <v>0.16653611297705478</v>
      </c>
      <c r="P48" s="495">
        <v>0.18406148300094144</v>
      </c>
      <c r="Q48" s="495">
        <v>154</v>
      </c>
      <c r="R48" s="11">
        <f t="shared" si="1"/>
        <v>0.16653611297705478</v>
      </c>
      <c r="S48" s="11">
        <f t="shared" si="2"/>
        <v>0.19842098228683613</v>
      </c>
      <c r="T48">
        <f t="shared" si="3"/>
        <v>0</v>
      </c>
      <c r="U48" t="str">
        <f t="shared" si="4"/>
        <v>Total Capital Ratio15</v>
      </c>
      <c r="V48" s="497">
        <v>202312</v>
      </c>
      <c r="W48" s="497">
        <v>2</v>
      </c>
      <c r="X48" s="497" t="s">
        <v>630</v>
      </c>
      <c r="Y48" s="497" t="s">
        <v>27</v>
      </c>
      <c r="Z48" s="497">
        <v>0</v>
      </c>
      <c r="AA48" s="497">
        <v>8</v>
      </c>
      <c r="AB48" s="497">
        <v>0.20711539326013412</v>
      </c>
      <c r="AC48" s="497">
        <v>15</v>
      </c>
      <c r="AD48" s="498"/>
      <c r="AF48" s="338" t="s">
        <v>774</v>
      </c>
      <c r="AG48" s="339">
        <v>4.20250385E-2</v>
      </c>
      <c r="AH48" s="339">
        <v>4.25768693E-2</v>
      </c>
      <c r="AI48" s="339">
        <v>3.97359303E-2</v>
      </c>
      <c r="AJ48" s="339">
        <v>4.0036589300000001E-2</v>
      </c>
      <c r="AK48" s="339">
        <v>3.9199906800000003E-2</v>
      </c>
      <c r="AL48" s="339">
        <v>3.9106695800000001E-2</v>
      </c>
      <c r="AM48" s="339">
        <v>3.6882863000000002E-2</v>
      </c>
      <c r="AN48" s="339">
        <v>3.5846548399999997E-2</v>
      </c>
      <c r="AO48" s="339">
        <v>3.4178606399999999E-2</v>
      </c>
      <c r="AP48" s="339">
        <v>3.1866816899999997E-2</v>
      </c>
      <c r="AQ48" s="339">
        <v>2.9008448999999999E-2</v>
      </c>
      <c r="AR48" s="339">
        <v>2.76676678E-2</v>
      </c>
      <c r="AS48" s="339">
        <v>2.73163287E-2</v>
      </c>
      <c r="AT48" s="339">
        <v>2.6342401800000002E-2</v>
      </c>
      <c r="AU48" s="339">
        <v>2.4181548899999999E-2</v>
      </c>
      <c r="AV48" s="339">
        <v>2.3390580800000001E-2</v>
      </c>
      <c r="AW48" s="339">
        <v>2.0784216300000002E-2</v>
      </c>
      <c r="AX48" s="339">
        <v>2.2793675400000001E-2</v>
      </c>
      <c r="AY48" s="339">
        <v>2.0953396400000001E-2</v>
      </c>
      <c r="AZ48" s="339">
        <v>1.9739213299999999E-2</v>
      </c>
      <c r="BA48" s="339">
        <v>1.9817808100000001E-2</v>
      </c>
      <c r="BB48" s="339">
        <v>1.99648807E-2</v>
      </c>
      <c r="BC48" s="339">
        <v>1.91921933E-2</v>
      </c>
      <c r="BD48" s="339">
        <v>1.95359898E-2</v>
      </c>
      <c r="BE48" s="339">
        <v>1.8979345200000001E-2</v>
      </c>
      <c r="BF48" s="339">
        <v>1.9748858599999999E-2</v>
      </c>
      <c r="BG48" s="339">
        <v>1.8009846999999999E-2</v>
      </c>
      <c r="BH48" s="339">
        <v>1.69557166E-2</v>
      </c>
      <c r="BI48" s="339">
        <v>1.5281033499999999E-2</v>
      </c>
      <c r="BJ48" s="339">
        <v>1.51660439E-2</v>
      </c>
      <c r="BK48" s="339">
        <v>1.40665892E-2</v>
      </c>
      <c r="BL48" s="339">
        <v>1.37545277E-2</v>
      </c>
      <c r="BM48" s="339">
        <v>1.40443674E-2</v>
      </c>
      <c r="BN48" s="339">
        <v>1.49464588E-2</v>
      </c>
      <c r="BO48" s="339">
        <v>1.15102178E-2</v>
      </c>
      <c r="BP48" s="339">
        <v>1.1476829399999999E-2</v>
      </c>
      <c r="BQ48" s="339">
        <v>1.38038712E-2</v>
      </c>
      <c r="BR48" s="339">
        <v>1.4119277E-2</v>
      </c>
    </row>
    <row r="49" spans="1:70">
      <c r="A49" t="str">
        <f t="shared" si="0"/>
        <v>Total Capital Ratio201612</v>
      </c>
      <c r="B49" s="495">
        <v>201612</v>
      </c>
      <c r="C49" s="495">
        <v>2</v>
      </c>
      <c r="D49" s="495" t="s">
        <v>630</v>
      </c>
      <c r="E49" s="495">
        <v>0.12048046177096568</v>
      </c>
      <c r="F49" s="495">
        <v>0.15159852768060492</v>
      </c>
      <c r="G49" s="495">
        <v>0.18514340546691488</v>
      </c>
      <c r="H49" s="495">
        <v>0.22725914540404463</v>
      </c>
      <c r="I49" s="495">
        <v>0.18534483253932399</v>
      </c>
      <c r="J49" s="495">
        <v>0.2354750894045182</v>
      </c>
      <c r="K49" s="495">
        <v>0.53490645314018637</v>
      </c>
      <c r="L49" s="496">
        <v>1387740909230.3054</v>
      </c>
      <c r="M49" s="496">
        <v>7898801790590.6426</v>
      </c>
      <c r="N49" s="495">
        <v>0.20553969675863565</v>
      </c>
      <c r="O49" s="495">
        <v>0.16872027998530501</v>
      </c>
      <c r="P49" s="495">
        <v>0.18597500382944174</v>
      </c>
      <c r="Q49" s="495">
        <v>158</v>
      </c>
      <c r="R49" s="11">
        <f t="shared" si="1"/>
        <v>0.16872027998530501</v>
      </c>
      <c r="S49" s="11">
        <f t="shared" si="2"/>
        <v>0.20553969675863565</v>
      </c>
      <c r="T49">
        <f t="shared" si="3"/>
        <v>0</v>
      </c>
      <c r="U49" t="str">
        <f t="shared" si="4"/>
        <v>Total Capital Ratio16</v>
      </c>
      <c r="V49" s="497">
        <v>202312</v>
      </c>
      <c r="W49" s="497">
        <v>2</v>
      </c>
      <c r="X49" s="497" t="s">
        <v>630</v>
      </c>
      <c r="Y49" s="497" t="s">
        <v>100</v>
      </c>
      <c r="Z49" s="497">
        <v>0</v>
      </c>
      <c r="AA49" s="497">
        <v>3</v>
      </c>
      <c r="AB49" s="497">
        <v>0.20658498549580773</v>
      </c>
      <c r="AC49" s="497">
        <v>16</v>
      </c>
      <c r="AD49" s="497"/>
      <c r="AF49" s="338" t="s">
        <v>775</v>
      </c>
      <c r="AG49" s="339">
        <v>0.40658880650000001</v>
      </c>
      <c r="AH49" s="339">
        <v>0.41208763100000001</v>
      </c>
      <c r="AI49" s="339">
        <v>0.42445995720000002</v>
      </c>
      <c r="AJ49" s="339">
        <v>0.41643934719999998</v>
      </c>
      <c r="AK49" s="339">
        <v>0.42614885990000001</v>
      </c>
      <c r="AL49" s="339">
        <v>0.42703813070000002</v>
      </c>
      <c r="AM49" s="339">
        <v>0.42724267890000001</v>
      </c>
      <c r="AN49" s="339">
        <v>0.43076649340000001</v>
      </c>
      <c r="AO49" s="339">
        <v>0.42976844409999998</v>
      </c>
      <c r="AP49" s="339">
        <v>0.44106253179999999</v>
      </c>
      <c r="AQ49" s="339">
        <v>0.44341782390000001</v>
      </c>
      <c r="AR49" s="339">
        <v>0.44888706499999997</v>
      </c>
      <c r="AS49" s="339">
        <v>0.447658216</v>
      </c>
      <c r="AT49" s="339">
        <v>0.4300431603</v>
      </c>
      <c r="AU49" s="339">
        <v>0.45609047250000001</v>
      </c>
      <c r="AV49" s="339">
        <v>0.46128177370000001</v>
      </c>
      <c r="AW49" s="339">
        <v>0.45819239350000002</v>
      </c>
      <c r="AX49" s="339">
        <v>0.44707105870000002</v>
      </c>
      <c r="AY49" s="339">
        <v>0.41681625770000003</v>
      </c>
      <c r="AZ49" s="339">
        <v>0.40740223310000001</v>
      </c>
      <c r="BA49" s="339">
        <v>0.4032207263</v>
      </c>
      <c r="BB49" s="339">
        <v>0.41244410850000002</v>
      </c>
      <c r="BC49" s="339">
        <v>0.4094139088</v>
      </c>
      <c r="BD49" s="339">
        <v>0.41800779380000003</v>
      </c>
      <c r="BE49" s="339">
        <v>0.41820684600000002</v>
      </c>
      <c r="BF49" s="339">
        <v>0.4024363467</v>
      </c>
      <c r="BG49" s="339">
        <v>0.4027844136</v>
      </c>
      <c r="BH49" s="339">
        <v>0.40486365000000002</v>
      </c>
      <c r="BI49" s="339">
        <v>0.43569005529999999</v>
      </c>
      <c r="BJ49" s="339">
        <v>0.43943869720000001</v>
      </c>
      <c r="BK49" s="339">
        <v>0.44186902119999999</v>
      </c>
      <c r="BL49" s="339">
        <v>0.44284649850000002</v>
      </c>
      <c r="BM49" s="339">
        <v>0.44832105770000003</v>
      </c>
      <c r="BN49" s="339">
        <v>0.43756820740000002</v>
      </c>
      <c r="BO49" s="339">
        <v>0.48116707250000001</v>
      </c>
      <c r="BP49" s="339">
        <v>0.47432106390000001</v>
      </c>
      <c r="BQ49" s="339">
        <v>0.47096514519999999</v>
      </c>
      <c r="BR49" s="339">
        <v>0.47066799339999998</v>
      </c>
    </row>
    <row r="50" spans="1:70">
      <c r="A50" t="str">
        <f t="shared" si="0"/>
        <v>Total Capital Ratio201703</v>
      </c>
      <c r="B50" s="495">
        <v>201703</v>
      </c>
      <c r="C50" s="495">
        <v>2</v>
      </c>
      <c r="D50" s="495" t="s">
        <v>630</v>
      </c>
      <c r="E50" s="495">
        <v>0.12436239377798107</v>
      </c>
      <c r="F50" s="495">
        <v>0.15251624413391468</v>
      </c>
      <c r="G50" s="495">
        <v>0.18096102132691552</v>
      </c>
      <c r="H50" s="495">
        <v>0.22370452184580855</v>
      </c>
      <c r="I50" s="495">
        <v>0.18449995245103992</v>
      </c>
      <c r="J50" s="495">
        <v>0.22673878500534417</v>
      </c>
      <c r="K50" s="495">
        <v>0.48077504034279889</v>
      </c>
      <c r="L50" s="496">
        <v>1412669591995.7053</v>
      </c>
      <c r="M50" s="496">
        <v>7975620919999.4746</v>
      </c>
      <c r="N50" s="495">
        <v>0.18489511711779291</v>
      </c>
      <c r="O50" s="495">
        <v>0.17321593004033928</v>
      </c>
      <c r="P50" s="495">
        <v>0.18646304568583069</v>
      </c>
      <c r="Q50" s="495">
        <v>153</v>
      </c>
      <c r="R50" s="11">
        <f t="shared" si="1"/>
        <v>0.17321593004033928</v>
      </c>
      <c r="S50" s="11">
        <f t="shared" si="2"/>
        <v>0.18646304568583069</v>
      </c>
      <c r="T50">
        <f t="shared" si="3"/>
        <v>0</v>
      </c>
      <c r="U50" t="str">
        <f t="shared" si="4"/>
        <v>Total Capital Ratio17</v>
      </c>
      <c r="V50" s="497">
        <v>202312</v>
      </c>
      <c r="W50" s="497">
        <v>2</v>
      </c>
      <c r="X50" s="497" t="s">
        <v>630</v>
      </c>
      <c r="Y50" s="497" t="s">
        <v>13</v>
      </c>
      <c r="Z50" s="497">
        <v>0</v>
      </c>
      <c r="AA50" s="497">
        <v>11</v>
      </c>
      <c r="AB50" s="497">
        <v>0.20250284298244844</v>
      </c>
      <c r="AC50" s="497">
        <v>17</v>
      </c>
      <c r="AD50" s="497"/>
      <c r="AF50" s="338" t="s">
        <v>776</v>
      </c>
      <c r="AG50" s="339">
        <v>2.0176674799999999E-2</v>
      </c>
      <c r="AH50" s="339">
        <v>2.0252683399999999E-2</v>
      </c>
      <c r="AI50" s="339">
        <v>1.8688725900000001E-2</v>
      </c>
      <c r="AJ50" s="339">
        <v>1.9100900399999999E-2</v>
      </c>
      <c r="AK50" s="339">
        <v>1.9279932499999999E-2</v>
      </c>
      <c r="AL50" s="339">
        <v>1.9482035700000001E-2</v>
      </c>
      <c r="AM50" s="339">
        <v>1.9193801199999999E-2</v>
      </c>
      <c r="AN50" s="339">
        <v>1.8797174900000001E-2</v>
      </c>
      <c r="AO50" s="339">
        <v>1.8090174000000001E-2</v>
      </c>
      <c r="AP50" s="339">
        <v>1.6460427699999999E-2</v>
      </c>
      <c r="AQ50" s="339">
        <v>1.50937963E-2</v>
      </c>
      <c r="AR50" s="339">
        <v>1.43759539E-2</v>
      </c>
      <c r="AS50" s="339">
        <v>1.3965756899999999E-2</v>
      </c>
      <c r="AT50" s="339">
        <v>1.35945926E-2</v>
      </c>
      <c r="AU50" s="339">
        <v>1.1931628600000001E-2</v>
      </c>
      <c r="AV50" s="339">
        <v>1.11702717E-2</v>
      </c>
      <c r="AW50" s="339">
        <v>9.1105974999999995E-3</v>
      </c>
      <c r="AX50" s="339">
        <v>9.9349263000000007E-3</v>
      </c>
      <c r="AY50" s="339">
        <v>9.6312778000000009E-3</v>
      </c>
      <c r="AZ50" s="339">
        <v>9.0717501999999992E-3</v>
      </c>
      <c r="BA50" s="339">
        <v>8.4755396999999996E-3</v>
      </c>
      <c r="BB50" s="339">
        <v>8.5980415000000004E-3</v>
      </c>
      <c r="BC50" s="339">
        <v>8.5374911000000008E-3</v>
      </c>
      <c r="BD50" s="339">
        <v>1.18401385E-2</v>
      </c>
      <c r="BE50" s="339">
        <v>1.25870418E-2</v>
      </c>
      <c r="BF50" s="339">
        <v>1.3662296000000001E-2</v>
      </c>
      <c r="BG50" s="339">
        <v>1.6097854299999999E-2</v>
      </c>
      <c r="BH50" s="339">
        <v>1.6280898299999999E-2</v>
      </c>
      <c r="BI50" s="339">
        <v>1.59761725E-2</v>
      </c>
      <c r="BJ50" s="339">
        <v>1.6021420799999998E-2</v>
      </c>
      <c r="BK50" s="339">
        <v>1.5040583E-2</v>
      </c>
      <c r="BL50" s="339">
        <v>1.32398021E-2</v>
      </c>
      <c r="BM50" s="339">
        <v>1.31661678E-2</v>
      </c>
      <c r="BN50" s="339">
        <v>1.3944028299999999E-2</v>
      </c>
      <c r="BO50" s="339">
        <v>9.6123862999999993E-3</v>
      </c>
      <c r="BP50" s="339">
        <v>9.1586921000000009E-3</v>
      </c>
      <c r="BQ50" s="339">
        <v>9.8150395000000008E-3</v>
      </c>
      <c r="BR50" s="339">
        <v>9.8245520999999999E-3</v>
      </c>
    </row>
    <row r="51" spans="1:70">
      <c r="A51" t="str">
        <f t="shared" si="0"/>
        <v>Total Capital Ratio201706</v>
      </c>
      <c r="B51" s="495">
        <v>201706</v>
      </c>
      <c r="C51" s="495">
        <v>2</v>
      </c>
      <c r="D51" s="495" t="s">
        <v>630</v>
      </c>
      <c r="E51" s="495">
        <v>0.13358551657338641</v>
      </c>
      <c r="F51" s="495">
        <v>0.15961047066790277</v>
      </c>
      <c r="G51" s="495">
        <v>0.18259474800216163</v>
      </c>
      <c r="H51" s="495">
        <v>0.2304985898871223</v>
      </c>
      <c r="I51" s="495">
        <v>0.18618604729090671</v>
      </c>
      <c r="J51" s="495">
        <v>0.2385322637557388</v>
      </c>
      <c r="K51" s="495">
        <v>0.49520709770359161</v>
      </c>
      <c r="L51" s="496">
        <v>1414864920716.1501</v>
      </c>
      <c r="M51" s="496">
        <v>7965747403821.7646</v>
      </c>
      <c r="N51" s="495">
        <v>0.1900328603971761</v>
      </c>
      <c r="O51" s="495">
        <v>0.17778157595764868</v>
      </c>
      <c r="P51" s="495">
        <v>0.1872766212106512</v>
      </c>
      <c r="Q51" s="495">
        <v>151</v>
      </c>
      <c r="R51" s="11">
        <f t="shared" si="1"/>
        <v>0.17778157595764868</v>
      </c>
      <c r="S51" s="11">
        <f t="shared" si="2"/>
        <v>0.1900328603971761</v>
      </c>
      <c r="T51">
        <f t="shared" si="3"/>
        <v>0</v>
      </c>
      <c r="U51" t="str">
        <f t="shared" si="4"/>
        <v>Total Capital Ratio18</v>
      </c>
      <c r="V51" s="497">
        <v>202312</v>
      </c>
      <c r="W51" s="497">
        <v>2</v>
      </c>
      <c r="X51" s="497" t="s">
        <v>630</v>
      </c>
      <c r="Y51" s="497" t="s">
        <v>14</v>
      </c>
      <c r="Z51" s="497">
        <v>0</v>
      </c>
      <c r="AA51" s="497">
        <v>10</v>
      </c>
      <c r="AB51" s="497">
        <v>0.20233725924398999</v>
      </c>
      <c r="AC51" s="497">
        <v>18</v>
      </c>
      <c r="AD51" s="497"/>
      <c r="AF51" s="338" t="s">
        <v>1131</v>
      </c>
      <c r="AG51" s="339">
        <v>1.0810413094</v>
      </c>
      <c r="AH51" s="339">
        <v>1.1321083117999999</v>
      </c>
      <c r="AI51" s="339">
        <v>1.1246419706999999</v>
      </c>
      <c r="AJ51" s="339">
        <v>1.1111579520999999</v>
      </c>
      <c r="AK51" s="339">
        <v>1.1178509689</v>
      </c>
      <c r="AL51" s="339">
        <v>1.0695547147</v>
      </c>
      <c r="AM51" s="339">
        <v>1.0588864442000001</v>
      </c>
      <c r="AN51" s="339">
        <v>1.0641730492999999</v>
      </c>
      <c r="AO51" s="339">
        <v>1.0604288602</v>
      </c>
      <c r="AP51" s="339">
        <v>1.0507737339000001</v>
      </c>
      <c r="AQ51" s="339">
        <v>1.0417928033999999</v>
      </c>
      <c r="AR51" s="339">
        <v>1.0302513697</v>
      </c>
      <c r="AS51" s="339">
        <v>1.0400773907</v>
      </c>
      <c r="AT51" s="339">
        <v>1.0548831396</v>
      </c>
      <c r="AU51" s="339">
        <v>1.0443798984999999</v>
      </c>
      <c r="AV51" s="339">
        <v>1.0451617669</v>
      </c>
      <c r="AW51" s="339">
        <v>1.0359831414</v>
      </c>
      <c r="AX51" s="339">
        <v>1.0403231475000001</v>
      </c>
      <c r="AY51" s="339">
        <v>1.0576414864000001</v>
      </c>
      <c r="AZ51" s="339">
        <v>1.0466945049</v>
      </c>
      <c r="BA51" s="339">
        <v>1.0466061855</v>
      </c>
      <c r="BB51" s="339">
        <v>1.042892962</v>
      </c>
      <c r="BC51" s="339">
        <v>1.0314969597999999</v>
      </c>
      <c r="BD51" s="339">
        <v>0.98385718310000003</v>
      </c>
      <c r="BE51" s="339">
        <v>0.97999178229999995</v>
      </c>
      <c r="BF51" s="339">
        <v>0.96546127589999997</v>
      </c>
      <c r="BG51" s="339">
        <v>0.96045754039999998</v>
      </c>
      <c r="BH51" s="339">
        <v>0.97522772719999995</v>
      </c>
      <c r="BI51" s="339">
        <v>0.97820742660000004</v>
      </c>
      <c r="BJ51" s="339">
        <v>0.97023600109999997</v>
      </c>
      <c r="BK51" s="339">
        <v>0.98057954059999997</v>
      </c>
      <c r="BL51" s="339">
        <v>0.98309207489999995</v>
      </c>
      <c r="BM51" s="339">
        <v>0.99637761820000004</v>
      </c>
      <c r="BN51" s="339">
        <v>0.99762944949999999</v>
      </c>
      <c r="BO51" s="339">
        <v>1.0031712910999999</v>
      </c>
      <c r="BP51" s="339">
        <v>1.0047976330999999</v>
      </c>
      <c r="BQ51" s="339">
        <v>1.0502018245</v>
      </c>
      <c r="BR51" s="339">
        <v>1.0402677512</v>
      </c>
    </row>
    <row r="52" spans="1:70">
      <c r="A52" t="str">
        <f t="shared" si="0"/>
        <v>Total Capital Ratio201709</v>
      </c>
      <c r="B52" s="495">
        <v>201709</v>
      </c>
      <c r="C52" s="495">
        <v>2</v>
      </c>
      <c r="D52" s="495" t="s">
        <v>630</v>
      </c>
      <c r="E52" s="495">
        <v>0.13386523430366329</v>
      </c>
      <c r="F52" s="495">
        <v>0.15934882041296494</v>
      </c>
      <c r="G52" s="495">
        <v>0.18262304237151661</v>
      </c>
      <c r="H52" s="495">
        <v>0.23225103168679151</v>
      </c>
      <c r="I52" s="495">
        <v>0.18911653329588798</v>
      </c>
      <c r="J52" s="495">
        <v>0.23205346950199068</v>
      </c>
      <c r="K52" s="495">
        <v>0.49252004901436314</v>
      </c>
      <c r="L52" s="496">
        <v>1423802543639.7158</v>
      </c>
      <c r="M52" s="496">
        <v>7842489761828.4609</v>
      </c>
      <c r="N52" s="495">
        <v>0.18443002260230254</v>
      </c>
      <c r="O52" s="495">
        <v>0.17898408402433397</v>
      </c>
      <c r="P52" s="495">
        <v>0.1914485147971311</v>
      </c>
      <c r="Q52" s="495">
        <v>151</v>
      </c>
      <c r="R52" s="11">
        <f t="shared" si="1"/>
        <v>0.17898408402433397</v>
      </c>
      <c r="S52" s="11">
        <f t="shared" si="2"/>
        <v>0.1914485147971311</v>
      </c>
      <c r="T52">
        <f t="shared" si="3"/>
        <v>0</v>
      </c>
      <c r="U52" t="str">
        <f t="shared" si="4"/>
        <v>Total Capital Ratio19</v>
      </c>
      <c r="V52" s="497">
        <v>202312</v>
      </c>
      <c r="W52" s="497">
        <v>2</v>
      </c>
      <c r="X52" s="497" t="s">
        <v>630</v>
      </c>
      <c r="Y52" s="497" t="s">
        <v>5610</v>
      </c>
      <c r="Z52" s="497">
        <v>0</v>
      </c>
      <c r="AA52" s="497">
        <v>3</v>
      </c>
      <c r="AB52" s="497">
        <v>0.2020711811814852</v>
      </c>
      <c r="AC52" s="497">
        <v>19</v>
      </c>
      <c r="AD52" s="497"/>
      <c r="AF52" s="338" t="s">
        <v>1132</v>
      </c>
      <c r="AG52" s="339" t="s">
        <v>6753</v>
      </c>
      <c r="AH52" s="339">
        <v>0.26523744249999998</v>
      </c>
      <c r="AI52" s="339">
        <v>0.25798149110000002</v>
      </c>
      <c r="AJ52" s="339">
        <v>0.25570678330000002</v>
      </c>
      <c r="AK52" s="339">
        <v>0.25680312659999999</v>
      </c>
      <c r="AL52" s="339">
        <v>0.24721966479999999</v>
      </c>
      <c r="AM52" s="339">
        <v>0.25251892040000001</v>
      </c>
      <c r="AN52" s="339">
        <v>0.24998158570000001</v>
      </c>
      <c r="AO52" s="339">
        <v>0.24406907659999999</v>
      </c>
      <c r="AP52" s="339">
        <v>0.21198033560000001</v>
      </c>
      <c r="AQ52" s="339">
        <v>0.2255145325</v>
      </c>
      <c r="AR52" s="339">
        <v>0.2310748487</v>
      </c>
      <c r="AS52" s="339">
        <v>0.22375004940000001</v>
      </c>
      <c r="AT52" s="339">
        <v>0.2031217588</v>
      </c>
      <c r="AU52" s="339">
        <v>0.18393658909999999</v>
      </c>
      <c r="AV52" s="339">
        <v>0.17712228429999999</v>
      </c>
      <c r="AW52" s="339">
        <v>0.1781479037</v>
      </c>
      <c r="AX52" s="339">
        <v>0.16996671790000001</v>
      </c>
      <c r="AY52" s="339">
        <v>0.17224105310000001</v>
      </c>
      <c r="AZ52" s="339">
        <v>0.15788989880000001</v>
      </c>
      <c r="BA52" s="339">
        <v>0.14362997429999999</v>
      </c>
      <c r="BB52" s="339">
        <v>0.13089788299999999</v>
      </c>
      <c r="BC52" s="339">
        <v>0.17581766660000001</v>
      </c>
      <c r="BD52" s="339">
        <v>0.20040237529999999</v>
      </c>
      <c r="BE52" s="339">
        <v>0.20177046409999999</v>
      </c>
      <c r="BF52" s="339">
        <v>0.2000242827</v>
      </c>
      <c r="BG52" s="339">
        <v>0.21032257800000001</v>
      </c>
      <c r="BH52" s="339">
        <v>0.20923727780000001</v>
      </c>
      <c r="BI52" s="339">
        <v>0.20787924329999999</v>
      </c>
      <c r="BJ52" s="339">
        <v>0.20102687250000001</v>
      </c>
      <c r="BK52" s="339">
        <v>0.1986934048</v>
      </c>
      <c r="BL52" s="339">
        <v>0.1928807501</v>
      </c>
      <c r="BM52" s="339">
        <v>0.17444043889999999</v>
      </c>
      <c r="BN52" s="339">
        <v>0.13863970950000001</v>
      </c>
      <c r="BO52" s="339">
        <v>0.13924929629999999</v>
      </c>
      <c r="BP52" s="339">
        <v>0.13848977649999999</v>
      </c>
      <c r="BQ52" s="339">
        <v>0.16471276939999999</v>
      </c>
      <c r="BR52" s="339">
        <v>0.15218963299999999</v>
      </c>
    </row>
    <row r="53" spans="1:70">
      <c r="A53" t="str">
        <f t="shared" si="0"/>
        <v>Total Capital Ratio201712</v>
      </c>
      <c r="B53" s="495">
        <v>201712</v>
      </c>
      <c r="C53" s="495">
        <v>2</v>
      </c>
      <c r="D53" s="495" t="s">
        <v>630</v>
      </c>
      <c r="E53" s="495">
        <v>0.13881885987223916</v>
      </c>
      <c r="F53" s="495">
        <v>0.16274309998738815</v>
      </c>
      <c r="G53" s="495">
        <v>0.18697854797705793</v>
      </c>
      <c r="H53" s="495">
        <v>0.24631050631027976</v>
      </c>
      <c r="I53" s="495">
        <v>0.19066645163638182</v>
      </c>
      <c r="J53" s="495">
        <v>0.23923191290934112</v>
      </c>
      <c r="K53" s="495">
        <v>0.47434289751265662</v>
      </c>
      <c r="L53" s="496">
        <v>1427318568254.4893</v>
      </c>
      <c r="M53" s="496">
        <v>7792156924645.1143</v>
      </c>
      <c r="N53" s="495">
        <v>0.18304650967114344</v>
      </c>
      <c r="O53" s="495">
        <v>0.18419061733824721</v>
      </c>
      <c r="P53" s="495">
        <v>0.19270015838157534</v>
      </c>
      <c r="Q53" s="495">
        <v>152</v>
      </c>
      <c r="R53" s="11">
        <f t="shared" si="1"/>
        <v>0.18304650967114344</v>
      </c>
      <c r="S53" s="11">
        <f t="shared" si="2"/>
        <v>0.19270015838157534</v>
      </c>
      <c r="T53">
        <f t="shared" si="3"/>
        <v>0</v>
      </c>
      <c r="U53" t="str">
        <f t="shared" si="4"/>
        <v>Total Capital Ratio20</v>
      </c>
      <c r="V53" s="497">
        <v>202312</v>
      </c>
      <c r="W53" s="497">
        <v>2</v>
      </c>
      <c r="X53" s="497" t="s">
        <v>630</v>
      </c>
      <c r="Y53" s="497" t="s">
        <v>25</v>
      </c>
      <c r="Z53" s="497">
        <v>0</v>
      </c>
      <c r="AA53" s="497">
        <v>18</v>
      </c>
      <c r="AB53" s="497">
        <v>0.20077691935403716</v>
      </c>
      <c r="AC53" s="497">
        <v>20</v>
      </c>
      <c r="AD53" s="497"/>
      <c r="AF53" s="338" t="s">
        <v>1136</v>
      </c>
      <c r="AG53" s="339" t="s">
        <v>6753</v>
      </c>
      <c r="AH53" s="339" t="s">
        <v>6753</v>
      </c>
      <c r="AI53" s="339" t="s">
        <v>6753</v>
      </c>
      <c r="AJ53" s="339" t="s">
        <v>6753</v>
      </c>
      <c r="AK53" s="339" t="s">
        <v>6753</v>
      </c>
      <c r="AL53" s="339" t="s">
        <v>6753</v>
      </c>
      <c r="AM53" s="339" t="s">
        <v>6753</v>
      </c>
      <c r="AN53" s="339" t="s">
        <v>6753</v>
      </c>
      <c r="AO53" s="339">
        <v>1.2451745732999999</v>
      </c>
      <c r="AP53" s="339">
        <v>1.314691724</v>
      </c>
      <c r="AQ53" s="339">
        <v>1.3891134301000001</v>
      </c>
      <c r="AR53" s="339">
        <v>1.3427269526000001</v>
      </c>
      <c r="AS53" s="339">
        <v>1.3858243367</v>
      </c>
      <c r="AT53" s="339">
        <v>1.3448448983000001</v>
      </c>
      <c r="AU53" s="339">
        <v>1.4166162828</v>
      </c>
      <c r="AV53" s="339">
        <v>1.3774786234</v>
      </c>
      <c r="AW53" s="339">
        <v>1.4536936706000001</v>
      </c>
      <c r="AX53" s="339">
        <v>1.5166552091000001</v>
      </c>
      <c r="AY53" s="339">
        <v>1.3936613247</v>
      </c>
      <c r="AZ53" s="339">
        <v>1.3445411162000001</v>
      </c>
      <c r="BA53" s="339">
        <v>1.3823504393999999</v>
      </c>
      <c r="BB53" s="339">
        <v>1.4309390251</v>
      </c>
      <c r="BC53" s="339">
        <v>1.3348733788</v>
      </c>
      <c r="BD53" s="339">
        <v>1.5829979803000001</v>
      </c>
      <c r="BE53" s="339">
        <v>1.6662724711000001</v>
      </c>
      <c r="BF53" s="339">
        <v>1.8263344455999999</v>
      </c>
      <c r="BG53" s="339">
        <v>1.9582122634000001</v>
      </c>
      <c r="BH53" s="339">
        <v>1.8911477104000001</v>
      </c>
      <c r="BI53" s="339">
        <v>1.8227426247</v>
      </c>
      <c r="BJ53" s="339">
        <v>1.8251922563</v>
      </c>
      <c r="BK53" s="339">
        <v>1.7109656065000001</v>
      </c>
      <c r="BL53" s="339">
        <v>1.6606092404999999</v>
      </c>
      <c r="BM53" s="339">
        <v>1.7883538311</v>
      </c>
      <c r="BN53" s="339">
        <v>1.5663370798</v>
      </c>
      <c r="BO53" s="339">
        <v>1.7964452479999999</v>
      </c>
      <c r="BP53" s="339">
        <v>1.7611625567</v>
      </c>
      <c r="BQ53" s="339">
        <v>1.6367609730999999</v>
      </c>
      <c r="BR53" s="339">
        <v>1.6052915753999999</v>
      </c>
    </row>
    <row r="54" spans="1:70">
      <c r="A54" t="str">
        <f t="shared" si="0"/>
        <v>Total Capital Ratio201803</v>
      </c>
      <c r="B54" s="495">
        <v>201803</v>
      </c>
      <c r="C54" s="495">
        <v>2</v>
      </c>
      <c r="D54" s="495" t="s">
        <v>630</v>
      </c>
      <c r="E54" s="495">
        <v>0.13413870340709808</v>
      </c>
      <c r="F54" s="495">
        <v>0.16015303491400287</v>
      </c>
      <c r="G54" s="495">
        <v>0.19005426896811267</v>
      </c>
      <c r="H54" s="495">
        <v>0.24107560650415691</v>
      </c>
      <c r="I54" s="495">
        <v>0.18752145700539705</v>
      </c>
      <c r="J54" s="495">
        <v>0.23618210032367593</v>
      </c>
      <c r="K54" s="495">
        <v>0.45756054878329472</v>
      </c>
      <c r="L54" s="496">
        <v>1406494021982.6807</v>
      </c>
      <c r="M54" s="496">
        <v>7815309353604.5566</v>
      </c>
      <c r="N54" s="495">
        <v>0.17999551325099949</v>
      </c>
      <c r="O54" s="495">
        <v>0.18082352836015492</v>
      </c>
      <c r="P54" s="495">
        <v>0.18957443425207726</v>
      </c>
      <c r="Q54" s="495">
        <v>151</v>
      </c>
      <c r="R54" s="11">
        <f t="shared" si="1"/>
        <v>0.17999551325099949</v>
      </c>
      <c r="S54" s="11">
        <f t="shared" si="2"/>
        <v>0.18957443425207726</v>
      </c>
      <c r="T54">
        <f t="shared" si="3"/>
        <v>1</v>
      </c>
      <c r="U54" t="str">
        <f t="shared" si="4"/>
        <v>Total Capital Ratio21</v>
      </c>
      <c r="V54" s="497">
        <v>202312</v>
      </c>
      <c r="W54" s="497">
        <v>2</v>
      </c>
      <c r="X54" s="497" t="s">
        <v>630</v>
      </c>
      <c r="Y54" s="497" t="s">
        <v>93</v>
      </c>
      <c r="Z54" s="497">
        <v>0</v>
      </c>
      <c r="AA54" s="497">
        <v>3</v>
      </c>
      <c r="AB54" s="497">
        <v>0.19767324877430481</v>
      </c>
      <c r="AC54" s="497">
        <v>21</v>
      </c>
      <c r="AD54" s="497"/>
      <c r="AF54" s="338" t="s">
        <v>6725</v>
      </c>
      <c r="AG54" s="339" t="s">
        <v>6753</v>
      </c>
      <c r="AH54" s="339" t="s">
        <v>6753</v>
      </c>
      <c r="AI54" s="339" t="s">
        <v>6753</v>
      </c>
      <c r="AJ54" s="339" t="s">
        <v>6753</v>
      </c>
      <c r="AK54" s="339" t="s">
        <v>6753</v>
      </c>
      <c r="AL54" s="339" t="s">
        <v>6753</v>
      </c>
      <c r="AM54" s="339" t="s">
        <v>6753</v>
      </c>
      <c r="AN54" s="339" t="s">
        <v>6753</v>
      </c>
      <c r="AO54" s="339" t="s">
        <v>6753</v>
      </c>
      <c r="AP54" s="339" t="s">
        <v>6753</v>
      </c>
      <c r="AQ54" s="339" t="s">
        <v>6753</v>
      </c>
      <c r="AR54" s="339" t="s">
        <v>6753</v>
      </c>
      <c r="AS54" s="339" t="s">
        <v>6753</v>
      </c>
      <c r="AT54" s="339" t="s">
        <v>6753</v>
      </c>
      <c r="AU54" s="339" t="s">
        <v>6753</v>
      </c>
      <c r="AV54" s="339" t="s">
        <v>6753</v>
      </c>
      <c r="AW54" s="339" t="s">
        <v>6753</v>
      </c>
      <c r="AX54" s="339" t="s">
        <v>6753</v>
      </c>
      <c r="AY54" s="339" t="s">
        <v>6753</v>
      </c>
      <c r="AZ54" s="339" t="s">
        <v>6753</v>
      </c>
      <c r="BA54" s="339" t="s">
        <v>6753</v>
      </c>
      <c r="BB54" s="339" t="s">
        <v>6753</v>
      </c>
      <c r="BC54" s="339" t="s">
        <v>6753</v>
      </c>
      <c r="BD54" s="339" t="s">
        <v>6753</v>
      </c>
      <c r="BE54" s="339" t="s">
        <v>6753</v>
      </c>
      <c r="BF54" s="339" t="s">
        <v>6753</v>
      </c>
      <c r="BG54" s="339" t="s">
        <v>6753</v>
      </c>
      <c r="BH54" s="339">
        <v>1.4345321048999999</v>
      </c>
      <c r="BI54" s="339">
        <v>1.4277579502</v>
      </c>
      <c r="BJ54" s="339">
        <v>1.4235146170999999</v>
      </c>
      <c r="BK54" s="339">
        <v>1.4279671046</v>
      </c>
      <c r="BL54" s="339">
        <v>1.406938756</v>
      </c>
      <c r="BM54" s="339">
        <v>1.3932267357999999</v>
      </c>
      <c r="BN54" s="339">
        <v>1.3360786596000001</v>
      </c>
      <c r="BO54" s="339">
        <v>1.3337792596</v>
      </c>
      <c r="BP54" s="339">
        <v>1.3453763925</v>
      </c>
      <c r="BQ54" s="339">
        <v>1.2904489643999999</v>
      </c>
      <c r="BR54" s="339">
        <v>1.2775027741</v>
      </c>
    </row>
    <row r="55" spans="1:70">
      <c r="A55" t="str">
        <f t="shared" si="0"/>
        <v>Total Capital Ratio201806</v>
      </c>
      <c r="B55" s="495">
        <v>201806</v>
      </c>
      <c r="C55" s="495">
        <v>2</v>
      </c>
      <c r="D55" s="495" t="s">
        <v>630</v>
      </c>
      <c r="E55" s="495">
        <v>0.13626685672146419</v>
      </c>
      <c r="F55" s="495">
        <v>0.16287492807853951</v>
      </c>
      <c r="G55" s="495">
        <v>0.18961307399182697</v>
      </c>
      <c r="H55" s="495">
        <v>0.24076361807448801</v>
      </c>
      <c r="I55" s="495">
        <v>0.18754395942558169</v>
      </c>
      <c r="J55" s="495">
        <v>0.23202522704482464</v>
      </c>
      <c r="K55" s="495">
        <v>0.44755519753554657</v>
      </c>
      <c r="L55" s="496">
        <v>1415765750614.5793</v>
      </c>
      <c r="M55" s="496">
        <v>7882035432175.1514</v>
      </c>
      <c r="N55" s="495">
        <v>0.18592238998376437</v>
      </c>
      <c r="O55" s="495">
        <v>0.18223875773360376</v>
      </c>
      <c r="P55" s="495">
        <v>0.18865009142643935</v>
      </c>
      <c r="Q55" s="495">
        <v>151</v>
      </c>
      <c r="R55" s="11">
        <f t="shared" si="1"/>
        <v>0.18223875773360376</v>
      </c>
      <c r="S55" s="11">
        <f t="shared" si="2"/>
        <v>0.18865009142643935</v>
      </c>
      <c r="T55">
        <f t="shared" si="3"/>
        <v>1</v>
      </c>
      <c r="U55" t="str">
        <f t="shared" si="4"/>
        <v>Total Capital Ratio22</v>
      </c>
      <c r="V55" s="497">
        <v>202312</v>
      </c>
      <c r="W55" s="497">
        <v>2</v>
      </c>
      <c r="X55" s="497" t="s">
        <v>630</v>
      </c>
      <c r="Y55" s="497" t="s">
        <v>32</v>
      </c>
      <c r="Z55" s="497">
        <v>0</v>
      </c>
      <c r="AA55" s="497">
        <v>9</v>
      </c>
      <c r="AB55" s="497">
        <v>0.19703362510765937</v>
      </c>
      <c r="AC55" s="497">
        <v>22</v>
      </c>
      <c r="AD55" s="497"/>
      <c r="AF55" s="338" t="s">
        <v>778</v>
      </c>
      <c r="AG55" s="339">
        <v>5.49291399E-2</v>
      </c>
      <c r="AH55" s="339">
        <v>6.1661506999999997E-2</v>
      </c>
      <c r="AI55" s="339">
        <v>5.3916210999999999E-2</v>
      </c>
      <c r="AJ55" s="339">
        <v>8.7601288200000002E-2</v>
      </c>
      <c r="AK55" s="339">
        <v>8.7908951200000002E-2</v>
      </c>
      <c r="AL55" s="339">
        <v>9.8898980299999995E-2</v>
      </c>
      <c r="AM55" s="339">
        <v>8.2826139100000001E-2</v>
      </c>
      <c r="AN55" s="339">
        <v>8.8108779299999995E-2</v>
      </c>
      <c r="AO55" s="339">
        <v>9.7524336500000003E-2</v>
      </c>
      <c r="AP55" s="339">
        <v>9.9430719799999998E-2</v>
      </c>
      <c r="AQ55" s="339">
        <v>6.7747201600000001E-2</v>
      </c>
      <c r="AR55" s="339">
        <v>9.0388913099999996E-2</v>
      </c>
      <c r="AS55" s="339">
        <v>8.5273475099999996E-2</v>
      </c>
      <c r="AT55" s="339">
        <v>8.0647974999999997E-2</v>
      </c>
      <c r="AU55" s="339">
        <v>5.0938274200000001E-2</v>
      </c>
      <c r="AV55" s="339">
        <v>6.2995709699999999E-2</v>
      </c>
      <c r="AW55" s="339">
        <v>7.0324825600000002E-2</v>
      </c>
      <c r="AX55" s="339">
        <v>6.8705524899999995E-2</v>
      </c>
      <c r="AY55" s="339">
        <v>3.1900642299999997E-2</v>
      </c>
      <c r="AZ55" s="339">
        <v>6.5631263699999998E-2</v>
      </c>
      <c r="BA55" s="339">
        <v>6.4803311399999994E-2</v>
      </c>
      <c r="BB55" s="339">
        <v>6.9392487500000002E-2</v>
      </c>
      <c r="BC55" s="339">
        <v>-2.801652E-2</v>
      </c>
      <c r="BD55" s="339">
        <v>1.3365244199999999E-2</v>
      </c>
      <c r="BE55" s="339">
        <v>3.6420777500000001E-2</v>
      </c>
      <c r="BF55" s="339">
        <v>4.7392784299999997E-2</v>
      </c>
      <c r="BG55" s="339">
        <v>4.53475068E-2</v>
      </c>
      <c r="BH55" s="339">
        <v>7.0056437599999993E-2</v>
      </c>
      <c r="BI55" s="339">
        <v>8.1777933299999994E-2</v>
      </c>
      <c r="BJ55" s="339">
        <v>9.0329571900000002E-2</v>
      </c>
      <c r="BK55" s="339">
        <v>7.0173629400000007E-2</v>
      </c>
      <c r="BL55" s="339">
        <v>9.6328985399999997E-2</v>
      </c>
      <c r="BM55" s="339">
        <v>9.0133136899999994E-2</v>
      </c>
      <c r="BN55" s="339">
        <v>9.7676201500000004E-2</v>
      </c>
      <c r="BO55" s="339">
        <v>0.1032339437</v>
      </c>
      <c r="BP55" s="339">
        <v>0.14408595699999999</v>
      </c>
      <c r="BQ55" s="339">
        <v>0.1105452482</v>
      </c>
      <c r="BR55" s="339">
        <v>0.10524105</v>
      </c>
    </row>
    <row r="56" spans="1:70">
      <c r="A56" t="str">
        <f t="shared" si="0"/>
        <v>Total Capital Ratio201809</v>
      </c>
      <c r="B56" s="495">
        <v>201809</v>
      </c>
      <c r="C56" s="495">
        <v>2</v>
      </c>
      <c r="D56" s="495" t="s">
        <v>630</v>
      </c>
      <c r="E56" s="495">
        <v>0.13725287019320231</v>
      </c>
      <c r="F56" s="495">
        <v>0.1615326933686847</v>
      </c>
      <c r="G56" s="495">
        <v>0.18957803895707598</v>
      </c>
      <c r="H56" s="495">
        <v>0.24422626704585595</v>
      </c>
      <c r="I56" s="495">
        <v>0.1888017152828953</v>
      </c>
      <c r="J56" s="495">
        <v>0.23008830193231466</v>
      </c>
      <c r="K56" s="495">
        <v>0.46086278535381797</v>
      </c>
      <c r="L56" s="496">
        <v>1381056384938.7151</v>
      </c>
      <c r="M56" s="496">
        <v>7722191445300.9619</v>
      </c>
      <c r="N56" s="495">
        <v>0.19392524111817558</v>
      </c>
      <c r="O56" s="495">
        <v>0.18359408994946649</v>
      </c>
      <c r="P56" s="495">
        <v>0.18909884825164941</v>
      </c>
      <c r="Q56" s="495">
        <v>148</v>
      </c>
      <c r="R56" s="11">
        <f t="shared" si="1"/>
        <v>0.18359408994946649</v>
      </c>
      <c r="S56" s="11">
        <f t="shared" si="2"/>
        <v>0.19392524111817558</v>
      </c>
      <c r="T56">
        <f t="shared" si="3"/>
        <v>0</v>
      </c>
      <c r="U56" t="str">
        <f t="shared" si="4"/>
        <v>Total Capital Ratio23</v>
      </c>
      <c r="V56" s="497">
        <v>202312</v>
      </c>
      <c r="W56" s="497">
        <v>2</v>
      </c>
      <c r="X56" s="497" t="s">
        <v>630</v>
      </c>
      <c r="Y56" s="497" t="s">
        <v>30</v>
      </c>
      <c r="Z56" s="497">
        <v>0</v>
      </c>
      <c r="AA56" s="497">
        <v>8</v>
      </c>
      <c r="AB56" s="497">
        <v>0.19678245719961984</v>
      </c>
      <c r="AC56" s="497">
        <v>23</v>
      </c>
      <c r="AD56" s="497"/>
      <c r="AF56" s="338" t="s">
        <v>780</v>
      </c>
      <c r="AG56" s="339">
        <v>0.66158145180000005</v>
      </c>
      <c r="AH56" s="339">
        <v>0.63921495009999996</v>
      </c>
      <c r="AI56" s="339">
        <v>0.69101323049999996</v>
      </c>
      <c r="AJ56" s="339">
        <v>0.58649892960000005</v>
      </c>
      <c r="AK56" s="339">
        <v>0.57791990820000005</v>
      </c>
      <c r="AL56" s="339">
        <v>0.57841814130000002</v>
      </c>
      <c r="AM56" s="339">
        <v>0.74997905760000005</v>
      </c>
      <c r="AN56" s="339">
        <v>0.63942895399999999</v>
      </c>
      <c r="AO56" s="339">
        <v>0.59703056860000003</v>
      </c>
      <c r="AP56" s="339">
        <v>0.58683656399999995</v>
      </c>
      <c r="AQ56" s="339">
        <v>0.73077090170000003</v>
      </c>
      <c r="AR56" s="339">
        <v>0.62412681660000002</v>
      </c>
      <c r="AS56" s="339">
        <v>0.59861009239999996</v>
      </c>
      <c r="AT56" s="339">
        <v>0.59533145109999996</v>
      </c>
      <c r="AU56" s="339">
        <v>0.77783389629999999</v>
      </c>
      <c r="AV56" s="339">
        <v>0.68543043569999995</v>
      </c>
      <c r="AW56" s="339">
        <v>0.64321501619999999</v>
      </c>
      <c r="AX56" s="339">
        <v>0.63396734119999998</v>
      </c>
      <c r="AY56" s="339">
        <v>0.79225740020000002</v>
      </c>
      <c r="AZ56" s="339">
        <v>0.65460619819999999</v>
      </c>
      <c r="BA56" s="339">
        <v>0.6358244891</v>
      </c>
      <c r="BB56" s="339">
        <v>0.62338767920000004</v>
      </c>
      <c r="BC56" s="339">
        <v>1.0122734413000001</v>
      </c>
      <c r="BD56" s="339">
        <v>0.72241096520000003</v>
      </c>
      <c r="BE56" s="339">
        <v>0.6499620317</v>
      </c>
      <c r="BF56" s="339">
        <v>0.62398991000000004</v>
      </c>
      <c r="BG56" s="339">
        <v>0.72516516929999997</v>
      </c>
      <c r="BH56" s="339">
        <v>0.6726417764</v>
      </c>
      <c r="BI56" s="339">
        <v>0.61937525670000004</v>
      </c>
      <c r="BJ56" s="339">
        <v>0.61289495299999996</v>
      </c>
      <c r="BK56" s="339">
        <v>0.71821836760000002</v>
      </c>
      <c r="BL56" s="339">
        <v>0.6577992815</v>
      </c>
      <c r="BM56" s="339">
        <v>0.62938716049999999</v>
      </c>
      <c r="BN56" s="339">
        <v>0.60642704859999996</v>
      </c>
      <c r="BO56" s="339">
        <v>0.66564684949999997</v>
      </c>
      <c r="BP56" s="339">
        <v>0.55140282799999996</v>
      </c>
      <c r="BQ56" s="339">
        <v>0.60895668130000002</v>
      </c>
      <c r="BR56" s="339">
        <v>0.60323153929999995</v>
      </c>
    </row>
    <row r="57" spans="1:70">
      <c r="A57" t="str">
        <f t="shared" si="0"/>
        <v>Total Capital Ratio201812</v>
      </c>
      <c r="B57" s="495">
        <v>201812</v>
      </c>
      <c r="C57" s="495">
        <v>2</v>
      </c>
      <c r="D57" s="495" t="s">
        <v>630</v>
      </c>
      <c r="E57" s="495">
        <v>0.13795916560811858</v>
      </c>
      <c r="F57" s="495">
        <v>0.16196306719816358</v>
      </c>
      <c r="G57" s="495">
        <v>0.19060679314434681</v>
      </c>
      <c r="H57" s="495">
        <v>0.24695816860623929</v>
      </c>
      <c r="I57" s="495">
        <v>0.19044178999807895</v>
      </c>
      <c r="J57" s="495">
        <v>0.22363921664352951</v>
      </c>
      <c r="K57" s="495">
        <v>0.49126708956415027</v>
      </c>
      <c r="L57" s="496">
        <v>1429687737686.6455</v>
      </c>
      <c r="M57" s="496">
        <v>7968845474940.127</v>
      </c>
      <c r="N57" s="495">
        <v>0.21651746188340626</v>
      </c>
      <c r="O57" s="495">
        <v>0.1851316549593772</v>
      </c>
      <c r="P57" s="495">
        <v>0.18851566750304355</v>
      </c>
      <c r="Q57" s="495">
        <v>149</v>
      </c>
      <c r="R57" s="11">
        <f t="shared" si="1"/>
        <v>0.1851316549593772</v>
      </c>
      <c r="S57" s="11">
        <f t="shared" si="2"/>
        <v>0.21651746188340626</v>
      </c>
      <c r="T57">
        <f t="shared" si="3"/>
        <v>0</v>
      </c>
      <c r="U57" t="str">
        <f t="shared" si="4"/>
        <v>Total Capital Ratio24</v>
      </c>
      <c r="V57" s="497">
        <v>202312</v>
      </c>
      <c r="W57" s="497">
        <v>2</v>
      </c>
      <c r="X57" s="497" t="s">
        <v>630</v>
      </c>
      <c r="Y57" s="497" t="s">
        <v>98</v>
      </c>
      <c r="Z57" s="497">
        <v>0</v>
      </c>
      <c r="AA57" s="497">
        <v>7</v>
      </c>
      <c r="AB57" s="497">
        <v>0.19502658505598852</v>
      </c>
      <c r="AC57" s="497">
        <v>24</v>
      </c>
      <c r="AD57" s="497"/>
      <c r="AF57" s="338" t="s">
        <v>779</v>
      </c>
      <c r="AG57" s="339">
        <v>2.9129525000000001E-3</v>
      </c>
      <c r="AH57" s="339">
        <v>3.3416499999999998E-3</v>
      </c>
      <c r="AI57" s="339">
        <v>2.9508395E-3</v>
      </c>
      <c r="AJ57" s="339">
        <v>4.9369326E-3</v>
      </c>
      <c r="AK57" s="339">
        <v>5.0341485999999998E-3</v>
      </c>
      <c r="AL57" s="339">
        <v>5.6456908000000004E-3</v>
      </c>
      <c r="AM57" s="339">
        <v>4.7513698000000004E-3</v>
      </c>
      <c r="AN57" s="339">
        <v>5.0379155999999998E-3</v>
      </c>
      <c r="AO57" s="339">
        <v>5.6538396000000001E-3</v>
      </c>
      <c r="AP57" s="339">
        <v>5.9715971E-3</v>
      </c>
      <c r="AQ57" s="339">
        <v>4.1849132000000002E-3</v>
      </c>
      <c r="AR57" s="339">
        <v>5.6319452999999998E-3</v>
      </c>
      <c r="AS57" s="339">
        <v>5.3946304000000002E-3</v>
      </c>
      <c r="AT57" s="339">
        <v>5.2572052000000001E-3</v>
      </c>
      <c r="AU57" s="339">
        <v>3.5424049000000002E-3</v>
      </c>
      <c r="AV57" s="339">
        <v>4.4010456999999999E-3</v>
      </c>
      <c r="AW57" s="339">
        <v>4.9621921000000003E-3</v>
      </c>
      <c r="AX57" s="339">
        <v>4.9270399000000001E-3</v>
      </c>
      <c r="AY57" s="339">
        <v>2.2704915000000001E-3</v>
      </c>
      <c r="AZ57" s="339">
        <v>4.7056957E-3</v>
      </c>
      <c r="BA57" s="339">
        <v>4.6105306999999996E-3</v>
      </c>
      <c r="BB57" s="339">
        <v>5.1190819999999996E-3</v>
      </c>
      <c r="BC57" s="339">
        <v>-1.9894489999999999E-3</v>
      </c>
      <c r="BD57" s="339">
        <v>9.4261099999999999E-4</v>
      </c>
      <c r="BE57" s="339">
        <v>2.6029333000000001E-3</v>
      </c>
      <c r="BF57" s="339">
        <v>3.4344648000000002E-3</v>
      </c>
      <c r="BG57" s="339">
        <v>3.1846361999999999E-3</v>
      </c>
      <c r="BH57" s="339">
        <v>4.9494001999999997E-3</v>
      </c>
      <c r="BI57" s="339">
        <v>5.8785152E-3</v>
      </c>
      <c r="BJ57" s="339">
        <v>6.5431346000000001E-3</v>
      </c>
      <c r="BK57" s="339">
        <v>5.0519349999999996E-3</v>
      </c>
      <c r="BL57" s="339">
        <v>6.7824918999999997E-3</v>
      </c>
      <c r="BM57" s="339">
        <v>6.4017127999999998E-3</v>
      </c>
      <c r="BN57" s="339">
        <v>7.1857188999999997E-3</v>
      </c>
      <c r="BO57" s="339">
        <v>7.4861334E-3</v>
      </c>
      <c r="BP57" s="339">
        <v>1.02880236E-2</v>
      </c>
      <c r="BQ57" s="339">
        <v>8.5127475000000008E-3</v>
      </c>
      <c r="BR57" s="339">
        <v>8.2375409999999993E-3</v>
      </c>
    </row>
    <row r="58" spans="1:70">
      <c r="A58" t="str">
        <f t="shared" si="0"/>
        <v>Total Capital Ratio201903</v>
      </c>
      <c r="B58" s="495">
        <v>201903</v>
      </c>
      <c r="C58" s="495">
        <v>2</v>
      </c>
      <c r="D58" s="495" t="s">
        <v>630</v>
      </c>
      <c r="E58" s="495">
        <v>0.14434082156538033</v>
      </c>
      <c r="F58" s="495">
        <v>0.16224650610299807</v>
      </c>
      <c r="G58" s="495">
        <v>0.19024544800295515</v>
      </c>
      <c r="H58" s="495">
        <v>0.2233616590095133</v>
      </c>
      <c r="I58" s="495">
        <v>0.18811552502865228</v>
      </c>
      <c r="J58" s="495">
        <v>0.21778747069348012</v>
      </c>
      <c r="K58" s="495">
        <v>0.45053704074852585</v>
      </c>
      <c r="L58" s="496">
        <v>1457397448409.8586</v>
      </c>
      <c r="M58" s="496">
        <v>8156490959023.9561</v>
      </c>
      <c r="N58" s="495">
        <v>0.21007198625718909</v>
      </c>
      <c r="O58" s="495">
        <v>0.18267347599985298</v>
      </c>
      <c r="P58" s="495">
        <v>0.18641258324234966</v>
      </c>
      <c r="Q58" s="495">
        <v>149</v>
      </c>
      <c r="R58" s="11">
        <f t="shared" si="1"/>
        <v>0.18267347599985298</v>
      </c>
      <c r="S58" s="11">
        <f t="shared" si="2"/>
        <v>0.21007198625718909</v>
      </c>
      <c r="T58">
        <f t="shared" si="3"/>
        <v>0</v>
      </c>
      <c r="U58" t="str">
        <f t="shared" si="4"/>
        <v>Total Capital Ratio25</v>
      </c>
      <c r="V58" s="497">
        <v>202312</v>
      </c>
      <c r="W58" s="497">
        <v>2</v>
      </c>
      <c r="X58" s="497" t="s">
        <v>630</v>
      </c>
      <c r="Y58" s="497" t="s">
        <v>20</v>
      </c>
      <c r="Z58" s="497">
        <v>0</v>
      </c>
      <c r="AA58" s="497">
        <v>14</v>
      </c>
      <c r="AB58" s="497">
        <v>0.19443559885523692</v>
      </c>
      <c r="AC58" s="497">
        <v>25</v>
      </c>
      <c r="AD58" s="497"/>
      <c r="AF58" s="338" t="s">
        <v>1128</v>
      </c>
      <c r="AG58" s="339">
        <v>0.73127617020000002</v>
      </c>
      <c r="AH58" s="339">
        <v>0.71064202919999997</v>
      </c>
      <c r="AI58" s="339">
        <v>0.67342215019999996</v>
      </c>
      <c r="AJ58" s="339">
        <v>0.64478422160000004</v>
      </c>
      <c r="AK58" s="339">
        <v>0.66180639959999998</v>
      </c>
      <c r="AL58" s="339">
        <v>0.66806872399999995</v>
      </c>
      <c r="AM58" s="339">
        <v>0.71106982799999996</v>
      </c>
      <c r="AN58" s="339">
        <v>0.70003086869999998</v>
      </c>
      <c r="AO58" s="339">
        <v>0.68324338620000002</v>
      </c>
      <c r="AP58" s="339">
        <v>0.67241206659999997</v>
      </c>
      <c r="AQ58" s="339">
        <v>0.62654010839999996</v>
      </c>
      <c r="AR58" s="339">
        <v>0.61670438059999999</v>
      </c>
      <c r="AS58" s="339">
        <v>0.61742535279999999</v>
      </c>
      <c r="AT58" s="339">
        <v>0.62066754239999999</v>
      </c>
      <c r="AU58" s="339">
        <v>0.66934390519999998</v>
      </c>
      <c r="AV58" s="339">
        <v>0.66501442259999999</v>
      </c>
      <c r="AW58" s="339">
        <v>0.65443843930000001</v>
      </c>
      <c r="AX58" s="339">
        <v>0.65562461540000005</v>
      </c>
      <c r="AY58" s="339">
        <v>0.70062393160000003</v>
      </c>
      <c r="AZ58" s="339">
        <v>0.65796368500000002</v>
      </c>
      <c r="BA58" s="339">
        <v>0.67357939739999995</v>
      </c>
      <c r="BB58" s="339">
        <v>0.67113926099999999</v>
      </c>
      <c r="BC58" s="339">
        <v>0.88117481090000005</v>
      </c>
      <c r="BD58" s="339">
        <v>0.69601547119999996</v>
      </c>
      <c r="BE58" s="339">
        <v>0.66597668730000004</v>
      </c>
      <c r="BF58" s="339">
        <v>0.65801284540000005</v>
      </c>
      <c r="BG58" s="339">
        <v>0.60917072949999995</v>
      </c>
      <c r="BH58" s="339">
        <v>0.68670744159999997</v>
      </c>
      <c r="BI58" s="339">
        <v>0.68156109789999997</v>
      </c>
      <c r="BJ58" s="339">
        <v>0.68125466440000004</v>
      </c>
      <c r="BK58" s="339">
        <v>0.60514263180000005</v>
      </c>
      <c r="BL58" s="339">
        <v>0.63998076599999998</v>
      </c>
      <c r="BM58" s="339">
        <v>0.66721300790000004</v>
      </c>
      <c r="BN58" s="339">
        <v>0.67465540300000004</v>
      </c>
      <c r="BO58" s="339">
        <v>0.70177960080000001</v>
      </c>
      <c r="BP58" s="339">
        <v>0.70156910480000001</v>
      </c>
      <c r="BQ58" s="339">
        <v>0.70435108550000003</v>
      </c>
      <c r="BR58" s="339">
        <v>0.69958290349999996</v>
      </c>
    </row>
    <row r="59" spans="1:70">
      <c r="A59" t="str">
        <f t="shared" si="0"/>
        <v>Total Capital Ratio201906</v>
      </c>
      <c r="B59" s="495">
        <v>201906</v>
      </c>
      <c r="C59" s="495">
        <v>2</v>
      </c>
      <c r="D59" s="495" t="s">
        <v>630</v>
      </c>
      <c r="E59" s="495">
        <v>0.14727560185190042</v>
      </c>
      <c r="F59" s="495">
        <v>0.16446865524113466</v>
      </c>
      <c r="G59" s="495">
        <v>0.19039513079218326</v>
      </c>
      <c r="H59" s="495">
        <v>0.22400038446781514</v>
      </c>
      <c r="I59" s="495">
        <v>0.18879523809183704</v>
      </c>
      <c r="J59" s="495">
        <v>0.21691182750686916</v>
      </c>
      <c r="K59" s="495">
        <v>0.43962679148033212</v>
      </c>
      <c r="L59" s="496">
        <v>1475951520648.4236</v>
      </c>
      <c r="M59" s="496">
        <v>8199360879847.4248</v>
      </c>
      <c r="N59" s="495">
        <v>0.21135759718442143</v>
      </c>
      <c r="O59" s="495">
        <v>0.18359868284776937</v>
      </c>
      <c r="P59" s="495">
        <v>0.1870534951473419</v>
      </c>
      <c r="Q59" s="495">
        <v>147</v>
      </c>
      <c r="R59" s="11">
        <f t="shared" si="1"/>
        <v>0.18359868284776937</v>
      </c>
      <c r="S59" s="11">
        <f t="shared" si="2"/>
        <v>0.21135759718442143</v>
      </c>
      <c r="T59">
        <f t="shared" si="3"/>
        <v>0</v>
      </c>
      <c r="U59" t="str">
        <f t="shared" si="4"/>
        <v>Total Capital Ratio26</v>
      </c>
      <c r="V59" s="497">
        <v>202312</v>
      </c>
      <c r="W59" s="497">
        <v>2</v>
      </c>
      <c r="X59" s="497" t="s">
        <v>630</v>
      </c>
      <c r="Y59" s="497" t="s">
        <v>91</v>
      </c>
      <c r="Z59" s="497">
        <v>0</v>
      </c>
      <c r="AA59" s="497">
        <v>3</v>
      </c>
      <c r="AB59" s="497">
        <v>0.19368829637693327</v>
      </c>
      <c r="AC59" s="497">
        <v>26</v>
      </c>
      <c r="AD59" s="497"/>
      <c r="AF59" s="338" t="s">
        <v>1129</v>
      </c>
      <c r="AG59" s="339">
        <v>0.2532273196</v>
      </c>
      <c r="AH59" s="339">
        <v>0.246292706</v>
      </c>
      <c r="AI59" s="339">
        <v>0.24755989480000001</v>
      </c>
      <c r="AJ59" s="339">
        <v>0.24013328240000001</v>
      </c>
      <c r="AK59" s="339">
        <v>0.23984190899999999</v>
      </c>
      <c r="AL59" s="339">
        <v>0.23615177909999999</v>
      </c>
      <c r="AM59" s="339">
        <v>0.2223168938</v>
      </c>
      <c r="AN59" s="339">
        <v>0.2275212848</v>
      </c>
      <c r="AO59" s="339">
        <v>0.22177511720000001</v>
      </c>
      <c r="AP59" s="339">
        <v>0.22017341579999999</v>
      </c>
      <c r="AQ59" s="339">
        <v>0.23285754280000001</v>
      </c>
      <c r="AR59" s="339">
        <v>0.22678052949999999</v>
      </c>
      <c r="AS59" s="339">
        <v>0.2262609679</v>
      </c>
      <c r="AT59" s="339">
        <v>0.2303398683</v>
      </c>
      <c r="AU59" s="339">
        <v>0.24173716579999999</v>
      </c>
      <c r="AV59" s="339">
        <v>0.24337160090000001</v>
      </c>
      <c r="AW59" s="339">
        <v>0.2372796338</v>
      </c>
      <c r="AX59" s="339">
        <v>0.23476441079999999</v>
      </c>
      <c r="AY59" s="339">
        <v>0.2287396733</v>
      </c>
      <c r="AZ59" s="339">
        <v>0.22116464089999999</v>
      </c>
      <c r="BA59" s="339">
        <v>0.225851368</v>
      </c>
      <c r="BB59" s="339">
        <v>0.2258297591</v>
      </c>
      <c r="BC59" s="339">
        <v>0.30802158740000002</v>
      </c>
      <c r="BD59" s="339">
        <v>0.23574431069999999</v>
      </c>
      <c r="BE59" s="339">
        <v>0.22563334060000001</v>
      </c>
      <c r="BF59" s="339">
        <v>0.2264500139</v>
      </c>
      <c r="BG59" s="339">
        <v>0.23269726130000001</v>
      </c>
      <c r="BH59" s="339">
        <v>0.26228504070000003</v>
      </c>
      <c r="BI59" s="339">
        <v>0.26103335350000001</v>
      </c>
      <c r="BJ59" s="339">
        <v>0.26454969109999998</v>
      </c>
      <c r="BK59" s="339">
        <v>0.23888772920000001</v>
      </c>
      <c r="BL59" s="339">
        <v>0.24804423859999999</v>
      </c>
      <c r="BM59" s="339">
        <v>0.25329494130000002</v>
      </c>
      <c r="BN59" s="339">
        <v>0.2463246922</v>
      </c>
      <c r="BO59" s="339">
        <v>0.25580595769999998</v>
      </c>
      <c r="BP59" s="339">
        <v>0.24166112179999999</v>
      </c>
      <c r="BQ59" s="339">
        <v>0.23280577659999999</v>
      </c>
      <c r="BR59" s="339">
        <v>0.2353488806</v>
      </c>
    </row>
    <row r="60" spans="1:70">
      <c r="A60" t="str">
        <f t="shared" si="0"/>
        <v>Total Capital Ratio201909</v>
      </c>
      <c r="B60" s="495">
        <v>201909</v>
      </c>
      <c r="C60" s="495">
        <v>2</v>
      </c>
      <c r="D60" s="495" t="s">
        <v>630</v>
      </c>
      <c r="E60" s="495">
        <v>0.14748650476755698</v>
      </c>
      <c r="F60" s="495">
        <v>0.16473885982944922</v>
      </c>
      <c r="G60" s="495">
        <v>0.18828549772856834</v>
      </c>
      <c r="H60" s="495">
        <v>0.22230842997708264</v>
      </c>
      <c r="I60" s="495">
        <v>0.18861032135287936</v>
      </c>
      <c r="J60" s="495">
        <v>0.21556898304883962</v>
      </c>
      <c r="K60" s="495">
        <v>0.42539297931714776</v>
      </c>
      <c r="L60" s="496">
        <v>1494248501817.0828</v>
      </c>
      <c r="M60" s="496">
        <v>8288197506447.3242</v>
      </c>
      <c r="N60" s="495">
        <v>0.20723757448050287</v>
      </c>
      <c r="O60" s="495">
        <v>0.18370626312269026</v>
      </c>
      <c r="P60" s="495">
        <v>0.18713453118910697</v>
      </c>
      <c r="Q60" s="495">
        <v>148</v>
      </c>
      <c r="R60" s="11">
        <f t="shared" si="1"/>
        <v>0.18370626312269026</v>
      </c>
      <c r="S60" s="11">
        <f t="shared" si="2"/>
        <v>0.20723757448050287</v>
      </c>
      <c r="T60">
        <f t="shared" si="3"/>
        <v>0</v>
      </c>
      <c r="U60" t="str">
        <f t="shared" si="4"/>
        <v>Total Capital Ratio27</v>
      </c>
      <c r="V60" s="497">
        <v>202312</v>
      </c>
      <c r="W60" s="497">
        <v>2</v>
      </c>
      <c r="X60" s="497" t="s">
        <v>630</v>
      </c>
      <c r="Y60" s="497" t="s">
        <v>22</v>
      </c>
      <c r="Z60" s="497">
        <v>0</v>
      </c>
      <c r="AA60" s="497">
        <v>4</v>
      </c>
      <c r="AB60" s="497">
        <v>0.18843495552586312</v>
      </c>
      <c r="AC60" s="497">
        <v>27</v>
      </c>
      <c r="AD60" s="497"/>
      <c r="AF60" s="338" t="s">
        <v>1130</v>
      </c>
      <c r="AG60" s="339">
        <v>-1.6823042999999999E-2</v>
      </c>
      <c r="AH60" s="339">
        <v>-1.2212631999999999E-2</v>
      </c>
      <c r="AI60" s="339">
        <v>5.7670475200000001E-2</v>
      </c>
      <c r="AJ60" s="339">
        <v>5.1190901699999999E-2</v>
      </c>
      <c r="AK60" s="339">
        <v>5.6568359399999997E-2</v>
      </c>
      <c r="AL60" s="339">
        <v>3.0651002399999999E-2</v>
      </c>
      <c r="AM60" s="339">
        <v>-3.2957166000000003E-2</v>
      </c>
      <c r="AN60" s="339">
        <v>5.1252527999999997E-3</v>
      </c>
      <c r="AO60" s="339">
        <v>1.8393596599999999E-2</v>
      </c>
      <c r="AP60" s="339">
        <v>5.6872555399999997E-2</v>
      </c>
      <c r="AQ60" s="339">
        <v>1.6538091899999999E-2</v>
      </c>
      <c r="AR60" s="339">
        <v>-7.6655830000000001E-3</v>
      </c>
      <c r="AS60" s="339">
        <v>3.3813379599999999E-2</v>
      </c>
      <c r="AT60" s="339">
        <v>3.2750756800000003E-2</v>
      </c>
      <c r="AU60" s="339">
        <v>7.1094217099999996E-2</v>
      </c>
      <c r="AV60" s="339">
        <v>7.5242523000000006E-2</v>
      </c>
      <c r="AW60" s="339">
        <v>7.4054182499999996E-2</v>
      </c>
      <c r="AX60" s="339">
        <v>4.3871831600000001E-2</v>
      </c>
      <c r="AY60" s="339">
        <v>7.2806702900000006E-2</v>
      </c>
      <c r="AZ60" s="339">
        <v>5.27258637E-2</v>
      </c>
      <c r="BA60" s="339">
        <v>7.4474813799999998E-2</v>
      </c>
      <c r="BB60" s="339">
        <v>3.5898629299999998E-2</v>
      </c>
      <c r="BC60" s="339">
        <v>-0.26768055099999999</v>
      </c>
      <c r="BD60" s="339">
        <v>-3.5233533999999997E-2</v>
      </c>
      <c r="BE60" s="339">
        <v>-1.8761611000000001E-2</v>
      </c>
      <c r="BF60" s="339">
        <v>1.9482993E-3</v>
      </c>
      <c r="BG60" s="339">
        <v>7.2703805100000005E-2</v>
      </c>
      <c r="BH60" s="339">
        <v>5.40307238E-2</v>
      </c>
      <c r="BI60" s="339">
        <v>3.7352572899999999E-2</v>
      </c>
      <c r="BJ60" s="339">
        <v>3.3922278899999998E-2</v>
      </c>
      <c r="BK60" s="339">
        <v>8.1531701100000006E-2</v>
      </c>
      <c r="BL60" s="339">
        <v>6.4101779900000003E-2</v>
      </c>
      <c r="BM60" s="339">
        <v>5.5649343499999997E-2</v>
      </c>
      <c r="BN60" s="339">
        <v>4.1102531099999999E-2</v>
      </c>
      <c r="BO60" s="339">
        <v>5.19081084E-2</v>
      </c>
      <c r="BP60" s="339">
        <v>2.44420375E-2</v>
      </c>
      <c r="BQ60" s="339">
        <v>2.26095194E-2</v>
      </c>
      <c r="BR60" s="339">
        <v>1.03229463E-2</v>
      </c>
    </row>
    <row r="61" spans="1:70">
      <c r="A61" t="str">
        <f t="shared" si="0"/>
        <v>Total Capital Ratio201912</v>
      </c>
      <c r="B61" s="495">
        <v>201912</v>
      </c>
      <c r="C61" s="495">
        <v>2</v>
      </c>
      <c r="D61" s="495" t="s">
        <v>630</v>
      </c>
      <c r="E61" s="495">
        <v>0.15378667215499012</v>
      </c>
      <c r="F61" s="495">
        <v>0.17143698455646075</v>
      </c>
      <c r="G61" s="495">
        <v>0.19454735445373114</v>
      </c>
      <c r="H61" s="495">
        <v>0.22795317176885344</v>
      </c>
      <c r="I61" s="495">
        <v>0.1948118420843892</v>
      </c>
      <c r="J61" s="495">
        <v>0.22975557008802905</v>
      </c>
      <c r="K61" s="495">
        <v>0.39736356169902487</v>
      </c>
      <c r="L61" s="496">
        <v>1528645739446.9238</v>
      </c>
      <c r="M61" s="496">
        <v>8216155709615.8877</v>
      </c>
      <c r="N61" s="495">
        <v>0.21926597608287021</v>
      </c>
      <c r="O61" s="495">
        <v>0.19117543619851299</v>
      </c>
      <c r="P61" s="495">
        <v>0.19258531122599207</v>
      </c>
      <c r="Q61" s="495">
        <v>147</v>
      </c>
      <c r="R61" s="11">
        <f t="shared" si="1"/>
        <v>0.19117543619851299</v>
      </c>
      <c r="S61" s="11">
        <f t="shared" si="2"/>
        <v>0.21926597608287021</v>
      </c>
      <c r="T61">
        <f t="shared" si="3"/>
        <v>0</v>
      </c>
      <c r="U61" t="str">
        <f t="shared" si="4"/>
        <v>Total Capital Ratio28</v>
      </c>
      <c r="V61" s="497">
        <v>202312</v>
      </c>
      <c r="W61" s="497">
        <v>2</v>
      </c>
      <c r="X61" s="497" t="s">
        <v>630</v>
      </c>
      <c r="Y61" s="497" t="s">
        <v>23</v>
      </c>
      <c r="Z61" s="497">
        <v>0</v>
      </c>
      <c r="AA61" s="497">
        <v>5</v>
      </c>
      <c r="AB61" s="497">
        <v>0.18461387942529275</v>
      </c>
      <c r="AC61" s="497">
        <v>28</v>
      </c>
      <c r="AD61" s="497"/>
      <c r="AF61" s="338" t="s">
        <v>1135</v>
      </c>
      <c r="AG61" s="339">
        <v>1.26098662E-2</v>
      </c>
      <c r="AH61" s="339">
        <v>1.33764017E-2</v>
      </c>
      <c r="AI61" s="339">
        <v>1.35905288E-2</v>
      </c>
      <c r="AJ61" s="339">
        <v>1.4024784E-2</v>
      </c>
      <c r="AK61" s="339">
        <v>1.3900101099999999E-2</v>
      </c>
      <c r="AL61" s="339">
        <v>1.4097108299999999E-2</v>
      </c>
      <c r="AM61" s="339">
        <v>1.38127418E-2</v>
      </c>
      <c r="AN61" s="339">
        <v>1.3842644100000001E-2</v>
      </c>
      <c r="AO61" s="339">
        <v>1.38692604E-2</v>
      </c>
      <c r="AP61" s="339">
        <v>1.3950605200000001E-2</v>
      </c>
      <c r="AQ61" s="339">
        <v>1.3161180499999999E-2</v>
      </c>
      <c r="AR61" s="339">
        <v>1.3108275500000001E-2</v>
      </c>
      <c r="AS61" s="339">
        <v>1.31543222E-2</v>
      </c>
      <c r="AT61" s="339">
        <v>1.33864547E-2</v>
      </c>
      <c r="AU61" s="339">
        <v>1.3458174200000001E-2</v>
      </c>
      <c r="AV61" s="339">
        <v>1.33731335E-2</v>
      </c>
      <c r="AW61" s="339">
        <v>1.3328850099999999E-2</v>
      </c>
      <c r="AX61" s="339">
        <v>1.38458348E-2</v>
      </c>
      <c r="AY61" s="339">
        <v>1.38634156E-2</v>
      </c>
      <c r="AZ61" s="339">
        <v>1.37990913E-2</v>
      </c>
      <c r="BA61" s="339">
        <v>1.37648818E-2</v>
      </c>
      <c r="BB61" s="339">
        <v>1.4155761899999999E-2</v>
      </c>
      <c r="BC61" s="339">
        <v>1.37769738E-2</v>
      </c>
      <c r="BD61" s="339">
        <v>1.3149427E-2</v>
      </c>
      <c r="BE61" s="339">
        <v>1.3061364799999999E-2</v>
      </c>
      <c r="BF61" s="339">
        <v>1.31075307E-2</v>
      </c>
      <c r="BG61" s="339">
        <v>1.22730571E-2</v>
      </c>
      <c r="BH61" s="339">
        <v>1.2269889900000001E-2</v>
      </c>
      <c r="BI61" s="339">
        <v>1.24537877E-2</v>
      </c>
      <c r="BJ61" s="339">
        <v>1.2539351000000001E-2</v>
      </c>
      <c r="BK61" s="339">
        <v>1.24581165E-2</v>
      </c>
      <c r="BL61" s="339">
        <v>1.25403267E-2</v>
      </c>
      <c r="BM61" s="339">
        <v>1.2889877399999999E-2</v>
      </c>
      <c r="BN61" s="339">
        <v>1.3534627E-2</v>
      </c>
      <c r="BO61" s="339">
        <v>1.5913938700000001E-2</v>
      </c>
      <c r="BP61" s="339">
        <v>1.66883577E-2</v>
      </c>
      <c r="BQ61" s="339">
        <v>1.5146408300000001E-2</v>
      </c>
      <c r="BR61" s="339">
        <v>1.5360338899999999E-2</v>
      </c>
    </row>
    <row r="62" spans="1:70">
      <c r="A62" t="str">
        <f t="shared" si="0"/>
        <v>Total Capital Ratio202003</v>
      </c>
      <c r="B62" s="495">
        <v>202003</v>
      </c>
      <c r="C62" s="495">
        <v>2</v>
      </c>
      <c r="D62" s="495" t="s">
        <v>630</v>
      </c>
      <c r="E62" s="495">
        <v>0.15092154523572743</v>
      </c>
      <c r="F62" s="495">
        <v>0.16572752209077279</v>
      </c>
      <c r="G62" s="495">
        <v>0.18391504112213444</v>
      </c>
      <c r="H62" s="495">
        <v>0.21860367536833628</v>
      </c>
      <c r="I62" s="495">
        <v>0.18279902985761379</v>
      </c>
      <c r="J62" s="495">
        <v>0.21714004144652435</v>
      </c>
      <c r="K62" s="495">
        <v>0.39382035509139912</v>
      </c>
      <c r="L62" s="496">
        <v>1514723537757.5989</v>
      </c>
      <c r="M62" s="496">
        <v>8374995841557.3955</v>
      </c>
      <c r="N62" s="495">
        <v>0.22175577538723432</v>
      </c>
      <c r="O62" s="495">
        <v>0.1852527495033568</v>
      </c>
      <c r="P62" s="495">
        <v>0.18077243756793956</v>
      </c>
      <c r="Q62" s="495">
        <v>131</v>
      </c>
      <c r="R62" s="11">
        <f t="shared" si="1"/>
        <v>0.18077243756793956</v>
      </c>
      <c r="S62" s="11">
        <f t="shared" si="2"/>
        <v>0.22175577538723432</v>
      </c>
      <c r="T62">
        <f t="shared" si="3"/>
        <v>0</v>
      </c>
      <c r="U62" t="str">
        <f t="shared" si="4"/>
        <v>Total Capital Ratio29</v>
      </c>
      <c r="V62" s="497">
        <v>202312</v>
      </c>
      <c r="W62" s="497">
        <v>2</v>
      </c>
      <c r="X62" s="497" t="s">
        <v>630</v>
      </c>
      <c r="Y62" s="497" t="s">
        <v>29</v>
      </c>
      <c r="Z62" s="497">
        <v>0</v>
      </c>
      <c r="AA62" s="497">
        <v>3</v>
      </c>
      <c r="AB62" s="497">
        <v>0.1811653701607929</v>
      </c>
      <c r="AC62" s="497">
        <v>29</v>
      </c>
      <c r="AD62" s="497"/>
      <c r="AF62" s="338" t="s">
        <v>2363</v>
      </c>
      <c r="AG62" s="339" t="s">
        <v>6753</v>
      </c>
      <c r="AH62" s="339" t="s">
        <v>6753</v>
      </c>
      <c r="AI62" s="339" t="s">
        <v>6753</v>
      </c>
      <c r="AJ62" s="339" t="s">
        <v>6753</v>
      </c>
      <c r="AK62" s="339" t="s">
        <v>6753</v>
      </c>
      <c r="AL62" s="339" t="s">
        <v>6753</v>
      </c>
      <c r="AM62" s="339" t="s">
        <v>6753</v>
      </c>
      <c r="AN62" s="339" t="s">
        <v>6753</v>
      </c>
      <c r="AO62" s="339" t="s">
        <v>6753</v>
      </c>
      <c r="AP62" s="339" t="s">
        <v>6753</v>
      </c>
      <c r="AQ62" s="339" t="s">
        <v>6753</v>
      </c>
      <c r="AR62" s="339" t="s">
        <v>6753</v>
      </c>
      <c r="AS62" s="339" t="s">
        <v>6753</v>
      </c>
      <c r="AT62" s="339" t="s">
        <v>6753</v>
      </c>
      <c r="AU62" s="339">
        <v>1.3020012E-3</v>
      </c>
      <c r="AV62" s="339">
        <v>1.364718E-3</v>
      </c>
      <c r="AW62" s="339">
        <v>1.5644967999999999E-3</v>
      </c>
      <c r="AX62" s="339">
        <v>1.7609468000000001E-3</v>
      </c>
      <c r="AY62" s="339">
        <v>2.5916628000000001E-3</v>
      </c>
      <c r="AZ62" s="339">
        <v>2.3229588999999998E-3</v>
      </c>
      <c r="BA62" s="339">
        <v>2.2561043000000002E-3</v>
      </c>
      <c r="BB62" s="339">
        <v>2.3585514000000001E-3</v>
      </c>
      <c r="BC62" s="339">
        <v>3.7107938999999999E-3</v>
      </c>
      <c r="BD62" s="339">
        <v>6.4062514000000001E-3</v>
      </c>
      <c r="BE62" s="339">
        <v>5.4792490999999999E-3</v>
      </c>
      <c r="BF62" s="339">
        <v>4.8616064999999998E-3</v>
      </c>
      <c r="BG62" s="339">
        <v>2.4123575000000001E-3</v>
      </c>
      <c r="BH62" s="339">
        <v>1.8854392000000001E-3</v>
      </c>
      <c r="BI62" s="339">
        <v>1.9062838E-3</v>
      </c>
      <c r="BJ62" s="339">
        <v>1.9607718999999999E-3</v>
      </c>
      <c r="BK62" s="339">
        <v>1.6293556000000001E-3</v>
      </c>
      <c r="BL62" s="339">
        <v>1.3921770999999999E-3</v>
      </c>
      <c r="BM62" s="339">
        <v>1.7165908000000001E-3</v>
      </c>
      <c r="BN62" s="339">
        <v>1.7297895E-3</v>
      </c>
      <c r="BO62" s="339">
        <v>1.3383576000000001E-3</v>
      </c>
      <c r="BP62" s="339">
        <v>1.0774417E-3</v>
      </c>
      <c r="BQ62" s="339">
        <v>1.2452084E-3</v>
      </c>
      <c r="BR62" s="339">
        <v>1.3012950000000001E-3</v>
      </c>
    </row>
    <row r="63" spans="1:70">
      <c r="A63" t="str">
        <f t="shared" si="0"/>
        <v>Total Capital Ratio202006</v>
      </c>
      <c r="B63" s="495">
        <v>202006</v>
      </c>
      <c r="C63" s="495">
        <v>2</v>
      </c>
      <c r="D63" s="495" t="s">
        <v>630</v>
      </c>
      <c r="E63" s="495">
        <v>0.15183933120979395</v>
      </c>
      <c r="F63" s="495">
        <v>0.1703042175700365</v>
      </c>
      <c r="G63" s="495">
        <v>0.19199447665401093</v>
      </c>
      <c r="H63" s="495">
        <v>0.22773278970664709</v>
      </c>
      <c r="I63" s="495">
        <v>0.18822012816629746</v>
      </c>
      <c r="J63" s="495">
        <v>0.22168761845235405</v>
      </c>
      <c r="K63" s="495">
        <v>0.37013695386639645</v>
      </c>
      <c r="L63" s="496">
        <v>1550008964910.0789</v>
      </c>
      <c r="M63" s="496">
        <v>8325426028173.6123</v>
      </c>
      <c r="N63" s="495">
        <v>0.23090544064970503</v>
      </c>
      <c r="O63" s="495">
        <v>0.19018010475976807</v>
      </c>
      <c r="P63" s="495">
        <v>0.18619209724624616</v>
      </c>
      <c r="Q63" s="495">
        <v>131</v>
      </c>
      <c r="R63" s="11">
        <f t="shared" si="1"/>
        <v>0.18619209724624616</v>
      </c>
      <c r="S63" s="11">
        <f t="shared" si="2"/>
        <v>0.23090544064970503</v>
      </c>
      <c r="T63">
        <f t="shared" si="3"/>
        <v>0</v>
      </c>
      <c r="U63" t="str">
        <f t="shared" si="4"/>
        <v>Total Capital Ratio30</v>
      </c>
      <c r="V63" s="497">
        <v>202312</v>
      </c>
      <c r="W63" s="497">
        <v>2</v>
      </c>
      <c r="X63" s="497" t="s">
        <v>630</v>
      </c>
      <c r="Y63" s="497" t="s">
        <v>18</v>
      </c>
      <c r="Z63" s="497">
        <v>0</v>
      </c>
      <c r="AA63" s="497">
        <v>15</v>
      </c>
      <c r="AB63" s="497">
        <v>0.16717953264819177</v>
      </c>
      <c r="AC63" s="497">
        <v>30</v>
      </c>
      <c r="AD63" s="497"/>
      <c r="AF63" s="338" t="s">
        <v>770</v>
      </c>
      <c r="AG63" s="339">
        <v>0.1562148538</v>
      </c>
      <c r="AH63" s="339">
        <v>0.15787236230000001</v>
      </c>
      <c r="AI63" s="339">
        <v>0.1503343093</v>
      </c>
      <c r="AJ63" s="339">
        <v>0.16351159069999999</v>
      </c>
      <c r="AK63" s="339">
        <v>0.1651079943</v>
      </c>
      <c r="AL63" s="339">
        <v>0.16225191889999999</v>
      </c>
      <c r="AM63" s="339">
        <v>0.1549246829</v>
      </c>
      <c r="AN63" s="339">
        <v>0.15679643609999999</v>
      </c>
      <c r="AO63" s="339">
        <v>0.16052604170000001</v>
      </c>
      <c r="AP63" s="339">
        <v>0.16513204779999999</v>
      </c>
      <c r="AQ63" s="339">
        <v>0.16091666839999999</v>
      </c>
      <c r="AR63" s="339">
        <v>0.1651820165</v>
      </c>
      <c r="AS63" s="339">
        <v>0.16793517969999999</v>
      </c>
      <c r="AT63" s="339">
        <v>0.17695758680000001</v>
      </c>
      <c r="AU63" s="339">
        <v>0.17650176419999999</v>
      </c>
      <c r="AV63" s="339">
        <v>0.17703909479999999</v>
      </c>
      <c r="AW63" s="339">
        <v>0.17947265300000001</v>
      </c>
      <c r="AX63" s="339">
        <v>0.17579583100000001</v>
      </c>
      <c r="AY63" s="339">
        <v>0.1669899484</v>
      </c>
      <c r="AZ63" s="339">
        <v>0.17008896179999999</v>
      </c>
      <c r="BA63" s="339">
        <v>0.16731830640000001</v>
      </c>
      <c r="BB63" s="339">
        <v>0.1766489091</v>
      </c>
      <c r="BC63" s="339">
        <v>0.171028494</v>
      </c>
      <c r="BD63" s="339">
        <v>0.17768790070000001</v>
      </c>
      <c r="BE63" s="339">
        <v>0.1807897601</v>
      </c>
      <c r="BF63" s="339">
        <v>0.19208607990000001</v>
      </c>
      <c r="BG63" s="339">
        <v>0.19159878850000001</v>
      </c>
      <c r="BH63" s="339">
        <v>0.19803296949999999</v>
      </c>
      <c r="BI63" s="339">
        <v>0.1968944903</v>
      </c>
      <c r="BJ63" s="339">
        <v>0.1973246632</v>
      </c>
      <c r="BK63" s="339">
        <v>0.1855578202</v>
      </c>
      <c r="BL63" s="339">
        <v>0.19265990159999999</v>
      </c>
      <c r="BM63" s="339">
        <v>0.18904650279999999</v>
      </c>
      <c r="BN63" s="339">
        <v>0.1952949823</v>
      </c>
      <c r="BO63" s="339">
        <v>0.1972237318</v>
      </c>
      <c r="BP63" s="339">
        <v>0.1988893887</v>
      </c>
      <c r="BQ63" s="339">
        <v>0.18564516110000001</v>
      </c>
      <c r="BR63" s="339">
        <v>0.1871204125</v>
      </c>
    </row>
    <row r="64" spans="1:70">
      <c r="A64" t="str">
        <f t="shared" si="0"/>
        <v>Total Capital Ratio202009</v>
      </c>
      <c r="B64" s="495">
        <v>202009</v>
      </c>
      <c r="C64" s="495">
        <v>2</v>
      </c>
      <c r="D64" s="495" t="s">
        <v>630</v>
      </c>
      <c r="E64" s="495">
        <v>0.15443350118101395</v>
      </c>
      <c r="F64" s="495">
        <v>0.1761413560830602</v>
      </c>
      <c r="G64" s="495">
        <v>0.19442902198841383</v>
      </c>
      <c r="H64" s="495">
        <v>0.23623741095465861</v>
      </c>
      <c r="I64" s="495">
        <v>0.19255003764835313</v>
      </c>
      <c r="J64" s="495">
        <v>0.22488813872695002</v>
      </c>
      <c r="K64" s="495">
        <v>0.40156202383991385</v>
      </c>
      <c r="L64" s="496">
        <v>1559238456474.3828</v>
      </c>
      <c r="M64" s="496">
        <v>8205953329459.1201</v>
      </c>
      <c r="N64" s="495">
        <v>0.24562598966737173</v>
      </c>
      <c r="O64" s="495">
        <v>0.19424850271147293</v>
      </c>
      <c r="P64" s="495">
        <v>0.19019017404922578</v>
      </c>
      <c r="Q64" s="495">
        <v>130</v>
      </c>
      <c r="R64" s="11">
        <f t="shared" si="1"/>
        <v>0.19019017404922578</v>
      </c>
      <c r="S64" s="11">
        <f t="shared" si="2"/>
        <v>0.24562598966737173</v>
      </c>
      <c r="T64">
        <f t="shared" si="3"/>
        <v>0</v>
      </c>
      <c r="U64" t="str">
        <f t="shared" si="4"/>
        <v>Total Capital Ratio99</v>
      </c>
      <c r="V64" s="497">
        <v>202312</v>
      </c>
      <c r="W64" s="497">
        <v>2</v>
      </c>
      <c r="X64" s="497" t="s">
        <v>630</v>
      </c>
      <c r="Y64" s="497" t="s">
        <v>34</v>
      </c>
      <c r="Z64" s="497">
        <v>0</v>
      </c>
      <c r="AA64" s="497">
        <v>128</v>
      </c>
      <c r="AB64" s="497">
        <v>0.19908467518953119</v>
      </c>
      <c r="AC64" s="497">
        <v>99</v>
      </c>
      <c r="AD64" s="497"/>
      <c r="AF64" s="338" t="s">
        <v>1133</v>
      </c>
      <c r="AG64" s="339" t="s">
        <v>6753</v>
      </c>
      <c r="AH64" s="339" t="s">
        <v>6753</v>
      </c>
      <c r="AI64" s="339" t="s">
        <v>6753</v>
      </c>
      <c r="AJ64" s="339" t="s">
        <v>6753</v>
      </c>
      <c r="AK64" s="339" t="s">
        <v>6753</v>
      </c>
      <c r="AL64" s="339" t="s">
        <v>6753</v>
      </c>
      <c r="AM64" s="339" t="s">
        <v>6753</v>
      </c>
      <c r="AN64" s="339" t="s">
        <v>6753</v>
      </c>
      <c r="AO64" s="339">
        <v>4.7473271499999997E-2</v>
      </c>
      <c r="AP64" s="339">
        <v>4.5960770300000002E-2</v>
      </c>
      <c r="AQ64" s="339">
        <v>5.0299084500000001E-2</v>
      </c>
      <c r="AR64" s="339">
        <v>4.5876124599999998E-2</v>
      </c>
      <c r="AS64" s="339">
        <v>4.70983809E-2</v>
      </c>
      <c r="AT64" s="339">
        <v>5.7718054099999999E-2</v>
      </c>
      <c r="AU64" s="339">
        <v>5.8627679799999999E-2</v>
      </c>
      <c r="AV64" s="339">
        <v>5.9462715800000003E-2</v>
      </c>
      <c r="AW64" s="339">
        <v>6.0169067600000001E-2</v>
      </c>
      <c r="AX64" s="339">
        <v>6.1333307300000001E-2</v>
      </c>
      <c r="AY64" s="339">
        <v>5.6809494600000003E-2</v>
      </c>
      <c r="AZ64" s="339">
        <v>5.83119068E-2</v>
      </c>
      <c r="BA64" s="339">
        <v>5.7218134099999998E-2</v>
      </c>
      <c r="BB64" s="339">
        <v>6.1654518200000001E-2</v>
      </c>
      <c r="BC64" s="339">
        <v>5.9161045500000002E-2</v>
      </c>
      <c r="BD64" s="339">
        <v>5.8435054100000001E-2</v>
      </c>
      <c r="BE64" s="339">
        <v>6.2612994599999999E-2</v>
      </c>
      <c r="BF64" s="339">
        <v>6.8926508400000003E-2</v>
      </c>
      <c r="BG64" s="339">
        <v>6.5490968400000002E-2</v>
      </c>
      <c r="BH64" s="339">
        <v>6.2995970400000004E-2</v>
      </c>
      <c r="BI64" s="339">
        <v>6.5815118500000006E-2</v>
      </c>
      <c r="BJ64" s="339">
        <v>6.6479646500000003E-2</v>
      </c>
      <c r="BK64" s="339">
        <v>6.3282778999999997E-2</v>
      </c>
      <c r="BL64" s="339">
        <v>5.6515911000000002E-2</v>
      </c>
      <c r="BM64" s="339">
        <v>5.6489081599999998E-2</v>
      </c>
      <c r="BN64" s="339">
        <v>6.0799792599999999E-2</v>
      </c>
      <c r="BO64" s="339">
        <v>6.2490664799999998E-2</v>
      </c>
      <c r="BP64" s="339">
        <v>6.1974043499999999E-2</v>
      </c>
      <c r="BQ64" s="339">
        <v>5.96616638E-2</v>
      </c>
      <c r="BR64" s="339">
        <v>6.1182072099999998E-2</v>
      </c>
    </row>
    <row r="65" spans="1:70">
      <c r="A65" t="str">
        <f t="shared" si="0"/>
        <v>Total Capital Ratio202012</v>
      </c>
      <c r="B65" s="495">
        <v>202012</v>
      </c>
      <c r="C65" s="495">
        <v>2</v>
      </c>
      <c r="D65" s="495" t="s">
        <v>630</v>
      </c>
      <c r="E65" s="495">
        <v>0.15750391541460745</v>
      </c>
      <c r="F65" s="495">
        <v>0.1813690525510481</v>
      </c>
      <c r="G65" s="495">
        <v>0.20367779790985677</v>
      </c>
      <c r="H65" s="495">
        <v>0.25635815669188372</v>
      </c>
      <c r="I65" s="495">
        <v>0.19718641836542034</v>
      </c>
      <c r="J65" s="495">
        <v>0.2390903689320612</v>
      </c>
      <c r="K65" s="495">
        <v>0.38693054030098789</v>
      </c>
      <c r="L65" s="496">
        <v>1608049908700.1658</v>
      </c>
      <c r="M65" s="496">
        <v>8268262667674.2744</v>
      </c>
      <c r="N65" s="495">
        <v>0.25144271947932667</v>
      </c>
      <c r="O65" s="495">
        <v>0.20016081826961465</v>
      </c>
      <c r="P65" s="495">
        <v>0.19450289198426088</v>
      </c>
      <c r="Q65" s="495">
        <v>129</v>
      </c>
      <c r="R65" s="11">
        <f t="shared" si="1"/>
        <v>0.19450289198426088</v>
      </c>
      <c r="S65" s="11">
        <f t="shared" si="2"/>
        <v>0.25144271947932667</v>
      </c>
      <c r="T65">
        <f t="shared" si="3"/>
        <v>0</v>
      </c>
      <c r="U65" t="str">
        <f t="shared" si="4"/>
        <v>Total Capital Ratio100</v>
      </c>
      <c r="V65" s="497">
        <v>202312</v>
      </c>
      <c r="W65" s="497">
        <v>2</v>
      </c>
      <c r="X65" s="497" t="s">
        <v>630</v>
      </c>
      <c r="Y65" s="497" t="s">
        <v>21</v>
      </c>
      <c r="Z65" s="497">
        <v>0</v>
      </c>
      <c r="AA65" s="497">
        <v>28</v>
      </c>
      <c r="AB65" s="497"/>
      <c r="AC65" s="497">
        <v>100</v>
      </c>
      <c r="AD65" s="497">
        <v>1</v>
      </c>
      <c r="AF65" s="338" t="s">
        <v>1134</v>
      </c>
      <c r="AG65" s="339" t="s">
        <v>6753</v>
      </c>
      <c r="AH65" s="339" t="s">
        <v>6753</v>
      </c>
      <c r="AI65" s="339" t="s">
        <v>6753</v>
      </c>
      <c r="AJ65" s="339" t="s">
        <v>6753</v>
      </c>
      <c r="AK65" s="339" t="s">
        <v>6753</v>
      </c>
      <c r="AL65" s="339" t="s">
        <v>6753</v>
      </c>
      <c r="AM65" s="339" t="s">
        <v>6753</v>
      </c>
      <c r="AN65" s="339" t="s">
        <v>6753</v>
      </c>
      <c r="AO65" s="339">
        <v>5.2761123799999997E-2</v>
      </c>
      <c r="AP65" s="339">
        <v>5.5713029800000001E-2</v>
      </c>
      <c r="AQ65" s="339">
        <v>5.29039174E-2</v>
      </c>
      <c r="AR65" s="339">
        <v>5.3517763599999997E-2</v>
      </c>
      <c r="AS65" s="339">
        <v>5.4725774800000002E-2</v>
      </c>
      <c r="AT65" s="339">
        <v>5.9872264100000003E-2</v>
      </c>
      <c r="AU65" s="339">
        <v>5.9199298599999998E-2</v>
      </c>
      <c r="AV65" s="339">
        <v>5.9868000300000002E-2</v>
      </c>
      <c r="AW65" s="339">
        <v>6.0578202499999997E-2</v>
      </c>
      <c r="AX65" s="339">
        <v>6.1764580600000001E-2</v>
      </c>
      <c r="AY65" s="339">
        <v>5.7131597300000003E-2</v>
      </c>
      <c r="AZ65" s="339">
        <v>5.86392653E-2</v>
      </c>
      <c r="BA65" s="339">
        <v>5.7541737500000002E-2</v>
      </c>
      <c r="BB65" s="339">
        <v>6.1986396499999999E-2</v>
      </c>
      <c r="BC65" s="339">
        <v>5.9448464999999999E-2</v>
      </c>
      <c r="BD65" s="339">
        <v>5.8808622200000001E-2</v>
      </c>
      <c r="BE65" s="339">
        <v>6.3098911999999993E-2</v>
      </c>
      <c r="BF65" s="339">
        <v>7.0156246300000003E-2</v>
      </c>
      <c r="BG65" s="339">
        <v>6.6549703500000001E-2</v>
      </c>
      <c r="BH65" s="339">
        <v>6.3954189699999997E-2</v>
      </c>
      <c r="BI65" s="339">
        <v>6.6802984699999998E-2</v>
      </c>
      <c r="BJ65" s="339">
        <v>6.7368676099999997E-2</v>
      </c>
      <c r="BK65" s="339">
        <v>6.3528752600000002E-2</v>
      </c>
      <c r="BL65" s="339">
        <v>5.6700560800000001E-2</v>
      </c>
      <c r="BM65" s="339">
        <v>5.6671884999999998E-2</v>
      </c>
      <c r="BN65" s="339">
        <v>6.1072197199999997E-2</v>
      </c>
      <c r="BO65" s="339">
        <v>6.2631632500000006E-2</v>
      </c>
      <c r="BP65" s="339">
        <v>6.2092502000000001E-2</v>
      </c>
      <c r="BQ65" s="339">
        <v>5.9778837699999997E-2</v>
      </c>
      <c r="BR65" s="339">
        <v>6.13312939E-2</v>
      </c>
    </row>
    <row r="66" spans="1:70">
      <c r="A66" t="str">
        <f t="shared" si="0"/>
        <v>Total Capital Ratio202103</v>
      </c>
      <c r="B66" s="495">
        <v>202103</v>
      </c>
      <c r="C66" s="495">
        <v>2</v>
      </c>
      <c r="D66" s="495" t="s">
        <v>630</v>
      </c>
      <c r="E66" s="495">
        <v>0.15402920314646754</v>
      </c>
      <c r="F66" s="495">
        <v>0.17944512186092582</v>
      </c>
      <c r="G66" s="495">
        <v>0.20292698230018974</v>
      </c>
      <c r="H66" s="495">
        <v>0.25053919813365744</v>
      </c>
      <c r="I66" s="495">
        <v>0.19566988277052255</v>
      </c>
      <c r="J66" s="495">
        <v>0.23188850116262713</v>
      </c>
      <c r="K66" s="495">
        <v>0.38397841683748202</v>
      </c>
      <c r="L66" s="496">
        <v>1619193027583.4727</v>
      </c>
      <c r="M66" s="496">
        <v>8389173068272.5</v>
      </c>
      <c r="N66" s="495">
        <v>0.24027924912959142</v>
      </c>
      <c r="O66" s="495">
        <v>0.19752649071422065</v>
      </c>
      <c r="P66" s="495">
        <v>0.19344359062895616</v>
      </c>
      <c r="Q66" s="495">
        <v>130</v>
      </c>
      <c r="R66" s="11">
        <f t="shared" si="1"/>
        <v>0.19344359062895616</v>
      </c>
      <c r="S66" s="11">
        <f t="shared" si="2"/>
        <v>0.24027924912959142</v>
      </c>
      <c r="T66">
        <f t="shared" si="3"/>
        <v>0</v>
      </c>
      <c r="U66" t="str">
        <f t="shared" si="4"/>
        <v>Tier 1 Ratio excluding hybrid instruments1</v>
      </c>
      <c r="V66" s="497">
        <v>202312</v>
      </c>
      <c r="W66" s="497">
        <v>3</v>
      </c>
      <c r="X66" s="497" t="s">
        <v>631</v>
      </c>
      <c r="Y66" s="497" t="s">
        <v>90</v>
      </c>
      <c r="Z66" s="497">
        <v>0</v>
      </c>
      <c r="AA66" s="497">
        <v>3</v>
      </c>
      <c r="AB66" s="497">
        <v>0.22239362232562576</v>
      </c>
      <c r="AC66" s="497">
        <v>1</v>
      </c>
      <c r="AD66" s="497"/>
      <c r="AF66" s="338" t="s">
        <v>771</v>
      </c>
      <c r="AG66" s="339">
        <v>0.1743839297</v>
      </c>
      <c r="AH66" s="339">
        <v>0.17753573380000001</v>
      </c>
      <c r="AI66" s="339">
        <v>0.1689973505</v>
      </c>
      <c r="AJ66" s="339">
        <v>0.18245676159999999</v>
      </c>
      <c r="AK66" s="339">
        <v>0.1833967641</v>
      </c>
      <c r="AL66" s="339">
        <v>0.183102398</v>
      </c>
      <c r="AM66" s="339">
        <v>0.17292915910000001</v>
      </c>
      <c r="AN66" s="339">
        <v>0.17661734179999999</v>
      </c>
      <c r="AO66" s="339">
        <v>0.1799875346</v>
      </c>
      <c r="AP66" s="339">
        <v>0.18540575500000001</v>
      </c>
      <c r="AQ66" s="339">
        <v>0.1814212432</v>
      </c>
      <c r="AR66" s="339">
        <v>0.18510596800000001</v>
      </c>
      <c r="AS66" s="339">
        <v>0.1870499236</v>
      </c>
      <c r="AT66" s="339">
        <v>0.19555397829999999</v>
      </c>
      <c r="AU66" s="339">
        <v>0.1946443243</v>
      </c>
      <c r="AV66" s="339">
        <v>0.19517112240000001</v>
      </c>
      <c r="AW66" s="339">
        <v>0.19745241190000001</v>
      </c>
      <c r="AX66" s="339">
        <v>0.19656668829999999</v>
      </c>
      <c r="AY66" s="339">
        <v>0.1871861732</v>
      </c>
      <c r="AZ66" s="339">
        <v>0.19007223000000001</v>
      </c>
      <c r="BA66" s="339">
        <v>0.18700100040000001</v>
      </c>
      <c r="BB66" s="339">
        <v>0.19594281699999999</v>
      </c>
      <c r="BC66" s="339">
        <v>0.18988502930000001</v>
      </c>
      <c r="BD66" s="339">
        <v>0.19699602390000001</v>
      </c>
      <c r="BE66" s="339">
        <v>0.2002123374</v>
      </c>
      <c r="BF66" s="339">
        <v>0.21167365120000001</v>
      </c>
      <c r="BG66" s="339">
        <v>0.21030578659999999</v>
      </c>
      <c r="BH66" s="339">
        <v>0.2141797436</v>
      </c>
      <c r="BI66" s="339">
        <v>0.2142001979</v>
      </c>
      <c r="BJ66" s="339">
        <v>0.2130912086</v>
      </c>
      <c r="BK66" s="339">
        <v>0.2017593168</v>
      </c>
      <c r="BL66" s="339">
        <v>0.20841438400000001</v>
      </c>
      <c r="BM66" s="339">
        <v>0.2046713775</v>
      </c>
      <c r="BN66" s="339">
        <v>0.21087591010000001</v>
      </c>
      <c r="BO66" s="339">
        <v>0.213668098</v>
      </c>
      <c r="BP66" s="339">
        <v>0.21523189230000001</v>
      </c>
      <c r="BQ66" s="339">
        <v>0.2010497336</v>
      </c>
      <c r="BR66" s="339">
        <v>0.20233725920000001</v>
      </c>
    </row>
    <row r="67" spans="1:70">
      <c r="A67" t="str">
        <f t="shared" ref="A67:A130" si="5">+D67&amp;B67</f>
        <v>Total Capital Ratio202106</v>
      </c>
      <c r="B67" s="495">
        <v>202106</v>
      </c>
      <c r="C67" s="495">
        <v>2</v>
      </c>
      <c r="D67" s="495" t="s">
        <v>630</v>
      </c>
      <c r="E67" s="495">
        <v>0.15489077631659126</v>
      </c>
      <c r="F67" s="495">
        <v>0.17830397078280283</v>
      </c>
      <c r="G67" s="495">
        <v>0.20016962747061023</v>
      </c>
      <c r="H67" s="495">
        <v>0.24752002838545539</v>
      </c>
      <c r="I67" s="495">
        <v>0.19563780200185471</v>
      </c>
      <c r="J67" s="495">
        <v>0.23056953467482599</v>
      </c>
      <c r="K67" s="495">
        <v>0.34341210708582914</v>
      </c>
      <c r="L67" s="496">
        <v>1630773778549.0811</v>
      </c>
      <c r="M67" s="496">
        <v>8425873408182.8613</v>
      </c>
      <c r="N67" s="495">
        <v>0.24416785852305545</v>
      </c>
      <c r="O67" s="495">
        <v>0.19846838637635023</v>
      </c>
      <c r="P67" s="495">
        <v>0.19299676607519656</v>
      </c>
      <c r="Q67" s="495">
        <v>124</v>
      </c>
      <c r="R67" s="11">
        <f t="shared" ref="R67:R130" si="6">MIN(N67:P67)</f>
        <v>0.19299676607519656</v>
      </c>
      <c r="S67" s="11">
        <f t="shared" ref="S67:S130" si="7">MAX(N67:P67)</f>
        <v>0.24416785852305545</v>
      </c>
      <c r="T67">
        <f t="shared" ref="T67:T130" si="8">IF(OR(G67&lt;R67,G67&gt;S67),1,0)</f>
        <v>0</v>
      </c>
      <c r="U67" t="str">
        <f t="shared" ref="U67:U130" si="9">CONCATENATE(X67,AC67)</f>
        <v>Tier 1 Ratio excluding hybrid instruments2</v>
      </c>
      <c r="V67" s="497">
        <v>202312</v>
      </c>
      <c r="W67" s="497">
        <v>3</v>
      </c>
      <c r="X67" s="497" t="s">
        <v>631</v>
      </c>
      <c r="Y67" s="497" t="s">
        <v>97</v>
      </c>
      <c r="Z67" s="497">
        <v>0</v>
      </c>
      <c r="AA67" s="497">
        <v>4</v>
      </c>
      <c r="AB67" s="497">
        <v>0.22050525319003758</v>
      </c>
      <c r="AC67" s="497">
        <v>2</v>
      </c>
      <c r="AD67" s="497"/>
      <c r="AF67" s="338" t="s">
        <v>773</v>
      </c>
      <c r="AG67" s="339">
        <v>0.1003287252</v>
      </c>
      <c r="AH67" s="339">
        <v>0.10516618730000001</v>
      </c>
      <c r="AI67" s="339">
        <v>0.1054522852</v>
      </c>
      <c r="AJ67" s="339">
        <v>0.11391381220000001</v>
      </c>
      <c r="AK67" s="339">
        <v>0.1182205774</v>
      </c>
      <c r="AL67" s="339">
        <v>0.1215349721</v>
      </c>
      <c r="AM67" s="339">
        <v>0.11864477449999999</v>
      </c>
      <c r="AN67" s="339">
        <v>0.12059013809999999</v>
      </c>
      <c r="AO67" s="339">
        <v>0.1248573468</v>
      </c>
      <c r="AP67" s="339">
        <v>0.1311299625</v>
      </c>
      <c r="AQ67" s="339">
        <v>0.13140966649999999</v>
      </c>
      <c r="AR67" s="339">
        <v>0.13631702740000001</v>
      </c>
      <c r="AS67" s="339">
        <v>0.13926550530000001</v>
      </c>
      <c r="AT67" s="339">
        <v>0.16518939360000001</v>
      </c>
      <c r="AU67" s="339">
        <v>0.16792585039999999</v>
      </c>
      <c r="AV67" s="339">
        <v>0.16624674819999999</v>
      </c>
      <c r="AW67" s="339">
        <v>0.16855776580000001</v>
      </c>
      <c r="AX67" s="339">
        <v>0.1689633317</v>
      </c>
      <c r="AY67" s="339">
        <v>0.15714430409999999</v>
      </c>
      <c r="AZ67" s="339">
        <v>0.1589244118</v>
      </c>
      <c r="BA67" s="339">
        <v>0.15627547510000001</v>
      </c>
      <c r="BB67" s="339">
        <v>0.16564575610000001</v>
      </c>
      <c r="BC67" s="339">
        <v>0.16052578949999999</v>
      </c>
      <c r="BD67" s="339">
        <v>0.1664774836</v>
      </c>
      <c r="BE67" s="339">
        <v>0.16927445159999999</v>
      </c>
      <c r="BF67" s="339">
        <v>0.17838872710000001</v>
      </c>
      <c r="BG67" s="339">
        <v>0.17825570199999999</v>
      </c>
      <c r="BH67" s="339">
        <v>0.18451634680000001</v>
      </c>
      <c r="BI67" s="339">
        <v>0.1833278538</v>
      </c>
      <c r="BJ67" s="339">
        <v>0.18369818069999999</v>
      </c>
      <c r="BK67" s="339">
        <v>0.17434898660000001</v>
      </c>
      <c r="BL67" s="339">
        <v>0.1809972017</v>
      </c>
      <c r="BM67" s="339">
        <v>0.17740056670000001</v>
      </c>
      <c r="BN67" s="339">
        <v>0.18340069789999999</v>
      </c>
      <c r="BO67" s="339">
        <v>0.1879458299</v>
      </c>
      <c r="BP67" s="339">
        <v>0.1895520671</v>
      </c>
      <c r="BQ67" s="339">
        <v>0.1759650623</v>
      </c>
      <c r="BR67" s="339">
        <v>0.17738431169999999</v>
      </c>
    </row>
    <row r="68" spans="1:70">
      <c r="A68" t="str">
        <f t="shared" si="5"/>
        <v>Total Capital Ratio202109</v>
      </c>
      <c r="B68" s="495">
        <v>202109</v>
      </c>
      <c r="C68" s="495">
        <v>2</v>
      </c>
      <c r="D68" s="495" t="s">
        <v>630</v>
      </c>
      <c r="E68" s="495">
        <v>0.15545870474785273</v>
      </c>
      <c r="F68" s="495">
        <v>0.17823211010097945</v>
      </c>
      <c r="G68" s="495">
        <v>0.19746651011088373</v>
      </c>
      <c r="H68" s="495">
        <v>0.24476646321304413</v>
      </c>
      <c r="I68" s="495">
        <v>0.1945415560717739</v>
      </c>
      <c r="J68" s="495">
        <v>0.22641759222667826</v>
      </c>
      <c r="K68" s="495">
        <v>0.34307679782603329</v>
      </c>
      <c r="L68" s="496">
        <v>1626371173227.5981</v>
      </c>
      <c r="M68" s="496">
        <v>8448814552266.5371</v>
      </c>
      <c r="N68" s="495">
        <v>0.23951073617061655</v>
      </c>
      <c r="O68" s="495">
        <v>0.19550420044444589</v>
      </c>
      <c r="P68" s="495">
        <v>0.1923976268346585</v>
      </c>
      <c r="Q68" s="495">
        <v>123</v>
      </c>
      <c r="R68" s="11">
        <f t="shared" si="6"/>
        <v>0.1923976268346585</v>
      </c>
      <c r="S68" s="11">
        <f t="shared" si="7"/>
        <v>0.23951073617061655</v>
      </c>
      <c r="T68">
        <f t="shared" si="8"/>
        <v>0</v>
      </c>
      <c r="U68" t="str">
        <f t="shared" si="9"/>
        <v>Tier 1 Ratio excluding hybrid instruments3</v>
      </c>
      <c r="V68" s="497">
        <v>202312</v>
      </c>
      <c r="W68" s="497">
        <v>3</v>
      </c>
      <c r="X68" s="497" t="s">
        <v>631</v>
      </c>
      <c r="Y68" s="497" t="s">
        <v>94</v>
      </c>
      <c r="Z68" s="497">
        <v>0</v>
      </c>
      <c r="AA68" s="497">
        <v>13</v>
      </c>
      <c r="AB68" s="497">
        <v>0.21701945984379442</v>
      </c>
      <c r="AC68" s="497">
        <v>3</v>
      </c>
      <c r="AD68" s="497"/>
      <c r="AF68" s="338" t="s">
        <v>772</v>
      </c>
      <c r="AG68" s="339">
        <v>0.14768746769999999</v>
      </c>
      <c r="AH68" s="339">
        <v>0.15220123320000001</v>
      </c>
      <c r="AI68" s="339">
        <v>0.14476649429999999</v>
      </c>
      <c r="AJ68" s="339">
        <v>0.1575664474</v>
      </c>
      <c r="AK68" s="339">
        <v>0.15929190979999999</v>
      </c>
      <c r="AL68" s="339">
        <v>0.1565898097</v>
      </c>
      <c r="AM68" s="339">
        <v>0.14923724120000001</v>
      </c>
      <c r="AN68" s="339">
        <v>0.15119880829999999</v>
      </c>
      <c r="AO68" s="339">
        <v>0.1549717565</v>
      </c>
      <c r="AP68" s="339">
        <v>0.15942418320000001</v>
      </c>
      <c r="AQ68" s="339">
        <v>0.15496095600000001</v>
      </c>
      <c r="AR68" s="339">
        <v>0.15928908950000001</v>
      </c>
      <c r="AS68" s="339">
        <v>0.161914535</v>
      </c>
      <c r="AT68" s="339">
        <v>0.17094633649999999</v>
      </c>
      <c r="AU68" s="339">
        <v>0.1690636382</v>
      </c>
      <c r="AV68" s="339">
        <v>0.16672992419999999</v>
      </c>
      <c r="AW68" s="339">
        <v>0.16904663810000001</v>
      </c>
      <c r="AX68" s="339">
        <v>0.1694574814</v>
      </c>
      <c r="AY68" s="339">
        <v>0.15750757439999999</v>
      </c>
      <c r="AZ68" s="339">
        <v>0.15929107370000001</v>
      </c>
      <c r="BA68" s="339">
        <v>0.15663878549999999</v>
      </c>
      <c r="BB68" s="339">
        <v>0.16601491909999999</v>
      </c>
      <c r="BC68" s="339">
        <v>0.16076851659999999</v>
      </c>
      <c r="BD68" s="339">
        <v>0.1669781534</v>
      </c>
      <c r="BE68" s="339">
        <v>0.17002485649999999</v>
      </c>
      <c r="BF68" s="339">
        <v>0.18141625280000001</v>
      </c>
      <c r="BG68" s="339">
        <v>0.18098759640000001</v>
      </c>
      <c r="BH68" s="339">
        <v>0.18715608180000001</v>
      </c>
      <c r="BI68" s="339">
        <v>0.1859264679</v>
      </c>
      <c r="BJ68" s="339">
        <v>0.186016557</v>
      </c>
      <c r="BK68" s="339">
        <v>0.17510916530000001</v>
      </c>
      <c r="BL68" s="339">
        <v>0.1816488523</v>
      </c>
      <c r="BM68" s="339">
        <v>0.1780721905</v>
      </c>
      <c r="BN68" s="339">
        <v>0.1843864469</v>
      </c>
      <c r="BO68" s="339">
        <v>0.18847354660000001</v>
      </c>
      <c r="BP68" s="339">
        <v>0.19000226049999999</v>
      </c>
      <c r="BQ68" s="339">
        <v>0.17639164960000001</v>
      </c>
      <c r="BR68" s="339">
        <v>0.17790289570000001</v>
      </c>
    </row>
    <row r="69" spans="1:70">
      <c r="A69" t="str">
        <f t="shared" si="5"/>
        <v>Total Capital Ratio202112</v>
      </c>
      <c r="B69" s="495">
        <v>202112</v>
      </c>
      <c r="C69" s="495">
        <v>2</v>
      </c>
      <c r="D69" s="495" t="s">
        <v>630</v>
      </c>
      <c r="E69" s="495">
        <v>0.15831897431328718</v>
      </c>
      <c r="F69" s="495">
        <v>0.17859582515094283</v>
      </c>
      <c r="G69" s="495">
        <v>0.20140170149353437</v>
      </c>
      <c r="H69" s="495">
        <v>0.25442173068252188</v>
      </c>
      <c r="I69" s="495">
        <v>0.19732579787597704</v>
      </c>
      <c r="J69" s="495">
        <v>0.22773440993579275</v>
      </c>
      <c r="K69" s="495">
        <v>0.35346683616833152</v>
      </c>
      <c r="L69" s="496">
        <v>1652523334459.9167</v>
      </c>
      <c r="M69" s="496">
        <v>8474827994918.2676</v>
      </c>
      <c r="N69" s="495">
        <v>0.24648593684750567</v>
      </c>
      <c r="O69" s="495">
        <v>0.2001503046883111</v>
      </c>
      <c r="P69" s="495">
        <v>0.19443568030955771</v>
      </c>
      <c r="Q69" s="495">
        <v>123</v>
      </c>
      <c r="R69" s="11">
        <f t="shared" si="6"/>
        <v>0.19443568030955771</v>
      </c>
      <c r="S69" s="11">
        <f t="shared" si="7"/>
        <v>0.24648593684750567</v>
      </c>
      <c r="T69">
        <f t="shared" si="8"/>
        <v>0</v>
      </c>
      <c r="U69" t="str">
        <f t="shared" si="9"/>
        <v>Tier 1 Ratio excluding hybrid instruments4</v>
      </c>
      <c r="V69" s="497">
        <v>202312</v>
      </c>
      <c r="W69" s="497">
        <v>3</v>
      </c>
      <c r="X69" s="497" t="s">
        <v>631</v>
      </c>
      <c r="Y69" s="497" t="s">
        <v>26</v>
      </c>
      <c r="Z69" s="497">
        <v>0</v>
      </c>
      <c r="AA69" s="497">
        <v>6</v>
      </c>
      <c r="AB69" s="497">
        <v>0.21206612433189889</v>
      </c>
      <c r="AC69" s="497">
        <v>4</v>
      </c>
      <c r="AD69" s="497"/>
      <c r="AF69" s="338" t="s">
        <v>788</v>
      </c>
      <c r="AG69" s="339">
        <v>0.15767357709999999</v>
      </c>
      <c r="AH69" s="339">
        <v>0.12834243870000001</v>
      </c>
      <c r="AI69" s="339">
        <v>0.1326653984</v>
      </c>
      <c r="AJ69" s="339">
        <v>0.11855667459999999</v>
      </c>
      <c r="AK69" s="339">
        <v>0.1144015291</v>
      </c>
      <c r="AL69" s="339">
        <v>0.12408073360000001</v>
      </c>
      <c r="AM69" s="339">
        <v>0.12142220350000001</v>
      </c>
      <c r="AN69" s="339">
        <v>0.1217913841</v>
      </c>
      <c r="AO69" s="339">
        <v>0.1174956774</v>
      </c>
      <c r="AP69" s="339">
        <v>0.11006856080000001</v>
      </c>
      <c r="AQ69" s="339">
        <v>0.1089698216</v>
      </c>
      <c r="AR69" s="339">
        <v>0.1083301542</v>
      </c>
      <c r="AS69" s="339">
        <v>0.10309999189999999</v>
      </c>
      <c r="AT69" s="339">
        <v>9.0200253499999994E-2</v>
      </c>
      <c r="AU69" s="339">
        <v>7.9977474699999995E-2</v>
      </c>
      <c r="AV69" s="339">
        <v>7.94841518E-2</v>
      </c>
      <c r="AW69" s="339">
        <v>7.4504859699999995E-2</v>
      </c>
      <c r="AX69" s="339">
        <v>7.1835577299999995E-2</v>
      </c>
      <c r="AY69" s="339">
        <v>6.9999529599999999E-2</v>
      </c>
      <c r="AZ69" s="339">
        <v>6.2188887499999998E-2</v>
      </c>
      <c r="BA69" s="339">
        <v>6.7193965600000002E-2</v>
      </c>
      <c r="BB69" s="339">
        <v>6.1710745999999997E-2</v>
      </c>
      <c r="BC69" s="339">
        <v>6.28629193E-2</v>
      </c>
      <c r="BD69" s="339">
        <v>6.4661082100000003E-2</v>
      </c>
      <c r="BE69" s="339">
        <v>6.0477471599999999E-2</v>
      </c>
      <c r="BF69" s="339">
        <v>5.9352094299999998E-2</v>
      </c>
      <c r="BG69" s="339">
        <v>5.6593052200000001E-2</v>
      </c>
      <c r="BH69" s="339">
        <v>5.3978096000000003E-2</v>
      </c>
      <c r="BI69" s="339">
        <v>5.1134598500000003E-2</v>
      </c>
      <c r="BJ69" s="339">
        <v>4.6501859800000003E-2</v>
      </c>
      <c r="BK69" s="339">
        <v>3.2420028900000002E-2</v>
      </c>
      <c r="BL69" s="339">
        <v>3.06363469E-2</v>
      </c>
      <c r="BM69" s="339">
        <v>2.8058904900000001E-2</v>
      </c>
      <c r="BN69" s="339">
        <v>2.2591015799999999E-2</v>
      </c>
      <c r="BO69" s="339">
        <v>2.02062899E-2</v>
      </c>
      <c r="BP69" s="339">
        <v>1.8865610800000002E-2</v>
      </c>
      <c r="BQ69" s="339">
        <v>1.83898399E-2</v>
      </c>
      <c r="BR69" s="339">
        <v>1.6975540099999999E-2</v>
      </c>
    </row>
    <row r="70" spans="1:70">
      <c r="A70" t="str">
        <f t="shared" si="5"/>
        <v>Total Capital Ratio202203</v>
      </c>
      <c r="B70" s="495">
        <v>202203</v>
      </c>
      <c r="C70" s="495">
        <v>2</v>
      </c>
      <c r="D70" s="495" t="s">
        <v>630</v>
      </c>
      <c r="E70" s="495">
        <v>0.15369585621339962</v>
      </c>
      <c r="F70" s="495">
        <v>0.17380719222758273</v>
      </c>
      <c r="G70" s="495">
        <v>0.19450477267649582</v>
      </c>
      <c r="H70" s="495">
        <v>0.24097384259322757</v>
      </c>
      <c r="I70" s="495">
        <v>0.1902891170983915</v>
      </c>
      <c r="J70" s="495">
        <v>0.22017123850846745</v>
      </c>
      <c r="K70" s="495">
        <v>0.35812731055335018</v>
      </c>
      <c r="L70" s="496">
        <v>1630374330147.6021</v>
      </c>
      <c r="M70" s="496">
        <v>8705898732564.6592</v>
      </c>
      <c r="N70" s="495">
        <v>0.25121449786361194</v>
      </c>
      <c r="O70" s="495">
        <v>0.19446335291887029</v>
      </c>
      <c r="P70" s="495">
        <v>0.18618335690050997</v>
      </c>
      <c r="Q70" s="495">
        <v>125</v>
      </c>
      <c r="R70" s="11">
        <f t="shared" si="6"/>
        <v>0.18618335690050997</v>
      </c>
      <c r="S70" s="11">
        <f t="shared" si="7"/>
        <v>0.25121449786361194</v>
      </c>
      <c r="T70">
        <f t="shared" si="8"/>
        <v>0</v>
      </c>
      <c r="U70" t="str">
        <f t="shared" si="9"/>
        <v>Tier 1 Ratio excluding hybrid instruments5</v>
      </c>
      <c r="V70" s="497">
        <v>202312</v>
      </c>
      <c r="W70" s="497">
        <v>3</v>
      </c>
      <c r="X70" s="497" t="s">
        <v>631</v>
      </c>
      <c r="Y70" s="497" t="s">
        <v>1386</v>
      </c>
      <c r="Z70" s="497">
        <v>0</v>
      </c>
      <c r="AA70" s="497">
        <v>3</v>
      </c>
      <c r="AB70" s="497">
        <v>0.21178636302007095</v>
      </c>
      <c r="AC70" s="497">
        <v>5</v>
      </c>
      <c r="AD70" s="497"/>
      <c r="AF70" s="338" t="s">
        <v>785</v>
      </c>
      <c r="AG70" s="339">
        <v>0.1726266327</v>
      </c>
      <c r="AH70" s="339">
        <v>0.1392984542</v>
      </c>
      <c r="AI70" s="339">
        <v>0.14820138890000001</v>
      </c>
      <c r="AJ70" s="339">
        <v>0.13141280159999999</v>
      </c>
      <c r="AK70" s="339">
        <v>0.12676032709999999</v>
      </c>
      <c r="AL70" s="339">
        <v>0.13736639070000001</v>
      </c>
      <c r="AM70" s="339">
        <v>0.13662387819999999</v>
      </c>
      <c r="AN70" s="339">
        <v>0.1372477426</v>
      </c>
      <c r="AO70" s="339">
        <v>0.13241407660000001</v>
      </c>
      <c r="AP70" s="339">
        <v>0.125306161</v>
      </c>
      <c r="AQ70" s="339">
        <v>0.1240579429</v>
      </c>
      <c r="AR70" s="339">
        <v>0.1244730235</v>
      </c>
      <c r="AS70" s="339">
        <v>0.1172264761</v>
      </c>
      <c r="AT70" s="339">
        <v>0.1057215786</v>
      </c>
      <c r="AU70" s="339">
        <v>9.3228417499999994E-2</v>
      </c>
      <c r="AV70" s="339">
        <v>9.29429321E-2</v>
      </c>
      <c r="AW70" s="339">
        <v>8.6618736799999999E-2</v>
      </c>
      <c r="AX70" s="339">
        <v>8.2854766699999999E-2</v>
      </c>
      <c r="AY70" s="339">
        <v>8.0840914299999997E-2</v>
      </c>
      <c r="AZ70" s="339">
        <v>7.1747649400000002E-2</v>
      </c>
      <c r="BA70" s="339">
        <v>7.7763383500000005E-2</v>
      </c>
      <c r="BB70" s="339">
        <v>7.1681600299999995E-2</v>
      </c>
      <c r="BC70" s="339">
        <v>7.4175381499999998E-2</v>
      </c>
      <c r="BD70" s="339">
        <v>7.6585151599999998E-2</v>
      </c>
      <c r="BE70" s="339">
        <v>7.1791423899999998E-2</v>
      </c>
      <c r="BF70" s="339">
        <v>7.0155331200000004E-2</v>
      </c>
      <c r="BG70" s="339">
        <v>6.7479035100000001E-2</v>
      </c>
      <c r="BH70" s="339">
        <v>6.4474353400000003E-2</v>
      </c>
      <c r="BI70" s="339">
        <v>6.0909997600000002E-2</v>
      </c>
      <c r="BJ70" s="339">
        <v>5.6101662500000003E-2</v>
      </c>
      <c r="BK70" s="339">
        <v>3.70867608E-2</v>
      </c>
      <c r="BL70" s="339">
        <v>3.5040522499999997E-2</v>
      </c>
      <c r="BM70" s="339">
        <v>3.191861E-2</v>
      </c>
      <c r="BN70" s="339">
        <v>2.5417234300000001E-2</v>
      </c>
      <c r="BO70" s="339">
        <v>2.22582562E-2</v>
      </c>
      <c r="BP70" s="339">
        <v>2.0604623700000001E-2</v>
      </c>
      <c r="BQ70" s="339">
        <v>2.0888884999999999E-2</v>
      </c>
      <c r="BR70" s="339">
        <v>1.9526682600000001E-2</v>
      </c>
    </row>
    <row r="71" spans="1:70">
      <c r="A71" t="str">
        <f t="shared" si="5"/>
        <v>Total Capital Ratio202206</v>
      </c>
      <c r="B71" s="495">
        <v>202206</v>
      </c>
      <c r="C71" s="495">
        <v>2</v>
      </c>
      <c r="D71" s="495" t="s">
        <v>630</v>
      </c>
      <c r="E71" s="495">
        <v>0.15465750098698844</v>
      </c>
      <c r="F71" s="495">
        <v>0.171514709342583</v>
      </c>
      <c r="G71" s="495">
        <v>0.19368517662922211</v>
      </c>
      <c r="H71" s="495">
        <v>0.23547106256475772</v>
      </c>
      <c r="I71" s="495">
        <v>0.19045418013863835</v>
      </c>
      <c r="J71" s="495">
        <v>0.22214043561900743</v>
      </c>
      <c r="K71" s="495">
        <v>0.37865329468974346</v>
      </c>
      <c r="L71" s="496">
        <v>1638034475118.584</v>
      </c>
      <c r="M71" s="496">
        <v>8753432718895.1768</v>
      </c>
      <c r="N71" s="495">
        <v>0.24676136572974225</v>
      </c>
      <c r="O71" s="495">
        <v>0.19402184367458483</v>
      </c>
      <c r="P71" s="495">
        <v>0.18660043925316619</v>
      </c>
      <c r="Q71" s="495">
        <v>131</v>
      </c>
      <c r="R71" s="11">
        <f t="shared" si="6"/>
        <v>0.18660043925316619</v>
      </c>
      <c r="S71" s="11">
        <f t="shared" si="7"/>
        <v>0.24676136572974225</v>
      </c>
      <c r="T71">
        <f t="shared" si="8"/>
        <v>0</v>
      </c>
      <c r="U71" t="str">
        <f t="shared" si="9"/>
        <v>Tier 1 Ratio excluding hybrid instruments6</v>
      </c>
      <c r="V71" s="497">
        <v>202312</v>
      </c>
      <c r="W71" s="497">
        <v>3</v>
      </c>
      <c r="X71" s="497" t="s">
        <v>631</v>
      </c>
      <c r="Y71" s="497" t="s">
        <v>92</v>
      </c>
      <c r="Z71" s="497">
        <v>0</v>
      </c>
      <c r="AA71" s="497">
        <v>4</v>
      </c>
      <c r="AB71" s="497">
        <v>0.20469315459888573</v>
      </c>
      <c r="AC71" s="497">
        <v>6</v>
      </c>
      <c r="AD71" s="497"/>
      <c r="AF71" s="338" t="s">
        <v>786</v>
      </c>
      <c r="AG71" s="339">
        <v>0.52768667579999995</v>
      </c>
      <c r="AH71" s="339">
        <v>0.52978130590000005</v>
      </c>
      <c r="AI71" s="339">
        <v>0.53596202260000003</v>
      </c>
      <c r="AJ71" s="339">
        <v>0.54242912789999997</v>
      </c>
      <c r="AK71" s="339">
        <v>0.54885859849999996</v>
      </c>
      <c r="AL71" s="339">
        <v>0.55836262969999995</v>
      </c>
      <c r="AM71" s="339">
        <v>0.56727713859999995</v>
      </c>
      <c r="AN71" s="339">
        <v>0.5684124988</v>
      </c>
      <c r="AO71" s="339">
        <v>0.59909162699999996</v>
      </c>
      <c r="AP71" s="339">
        <v>0.57774323029999997</v>
      </c>
      <c r="AQ71" s="339">
        <v>0.58265915540000002</v>
      </c>
      <c r="AR71" s="339">
        <v>0.58186350919999996</v>
      </c>
      <c r="AS71" s="339">
        <v>0.58084372620000002</v>
      </c>
      <c r="AT71" s="339">
        <v>0.54483317129999997</v>
      </c>
      <c r="AU71" s="339">
        <v>0.59385117350000005</v>
      </c>
      <c r="AV71" s="339">
        <v>0.60155387599999999</v>
      </c>
      <c r="AW71" s="339">
        <v>0.60522355630000002</v>
      </c>
      <c r="AX71" s="339">
        <v>0.57899384190000003</v>
      </c>
      <c r="AY71" s="339">
        <v>0.54330942019999995</v>
      </c>
      <c r="AZ71" s="339">
        <v>0.52555842230000005</v>
      </c>
      <c r="BA71" s="339">
        <v>0.4879860338</v>
      </c>
      <c r="BB71" s="339">
        <v>0.49029526179999999</v>
      </c>
      <c r="BC71" s="339">
        <v>0.4909868268</v>
      </c>
      <c r="BD71" s="339">
        <v>0.48341474099999998</v>
      </c>
      <c r="BE71" s="339">
        <v>0.4954397237</v>
      </c>
      <c r="BF71" s="339">
        <v>0.50562019469999997</v>
      </c>
      <c r="BG71" s="339">
        <v>0.50201224769999997</v>
      </c>
      <c r="BH71" s="339">
        <v>0.51170082939999995</v>
      </c>
      <c r="BI71" s="339">
        <v>0.51520135659999999</v>
      </c>
      <c r="BJ71" s="339">
        <v>0.51333375739999998</v>
      </c>
      <c r="BK71" s="339">
        <v>0.65935268089999999</v>
      </c>
      <c r="BL71" s="339">
        <v>0.65655528289999998</v>
      </c>
      <c r="BM71" s="339">
        <v>0.68746345519999996</v>
      </c>
      <c r="BN71" s="339">
        <v>0.66473634390000003</v>
      </c>
      <c r="BO71" s="339">
        <v>0.65230793949999999</v>
      </c>
      <c r="BP71" s="339">
        <v>0.64799154660000002</v>
      </c>
      <c r="BQ71" s="339">
        <v>0.63906253160000004</v>
      </c>
      <c r="BR71" s="339">
        <v>0.61534271959999998</v>
      </c>
    </row>
    <row r="72" spans="1:70">
      <c r="A72" t="str">
        <f t="shared" si="5"/>
        <v>Total Capital Ratio202209</v>
      </c>
      <c r="B72" s="495">
        <v>202209</v>
      </c>
      <c r="C72" s="495">
        <v>2</v>
      </c>
      <c r="D72" s="495" t="s">
        <v>630</v>
      </c>
      <c r="E72" s="495">
        <v>0.15450341901306514</v>
      </c>
      <c r="F72" s="495">
        <v>0.16948408088054018</v>
      </c>
      <c r="G72" s="495">
        <v>0.19163140062054407</v>
      </c>
      <c r="H72" s="495">
        <v>0.25043096189512554</v>
      </c>
      <c r="I72" s="495">
        <v>0.18896206141682712</v>
      </c>
      <c r="J72" s="495">
        <v>0.21586495578447915</v>
      </c>
      <c r="K72" s="495">
        <v>0.37432319620164217</v>
      </c>
      <c r="L72" s="496">
        <v>1638369232672.3762</v>
      </c>
      <c r="M72" s="496">
        <v>8802472367932.4707</v>
      </c>
      <c r="N72" s="495">
        <v>0.23885342419741937</v>
      </c>
      <c r="O72" s="495">
        <v>0.19164216529156947</v>
      </c>
      <c r="P72" s="495">
        <v>0.18559000210754553</v>
      </c>
      <c r="Q72" s="495">
        <v>130</v>
      </c>
      <c r="R72" s="11">
        <f t="shared" si="6"/>
        <v>0.18559000210754553</v>
      </c>
      <c r="S72" s="11">
        <f t="shared" si="7"/>
        <v>0.23885342419741937</v>
      </c>
      <c r="T72">
        <f t="shared" si="8"/>
        <v>0</v>
      </c>
      <c r="U72" t="str">
        <f t="shared" si="9"/>
        <v>Tier 1 Ratio excluding hybrid instruments7</v>
      </c>
      <c r="V72" s="497">
        <v>202312</v>
      </c>
      <c r="W72" s="497">
        <v>3</v>
      </c>
      <c r="X72" s="497" t="s">
        <v>631</v>
      </c>
      <c r="Y72" s="497" t="s">
        <v>99</v>
      </c>
      <c r="Z72" s="497">
        <v>0</v>
      </c>
      <c r="AA72" s="497">
        <v>5</v>
      </c>
      <c r="AB72" s="497">
        <v>0.20370110055281629</v>
      </c>
      <c r="AC72" s="497">
        <v>7</v>
      </c>
      <c r="AD72" s="497"/>
      <c r="AF72" s="338" t="s">
        <v>787</v>
      </c>
      <c r="AG72" s="339">
        <v>4.5020703299999999E-2</v>
      </c>
      <c r="AH72" s="339">
        <v>6.1773769499999999E-2</v>
      </c>
      <c r="AI72" s="339">
        <v>6.2908053800000002E-2</v>
      </c>
      <c r="AJ72" s="339">
        <v>5.8815778899999997E-2</v>
      </c>
      <c r="AK72" s="339">
        <v>6.8632507999999995E-2</v>
      </c>
      <c r="AL72" s="339">
        <v>8.7247737699999994E-2</v>
      </c>
      <c r="AM72" s="339">
        <v>8.5869399700000001E-2</v>
      </c>
      <c r="AN72" s="339">
        <v>8.3596783399999999E-2</v>
      </c>
      <c r="AO72" s="339">
        <v>7.8769954899999994E-2</v>
      </c>
      <c r="AP72" s="339">
        <v>7.7703663699999995E-2</v>
      </c>
      <c r="AQ72" s="339">
        <v>7.7433864599999999E-2</v>
      </c>
      <c r="AR72" s="339">
        <v>7.9936043299999995E-2</v>
      </c>
      <c r="AS72" s="339">
        <v>7.3240303199999995E-2</v>
      </c>
      <c r="AT72" s="339">
        <v>6.9854434899999998E-2</v>
      </c>
      <c r="AU72" s="339">
        <v>6.8849792500000007E-2</v>
      </c>
      <c r="AV72" s="339">
        <v>6.7747634000000001E-2</v>
      </c>
      <c r="AW72" s="339">
        <v>6.3351894899999997E-2</v>
      </c>
      <c r="AX72" s="339">
        <v>7.0961448600000004E-2</v>
      </c>
      <c r="AY72" s="339">
        <v>5.9733280399999998E-2</v>
      </c>
      <c r="AZ72" s="339">
        <v>6.1720424500000003E-2</v>
      </c>
      <c r="BA72" s="339">
        <v>5.9569802900000003E-2</v>
      </c>
      <c r="BB72" s="339">
        <v>6.0834727499999998E-2</v>
      </c>
      <c r="BC72" s="339">
        <v>6.2326268400000003E-2</v>
      </c>
      <c r="BD72" s="339">
        <v>6.4583742599999994E-2</v>
      </c>
      <c r="BE72" s="339">
        <v>6.4885745100000003E-2</v>
      </c>
      <c r="BF72" s="339">
        <v>6.0254060599999999E-2</v>
      </c>
      <c r="BG72" s="339">
        <v>6.2833182500000001E-2</v>
      </c>
      <c r="BH72" s="339">
        <v>6.23261695E-2</v>
      </c>
      <c r="BI72" s="339">
        <v>5.9603227000000002E-2</v>
      </c>
      <c r="BJ72" s="339">
        <v>5.7193284400000002E-2</v>
      </c>
      <c r="BK72" s="339">
        <v>3.2395449399999998E-2</v>
      </c>
      <c r="BL72" s="339">
        <v>3.11851345E-2</v>
      </c>
      <c r="BM72" s="339">
        <v>2.8780521999999999E-2</v>
      </c>
      <c r="BN72" s="339">
        <v>2.1988225399999999E-2</v>
      </c>
      <c r="BO72" s="339">
        <v>1.8905076100000001E-2</v>
      </c>
      <c r="BP72" s="339">
        <v>1.7422156300000002E-2</v>
      </c>
      <c r="BQ72" s="339">
        <v>1.6938941700000001E-2</v>
      </c>
      <c r="BR72" s="339">
        <v>1.4715295099999999E-2</v>
      </c>
    </row>
    <row r="73" spans="1:70">
      <c r="A73" t="str">
        <f t="shared" si="5"/>
        <v>Total Capital Ratio202212</v>
      </c>
      <c r="B73" s="495">
        <v>202212</v>
      </c>
      <c r="C73" s="495">
        <v>2</v>
      </c>
      <c r="D73" s="495" t="s">
        <v>630</v>
      </c>
      <c r="E73" s="495">
        <v>0.16159251332019953</v>
      </c>
      <c r="F73" s="495">
        <v>0.17993031660023803</v>
      </c>
      <c r="G73" s="495">
        <v>0.20184510778248191</v>
      </c>
      <c r="H73" s="495">
        <v>0.25778060170718575</v>
      </c>
      <c r="I73" s="495">
        <v>0.195548934889204</v>
      </c>
      <c r="J73" s="495">
        <v>0.22445878167450128</v>
      </c>
      <c r="K73" s="495">
        <v>0.40365587347992221</v>
      </c>
      <c r="L73" s="496">
        <v>1655349489488.707</v>
      </c>
      <c r="M73" s="496">
        <v>8656592337241.6328</v>
      </c>
      <c r="N73" s="495">
        <v>0.2735309892665081</v>
      </c>
      <c r="O73" s="495">
        <v>0.1989381493177127</v>
      </c>
      <c r="P73" s="495">
        <v>0.19080271349347463</v>
      </c>
      <c r="Q73" s="495">
        <v>129</v>
      </c>
      <c r="R73" s="11">
        <f t="shared" si="6"/>
        <v>0.19080271349347463</v>
      </c>
      <c r="S73" s="11">
        <f t="shared" si="7"/>
        <v>0.2735309892665081</v>
      </c>
      <c r="T73">
        <f t="shared" si="8"/>
        <v>0</v>
      </c>
      <c r="U73" t="str">
        <f t="shared" si="9"/>
        <v>Tier 1 Ratio excluding hybrid instruments8</v>
      </c>
      <c r="V73" s="497">
        <v>202312</v>
      </c>
      <c r="W73" s="497">
        <v>3</v>
      </c>
      <c r="X73" s="497" t="s">
        <v>631</v>
      </c>
      <c r="Y73" s="497" t="s">
        <v>5610</v>
      </c>
      <c r="Z73" s="497">
        <v>0</v>
      </c>
      <c r="AA73" s="497">
        <v>3</v>
      </c>
      <c r="AB73" s="497">
        <v>0.2020711811814852</v>
      </c>
      <c r="AC73" s="497">
        <v>8</v>
      </c>
      <c r="AD73" s="497"/>
      <c r="AF73" s="338" t="s">
        <v>1140</v>
      </c>
      <c r="AG73" s="339">
        <v>0.98635698319999998</v>
      </c>
      <c r="AH73" s="339">
        <v>0.9060611221</v>
      </c>
      <c r="AI73" s="339">
        <v>0.85898034479999996</v>
      </c>
      <c r="AJ73" s="339">
        <v>0.84541130909999995</v>
      </c>
      <c r="AK73" s="339">
        <v>0.82141211709999995</v>
      </c>
      <c r="AL73" s="339">
        <v>0.75082129080000004</v>
      </c>
      <c r="AM73" s="339">
        <v>0.75574662110000002</v>
      </c>
      <c r="AN73" s="339">
        <v>0.75310408019999997</v>
      </c>
      <c r="AO73" s="339">
        <v>0.7447118398</v>
      </c>
      <c r="AP73" s="339">
        <v>0.71794451960000005</v>
      </c>
      <c r="AQ73" s="339">
        <v>0.7208366531</v>
      </c>
      <c r="AR73" s="339">
        <v>0.72628451940000005</v>
      </c>
      <c r="AS73" s="339">
        <v>0.71378820080000005</v>
      </c>
      <c r="AT73" s="339">
        <v>0.69101957820000004</v>
      </c>
      <c r="AU73" s="339">
        <v>0.70590730170000004</v>
      </c>
      <c r="AV73" s="339">
        <v>0.71214462700000003</v>
      </c>
      <c r="AW73" s="339">
        <v>0.70179775840000003</v>
      </c>
      <c r="AX73" s="339">
        <v>0.70490091479999994</v>
      </c>
      <c r="AY73" s="339">
        <v>0.70111064229999998</v>
      </c>
      <c r="AZ73" s="339">
        <v>0.73858340010000001</v>
      </c>
      <c r="BA73" s="339">
        <v>0.72456492090000002</v>
      </c>
      <c r="BB73" s="339">
        <v>0.71085513339999995</v>
      </c>
      <c r="BC73" s="339">
        <v>0.72068569419999995</v>
      </c>
      <c r="BD73" s="339">
        <v>0.69739572540000005</v>
      </c>
      <c r="BE73" s="339">
        <v>0.68692109199999996</v>
      </c>
      <c r="BF73" s="339">
        <v>0.66886657549999995</v>
      </c>
      <c r="BG73" s="339">
        <v>0.6551272534</v>
      </c>
      <c r="BH73" s="339">
        <v>0.66875084900000004</v>
      </c>
      <c r="BI73" s="339">
        <v>0.674415769</v>
      </c>
      <c r="BJ73" s="339">
        <v>0.68376318599999997</v>
      </c>
      <c r="BK73" s="339">
        <v>0.70604793129999999</v>
      </c>
      <c r="BL73" s="339">
        <v>0.72408959490000002</v>
      </c>
      <c r="BM73" s="339">
        <v>0.7137481752</v>
      </c>
      <c r="BN73" s="339">
        <v>0.70191243160000005</v>
      </c>
      <c r="BO73" s="339">
        <v>0.70576467850000002</v>
      </c>
      <c r="BP73" s="339">
        <v>0.73910052839999996</v>
      </c>
      <c r="BQ73" s="339">
        <v>0.74012927039999998</v>
      </c>
      <c r="BR73" s="339">
        <v>0.73397896640000004</v>
      </c>
    </row>
    <row r="74" spans="1:70">
      <c r="A74" t="str">
        <f t="shared" si="5"/>
        <v>Total Capital Ratio202303</v>
      </c>
      <c r="B74" s="495">
        <v>202303</v>
      </c>
      <c r="C74" s="495">
        <v>2</v>
      </c>
      <c r="D74" s="495" t="s">
        <v>630</v>
      </c>
      <c r="E74" s="495">
        <v>0.16297405855045755</v>
      </c>
      <c r="F74" s="495">
        <v>0.17991860293310308</v>
      </c>
      <c r="G74" s="495">
        <v>0.20084096943841906</v>
      </c>
      <c r="H74" s="495">
        <v>0.26229123332220106</v>
      </c>
      <c r="I74" s="495">
        <v>0.19808214019953121</v>
      </c>
      <c r="J74" s="495">
        <v>0.23062552051123902</v>
      </c>
      <c r="K74" s="495">
        <v>0.41060092787748848</v>
      </c>
      <c r="L74" s="496">
        <v>1672082574850.5085</v>
      </c>
      <c r="M74" s="496">
        <v>8650615756138.2393</v>
      </c>
      <c r="N74" s="495">
        <v>0.26742007326192863</v>
      </c>
      <c r="O74" s="495">
        <v>0.20072950233633843</v>
      </c>
      <c r="P74" s="495">
        <v>0.19326637531270424</v>
      </c>
      <c r="Q74" s="495">
        <v>132</v>
      </c>
      <c r="R74" s="11">
        <f t="shared" si="6"/>
        <v>0.19326637531270424</v>
      </c>
      <c r="S74" s="11">
        <f t="shared" si="7"/>
        <v>0.26742007326192863</v>
      </c>
      <c r="T74">
        <f t="shared" si="8"/>
        <v>0</v>
      </c>
      <c r="U74" t="str">
        <f t="shared" si="9"/>
        <v>Tier 1 Ratio excluding hybrid instruments9</v>
      </c>
      <c r="V74" s="497">
        <v>202312</v>
      </c>
      <c r="W74" s="497">
        <v>3</v>
      </c>
      <c r="X74" s="497" t="s">
        <v>631</v>
      </c>
      <c r="Y74" s="497" t="s">
        <v>15</v>
      </c>
      <c r="Z74" s="497">
        <v>0</v>
      </c>
      <c r="AA74" s="497">
        <v>6</v>
      </c>
      <c r="AB74" s="497">
        <v>0.19737707743321492</v>
      </c>
      <c r="AC74" s="497">
        <v>9</v>
      </c>
      <c r="AD74" s="497"/>
      <c r="AF74" s="338" t="s">
        <v>1141</v>
      </c>
      <c r="AG74" s="339" t="s">
        <v>6753</v>
      </c>
      <c r="AH74" s="339">
        <v>9.4277888099999999E-2</v>
      </c>
      <c r="AI74" s="339">
        <v>8.3474912400000004E-2</v>
      </c>
      <c r="AJ74" s="339">
        <v>5.18871703E-2</v>
      </c>
      <c r="AK74" s="339">
        <v>4.7298849499999997E-2</v>
      </c>
      <c r="AL74" s="339">
        <v>4.5978531000000003E-2</v>
      </c>
      <c r="AM74" s="339">
        <v>4.8739150199999998E-2</v>
      </c>
      <c r="AN74" s="339">
        <v>4.7440449699999998E-2</v>
      </c>
      <c r="AO74" s="339">
        <v>4.6362222600000003E-2</v>
      </c>
      <c r="AP74" s="339">
        <v>4.4384563100000003E-2</v>
      </c>
      <c r="AQ74" s="339">
        <v>4.5910781499999997E-2</v>
      </c>
      <c r="AR74" s="339">
        <v>4.7905632300000001E-2</v>
      </c>
      <c r="AS74" s="339">
        <v>2.5202783400000001E-2</v>
      </c>
      <c r="AT74" s="339">
        <v>1.8160043000000001E-2</v>
      </c>
      <c r="AU74" s="339">
        <v>1.8688346000000002E-2</v>
      </c>
      <c r="AV74" s="339">
        <v>2.2506952100000002E-2</v>
      </c>
      <c r="AW74" s="339">
        <v>1.7789757999999999E-2</v>
      </c>
      <c r="AX74" s="339">
        <v>1.6991779200000001E-2</v>
      </c>
      <c r="AY74" s="339">
        <v>2.37845322E-2</v>
      </c>
      <c r="AZ74" s="339">
        <v>2.3653816000000001E-2</v>
      </c>
      <c r="BA74" s="339">
        <v>2.2146869E-2</v>
      </c>
      <c r="BB74" s="339">
        <v>7.4562169799999994E-2</v>
      </c>
      <c r="BC74" s="339">
        <v>2.7335813699999999E-2</v>
      </c>
      <c r="BD74" s="339">
        <v>3.0843911599999999E-2</v>
      </c>
      <c r="BE74" s="339">
        <v>2.8769501699999998E-2</v>
      </c>
      <c r="BF74" s="339">
        <v>4.5470282899999999E-2</v>
      </c>
      <c r="BG74" s="339">
        <v>3.0828619799999998E-2</v>
      </c>
      <c r="BH74" s="339">
        <v>3.3714266299999997E-2</v>
      </c>
      <c r="BI74" s="339">
        <v>3.1555385399999997E-2</v>
      </c>
      <c r="BJ74" s="339">
        <v>2.8453077100000002E-2</v>
      </c>
      <c r="BK74" s="339">
        <v>3.7260950299999998E-2</v>
      </c>
      <c r="BL74" s="339">
        <v>4.05835082E-2</v>
      </c>
      <c r="BM74" s="339">
        <v>3.7520965699999999E-2</v>
      </c>
      <c r="BN74" s="339">
        <v>3.5774339099999997E-2</v>
      </c>
      <c r="BO74" s="339">
        <v>3.5417839800000003E-2</v>
      </c>
      <c r="BP74" s="339">
        <v>2.65335472E-2</v>
      </c>
      <c r="BQ74" s="339">
        <v>2.6248047699999999E-2</v>
      </c>
      <c r="BR74" s="339">
        <v>2.7195586599999998E-2</v>
      </c>
    </row>
    <row r="75" spans="1:70">
      <c r="A75" t="str">
        <f t="shared" si="5"/>
        <v>Total Capital Ratio202306</v>
      </c>
      <c r="B75" s="495">
        <v>202306</v>
      </c>
      <c r="C75" s="495">
        <v>2</v>
      </c>
      <c r="D75" s="495" t="s">
        <v>630</v>
      </c>
      <c r="E75" s="495">
        <v>0.16558688586696527</v>
      </c>
      <c r="F75" s="495">
        <v>0.18344083889945789</v>
      </c>
      <c r="G75" s="495">
        <v>0.20360299427238779</v>
      </c>
      <c r="H75" s="495">
        <v>0.27074251267999938</v>
      </c>
      <c r="I75" s="495">
        <v>0.19996840123626877</v>
      </c>
      <c r="J75" s="495">
        <v>0.23545466809476853</v>
      </c>
      <c r="K75" s="495">
        <v>0.40908536978352605</v>
      </c>
      <c r="L75" s="496">
        <v>1698729954597.5449</v>
      </c>
      <c r="M75" s="496">
        <v>8721165181456.5889</v>
      </c>
      <c r="N75" s="495">
        <v>0.27233147761952597</v>
      </c>
      <c r="O75" s="495">
        <v>0.20536054374581519</v>
      </c>
      <c r="P75" s="495">
        <v>0.19442725506164482</v>
      </c>
      <c r="Q75" s="495">
        <v>131</v>
      </c>
      <c r="R75" s="11">
        <f t="shared" si="6"/>
        <v>0.19442725506164482</v>
      </c>
      <c r="S75" s="11">
        <f t="shared" si="7"/>
        <v>0.27233147761952597</v>
      </c>
      <c r="T75">
        <f t="shared" si="8"/>
        <v>0</v>
      </c>
      <c r="U75" t="str">
        <f t="shared" si="9"/>
        <v>Tier 1 Ratio excluding hybrid instruments10</v>
      </c>
      <c r="V75" s="497">
        <v>202312</v>
      </c>
      <c r="W75" s="497">
        <v>3</v>
      </c>
      <c r="X75" s="497" t="s">
        <v>631</v>
      </c>
      <c r="Y75" s="497" t="s">
        <v>17</v>
      </c>
      <c r="Z75" s="497">
        <v>0</v>
      </c>
      <c r="AA75" s="497">
        <v>5</v>
      </c>
      <c r="AB75" s="497">
        <v>0.18966734798873422</v>
      </c>
      <c r="AC75" s="497">
        <v>10</v>
      </c>
      <c r="AD75" s="497"/>
      <c r="AF75" s="338" t="s">
        <v>1145</v>
      </c>
      <c r="AG75" s="339" t="s">
        <v>6753</v>
      </c>
      <c r="AH75" s="339" t="s">
        <v>6753</v>
      </c>
      <c r="AI75" s="339" t="s">
        <v>6753</v>
      </c>
      <c r="AJ75" s="339" t="s">
        <v>6753</v>
      </c>
      <c r="AK75" s="339" t="s">
        <v>6753</v>
      </c>
      <c r="AL75" s="339" t="s">
        <v>6753</v>
      </c>
      <c r="AM75" s="339" t="s">
        <v>6753</v>
      </c>
      <c r="AN75" s="339" t="s">
        <v>6753</v>
      </c>
      <c r="AO75" s="339">
        <v>2.4253768422999999</v>
      </c>
      <c r="AP75" s="339">
        <v>2.7392655528000001</v>
      </c>
      <c r="AQ75" s="339">
        <v>2.6641451303000001</v>
      </c>
      <c r="AR75" s="339">
        <v>2.7444948551000001</v>
      </c>
      <c r="AS75" s="339">
        <v>2.8167452303</v>
      </c>
      <c r="AT75" s="339">
        <v>3.1752502341</v>
      </c>
      <c r="AU75" s="339">
        <v>3.2402245679999999</v>
      </c>
      <c r="AV75" s="339">
        <v>2.9372346605000001</v>
      </c>
      <c r="AW75" s="339">
        <v>3.0380197003</v>
      </c>
      <c r="AX75" s="339">
        <v>2.7207356317000002</v>
      </c>
      <c r="AY75" s="339">
        <v>2.5090575545</v>
      </c>
      <c r="AZ75" s="339">
        <v>2.1988100378</v>
      </c>
      <c r="BA75" s="339">
        <v>2.2781333732000002</v>
      </c>
      <c r="BB75" s="339">
        <v>2.3551004495000001</v>
      </c>
      <c r="BC75" s="339">
        <v>2.1784757772000001</v>
      </c>
      <c r="BD75" s="339">
        <v>2.1563792184000001</v>
      </c>
      <c r="BE75" s="339">
        <v>2.2236935745999999</v>
      </c>
      <c r="BF75" s="339">
        <v>2.5143822202999999</v>
      </c>
      <c r="BG75" s="339">
        <v>2.5678178209000002</v>
      </c>
      <c r="BH75" s="339">
        <v>2.3876704597999998</v>
      </c>
      <c r="BI75" s="339">
        <v>2.5593638005999999</v>
      </c>
      <c r="BJ75" s="339">
        <v>2.5273554585000002</v>
      </c>
      <c r="BK75" s="339">
        <v>2.2967193467999998</v>
      </c>
      <c r="BL75" s="339">
        <v>2.2371432187</v>
      </c>
      <c r="BM75" s="339">
        <v>2.0167606669999998</v>
      </c>
      <c r="BN75" s="339">
        <v>2.0357913352999999</v>
      </c>
      <c r="BO75" s="339">
        <v>2.1245425535</v>
      </c>
      <c r="BP75" s="339">
        <v>2.0748913996999998</v>
      </c>
      <c r="BQ75" s="339">
        <v>2.2355464017000002</v>
      </c>
      <c r="BR75" s="339">
        <v>2.2840660739</v>
      </c>
    </row>
    <row r="76" spans="1:70">
      <c r="A76" t="str">
        <f t="shared" si="5"/>
        <v>Total Capital Ratio202309</v>
      </c>
      <c r="B76" s="495">
        <v>202309</v>
      </c>
      <c r="C76" s="495">
        <v>2</v>
      </c>
      <c r="D76" s="495" t="s">
        <v>630</v>
      </c>
      <c r="E76" s="495">
        <v>0.16505578298640911</v>
      </c>
      <c r="F76" s="495">
        <v>0.18635658152012066</v>
      </c>
      <c r="G76" s="495">
        <v>0.20393649330141903</v>
      </c>
      <c r="H76" s="495">
        <v>0.26798294085803515</v>
      </c>
      <c r="I76" s="495">
        <v>0.19907165122235598</v>
      </c>
      <c r="J76" s="495">
        <v>0.23317264567780413</v>
      </c>
      <c r="K76" s="495">
        <v>0.42569297467895639</v>
      </c>
      <c r="L76" s="496">
        <v>1700447782896.1792</v>
      </c>
      <c r="M76" s="496">
        <v>8763650454042.4111</v>
      </c>
      <c r="N76" s="495">
        <v>0.26876914959454612</v>
      </c>
      <c r="O76" s="495">
        <v>0.20469233504976064</v>
      </c>
      <c r="P76" s="495">
        <v>0.19366129908794349</v>
      </c>
      <c r="Q76" s="495">
        <v>129</v>
      </c>
      <c r="R76" s="11">
        <f t="shared" si="6"/>
        <v>0.19366129908794349</v>
      </c>
      <c r="S76" s="11">
        <f t="shared" si="7"/>
        <v>0.26876914959454612</v>
      </c>
      <c r="T76">
        <f t="shared" si="8"/>
        <v>0</v>
      </c>
      <c r="U76" t="str">
        <f t="shared" si="9"/>
        <v>Tier 1 Ratio excluding hybrid instruments11</v>
      </c>
      <c r="V76" s="497">
        <v>202312</v>
      </c>
      <c r="W76" s="497">
        <v>3</v>
      </c>
      <c r="X76" s="497" t="s">
        <v>631</v>
      </c>
      <c r="Y76" s="497" t="s">
        <v>31</v>
      </c>
      <c r="Z76" s="497">
        <v>0</v>
      </c>
      <c r="AA76" s="497">
        <v>9</v>
      </c>
      <c r="AB76" s="497">
        <v>0.1885398564141533</v>
      </c>
      <c r="AC76" s="497">
        <v>11</v>
      </c>
      <c r="AD76" s="497"/>
      <c r="AF76" s="338" t="s">
        <v>6726</v>
      </c>
      <c r="AG76" s="339" t="s">
        <v>6753</v>
      </c>
      <c r="AH76" s="339" t="s">
        <v>6753</v>
      </c>
      <c r="AI76" s="339" t="s">
        <v>6753</v>
      </c>
      <c r="AJ76" s="339" t="s">
        <v>6753</v>
      </c>
      <c r="AK76" s="339" t="s">
        <v>6753</v>
      </c>
      <c r="AL76" s="339" t="s">
        <v>6753</v>
      </c>
      <c r="AM76" s="339" t="s">
        <v>6753</v>
      </c>
      <c r="AN76" s="339" t="s">
        <v>6753</v>
      </c>
      <c r="AO76" s="339" t="s">
        <v>6753</v>
      </c>
      <c r="AP76" s="339" t="s">
        <v>6753</v>
      </c>
      <c r="AQ76" s="339" t="s">
        <v>6753</v>
      </c>
      <c r="AR76" s="339" t="s">
        <v>6753</v>
      </c>
      <c r="AS76" s="339" t="s">
        <v>6753</v>
      </c>
      <c r="AT76" s="339" t="s">
        <v>6753</v>
      </c>
      <c r="AU76" s="339" t="s">
        <v>6753</v>
      </c>
      <c r="AV76" s="339" t="s">
        <v>6753</v>
      </c>
      <c r="AW76" s="339" t="s">
        <v>6753</v>
      </c>
      <c r="AX76" s="339" t="s">
        <v>6753</v>
      </c>
      <c r="AY76" s="339" t="s">
        <v>6753</v>
      </c>
      <c r="AZ76" s="339" t="s">
        <v>6753</v>
      </c>
      <c r="BA76" s="339" t="s">
        <v>6753</v>
      </c>
      <c r="BB76" s="339" t="s">
        <v>6753</v>
      </c>
      <c r="BC76" s="339" t="s">
        <v>6753</v>
      </c>
      <c r="BD76" s="339" t="s">
        <v>6753</v>
      </c>
      <c r="BE76" s="339" t="s">
        <v>6753</v>
      </c>
      <c r="BF76" s="339" t="s">
        <v>6753</v>
      </c>
      <c r="BG76" s="339" t="s">
        <v>6753</v>
      </c>
      <c r="BH76" s="339">
        <v>1.6568057780000001</v>
      </c>
      <c r="BI76" s="339">
        <v>1.6318216911000001</v>
      </c>
      <c r="BJ76" s="339">
        <v>1.6790866769999999</v>
      </c>
      <c r="BK76" s="339">
        <v>1.6970145026000001</v>
      </c>
      <c r="BL76" s="339">
        <v>1.5898872043000001</v>
      </c>
      <c r="BM76" s="339">
        <v>1.5951097902</v>
      </c>
      <c r="BN76" s="339">
        <v>1.6588522704999999</v>
      </c>
      <c r="BO76" s="339">
        <v>1.5927280227</v>
      </c>
      <c r="BP76" s="339">
        <v>1.5105707357</v>
      </c>
      <c r="BQ76" s="339">
        <v>1.5626857653999999</v>
      </c>
      <c r="BR76" s="339">
        <v>1.6200033999000001</v>
      </c>
    </row>
    <row r="77" spans="1:70">
      <c r="A77" t="str">
        <f t="shared" si="5"/>
        <v>Total Capital Ratio202312</v>
      </c>
      <c r="B77" s="495">
        <v>202312</v>
      </c>
      <c r="C77" s="495">
        <v>2</v>
      </c>
      <c r="D77" s="495" t="s">
        <v>630</v>
      </c>
      <c r="E77" s="495">
        <v>0.16578500627136067</v>
      </c>
      <c r="F77" s="495">
        <v>0.18518155621835716</v>
      </c>
      <c r="G77" s="495">
        <v>0.2085653550810182</v>
      </c>
      <c r="H77" s="495">
        <v>0.25646171867251871</v>
      </c>
      <c r="I77" s="495">
        <v>0.19908467518953119</v>
      </c>
      <c r="J77" s="495">
        <v>0.23077362495544132</v>
      </c>
      <c r="K77" s="495">
        <v>0.39761178632139688</v>
      </c>
      <c r="L77" s="496">
        <v>1708211522955.4534</v>
      </c>
      <c r="M77" s="496">
        <v>8796239418145.7695</v>
      </c>
      <c r="N77" s="495">
        <v>0.26409626969913941</v>
      </c>
      <c r="O77" s="495">
        <v>0.20647087844559348</v>
      </c>
      <c r="P77" s="495">
        <v>0.19348753527413662</v>
      </c>
      <c r="Q77" s="495">
        <v>128</v>
      </c>
      <c r="R77" s="11">
        <f t="shared" si="6"/>
        <v>0.19348753527413662</v>
      </c>
      <c r="S77" s="11">
        <f t="shared" si="7"/>
        <v>0.26409626969913941</v>
      </c>
      <c r="T77">
        <f t="shared" si="8"/>
        <v>0</v>
      </c>
      <c r="U77" t="str">
        <f t="shared" si="9"/>
        <v>Tier 1 Ratio excluding hybrid instruments12</v>
      </c>
      <c r="V77" s="497">
        <v>202312</v>
      </c>
      <c r="W77" s="497">
        <v>3</v>
      </c>
      <c r="X77" s="497" t="s">
        <v>631</v>
      </c>
      <c r="Y77" s="497" t="s">
        <v>24</v>
      </c>
      <c r="Z77" s="497">
        <v>0</v>
      </c>
      <c r="AA77" s="497">
        <v>10</v>
      </c>
      <c r="AB77" s="497">
        <v>0.18711138692347914</v>
      </c>
      <c r="AC77" s="497">
        <v>12</v>
      </c>
      <c r="AD77" s="497"/>
      <c r="AF77" s="338" t="s">
        <v>789</v>
      </c>
      <c r="AG77" s="339">
        <v>0.13650145720000001</v>
      </c>
      <c r="AH77" s="339">
        <v>0.11974871920000001</v>
      </c>
      <c r="AI77" s="339">
        <v>0.1665879294</v>
      </c>
      <c r="AJ77" s="339">
        <v>0.15571074709999999</v>
      </c>
      <c r="AK77" s="339">
        <v>0.1555714037</v>
      </c>
      <c r="AL77" s="339">
        <v>0.1407977893</v>
      </c>
      <c r="AM77" s="339">
        <v>0.16409058800000001</v>
      </c>
      <c r="AN77" s="339">
        <v>0.19358160269999999</v>
      </c>
      <c r="AO77" s="339">
        <v>0.16873305359999999</v>
      </c>
      <c r="AP77" s="339">
        <v>0.14845972190000001</v>
      </c>
      <c r="AQ77" s="339">
        <v>0.1247919041</v>
      </c>
      <c r="AR77" s="339">
        <v>0.14278302540000001</v>
      </c>
      <c r="AS77" s="339">
        <v>0.1446198783</v>
      </c>
      <c r="AT77" s="339">
        <v>0.1429298819</v>
      </c>
      <c r="AU77" s="339">
        <v>0.1089051214</v>
      </c>
      <c r="AV77" s="339">
        <v>0.13351220080000001</v>
      </c>
      <c r="AW77" s="339">
        <v>0.1403077385</v>
      </c>
      <c r="AX77" s="339">
        <v>0.13677135579999999</v>
      </c>
      <c r="AY77" s="339">
        <v>8.9635684399999999E-2</v>
      </c>
      <c r="AZ77" s="339">
        <v>0.1222484538</v>
      </c>
      <c r="BA77" s="339">
        <v>0.11717314719999999</v>
      </c>
      <c r="BB77" s="339">
        <v>0.11898381450000001</v>
      </c>
      <c r="BC77" s="339">
        <v>5.3888599400000001E-2</v>
      </c>
      <c r="BD77" s="339">
        <v>5.66160011E-2</v>
      </c>
      <c r="BE77" s="339">
        <v>6.0589510300000003E-2</v>
      </c>
      <c r="BF77" s="339">
        <v>5.8020283499999999E-2</v>
      </c>
      <c r="BG77" s="339">
        <v>8.9235443999999997E-2</v>
      </c>
      <c r="BH77" s="339">
        <v>0.1079808059</v>
      </c>
      <c r="BI77" s="339">
        <v>0.11335185070000001</v>
      </c>
      <c r="BJ77" s="339">
        <v>0.1086283792</v>
      </c>
      <c r="BK77" s="339">
        <v>9.5230524600000005E-2</v>
      </c>
      <c r="BL77" s="339">
        <v>0.1068124084</v>
      </c>
      <c r="BM77" s="339">
        <v>0.1193900411</v>
      </c>
      <c r="BN77" s="339">
        <v>0.1309714297</v>
      </c>
      <c r="BO77" s="339">
        <v>0.16754132150000001</v>
      </c>
      <c r="BP77" s="339">
        <v>0.2177428968</v>
      </c>
      <c r="BQ77" s="339">
        <v>0.22732751000000001</v>
      </c>
      <c r="BR77" s="339">
        <v>0.2203944199</v>
      </c>
    </row>
    <row r="78" spans="1:70">
      <c r="A78" t="str">
        <f t="shared" si="5"/>
        <v>Tier 1 Ratio excluding hybrid instruments201409</v>
      </c>
      <c r="B78" s="495">
        <v>201409</v>
      </c>
      <c r="C78" s="495">
        <v>3</v>
      </c>
      <c r="D78" s="495" t="s">
        <v>631</v>
      </c>
      <c r="E78" s="495">
        <v>9.4485747731697087E-2</v>
      </c>
      <c r="F78" s="495">
        <v>0.11005274643478503</v>
      </c>
      <c r="G78" s="495">
        <v>0.13012231522663245</v>
      </c>
      <c r="H78" s="495">
        <v>0.15480367610256959</v>
      </c>
      <c r="I78" s="495">
        <v>0.12287225167521222</v>
      </c>
      <c r="J78" s="495">
        <v>0.1562264648791887</v>
      </c>
      <c r="K78" s="495">
        <v>0.27362024337774565</v>
      </c>
      <c r="L78" s="496">
        <v>1014075730309.2806</v>
      </c>
      <c r="M78" s="496">
        <v>8029237220903.251</v>
      </c>
      <c r="N78" s="495">
        <v>0.12164317137930616</v>
      </c>
      <c r="O78" s="495">
        <v>0.13171350810150237</v>
      </c>
      <c r="P78" s="495">
        <v>0.1213452419372938</v>
      </c>
      <c r="Q78" s="495">
        <v>152</v>
      </c>
      <c r="R78" s="11">
        <f t="shared" si="6"/>
        <v>0.1213452419372938</v>
      </c>
      <c r="S78" s="11">
        <f t="shared" si="7"/>
        <v>0.13171350810150237</v>
      </c>
      <c r="T78">
        <f t="shared" si="8"/>
        <v>0</v>
      </c>
      <c r="U78" t="str">
        <f t="shared" si="9"/>
        <v>Tier 1 Ratio excluding hybrid instruments13</v>
      </c>
      <c r="V78" s="497">
        <v>202312</v>
      </c>
      <c r="W78" s="497">
        <v>3</v>
      </c>
      <c r="X78" s="497" t="s">
        <v>631</v>
      </c>
      <c r="Y78" s="497" t="s">
        <v>19</v>
      </c>
      <c r="Z78" s="497">
        <v>0</v>
      </c>
      <c r="AA78" s="497">
        <v>8</v>
      </c>
      <c r="AB78" s="497">
        <v>0.18390452015565278</v>
      </c>
      <c r="AC78" s="497">
        <v>13</v>
      </c>
      <c r="AD78" s="497"/>
      <c r="AF78" s="338" t="s">
        <v>791</v>
      </c>
      <c r="AG78" s="339">
        <v>0.41218982589999997</v>
      </c>
      <c r="AH78" s="339">
        <v>0.38120326059999998</v>
      </c>
      <c r="AI78" s="339">
        <v>0.38483403290000001</v>
      </c>
      <c r="AJ78" s="339">
        <v>0.38788765879999998</v>
      </c>
      <c r="AK78" s="339">
        <v>0.38641442929999997</v>
      </c>
      <c r="AL78" s="339">
        <v>0.37157767419999999</v>
      </c>
      <c r="AM78" s="339">
        <v>0.37425702779999998</v>
      </c>
      <c r="AN78" s="339">
        <v>0.34451393829999999</v>
      </c>
      <c r="AO78" s="339">
        <v>0.34145108639999999</v>
      </c>
      <c r="AP78" s="339">
        <v>0.33949965100000001</v>
      </c>
      <c r="AQ78" s="339">
        <v>0.40489205969999997</v>
      </c>
      <c r="AR78" s="339">
        <v>0.3935989654</v>
      </c>
      <c r="AS78" s="339">
        <v>0.38526995289999999</v>
      </c>
      <c r="AT78" s="339">
        <v>0.37994695919999999</v>
      </c>
      <c r="AU78" s="339">
        <v>0.43286445159999998</v>
      </c>
      <c r="AV78" s="339">
        <v>0.41037100100000001</v>
      </c>
      <c r="AW78" s="339">
        <v>0.39404003030000001</v>
      </c>
      <c r="AX78" s="339">
        <v>0.38160609249999999</v>
      </c>
      <c r="AY78" s="339">
        <v>0.48961526989999998</v>
      </c>
      <c r="AZ78" s="339">
        <v>0.43180771429999998</v>
      </c>
      <c r="BA78" s="339">
        <v>0.43366095840000002</v>
      </c>
      <c r="BB78" s="339">
        <v>0.42909578659999997</v>
      </c>
      <c r="BC78" s="339">
        <v>0.55560554390000005</v>
      </c>
      <c r="BD78" s="339">
        <v>0.56464088489999997</v>
      </c>
      <c r="BE78" s="339">
        <v>0.53292060600000002</v>
      </c>
      <c r="BF78" s="339">
        <v>0.52083020010000003</v>
      </c>
      <c r="BG78" s="339">
        <v>0.52002264760000005</v>
      </c>
      <c r="BH78" s="339">
        <v>0.46267437150000001</v>
      </c>
      <c r="BI78" s="339">
        <v>0.44606690700000001</v>
      </c>
      <c r="BJ78" s="339">
        <v>0.43921523499999998</v>
      </c>
      <c r="BK78" s="339">
        <v>0.48821512779999998</v>
      </c>
      <c r="BL78" s="339">
        <v>0.47205078379999998</v>
      </c>
      <c r="BM78" s="339">
        <v>0.4356235503</v>
      </c>
      <c r="BN78" s="339">
        <v>0.4155687387</v>
      </c>
      <c r="BO78" s="339">
        <v>0.48234212599999998</v>
      </c>
      <c r="BP78" s="339">
        <v>0.3932040215</v>
      </c>
      <c r="BQ78" s="339">
        <v>0.36741073499999999</v>
      </c>
      <c r="BR78" s="339">
        <v>0.36334934619999998</v>
      </c>
    </row>
    <row r="79" spans="1:70">
      <c r="A79" t="str">
        <f t="shared" si="5"/>
        <v>Tier 1 Ratio excluding hybrid instruments201412</v>
      </c>
      <c r="B79" s="495">
        <v>201412</v>
      </c>
      <c r="C79" s="495">
        <v>3</v>
      </c>
      <c r="D79" s="495" t="s">
        <v>631</v>
      </c>
      <c r="E79" s="495">
        <v>9.4013811778210818E-2</v>
      </c>
      <c r="F79" s="495">
        <v>0.11218230877337995</v>
      </c>
      <c r="G79" s="495">
        <v>0.12826204841577302</v>
      </c>
      <c r="H79" s="495">
        <v>0.15560422154949269</v>
      </c>
      <c r="I79" s="495">
        <v>0.12480707260614241</v>
      </c>
      <c r="J79" s="495">
        <v>0.15493636072431261</v>
      </c>
      <c r="K79" s="495">
        <v>0.31401237086028433</v>
      </c>
      <c r="L79" s="496">
        <v>1014081178303.8621</v>
      </c>
      <c r="M79" s="496">
        <v>7977873605954.0059</v>
      </c>
      <c r="N79" s="495">
        <v>0.13180923509740969</v>
      </c>
      <c r="O79" s="495">
        <v>0.13189073466986306</v>
      </c>
      <c r="P79" s="495">
        <v>0.12268939897696655</v>
      </c>
      <c r="Q79" s="495">
        <v>153</v>
      </c>
      <c r="R79" s="11">
        <f t="shared" si="6"/>
        <v>0.12268939897696655</v>
      </c>
      <c r="S79" s="11">
        <f t="shared" si="7"/>
        <v>0.13189073466986306</v>
      </c>
      <c r="T79">
        <f t="shared" si="8"/>
        <v>0</v>
      </c>
      <c r="U79" t="str">
        <f t="shared" si="9"/>
        <v>Tier 1 Ratio excluding hybrid instruments14</v>
      </c>
      <c r="V79" s="497">
        <v>202312</v>
      </c>
      <c r="W79" s="497">
        <v>3</v>
      </c>
      <c r="X79" s="497" t="s">
        <v>631</v>
      </c>
      <c r="Y79" s="497" t="s">
        <v>28</v>
      </c>
      <c r="Z79" s="497">
        <v>0</v>
      </c>
      <c r="AA79" s="497">
        <v>4</v>
      </c>
      <c r="AB79" s="497">
        <v>0.18170564237373033</v>
      </c>
      <c r="AC79" s="497">
        <v>14</v>
      </c>
      <c r="AD79" s="497"/>
      <c r="AF79" s="338" t="s">
        <v>790</v>
      </c>
      <c r="AG79" s="339">
        <v>1.88649119E-2</v>
      </c>
      <c r="AH79" s="339">
        <v>1.5991719500000001E-2</v>
      </c>
      <c r="AI79" s="339">
        <v>2.2439073300000001E-2</v>
      </c>
      <c r="AJ79" s="339">
        <v>2.0292536E-2</v>
      </c>
      <c r="AK79" s="339">
        <v>2.0454018099999999E-2</v>
      </c>
      <c r="AL79" s="339">
        <v>1.84508156E-2</v>
      </c>
      <c r="AM79" s="339">
        <v>2.0864712000000001E-2</v>
      </c>
      <c r="AN79" s="339">
        <v>2.4661849600000001E-2</v>
      </c>
      <c r="AO79" s="339">
        <v>2.1867495099999999E-2</v>
      </c>
      <c r="AP79" s="339">
        <v>1.9211050300000001E-2</v>
      </c>
      <c r="AQ79" s="339">
        <v>1.5966926499999999E-2</v>
      </c>
      <c r="AR79" s="339">
        <v>1.8558467200000001E-2</v>
      </c>
      <c r="AS79" s="339">
        <v>1.9048841100000002E-2</v>
      </c>
      <c r="AT79" s="339">
        <v>1.9185054300000001E-2</v>
      </c>
      <c r="AU79" s="339">
        <v>1.47236565E-2</v>
      </c>
      <c r="AV79" s="339">
        <v>1.7825837899999999E-2</v>
      </c>
      <c r="AW79" s="339">
        <v>1.8847165400000001E-2</v>
      </c>
      <c r="AX79" s="339">
        <v>1.9955664599999999E-2</v>
      </c>
      <c r="AY79" s="339">
        <v>1.3101562000000001E-2</v>
      </c>
      <c r="AZ79" s="339">
        <v>1.6825153299999999E-2</v>
      </c>
      <c r="BA79" s="339">
        <v>1.5838573000000002E-2</v>
      </c>
      <c r="BB79" s="339">
        <v>1.62183113E-2</v>
      </c>
      <c r="BC79" s="339">
        <v>7.0105638000000003E-3</v>
      </c>
      <c r="BD79" s="339">
        <v>7.4017828000000003E-3</v>
      </c>
      <c r="BE79" s="339">
        <v>7.9643065000000006E-3</v>
      </c>
      <c r="BF79" s="339">
        <v>7.5278640000000004E-3</v>
      </c>
      <c r="BG79" s="339">
        <v>1.1579163199999999E-2</v>
      </c>
      <c r="BH79" s="339">
        <v>1.42027586E-2</v>
      </c>
      <c r="BI79" s="339">
        <v>1.4931975199999999E-2</v>
      </c>
      <c r="BJ79" s="339">
        <v>1.43276462E-2</v>
      </c>
      <c r="BK79" s="339">
        <v>1.2626016E-2</v>
      </c>
      <c r="BL79" s="339">
        <v>1.3764126200000001E-2</v>
      </c>
      <c r="BM79" s="339">
        <v>1.51733167E-2</v>
      </c>
      <c r="BN79" s="339">
        <v>1.6623126500000002E-2</v>
      </c>
      <c r="BO79" s="339">
        <v>1.8962417299999999E-2</v>
      </c>
      <c r="BP79" s="339">
        <v>2.5321559399999999E-2</v>
      </c>
      <c r="BQ79" s="339">
        <v>2.6934257E-2</v>
      </c>
      <c r="BR79" s="339">
        <v>2.6159380199999999E-2</v>
      </c>
    </row>
    <row r="80" spans="1:70">
      <c r="A80" t="str">
        <f t="shared" si="5"/>
        <v>Tier 1 Ratio excluding hybrid instruments201503</v>
      </c>
      <c r="B80" s="495">
        <v>201503</v>
      </c>
      <c r="C80" s="495">
        <v>3</v>
      </c>
      <c r="D80" s="495" t="s">
        <v>631</v>
      </c>
      <c r="E80" s="495">
        <v>9.0805159549125658E-2</v>
      </c>
      <c r="F80" s="495">
        <v>0.11354936017723564</v>
      </c>
      <c r="G80" s="495">
        <v>0.1293913332659973</v>
      </c>
      <c r="H80" s="495">
        <v>0.15605888867211248</v>
      </c>
      <c r="I80" s="495">
        <v>0.12380118035291456</v>
      </c>
      <c r="J80" s="495">
        <v>0.15166841062977879</v>
      </c>
      <c r="K80" s="495">
        <v>0.28109265922353327</v>
      </c>
      <c r="L80" s="496">
        <v>1041832445399.5367</v>
      </c>
      <c r="M80" s="496">
        <v>8256812627331.7344</v>
      </c>
      <c r="N80" s="495">
        <v>0.12676603922581162</v>
      </c>
      <c r="O80" s="495">
        <v>0.13123394158302559</v>
      </c>
      <c r="P80" s="495">
        <v>0.12208977006253773</v>
      </c>
      <c r="Q80" s="495">
        <v>154</v>
      </c>
      <c r="R80" s="11">
        <f t="shared" si="6"/>
        <v>0.12208977006253773</v>
      </c>
      <c r="S80" s="11">
        <f t="shared" si="7"/>
        <v>0.13123394158302559</v>
      </c>
      <c r="T80">
        <f t="shared" si="8"/>
        <v>0</v>
      </c>
      <c r="U80" t="str">
        <f t="shared" si="9"/>
        <v>Tier 1 Ratio excluding hybrid instruments15</v>
      </c>
      <c r="V80" s="497">
        <v>202312</v>
      </c>
      <c r="W80" s="497">
        <v>3</v>
      </c>
      <c r="X80" s="497" t="s">
        <v>631</v>
      </c>
      <c r="Y80" s="497" t="s">
        <v>98</v>
      </c>
      <c r="Z80" s="497">
        <v>0</v>
      </c>
      <c r="AA80" s="497">
        <v>7</v>
      </c>
      <c r="AB80" s="497">
        <v>0.18147500657707186</v>
      </c>
      <c r="AC80" s="497">
        <v>15</v>
      </c>
      <c r="AD80" s="497"/>
      <c r="AF80" s="338" t="s">
        <v>1137</v>
      </c>
      <c r="AG80" s="339">
        <v>0.69178732269999998</v>
      </c>
      <c r="AH80" s="339">
        <v>0.65560643630000004</v>
      </c>
      <c r="AI80" s="339">
        <v>0.72539497730000002</v>
      </c>
      <c r="AJ80" s="339">
        <v>0.72284412769999995</v>
      </c>
      <c r="AK80" s="339">
        <v>0.72027380649999995</v>
      </c>
      <c r="AL80" s="339">
        <v>0.64642882359999998</v>
      </c>
      <c r="AM80" s="339">
        <v>0.77412361350000003</v>
      </c>
      <c r="AN80" s="339">
        <v>0.70283658550000006</v>
      </c>
      <c r="AO80" s="339">
        <v>0.69463949560000005</v>
      </c>
      <c r="AP80" s="339">
        <v>0.70408679569999999</v>
      </c>
      <c r="AQ80" s="339">
        <v>0.76309181879999999</v>
      </c>
      <c r="AR80" s="339">
        <v>0.69914230229999996</v>
      </c>
      <c r="AS80" s="339">
        <v>0.68337197910000003</v>
      </c>
      <c r="AT80" s="339">
        <v>0.67774730890000001</v>
      </c>
      <c r="AU80" s="339">
        <v>0.75679108650000004</v>
      </c>
      <c r="AV80" s="339">
        <v>0.69821492740000002</v>
      </c>
      <c r="AW80" s="339">
        <v>0.66867007680000001</v>
      </c>
      <c r="AX80" s="339">
        <v>0.63105816270000004</v>
      </c>
      <c r="AY80" s="339">
        <v>0.74803658419999997</v>
      </c>
      <c r="AZ80" s="339">
        <v>0.65504771530000006</v>
      </c>
      <c r="BA80" s="339">
        <v>0.66392742159999996</v>
      </c>
      <c r="BB80" s="339">
        <v>0.63668855290000004</v>
      </c>
      <c r="BC80" s="339">
        <v>0.8196150593</v>
      </c>
      <c r="BD80" s="339">
        <v>0.65788371270000001</v>
      </c>
      <c r="BE80" s="339">
        <v>0.65319418119999995</v>
      </c>
      <c r="BF80" s="339">
        <v>0.64127530899999996</v>
      </c>
      <c r="BG80" s="339">
        <v>0.61414893069999998</v>
      </c>
      <c r="BH80" s="339">
        <v>0.60588734799999999</v>
      </c>
      <c r="BI80" s="339">
        <v>0.60504237920000004</v>
      </c>
      <c r="BJ80" s="339">
        <v>0.59971725350000005</v>
      </c>
      <c r="BK80" s="339">
        <v>0.6010201181</v>
      </c>
      <c r="BL80" s="339">
        <v>0.59689599760000001</v>
      </c>
      <c r="BM80" s="339">
        <v>0.60264717329999995</v>
      </c>
      <c r="BN80" s="339">
        <v>0.60574698380000003</v>
      </c>
      <c r="BO80" s="339">
        <v>0.66607006619999998</v>
      </c>
      <c r="BP80" s="339">
        <v>0.68642320580000005</v>
      </c>
      <c r="BQ80" s="339">
        <v>0.6919221847</v>
      </c>
      <c r="BR80" s="339">
        <v>0.69314616600000001</v>
      </c>
    </row>
    <row r="81" spans="1:70">
      <c r="A81" t="str">
        <f t="shared" si="5"/>
        <v>Tier 1 Ratio excluding hybrid instruments201506</v>
      </c>
      <c r="B81" s="495">
        <v>201506</v>
      </c>
      <c r="C81" s="495">
        <v>3</v>
      </c>
      <c r="D81" s="495" t="s">
        <v>631</v>
      </c>
      <c r="E81" s="495">
        <v>9.669187428421297E-2</v>
      </c>
      <c r="F81" s="495">
        <v>0.11572239234883094</v>
      </c>
      <c r="G81" s="495">
        <v>0.13047590940472939</v>
      </c>
      <c r="H81" s="495">
        <v>0.15641435843459678</v>
      </c>
      <c r="I81" s="495">
        <v>0.1282952107847623</v>
      </c>
      <c r="J81" s="495">
        <v>0.15859093657894743</v>
      </c>
      <c r="K81" s="495">
        <v>0.30151955653595841</v>
      </c>
      <c r="L81" s="496">
        <v>1052696108341.6768</v>
      </c>
      <c r="M81" s="496">
        <v>8130526113276.8164</v>
      </c>
      <c r="N81" s="495">
        <v>0.1351794394420108</v>
      </c>
      <c r="O81" s="495">
        <v>0.13188171366203907</v>
      </c>
      <c r="P81" s="495">
        <v>0.12685175939271429</v>
      </c>
      <c r="Q81" s="495">
        <v>153</v>
      </c>
      <c r="R81" s="11">
        <f t="shared" si="6"/>
        <v>0.12685175939271429</v>
      </c>
      <c r="S81" s="11">
        <f t="shared" si="7"/>
        <v>0.1351794394420108</v>
      </c>
      <c r="T81">
        <f t="shared" si="8"/>
        <v>0</v>
      </c>
      <c r="U81" t="str">
        <f t="shared" si="9"/>
        <v>Tier 1 Ratio excluding hybrid instruments16</v>
      </c>
      <c r="V81" s="497">
        <v>202312</v>
      </c>
      <c r="W81" s="497">
        <v>3</v>
      </c>
      <c r="X81" s="497" t="s">
        <v>631</v>
      </c>
      <c r="Y81" s="497" t="s">
        <v>91</v>
      </c>
      <c r="Z81" s="497">
        <v>0</v>
      </c>
      <c r="AA81" s="497">
        <v>3</v>
      </c>
      <c r="AB81" s="497">
        <v>0.17923617347918092</v>
      </c>
      <c r="AC81" s="497">
        <v>16</v>
      </c>
      <c r="AD81" s="497"/>
      <c r="AF81" s="338" t="s">
        <v>1138</v>
      </c>
      <c r="AG81" s="339">
        <v>0.22247274410000001</v>
      </c>
      <c r="AH81" s="339">
        <v>0.2028250355</v>
      </c>
      <c r="AI81" s="339">
        <v>0.20281300890000001</v>
      </c>
      <c r="AJ81" s="339">
        <v>0.21101651939999999</v>
      </c>
      <c r="AK81" s="339">
        <v>0.21478342289999999</v>
      </c>
      <c r="AL81" s="339">
        <v>0.19561210540000001</v>
      </c>
      <c r="AM81" s="339">
        <v>0.2279160858</v>
      </c>
      <c r="AN81" s="339">
        <v>0.2161079924</v>
      </c>
      <c r="AO81" s="339">
        <v>0.21864689700000001</v>
      </c>
      <c r="AP81" s="339">
        <v>0.2265814384</v>
      </c>
      <c r="AQ81" s="339">
        <v>0.26857917170000001</v>
      </c>
      <c r="AR81" s="339">
        <v>0.2605909475</v>
      </c>
      <c r="AS81" s="339">
        <v>0.25633440419999998</v>
      </c>
      <c r="AT81" s="339">
        <v>0.2584418798</v>
      </c>
      <c r="AU81" s="339">
        <v>0.29158487360000002</v>
      </c>
      <c r="AV81" s="339">
        <v>0.28220400359999998</v>
      </c>
      <c r="AW81" s="339">
        <v>0.2730295647</v>
      </c>
      <c r="AX81" s="339">
        <v>0.26089276420000002</v>
      </c>
      <c r="AY81" s="339">
        <v>0.31114424889999998</v>
      </c>
      <c r="AZ81" s="339">
        <v>0.27112106289999999</v>
      </c>
      <c r="BA81" s="339">
        <v>0.27511211279999997</v>
      </c>
      <c r="BB81" s="339">
        <v>0.2710494128</v>
      </c>
      <c r="BC81" s="339">
        <v>0.32386879270000002</v>
      </c>
      <c r="BD81" s="339">
        <v>0.26241663440000002</v>
      </c>
      <c r="BE81" s="339">
        <v>0.27072618129999998</v>
      </c>
      <c r="BF81" s="339">
        <v>0.27447182780000001</v>
      </c>
      <c r="BG81" s="339">
        <v>0.27564714969999998</v>
      </c>
      <c r="BH81" s="339">
        <v>0.28390082280000001</v>
      </c>
      <c r="BI81" s="339">
        <v>0.2929904129</v>
      </c>
      <c r="BJ81" s="339">
        <v>0.29306597159999997</v>
      </c>
      <c r="BK81" s="339">
        <v>0.3090589829</v>
      </c>
      <c r="BL81" s="339">
        <v>0.3111345311</v>
      </c>
      <c r="BM81" s="339">
        <v>0.30977315039999997</v>
      </c>
      <c r="BN81" s="339">
        <v>0.29554707800000002</v>
      </c>
      <c r="BO81" s="339">
        <v>0.23817868</v>
      </c>
      <c r="BP81" s="339">
        <v>0.2411745257</v>
      </c>
      <c r="BQ81" s="339">
        <v>0.23527853470000001</v>
      </c>
      <c r="BR81" s="339">
        <v>0.23170900759999999</v>
      </c>
    </row>
    <row r="82" spans="1:70">
      <c r="A82" t="str">
        <f t="shared" si="5"/>
        <v>Tier 1 Ratio excluding hybrid instruments201509</v>
      </c>
      <c r="B82" s="495">
        <v>201509</v>
      </c>
      <c r="C82" s="495">
        <v>3</v>
      </c>
      <c r="D82" s="495" t="s">
        <v>631</v>
      </c>
      <c r="E82" s="495">
        <v>9.7851673878702514E-2</v>
      </c>
      <c r="F82" s="495">
        <v>0.1171550076274985</v>
      </c>
      <c r="G82" s="495">
        <v>0.13377790164732248</v>
      </c>
      <c r="H82" s="495">
        <v>0.15955437077128162</v>
      </c>
      <c r="I82" s="495">
        <v>0.12986241516594108</v>
      </c>
      <c r="J82" s="495">
        <v>0.17223832928104121</v>
      </c>
      <c r="K82" s="495">
        <v>0.31246186607624654</v>
      </c>
      <c r="L82" s="496">
        <v>1045506119859.6127</v>
      </c>
      <c r="M82" s="496">
        <v>8058472085392.6045</v>
      </c>
      <c r="N82" s="495">
        <v>0.14670932116400967</v>
      </c>
      <c r="O82" s="495">
        <v>0.13411268387506992</v>
      </c>
      <c r="P82" s="495">
        <v>0.12724020574837233</v>
      </c>
      <c r="Q82" s="495">
        <v>153</v>
      </c>
      <c r="R82" s="11">
        <f t="shared" si="6"/>
        <v>0.12724020574837233</v>
      </c>
      <c r="S82" s="11">
        <f t="shared" si="7"/>
        <v>0.14670932116400967</v>
      </c>
      <c r="T82">
        <f t="shared" si="8"/>
        <v>0</v>
      </c>
      <c r="U82" t="str">
        <f t="shared" si="9"/>
        <v>Tier 1 Ratio excluding hybrid instruments17</v>
      </c>
      <c r="V82" s="497">
        <v>202312</v>
      </c>
      <c r="W82" s="497">
        <v>3</v>
      </c>
      <c r="X82" s="497" t="s">
        <v>631</v>
      </c>
      <c r="Y82" s="497" t="s">
        <v>14</v>
      </c>
      <c r="Z82" s="497">
        <v>0</v>
      </c>
      <c r="AA82" s="497">
        <v>10</v>
      </c>
      <c r="AB82" s="497">
        <v>0.17790289573591367</v>
      </c>
      <c r="AC82" s="497">
        <v>17</v>
      </c>
      <c r="AD82" s="497"/>
      <c r="AF82" s="338" t="s">
        <v>1139</v>
      </c>
      <c r="AG82" s="339">
        <v>4.2200502299999998E-2</v>
      </c>
      <c r="AH82" s="339">
        <v>5.0144230400000003E-2</v>
      </c>
      <c r="AI82" s="339">
        <v>0.16051843230000001</v>
      </c>
      <c r="AJ82" s="339">
        <v>6.3864773400000005E-2</v>
      </c>
      <c r="AK82" s="339">
        <v>3.8536006800000001E-2</v>
      </c>
      <c r="AL82" s="339">
        <v>5.12355081E-2</v>
      </c>
      <c r="AM82" s="339">
        <v>-0.13168674999999999</v>
      </c>
      <c r="AN82" s="339">
        <v>5.133248E-3</v>
      </c>
      <c r="AO82" s="339">
        <v>-2.8184989000000001E-2</v>
      </c>
      <c r="AP82" s="339">
        <v>2.2521827500000001E-2</v>
      </c>
      <c r="AQ82" s="339">
        <v>-1.4875381999999999E-2</v>
      </c>
      <c r="AR82" s="339">
        <v>-0.107351981</v>
      </c>
      <c r="AS82" s="339">
        <v>-9.1239957999999996E-2</v>
      </c>
      <c r="AT82" s="339">
        <v>-6.8604664999999995E-2</v>
      </c>
      <c r="AU82" s="339">
        <v>-2.8328498000000001E-2</v>
      </c>
      <c r="AV82" s="339">
        <v>0.1412180951</v>
      </c>
      <c r="AW82" s="339">
        <v>9.4954200200000005E-2</v>
      </c>
      <c r="AX82" s="339">
        <v>7.2069837999999997E-2</v>
      </c>
      <c r="AY82" s="339">
        <v>8.4409981100000003E-2</v>
      </c>
      <c r="AZ82" s="339">
        <v>4.0115050899999997E-2</v>
      </c>
      <c r="BA82" s="339">
        <v>7.0724673599999996E-2</v>
      </c>
      <c r="BB82" s="339">
        <v>4.6234570199999998E-2</v>
      </c>
      <c r="BC82" s="339">
        <v>0.190585791</v>
      </c>
      <c r="BD82" s="339">
        <v>0.1377851792</v>
      </c>
      <c r="BE82" s="339">
        <v>6.7364721099999997E-2</v>
      </c>
      <c r="BF82" s="339">
        <v>3.5338310300000002E-2</v>
      </c>
      <c r="BG82" s="339">
        <v>9.2320887300000001E-2</v>
      </c>
      <c r="BH82" s="339">
        <v>5.66674395E-2</v>
      </c>
      <c r="BI82" s="339">
        <v>5.6867147299999997E-2</v>
      </c>
      <c r="BJ82" s="339">
        <v>5.2529269400000002E-2</v>
      </c>
      <c r="BK82" s="339">
        <v>7.6734618800000001E-2</v>
      </c>
      <c r="BL82" s="339">
        <v>0.14203294289999999</v>
      </c>
      <c r="BM82" s="339">
        <v>0.17804907519999999</v>
      </c>
      <c r="BN82" s="339">
        <v>7.6380801200000001E-2</v>
      </c>
      <c r="BO82" s="339">
        <v>-9.2232937000000001E-2</v>
      </c>
      <c r="BP82" s="339">
        <v>-2.51481E-2</v>
      </c>
      <c r="BQ82" s="339">
        <v>2.7288197999999998E-3</v>
      </c>
      <c r="BR82" s="339">
        <v>-6.8389319999999998E-3</v>
      </c>
    </row>
    <row r="83" spans="1:70">
      <c r="A83" t="str">
        <f t="shared" si="5"/>
        <v>Tier 1 Ratio excluding hybrid instruments201512</v>
      </c>
      <c r="B83" s="495">
        <v>201512</v>
      </c>
      <c r="C83" s="495">
        <v>3</v>
      </c>
      <c r="D83" s="495" t="s">
        <v>631</v>
      </c>
      <c r="E83" s="495">
        <v>0.10642316097837765</v>
      </c>
      <c r="F83" s="495">
        <v>0.12347696620283538</v>
      </c>
      <c r="G83" s="495">
        <v>0.1396163201508368</v>
      </c>
      <c r="H83" s="495">
        <v>0.16768952918257002</v>
      </c>
      <c r="I83" s="495">
        <v>0.13541172015891464</v>
      </c>
      <c r="J83" s="495">
        <v>0.17056095048352637</v>
      </c>
      <c r="K83" s="495">
        <v>0.32484714955141203</v>
      </c>
      <c r="L83" s="496">
        <v>1076394511331.2808</v>
      </c>
      <c r="M83" s="496">
        <v>8004196760551.1982</v>
      </c>
      <c r="N83" s="495">
        <v>0.1527270782456624</v>
      </c>
      <c r="O83" s="495">
        <v>0.14307846530602567</v>
      </c>
      <c r="P83" s="495">
        <v>0.13212167468718344</v>
      </c>
      <c r="Q83" s="495">
        <v>152</v>
      </c>
      <c r="R83" s="11">
        <f t="shared" si="6"/>
        <v>0.13212167468718344</v>
      </c>
      <c r="S83" s="11">
        <f t="shared" si="7"/>
        <v>0.1527270782456624</v>
      </c>
      <c r="T83">
        <f t="shared" si="8"/>
        <v>0</v>
      </c>
      <c r="U83" t="str">
        <f t="shared" si="9"/>
        <v>Tier 1 Ratio excluding hybrid instruments18</v>
      </c>
      <c r="V83" s="497">
        <v>202312</v>
      </c>
      <c r="W83" s="497">
        <v>3</v>
      </c>
      <c r="X83" s="497" t="s">
        <v>631</v>
      </c>
      <c r="Y83" s="497" t="s">
        <v>100</v>
      </c>
      <c r="Z83" s="497">
        <v>0</v>
      </c>
      <c r="AA83" s="497">
        <v>3</v>
      </c>
      <c r="AB83" s="497">
        <v>0.17224091246107218</v>
      </c>
      <c r="AC83" s="497">
        <v>18</v>
      </c>
      <c r="AD83" s="497"/>
      <c r="AF83" s="338" t="s">
        <v>1144</v>
      </c>
      <c r="AG83" s="339">
        <v>4.0697668200000002E-2</v>
      </c>
      <c r="AH83" s="339">
        <v>3.9620176299999997E-2</v>
      </c>
      <c r="AI83" s="339">
        <v>4.1497881299999997E-2</v>
      </c>
      <c r="AJ83" s="339">
        <v>4.1463559499999997E-2</v>
      </c>
      <c r="AK83" s="339">
        <v>4.0792380199999999E-2</v>
      </c>
      <c r="AL83" s="339">
        <v>4.0286760999999997E-2</v>
      </c>
      <c r="AM83" s="339">
        <v>3.9563524900000001E-2</v>
      </c>
      <c r="AN83" s="339">
        <v>3.9250968300000001E-2</v>
      </c>
      <c r="AO83" s="339">
        <v>3.8682540600000002E-2</v>
      </c>
      <c r="AP83" s="339">
        <v>3.80386775E-2</v>
      </c>
      <c r="AQ83" s="339">
        <v>3.3672317600000001E-2</v>
      </c>
      <c r="AR83" s="339">
        <v>3.4602689200000002E-2</v>
      </c>
      <c r="AS83" s="339">
        <v>3.4296730900000003E-2</v>
      </c>
      <c r="AT83" s="339">
        <v>3.3943432799999999E-2</v>
      </c>
      <c r="AU83" s="339">
        <v>3.2988977599999997E-2</v>
      </c>
      <c r="AV83" s="339">
        <v>3.2368796300000002E-2</v>
      </c>
      <c r="AW83" s="339">
        <v>3.19892019E-2</v>
      </c>
      <c r="AX83" s="339">
        <v>3.1363983999999998E-2</v>
      </c>
      <c r="AY83" s="339">
        <v>2.80736454E-2</v>
      </c>
      <c r="AZ83" s="339">
        <v>2.9904168500000002E-2</v>
      </c>
      <c r="BA83" s="339">
        <v>2.96675616E-2</v>
      </c>
      <c r="BB83" s="339">
        <v>2.8913163700000001E-2</v>
      </c>
      <c r="BC83" s="339">
        <v>2.6965579E-2</v>
      </c>
      <c r="BD83" s="339">
        <v>2.60889877E-2</v>
      </c>
      <c r="BE83" s="339">
        <v>2.5547291699999999E-2</v>
      </c>
      <c r="BF83" s="339">
        <v>2.49321786E-2</v>
      </c>
      <c r="BG83" s="339">
        <v>2.3276205099999999E-2</v>
      </c>
      <c r="BH83" s="339">
        <v>2.3450902700000002E-2</v>
      </c>
      <c r="BI83" s="339">
        <v>2.3415570199999999E-2</v>
      </c>
      <c r="BJ83" s="339">
        <v>2.34965761E-2</v>
      </c>
      <c r="BK83" s="339">
        <v>2.2086777700000001E-2</v>
      </c>
      <c r="BL83" s="339">
        <v>2.2349630400000001E-2</v>
      </c>
      <c r="BM83" s="339">
        <v>2.25794785E-2</v>
      </c>
      <c r="BN83" s="339">
        <v>2.3205162599999999E-2</v>
      </c>
      <c r="BO83" s="339">
        <v>2.82276934E-2</v>
      </c>
      <c r="BP83" s="339">
        <v>3.1765398600000001E-2</v>
      </c>
      <c r="BQ83" s="339">
        <v>3.2637690800000001E-2</v>
      </c>
      <c r="BR83" s="339">
        <v>3.2678552800000003E-2</v>
      </c>
    </row>
    <row r="84" spans="1:70">
      <c r="A84" t="str">
        <f t="shared" si="5"/>
        <v>Tier 1 Ratio excluding hybrid instruments201603</v>
      </c>
      <c r="B84" s="495">
        <v>201603</v>
      </c>
      <c r="C84" s="495">
        <v>3</v>
      </c>
      <c r="D84" s="495" t="s">
        <v>631</v>
      </c>
      <c r="E84" s="495">
        <v>0.10499262637876795</v>
      </c>
      <c r="F84" s="495">
        <v>0.12388225001367136</v>
      </c>
      <c r="G84" s="495">
        <v>0.14131629450831401</v>
      </c>
      <c r="H84" s="495">
        <v>0.17065377798395678</v>
      </c>
      <c r="I84" s="495">
        <v>0.13402296696264496</v>
      </c>
      <c r="J84" s="495">
        <v>0.17340300753474985</v>
      </c>
      <c r="K84" s="495">
        <v>0.3827089372950564</v>
      </c>
      <c r="L84" s="496">
        <v>1059132569168.1605</v>
      </c>
      <c r="M84" s="496">
        <v>7994248509208.2686</v>
      </c>
      <c r="N84" s="495">
        <v>0.15229415696254975</v>
      </c>
      <c r="O84" s="495">
        <v>0.1430066524330352</v>
      </c>
      <c r="P84" s="495">
        <v>0.13010752240232054</v>
      </c>
      <c r="Q84" s="495">
        <v>156</v>
      </c>
      <c r="R84" s="11">
        <f t="shared" si="6"/>
        <v>0.13010752240232054</v>
      </c>
      <c r="S84" s="11">
        <f t="shared" si="7"/>
        <v>0.15229415696254975</v>
      </c>
      <c r="T84">
        <f t="shared" si="8"/>
        <v>0</v>
      </c>
      <c r="U84" t="str">
        <f t="shared" si="9"/>
        <v>Tier 1 Ratio excluding hybrid instruments19</v>
      </c>
      <c r="V84" s="497">
        <v>202312</v>
      </c>
      <c r="W84" s="497">
        <v>3</v>
      </c>
      <c r="X84" s="497" t="s">
        <v>631</v>
      </c>
      <c r="Y84" s="497" t="s">
        <v>30</v>
      </c>
      <c r="Z84" s="497">
        <v>0</v>
      </c>
      <c r="AA84" s="497">
        <v>8</v>
      </c>
      <c r="AB84" s="497">
        <v>0.16964421851330752</v>
      </c>
      <c r="AC84" s="497">
        <v>19</v>
      </c>
      <c r="AD84" s="497"/>
      <c r="AF84" s="338" t="s">
        <v>2364</v>
      </c>
      <c r="AG84" s="339" t="s">
        <v>6753</v>
      </c>
      <c r="AH84" s="339" t="s">
        <v>6753</v>
      </c>
      <c r="AI84" s="339" t="s">
        <v>6753</v>
      </c>
      <c r="AJ84" s="339" t="s">
        <v>6753</v>
      </c>
      <c r="AK84" s="339" t="s">
        <v>6753</v>
      </c>
      <c r="AL84" s="339" t="s">
        <v>6753</v>
      </c>
      <c r="AM84" s="339" t="s">
        <v>6753</v>
      </c>
      <c r="AN84" s="339" t="s">
        <v>6753</v>
      </c>
      <c r="AO84" s="339" t="s">
        <v>6753</v>
      </c>
      <c r="AP84" s="339" t="s">
        <v>6753</v>
      </c>
      <c r="AQ84" s="339" t="s">
        <v>6753</v>
      </c>
      <c r="AR84" s="339" t="s">
        <v>6753</v>
      </c>
      <c r="AS84" s="339" t="s">
        <v>6753</v>
      </c>
      <c r="AT84" s="339" t="s">
        <v>6753</v>
      </c>
      <c r="AU84" s="339">
        <v>1.58123932E-2</v>
      </c>
      <c r="AV84" s="339">
        <v>1.32694127E-2</v>
      </c>
      <c r="AW84" s="339">
        <v>1.29795893E-2</v>
      </c>
      <c r="AX84" s="339">
        <v>1.37957449E-2</v>
      </c>
      <c r="AY84" s="339">
        <v>8.7586098000000008E-3</v>
      </c>
      <c r="AZ84" s="339">
        <v>1.3214854700000001E-2</v>
      </c>
      <c r="BA84" s="339">
        <v>1.3011514700000001E-2</v>
      </c>
      <c r="BB84" s="339">
        <v>1.3762893E-2</v>
      </c>
      <c r="BC84" s="339">
        <v>1.06208568E-2</v>
      </c>
      <c r="BD84" s="339">
        <v>1.68572411E-2</v>
      </c>
      <c r="BE84" s="339">
        <v>1.6523499399999999E-2</v>
      </c>
      <c r="BF84" s="339">
        <v>1.6228952299999998E-2</v>
      </c>
      <c r="BG84" s="339">
        <v>9.5040144E-3</v>
      </c>
      <c r="BH84" s="339">
        <v>9.3102953999999998E-3</v>
      </c>
      <c r="BI84" s="339">
        <v>9.2806212999999999E-3</v>
      </c>
      <c r="BJ84" s="339">
        <v>1.17593256E-2</v>
      </c>
      <c r="BK84" s="339">
        <v>8.3862256E-3</v>
      </c>
      <c r="BL84" s="339">
        <v>8.8164433000000007E-3</v>
      </c>
      <c r="BM84" s="339">
        <v>8.1593324000000002E-3</v>
      </c>
      <c r="BN84" s="339">
        <v>8.9442516999999992E-3</v>
      </c>
      <c r="BO84" s="339">
        <v>9.5548352999999999E-3</v>
      </c>
      <c r="BP84" s="339">
        <v>6.1982864999999996E-3</v>
      </c>
      <c r="BQ84" s="339">
        <v>6.4329859000000003E-3</v>
      </c>
      <c r="BR84" s="339">
        <v>6.0746589E-3</v>
      </c>
    </row>
    <row r="85" spans="1:70">
      <c r="A85" t="str">
        <f t="shared" si="5"/>
        <v>Tier 1 Ratio excluding hybrid instruments201606</v>
      </c>
      <c r="B85" s="495">
        <v>201606</v>
      </c>
      <c r="C85" s="495">
        <v>3</v>
      </c>
      <c r="D85" s="495" t="s">
        <v>631</v>
      </c>
      <c r="E85" s="495">
        <v>0.10751394222943175</v>
      </c>
      <c r="F85" s="495">
        <v>0.12301653774752216</v>
      </c>
      <c r="G85" s="495">
        <v>0.14241031470385335</v>
      </c>
      <c r="H85" s="495">
        <v>0.17280669334220922</v>
      </c>
      <c r="I85" s="495">
        <v>0.1361008522932152</v>
      </c>
      <c r="J85" s="495">
        <v>0.17556332201223876</v>
      </c>
      <c r="K85" s="495">
        <v>0.39709984163133411</v>
      </c>
      <c r="L85" s="496">
        <v>1071558991198.7612</v>
      </c>
      <c r="M85" s="496">
        <v>7996062065931.418</v>
      </c>
      <c r="N85" s="495">
        <v>0.15653903425849361</v>
      </c>
      <c r="O85" s="495">
        <v>0.14596210869189946</v>
      </c>
      <c r="P85" s="495">
        <v>0.13178287384228837</v>
      </c>
      <c r="Q85" s="495">
        <v>156</v>
      </c>
      <c r="R85" s="11">
        <f t="shared" si="6"/>
        <v>0.13178287384228837</v>
      </c>
      <c r="S85" s="11">
        <f t="shared" si="7"/>
        <v>0.15653903425849361</v>
      </c>
      <c r="T85">
        <f t="shared" si="8"/>
        <v>0</v>
      </c>
      <c r="U85" t="str">
        <f t="shared" si="9"/>
        <v>Tier 1 Ratio excluding hybrid instruments20</v>
      </c>
      <c r="V85" s="497">
        <v>202312</v>
      </c>
      <c r="W85" s="497">
        <v>3</v>
      </c>
      <c r="X85" s="497" t="s">
        <v>631</v>
      </c>
      <c r="Y85" s="497" t="s">
        <v>32</v>
      </c>
      <c r="Z85" s="497">
        <v>0</v>
      </c>
      <c r="AA85" s="497">
        <v>9</v>
      </c>
      <c r="AB85" s="497">
        <v>0.16905427937898629</v>
      </c>
      <c r="AC85" s="497">
        <v>20</v>
      </c>
      <c r="AD85" s="497"/>
      <c r="AF85" s="338" t="s">
        <v>781</v>
      </c>
      <c r="AG85" s="339">
        <v>0.1735214776</v>
      </c>
      <c r="AH85" s="339">
        <v>0.1724827082</v>
      </c>
      <c r="AI85" s="339">
        <v>0.17898341370000001</v>
      </c>
      <c r="AJ85" s="339">
        <v>0.18290575880000001</v>
      </c>
      <c r="AK85" s="339">
        <v>0.18513845600000001</v>
      </c>
      <c r="AL85" s="339">
        <v>0.1856479892</v>
      </c>
      <c r="AM85" s="339">
        <v>0.19564445829999999</v>
      </c>
      <c r="AN85" s="339">
        <v>0.19373836589999999</v>
      </c>
      <c r="AO85" s="339">
        <v>0.19876975429999999</v>
      </c>
      <c r="AP85" s="339">
        <v>0.20179344290000001</v>
      </c>
      <c r="AQ85" s="339">
        <v>0.20296057540000001</v>
      </c>
      <c r="AR85" s="339">
        <v>0.20815060490000001</v>
      </c>
      <c r="AS85" s="339">
        <v>0.2056175791</v>
      </c>
      <c r="AT85" s="339">
        <v>0.21016277729999999</v>
      </c>
      <c r="AU85" s="339">
        <v>0.1982414408</v>
      </c>
      <c r="AV85" s="339">
        <v>0.1984094847</v>
      </c>
      <c r="AW85" s="339">
        <v>0.19173410269999999</v>
      </c>
      <c r="AX85" s="339">
        <v>0.1987356485</v>
      </c>
      <c r="AY85" s="339">
        <v>0.18767957430000001</v>
      </c>
      <c r="AZ85" s="339">
        <v>0.1928071388</v>
      </c>
      <c r="BA85" s="339">
        <v>0.19538513960000001</v>
      </c>
      <c r="BB85" s="339">
        <v>0.19828993789999999</v>
      </c>
      <c r="BC85" s="339">
        <v>0.1984142576</v>
      </c>
      <c r="BD85" s="339">
        <v>0.2344381136</v>
      </c>
      <c r="BE85" s="339">
        <v>0.23458864099999999</v>
      </c>
      <c r="BF85" s="339">
        <v>0.23723717699999999</v>
      </c>
      <c r="BG85" s="339">
        <v>0.23147462860000001</v>
      </c>
      <c r="BH85" s="339">
        <v>0.24248253889999999</v>
      </c>
      <c r="BI85" s="339">
        <v>0.23479090999999999</v>
      </c>
      <c r="BJ85" s="339">
        <v>0.2407866146</v>
      </c>
      <c r="BK85" s="339">
        <v>0.2294068017</v>
      </c>
      <c r="BL85" s="339">
        <v>0.21771372189999999</v>
      </c>
      <c r="BM85" s="339">
        <v>0.20831871590000001</v>
      </c>
      <c r="BN85" s="339">
        <v>0.21674177729999999</v>
      </c>
      <c r="BO85" s="339">
        <v>0.21824931119999999</v>
      </c>
      <c r="BP85" s="339">
        <v>0.2059480605</v>
      </c>
      <c r="BQ85" s="339">
        <v>0.21056798530000001</v>
      </c>
      <c r="BR85" s="339">
        <v>0.2070570488</v>
      </c>
    </row>
    <row r="86" spans="1:70">
      <c r="A86" t="str">
        <f t="shared" si="5"/>
        <v>Tier 1 Ratio excluding hybrid instruments201609</v>
      </c>
      <c r="B86" s="495">
        <v>201609</v>
      </c>
      <c r="C86" s="495">
        <v>3</v>
      </c>
      <c r="D86" s="495" t="s">
        <v>631</v>
      </c>
      <c r="E86" s="495">
        <v>0.11107745688166348</v>
      </c>
      <c r="F86" s="495">
        <v>0.12479121579088355</v>
      </c>
      <c r="G86" s="495">
        <v>0.14528977274728117</v>
      </c>
      <c r="H86" s="495">
        <v>0.17916484661402057</v>
      </c>
      <c r="I86" s="495">
        <v>0.14028692678678298</v>
      </c>
      <c r="J86" s="495">
        <v>0.17936854519914081</v>
      </c>
      <c r="K86" s="495">
        <v>0.44679669262248611</v>
      </c>
      <c r="L86" s="496">
        <v>1080580779331.1429</v>
      </c>
      <c r="M86" s="496">
        <v>7927764283287.8447</v>
      </c>
      <c r="N86" s="495">
        <v>0.16582173571640413</v>
      </c>
      <c r="O86" s="495">
        <v>0.14745128202651758</v>
      </c>
      <c r="P86" s="495">
        <v>0.13590133578672586</v>
      </c>
      <c r="Q86" s="495">
        <v>154</v>
      </c>
      <c r="R86" s="11">
        <f t="shared" si="6"/>
        <v>0.13590133578672586</v>
      </c>
      <c r="S86" s="11">
        <f t="shared" si="7"/>
        <v>0.16582173571640413</v>
      </c>
      <c r="T86">
        <f t="shared" si="8"/>
        <v>0</v>
      </c>
      <c r="U86" t="str">
        <f t="shared" si="9"/>
        <v>Tier 1 Ratio excluding hybrid instruments21</v>
      </c>
      <c r="V86" s="497">
        <v>202312</v>
      </c>
      <c r="W86" s="497">
        <v>3</v>
      </c>
      <c r="X86" s="497" t="s">
        <v>631</v>
      </c>
      <c r="Y86" s="497" t="s">
        <v>29</v>
      </c>
      <c r="Z86" s="497">
        <v>0</v>
      </c>
      <c r="AA86" s="497">
        <v>3</v>
      </c>
      <c r="AB86" s="497">
        <v>0.16897790848856145</v>
      </c>
      <c r="AC86" s="497">
        <v>21</v>
      </c>
      <c r="AD86" s="497"/>
      <c r="AF86" s="338" t="s">
        <v>1142</v>
      </c>
      <c r="AG86" s="339" t="s">
        <v>6753</v>
      </c>
      <c r="AH86" s="339" t="s">
        <v>6753</v>
      </c>
      <c r="AI86" s="339" t="s">
        <v>6753</v>
      </c>
      <c r="AJ86" s="339" t="s">
        <v>6753</v>
      </c>
      <c r="AK86" s="339" t="s">
        <v>6753</v>
      </c>
      <c r="AL86" s="339" t="s">
        <v>6753</v>
      </c>
      <c r="AM86" s="339" t="s">
        <v>6753</v>
      </c>
      <c r="AN86" s="339" t="s">
        <v>6753</v>
      </c>
      <c r="AO86" s="339">
        <v>0.109928452</v>
      </c>
      <c r="AP86" s="339">
        <v>0.1070702014</v>
      </c>
      <c r="AQ86" s="339">
        <v>0.1062971506</v>
      </c>
      <c r="AR86" s="339">
        <v>0.1150494982</v>
      </c>
      <c r="AS86" s="339">
        <v>0.11370522819999999</v>
      </c>
      <c r="AT86" s="339">
        <v>0.113653737</v>
      </c>
      <c r="AU86" s="339">
        <v>0.10832560030000001</v>
      </c>
      <c r="AV86" s="339">
        <v>0.1116424808</v>
      </c>
      <c r="AW86" s="339">
        <v>0.1083596015</v>
      </c>
      <c r="AX86" s="339">
        <v>9.9216589999999993E-2</v>
      </c>
      <c r="AY86" s="339">
        <v>0.1015303328</v>
      </c>
      <c r="AZ86" s="339">
        <v>0.1096591239</v>
      </c>
      <c r="BA86" s="339">
        <v>0.1074175685</v>
      </c>
      <c r="BB86" s="339">
        <v>0.1061279631</v>
      </c>
      <c r="BC86" s="339">
        <v>0.1123933956</v>
      </c>
      <c r="BD86" s="339">
        <v>0.119514026</v>
      </c>
      <c r="BE86" s="339">
        <v>0.12021051169999999</v>
      </c>
      <c r="BF86" s="339">
        <v>0.1127276442</v>
      </c>
      <c r="BG86" s="339">
        <v>0.11209500660000001</v>
      </c>
      <c r="BH86" s="339">
        <v>0.11542203669999999</v>
      </c>
      <c r="BI86" s="339">
        <v>0.1123473091</v>
      </c>
      <c r="BJ86" s="339">
        <v>0.1117729179</v>
      </c>
      <c r="BK86" s="339">
        <v>0.1044821236</v>
      </c>
      <c r="BL86" s="339">
        <v>0.1017532615</v>
      </c>
      <c r="BM86" s="339">
        <v>9.5186125400000002E-2</v>
      </c>
      <c r="BN86" s="339">
        <v>9.1374370600000004E-2</v>
      </c>
      <c r="BO86" s="339">
        <v>9.2323756500000007E-2</v>
      </c>
      <c r="BP86" s="339">
        <v>9.3392467600000001E-2</v>
      </c>
      <c r="BQ86" s="339">
        <v>9.5690076700000001E-2</v>
      </c>
      <c r="BR86" s="339">
        <v>9.1893080500000002E-2</v>
      </c>
    </row>
    <row r="87" spans="1:70">
      <c r="A87" t="str">
        <f t="shared" si="5"/>
        <v>Tier 1 Ratio excluding hybrid instruments201612</v>
      </c>
      <c r="B87" s="495">
        <v>201612</v>
      </c>
      <c r="C87" s="495">
        <v>3</v>
      </c>
      <c r="D87" s="495" t="s">
        <v>631</v>
      </c>
      <c r="E87" s="495">
        <v>0.10980992537255511</v>
      </c>
      <c r="F87" s="495">
        <v>0.12533653096659203</v>
      </c>
      <c r="G87" s="495">
        <v>0.14696374505358445</v>
      </c>
      <c r="H87" s="495">
        <v>0.18745198589031314</v>
      </c>
      <c r="I87" s="495">
        <v>0.14205078762587872</v>
      </c>
      <c r="J87" s="495">
        <v>0.18758588190504824</v>
      </c>
      <c r="K87" s="495">
        <v>0.46213014682217973</v>
      </c>
      <c r="L87" s="496">
        <v>1089174759161.4114</v>
      </c>
      <c r="M87" s="496">
        <v>7898801790590.6426</v>
      </c>
      <c r="N87" s="495">
        <v>0.17359568749591395</v>
      </c>
      <c r="O87" s="495">
        <v>0.14906907303546901</v>
      </c>
      <c r="P87" s="495">
        <v>0.13687543056429102</v>
      </c>
      <c r="Q87" s="495">
        <v>158</v>
      </c>
      <c r="R87" s="11">
        <f t="shared" si="6"/>
        <v>0.13687543056429102</v>
      </c>
      <c r="S87" s="11">
        <f t="shared" si="7"/>
        <v>0.17359568749591395</v>
      </c>
      <c r="T87">
        <f t="shared" si="8"/>
        <v>0</v>
      </c>
      <c r="U87" t="str">
        <f t="shared" si="9"/>
        <v>Tier 1 Ratio excluding hybrid instruments22</v>
      </c>
      <c r="V87" s="497">
        <v>202312</v>
      </c>
      <c r="W87" s="497">
        <v>3</v>
      </c>
      <c r="X87" s="497" t="s">
        <v>631</v>
      </c>
      <c r="Y87" s="497" t="s">
        <v>16</v>
      </c>
      <c r="Z87" s="497">
        <v>0</v>
      </c>
      <c r="AA87" s="497">
        <v>30</v>
      </c>
      <c r="AB87" s="497">
        <v>0.16574855690721582</v>
      </c>
      <c r="AC87" s="497">
        <v>22</v>
      </c>
      <c r="AD87" s="497"/>
      <c r="AF87" s="338" t="s">
        <v>1143</v>
      </c>
      <c r="AG87" s="339" t="s">
        <v>6753</v>
      </c>
      <c r="AH87" s="339" t="s">
        <v>6753</v>
      </c>
      <c r="AI87" s="339" t="s">
        <v>6753</v>
      </c>
      <c r="AJ87" s="339" t="s">
        <v>6753</v>
      </c>
      <c r="AK87" s="339" t="s">
        <v>6753</v>
      </c>
      <c r="AL87" s="339" t="s">
        <v>6753</v>
      </c>
      <c r="AM87" s="339" t="s">
        <v>6753</v>
      </c>
      <c r="AN87" s="339" t="s">
        <v>6753</v>
      </c>
      <c r="AO87" s="339">
        <v>0.1086145221</v>
      </c>
      <c r="AP87" s="339">
        <v>0.1055776959</v>
      </c>
      <c r="AQ87" s="339">
        <v>0.1054426</v>
      </c>
      <c r="AR87" s="339">
        <v>0.1139937746</v>
      </c>
      <c r="AS87" s="339">
        <v>0.1125505478</v>
      </c>
      <c r="AT87" s="339">
        <v>0.11224813190000001</v>
      </c>
      <c r="AU87" s="339">
        <v>0.1105792692</v>
      </c>
      <c r="AV87" s="339">
        <v>0.1139003583</v>
      </c>
      <c r="AW87" s="339">
        <v>0.1105685451</v>
      </c>
      <c r="AX87" s="339">
        <v>0.1047477876</v>
      </c>
      <c r="AY87" s="339">
        <v>0.10548246</v>
      </c>
      <c r="AZ87" s="339">
        <v>0.1127669654</v>
      </c>
      <c r="BA87" s="339">
        <v>0.110170633</v>
      </c>
      <c r="BB87" s="339">
        <v>0.10854909710000001</v>
      </c>
      <c r="BC87" s="339">
        <v>0.1145988236</v>
      </c>
      <c r="BD87" s="339">
        <v>0.1216502985</v>
      </c>
      <c r="BE87" s="339">
        <v>0.12229573220000001</v>
      </c>
      <c r="BF87" s="339">
        <v>0.1176992102</v>
      </c>
      <c r="BG87" s="339">
        <v>0.1150882122</v>
      </c>
      <c r="BH87" s="339">
        <v>0.11977037679999999</v>
      </c>
      <c r="BI87" s="339">
        <v>0.1166092155</v>
      </c>
      <c r="BJ87" s="339">
        <v>0.1164968643</v>
      </c>
      <c r="BK87" s="339">
        <v>0.1074894446</v>
      </c>
      <c r="BL87" s="339">
        <v>0.1046843373</v>
      </c>
      <c r="BM87" s="339">
        <v>9.8409571200000004E-2</v>
      </c>
      <c r="BN87" s="339">
        <v>9.4144553000000006E-2</v>
      </c>
      <c r="BO87" s="339">
        <v>9.3901047400000007E-2</v>
      </c>
      <c r="BP87" s="339">
        <v>9.4614101000000006E-2</v>
      </c>
      <c r="BQ87" s="339">
        <v>9.6726120700000001E-2</v>
      </c>
      <c r="BR87" s="339">
        <v>9.2893151199999996E-2</v>
      </c>
    </row>
    <row r="88" spans="1:70">
      <c r="A88" t="str">
        <f t="shared" si="5"/>
        <v>Tier 1 Ratio excluding hybrid instruments201703</v>
      </c>
      <c r="B88" s="495">
        <v>201703</v>
      </c>
      <c r="C88" s="495">
        <v>3</v>
      </c>
      <c r="D88" s="495" t="s">
        <v>631</v>
      </c>
      <c r="E88" s="495">
        <v>0.10590998930156278</v>
      </c>
      <c r="F88" s="495">
        <v>0.12478853299415235</v>
      </c>
      <c r="G88" s="495">
        <v>0.14639444331837373</v>
      </c>
      <c r="H88" s="495">
        <v>0.18429352221913572</v>
      </c>
      <c r="I88" s="495">
        <v>0.14093584707230272</v>
      </c>
      <c r="J88" s="495">
        <v>0.18764280735288413</v>
      </c>
      <c r="K88" s="495">
        <v>0.44939569409072316</v>
      </c>
      <c r="L88" s="496">
        <v>1099872275100.7117</v>
      </c>
      <c r="M88" s="496">
        <v>7975620919999.4746</v>
      </c>
      <c r="N88" s="495">
        <v>0.15593890676960767</v>
      </c>
      <c r="O88" s="495">
        <v>0.15272569150728854</v>
      </c>
      <c r="P88" s="495">
        <v>0.13706751621841981</v>
      </c>
      <c r="Q88" s="495">
        <v>153</v>
      </c>
      <c r="R88" s="11">
        <f t="shared" si="6"/>
        <v>0.13706751621841981</v>
      </c>
      <c r="S88" s="11">
        <f t="shared" si="7"/>
        <v>0.15593890676960767</v>
      </c>
      <c r="T88">
        <f t="shared" si="8"/>
        <v>0</v>
      </c>
      <c r="U88" t="str">
        <f t="shared" si="9"/>
        <v>Tier 1 Ratio excluding hybrid instruments23</v>
      </c>
      <c r="V88" s="497">
        <v>202312</v>
      </c>
      <c r="W88" s="497">
        <v>3</v>
      </c>
      <c r="X88" s="497" t="s">
        <v>631</v>
      </c>
      <c r="Y88" s="497" t="s">
        <v>23</v>
      </c>
      <c r="Z88" s="497">
        <v>0</v>
      </c>
      <c r="AA88" s="497">
        <v>5</v>
      </c>
      <c r="AB88" s="497">
        <v>0.16425813585148596</v>
      </c>
      <c r="AC88" s="497">
        <v>23</v>
      </c>
      <c r="AD88" s="497"/>
      <c r="AF88" s="338" t="s">
        <v>782</v>
      </c>
      <c r="AG88" s="339">
        <v>0.1829695684</v>
      </c>
      <c r="AH88" s="339">
        <v>0.1782898188</v>
      </c>
      <c r="AI88" s="339">
        <v>0.1833955488</v>
      </c>
      <c r="AJ88" s="339">
        <v>0.18728751060000001</v>
      </c>
      <c r="AK88" s="339">
        <v>0.18773209120000001</v>
      </c>
      <c r="AL88" s="339">
        <v>0.1886978275</v>
      </c>
      <c r="AM88" s="339">
        <v>0.19694113569999999</v>
      </c>
      <c r="AN88" s="339">
        <v>0.1950711872</v>
      </c>
      <c r="AO88" s="339">
        <v>0.1999598816</v>
      </c>
      <c r="AP88" s="339">
        <v>0.2025196849</v>
      </c>
      <c r="AQ88" s="339">
        <v>0.2044792661</v>
      </c>
      <c r="AR88" s="339">
        <v>0.2098875258</v>
      </c>
      <c r="AS88" s="339">
        <v>0.2073684002</v>
      </c>
      <c r="AT88" s="339">
        <v>0.2118846707</v>
      </c>
      <c r="AU88" s="339">
        <v>0.20004975380000001</v>
      </c>
      <c r="AV88" s="339">
        <v>0.20026061680000001</v>
      </c>
      <c r="AW88" s="339">
        <v>0.19359762729999999</v>
      </c>
      <c r="AX88" s="339">
        <v>0.2005149276</v>
      </c>
      <c r="AY88" s="339">
        <v>0.18909400300000001</v>
      </c>
      <c r="AZ88" s="339">
        <v>0.19404750100000001</v>
      </c>
      <c r="BA88" s="339">
        <v>0.1967762099</v>
      </c>
      <c r="BB88" s="339">
        <v>0.19969747939999999</v>
      </c>
      <c r="BC88" s="339">
        <v>0.1997044378</v>
      </c>
      <c r="BD88" s="339">
        <v>0.2357551396</v>
      </c>
      <c r="BE88" s="339">
        <v>0.23607175</v>
      </c>
      <c r="BF88" s="339">
        <v>0.23869324480000001</v>
      </c>
      <c r="BG88" s="339">
        <v>0.23295775930000001</v>
      </c>
      <c r="BH88" s="339">
        <v>0.2439050971</v>
      </c>
      <c r="BI88" s="339">
        <v>0.2362325129</v>
      </c>
      <c r="BJ88" s="339">
        <v>0.2421355425</v>
      </c>
      <c r="BK88" s="339">
        <v>0.23093745769999999</v>
      </c>
      <c r="BL88" s="339">
        <v>0.21928890440000001</v>
      </c>
      <c r="BM88" s="339">
        <v>0.20985744670000001</v>
      </c>
      <c r="BN88" s="339">
        <v>0.2180772386</v>
      </c>
      <c r="BO88" s="339">
        <v>0.22567632069999999</v>
      </c>
      <c r="BP88" s="339">
        <v>0.22066468189999999</v>
      </c>
      <c r="BQ88" s="339">
        <v>0.224991419</v>
      </c>
      <c r="BR88" s="339">
        <v>0.22126744179999999</v>
      </c>
    </row>
    <row r="89" spans="1:70">
      <c r="A89" t="str">
        <f t="shared" si="5"/>
        <v>Tier 1 Ratio excluding hybrid instruments201706</v>
      </c>
      <c r="B89" s="495">
        <v>201706</v>
      </c>
      <c r="C89" s="495">
        <v>3</v>
      </c>
      <c r="D89" s="495" t="s">
        <v>631</v>
      </c>
      <c r="E89" s="495">
        <v>0.10940466025656163</v>
      </c>
      <c r="F89" s="495">
        <v>0.12984438997951456</v>
      </c>
      <c r="G89" s="495">
        <v>0.14971689320228593</v>
      </c>
      <c r="H89" s="495">
        <v>0.19024404350947655</v>
      </c>
      <c r="I89" s="495">
        <v>0.14288088525468315</v>
      </c>
      <c r="J89" s="495">
        <v>0.19096091486750363</v>
      </c>
      <c r="K89" s="495">
        <v>0.41540677487233407</v>
      </c>
      <c r="L89" s="496">
        <v>1107876429549.6265</v>
      </c>
      <c r="M89" s="496">
        <v>7965747403821.7646</v>
      </c>
      <c r="N89" s="495">
        <v>0.1587975593837572</v>
      </c>
      <c r="O89" s="495">
        <v>0.15720420663578552</v>
      </c>
      <c r="P89" s="495">
        <v>0.13848712988674672</v>
      </c>
      <c r="Q89" s="495">
        <v>151</v>
      </c>
      <c r="R89" s="11">
        <f t="shared" si="6"/>
        <v>0.13848712988674672</v>
      </c>
      <c r="S89" s="11">
        <f t="shared" si="7"/>
        <v>0.1587975593837572</v>
      </c>
      <c r="T89">
        <f t="shared" si="8"/>
        <v>0</v>
      </c>
      <c r="U89" t="str">
        <f t="shared" si="9"/>
        <v>Tier 1 Ratio excluding hybrid instruments24</v>
      </c>
      <c r="V89" s="497">
        <v>202312</v>
      </c>
      <c r="W89" s="497">
        <v>3</v>
      </c>
      <c r="X89" s="497" t="s">
        <v>631</v>
      </c>
      <c r="Y89" s="497" t="s">
        <v>13</v>
      </c>
      <c r="Z89" s="497">
        <v>0</v>
      </c>
      <c r="AA89" s="497">
        <v>11</v>
      </c>
      <c r="AB89" s="497">
        <v>0.1626955923219876</v>
      </c>
      <c r="AC89" s="497">
        <v>24</v>
      </c>
      <c r="AD89" s="497"/>
      <c r="AF89" s="338" t="s">
        <v>784</v>
      </c>
      <c r="AG89" s="339">
        <v>0.16711324329999999</v>
      </c>
      <c r="AH89" s="339">
        <v>0.16738765899999999</v>
      </c>
      <c r="AI89" s="339">
        <v>0.1725890685</v>
      </c>
      <c r="AJ89" s="339">
        <v>0.17563069070000001</v>
      </c>
      <c r="AK89" s="339">
        <v>0.1780292624</v>
      </c>
      <c r="AL89" s="339">
        <v>0.18031786229999999</v>
      </c>
      <c r="AM89" s="339">
        <v>0.1889784857</v>
      </c>
      <c r="AN89" s="339">
        <v>0.18650629490000001</v>
      </c>
      <c r="AO89" s="339">
        <v>0.19338800880000001</v>
      </c>
      <c r="AP89" s="339">
        <v>0.19606205209999999</v>
      </c>
      <c r="AQ89" s="339">
        <v>0.19599115910000001</v>
      </c>
      <c r="AR89" s="339">
        <v>0.20164328270000001</v>
      </c>
      <c r="AS89" s="339">
        <v>0.19953202010000001</v>
      </c>
      <c r="AT89" s="339">
        <v>0.2043824045</v>
      </c>
      <c r="AU89" s="339">
        <v>0.18613781160000001</v>
      </c>
      <c r="AV89" s="339">
        <v>0.18738953559999999</v>
      </c>
      <c r="AW89" s="339">
        <v>0.18122597979999999</v>
      </c>
      <c r="AX89" s="339">
        <v>0.18238346180000001</v>
      </c>
      <c r="AY89" s="339">
        <v>0.17609027820000001</v>
      </c>
      <c r="AZ89" s="339">
        <v>0.18282820590000001</v>
      </c>
      <c r="BA89" s="339">
        <v>0.1851021632</v>
      </c>
      <c r="BB89" s="339">
        <v>0.18638302200000001</v>
      </c>
      <c r="BC89" s="339">
        <v>0.18832891500000001</v>
      </c>
      <c r="BD89" s="339">
        <v>0.2209445568</v>
      </c>
      <c r="BE89" s="339">
        <v>0.2193768073</v>
      </c>
      <c r="BF89" s="339">
        <v>0.22238438860000001</v>
      </c>
      <c r="BG89" s="339">
        <v>0.22001732879999999</v>
      </c>
      <c r="BH89" s="339">
        <v>0.22894140609999999</v>
      </c>
      <c r="BI89" s="339">
        <v>0.2215666811</v>
      </c>
      <c r="BJ89" s="339">
        <v>0.2265470634</v>
      </c>
      <c r="BK89" s="339">
        <v>0.22437878159999999</v>
      </c>
      <c r="BL89" s="339">
        <v>0.21287453000000001</v>
      </c>
      <c r="BM89" s="339">
        <v>0.20284449090000001</v>
      </c>
      <c r="BN89" s="339">
        <v>0.21107180610000001</v>
      </c>
      <c r="BO89" s="339">
        <v>0.21507909280000001</v>
      </c>
      <c r="BP89" s="339">
        <v>0.2011494006</v>
      </c>
      <c r="BQ89" s="339">
        <v>0.20618065529999999</v>
      </c>
      <c r="BR89" s="339">
        <v>0.2027361037</v>
      </c>
    </row>
    <row r="90" spans="1:70">
      <c r="A90" t="str">
        <f t="shared" si="5"/>
        <v>Tier 1 Ratio excluding hybrid instruments201709</v>
      </c>
      <c r="B90" s="495">
        <v>201709</v>
      </c>
      <c r="C90" s="495">
        <v>3</v>
      </c>
      <c r="D90" s="495" t="s">
        <v>631</v>
      </c>
      <c r="E90" s="495">
        <v>0.11148771143154684</v>
      </c>
      <c r="F90" s="495">
        <v>0.13088898641422916</v>
      </c>
      <c r="G90" s="495">
        <v>0.15230833242776248</v>
      </c>
      <c r="H90" s="495">
        <v>0.19203980090998779</v>
      </c>
      <c r="I90" s="495">
        <v>0.14605978439090869</v>
      </c>
      <c r="J90" s="495">
        <v>0.18995111745683177</v>
      </c>
      <c r="K90" s="495">
        <v>0.42178672970867581</v>
      </c>
      <c r="L90" s="496">
        <v>1125880891467.5369</v>
      </c>
      <c r="M90" s="496">
        <v>7842489761828.4609</v>
      </c>
      <c r="N90" s="495">
        <v>0.15425175330160146</v>
      </c>
      <c r="O90" s="495">
        <v>0.15897116896811123</v>
      </c>
      <c r="P90" s="495">
        <v>0.14283056957605672</v>
      </c>
      <c r="Q90" s="495">
        <v>151</v>
      </c>
      <c r="R90" s="11">
        <f t="shared" si="6"/>
        <v>0.14283056957605672</v>
      </c>
      <c r="S90" s="11">
        <f t="shared" si="7"/>
        <v>0.15897116896811123</v>
      </c>
      <c r="T90">
        <f t="shared" si="8"/>
        <v>0</v>
      </c>
      <c r="U90" t="str">
        <f t="shared" si="9"/>
        <v>Tier 1 Ratio excluding hybrid instruments25</v>
      </c>
      <c r="V90" s="497">
        <v>202312</v>
      </c>
      <c r="W90" s="497">
        <v>3</v>
      </c>
      <c r="X90" s="497" t="s">
        <v>631</v>
      </c>
      <c r="Y90" s="497" t="s">
        <v>93</v>
      </c>
      <c r="Z90" s="497">
        <v>0</v>
      </c>
      <c r="AA90" s="497">
        <v>3</v>
      </c>
      <c r="AB90" s="497">
        <v>0.16118672551268645</v>
      </c>
      <c r="AC90" s="497">
        <v>25</v>
      </c>
      <c r="AD90" s="497"/>
      <c r="AF90" s="338" t="s">
        <v>783</v>
      </c>
      <c r="AG90" s="339">
        <v>0.165839871</v>
      </c>
      <c r="AH90" s="339">
        <v>0.1648453842</v>
      </c>
      <c r="AI90" s="339">
        <v>0.1709562563</v>
      </c>
      <c r="AJ90" s="339">
        <v>0.1752800105</v>
      </c>
      <c r="AK90" s="339">
        <v>0.1770734746</v>
      </c>
      <c r="AL90" s="339">
        <v>0.17751377160000001</v>
      </c>
      <c r="AM90" s="339">
        <v>0.18732762959999999</v>
      </c>
      <c r="AN90" s="339">
        <v>0.18546247430000001</v>
      </c>
      <c r="AO90" s="339">
        <v>0.19039745050000001</v>
      </c>
      <c r="AP90" s="339">
        <v>0.19330947300000001</v>
      </c>
      <c r="AQ90" s="339">
        <v>0.19439399930000001</v>
      </c>
      <c r="AR90" s="339">
        <v>0.19972268579999999</v>
      </c>
      <c r="AS90" s="339">
        <v>0.19732799949999999</v>
      </c>
      <c r="AT90" s="339">
        <v>0.20175685160000001</v>
      </c>
      <c r="AU90" s="339">
        <v>0.19023502789999999</v>
      </c>
      <c r="AV90" s="339">
        <v>0.19071742259999999</v>
      </c>
      <c r="AW90" s="339">
        <v>0.18429738070000001</v>
      </c>
      <c r="AX90" s="339">
        <v>0.19092882990000001</v>
      </c>
      <c r="AY90" s="339">
        <v>0.18183308740000001</v>
      </c>
      <c r="AZ90" s="339">
        <v>0.18789891710000001</v>
      </c>
      <c r="BA90" s="339">
        <v>0.1904069189</v>
      </c>
      <c r="BB90" s="339">
        <v>0.191821978</v>
      </c>
      <c r="BC90" s="339">
        <v>0.1922153754</v>
      </c>
      <c r="BD90" s="339">
        <v>0.2276204251</v>
      </c>
      <c r="BE90" s="339">
        <v>0.2280007248</v>
      </c>
      <c r="BF90" s="339">
        <v>0.2306399449</v>
      </c>
      <c r="BG90" s="339">
        <v>0.2250510215</v>
      </c>
      <c r="BH90" s="339">
        <v>0.23607719769999999</v>
      </c>
      <c r="BI90" s="339">
        <v>0.22855979539999999</v>
      </c>
      <c r="BJ90" s="339">
        <v>0.23444683529999999</v>
      </c>
      <c r="BK90" s="339">
        <v>0.2294068017</v>
      </c>
      <c r="BL90" s="339">
        <v>0.21771372189999999</v>
      </c>
      <c r="BM90" s="339">
        <v>0.20831871590000001</v>
      </c>
      <c r="BN90" s="339">
        <v>0.21674177729999999</v>
      </c>
      <c r="BO90" s="339">
        <v>0.21824931119999999</v>
      </c>
      <c r="BP90" s="339">
        <v>0.20349249059999999</v>
      </c>
      <c r="BQ90" s="339">
        <v>0.20816050010000001</v>
      </c>
      <c r="BR90" s="339">
        <v>0.20469315460000001</v>
      </c>
    </row>
    <row r="91" spans="1:70">
      <c r="A91" t="str">
        <f t="shared" si="5"/>
        <v>Tier 1 Ratio excluding hybrid instruments201712</v>
      </c>
      <c r="B91" s="495">
        <v>201712</v>
      </c>
      <c r="C91" s="495">
        <v>3</v>
      </c>
      <c r="D91" s="495" t="s">
        <v>631</v>
      </c>
      <c r="E91" s="495">
        <v>0.11599718478547877</v>
      </c>
      <c r="F91" s="495">
        <v>0.13486151784021896</v>
      </c>
      <c r="G91" s="495">
        <v>0.15770107494788171</v>
      </c>
      <c r="H91" s="495">
        <v>0.20629874378947574</v>
      </c>
      <c r="I91" s="495">
        <v>0.14874852209682249</v>
      </c>
      <c r="J91" s="495">
        <v>0.20149298248719602</v>
      </c>
      <c r="K91" s="495">
        <v>0.43714706269239439</v>
      </c>
      <c r="L91" s="496">
        <v>1141948681081.6079</v>
      </c>
      <c r="M91" s="496">
        <v>7792156924645.1143</v>
      </c>
      <c r="N91" s="495">
        <v>0.15566834171632188</v>
      </c>
      <c r="O91" s="495">
        <v>0.1648505844423562</v>
      </c>
      <c r="P91" s="495">
        <v>0.14509688298278392</v>
      </c>
      <c r="Q91" s="495">
        <v>152</v>
      </c>
      <c r="R91" s="11">
        <f t="shared" si="6"/>
        <v>0.14509688298278392</v>
      </c>
      <c r="S91" s="11">
        <f t="shared" si="7"/>
        <v>0.1648505844423562</v>
      </c>
      <c r="T91">
        <f t="shared" si="8"/>
        <v>0</v>
      </c>
      <c r="U91" t="str">
        <f t="shared" si="9"/>
        <v>Tier 1 Ratio excluding hybrid instruments26</v>
      </c>
      <c r="V91" s="497">
        <v>202312</v>
      </c>
      <c r="W91" s="497">
        <v>3</v>
      </c>
      <c r="X91" s="497" t="s">
        <v>631</v>
      </c>
      <c r="Y91" s="497" t="s">
        <v>20</v>
      </c>
      <c r="Z91" s="497">
        <v>0</v>
      </c>
      <c r="AA91" s="497">
        <v>14</v>
      </c>
      <c r="AB91" s="497">
        <v>0.15954285624391715</v>
      </c>
      <c r="AC91" s="497">
        <v>26</v>
      </c>
      <c r="AD91" s="497"/>
      <c r="AF91" s="338" t="s">
        <v>799</v>
      </c>
      <c r="AG91" s="339">
        <v>0.52080618430000003</v>
      </c>
      <c r="AH91" s="339">
        <v>0.45407777240000002</v>
      </c>
      <c r="AI91" s="339">
        <v>0.4562832818</v>
      </c>
      <c r="AJ91" s="339">
        <v>0.46363090410000002</v>
      </c>
      <c r="AK91" s="339">
        <v>0.46603213840000002</v>
      </c>
      <c r="AL91" s="339">
        <v>0.46132455909999998</v>
      </c>
      <c r="AM91" s="339">
        <v>0.4588222522</v>
      </c>
      <c r="AN91" s="339">
        <v>0.44779398980000001</v>
      </c>
      <c r="AO91" s="339">
        <v>0.44154390110000002</v>
      </c>
      <c r="AP91" s="339">
        <v>0.42661887929999998</v>
      </c>
      <c r="AQ91" s="339">
        <v>0.41226073759999998</v>
      </c>
      <c r="AR91" s="339">
        <v>0.4002739153</v>
      </c>
      <c r="AS91" s="339">
        <v>0.38026059600000001</v>
      </c>
      <c r="AT91" s="339">
        <v>0.36421180520000002</v>
      </c>
      <c r="AU91" s="339">
        <v>0.36644571570000001</v>
      </c>
      <c r="AV91" s="339">
        <v>0.30187623679999998</v>
      </c>
      <c r="AW91" s="339" t="s">
        <v>6753</v>
      </c>
      <c r="AX91" s="339" t="s">
        <v>6753</v>
      </c>
      <c r="AY91" s="339">
        <v>0.1940437565</v>
      </c>
      <c r="AZ91" s="339">
        <v>0.1747397242</v>
      </c>
      <c r="BA91" s="339">
        <v>0.1725280052</v>
      </c>
      <c r="BB91" s="339">
        <v>0.1609072537</v>
      </c>
      <c r="BC91" s="339">
        <v>0.1628260742</v>
      </c>
      <c r="BD91" s="339">
        <v>0.1214980896</v>
      </c>
      <c r="BE91" s="339">
        <v>0.1122636647</v>
      </c>
      <c r="BF91" s="339">
        <v>9.2403311700000004E-2</v>
      </c>
      <c r="BG91" s="339">
        <v>8.7786356300000007E-2</v>
      </c>
      <c r="BH91" s="339">
        <v>7.5276112800000003E-2</v>
      </c>
      <c r="BI91" s="339">
        <v>5.6894171899999998E-2</v>
      </c>
      <c r="BJ91" s="339">
        <v>3.4628758599999997E-2</v>
      </c>
      <c r="BK91" s="339">
        <v>3.2527428300000001E-2</v>
      </c>
      <c r="BL91" s="339">
        <v>2.9832908599999999E-2</v>
      </c>
      <c r="BM91" s="339">
        <v>2.64442911E-2</v>
      </c>
      <c r="BN91" s="339">
        <v>2.5700078899999999E-2</v>
      </c>
      <c r="BO91" s="339">
        <v>2.4206735E-2</v>
      </c>
      <c r="BP91" s="339">
        <v>2.2987523900000001E-2</v>
      </c>
      <c r="BQ91" s="339">
        <v>2.0723320900000002E-2</v>
      </c>
      <c r="BR91" s="339">
        <v>1.9670903399999998E-2</v>
      </c>
    </row>
    <row r="92" spans="1:70">
      <c r="A92" t="str">
        <f t="shared" si="5"/>
        <v>Tier 1 Ratio excluding hybrid instruments201803</v>
      </c>
      <c r="B92" s="495">
        <v>201803</v>
      </c>
      <c r="C92" s="495">
        <v>3</v>
      </c>
      <c r="D92" s="495" t="s">
        <v>631</v>
      </c>
      <c r="E92" s="495">
        <v>0.11333959577595225</v>
      </c>
      <c r="F92" s="495">
        <v>0.13253351186140366</v>
      </c>
      <c r="G92" s="495">
        <v>0.1550823035793697</v>
      </c>
      <c r="H92" s="495">
        <v>0.20130882944639361</v>
      </c>
      <c r="I92" s="495">
        <v>0.1449736914792428</v>
      </c>
      <c r="J92" s="495">
        <v>0.2010045876305204</v>
      </c>
      <c r="K92" s="495">
        <v>0.4430103068914108</v>
      </c>
      <c r="L92" s="496">
        <v>1109373612019.2856</v>
      </c>
      <c r="M92" s="496">
        <v>7815309353604.5566</v>
      </c>
      <c r="N92" s="495">
        <v>0.15326882049419785</v>
      </c>
      <c r="O92" s="495">
        <v>0.16155059531902283</v>
      </c>
      <c r="P92" s="495">
        <v>0.14111661263578704</v>
      </c>
      <c r="Q92" s="495">
        <v>151</v>
      </c>
      <c r="R92" s="11">
        <f t="shared" si="6"/>
        <v>0.14111661263578704</v>
      </c>
      <c r="S92" s="11">
        <f t="shared" si="7"/>
        <v>0.16155059531902283</v>
      </c>
      <c r="T92">
        <f t="shared" si="8"/>
        <v>0</v>
      </c>
      <c r="U92" t="str">
        <f t="shared" si="9"/>
        <v>Tier 1 Ratio excluding hybrid instruments27</v>
      </c>
      <c r="V92" s="497">
        <v>202312</v>
      </c>
      <c r="W92" s="497">
        <v>3</v>
      </c>
      <c r="X92" s="497" t="s">
        <v>631</v>
      </c>
      <c r="Y92" s="497" t="s">
        <v>25</v>
      </c>
      <c r="Z92" s="497">
        <v>0</v>
      </c>
      <c r="AA92" s="497">
        <v>18</v>
      </c>
      <c r="AB92" s="497">
        <v>0.15900100843922765</v>
      </c>
      <c r="AC92" s="497">
        <v>27</v>
      </c>
      <c r="AD92" s="497"/>
      <c r="AF92" s="338" t="s">
        <v>796</v>
      </c>
      <c r="AG92" s="339">
        <v>0.55281706310000001</v>
      </c>
      <c r="AH92" s="339">
        <v>0.50817341989999998</v>
      </c>
      <c r="AI92" s="339">
        <v>0.49546305010000002</v>
      </c>
      <c r="AJ92" s="339">
        <v>0.49639065100000002</v>
      </c>
      <c r="AK92" s="339">
        <v>0.5004061192</v>
      </c>
      <c r="AL92" s="339">
        <v>0.4894511366</v>
      </c>
      <c r="AM92" s="339">
        <v>0.48531600330000002</v>
      </c>
      <c r="AN92" s="339">
        <v>0.47430046710000001</v>
      </c>
      <c r="AO92" s="339">
        <v>0.46657492589999999</v>
      </c>
      <c r="AP92" s="339">
        <v>0.44983342230000001</v>
      </c>
      <c r="AQ92" s="339">
        <v>0.43792594419999997</v>
      </c>
      <c r="AR92" s="339">
        <v>0.42677526500000001</v>
      </c>
      <c r="AS92" s="339">
        <v>0.40624644720000003</v>
      </c>
      <c r="AT92" s="339">
        <v>0.38854790909999998</v>
      </c>
      <c r="AU92" s="339">
        <v>0.38915414590000003</v>
      </c>
      <c r="AV92" s="339">
        <v>0.34116250650000002</v>
      </c>
      <c r="AW92" s="339" t="s">
        <v>6753</v>
      </c>
      <c r="AX92" s="339" t="s">
        <v>6753</v>
      </c>
      <c r="AY92" s="339">
        <v>0.2358941161</v>
      </c>
      <c r="AZ92" s="339">
        <v>0.21502920640000001</v>
      </c>
      <c r="BA92" s="339">
        <v>0.21092352549999999</v>
      </c>
      <c r="BB92" s="339">
        <v>0.19320935610000001</v>
      </c>
      <c r="BC92" s="339">
        <v>0.20066256399999999</v>
      </c>
      <c r="BD92" s="339">
        <v>0.15518134019999999</v>
      </c>
      <c r="BE92" s="339">
        <v>0.1434789215</v>
      </c>
      <c r="BF92" s="339">
        <v>0.1151611681</v>
      </c>
      <c r="BG92" s="339">
        <v>0.1088731906</v>
      </c>
      <c r="BH92" s="339">
        <v>9.0753551000000002E-2</v>
      </c>
      <c r="BI92" s="339">
        <v>6.8871824799999995E-2</v>
      </c>
      <c r="BJ92" s="339">
        <v>4.1319365500000003E-2</v>
      </c>
      <c r="BK92" s="339">
        <v>3.8569699700000001E-2</v>
      </c>
      <c r="BL92" s="339">
        <v>3.5626602E-2</v>
      </c>
      <c r="BM92" s="339">
        <v>3.1783527300000003E-2</v>
      </c>
      <c r="BN92" s="339">
        <v>3.08287314E-2</v>
      </c>
      <c r="BO92" s="339">
        <v>2.9420779099999999E-2</v>
      </c>
      <c r="BP92" s="339">
        <v>2.8233525400000001E-2</v>
      </c>
      <c r="BQ92" s="339">
        <v>2.5771491899999999E-2</v>
      </c>
      <c r="BR92" s="339">
        <v>2.4440001499999999E-2</v>
      </c>
    </row>
    <row r="93" spans="1:70">
      <c r="A93" t="str">
        <f t="shared" si="5"/>
        <v>Tier 1 Ratio excluding hybrid instruments201806</v>
      </c>
      <c r="B93" s="495">
        <v>201806</v>
      </c>
      <c r="C93" s="495">
        <v>3</v>
      </c>
      <c r="D93" s="495" t="s">
        <v>631</v>
      </c>
      <c r="E93" s="495">
        <v>0.11525005866161757</v>
      </c>
      <c r="F93" s="495">
        <v>0.13489570706352763</v>
      </c>
      <c r="G93" s="495">
        <v>0.15701469977173832</v>
      </c>
      <c r="H93" s="495">
        <v>0.19995937737220792</v>
      </c>
      <c r="I93" s="495">
        <v>0.14504853329547393</v>
      </c>
      <c r="J93" s="495">
        <v>0.21048894602781926</v>
      </c>
      <c r="K93" s="495">
        <v>0.41639934563239839</v>
      </c>
      <c r="L93" s="496">
        <v>1113779419406.886</v>
      </c>
      <c r="M93" s="496">
        <v>7882035432175.1514</v>
      </c>
      <c r="N93" s="495">
        <v>0.15951276732400804</v>
      </c>
      <c r="O93" s="495">
        <v>0.16206988094724764</v>
      </c>
      <c r="P93" s="495">
        <v>0.14038999955549097</v>
      </c>
      <c r="Q93" s="495">
        <v>151</v>
      </c>
      <c r="R93" s="11">
        <f t="shared" si="6"/>
        <v>0.14038999955549097</v>
      </c>
      <c r="S93" s="11">
        <f t="shared" si="7"/>
        <v>0.16206988094724764</v>
      </c>
      <c r="T93">
        <f t="shared" si="8"/>
        <v>0</v>
      </c>
      <c r="U93" t="str">
        <f t="shared" si="9"/>
        <v>Tier 1 Ratio excluding hybrid instruments28</v>
      </c>
      <c r="V93" s="497">
        <v>202312</v>
      </c>
      <c r="W93" s="497">
        <v>3</v>
      </c>
      <c r="X93" s="497" t="s">
        <v>631</v>
      </c>
      <c r="Y93" s="497" t="s">
        <v>27</v>
      </c>
      <c r="Z93" s="497">
        <v>0</v>
      </c>
      <c r="AA93" s="497">
        <v>8</v>
      </c>
      <c r="AB93" s="497">
        <v>0.15886625625176787</v>
      </c>
      <c r="AC93" s="497">
        <v>28</v>
      </c>
      <c r="AD93" s="497"/>
      <c r="AF93" s="338" t="s">
        <v>797</v>
      </c>
      <c r="AG93" s="339">
        <v>0.2868022697</v>
      </c>
      <c r="AH93" s="339">
        <v>0.30689269720000001</v>
      </c>
      <c r="AI93" s="339">
        <v>0.31644542320000002</v>
      </c>
      <c r="AJ93" s="339">
        <v>0.32325232879999999</v>
      </c>
      <c r="AK93" s="339">
        <v>0.33896035120000001</v>
      </c>
      <c r="AL93" s="339">
        <v>0.37956502380000001</v>
      </c>
      <c r="AM93" s="339">
        <v>0.37071676079999999</v>
      </c>
      <c r="AN93" s="339">
        <v>0.37743410129999999</v>
      </c>
      <c r="AO93" s="339">
        <v>0.3837151452</v>
      </c>
      <c r="AP93" s="339">
        <v>0.40143776269999998</v>
      </c>
      <c r="AQ93" s="339">
        <v>0.41281334870000003</v>
      </c>
      <c r="AR93" s="339">
        <v>0.45424397729999999</v>
      </c>
      <c r="AS93" s="339">
        <v>0.45544541020000001</v>
      </c>
      <c r="AT93" s="339">
        <v>0.449776552</v>
      </c>
      <c r="AU93" s="339">
        <v>0.46082697179999998</v>
      </c>
      <c r="AV93" s="339">
        <v>0.44190545549999999</v>
      </c>
      <c r="AW93" s="339" t="s">
        <v>6753</v>
      </c>
      <c r="AX93" s="339" t="s">
        <v>6753</v>
      </c>
      <c r="AY93" s="339">
        <v>0.45912737450000002</v>
      </c>
      <c r="AZ93" s="339">
        <v>0.4586299184</v>
      </c>
      <c r="BA93" s="339">
        <v>0.47109871190000002</v>
      </c>
      <c r="BB93" s="339">
        <v>0.48983783619999999</v>
      </c>
      <c r="BC93" s="339">
        <v>0.50584254299999998</v>
      </c>
      <c r="BD93" s="339">
        <v>0.46592881520000001</v>
      </c>
      <c r="BE93" s="339">
        <v>0.46210518189999999</v>
      </c>
      <c r="BF93" s="339">
        <v>0.44318455159999998</v>
      </c>
      <c r="BG93" s="339">
        <v>0.45057940499999999</v>
      </c>
      <c r="BH93" s="339">
        <v>0.44406496709999999</v>
      </c>
      <c r="BI93" s="339">
        <v>0.41765632229999999</v>
      </c>
      <c r="BJ93" s="339">
        <v>0.3057006914</v>
      </c>
      <c r="BK93" s="339">
        <v>0.30317386740000002</v>
      </c>
      <c r="BL93" s="339">
        <v>0.28477963579999999</v>
      </c>
      <c r="BM93" s="339">
        <v>0.27977844219999998</v>
      </c>
      <c r="BN93" s="339">
        <v>0.30036031540000002</v>
      </c>
      <c r="BO93" s="339">
        <v>0.31781909180000001</v>
      </c>
      <c r="BP93" s="339">
        <v>0.34210318360000003</v>
      </c>
      <c r="BQ93" s="339">
        <v>0.31215016709999999</v>
      </c>
      <c r="BR93" s="339">
        <v>0.3112794707</v>
      </c>
    </row>
    <row r="94" spans="1:70">
      <c r="A94" t="str">
        <f t="shared" si="5"/>
        <v>Tier 1 Ratio excluding hybrid instruments201809</v>
      </c>
      <c r="B94" s="495">
        <v>201809</v>
      </c>
      <c r="C94" s="495">
        <v>3</v>
      </c>
      <c r="D94" s="495" t="s">
        <v>631</v>
      </c>
      <c r="E94" s="495">
        <v>0.11436368074049931</v>
      </c>
      <c r="F94" s="495">
        <v>0.13330496140095832</v>
      </c>
      <c r="G94" s="495">
        <v>0.15911933671908191</v>
      </c>
      <c r="H94" s="495">
        <v>0.20356332369731719</v>
      </c>
      <c r="I94" s="495">
        <v>0.14629978879996186</v>
      </c>
      <c r="J94" s="495">
        <v>0.20811568161043487</v>
      </c>
      <c r="K94" s="495">
        <v>0.41916586006746936</v>
      </c>
      <c r="L94" s="496">
        <v>1090266015892.7659</v>
      </c>
      <c r="M94" s="496">
        <v>7722191445300.9619</v>
      </c>
      <c r="N94" s="495">
        <v>0.16745333057140091</v>
      </c>
      <c r="O94" s="495">
        <v>0.1633734852884583</v>
      </c>
      <c r="P94" s="495">
        <v>0.14083544331268644</v>
      </c>
      <c r="Q94" s="495">
        <v>148</v>
      </c>
      <c r="R94" s="11">
        <f t="shared" si="6"/>
        <v>0.14083544331268644</v>
      </c>
      <c r="S94" s="11">
        <f t="shared" si="7"/>
        <v>0.16745333057140091</v>
      </c>
      <c r="T94">
        <f t="shared" si="8"/>
        <v>0</v>
      </c>
      <c r="U94" t="str">
        <f t="shared" si="9"/>
        <v>Tier 1 Ratio excluding hybrid instruments29</v>
      </c>
      <c r="V94" s="497">
        <v>202312</v>
      </c>
      <c r="W94" s="497">
        <v>3</v>
      </c>
      <c r="X94" s="497" t="s">
        <v>631</v>
      </c>
      <c r="Y94" s="497" t="s">
        <v>22</v>
      </c>
      <c r="Z94" s="497">
        <v>0</v>
      </c>
      <c r="AA94" s="497">
        <v>4</v>
      </c>
      <c r="AB94" s="497">
        <v>0.15507651427394314</v>
      </c>
      <c r="AC94" s="497">
        <v>29</v>
      </c>
      <c r="AD94" s="497"/>
      <c r="AF94" s="338" t="s">
        <v>798</v>
      </c>
      <c r="AG94" s="339">
        <v>0.25383835179999997</v>
      </c>
      <c r="AH94" s="339">
        <v>0.23993104169999999</v>
      </c>
      <c r="AI94" s="339">
        <v>0.23577104330000001</v>
      </c>
      <c r="AJ94" s="339">
        <v>0.26453173070000002</v>
      </c>
      <c r="AK94" s="339">
        <v>0.2624374243</v>
      </c>
      <c r="AL94" s="339">
        <v>0.26146326240000001</v>
      </c>
      <c r="AM94" s="339">
        <v>0.26801259119999998</v>
      </c>
      <c r="AN94" s="339">
        <v>0.27148118539999999</v>
      </c>
      <c r="AO94" s="339">
        <v>0.2704155661</v>
      </c>
      <c r="AP94" s="339">
        <v>0.26433755009999998</v>
      </c>
      <c r="AQ94" s="339">
        <v>0.25971271600000001</v>
      </c>
      <c r="AR94" s="339">
        <v>0.25836138749999998</v>
      </c>
      <c r="AS94" s="339">
        <v>0.24854100740000001</v>
      </c>
      <c r="AT94" s="339">
        <v>0.23646266269999999</v>
      </c>
      <c r="AU94" s="339">
        <v>0.2358354885</v>
      </c>
      <c r="AV94" s="339">
        <v>0.2057583781</v>
      </c>
      <c r="AW94" s="339" t="s">
        <v>6753</v>
      </c>
      <c r="AX94" s="339" t="s">
        <v>6753</v>
      </c>
      <c r="AY94" s="339">
        <v>0.1668747106</v>
      </c>
      <c r="AZ94" s="339">
        <v>0.15069202540000001</v>
      </c>
      <c r="BA94" s="339">
        <v>0.1439110163</v>
      </c>
      <c r="BB94" s="339">
        <v>0.13033922849999999</v>
      </c>
      <c r="BC94" s="339">
        <v>0.13068582770000001</v>
      </c>
      <c r="BD94" s="339">
        <v>0.1061827419</v>
      </c>
      <c r="BE94" s="339">
        <v>0.10024557839999999</v>
      </c>
      <c r="BF94" s="339">
        <v>8.39759848E-2</v>
      </c>
      <c r="BG94" s="339">
        <v>8.3200571099999995E-2</v>
      </c>
      <c r="BH94" s="339">
        <v>7.8302469999999999E-2</v>
      </c>
      <c r="BI94" s="339">
        <v>7.3616337700000006E-2</v>
      </c>
      <c r="BJ94" s="339">
        <v>6.6346832300000005E-2</v>
      </c>
      <c r="BK94" s="339">
        <v>6.2844488599999998E-2</v>
      </c>
      <c r="BL94" s="339">
        <v>5.9679735099999999E-2</v>
      </c>
      <c r="BM94" s="339">
        <v>5.49741599E-2</v>
      </c>
      <c r="BN94" s="339">
        <v>5.4542530499999999E-2</v>
      </c>
      <c r="BO94" s="339">
        <v>4.6770946200000003E-2</v>
      </c>
      <c r="BP94" s="339">
        <v>3.7127593700000003E-2</v>
      </c>
      <c r="BQ94" s="339">
        <v>3.2928867399999999E-2</v>
      </c>
      <c r="BR94" s="339">
        <v>2.6155248999999998E-2</v>
      </c>
    </row>
    <row r="95" spans="1:70">
      <c r="A95" t="str">
        <f t="shared" si="5"/>
        <v>Tier 1 Ratio excluding hybrid instruments201812</v>
      </c>
      <c r="B95" s="495">
        <v>201812</v>
      </c>
      <c r="C95" s="495">
        <v>3</v>
      </c>
      <c r="D95" s="495" t="s">
        <v>631</v>
      </c>
      <c r="E95" s="495">
        <v>0.11668098663332153</v>
      </c>
      <c r="F95" s="495">
        <v>0.13550796425774686</v>
      </c>
      <c r="G95" s="495">
        <v>0.15668056711496711</v>
      </c>
      <c r="H95" s="495">
        <v>0.20647523227905237</v>
      </c>
      <c r="I95" s="495">
        <v>0.1474928827921192</v>
      </c>
      <c r="J95" s="495">
        <v>0.20274285626085806</v>
      </c>
      <c r="K95" s="495">
        <v>0.49126708956415027</v>
      </c>
      <c r="L95" s="496">
        <v>1134896251556.2224</v>
      </c>
      <c r="M95" s="496">
        <v>7968845474940.127</v>
      </c>
      <c r="N95" s="495">
        <v>0.17562802028133878</v>
      </c>
      <c r="O95" s="495">
        <v>0.16438361726727305</v>
      </c>
      <c r="P95" s="495">
        <v>0.14153432526520898</v>
      </c>
      <c r="Q95" s="495">
        <v>149</v>
      </c>
      <c r="R95" s="11">
        <f t="shared" si="6"/>
        <v>0.14153432526520898</v>
      </c>
      <c r="S95" s="11">
        <f t="shared" si="7"/>
        <v>0.17562802028133878</v>
      </c>
      <c r="T95">
        <f t="shared" si="8"/>
        <v>0</v>
      </c>
      <c r="U95" t="str">
        <f t="shared" si="9"/>
        <v>Tier 1 Ratio excluding hybrid instruments30</v>
      </c>
      <c r="V95" s="497">
        <v>202312</v>
      </c>
      <c r="W95" s="497">
        <v>3</v>
      </c>
      <c r="X95" s="497" t="s">
        <v>631</v>
      </c>
      <c r="Y95" s="497" t="s">
        <v>18</v>
      </c>
      <c r="Z95" s="497">
        <v>0</v>
      </c>
      <c r="AA95" s="497">
        <v>15</v>
      </c>
      <c r="AB95" s="497">
        <v>0.12665090431693998</v>
      </c>
      <c r="AC95" s="497">
        <v>30</v>
      </c>
      <c r="AD95" s="497"/>
      <c r="AF95" s="338" t="s">
        <v>1149</v>
      </c>
      <c r="AG95" s="339">
        <v>1.0896633277000001</v>
      </c>
      <c r="AH95" s="339">
        <v>1.0602057008000001</v>
      </c>
      <c r="AI95" s="339">
        <v>1.0419264377999999</v>
      </c>
      <c r="AJ95" s="339">
        <v>1.0338842160999999</v>
      </c>
      <c r="AK95" s="339">
        <v>1.0024547196</v>
      </c>
      <c r="AL95" s="339">
        <v>0.95171789689999997</v>
      </c>
      <c r="AM95" s="339">
        <v>0.94175340439999999</v>
      </c>
      <c r="AN95" s="339">
        <v>0.90323425489999998</v>
      </c>
      <c r="AO95" s="339">
        <v>0.876652926</v>
      </c>
      <c r="AP95" s="339">
        <v>0.83712209429999995</v>
      </c>
      <c r="AQ95" s="339">
        <v>0.8407500067</v>
      </c>
      <c r="AR95" s="339">
        <v>0.80046016070000003</v>
      </c>
      <c r="AS95" s="339">
        <v>0.77728751829999998</v>
      </c>
      <c r="AT95" s="339">
        <v>0.76672252679999997</v>
      </c>
      <c r="AU95" s="339">
        <v>0.78408592710000002</v>
      </c>
      <c r="AV95" s="339">
        <v>0.73946045699999996</v>
      </c>
      <c r="AW95" s="339" t="s">
        <v>6753</v>
      </c>
      <c r="AX95" s="339" t="s">
        <v>6753</v>
      </c>
      <c r="AY95" s="339">
        <v>0.60108415989999997</v>
      </c>
      <c r="AZ95" s="339">
        <v>0.5975603693</v>
      </c>
      <c r="BA95" s="339">
        <v>0.59962350019999999</v>
      </c>
      <c r="BB95" s="339">
        <v>0.58529843719999997</v>
      </c>
      <c r="BC95" s="339">
        <v>0.58847071139999996</v>
      </c>
      <c r="BD95" s="339">
        <v>0.5682725797</v>
      </c>
      <c r="BE95" s="339">
        <v>0.56789920949999995</v>
      </c>
      <c r="BF95" s="339">
        <v>0.55921602319999997</v>
      </c>
      <c r="BG95" s="339">
        <v>0.56155370299999996</v>
      </c>
      <c r="BH95" s="339">
        <v>0.54798235100000003</v>
      </c>
      <c r="BI95" s="339">
        <v>0.53468238769999998</v>
      </c>
      <c r="BJ95" s="339">
        <v>0.51626433100000002</v>
      </c>
      <c r="BK95" s="339">
        <v>0.52708585350000003</v>
      </c>
      <c r="BL95" s="339">
        <v>0.51896594429999998</v>
      </c>
      <c r="BM95" s="339">
        <v>0.50679499790000004</v>
      </c>
      <c r="BN95" s="339">
        <v>0.49208887740000001</v>
      </c>
      <c r="BO95" s="339">
        <v>0.49627738830000001</v>
      </c>
      <c r="BP95" s="339">
        <v>0.49479627510000002</v>
      </c>
      <c r="BQ95" s="339">
        <v>0.49183576610000002</v>
      </c>
      <c r="BR95" s="339">
        <v>0.489815322</v>
      </c>
    </row>
    <row r="96" spans="1:70">
      <c r="A96" t="str">
        <f t="shared" si="5"/>
        <v>Tier 1 Ratio excluding hybrid instruments201903</v>
      </c>
      <c r="B96" s="495">
        <v>201903</v>
      </c>
      <c r="C96" s="495">
        <v>3</v>
      </c>
      <c r="D96" s="495" t="s">
        <v>631</v>
      </c>
      <c r="E96" s="495">
        <v>0.11566735285922924</v>
      </c>
      <c r="F96" s="495">
        <v>0.13459578380186429</v>
      </c>
      <c r="G96" s="495">
        <v>0.15547777469764576</v>
      </c>
      <c r="H96" s="495">
        <v>0.19167592224856608</v>
      </c>
      <c r="I96" s="495">
        <v>0.14538058033317156</v>
      </c>
      <c r="J96" s="495">
        <v>0.189394586155165</v>
      </c>
      <c r="K96" s="495">
        <v>0.36914833302352867</v>
      </c>
      <c r="L96" s="496">
        <v>1151904404950.5869</v>
      </c>
      <c r="M96" s="496">
        <v>8156490959023.9561</v>
      </c>
      <c r="N96" s="495">
        <v>0.17204163867095038</v>
      </c>
      <c r="O96" s="495">
        <v>0.16270545807362874</v>
      </c>
      <c r="P96" s="495">
        <v>0.13907416958611021</v>
      </c>
      <c r="Q96" s="495">
        <v>149</v>
      </c>
      <c r="R96" s="11">
        <f t="shared" si="6"/>
        <v>0.13907416958611021</v>
      </c>
      <c r="S96" s="11">
        <f t="shared" si="7"/>
        <v>0.17204163867095038</v>
      </c>
      <c r="T96">
        <f t="shared" si="8"/>
        <v>0</v>
      </c>
      <c r="U96" t="str">
        <f t="shared" si="9"/>
        <v>Tier 1 Ratio excluding hybrid instruments99</v>
      </c>
      <c r="V96" s="497">
        <v>202312</v>
      </c>
      <c r="W96" s="497">
        <v>3</v>
      </c>
      <c r="X96" s="497" t="s">
        <v>631</v>
      </c>
      <c r="Y96" s="497" t="s">
        <v>34</v>
      </c>
      <c r="Z96" s="497">
        <v>0</v>
      </c>
      <c r="AA96" s="497">
        <v>128</v>
      </c>
      <c r="AB96" s="497">
        <v>0.15976561289195426</v>
      </c>
      <c r="AC96" s="497">
        <v>99</v>
      </c>
      <c r="AD96" s="497"/>
      <c r="AF96" s="338" t="s">
        <v>1150</v>
      </c>
      <c r="AG96" s="339" t="s">
        <v>6753</v>
      </c>
      <c r="AH96" s="339">
        <v>0.30575831349999999</v>
      </c>
      <c r="AI96" s="339">
        <v>0.29857708669999999</v>
      </c>
      <c r="AJ96" s="339">
        <v>0.29164051130000002</v>
      </c>
      <c r="AK96" s="339">
        <v>0.2916664309</v>
      </c>
      <c r="AL96" s="339">
        <v>0.2800336055</v>
      </c>
      <c r="AM96" s="339">
        <v>0.27388953599999999</v>
      </c>
      <c r="AN96" s="339">
        <v>0.24732989490000001</v>
      </c>
      <c r="AO96" s="339">
        <v>0.204729522</v>
      </c>
      <c r="AP96" s="339">
        <v>8.60963857E-2</v>
      </c>
      <c r="AQ96" s="339">
        <v>7.4216186000000003E-2</v>
      </c>
      <c r="AR96" s="339">
        <v>7.5091640900000006E-2</v>
      </c>
      <c r="AS96" s="339">
        <v>7.1347533000000005E-2</v>
      </c>
      <c r="AT96" s="339">
        <v>8.7924663900000005E-2</v>
      </c>
      <c r="AU96" s="339">
        <v>8.9720301399999994E-2</v>
      </c>
      <c r="AV96" s="339">
        <v>0.1605330455</v>
      </c>
      <c r="AW96" s="339" t="s">
        <v>6753</v>
      </c>
      <c r="AX96" s="339" t="s">
        <v>6753</v>
      </c>
      <c r="AY96" s="339">
        <v>8.4333216000000003E-2</v>
      </c>
      <c r="AZ96" s="339">
        <v>8.4033768300000006E-2</v>
      </c>
      <c r="BA96" s="339">
        <v>8.7431654100000006E-2</v>
      </c>
      <c r="BB96" s="339">
        <v>7.2527665800000002E-2</v>
      </c>
      <c r="BC96" s="339">
        <v>7.8423713500000006E-2</v>
      </c>
      <c r="BD96" s="339">
        <v>7.8122256400000006E-2</v>
      </c>
      <c r="BE96" s="339">
        <v>8.7909813899999995E-2</v>
      </c>
      <c r="BF96" s="339">
        <v>7.7365678100000002E-2</v>
      </c>
      <c r="BG96" s="339">
        <v>0.1009834446</v>
      </c>
      <c r="BH96" s="339">
        <v>0.15171056520000001</v>
      </c>
      <c r="BI96" s="339">
        <v>0.1487343293</v>
      </c>
      <c r="BJ96" s="339">
        <v>0.14913971540000001</v>
      </c>
      <c r="BK96" s="339">
        <v>0.15342879800000001</v>
      </c>
      <c r="BL96" s="339">
        <v>0.16070152900000001</v>
      </c>
      <c r="BM96" s="339">
        <v>0.1590401273</v>
      </c>
      <c r="BN96" s="339">
        <v>0.1314167101</v>
      </c>
      <c r="BO96" s="339">
        <v>0.12595051660000001</v>
      </c>
      <c r="BP96" s="339">
        <v>0.1198599162</v>
      </c>
      <c r="BQ96" s="339">
        <v>0.118285111</v>
      </c>
      <c r="BR96" s="339">
        <v>0.11664586270000001</v>
      </c>
    </row>
    <row r="97" spans="1:70">
      <c r="A97" t="str">
        <f t="shared" si="5"/>
        <v>Tier 1 Ratio excluding hybrid instruments201906</v>
      </c>
      <c r="B97" s="495">
        <v>201906</v>
      </c>
      <c r="C97" s="495">
        <v>3</v>
      </c>
      <c r="D97" s="495" t="s">
        <v>631</v>
      </c>
      <c r="E97" s="495">
        <v>0.11803724261261027</v>
      </c>
      <c r="F97" s="495">
        <v>0.13929598879108021</v>
      </c>
      <c r="G97" s="495">
        <v>0.15499561848232521</v>
      </c>
      <c r="H97" s="495">
        <v>0.19120194055071171</v>
      </c>
      <c r="I97" s="495">
        <v>0.14626956418893453</v>
      </c>
      <c r="J97" s="495">
        <v>0.19425714733715579</v>
      </c>
      <c r="K97" s="495">
        <v>0.39696510990987466</v>
      </c>
      <c r="L97" s="496">
        <v>1168892759939.4058</v>
      </c>
      <c r="M97" s="496">
        <v>8199360879847.4248</v>
      </c>
      <c r="N97" s="495">
        <v>0.17294841884781842</v>
      </c>
      <c r="O97" s="495">
        <v>0.16350881611091536</v>
      </c>
      <c r="P97" s="495">
        <v>0.14006150378914273</v>
      </c>
      <c r="Q97" s="495">
        <v>147</v>
      </c>
      <c r="R97" s="11">
        <f t="shared" si="6"/>
        <v>0.14006150378914273</v>
      </c>
      <c r="S97" s="11">
        <f t="shared" si="7"/>
        <v>0.17294841884781842</v>
      </c>
      <c r="T97">
        <f t="shared" si="8"/>
        <v>0</v>
      </c>
      <c r="U97" t="str">
        <f t="shared" si="9"/>
        <v>Tier 1 Ratio excluding hybrid instruments100</v>
      </c>
      <c r="V97" s="497">
        <v>202312</v>
      </c>
      <c r="W97" s="497">
        <v>3</v>
      </c>
      <c r="X97" s="497" t="s">
        <v>631</v>
      </c>
      <c r="Y97" s="497" t="s">
        <v>21</v>
      </c>
      <c r="Z97" s="497">
        <v>0</v>
      </c>
      <c r="AA97" s="497">
        <v>28</v>
      </c>
      <c r="AB97" s="497"/>
      <c r="AC97" s="497">
        <v>100</v>
      </c>
      <c r="AD97" s="498">
        <v>1</v>
      </c>
      <c r="AF97" s="338" t="s">
        <v>1154</v>
      </c>
      <c r="AG97" s="339" t="s">
        <v>6753</v>
      </c>
      <c r="AH97" s="339" t="s">
        <v>6753</v>
      </c>
      <c r="AI97" s="339" t="s">
        <v>6753</v>
      </c>
      <c r="AJ97" s="339" t="s">
        <v>6753</v>
      </c>
      <c r="AK97" s="339" t="s">
        <v>6753</v>
      </c>
      <c r="AL97" s="339" t="s">
        <v>6753</v>
      </c>
      <c r="AM97" s="339" t="s">
        <v>6753</v>
      </c>
      <c r="AN97" s="339" t="s">
        <v>6753</v>
      </c>
      <c r="AO97" s="339">
        <v>2.9139964288</v>
      </c>
      <c r="AP97" s="339">
        <v>1.7018237334999999</v>
      </c>
      <c r="AQ97" s="339">
        <v>1.8748893342999999</v>
      </c>
      <c r="AR97" s="339">
        <v>2.0243371250000002</v>
      </c>
      <c r="AS97" s="339">
        <v>2.1964722755000001</v>
      </c>
      <c r="AT97" s="339">
        <v>2.4135630614000001</v>
      </c>
      <c r="AU97" s="339">
        <v>2.3547461421999998</v>
      </c>
      <c r="AV97" s="339">
        <v>2.2401135605000002</v>
      </c>
      <c r="AW97" s="339">
        <v>3.0314614216</v>
      </c>
      <c r="AX97" s="339">
        <v>3.3351858782999999</v>
      </c>
      <c r="AY97" s="339">
        <v>3.2591421502000002</v>
      </c>
      <c r="AZ97" s="339">
        <v>3.4280628779</v>
      </c>
      <c r="BA97" s="339">
        <v>3.3101921132999998</v>
      </c>
      <c r="BB97" s="339">
        <v>2.9769981239000001</v>
      </c>
      <c r="BC97" s="339">
        <v>3.1552986487000001</v>
      </c>
      <c r="BD97" s="339">
        <v>3.2860623752999998</v>
      </c>
      <c r="BE97" s="339">
        <v>3.1000786326999998</v>
      </c>
      <c r="BF97" s="339">
        <v>3.1160516403999998</v>
      </c>
      <c r="BG97" s="339">
        <v>3.1464868414999998</v>
      </c>
      <c r="BH97" s="339">
        <v>3.4412013199000002</v>
      </c>
      <c r="BI97" s="339">
        <v>3.2354495290999998</v>
      </c>
      <c r="BJ97" s="339">
        <v>3.3333267633000001</v>
      </c>
      <c r="BK97" s="339">
        <v>3.3488109892</v>
      </c>
      <c r="BL97" s="339">
        <v>3.5198033305999998</v>
      </c>
      <c r="BM97" s="339">
        <v>3.5467888672000001</v>
      </c>
      <c r="BN97" s="339">
        <v>3.2195511762</v>
      </c>
      <c r="BO97" s="339">
        <v>3.3176741946999999</v>
      </c>
      <c r="BP97" s="339">
        <v>3.4107949801999999</v>
      </c>
      <c r="BQ97" s="339">
        <v>3.4679298298000001</v>
      </c>
      <c r="BR97" s="339">
        <v>3.7406667616</v>
      </c>
    </row>
    <row r="98" spans="1:70">
      <c r="A98" t="str">
        <f t="shared" si="5"/>
        <v>Tier 1 Ratio excluding hybrid instruments201909</v>
      </c>
      <c r="B98" s="495">
        <v>201909</v>
      </c>
      <c r="C98" s="495">
        <v>3</v>
      </c>
      <c r="D98" s="495" t="s">
        <v>631</v>
      </c>
      <c r="E98" s="495">
        <v>0.11911595479250929</v>
      </c>
      <c r="F98" s="495">
        <v>0.13680100272529122</v>
      </c>
      <c r="G98" s="495">
        <v>0.15494412720674478</v>
      </c>
      <c r="H98" s="495">
        <v>0.18927297859993919</v>
      </c>
      <c r="I98" s="495">
        <v>0.14592912252282808</v>
      </c>
      <c r="J98" s="495">
        <v>0.18842676550482712</v>
      </c>
      <c r="K98" s="495">
        <v>0.3719311944520301</v>
      </c>
      <c r="L98" s="496">
        <v>1181731886399.6887</v>
      </c>
      <c r="M98" s="496">
        <v>8288197506447.3242</v>
      </c>
      <c r="N98" s="495">
        <v>0.1702774453566871</v>
      </c>
      <c r="O98" s="495">
        <v>0.16254059542674595</v>
      </c>
      <c r="P98" s="495">
        <v>0.13993564926942093</v>
      </c>
      <c r="Q98" s="495">
        <v>148</v>
      </c>
      <c r="R98" s="11">
        <f t="shared" si="6"/>
        <v>0.13993564926942093</v>
      </c>
      <c r="S98" s="11">
        <f t="shared" si="7"/>
        <v>0.1702774453566871</v>
      </c>
      <c r="T98">
        <f t="shared" si="8"/>
        <v>0</v>
      </c>
      <c r="U98" t="str">
        <f t="shared" si="9"/>
        <v>Return on equity1</v>
      </c>
      <c r="V98" s="497">
        <v>202312</v>
      </c>
      <c r="W98" s="497">
        <v>22</v>
      </c>
      <c r="X98" s="497" t="s">
        <v>8</v>
      </c>
      <c r="Y98" s="497" t="s">
        <v>15</v>
      </c>
      <c r="Z98" s="497">
        <v>0</v>
      </c>
      <c r="AA98" s="497">
        <v>6</v>
      </c>
      <c r="AB98" s="497">
        <v>0.25913622130107944</v>
      </c>
      <c r="AC98" s="497">
        <v>1</v>
      </c>
      <c r="AD98" s="498"/>
      <c r="AF98" s="338" t="s">
        <v>6727</v>
      </c>
      <c r="AG98" s="339" t="s">
        <v>6753</v>
      </c>
      <c r="AH98" s="339" t="s">
        <v>6753</v>
      </c>
      <c r="AI98" s="339" t="s">
        <v>6753</v>
      </c>
      <c r="AJ98" s="339" t="s">
        <v>6753</v>
      </c>
      <c r="AK98" s="339" t="s">
        <v>6753</v>
      </c>
      <c r="AL98" s="339" t="s">
        <v>6753</v>
      </c>
      <c r="AM98" s="339" t="s">
        <v>6753</v>
      </c>
      <c r="AN98" s="339" t="s">
        <v>6753</v>
      </c>
      <c r="AO98" s="339" t="s">
        <v>6753</v>
      </c>
      <c r="AP98" s="339" t="s">
        <v>6753</v>
      </c>
      <c r="AQ98" s="339" t="s">
        <v>6753</v>
      </c>
      <c r="AR98" s="339" t="s">
        <v>6753</v>
      </c>
      <c r="AS98" s="339" t="s">
        <v>6753</v>
      </c>
      <c r="AT98" s="339" t="s">
        <v>6753</v>
      </c>
      <c r="AU98" s="339" t="s">
        <v>6753</v>
      </c>
      <c r="AV98" s="339" t="s">
        <v>6753</v>
      </c>
      <c r="AW98" s="339" t="s">
        <v>6753</v>
      </c>
      <c r="AX98" s="339" t="s">
        <v>6753</v>
      </c>
      <c r="AY98" s="339" t="s">
        <v>6753</v>
      </c>
      <c r="AZ98" s="339" t="s">
        <v>6753</v>
      </c>
      <c r="BA98" s="339" t="s">
        <v>6753</v>
      </c>
      <c r="BB98" s="339" t="s">
        <v>6753</v>
      </c>
      <c r="BC98" s="339" t="s">
        <v>6753</v>
      </c>
      <c r="BD98" s="339" t="s">
        <v>6753</v>
      </c>
      <c r="BE98" s="339" t="s">
        <v>6753</v>
      </c>
      <c r="BF98" s="339" t="s">
        <v>6753</v>
      </c>
      <c r="BG98" s="339" t="s">
        <v>6753</v>
      </c>
      <c r="BH98" s="339">
        <v>1.5905051093</v>
      </c>
      <c r="BI98" s="339">
        <v>1.58074124</v>
      </c>
      <c r="BJ98" s="339">
        <v>1.5932682058000001</v>
      </c>
      <c r="BK98" s="339">
        <v>1.6384734728000001</v>
      </c>
      <c r="BL98" s="339">
        <v>1.6581434407</v>
      </c>
      <c r="BM98" s="339">
        <v>1.6812307278</v>
      </c>
      <c r="BN98" s="339">
        <v>1.7806418070000001</v>
      </c>
      <c r="BO98" s="339">
        <v>1.7498596958999999</v>
      </c>
      <c r="BP98" s="339">
        <v>1.8873270296</v>
      </c>
      <c r="BQ98" s="339">
        <v>1.8425059591999999</v>
      </c>
      <c r="BR98" s="339">
        <v>1.8665106053</v>
      </c>
    </row>
    <row r="99" spans="1:70">
      <c r="A99" t="str">
        <f t="shared" si="5"/>
        <v>Tier 1 Ratio excluding hybrid instruments201912</v>
      </c>
      <c r="B99" s="495">
        <v>201912</v>
      </c>
      <c r="C99" s="495">
        <v>3</v>
      </c>
      <c r="D99" s="495" t="s">
        <v>631</v>
      </c>
      <c r="E99" s="495">
        <v>0.12268980029809187</v>
      </c>
      <c r="F99" s="495">
        <v>0.14190155397694562</v>
      </c>
      <c r="G99" s="495">
        <v>0.15971351922331686</v>
      </c>
      <c r="H99" s="495">
        <v>0.19371666672934817</v>
      </c>
      <c r="I99" s="495">
        <v>0.15248638008970819</v>
      </c>
      <c r="J99" s="495">
        <v>0.19574611201182185</v>
      </c>
      <c r="K99" s="495">
        <v>0.3338277773874192</v>
      </c>
      <c r="L99" s="496">
        <v>1219013622939.7212</v>
      </c>
      <c r="M99" s="496">
        <v>8216155709615.8877</v>
      </c>
      <c r="N99" s="495">
        <v>0.18639121899737543</v>
      </c>
      <c r="O99" s="495">
        <v>0.16802754940431439</v>
      </c>
      <c r="P99" s="495">
        <v>0.14568928551617971</v>
      </c>
      <c r="Q99" s="495">
        <v>147</v>
      </c>
      <c r="R99" s="11">
        <f t="shared" si="6"/>
        <v>0.14568928551617971</v>
      </c>
      <c r="S99" s="11">
        <f t="shared" si="7"/>
        <v>0.18639121899737543</v>
      </c>
      <c r="T99">
        <f t="shared" si="8"/>
        <v>0</v>
      </c>
      <c r="U99" t="str">
        <f t="shared" si="9"/>
        <v>Return on equity2</v>
      </c>
      <c r="V99" s="497">
        <v>202312</v>
      </c>
      <c r="W99" s="497">
        <v>22</v>
      </c>
      <c r="X99" s="497" t="s">
        <v>8</v>
      </c>
      <c r="Y99" s="497" t="s">
        <v>23</v>
      </c>
      <c r="Z99" s="497">
        <v>0</v>
      </c>
      <c r="AA99" s="497">
        <v>5</v>
      </c>
      <c r="AB99" s="497">
        <v>0.25292764746207302</v>
      </c>
      <c r="AC99" s="497">
        <v>2</v>
      </c>
      <c r="AD99" s="498"/>
      <c r="AF99" s="338" t="s">
        <v>800</v>
      </c>
      <c r="AG99" s="339">
        <v>2.4812711999999998E-3</v>
      </c>
      <c r="AH99" s="339">
        <v>-9.2617633000000005E-2</v>
      </c>
      <c r="AI99" s="339">
        <v>5.1053302299999999E-2</v>
      </c>
      <c r="AJ99" s="339">
        <v>3.3224078800000001E-2</v>
      </c>
      <c r="AK99" s="339">
        <v>-4.9876579999999997E-2</v>
      </c>
      <c r="AL99" s="339">
        <v>-0.12766739499999999</v>
      </c>
      <c r="AM99" s="339">
        <v>5.6771149200000003E-2</v>
      </c>
      <c r="AN99" s="339">
        <v>5.1508262499999999E-2</v>
      </c>
      <c r="AO99" s="339">
        <v>3.5738172899999997E-2</v>
      </c>
      <c r="AP99" s="339">
        <v>8.0267577999999992E-3</v>
      </c>
      <c r="AQ99" s="339">
        <v>-1.2671394000000001E-2</v>
      </c>
      <c r="AR99" s="339">
        <v>-0.27616097699999997</v>
      </c>
      <c r="AS99" s="339">
        <v>-0.201348468</v>
      </c>
      <c r="AT99" s="339">
        <v>-0.16451732799999999</v>
      </c>
      <c r="AU99" s="339">
        <v>8.9281364599999996E-2</v>
      </c>
      <c r="AV99" s="339">
        <v>1.30497284E-2</v>
      </c>
      <c r="AW99" s="339" t="s">
        <v>6753</v>
      </c>
      <c r="AX99" s="339" t="s">
        <v>6753</v>
      </c>
      <c r="AY99" s="339">
        <v>0.1326776452</v>
      </c>
      <c r="AZ99" s="339">
        <v>0.1085809325</v>
      </c>
      <c r="BA99" s="339">
        <v>8.9491047599999998E-2</v>
      </c>
      <c r="BB99" s="339">
        <v>1.81193425E-2</v>
      </c>
      <c r="BC99" s="339">
        <v>-3.9076289E-2</v>
      </c>
      <c r="BD99" s="339">
        <v>-8.4465051999999999E-2</v>
      </c>
      <c r="BE99" s="339">
        <v>-4.8451341000000002E-2</v>
      </c>
      <c r="BF99" s="339">
        <v>-4.3998337999999998E-2</v>
      </c>
      <c r="BG99" s="339">
        <v>2.1738911400000002E-2</v>
      </c>
      <c r="BH99" s="339">
        <v>3.1095085000000001E-3</v>
      </c>
      <c r="BI99" s="339">
        <v>1.39882693E-2</v>
      </c>
      <c r="BJ99" s="339">
        <v>2.9680912E-3</v>
      </c>
      <c r="BK99" s="339">
        <v>4.9793608599999997E-2</v>
      </c>
      <c r="BL99" s="339">
        <v>6.9482134000000001E-2</v>
      </c>
      <c r="BM99" s="339">
        <v>2.7589497099999999E-2</v>
      </c>
      <c r="BN99" s="339">
        <v>2.8427771099999999E-2</v>
      </c>
      <c r="BO99" s="339">
        <v>0.2666601911</v>
      </c>
      <c r="BP99" s="339">
        <v>0.26338679310000002</v>
      </c>
      <c r="BQ99" s="339">
        <v>0.2518565928</v>
      </c>
      <c r="BR99" s="339">
        <v>0.25913622130000002</v>
      </c>
    </row>
    <row r="100" spans="1:70">
      <c r="A100" t="str">
        <f t="shared" si="5"/>
        <v>Tier 1 Ratio excluding hybrid instruments202003</v>
      </c>
      <c r="B100" s="495">
        <v>202003</v>
      </c>
      <c r="C100" s="495">
        <v>3</v>
      </c>
      <c r="D100" s="495" t="s">
        <v>631</v>
      </c>
      <c r="E100" s="495">
        <v>0.11888851245878182</v>
      </c>
      <c r="F100" s="495">
        <v>0.13444080892969021</v>
      </c>
      <c r="G100" s="495">
        <v>0.15782060017220942</v>
      </c>
      <c r="H100" s="495">
        <v>0.18781938094152809</v>
      </c>
      <c r="I100" s="495">
        <v>0.14574716697732221</v>
      </c>
      <c r="J100" s="495">
        <v>0.19219908399900426</v>
      </c>
      <c r="K100" s="495">
        <v>0.339917896920784</v>
      </c>
      <c r="L100" s="496">
        <v>1199594857728.0676</v>
      </c>
      <c r="M100" s="496">
        <v>8374995841557.3955</v>
      </c>
      <c r="N100" s="495">
        <v>0.19977361428729914</v>
      </c>
      <c r="O100" s="495">
        <v>0.16279249406100649</v>
      </c>
      <c r="P100" s="495">
        <v>0.13993985805906861</v>
      </c>
      <c r="Q100" s="495">
        <v>131</v>
      </c>
      <c r="R100" s="11">
        <f t="shared" si="6"/>
        <v>0.13993985805906861</v>
      </c>
      <c r="S100" s="11">
        <f t="shared" si="7"/>
        <v>0.19977361428729914</v>
      </c>
      <c r="T100">
        <f t="shared" si="8"/>
        <v>0</v>
      </c>
      <c r="U100" t="str">
        <f t="shared" si="9"/>
        <v>Return on equity3</v>
      </c>
      <c r="V100" s="497">
        <v>202312</v>
      </c>
      <c r="W100" s="497">
        <v>22</v>
      </c>
      <c r="X100" s="497" t="s">
        <v>8</v>
      </c>
      <c r="Y100" s="497" t="s">
        <v>99</v>
      </c>
      <c r="Z100" s="497">
        <v>0</v>
      </c>
      <c r="AA100" s="497">
        <v>5</v>
      </c>
      <c r="AB100" s="497">
        <v>0.23210717040589887</v>
      </c>
      <c r="AC100" s="497">
        <v>3</v>
      </c>
      <c r="AD100" s="498"/>
      <c r="AF100" s="338" t="s">
        <v>802</v>
      </c>
      <c r="AG100" s="339">
        <v>0.35766177189999998</v>
      </c>
      <c r="AH100" s="339">
        <v>0.36374329059999999</v>
      </c>
      <c r="AI100" s="339">
        <v>0.38571715109999999</v>
      </c>
      <c r="AJ100" s="339">
        <v>0.32483006129999997</v>
      </c>
      <c r="AK100" s="339">
        <v>0.4332921549</v>
      </c>
      <c r="AL100" s="339">
        <v>0.44193481880000002</v>
      </c>
      <c r="AM100" s="339">
        <v>0.50725031229999995</v>
      </c>
      <c r="AN100" s="339">
        <v>0.51405414140000005</v>
      </c>
      <c r="AO100" s="339">
        <v>0.51022119740000005</v>
      </c>
      <c r="AP100" s="339">
        <v>0.51256584459999999</v>
      </c>
      <c r="AQ100" s="339">
        <v>0.54328372820000004</v>
      </c>
      <c r="AR100" s="339">
        <v>0.52077215880000005</v>
      </c>
      <c r="AS100" s="339">
        <v>0.52735040040000003</v>
      </c>
      <c r="AT100" s="339">
        <v>0.56320078080000002</v>
      </c>
      <c r="AU100" s="339">
        <v>0.73044877080000004</v>
      </c>
      <c r="AV100" s="339">
        <v>0.777766124</v>
      </c>
      <c r="AW100" s="339" t="s">
        <v>6753</v>
      </c>
      <c r="AX100" s="339" t="s">
        <v>6753</v>
      </c>
      <c r="AY100" s="339">
        <v>0.69888586929999996</v>
      </c>
      <c r="AZ100" s="339">
        <v>0.62789764020000005</v>
      </c>
      <c r="BA100" s="339">
        <v>0.64832475290000002</v>
      </c>
      <c r="BB100" s="339">
        <v>0.76177550969999996</v>
      </c>
      <c r="BC100" s="339">
        <v>0.67995628060000002</v>
      </c>
      <c r="BD100" s="339">
        <v>0.67824428000000003</v>
      </c>
      <c r="BE100" s="339">
        <v>0.68520801659999997</v>
      </c>
      <c r="BF100" s="339">
        <v>0.68858340060000001</v>
      </c>
      <c r="BG100" s="339">
        <v>0.73187131220000001</v>
      </c>
      <c r="BH100" s="339">
        <v>0.7505066534</v>
      </c>
      <c r="BI100" s="339">
        <v>0.75571019129999994</v>
      </c>
      <c r="BJ100" s="339">
        <v>0.75709732159999998</v>
      </c>
      <c r="BK100" s="339">
        <v>0.77136951799999998</v>
      </c>
      <c r="BL100" s="339">
        <v>0.69827792759999996</v>
      </c>
      <c r="BM100" s="339">
        <v>0.80036957200000003</v>
      </c>
      <c r="BN100" s="339">
        <v>0.76580864400000004</v>
      </c>
      <c r="BO100" s="339">
        <v>0.3773020513</v>
      </c>
      <c r="BP100" s="339">
        <v>0.36197005939999999</v>
      </c>
      <c r="BQ100" s="339">
        <v>0.361355125</v>
      </c>
      <c r="BR100" s="339">
        <v>0.35820318880000002</v>
      </c>
    </row>
    <row r="101" spans="1:70">
      <c r="A101" t="str">
        <f t="shared" si="5"/>
        <v>Tier 1 Ratio excluding hybrid instruments202006</v>
      </c>
      <c r="B101" s="495">
        <v>202006</v>
      </c>
      <c r="C101" s="495">
        <v>3</v>
      </c>
      <c r="D101" s="495" t="s">
        <v>631</v>
      </c>
      <c r="E101" s="495">
        <v>0.12259845838147373</v>
      </c>
      <c r="F101" s="495">
        <v>0.13808263611758406</v>
      </c>
      <c r="G101" s="495">
        <v>0.16249332218208495</v>
      </c>
      <c r="H101" s="495">
        <v>0.19537974555409701</v>
      </c>
      <c r="I101" s="495">
        <v>0.15038582099769596</v>
      </c>
      <c r="J101" s="495">
        <v>0.19499159735714094</v>
      </c>
      <c r="K101" s="495">
        <v>0.33788169464318929</v>
      </c>
      <c r="L101" s="496">
        <v>1230325009683.8979</v>
      </c>
      <c r="M101" s="496">
        <v>8325426028173.6123</v>
      </c>
      <c r="N101" s="495">
        <v>0.20665295898736838</v>
      </c>
      <c r="O101" s="495">
        <v>0.16703568073307956</v>
      </c>
      <c r="P101" s="495">
        <v>0.14463822508847582</v>
      </c>
      <c r="Q101" s="495">
        <v>131</v>
      </c>
      <c r="R101" s="11">
        <f t="shared" si="6"/>
        <v>0.14463822508847582</v>
      </c>
      <c r="S101" s="11">
        <f t="shared" si="7"/>
        <v>0.20665295898736838</v>
      </c>
      <c r="T101">
        <f t="shared" si="8"/>
        <v>0</v>
      </c>
      <c r="U101" t="str">
        <f t="shared" si="9"/>
        <v>Return on equity4</v>
      </c>
      <c r="V101" s="497">
        <v>202312</v>
      </c>
      <c r="W101" s="497">
        <v>22</v>
      </c>
      <c r="X101" s="497" t="s">
        <v>8</v>
      </c>
      <c r="Y101" s="497" t="s">
        <v>98</v>
      </c>
      <c r="Z101" s="497">
        <v>0</v>
      </c>
      <c r="AA101" s="497">
        <v>7</v>
      </c>
      <c r="AB101" s="497">
        <v>0.22923340029013367</v>
      </c>
      <c r="AC101" s="497">
        <v>4</v>
      </c>
      <c r="AD101" s="498"/>
      <c r="AF101" s="338" t="s">
        <v>801</v>
      </c>
      <c r="AG101" s="339">
        <v>2.4359119999999999E-4</v>
      </c>
      <c r="AH101" s="339">
        <v>-9.0627550000000005E-3</v>
      </c>
      <c r="AI101" s="339">
        <v>5.4844311000000001E-3</v>
      </c>
      <c r="AJ101" s="339">
        <v>3.6282791999999999E-3</v>
      </c>
      <c r="AK101" s="339">
        <v>-5.402268E-3</v>
      </c>
      <c r="AL101" s="339">
        <v>-1.3711592999999999E-2</v>
      </c>
      <c r="AM101" s="339">
        <v>6.2061954000000004E-3</v>
      </c>
      <c r="AN101" s="339">
        <v>5.6479002E-3</v>
      </c>
      <c r="AO101" s="339">
        <v>3.9451086999999999E-3</v>
      </c>
      <c r="AP101" s="339">
        <v>8.7165140000000001E-4</v>
      </c>
      <c r="AQ101" s="339">
        <v>-1.386239E-3</v>
      </c>
      <c r="AR101" s="339">
        <v>-2.8699180000000001E-2</v>
      </c>
      <c r="AS101" s="339">
        <v>-2.0805062999999999E-2</v>
      </c>
      <c r="AT101" s="339">
        <v>-1.6863949E-2</v>
      </c>
      <c r="AU101" s="339">
        <v>8.3910239000000008E-3</v>
      </c>
      <c r="AV101" s="339">
        <v>1.1793888E-3</v>
      </c>
      <c r="AW101" s="339" t="s">
        <v>6753</v>
      </c>
      <c r="AX101" s="339" t="s">
        <v>6753</v>
      </c>
      <c r="AY101" s="339">
        <v>1.10587671E-2</v>
      </c>
      <c r="AZ101" s="339">
        <v>9.0989842999999997E-3</v>
      </c>
      <c r="BA101" s="339">
        <v>7.627974E-3</v>
      </c>
      <c r="BB101" s="339">
        <v>1.5059803E-3</v>
      </c>
      <c r="BC101" s="339">
        <v>-3.4092800000000002E-3</v>
      </c>
      <c r="BD101" s="339">
        <v>-7.1434920000000004E-3</v>
      </c>
      <c r="BE101" s="339">
        <v>-4.1155999999999996E-3</v>
      </c>
      <c r="BF101" s="339">
        <v>-3.7194020000000001E-3</v>
      </c>
      <c r="BG101" s="339">
        <v>1.7564697000000001E-3</v>
      </c>
      <c r="BH101" s="339">
        <v>2.3864630000000001E-4</v>
      </c>
      <c r="BI101" s="339">
        <v>1.0709262999999999E-3</v>
      </c>
      <c r="BJ101" s="339">
        <v>2.2375800000000001E-4</v>
      </c>
      <c r="BK101" s="339">
        <v>3.4509341000000002E-3</v>
      </c>
      <c r="BL101" s="339">
        <v>4.7877891999999998E-3</v>
      </c>
      <c r="BM101" s="339">
        <v>1.8758332E-3</v>
      </c>
      <c r="BN101" s="339">
        <v>1.9461554999999999E-3</v>
      </c>
      <c r="BO101" s="339">
        <v>1.8521415499999999E-2</v>
      </c>
      <c r="BP101" s="339">
        <v>1.8787608599999998E-2</v>
      </c>
      <c r="BQ101" s="339">
        <v>1.84128798E-2</v>
      </c>
      <c r="BR101" s="339">
        <v>1.9635133700000001E-2</v>
      </c>
    </row>
    <row r="102" spans="1:70">
      <c r="A102" t="str">
        <f t="shared" si="5"/>
        <v>Tier 1 Ratio excluding hybrid instruments202009</v>
      </c>
      <c r="B102" s="495">
        <v>202009</v>
      </c>
      <c r="C102" s="495">
        <v>3</v>
      </c>
      <c r="D102" s="495" t="s">
        <v>631</v>
      </c>
      <c r="E102" s="495">
        <v>0.12483568642250512</v>
      </c>
      <c r="F102" s="495">
        <v>0.14234149452856817</v>
      </c>
      <c r="G102" s="495">
        <v>0.16728202619299787</v>
      </c>
      <c r="H102" s="495">
        <v>0.20332907148437823</v>
      </c>
      <c r="I102" s="495">
        <v>0.15416501276351482</v>
      </c>
      <c r="J102" s="495">
        <v>0.1938883664275883</v>
      </c>
      <c r="K102" s="495">
        <v>0.40156202383991385</v>
      </c>
      <c r="L102" s="496">
        <v>1239139562977.7434</v>
      </c>
      <c r="M102" s="496">
        <v>8205953329459.1201</v>
      </c>
      <c r="N102" s="495">
        <v>0.22170472314786352</v>
      </c>
      <c r="O102" s="495">
        <v>0.1709474350364141</v>
      </c>
      <c r="P102" s="495">
        <v>0.14808153203329863</v>
      </c>
      <c r="Q102" s="495">
        <v>130</v>
      </c>
      <c r="R102" s="11">
        <f t="shared" si="6"/>
        <v>0.14808153203329863</v>
      </c>
      <c r="S102" s="11">
        <f t="shared" si="7"/>
        <v>0.22170472314786352</v>
      </c>
      <c r="T102">
        <f t="shared" si="8"/>
        <v>0</v>
      </c>
      <c r="U102" t="str">
        <f t="shared" si="9"/>
        <v>Return on equity5</v>
      </c>
      <c r="V102" s="497">
        <v>202312</v>
      </c>
      <c r="W102" s="497">
        <v>22</v>
      </c>
      <c r="X102" s="497" t="s">
        <v>8</v>
      </c>
      <c r="Y102" s="497" t="s">
        <v>100</v>
      </c>
      <c r="Z102" s="497">
        <v>0</v>
      </c>
      <c r="AA102" s="497">
        <v>3</v>
      </c>
      <c r="AB102" s="497">
        <v>0.22206308309184555</v>
      </c>
      <c r="AC102" s="497">
        <v>5</v>
      </c>
      <c r="AD102" s="498"/>
      <c r="AF102" s="338" t="s">
        <v>1146</v>
      </c>
      <c r="AG102" s="339">
        <v>0.78001922489999997</v>
      </c>
      <c r="AH102" s="339">
        <v>0.76787083540000001</v>
      </c>
      <c r="AI102" s="339">
        <v>0.77609287819999995</v>
      </c>
      <c r="AJ102" s="339">
        <v>0.62954846850000001</v>
      </c>
      <c r="AK102" s="339">
        <v>0.81300887430000002</v>
      </c>
      <c r="AL102" s="339">
        <v>0.78458109109999996</v>
      </c>
      <c r="AM102" s="339">
        <v>0.80608537449999995</v>
      </c>
      <c r="AN102" s="339">
        <v>0.70161763180000003</v>
      </c>
      <c r="AO102" s="339">
        <v>0.72337918349999997</v>
      </c>
      <c r="AP102" s="339">
        <v>0.71834777319999998</v>
      </c>
      <c r="AQ102" s="339">
        <v>0.72776051310000001</v>
      </c>
      <c r="AR102" s="339">
        <v>0.70859162590000002</v>
      </c>
      <c r="AS102" s="339">
        <v>0.7071254777</v>
      </c>
      <c r="AT102" s="339">
        <v>0.6951889107</v>
      </c>
      <c r="AU102" s="339">
        <v>0.76035995160000003</v>
      </c>
      <c r="AV102" s="339">
        <v>0.82674133900000002</v>
      </c>
      <c r="AW102" s="339" t="s">
        <v>6753</v>
      </c>
      <c r="AX102" s="339" t="s">
        <v>6753</v>
      </c>
      <c r="AY102" s="339">
        <v>0.70640505580000001</v>
      </c>
      <c r="AZ102" s="339">
        <v>0.67249114210000005</v>
      </c>
      <c r="BA102" s="339">
        <v>0.6732066431</v>
      </c>
      <c r="BB102" s="339">
        <v>0.6501580334</v>
      </c>
      <c r="BC102" s="339">
        <v>0.7047199623</v>
      </c>
      <c r="BD102" s="339">
        <v>0.69329667179999999</v>
      </c>
      <c r="BE102" s="339">
        <v>0.69956512250000003</v>
      </c>
      <c r="BF102" s="339">
        <v>0.67380040259999996</v>
      </c>
      <c r="BG102" s="339">
        <v>0.67332036669999995</v>
      </c>
      <c r="BH102" s="339">
        <v>0.66739421580000002</v>
      </c>
      <c r="BI102" s="339">
        <v>0.65698789830000004</v>
      </c>
      <c r="BJ102" s="339">
        <v>0.63889278199999999</v>
      </c>
      <c r="BK102" s="339">
        <v>0.61309826730000005</v>
      </c>
      <c r="BL102" s="339">
        <v>0.59661191030000005</v>
      </c>
      <c r="BM102" s="339">
        <v>0.60256075470000003</v>
      </c>
      <c r="BN102" s="339">
        <v>0.63389672080000004</v>
      </c>
      <c r="BO102" s="339">
        <v>0.66173075749999999</v>
      </c>
      <c r="BP102" s="339">
        <v>0.70377732439999996</v>
      </c>
      <c r="BQ102" s="339">
        <v>0.74016989499999997</v>
      </c>
      <c r="BR102" s="339">
        <v>0.74445699320000003</v>
      </c>
    </row>
    <row r="103" spans="1:70">
      <c r="A103" t="str">
        <f t="shared" si="5"/>
        <v>Tier 1 Ratio excluding hybrid instruments202012</v>
      </c>
      <c r="B103" s="495">
        <v>202012</v>
      </c>
      <c r="C103" s="495">
        <v>3</v>
      </c>
      <c r="D103" s="495" t="s">
        <v>631</v>
      </c>
      <c r="E103" s="495">
        <v>0.12335832873031297</v>
      </c>
      <c r="F103" s="495">
        <v>0.14714644713412095</v>
      </c>
      <c r="G103" s="495">
        <v>0.17359140326375519</v>
      </c>
      <c r="H103" s="495">
        <v>0.22279973298635081</v>
      </c>
      <c r="I103" s="495">
        <v>0.15869142315916629</v>
      </c>
      <c r="J103" s="495">
        <v>0.20221481625111409</v>
      </c>
      <c r="K103" s="495">
        <v>0.34011369818873394</v>
      </c>
      <c r="L103" s="496">
        <v>1285633858982.5613</v>
      </c>
      <c r="M103" s="496">
        <v>8268262667674.2744</v>
      </c>
      <c r="N103" s="495">
        <v>0.22404328314059158</v>
      </c>
      <c r="O103" s="495">
        <v>0.17651892282718143</v>
      </c>
      <c r="P103" s="495">
        <v>0.15245781079184159</v>
      </c>
      <c r="Q103" s="495">
        <v>129</v>
      </c>
      <c r="R103" s="11">
        <f t="shared" si="6"/>
        <v>0.15245781079184159</v>
      </c>
      <c r="S103" s="11">
        <f t="shared" si="7"/>
        <v>0.22404328314059158</v>
      </c>
      <c r="T103">
        <f t="shared" si="8"/>
        <v>0</v>
      </c>
      <c r="U103" t="str">
        <f t="shared" si="9"/>
        <v>Return on equity6</v>
      </c>
      <c r="V103" s="497">
        <v>202312</v>
      </c>
      <c r="W103" s="497">
        <v>22</v>
      </c>
      <c r="X103" s="497" t="s">
        <v>8</v>
      </c>
      <c r="Y103" s="497" t="s">
        <v>92</v>
      </c>
      <c r="Z103" s="497">
        <v>0</v>
      </c>
      <c r="AA103" s="497">
        <v>4</v>
      </c>
      <c r="AB103" s="497">
        <v>0.22039441990513289</v>
      </c>
      <c r="AC103" s="497">
        <v>6</v>
      </c>
      <c r="AD103" s="498"/>
      <c r="AF103" s="338" t="s">
        <v>1147</v>
      </c>
      <c r="AG103" s="339">
        <v>0.1170198707</v>
      </c>
      <c r="AH103" s="339">
        <v>0.1184073112</v>
      </c>
      <c r="AI103" s="339">
        <v>0.14254595489999999</v>
      </c>
      <c r="AJ103" s="339">
        <v>0.11662570830000001</v>
      </c>
      <c r="AK103" s="339">
        <v>0.148602026</v>
      </c>
      <c r="AL103" s="339">
        <v>0.14819925480000001</v>
      </c>
      <c r="AM103" s="339">
        <v>0.1598354424</v>
      </c>
      <c r="AN103" s="339">
        <v>0.1432052949</v>
      </c>
      <c r="AO103" s="339">
        <v>0.15061345819999999</v>
      </c>
      <c r="AP103" s="339">
        <v>0.16303507019999999</v>
      </c>
      <c r="AQ103" s="339">
        <v>0.1870948046</v>
      </c>
      <c r="AR103" s="339">
        <v>0.18256717</v>
      </c>
      <c r="AS103" s="339">
        <v>0.18702578759999999</v>
      </c>
      <c r="AT103" s="339">
        <v>0.1884241327</v>
      </c>
      <c r="AU103" s="339">
        <v>0.21000384969999999</v>
      </c>
      <c r="AV103" s="339">
        <v>0.22235141789999999</v>
      </c>
      <c r="AW103" s="339" t="s">
        <v>6753</v>
      </c>
      <c r="AX103" s="339" t="s">
        <v>6753</v>
      </c>
      <c r="AY103" s="339">
        <v>0.20229281390000001</v>
      </c>
      <c r="AZ103" s="339">
        <v>0.20444685160000001</v>
      </c>
      <c r="BA103" s="339">
        <v>0.21104701649999999</v>
      </c>
      <c r="BB103" s="339">
        <v>0.2258089039</v>
      </c>
      <c r="BC103" s="339">
        <v>0.26062002950000002</v>
      </c>
      <c r="BD103" s="339">
        <v>0.2345779704</v>
      </c>
      <c r="BE103" s="339">
        <v>0.23405616779999999</v>
      </c>
      <c r="BF103" s="339">
        <v>0.23395857070000001</v>
      </c>
      <c r="BG103" s="339">
        <v>0.26560313629999999</v>
      </c>
      <c r="BH103" s="339">
        <v>0.279820872</v>
      </c>
      <c r="BI103" s="339">
        <v>0.28033983080000002</v>
      </c>
      <c r="BJ103" s="339">
        <v>0.27949356069999998</v>
      </c>
      <c r="BK103" s="339">
        <v>0.2886285469</v>
      </c>
      <c r="BL103" s="339">
        <v>0.28640760840000001</v>
      </c>
      <c r="BM103" s="339">
        <v>0.27649674340000002</v>
      </c>
      <c r="BN103" s="339">
        <v>0.25735133380000003</v>
      </c>
      <c r="BO103" s="339">
        <v>0.16026228789999999</v>
      </c>
      <c r="BP103" s="339">
        <v>0.1574005758</v>
      </c>
      <c r="BQ103" s="339">
        <v>0.1540177737</v>
      </c>
      <c r="BR103" s="339">
        <v>0.14899181959999999</v>
      </c>
    </row>
    <row r="104" spans="1:70">
      <c r="A104" t="str">
        <f t="shared" si="5"/>
        <v>Tier 1 Ratio excluding hybrid instruments202103</v>
      </c>
      <c r="B104" s="495">
        <v>202103</v>
      </c>
      <c r="C104" s="495">
        <v>3</v>
      </c>
      <c r="D104" s="495" t="s">
        <v>631</v>
      </c>
      <c r="E104" s="495">
        <v>0.12201133312260853</v>
      </c>
      <c r="F104" s="495">
        <v>0.14426639884492315</v>
      </c>
      <c r="G104" s="495">
        <v>0.16943960702914015</v>
      </c>
      <c r="H104" s="495">
        <v>0.21791577891386549</v>
      </c>
      <c r="I104" s="495">
        <v>0.15760646107757523</v>
      </c>
      <c r="J104" s="495">
        <v>0.20334095271879468</v>
      </c>
      <c r="K104" s="495">
        <v>0.31060357711535108</v>
      </c>
      <c r="L104" s="496">
        <v>1295596217332.2874</v>
      </c>
      <c r="M104" s="496">
        <v>8389173068272.5</v>
      </c>
      <c r="N104" s="495">
        <v>0.20883781442721314</v>
      </c>
      <c r="O104" s="495">
        <v>0.17427334270436237</v>
      </c>
      <c r="P104" s="495">
        <v>0.15185255068192208</v>
      </c>
      <c r="Q104" s="495">
        <v>130</v>
      </c>
      <c r="R104" s="11">
        <f t="shared" si="6"/>
        <v>0.15185255068192208</v>
      </c>
      <c r="S104" s="11">
        <f t="shared" si="7"/>
        <v>0.20883781442721314</v>
      </c>
      <c r="T104">
        <f t="shared" si="8"/>
        <v>0</v>
      </c>
      <c r="U104" t="str">
        <f t="shared" si="9"/>
        <v>Return on equity7</v>
      </c>
      <c r="V104" s="497">
        <v>202312</v>
      </c>
      <c r="W104" s="497">
        <v>22</v>
      </c>
      <c r="X104" s="497" t="s">
        <v>8</v>
      </c>
      <c r="Y104" s="497" t="s">
        <v>97</v>
      </c>
      <c r="Z104" s="497">
        <v>0</v>
      </c>
      <c r="AA104" s="497">
        <v>4</v>
      </c>
      <c r="AB104" s="497">
        <v>0.20085585364482536</v>
      </c>
      <c r="AC104" s="497">
        <v>7</v>
      </c>
      <c r="AD104" s="498"/>
      <c r="AF104" s="338" t="s">
        <v>1148</v>
      </c>
      <c r="AG104" s="339" t="s">
        <v>6753</v>
      </c>
      <c r="AH104" s="339" t="s">
        <v>6753</v>
      </c>
      <c r="AI104" s="339" t="s">
        <v>6753</v>
      </c>
      <c r="AJ104" s="339" t="s">
        <v>6753</v>
      </c>
      <c r="AK104" s="339" t="s">
        <v>6753</v>
      </c>
      <c r="AL104" s="339" t="s">
        <v>6753</v>
      </c>
      <c r="AM104" s="339" t="s">
        <v>6753</v>
      </c>
      <c r="AN104" s="339" t="s">
        <v>6753</v>
      </c>
      <c r="AO104" s="339" t="s">
        <v>6753</v>
      </c>
      <c r="AP104" s="339" t="s">
        <v>6753</v>
      </c>
      <c r="AQ104" s="339" t="s">
        <v>6753</v>
      </c>
      <c r="AR104" s="339" t="s">
        <v>6753</v>
      </c>
      <c r="AS104" s="339" t="s">
        <v>6753</v>
      </c>
      <c r="AT104" s="339" t="s">
        <v>6753</v>
      </c>
      <c r="AU104" s="339" t="s">
        <v>6753</v>
      </c>
      <c r="AV104" s="339" t="s">
        <v>6753</v>
      </c>
      <c r="AW104" s="339" t="s">
        <v>6753</v>
      </c>
      <c r="AX104" s="339" t="s">
        <v>6753</v>
      </c>
      <c r="AY104" s="339">
        <v>1.7054647000000001E-3</v>
      </c>
      <c r="AZ104" s="339">
        <v>2.6512189000000002E-3</v>
      </c>
      <c r="BA104" s="339">
        <v>1.6243332E-3</v>
      </c>
      <c r="BB104" s="339">
        <v>2.1733850000000001E-4</v>
      </c>
      <c r="BC104" s="339">
        <v>-2.8810929999999999E-3</v>
      </c>
      <c r="BD104" s="339">
        <v>-2.00439E-3</v>
      </c>
      <c r="BE104" s="339">
        <v>-1.2172859999999999E-3</v>
      </c>
      <c r="BF104" s="339">
        <v>-8.6228200000000002E-4</v>
      </c>
      <c r="BG104" s="389">
        <v>2.0817452999999999E-6</v>
      </c>
      <c r="BH104" s="389">
        <v>6.27127E-5</v>
      </c>
      <c r="BI104" s="389">
        <v>-9.6840850000000003E-3</v>
      </c>
      <c r="BJ104" s="389">
        <v>-1.0651312E-2</v>
      </c>
      <c r="BK104" s="389">
        <v>-6.9023410000000002E-3</v>
      </c>
      <c r="BL104" s="389">
        <v>-7.0852450000000004E-3</v>
      </c>
      <c r="BM104" s="389">
        <v>1.2254116299999999E-2</v>
      </c>
      <c r="BN104" s="389">
        <v>9.9502788000000002E-3</v>
      </c>
      <c r="BO104" s="389">
        <v>1.0275511500000001E-2</v>
      </c>
      <c r="BP104" s="389">
        <v>5.5056480999999997E-3</v>
      </c>
      <c r="BQ104" s="389">
        <v>3.1220429000000001E-3</v>
      </c>
      <c r="BR104" s="389">
        <v>4.8999708999999999E-3</v>
      </c>
    </row>
    <row r="105" spans="1:70">
      <c r="A105" t="str">
        <f t="shared" si="5"/>
        <v>Tier 1 Ratio excluding hybrid instruments202106</v>
      </c>
      <c r="B105" s="495">
        <v>202106</v>
      </c>
      <c r="C105" s="495">
        <v>3</v>
      </c>
      <c r="D105" s="495" t="s">
        <v>631</v>
      </c>
      <c r="E105" s="495">
        <v>0.12195562200068542</v>
      </c>
      <c r="F105" s="495">
        <v>0.14424667850643824</v>
      </c>
      <c r="G105" s="495">
        <v>0.17077794365385068</v>
      </c>
      <c r="H105" s="495">
        <v>0.21497671613766733</v>
      </c>
      <c r="I105" s="495">
        <v>0.15801102354597579</v>
      </c>
      <c r="J105" s="495">
        <v>0.20148346490060395</v>
      </c>
      <c r="K105" s="495">
        <v>0.33150235871142331</v>
      </c>
      <c r="L105" s="496">
        <v>1309252935148.3918</v>
      </c>
      <c r="M105" s="496">
        <v>8425873408182.8613</v>
      </c>
      <c r="N105" s="495">
        <v>0.21367331607528653</v>
      </c>
      <c r="O105" s="495">
        <v>0.17387930315141745</v>
      </c>
      <c r="P105" s="495">
        <v>0.15229278383429853</v>
      </c>
      <c r="Q105" s="495">
        <v>124</v>
      </c>
      <c r="R105" s="11">
        <f t="shared" si="6"/>
        <v>0.15229278383429853</v>
      </c>
      <c r="S105" s="11">
        <f t="shared" si="7"/>
        <v>0.21367331607528653</v>
      </c>
      <c r="T105">
        <f t="shared" si="8"/>
        <v>0</v>
      </c>
      <c r="U105" t="str">
        <f t="shared" si="9"/>
        <v>Return on equity8</v>
      </c>
      <c r="V105" s="497">
        <v>202312</v>
      </c>
      <c r="W105" s="497">
        <v>22</v>
      </c>
      <c r="X105" s="497" t="s">
        <v>8</v>
      </c>
      <c r="Y105" s="497" t="s">
        <v>29</v>
      </c>
      <c r="Z105" s="497">
        <v>0</v>
      </c>
      <c r="AA105" s="497">
        <v>3</v>
      </c>
      <c r="AB105" s="497">
        <v>0.1891401546317551</v>
      </c>
      <c r="AC105" s="497">
        <v>8</v>
      </c>
      <c r="AD105" s="498"/>
      <c r="AF105" s="338" t="s">
        <v>1153</v>
      </c>
      <c r="AG105" s="339">
        <v>3.78671883E-2</v>
      </c>
      <c r="AH105" s="339">
        <v>3.53163685E-2</v>
      </c>
      <c r="AI105" s="339">
        <v>3.2696977199999998E-2</v>
      </c>
      <c r="AJ105" s="339">
        <v>3.1311501800000002E-2</v>
      </c>
      <c r="AK105" s="339">
        <v>3.1047175900000001E-2</v>
      </c>
      <c r="AL105" s="339">
        <v>3.07902595E-2</v>
      </c>
      <c r="AM105" s="339">
        <v>2.9025885099999999E-2</v>
      </c>
      <c r="AN105" s="339">
        <v>2.8642378999999999E-2</v>
      </c>
      <c r="AO105" s="339">
        <v>2.8235025E-2</v>
      </c>
      <c r="AP105" s="339">
        <v>2.7722649200000001E-2</v>
      </c>
      <c r="AQ105" s="339">
        <v>2.60124482E-2</v>
      </c>
      <c r="AR105" s="339">
        <v>2.6409130100000001E-2</v>
      </c>
      <c r="AS105" s="339">
        <v>2.5700097099999999E-2</v>
      </c>
      <c r="AT105" s="339">
        <v>2.5007390599999998E-2</v>
      </c>
      <c r="AU105" s="339">
        <v>2.3316452000000001E-2</v>
      </c>
      <c r="AV105" s="339">
        <v>2.3773096600000002E-2</v>
      </c>
      <c r="AW105" s="339" t="s">
        <v>6753</v>
      </c>
      <c r="AX105" s="339" t="s">
        <v>6753</v>
      </c>
      <c r="AY105" s="339">
        <v>2.17443233E-2</v>
      </c>
      <c r="AZ105" s="339">
        <v>2.1208148999999999E-2</v>
      </c>
      <c r="BA105" s="339">
        <v>2.0980878599999999E-2</v>
      </c>
      <c r="BB105" s="339">
        <v>2.01309325E-2</v>
      </c>
      <c r="BC105" s="339">
        <v>1.8752919999999999E-2</v>
      </c>
      <c r="BD105" s="339">
        <v>1.8571388599999999E-2</v>
      </c>
      <c r="BE105" s="339">
        <v>1.8580192400000001E-2</v>
      </c>
      <c r="BF105" s="339">
        <v>1.8590516099999999E-2</v>
      </c>
      <c r="BG105" s="339">
        <v>1.68469929E-2</v>
      </c>
      <c r="BH105" s="339">
        <v>1.5837209299999998E-2</v>
      </c>
      <c r="BI105" s="339">
        <v>1.55151944E-2</v>
      </c>
      <c r="BJ105" s="339">
        <v>1.5342302E-2</v>
      </c>
      <c r="BK105" s="339">
        <v>1.3512391299999999E-2</v>
      </c>
      <c r="BL105" s="339">
        <v>1.3930741E-2</v>
      </c>
      <c r="BM105" s="339">
        <v>1.45504633E-2</v>
      </c>
      <c r="BN105" s="339">
        <v>1.6685444099999999E-2</v>
      </c>
      <c r="BO105" s="339">
        <v>2.6039654400000001E-2</v>
      </c>
      <c r="BP105" s="339">
        <v>2.8468980000000001E-2</v>
      </c>
      <c r="BQ105" s="339">
        <v>3.02568782E-2</v>
      </c>
      <c r="BR105" s="339">
        <v>3.15118759E-2</v>
      </c>
    </row>
    <row r="106" spans="1:70">
      <c r="A106" t="str">
        <f t="shared" si="5"/>
        <v>Tier 1 Ratio excluding hybrid instruments202109</v>
      </c>
      <c r="B106" s="495">
        <v>202109</v>
      </c>
      <c r="C106" s="495">
        <v>3</v>
      </c>
      <c r="D106" s="495" t="s">
        <v>631</v>
      </c>
      <c r="E106" s="495">
        <v>0.12170942964007514</v>
      </c>
      <c r="F106" s="495">
        <v>0.14451427656213239</v>
      </c>
      <c r="G106" s="495">
        <v>0.16698783273895104</v>
      </c>
      <c r="H106" s="495">
        <v>0.21197322264683241</v>
      </c>
      <c r="I106" s="495">
        <v>0.15667490514367868</v>
      </c>
      <c r="J106" s="495">
        <v>0.20213145612878092</v>
      </c>
      <c r="K106" s="495">
        <v>0.32074423408226199</v>
      </c>
      <c r="L106" s="496">
        <v>1302033133690.071</v>
      </c>
      <c r="M106" s="496">
        <v>8448814552266.5371</v>
      </c>
      <c r="N106" s="495">
        <v>0.20910421313374472</v>
      </c>
      <c r="O106" s="495">
        <v>0.17118683108712585</v>
      </c>
      <c r="P106" s="495">
        <v>0.15133213246650157</v>
      </c>
      <c r="Q106" s="495">
        <v>123</v>
      </c>
      <c r="R106" s="11">
        <f t="shared" si="6"/>
        <v>0.15133213246650157</v>
      </c>
      <c r="S106" s="11">
        <f t="shared" si="7"/>
        <v>0.20910421313374472</v>
      </c>
      <c r="T106">
        <f t="shared" si="8"/>
        <v>0</v>
      </c>
      <c r="U106" t="str">
        <f t="shared" si="9"/>
        <v>Return on equity9</v>
      </c>
      <c r="V106" s="497">
        <v>202312</v>
      </c>
      <c r="W106" s="497">
        <v>22</v>
      </c>
      <c r="X106" s="497" t="s">
        <v>8</v>
      </c>
      <c r="Y106" s="497" t="s">
        <v>32</v>
      </c>
      <c r="Z106" s="497">
        <v>0</v>
      </c>
      <c r="AA106" s="497">
        <v>9</v>
      </c>
      <c r="AB106" s="497">
        <v>0.18726077459071161</v>
      </c>
      <c r="AC106" s="497">
        <v>9</v>
      </c>
      <c r="AD106" s="498"/>
      <c r="AF106" s="338" t="s">
        <v>2365</v>
      </c>
      <c r="AG106" s="339" t="s">
        <v>6753</v>
      </c>
      <c r="AH106" s="339" t="s">
        <v>6753</v>
      </c>
      <c r="AI106" s="339" t="s">
        <v>6753</v>
      </c>
      <c r="AJ106" s="339" t="s">
        <v>6753</v>
      </c>
      <c r="AK106" s="339" t="s">
        <v>6753</v>
      </c>
      <c r="AL106" s="339" t="s">
        <v>6753</v>
      </c>
      <c r="AM106" s="339" t="s">
        <v>6753</v>
      </c>
      <c r="AN106" s="339" t="s">
        <v>6753</v>
      </c>
      <c r="AO106" s="339" t="s">
        <v>6753</v>
      </c>
      <c r="AP106" s="339" t="s">
        <v>6753</v>
      </c>
      <c r="AQ106" s="339" t="s">
        <v>6753</v>
      </c>
      <c r="AR106" s="339" t="s">
        <v>6753</v>
      </c>
      <c r="AS106" s="339" t="s">
        <v>6753</v>
      </c>
      <c r="AT106" s="339" t="s">
        <v>6753</v>
      </c>
      <c r="AU106" s="339">
        <v>5.8908657000000001E-3</v>
      </c>
      <c r="AV106" s="339">
        <v>1.2822357100000001E-2</v>
      </c>
      <c r="AW106" s="339" t="s">
        <v>6753</v>
      </c>
      <c r="AX106" s="339" t="s">
        <v>6753</v>
      </c>
      <c r="AY106" s="339">
        <v>2.2091215300000001E-2</v>
      </c>
      <c r="AZ106" s="339">
        <v>1.7151938500000002E-2</v>
      </c>
      <c r="BA106" s="339">
        <v>1.17817892E-2</v>
      </c>
      <c r="BB106" s="339">
        <v>1.5038028599999999E-2</v>
      </c>
      <c r="BC106" s="339">
        <v>1.7017597999999998E-2</v>
      </c>
      <c r="BD106" s="339">
        <v>2.38669403E-2</v>
      </c>
      <c r="BE106" s="339">
        <v>1.8631011699999998E-2</v>
      </c>
      <c r="BF106" s="339">
        <v>1.9731496500000001E-2</v>
      </c>
      <c r="BG106" s="339">
        <v>8.7243909000000001E-3</v>
      </c>
      <c r="BH106" s="339">
        <v>9.6761511000000005E-3</v>
      </c>
      <c r="BI106" s="339">
        <v>7.2382955999999998E-3</v>
      </c>
      <c r="BJ106" s="339">
        <v>8.4161501999999999E-3</v>
      </c>
      <c r="BK106" s="339">
        <v>-8.9910100000000002E-4</v>
      </c>
      <c r="BL106" s="339">
        <v>1.0344829000000001E-3</v>
      </c>
      <c r="BM106" s="339">
        <v>2.2514622000000001E-3</v>
      </c>
      <c r="BN106" s="339">
        <v>3.1424844000000002E-3</v>
      </c>
      <c r="BO106" s="339">
        <v>1.7068357999999999E-3</v>
      </c>
      <c r="BP106" s="339">
        <v>1.8551438999999999E-3</v>
      </c>
      <c r="BQ106" s="339">
        <v>4.1085254999999998E-3</v>
      </c>
      <c r="BR106" s="339">
        <v>3.5977330000000001E-3</v>
      </c>
    </row>
    <row r="107" spans="1:70">
      <c r="A107" t="str">
        <f t="shared" si="5"/>
        <v>Tier 1 Ratio excluding hybrid instruments202112</v>
      </c>
      <c r="B107" s="495">
        <v>202112</v>
      </c>
      <c r="C107" s="495">
        <v>3</v>
      </c>
      <c r="D107" s="495" t="s">
        <v>631</v>
      </c>
      <c r="E107" s="495">
        <v>0.12498555674073866</v>
      </c>
      <c r="F107" s="495">
        <v>0.14753985246756751</v>
      </c>
      <c r="G107" s="495">
        <v>0.17033367674353561</v>
      </c>
      <c r="H107" s="495">
        <v>0.22015421783683811</v>
      </c>
      <c r="I107" s="495">
        <v>0.15786883420610731</v>
      </c>
      <c r="J107" s="495">
        <v>0.20388551291437668</v>
      </c>
      <c r="K107" s="495">
        <v>0.33798483192706158</v>
      </c>
      <c r="L107" s="496">
        <v>1319276147874.177</v>
      </c>
      <c r="M107" s="496">
        <v>8474827994918.2676</v>
      </c>
      <c r="N107" s="495">
        <v>0.19705058706116999</v>
      </c>
      <c r="O107" s="495">
        <v>0.17525012181399785</v>
      </c>
      <c r="P107" s="495">
        <v>0.15237062461459097</v>
      </c>
      <c r="Q107" s="495">
        <v>123</v>
      </c>
      <c r="R107" s="11">
        <f t="shared" si="6"/>
        <v>0.15237062461459097</v>
      </c>
      <c r="S107" s="11">
        <f t="shared" si="7"/>
        <v>0.19705058706116999</v>
      </c>
      <c r="T107">
        <f t="shared" si="8"/>
        <v>0</v>
      </c>
      <c r="U107" t="str">
        <f t="shared" si="9"/>
        <v>Return on equity10</v>
      </c>
      <c r="V107" s="497">
        <v>202312</v>
      </c>
      <c r="W107" s="497">
        <v>22</v>
      </c>
      <c r="X107" s="497" t="s">
        <v>8</v>
      </c>
      <c r="Y107" s="497" t="s">
        <v>90</v>
      </c>
      <c r="Z107" s="497">
        <v>0</v>
      </c>
      <c r="AA107" s="497">
        <v>3</v>
      </c>
      <c r="AB107" s="497">
        <v>0.1768985824312462</v>
      </c>
      <c r="AC107" s="497">
        <v>10</v>
      </c>
      <c r="AD107" s="498"/>
      <c r="AF107" s="338" t="s">
        <v>792</v>
      </c>
      <c r="AG107" s="339">
        <v>0.1462645447</v>
      </c>
      <c r="AH107" s="339">
        <v>0.1425258942</v>
      </c>
      <c r="AI107" s="339">
        <v>0.143546953</v>
      </c>
      <c r="AJ107" s="339">
        <v>0.14930386909999999</v>
      </c>
      <c r="AK107" s="339">
        <v>0.15061909870000001</v>
      </c>
      <c r="AL107" s="339">
        <v>0.15220992019999999</v>
      </c>
      <c r="AM107" s="339">
        <v>0.15096194230000001</v>
      </c>
      <c r="AN107" s="339">
        <v>0.1546125813</v>
      </c>
      <c r="AO107" s="339">
        <v>0.1574797587</v>
      </c>
      <c r="AP107" s="339">
        <v>0.15444847910000001</v>
      </c>
      <c r="AQ107" s="339">
        <v>0.1537097724</v>
      </c>
      <c r="AR107" s="339">
        <v>0.14233687580000001</v>
      </c>
      <c r="AS107" s="339">
        <v>0.142355495</v>
      </c>
      <c r="AT107" s="339">
        <v>0.14316205430000001</v>
      </c>
      <c r="AU107" s="339">
        <v>0.13452225979999999</v>
      </c>
      <c r="AV107" s="339">
        <v>0.1367896347</v>
      </c>
      <c r="AW107" s="339">
        <v>0.1406686687</v>
      </c>
      <c r="AX107" s="339">
        <v>0.1548826546</v>
      </c>
      <c r="AY107" s="339">
        <v>0.1646232939</v>
      </c>
      <c r="AZ107" s="339">
        <v>0.17325265989999999</v>
      </c>
      <c r="BA107" s="339">
        <v>0.17586567920000001</v>
      </c>
      <c r="BB107" s="339">
        <v>0.1852219417</v>
      </c>
      <c r="BC107" s="339">
        <v>0.18101133850000001</v>
      </c>
      <c r="BD107" s="339">
        <v>0.18197462340000001</v>
      </c>
      <c r="BE107" s="339">
        <v>0.1846010179</v>
      </c>
      <c r="BF107" s="339">
        <v>0.18803102299999999</v>
      </c>
      <c r="BG107" s="339">
        <v>0.1867469226</v>
      </c>
      <c r="BH107" s="339">
        <v>0.183936405</v>
      </c>
      <c r="BI107" s="339">
        <v>0.18622250979999999</v>
      </c>
      <c r="BJ107" s="339">
        <v>0.1902605265</v>
      </c>
      <c r="BK107" s="339">
        <v>0.186669797</v>
      </c>
      <c r="BL107" s="339">
        <v>0.18998608010000001</v>
      </c>
      <c r="BM107" s="339">
        <v>0.19254789729999999</v>
      </c>
      <c r="BN107" s="339">
        <v>0.1960107405</v>
      </c>
      <c r="BO107" s="339">
        <v>0.19152175239999999</v>
      </c>
      <c r="BP107" s="339">
        <v>0.20923591050000001</v>
      </c>
      <c r="BQ107" s="339">
        <v>0.21122533430000001</v>
      </c>
      <c r="BR107" s="339">
        <v>0.21602094520000001</v>
      </c>
    </row>
    <row r="108" spans="1:70">
      <c r="A108" t="str">
        <f t="shared" si="5"/>
        <v>Tier 1 Ratio excluding hybrid instruments202203</v>
      </c>
      <c r="B108" s="495">
        <v>202203</v>
      </c>
      <c r="C108" s="495">
        <v>3</v>
      </c>
      <c r="D108" s="495" t="s">
        <v>631</v>
      </c>
      <c r="E108" s="495">
        <v>0.11796964253790924</v>
      </c>
      <c r="F108" s="495">
        <v>0.14107916231218567</v>
      </c>
      <c r="G108" s="495">
        <v>0.16315781503932611</v>
      </c>
      <c r="H108" s="495">
        <v>0.20985430198028529</v>
      </c>
      <c r="I108" s="495">
        <v>0.15191071932660002</v>
      </c>
      <c r="J108" s="495">
        <v>0.18662188121988466</v>
      </c>
      <c r="K108" s="495">
        <v>0.34791678425081229</v>
      </c>
      <c r="L108" s="496">
        <v>1298705543340.1106</v>
      </c>
      <c r="M108" s="496">
        <v>8705898732564.6592</v>
      </c>
      <c r="N108" s="495">
        <v>0.20183160187504037</v>
      </c>
      <c r="O108" s="495">
        <v>0.16931031739625285</v>
      </c>
      <c r="P108" s="495">
        <v>0.14559902137926606</v>
      </c>
      <c r="Q108" s="495">
        <v>125</v>
      </c>
      <c r="R108" s="11">
        <f t="shared" si="6"/>
        <v>0.14559902137926606</v>
      </c>
      <c r="S108" s="11">
        <f t="shared" si="7"/>
        <v>0.20183160187504037</v>
      </c>
      <c r="T108">
        <f t="shared" si="8"/>
        <v>0</v>
      </c>
      <c r="U108" t="str">
        <f t="shared" si="9"/>
        <v>Return on equity11</v>
      </c>
      <c r="V108" s="497">
        <v>202312</v>
      </c>
      <c r="W108" s="497">
        <v>22</v>
      </c>
      <c r="X108" s="497" t="s">
        <v>8</v>
      </c>
      <c r="Y108" s="497" t="s">
        <v>30</v>
      </c>
      <c r="Z108" s="497">
        <v>0</v>
      </c>
      <c r="AA108" s="497">
        <v>8</v>
      </c>
      <c r="AB108" s="497">
        <v>0.16893030514352489</v>
      </c>
      <c r="AC108" s="497">
        <v>11</v>
      </c>
      <c r="AD108" s="498"/>
      <c r="AF108" s="338" t="s">
        <v>1151</v>
      </c>
      <c r="AG108" s="339" t="s">
        <v>6753</v>
      </c>
      <c r="AH108" s="339" t="s">
        <v>6753</v>
      </c>
      <c r="AI108" s="339" t="s">
        <v>6753</v>
      </c>
      <c r="AJ108" s="339" t="s">
        <v>6753</v>
      </c>
      <c r="AK108" s="339" t="s">
        <v>6753</v>
      </c>
      <c r="AL108" s="339" t="s">
        <v>6753</v>
      </c>
      <c r="AM108" s="339" t="s">
        <v>6753</v>
      </c>
      <c r="AN108" s="339" t="s">
        <v>6753</v>
      </c>
      <c r="AO108" s="339">
        <v>9.6478642399999995E-2</v>
      </c>
      <c r="AP108" s="339">
        <v>9.2406477799999998E-2</v>
      </c>
      <c r="AQ108" s="339">
        <v>9.20685423E-2</v>
      </c>
      <c r="AR108" s="339">
        <v>8.2166052899999995E-2</v>
      </c>
      <c r="AS108" s="339">
        <v>8.1210589099999994E-2</v>
      </c>
      <c r="AT108" s="339">
        <v>7.9531640299999998E-2</v>
      </c>
      <c r="AU108" s="339">
        <v>7.3850406100000002E-2</v>
      </c>
      <c r="AV108" s="339">
        <v>7.2883752999999996E-2</v>
      </c>
      <c r="AW108" s="339">
        <v>6.1784715400000002E-2</v>
      </c>
      <c r="AX108" s="339">
        <v>6.8491078400000002E-2</v>
      </c>
      <c r="AY108" s="339">
        <v>7.8728332400000003E-2</v>
      </c>
      <c r="AZ108" s="339">
        <v>7.7956124700000004E-2</v>
      </c>
      <c r="BA108" s="339">
        <v>7.9738062900000004E-2</v>
      </c>
      <c r="BB108" s="339">
        <v>8.1145565500000003E-2</v>
      </c>
      <c r="BC108" s="339">
        <v>8.1363132199999993E-2</v>
      </c>
      <c r="BD108" s="339">
        <v>7.7530246299999994E-2</v>
      </c>
      <c r="BE108" s="339">
        <v>7.7265293999999998E-2</v>
      </c>
      <c r="BF108" s="339">
        <v>7.8548290899999998E-2</v>
      </c>
      <c r="BG108" s="339">
        <v>7.6974036800000006E-2</v>
      </c>
      <c r="BH108" s="339">
        <v>6.8377897300000004E-2</v>
      </c>
      <c r="BI108" s="339">
        <v>6.8149130799999999E-2</v>
      </c>
      <c r="BJ108" s="339">
        <v>6.7656217399999996E-2</v>
      </c>
      <c r="BK108" s="339">
        <v>6.9753886299999998E-2</v>
      </c>
      <c r="BL108" s="339">
        <v>7.0732412199999997E-2</v>
      </c>
      <c r="BM108" s="339">
        <v>7.0241588100000002E-2</v>
      </c>
      <c r="BN108" s="339">
        <v>6.3565232799999996E-2</v>
      </c>
      <c r="BO108" s="339">
        <v>6.3746361700000004E-2</v>
      </c>
      <c r="BP108" s="339">
        <v>6.9651748900000005E-2</v>
      </c>
      <c r="BQ108" s="339">
        <v>7.0659896400000005E-2</v>
      </c>
      <c r="BR108" s="339">
        <v>7.35842107E-2</v>
      </c>
    </row>
    <row r="109" spans="1:70">
      <c r="A109" t="str">
        <f t="shared" si="5"/>
        <v>Tier 1 Ratio excluding hybrid instruments202206</v>
      </c>
      <c r="B109" s="495">
        <v>202206</v>
      </c>
      <c r="C109" s="495">
        <v>3</v>
      </c>
      <c r="D109" s="495" t="s">
        <v>631</v>
      </c>
      <c r="E109" s="495">
        <v>0.12246961158311476</v>
      </c>
      <c r="F109" s="495">
        <v>0.14030839093707675</v>
      </c>
      <c r="G109" s="495">
        <v>0.1632650267709769</v>
      </c>
      <c r="H109" s="495">
        <v>0.2045689258451088</v>
      </c>
      <c r="I109" s="495">
        <v>0.1521274018249146</v>
      </c>
      <c r="J109" s="495">
        <v>0.1894460378736155</v>
      </c>
      <c r="K109" s="495">
        <v>0.36064766160662037</v>
      </c>
      <c r="L109" s="496">
        <v>1302990124537.7703</v>
      </c>
      <c r="M109" s="496">
        <v>8753432718895.1768</v>
      </c>
      <c r="N109" s="495">
        <v>0.19838891993964303</v>
      </c>
      <c r="O109" s="495">
        <v>0.16933548549273825</v>
      </c>
      <c r="P109" s="495">
        <v>0.14581625554816399</v>
      </c>
      <c r="Q109" s="495">
        <v>131</v>
      </c>
      <c r="R109" s="11">
        <f t="shared" si="6"/>
        <v>0.14581625554816399</v>
      </c>
      <c r="S109" s="11">
        <f t="shared" si="7"/>
        <v>0.19838891993964303</v>
      </c>
      <c r="T109">
        <f t="shared" si="8"/>
        <v>0</v>
      </c>
      <c r="U109" t="str">
        <f t="shared" si="9"/>
        <v>Return on equity12</v>
      </c>
      <c r="V109" s="497">
        <v>202312</v>
      </c>
      <c r="W109" s="497">
        <v>22</v>
      </c>
      <c r="X109" s="497" t="s">
        <v>8</v>
      </c>
      <c r="Y109" s="497" t="s">
        <v>31</v>
      </c>
      <c r="Z109" s="497">
        <v>0</v>
      </c>
      <c r="AA109" s="497">
        <v>9</v>
      </c>
      <c r="AB109" s="497">
        <v>0.15895262963434895</v>
      </c>
      <c r="AC109" s="497">
        <v>12</v>
      </c>
      <c r="AD109" s="498"/>
      <c r="AF109" s="338" t="s">
        <v>1152</v>
      </c>
      <c r="AG109" s="339" t="s">
        <v>6753</v>
      </c>
      <c r="AH109" s="339" t="s">
        <v>6753</v>
      </c>
      <c r="AI109" s="339" t="s">
        <v>6753</v>
      </c>
      <c r="AJ109" s="339" t="s">
        <v>6753</v>
      </c>
      <c r="AK109" s="339" t="s">
        <v>6753</v>
      </c>
      <c r="AL109" s="339" t="s">
        <v>6753</v>
      </c>
      <c r="AM109" s="339" t="s">
        <v>6753</v>
      </c>
      <c r="AN109" s="339" t="s">
        <v>6753</v>
      </c>
      <c r="AO109" s="339">
        <v>0.1000205388</v>
      </c>
      <c r="AP109" s="339">
        <v>9.4834256199999994E-2</v>
      </c>
      <c r="AQ109" s="339">
        <v>9.3777263099999994E-2</v>
      </c>
      <c r="AR109" s="339">
        <v>8.4244455699999998E-2</v>
      </c>
      <c r="AS109" s="339">
        <v>8.3272992500000004E-2</v>
      </c>
      <c r="AT109" s="339">
        <v>8.1514662000000002E-2</v>
      </c>
      <c r="AU109" s="339">
        <v>8.1035855399999995E-2</v>
      </c>
      <c r="AV109" s="339">
        <v>8.0569522399999996E-2</v>
      </c>
      <c r="AW109" s="339">
        <v>7.0715452499999998E-2</v>
      </c>
      <c r="AX109" s="339">
        <v>7.6645913400000001E-2</v>
      </c>
      <c r="AY109" s="339">
        <v>8.5160274499999994E-2</v>
      </c>
      <c r="AZ109" s="339">
        <v>8.4337841499999996E-2</v>
      </c>
      <c r="BA109" s="339">
        <v>8.6208827099999996E-2</v>
      </c>
      <c r="BB109" s="339">
        <v>8.76872177E-2</v>
      </c>
      <c r="BC109" s="339">
        <v>8.6986504899999997E-2</v>
      </c>
      <c r="BD109" s="339">
        <v>8.3838287100000006E-2</v>
      </c>
      <c r="BE109" s="339">
        <v>8.3864655799999993E-2</v>
      </c>
      <c r="BF109" s="339">
        <v>8.5353856699999994E-2</v>
      </c>
      <c r="BG109" s="389">
        <v>8.2047281E-2</v>
      </c>
      <c r="BH109" s="339">
        <v>7.2603284899999995E-2</v>
      </c>
      <c r="BI109" s="339">
        <v>7.2573768100000005E-2</v>
      </c>
      <c r="BJ109" s="339">
        <v>7.1943624299999995E-2</v>
      </c>
      <c r="BK109" s="339">
        <v>7.1848434899999994E-2</v>
      </c>
      <c r="BL109" s="339">
        <v>7.2837307800000001E-2</v>
      </c>
      <c r="BM109" s="339">
        <v>7.2282295999999996E-2</v>
      </c>
      <c r="BN109" s="339">
        <v>6.5434060599999996E-2</v>
      </c>
      <c r="BO109" s="339">
        <v>6.3818260200000004E-2</v>
      </c>
      <c r="BP109" s="339">
        <v>6.9784831800000002E-2</v>
      </c>
      <c r="BQ109" s="339">
        <v>7.0830013799999994E-2</v>
      </c>
      <c r="BR109" s="339">
        <v>7.3695360799999998E-2</v>
      </c>
    </row>
    <row r="110" spans="1:70">
      <c r="A110" t="str">
        <f t="shared" si="5"/>
        <v>Tier 1 Ratio excluding hybrid instruments202209</v>
      </c>
      <c r="B110" s="495">
        <v>202209</v>
      </c>
      <c r="C110" s="495">
        <v>3</v>
      </c>
      <c r="D110" s="495" t="s">
        <v>631</v>
      </c>
      <c r="E110" s="495">
        <v>0.12051271526520474</v>
      </c>
      <c r="F110" s="495">
        <v>0.13945849798569052</v>
      </c>
      <c r="G110" s="495">
        <v>0.16029156903382069</v>
      </c>
      <c r="H110" s="495">
        <v>0.21966452318327084</v>
      </c>
      <c r="I110" s="495">
        <v>0.14993477176007844</v>
      </c>
      <c r="J110" s="495">
        <v>0.18795030791279527</v>
      </c>
      <c r="K110" s="495">
        <v>0.36678055852983699</v>
      </c>
      <c r="L110" s="495">
        <v>1294243509002.2825</v>
      </c>
      <c r="M110" s="496">
        <v>8802472367932.4707</v>
      </c>
      <c r="N110" s="495">
        <v>0.19068071918614835</v>
      </c>
      <c r="O110" s="495">
        <v>0.16733125058782708</v>
      </c>
      <c r="P110" s="495">
        <v>0.14387362445219451</v>
      </c>
      <c r="Q110" s="495">
        <v>130</v>
      </c>
      <c r="R110" s="11">
        <f t="shared" si="6"/>
        <v>0.14387362445219451</v>
      </c>
      <c r="S110" s="11">
        <f t="shared" si="7"/>
        <v>0.19068071918614835</v>
      </c>
      <c r="T110">
        <f t="shared" si="8"/>
        <v>0</v>
      </c>
      <c r="U110" t="str">
        <f t="shared" si="9"/>
        <v>Return on equity13</v>
      </c>
      <c r="V110" s="497">
        <v>202312</v>
      </c>
      <c r="W110" s="497">
        <v>22</v>
      </c>
      <c r="X110" s="497" t="s">
        <v>8</v>
      </c>
      <c r="Y110" s="497" t="s">
        <v>28</v>
      </c>
      <c r="Z110" s="497">
        <v>0</v>
      </c>
      <c r="AA110" s="497">
        <v>4</v>
      </c>
      <c r="AB110" s="497">
        <v>0.14354533093050395</v>
      </c>
      <c r="AC110" s="497">
        <v>13</v>
      </c>
      <c r="AD110" s="498"/>
      <c r="AF110" s="338" t="s">
        <v>793</v>
      </c>
      <c r="AG110" s="339">
        <v>0.1503464544</v>
      </c>
      <c r="AH110" s="339">
        <v>0.1477197177</v>
      </c>
      <c r="AI110" s="339">
        <v>0.14815889439999999</v>
      </c>
      <c r="AJ110" s="339">
        <v>0.15377628760000001</v>
      </c>
      <c r="AK110" s="339">
        <v>0.15484653549999999</v>
      </c>
      <c r="AL110" s="339">
        <v>0.1554865969</v>
      </c>
      <c r="AM110" s="339">
        <v>0.15358133660000001</v>
      </c>
      <c r="AN110" s="339">
        <v>0.15714410149999999</v>
      </c>
      <c r="AO110" s="339">
        <v>0.15985818199999999</v>
      </c>
      <c r="AP110" s="339">
        <v>0.1570863401</v>
      </c>
      <c r="AQ110" s="339">
        <v>0.16238132590000001</v>
      </c>
      <c r="AR110" s="339">
        <v>0.1516499127</v>
      </c>
      <c r="AS110" s="339">
        <v>0.1515060681</v>
      </c>
      <c r="AT110" s="339">
        <v>0.1529455901</v>
      </c>
      <c r="AU110" s="339">
        <v>0.14396637339999999</v>
      </c>
      <c r="AV110" s="339">
        <v>0.1461577644</v>
      </c>
      <c r="AW110" s="339">
        <v>0.15179100619999999</v>
      </c>
      <c r="AX110" s="339">
        <v>0.16480918219999999</v>
      </c>
      <c r="AY110" s="339">
        <v>0.17462322960000001</v>
      </c>
      <c r="AZ110" s="339">
        <v>0.18269231180000001</v>
      </c>
      <c r="BA110" s="339">
        <v>0.18522495650000001</v>
      </c>
      <c r="BB110" s="339">
        <v>0.19466469319999999</v>
      </c>
      <c r="BC110" s="339">
        <v>0.19101642029999999</v>
      </c>
      <c r="BD110" s="339">
        <v>0.19219608269999999</v>
      </c>
      <c r="BE110" s="339">
        <v>0.1947529821</v>
      </c>
      <c r="BF110" s="339">
        <v>0.1979825586</v>
      </c>
      <c r="BG110" s="339">
        <v>0.196939209</v>
      </c>
      <c r="BH110" s="339">
        <v>0.20161077559999999</v>
      </c>
      <c r="BI110" s="339">
        <v>0.2036148575</v>
      </c>
      <c r="BJ110" s="339">
        <v>0.2064504633</v>
      </c>
      <c r="BK110" s="339">
        <v>0.2033040666</v>
      </c>
      <c r="BL110" s="339">
        <v>0.20660006349999999</v>
      </c>
      <c r="BM110" s="339">
        <v>0.20937237559999999</v>
      </c>
      <c r="BN110" s="339">
        <v>0.21278146540000001</v>
      </c>
      <c r="BO110" s="339">
        <v>0.21906550929999999</v>
      </c>
      <c r="BP110" s="339">
        <v>0.2365667199</v>
      </c>
      <c r="BQ110" s="339">
        <v>0.23858283520000001</v>
      </c>
      <c r="BR110" s="339">
        <v>0.24263313440000001</v>
      </c>
    </row>
    <row r="111" spans="1:70">
      <c r="A111" t="str">
        <f t="shared" si="5"/>
        <v>Tier 1 Ratio excluding hybrid instruments202212</v>
      </c>
      <c r="B111" s="495">
        <v>202212</v>
      </c>
      <c r="C111" s="495">
        <v>3</v>
      </c>
      <c r="D111" s="495" t="s">
        <v>631</v>
      </c>
      <c r="E111" s="495">
        <v>0.1262669910727329</v>
      </c>
      <c r="F111" s="495">
        <v>0.1507002053291398</v>
      </c>
      <c r="G111" s="495">
        <v>0.16681657512135448</v>
      </c>
      <c r="H111" s="495">
        <v>0.22551262261201657</v>
      </c>
      <c r="I111" s="495">
        <v>0.15608560571239843</v>
      </c>
      <c r="J111" s="495">
        <v>0.19310736417775184</v>
      </c>
      <c r="K111" s="495">
        <v>0.38597547559381984</v>
      </c>
      <c r="L111" s="495">
        <v>1316952780552.8994</v>
      </c>
      <c r="M111" s="496">
        <v>8656592337241.6328</v>
      </c>
      <c r="N111" s="495">
        <v>0.21391770647506198</v>
      </c>
      <c r="O111" s="495">
        <v>0.17400828255011183</v>
      </c>
      <c r="P111" s="495">
        <v>0.14918250037244155</v>
      </c>
      <c r="Q111" s="495">
        <v>129</v>
      </c>
      <c r="R111" s="11">
        <f t="shared" si="6"/>
        <v>0.14918250037244155</v>
      </c>
      <c r="S111" s="11">
        <f t="shared" si="7"/>
        <v>0.21391770647506198</v>
      </c>
      <c r="T111">
        <f t="shared" si="8"/>
        <v>0</v>
      </c>
      <c r="U111" t="str">
        <f t="shared" si="9"/>
        <v>Return on equity14</v>
      </c>
      <c r="V111" s="497">
        <v>202312</v>
      </c>
      <c r="W111" s="497">
        <v>22</v>
      </c>
      <c r="X111" s="497" t="s">
        <v>8</v>
      </c>
      <c r="Y111" s="497" t="s">
        <v>25</v>
      </c>
      <c r="Z111" s="497">
        <v>0</v>
      </c>
      <c r="AA111" s="497">
        <v>18</v>
      </c>
      <c r="AB111" s="497">
        <v>0.1412695703263393</v>
      </c>
      <c r="AC111" s="497">
        <v>14</v>
      </c>
      <c r="AD111" s="498"/>
      <c r="AF111" s="338" t="s">
        <v>795</v>
      </c>
      <c r="AG111" s="339">
        <v>0.14206737550000001</v>
      </c>
      <c r="AH111" s="339">
        <v>0.13855980439999999</v>
      </c>
      <c r="AI111" s="339">
        <v>0.1397607683</v>
      </c>
      <c r="AJ111" s="339">
        <v>0.14532161660000001</v>
      </c>
      <c r="AK111" s="339">
        <v>0.1464921673</v>
      </c>
      <c r="AL111" s="339">
        <v>0.14653762579999999</v>
      </c>
      <c r="AM111" s="339">
        <v>0.14591462650000001</v>
      </c>
      <c r="AN111" s="339">
        <v>0.1495739224</v>
      </c>
      <c r="AO111" s="339">
        <v>0.1524615933</v>
      </c>
      <c r="AP111" s="339">
        <v>0.14632728959999999</v>
      </c>
      <c r="AQ111" s="339">
        <v>0.14941356629999999</v>
      </c>
      <c r="AR111" s="339">
        <v>0.13460464920000001</v>
      </c>
      <c r="AS111" s="339">
        <v>0.13491144799999999</v>
      </c>
      <c r="AT111" s="339">
        <v>0.13569926639999999</v>
      </c>
      <c r="AU111" s="339">
        <v>0.1193742646</v>
      </c>
      <c r="AV111" s="339">
        <v>0.12050552909999999</v>
      </c>
      <c r="AW111" s="339">
        <v>0.11892279159999999</v>
      </c>
      <c r="AX111" s="339">
        <v>0.1243383169</v>
      </c>
      <c r="AY111" s="339">
        <v>0.13788632270000001</v>
      </c>
      <c r="AZ111" s="339">
        <v>0.1451071246</v>
      </c>
      <c r="BA111" s="339">
        <v>0.14751149390000001</v>
      </c>
      <c r="BB111" s="339">
        <v>0.1556288056</v>
      </c>
      <c r="BC111" s="339">
        <v>0.15336500250000001</v>
      </c>
      <c r="BD111" s="339">
        <v>0.15207389909999999</v>
      </c>
      <c r="BE111" s="339">
        <v>0.15369276470000001</v>
      </c>
      <c r="BF111" s="339">
        <v>0.15655227050000001</v>
      </c>
      <c r="BG111" s="339">
        <v>0.15826549409999999</v>
      </c>
      <c r="BH111" s="339">
        <v>0.1560138163</v>
      </c>
      <c r="BI111" s="339">
        <v>0.15766246859999999</v>
      </c>
      <c r="BJ111" s="339">
        <v>0.16133716649999999</v>
      </c>
      <c r="BK111" s="339">
        <v>0.16252722389999999</v>
      </c>
      <c r="BL111" s="339">
        <v>0.1658189253</v>
      </c>
      <c r="BM111" s="339">
        <v>0.16822771919999999</v>
      </c>
      <c r="BN111" s="339">
        <v>0.1717520229</v>
      </c>
      <c r="BO111" s="339">
        <v>0.17197248449999999</v>
      </c>
      <c r="BP111" s="339">
        <v>0.1892275749</v>
      </c>
      <c r="BQ111" s="339">
        <v>0.1913015877</v>
      </c>
      <c r="BR111" s="339">
        <v>0.1970947039</v>
      </c>
    </row>
    <row r="112" spans="1:70">
      <c r="A112" t="str">
        <f t="shared" si="5"/>
        <v>Tier 1 Ratio excluding hybrid instruments202303</v>
      </c>
      <c r="B112" s="495">
        <v>202303</v>
      </c>
      <c r="C112" s="495">
        <v>3</v>
      </c>
      <c r="D112" s="495" t="s">
        <v>631</v>
      </c>
      <c r="E112" s="495">
        <v>0.12431544965579801</v>
      </c>
      <c r="F112" s="495">
        <v>0.14527779707261643</v>
      </c>
      <c r="G112" s="495">
        <v>0.17193173402270998</v>
      </c>
      <c r="H112" s="495">
        <v>0.22931437529513127</v>
      </c>
      <c r="I112" s="495">
        <v>0.15793163254292347</v>
      </c>
      <c r="J112" s="495">
        <v>0.19627396662612404</v>
      </c>
      <c r="K112" s="495">
        <v>0.38618613118519096</v>
      </c>
      <c r="L112" s="495">
        <v>1325914575374.7859</v>
      </c>
      <c r="M112" s="496">
        <v>8650615756138.2393</v>
      </c>
      <c r="N112" s="495">
        <v>0.21443621206185393</v>
      </c>
      <c r="O112" s="495">
        <v>0.17468622479667467</v>
      </c>
      <c r="P112" s="495">
        <v>0.15075993561799475</v>
      </c>
      <c r="Q112" s="495">
        <v>132</v>
      </c>
      <c r="R112" s="11">
        <f t="shared" si="6"/>
        <v>0.15075993561799475</v>
      </c>
      <c r="S112" s="11">
        <f t="shared" si="7"/>
        <v>0.21443621206185393</v>
      </c>
      <c r="T112">
        <f t="shared" si="8"/>
        <v>0</v>
      </c>
      <c r="U112" t="str">
        <f t="shared" si="9"/>
        <v>Return on equity15</v>
      </c>
      <c r="V112" s="497">
        <v>202312</v>
      </c>
      <c r="W112" s="497">
        <v>22</v>
      </c>
      <c r="X112" s="497" t="s">
        <v>8</v>
      </c>
      <c r="Y112" s="497" t="s">
        <v>93</v>
      </c>
      <c r="Z112" s="497">
        <v>0</v>
      </c>
      <c r="AA112" s="497">
        <v>3</v>
      </c>
      <c r="AB112" s="497">
        <v>0.13792791450818034</v>
      </c>
      <c r="AC112" s="497">
        <v>15</v>
      </c>
      <c r="AD112" s="498"/>
      <c r="AF112" s="338" t="s">
        <v>794</v>
      </c>
      <c r="AG112" s="339">
        <v>0.14262014149999999</v>
      </c>
      <c r="AH112" s="339">
        <v>0.13950650440000001</v>
      </c>
      <c r="AI112" s="339">
        <v>0.14049582099999999</v>
      </c>
      <c r="AJ112" s="339">
        <v>0.14613613080000001</v>
      </c>
      <c r="AK112" s="339">
        <v>0.14734039209999999</v>
      </c>
      <c r="AL112" s="339">
        <v>0.14878861530000001</v>
      </c>
      <c r="AM112" s="339">
        <v>0.14741270570000001</v>
      </c>
      <c r="AN112" s="339">
        <v>0.15098388309999999</v>
      </c>
      <c r="AO112" s="339">
        <v>0.15386186900000001</v>
      </c>
      <c r="AP112" s="339">
        <v>0.15079504369999999</v>
      </c>
      <c r="AQ112" s="339">
        <v>0.14987998050000001</v>
      </c>
      <c r="AR112" s="339">
        <v>0.1383421232</v>
      </c>
      <c r="AS112" s="339">
        <v>0.1383377448</v>
      </c>
      <c r="AT112" s="339">
        <v>0.1391022875</v>
      </c>
      <c r="AU112" s="339">
        <v>0.1303068651</v>
      </c>
      <c r="AV112" s="339">
        <v>0.13249876690000001</v>
      </c>
      <c r="AW112" s="339">
        <v>0.13491663249999999</v>
      </c>
      <c r="AX112" s="339">
        <v>0.13906539239999999</v>
      </c>
      <c r="AY112" s="339">
        <v>0.14901042610000001</v>
      </c>
      <c r="AZ112" s="339">
        <v>0.15680042429999999</v>
      </c>
      <c r="BA112" s="339">
        <v>0.1592771905</v>
      </c>
      <c r="BB112" s="339">
        <v>0.16783984560000001</v>
      </c>
      <c r="BC112" s="339">
        <v>0.16357569620000001</v>
      </c>
      <c r="BD112" s="339">
        <v>0.16402097709999999</v>
      </c>
      <c r="BE112" s="339">
        <v>0.16643230019999999</v>
      </c>
      <c r="BF112" s="339">
        <v>0.1699308561</v>
      </c>
      <c r="BG112" s="339">
        <v>0.16855381</v>
      </c>
      <c r="BH112" s="339">
        <v>0.1653519792</v>
      </c>
      <c r="BI112" s="339">
        <v>0.1677318978</v>
      </c>
      <c r="BJ112" s="339">
        <v>0.17139025259999999</v>
      </c>
      <c r="BK112" s="339">
        <v>0.16728162830000001</v>
      </c>
      <c r="BL112" s="339">
        <v>0.17062155609999999</v>
      </c>
      <c r="BM112" s="339">
        <v>0.1729380297</v>
      </c>
      <c r="BN112" s="339">
        <v>0.1765886405</v>
      </c>
      <c r="BO112" s="339">
        <v>0.17216331339999999</v>
      </c>
      <c r="BP112" s="339">
        <v>0.18957530219999999</v>
      </c>
      <c r="BQ112" s="339">
        <v>0.1917430457</v>
      </c>
      <c r="BR112" s="339">
        <v>0.19737707739999999</v>
      </c>
    </row>
    <row r="113" spans="1:70">
      <c r="A113" t="str">
        <f t="shared" si="5"/>
        <v>Tier 1 Ratio excluding hybrid instruments202306</v>
      </c>
      <c r="B113" s="495">
        <v>202306</v>
      </c>
      <c r="C113" s="495">
        <v>3</v>
      </c>
      <c r="D113" s="495" t="s">
        <v>631</v>
      </c>
      <c r="E113" s="495">
        <v>0.12523286246841972</v>
      </c>
      <c r="F113" s="495">
        <v>0.14909253855698476</v>
      </c>
      <c r="G113" s="495">
        <v>0.17438410200990323</v>
      </c>
      <c r="H113" s="495">
        <v>0.23677994722209128</v>
      </c>
      <c r="I113" s="495">
        <v>0.15979384719838979</v>
      </c>
      <c r="J113" s="495">
        <v>0.20299956890510767</v>
      </c>
      <c r="K113" s="495">
        <v>0.38865930441838276</v>
      </c>
      <c r="L113" s="495">
        <v>1352995426809.2795</v>
      </c>
      <c r="M113" s="496">
        <v>8721165181456.5889</v>
      </c>
      <c r="N113" s="495">
        <v>0.2133249815778781</v>
      </c>
      <c r="O113" s="495">
        <v>0.17963508378683313</v>
      </c>
      <c r="P113" s="495">
        <v>0.15221118735453545</v>
      </c>
      <c r="Q113" s="495">
        <v>131</v>
      </c>
      <c r="R113" s="11">
        <f t="shared" si="6"/>
        <v>0.15221118735453545</v>
      </c>
      <c r="S113" s="11">
        <f t="shared" si="7"/>
        <v>0.2133249815778781</v>
      </c>
      <c r="T113">
        <f t="shared" si="8"/>
        <v>0</v>
      </c>
      <c r="U113" t="str">
        <f t="shared" si="9"/>
        <v>Return on equity16</v>
      </c>
      <c r="V113" s="497">
        <v>202312</v>
      </c>
      <c r="W113" s="497">
        <v>22</v>
      </c>
      <c r="X113" s="497" t="s">
        <v>8</v>
      </c>
      <c r="Y113" s="497" t="s">
        <v>19</v>
      </c>
      <c r="Z113" s="497">
        <v>0</v>
      </c>
      <c r="AA113" s="497">
        <v>8</v>
      </c>
      <c r="AB113" s="497">
        <v>0.13737577467572956</v>
      </c>
      <c r="AC113" s="497">
        <v>16</v>
      </c>
      <c r="AD113" s="497"/>
      <c r="AF113" s="338" t="s">
        <v>810</v>
      </c>
      <c r="AG113" s="339">
        <v>3.14904763E-2</v>
      </c>
      <c r="AH113" s="339">
        <v>3.2960048899999997E-2</v>
      </c>
      <c r="AI113" s="339">
        <v>3.1584508300000001E-2</v>
      </c>
      <c r="AJ113" s="339">
        <v>2.8459060899999999E-2</v>
      </c>
      <c r="AK113" s="339">
        <v>2.6165223500000001E-2</v>
      </c>
      <c r="AL113" s="339">
        <v>2.59002305E-2</v>
      </c>
      <c r="AM113" s="339">
        <v>2.3546282799999999E-2</v>
      </c>
      <c r="AN113" s="339">
        <v>2.1542957200000001E-2</v>
      </c>
      <c r="AO113" s="339">
        <v>2.0310880999999999E-2</v>
      </c>
      <c r="AP113" s="339">
        <v>2.0383586200000001E-2</v>
      </c>
      <c r="AQ113" s="339">
        <v>1.5585164800000001E-2</v>
      </c>
      <c r="AR113" s="339">
        <v>1.4653882700000001E-2</v>
      </c>
      <c r="AS113" s="339">
        <v>1.35859916E-2</v>
      </c>
      <c r="AT113" s="339">
        <v>1.36955885E-2</v>
      </c>
      <c r="AU113" s="339">
        <v>1.25251828E-2</v>
      </c>
      <c r="AV113" s="339">
        <v>1.20793289E-2</v>
      </c>
      <c r="AW113" s="339">
        <v>1.21562487E-2</v>
      </c>
      <c r="AX113" s="339">
        <v>1.2599542700000001E-2</v>
      </c>
      <c r="AY113" s="339">
        <v>1.14209554E-2</v>
      </c>
      <c r="AZ113" s="339">
        <v>1.1130332499999999E-2</v>
      </c>
      <c r="BA113" s="339">
        <v>1.06529022E-2</v>
      </c>
      <c r="BB113" s="339">
        <v>1.1210259E-2</v>
      </c>
      <c r="BC113" s="339">
        <v>1.00644507E-2</v>
      </c>
      <c r="BD113" s="339">
        <v>1.06213581E-2</v>
      </c>
      <c r="BE113" s="339">
        <v>1.07426311E-2</v>
      </c>
      <c r="BF113" s="339">
        <v>1.25453153E-2</v>
      </c>
      <c r="BG113" s="339">
        <v>1.2071798599999999E-2</v>
      </c>
      <c r="BH113" s="339">
        <v>1.16547484E-2</v>
      </c>
      <c r="BI113" s="339">
        <v>1.09980049E-2</v>
      </c>
      <c r="BJ113" s="339">
        <v>1.1627336699999999E-2</v>
      </c>
      <c r="BK113" s="339">
        <v>1.02827341E-2</v>
      </c>
      <c r="BL113" s="339">
        <v>9.9274545999999998E-3</v>
      </c>
      <c r="BM113" s="339">
        <v>1.01927372E-2</v>
      </c>
      <c r="BN113" s="339">
        <v>1.1536845299999999E-2</v>
      </c>
      <c r="BO113" s="339">
        <v>1.00689418E-2</v>
      </c>
      <c r="BP113" s="339">
        <v>9.1368704000000002E-3</v>
      </c>
      <c r="BQ113" s="339">
        <v>9.0820137000000006E-3</v>
      </c>
      <c r="BR113" s="339">
        <v>9.5968632999999994E-3</v>
      </c>
    </row>
    <row r="114" spans="1:70">
      <c r="A114" t="str">
        <f t="shared" si="5"/>
        <v>Tier 1 Ratio excluding hybrid instruments202309</v>
      </c>
      <c r="B114" s="495">
        <v>202309</v>
      </c>
      <c r="C114" s="495">
        <v>3</v>
      </c>
      <c r="D114" s="495" t="s">
        <v>631</v>
      </c>
      <c r="E114" s="495">
        <v>0.12729246319649817</v>
      </c>
      <c r="F114" s="495">
        <v>0.14755333492611694</v>
      </c>
      <c r="G114" s="495">
        <v>0.1734167546110589</v>
      </c>
      <c r="H114" s="495">
        <v>0.23550979896346508</v>
      </c>
      <c r="I114" s="495">
        <v>0.15883534111937012</v>
      </c>
      <c r="J114" s="495">
        <v>0.20315212116500578</v>
      </c>
      <c r="K114" s="495">
        <v>0.39593007479385678</v>
      </c>
      <c r="L114" s="495">
        <v>1352541500499.7393</v>
      </c>
      <c r="M114" s="496">
        <v>8763650454042.4111</v>
      </c>
      <c r="N114" s="495">
        <v>0.21120616420778163</v>
      </c>
      <c r="O114" s="495">
        <v>0.17879031245676033</v>
      </c>
      <c r="P114" s="495">
        <v>0.15135570042942215</v>
      </c>
      <c r="Q114" s="495">
        <v>129</v>
      </c>
      <c r="R114" s="11">
        <f t="shared" si="6"/>
        <v>0.15135570042942215</v>
      </c>
      <c r="S114" s="11">
        <f t="shared" si="7"/>
        <v>0.21120616420778163</v>
      </c>
      <c r="T114">
        <f t="shared" si="8"/>
        <v>0</v>
      </c>
      <c r="U114" t="str">
        <f t="shared" si="9"/>
        <v>Return on equity17</v>
      </c>
      <c r="V114" s="497">
        <v>202312</v>
      </c>
      <c r="W114" s="497">
        <v>22</v>
      </c>
      <c r="X114" s="497" t="s">
        <v>8</v>
      </c>
      <c r="Y114" s="497" t="s">
        <v>13</v>
      </c>
      <c r="Z114" s="497">
        <v>0</v>
      </c>
      <c r="AA114" s="497">
        <v>11</v>
      </c>
      <c r="AB114" s="497">
        <v>0.13568815580614199</v>
      </c>
      <c r="AC114" s="497">
        <v>17</v>
      </c>
      <c r="AD114" s="497"/>
      <c r="AF114" s="338" t="s">
        <v>807</v>
      </c>
      <c r="AG114" s="339">
        <v>4.13948986E-2</v>
      </c>
      <c r="AH114" s="339">
        <v>4.46917368E-2</v>
      </c>
      <c r="AI114" s="339">
        <v>4.2476226300000003E-2</v>
      </c>
      <c r="AJ114" s="339">
        <v>3.7110380399999997E-2</v>
      </c>
      <c r="AK114" s="339">
        <v>3.3666238299999998E-2</v>
      </c>
      <c r="AL114" s="339">
        <v>3.3208946599999997E-2</v>
      </c>
      <c r="AM114" s="339">
        <v>2.9606391499999999E-2</v>
      </c>
      <c r="AN114" s="339">
        <v>2.6808305899999999E-2</v>
      </c>
      <c r="AO114" s="339">
        <v>2.5141245100000001E-2</v>
      </c>
      <c r="AP114" s="339">
        <v>2.5334622399999999E-2</v>
      </c>
      <c r="AQ114" s="339">
        <v>1.8382470299999999E-2</v>
      </c>
      <c r="AR114" s="339">
        <v>1.7137268000000001E-2</v>
      </c>
      <c r="AS114" s="339">
        <v>1.5718226700000001E-2</v>
      </c>
      <c r="AT114" s="339">
        <v>1.5827651200000001E-2</v>
      </c>
      <c r="AU114" s="339">
        <v>1.43938755E-2</v>
      </c>
      <c r="AV114" s="339">
        <v>1.3877022899999999E-2</v>
      </c>
      <c r="AW114" s="339">
        <v>1.38917287E-2</v>
      </c>
      <c r="AX114" s="339">
        <v>1.4499829400000001E-2</v>
      </c>
      <c r="AY114" s="339">
        <v>1.30875785E-2</v>
      </c>
      <c r="AZ114" s="339">
        <v>1.2669472899999999E-2</v>
      </c>
      <c r="BA114" s="339">
        <v>1.20456782E-2</v>
      </c>
      <c r="BB114" s="339">
        <v>1.27821025E-2</v>
      </c>
      <c r="BC114" s="339">
        <v>1.14285415E-2</v>
      </c>
      <c r="BD114" s="339">
        <v>1.24192711E-2</v>
      </c>
      <c r="BE114" s="339">
        <v>1.2508041900000001E-2</v>
      </c>
      <c r="BF114" s="339">
        <v>1.47579974E-2</v>
      </c>
      <c r="BG114" s="339">
        <v>1.41610734E-2</v>
      </c>
      <c r="BH114" s="339">
        <v>1.3829937E-2</v>
      </c>
      <c r="BI114" s="339">
        <v>1.29341687E-2</v>
      </c>
      <c r="BJ114" s="339">
        <v>1.39978993E-2</v>
      </c>
      <c r="BK114" s="339">
        <v>1.2185476900000001E-2</v>
      </c>
      <c r="BL114" s="339">
        <v>1.1766225999999999E-2</v>
      </c>
      <c r="BM114" s="339">
        <v>1.2268928300000001E-2</v>
      </c>
      <c r="BN114" s="339">
        <v>1.41843131E-2</v>
      </c>
      <c r="BO114" s="339">
        <v>1.22789054E-2</v>
      </c>
      <c r="BP114" s="339">
        <v>1.1104728100000001E-2</v>
      </c>
      <c r="BQ114" s="339">
        <v>1.0973559399999999E-2</v>
      </c>
      <c r="BR114" s="339">
        <v>1.1692373299999999E-2</v>
      </c>
    </row>
    <row r="115" spans="1:70">
      <c r="A115" t="str">
        <f t="shared" si="5"/>
        <v>Tier 1 Ratio excluding hybrid instruments202312</v>
      </c>
      <c r="B115" s="495">
        <v>202312</v>
      </c>
      <c r="C115" s="495">
        <v>3</v>
      </c>
      <c r="D115" s="495" t="s">
        <v>631</v>
      </c>
      <c r="E115" s="495">
        <v>0.1267225035020017</v>
      </c>
      <c r="F115" s="495">
        <v>0.15018022334327169</v>
      </c>
      <c r="G115" s="495">
        <v>0.17485829738391329</v>
      </c>
      <c r="H115" s="495">
        <v>0.22430304096746917</v>
      </c>
      <c r="I115" s="495">
        <v>0.15976561289195426</v>
      </c>
      <c r="J115" s="495">
        <v>0.20248686267285082</v>
      </c>
      <c r="K115" s="495">
        <v>0.3916435924339427</v>
      </c>
      <c r="L115" s="495">
        <v>1366627551077.5537</v>
      </c>
      <c r="M115" s="496">
        <v>8796239418145.7695</v>
      </c>
      <c r="N115" s="495">
        <v>0.2076893276297743</v>
      </c>
      <c r="O115" s="495">
        <v>0.18118828189115152</v>
      </c>
      <c r="P115" s="495">
        <v>0.15210695196844448</v>
      </c>
      <c r="Q115" s="495">
        <v>128</v>
      </c>
      <c r="R115" s="11">
        <f t="shared" si="6"/>
        <v>0.15210695196844448</v>
      </c>
      <c r="S115" s="11">
        <f t="shared" si="7"/>
        <v>0.2076893276297743</v>
      </c>
      <c r="T115">
        <f t="shared" si="8"/>
        <v>0</v>
      </c>
      <c r="U115" t="str">
        <f t="shared" si="9"/>
        <v>Return on equity18</v>
      </c>
      <c r="V115" s="497">
        <v>202312</v>
      </c>
      <c r="W115" s="497">
        <v>22</v>
      </c>
      <c r="X115" s="497" t="s">
        <v>8</v>
      </c>
      <c r="Y115" s="497" t="s">
        <v>26</v>
      </c>
      <c r="Z115" s="497">
        <v>0</v>
      </c>
      <c r="AA115" s="497">
        <v>6</v>
      </c>
      <c r="AB115" s="497">
        <v>0.13407022334981519</v>
      </c>
      <c r="AC115" s="497">
        <v>18</v>
      </c>
      <c r="AD115" s="497"/>
      <c r="AF115" s="338" t="s">
        <v>808</v>
      </c>
      <c r="AG115" s="339">
        <v>0.59755880669999994</v>
      </c>
      <c r="AH115" s="339">
        <v>0.59425074970000002</v>
      </c>
      <c r="AI115" s="339">
        <v>0.60715947479999999</v>
      </c>
      <c r="AJ115" s="339">
        <v>0.59950024339999997</v>
      </c>
      <c r="AK115" s="339">
        <v>0.5960362937</v>
      </c>
      <c r="AL115" s="339">
        <v>0.59944579310000001</v>
      </c>
      <c r="AM115" s="339">
        <v>0.60520033029999998</v>
      </c>
      <c r="AN115" s="339">
        <v>0.60809837619999996</v>
      </c>
      <c r="AO115" s="339">
        <v>0.62408632200000003</v>
      </c>
      <c r="AP115" s="339">
        <v>0.62566784880000004</v>
      </c>
      <c r="AQ115" s="339">
        <v>0.61947173950000001</v>
      </c>
      <c r="AR115" s="339">
        <v>0.62690104020000004</v>
      </c>
      <c r="AS115" s="339">
        <v>0.62018187049999995</v>
      </c>
      <c r="AT115" s="339">
        <v>0.62496736850000001</v>
      </c>
      <c r="AU115" s="339">
        <v>0.6113976257</v>
      </c>
      <c r="AV115" s="339">
        <v>0.61451551329999998</v>
      </c>
      <c r="AW115" s="339">
        <v>0.58584061700000001</v>
      </c>
      <c r="AX115" s="339">
        <v>0.57701612000000002</v>
      </c>
      <c r="AY115" s="339">
        <v>0.5835329641</v>
      </c>
      <c r="AZ115" s="339">
        <v>0.57892897269999999</v>
      </c>
      <c r="BA115" s="339">
        <v>0.58053788009999996</v>
      </c>
      <c r="BB115" s="339">
        <v>0.57435352250000005</v>
      </c>
      <c r="BC115" s="339">
        <v>0.56894855769999997</v>
      </c>
      <c r="BD115" s="339">
        <v>0.55993847969999999</v>
      </c>
      <c r="BE115" s="339">
        <v>0.56918304050000001</v>
      </c>
      <c r="BF115" s="339">
        <v>0.54732337669999997</v>
      </c>
      <c r="BG115" s="339">
        <v>0.53740614679999998</v>
      </c>
      <c r="BH115" s="339">
        <v>0.53813091790000001</v>
      </c>
      <c r="BI115" s="339">
        <v>0.55261658420000004</v>
      </c>
      <c r="BJ115" s="339">
        <v>0.54025748900000004</v>
      </c>
      <c r="BK115" s="339">
        <v>0.53110929900000003</v>
      </c>
      <c r="BL115" s="339">
        <v>0.53473032980000001</v>
      </c>
      <c r="BM115" s="339">
        <v>0.54189576279999996</v>
      </c>
      <c r="BN115" s="339">
        <v>0.5348977774</v>
      </c>
      <c r="BO115" s="339">
        <v>0.53537638129999998</v>
      </c>
      <c r="BP115" s="339">
        <v>0.53272346189999997</v>
      </c>
      <c r="BQ115" s="339">
        <v>0.53253693319999995</v>
      </c>
      <c r="BR115" s="339">
        <v>0.51592399680000001</v>
      </c>
    </row>
    <row r="116" spans="1:70">
      <c r="A116" t="str">
        <f t="shared" si="5"/>
        <v>Return on equity201409</v>
      </c>
      <c r="B116" s="495">
        <v>201409</v>
      </c>
      <c r="C116" s="495">
        <v>22</v>
      </c>
      <c r="D116" s="495" t="s">
        <v>8</v>
      </c>
      <c r="E116" s="495">
        <v>-0.18673357389943368</v>
      </c>
      <c r="F116" s="495">
        <v>4.347894749932817E-3</v>
      </c>
      <c r="G116" s="495">
        <v>5.3100118314859251E-2</v>
      </c>
      <c r="H116" s="495">
        <v>4.1774473483596392E-2</v>
      </c>
      <c r="I116" s="495">
        <v>5.3593539382434482E-2</v>
      </c>
      <c r="J116" s="495">
        <v>9.1236237923229865E-2</v>
      </c>
      <c r="K116" s="495">
        <v>0.15998752759697848</v>
      </c>
      <c r="L116" s="495">
        <v>59077155734.109207</v>
      </c>
      <c r="M116" s="496">
        <v>1222266067151.865</v>
      </c>
      <c r="N116" s="495">
        <v>8.5342310433744514E-3</v>
      </c>
      <c r="O116" s="495">
        <v>4.0746514439771613E-2</v>
      </c>
      <c r="P116" s="495">
        <v>5.6514834218329257E-2</v>
      </c>
      <c r="Q116" s="495">
        <v>126</v>
      </c>
      <c r="R116" s="11">
        <f t="shared" si="6"/>
        <v>8.5342310433744514E-3</v>
      </c>
      <c r="S116" s="11">
        <f t="shared" si="7"/>
        <v>5.6514834218329257E-2</v>
      </c>
      <c r="T116">
        <f t="shared" si="8"/>
        <v>0</v>
      </c>
      <c r="U116" t="str">
        <f t="shared" si="9"/>
        <v>Return on equity19</v>
      </c>
      <c r="V116" s="497">
        <v>202312</v>
      </c>
      <c r="W116" s="497">
        <v>22</v>
      </c>
      <c r="X116" s="497" t="s">
        <v>8</v>
      </c>
      <c r="Y116" s="497" t="s">
        <v>91</v>
      </c>
      <c r="Z116" s="497">
        <v>0</v>
      </c>
      <c r="AA116" s="497">
        <v>3</v>
      </c>
      <c r="AB116" s="497">
        <v>0.13164957239594824</v>
      </c>
      <c r="AC116" s="497">
        <v>19</v>
      </c>
      <c r="AD116" s="497"/>
      <c r="AF116" s="338" t="s">
        <v>809</v>
      </c>
      <c r="AG116" s="339">
        <v>1.0340575100000001E-2</v>
      </c>
      <c r="AH116" s="339">
        <v>1.13910938E-2</v>
      </c>
      <c r="AI116" s="339">
        <v>1.1512860099999999E-2</v>
      </c>
      <c r="AJ116" s="339">
        <v>1.01817604E-2</v>
      </c>
      <c r="AK116" s="339">
        <v>9.8109050999999996E-3</v>
      </c>
      <c r="AL116" s="339">
        <v>9.6791488000000005E-3</v>
      </c>
      <c r="AM116" s="339">
        <v>9.1736794000000007E-3</v>
      </c>
      <c r="AN116" s="339">
        <v>8.3773028999999995E-3</v>
      </c>
      <c r="AO116" s="339">
        <v>8.0960357000000004E-3</v>
      </c>
      <c r="AP116" s="339">
        <v>8.0700879999999996E-3</v>
      </c>
      <c r="AQ116" s="339">
        <v>5.8526181E-3</v>
      </c>
      <c r="AR116" s="339">
        <v>5.5580046999999999E-3</v>
      </c>
      <c r="AS116" s="339">
        <v>5.2173133E-3</v>
      </c>
      <c r="AT116" s="339">
        <v>5.2452124000000001E-3</v>
      </c>
      <c r="AU116" s="339">
        <v>4.8562357000000002E-3</v>
      </c>
      <c r="AV116" s="339">
        <v>4.5801228000000001E-3</v>
      </c>
      <c r="AW116" s="339">
        <v>4.3786826000000003E-3</v>
      </c>
      <c r="AX116" s="339">
        <v>3.9749829E-3</v>
      </c>
      <c r="AY116" s="339">
        <v>3.5600802999999999E-3</v>
      </c>
      <c r="AZ116" s="339">
        <v>3.3040264E-3</v>
      </c>
      <c r="BA116" s="339">
        <v>3.2504317E-3</v>
      </c>
      <c r="BB116" s="339">
        <v>3.2313754E-3</v>
      </c>
      <c r="BC116" s="339">
        <v>3.8565882999999999E-3</v>
      </c>
      <c r="BD116" s="339">
        <v>1.96751454E-2</v>
      </c>
      <c r="BE116" s="339">
        <v>1.6250308000000002E-2</v>
      </c>
      <c r="BF116" s="339">
        <v>1.97742297E-2</v>
      </c>
      <c r="BG116" s="339">
        <v>1.63678864E-2</v>
      </c>
      <c r="BH116" s="339">
        <v>1.3029907E-2</v>
      </c>
      <c r="BI116" s="339">
        <v>1.09170595E-2</v>
      </c>
      <c r="BJ116" s="339">
        <v>1.1169616E-2</v>
      </c>
      <c r="BK116" s="339">
        <v>9.1264981999999994E-3</v>
      </c>
      <c r="BL116" s="339">
        <v>7.9582281000000008E-3</v>
      </c>
      <c r="BM116" s="339">
        <v>8.1974765000000002E-3</v>
      </c>
      <c r="BN116" s="339">
        <v>9.1618884999999997E-3</v>
      </c>
      <c r="BO116" s="339">
        <v>5.2536568999999997E-3</v>
      </c>
      <c r="BP116" s="339">
        <v>4.4758222E-3</v>
      </c>
      <c r="BQ116" s="339">
        <v>4.4205373999999997E-3</v>
      </c>
      <c r="BR116" s="339">
        <v>4.5192618000000004E-3</v>
      </c>
    </row>
    <row r="117" spans="1:70">
      <c r="A117" t="str">
        <f t="shared" si="5"/>
        <v>Return on equity201412</v>
      </c>
      <c r="B117" s="495">
        <v>201412</v>
      </c>
      <c r="C117" s="495">
        <v>22</v>
      </c>
      <c r="D117" s="495" t="s">
        <v>8</v>
      </c>
      <c r="E117" s="495">
        <v>-0.23955475410078109</v>
      </c>
      <c r="F117" s="495">
        <v>-2.823840486629391E-2</v>
      </c>
      <c r="G117" s="495">
        <v>3.7771940612339926E-2</v>
      </c>
      <c r="H117" s="495">
        <v>1.390508315743043E-2</v>
      </c>
      <c r="I117" s="495">
        <v>3.4777581821987071E-2</v>
      </c>
      <c r="J117" s="495">
        <v>7.971420923550844E-2</v>
      </c>
      <c r="K117" s="495">
        <v>0.14429600987228608</v>
      </c>
      <c r="L117" s="495">
        <v>45448212197.907501</v>
      </c>
      <c r="M117" s="496">
        <v>1220763801397.7227</v>
      </c>
      <c r="N117" s="495">
        <v>-7.8285846870055297E-5</v>
      </c>
      <c r="O117" s="495">
        <v>1.2246284540938028E-2</v>
      </c>
      <c r="P117" s="495">
        <v>3.9273433451211343E-2</v>
      </c>
      <c r="Q117" s="495">
        <v>129</v>
      </c>
      <c r="R117" s="11">
        <f t="shared" si="6"/>
        <v>-7.8285846870055297E-5</v>
      </c>
      <c r="S117" s="11">
        <f t="shared" si="7"/>
        <v>3.9273433451211343E-2</v>
      </c>
      <c r="T117">
        <f t="shared" si="8"/>
        <v>0</v>
      </c>
      <c r="U117" t="str">
        <f t="shared" si="9"/>
        <v>Return on equity20</v>
      </c>
      <c r="V117" s="497">
        <v>202312</v>
      </c>
      <c r="W117" s="497">
        <v>22</v>
      </c>
      <c r="X117" s="497" t="s">
        <v>8</v>
      </c>
      <c r="Y117" s="497" t="s">
        <v>22</v>
      </c>
      <c r="Z117" s="497">
        <v>0</v>
      </c>
      <c r="AA117" s="497">
        <v>4</v>
      </c>
      <c r="AB117" s="497">
        <v>0.12872922296573541</v>
      </c>
      <c r="AC117" s="497">
        <v>20</v>
      </c>
      <c r="AD117" s="497"/>
      <c r="AF117" s="338" t="s">
        <v>1158</v>
      </c>
      <c r="AG117" s="339">
        <v>0.81708914399999999</v>
      </c>
      <c r="AH117" s="339">
        <v>0.80041980840000004</v>
      </c>
      <c r="AI117" s="339">
        <v>0.81194619619999997</v>
      </c>
      <c r="AJ117" s="339">
        <v>0.82485398070000004</v>
      </c>
      <c r="AK117" s="339">
        <v>0.83656969859999997</v>
      </c>
      <c r="AL117" s="339">
        <v>0.82266762339999999</v>
      </c>
      <c r="AM117" s="339">
        <v>0.8421238043</v>
      </c>
      <c r="AN117" s="339">
        <v>0.84900657950000002</v>
      </c>
      <c r="AO117" s="339">
        <v>0.85136924680000003</v>
      </c>
      <c r="AP117" s="339">
        <v>0.83116579739999996</v>
      </c>
      <c r="AQ117" s="339">
        <v>0.81307733370000002</v>
      </c>
      <c r="AR117" s="339">
        <v>0.82669545010000001</v>
      </c>
      <c r="AS117" s="339">
        <v>0.83173764610000001</v>
      </c>
      <c r="AT117" s="339">
        <v>0.83226910119999997</v>
      </c>
      <c r="AU117" s="339">
        <v>0.8156755684</v>
      </c>
      <c r="AV117" s="339">
        <v>0.83771319180000003</v>
      </c>
      <c r="AW117" s="339">
        <v>0.84229407670000001</v>
      </c>
      <c r="AX117" s="339">
        <v>0.83131986069999997</v>
      </c>
      <c r="AY117" s="339">
        <v>0.83957530270000003</v>
      </c>
      <c r="AZ117" s="339">
        <v>0.84131965710000001</v>
      </c>
      <c r="BA117" s="339">
        <v>0.85222288509999999</v>
      </c>
      <c r="BB117" s="339">
        <v>0.84442218170000005</v>
      </c>
      <c r="BC117" s="339">
        <v>0.83567432689999999</v>
      </c>
      <c r="BD117" s="339">
        <v>0.81264819200000005</v>
      </c>
      <c r="BE117" s="339">
        <v>0.80022719949999999</v>
      </c>
      <c r="BF117" s="339">
        <v>0.77198314970000004</v>
      </c>
      <c r="BG117" s="339">
        <v>0.75135452410000003</v>
      </c>
      <c r="BH117" s="339">
        <v>0.74683357589999999</v>
      </c>
      <c r="BI117" s="339">
        <v>0.75359946560000002</v>
      </c>
      <c r="BJ117" s="339">
        <v>0.77219560109999996</v>
      </c>
      <c r="BK117" s="339">
        <v>0.76439142680000005</v>
      </c>
      <c r="BL117" s="339">
        <v>0.78349800270000003</v>
      </c>
      <c r="BM117" s="339">
        <v>0.793670443</v>
      </c>
      <c r="BN117" s="339">
        <v>0.81244495329999999</v>
      </c>
      <c r="BO117" s="339">
        <v>0.7958300935</v>
      </c>
      <c r="BP117" s="339">
        <v>0.81248352960000003</v>
      </c>
      <c r="BQ117" s="339">
        <v>0.82937633830000002</v>
      </c>
      <c r="BR117" s="339">
        <v>0.84084844430000005</v>
      </c>
    </row>
    <row r="118" spans="1:70">
      <c r="A118" t="str">
        <f t="shared" si="5"/>
        <v>Return on equity201503</v>
      </c>
      <c r="B118" s="495">
        <v>201503</v>
      </c>
      <c r="C118" s="495">
        <v>22</v>
      </c>
      <c r="D118" s="495" t="s">
        <v>8</v>
      </c>
      <c r="E118" s="495">
        <v>-0.10096553318606771</v>
      </c>
      <c r="F118" s="495">
        <v>3.2710609906563146E-2</v>
      </c>
      <c r="G118" s="495">
        <v>7.0367828969618393E-2</v>
      </c>
      <c r="H118" s="495">
        <v>5.0747215987245506E-2</v>
      </c>
      <c r="I118" s="495">
        <v>6.876408162159485E-2</v>
      </c>
      <c r="J118" s="495">
        <v>0.10413953482980999</v>
      </c>
      <c r="K118" s="495">
        <v>0.16890234086593409</v>
      </c>
      <c r="L118" s="495">
        <v>92897139739.601654</v>
      </c>
      <c r="M118" s="496">
        <v>1286507708161.8853</v>
      </c>
      <c r="N118" s="495">
        <v>5.0531101024354159E-2</v>
      </c>
      <c r="O118" s="495">
        <v>2.4804489602856514E-2</v>
      </c>
      <c r="P118" s="495">
        <v>7.6468447208700815E-2</v>
      </c>
      <c r="Q118" s="495">
        <v>127</v>
      </c>
      <c r="R118" s="11">
        <f t="shared" si="6"/>
        <v>2.4804489602856514E-2</v>
      </c>
      <c r="S118" s="11">
        <f t="shared" si="7"/>
        <v>7.6468447208700815E-2</v>
      </c>
      <c r="T118">
        <f t="shared" si="8"/>
        <v>0</v>
      </c>
      <c r="U118" t="str">
        <f t="shared" si="9"/>
        <v>Return on equity21</v>
      </c>
      <c r="V118" s="497">
        <v>202312</v>
      </c>
      <c r="W118" s="497">
        <v>22</v>
      </c>
      <c r="X118" s="497" t="s">
        <v>8</v>
      </c>
      <c r="Y118" s="497" t="s">
        <v>24</v>
      </c>
      <c r="Z118" s="497">
        <v>0</v>
      </c>
      <c r="AA118" s="497">
        <v>10</v>
      </c>
      <c r="AB118" s="497">
        <v>0.12721712463190876</v>
      </c>
      <c r="AC118" s="497">
        <v>21</v>
      </c>
      <c r="AD118" s="497"/>
      <c r="AF118" s="338" t="s">
        <v>1159</v>
      </c>
      <c r="AG118" s="339" t="s">
        <v>6753</v>
      </c>
      <c r="AH118" s="339">
        <v>0.1154124933</v>
      </c>
      <c r="AI118" s="339">
        <v>0.11674143350000001</v>
      </c>
      <c r="AJ118" s="339">
        <v>0.1186996749</v>
      </c>
      <c r="AK118" s="339">
        <v>0.1132601474</v>
      </c>
      <c r="AL118" s="339">
        <v>4.0151899900000003E-2</v>
      </c>
      <c r="AM118" s="339">
        <v>4.3164846299999997E-2</v>
      </c>
      <c r="AN118" s="339">
        <v>4.67156959E-2</v>
      </c>
      <c r="AO118" s="339">
        <v>6.0268931499999998E-2</v>
      </c>
      <c r="AP118" s="339">
        <v>5.3207704199999997E-2</v>
      </c>
      <c r="AQ118" s="339">
        <v>0.1036330318</v>
      </c>
      <c r="AR118" s="339">
        <v>9.2060645499999996E-2</v>
      </c>
      <c r="AS118" s="339">
        <v>9.74799675E-2</v>
      </c>
      <c r="AT118" s="339">
        <v>8.1152311099999999E-2</v>
      </c>
      <c r="AU118" s="339">
        <v>8.7724559999999993E-2</v>
      </c>
      <c r="AV118" s="339">
        <v>0.1148801659</v>
      </c>
      <c r="AW118" s="339">
        <v>0.12013632289999999</v>
      </c>
      <c r="AX118" s="339">
        <v>0.10152409699999999</v>
      </c>
      <c r="AY118" s="339">
        <v>0.102817598</v>
      </c>
      <c r="AZ118" s="339">
        <v>0.10132198100000001</v>
      </c>
      <c r="BA118" s="339">
        <v>0.1055201444</v>
      </c>
      <c r="BB118" s="339">
        <v>9.8365108399999998E-2</v>
      </c>
      <c r="BC118" s="339">
        <v>0.10306315539999999</v>
      </c>
      <c r="BD118" s="339">
        <v>0.10540730449999999</v>
      </c>
      <c r="BE118" s="339">
        <v>9.68693516E-2</v>
      </c>
      <c r="BF118" s="339">
        <v>8.2354663199999997E-2</v>
      </c>
      <c r="BG118" s="339">
        <v>9.2048371399999995E-2</v>
      </c>
      <c r="BH118" s="339">
        <v>9.6031993400000001E-2</v>
      </c>
      <c r="BI118" s="339">
        <v>0.1109605018</v>
      </c>
      <c r="BJ118" s="339">
        <v>8.0896181999999997E-2</v>
      </c>
      <c r="BK118" s="339">
        <v>0.112702865</v>
      </c>
      <c r="BL118" s="339">
        <v>0.1231316031</v>
      </c>
      <c r="BM118" s="339">
        <v>0.1140720759</v>
      </c>
      <c r="BN118" s="339">
        <v>8.3887502599999997E-2</v>
      </c>
      <c r="BO118" s="339">
        <v>0.1079042538</v>
      </c>
      <c r="BP118" s="339">
        <v>0.1202138213</v>
      </c>
      <c r="BQ118" s="339">
        <v>0.11750262660000001</v>
      </c>
      <c r="BR118" s="339">
        <v>0.15278018800000001</v>
      </c>
    </row>
    <row r="119" spans="1:70">
      <c r="A119" t="str">
        <f t="shared" si="5"/>
        <v>Return on equity201506</v>
      </c>
      <c r="B119" s="495">
        <v>201506</v>
      </c>
      <c r="C119" s="495">
        <v>22</v>
      </c>
      <c r="D119" s="495" t="s">
        <v>8</v>
      </c>
      <c r="E119" s="495">
        <v>-0.3345149921348865</v>
      </c>
      <c r="F119" s="495">
        <v>3.5372405139891289E-2</v>
      </c>
      <c r="G119" s="495">
        <v>7.0572818757996508E-2</v>
      </c>
      <c r="H119" s="495">
        <v>5.0018614526335783E-2</v>
      </c>
      <c r="I119" s="495">
        <v>6.8189467180724384E-2</v>
      </c>
      <c r="J119" s="495">
        <v>0.10539660313524259</v>
      </c>
      <c r="K119" s="495">
        <v>0.161928095892794</v>
      </c>
      <c r="L119" s="495">
        <v>92359121958.044968</v>
      </c>
      <c r="M119" s="496">
        <v>1279486058781.3291</v>
      </c>
      <c r="N119" s="495">
        <v>8.1138629899264847E-2</v>
      </c>
      <c r="O119" s="495">
        <v>-7.2624308023519074E-3</v>
      </c>
      <c r="P119" s="495">
        <v>8.0858577062497008E-2</v>
      </c>
      <c r="Q119" s="495">
        <v>126</v>
      </c>
      <c r="R119" s="11">
        <f t="shared" si="6"/>
        <v>-7.2624308023519074E-3</v>
      </c>
      <c r="S119" s="11">
        <f t="shared" si="7"/>
        <v>8.1138629899264847E-2</v>
      </c>
      <c r="T119">
        <f t="shared" si="8"/>
        <v>0</v>
      </c>
      <c r="U119" t="str">
        <f t="shared" si="9"/>
        <v>Return on equity22</v>
      </c>
      <c r="V119" s="497">
        <v>202312</v>
      </c>
      <c r="W119" s="497">
        <v>22</v>
      </c>
      <c r="X119" s="497" t="s">
        <v>8</v>
      </c>
      <c r="Y119" s="497" t="s">
        <v>18</v>
      </c>
      <c r="Z119" s="497">
        <v>0</v>
      </c>
      <c r="AA119" s="497">
        <v>15</v>
      </c>
      <c r="AB119" s="497">
        <v>0.12689568686491337</v>
      </c>
      <c r="AC119" s="497">
        <v>22</v>
      </c>
      <c r="AD119" s="497"/>
      <c r="AF119" s="338" t="s">
        <v>5612</v>
      </c>
      <c r="AG119" s="339" t="s">
        <v>6753</v>
      </c>
      <c r="AH119" s="339" t="s">
        <v>6753</v>
      </c>
      <c r="AI119" s="339" t="s">
        <v>6753</v>
      </c>
      <c r="AJ119" s="339" t="s">
        <v>6753</v>
      </c>
      <c r="AK119" s="339" t="s">
        <v>6753</v>
      </c>
      <c r="AL119" s="339" t="s">
        <v>6753</v>
      </c>
      <c r="AM119" s="339" t="s">
        <v>6753</v>
      </c>
      <c r="AN119" s="339" t="s">
        <v>6753</v>
      </c>
      <c r="AO119" s="339">
        <v>1.7075668231000001</v>
      </c>
      <c r="AP119" s="339">
        <v>1.7220914834000001</v>
      </c>
      <c r="AQ119" s="339">
        <v>1.6516456458</v>
      </c>
      <c r="AR119" s="339">
        <v>1.5928278090000001</v>
      </c>
      <c r="AS119" s="339">
        <v>1.6052304873000001</v>
      </c>
      <c r="AT119" s="339">
        <v>1.5493121185000001</v>
      </c>
      <c r="AU119" s="339">
        <v>1.5238765434999999</v>
      </c>
      <c r="AV119" s="339">
        <v>1.4993381271999999</v>
      </c>
      <c r="AW119" s="339">
        <v>1.5554749522</v>
      </c>
      <c r="AX119" s="339">
        <v>1.5804147421000001</v>
      </c>
      <c r="AY119" s="339">
        <v>1.5164127043</v>
      </c>
      <c r="AZ119" s="339">
        <v>1.5216326778</v>
      </c>
      <c r="BA119" s="339">
        <v>1.5479376783000001</v>
      </c>
      <c r="BB119" s="339">
        <v>1.4992308628</v>
      </c>
      <c r="BC119" s="339">
        <v>1.5604251949000001</v>
      </c>
      <c r="BD119" s="339">
        <v>1.6420425693</v>
      </c>
      <c r="BE119" s="339">
        <v>1.6774649183000001</v>
      </c>
      <c r="BF119" s="339">
        <v>1.6624824615</v>
      </c>
      <c r="BG119" s="339">
        <v>1.8033687357999999</v>
      </c>
      <c r="BH119" s="339">
        <v>1.7327079123</v>
      </c>
      <c r="BI119" s="339">
        <v>1.7390204735000001</v>
      </c>
      <c r="BJ119" s="339">
        <v>1.5681927902999999</v>
      </c>
      <c r="BK119" s="339">
        <v>1.5886796000000001</v>
      </c>
      <c r="BL119" s="339">
        <v>1.6565778283999999</v>
      </c>
      <c r="BM119" s="339">
        <v>1.6362759477</v>
      </c>
      <c r="BN119" s="339">
        <v>1.6733325899</v>
      </c>
      <c r="BO119" s="339">
        <v>1.6106009911000001</v>
      </c>
      <c r="BP119" s="339">
        <v>1.5985486366999999</v>
      </c>
      <c r="BQ119" s="339">
        <v>1.5497528037999999</v>
      </c>
      <c r="BR119" s="339">
        <v>1.6471210472</v>
      </c>
    </row>
    <row r="120" spans="1:70">
      <c r="A120" t="str">
        <f t="shared" si="5"/>
        <v>Return on equity201509</v>
      </c>
      <c r="B120" s="495">
        <v>201509</v>
      </c>
      <c r="C120" s="495">
        <v>22</v>
      </c>
      <c r="D120" s="495" t="s">
        <v>8</v>
      </c>
      <c r="E120" s="495">
        <v>-0.19131948014335121</v>
      </c>
      <c r="F120" s="495">
        <v>3.489216255828588E-2</v>
      </c>
      <c r="G120" s="495">
        <v>6.768296095897873E-2</v>
      </c>
      <c r="H120" s="495">
        <v>5.2748314361753743E-2</v>
      </c>
      <c r="I120" s="495">
        <v>6.3851123864404322E-2</v>
      </c>
      <c r="J120" s="495">
        <v>0.10668133420008249</v>
      </c>
      <c r="K120" s="495">
        <v>0.14741226222124715</v>
      </c>
      <c r="L120" s="496">
        <v>81931292534.442413</v>
      </c>
      <c r="M120" s="496">
        <v>1282432956306.1113</v>
      </c>
      <c r="N120" s="495">
        <v>4.129879883972825E-2</v>
      </c>
      <c r="O120" s="495">
        <v>1.7725602786343227E-2</v>
      </c>
      <c r="P120" s="495">
        <v>7.180330282980904E-2</v>
      </c>
      <c r="Q120" s="495">
        <v>126</v>
      </c>
      <c r="R120" s="11">
        <f t="shared" si="6"/>
        <v>1.7725602786343227E-2</v>
      </c>
      <c r="S120" s="11">
        <f t="shared" si="7"/>
        <v>7.180330282980904E-2</v>
      </c>
      <c r="T120">
        <f t="shared" si="8"/>
        <v>0</v>
      </c>
      <c r="U120" t="str">
        <f t="shared" si="9"/>
        <v>Return on equity23</v>
      </c>
      <c r="V120" s="497">
        <v>202312</v>
      </c>
      <c r="W120" s="497">
        <v>22</v>
      </c>
      <c r="X120" s="497" t="s">
        <v>8</v>
      </c>
      <c r="Y120" s="497" t="s">
        <v>17</v>
      </c>
      <c r="Z120" s="497">
        <v>0</v>
      </c>
      <c r="AA120" s="497">
        <v>5</v>
      </c>
      <c r="AB120" s="497">
        <v>0.12210113373692917</v>
      </c>
      <c r="AC120" s="497">
        <v>23</v>
      </c>
      <c r="AD120" s="497"/>
      <c r="AF120" s="338" t="s">
        <v>6728</v>
      </c>
      <c r="AG120" s="339" t="s">
        <v>6753</v>
      </c>
      <c r="AH120" s="339" t="s">
        <v>6753</v>
      </c>
      <c r="AI120" s="339" t="s">
        <v>6753</v>
      </c>
      <c r="AJ120" s="339" t="s">
        <v>6753</v>
      </c>
      <c r="AK120" s="339" t="s">
        <v>6753</v>
      </c>
      <c r="AL120" s="339" t="s">
        <v>6753</v>
      </c>
      <c r="AM120" s="339" t="s">
        <v>6753</v>
      </c>
      <c r="AN120" s="339" t="s">
        <v>6753</v>
      </c>
      <c r="AO120" s="339" t="s">
        <v>6753</v>
      </c>
      <c r="AP120" s="339" t="s">
        <v>6753</v>
      </c>
      <c r="AQ120" s="339" t="s">
        <v>6753</v>
      </c>
      <c r="AR120" s="339" t="s">
        <v>6753</v>
      </c>
      <c r="AS120" s="339" t="s">
        <v>6753</v>
      </c>
      <c r="AT120" s="339" t="s">
        <v>6753</v>
      </c>
      <c r="AU120" s="339" t="s">
        <v>6753</v>
      </c>
      <c r="AV120" s="339" t="s">
        <v>6753</v>
      </c>
      <c r="AW120" s="339" t="s">
        <v>6753</v>
      </c>
      <c r="AX120" s="339" t="s">
        <v>6753</v>
      </c>
      <c r="AY120" s="339" t="s">
        <v>6753</v>
      </c>
      <c r="AZ120" s="339" t="s">
        <v>6753</v>
      </c>
      <c r="BA120" s="339" t="s">
        <v>6753</v>
      </c>
      <c r="BB120" s="339" t="s">
        <v>6753</v>
      </c>
      <c r="BC120" s="339" t="s">
        <v>6753</v>
      </c>
      <c r="BD120" s="339" t="s">
        <v>6753</v>
      </c>
      <c r="BE120" s="339" t="s">
        <v>6753</v>
      </c>
      <c r="BF120" s="339" t="s">
        <v>6753</v>
      </c>
      <c r="BG120" s="339" t="s">
        <v>6753</v>
      </c>
      <c r="BH120" s="339">
        <v>1.6648883547</v>
      </c>
      <c r="BI120" s="339">
        <v>1.7559065121999999</v>
      </c>
      <c r="BJ120" s="339">
        <v>1.5885168237</v>
      </c>
      <c r="BK120" s="339">
        <v>1.7194445549999999</v>
      </c>
      <c r="BL120" s="339">
        <v>1.7056935007</v>
      </c>
      <c r="BM120" s="339">
        <v>1.6456489269000001</v>
      </c>
      <c r="BN120" s="339">
        <v>1.5925240144999999</v>
      </c>
      <c r="BO120" s="339">
        <v>1.6292714939999999</v>
      </c>
      <c r="BP120" s="339">
        <v>1.7019461964</v>
      </c>
      <c r="BQ120" s="339">
        <v>1.7146979147999999</v>
      </c>
      <c r="BR120" s="339">
        <v>1.5902603024999999</v>
      </c>
    </row>
    <row r="121" spans="1:70">
      <c r="A121" t="str">
        <f t="shared" si="5"/>
        <v>Return on equity201512</v>
      </c>
      <c r="B121" s="495">
        <v>201512</v>
      </c>
      <c r="C121" s="495">
        <v>22</v>
      </c>
      <c r="D121" s="495" t="s">
        <v>8</v>
      </c>
      <c r="E121" s="495">
        <v>-0.17852525364174199</v>
      </c>
      <c r="F121" s="495">
        <v>2.4781957615857983E-2</v>
      </c>
      <c r="G121" s="495">
        <v>5.6622349473835071E-2</v>
      </c>
      <c r="H121" s="495">
        <v>3.5646784739277987E-2</v>
      </c>
      <c r="I121" s="495">
        <v>4.4590981509405117E-2</v>
      </c>
      <c r="J121" s="495">
        <v>9.1495522948025293E-2</v>
      </c>
      <c r="K121" s="495">
        <v>0.14236951911048659</v>
      </c>
      <c r="L121" s="496">
        <v>67857801327.943512</v>
      </c>
      <c r="M121" s="496">
        <v>1295846381637.4675</v>
      </c>
      <c r="N121" s="495">
        <v>2.0010879941948202E-2</v>
      </c>
      <c r="O121" s="495">
        <v>9.5478457640106118E-4</v>
      </c>
      <c r="P121" s="495">
        <v>5.2409273986864437E-2</v>
      </c>
      <c r="Q121" s="495">
        <v>128</v>
      </c>
      <c r="R121" s="11">
        <f t="shared" si="6"/>
        <v>9.5478457640106118E-4</v>
      </c>
      <c r="S121" s="11">
        <f t="shared" si="7"/>
        <v>5.2409273986864437E-2</v>
      </c>
      <c r="T121">
        <f t="shared" si="8"/>
        <v>1</v>
      </c>
      <c r="U121" t="str">
        <f t="shared" si="9"/>
        <v>Return on equity24</v>
      </c>
      <c r="V121" s="497">
        <v>202312</v>
      </c>
      <c r="W121" s="497">
        <v>22</v>
      </c>
      <c r="X121" s="497" t="s">
        <v>8</v>
      </c>
      <c r="Y121" s="497" t="s">
        <v>1386</v>
      </c>
      <c r="Z121" s="497">
        <v>0</v>
      </c>
      <c r="AA121" s="497">
        <v>3</v>
      </c>
      <c r="AB121" s="497">
        <v>0.11846587416350407</v>
      </c>
      <c r="AC121" s="497">
        <v>24</v>
      </c>
      <c r="AD121" s="497"/>
      <c r="AF121" s="338" t="s">
        <v>811</v>
      </c>
      <c r="AG121" s="339">
        <v>0.14592835830000001</v>
      </c>
      <c r="AH121" s="339">
        <v>0.13794309320000001</v>
      </c>
      <c r="AI121" s="339">
        <v>0.14311132169999999</v>
      </c>
      <c r="AJ121" s="339">
        <v>0.1466147397</v>
      </c>
      <c r="AK121" s="339">
        <v>0.1458389501</v>
      </c>
      <c r="AL121" s="339">
        <v>0.13480886750000001</v>
      </c>
      <c r="AM121" s="339">
        <v>0.1197139963</v>
      </c>
      <c r="AN121" s="339">
        <v>0.1511516319</v>
      </c>
      <c r="AO121" s="339">
        <v>0.14830222039999999</v>
      </c>
      <c r="AP121" s="339">
        <v>0.14111065079999999</v>
      </c>
      <c r="AQ121" s="339">
        <v>0.15494929439999999</v>
      </c>
      <c r="AR121" s="339">
        <v>0.1638545142</v>
      </c>
      <c r="AS121" s="339">
        <v>0.1607328888</v>
      </c>
      <c r="AT121" s="339">
        <v>0.15589832470000001</v>
      </c>
      <c r="AU121" s="339">
        <v>0.14089107400000001</v>
      </c>
      <c r="AV121" s="339">
        <v>0.1450617645</v>
      </c>
      <c r="AW121" s="339">
        <v>0.1485840729</v>
      </c>
      <c r="AX121" s="339">
        <v>0.14598598230000001</v>
      </c>
      <c r="AY121" s="339">
        <v>0.14842505910000001</v>
      </c>
      <c r="AZ121" s="339">
        <v>0.17020395620000001</v>
      </c>
      <c r="BA121" s="339">
        <v>0.15977254869999999</v>
      </c>
      <c r="BB121" s="339">
        <v>0.16005937000000001</v>
      </c>
      <c r="BC121" s="339">
        <v>8.9196178900000006E-2</v>
      </c>
      <c r="BD121" s="339">
        <v>6.9791355099999994E-2</v>
      </c>
      <c r="BE121" s="339">
        <v>7.4030337900000007E-2</v>
      </c>
      <c r="BF121" s="339">
        <v>7.3578090200000001E-2</v>
      </c>
      <c r="BG121" s="339">
        <v>7.9835044999999993E-2</v>
      </c>
      <c r="BH121" s="339">
        <v>9.8398947299999998E-2</v>
      </c>
      <c r="BI121" s="339">
        <v>0.10965066900000001</v>
      </c>
      <c r="BJ121" s="339">
        <v>0.1170113448</v>
      </c>
      <c r="BK121" s="339">
        <v>0.13510282739999999</v>
      </c>
      <c r="BL121" s="339">
        <v>0.16119030249999999</v>
      </c>
      <c r="BM121" s="339">
        <v>0.15220187760000001</v>
      </c>
      <c r="BN121" s="339">
        <v>0.1423744831</v>
      </c>
      <c r="BO121" s="339">
        <v>0.11553311600000001</v>
      </c>
      <c r="BP121" s="339">
        <v>0.15045377569999999</v>
      </c>
      <c r="BQ121" s="339">
        <v>0.1470654626</v>
      </c>
      <c r="BR121" s="339">
        <v>0.1316495724</v>
      </c>
    </row>
    <row r="122" spans="1:70">
      <c r="A122" t="str">
        <f t="shared" si="5"/>
        <v>Return on equity201603</v>
      </c>
      <c r="B122" s="495">
        <v>201603</v>
      </c>
      <c r="C122" s="495">
        <v>22</v>
      </c>
      <c r="D122" s="495" t="s">
        <v>8</v>
      </c>
      <c r="E122" s="495">
        <v>-6.8523820037541164E-2</v>
      </c>
      <c r="F122" s="495">
        <v>1.930009718717849E-2</v>
      </c>
      <c r="G122" s="495">
        <v>4.984418129703079E-2</v>
      </c>
      <c r="H122" s="495">
        <v>4.9083326473832956E-2</v>
      </c>
      <c r="I122" s="495">
        <v>5.6488580602479431E-2</v>
      </c>
      <c r="J122" s="495">
        <v>8.6658198540667197E-2</v>
      </c>
      <c r="K122" s="495">
        <v>0.15294755300190135</v>
      </c>
      <c r="L122" s="496">
        <v>75516012788.645813</v>
      </c>
      <c r="M122" s="496">
        <v>1331047683850.6187</v>
      </c>
      <c r="N122" s="495">
        <v>8.8060201121142517E-2</v>
      </c>
      <c r="O122" s="495">
        <v>3.51587150322593E-2</v>
      </c>
      <c r="P122" s="495">
        <v>6.0112135330557752E-2</v>
      </c>
      <c r="Q122" s="495">
        <v>132</v>
      </c>
      <c r="R122" s="11">
        <f t="shared" si="6"/>
        <v>3.51587150322593E-2</v>
      </c>
      <c r="S122" s="11">
        <f t="shared" si="7"/>
        <v>8.8060201121142517E-2</v>
      </c>
      <c r="T122">
        <f t="shared" si="8"/>
        <v>0</v>
      </c>
      <c r="U122" t="str">
        <f t="shared" si="9"/>
        <v>Return on equity25</v>
      </c>
      <c r="V122" s="497">
        <v>202312</v>
      </c>
      <c r="W122" s="497">
        <v>22</v>
      </c>
      <c r="X122" s="497" t="s">
        <v>8</v>
      </c>
      <c r="Y122" s="497" t="s">
        <v>27</v>
      </c>
      <c r="Z122" s="497">
        <v>0</v>
      </c>
      <c r="AA122" s="497">
        <v>8</v>
      </c>
      <c r="AB122" s="497">
        <v>0.11616306836567611</v>
      </c>
      <c r="AC122" s="497">
        <v>25</v>
      </c>
      <c r="AD122" s="497"/>
      <c r="AF122" s="338" t="s">
        <v>813</v>
      </c>
      <c r="AG122" s="339">
        <v>0.44668323920000003</v>
      </c>
      <c r="AH122" s="339">
        <v>0.45029357800000003</v>
      </c>
      <c r="AI122" s="339">
        <v>0.45290625369999998</v>
      </c>
      <c r="AJ122" s="339">
        <v>0.45516191299999997</v>
      </c>
      <c r="AK122" s="339">
        <v>0.4493326191</v>
      </c>
      <c r="AL122" s="339">
        <v>0.45822809549999999</v>
      </c>
      <c r="AM122" s="339">
        <v>0.49539018639999999</v>
      </c>
      <c r="AN122" s="339">
        <v>0.42952668259999999</v>
      </c>
      <c r="AO122" s="339">
        <v>0.43665585299999998</v>
      </c>
      <c r="AP122" s="339">
        <v>0.44574575420000001</v>
      </c>
      <c r="AQ122" s="339">
        <v>0.46872049139999999</v>
      </c>
      <c r="AR122" s="339">
        <v>0.4549771997</v>
      </c>
      <c r="AS122" s="339">
        <v>0.45489475930000001</v>
      </c>
      <c r="AT122" s="339">
        <v>0.4593600404</v>
      </c>
      <c r="AU122" s="339">
        <v>0.49344861429999998</v>
      </c>
      <c r="AV122" s="339">
        <v>0.48245751799999997</v>
      </c>
      <c r="AW122" s="339">
        <v>0.46901883020000001</v>
      </c>
      <c r="AX122" s="339">
        <v>0.46285886679999999</v>
      </c>
      <c r="AY122" s="339">
        <v>0.48146196099999999</v>
      </c>
      <c r="AZ122" s="339">
        <v>0.44955626009999999</v>
      </c>
      <c r="BA122" s="339">
        <v>0.45321036920000002</v>
      </c>
      <c r="BB122" s="339">
        <v>0.4542944049</v>
      </c>
      <c r="BC122" s="339">
        <v>0.59476260079999999</v>
      </c>
      <c r="BD122" s="339">
        <v>0.52217290819999995</v>
      </c>
      <c r="BE122" s="339">
        <v>0.51311543410000005</v>
      </c>
      <c r="BF122" s="339">
        <v>0.51083952519999998</v>
      </c>
      <c r="BG122" s="339">
        <v>0.57162363959999996</v>
      </c>
      <c r="BH122" s="339">
        <v>0.56178341269999998</v>
      </c>
      <c r="BI122" s="339">
        <v>0.52754246709999997</v>
      </c>
      <c r="BJ122" s="339">
        <v>0.51407339839999999</v>
      </c>
      <c r="BK122" s="339">
        <v>0.46491736369999997</v>
      </c>
      <c r="BL122" s="339">
        <v>0.46467491560000002</v>
      </c>
      <c r="BM122" s="339">
        <v>0.45569486850000002</v>
      </c>
      <c r="BN122" s="339">
        <v>0.45884435740000001</v>
      </c>
      <c r="BO122" s="339">
        <v>0.55459631710000001</v>
      </c>
      <c r="BP122" s="339">
        <v>0.52894669670000005</v>
      </c>
      <c r="BQ122" s="339">
        <v>0.51025550200000003</v>
      </c>
      <c r="BR122" s="339">
        <v>0.50739945369999995</v>
      </c>
    </row>
    <row r="123" spans="1:70">
      <c r="A123" t="str">
        <f t="shared" si="5"/>
        <v>Return on equity201606</v>
      </c>
      <c r="B123" s="495">
        <v>201606</v>
      </c>
      <c r="C123" s="495">
        <v>22</v>
      </c>
      <c r="D123" s="495" t="s">
        <v>8</v>
      </c>
      <c r="E123" s="495">
        <v>-0.12139469559805063</v>
      </c>
      <c r="F123" s="495">
        <v>2.3005609653551157E-2</v>
      </c>
      <c r="G123" s="495">
        <v>6.1806472669795595E-2</v>
      </c>
      <c r="H123" s="495">
        <v>5.3982433272407107E-2</v>
      </c>
      <c r="I123" s="495">
        <v>5.7172792144126662E-2</v>
      </c>
      <c r="J123" s="495">
        <v>9.6827870339516051E-2</v>
      </c>
      <c r="K123" s="495">
        <v>0.17406833690054765</v>
      </c>
      <c r="L123" s="495">
        <v>85142146087.22226</v>
      </c>
      <c r="M123" s="496">
        <v>1331523262561.3687</v>
      </c>
      <c r="N123" s="495">
        <v>0.16178500584972358</v>
      </c>
      <c r="O123" s="495">
        <v>1.0992537611703421E-2</v>
      </c>
      <c r="P123" s="495">
        <v>6.4768804749338785E-2</v>
      </c>
      <c r="Q123" s="495">
        <v>133</v>
      </c>
      <c r="R123" s="11">
        <f t="shared" si="6"/>
        <v>1.0992537611703421E-2</v>
      </c>
      <c r="S123" s="11">
        <f t="shared" si="7"/>
        <v>0.16178500584972358</v>
      </c>
      <c r="T123">
        <f t="shared" si="8"/>
        <v>0</v>
      </c>
      <c r="U123" t="str">
        <f t="shared" si="9"/>
        <v>Return on equity26</v>
      </c>
      <c r="V123" s="497">
        <v>202312</v>
      </c>
      <c r="W123" s="497">
        <v>22</v>
      </c>
      <c r="X123" s="497" t="s">
        <v>8</v>
      </c>
      <c r="Y123" s="497" t="s">
        <v>14</v>
      </c>
      <c r="Z123" s="497">
        <v>0</v>
      </c>
      <c r="AA123" s="497">
        <v>10</v>
      </c>
      <c r="AB123" s="497">
        <v>0.10524105003289279</v>
      </c>
      <c r="AC123" s="497">
        <v>26</v>
      </c>
      <c r="AD123" s="497"/>
      <c r="AF123" s="338" t="s">
        <v>812</v>
      </c>
      <c r="AG123" s="339">
        <v>1.4952078000000001E-2</v>
      </c>
      <c r="AH123" s="339">
        <v>1.51059223E-2</v>
      </c>
      <c r="AI123" s="339">
        <v>1.5692854999999999E-2</v>
      </c>
      <c r="AJ123" s="339">
        <v>1.52495624E-2</v>
      </c>
      <c r="AK123" s="339">
        <v>1.5309731700000001E-2</v>
      </c>
      <c r="AL123" s="339">
        <v>1.47871684E-2</v>
      </c>
      <c r="AM123" s="339">
        <v>1.3031796E-2</v>
      </c>
      <c r="AN123" s="339">
        <v>1.54859609E-2</v>
      </c>
      <c r="AO123" s="339">
        <v>1.5312355600000001E-2</v>
      </c>
      <c r="AP123" s="339">
        <v>1.47887833E-2</v>
      </c>
      <c r="AQ123" s="339">
        <v>1.41588098E-2</v>
      </c>
      <c r="AR123" s="339">
        <v>1.4643081299999999E-2</v>
      </c>
      <c r="AS123" s="339">
        <v>1.42242371E-2</v>
      </c>
      <c r="AT123" s="339">
        <v>1.4266584000000001E-2</v>
      </c>
      <c r="AU123" s="339">
        <v>1.16270987E-2</v>
      </c>
      <c r="AV123" s="339">
        <v>1.13569498E-2</v>
      </c>
      <c r="AW123" s="339">
        <v>1.1693913199999999E-2</v>
      </c>
      <c r="AX123" s="339">
        <v>1.20546005E-2</v>
      </c>
      <c r="AY123" s="339">
        <v>1.1688602899999999E-2</v>
      </c>
      <c r="AZ123" s="339">
        <v>1.3057186599999999E-2</v>
      </c>
      <c r="BA123" s="339">
        <v>1.2324368800000001E-2</v>
      </c>
      <c r="BB123" s="339">
        <v>1.3074523100000001E-2</v>
      </c>
      <c r="BC123" s="339">
        <v>7.0369715999999997E-3</v>
      </c>
      <c r="BD123" s="339">
        <v>5.5831264E-3</v>
      </c>
      <c r="BE123" s="339">
        <v>5.9771815000000004E-3</v>
      </c>
      <c r="BF123" s="339">
        <v>6.1203274999999998E-3</v>
      </c>
      <c r="BG123" s="339">
        <v>6.4663046999999998E-3</v>
      </c>
      <c r="BH123" s="339">
        <v>8.0234503999999998E-3</v>
      </c>
      <c r="BI123" s="339">
        <v>8.8240409999999995E-3</v>
      </c>
      <c r="BJ123" s="339">
        <v>9.7238254000000003E-3</v>
      </c>
      <c r="BK123" s="339">
        <v>1.04349882E-2</v>
      </c>
      <c r="BL123" s="339">
        <v>1.1609029700000001E-2</v>
      </c>
      <c r="BM123" s="339">
        <v>1.1450212499999999E-2</v>
      </c>
      <c r="BN123" s="339">
        <v>1.1295538399999999E-2</v>
      </c>
      <c r="BO123" s="339">
        <v>8.5257861999999997E-3</v>
      </c>
      <c r="BP123" s="339">
        <v>1.06449222E-2</v>
      </c>
      <c r="BQ123" s="339">
        <v>1.05636914E-2</v>
      </c>
      <c r="BR123" s="339">
        <v>9.9336345E-3</v>
      </c>
    </row>
    <row r="124" spans="1:70">
      <c r="A124" t="str">
        <f t="shared" si="5"/>
        <v>Return on equity201609</v>
      </c>
      <c r="B124" s="495">
        <v>201609</v>
      </c>
      <c r="C124" s="495">
        <v>22</v>
      </c>
      <c r="D124" s="495" t="s">
        <v>8</v>
      </c>
      <c r="E124" s="495">
        <v>-0.11539980138363309</v>
      </c>
      <c r="F124" s="495">
        <v>2.3606849466113706E-2</v>
      </c>
      <c r="G124" s="495">
        <v>5.9053866350405174E-2</v>
      </c>
      <c r="H124" s="495">
        <v>5.336623308558628E-2</v>
      </c>
      <c r="I124" s="495">
        <v>5.3955031750204177E-2</v>
      </c>
      <c r="J124" s="495">
        <v>0.1001179916610745</v>
      </c>
      <c r="K124" s="495">
        <v>0.16459221187826154</v>
      </c>
      <c r="L124" s="496">
        <v>85908106553.758362</v>
      </c>
      <c r="M124" s="496">
        <v>1341068779606.2314</v>
      </c>
      <c r="N124" s="495">
        <v>0.13585969430228917</v>
      </c>
      <c r="O124" s="495">
        <v>2.1615125603985697E-2</v>
      </c>
      <c r="P124" s="495">
        <v>5.9097118670889959E-2</v>
      </c>
      <c r="Q124" s="495">
        <v>131</v>
      </c>
      <c r="R124" s="11">
        <f t="shared" si="6"/>
        <v>2.1615125603985697E-2</v>
      </c>
      <c r="S124" s="11">
        <f t="shared" si="7"/>
        <v>0.13585969430228917</v>
      </c>
      <c r="T124">
        <f t="shared" si="8"/>
        <v>0</v>
      </c>
      <c r="U124" t="str">
        <f t="shared" si="9"/>
        <v>Return on equity27</v>
      </c>
      <c r="V124" s="497">
        <v>202312</v>
      </c>
      <c r="W124" s="497">
        <v>22</v>
      </c>
      <c r="X124" s="497" t="s">
        <v>8</v>
      </c>
      <c r="Y124" s="497" t="s">
        <v>94</v>
      </c>
      <c r="Z124" s="497">
        <v>0</v>
      </c>
      <c r="AA124" s="497">
        <v>13</v>
      </c>
      <c r="AB124" s="497">
        <v>9.1163818082352896E-2</v>
      </c>
      <c r="AC124" s="497">
        <v>27</v>
      </c>
      <c r="AD124" s="497"/>
      <c r="AF124" s="338" t="s">
        <v>1155</v>
      </c>
      <c r="AG124" s="339">
        <v>0.68822233420000001</v>
      </c>
      <c r="AH124" s="339">
        <v>0.6869228168</v>
      </c>
      <c r="AI124" s="339">
        <v>0.67492893990000002</v>
      </c>
      <c r="AJ124" s="339">
        <v>0.67645171010000005</v>
      </c>
      <c r="AK124" s="339">
        <v>0.67809708160000004</v>
      </c>
      <c r="AL124" s="339">
        <v>0.67464602849999999</v>
      </c>
      <c r="AM124" s="339">
        <v>0.68367294889999997</v>
      </c>
      <c r="AN124" s="339">
        <v>0.62039367769999998</v>
      </c>
      <c r="AO124" s="339">
        <v>0.64308284380000003</v>
      </c>
      <c r="AP124" s="339">
        <v>0.64827763569999997</v>
      </c>
      <c r="AQ124" s="339">
        <v>0.63251852740000003</v>
      </c>
      <c r="AR124" s="339">
        <v>0.63994747780000005</v>
      </c>
      <c r="AS124" s="339">
        <v>0.64960071679999998</v>
      </c>
      <c r="AT124" s="339">
        <v>0.65432756540000003</v>
      </c>
      <c r="AU124" s="339">
        <v>0.68494388750000001</v>
      </c>
      <c r="AV124" s="339">
        <v>0.69739287279999995</v>
      </c>
      <c r="AW124" s="339">
        <v>0.69844295079999996</v>
      </c>
      <c r="AX124" s="339">
        <v>0.70598811750000001</v>
      </c>
      <c r="AY124" s="339">
        <v>0.72607353360000004</v>
      </c>
      <c r="AZ124" s="339">
        <v>0.7098574419</v>
      </c>
      <c r="BA124" s="339">
        <v>0.73218580830000002</v>
      </c>
      <c r="BB124" s="339">
        <v>0.73603305799999996</v>
      </c>
      <c r="BC124" s="339">
        <v>0.85621906599999997</v>
      </c>
      <c r="BD124" s="339">
        <v>0.75871007430000004</v>
      </c>
      <c r="BE124" s="339">
        <v>0.74124801600000001</v>
      </c>
      <c r="BF124" s="339">
        <v>0.73081757540000003</v>
      </c>
      <c r="BG124" s="339">
        <v>0.68568455920000004</v>
      </c>
      <c r="BH124" s="339">
        <v>0.69024679470000005</v>
      </c>
      <c r="BI124" s="339">
        <v>0.69262821109999995</v>
      </c>
      <c r="BJ124" s="339">
        <v>0.70852132639999998</v>
      </c>
      <c r="BK124" s="339">
        <v>0.69922845680000001</v>
      </c>
      <c r="BL124" s="339">
        <v>0.72462653249999998</v>
      </c>
      <c r="BM124" s="339">
        <v>0.73542705320000001</v>
      </c>
      <c r="BN124" s="339">
        <v>0.73728302239999999</v>
      </c>
      <c r="BO124" s="339">
        <v>0.70497649559999997</v>
      </c>
      <c r="BP124" s="339">
        <v>0.70305139169999997</v>
      </c>
      <c r="BQ124" s="339">
        <v>0.70979021549999999</v>
      </c>
      <c r="BR124" s="339">
        <v>0.70848493180000005</v>
      </c>
    </row>
    <row r="125" spans="1:70">
      <c r="A125" t="str">
        <f t="shared" si="5"/>
        <v>Return on equity201612</v>
      </c>
      <c r="B125" s="495">
        <v>201612</v>
      </c>
      <c r="C125" s="495">
        <v>22</v>
      </c>
      <c r="D125" s="495" t="s">
        <v>8</v>
      </c>
      <c r="E125" s="495">
        <v>-0.29534282306966264</v>
      </c>
      <c r="F125" s="495">
        <v>1.4100797349754106E-2</v>
      </c>
      <c r="G125" s="495">
        <v>5.4740387790302492E-2</v>
      </c>
      <c r="H125" s="495">
        <v>2.7805134011077429E-2</v>
      </c>
      <c r="I125" s="495">
        <v>3.2541714916507383E-2</v>
      </c>
      <c r="J125" s="495">
        <v>9.6183047285159445E-2</v>
      </c>
      <c r="K125" s="495">
        <v>0.16566799325692869</v>
      </c>
      <c r="L125" s="496">
        <v>61718199923.333618</v>
      </c>
      <c r="M125" s="496">
        <v>1342748365978.6924</v>
      </c>
      <c r="N125" s="495">
        <v>9.9490427379535049E-2</v>
      </c>
      <c r="O125" s="495">
        <v>1.6857468269028945E-2</v>
      </c>
      <c r="P125" s="495">
        <v>3.489420760201567E-2</v>
      </c>
      <c r="Q125" s="495">
        <v>134</v>
      </c>
      <c r="R125" s="11">
        <f t="shared" si="6"/>
        <v>1.6857468269028945E-2</v>
      </c>
      <c r="S125" s="11">
        <f t="shared" si="7"/>
        <v>9.9490427379535049E-2</v>
      </c>
      <c r="T125">
        <f t="shared" si="8"/>
        <v>0</v>
      </c>
      <c r="U125" t="str">
        <f t="shared" si="9"/>
        <v>Return on equity28</v>
      </c>
      <c r="V125" s="497">
        <v>202312</v>
      </c>
      <c r="W125" s="497">
        <v>22</v>
      </c>
      <c r="X125" s="497" t="s">
        <v>8</v>
      </c>
      <c r="Y125" s="497" t="s">
        <v>5610</v>
      </c>
      <c r="Z125" s="497">
        <v>0</v>
      </c>
      <c r="AA125" s="497">
        <v>3</v>
      </c>
      <c r="AB125" s="497">
        <v>6.5704759122198253E-2</v>
      </c>
      <c r="AC125" s="497">
        <v>28</v>
      </c>
      <c r="AD125" s="497"/>
      <c r="AF125" s="338" t="s">
        <v>1156</v>
      </c>
      <c r="AG125" s="339">
        <v>0.23743982790000001</v>
      </c>
      <c r="AH125" s="339">
        <v>0.24019531050000001</v>
      </c>
      <c r="AI125" s="339">
        <v>0.22597242049999999</v>
      </c>
      <c r="AJ125" s="339">
        <v>0.2305340713</v>
      </c>
      <c r="AK125" s="339">
        <v>0.22794992589999999</v>
      </c>
      <c r="AL125" s="339">
        <v>0.23000114869999999</v>
      </c>
      <c r="AM125" s="339">
        <v>0.2172407224</v>
      </c>
      <c r="AN125" s="339">
        <v>0.2007919899</v>
      </c>
      <c r="AO125" s="339">
        <v>0.20570157680000001</v>
      </c>
      <c r="AP125" s="339">
        <v>0.20788951350000001</v>
      </c>
      <c r="AQ125" s="339">
        <v>0.20090874040000001</v>
      </c>
      <c r="AR125" s="339">
        <v>0.2036719404</v>
      </c>
      <c r="AS125" s="339">
        <v>0.20452049899999999</v>
      </c>
      <c r="AT125" s="339">
        <v>0.20554633329999999</v>
      </c>
      <c r="AU125" s="339">
        <v>0.21383672510000001</v>
      </c>
      <c r="AV125" s="339">
        <v>0.219224842</v>
      </c>
      <c r="AW125" s="339">
        <v>0.2128725192</v>
      </c>
      <c r="AX125" s="339">
        <v>0.21014211720000001</v>
      </c>
      <c r="AY125" s="339">
        <v>0.19540240819999999</v>
      </c>
      <c r="AZ125" s="339">
        <v>0.19676347659999999</v>
      </c>
      <c r="BA125" s="339">
        <v>0.20226484989999999</v>
      </c>
      <c r="BB125" s="339">
        <v>0.197906001</v>
      </c>
      <c r="BC125" s="339">
        <v>0.20601702420000001</v>
      </c>
      <c r="BD125" s="339">
        <v>0.19425879679999999</v>
      </c>
      <c r="BE125" s="339">
        <v>0.19696261209999999</v>
      </c>
      <c r="BF125" s="339">
        <v>0.19965533869999999</v>
      </c>
      <c r="BG125" s="339">
        <v>0.21360648330000001</v>
      </c>
      <c r="BH125" s="339">
        <v>0.21710469090000001</v>
      </c>
      <c r="BI125" s="339">
        <v>0.21369930770000001</v>
      </c>
      <c r="BJ125" s="339">
        <v>0.20852509050000001</v>
      </c>
      <c r="BK125" s="339">
        <v>0.19018551340000001</v>
      </c>
      <c r="BL125" s="339">
        <v>0.19085615359999999</v>
      </c>
      <c r="BM125" s="339">
        <v>0.19137943290000001</v>
      </c>
      <c r="BN125" s="339">
        <v>0.192411992</v>
      </c>
      <c r="BO125" s="339">
        <v>0.2179941983</v>
      </c>
      <c r="BP125" s="339">
        <v>0.2183970791</v>
      </c>
      <c r="BQ125" s="339">
        <v>0.2212086623</v>
      </c>
      <c r="BR125" s="339">
        <v>0.22569369610000001</v>
      </c>
    </row>
    <row r="126" spans="1:70">
      <c r="A126" t="str">
        <f t="shared" si="5"/>
        <v>Return on equity201703</v>
      </c>
      <c r="B126" s="495">
        <v>201703</v>
      </c>
      <c r="C126" s="495">
        <v>22</v>
      </c>
      <c r="D126" s="495" t="s">
        <v>8</v>
      </c>
      <c r="E126" s="495">
        <v>-8.5954945846274708E-2</v>
      </c>
      <c r="F126" s="495">
        <v>3.0115754027675155E-2</v>
      </c>
      <c r="G126" s="495">
        <v>6.6165030787632917E-2</v>
      </c>
      <c r="H126" s="495">
        <v>6.7725661616034674E-2</v>
      </c>
      <c r="I126" s="495">
        <v>7.3090799839725079E-2</v>
      </c>
      <c r="J126" s="495">
        <v>0.10403841819374808</v>
      </c>
      <c r="K126" s="495">
        <v>0.16235836350447269</v>
      </c>
      <c r="L126" s="496">
        <v>111556457564.77663</v>
      </c>
      <c r="M126" s="496">
        <v>1374650919390.9841</v>
      </c>
      <c r="N126" s="495">
        <v>9.298058865321604E-2</v>
      </c>
      <c r="O126" s="495">
        <v>5.0074760334568272E-2</v>
      </c>
      <c r="P126" s="495">
        <v>7.70325703124939E-2</v>
      </c>
      <c r="Q126" s="495">
        <v>130</v>
      </c>
      <c r="R126" s="11">
        <f t="shared" si="6"/>
        <v>5.0074760334568272E-2</v>
      </c>
      <c r="S126" s="11">
        <f t="shared" si="7"/>
        <v>9.298058865321604E-2</v>
      </c>
      <c r="T126">
        <f t="shared" si="8"/>
        <v>0</v>
      </c>
      <c r="U126" t="str">
        <f t="shared" si="9"/>
        <v>Return on equity29</v>
      </c>
      <c r="V126" s="497">
        <v>202312</v>
      </c>
      <c r="W126" s="497">
        <v>22</v>
      </c>
      <c r="X126" s="497" t="s">
        <v>8</v>
      </c>
      <c r="Y126" s="497" t="s">
        <v>16</v>
      </c>
      <c r="Z126" s="497">
        <v>0</v>
      </c>
      <c r="AA126" s="497">
        <v>30</v>
      </c>
      <c r="AB126" s="497">
        <v>6.48027740208965E-2</v>
      </c>
      <c r="AC126" s="497">
        <v>29</v>
      </c>
      <c r="AD126" s="497"/>
      <c r="AF126" s="338" t="s">
        <v>1157</v>
      </c>
      <c r="AG126" s="339">
        <v>1.8526227400000001E-2</v>
      </c>
      <c r="AH126" s="339">
        <v>1.02658782E-2</v>
      </c>
      <c r="AI126" s="339">
        <v>9.71681093E-2</v>
      </c>
      <c r="AJ126" s="339">
        <v>8.5145038199999995E-2</v>
      </c>
      <c r="AK126" s="339">
        <v>7.4615933300000006E-2</v>
      </c>
      <c r="AL126" s="339">
        <v>7.3701639599999993E-2</v>
      </c>
      <c r="AM126" s="339">
        <v>5.0410645300000001E-2</v>
      </c>
      <c r="AN126" s="339">
        <v>3.54486574E-2</v>
      </c>
      <c r="AO126" s="339">
        <v>4.2055471400000002E-2</v>
      </c>
      <c r="AP126" s="339">
        <v>3.6173099100000002E-2</v>
      </c>
      <c r="AQ126" s="339">
        <v>8.9092453700000004E-2</v>
      </c>
      <c r="AR126" s="339">
        <v>0.17309147659999999</v>
      </c>
      <c r="AS126" s="339">
        <v>0.1511110316</v>
      </c>
      <c r="AT126" s="339">
        <v>0.1470871745</v>
      </c>
      <c r="AU126" s="339">
        <v>7.8131233899999999E-2</v>
      </c>
      <c r="AV126" s="339">
        <v>-6.3628670000000003E-3</v>
      </c>
      <c r="AW126" s="339">
        <v>2.04546954E-2</v>
      </c>
      <c r="AX126" s="339">
        <v>1.3179195100000001E-2</v>
      </c>
      <c r="AY126" s="339">
        <v>6.8035120000000003E-3</v>
      </c>
      <c r="AZ126" s="339">
        <v>1.11389795E-2</v>
      </c>
      <c r="BA126" s="339">
        <v>-4.6566480000000002E-3</v>
      </c>
      <c r="BB126" s="339">
        <v>2.3457942000000001E-3</v>
      </c>
      <c r="BC126" s="339">
        <v>-0.406426485</v>
      </c>
      <c r="BD126" s="339">
        <v>-0.113428773</v>
      </c>
      <c r="BE126" s="339">
        <v>-9.2890743999999997E-2</v>
      </c>
      <c r="BF126" s="339">
        <v>-3.9083752999999999E-2</v>
      </c>
      <c r="BG126" s="339">
        <v>0.11563137010000001</v>
      </c>
      <c r="BH126" s="339">
        <v>0.1069017147</v>
      </c>
      <c r="BI126" s="339">
        <v>9.0514525400000004E-2</v>
      </c>
      <c r="BJ126" s="339">
        <v>9.3405290899999993E-2</v>
      </c>
      <c r="BK126" s="339">
        <v>0.1329999577</v>
      </c>
      <c r="BL126" s="339">
        <v>9.8273192199999998E-2</v>
      </c>
      <c r="BM126" s="339">
        <v>9.3126798900000002E-2</v>
      </c>
      <c r="BN126" s="339">
        <v>7.72559513E-2</v>
      </c>
      <c r="BO126" s="339">
        <v>0.12806216349999999</v>
      </c>
      <c r="BP126" s="339">
        <v>6.7164344400000006E-2</v>
      </c>
      <c r="BQ126" s="339">
        <v>2.3253906000000001E-2</v>
      </c>
      <c r="BR126" s="339">
        <v>7.1171545999999999E-3</v>
      </c>
    </row>
    <row r="127" spans="1:70">
      <c r="A127" t="str">
        <f t="shared" si="5"/>
        <v>Return on equity201706</v>
      </c>
      <c r="B127" s="495">
        <v>201706</v>
      </c>
      <c r="C127" s="495">
        <v>22</v>
      </c>
      <c r="D127" s="495" t="s">
        <v>8</v>
      </c>
      <c r="E127" s="495">
        <v>-9.509856444682549E-2</v>
      </c>
      <c r="F127" s="495">
        <v>3.8991056414119783E-2</v>
      </c>
      <c r="G127" s="495">
        <v>7.4996123224601474E-2</v>
      </c>
      <c r="H127" s="495">
        <v>5.6188165223125155E-2</v>
      </c>
      <c r="I127" s="495">
        <v>7.1011688231516337E-2</v>
      </c>
      <c r="J127" s="495">
        <v>0.104371047935055</v>
      </c>
      <c r="K127" s="495">
        <v>0.15855161712231589</v>
      </c>
      <c r="L127" s="495">
        <v>107359690660.35202</v>
      </c>
      <c r="M127" s="496">
        <v>1379168635677.8491</v>
      </c>
      <c r="N127" s="495">
        <v>7.5169406618691897E-2</v>
      </c>
      <c r="O127" s="495">
        <v>5.5553982148294184E-2</v>
      </c>
      <c r="P127" s="495">
        <v>7.3774303171661879E-2</v>
      </c>
      <c r="Q127" s="495">
        <v>128</v>
      </c>
      <c r="R127" s="11">
        <f t="shared" si="6"/>
        <v>5.5553982148294184E-2</v>
      </c>
      <c r="S127" s="11">
        <f t="shared" si="7"/>
        <v>7.5169406618691897E-2</v>
      </c>
      <c r="T127">
        <f t="shared" si="8"/>
        <v>0</v>
      </c>
      <c r="U127" t="str">
        <f t="shared" si="9"/>
        <v>Return on equity30</v>
      </c>
      <c r="V127" s="497">
        <v>202312</v>
      </c>
      <c r="W127" s="497">
        <v>22</v>
      </c>
      <c r="X127" s="497" t="s">
        <v>8</v>
      </c>
      <c r="Y127" s="497" t="s">
        <v>20</v>
      </c>
      <c r="Z127" s="497">
        <v>0</v>
      </c>
      <c r="AA127" s="497">
        <v>14</v>
      </c>
      <c r="AB127" s="497">
        <v>6.2624887915252031E-2</v>
      </c>
      <c r="AC127" s="497">
        <v>30</v>
      </c>
      <c r="AD127" s="497"/>
      <c r="AF127" s="338" t="s">
        <v>1162</v>
      </c>
      <c r="AG127" s="339">
        <v>2.65757374E-2</v>
      </c>
      <c r="AH127" s="339">
        <v>2.7548741599999999E-2</v>
      </c>
      <c r="AI127" s="339">
        <v>2.6842324800000001E-2</v>
      </c>
      <c r="AJ127" s="339">
        <v>2.6905633700000001E-2</v>
      </c>
      <c r="AK127" s="339">
        <v>2.6560344900000001E-2</v>
      </c>
      <c r="AL127" s="339">
        <v>2.6754850899999998E-2</v>
      </c>
      <c r="AM127" s="339">
        <v>2.49883274E-2</v>
      </c>
      <c r="AN127" s="339">
        <v>2.4559490600000001E-2</v>
      </c>
      <c r="AO127" s="339">
        <v>2.4349015299999999E-2</v>
      </c>
      <c r="AP127" s="339">
        <v>2.4495767500000001E-2</v>
      </c>
      <c r="AQ127" s="339">
        <v>2.06515439E-2</v>
      </c>
      <c r="AR127" s="339">
        <v>2.1235177899999999E-2</v>
      </c>
      <c r="AS127" s="339">
        <v>2.0827977399999999E-2</v>
      </c>
      <c r="AT127" s="339">
        <v>2.1784272399999999E-2</v>
      </c>
      <c r="AU127" s="339">
        <v>1.9678244099999999E-2</v>
      </c>
      <c r="AV127" s="339">
        <v>1.9317302599999999E-2</v>
      </c>
      <c r="AW127" s="339">
        <v>1.9655590300000001E-2</v>
      </c>
      <c r="AX127" s="339">
        <v>2.0858990800000001E-2</v>
      </c>
      <c r="AY127" s="339">
        <v>2.1154593700000002E-2</v>
      </c>
      <c r="AZ127" s="339">
        <v>2.1180459400000001E-2</v>
      </c>
      <c r="BA127" s="339">
        <v>2.09602404E-2</v>
      </c>
      <c r="BB127" s="339">
        <v>2.2221609400000002E-2</v>
      </c>
      <c r="BC127" s="339">
        <v>2.0423398499999999E-2</v>
      </c>
      <c r="BD127" s="339">
        <v>1.8886070200000001E-2</v>
      </c>
      <c r="BE127" s="339">
        <v>1.8000546199999998E-2</v>
      </c>
      <c r="BF127" s="339">
        <v>1.83025822E-2</v>
      </c>
      <c r="BG127" s="339">
        <v>1.59285274E-2</v>
      </c>
      <c r="BH127" s="339">
        <v>1.59789236E-2</v>
      </c>
      <c r="BI127" s="339">
        <v>1.60701353E-2</v>
      </c>
      <c r="BJ127" s="339">
        <v>1.80930911E-2</v>
      </c>
      <c r="BK127" s="339">
        <v>1.98436889E-2</v>
      </c>
      <c r="BL127" s="339">
        <v>2.0005939699999999E-2</v>
      </c>
      <c r="BM127" s="339">
        <v>2.0627728099999999E-2</v>
      </c>
      <c r="BN127" s="339">
        <v>2.18795658E-2</v>
      </c>
      <c r="BO127" s="339">
        <v>1.8429748400000001E-2</v>
      </c>
      <c r="BP127" s="339">
        <v>1.8228808700000002E-2</v>
      </c>
      <c r="BQ127" s="339">
        <v>1.8000250499999999E-2</v>
      </c>
      <c r="BR127" s="339">
        <v>1.85538076E-2</v>
      </c>
    </row>
    <row r="128" spans="1:70">
      <c r="A128" t="str">
        <f t="shared" si="5"/>
        <v>Return on equity201709</v>
      </c>
      <c r="B128" s="495">
        <v>201709</v>
      </c>
      <c r="C128" s="495">
        <v>22</v>
      </c>
      <c r="D128" s="495" t="s">
        <v>8</v>
      </c>
      <c r="E128" s="495">
        <v>-6.9453240447540629E-2</v>
      </c>
      <c r="F128" s="495">
        <v>4.13356652064613E-2</v>
      </c>
      <c r="G128" s="495">
        <v>7.2436171289993356E-2</v>
      </c>
      <c r="H128" s="495">
        <v>6.560727534959096E-2</v>
      </c>
      <c r="I128" s="495">
        <v>7.1900500113009122E-2</v>
      </c>
      <c r="J128" s="495">
        <v>0.10541931784059605</v>
      </c>
      <c r="K128" s="495">
        <v>0.16183945765039701</v>
      </c>
      <c r="L128" s="495">
        <v>108607542610.85709</v>
      </c>
      <c r="M128" s="496">
        <v>1387491342090.4812</v>
      </c>
      <c r="N128" s="495">
        <v>6.7479345291621445E-2</v>
      </c>
      <c r="O128" s="495">
        <v>5.6842168758541187E-2</v>
      </c>
      <c r="P128" s="495">
        <v>7.4609407563234226E-2</v>
      </c>
      <c r="Q128" s="495">
        <v>128</v>
      </c>
      <c r="R128" s="11">
        <f t="shared" si="6"/>
        <v>5.6842168758541187E-2</v>
      </c>
      <c r="S128" s="11">
        <f t="shared" si="7"/>
        <v>7.4609407563234226E-2</v>
      </c>
      <c r="T128">
        <f t="shared" si="8"/>
        <v>0</v>
      </c>
      <c r="U128" t="str">
        <f t="shared" si="9"/>
        <v>Return on equity99</v>
      </c>
      <c r="V128" s="497">
        <v>202312</v>
      </c>
      <c r="W128" s="497">
        <v>22</v>
      </c>
      <c r="X128" s="497" t="s">
        <v>8</v>
      </c>
      <c r="Y128" s="497" t="s">
        <v>34</v>
      </c>
      <c r="Z128" s="497">
        <v>0</v>
      </c>
      <c r="AA128" s="497">
        <v>115</v>
      </c>
      <c r="AB128" s="497">
        <v>0.10273891239414917</v>
      </c>
      <c r="AC128" s="497">
        <v>99</v>
      </c>
      <c r="AD128" s="497"/>
      <c r="AF128" s="338" t="s">
        <v>2366</v>
      </c>
      <c r="AG128" s="339" t="s">
        <v>6753</v>
      </c>
      <c r="AH128" s="339" t="s">
        <v>6753</v>
      </c>
      <c r="AI128" s="339" t="s">
        <v>6753</v>
      </c>
      <c r="AJ128" s="339" t="s">
        <v>6753</v>
      </c>
      <c r="AK128" s="339" t="s">
        <v>6753</v>
      </c>
      <c r="AL128" s="339" t="s">
        <v>6753</v>
      </c>
      <c r="AM128" s="339" t="s">
        <v>6753</v>
      </c>
      <c r="AN128" s="339" t="s">
        <v>6753</v>
      </c>
      <c r="AO128" s="339" t="s">
        <v>6753</v>
      </c>
      <c r="AP128" s="339" t="s">
        <v>6753</v>
      </c>
      <c r="AQ128" s="339" t="s">
        <v>6753</v>
      </c>
      <c r="AR128" s="339" t="s">
        <v>6753</v>
      </c>
      <c r="AS128" s="339" t="s">
        <v>6753</v>
      </c>
      <c r="AT128" s="339" t="s">
        <v>6753</v>
      </c>
      <c r="AU128" s="339">
        <v>3.2707825E-3</v>
      </c>
      <c r="AV128" s="339">
        <v>1.8979681999999999E-3</v>
      </c>
      <c r="AW128" s="339">
        <v>2.2594504999999998E-3</v>
      </c>
      <c r="AX128" s="339">
        <v>2.8299901000000001E-3</v>
      </c>
      <c r="AY128" s="339">
        <v>1.5445941000000001E-3</v>
      </c>
      <c r="AZ128" s="339">
        <v>2.2082744999999998E-3</v>
      </c>
      <c r="BA128" s="339">
        <v>1.9655403000000001E-3</v>
      </c>
      <c r="BB128" s="339">
        <v>2.4286389000000002E-3</v>
      </c>
      <c r="BC128" s="339">
        <v>1.7239525999999999E-3</v>
      </c>
      <c r="BD128" s="339">
        <v>5.8125112000000003E-3</v>
      </c>
      <c r="BE128" s="339">
        <v>5.2559662999999996E-3</v>
      </c>
      <c r="BF128" s="339">
        <v>5.4533000999999999E-3</v>
      </c>
      <c r="BG128" s="339">
        <v>2.0464423E-3</v>
      </c>
      <c r="BH128" s="339">
        <v>1.1302764000000001E-3</v>
      </c>
      <c r="BI128" s="339">
        <v>9.6465669999999996E-4</v>
      </c>
      <c r="BJ128" s="339">
        <v>9.8439980000000001E-4</v>
      </c>
      <c r="BK128" s="339">
        <v>1.6303927000000001E-3</v>
      </c>
      <c r="BL128" s="339">
        <v>1.1057935000000001E-3</v>
      </c>
      <c r="BM128" s="339">
        <v>1.9000244000000001E-3</v>
      </c>
      <c r="BN128" s="339">
        <v>2.3528078E-3</v>
      </c>
      <c r="BO128" s="339">
        <v>1.0535821E-3</v>
      </c>
      <c r="BP128" s="339">
        <v>5.5591690000000003E-4</v>
      </c>
      <c r="BQ128" s="339">
        <v>7.9480309999999999E-4</v>
      </c>
      <c r="BR128" s="339">
        <v>1.3878758000000001E-3</v>
      </c>
    </row>
    <row r="129" spans="1:70">
      <c r="A129" t="str">
        <f t="shared" si="5"/>
        <v>Return on equity201712</v>
      </c>
      <c r="B129" s="495">
        <v>201712</v>
      </c>
      <c r="C129" s="495">
        <v>22</v>
      </c>
      <c r="D129" s="495" t="s">
        <v>8</v>
      </c>
      <c r="E129" s="495">
        <v>-0.11563973503167388</v>
      </c>
      <c r="F129" s="495">
        <v>3.1383045141535573E-2</v>
      </c>
      <c r="G129" s="495">
        <v>6.6256543339015109E-2</v>
      </c>
      <c r="H129" s="495">
        <v>5.6460411664321579E-2</v>
      </c>
      <c r="I129" s="495">
        <v>6.0447554840307109E-2</v>
      </c>
      <c r="J129" s="495">
        <v>0.105079022604922</v>
      </c>
      <c r="K129" s="495">
        <v>0.17038272481333092</v>
      </c>
      <c r="L129" s="495">
        <v>94688769280.219666</v>
      </c>
      <c r="M129" s="496">
        <v>1391496000528.1294</v>
      </c>
      <c r="N129" s="495">
        <v>4.7031051020565748E-2</v>
      </c>
      <c r="O129" s="495">
        <v>4.8321105149964308E-2</v>
      </c>
      <c r="P129" s="495">
        <v>6.2727913157534301E-2</v>
      </c>
      <c r="Q129" s="495">
        <v>129</v>
      </c>
      <c r="R129" s="11">
        <f t="shared" si="6"/>
        <v>4.7031051020565748E-2</v>
      </c>
      <c r="S129" s="11">
        <f t="shared" si="7"/>
        <v>6.2727913157534301E-2</v>
      </c>
      <c r="T129">
        <f t="shared" si="8"/>
        <v>1</v>
      </c>
      <c r="U129" t="str">
        <f t="shared" si="9"/>
        <v>Return on equity100</v>
      </c>
      <c r="V129" s="497">
        <v>202312</v>
      </c>
      <c r="W129" s="497">
        <v>22</v>
      </c>
      <c r="X129" s="497" t="s">
        <v>8</v>
      </c>
      <c r="Y129" s="497" t="s">
        <v>21</v>
      </c>
      <c r="Z129" s="497">
        <v>0</v>
      </c>
      <c r="AA129" s="497">
        <v>28</v>
      </c>
      <c r="AB129" s="497"/>
      <c r="AC129" s="497">
        <v>100</v>
      </c>
      <c r="AD129" s="498">
        <v>1</v>
      </c>
      <c r="AF129" s="338" t="s">
        <v>803</v>
      </c>
      <c r="AG129" s="339">
        <v>0.1766437327</v>
      </c>
      <c r="AH129" s="339">
        <v>0.17432618259999999</v>
      </c>
      <c r="AI129" s="339">
        <v>0.17789527929999999</v>
      </c>
      <c r="AJ129" s="339">
        <v>0.17937406019999999</v>
      </c>
      <c r="AK129" s="339">
        <v>0.17869922520000001</v>
      </c>
      <c r="AL129" s="339">
        <v>0.1898381989</v>
      </c>
      <c r="AM129" s="339">
        <v>0.1804341391</v>
      </c>
      <c r="AN129" s="339">
        <v>0.1729606078</v>
      </c>
      <c r="AO129" s="339">
        <v>0.1701497766</v>
      </c>
      <c r="AP129" s="339">
        <v>0.18019285090000001</v>
      </c>
      <c r="AQ129" s="339">
        <v>0.1718507333</v>
      </c>
      <c r="AR129" s="339">
        <v>0.17433712630000001</v>
      </c>
      <c r="AS129" s="339">
        <v>0.17206901729999999</v>
      </c>
      <c r="AT129" s="339">
        <v>0.17804326509999999</v>
      </c>
      <c r="AU129" s="339">
        <v>0.1759332465</v>
      </c>
      <c r="AV129" s="339">
        <v>0.17208948199999999</v>
      </c>
      <c r="AW129" s="339">
        <v>0.17358510590000001</v>
      </c>
      <c r="AX129" s="339">
        <v>0.18193424829999999</v>
      </c>
      <c r="AY129" s="339">
        <v>0.18486854359999999</v>
      </c>
      <c r="AZ129" s="339">
        <v>0.19217875209999999</v>
      </c>
      <c r="BA129" s="339">
        <v>0.19225907119999999</v>
      </c>
      <c r="BB129" s="339">
        <v>0.2011575011</v>
      </c>
      <c r="BC129" s="339">
        <v>0.2096362494</v>
      </c>
      <c r="BD129" s="339">
        <v>0.226016201</v>
      </c>
      <c r="BE129" s="339">
        <v>0.2274309098</v>
      </c>
      <c r="BF129" s="339">
        <v>0.23618310540000001</v>
      </c>
      <c r="BG129" s="339">
        <v>0.2375700845</v>
      </c>
      <c r="BH129" s="339">
        <v>0.2382318648</v>
      </c>
      <c r="BI129" s="339">
        <v>0.22832299919999999</v>
      </c>
      <c r="BJ129" s="339">
        <v>0.22256779360000001</v>
      </c>
      <c r="BK129" s="339">
        <v>0.20644084930000001</v>
      </c>
      <c r="BL129" s="339">
        <v>0.19364808180000001</v>
      </c>
      <c r="BM129" s="339">
        <v>0.1983267755</v>
      </c>
      <c r="BN129" s="339">
        <v>0.1944720254</v>
      </c>
      <c r="BO129" s="339">
        <v>0.19453727849999999</v>
      </c>
      <c r="BP129" s="339">
        <v>0.19147964049999999</v>
      </c>
      <c r="BQ129" s="339">
        <v>0.18969763449999999</v>
      </c>
      <c r="BR129" s="339">
        <v>0.1845583113</v>
      </c>
    </row>
    <row r="130" spans="1:70">
      <c r="A130" t="str">
        <f t="shared" si="5"/>
        <v>Return on equity201803</v>
      </c>
      <c r="B130" s="495">
        <v>201803</v>
      </c>
      <c r="C130" s="495">
        <v>22</v>
      </c>
      <c r="D130" s="495" t="s">
        <v>8</v>
      </c>
      <c r="E130" s="495">
        <v>-3.8216574540721415E-2</v>
      </c>
      <c r="F130" s="495">
        <v>3.9090020396227554E-2</v>
      </c>
      <c r="G130" s="495">
        <v>6.8462727207715679E-2</v>
      </c>
      <c r="H130" s="495">
        <v>6.8085172381996822E-2</v>
      </c>
      <c r="I130" s="495">
        <v>6.754242388844367E-2</v>
      </c>
      <c r="J130" s="495">
        <v>9.9159752406305895E-2</v>
      </c>
      <c r="K130" s="495">
        <v>0.1624033025929231</v>
      </c>
      <c r="L130" s="495">
        <v>100174365115.7057</v>
      </c>
      <c r="M130" s="496">
        <v>1409117258570.6311</v>
      </c>
      <c r="N130" s="495">
        <v>8.8870208162661626E-2</v>
      </c>
      <c r="O130" s="495">
        <v>5.7221686996121818E-2</v>
      </c>
      <c r="P130" s="495">
        <v>6.9152914397846835E-2</v>
      </c>
      <c r="Q130" s="495">
        <v>128</v>
      </c>
      <c r="R130" s="11">
        <f t="shared" si="6"/>
        <v>5.7221686996121818E-2</v>
      </c>
      <c r="S130" s="11">
        <f t="shared" si="7"/>
        <v>8.8870208162661626E-2</v>
      </c>
      <c r="T130">
        <f t="shared" si="8"/>
        <v>0</v>
      </c>
      <c r="U130" t="str">
        <f t="shared" si="9"/>
        <v>Cost-income ratio1</v>
      </c>
      <c r="V130" s="497">
        <v>202312</v>
      </c>
      <c r="W130" s="497">
        <v>24</v>
      </c>
      <c r="X130" s="497" t="s">
        <v>9</v>
      </c>
      <c r="Y130" s="497" t="s">
        <v>5610</v>
      </c>
      <c r="Z130" s="497">
        <v>0</v>
      </c>
      <c r="AA130" s="497">
        <v>3</v>
      </c>
      <c r="AB130" s="497">
        <v>0.77137536414991548</v>
      </c>
      <c r="AC130" s="497">
        <v>1</v>
      </c>
      <c r="AD130" s="498"/>
      <c r="AF130" s="338" t="s">
        <v>1160</v>
      </c>
      <c r="AG130" s="339" t="s">
        <v>6753</v>
      </c>
      <c r="AH130" s="339" t="s">
        <v>6753</v>
      </c>
      <c r="AI130" s="339" t="s">
        <v>6753</v>
      </c>
      <c r="AJ130" s="339" t="s">
        <v>6753</v>
      </c>
      <c r="AK130" s="339" t="s">
        <v>6753</v>
      </c>
      <c r="AL130" s="339" t="s">
        <v>6753</v>
      </c>
      <c r="AM130" s="339" t="s">
        <v>6753</v>
      </c>
      <c r="AN130" s="339" t="s">
        <v>6753</v>
      </c>
      <c r="AO130" s="339">
        <v>6.4395278099999995E-2</v>
      </c>
      <c r="AP130" s="339">
        <v>6.9434164100000001E-2</v>
      </c>
      <c r="AQ130" s="339">
        <v>5.7362003699999997E-2</v>
      </c>
      <c r="AR130" s="339">
        <v>6.01143939E-2</v>
      </c>
      <c r="AS130" s="339">
        <v>5.2776416399999998E-2</v>
      </c>
      <c r="AT130" s="339">
        <v>6.1043219000000003E-2</v>
      </c>
      <c r="AU130" s="339">
        <v>5.71212392E-2</v>
      </c>
      <c r="AV130" s="339">
        <v>5.6102788299999998E-2</v>
      </c>
      <c r="AW130" s="339">
        <v>5.5492929099999998E-2</v>
      </c>
      <c r="AX130" s="339">
        <v>5.88613313E-2</v>
      </c>
      <c r="AY130" s="339">
        <v>5.5212997299999997E-2</v>
      </c>
      <c r="AZ130" s="339">
        <v>5.6635956500000001E-2</v>
      </c>
      <c r="BA130" s="339">
        <v>5.61450509E-2</v>
      </c>
      <c r="BB130" s="339">
        <v>5.9774269300000002E-2</v>
      </c>
      <c r="BC130" s="339">
        <v>6.03748692E-2</v>
      </c>
      <c r="BD130" s="339">
        <v>6.3618906000000003E-2</v>
      </c>
      <c r="BE130" s="339">
        <v>6.3799208199999999E-2</v>
      </c>
      <c r="BF130" s="339">
        <v>6.7791542199999999E-2</v>
      </c>
      <c r="BG130" s="339">
        <v>6.1769272299999997E-2</v>
      </c>
      <c r="BH130" s="339">
        <v>6.2501814000000003E-2</v>
      </c>
      <c r="BI130" s="339">
        <v>5.9071183300000003E-2</v>
      </c>
      <c r="BJ130" s="339">
        <v>6.2647218300000002E-2</v>
      </c>
      <c r="BK130" s="339">
        <v>5.2278357300000002E-2</v>
      </c>
      <c r="BL130" s="339">
        <v>5.0907058499999998E-2</v>
      </c>
      <c r="BM130" s="339">
        <v>5.4643691799999998E-2</v>
      </c>
      <c r="BN130" s="339">
        <v>5.91568918E-2</v>
      </c>
      <c r="BO130" s="339">
        <v>5.5280906900000003E-2</v>
      </c>
      <c r="BP130" s="339">
        <v>5.3654691800000001E-2</v>
      </c>
      <c r="BQ130" s="339">
        <v>5.2849819899999997E-2</v>
      </c>
      <c r="BR130" s="339">
        <v>5.6133590800000001E-2</v>
      </c>
    </row>
    <row r="131" spans="1:70">
      <c r="A131" t="str">
        <f t="shared" ref="A131:A194" si="10">+D131&amp;B131</f>
        <v>Return on equity201806</v>
      </c>
      <c r="B131" s="495">
        <v>201806</v>
      </c>
      <c r="C131" s="495">
        <v>22</v>
      </c>
      <c r="D131" s="495" t="s">
        <v>8</v>
      </c>
      <c r="E131" s="495">
        <v>-5.9903016539901058E-2</v>
      </c>
      <c r="F131" s="495">
        <v>3.9421450333983907E-2</v>
      </c>
      <c r="G131" s="495">
        <v>6.7649259986621774E-2</v>
      </c>
      <c r="H131" s="495">
        <v>6.5693482789325214E-2</v>
      </c>
      <c r="I131" s="495">
        <v>7.2187907167959434E-2</v>
      </c>
      <c r="J131" s="495">
        <v>0.10092763993330445</v>
      </c>
      <c r="K131" s="495">
        <v>0.14560379663799533</v>
      </c>
      <c r="L131" s="495">
        <v>104729941574.98279</v>
      </c>
      <c r="M131" s="496">
        <v>1407662967770.2781</v>
      </c>
      <c r="N131" s="495">
        <v>7.7646219214134102E-2</v>
      </c>
      <c r="O131" s="495">
        <v>5.6218266599180618E-2</v>
      </c>
      <c r="P131" s="495">
        <v>7.494370610560748E-2</v>
      </c>
      <c r="Q131" s="495">
        <v>128</v>
      </c>
      <c r="R131" s="11">
        <f t="shared" ref="R131:R194" si="11">MIN(N131:P131)</f>
        <v>5.6218266599180618E-2</v>
      </c>
      <c r="S131" s="11">
        <f t="shared" ref="S131:S194" si="12">MAX(N131:P131)</f>
        <v>7.7646219214134102E-2</v>
      </c>
      <c r="T131">
        <f t="shared" ref="T131:T194" si="13">IF(OR(G131&lt;R131,G131&gt;S131),1,0)</f>
        <v>0</v>
      </c>
      <c r="U131" t="str">
        <f t="shared" ref="U131:U194" si="14">CONCATENATE(X131,AC131)</f>
        <v>Cost-income ratio2</v>
      </c>
      <c r="V131" s="497">
        <v>202312</v>
      </c>
      <c r="W131" s="497">
        <v>24</v>
      </c>
      <c r="X131" s="497" t="s">
        <v>9</v>
      </c>
      <c r="Y131" s="497" t="s">
        <v>20</v>
      </c>
      <c r="Z131" s="497">
        <v>0</v>
      </c>
      <c r="AA131" s="497">
        <v>14</v>
      </c>
      <c r="AB131" s="497">
        <v>0.71068529750209819</v>
      </c>
      <c r="AC131" s="497">
        <v>2</v>
      </c>
      <c r="AD131" s="498"/>
      <c r="AF131" s="338" t="s">
        <v>1161</v>
      </c>
      <c r="AG131" s="339" t="s">
        <v>6753</v>
      </c>
      <c r="AH131" s="339" t="s">
        <v>6753</v>
      </c>
      <c r="AI131" s="339" t="s">
        <v>6753</v>
      </c>
      <c r="AJ131" s="339" t="s">
        <v>6753</v>
      </c>
      <c r="AK131" s="339" t="s">
        <v>6753</v>
      </c>
      <c r="AL131" s="339" t="s">
        <v>6753</v>
      </c>
      <c r="AM131" s="339" t="s">
        <v>6753</v>
      </c>
      <c r="AN131" s="339" t="s">
        <v>6753</v>
      </c>
      <c r="AO131" s="339">
        <v>6.4395278099999995E-2</v>
      </c>
      <c r="AP131" s="339">
        <v>6.9434164100000001E-2</v>
      </c>
      <c r="AQ131" s="339">
        <v>5.7362003699999997E-2</v>
      </c>
      <c r="AR131" s="339">
        <v>6.01143939E-2</v>
      </c>
      <c r="AS131" s="339">
        <v>5.2776416399999998E-2</v>
      </c>
      <c r="AT131" s="339">
        <v>6.1043219000000003E-2</v>
      </c>
      <c r="AU131" s="339">
        <v>5.71212392E-2</v>
      </c>
      <c r="AV131" s="339">
        <v>5.6102788299999998E-2</v>
      </c>
      <c r="AW131" s="339">
        <v>5.5492929099999998E-2</v>
      </c>
      <c r="AX131" s="339">
        <v>5.88613313E-2</v>
      </c>
      <c r="AY131" s="339">
        <v>5.5212997299999997E-2</v>
      </c>
      <c r="AZ131" s="339">
        <v>5.6635956500000001E-2</v>
      </c>
      <c r="BA131" s="339">
        <v>5.61450509E-2</v>
      </c>
      <c r="BB131" s="339">
        <v>5.9774269300000002E-2</v>
      </c>
      <c r="BC131" s="339">
        <v>6.03748692E-2</v>
      </c>
      <c r="BD131" s="339">
        <v>6.3618906000000003E-2</v>
      </c>
      <c r="BE131" s="339">
        <v>6.3799208199999999E-2</v>
      </c>
      <c r="BF131" s="339">
        <v>6.7791542199999999E-2</v>
      </c>
      <c r="BG131" s="339">
        <v>6.1769272299999997E-2</v>
      </c>
      <c r="BH131" s="339">
        <v>6.2501814000000003E-2</v>
      </c>
      <c r="BI131" s="339">
        <v>5.9071183300000003E-2</v>
      </c>
      <c r="BJ131" s="339">
        <v>6.2647218300000002E-2</v>
      </c>
      <c r="BK131" s="339">
        <v>5.2278357300000002E-2</v>
      </c>
      <c r="BL131" s="339">
        <v>5.0907058499999998E-2</v>
      </c>
      <c r="BM131" s="339">
        <v>5.4643691799999998E-2</v>
      </c>
      <c r="BN131" s="339">
        <v>5.91568918E-2</v>
      </c>
      <c r="BO131" s="339">
        <v>5.5280906900000003E-2</v>
      </c>
      <c r="BP131" s="339">
        <v>5.3654691800000001E-2</v>
      </c>
      <c r="BQ131" s="339">
        <v>5.2849819899999997E-2</v>
      </c>
      <c r="BR131" s="339">
        <v>5.6133590800000001E-2</v>
      </c>
    </row>
    <row r="132" spans="1:70">
      <c r="A132" t="str">
        <f t="shared" si="10"/>
        <v>Return on equity201809</v>
      </c>
      <c r="B132" s="495">
        <v>201809</v>
      </c>
      <c r="C132" s="495">
        <v>22</v>
      </c>
      <c r="D132" s="495" t="s">
        <v>8</v>
      </c>
      <c r="E132" s="495">
        <v>-3.6005124995198139E-2</v>
      </c>
      <c r="F132" s="495">
        <v>4.1969702348885404E-2</v>
      </c>
      <c r="G132" s="495">
        <v>6.84415115855012E-2</v>
      </c>
      <c r="H132" s="495">
        <v>7.0331535845923832E-2</v>
      </c>
      <c r="I132" s="495">
        <v>7.1997018877470245E-2</v>
      </c>
      <c r="J132" s="495">
        <v>9.5876468149115684E-2</v>
      </c>
      <c r="K132" s="495">
        <v>0.16329826416621687</v>
      </c>
      <c r="L132" s="495">
        <v>101668156848.64587</v>
      </c>
      <c r="M132" s="496">
        <v>1382776632435.3877</v>
      </c>
      <c r="N132" s="495">
        <v>9.6793134313767987E-2</v>
      </c>
      <c r="O132" s="495">
        <v>5.8606669733524762E-2</v>
      </c>
      <c r="P132" s="495">
        <v>7.4171147590322686E-2</v>
      </c>
      <c r="Q132" s="495">
        <v>125</v>
      </c>
      <c r="R132" s="11">
        <f t="shared" si="11"/>
        <v>5.8606669733524762E-2</v>
      </c>
      <c r="S132" s="11">
        <f t="shared" si="12"/>
        <v>9.6793134313767987E-2</v>
      </c>
      <c r="T132">
        <f t="shared" si="13"/>
        <v>0</v>
      </c>
      <c r="U132" t="str">
        <f t="shared" si="14"/>
        <v>Cost-income ratio3</v>
      </c>
      <c r="V132" s="497">
        <v>202312</v>
      </c>
      <c r="W132" s="497">
        <v>24</v>
      </c>
      <c r="X132" s="497" t="s">
        <v>9</v>
      </c>
      <c r="Y132" s="497" t="s">
        <v>16</v>
      </c>
      <c r="Z132" s="497">
        <v>0</v>
      </c>
      <c r="AA132" s="497">
        <v>30</v>
      </c>
      <c r="AB132" s="497">
        <v>0.64481508328535342</v>
      </c>
      <c r="AC132" s="497">
        <v>3</v>
      </c>
      <c r="AD132" s="498"/>
      <c r="AF132" s="338" t="s">
        <v>804</v>
      </c>
      <c r="AG132" s="339">
        <v>0.17793401040000001</v>
      </c>
      <c r="AH132" s="339">
        <v>0.17512127799999999</v>
      </c>
      <c r="AI132" s="339">
        <v>0.17816692379999999</v>
      </c>
      <c r="AJ132" s="339">
        <v>0.1802842999</v>
      </c>
      <c r="AK132" s="339">
        <v>0.17973240309999999</v>
      </c>
      <c r="AL132" s="339">
        <v>0.19110560609999999</v>
      </c>
      <c r="AM132" s="339">
        <v>0.1815223332</v>
      </c>
      <c r="AN132" s="339">
        <v>0.1748484022</v>
      </c>
      <c r="AO132" s="339">
        <v>0.17258477729999999</v>
      </c>
      <c r="AP132" s="339">
        <v>0.18347778840000001</v>
      </c>
      <c r="AQ132" s="339">
        <v>0.17482385989999999</v>
      </c>
      <c r="AR132" s="339">
        <v>0.17629548510000001</v>
      </c>
      <c r="AS132" s="339">
        <v>0.1740240378</v>
      </c>
      <c r="AT132" s="339">
        <v>0.18224836890000001</v>
      </c>
      <c r="AU132" s="339">
        <v>0.17968367869999999</v>
      </c>
      <c r="AV132" s="339">
        <v>0.17583004939999999</v>
      </c>
      <c r="AW132" s="339">
        <v>0.17755934879999999</v>
      </c>
      <c r="AX132" s="339">
        <v>0.186392159</v>
      </c>
      <c r="AY132" s="339">
        <v>0.1891007421</v>
      </c>
      <c r="AZ132" s="339">
        <v>0.19552841469999999</v>
      </c>
      <c r="BA132" s="339">
        <v>0.1952672946</v>
      </c>
      <c r="BB132" s="339">
        <v>0.20465419539999999</v>
      </c>
      <c r="BC132" s="339">
        <v>0.2131308361</v>
      </c>
      <c r="BD132" s="339">
        <v>0.23095139789999999</v>
      </c>
      <c r="BE132" s="339">
        <v>0.23265600889999999</v>
      </c>
      <c r="BF132" s="339">
        <v>0.2413830109</v>
      </c>
      <c r="BG132" s="339">
        <v>0.24281452310000001</v>
      </c>
      <c r="BH132" s="339">
        <v>0.2431641249</v>
      </c>
      <c r="BI132" s="339">
        <v>0.2326841831</v>
      </c>
      <c r="BJ132" s="339">
        <v>0.22655244790000001</v>
      </c>
      <c r="BK132" s="339">
        <v>0.20987936090000001</v>
      </c>
      <c r="BL132" s="339">
        <v>0.19725679730000001</v>
      </c>
      <c r="BM132" s="339">
        <v>0.20318519209999999</v>
      </c>
      <c r="BN132" s="339">
        <v>0.19943260609999999</v>
      </c>
      <c r="BO132" s="339">
        <v>0.1993523838</v>
      </c>
      <c r="BP132" s="339">
        <v>0.19820991839999999</v>
      </c>
      <c r="BQ132" s="339">
        <v>0.19691942200000001</v>
      </c>
      <c r="BR132" s="339">
        <v>0.19368829639999999</v>
      </c>
    </row>
    <row r="133" spans="1:70">
      <c r="A133" t="str">
        <f t="shared" si="10"/>
        <v>Return on equity201812</v>
      </c>
      <c r="B133" s="495">
        <v>201812</v>
      </c>
      <c r="C133" s="495">
        <v>22</v>
      </c>
      <c r="D133" s="495" t="s">
        <v>8</v>
      </c>
      <c r="E133" s="495">
        <v>-4.2042795879162244E-2</v>
      </c>
      <c r="F133" s="495">
        <v>3.5340316486161455E-2</v>
      </c>
      <c r="G133" s="495">
        <v>6.7085187766633428E-2</v>
      </c>
      <c r="H133" s="495">
        <v>6.0903103844690963E-2</v>
      </c>
      <c r="I133" s="495">
        <v>6.5148027520159052E-2</v>
      </c>
      <c r="J133" s="495">
        <v>9.5232709078969288E-2</v>
      </c>
      <c r="K133" s="495">
        <v>0.17596134015827555</v>
      </c>
      <c r="L133" s="495">
        <v>95523296186.203278</v>
      </c>
      <c r="M133" s="496">
        <v>1423156696100.6445</v>
      </c>
      <c r="N133" s="495">
        <v>9.1332668214102034E-2</v>
      </c>
      <c r="O133" s="495">
        <v>5.2621686258689501E-2</v>
      </c>
      <c r="P133" s="495">
        <v>6.7117414356671429E-2</v>
      </c>
      <c r="Q133" s="495">
        <v>127</v>
      </c>
      <c r="R133" s="11">
        <f t="shared" si="11"/>
        <v>5.2621686258689501E-2</v>
      </c>
      <c r="S133" s="11">
        <f t="shared" si="12"/>
        <v>9.1332668214102034E-2</v>
      </c>
      <c r="T133">
        <f t="shared" si="13"/>
        <v>0</v>
      </c>
      <c r="U133" t="str">
        <f t="shared" si="14"/>
        <v>Cost-income ratio4</v>
      </c>
      <c r="V133" s="497">
        <v>202312</v>
      </c>
      <c r="W133" s="497">
        <v>24</v>
      </c>
      <c r="X133" s="497" t="s">
        <v>9</v>
      </c>
      <c r="Y133" s="497" t="s">
        <v>14</v>
      </c>
      <c r="Z133" s="497">
        <v>0</v>
      </c>
      <c r="AA133" s="497">
        <v>10</v>
      </c>
      <c r="AB133" s="497">
        <v>0.60323153929466566</v>
      </c>
      <c r="AC133" s="497">
        <v>4</v>
      </c>
      <c r="AD133" s="498"/>
      <c r="AF133" s="338" t="s">
        <v>806</v>
      </c>
      <c r="AG133" s="339">
        <v>0.18495731509999999</v>
      </c>
      <c r="AH133" s="339">
        <v>0.18221871749999999</v>
      </c>
      <c r="AI133" s="339">
        <v>0.17789527929999999</v>
      </c>
      <c r="AJ133" s="339">
        <v>0.17937406019999999</v>
      </c>
      <c r="AK133" s="339">
        <v>0.17869922520000001</v>
      </c>
      <c r="AL133" s="339">
        <v>0.1832344185</v>
      </c>
      <c r="AM133" s="339">
        <v>0.17405313589999999</v>
      </c>
      <c r="AN133" s="339">
        <v>0.1667966628</v>
      </c>
      <c r="AO133" s="339">
        <v>0.1640850445</v>
      </c>
      <c r="AP133" s="339">
        <v>0.17409275120000001</v>
      </c>
      <c r="AQ133" s="339">
        <v>0.1660326007</v>
      </c>
      <c r="AR133" s="339">
        <v>0.1685341494</v>
      </c>
      <c r="AS133" s="339">
        <v>0.16631463960000001</v>
      </c>
      <c r="AT133" s="339">
        <v>0.17218872690000001</v>
      </c>
      <c r="AU133" s="339">
        <v>0.1701561019</v>
      </c>
      <c r="AV133" s="339">
        <v>0.1664552154</v>
      </c>
      <c r="AW133" s="339">
        <v>0.1679505674</v>
      </c>
      <c r="AX133" s="339">
        <v>0.17610970910000001</v>
      </c>
      <c r="AY133" s="339">
        <v>0.17903365800000001</v>
      </c>
      <c r="AZ133" s="339">
        <v>0.1798795581</v>
      </c>
      <c r="BA133" s="339">
        <v>0.18010329729999999</v>
      </c>
      <c r="BB133" s="339">
        <v>0.18859204800000001</v>
      </c>
      <c r="BC133" s="339">
        <v>0.19786003420000001</v>
      </c>
      <c r="BD133" s="339">
        <v>0.2137823506</v>
      </c>
      <c r="BE133" s="339">
        <v>0.21527875639999999</v>
      </c>
      <c r="BF133" s="339">
        <v>0.2239068008</v>
      </c>
      <c r="BG133" s="339">
        <v>0.22514497259999999</v>
      </c>
      <c r="BH133" s="339">
        <v>0.226051009</v>
      </c>
      <c r="BI133" s="339">
        <v>0.22201114189999999</v>
      </c>
      <c r="BJ133" s="339">
        <v>0.21635653969999999</v>
      </c>
      <c r="BK133" s="339">
        <v>0.20039587589999999</v>
      </c>
      <c r="BL133" s="339">
        <v>0.1878339014</v>
      </c>
      <c r="BM133" s="339">
        <v>0.1924745253</v>
      </c>
      <c r="BN133" s="339">
        <v>0.18867960440000001</v>
      </c>
      <c r="BO133" s="339">
        <v>0.18879227279999999</v>
      </c>
      <c r="BP133" s="339">
        <v>0.1858885347</v>
      </c>
      <c r="BQ133" s="339">
        <v>0.18417247810000001</v>
      </c>
      <c r="BR133" s="339">
        <v>0.17923617350000001</v>
      </c>
    </row>
    <row r="134" spans="1:70">
      <c r="A134" t="str">
        <f t="shared" si="10"/>
        <v>Return on equity201903</v>
      </c>
      <c r="B134" s="495">
        <v>201903</v>
      </c>
      <c r="C134" s="495">
        <v>22</v>
      </c>
      <c r="D134" s="495" t="s">
        <v>8</v>
      </c>
      <c r="E134" s="495">
        <v>-2.3786244313283588E-2</v>
      </c>
      <c r="F134" s="495">
        <v>3.1728066564043027E-2</v>
      </c>
      <c r="G134" s="495">
        <v>6.4898685025441952E-2</v>
      </c>
      <c r="H134" s="495">
        <v>6.4366246003087726E-2</v>
      </c>
      <c r="I134" s="495">
        <v>6.7768846106086411E-2</v>
      </c>
      <c r="J134" s="495">
        <v>9.2323775374742983E-2</v>
      </c>
      <c r="K134" s="495">
        <v>0.15904944007092867</v>
      </c>
      <c r="L134" s="495">
        <v>91703493447.967514</v>
      </c>
      <c r="M134" s="496">
        <v>1438243436613.4871</v>
      </c>
      <c r="N134" s="495">
        <v>7.4244753299160207E-2</v>
      </c>
      <c r="O134" s="495">
        <v>5.9841177205993232E-2</v>
      </c>
      <c r="P134" s="495">
        <v>6.9112838642653995E-2</v>
      </c>
      <c r="Q134" s="495">
        <v>125</v>
      </c>
      <c r="R134" s="11">
        <f t="shared" si="11"/>
        <v>5.9841177205993232E-2</v>
      </c>
      <c r="S134" s="11">
        <f t="shared" si="12"/>
        <v>7.4244753299160207E-2</v>
      </c>
      <c r="T134">
        <f t="shared" si="13"/>
        <v>0</v>
      </c>
      <c r="U134" t="str">
        <f t="shared" si="14"/>
        <v>Cost-income ratio5</v>
      </c>
      <c r="V134" s="497">
        <v>202312</v>
      </c>
      <c r="W134" s="497">
        <v>24</v>
      </c>
      <c r="X134" s="497" t="s">
        <v>9</v>
      </c>
      <c r="Y134" s="497" t="s">
        <v>94</v>
      </c>
      <c r="Z134" s="497">
        <v>0</v>
      </c>
      <c r="AA134" s="497">
        <v>13</v>
      </c>
      <c r="AB134" s="497">
        <v>0.58623664901655159</v>
      </c>
      <c r="AC134" s="497">
        <v>5</v>
      </c>
      <c r="AD134" s="498"/>
      <c r="AF134" s="338" t="s">
        <v>805</v>
      </c>
      <c r="AG134" s="339">
        <v>0.1766437327</v>
      </c>
      <c r="AH134" s="339">
        <v>0.17432618259999999</v>
      </c>
      <c r="AI134" s="339">
        <v>0.17789527929999999</v>
      </c>
      <c r="AJ134" s="339">
        <v>0.17937406019999999</v>
      </c>
      <c r="AK134" s="339">
        <v>0.17869922520000001</v>
      </c>
      <c r="AL134" s="339">
        <v>0.1832344185</v>
      </c>
      <c r="AM134" s="339">
        <v>0.17405313589999999</v>
      </c>
      <c r="AN134" s="339">
        <v>0.1667966628</v>
      </c>
      <c r="AO134" s="339">
        <v>0.1640850445</v>
      </c>
      <c r="AP134" s="339">
        <v>0.17409275120000001</v>
      </c>
      <c r="AQ134" s="339">
        <v>0.1660326007</v>
      </c>
      <c r="AR134" s="339">
        <v>0.1685341494</v>
      </c>
      <c r="AS134" s="339">
        <v>0.16631463960000001</v>
      </c>
      <c r="AT134" s="339">
        <v>0.17218872690000001</v>
      </c>
      <c r="AU134" s="339">
        <v>0.1701561019</v>
      </c>
      <c r="AV134" s="339">
        <v>0.1664552154</v>
      </c>
      <c r="AW134" s="339">
        <v>0.1679505674</v>
      </c>
      <c r="AX134" s="339">
        <v>0.17610970910000001</v>
      </c>
      <c r="AY134" s="339">
        <v>0.17903365800000001</v>
      </c>
      <c r="AZ134" s="339">
        <v>0.1798795581</v>
      </c>
      <c r="BA134" s="339">
        <v>0.18010329729999999</v>
      </c>
      <c r="BB134" s="339">
        <v>0.18859204800000001</v>
      </c>
      <c r="BC134" s="339">
        <v>0.19786003420000001</v>
      </c>
      <c r="BD134" s="339">
        <v>0.2137823506</v>
      </c>
      <c r="BE134" s="339">
        <v>0.21527875639999999</v>
      </c>
      <c r="BF134" s="339">
        <v>0.2239068008</v>
      </c>
      <c r="BG134" s="339">
        <v>0.22514497259999999</v>
      </c>
      <c r="BH134" s="339">
        <v>0.226051009</v>
      </c>
      <c r="BI134" s="339">
        <v>0.22201114189999999</v>
      </c>
      <c r="BJ134" s="339">
        <v>0.21635653969999999</v>
      </c>
      <c r="BK134" s="339">
        <v>0.20039587589999999</v>
      </c>
      <c r="BL134" s="339">
        <v>0.1878339014</v>
      </c>
      <c r="BM134" s="339">
        <v>0.1924745253</v>
      </c>
      <c r="BN134" s="339">
        <v>0.18867960440000001</v>
      </c>
      <c r="BO134" s="339">
        <v>0.18879227279999999</v>
      </c>
      <c r="BP134" s="339">
        <v>0.1858885347</v>
      </c>
      <c r="BQ134" s="339">
        <v>0.18417247810000001</v>
      </c>
      <c r="BR134" s="339">
        <v>0.17923617350000001</v>
      </c>
    </row>
    <row r="135" spans="1:70">
      <c r="A135" t="str">
        <f t="shared" si="10"/>
        <v>Return on equity201906</v>
      </c>
      <c r="B135" s="495">
        <v>201906</v>
      </c>
      <c r="C135" s="495">
        <v>22</v>
      </c>
      <c r="D135" s="495" t="s">
        <v>8</v>
      </c>
      <c r="E135" s="495">
        <v>6.2637051178464215E-3</v>
      </c>
      <c r="F135" s="495">
        <v>4.2541513972822853E-2</v>
      </c>
      <c r="G135" s="495">
        <v>6.3459637816693309E-2</v>
      </c>
      <c r="H135" s="495">
        <v>6.8805493512253346E-2</v>
      </c>
      <c r="I135" s="495">
        <v>7.0180339431137537E-2</v>
      </c>
      <c r="J135" s="495">
        <v>9.9682471584150542E-2</v>
      </c>
      <c r="K135" s="495">
        <v>0.1601904433778843</v>
      </c>
      <c r="L135" s="495">
        <v>95538567827.255325</v>
      </c>
      <c r="M135" s="496">
        <v>1439471147339.4585</v>
      </c>
      <c r="N135" s="495">
        <v>8.1086527395132585E-2</v>
      </c>
      <c r="O135" s="495">
        <v>6.0335950999086403E-2</v>
      </c>
      <c r="P135" s="495">
        <v>7.1816187820635438E-2</v>
      </c>
      <c r="Q135" s="495">
        <v>124</v>
      </c>
      <c r="R135" s="11">
        <f t="shared" si="11"/>
        <v>6.0335950999086403E-2</v>
      </c>
      <c r="S135" s="11">
        <f t="shared" si="12"/>
        <v>8.1086527395132585E-2</v>
      </c>
      <c r="T135">
        <f t="shared" si="13"/>
        <v>0</v>
      </c>
      <c r="U135" t="str">
        <f t="shared" si="14"/>
        <v>Cost-income ratio6</v>
      </c>
      <c r="V135" s="497">
        <v>202312</v>
      </c>
      <c r="W135" s="497">
        <v>24</v>
      </c>
      <c r="X135" s="497" t="s">
        <v>9</v>
      </c>
      <c r="Y135" s="497" t="s">
        <v>27</v>
      </c>
      <c r="Z135" s="497">
        <v>0</v>
      </c>
      <c r="AA135" s="497">
        <v>8</v>
      </c>
      <c r="AB135" s="497">
        <v>0.53948312187595671</v>
      </c>
      <c r="AC135" s="497">
        <v>6</v>
      </c>
      <c r="AD135" s="498"/>
      <c r="AF135" s="338" t="s">
        <v>821</v>
      </c>
      <c r="AG135" s="339">
        <v>3.2918212699999998E-2</v>
      </c>
      <c r="AH135" s="339">
        <v>3.1001963300000001E-2</v>
      </c>
      <c r="AI135" s="339">
        <v>2.9715063100000001E-2</v>
      </c>
      <c r="AJ135" s="339">
        <v>2.86735846E-2</v>
      </c>
      <c r="AK135" s="339">
        <v>2.67090764E-2</v>
      </c>
      <c r="AL135" s="339">
        <v>2.4940040699999999E-2</v>
      </c>
      <c r="AM135" s="339">
        <v>2.3929472399999999E-2</v>
      </c>
      <c r="AN135" s="339">
        <v>2.2457253600000001E-2</v>
      </c>
      <c r="AO135" s="339">
        <v>2.19258048E-2</v>
      </c>
      <c r="AP135" s="339">
        <v>2.12349459E-2</v>
      </c>
      <c r="AQ135" s="339">
        <v>2.0559404199999999E-2</v>
      </c>
      <c r="AR135" s="339">
        <v>1.9444128500000001E-2</v>
      </c>
      <c r="AS135" s="339">
        <v>1.81017672E-2</v>
      </c>
      <c r="AT135" s="339">
        <v>1.6910007599999999E-2</v>
      </c>
      <c r="AU135" s="339">
        <v>1.51549415E-2</v>
      </c>
      <c r="AV135" s="339">
        <v>1.49153896E-2</v>
      </c>
      <c r="AW135" s="339">
        <v>1.42146922E-2</v>
      </c>
      <c r="AX135" s="339">
        <v>1.16386861E-2</v>
      </c>
      <c r="AY135" s="339">
        <v>1.1271648299999999E-2</v>
      </c>
      <c r="AZ135" s="339">
        <v>1.14969012E-2</v>
      </c>
      <c r="BA135" s="339">
        <v>1.1001697600000001E-2</v>
      </c>
      <c r="BB135" s="339">
        <v>1.09679394E-2</v>
      </c>
      <c r="BC135" s="339">
        <v>1.0204156299999999E-2</v>
      </c>
      <c r="BD135" s="339">
        <v>1.12614641E-2</v>
      </c>
      <c r="BE135" s="339">
        <v>1.0939679900000001E-2</v>
      </c>
      <c r="BF135" s="339">
        <v>1.12188445E-2</v>
      </c>
      <c r="BG135" s="339">
        <v>1.0488347300000001E-2</v>
      </c>
      <c r="BH135" s="339">
        <v>1.0043770299999999E-2</v>
      </c>
      <c r="BI135" s="339">
        <v>1.00012282E-2</v>
      </c>
      <c r="BJ135" s="339">
        <v>1.0011105899999999E-2</v>
      </c>
      <c r="BK135" s="339">
        <v>9.2318029000000006E-3</v>
      </c>
      <c r="BL135" s="339">
        <v>9.1600093000000007E-3</v>
      </c>
      <c r="BM135" s="339">
        <v>9.1240075999999993E-3</v>
      </c>
      <c r="BN135" s="339">
        <v>9.8377051E-3</v>
      </c>
      <c r="BO135" s="339">
        <v>9.6337272000000009E-3</v>
      </c>
      <c r="BP135" s="339">
        <v>1.04669672E-2</v>
      </c>
      <c r="BQ135" s="339">
        <v>1.03203492E-2</v>
      </c>
      <c r="BR135" s="339">
        <v>1.1878007499999999E-2</v>
      </c>
    </row>
    <row r="136" spans="1:70">
      <c r="A136" t="str">
        <f t="shared" si="10"/>
        <v>Return on equity201909</v>
      </c>
      <c r="B136" s="495">
        <v>201909</v>
      </c>
      <c r="C136" s="495">
        <v>22</v>
      </c>
      <c r="D136" s="495" t="s">
        <v>8</v>
      </c>
      <c r="E136" s="495">
        <v>-2.4917726995531332E-2</v>
      </c>
      <c r="F136" s="495">
        <v>4.2519942502543408E-2</v>
      </c>
      <c r="G136" s="495">
        <v>6.3961568032414831E-2</v>
      </c>
      <c r="H136" s="495">
        <v>6.5560739527754291E-2</v>
      </c>
      <c r="I136" s="495">
        <v>6.5642426094377898E-2</v>
      </c>
      <c r="J136" s="495">
        <v>9.9760207462449887E-2</v>
      </c>
      <c r="K136" s="495">
        <v>0.15141531755707061</v>
      </c>
      <c r="L136" s="496">
        <v>94461522526.811646</v>
      </c>
      <c r="M136" s="496">
        <v>1451878306582.928</v>
      </c>
      <c r="N136" s="495">
        <v>7.6942238883395506E-2</v>
      </c>
      <c r="O136" s="495">
        <v>6.1227146920636008E-2</v>
      </c>
      <c r="P136" s="495">
        <v>6.6315532020093798E-2</v>
      </c>
      <c r="Q136" s="495">
        <v>125</v>
      </c>
      <c r="R136" s="11">
        <f t="shared" si="11"/>
        <v>6.1227146920636008E-2</v>
      </c>
      <c r="S136" s="11">
        <f t="shared" si="12"/>
        <v>7.6942238883395506E-2</v>
      </c>
      <c r="T136">
        <f t="shared" si="13"/>
        <v>0</v>
      </c>
      <c r="U136" t="str">
        <f t="shared" si="14"/>
        <v>Cost-income ratio7</v>
      </c>
      <c r="V136" s="497">
        <v>202312</v>
      </c>
      <c r="W136" s="497">
        <v>24</v>
      </c>
      <c r="X136" s="497" t="s">
        <v>9</v>
      </c>
      <c r="Y136" s="497" t="s">
        <v>25</v>
      </c>
      <c r="Z136" s="497">
        <v>0</v>
      </c>
      <c r="AA136" s="497">
        <v>18</v>
      </c>
      <c r="AB136" s="497">
        <v>0.5381336515553925</v>
      </c>
      <c r="AC136" s="497">
        <v>7</v>
      </c>
      <c r="AD136" s="498"/>
      <c r="AF136" s="338" t="s">
        <v>818</v>
      </c>
      <c r="AG136" s="339">
        <v>3.8563112699999999E-2</v>
      </c>
      <c r="AH136" s="339">
        <v>3.7161229300000001E-2</v>
      </c>
      <c r="AI136" s="339">
        <v>3.5156400599999998E-2</v>
      </c>
      <c r="AJ136" s="339">
        <v>3.36958677E-2</v>
      </c>
      <c r="AK136" s="339">
        <v>3.1496451199999997E-2</v>
      </c>
      <c r="AL136" s="339">
        <v>2.97670368E-2</v>
      </c>
      <c r="AM136" s="339">
        <v>2.8501529899999999E-2</v>
      </c>
      <c r="AN136" s="339">
        <v>2.63121833E-2</v>
      </c>
      <c r="AO136" s="339">
        <v>2.5345639900000001E-2</v>
      </c>
      <c r="AP136" s="339">
        <v>2.4911134500000001E-2</v>
      </c>
      <c r="AQ136" s="339">
        <v>2.37960438E-2</v>
      </c>
      <c r="AR136" s="339">
        <v>2.2280072500000001E-2</v>
      </c>
      <c r="AS136" s="339">
        <v>2.0705197099999999E-2</v>
      </c>
      <c r="AT136" s="339">
        <v>1.94880175E-2</v>
      </c>
      <c r="AU136" s="339">
        <v>1.7274154199999999E-2</v>
      </c>
      <c r="AV136" s="339">
        <v>1.69810967E-2</v>
      </c>
      <c r="AW136" s="339">
        <v>1.61559865E-2</v>
      </c>
      <c r="AX136" s="339">
        <v>1.33184024E-2</v>
      </c>
      <c r="AY136" s="339">
        <v>1.2706576000000001E-2</v>
      </c>
      <c r="AZ136" s="339">
        <v>1.29943222E-2</v>
      </c>
      <c r="BA136" s="339">
        <v>1.23451606E-2</v>
      </c>
      <c r="BB136" s="339">
        <v>1.252618E-2</v>
      </c>
      <c r="BC136" s="339">
        <v>1.15100368E-2</v>
      </c>
      <c r="BD136" s="339">
        <v>1.26130432E-2</v>
      </c>
      <c r="BE136" s="339">
        <v>1.226995E-2</v>
      </c>
      <c r="BF136" s="339">
        <v>1.27231155E-2</v>
      </c>
      <c r="BG136" s="339">
        <v>1.1663366200000001E-2</v>
      </c>
      <c r="BH136" s="339">
        <v>1.1123722000000001E-2</v>
      </c>
      <c r="BI136" s="339">
        <v>1.09340342E-2</v>
      </c>
      <c r="BJ136" s="339">
        <v>1.0957497300000001E-2</v>
      </c>
      <c r="BK136" s="339">
        <v>1.01073881E-2</v>
      </c>
      <c r="BL136" s="339">
        <v>9.9886166999999994E-3</v>
      </c>
      <c r="BM136" s="339">
        <v>9.9165264999999999E-3</v>
      </c>
      <c r="BN136" s="339">
        <v>1.08073773E-2</v>
      </c>
      <c r="BO136" s="339">
        <v>1.05167969E-2</v>
      </c>
      <c r="BP136" s="339">
        <v>1.14239957E-2</v>
      </c>
      <c r="BQ136" s="339">
        <v>1.1384998800000001E-2</v>
      </c>
      <c r="BR136" s="339">
        <v>1.32095897E-2</v>
      </c>
    </row>
    <row r="137" spans="1:70">
      <c r="A137" t="str">
        <f t="shared" si="10"/>
        <v>Return on equity201912</v>
      </c>
      <c r="B137" s="495">
        <v>201912</v>
      </c>
      <c r="C137" s="495">
        <v>22</v>
      </c>
      <c r="D137" s="495" t="s">
        <v>8</v>
      </c>
      <c r="E137" s="495">
        <v>-3.2157669945804129E-2</v>
      </c>
      <c r="F137" s="495">
        <v>3.4701103389664277E-2</v>
      </c>
      <c r="G137" s="495">
        <v>5.8399732707960977E-2</v>
      </c>
      <c r="H137" s="495">
        <v>5.6846266496758217E-2</v>
      </c>
      <c r="I137" s="495">
        <v>5.7348009271068374E-2</v>
      </c>
      <c r="J137" s="495">
        <v>9.0136296294500234E-2</v>
      </c>
      <c r="K137" s="495">
        <v>0.13980364625013317</v>
      </c>
      <c r="L137" s="496">
        <v>86127113571.716202</v>
      </c>
      <c r="M137" s="496">
        <v>1460218660331.8765</v>
      </c>
      <c r="N137" s="495">
        <v>6.6386443465548992E-2</v>
      </c>
      <c r="O137" s="495">
        <v>5.3126803045469108E-2</v>
      </c>
      <c r="P137" s="495">
        <v>5.8018059412967379E-2</v>
      </c>
      <c r="Q137" s="495">
        <v>126</v>
      </c>
      <c r="R137" s="11">
        <f t="shared" si="11"/>
        <v>5.3126803045469108E-2</v>
      </c>
      <c r="S137" s="11">
        <f t="shared" si="12"/>
        <v>6.6386443465548992E-2</v>
      </c>
      <c r="T137">
        <f t="shared" si="13"/>
        <v>0</v>
      </c>
      <c r="U137" t="str">
        <f t="shared" si="14"/>
        <v>Cost-income ratio8</v>
      </c>
      <c r="V137" s="497">
        <v>202312</v>
      </c>
      <c r="W137" s="497">
        <v>24</v>
      </c>
      <c r="X137" s="497" t="s">
        <v>9</v>
      </c>
      <c r="Y137" s="497" t="s">
        <v>23</v>
      </c>
      <c r="Z137" s="497">
        <v>0</v>
      </c>
      <c r="AA137" s="497">
        <v>5</v>
      </c>
      <c r="AB137" s="497">
        <v>0.51113193119190348</v>
      </c>
      <c r="AC137" s="497">
        <v>8</v>
      </c>
      <c r="AD137" s="498"/>
      <c r="AF137" s="338" t="s">
        <v>819</v>
      </c>
      <c r="AG137" s="339">
        <v>0.28107748119999998</v>
      </c>
      <c r="AH137" s="339">
        <v>0.346491253</v>
      </c>
      <c r="AI137" s="339">
        <v>0.35376174370000002</v>
      </c>
      <c r="AJ137" s="339">
        <v>0.347571238</v>
      </c>
      <c r="AK137" s="339">
        <v>0.35374175810000003</v>
      </c>
      <c r="AL137" s="339">
        <v>0.37840536559999999</v>
      </c>
      <c r="AM137" s="339">
        <v>0.37282624679999998</v>
      </c>
      <c r="AN137" s="339">
        <v>0.38720771859999997</v>
      </c>
      <c r="AO137" s="339">
        <v>0.40073512309999998</v>
      </c>
      <c r="AP137" s="339">
        <v>0.38232548560000001</v>
      </c>
      <c r="AQ137" s="339">
        <v>0.37755535699999998</v>
      </c>
      <c r="AR137" s="339">
        <v>0.40740263739999999</v>
      </c>
      <c r="AS137" s="339">
        <v>0.39765278250000002</v>
      </c>
      <c r="AT137" s="339">
        <v>0.4131881805</v>
      </c>
      <c r="AU137" s="339">
        <v>0.41005740629999998</v>
      </c>
      <c r="AV137" s="339">
        <v>0.40017466909999999</v>
      </c>
      <c r="AW137" s="339">
        <v>0.40892993170000003</v>
      </c>
      <c r="AX137" s="339">
        <v>0.40811646779999999</v>
      </c>
      <c r="AY137" s="339">
        <v>0.41101445009999998</v>
      </c>
      <c r="AZ137" s="339">
        <v>0.39344282419999999</v>
      </c>
      <c r="BA137" s="339">
        <v>0.39782974789999997</v>
      </c>
      <c r="BB137" s="339">
        <v>0.39064733969999998</v>
      </c>
      <c r="BC137" s="339">
        <v>0.39173069259999999</v>
      </c>
      <c r="BD137" s="339">
        <v>0.37914636200000001</v>
      </c>
      <c r="BE137" s="339">
        <v>0.37095193999999998</v>
      </c>
      <c r="BF137" s="339">
        <v>0.36582801590000003</v>
      </c>
      <c r="BG137" s="339">
        <v>0.36506271979999999</v>
      </c>
      <c r="BH137" s="339">
        <v>0.35366166170000002</v>
      </c>
      <c r="BI137" s="339">
        <v>0.35196185029999999</v>
      </c>
      <c r="BJ137" s="339">
        <v>0.35915347469999997</v>
      </c>
      <c r="BK137" s="339">
        <v>0.360404118</v>
      </c>
      <c r="BL137" s="339">
        <v>0.3525800402</v>
      </c>
      <c r="BM137" s="339">
        <v>0.35194323799999999</v>
      </c>
      <c r="BN137" s="339">
        <v>0.346895652</v>
      </c>
      <c r="BO137" s="339">
        <v>0.3506295908</v>
      </c>
      <c r="BP137" s="339">
        <v>0.3303288882</v>
      </c>
      <c r="BQ137" s="339">
        <v>0.32972667109999998</v>
      </c>
      <c r="BR137" s="339">
        <v>0.32422123050000001</v>
      </c>
    </row>
    <row r="138" spans="1:70">
      <c r="A138" t="str">
        <f t="shared" si="10"/>
        <v>Return on equity202003</v>
      </c>
      <c r="B138" s="495">
        <v>202003</v>
      </c>
      <c r="C138" s="495">
        <v>22</v>
      </c>
      <c r="D138" s="495" t="s">
        <v>8</v>
      </c>
      <c r="E138" s="495">
        <v>-0.16115851048784588</v>
      </c>
      <c r="F138" s="495">
        <v>-3.2126403537869469E-2</v>
      </c>
      <c r="G138" s="495">
        <v>1.5973120716799228E-2</v>
      </c>
      <c r="H138" s="495">
        <v>1.9238464210886524E-2</v>
      </c>
      <c r="I138" s="495">
        <v>1.2914586166991034E-2</v>
      </c>
      <c r="J138" s="495">
        <v>5.0015456799586654E-2</v>
      </c>
      <c r="K138" s="495">
        <v>0.12725176589573453</v>
      </c>
      <c r="L138" s="496">
        <v>16459729986.638458</v>
      </c>
      <c r="M138" s="496">
        <v>1498217303072.3218</v>
      </c>
      <c r="N138" s="495">
        <v>3.7391130664536754E-2</v>
      </c>
      <c r="O138" s="495">
        <v>9.5073656749906782E-3</v>
      </c>
      <c r="P138" s="495">
        <v>1.3399351422778046E-2</v>
      </c>
      <c r="Q138" s="495">
        <v>117</v>
      </c>
      <c r="R138" s="11">
        <f t="shared" si="11"/>
        <v>9.5073656749906782E-3</v>
      </c>
      <c r="S138" s="11">
        <f t="shared" si="12"/>
        <v>3.7391130664536754E-2</v>
      </c>
      <c r="T138">
        <f t="shared" si="13"/>
        <v>0</v>
      </c>
      <c r="U138" t="str">
        <f t="shared" si="14"/>
        <v>Cost-income ratio9</v>
      </c>
      <c r="V138" s="497">
        <v>202312</v>
      </c>
      <c r="W138" s="497">
        <v>24</v>
      </c>
      <c r="X138" s="497" t="s">
        <v>9</v>
      </c>
      <c r="Y138" s="497" t="s">
        <v>91</v>
      </c>
      <c r="Z138" s="497">
        <v>0</v>
      </c>
      <c r="AA138" s="497">
        <v>3</v>
      </c>
      <c r="AB138" s="497">
        <v>0.50739945367262995</v>
      </c>
      <c r="AC138" s="497">
        <v>9</v>
      </c>
      <c r="AD138" s="498"/>
      <c r="AF138" s="338" t="s">
        <v>820</v>
      </c>
      <c r="AG138" s="339">
        <v>3.12158391E-2</v>
      </c>
      <c r="AH138" s="339">
        <v>3.0132161599999999E-2</v>
      </c>
      <c r="AI138" s="339">
        <v>2.9720964900000001E-2</v>
      </c>
      <c r="AJ138" s="339">
        <v>2.8950855500000001E-2</v>
      </c>
      <c r="AK138" s="339">
        <v>2.6866808799999999E-2</v>
      </c>
      <c r="AL138" s="339">
        <v>2.4344959499999999E-2</v>
      </c>
      <c r="AM138" s="339">
        <v>2.2663385899999999E-2</v>
      </c>
      <c r="AN138" s="339">
        <v>2.1683238300000001E-2</v>
      </c>
      <c r="AO138" s="339">
        <v>2.0747345800000001E-2</v>
      </c>
      <c r="AP138" s="339">
        <v>2.1372971000000001E-2</v>
      </c>
      <c r="AQ138" s="339">
        <v>2.0244767800000001E-2</v>
      </c>
      <c r="AR138" s="339">
        <v>1.8982857799999999E-2</v>
      </c>
      <c r="AS138" s="339">
        <v>1.72463094E-2</v>
      </c>
      <c r="AT138" s="339">
        <v>1.61368645E-2</v>
      </c>
      <c r="AU138" s="339">
        <v>1.4326491699999999E-2</v>
      </c>
      <c r="AV138" s="339">
        <v>1.4212358600000001E-2</v>
      </c>
      <c r="AW138" s="339">
        <v>1.39310487E-2</v>
      </c>
      <c r="AX138" s="339">
        <v>1.07265639E-2</v>
      </c>
      <c r="AY138" s="339">
        <v>9.8029276000000005E-3</v>
      </c>
      <c r="AZ138" s="339">
        <v>1.01808592E-2</v>
      </c>
      <c r="BA138" s="339">
        <v>9.4763788000000009E-3</v>
      </c>
      <c r="BB138" s="339">
        <v>9.2298121999999996E-3</v>
      </c>
      <c r="BC138" s="339">
        <v>8.3968276000000001E-3</v>
      </c>
      <c r="BD138" s="339">
        <v>1.2021613299999999E-2</v>
      </c>
      <c r="BE138" s="339">
        <v>1.3711857799999999E-2</v>
      </c>
      <c r="BF138" s="339">
        <v>1.6322352700000001E-2</v>
      </c>
      <c r="BG138" s="339">
        <v>1.54448721E-2</v>
      </c>
      <c r="BH138" s="339">
        <v>1.55939853E-2</v>
      </c>
      <c r="BI138" s="339">
        <v>1.5502179499999999E-2</v>
      </c>
      <c r="BJ138" s="339">
        <v>1.5860366300000001E-2</v>
      </c>
      <c r="BK138" s="339">
        <v>1.4505570799999999E-2</v>
      </c>
      <c r="BL138" s="339">
        <v>1.39554208E-2</v>
      </c>
      <c r="BM138" s="339">
        <v>1.2593242399999999E-2</v>
      </c>
      <c r="BN138" s="339">
        <v>1.2302219600000001E-2</v>
      </c>
      <c r="BO138" s="339">
        <v>1.1801027699999999E-2</v>
      </c>
      <c r="BP138" s="339">
        <v>1.13958137E-2</v>
      </c>
      <c r="BQ138" s="339">
        <v>1.17110237E-2</v>
      </c>
      <c r="BR138" s="339">
        <v>1.31262458E-2</v>
      </c>
    </row>
    <row r="139" spans="1:70">
      <c r="A139" t="str">
        <f t="shared" si="10"/>
        <v>Return on equity202006</v>
      </c>
      <c r="B139" s="495">
        <v>202006</v>
      </c>
      <c r="C139" s="495">
        <v>22</v>
      </c>
      <c r="D139" s="495" t="s">
        <v>8</v>
      </c>
      <c r="E139" s="495">
        <v>-0.20426033560546464</v>
      </c>
      <c r="F139" s="495">
        <v>4.835894137359475E-4</v>
      </c>
      <c r="G139" s="495">
        <v>2.6610298825135013E-2</v>
      </c>
      <c r="H139" s="495">
        <v>1.4096974216166272E-2</v>
      </c>
      <c r="I139" s="495">
        <v>4.9300983800582773E-3</v>
      </c>
      <c r="J139" s="495">
        <v>5.449472556664274E-2</v>
      </c>
      <c r="K139" s="495">
        <v>0.12912203709213527</v>
      </c>
      <c r="L139" s="496">
        <v>3204881709.8749266</v>
      </c>
      <c r="M139" s="496">
        <v>1496485356145.3003</v>
      </c>
      <c r="N139" s="495">
        <v>3.6312930768867283E-2</v>
      </c>
      <c r="O139" s="495">
        <v>5.9464966878307417E-5</v>
      </c>
      <c r="P139" s="495">
        <v>5.6691819866125587E-3</v>
      </c>
      <c r="Q139" s="495">
        <v>117</v>
      </c>
      <c r="R139" s="11">
        <f t="shared" si="11"/>
        <v>5.9464966878307417E-5</v>
      </c>
      <c r="S139" s="11">
        <f t="shared" si="12"/>
        <v>3.6312930768867283E-2</v>
      </c>
      <c r="T139">
        <f t="shared" si="13"/>
        <v>0</v>
      </c>
      <c r="U139" t="str">
        <f t="shared" si="14"/>
        <v>Cost-income ratio10</v>
      </c>
      <c r="V139" s="497">
        <v>202312</v>
      </c>
      <c r="W139" s="497">
        <v>24</v>
      </c>
      <c r="X139" s="497" t="s">
        <v>9</v>
      </c>
      <c r="Y139" s="497" t="s">
        <v>26</v>
      </c>
      <c r="Z139" s="497">
        <v>0</v>
      </c>
      <c r="AA139" s="497">
        <v>6</v>
      </c>
      <c r="AB139" s="497">
        <v>0.50659633950927618</v>
      </c>
      <c r="AC139" s="497">
        <v>10</v>
      </c>
      <c r="AD139" s="498"/>
      <c r="AF139" s="338" t="s">
        <v>1166</v>
      </c>
      <c r="AG139" s="339">
        <v>1.5300328072</v>
      </c>
      <c r="AH139" s="339">
        <v>1.5021685789000001</v>
      </c>
      <c r="AI139" s="339">
        <v>1.5000634888</v>
      </c>
      <c r="AJ139" s="339">
        <v>1.4924487290999999</v>
      </c>
      <c r="AK139" s="339">
        <v>1.4796288162</v>
      </c>
      <c r="AL139" s="339">
        <v>1.4315213131</v>
      </c>
      <c r="AM139" s="339">
        <v>1.4548107262000001</v>
      </c>
      <c r="AN139" s="339">
        <v>1.458288118</v>
      </c>
      <c r="AO139" s="339">
        <v>1.4546269334999999</v>
      </c>
      <c r="AP139" s="339">
        <v>1.4219813687</v>
      </c>
      <c r="AQ139" s="339">
        <v>1.3896303489999999</v>
      </c>
      <c r="AR139" s="339">
        <v>1.3557538132</v>
      </c>
      <c r="AS139" s="339">
        <v>1.3373252975000001</v>
      </c>
      <c r="AT139" s="339">
        <v>1.3027935395000001</v>
      </c>
      <c r="AU139" s="339">
        <v>1.3257483463999999</v>
      </c>
      <c r="AV139" s="339">
        <v>1.3478187413</v>
      </c>
      <c r="AW139" s="339">
        <v>1.3435183373999999</v>
      </c>
      <c r="AX139" s="339">
        <v>1.3340489880999999</v>
      </c>
      <c r="AY139" s="339">
        <v>1.3127690481000001</v>
      </c>
      <c r="AZ139" s="339">
        <v>1.3256807636000001</v>
      </c>
      <c r="BA139" s="339">
        <v>1.3402135928000001</v>
      </c>
      <c r="BB139" s="339">
        <v>1.3129911106000001</v>
      </c>
      <c r="BC139" s="339">
        <v>1.3658087717</v>
      </c>
      <c r="BD139" s="339">
        <v>1.2852891447000001</v>
      </c>
      <c r="BE139" s="339">
        <v>1.2454613686</v>
      </c>
      <c r="BF139" s="339">
        <v>1.2207498552</v>
      </c>
      <c r="BG139" s="339">
        <v>1.2113585732000001</v>
      </c>
      <c r="BH139" s="339">
        <v>1.1926587278</v>
      </c>
      <c r="BI139" s="339">
        <v>1.1959863614999999</v>
      </c>
      <c r="BJ139" s="339">
        <v>1.2340820874</v>
      </c>
      <c r="BK139" s="339">
        <v>1.2137549699000001</v>
      </c>
      <c r="BL139" s="339">
        <v>1.2380263956999999</v>
      </c>
      <c r="BM139" s="339">
        <v>1.1917300035</v>
      </c>
      <c r="BN139" s="339">
        <v>1.1923754389000001</v>
      </c>
      <c r="BO139" s="339">
        <v>1.2113841033999999</v>
      </c>
      <c r="BP139" s="339">
        <v>1.2286870719</v>
      </c>
      <c r="BQ139" s="339">
        <v>1.1812848396</v>
      </c>
      <c r="BR139" s="339">
        <v>1.1400335765</v>
      </c>
    </row>
    <row r="140" spans="1:70">
      <c r="A140" t="str">
        <f t="shared" si="10"/>
        <v>Return on equity202009</v>
      </c>
      <c r="B140" s="495">
        <v>202009</v>
      </c>
      <c r="C140" s="495">
        <v>22</v>
      </c>
      <c r="D140" s="495" t="s">
        <v>8</v>
      </c>
      <c r="E140" s="495">
        <v>-0.11988324571027914</v>
      </c>
      <c r="F140" s="495">
        <v>9.0730651922325597E-3</v>
      </c>
      <c r="G140" s="495">
        <v>3.8360894384511159E-2</v>
      </c>
      <c r="H140" s="495">
        <v>2.8520486181168935E-2</v>
      </c>
      <c r="I140" s="495">
        <v>2.4814337976677963E-2</v>
      </c>
      <c r="J140" s="495">
        <v>6.2015618942982048E-2</v>
      </c>
      <c r="K140" s="495">
        <v>0.13848166824023</v>
      </c>
      <c r="L140" s="496">
        <v>34881202592.452408</v>
      </c>
      <c r="M140" s="496">
        <v>1506134010320.8521</v>
      </c>
      <c r="N140" s="495">
        <v>4.6752227210705773E-2</v>
      </c>
      <c r="O140" s="495">
        <v>1.7093989408081035E-2</v>
      </c>
      <c r="P140" s="495">
        <v>2.626315081605583E-2</v>
      </c>
      <c r="Q140" s="495">
        <v>115</v>
      </c>
      <c r="R140" s="11">
        <f t="shared" si="11"/>
        <v>1.7093989408081035E-2</v>
      </c>
      <c r="S140" s="11">
        <f t="shared" si="12"/>
        <v>4.6752227210705773E-2</v>
      </c>
      <c r="T140">
        <f t="shared" si="13"/>
        <v>0</v>
      </c>
      <c r="U140" t="str">
        <f t="shared" si="14"/>
        <v>Cost-income ratio11</v>
      </c>
      <c r="V140" s="497">
        <v>202312</v>
      </c>
      <c r="W140" s="497">
        <v>24</v>
      </c>
      <c r="X140" s="497" t="s">
        <v>9</v>
      </c>
      <c r="Y140" s="497" t="s">
        <v>13</v>
      </c>
      <c r="Z140" s="497">
        <v>0</v>
      </c>
      <c r="AA140" s="497">
        <v>11</v>
      </c>
      <c r="AB140" s="497">
        <v>0.49527029726169747</v>
      </c>
      <c r="AC140" s="497">
        <v>11</v>
      </c>
      <c r="AD140" s="498"/>
      <c r="AF140" s="338" t="s">
        <v>1167</v>
      </c>
      <c r="AG140" s="339" t="s">
        <v>6753</v>
      </c>
      <c r="AH140" s="339">
        <v>0.30322855589999997</v>
      </c>
      <c r="AI140" s="339">
        <v>0.29426696629999999</v>
      </c>
      <c r="AJ140" s="339">
        <v>0.29755548310000002</v>
      </c>
      <c r="AK140" s="339">
        <v>0.29681830380000002</v>
      </c>
      <c r="AL140" s="339">
        <v>0.29866388659999998</v>
      </c>
      <c r="AM140" s="339">
        <v>0.28952170589999998</v>
      </c>
      <c r="AN140" s="339">
        <v>0.29048458290000001</v>
      </c>
      <c r="AO140" s="339">
        <v>0.30093652230000001</v>
      </c>
      <c r="AP140" s="339">
        <v>0.2972407621</v>
      </c>
      <c r="AQ140" s="339">
        <v>0.3023325731</v>
      </c>
      <c r="AR140" s="339">
        <v>0.29655497580000001</v>
      </c>
      <c r="AS140" s="339">
        <v>0.30385686649999999</v>
      </c>
      <c r="AT140" s="339">
        <v>0.31640718340000001</v>
      </c>
      <c r="AU140" s="339">
        <v>0.32181792139999998</v>
      </c>
      <c r="AV140" s="339">
        <v>0.31363447259999999</v>
      </c>
      <c r="AW140" s="339">
        <v>0.31332682160000003</v>
      </c>
      <c r="AX140" s="339">
        <v>0.30988168160000001</v>
      </c>
      <c r="AY140" s="339">
        <v>0.3238199168</v>
      </c>
      <c r="AZ140" s="339">
        <v>0.32648791929999998</v>
      </c>
      <c r="BA140" s="339">
        <v>0.31779266509999998</v>
      </c>
      <c r="BB140" s="339">
        <v>0.31182286320000002</v>
      </c>
      <c r="BC140" s="339">
        <v>0.31545987819999999</v>
      </c>
      <c r="BD140" s="339">
        <v>0.3312993052</v>
      </c>
      <c r="BE140" s="339">
        <v>0.34297513099999999</v>
      </c>
      <c r="BF140" s="339">
        <v>0.34443320119999998</v>
      </c>
      <c r="BG140" s="339">
        <v>0.35547167229999999</v>
      </c>
      <c r="BH140" s="339">
        <v>0.3646665771</v>
      </c>
      <c r="BI140" s="339">
        <v>0.36166836689999998</v>
      </c>
      <c r="BJ140" s="339">
        <v>0.3631103624</v>
      </c>
      <c r="BK140" s="339">
        <v>0.34427324269999998</v>
      </c>
      <c r="BL140" s="339">
        <v>0.34550621440000001</v>
      </c>
      <c r="BM140" s="339">
        <v>0.33054979750000002</v>
      </c>
      <c r="BN140" s="339">
        <v>0.32851414699999998</v>
      </c>
      <c r="BO140" s="339">
        <v>0.33265292149999998</v>
      </c>
      <c r="BP140" s="339">
        <v>0.33356145590000003</v>
      </c>
      <c r="BQ140" s="339">
        <v>0.33605241590000001</v>
      </c>
      <c r="BR140" s="339">
        <v>0.3185357123</v>
      </c>
    </row>
    <row r="141" spans="1:70">
      <c r="A141" t="str">
        <f t="shared" si="10"/>
        <v>Return on equity202012</v>
      </c>
      <c r="B141" s="495">
        <v>202012</v>
      </c>
      <c r="C141" s="495">
        <v>22</v>
      </c>
      <c r="D141" s="495" t="s">
        <v>8</v>
      </c>
      <c r="E141" s="495">
        <v>-0.12925452968902115</v>
      </c>
      <c r="F141" s="495">
        <v>9.442489448966012E-3</v>
      </c>
      <c r="G141" s="495">
        <v>3.6753431500237257E-2</v>
      </c>
      <c r="H141" s="495">
        <v>2.2509085500679898E-2</v>
      </c>
      <c r="I141" s="495">
        <v>1.9442799989476223E-2</v>
      </c>
      <c r="J141" s="495">
        <v>6.2146519742334164E-2</v>
      </c>
      <c r="K141" s="495">
        <v>0.13313183495314412</v>
      </c>
      <c r="L141" s="496">
        <v>31704247971.687801</v>
      </c>
      <c r="M141" s="496">
        <v>1512374944687.594</v>
      </c>
      <c r="N141" s="495">
        <v>5.3304756283332796E-2</v>
      </c>
      <c r="O141" s="495">
        <v>1.6128933164224382E-2</v>
      </c>
      <c r="P141" s="495">
        <v>1.9753750851081452E-2</v>
      </c>
      <c r="Q141" s="495">
        <v>116</v>
      </c>
      <c r="R141" s="11">
        <f t="shared" si="11"/>
        <v>1.6128933164224382E-2</v>
      </c>
      <c r="S141" s="11">
        <f t="shared" si="12"/>
        <v>5.3304756283332796E-2</v>
      </c>
      <c r="T141">
        <f t="shared" si="13"/>
        <v>0</v>
      </c>
      <c r="U141" t="str">
        <f t="shared" si="14"/>
        <v>Cost-income ratio12</v>
      </c>
      <c r="V141" s="497">
        <v>202312</v>
      </c>
      <c r="W141" s="497">
        <v>24</v>
      </c>
      <c r="X141" s="497" t="s">
        <v>9</v>
      </c>
      <c r="Y141" s="497" t="s">
        <v>24</v>
      </c>
      <c r="Z141" s="497">
        <v>0</v>
      </c>
      <c r="AA141" s="497">
        <v>10</v>
      </c>
      <c r="AB141" s="497">
        <v>0.47061103036665203</v>
      </c>
      <c r="AC141" s="497">
        <v>12</v>
      </c>
      <c r="AD141" s="498"/>
      <c r="AF141" s="338" t="s">
        <v>1171</v>
      </c>
      <c r="AG141" s="339" t="s">
        <v>6753</v>
      </c>
      <c r="AH141" s="339" t="s">
        <v>6753</v>
      </c>
      <c r="AI141" s="339" t="s">
        <v>6753</v>
      </c>
      <c r="AJ141" s="339" t="s">
        <v>6753</v>
      </c>
      <c r="AK141" s="339" t="s">
        <v>6753</v>
      </c>
      <c r="AL141" s="339" t="s">
        <v>6753</v>
      </c>
      <c r="AM141" s="339" t="s">
        <v>6753</v>
      </c>
      <c r="AN141" s="339" t="s">
        <v>6753</v>
      </c>
      <c r="AO141" s="339">
        <v>1.3678378185</v>
      </c>
      <c r="AP141" s="339">
        <v>1.4294848907</v>
      </c>
      <c r="AQ141" s="339">
        <v>1.5614558949999999</v>
      </c>
      <c r="AR141" s="339">
        <v>1.5545280613000001</v>
      </c>
      <c r="AS141" s="339">
        <v>1.5758781248</v>
      </c>
      <c r="AT141" s="339">
        <v>1.6244826974</v>
      </c>
      <c r="AU141" s="339">
        <v>1.5487803180999999</v>
      </c>
      <c r="AV141" s="339">
        <v>1.5279576993999999</v>
      </c>
      <c r="AW141" s="339">
        <v>1.5447725290000001</v>
      </c>
      <c r="AX141" s="339">
        <v>1.5170107000999999</v>
      </c>
      <c r="AY141" s="339">
        <v>1.5627377543000001</v>
      </c>
      <c r="AZ141" s="339">
        <v>1.5010137109999999</v>
      </c>
      <c r="BA141" s="339">
        <v>1.4496811596000001</v>
      </c>
      <c r="BB141" s="339">
        <v>1.4905343095000001</v>
      </c>
      <c r="BC141" s="339">
        <v>1.3978718143</v>
      </c>
      <c r="BD141" s="339">
        <v>1.5246872896999999</v>
      </c>
      <c r="BE141" s="339">
        <v>1.6207003450999999</v>
      </c>
      <c r="BF141" s="339">
        <v>1.5656121878</v>
      </c>
      <c r="BG141" s="339">
        <v>1.6468982074</v>
      </c>
      <c r="BH141" s="339">
        <v>1.5956941244</v>
      </c>
      <c r="BI141" s="339">
        <v>1.6193149185</v>
      </c>
      <c r="BJ141" s="339">
        <v>1.5896436886</v>
      </c>
      <c r="BK141" s="339">
        <v>1.5531249923999999</v>
      </c>
      <c r="BL141" s="339">
        <v>1.4976047021000001</v>
      </c>
      <c r="BM141" s="339">
        <v>1.4863797402000001</v>
      </c>
      <c r="BN141" s="339">
        <v>1.5375405576000001</v>
      </c>
      <c r="BO141" s="339">
        <v>1.4855104532000001</v>
      </c>
      <c r="BP141" s="339">
        <v>1.4566770151999999</v>
      </c>
      <c r="BQ141" s="339">
        <v>1.4644878013</v>
      </c>
      <c r="BR141" s="339">
        <v>1.5735204624000001</v>
      </c>
    </row>
    <row r="142" spans="1:70">
      <c r="A142" t="str">
        <f t="shared" si="10"/>
        <v>Return on equity202103</v>
      </c>
      <c r="B142" s="495">
        <v>202103</v>
      </c>
      <c r="C142" s="495">
        <v>22</v>
      </c>
      <c r="D142" s="495" t="s">
        <v>8</v>
      </c>
      <c r="E142" s="495">
        <v>-1.016130375219116E-2</v>
      </c>
      <c r="F142" s="495">
        <v>3.0929731938560457E-2</v>
      </c>
      <c r="G142" s="495">
        <v>6.2165388704072455E-2</v>
      </c>
      <c r="H142" s="495">
        <v>7.1848963539288282E-2</v>
      </c>
      <c r="I142" s="495">
        <v>7.6531660595861251E-2</v>
      </c>
      <c r="J142" s="495">
        <v>9.6216944063921492E-2</v>
      </c>
      <c r="K142" s="495">
        <v>0.19308986277515297</v>
      </c>
      <c r="L142" s="496">
        <v>116536508581.43929</v>
      </c>
      <c r="M142" s="496">
        <v>1533620935512.052</v>
      </c>
      <c r="N142" s="495">
        <v>6.3588891345051551E-2</v>
      </c>
      <c r="O142" s="495">
        <v>6.6623411355132653E-2</v>
      </c>
      <c r="P142" s="495">
        <v>7.9055670582402468E-2</v>
      </c>
      <c r="Q142" s="495">
        <v>118</v>
      </c>
      <c r="R142" s="11">
        <f t="shared" si="11"/>
        <v>6.3588891345051551E-2</v>
      </c>
      <c r="S142" s="11">
        <f t="shared" si="12"/>
        <v>7.9055670582402468E-2</v>
      </c>
      <c r="T142">
        <f t="shared" si="13"/>
        <v>1</v>
      </c>
      <c r="U142" t="str">
        <f t="shared" si="14"/>
        <v>Cost-income ratio13</v>
      </c>
      <c r="V142" s="497">
        <v>202312</v>
      </c>
      <c r="W142" s="497">
        <v>24</v>
      </c>
      <c r="X142" s="497" t="s">
        <v>9</v>
      </c>
      <c r="Y142" s="497" t="s">
        <v>18</v>
      </c>
      <c r="Z142" s="497">
        <v>0</v>
      </c>
      <c r="AA142" s="497">
        <v>15</v>
      </c>
      <c r="AB142" s="497">
        <v>0.46956457981155714</v>
      </c>
      <c r="AC142" s="497">
        <v>13</v>
      </c>
      <c r="AD142" s="498"/>
      <c r="AF142" s="338" t="s">
        <v>6729</v>
      </c>
      <c r="AG142" s="339" t="s">
        <v>6753</v>
      </c>
      <c r="AH142" s="339" t="s">
        <v>6753</v>
      </c>
      <c r="AI142" s="339" t="s">
        <v>6753</v>
      </c>
      <c r="AJ142" s="339" t="s">
        <v>6753</v>
      </c>
      <c r="AK142" s="339" t="s">
        <v>6753</v>
      </c>
      <c r="AL142" s="339" t="s">
        <v>6753</v>
      </c>
      <c r="AM142" s="339" t="s">
        <v>6753</v>
      </c>
      <c r="AN142" s="339" t="s">
        <v>6753</v>
      </c>
      <c r="AO142" s="339" t="s">
        <v>6753</v>
      </c>
      <c r="AP142" s="339" t="s">
        <v>6753</v>
      </c>
      <c r="AQ142" s="339" t="s">
        <v>6753</v>
      </c>
      <c r="AR142" s="339" t="s">
        <v>6753</v>
      </c>
      <c r="AS142" s="339" t="s">
        <v>6753</v>
      </c>
      <c r="AT142" s="339" t="s">
        <v>6753</v>
      </c>
      <c r="AU142" s="339" t="s">
        <v>6753</v>
      </c>
      <c r="AV142" s="339" t="s">
        <v>6753</v>
      </c>
      <c r="AW142" s="339" t="s">
        <v>6753</v>
      </c>
      <c r="AX142" s="339" t="s">
        <v>6753</v>
      </c>
      <c r="AY142" s="339" t="s">
        <v>6753</v>
      </c>
      <c r="AZ142" s="339" t="s">
        <v>6753</v>
      </c>
      <c r="BA142" s="339" t="s">
        <v>6753</v>
      </c>
      <c r="BB142" s="339" t="s">
        <v>6753</v>
      </c>
      <c r="BC142" s="339" t="s">
        <v>6753</v>
      </c>
      <c r="BD142" s="339" t="s">
        <v>6753</v>
      </c>
      <c r="BE142" s="339" t="s">
        <v>6753</v>
      </c>
      <c r="BF142" s="339" t="s">
        <v>6753</v>
      </c>
      <c r="BG142" s="339" t="s">
        <v>6753</v>
      </c>
      <c r="BH142" s="339">
        <v>1.2622998698000001</v>
      </c>
      <c r="BI142" s="339">
        <v>1.270308948</v>
      </c>
      <c r="BJ142" s="339">
        <v>1.2525851752999999</v>
      </c>
      <c r="BK142" s="339">
        <v>1.2668780198</v>
      </c>
      <c r="BL142" s="339">
        <v>1.2244774243000001</v>
      </c>
      <c r="BM142" s="339">
        <v>1.2331463182</v>
      </c>
      <c r="BN142" s="339">
        <v>1.2339635677</v>
      </c>
      <c r="BO142" s="339">
        <v>1.2366769178000001</v>
      </c>
      <c r="BP142" s="339">
        <v>1.2253374454999999</v>
      </c>
      <c r="BQ142" s="339">
        <v>1.2323665068</v>
      </c>
      <c r="BR142" s="339">
        <v>1.2544579624000001</v>
      </c>
    </row>
    <row r="143" spans="1:70">
      <c r="A143" t="str">
        <f t="shared" si="10"/>
        <v>Return on equity202106</v>
      </c>
      <c r="B143" s="495">
        <v>202106</v>
      </c>
      <c r="C143" s="495">
        <v>22</v>
      </c>
      <c r="D143" s="495" t="s">
        <v>8</v>
      </c>
      <c r="E143" s="495">
        <v>-2.5131244949180082E-2</v>
      </c>
      <c r="F143" s="495">
        <v>3.7139016308097322E-2</v>
      </c>
      <c r="G143" s="495">
        <v>7.1190145445899355E-2</v>
      </c>
      <c r="H143" s="495">
        <v>6.4425175464453116E-2</v>
      </c>
      <c r="I143" s="495">
        <v>7.390234024943991E-2</v>
      </c>
      <c r="J143" s="495">
        <v>9.7680380348776796E-2</v>
      </c>
      <c r="K143" s="495">
        <v>0.18656113284053871</v>
      </c>
      <c r="L143" s="496">
        <v>113655926202.98663</v>
      </c>
      <c r="M143" s="496">
        <v>1543307652191.7642</v>
      </c>
      <c r="N143" s="495">
        <v>7.5453154758351765E-2</v>
      </c>
      <c r="O143" s="495">
        <v>4.7533175427563454E-2</v>
      </c>
      <c r="P143" s="495">
        <v>8.0027007019079277E-2</v>
      </c>
      <c r="Q143" s="495">
        <v>112</v>
      </c>
      <c r="R143" s="11">
        <f t="shared" si="11"/>
        <v>4.7533175427563454E-2</v>
      </c>
      <c r="S143" s="11">
        <f t="shared" si="12"/>
        <v>8.0027007019079277E-2</v>
      </c>
      <c r="T143">
        <f t="shared" si="13"/>
        <v>0</v>
      </c>
      <c r="U143" t="str">
        <f t="shared" si="14"/>
        <v>Cost-income ratio14</v>
      </c>
      <c r="V143" s="497">
        <v>202312</v>
      </c>
      <c r="W143" s="497">
        <v>24</v>
      </c>
      <c r="X143" s="497" t="s">
        <v>9</v>
      </c>
      <c r="Y143" s="497" t="s">
        <v>17</v>
      </c>
      <c r="Z143" s="497">
        <v>0</v>
      </c>
      <c r="AA143" s="497">
        <v>5</v>
      </c>
      <c r="AB143" s="497">
        <v>0.46545889331647455</v>
      </c>
      <c r="AC143" s="497">
        <v>14</v>
      </c>
      <c r="AD143" s="498"/>
      <c r="AF143" s="338" t="s">
        <v>822</v>
      </c>
      <c r="AG143" s="339">
        <v>4.0260107500000003E-2</v>
      </c>
      <c r="AH143" s="339">
        <v>2.3254134700000002E-2</v>
      </c>
      <c r="AI143" s="339">
        <v>4.7961394999999997E-2</v>
      </c>
      <c r="AJ143" s="339">
        <v>5.5255450499999997E-2</v>
      </c>
      <c r="AK143" s="339">
        <v>1.0620749000000001E-2</v>
      </c>
      <c r="AL143" s="339">
        <v>7.2030100000000001E-3</v>
      </c>
      <c r="AM143" s="339">
        <v>2.2291219599999999E-2</v>
      </c>
      <c r="AN143" s="339">
        <v>2.68193124E-2</v>
      </c>
      <c r="AO143" s="339">
        <v>2.1176517799999999E-2</v>
      </c>
      <c r="AP143" s="339">
        <v>1.3384181699999999E-2</v>
      </c>
      <c r="AQ143" s="339">
        <v>3.8974426299999997E-2</v>
      </c>
      <c r="AR143" s="339">
        <v>2.97345779E-2</v>
      </c>
      <c r="AS143" s="339">
        <v>3.2631540200000003E-2</v>
      </c>
      <c r="AT143" s="339">
        <v>1.40120123E-2</v>
      </c>
      <c r="AU143" s="339">
        <v>2.4576543400000001E-2</v>
      </c>
      <c r="AV143" s="339">
        <v>3.1116916000000001E-2</v>
      </c>
      <c r="AW143" s="339">
        <v>3.2209960000000003E-2</v>
      </c>
      <c r="AX143" s="339">
        <v>1.5203314000000001E-2</v>
      </c>
      <c r="AY143" s="339">
        <v>2.34212224E-2</v>
      </c>
      <c r="AZ143" s="339">
        <v>-1.383172E-3</v>
      </c>
      <c r="BA143" s="339">
        <v>2.9590495999999998E-3</v>
      </c>
      <c r="BB143" s="339">
        <v>-1.6853549999999999E-3</v>
      </c>
      <c r="BC143" s="339">
        <v>-1.5711375E-2</v>
      </c>
      <c r="BD143" s="339">
        <v>9.1844635999999997E-3</v>
      </c>
      <c r="BE143" s="339">
        <v>1.4433007600000001E-2</v>
      </c>
      <c r="BF143" s="339">
        <v>4.5342243000000004E-3</v>
      </c>
      <c r="BG143" s="339">
        <v>4.71852772E-2</v>
      </c>
      <c r="BH143" s="339">
        <v>4.1066174800000001E-2</v>
      </c>
      <c r="BI143" s="339">
        <v>4.3528347100000003E-2</v>
      </c>
      <c r="BJ143" s="339">
        <v>4.1090371700000003E-2</v>
      </c>
      <c r="BK143" s="339">
        <v>4.0798529799999997E-2</v>
      </c>
      <c r="BL143" s="339">
        <v>5.3896291800000003E-2</v>
      </c>
      <c r="BM143" s="339">
        <v>5.1336443799999999E-2</v>
      </c>
      <c r="BN143" s="339">
        <v>5.97515198E-2</v>
      </c>
      <c r="BO143" s="339">
        <v>6.5432403299999997E-2</v>
      </c>
      <c r="BP143" s="339">
        <v>6.8255102100000006E-2</v>
      </c>
      <c r="BQ143" s="339">
        <v>6.9596973500000006E-2</v>
      </c>
      <c r="BR143" s="339">
        <v>6.4802773999999994E-2</v>
      </c>
    </row>
    <row r="144" spans="1:70">
      <c r="A144" t="str">
        <f t="shared" si="10"/>
        <v>Return on equity202109</v>
      </c>
      <c r="B144" s="495">
        <v>202109</v>
      </c>
      <c r="C144" s="495">
        <v>22</v>
      </c>
      <c r="D144" s="495" t="s">
        <v>8</v>
      </c>
      <c r="E144" s="495">
        <v>-8.5770197386178439E-4</v>
      </c>
      <c r="F144" s="495">
        <v>4.1813981212756382E-2</v>
      </c>
      <c r="G144" s="495">
        <v>7.7824097087142372E-2</v>
      </c>
      <c r="H144" s="495">
        <v>7.1976077319221746E-2</v>
      </c>
      <c r="I144" s="495">
        <v>7.7096957702372376E-2</v>
      </c>
      <c r="J144" s="495">
        <v>0.10596067125968715</v>
      </c>
      <c r="K144" s="495">
        <v>0.2073172125875439</v>
      </c>
      <c r="L144" s="496">
        <v>118928046247.70222</v>
      </c>
      <c r="M144" s="496">
        <v>1554567995849.4475</v>
      </c>
      <c r="N144" s="495">
        <v>7.7851411062465598E-2</v>
      </c>
      <c r="O144" s="495">
        <v>5.9328539079707192E-2</v>
      </c>
      <c r="P144" s="495">
        <v>8.1189326157492123E-2</v>
      </c>
      <c r="Q144" s="495">
        <v>111</v>
      </c>
      <c r="R144" s="11">
        <f t="shared" si="11"/>
        <v>5.9328539079707192E-2</v>
      </c>
      <c r="S144" s="11">
        <f t="shared" si="12"/>
        <v>8.1189326157492123E-2</v>
      </c>
      <c r="T144">
        <f t="shared" si="13"/>
        <v>0</v>
      </c>
      <c r="U144" t="str">
        <f t="shared" si="14"/>
        <v>Cost-income ratio15</v>
      </c>
      <c r="V144" s="497">
        <v>202312</v>
      </c>
      <c r="W144" s="497">
        <v>24</v>
      </c>
      <c r="X144" s="497" t="s">
        <v>9</v>
      </c>
      <c r="Y144" s="497" t="s">
        <v>32</v>
      </c>
      <c r="Z144" s="497">
        <v>0</v>
      </c>
      <c r="AA144" s="497">
        <v>9</v>
      </c>
      <c r="AB144" s="497">
        <v>0.46142959985244908</v>
      </c>
      <c r="AC144" s="497">
        <v>15</v>
      </c>
      <c r="AD144" s="498"/>
      <c r="AF144" s="338" t="s">
        <v>824</v>
      </c>
      <c r="AG144" s="339">
        <v>0.73005278309999999</v>
      </c>
      <c r="AH144" s="339">
        <v>0.76178045709999997</v>
      </c>
      <c r="AI144" s="339">
        <v>0.74188706950000005</v>
      </c>
      <c r="AJ144" s="339">
        <v>0.74445753319999997</v>
      </c>
      <c r="AK144" s="339">
        <v>0.75367255960000001</v>
      </c>
      <c r="AL144" s="339">
        <v>0.77488779399999996</v>
      </c>
      <c r="AM144" s="339">
        <v>0.75639440670000002</v>
      </c>
      <c r="AN144" s="339">
        <v>0.773728851</v>
      </c>
      <c r="AO144" s="339">
        <v>0.77696415919999995</v>
      </c>
      <c r="AP144" s="339">
        <v>0.80906332410000004</v>
      </c>
      <c r="AQ144" s="339">
        <v>0.77407579159999995</v>
      </c>
      <c r="AR144" s="339">
        <v>0.75348757420000001</v>
      </c>
      <c r="AS144" s="339">
        <v>0.75873008350000004</v>
      </c>
      <c r="AT144" s="339">
        <v>0.78325717429999997</v>
      </c>
      <c r="AU144" s="339">
        <v>0.83716173419999995</v>
      </c>
      <c r="AV144" s="339">
        <v>0.81892557430000001</v>
      </c>
      <c r="AW144" s="339">
        <v>0.81063207609999999</v>
      </c>
      <c r="AX144" s="339">
        <v>0.81963393559999997</v>
      </c>
      <c r="AY144" s="339">
        <v>0.86019283950000003</v>
      </c>
      <c r="AZ144" s="339">
        <v>0.83150873359999999</v>
      </c>
      <c r="BA144" s="339">
        <v>0.83640492129999999</v>
      </c>
      <c r="BB144" s="339">
        <v>0.84429145790000004</v>
      </c>
      <c r="BC144" s="339">
        <v>0.91612965940000002</v>
      </c>
      <c r="BD144" s="339">
        <v>0.79619939569999998</v>
      </c>
      <c r="BE144" s="339">
        <v>0.77797900379999996</v>
      </c>
      <c r="BF144" s="339">
        <v>0.77013393220000004</v>
      </c>
      <c r="BG144" s="339">
        <v>0.73075940849999999</v>
      </c>
      <c r="BH144" s="339">
        <v>0.72446092159999997</v>
      </c>
      <c r="BI144" s="339">
        <v>0.72534712030000004</v>
      </c>
      <c r="BJ144" s="339">
        <v>0.73978721039999995</v>
      </c>
      <c r="BK144" s="339">
        <v>0.72932876420000003</v>
      </c>
      <c r="BL144" s="339">
        <v>0.70122436430000001</v>
      </c>
      <c r="BM144" s="339">
        <v>0.70613860760000002</v>
      </c>
      <c r="BN144" s="339">
        <v>0.69470296139999999</v>
      </c>
      <c r="BO144" s="339">
        <v>0.68159749130000002</v>
      </c>
      <c r="BP144" s="339">
        <v>0.64179028640000002</v>
      </c>
      <c r="BQ144" s="339">
        <v>0.63420012969999995</v>
      </c>
      <c r="BR144" s="339">
        <v>0.64481508330000004</v>
      </c>
    </row>
    <row r="145" spans="1:70">
      <c r="A145" t="str">
        <f t="shared" si="10"/>
        <v>Return on equity202112</v>
      </c>
      <c r="B145" s="495">
        <v>202112</v>
      </c>
      <c r="C145" s="495">
        <v>22</v>
      </c>
      <c r="D145" s="495" t="s">
        <v>8</v>
      </c>
      <c r="E145" s="495">
        <v>-5.0392084681608447E-2</v>
      </c>
      <c r="F145" s="495">
        <v>4.5105680619870706E-2</v>
      </c>
      <c r="G145" s="495">
        <v>7.366328184132194E-2</v>
      </c>
      <c r="H145" s="495">
        <v>6.4350338328506507E-2</v>
      </c>
      <c r="I145" s="495">
        <v>7.3045296252698386E-2</v>
      </c>
      <c r="J145" s="495">
        <v>0.1037899666616577</v>
      </c>
      <c r="K145" s="495">
        <v>0.20153530354892099</v>
      </c>
      <c r="L145" s="496">
        <v>113179878479.78815</v>
      </c>
      <c r="M145" s="496">
        <v>1555958065393.6096</v>
      </c>
      <c r="N145" s="495">
        <v>1.660708038827418E-2</v>
      </c>
      <c r="O145" s="495">
        <v>6.3618641618983091E-2</v>
      </c>
      <c r="P145" s="495">
        <v>7.5946254936052962E-2</v>
      </c>
      <c r="Q145" s="495">
        <v>111</v>
      </c>
      <c r="R145" s="11">
        <f t="shared" si="11"/>
        <v>1.660708038827418E-2</v>
      </c>
      <c r="S145" s="11">
        <f t="shared" si="12"/>
        <v>7.5946254936052962E-2</v>
      </c>
      <c r="T145">
        <f t="shared" si="13"/>
        <v>0</v>
      </c>
      <c r="U145" t="str">
        <f t="shared" si="14"/>
        <v>Cost-income ratio16</v>
      </c>
      <c r="V145" s="497">
        <v>202312</v>
      </c>
      <c r="W145" s="497">
        <v>24</v>
      </c>
      <c r="X145" s="497" t="s">
        <v>9</v>
      </c>
      <c r="Y145" s="497" t="s">
        <v>100</v>
      </c>
      <c r="Z145" s="497">
        <v>0</v>
      </c>
      <c r="AA145" s="497">
        <v>3</v>
      </c>
      <c r="AB145" s="497">
        <v>0.4456234161577719</v>
      </c>
      <c r="AC145" s="497">
        <v>16</v>
      </c>
      <c r="AD145" s="497"/>
      <c r="AF145" s="338" t="s">
        <v>823</v>
      </c>
      <c r="AG145" s="339">
        <v>1.7755602000000001E-3</v>
      </c>
      <c r="AH145" s="339">
        <v>1.0361253E-3</v>
      </c>
      <c r="AI145" s="339">
        <v>2.1653829999999999E-3</v>
      </c>
      <c r="AJ145" s="339">
        <v>2.6190287E-3</v>
      </c>
      <c r="AK145" s="339">
        <v>4.9136290000000005E-4</v>
      </c>
      <c r="AL145" s="339">
        <v>3.6734529999999998E-4</v>
      </c>
      <c r="AM145" s="339">
        <v>1.1472295E-3</v>
      </c>
      <c r="AN145" s="339">
        <v>1.3607256999999999E-3</v>
      </c>
      <c r="AO145" s="339">
        <v>1.0940855E-3</v>
      </c>
      <c r="AP145" s="339">
        <v>7.1140910000000001E-4</v>
      </c>
      <c r="AQ145" s="339">
        <v>2.0793744999999999E-3</v>
      </c>
      <c r="AR145" s="339">
        <v>1.6174074999999999E-3</v>
      </c>
      <c r="AS145" s="339">
        <v>1.77111E-3</v>
      </c>
      <c r="AT145" s="339">
        <v>7.7084880000000003E-4</v>
      </c>
      <c r="AU145" s="339">
        <v>1.3759495E-3</v>
      </c>
      <c r="AV145" s="339">
        <v>1.7516643999999999E-3</v>
      </c>
      <c r="AW145" s="339">
        <v>1.8287916E-3</v>
      </c>
      <c r="AX145" s="339">
        <v>8.7626309999999999E-4</v>
      </c>
      <c r="AY145" s="339">
        <v>1.2710039E-3</v>
      </c>
      <c r="AZ145" s="389">
        <v>-7.4250000000000002E-5</v>
      </c>
      <c r="BA145" s="339">
        <v>1.577335E-4</v>
      </c>
      <c r="BB145" s="389">
        <v>-9.5084E-5</v>
      </c>
      <c r="BC145" s="339">
        <v>-8.5536200000000003E-4</v>
      </c>
      <c r="BD145" s="339">
        <v>5.0431239999999995E-4</v>
      </c>
      <c r="BE145" s="339">
        <v>7.9572780000000004E-4</v>
      </c>
      <c r="BF145" s="339">
        <v>2.546405E-4</v>
      </c>
      <c r="BG145" s="339">
        <v>2.5709051000000001E-3</v>
      </c>
      <c r="BH145" s="339">
        <v>2.2474257000000002E-3</v>
      </c>
      <c r="BI145" s="339">
        <v>2.3900102999999998E-3</v>
      </c>
      <c r="BJ145" s="339">
        <v>2.3102693999999999E-3</v>
      </c>
      <c r="BK145" s="339">
        <v>2.2874939000000001E-3</v>
      </c>
      <c r="BL145" s="339">
        <v>2.9987689000000001E-3</v>
      </c>
      <c r="BM145" s="339">
        <v>2.7888155000000002E-3</v>
      </c>
      <c r="BN145" s="339">
        <v>3.4570304E-3</v>
      </c>
      <c r="BO145" s="339">
        <v>3.8295235999999998E-3</v>
      </c>
      <c r="BP145" s="339">
        <v>3.9982717999999997E-3</v>
      </c>
      <c r="BQ145" s="339">
        <v>4.0610977999999999E-3</v>
      </c>
      <c r="BR145" s="339">
        <v>3.8918874999999999E-3</v>
      </c>
    </row>
    <row r="146" spans="1:70">
      <c r="A146" t="str">
        <f t="shared" si="10"/>
        <v>Return on equity202203</v>
      </c>
      <c r="B146" s="495">
        <v>202203</v>
      </c>
      <c r="C146" s="495">
        <v>22</v>
      </c>
      <c r="D146" s="495" t="s">
        <v>8</v>
      </c>
      <c r="E146" s="495">
        <v>-1.0862059092266356E-2</v>
      </c>
      <c r="F146" s="495">
        <v>3.4896085899166908E-2</v>
      </c>
      <c r="G146" s="495">
        <v>5.942980118715583E-2</v>
      </c>
      <c r="H146" s="495">
        <v>7.8686800403012722E-2</v>
      </c>
      <c r="I146" s="495">
        <v>6.6509488119330551E-2</v>
      </c>
      <c r="J146" s="495">
        <v>0.10792987428407043</v>
      </c>
      <c r="K146" s="495">
        <v>0.24821800652095291</v>
      </c>
      <c r="L146" s="496">
        <v>105135232286.19856</v>
      </c>
      <c r="M146" s="496">
        <v>1590753735998.2522</v>
      </c>
      <c r="N146" s="495">
        <v>0.13908558205302199</v>
      </c>
      <c r="O146" s="495">
        <v>7.1672688292212863E-2</v>
      </c>
      <c r="P146" s="495">
        <v>6.4397711784240794E-2</v>
      </c>
      <c r="Q146" s="495">
        <v>113</v>
      </c>
      <c r="R146" s="11">
        <f t="shared" si="11"/>
        <v>6.4397711784240794E-2</v>
      </c>
      <c r="S146" s="11">
        <f t="shared" si="12"/>
        <v>0.13908558205302199</v>
      </c>
      <c r="T146">
        <f t="shared" si="13"/>
        <v>1</v>
      </c>
      <c r="U146" t="str">
        <f t="shared" si="14"/>
        <v>Cost-income ratio17</v>
      </c>
      <c r="V146" s="497">
        <v>202312</v>
      </c>
      <c r="W146" s="497">
        <v>24</v>
      </c>
      <c r="X146" s="497" t="s">
        <v>9</v>
      </c>
      <c r="Y146" s="497" t="s">
        <v>19</v>
      </c>
      <c r="Z146" s="497">
        <v>0</v>
      </c>
      <c r="AA146" s="497">
        <v>8</v>
      </c>
      <c r="AB146" s="497">
        <v>0.43461759627633861</v>
      </c>
      <c r="AC146" s="497">
        <v>17</v>
      </c>
      <c r="AD146" s="497"/>
      <c r="AF146" s="338" t="s">
        <v>1163</v>
      </c>
      <c r="AG146" s="339">
        <v>0.49756788889999998</v>
      </c>
      <c r="AH146" s="339">
        <v>0.51351778370000001</v>
      </c>
      <c r="AI146" s="339">
        <v>0.46485206880000002</v>
      </c>
      <c r="AJ146" s="339">
        <v>0.45980508139999998</v>
      </c>
      <c r="AK146" s="339">
        <v>0.467640322</v>
      </c>
      <c r="AL146" s="339">
        <v>0.49696335619999998</v>
      </c>
      <c r="AM146" s="339">
        <v>0.50115092419999996</v>
      </c>
      <c r="AN146" s="339">
        <v>0.51108094230000001</v>
      </c>
      <c r="AO146" s="339">
        <v>0.51971525949999997</v>
      </c>
      <c r="AP146" s="339">
        <v>0.52348651479999997</v>
      </c>
      <c r="AQ146" s="339">
        <v>0.48555218080000001</v>
      </c>
      <c r="AR146" s="339">
        <v>0.4811367929</v>
      </c>
      <c r="AS146" s="339">
        <v>0.50823257960000001</v>
      </c>
      <c r="AT146" s="339">
        <v>0.51762904949999999</v>
      </c>
      <c r="AU146" s="339">
        <v>0.46186352149999998</v>
      </c>
      <c r="AV146" s="339">
        <v>0.4908576274</v>
      </c>
      <c r="AW146" s="339">
        <v>0.51057932709999998</v>
      </c>
      <c r="AX146" s="339">
        <v>0.57991947799999999</v>
      </c>
      <c r="AY146" s="339">
        <v>0.55013247740000004</v>
      </c>
      <c r="AZ146" s="339">
        <v>0.56247547360000005</v>
      </c>
      <c r="BA146" s="339">
        <v>0.58174839209999996</v>
      </c>
      <c r="BB146" s="339">
        <v>0.58622383180000004</v>
      </c>
      <c r="BC146" s="339">
        <v>0.62800978480000003</v>
      </c>
      <c r="BD146" s="339">
        <v>0.56274529179999999</v>
      </c>
      <c r="BE146" s="339">
        <v>0.54581472409999998</v>
      </c>
      <c r="BF146" s="339">
        <v>0.53145994829999998</v>
      </c>
      <c r="BG146" s="339">
        <v>0.46686062620000002</v>
      </c>
      <c r="BH146" s="339">
        <v>0.48532636060000001</v>
      </c>
      <c r="BI146" s="339">
        <v>0.4871889989</v>
      </c>
      <c r="BJ146" s="339">
        <v>0.49680885270000003</v>
      </c>
      <c r="BK146" s="339">
        <v>0.45696049170000003</v>
      </c>
      <c r="BL146" s="339">
        <v>0.49280385809999999</v>
      </c>
      <c r="BM146" s="339">
        <v>0.51744231490000003</v>
      </c>
      <c r="BN146" s="339">
        <v>0.54062316580000003</v>
      </c>
      <c r="BO146" s="339">
        <v>0.53204124740000003</v>
      </c>
      <c r="BP146" s="339">
        <v>0.56086670559999996</v>
      </c>
      <c r="BQ146" s="339">
        <v>0.56667906639999999</v>
      </c>
      <c r="BR146" s="339">
        <v>0.57603348639999996</v>
      </c>
    </row>
    <row r="147" spans="1:70">
      <c r="A147" t="str">
        <f t="shared" si="10"/>
        <v>Return on equity202206</v>
      </c>
      <c r="B147" s="495">
        <v>202206</v>
      </c>
      <c r="C147" s="495">
        <v>22</v>
      </c>
      <c r="D147" s="495" t="s">
        <v>8</v>
      </c>
      <c r="E147" s="495">
        <v>1.1037979741070432E-3</v>
      </c>
      <c r="F147" s="495">
        <v>4.5733821681324067E-2</v>
      </c>
      <c r="G147" s="495">
        <v>7.1181146451209099E-2</v>
      </c>
      <c r="H147" s="495">
        <v>8.360761689869943E-2</v>
      </c>
      <c r="I147" s="495">
        <v>7.8918450799807999E-2</v>
      </c>
      <c r="J147" s="495">
        <v>0.11251243534443986</v>
      </c>
      <c r="K147" s="495">
        <v>0.23205856173155359</v>
      </c>
      <c r="L147" s="496">
        <v>123692549737.37621</v>
      </c>
      <c r="M147" s="496">
        <v>1585874761728.6189</v>
      </c>
      <c r="N147" s="495">
        <v>9.8387310745671627E-2</v>
      </c>
      <c r="O147" s="495">
        <v>8.9222826189645818E-2</v>
      </c>
      <c r="P147" s="495">
        <v>7.6173440941299991E-2</v>
      </c>
      <c r="Q147" s="495">
        <v>119</v>
      </c>
      <c r="R147" s="11">
        <f t="shared" si="11"/>
        <v>7.6173440941299991E-2</v>
      </c>
      <c r="S147" s="11">
        <f t="shared" si="12"/>
        <v>9.8387310745671627E-2</v>
      </c>
      <c r="T147">
        <f t="shared" si="13"/>
        <v>1</v>
      </c>
      <c r="U147" t="str">
        <f t="shared" si="14"/>
        <v>Cost-income ratio18</v>
      </c>
      <c r="V147" s="497">
        <v>202312</v>
      </c>
      <c r="W147" s="497">
        <v>24</v>
      </c>
      <c r="X147" s="497" t="s">
        <v>9</v>
      </c>
      <c r="Y147" s="497" t="s">
        <v>93</v>
      </c>
      <c r="Z147" s="497">
        <v>0</v>
      </c>
      <c r="AA147" s="497">
        <v>3</v>
      </c>
      <c r="AB147" s="497">
        <v>0.43415444958850474</v>
      </c>
      <c r="AC147" s="497">
        <v>18</v>
      </c>
      <c r="AD147" s="497"/>
      <c r="AF147" s="338" t="s">
        <v>1164</v>
      </c>
      <c r="AG147" s="339">
        <v>0.30205261560000002</v>
      </c>
      <c r="AH147" s="339">
        <v>0.31328886750000001</v>
      </c>
      <c r="AI147" s="339">
        <v>0.27968107040000001</v>
      </c>
      <c r="AJ147" s="339">
        <v>0.29042189969999999</v>
      </c>
      <c r="AK147" s="339">
        <v>0.29369192189999999</v>
      </c>
      <c r="AL147" s="339">
        <v>0.297358134</v>
      </c>
      <c r="AM147" s="339">
        <v>0.28256227519999999</v>
      </c>
      <c r="AN147" s="339">
        <v>0.30093001930000002</v>
      </c>
      <c r="AO147" s="339">
        <v>0.3086234142</v>
      </c>
      <c r="AP147" s="339">
        <v>0.31274212680000002</v>
      </c>
      <c r="AQ147" s="339">
        <v>0.30919769870000002</v>
      </c>
      <c r="AR147" s="339">
        <v>0.31035008829999999</v>
      </c>
      <c r="AS147" s="339">
        <v>0.32959316630000002</v>
      </c>
      <c r="AT147" s="339">
        <v>0.32980228169999998</v>
      </c>
      <c r="AU147" s="339">
        <v>0.32266149170000002</v>
      </c>
      <c r="AV147" s="339">
        <v>0.33121342679999999</v>
      </c>
      <c r="AW147" s="339">
        <v>0.32896828610000001</v>
      </c>
      <c r="AX147" s="339">
        <v>0.3266026367</v>
      </c>
      <c r="AY147" s="339">
        <v>0.33298177020000003</v>
      </c>
      <c r="AZ147" s="339">
        <v>0.33101717899999999</v>
      </c>
      <c r="BA147" s="339">
        <v>0.33962385280000001</v>
      </c>
      <c r="BB147" s="339">
        <v>0.34587805109999997</v>
      </c>
      <c r="BC147" s="339">
        <v>0.40173939809999998</v>
      </c>
      <c r="BD147" s="339">
        <v>0.34374291499999998</v>
      </c>
      <c r="BE147" s="339">
        <v>0.34329929349999999</v>
      </c>
      <c r="BF147" s="339">
        <v>0.34728718850000001</v>
      </c>
      <c r="BG147" s="339">
        <v>0.34730077370000001</v>
      </c>
      <c r="BH147" s="339">
        <v>0.36912343339999998</v>
      </c>
      <c r="BI147" s="339">
        <v>0.3724779345</v>
      </c>
      <c r="BJ147" s="339">
        <v>0.38895010499999999</v>
      </c>
      <c r="BK147" s="339">
        <v>0.36448243899999999</v>
      </c>
      <c r="BL147" s="339">
        <v>0.35857427060000002</v>
      </c>
      <c r="BM147" s="339">
        <v>0.3612919651</v>
      </c>
      <c r="BN147" s="339">
        <v>0.34577204389999999</v>
      </c>
      <c r="BO147" s="339">
        <v>0.29925299300000002</v>
      </c>
      <c r="BP147" s="339">
        <v>0.2947838653</v>
      </c>
      <c r="BQ147" s="339">
        <v>0.29436582709999998</v>
      </c>
      <c r="BR147" s="339">
        <v>0.29800871690000003</v>
      </c>
    </row>
    <row r="148" spans="1:70">
      <c r="A148" t="str">
        <f t="shared" si="10"/>
        <v>Return on equity202209</v>
      </c>
      <c r="B148" s="495">
        <v>202209</v>
      </c>
      <c r="C148" s="495">
        <v>22</v>
      </c>
      <c r="D148" s="495" t="s">
        <v>8</v>
      </c>
      <c r="E148" s="495">
        <v>-2.2572817629958008E-2</v>
      </c>
      <c r="F148" s="495">
        <v>5.0207632603405924E-2</v>
      </c>
      <c r="G148" s="495">
        <v>7.291270692110749E-2</v>
      </c>
      <c r="H148" s="495">
        <v>7.9115862915412324E-2</v>
      </c>
      <c r="I148" s="495">
        <v>7.7801238687634486E-2</v>
      </c>
      <c r="J148" s="495">
        <v>0.1112744199660111</v>
      </c>
      <c r="K148" s="495">
        <v>0.22229548945177002</v>
      </c>
      <c r="L148" s="496">
        <v>121259551869.1633</v>
      </c>
      <c r="M148" s="496">
        <v>1591851217368.0559</v>
      </c>
      <c r="N148" s="495">
        <v>9.3901811304099331E-2</v>
      </c>
      <c r="O148" s="495">
        <v>8.7023435022737114E-2</v>
      </c>
      <c r="P148" s="495">
        <v>7.5386904287571943E-2</v>
      </c>
      <c r="Q148" s="495">
        <v>118</v>
      </c>
      <c r="R148" s="11">
        <f t="shared" si="11"/>
        <v>7.5386904287571943E-2</v>
      </c>
      <c r="S148" s="11">
        <f t="shared" si="12"/>
        <v>9.3901811304099331E-2</v>
      </c>
      <c r="T148">
        <f t="shared" si="13"/>
        <v>1</v>
      </c>
      <c r="U148" t="str">
        <f t="shared" si="14"/>
        <v>Cost-income ratio19</v>
      </c>
      <c r="V148" s="497">
        <v>202312</v>
      </c>
      <c r="W148" s="497">
        <v>24</v>
      </c>
      <c r="X148" s="497" t="s">
        <v>9</v>
      </c>
      <c r="Y148" s="497" t="s">
        <v>98</v>
      </c>
      <c r="Z148" s="497">
        <v>0</v>
      </c>
      <c r="AA148" s="497">
        <v>7</v>
      </c>
      <c r="AB148" s="497">
        <v>0.41991608628933508</v>
      </c>
      <c r="AC148" s="497">
        <v>19</v>
      </c>
      <c r="AD148" s="497"/>
      <c r="AF148" s="338" t="s">
        <v>1165</v>
      </c>
      <c r="AG148" s="339">
        <v>0.14141861480000001</v>
      </c>
      <c r="AH148" s="339">
        <v>0.1164981168</v>
      </c>
      <c r="AI148" s="339">
        <v>0.102865159</v>
      </c>
      <c r="AJ148" s="339">
        <v>0.1037664412</v>
      </c>
      <c r="AK148" s="339">
        <v>9.3733163800000005E-2</v>
      </c>
      <c r="AL148" s="339">
        <v>8.7410048899999995E-2</v>
      </c>
      <c r="AM148" s="339">
        <v>0.1270642736</v>
      </c>
      <c r="AN148" s="339">
        <v>9.1759603199999998E-2</v>
      </c>
      <c r="AO148" s="339">
        <v>7.2789946100000003E-2</v>
      </c>
      <c r="AP148" s="339">
        <v>3.34682985E-2</v>
      </c>
      <c r="AQ148" s="339">
        <v>0.12258320039999999</v>
      </c>
      <c r="AR148" s="339">
        <v>0.1289449262</v>
      </c>
      <c r="AS148" s="339">
        <v>0.1157842826</v>
      </c>
      <c r="AT148" s="339">
        <v>0.1021778887</v>
      </c>
      <c r="AU148" s="339">
        <v>9.0897929000000002E-2</v>
      </c>
      <c r="AV148" s="339">
        <v>6.1286216499999997E-2</v>
      </c>
      <c r="AW148" s="339">
        <v>4.88440344E-2</v>
      </c>
      <c r="AX148" s="339">
        <v>1.63638165E-2</v>
      </c>
      <c r="AY148" s="339">
        <v>0.11522264979999999</v>
      </c>
      <c r="AZ148" s="339">
        <v>8.0678934699999996E-2</v>
      </c>
      <c r="BA148" s="339">
        <v>3.8141849899999997E-2</v>
      </c>
      <c r="BB148" s="339">
        <v>1.7265513499999999E-2</v>
      </c>
      <c r="BC148" s="339">
        <v>-1.5085683000000001E-2</v>
      </c>
      <c r="BD148" s="339">
        <v>6.2907919800000003E-2</v>
      </c>
      <c r="BE148" s="339">
        <v>5.8945144900000003E-2</v>
      </c>
      <c r="BF148" s="339">
        <v>4.9929296499999998E-2</v>
      </c>
      <c r="BG148" s="339">
        <v>8.0758546200000003E-2</v>
      </c>
      <c r="BH148" s="339">
        <v>0.1115950059</v>
      </c>
      <c r="BI148" s="339">
        <v>0.10081047329999999</v>
      </c>
      <c r="BJ148" s="339">
        <v>8.2393493400000004E-2</v>
      </c>
      <c r="BK148" s="339">
        <v>0.12769908099999999</v>
      </c>
      <c r="BL148" s="339">
        <v>0.11036496010000001</v>
      </c>
      <c r="BM148" s="339">
        <v>9.0854846399999994E-2</v>
      </c>
      <c r="BN148" s="339">
        <v>7.1539656399999998E-2</v>
      </c>
      <c r="BO148" s="339">
        <v>0.12598155950000001</v>
      </c>
      <c r="BP148" s="339">
        <v>0.11472646290000001</v>
      </c>
      <c r="BQ148" s="339">
        <v>9.3210544100000001E-2</v>
      </c>
      <c r="BR148" s="339">
        <v>8.5350238999999994E-2</v>
      </c>
    </row>
    <row r="149" spans="1:70">
      <c r="A149" t="str">
        <f t="shared" si="10"/>
        <v>Return on equity202212</v>
      </c>
      <c r="B149" s="495">
        <v>202212</v>
      </c>
      <c r="C149" s="495">
        <v>22</v>
      </c>
      <c r="D149" s="495" t="s">
        <v>8</v>
      </c>
      <c r="E149" s="495">
        <v>-8.9185896722940457E-4</v>
      </c>
      <c r="F149" s="495">
        <v>5.2838055285074598E-2</v>
      </c>
      <c r="G149" s="495">
        <v>7.5745301324752018E-2</v>
      </c>
      <c r="H149" s="495">
        <v>8.3891728300754517E-2</v>
      </c>
      <c r="I149" s="495">
        <v>8.0594685475773462E-2</v>
      </c>
      <c r="J149" s="495">
        <v>0.10895628438471473</v>
      </c>
      <c r="K149" s="495">
        <v>0.21148343026818256</v>
      </c>
      <c r="L149" s="496">
        <v>126397866435.11</v>
      </c>
      <c r="M149" s="496">
        <v>1599595640481.4822</v>
      </c>
      <c r="N149" s="495">
        <v>9.3177321344221492E-2</v>
      </c>
      <c r="O149" s="495">
        <v>8.8811599349155973E-2</v>
      </c>
      <c r="P149" s="495">
        <v>7.845951071244861E-2</v>
      </c>
      <c r="Q149" s="495">
        <v>118</v>
      </c>
      <c r="R149" s="11">
        <f t="shared" si="11"/>
        <v>7.845951071244861E-2</v>
      </c>
      <c r="S149" s="11">
        <f t="shared" si="12"/>
        <v>9.3177321344221492E-2</v>
      </c>
      <c r="T149">
        <f t="shared" si="13"/>
        <v>1</v>
      </c>
      <c r="U149" t="str">
        <f t="shared" si="14"/>
        <v>Cost-income ratio20</v>
      </c>
      <c r="V149" s="497">
        <v>202312</v>
      </c>
      <c r="W149" s="497">
        <v>24</v>
      </c>
      <c r="X149" s="497" t="s">
        <v>9</v>
      </c>
      <c r="Y149" s="497" t="s">
        <v>29</v>
      </c>
      <c r="Z149" s="497">
        <v>0</v>
      </c>
      <c r="AA149" s="497">
        <v>3</v>
      </c>
      <c r="AB149" s="497">
        <v>0.41796402329299093</v>
      </c>
      <c r="AC149" s="497">
        <v>20</v>
      </c>
      <c r="AD149" s="497"/>
      <c r="AF149" s="338" t="s">
        <v>1170</v>
      </c>
      <c r="AG149" s="339">
        <v>1.05589749E-2</v>
      </c>
      <c r="AH149" s="339">
        <v>1.10873893E-2</v>
      </c>
      <c r="AI149" s="339">
        <v>1.18274568E-2</v>
      </c>
      <c r="AJ149" s="339">
        <v>1.14590578E-2</v>
      </c>
      <c r="AK149" s="339">
        <v>1.11590531E-2</v>
      </c>
      <c r="AL149" s="339">
        <v>1.11892303E-2</v>
      </c>
      <c r="AM149" s="339">
        <v>1.09206545E-2</v>
      </c>
      <c r="AN149" s="339">
        <v>1.0507248800000001E-2</v>
      </c>
      <c r="AO149" s="339">
        <v>1.06941135E-2</v>
      </c>
      <c r="AP149" s="339">
        <v>1.0849193300000001E-2</v>
      </c>
      <c r="AQ149" s="339">
        <v>1.0259987999999999E-2</v>
      </c>
      <c r="AR149" s="339">
        <v>1.0038984500000001E-2</v>
      </c>
      <c r="AS149" s="339">
        <v>9.6329730999999991E-3</v>
      </c>
      <c r="AT149" s="339">
        <v>9.8722474000000008E-3</v>
      </c>
      <c r="AU149" s="339">
        <v>8.6388362999999992E-3</v>
      </c>
      <c r="AV149" s="339">
        <v>9.0006488000000003E-3</v>
      </c>
      <c r="AW149" s="339">
        <v>9.2938320000000001E-3</v>
      </c>
      <c r="AX149" s="339">
        <v>1.0539550700000001E-2</v>
      </c>
      <c r="AY149" s="339">
        <v>9.8554057E-3</v>
      </c>
      <c r="AZ149" s="339">
        <v>1.03483293E-2</v>
      </c>
      <c r="BA149" s="339">
        <v>1.03940131E-2</v>
      </c>
      <c r="BB149" s="339">
        <v>1.0796295900000001E-2</v>
      </c>
      <c r="BC149" s="339">
        <v>1.04253322E-2</v>
      </c>
      <c r="BD149" s="339">
        <v>1.0276724100000001E-2</v>
      </c>
      <c r="BE149" s="339">
        <v>9.9435022000000008E-3</v>
      </c>
      <c r="BF149" s="339">
        <v>1.0010738999999999E-2</v>
      </c>
      <c r="BG149" s="339">
        <v>9.5247878999999997E-3</v>
      </c>
      <c r="BH149" s="339">
        <v>9.2934938999999998E-3</v>
      </c>
      <c r="BI149" s="339">
        <v>9.1574737999999996E-3</v>
      </c>
      <c r="BJ149" s="339">
        <v>9.4337460999999994E-3</v>
      </c>
      <c r="BK149" s="339">
        <v>9.2215487999999998E-3</v>
      </c>
      <c r="BL149" s="339">
        <v>9.6274089000000004E-3</v>
      </c>
      <c r="BM149" s="339">
        <v>9.6640285999999992E-3</v>
      </c>
      <c r="BN149" s="339">
        <v>1.07585995E-2</v>
      </c>
      <c r="BO149" s="339">
        <v>1.14904702E-2</v>
      </c>
      <c r="BP149" s="339">
        <v>1.2062445E-2</v>
      </c>
      <c r="BQ149" s="339">
        <v>1.2164704E-2</v>
      </c>
      <c r="BR149" s="339">
        <v>1.23629429E-2</v>
      </c>
    </row>
    <row r="150" spans="1:70">
      <c r="A150" t="str">
        <f t="shared" si="10"/>
        <v>Return on equity202303</v>
      </c>
      <c r="B150" s="495">
        <v>202303</v>
      </c>
      <c r="C150" s="495">
        <v>22</v>
      </c>
      <c r="D150" s="495" t="s">
        <v>8</v>
      </c>
      <c r="E150" s="495">
        <v>1.4004874147201873E-2</v>
      </c>
      <c r="F150" s="495">
        <v>6.2362127000563886E-2</v>
      </c>
      <c r="G150" s="495">
        <v>0.11382363027102498</v>
      </c>
      <c r="H150" s="495">
        <v>0.1156447788489819</v>
      </c>
      <c r="I150" s="495">
        <v>0.10387063057348597</v>
      </c>
      <c r="J150" s="495">
        <v>0.14949121614956282</v>
      </c>
      <c r="K150" s="495">
        <v>0.28186455429836837</v>
      </c>
      <c r="L150" s="496">
        <v>165863513656.11786</v>
      </c>
      <c r="M150" s="496">
        <v>1630603914757.1096</v>
      </c>
      <c r="N150" s="495">
        <v>0.12981319243877501</v>
      </c>
      <c r="O150" s="495">
        <v>0.116113074049642</v>
      </c>
      <c r="P150" s="495">
        <v>0.10051738904044497</v>
      </c>
      <c r="Q150" s="495">
        <v>118</v>
      </c>
      <c r="R150" s="11">
        <f t="shared" si="11"/>
        <v>0.10051738904044497</v>
      </c>
      <c r="S150" s="11">
        <f t="shared" si="12"/>
        <v>0.12981319243877501</v>
      </c>
      <c r="T150">
        <f t="shared" si="13"/>
        <v>0</v>
      </c>
      <c r="U150" t="str">
        <f t="shared" si="14"/>
        <v>Cost-income ratio21</v>
      </c>
      <c r="V150" s="497">
        <v>202312</v>
      </c>
      <c r="W150" s="497">
        <v>24</v>
      </c>
      <c r="X150" s="497" t="s">
        <v>9</v>
      </c>
      <c r="Y150" s="497" t="s">
        <v>31</v>
      </c>
      <c r="Z150" s="497">
        <v>0</v>
      </c>
      <c r="AA150" s="497">
        <v>9</v>
      </c>
      <c r="AB150" s="497">
        <v>0.39499336078886377</v>
      </c>
      <c r="AC150" s="497">
        <v>21</v>
      </c>
      <c r="AD150" s="497"/>
      <c r="AF150" s="338" t="s">
        <v>2367</v>
      </c>
      <c r="AG150" s="339" t="s">
        <v>6753</v>
      </c>
      <c r="AH150" s="339" t="s">
        <v>6753</v>
      </c>
      <c r="AI150" s="339" t="s">
        <v>6753</v>
      </c>
      <c r="AJ150" s="339" t="s">
        <v>6753</v>
      </c>
      <c r="AK150" s="339" t="s">
        <v>6753</v>
      </c>
      <c r="AL150" s="339" t="s">
        <v>6753</v>
      </c>
      <c r="AM150" s="339" t="s">
        <v>6753</v>
      </c>
      <c r="AN150" s="339" t="s">
        <v>6753</v>
      </c>
      <c r="AO150" s="339" t="s">
        <v>6753</v>
      </c>
      <c r="AP150" s="339" t="s">
        <v>6753</v>
      </c>
      <c r="AQ150" s="339" t="s">
        <v>6753</v>
      </c>
      <c r="AR150" s="339" t="s">
        <v>6753</v>
      </c>
      <c r="AS150" s="339" t="s">
        <v>6753</v>
      </c>
      <c r="AT150" s="339" t="s">
        <v>6753</v>
      </c>
      <c r="AU150" s="339">
        <v>1.7356652E-3</v>
      </c>
      <c r="AV150" s="339">
        <v>1.3968813000000001E-3</v>
      </c>
      <c r="AW150" s="339">
        <v>1.6432019E-3</v>
      </c>
      <c r="AX150" s="339">
        <v>2.6899274000000001E-3</v>
      </c>
      <c r="AY150" s="339">
        <v>4.4785325000000001E-3</v>
      </c>
      <c r="AZ150" s="339">
        <v>3.9899404000000001E-3</v>
      </c>
      <c r="BA150" s="339">
        <v>2.9757606999999998E-3</v>
      </c>
      <c r="BB150" s="339">
        <v>2.6915733000000002E-3</v>
      </c>
      <c r="BC150" s="339">
        <v>4.2225863999999997E-3</v>
      </c>
      <c r="BD150" s="339">
        <v>5.1290564999999996E-3</v>
      </c>
      <c r="BE150" s="339">
        <v>4.6309892000000004E-3</v>
      </c>
      <c r="BF150" s="339">
        <v>4.7119830999999999E-3</v>
      </c>
      <c r="BG150" s="339">
        <v>3.0513832E-3</v>
      </c>
      <c r="BH150" s="339">
        <v>2.6616577999999998E-3</v>
      </c>
      <c r="BI150" s="339">
        <v>2.4039487000000002E-3</v>
      </c>
      <c r="BJ150" s="339">
        <v>2.5565227000000001E-3</v>
      </c>
      <c r="BK150" s="339">
        <v>3.3703904000000002E-3</v>
      </c>
      <c r="BL150" s="339">
        <v>2.6864723000000002E-3</v>
      </c>
      <c r="BM150" s="339">
        <v>2.2863623999999998E-3</v>
      </c>
      <c r="BN150" s="339">
        <v>2.7455607E-3</v>
      </c>
      <c r="BO150" s="339">
        <v>4.0277728E-3</v>
      </c>
      <c r="BP150" s="339">
        <v>3.5448187000000002E-3</v>
      </c>
      <c r="BQ150" s="339">
        <v>3.3297883999999999E-3</v>
      </c>
      <c r="BR150" s="339">
        <v>3.7873900999999999E-3</v>
      </c>
    </row>
    <row r="151" spans="1:70">
      <c r="A151" t="str">
        <f t="shared" si="10"/>
        <v>Return on equity202306</v>
      </c>
      <c r="B151" s="495">
        <v>202306</v>
      </c>
      <c r="C151" s="495">
        <v>22</v>
      </c>
      <c r="D151" s="495" t="s">
        <v>8</v>
      </c>
      <c r="E151" s="495">
        <v>2.716584803711846E-2</v>
      </c>
      <c r="F151" s="495">
        <v>7.3933387086380142E-2</v>
      </c>
      <c r="G151" s="495">
        <v>0.11792086776770912</v>
      </c>
      <c r="H151" s="495">
        <v>0.12502421258870403</v>
      </c>
      <c r="I151" s="495">
        <v>0.10960307448437942</v>
      </c>
      <c r="J151" s="495">
        <v>0.1532498985336255</v>
      </c>
      <c r="K151" s="495">
        <v>0.28872077775894228</v>
      </c>
      <c r="L151" s="496">
        <v>176848195253.29733</v>
      </c>
      <c r="M151" s="496">
        <v>1638655331139.0767</v>
      </c>
      <c r="N151" s="495">
        <v>0.13760907233534711</v>
      </c>
      <c r="O151" s="495">
        <v>0.12687702694917874</v>
      </c>
      <c r="P151" s="495">
        <v>0.10501815065823779</v>
      </c>
      <c r="Q151" s="495">
        <v>117</v>
      </c>
      <c r="R151" s="11">
        <f t="shared" si="11"/>
        <v>0.10501815065823779</v>
      </c>
      <c r="S151" s="11">
        <f t="shared" si="12"/>
        <v>0.13760907233534711</v>
      </c>
      <c r="T151">
        <f t="shared" si="13"/>
        <v>0</v>
      </c>
      <c r="U151" t="str">
        <f t="shared" si="14"/>
        <v>Cost-income ratio22</v>
      </c>
      <c r="V151" s="497">
        <v>202312</v>
      </c>
      <c r="W151" s="497">
        <v>24</v>
      </c>
      <c r="X151" s="497" t="s">
        <v>9</v>
      </c>
      <c r="Y151" s="497" t="s">
        <v>90</v>
      </c>
      <c r="Z151" s="497">
        <v>0</v>
      </c>
      <c r="AA151" s="497">
        <v>3</v>
      </c>
      <c r="AB151" s="497">
        <v>0.38560487623443396</v>
      </c>
      <c r="AC151" s="497">
        <v>22</v>
      </c>
      <c r="AD151" s="497"/>
      <c r="AF151" s="338" t="s">
        <v>814</v>
      </c>
      <c r="AG151" s="339">
        <v>0.1465085089</v>
      </c>
      <c r="AH151" s="339">
        <v>0.14771539829999999</v>
      </c>
      <c r="AI151" s="339">
        <v>0.1429809652</v>
      </c>
      <c r="AJ151" s="339">
        <v>0.14870415400000001</v>
      </c>
      <c r="AK151" s="339">
        <v>0.15058336350000001</v>
      </c>
      <c r="AL151" s="339">
        <v>0.1560029506</v>
      </c>
      <c r="AM151" s="339">
        <v>0.15239554860000001</v>
      </c>
      <c r="AN151" s="339">
        <v>0.15037852809999999</v>
      </c>
      <c r="AO151" s="339">
        <v>0.15329571510000001</v>
      </c>
      <c r="AP151" s="339">
        <v>0.1605882122</v>
      </c>
      <c r="AQ151" s="339">
        <v>0.15866223130000001</v>
      </c>
      <c r="AR151" s="339">
        <v>0.16038164669999999</v>
      </c>
      <c r="AS151" s="339">
        <v>0.1698676871</v>
      </c>
      <c r="AT151" s="339">
        <v>0.17275651850000001</v>
      </c>
      <c r="AU151" s="339">
        <v>0.16526561170000001</v>
      </c>
      <c r="AV151" s="339">
        <v>0.1651544787</v>
      </c>
      <c r="AW151" s="339">
        <v>0.16625108129999999</v>
      </c>
      <c r="AX151" s="339">
        <v>0.16492293829999999</v>
      </c>
      <c r="AY151" s="339">
        <v>0.15362025809999999</v>
      </c>
      <c r="AZ151" s="339">
        <v>0.15087464119999999</v>
      </c>
      <c r="BA151" s="339">
        <v>0.14961192970000001</v>
      </c>
      <c r="BB151" s="339">
        <v>0.1583847565</v>
      </c>
      <c r="BC151" s="339">
        <v>0.15415917539999999</v>
      </c>
      <c r="BD151" s="339">
        <v>0.159707343</v>
      </c>
      <c r="BE151" s="339">
        <v>0.1670718924</v>
      </c>
      <c r="BF151" s="339">
        <v>0.17036202810000001</v>
      </c>
      <c r="BG151" s="339">
        <v>0.16616502320000001</v>
      </c>
      <c r="BH151" s="339">
        <v>0.1691913092</v>
      </c>
      <c r="BI151" s="339">
        <v>0.16856940400000001</v>
      </c>
      <c r="BJ151" s="339">
        <v>0.16757756809999999</v>
      </c>
      <c r="BK151" s="339">
        <v>0.16437316220000001</v>
      </c>
      <c r="BL151" s="339">
        <v>0.16337412370000001</v>
      </c>
      <c r="BM151" s="339">
        <v>0.16064542030000001</v>
      </c>
      <c r="BN151" s="339">
        <v>0.17175831529999999</v>
      </c>
      <c r="BO151" s="339">
        <v>0.17364585690000001</v>
      </c>
      <c r="BP151" s="339">
        <v>0.17779576929999999</v>
      </c>
      <c r="BQ151" s="339">
        <v>0.1777112616</v>
      </c>
      <c r="BR151" s="339">
        <v>0.1795546183</v>
      </c>
    </row>
    <row r="152" spans="1:70">
      <c r="A152" t="str">
        <f t="shared" si="10"/>
        <v>Return on equity202309</v>
      </c>
      <c r="B152" s="495">
        <v>202309</v>
      </c>
      <c r="C152" s="495">
        <v>22</v>
      </c>
      <c r="D152" s="495" t="s">
        <v>8</v>
      </c>
      <c r="E152" s="495">
        <v>3.2208143155772591E-2</v>
      </c>
      <c r="F152" s="495">
        <v>7.7287364385851834E-2</v>
      </c>
      <c r="G152" s="495">
        <v>0.12284607628261104</v>
      </c>
      <c r="H152" s="495">
        <v>0.12480774306956892</v>
      </c>
      <c r="I152" s="495">
        <v>0.10891238473415837</v>
      </c>
      <c r="J152" s="495">
        <v>0.15635558892580353</v>
      </c>
      <c r="K152" s="495">
        <v>0.26640413843562605</v>
      </c>
      <c r="L152" s="496">
        <v>179856600276.72174</v>
      </c>
      <c r="M152" s="496">
        <v>1655838215837.0566</v>
      </c>
      <c r="N152" s="495">
        <v>0.14832647885494921</v>
      </c>
      <c r="O152" s="495">
        <v>0.12317506489640193</v>
      </c>
      <c r="P152" s="495">
        <v>0.10499268341980988</v>
      </c>
      <c r="Q152" s="495">
        <v>115</v>
      </c>
      <c r="R152" s="11">
        <f t="shared" si="11"/>
        <v>0.10499268341980988</v>
      </c>
      <c r="S152" s="11">
        <f t="shared" si="12"/>
        <v>0.14832647885494921</v>
      </c>
      <c r="T152">
        <f t="shared" si="13"/>
        <v>0</v>
      </c>
      <c r="U152" t="str">
        <f t="shared" si="14"/>
        <v>Cost-income ratio23</v>
      </c>
      <c r="V152" s="497">
        <v>202312</v>
      </c>
      <c r="W152" s="497">
        <v>24</v>
      </c>
      <c r="X152" s="497" t="s">
        <v>9</v>
      </c>
      <c r="Y152" s="497" t="s">
        <v>1386</v>
      </c>
      <c r="Z152" s="497">
        <v>0</v>
      </c>
      <c r="AA152" s="497">
        <v>3</v>
      </c>
      <c r="AB152" s="497">
        <v>0.38338842311805732</v>
      </c>
      <c r="AC152" s="497">
        <v>23</v>
      </c>
      <c r="AD152" s="497"/>
      <c r="AF152" s="338" t="s">
        <v>1168</v>
      </c>
      <c r="AG152" s="339" t="s">
        <v>6753</v>
      </c>
      <c r="AH152" s="339" t="s">
        <v>6753</v>
      </c>
      <c r="AI152" s="339" t="s">
        <v>6753</v>
      </c>
      <c r="AJ152" s="339" t="s">
        <v>6753</v>
      </c>
      <c r="AK152" s="339" t="s">
        <v>6753</v>
      </c>
      <c r="AL152" s="339" t="s">
        <v>6753</v>
      </c>
      <c r="AM152" s="339" t="s">
        <v>6753</v>
      </c>
      <c r="AN152" s="339" t="s">
        <v>6753</v>
      </c>
      <c r="AO152" s="339">
        <v>4.3842571699999999E-2</v>
      </c>
      <c r="AP152" s="339">
        <v>4.5293529800000003E-2</v>
      </c>
      <c r="AQ152" s="339">
        <v>4.4648566100000002E-2</v>
      </c>
      <c r="AR152" s="339">
        <v>4.4772576100000003E-2</v>
      </c>
      <c r="AS152" s="339">
        <v>4.5897171799999997E-2</v>
      </c>
      <c r="AT152" s="339">
        <v>4.7453356699999998E-2</v>
      </c>
      <c r="AU152" s="339">
        <v>4.57261614E-2</v>
      </c>
      <c r="AV152" s="339">
        <v>4.6825136000000003E-2</v>
      </c>
      <c r="AW152" s="339">
        <v>4.7034852699999997E-2</v>
      </c>
      <c r="AX152" s="339">
        <v>4.8698225800000002E-2</v>
      </c>
      <c r="AY152" s="339">
        <v>4.3372009500000003E-2</v>
      </c>
      <c r="AZ152" s="339">
        <v>4.37907144E-2</v>
      </c>
      <c r="BA152" s="339">
        <v>4.3747278700000003E-2</v>
      </c>
      <c r="BB152" s="339">
        <v>4.8323677799999999E-2</v>
      </c>
      <c r="BC152" s="339">
        <v>4.5831281600000003E-2</v>
      </c>
      <c r="BD152" s="339">
        <v>4.6689460199999998E-2</v>
      </c>
      <c r="BE152" s="339">
        <v>5.0269101599999998E-2</v>
      </c>
      <c r="BF152" s="339">
        <v>5.3874006500000002E-2</v>
      </c>
      <c r="BG152" s="339">
        <v>5.0468196700000002E-2</v>
      </c>
      <c r="BH152" s="339">
        <v>5.4861561599999997E-2</v>
      </c>
      <c r="BI152" s="339">
        <v>5.4789646400000003E-2</v>
      </c>
      <c r="BJ152" s="339">
        <v>5.7609527100000002E-2</v>
      </c>
      <c r="BK152" s="339">
        <v>5.46266771E-2</v>
      </c>
      <c r="BL152" s="339">
        <v>4.8816541300000002E-2</v>
      </c>
      <c r="BM152" s="339">
        <v>4.6888348500000003E-2</v>
      </c>
      <c r="BN152" s="339">
        <v>5.33291241E-2</v>
      </c>
      <c r="BO152" s="339">
        <v>5.1824036499999997E-2</v>
      </c>
      <c r="BP152" s="339">
        <v>5.4343082799999998E-2</v>
      </c>
      <c r="BQ152" s="339">
        <v>5.3803675600000003E-2</v>
      </c>
      <c r="BR152" s="339">
        <v>5.5913665899999999E-2</v>
      </c>
    </row>
    <row r="153" spans="1:70">
      <c r="A153" t="str">
        <f t="shared" si="10"/>
        <v>Return on equity202312</v>
      </c>
      <c r="B153" s="495">
        <v>202312</v>
      </c>
      <c r="C153" s="495">
        <v>22</v>
      </c>
      <c r="D153" s="495" t="s">
        <v>8</v>
      </c>
      <c r="E153" s="495">
        <v>3.2924058632936876E-2</v>
      </c>
      <c r="F153" s="495">
        <v>6.6436256889353437E-2</v>
      </c>
      <c r="G153" s="495">
        <v>0.11290257919697287</v>
      </c>
      <c r="H153" s="495">
        <v>0.11806608351919923</v>
      </c>
      <c r="I153" s="495">
        <v>0.10273891239414917</v>
      </c>
      <c r="J153" s="495">
        <v>0.15200605182702037</v>
      </c>
      <c r="K153" s="495">
        <v>0.25605790357146696</v>
      </c>
      <c r="L153" s="496">
        <v>170784312090.23987</v>
      </c>
      <c r="M153" s="496">
        <v>1668803562099.1125</v>
      </c>
      <c r="N153" s="495">
        <v>0.14692986993615276</v>
      </c>
      <c r="O153" s="495">
        <v>0.11695514763565044</v>
      </c>
      <c r="P153" s="495">
        <v>9.8722999414708912E-2</v>
      </c>
      <c r="Q153" s="495">
        <v>115</v>
      </c>
      <c r="R153" s="11">
        <f t="shared" si="11"/>
        <v>9.8722999414708912E-2</v>
      </c>
      <c r="S153" s="11">
        <f t="shared" si="12"/>
        <v>0.14692986993615276</v>
      </c>
      <c r="T153">
        <f t="shared" si="13"/>
        <v>0</v>
      </c>
      <c r="U153" t="str">
        <f t="shared" si="14"/>
        <v>Cost-income ratio24</v>
      </c>
      <c r="V153" s="497">
        <v>202312</v>
      </c>
      <c r="W153" s="497">
        <v>24</v>
      </c>
      <c r="X153" s="497" t="s">
        <v>9</v>
      </c>
      <c r="Y153" s="497" t="s">
        <v>97</v>
      </c>
      <c r="Z153" s="497">
        <v>0</v>
      </c>
      <c r="AA153" s="497">
        <v>4</v>
      </c>
      <c r="AB153" s="497">
        <v>0.37854704568287623</v>
      </c>
      <c r="AC153" s="497">
        <v>24</v>
      </c>
      <c r="AD153" s="497"/>
      <c r="AF153" s="338" t="s">
        <v>1169</v>
      </c>
      <c r="AG153" s="339" t="s">
        <v>6753</v>
      </c>
      <c r="AH153" s="339" t="s">
        <v>6753</v>
      </c>
      <c r="AI153" s="339" t="s">
        <v>6753</v>
      </c>
      <c r="AJ153" s="339" t="s">
        <v>6753</v>
      </c>
      <c r="AK153" s="339" t="s">
        <v>6753</v>
      </c>
      <c r="AL153" s="339" t="s">
        <v>6753</v>
      </c>
      <c r="AM153" s="339" t="s">
        <v>6753</v>
      </c>
      <c r="AN153" s="339" t="s">
        <v>6753</v>
      </c>
      <c r="AO153" s="339">
        <v>4.8395972299999999E-2</v>
      </c>
      <c r="AP153" s="339">
        <v>4.9956198399999999E-2</v>
      </c>
      <c r="AQ153" s="339">
        <v>4.8218189100000003E-2</v>
      </c>
      <c r="AR153" s="339">
        <v>4.7833027E-2</v>
      </c>
      <c r="AS153" s="339">
        <v>4.89503986E-2</v>
      </c>
      <c r="AT153" s="339">
        <v>5.0138628800000001E-2</v>
      </c>
      <c r="AU153" s="339">
        <v>4.7653062199999999E-2</v>
      </c>
      <c r="AV153" s="339">
        <v>4.8544978500000002E-2</v>
      </c>
      <c r="AW153" s="339">
        <v>4.8757227399999999E-2</v>
      </c>
      <c r="AX153" s="339">
        <v>5.0380203499999998E-2</v>
      </c>
      <c r="AY153" s="339">
        <v>4.48254545E-2</v>
      </c>
      <c r="AZ153" s="339">
        <v>4.5328678999999997E-2</v>
      </c>
      <c r="BA153" s="339">
        <v>4.53059741E-2</v>
      </c>
      <c r="BB153" s="339">
        <v>4.9635184800000003E-2</v>
      </c>
      <c r="BC153" s="339">
        <v>4.6629628100000001E-2</v>
      </c>
      <c r="BD153" s="339">
        <v>4.7584646699999997E-2</v>
      </c>
      <c r="BE153" s="339">
        <v>5.1122322900000003E-2</v>
      </c>
      <c r="BF153" s="339">
        <v>5.4813439300000003E-2</v>
      </c>
      <c r="BG153" s="339">
        <v>5.1038117500000001E-2</v>
      </c>
      <c r="BH153" s="339">
        <v>5.5481881599999998E-2</v>
      </c>
      <c r="BI153" s="339">
        <v>5.5381183399999999E-2</v>
      </c>
      <c r="BJ153" s="339">
        <v>5.8091770199999997E-2</v>
      </c>
      <c r="BK153" s="339">
        <v>5.4746747800000002E-2</v>
      </c>
      <c r="BL153" s="339">
        <v>4.8943592899999999E-2</v>
      </c>
      <c r="BM153" s="339">
        <v>4.7016947400000002E-2</v>
      </c>
      <c r="BN153" s="339">
        <v>5.3490121799999998E-2</v>
      </c>
      <c r="BO153" s="339">
        <v>5.1909976099999998E-2</v>
      </c>
      <c r="BP153" s="339">
        <v>5.4420838399999998E-2</v>
      </c>
      <c r="BQ153" s="339">
        <v>5.3881661499999997E-2</v>
      </c>
      <c r="BR153" s="339">
        <v>5.6000818700000003E-2</v>
      </c>
    </row>
    <row r="154" spans="1:70">
      <c r="A154" t="str">
        <f t="shared" si="10"/>
        <v>Cost-income ratio201409</v>
      </c>
      <c r="B154" s="495">
        <v>201409</v>
      </c>
      <c r="C154" s="495">
        <v>24</v>
      </c>
      <c r="D154" s="495" t="s">
        <v>9</v>
      </c>
      <c r="E154" s="495">
        <v>0.30698503436315755</v>
      </c>
      <c r="F154" s="495">
        <v>0.44969851876154188</v>
      </c>
      <c r="G154" s="495">
        <v>0.57432507690406043</v>
      </c>
      <c r="H154" s="495">
        <v>0.64318477748094793</v>
      </c>
      <c r="I154" s="495">
        <v>0.61426481977300729</v>
      </c>
      <c r="J154" s="495">
        <v>0.67197262871336505</v>
      </c>
      <c r="K154" s="495">
        <v>0.89791235374498379</v>
      </c>
      <c r="L154" s="496">
        <v>280795302091.67249</v>
      </c>
      <c r="M154" s="496">
        <v>450900696618.52307</v>
      </c>
      <c r="N154" s="495">
        <v>0.55975786724958232</v>
      </c>
      <c r="O154" s="495">
        <v>0.56795311211278188</v>
      </c>
      <c r="P154" s="495">
        <v>0.62136743286943186</v>
      </c>
      <c r="Q154" s="495">
        <v>126</v>
      </c>
      <c r="R154" s="11">
        <f t="shared" si="11"/>
        <v>0.55975786724958232</v>
      </c>
      <c r="S154" s="11">
        <f t="shared" si="12"/>
        <v>0.62136743286943186</v>
      </c>
      <c r="T154">
        <f t="shared" si="13"/>
        <v>0</v>
      </c>
      <c r="U154" t="str">
        <f t="shared" si="14"/>
        <v>Cost-income ratio25</v>
      </c>
      <c r="V154" s="497">
        <v>202312</v>
      </c>
      <c r="W154" s="497">
        <v>24</v>
      </c>
      <c r="X154" s="497" t="s">
        <v>9</v>
      </c>
      <c r="Y154" s="497" t="s">
        <v>28</v>
      </c>
      <c r="Z154" s="497">
        <v>0</v>
      </c>
      <c r="AA154" s="497">
        <v>4</v>
      </c>
      <c r="AB154" s="497">
        <v>0.36988942289477517</v>
      </c>
      <c r="AC154" s="497">
        <v>25</v>
      </c>
      <c r="AD154" s="497"/>
      <c r="AF154" s="338" t="s">
        <v>815</v>
      </c>
      <c r="AG154" s="339">
        <v>0.17041025339999999</v>
      </c>
      <c r="AH154" s="339">
        <v>0.17086680479999999</v>
      </c>
      <c r="AI154" s="339">
        <v>0.1662252156</v>
      </c>
      <c r="AJ154" s="339">
        <v>0.1726474268</v>
      </c>
      <c r="AK154" s="339">
        <v>0.17480158900000001</v>
      </c>
      <c r="AL154" s="339">
        <v>0.18093065019999999</v>
      </c>
      <c r="AM154" s="339">
        <v>0.1776965294</v>
      </c>
      <c r="AN154" s="339">
        <v>0.17524611549999999</v>
      </c>
      <c r="AO154" s="339">
        <v>0.17843916300000001</v>
      </c>
      <c r="AP154" s="339">
        <v>0.18770192150000001</v>
      </c>
      <c r="AQ154" s="339">
        <v>0.18627489650000001</v>
      </c>
      <c r="AR154" s="339">
        <v>0.18750533280000001</v>
      </c>
      <c r="AS154" s="339">
        <v>0.1963348969</v>
      </c>
      <c r="AT154" s="339">
        <v>0.19959460500000001</v>
      </c>
      <c r="AU154" s="339">
        <v>0.19154814470000001</v>
      </c>
      <c r="AV154" s="339">
        <v>0.19107968340000001</v>
      </c>
      <c r="AW154" s="339">
        <v>0.1924619015</v>
      </c>
      <c r="AX154" s="339">
        <v>0.19079698589999999</v>
      </c>
      <c r="AY154" s="339">
        <v>0.17938777219999999</v>
      </c>
      <c r="AZ154" s="339">
        <v>0.1763879149</v>
      </c>
      <c r="BA154" s="339">
        <v>0.17471333150000001</v>
      </c>
      <c r="BB154" s="339">
        <v>0.1835049627</v>
      </c>
      <c r="BC154" s="339">
        <v>0.17812218099999999</v>
      </c>
      <c r="BD154" s="339">
        <v>0.1849305674</v>
      </c>
      <c r="BE154" s="339">
        <v>0.19368554660000001</v>
      </c>
      <c r="BF154" s="339">
        <v>0.19703786570000001</v>
      </c>
      <c r="BG154" s="339">
        <v>0.19370723030000001</v>
      </c>
      <c r="BH154" s="339">
        <v>0.1955835699</v>
      </c>
      <c r="BI154" s="339">
        <v>0.19479508400000001</v>
      </c>
      <c r="BJ154" s="339">
        <v>0.19891055860000001</v>
      </c>
      <c r="BK154" s="339">
        <v>0.19733531879999999</v>
      </c>
      <c r="BL154" s="339">
        <v>0.1961516673</v>
      </c>
      <c r="BM154" s="339">
        <v>0.1947589904</v>
      </c>
      <c r="BN154" s="339">
        <v>0.2082757677</v>
      </c>
      <c r="BO154" s="339">
        <v>0.20909473109999999</v>
      </c>
      <c r="BP154" s="339">
        <v>0.21406130179999999</v>
      </c>
      <c r="BQ154" s="339">
        <v>0.21374671849999999</v>
      </c>
      <c r="BR154" s="339">
        <v>0.2151912701</v>
      </c>
    </row>
    <row r="155" spans="1:70">
      <c r="A155" t="str">
        <f t="shared" si="10"/>
        <v>Cost-income ratio201412</v>
      </c>
      <c r="B155" s="495">
        <v>201412</v>
      </c>
      <c r="C155" s="495">
        <v>24</v>
      </c>
      <c r="D155" s="495" t="s">
        <v>9</v>
      </c>
      <c r="E155" s="495">
        <v>0.30841054807443863</v>
      </c>
      <c r="F155" s="495">
        <v>0.45921803820571327</v>
      </c>
      <c r="G155" s="495">
        <v>0.58468393556156451</v>
      </c>
      <c r="H155" s="495">
        <v>0.5760798752370091</v>
      </c>
      <c r="I155" s="495">
        <v>0.62883029810812441</v>
      </c>
      <c r="J155" s="495">
        <v>0.6965229057287553</v>
      </c>
      <c r="K155" s="495">
        <v>0.99908249150368411</v>
      </c>
      <c r="L155" s="496">
        <v>284608445679.59454</v>
      </c>
      <c r="M155" s="496">
        <v>454366135368.94696</v>
      </c>
      <c r="N155" s="495">
        <v>0.62794913117198647</v>
      </c>
      <c r="O155" s="495">
        <v>0.58593998953988913</v>
      </c>
      <c r="P155" s="495">
        <v>0.63517162425213247</v>
      </c>
      <c r="Q155" s="495">
        <v>129</v>
      </c>
      <c r="R155" s="11">
        <f t="shared" si="11"/>
        <v>0.58593998953988913</v>
      </c>
      <c r="S155" s="11">
        <f t="shared" si="12"/>
        <v>0.63517162425213247</v>
      </c>
      <c r="T155">
        <f t="shared" si="13"/>
        <v>1</v>
      </c>
      <c r="U155" t="str">
        <f t="shared" si="14"/>
        <v>Cost-income ratio26</v>
      </c>
      <c r="V155" s="497">
        <v>202312</v>
      </c>
      <c r="W155" s="497">
        <v>24</v>
      </c>
      <c r="X155" s="497" t="s">
        <v>9</v>
      </c>
      <c r="Y155" s="497" t="s">
        <v>92</v>
      </c>
      <c r="Z155" s="497">
        <v>0</v>
      </c>
      <c r="AA155" s="497">
        <v>4</v>
      </c>
      <c r="AB155" s="497">
        <v>0.3633493462083251</v>
      </c>
      <c r="AC155" s="497">
        <v>26</v>
      </c>
      <c r="AD155" s="497"/>
      <c r="AF155" s="338" t="s">
        <v>817</v>
      </c>
      <c r="AG155" s="339">
        <v>0.1192824832</v>
      </c>
      <c r="AH155" s="339">
        <v>0.12067241720000001</v>
      </c>
      <c r="AI155" s="339">
        <v>0.12095895030000001</v>
      </c>
      <c r="AJ155" s="339">
        <v>0.1266410785</v>
      </c>
      <c r="AK155" s="339">
        <v>0.1286719147</v>
      </c>
      <c r="AL155" s="339">
        <v>0.13389658409999999</v>
      </c>
      <c r="AM155" s="339">
        <v>0.13325371890000001</v>
      </c>
      <c r="AN155" s="339">
        <v>0.1310052699</v>
      </c>
      <c r="AO155" s="339">
        <v>0.13457999979999999</v>
      </c>
      <c r="AP155" s="339">
        <v>0.14113864910000001</v>
      </c>
      <c r="AQ155" s="339">
        <v>0.14232417210000001</v>
      </c>
      <c r="AR155" s="339">
        <v>0.14548201790000001</v>
      </c>
      <c r="AS155" s="339">
        <v>0.15428551660000001</v>
      </c>
      <c r="AT155" s="339">
        <v>0.15816571239999999</v>
      </c>
      <c r="AU155" s="339">
        <v>0.1534124677</v>
      </c>
      <c r="AV155" s="339">
        <v>0.15392593760000001</v>
      </c>
      <c r="AW155" s="339">
        <v>0.1549737025</v>
      </c>
      <c r="AX155" s="339">
        <v>0.15377772819999999</v>
      </c>
      <c r="AY155" s="339">
        <v>0.14268790119999999</v>
      </c>
      <c r="AZ155" s="339">
        <v>0.13972088739999999</v>
      </c>
      <c r="BA155" s="339">
        <v>0.13772023389999999</v>
      </c>
      <c r="BB155" s="339">
        <v>0.14524165580000001</v>
      </c>
      <c r="BC155" s="339">
        <v>0.14186516439999999</v>
      </c>
      <c r="BD155" s="339">
        <v>0.14595052980000001</v>
      </c>
      <c r="BE155" s="339">
        <v>0.1528059879</v>
      </c>
      <c r="BF155" s="339">
        <v>0.1561257341</v>
      </c>
      <c r="BG155" s="339">
        <v>0.15317242040000001</v>
      </c>
      <c r="BH155" s="339">
        <v>0.15483952500000001</v>
      </c>
      <c r="BI155" s="339">
        <v>0.1542566017</v>
      </c>
      <c r="BJ155" s="339">
        <v>0.152949691</v>
      </c>
      <c r="BK155" s="339">
        <v>0.15246079409999999</v>
      </c>
      <c r="BL155" s="339">
        <v>0.15044512409999999</v>
      </c>
      <c r="BM155" s="339">
        <v>0.14767789940000001</v>
      </c>
      <c r="BN155" s="339">
        <v>0.157277273</v>
      </c>
      <c r="BO155" s="339">
        <v>0.15991695680000001</v>
      </c>
      <c r="BP155" s="339">
        <v>0.16360441040000001</v>
      </c>
      <c r="BQ155" s="339">
        <v>0.1635855135</v>
      </c>
      <c r="BR155" s="339">
        <v>0.16541782250000001</v>
      </c>
    </row>
    <row r="156" spans="1:70">
      <c r="A156" t="str">
        <f t="shared" si="10"/>
        <v>Cost-income ratio201503</v>
      </c>
      <c r="B156" s="495">
        <v>201503</v>
      </c>
      <c r="C156" s="495">
        <v>24</v>
      </c>
      <c r="D156" s="495" t="s">
        <v>9</v>
      </c>
      <c r="E156" s="495">
        <v>0.29985543187525832</v>
      </c>
      <c r="F156" s="495">
        <v>0.44991920362598253</v>
      </c>
      <c r="G156" s="495">
        <v>0.5686292493032058</v>
      </c>
      <c r="H156" s="495">
        <v>1.1171947132924676</v>
      </c>
      <c r="I156" s="495">
        <v>0.60977220388165732</v>
      </c>
      <c r="J156" s="495">
        <v>0.67352361408473638</v>
      </c>
      <c r="K156" s="495">
        <v>1.0455445169585882</v>
      </c>
      <c r="L156" s="496">
        <v>305874795708.44653</v>
      </c>
      <c r="M156" s="496">
        <v>491951284960.92108</v>
      </c>
      <c r="N156" s="495">
        <v>0.62120923498047387</v>
      </c>
      <c r="O156" s="495">
        <v>0.58025568041519537</v>
      </c>
      <c r="P156" s="495">
        <v>0.61377401623335792</v>
      </c>
      <c r="Q156" s="495">
        <v>127</v>
      </c>
      <c r="R156" s="11">
        <f t="shared" si="11"/>
        <v>0.58025568041519537</v>
      </c>
      <c r="S156" s="11">
        <f t="shared" si="12"/>
        <v>0.62120923498047387</v>
      </c>
      <c r="T156">
        <f t="shared" si="13"/>
        <v>1</v>
      </c>
      <c r="U156" t="str">
        <f t="shared" si="14"/>
        <v>Cost-income ratio27</v>
      </c>
      <c r="V156" s="497">
        <v>202312</v>
      </c>
      <c r="W156" s="497">
        <v>24</v>
      </c>
      <c r="X156" s="497" t="s">
        <v>9</v>
      </c>
      <c r="Y156" s="497" t="s">
        <v>15</v>
      </c>
      <c r="Z156" s="497">
        <v>0</v>
      </c>
      <c r="AA156" s="497">
        <v>6</v>
      </c>
      <c r="AB156" s="497">
        <v>0.35820318876922613</v>
      </c>
      <c r="AC156" s="497">
        <v>27</v>
      </c>
      <c r="AD156" s="497"/>
      <c r="AF156" s="338" t="s">
        <v>816</v>
      </c>
      <c r="AG156" s="339">
        <v>0.1404665735</v>
      </c>
      <c r="AH156" s="339">
        <v>0.14085868160000001</v>
      </c>
      <c r="AI156" s="339">
        <v>0.13696062210000001</v>
      </c>
      <c r="AJ156" s="339">
        <v>0.14274951259999999</v>
      </c>
      <c r="AK156" s="339">
        <v>0.14173060209999999</v>
      </c>
      <c r="AL156" s="339">
        <v>0.14709563610000001</v>
      </c>
      <c r="AM156" s="339">
        <v>0.14234640600000001</v>
      </c>
      <c r="AN156" s="339">
        <v>0.14063902510000001</v>
      </c>
      <c r="AO156" s="339">
        <v>0.1436632092</v>
      </c>
      <c r="AP156" s="339">
        <v>0.15015869600000001</v>
      </c>
      <c r="AQ156" s="339">
        <v>0.14708804510000001</v>
      </c>
      <c r="AR156" s="339">
        <v>0.14923975540000001</v>
      </c>
      <c r="AS156" s="339">
        <v>0.15824949469999999</v>
      </c>
      <c r="AT156" s="339">
        <v>0.16253252239999999</v>
      </c>
      <c r="AU156" s="339">
        <v>0.1534914936</v>
      </c>
      <c r="AV156" s="339">
        <v>0.1540050305</v>
      </c>
      <c r="AW156" s="339">
        <v>0.15503034299999999</v>
      </c>
      <c r="AX156" s="339">
        <v>0.15381168889999999</v>
      </c>
      <c r="AY156" s="339">
        <v>0.14270796760000001</v>
      </c>
      <c r="AZ156" s="339">
        <v>0.13983611000000001</v>
      </c>
      <c r="BA156" s="339">
        <v>0.13783676859999999</v>
      </c>
      <c r="BB156" s="339">
        <v>0.14537347</v>
      </c>
      <c r="BC156" s="339">
        <v>0.14206669490000001</v>
      </c>
      <c r="BD156" s="339">
        <v>0.14650450800000001</v>
      </c>
      <c r="BE156" s="339">
        <v>0.153228525</v>
      </c>
      <c r="BF156" s="339">
        <v>0.15674083229999999</v>
      </c>
      <c r="BG156" s="339">
        <v>0.1536554977</v>
      </c>
      <c r="BH156" s="339">
        <v>0.1553825932</v>
      </c>
      <c r="BI156" s="339">
        <v>0.1547132453</v>
      </c>
      <c r="BJ156" s="339">
        <v>0.15342613620000001</v>
      </c>
      <c r="BK156" s="339">
        <v>0.15286528369999999</v>
      </c>
      <c r="BL156" s="339">
        <v>0.15091508249999999</v>
      </c>
      <c r="BM156" s="339">
        <v>0.14816471519999999</v>
      </c>
      <c r="BN156" s="339">
        <v>0.15785895550000001</v>
      </c>
      <c r="BO156" s="339">
        <v>0.1602480654</v>
      </c>
      <c r="BP156" s="339">
        <v>0.16390191579999999</v>
      </c>
      <c r="BQ156" s="339">
        <v>0.16388747440000001</v>
      </c>
      <c r="BR156" s="339">
        <v>0.16574855690000001</v>
      </c>
    </row>
    <row r="157" spans="1:70">
      <c r="A157" t="str">
        <f t="shared" si="10"/>
        <v>Cost-income ratio201506</v>
      </c>
      <c r="B157" s="495">
        <v>201506</v>
      </c>
      <c r="C157" s="495">
        <v>24</v>
      </c>
      <c r="D157" s="495" t="s">
        <v>9</v>
      </c>
      <c r="E157" s="495">
        <v>0.27547147568142721</v>
      </c>
      <c r="F157" s="495">
        <v>0.46348135860549861</v>
      </c>
      <c r="G157" s="495">
        <v>0.55866535549943785</v>
      </c>
      <c r="H157" s="495">
        <v>0.57900427972753743</v>
      </c>
      <c r="I157" s="495">
        <v>0.59306555928501292</v>
      </c>
      <c r="J157" s="495">
        <v>0.6534980150950328</v>
      </c>
      <c r="K157" s="495">
        <v>0.90516928585647061</v>
      </c>
      <c r="L157" s="496">
        <v>299650946895.25293</v>
      </c>
      <c r="M157" s="496">
        <v>496133408456.77191</v>
      </c>
      <c r="N157" s="495">
        <v>0.57736269933254725</v>
      </c>
      <c r="O157" s="495">
        <v>0.57710882926926199</v>
      </c>
      <c r="P157" s="495">
        <v>0.59530151115413066</v>
      </c>
      <c r="Q157" s="495">
        <v>126</v>
      </c>
      <c r="R157" s="11">
        <f t="shared" si="11"/>
        <v>0.57710882926926199</v>
      </c>
      <c r="S157" s="11">
        <f t="shared" si="12"/>
        <v>0.59530151115413066</v>
      </c>
      <c r="T157">
        <f t="shared" si="13"/>
        <v>1</v>
      </c>
      <c r="U157" t="str">
        <f t="shared" si="14"/>
        <v>Cost-income ratio28</v>
      </c>
      <c r="V157" s="497">
        <v>202312</v>
      </c>
      <c r="W157" s="497">
        <v>24</v>
      </c>
      <c r="X157" s="497" t="s">
        <v>9</v>
      </c>
      <c r="Y157" s="497" t="s">
        <v>99</v>
      </c>
      <c r="Z157" s="497">
        <v>0</v>
      </c>
      <c r="AA157" s="497">
        <v>5</v>
      </c>
      <c r="AB157" s="497">
        <v>0.34782564047314413</v>
      </c>
      <c r="AC157" s="497">
        <v>28</v>
      </c>
      <c r="AD157" s="497"/>
      <c r="AF157" s="338" t="s">
        <v>832</v>
      </c>
      <c r="AG157" s="339">
        <v>3.8757040700000002E-2</v>
      </c>
      <c r="AH157" s="339">
        <v>3.6027965299999999E-2</v>
      </c>
      <c r="AI157" s="339">
        <v>3.3966532299999998E-2</v>
      </c>
      <c r="AJ157" s="339">
        <v>3.1484320099999998E-2</v>
      </c>
      <c r="AK157" s="339">
        <v>3.2630496299999999E-2</v>
      </c>
      <c r="AL157" s="339">
        <v>3.2846846899999997E-2</v>
      </c>
      <c r="AM157" s="339">
        <v>3.2260695200000002E-2</v>
      </c>
      <c r="AN157" s="339">
        <v>3.0460603100000001E-2</v>
      </c>
      <c r="AO157" s="339">
        <v>2.8764267699999999E-2</v>
      </c>
      <c r="AP157" s="339">
        <v>2.7825803499999999E-2</v>
      </c>
      <c r="AQ157" s="339">
        <v>2.6528057599999998E-2</v>
      </c>
      <c r="AR157" s="339">
        <v>2.4410256299999999E-2</v>
      </c>
      <c r="AS157" s="339">
        <v>2.2872832900000001E-2</v>
      </c>
      <c r="AT157" s="339">
        <v>2.1670986999999999E-2</v>
      </c>
      <c r="AU157" s="339">
        <v>2.3310926900000001E-2</v>
      </c>
      <c r="AV157" s="339">
        <v>2.0455812399999999E-2</v>
      </c>
      <c r="AW157" s="339">
        <v>1.9972855300000002E-2</v>
      </c>
      <c r="AX157" s="339">
        <v>1.96774436E-2</v>
      </c>
      <c r="AY157" s="339">
        <v>1.6010697599999998E-2</v>
      </c>
      <c r="AZ157" s="339">
        <v>1.54730502E-2</v>
      </c>
      <c r="BA157" s="339">
        <v>1.62890802E-2</v>
      </c>
      <c r="BB157" s="339">
        <v>1.6652883100000002E-2</v>
      </c>
      <c r="BC157" s="339">
        <v>1.6712703700000001E-2</v>
      </c>
      <c r="BD157" s="339">
        <v>1.7185614500000002E-2</v>
      </c>
      <c r="BE157" s="339">
        <v>1.6987295699999998E-2</v>
      </c>
      <c r="BF157" s="339">
        <v>1.7015677699999999E-2</v>
      </c>
      <c r="BG157" s="339">
        <v>1.6629712299999998E-2</v>
      </c>
      <c r="BH157" s="339">
        <v>1.8597862199999999E-2</v>
      </c>
      <c r="BI157" s="339">
        <v>1.7057956900000001E-2</v>
      </c>
      <c r="BJ157" s="339">
        <v>1.5923223699999999E-2</v>
      </c>
      <c r="BK157" s="339">
        <v>1.39561101E-2</v>
      </c>
      <c r="BL157" s="339">
        <v>1.33439509E-2</v>
      </c>
      <c r="BM157" s="339">
        <v>1.30161093E-2</v>
      </c>
      <c r="BN157" s="339">
        <v>1.27094919E-2</v>
      </c>
      <c r="BO157" s="339">
        <v>1.19589017E-2</v>
      </c>
      <c r="BP157" s="339">
        <v>1.1891082399999999E-2</v>
      </c>
      <c r="BQ157" s="339">
        <v>1.1573259900000001E-2</v>
      </c>
      <c r="BR157" s="339">
        <v>1.15584815E-2</v>
      </c>
    </row>
    <row r="158" spans="1:70">
      <c r="A158" t="str">
        <f t="shared" si="10"/>
        <v>Cost-income ratio201509</v>
      </c>
      <c r="B158" s="495">
        <v>201509</v>
      </c>
      <c r="C158" s="495">
        <v>24</v>
      </c>
      <c r="D158" s="495" t="s">
        <v>9</v>
      </c>
      <c r="E158" s="495">
        <v>0.30920190428496969</v>
      </c>
      <c r="F158" s="495">
        <v>0.46899408627458072</v>
      </c>
      <c r="G158" s="495">
        <v>0.57341059591817878</v>
      </c>
      <c r="H158" s="495">
        <v>0.53522836948425101</v>
      </c>
      <c r="I158" s="495">
        <v>0.59935528123271498</v>
      </c>
      <c r="J158" s="495">
        <v>0.66294264001839487</v>
      </c>
      <c r="K158" s="495">
        <v>0.9144428109533449</v>
      </c>
      <c r="L158" s="496">
        <v>296226073308.64325</v>
      </c>
      <c r="M158" s="496">
        <v>483294911907.09912</v>
      </c>
      <c r="N158" s="495">
        <v>0.57869904522210758</v>
      </c>
      <c r="O158" s="495">
        <v>0.59048861889368753</v>
      </c>
      <c r="P158" s="495">
        <v>0.60064782200836575</v>
      </c>
      <c r="Q158" s="495">
        <v>126</v>
      </c>
      <c r="R158" s="11">
        <f t="shared" si="11"/>
        <v>0.57869904522210758</v>
      </c>
      <c r="S158" s="11">
        <f t="shared" si="12"/>
        <v>0.60064782200836575</v>
      </c>
      <c r="T158">
        <f t="shared" si="13"/>
        <v>1</v>
      </c>
      <c r="U158" t="str">
        <f t="shared" si="14"/>
        <v>Cost-income ratio29</v>
      </c>
      <c r="V158" s="497">
        <v>202312</v>
      </c>
      <c r="W158" s="497">
        <v>24</v>
      </c>
      <c r="X158" s="497" t="s">
        <v>9</v>
      </c>
      <c r="Y158" s="497" t="s">
        <v>22</v>
      </c>
      <c r="Z158" s="497">
        <v>0</v>
      </c>
      <c r="AA158" s="497">
        <v>4</v>
      </c>
      <c r="AB158" s="497">
        <v>0.34691001660243337</v>
      </c>
      <c r="AC158" s="497">
        <v>29</v>
      </c>
      <c r="AD158" s="497"/>
      <c r="AF158" s="338" t="s">
        <v>829</v>
      </c>
      <c r="AG158" s="339">
        <v>4.2600094999999998E-2</v>
      </c>
      <c r="AH158" s="339">
        <v>3.8960502600000002E-2</v>
      </c>
      <c r="AI158" s="339">
        <v>3.74608882E-2</v>
      </c>
      <c r="AJ158" s="339">
        <v>3.48088727E-2</v>
      </c>
      <c r="AK158" s="339">
        <v>3.61684164E-2</v>
      </c>
      <c r="AL158" s="339">
        <v>3.6068757600000001E-2</v>
      </c>
      <c r="AM158" s="339">
        <v>3.5578150500000003E-2</v>
      </c>
      <c r="AN158" s="339">
        <v>3.36079621E-2</v>
      </c>
      <c r="AO158" s="339">
        <v>3.1595775600000001E-2</v>
      </c>
      <c r="AP158" s="339">
        <v>3.0652573200000002E-2</v>
      </c>
      <c r="AQ158" s="339">
        <v>2.9279001799999999E-2</v>
      </c>
      <c r="AR158" s="339">
        <v>2.69169054E-2</v>
      </c>
      <c r="AS158" s="339">
        <v>2.50835495E-2</v>
      </c>
      <c r="AT158" s="339">
        <v>2.3662805799999999E-2</v>
      </c>
      <c r="AU158" s="339">
        <v>2.55213182E-2</v>
      </c>
      <c r="AV158" s="339">
        <v>2.2455273299999998E-2</v>
      </c>
      <c r="AW158" s="339">
        <v>2.1819126099999999E-2</v>
      </c>
      <c r="AX158" s="339">
        <v>2.1588894500000001E-2</v>
      </c>
      <c r="AY158" s="339">
        <v>1.75239069E-2</v>
      </c>
      <c r="AZ158" s="339">
        <v>1.6980600700000001E-2</v>
      </c>
      <c r="BA158" s="339">
        <v>1.7842430699999998E-2</v>
      </c>
      <c r="BB158" s="339">
        <v>1.8203498299999999E-2</v>
      </c>
      <c r="BC158" s="339">
        <v>1.8316490000000001E-2</v>
      </c>
      <c r="BD158" s="339">
        <v>1.88270538E-2</v>
      </c>
      <c r="BE158" s="339">
        <v>1.8727008199999999E-2</v>
      </c>
      <c r="BF158" s="339">
        <v>1.8686339E-2</v>
      </c>
      <c r="BG158" s="339">
        <v>1.8289599E-2</v>
      </c>
      <c r="BH158" s="339">
        <v>2.04077155E-2</v>
      </c>
      <c r="BI158" s="339">
        <v>1.87114993E-2</v>
      </c>
      <c r="BJ158" s="339">
        <v>1.74274245E-2</v>
      </c>
      <c r="BK158" s="339">
        <v>1.53591336E-2</v>
      </c>
      <c r="BL158" s="339">
        <v>1.47155219E-2</v>
      </c>
      <c r="BM158" s="339">
        <v>1.4350075E-2</v>
      </c>
      <c r="BN158" s="339">
        <v>1.40233973E-2</v>
      </c>
      <c r="BO158" s="339">
        <v>1.3161074700000001E-2</v>
      </c>
      <c r="BP158" s="339">
        <v>1.31304126E-2</v>
      </c>
      <c r="BQ158" s="339">
        <v>1.27505221E-2</v>
      </c>
      <c r="BR158" s="339">
        <v>1.2729885200000001E-2</v>
      </c>
    </row>
    <row r="159" spans="1:70">
      <c r="A159" t="str">
        <f t="shared" si="10"/>
        <v>Cost-income ratio201512</v>
      </c>
      <c r="B159" s="495">
        <v>201512</v>
      </c>
      <c r="C159" s="495">
        <v>24</v>
      </c>
      <c r="D159" s="495" t="s">
        <v>9</v>
      </c>
      <c r="E159" s="495">
        <v>0.33256578728126712</v>
      </c>
      <c r="F159" s="495">
        <v>0.48186816932052945</v>
      </c>
      <c r="G159" s="495">
        <v>0.59192364175962764</v>
      </c>
      <c r="H159" s="495">
        <v>0.62372504555942587</v>
      </c>
      <c r="I159" s="495">
        <v>0.62807720741417883</v>
      </c>
      <c r="J159" s="495">
        <v>0.67678999104363724</v>
      </c>
      <c r="K159" s="495">
        <v>0.95533824531204259</v>
      </c>
      <c r="L159" s="496">
        <v>300521225661.74707</v>
      </c>
      <c r="M159" s="496">
        <v>477398510434.38324</v>
      </c>
      <c r="N159" s="495">
        <v>0.58463334686019985</v>
      </c>
      <c r="O159" s="495">
        <v>0.60471385792949273</v>
      </c>
      <c r="P159" s="495">
        <v>0.6315662133162071</v>
      </c>
      <c r="Q159" s="495">
        <v>128</v>
      </c>
      <c r="R159" s="11">
        <f t="shared" si="11"/>
        <v>0.58463334686019985</v>
      </c>
      <c r="S159" s="11">
        <f t="shared" si="12"/>
        <v>0.6315662133162071</v>
      </c>
      <c r="T159">
        <f t="shared" si="13"/>
        <v>0</v>
      </c>
      <c r="U159" t="str">
        <f t="shared" si="14"/>
        <v>Cost-income ratio30</v>
      </c>
      <c r="V159" s="497">
        <v>202312</v>
      </c>
      <c r="W159" s="497">
        <v>24</v>
      </c>
      <c r="X159" s="497" t="s">
        <v>9</v>
      </c>
      <c r="Y159" s="497" t="s">
        <v>30</v>
      </c>
      <c r="Z159" s="497">
        <v>0</v>
      </c>
      <c r="AA159" s="497">
        <v>8</v>
      </c>
      <c r="AB159" s="497">
        <v>0.31685005015428802</v>
      </c>
      <c r="AC159" s="497">
        <v>30</v>
      </c>
      <c r="AD159" s="497"/>
      <c r="AF159" s="338" t="s">
        <v>830</v>
      </c>
      <c r="AG159" s="339">
        <v>0.33361775869999999</v>
      </c>
      <c r="AH159" s="339">
        <v>0.36316233390000002</v>
      </c>
      <c r="AI159" s="339">
        <v>0.36333533169999999</v>
      </c>
      <c r="AJ159" s="339">
        <v>0.36027998839999997</v>
      </c>
      <c r="AK159" s="339">
        <v>0.32716400740000001</v>
      </c>
      <c r="AL159" s="339">
        <v>0.31473520710000003</v>
      </c>
      <c r="AM159" s="339">
        <v>0.30873888890000001</v>
      </c>
      <c r="AN159" s="339">
        <v>0.31701897340000001</v>
      </c>
      <c r="AO159" s="339">
        <v>0.31204637559999998</v>
      </c>
      <c r="AP159" s="339">
        <v>0.30030443909999999</v>
      </c>
      <c r="AQ159" s="339">
        <v>0.2868664346</v>
      </c>
      <c r="AR159" s="339">
        <v>0.29014464909999998</v>
      </c>
      <c r="AS159" s="339">
        <v>0.30497195240000002</v>
      </c>
      <c r="AT159" s="339">
        <v>0.2885559432</v>
      </c>
      <c r="AU159" s="339">
        <v>0.25383579179999999</v>
      </c>
      <c r="AV159" s="339">
        <v>0.27860738779999999</v>
      </c>
      <c r="AW159" s="339">
        <v>0.2764065288</v>
      </c>
      <c r="AX159" s="339">
        <v>0.28059479990000002</v>
      </c>
      <c r="AY159" s="339">
        <v>0.33402464399999998</v>
      </c>
      <c r="AZ159" s="339">
        <v>0.32683399860000001</v>
      </c>
      <c r="BA159" s="339">
        <v>0.30800582459999998</v>
      </c>
      <c r="BB159" s="339">
        <v>0.31073691689999999</v>
      </c>
      <c r="BC159" s="339">
        <v>0.34536248200000003</v>
      </c>
      <c r="BD159" s="339">
        <v>0.34479811729999998</v>
      </c>
      <c r="BE159" s="339">
        <v>0.31909231500000002</v>
      </c>
      <c r="BF159" s="339">
        <v>0.29299373200000001</v>
      </c>
      <c r="BG159" s="339">
        <v>0.29780761449999998</v>
      </c>
      <c r="BH159" s="339">
        <v>0.2721532586</v>
      </c>
      <c r="BI159" s="339">
        <v>0.28781927060000001</v>
      </c>
      <c r="BJ159" s="339">
        <v>0.30031388339999998</v>
      </c>
      <c r="BK159" s="339">
        <v>0.29171958460000003</v>
      </c>
      <c r="BL159" s="339">
        <v>0.27314892470000002</v>
      </c>
      <c r="BM159" s="339">
        <v>0.2702166043</v>
      </c>
      <c r="BN159" s="339">
        <v>0.28017827369999998</v>
      </c>
      <c r="BO159" s="339">
        <v>0.28301771450000002</v>
      </c>
      <c r="BP159" s="339">
        <v>0.28944459210000001</v>
      </c>
      <c r="BQ159" s="339">
        <v>0.28848411730000001</v>
      </c>
      <c r="BR159" s="339">
        <v>0.2888761346</v>
      </c>
    </row>
    <row r="160" spans="1:70">
      <c r="A160" t="str">
        <f t="shared" si="10"/>
        <v>Cost-income ratio201603</v>
      </c>
      <c r="B160" s="495">
        <v>201603</v>
      </c>
      <c r="C160" s="495">
        <v>24</v>
      </c>
      <c r="D160" s="495" t="s">
        <v>9</v>
      </c>
      <c r="E160" s="495">
        <v>0.32952884053644449</v>
      </c>
      <c r="F160" s="495">
        <v>0.50717617478291199</v>
      </c>
      <c r="G160" s="495">
        <v>0.63903568788298637</v>
      </c>
      <c r="H160" s="495">
        <v>0.61924350444350273</v>
      </c>
      <c r="I160" s="495">
        <v>0.6599656562886308</v>
      </c>
      <c r="J160" s="495">
        <v>0.73756391875174776</v>
      </c>
      <c r="K160" s="495">
        <v>1.2014028294226078</v>
      </c>
      <c r="L160" s="496">
        <v>304694162924.784</v>
      </c>
      <c r="M160" s="496">
        <v>451207594610.66327</v>
      </c>
      <c r="N160" s="495">
        <v>0.59665334202087028</v>
      </c>
      <c r="O160" s="495">
        <v>0.64240169270891179</v>
      </c>
      <c r="P160" s="495">
        <v>0.6628959420941487</v>
      </c>
      <c r="Q160" s="495">
        <v>132</v>
      </c>
      <c r="R160" s="11">
        <f t="shared" si="11"/>
        <v>0.59665334202087028</v>
      </c>
      <c r="S160" s="11">
        <f t="shared" si="12"/>
        <v>0.6628959420941487</v>
      </c>
      <c r="T160">
        <f t="shared" si="13"/>
        <v>0</v>
      </c>
      <c r="U160" t="str">
        <f t="shared" si="14"/>
        <v>Cost-income ratio99</v>
      </c>
      <c r="V160" s="497">
        <v>202312</v>
      </c>
      <c r="W160" s="497">
        <v>24</v>
      </c>
      <c r="X160" s="497" t="s">
        <v>9</v>
      </c>
      <c r="Y160" s="497" t="s">
        <v>34</v>
      </c>
      <c r="Z160" s="497">
        <v>0</v>
      </c>
      <c r="AA160" s="497">
        <v>115</v>
      </c>
      <c r="AB160" s="497">
        <v>0.56020596213128926</v>
      </c>
      <c r="AC160" s="497">
        <v>99</v>
      </c>
      <c r="AD160" s="497"/>
      <c r="AF160" s="338" t="s">
        <v>831</v>
      </c>
      <c r="AG160" s="339">
        <v>2.2678450400000001E-2</v>
      </c>
      <c r="AH160" s="339">
        <v>2.1519837699999999E-2</v>
      </c>
      <c r="AI160" s="339">
        <v>2.2200140899999998E-2</v>
      </c>
      <c r="AJ160" s="339">
        <v>2.0824870999999998E-2</v>
      </c>
      <c r="AK160" s="339">
        <v>2.1331609599999999E-2</v>
      </c>
      <c r="AL160" s="339">
        <v>2.2021709899999999E-2</v>
      </c>
      <c r="AM160" s="339">
        <v>1.95761027E-2</v>
      </c>
      <c r="AN160" s="339">
        <v>2.0038198300000001E-2</v>
      </c>
      <c r="AO160" s="339">
        <v>1.9053094400000001E-2</v>
      </c>
      <c r="AP160" s="339">
        <v>1.8428869399999999E-2</v>
      </c>
      <c r="AQ160" s="339">
        <v>1.82400097E-2</v>
      </c>
      <c r="AR160" s="339">
        <v>1.82758222E-2</v>
      </c>
      <c r="AS160" s="339">
        <v>1.6555490700000002E-2</v>
      </c>
      <c r="AT160" s="339">
        <v>1.49712024E-2</v>
      </c>
      <c r="AU160" s="339">
        <v>1.3460434E-2</v>
      </c>
      <c r="AV160" s="339">
        <v>1.5304284499999999E-2</v>
      </c>
      <c r="AW160" s="339">
        <v>1.3155935000000001E-2</v>
      </c>
      <c r="AX160" s="339">
        <v>1.2691150300000001E-2</v>
      </c>
      <c r="AY160" s="339">
        <v>1.13593885E-2</v>
      </c>
      <c r="AZ160" s="339">
        <v>1.04805687E-2</v>
      </c>
      <c r="BA160" s="339">
        <v>9.4256249000000004E-3</v>
      </c>
      <c r="BB160" s="339">
        <v>1.01433684E-2</v>
      </c>
      <c r="BC160" s="339">
        <v>1.0423345000000001E-2</v>
      </c>
      <c r="BD160" s="339">
        <v>1.263688E-2</v>
      </c>
      <c r="BE160" s="339">
        <v>1.3362905200000001E-2</v>
      </c>
      <c r="BF160" s="339">
        <v>1.3335190800000001E-2</v>
      </c>
      <c r="BG160" s="339">
        <v>1.23843358E-2</v>
      </c>
      <c r="BH160" s="339">
        <v>1.2306434999999999E-2</v>
      </c>
      <c r="BI160" s="339">
        <v>1.1896581999999999E-2</v>
      </c>
      <c r="BJ160" s="339">
        <v>1.08095211E-2</v>
      </c>
      <c r="BK160" s="339">
        <v>9.7764088000000006E-3</v>
      </c>
      <c r="BL160" s="339">
        <v>8.6133107999999993E-3</v>
      </c>
      <c r="BM160" s="339">
        <v>7.8957487999999996E-3</v>
      </c>
      <c r="BN160" s="339">
        <v>5.7519859000000001E-3</v>
      </c>
      <c r="BO160" s="339">
        <v>5.4666232000000004E-3</v>
      </c>
      <c r="BP160" s="339">
        <v>5.7225464000000004E-3</v>
      </c>
      <c r="BQ160" s="339">
        <v>5.3926514000000002E-3</v>
      </c>
      <c r="BR160" s="339">
        <v>5.2729179999999997E-3</v>
      </c>
    </row>
    <row r="161" spans="1:70">
      <c r="A161" t="str">
        <f t="shared" si="10"/>
        <v>Cost-income ratio201606</v>
      </c>
      <c r="B161" s="495">
        <v>201606</v>
      </c>
      <c r="C161" s="495">
        <v>24</v>
      </c>
      <c r="D161" s="495" t="s">
        <v>9</v>
      </c>
      <c r="E161" s="495">
        <v>0.33497346881455875</v>
      </c>
      <c r="F161" s="495">
        <v>0.49863734893088663</v>
      </c>
      <c r="G161" s="495">
        <v>0.59768700319003498</v>
      </c>
      <c r="H161" s="495">
        <v>0.9228984294397603</v>
      </c>
      <c r="I161" s="495">
        <v>0.62689661841952393</v>
      </c>
      <c r="J161" s="495">
        <v>0.70704277267179361</v>
      </c>
      <c r="K161" s="495">
        <v>1.2572904599659542</v>
      </c>
      <c r="L161" s="496">
        <v>295469051733.6283</v>
      </c>
      <c r="M161" s="496">
        <v>465430811903.60083</v>
      </c>
      <c r="N161" s="495">
        <v>0.5820021799880043</v>
      </c>
      <c r="O161" s="495">
        <v>0.63557079935566396</v>
      </c>
      <c r="P161" s="495">
        <v>0.62588909107348123</v>
      </c>
      <c r="Q161" s="495">
        <v>133</v>
      </c>
      <c r="R161" s="11">
        <f t="shared" si="11"/>
        <v>0.5820021799880043</v>
      </c>
      <c r="S161" s="11">
        <f t="shared" si="12"/>
        <v>0.63557079935566396</v>
      </c>
      <c r="T161">
        <f t="shared" si="13"/>
        <v>0</v>
      </c>
      <c r="U161" t="str">
        <f t="shared" si="14"/>
        <v>Cost-income ratio100</v>
      </c>
      <c r="V161" s="497">
        <v>202312</v>
      </c>
      <c r="W161" s="497">
        <v>24</v>
      </c>
      <c r="X161" s="497" t="s">
        <v>9</v>
      </c>
      <c r="Y161" s="497" t="s">
        <v>21</v>
      </c>
      <c r="Z161" s="497">
        <v>0</v>
      </c>
      <c r="AA161" s="497">
        <v>28</v>
      </c>
      <c r="AB161" s="497"/>
      <c r="AC161" s="497">
        <v>100</v>
      </c>
      <c r="AD161" s="498">
        <v>1</v>
      </c>
      <c r="AF161" s="338" t="s">
        <v>1175</v>
      </c>
      <c r="AG161" s="339">
        <v>3.9976959834999999</v>
      </c>
      <c r="AH161" s="339">
        <v>3.5883562055999998</v>
      </c>
      <c r="AI161" s="339">
        <v>3.5947200374000001</v>
      </c>
      <c r="AJ161" s="339">
        <v>3.4815309421</v>
      </c>
      <c r="AK161" s="339">
        <v>3.5648461876000002</v>
      </c>
      <c r="AL161" s="339">
        <v>3.5835976056000001</v>
      </c>
      <c r="AM161" s="339">
        <v>3.3914810483000002</v>
      </c>
      <c r="AN161" s="339">
        <v>3.2677235908000002</v>
      </c>
      <c r="AO161" s="339">
        <v>3.2894342300999999</v>
      </c>
      <c r="AP161" s="339">
        <v>3.3342101787999998</v>
      </c>
      <c r="AQ161" s="339">
        <v>3.5379343629000002</v>
      </c>
      <c r="AR161" s="339">
        <v>3.5421084128000002</v>
      </c>
      <c r="AS161" s="339">
        <v>3.5888055686000002</v>
      </c>
      <c r="AT161" s="339">
        <v>3.4994502041</v>
      </c>
      <c r="AU161" s="339">
        <v>3.4754656221000002</v>
      </c>
      <c r="AV161" s="339">
        <v>3.4415157436000001</v>
      </c>
      <c r="AW161" s="339">
        <v>3.5088797560999998</v>
      </c>
      <c r="AX161" s="339">
        <v>3.4799268385</v>
      </c>
      <c r="AY161" s="339">
        <v>3.4686374706000001</v>
      </c>
      <c r="AZ161" s="339">
        <v>3.4918488300999999</v>
      </c>
      <c r="BA161" s="339">
        <v>3.4717976041999998</v>
      </c>
      <c r="BB161" s="339">
        <v>3.3949302006000002</v>
      </c>
      <c r="BC161" s="339">
        <v>3.4056707022000001</v>
      </c>
      <c r="BD161" s="339">
        <v>3.1120356407999998</v>
      </c>
      <c r="BE161" s="339">
        <v>3.0836769189000002</v>
      </c>
      <c r="BF161" s="339">
        <v>2.9353625117000002</v>
      </c>
      <c r="BG161" s="339">
        <v>2.9565284270999999</v>
      </c>
      <c r="BH161" s="339">
        <v>2.8892344342</v>
      </c>
      <c r="BI161" s="339">
        <v>2.9498031080999998</v>
      </c>
      <c r="BJ161" s="339">
        <v>2.9948632271000002</v>
      </c>
      <c r="BK161" s="339">
        <v>3.1747624372000001</v>
      </c>
      <c r="BL161" s="339">
        <v>3.1175591903000002</v>
      </c>
      <c r="BM161" s="339">
        <v>2.9741909662000001</v>
      </c>
      <c r="BN161" s="339">
        <v>2.9340088072000001</v>
      </c>
      <c r="BO161" s="339">
        <v>2.9759502053000002</v>
      </c>
      <c r="BP161" s="339">
        <v>3.0249769781000002</v>
      </c>
      <c r="BQ161" s="339">
        <v>2.9393118875000002</v>
      </c>
      <c r="BR161" s="339">
        <v>3.0187694949999999</v>
      </c>
    </row>
    <row r="162" spans="1:70">
      <c r="A162" t="str">
        <f t="shared" si="10"/>
        <v>Cost-income ratio201609</v>
      </c>
      <c r="B162" s="495">
        <v>201609</v>
      </c>
      <c r="C162" s="495">
        <v>24</v>
      </c>
      <c r="D162" s="495" t="s">
        <v>9</v>
      </c>
      <c r="E162" s="495">
        <v>0.33306546979539559</v>
      </c>
      <c r="F162" s="495">
        <v>0.49120311678674128</v>
      </c>
      <c r="G162" s="495">
        <v>0.58825765025012688</v>
      </c>
      <c r="H162" s="495">
        <v>0.56224174628938939</v>
      </c>
      <c r="I162" s="495">
        <v>0.63033910189093711</v>
      </c>
      <c r="J162" s="495">
        <v>0.71195511521693589</v>
      </c>
      <c r="K162" s="495">
        <v>1.0795038014946166</v>
      </c>
      <c r="L162" s="496">
        <v>291678635276.9071</v>
      </c>
      <c r="M162" s="496">
        <v>461088960391.16144</v>
      </c>
      <c r="N162" s="495">
        <v>0.62884843628334886</v>
      </c>
      <c r="O162" s="495">
        <v>0.62863211946945818</v>
      </c>
      <c r="P162" s="495">
        <v>0.63059683155623536</v>
      </c>
      <c r="Q162" s="495">
        <v>131</v>
      </c>
      <c r="R162" s="11">
        <f t="shared" si="11"/>
        <v>0.62863211946945818</v>
      </c>
      <c r="S162" s="11">
        <f t="shared" si="12"/>
        <v>0.63059683155623536</v>
      </c>
      <c r="T162">
        <f t="shared" si="13"/>
        <v>1</v>
      </c>
      <c r="U162" t="str">
        <f t="shared" si="14"/>
        <v>Return on assets1</v>
      </c>
      <c r="V162" s="497">
        <v>202312</v>
      </c>
      <c r="W162" s="497">
        <v>25</v>
      </c>
      <c r="X162" s="497" t="s">
        <v>10</v>
      </c>
      <c r="Y162" s="497" t="s">
        <v>92</v>
      </c>
      <c r="Z162" s="497">
        <v>0</v>
      </c>
      <c r="AA162" s="497">
        <v>4</v>
      </c>
      <c r="AB162" s="497">
        <v>2.6159380161745523E-2</v>
      </c>
      <c r="AC162" s="497">
        <v>1</v>
      </c>
      <c r="AD162" s="498"/>
      <c r="AF162" s="338" t="s">
        <v>1176</v>
      </c>
      <c r="AG162" s="339" t="s">
        <v>6753</v>
      </c>
      <c r="AH162" s="339">
        <v>0.52246220249999997</v>
      </c>
      <c r="AI162" s="339">
        <v>0.52888949110000005</v>
      </c>
      <c r="AJ162" s="339">
        <v>0.54118884710000004</v>
      </c>
      <c r="AK162" s="339">
        <v>0.53641528289999996</v>
      </c>
      <c r="AL162" s="339">
        <v>0.5458258762</v>
      </c>
      <c r="AM162" s="339">
        <v>0.53414147040000004</v>
      </c>
      <c r="AN162" s="339">
        <v>0.5269218094</v>
      </c>
      <c r="AO162" s="339">
        <v>0.55926494969999996</v>
      </c>
      <c r="AP162" s="339">
        <v>0.54866245670000002</v>
      </c>
      <c r="AQ162" s="339">
        <v>0.57173280130000004</v>
      </c>
      <c r="AR162" s="339">
        <v>0.57333750319999999</v>
      </c>
      <c r="AS162" s="339">
        <v>0.54717475169999996</v>
      </c>
      <c r="AT162" s="339">
        <v>0.54854395629999997</v>
      </c>
      <c r="AU162" s="339">
        <v>0.54110534779999997</v>
      </c>
      <c r="AV162" s="339">
        <v>0.53980946210000003</v>
      </c>
      <c r="AW162" s="339">
        <v>0.54265675989999995</v>
      </c>
      <c r="AX162" s="339">
        <v>0.55218300750000004</v>
      </c>
      <c r="AY162" s="339">
        <v>0.5419570413</v>
      </c>
      <c r="AZ162" s="339">
        <v>0.53123983500000005</v>
      </c>
      <c r="BA162" s="339">
        <v>0.51812665560000004</v>
      </c>
      <c r="BB162" s="339">
        <v>0.53096176340000001</v>
      </c>
      <c r="BC162" s="339">
        <v>0.52594353469999999</v>
      </c>
      <c r="BD162" s="339">
        <v>0.51838790069999996</v>
      </c>
      <c r="BE162" s="339">
        <v>0.5119073059</v>
      </c>
      <c r="BF162" s="339">
        <v>0.51546338889999999</v>
      </c>
      <c r="BG162" s="339">
        <v>0.50531332080000002</v>
      </c>
      <c r="BH162" s="339">
        <v>0.52929702050000005</v>
      </c>
      <c r="BI162" s="339">
        <v>0.52813564449999995</v>
      </c>
      <c r="BJ162" s="339">
        <v>0.52550733849999998</v>
      </c>
      <c r="BK162" s="339">
        <v>0.5206295071</v>
      </c>
      <c r="BL162" s="339">
        <v>0.50224975650000003</v>
      </c>
      <c r="BM162" s="339">
        <v>0.49069102320000002</v>
      </c>
      <c r="BN162" s="339">
        <v>0.49178766169999999</v>
      </c>
      <c r="BO162" s="339">
        <v>0.50203970369999995</v>
      </c>
      <c r="BP162" s="339">
        <v>0.5135237668</v>
      </c>
      <c r="BQ162" s="339">
        <v>0.49933275929999998</v>
      </c>
      <c r="BR162" s="339">
        <v>0.51120265050000002</v>
      </c>
    </row>
    <row r="163" spans="1:70">
      <c r="A163" t="str">
        <f t="shared" si="10"/>
        <v>Cost-income ratio201612</v>
      </c>
      <c r="B163" s="495">
        <v>201612</v>
      </c>
      <c r="C163" s="495">
        <v>24</v>
      </c>
      <c r="D163" s="495" t="s">
        <v>9</v>
      </c>
      <c r="E163" s="495">
        <v>0.3598356096255616</v>
      </c>
      <c r="F163" s="495">
        <v>0.49988618418019104</v>
      </c>
      <c r="G163" s="495">
        <v>0.61171092727732179</v>
      </c>
      <c r="H163" s="495">
        <v>0.61403847580904036</v>
      </c>
      <c r="I163" s="495">
        <v>0.65259611439070175</v>
      </c>
      <c r="J163" s="495">
        <v>0.73171334315384773</v>
      </c>
      <c r="K163" s="495">
        <v>0.99788007026586723</v>
      </c>
      <c r="L163" s="496">
        <v>297719979614.44995</v>
      </c>
      <c r="M163" s="496">
        <v>460613110692.94171</v>
      </c>
      <c r="N163" s="495">
        <v>0.62161521047416035</v>
      </c>
      <c r="O163" s="495">
        <v>0.6300412229599831</v>
      </c>
      <c r="P163" s="495">
        <v>0.65617961880398712</v>
      </c>
      <c r="Q163" s="495">
        <v>134</v>
      </c>
      <c r="R163" s="11">
        <f t="shared" si="11"/>
        <v>0.62161521047416035</v>
      </c>
      <c r="S163" s="11">
        <f t="shared" si="12"/>
        <v>0.65617961880398712</v>
      </c>
      <c r="T163">
        <f t="shared" si="13"/>
        <v>1</v>
      </c>
      <c r="U163" t="str">
        <f t="shared" si="14"/>
        <v>Return on assets2</v>
      </c>
      <c r="V163" s="497">
        <v>202312</v>
      </c>
      <c r="W163" s="497">
        <v>25</v>
      </c>
      <c r="X163" s="497" t="s">
        <v>10</v>
      </c>
      <c r="Y163" s="497" t="s">
        <v>23</v>
      </c>
      <c r="Z163" s="497">
        <v>0</v>
      </c>
      <c r="AA163" s="497">
        <v>5</v>
      </c>
      <c r="AB163" s="497">
        <v>2.6077855008873805E-2</v>
      </c>
      <c r="AC163" s="497">
        <v>2</v>
      </c>
      <c r="AD163" s="498"/>
      <c r="AF163" s="338" t="s">
        <v>1180</v>
      </c>
      <c r="AG163" s="339" t="s">
        <v>6753</v>
      </c>
      <c r="AH163" s="339" t="s">
        <v>6753</v>
      </c>
      <c r="AI163" s="339" t="s">
        <v>6753</v>
      </c>
      <c r="AJ163" s="339" t="s">
        <v>6753</v>
      </c>
      <c r="AK163" s="339" t="s">
        <v>6753</v>
      </c>
      <c r="AL163" s="339" t="s">
        <v>6753</v>
      </c>
      <c r="AM163" s="339" t="s">
        <v>6753</v>
      </c>
      <c r="AN163" s="339" t="s">
        <v>6753</v>
      </c>
      <c r="AO163" s="339">
        <v>1.7840303886</v>
      </c>
      <c r="AP163" s="339">
        <v>1.8602994863</v>
      </c>
      <c r="AQ163" s="339">
        <v>1.7379692069999999</v>
      </c>
      <c r="AR163" s="339">
        <v>1.8584137316</v>
      </c>
      <c r="AS163" s="339">
        <v>1.6591245491</v>
      </c>
      <c r="AT163" s="339">
        <v>1.8590188677999999</v>
      </c>
      <c r="AU163" s="339">
        <v>1.5636716864</v>
      </c>
      <c r="AV163" s="339">
        <v>1.5806180947999999</v>
      </c>
      <c r="AW163" s="339">
        <v>1.5762421946</v>
      </c>
      <c r="AX163" s="339">
        <v>1.4800475907999999</v>
      </c>
      <c r="AY163" s="339">
        <v>1.5760468358999999</v>
      </c>
      <c r="AZ163" s="339">
        <v>1.5905493315000001</v>
      </c>
      <c r="BA163" s="339">
        <v>1.7112051859999999</v>
      </c>
      <c r="BB163" s="339">
        <v>1.7896795622999999</v>
      </c>
      <c r="BC163" s="339">
        <v>1.7945332848</v>
      </c>
      <c r="BD163" s="339">
        <v>1.8767697648999999</v>
      </c>
      <c r="BE163" s="339">
        <v>1.8814634228</v>
      </c>
      <c r="BF163" s="339">
        <v>1.8395947986000001</v>
      </c>
      <c r="BG163" s="339">
        <v>1.7159138459000001</v>
      </c>
      <c r="BH163" s="339">
        <v>1.7949191358000001</v>
      </c>
      <c r="BI163" s="339">
        <v>1.8885577535</v>
      </c>
      <c r="BJ163" s="339">
        <v>1.9740519327999999</v>
      </c>
      <c r="BK163" s="339">
        <v>1.7978640205</v>
      </c>
      <c r="BL163" s="339">
        <v>1.7794357301999999</v>
      </c>
      <c r="BM163" s="339">
        <v>1.7983979837999999</v>
      </c>
      <c r="BN163" s="339">
        <v>2.4353269913000002</v>
      </c>
      <c r="BO163" s="339">
        <v>1.8116055924000001</v>
      </c>
      <c r="BP163" s="339">
        <v>1.6394568522999999</v>
      </c>
      <c r="BQ163" s="339">
        <v>1.888898438</v>
      </c>
      <c r="BR163" s="339">
        <v>1.8707257223</v>
      </c>
    </row>
    <row r="164" spans="1:70">
      <c r="A164" t="str">
        <f t="shared" si="10"/>
        <v>Cost-income ratio201703</v>
      </c>
      <c r="B164" s="495">
        <v>201703</v>
      </c>
      <c r="C164" s="495">
        <v>24</v>
      </c>
      <c r="D164" s="495" t="s">
        <v>9</v>
      </c>
      <c r="E164" s="495">
        <v>0.19981060319864269</v>
      </c>
      <c r="F164" s="495">
        <v>0.4971148352574099</v>
      </c>
      <c r="G164" s="495">
        <v>0.59787664811703878</v>
      </c>
      <c r="H164" s="495">
        <v>0.53065239390933583</v>
      </c>
      <c r="I164" s="495">
        <v>0.63895539496289278</v>
      </c>
      <c r="J164" s="495">
        <v>0.72480084810128309</v>
      </c>
      <c r="K164" s="495">
        <v>0.99890940264717043</v>
      </c>
      <c r="L164" s="496">
        <v>308984992451.30896</v>
      </c>
      <c r="M164" s="496">
        <v>478833284498.75848</v>
      </c>
      <c r="N164" s="495">
        <v>0.55189881817968811</v>
      </c>
      <c r="O164" s="495">
        <v>0.60383855199370007</v>
      </c>
      <c r="P164" s="495">
        <v>0.64466078432605123</v>
      </c>
      <c r="Q164" s="495">
        <v>130</v>
      </c>
      <c r="R164" s="11">
        <f t="shared" si="11"/>
        <v>0.55189881817968811</v>
      </c>
      <c r="S164" s="11">
        <f t="shared" si="12"/>
        <v>0.64466078432605123</v>
      </c>
      <c r="T164">
        <f t="shared" si="13"/>
        <v>0</v>
      </c>
      <c r="U164" t="str">
        <f t="shared" si="14"/>
        <v>Return on assets3</v>
      </c>
      <c r="V164" s="497">
        <v>202312</v>
      </c>
      <c r="W164" s="497">
        <v>25</v>
      </c>
      <c r="X164" s="497" t="s">
        <v>10</v>
      </c>
      <c r="Y164" s="497" t="s">
        <v>99</v>
      </c>
      <c r="Z164" s="497">
        <v>0</v>
      </c>
      <c r="AA164" s="497">
        <v>5</v>
      </c>
      <c r="AB164" s="497">
        <v>2.4757216355408892E-2</v>
      </c>
      <c r="AC164" s="497">
        <v>3</v>
      </c>
      <c r="AD164" s="498"/>
      <c r="AF164" s="338" t="s">
        <v>6730</v>
      </c>
      <c r="AG164" s="339" t="s">
        <v>6753</v>
      </c>
      <c r="AH164" s="339" t="s">
        <v>6753</v>
      </c>
      <c r="AI164" s="339" t="s">
        <v>6753</v>
      </c>
      <c r="AJ164" s="339" t="s">
        <v>6753</v>
      </c>
      <c r="AK164" s="339" t="s">
        <v>6753</v>
      </c>
      <c r="AL164" s="339" t="s">
        <v>6753</v>
      </c>
      <c r="AM164" s="339" t="s">
        <v>6753</v>
      </c>
      <c r="AN164" s="339" t="s">
        <v>6753</v>
      </c>
      <c r="AO164" s="339" t="s">
        <v>6753</v>
      </c>
      <c r="AP164" s="339" t="s">
        <v>6753</v>
      </c>
      <c r="AQ164" s="339" t="s">
        <v>6753</v>
      </c>
      <c r="AR164" s="339" t="s">
        <v>6753</v>
      </c>
      <c r="AS164" s="339" t="s">
        <v>6753</v>
      </c>
      <c r="AT164" s="339" t="s">
        <v>6753</v>
      </c>
      <c r="AU164" s="339" t="s">
        <v>6753</v>
      </c>
      <c r="AV164" s="339" t="s">
        <v>6753</v>
      </c>
      <c r="AW164" s="339" t="s">
        <v>6753</v>
      </c>
      <c r="AX164" s="339" t="s">
        <v>6753</v>
      </c>
      <c r="AY164" s="339" t="s">
        <v>6753</v>
      </c>
      <c r="AZ164" s="339" t="s">
        <v>6753</v>
      </c>
      <c r="BA164" s="339" t="s">
        <v>6753</v>
      </c>
      <c r="BB164" s="339" t="s">
        <v>6753</v>
      </c>
      <c r="BC164" s="339" t="s">
        <v>6753</v>
      </c>
      <c r="BD164" s="339" t="s">
        <v>6753</v>
      </c>
      <c r="BE164" s="339" t="s">
        <v>6753</v>
      </c>
      <c r="BF164" s="339" t="s">
        <v>6753</v>
      </c>
      <c r="BG164" s="339" t="s">
        <v>6753</v>
      </c>
      <c r="BH164" s="339">
        <v>1.3686694543</v>
      </c>
      <c r="BI164" s="339">
        <v>1.361825134</v>
      </c>
      <c r="BJ164" s="339">
        <v>1.3457050473000001</v>
      </c>
      <c r="BK164" s="339">
        <v>1.3497025712999999</v>
      </c>
      <c r="BL164" s="339">
        <v>1.3191407189</v>
      </c>
      <c r="BM164" s="339">
        <v>1.3150695304</v>
      </c>
      <c r="BN164" s="339">
        <v>1.2640510846999999</v>
      </c>
      <c r="BO164" s="339">
        <v>1.3075847481</v>
      </c>
      <c r="BP164" s="339">
        <v>1.2807041234000001</v>
      </c>
      <c r="BQ164" s="339">
        <v>1.305829753</v>
      </c>
      <c r="BR164" s="339">
        <v>1.2982301795</v>
      </c>
    </row>
    <row r="165" spans="1:70">
      <c r="A165" t="str">
        <f t="shared" si="10"/>
        <v>Cost-income ratio201706</v>
      </c>
      <c r="B165" s="495">
        <v>201706</v>
      </c>
      <c r="C165" s="495">
        <v>24</v>
      </c>
      <c r="D165" s="495" t="s">
        <v>9</v>
      </c>
      <c r="E165" s="495">
        <v>0.30555076008439791</v>
      </c>
      <c r="F165" s="495">
        <v>0.50194290021145516</v>
      </c>
      <c r="G165" s="495">
        <v>0.5797463631441766</v>
      </c>
      <c r="H165" s="495">
        <v>0.84113447996306667</v>
      </c>
      <c r="I165" s="495">
        <v>0.61555518731322723</v>
      </c>
      <c r="J165" s="495">
        <v>0.68998088722591777</v>
      </c>
      <c r="K165" s="495">
        <v>0.94604196954667852</v>
      </c>
      <c r="L165" s="496">
        <v>299611188774.28583</v>
      </c>
      <c r="M165" s="496">
        <v>484783692272.75476</v>
      </c>
      <c r="N165" s="495">
        <v>0.57139234709261122</v>
      </c>
      <c r="O165" s="495">
        <v>0.58950975924758064</v>
      </c>
      <c r="P165" s="495">
        <v>0.61970762736707052</v>
      </c>
      <c r="Q165" s="495">
        <v>128</v>
      </c>
      <c r="R165" s="11">
        <f t="shared" si="11"/>
        <v>0.57139234709261122</v>
      </c>
      <c r="S165" s="11">
        <f t="shared" si="12"/>
        <v>0.61970762736707052</v>
      </c>
      <c r="T165">
        <f t="shared" si="13"/>
        <v>0</v>
      </c>
      <c r="U165" t="str">
        <f t="shared" si="14"/>
        <v>Return on assets4</v>
      </c>
      <c r="V165" s="497">
        <v>202312</v>
      </c>
      <c r="W165" s="497">
        <v>25</v>
      </c>
      <c r="X165" s="497" t="s">
        <v>10</v>
      </c>
      <c r="Y165" s="497" t="s">
        <v>97</v>
      </c>
      <c r="Z165" s="497">
        <v>0</v>
      </c>
      <c r="AA165" s="497">
        <v>4</v>
      </c>
      <c r="AB165" s="497">
        <v>2.3568120293058048E-2</v>
      </c>
      <c r="AC165" s="497">
        <v>4</v>
      </c>
      <c r="AD165" s="498"/>
      <c r="AF165" s="338" t="s">
        <v>833</v>
      </c>
      <c r="AG165" s="339">
        <v>8.1593238900000004E-2</v>
      </c>
      <c r="AH165" s="339">
        <v>3.44287962E-2</v>
      </c>
      <c r="AI165" s="339">
        <v>9.7394514799999998E-2</v>
      </c>
      <c r="AJ165" s="339">
        <v>0.1094927475</v>
      </c>
      <c r="AK165" s="339">
        <v>8.8597213800000005E-2</v>
      </c>
      <c r="AL165" s="339">
        <v>7.4884980700000006E-2</v>
      </c>
      <c r="AM165" s="339">
        <v>8.8805030300000004E-2</v>
      </c>
      <c r="AN165" s="339">
        <v>9.3953102900000002E-2</v>
      </c>
      <c r="AO165" s="339">
        <v>9.8002380799999997E-2</v>
      </c>
      <c r="AP165" s="339">
        <v>0.1032792847</v>
      </c>
      <c r="AQ165" s="339">
        <v>0.1336388584</v>
      </c>
      <c r="AR165" s="339">
        <v>0.1287114627</v>
      </c>
      <c r="AS165" s="339">
        <v>0.12307682740000001</v>
      </c>
      <c r="AT165" s="339">
        <v>0.1165305017</v>
      </c>
      <c r="AU165" s="339">
        <v>0.100520027</v>
      </c>
      <c r="AV165" s="339">
        <v>9.7642615399999994E-2</v>
      </c>
      <c r="AW165" s="339">
        <v>8.7254618899999997E-2</v>
      </c>
      <c r="AX165" s="339">
        <v>8.2531521199999999E-2</v>
      </c>
      <c r="AY165" s="339">
        <v>7.5856226600000007E-2</v>
      </c>
      <c r="AZ165" s="339">
        <v>8.3680935900000003E-2</v>
      </c>
      <c r="BA165" s="339">
        <v>7.7740457999999998E-2</v>
      </c>
      <c r="BB165" s="339">
        <v>8.7152835100000006E-2</v>
      </c>
      <c r="BC165" s="339">
        <v>-3.8662759999999997E-2</v>
      </c>
      <c r="BD165" s="339">
        <v>2.0064773800000001E-2</v>
      </c>
      <c r="BE165" s="339">
        <v>3.4765023800000003E-2</v>
      </c>
      <c r="BF165" s="339">
        <v>4.1347796800000003E-2</v>
      </c>
      <c r="BG165" s="339">
        <v>8.6675974500000003E-2</v>
      </c>
      <c r="BH165" s="339">
        <v>8.0731228899999993E-2</v>
      </c>
      <c r="BI165" s="339">
        <v>8.0992487099999996E-2</v>
      </c>
      <c r="BJ165" s="339">
        <v>8.3843334500000005E-2</v>
      </c>
      <c r="BK165" s="339">
        <v>7.9198031500000002E-2</v>
      </c>
      <c r="BL165" s="339">
        <v>6.7310405399999995E-2</v>
      </c>
      <c r="BM165" s="339">
        <v>-3.7552179999999998E-3</v>
      </c>
      <c r="BN165" s="339">
        <v>2.6850162699999999E-2</v>
      </c>
      <c r="BO165" s="339">
        <v>0.12323367559999999</v>
      </c>
      <c r="BP165" s="339">
        <v>0.11863310270000001</v>
      </c>
      <c r="BQ165" s="339">
        <v>0.1217100388</v>
      </c>
      <c r="BR165" s="339">
        <v>0.1221011337</v>
      </c>
    </row>
    <row r="166" spans="1:70">
      <c r="A166" t="str">
        <f t="shared" si="10"/>
        <v>Cost-income ratio201709</v>
      </c>
      <c r="B166" s="495">
        <v>201709</v>
      </c>
      <c r="C166" s="495">
        <v>24</v>
      </c>
      <c r="D166" s="495" t="s">
        <v>9</v>
      </c>
      <c r="E166" s="495">
        <v>0.30577389263168431</v>
      </c>
      <c r="F166" s="495">
        <v>0.49525151290903913</v>
      </c>
      <c r="G166" s="495">
        <v>0.58010640652685175</v>
      </c>
      <c r="H166" s="495">
        <v>0.65286996573893585</v>
      </c>
      <c r="I166" s="495">
        <v>0.6170618211965414</v>
      </c>
      <c r="J166" s="495">
        <v>0.69147507799810426</v>
      </c>
      <c r="K166" s="495">
        <v>0.87975449460261479</v>
      </c>
      <c r="L166" s="496">
        <v>289485326197.29333</v>
      </c>
      <c r="M166" s="496">
        <v>467694912297.57489</v>
      </c>
      <c r="N166" s="495">
        <v>0.6020437604667388</v>
      </c>
      <c r="O166" s="495">
        <v>0.57884985740675932</v>
      </c>
      <c r="P166" s="495">
        <v>0.62254214001933794</v>
      </c>
      <c r="Q166" s="495">
        <v>128</v>
      </c>
      <c r="R166" s="11">
        <f t="shared" si="11"/>
        <v>0.57884985740675932</v>
      </c>
      <c r="S166" s="11">
        <f t="shared" si="12"/>
        <v>0.62254214001933794</v>
      </c>
      <c r="T166">
        <f t="shared" si="13"/>
        <v>0</v>
      </c>
      <c r="U166" t="str">
        <f t="shared" si="14"/>
        <v>Return on assets5</v>
      </c>
      <c r="V166" s="497">
        <v>202312</v>
      </c>
      <c r="W166" s="497">
        <v>25</v>
      </c>
      <c r="X166" s="497" t="s">
        <v>10</v>
      </c>
      <c r="Y166" s="497" t="s">
        <v>32</v>
      </c>
      <c r="Z166" s="497">
        <v>0</v>
      </c>
      <c r="AA166" s="497">
        <v>9</v>
      </c>
      <c r="AB166" s="497">
        <v>2.1185538817031356E-2</v>
      </c>
      <c r="AC166" s="497">
        <v>5</v>
      </c>
      <c r="AD166" s="498"/>
      <c r="AF166" s="338" t="s">
        <v>835</v>
      </c>
      <c r="AG166" s="339">
        <v>0.54989395230000004</v>
      </c>
      <c r="AH166" s="339">
        <v>0.58372249300000001</v>
      </c>
      <c r="AI166" s="339">
        <v>0.53420494429999998</v>
      </c>
      <c r="AJ166" s="339">
        <v>0.50152609829999995</v>
      </c>
      <c r="AK166" s="339">
        <v>0.52935381690000005</v>
      </c>
      <c r="AL166" s="339">
        <v>0.53563479020000004</v>
      </c>
      <c r="AM166" s="339">
        <v>0.55808447169999997</v>
      </c>
      <c r="AN166" s="339">
        <v>0.56373667770000002</v>
      </c>
      <c r="AO166" s="339">
        <v>0.54862558650000004</v>
      </c>
      <c r="AP166" s="339">
        <v>0.5406612261</v>
      </c>
      <c r="AQ166" s="339">
        <v>0.46464732530000002</v>
      </c>
      <c r="AR166" s="339">
        <v>0.47320505629999998</v>
      </c>
      <c r="AS166" s="339">
        <v>0.48302789569999999</v>
      </c>
      <c r="AT166" s="339">
        <v>0.49970659169999998</v>
      </c>
      <c r="AU166" s="339">
        <v>0.52397087949999999</v>
      </c>
      <c r="AV166" s="339">
        <v>0.53278402999999996</v>
      </c>
      <c r="AW166" s="339">
        <v>0.56797039989999998</v>
      </c>
      <c r="AX166" s="339">
        <v>0.57762109620000002</v>
      </c>
      <c r="AY166" s="339">
        <v>0.58149944730000003</v>
      </c>
      <c r="AZ166" s="339">
        <v>0.60513193279999999</v>
      </c>
      <c r="BA166" s="339">
        <v>0.62010405089999998</v>
      </c>
      <c r="BB166" s="339">
        <v>0.64214052570000002</v>
      </c>
      <c r="BC166" s="339">
        <v>0.95667686159999998</v>
      </c>
      <c r="BD166" s="339">
        <v>0.72010690639999997</v>
      </c>
      <c r="BE166" s="339">
        <v>0.681043391</v>
      </c>
      <c r="BF166" s="339">
        <v>0.67061306890000005</v>
      </c>
      <c r="BG166" s="339">
        <v>0.56678873890000003</v>
      </c>
      <c r="BH166" s="339">
        <v>0.58957323390000005</v>
      </c>
      <c r="BI166" s="339">
        <v>0.59550519680000003</v>
      </c>
      <c r="BJ166" s="339">
        <v>0.59909247710000002</v>
      </c>
      <c r="BK166" s="339">
        <v>0.56118835820000001</v>
      </c>
      <c r="BL166" s="339">
        <v>0.60007013990000002</v>
      </c>
      <c r="BM166" s="339">
        <v>0.88822648770000001</v>
      </c>
      <c r="BN166" s="339">
        <v>0.77042605249999996</v>
      </c>
      <c r="BO166" s="339">
        <v>0.46476604319999998</v>
      </c>
      <c r="BP166" s="339">
        <v>0.4706831991</v>
      </c>
      <c r="BQ166" s="339">
        <v>0.46444600809999997</v>
      </c>
      <c r="BR166" s="339">
        <v>0.46545889330000001</v>
      </c>
    </row>
    <row r="167" spans="1:70">
      <c r="A167" t="str">
        <f t="shared" si="10"/>
        <v>Cost-income ratio201712</v>
      </c>
      <c r="B167" s="495">
        <v>201712</v>
      </c>
      <c r="C167" s="495">
        <v>24</v>
      </c>
      <c r="D167" s="495" t="s">
        <v>9</v>
      </c>
      <c r="E167" s="495">
        <v>0.28496999710106469</v>
      </c>
      <c r="F167" s="495">
        <v>0.50117552192530501</v>
      </c>
      <c r="G167" s="495">
        <v>0.59543432525287376</v>
      </c>
      <c r="H167" s="495">
        <v>0.54169736065099627</v>
      </c>
      <c r="I167" s="495">
        <v>0.63351302698906531</v>
      </c>
      <c r="J167" s="495">
        <v>0.70191464897509837</v>
      </c>
      <c r="K167" s="495">
        <v>0.84204730952052886</v>
      </c>
      <c r="L167" s="496">
        <v>294614390091.26062</v>
      </c>
      <c r="M167" s="496">
        <v>467497805081.90094</v>
      </c>
      <c r="N167" s="495">
        <v>0.63287371639773471</v>
      </c>
      <c r="O167" s="495">
        <v>0.57583672547339049</v>
      </c>
      <c r="P167" s="495">
        <v>0.64183281501265632</v>
      </c>
      <c r="Q167" s="495">
        <v>129</v>
      </c>
      <c r="R167" s="11">
        <f t="shared" si="11"/>
        <v>0.57583672547339049</v>
      </c>
      <c r="S167" s="11">
        <f t="shared" si="12"/>
        <v>0.64183281501265632</v>
      </c>
      <c r="T167">
        <f t="shared" si="13"/>
        <v>0</v>
      </c>
      <c r="U167" t="str">
        <f t="shared" si="14"/>
        <v>Return on assets6</v>
      </c>
      <c r="V167" s="497">
        <v>202312</v>
      </c>
      <c r="W167" s="497">
        <v>25</v>
      </c>
      <c r="X167" s="497" t="s">
        <v>10</v>
      </c>
      <c r="Y167" s="497" t="s">
        <v>100</v>
      </c>
      <c r="Z167" s="497">
        <v>0</v>
      </c>
      <c r="AA167" s="497">
        <v>3</v>
      </c>
      <c r="AB167" s="497">
        <v>2.0640437260805087E-2</v>
      </c>
      <c r="AC167" s="497">
        <v>6</v>
      </c>
      <c r="AD167" s="498"/>
      <c r="AF167" s="338" t="s">
        <v>834</v>
      </c>
      <c r="AG167" s="339">
        <v>3.9529687999999997E-3</v>
      </c>
      <c r="AH167" s="339">
        <v>1.6573740999999999E-3</v>
      </c>
      <c r="AI167" s="339">
        <v>4.6485755E-3</v>
      </c>
      <c r="AJ167" s="339">
        <v>5.4269002999999998E-3</v>
      </c>
      <c r="AK167" s="339">
        <v>4.4509353999999998E-3</v>
      </c>
      <c r="AL167" s="339">
        <v>3.7876428999999998E-3</v>
      </c>
      <c r="AM167" s="339">
        <v>4.7044134000000003E-3</v>
      </c>
      <c r="AN167" s="339">
        <v>4.9611231E-3</v>
      </c>
      <c r="AO167" s="339">
        <v>5.2191577000000001E-3</v>
      </c>
      <c r="AP167" s="339">
        <v>5.6094376999999999E-3</v>
      </c>
      <c r="AQ167" s="339">
        <v>7.0678716000000001E-3</v>
      </c>
      <c r="AR167" s="339">
        <v>6.8519938000000001E-3</v>
      </c>
      <c r="AS167" s="339">
        <v>6.6397072E-3</v>
      </c>
      <c r="AT167" s="339">
        <v>6.3040351999999996E-3</v>
      </c>
      <c r="AU167" s="339">
        <v>5.4005672000000003E-3</v>
      </c>
      <c r="AV167" s="339">
        <v>5.2665185999999998E-3</v>
      </c>
      <c r="AW167" s="339">
        <v>4.7244351000000004E-3</v>
      </c>
      <c r="AX167" s="339">
        <v>4.5191501E-3</v>
      </c>
      <c r="AY167" s="339">
        <v>4.0416183E-3</v>
      </c>
      <c r="AZ167" s="339">
        <v>4.4425513E-3</v>
      </c>
      <c r="BA167" s="339">
        <v>4.0748338999999998E-3</v>
      </c>
      <c r="BB167" s="339">
        <v>4.7075781000000001E-3</v>
      </c>
      <c r="BC167" s="339">
        <v>-2.0047870000000001E-3</v>
      </c>
      <c r="BD167" s="339">
        <v>1.0419831E-3</v>
      </c>
      <c r="BE167" s="339">
        <v>1.8159476E-3</v>
      </c>
      <c r="BF167" s="339">
        <v>2.1536207E-3</v>
      </c>
      <c r="BG167" s="339">
        <v>4.4336196E-3</v>
      </c>
      <c r="BH167" s="339">
        <v>4.2206442999999996E-3</v>
      </c>
      <c r="BI167" s="339">
        <v>4.2835614999999997E-3</v>
      </c>
      <c r="BJ167" s="339">
        <v>4.4362823999999999E-3</v>
      </c>
      <c r="BK167" s="339">
        <v>4.2828060999999997E-3</v>
      </c>
      <c r="BL167" s="339">
        <v>3.6208986999999998E-3</v>
      </c>
      <c r="BM167" s="339">
        <v>-1.9618399999999999E-4</v>
      </c>
      <c r="BN167" s="339">
        <v>1.4376217000000001E-3</v>
      </c>
      <c r="BO167" s="339">
        <v>6.5010373E-3</v>
      </c>
      <c r="BP167" s="339">
        <v>6.3931033000000003E-3</v>
      </c>
      <c r="BQ167" s="339">
        <v>6.5292891999999998E-3</v>
      </c>
      <c r="BR167" s="339">
        <v>6.6484608000000004E-3</v>
      </c>
    </row>
    <row r="168" spans="1:70">
      <c r="A168" t="str">
        <f t="shared" si="10"/>
        <v>Cost-income ratio201803</v>
      </c>
      <c r="B168" s="495">
        <v>201803</v>
      </c>
      <c r="C168" s="495">
        <v>24</v>
      </c>
      <c r="D168" s="495" t="s">
        <v>9</v>
      </c>
      <c r="E168" s="495">
        <v>0.29253598887157878</v>
      </c>
      <c r="F168" s="495">
        <v>0.51304557561785102</v>
      </c>
      <c r="G168" s="495">
        <v>0.62310813353031769</v>
      </c>
      <c r="H168" s="495">
        <v>0.66015965930610332</v>
      </c>
      <c r="I168" s="495">
        <v>0.65006623151911236</v>
      </c>
      <c r="J168" s="495">
        <v>0.73861398118413901</v>
      </c>
      <c r="K168" s="495">
        <v>0.9741961383910781</v>
      </c>
      <c r="L168" s="496">
        <v>308716757287.80713</v>
      </c>
      <c r="M168" s="496">
        <v>465613381328.43164</v>
      </c>
      <c r="N168" s="495">
        <v>0.7013574913341617</v>
      </c>
      <c r="O168" s="495">
        <v>0.62705345628430031</v>
      </c>
      <c r="P168" s="495">
        <v>0.65281143162905153</v>
      </c>
      <c r="Q168" s="495">
        <v>128</v>
      </c>
      <c r="R168" s="11">
        <f t="shared" si="11"/>
        <v>0.62705345628430031</v>
      </c>
      <c r="S168" s="11">
        <f t="shared" si="12"/>
        <v>0.7013574913341617</v>
      </c>
      <c r="T168">
        <f t="shared" si="13"/>
        <v>1</v>
      </c>
      <c r="U168" t="str">
        <f t="shared" si="14"/>
        <v>Return on assets7</v>
      </c>
      <c r="V168" s="497">
        <v>202312</v>
      </c>
      <c r="W168" s="497">
        <v>25</v>
      </c>
      <c r="X168" s="497" t="s">
        <v>10</v>
      </c>
      <c r="Y168" s="497" t="s">
        <v>90</v>
      </c>
      <c r="Z168" s="497">
        <v>0</v>
      </c>
      <c r="AA168" s="497">
        <v>3</v>
      </c>
      <c r="AB168" s="497">
        <v>2.0338247175611883E-2</v>
      </c>
      <c r="AC168" s="497">
        <v>7</v>
      </c>
      <c r="AD168" s="498"/>
      <c r="AF168" s="338" t="s">
        <v>1172</v>
      </c>
      <c r="AG168" s="339">
        <v>0.71136493469999995</v>
      </c>
      <c r="AH168" s="339">
        <v>0.74056980319999999</v>
      </c>
      <c r="AI168" s="339">
        <v>0.67967356010000002</v>
      </c>
      <c r="AJ168" s="339">
        <v>0.6846260851</v>
      </c>
      <c r="AK168" s="339">
        <v>0.73535912670000003</v>
      </c>
      <c r="AL168" s="339">
        <v>0.72231336589999995</v>
      </c>
      <c r="AM168" s="339">
        <v>0.71338923310000002</v>
      </c>
      <c r="AN168" s="339">
        <v>0.68331573580000005</v>
      </c>
      <c r="AO168" s="339">
        <v>0.66149560959999998</v>
      </c>
      <c r="AP168" s="339">
        <v>0.64696292399999999</v>
      </c>
      <c r="AQ168" s="339">
        <v>0.51680741129999996</v>
      </c>
      <c r="AR168" s="339">
        <v>0.54432656859999995</v>
      </c>
      <c r="AS168" s="339">
        <v>0.55939893380000005</v>
      </c>
      <c r="AT168" s="339">
        <v>0.5863049789</v>
      </c>
      <c r="AU168" s="339">
        <v>0.63663933880000001</v>
      </c>
      <c r="AV168" s="339">
        <v>0.6168427863</v>
      </c>
      <c r="AW168" s="339">
        <v>0.61890300819999999</v>
      </c>
      <c r="AX168" s="339">
        <v>0.63928105479999997</v>
      </c>
      <c r="AY168" s="339">
        <v>0.53608619989999995</v>
      </c>
      <c r="AZ168" s="339">
        <v>0.57609024289999999</v>
      </c>
      <c r="BA168" s="339">
        <v>0.59248647509999997</v>
      </c>
      <c r="BB168" s="339">
        <v>0.57489237010000005</v>
      </c>
      <c r="BC168" s="339">
        <v>1.0696265815999999</v>
      </c>
      <c r="BD168" s="339">
        <v>0.71913682509999999</v>
      </c>
      <c r="BE168" s="339">
        <v>0.66497252880000002</v>
      </c>
      <c r="BF168" s="339">
        <v>0.63202455280000003</v>
      </c>
      <c r="BG168" s="339">
        <v>0.54299329480000003</v>
      </c>
      <c r="BH168" s="339">
        <v>0.56906067230000001</v>
      </c>
      <c r="BI168" s="339">
        <v>0.57663926060000004</v>
      </c>
      <c r="BJ168" s="339">
        <v>0.56513402499999998</v>
      </c>
      <c r="BK168" s="339">
        <v>0.52537306350000001</v>
      </c>
      <c r="BL168" s="339">
        <v>0.61968726060000001</v>
      </c>
      <c r="BM168" s="339">
        <v>0.62360452730000004</v>
      </c>
      <c r="BN168" s="339">
        <v>0.59442166060000001</v>
      </c>
      <c r="BO168" s="339">
        <v>0.58068810289999995</v>
      </c>
      <c r="BP168" s="339">
        <v>0.57272416049999997</v>
      </c>
      <c r="BQ168" s="339">
        <v>0.60052931269999998</v>
      </c>
      <c r="BR168" s="339">
        <v>0.59820531290000001</v>
      </c>
    </row>
    <row r="169" spans="1:70">
      <c r="A169" t="str">
        <f t="shared" si="10"/>
        <v>Cost-income ratio201806</v>
      </c>
      <c r="B169" s="495">
        <v>201806</v>
      </c>
      <c r="C169" s="495">
        <v>24</v>
      </c>
      <c r="D169" s="495" t="s">
        <v>9</v>
      </c>
      <c r="E169" s="495">
        <v>0.30065679637648696</v>
      </c>
      <c r="F169" s="495">
        <v>0.51195492688051936</v>
      </c>
      <c r="G169" s="495">
        <v>0.61841924543319016</v>
      </c>
      <c r="H169" s="495">
        <v>0.6485152327967304</v>
      </c>
      <c r="I169" s="495">
        <v>0.63739101028038303</v>
      </c>
      <c r="J169" s="495">
        <v>0.72973021221896817</v>
      </c>
      <c r="K169" s="495">
        <v>0.98886131294657087</v>
      </c>
      <c r="L169" s="496">
        <v>300341132708.84808</v>
      </c>
      <c r="M169" s="496">
        <v>464664201393.31525</v>
      </c>
      <c r="N169" s="495">
        <v>0.7198384461521774</v>
      </c>
      <c r="O169" s="495">
        <v>0.61087210249672352</v>
      </c>
      <c r="P169" s="495">
        <v>0.64040201815275155</v>
      </c>
      <c r="Q169" s="495">
        <v>128</v>
      </c>
      <c r="R169" s="11">
        <f t="shared" si="11"/>
        <v>0.61087210249672352</v>
      </c>
      <c r="S169" s="11">
        <f t="shared" si="12"/>
        <v>0.7198384461521774</v>
      </c>
      <c r="T169">
        <f t="shared" si="13"/>
        <v>0</v>
      </c>
      <c r="U169" t="str">
        <f t="shared" si="14"/>
        <v>Return on assets8</v>
      </c>
      <c r="V169" s="497">
        <v>202312</v>
      </c>
      <c r="W169" s="497">
        <v>25</v>
      </c>
      <c r="X169" s="497" t="s">
        <v>10</v>
      </c>
      <c r="Y169" s="497" t="s">
        <v>15</v>
      </c>
      <c r="Z169" s="497">
        <v>0</v>
      </c>
      <c r="AA169" s="497">
        <v>6</v>
      </c>
      <c r="AB169" s="497">
        <v>1.9635133695597939E-2</v>
      </c>
      <c r="AC169" s="497">
        <v>8</v>
      </c>
      <c r="AD169" s="498"/>
      <c r="AF169" s="338" t="s">
        <v>1173</v>
      </c>
      <c r="AG169" s="339">
        <v>0.19002359299999999</v>
      </c>
      <c r="AH169" s="339">
        <v>0.22025014139999999</v>
      </c>
      <c r="AI169" s="339">
        <v>0.2361711255</v>
      </c>
      <c r="AJ169" s="339">
        <v>0.2150833516</v>
      </c>
      <c r="AK169" s="339">
        <v>0.2200403655</v>
      </c>
      <c r="AL169" s="339">
        <v>0.2183552685</v>
      </c>
      <c r="AM169" s="339">
        <v>0.23084416629999999</v>
      </c>
      <c r="AN169" s="339">
        <v>0.22471119780000001</v>
      </c>
      <c r="AO169" s="339">
        <v>0.2156728728</v>
      </c>
      <c r="AP169" s="339">
        <v>0.22271465039999999</v>
      </c>
      <c r="AQ169" s="339">
        <v>0.18768760479999999</v>
      </c>
      <c r="AR169" s="339">
        <v>0.18865844849999999</v>
      </c>
      <c r="AS169" s="339">
        <v>0.1889697404</v>
      </c>
      <c r="AT169" s="339">
        <v>0.2064485465</v>
      </c>
      <c r="AU169" s="339">
        <v>0.2151279042</v>
      </c>
      <c r="AV169" s="339">
        <v>0.21298778409999999</v>
      </c>
      <c r="AW169" s="339">
        <v>0.2114400853</v>
      </c>
      <c r="AX169" s="339">
        <v>0.21579534559999999</v>
      </c>
      <c r="AY169" s="339">
        <v>0.20124156900000001</v>
      </c>
      <c r="AZ169" s="339">
        <v>0.2076915805</v>
      </c>
      <c r="BA169" s="339">
        <v>0.22199994209999999</v>
      </c>
      <c r="BB169" s="339">
        <v>0.22347344080000001</v>
      </c>
      <c r="BC169" s="339">
        <v>0.36938322070000001</v>
      </c>
      <c r="BD169" s="339">
        <v>0.24877097440000001</v>
      </c>
      <c r="BE169" s="339">
        <v>0.2263506173</v>
      </c>
      <c r="BF169" s="339">
        <v>0.2313986603</v>
      </c>
      <c r="BG169" s="339">
        <v>0.2450076219</v>
      </c>
      <c r="BH169" s="339">
        <v>0.2401372453</v>
      </c>
      <c r="BI169" s="339">
        <v>0.2388952973</v>
      </c>
      <c r="BJ169" s="339">
        <v>0.2439357046</v>
      </c>
      <c r="BK169" s="339">
        <v>0.22871379419999999</v>
      </c>
      <c r="BL169" s="339">
        <v>0.22588460560000001</v>
      </c>
      <c r="BM169" s="339">
        <v>0.22520222470000001</v>
      </c>
      <c r="BN169" s="339">
        <v>0.2087651147</v>
      </c>
      <c r="BO169" s="339">
        <v>0.16285053660000001</v>
      </c>
      <c r="BP169" s="339">
        <v>0.1575164902</v>
      </c>
      <c r="BQ169" s="339">
        <v>0.15564616449999999</v>
      </c>
      <c r="BR169" s="339">
        <v>0.15837218719999999</v>
      </c>
    </row>
    <row r="170" spans="1:70">
      <c r="A170" t="str">
        <f t="shared" si="10"/>
        <v>Cost-income ratio201809</v>
      </c>
      <c r="B170" s="495">
        <v>201809</v>
      </c>
      <c r="C170" s="495">
        <v>24</v>
      </c>
      <c r="D170" s="495" t="s">
        <v>9</v>
      </c>
      <c r="E170" s="495">
        <v>0.30593392505314987</v>
      </c>
      <c r="F170" s="495">
        <v>0.5034435411011855</v>
      </c>
      <c r="G170" s="495">
        <v>0.6100065745968376</v>
      </c>
      <c r="H170" s="495">
        <v>0.57625974756022702</v>
      </c>
      <c r="I170" s="495">
        <v>0.63305155350452069</v>
      </c>
      <c r="J170" s="495">
        <v>0.6983953212978713</v>
      </c>
      <c r="K170" s="495">
        <v>0.85095788255934846</v>
      </c>
      <c r="L170" s="496">
        <v>291398883962.87677</v>
      </c>
      <c r="M170" s="496">
        <v>453545082344.50592</v>
      </c>
      <c r="N170" s="495">
        <v>0.64812664199637127</v>
      </c>
      <c r="O170" s="495">
        <v>0.5997241907512314</v>
      </c>
      <c r="P170" s="495">
        <v>0.63757886592386193</v>
      </c>
      <c r="Q170" s="495">
        <v>125</v>
      </c>
      <c r="R170" s="11">
        <f t="shared" si="11"/>
        <v>0.5997241907512314</v>
      </c>
      <c r="S170" s="11">
        <f t="shared" si="12"/>
        <v>0.64812664199637127</v>
      </c>
      <c r="T170">
        <f t="shared" si="13"/>
        <v>0</v>
      </c>
      <c r="U170" t="str">
        <f t="shared" si="14"/>
        <v>Return on assets9</v>
      </c>
      <c r="V170" s="497">
        <v>202312</v>
      </c>
      <c r="W170" s="497">
        <v>25</v>
      </c>
      <c r="X170" s="497" t="s">
        <v>10</v>
      </c>
      <c r="Y170" s="497" t="s">
        <v>29</v>
      </c>
      <c r="Z170" s="497">
        <v>0</v>
      </c>
      <c r="AA170" s="497">
        <v>3</v>
      </c>
      <c r="AB170" s="497">
        <v>1.8407913432107285E-2</v>
      </c>
      <c r="AC170" s="497">
        <v>9</v>
      </c>
      <c r="AD170" s="498"/>
      <c r="AF170" s="338" t="s">
        <v>1174</v>
      </c>
      <c r="AG170" s="339">
        <v>-1.1658251999999999E-2</v>
      </c>
      <c r="AH170" s="339">
        <v>-5.0114539E-2</v>
      </c>
      <c r="AI170" s="339">
        <v>-9.1110989999999992E-3</v>
      </c>
      <c r="AJ170" s="339">
        <v>2.19447958E-2</v>
      </c>
      <c r="AK170" s="339">
        <v>-1.8236506E-2</v>
      </c>
      <c r="AL170" s="339">
        <v>3.7121297E-3</v>
      </c>
      <c r="AM170" s="339">
        <v>-3.2695170000000003E-2</v>
      </c>
      <c r="AN170" s="339">
        <v>5.5353386999999997E-3</v>
      </c>
      <c r="AO170" s="339">
        <v>4.1482530500000003E-2</v>
      </c>
      <c r="AP170" s="339">
        <v>6.0756879700000002E-2</v>
      </c>
      <c r="AQ170" s="339">
        <v>0.2070296938</v>
      </c>
      <c r="AR170" s="339">
        <v>0.17615156360000001</v>
      </c>
      <c r="AS170" s="339">
        <v>0.1571478516</v>
      </c>
      <c r="AT170" s="339">
        <v>0.13692560849999999</v>
      </c>
      <c r="AU170" s="339">
        <v>6.4418382999999996E-2</v>
      </c>
      <c r="AV170" s="339">
        <v>7.81148074E-2</v>
      </c>
      <c r="AW170" s="339">
        <v>7.4123369600000003E-2</v>
      </c>
      <c r="AX170" s="339">
        <v>4.8962877299999999E-2</v>
      </c>
      <c r="AY170" s="339">
        <v>9.6489664700000005E-2</v>
      </c>
      <c r="AZ170" s="339">
        <v>6.0028182700000002E-2</v>
      </c>
      <c r="BA170" s="339">
        <v>4.4552753100000002E-2</v>
      </c>
      <c r="BB170" s="339">
        <v>6.0980550799999998E-2</v>
      </c>
      <c r="BC170" s="339">
        <v>-0.20957155399999999</v>
      </c>
      <c r="BD170" s="339">
        <v>9.3404516000000007E-3</v>
      </c>
      <c r="BE170" s="339">
        <v>4.7827010599999997E-2</v>
      </c>
      <c r="BF170" s="339">
        <v>4.0996975999999997E-2</v>
      </c>
      <c r="BG170" s="339">
        <v>9.1712635700000003E-2</v>
      </c>
      <c r="BH170" s="339">
        <v>8.2721827600000006E-2</v>
      </c>
      <c r="BI170" s="339">
        <v>7.5939036700000004E-2</v>
      </c>
      <c r="BJ170" s="339">
        <v>8.1626577399999997E-2</v>
      </c>
      <c r="BK170" s="339">
        <v>0.1131845698</v>
      </c>
      <c r="BL170" s="339">
        <v>2.01797861E-2</v>
      </c>
      <c r="BM170" s="339">
        <v>2.6982216600000001E-2</v>
      </c>
      <c r="BN170" s="339">
        <v>7.7537507399999997E-2</v>
      </c>
      <c r="BO170" s="339">
        <v>0.14977094399999999</v>
      </c>
      <c r="BP170" s="339">
        <v>0.16570304759999999</v>
      </c>
      <c r="BQ170" s="339">
        <v>0.14209118609999999</v>
      </c>
      <c r="BR170" s="339">
        <v>0.17010509500000001</v>
      </c>
    </row>
    <row r="171" spans="1:70">
      <c r="A171" t="str">
        <f t="shared" si="10"/>
        <v>Cost-income ratio201812</v>
      </c>
      <c r="B171" s="495">
        <v>201812</v>
      </c>
      <c r="C171" s="495">
        <v>24</v>
      </c>
      <c r="D171" s="495" t="s">
        <v>9</v>
      </c>
      <c r="E171" s="495">
        <v>0.31225509572686611</v>
      </c>
      <c r="F171" s="495">
        <v>0.50148221334248166</v>
      </c>
      <c r="G171" s="495">
        <v>0.62506469009748922</v>
      </c>
      <c r="H171" s="495">
        <v>0.62021849478531343</v>
      </c>
      <c r="I171" s="495">
        <v>0.64465958015344904</v>
      </c>
      <c r="J171" s="495">
        <v>0.70705609652868695</v>
      </c>
      <c r="K171" s="495">
        <v>0.93490138159773695</v>
      </c>
      <c r="L171" s="496">
        <v>297387881103.76892</v>
      </c>
      <c r="M171" s="496">
        <v>458009317094.01947</v>
      </c>
      <c r="N171" s="495">
        <v>0.63423132860012421</v>
      </c>
      <c r="O171" s="495">
        <v>0.6027659160143618</v>
      </c>
      <c r="P171" s="495">
        <v>0.65063567691935054</v>
      </c>
      <c r="Q171" s="495">
        <v>127</v>
      </c>
      <c r="R171" s="11">
        <f t="shared" si="11"/>
        <v>0.6027659160143618</v>
      </c>
      <c r="S171" s="11">
        <f t="shared" si="12"/>
        <v>0.65063567691935054</v>
      </c>
      <c r="T171">
        <f t="shared" si="13"/>
        <v>0</v>
      </c>
      <c r="U171" t="str">
        <f t="shared" si="14"/>
        <v>Return on assets10</v>
      </c>
      <c r="V171" s="497">
        <v>202312</v>
      </c>
      <c r="W171" s="497">
        <v>25</v>
      </c>
      <c r="X171" s="497" t="s">
        <v>10</v>
      </c>
      <c r="Y171" s="497" t="s">
        <v>1386</v>
      </c>
      <c r="Z171" s="497">
        <v>0</v>
      </c>
      <c r="AA171" s="497">
        <v>3</v>
      </c>
      <c r="AB171" s="497">
        <v>1.6934788157368957E-2</v>
      </c>
      <c r="AC171" s="497">
        <v>10</v>
      </c>
      <c r="AD171" s="498"/>
      <c r="AF171" s="338" t="s">
        <v>1179</v>
      </c>
      <c r="AG171" s="339">
        <v>9.7976958000000006E-3</v>
      </c>
      <c r="AH171" s="339">
        <v>1.0234071500000001E-2</v>
      </c>
      <c r="AI171" s="339">
        <v>9.8368164999999997E-3</v>
      </c>
      <c r="AJ171" s="339">
        <v>1.05621064E-2</v>
      </c>
      <c r="AK171" s="339">
        <v>1.08162113E-2</v>
      </c>
      <c r="AL171" s="339">
        <v>1.0780254E-2</v>
      </c>
      <c r="AM171" s="339">
        <v>1.0709680900000001E-2</v>
      </c>
      <c r="AN171" s="339">
        <v>1.0582206300000001E-2</v>
      </c>
      <c r="AO171" s="339">
        <v>1.05011015E-2</v>
      </c>
      <c r="AP171" s="339">
        <v>1.04407002E-2</v>
      </c>
      <c r="AQ171" s="339">
        <v>8.9777363000000006E-3</v>
      </c>
      <c r="AR171" s="339">
        <v>9.2107453999999995E-3</v>
      </c>
      <c r="AS171" s="339">
        <v>9.2565453000000002E-3</v>
      </c>
      <c r="AT171" s="339">
        <v>9.3017194000000001E-3</v>
      </c>
      <c r="AU171" s="339">
        <v>9.2482235999999992E-3</v>
      </c>
      <c r="AV171" s="339">
        <v>8.8813411000000005E-3</v>
      </c>
      <c r="AW171" s="339">
        <v>8.7919639999999993E-3</v>
      </c>
      <c r="AX171" s="339">
        <v>9.0124682000000001E-3</v>
      </c>
      <c r="AY171" s="339">
        <v>7.4286116000000001E-3</v>
      </c>
      <c r="AZ171" s="339">
        <v>7.7658702999999999E-3</v>
      </c>
      <c r="BA171" s="339">
        <v>7.7779885999999998E-3</v>
      </c>
      <c r="BB171" s="339">
        <v>7.9022286999999997E-3</v>
      </c>
      <c r="BC171" s="339">
        <v>9.5121871999999993E-3</v>
      </c>
      <c r="BD171" s="339">
        <v>8.4991024999999994E-3</v>
      </c>
      <c r="BE171" s="339">
        <v>8.2396251E-3</v>
      </c>
      <c r="BF171" s="339">
        <v>8.1022770999999993E-3</v>
      </c>
      <c r="BG171" s="339">
        <v>7.5251767000000004E-3</v>
      </c>
      <c r="BH171" s="339">
        <v>7.8019906000000002E-3</v>
      </c>
      <c r="BI171" s="339">
        <v>7.8433661000000005E-3</v>
      </c>
      <c r="BJ171" s="339">
        <v>7.8253612000000004E-3</v>
      </c>
      <c r="BK171" s="339">
        <v>7.2730974999999998E-3</v>
      </c>
      <c r="BL171" s="339">
        <v>8.1760107999999995E-3</v>
      </c>
      <c r="BM171" s="339">
        <v>8.2020632999999996E-3</v>
      </c>
      <c r="BN171" s="339">
        <v>8.416438E-3</v>
      </c>
      <c r="BO171" s="339">
        <v>1.01915675E-2</v>
      </c>
      <c r="BP171" s="339">
        <v>1.0173769900000001E-2</v>
      </c>
      <c r="BQ171" s="339">
        <v>1.0712182400000001E-2</v>
      </c>
      <c r="BR171" s="339">
        <v>1.0715164399999999E-2</v>
      </c>
    </row>
    <row r="172" spans="1:70">
      <c r="A172" t="str">
        <f t="shared" si="10"/>
        <v>Cost-income ratio201903</v>
      </c>
      <c r="B172" s="495">
        <v>201903</v>
      </c>
      <c r="C172" s="495">
        <v>24</v>
      </c>
      <c r="D172" s="495" t="s">
        <v>9</v>
      </c>
      <c r="E172" s="495">
        <v>0.34520877298466435</v>
      </c>
      <c r="F172" s="495">
        <v>0.52595862709551855</v>
      </c>
      <c r="G172" s="495">
        <v>0.64536139682117521</v>
      </c>
      <c r="H172" s="495">
        <v>0.64216444616236157</v>
      </c>
      <c r="I172" s="495">
        <v>0.66337697438436016</v>
      </c>
      <c r="J172" s="495">
        <v>0.7447833393154305</v>
      </c>
      <c r="K172" s="495">
        <v>0.98838158322915692</v>
      </c>
      <c r="L172" s="496">
        <v>310816407940.04492</v>
      </c>
      <c r="M172" s="496">
        <v>456987103000.30359</v>
      </c>
      <c r="N172" s="495">
        <v>0.63178748466604129</v>
      </c>
      <c r="O172" s="495">
        <v>0.63486378129171805</v>
      </c>
      <c r="P172" s="495">
        <v>0.66781902787513447</v>
      </c>
      <c r="Q172" s="495">
        <v>125</v>
      </c>
      <c r="R172" s="11">
        <f t="shared" si="11"/>
        <v>0.63178748466604129</v>
      </c>
      <c r="S172" s="11">
        <f t="shared" si="12"/>
        <v>0.66781902787513447</v>
      </c>
      <c r="T172">
        <f t="shared" si="13"/>
        <v>0</v>
      </c>
      <c r="U172" t="str">
        <f t="shared" si="14"/>
        <v>Return on assets11</v>
      </c>
      <c r="V172" s="497">
        <v>202312</v>
      </c>
      <c r="W172" s="497">
        <v>25</v>
      </c>
      <c r="X172" s="497" t="s">
        <v>10</v>
      </c>
      <c r="Y172" s="497" t="s">
        <v>98</v>
      </c>
      <c r="Z172" s="497">
        <v>0</v>
      </c>
      <c r="AA172" s="497">
        <v>7</v>
      </c>
      <c r="AB172" s="497">
        <v>1.5490804393614225E-2</v>
      </c>
      <c r="AC172" s="497">
        <v>11</v>
      </c>
      <c r="AD172" s="498"/>
      <c r="AF172" s="338" t="s">
        <v>2368</v>
      </c>
      <c r="AG172" s="339" t="s">
        <v>6753</v>
      </c>
      <c r="AH172" s="339" t="s">
        <v>6753</v>
      </c>
      <c r="AI172" s="339" t="s">
        <v>6753</v>
      </c>
      <c r="AJ172" s="339" t="s">
        <v>6753</v>
      </c>
      <c r="AK172" s="339" t="s">
        <v>6753</v>
      </c>
      <c r="AL172" s="339" t="s">
        <v>6753</v>
      </c>
      <c r="AM172" s="339" t="s">
        <v>6753</v>
      </c>
      <c r="AN172" s="339" t="s">
        <v>6753</v>
      </c>
      <c r="AO172" s="339" t="s">
        <v>6753</v>
      </c>
      <c r="AP172" s="339" t="s">
        <v>6753</v>
      </c>
      <c r="AQ172" s="339" t="s">
        <v>6753</v>
      </c>
      <c r="AR172" s="339" t="s">
        <v>6753</v>
      </c>
      <c r="AS172" s="339" t="s">
        <v>6753</v>
      </c>
      <c r="AT172" s="339" t="s">
        <v>6753</v>
      </c>
      <c r="AU172" s="339">
        <v>5.0286714999999999E-3</v>
      </c>
      <c r="AV172" s="339">
        <v>5.1398232999999996E-3</v>
      </c>
      <c r="AW172" s="339">
        <v>4.3552621999999996E-3</v>
      </c>
      <c r="AX172" s="339">
        <v>3.7074355E-3</v>
      </c>
      <c r="AY172" s="339">
        <v>5.3525958999999998E-3</v>
      </c>
      <c r="AZ172" s="339">
        <v>3.2480865E-3</v>
      </c>
      <c r="BA172" s="339">
        <v>3.4652797000000002E-3</v>
      </c>
      <c r="BB172" s="339">
        <v>3.5078396000000002E-3</v>
      </c>
      <c r="BC172" s="339">
        <v>1.5575682299999999E-2</v>
      </c>
      <c r="BD172" s="339">
        <v>1.11233575E-2</v>
      </c>
      <c r="BE172" s="339">
        <v>9.0727181999999996E-3</v>
      </c>
      <c r="BF172" s="339">
        <v>8.4543809000000008E-3</v>
      </c>
      <c r="BG172" s="339">
        <v>6.6613751999999998E-3</v>
      </c>
      <c r="BH172" s="339">
        <v>6.4567777000000002E-3</v>
      </c>
      <c r="BI172" s="339">
        <v>4.9031561000000001E-3</v>
      </c>
      <c r="BJ172" s="339">
        <v>4.3340391000000001E-3</v>
      </c>
      <c r="BK172" s="339">
        <v>6.2541723000000002E-3</v>
      </c>
      <c r="BL172" s="339">
        <v>3.9672096000000004E-3</v>
      </c>
      <c r="BM172" s="339">
        <v>3.6699518000000001E-3</v>
      </c>
      <c r="BN172" s="339">
        <v>5.0073469000000001E-3</v>
      </c>
      <c r="BO172" s="339">
        <v>8.1049394000000004E-3</v>
      </c>
      <c r="BP172" s="339">
        <v>5.8074705999999997E-3</v>
      </c>
      <c r="BQ172" s="339">
        <v>4.9188848000000004E-3</v>
      </c>
      <c r="BR172" s="339">
        <v>4.1923808999999998E-3</v>
      </c>
    </row>
    <row r="173" spans="1:70">
      <c r="A173" t="str">
        <f t="shared" si="10"/>
        <v>Cost-income ratio201906</v>
      </c>
      <c r="B173" s="495">
        <v>201906</v>
      </c>
      <c r="C173" s="495">
        <v>24</v>
      </c>
      <c r="D173" s="495" t="s">
        <v>9</v>
      </c>
      <c r="E173" s="495">
        <v>0.34524341223760607</v>
      </c>
      <c r="F173" s="495">
        <v>0.5146410945278701</v>
      </c>
      <c r="G173" s="495">
        <v>0.63205513642114242</v>
      </c>
      <c r="H173" s="495">
        <v>0.62009706480025084</v>
      </c>
      <c r="I173" s="495">
        <v>0.64100356917405377</v>
      </c>
      <c r="J173" s="495">
        <v>0.72517326939168414</v>
      </c>
      <c r="K173" s="495">
        <v>0.87733766329633989</v>
      </c>
      <c r="L173" s="496">
        <v>301659963269.44904</v>
      </c>
      <c r="M173" s="496">
        <v>461607050325.23315</v>
      </c>
      <c r="N173" s="495">
        <v>0.62250822735913303</v>
      </c>
      <c r="O173" s="495">
        <v>0.61959373006598795</v>
      </c>
      <c r="P173" s="495">
        <v>0.64428712041673175</v>
      </c>
      <c r="Q173" s="495">
        <v>124</v>
      </c>
      <c r="R173" s="11">
        <f t="shared" si="11"/>
        <v>0.61959373006598795</v>
      </c>
      <c r="S173" s="11">
        <f t="shared" si="12"/>
        <v>0.64428712041673175</v>
      </c>
      <c r="T173">
        <f t="shared" si="13"/>
        <v>0</v>
      </c>
      <c r="U173" t="str">
        <f t="shared" si="14"/>
        <v>Return on assets12</v>
      </c>
      <c r="V173" s="497">
        <v>202312</v>
      </c>
      <c r="W173" s="497">
        <v>25</v>
      </c>
      <c r="X173" s="497" t="s">
        <v>10</v>
      </c>
      <c r="Y173" s="497" t="s">
        <v>30</v>
      </c>
      <c r="Z173" s="497">
        <v>0</v>
      </c>
      <c r="AA173" s="497">
        <v>8</v>
      </c>
      <c r="AB173" s="497">
        <v>1.3967411787735608E-2</v>
      </c>
      <c r="AC173" s="497">
        <v>12</v>
      </c>
      <c r="AD173" s="498"/>
      <c r="AF173" s="338" t="s">
        <v>825</v>
      </c>
      <c r="AG173" s="339">
        <v>0.1679752239</v>
      </c>
      <c r="AH173" s="339">
        <v>0.1667514859</v>
      </c>
      <c r="AI173" s="339">
        <v>0.16477180790000001</v>
      </c>
      <c r="AJ173" s="339">
        <v>0.17019687219999999</v>
      </c>
      <c r="AK173" s="339">
        <v>0.18253810649999999</v>
      </c>
      <c r="AL173" s="339">
        <v>0.18606971689999999</v>
      </c>
      <c r="AM173" s="339">
        <v>0.1786167052</v>
      </c>
      <c r="AN173" s="339">
        <v>0.1843982193</v>
      </c>
      <c r="AO173" s="339">
        <v>0.18195878469999999</v>
      </c>
      <c r="AP173" s="339">
        <v>0.1902325376</v>
      </c>
      <c r="AQ173" s="339">
        <v>0.1836494454</v>
      </c>
      <c r="AR173" s="339">
        <v>0.19242144059999999</v>
      </c>
      <c r="AS173" s="339">
        <v>0.19637920319999999</v>
      </c>
      <c r="AT173" s="339">
        <v>0.2011087697</v>
      </c>
      <c r="AU173" s="339">
        <v>0.19282462189999999</v>
      </c>
      <c r="AV173" s="339">
        <v>0.19548716229999999</v>
      </c>
      <c r="AW173" s="339">
        <v>0.19963777999999999</v>
      </c>
      <c r="AX173" s="339">
        <v>0.20308028780000001</v>
      </c>
      <c r="AY173" s="339">
        <v>0.19953252539999999</v>
      </c>
      <c r="AZ173" s="339">
        <v>0.1990350514</v>
      </c>
      <c r="BA173" s="339">
        <v>0.19512932099999999</v>
      </c>
      <c r="BB173" s="339">
        <v>0.2028853467</v>
      </c>
      <c r="BC173" s="339">
        <v>0.20207744320000001</v>
      </c>
      <c r="BD173" s="339">
        <v>0.19941079619999999</v>
      </c>
      <c r="BE173" s="339">
        <v>0.2007949695</v>
      </c>
      <c r="BF173" s="339">
        <v>0.2062235915</v>
      </c>
      <c r="BG173" s="339">
        <v>0.2043124711</v>
      </c>
      <c r="BH173" s="339">
        <v>0.20662977439999999</v>
      </c>
      <c r="BI173" s="339">
        <v>0.20616728940000001</v>
      </c>
      <c r="BJ173" s="339">
        <v>0.20378747310000001</v>
      </c>
      <c r="BK173" s="339">
        <v>0.1939790394</v>
      </c>
      <c r="BL173" s="339">
        <v>0.19541554990000001</v>
      </c>
      <c r="BM173" s="339">
        <v>0.19483715200000001</v>
      </c>
      <c r="BN173" s="339">
        <v>0.19418673559999999</v>
      </c>
      <c r="BO173" s="339">
        <v>0.1968961964</v>
      </c>
      <c r="BP173" s="339">
        <v>0.19776274620000001</v>
      </c>
      <c r="BQ173" s="339">
        <v>0.20389778189999999</v>
      </c>
      <c r="BR173" s="339">
        <v>0.20427166839999999</v>
      </c>
    </row>
    <row r="174" spans="1:70">
      <c r="A174" t="str">
        <f t="shared" si="10"/>
        <v>Cost-income ratio201909</v>
      </c>
      <c r="B174" s="495">
        <v>201909</v>
      </c>
      <c r="C174" s="495">
        <v>24</v>
      </c>
      <c r="D174" s="495" t="s">
        <v>9</v>
      </c>
      <c r="E174" s="495">
        <v>0.33292541712721718</v>
      </c>
      <c r="F174" s="495">
        <v>0.51162127403831681</v>
      </c>
      <c r="G174" s="495">
        <v>0.62084000453685806</v>
      </c>
      <c r="H174" s="495">
        <v>0.6190165070602206</v>
      </c>
      <c r="I174" s="495">
        <v>0.63302078171000975</v>
      </c>
      <c r="J174" s="495">
        <v>0.71937110972252682</v>
      </c>
      <c r="K174" s="495">
        <v>0.8656620571709509</v>
      </c>
      <c r="L174" s="496">
        <v>296148579267.48419</v>
      </c>
      <c r="M174" s="496">
        <v>459104820389.68481</v>
      </c>
      <c r="N174" s="495">
        <v>0.63080547723848135</v>
      </c>
      <c r="O174" s="495">
        <v>0.61176068674501127</v>
      </c>
      <c r="P174" s="495">
        <v>0.63615398825843228</v>
      </c>
      <c r="Q174" s="495">
        <v>125</v>
      </c>
      <c r="R174" s="11">
        <f t="shared" si="11"/>
        <v>0.61176068674501127</v>
      </c>
      <c r="S174" s="11">
        <f t="shared" si="12"/>
        <v>0.63615398825843228</v>
      </c>
      <c r="T174">
        <f t="shared" si="13"/>
        <v>0</v>
      </c>
      <c r="U174" t="str">
        <f t="shared" si="14"/>
        <v>Return on assets13</v>
      </c>
      <c r="V174" s="497">
        <v>202312</v>
      </c>
      <c r="W174" s="497">
        <v>25</v>
      </c>
      <c r="X174" s="497" t="s">
        <v>10</v>
      </c>
      <c r="Y174" s="497" t="s">
        <v>24</v>
      </c>
      <c r="Z174" s="497">
        <v>0</v>
      </c>
      <c r="AA174" s="497">
        <v>10</v>
      </c>
      <c r="AB174" s="497">
        <v>1.3308159568825492E-2</v>
      </c>
      <c r="AC174" s="497">
        <v>13</v>
      </c>
      <c r="AD174" s="498"/>
      <c r="AF174" s="338" t="s">
        <v>1177</v>
      </c>
      <c r="AG174" s="339" t="s">
        <v>6753</v>
      </c>
      <c r="AH174" s="339" t="s">
        <v>6753</v>
      </c>
      <c r="AI174" s="339" t="s">
        <v>6753</v>
      </c>
      <c r="AJ174" s="339" t="s">
        <v>6753</v>
      </c>
      <c r="AK174" s="339" t="s">
        <v>6753</v>
      </c>
      <c r="AL174" s="339" t="s">
        <v>6753</v>
      </c>
      <c r="AM174" s="339" t="s">
        <v>6753</v>
      </c>
      <c r="AN174" s="339" t="s">
        <v>6753</v>
      </c>
      <c r="AO174" s="339">
        <v>4.3585864199999998E-2</v>
      </c>
      <c r="AP174" s="339">
        <v>4.5990444900000003E-2</v>
      </c>
      <c r="AQ174" s="339">
        <v>4.2804018899999997E-2</v>
      </c>
      <c r="AR174" s="339">
        <v>4.5105206500000002E-2</v>
      </c>
      <c r="AS174" s="339">
        <v>4.5354187599999998E-2</v>
      </c>
      <c r="AT174" s="339">
        <v>4.6622719999999999E-2</v>
      </c>
      <c r="AU174" s="339">
        <v>4.5291551999999999E-2</v>
      </c>
      <c r="AV174" s="339">
        <v>4.6108338800000002E-2</v>
      </c>
      <c r="AW174" s="339">
        <v>4.6011904300000003E-2</v>
      </c>
      <c r="AX174" s="339">
        <v>4.80091853E-2</v>
      </c>
      <c r="AY174" s="339">
        <v>4.68884548E-2</v>
      </c>
      <c r="AZ174" s="339">
        <v>4.6161351699999999E-2</v>
      </c>
      <c r="BA174" s="339">
        <v>4.51813883E-2</v>
      </c>
      <c r="BB174" s="339">
        <v>4.7137568800000001E-2</v>
      </c>
      <c r="BC174" s="339">
        <v>4.6405373299999997E-2</v>
      </c>
      <c r="BD174" s="339">
        <v>4.6460115400000002E-2</v>
      </c>
      <c r="BE174" s="339">
        <v>4.5728230100000003E-2</v>
      </c>
      <c r="BF174" s="339">
        <v>4.6462213000000002E-2</v>
      </c>
      <c r="BG174" s="339">
        <v>4.6502056999999999E-2</v>
      </c>
      <c r="BH174" s="339">
        <v>4.8417825900000003E-2</v>
      </c>
      <c r="BI174" s="339">
        <v>4.8521940800000003E-2</v>
      </c>
      <c r="BJ174" s="339">
        <v>4.9170755199999999E-2</v>
      </c>
      <c r="BK174" s="339">
        <v>4.79929947E-2</v>
      </c>
      <c r="BL174" s="339">
        <v>4.8777506700000001E-2</v>
      </c>
      <c r="BM174" s="339">
        <v>4.8414258500000001E-2</v>
      </c>
      <c r="BN174" s="339">
        <v>4.9422986699999998E-2</v>
      </c>
      <c r="BO174" s="339">
        <v>4.8806994399999998E-2</v>
      </c>
      <c r="BP174" s="339">
        <v>4.9809159399999997E-2</v>
      </c>
      <c r="BQ174" s="339">
        <v>5.0842238599999999E-2</v>
      </c>
      <c r="BR174" s="339">
        <v>5.0845634899999999E-2</v>
      </c>
    </row>
    <row r="175" spans="1:70">
      <c r="A175" t="str">
        <f t="shared" si="10"/>
        <v>Cost-income ratio201912</v>
      </c>
      <c r="B175" s="495">
        <v>201912</v>
      </c>
      <c r="C175" s="495">
        <v>24</v>
      </c>
      <c r="D175" s="495" t="s">
        <v>9</v>
      </c>
      <c r="E175" s="495">
        <v>0.3663853789268231</v>
      </c>
      <c r="F175" s="495">
        <v>0.53066066505470466</v>
      </c>
      <c r="G175" s="495">
        <v>0.6304866385398713</v>
      </c>
      <c r="H175" s="495">
        <v>0.63137475981430791</v>
      </c>
      <c r="I175" s="495">
        <v>0.63979616092674052</v>
      </c>
      <c r="J175" s="495">
        <v>0.72214491154079041</v>
      </c>
      <c r="K175" s="495">
        <v>0.98479364079153264</v>
      </c>
      <c r="L175" s="496">
        <v>299537212680.92633</v>
      </c>
      <c r="M175" s="496">
        <v>462143586490.59631</v>
      </c>
      <c r="N175" s="495">
        <v>0.64705504601035801</v>
      </c>
      <c r="O175" s="495">
        <v>0.62577347314490261</v>
      </c>
      <c r="P175" s="495">
        <v>0.64183254358374398</v>
      </c>
      <c r="Q175" s="495">
        <v>126</v>
      </c>
      <c r="R175" s="11">
        <f t="shared" si="11"/>
        <v>0.62577347314490261</v>
      </c>
      <c r="S175" s="11">
        <f t="shared" si="12"/>
        <v>0.64705504601035801</v>
      </c>
      <c r="T175">
        <f t="shared" si="13"/>
        <v>0</v>
      </c>
      <c r="U175" t="str">
        <f t="shared" si="14"/>
        <v>Return on assets14</v>
      </c>
      <c r="V175" s="497">
        <v>202312</v>
      </c>
      <c r="W175" s="497">
        <v>25</v>
      </c>
      <c r="X175" s="497" t="s">
        <v>10</v>
      </c>
      <c r="Y175" s="497" t="s">
        <v>28</v>
      </c>
      <c r="Z175" s="497">
        <v>0</v>
      </c>
      <c r="AA175" s="497">
        <v>4</v>
      </c>
      <c r="AB175" s="497">
        <v>1.2436702420044517E-2</v>
      </c>
      <c r="AC175" s="497">
        <v>14</v>
      </c>
      <c r="AD175" s="498"/>
      <c r="AF175" s="338" t="s">
        <v>1178</v>
      </c>
      <c r="AG175" s="339" t="s">
        <v>6753</v>
      </c>
      <c r="AH175" s="339" t="s">
        <v>6753</v>
      </c>
      <c r="AI175" s="339" t="s">
        <v>6753</v>
      </c>
      <c r="AJ175" s="339" t="s">
        <v>6753</v>
      </c>
      <c r="AK175" s="339" t="s">
        <v>6753</v>
      </c>
      <c r="AL175" s="339" t="s">
        <v>6753</v>
      </c>
      <c r="AM175" s="339" t="s">
        <v>6753</v>
      </c>
      <c r="AN175" s="339" t="s">
        <v>6753</v>
      </c>
      <c r="AO175" s="339">
        <v>4.5996706900000003E-2</v>
      </c>
      <c r="AP175" s="339">
        <v>4.79300457E-2</v>
      </c>
      <c r="AQ175" s="339">
        <v>4.3248723599999997E-2</v>
      </c>
      <c r="AR175" s="339">
        <v>4.5477391399999997E-2</v>
      </c>
      <c r="AS175" s="339">
        <v>4.5641115900000001E-2</v>
      </c>
      <c r="AT175" s="339">
        <v>4.6905857699999998E-2</v>
      </c>
      <c r="AU175" s="339">
        <v>4.5708620999999998E-2</v>
      </c>
      <c r="AV175" s="339">
        <v>4.6505314899999997E-2</v>
      </c>
      <c r="AW175" s="339">
        <v>4.6407425600000003E-2</v>
      </c>
      <c r="AX175" s="339">
        <v>4.8399216500000002E-2</v>
      </c>
      <c r="AY175" s="339">
        <v>4.7210659799999999E-2</v>
      </c>
      <c r="AZ175" s="339">
        <v>4.6473439499999998E-2</v>
      </c>
      <c r="BA175" s="339">
        <v>4.5490881699999999E-2</v>
      </c>
      <c r="BB175" s="339">
        <v>4.7441833000000003E-2</v>
      </c>
      <c r="BC175" s="339">
        <v>4.6746427E-2</v>
      </c>
      <c r="BD175" s="339">
        <v>4.6822122600000002E-2</v>
      </c>
      <c r="BE175" s="339">
        <v>4.6168238899999998E-2</v>
      </c>
      <c r="BF175" s="339">
        <v>4.6946815699999998E-2</v>
      </c>
      <c r="BG175" s="339">
        <v>4.6822129400000002E-2</v>
      </c>
      <c r="BH175" s="339">
        <v>4.8745090200000001E-2</v>
      </c>
      <c r="BI175" s="339">
        <v>4.8821330099999997E-2</v>
      </c>
      <c r="BJ175" s="339">
        <v>4.9591524400000003E-2</v>
      </c>
      <c r="BK175" s="339">
        <v>4.8306064099999997E-2</v>
      </c>
      <c r="BL175" s="339">
        <v>4.9141561799999997E-2</v>
      </c>
      <c r="BM175" s="339">
        <v>4.8721717599999999E-2</v>
      </c>
      <c r="BN175" s="339">
        <v>4.9930396199999998E-2</v>
      </c>
      <c r="BO175" s="339">
        <v>4.9095409999999999E-2</v>
      </c>
      <c r="BP175" s="339">
        <v>5.0091748399999997E-2</v>
      </c>
      <c r="BQ175" s="339">
        <v>5.1142153799999999E-2</v>
      </c>
      <c r="BR175" s="339">
        <v>5.1106656200000003E-2</v>
      </c>
    </row>
    <row r="176" spans="1:70">
      <c r="A176" t="str">
        <f t="shared" si="10"/>
        <v>Cost-income ratio202003</v>
      </c>
      <c r="B176" s="495">
        <v>202003</v>
      </c>
      <c r="C176" s="495">
        <v>24</v>
      </c>
      <c r="D176" s="495" t="s">
        <v>9</v>
      </c>
      <c r="E176" s="495">
        <v>0.19973049536240858</v>
      </c>
      <c r="F176" s="495">
        <v>0.56058816834782088</v>
      </c>
      <c r="G176" s="495">
        <v>0.67385509159960344</v>
      </c>
      <c r="H176" s="495">
        <v>0.60471121757225033</v>
      </c>
      <c r="I176" s="495">
        <v>0.71722820973997603</v>
      </c>
      <c r="J176" s="495">
        <v>0.83887036449269048</v>
      </c>
      <c r="K176" s="495">
        <v>1.3415319683458764</v>
      </c>
      <c r="L176" s="496">
        <v>315868476146.17285</v>
      </c>
      <c r="M176" s="496">
        <v>435995095611.47473</v>
      </c>
      <c r="N176" s="495">
        <v>0.76737655559848839</v>
      </c>
      <c r="O176" s="495">
        <v>0.63420175403554035</v>
      </c>
      <c r="P176" s="495">
        <v>0.73344713011814811</v>
      </c>
      <c r="Q176" s="495">
        <v>117</v>
      </c>
      <c r="R176" s="11">
        <f t="shared" si="11"/>
        <v>0.63420175403554035</v>
      </c>
      <c r="S176" s="11">
        <f t="shared" si="12"/>
        <v>0.76737655559848839</v>
      </c>
      <c r="T176">
        <f t="shared" si="13"/>
        <v>0</v>
      </c>
      <c r="U176" t="str">
        <f t="shared" si="14"/>
        <v>Return on assets15</v>
      </c>
      <c r="V176" s="497">
        <v>202312</v>
      </c>
      <c r="W176" s="497">
        <v>25</v>
      </c>
      <c r="X176" s="497" t="s">
        <v>10</v>
      </c>
      <c r="Y176" s="497" t="s">
        <v>13</v>
      </c>
      <c r="Z176" s="497">
        <v>0</v>
      </c>
      <c r="AA176" s="497">
        <v>11</v>
      </c>
      <c r="AB176" s="497">
        <v>1.19949402783099E-2</v>
      </c>
      <c r="AC176" s="497">
        <v>15</v>
      </c>
      <c r="AD176" s="498"/>
      <c r="AF176" s="338" t="s">
        <v>826</v>
      </c>
      <c r="AG176" s="339">
        <v>0.1889648417</v>
      </c>
      <c r="AH176" s="339">
        <v>0.1857374275</v>
      </c>
      <c r="AI176" s="339">
        <v>0.1825142645</v>
      </c>
      <c r="AJ176" s="339">
        <v>0.18814913</v>
      </c>
      <c r="AK176" s="339">
        <v>0.2017296878</v>
      </c>
      <c r="AL176" s="339">
        <v>0.20991047760000001</v>
      </c>
      <c r="AM176" s="339">
        <v>0.2047279786</v>
      </c>
      <c r="AN176" s="339">
        <v>0.21169159739999999</v>
      </c>
      <c r="AO176" s="339">
        <v>0.20799287029999999</v>
      </c>
      <c r="AP176" s="339">
        <v>0.21643756119999999</v>
      </c>
      <c r="AQ176" s="339">
        <v>0.208031363</v>
      </c>
      <c r="AR176" s="339">
        <v>0.2186314036</v>
      </c>
      <c r="AS176" s="339">
        <v>0.22260311099999999</v>
      </c>
      <c r="AT176" s="339">
        <v>0.22818778319999999</v>
      </c>
      <c r="AU176" s="339">
        <v>0.2192969883</v>
      </c>
      <c r="AV176" s="339">
        <v>0.2220661937</v>
      </c>
      <c r="AW176" s="339">
        <v>0.21984403499999999</v>
      </c>
      <c r="AX176" s="339">
        <v>0.22251737890000001</v>
      </c>
      <c r="AY176" s="339">
        <v>0.22253123429999999</v>
      </c>
      <c r="AZ176" s="339">
        <v>0.2197141078</v>
      </c>
      <c r="BA176" s="339">
        <v>0.2154936341</v>
      </c>
      <c r="BB176" s="339">
        <v>0.2284086934</v>
      </c>
      <c r="BC176" s="339">
        <v>0.22907467579999999</v>
      </c>
      <c r="BD176" s="339">
        <v>0.2257845946</v>
      </c>
      <c r="BE176" s="339">
        <v>0.23011432840000001</v>
      </c>
      <c r="BF176" s="339">
        <v>0.2337533584</v>
      </c>
      <c r="BG176" s="339">
        <v>0.23639752219999999</v>
      </c>
      <c r="BH176" s="339">
        <v>0.23442605969999999</v>
      </c>
      <c r="BI176" s="339">
        <v>0.2340789415</v>
      </c>
      <c r="BJ176" s="339">
        <v>0.23098312430000001</v>
      </c>
      <c r="BK176" s="339">
        <v>0.22013085900000001</v>
      </c>
      <c r="BL176" s="339">
        <v>0.22156181189999999</v>
      </c>
      <c r="BM176" s="339">
        <v>0.22450773090000001</v>
      </c>
      <c r="BN176" s="339">
        <v>0.22074639339999999</v>
      </c>
      <c r="BO176" s="339">
        <v>0.22369972220000001</v>
      </c>
      <c r="BP176" s="339">
        <v>0.2243979046</v>
      </c>
      <c r="BQ176" s="339">
        <v>0.2307920376</v>
      </c>
      <c r="BR176" s="339">
        <v>0.22954668789999999</v>
      </c>
    </row>
    <row r="177" spans="1:70">
      <c r="A177" t="str">
        <f t="shared" si="10"/>
        <v>Cost-income ratio202006</v>
      </c>
      <c r="B177" s="495">
        <v>202006</v>
      </c>
      <c r="C177" s="495">
        <v>24</v>
      </c>
      <c r="D177" s="495" t="s">
        <v>9</v>
      </c>
      <c r="E177" s="495">
        <v>0.33820051996822165</v>
      </c>
      <c r="F177" s="495">
        <v>0.53888866664784218</v>
      </c>
      <c r="G177" s="495">
        <v>0.65219438774780114</v>
      </c>
      <c r="H177" s="495">
        <v>0.67401390672579908</v>
      </c>
      <c r="I177" s="495">
        <v>0.66637505902282756</v>
      </c>
      <c r="J177" s="495">
        <v>0.78568310174462541</v>
      </c>
      <c r="K177" s="495">
        <v>1.0256799384288517</v>
      </c>
      <c r="L177" s="496">
        <v>301027145667.34729</v>
      </c>
      <c r="M177" s="496">
        <v>448287276311.04553</v>
      </c>
      <c r="N177" s="495">
        <v>0.71085119813643227</v>
      </c>
      <c r="O177" s="495">
        <v>0.60914070002591414</v>
      </c>
      <c r="P177" s="495">
        <v>0.67731614822614283</v>
      </c>
      <c r="Q177" s="495">
        <v>117</v>
      </c>
      <c r="R177" s="11">
        <f t="shared" si="11"/>
        <v>0.60914070002591414</v>
      </c>
      <c r="S177" s="11">
        <f t="shared" si="12"/>
        <v>0.71085119813643227</v>
      </c>
      <c r="T177">
        <f t="shared" si="13"/>
        <v>0</v>
      </c>
      <c r="U177" t="str">
        <f t="shared" si="14"/>
        <v>Return on assets16</v>
      </c>
      <c r="V177" s="497">
        <v>202312</v>
      </c>
      <c r="W177" s="497">
        <v>25</v>
      </c>
      <c r="X177" s="497" t="s">
        <v>10</v>
      </c>
      <c r="Y177" s="497" t="s">
        <v>22</v>
      </c>
      <c r="Z177" s="497">
        <v>0</v>
      </c>
      <c r="AA177" s="497">
        <v>4</v>
      </c>
      <c r="AB177" s="497">
        <v>1.1747246466554791E-2</v>
      </c>
      <c r="AC177" s="497">
        <v>16</v>
      </c>
      <c r="AD177" s="497"/>
      <c r="AF177" s="338" t="s">
        <v>828</v>
      </c>
      <c r="AG177" s="339">
        <v>0.1455250119</v>
      </c>
      <c r="AH177" s="339">
        <v>0.14401431840000001</v>
      </c>
      <c r="AI177" s="339">
        <v>0.14224339720000001</v>
      </c>
      <c r="AJ177" s="339">
        <v>0.14721030460000001</v>
      </c>
      <c r="AK177" s="339">
        <v>0.15952725100000001</v>
      </c>
      <c r="AL177" s="339">
        <v>0.16330509039999999</v>
      </c>
      <c r="AM177" s="339">
        <v>0.15872251530000001</v>
      </c>
      <c r="AN177" s="339">
        <v>0.1643694738</v>
      </c>
      <c r="AO177" s="339">
        <v>0.1619930648</v>
      </c>
      <c r="AP177" s="339">
        <v>0.1680475173</v>
      </c>
      <c r="AQ177" s="339">
        <v>0.1643844294</v>
      </c>
      <c r="AR177" s="339">
        <v>0.17313562430000001</v>
      </c>
      <c r="AS177" s="339">
        <v>0.1766047214</v>
      </c>
      <c r="AT177" s="339">
        <v>0.1812736157</v>
      </c>
      <c r="AU177" s="339">
        <v>0.17274957530000001</v>
      </c>
      <c r="AV177" s="339">
        <v>0.17117584180000001</v>
      </c>
      <c r="AW177" s="339">
        <v>0.17467402479999999</v>
      </c>
      <c r="AX177" s="339">
        <v>0.17839267580000001</v>
      </c>
      <c r="AY177" s="339">
        <v>0.175356119</v>
      </c>
      <c r="AZ177" s="339">
        <v>0.1748086935</v>
      </c>
      <c r="BA177" s="339">
        <v>0.1710082742</v>
      </c>
      <c r="BB177" s="339">
        <v>0.1785959869</v>
      </c>
      <c r="BC177" s="339">
        <v>0.18165732300000001</v>
      </c>
      <c r="BD177" s="339">
        <v>0.1795222414</v>
      </c>
      <c r="BE177" s="339">
        <v>0.18340604560000001</v>
      </c>
      <c r="BF177" s="339">
        <v>0.1865016981</v>
      </c>
      <c r="BG177" s="339">
        <v>0.18519049169999999</v>
      </c>
      <c r="BH177" s="339">
        <v>0.18480511669999999</v>
      </c>
      <c r="BI177" s="339">
        <v>0.1841050709</v>
      </c>
      <c r="BJ177" s="339">
        <v>0.18361273959999999</v>
      </c>
      <c r="BK177" s="339">
        <v>0.17811833090000001</v>
      </c>
      <c r="BL177" s="339">
        <v>0.17860662969999999</v>
      </c>
      <c r="BM177" s="339">
        <v>0.1772445104</v>
      </c>
      <c r="BN177" s="339">
        <v>0.1773739744</v>
      </c>
      <c r="BO177" s="339">
        <v>0.18085996560000001</v>
      </c>
      <c r="BP177" s="339">
        <v>0.1818147353</v>
      </c>
      <c r="BQ177" s="339">
        <v>0.18792354620000001</v>
      </c>
      <c r="BR177" s="339">
        <v>0.18864088549999999</v>
      </c>
    </row>
    <row r="178" spans="1:70">
      <c r="A178" t="str">
        <f t="shared" si="10"/>
        <v>Cost-income ratio202009</v>
      </c>
      <c r="B178" s="495">
        <v>202009</v>
      </c>
      <c r="C178" s="495">
        <v>24</v>
      </c>
      <c r="D178" s="495" t="s">
        <v>9</v>
      </c>
      <c r="E178" s="495">
        <v>0.3553906519054208</v>
      </c>
      <c r="F178" s="495">
        <v>0.51634896528972285</v>
      </c>
      <c r="G178" s="495">
        <v>0.64336221521164527</v>
      </c>
      <c r="H178" s="495">
        <v>0.64384202746734753</v>
      </c>
      <c r="I178" s="495">
        <v>0.64731262611409224</v>
      </c>
      <c r="J178" s="495">
        <v>0.74377480569199395</v>
      </c>
      <c r="K178" s="495">
        <v>1.0166574460790423</v>
      </c>
      <c r="L178" s="496">
        <v>293402828030.89417</v>
      </c>
      <c r="M178" s="496">
        <v>450430807395.11694</v>
      </c>
      <c r="N178" s="495">
        <v>0.68115354478487178</v>
      </c>
      <c r="O178" s="495">
        <v>0.59448099285093781</v>
      </c>
      <c r="P178" s="495">
        <v>0.65687787727456393</v>
      </c>
      <c r="Q178" s="495">
        <v>115</v>
      </c>
      <c r="R178" s="11">
        <f t="shared" si="11"/>
        <v>0.59448099285093781</v>
      </c>
      <c r="S178" s="11">
        <f t="shared" si="12"/>
        <v>0.68115354478487178</v>
      </c>
      <c r="T178">
        <f t="shared" si="13"/>
        <v>0</v>
      </c>
      <c r="U178" t="str">
        <f t="shared" si="14"/>
        <v>Return on assets17</v>
      </c>
      <c r="V178" s="497">
        <v>202312</v>
      </c>
      <c r="W178" s="497">
        <v>25</v>
      </c>
      <c r="X178" s="497" t="s">
        <v>10</v>
      </c>
      <c r="Y178" s="497" t="s">
        <v>93</v>
      </c>
      <c r="Z178" s="497">
        <v>0</v>
      </c>
      <c r="AA178" s="497">
        <v>3</v>
      </c>
      <c r="AB178" s="497">
        <v>1.1464980565908426E-2</v>
      </c>
      <c r="AC178" s="497">
        <v>17</v>
      </c>
      <c r="AD178" s="497"/>
      <c r="AF178" s="338" t="s">
        <v>827</v>
      </c>
      <c r="AG178" s="339">
        <v>0.1524952638</v>
      </c>
      <c r="AH178" s="339">
        <v>0.15186923159999999</v>
      </c>
      <c r="AI178" s="339">
        <v>0.14830211930000001</v>
      </c>
      <c r="AJ178" s="339">
        <v>0.15358165360000001</v>
      </c>
      <c r="AK178" s="339">
        <v>0.1643474127</v>
      </c>
      <c r="AL178" s="339">
        <v>0.16776546279999999</v>
      </c>
      <c r="AM178" s="339">
        <v>0.16082715040000001</v>
      </c>
      <c r="AN178" s="339">
        <v>0.16588606750000001</v>
      </c>
      <c r="AO178" s="339">
        <v>0.16306985469999999</v>
      </c>
      <c r="AP178" s="339">
        <v>0.1692299605</v>
      </c>
      <c r="AQ178" s="339">
        <v>0.16516746560000001</v>
      </c>
      <c r="AR178" s="339">
        <v>0.17396677399999999</v>
      </c>
      <c r="AS178" s="339">
        <v>0.17741737399999999</v>
      </c>
      <c r="AT178" s="339">
        <v>0.18198136300000001</v>
      </c>
      <c r="AU178" s="339">
        <v>0.1739323733</v>
      </c>
      <c r="AV178" s="339">
        <v>0.17233437979999999</v>
      </c>
      <c r="AW178" s="339">
        <v>0.17591421090000001</v>
      </c>
      <c r="AX178" s="339">
        <v>0.179592318</v>
      </c>
      <c r="AY178" s="339">
        <v>0.1764235924</v>
      </c>
      <c r="AZ178" s="339">
        <v>0.175855235</v>
      </c>
      <c r="BA178" s="339">
        <v>0.17207442680000001</v>
      </c>
      <c r="BB178" s="339">
        <v>0.1796276483</v>
      </c>
      <c r="BC178" s="339">
        <v>0.18298603569999999</v>
      </c>
      <c r="BD178" s="339">
        <v>0.1809258296</v>
      </c>
      <c r="BE178" s="339">
        <v>0.18499923430000001</v>
      </c>
      <c r="BF178" s="339">
        <v>0.18835238870000001</v>
      </c>
      <c r="BG178" s="339">
        <v>0.1865717371</v>
      </c>
      <c r="BH178" s="339">
        <v>0.18626876210000001</v>
      </c>
      <c r="BI178" s="339">
        <v>0.1853776063</v>
      </c>
      <c r="BJ178" s="339">
        <v>0.18538087219999999</v>
      </c>
      <c r="BK178" s="339">
        <v>0.17943311780000001</v>
      </c>
      <c r="BL178" s="339">
        <v>0.18012223599999999</v>
      </c>
      <c r="BM178" s="339">
        <v>0.1785279132</v>
      </c>
      <c r="BN178" s="339">
        <v>0.17934696899999999</v>
      </c>
      <c r="BO178" s="339">
        <v>0.1820101392</v>
      </c>
      <c r="BP178" s="339">
        <v>0.18292302320000001</v>
      </c>
      <c r="BQ178" s="339">
        <v>0.18911253859999999</v>
      </c>
      <c r="BR178" s="339">
        <v>0.18966734800000001</v>
      </c>
    </row>
    <row r="179" spans="1:70">
      <c r="A179" t="str">
        <f t="shared" si="10"/>
        <v>Cost-income ratio202012</v>
      </c>
      <c r="B179" s="495">
        <v>202012</v>
      </c>
      <c r="C179" s="495">
        <v>24</v>
      </c>
      <c r="D179" s="495" t="s">
        <v>9</v>
      </c>
      <c r="E179" s="495">
        <v>0.3489198035682069</v>
      </c>
      <c r="F179" s="495">
        <v>0.50960425147459443</v>
      </c>
      <c r="G179" s="495">
        <v>0.6447020785192803</v>
      </c>
      <c r="H179" s="495">
        <v>0.61805094117098702</v>
      </c>
      <c r="I179" s="495">
        <v>0.65219940128569664</v>
      </c>
      <c r="J179" s="495">
        <v>0.73041032538226136</v>
      </c>
      <c r="K179" s="495">
        <v>0.90020514817106734</v>
      </c>
      <c r="L179" s="496">
        <v>296537614735.75769</v>
      </c>
      <c r="M179" s="496">
        <v>451629680037.28168</v>
      </c>
      <c r="N179" s="495">
        <v>0.66269462896986131</v>
      </c>
      <c r="O179" s="495">
        <v>0.60089256733957652</v>
      </c>
      <c r="P179" s="495">
        <v>0.66193147263300378</v>
      </c>
      <c r="Q179" s="495">
        <v>116</v>
      </c>
      <c r="R179" s="11">
        <f t="shared" si="11"/>
        <v>0.60089256733957652</v>
      </c>
      <c r="S179" s="11">
        <f t="shared" si="12"/>
        <v>0.66269462896986131</v>
      </c>
      <c r="T179">
        <f t="shared" si="13"/>
        <v>0</v>
      </c>
      <c r="U179" t="str">
        <f t="shared" si="14"/>
        <v>Return on assets18</v>
      </c>
      <c r="V179" s="497">
        <v>202312</v>
      </c>
      <c r="W179" s="497">
        <v>25</v>
      </c>
      <c r="X179" s="497" t="s">
        <v>10</v>
      </c>
      <c r="Y179" s="497" t="s">
        <v>25</v>
      </c>
      <c r="Z179" s="497">
        <v>0</v>
      </c>
      <c r="AA179" s="497">
        <v>18</v>
      </c>
      <c r="AB179" s="497">
        <v>1.0904103282989026E-2</v>
      </c>
      <c r="AC179" s="497">
        <v>18</v>
      </c>
      <c r="AD179" s="497"/>
      <c r="AF179" s="338" t="s">
        <v>1052</v>
      </c>
      <c r="AG179" s="339" t="s">
        <v>6753</v>
      </c>
      <c r="AH179" s="339" t="s">
        <v>6753</v>
      </c>
      <c r="AI179" s="339" t="s">
        <v>6753</v>
      </c>
      <c r="AJ179" s="339" t="s">
        <v>6753</v>
      </c>
      <c r="AK179" s="339" t="s">
        <v>6753</v>
      </c>
      <c r="AL179" s="339" t="s">
        <v>6753</v>
      </c>
      <c r="AM179" s="339">
        <v>1.62184371E-2</v>
      </c>
      <c r="AN179" s="339">
        <v>1.53775249E-2</v>
      </c>
      <c r="AO179" s="339">
        <v>1.41373621E-2</v>
      </c>
      <c r="AP179" s="339">
        <v>1.2799757E-2</v>
      </c>
      <c r="AQ179" s="339">
        <v>1.25633829E-2</v>
      </c>
      <c r="AR179" s="339">
        <v>1.2730314E-2</v>
      </c>
      <c r="AS179" s="339">
        <v>1.25537033E-2</v>
      </c>
      <c r="AT179" s="339">
        <v>1.7293643000000001E-2</v>
      </c>
      <c r="AU179" s="339">
        <v>1.8887795499999999E-2</v>
      </c>
      <c r="AV179" s="339">
        <v>1.5448523800000001E-2</v>
      </c>
      <c r="AW179" s="339">
        <v>1.47263503E-2</v>
      </c>
      <c r="AX179" s="339">
        <v>1.1351883E-2</v>
      </c>
      <c r="AY179" s="339">
        <v>1.99133695E-2</v>
      </c>
      <c r="AZ179" s="339">
        <v>1.7951939300000001E-2</v>
      </c>
      <c r="BA179" s="339">
        <v>1.7109830999999999E-2</v>
      </c>
      <c r="BB179" s="339">
        <v>1.4533315099999999E-2</v>
      </c>
      <c r="BC179" s="339">
        <v>1.44256451E-2</v>
      </c>
      <c r="BD179" s="339">
        <v>1.35152741E-2</v>
      </c>
      <c r="BE179" s="339">
        <v>1.2138094E-2</v>
      </c>
      <c r="BF179" s="339">
        <v>1.00096701E-2</v>
      </c>
      <c r="BG179" s="339">
        <v>1.0493107E-2</v>
      </c>
      <c r="BH179" s="339">
        <v>1.01247392E-2</v>
      </c>
      <c r="BI179" s="339">
        <v>8.9355219E-3</v>
      </c>
      <c r="BJ179" s="339">
        <v>7.5274935999999999E-3</v>
      </c>
      <c r="BK179" s="339">
        <v>6.3010319999999998E-3</v>
      </c>
      <c r="BL179" s="339">
        <v>6.2779702999999996E-3</v>
      </c>
      <c r="BM179" s="339">
        <v>5.5084245999999998E-3</v>
      </c>
      <c r="BN179" s="339">
        <v>5.5449412000000003E-3</v>
      </c>
      <c r="BO179" s="339">
        <v>5.0248267000000003E-3</v>
      </c>
      <c r="BP179" s="339">
        <v>5.5595758E-3</v>
      </c>
      <c r="BQ179" s="339">
        <v>6.2164904999999996E-3</v>
      </c>
      <c r="BR179" s="339">
        <v>6.7223526000000002E-3</v>
      </c>
    </row>
    <row r="180" spans="1:70">
      <c r="A180" t="str">
        <f t="shared" si="10"/>
        <v>Cost-income ratio202103</v>
      </c>
      <c r="B180" s="495">
        <v>202103</v>
      </c>
      <c r="C180" s="495">
        <v>24</v>
      </c>
      <c r="D180" s="495" t="s">
        <v>9</v>
      </c>
      <c r="E180" s="495">
        <v>0.285701634372864</v>
      </c>
      <c r="F180" s="495">
        <v>0.53571183191762572</v>
      </c>
      <c r="G180" s="495">
        <v>0.63376711450507561</v>
      </c>
      <c r="H180" s="495">
        <v>0.65153426045063279</v>
      </c>
      <c r="I180" s="495">
        <v>0.6355501132626753</v>
      </c>
      <c r="J180" s="495">
        <v>0.78293028749908378</v>
      </c>
      <c r="K180" s="495">
        <v>1.0286989026002271</v>
      </c>
      <c r="L180" s="496">
        <v>313708769774.31451</v>
      </c>
      <c r="M180" s="496">
        <v>492133716483.98016</v>
      </c>
      <c r="N180" s="495">
        <v>0.71189483058894798</v>
      </c>
      <c r="O180" s="495">
        <v>0.57229715531738012</v>
      </c>
      <c r="P180" s="495">
        <v>0.64795353528345456</v>
      </c>
      <c r="Q180" s="495">
        <v>118</v>
      </c>
      <c r="R180" s="11">
        <f t="shared" si="11"/>
        <v>0.57229715531738012</v>
      </c>
      <c r="S180" s="11">
        <f t="shared" si="12"/>
        <v>0.71189483058894798</v>
      </c>
      <c r="T180">
        <f t="shared" si="13"/>
        <v>0</v>
      </c>
      <c r="U180" t="str">
        <f t="shared" si="14"/>
        <v>Return on assets19</v>
      </c>
      <c r="V180" s="497">
        <v>202312</v>
      </c>
      <c r="W180" s="497">
        <v>25</v>
      </c>
      <c r="X180" s="497" t="s">
        <v>10</v>
      </c>
      <c r="Y180" s="497" t="s">
        <v>26</v>
      </c>
      <c r="Z180" s="497">
        <v>0</v>
      </c>
      <c r="AA180" s="497">
        <v>6</v>
      </c>
      <c r="AB180" s="497">
        <v>1.0017837744710661E-2</v>
      </c>
      <c r="AC180" s="497">
        <v>19</v>
      </c>
      <c r="AD180" s="497"/>
      <c r="AF180" s="338" t="s">
        <v>1049</v>
      </c>
      <c r="AG180" s="339" t="s">
        <v>6753</v>
      </c>
      <c r="AH180" s="339" t="s">
        <v>6753</v>
      </c>
      <c r="AI180" s="339" t="s">
        <v>6753</v>
      </c>
      <c r="AJ180" s="339" t="s">
        <v>6753</v>
      </c>
      <c r="AK180" s="339" t="s">
        <v>6753</v>
      </c>
      <c r="AL180" s="339" t="s">
        <v>6753</v>
      </c>
      <c r="AM180" s="339">
        <v>1.6221060900000001E-2</v>
      </c>
      <c r="AN180" s="339">
        <v>1.54061545E-2</v>
      </c>
      <c r="AO180" s="339">
        <v>1.4160331E-2</v>
      </c>
      <c r="AP180" s="339">
        <v>1.2873040400000001E-2</v>
      </c>
      <c r="AQ180" s="339">
        <v>1.2631742899999999E-2</v>
      </c>
      <c r="AR180" s="339">
        <v>1.2797303899999999E-2</v>
      </c>
      <c r="AS180" s="339">
        <v>1.26218675E-2</v>
      </c>
      <c r="AT180" s="339">
        <v>1.73982913E-2</v>
      </c>
      <c r="AU180" s="339">
        <v>1.9214260800000001E-2</v>
      </c>
      <c r="AV180" s="339">
        <v>1.56895113E-2</v>
      </c>
      <c r="AW180" s="339">
        <v>1.4949485300000001E-2</v>
      </c>
      <c r="AX180" s="339">
        <v>1.1522147599999999E-2</v>
      </c>
      <c r="AY180" s="339">
        <v>2.02141695E-2</v>
      </c>
      <c r="AZ180" s="339">
        <v>1.8285542799999999E-2</v>
      </c>
      <c r="BA180" s="339">
        <v>1.74466502E-2</v>
      </c>
      <c r="BB180" s="339">
        <v>1.4789342299999999E-2</v>
      </c>
      <c r="BC180" s="339">
        <v>1.4752071699999999E-2</v>
      </c>
      <c r="BD180" s="339">
        <v>1.47030042E-2</v>
      </c>
      <c r="BE180" s="339">
        <v>1.31819317E-2</v>
      </c>
      <c r="BF180" s="339">
        <v>1.0772230900000001E-2</v>
      </c>
      <c r="BG180" s="339">
        <v>1.1368113900000001E-2</v>
      </c>
      <c r="BH180" s="339">
        <v>1.0991413699999999E-2</v>
      </c>
      <c r="BI180" s="339">
        <v>9.7052474999999999E-3</v>
      </c>
      <c r="BJ180" s="339">
        <v>8.2177867000000002E-3</v>
      </c>
      <c r="BK180" s="339">
        <v>6.8495018000000003E-3</v>
      </c>
      <c r="BL180" s="339">
        <v>6.8548532000000002E-3</v>
      </c>
      <c r="BM180" s="339">
        <v>6.0188953999999999E-3</v>
      </c>
      <c r="BN180" s="339">
        <v>5.8279151E-3</v>
      </c>
      <c r="BO180" s="339">
        <v>5.2761329999999997E-3</v>
      </c>
      <c r="BP180" s="339">
        <v>5.8305830999999999E-3</v>
      </c>
      <c r="BQ180" s="339">
        <v>6.5147777999999996E-3</v>
      </c>
      <c r="BR180" s="339">
        <v>7.0491460000000001E-3</v>
      </c>
    </row>
    <row r="181" spans="1:70">
      <c r="A181" t="str">
        <f t="shared" si="10"/>
        <v>Cost-income ratio202106</v>
      </c>
      <c r="B181" s="495">
        <v>202106</v>
      </c>
      <c r="C181" s="495">
        <v>24</v>
      </c>
      <c r="D181" s="495" t="s">
        <v>9</v>
      </c>
      <c r="E181" s="495">
        <v>0.33231932021845922</v>
      </c>
      <c r="F181" s="495">
        <v>0.50065309446955886</v>
      </c>
      <c r="G181" s="495">
        <v>0.62177752088501914</v>
      </c>
      <c r="H181" s="495">
        <v>0.58120620116567445</v>
      </c>
      <c r="I181" s="495">
        <v>0.63984188551897381</v>
      </c>
      <c r="J181" s="495">
        <v>0.74144272270134048</v>
      </c>
      <c r="K181" s="495">
        <v>0.98681958368189149</v>
      </c>
      <c r="L181" s="496">
        <v>309617511001.19153</v>
      </c>
      <c r="M181" s="496">
        <v>482918605132.24707</v>
      </c>
      <c r="N181" s="495">
        <v>0.67121685426491151</v>
      </c>
      <c r="O181" s="495">
        <v>0.60723998441316729</v>
      </c>
      <c r="P181" s="495">
        <v>0.64575721387858032</v>
      </c>
      <c r="Q181" s="495">
        <v>112</v>
      </c>
      <c r="R181" s="11">
        <f t="shared" si="11"/>
        <v>0.60723998441316729</v>
      </c>
      <c r="S181" s="11">
        <f t="shared" si="12"/>
        <v>0.67121685426491151</v>
      </c>
      <c r="T181">
        <f t="shared" si="13"/>
        <v>0</v>
      </c>
      <c r="U181" t="str">
        <f t="shared" si="14"/>
        <v>Return on assets20</v>
      </c>
      <c r="V181" s="497">
        <v>202312</v>
      </c>
      <c r="W181" s="497">
        <v>25</v>
      </c>
      <c r="X181" s="497" t="s">
        <v>10</v>
      </c>
      <c r="Y181" s="497" t="s">
        <v>91</v>
      </c>
      <c r="Z181" s="497">
        <v>0</v>
      </c>
      <c r="AA181" s="497">
        <v>3</v>
      </c>
      <c r="AB181" s="497">
        <v>9.9336344706326303E-3</v>
      </c>
      <c r="AC181" s="497">
        <v>20</v>
      </c>
      <c r="AD181" s="497"/>
      <c r="AF181" s="338" t="s">
        <v>1050</v>
      </c>
      <c r="AG181" s="339" t="s">
        <v>6753</v>
      </c>
      <c r="AH181" s="339" t="s">
        <v>6753</v>
      </c>
      <c r="AI181" s="339" t="s">
        <v>6753</v>
      </c>
      <c r="AJ181" s="339" t="s">
        <v>6753</v>
      </c>
      <c r="AK181" s="339" t="s">
        <v>6753</v>
      </c>
      <c r="AL181" s="339" t="s">
        <v>6753</v>
      </c>
      <c r="AM181" s="339">
        <v>0.28809254870000001</v>
      </c>
      <c r="AN181" s="339">
        <v>0.28888244549999997</v>
      </c>
      <c r="AO181" s="339">
        <v>0.28502985510000001</v>
      </c>
      <c r="AP181" s="339">
        <v>0.31691658639999998</v>
      </c>
      <c r="AQ181" s="339">
        <v>0.31574068849999998</v>
      </c>
      <c r="AR181" s="339">
        <v>0.26076986320000001</v>
      </c>
      <c r="AS181" s="339">
        <v>0.23774231830000001</v>
      </c>
      <c r="AT181" s="339">
        <v>0.23391740229999999</v>
      </c>
      <c r="AU181" s="339">
        <v>0.2238449337</v>
      </c>
      <c r="AV181" s="339">
        <v>0.24461747510000001</v>
      </c>
      <c r="AW181" s="339">
        <v>0.25962465379999999</v>
      </c>
      <c r="AX181" s="339">
        <v>0.23675982370000001</v>
      </c>
      <c r="AY181" s="339">
        <v>0.25848262519999998</v>
      </c>
      <c r="AZ181" s="339">
        <v>0.28412674739999999</v>
      </c>
      <c r="BA181" s="339">
        <v>0.32676960820000001</v>
      </c>
      <c r="BB181" s="339">
        <v>0.34825655160000002</v>
      </c>
      <c r="BC181" s="339">
        <v>0.34581953669999999</v>
      </c>
      <c r="BD181" s="339">
        <v>0.33266615170000002</v>
      </c>
      <c r="BE181" s="339">
        <v>0.3400006512</v>
      </c>
      <c r="BF181" s="339">
        <v>0.2901435403</v>
      </c>
      <c r="BG181" s="339">
        <v>0.26849774520000003</v>
      </c>
      <c r="BH181" s="339">
        <v>0.27230603339999998</v>
      </c>
      <c r="BI181" s="339">
        <v>0.26604248959999999</v>
      </c>
      <c r="BJ181" s="339">
        <v>0.29071458179999998</v>
      </c>
      <c r="BK181" s="339">
        <v>0.3000497721</v>
      </c>
      <c r="BL181" s="339">
        <v>0.29506750640000001</v>
      </c>
      <c r="BM181" s="339">
        <v>0.29212044749999999</v>
      </c>
      <c r="BN181" s="339">
        <v>0.30478861880000002</v>
      </c>
      <c r="BO181" s="339">
        <v>0.31007498760000002</v>
      </c>
      <c r="BP181" s="339">
        <v>0.31289113000000002</v>
      </c>
      <c r="BQ181" s="339">
        <v>0.32569318130000002</v>
      </c>
      <c r="BR181" s="339">
        <v>0.30677107990000002</v>
      </c>
    </row>
    <row r="182" spans="1:70">
      <c r="A182" t="str">
        <f t="shared" si="10"/>
        <v>Cost-income ratio202109</v>
      </c>
      <c r="B182" s="495">
        <v>202109</v>
      </c>
      <c r="C182" s="495">
        <v>24</v>
      </c>
      <c r="D182" s="495" t="s">
        <v>9</v>
      </c>
      <c r="E182" s="495">
        <v>0.34918751569452106</v>
      </c>
      <c r="F182" s="495">
        <v>0.48215018338839327</v>
      </c>
      <c r="G182" s="495">
        <v>0.60314332708401974</v>
      </c>
      <c r="H182" s="495">
        <v>0.22601243509126709</v>
      </c>
      <c r="I182" s="495">
        <v>0.62735993204059981</v>
      </c>
      <c r="J182" s="495">
        <v>0.70485758693175327</v>
      </c>
      <c r="K182" s="495">
        <v>0.90087213194040128</v>
      </c>
      <c r="L182" s="495">
        <v>303016929604.75897</v>
      </c>
      <c r="M182" s="496">
        <v>482031723478.49768</v>
      </c>
      <c r="N182" s="495">
        <v>0.65466862850969387</v>
      </c>
      <c r="O182" s="495">
        <v>0.59422739244498757</v>
      </c>
      <c r="P182" s="495">
        <v>0.63338454476961226</v>
      </c>
      <c r="Q182" s="495">
        <v>111</v>
      </c>
      <c r="R182" s="11">
        <f t="shared" si="11"/>
        <v>0.59422739244498757</v>
      </c>
      <c r="S182" s="11">
        <f t="shared" si="12"/>
        <v>0.65466862850969387</v>
      </c>
      <c r="T182">
        <f t="shared" si="13"/>
        <v>0</v>
      </c>
      <c r="U182" t="str">
        <f t="shared" si="14"/>
        <v>Return on assets21</v>
      </c>
      <c r="V182" s="497">
        <v>202312</v>
      </c>
      <c r="W182" s="497">
        <v>25</v>
      </c>
      <c r="X182" s="497" t="s">
        <v>10</v>
      </c>
      <c r="Y182" s="497" t="s">
        <v>31</v>
      </c>
      <c r="Z182" s="497">
        <v>0</v>
      </c>
      <c r="AA182" s="497">
        <v>9</v>
      </c>
      <c r="AB182" s="497">
        <v>9.8037390254681629E-3</v>
      </c>
      <c r="AC182" s="497">
        <v>21</v>
      </c>
      <c r="AD182" s="497"/>
      <c r="AF182" s="338" t="s">
        <v>1051</v>
      </c>
      <c r="AG182" s="339" t="s">
        <v>6753</v>
      </c>
      <c r="AH182" s="339" t="s">
        <v>6753</v>
      </c>
      <c r="AI182" s="339" t="s">
        <v>6753</v>
      </c>
      <c r="AJ182" s="339" t="s">
        <v>6753</v>
      </c>
      <c r="AK182" s="339" t="s">
        <v>6753</v>
      </c>
      <c r="AL182" s="339" t="s">
        <v>6753</v>
      </c>
      <c r="AM182" s="339">
        <v>2.4899754600000001E-2</v>
      </c>
      <c r="AN182" s="339">
        <v>2.17822043E-2</v>
      </c>
      <c r="AO182" s="339">
        <v>2.0205929899999999E-2</v>
      </c>
      <c r="AP182" s="339">
        <v>1.98412572E-2</v>
      </c>
      <c r="AQ182" s="339">
        <v>1.9266090199999999E-2</v>
      </c>
      <c r="AR182" s="339">
        <v>1.88521304E-2</v>
      </c>
      <c r="AS182" s="339">
        <v>1.6598584600000001E-2</v>
      </c>
      <c r="AT182" s="339">
        <v>1.7510196799999999E-2</v>
      </c>
      <c r="AU182" s="339">
        <v>9.8174926999999995E-3</v>
      </c>
      <c r="AV182" s="339">
        <v>8.8441568000000009E-3</v>
      </c>
      <c r="AW182" s="339">
        <v>8.2296438000000003E-3</v>
      </c>
      <c r="AX182" s="339">
        <v>6.3708189000000002E-3</v>
      </c>
      <c r="AY182" s="339">
        <v>1.0314711000000001E-2</v>
      </c>
      <c r="AZ182" s="339">
        <v>8.9499504000000001E-3</v>
      </c>
      <c r="BA182" s="339">
        <v>2.0033377099999999E-2</v>
      </c>
      <c r="BB182" s="339">
        <v>2.03357113E-2</v>
      </c>
      <c r="BC182" s="339">
        <v>2.3290916799999999E-2</v>
      </c>
      <c r="BD182" s="339">
        <v>2.7127150799999999E-2</v>
      </c>
      <c r="BE182" s="339">
        <v>2.5367973299999999E-2</v>
      </c>
      <c r="BF182" s="339">
        <v>2.1919659099999999E-2</v>
      </c>
      <c r="BG182" s="339">
        <v>2.3320574699999999E-2</v>
      </c>
      <c r="BH182" s="339">
        <v>2.6552150600000001E-2</v>
      </c>
      <c r="BI182" s="339">
        <v>2.3892752499999999E-2</v>
      </c>
      <c r="BJ182" s="339">
        <v>2.2952895599999999E-2</v>
      </c>
      <c r="BK182" s="339">
        <v>1.97522532E-2</v>
      </c>
      <c r="BL182" s="339">
        <v>1.9063530299999999E-2</v>
      </c>
      <c r="BM182" s="339">
        <v>1.8630842000000002E-2</v>
      </c>
      <c r="BN182" s="339">
        <v>1.72667705E-2</v>
      </c>
      <c r="BO182" s="339">
        <v>1.6325332099999999E-2</v>
      </c>
      <c r="BP182" s="339">
        <v>1.4551169100000001E-2</v>
      </c>
      <c r="BQ182" s="339">
        <v>1.3292678E-2</v>
      </c>
      <c r="BR182" s="339">
        <v>1.5057401200000001E-2</v>
      </c>
    </row>
    <row r="183" spans="1:70">
      <c r="A183" t="str">
        <f t="shared" si="10"/>
        <v>Cost-income ratio202112</v>
      </c>
      <c r="B183" s="495">
        <v>202112</v>
      </c>
      <c r="C183" s="495">
        <v>24</v>
      </c>
      <c r="D183" s="495" t="s">
        <v>9</v>
      </c>
      <c r="E183" s="495">
        <v>0.35641078136874499</v>
      </c>
      <c r="F183" s="495">
        <v>0.48935732977341251</v>
      </c>
      <c r="G183" s="495">
        <v>0.60658641846323957</v>
      </c>
      <c r="H183" s="495">
        <v>0.5632999789434715</v>
      </c>
      <c r="I183" s="495">
        <v>0.63336019630916895</v>
      </c>
      <c r="J183" s="495">
        <v>0.71080025660066826</v>
      </c>
      <c r="K183" s="495">
        <v>0.97378646788502043</v>
      </c>
      <c r="L183" s="495">
        <v>306453353982.24945</v>
      </c>
      <c r="M183" s="496">
        <v>482640591637.88812</v>
      </c>
      <c r="N183" s="495">
        <v>0.70001941488907982</v>
      </c>
      <c r="O183" s="495">
        <v>0.59121883733286851</v>
      </c>
      <c r="P183" s="495">
        <v>0.6408531352297252</v>
      </c>
      <c r="Q183" s="495">
        <v>111</v>
      </c>
      <c r="R183" s="11">
        <f t="shared" si="11"/>
        <v>0.59121883733286851</v>
      </c>
      <c r="S183" s="11">
        <f t="shared" si="12"/>
        <v>0.70001941488907982</v>
      </c>
      <c r="T183">
        <f t="shared" si="13"/>
        <v>0</v>
      </c>
      <c r="U183" t="str">
        <f t="shared" si="14"/>
        <v>Return on assets22</v>
      </c>
      <c r="V183" s="497">
        <v>202312</v>
      </c>
      <c r="W183" s="497">
        <v>25</v>
      </c>
      <c r="X183" s="497" t="s">
        <v>10</v>
      </c>
      <c r="Y183" s="497" t="s">
        <v>19</v>
      </c>
      <c r="Z183" s="497">
        <v>0</v>
      </c>
      <c r="AA183" s="497">
        <v>8</v>
      </c>
      <c r="AB183" s="497">
        <v>9.0588976871105332E-3</v>
      </c>
      <c r="AC183" s="497">
        <v>22</v>
      </c>
      <c r="AD183" s="497"/>
      <c r="AF183" s="338" t="s">
        <v>1353</v>
      </c>
      <c r="AG183" s="339" t="s">
        <v>6753</v>
      </c>
      <c r="AH183" s="339" t="s">
        <v>6753</v>
      </c>
      <c r="AI183" s="339" t="s">
        <v>6753</v>
      </c>
      <c r="AJ183" s="339" t="s">
        <v>6753</v>
      </c>
      <c r="AK183" s="339" t="s">
        <v>6753</v>
      </c>
      <c r="AL183" s="339" t="s">
        <v>6753</v>
      </c>
      <c r="AM183" s="339">
        <v>1.0809793381999999</v>
      </c>
      <c r="AN183" s="339">
        <v>1.0735526768000001</v>
      </c>
      <c r="AO183" s="339">
        <v>1.0732819545000001</v>
      </c>
      <c r="AP183" s="339">
        <v>1.0583785868</v>
      </c>
      <c r="AQ183" s="339">
        <v>1.0700247756000001</v>
      </c>
      <c r="AR183" s="339">
        <v>1.0901920798</v>
      </c>
      <c r="AS183" s="339">
        <v>1.1083960006</v>
      </c>
      <c r="AT183" s="339">
        <v>1.2323280750000001</v>
      </c>
      <c r="AU183" s="339">
        <v>1.2563408978999999</v>
      </c>
      <c r="AV183" s="339">
        <v>1.213209647</v>
      </c>
      <c r="AW183" s="339">
        <v>1.2220597504999999</v>
      </c>
      <c r="AX183" s="339">
        <v>1.1883589348000001</v>
      </c>
      <c r="AY183" s="339">
        <v>1.2232666969999999</v>
      </c>
      <c r="AZ183" s="339">
        <v>1.2137850833999999</v>
      </c>
      <c r="BA183" s="339">
        <v>1.1793615180000001</v>
      </c>
      <c r="BB183" s="339">
        <v>1.1402208284999999</v>
      </c>
      <c r="BC183" s="339">
        <v>1.1287505775</v>
      </c>
      <c r="BD183" s="339">
        <v>1.0915078127</v>
      </c>
      <c r="BE183" s="339">
        <v>1.0731516672999999</v>
      </c>
      <c r="BF183" s="339">
        <v>0.9920673122</v>
      </c>
      <c r="BG183" s="339">
        <v>0.99715465439999995</v>
      </c>
      <c r="BH183" s="339">
        <v>1.0175643118</v>
      </c>
      <c r="BI183" s="339">
        <v>0.98734818859999995</v>
      </c>
      <c r="BJ183" s="339">
        <v>0.96506957149999995</v>
      </c>
      <c r="BK183" s="339">
        <v>0.98309836080000002</v>
      </c>
      <c r="BL183" s="339">
        <v>0.99814565570000002</v>
      </c>
      <c r="BM183" s="339">
        <v>1.0287943824000001</v>
      </c>
      <c r="BN183" s="339">
        <v>1.0191931355999999</v>
      </c>
      <c r="BO183" s="339">
        <v>0.99320338139999997</v>
      </c>
      <c r="BP183" s="339">
        <v>1.0077660321999999</v>
      </c>
      <c r="BQ183" s="339">
        <v>1.0346606729000001</v>
      </c>
      <c r="BR183" s="339">
        <v>1.002834156</v>
      </c>
    </row>
    <row r="184" spans="1:70">
      <c r="A184" t="str">
        <f t="shared" si="10"/>
        <v>Cost-income ratio202203</v>
      </c>
      <c r="B184" s="495">
        <v>202203</v>
      </c>
      <c r="C184" s="495">
        <v>24</v>
      </c>
      <c r="D184" s="495" t="s">
        <v>9</v>
      </c>
      <c r="E184" s="495">
        <v>0.33278809559793293</v>
      </c>
      <c r="F184" s="495">
        <v>0.51446131979552567</v>
      </c>
      <c r="G184" s="495">
        <v>0.62876213148569093</v>
      </c>
      <c r="H184" s="495">
        <v>0.66701205703320909</v>
      </c>
      <c r="I184" s="495">
        <v>0.63172799995526074</v>
      </c>
      <c r="J184" s="495">
        <v>0.74470592318859574</v>
      </c>
      <c r="K184" s="495">
        <v>1.0073340225437741</v>
      </c>
      <c r="L184" s="495">
        <v>328322726642.03186</v>
      </c>
      <c r="M184" s="496">
        <v>519787587280.24304</v>
      </c>
      <c r="N184" s="495">
        <v>0.69442218065917416</v>
      </c>
      <c r="O184" s="495">
        <v>0.5726372854481917</v>
      </c>
      <c r="P184" s="495">
        <v>0.64295543474490657</v>
      </c>
      <c r="Q184" s="495">
        <v>113</v>
      </c>
      <c r="R184" s="11">
        <f t="shared" si="11"/>
        <v>0.5726372854481917</v>
      </c>
      <c r="S184" s="11">
        <f t="shared" si="12"/>
        <v>0.69442218065917416</v>
      </c>
      <c r="T184">
        <f t="shared" si="13"/>
        <v>0</v>
      </c>
      <c r="U184" t="str">
        <f t="shared" si="14"/>
        <v>Return on assets23</v>
      </c>
      <c r="V184" s="497">
        <v>202312</v>
      </c>
      <c r="W184" s="497">
        <v>25</v>
      </c>
      <c r="X184" s="497" t="s">
        <v>10</v>
      </c>
      <c r="Y184" s="497" t="s">
        <v>14</v>
      </c>
      <c r="Z184" s="497">
        <v>0</v>
      </c>
      <c r="AA184" s="497">
        <v>10</v>
      </c>
      <c r="AB184" s="497">
        <v>8.2375410455891133E-3</v>
      </c>
      <c r="AC184" s="497">
        <v>23</v>
      </c>
      <c r="AD184" s="497"/>
      <c r="AF184" s="338" t="s">
        <v>1354</v>
      </c>
      <c r="AG184" s="339" t="s">
        <v>6753</v>
      </c>
      <c r="AH184" s="339" t="s">
        <v>6753</v>
      </c>
      <c r="AI184" s="339" t="s">
        <v>6753</v>
      </c>
      <c r="AJ184" s="339" t="s">
        <v>6753</v>
      </c>
      <c r="AK184" s="339" t="s">
        <v>6753</v>
      </c>
      <c r="AL184" s="339" t="s">
        <v>6753</v>
      </c>
      <c r="AM184" s="339">
        <v>9.9269580000000009E-4</v>
      </c>
      <c r="AN184" s="339">
        <v>1.3733059000000001E-3</v>
      </c>
      <c r="AO184" s="389">
        <v>8.8674700000000007E-5</v>
      </c>
      <c r="AP184" s="389">
        <v>9.3126600000000004E-5</v>
      </c>
      <c r="AQ184" s="339">
        <v>1.505399E-4</v>
      </c>
      <c r="AR184" s="389">
        <v>7.5652200000000001E-5</v>
      </c>
      <c r="AS184" s="339">
        <v>1.2348158000000001E-3</v>
      </c>
      <c r="AT184" s="339">
        <v>3.0838264000000002E-3</v>
      </c>
      <c r="AU184" s="339">
        <v>2.9403654E-3</v>
      </c>
      <c r="AV184" s="339">
        <v>1.5220654000000001E-3</v>
      </c>
      <c r="AW184" s="339">
        <v>1.5566511000000001E-3</v>
      </c>
      <c r="AX184" s="339">
        <v>3.2757730000000001E-4</v>
      </c>
      <c r="AY184" s="339">
        <v>6.6972780000000001E-3</v>
      </c>
      <c r="AZ184" s="339">
        <v>3.7607029000000002E-3</v>
      </c>
      <c r="BA184" s="339">
        <v>6.5474235000000006E-2</v>
      </c>
      <c r="BB184" s="339">
        <v>6.3458864300000001E-2</v>
      </c>
      <c r="BC184" s="339">
        <v>7.4768002400000005E-2</v>
      </c>
      <c r="BD184" s="339">
        <v>0.1200969491</v>
      </c>
      <c r="BE184" s="339">
        <v>0.10601004949999999</v>
      </c>
      <c r="BF184" s="339">
        <v>8.5916771500000003E-2</v>
      </c>
      <c r="BG184" s="339">
        <v>6.7116786400000003E-2</v>
      </c>
      <c r="BH184" s="339">
        <v>6.9275991999999995E-2</v>
      </c>
      <c r="BI184" s="339">
        <v>6.7069915399999999E-2</v>
      </c>
      <c r="BJ184" s="339">
        <v>6.5899107499999998E-2</v>
      </c>
      <c r="BK184" s="339">
        <v>8.8895061499999997E-2</v>
      </c>
      <c r="BL184" s="339">
        <v>0.10052616239999999</v>
      </c>
      <c r="BM184" s="339">
        <v>9.9445329099999993E-2</v>
      </c>
      <c r="BN184" s="339">
        <v>5.8593237999999999E-2</v>
      </c>
      <c r="BO184" s="339">
        <v>5.8320783899999999E-2</v>
      </c>
      <c r="BP184" s="339">
        <v>3.77571804E-2</v>
      </c>
      <c r="BQ184" s="339">
        <v>3.61617781E-2</v>
      </c>
      <c r="BR184" s="339">
        <v>3.2034766999999999E-2</v>
      </c>
    </row>
    <row r="185" spans="1:70">
      <c r="A185" t="str">
        <f t="shared" si="10"/>
        <v>Cost-income ratio202206</v>
      </c>
      <c r="B185" s="495">
        <v>202206</v>
      </c>
      <c r="C185" s="495">
        <v>24</v>
      </c>
      <c r="D185" s="495" t="s">
        <v>9</v>
      </c>
      <c r="E185" s="495">
        <v>0.30383379324901066</v>
      </c>
      <c r="F185" s="495">
        <v>0.50471812096515301</v>
      </c>
      <c r="G185" s="495">
        <v>0.61846545451957535</v>
      </c>
      <c r="H185" s="495">
        <v>0.61301520783945984</v>
      </c>
      <c r="I185" s="495">
        <v>0.61391007332290615</v>
      </c>
      <c r="J185" s="495">
        <v>0.72301176126545641</v>
      </c>
      <c r="K185" s="495">
        <v>0.88442165124436323</v>
      </c>
      <c r="L185" s="495">
        <v>319574840145.00317</v>
      </c>
      <c r="M185" s="496">
        <v>518408077637.41492</v>
      </c>
      <c r="N185" s="495">
        <v>0.69213877149213165</v>
      </c>
      <c r="O185" s="495">
        <v>0.56368128675675511</v>
      </c>
      <c r="P185" s="495">
        <v>0.62377471899501402</v>
      </c>
      <c r="Q185" s="495">
        <v>119</v>
      </c>
      <c r="R185" s="11">
        <f t="shared" si="11"/>
        <v>0.56368128675675511</v>
      </c>
      <c r="S185" s="11">
        <f t="shared" si="12"/>
        <v>0.69213877149213165</v>
      </c>
      <c r="T185">
        <f t="shared" si="13"/>
        <v>0</v>
      </c>
      <c r="U185" t="str">
        <f t="shared" si="14"/>
        <v>Return on assets24</v>
      </c>
      <c r="V185" s="497">
        <v>202312</v>
      </c>
      <c r="W185" s="497">
        <v>25</v>
      </c>
      <c r="X185" s="497" t="s">
        <v>10</v>
      </c>
      <c r="Y185" s="497" t="s">
        <v>94</v>
      </c>
      <c r="Z185" s="497">
        <v>0</v>
      </c>
      <c r="AA185" s="497">
        <v>13</v>
      </c>
      <c r="AB185" s="497">
        <v>8.1514511118148964E-3</v>
      </c>
      <c r="AC185" s="497">
        <v>24</v>
      </c>
      <c r="AD185" s="497"/>
      <c r="AF185" s="338" t="s">
        <v>1358</v>
      </c>
      <c r="AG185" s="339" t="s">
        <v>6753</v>
      </c>
      <c r="AH185" s="339" t="s">
        <v>6753</v>
      </c>
      <c r="AI185" s="339" t="s">
        <v>6753</v>
      </c>
      <c r="AJ185" s="339" t="s">
        <v>6753</v>
      </c>
      <c r="AK185" s="339" t="s">
        <v>6753</v>
      </c>
      <c r="AL185" s="339" t="s">
        <v>6753</v>
      </c>
      <c r="AM185" s="339" t="s">
        <v>6753</v>
      </c>
      <c r="AN185" s="339" t="s">
        <v>6753</v>
      </c>
      <c r="AO185" s="389">
        <v>2.0037852038000001</v>
      </c>
      <c r="AP185" s="389">
        <v>2.0442051305</v>
      </c>
      <c r="AQ185" s="339">
        <v>1.8560730538000001</v>
      </c>
      <c r="AR185" s="389">
        <v>1.7185136333</v>
      </c>
      <c r="AS185" s="339">
        <v>1.6563357861000001</v>
      </c>
      <c r="AT185" s="339">
        <v>1.5618136919000001</v>
      </c>
      <c r="AU185" s="339">
        <v>1.4665620401999999</v>
      </c>
      <c r="AV185" s="339">
        <v>1.6000562931</v>
      </c>
      <c r="AW185" s="339">
        <v>1.5659363276</v>
      </c>
      <c r="AX185" s="339">
        <v>1.5607316042999999</v>
      </c>
      <c r="AY185" s="339">
        <v>1.3165020121</v>
      </c>
      <c r="AZ185" s="339">
        <v>1.4126678210000001</v>
      </c>
      <c r="BA185" s="339">
        <v>1.4768941630000001</v>
      </c>
      <c r="BB185" s="339">
        <v>1.4344411566999999</v>
      </c>
      <c r="BC185" s="339">
        <v>1.5662036317000001</v>
      </c>
      <c r="BD185" s="339">
        <v>1.7734092225</v>
      </c>
      <c r="BE185" s="339">
        <v>1.8065161018</v>
      </c>
      <c r="BF185" s="339">
        <v>1.8250738416000001</v>
      </c>
      <c r="BG185" s="339">
        <v>2.0453221404000002</v>
      </c>
      <c r="BH185" s="339">
        <v>1.8609792682999999</v>
      </c>
      <c r="BI185" s="339">
        <v>1.8843638399</v>
      </c>
      <c r="BJ185" s="339">
        <v>1.5673460186999999</v>
      </c>
      <c r="BK185" s="339">
        <v>1.5459836313999999</v>
      </c>
      <c r="BL185" s="339">
        <v>1.5748126522000001</v>
      </c>
      <c r="BM185" s="339">
        <v>1.5178352761</v>
      </c>
      <c r="BN185" s="339">
        <v>1.419840435</v>
      </c>
      <c r="BO185" s="339">
        <v>1.6198260433</v>
      </c>
      <c r="BP185" s="339">
        <v>1.6882565049</v>
      </c>
      <c r="BQ185" s="339">
        <v>1.6801992634</v>
      </c>
      <c r="BR185" s="339">
        <v>1.8206080682000001</v>
      </c>
    </row>
    <row r="186" spans="1:70">
      <c r="A186" t="str">
        <f t="shared" si="10"/>
        <v>Cost-income ratio202209</v>
      </c>
      <c r="B186" s="495">
        <v>202209</v>
      </c>
      <c r="C186" s="495">
        <v>24</v>
      </c>
      <c r="D186" s="495" t="s">
        <v>9</v>
      </c>
      <c r="E186" s="495">
        <v>0.3486063731092231</v>
      </c>
      <c r="F186" s="495">
        <v>0.47617183612947878</v>
      </c>
      <c r="G186" s="495">
        <v>0.59630101231987687</v>
      </c>
      <c r="H186" s="495">
        <v>0.81076928381700397</v>
      </c>
      <c r="I186" s="495">
        <v>0.60999360156071214</v>
      </c>
      <c r="J186" s="495">
        <v>0.72794849364309433</v>
      </c>
      <c r="K186" s="495">
        <v>0.99783462849818172</v>
      </c>
      <c r="L186" s="495">
        <v>316634240927.30859</v>
      </c>
      <c r="M186" s="496">
        <v>515341263227.48639</v>
      </c>
      <c r="N186" s="495">
        <v>0.66953924302527534</v>
      </c>
      <c r="O186" s="495">
        <v>0.55570864528533548</v>
      </c>
      <c r="P186" s="495">
        <v>0.62087754035414144</v>
      </c>
      <c r="Q186" s="495">
        <v>118</v>
      </c>
      <c r="R186" s="11">
        <f t="shared" si="11"/>
        <v>0.55570864528533548</v>
      </c>
      <c r="S186" s="11">
        <f t="shared" si="12"/>
        <v>0.66953924302527534</v>
      </c>
      <c r="T186">
        <f t="shared" si="13"/>
        <v>0</v>
      </c>
      <c r="U186" t="str">
        <f t="shared" si="14"/>
        <v>Return on assets25</v>
      </c>
      <c r="V186" s="497">
        <v>202312</v>
      </c>
      <c r="W186" s="497">
        <v>25</v>
      </c>
      <c r="X186" s="497" t="s">
        <v>10</v>
      </c>
      <c r="Y186" s="497" t="s">
        <v>18</v>
      </c>
      <c r="Z186" s="497">
        <v>0</v>
      </c>
      <c r="AA186" s="497">
        <v>15</v>
      </c>
      <c r="AB186" s="497">
        <v>7.9675914271289273E-3</v>
      </c>
      <c r="AC186" s="497">
        <v>25</v>
      </c>
      <c r="AD186" s="497"/>
      <c r="AF186" s="338" t="s">
        <v>6731</v>
      </c>
      <c r="AG186" s="339" t="s">
        <v>6753</v>
      </c>
      <c r="AH186" s="339" t="s">
        <v>6753</v>
      </c>
      <c r="AI186" s="339" t="s">
        <v>6753</v>
      </c>
      <c r="AJ186" s="339" t="s">
        <v>6753</v>
      </c>
      <c r="AK186" s="339" t="s">
        <v>6753</v>
      </c>
      <c r="AL186" s="339" t="s">
        <v>6753</v>
      </c>
      <c r="AM186" s="339" t="s">
        <v>6753</v>
      </c>
      <c r="AN186" s="339" t="s">
        <v>6753</v>
      </c>
      <c r="AO186" s="339" t="s">
        <v>6753</v>
      </c>
      <c r="AP186" s="339" t="s">
        <v>6753</v>
      </c>
      <c r="AQ186" s="339" t="s">
        <v>6753</v>
      </c>
      <c r="AR186" s="339" t="s">
        <v>6753</v>
      </c>
      <c r="AS186" s="339" t="s">
        <v>6753</v>
      </c>
      <c r="AT186" s="339" t="s">
        <v>6753</v>
      </c>
      <c r="AU186" s="339" t="s">
        <v>6753</v>
      </c>
      <c r="AV186" s="339" t="s">
        <v>6753</v>
      </c>
      <c r="AW186" s="339" t="s">
        <v>6753</v>
      </c>
      <c r="AX186" s="339" t="s">
        <v>6753</v>
      </c>
      <c r="AY186" s="339" t="s">
        <v>6753</v>
      </c>
      <c r="AZ186" s="339" t="s">
        <v>6753</v>
      </c>
      <c r="BA186" s="339" t="s">
        <v>6753</v>
      </c>
      <c r="BB186" s="339" t="s">
        <v>6753</v>
      </c>
      <c r="BC186" s="339" t="s">
        <v>6753</v>
      </c>
      <c r="BD186" s="339" t="s">
        <v>6753</v>
      </c>
      <c r="BE186" s="339" t="s">
        <v>6753</v>
      </c>
      <c r="BF186" s="339" t="s">
        <v>6753</v>
      </c>
      <c r="BG186" s="339" t="s">
        <v>6753</v>
      </c>
      <c r="BH186" s="339">
        <v>1.4173683778999999</v>
      </c>
      <c r="BI186" s="339">
        <v>1.4519561060999999</v>
      </c>
      <c r="BJ186" s="339">
        <v>1.4110043702999999</v>
      </c>
      <c r="BK186" s="339">
        <v>1.4159052879</v>
      </c>
      <c r="BL186" s="339">
        <v>1.3749063588999999</v>
      </c>
      <c r="BM186" s="339">
        <v>1.3358530209999999</v>
      </c>
      <c r="BN186" s="339">
        <v>1.3793995036</v>
      </c>
      <c r="BO186" s="339">
        <v>1.3975952359999999</v>
      </c>
      <c r="BP186" s="339">
        <v>1.4258380670999999</v>
      </c>
      <c r="BQ186" s="339">
        <v>1.4132388008000001</v>
      </c>
      <c r="BR186" s="339">
        <v>1.4471963108000001</v>
      </c>
    </row>
    <row r="187" spans="1:70">
      <c r="A187" t="str">
        <f t="shared" si="10"/>
        <v>Cost-income ratio202212</v>
      </c>
      <c r="B187" s="495">
        <v>202212</v>
      </c>
      <c r="C187" s="495">
        <v>24</v>
      </c>
      <c r="D187" s="495" t="s">
        <v>9</v>
      </c>
      <c r="E187" s="495">
        <v>0.34728873432110419</v>
      </c>
      <c r="F187" s="495">
        <v>0.47721383097082715</v>
      </c>
      <c r="G187" s="495">
        <v>0.58412346507704282</v>
      </c>
      <c r="H187" s="495">
        <v>0.6086774018267761</v>
      </c>
      <c r="I187" s="495">
        <v>0.60555231174165813</v>
      </c>
      <c r="J187" s="495">
        <v>0.68674794261597394</v>
      </c>
      <c r="K187" s="495">
        <v>0.99673100517150259</v>
      </c>
      <c r="L187" s="495">
        <v>320137344833.17493</v>
      </c>
      <c r="M187" s="496">
        <v>525106447290.45825</v>
      </c>
      <c r="N187" s="495">
        <v>0.67626932066889067</v>
      </c>
      <c r="O187" s="496">
        <v>0.55174077068769001</v>
      </c>
      <c r="P187" s="495">
        <v>0.61647270991853276</v>
      </c>
      <c r="Q187" s="495">
        <v>118</v>
      </c>
      <c r="R187" s="11">
        <f t="shared" si="11"/>
        <v>0.55174077068769001</v>
      </c>
      <c r="S187" s="11">
        <f t="shared" si="12"/>
        <v>0.67626932066889067</v>
      </c>
      <c r="T187">
        <f t="shared" si="13"/>
        <v>0</v>
      </c>
      <c r="U187" t="str">
        <f t="shared" si="14"/>
        <v>Return on assets26</v>
      </c>
      <c r="V187" s="497">
        <v>202312</v>
      </c>
      <c r="W187" s="497">
        <v>25</v>
      </c>
      <c r="X187" s="497" t="s">
        <v>10</v>
      </c>
      <c r="Y187" s="497" t="s">
        <v>27</v>
      </c>
      <c r="Z187" s="497">
        <v>0</v>
      </c>
      <c r="AA187" s="497">
        <v>8</v>
      </c>
      <c r="AB187" s="497">
        <v>7.2807016133811459E-3</v>
      </c>
      <c r="AC187" s="497">
        <v>26</v>
      </c>
      <c r="AD187" s="497"/>
      <c r="AF187" s="338" t="s">
        <v>1053</v>
      </c>
      <c r="AG187" s="339" t="s">
        <v>6753</v>
      </c>
      <c r="AH187" s="339" t="s">
        <v>6753</v>
      </c>
      <c r="AI187" s="339" t="s">
        <v>6753</v>
      </c>
      <c r="AJ187" s="339" t="s">
        <v>6753</v>
      </c>
      <c r="AK187" s="339" t="s">
        <v>6753</v>
      </c>
      <c r="AL187" s="339" t="s">
        <v>6753</v>
      </c>
      <c r="AM187" s="339">
        <v>0.17289091549999999</v>
      </c>
      <c r="AN187" s="339">
        <v>0.14038799660000001</v>
      </c>
      <c r="AO187" s="339">
        <v>0.1260665124</v>
      </c>
      <c r="AP187" s="339">
        <v>0.1173569027</v>
      </c>
      <c r="AQ187" s="339">
        <v>0.1265414409</v>
      </c>
      <c r="AR187" s="339">
        <v>0.11054852179999999</v>
      </c>
      <c r="AS187" s="339">
        <v>0.1005444949</v>
      </c>
      <c r="AT187" s="339">
        <v>9.0704574400000001E-2</v>
      </c>
      <c r="AU187" s="339">
        <v>0.10487135409999999</v>
      </c>
      <c r="AV187" s="339">
        <v>0.1087486179</v>
      </c>
      <c r="AW187" s="339">
        <v>0.1024925324</v>
      </c>
      <c r="AX187" s="339">
        <v>9.6056963800000006E-2</v>
      </c>
      <c r="AY187" s="339">
        <v>9.1932136100000006E-2</v>
      </c>
      <c r="AZ187" s="339">
        <v>0.10598405230000001</v>
      </c>
      <c r="BA187" s="339">
        <v>0.1020360693</v>
      </c>
      <c r="BB187" s="339">
        <v>9.2257432900000005E-2</v>
      </c>
      <c r="BC187" s="339">
        <v>8.1246602400000006E-2</v>
      </c>
      <c r="BD187" s="339">
        <v>6.9594309100000001E-2</v>
      </c>
      <c r="BE187" s="339">
        <v>7.1823127799999997E-2</v>
      </c>
      <c r="BF187" s="339">
        <v>7.2618075399999996E-2</v>
      </c>
      <c r="BG187" s="339">
        <v>6.5866961900000007E-2</v>
      </c>
      <c r="BH187" s="339">
        <v>7.9275206299999998E-2</v>
      </c>
      <c r="BI187" s="339">
        <v>8.0348563900000003E-2</v>
      </c>
      <c r="BJ187" s="339">
        <v>8.2290970599999999E-2</v>
      </c>
      <c r="BK187" s="339">
        <v>8.5330277100000004E-2</v>
      </c>
      <c r="BL187" s="339">
        <v>8.7139664000000006E-2</v>
      </c>
      <c r="BM187" s="339">
        <v>9.6308490299999994E-2</v>
      </c>
      <c r="BN187" s="339">
        <v>0.1065238706</v>
      </c>
      <c r="BO187" s="339">
        <v>0.2031991112</v>
      </c>
      <c r="BP187" s="339">
        <v>0.20816927129999999</v>
      </c>
      <c r="BQ187" s="339">
        <v>0.2086971725</v>
      </c>
      <c r="BR187" s="339">
        <v>0.20085585359999999</v>
      </c>
    </row>
    <row r="188" spans="1:70">
      <c r="A188" t="str">
        <f t="shared" si="10"/>
        <v>Cost-income ratio202303</v>
      </c>
      <c r="B188" s="495">
        <v>202303</v>
      </c>
      <c r="C188" s="495">
        <v>24</v>
      </c>
      <c r="D188" s="495" t="s">
        <v>9</v>
      </c>
      <c r="E188" s="495">
        <v>0.30895504397550688</v>
      </c>
      <c r="F188" s="495">
        <v>0.44780164675173473</v>
      </c>
      <c r="G188" s="495">
        <v>0.53591354710972849</v>
      </c>
      <c r="H188" s="495">
        <v>0.60839580469994137</v>
      </c>
      <c r="I188" s="495">
        <v>0.59173988150431045</v>
      </c>
      <c r="J188" s="495">
        <v>0.68072614424139932</v>
      </c>
      <c r="K188" s="495">
        <v>0.90647779045221</v>
      </c>
      <c r="L188" s="495">
        <v>342267474780.0105</v>
      </c>
      <c r="M188" s="496">
        <v>571012495110.74988</v>
      </c>
      <c r="N188" s="495">
        <v>0.5588301018375611</v>
      </c>
      <c r="O188" s="495">
        <v>0.5119552793598533</v>
      </c>
      <c r="P188" s="495">
        <v>0.61144330299041538</v>
      </c>
      <c r="Q188" s="495">
        <v>118</v>
      </c>
      <c r="R188" s="11">
        <f t="shared" si="11"/>
        <v>0.5119552793598533</v>
      </c>
      <c r="S188" s="11">
        <f t="shared" si="12"/>
        <v>0.61144330299041538</v>
      </c>
      <c r="T188">
        <f t="shared" si="13"/>
        <v>0</v>
      </c>
      <c r="U188" t="str">
        <f t="shared" si="14"/>
        <v>Return on assets27</v>
      </c>
      <c r="V188" s="497">
        <v>202312</v>
      </c>
      <c r="W188" s="497">
        <v>25</v>
      </c>
      <c r="X188" s="497" t="s">
        <v>10</v>
      </c>
      <c r="Y188" s="497" t="s">
        <v>17</v>
      </c>
      <c r="Z188" s="497">
        <v>0</v>
      </c>
      <c r="AA188" s="497">
        <v>5</v>
      </c>
      <c r="AB188" s="497">
        <v>6.6484607888212342E-3</v>
      </c>
      <c r="AC188" s="497">
        <v>27</v>
      </c>
      <c r="AD188" s="497"/>
      <c r="AF188" s="338" t="s">
        <v>1055</v>
      </c>
      <c r="AG188" s="339" t="s">
        <v>6753</v>
      </c>
      <c r="AH188" s="339" t="s">
        <v>6753</v>
      </c>
      <c r="AI188" s="339" t="s">
        <v>6753</v>
      </c>
      <c r="AJ188" s="339" t="s">
        <v>6753</v>
      </c>
      <c r="AK188" s="339" t="s">
        <v>6753</v>
      </c>
      <c r="AL188" s="339" t="s">
        <v>6753</v>
      </c>
      <c r="AM188" s="339">
        <v>0.43848035400000002</v>
      </c>
      <c r="AN188" s="339">
        <v>0.41609829469999998</v>
      </c>
      <c r="AO188" s="339">
        <v>0.4130794653</v>
      </c>
      <c r="AP188" s="339">
        <v>0.41695574349999998</v>
      </c>
      <c r="AQ188" s="339">
        <v>0.41565373620000001</v>
      </c>
      <c r="AR188" s="339">
        <v>0.41674107729999998</v>
      </c>
      <c r="AS188" s="339">
        <v>0.41606246019999998</v>
      </c>
      <c r="AT188" s="339">
        <v>0.42503276620000002</v>
      </c>
      <c r="AU188" s="339">
        <v>0.35784308850000002</v>
      </c>
      <c r="AV188" s="339">
        <v>0.39093606199999997</v>
      </c>
      <c r="AW188" s="339">
        <v>0.39809010579999998</v>
      </c>
      <c r="AX188" s="339">
        <v>0.40872805709999999</v>
      </c>
      <c r="AY188" s="339">
        <v>0.53730626699999995</v>
      </c>
      <c r="AZ188" s="339">
        <v>0.48649320159999998</v>
      </c>
      <c r="BA188" s="339">
        <v>0.50038465470000004</v>
      </c>
      <c r="BB188" s="339">
        <v>0.51314811059999998</v>
      </c>
      <c r="BC188" s="339">
        <v>0.46145926120000003</v>
      </c>
      <c r="BD188" s="339">
        <v>0.50378961170000003</v>
      </c>
      <c r="BE188" s="339">
        <v>0.50856130980000003</v>
      </c>
      <c r="BF188" s="339">
        <v>0.53837410890000004</v>
      </c>
      <c r="BG188" s="339">
        <v>0.5883490697</v>
      </c>
      <c r="BH188" s="339">
        <v>0.56740029319999996</v>
      </c>
      <c r="BI188" s="339">
        <v>0.56116437360000004</v>
      </c>
      <c r="BJ188" s="339">
        <v>0.56897148289999999</v>
      </c>
      <c r="BK188" s="339">
        <v>0.52355680370000002</v>
      </c>
      <c r="BL188" s="339">
        <v>0.5384823339</v>
      </c>
      <c r="BM188" s="339">
        <v>0.51303188560000001</v>
      </c>
      <c r="BN188" s="339">
        <v>0.49204609770000002</v>
      </c>
      <c r="BO188" s="339">
        <v>0.38585551229999998</v>
      </c>
      <c r="BP188" s="339">
        <v>0.38769883700000002</v>
      </c>
      <c r="BQ188" s="339">
        <v>0.38008270840000002</v>
      </c>
      <c r="BR188" s="339">
        <v>0.37854704569999997</v>
      </c>
    </row>
    <row r="189" spans="1:70">
      <c r="A189" t="str">
        <f t="shared" si="10"/>
        <v>Cost-income ratio202306</v>
      </c>
      <c r="B189" s="495">
        <v>202306</v>
      </c>
      <c r="C189" s="495">
        <v>24</v>
      </c>
      <c r="D189" s="495" t="s">
        <v>9</v>
      </c>
      <c r="E189" s="495">
        <v>0.31738672173756843</v>
      </c>
      <c r="F189" s="495">
        <v>0.42418473170375148</v>
      </c>
      <c r="G189" s="495">
        <v>0.50577963836225226</v>
      </c>
      <c r="H189" s="495">
        <v>0.38424066378257854</v>
      </c>
      <c r="I189" s="495">
        <v>0.56144839600404961</v>
      </c>
      <c r="J189" s="495">
        <v>0.60907555418400572</v>
      </c>
      <c r="K189" s="495">
        <v>0.80334839575570527</v>
      </c>
      <c r="L189" s="495">
        <v>329233461232.91193</v>
      </c>
      <c r="M189" s="496">
        <v>580260292324.85767</v>
      </c>
      <c r="N189" s="495">
        <v>0.54116257474728691</v>
      </c>
      <c r="O189" s="495">
        <v>0.48637645647236555</v>
      </c>
      <c r="P189" s="495">
        <v>0.57984939716915673</v>
      </c>
      <c r="Q189" s="495">
        <v>117</v>
      </c>
      <c r="R189" s="11">
        <f t="shared" si="11"/>
        <v>0.48637645647236555</v>
      </c>
      <c r="S189" s="11">
        <f t="shared" si="12"/>
        <v>0.57984939716915673</v>
      </c>
      <c r="T189">
        <f t="shared" si="13"/>
        <v>0</v>
      </c>
      <c r="U189" t="str">
        <f t="shared" si="14"/>
        <v>Return on assets28</v>
      </c>
      <c r="V189" s="497">
        <v>202312</v>
      </c>
      <c r="W189" s="497">
        <v>25</v>
      </c>
      <c r="X189" s="497" t="s">
        <v>10</v>
      </c>
      <c r="Y189" s="497" t="s">
        <v>5610</v>
      </c>
      <c r="Z189" s="497">
        <v>0</v>
      </c>
      <c r="AA189" s="497">
        <v>3</v>
      </c>
      <c r="AB189" s="497">
        <v>6.2199227933883256E-3</v>
      </c>
      <c r="AC189" s="497">
        <v>28</v>
      </c>
      <c r="AD189" s="497"/>
      <c r="AF189" s="338" t="s">
        <v>1054</v>
      </c>
      <c r="AG189" s="339" t="s">
        <v>6753</v>
      </c>
      <c r="AH189" s="339" t="s">
        <v>6753</v>
      </c>
      <c r="AI189" s="339" t="s">
        <v>6753</v>
      </c>
      <c r="AJ189" s="339" t="s">
        <v>6753</v>
      </c>
      <c r="AK189" s="339" t="s">
        <v>6753</v>
      </c>
      <c r="AL189" s="339" t="s">
        <v>6753</v>
      </c>
      <c r="AM189" s="339">
        <v>2.8967211900000001E-2</v>
      </c>
      <c r="AN189" s="339">
        <v>2.3565008299999999E-2</v>
      </c>
      <c r="AO189" s="339">
        <v>2.1215920799999999E-2</v>
      </c>
      <c r="AP189" s="339">
        <v>1.98526165E-2</v>
      </c>
      <c r="AQ189" s="339">
        <v>2.1040058399999999E-2</v>
      </c>
      <c r="AR189" s="339">
        <v>1.8666697100000001E-2</v>
      </c>
      <c r="AS189" s="339">
        <v>1.6944300499999999E-2</v>
      </c>
      <c r="AT189" s="339">
        <v>1.4400431700000001E-2</v>
      </c>
      <c r="AU189" s="339">
        <v>1.6129978E-2</v>
      </c>
      <c r="AV189" s="339">
        <v>1.6643356500000001E-2</v>
      </c>
      <c r="AW189" s="339">
        <v>1.57716943E-2</v>
      </c>
      <c r="AX189" s="339">
        <v>1.4723143399999999E-2</v>
      </c>
      <c r="AY189" s="339">
        <v>1.34855271E-2</v>
      </c>
      <c r="AZ189" s="339">
        <v>1.5205230599999999E-2</v>
      </c>
      <c r="BA189" s="339">
        <v>1.43679706E-2</v>
      </c>
      <c r="BB189" s="339">
        <v>1.2978277999999999E-2</v>
      </c>
      <c r="BC189" s="339">
        <v>1.09633327E-2</v>
      </c>
      <c r="BD189" s="339">
        <v>9.0713367999999996E-3</v>
      </c>
      <c r="BE189" s="339">
        <v>9.2937813999999994E-3</v>
      </c>
      <c r="BF189" s="339">
        <v>8.9148109000000003E-3</v>
      </c>
      <c r="BG189" s="339">
        <v>7.9969920999999992E-3</v>
      </c>
      <c r="BH189" s="339">
        <v>9.8847268000000002E-3</v>
      </c>
      <c r="BI189" s="339">
        <v>9.9763393999999991E-3</v>
      </c>
      <c r="BJ189" s="339">
        <v>9.8718924000000003E-3</v>
      </c>
      <c r="BK189" s="339">
        <v>8.9914146000000007E-3</v>
      </c>
      <c r="BL189" s="339">
        <v>9.2729518999999996E-3</v>
      </c>
      <c r="BM189" s="339">
        <v>1.0247330000000001E-2</v>
      </c>
      <c r="BN189" s="339">
        <v>1.1714204299999999E-2</v>
      </c>
      <c r="BO189" s="339">
        <v>2.2554113000000001E-2</v>
      </c>
      <c r="BP189" s="339">
        <v>2.3695277599999998E-2</v>
      </c>
      <c r="BQ189" s="339">
        <v>2.4379834999999999E-2</v>
      </c>
      <c r="BR189" s="339">
        <v>2.3568120299999998E-2</v>
      </c>
    </row>
    <row r="190" spans="1:70">
      <c r="A190" t="str">
        <f t="shared" si="10"/>
        <v>Cost-income ratio202309</v>
      </c>
      <c r="B190" s="495">
        <v>202309</v>
      </c>
      <c r="C190" s="495">
        <v>24</v>
      </c>
      <c r="D190" s="495" t="s">
        <v>9</v>
      </c>
      <c r="E190" s="495">
        <v>0.33149324067486036</v>
      </c>
      <c r="F190" s="495">
        <v>0.42151908835917784</v>
      </c>
      <c r="G190" s="495">
        <v>0.49609319135936081</v>
      </c>
      <c r="H190" s="495">
        <v>0.56497071851835778</v>
      </c>
      <c r="I190" s="495">
        <v>0.55090256210581579</v>
      </c>
      <c r="J190" s="495">
        <v>0.58299000336584827</v>
      </c>
      <c r="K190" s="495">
        <v>0.77605877823194447</v>
      </c>
      <c r="L190" s="495">
        <v>323728657298.87463</v>
      </c>
      <c r="M190" s="496">
        <v>584947618421.03906</v>
      </c>
      <c r="N190" s="495">
        <v>0.50144463079585011</v>
      </c>
      <c r="O190" s="495">
        <v>0.48333585191086531</v>
      </c>
      <c r="P190" s="495">
        <v>0.56728247607744786</v>
      </c>
      <c r="Q190" s="495">
        <v>115</v>
      </c>
      <c r="R190" s="11">
        <f t="shared" si="11"/>
        <v>0.48333585191086531</v>
      </c>
      <c r="S190" s="11">
        <f t="shared" si="12"/>
        <v>0.56728247607744786</v>
      </c>
      <c r="T190">
        <f t="shared" si="13"/>
        <v>0</v>
      </c>
      <c r="U190" t="str">
        <f t="shared" si="14"/>
        <v>Return on assets29</v>
      </c>
      <c r="V190" s="497">
        <v>202312</v>
      </c>
      <c r="W190" s="497">
        <v>25</v>
      </c>
      <c r="X190" s="497" t="s">
        <v>10</v>
      </c>
      <c r="Y190" s="497" t="s">
        <v>20</v>
      </c>
      <c r="Z190" s="497">
        <v>0</v>
      </c>
      <c r="AA190" s="497">
        <v>14</v>
      </c>
      <c r="AB190" s="497">
        <v>3.9403810257353207E-3</v>
      </c>
      <c r="AC190" s="497">
        <v>29</v>
      </c>
      <c r="AD190" s="497"/>
      <c r="AF190" s="338" t="s">
        <v>1350</v>
      </c>
      <c r="AG190" s="339" t="s">
        <v>6753</v>
      </c>
      <c r="AH190" s="339" t="s">
        <v>6753</v>
      </c>
      <c r="AI190" s="339" t="s">
        <v>6753</v>
      </c>
      <c r="AJ190" s="339" t="s">
        <v>6753</v>
      </c>
      <c r="AK190" s="339" t="s">
        <v>6753</v>
      </c>
      <c r="AL190" s="339" t="s">
        <v>6753</v>
      </c>
      <c r="AM190" s="339">
        <v>0.61895582930000004</v>
      </c>
      <c r="AN190" s="339">
        <v>0.57630416780000004</v>
      </c>
      <c r="AO190" s="339">
        <v>0.58918634400000003</v>
      </c>
      <c r="AP190" s="339">
        <v>0.59807156480000001</v>
      </c>
      <c r="AQ190" s="339">
        <v>0.61313489730000004</v>
      </c>
      <c r="AR190" s="339">
        <v>0.61497506589999995</v>
      </c>
      <c r="AS190" s="339">
        <v>0.61944515840000003</v>
      </c>
      <c r="AT190" s="339">
        <v>0.63266187890000003</v>
      </c>
      <c r="AU190" s="339">
        <v>0.54209015029999996</v>
      </c>
      <c r="AV190" s="339">
        <v>0.57695671859999997</v>
      </c>
      <c r="AW190" s="339">
        <v>0.60113091890000003</v>
      </c>
      <c r="AX190" s="339">
        <v>0.61176917659999996</v>
      </c>
      <c r="AY190" s="339">
        <v>0.66089194500000004</v>
      </c>
      <c r="AZ190" s="339">
        <v>0.61287340629999998</v>
      </c>
      <c r="BA190" s="339">
        <v>0.62588025739999997</v>
      </c>
      <c r="BB190" s="339">
        <v>0.6175728855</v>
      </c>
      <c r="BC190" s="339">
        <v>0.55590865030000003</v>
      </c>
      <c r="BD190" s="339">
        <v>0.60645463259999999</v>
      </c>
      <c r="BE190" s="339">
        <v>0.62621989560000002</v>
      </c>
      <c r="BF190" s="339">
        <v>0.6455396363</v>
      </c>
      <c r="BG190" s="339">
        <v>0.67801646339999999</v>
      </c>
      <c r="BH190" s="339">
        <v>0.67659772039999999</v>
      </c>
      <c r="BI190" s="339">
        <v>0.68520247379999999</v>
      </c>
      <c r="BJ190" s="339">
        <v>0.67777946369999997</v>
      </c>
      <c r="BK190" s="339">
        <v>0.70468569759999999</v>
      </c>
      <c r="BL190" s="339">
        <v>0.71455487839999998</v>
      </c>
      <c r="BM190" s="339">
        <v>0.70906566510000002</v>
      </c>
      <c r="BN190" s="339">
        <v>0.72612773190000002</v>
      </c>
      <c r="BO190" s="339">
        <v>0.80711775720000001</v>
      </c>
      <c r="BP190" s="339">
        <v>0.81389826350000005</v>
      </c>
      <c r="BQ190" s="339">
        <v>0.82200050680000003</v>
      </c>
      <c r="BR190" s="339">
        <v>0.82558704130000005</v>
      </c>
    </row>
    <row r="191" spans="1:70">
      <c r="A191" t="str">
        <f t="shared" si="10"/>
        <v>Cost-income ratio202312</v>
      </c>
      <c r="B191" s="495">
        <v>202312</v>
      </c>
      <c r="C191" s="495">
        <v>24</v>
      </c>
      <c r="D191" s="495" t="s">
        <v>9</v>
      </c>
      <c r="E191" s="495">
        <v>0.33206862748574545</v>
      </c>
      <c r="F191" s="495">
        <v>0.42048712978646413</v>
      </c>
      <c r="G191" s="495">
        <v>0.50510107508881807</v>
      </c>
      <c r="H191" s="495">
        <v>0.58106800099859235</v>
      </c>
      <c r="I191" s="495">
        <v>0.56020596213128926</v>
      </c>
      <c r="J191" s="495">
        <v>0.59831301642021706</v>
      </c>
      <c r="K191" s="495">
        <v>0.78910791294784055</v>
      </c>
      <c r="L191" s="495">
        <v>329657049055.25226</v>
      </c>
      <c r="M191" s="496">
        <v>585718787385.49207</v>
      </c>
      <c r="N191" s="495">
        <v>0.5051966941091468</v>
      </c>
      <c r="O191" s="495">
        <v>0.48928416147977827</v>
      </c>
      <c r="P191" s="495">
        <v>0.57788145799826773</v>
      </c>
      <c r="Q191" s="495">
        <v>115</v>
      </c>
      <c r="R191" s="11">
        <f t="shared" si="11"/>
        <v>0.48928416147977827</v>
      </c>
      <c r="S191" s="11">
        <f t="shared" si="12"/>
        <v>0.57788145799826773</v>
      </c>
      <c r="T191">
        <f t="shared" si="13"/>
        <v>0</v>
      </c>
      <c r="U191" t="str">
        <f t="shared" si="14"/>
        <v>Return on assets30</v>
      </c>
      <c r="V191" s="497">
        <v>202312</v>
      </c>
      <c r="W191" s="497">
        <v>25</v>
      </c>
      <c r="X191" s="497" t="s">
        <v>10</v>
      </c>
      <c r="Y191" s="497" t="s">
        <v>16</v>
      </c>
      <c r="Z191" s="497">
        <v>0</v>
      </c>
      <c r="AA191" s="497">
        <v>30</v>
      </c>
      <c r="AB191" s="497">
        <v>3.8918875362815132E-3</v>
      </c>
      <c r="AC191" s="497">
        <v>30</v>
      </c>
      <c r="AD191" s="497"/>
      <c r="AF191" s="338" t="s">
        <v>1351</v>
      </c>
      <c r="AG191" s="339" t="s">
        <v>6753</v>
      </c>
      <c r="AH191" s="339" t="s">
        <v>6753</v>
      </c>
      <c r="AI191" s="339" t="s">
        <v>6753</v>
      </c>
      <c r="AJ191" s="339" t="s">
        <v>6753</v>
      </c>
      <c r="AK191" s="339" t="s">
        <v>6753</v>
      </c>
      <c r="AL191" s="339" t="s">
        <v>6753</v>
      </c>
      <c r="AM191" s="339">
        <v>0.28261512560000002</v>
      </c>
      <c r="AN191" s="339">
        <v>0.26585123319999998</v>
      </c>
      <c r="AO191" s="339">
        <v>0.27241397569999998</v>
      </c>
      <c r="AP191" s="339">
        <v>0.27443608200000003</v>
      </c>
      <c r="AQ191" s="339">
        <v>0.28232801540000002</v>
      </c>
      <c r="AR191" s="339">
        <v>0.28124255590000002</v>
      </c>
      <c r="AS191" s="339">
        <v>0.2836832554</v>
      </c>
      <c r="AT191" s="339">
        <v>0.27576144009999998</v>
      </c>
      <c r="AU191" s="339">
        <v>0.21350315</v>
      </c>
      <c r="AV191" s="339">
        <v>0.2367208411</v>
      </c>
      <c r="AW191" s="339">
        <v>0.2441739205</v>
      </c>
      <c r="AX191" s="339">
        <v>0.24501114700000001</v>
      </c>
      <c r="AY191" s="339">
        <v>0.24424831520000001</v>
      </c>
      <c r="AZ191" s="339">
        <v>0.2306317383</v>
      </c>
      <c r="BA191" s="339">
        <v>0.23547844679999999</v>
      </c>
      <c r="BB191" s="339">
        <v>0.23278533360000001</v>
      </c>
      <c r="BC191" s="339">
        <v>0.19629244609999999</v>
      </c>
      <c r="BD191" s="339">
        <v>0.20103661310000001</v>
      </c>
      <c r="BE191" s="339">
        <v>0.2111233414</v>
      </c>
      <c r="BF191" s="339">
        <v>0.22823048530000001</v>
      </c>
      <c r="BG191" s="339">
        <v>0.2318776883</v>
      </c>
      <c r="BH191" s="339">
        <v>0.2328022411</v>
      </c>
      <c r="BI191" s="339">
        <v>0.23921197020000001</v>
      </c>
      <c r="BJ191" s="339">
        <v>0.24390747209999999</v>
      </c>
      <c r="BK191" s="339">
        <v>0.2427482825</v>
      </c>
      <c r="BL191" s="339">
        <v>0.2504602963</v>
      </c>
      <c r="BM191" s="339">
        <v>0.23788640850000001</v>
      </c>
      <c r="BN191" s="339">
        <v>0.21629342300000001</v>
      </c>
      <c r="BO191" s="339">
        <v>0.14167915610000001</v>
      </c>
      <c r="BP191" s="339">
        <v>0.1364146198</v>
      </c>
      <c r="BQ191" s="339">
        <v>0.13218109359999999</v>
      </c>
      <c r="BR191" s="339">
        <v>0.13228930520000001</v>
      </c>
    </row>
    <row r="192" spans="1:70">
      <c r="A192" t="str">
        <f t="shared" si="10"/>
        <v>Return on assets201409</v>
      </c>
      <c r="B192" s="495">
        <v>201409</v>
      </c>
      <c r="C192" s="495">
        <v>25</v>
      </c>
      <c r="D192" s="495" t="s">
        <v>10</v>
      </c>
      <c r="E192" s="495">
        <v>-1.1492604872410907E-2</v>
      </c>
      <c r="F192" s="495">
        <v>3.4513148261741845E-4</v>
      </c>
      <c r="G192" s="495">
        <v>3.1340138477357832E-3</v>
      </c>
      <c r="H192" s="495">
        <v>2.7572286589535666E-3</v>
      </c>
      <c r="I192" s="495">
        <v>3.1307995560320248E-3</v>
      </c>
      <c r="J192" s="495">
        <v>5.9003497997366676E-3</v>
      </c>
      <c r="K192" s="495">
        <v>1.39003309320824E-2</v>
      </c>
      <c r="L192" s="496">
        <v>59077155734.109207</v>
      </c>
      <c r="M192" s="496">
        <v>21285521326882.969</v>
      </c>
      <c r="N192" s="495">
        <v>1.0346998239177247E-3</v>
      </c>
      <c r="O192" s="495">
        <v>2.9891762136244758E-3</v>
      </c>
      <c r="P192" s="495">
        <v>3.1620714227690938E-3</v>
      </c>
      <c r="Q192" s="495">
        <v>126</v>
      </c>
      <c r="R192" s="11">
        <f t="shared" si="11"/>
        <v>1.0346998239177247E-3</v>
      </c>
      <c r="S192" s="11">
        <f t="shared" si="12"/>
        <v>3.1620714227690938E-3</v>
      </c>
      <c r="T192">
        <f t="shared" si="13"/>
        <v>0</v>
      </c>
      <c r="U192" t="str">
        <f t="shared" si="14"/>
        <v>Return on assets99</v>
      </c>
      <c r="V192" s="497">
        <v>202312</v>
      </c>
      <c r="W192" s="497">
        <v>25</v>
      </c>
      <c r="X192" s="497" t="s">
        <v>10</v>
      </c>
      <c r="Y192" s="497" t="s">
        <v>34</v>
      </c>
      <c r="Z192" s="497">
        <v>0</v>
      </c>
      <c r="AA192" s="497">
        <v>115</v>
      </c>
      <c r="AB192" s="497">
        <v>6.8320713961555141E-3</v>
      </c>
      <c r="AC192" s="497">
        <v>99</v>
      </c>
      <c r="AD192" s="497"/>
      <c r="AF192" s="338" t="s">
        <v>1352</v>
      </c>
      <c r="AG192" s="339" t="s">
        <v>6753</v>
      </c>
      <c r="AH192" s="339" t="s">
        <v>6753</v>
      </c>
      <c r="AI192" s="339" t="s">
        <v>6753</v>
      </c>
      <c r="AJ192" s="339" t="s">
        <v>6753</v>
      </c>
      <c r="AK192" s="339" t="s">
        <v>6753</v>
      </c>
      <c r="AL192" s="339" t="s">
        <v>6753</v>
      </c>
      <c r="AM192" s="339">
        <v>3.7942169099999999E-2</v>
      </c>
      <c r="AN192" s="339">
        <v>3.7796081099999997E-2</v>
      </c>
      <c r="AO192" s="339">
        <v>4.0596243599999998E-2</v>
      </c>
      <c r="AP192" s="339">
        <v>4.2253519500000003E-2</v>
      </c>
      <c r="AQ192" s="339">
        <v>4.7281251199999999E-2</v>
      </c>
      <c r="AR192" s="339">
        <v>4.35917631E-2</v>
      </c>
      <c r="AS192" s="339">
        <v>3.9998625400000001E-2</v>
      </c>
      <c r="AT192" s="339">
        <v>3.9602198399999997E-2</v>
      </c>
      <c r="AU192" s="339">
        <v>2.71982118E-2</v>
      </c>
      <c r="AV192" s="339">
        <v>3.0491873400000001E-2</v>
      </c>
      <c r="AW192" s="339">
        <v>3.0857989299999999E-2</v>
      </c>
      <c r="AX192" s="339">
        <v>2.9833845099999999E-2</v>
      </c>
      <c r="AY192" s="339">
        <v>4.6510214000000001E-2</v>
      </c>
      <c r="AZ192" s="339">
        <v>2.7821365399999999E-2</v>
      </c>
      <c r="BA192" s="339">
        <v>3.80886738E-2</v>
      </c>
      <c r="BB192" s="339">
        <v>3.3139492600000001E-2</v>
      </c>
      <c r="BC192" s="339">
        <v>4.4253655099999997E-2</v>
      </c>
      <c r="BD192" s="339">
        <v>2.8455757700000001E-2</v>
      </c>
      <c r="BE192" s="339">
        <v>1.31302971E-2</v>
      </c>
      <c r="BF192" s="339">
        <v>6.3458170000000001E-3</v>
      </c>
      <c r="BG192" s="339">
        <v>6.5787756899999994E-2</v>
      </c>
      <c r="BH192" s="339">
        <v>7.0837217100000002E-2</v>
      </c>
      <c r="BI192" s="339">
        <v>6.1090630100000001E-2</v>
      </c>
      <c r="BJ192" s="339">
        <v>6.3540814799999998E-2</v>
      </c>
      <c r="BK192" s="339">
        <v>4.6010540400000001E-2</v>
      </c>
      <c r="BL192" s="339">
        <v>5.3877406000000003E-2</v>
      </c>
      <c r="BM192" s="339">
        <v>6.6898904100000003E-2</v>
      </c>
      <c r="BN192" s="339">
        <v>3.09302672E-2</v>
      </c>
      <c r="BO192" s="339">
        <v>3.6021600000000001E-4</v>
      </c>
      <c r="BP192" s="339">
        <v>2.5076525999999998E-2</v>
      </c>
      <c r="BQ192" s="339">
        <v>3.0591107900000001E-2</v>
      </c>
      <c r="BR192" s="339">
        <v>2.2707904800000001E-2</v>
      </c>
    </row>
    <row r="193" spans="1:70">
      <c r="A193" t="str">
        <f t="shared" si="10"/>
        <v>Return on assets201412</v>
      </c>
      <c r="B193" s="495">
        <v>201412</v>
      </c>
      <c r="C193" s="495">
        <v>25</v>
      </c>
      <c r="D193" s="495" t="s">
        <v>10</v>
      </c>
      <c r="E193" s="495">
        <v>-1.6300993308799798E-2</v>
      </c>
      <c r="F193" s="495">
        <v>-1.1291770195084175E-3</v>
      </c>
      <c r="G193" s="495">
        <v>2.4340935341307223E-3</v>
      </c>
      <c r="H193" s="495">
        <v>1.1686551670828888E-3</v>
      </c>
      <c r="I193" s="495">
        <v>2.0253039388540184E-3</v>
      </c>
      <c r="J193" s="495">
        <v>5.2097724312253754E-3</v>
      </c>
      <c r="K193" s="495">
        <v>1.2485801074956145E-2</v>
      </c>
      <c r="L193" s="496">
        <v>45448212197.907501</v>
      </c>
      <c r="M193" s="496">
        <v>21249212102655.098</v>
      </c>
      <c r="N193" s="495">
        <v>-7.8105971860965262E-6</v>
      </c>
      <c r="O193" s="495">
        <v>8.8606900715002684E-4</v>
      </c>
      <c r="P193" s="495">
        <v>2.1989740328892042E-3</v>
      </c>
      <c r="Q193" s="495">
        <v>129</v>
      </c>
      <c r="R193" s="11">
        <f t="shared" si="11"/>
        <v>-7.8105971860965262E-6</v>
      </c>
      <c r="S193" s="11">
        <f t="shared" si="12"/>
        <v>2.1989740328892042E-3</v>
      </c>
      <c r="T193">
        <f t="shared" si="13"/>
        <v>1</v>
      </c>
      <c r="U193" t="str">
        <f t="shared" si="14"/>
        <v>Return on assets100</v>
      </c>
      <c r="V193" s="497">
        <v>202312</v>
      </c>
      <c r="W193" s="497">
        <v>25</v>
      </c>
      <c r="X193" s="497" t="s">
        <v>10</v>
      </c>
      <c r="Y193" s="497" t="s">
        <v>21</v>
      </c>
      <c r="Z193" s="497">
        <v>0</v>
      </c>
      <c r="AA193" s="497">
        <v>28</v>
      </c>
      <c r="AB193" s="497"/>
      <c r="AC193" s="497">
        <v>100</v>
      </c>
      <c r="AD193" s="498">
        <v>1</v>
      </c>
      <c r="AF193" s="338" t="s">
        <v>1357</v>
      </c>
      <c r="AG193" s="339" t="s">
        <v>6753</v>
      </c>
      <c r="AH193" s="339" t="s">
        <v>6753</v>
      </c>
      <c r="AI193" s="339" t="s">
        <v>6753</v>
      </c>
      <c r="AJ193" s="339" t="s">
        <v>6753</v>
      </c>
      <c r="AK193" s="339" t="s">
        <v>6753</v>
      </c>
      <c r="AL193" s="339" t="s">
        <v>6753</v>
      </c>
      <c r="AM193" s="339">
        <v>1.9042577000000002E-2</v>
      </c>
      <c r="AN193" s="339">
        <v>1.9106904899999999E-2</v>
      </c>
      <c r="AO193" s="339">
        <v>1.9138784299999999E-2</v>
      </c>
      <c r="AP193" s="339">
        <v>1.9364107299999999E-2</v>
      </c>
      <c r="AQ193" s="339">
        <v>1.8870342299999999E-2</v>
      </c>
      <c r="AR193" s="339">
        <v>1.9286108999999999E-2</v>
      </c>
      <c r="AS193" s="339">
        <v>1.9179994400000001E-2</v>
      </c>
      <c r="AT193" s="339">
        <v>1.69201226E-2</v>
      </c>
      <c r="AU193" s="339">
        <v>1.9151093899999999E-2</v>
      </c>
      <c r="AV193" s="339">
        <v>1.87626714E-2</v>
      </c>
      <c r="AW193" s="339">
        <v>1.8900327000000001E-2</v>
      </c>
      <c r="AX193" s="339">
        <v>1.89545897E-2</v>
      </c>
      <c r="AY193" s="389">
        <v>2.2182536799999999E-2</v>
      </c>
      <c r="AZ193" s="339">
        <v>2.2099664799999998E-2</v>
      </c>
      <c r="BA193" s="339">
        <v>2.20813181E-2</v>
      </c>
      <c r="BB193" s="339">
        <v>2.1747042599999999E-2</v>
      </c>
      <c r="BC193" s="339">
        <v>1.7920932000000001E-2</v>
      </c>
      <c r="BD193" s="339">
        <v>1.74988581E-2</v>
      </c>
      <c r="BE193" s="339">
        <v>1.7329487500000001E-2</v>
      </c>
      <c r="BF193" s="339">
        <v>1.7024893900000001E-2</v>
      </c>
      <c r="BG193" s="339">
        <v>1.54209471E-2</v>
      </c>
      <c r="BH193" s="339">
        <v>1.6292792E-2</v>
      </c>
      <c r="BI193" s="339">
        <v>1.60831746E-2</v>
      </c>
      <c r="BJ193" s="339">
        <v>1.62285281E-2</v>
      </c>
      <c r="BK193" s="339">
        <v>1.6256440099999998E-2</v>
      </c>
      <c r="BL193" s="339">
        <v>1.6512011399999998E-2</v>
      </c>
      <c r="BM193" s="339">
        <v>1.74053991E-2</v>
      </c>
      <c r="BN193" s="339">
        <v>2.0163816099999999E-2</v>
      </c>
      <c r="BO193" s="339">
        <v>3.42734944E-2</v>
      </c>
      <c r="BP193" s="339">
        <v>3.6516781399999997E-2</v>
      </c>
      <c r="BQ193" s="339">
        <v>3.8027879399999999E-2</v>
      </c>
      <c r="BR193" s="339">
        <v>3.8160814699999997E-2</v>
      </c>
    </row>
    <row r="194" spans="1:70">
      <c r="A194" t="str">
        <f t="shared" si="10"/>
        <v>Return on assets201503</v>
      </c>
      <c r="B194" s="495">
        <v>201503</v>
      </c>
      <c r="C194" s="495">
        <v>25</v>
      </c>
      <c r="D194" s="495" t="s">
        <v>10</v>
      </c>
      <c r="E194" s="495">
        <v>-5.7342214377378757E-3</v>
      </c>
      <c r="F194" s="495">
        <v>2.0499877866915856E-3</v>
      </c>
      <c r="G194" s="495">
        <v>4.2900852030787499E-3</v>
      </c>
      <c r="H194" s="495">
        <v>3.6540845543033408E-3</v>
      </c>
      <c r="I194" s="495">
        <v>4.0092939551990558E-3</v>
      </c>
      <c r="J194" s="495">
        <v>7.2742623398946733E-3</v>
      </c>
      <c r="K194" s="495">
        <v>1.1121321899542043E-2</v>
      </c>
      <c r="L194" s="496">
        <v>92897139739.601654</v>
      </c>
      <c r="M194" s="496">
        <v>22364149271448.695</v>
      </c>
      <c r="N194" s="495">
        <v>4.6285857947429643E-3</v>
      </c>
      <c r="O194" s="495">
        <v>1.8196508064014204E-3</v>
      </c>
      <c r="P194" s="495">
        <v>4.2952736872643787E-3</v>
      </c>
      <c r="Q194" s="495">
        <v>127</v>
      </c>
      <c r="R194" s="11">
        <f t="shared" si="11"/>
        <v>1.8196508064014204E-3</v>
      </c>
      <c r="S194" s="11">
        <f t="shared" si="12"/>
        <v>4.6285857947429643E-3</v>
      </c>
      <c r="T194">
        <f t="shared" si="13"/>
        <v>0</v>
      </c>
      <c r="U194" t="str">
        <f t="shared" si="14"/>
        <v>Net interest income to total net operating income1</v>
      </c>
      <c r="V194" s="497">
        <v>202312</v>
      </c>
      <c r="W194" s="497">
        <v>26</v>
      </c>
      <c r="X194" s="497" t="s">
        <v>1381</v>
      </c>
      <c r="Y194" s="497" t="s">
        <v>98</v>
      </c>
      <c r="Z194" s="497">
        <v>0</v>
      </c>
      <c r="AA194" s="497">
        <v>7</v>
      </c>
      <c r="AB194" s="497">
        <v>0.92375240968425898</v>
      </c>
      <c r="AC194" s="497">
        <v>1</v>
      </c>
      <c r="AD194" s="498"/>
      <c r="AF194" s="338" t="s">
        <v>2369</v>
      </c>
      <c r="AG194" s="339" t="s">
        <v>6753</v>
      </c>
      <c r="AH194" s="339" t="s">
        <v>6753</v>
      </c>
      <c r="AI194" s="339" t="s">
        <v>6753</v>
      </c>
      <c r="AJ194" s="339" t="s">
        <v>6753</v>
      </c>
      <c r="AK194" s="339" t="s">
        <v>6753</v>
      </c>
      <c r="AL194" s="339" t="s">
        <v>6753</v>
      </c>
      <c r="AM194" s="339" t="s">
        <v>6753</v>
      </c>
      <c r="AN194" s="339" t="s">
        <v>6753</v>
      </c>
      <c r="AO194" s="339" t="s">
        <v>6753</v>
      </c>
      <c r="AP194" s="339" t="s">
        <v>6753</v>
      </c>
      <c r="AQ194" s="339" t="s">
        <v>6753</v>
      </c>
      <c r="AR194" s="339" t="s">
        <v>6753</v>
      </c>
      <c r="AS194" s="339" t="s">
        <v>6753</v>
      </c>
      <c r="AT194" s="339" t="s">
        <v>6753</v>
      </c>
      <c r="AU194" s="339">
        <v>2.4743343E-3</v>
      </c>
      <c r="AV194" s="339">
        <v>3.7538612999999999E-3</v>
      </c>
      <c r="AW194" s="339">
        <v>2.6146171000000001E-3</v>
      </c>
      <c r="AX194" s="339">
        <v>1.8579593000000001E-3</v>
      </c>
      <c r="AY194" s="389">
        <v>5.3815979999999998E-6</v>
      </c>
      <c r="AZ194" s="339">
        <v>1.3502792999999999E-3</v>
      </c>
      <c r="BA194" s="339">
        <v>2.0064957999999999E-3</v>
      </c>
      <c r="BB194" s="339">
        <v>2.3890113E-3</v>
      </c>
      <c r="BC194" s="339">
        <v>5.5608756000000001E-3</v>
      </c>
      <c r="BD194" s="339">
        <v>5.3219195999999998E-3</v>
      </c>
      <c r="BE194" s="339">
        <v>3.7988470000000002E-3</v>
      </c>
      <c r="BF194" s="339">
        <v>2.8202188E-3</v>
      </c>
      <c r="BG194" s="339">
        <v>2.4579183E-3</v>
      </c>
      <c r="BH194" s="339">
        <v>5.8535610000000002E-4</v>
      </c>
      <c r="BI194" s="389">
        <v>6.9396799999999999E-5</v>
      </c>
      <c r="BJ194" s="389">
        <v>1.3441900000000001E-5</v>
      </c>
      <c r="BK194" s="339">
        <v>1.0833325E-3</v>
      </c>
      <c r="BL194" s="339">
        <v>6.6282910000000001E-4</v>
      </c>
      <c r="BM194" s="339">
        <v>7.1734040000000004E-4</v>
      </c>
      <c r="BN194" s="339">
        <v>8.8004469999999999E-4</v>
      </c>
      <c r="BO194" s="339">
        <v>-6.1853199999999998E-4</v>
      </c>
      <c r="BP194" s="339">
        <v>1.35902E-4</v>
      </c>
      <c r="BQ194" s="339">
        <v>6.7728030000000004E-4</v>
      </c>
      <c r="BR194" s="339">
        <v>1.3415725E-3</v>
      </c>
    </row>
    <row r="195" spans="1:70">
      <c r="A195" t="str">
        <f t="shared" ref="A195:A258" si="15">+D195&amp;B195</f>
        <v>Return on assets201506</v>
      </c>
      <c r="B195" s="495">
        <v>201506</v>
      </c>
      <c r="C195" s="495">
        <v>25</v>
      </c>
      <c r="D195" s="495" t="s">
        <v>10</v>
      </c>
      <c r="E195" s="495">
        <v>-2.3405612643535953E-2</v>
      </c>
      <c r="F195" s="495">
        <v>2.1405470320159134E-3</v>
      </c>
      <c r="G195" s="495">
        <v>4.4973772374022059E-3</v>
      </c>
      <c r="H195" s="495">
        <v>3.5629240617933537E-3</v>
      </c>
      <c r="I195" s="495">
        <v>4.0822210080911567E-3</v>
      </c>
      <c r="J195" s="495">
        <v>7.240517238304202E-3</v>
      </c>
      <c r="K195" s="495">
        <v>1.5450960432921575E-2</v>
      </c>
      <c r="L195" s="495">
        <v>92359121958.044968</v>
      </c>
      <c r="M195" s="496">
        <v>21772482535951.57</v>
      </c>
      <c r="N195" s="495">
        <v>7.2198858464179137E-3</v>
      </c>
      <c r="O195" s="495">
        <v>-5.3502205720348957E-4</v>
      </c>
      <c r="P195" s="495">
        <v>4.6814590736911329E-3</v>
      </c>
      <c r="Q195" s="495">
        <v>126</v>
      </c>
      <c r="R195" s="11">
        <f t="shared" ref="R195:R258" si="16">MIN(N195:P195)</f>
        <v>-5.3502205720348957E-4</v>
      </c>
      <c r="S195" s="11">
        <f t="shared" ref="S195:S258" si="17">MAX(N195:P195)</f>
        <v>7.2198858464179137E-3</v>
      </c>
      <c r="T195">
        <f t="shared" ref="T195:T258" si="18">IF(OR(G195&lt;R195,G195&gt;S195),1,0)</f>
        <v>0</v>
      </c>
      <c r="U195" t="str">
        <f t="shared" ref="U195:U258" si="19">CONCATENATE(X195,AC195)</f>
        <v>Net interest income to total net operating income2</v>
      </c>
      <c r="V195" s="497">
        <v>202312</v>
      </c>
      <c r="W195" s="497">
        <v>26</v>
      </c>
      <c r="X195" s="497" t="s">
        <v>1381</v>
      </c>
      <c r="Y195" s="497" t="s">
        <v>29</v>
      </c>
      <c r="Z195" s="497">
        <v>0</v>
      </c>
      <c r="AA195" s="497">
        <v>3</v>
      </c>
      <c r="AB195" s="497">
        <v>0.88438943222955657</v>
      </c>
      <c r="AC195" s="497">
        <v>2</v>
      </c>
      <c r="AD195" s="498"/>
      <c r="AF195" s="338" t="s">
        <v>1045</v>
      </c>
      <c r="AG195" s="339" t="s">
        <v>6753</v>
      </c>
      <c r="AH195" s="339" t="s">
        <v>6753</v>
      </c>
      <c r="AI195" s="339" t="s">
        <v>6753</v>
      </c>
      <c r="AJ195" s="339" t="s">
        <v>6753</v>
      </c>
      <c r="AK195" s="339" t="s">
        <v>6753</v>
      </c>
      <c r="AL195" s="339" t="s">
        <v>6753</v>
      </c>
      <c r="AM195" s="339">
        <v>0.37553004709999999</v>
      </c>
      <c r="AN195" s="339">
        <v>0.36342787189999998</v>
      </c>
      <c r="AO195" s="339">
        <v>0.36188659880000001</v>
      </c>
      <c r="AP195" s="339">
        <v>0.35818400309999998</v>
      </c>
      <c r="AQ195" s="339">
        <v>0.37962499319999998</v>
      </c>
      <c r="AR195" s="339">
        <v>0.37879194500000002</v>
      </c>
      <c r="AS195" s="339">
        <v>0.37507844159999998</v>
      </c>
      <c r="AT195" s="339">
        <v>0.30919317759999998</v>
      </c>
      <c r="AU195" s="339">
        <v>0.32307668229999997</v>
      </c>
      <c r="AV195" s="339">
        <v>0.31760159589999998</v>
      </c>
      <c r="AW195" s="339">
        <v>0.31926758249999998</v>
      </c>
      <c r="AX195" s="339">
        <v>0.3159974981</v>
      </c>
      <c r="AY195" s="339">
        <v>0.26827838879999999</v>
      </c>
      <c r="AZ195" s="339">
        <v>0.27106398900000001</v>
      </c>
      <c r="BA195" s="339">
        <v>0.26028226869999999</v>
      </c>
      <c r="BB195" s="339">
        <v>0.2702115477</v>
      </c>
      <c r="BC195" s="339">
        <v>0.26962342140000001</v>
      </c>
      <c r="BD195" s="339">
        <v>0.2761292374</v>
      </c>
      <c r="BE195" s="339">
        <v>0.27552276110000001</v>
      </c>
      <c r="BF195" s="339">
        <v>0.28102834339999999</v>
      </c>
      <c r="BG195" s="339">
        <v>0.29969162449999998</v>
      </c>
      <c r="BH195" s="339">
        <v>0.29259142599999999</v>
      </c>
      <c r="BI195" s="339">
        <v>0.28550517780000001</v>
      </c>
      <c r="BJ195" s="339">
        <v>0.25906237170000002</v>
      </c>
      <c r="BK195" s="339">
        <v>0.25179621429999999</v>
      </c>
      <c r="BL195" s="339">
        <v>0.2459094081</v>
      </c>
      <c r="BM195" s="339">
        <v>0.2309433659</v>
      </c>
      <c r="BN195" s="339">
        <v>0.2233596327</v>
      </c>
      <c r="BO195" s="339">
        <v>0.22847961659999999</v>
      </c>
      <c r="BP195" s="339">
        <v>0.23455054489999999</v>
      </c>
      <c r="BQ195" s="339">
        <v>0.23295457350000001</v>
      </c>
      <c r="BR195" s="339">
        <v>0.2232895063</v>
      </c>
    </row>
    <row r="196" spans="1:70">
      <c r="A196" t="str">
        <f t="shared" si="15"/>
        <v>Return on assets201509</v>
      </c>
      <c r="B196" s="495">
        <v>201509</v>
      </c>
      <c r="C196" s="495">
        <v>25</v>
      </c>
      <c r="D196" s="495" t="s">
        <v>10</v>
      </c>
      <c r="E196" s="495">
        <v>-1.4492018232660484E-2</v>
      </c>
      <c r="F196" s="495">
        <v>1.9507831247588139E-3</v>
      </c>
      <c r="G196" s="495">
        <v>4.0071767081556768E-3</v>
      </c>
      <c r="H196" s="495">
        <v>3.5148972977302366E-3</v>
      </c>
      <c r="I196" s="495">
        <v>3.8377759276961424E-3</v>
      </c>
      <c r="J196" s="495">
        <v>6.7199953773608946E-3</v>
      </c>
      <c r="K196" s="495">
        <v>1.4142073983321478E-2</v>
      </c>
      <c r="L196" s="496">
        <v>81931292534.442413</v>
      </c>
      <c r="M196" s="496">
        <v>21779737355794.813</v>
      </c>
      <c r="N196" s="495">
        <v>3.686339563218444E-3</v>
      </c>
      <c r="O196" s="495">
        <v>1.3206296794658905E-3</v>
      </c>
      <c r="P196" s="495">
        <v>4.1699881937681685E-3</v>
      </c>
      <c r="Q196" s="495">
        <v>126</v>
      </c>
      <c r="R196" s="11">
        <f t="shared" si="16"/>
        <v>1.3206296794658905E-3</v>
      </c>
      <c r="S196" s="11">
        <f t="shared" si="17"/>
        <v>4.1699881937681685E-3</v>
      </c>
      <c r="T196">
        <f t="shared" si="18"/>
        <v>0</v>
      </c>
      <c r="U196" t="str">
        <f t="shared" si="19"/>
        <v>Net interest income to total net operating income3</v>
      </c>
      <c r="V196" s="497">
        <v>202312</v>
      </c>
      <c r="W196" s="497">
        <v>26</v>
      </c>
      <c r="X196" s="497" t="s">
        <v>1381</v>
      </c>
      <c r="Y196" s="497" t="s">
        <v>26</v>
      </c>
      <c r="Z196" s="497">
        <v>0</v>
      </c>
      <c r="AA196" s="497">
        <v>6</v>
      </c>
      <c r="AB196" s="497">
        <v>0.83862059675325762</v>
      </c>
      <c r="AC196" s="497">
        <v>3</v>
      </c>
      <c r="AD196" s="498"/>
      <c r="AF196" s="338" t="s">
        <v>1355</v>
      </c>
      <c r="AG196" s="339" t="s">
        <v>6753</v>
      </c>
      <c r="AH196" s="339" t="s">
        <v>6753</v>
      </c>
      <c r="AI196" s="339" t="s">
        <v>6753</v>
      </c>
      <c r="AJ196" s="339" t="s">
        <v>6753</v>
      </c>
      <c r="AK196" s="339" t="s">
        <v>6753</v>
      </c>
      <c r="AL196" s="339" t="s">
        <v>6753</v>
      </c>
      <c r="AM196" s="339" t="s">
        <v>6753</v>
      </c>
      <c r="AN196" s="339" t="s">
        <v>6753</v>
      </c>
      <c r="AO196" s="339">
        <v>0.14063130460000001</v>
      </c>
      <c r="AP196" s="339">
        <v>0.1391349523</v>
      </c>
      <c r="AQ196" s="339">
        <v>0.1480785641</v>
      </c>
      <c r="AR196" s="339">
        <v>0.14883806990000001</v>
      </c>
      <c r="AS196" s="339">
        <v>0.14608421160000001</v>
      </c>
      <c r="AT196" s="339">
        <v>0.1305152899</v>
      </c>
      <c r="AU196" s="339">
        <v>0.13533797759999999</v>
      </c>
      <c r="AV196" s="339">
        <v>0.13235127099999999</v>
      </c>
      <c r="AW196" s="339">
        <v>0.1317097103</v>
      </c>
      <c r="AX196" s="339">
        <v>0.12700971929999999</v>
      </c>
      <c r="AY196" s="339">
        <v>0.12679497410000001</v>
      </c>
      <c r="AZ196" s="339">
        <v>0.1246856923</v>
      </c>
      <c r="BA196" s="339">
        <v>0.11872125660000001</v>
      </c>
      <c r="BB196" s="339">
        <v>0.11983136</v>
      </c>
      <c r="BC196" s="339">
        <v>0.1187713044</v>
      </c>
      <c r="BD196" s="339">
        <v>0.11004432409999999</v>
      </c>
      <c r="BE196" s="339">
        <v>0.1070748384</v>
      </c>
      <c r="BF196" s="339">
        <v>0.1040039785</v>
      </c>
      <c r="BG196" s="339">
        <v>0.1125288388</v>
      </c>
      <c r="BH196" s="339">
        <v>0.1152680001</v>
      </c>
      <c r="BI196" s="339">
        <v>0.1116155992</v>
      </c>
      <c r="BJ196" s="339">
        <v>0.1002260633</v>
      </c>
      <c r="BK196" s="339">
        <v>9.5336315899999996E-2</v>
      </c>
      <c r="BL196" s="339">
        <v>9.4453020400000004E-2</v>
      </c>
      <c r="BM196" s="339">
        <v>9.19927039E-2</v>
      </c>
      <c r="BN196" s="339">
        <v>9.52749331E-2</v>
      </c>
      <c r="BO196" s="339">
        <v>9.4763834500000005E-2</v>
      </c>
      <c r="BP196" s="339">
        <v>9.5565622399999994E-2</v>
      </c>
      <c r="BQ196" s="339">
        <v>9.5372747699999996E-2</v>
      </c>
      <c r="BR196" s="339">
        <v>9.2228237599999999E-2</v>
      </c>
    </row>
    <row r="197" spans="1:70">
      <c r="A197" t="str">
        <f t="shared" si="15"/>
        <v>Return on assets201512</v>
      </c>
      <c r="B197" s="495">
        <v>201512</v>
      </c>
      <c r="C197" s="495">
        <v>25</v>
      </c>
      <c r="D197" s="495" t="s">
        <v>10</v>
      </c>
      <c r="E197" s="495">
        <v>-1.9303666521197166E-2</v>
      </c>
      <c r="F197" s="495">
        <v>1.4431064968906213E-3</v>
      </c>
      <c r="G197" s="495">
        <v>3.4994333830908348E-3</v>
      </c>
      <c r="H197" s="495">
        <v>2.2380957566245528E-3</v>
      </c>
      <c r="I197" s="495">
        <v>2.7513660675187799E-3</v>
      </c>
      <c r="J197" s="495">
        <v>5.7853460838059641E-3</v>
      </c>
      <c r="K197" s="495">
        <v>1.0791945285235612E-2</v>
      </c>
      <c r="L197" s="496">
        <v>67857801327.943512</v>
      </c>
      <c r="M197" s="496">
        <v>21497608883145.832</v>
      </c>
      <c r="N197" s="495">
        <v>1.9903096326860065E-3</v>
      </c>
      <c r="O197" s="495">
        <v>7.2713098866803111E-5</v>
      </c>
      <c r="P197" s="495">
        <v>3.1216925804599012E-3</v>
      </c>
      <c r="Q197" s="495">
        <v>128</v>
      </c>
      <c r="R197" s="11">
        <f t="shared" si="16"/>
        <v>7.2713098866803111E-5</v>
      </c>
      <c r="S197" s="11">
        <f t="shared" si="17"/>
        <v>3.1216925804599012E-3</v>
      </c>
      <c r="T197">
        <f t="shared" si="18"/>
        <v>1</v>
      </c>
      <c r="U197" t="str">
        <f t="shared" si="19"/>
        <v>Net interest income to total net operating income4</v>
      </c>
      <c r="V197" s="497">
        <v>202312</v>
      </c>
      <c r="W197" s="497">
        <v>26</v>
      </c>
      <c r="X197" s="497" t="s">
        <v>1381</v>
      </c>
      <c r="Y197" s="497" t="s">
        <v>97</v>
      </c>
      <c r="Z197" s="497">
        <v>0</v>
      </c>
      <c r="AA197" s="497">
        <v>4</v>
      </c>
      <c r="AB197" s="497">
        <v>0.82558704126204319</v>
      </c>
      <c r="AC197" s="497">
        <v>4</v>
      </c>
      <c r="AD197" s="498"/>
      <c r="AF197" s="338" t="s">
        <v>1356</v>
      </c>
      <c r="AG197" s="339" t="s">
        <v>6753</v>
      </c>
      <c r="AH197" s="339" t="s">
        <v>6753</v>
      </c>
      <c r="AI197" s="339" t="s">
        <v>6753</v>
      </c>
      <c r="AJ197" s="339" t="s">
        <v>6753</v>
      </c>
      <c r="AK197" s="339" t="s">
        <v>6753</v>
      </c>
      <c r="AL197" s="339" t="s">
        <v>6753</v>
      </c>
      <c r="AM197" s="339" t="s">
        <v>6753</v>
      </c>
      <c r="AN197" s="339" t="s">
        <v>6753</v>
      </c>
      <c r="AO197" s="339">
        <v>0.1406130575</v>
      </c>
      <c r="AP197" s="339">
        <v>0.13912236589999999</v>
      </c>
      <c r="AQ197" s="339">
        <v>0.14807255959999999</v>
      </c>
      <c r="AR197" s="339">
        <v>0.14883393110000001</v>
      </c>
      <c r="AS197" s="339">
        <v>0.14608360049999999</v>
      </c>
      <c r="AT197" s="339">
        <v>0.1305143074</v>
      </c>
      <c r="AU197" s="339">
        <v>0.13533797759999999</v>
      </c>
      <c r="AV197" s="339">
        <v>0.13235175360000001</v>
      </c>
      <c r="AW197" s="339">
        <v>0.1317097103</v>
      </c>
      <c r="AX197" s="339">
        <v>0.12700971929999999</v>
      </c>
      <c r="AY197" s="339">
        <v>0.12679497410000001</v>
      </c>
      <c r="AZ197" s="339">
        <v>0.1246856923</v>
      </c>
      <c r="BA197" s="339">
        <v>0.11872125660000001</v>
      </c>
      <c r="BB197" s="339">
        <v>0.11983136</v>
      </c>
      <c r="BC197" s="339">
        <v>0.1187713044</v>
      </c>
      <c r="BD197" s="339">
        <v>0.11004432409999999</v>
      </c>
      <c r="BE197" s="339">
        <v>0.1070748384</v>
      </c>
      <c r="BF197" s="339">
        <v>0.1040039785</v>
      </c>
      <c r="BG197" s="339">
        <v>0.1125288388</v>
      </c>
      <c r="BH197" s="339">
        <v>0.1152680001</v>
      </c>
      <c r="BI197" s="339">
        <v>0.1116155992</v>
      </c>
      <c r="BJ197" s="339">
        <v>0.1002260633</v>
      </c>
      <c r="BK197" s="339">
        <v>9.5336315899999996E-2</v>
      </c>
      <c r="BL197" s="339">
        <v>9.4453020400000004E-2</v>
      </c>
      <c r="BM197" s="339">
        <v>9.19927039E-2</v>
      </c>
      <c r="BN197" s="339">
        <v>9.52749331E-2</v>
      </c>
      <c r="BO197" s="339">
        <v>9.4763834500000005E-2</v>
      </c>
      <c r="BP197" s="339">
        <v>9.5565622399999994E-2</v>
      </c>
      <c r="BQ197" s="339">
        <v>9.5372747699999996E-2</v>
      </c>
      <c r="BR197" s="339">
        <v>9.2228237599999999E-2</v>
      </c>
    </row>
    <row r="198" spans="1:70">
      <c r="A198" t="str">
        <f t="shared" si="15"/>
        <v>Return on assets201603</v>
      </c>
      <c r="B198" s="495">
        <v>201603</v>
      </c>
      <c r="C198" s="495">
        <v>25</v>
      </c>
      <c r="D198" s="495" t="s">
        <v>10</v>
      </c>
      <c r="E198" s="495">
        <v>-4.1476560914383426E-3</v>
      </c>
      <c r="F198" s="495">
        <v>1.1321657770308302E-3</v>
      </c>
      <c r="G198" s="495">
        <v>3.378042316918896E-3</v>
      </c>
      <c r="H198" s="495">
        <v>4.0669779928034959E-3</v>
      </c>
      <c r="I198" s="495">
        <v>3.5728185606976478E-3</v>
      </c>
      <c r="J198" s="495">
        <v>6.3401040543675877E-3</v>
      </c>
      <c r="K198" s="495">
        <v>1.5955424762733723E-2</v>
      </c>
      <c r="L198" s="496">
        <v>75516012788.645813</v>
      </c>
      <c r="M198" s="496">
        <v>21690183128990.844</v>
      </c>
      <c r="N198" s="495">
        <v>9.5204841786394254E-3</v>
      </c>
      <c r="O198" s="495">
        <v>2.797542952062069E-3</v>
      </c>
      <c r="P198" s="495">
        <v>3.6556455014234907E-3</v>
      </c>
      <c r="Q198" s="495">
        <v>132</v>
      </c>
      <c r="R198" s="11">
        <f t="shared" si="16"/>
        <v>2.797542952062069E-3</v>
      </c>
      <c r="S198" s="11">
        <f t="shared" si="17"/>
        <v>9.5204841786394254E-3</v>
      </c>
      <c r="T198">
        <f t="shared" si="18"/>
        <v>0</v>
      </c>
      <c r="U198" t="str">
        <f t="shared" si="19"/>
        <v>Net interest income to total net operating income5</v>
      </c>
      <c r="V198" s="497">
        <v>202312</v>
      </c>
      <c r="W198" s="497">
        <v>26</v>
      </c>
      <c r="X198" s="497" t="s">
        <v>1381</v>
      </c>
      <c r="Y198" s="497" t="s">
        <v>99</v>
      </c>
      <c r="Z198" s="497">
        <v>0</v>
      </c>
      <c r="AA198" s="497">
        <v>5</v>
      </c>
      <c r="AB198" s="497">
        <v>0.80705301118354822</v>
      </c>
      <c r="AC198" s="497">
        <v>5</v>
      </c>
      <c r="AD198" s="498"/>
      <c r="AF198" s="338" t="s">
        <v>1046</v>
      </c>
      <c r="AG198" s="339" t="s">
        <v>6753</v>
      </c>
      <c r="AH198" s="339" t="s">
        <v>6753</v>
      </c>
      <c r="AI198" s="339" t="s">
        <v>6753</v>
      </c>
      <c r="AJ198" s="339" t="s">
        <v>6753</v>
      </c>
      <c r="AK198" s="339" t="s">
        <v>6753</v>
      </c>
      <c r="AL198" s="339" t="s">
        <v>6753</v>
      </c>
      <c r="AM198" s="339">
        <v>0.3803336142</v>
      </c>
      <c r="AN198" s="339">
        <v>0.36808413890000002</v>
      </c>
      <c r="AO198" s="339">
        <v>0.3665214745</v>
      </c>
      <c r="AP198" s="339">
        <v>0.36276455190000001</v>
      </c>
      <c r="AQ198" s="339">
        <v>0.38418084470000002</v>
      </c>
      <c r="AR198" s="339">
        <v>0.38334768050000001</v>
      </c>
      <c r="AS198" s="339">
        <v>0.37957079659999998</v>
      </c>
      <c r="AT198" s="339">
        <v>0.31242670350000001</v>
      </c>
      <c r="AU198" s="339">
        <v>0.32636361289999999</v>
      </c>
      <c r="AV198" s="339">
        <v>0.32082265370000002</v>
      </c>
      <c r="AW198" s="339">
        <v>0.32248005610000002</v>
      </c>
      <c r="AX198" s="339">
        <v>0.32127389550000002</v>
      </c>
      <c r="AY198" s="339">
        <v>0.27137636240000002</v>
      </c>
      <c r="AZ198" s="339">
        <v>0.27457184969999998</v>
      </c>
      <c r="BA198" s="339">
        <v>0.26364893299999997</v>
      </c>
      <c r="BB198" s="339">
        <v>0.27362897330000002</v>
      </c>
      <c r="BC198" s="339">
        <v>0.27301336110000002</v>
      </c>
      <c r="BD198" s="339">
        <v>0.27986438330000002</v>
      </c>
      <c r="BE198" s="339">
        <v>0.28048941430000002</v>
      </c>
      <c r="BF198" s="339">
        <v>0.28599727679999998</v>
      </c>
      <c r="BG198" s="339">
        <v>0.30002385500000001</v>
      </c>
      <c r="BH198" s="339">
        <v>0.2929152438</v>
      </c>
      <c r="BI198" s="339">
        <v>0.28583167329999998</v>
      </c>
      <c r="BJ198" s="339">
        <v>0.2592494031</v>
      </c>
      <c r="BK198" s="339">
        <v>0.25623896219999998</v>
      </c>
      <c r="BL198" s="339">
        <v>0.25025067490000003</v>
      </c>
      <c r="BM198" s="339">
        <v>0.23511557080000001</v>
      </c>
      <c r="BN198" s="339">
        <v>0.22735550700000001</v>
      </c>
      <c r="BO198" s="339">
        <v>0.2325146488</v>
      </c>
      <c r="BP198" s="339">
        <v>0.23854825369999999</v>
      </c>
      <c r="BQ198" s="339">
        <v>0.23875065670000001</v>
      </c>
      <c r="BR198" s="339">
        <v>0.2268331012</v>
      </c>
    </row>
    <row r="199" spans="1:70">
      <c r="A199" t="str">
        <f t="shared" si="15"/>
        <v>Return on assets201606</v>
      </c>
      <c r="B199" s="495">
        <v>201606</v>
      </c>
      <c r="C199" s="495">
        <v>25</v>
      </c>
      <c r="D199" s="495" t="s">
        <v>10</v>
      </c>
      <c r="E199" s="495">
        <v>-8.1983986555647023E-3</v>
      </c>
      <c r="F199" s="495">
        <v>1.576485421930694E-3</v>
      </c>
      <c r="G199" s="495">
        <v>3.6204910800957876E-3</v>
      </c>
      <c r="H199" s="495">
        <v>4.9127069332304887E-3</v>
      </c>
      <c r="I199" s="495">
        <v>3.5849498267645449E-3</v>
      </c>
      <c r="J199" s="495">
        <v>6.4802497669710062E-3</v>
      </c>
      <c r="K199" s="495">
        <v>2.0120951576508651E-2</v>
      </c>
      <c r="L199" s="495">
        <v>85142146087.22226</v>
      </c>
      <c r="M199" s="496">
        <v>21848731469814.141</v>
      </c>
      <c r="N199" s="495">
        <v>1.7628719047527018E-2</v>
      </c>
      <c r="O199" s="495">
        <v>8.6942031200251376E-4</v>
      </c>
      <c r="P199" s="495">
        <v>3.9030834948804841E-3</v>
      </c>
      <c r="Q199" s="495">
        <v>133</v>
      </c>
      <c r="R199" s="11">
        <f t="shared" si="16"/>
        <v>8.6942031200251376E-4</v>
      </c>
      <c r="S199" s="11">
        <f t="shared" si="17"/>
        <v>1.7628719047527018E-2</v>
      </c>
      <c r="T199">
        <f t="shared" si="18"/>
        <v>0</v>
      </c>
      <c r="U199" t="str">
        <f t="shared" si="19"/>
        <v>Net interest income to total net operating income6</v>
      </c>
      <c r="V199" s="497">
        <v>202312</v>
      </c>
      <c r="W199" s="497">
        <v>26</v>
      </c>
      <c r="X199" s="497" t="s">
        <v>1381</v>
      </c>
      <c r="Y199" s="497" t="s">
        <v>22</v>
      </c>
      <c r="Z199" s="497">
        <v>0</v>
      </c>
      <c r="AA199" s="497">
        <v>4</v>
      </c>
      <c r="AB199" s="497">
        <v>0.78470957815575315</v>
      </c>
      <c r="AC199" s="497">
        <v>6</v>
      </c>
      <c r="AD199" s="498"/>
      <c r="AF199" s="338" t="s">
        <v>1048</v>
      </c>
      <c r="AG199" s="339" t="s">
        <v>6753</v>
      </c>
      <c r="AH199" s="339" t="s">
        <v>6753</v>
      </c>
      <c r="AI199" s="339" t="s">
        <v>6753</v>
      </c>
      <c r="AJ199" s="339" t="s">
        <v>6753</v>
      </c>
      <c r="AK199" s="339" t="s">
        <v>6753</v>
      </c>
      <c r="AL199" s="339" t="s">
        <v>6753</v>
      </c>
      <c r="AM199" s="339">
        <v>0.37560939830000001</v>
      </c>
      <c r="AN199" s="339">
        <v>0.36349626689999998</v>
      </c>
      <c r="AO199" s="339">
        <v>0.36194124519999998</v>
      </c>
      <c r="AP199" s="339">
        <v>0.3582216453</v>
      </c>
      <c r="AQ199" s="339">
        <v>0.37964306320000002</v>
      </c>
      <c r="AR199" s="339">
        <v>0.37880432069999997</v>
      </c>
      <c r="AS199" s="339">
        <v>0.37508179359999999</v>
      </c>
      <c r="AT199" s="339">
        <v>0.30919585469999999</v>
      </c>
      <c r="AU199" s="339">
        <v>0.32307668229999997</v>
      </c>
      <c r="AV199" s="339">
        <v>0.31760159589999998</v>
      </c>
      <c r="AW199" s="339">
        <v>0.31926758249999998</v>
      </c>
      <c r="AX199" s="339">
        <v>0.3159974981</v>
      </c>
      <c r="AY199" s="339">
        <v>0.26827838879999999</v>
      </c>
      <c r="AZ199" s="339">
        <v>0.26983664349999997</v>
      </c>
      <c r="BA199" s="339">
        <v>0.25905802709999998</v>
      </c>
      <c r="BB199" s="339">
        <v>0.26896884739999999</v>
      </c>
      <c r="BC199" s="339">
        <v>0.26839071609999998</v>
      </c>
      <c r="BD199" s="339">
        <v>0.27392711539999998</v>
      </c>
      <c r="BE199" s="339">
        <v>0.27333293209999998</v>
      </c>
      <c r="BF199" s="339">
        <v>0.27883719400000001</v>
      </c>
      <c r="BG199" s="339">
        <v>0.29969162449999998</v>
      </c>
      <c r="BH199" s="339">
        <v>0.29259142599999999</v>
      </c>
      <c r="BI199" s="339">
        <v>0.28550517780000001</v>
      </c>
      <c r="BJ199" s="339">
        <v>0.25906237170000002</v>
      </c>
      <c r="BK199" s="339">
        <v>0.2497508101</v>
      </c>
      <c r="BL199" s="339">
        <v>0.24392010629999999</v>
      </c>
      <c r="BM199" s="339">
        <v>0.229048998</v>
      </c>
      <c r="BN199" s="339">
        <v>0.22049995929999999</v>
      </c>
      <c r="BO199" s="339">
        <v>0.22558957509999999</v>
      </c>
      <c r="BP199" s="339">
        <v>0.23161889190000001</v>
      </c>
      <c r="BQ199" s="339">
        <v>0.2300565319</v>
      </c>
      <c r="BR199" s="339">
        <v>0.2205052532</v>
      </c>
    </row>
    <row r="200" spans="1:70">
      <c r="A200" t="str">
        <f t="shared" si="15"/>
        <v>Return on assets201609</v>
      </c>
      <c r="B200" s="495">
        <v>201609</v>
      </c>
      <c r="C200" s="495">
        <v>25</v>
      </c>
      <c r="D200" s="495" t="s">
        <v>10</v>
      </c>
      <c r="E200" s="495">
        <v>-8.9941482940321706E-3</v>
      </c>
      <c r="F200" s="495">
        <v>8.958715752129914E-4</v>
      </c>
      <c r="G200" s="495">
        <v>3.9210158811224579E-3</v>
      </c>
      <c r="H200" s="495">
        <v>4.7643981412970058E-3</v>
      </c>
      <c r="I200" s="495">
        <v>3.4475626685227354E-3</v>
      </c>
      <c r="J200" s="495">
        <v>6.5427681547208906E-3</v>
      </c>
      <c r="K200" s="495">
        <v>1.8989334908940687E-2</v>
      </c>
      <c r="L200" s="495">
        <v>85908106553.758362</v>
      </c>
      <c r="M200" s="496">
        <v>21660503763631.676</v>
      </c>
      <c r="N200" s="495">
        <v>1.5378502690162547E-2</v>
      </c>
      <c r="O200" s="495">
        <v>1.7637744897734749E-3</v>
      </c>
      <c r="P200" s="495">
        <v>3.6251476665646134E-3</v>
      </c>
      <c r="Q200" s="495">
        <v>131</v>
      </c>
      <c r="R200" s="11">
        <f t="shared" si="16"/>
        <v>1.7637744897734749E-3</v>
      </c>
      <c r="S200" s="11">
        <f t="shared" si="17"/>
        <v>1.5378502690162547E-2</v>
      </c>
      <c r="T200">
        <f t="shared" si="18"/>
        <v>0</v>
      </c>
      <c r="U200" t="str">
        <f t="shared" si="19"/>
        <v>Net interest income to total net operating income7</v>
      </c>
      <c r="V200" s="497">
        <v>202312</v>
      </c>
      <c r="W200" s="497">
        <v>26</v>
      </c>
      <c r="X200" s="497" t="s">
        <v>1381</v>
      </c>
      <c r="Y200" s="497" t="s">
        <v>28</v>
      </c>
      <c r="Z200" s="497">
        <v>0</v>
      </c>
      <c r="AA200" s="497">
        <v>4</v>
      </c>
      <c r="AB200" s="497">
        <v>0.76218425224495856</v>
      </c>
      <c r="AC200" s="497">
        <v>7</v>
      </c>
      <c r="AD200" s="498"/>
      <c r="AF200" s="338" t="s">
        <v>1047</v>
      </c>
      <c r="AG200" s="339" t="s">
        <v>6753</v>
      </c>
      <c r="AH200" s="339" t="s">
        <v>6753</v>
      </c>
      <c r="AI200" s="339" t="s">
        <v>6753</v>
      </c>
      <c r="AJ200" s="339" t="s">
        <v>6753</v>
      </c>
      <c r="AK200" s="339" t="s">
        <v>6753</v>
      </c>
      <c r="AL200" s="339" t="s">
        <v>6753</v>
      </c>
      <c r="AM200" s="339">
        <v>0.37553004709999999</v>
      </c>
      <c r="AN200" s="339">
        <v>0.36342787189999998</v>
      </c>
      <c r="AO200" s="339">
        <v>0.36188659880000001</v>
      </c>
      <c r="AP200" s="339">
        <v>0.35818400309999998</v>
      </c>
      <c r="AQ200" s="339">
        <v>0.37962499319999998</v>
      </c>
      <c r="AR200" s="339">
        <v>0.37879194500000002</v>
      </c>
      <c r="AS200" s="339">
        <v>0.37507844159999998</v>
      </c>
      <c r="AT200" s="339">
        <v>0.30919317759999998</v>
      </c>
      <c r="AU200" s="339">
        <v>0.32307668229999997</v>
      </c>
      <c r="AV200" s="339">
        <v>0.31760159589999998</v>
      </c>
      <c r="AW200" s="339">
        <v>0.31926758249999998</v>
      </c>
      <c r="AX200" s="339">
        <v>0.3159974981</v>
      </c>
      <c r="AY200" s="339">
        <v>0.26827838879999999</v>
      </c>
      <c r="AZ200" s="339">
        <v>0.26983664349999997</v>
      </c>
      <c r="BA200" s="339">
        <v>0.25905802709999998</v>
      </c>
      <c r="BB200" s="339">
        <v>0.26896884739999999</v>
      </c>
      <c r="BC200" s="339">
        <v>0.26839071609999998</v>
      </c>
      <c r="BD200" s="339">
        <v>0.27392711539999998</v>
      </c>
      <c r="BE200" s="339">
        <v>0.27333293209999998</v>
      </c>
      <c r="BF200" s="339">
        <v>0.27883719400000001</v>
      </c>
      <c r="BG200" s="339">
        <v>0.29969162449999998</v>
      </c>
      <c r="BH200" s="339">
        <v>0.29259142599999999</v>
      </c>
      <c r="BI200" s="339">
        <v>0.28550517780000001</v>
      </c>
      <c r="BJ200" s="339">
        <v>0.25906237170000002</v>
      </c>
      <c r="BK200" s="339">
        <v>0.2497508101</v>
      </c>
      <c r="BL200" s="339">
        <v>0.24392010629999999</v>
      </c>
      <c r="BM200" s="339">
        <v>0.229048998</v>
      </c>
      <c r="BN200" s="339">
        <v>0.22049995929999999</v>
      </c>
      <c r="BO200" s="339">
        <v>0.22558957509999999</v>
      </c>
      <c r="BP200" s="339">
        <v>0.23161889190000001</v>
      </c>
      <c r="BQ200" s="339">
        <v>0.2300565319</v>
      </c>
      <c r="BR200" s="339">
        <v>0.2205052532</v>
      </c>
    </row>
    <row r="201" spans="1:70">
      <c r="A201" t="str">
        <f t="shared" si="15"/>
        <v>Return on assets201612</v>
      </c>
      <c r="B201" s="495">
        <v>201612</v>
      </c>
      <c r="C201" s="495">
        <v>25</v>
      </c>
      <c r="D201" s="495" t="s">
        <v>10</v>
      </c>
      <c r="E201" s="495">
        <v>-1.6695776233500336E-2</v>
      </c>
      <c r="F201" s="495">
        <v>8.3406813824079304E-4</v>
      </c>
      <c r="G201" s="495">
        <v>3.63108923149154E-3</v>
      </c>
      <c r="H201" s="495">
        <v>3.0840910104644472E-3</v>
      </c>
      <c r="I201" s="495">
        <v>2.1022708835202893E-3</v>
      </c>
      <c r="J201" s="495">
        <v>6.484411124235743E-3</v>
      </c>
      <c r="K201" s="495">
        <v>1.7706312657347432E-2</v>
      </c>
      <c r="L201" s="495">
        <v>61718199923.333618</v>
      </c>
      <c r="M201" s="496">
        <v>21421859597074.219</v>
      </c>
      <c r="N201" s="495">
        <v>1.0971913323738428E-2</v>
      </c>
      <c r="O201" s="495">
        <v>1.3739005475656581E-3</v>
      </c>
      <c r="P201" s="495">
        <v>2.1665039592553906E-3</v>
      </c>
      <c r="Q201" s="495">
        <v>134</v>
      </c>
      <c r="R201" s="11">
        <f t="shared" si="16"/>
        <v>1.3739005475656581E-3</v>
      </c>
      <c r="S201" s="11">
        <f t="shared" si="17"/>
        <v>1.0971913323738428E-2</v>
      </c>
      <c r="T201">
        <f t="shared" si="18"/>
        <v>0</v>
      </c>
      <c r="U201" t="str">
        <f t="shared" si="19"/>
        <v>Net interest income to total net operating income8</v>
      </c>
      <c r="V201" s="497">
        <v>202312</v>
      </c>
      <c r="W201" s="497">
        <v>26</v>
      </c>
      <c r="X201" s="497" t="s">
        <v>1381</v>
      </c>
      <c r="Y201" s="497" t="s">
        <v>32</v>
      </c>
      <c r="Z201" s="497">
        <v>0</v>
      </c>
      <c r="AA201" s="497">
        <v>9</v>
      </c>
      <c r="AB201" s="497">
        <v>0.76051140029227182</v>
      </c>
      <c r="AC201" s="497">
        <v>8</v>
      </c>
      <c r="AD201" s="498"/>
      <c r="AF201" s="338" t="s">
        <v>843</v>
      </c>
      <c r="AG201" s="339">
        <v>7.3013560000000005E-2</v>
      </c>
      <c r="AH201" s="339">
        <v>6.7598539599999993E-2</v>
      </c>
      <c r="AI201" s="339">
        <v>6.4773249399999996E-2</v>
      </c>
      <c r="AJ201" s="339">
        <v>6.0108484199999999E-2</v>
      </c>
      <c r="AK201" s="339">
        <v>5.7324821499999998E-2</v>
      </c>
      <c r="AL201" s="339">
        <v>5.3869171200000003E-2</v>
      </c>
      <c r="AM201" s="339">
        <v>5.3371227399999999E-2</v>
      </c>
      <c r="AN201" s="339">
        <v>5.1265548700000003E-2</v>
      </c>
      <c r="AO201" s="339">
        <v>5.0372983500000003E-2</v>
      </c>
      <c r="AP201" s="339">
        <v>4.9117657799999999E-2</v>
      </c>
      <c r="AQ201" s="339">
        <v>4.7724343900000001E-2</v>
      </c>
      <c r="AR201" s="339">
        <v>4.6503276400000002E-2</v>
      </c>
      <c r="AS201" s="339">
        <v>4.09305248E-2</v>
      </c>
      <c r="AT201" s="339">
        <v>3.9301712099999997E-2</v>
      </c>
      <c r="AU201" s="339">
        <v>3.8535248100000002E-2</v>
      </c>
      <c r="AV201" s="339">
        <v>3.65378383E-2</v>
      </c>
      <c r="AW201" s="339">
        <v>3.5094628500000002E-2</v>
      </c>
      <c r="AX201" s="339">
        <v>3.2580718000000002E-2</v>
      </c>
      <c r="AY201" s="339">
        <v>3.1479341500000001E-2</v>
      </c>
      <c r="AZ201" s="339">
        <v>3.0183939699999999E-2</v>
      </c>
      <c r="BA201" s="339">
        <v>2.9851880399999999E-2</v>
      </c>
      <c r="BB201" s="339">
        <v>2.8151487699999998E-2</v>
      </c>
      <c r="BC201" s="339">
        <v>2.7225967699999999E-2</v>
      </c>
      <c r="BD201" s="339">
        <v>2.62966169E-2</v>
      </c>
      <c r="BE201" s="339">
        <v>2.60118391E-2</v>
      </c>
      <c r="BF201" s="339">
        <v>2.5598019199999999E-2</v>
      </c>
      <c r="BG201" s="339">
        <v>2.70408891E-2</v>
      </c>
      <c r="BH201" s="339">
        <v>2.7482679400000001E-2</v>
      </c>
      <c r="BI201" s="339">
        <v>2.6903880000000002E-2</v>
      </c>
      <c r="BJ201" s="339">
        <v>2.6852362000000001E-2</v>
      </c>
      <c r="BK201" s="339">
        <v>2.5938768800000001E-2</v>
      </c>
      <c r="BL201" s="339">
        <v>2.43288145E-2</v>
      </c>
      <c r="BM201" s="339">
        <v>2.3877319599999999E-2</v>
      </c>
      <c r="BN201" s="339">
        <v>2.4158210499999999E-2</v>
      </c>
      <c r="BO201" s="339">
        <v>2.3895328E-2</v>
      </c>
      <c r="BP201" s="339">
        <v>2.4216989500000001E-2</v>
      </c>
      <c r="BQ201" s="339">
        <v>2.4313333900000001E-2</v>
      </c>
      <c r="BR201" s="339">
        <v>2.43913142E-2</v>
      </c>
    </row>
    <row r="202" spans="1:70">
      <c r="A202" t="str">
        <f t="shared" si="15"/>
        <v>Return on assets201703</v>
      </c>
      <c r="B202" s="495">
        <v>201703</v>
      </c>
      <c r="C202" s="495">
        <v>25</v>
      </c>
      <c r="D202" s="495" t="s">
        <v>10</v>
      </c>
      <c r="E202" s="495">
        <v>-4.4798515794192357E-3</v>
      </c>
      <c r="F202" s="495">
        <v>2.0789295957422691E-3</v>
      </c>
      <c r="G202" s="495">
        <v>4.0979029858678809E-3</v>
      </c>
      <c r="H202" s="495">
        <v>5.424797215133865E-3</v>
      </c>
      <c r="I202" s="495">
        <v>4.7446955651002272E-3</v>
      </c>
      <c r="J202" s="495">
        <v>7.0263184629610871E-3</v>
      </c>
      <c r="K202" s="495">
        <v>1.9109820433016494E-2</v>
      </c>
      <c r="L202" s="495">
        <v>111556457564.77663</v>
      </c>
      <c r="M202" s="496">
        <v>21768119418674.746</v>
      </c>
      <c r="N202" s="495">
        <v>9.2351994421157393E-3</v>
      </c>
      <c r="O202" s="495">
        <v>4.1901106228308203E-3</v>
      </c>
      <c r="P202" s="495">
        <v>4.8004245745408361E-3</v>
      </c>
      <c r="Q202" s="495">
        <v>130</v>
      </c>
      <c r="R202" s="11">
        <f t="shared" si="16"/>
        <v>4.1901106228308203E-3</v>
      </c>
      <c r="S202" s="11">
        <f t="shared" si="17"/>
        <v>9.2351994421157393E-3</v>
      </c>
      <c r="T202">
        <f t="shared" si="18"/>
        <v>1</v>
      </c>
      <c r="U202" t="str">
        <f t="shared" si="19"/>
        <v>Net interest income to total net operating income9</v>
      </c>
      <c r="V202" s="497">
        <v>202312</v>
      </c>
      <c r="W202" s="497">
        <v>26</v>
      </c>
      <c r="X202" s="497" t="s">
        <v>1381</v>
      </c>
      <c r="Y202" s="497" t="s">
        <v>18</v>
      </c>
      <c r="Z202" s="497">
        <v>0</v>
      </c>
      <c r="AA202" s="497">
        <v>15</v>
      </c>
      <c r="AB202" s="497">
        <v>0.7559710929502157</v>
      </c>
      <c r="AC202" s="497">
        <v>9</v>
      </c>
      <c r="AD202" s="498"/>
      <c r="AF202" s="338" t="s">
        <v>840</v>
      </c>
      <c r="AG202" s="339">
        <v>8.8259148699999998E-2</v>
      </c>
      <c r="AH202" s="339">
        <v>8.1263347599999994E-2</v>
      </c>
      <c r="AI202" s="339">
        <v>7.7271646599999994E-2</v>
      </c>
      <c r="AJ202" s="339">
        <v>7.12271607E-2</v>
      </c>
      <c r="AK202" s="339">
        <v>6.7629787400000002E-2</v>
      </c>
      <c r="AL202" s="339">
        <v>6.2985555900000004E-2</v>
      </c>
      <c r="AM202" s="339">
        <v>6.2525581900000002E-2</v>
      </c>
      <c r="AN202" s="339">
        <v>5.9605850600000003E-2</v>
      </c>
      <c r="AO202" s="339">
        <v>5.8558194199999997E-2</v>
      </c>
      <c r="AP202" s="339">
        <v>5.7098758600000001E-2</v>
      </c>
      <c r="AQ202" s="339">
        <v>5.5401069900000002E-2</v>
      </c>
      <c r="AR202" s="339">
        <v>5.4065582600000002E-2</v>
      </c>
      <c r="AS202" s="339">
        <v>4.7527345700000001E-2</v>
      </c>
      <c r="AT202" s="339">
        <v>4.5258584999999997E-2</v>
      </c>
      <c r="AU202" s="339">
        <v>4.4817381099999998E-2</v>
      </c>
      <c r="AV202" s="339">
        <v>4.2374580500000002E-2</v>
      </c>
      <c r="AW202" s="339">
        <v>4.0586019700000003E-2</v>
      </c>
      <c r="AX202" s="339">
        <v>3.7547496999999999E-2</v>
      </c>
      <c r="AY202" s="339">
        <v>3.6209682899999998E-2</v>
      </c>
      <c r="AZ202" s="339">
        <v>3.46979413E-2</v>
      </c>
      <c r="BA202" s="339">
        <v>3.4406262600000001E-2</v>
      </c>
      <c r="BB202" s="339">
        <v>3.2304275299999997E-2</v>
      </c>
      <c r="BC202" s="339">
        <v>3.11398679E-2</v>
      </c>
      <c r="BD202" s="339">
        <v>3.01534878E-2</v>
      </c>
      <c r="BE202" s="339">
        <v>2.9915182299999999E-2</v>
      </c>
      <c r="BF202" s="339">
        <v>2.9253182799999999E-2</v>
      </c>
      <c r="BG202" s="339">
        <v>3.0991413400000001E-2</v>
      </c>
      <c r="BH202" s="339">
        <v>3.1396542499999999E-2</v>
      </c>
      <c r="BI202" s="339">
        <v>3.0537101800000001E-2</v>
      </c>
      <c r="BJ202" s="339">
        <v>3.0466321899999999E-2</v>
      </c>
      <c r="BK202" s="339">
        <v>2.9507917099999999E-2</v>
      </c>
      <c r="BL202" s="339">
        <v>2.7640405E-2</v>
      </c>
      <c r="BM202" s="339">
        <v>2.719833E-2</v>
      </c>
      <c r="BN202" s="339">
        <v>2.7711106900000001E-2</v>
      </c>
      <c r="BO202" s="339">
        <v>2.7519678999999998E-2</v>
      </c>
      <c r="BP202" s="339">
        <v>2.7900496300000001E-2</v>
      </c>
      <c r="BQ202" s="339">
        <v>2.81213079E-2</v>
      </c>
      <c r="BR202" s="339">
        <v>2.8143364300000001E-2</v>
      </c>
    </row>
    <row r="203" spans="1:70">
      <c r="A203" t="str">
        <f t="shared" si="15"/>
        <v>Return on assets201706</v>
      </c>
      <c r="B203" s="495">
        <v>201706</v>
      </c>
      <c r="C203" s="495">
        <v>25</v>
      </c>
      <c r="D203" s="495" t="s">
        <v>10</v>
      </c>
      <c r="E203" s="495">
        <v>-3.5254588895310035E-3</v>
      </c>
      <c r="F203" s="495">
        <v>2.2562620740277286E-3</v>
      </c>
      <c r="G203" s="495">
        <v>4.5967244890465254E-3</v>
      </c>
      <c r="H203" s="495">
        <v>4.8409678177514636E-3</v>
      </c>
      <c r="I203" s="495">
        <v>4.6339836076542953E-3</v>
      </c>
      <c r="J203" s="495">
        <v>7.9930843161419123E-3</v>
      </c>
      <c r="K203" s="495">
        <v>1.8029757769271005E-2</v>
      </c>
      <c r="L203" s="495">
        <v>107359690660.35202</v>
      </c>
      <c r="M203" s="496">
        <v>21673906819283.27</v>
      </c>
      <c r="N203" s="495">
        <v>7.3983594909458198E-3</v>
      </c>
      <c r="O203" s="495">
        <v>4.7219145523294832E-3</v>
      </c>
      <c r="P203" s="495">
        <v>4.61151927626644E-3</v>
      </c>
      <c r="Q203" s="495">
        <v>128</v>
      </c>
      <c r="R203" s="11">
        <f t="shared" si="16"/>
        <v>4.61151927626644E-3</v>
      </c>
      <c r="S203" s="11">
        <f t="shared" si="17"/>
        <v>7.3983594909458198E-3</v>
      </c>
      <c r="T203">
        <f t="shared" si="18"/>
        <v>1</v>
      </c>
      <c r="U203" t="str">
        <f t="shared" si="19"/>
        <v>Net interest income to total net operating income10</v>
      </c>
      <c r="V203" s="497">
        <v>202312</v>
      </c>
      <c r="W203" s="497">
        <v>26</v>
      </c>
      <c r="X203" s="497" t="s">
        <v>1381</v>
      </c>
      <c r="Y203" s="497" t="s">
        <v>15</v>
      </c>
      <c r="Z203" s="497">
        <v>0</v>
      </c>
      <c r="AA203" s="497">
        <v>6</v>
      </c>
      <c r="AB203" s="497">
        <v>0.74445699315417269</v>
      </c>
      <c r="AC203" s="497">
        <v>10</v>
      </c>
      <c r="AD203" s="498"/>
      <c r="AF203" s="338" t="s">
        <v>841</v>
      </c>
      <c r="AG203" s="339">
        <v>0.4507847042</v>
      </c>
      <c r="AH203" s="339">
        <v>0.45557824460000002</v>
      </c>
      <c r="AI203" s="339">
        <v>0.46159842070000001</v>
      </c>
      <c r="AJ203" s="339">
        <v>0.4613633312</v>
      </c>
      <c r="AK203" s="339">
        <v>0.46256931489999997</v>
      </c>
      <c r="AL203" s="339">
        <v>0.45694637529999999</v>
      </c>
      <c r="AM203" s="339">
        <v>0.45414181110000001</v>
      </c>
      <c r="AN203" s="339">
        <v>0.44828746819999998</v>
      </c>
      <c r="AO203" s="339">
        <v>0.44414410580000002</v>
      </c>
      <c r="AP203" s="339">
        <v>0.43744203450000002</v>
      </c>
      <c r="AQ203" s="339">
        <v>0.43553604839999999</v>
      </c>
      <c r="AR203" s="339">
        <v>0.44719734230000002</v>
      </c>
      <c r="AS203" s="339">
        <v>0.4187522722</v>
      </c>
      <c r="AT203" s="339">
        <v>0.4193834682</v>
      </c>
      <c r="AU203" s="339">
        <v>0.44734702310000002</v>
      </c>
      <c r="AV203" s="339">
        <v>0.4419894573</v>
      </c>
      <c r="AW203" s="339">
        <v>0.43365352400000001</v>
      </c>
      <c r="AX203" s="339">
        <v>0.42879978499999999</v>
      </c>
      <c r="AY203" s="389">
        <v>0.42786634220000003</v>
      </c>
      <c r="AZ203" s="339">
        <v>0.42932427299999998</v>
      </c>
      <c r="BA203" s="339">
        <v>0.42897312370000001</v>
      </c>
      <c r="BB203" s="339">
        <v>0.42916660410000002</v>
      </c>
      <c r="BC203" s="339">
        <v>0.43313141710000003</v>
      </c>
      <c r="BD203" s="339">
        <v>0.4328829038</v>
      </c>
      <c r="BE203" s="339">
        <v>0.44303835819999998</v>
      </c>
      <c r="BF203" s="339">
        <v>0.4492101027</v>
      </c>
      <c r="BG203" s="339">
        <v>0.422083453</v>
      </c>
      <c r="BH203" s="339">
        <v>0.40680650060000001</v>
      </c>
      <c r="BI203" s="339">
        <v>0.41613371859999998</v>
      </c>
      <c r="BJ203" s="339">
        <v>0.40866436169999998</v>
      </c>
      <c r="BK203" s="339">
        <v>0.42453939260000001</v>
      </c>
      <c r="BL203" s="339">
        <v>0.41832738339999997</v>
      </c>
      <c r="BM203" s="339">
        <v>0.42785657249999998</v>
      </c>
      <c r="BN203" s="339">
        <v>0.42869295940000002</v>
      </c>
      <c r="BO203" s="339">
        <v>0.42719907899999998</v>
      </c>
      <c r="BP203" s="339">
        <v>0.42798278039999998</v>
      </c>
      <c r="BQ203" s="339">
        <v>0.42240485459999999</v>
      </c>
      <c r="BR203" s="339">
        <v>0.43061540349999999</v>
      </c>
    </row>
    <row r="204" spans="1:70">
      <c r="A204" t="str">
        <f t="shared" si="15"/>
        <v>Return on assets201709</v>
      </c>
      <c r="B204" s="495">
        <v>201709</v>
      </c>
      <c r="C204" s="495">
        <v>25</v>
      </c>
      <c r="D204" s="495" t="s">
        <v>10</v>
      </c>
      <c r="E204" s="495">
        <v>-4.1510597695023866E-3</v>
      </c>
      <c r="F204" s="495">
        <v>2.3287414476677133E-3</v>
      </c>
      <c r="G204" s="495">
        <v>4.6611274943005408E-3</v>
      </c>
      <c r="H204" s="495">
        <v>5.0836626061876861E-3</v>
      </c>
      <c r="I204" s="495">
        <v>4.7287482925449627E-3</v>
      </c>
      <c r="J204" s="495">
        <v>8.0063822509217151E-3</v>
      </c>
      <c r="K204" s="495">
        <v>1.6642722838017196E-2</v>
      </c>
      <c r="L204" s="495">
        <v>108607542610.85709</v>
      </c>
      <c r="M204" s="496">
        <v>21611633946148.063</v>
      </c>
      <c r="N204" s="495">
        <v>6.7217026198619833E-3</v>
      </c>
      <c r="O204" s="495">
        <v>4.870908748922609E-3</v>
      </c>
      <c r="P204" s="495">
        <v>4.7023587087300775E-3</v>
      </c>
      <c r="Q204" s="495">
        <v>128</v>
      </c>
      <c r="R204" s="11">
        <f t="shared" si="16"/>
        <v>4.7023587087300775E-3</v>
      </c>
      <c r="S204" s="11">
        <f t="shared" si="17"/>
        <v>6.7217026198619833E-3</v>
      </c>
      <c r="T204">
        <f t="shared" si="18"/>
        <v>1</v>
      </c>
      <c r="U204" t="str">
        <f t="shared" si="19"/>
        <v>Net interest income to total net operating income11</v>
      </c>
      <c r="V204" s="497">
        <v>202312</v>
      </c>
      <c r="W204" s="497">
        <v>26</v>
      </c>
      <c r="X204" s="497" t="s">
        <v>1381</v>
      </c>
      <c r="Y204" s="497" t="s">
        <v>30</v>
      </c>
      <c r="Z204" s="497">
        <v>0</v>
      </c>
      <c r="AA204" s="497">
        <v>8</v>
      </c>
      <c r="AB204" s="497">
        <v>0.73912400647295562</v>
      </c>
      <c r="AC204" s="497">
        <v>11</v>
      </c>
      <c r="AD204" s="498"/>
      <c r="AF204" s="338" t="s">
        <v>842</v>
      </c>
      <c r="AG204" s="339">
        <v>0.1015195441</v>
      </c>
      <c r="AH204" s="339">
        <v>9.93237446E-2</v>
      </c>
      <c r="AI204" s="339">
        <v>9.61420157E-2</v>
      </c>
      <c r="AJ204" s="339">
        <v>8.9084511300000002E-2</v>
      </c>
      <c r="AK204" s="339">
        <v>8.7059092800000001E-2</v>
      </c>
      <c r="AL204" s="339">
        <v>8.3628253900000005E-2</v>
      </c>
      <c r="AM204" s="339">
        <v>8.4274309500000005E-2</v>
      </c>
      <c r="AN204" s="339">
        <v>7.9757889299999996E-2</v>
      </c>
      <c r="AO204" s="339">
        <v>7.7751651199999994E-2</v>
      </c>
      <c r="AP204" s="339">
        <v>6.1540874500000002E-2</v>
      </c>
      <c r="AQ204" s="339">
        <v>5.9095865800000001E-2</v>
      </c>
      <c r="AR204" s="339">
        <v>5.60654914E-2</v>
      </c>
      <c r="AS204" s="339">
        <v>5.1079269199999999E-2</v>
      </c>
      <c r="AT204" s="339">
        <v>4.9711295000000003E-2</v>
      </c>
      <c r="AU204" s="339">
        <v>4.8783025700000003E-2</v>
      </c>
      <c r="AV204" s="339">
        <v>4.5572498900000001E-2</v>
      </c>
      <c r="AW204" s="339">
        <v>4.26524956E-2</v>
      </c>
      <c r="AX204" s="339">
        <v>3.9375002999999999E-2</v>
      </c>
      <c r="AY204" s="339">
        <v>3.61112767E-2</v>
      </c>
      <c r="AZ204" s="339">
        <v>3.4355749099999999E-2</v>
      </c>
      <c r="BA204" s="339">
        <v>3.3860013899999999E-2</v>
      </c>
      <c r="BB204" s="339">
        <v>3.1392946099999999E-2</v>
      </c>
      <c r="BC204" s="339">
        <v>2.9166653599999998E-2</v>
      </c>
      <c r="BD204" s="339">
        <v>2.8352004100000001E-2</v>
      </c>
      <c r="BE204" s="339">
        <v>2.7777156000000001E-2</v>
      </c>
      <c r="BF204" s="339">
        <v>2.7523323400000001E-2</v>
      </c>
      <c r="BG204" s="339">
        <v>2.81455977E-2</v>
      </c>
      <c r="BH204" s="339">
        <v>3.0673610800000001E-2</v>
      </c>
      <c r="BI204" s="339">
        <v>3.0875025899999999E-2</v>
      </c>
      <c r="BJ204" s="339">
        <v>3.0283099800000001E-2</v>
      </c>
      <c r="BK204" s="339">
        <v>2.9612830199999999E-2</v>
      </c>
      <c r="BL204" s="339">
        <v>2.7843082700000001E-2</v>
      </c>
      <c r="BM204" s="339">
        <v>2.6936644400000001E-2</v>
      </c>
      <c r="BN204" s="339">
        <v>2.6779246699999999E-2</v>
      </c>
      <c r="BO204" s="339">
        <v>2.6508361300000002E-2</v>
      </c>
      <c r="BP204" s="339">
        <v>2.51818259E-2</v>
      </c>
      <c r="BQ204" s="339">
        <v>2.5039394199999999E-2</v>
      </c>
      <c r="BR204" s="339">
        <v>2.3779543199999999E-2</v>
      </c>
    </row>
    <row r="205" spans="1:70">
      <c r="A205" t="str">
        <f t="shared" si="15"/>
        <v>Return on assets201712</v>
      </c>
      <c r="B205" s="495">
        <v>201712</v>
      </c>
      <c r="C205" s="495">
        <v>25</v>
      </c>
      <c r="D205" s="495" t="s">
        <v>10</v>
      </c>
      <c r="E205" s="495">
        <v>-8.043973071438568E-3</v>
      </c>
      <c r="F205" s="496">
        <v>2.0098513862846215E-3</v>
      </c>
      <c r="G205" s="495">
        <v>4.289876980543149E-3</v>
      </c>
      <c r="H205" s="495">
        <v>4.6332176278235659E-3</v>
      </c>
      <c r="I205" s="495">
        <v>4.0347312177288997E-3</v>
      </c>
      <c r="J205" s="495">
        <v>8.7481684531758811E-3</v>
      </c>
      <c r="K205" s="495">
        <v>1.6569782226044404E-2</v>
      </c>
      <c r="L205" s="495">
        <v>94688769280.219666</v>
      </c>
      <c r="M205" s="496">
        <v>21304396490648.063</v>
      </c>
      <c r="N205" s="495">
        <v>5.5822510232209693E-3</v>
      </c>
      <c r="O205" s="496">
        <v>4.1984620329354521E-3</v>
      </c>
      <c r="P205" s="495">
        <v>4.0059726716827337E-3</v>
      </c>
      <c r="Q205" s="495">
        <v>129</v>
      </c>
      <c r="R205" s="11">
        <f t="shared" si="16"/>
        <v>4.0059726716827337E-3</v>
      </c>
      <c r="S205" s="11">
        <f t="shared" si="17"/>
        <v>5.5822510232209693E-3</v>
      </c>
      <c r="T205">
        <f t="shared" si="18"/>
        <v>0</v>
      </c>
      <c r="U205" t="str">
        <f t="shared" si="19"/>
        <v>Net interest income to total net operating income12</v>
      </c>
      <c r="V205" s="497">
        <v>202312</v>
      </c>
      <c r="W205" s="497">
        <v>26</v>
      </c>
      <c r="X205" s="497" t="s">
        <v>1381</v>
      </c>
      <c r="Y205" s="497" t="s">
        <v>1386</v>
      </c>
      <c r="Z205" s="497">
        <v>0</v>
      </c>
      <c r="AA205" s="497">
        <v>3</v>
      </c>
      <c r="AB205" s="497">
        <v>0.7361523623137487</v>
      </c>
      <c r="AC205" s="497">
        <v>12</v>
      </c>
      <c r="AD205" s="498"/>
      <c r="AF205" s="338" t="s">
        <v>1184</v>
      </c>
      <c r="AG205" s="339">
        <v>1.2193541575</v>
      </c>
      <c r="AH205" s="339">
        <v>1.2038883414999999</v>
      </c>
      <c r="AI205" s="339">
        <v>1.2277971745</v>
      </c>
      <c r="AJ205" s="339">
        <v>1.2246426339000001</v>
      </c>
      <c r="AK205" s="339">
        <v>1.2183186601</v>
      </c>
      <c r="AL205" s="339">
        <v>1.2170893943000001</v>
      </c>
      <c r="AM205" s="339">
        <v>1.2086136988</v>
      </c>
      <c r="AN205" s="339">
        <v>1.1952987816</v>
      </c>
      <c r="AO205" s="339">
        <v>1.1907381579</v>
      </c>
      <c r="AP205" s="339">
        <v>1.1761211515000001</v>
      </c>
      <c r="AQ205" s="339">
        <v>1.1692842190999999</v>
      </c>
      <c r="AR205" s="339">
        <v>1.1609895126000001</v>
      </c>
      <c r="AS205" s="339">
        <v>1.1524831178999999</v>
      </c>
      <c r="AT205" s="339">
        <v>1.1482780502000001</v>
      </c>
      <c r="AU205" s="339">
        <v>1.1434084405</v>
      </c>
      <c r="AV205" s="339">
        <v>1.1368811338</v>
      </c>
      <c r="AW205" s="339">
        <v>1.1394907711</v>
      </c>
      <c r="AX205" s="339">
        <v>1.1279597023000001</v>
      </c>
      <c r="AY205" s="339">
        <v>1.1210224686000001</v>
      </c>
      <c r="AZ205" s="339">
        <v>1.1118282022999999</v>
      </c>
      <c r="BA205" s="339">
        <v>1.1192972236000001</v>
      </c>
      <c r="BB205" s="339">
        <v>1.1102193065999999</v>
      </c>
      <c r="BC205" s="339">
        <v>1.1101788163999999</v>
      </c>
      <c r="BD205" s="339">
        <v>1.0722880747000001</v>
      </c>
      <c r="BE205" s="339">
        <v>1.0559424500000001</v>
      </c>
      <c r="BF205" s="339">
        <v>1.0456540024000001</v>
      </c>
      <c r="BG205" s="339">
        <v>1.0442614965999999</v>
      </c>
      <c r="BH205" s="339">
        <v>1.0319821591</v>
      </c>
      <c r="BI205" s="339">
        <v>1.0209183696999999</v>
      </c>
      <c r="BJ205" s="339">
        <v>1.0075946216</v>
      </c>
      <c r="BK205" s="339">
        <v>1.0148697605000001</v>
      </c>
      <c r="BL205" s="339">
        <v>1.0203483973</v>
      </c>
      <c r="BM205" s="339">
        <v>1.0156724346999999</v>
      </c>
      <c r="BN205" s="339">
        <v>0.99807428490000005</v>
      </c>
      <c r="BO205" s="339">
        <v>1.0222912222</v>
      </c>
      <c r="BP205" s="339">
        <v>1.01847636</v>
      </c>
      <c r="BQ205" s="339">
        <v>1.0073807062</v>
      </c>
      <c r="BR205" s="339">
        <v>0.9873140373</v>
      </c>
    </row>
    <row r="206" spans="1:70">
      <c r="A206" t="str">
        <f t="shared" si="15"/>
        <v>Return on assets201803</v>
      </c>
      <c r="B206" s="495">
        <v>201803</v>
      </c>
      <c r="C206" s="495">
        <v>25</v>
      </c>
      <c r="D206" s="495" t="s">
        <v>10</v>
      </c>
      <c r="E206" s="495">
        <v>-1.9391533701625179E-3</v>
      </c>
      <c r="F206" s="495">
        <v>2.8889209900912743E-3</v>
      </c>
      <c r="G206" s="495">
        <v>4.7168891993256759E-3</v>
      </c>
      <c r="H206" s="495">
        <v>5.7608659527802007E-3</v>
      </c>
      <c r="I206" s="495">
        <v>4.5528987122335817E-3</v>
      </c>
      <c r="J206" s="495">
        <v>8.1513954272122158E-3</v>
      </c>
      <c r="K206" s="495">
        <v>1.6288783836743315E-2</v>
      </c>
      <c r="L206" s="495">
        <v>100174365115.7057</v>
      </c>
      <c r="M206" s="496">
        <v>21281650175264.344</v>
      </c>
      <c r="N206" s="495">
        <v>1.0447072478055656E-2</v>
      </c>
      <c r="O206" s="495">
        <v>5.0282158390995164E-3</v>
      </c>
      <c r="P206" s="495">
        <v>4.461377494932064E-3</v>
      </c>
      <c r="Q206" s="495">
        <v>128</v>
      </c>
      <c r="R206" s="11">
        <f t="shared" si="16"/>
        <v>4.461377494932064E-3</v>
      </c>
      <c r="S206" s="11">
        <f t="shared" si="17"/>
        <v>1.0447072478055656E-2</v>
      </c>
      <c r="T206">
        <f t="shared" si="18"/>
        <v>0</v>
      </c>
      <c r="U206" t="str">
        <f t="shared" si="19"/>
        <v>Net interest income to total net operating income13</v>
      </c>
      <c r="V206" s="497">
        <v>202312</v>
      </c>
      <c r="W206" s="497">
        <v>26</v>
      </c>
      <c r="X206" s="497" t="s">
        <v>1381</v>
      </c>
      <c r="Y206" s="497" t="s">
        <v>31</v>
      </c>
      <c r="Z206" s="497">
        <v>0</v>
      </c>
      <c r="AA206" s="497">
        <v>9</v>
      </c>
      <c r="AB206" s="497">
        <v>0.7332415318873563</v>
      </c>
      <c r="AC206" s="497">
        <v>13</v>
      </c>
      <c r="AD206" s="498"/>
      <c r="AF206" s="338" t="s">
        <v>1185</v>
      </c>
      <c r="AG206" s="339" t="s">
        <v>6753</v>
      </c>
      <c r="AH206" s="339">
        <v>0.29506445419999999</v>
      </c>
      <c r="AI206" s="339">
        <v>0.29632165420000001</v>
      </c>
      <c r="AJ206" s="339">
        <v>0.2884689292</v>
      </c>
      <c r="AK206" s="339">
        <v>0.27986147290000002</v>
      </c>
      <c r="AL206" s="339">
        <v>0.27473045569999999</v>
      </c>
      <c r="AM206" s="339">
        <v>0.27337817939999998</v>
      </c>
      <c r="AN206" s="339">
        <v>0.26857731600000001</v>
      </c>
      <c r="AO206" s="339">
        <v>0.26465132340000003</v>
      </c>
      <c r="AP206" s="339">
        <v>0.26581587000000001</v>
      </c>
      <c r="AQ206" s="339">
        <v>0.2635651537</v>
      </c>
      <c r="AR206" s="339">
        <v>0.2626561879</v>
      </c>
      <c r="AS206" s="339">
        <v>0.26542289099999999</v>
      </c>
      <c r="AT206" s="339">
        <v>0.26612287019999997</v>
      </c>
      <c r="AU206" s="339">
        <v>0.26355544069999998</v>
      </c>
      <c r="AV206" s="339">
        <v>0.25341708950000003</v>
      </c>
      <c r="AW206" s="339">
        <v>0.25187867780000001</v>
      </c>
      <c r="AX206" s="339">
        <v>0.246600969</v>
      </c>
      <c r="AY206" s="339">
        <v>0.2440097366</v>
      </c>
      <c r="AZ206" s="339">
        <v>0.2348007587</v>
      </c>
      <c r="BA206" s="339">
        <v>0.22935827040000001</v>
      </c>
      <c r="BB206" s="339">
        <v>0.22828472599999999</v>
      </c>
      <c r="BC206" s="339">
        <v>0.24468846429999999</v>
      </c>
      <c r="BD206" s="339">
        <v>0.25560235339999998</v>
      </c>
      <c r="BE206" s="339">
        <v>0.25290909039999998</v>
      </c>
      <c r="BF206" s="339">
        <v>0.25282416009999997</v>
      </c>
      <c r="BG206" s="339">
        <v>0.26016444779999998</v>
      </c>
      <c r="BH206" s="339">
        <v>0.25308293479999999</v>
      </c>
      <c r="BI206" s="339">
        <v>0.25081096650000001</v>
      </c>
      <c r="BJ206" s="339">
        <v>0.25485667099999998</v>
      </c>
      <c r="BK206" s="339">
        <v>0.25797854710000001</v>
      </c>
      <c r="BL206" s="339">
        <v>0.26526009979999998</v>
      </c>
      <c r="BM206" s="339">
        <v>0.26476477879999999</v>
      </c>
      <c r="BN206" s="339">
        <v>0.2110201515</v>
      </c>
      <c r="BO206" s="339">
        <v>0.2217024759</v>
      </c>
      <c r="BP206" s="339">
        <v>0.20827781670000001</v>
      </c>
      <c r="BQ206" s="339">
        <v>0.20580781649999999</v>
      </c>
      <c r="BR206" s="339">
        <v>0.19866673200000001</v>
      </c>
    </row>
    <row r="207" spans="1:70">
      <c r="A207" t="str">
        <f t="shared" si="15"/>
        <v>Return on assets201806</v>
      </c>
      <c r="B207" s="495">
        <v>201806</v>
      </c>
      <c r="C207" s="495">
        <v>25</v>
      </c>
      <c r="D207" s="495" t="s">
        <v>10</v>
      </c>
      <c r="E207" s="495">
        <v>-3.2400518696043645E-3</v>
      </c>
      <c r="F207" s="495">
        <v>2.2644310987709774E-3</v>
      </c>
      <c r="G207" s="495">
        <v>4.5626089241723525E-3</v>
      </c>
      <c r="H207" s="495">
        <v>5.4361706551362557E-3</v>
      </c>
      <c r="I207" s="495">
        <v>4.828469660738373E-3</v>
      </c>
      <c r="J207" s="495">
        <v>8.5742680382008725E-3</v>
      </c>
      <c r="K207" s="495">
        <v>1.6731952422647373E-2</v>
      </c>
      <c r="L207" s="495">
        <v>104729941574.98279</v>
      </c>
      <c r="M207" s="496">
        <v>21399057042944.039</v>
      </c>
      <c r="N207" s="495">
        <v>9.0243970339489964E-3</v>
      </c>
      <c r="O207" s="495">
        <v>4.9231522117667769E-3</v>
      </c>
      <c r="P207" s="495">
        <v>4.7944651605397355E-3</v>
      </c>
      <c r="Q207" s="495">
        <v>128</v>
      </c>
      <c r="R207" s="11">
        <f t="shared" si="16"/>
        <v>4.7944651605397355E-3</v>
      </c>
      <c r="S207" s="11">
        <f t="shared" si="17"/>
        <v>9.0243970339489964E-3</v>
      </c>
      <c r="T207">
        <f t="shared" si="18"/>
        <v>1</v>
      </c>
      <c r="U207" t="str">
        <f t="shared" si="19"/>
        <v>Net interest income to total net operating income14</v>
      </c>
      <c r="V207" s="497">
        <v>202312</v>
      </c>
      <c r="W207" s="497">
        <v>26</v>
      </c>
      <c r="X207" s="497" t="s">
        <v>1381</v>
      </c>
      <c r="Y207" s="497" t="s">
        <v>27</v>
      </c>
      <c r="Z207" s="497">
        <v>0</v>
      </c>
      <c r="AA207" s="497">
        <v>8</v>
      </c>
      <c r="AB207" s="497">
        <v>0.71510337340038033</v>
      </c>
      <c r="AC207" s="497">
        <v>14</v>
      </c>
      <c r="AD207" s="498"/>
      <c r="AF207" s="338" t="s">
        <v>1189</v>
      </c>
      <c r="AG207" s="339" t="s">
        <v>6753</v>
      </c>
      <c r="AH207" s="339" t="s">
        <v>6753</v>
      </c>
      <c r="AI207" s="339" t="s">
        <v>6753</v>
      </c>
      <c r="AJ207" s="339" t="s">
        <v>6753</v>
      </c>
      <c r="AK207" s="339" t="s">
        <v>6753</v>
      </c>
      <c r="AL207" s="339" t="s">
        <v>6753</v>
      </c>
      <c r="AM207" s="339" t="s">
        <v>6753</v>
      </c>
      <c r="AN207" s="339" t="s">
        <v>6753</v>
      </c>
      <c r="AO207" s="339">
        <v>1.4910580696</v>
      </c>
      <c r="AP207" s="339">
        <v>1.4791144384999999</v>
      </c>
      <c r="AQ207" s="339">
        <v>1.4361739815000001</v>
      </c>
      <c r="AR207" s="339">
        <v>1.5159671308</v>
      </c>
      <c r="AS207" s="339">
        <v>1.5346173022</v>
      </c>
      <c r="AT207" s="339">
        <v>1.5114337883</v>
      </c>
      <c r="AU207" s="339">
        <v>1.5691232747999999</v>
      </c>
      <c r="AV207" s="339">
        <v>1.5959801949000001</v>
      </c>
      <c r="AW207" s="339">
        <v>1.5382267718</v>
      </c>
      <c r="AX207" s="339">
        <v>1.6208264067</v>
      </c>
      <c r="AY207" s="339">
        <v>1.6151272686</v>
      </c>
      <c r="AZ207" s="339">
        <v>1.6220711744</v>
      </c>
      <c r="BA207" s="339">
        <v>1.5818250056000001</v>
      </c>
      <c r="BB207" s="339">
        <v>1.5773946834999999</v>
      </c>
      <c r="BC207" s="339">
        <v>1.6311110712000001</v>
      </c>
      <c r="BD207" s="339">
        <v>1.9409845296999999</v>
      </c>
      <c r="BE207" s="339">
        <v>1.8976464018000001</v>
      </c>
      <c r="BF207" s="339">
        <v>1.8666793363</v>
      </c>
      <c r="BG207" s="339">
        <v>1.9673874444999999</v>
      </c>
      <c r="BH207" s="339">
        <v>2.0534396615000001</v>
      </c>
      <c r="BI207" s="339">
        <v>2.0661871733999999</v>
      </c>
      <c r="BJ207" s="339">
        <v>2.0305086741</v>
      </c>
      <c r="BK207" s="339">
        <v>1.9506914309000001</v>
      </c>
      <c r="BL207" s="339">
        <v>2.0020726261999999</v>
      </c>
      <c r="BM207" s="339">
        <v>1.9316208392000001</v>
      </c>
      <c r="BN207" s="339">
        <v>1.7105775314</v>
      </c>
      <c r="BO207" s="339">
        <v>1.6598014484000001</v>
      </c>
      <c r="BP207" s="339">
        <v>1.6977064415000001</v>
      </c>
      <c r="BQ207" s="339">
        <v>1.72485757</v>
      </c>
      <c r="BR207" s="339">
        <v>1.7833909658</v>
      </c>
    </row>
    <row r="208" spans="1:70">
      <c r="A208" t="str">
        <f t="shared" si="15"/>
        <v>Return on assets201809</v>
      </c>
      <c r="B208" s="495">
        <v>201809</v>
      </c>
      <c r="C208" s="495">
        <v>25</v>
      </c>
      <c r="D208" s="495" t="s">
        <v>10</v>
      </c>
      <c r="E208" s="495">
        <v>-3.335320737532641E-3</v>
      </c>
      <c r="F208" s="495">
        <v>2.4600153279740241E-3</v>
      </c>
      <c r="G208" s="495">
        <v>4.4609585704268586E-3</v>
      </c>
      <c r="H208" s="495">
        <v>5.7503618084283649E-3</v>
      </c>
      <c r="I208" s="495">
        <v>4.8560729015900495E-3</v>
      </c>
      <c r="J208" s="495">
        <v>8.8247856680898663E-3</v>
      </c>
      <c r="K208" s="495">
        <v>1.7514271953224355E-2</v>
      </c>
      <c r="L208" s="496">
        <v>101668156848.64587</v>
      </c>
      <c r="M208" s="496">
        <v>20851742079082.824</v>
      </c>
      <c r="N208" s="495">
        <v>1.1225381834246441E-2</v>
      </c>
      <c r="O208" s="495">
        <v>5.1637483501536579E-3</v>
      </c>
      <c r="P208" s="495">
        <v>4.7849071338307118E-3</v>
      </c>
      <c r="Q208" s="495">
        <v>125</v>
      </c>
      <c r="R208" s="11">
        <f t="shared" si="16"/>
        <v>4.7849071338307118E-3</v>
      </c>
      <c r="S208" s="11">
        <f t="shared" si="17"/>
        <v>1.1225381834246441E-2</v>
      </c>
      <c r="T208">
        <f t="shared" si="18"/>
        <v>1</v>
      </c>
      <c r="U208" t="str">
        <f t="shared" si="19"/>
        <v>Net interest income to total net operating income15</v>
      </c>
      <c r="V208" s="497">
        <v>202312</v>
      </c>
      <c r="W208" s="497">
        <v>26</v>
      </c>
      <c r="X208" s="497" t="s">
        <v>1381</v>
      </c>
      <c r="Y208" s="497" t="s">
        <v>90</v>
      </c>
      <c r="Z208" s="497">
        <v>0</v>
      </c>
      <c r="AA208" s="497">
        <v>3</v>
      </c>
      <c r="AB208" s="497">
        <v>0.70952632617351497</v>
      </c>
      <c r="AC208" s="497">
        <v>15</v>
      </c>
      <c r="AD208" s="498"/>
      <c r="AF208" s="338" t="s">
        <v>6732</v>
      </c>
      <c r="AG208" s="339" t="s">
        <v>6753</v>
      </c>
      <c r="AH208" s="339" t="s">
        <v>6753</v>
      </c>
      <c r="AI208" s="339" t="s">
        <v>6753</v>
      </c>
      <c r="AJ208" s="339" t="s">
        <v>6753</v>
      </c>
      <c r="AK208" s="339" t="s">
        <v>6753</v>
      </c>
      <c r="AL208" s="339" t="s">
        <v>6753</v>
      </c>
      <c r="AM208" s="339" t="s">
        <v>6753</v>
      </c>
      <c r="AN208" s="339" t="s">
        <v>6753</v>
      </c>
      <c r="AO208" s="339" t="s">
        <v>6753</v>
      </c>
      <c r="AP208" s="339" t="s">
        <v>6753</v>
      </c>
      <c r="AQ208" s="339" t="s">
        <v>6753</v>
      </c>
      <c r="AR208" s="339" t="s">
        <v>6753</v>
      </c>
      <c r="AS208" s="339" t="s">
        <v>6753</v>
      </c>
      <c r="AT208" s="339" t="s">
        <v>6753</v>
      </c>
      <c r="AU208" s="339" t="s">
        <v>6753</v>
      </c>
      <c r="AV208" s="339" t="s">
        <v>6753</v>
      </c>
      <c r="AW208" s="339" t="s">
        <v>6753</v>
      </c>
      <c r="AX208" s="339" t="s">
        <v>6753</v>
      </c>
      <c r="AY208" s="339" t="s">
        <v>6753</v>
      </c>
      <c r="AZ208" s="339" t="s">
        <v>6753</v>
      </c>
      <c r="BA208" s="339" t="s">
        <v>6753</v>
      </c>
      <c r="BB208" s="339" t="s">
        <v>6753</v>
      </c>
      <c r="BC208" s="339" t="s">
        <v>6753</v>
      </c>
      <c r="BD208" s="339" t="s">
        <v>6753</v>
      </c>
      <c r="BE208" s="339" t="s">
        <v>6753</v>
      </c>
      <c r="BF208" s="339" t="s">
        <v>6753</v>
      </c>
      <c r="BG208" s="339" t="s">
        <v>6753</v>
      </c>
      <c r="BH208" s="339">
        <v>1.3261084525</v>
      </c>
      <c r="BI208" s="339">
        <v>1.3408947133</v>
      </c>
      <c r="BJ208" s="339">
        <v>1.3547511291000001</v>
      </c>
      <c r="BK208" s="339">
        <v>1.3365215444</v>
      </c>
      <c r="BL208" s="339">
        <v>1.3189705003000001</v>
      </c>
      <c r="BM208" s="339">
        <v>1.3084943035000001</v>
      </c>
      <c r="BN208" s="339">
        <v>1.2982285617</v>
      </c>
      <c r="BO208" s="339">
        <v>1.2869214161</v>
      </c>
      <c r="BP208" s="339">
        <v>1.2954508218</v>
      </c>
      <c r="BQ208" s="339">
        <v>1.2945234294000001</v>
      </c>
      <c r="BR208" s="339">
        <v>1.3123011329000001</v>
      </c>
    </row>
    <row r="209" spans="1:70">
      <c r="A209" t="str">
        <f t="shared" si="15"/>
        <v>Return on assets201812</v>
      </c>
      <c r="B209" s="495">
        <v>201812</v>
      </c>
      <c r="C209" s="495">
        <v>25</v>
      </c>
      <c r="D209" s="495" t="s">
        <v>10</v>
      </c>
      <c r="E209" s="495">
        <v>-2.8747835023277672E-3</v>
      </c>
      <c r="F209" s="495">
        <v>2.0660940042397024E-3</v>
      </c>
      <c r="G209" s="495">
        <v>4.3919541222241327E-3</v>
      </c>
      <c r="H209" s="495">
        <v>5.2090283971968285E-3</v>
      </c>
      <c r="I209" s="495">
        <v>4.445384876370367E-3</v>
      </c>
      <c r="J209" s="495">
        <v>7.59024594085622E-3</v>
      </c>
      <c r="K209" s="495">
        <v>1.7348149406973209E-2</v>
      </c>
      <c r="L209" s="496">
        <v>95523296186.203278</v>
      </c>
      <c r="M209" s="496">
        <v>21174917692969.715</v>
      </c>
      <c r="N209" s="495">
        <v>1.059899416376041E-2</v>
      </c>
      <c r="O209" s="495">
        <v>4.6244224008176009E-3</v>
      </c>
      <c r="P209" s="495">
        <v>4.3921741562263561E-3</v>
      </c>
      <c r="Q209" s="495">
        <v>127</v>
      </c>
      <c r="R209" s="11">
        <f t="shared" si="16"/>
        <v>4.3921741562263561E-3</v>
      </c>
      <c r="S209" s="11">
        <f t="shared" si="17"/>
        <v>1.059899416376041E-2</v>
      </c>
      <c r="T209">
        <f t="shared" si="18"/>
        <v>1</v>
      </c>
      <c r="U209" t="str">
        <f t="shared" si="19"/>
        <v>Net interest income to total net operating income16</v>
      </c>
      <c r="V209" s="497">
        <v>202312</v>
      </c>
      <c r="W209" s="497">
        <v>26</v>
      </c>
      <c r="X209" s="497" t="s">
        <v>1381</v>
      </c>
      <c r="Y209" s="497" t="s">
        <v>91</v>
      </c>
      <c r="Z209" s="497">
        <v>0</v>
      </c>
      <c r="AA209" s="497">
        <v>3</v>
      </c>
      <c r="AB209" s="497">
        <v>0.70848493177212424</v>
      </c>
      <c r="AC209" s="497">
        <v>16</v>
      </c>
      <c r="AD209" s="497"/>
      <c r="AF209" s="338" t="s">
        <v>844</v>
      </c>
      <c r="AG209" s="339">
        <v>8.1348003299999999E-2</v>
      </c>
      <c r="AH209" s="339">
        <v>7.1037083299999998E-2</v>
      </c>
      <c r="AI209" s="339">
        <v>9.60935807E-2</v>
      </c>
      <c r="AJ209" s="339">
        <v>9.9702978900000003E-2</v>
      </c>
      <c r="AK209" s="339">
        <v>8.4884022700000006E-2</v>
      </c>
      <c r="AL209" s="339">
        <v>6.8244486600000001E-2</v>
      </c>
      <c r="AM209" s="339">
        <v>6.9933777799999999E-2</v>
      </c>
      <c r="AN209" s="339">
        <v>6.8287044000000005E-2</v>
      </c>
      <c r="AO209" s="339">
        <v>7.0516497100000006E-2</v>
      </c>
      <c r="AP209" s="339">
        <v>5.0592626500000001E-2</v>
      </c>
      <c r="AQ209" s="339">
        <v>7.9260335099999996E-2</v>
      </c>
      <c r="AR209" s="339">
        <v>8.2888039299999994E-2</v>
      </c>
      <c r="AS209" s="339">
        <v>7.7410242399999996E-2</v>
      </c>
      <c r="AT209" s="339">
        <v>7.1161693600000006E-2</v>
      </c>
      <c r="AU209" s="339">
        <v>9.6614877299999999E-2</v>
      </c>
      <c r="AV209" s="339">
        <v>8.92329803E-2</v>
      </c>
      <c r="AW209" s="339">
        <v>8.9783171199999998E-2</v>
      </c>
      <c r="AX209" s="339">
        <v>8.3553941100000001E-2</v>
      </c>
      <c r="AY209" s="339">
        <v>8.56536559E-2</v>
      </c>
      <c r="AZ209" s="339">
        <v>7.8595876100000003E-2</v>
      </c>
      <c r="BA209" s="339">
        <v>7.2885630399999998E-2</v>
      </c>
      <c r="BB209" s="339">
        <v>6.9977426999999995E-2</v>
      </c>
      <c r="BC209" s="339">
        <v>-5.0256850000000002E-3</v>
      </c>
      <c r="BD209" s="339">
        <v>-8.7131354999999994E-2</v>
      </c>
      <c r="BE209" s="339">
        <v>-3.3940750999999998E-2</v>
      </c>
      <c r="BF209" s="339">
        <v>-3.8810469E-2</v>
      </c>
      <c r="BG209" s="339">
        <v>0.16245994010000001</v>
      </c>
      <c r="BH209" s="339">
        <v>0.11858294680000001</v>
      </c>
      <c r="BI209" s="339">
        <v>0.1209804272</v>
      </c>
      <c r="BJ209" s="339">
        <v>0.1129174917</v>
      </c>
      <c r="BK209" s="339">
        <v>0.11128480289999999</v>
      </c>
      <c r="BL209" s="339">
        <v>0.1031633558</v>
      </c>
      <c r="BM209" s="339">
        <v>0.1059028719</v>
      </c>
      <c r="BN209" s="339">
        <v>0.1038182065</v>
      </c>
      <c r="BO209" s="339">
        <v>0.1139665507</v>
      </c>
      <c r="BP209" s="339">
        <v>0.1226765365</v>
      </c>
      <c r="BQ209" s="339">
        <v>0.128132155</v>
      </c>
      <c r="BR209" s="339">
        <v>0.1268956869</v>
      </c>
    </row>
    <row r="210" spans="1:70">
      <c r="A210" t="str">
        <f t="shared" si="15"/>
        <v>Return on assets201903</v>
      </c>
      <c r="B210" s="495">
        <v>201903</v>
      </c>
      <c r="C210" s="495">
        <v>25</v>
      </c>
      <c r="D210" s="495" t="s">
        <v>10</v>
      </c>
      <c r="E210" s="496">
        <v>-9.842449325181185E-4</v>
      </c>
      <c r="F210" s="495">
        <v>1.8126960345083679E-3</v>
      </c>
      <c r="G210" s="495">
        <v>4.4440449267749696E-3</v>
      </c>
      <c r="H210" s="495">
        <v>5.5304540915332816E-3</v>
      </c>
      <c r="I210" s="495">
        <v>4.5263059444466611E-3</v>
      </c>
      <c r="J210" s="495">
        <v>7.5866825346486188E-3</v>
      </c>
      <c r="K210" s="495">
        <v>1.9033074479933011E-2</v>
      </c>
      <c r="L210" s="496">
        <v>91703493447.967514</v>
      </c>
      <c r="M210" s="496">
        <v>21799792032947.207</v>
      </c>
      <c r="N210" s="495">
        <v>8.1975206870182303E-3</v>
      </c>
      <c r="O210" s="495">
        <v>5.2132839592728434E-3</v>
      </c>
      <c r="P210" s="495">
        <v>4.418664710326552E-3</v>
      </c>
      <c r="Q210" s="495">
        <v>125</v>
      </c>
      <c r="R210" s="11">
        <f t="shared" si="16"/>
        <v>4.418664710326552E-3</v>
      </c>
      <c r="S210" s="11">
        <f t="shared" si="17"/>
        <v>8.1975206870182303E-3</v>
      </c>
      <c r="T210">
        <f t="shared" si="18"/>
        <v>0</v>
      </c>
      <c r="U210" t="str">
        <f t="shared" si="19"/>
        <v>Net interest income to total net operating income17</v>
      </c>
      <c r="V210" s="497">
        <v>202312</v>
      </c>
      <c r="W210" s="497">
        <v>26</v>
      </c>
      <c r="X210" s="497" t="s">
        <v>1381</v>
      </c>
      <c r="Y210" s="497" t="s">
        <v>24</v>
      </c>
      <c r="Z210" s="497">
        <v>0</v>
      </c>
      <c r="AA210" s="497">
        <v>10</v>
      </c>
      <c r="AB210" s="497">
        <v>0.70419656418466148</v>
      </c>
      <c r="AC210" s="497">
        <v>17</v>
      </c>
      <c r="AD210" s="497"/>
      <c r="AF210" s="338" t="s">
        <v>846</v>
      </c>
      <c r="AG210" s="339">
        <v>0.49553815039999999</v>
      </c>
      <c r="AH210" s="339">
        <v>0.48232087639999999</v>
      </c>
      <c r="AI210" s="339">
        <v>0.47786069879999998</v>
      </c>
      <c r="AJ210" s="339">
        <v>0.47271281479999999</v>
      </c>
      <c r="AK210" s="339">
        <v>0.48667027489999998</v>
      </c>
      <c r="AL210" s="339">
        <v>0.50191441390000002</v>
      </c>
      <c r="AM210" s="339">
        <v>0.52102963619999998</v>
      </c>
      <c r="AN210" s="339">
        <v>0.51352932200000001</v>
      </c>
      <c r="AO210" s="339">
        <v>0.51829350649999995</v>
      </c>
      <c r="AP210" s="339">
        <v>0.52936504429999998</v>
      </c>
      <c r="AQ210" s="339">
        <v>0.50509879469999996</v>
      </c>
      <c r="AR210" s="339">
        <v>0.50911399140000002</v>
      </c>
      <c r="AS210" s="339">
        <v>0.51141614189999995</v>
      </c>
      <c r="AT210" s="339">
        <v>0.51967968499999995</v>
      </c>
      <c r="AU210" s="339">
        <v>0.5155926301</v>
      </c>
      <c r="AV210" s="339">
        <v>0.51772452359999999</v>
      </c>
      <c r="AW210" s="339">
        <v>0.51921743490000005</v>
      </c>
      <c r="AX210" s="339">
        <v>0.52445619880000005</v>
      </c>
      <c r="AY210" s="339">
        <v>0.51552544420000002</v>
      </c>
      <c r="AZ210" s="339">
        <v>0.53701360409999999</v>
      </c>
      <c r="BA210" s="339">
        <v>0.52616510049999998</v>
      </c>
      <c r="BB210" s="339">
        <v>0.52718093610000005</v>
      </c>
      <c r="BC210" s="339">
        <v>0.50074923609999999</v>
      </c>
      <c r="BD210" s="339">
        <v>0.52052846370000005</v>
      </c>
      <c r="BE210" s="339">
        <v>0.51727011069999995</v>
      </c>
      <c r="BF210" s="339">
        <v>0.52659662039999999</v>
      </c>
      <c r="BG210" s="339">
        <v>0.49155983850000001</v>
      </c>
      <c r="BH210" s="339">
        <v>0.55534188600000001</v>
      </c>
      <c r="BI210" s="339">
        <v>0.54172543539999995</v>
      </c>
      <c r="BJ210" s="339">
        <v>0.54643873610000004</v>
      </c>
      <c r="BK210" s="339">
        <v>0.4832424193</v>
      </c>
      <c r="BL210" s="339">
        <v>0.507305966</v>
      </c>
      <c r="BM210" s="339">
        <v>0.49765480029999998</v>
      </c>
      <c r="BN210" s="339">
        <v>0.50333012899999996</v>
      </c>
      <c r="BO210" s="339">
        <v>0.47616037439999997</v>
      </c>
      <c r="BP210" s="339">
        <v>0.47221880779999997</v>
      </c>
      <c r="BQ210" s="339">
        <v>0.46225897389999998</v>
      </c>
      <c r="BR210" s="339">
        <v>0.46956457979999999</v>
      </c>
    </row>
    <row r="211" spans="1:70">
      <c r="A211" t="str">
        <f t="shared" si="15"/>
        <v>Return on assets201906</v>
      </c>
      <c r="B211" s="495">
        <v>201906</v>
      </c>
      <c r="C211" s="495">
        <v>25</v>
      </c>
      <c r="D211" s="495" t="s">
        <v>10</v>
      </c>
      <c r="E211" s="495">
        <v>4.7979834163015594E-4</v>
      </c>
      <c r="F211" s="495">
        <v>2.5442737198003149E-3</v>
      </c>
      <c r="G211" s="495">
        <v>4.7238931614868411E-3</v>
      </c>
      <c r="H211" s="495">
        <v>5.8013145256276188E-3</v>
      </c>
      <c r="I211" s="495">
        <v>4.6666332622466869E-3</v>
      </c>
      <c r="J211" s="495">
        <v>7.8133773878048367E-3</v>
      </c>
      <c r="K211" s="495">
        <v>1.5855745466352014E-2</v>
      </c>
      <c r="L211" s="496">
        <v>95538567827.255325</v>
      </c>
      <c r="M211" s="496">
        <v>21915161940499.68</v>
      </c>
      <c r="N211" s="495">
        <v>8.8866550520201731E-3</v>
      </c>
      <c r="O211" s="495">
        <v>5.3252534842634638E-3</v>
      </c>
      <c r="P211" s="495">
        <v>4.5618673780566379E-3</v>
      </c>
      <c r="Q211" s="495">
        <v>124</v>
      </c>
      <c r="R211" s="11">
        <f t="shared" si="16"/>
        <v>4.5618673780566379E-3</v>
      </c>
      <c r="S211" s="11">
        <f t="shared" si="17"/>
        <v>8.8866550520201731E-3</v>
      </c>
      <c r="T211">
        <f t="shared" si="18"/>
        <v>0</v>
      </c>
      <c r="U211" t="str">
        <f t="shared" si="19"/>
        <v>Net interest income to total net operating income18</v>
      </c>
      <c r="V211" s="497">
        <v>202312</v>
      </c>
      <c r="W211" s="497">
        <v>26</v>
      </c>
      <c r="X211" s="497" t="s">
        <v>1381</v>
      </c>
      <c r="Y211" s="497" t="s">
        <v>93</v>
      </c>
      <c r="Z211" s="497">
        <v>0</v>
      </c>
      <c r="AA211" s="497">
        <v>3</v>
      </c>
      <c r="AB211" s="497">
        <v>0.70008940443933254</v>
      </c>
      <c r="AC211" s="497">
        <v>18</v>
      </c>
      <c r="AD211" s="497"/>
      <c r="AF211" s="338" t="s">
        <v>845</v>
      </c>
      <c r="AG211" s="339">
        <v>5.7549875999999998E-3</v>
      </c>
      <c r="AH211" s="339">
        <v>5.0518039000000004E-3</v>
      </c>
      <c r="AI211" s="339">
        <v>7.0599115999999996E-3</v>
      </c>
      <c r="AJ211" s="339">
        <v>7.2946792999999998E-3</v>
      </c>
      <c r="AK211" s="339">
        <v>6.2087523000000002E-3</v>
      </c>
      <c r="AL211" s="339">
        <v>4.9995665000000002E-3</v>
      </c>
      <c r="AM211" s="339">
        <v>5.1786842999999999E-3</v>
      </c>
      <c r="AN211" s="339">
        <v>5.0776889000000002E-3</v>
      </c>
      <c r="AO211" s="339">
        <v>5.3371065000000001E-3</v>
      </c>
      <c r="AP211" s="339">
        <v>3.7999704999999999E-3</v>
      </c>
      <c r="AQ211" s="339">
        <v>6.0802503000000003E-3</v>
      </c>
      <c r="AR211" s="339">
        <v>6.2435824999999999E-3</v>
      </c>
      <c r="AS211" s="339">
        <v>5.8579712999999997E-3</v>
      </c>
      <c r="AT211" s="339">
        <v>5.3663794999999999E-3</v>
      </c>
      <c r="AU211" s="339">
        <v>7.1138251000000003E-3</v>
      </c>
      <c r="AV211" s="339">
        <v>6.5326298000000001E-3</v>
      </c>
      <c r="AW211" s="339">
        <v>6.6090953000000003E-3</v>
      </c>
      <c r="AX211" s="339">
        <v>6.1650422E-3</v>
      </c>
      <c r="AY211" s="339">
        <v>6.2873419999999996E-3</v>
      </c>
      <c r="AZ211" s="339">
        <v>5.7672221000000003E-3</v>
      </c>
      <c r="BA211" s="339">
        <v>5.3556059999999997E-3</v>
      </c>
      <c r="BB211" s="339">
        <v>5.1612858999999997E-3</v>
      </c>
      <c r="BC211" s="339">
        <v>-3.5874000000000002E-4</v>
      </c>
      <c r="BD211" s="339">
        <v>-5.9263110000000001E-3</v>
      </c>
      <c r="BE211" s="339">
        <v>-2.3304549999999999E-3</v>
      </c>
      <c r="BF211" s="339">
        <v>-2.6454439999999998E-3</v>
      </c>
      <c r="BG211" s="339">
        <v>1.02592524E-2</v>
      </c>
      <c r="BH211" s="339">
        <v>7.5535419999999999E-3</v>
      </c>
      <c r="BI211" s="339">
        <v>7.6768384000000002E-3</v>
      </c>
      <c r="BJ211" s="339">
        <v>7.1302246000000003E-3</v>
      </c>
      <c r="BK211" s="339">
        <v>6.9065984999999996E-3</v>
      </c>
      <c r="BL211" s="339">
        <v>6.2521683000000003E-3</v>
      </c>
      <c r="BM211" s="339">
        <v>6.3888050999999996E-3</v>
      </c>
      <c r="BN211" s="339">
        <v>6.4412261E-3</v>
      </c>
      <c r="BO211" s="339">
        <v>6.9871215000000004E-3</v>
      </c>
      <c r="BP211" s="339">
        <v>7.5645792999999998E-3</v>
      </c>
      <c r="BQ211" s="339">
        <v>7.9523414999999997E-3</v>
      </c>
      <c r="BR211" s="339">
        <v>7.9675913999999997E-3</v>
      </c>
    </row>
    <row r="212" spans="1:70">
      <c r="A212" t="str">
        <f t="shared" si="15"/>
        <v>Return on assets201909</v>
      </c>
      <c r="B212" s="495">
        <v>201909</v>
      </c>
      <c r="C212" s="495">
        <v>25</v>
      </c>
      <c r="D212" s="495" t="s">
        <v>10</v>
      </c>
      <c r="E212" s="495">
        <v>-2.0774360193901347E-3</v>
      </c>
      <c r="F212" s="495">
        <v>2.4688785528139126E-3</v>
      </c>
      <c r="G212" s="495">
        <v>4.5041158568034151E-3</v>
      </c>
      <c r="H212" s="495">
        <v>5.5644565558211033E-3</v>
      </c>
      <c r="I212" s="495">
        <v>4.3366514757685395E-3</v>
      </c>
      <c r="J212" s="495">
        <v>7.6467488817788601E-3</v>
      </c>
      <c r="K212" s="495">
        <v>1.5654326048884448E-2</v>
      </c>
      <c r="L212" s="496">
        <v>94461522526.811646</v>
      </c>
      <c r="M212" s="496">
        <v>22191706627824.547</v>
      </c>
      <c r="N212" s="495">
        <v>8.4945275789327628E-3</v>
      </c>
      <c r="O212" s="495">
        <v>5.4196786044388391E-3</v>
      </c>
      <c r="P212" s="495">
        <v>4.1780478095280798E-3</v>
      </c>
      <c r="Q212" s="495">
        <v>125</v>
      </c>
      <c r="R212" s="11">
        <f t="shared" si="16"/>
        <v>4.1780478095280798E-3</v>
      </c>
      <c r="S212" s="11">
        <f t="shared" si="17"/>
        <v>8.4945275789327628E-3</v>
      </c>
      <c r="T212">
        <f t="shared" si="18"/>
        <v>0</v>
      </c>
      <c r="U212" t="str">
        <f t="shared" si="19"/>
        <v>Net interest income to total net operating income19</v>
      </c>
      <c r="V212" s="497">
        <v>202312</v>
      </c>
      <c r="W212" s="497">
        <v>26</v>
      </c>
      <c r="X212" s="497" t="s">
        <v>1381</v>
      </c>
      <c r="Y212" s="497" t="s">
        <v>14</v>
      </c>
      <c r="Z212" s="497">
        <v>0</v>
      </c>
      <c r="AA212" s="497">
        <v>10</v>
      </c>
      <c r="AB212" s="497">
        <v>0.69958290347092966</v>
      </c>
      <c r="AC212" s="497">
        <v>19</v>
      </c>
      <c r="AD212" s="497"/>
      <c r="AF212" s="338" t="s">
        <v>1181</v>
      </c>
      <c r="AG212" s="339">
        <v>0.65363112489999997</v>
      </c>
      <c r="AH212" s="339">
        <v>0.64171519759999995</v>
      </c>
      <c r="AI212" s="339">
        <v>0.63071091199999996</v>
      </c>
      <c r="AJ212" s="339">
        <v>0.63857990040000001</v>
      </c>
      <c r="AK212" s="339">
        <v>0.66124552780000001</v>
      </c>
      <c r="AL212" s="339">
        <v>0.67333268349999997</v>
      </c>
      <c r="AM212" s="339">
        <v>0.68545255969999996</v>
      </c>
      <c r="AN212" s="339">
        <v>0.67298725619999999</v>
      </c>
      <c r="AO212" s="339">
        <v>0.67839611749999995</v>
      </c>
      <c r="AP212" s="339">
        <v>0.69023790409999997</v>
      </c>
      <c r="AQ212" s="339">
        <v>0.68264026330000005</v>
      </c>
      <c r="AR212" s="339">
        <v>0.68917009809999996</v>
      </c>
      <c r="AS212" s="339">
        <v>0.69607451519999997</v>
      </c>
      <c r="AT212" s="339">
        <v>0.69955079009999999</v>
      </c>
      <c r="AU212" s="339">
        <v>0.69171831520000004</v>
      </c>
      <c r="AV212" s="339">
        <v>0.70089523490000005</v>
      </c>
      <c r="AW212" s="339">
        <v>0.7103406578</v>
      </c>
      <c r="AX212" s="339">
        <v>0.72250543010000001</v>
      </c>
      <c r="AY212" s="339">
        <v>0.71226762990000003</v>
      </c>
      <c r="AZ212" s="339">
        <v>0.71885003849999995</v>
      </c>
      <c r="BA212" s="339">
        <v>0.71379329229999999</v>
      </c>
      <c r="BB212" s="339">
        <v>0.71702840050000005</v>
      </c>
      <c r="BC212" s="339">
        <v>0.6971047789</v>
      </c>
      <c r="BD212" s="339">
        <v>0.68142123470000004</v>
      </c>
      <c r="BE212" s="339">
        <v>0.68768030979999994</v>
      </c>
      <c r="BF212" s="339">
        <v>0.68635114819999998</v>
      </c>
      <c r="BG212" s="339">
        <v>0.66650699189999996</v>
      </c>
      <c r="BH212" s="339">
        <v>0.67150111010000002</v>
      </c>
      <c r="BI212" s="339">
        <v>0.67815745930000004</v>
      </c>
      <c r="BJ212" s="339">
        <v>0.68050011430000001</v>
      </c>
      <c r="BK212" s="339">
        <v>0.69101016569999996</v>
      </c>
      <c r="BL212" s="339">
        <v>0.70023010959999998</v>
      </c>
      <c r="BM212" s="339">
        <v>0.71015484630000003</v>
      </c>
      <c r="BN212" s="339">
        <v>0.72039141289999997</v>
      </c>
      <c r="BO212" s="339">
        <v>0.77303647099999995</v>
      </c>
      <c r="BP212" s="339">
        <v>0.75504165300000003</v>
      </c>
      <c r="BQ212" s="339">
        <v>0.76209246730000002</v>
      </c>
      <c r="BR212" s="339">
        <v>0.75597109299999998</v>
      </c>
    </row>
    <row r="213" spans="1:70">
      <c r="A213" t="str">
        <f t="shared" si="15"/>
        <v>Return on assets201912</v>
      </c>
      <c r="B213" s="495">
        <v>201912</v>
      </c>
      <c r="C213" s="495">
        <v>25</v>
      </c>
      <c r="D213" s="495" t="s">
        <v>10</v>
      </c>
      <c r="E213" s="495">
        <v>-2.6880707105970559E-3</v>
      </c>
      <c r="F213" s="495">
        <v>2.1015925519050353E-3</v>
      </c>
      <c r="G213" s="495">
        <v>4.0545325948270683E-3</v>
      </c>
      <c r="H213" s="495">
        <v>4.8328975444901301E-3</v>
      </c>
      <c r="I213" s="495">
        <v>3.8832084801435E-3</v>
      </c>
      <c r="J213" s="495">
        <v>6.4393581327380585E-3</v>
      </c>
      <c r="K213" s="495">
        <v>1.4951355102020144E-2</v>
      </c>
      <c r="L213" s="496">
        <v>86127113571.716202</v>
      </c>
      <c r="M213" s="496">
        <v>21663618236195.281</v>
      </c>
      <c r="N213" s="495">
        <v>7.3286101591015507E-3</v>
      </c>
      <c r="O213" s="495">
        <v>4.6659274697860124E-3</v>
      </c>
      <c r="P213" s="495">
        <v>3.7607038468481036E-3</v>
      </c>
      <c r="Q213" s="495">
        <v>126</v>
      </c>
      <c r="R213" s="11">
        <f t="shared" si="16"/>
        <v>3.7607038468481036E-3</v>
      </c>
      <c r="S213" s="11">
        <f t="shared" si="17"/>
        <v>7.3286101591015507E-3</v>
      </c>
      <c r="T213">
        <f t="shared" si="18"/>
        <v>0</v>
      </c>
      <c r="U213" t="str">
        <f t="shared" si="19"/>
        <v>Net interest income to total net operating income20</v>
      </c>
      <c r="V213" s="497">
        <v>202312</v>
      </c>
      <c r="W213" s="497">
        <v>26</v>
      </c>
      <c r="X213" s="497" t="s">
        <v>1381</v>
      </c>
      <c r="Y213" s="497" t="s">
        <v>19</v>
      </c>
      <c r="Z213" s="497">
        <v>0</v>
      </c>
      <c r="AA213" s="497">
        <v>8</v>
      </c>
      <c r="AB213" s="497">
        <v>0.69844058894432526</v>
      </c>
      <c r="AC213" s="497">
        <v>20</v>
      </c>
      <c r="AD213" s="497"/>
      <c r="AF213" s="338" t="s">
        <v>1182</v>
      </c>
      <c r="AG213" s="339">
        <v>0.23043691559999999</v>
      </c>
      <c r="AH213" s="339">
        <v>0.22321379450000001</v>
      </c>
      <c r="AI213" s="339">
        <v>0.21362572090000001</v>
      </c>
      <c r="AJ213" s="339">
        <v>0.2120162595</v>
      </c>
      <c r="AK213" s="339">
        <v>0.216858304</v>
      </c>
      <c r="AL213" s="339">
        <v>0.22268304010000001</v>
      </c>
      <c r="AM213" s="339">
        <v>0.22879485390000001</v>
      </c>
      <c r="AN213" s="339">
        <v>0.23072820799999999</v>
      </c>
      <c r="AO213" s="339">
        <v>0.2334489803</v>
      </c>
      <c r="AP213" s="339">
        <v>0.23672337569999999</v>
      </c>
      <c r="AQ213" s="339">
        <v>0.24000848990000001</v>
      </c>
      <c r="AR213" s="339">
        <v>0.2444594471</v>
      </c>
      <c r="AS213" s="339">
        <v>0.24530987109999999</v>
      </c>
      <c r="AT213" s="339">
        <v>0.24548663779999999</v>
      </c>
      <c r="AU213" s="339">
        <v>0.2487623699</v>
      </c>
      <c r="AV213" s="339">
        <v>0.25316354860000001</v>
      </c>
      <c r="AW213" s="339">
        <v>0.25607837589999999</v>
      </c>
      <c r="AX213" s="339">
        <v>0.25808795289999997</v>
      </c>
      <c r="AY213" s="339">
        <v>0.2546128024</v>
      </c>
      <c r="AZ213" s="339">
        <v>0.25572502279999998</v>
      </c>
      <c r="BA213" s="339">
        <v>0.25634263740000002</v>
      </c>
      <c r="BB213" s="339">
        <v>0.25861668920000003</v>
      </c>
      <c r="BC213" s="339">
        <v>0.2555736991</v>
      </c>
      <c r="BD213" s="339">
        <v>0.24114738620000001</v>
      </c>
      <c r="BE213" s="339">
        <v>0.24300757079999999</v>
      </c>
      <c r="BF213" s="339">
        <v>0.2407694635</v>
      </c>
      <c r="BG213" s="339">
        <v>0.24672252119999999</v>
      </c>
      <c r="BH213" s="339">
        <v>0.2524518328</v>
      </c>
      <c r="BI213" s="339">
        <v>0.25474547400000003</v>
      </c>
      <c r="BJ213" s="339">
        <v>0.2570131423</v>
      </c>
      <c r="BK213" s="339">
        <v>0.25892933839999999</v>
      </c>
      <c r="BL213" s="339">
        <v>0.26379394280000001</v>
      </c>
      <c r="BM213" s="339">
        <v>0.2590732288</v>
      </c>
      <c r="BN213" s="339">
        <v>0.25357685470000002</v>
      </c>
      <c r="BO213" s="339">
        <v>0.24408817699999999</v>
      </c>
      <c r="BP213" s="339">
        <v>0.2341056863</v>
      </c>
      <c r="BQ213" s="339">
        <v>0.23108221509999999</v>
      </c>
      <c r="BR213" s="339">
        <v>0.2279210642</v>
      </c>
    </row>
    <row r="214" spans="1:70">
      <c r="A214" t="str">
        <f t="shared" si="15"/>
        <v>Return on assets202003</v>
      </c>
      <c r="B214" s="495">
        <v>202003</v>
      </c>
      <c r="C214" s="495">
        <v>25</v>
      </c>
      <c r="D214" s="495" t="s">
        <v>10</v>
      </c>
      <c r="E214" s="495">
        <v>-1.2325300080898355E-2</v>
      </c>
      <c r="F214" s="495">
        <v>-2.21642347449179E-3</v>
      </c>
      <c r="G214" s="495">
        <v>1.3877871761956348E-3</v>
      </c>
      <c r="H214" s="495">
        <v>1.5748358673581041E-3</v>
      </c>
      <c r="I214" s="495">
        <v>8.4962307417815719E-4</v>
      </c>
      <c r="J214" s="495">
        <v>4.0249527663742974E-3</v>
      </c>
      <c r="K214" s="495">
        <v>1.2735041433976167E-2</v>
      </c>
      <c r="L214" s="496">
        <v>16459729986.638458</v>
      </c>
      <c r="M214" s="496">
        <v>23150855309875.309</v>
      </c>
      <c r="N214" s="495">
        <v>3.9184217600291924E-3</v>
      </c>
      <c r="O214" s="495">
        <v>8.4103200394189143E-4</v>
      </c>
      <c r="P214" s="495">
        <v>8.2809988460606397E-4</v>
      </c>
      <c r="Q214" s="495">
        <v>117</v>
      </c>
      <c r="R214" s="11">
        <f t="shared" si="16"/>
        <v>8.2809988460606397E-4</v>
      </c>
      <c r="S214" s="11">
        <f t="shared" si="17"/>
        <v>3.9184217600291924E-3</v>
      </c>
      <c r="T214">
        <f t="shared" si="18"/>
        <v>0</v>
      </c>
      <c r="U214" t="str">
        <f t="shared" si="19"/>
        <v>Net interest income to total net operating income21</v>
      </c>
      <c r="V214" s="497">
        <v>202312</v>
      </c>
      <c r="W214" s="497">
        <v>26</v>
      </c>
      <c r="X214" s="497" t="s">
        <v>1381</v>
      </c>
      <c r="Y214" s="497" t="s">
        <v>92</v>
      </c>
      <c r="Z214" s="497">
        <v>0</v>
      </c>
      <c r="AA214" s="497">
        <v>4</v>
      </c>
      <c r="AB214" s="497">
        <v>0.69314616604442048</v>
      </c>
      <c r="AC214" s="497">
        <v>21</v>
      </c>
      <c r="AD214" s="497"/>
      <c r="AF214" s="338" t="s">
        <v>1183</v>
      </c>
      <c r="AG214" s="339">
        <v>1.5228817299999999E-2</v>
      </c>
      <c r="AH214" s="339">
        <v>2.3948196099999999E-2</v>
      </c>
      <c r="AI214" s="339">
        <v>-2.4956947E-2</v>
      </c>
      <c r="AJ214" s="339">
        <v>-1.4636046E-2</v>
      </c>
      <c r="AK214" s="339">
        <v>-3.0734175999999998E-2</v>
      </c>
      <c r="AL214" s="339">
        <v>-6.3029999999999998E-4</v>
      </c>
      <c r="AM214" s="339">
        <v>-7.316726E-3</v>
      </c>
      <c r="AN214" s="339">
        <v>1.19512413E-2</v>
      </c>
      <c r="AO214" s="339">
        <v>2.24921607E-2</v>
      </c>
      <c r="AP214" s="339">
        <v>3.1271461700000003E-2</v>
      </c>
      <c r="AQ214" s="339">
        <v>4.4455256399999997E-2</v>
      </c>
      <c r="AR214" s="339">
        <v>3.1390967399999997E-2</v>
      </c>
      <c r="AS214" s="339">
        <v>2.4832774799999999E-2</v>
      </c>
      <c r="AT214" s="339">
        <v>1.9555743600000002E-2</v>
      </c>
      <c r="AU214" s="339">
        <v>4.22612245E-2</v>
      </c>
      <c r="AV214" s="339">
        <v>3.4665398600000001E-2</v>
      </c>
      <c r="AW214" s="339">
        <v>3.6525907500000003E-2</v>
      </c>
      <c r="AX214" s="339">
        <v>2.54078981E-2</v>
      </c>
      <c r="AY214" s="339">
        <v>5.2362622999999999E-3</v>
      </c>
      <c r="AZ214" s="339">
        <v>4.7498697000000001E-3</v>
      </c>
      <c r="BA214" s="339">
        <v>1.36407662E-2</v>
      </c>
      <c r="BB214" s="339">
        <v>1.95739438E-2</v>
      </c>
      <c r="BC214" s="339">
        <v>0.1637079055</v>
      </c>
      <c r="BD214" s="339">
        <v>4.83919134E-2</v>
      </c>
      <c r="BE214" s="339">
        <v>7.4549744599999995E-2</v>
      </c>
      <c r="BF214" s="339">
        <v>5.3403100100000003E-2</v>
      </c>
      <c r="BG214" s="339">
        <v>5.53731503E-2</v>
      </c>
      <c r="BH214" s="339">
        <v>3.2322525999999997E-2</v>
      </c>
      <c r="BI214" s="339">
        <v>3.2864333000000003E-2</v>
      </c>
      <c r="BJ214" s="339">
        <v>2.8822030799999999E-2</v>
      </c>
      <c r="BK214" s="339">
        <v>0.11082926009999999</v>
      </c>
      <c r="BL214" s="339">
        <v>3.7127245900000001E-2</v>
      </c>
      <c r="BM214" s="339">
        <v>3.58378476E-2</v>
      </c>
      <c r="BN214" s="339">
        <v>3.3246441000000002E-2</v>
      </c>
      <c r="BO214" s="339">
        <v>3.90817527E-2</v>
      </c>
      <c r="BP214" s="339">
        <v>9.9146293999999996E-3</v>
      </c>
      <c r="BQ214" s="339">
        <v>1.9163551000000001E-2</v>
      </c>
      <c r="BR214" s="339">
        <v>3.743759E-2</v>
      </c>
    </row>
    <row r="215" spans="1:70">
      <c r="A215" t="str">
        <f t="shared" si="15"/>
        <v>Return on assets202006</v>
      </c>
      <c r="B215" s="495">
        <v>202006</v>
      </c>
      <c r="C215" s="495">
        <v>25</v>
      </c>
      <c r="D215" s="495" t="s">
        <v>10</v>
      </c>
      <c r="E215" s="496">
        <v>-1.411696263331459E-2</v>
      </c>
      <c r="F215" s="495">
        <v>3.0228933125075624E-5</v>
      </c>
      <c r="G215" s="495">
        <v>1.7450297674460533E-3</v>
      </c>
      <c r="H215" s="495">
        <v>1.0412485543832178E-3</v>
      </c>
      <c r="I215" s="495">
        <v>3.2104307086082092E-4</v>
      </c>
      <c r="J215" s="495">
        <v>3.5730332760801281E-3</v>
      </c>
      <c r="K215" s="495">
        <v>1.3762775484071023E-2</v>
      </c>
      <c r="L215" s="496">
        <v>3204881709.8749266</v>
      </c>
      <c r="M215" s="496">
        <v>23379161258424.023</v>
      </c>
      <c r="N215" s="495">
        <v>3.7939580391352268E-3</v>
      </c>
      <c r="O215" s="495">
        <v>5.173551095901615E-6</v>
      </c>
      <c r="P215" s="495">
        <v>3.4708221794512334E-4</v>
      </c>
      <c r="Q215" s="495">
        <v>117</v>
      </c>
      <c r="R215" s="11">
        <f t="shared" si="16"/>
        <v>5.173551095901615E-6</v>
      </c>
      <c r="S215" s="11">
        <f t="shared" si="17"/>
        <v>3.7939580391352268E-3</v>
      </c>
      <c r="T215">
        <f t="shared" si="18"/>
        <v>0</v>
      </c>
      <c r="U215" t="str">
        <f t="shared" si="19"/>
        <v>Net interest income to total net operating income22</v>
      </c>
      <c r="V215" s="497">
        <v>202312</v>
      </c>
      <c r="W215" s="497">
        <v>26</v>
      </c>
      <c r="X215" s="497" t="s">
        <v>1381</v>
      </c>
      <c r="Y215" s="497" t="s">
        <v>13</v>
      </c>
      <c r="Z215" s="497">
        <v>0</v>
      </c>
      <c r="AA215" s="497">
        <v>11</v>
      </c>
      <c r="AB215" s="497">
        <v>0.67938727792162745</v>
      </c>
      <c r="AC215" s="497">
        <v>22</v>
      </c>
      <c r="AD215" s="497"/>
      <c r="AF215" s="338" t="s">
        <v>1188</v>
      </c>
      <c r="AG215" s="339">
        <v>2.1655578700000001E-2</v>
      </c>
      <c r="AH215" s="339">
        <v>2.2195534999999999E-2</v>
      </c>
      <c r="AI215" s="339">
        <v>2.2844467E-2</v>
      </c>
      <c r="AJ215" s="339">
        <v>2.3645877400000001E-2</v>
      </c>
      <c r="AK215" s="339">
        <v>2.43727873E-2</v>
      </c>
      <c r="AL215" s="339">
        <v>2.4158289499999999E-2</v>
      </c>
      <c r="AM215" s="339">
        <v>2.22824922E-2</v>
      </c>
      <c r="AN215" s="339">
        <v>2.2189646699999999E-2</v>
      </c>
      <c r="AO215" s="339">
        <v>2.2529871699999999E-2</v>
      </c>
      <c r="AP215" s="339">
        <v>2.2657457700000001E-2</v>
      </c>
      <c r="AQ215" s="339">
        <v>2.3853583599999999E-2</v>
      </c>
      <c r="AR215" s="339">
        <v>2.40741319E-2</v>
      </c>
      <c r="AS215" s="339">
        <v>2.4176963700000002E-2</v>
      </c>
      <c r="AT215" s="339">
        <v>2.44214354E-2</v>
      </c>
      <c r="AU215" s="339">
        <v>2.3717099500000002E-2</v>
      </c>
      <c r="AV215" s="339">
        <v>2.3717218500000001E-2</v>
      </c>
      <c r="AW215" s="339">
        <v>2.36327694E-2</v>
      </c>
      <c r="AX215" s="339">
        <v>2.3815537299999998E-2</v>
      </c>
      <c r="AY215" s="339">
        <v>2.3357042500000001E-2</v>
      </c>
      <c r="AZ215" s="339">
        <v>2.3633120000000001E-2</v>
      </c>
      <c r="BA215" s="339">
        <v>2.36608793E-2</v>
      </c>
      <c r="BB215" s="339">
        <v>2.3708129599999999E-2</v>
      </c>
      <c r="BC215" s="339">
        <v>2.2691962499999999E-2</v>
      </c>
      <c r="BD215" s="339">
        <v>2.1189808300000001E-2</v>
      </c>
      <c r="BE215" s="339">
        <v>2.1205859300000001E-2</v>
      </c>
      <c r="BF215" s="339">
        <v>2.0640499400000002E-2</v>
      </c>
      <c r="BG215" s="339">
        <v>1.9714498600000002E-2</v>
      </c>
      <c r="BH215" s="339">
        <v>2.0109720800000001E-2</v>
      </c>
      <c r="BI215" s="339">
        <v>2.0417171599999999E-2</v>
      </c>
      <c r="BJ215" s="339">
        <v>2.0615773600000002E-2</v>
      </c>
      <c r="BK215" s="339">
        <v>2.0323472799999999E-2</v>
      </c>
      <c r="BL215" s="339">
        <v>2.0639745500000001E-2</v>
      </c>
      <c r="BM215" s="339">
        <v>2.12965525E-2</v>
      </c>
      <c r="BN215" s="339">
        <v>2.26480641E-2</v>
      </c>
      <c r="BO215" s="339">
        <v>2.5362795699999999E-2</v>
      </c>
      <c r="BP215" s="339">
        <v>2.5667438599999998E-2</v>
      </c>
      <c r="BQ215" s="339">
        <v>2.6555640500000002E-2</v>
      </c>
      <c r="BR215" s="339">
        <v>2.66009434E-2</v>
      </c>
    </row>
    <row r="216" spans="1:70">
      <c r="A216" t="str">
        <f t="shared" si="15"/>
        <v>Return on assets202009</v>
      </c>
      <c r="B216" s="495">
        <v>202009</v>
      </c>
      <c r="C216" s="495">
        <v>25</v>
      </c>
      <c r="D216" s="495" t="s">
        <v>10</v>
      </c>
      <c r="E216" s="495">
        <v>-9.4329688675027414E-3</v>
      </c>
      <c r="F216" s="495">
        <v>5.0030952672767623E-4</v>
      </c>
      <c r="G216" s="495">
        <v>2.7073730298725362E-3</v>
      </c>
      <c r="H216" s="495">
        <v>2.292436350597127E-3</v>
      </c>
      <c r="I216" s="495">
        <v>1.6214176591467073E-3</v>
      </c>
      <c r="J216" s="495">
        <v>4.4116519169779865E-3</v>
      </c>
      <c r="K216" s="495">
        <v>1.3313767886740966E-2</v>
      </c>
      <c r="L216" s="496">
        <v>34881202592.452408</v>
      </c>
      <c r="M216" s="496">
        <v>23413171847972.773</v>
      </c>
      <c r="N216" s="495">
        <v>4.9208153310025884E-3</v>
      </c>
      <c r="O216" s="495">
        <v>1.4943945628840974E-3</v>
      </c>
      <c r="P216" s="495">
        <v>1.6168262750269878E-3</v>
      </c>
      <c r="Q216" s="495">
        <v>115</v>
      </c>
      <c r="R216" s="11">
        <f t="shared" si="16"/>
        <v>1.4943945628840974E-3</v>
      </c>
      <c r="S216" s="11">
        <f t="shared" si="17"/>
        <v>4.9208153310025884E-3</v>
      </c>
      <c r="T216">
        <f t="shared" si="18"/>
        <v>0</v>
      </c>
      <c r="U216" t="str">
        <f t="shared" si="19"/>
        <v>Net interest income to total net operating income23</v>
      </c>
      <c r="V216" s="497">
        <v>202312</v>
      </c>
      <c r="W216" s="497">
        <v>26</v>
      </c>
      <c r="X216" s="497" t="s">
        <v>1381</v>
      </c>
      <c r="Y216" s="497" t="s">
        <v>100</v>
      </c>
      <c r="Z216" s="497">
        <v>0</v>
      </c>
      <c r="AA216" s="497">
        <v>3</v>
      </c>
      <c r="AB216" s="497">
        <v>0.67791383361142177</v>
      </c>
      <c r="AC216" s="497">
        <v>23</v>
      </c>
      <c r="AD216" s="497"/>
      <c r="AF216" s="338" t="s">
        <v>2370</v>
      </c>
      <c r="AG216" s="339" t="s">
        <v>6753</v>
      </c>
      <c r="AH216" s="339" t="s">
        <v>6753</v>
      </c>
      <c r="AI216" s="339" t="s">
        <v>6753</v>
      </c>
      <c r="AJ216" s="339" t="s">
        <v>6753</v>
      </c>
      <c r="AK216" s="339" t="s">
        <v>6753</v>
      </c>
      <c r="AL216" s="339" t="s">
        <v>6753</v>
      </c>
      <c r="AM216" s="339" t="s">
        <v>6753</v>
      </c>
      <c r="AN216" s="339" t="s">
        <v>6753</v>
      </c>
      <c r="AO216" s="339" t="s">
        <v>6753</v>
      </c>
      <c r="AP216" s="339" t="s">
        <v>6753</v>
      </c>
      <c r="AQ216" s="339" t="s">
        <v>6753</v>
      </c>
      <c r="AR216" s="339" t="s">
        <v>6753</v>
      </c>
      <c r="AS216" s="339" t="s">
        <v>6753</v>
      </c>
      <c r="AT216" s="339" t="s">
        <v>6753</v>
      </c>
      <c r="AU216" s="339">
        <v>1.1518392299999999E-2</v>
      </c>
      <c r="AV216" s="339">
        <v>1.14163995E-2</v>
      </c>
      <c r="AW216" s="339">
        <v>1.0695445499999999E-2</v>
      </c>
      <c r="AX216" s="339">
        <v>1.26846739E-2</v>
      </c>
      <c r="AY216" s="339">
        <v>1.2838438400000001E-2</v>
      </c>
      <c r="AZ216" s="339">
        <v>1.09933098E-2</v>
      </c>
      <c r="BA216" s="339">
        <v>1.0802659100000001E-2</v>
      </c>
      <c r="BB216" s="339">
        <v>1.08347128E-2</v>
      </c>
      <c r="BC216" s="339">
        <v>1.77164309E-2</v>
      </c>
      <c r="BD216" s="339">
        <v>1.5743697000000001E-2</v>
      </c>
      <c r="BE216" s="339">
        <v>1.4008220700000001E-2</v>
      </c>
      <c r="BF216" s="339">
        <v>1.3735761500000001E-2</v>
      </c>
      <c r="BG216" s="339">
        <v>1.2825293200000001E-2</v>
      </c>
      <c r="BH216" s="339">
        <v>1.05781747E-2</v>
      </c>
      <c r="BI216" s="339">
        <v>9.6824211999999993E-3</v>
      </c>
      <c r="BJ216" s="339">
        <v>9.1134641999999991E-3</v>
      </c>
      <c r="BK216" s="339">
        <v>9.7308901999999999E-3</v>
      </c>
      <c r="BL216" s="339">
        <v>9.3188148999999998E-3</v>
      </c>
      <c r="BM216" s="339">
        <v>9.0558724999999993E-3</v>
      </c>
      <c r="BN216" s="339">
        <v>9.4835475999999995E-3</v>
      </c>
      <c r="BO216" s="339">
        <v>1.13455125E-2</v>
      </c>
      <c r="BP216" s="339">
        <v>1.07180422E-2</v>
      </c>
      <c r="BQ216" s="339">
        <v>1.0638894600000001E-2</v>
      </c>
      <c r="BR216" s="339">
        <v>1.11566215E-2</v>
      </c>
    </row>
    <row r="217" spans="1:70">
      <c r="A217" t="str">
        <f t="shared" si="15"/>
        <v>Return on assets202012</v>
      </c>
      <c r="B217" s="495">
        <v>202012</v>
      </c>
      <c r="C217" s="495">
        <v>25</v>
      </c>
      <c r="D217" s="495" t="s">
        <v>10</v>
      </c>
      <c r="E217" s="495">
        <v>-1.0055092131896641E-2</v>
      </c>
      <c r="F217" s="495">
        <v>5.2864608038866038E-4</v>
      </c>
      <c r="G217" s="495">
        <v>2.6192375728831003E-3</v>
      </c>
      <c r="H217" s="495">
        <v>2.011939756241352E-3</v>
      </c>
      <c r="I217" s="495">
        <v>1.2845450854467343E-3</v>
      </c>
      <c r="J217" s="495">
        <v>4.7051260335137825E-3</v>
      </c>
      <c r="K217" s="495">
        <v>1.3669717673840457E-2</v>
      </c>
      <c r="L217" s="496">
        <v>31704247971.687801</v>
      </c>
      <c r="M217" s="496">
        <v>23221745478058.438</v>
      </c>
      <c r="N217" s="495">
        <v>5.5303600633836315E-3</v>
      </c>
      <c r="O217" s="495">
        <v>1.4097741844520226E-3</v>
      </c>
      <c r="P217" s="495">
        <v>1.2312629693630849E-3</v>
      </c>
      <c r="Q217" s="495">
        <v>116</v>
      </c>
      <c r="R217" s="11">
        <f t="shared" si="16"/>
        <v>1.2312629693630849E-3</v>
      </c>
      <c r="S217" s="11">
        <f t="shared" si="17"/>
        <v>5.5303600633836315E-3</v>
      </c>
      <c r="T217">
        <f t="shared" si="18"/>
        <v>0</v>
      </c>
      <c r="U217" t="str">
        <f t="shared" si="19"/>
        <v>Net interest income to total net operating income24</v>
      </c>
      <c r="V217" s="497">
        <v>202312</v>
      </c>
      <c r="W217" s="497">
        <v>26</v>
      </c>
      <c r="X217" s="497" t="s">
        <v>1381</v>
      </c>
      <c r="Y217" s="497" t="s">
        <v>23</v>
      </c>
      <c r="Z217" s="497">
        <v>0</v>
      </c>
      <c r="AA217" s="497">
        <v>5</v>
      </c>
      <c r="AB217" s="497">
        <v>0.65982608174333124</v>
      </c>
      <c r="AC217" s="497">
        <v>24</v>
      </c>
      <c r="AD217" s="497"/>
      <c r="AF217" s="338" t="s">
        <v>836</v>
      </c>
      <c r="AG217" s="339">
        <v>0.11560886669999999</v>
      </c>
      <c r="AH217" s="339">
        <v>0.1161460926</v>
      </c>
      <c r="AI217" s="339">
        <v>0.12026950090000001</v>
      </c>
      <c r="AJ217" s="339">
        <v>0.1223047114</v>
      </c>
      <c r="AK217" s="339">
        <v>0.1204848879</v>
      </c>
      <c r="AL217" s="339">
        <v>0.12504645289999999</v>
      </c>
      <c r="AM217" s="339">
        <v>0.122575714</v>
      </c>
      <c r="AN217" s="339">
        <v>0.12538202770000001</v>
      </c>
      <c r="AO217" s="339">
        <v>0.1291838813</v>
      </c>
      <c r="AP217" s="339">
        <v>0.12768523600000001</v>
      </c>
      <c r="AQ217" s="339">
        <v>0.1236205735</v>
      </c>
      <c r="AR217" s="339">
        <v>0.1207654242</v>
      </c>
      <c r="AS217" s="339">
        <v>0.1293302844</v>
      </c>
      <c r="AT217" s="339">
        <v>0.13047408639999999</v>
      </c>
      <c r="AU217" s="339">
        <v>0.12998409299999999</v>
      </c>
      <c r="AV217" s="339">
        <v>0.129626833</v>
      </c>
      <c r="AW217" s="339">
        <v>0.1318799434</v>
      </c>
      <c r="AX217" s="339">
        <v>0.133358276</v>
      </c>
      <c r="AY217" s="339">
        <v>0.13220392680000001</v>
      </c>
      <c r="AZ217" s="339">
        <v>0.13322209439999999</v>
      </c>
      <c r="BA217" s="339">
        <v>0.133688046</v>
      </c>
      <c r="BB217" s="339">
        <v>0.13569749859999999</v>
      </c>
      <c r="BC217" s="339">
        <v>0.13246247080000001</v>
      </c>
      <c r="BD217" s="339">
        <v>0.13680411070000001</v>
      </c>
      <c r="BE217" s="339">
        <v>0.140562624</v>
      </c>
      <c r="BF217" s="339">
        <v>0.1445776365</v>
      </c>
      <c r="BG217" s="339">
        <v>0.144044542</v>
      </c>
      <c r="BH217" s="339">
        <v>0.1467202678</v>
      </c>
      <c r="BI217" s="339">
        <v>0.1482431561</v>
      </c>
      <c r="BJ217" s="339">
        <v>0.14726218569999999</v>
      </c>
      <c r="BK217" s="339">
        <v>0.14444563199999999</v>
      </c>
      <c r="BL217" s="339">
        <v>0.14058662999999999</v>
      </c>
      <c r="BM217" s="339">
        <v>0.1403064487</v>
      </c>
      <c r="BN217" s="339">
        <v>0.14135517189999999</v>
      </c>
      <c r="BO217" s="339">
        <v>0.1431277463</v>
      </c>
      <c r="BP217" s="339">
        <v>0.1432058017</v>
      </c>
      <c r="BQ217" s="339">
        <v>0.14243222189999999</v>
      </c>
      <c r="BR217" s="339">
        <v>0.1425850733</v>
      </c>
    </row>
    <row r="218" spans="1:70">
      <c r="A218" t="str">
        <f t="shared" si="15"/>
        <v>Return on assets202103</v>
      </c>
      <c r="B218" s="495">
        <v>202103</v>
      </c>
      <c r="C218" s="495">
        <v>25</v>
      </c>
      <c r="D218" s="495" t="s">
        <v>10</v>
      </c>
      <c r="E218" s="495">
        <v>-5.569922782212353E-4</v>
      </c>
      <c r="F218" s="495">
        <v>2.1110444599819972E-3</v>
      </c>
      <c r="G218" s="495">
        <v>4.2474683210788795E-3</v>
      </c>
      <c r="H218" s="495">
        <v>5.5986046621842554E-3</v>
      </c>
      <c r="I218" s="495">
        <v>4.8423736503618274E-3</v>
      </c>
      <c r="J218" s="495">
        <v>7.4806895916364061E-3</v>
      </c>
      <c r="K218" s="495">
        <v>1.9755062654071242E-2</v>
      </c>
      <c r="L218" s="496">
        <v>116536508581.43929</v>
      </c>
      <c r="M218" s="496">
        <v>24700423500232.781</v>
      </c>
      <c r="N218" s="495">
        <v>6.3714212847948877E-3</v>
      </c>
      <c r="O218" s="495">
        <v>5.582425646350535E-3</v>
      </c>
      <c r="P218" s="495">
        <v>4.705601370966624E-3</v>
      </c>
      <c r="Q218" s="495">
        <v>118</v>
      </c>
      <c r="R218" s="11">
        <f t="shared" si="16"/>
        <v>4.705601370966624E-3</v>
      </c>
      <c r="S218" s="11">
        <f t="shared" si="17"/>
        <v>6.3714212847948877E-3</v>
      </c>
      <c r="T218">
        <f t="shared" si="18"/>
        <v>1</v>
      </c>
      <c r="U218" t="str">
        <f t="shared" si="19"/>
        <v>Net interest income to total net operating income25</v>
      </c>
      <c r="V218" s="497">
        <v>202312</v>
      </c>
      <c r="W218" s="497">
        <v>26</v>
      </c>
      <c r="X218" s="497" t="s">
        <v>1381</v>
      </c>
      <c r="Y218" s="497" t="s">
        <v>94</v>
      </c>
      <c r="Z218" s="497">
        <v>0</v>
      </c>
      <c r="AA218" s="497">
        <v>13</v>
      </c>
      <c r="AB218" s="497">
        <v>0.60881842556636467</v>
      </c>
      <c r="AC218" s="497">
        <v>25</v>
      </c>
      <c r="AD218" s="497"/>
      <c r="AF218" s="338" t="s">
        <v>1186</v>
      </c>
      <c r="AG218" s="339" t="s">
        <v>6753</v>
      </c>
      <c r="AH218" s="339" t="s">
        <v>6753</v>
      </c>
      <c r="AI218" s="339" t="s">
        <v>6753</v>
      </c>
      <c r="AJ218" s="339" t="s">
        <v>6753</v>
      </c>
      <c r="AK218" s="339" t="s">
        <v>6753</v>
      </c>
      <c r="AL218" s="339" t="s">
        <v>6753</v>
      </c>
      <c r="AM218" s="339" t="s">
        <v>6753</v>
      </c>
      <c r="AN218" s="339" t="s">
        <v>6753</v>
      </c>
      <c r="AO218" s="339">
        <v>5.57992634E-2</v>
      </c>
      <c r="AP218" s="339">
        <v>5.4140893500000002E-2</v>
      </c>
      <c r="AQ218" s="339">
        <v>5.43618513E-2</v>
      </c>
      <c r="AR218" s="339">
        <v>5.3003645500000002E-2</v>
      </c>
      <c r="AS218" s="339">
        <v>5.5511376500000001E-2</v>
      </c>
      <c r="AT218" s="339">
        <v>5.5052801700000001E-2</v>
      </c>
      <c r="AU218" s="339">
        <v>5.4222900300000001E-2</v>
      </c>
      <c r="AV218" s="339">
        <v>5.3575111299999999E-2</v>
      </c>
      <c r="AW218" s="339">
        <v>5.4046164600000002E-2</v>
      </c>
      <c r="AX218" s="339">
        <v>5.44800644E-2</v>
      </c>
      <c r="AY218" s="339">
        <v>5.4469925099999997E-2</v>
      </c>
      <c r="AZ218" s="339">
        <v>5.4425670299999999E-2</v>
      </c>
      <c r="BA218" s="339">
        <v>5.5381754499999998E-2</v>
      </c>
      <c r="BB218" s="339">
        <v>5.5625480400000003E-2</v>
      </c>
      <c r="BC218" s="339">
        <v>5.3474146100000002E-2</v>
      </c>
      <c r="BD218" s="339">
        <v>5.0665063099999998E-2</v>
      </c>
      <c r="BE218" s="339">
        <v>5.3919903399999997E-2</v>
      </c>
      <c r="BF218" s="339">
        <v>5.5693596800000002E-2</v>
      </c>
      <c r="BG218" s="339">
        <v>5.4475365499999998E-2</v>
      </c>
      <c r="BH218" s="339">
        <v>5.6372902900000001E-2</v>
      </c>
      <c r="BI218" s="339">
        <v>5.6165732099999997E-2</v>
      </c>
      <c r="BJ218" s="339">
        <v>5.5908689599999999E-2</v>
      </c>
      <c r="BK218" s="339">
        <v>5.4734736999999999E-2</v>
      </c>
      <c r="BL218" s="339">
        <v>4.9814040400000002E-2</v>
      </c>
      <c r="BM218" s="339">
        <v>4.9921844100000001E-2</v>
      </c>
      <c r="BN218" s="339">
        <v>5.2583141899999998E-2</v>
      </c>
      <c r="BO218" s="339">
        <v>5.36739694E-2</v>
      </c>
      <c r="BP218" s="339">
        <v>5.3589287499999999E-2</v>
      </c>
      <c r="BQ218" s="339">
        <v>5.3629160400000001E-2</v>
      </c>
      <c r="BR218" s="339">
        <v>5.3994188899999997E-2</v>
      </c>
    </row>
    <row r="219" spans="1:70">
      <c r="A219" t="str">
        <f t="shared" si="15"/>
        <v>Return on assets202106</v>
      </c>
      <c r="B219" s="495">
        <v>202106</v>
      </c>
      <c r="C219" s="495">
        <v>25</v>
      </c>
      <c r="D219" s="495" t="s">
        <v>10</v>
      </c>
      <c r="E219" s="495">
        <v>-1.4107777253071945E-3</v>
      </c>
      <c r="F219" s="495">
        <v>2.2389780549447518E-3</v>
      </c>
      <c r="G219" s="495">
        <v>4.695216919789344E-3</v>
      </c>
      <c r="H219" s="495">
        <v>4.8874688613260373E-3</v>
      </c>
      <c r="I219" s="495">
        <v>4.669155853226861E-3</v>
      </c>
      <c r="J219" s="495">
        <v>7.6389654532521278E-3</v>
      </c>
      <c r="K219" s="495">
        <v>1.7937679508727069E-2</v>
      </c>
      <c r="L219" s="496">
        <v>113655926202.98663</v>
      </c>
      <c r="M219" s="496">
        <v>24727328367493.871</v>
      </c>
      <c r="N219" s="495">
        <v>7.6794563638819804E-3</v>
      </c>
      <c r="O219" s="495">
        <v>3.9470331590247083E-3</v>
      </c>
      <c r="P219" s="495">
        <v>4.7679801621426099E-3</v>
      </c>
      <c r="Q219" s="495">
        <v>112</v>
      </c>
      <c r="R219" s="11">
        <f t="shared" si="16"/>
        <v>3.9470331590247083E-3</v>
      </c>
      <c r="S219" s="11">
        <f t="shared" si="17"/>
        <v>7.6794563638819804E-3</v>
      </c>
      <c r="T219">
        <f t="shared" si="18"/>
        <v>0</v>
      </c>
      <c r="U219" t="str">
        <f t="shared" si="19"/>
        <v>Net interest income to total net operating income26</v>
      </c>
      <c r="V219" s="497">
        <v>202312</v>
      </c>
      <c r="W219" s="497">
        <v>26</v>
      </c>
      <c r="X219" s="497" t="s">
        <v>1381</v>
      </c>
      <c r="Y219" s="497" t="s">
        <v>25</v>
      </c>
      <c r="Z219" s="497">
        <v>0</v>
      </c>
      <c r="AA219" s="497">
        <v>18</v>
      </c>
      <c r="AB219" s="497">
        <v>0.60737447519598198</v>
      </c>
      <c r="AC219" s="497">
        <v>26</v>
      </c>
      <c r="AD219" s="497"/>
      <c r="AF219" s="338" t="s">
        <v>1187</v>
      </c>
      <c r="AG219" s="339" t="s">
        <v>6753</v>
      </c>
      <c r="AH219" s="339" t="s">
        <v>6753</v>
      </c>
      <c r="AI219" s="339" t="s">
        <v>6753</v>
      </c>
      <c r="AJ219" s="339" t="s">
        <v>6753</v>
      </c>
      <c r="AK219" s="339" t="s">
        <v>6753</v>
      </c>
      <c r="AL219" s="339" t="s">
        <v>6753</v>
      </c>
      <c r="AM219" s="339" t="s">
        <v>6753</v>
      </c>
      <c r="AN219" s="339" t="s">
        <v>6753</v>
      </c>
      <c r="AO219" s="339">
        <v>5.9797432099999999E-2</v>
      </c>
      <c r="AP219" s="339">
        <v>5.86559782E-2</v>
      </c>
      <c r="AQ219" s="339">
        <v>5.7161621099999997E-2</v>
      </c>
      <c r="AR219" s="339">
        <v>5.5339596200000001E-2</v>
      </c>
      <c r="AS219" s="339">
        <v>5.7705199800000002E-2</v>
      </c>
      <c r="AT219" s="339">
        <v>5.7172596300000003E-2</v>
      </c>
      <c r="AU219" s="339">
        <v>5.6594906399999999E-2</v>
      </c>
      <c r="AV219" s="339">
        <v>5.5849870900000001E-2</v>
      </c>
      <c r="AW219" s="339">
        <v>5.6297026200000003E-2</v>
      </c>
      <c r="AX219" s="339">
        <v>5.6707613800000001E-2</v>
      </c>
      <c r="AY219" s="339">
        <v>5.6098437600000002E-2</v>
      </c>
      <c r="AZ219" s="339">
        <v>5.6028802799999999E-2</v>
      </c>
      <c r="BA219" s="339">
        <v>5.6944394199999998E-2</v>
      </c>
      <c r="BB219" s="339">
        <v>5.71625261E-2</v>
      </c>
      <c r="BC219" s="339">
        <v>5.4964781099999999E-2</v>
      </c>
      <c r="BD219" s="339">
        <v>5.2608193099999999E-2</v>
      </c>
      <c r="BE219" s="339">
        <v>5.6090008699999999E-2</v>
      </c>
      <c r="BF219" s="339">
        <v>5.7873248600000003E-2</v>
      </c>
      <c r="BG219" s="339">
        <v>5.6203300300000002E-2</v>
      </c>
      <c r="BH219" s="339">
        <v>5.7880541299999998E-2</v>
      </c>
      <c r="BI219" s="339">
        <v>5.7675880999999998E-2</v>
      </c>
      <c r="BJ219" s="339">
        <v>5.73340975E-2</v>
      </c>
      <c r="BK219" s="339">
        <v>5.5488408099999997E-2</v>
      </c>
      <c r="BL219" s="339">
        <v>5.0499665899999997E-2</v>
      </c>
      <c r="BM219" s="339">
        <v>5.0533183699999998E-2</v>
      </c>
      <c r="BN219" s="339">
        <v>5.3212409199999998E-2</v>
      </c>
      <c r="BO219" s="339">
        <v>5.387699E-2</v>
      </c>
      <c r="BP219" s="339">
        <v>5.3805626000000002E-2</v>
      </c>
      <c r="BQ219" s="339">
        <v>5.3854325299999999E-2</v>
      </c>
      <c r="BR219" s="339">
        <v>5.4138734199999997E-2</v>
      </c>
    </row>
    <row r="220" spans="1:70">
      <c r="A220" t="str">
        <f t="shared" si="15"/>
        <v>Return on assets202109</v>
      </c>
      <c r="B220" s="495">
        <v>202109</v>
      </c>
      <c r="C220" s="495">
        <v>25</v>
      </c>
      <c r="D220" s="495" t="s">
        <v>10</v>
      </c>
      <c r="E220" s="495">
        <v>-5.3299207680028142E-5</v>
      </c>
      <c r="F220" s="495">
        <v>2.7131084092195199E-3</v>
      </c>
      <c r="G220" s="495">
        <v>5.1402501050197263E-3</v>
      </c>
      <c r="H220" s="495">
        <v>5.5287044819614609E-3</v>
      </c>
      <c r="I220" s="495">
        <v>4.8677369395396337E-3</v>
      </c>
      <c r="J220" s="495">
        <v>8.3620626901614887E-3</v>
      </c>
      <c r="K220" s="495">
        <v>1.7827995290155128E-2</v>
      </c>
      <c r="L220" s="496">
        <v>118928046247.70222</v>
      </c>
      <c r="M220" s="496">
        <v>24923724400918.68</v>
      </c>
      <c r="N220" s="495">
        <v>7.843811739008338E-3</v>
      </c>
      <c r="O220" s="495">
        <v>4.9226978860777652E-3</v>
      </c>
      <c r="P220" s="495">
        <v>4.8368209526678252E-3</v>
      </c>
      <c r="Q220" s="495">
        <v>111</v>
      </c>
      <c r="R220" s="11">
        <f t="shared" si="16"/>
        <v>4.8368209526678252E-3</v>
      </c>
      <c r="S220" s="11">
        <f t="shared" si="17"/>
        <v>7.843811739008338E-3</v>
      </c>
      <c r="T220">
        <f t="shared" si="18"/>
        <v>0</v>
      </c>
      <c r="U220" t="str">
        <f t="shared" si="19"/>
        <v>Net interest income to total net operating income27</v>
      </c>
      <c r="V220" s="497">
        <v>202312</v>
      </c>
      <c r="W220" s="497">
        <v>26</v>
      </c>
      <c r="X220" s="497" t="s">
        <v>1381</v>
      </c>
      <c r="Y220" s="497" t="s">
        <v>17</v>
      </c>
      <c r="Z220" s="497">
        <v>0</v>
      </c>
      <c r="AA220" s="497">
        <v>5</v>
      </c>
      <c r="AB220" s="497">
        <v>0.59820531291520485</v>
      </c>
      <c r="AC220" s="497">
        <v>27</v>
      </c>
      <c r="AD220" s="497"/>
      <c r="AF220" s="338" t="s">
        <v>837</v>
      </c>
      <c r="AG220" s="339">
        <v>0.13431252299999999</v>
      </c>
      <c r="AH220" s="339">
        <v>0.13452423450000001</v>
      </c>
      <c r="AI220" s="339">
        <v>0.13853946040000001</v>
      </c>
      <c r="AJ220" s="339">
        <v>0.1414690683</v>
      </c>
      <c r="AK220" s="339">
        <v>0.1392057481</v>
      </c>
      <c r="AL220" s="339">
        <v>0.14385509930000001</v>
      </c>
      <c r="AM220" s="339">
        <v>0.1406147609</v>
      </c>
      <c r="AN220" s="339">
        <v>0.14448618520000001</v>
      </c>
      <c r="AO220" s="339">
        <v>0.148464651</v>
      </c>
      <c r="AP220" s="339">
        <v>0.14564140219999999</v>
      </c>
      <c r="AQ220" s="339">
        <v>0.14450362389999999</v>
      </c>
      <c r="AR220" s="339">
        <v>0.1425207802</v>
      </c>
      <c r="AS220" s="339">
        <v>0.15185996939999999</v>
      </c>
      <c r="AT220" s="339">
        <v>0.15278348929999999</v>
      </c>
      <c r="AU220" s="339">
        <v>0.14985926999999999</v>
      </c>
      <c r="AV220" s="339">
        <v>0.1500165238</v>
      </c>
      <c r="AW220" s="339">
        <v>0.1515659238</v>
      </c>
      <c r="AX220" s="339">
        <v>0.15301614029999999</v>
      </c>
      <c r="AY220" s="339">
        <v>0.15097244470000001</v>
      </c>
      <c r="AZ220" s="339">
        <v>0.15294185630000001</v>
      </c>
      <c r="BA220" s="339">
        <v>0.1534083316</v>
      </c>
      <c r="BB220" s="339">
        <v>0.15572612599999999</v>
      </c>
      <c r="BC220" s="339">
        <v>0.1539094375</v>
      </c>
      <c r="BD220" s="339">
        <v>0.1584060313</v>
      </c>
      <c r="BE220" s="339">
        <v>0.16227434569999999</v>
      </c>
      <c r="BF220" s="339">
        <v>0.16684809610000001</v>
      </c>
      <c r="BG220" s="339">
        <v>0.16688037789999999</v>
      </c>
      <c r="BH220" s="339">
        <v>0.16966004109999999</v>
      </c>
      <c r="BI220" s="339">
        <v>0.17136506400000001</v>
      </c>
      <c r="BJ220" s="339">
        <v>0.1712658242</v>
      </c>
      <c r="BK220" s="339">
        <v>0.16745990180000001</v>
      </c>
      <c r="BL220" s="339">
        <v>0.1630375168</v>
      </c>
      <c r="BM220" s="339">
        <v>0.16244231810000001</v>
      </c>
      <c r="BN220" s="339">
        <v>0.1631694843</v>
      </c>
      <c r="BO220" s="339">
        <v>0.1648081341</v>
      </c>
      <c r="BP220" s="339">
        <v>0.166425778</v>
      </c>
      <c r="BQ220" s="339">
        <v>0.1666328353</v>
      </c>
      <c r="BR220" s="339">
        <v>0.16717953260000001</v>
      </c>
    </row>
    <row r="221" spans="1:70">
      <c r="A221" t="str">
        <f t="shared" si="15"/>
        <v>Return on assets202112</v>
      </c>
      <c r="B221" s="495">
        <v>202112</v>
      </c>
      <c r="C221" s="495">
        <v>25</v>
      </c>
      <c r="D221" s="495" t="s">
        <v>10</v>
      </c>
      <c r="E221" s="495">
        <v>-3.1347240547033224E-3</v>
      </c>
      <c r="F221" s="495">
        <v>2.2093003703531045E-3</v>
      </c>
      <c r="G221" s="495">
        <v>4.9984430614182047E-3</v>
      </c>
      <c r="H221" s="495">
        <v>5.0113245010764695E-3</v>
      </c>
      <c r="I221" s="495">
        <v>4.6636423010331862E-3</v>
      </c>
      <c r="J221" s="495">
        <v>8.7138130856354908E-3</v>
      </c>
      <c r="K221" s="495">
        <v>1.8003800121042992E-2</v>
      </c>
      <c r="L221" s="496">
        <v>113179878479.78815</v>
      </c>
      <c r="M221" s="496">
        <v>24639084676736.629</v>
      </c>
      <c r="N221" s="495">
        <v>1.6014617143507407E-3</v>
      </c>
      <c r="O221" s="495">
        <v>5.2434475132022004E-3</v>
      </c>
      <c r="P221" s="495">
        <v>4.5902217489793978E-3</v>
      </c>
      <c r="Q221" s="495">
        <v>111</v>
      </c>
      <c r="R221" s="11">
        <f t="shared" si="16"/>
        <v>1.6014617143507407E-3</v>
      </c>
      <c r="S221" s="11">
        <f t="shared" si="17"/>
        <v>5.2434475132022004E-3</v>
      </c>
      <c r="T221">
        <f t="shared" si="18"/>
        <v>0</v>
      </c>
      <c r="U221" t="str">
        <f t="shared" si="19"/>
        <v>Net interest income to total net operating income28</v>
      </c>
      <c r="V221" s="497">
        <v>202312</v>
      </c>
      <c r="W221" s="497">
        <v>26</v>
      </c>
      <c r="X221" s="497" t="s">
        <v>1381</v>
      </c>
      <c r="Y221" s="497" t="s">
        <v>16</v>
      </c>
      <c r="Z221" s="497">
        <v>0</v>
      </c>
      <c r="AA221" s="497">
        <v>30</v>
      </c>
      <c r="AB221" s="497">
        <v>0.57603348636334373</v>
      </c>
      <c r="AC221" s="497">
        <v>28</v>
      </c>
      <c r="AD221" s="497"/>
      <c r="AF221" s="338" t="s">
        <v>839</v>
      </c>
      <c r="AG221" s="339">
        <v>9.3050154699999998E-2</v>
      </c>
      <c r="AH221" s="339">
        <v>9.5648275599999999E-2</v>
      </c>
      <c r="AI221" s="339">
        <v>0.1038919437</v>
      </c>
      <c r="AJ221" s="339">
        <v>0.10129423059999999</v>
      </c>
      <c r="AK221" s="339">
        <v>9.9051814000000002E-2</v>
      </c>
      <c r="AL221" s="339">
        <v>0.10577631630000001</v>
      </c>
      <c r="AM221" s="339">
        <v>0.10562962150000001</v>
      </c>
      <c r="AN221" s="339">
        <v>0.1077872809</v>
      </c>
      <c r="AO221" s="339">
        <v>0.1116133106</v>
      </c>
      <c r="AP221" s="339">
        <v>0.10897392039999999</v>
      </c>
      <c r="AQ221" s="339">
        <v>0.1087990024</v>
      </c>
      <c r="AR221" s="339">
        <v>0.1058960588</v>
      </c>
      <c r="AS221" s="339">
        <v>0.11318796540000001</v>
      </c>
      <c r="AT221" s="339">
        <v>0.1137959444</v>
      </c>
      <c r="AU221" s="339">
        <v>0.1121695021</v>
      </c>
      <c r="AV221" s="339">
        <v>0.1107363613</v>
      </c>
      <c r="AW221" s="339">
        <v>0.11281852739999999</v>
      </c>
      <c r="AX221" s="339">
        <v>0.114605156</v>
      </c>
      <c r="AY221" s="339">
        <v>0.1143932453</v>
      </c>
      <c r="AZ221" s="339">
        <v>0.1156721371</v>
      </c>
      <c r="BA221" s="339">
        <v>0.11589198589999999</v>
      </c>
      <c r="BB221" s="339">
        <v>0.11881381940000001</v>
      </c>
      <c r="BC221" s="339">
        <v>0.1152317169</v>
      </c>
      <c r="BD221" s="339">
        <v>0.1177602762</v>
      </c>
      <c r="BE221" s="339">
        <v>0.1200111667</v>
      </c>
      <c r="BF221" s="339">
        <v>0.1238426432</v>
      </c>
      <c r="BG221" s="339">
        <v>0.12382029880000001</v>
      </c>
      <c r="BH221" s="339">
        <v>0.1268091787</v>
      </c>
      <c r="BI221" s="339">
        <v>0.1267938384</v>
      </c>
      <c r="BJ221" s="339">
        <v>0.12525901819999999</v>
      </c>
      <c r="BK221" s="339">
        <v>0.1254415103</v>
      </c>
      <c r="BL221" s="339">
        <v>0.1230759656</v>
      </c>
      <c r="BM221" s="339">
        <v>0.12302399310000001</v>
      </c>
      <c r="BN221" s="339">
        <v>0.1242046748</v>
      </c>
      <c r="BO221" s="339">
        <v>0.12650441300000001</v>
      </c>
      <c r="BP221" s="339">
        <v>0.12644150100000001</v>
      </c>
      <c r="BQ221" s="339">
        <v>0.12572595080000001</v>
      </c>
      <c r="BR221" s="339">
        <v>0.126258755</v>
      </c>
    </row>
    <row r="222" spans="1:70">
      <c r="A222" t="str">
        <f t="shared" si="15"/>
        <v>Return on assets202203</v>
      </c>
      <c r="B222" s="495">
        <v>202203</v>
      </c>
      <c r="C222" s="495">
        <v>25</v>
      </c>
      <c r="D222" s="495" t="s">
        <v>10</v>
      </c>
      <c r="E222" s="495">
        <v>-6.8601295896260361E-4</v>
      </c>
      <c r="F222" s="495">
        <v>1.9963298776450806E-3</v>
      </c>
      <c r="G222" s="495">
        <v>4.1664860954911268E-3</v>
      </c>
      <c r="H222" s="495">
        <v>6.5267948564397566E-3</v>
      </c>
      <c r="I222" s="495">
        <v>4.1595001838824692E-3</v>
      </c>
      <c r="J222" s="495">
        <v>7.4140733374234331E-3</v>
      </c>
      <c r="K222" s="495">
        <v>1.7868148066962988E-2</v>
      </c>
      <c r="L222" s="496">
        <v>105135232286.19856</v>
      </c>
      <c r="M222" s="496">
        <v>25692688022939.152</v>
      </c>
      <c r="N222" s="495">
        <v>1.3192025668861679E-2</v>
      </c>
      <c r="O222" s="495">
        <v>5.6695340334984379E-3</v>
      </c>
      <c r="P222" s="495">
        <v>3.8237162194477048E-3</v>
      </c>
      <c r="Q222" s="495">
        <v>113</v>
      </c>
      <c r="R222" s="11">
        <f t="shared" si="16"/>
        <v>3.8237162194477048E-3</v>
      </c>
      <c r="S222" s="11">
        <f t="shared" si="17"/>
        <v>1.3192025668861679E-2</v>
      </c>
      <c r="T222">
        <f t="shared" si="18"/>
        <v>0</v>
      </c>
      <c r="U222" t="str">
        <f t="shared" si="19"/>
        <v>Net interest income to total net operating income29</v>
      </c>
      <c r="V222" s="497">
        <v>202312</v>
      </c>
      <c r="W222" s="497">
        <v>26</v>
      </c>
      <c r="X222" s="497" t="s">
        <v>1381</v>
      </c>
      <c r="Y222" s="497" t="s">
        <v>20</v>
      </c>
      <c r="Z222" s="497">
        <v>0</v>
      </c>
      <c r="AA222" s="497">
        <v>14</v>
      </c>
      <c r="AB222" s="497">
        <v>0.44147732644266902</v>
      </c>
      <c r="AC222" s="497">
        <v>29</v>
      </c>
      <c r="AD222" s="497"/>
      <c r="AF222" s="338" t="s">
        <v>838</v>
      </c>
      <c r="AG222" s="339">
        <v>0.1155081127</v>
      </c>
      <c r="AH222" s="339">
        <v>0.11606051470000001</v>
      </c>
      <c r="AI222" s="339">
        <v>0.12014572</v>
      </c>
      <c r="AJ222" s="339">
        <v>0.1222142264</v>
      </c>
      <c r="AK222" s="339">
        <v>0.1204131415</v>
      </c>
      <c r="AL222" s="339">
        <v>0.1249979464</v>
      </c>
      <c r="AM222" s="339">
        <v>0.121374013</v>
      </c>
      <c r="AN222" s="339">
        <v>0.1235450332</v>
      </c>
      <c r="AO222" s="339">
        <v>0.12734831899999999</v>
      </c>
      <c r="AP222" s="339">
        <v>0.12587540859999999</v>
      </c>
      <c r="AQ222" s="339">
        <v>0.11927261929999999</v>
      </c>
      <c r="AR222" s="339">
        <v>0.1156329225</v>
      </c>
      <c r="AS222" s="339">
        <v>0.12351613559999999</v>
      </c>
      <c r="AT222" s="339">
        <v>0.1242243328</v>
      </c>
      <c r="AU222" s="339">
        <v>0.1167276242</v>
      </c>
      <c r="AV222" s="339">
        <v>0.1154118199</v>
      </c>
      <c r="AW222" s="339">
        <v>0.1174999271</v>
      </c>
      <c r="AX222" s="339">
        <v>0.119299485</v>
      </c>
      <c r="AY222" s="339">
        <v>0.1176622787</v>
      </c>
      <c r="AZ222" s="339">
        <v>0.11892367569999999</v>
      </c>
      <c r="BA222" s="339">
        <v>0.1191525719</v>
      </c>
      <c r="BB222" s="339">
        <v>0.12212107110000001</v>
      </c>
      <c r="BC222" s="339">
        <v>0.1184719759</v>
      </c>
      <c r="BD222" s="339">
        <v>0.12251387399999999</v>
      </c>
      <c r="BE222" s="339">
        <v>0.12541361570000001</v>
      </c>
      <c r="BF222" s="339">
        <v>0.12909958490000001</v>
      </c>
      <c r="BG222" s="339">
        <v>0.12813244239999999</v>
      </c>
      <c r="BH222" s="339">
        <v>0.13058907140000001</v>
      </c>
      <c r="BI222" s="339">
        <v>0.13060018039999999</v>
      </c>
      <c r="BJ222" s="339">
        <v>0.12883744659999999</v>
      </c>
      <c r="BK222" s="339">
        <v>0.12753465180000001</v>
      </c>
      <c r="BL222" s="339">
        <v>0.12510682610000001</v>
      </c>
      <c r="BM222" s="339">
        <v>0.12481323950000001</v>
      </c>
      <c r="BN222" s="339">
        <v>0.12598172930000001</v>
      </c>
      <c r="BO222" s="339">
        <v>0.1270899519</v>
      </c>
      <c r="BP222" s="339">
        <v>0.12703877299999999</v>
      </c>
      <c r="BQ222" s="339">
        <v>0.12634519659999999</v>
      </c>
      <c r="BR222" s="339">
        <v>0.12665090430000001</v>
      </c>
    </row>
    <row r="223" spans="1:70">
      <c r="A223" t="str">
        <f t="shared" si="15"/>
        <v>Return on assets202206</v>
      </c>
      <c r="B223" s="495">
        <v>202206</v>
      </c>
      <c r="C223" s="495">
        <v>25</v>
      </c>
      <c r="D223" s="495" t="s">
        <v>10</v>
      </c>
      <c r="E223" s="495">
        <v>1.3764646962706535E-4</v>
      </c>
      <c r="F223" s="495">
        <v>2.8871939266704675E-3</v>
      </c>
      <c r="G223" s="495">
        <v>4.8103541745666001E-3</v>
      </c>
      <c r="H223" s="495">
        <v>6.7411366674250779E-3</v>
      </c>
      <c r="I223" s="495">
        <v>4.9278211753188087E-3</v>
      </c>
      <c r="J223" s="495">
        <v>8.6166459944458183E-3</v>
      </c>
      <c r="K223" s="495">
        <v>2.0449046706803271E-2</v>
      </c>
      <c r="L223" s="496">
        <v>123692549737.37621</v>
      </c>
      <c r="M223" s="496">
        <v>25788335735670.164</v>
      </c>
      <c r="N223" s="495">
        <v>9.2092729314125626E-3</v>
      </c>
      <c r="O223" s="495">
        <v>7.0228396083283464E-3</v>
      </c>
      <c r="P223" s="495">
        <v>4.5114172899050455E-3</v>
      </c>
      <c r="Q223" s="495">
        <v>119</v>
      </c>
      <c r="R223" s="11">
        <f t="shared" si="16"/>
        <v>4.5114172899050455E-3</v>
      </c>
      <c r="S223" s="11">
        <f t="shared" si="17"/>
        <v>9.2092729314125626E-3</v>
      </c>
      <c r="T223">
        <f t="shared" si="18"/>
        <v>0</v>
      </c>
      <c r="U223" t="str">
        <f t="shared" si="19"/>
        <v>Net interest income to total net operating income30</v>
      </c>
      <c r="V223" s="497">
        <v>202312</v>
      </c>
      <c r="W223" s="497">
        <v>26</v>
      </c>
      <c r="X223" s="497" t="s">
        <v>1381</v>
      </c>
      <c r="Y223" s="497" t="s">
        <v>5610</v>
      </c>
      <c r="Z223" s="497">
        <v>0</v>
      </c>
      <c r="AA223" s="497">
        <v>3</v>
      </c>
      <c r="AB223" s="497">
        <v>0.23726144267455798</v>
      </c>
      <c r="AC223" s="497">
        <v>30</v>
      </c>
      <c r="AD223" s="497"/>
      <c r="AF223" s="338" t="s">
        <v>854</v>
      </c>
      <c r="AG223" s="339">
        <v>1.9980664700000001E-2</v>
      </c>
      <c r="AH223" s="339">
        <v>1.50909298E-2</v>
      </c>
      <c r="AI223" s="339">
        <v>1.4671291600000001E-2</v>
      </c>
      <c r="AJ223" s="339">
        <v>1.4268386799999999E-2</v>
      </c>
      <c r="AK223" s="339">
        <v>1.2833567000000001E-2</v>
      </c>
      <c r="AL223" s="339">
        <v>1.4889849599999999E-2</v>
      </c>
      <c r="AM223" s="339">
        <v>1.40521069E-2</v>
      </c>
      <c r="AN223" s="339">
        <v>1.30705048E-2</v>
      </c>
      <c r="AO223" s="339">
        <v>1.34123731E-2</v>
      </c>
      <c r="AP223" s="339">
        <v>1.423491E-2</v>
      </c>
      <c r="AQ223" s="339">
        <v>1.38931603E-2</v>
      </c>
      <c r="AR223" s="339">
        <v>1.4665505000000001E-2</v>
      </c>
      <c r="AS223" s="339">
        <v>1.4363015200000001E-2</v>
      </c>
      <c r="AT223" s="339">
        <v>1.3494867000000001E-2</v>
      </c>
      <c r="AU223" s="339">
        <v>1.0966717399999999E-2</v>
      </c>
      <c r="AV223" s="339">
        <v>1.05638494E-2</v>
      </c>
      <c r="AW223" s="339">
        <v>1.05641395E-2</v>
      </c>
      <c r="AX223" s="339">
        <v>1.41313801E-2</v>
      </c>
      <c r="AY223" s="339">
        <v>1.3773328E-2</v>
      </c>
      <c r="AZ223" s="339">
        <v>1.3681567800000001E-2</v>
      </c>
      <c r="BA223" s="339">
        <v>1.32128069E-2</v>
      </c>
      <c r="BB223" s="339">
        <v>1.25657945E-2</v>
      </c>
      <c r="BC223" s="339">
        <v>1.31393429E-2</v>
      </c>
      <c r="BD223" s="339">
        <v>1.3674358399999999E-2</v>
      </c>
      <c r="BE223" s="339">
        <v>1.35773475E-2</v>
      </c>
      <c r="BF223" s="339">
        <v>1.34065166E-2</v>
      </c>
      <c r="BG223" s="339">
        <v>1.2573219199999999E-2</v>
      </c>
      <c r="BH223" s="339">
        <v>1.1985153599999999E-2</v>
      </c>
      <c r="BI223" s="339">
        <v>1.1059566599999999E-2</v>
      </c>
      <c r="BJ223" s="339">
        <v>1.1124065000000001E-2</v>
      </c>
      <c r="BK223" s="339">
        <v>1.0178027100000001E-2</v>
      </c>
      <c r="BL223" s="339">
        <v>9.4053138000000005E-3</v>
      </c>
      <c r="BM223" s="339">
        <v>8.7850286999999992E-3</v>
      </c>
      <c r="BN223" s="339">
        <v>8.3677336999999994E-3</v>
      </c>
      <c r="BO223" s="339">
        <v>8.7096926000000009E-3</v>
      </c>
      <c r="BP223" s="339">
        <v>9.0679989000000006E-3</v>
      </c>
      <c r="BQ223" s="339">
        <v>9.5784637999999991E-3</v>
      </c>
      <c r="BR223" s="339">
        <v>1.0195600799999999E-2</v>
      </c>
    </row>
    <row r="224" spans="1:70">
      <c r="A224" t="str">
        <f t="shared" si="15"/>
        <v>Return on assets202209</v>
      </c>
      <c r="B224" s="495">
        <v>202209</v>
      </c>
      <c r="C224" s="495">
        <v>25</v>
      </c>
      <c r="D224" s="495" t="s">
        <v>10</v>
      </c>
      <c r="E224" s="495">
        <v>-1.2470658177264615E-3</v>
      </c>
      <c r="F224" s="495">
        <v>2.8454709587758717E-3</v>
      </c>
      <c r="G224" s="495">
        <v>5.1406147407123595E-3</v>
      </c>
      <c r="H224" s="495">
        <v>6.441660225023918E-3</v>
      </c>
      <c r="I224" s="495">
        <v>4.7991481994246257E-3</v>
      </c>
      <c r="J224" s="495">
        <v>8.8202535820957086E-3</v>
      </c>
      <c r="K224" s="495">
        <v>1.8288676184715812E-2</v>
      </c>
      <c r="L224" s="496">
        <v>121259551869.1633</v>
      </c>
      <c r="M224" s="496">
        <v>26218083782094.727</v>
      </c>
      <c r="N224" s="495">
        <v>8.8061872704699711E-3</v>
      </c>
      <c r="O224" s="495">
        <v>6.8076788706441594E-3</v>
      </c>
      <c r="P224" s="495">
        <v>4.4077544174893875E-3</v>
      </c>
      <c r="Q224" s="495">
        <v>118</v>
      </c>
      <c r="R224" s="11">
        <f t="shared" si="16"/>
        <v>4.4077544174893875E-3</v>
      </c>
      <c r="S224" s="11">
        <f t="shared" si="17"/>
        <v>8.8061872704699711E-3</v>
      </c>
      <c r="T224">
        <f t="shared" si="18"/>
        <v>0</v>
      </c>
      <c r="U224" t="str">
        <f t="shared" si="19"/>
        <v>Net interest income to total net operating income99</v>
      </c>
      <c r="V224" s="497">
        <v>202312</v>
      </c>
      <c r="W224" s="497">
        <v>26</v>
      </c>
      <c r="X224" s="497" t="s">
        <v>1381</v>
      </c>
      <c r="Y224" s="497" t="s">
        <v>34</v>
      </c>
      <c r="Z224" s="497">
        <v>0</v>
      </c>
      <c r="AA224" s="497">
        <v>115</v>
      </c>
      <c r="AB224" s="497">
        <v>0.62348173008785235</v>
      </c>
      <c r="AC224" s="497">
        <v>99</v>
      </c>
      <c r="AD224" s="497"/>
      <c r="AF224" s="338" t="s">
        <v>851</v>
      </c>
      <c r="AG224" s="339">
        <v>2.1988688199999998E-2</v>
      </c>
      <c r="AH224" s="339">
        <v>1.6481326399999999E-2</v>
      </c>
      <c r="AI224" s="339">
        <v>1.5887511300000001E-2</v>
      </c>
      <c r="AJ224" s="339">
        <v>1.5392090000000001E-2</v>
      </c>
      <c r="AK224" s="339">
        <v>1.3839170099999999E-2</v>
      </c>
      <c r="AL224" s="339">
        <v>1.6201254599999999E-2</v>
      </c>
      <c r="AM224" s="339">
        <v>1.5363612400000001E-2</v>
      </c>
      <c r="AN224" s="339">
        <v>1.45781595E-2</v>
      </c>
      <c r="AO224" s="339">
        <v>1.4928220900000001E-2</v>
      </c>
      <c r="AP224" s="339">
        <v>1.5960625499999999E-2</v>
      </c>
      <c r="AQ224" s="339">
        <v>1.5812122500000001E-2</v>
      </c>
      <c r="AR224" s="339">
        <v>1.6679907300000001E-2</v>
      </c>
      <c r="AS224" s="339">
        <v>1.6279929200000001E-2</v>
      </c>
      <c r="AT224" s="339">
        <v>1.52286062E-2</v>
      </c>
      <c r="AU224" s="339">
        <v>1.2573898700000001E-2</v>
      </c>
      <c r="AV224" s="339">
        <v>1.2031837E-2</v>
      </c>
      <c r="AW224" s="339">
        <v>1.20689383E-2</v>
      </c>
      <c r="AX224" s="339">
        <v>1.6397503000000001E-2</v>
      </c>
      <c r="AY224" s="339">
        <v>1.5778811399999999E-2</v>
      </c>
      <c r="AZ224" s="339">
        <v>1.5732571899999999E-2</v>
      </c>
      <c r="BA224" s="339">
        <v>1.51564201E-2</v>
      </c>
      <c r="BB224" s="339">
        <v>1.43972852E-2</v>
      </c>
      <c r="BC224" s="339">
        <v>1.5152226E-2</v>
      </c>
      <c r="BD224" s="339">
        <v>1.57794557E-2</v>
      </c>
      <c r="BE224" s="339">
        <v>1.55370649E-2</v>
      </c>
      <c r="BF224" s="339">
        <v>1.52415252E-2</v>
      </c>
      <c r="BG224" s="339">
        <v>1.4276118900000001E-2</v>
      </c>
      <c r="BH224" s="339">
        <v>1.3557438999999999E-2</v>
      </c>
      <c r="BI224" s="339">
        <v>1.2396495299999999E-2</v>
      </c>
      <c r="BJ224" s="339">
        <v>1.2549463800000001E-2</v>
      </c>
      <c r="BK224" s="339">
        <v>1.1438929699999999E-2</v>
      </c>
      <c r="BL224" s="339">
        <v>1.0554691999999999E-2</v>
      </c>
      <c r="BM224" s="339">
        <v>9.8712577000000003E-3</v>
      </c>
      <c r="BN224" s="339">
        <v>9.3080481000000007E-3</v>
      </c>
      <c r="BO224" s="339">
        <v>9.7928141999999996E-3</v>
      </c>
      <c r="BP224" s="339">
        <v>1.01195591E-2</v>
      </c>
      <c r="BQ224" s="339">
        <v>1.06848189E-2</v>
      </c>
      <c r="BR224" s="339">
        <v>1.1400499600000001E-2</v>
      </c>
    </row>
    <row r="225" spans="1:70">
      <c r="A225" t="str">
        <f t="shared" si="15"/>
        <v>Return on assets202212</v>
      </c>
      <c r="B225" s="495">
        <v>202212</v>
      </c>
      <c r="C225" s="495">
        <v>25</v>
      </c>
      <c r="D225" s="495" t="s">
        <v>10</v>
      </c>
      <c r="E225" s="495">
        <v>-6.6875523796869538E-5</v>
      </c>
      <c r="F225" s="495">
        <v>2.9610369946496029E-3</v>
      </c>
      <c r="G225" s="495">
        <v>5.3140886339980587E-3</v>
      </c>
      <c r="H225" s="495">
        <v>6.8780639960073419E-3</v>
      </c>
      <c r="I225" s="495">
        <v>5.1900762493938849E-3</v>
      </c>
      <c r="J225" s="495">
        <v>9.1877061815506395E-3</v>
      </c>
      <c r="K225" s="495">
        <v>1.8037398505458029E-2</v>
      </c>
      <c r="L225" s="496">
        <v>126397866435.11</v>
      </c>
      <c r="M225" s="496">
        <v>25253885318911.594</v>
      </c>
      <c r="N225" s="495">
        <v>8.7280733585719372E-3</v>
      </c>
      <c r="O225" s="495">
        <v>7.1448128770701339E-3</v>
      </c>
      <c r="P225" s="495">
        <v>4.8031099114584433E-3</v>
      </c>
      <c r="Q225" s="495">
        <v>118</v>
      </c>
      <c r="R225" s="11">
        <f t="shared" si="16"/>
        <v>4.8031099114584433E-3</v>
      </c>
      <c r="S225" s="11">
        <f t="shared" si="17"/>
        <v>8.7280733585719372E-3</v>
      </c>
      <c r="T225">
        <f t="shared" si="18"/>
        <v>0</v>
      </c>
      <c r="U225" t="str">
        <f t="shared" si="19"/>
        <v>Net interest income to total net operating income100</v>
      </c>
      <c r="V225" s="497">
        <v>202312</v>
      </c>
      <c r="W225" s="497">
        <v>26</v>
      </c>
      <c r="X225" s="497" t="s">
        <v>1381</v>
      </c>
      <c r="Y225" s="497" t="s">
        <v>21</v>
      </c>
      <c r="Z225" s="497">
        <v>0</v>
      </c>
      <c r="AA225" s="497">
        <v>28</v>
      </c>
      <c r="AB225" s="497"/>
      <c r="AC225" s="497">
        <v>100</v>
      </c>
      <c r="AD225" s="497">
        <v>1</v>
      </c>
      <c r="AF225" s="338" t="s">
        <v>852</v>
      </c>
      <c r="AG225" s="339">
        <v>0.27017501269999999</v>
      </c>
      <c r="AH225" s="339">
        <v>0.31959521530000001</v>
      </c>
      <c r="AI225" s="339">
        <v>0.30989270089999998</v>
      </c>
      <c r="AJ225" s="339">
        <v>0.30472260350000002</v>
      </c>
      <c r="AK225" s="339">
        <v>0.32375703420000002</v>
      </c>
      <c r="AL225" s="339">
        <v>0.3085300554</v>
      </c>
      <c r="AM225" s="339">
        <v>0.30867750490000001</v>
      </c>
      <c r="AN225" s="339">
        <v>0.2788871993</v>
      </c>
      <c r="AO225" s="339">
        <v>0.26626247829999999</v>
      </c>
      <c r="AP225" s="339">
        <v>0.29523967569999998</v>
      </c>
      <c r="AQ225" s="339">
        <v>0.28851032199999999</v>
      </c>
      <c r="AR225" s="339">
        <v>0.26362029799999998</v>
      </c>
      <c r="AS225" s="339">
        <v>0.25614721410000002</v>
      </c>
      <c r="AT225" s="339">
        <v>0.27304788120000001</v>
      </c>
      <c r="AU225" s="339">
        <v>0.291738573</v>
      </c>
      <c r="AV225" s="339">
        <v>0.24112942649999999</v>
      </c>
      <c r="AW225" s="339">
        <v>0.24369007400000001</v>
      </c>
      <c r="AX225" s="339">
        <v>0.26680530920000001</v>
      </c>
      <c r="AY225" s="339">
        <v>0.27034276210000002</v>
      </c>
      <c r="AZ225" s="339">
        <v>0.25946886600000002</v>
      </c>
      <c r="BA225" s="339">
        <v>0.29190015380000001</v>
      </c>
      <c r="BB225" s="339">
        <v>0.31468797500000001</v>
      </c>
      <c r="BC225" s="339">
        <v>0.31265153670000001</v>
      </c>
      <c r="BD225" s="339">
        <v>0.31813780549999998</v>
      </c>
      <c r="BE225" s="339">
        <v>0.30671869759999998</v>
      </c>
      <c r="BF225" s="339">
        <v>0.29535808569999999</v>
      </c>
      <c r="BG225" s="339">
        <v>0.29665048240000003</v>
      </c>
      <c r="BH225" s="339">
        <v>0.30711472639999998</v>
      </c>
      <c r="BI225" s="339">
        <v>0.31105252</v>
      </c>
      <c r="BJ225" s="339">
        <v>0.32404678790000002</v>
      </c>
      <c r="BK225" s="339">
        <v>0.29739851379999999</v>
      </c>
      <c r="BL225" s="339">
        <v>0.30186136419999998</v>
      </c>
      <c r="BM225" s="339">
        <v>0.29151721390000002</v>
      </c>
      <c r="BN225" s="339">
        <v>0.29946170459999999</v>
      </c>
      <c r="BO225" s="339">
        <v>0.2996203174</v>
      </c>
      <c r="BP225" s="339">
        <v>0.28655908209999997</v>
      </c>
      <c r="BQ225" s="339">
        <v>0.27483444639999999</v>
      </c>
      <c r="BR225" s="339">
        <v>0.26599795040000002</v>
      </c>
    </row>
    <row r="226" spans="1:70">
      <c r="A226" t="str">
        <f t="shared" si="15"/>
        <v>Return on assets202303</v>
      </c>
      <c r="B226" s="495">
        <v>202303</v>
      </c>
      <c r="C226" s="495">
        <v>25</v>
      </c>
      <c r="D226" s="495" t="s">
        <v>10</v>
      </c>
      <c r="E226" s="495">
        <v>6.716540052147911E-4</v>
      </c>
      <c r="F226" s="495">
        <v>4.1792794277042871E-3</v>
      </c>
      <c r="G226" s="495">
        <v>7.4969721891670754E-3</v>
      </c>
      <c r="H226" s="495">
        <v>8.8599317296946534E-3</v>
      </c>
      <c r="I226" s="495">
        <v>6.7075465486445439E-3</v>
      </c>
      <c r="J226" s="495">
        <v>1.2107807300144212E-2</v>
      </c>
      <c r="K226" s="495">
        <v>2.3181915877192313E-2</v>
      </c>
      <c r="L226" s="496">
        <v>165863513656.11786</v>
      </c>
      <c r="M226" s="496">
        <v>25652097932165.832</v>
      </c>
      <c r="N226" s="495">
        <v>1.2273151109623192E-2</v>
      </c>
      <c r="O226" s="495">
        <v>9.408314723442333E-3</v>
      </c>
      <c r="P226" s="495">
        <v>6.157262106193241E-3</v>
      </c>
      <c r="Q226" s="495">
        <v>118</v>
      </c>
      <c r="R226" s="11">
        <f t="shared" si="16"/>
        <v>6.157262106193241E-3</v>
      </c>
      <c r="S226" s="11">
        <f t="shared" si="17"/>
        <v>1.2273151109623192E-2</v>
      </c>
      <c r="T226">
        <f t="shared" si="18"/>
        <v>0</v>
      </c>
      <c r="U226" t="str">
        <f t="shared" si="19"/>
        <v>Net fee and commission income to total net operating income1</v>
      </c>
      <c r="V226" s="497">
        <v>202312</v>
      </c>
      <c r="W226" s="497">
        <v>27</v>
      </c>
      <c r="X226" s="497" t="s">
        <v>1382</v>
      </c>
      <c r="Y226" s="497" t="s">
        <v>98</v>
      </c>
      <c r="Z226" s="497">
        <v>0</v>
      </c>
      <c r="AA226" s="497">
        <v>7</v>
      </c>
      <c r="AB226" s="497">
        <v>0.56611733071840609</v>
      </c>
      <c r="AC226" s="497">
        <v>1</v>
      </c>
      <c r="AD226" s="497"/>
      <c r="AF226" s="338" t="s">
        <v>853</v>
      </c>
      <c r="AG226" s="339">
        <v>1.79233556E-2</v>
      </c>
      <c r="AH226" s="339">
        <v>1.5512950500000001E-2</v>
      </c>
      <c r="AI226" s="339">
        <v>1.57525206E-2</v>
      </c>
      <c r="AJ226" s="339">
        <v>1.49251183E-2</v>
      </c>
      <c r="AK226" s="339">
        <v>1.43762647E-2</v>
      </c>
      <c r="AL226" s="339">
        <v>1.5484959899999999E-2</v>
      </c>
      <c r="AM226" s="339">
        <v>1.47553979E-2</v>
      </c>
      <c r="AN226" s="339">
        <v>1.46724039E-2</v>
      </c>
      <c r="AO226" s="339">
        <v>1.50457089E-2</v>
      </c>
      <c r="AP226" s="339">
        <v>1.7024616699999998E-2</v>
      </c>
      <c r="AQ226" s="339">
        <v>1.9427807500000002E-2</v>
      </c>
      <c r="AR226" s="339">
        <v>2.2716838199999999E-2</v>
      </c>
      <c r="AS226" s="339">
        <v>2.35629758E-2</v>
      </c>
      <c r="AT226" s="339">
        <v>2.1953695400000001E-2</v>
      </c>
      <c r="AU226" s="339">
        <v>1.8648678700000001E-2</v>
      </c>
      <c r="AV226" s="339">
        <v>1.84194552E-2</v>
      </c>
      <c r="AW226" s="339">
        <v>1.8947443500000001E-2</v>
      </c>
      <c r="AX226" s="339">
        <v>1.29167329E-2</v>
      </c>
      <c r="AY226" s="339">
        <v>1.19883761E-2</v>
      </c>
      <c r="AZ226" s="339">
        <v>1.19490625E-2</v>
      </c>
      <c r="BA226" s="339">
        <v>1.2080411399999999E-2</v>
      </c>
      <c r="BB226" s="339">
        <v>1.11735889E-2</v>
      </c>
      <c r="BC226" s="339">
        <v>1.14371066E-2</v>
      </c>
      <c r="BD226" s="339">
        <v>1.4906678200000001E-2</v>
      </c>
      <c r="BE226" s="339">
        <v>1.4667414199999999E-2</v>
      </c>
      <c r="BF226" s="339">
        <v>1.5085069099999999E-2</v>
      </c>
      <c r="BG226" s="339">
        <v>1.47080758E-2</v>
      </c>
      <c r="BH226" s="339">
        <v>1.4906230899999999E-2</v>
      </c>
      <c r="BI226" s="339">
        <v>1.53755535E-2</v>
      </c>
      <c r="BJ226" s="339">
        <v>1.4939143199999999E-2</v>
      </c>
      <c r="BK226" s="339">
        <v>1.31199049E-2</v>
      </c>
      <c r="BL226" s="339">
        <v>1.22168104E-2</v>
      </c>
      <c r="BM226" s="339">
        <v>1.1705360499999999E-2</v>
      </c>
      <c r="BN226" s="339">
        <v>1.21002657E-2</v>
      </c>
      <c r="BO226" s="339">
        <v>1.2714114300000001E-2</v>
      </c>
      <c r="BP226" s="339">
        <v>1.30672155E-2</v>
      </c>
      <c r="BQ226" s="339">
        <v>1.3977836800000001E-2</v>
      </c>
      <c r="BR226" s="339">
        <v>1.4270148999999999E-2</v>
      </c>
    </row>
    <row r="227" spans="1:70">
      <c r="A227" t="str">
        <f t="shared" si="15"/>
        <v>Return on assets202306</v>
      </c>
      <c r="B227" s="495">
        <v>202306</v>
      </c>
      <c r="C227" s="495">
        <v>25</v>
      </c>
      <c r="D227" s="495" t="s">
        <v>10</v>
      </c>
      <c r="E227" s="495">
        <v>7.7301171402991288E-4</v>
      </c>
      <c r="F227" s="495">
        <v>4.6232927671803941E-3</v>
      </c>
      <c r="G227" s="495">
        <v>8.0334814926188436E-3</v>
      </c>
      <c r="H227" s="495">
        <v>9.5124968200853022E-3</v>
      </c>
      <c r="I227" s="495">
        <v>7.0968268190351371E-3</v>
      </c>
      <c r="J227" s="495">
        <v>1.2754833429236364E-2</v>
      </c>
      <c r="K227" s="495">
        <v>2.208439131027147E-2</v>
      </c>
      <c r="L227" s="496">
        <v>176848195253.29733</v>
      </c>
      <c r="M227" s="496">
        <v>25619555497027.742</v>
      </c>
      <c r="N227" s="495">
        <v>1.3142667721009084E-2</v>
      </c>
      <c r="O227" s="495">
        <v>1.0252637372554659E-2</v>
      </c>
      <c r="P227" s="495">
        <v>6.459281450879692E-3</v>
      </c>
      <c r="Q227" s="495">
        <v>117</v>
      </c>
      <c r="R227" s="11">
        <f t="shared" si="16"/>
        <v>6.459281450879692E-3</v>
      </c>
      <c r="S227" s="11">
        <f t="shared" si="17"/>
        <v>1.3142667721009084E-2</v>
      </c>
      <c r="T227">
        <f t="shared" si="18"/>
        <v>0</v>
      </c>
      <c r="U227" t="str">
        <f t="shared" si="19"/>
        <v>Net fee and commission income to total net operating income2</v>
      </c>
      <c r="V227" s="497">
        <v>202312</v>
      </c>
      <c r="W227" s="497">
        <v>27</v>
      </c>
      <c r="X227" s="497" t="s">
        <v>1382</v>
      </c>
      <c r="Y227" s="497" t="s">
        <v>5610</v>
      </c>
      <c r="Z227" s="497">
        <v>0</v>
      </c>
      <c r="AA227" s="497">
        <v>3</v>
      </c>
      <c r="AB227" s="497">
        <v>0.54428611560100704</v>
      </c>
      <c r="AC227" s="497">
        <v>2</v>
      </c>
      <c r="AD227" s="497"/>
      <c r="AF227" s="338" t="s">
        <v>1193</v>
      </c>
      <c r="AG227" s="339">
        <v>1.6533052908999999</v>
      </c>
      <c r="AH227" s="339">
        <v>1.6355525302</v>
      </c>
      <c r="AI227" s="339">
        <v>1.6827173156999999</v>
      </c>
      <c r="AJ227" s="339">
        <v>1.6679883661999999</v>
      </c>
      <c r="AK227" s="339">
        <v>1.639454894</v>
      </c>
      <c r="AL227" s="339">
        <v>1.5929345043000001</v>
      </c>
      <c r="AM227" s="339">
        <v>1.6089011097000001</v>
      </c>
      <c r="AN227" s="339">
        <v>1.6984691592000001</v>
      </c>
      <c r="AO227" s="339">
        <v>1.7034342454</v>
      </c>
      <c r="AP227" s="339">
        <v>1.4923888807000001</v>
      </c>
      <c r="AQ227" s="339">
        <v>1.9495291118</v>
      </c>
      <c r="AR227" s="339">
        <v>1.7291144108000001</v>
      </c>
      <c r="AS227" s="339">
        <v>1.7091267605</v>
      </c>
      <c r="AT227" s="339">
        <v>1.555746906</v>
      </c>
      <c r="AU227" s="339">
        <v>1.6148597414000001</v>
      </c>
      <c r="AV227" s="339">
        <v>1.5888219853000001</v>
      </c>
      <c r="AW227" s="339">
        <v>1.6108776198999999</v>
      </c>
      <c r="AX227" s="339">
        <v>1.9009207898</v>
      </c>
      <c r="AY227" s="339">
        <v>1.8526282680999999</v>
      </c>
      <c r="AZ227" s="339">
        <v>1.8304646239</v>
      </c>
      <c r="BA227" s="339">
        <v>1.8593996169</v>
      </c>
      <c r="BB227" s="339">
        <v>2.0204123377999998</v>
      </c>
      <c r="BC227" s="339">
        <v>1.8969610428000001</v>
      </c>
      <c r="BD227" s="339">
        <v>1.6869628797</v>
      </c>
      <c r="BE227" s="339">
        <v>1.7005839345</v>
      </c>
      <c r="BF227" s="339">
        <v>1.8509421452000001</v>
      </c>
      <c r="BG227" s="339">
        <v>1.7955305374999999</v>
      </c>
      <c r="BH227" s="339">
        <v>1.6532703046999999</v>
      </c>
      <c r="BI227" s="339">
        <v>1.6608589911</v>
      </c>
      <c r="BJ227" s="339">
        <v>1.6952962277000001</v>
      </c>
      <c r="BK227" s="339">
        <v>1.6662818635000001</v>
      </c>
      <c r="BL227" s="339">
        <v>1.6465090738999999</v>
      </c>
      <c r="BM227" s="339">
        <v>1.6254465213</v>
      </c>
      <c r="BN227" s="339">
        <v>1.6507915411</v>
      </c>
      <c r="BO227" s="339">
        <v>1.664065715</v>
      </c>
      <c r="BP227" s="339">
        <v>1.7334917389</v>
      </c>
      <c r="BQ227" s="339">
        <v>1.7235576750999999</v>
      </c>
      <c r="BR227" s="339">
        <v>1.7116552732999999</v>
      </c>
    </row>
    <row r="228" spans="1:70">
      <c r="A228" t="str">
        <f t="shared" si="15"/>
        <v>Return on assets202309</v>
      </c>
      <c r="B228" s="495">
        <v>202309</v>
      </c>
      <c r="C228" s="495">
        <v>25</v>
      </c>
      <c r="D228" s="495" t="s">
        <v>10</v>
      </c>
      <c r="E228" s="495">
        <v>2.0377065146189029E-3</v>
      </c>
      <c r="F228" s="495">
        <v>5.1176685799108638E-3</v>
      </c>
      <c r="G228" s="495">
        <v>9.0755743481014516E-3</v>
      </c>
      <c r="H228" s="495">
        <v>9.8014526966233671E-3</v>
      </c>
      <c r="I228" s="495">
        <v>7.1043941907411937E-3</v>
      </c>
      <c r="J228" s="495">
        <v>1.3277218154248011E-2</v>
      </c>
      <c r="K228" s="495">
        <v>2.2049419417571461E-2</v>
      </c>
      <c r="L228" s="496">
        <v>179856600276.72174</v>
      </c>
      <c r="M228" s="496">
        <v>25748715856943.285</v>
      </c>
      <c r="N228" s="495">
        <v>1.4667720818009548E-2</v>
      </c>
      <c r="O228" s="495">
        <v>1.0251408821215918E-2</v>
      </c>
      <c r="P228" s="495">
        <v>6.4832357698220242E-3</v>
      </c>
      <c r="Q228" s="495">
        <v>115</v>
      </c>
      <c r="R228" s="11">
        <f t="shared" si="16"/>
        <v>6.4832357698220242E-3</v>
      </c>
      <c r="S228" s="11">
        <f t="shared" si="17"/>
        <v>1.4667720818009548E-2</v>
      </c>
      <c r="T228">
        <f t="shared" si="18"/>
        <v>0</v>
      </c>
      <c r="U228" t="str">
        <f t="shared" si="19"/>
        <v>Net fee and commission income to total net operating income3</v>
      </c>
      <c r="V228" s="497">
        <v>202312</v>
      </c>
      <c r="W228" s="497">
        <v>27</v>
      </c>
      <c r="X228" s="497" t="s">
        <v>1382</v>
      </c>
      <c r="Y228" s="497" t="s">
        <v>20</v>
      </c>
      <c r="Z228" s="497">
        <v>0</v>
      </c>
      <c r="AA228" s="497">
        <v>14</v>
      </c>
      <c r="AB228" s="497">
        <v>0.36620213585511024</v>
      </c>
      <c r="AC228" s="497">
        <v>3</v>
      </c>
      <c r="AD228" s="497"/>
      <c r="AF228" s="338" t="s">
        <v>1194</v>
      </c>
      <c r="AG228" s="339" t="s">
        <v>6753</v>
      </c>
      <c r="AH228" s="339">
        <v>0.1781667347</v>
      </c>
      <c r="AI228" s="339">
        <v>0.1894890753</v>
      </c>
      <c r="AJ228" s="339">
        <v>0.2017265409</v>
      </c>
      <c r="AK228" s="339">
        <v>0.19895270379999999</v>
      </c>
      <c r="AL228" s="339">
        <v>0.22393168469999999</v>
      </c>
      <c r="AM228" s="339">
        <v>0.24068753979999999</v>
      </c>
      <c r="AN228" s="339">
        <v>0.24701339329999999</v>
      </c>
      <c r="AO228" s="339">
        <v>0.23156488889999999</v>
      </c>
      <c r="AP228" s="339">
        <v>0.19156510760000001</v>
      </c>
      <c r="AQ228" s="339">
        <v>0.2429519061</v>
      </c>
      <c r="AR228" s="339">
        <v>0.26228687290000002</v>
      </c>
      <c r="AS228" s="339">
        <v>0.25946561499999998</v>
      </c>
      <c r="AT228" s="339">
        <v>0.24485320429999999</v>
      </c>
      <c r="AU228" s="339">
        <v>0.27674343579999999</v>
      </c>
      <c r="AV228" s="339">
        <v>0.27697190379999997</v>
      </c>
      <c r="AW228" s="339">
        <v>0.27495264580000001</v>
      </c>
      <c r="AX228" s="339">
        <v>0.28025697550000001</v>
      </c>
      <c r="AY228" s="339">
        <v>0.28977471669999999</v>
      </c>
      <c r="AZ228" s="339">
        <v>0.28285022380000002</v>
      </c>
      <c r="BA228" s="339">
        <v>0.2782597524</v>
      </c>
      <c r="BB228" s="339">
        <v>0.27203221379999998</v>
      </c>
      <c r="BC228" s="339">
        <v>0.29494081160000002</v>
      </c>
      <c r="BD228" s="339">
        <v>0.30355387499999997</v>
      </c>
      <c r="BE228" s="339">
        <v>0.30638904849999998</v>
      </c>
      <c r="BF228" s="339">
        <v>0.29593802990000001</v>
      </c>
      <c r="BG228" s="339">
        <v>0.30566349970000001</v>
      </c>
      <c r="BH228" s="339">
        <v>0.28795849060000001</v>
      </c>
      <c r="BI228" s="339">
        <v>0.2886842054</v>
      </c>
      <c r="BJ228" s="339">
        <v>0.29432744550000001</v>
      </c>
      <c r="BK228" s="339">
        <v>0.29119991099999998</v>
      </c>
      <c r="BL228" s="339">
        <v>0.28154353609999999</v>
      </c>
      <c r="BM228" s="339">
        <v>0.28106788100000002</v>
      </c>
      <c r="BN228" s="339">
        <v>0.28593978450000002</v>
      </c>
      <c r="BO228" s="339">
        <v>0.28128047789999999</v>
      </c>
      <c r="BP228" s="339">
        <v>0.28552772669999998</v>
      </c>
      <c r="BQ228" s="339">
        <v>0.29119305880000002</v>
      </c>
      <c r="BR228" s="339">
        <v>0.29461719060000002</v>
      </c>
    </row>
    <row r="229" spans="1:70">
      <c r="A229" t="str">
        <f t="shared" si="15"/>
        <v>Return on assets202312</v>
      </c>
      <c r="B229" s="495">
        <v>202312</v>
      </c>
      <c r="C229" s="495">
        <v>25</v>
      </c>
      <c r="D229" s="495" t="s">
        <v>10</v>
      </c>
      <c r="E229" s="495">
        <v>1.9656768133557135E-3</v>
      </c>
      <c r="F229" s="495">
        <v>4.4835972583057212E-3</v>
      </c>
      <c r="G229" s="495">
        <v>8.4437035188426775E-3</v>
      </c>
      <c r="H229" s="495">
        <v>9.4342475241901702E-3</v>
      </c>
      <c r="I229" s="495">
        <v>6.8320713961555141E-3</v>
      </c>
      <c r="J229" s="495">
        <v>1.2729241347937591E-2</v>
      </c>
      <c r="K229" s="495">
        <v>2.0672735111676742E-2</v>
      </c>
      <c r="L229" s="496">
        <v>170784312090.23987</v>
      </c>
      <c r="M229" s="496">
        <v>25488777455510.227</v>
      </c>
      <c r="N229" s="495">
        <v>1.4634645853339756E-2</v>
      </c>
      <c r="O229" s="495">
        <v>9.9284202245341225E-3</v>
      </c>
      <c r="P229" s="495">
        <v>6.2103653927311417E-3</v>
      </c>
      <c r="Q229" s="495">
        <v>115</v>
      </c>
      <c r="R229" s="11">
        <f t="shared" si="16"/>
        <v>6.2103653927311417E-3</v>
      </c>
      <c r="S229" s="11">
        <f t="shared" si="17"/>
        <v>1.4634645853339756E-2</v>
      </c>
      <c r="T229">
        <f t="shared" si="18"/>
        <v>0</v>
      </c>
      <c r="U229" t="str">
        <f t="shared" si="19"/>
        <v>Net fee and commission income to total net operating income4</v>
      </c>
      <c r="V229" s="497">
        <v>202312</v>
      </c>
      <c r="W229" s="497">
        <v>27</v>
      </c>
      <c r="X229" s="497" t="s">
        <v>1382</v>
      </c>
      <c r="Y229" s="497" t="s">
        <v>25</v>
      </c>
      <c r="Z229" s="497">
        <v>0</v>
      </c>
      <c r="AA229" s="497">
        <v>18</v>
      </c>
      <c r="AB229" s="497">
        <v>0.31244001742513272</v>
      </c>
      <c r="AC229" s="497">
        <v>4</v>
      </c>
      <c r="AD229" s="497"/>
      <c r="AF229" s="338" t="s">
        <v>1198</v>
      </c>
      <c r="AG229" s="339" t="s">
        <v>6753</v>
      </c>
      <c r="AH229" s="339" t="s">
        <v>6753</v>
      </c>
      <c r="AI229" s="339" t="s">
        <v>6753</v>
      </c>
      <c r="AJ229" s="339" t="s">
        <v>6753</v>
      </c>
      <c r="AK229" s="339" t="s">
        <v>6753</v>
      </c>
      <c r="AL229" s="339" t="s">
        <v>6753</v>
      </c>
      <c r="AM229" s="339" t="s">
        <v>6753</v>
      </c>
      <c r="AN229" s="339" t="s">
        <v>6753</v>
      </c>
      <c r="AO229" s="339">
        <v>1.2256793273</v>
      </c>
      <c r="AP229" s="339">
        <v>1.4373003177000001</v>
      </c>
      <c r="AQ229" s="339">
        <v>1.3693103843000001</v>
      </c>
      <c r="AR229" s="339">
        <v>1.3644099897999999</v>
      </c>
      <c r="AS229" s="339">
        <v>1.3886170669</v>
      </c>
      <c r="AT229" s="339">
        <v>1.3510285900000001</v>
      </c>
      <c r="AU229" s="339">
        <v>1.4988381316999999</v>
      </c>
      <c r="AV229" s="339">
        <v>1.5659072331999999</v>
      </c>
      <c r="AW229" s="339">
        <v>1.5213488206000001</v>
      </c>
      <c r="AX229" s="339">
        <v>1.5917861488</v>
      </c>
      <c r="AY229" s="339">
        <v>1.7278396914</v>
      </c>
      <c r="AZ229" s="339">
        <v>1.7436568341000001</v>
      </c>
      <c r="BA229" s="339">
        <v>1.8502291809</v>
      </c>
      <c r="BB229" s="339">
        <v>1.6810864397</v>
      </c>
      <c r="BC229" s="339">
        <v>1.7162300884999999</v>
      </c>
      <c r="BD229" s="339">
        <v>1.6535680596</v>
      </c>
      <c r="BE229" s="339">
        <v>1.7815013502000001</v>
      </c>
      <c r="BF229" s="339">
        <v>1.7160360357</v>
      </c>
      <c r="BG229" s="339">
        <v>1.7455049411000001</v>
      </c>
      <c r="BH229" s="339">
        <v>1.7761195686</v>
      </c>
      <c r="BI229" s="339">
        <v>1.8634517367000001</v>
      </c>
      <c r="BJ229" s="339">
        <v>1.7920655636</v>
      </c>
      <c r="BK229" s="339">
        <v>1.7001011387</v>
      </c>
      <c r="BL229" s="339">
        <v>1.5879812358000001</v>
      </c>
      <c r="BM229" s="339">
        <v>1.6368296752</v>
      </c>
      <c r="BN229" s="339">
        <v>1.7668041993000001</v>
      </c>
      <c r="BO229" s="339">
        <v>1.7416548425</v>
      </c>
      <c r="BP229" s="339">
        <v>1.7203364805000001</v>
      </c>
      <c r="BQ229" s="339">
        <v>1.7634714094999999</v>
      </c>
      <c r="BR229" s="339">
        <v>1.7986419895000001</v>
      </c>
    </row>
    <row r="230" spans="1:70">
      <c r="A230" t="str">
        <f t="shared" si="15"/>
        <v>Net interest income to total net operating income201409</v>
      </c>
      <c r="B230" s="495">
        <v>201409</v>
      </c>
      <c r="C230" s="495">
        <v>26</v>
      </c>
      <c r="D230" s="495" t="s">
        <v>1381</v>
      </c>
      <c r="E230" s="495">
        <v>0.32204166452018934</v>
      </c>
      <c r="F230" s="495">
        <v>0.48111032098678708</v>
      </c>
      <c r="G230" s="495">
        <v>0.61953199122535096</v>
      </c>
      <c r="H230" s="495">
        <v>1.0073323767937927</v>
      </c>
      <c r="I230" s="495">
        <v>0.58611602361261683</v>
      </c>
      <c r="J230" s="495">
        <v>0.7581005760923275</v>
      </c>
      <c r="K230" s="495">
        <v>0.98534752101670986</v>
      </c>
      <c r="L230" s="496">
        <v>262399658295.78217</v>
      </c>
      <c r="M230" s="496">
        <v>448959973790.52307</v>
      </c>
      <c r="N230" s="495">
        <v>0.66781207950927679</v>
      </c>
      <c r="O230" s="495">
        <v>0.60671177939523846</v>
      </c>
      <c r="P230" s="495">
        <v>0.58257673965798884</v>
      </c>
      <c r="Q230" s="495">
        <v>126</v>
      </c>
      <c r="R230" s="11">
        <f t="shared" si="16"/>
        <v>0.58257673965798884</v>
      </c>
      <c r="S230" s="11">
        <f t="shared" si="17"/>
        <v>0.66781207950927679</v>
      </c>
      <c r="T230">
        <f t="shared" si="18"/>
        <v>0</v>
      </c>
      <c r="U230" t="str">
        <f t="shared" si="19"/>
        <v>Net fee and commission income to total net operating income5</v>
      </c>
      <c r="V230" s="497">
        <v>202312</v>
      </c>
      <c r="W230" s="497">
        <v>27</v>
      </c>
      <c r="X230" s="497" t="s">
        <v>1382</v>
      </c>
      <c r="Y230" s="497" t="s">
        <v>16</v>
      </c>
      <c r="Z230" s="497">
        <v>0</v>
      </c>
      <c r="AA230" s="497">
        <v>30</v>
      </c>
      <c r="AB230" s="497">
        <v>0.29800871687243219</v>
      </c>
      <c r="AC230" s="497">
        <v>5</v>
      </c>
      <c r="AD230" s="497"/>
      <c r="AF230" s="338" t="s">
        <v>6733</v>
      </c>
      <c r="AG230" s="339" t="s">
        <v>6753</v>
      </c>
      <c r="AH230" s="339" t="s">
        <v>6753</v>
      </c>
      <c r="AI230" s="339" t="s">
        <v>6753</v>
      </c>
      <c r="AJ230" s="339" t="s">
        <v>6753</v>
      </c>
      <c r="AK230" s="339" t="s">
        <v>6753</v>
      </c>
      <c r="AL230" s="339" t="s">
        <v>6753</v>
      </c>
      <c r="AM230" s="339" t="s">
        <v>6753</v>
      </c>
      <c r="AN230" s="339" t="s">
        <v>6753</v>
      </c>
      <c r="AO230" s="339" t="s">
        <v>6753</v>
      </c>
      <c r="AP230" s="339" t="s">
        <v>6753</v>
      </c>
      <c r="AQ230" s="339" t="s">
        <v>6753</v>
      </c>
      <c r="AR230" s="339" t="s">
        <v>6753</v>
      </c>
      <c r="AS230" s="339" t="s">
        <v>6753</v>
      </c>
      <c r="AT230" s="339" t="s">
        <v>6753</v>
      </c>
      <c r="AU230" s="339" t="s">
        <v>6753</v>
      </c>
      <c r="AV230" s="339" t="s">
        <v>6753</v>
      </c>
      <c r="AW230" s="339" t="s">
        <v>6753</v>
      </c>
      <c r="AX230" s="339" t="s">
        <v>6753</v>
      </c>
      <c r="AY230" s="339" t="s">
        <v>6753</v>
      </c>
      <c r="AZ230" s="339" t="s">
        <v>6753</v>
      </c>
      <c r="BA230" s="339" t="s">
        <v>6753</v>
      </c>
      <c r="BB230" s="339" t="s">
        <v>6753</v>
      </c>
      <c r="BC230" s="339" t="s">
        <v>6753</v>
      </c>
      <c r="BD230" s="339" t="s">
        <v>6753</v>
      </c>
      <c r="BE230" s="339" t="s">
        <v>6753</v>
      </c>
      <c r="BF230" s="339" t="s">
        <v>6753</v>
      </c>
      <c r="BG230" s="339" t="s">
        <v>6753</v>
      </c>
      <c r="BH230" s="339">
        <v>1.1866427154000001</v>
      </c>
      <c r="BI230" s="339">
        <v>1.1875808602</v>
      </c>
      <c r="BJ230" s="339">
        <v>1.1625080822</v>
      </c>
      <c r="BK230" s="339">
        <v>1.1594870716000001</v>
      </c>
      <c r="BL230" s="339">
        <v>1.1677467568</v>
      </c>
      <c r="BM230" s="339">
        <v>1.2018605113</v>
      </c>
      <c r="BN230" s="339">
        <v>1.1868384875</v>
      </c>
      <c r="BO230" s="339">
        <v>1.1932068111</v>
      </c>
      <c r="BP230" s="339">
        <v>1.2195069300000001</v>
      </c>
      <c r="BQ230" s="339">
        <v>1.201179537</v>
      </c>
      <c r="BR230" s="339">
        <v>1.2144785285999999</v>
      </c>
    </row>
    <row r="231" spans="1:70">
      <c r="A231" t="str">
        <f t="shared" si="15"/>
        <v>Net interest income to total net operating income201412</v>
      </c>
      <c r="B231" s="495">
        <v>201412</v>
      </c>
      <c r="C231" s="495">
        <v>26</v>
      </c>
      <c r="D231" s="495" t="s">
        <v>1381</v>
      </c>
      <c r="E231" s="495">
        <v>0.18459620660436513</v>
      </c>
      <c r="F231" s="495">
        <v>0.49633973927430652</v>
      </c>
      <c r="G231" s="495">
        <v>0.62199106682720773</v>
      </c>
      <c r="H231" s="495">
        <v>0.67775659279180744</v>
      </c>
      <c r="I231" s="495">
        <v>0.58762175123782101</v>
      </c>
      <c r="J231" s="495">
        <v>0.75369512582504494</v>
      </c>
      <c r="K231" s="495">
        <v>1.0830258663757077</v>
      </c>
      <c r="L231" s="496">
        <v>263403643760.07327</v>
      </c>
      <c r="M231" s="496">
        <v>452518526418.94696</v>
      </c>
      <c r="N231" s="495">
        <v>0.56849532760900245</v>
      </c>
      <c r="O231" s="495">
        <v>0.60623714871550627</v>
      </c>
      <c r="P231" s="495">
        <v>0.58499230020523729</v>
      </c>
      <c r="Q231" s="495">
        <v>129</v>
      </c>
      <c r="R231" s="11">
        <f t="shared" si="16"/>
        <v>0.56849532760900245</v>
      </c>
      <c r="S231" s="11">
        <f t="shared" si="17"/>
        <v>0.60623714871550627</v>
      </c>
      <c r="T231">
        <f t="shared" si="18"/>
        <v>1</v>
      </c>
      <c r="U231" t="str">
        <f t="shared" si="19"/>
        <v>Net fee and commission income to total net operating income6</v>
      </c>
      <c r="V231" s="497">
        <v>202312</v>
      </c>
      <c r="W231" s="497">
        <v>27</v>
      </c>
      <c r="X231" s="497" t="s">
        <v>1382</v>
      </c>
      <c r="Y231" s="497" t="s">
        <v>13</v>
      </c>
      <c r="Z231" s="497">
        <v>0</v>
      </c>
      <c r="AA231" s="497">
        <v>11</v>
      </c>
      <c r="AB231" s="497">
        <v>0.28918414202340947</v>
      </c>
      <c r="AC231" s="497">
        <v>6</v>
      </c>
      <c r="AD231" s="497"/>
      <c r="AF231" s="338" t="s">
        <v>855</v>
      </c>
      <c r="AG231" s="339">
        <v>8.7146216400000004E-2</v>
      </c>
      <c r="AH231" s="339">
        <v>8.8918850699999996E-2</v>
      </c>
      <c r="AI231" s="339">
        <v>0.11976266269999999</v>
      </c>
      <c r="AJ231" s="339">
        <v>0.10799741039999999</v>
      </c>
      <c r="AK231" s="339">
        <v>0.10553172130000001</v>
      </c>
      <c r="AL231" s="339">
        <v>9.2861669899999999E-2</v>
      </c>
      <c r="AM231" s="339">
        <v>8.8134878400000005E-2</v>
      </c>
      <c r="AN231" s="339">
        <v>8.4714255599999996E-2</v>
      </c>
      <c r="AO231" s="339">
        <v>8.2599976300000003E-2</v>
      </c>
      <c r="AP231" s="339">
        <v>9.3346606999999998E-2</v>
      </c>
      <c r="AQ231" s="339">
        <v>0.13141802150000001</v>
      </c>
      <c r="AR231" s="339">
        <v>9.7716185400000002E-2</v>
      </c>
      <c r="AS231" s="339">
        <v>8.68194771E-2</v>
      </c>
      <c r="AT231" s="339">
        <v>9.4236776800000005E-2</v>
      </c>
      <c r="AU231" s="339">
        <v>6.8033969700000002E-2</v>
      </c>
      <c r="AV231" s="339">
        <v>5.1442708500000003E-2</v>
      </c>
      <c r="AW231" s="339">
        <v>5.2289236199999999E-2</v>
      </c>
      <c r="AX231" s="339">
        <v>8.2671764800000005E-2</v>
      </c>
      <c r="AY231" s="339">
        <v>7.7403471400000007E-2</v>
      </c>
      <c r="AZ231" s="339">
        <v>7.1121425000000002E-2</v>
      </c>
      <c r="BA231" s="339">
        <v>4.2301756599999997E-2</v>
      </c>
      <c r="BB231" s="339">
        <v>4.75494713E-2</v>
      </c>
      <c r="BC231" s="339">
        <v>6.5851636899999996E-2</v>
      </c>
      <c r="BD231" s="339">
        <v>4.6492761399999999E-2</v>
      </c>
      <c r="BE231" s="339">
        <v>5.9496619899999999E-2</v>
      </c>
      <c r="BF231" s="339">
        <v>6.0123321600000001E-2</v>
      </c>
      <c r="BG231" s="339">
        <v>8.0596304300000005E-2</v>
      </c>
      <c r="BH231" s="339">
        <v>8.9597392100000006E-2</v>
      </c>
      <c r="BI231" s="339">
        <v>9.0390195500000006E-2</v>
      </c>
      <c r="BJ231" s="339">
        <v>9.3881051100000001E-2</v>
      </c>
      <c r="BK231" s="339">
        <v>4.1525462200000002E-2</v>
      </c>
      <c r="BL231" s="339">
        <v>7.3475073500000002E-2</v>
      </c>
      <c r="BM231" s="339">
        <v>8.7031699899999995E-2</v>
      </c>
      <c r="BN231" s="339">
        <v>9.5652423700000003E-2</v>
      </c>
      <c r="BO231" s="339">
        <v>0.14335185519999999</v>
      </c>
      <c r="BP231" s="339">
        <v>0.1442535818</v>
      </c>
      <c r="BQ231" s="339">
        <v>0.1453456132</v>
      </c>
      <c r="BR231" s="339">
        <v>0.13737577470000001</v>
      </c>
    </row>
    <row r="232" spans="1:70">
      <c r="A232" t="str">
        <f t="shared" si="15"/>
        <v>Net interest income to total net operating income201503</v>
      </c>
      <c r="B232" s="495">
        <v>201503</v>
      </c>
      <c r="C232" s="495">
        <v>26</v>
      </c>
      <c r="D232" s="495" t="s">
        <v>1381</v>
      </c>
      <c r="E232" s="495">
        <v>0.10623565334730815</v>
      </c>
      <c r="F232" s="495">
        <v>0.43103367422275635</v>
      </c>
      <c r="G232" s="495">
        <v>0.57799522545080206</v>
      </c>
      <c r="H232" s="495">
        <v>0.25843298934555631</v>
      </c>
      <c r="I232" s="495">
        <v>0.55467595273005343</v>
      </c>
      <c r="J232" s="495">
        <v>0.73449279939398815</v>
      </c>
      <c r="K232" s="495">
        <v>1.0868596317455133</v>
      </c>
      <c r="L232" s="496">
        <v>268951648379.0079</v>
      </c>
      <c r="M232" s="496">
        <v>489895820370.25439</v>
      </c>
      <c r="N232" s="495">
        <v>0.51917427884923606</v>
      </c>
      <c r="O232" s="495">
        <v>0.59202243424420653</v>
      </c>
      <c r="P232" s="495">
        <v>0.54972476472293175</v>
      </c>
      <c r="Q232" s="495">
        <v>127</v>
      </c>
      <c r="R232" s="11">
        <f t="shared" si="16"/>
        <v>0.51917427884923606</v>
      </c>
      <c r="S232" s="11">
        <f t="shared" si="17"/>
        <v>0.59202243424420653</v>
      </c>
      <c r="T232">
        <f t="shared" si="18"/>
        <v>0</v>
      </c>
      <c r="U232" t="str">
        <f t="shared" si="19"/>
        <v>Net fee and commission income to total net operating income7</v>
      </c>
      <c r="V232" s="497">
        <v>202312</v>
      </c>
      <c r="W232" s="497">
        <v>27</v>
      </c>
      <c r="X232" s="497" t="s">
        <v>1382</v>
      </c>
      <c r="Y232" s="497" t="s">
        <v>23</v>
      </c>
      <c r="Z232" s="497">
        <v>0</v>
      </c>
      <c r="AA232" s="497">
        <v>5</v>
      </c>
      <c r="AB232" s="497">
        <v>0.28108730768913265</v>
      </c>
      <c r="AC232" s="497">
        <v>7</v>
      </c>
      <c r="AD232" s="497"/>
      <c r="AF232" s="338" t="s">
        <v>857</v>
      </c>
      <c r="AG232" s="339">
        <v>0.4856917442</v>
      </c>
      <c r="AH232" s="339">
        <v>0.48669942849999998</v>
      </c>
      <c r="AI232" s="339">
        <v>0.43636597760000001</v>
      </c>
      <c r="AJ232" s="339">
        <v>0.44551262749999998</v>
      </c>
      <c r="AK232" s="339">
        <v>0.43877865620000001</v>
      </c>
      <c r="AL232" s="339">
        <v>0.4670075139</v>
      </c>
      <c r="AM232" s="339">
        <v>0.4855433918</v>
      </c>
      <c r="AN232" s="339">
        <v>0.48799012809999998</v>
      </c>
      <c r="AO232" s="339">
        <v>0.48051378239999998</v>
      </c>
      <c r="AP232" s="339">
        <v>0.46024433259999997</v>
      </c>
      <c r="AQ232" s="339">
        <v>0.4226079203</v>
      </c>
      <c r="AR232" s="339">
        <v>0.48660320930000001</v>
      </c>
      <c r="AS232" s="339">
        <v>0.50613142840000003</v>
      </c>
      <c r="AT232" s="339">
        <v>0.49163330589999998</v>
      </c>
      <c r="AU232" s="339">
        <v>0.5469521571</v>
      </c>
      <c r="AV232" s="339">
        <v>0.62126478279999997</v>
      </c>
      <c r="AW232" s="339">
        <v>0.6052957658</v>
      </c>
      <c r="AX232" s="339">
        <v>0.53132776500000001</v>
      </c>
      <c r="AY232" s="339">
        <v>0.70345478839999998</v>
      </c>
      <c r="AZ232" s="339">
        <v>0.627346289</v>
      </c>
      <c r="BA232" s="339">
        <v>0.61547346110000001</v>
      </c>
      <c r="BB232" s="339">
        <v>0.5975976221</v>
      </c>
      <c r="BC232" s="339">
        <v>0.64940914009999995</v>
      </c>
      <c r="BD232" s="339">
        <v>0.60772355320000004</v>
      </c>
      <c r="BE232" s="339">
        <v>0.57637560070000005</v>
      </c>
      <c r="BF232" s="339">
        <v>0.56983364169999995</v>
      </c>
      <c r="BG232" s="339">
        <v>0.56858687029999999</v>
      </c>
      <c r="BH232" s="339">
        <v>0.53494664329999997</v>
      </c>
      <c r="BI232" s="339">
        <v>0.52033101079999999</v>
      </c>
      <c r="BJ232" s="339">
        <v>0.51305345489999998</v>
      </c>
      <c r="BK232" s="339">
        <v>0.68410073029999996</v>
      </c>
      <c r="BL232" s="339">
        <v>0.58869940480000005</v>
      </c>
      <c r="BM232" s="339">
        <v>0.54756108619999999</v>
      </c>
      <c r="BN232" s="339">
        <v>0.51959965019999999</v>
      </c>
      <c r="BO232" s="339">
        <v>0.48104647010000001</v>
      </c>
      <c r="BP232" s="339">
        <v>0.44892691530000001</v>
      </c>
      <c r="BQ232" s="339">
        <v>0.4349257628</v>
      </c>
      <c r="BR232" s="339">
        <v>0.43461759630000002</v>
      </c>
    </row>
    <row r="233" spans="1:70">
      <c r="A233" t="str">
        <f t="shared" si="15"/>
        <v>Net interest income to total net operating income201506</v>
      </c>
      <c r="B233" s="495">
        <v>201506</v>
      </c>
      <c r="C233" s="495">
        <v>26</v>
      </c>
      <c r="D233" s="495" t="s">
        <v>1381</v>
      </c>
      <c r="E233" s="495">
        <v>0.29437746204787052</v>
      </c>
      <c r="F233" s="495">
        <v>0.45875031212540129</v>
      </c>
      <c r="G233" s="495">
        <v>0.58910447175985081</v>
      </c>
      <c r="H233" s="495">
        <v>0.60606626403072184</v>
      </c>
      <c r="I233" s="495">
        <v>0.54852730646749281</v>
      </c>
      <c r="J233" s="495">
        <v>0.7265579367045536</v>
      </c>
      <c r="K233" s="495">
        <v>0.98535820930081219</v>
      </c>
      <c r="L233" s="496">
        <v>269153703636.39966</v>
      </c>
      <c r="M233" s="496">
        <v>494189050248.77191</v>
      </c>
      <c r="N233" s="495">
        <v>0.52729098573199151</v>
      </c>
      <c r="O233" s="495">
        <v>0.60174980344910856</v>
      </c>
      <c r="P233" s="495">
        <v>0.5414593324068161</v>
      </c>
      <c r="Q233" s="495">
        <v>126</v>
      </c>
      <c r="R233" s="11">
        <f t="shared" si="16"/>
        <v>0.52729098573199151</v>
      </c>
      <c r="S233" s="11">
        <f t="shared" si="17"/>
        <v>0.60174980344910856</v>
      </c>
      <c r="T233">
        <f t="shared" si="18"/>
        <v>0</v>
      </c>
      <c r="U233" t="str">
        <f t="shared" si="19"/>
        <v>Net fee and commission income to total net operating income8</v>
      </c>
      <c r="V233" s="497">
        <v>202312</v>
      </c>
      <c r="W233" s="497">
        <v>27</v>
      </c>
      <c r="X233" s="497" t="s">
        <v>1382</v>
      </c>
      <c r="Y233" s="497" t="s">
        <v>94</v>
      </c>
      <c r="Z233" s="497">
        <v>0</v>
      </c>
      <c r="AA233" s="497">
        <v>13</v>
      </c>
      <c r="AB233" s="497">
        <v>0.27017985431892355</v>
      </c>
      <c r="AC233" s="497">
        <v>8</v>
      </c>
      <c r="AD233" s="497"/>
      <c r="AF233" s="338" t="s">
        <v>856</v>
      </c>
      <c r="AG233" s="339">
        <v>3.5716559999999999E-3</v>
      </c>
      <c r="AH233" s="339">
        <v>3.6677136000000002E-3</v>
      </c>
      <c r="AI233" s="339">
        <v>4.7049188E-3</v>
      </c>
      <c r="AJ233" s="339">
        <v>4.4853124000000001E-3</v>
      </c>
      <c r="AK233" s="339">
        <v>4.6435773E-3</v>
      </c>
      <c r="AL233" s="339">
        <v>4.3895693E-3</v>
      </c>
      <c r="AM233" s="339">
        <v>4.5485237999999999E-3</v>
      </c>
      <c r="AN233" s="339">
        <v>4.3257260999999998E-3</v>
      </c>
      <c r="AO233" s="339">
        <v>4.3542078999999996E-3</v>
      </c>
      <c r="AP233" s="339">
        <v>5.2768301999999998E-3</v>
      </c>
      <c r="AQ233" s="339">
        <v>1.0249570499999999E-2</v>
      </c>
      <c r="AR233" s="339">
        <v>7.7923710000000002E-3</v>
      </c>
      <c r="AS233" s="339">
        <v>6.9995854999999997E-3</v>
      </c>
      <c r="AT233" s="339">
        <v>7.6347037999999999E-3</v>
      </c>
      <c r="AU233" s="339">
        <v>5.6463295E-3</v>
      </c>
      <c r="AV233" s="339">
        <v>4.2313934000000001E-3</v>
      </c>
      <c r="AW233" s="339">
        <v>4.3702020000000001E-3</v>
      </c>
      <c r="AX233" s="339">
        <v>5.5913802E-3</v>
      </c>
      <c r="AY233" s="339">
        <v>5.0042113999999999E-3</v>
      </c>
      <c r="AZ233" s="339">
        <v>4.6789526999999999E-3</v>
      </c>
      <c r="BA233" s="339">
        <v>2.7642391E-3</v>
      </c>
      <c r="BB233" s="339">
        <v>3.2078172E-3</v>
      </c>
      <c r="BC233" s="339">
        <v>4.2328278E-3</v>
      </c>
      <c r="BD233" s="339">
        <v>3.0072037999999998E-3</v>
      </c>
      <c r="BE233" s="339">
        <v>3.9270390999999998E-3</v>
      </c>
      <c r="BF233" s="339">
        <v>4.1253423000000003E-3</v>
      </c>
      <c r="BG233" s="339">
        <v>5.5200624999999998E-3</v>
      </c>
      <c r="BH233" s="339">
        <v>6.2330878000000003E-3</v>
      </c>
      <c r="BI233" s="339">
        <v>6.2432564999999997E-3</v>
      </c>
      <c r="BJ233" s="339">
        <v>6.5096766999999996E-3</v>
      </c>
      <c r="BK233" s="339">
        <v>2.6686422999999998E-3</v>
      </c>
      <c r="BL233" s="339">
        <v>4.7275985999999997E-3</v>
      </c>
      <c r="BM233" s="339">
        <v>5.5650081000000002E-3</v>
      </c>
      <c r="BN233" s="339">
        <v>6.3211007999999999E-3</v>
      </c>
      <c r="BO233" s="339">
        <v>8.903434E-3</v>
      </c>
      <c r="BP233" s="339">
        <v>9.0949945000000001E-3</v>
      </c>
      <c r="BQ233" s="339">
        <v>9.2953084000000005E-3</v>
      </c>
      <c r="BR233" s="339">
        <v>9.0588977000000005E-3</v>
      </c>
    </row>
    <row r="234" spans="1:70">
      <c r="A234" t="str">
        <f t="shared" si="15"/>
        <v>Net interest income to total net operating income201509</v>
      </c>
      <c r="B234" s="495">
        <v>201509</v>
      </c>
      <c r="C234" s="495">
        <v>26</v>
      </c>
      <c r="D234" s="495" t="s">
        <v>1381</v>
      </c>
      <c r="E234" s="495">
        <v>0.26837297261255594</v>
      </c>
      <c r="F234" s="495">
        <v>0.48265869040605286</v>
      </c>
      <c r="G234" s="495">
        <v>0.59874198435182269</v>
      </c>
      <c r="H234" s="495">
        <v>0.61841943584619063</v>
      </c>
      <c r="I234" s="495">
        <v>0.56336977662037457</v>
      </c>
      <c r="J234" s="495">
        <v>0.77602617492845805</v>
      </c>
      <c r="K234" s="495">
        <v>0.97336267978704272</v>
      </c>
      <c r="L234" s="496">
        <v>270453808149.45059</v>
      </c>
      <c r="M234" s="496">
        <v>481202451215.09912</v>
      </c>
      <c r="N234" s="495">
        <v>0.54108638970582845</v>
      </c>
      <c r="O234" s="495">
        <v>0.62431239414630868</v>
      </c>
      <c r="P234" s="495">
        <v>0.55536512891794887</v>
      </c>
      <c r="Q234" s="495">
        <v>126</v>
      </c>
      <c r="R234" s="11">
        <f t="shared" si="16"/>
        <v>0.54108638970582845</v>
      </c>
      <c r="S234" s="11">
        <f t="shared" si="17"/>
        <v>0.62431239414630868</v>
      </c>
      <c r="T234">
        <f t="shared" si="18"/>
        <v>0</v>
      </c>
      <c r="U234" t="str">
        <f t="shared" si="19"/>
        <v>Net fee and commission income to total net operating income9</v>
      </c>
      <c r="V234" s="497">
        <v>202312</v>
      </c>
      <c r="W234" s="497">
        <v>27</v>
      </c>
      <c r="X234" s="497" t="s">
        <v>1382</v>
      </c>
      <c r="Y234" s="497" t="s">
        <v>93</v>
      </c>
      <c r="Z234" s="497">
        <v>0</v>
      </c>
      <c r="AA234" s="497">
        <v>3</v>
      </c>
      <c r="AB234" s="497">
        <v>0.26691137881324173</v>
      </c>
      <c r="AC234" s="497">
        <v>9</v>
      </c>
      <c r="AD234" s="497"/>
      <c r="AF234" s="338" t="s">
        <v>1190</v>
      </c>
      <c r="AG234" s="339">
        <v>0.52145334499999996</v>
      </c>
      <c r="AH234" s="339">
        <v>0.51857103979999997</v>
      </c>
      <c r="AI234" s="339">
        <v>0.42353036900000002</v>
      </c>
      <c r="AJ234" s="339">
        <v>0.43638697999999998</v>
      </c>
      <c r="AK234" s="339">
        <v>0.44421252059999999</v>
      </c>
      <c r="AL234" s="339">
        <v>0.45879199910000001</v>
      </c>
      <c r="AM234" s="339">
        <v>0.44679613759999998</v>
      </c>
      <c r="AN234" s="339">
        <v>0.47863129939999999</v>
      </c>
      <c r="AO234" s="339">
        <v>0.4899693618</v>
      </c>
      <c r="AP234" s="339">
        <v>0.44668698420000003</v>
      </c>
      <c r="AQ234" s="339">
        <v>0.42155976249999999</v>
      </c>
      <c r="AR234" s="339">
        <v>0.48561469419999997</v>
      </c>
      <c r="AS234" s="339">
        <v>0.5217979076</v>
      </c>
      <c r="AT234" s="339">
        <v>0.49083164270000001</v>
      </c>
      <c r="AU234" s="339">
        <v>0.55011270639999998</v>
      </c>
      <c r="AV234" s="339">
        <v>0.61947509879999996</v>
      </c>
      <c r="AW234" s="339">
        <v>0.63511576520000002</v>
      </c>
      <c r="AX234" s="339">
        <v>0.55028118530000003</v>
      </c>
      <c r="AY234" s="339">
        <v>0.57882764070000003</v>
      </c>
      <c r="AZ234" s="339">
        <v>0.57655749050000005</v>
      </c>
      <c r="BA234" s="339">
        <v>0.5793258375</v>
      </c>
      <c r="BB234" s="339">
        <v>0.57810543449999996</v>
      </c>
      <c r="BC234" s="339">
        <v>0.61342772970000004</v>
      </c>
      <c r="BD234" s="339">
        <v>0.59267722639999998</v>
      </c>
      <c r="BE234" s="339">
        <v>0.59000623819999998</v>
      </c>
      <c r="BF234" s="339">
        <v>0.58585099129999996</v>
      </c>
      <c r="BG234" s="339">
        <v>0.53800423740000003</v>
      </c>
      <c r="BH234" s="339">
        <v>0.54875959460000001</v>
      </c>
      <c r="BI234" s="339">
        <v>0.55866048239999999</v>
      </c>
      <c r="BJ234" s="339">
        <v>0.56471360820000005</v>
      </c>
      <c r="BK234" s="339">
        <v>0.65777256939999995</v>
      </c>
      <c r="BL234" s="339">
        <v>0.61554349669999997</v>
      </c>
      <c r="BM234" s="339">
        <v>0.62021783750000004</v>
      </c>
      <c r="BN234" s="339">
        <v>0.62296544700000001</v>
      </c>
      <c r="BO234" s="339">
        <v>0.63057297010000002</v>
      </c>
      <c r="BP234" s="339">
        <v>0.66112936759999996</v>
      </c>
      <c r="BQ234" s="339">
        <v>0.68304493369999997</v>
      </c>
      <c r="BR234" s="339">
        <v>0.69844058890000005</v>
      </c>
    </row>
    <row r="235" spans="1:70">
      <c r="A235" t="str">
        <f t="shared" si="15"/>
        <v>Net interest income to total net operating income201512</v>
      </c>
      <c r="B235" s="495">
        <v>201512</v>
      </c>
      <c r="C235" s="495">
        <v>26</v>
      </c>
      <c r="D235" s="495" t="s">
        <v>1381</v>
      </c>
      <c r="E235" s="495">
        <v>0.35677359707404566</v>
      </c>
      <c r="F235" s="495">
        <v>0.48942144781221442</v>
      </c>
      <c r="G235" s="495">
        <v>0.61138097484074216</v>
      </c>
      <c r="H235" s="495">
        <v>0.62001875104843918</v>
      </c>
      <c r="I235" s="495">
        <v>0.57307135510312468</v>
      </c>
      <c r="J235" s="495">
        <v>0.7808317165028027</v>
      </c>
      <c r="K235" s="495">
        <v>0.96252971083028294</v>
      </c>
      <c r="L235" s="496">
        <v>269376076328.52631</v>
      </c>
      <c r="M235" s="496">
        <v>475432270110.38324</v>
      </c>
      <c r="N235" s="495">
        <v>0.61159596326492227</v>
      </c>
      <c r="O235" s="495">
        <v>0.6174060439252258</v>
      </c>
      <c r="P235" s="495">
        <v>0.56668202235311671</v>
      </c>
      <c r="Q235" s="495">
        <v>128</v>
      </c>
      <c r="R235" s="11">
        <f t="shared" si="16"/>
        <v>0.56668202235311671</v>
      </c>
      <c r="S235" s="11">
        <f t="shared" si="17"/>
        <v>0.6174060439252258</v>
      </c>
      <c r="T235">
        <f t="shared" si="18"/>
        <v>0</v>
      </c>
      <c r="U235" t="str">
        <f t="shared" si="19"/>
        <v>Net fee and commission income to total net operating income10</v>
      </c>
      <c r="V235" s="497">
        <v>202312</v>
      </c>
      <c r="W235" s="497">
        <v>27</v>
      </c>
      <c r="X235" s="497" t="s">
        <v>1382</v>
      </c>
      <c r="Y235" s="497" t="s">
        <v>14</v>
      </c>
      <c r="Z235" s="497">
        <v>0</v>
      </c>
      <c r="AA235" s="497">
        <v>10</v>
      </c>
      <c r="AB235" s="497">
        <v>0.23534888059160619</v>
      </c>
      <c r="AC235" s="497">
        <v>10</v>
      </c>
      <c r="AD235" s="497"/>
      <c r="AF235" s="338" t="s">
        <v>1191</v>
      </c>
      <c r="AG235" s="339">
        <v>0.16981087249999999</v>
      </c>
      <c r="AH235" s="339">
        <v>0.1756542629</v>
      </c>
      <c r="AI235" s="339">
        <v>0.16362392140000001</v>
      </c>
      <c r="AJ235" s="339">
        <v>0.16641002730000001</v>
      </c>
      <c r="AK235" s="339">
        <v>0.17269229289999999</v>
      </c>
      <c r="AL235" s="339">
        <v>0.1768396146</v>
      </c>
      <c r="AM235" s="339">
        <v>0.20413853909999999</v>
      </c>
      <c r="AN235" s="339">
        <v>0.1818674998</v>
      </c>
      <c r="AO235" s="339">
        <v>0.19039503629999999</v>
      </c>
      <c r="AP235" s="339">
        <v>0.17410419739999999</v>
      </c>
      <c r="AQ235" s="339">
        <v>0.2423124307</v>
      </c>
      <c r="AR235" s="339">
        <v>0.25874240189999997</v>
      </c>
      <c r="AS235" s="339">
        <v>0.26429318210000002</v>
      </c>
      <c r="AT235" s="339">
        <v>0.25055075739999999</v>
      </c>
      <c r="AU235" s="339">
        <v>0.25441971140000003</v>
      </c>
      <c r="AV235" s="339">
        <v>0.2606994728</v>
      </c>
      <c r="AW235" s="339">
        <v>0.25476311190000001</v>
      </c>
      <c r="AX235" s="339">
        <v>0.30366892229999998</v>
      </c>
      <c r="AY235" s="339">
        <v>0.31940826890000001</v>
      </c>
      <c r="AZ235" s="339">
        <v>0.31704952050000001</v>
      </c>
      <c r="BA235" s="339">
        <v>0.31760902540000002</v>
      </c>
      <c r="BB235" s="339">
        <v>0.31572849330000002</v>
      </c>
      <c r="BC235" s="339">
        <v>0.34417260919999998</v>
      </c>
      <c r="BD235" s="339">
        <v>0.30785410499999999</v>
      </c>
      <c r="BE235" s="339">
        <v>0.3014613424</v>
      </c>
      <c r="BF235" s="339">
        <v>0.30443442009999999</v>
      </c>
      <c r="BG235" s="339">
        <v>0.30853874580000001</v>
      </c>
      <c r="BH235" s="339">
        <v>0.31265286279999999</v>
      </c>
      <c r="BI235" s="339">
        <v>0.31749805609999998</v>
      </c>
      <c r="BJ235" s="339">
        <v>0.31921374800000002</v>
      </c>
      <c r="BK235" s="339">
        <v>0.36489950249999997</v>
      </c>
      <c r="BL235" s="339">
        <v>0.33100213070000001</v>
      </c>
      <c r="BM235" s="339">
        <v>0.31397779650000002</v>
      </c>
      <c r="BN235" s="339">
        <v>0.29584360900000001</v>
      </c>
      <c r="BO235" s="339">
        <v>0.2273916825</v>
      </c>
      <c r="BP235" s="339">
        <v>0.22361605600000001</v>
      </c>
      <c r="BQ235" s="339">
        <v>0.21905823620000001</v>
      </c>
      <c r="BR235" s="339">
        <v>0.21858384789999999</v>
      </c>
    </row>
    <row r="236" spans="1:70">
      <c r="A236" t="str">
        <f t="shared" si="15"/>
        <v>Net interest income to total net operating income201603</v>
      </c>
      <c r="B236" s="495">
        <v>201603</v>
      </c>
      <c r="C236" s="495">
        <v>26</v>
      </c>
      <c r="D236" s="495" t="s">
        <v>1381</v>
      </c>
      <c r="E236" s="495">
        <v>0.14217729098546147</v>
      </c>
      <c r="F236" s="495">
        <v>0.51872103999577457</v>
      </c>
      <c r="G236" s="495">
        <v>0.64666599028186011</v>
      </c>
      <c r="H236" s="495">
        <v>0.65111593059363138</v>
      </c>
      <c r="I236" s="495">
        <v>0.58782894142668374</v>
      </c>
      <c r="J236" s="495">
        <v>0.80655945985808497</v>
      </c>
      <c r="K236" s="495">
        <v>1.0275263800423964</v>
      </c>
      <c r="L236" s="496">
        <v>259505112188.00284</v>
      </c>
      <c r="M236" s="496">
        <v>449225705359.99658</v>
      </c>
      <c r="N236" s="495">
        <v>0.64505461246839046</v>
      </c>
      <c r="O236" s="495">
        <v>0.62648354619374935</v>
      </c>
      <c r="P236" s="495">
        <v>0.58183915836594502</v>
      </c>
      <c r="Q236" s="495">
        <v>132</v>
      </c>
      <c r="R236" s="11">
        <f t="shared" si="16"/>
        <v>0.58183915836594502</v>
      </c>
      <c r="S236" s="11">
        <f t="shared" si="17"/>
        <v>0.64505461246839046</v>
      </c>
      <c r="T236">
        <f t="shared" si="18"/>
        <v>1</v>
      </c>
      <c r="U236" t="str">
        <f t="shared" si="19"/>
        <v>Net fee and commission income to total net operating income11</v>
      </c>
      <c r="V236" s="497">
        <v>202312</v>
      </c>
      <c r="W236" s="497">
        <v>27</v>
      </c>
      <c r="X236" s="497" t="s">
        <v>1382</v>
      </c>
      <c r="Y236" s="497" t="s">
        <v>92</v>
      </c>
      <c r="Z236" s="497">
        <v>0</v>
      </c>
      <c r="AA236" s="497">
        <v>4</v>
      </c>
      <c r="AB236" s="497">
        <v>0.23170900762587798</v>
      </c>
      <c r="AC236" s="497">
        <v>11</v>
      </c>
      <c r="AD236" s="497"/>
      <c r="AF236" s="338" t="s">
        <v>1192</v>
      </c>
      <c r="AG236" s="339">
        <v>0.35583960619999999</v>
      </c>
      <c r="AH236" s="339">
        <v>0.3122335396</v>
      </c>
      <c r="AI236" s="339">
        <v>0.20737969919999999</v>
      </c>
      <c r="AJ236" s="339">
        <v>4.9093457299999997E-2</v>
      </c>
      <c r="AK236" s="339">
        <v>6.4152351799999993E-2</v>
      </c>
      <c r="AL236" s="339">
        <v>7.95061668E-2</v>
      </c>
      <c r="AM236" s="339">
        <v>0.17184220380000001</v>
      </c>
      <c r="AN236" s="339">
        <v>0.17325811229999999</v>
      </c>
      <c r="AO236" s="339">
        <v>0.19581250989999999</v>
      </c>
      <c r="AP236" s="339">
        <v>0.22070792359999999</v>
      </c>
      <c r="AQ236" s="339">
        <v>7.6339257199999996E-2</v>
      </c>
      <c r="AR236" s="339">
        <v>7.4350548899999994E-2</v>
      </c>
      <c r="AS236" s="339">
        <v>6.9514895399999999E-2</v>
      </c>
      <c r="AT236" s="339">
        <v>5.9822103500000001E-2</v>
      </c>
      <c r="AU236" s="339">
        <v>-0.241207646</v>
      </c>
      <c r="AV236" s="339">
        <v>-0.33385432100000001</v>
      </c>
      <c r="AW236" s="339">
        <v>-0.30182751899999999</v>
      </c>
      <c r="AX236" s="339">
        <v>2.0578996299999999E-2</v>
      </c>
      <c r="AY236" s="339">
        <v>0.20930269030000001</v>
      </c>
      <c r="AZ236" s="339">
        <v>0.12702178480000001</v>
      </c>
      <c r="BA236" s="339">
        <v>0.12624544709999999</v>
      </c>
      <c r="BB236" s="339">
        <v>0.1267601314</v>
      </c>
      <c r="BC236" s="339">
        <v>-0.16507844799999999</v>
      </c>
      <c r="BD236" s="339">
        <v>-1.5255899999999999E-2</v>
      </c>
      <c r="BE236" s="339">
        <v>4.0951073900000003E-2</v>
      </c>
      <c r="BF236" s="339">
        <v>4.7845492599999997E-2</v>
      </c>
      <c r="BG236" s="339">
        <v>0.1824479192</v>
      </c>
      <c r="BH236" s="339">
        <v>0.1201664734</v>
      </c>
      <c r="BI236" s="339">
        <v>0.1093163841</v>
      </c>
      <c r="BJ236" s="339">
        <v>0.11262470469999999</v>
      </c>
      <c r="BK236" s="339">
        <v>0.14072283769999999</v>
      </c>
      <c r="BL236" s="339">
        <v>0.18579150010000001</v>
      </c>
      <c r="BM236" s="339">
        <v>0.1660035124</v>
      </c>
      <c r="BN236" s="339">
        <v>0.13488715300000001</v>
      </c>
      <c r="BO236" s="339">
        <v>0.15351693159999999</v>
      </c>
      <c r="BP236" s="339">
        <v>0.14233507449999999</v>
      </c>
      <c r="BQ236" s="339">
        <v>0.1206050053</v>
      </c>
      <c r="BR236" s="339">
        <v>0.10365856499999999</v>
      </c>
    </row>
    <row r="237" spans="1:70">
      <c r="A237" t="str">
        <f t="shared" si="15"/>
        <v>Net interest income to total net operating income201606</v>
      </c>
      <c r="B237" s="495">
        <v>201606</v>
      </c>
      <c r="C237" s="495">
        <v>26</v>
      </c>
      <c r="D237" s="495" t="s">
        <v>1381</v>
      </c>
      <c r="E237" s="495">
        <v>0.15701006045975699</v>
      </c>
      <c r="F237" s="495">
        <v>0.503823316617517</v>
      </c>
      <c r="G237" s="495">
        <v>0.64146656262066326</v>
      </c>
      <c r="H237" s="495">
        <v>0.98308173501506191</v>
      </c>
      <c r="I237" s="495">
        <v>0.56961824561713403</v>
      </c>
      <c r="J237" s="495">
        <v>0.77141894964989866</v>
      </c>
      <c r="K237" s="495">
        <v>1.0673596466116109</v>
      </c>
      <c r="L237" s="496">
        <v>260299489651.95197</v>
      </c>
      <c r="M237" s="496">
        <v>463502874980.60083</v>
      </c>
      <c r="N237" s="495">
        <v>0.61232725664155174</v>
      </c>
      <c r="O237" s="495">
        <v>0.61561265668894216</v>
      </c>
      <c r="P237" s="495">
        <v>0.56271197061907263</v>
      </c>
      <c r="Q237" s="495">
        <v>133</v>
      </c>
      <c r="R237" s="11">
        <f t="shared" si="16"/>
        <v>0.56271197061907263</v>
      </c>
      <c r="S237" s="11">
        <f t="shared" si="17"/>
        <v>0.61561265668894216</v>
      </c>
      <c r="T237">
        <f t="shared" si="18"/>
        <v>1</v>
      </c>
      <c r="U237" t="str">
        <f t="shared" si="19"/>
        <v>Net fee and commission income to total net operating income12</v>
      </c>
      <c r="V237" s="497">
        <v>202312</v>
      </c>
      <c r="W237" s="497">
        <v>27</v>
      </c>
      <c r="X237" s="497" t="s">
        <v>1382</v>
      </c>
      <c r="Y237" s="497" t="s">
        <v>18</v>
      </c>
      <c r="Z237" s="497">
        <v>0</v>
      </c>
      <c r="AA237" s="497">
        <v>15</v>
      </c>
      <c r="AB237" s="497">
        <v>0.22792106419532304</v>
      </c>
      <c r="AC237" s="497">
        <v>12</v>
      </c>
      <c r="AD237" s="497"/>
      <c r="AF237" s="338" t="s">
        <v>1197</v>
      </c>
      <c r="AG237" s="339">
        <v>7.4799666000000004E-3</v>
      </c>
      <c r="AH237" s="339">
        <v>7.6072377E-3</v>
      </c>
      <c r="AI237" s="339">
        <v>6.9474491999999997E-3</v>
      </c>
      <c r="AJ237" s="339">
        <v>6.7835452999999999E-3</v>
      </c>
      <c r="AK237" s="339">
        <v>6.8083494999999997E-3</v>
      </c>
      <c r="AL237" s="339">
        <v>7.2057889999999998E-3</v>
      </c>
      <c r="AM237" s="339">
        <v>6.4535317999999996E-3</v>
      </c>
      <c r="AN237" s="339">
        <v>6.6098372000000004E-3</v>
      </c>
      <c r="AO237" s="339">
        <v>6.8103084999999999E-3</v>
      </c>
      <c r="AP237" s="339">
        <v>7.2721228000000001E-3</v>
      </c>
      <c r="AQ237" s="339">
        <v>9.5899490000000004E-3</v>
      </c>
      <c r="AR237" s="339">
        <v>9.8718166999999992E-3</v>
      </c>
      <c r="AS237" s="339">
        <v>1.00105308E-2</v>
      </c>
      <c r="AT237" s="339">
        <v>9.9599300000000005E-3</v>
      </c>
      <c r="AU237" s="339">
        <v>9.9451921999999995E-3</v>
      </c>
      <c r="AV237" s="339">
        <v>9.9152517000000006E-3</v>
      </c>
      <c r="AW237" s="339">
        <v>1.00589081E-2</v>
      </c>
      <c r="AX237" s="339">
        <v>1.00596882E-2</v>
      </c>
      <c r="AY237" s="339">
        <v>9.7654264000000008E-3</v>
      </c>
      <c r="AZ237" s="339">
        <v>9.7283349999999994E-3</v>
      </c>
      <c r="BA237" s="339">
        <v>9.8374455999999996E-3</v>
      </c>
      <c r="BB237" s="339">
        <v>9.9809433999999992E-3</v>
      </c>
      <c r="BC237" s="339">
        <v>9.6969464999999994E-3</v>
      </c>
      <c r="BD237" s="339">
        <v>9.6833258999999994E-3</v>
      </c>
      <c r="BE237" s="339">
        <v>9.8815710000000005E-3</v>
      </c>
      <c r="BF237" s="339">
        <v>1.0176618E-2</v>
      </c>
      <c r="BG237" s="339">
        <v>1.02112147E-2</v>
      </c>
      <c r="BH237" s="339">
        <v>1.0346668200000001E-2</v>
      </c>
      <c r="BI237" s="339">
        <v>1.0118846399999999E-2</v>
      </c>
      <c r="BJ237" s="339">
        <v>1.06410468E-2</v>
      </c>
      <c r="BK237" s="339">
        <v>1.0284999E-2</v>
      </c>
      <c r="BL237" s="339">
        <v>1.04048066E-2</v>
      </c>
      <c r="BM237" s="339">
        <v>1.0766785900000001E-2</v>
      </c>
      <c r="BN237" s="339">
        <v>1.1580815E-2</v>
      </c>
      <c r="BO237" s="339">
        <v>1.46644254E-2</v>
      </c>
      <c r="BP237" s="339">
        <v>1.5238479399999999E-2</v>
      </c>
      <c r="BQ237" s="339">
        <v>1.5725431099999999E-2</v>
      </c>
      <c r="BR237" s="339">
        <v>1.61971172E-2</v>
      </c>
    </row>
    <row r="238" spans="1:70">
      <c r="A238" t="str">
        <f t="shared" si="15"/>
        <v>Net interest income to total net operating income201609</v>
      </c>
      <c r="B238" s="495">
        <v>201609</v>
      </c>
      <c r="C238" s="495">
        <v>26</v>
      </c>
      <c r="D238" s="495" t="s">
        <v>1381</v>
      </c>
      <c r="E238" s="495">
        <v>0.16257896408554787</v>
      </c>
      <c r="F238" s="495">
        <v>0.50025713566526642</v>
      </c>
      <c r="G238" s="495">
        <v>0.62635468119977544</v>
      </c>
      <c r="H238" s="495">
        <v>0.67178131604543712</v>
      </c>
      <c r="I238" s="495">
        <v>0.57705992183473209</v>
      </c>
      <c r="J238" s="495">
        <v>0.77197409949840834</v>
      </c>
      <c r="K238" s="495">
        <v>1.0041143970785102</v>
      </c>
      <c r="L238" s="496">
        <v>261799567446.5882</v>
      </c>
      <c r="M238" s="496">
        <v>458815178171.16144</v>
      </c>
      <c r="N238" s="495">
        <v>0.66789296587519453</v>
      </c>
      <c r="O238" s="495">
        <v>0.61758711946879841</v>
      </c>
      <c r="P238" s="495">
        <v>0.57064440271782302</v>
      </c>
      <c r="Q238" s="495">
        <v>131</v>
      </c>
      <c r="R238" s="11">
        <f t="shared" si="16"/>
        <v>0.57064440271782302</v>
      </c>
      <c r="S238" s="11">
        <f t="shared" si="17"/>
        <v>0.66789296587519453</v>
      </c>
      <c r="T238">
        <f t="shared" si="18"/>
        <v>0</v>
      </c>
      <c r="U238" t="str">
        <f t="shared" si="19"/>
        <v>Net fee and commission income to total net operating income13</v>
      </c>
      <c r="V238" s="497">
        <v>202312</v>
      </c>
      <c r="W238" s="497">
        <v>27</v>
      </c>
      <c r="X238" s="497" t="s">
        <v>1382</v>
      </c>
      <c r="Y238" s="497" t="s">
        <v>91</v>
      </c>
      <c r="Z238" s="497">
        <v>0</v>
      </c>
      <c r="AA238" s="497">
        <v>3</v>
      </c>
      <c r="AB238" s="497">
        <v>0.22569369606421233</v>
      </c>
      <c r="AC238" s="497">
        <v>13</v>
      </c>
      <c r="AD238" s="497"/>
      <c r="AF238" s="338" t="s">
        <v>2371</v>
      </c>
      <c r="AG238" s="339" t="s">
        <v>6753</v>
      </c>
      <c r="AH238" s="339" t="s">
        <v>6753</v>
      </c>
      <c r="AI238" s="339" t="s">
        <v>6753</v>
      </c>
      <c r="AJ238" s="339" t="s">
        <v>6753</v>
      </c>
      <c r="AK238" s="339" t="s">
        <v>6753</v>
      </c>
      <c r="AL238" s="339" t="s">
        <v>6753</v>
      </c>
      <c r="AM238" s="339" t="s">
        <v>6753</v>
      </c>
      <c r="AN238" s="339" t="s">
        <v>6753</v>
      </c>
      <c r="AO238" s="339" t="s">
        <v>6753</v>
      </c>
      <c r="AP238" s="339" t="s">
        <v>6753</v>
      </c>
      <c r="AQ238" s="339" t="s">
        <v>6753</v>
      </c>
      <c r="AR238" s="339" t="s">
        <v>6753</v>
      </c>
      <c r="AS238" s="339" t="s">
        <v>6753</v>
      </c>
      <c r="AT238" s="339" t="s">
        <v>6753</v>
      </c>
      <c r="AU238" s="339">
        <v>1.4265943000000001E-3</v>
      </c>
      <c r="AV238" s="339">
        <v>8.0883750000000003E-4</v>
      </c>
      <c r="AW238" s="339">
        <v>6.5859169999999995E-4</v>
      </c>
      <c r="AX238" s="339">
        <v>1.6083547E-3</v>
      </c>
      <c r="AY238" s="339">
        <v>2.2664202E-3</v>
      </c>
      <c r="AZ238" s="339">
        <v>2.1175525000000001E-3</v>
      </c>
      <c r="BA238" s="339">
        <v>4.7941418999999999E-3</v>
      </c>
      <c r="BB238" s="339">
        <v>2.7368101000000001E-3</v>
      </c>
      <c r="BC238" s="339">
        <v>3.0793258000000002E-3</v>
      </c>
      <c r="BD238" s="339">
        <v>5.0286037000000002E-3</v>
      </c>
      <c r="BE238" s="339">
        <v>3.5677110999999999E-3</v>
      </c>
      <c r="BF238" s="339">
        <v>3.2225896999999999E-3</v>
      </c>
      <c r="BG238" s="339">
        <v>2.5918857000000002E-3</v>
      </c>
      <c r="BH238" s="339">
        <v>1.5003245000000001E-3</v>
      </c>
      <c r="BI238" s="339">
        <v>1.4934135E-3</v>
      </c>
      <c r="BJ238" s="339">
        <v>1.6170472E-3</v>
      </c>
      <c r="BK238" s="339">
        <v>2.3194368000000001E-3</v>
      </c>
      <c r="BL238" s="339">
        <v>2.0985855999999998E-3</v>
      </c>
      <c r="BM238" s="339">
        <v>1.2590820999999999E-3</v>
      </c>
      <c r="BN238" s="339">
        <v>1.7675995000000001E-3</v>
      </c>
      <c r="BO238" s="339">
        <v>1.8828168999999999E-3</v>
      </c>
      <c r="BP238" s="339">
        <v>1.805971E-3</v>
      </c>
      <c r="BQ238" s="339">
        <v>1.643689E-3</v>
      </c>
      <c r="BR238" s="339">
        <v>1.9754031000000002E-3</v>
      </c>
    </row>
    <row r="239" spans="1:70">
      <c r="A239" t="str">
        <f t="shared" si="15"/>
        <v>Net interest income to total net operating income201612</v>
      </c>
      <c r="B239" s="495">
        <v>201612</v>
      </c>
      <c r="C239" s="495">
        <v>26</v>
      </c>
      <c r="D239" s="495" t="s">
        <v>1381</v>
      </c>
      <c r="E239" s="495">
        <v>0.15076538138380721</v>
      </c>
      <c r="F239" s="495">
        <v>0.49715393259229007</v>
      </c>
      <c r="G239" s="495">
        <v>0.63763047521649252</v>
      </c>
      <c r="H239" s="495">
        <v>0.61950058831671562</v>
      </c>
      <c r="I239" s="495">
        <v>0.57820058673348163</v>
      </c>
      <c r="J239" s="495">
        <v>0.75509956890354024</v>
      </c>
      <c r="K239" s="495">
        <v>0.97791783836974477</v>
      </c>
      <c r="L239" s="496">
        <v>260965782550.30753</v>
      </c>
      <c r="M239" s="496">
        <v>458269751738.94171</v>
      </c>
      <c r="N239" s="495">
        <v>0.6271484477992666</v>
      </c>
      <c r="O239" s="495">
        <v>0.60896491255072338</v>
      </c>
      <c r="P239" s="495">
        <v>0.5732745968097317</v>
      </c>
      <c r="Q239" s="495">
        <v>134</v>
      </c>
      <c r="R239" s="11">
        <f t="shared" si="16"/>
        <v>0.5732745968097317</v>
      </c>
      <c r="S239" s="11">
        <f t="shared" si="17"/>
        <v>0.6271484477992666</v>
      </c>
      <c r="T239">
        <f t="shared" si="18"/>
        <v>1</v>
      </c>
      <c r="U239" t="str">
        <f t="shared" si="19"/>
        <v>Net fee and commission income to total net operating income14</v>
      </c>
      <c r="V239" s="497">
        <v>202312</v>
      </c>
      <c r="W239" s="497">
        <v>27</v>
      </c>
      <c r="X239" s="497" t="s">
        <v>1382</v>
      </c>
      <c r="Y239" s="497" t="s">
        <v>32</v>
      </c>
      <c r="Z239" s="497">
        <v>0</v>
      </c>
      <c r="AA239" s="497">
        <v>9</v>
      </c>
      <c r="AB239" s="497">
        <v>0.22532570701524651</v>
      </c>
      <c r="AC239" s="497">
        <v>14</v>
      </c>
      <c r="AD239" s="497"/>
      <c r="AF239" s="338" t="s">
        <v>847</v>
      </c>
      <c r="AG239" s="339">
        <v>0.14845236589999999</v>
      </c>
      <c r="AH239" s="339">
        <v>0.16349113749999999</v>
      </c>
      <c r="AI239" s="339">
        <v>0.17250810429999999</v>
      </c>
      <c r="AJ239" s="339">
        <v>0.18433074790000001</v>
      </c>
      <c r="AK239" s="339">
        <v>0.20828412730000001</v>
      </c>
      <c r="AL239" s="339">
        <v>0.22808048780000001</v>
      </c>
      <c r="AM239" s="339">
        <v>0.22588241179999999</v>
      </c>
      <c r="AN239" s="339">
        <v>0.22708798020000001</v>
      </c>
      <c r="AO239" s="339">
        <v>0.230987308</v>
      </c>
      <c r="AP239" s="339">
        <v>0.2345950762</v>
      </c>
      <c r="AQ239" s="339">
        <v>0.2081543237</v>
      </c>
      <c r="AR239" s="339">
        <v>0.21139262010000001</v>
      </c>
      <c r="AS239" s="339">
        <v>0.21299927560000001</v>
      </c>
      <c r="AT239" s="339">
        <v>0.2179053457</v>
      </c>
      <c r="AU239" s="339">
        <v>0.2182230204</v>
      </c>
      <c r="AV239" s="339">
        <v>0.21814179080000001</v>
      </c>
      <c r="AW239" s="339">
        <v>0.2183400996</v>
      </c>
      <c r="AX239" s="339">
        <v>0.18655846800000001</v>
      </c>
      <c r="AY239" s="339">
        <v>0.18334216889999999</v>
      </c>
      <c r="AZ239" s="339">
        <v>0.18406820369999999</v>
      </c>
      <c r="BA239" s="339">
        <v>0.186628563</v>
      </c>
      <c r="BB239" s="339">
        <v>0.19259170749999999</v>
      </c>
      <c r="BC239" s="339">
        <v>0.18342168680000001</v>
      </c>
      <c r="BD239" s="339">
        <v>0.18230405089999999</v>
      </c>
      <c r="BE239" s="339">
        <v>0.1886075462</v>
      </c>
      <c r="BF239" s="339">
        <v>0.1941899648</v>
      </c>
      <c r="BG239" s="339">
        <v>0.19547467609999999</v>
      </c>
      <c r="BH239" s="339">
        <v>0.19795495199999999</v>
      </c>
      <c r="BI239" s="339">
        <v>0.1955702007</v>
      </c>
      <c r="BJ239" s="339">
        <v>0.1949967869</v>
      </c>
      <c r="BK239" s="339">
        <v>0.18892984190000001</v>
      </c>
      <c r="BL239" s="339">
        <v>0.18940953190000001</v>
      </c>
      <c r="BM239" s="339">
        <v>0.18527937180000001</v>
      </c>
      <c r="BN239" s="339">
        <v>0.18802435649999999</v>
      </c>
      <c r="BO239" s="339">
        <v>0.18616266819999999</v>
      </c>
      <c r="BP239" s="339">
        <v>0.1904087227</v>
      </c>
      <c r="BQ239" s="339">
        <v>0.19388471509999999</v>
      </c>
      <c r="BR239" s="339">
        <v>0.19887750160000001</v>
      </c>
    </row>
    <row r="240" spans="1:70">
      <c r="A240" t="str">
        <f t="shared" si="15"/>
        <v>Net interest income to total net operating income201703</v>
      </c>
      <c r="B240" s="495">
        <v>201703</v>
      </c>
      <c r="C240" s="495">
        <v>26</v>
      </c>
      <c r="D240" s="495" t="s">
        <v>1381</v>
      </c>
      <c r="E240" s="495">
        <v>0.17372782300739814</v>
      </c>
      <c r="F240" s="495">
        <v>0.48749858860169543</v>
      </c>
      <c r="G240" s="495">
        <v>0.6270433092326968</v>
      </c>
      <c r="H240" s="495">
        <v>0.58944179594022061</v>
      </c>
      <c r="I240" s="495">
        <v>0.55928962760734957</v>
      </c>
      <c r="J240" s="495">
        <v>0.75892279363586868</v>
      </c>
      <c r="K240" s="495">
        <v>0.93726394456987938</v>
      </c>
      <c r="L240" s="496">
        <v>265534422724.46353</v>
      </c>
      <c r="M240" s="496">
        <v>476512502832.0918</v>
      </c>
      <c r="N240" s="495">
        <v>0.5720135133629306</v>
      </c>
      <c r="O240" s="495">
        <v>0.59347318630508117</v>
      </c>
      <c r="P240" s="495">
        <v>0.55415182540235264</v>
      </c>
      <c r="Q240" s="495">
        <v>130</v>
      </c>
      <c r="R240" s="11">
        <f t="shared" si="16"/>
        <v>0.55415182540235264</v>
      </c>
      <c r="S240" s="11">
        <f t="shared" si="17"/>
        <v>0.59347318630508117</v>
      </c>
      <c r="T240">
        <f t="shared" si="18"/>
        <v>1</v>
      </c>
      <c r="U240" t="str">
        <f t="shared" si="19"/>
        <v>Net fee and commission income to total net operating income15</v>
      </c>
      <c r="V240" s="497">
        <v>202312</v>
      </c>
      <c r="W240" s="497">
        <v>27</v>
      </c>
      <c r="X240" s="497" t="s">
        <v>1382</v>
      </c>
      <c r="Y240" s="497" t="s">
        <v>90</v>
      </c>
      <c r="Z240" s="497">
        <v>0</v>
      </c>
      <c r="AA240" s="497">
        <v>3</v>
      </c>
      <c r="AB240" s="497">
        <v>0.21993425766149788</v>
      </c>
      <c r="AC240" s="497">
        <v>15</v>
      </c>
      <c r="AD240" s="497"/>
      <c r="AF240" s="338" t="s">
        <v>1195</v>
      </c>
      <c r="AG240" s="339" t="s">
        <v>6753</v>
      </c>
      <c r="AH240" s="339" t="s">
        <v>6753</v>
      </c>
      <c r="AI240" s="339" t="s">
        <v>6753</v>
      </c>
      <c r="AJ240" s="339" t="s">
        <v>6753</v>
      </c>
      <c r="AK240" s="339" t="s">
        <v>6753</v>
      </c>
      <c r="AL240" s="339" t="s">
        <v>6753</v>
      </c>
      <c r="AM240" s="339" t="s">
        <v>6753</v>
      </c>
      <c r="AN240" s="339" t="s">
        <v>6753</v>
      </c>
      <c r="AO240" s="339">
        <v>5.1371066799999997E-2</v>
      </c>
      <c r="AP240" s="339">
        <v>5.69371579E-2</v>
      </c>
      <c r="AQ240" s="339">
        <v>6.6932898199999993E-2</v>
      </c>
      <c r="AR240" s="339">
        <v>6.9618302000000007E-2</v>
      </c>
      <c r="AS240" s="339">
        <v>7.01458254E-2</v>
      </c>
      <c r="AT240" s="339">
        <v>6.9777069600000005E-2</v>
      </c>
      <c r="AU240" s="339">
        <v>6.7066282199999994E-2</v>
      </c>
      <c r="AV240" s="339">
        <v>6.6413589600000003E-2</v>
      </c>
      <c r="AW240" s="339">
        <v>6.7954239999999999E-2</v>
      </c>
      <c r="AX240" s="339">
        <v>5.7202594000000002E-2</v>
      </c>
      <c r="AY240" s="339">
        <v>5.4938320200000001E-2</v>
      </c>
      <c r="AZ240" s="339">
        <v>5.6121335299999998E-2</v>
      </c>
      <c r="BA240" s="339">
        <v>5.6511400000000003E-2</v>
      </c>
      <c r="BB240" s="339">
        <v>5.81566575E-2</v>
      </c>
      <c r="BC240" s="339">
        <v>5.4715349699999999E-2</v>
      </c>
      <c r="BD240" s="339">
        <v>5.4138812299999999E-2</v>
      </c>
      <c r="BE240" s="339">
        <v>5.7400919500000001E-2</v>
      </c>
      <c r="BF240" s="339">
        <v>6.2223069899999997E-2</v>
      </c>
      <c r="BG240" s="339">
        <v>5.8238690599999997E-2</v>
      </c>
      <c r="BH240" s="339">
        <v>5.9029912599999998E-2</v>
      </c>
      <c r="BI240" s="339">
        <v>5.6201207900000001E-2</v>
      </c>
      <c r="BJ240" s="339">
        <v>6.0047741699999997E-2</v>
      </c>
      <c r="BK240" s="339">
        <v>5.4695184700000003E-2</v>
      </c>
      <c r="BL240" s="339">
        <v>5.5941785199999997E-2</v>
      </c>
      <c r="BM240" s="339">
        <v>5.3941556699999997E-2</v>
      </c>
      <c r="BN240" s="339">
        <v>5.6607752599999998E-2</v>
      </c>
      <c r="BO240" s="339">
        <v>5.62437176E-2</v>
      </c>
      <c r="BP240" s="339">
        <v>5.7370366700000001E-2</v>
      </c>
      <c r="BQ240" s="339">
        <v>5.8452586500000001E-2</v>
      </c>
      <c r="BR240" s="339">
        <v>6.1139883200000002E-2</v>
      </c>
    </row>
    <row r="241" spans="1:70">
      <c r="A241" t="str">
        <f t="shared" si="15"/>
        <v>Net interest income to total net operating income201706</v>
      </c>
      <c r="B241" s="495">
        <v>201706</v>
      </c>
      <c r="C241" s="495">
        <v>26</v>
      </c>
      <c r="D241" s="495" t="s">
        <v>1381</v>
      </c>
      <c r="E241" s="495">
        <v>0.23510071803909124</v>
      </c>
      <c r="F241" s="495">
        <v>0.50140891153682254</v>
      </c>
      <c r="G241" s="495">
        <v>0.61783284826297336</v>
      </c>
      <c r="H241" s="495">
        <v>0.71564889404761733</v>
      </c>
      <c r="I241" s="495">
        <v>0.55439638317506146</v>
      </c>
      <c r="J241" s="495">
        <v>0.72886257779395214</v>
      </c>
      <c r="K241" s="495">
        <v>0.96335456962432287</v>
      </c>
      <c r="L241" s="496">
        <v>266106080718.25348</v>
      </c>
      <c r="M241" s="496">
        <v>482567555949.75476</v>
      </c>
      <c r="N241" s="495">
        <v>0.56214063331446706</v>
      </c>
      <c r="O241" s="495">
        <v>0.59680779844489251</v>
      </c>
      <c r="P241" s="495">
        <v>0.54801675080607359</v>
      </c>
      <c r="Q241" s="495">
        <v>128</v>
      </c>
      <c r="R241" s="11">
        <f t="shared" si="16"/>
        <v>0.54801675080607359</v>
      </c>
      <c r="S241" s="11">
        <f t="shared" si="17"/>
        <v>0.59680779844489251</v>
      </c>
      <c r="T241">
        <f t="shared" si="18"/>
        <v>1</v>
      </c>
      <c r="U241" t="str">
        <f t="shared" si="19"/>
        <v>Net fee and commission income to total net operating income16</v>
      </c>
      <c r="V241" s="497">
        <v>202312</v>
      </c>
      <c r="W241" s="497">
        <v>27</v>
      </c>
      <c r="X241" s="497" t="s">
        <v>1382</v>
      </c>
      <c r="Y241" s="497" t="s">
        <v>19</v>
      </c>
      <c r="Z241" s="497">
        <v>0</v>
      </c>
      <c r="AA241" s="497">
        <v>8</v>
      </c>
      <c r="AB241" s="497">
        <v>0.21858384793711308</v>
      </c>
      <c r="AC241" s="497">
        <v>16</v>
      </c>
      <c r="AD241" s="497"/>
      <c r="AF241" s="338" t="s">
        <v>1196</v>
      </c>
      <c r="AG241" s="339" t="s">
        <v>6753</v>
      </c>
      <c r="AH241" s="339" t="s">
        <v>6753</v>
      </c>
      <c r="AI241" s="339" t="s">
        <v>6753</v>
      </c>
      <c r="AJ241" s="339" t="s">
        <v>6753</v>
      </c>
      <c r="AK241" s="339" t="s">
        <v>6753</v>
      </c>
      <c r="AL241" s="339" t="s">
        <v>6753</v>
      </c>
      <c r="AM241" s="339" t="s">
        <v>6753</v>
      </c>
      <c r="AN241" s="339" t="s">
        <v>6753</v>
      </c>
      <c r="AO241" s="339">
        <v>5.1825027400000001E-2</v>
      </c>
      <c r="AP241" s="339">
        <v>5.75727215E-2</v>
      </c>
      <c r="AQ241" s="339">
        <v>6.7743619899999996E-2</v>
      </c>
      <c r="AR241" s="339">
        <v>7.0051290399999994E-2</v>
      </c>
      <c r="AS241" s="339">
        <v>7.0577322999999997E-2</v>
      </c>
      <c r="AT241" s="339">
        <v>7.0202449200000003E-2</v>
      </c>
      <c r="AU241" s="339">
        <v>6.7473212899999996E-2</v>
      </c>
      <c r="AV241" s="339">
        <v>6.6809843199999996E-2</v>
      </c>
      <c r="AW241" s="339">
        <v>6.8345911999999995E-2</v>
      </c>
      <c r="AX241" s="339">
        <v>5.7317482000000003E-2</v>
      </c>
      <c r="AY241" s="339">
        <v>5.5019151699999998E-2</v>
      </c>
      <c r="AZ241" s="339">
        <v>5.62040912E-2</v>
      </c>
      <c r="BA241" s="339">
        <v>5.6594751300000003E-2</v>
      </c>
      <c r="BB241" s="339">
        <v>5.8242427700000002E-2</v>
      </c>
      <c r="BC241" s="339">
        <v>5.4769920100000001E-2</v>
      </c>
      <c r="BD241" s="339">
        <v>5.41923962E-2</v>
      </c>
      <c r="BE241" s="339">
        <v>5.7457120600000001E-2</v>
      </c>
      <c r="BF241" s="339">
        <v>6.2281053699999998E-2</v>
      </c>
      <c r="BG241" s="339">
        <v>5.8266247200000003E-2</v>
      </c>
      <c r="BH241" s="339">
        <v>5.9029912599999998E-2</v>
      </c>
      <c r="BI241" s="339">
        <v>5.6201207900000001E-2</v>
      </c>
      <c r="BJ241" s="339">
        <v>6.0047741699999997E-2</v>
      </c>
      <c r="BK241" s="339">
        <v>5.4695184700000003E-2</v>
      </c>
      <c r="BL241" s="339">
        <v>5.5941785199999997E-2</v>
      </c>
      <c r="BM241" s="339">
        <v>5.3941556699999997E-2</v>
      </c>
      <c r="BN241" s="339">
        <v>5.6607752599999998E-2</v>
      </c>
      <c r="BO241" s="339">
        <v>5.62437176E-2</v>
      </c>
      <c r="BP241" s="339">
        <v>5.7370366700000001E-2</v>
      </c>
      <c r="BQ241" s="339">
        <v>5.8452586500000001E-2</v>
      </c>
      <c r="BR241" s="339">
        <v>6.1139883200000002E-2</v>
      </c>
    </row>
    <row r="242" spans="1:70">
      <c r="A242" t="str">
        <f t="shared" si="15"/>
        <v>Net interest income to total net operating income201709</v>
      </c>
      <c r="B242" s="495">
        <v>201709</v>
      </c>
      <c r="C242" s="495">
        <v>26</v>
      </c>
      <c r="D242" s="495" t="s">
        <v>1381</v>
      </c>
      <c r="E242" s="495">
        <v>0.27584290080223256</v>
      </c>
      <c r="F242" s="495">
        <v>0.52695682257504028</v>
      </c>
      <c r="G242" s="495">
        <v>0.62916987853798878</v>
      </c>
      <c r="H242" s="495">
        <v>0.64881240585102173</v>
      </c>
      <c r="I242" s="495">
        <v>0.56909007750053375</v>
      </c>
      <c r="J242" s="495">
        <v>0.74451065610514044</v>
      </c>
      <c r="K242" s="495">
        <v>0.98448538292275367</v>
      </c>
      <c r="L242" s="496">
        <v>264357949153.74442</v>
      </c>
      <c r="M242" s="496">
        <v>465342344721.57489</v>
      </c>
      <c r="N242" s="495">
        <v>0.59477460710548646</v>
      </c>
      <c r="O242" s="495">
        <v>0.6227722785987394</v>
      </c>
      <c r="P242" s="495">
        <v>0.56136425584246485</v>
      </c>
      <c r="Q242" s="495">
        <v>128</v>
      </c>
      <c r="R242" s="11">
        <f t="shared" si="16"/>
        <v>0.56136425584246485</v>
      </c>
      <c r="S242" s="11">
        <f t="shared" si="17"/>
        <v>0.6227722785987394</v>
      </c>
      <c r="T242">
        <f t="shared" si="18"/>
        <v>1</v>
      </c>
      <c r="U242" t="str">
        <f t="shared" si="19"/>
        <v>Net fee and commission income to total net operating income17</v>
      </c>
      <c r="V242" s="497">
        <v>202312</v>
      </c>
      <c r="W242" s="497">
        <v>27</v>
      </c>
      <c r="X242" s="497" t="s">
        <v>1382</v>
      </c>
      <c r="Y242" s="497" t="s">
        <v>29</v>
      </c>
      <c r="Z242" s="497">
        <v>0</v>
      </c>
      <c r="AA242" s="497">
        <v>3</v>
      </c>
      <c r="AB242" s="497">
        <v>0.21228663373456996</v>
      </c>
      <c r="AC242" s="497">
        <v>17</v>
      </c>
      <c r="AD242" s="497"/>
      <c r="AF242" s="338" t="s">
        <v>848</v>
      </c>
      <c r="AG242" s="339">
        <v>0.1575940821</v>
      </c>
      <c r="AH242" s="339">
        <v>0.17115941639999999</v>
      </c>
      <c r="AI242" s="339">
        <v>0.18019775260000001</v>
      </c>
      <c r="AJ242" s="339">
        <v>0.1922367123</v>
      </c>
      <c r="AK242" s="339">
        <v>0.22133702459999999</v>
      </c>
      <c r="AL242" s="339">
        <v>0.24177487980000001</v>
      </c>
      <c r="AM242" s="339">
        <v>0.23937313530000001</v>
      </c>
      <c r="AN242" s="339">
        <v>0.24022858729999999</v>
      </c>
      <c r="AO242" s="339">
        <v>0.24404748849999999</v>
      </c>
      <c r="AP242" s="339">
        <v>0.2478570303</v>
      </c>
      <c r="AQ242" s="339">
        <v>0.22785290180000001</v>
      </c>
      <c r="AR242" s="339">
        <v>0.23051883840000001</v>
      </c>
      <c r="AS242" s="339">
        <v>0.23144918110000001</v>
      </c>
      <c r="AT242" s="339">
        <v>0.23606591539999999</v>
      </c>
      <c r="AU242" s="339">
        <v>0.24020769089999999</v>
      </c>
      <c r="AV242" s="339">
        <v>0.2391662993</v>
      </c>
      <c r="AW242" s="339">
        <v>0.23862033590000001</v>
      </c>
      <c r="AX242" s="339">
        <v>0.21014204019999999</v>
      </c>
      <c r="AY242" s="339">
        <v>0.20534885189999999</v>
      </c>
      <c r="AZ242" s="339">
        <v>0.2061731259</v>
      </c>
      <c r="BA242" s="339">
        <v>0.20851439359999999</v>
      </c>
      <c r="BB242" s="339">
        <v>0.2139436683</v>
      </c>
      <c r="BC242" s="339">
        <v>0.2034312311</v>
      </c>
      <c r="BD242" s="339">
        <v>0.20860099979999999</v>
      </c>
      <c r="BE242" s="339">
        <v>0.2075244772</v>
      </c>
      <c r="BF242" s="339">
        <v>0.2133802296</v>
      </c>
      <c r="BG242" s="339">
        <v>0.21424826020000001</v>
      </c>
      <c r="BH242" s="339">
        <v>0.21764592260000001</v>
      </c>
      <c r="BI242" s="339">
        <v>0.21750679240000001</v>
      </c>
      <c r="BJ242" s="339">
        <v>0.2164980869</v>
      </c>
      <c r="BK242" s="339">
        <v>0.2102050348</v>
      </c>
      <c r="BL242" s="339">
        <v>0.21002544079999999</v>
      </c>
      <c r="BM242" s="339">
        <v>0.20579463470000001</v>
      </c>
      <c r="BN242" s="339">
        <v>0.208365473</v>
      </c>
      <c r="BO242" s="339">
        <v>0.2069148582</v>
      </c>
      <c r="BP242" s="339">
        <v>0.21145684049999999</v>
      </c>
      <c r="BQ242" s="339">
        <v>0.2139092859</v>
      </c>
      <c r="BR242" s="339">
        <v>0.2243975996</v>
      </c>
    </row>
    <row r="243" spans="1:70">
      <c r="A243" t="str">
        <f t="shared" si="15"/>
        <v>Net interest income to total net operating income201712</v>
      </c>
      <c r="B243" s="495">
        <v>201712</v>
      </c>
      <c r="C243" s="495">
        <v>26</v>
      </c>
      <c r="D243" s="495" t="s">
        <v>1381</v>
      </c>
      <c r="E243" s="495">
        <v>0.18692608998284199</v>
      </c>
      <c r="F243" s="495">
        <v>0.48499420094112428</v>
      </c>
      <c r="G243" s="495">
        <v>0.63353585293960901</v>
      </c>
      <c r="H243" s="495">
        <v>0.59285617054354356</v>
      </c>
      <c r="I243" s="495">
        <v>0.57348660144932517</v>
      </c>
      <c r="J243" s="495">
        <v>0.7349129381915136</v>
      </c>
      <c r="K243" s="495">
        <v>0.94915411887567813</v>
      </c>
      <c r="L243" s="496">
        <v>265304712084.7475</v>
      </c>
      <c r="M243" s="496">
        <v>465266335005.90094</v>
      </c>
      <c r="N243" s="495">
        <v>0.60008740735195443</v>
      </c>
      <c r="O243" s="495">
        <v>0.61562160576757752</v>
      </c>
      <c r="P243" s="495">
        <v>0.56721268670730773</v>
      </c>
      <c r="Q243" s="495">
        <v>129</v>
      </c>
      <c r="R243" s="11">
        <f t="shared" si="16"/>
        <v>0.56721268670730773</v>
      </c>
      <c r="S243" s="11">
        <f t="shared" si="17"/>
        <v>0.61562160576757752</v>
      </c>
      <c r="T243">
        <f t="shared" si="18"/>
        <v>1</v>
      </c>
      <c r="U243" t="str">
        <f t="shared" si="19"/>
        <v>Net fee and commission income to total net operating income18</v>
      </c>
      <c r="V243" s="497">
        <v>202312</v>
      </c>
      <c r="W243" s="497">
        <v>27</v>
      </c>
      <c r="X243" s="497" t="s">
        <v>1382</v>
      </c>
      <c r="Y243" s="497" t="s">
        <v>1386</v>
      </c>
      <c r="Z243" s="497">
        <v>0</v>
      </c>
      <c r="AA243" s="497">
        <v>3</v>
      </c>
      <c r="AB243" s="497">
        <v>0.20386001893787903</v>
      </c>
      <c r="AC243" s="497">
        <v>18</v>
      </c>
      <c r="AD243" s="497"/>
      <c r="AF243" s="338" t="s">
        <v>850</v>
      </c>
      <c r="AG243" s="339">
        <v>0.14160427540000001</v>
      </c>
      <c r="AH243" s="339">
        <v>0.15711043129999999</v>
      </c>
      <c r="AI243" s="339">
        <v>0.1638972574</v>
      </c>
      <c r="AJ243" s="339">
        <v>0.1755760301</v>
      </c>
      <c r="AK243" s="339">
        <v>0.19947395430000001</v>
      </c>
      <c r="AL243" s="339">
        <v>0.2155400583</v>
      </c>
      <c r="AM243" s="339">
        <v>0.21414062880000001</v>
      </c>
      <c r="AN243" s="339">
        <v>0.21589016589999999</v>
      </c>
      <c r="AO243" s="339">
        <v>0.220192307</v>
      </c>
      <c r="AP243" s="339">
        <v>0.22299749050000001</v>
      </c>
      <c r="AQ243" s="339">
        <v>0.20005899960000001</v>
      </c>
      <c r="AR243" s="339">
        <v>0.20451350060000001</v>
      </c>
      <c r="AS243" s="339">
        <v>0.20614322030000001</v>
      </c>
      <c r="AT243" s="339">
        <v>0.2109538977</v>
      </c>
      <c r="AU243" s="339">
        <v>0.211217815</v>
      </c>
      <c r="AV243" s="339">
        <v>0.2112552208</v>
      </c>
      <c r="AW243" s="339">
        <v>0.2115430321</v>
      </c>
      <c r="AX243" s="339">
        <v>0.17131310799999999</v>
      </c>
      <c r="AY243" s="339">
        <v>0.16368908409999999</v>
      </c>
      <c r="AZ243" s="339">
        <v>0.1644838089</v>
      </c>
      <c r="BA243" s="339">
        <v>0.17038656890000001</v>
      </c>
      <c r="BB243" s="339">
        <v>0.1761005866</v>
      </c>
      <c r="BC243" s="339">
        <v>0.1688832851</v>
      </c>
      <c r="BD243" s="339">
        <v>0.16817331839999999</v>
      </c>
      <c r="BE243" s="339">
        <v>0.17453446919999999</v>
      </c>
      <c r="BF243" s="339">
        <v>0.18080578950000001</v>
      </c>
      <c r="BG243" s="339">
        <v>0.18148907950000001</v>
      </c>
      <c r="BH243" s="339">
        <v>0.1862408143</v>
      </c>
      <c r="BI243" s="339">
        <v>0.17969896190000001</v>
      </c>
      <c r="BJ243" s="339">
        <v>0.17912062370000001</v>
      </c>
      <c r="BK243" s="339">
        <v>0.17450099390000001</v>
      </c>
      <c r="BL243" s="339">
        <v>0.17432065350000001</v>
      </c>
      <c r="BM243" s="339">
        <v>0.16939868399999999</v>
      </c>
      <c r="BN243" s="339">
        <v>0.17304893830000001</v>
      </c>
      <c r="BO243" s="339">
        <v>0.17123084059999999</v>
      </c>
      <c r="BP243" s="339">
        <v>0.17531287649999999</v>
      </c>
      <c r="BQ243" s="339">
        <v>0.17852262629999999</v>
      </c>
      <c r="BR243" s="339">
        <v>0.1839045202</v>
      </c>
    </row>
    <row r="244" spans="1:70">
      <c r="A244" t="str">
        <f t="shared" si="15"/>
        <v>Net interest income to total net operating income201803</v>
      </c>
      <c r="B244" s="495">
        <v>201803</v>
      </c>
      <c r="C244" s="495">
        <v>26</v>
      </c>
      <c r="D244" s="495" t="s">
        <v>1381</v>
      </c>
      <c r="E244" s="495">
        <v>0.17860123849086146</v>
      </c>
      <c r="F244" s="495">
        <v>0.48033564040389715</v>
      </c>
      <c r="G244" s="495">
        <v>0.63450250973600941</v>
      </c>
      <c r="H244" s="495">
        <v>0.6561852178671429</v>
      </c>
      <c r="I244" s="495">
        <v>0.56440933620977374</v>
      </c>
      <c r="J244" s="495">
        <v>0.76749731485356176</v>
      </c>
      <c r="K244" s="495">
        <v>1.0314400358292706</v>
      </c>
      <c r="L244" s="496">
        <v>261361099235.23969</v>
      </c>
      <c r="M244" s="496">
        <v>463382725697.76495</v>
      </c>
      <c r="N244" s="495">
        <v>0.63778800993474394</v>
      </c>
      <c r="O244" s="495">
        <v>0.63252851404679311</v>
      </c>
      <c r="P244" s="495">
        <v>0.55501613033515007</v>
      </c>
      <c r="Q244" s="495">
        <v>124</v>
      </c>
      <c r="R244" s="11">
        <f t="shared" si="16"/>
        <v>0.55501613033515007</v>
      </c>
      <c r="S244" s="11">
        <f t="shared" si="17"/>
        <v>0.63778800993474394</v>
      </c>
      <c r="T244">
        <f t="shared" si="18"/>
        <v>0</v>
      </c>
      <c r="U244" t="str">
        <f t="shared" si="19"/>
        <v>Net fee and commission income to total net operating income19</v>
      </c>
      <c r="V244" s="497">
        <v>202312</v>
      </c>
      <c r="W244" s="497">
        <v>27</v>
      </c>
      <c r="X244" s="497" t="s">
        <v>1382</v>
      </c>
      <c r="Y244" s="497" t="s">
        <v>31</v>
      </c>
      <c r="Z244" s="497">
        <v>0</v>
      </c>
      <c r="AA244" s="497">
        <v>9</v>
      </c>
      <c r="AB244" s="497">
        <v>0.18953556540078251</v>
      </c>
      <c r="AC244" s="497">
        <v>19</v>
      </c>
      <c r="AD244" s="497"/>
      <c r="AF244" s="338" t="s">
        <v>849</v>
      </c>
      <c r="AG244" s="339">
        <v>0.1413070474</v>
      </c>
      <c r="AH244" s="339">
        <v>0.1560948798</v>
      </c>
      <c r="AI244" s="339">
        <v>0.16541225979999999</v>
      </c>
      <c r="AJ244" s="339">
        <v>0.1770131294</v>
      </c>
      <c r="AK244" s="339">
        <v>0.20080671259999999</v>
      </c>
      <c r="AL244" s="339">
        <v>0.2168401328</v>
      </c>
      <c r="AM244" s="339">
        <v>0.21498789469999999</v>
      </c>
      <c r="AN244" s="339">
        <v>0.21652579499999999</v>
      </c>
      <c r="AO244" s="339">
        <v>0.22090886130000001</v>
      </c>
      <c r="AP244" s="339">
        <v>0.22376583250000001</v>
      </c>
      <c r="AQ244" s="339">
        <v>0.20123602239999999</v>
      </c>
      <c r="AR244" s="339">
        <v>0.20451350060000001</v>
      </c>
      <c r="AS244" s="339">
        <v>0.20614322030000001</v>
      </c>
      <c r="AT244" s="339">
        <v>0.2109538977</v>
      </c>
      <c r="AU244" s="339">
        <v>0.211217815</v>
      </c>
      <c r="AV244" s="339">
        <v>0.2112552208</v>
      </c>
      <c r="AW244" s="339">
        <v>0.2115430321</v>
      </c>
      <c r="AX244" s="339">
        <v>0.17131310799999999</v>
      </c>
      <c r="AY244" s="339">
        <v>0.16368908409999999</v>
      </c>
      <c r="AZ244" s="339">
        <v>0.1644838089</v>
      </c>
      <c r="BA244" s="339">
        <v>0.17038656890000001</v>
      </c>
      <c r="BB244" s="339">
        <v>0.1761005866</v>
      </c>
      <c r="BC244" s="339">
        <v>0.1688832851</v>
      </c>
      <c r="BD244" s="339">
        <v>0.16817331839999999</v>
      </c>
      <c r="BE244" s="339">
        <v>0.17453446919999999</v>
      </c>
      <c r="BF244" s="339">
        <v>0.18080578950000001</v>
      </c>
      <c r="BG244" s="339">
        <v>0.18148907950000001</v>
      </c>
      <c r="BH244" s="339">
        <v>0.1862408143</v>
      </c>
      <c r="BI244" s="339">
        <v>0.17969896190000001</v>
      </c>
      <c r="BJ244" s="339">
        <v>0.17912062370000001</v>
      </c>
      <c r="BK244" s="339">
        <v>0.17450099390000001</v>
      </c>
      <c r="BL244" s="339">
        <v>0.17432065350000001</v>
      </c>
      <c r="BM244" s="339">
        <v>0.16939868399999999</v>
      </c>
      <c r="BN244" s="339">
        <v>0.17304893830000001</v>
      </c>
      <c r="BO244" s="339">
        <v>0.17123084059999999</v>
      </c>
      <c r="BP244" s="339">
        <v>0.17531287649999999</v>
      </c>
      <c r="BQ244" s="339">
        <v>0.17852262629999999</v>
      </c>
      <c r="BR244" s="339">
        <v>0.1839045202</v>
      </c>
    </row>
    <row r="245" spans="1:70">
      <c r="A245" t="str">
        <f t="shared" si="15"/>
        <v>Net interest income to total net operating income201806</v>
      </c>
      <c r="B245" s="495">
        <v>201806</v>
      </c>
      <c r="C245" s="495">
        <v>26</v>
      </c>
      <c r="D245" s="495" t="s">
        <v>1381</v>
      </c>
      <c r="E245" s="495">
        <v>0.18600227221339174</v>
      </c>
      <c r="F245" s="495">
        <v>0.50979584820560953</v>
      </c>
      <c r="G245" s="495">
        <v>0.65981317687556484</v>
      </c>
      <c r="H245" s="495">
        <v>0.6640278106207711</v>
      </c>
      <c r="I245" s="495">
        <v>0.56774062614034693</v>
      </c>
      <c r="J245" s="495">
        <v>0.7632829277893729</v>
      </c>
      <c r="K245" s="495">
        <v>1.0207007059604047</v>
      </c>
      <c r="L245" s="496">
        <v>262589691733.31479</v>
      </c>
      <c r="M245" s="496">
        <v>462444611967.31525</v>
      </c>
      <c r="N245" s="495">
        <v>0.66368749522965464</v>
      </c>
      <c r="O245" s="495">
        <v>0.63267637079702832</v>
      </c>
      <c r="P245" s="495">
        <v>0.55865601051182689</v>
      </c>
      <c r="Q245" s="495">
        <v>126</v>
      </c>
      <c r="R245" s="11">
        <f t="shared" si="16"/>
        <v>0.55865601051182689</v>
      </c>
      <c r="S245" s="11">
        <f t="shared" si="17"/>
        <v>0.66368749522965464</v>
      </c>
      <c r="T245">
        <f t="shared" si="18"/>
        <v>0</v>
      </c>
      <c r="U245" t="str">
        <f t="shared" si="19"/>
        <v>Net fee and commission income to total net operating income20</v>
      </c>
      <c r="V245" s="497">
        <v>202312</v>
      </c>
      <c r="W245" s="497">
        <v>27</v>
      </c>
      <c r="X245" s="497" t="s">
        <v>1382</v>
      </c>
      <c r="Y245" s="497" t="s">
        <v>30</v>
      </c>
      <c r="Z245" s="497">
        <v>0</v>
      </c>
      <c r="AA245" s="497">
        <v>8</v>
      </c>
      <c r="AB245" s="497">
        <v>0.18637508567090202</v>
      </c>
      <c r="AC245" s="497">
        <v>20</v>
      </c>
      <c r="AD245" s="497"/>
      <c r="AF245" s="338" t="s">
        <v>865</v>
      </c>
      <c r="AG245" s="339">
        <v>4.0246878899999998E-2</v>
      </c>
      <c r="AH245" s="339">
        <v>3.7344535099999999E-2</v>
      </c>
      <c r="AI245" s="339">
        <v>3.7601145099999997E-2</v>
      </c>
      <c r="AJ245" s="339">
        <v>3.7339056000000002E-2</v>
      </c>
      <c r="AK245" s="339">
        <v>3.6893293100000002E-2</v>
      </c>
      <c r="AL245" s="339">
        <v>3.5395450500000002E-2</v>
      </c>
      <c r="AM245" s="339">
        <v>3.5191294099999999E-2</v>
      </c>
      <c r="AN245" s="339">
        <v>3.4444369000000002E-2</v>
      </c>
      <c r="AO245" s="339">
        <v>3.3158947199999997E-2</v>
      </c>
      <c r="AP245" s="339">
        <v>3.2448290499999997E-2</v>
      </c>
      <c r="AQ245" s="339">
        <v>3.1409616799999998E-2</v>
      </c>
      <c r="AR245" s="339">
        <v>2.9689628499999999E-2</v>
      </c>
      <c r="AS245" s="339">
        <v>2.87418389E-2</v>
      </c>
      <c r="AT245" s="339">
        <v>2.80484498E-2</v>
      </c>
      <c r="AU245" s="339">
        <v>2.7460325800000001E-2</v>
      </c>
      <c r="AV245" s="339">
        <v>2.6838978900000001E-2</v>
      </c>
      <c r="AW245" s="339">
        <v>2.6084766499999999E-2</v>
      </c>
      <c r="AX245" s="339">
        <v>2.5032861399999998E-2</v>
      </c>
      <c r="AY245" s="339">
        <v>2.44538441E-2</v>
      </c>
      <c r="AZ245" s="339">
        <v>2.3651462000000002E-2</v>
      </c>
      <c r="BA245" s="339">
        <v>2.3478650600000001E-2</v>
      </c>
      <c r="BB245" s="339">
        <v>2.2543661400000001E-2</v>
      </c>
      <c r="BC245" s="339">
        <v>2.1471800499999999E-2</v>
      </c>
      <c r="BD245" s="339">
        <v>2.1080338699999999E-2</v>
      </c>
      <c r="BE245" s="339">
        <v>2.08026906E-2</v>
      </c>
      <c r="BF245" s="339">
        <v>1.99531594E-2</v>
      </c>
      <c r="BG245" s="339">
        <v>1.94147114E-2</v>
      </c>
      <c r="BH245" s="339">
        <v>1.88863292E-2</v>
      </c>
      <c r="BI245" s="339">
        <v>1.8141135799999999E-2</v>
      </c>
      <c r="BJ245" s="339">
        <v>1.75415438E-2</v>
      </c>
      <c r="BK245" s="339">
        <v>1.6914396299999999E-2</v>
      </c>
      <c r="BL245" s="339">
        <v>1.69697535E-2</v>
      </c>
      <c r="BM245" s="339">
        <v>1.6681984E-2</v>
      </c>
      <c r="BN245" s="339">
        <v>1.7173698300000002E-2</v>
      </c>
      <c r="BO245" s="339">
        <v>1.7062570700000002E-2</v>
      </c>
      <c r="BP245" s="339">
        <v>1.7653694099999999E-2</v>
      </c>
      <c r="BQ245" s="339">
        <v>1.7847293100000002E-2</v>
      </c>
      <c r="BR245" s="339">
        <v>1.79209143E-2</v>
      </c>
    </row>
    <row r="246" spans="1:70">
      <c r="A246" t="str">
        <f t="shared" si="15"/>
        <v>Net interest income to total net operating income201809</v>
      </c>
      <c r="B246" s="495">
        <v>201809</v>
      </c>
      <c r="C246" s="495">
        <v>26</v>
      </c>
      <c r="D246" s="495" t="s">
        <v>1381</v>
      </c>
      <c r="E246" s="495">
        <v>0.18148888360156665</v>
      </c>
      <c r="F246" s="495">
        <v>0.51063862440762287</v>
      </c>
      <c r="G246" s="495">
        <v>0.65158074909624109</v>
      </c>
      <c r="H246" s="495">
        <v>0.60747813733436862</v>
      </c>
      <c r="I246" s="495">
        <v>0.57373748699284266</v>
      </c>
      <c r="J246" s="495">
        <v>0.75230672283725153</v>
      </c>
      <c r="K246" s="495">
        <v>0.96034415873749934</v>
      </c>
      <c r="L246" s="496">
        <v>259664479936.1102</v>
      </c>
      <c r="M246" s="496">
        <v>451362204180.50592</v>
      </c>
      <c r="N246" s="495">
        <v>0.59495608194246308</v>
      </c>
      <c r="O246" s="495">
        <v>0.63055195825251609</v>
      </c>
      <c r="P246" s="495">
        <v>0.56581001988743806</v>
      </c>
      <c r="Q246" s="495">
        <v>124</v>
      </c>
      <c r="R246" s="11">
        <f t="shared" si="16"/>
        <v>0.56581001988743806</v>
      </c>
      <c r="S246" s="11">
        <f t="shared" si="17"/>
        <v>0.63055195825251609</v>
      </c>
      <c r="T246">
        <f t="shared" si="18"/>
        <v>1</v>
      </c>
      <c r="U246" t="str">
        <f t="shared" si="19"/>
        <v>Net fee and commission income to total net operating income21</v>
      </c>
      <c r="V246" s="497">
        <v>202312</v>
      </c>
      <c r="W246" s="497">
        <v>27</v>
      </c>
      <c r="X246" s="497" t="s">
        <v>1382</v>
      </c>
      <c r="Y246" s="497" t="s">
        <v>100</v>
      </c>
      <c r="Z246" s="497">
        <v>0</v>
      </c>
      <c r="AA246" s="497">
        <v>3</v>
      </c>
      <c r="AB246" s="497">
        <v>0.17987388869905582</v>
      </c>
      <c r="AC246" s="497">
        <v>21</v>
      </c>
      <c r="AD246" s="497"/>
      <c r="AF246" s="338" t="s">
        <v>862</v>
      </c>
      <c r="AG246" s="339">
        <v>4.5698007200000001E-2</v>
      </c>
      <c r="AH246" s="339">
        <v>4.2287974499999999E-2</v>
      </c>
      <c r="AI246" s="339">
        <v>4.2755436299999998E-2</v>
      </c>
      <c r="AJ246" s="339">
        <v>4.2446998399999998E-2</v>
      </c>
      <c r="AK246" s="339">
        <v>4.1773130700000001E-2</v>
      </c>
      <c r="AL246" s="339">
        <v>3.9982984499999999E-2</v>
      </c>
      <c r="AM246" s="339">
        <v>3.9863955999999999E-2</v>
      </c>
      <c r="AN246" s="339">
        <v>3.92932883E-2</v>
      </c>
      <c r="AO246" s="339">
        <v>3.74244413E-2</v>
      </c>
      <c r="AP246" s="339">
        <v>3.6566133100000002E-2</v>
      </c>
      <c r="AQ246" s="339">
        <v>3.5213399200000002E-2</v>
      </c>
      <c r="AR246" s="339">
        <v>3.3013063699999998E-2</v>
      </c>
      <c r="AS246" s="339">
        <v>3.1659541899999998E-2</v>
      </c>
      <c r="AT246" s="339">
        <v>3.0779419799999999E-2</v>
      </c>
      <c r="AU246" s="339">
        <v>3.0302876100000001E-2</v>
      </c>
      <c r="AV246" s="339">
        <v>2.9622762600000001E-2</v>
      </c>
      <c r="AW246" s="339">
        <v>2.8721957999999999E-2</v>
      </c>
      <c r="AX246" s="339">
        <v>2.75650112E-2</v>
      </c>
      <c r="AY246" s="339">
        <v>2.7014889E-2</v>
      </c>
      <c r="AZ246" s="339">
        <v>2.6180764200000001E-2</v>
      </c>
      <c r="BA246" s="339">
        <v>2.6042404000000002E-2</v>
      </c>
      <c r="BB246" s="339">
        <v>2.4933822000000001E-2</v>
      </c>
      <c r="BC246" s="339">
        <v>2.3849556099999999E-2</v>
      </c>
      <c r="BD246" s="339">
        <v>2.3403445799999999E-2</v>
      </c>
      <c r="BE246" s="339">
        <v>2.2982588599999999E-2</v>
      </c>
      <c r="BF246" s="339">
        <v>2.1925864900000001E-2</v>
      </c>
      <c r="BG246" s="339">
        <v>2.1233964399999999E-2</v>
      </c>
      <c r="BH246" s="339">
        <v>2.0572239199999998E-2</v>
      </c>
      <c r="BI246" s="339">
        <v>1.9727011199999998E-2</v>
      </c>
      <c r="BJ246" s="339">
        <v>1.9019961700000001E-2</v>
      </c>
      <c r="BK246" s="339">
        <v>1.8307326200000001E-2</v>
      </c>
      <c r="BL246" s="339">
        <v>1.8414699999999999E-2</v>
      </c>
      <c r="BM246" s="339">
        <v>1.8033114699999998E-2</v>
      </c>
      <c r="BN246" s="339">
        <v>1.8554387700000001E-2</v>
      </c>
      <c r="BO246" s="339">
        <v>1.8454397399999999E-2</v>
      </c>
      <c r="BP246" s="339">
        <v>1.9155139500000001E-2</v>
      </c>
      <c r="BQ246" s="339">
        <v>1.9330183099999999E-2</v>
      </c>
      <c r="BR246" s="339">
        <v>1.94255056E-2</v>
      </c>
    </row>
    <row r="247" spans="1:70">
      <c r="A247" t="str">
        <f t="shared" si="15"/>
        <v>Net interest income to total net operating income201812</v>
      </c>
      <c r="B247" s="495">
        <v>201812</v>
      </c>
      <c r="C247" s="495">
        <v>26</v>
      </c>
      <c r="D247" s="495" t="s">
        <v>1381</v>
      </c>
      <c r="E247" s="495">
        <v>0.2413358372835093</v>
      </c>
      <c r="F247" s="495">
        <v>0.53363214431388617</v>
      </c>
      <c r="G247" s="495">
        <v>0.65760615036523873</v>
      </c>
      <c r="H247" s="495">
        <v>0.65465341918380682</v>
      </c>
      <c r="I247" s="495">
        <v>0.58909542058716224</v>
      </c>
      <c r="J247" s="495">
        <v>0.76646511984582033</v>
      </c>
      <c r="K247" s="495">
        <v>0.99974422589477552</v>
      </c>
      <c r="L247" s="496">
        <v>268816429860.86578</v>
      </c>
      <c r="M247" s="496">
        <v>455807181242.01947</v>
      </c>
      <c r="N247" s="495">
        <v>0.60685370377570658</v>
      </c>
      <c r="O247" s="495">
        <v>0.65290008973110736</v>
      </c>
      <c r="P247" s="495">
        <v>0.57998014546505983</v>
      </c>
      <c r="Q247" s="495">
        <v>127</v>
      </c>
      <c r="R247" s="11">
        <f t="shared" si="16"/>
        <v>0.57998014546505983</v>
      </c>
      <c r="S247" s="11">
        <f t="shared" si="17"/>
        <v>0.65290008973110736</v>
      </c>
      <c r="T247">
        <f t="shared" si="18"/>
        <v>1</v>
      </c>
      <c r="U247" t="str">
        <f t="shared" si="19"/>
        <v>Net fee and commission income to total net operating income22</v>
      </c>
      <c r="V247" s="497">
        <v>202312</v>
      </c>
      <c r="W247" s="497">
        <v>27</v>
      </c>
      <c r="X247" s="497" t="s">
        <v>1382</v>
      </c>
      <c r="Y247" s="497" t="s">
        <v>24</v>
      </c>
      <c r="Z247" s="497">
        <v>0</v>
      </c>
      <c r="AA247" s="497">
        <v>10</v>
      </c>
      <c r="AB247" s="497">
        <v>0.17334591673830266</v>
      </c>
      <c r="AC247" s="497">
        <v>22</v>
      </c>
      <c r="AD247" s="497"/>
      <c r="AF247" s="338" t="s">
        <v>863</v>
      </c>
      <c r="AG247" s="339">
        <v>0.524117265</v>
      </c>
      <c r="AH247" s="339">
        <v>0.51824477339999997</v>
      </c>
      <c r="AI247" s="339">
        <v>0.50850548920000005</v>
      </c>
      <c r="AJ247" s="339">
        <v>0.51334911169999997</v>
      </c>
      <c r="AK247" s="339">
        <v>0.51568995949999996</v>
      </c>
      <c r="AL247" s="339">
        <v>0.51542714430000003</v>
      </c>
      <c r="AM247" s="339">
        <v>0.50899882929999996</v>
      </c>
      <c r="AN247" s="339">
        <v>0.50630193349999997</v>
      </c>
      <c r="AO247" s="339">
        <v>0.50792718849999996</v>
      </c>
      <c r="AP247" s="339">
        <v>0.51820541809999998</v>
      </c>
      <c r="AQ247" s="339">
        <v>0.51348887350000005</v>
      </c>
      <c r="AR247" s="339">
        <v>0.50804496170000002</v>
      </c>
      <c r="AS247" s="339">
        <v>0.51110142859999996</v>
      </c>
      <c r="AT247" s="339">
        <v>0.51037299550000004</v>
      </c>
      <c r="AU247" s="339">
        <v>0.52033108539999995</v>
      </c>
      <c r="AV247" s="339">
        <v>0.5178567717</v>
      </c>
      <c r="AW247" s="339">
        <v>0.51415563350000004</v>
      </c>
      <c r="AX247" s="339">
        <v>0.50762927010000003</v>
      </c>
      <c r="AY247" s="339">
        <v>0.50347084649999996</v>
      </c>
      <c r="AZ247" s="339">
        <v>0.50647459049999999</v>
      </c>
      <c r="BA247" s="339">
        <v>0.50728213590000004</v>
      </c>
      <c r="BB247" s="339">
        <v>0.50174163689999995</v>
      </c>
      <c r="BC247" s="339">
        <v>0.503214155</v>
      </c>
      <c r="BD247" s="339">
        <v>0.49517965349999998</v>
      </c>
      <c r="BE247" s="339">
        <v>0.4876298443</v>
      </c>
      <c r="BF247" s="339">
        <v>0.4905463229</v>
      </c>
      <c r="BG247" s="339">
        <v>0.49097953519999998</v>
      </c>
      <c r="BH247" s="339">
        <v>0.49368118300000002</v>
      </c>
      <c r="BI247" s="339">
        <v>0.50372814079999995</v>
      </c>
      <c r="BJ247" s="339">
        <v>0.49449126640000002</v>
      </c>
      <c r="BK247" s="339">
        <v>0.49081307019999998</v>
      </c>
      <c r="BL247" s="339">
        <v>0.4856220154</v>
      </c>
      <c r="BM247" s="339">
        <v>0.47946124429999998</v>
      </c>
      <c r="BN247" s="339">
        <v>0.46686200589999999</v>
      </c>
      <c r="BO247" s="339">
        <v>0.46691153349999998</v>
      </c>
      <c r="BP247" s="339">
        <v>0.45645805610000001</v>
      </c>
      <c r="BQ247" s="339">
        <v>0.45626643789999999</v>
      </c>
      <c r="BR247" s="339">
        <v>0.45223985989999999</v>
      </c>
    </row>
    <row r="248" spans="1:70">
      <c r="A248" t="str">
        <f t="shared" si="15"/>
        <v>Net interest income to total net operating income201903</v>
      </c>
      <c r="B248" s="495">
        <v>201903</v>
      </c>
      <c r="C248" s="495">
        <v>26</v>
      </c>
      <c r="D248" s="495" t="s">
        <v>1381</v>
      </c>
      <c r="E248" s="495">
        <v>0.19203252648660846</v>
      </c>
      <c r="F248" s="495">
        <v>0.51033456972530011</v>
      </c>
      <c r="G248" s="495">
        <v>0.65496990032979507</v>
      </c>
      <c r="H248" s="495">
        <v>0.65495406065023698</v>
      </c>
      <c r="I248" s="495">
        <v>0.58180607864148925</v>
      </c>
      <c r="J248" s="495">
        <v>0.7734854316267975</v>
      </c>
      <c r="K248" s="495">
        <v>1.0411390395873619</v>
      </c>
      <c r="L248" s="496">
        <v>266864169872.26804</v>
      </c>
      <c r="M248" s="496">
        <v>454776350046.97028</v>
      </c>
      <c r="N248" s="495">
        <v>0.60547266598154326</v>
      </c>
      <c r="O248" s="495">
        <v>0.62917134048675216</v>
      </c>
      <c r="P248" s="495">
        <v>0.5746524030450153</v>
      </c>
      <c r="Q248" s="495">
        <v>125</v>
      </c>
      <c r="R248" s="11">
        <f t="shared" si="16"/>
        <v>0.5746524030450153</v>
      </c>
      <c r="S248" s="11">
        <f t="shared" si="17"/>
        <v>0.62917134048675216</v>
      </c>
      <c r="T248">
        <f t="shared" si="18"/>
        <v>1</v>
      </c>
      <c r="U248" t="str">
        <f t="shared" si="19"/>
        <v>Net fee and commission income to total net operating income23</v>
      </c>
      <c r="V248" s="497">
        <v>202312</v>
      </c>
      <c r="W248" s="497">
        <v>27</v>
      </c>
      <c r="X248" s="497" t="s">
        <v>1382</v>
      </c>
      <c r="Y248" s="497" t="s">
        <v>22</v>
      </c>
      <c r="Z248" s="497">
        <v>0</v>
      </c>
      <c r="AA248" s="497">
        <v>4</v>
      </c>
      <c r="AB248" s="497">
        <v>0.16181257730486667</v>
      </c>
      <c r="AC248" s="497">
        <v>23</v>
      </c>
      <c r="AD248" s="497"/>
      <c r="AF248" s="338" t="s">
        <v>864</v>
      </c>
      <c r="AG248" s="339">
        <v>1.42593479E-2</v>
      </c>
      <c r="AH248" s="339">
        <v>1.37051328E-2</v>
      </c>
      <c r="AI248" s="339">
        <v>1.4023833100000001E-2</v>
      </c>
      <c r="AJ248" s="339">
        <v>1.3215011400000001E-2</v>
      </c>
      <c r="AK248" s="339">
        <v>1.33105567E-2</v>
      </c>
      <c r="AL248" s="339">
        <v>1.29642175E-2</v>
      </c>
      <c r="AM248" s="339">
        <v>1.3004954500000001E-2</v>
      </c>
      <c r="AN248" s="339">
        <v>1.2696828699999999E-2</v>
      </c>
      <c r="AO248" s="339">
        <v>1.2272116099999999E-2</v>
      </c>
      <c r="AP248" s="339">
        <v>1.2435822500000001E-2</v>
      </c>
      <c r="AQ248" s="339">
        <v>1.2048227E-2</v>
      </c>
      <c r="AR248" s="339">
        <v>1.1411559700000001E-2</v>
      </c>
      <c r="AS248" s="339">
        <v>1.0917858000000001E-2</v>
      </c>
      <c r="AT248" s="339">
        <v>1.05816153E-2</v>
      </c>
      <c r="AU248" s="339">
        <v>1.0418377100000001E-2</v>
      </c>
      <c r="AV248" s="339">
        <v>1.00368343E-2</v>
      </c>
      <c r="AW248" s="339">
        <v>9.7905525000000007E-3</v>
      </c>
      <c r="AX248" s="339">
        <v>9.5994927999999997E-3</v>
      </c>
      <c r="AY248" s="339">
        <v>9.5322277999999993E-3</v>
      </c>
      <c r="AZ248" s="339">
        <v>9.3128857000000006E-3</v>
      </c>
      <c r="BA248" s="339">
        <v>9.1718702999999992E-3</v>
      </c>
      <c r="BB248" s="339">
        <v>8.8788148000000008E-3</v>
      </c>
      <c r="BC248" s="339">
        <v>8.8144803000000001E-3</v>
      </c>
      <c r="BD248" s="339">
        <v>9.2283802000000005E-3</v>
      </c>
      <c r="BE248" s="339">
        <v>9.4934615999999993E-3</v>
      </c>
      <c r="BF248" s="339">
        <v>1.0046266999999999E-2</v>
      </c>
      <c r="BG248" s="339">
        <v>1.0791917200000001E-2</v>
      </c>
      <c r="BH248" s="339">
        <v>1.21722957E-2</v>
      </c>
      <c r="BI248" s="339">
        <v>1.20727764E-2</v>
      </c>
      <c r="BJ248" s="339">
        <v>1.22237249E-2</v>
      </c>
      <c r="BK248" s="339">
        <v>1.15697353E-2</v>
      </c>
      <c r="BL248" s="339">
        <v>1.08591183E-2</v>
      </c>
      <c r="BM248" s="339">
        <v>1.04926941E-2</v>
      </c>
      <c r="BN248" s="339">
        <v>1.03071299E-2</v>
      </c>
      <c r="BO248" s="339">
        <v>1.02921994E-2</v>
      </c>
      <c r="BP248" s="339">
        <v>1.0002084E-2</v>
      </c>
      <c r="BQ248" s="339">
        <v>9.5823478E-3</v>
      </c>
      <c r="BR248" s="339">
        <v>9.5657801000000008E-3</v>
      </c>
    </row>
    <row r="249" spans="1:70">
      <c r="A249" t="str">
        <f t="shared" si="15"/>
        <v>Net interest income to total net operating income201906</v>
      </c>
      <c r="B249" s="495">
        <v>201906</v>
      </c>
      <c r="C249" s="495">
        <v>26</v>
      </c>
      <c r="D249" s="495" t="s">
        <v>1381</v>
      </c>
      <c r="E249" s="495">
        <v>0.19094050919186947</v>
      </c>
      <c r="F249" s="495">
        <v>0.52362918841438333</v>
      </c>
      <c r="G249" s="495">
        <v>0.64378143505525964</v>
      </c>
      <c r="H249" s="495">
        <v>0.63714679786106476</v>
      </c>
      <c r="I249" s="495">
        <v>0.57884103612350257</v>
      </c>
      <c r="J249" s="495">
        <v>0.74777295510227493</v>
      </c>
      <c r="K249" s="495">
        <v>0.9919089687032584</v>
      </c>
      <c r="L249" s="496">
        <v>269665797431.67221</v>
      </c>
      <c r="M249" s="496">
        <v>459406232787.23315</v>
      </c>
      <c r="N249" s="495">
        <v>0.59663376418716219</v>
      </c>
      <c r="O249" s="495">
        <v>0.62661743187834673</v>
      </c>
      <c r="P249" s="495">
        <v>0.57169851737304023</v>
      </c>
      <c r="Q249" s="495">
        <v>124</v>
      </c>
      <c r="R249" s="11">
        <f t="shared" si="16"/>
        <v>0.57169851737304023</v>
      </c>
      <c r="S249" s="11">
        <f t="shared" si="17"/>
        <v>0.62661743187834673</v>
      </c>
      <c r="T249">
        <f t="shared" si="18"/>
        <v>1</v>
      </c>
      <c r="U249" t="str">
        <f t="shared" si="19"/>
        <v>Net fee and commission income to total net operating income24</v>
      </c>
      <c r="V249" s="497">
        <v>202312</v>
      </c>
      <c r="W249" s="497">
        <v>27</v>
      </c>
      <c r="X249" s="497" t="s">
        <v>1382</v>
      </c>
      <c r="Y249" s="497" t="s">
        <v>17</v>
      </c>
      <c r="Z249" s="497">
        <v>0</v>
      </c>
      <c r="AA249" s="497">
        <v>5</v>
      </c>
      <c r="AB249" s="497">
        <v>0.15837218717592369</v>
      </c>
      <c r="AC249" s="497">
        <v>24</v>
      </c>
      <c r="AD249" s="497"/>
      <c r="AF249" s="338" t="s">
        <v>1202</v>
      </c>
      <c r="AG249" s="339">
        <v>1.1767035527</v>
      </c>
      <c r="AH249" s="339">
        <v>1.1659747074</v>
      </c>
      <c r="AI249" s="339">
        <v>1.1887577620000001</v>
      </c>
      <c r="AJ249" s="339">
        <v>1.1904037922999999</v>
      </c>
      <c r="AK249" s="339">
        <v>1.1587068980999999</v>
      </c>
      <c r="AL249" s="339">
        <v>1.1372281741000001</v>
      </c>
      <c r="AM249" s="339">
        <v>1.1556200419</v>
      </c>
      <c r="AN249" s="339">
        <v>1.1438456825000001</v>
      </c>
      <c r="AO249" s="339">
        <v>1.1393821571</v>
      </c>
      <c r="AP249" s="339">
        <v>1.1302035486999999</v>
      </c>
      <c r="AQ249" s="339">
        <v>1.119965407</v>
      </c>
      <c r="AR249" s="339">
        <v>1.1215420646000001</v>
      </c>
      <c r="AS249" s="339">
        <v>1.1290096737999999</v>
      </c>
      <c r="AT249" s="339">
        <v>1.1423623996000001</v>
      </c>
      <c r="AU249" s="339">
        <v>1.1758774027000001</v>
      </c>
      <c r="AV249" s="339">
        <v>1.1747499383</v>
      </c>
      <c r="AW249" s="339">
        <v>1.1734088332999999</v>
      </c>
      <c r="AX249" s="339">
        <v>1.1663239951</v>
      </c>
      <c r="AY249" s="339">
        <v>1.1706912182</v>
      </c>
      <c r="AZ249" s="339">
        <v>1.1576243789</v>
      </c>
      <c r="BA249" s="339">
        <v>1.1508821220000001</v>
      </c>
      <c r="BB249" s="339">
        <v>1.1531278262</v>
      </c>
      <c r="BC249" s="339">
        <v>1.1410035274000001</v>
      </c>
      <c r="BD249" s="339">
        <v>1.0929481296000001</v>
      </c>
      <c r="BE249" s="339">
        <v>1.0695522465</v>
      </c>
      <c r="BF249" s="339">
        <v>1.0624046826</v>
      </c>
      <c r="BG249" s="339">
        <v>1.0529943882999999</v>
      </c>
      <c r="BH249" s="339">
        <v>1.0503975419</v>
      </c>
      <c r="BI249" s="339">
        <v>1.0418555691</v>
      </c>
      <c r="BJ249" s="339">
        <v>1.0623369177999999</v>
      </c>
      <c r="BK249" s="339">
        <v>1.0681639525</v>
      </c>
      <c r="BL249" s="339">
        <v>1.0848475325</v>
      </c>
      <c r="BM249" s="339">
        <v>1.0827650387000001</v>
      </c>
      <c r="BN249" s="339">
        <v>1.0734824220000001</v>
      </c>
      <c r="BO249" s="339">
        <v>1.081730386</v>
      </c>
      <c r="BP249" s="339">
        <v>1.0782956775999999</v>
      </c>
      <c r="BQ249" s="339">
        <v>1.0768131526</v>
      </c>
      <c r="BR249" s="339">
        <v>1.0629653274999999</v>
      </c>
    </row>
    <row r="250" spans="1:70">
      <c r="A250" t="str">
        <f t="shared" si="15"/>
        <v>Net interest income to total net operating income201909</v>
      </c>
      <c r="B250" s="495">
        <v>201909</v>
      </c>
      <c r="C250" s="495">
        <v>26</v>
      </c>
      <c r="D250" s="495" t="s">
        <v>1381</v>
      </c>
      <c r="E250" s="495">
        <v>0.18914862230126542</v>
      </c>
      <c r="F250" s="495">
        <v>0.53735441073130885</v>
      </c>
      <c r="G250" s="495">
        <v>0.64266379682978581</v>
      </c>
      <c r="H250" s="495">
        <v>0.64177697793156896</v>
      </c>
      <c r="I250" s="495">
        <v>0.58423275944969644</v>
      </c>
      <c r="J250" s="495">
        <v>0.7521928022649309</v>
      </c>
      <c r="K250" s="495">
        <v>1.0346777000116003</v>
      </c>
      <c r="L250" s="496">
        <v>270717225735.5054</v>
      </c>
      <c r="M250" s="496">
        <v>456889349373.68481</v>
      </c>
      <c r="N250" s="495">
        <v>0.60953103049012625</v>
      </c>
      <c r="O250" s="495">
        <v>0.62933896246081356</v>
      </c>
      <c r="P250" s="495">
        <v>0.57740984193935896</v>
      </c>
      <c r="Q250" s="495">
        <v>125</v>
      </c>
      <c r="R250" s="11">
        <f t="shared" si="16"/>
        <v>0.57740984193935896</v>
      </c>
      <c r="S250" s="11">
        <f t="shared" si="17"/>
        <v>0.62933896246081356</v>
      </c>
      <c r="T250">
        <f t="shared" si="18"/>
        <v>1</v>
      </c>
      <c r="U250" t="str">
        <f t="shared" si="19"/>
        <v>Net fee and commission income to total net operating income25</v>
      </c>
      <c r="V250" s="497">
        <v>202312</v>
      </c>
      <c r="W250" s="497">
        <v>27</v>
      </c>
      <c r="X250" s="497" t="s">
        <v>1382</v>
      </c>
      <c r="Y250" s="497" t="s">
        <v>99</v>
      </c>
      <c r="Z250" s="497">
        <v>0</v>
      </c>
      <c r="AA250" s="497">
        <v>5</v>
      </c>
      <c r="AB250" s="497">
        <v>0.15522429815247527</v>
      </c>
      <c r="AC250" s="497">
        <v>25</v>
      </c>
      <c r="AD250" s="497"/>
      <c r="AF250" s="338" t="s">
        <v>1203</v>
      </c>
      <c r="AG250" s="339" t="s">
        <v>6753</v>
      </c>
      <c r="AH250" s="339">
        <v>0.24260728100000001</v>
      </c>
      <c r="AI250" s="339">
        <v>0.2524677032</v>
      </c>
      <c r="AJ250" s="339">
        <v>0.2435150375</v>
      </c>
      <c r="AK250" s="339">
        <v>0.23742210289999999</v>
      </c>
      <c r="AL250" s="339">
        <v>0.22708470789999999</v>
      </c>
      <c r="AM250" s="339">
        <v>0.2305460939</v>
      </c>
      <c r="AN250" s="339">
        <v>0.23812839059999999</v>
      </c>
      <c r="AO250" s="339">
        <v>0.23490966799999999</v>
      </c>
      <c r="AP250" s="339">
        <v>0.22916291620000001</v>
      </c>
      <c r="AQ250" s="339">
        <v>0.2471154113</v>
      </c>
      <c r="AR250" s="339">
        <v>0.25103478350000002</v>
      </c>
      <c r="AS250" s="339">
        <v>0.25558036699999997</v>
      </c>
      <c r="AT250" s="339">
        <v>0.2435753306</v>
      </c>
      <c r="AU250" s="339">
        <v>0.25860800639999998</v>
      </c>
      <c r="AV250" s="339">
        <v>0.26129872679999999</v>
      </c>
      <c r="AW250" s="339">
        <v>0.26554649800000002</v>
      </c>
      <c r="AX250" s="339">
        <v>0.2524989098</v>
      </c>
      <c r="AY250" s="339">
        <v>0.25845705629999999</v>
      </c>
      <c r="AZ250" s="339">
        <v>0.25896095650000001</v>
      </c>
      <c r="BA250" s="339">
        <v>0.26897365150000002</v>
      </c>
      <c r="BB250" s="339">
        <v>0.25533467459999998</v>
      </c>
      <c r="BC250" s="339">
        <v>0.27794421320000001</v>
      </c>
      <c r="BD250" s="339">
        <v>0.28010067779999998</v>
      </c>
      <c r="BE250" s="339">
        <v>0.28353530389999998</v>
      </c>
      <c r="BF250" s="339">
        <v>0.28314462359999998</v>
      </c>
      <c r="BG250" s="339">
        <v>0.29759411670000002</v>
      </c>
      <c r="BH250" s="339">
        <v>0.29709446540000001</v>
      </c>
      <c r="BI250" s="339">
        <v>0.301497022</v>
      </c>
      <c r="BJ250" s="339">
        <v>0.30285245020000001</v>
      </c>
      <c r="BK250" s="339">
        <v>0.30861868619999999</v>
      </c>
      <c r="BL250" s="339">
        <v>0.2978649551</v>
      </c>
      <c r="BM250" s="339">
        <v>0.29495169760000001</v>
      </c>
      <c r="BN250" s="339">
        <v>0.27513591510000002</v>
      </c>
      <c r="BO250" s="339">
        <v>0.29057968070000001</v>
      </c>
      <c r="BP250" s="339">
        <v>0.27601290989999999</v>
      </c>
      <c r="BQ250" s="339">
        <v>0.27657466069999997</v>
      </c>
      <c r="BR250" s="339">
        <v>0.2702554512</v>
      </c>
    </row>
    <row r="251" spans="1:70">
      <c r="A251" t="str">
        <f t="shared" si="15"/>
        <v>Net interest income to total net operating income201912</v>
      </c>
      <c r="B251" s="495">
        <v>201912</v>
      </c>
      <c r="C251" s="495">
        <v>26</v>
      </c>
      <c r="D251" s="495" t="s">
        <v>1381</v>
      </c>
      <c r="E251" s="495">
        <v>0.1882681238150147</v>
      </c>
      <c r="F251" s="495">
        <v>0.53027286424278908</v>
      </c>
      <c r="G251" s="495">
        <v>0.63853907325118575</v>
      </c>
      <c r="H251" s="495">
        <v>0.63565926474221468</v>
      </c>
      <c r="I251" s="495">
        <v>0.58343122403942849</v>
      </c>
      <c r="J251" s="495">
        <v>0.75584104691180276</v>
      </c>
      <c r="K251" s="495">
        <v>0.99456359185795895</v>
      </c>
      <c r="L251" s="496">
        <v>272407214629.61633</v>
      </c>
      <c r="M251" s="496">
        <v>459787248906.59631</v>
      </c>
      <c r="N251" s="495">
        <v>0.59884718545843862</v>
      </c>
      <c r="O251" s="495">
        <v>0.6254191139509786</v>
      </c>
      <c r="P251" s="495">
        <v>0.57701557440745621</v>
      </c>
      <c r="Q251" s="495">
        <v>126</v>
      </c>
      <c r="R251" s="11">
        <f t="shared" si="16"/>
        <v>0.57701557440745621</v>
      </c>
      <c r="S251" s="11">
        <f t="shared" si="17"/>
        <v>0.6254191139509786</v>
      </c>
      <c r="T251">
        <f t="shared" si="18"/>
        <v>1</v>
      </c>
      <c r="U251" t="str">
        <f t="shared" si="19"/>
        <v>Net fee and commission income to total net operating income26</v>
      </c>
      <c r="V251" s="497">
        <v>202312</v>
      </c>
      <c r="W251" s="497">
        <v>27</v>
      </c>
      <c r="X251" s="497" t="s">
        <v>1382</v>
      </c>
      <c r="Y251" s="497" t="s">
        <v>27</v>
      </c>
      <c r="Z251" s="497">
        <v>0</v>
      </c>
      <c r="AA251" s="497">
        <v>8</v>
      </c>
      <c r="AB251" s="497">
        <v>0.15451888704706718</v>
      </c>
      <c r="AC251" s="497">
        <v>26</v>
      </c>
      <c r="AD251" s="497"/>
      <c r="AF251" s="338" t="s">
        <v>1207</v>
      </c>
      <c r="AG251" s="339" t="s">
        <v>6753</v>
      </c>
      <c r="AH251" s="339" t="s">
        <v>6753</v>
      </c>
      <c r="AI251" s="339" t="s">
        <v>6753</v>
      </c>
      <c r="AJ251" s="339" t="s">
        <v>6753</v>
      </c>
      <c r="AK251" s="339" t="s">
        <v>6753</v>
      </c>
      <c r="AL251" s="339" t="s">
        <v>6753</v>
      </c>
      <c r="AM251" s="339" t="s">
        <v>6753</v>
      </c>
      <c r="AN251" s="339" t="s">
        <v>6753</v>
      </c>
      <c r="AO251" s="339">
        <v>1.3751436909999999</v>
      </c>
      <c r="AP251" s="339">
        <v>1.3226063213999999</v>
      </c>
      <c r="AQ251" s="339">
        <v>1.3491631012</v>
      </c>
      <c r="AR251" s="339">
        <v>1.3107299567999999</v>
      </c>
      <c r="AS251" s="339">
        <v>1.2559316310999999</v>
      </c>
      <c r="AT251" s="339">
        <v>1.3479181658999999</v>
      </c>
      <c r="AU251" s="339">
        <v>1.3112849263999999</v>
      </c>
      <c r="AV251" s="339">
        <v>1.3066925309999999</v>
      </c>
      <c r="AW251" s="339">
        <v>1.2969584186000001</v>
      </c>
      <c r="AX251" s="339">
        <v>1.3561397899000001</v>
      </c>
      <c r="AY251" s="339">
        <v>1.3702238728</v>
      </c>
      <c r="AZ251" s="339">
        <v>1.3599220872</v>
      </c>
      <c r="BA251" s="339">
        <v>1.3443985278999999</v>
      </c>
      <c r="BB251" s="339">
        <v>1.3543461910000001</v>
      </c>
      <c r="BC251" s="339">
        <v>1.4091286971000001</v>
      </c>
      <c r="BD251" s="339">
        <v>1.5902364703</v>
      </c>
      <c r="BE251" s="339">
        <v>1.6454227501000001</v>
      </c>
      <c r="BF251" s="339">
        <v>1.6681367235</v>
      </c>
      <c r="BG251" s="339">
        <v>1.6138096561999999</v>
      </c>
      <c r="BH251" s="339">
        <v>1.5837753481000001</v>
      </c>
      <c r="BI251" s="339">
        <v>1.5804993429</v>
      </c>
      <c r="BJ251" s="339">
        <v>1.6116084257000001</v>
      </c>
      <c r="BK251" s="339">
        <v>1.5583739585</v>
      </c>
      <c r="BL251" s="339">
        <v>1.5024050245</v>
      </c>
      <c r="BM251" s="339">
        <v>1.5048673515</v>
      </c>
      <c r="BN251" s="339">
        <v>1.5016708473</v>
      </c>
      <c r="BO251" s="339">
        <v>1.56872659</v>
      </c>
      <c r="BP251" s="339">
        <v>1.5030205300999999</v>
      </c>
      <c r="BQ251" s="339">
        <v>1.4949764187000001</v>
      </c>
      <c r="BR251" s="339">
        <v>1.5136480558000001</v>
      </c>
    </row>
    <row r="252" spans="1:70">
      <c r="A252" t="str">
        <f t="shared" si="15"/>
        <v>Net interest income to total net operating income202003</v>
      </c>
      <c r="B252" s="495">
        <v>202003</v>
      </c>
      <c r="C252" s="495">
        <v>26</v>
      </c>
      <c r="D252" s="495" t="s">
        <v>1381</v>
      </c>
      <c r="E252" s="495">
        <v>7.8803218752403995E-2</v>
      </c>
      <c r="F252" s="495">
        <v>0.52305874116622608</v>
      </c>
      <c r="G252" s="495">
        <v>0.67807105499036957</v>
      </c>
      <c r="H252" s="495">
        <v>0.71345358260473768</v>
      </c>
      <c r="I252" s="495">
        <v>0.62944075478960348</v>
      </c>
      <c r="J252" s="495">
        <v>0.81875853910115193</v>
      </c>
      <c r="K252" s="495">
        <v>1.771533647332086</v>
      </c>
      <c r="L252" s="496">
        <v>272191429031.06274</v>
      </c>
      <c r="M252" s="496">
        <v>433783331794.14142</v>
      </c>
      <c r="N252" s="495">
        <v>0.71257412350246341</v>
      </c>
      <c r="O252" s="495">
        <v>0.63319945248528775</v>
      </c>
      <c r="P252" s="495">
        <v>0.62786536259823511</v>
      </c>
      <c r="Q252" s="495">
        <v>117</v>
      </c>
      <c r="R252" s="11">
        <f t="shared" si="16"/>
        <v>0.62786536259823511</v>
      </c>
      <c r="S252" s="11">
        <f t="shared" si="17"/>
        <v>0.71257412350246341</v>
      </c>
      <c r="T252">
        <f t="shared" si="18"/>
        <v>0</v>
      </c>
      <c r="U252" t="str">
        <f t="shared" si="19"/>
        <v>Net fee and commission income to total net operating income27</v>
      </c>
      <c r="V252" s="497">
        <v>202312</v>
      </c>
      <c r="W252" s="497">
        <v>27</v>
      </c>
      <c r="X252" s="497" t="s">
        <v>1382</v>
      </c>
      <c r="Y252" s="497" t="s">
        <v>15</v>
      </c>
      <c r="Z252" s="497">
        <v>0</v>
      </c>
      <c r="AA252" s="497">
        <v>6</v>
      </c>
      <c r="AB252" s="497">
        <v>0.14899181958615257</v>
      </c>
      <c r="AC252" s="497">
        <v>27</v>
      </c>
      <c r="AD252" s="497"/>
      <c r="AF252" s="338" t="s">
        <v>6734</v>
      </c>
      <c r="AG252" s="339" t="s">
        <v>6753</v>
      </c>
      <c r="AH252" s="339" t="s">
        <v>6753</v>
      </c>
      <c r="AI252" s="339" t="s">
        <v>6753</v>
      </c>
      <c r="AJ252" s="339" t="s">
        <v>6753</v>
      </c>
      <c r="AK252" s="339" t="s">
        <v>6753</v>
      </c>
      <c r="AL252" s="339" t="s">
        <v>6753</v>
      </c>
      <c r="AM252" s="339" t="s">
        <v>6753</v>
      </c>
      <c r="AN252" s="339" t="s">
        <v>6753</v>
      </c>
      <c r="AO252" s="339" t="s">
        <v>6753</v>
      </c>
      <c r="AP252" s="339" t="s">
        <v>6753</v>
      </c>
      <c r="AQ252" s="339" t="s">
        <v>6753</v>
      </c>
      <c r="AR252" s="339" t="s">
        <v>6753</v>
      </c>
      <c r="AS252" s="339" t="s">
        <v>6753</v>
      </c>
      <c r="AT252" s="339" t="s">
        <v>6753</v>
      </c>
      <c r="AU252" s="339" t="s">
        <v>6753</v>
      </c>
      <c r="AV252" s="339" t="s">
        <v>6753</v>
      </c>
      <c r="AW252" s="339" t="s">
        <v>6753</v>
      </c>
      <c r="AX252" s="339" t="s">
        <v>6753</v>
      </c>
      <c r="AY252" s="339" t="s">
        <v>6753</v>
      </c>
      <c r="AZ252" s="339" t="s">
        <v>6753</v>
      </c>
      <c r="BA252" s="339" t="s">
        <v>6753</v>
      </c>
      <c r="BB252" s="339" t="s">
        <v>6753</v>
      </c>
      <c r="BC252" s="339" t="s">
        <v>6753</v>
      </c>
      <c r="BD252" s="339" t="s">
        <v>6753</v>
      </c>
      <c r="BE252" s="339" t="s">
        <v>6753</v>
      </c>
      <c r="BF252" s="339" t="s">
        <v>6753</v>
      </c>
      <c r="BG252" s="339" t="s">
        <v>6753</v>
      </c>
      <c r="BH252" s="339">
        <v>1.2124835803</v>
      </c>
      <c r="BI252" s="339">
        <v>1.2039638562999999</v>
      </c>
      <c r="BJ252" s="339">
        <v>1.2129128980999999</v>
      </c>
      <c r="BK252" s="339">
        <v>1.1982552833</v>
      </c>
      <c r="BL252" s="339">
        <v>1.1700888641</v>
      </c>
      <c r="BM252" s="339">
        <v>1.1685370568</v>
      </c>
      <c r="BN252" s="339">
        <v>1.1532919689000001</v>
      </c>
      <c r="BO252" s="339">
        <v>1.1577040047</v>
      </c>
      <c r="BP252" s="339">
        <v>1.1551172486000001</v>
      </c>
      <c r="BQ252" s="339">
        <v>1.1535907701999999</v>
      </c>
      <c r="BR252" s="339">
        <v>1.1582879420000001</v>
      </c>
    </row>
    <row r="253" spans="1:70">
      <c r="A253" t="str">
        <f t="shared" si="15"/>
        <v>Net interest income to total net operating income202006</v>
      </c>
      <c r="B253" s="495">
        <v>202006</v>
      </c>
      <c r="C253" s="495">
        <v>26</v>
      </c>
      <c r="D253" s="495" t="s">
        <v>1381</v>
      </c>
      <c r="E253" s="495">
        <v>0.1829846242957299</v>
      </c>
      <c r="F253" s="495">
        <v>0.5399649168427586</v>
      </c>
      <c r="G253" s="495">
        <v>0.65917782255194235</v>
      </c>
      <c r="H253" s="495">
        <v>0.63923046898177571</v>
      </c>
      <c r="I253" s="495">
        <v>0.6030202353338765</v>
      </c>
      <c r="J253" s="495">
        <v>0.79003443813601371</v>
      </c>
      <c r="K253" s="495">
        <v>1.0635864001473065</v>
      </c>
      <c r="L253" s="496">
        <v>269073031917.53546</v>
      </c>
      <c r="M253" s="496">
        <v>446016321505.04553</v>
      </c>
      <c r="N253" s="495">
        <v>0.65227107816236063</v>
      </c>
      <c r="O253" s="495">
        <v>0.61155921855377482</v>
      </c>
      <c r="P253" s="495">
        <v>0.60080072685712316</v>
      </c>
      <c r="Q253" s="495">
        <v>117</v>
      </c>
      <c r="R253" s="11">
        <f t="shared" si="16"/>
        <v>0.60080072685712316</v>
      </c>
      <c r="S253" s="11">
        <f t="shared" si="17"/>
        <v>0.65227107816236063</v>
      </c>
      <c r="T253">
        <f t="shared" si="18"/>
        <v>1</v>
      </c>
      <c r="U253" t="str">
        <f t="shared" si="19"/>
        <v>Net fee and commission income to total net operating income28</v>
      </c>
      <c r="V253" s="497">
        <v>202312</v>
      </c>
      <c r="W253" s="497">
        <v>27</v>
      </c>
      <c r="X253" s="497" t="s">
        <v>1382</v>
      </c>
      <c r="Y253" s="497" t="s">
        <v>28</v>
      </c>
      <c r="Z253" s="497">
        <v>0</v>
      </c>
      <c r="AA253" s="497">
        <v>4</v>
      </c>
      <c r="AB253" s="497">
        <v>0.14126990468074571</v>
      </c>
      <c r="AC253" s="497">
        <v>28</v>
      </c>
      <c r="AD253" s="497"/>
      <c r="AF253" s="338" t="s">
        <v>866</v>
      </c>
      <c r="AG253" s="339">
        <v>4.4380613399999998E-2</v>
      </c>
      <c r="AH253" s="339">
        <v>4.6945637999999998E-2</v>
      </c>
      <c r="AI253" s="339">
        <v>5.95491545E-2</v>
      </c>
      <c r="AJ253" s="339">
        <v>7.4513622599999996E-2</v>
      </c>
      <c r="AK253" s="339">
        <v>7.48621966E-2</v>
      </c>
      <c r="AL253" s="339">
        <v>6.7390472199999996E-2</v>
      </c>
      <c r="AM253" s="339">
        <v>5.2656924600000002E-2</v>
      </c>
      <c r="AN253" s="339">
        <v>7.4954726299999996E-2</v>
      </c>
      <c r="AO253" s="339">
        <v>7.2175427900000005E-2</v>
      </c>
      <c r="AP253" s="339">
        <v>6.5695898399999994E-2</v>
      </c>
      <c r="AQ253" s="339">
        <v>6.3289751699999994E-2</v>
      </c>
      <c r="AR253" s="339">
        <v>7.1734304099999993E-2</v>
      </c>
      <c r="AS253" s="339">
        <v>7.2009178199999996E-2</v>
      </c>
      <c r="AT253" s="339">
        <v>6.4333931799999994E-2</v>
      </c>
      <c r="AU253" s="339">
        <v>5.6855332799999998E-2</v>
      </c>
      <c r="AV253" s="339">
        <v>6.9846605000000006E-2</v>
      </c>
      <c r="AW253" s="339">
        <v>7.1066893699999995E-2</v>
      </c>
      <c r="AX253" s="339">
        <v>6.6482149399999996E-2</v>
      </c>
      <c r="AY253" s="339">
        <v>5.2648499100000003E-2</v>
      </c>
      <c r="AZ253" s="339">
        <v>6.5349499000000005E-2</v>
      </c>
      <c r="BA253" s="339">
        <v>6.5154133399999994E-2</v>
      </c>
      <c r="BB253" s="339">
        <v>6.4932787399999997E-2</v>
      </c>
      <c r="BC253" s="339">
        <v>4.6675270800000002E-2</v>
      </c>
      <c r="BD253" s="339">
        <v>3.7038621799999998E-2</v>
      </c>
      <c r="BE253" s="339">
        <v>4.3355266599999998E-2</v>
      </c>
      <c r="BF253" s="339">
        <v>4.3248051500000002E-2</v>
      </c>
      <c r="BG253" s="339">
        <v>5.3030043399999997E-2</v>
      </c>
      <c r="BH253" s="339">
        <v>7.2913009500000001E-2</v>
      </c>
      <c r="BI253" s="339">
        <v>7.4507978099999997E-2</v>
      </c>
      <c r="BJ253" s="339">
        <v>7.3548364099999999E-2</v>
      </c>
      <c r="BK253" s="339">
        <v>5.1470042299999998E-2</v>
      </c>
      <c r="BL253" s="339">
        <v>6.16144593E-2</v>
      </c>
      <c r="BM253" s="339">
        <v>6.2217958099999998E-2</v>
      </c>
      <c r="BN253" s="339">
        <v>6.09918162E-2</v>
      </c>
      <c r="BO253" s="339">
        <v>7.8203731900000004E-2</v>
      </c>
      <c r="BP253" s="339">
        <v>7.7787278599999995E-2</v>
      </c>
      <c r="BQ253" s="339">
        <v>7.3206754999999998E-2</v>
      </c>
      <c r="BR253" s="339">
        <v>6.2624887899999995E-2</v>
      </c>
    </row>
    <row r="254" spans="1:70">
      <c r="A254" t="str">
        <f t="shared" si="15"/>
        <v>Net interest income to total net operating income202009</v>
      </c>
      <c r="B254" s="495">
        <v>202009</v>
      </c>
      <c r="C254" s="495">
        <v>26</v>
      </c>
      <c r="D254" s="495" t="s">
        <v>1381</v>
      </c>
      <c r="E254" s="495">
        <v>0.20370590186041915</v>
      </c>
      <c r="F254" s="495">
        <v>0.54523719808905569</v>
      </c>
      <c r="G254" s="495">
        <v>0.64614253289282553</v>
      </c>
      <c r="H254" s="495">
        <v>0.67464026259391774</v>
      </c>
      <c r="I254" s="495">
        <v>0.59788617139409261</v>
      </c>
      <c r="J254" s="495">
        <v>0.7733532093307689</v>
      </c>
      <c r="K254" s="495">
        <v>1.0122859587079986</v>
      </c>
      <c r="L254" s="496">
        <v>267646043048.46902</v>
      </c>
      <c r="M254" s="496">
        <v>447937031767.11694</v>
      </c>
      <c r="N254" s="495">
        <v>0.64220125477112899</v>
      </c>
      <c r="O254" s="495">
        <v>0.61356805703849382</v>
      </c>
      <c r="P254" s="495">
        <v>0.59447105858920346</v>
      </c>
      <c r="Q254" s="495">
        <v>115</v>
      </c>
      <c r="R254" s="11">
        <f t="shared" si="16"/>
        <v>0.59447105858920346</v>
      </c>
      <c r="S254" s="11">
        <f t="shared" si="17"/>
        <v>0.64220125477112899</v>
      </c>
      <c r="T254">
        <f t="shared" si="18"/>
        <v>1</v>
      </c>
      <c r="U254" t="str">
        <f t="shared" si="19"/>
        <v>Net fee and commission income to total net operating income29</v>
      </c>
      <c r="V254" s="497">
        <v>202312</v>
      </c>
      <c r="W254" s="497">
        <v>27</v>
      </c>
      <c r="X254" s="497" t="s">
        <v>1382</v>
      </c>
      <c r="Y254" s="497" t="s">
        <v>26</v>
      </c>
      <c r="Z254" s="497">
        <v>0</v>
      </c>
      <c r="AA254" s="497">
        <v>6</v>
      </c>
      <c r="AB254" s="497">
        <v>0.13613636871734908</v>
      </c>
      <c r="AC254" s="497">
        <v>29</v>
      </c>
      <c r="AD254" s="497"/>
      <c r="AF254" s="338" t="s">
        <v>868</v>
      </c>
      <c r="AG254" s="339">
        <v>0.68255352489999999</v>
      </c>
      <c r="AH254" s="339">
        <v>0.68670681060000005</v>
      </c>
      <c r="AI254" s="339">
        <v>0.70873829639999997</v>
      </c>
      <c r="AJ254" s="339">
        <v>0.66709116099999999</v>
      </c>
      <c r="AK254" s="339">
        <v>0.66877022770000005</v>
      </c>
      <c r="AL254" s="339">
        <v>0.67960318289999999</v>
      </c>
      <c r="AM254" s="339">
        <v>0.75887137270000005</v>
      </c>
      <c r="AN254" s="339">
        <v>0.68307714159999999</v>
      </c>
      <c r="AO254" s="339">
        <v>0.68829049799999997</v>
      </c>
      <c r="AP254" s="339">
        <v>0.6926238817</v>
      </c>
      <c r="AQ254" s="339">
        <v>0.72018873240000003</v>
      </c>
      <c r="AR254" s="339">
        <v>0.71168799189999998</v>
      </c>
      <c r="AS254" s="339">
        <v>0.70632130540000004</v>
      </c>
      <c r="AT254" s="339">
        <v>0.71088757300000005</v>
      </c>
      <c r="AU254" s="339">
        <v>0.75605840469999996</v>
      </c>
      <c r="AV254" s="339">
        <v>0.7312062829</v>
      </c>
      <c r="AW254" s="339">
        <v>0.71803160160000001</v>
      </c>
      <c r="AX254" s="339">
        <v>0.73410266179999994</v>
      </c>
      <c r="AY254" s="339">
        <v>0.77660844870000001</v>
      </c>
      <c r="AZ254" s="339">
        <v>0.72676080600000004</v>
      </c>
      <c r="BA254" s="339">
        <v>0.71663002139999998</v>
      </c>
      <c r="BB254" s="339">
        <v>0.71280007909999998</v>
      </c>
      <c r="BC254" s="339">
        <v>0.83547873930000005</v>
      </c>
      <c r="BD254" s="339">
        <v>0.75501871549999999</v>
      </c>
      <c r="BE254" s="339">
        <v>0.72539426309999999</v>
      </c>
      <c r="BF254" s="339">
        <v>0.71423950589999996</v>
      </c>
      <c r="BG254" s="339">
        <v>0.71563983779999996</v>
      </c>
      <c r="BH254" s="339">
        <v>0.68616770400000004</v>
      </c>
      <c r="BI254" s="339">
        <v>0.67188028440000003</v>
      </c>
      <c r="BJ254" s="339">
        <v>0.67202833809999996</v>
      </c>
      <c r="BK254" s="339">
        <v>0.72599747280000004</v>
      </c>
      <c r="BL254" s="339">
        <v>0.6897834169</v>
      </c>
      <c r="BM254" s="339">
        <v>0.67905144719999999</v>
      </c>
      <c r="BN254" s="339">
        <v>0.68620965680000001</v>
      </c>
      <c r="BO254" s="339">
        <v>0.75260181319999997</v>
      </c>
      <c r="BP254" s="339">
        <v>0.71443156200000002</v>
      </c>
      <c r="BQ254" s="339">
        <v>0.70058153729999995</v>
      </c>
      <c r="BR254" s="339">
        <v>0.71068529749999998</v>
      </c>
    </row>
    <row r="255" spans="1:70">
      <c r="A255" t="str">
        <f t="shared" si="15"/>
        <v>Net interest income to total net operating income202012</v>
      </c>
      <c r="B255" s="495">
        <v>202012</v>
      </c>
      <c r="C255" s="495">
        <v>26</v>
      </c>
      <c r="D255" s="495" t="s">
        <v>1381</v>
      </c>
      <c r="E255" s="495">
        <v>0.1875134971234729</v>
      </c>
      <c r="F255" s="495">
        <v>0.52642424710708569</v>
      </c>
      <c r="G255" s="495">
        <v>0.62842808905214054</v>
      </c>
      <c r="H255" s="495">
        <v>0.63511572652649806</v>
      </c>
      <c r="I255" s="495">
        <v>0.59009923531731823</v>
      </c>
      <c r="J255" s="495">
        <v>0.75447728147893467</v>
      </c>
      <c r="K255" s="495">
        <v>0.95409537219233376</v>
      </c>
      <c r="L255" s="496">
        <v>264845961956.38251</v>
      </c>
      <c r="M255" s="496">
        <v>449060992011.28168</v>
      </c>
      <c r="N255" s="495">
        <v>0.61807990872363239</v>
      </c>
      <c r="O255" s="495">
        <v>0.60857871286482124</v>
      </c>
      <c r="P255" s="495">
        <v>0.58623778446981156</v>
      </c>
      <c r="Q255" s="495">
        <v>116</v>
      </c>
      <c r="R255" s="11">
        <f t="shared" si="16"/>
        <v>0.58623778446981156</v>
      </c>
      <c r="S255" s="11">
        <f t="shared" si="17"/>
        <v>0.61807990872363239</v>
      </c>
      <c r="T255">
        <f t="shared" si="18"/>
        <v>1</v>
      </c>
      <c r="U255" t="str">
        <f t="shared" si="19"/>
        <v>Net fee and commission income to total net operating income30</v>
      </c>
      <c r="V255" s="497">
        <v>202312</v>
      </c>
      <c r="W255" s="497">
        <v>27</v>
      </c>
      <c r="X255" s="497" t="s">
        <v>1382</v>
      </c>
      <c r="Y255" s="497" t="s">
        <v>97</v>
      </c>
      <c r="Z255" s="497">
        <v>0</v>
      </c>
      <c r="AA255" s="497">
        <v>4</v>
      </c>
      <c r="AB255" s="497">
        <v>0.13228930517401541</v>
      </c>
      <c r="AC255" s="497">
        <v>30</v>
      </c>
      <c r="AD255" s="497"/>
      <c r="AF255" s="338" t="s">
        <v>867</v>
      </c>
      <c r="AG255" s="339">
        <v>2.5193877999999999E-3</v>
      </c>
      <c r="AH255" s="339">
        <v>2.6817513000000001E-3</v>
      </c>
      <c r="AI255" s="339">
        <v>3.3130834999999998E-3</v>
      </c>
      <c r="AJ255" s="339">
        <v>4.2682312E-3</v>
      </c>
      <c r="AK255" s="339">
        <v>4.3245541E-3</v>
      </c>
      <c r="AL255" s="339">
        <v>3.9914275999999999E-3</v>
      </c>
      <c r="AM255" s="339">
        <v>3.2157074000000001E-3</v>
      </c>
      <c r="AN255" s="339">
        <v>4.5081451000000003E-3</v>
      </c>
      <c r="AO255" s="339">
        <v>4.4189186000000002E-3</v>
      </c>
      <c r="AP255" s="339">
        <v>4.1004046000000004E-3</v>
      </c>
      <c r="AQ255" s="339">
        <v>3.9415804000000002E-3</v>
      </c>
      <c r="AR255" s="339">
        <v>4.5014369999999996E-3</v>
      </c>
      <c r="AS255" s="339">
        <v>4.5373920000000003E-3</v>
      </c>
      <c r="AT255" s="339">
        <v>4.1502353000000001E-3</v>
      </c>
      <c r="AU255" s="339">
        <v>3.6949197999999999E-3</v>
      </c>
      <c r="AV255" s="339">
        <v>4.4871516999999998E-3</v>
      </c>
      <c r="AW255" s="339">
        <v>4.5882683E-3</v>
      </c>
      <c r="AX255" s="339">
        <v>4.3644697999999996E-3</v>
      </c>
      <c r="AY255" s="339">
        <v>3.3721875999999998E-3</v>
      </c>
      <c r="AZ255" s="339">
        <v>4.1396970999999999E-3</v>
      </c>
      <c r="BA255" s="339">
        <v>4.0987586000000003E-3</v>
      </c>
      <c r="BB255" s="339">
        <v>4.2401375000000003E-3</v>
      </c>
      <c r="BC255" s="339">
        <v>2.8992646000000001E-3</v>
      </c>
      <c r="BD255" s="339">
        <v>2.2911705000000001E-3</v>
      </c>
      <c r="BE255" s="339">
        <v>2.6904720000000002E-3</v>
      </c>
      <c r="BF255" s="339">
        <v>2.7381805E-3</v>
      </c>
      <c r="BG255" s="339">
        <v>3.2098015000000001E-3</v>
      </c>
      <c r="BH255" s="339">
        <v>4.4307132000000003E-3</v>
      </c>
      <c r="BI255" s="339">
        <v>4.5107756999999997E-3</v>
      </c>
      <c r="BJ255" s="339">
        <v>4.5474390000000003E-3</v>
      </c>
      <c r="BK255" s="339">
        <v>3.1256027000000001E-3</v>
      </c>
      <c r="BL255" s="339">
        <v>3.7235664999999999E-3</v>
      </c>
      <c r="BM255" s="339">
        <v>3.7037796000000001E-3</v>
      </c>
      <c r="BN255" s="339">
        <v>3.7800213999999999E-3</v>
      </c>
      <c r="BO255" s="339">
        <v>4.8822900999999997E-3</v>
      </c>
      <c r="BP255" s="339">
        <v>4.8541015999999998E-3</v>
      </c>
      <c r="BQ255" s="339">
        <v>4.5583971000000001E-3</v>
      </c>
      <c r="BR255" s="339">
        <v>3.9403809999999997E-3</v>
      </c>
    </row>
    <row r="256" spans="1:70">
      <c r="A256" t="str">
        <f t="shared" si="15"/>
        <v>Net interest income to total net operating income202103</v>
      </c>
      <c r="B256" s="495">
        <v>202103</v>
      </c>
      <c r="C256" s="495">
        <v>26</v>
      </c>
      <c r="D256" s="495" t="s">
        <v>1381</v>
      </c>
      <c r="E256" s="495">
        <v>0.12272124155381454</v>
      </c>
      <c r="F256" s="495">
        <v>0.43815623181238228</v>
      </c>
      <c r="G256" s="495">
        <v>0.60208402372484748</v>
      </c>
      <c r="H256" s="495">
        <v>0.59156378790046515</v>
      </c>
      <c r="I256" s="495">
        <v>0.53672633115102486</v>
      </c>
      <c r="J256" s="495">
        <v>0.71046263018476996</v>
      </c>
      <c r="K256" s="495">
        <v>0.89344369908013799</v>
      </c>
      <c r="L256" s="496">
        <v>263267459021.05295</v>
      </c>
      <c r="M256" s="496">
        <v>489580130690.64685</v>
      </c>
      <c r="N256" s="495">
        <v>0.59284076049033951</v>
      </c>
      <c r="O256" s="495">
        <v>0.53250897984954682</v>
      </c>
      <c r="P256" s="495">
        <v>0.53701547088688728</v>
      </c>
      <c r="Q256" s="495">
        <v>118</v>
      </c>
      <c r="R256" s="11">
        <f t="shared" si="16"/>
        <v>0.53250897984954682</v>
      </c>
      <c r="S256" s="11">
        <f t="shared" si="17"/>
        <v>0.59284076049033951</v>
      </c>
      <c r="T256">
        <f t="shared" si="18"/>
        <v>1</v>
      </c>
      <c r="U256" t="str">
        <f t="shared" si="19"/>
        <v>Net fee and commission income to total net operating income99</v>
      </c>
      <c r="V256" s="497">
        <v>202312</v>
      </c>
      <c r="W256" s="497">
        <v>27</v>
      </c>
      <c r="X256" s="497" t="s">
        <v>1382</v>
      </c>
      <c r="Y256" s="497" t="s">
        <v>34</v>
      </c>
      <c r="Z256" s="497">
        <v>0</v>
      </c>
      <c r="AA256" s="497">
        <v>115</v>
      </c>
      <c r="AB256" s="497">
        <v>0.27456771395574142</v>
      </c>
      <c r="AC256" s="497">
        <v>99</v>
      </c>
      <c r="AD256" s="497"/>
      <c r="AF256" s="338" t="s">
        <v>1199</v>
      </c>
      <c r="AG256" s="339">
        <v>0.51092879560000004</v>
      </c>
      <c r="AH256" s="339">
        <v>0.50116201100000002</v>
      </c>
      <c r="AI256" s="339">
        <v>0.46659895979999999</v>
      </c>
      <c r="AJ256" s="339">
        <v>0.45773153090000002</v>
      </c>
      <c r="AK256" s="339">
        <v>0.46690469280000002</v>
      </c>
      <c r="AL256" s="339">
        <v>0.47237877789999999</v>
      </c>
      <c r="AM256" s="339">
        <v>0.45942087079999999</v>
      </c>
      <c r="AN256" s="339">
        <v>0.45051724669999998</v>
      </c>
      <c r="AO256" s="339">
        <v>0.46816558850000001</v>
      </c>
      <c r="AP256" s="339">
        <v>0.46296742909999999</v>
      </c>
      <c r="AQ256" s="339">
        <v>0.45135743210000001</v>
      </c>
      <c r="AR256" s="339">
        <v>0.4612740474</v>
      </c>
      <c r="AS256" s="339">
        <v>0.47633088489999997</v>
      </c>
      <c r="AT256" s="339">
        <v>0.47613191910000002</v>
      </c>
      <c r="AU256" s="339">
        <v>0.4667557235</v>
      </c>
      <c r="AV256" s="339">
        <v>0.46125304620000002</v>
      </c>
      <c r="AW256" s="339">
        <v>0.46723856549999998</v>
      </c>
      <c r="AX256" s="339">
        <v>0.47181244239999998</v>
      </c>
      <c r="AY256" s="339">
        <v>0.46250734020000001</v>
      </c>
      <c r="AZ256" s="339">
        <v>0.4610825335</v>
      </c>
      <c r="BA256" s="339">
        <v>0.47100734290000001</v>
      </c>
      <c r="BB256" s="339">
        <v>0.47441964330000003</v>
      </c>
      <c r="BC256" s="339">
        <v>0.53181845800000005</v>
      </c>
      <c r="BD256" s="339">
        <v>0.51239146739999997</v>
      </c>
      <c r="BE256" s="339">
        <v>0.50907203140000001</v>
      </c>
      <c r="BF256" s="339">
        <v>0.49839887529999999</v>
      </c>
      <c r="BG256" s="339">
        <v>0.4608612708</v>
      </c>
      <c r="BH256" s="339">
        <v>0.4576238977</v>
      </c>
      <c r="BI256" s="339">
        <v>0.4633774135</v>
      </c>
      <c r="BJ256" s="339">
        <v>0.45409505830000002</v>
      </c>
      <c r="BK256" s="339">
        <v>0.44448103830000002</v>
      </c>
      <c r="BL256" s="339">
        <v>0.4448830439</v>
      </c>
      <c r="BM256" s="339">
        <v>0.45066575580000001</v>
      </c>
      <c r="BN256" s="339">
        <v>0.46078787269999999</v>
      </c>
      <c r="BO256" s="339">
        <v>0.42152899739999999</v>
      </c>
      <c r="BP256" s="339">
        <v>0.42709099680000001</v>
      </c>
      <c r="BQ256" s="339">
        <v>0.43609725160000001</v>
      </c>
      <c r="BR256" s="339">
        <v>0.44147732639999998</v>
      </c>
    </row>
    <row r="257" spans="1:70">
      <c r="A257" t="str">
        <f t="shared" si="15"/>
        <v>Net interest income to total net operating income202106</v>
      </c>
      <c r="B257" s="495">
        <v>202106</v>
      </c>
      <c r="C257" s="495">
        <v>26</v>
      </c>
      <c r="D257" s="495" t="s">
        <v>1381</v>
      </c>
      <c r="E257" s="495">
        <v>0.1280786228141006</v>
      </c>
      <c r="F257" s="495">
        <v>0.48475582340789691</v>
      </c>
      <c r="G257" s="495">
        <v>0.60269108187232334</v>
      </c>
      <c r="H257" s="495">
        <v>0.57159609890358298</v>
      </c>
      <c r="I257" s="495">
        <v>0.55015230254154446</v>
      </c>
      <c r="J257" s="495">
        <v>0.71557934190999095</v>
      </c>
      <c r="K257" s="495">
        <v>0.93943904162772662</v>
      </c>
      <c r="L257" s="496">
        <v>265188978725.63742</v>
      </c>
      <c r="M257" s="496">
        <v>480391449482.24707</v>
      </c>
      <c r="N257" s="495">
        <v>0.59769805403454523</v>
      </c>
      <c r="O257" s="495">
        <v>0.5859411373639235</v>
      </c>
      <c r="P257" s="495">
        <v>0.5427942016052999</v>
      </c>
      <c r="Q257" s="495">
        <v>112</v>
      </c>
      <c r="R257" s="11">
        <f t="shared" si="16"/>
        <v>0.5427942016052999</v>
      </c>
      <c r="S257" s="11">
        <f t="shared" si="17"/>
        <v>0.59769805403454523</v>
      </c>
      <c r="T257">
        <f t="shared" si="18"/>
        <v>1</v>
      </c>
      <c r="U257" t="str">
        <f t="shared" si="19"/>
        <v>Net fee and commission income to total net operating income100</v>
      </c>
      <c r="V257" s="497">
        <v>202312</v>
      </c>
      <c r="W257" s="497">
        <v>27</v>
      </c>
      <c r="X257" s="497" t="s">
        <v>1382</v>
      </c>
      <c r="Y257" s="497" t="s">
        <v>21</v>
      </c>
      <c r="Z257" s="497">
        <v>0</v>
      </c>
      <c r="AA257" s="497">
        <v>28</v>
      </c>
      <c r="AB257" s="497"/>
      <c r="AC257" s="497">
        <v>100</v>
      </c>
      <c r="AD257" s="497">
        <v>1</v>
      </c>
      <c r="AF257" s="338" t="s">
        <v>1200</v>
      </c>
      <c r="AG257" s="339">
        <v>0.31691523980000003</v>
      </c>
      <c r="AH257" s="339">
        <v>0.3217224876</v>
      </c>
      <c r="AI257" s="339">
        <v>0.3230697595</v>
      </c>
      <c r="AJ257" s="339">
        <v>0.31525928739999998</v>
      </c>
      <c r="AK257" s="339">
        <v>0.3184420389</v>
      </c>
      <c r="AL257" s="339">
        <v>0.3234247006</v>
      </c>
      <c r="AM257" s="339">
        <v>0.33175637409999997</v>
      </c>
      <c r="AN257" s="339">
        <v>0.31380056270000001</v>
      </c>
      <c r="AO257" s="339">
        <v>0.3201827464</v>
      </c>
      <c r="AP257" s="339">
        <v>0.3237785768</v>
      </c>
      <c r="AQ257" s="339">
        <v>0.32138700069999998</v>
      </c>
      <c r="AR257" s="339">
        <v>0.33798277049999997</v>
      </c>
      <c r="AS257" s="339">
        <v>0.34815069310000002</v>
      </c>
      <c r="AT257" s="339">
        <v>0.3526439623</v>
      </c>
      <c r="AU257" s="339">
        <v>0.35083899190000001</v>
      </c>
      <c r="AV257" s="339">
        <v>0.34761389640000001</v>
      </c>
      <c r="AW257" s="339">
        <v>0.3479803347</v>
      </c>
      <c r="AX257" s="339">
        <v>0.36132367520000003</v>
      </c>
      <c r="AY257" s="339">
        <v>0.34941361339999999</v>
      </c>
      <c r="AZ257" s="339">
        <v>0.34528489289999997</v>
      </c>
      <c r="BA257" s="339">
        <v>0.35037142850000003</v>
      </c>
      <c r="BB257" s="339">
        <v>0.35510695139999998</v>
      </c>
      <c r="BC257" s="339">
        <v>0.39801269970000003</v>
      </c>
      <c r="BD257" s="339">
        <v>0.37135237030000001</v>
      </c>
      <c r="BE257" s="339">
        <v>0.36612741869999998</v>
      </c>
      <c r="BF257" s="339">
        <v>0.36547683130000003</v>
      </c>
      <c r="BG257" s="339">
        <v>0.35142835789999999</v>
      </c>
      <c r="BH257" s="339">
        <v>0.34964962389999998</v>
      </c>
      <c r="BI257" s="339">
        <v>0.3521744047</v>
      </c>
      <c r="BJ257" s="339">
        <v>0.36184046019999999</v>
      </c>
      <c r="BK257" s="339">
        <v>0.3507194709</v>
      </c>
      <c r="BL257" s="339">
        <v>0.34757725849999999</v>
      </c>
      <c r="BM257" s="339">
        <v>0.35148113479999998</v>
      </c>
      <c r="BN257" s="339">
        <v>0.35463184380000001</v>
      </c>
      <c r="BO257" s="339">
        <v>0.36152201179999999</v>
      </c>
      <c r="BP257" s="339">
        <v>0.35516281360000002</v>
      </c>
      <c r="BQ257" s="339">
        <v>0.36161709730000002</v>
      </c>
      <c r="BR257" s="339">
        <v>0.3662021359</v>
      </c>
    </row>
    <row r="258" spans="1:70">
      <c r="A258" t="str">
        <f t="shared" si="15"/>
        <v>Net interest income to total net operating income202109</v>
      </c>
      <c r="B258" s="495">
        <v>202109</v>
      </c>
      <c r="C258" s="495">
        <v>26</v>
      </c>
      <c r="D258" s="495" t="s">
        <v>1381</v>
      </c>
      <c r="E258" s="495">
        <v>0.13385518471467353</v>
      </c>
      <c r="F258" s="495">
        <v>0.46025726299073</v>
      </c>
      <c r="G258" s="495">
        <v>0.60927200792544034</v>
      </c>
      <c r="H258" s="495">
        <v>0.53990336410630346</v>
      </c>
      <c r="I258" s="495">
        <v>0.55357466658396037</v>
      </c>
      <c r="J258" s="495">
        <v>0.71368311294374132</v>
      </c>
      <c r="K258" s="495">
        <v>0.93744739044259628</v>
      </c>
      <c r="L258" s="496">
        <v>266588304289.8623</v>
      </c>
      <c r="M258" s="496">
        <v>479558823346.49768</v>
      </c>
      <c r="N258" s="495">
        <v>0.5990547453385342</v>
      </c>
      <c r="O258" s="495">
        <v>0.58343072246796968</v>
      </c>
      <c r="P258" s="495">
        <v>0.54740421333109512</v>
      </c>
      <c r="Q258" s="495">
        <v>111</v>
      </c>
      <c r="R258" s="11">
        <f t="shared" si="16"/>
        <v>0.54740421333109512</v>
      </c>
      <c r="S258" s="11">
        <f t="shared" si="17"/>
        <v>0.5990547453385342</v>
      </c>
      <c r="T258">
        <f t="shared" si="18"/>
        <v>1</v>
      </c>
      <c r="U258" t="str">
        <f t="shared" si="19"/>
        <v>Net gains on financial assets and liabilities held for trading to total net operating income1</v>
      </c>
      <c r="V258" s="497">
        <v>202312</v>
      </c>
      <c r="W258" s="497">
        <v>30</v>
      </c>
      <c r="X258" s="497" t="s">
        <v>2463</v>
      </c>
      <c r="Y258" s="497" t="s">
        <v>17</v>
      </c>
      <c r="Z258" s="497">
        <v>0</v>
      </c>
      <c r="AA258" s="497">
        <v>5</v>
      </c>
      <c r="AB258" s="497">
        <v>0.17010509497857151</v>
      </c>
      <c r="AC258" s="497">
        <v>1</v>
      </c>
      <c r="AD258" s="497"/>
      <c r="AF258" s="338" t="s">
        <v>1201</v>
      </c>
      <c r="AG258" s="339">
        <v>9.34435983E-2</v>
      </c>
      <c r="AH258" s="339">
        <v>7.5780082499999998E-2</v>
      </c>
      <c r="AI258" s="339">
        <v>9.3321693900000002E-2</v>
      </c>
      <c r="AJ258" s="339">
        <v>9.9087912700000003E-2</v>
      </c>
      <c r="AK258" s="339">
        <v>0.1261262061</v>
      </c>
      <c r="AL258" s="339">
        <v>8.5836832500000002E-2</v>
      </c>
      <c r="AM258" s="339">
        <v>7.5489333500000005E-2</v>
      </c>
      <c r="AN258" s="339">
        <v>6.5926998599999995E-2</v>
      </c>
      <c r="AO258" s="339">
        <v>9.1310528399999993E-2</v>
      </c>
      <c r="AP258" s="339">
        <v>9.7324021299999994E-2</v>
      </c>
      <c r="AQ258" s="339">
        <v>0.17243856599999999</v>
      </c>
      <c r="AR258" s="339">
        <v>0.1631450757</v>
      </c>
      <c r="AS258" s="339">
        <v>0.16753335459999999</v>
      </c>
      <c r="AT258" s="339">
        <v>0.17317212949999999</v>
      </c>
      <c r="AU258" s="339">
        <v>4.7208039799999997E-2</v>
      </c>
      <c r="AV258" s="339">
        <v>9.8475156699999997E-2</v>
      </c>
      <c r="AW258" s="339">
        <v>6.51230748E-2</v>
      </c>
      <c r="AX258" s="339">
        <v>8.8118122999999993E-3</v>
      </c>
      <c r="AY258" s="339">
        <v>0.36839296840000002</v>
      </c>
      <c r="AZ258" s="339">
        <v>0.28157457289999999</v>
      </c>
      <c r="BA258" s="339">
        <v>0.22604409189999999</v>
      </c>
      <c r="BB258" s="339">
        <v>0.22098068840000001</v>
      </c>
      <c r="BC258" s="339">
        <v>-0.715172535</v>
      </c>
      <c r="BD258" s="339">
        <v>-0.123105403</v>
      </c>
      <c r="BE258" s="339">
        <v>-0.110523569</v>
      </c>
      <c r="BF258" s="339">
        <v>8.8171744999999996E-2</v>
      </c>
      <c r="BG258" s="339">
        <v>0.2236143002</v>
      </c>
      <c r="BH258" s="339">
        <v>0.12118303599999999</v>
      </c>
      <c r="BI258" s="339">
        <v>0.1170070262</v>
      </c>
      <c r="BJ258" s="339">
        <v>0.114532208</v>
      </c>
      <c r="BK258" s="339">
        <v>0.13841810709999999</v>
      </c>
      <c r="BL258" s="339">
        <v>0.13680134760000001</v>
      </c>
      <c r="BM258" s="339">
        <v>0.11763571</v>
      </c>
      <c r="BN258" s="339">
        <v>0.1196792476</v>
      </c>
      <c r="BO258" s="339">
        <v>0.17701573540000001</v>
      </c>
      <c r="BP258" s="339">
        <v>0.1252471168</v>
      </c>
      <c r="BQ258" s="339">
        <v>0.12319134299999999</v>
      </c>
      <c r="BR258" s="339">
        <v>0.1111353974</v>
      </c>
    </row>
    <row r="259" spans="1:70">
      <c r="A259" t="str">
        <f t="shared" ref="A259:A322" si="20">+D259&amp;B259</f>
        <v>Net interest income to total net operating income202112</v>
      </c>
      <c r="B259" s="495">
        <v>202112</v>
      </c>
      <c r="C259" s="495">
        <v>26</v>
      </c>
      <c r="D259" s="495" t="s">
        <v>1381</v>
      </c>
      <c r="E259" s="495">
        <v>0.12969999917513111</v>
      </c>
      <c r="F259" s="495">
        <v>0.47424151151340344</v>
      </c>
      <c r="G259" s="495">
        <v>0.62404343479988744</v>
      </c>
      <c r="H259" s="495">
        <v>0.53915107570070686</v>
      </c>
      <c r="I259" s="495">
        <v>0.55218084952773483</v>
      </c>
      <c r="J259" s="495">
        <v>0.71219099817799869</v>
      </c>
      <c r="K259" s="495">
        <v>0.91951082095791004</v>
      </c>
      <c r="L259" s="496">
        <v>266633421010.14618</v>
      </c>
      <c r="M259" s="496">
        <v>480096523801.88812</v>
      </c>
      <c r="N259" s="495">
        <v>0.54994124650120479</v>
      </c>
      <c r="O259" s="495">
        <v>0.57136755907888248</v>
      </c>
      <c r="P259" s="495">
        <v>0.5484521132114486</v>
      </c>
      <c r="Q259" s="495">
        <v>111</v>
      </c>
      <c r="R259" s="11">
        <f t="shared" ref="R259:R322" si="21">MIN(N259:P259)</f>
        <v>0.5484521132114486</v>
      </c>
      <c r="S259" s="11">
        <f t="shared" ref="S259:S322" si="22">MAX(N259:P259)</f>
        <v>0.57136755907888248</v>
      </c>
      <c r="T259">
        <f t="shared" ref="T259:T322" si="23">IF(OR(G259&lt;R259,G259&gt;S259),1,0)</f>
        <v>1</v>
      </c>
      <c r="U259" t="str">
        <f t="shared" ref="U259:U322" si="24">CONCATENATE(X259,AC259)</f>
        <v>Net gains on financial assets and liabilities held for trading to total net operating income2</v>
      </c>
      <c r="V259" s="497">
        <v>202312</v>
      </c>
      <c r="W259" s="497">
        <v>30</v>
      </c>
      <c r="X259" s="497" t="s">
        <v>2463</v>
      </c>
      <c r="Y259" s="497" t="s">
        <v>5610</v>
      </c>
      <c r="Z259" s="497">
        <v>0</v>
      </c>
      <c r="AA259" s="497">
        <v>3</v>
      </c>
      <c r="AB259" s="497">
        <v>0.13750990291228946</v>
      </c>
      <c r="AC259" s="497">
        <v>2</v>
      </c>
      <c r="AD259" s="497"/>
      <c r="AF259" s="338" t="s">
        <v>1206</v>
      </c>
      <c r="AG259" s="339">
        <v>1.38865121E-2</v>
      </c>
      <c r="AH259" s="339">
        <v>1.3654145899999999E-2</v>
      </c>
      <c r="AI259" s="339">
        <v>1.3461537399999999E-2</v>
      </c>
      <c r="AJ259" s="339">
        <v>1.3597516699999999E-2</v>
      </c>
      <c r="AK259" s="339">
        <v>1.35351738E-2</v>
      </c>
      <c r="AL259" s="339">
        <v>1.36103139E-2</v>
      </c>
      <c r="AM259" s="339">
        <v>1.2516142399999999E-2</v>
      </c>
      <c r="AN259" s="339">
        <v>1.2804872700000001E-2</v>
      </c>
      <c r="AO259" s="339">
        <v>1.30033323E-2</v>
      </c>
      <c r="AP259" s="339">
        <v>1.29395308E-2</v>
      </c>
      <c r="AQ259" s="339">
        <v>1.2705939600000001E-2</v>
      </c>
      <c r="AR259" s="339">
        <v>1.25971116E-2</v>
      </c>
      <c r="AS259" s="339">
        <v>1.2469197099999999E-2</v>
      </c>
      <c r="AT259" s="339">
        <v>1.2628596799999999E-2</v>
      </c>
      <c r="AU259" s="339">
        <v>1.2321445800000001E-2</v>
      </c>
      <c r="AV259" s="339">
        <v>1.21618301E-2</v>
      </c>
      <c r="AW259" s="339">
        <v>1.2095022400000001E-2</v>
      </c>
      <c r="AX259" s="339">
        <v>1.2148366000000001E-2</v>
      </c>
      <c r="AY259" s="339">
        <v>1.1349875299999999E-2</v>
      </c>
      <c r="AZ259" s="339">
        <v>1.13553844E-2</v>
      </c>
      <c r="BA259" s="339">
        <v>1.1294408000000001E-2</v>
      </c>
      <c r="BB259" s="339">
        <v>1.1652519199999999E-2</v>
      </c>
      <c r="BC259" s="339">
        <v>1.1084836799999999E-2</v>
      </c>
      <c r="BD259" s="339">
        <v>1.0749597E-2</v>
      </c>
      <c r="BE259" s="339">
        <v>1.07660355E-2</v>
      </c>
      <c r="BF259" s="339">
        <v>1.0866487899999999E-2</v>
      </c>
      <c r="BG259" s="339">
        <v>1.0088515399999999E-2</v>
      </c>
      <c r="BH259" s="339">
        <v>1.0125962699999999E-2</v>
      </c>
      <c r="BI259" s="339">
        <v>1.0099241599999999E-2</v>
      </c>
      <c r="BJ259" s="339">
        <v>1.0022359999999999E-2</v>
      </c>
      <c r="BK259" s="339">
        <v>9.8461820999999998E-3</v>
      </c>
      <c r="BL259" s="339">
        <v>1.00142909E-2</v>
      </c>
      <c r="BM259" s="339">
        <v>9.8217724999999992E-3</v>
      </c>
      <c r="BN259" s="339">
        <v>1.01843995E-2</v>
      </c>
      <c r="BO259" s="339">
        <v>8.9185688999999999E-3</v>
      </c>
      <c r="BP259" s="339">
        <v>9.1689174000000005E-3</v>
      </c>
      <c r="BQ259" s="339">
        <v>9.1887837999999993E-3</v>
      </c>
      <c r="BR259" s="339">
        <v>9.2744325000000006E-3</v>
      </c>
    </row>
    <row r="260" spans="1:70">
      <c r="A260" t="str">
        <f t="shared" si="20"/>
        <v>Net interest income to total net operating income202203</v>
      </c>
      <c r="B260" s="495">
        <v>202203</v>
      </c>
      <c r="C260" s="495">
        <v>26</v>
      </c>
      <c r="D260" s="495" t="s">
        <v>1381</v>
      </c>
      <c r="E260" s="495">
        <v>0.13799855244641154</v>
      </c>
      <c r="F260" s="495">
        <v>0.46324875868377391</v>
      </c>
      <c r="G260" s="495">
        <v>0.61854852157043416</v>
      </c>
      <c r="H260" s="495">
        <v>0.61044124622264717</v>
      </c>
      <c r="I260" s="495">
        <v>0.53613089522027968</v>
      </c>
      <c r="J260" s="495">
        <v>0.70925173867313152</v>
      </c>
      <c r="K260" s="495">
        <v>1.0313163106082357</v>
      </c>
      <c r="L260" s="496">
        <v>278726945605.4718</v>
      </c>
      <c r="M260" s="496">
        <v>517287907280.24304</v>
      </c>
      <c r="N260" s="495">
        <v>0.58349483442306249</v>
      </c>
      <c r="O260" s="495">
        <v>0.54647884319658813</v>
      </c>
      <c r="P260" s="495">
        <v>0.53355137400357255</v>
      </c>
      <c r="Q260" s="495">
        <v>113</v>
      </c>
      <c r="R260" s="11">
        <f t="shared" si="21"/>
        <v>0.53355137400357255</v>
      </c>
      <c r="S260" s="11">
        <f t="shared" si="22"/>
        <v>0.58349483442306249</v>
      </c>
      <c r="T260">
        <f t="shared" si="23"/>
        <v>1</v>
      </c>
      <c r="U260" t="str">
        <f t="shared" si="24"/>
        <v>Net gains on financial assets and liabilities held for trading to total net operating income3</v>
      </c>
      <c r="V260" s="497">
        <v>202312</v>
      </c>
      <c r="W260" s="497">
        <v>30</v>
      </c>
      <c r="X260" s="497" t="s">
        <v>2463</v>
      </c>
      <c r="Y260" s="497" t="s">
        <v>20</v>
      </c>
      <c r="Z260" s="497">
        <v>0</v>
      </c>
      <c r="AA260" s="497">
        <v>14</v>
      </c>
      <c r="AB260" s="497">
        <v>0.11113539742694008</v>
      </c>
      <c r="AC260" s="497">
        <v>3</v>
      </c>
      <c r="AD260" s="497"/>
      <c r="AF260" s="338" t="s">
        <v>2372</v>
      </c>
      <c r="AG260" s="339" t="s">
        <v>6753</v>
      </c>
      <c r="AH260" s="339" t="s">
        <v>6753</v>
      </c>
      <c r="AI260" s="339" t="s">
        <v>6753</v>
      </c>
      <c r="AJ260" s="339" t="s">
        <v>6753</v>
      </c>
      <c r="AK260" s="339" t="s">
        <v>6753</v>
      </c>
      <c r="AL260" s="339" t="s">
        <v>6753</v>
      </c>
      <c r="AM260" s="339" t="s">
        <v>6753</v>
      </c>
      <c r="AN260" s="339" t="s">
        <v>6753</v>
      </c>
      <c r="AO260" s="339" t="s">
        <v>6753</v>
      </c>
      <c r="AP260" s="339" t="s">
        <v>6753</v>
      </c>
      <c r="AQ260" s="339" t="s">
        <v>6753</v>
      </c>
      <c r="AR260" s="339" t="s">
        <v>6753</v>
      </c>
      <c r="AS260" s="339" t="s">
        <v>6753</v>
      </c>
      <c r="AT260" s="339" t="s">
        <v>6753</v>
      </c>
      <c r="AU260" s="339">
        <v>8.3331711999999995E-3</v>
      </c>
      <c r="AV260" s="339">
        <v>5.2399107000000002E-3</v>
      </c>
      <c r="AW260" s="339">
        <v>4.8916686000000003E-3</v>
      </c>
      <c r="AX260" s="339">
        <v>4.1260686000000003E-3</v>
      </c>
      <c r="AY260" s="339">
        <v>5.1344737000000003E-3</v>
      </c>
      <c r="AZ260" s="339">
        <v>4.1263645999999998E-3</v>
      </c>
      <c r="BA260" s="339">
        <v>3.7040736999999998E-3</v>
      </c>
      <c r="BB260" s="339">
        <v>3.9485340000000001E-3</v>
      </c>
      <c r="BC260" s="339">
        <v>5.8804019999999999E-3</v>
      </c>
      <c r="BD260" s="339">
        <v>6.1727874999999996E-3</v>
      </c>
      <c r="BE260" s="339">
        <v>5.2157004999999999E-3</v>
      </c>
      <c r="BF260" s="339">
        <v>5.4433425000000001E-3</v>
      </c>
      <c r="BG260" s="339">
        <v>3.9604315000000001E-3</v>
      </c>
      <c r="BH260" s="339">
        <v>3.9302508999999996E-3</v>
      </c>
      <c r="BI260" s="339">
        <v>3.6594890000000001E-3</v>
      </c>
      <c r="BJ260" s="339">
        <v>3.7714447999999999E-3</v>
      </c>
      <c r="BK260" s="339">
        <v>4.6015856000000003E-3</v>
      </c>
      <c r="BL260" s="339">
        <v>4.5974483999999998E-3</v>
      </c>
      <c r="BM260" s="339">
        <v>4.4293681999999996E-3</v>
      </c>
      <c r="BN260" s="339">
        <v>4.4753941000000002E-3</v>
      </c>
      <c r="BO260" s="339">
        <v>4.0054775999999997E-3</v>
      </c>
      <c r="BP260" s="339">
        <v>4.0375571000000002E-3</v>
      </c>
      <c r="BQ260" s="339">
        <v>4.1036832000000004E-3</v>
      </c>
      <c r="BR260" s="339">
        <v>4.6731771999999998E-3</v>
      </c>
    </row>
    <row r="261" spans="1:70">
      <c r="A261" t="str">
        <f t="shared" si="20"/>
        <v>Net interest income to total net operating income202206</v>
      </c>
      <c r="B261" s="495">
        <v>202206</v>
      </c>
      <c r="C261" s="495">
        <v>26</v>
      </c>
      <c r="D261" s="495" t="s">
        <v>1381</v>
      </c>
      <c r="E261" s="495">
        <v>0.1333047238434816</v>
      </c>
      <c r="F261" s="495">
        <v>0.43323532326802999</v>
      </c>
      <c r="G261" s="495">
        <v>0.61886702857356712</v>
      </c>
      <c r="H261" s="495">
        <v>0.56632009170701025</v>
      </c>
      <c r="I261" s="495">
        <v>0.55142716571087003</v>
      </c>
      <c r="J261" s="495">
        <v>0.71928787151221352</v>
      </c>
      <c r="K261" s="495">
        <v>0.93473198006294422</v>
      </c>
      <c r="L261" s="496">
        <v>285786428594.23865</v>
      </c>
      <c r="M261" s="496">
        <v>515956178266.41492</v>
      </c>
      <c r="N261" s="495">
        <v>0.58292803954193229</v>
      </c>
      <c r="O261" s="495">
        <v>0.53991480504993505</v>
      </c>
      <c r="P261" s="495">
        <v>0.55353117762972781</v>
      </c>
      <c r="Q261" s="495">
        <v>119</v>
      </c>
      <c r="R261" s="11">
        <f t="shared" si="21"/>
        <v>0.53991480504993505</v>
      </c>
      <c r="S261" s="11">
        <f t="shared" si="22"/>
        <v>0.58292803954193229</v>
      </c>
      <c r="T261">
        <f t="shared" si="23"/>
        <v>1</v>
      </c>
      <c r="U261" t="str">
        <f t="shared" si="24"/>
        <v>Net gains on financial assets and liabilities held for trading to total net operating income4</v>
      </c>
      <c r="V261" s="497">
        <v>202312</v>
      </c>
      <c r="W261" s="497">
        <v>30</v>
      </c>
      <c r="X261" s="497" t="s">
        <v>2463</v>
      </c>
      <c r="Y261" s="497" t="s">
        <v>19</v>
      </c>
      <c r="Z261" s="497">
        <v>0</v>
      </c>
      <c r="AA261" s="497">
        <v>8</v>
      </c>
      <c r="AB261" s="497">
        <v>0.10365856500446773</v>
      </c>
      <c r="AC261" s="497">
        <v>4</v>
      </c>
      <c r="AD261" s="497"/>
      <c r="AF261" s="338" t="s">
        <v>858</v>
      </c>
      <c r="AG261" s="339">
        <v>0.13314405500000001</v>
      </c>
      <c r="AH261" s="339">
        <v>0.13681965539999999</v>
      </c>
      <c r="AI261" s="339">
        <v>0.13560656569999999</v>
      </c>
      <c r="AJ261" s="339">
        <v>0.13770248630000001</v>
      </c>
      <c r="AK261" s="339">
        <v>0.1385852967</v>
      </c>
      <c r="AL261" s="339">
        <v>0.1433327684</v>
      </c>
      <c r="AM261" s="339">
        <v>0.14548354229999999</v>
      </c>
      <c r="AN261" s="339">
        <v>0.14574454319999999</v>
      </c>
      <c r="AO261" s="339">
        <v>0.14639210829999999</v>
      </c>
      <c r="AP261" s="339">
        <v>0.1512871529</v>
      </c>
      <c r="AQ261" s="339">
        <v>0.15103822159999999</v>
      </c>
      <c r="AR261" s="339">
        <v>0.1514919958</v>
      </c>
      <c r="AS261" s="339">
        <v>0.1497034159</v>
      </c>
      <c r="AT261" s="339">
        <v>0.15391471849999999</v>
      </c>
      <c r="AU261" s="339">
        <v>0.15095071860000001</v>
      </c>
      <c r="AV261" s="339">
        <v>0.1504403212</v>
      </c>
      <c r="AW261" s="339">
        <v>0.15123553610000001</v>
      </c>
      <c r="AX261" s="339">
        <v>0.1547470081</v>
      </c>
      <c r="AY261" s="339">
        <v>0.15532242490000001</v>
      </c>
      <c r="AZ261" s="339">
        <v>0.15699691690000001</v>
      </c>
      <c r="BA261" s="339">
        <v>0.1552629348</v>
      </c>
      <c r="BB261" s="339">
        <v>0.16273440759999999</v>
      </c>
      <c r="BC261" s="339">
        <v>0.1565617765</v>
      </c>
      <c r="BD261" s="339">
        <v>0.16050091960000001</v>
      </c>
      <c r="BE261" s="339">
        <v>0.16329575199999999</v>
      </c>
      <c r="BF261" s="339">
        <v>0.16954125380000001</v>
      </c>
      <c r="BG261" s="339">
        <v>0.1676624226</v>
      </c>
      <c r="BH261" s="339">
        <v>0.1681414507</v>
      </c>
      <c r="BI261" s="339">
        <v>0.1669090439</v>
      </c>
      <c r="BJ261" s="339">
        <v>0.16949586520000001</v>
      </c>
      <c r="BK261" s="339">
        <v>0.1628471813</v>
      </c>
      <c r="BL261" s="339">
        <v>0.1620887543</v>
      </c>
      <c r="BM261" s="339">
        <v>0.16020212189999999</v>
      </c>
      <c r="BN261" s="339">
        <v>0.16621250100000001</v>
      </c>
      <c r="BO261" s="339">
        <v>0.17273768540000001</v>
      </c>
      <c r="BP261" s="339">
        <v>0.17298385820000001</v>
      </c>
      <c r="BQ261" s="339">
        <v>0.17088508969999999</v>
      </c>
      <c r="BR261" s="339">
        <v>0.17104213330000001</v>
      </c>
    </row>
    <row r="262" spans="1:70">
      <c r="A262" t="str">
        <f t="shared" si="20"/>
        <v>Net interest income to total net operating income202209</v>
      </c>
      <c r="B262" s="495">
        <v>202209</v>
      </c>
      <c r="C262" s="495">
        <v>26</v>
      </c>
      <c r="D262" s="495" t="s">
        <v>1381</v>
      </c>
      <c r="E262" s="495">
        <v>0.14608798669672207</v>
      </c>
      <c r="F262" s="495">
        <v>0.47527285535241515</v>
      </c>
      <c r="G262" s="495">
        <v>0.63811603554311569</v>
      </c>
      <c r="H262" s="495">
        <v>1.1062591130825361</v>
      </c>
      <c r="I262" s="495">
        <v>0.56457222783181671</v>
      </c>
      <c r="J262" s="495">
        <v>0.72876264488096432</v>
      </c>
      <c r="K262" s="495">
        <v>0.96522775046885034</v>
      </c>
      <c r="L262" s="496">
        <v>291385991094.54077</v>
      </c>
      <c r="M262" s="496">
        <v>512704973071.48639</v>
      </c>
      <c r="N262" s="495">
        <v>0.593629047271931</v>
      </c>
      <c r="O262" s="495">
        <v>0.55427258712806327</v>
      </c>
      <c r="P262" s="495">
        <v>0.56642587026678859</v>
      </c>
      <c r="Q262" s="495">
        <v>118</v>
      </c>
      <c r="R262" s="11">
        <f t="shared" si="21"/>
        <v>0.55427258712806327</v>
      </c>
      <c r="S262" s="11">
        <f t="shared" si="22"/>
        <v>0.593629047271931</v>
      </c>
      <c r="T262">
        <f t="shared" si="23"/>
        <v>1</v>
      </c>
      <c r="U262" t="str">
        <f t="shared" si="24"/>
        <v>Net gains on financial assets and liabilities held for trading to total net operating income5</v>
      </c>
      <c r="V262" s="497">
        <v>202312</v>
      </c>
      <c r="W262" s="497">
        <v>30</v>
      </c>
      <c r="X262" s="497" t="s">
        <v>2463</v>
      </c>
      <c r="Y262" s="497" t="s">
        <v>16</v>
      </c>
      <c r="Z262" s="497">
        <v>0</v>
      </c>
      <c r="AA262" s="497">
        <v>30</v>
      </c>
      <c r="AB262" s="497">
        <v>8.5350238990730395E-2</v>
      </c>
      <c r="AC262" s="497">
        <v>5</v>
      </c>
      <c r="AD262" s="497"/>
      <c r="AF262" s="338" t="s">
        <v>1204</v>
      </c>
      <c r="AG262" s="339" t="s">
        <v>6753</v>
      </c>
      <c r="AH262" s="339" t="s">
        <v>6753</v>
      </c>
      <c r="AI262" s="339" t="s">
        <v>6753</v>
      </c>
      <c r="AJ262" s="339" t="s">
        <v>6753</v>
      </c>
      <c r="AK262" s="339" t="s">
        <v>6753</v>
      </c>
      <c r="AL262" s="339" t="s">
        <v>6753</v>
      </c>
      <c r="AM262" s="339" t="s">
        <v>6753</v>
      </c>
      <c r="AN262" s="339" t="s">
        <v>6753</v>
      </c>
      <c r="AO262" s="339">
        <v>4.7336410099999997E-2</v>
      </c>
      <c r="AP262" s="339">
        <v>5.0124252600000002E-2</v>
      </c>
      <c r="AQ262" s="339">
        <v>4.7831183499999999E-2</v>
      </c>
      <c r="AR262" s="339">
        <v>4.9273093900000002E-2</v>
      </c>
      <c r="AS262" s="339">
        <v>4.8393604299999997E-2</v>
      </c>
      <c r="AT262" s="339">
        <v>5.1719799900000002E-2</v>
      </c>
      <c r="AU262" s="339">
        <v>4.8884822600000002E-2</v>
      </c>
      <c r="AV262" s="339">
        <v>4.8381406000000002E-2</v>
      </c>
      <c r="AW262" s="339">
        <v>4.7938169799999999E-2</v>
      </c>
      <c r="AX262" s="339">
        <v>5.1215310200000003E-2</v>
      </c>
      <c r="AY262" s="339">
        <v>4.9962984500000002E-2</v>
      </c>
      <c r="AZ262" s="339">
        <v>4.9923873899999999E-2</v>
      </c>
      <c r="BA262" s="339">
        <v>4.9517313200000003E-2</v>
      </c>
      <c r="BB262" s="339">
        <v>5.3886379499999998E-2</v>
      </c>
      <c r="BC262" s="339">
        <v>4.8850780000000003E-2</v>
      </c>
      <c r="BD262" s="339">
        <v>4.8777250799999998E-2</v>
      </c>
      <c r="BE262" s="339">
        <v>5.2914653999999998E-2</v>
      </c>
      <c r="BF262" s="339">
        <v>5.7006262699999997E-2</v>
      </c>
      <c r="BG262" s="339">
        <v>5.3771511600000002E-2</v>
      </c>
      <c r="BH262" s="339">
        <v>5.3361235600000001E-2</v>
      </c>
      <c r="BI262" s="339">
        <v>5.2977229799999997E-2</v>
      </c>
      <c r="BJ262" s="339">
        <v>5.5589205799999999E-2</v>
      </c>
      <c r="BK262" s="339">
        <v>5.1782937299999998E-2</v>
      </c>
      <c r="BL262" s="339">
        <v>4.8679403900000001E-2</v>
      </c>
      <c r="BM262" s="339">
        <v>4.7759818400000001E-2</v>
      </c>
      <c r="BN262" s="339">
        <v>5.1458414700000003E-2</v>
      </c>
      <c r="BO262" s="339">
        <v>5.1861561200000003E-2</v>
      </c>
      <c r="BP262" s="339">
        <v>5.33217078E-2</v>
      </c>
      <c r="BQ262" s="339">
        <v>5.2372136499999999E-2</v>
      </c>
      <c r="BR262" s="339">
        <v>5.3583369499999998E-2</v>
      </c>
    </row>
    <row r="263" spans="1:70">
      <c r="A263" t="str">
        <f t="shared" si="20"/>
        <v>Net interest income to total net operating income202212</v>
      </c>
      <c r="B263" s="495">
        <v>202212</v>
      </c>
      <c r="C263" s="495">
        <v>26</v>
      </c>
      <c r="D263" s="495" t="s">
        <v>1381</v>
      </c>
      <c r="E263" s="495">
        <v>0.14150231023561397</v>
      </c>
      <c r="F263" s="495">
        <v>0.50394094417551283</v>
      </c>
      <c r="G263" s="495">
        <v>0.64503523895133397</v>
      </c>
      <c r="H263" s="495">
        <v>0.62761193922752401</v>
      </c>
      <c r="I263" s="495">
        <v>0.57910128865893373</v>
      </c>
      <c r="J263" s="495">
        <v>0.73996511084104999</v>
      </c>
      <c r="K263" s="495">
        <v>0.91922171240321016</v>
      </c>
      <c r="L263" s="496">
        <v>304184810916.99884</v>
      </c>
      <c r="M263" s="496">
        <v>522217751492.45825</v>
      </c>
      <c r="N263" s="495">
        <v>0.58516670843114549</v>
      </c>
      <c r="O263" s="495">
        <v>0.57582874349896551</v>
      </c>
      <c r="P263" s="495">
        <v>0.57974396276874518</v>
      </c>
      <c r="Q263" s="495">
        <v>118</v>
      </c>
      <c r="R263" s="11">
        <f t="shared" si="21"/>
        <v>0.57582874349896551</v>
      </c>
      <c r="S263" s="11">
        <f t="shared" si="22"/>
        <v>0.58516670843114549</v>
      </c>
      <c r="T263">
        <f t="shared" si="23"/>
        <v>1</v>
      </c>
      <c r="U263" t="str">
        <f t="shared" si="24"/>
        <v>Net gains on financial assets and liabilities held for trading to total net operating income6</v>
      </c>
      <c r="V263" s="497">
        <v>202312</v>
      </c>
      <c r="W263" s="497">
        <v>30</v>
      </c>
      <c r="X263" s="497" t="s">
        <v>2463</v>
      </c>
      <c r="Y263" s="497" t="s">
        <v>27</v>
      </c>
      <c r="Z263" s="497">
        <v>0</v>
      </c>
      <c r="AA263" s="497">
        <v>8</v>
      </c>
      <c r="AB263" s="497">
        <v>8.0492560169108746E-2</v>
      </c>
      <c r="AC263" s="497">
        <v>6</v>
      </c>
      <c r="AD263" s="497"/>
      <c r="AF263" s="338" t="s">
        <v>1205</v>
      </c>
      <c r="AG263" s="339" t="s">
        <v>6753</v>
      </c>
      <c r="AH263" s="339" t="s">
        <v>6753</v>
      </c>
      <c r="AI263" s="339" t="s">
        <v>6753</v>
      </c>
      <c r="AJ263" s="339" t="s">
        <v>6753</v>
      </c>
      <c r="AK263" s="339" t="s">
        <v>6753</v>
      </c>
      <c r="AL263" s="339" t="s">
        <v>6753</v>
      </c>
      <c r="AM263" s="339" t="s">
        <v>6753</v>
      </c>
      <c r="AN263" s="339" t="s">
        <v>6753</v>
      </c>
      <c r="AO263" s="339">
        <v>4.8775475999999998E-2</v>
      </c>
      <c r="AP263" s="339">
        <v>5.1643791100000003E-2</v>
      </c>
      <c r="AQ263" s="339">
        <v>4.9271673799999999E-2</v>
      </c>
      <c r="AR263" s="339">
        <v>5.0527624799999997E-2</v>
      </c>
      <c r="AS263" s="339">
        <v>4.9359509000000003E-2</v>
      </c>
      <c r="AT263" s="339">
        <v>5.2726878599999999E-2</v>
      </c>
      <c r="AU263" s="339">
        <v>4.9834025300000001E-2</v>
      </c>
      <c r="AV263" s="339">
        <v>4.93581082E-2</v>
      </c>
      <c r="AW263" s="339">
        <v>4.8729048599999998E-2</v>
      </c>
      <c r="AX263" s="339">
        <v>5.2125901699999998E-2</v>
      </c>
      <c r="AY263" s="339">
        <v>5.0744381700000001E-2</v>
      </c>
      <c r="AZ263" s="339">
        <v>5.0893853099999997E-2</v>
      </c>
      <c r="BA263" s="339">
        <v>5.0115260600000003E-2</v>
      </c>
      <c r="BB263" s="339">
        <v>5.4493212100000001E-2</v>
      </c>
      <c r="BC263" s="339">
        <v>4.9446220300000003E-2</v>
      </c>
      <c r="BD263" s="339">
        <v>4.96385092E-2</v>
      </c>
      <c r="BE263" s="339">
        <v>5.3798248999999999E-2</v>
      </c>
      <c r="BF263" s="339">
        <v>5.80076203E-2</v>
      </c>
      <c r="BG263" s="339">
        <v>5.45716012E-2</v>
      </c>
      <c r="BH263" s="339">
        <v>5.4650754900000001E-2</v>
      </c>
      <c r="BI263" s="339">
        <v>5.4091128299999999E-2</v>
      </c>
      <c r="BJ263" s="339">
        <v>5.6594688300000001E-2</v>
      </c>
      <c r="BK263" s="339">
        <v>5.2639128E-2</v>
      </c>
      <c r="BL263" s="339">
        <v>4.9442216099999999E-2</v>
      </c>
      <c r="BM263" s="339">
        <v>4.8597440800000002E-2</v>
      </c>
      <c r="BN263" s="339">
        <v>5.2286433899999998E-2</v>
      </c>
      <c r="BO263" s="339">
        <v>5.2493697800000003E-2</v>
      </c>
      <c r="BP263" s="339">
        <v>5.3957761E-2</v>
      </c>
      <c r="BQ263" s="339">
        <v>5.3013497499999999E-2</v>
      </c>
      <c r="BR263" s="339">
        <v>5.38591863E-2</v>
      </c>
    </row>
    <row r="264" spans="1:70">
      <c r="A264" t="str">
        <f t="shared" si="20"/>
        <v>Net interest income to total net operating income202303</v>
      </c>
      <c r="B264" s="495">
        <v>202303</v>
      </c>
      <c r="C264" s="495">
        <v>26</v>
      </c>
      <c r="D264" s="495" t="s">
        <v>1381</v>
      </c>
      <c r="E264" s="495">
        <v>0.22264550429600485</v>
      </c>
      <c r="F264" s="495">
        <v>0.56317835053002807</v>
      </c>
      <c r="G264" s="495">
        <v>0.69696570328040341</v>
      </c>
      <c r="H264" s="495">
        <v>0.92774618643573592</v>
      </c>
      <c r="I264" s="495">
        <v>0.60354018725028125</v>
      </c>
      <c r="J264" s="495">
        <v>0.79697844289551523</v>
      </c>
      <c r="K264" s="495">
        <v>1.0019151871066259</v>
      </c>
      <c r="L264" s="496">
        <v>342622654437.09198</v>
      </c>
      <c r="M264" s="496">
        <v>568167691410.74988</v>
      </c>
      <c r="N264" s="495">
        <v>0.64788073891436493</v>
      </c>
      <c r="O264" s="495">
        <v>0.65041700682111869</v>
      </c>
      <c r="P264" s="495">
        <v>0.5916261640013285</v>
      </c>
      <c r="Q264" s="495">
        <v>118</v>
      </c>
      <c r="R264" s="11">
        <f t="shared" si="21"/>
        <v>0.5916261640013285</v>
      </c>
      <c r="S264" s="11">
        <f t="shared" si="22"/>
        <v>0.65041700682111869</v>
      </c>
      <c r="T264">
        <f t="shared" si="23"/>
        <v>1</v>
      </c>
      <c r="U264" t="str">
        <f t="shared" si="24"/>
        <v>Net gains on financial assets and liabilities held for trading to total net operating income7</v>
      </c>
      <c r="V264" s="497">
        <v>202312</v>
      </c>
      <c r="W264" s="497">
        <v>30</v>
      </c>
      <c r="X264" s="497" t="s">
        <v>2463</v>
      </c>
      <c r="Y264" s="497" t="s">
        <v>28</v>
      </c>
      <c r="Z264" s="497">
        <v>0</v>
      </c>
      <c r="AA264" s="497">
        <v>4</v>
      </c>
      <c r="AB264" s="497">
        <v>5.7947277264521271E-2</v>
      </c>
      <c r="AC264" s="497">
        <v>7</v>
      </c>
      <c r="AD264" s="497"/>
      <c r="AF264" s="338" t="s">
        <v>859</v>
      </c>
      <c r="AG264" s="339">
        <v>0.1534664328</v>
      </c>
      <c r="AH264" s="339">
        <v>0.15793670430000001</v>
      </c>
      <c r="AI264" s="339">
        <v>0.15877025789999999</v>
      </c>
      <c r="AJ264" s="339">
        <v>0.16107088659999999</v>
      </c>
      <c r="AK264" s="339">
        <v>0.16309968929999999</v>
      </c>
      <c r="AL264" s="339">
        <v>0.16971781869999999</v>
      </c>
      <c r="AM264" s="339">
        <v>0.17050613610000001</v>
      </c>
      <c r="AN264" s="339">
        <v>0.17210951969999999</v>
      </c>
      <c r="AO264" s="339">
        <v>0.1739538018</v>
      </c>
      <c r="AP264" s="339">
        <v>0.17854281829999999</v>
      </c>
      <c r="AQ264" s="339">
        <v>0.1784702957</v>
      </c>
      <c r="AR264" s="339">
        <v>0.17777258800000001</v>
      </c>
      <c r="AS264" s="339">
        <v>0.17524680649999999</v>
      </c>
      <c r="AT264" s="339">
        <v>0.1792086671</v>
      </c>
      <c r="AU264" s="339">
        <v>0.1766924906</v>
      </c>
      <c r="AV264" s="339">
        <v>0.17610066099999999</v>
      </c>
      <c r="AW264" s="339">
        <v>0.176322014</v>
      </c>
      <c r="AX264" s="339">
        <v>0.18001689279999999</v>
      </c>
      <c r="AY264" s="339">
        <v>0.1812554602</v>
      </c>
      <c r="AZ264" s="339">
        <v>0.1831632691</v>
      </c>
      <c r="BA264" s="339">
        <v>0.18141961109999999</v>
      </c>
      <c r="BB264" s="339">
        <v>0.18838020599999999</v>
      </c>
      <c r="BC264" s="339">
        <v>0.18209495319999999</v>
      </c>
      <c r="BD264" s="339">
        <v>0.1859497239</v>
      </c>
      <c r="BE264" s="339">
        <v>0.18892752209999999</v>
      </c>
      <c r="BF264" s="339">
        <v>0.194823466</v>
      </c>
      <c r="BG264" s="339">
        <v>0.19310559159999999</v>
      </c>
      <c r="BH264" s="339">
        <v>0.1937295815</v>
      </c>
      <c r="BI264" s="339">
        <v>0.19202455839999999</v>
      </c>
      <c r="BJ264" s="339">
        <v>0.196725815</v>
      </c>
      <c r="BK264" s="339">
        <v>0.19023247209999999</v>
      </c>
      <c r="BL264" s="339">
        <v>0.1898041396</v>
      </c>
      <c r="BM264" s="339">
        <v>0.18713113319999999</v>
      </c>
      <c r="BN264" s="339">
        <v>0.19207065409999999</v>
      </c>
      <c r="BO264" s="339">
        <v>0.1988004226</v>
      </c>
      <c r="BP264" s="339">
        <v>0.19802885719999999</v>
      </c>
      <c r="BQ264" s="339">
        <v>0.19565898640000001</v>
      </c>
      <c r="BR264" s="339">
        <v>0.19443559890000001</v>
      </c>
    </row>
    <row r="265" spans="1:70">
      <c r="A265" t="str">
        <f t="shared" si="20"/>
        <v>Net interest income to total net operating income202306</v>
      </c>
      <c r="B265" s="495">
        <v>202306</v>
      </c>
      <c r="C265" s="495">
        <v>26</v>
      </c>
      <c r="D265" s="495" t="s">
        <v>1381</v>
      </c>
      <c r="E265" s="495">
        <v>0.22392677482131573</v>
      </c>
      <c r="F265" s="495">
        <v>0.55728625090638551</v>
      </c>
      <c r="G265" s="495">
        <v>0.71325409835815634</v>
      </c>
      <c r="H265" s="495">
        <v>0.62411634773181313</v>
      </c>
      <c r="I265" s="495">
        <v>0.61112031263967792</v>
      </c>
      <c r="J265" s="495">
        <v>0.78929604210775683</v>
      </c>
      <c r="K265" s="495">
        <v>1.0517812695643751</v>
      </c>
      <c r="L265" s="496">
        <v>351319626361.28564</v>
      </c>
      <c r="M265" s="496">
        <v>577430096820.85767</v>
      </c>
      <c r="N265" s="495">
        <v>0.67278654189947484</v>
      </c>
      <c r="O265" s="495">
        <v>0.66840099888784954</v>
      </c>
      <c r="P265" s="495">
        <v>0.59644792530942614</v>
      </c>
      <c r="Q265" s="495">
        <v>117</v>
      </c>
      <c r="R265" s="11">
        <f t="shared" si="21"/>
        <v>0.59644792530942614</v>
      </c>
      <c r="S265" s="11">
        <f t="shared" si="22"/>
        <v>0.67278654189947484</v>
      </c>
      <c r="T265">
        <f t="shared" si="23"/>
        <v>1</v>
      </c>
      <c r="U265" t="str">
        <f t="shared" si="24"/>
        <v>Net gains on financial assets and liabilities held for trading to total net operating income8</v>
      </c>
      <c r="V265" s="497">
        <v>202312</v>
      </c>
      <c r="W265" s="497">
        <v>30</v>
      </c>
      <c r="X265" s="497" t="s">
        <v>2463</v>
      </c>
      <c r="Y265" s="497" t="s">
        <v>31</v>
      </c>
      <c r="Z265" s="497">
        <v>0</v>
      </c>
      <c r="AA265" s="497">
        <v>9</v>
      </c>
      <c r="AB265" s="497">
        <v>5.4190816109822813E-2</v>
      </c>
      <c r="AC265" s="497">
        <v>8</v>
      </c>
      <c r="AD265" s="497"/>
      <c r="AF265" s="338" t="s">
        <v>861</v>
      </c>
      <c r="AG265" s="339">
        <v>0.11856193</v>
      </c>
      <c r="AH265" s="339">
        <v>0.1232896377</v>
      </c>
      <c r="AI265" s="339">
        <v>0.1231026429</v>
      </c>
      <c r="AJ265" s="339">
        <v>0.12487080859999999</v>
      </c>
      <c r="AK265" s="339">
        <v>0.12474754959999999</v>
      </c>
      <c r="AL265" s="339">
        <v>0.13057441829999999</v>
      </c>
      <c r="AM265" s="339">
        <v>0.13198760640000001</v>
      </c>
      <c r="AN265" s="339">
        <v>0.1328419441</v>
      </c>
      <c r="AO265" s="339">
        <v>0.1336347987</v>
      </c>
      <c r="AP265" s="339">
        <v>0.13807814130000001</v>
      </c>
      <c r="AQ265" s="339">
        <v>0.13777045330000001</v>
      </c>
      <c r="AR265" s="339">
        <v>0.1391678982</v>
      </c>
      <c r="AS265" s="339">
        <v>0.13818122150000001</v>
      </c>
      <c r="AT265" s="339">
        <v>0.14261286840000001</v>
      </c>
      <c r="AU265" s="339">
        <v>0.1396122316</v>
      </c>
      <c r="AV265" s="339">
        <v>0.13899628480000001</v>
      </c>
      <c r="AW265" s="339">
        <v>0.13978281449999999</v>
      </c>
      <c r="AX265" s="339">
        <v>0.14336229319999999</v>
      </c>
      <c r="AY265" s="339">
        <v>0.143444663</v>
      </c>
      <c r="AZ265" s="339">
        <v>0.1454084054</v>
      </c>
      <c r="BA265" s="339">
        <v>0.1451334356</v>
      </c>
      <c r="BB265" s="339">
        <v>0.1530579896</v>
      </c>
      <c r="BC265" s="339">
        <v>0.14617059609999999</v>
      </c>
      <c r="BD265" s="339">
        <v>0.1493043483</v>
      </c>
      <c r="BE265" s="339">
        <v>0.1522324451</v>
      </c>
      <c r="BF265" s="339">
        <v>0.1576382419</v>
      </c>
      <c r="BG265" s="339">
        <v>0.15665698089999999</v>
      </c>
      <c r="BH265" s="339">
        <v>0.15739964449999999</v>
      </c>
      <c r="BI265" s="339">
        <v>0.15644562640000001</v>
      </c>
      <c r="BJ265" s="339">
        <v>0.15939263749999999</v>
      </c>
      <c r="BK265" s="339">
        <v>0.15285401179999999</v>
      </c>
      <c r="BL265" s="339">
        <v>0.1520494768</v>
      </c>
      <c r="BM265" s="339">
        <v>0.1486468715</v>
      </c>
      <c r="BN265" s="339">
        <v>0.15401131949999999</v>
      </c>
      <c r="BO265" s="339">
        <v>0.1598333555</v>
      </c>
      <c r="BP265" s="339">
        <v>0.16022849829999999</v>
      </c>
      <c r="BQ265" s="339">
        <v>0.1579578985</v>
      </c>
      <c r="BR265" s="339">
        <v>0.15908605379999999</v>
      </c>
    </row>
    <row r="266" spans="1:70">
      <c r="A266" t="str">
        <f t="shared" si="20"/>
        <v>Net interest income to total net operating income202309</v>
      </c>
      <c r="B266" s="495">
        <v>202309</v>
      </c>
      <c r="C266" s="495">
        <v>26</v>
      </c>
      <c r="D266" s="495" t="s">
        <v>1381</v>
      </c>
      <c r="E266" s="495">
        <v>0.30247370929528078</v>
      </c>
      <c r="F266" s="495">
        <v>0.58580154487992442</v>
      </c>
      <c r="G266" s="495">
        <v>0.7335955831434221</v>
      </c>
      <c r="H266" s="495">
        <v>0.71274182580816203</v>
      </c>
      <c r="I266" s="495">
        <v>0.61891291659692549</v>
      </c>
      <c r="J266" s="495">
        <v>0.80154744532315003</v>
      </c>
      <c r="K266" s="495">
        <v>1.0479531302034184</v>
      </c>
      <c r="L266" s="496">
        <v>358949837129.05176</v>
      </c>
      <c r="M266" s="496">
        <v>582004816493.03906</v>
      </c>
      <c r="N266" s="495">
        <v>0.74502236711179715</v>
      </c>
      <c r="O266" s="495">
        <v>0.67072098306240069</v>
      </c>
      <c r="P266" s="495">
        <v>0.60520926307084866</v>
      </c>
      <c r="Q266" s="495">
        <v>115</v>
      </c>
      <c r="R266" s="11">
        <f t="shared" si="21"/>
        <v>0.60520926307084866</v>
      </c>
      <c r="S266" s="11">
        <f t="shared" si="22"/>
        <v>0.74502236711179715</v>
      </c>
      <c r="T266">
        <f t="shared" si="23"/>
        <v>0</v>
      </c>
      <c r="U266" t="str">
        <f t="shared" si="24"/>
        <v>Net gains on financial assets and liabilities held for trading to total net operating income9</v>
      </c>
      <c r="V266" s="497">
        <v>202312</v>
      </c>
      <c r="W266" s="497">
        <v>30</v>
      </c>
      <c r="X266" s="497" t="s">
        <v>2463</v>
      </c>
      <c r="Y266" s="497" t="s">
        <v>24</v>
      </c>
      <c r="Z266" s="497">
        <v>0</v>
      </c>
      <c r="AA266" s="497">
        <v>10</v>
      </c>
      <c r="AB266" s="497">
        <v>5.2112497225723781E-2</v>
      </c>
      <c r="AC266" s="497">
        <v>9</v>
      </c>
      <c r="AD266" s="497"/>
      <c r="AF266" s="338" t="s">
        <v>860</v>
      </c>
      <c r="AG266" s="339">
        <v>0.1194284982</v>
      </c>
      <c r="AH266" s="339">
        <v>0.12351868539999999</v>
      </c>
      <c r="AI266" s="339">
        <v>0.1233687356</v>
      </c>
      <c r="AJ266" s="339">
        <v>0.12574280430000001</v>
      </c>
      <c r="AK266" s="339">
        <v>0.12589850350000001</v>
      </c>
      <c r="AL266" s="339">
        <v>0.13077007309999999</v>
      </c>
      <c r="AM266" s="339">
        <v>0.13234717779999999</v>
      </c>
      <c r="AN266" s="339">
        <v>0.1332529375</v>
      </c>
      <c r="AO266" s="339">
        <v>0.1337236077</v>
      </c>
      <c r="AP266" s="339">
        <v>0.13807891990000001</v>
      </c>
      <c r="AQ266" s="339">
        <v>0.13796801889999999</v>
      </c>
      <c r="AR266" s="339">
        <v>0.13957617980000001</v>
      </c>
      <c r="AS266" s="339">
        <v>0.13839065540000001</v>
      </c>
      <c r="AT266" s="339">
        <v>0.14274054250000001</v>
      </c>
      <c r="AU266" s="339">
        <v>0.1398169692</v>
      </c>
      <c r="AV266" s="339">
        <v>0.13918131</v>
      </c>
      <c r="AW266" s="339">
        <v>0.13995001909999999</v>
      </c>
      <c r="AX266" s="339">
        <v>0.143511992</v>
      </c>
      <c r="AY266" s="339">
        <v>0.14334867330000001</v>
      </c>
      <c r="AZ266" s="339">
        <v>0.145436752</v>
      </c>
      <c r="BA266" s="339">
        <v>0.14516607779999999</v>
      </c>
      <c r="BB266" s="339">
        <v>0.1530812684</v>
      </c>
      <c r="BC266" s="339">
        <v>0.14650197819999999</v>
      </c>
      <c r="BD266" s="339">
        <v>0.15060737029999999</v>
      </c>
      <c r="BE266" s="339">
        <v>0.1535818118</v>
      </c>
      <c r="BF266" s="339">
        <v>0.1592144814</v>
      </c>
      <c r="BG266" s="339">
        <v>0.15807988819999999</v>
      </c>
      <c r="BH266" s="339">
        <v>0.1588287612</v>
      </c>
      <c r="BI266" s="339">
        <v>0.1577344165</v>
      </c>
      <c r="BJ266" s="339">
        <v>0.160628884</v>
      </c>
      <c r="BK266" s="339">
        <v>0.15365665270000001</v>
      </c>
      <c r="BL266" s="339">
        <v>0.15288349170000001</v>
      </c>
      <c r="BM266" s="339">
        <v>0.1496567174</v>
      </c>
      <c r="BN266" s="339">
        <v>0.1550339164</v>
      </c>
      <c r="BO266" s="339">
        <v>0.16031859079999999</v>
      </c>
      <c r="BP266" s="339">
        <v>0.16069413530000001</v>
      </c>
      <c r="BQ266" s="339">
        <v>0.15841861039999999</v>
      </c>
      <c r="BR266" s="339">
        <v>0.1595428562</v>
      </c>
    </row>
    <row r="267" spans="1:70">
      <c r="A267" t="str">
        <f t="shared" si="20"/>
        <v>Net interest income to total net operating income202312</v>
      </c>
      <c r="B267" s="495">
        <v>202312</v>
      </c>
      <c r="C267" s="495">
        <v>26</v>
      </c>
      <c r="D267" s="495" t="s">
        <v>1381</v>
      </c>
      <c r="E267" s="495">
        <v>0.30255841407375172</v>
      </c>
      <c r="F267" s="495">
        <v>0.5875847818392278</v>
      </c>
      <c r="G267" s="495">
        <v>0.73301817532477742</v>
      </c>
      <c r="H267" s="495">
        <v>0.71337312442919076</v>
      </c>
      <c r="I267" s="495">
        <v>0.62348173008785235</v>
      </c>
      <c r="J267" s="495">
        <v>0.79818337994560218</v>
      </c>
      <c r="K267" s="495">
        <v>1.0984092779536998</v>
      </c>
      <c r="L267" s="496">
        <v>362367517376.4342</v>
      </c>
      <c r="M267" s="496">
        <v>582639008085.49207</v>
      </c>
      <c r="N267" s="495">
        <v>0.74283361433166628</v>
      </c>
      <c r="O267" s="495">
        <v>0.67566547434248159</v>
      </c>
      <c r="P267" s="495">
        <v>0.60942269347834799</v>
      </c>
      <c r="Q267" s="495">
        <v>115</v>
      </c>
      <c r="R267" s="11">
        <f t="shared" si="21"/>
        <v>0.60942269347834799</v>
      </c>
      <c r="S267" s="11">
        <f t="shared" si="22"/>
        <v>0.74283361433166628</v>
      </c>
      <c r="T267">
        <f t="shared" si="23"/>
        <v>0</v>
      </c>
      <c r="U267" t="str">
        <f t="shared" si="24"/>
        <v>Net gains on financial assets and liabilities held for trading to total net operating income10</v>
      </c>
      <c r="V267" s="497">
        <v>202312</v>
      </c>
      <c r="W267" s="497">
        <v>30</v>
      </c>
      <c r="X267" s="497" t="s">
        <v>2463</v>
      </c>
      <c r="Y267" s="497" t="s">
        <v>98</v>
      </c>
      <c r="Z267" s="497">
        <v>0</v>
      </c>
      <c r="AA267" s="497">
        <v>7</v>
      </c>
      <c r="AB267" s="497">
        <v>4.5995906290101918E-2</v>
      </c>
      <c r="AC267" s="497">
        <v>10</v>
      </c>
      <c r="AD267" s="497"/>
      <c r="AF267" s="338" t="s">
        <v>876</v>
      </c>
      <c r="AG267" s="339">
        <v>3.1246136399999999E-2</v>
      </c>
      <c r="AH267" s="339">
        <v>2.8340256300000002E-2</v>
      </c>
      <c r="AI267" s="339">
        <v>2.54276812E-2</v>
      </c>
      <c r="AJ267" s="339">
        <v>2.3381013900000001E-2</v>
      </c>
      <c r="AK267" s="339">
        <v>2.1095565699999999E-2</v>
      </c>
      <c r="AL267" s="339">
        <v>2.0689175300000001E-2</v>
      </c>
      <c r="AM267" s="339">
        <v>1.99548661E-2</v>
      </c>
      <c r="AN267" s="339">
        <v>1.9263865500000001E-2</v>
      </c>
      <c r="AO267" s="339">
        <v>1.8786938199999999E-2</v>
      </c>
      <c r="AP267" s="339">
        <v>1.69610083E-2</v>
      </c>
      <c r="AQ267" s="339">
        <v>1.5726901599999999E-2</v>
      </c>
      <c r="AR267" s="339">
        <v>1.4823149000000001E-2</v>
      </c>
      <c r="AS267" s="339">
        <v>1.4499788099999999E-2</v>
      </c>
      <c r="AT267" s="339">
        <v>1.38714765E-2</v>
      </c>
      <c r="AU267" s="339">
        <v>1.33473962E-2</v>
      </c>
      <c r="AV267" s="339">
        <v>1.26910632E-2</v>
      </c>
      <c r="AW267" s="339">
        <v>1.21781162E-2</v>
      </c>
      <c r="AX267" s="339">
        <v>1.1843301800000001E-2</v>
      </c>
      <c r="AY267" s="339">
        <v>1.1496426400000001E-2</v>
      </c>
      <c r="AZ267" s="339">
        <v>1.12334241E-2</v>
      </c>
      <c r="BA267" s="339">
        <v>1.10738726E-2</v>
      </c>
      <c r="BB267" s="339">
        <v>1.11245033E-2</v>
      </c>
      <c r="BC267" s="339">
        <v>1.05537011E-2</v>
      </c>
      <c r="BD267" s="339">
        <v>1.1572128500000001E-2</v>
      </c>
      <c r="BE267" s="339">
        <v>1.14857441E-2</v>
      </c>
      <c r="BF267" s="339">
        <v>1.16499538E-2</v>
      </c>
      <c r="BG267" s="339" t="s">
        <v>6753</v>
      </c>
      <c r="BH267" s="339" t="s">
        <v>6753</v>
      </c>
      <c r="BI267" s="339" t="s">
        <v>6753</v>
      </c>
      <c r="BJ267" s="339" t="s">
        <v>6753</v>
      </c>
      <c r="BK267" s="339" t="s">
        <v>6753</v>
      </c>
      <c r="BL267" s="339" t="s">
        <v>6753</v>
      </c>
      <c r="BM267" s="339" t="s">
        <v>6753</v>
      </c>
      <c r="BN267" s="339" t="s">
        <v>6753</v>
      </c>
      <c r="BO267" s="339" t="s">
        <v>6753</v>
      </c>
      <c r="BP267" s="339" t="s">
        <v>6753</v>
      </c>
      <c r="BQ267" s="339" t="s">
        <v>6753</v>
      </c>
      <c r="BR267" s="339" t="s">
        <v>6753</v>
      </c>
    </row>
    <row r="268" spans="1:70">
      <c r="A268" t="str">
        <f t="shared" si="20"/>
        <v>Net fee and commission income to total net operating income201409</v>
      </c>
      <c r="B268" s="495">
        <v>201409</v>
      </c>
      <c r="C268" s="495">
        <v>27</v>
      </c>
      <c r="D268" s="495" t="s">
        <v>1382</v>
      </c>
      <c r="E268" s="495">
        <v>-4.7758760255096561E-3</v>
      </c>
      <c r="F268" s="495">
        <v>0.12372966184122308</v>
      </c>
      <c r="G268" s="495">
        <v>0.22856344935016834</v>
      </c>
      <c r="H268" s="495">
        <v>0.19076516525603832</v>
      </c>
      <c r="I268" s="495">
        <v>0.26793678784728397</v>
      </c>
      <c r="J268" s="495">
        <v>0.28661955835242081</v>
      </c>
      <c r="K268" s="495">
        <v>0.40136667824652716</v>
      </c>
      <c r="L268" s="496">
        <v>126387193562.91306</v>
      </c>
      <c r="M268" s="496">
        <v>450900696618.52307</v>
      </c>
      <c r="N268" s="495">
        <v>0.22276331937691138</v>
      </c>
      <c r="O268" s="495">
        <v>0.20694712227331605</v>
      </c>
      <c r="P268" s="495">
        <v>0.27711422496139942</v>
      </c>
      <c r="Q268" s="495">
        <v>126</v>
      </c>
      <c r="R268" s="11">
        <f t="shared" si="21"/>
        <v>0.20694712227331605</v>
      </c>
      <c r="S268" s="11">
        <f t="shared" si="22"/>
        <v>0.27711422496139942</v>
      </c>
      <c r="T268">
        <f t="shared" si="23"/>
        <v>0</v>
      </c>
      <c r="U268" t="str">
        <f t="shared" si="24"/>
        <v>Net gains on financial assets and liabilities held for trading to total net operating income11</v>
      </c>
      <c r="V268" s="497">
        <v>202312</v>
      </c>
      <c r="W268" s="497">
        <v>30</v>
      </c>
      <c r="X268" s="497" t="s">
        <v>2463</v>
      </c>
      <c r="Y268" s="497" t="s">
        <v>100</v>
      </c>
      <c r="Z268" s="497">
        <v>0</v>
      </c>
      <c r="AA268" s="497">
        <v>3</v>
      </c>
      <c r="AB268" s="497">
        <v>4.0361891254277381E-2</v>
      </c>
      <c r="AC268" s="497">
        <v>11</v>
      </c>
      <c r="AD268" s="497"/>
      <c r="AF268" s="338" t="s">
        <v>873</v>
      </c>
      <c r="AG268" s="339">
        <v>3.5585359099999998E-2</v>
      </c>
      <c r="AH268" s="339">
        <v>3.2403019800000002E-2</v>
      </c>
      <c r="AI268" s="339">
        <v>2.9045171500000001E-2</v>
      </c>
      <c r="AJ268" s="339">
        <v>2.6613857599999999E-2</v>
      </c>
      <c r="AK268" s="339">
        <v>2.4165827099999999E-2</v>
      </c>
      <c r="AL268" s="339">
        <v>2.3858522399999998E-2</v>
      </c>
      <c r="AM268" s="339">
        <v>2.2901830000000001E-2</v>
      </c>
      <c r="AN268" s="339">
        <v>2.2114792300000002E-2</v>
      </c>
      <c r="AO268" s="339">
        <v>2.15077324E-2</v>
      </c>
      <c r="AP268" s="339">
        <v>1.9346839399999999E-2</v>
      </c>
      <c r="AQ268" s="339">
        <v>1.77205821E-2</v>
      </c>
      <c r="AR268" s="339">
        <v>1.65396602E-2</v>
      </c>
      <c r="AS268" s="339">
        <v>1.60644042E-2</v>
      </c>
      <c r="AT268" s="339">
        <v>1.54004816E-2</v>
      </c>
      <c r="AU268" s="339">
        <v>1.56008313E-2</v>
      </c>
      <c r="AV268" s="339">
        <v>1.43720047E-2</v>
      </c>
      <c r="AW268" s="339">
        <v>1.3742225E-2</v>
      </c>
      <c r="AX268" s="339">
        <v>1.3341178699999999E-2</v>
      </c>
      <c r="AY268" s="339">
        <v>1.2988965999999999E-2</v>
      </c>
      <c r="AZ268" s="339">
        <v>1.2747612199999999E-2</v>
      </c>
      <c r="BA268" s="339">
        <v>1.26270714E-2</v>
      </c>
      <c r="BB268" s="339">
        <v>1.2766922999999999E-2</v>
      </c>
      <c r="BC268" s="339">
        <v>1.20165229E-2</v>
      </c>
      <c r="BD268" s="339">
        <v>1.3186425099999999E-2</v>
      </c>
      <c r="BE268" s="339">
        <v>1.3034255099999999E-2</v>
      </c>
      <c r="BF268" s="339">
        <v>1.32253236E-2</v>
      </c>
      <c r="BG268" s="339" t="s">
        <v>6753</v>
      </c>
      <c r="BH268" s="339" t="s">
        <v>6753</v>
      </c>
      <c r="BI268" s="339" t="s">
        <v>6753</v>
      </c>
      <c r="BJ268" s="339" t="s">
        <v>6753</v>
      </c>
      <c r="BK268" s="339" t="s">
        <v>6753</v>
      </c>
      <c r="BL268" s="339" t="s">
        <v>6753</v>
      </c>
      <c r="BM268" s="339" t="s">
        <v>6753</v>
      </c>
      <c r="BN268" s="339" t="s">
        <v>6753</v>
      </c>
      <c r="BO268" s="339" t="s">
        <v>6753</v>
      </c>
      <c r="BP268" s="339" t="s">
        <v>6753</v>
      </c>
      <c r="BQ268" s="339" t="s">
        <v>6753</v>
      </c>
      <c r="BR268" s="339" t="s">
        <v>6753</v>
      </c>
    </row>
    <row r="269" spans="1:70">
      <c r="A269" t="str">
        <f t="shared" si="20"/>
        <v>Net fee and commission income to total net operating income201412</v>
      </c>
      <c r="B269" s="495">
        <v>201412</v>
      </c>
      <c r="C269" s="495">
        <v>27</v>
      </c>
      <c r="D269" s="495" t="s">
        <v>1382</v>
      </c>
      <c r="E269" s="495">
        <v>-3.4122691105974113E-4</v>
      </c>
      <c r="F269" s="495">
        <v>0.13746299036933249</v>
      </c>
      <c r="G269" s="495">
        <v>0.22873189332947949</v>
      </c>
      <c r="H269" s="495">
        <v>0.19508586376759204</v>
      </c>
      <c r="I269" s="495">
        <v>0.27204448295177908</v>
      </c>
      <c r="J269" s="495">
        <v>0.30304870715316257</v>
      </c>
      <c r="K269" s="495">
        <v>0.41485109396850661</v>
      </c>
      <c r="L269" s="496">
        <v>128020681203.65192</v>
      </c>
      <c r="M269" s="496">
        <v>454366135368.94696</v>
      </c>
      <c r="N269" s="495">
        <v>0.30741620088161503</v>
      </c>
      <c r="O269" s="495">
        <v>0.20974644802654982</v>
      </c>
      <c r="P269" s="495">
        <v>0.28102447072690001</v>
      </c>
      <c r="Q269" s="495">
        <v>129</v>
      </c>
      <c r="R269" s="11">
        <f t="shared" si="21"/>
        <v>0.20974644802654982</v>
      </c>
      <c r="S269" s="11">
        <f t="shared" si="22"/>
        <v>0.30741620088161503</v>
      </c>
      <c r="T269">
        <f t="shared" si="23"/>
        <v>0</v>
      </c>
      <c r="U269" t="str">
        <f t="shared" si="24"/>
        <v>Net gains on financial assets and liabilities held for trading to total net operating income12</v>
      </c>
      <c r="V269" s="497">
        <v>202312</v>
      </c>
      <c r="W269" s="497">
        <v>30</v>
      </c>
      <c r="X269" s="497" t="s">
        <v>2463</v>
      </c>
      <c r="Y269" s="497" t="s">
        <v>18</v>
      </c>
      <c r="Z269" s="497">
        <v>0</v>
      </c>
      <c r="AA269" s="497">
        <v>15</v>
      </c>
      <c r="AB269" s="497">
        <v>3.7437589975739684E-2</v>
      </c>
      <c r="AC269" s="497">
        <v>12</v>
      </c>
      <c r="AD269" s="497"/>
      <c r="AF269" s="338" t="s">
        <v>874</v>
      </c>
      <c r="AG269" s="339">
        <v>0.37150581040000002</v>
      </c>
      <c r="AH269" s="339">
        <v>0.37313523170000001</v>
      </c>
      <c r="AI269" s="339">
        <v>0.33993618759999999</v>
      </c>
      <c r="AJ269" s="339">
        <v>0.33433649980000002</v>
      </c>
      <c r="AK269" s="339">
        <v>0.3145788169</v>
      </c>
      <c r="AL269" s="339">
        <v>0.30381451929999997</v>
      </c>
      <c r="AM269" s="339">
        <v>0.29929677399999999</v>
      </c>
      <c r="AN269" s="339">
        <v>0.2986911834</v>
      </c>
      <c r="AO269" s="339">
        <v>0.30341808739999998</v>
      </c>
      <c r="AP269" s="339">
        <v>0.30459750209999997</v>
      </c>
      <c r="AQ269" s="339">
        <v>0.30534045669999998</v>
      </c>
      <c r="AR269" s="339">
        <v>0.3142544921</v>
      </c>
      <c r="AS269" s="339">
        <v>0.32369813780000001</v>
      </c>
      <c r="AT269" s="339">
        <v>0.31883437549999999</v>
      </c>
      <c r="AU269" s="339">
        <v>0.31967470720000002</v>
      </c>
      <c r="AV269" s="339">
        <v>0.3161771719</v>
      </c>
      <c r="AW269" s="339">
        <v>0.3138209642</v>
      </c>
      <c r="AX269" s="339">
        <v>0.31329219260000002</v>
      </c>
      <c r="AY269" s="339">
        <v>0.30355641280000001</v>
      </c>
      <c r="AZ269" s="339">
        <v>0.31425141340000001</v>
      </c>
      <c r="BA269" s="339">
        <v>0.32168748759999999</v>
      </c>
      <c r="BB269" s="339">
        <v>0.34238439700000001</v>
      </c>
      <c r="BC269" s="339">
        <v>0.36177323970000003</v>
      </c>
      <c r="BD269" s="339">
        <v>0.36478775730000002</v>
      </c>
      <c r="BE269" s="339">
        <v>0.3589980821</v>
      </c>
      <c r="BF269" s="339">
        <v>0.35516110550000002</v>
      </c>
      <c r="BG269" s="339" t="s">
        <v>6753</v>
      </c>
      <c r="BH269" s="339" t="s">
        <v>6753</v>
      </c>
      <c r="BI269" s="339" t="s">
        <v>6753</v>
      </c>
      <c r="BJ269" s="339" t="s">
        <v>6753</v>
      </c>
      <c r="BK269" s="339" t="s">
        <v>6753</v>
      </c>
      <c r="BL269" s="339" t="s">
        <v>6753</v>
      </c>
      <c r="BM269" s="339" t="s">
        <v>6753</v>
      </c>
      <c r="BN269" s="339" t="s">
        <v>6753</v>
      </c>
      <c r="BO269" s="339" t="s">
        <v>6753</v>
      </c>
      <c r="BP269" s="339" t="s">
        <v>6753</v>
      </c>
      <c r="BQ269" s="339" t="s">
        <v>6753</v>
      </c>
      <c r="BR269" s="339" t="s">
        <v>6753</v>
      </c>
    </row>
    <row r="270" spans="1:70">
      <c r="A270" t="str">
        <f t="shared" si="20"/>
        <v>Net fee and commission income to total net operating income201503</v>
      </c>
      <c r="B270" s="495">
        <v>201503</v>
      </c>
      <c r="C270" s="495">
        <v>27</v>
      </c>
      <c r="D270" s="495" t="s">
        <v>1382</v>
      </c>
      <c r="E270" s="495">
        <v>6.8453192236817241E-3</v>
      </c>
      <c r="F270" s="495">
        <v>0.13687945559097153</v>
      </c>
      <c r="G270" s="495">
        <v>0.22629151018718396</v>
      </c>
      <c r="H270" s="495">
        <v>0.56877079351985071</v>
      </c>
      <c r="I270" s="495">
        <v>0.26602042487703065</v>
      </c>
      <c r="J270" s="495">
        <v>0.32153288773291866</v>
      </c>
      <c r="K270" s="495">
        <v>0.43916931147921107</v>
      </c>
      <c r="L270" s="496">
        <v>136761374904.35982</v>
      </c>
      <c r="M270" s="496">
        <v>491951284960.92108</v>
      </c>
      <c r="N270" s="495">
        <v>0.30918147387565381</v>
      </c>
      <c r="O270" s="495">
        <v>0.21616772806181458</v>
      </c>
      <c r="P270" s="495">
        <v>0.27265217941622671</v>
      </c>
      <c r="Q270" s="495">
        <v>127</v>
      </c>
      <c r="R270" s="11">
        <f t="shared" si="21"/>
        <v>0.21616772806181458</v>
      </c>
      <c r="S270" s="11">
        <f t="shared" si="22"/>
        <v>0.30918147387565381</v>
      </c>
      <c r="T270">
        <f t="shared" si="23"/>
        <v>0</v>
      </c>
      <c r="U270" t="str">
        <f t="shared" si="24"/>
        <v>Net gains on financial assets and liabilities held for trading to total net operating income13</v>
      </c>
      <c r="V270" s="497">
        <v>202312</v>
      </c>
      <c r="W270" s="497">
        <v>30</v>
      </c>
      <c r="X270" s="497" t="s">
        <v>2463</v>
      </c>
      <c r="Y270" s="497" t="s">
        <v>1386</v>
      </c>
      <c r="Z270" s="497">
        <v>0</v>
      </c>
      <c r="AA270" s="497">
        <v>3</v>
      </c>
      <c r="AB270" s="497">
        <v>3.4584925372121406E-2</v>
      </c>
      <c r="AC270" s="497">
        <v>13</v>
      </c>
      <c r="AD270" s="497"/>
      <c r="AF270" s="338" t="s">
        <v>875</v>
      </c>
      <c r="AG270" s="339">
        <v>3.0188999800000001E-2</v>
      </c>
      <c r="AH270" s="339">
        <v>2.7673047400000001E-2</v>
      </c>
      <c r="AI270" s="339">
        <v>2.5000566200000001E-2</v>
      </c>
      <c r="AJ270" s="339">
        <v>2.2726574199999999E-2</v>
      </c>
      <c r="AK270" s="339">
        <v>2.02144977E-2</v>
      </c>
      <c r="AL270" s="339">
        <v>1.8532731199999999E-2</v>
      </c>
      <c r="AM270" s="339">
        <v>1.6913223599999999E-2</v>
      </c>
      <c r="AN270" s="339">
        <v>1.6172712999999998E-2</v>
      </c>
      <c r="AO270" s="339">
        <v>1.5893152899999999E-2</v>
      </c>
      <c r="AP270" s="339">
        <v>1.42929927E-2</v>
      </c>
      <c r="AQ270" s="339">
        <v>1.31843994E-2</v>
      </c>
      <c r="AR270" s="339">
        <v>1.22856207E-2</v>
      </c>
      <c r="AS270" s="339">
        <v>1.19185666E-2</v>
      </c>
      <c r="AT270" s="339">
        <v>1.12661592E-2</v>
      </c>
      <c r="AU270" s="339">
        <v>1.08672249E-2</v>
      </c>
      <c r="AV270" s="339">
        <v>9.9975043999999992E-3</v>
      </c>
      <c r="AW270" s="339">
        <v>9.3472737000000004E-3</v>
      </c>
      <c r="AX270" s="339">
        <v>9.3076636000000001E-3</v>
      </c>
      <c r="AY270" s="339">
        <v>8.9097545000000004E-3</v>
      </c>
      <c r="AZ270" s="339">
        <v>8.6419644000000004E-3</v>
      </c>
      <c r="BA270" s="339">
        <v>8.5554917000000008E-3</v>
      </c>
      <c r="BB270" s="339">
        <v>8.5048012000000003E-3</v>
      </c>
      <c r="BC270" s="339">
        <v>7.6455441000000002E-3</v>
      </c>
      <c r="BD270" s="339">
        <v>7.8352035000000004E-3</v>
      </c>
      <c r="BE270" s="339">
        <v>7.9313367999999992E-3</v>
      </c>
      <c r="BF270" s="339">
        <v>8.6659813000000002E-3</v>
      </c>
      <c r="BG270" s="339" t="s">
        <v>6753</v>
      </c>
      <c r="BH270" s="339" t="s">
        <v>6753</v>
      </c>
      <c r="BI270" s="339" t="s">
        <v>6753</v>
      </c>
      <c r="BJ270" s="339" t="s">
        <v>6753</v>
      </c>
      <c r="BK270" s="339" t="s">
        <v>6753</v>
      </c>
      <c r="BL270" s="339" t="s">
        <v>6753</v>
      </c>
      <c r="BM270" s="339" t="s">
        <v>6753</v>
      </c>
      <c r="BN270" s="339" t="s">
        <v>6753</v>
      </c>
      <c r="BO270" s="339" t="s">
        <v>6753</v>
      </c>
      <c r="BP270" s="339" t="s">
        <v>6753</v>
      </c>
      <c r="BQ270" s="339" t="s">
        <v>6753</v>
      </c>
      <c r="BR270" s="339" t="s">
        <v>6753</v>
      </c>
    </row>
    <row r="271" spans="1:70">
      <c r="A271" t="str">
        <f t="shared" si="20"/>
        <v>Net fee and commission income to total net operating income201506</v>
      </c>
      <c r="B271" s="495">
        <v>201506</v>
      </c>
      <c r="C271" s="495">
        <v>27</v>
      </c>
      <c r="D271" s="495" t="s">
        <v>1382</v>
      </c>
      <c r="E271" s="495">
        <v>6.1393607377645838E-3</v>
      </c>
      <c r="F271" s="495">
        <v>0.13472793127100285</v>
      </c>
      <c r="G271" s="495">
        <v>0.21650931589418992</v>
      </c>
      <c r="H271" s="495">
        <v>0.22216332979236514</v>
      </c>
      <c r="I271" s="495">
        <v>0.26191428738218392</v>
      </c>
      <c r="J271" s="495">
        <v>0.30387485841526762</v>
      </c>
      <c r="K271" s="495">
        <v>0.4142519942485588</v>
      </c>
      <c r="L271" s="496">
        <v>137333131729.72308</v>
      </c>
      <c r="M271" s="496">
        <v>496133408456.77191</v>
      </c>
      <c r="N271" s="495">
        <v>0.29543688359935244</v>
      </c>
      <c r="O271" s="495">
        <v>0.20748973857674741</v>
      </c>
      <c r="P271" s="495">
        <v>0.26907936185307918</v>
      </c>
      <c r="Q271" s="495">
        <v>126</v>
      </c>
      <c r="R271" s="11">
        <f t="shared" si="21"/>
        <v>0.20748973857674741</v>
      </c>
      <c r="S271" s="11">
        <f t="shared" si="22"/>
        <v>0.29543688359935244</v>
      </c>
      <c r="T271">
        <f t="shared" si="23"/>
        <v>0</v>
      </c>
      <c r="U271" t="str">
        <f t="shared" si="24"/>
        <v>Net gains on financial assets and liabilities held for trading to total net operating income14</v>
      </c>
      <c r="V271" s="497">
        <v>202312</v>
      </c>
      <c r="W271" s="497">
        <v>30</v>
      </c>
      <c r="X271" s="497" t="s">
        <v>2463</v>
      </c>
      <c r="Y271" s="497" t="s">
        <v>90</v>
      </c>
      <c r="Z271" s="497">
        <v>0</v>
      </c>
      <c r="AA271" s="497">
        <v>3</v>
      </c>
      <c r="AB271" s="497">
        <v>2.8148725772309736E-2</v>
      </c>
      <c r="AC271" s="497">
        <v>14</v>
      </c>
      <c r="AD271" s="497"/>
      <c r="AF271" s="338" t="s">
        <v>1211</v>
      </c>
      <c r="AG271" s="339">
        <v>1.0109600995000001</v>
      </c>
      <c r="AH271" s="339">
        <v>0.99208198299999995</v>
      </c>
      <c r="AI271" s="339">
        <v>0.9961571883</v>
      </c>
      <c r="AJ271" s="339">
        <v>0.98971167039999997</v>
      </c>
      <c r="AK271" s="339">
        <v>0.97018454570000001</v>
      </c>
      <c r="AL271" s="339">
        <v>0.95671613509999998</v>
      </c>
      <c r="AM271" s="339">
        <v>0.95150370360000003</v>
      </c>
      <c r="AN271" s="339">
        <v>0.93347311960000001</v>
      </c>
      <c r="AO271" s="339">
        <v>0.92783882439999998</v>
      </c>
      <c r="AP271" s="339">
        <v>0.91392141829999995</v>
      </c>
      <c r="AQ271" s="339">
        <v>0.92203616700000002</v>
      </c>
      <c r="AR271" s="339">
        <v>0.92493662139999999</v>
      </c>
      <c r="AS271" s="339">
        <v>0.92960753870000001</v>
      </c>
      <c r="AT271" s="339">
        <v>0.9241409639</v>
      </c>
      <c r="AU271" s="339">
        <v>0.89900897120000001</v>
      </c>
      <c r="AV271" s="339">
        <v>0.92405612969999995</v>
      </c>
      <c r="AW271" s="339">
        <v>0.92954771940000003</v>
      </c>
      <c r="AX271" s="339">
        <v>0.92267301820000003</v>
      </c>
      <c r="AY271" s="339">
        <v>0.94020133780000004</v>
      </c>
      <c r="AZ271" s="339">
        <v>0.93367942940000004</v>
      </c>
      <c r="BA271" s="339">
        <v>0.93261208019999997</v>
      </c>
      <c r="BB271" s="339">
        <v>0.91604075419999997</v>
      </c>
      <c r="BC271" s="339">
        <v>0.91292971779999998</v>
      </c>
      <c r="BD271" s="339">
        <v>0.86197077990000004</v>
      </c>
      <c r="BE271" s="339">
        <v>0.84829190659999998</v>
      </c>
      <c r="BF271" s="339">
        <v>0.82290235450000004</v>
      </c>
      <c r="BG271" s="339" t="s">
        <v>6753</v>
      </c>
      <c r="BH271" s="339" t="s">
        <v>6753</v>
      </c>
      <c r="BI271" s="339" t="s">
        <v>6753</v>
      </c>
      <c r="BJ271" s="339" t="s">
        <v>6753</v>
      </c>
      <c r="BK271" s="339" t="s">
        <v>6753</v>
      </c>
      <c r="BL271" s="339" t="s">
        <v>6753</v>
      </c>
      <c r="BM271" s="339" t="s">
        <v>6753</v>
      </c>
      <c r="BN271" s="339" t="s">
        <v>6753</v>
      </c>
      <c r="BO271" s="339" t="s">
        <v>6753</v>
      </c>
      <c r="BP271" s="339" t="s">
        <v>6753</v>
      </c>
      <c r="BQ271" s="339" t="s">
        <v>6753</v>
      </c>
      <c r="BR271" s="339" t="s">
        <v>6753</v>
      </c>
    </row>
    <row r="272" spans="1:70">
      <c r="A272" t="str">
        <f t="shared" si="20"/>
        <v>Net fee and commission income to total net operating income201509</v>
      </c>
      <c r="B272" s="495">
        <v>201509</v>
      </c>
      <c r="C272" s="495">
        <v>27</v>
      </c>
      <c r="D272" s="495" t="s">
        <v>1382</v>
      </c>
      <c r="E272" s="495">
        <v>3.1406766925057878E-3</v>
      </c>
      <c r="F272" s="495">
        <v>0.13347672592135401</v>
      </c>
      <c r="G272" s="495">
        <v>0.21590355531471256</v>
      </c>
      <c r="H272" s="495">
        <v>0.22614638998982473</v>
      </c>
      <c r="I272" s="495">
        <v>0.26402548203942355</v>
      </c>
      <c r="J272" s="495">
        <v>0.30860438663221057</v>
      </c>
      <c r="K272" s="495">
        <v>0.42303464832369775</v>
      </c>
      <c r="L272" s="496">
        <v>135243841307.3222</v>
      </c>
      <c r="M272" s="496">
        <v>483294911907.09912</v>
      </c>
      <c r="N272" s="495">
        <v>0.30327902228226622</v>
      </c>
      <c r="O272" s="495">
        <v>0.21042499254282196</v>
      </c>
      <c r="P272" s="495">
        <v>0.27096054819322385</v>
      </c>
      <c r="Q272" s="495">
        <v>126</v>
      </c>
      <c r="R272" s="11">
        <f t="shared" si="21"/>
        <v>0.21042499254282196</v>
      </c>
      <c r="S272" s="11">
        <f t="shared" si="22"/>
        <v>0.30327902228226622</v>
      </c>
      <c r="T272">
        <f t="shared" si="23"/>
        <v>0</v>
      </c>
      <c r="U272" t="str">
        <f t="shared" si="24"/>
        <v>Net gains on financial assets and liabilities held for trading to total net operating income15</v>
      </c>
      <c r="V272" s="497">
        <v>202312</v>
      </c>
      <c r="W272" s="497">
        <v>30</v>
      </c>
      <c r="X272" s="497" t="s">
        <v>2463</v>
      </c>
      <c r="Y272" s="497" t="s">
        <v>25</v>
      </c>
      <c r="Z272" s="497">
        <v>0</v>
      </c>
      <c r="AA272" s="497">
        <v>18</v>
      </c>
      <c r="AB272" s="497">
        <v>2.4415048149604403E-2</v>
      </c>
      <c r="AC272" s="497">
        <v>15</v>
      </c>
      <c r="AD272" s="497"/>
      <c r="AF272" s="338" t="s">
        <v>1212</v>
      </c>
      <c r="AG272" s="339" t="s">
        <v>6753</v>
      </c>
      <c r="AH272" s="339">
        <v>0.23655808310000001</v>
      </c>
      <c r="AI272" s="339">
        <v>0.23807308590000001</v>
      </c>
      <c r="AJ272" s="339">
        <v>0.24817918999999999</v>
      </c>
      <c r="AK272" s="339">
        <v>0.2443808459</v>
      </c>
      <c r="AL272" s="339">
        <v>0.25218395440000002</v>
      </c>
      <c r="AM272" s="339">
        <v>0.2432978281</v>
      </c>
      <c r="AN272" s="339">
        <v>0.24681735499999999</v>
      </c>
      <c r="AO272" s="339">
        <v>0.26124341029999998</v>
      </c>
      <c r="AP272" s="339">
        <v>0.27400129369999998</v>
      </c>
      <c r="AQ272" s="339">
        <v>0.29227938440000001</v>
      </c>
      <c r="AR272" s="339">
        <v>0.30468008629999999</v>
      </c>
      <c r="AS272" s="339">
        <v>0.30959445099999999</v>
      </c>
      <c r="AT272" s="339">
        <v>0.31554230760000002</v>
      </c>
      <c r="AU272" s="339">
        <v>0.322499378</v>
      </c>
      <c r="AV272" s="339">
        <v>0.31493657889999999</v>
      </c>
      <c r="AW272" s="339">
        <v>0.32185274749999998</v>
      </c>
      <c r="AX272" s="339">
        <v>0.32569860210000001</v>
      </c>
      <c r="AY272" s="339">
        <v>0.31403941759999998</v>
      </c>
      <c r="AZ272" s="339">
        <v>0.3092122135</v>
      </c>
      <c r="BA272" s="339">
        <v>0.3082232131</v>
      </c>
      <c r="BB272" s="339">
        <v>0.31789179070000001</v>
      </c>
      <c r="BC272" s="339">
        <v>0.2993061508</v>
      </c>
      <c r="BD272" s="339">
        <v>0.29104896559999999</v>
      </c>
      <c r="BE272" s="339">
        <v>0.30344539720000002</v>
      </c>
      <c r="BF272" s="339">
        <v>0.30889147709999998</v>
      </c>
      <c r="BG272" s="339" t="s">
        <v>6753</v>
      </c>
      <c r="BH272" s="339" t="s">
        <v>6753</v>
      </c>
      <c r="BI272" s="339" t="s">
        <v>6753</v>
      </c>
      <c r="BJ272" s="339" t="s">
        <v>6753</v>
      </c>
      <c r="BK272" s="339" t="s">
        <v>6753</v>
      </c>
      <c r="BL272" s="339" t="s">
        <v>6753</v>
      </c>
      <c r="BM272" s="339" t="s">
        <v>6753</v>
      </c>
      <c r="BN272" s="339" t="s">
        <v>6753</v>
      </c>
      <c r="BO272" s="339" t="s">
        <v>6753</v>
      </c>
      <c r="BP272" s="339" t="s">
        <v>6753</v>
      </c>
      <c r="BQ272" s="339" t="s">
        <v>6753</v>
      </c>
      <c r="BR272" s="339" t="s">
        <v>6753</v>
      </c>
    </row>
    <row r="273" spans="1:70">
      <c r="A273" t="str">
        <f t="shared" si="20"/>
        <v>Net fee and commission income to total net operating income201512</v>
      </c>
      <c r="B273" s="495">
        <v>201512</v>
      </c>
      <c r="C273" s="495">
        <v>27</v>
      </c>
      <c r="D273" s="495" t="s">
        <v>1382</v>
      </c>
      <c r="E273" s="495">
        <v>-5.5395744906017843E-3</v>
      </c>
      <c r="F273" s="495">
        <v>0.12218724631968143</v>
      </c>
      <c r="G273" s="495">
        <v>0.22077970430148425</v>
      </c>
      <c r="H273" s="495">
        <v>0.21708610669312586</v>
      </c>
      <c r="I273" s="495">
        <v>0.26796643789153585</v>
      </c>
      <c r="J273" s="495">
        <v>0.29938790212997812</v>
      </c>
      <c r="K273" s="495">
        <v>0.43385614894861585</v>
      </c>
      <c r="L273" s="496">
        <v>135019711537.67218</v>
      </c>
      <c r="M273" s="496">
        <v>477398510434.38324</v>
      </c>
      <c r="N273" s="495">
        <v>0.25899341234812484</v>
      </c>
      <c r="O273" s="495">
        <v>0.20720069365528193</v>
      </c>
      <c r="P273" s="495">
        <v>0.27649273509570271</v>
      </c>
      <c r="Q273" s="495">
        <v>128</v>
      </c>
      <c r="R273" s="11">
        <f t="shared" si="21"/>
        <v>0.20720069365528193</v>
      </c>
      <c r="S273" s="11">
        <f t="shared" si="22"/>
        <v>0.27649273509570271</v>
      </c>
      <c r="T273">
        <f t="shared" si="23"/>
        <v>0</v>
      </c>
      <c r="U273" t="str">
        <f t="shared" si="24"/>
        <v>Net gains on financial assets and liabilities held for trading to total net operating income16</v>
      </c>
      <c r="V273" s="497">
        <v>202312</v>
      </c>
      <c r="W273" s="497">
        <v>30</v>
      </c>
      <c r="X273" s="497" t="s">
        <v>2463</v>
      </c>
      <c r="Y273" s="497" t="s">
        <v>99</v>
      </c>
      <c r="Z273" s="497">
        <v>0</v>
      </c>
      <c r="AA273" s="497">
        <v>5</v>
      </c>
      <c r="AB273" s="497">
        <v>2.3481176581887201E-2</v>
      </c>
      <c r="AC273" s="497">
        <v>16</v>
      </c>
      <c r="AD273" s="497"/>
      <c r="AF273" s="338" t="s">
        <v>1216</v>
      </c>
      <c r="AG273" s="339" t="s">
        <v>6753</v>
      </c>
      <c r="AH273" s="339" t="s">
        <v>6753</v>
      </c>
      <c r="AI273" s="339" t="s">
        <v>6753</v>
      </c>
      <c r="AJ273" s="339" t="s">
        <v>6753</v>
      </c>
      <c r="AK273" s="339" t="s">
        <v>6753</v>
      </c>
      <c r="AL273" s="339" t="s">
        <v>6753</v>
      </c>
      <c r="AM273" s="339" t="s">
        <v>6753</v>
      </c>
      <c r="AN273" s="339" t="s">
        <v>6753</v>
      </c>
      <c r="AO273" s="339">
        <v>1.4139024206999999</v>
      </c>
      <c r="AP273" s="339">
        <v>1.4640558749000001</v>
      </c>
      <c r="AQ273" s="339">
        <v>1.4557149399</v>
      </c>
      <c r="AR273" s="339">
        <v>1.4943932470000001</v>
      </c>
      <c r="AS273" s="339">
        <v>1.5159760508</v>
      </c>
      <c r="AT273" s="339">
        <v>1.5639313402999999</v>
      </c>
      <c r="AU273" s="339">
        <v>1.5702144828</v>
      </c>
      <c r="AV273" s="339">
        <v>1.6394714357</v>
      </c>
      <c r="AW273" s="339">
        <v>1.6212870418000001</v>
      </c>
      <c r="AX273" s="339">
        <v>1.6638107525000001</v>
      </c>
      <c r="AY273" s="339">
        <v>1.5815356159</v>
      </c>
      <c r="AZ273" s="339">
        <v>1.522547087</v>
      </c>
      <c r="BA273" s="339">
        <v>1.4942864531</v>
      </c>
      <c r="BB273" s="339">
        <v>1.5404994784999999</v>
      </c>
      <c r="BC273" s="339">
        <v>1.5805498602000001</v>
      </c>
      <c r="BD273" s="339">
        <v>1.6254048833999999</v>
      </c>
      <c r="BE273" s="339">
        <v>1.5908504617000001</v>
      </c>
      <c r="BF273" s="339">
        <v>1.5825645880000001</v>
      </c>
      <c r="BG273" s="339" t="s">
        <v>6753</v>
      </c>
      <c r="BH273" s="339" t="s">
        <v>6753</v>
      </c>
      <c r="BI273" s="339" t="s">
        <v>6753</v>
      </c>
      <c r="BJ273" s="339" t="s">
        <v>6753</v>
      </c>
      <c r="BK273" s="339" t="s">
        <v>6753</v>
      </c>
      <c r="BL273" s="339" t="s">
        <v>6753</v>
      </c>
      <c r="BM273" s="339" t="s">
        <v>6753</v>
      </c>
      <c r="BN273" s="339" t="s">
        <v>6753</v>
      </c>
      <c r="BO273" s="339" t="s">
        <v>6753</v>
      </c>
      <c r="BP273" s="339" t="s">
        <v>6753</v>
      </c>
      <c r="BQ273" s="339" t="s">
        <v>6753</v>
      </c>
      <c r="BR273" s="339" t="s">
        <v>6753</v>
      </c>
    </row>
    <row r="274" spans="1:70">
      <c r="A274" t="str">
        <f t="shared" si="20"/>
        <v>Net fee and commission income to total net operating income201603</v>
      </c>
      <c r="B274" s="495">
        <v>201603</v>
      </c>
      <c r="C274" s="495">
        <v>27</v>
      </c>
      <c r="D274" s="495" t="s">
        <v>1382</v>
      </c>
      <c r="E274" s="495">
        <v>6.0992272453192515E-3</v>
      </c>
      <c r="F274" s="495">
        <v>0.13567880827149018</v>
      </c>
      <c r="G274" s="495">
        <v>0.23253773120563054</v>
      </c>
      <c r="H274" s="495">
        <v>0.22842087191752203</v>
      </c>
      <c r="I274" s="495">
        <v>0.27080371636430062</v>
      </c>
      <c r="J274" s="495">
        <v>0.32899485094572817</v>
      </c>
      <c r="K274" s="495">
        <v>0.47153216665037595</v>
      </c>
      <c r="L274" s="496">
        <v>129848648465.8981</v>
      </c>
      <c r="M274" s="496">
        <v>451207594610.66327</v>
      </c>
      <c r="N274" s="495">
        <v>0.27330964636520416</v>
      </c>
      <c r="O274" s="495">
        <v>0.2174201637893676</v>
      </c>
      <c r="P274" s="495">
        <v>0.27861989688169508</v>
      </c>
      <c r="Q274" s="495">
        <v>132</v>
      </c>
      <c r="R274" s="11">
        <f t="shared" si="21"/>
        <v>0.2174201637893676</v>
      </c>
      <c r="S274" s="11">
        <f t="shared" si="22"/>
        <v>0.27861989688169508</v>
      </c>
      <c r="T274">
        <f t="shared" si="23"/>
        <v>0</v>
      </c>
      <c r="U274" t="str">
        <f t="shared" si="24"/>
        <v>Net gains on financial assets and liabilities held for trading to total net operating income17</v>
      </c>
      <c r="V274" s="497">
        <v>202312</v>
      </c>
      <c r="W274" s="497">
        <v>30</v>
      </c>
      <c r="X274" s="497" t="s">
        <v>2463</v>
      </c>
      <c r="Y274" s="497" t="s">
        <v>32</v>
      </c>
      <c r="Z274" s="497">
        <v>0</v>
      </c>
      <c r="AA274" s="497">
        <v>9</v>
      </c>
      <c r="AB274" s="497">
        <v>2.3113184102036409E-2</v>
      </c>
      <c r="AC274" s="497">
        <v>17</v>
      </c>
      <c r="AD274" s="497"/>
      <c r="AF274" s="338" t="s">
        <v>877</v>
      </c>
      <c r="AG274" s="339">
        <v>7.1221359499999998E-2</v>
      </c>
      <c r="AH274" s="339">
        <v>3.6418087100000003E-2</v>
      </c>
      <c r="AI274" s="339">
        <v>6.5915293599999994E-2</v>
      </c>
      <c r="AJ274" s="339">
        <v>6.7493037500000005E-2</v>
      </c>
      <c r="AK274" s="339">
        <v>6.63566882E-2</v>
      </c>
      <c r="AL274" s="339">
        <v>2.6834303699999999E-2</v>
      </c>
      <c r="AM274" s="339">
        <v>5.9522202199999999E-2</v>
      </c>
      <c r="AN274" s="339">
        <v>4.9844542899999997E-2</v>
      </c>
      <c r="AO274" s="339">
        <v>3.3643901900000002E-2</v>
      </c>
      <c r="AP274" s="339">
        <v>8.2966623999999999E-3</v>
      </c>
      <c r="AQ274" s="339">
        <v>5.94338118E-2</v>
      </c>
      <c r="AR274" s="339">
        <v>5.1453471700000003E-2</v>
      </c>
      <c r="AS274" s="339">
        <v>5.5980345200000003E-2</v>
      </c>
      <c r="AT274" s="339">
        <v>3.91977492E-2</v>
      </c>
      <c r="AU274" s="339">
        <v>5.8126438500000002E-2</v>
      </c>
      <c r="AV274" s="339">
        <v>6.7292053000000004E-2</v>
      </c>
      <c r="AW274" s="339">
        <v>7.0016659800000006E-2</v>
      </c>
      <c r="AX274" s="339">
        <v>6.0805532099999997E-2</v>
      </c>
      <c r="AY274" s="339">
        <v>8.0082391099999997E-2</v>
      </c>
      <c r="AZ274" s="339">
        <v>8.2353127900000003E-2</v>
      </c>
      <c r="BA274" s="339">
        <v>6.6699164000000005E-2</v>
      </c>
      <c r="BB274" s="339">
        <v>4.9891378100000001E-2</v>
      </c>
      <c r="BC274" s="339">
        <v>5.5019427699999998E-2</v>
      </c>
      <c r="BD274" s="339">
        <v>2.6534191299999999E-2</v>
      </c>
      <c r="BE274" s="339">
        <v>2.8114574E-2</v>
      </c>
      <c r="BF274" s="339">
        <v>2.5375318000000001E-2</v>
      </c>
      <c r="BG274" s="339" t="s">
        <v>6753</v>
      </c>
      <c r="BH274" s="339" t="s">
        <v>6753</v>
      </c>
      <c r="BI274" s="339" t="s">
        <v>6753</v>
      </c>
      <c r="BJ274" s="339" t="s">
        <v>6753</v>
      </c>
      <c r="BK274" s="339" t="s">
        <v>6753</v>
      </c>
      <c r="BL274" s="339" t="s">
        <v>6753</v>
      </c>
      <c r="BM274" s="339" t="s">
        <v>6753</v>
      </c>
      <c r="BN274" s="339" t="s">
        <v>6753</v>
      </c>
      <c r="BO274" s="339" t="s">
        <v>6753</v>
      </c>
      <c r="BP274" s="339" t="s">
        <v>6753</v>
      </c>
      <c r="BQ274" s="339" t="s">
        <v>6753</v>
      </c>
      <c r="BR274" s="339" t="s">
        <v>6753</v>
      </c>
    </row>
    <row r="275" spans="1:70">
      <c r="A275" t="str">
        <f t="shared" si="20"/>
        <v>Net fee and commission income to total net operating income201606</v>
      </c>
      <c r="B275" s="495">
        <v>201606</v>
      </c>
      <c r="C275" s="495">
        <v>27</v>
      </c>
      <c r="D275" s="495" t="s">
        <v>1382</v>
      </c>
      <c r="E275" s="495">
        <v>-1.2728380778766217E-3</v>
      </c>
      <c r="F275" s="495">
        <v>0.1181621321229871</v>
      </c>
      <c r="G275" s="495">
        <v>0.22500761493847457</v>
      </c>
      <c r="H275" s="495">
        <v>0.24738515076356166</v>
      </c>
      <c r="I275" s="495">
        <v>0.26639352303418162</v>
      </c>
      <c r="J275" s="495">
        <v>0.32275302439079229</v>
      </c>
      <c r="K275" s="495">
        <v>0.50000826420372602</v>
      </c>
      <c r="L275" s="496">
        <v>131157853431.66466</v>
      </c>
      <c r="M275" s="496">
        <v>465430811903.60083</v>
      </c>
      <c r="N275" s="495">
        <v>0.26466393400016375</v>
      </c>
      <c r="O275" s="495">
        <v>0.22042780084644334</v>
      </c>
      <c r="P275" s="495">
        <v>0.2730673714486837</v>
      </c>
      <c r="Q275" s="495">
        <v>133</v>
      </c>
      <c r="R275" s="11">
        <f t="shared" si="21"/>
        <v>0.22042780084644334</v>
      </c>
      <c r="S275" s="11">
        <f t="shared" si="22"/>
        <v>0.2730673714486837</v>
      </c>
      <c r="T275">
        <f t="shared" si="23"/>
        <v>0</v>
      </c>
      <c r="U275" t="str">
        <f t="shared" si="24"/>
        <v>Net gains on financial assets and liabilities held for trading to total net operating income18</v>
      </c>
      <c r="V275" s="497">
        <v>202312</v>
      </c>
      <c r="W275" s="497">
        <v>30</v>
      </c>
      <c r="X275" s="497" t="s">
        <v>2463</v>
      </c>
      <c r="Y275" s="497" t="s">
        <v>97</v>
      </c>
      <c r="Z275" s="497">
        <v>0</v>
      </c>
      <c r="AA275" s="497">
        <v>4</v>
      </c>
      <c r="AB275" s="497">
        <v>2.2707904825836091E-2</v>
      </c>
      <c r="AC275" s="497">
        <v>18</v>
      </c>
      <c r="AD275" s="497"/>
      <c r="AF275" s="338" t="s">
        <v>879</v>
      </c>
      <c r="AG275" s="339">
        <v>0.61297082810000003</v>
      </c>
      <c r="AH275" s="339">
        <v>0.65742574450000002</v>
      </c>
      <c r="AI275" s="339">
        <v>0.60517983610000003</v>
      </c>
      <c r="AJ275" s="339">
        <v>0.58519252440000002</v>
      </c>
      <c r="AK275" s="339">
        <v>0.58171278410000005</v>
      </c>
      <c r="AL275" s="339">
        <v>0.65107247049999994</v>
      </c>
      <c r="AM275" s="339">
        <v>0.63025566489999996</v>
      </c>
      <c r="AN275" s="339">
        <v>0.60863548690000002</v>
      </c>
      <c r="AO275" s="339">
        <v>0.63136919000000002</v>
      </c>
      <c r="AP275" s="339">
        <v>0.68412271339999997</v>
      </c>
      <c r="AQ275" s="339">
        <v>0.63012128359999997</v>
      </c>
      <c r="AR275" s="339">
        <v>0.61732313360000002</v>
      </c>
      <c r="AS275" s="339">
        <v>0.62043023539999997</v>
      </c>
      <c r="AT275" s="339">
        <v>0.65502975249999995</v>
      </c>
      <c r="AU275" s="339">
        <v>0.61774261640000006</v>
      </c>
      <c r="AV275" s="339">
        <v>0.61853501290000001</v>
      </c>
      <c r="AW275" s="339">
        <v>0.61510790859999998</v>
      </c>
      <c r="AX275" s="339">
        <v>0.64198281489999998</v>
      </c>
      <c r="AY275" s="339">
        <v>0.6203028035</v>
      </c>
      <c r="AZ275" s="339">
        <v>0.6088831536</v>
      </c>
      <c r="BA275" s="339">
        <v>0.60338028700000002</v>
      </c>
      <c r="BB275" s="339">
        <v>0.62269059339999999</v>
      </c>
      <c r="BC275" s="339">
        <v>0.55439580649999998</v>
      </c>
      <c r="BD275" s="339">
        <v>0.58652259829999998</v>
      </c>
      <c r="BE275" s="339">
        <v>0.61441832799999996</v>
      </c>
      <c r="BF275" s="339">
        <v>0.65501306280000005</v>
      </c>
      <c r="BG275" s="339" t="s">
        <v>6753</v>
      </c>
      <c r="BH275" s="339" t="s">
        <v>6753</v>
      </c>
      <c r="BI275" s="339" t="s">
        <v>6753</v>
      </c>
      <c r="BJ275" s="339" t="s">
        <v>6753</v>
      </c>
      <c r="BK275" s="339" t="s">
        <v>6753</v>
      </c>
      <c r="BL275" s="339" t="s">
        <v>6753</v>
      </c>
      <c r="BM275" s="339" t="s">
        <v>6753</v>
      </c>
      <c r="BN275" s="339" t="s">
        <v>6753</v>
      </c>
      <c r="BO275" s="339" t="s">
        <v>6753</v>
      </c>
      <c r="BP275" s="339" t="s">
        <v>6753</v>
      </c>
      <c r="BQ275" s="339" t="s">
        <v>6753</v>
      </c>
      <c r="BR275" s="339" t="s">
        <v>6753</v>
      </c>
    </row>
    <row r="276" spans="1:70">
      <c r="A276" t="str">
        <f t="shared" si="20"/>
        <v>Net fee and commission income to total net operating income201609</v>
      </c>
      <c r="B276" s="495">
        <v>201609</v>
      </c>
      <c r="C276" s="495">
        <v>27</v>
      </c>
      <c r="D276" s="495" t="s">
        <v>1382</v>
      </c>
      <c r="E276" s="495">
        <v>-6.6053405277520958E-3</v>
      </c>
      <c r="F276" s="495">
        <v>0.12003086546116068</v>
      </c>
      <c r="G276" s="495">
        <v>0.23161013682790521</v>
      </c>
      <c r="H276" s="495">
        <v>0.22190525198900229</v>
      </c>
      <c r="I276" s="495">
        <v>0.27075486327746967</v>
      </c>
      <c r="J276" s="495">
        <v>0.32634089111515213</v>
      </c>
      <c r="K276" s="495">
        <v>0.48409097528578998</v>
      </c>
      <c r="L276" s="496">
        <v>130886509493.48672</v>
      </c>
      <c r="M276" s="496">
        <v>461088960391.16144</v>
      </c>
      <c r="N276" s="495">
        <v>0.28890412330171228</v>
      </c>
      <c r="O276" s="495">
        <v>0.22270084105345192</v>
      </c>
      <c r="P276" s="495">
        <v>0.27768884201889221</v>
      </c>
      <c r="Q276" s="495">
        <v>131</v>
      </c>
      <c r="R276" s="11">
        <f t="shared" si="21"/>
        <v>0.22270084105345192</v>
      </c>
      <c r="S276" s="11">
        <f t="shared" si="22"/>
        <v>0.28890412330171228</v>
      </c>
      <c r="T276">
        <f t="shared" si="23"/>
        <v>0</v>
      </c>
      <c r="U276" t="str">
        <f t="shared" si="24"/>
        <v>Net gains on financial assets and liabilities held for trading to total net operating income19</v>
      </c>
      <c r="V276" s="497">
        <v>202312</v>
      </c>
      <c r="W276" s="497">
        <v>30</v>
      </c>
      <c r="X276" s="497" t="s">
        <v>2463</v>
      </c>
      <c r="Y276" s="497" t="s">
        <v>93</v>
      </c>
      <c r="Z276" s="497">
        <v>0</v>
      </c>
      <c r="AA276" s="497">
        <v>3</v>
      </c>
      <c r="AB276" s="497">
        <v>1.8589231433091626E-2</v>
      </c>
      <c r="AC276" s="497">
        <v>19</v>
      </c>
      <c r="AD276" s="497"/>
      <c r="AF276" s="338" t="s">
        <v>878</v>
      </c>
      <c r="AG276" s="339">
        <v>4.1657676999999997E-3</v>
      </c>
      <c r="AH276" s="339">
        <v>2.1415962E-3</v>
      </c>
      <c r="AI276" s="339">
        <v>3.8892004999999999E-3</v>
      </c>
      <c r="AJ276" s="339">
        <v>4.1637015000000003E-3</v>
      </c>
      <c r="AK276" s="339">
        <v>4.1216801000000004E-3</v>
      </c>
      <c r="AL276" s="339">
        <v>1.6907393E-3</v>
      </c>
      <c r="AM276" s="339">
        <v>3.8680616000000001E-3</v>
      </c>
      <c r="AN276" s="339">
        <v>3.1928933000000001E-3</v>
      </c>
      <c r="AO276" s="339">
        <v>2.2085329999999999E-3</v>
      </c>
      <c r="AP276" s="339">
        <v>5.4989160000000004E-4</v>
      </c>
      <c r="AQ276" s="339">
        <v>3.9691911999999996E-3</v>
      </c>
      <c r="AR276" s="339">
        <v>3.4371721000000001E-3</v>
      </c>
      <c r="AS276" s="339">
        <v>3.7582271999999999E-3</v>
      </c>
      <c r="AT276" s="339">
        <v>2.6306141999999999E-3</v>
      </c>
      <c r="AU276" s="339">
        <v>3.9034111999999999E-3</v>
      </c>
      <c r="AV276" s="339">
        <v>4.4717346999999996E-3</v>
      </c>
      <c r="AW276" s="339">
        <v>4.6895872000000003E-3</v>
      </c>
      <c r="AX276" s="339">
        <v>4.1083018000000002E-3</v>
      </c>
      <c r="AY276" s="339">
        <v>5.3257104000000001E-3</v>
      </c>
      <c r="AZ276" s="339">
        <v>5.4292995999999996E-3</v>
      </c>
      <c r="BA276" s="339">
        <v>4.3109510000000004E-3</v>
      </c>
      <c r="BB276" s="339">
        <v>3.2594959000000001E-3</v>
      </c>
      <c r="BC276" s="339">
        <v>3.367798E-3</v>
      </c>
      <c r="BD276" s="339">
        <v>1.6232344E-3</v>
      </c>
      <c r="BE276" s="339">
        <v>1.7233095000000001E-3</v>
      </c>
      <c r="BF276" s="339">
        <v>1.5543153E-3</v>
      </c>
      <c r="BG276" s="339" t="s">
        <v>6753</v>
      </c>
      <c r="BH276" s="339" t="s">
        <v>6753</v>
      </c>
      <c r="BI276" s="339" t="s">
        <v>6753</v>
      </c>
      <c r="BJ276" s="339" t="s">
        <v>6753</v>
      </c>
      <c r="BK276" s="339" t="s">
        <v>6753</v>
      </c>
      <c r="BL276" s="339" t="s">
        <v>6753</v>
      </c>
      <c r="BM276" s="339" t="s">
        <v>6753</v>
      </c>
      <c r="BN276" s="339" t="s">
        <v>6753</v>
      </c>
      <c r="BO276" s="339" t="s">
        <v>6753</v>
      </c>
      <c r="BP276" s="339" t="s">
        <v>6753</v>
      </c>
      <c r="BQ276" s="339" t="s">
        <v>6753</v>
      </c>
      <c r="BR276" s="339" t="s">
        <v>6753</v>
      </c>
    </row>
    <row r="277" spans="1:70">
      <c r="A277" t="str">
        <f t="shared" si="20"/>
        <v>Net fee and commission income to total net operating income201612</v>
      </c>
      <c r="B277" s="495">
        <v>201612</v>
      </c>
      <c r="C277" s="495">
        <v>27</v>
      </c>
      <c r="D277" s="495" t="s">
        <v>1382</v>
      </c>
      <c r="E277" s="495">
        <v>-8.3702842444693965E-3</v>
      </c>
      <c r="F277" s="495">
        <v>0.12553600445587701</v>
      </c>
      <c r="G277" s="495">
        <v>0.23146396647440109</v>
      </c>
      <c r="H277" s="495">
        <v>0.22130926317233202</v>
      </c>
      <c r="I277" s="495">
        <v>0.27193334482603831</v>
      </c>
      <c r="J277" s="495">
        <v>0.32479340855849248</v>
      </c>
      <c r="K277" s="495">
        <v>0.47071181839479803</v>
      </c>
      <c r="L277" s="496">
        <v>130558855081.24736</v>
      </c>
      <c r="M277" s="496">
        <v>460613110692.94171</v>
      </c>
      <c r="N277" s="495">
        <v>0.28028909287018311</v>
      </c>
      <c r="O277" s="495">
        <v>0.22147403135545793</v>
      </c>
      <c r="P277" s="495">
        <v>0.27950712611198325</v>
      </c>
      <c r="Q277" s="495">
        <v>134</v>
      </c>
      <c r="R277" s="11">
        <f t="shared" si="21"/>
        <v>0.22147403135545793</v>
      </c>
      <c r="S277" s="11">
        <f t="shared" si="22"/>
        <v>0.28028909287018311</v>
      </c>
      <c r="T277">
        <f t="shared" si="23"/>
        <v>0</v>
      </c>
      <c r="U277" t="str">
        <f t="shared" si="24"/>
        <v>Net gains on financial assets and liabilities held for trading to total net operating income20</v>
      </c>
      <c r="V277" s="497">
        <v>202312</v>
      </c>
      <c r="W277" s="497">
        <v>30</v>
      </c>
      <c r="X277" s="497" t="s">
        <v>2463</v>
      </c>
      <c r="Y277" s="497" t="s">
        <v>23</v>
      </c>
      <c r="Z277" s="497">
        <v>0</v>
      </c>
      <c r="AA277" s="497">
        <v>5</v>
      </c>
      <c r="AB277" s="497">
        <v>1.7072048208396175E-2</v>
      </c>
      <c r="AC277" s="497">
        <v>20</v>
      </c>
      <c r="AD277" s="497"/>
      <c r="AF277" s="338" t="s">
        <v>1208</v>
      </c>
      <c r="AG277" s="339">
        <v>0.58706210439999995</v>
      </c>
      <c r="AH277" s="339">
        <v>0.6002938189</v>
      </c>
      <c r="AI277" s="339">
        <v>0.5789849024</v>
      </c>
      <c r="AJ277" s="339">
        <v>0.55558458180000003</v>
      </c>
      <c r="AK277" s="339">
        <v>0.56170329669999997</v>
      </c>
      <c r="AL277" s="339">
        <v>0.58504767290000004</v>
      </c>
      <c r="AM277" s="339">
        <v>0.6109821459</v>
      </c>
      <c r="AN277" s="339">
        <v>0.58310856600000005</v>
      </c>
      <c r="AO277" s="339">
        <v>0.58946194799999996</v>
      </c>
      <c r="AP277" s="339">
        <v>0.59883943210000001</v>
      </c>
      <c r="AQ277" s="339">
        <v>0.55021573840000004</v>
      </c>
      <c r="AR277" s="339">
        <v>0.55184594350000005</v>
      </c>
      <c r="AS277" s="339">
        <v>0.56084768259999995</v>
      </c>
      <c r="AT277" s="339">
        <v>0.57303511640000004</v>
      </c>
      <c r="AU277" s="339">
        <v>0.54533209019999995</v>
      </c>
      <c r="AV277" s="339">
        <v>0.54750761960000005</v>
      </c>
      <c r="AW277" s="339">
        <v>0.55214677479999996</v>
      </c>
      <c r="AX277" s="339">
        <v>0.57100125810000002</v>
      </c>
      <c r="AY277" s="339">
        <v>0.5573771864</v>
      </c>
      <c r="AZ277" s="339">
        <v>0.54344835520000001</v>
      </c>
      <c r="BA277" s="339">
        <v>0.54990598999999996</v>
      </c>
      <c r="BB277" s="339">
        <v>0.54355700340000002</v>
      </c>
      <c r="BC277" s="339">
        <v>0.5093359999</v>
      </c>
      <c r="BD277" s="339">
        <v>0.50875606529999995</v>
      </c>
      <c r="BE277" s="339">
        <v>0.52447982289999995</v>
      </c>
      <c r="BF277" s="339">
        <v>0.53672978400000004</v>
      </c>
      <c r="BG277" s="339" t="s">
        <v>6753</v>
      </c>
      <c r="BH277" s="339" t="s">
        <v>6753</v>
      </c>
      <c r="BI277" s="339" t="s">
        <v>6753</v>
      </c>
      <c r="BJ277" s="339" t="s">
        <v>6753</v>
      </c>
      <c r="BK277" s="339" t="s">
        <v>6753</v>
      </c>
      <c r="BL277" s="339" t="s">
        <v>6753</v>
      </c>
      <c r="BM277" s="339" t="s">
        <v>6753</v>
      </c>
      <c r="BN277" s="339" t="s">
        <v>6753</v>
      </c>
      <c r="BO277" s="339" t="s">
        <v>6753</v>
      </c>
      <c r="BP277" s="339" t="s">
        <v>6753</v>
      </c>
      <c r="BQ277" s="339" t="s">
        <v>6753</v>
      </c>
      <c r="BR277" s="339" t="s">
        <v>6753</v>
      </c>
    </row>
    <row r="278" spans="1:70">
      <c r="A278" t="str">
        <f t="shared" si="20"/>
        <v>Net fee and commission income to total net operating income201703</v>
      </c>
      <c r="B278" s="495">
        <v>201703</v>
      </c>
      <c r="C278" s="495">
        <v>27</v>
      </c>
      <c r="D278" s="495" t="s">
        <v>1382</v>
      </c>
      <c r="E278" s="495">
        <v>1.1044616034263243E-3</v>
      </c>
      <c r="F278" s="495">
        <v>0.12639602979279871</v>
      </c>
      <c r="G278" s="495">
        <v>0.23069628642183831</v>
      </c>
      <c r="H278" s="495">
        <v>0.23392896437845451</v>
      </c>
      <c r="I278" s="495">
        <v>0.27450234059060602</v>
      </c>
      <c r="J278" s="495">
        <v>0.32288857950465444</v>
      </c>
      <c r="K278" s="495">
        <v>0.4900389734436093</v>
      </c>
      <c r="L278" s="496">
        <v>137877065672.28558</v>
      </c>
      <c r="M278" s="496">
        <v>478833284498.75848</v>
      </c>
      <c r="N278" s="495">
        <v>0.27738049590573738</v>
      </c>
      <c r="O278" s="495">
        <v>0.21256893075193206</v>
      </c>
      <c r="P278" s="495">
        <v>0.28366118662282686</v>
      </c>
      <c r="Q278" s="495">
        <v>130</v>
      </c>
      <c r="R278" s="11">
        <f t="shared" si="21"/>
        <v>0.21256893075193206</v>
      </c>
      <c r="S278" s="11">
        <f t="shared" si="22"/>
        <v>0.28366118662282686</v>
      </c>
      <c r="T278">
        <f t="shared" si="23"/>
        <v>0</v>
      </c>
      <c r="U278" t="str">
        <f t="shared" si="24"/>
        <v>Net gains on financial assets and liabilities held for trading to total net operating income21</v>
      </c>
      <c r="V278" s="497">
        <v>202312</v>
      </c>
      <c r="W278" s="497">
        <v>30</v>
      </c>
      <c r="X278" s="497" t="s">
        <v>2463</v>
      </c>
      <c r="Y278" s="497" t="s">
        <v>26</v>
      </c>
      <c r="Z278" s="497">
        <v>0</v>
      </c>
      <c r="AA278" s="497">
        <v>6</v>
      </c>
      <c r="AB278" s="497">
        <v>1.4383532422470336E-2</v>
      </c>
      <c r="AC278" s="497">
        <v>21</v>
      </c>
      <c r="AD278" s="497"/>
      <c r="AF278" s="338" t="s">
        <v>1209</v>
      </c>
      <c r="AG278" s="339">
        <v>0.24676942460000001</v>
      </c>
      <c r="AH278" s="339">
        <v>0.254808113</v>
      </c>
      <c r="AI278" s="339">
        <v>0.244093017</v>
      </c>
      <c r="AJ278" s="339">
        <v>0.23296996040000001</v>
      </c>
      <c r="AK278" s="339">
        <v>0.23123229479999999</v>
      </c>
      <c r="AL278" s="339">
        <v>0.23987605149999999</v>
      </c>
      <c r="AM278" s="339">
        <v>0.2266038937</v>
      </c>
      <c r="AN278" s="339">
        <v>0.22432646449999999</v>
      </c>
      <c r="AO278" s="339">
        <v>0.2330383878</v>
      </c>
      <c r="AP278" s="339">
        <v>0.24000972640000001</v>
      </c>
      <c r="AQ278" s="339">
        <v>0.2354739294</v>
      </c>
      <c r="AR278" s="339">
        <v>0.2322116773</v>
      </c>
      <c r="AS278" s="339">
        <v>0.23052154599999999</v>
      </c>
      <c r="AT278" s="339">
        <v>0.22971414130000001</v>
      </c>
      <c r="AU278" s="339">
        <v>0.23686151289999999</v>
      </c>
      <c r="AV278" s="339">
        <v>0.23171645669999999</v>
      </c>
      <c r="AW278" s="339">
        <v>0.22588233029999999</v>
      </c>
      <c r="AX278" s="339">
        <v>0.22437803549999999</v>
      </c>
      <c r="AY278" s="339">
        <v>0.21945521430000001</v>
      </c>
      <c r="AZ278" s="339">
        <v>0.2183590322</v>
      </c>
      <c r="BA278" s="339">
        <v>0.22138183859999999</v>
      </c>
      <c r="BB278" s="339">
        <v>0.217925016</v>
      </c>
      <c r="BC278" s="339">
        <v>0.20775649730000001</v>
      </c>
      <c r="BD278" s="339">
        <v>0.20925478359999999</v>
      </c>
      <c r="BE278" s="339">
        <v>0.21552789529999999</v>
      </c>
      <c r="BF278" s="339">
        <v>0.22058367400000001</v>
      </c>
      <c r="BG278" s="339" t="s">
        <v>6753</v>
      </c>
      <c r="BH278" s="339" t="s">
        <v>6753</v>
      </c>
      <c r="BI278" s="339" t="s">
        <v>6753</v>
      </c>
      <c r="BJ278" s="339" t="s">
        <v>6753</v>
      </c>
      <c r="BK278" s="339" t="s">
        <v>6753</v>
      </c>
      <c r="BL278" s="339" t="s">
        <v>6753</v>
      </c>
      <c r="BM278" s="339" t="s">
        <v>6753</v>
      </c>
      <c r="BN278" s="339" t="s">
        <v>6753</v>
      </c>
      <c r="BO278" s="339" t="s">
        <v>6753</v>
      </c>
      <c r="BP278" s="339" t="s">
        <v>6753</v>
      </c>
      <c r="BQ278" s="339" t="s">
        <v>6753</v>
      </c>
      <c r="BR278" s="339" t="s">
        <v>6753</v>
      </c>
    </row>
    <row r="279" spans="1:70">
      <c r="A279" t="str">
        <f t="shared" si="20"/>
        <v>Net fee and commission income to total net operating income201706</v>
      </c>
      <c r="B279" s="495">
        <v>201706</v>
      </c>
      <c r="C279" s="495">
        <v>27</v>
      </c>
      <c r="D279" s="495" t="s">
        <v>1382</v>
      </c>
      <c r="E279" s="495">
        <v>-2.6894840320028988E-3</v>
      </c>
      <c r="F279" s="495">
        <v>0.12998230512999981</v>
      </c>
      <c r="G279" s="495">
        <v>0.22141814315555641</v>
      </c>
      <c r="H279" s="495">
        <v>0.22782563784200152</v>
      </c>
      <c r="I279" s="495">
        <v>0.27399285645394716</v>
      </c>
      <c r="J279" s="495">
        <v>0.33122779778632877</v>
      </c>
      <c r="K279" s="495">
        <v>0.48258048795345865</v>
      </c>
      <c r="L279" s="496">
        <v>139337179361.70758</v>
      </c>
      <c r="M279" s="496">
        <v>484783692272.75476</v>
      </c>
      <c r="N279" s="495">
        <v>0.27320091521148904</v>
      </c>
      <c r="O279" s="495">
        <v>0.21592316243073034</v>
      </c>
      <c r="P279" s="495">
        <v>0.28266943122867921</v>
      </c>
      <c r="Q279" s="495">
        <v>128</v>
      </c>
      <c r="R279" s="11">
        <f t="shared" si="21"/>
        <v>0.21592316243073034</v>
      </c>
      <c r="S279" s="11">
        <f t="shared" si="22"/>
        <v>0.28266943122867921</v>
      </c>
      <c r="T279">
        <f t="shared" si="23"/>
        <v>0</v>
      </c>
      <c r="U279" t="str">
        <f t="shared" si="24"/>
        <v>Net gains on financial assets and liabilities held for trading to total net operating income22</v>
      </c>
      <c r="V279" s="497">
        <v>202312</v>
      </c>
      <c r="W279" s="497">
        <v>30</v>
      </c>
      <c r="X279" s="497" t="s">
        <v>2463</v>
      </c>
      <c r="Y279" s="497" t="s">
        <v>14</v>
      </c>
      <c r="Z279" s="497">
        <v>0</v>
      </c>
      <c r="AA279" s="497">
        <v>10</v>
      </c>
      <c r="AB279" s="497">
        <v>1.0322946303528618E-2</v>
      </c>
      <c r="AC279" s="497">
        <v>22</v>
      </c>
      <c r="AD279" s="497"/>
      <c r="AF279" s="338" t="s">
        <v>1210</v>
      </c>
      <c r="AG279" s="339">
        <v>0.11945187860000001</v>
      </c>
      <c r="AH279" s="339">
        <v>0.1007038177</v>
      </c>
      <c r="AI279" s="339">
        <v>9.4186777099999994E-2</v>
      </c>
      <c r="AJ279" s="339">
        <v>9.63006894E-2</v>
      </c>
      <c r="AK279" s="339">
        <v>8.8562733800000001E-2</v>
      </c>
      <c r="AL279" s="339">
        <v>8.7737385500000001E-2</v>
      </c>
      <c r="AM279" s="339">
        <v>0.1358791087</v>
      </c>
      <c r="AN279" s="339">
        <v>0.11704015299999999</v>
      </c>
      <c r="AO279" s="339">
        <v>0.11601509729999999</v>
      </c>
      <c r="AP279" s="339">
        <v>8.9666015099999996E-2</v>
      </c>
      <c r="AQ279" s="339">
        <v>0.12743565439999999</v>
      </c>
      <c r="AR279" s="339">
        <v>0.12499770809999999</v>
      </c>
      <c r="AS279" s="339">
        <v>0.1141099659</v>
      </c>
      <c r="AT279" s="339">
        <v>0.1011985435</v>
      </c>
      <c r="AU279" s="339">
        <v>0.1057711034</v>
      </c>
      <c r="AV279" s="339">
        <v>0.10563710060000001</v>
      </c>
      <c r="AW279" s="339">
        <v>9.2642219400000003E-2</v>
      </c>
      <c r="AX279" s="339">
        <v>8.6502226700000004E-2</v>
      </c>
      <c r="AY279" s="339">
        <v>0.2368791227</v>
      </c>
      <c r="AZ279" s="339">
        <v>0.19835178040000001</v>
      </c>
      <c r="BA279" s="339">
        <v>0.18074572089999999</v>
      </c>
      <c r="BB279" s="339">
        <v>0.1648682575</v>
      </c>
      <c r="BC279" s="339">
        <v>0.147767958</v>
      </c>
      <c r="BD279" s="339">
        <v>0.2026823116</v>
      </c>
      <c r="BE279" s="339">
        <v>0.18875379640000001</v>
      </c>
      <c r="BF279" s="339">
        <v>0.1814798443</v>
      </c>
      <c r="BG279" s="339" t="s">
        <v>6753</v>
      </c>
      <c r="BH279" s="339" t="s">
        <v>6753</v>
      </c>
      <c r="BI279" s="339" t="s">
        <v>6753</v>
      </c>
      <c r="BJ279" s="339" t="s">
        <v>6753</v>
      </c>
      <c r="BK279" s="339" t="s">
        <v>6753</v>
      </c>
      <c r="BL279" s="339" t="s">
        <v>6753</v>
      </c>
      <c r="BM279" s="339" t="s">
        <v>6753</v>
      </c>
      <c r="BN279" s="339" t="s">
        <v>6753</v>
      </c>
      <c r="BO279" s="339" t="s">
        <v>6753</v>
      </c>
      <c r="BP279" s="339" t="s">
        <v>6753</v>
      </c>
      <c r="BQ279" s="339" t="s">
        <v>6753</v>
      </c>
      <c r="BR279" s="339" t="s">
        <v>6753</v>
      </c>
    </row>
    <row r="280" spans="1:70">
      <c r="A280" t="str">
        <f t="shared" si="20"/>
        <v>Net fee and commission income to total net operating income201709</v>
      </c>
      <c r="B280" s="495">
        <v>201709</v>
      </c>
      <c r="C280" s="495">
        <v>27</v>
      </c>
      <c r="D280" s="495" t="s">
        <v>1382</v>
      </c>
      <c r="E280" s="495">
        <v>-3.4613444746959968E-3</v>
      </c>
      <c r="F280" s="495">
        <v>0.13113811337683262</v>
      </c>
      <c r="G280" s="495">
        <v>0.22196722970859295</v>
      </c>
      <c r="H280" s="495">
        <v>0.23048082390387717</v>
      </c>
      <c r="I280" s="495">
        <v>0.27847599507407983</v>
      </c>
      <c r="J280" s="495">
        <v>0.33068844016820487</v>
      </c>
      <c r="K280" s="495">
        <v>0.48941049223951899</v>
      </c>
      <c r="L280" s="496">
        <v>137506010145.86014</v>
      </c>
      <c r="M280" s="496">
        <v>467694912297.57489</v>
      </c>
      <c r="N280" s="495">
        <v>0.29161499411012054</v>
      </c>
      <c r="O280" s="495">
        <v>0.23198861840788959</v>
      </c>
      <c r="P280" s="495">
        <v>0.28495977677934148</v>
      </c>
      <c r="Q280" s="495">
        <v>128</v>
      </c>
      <c r="R280" s="11">
        <f t="shared" si="21"/>
        <v>0.23198861840788959</v>
      </c>
      <c r="S280" s="11">
        <f t="shared" si="22"/>
        <v>0.29161499411012054</v>
      </c>
      <c r="T280">
        <f t="shared" si="23"/>
        <v>1</v>
      </c>
      <c r="U280" t="str">
        <f t="shared" si="24"/>
        <v>Net gains on financial assets and liabilities held for trading to total net operating income23</v>
      </c>
      <c r="V280" s="497">
        <v>202312</v>
      </c>
      <c r="W280" s="497">
        <v>30</v>
      </c>
      <c r="X280" s="497" t="s">
        <v>2463</v>
      </c>
      <c r="Y280" s="497" t="s">
        <v>22</v>
      </c>
      <c r="Z280" s="497">
        <v>0</v>
      </c>
      <c r="AA280" s="497">
        <v>4</v>
      </c>
      <c r="AB280" s="497">
        <v>7.7546849192811126E-3</v>
      </c>
      <c r="AC280" s="497">
        <v>23</v>
      </c>
      <c r="AD280" s="497"/>
      <c r="AF280" s="338" t="s">
        <v>1215</v>
      </c>
      <c r="AG280" s="339">
        <v>1.5693512199999999E-2</v>
      </c>
      <c r="AH280" s="339">
        <v>1.6303154300000001E-2</v>
      </c>
      <c r="AI280" s="339">
        <v>1.6345621000000001E-2</v>
      </c>
      <c r="AJ280" s="339">
        <v>1.6720132499999998E-2</v>
      </c>
      <c r="AK280" s="339">
        <v>1.6480455500000001E-2</v>
      </c>
      <c r="AL280" s="339">
        <v>1.68693527E-2</v>
      </c>
      <c r="AM280" s="339">
        <v>1.52342652E-2</v>
      </c>
      <c r="AN280" s="339">
        <v>1.48737673E-2</v>
      </c>
      <c r="AO280" s="339">
        <v>1.41069991E-2</v>
      </c>
      <c r="AP280" s="339">
        <v>1.4448542700000001E-2</v>
      </c>
      <c r="AQ280" s="339">
        <v>1.42543663E-2</v>
      </c>
      <c r="AR280" s="339">
        <v>1.4035759E-2</v>
      </c>
      <c r="AS280" s="339">
        <v>1.39704606E-2</v>
      </c>
      <c r="AT280" s="339">
        <v>1.40567139E-2</v>
      </c>
      <c r="AU280" s="339">
        <v>1.41477397E-2</v>
      </c>
      <c r="AV280" s="339">
        <v>1.4362059999999999E-2</v>
      </c>
      <c r="AW280" s="339">
        <v>1.44441715E-2</v>
      </c>
      <c r="AX280" s="339">
        <v>1.47913813E-2</v>
      </c>
      <c r="AY280" s="339">
        <v>1.42753506E-2</v>
      </c>
      <c r="AZ280" s="339">
        <v>1.3625931500000001E-2</v>
      </c>
      <c r="BA280" s="339">
        <v>1.3855862599999999E-2</v>
      </c>
      <c r="BB280" s="339">
        <v>1.37700618E-2</v>
      </c>
      <c r="BC280" s="339">
        <v>1.25961904E-2</v>
      </c>
      <c r="BD280" s="339">
        <v>1.1759608600000001E-2</v>
      </c>
      <c r="BE280" s="339">
        <v>1.1356668699999999E-2</v>
      </c>
      <c r="BF280" s="339">
        <v>1.13089213E-2</v>
      </c>
      <c r="BG280" s="339" t="s">
        <v>6753</v>
      </c>
      <c r="BH280" s="339" t="s">
        <v>6753</v>
      </c>
      <c r="BI280" s="339" t="s">
        <v>6753</v>
      </c>
      <c r="BJ280" s="339" t="s">
        <v>6753</v>
      </c>
      <c r="BK280" s="339" t="s">
        <v>6753</v>
      </c>
      <c r="BL280" s="339" t="s">
        <v>6753</v>
      </c>
      <c r="BM280" s="339" t="s">
        <v>6753</v>
      </c>
      <c r="BN280" s="339" t="s">
        <v>6753</v>
      </c>
      <c r="BO280" s="339" t="s">
        <v>6753</v>
      </c>
      <c r="BP280" s="339" t="s">
        <v>6753</v>
      </c>
      <c r="BQ280" s="339" t="s">
        <v>6753</v>
      </c>
      <c r="BR280" s="339" t="s">
        <v>6753</v>
      </c>
    </row>
    <row r="281" spans="1:70">
      <c r="A281" t="str">
        <f t="shared" si="20"/>
        <v>Net fee and commission income to total net operating income201712</v>
      </c>
      <c r="B281" s="495">
        <v>201712</v>
      </c>
      <c r="C281" s="495">
        <v>27</v>
      </c>
      <c r="D281" s="495" t="s">
        <v>1382</v>
      </c>
      <c r="E281" s="495">
        <v>-1.8519622070514571E-3</v>
      </c>
      <c r="F281" s="495">
        <v>0.137123355502556</v>
      </c>
      <c r="G281" s="495">
        <v>0.23633270824065838</v>
      </c>
      <c r="H281" s="495">
        <v>0.2352695629478416</v>
      </c>
      <c r="I281" s="495">
        <v>0.28090508448275092</v>
      </c>
      <c r="J281" s="495">
        <v>0.3272133563814229</v>
      </c>
      <c r="K281" s="495">
        <v>0.46500256557302827</v>
      </c>
      <c r="L281" s="496">
        <v>138453590572.78339</v>
      </c>
      <c r="M281" s="496">
        <v>467497805081.90094</v>
      </c>
      <c r="N281" s="495">
        <v>0.29833790769610485</v>
      </c>
      <c r="O281" s="495">
        <v>0.23391376425550847</v>
      </c>
      <c r="P281" s="495">
        <v>0.28754894855882024</v>
      </c>
      <c r="Q281" s="495">
        <v>129</v>
      </c>
      <c r="R281" s="11">
        <f t="shared" si="21"/>
        <v>0.23391376425550847</v>
      </c>
      <c r="S281" s="11">
        <f t="shared" si="22"/>
        <v>0.29833790769610485</v>
      </c>
      <c r="T281">
        <f t="shared" si="23"/>
        <v>0</v>
      </c>
      <c r="U281" t="str">
        <f t="shared" si="24"/>
        <v>Net gains on financial assets and liabilities held for trading to total net operating income24</v>
      </c>
      <c r="V281" s="497">
        <v>202312</v>
      </c>
      <c r="W281" s="497">
        <v>30</v>
      </c>
      <c r="X281" s="497" t="s">
        <v>2463</v>
      </c>
      <c r="Y281" s="497" t="s">
        <v>91</v>
      </c>
      <c r="Z281" s="497">
        <v>0</v>
      </c>
      <c r="AA281" s="497">
        <v>3</v>
      </c>
      <c r="AB281" s="497">
        <v>7.117154649985958E-3</v>
      </c>
      <c r="AC281" s="497">
        <v>24</v>
      </c>
      <c r="AD281" s="497"/>
      <c r="AF281" s="338" t="s">
        <v>2373</v>
      </c>
      <c r="AG281" s="339" t="s">
        <v>6753</v>
      </c>
      <c r="AH281" s="339" t="s">
        <v>6753</v>
      </c>
      <c r="AI281" s="339" t="s">
        <v>6753</v>
      </c>
      <c r="AJ281" s="339" t="s">
        <v>6753</v>
      </c>
      <c r="AK281" s="339" t="s">
        <v>6753</v>
      </c>
      <c r="AL281" s="339" t="s">
        <v>6753</v>
      </c>
      <c r="AM281" s="339" t="s">
        <v>6753</v>
      </c>
      <c r="AN281" s="339" t="s">
        <v>6753</v>
      </c>
      <c r="AO281" s="339" t="s">
        <v>6753</v>
      </c>
      <c r="AP281" s="339" t="s">
        <v>6753</v>
      </c>
      <c r="AQ281" s="339" t="s">
        <v>6753</v>
      </c>
      <c r="AR281" s="339" t="s">
        <v>6753</v>
      </c>
      <c r="AS281" s="339" t="s">
        <v>6753</v>
      </c>
      <c r="AT281" s="339" t="s">
        <v>6753</v>
      </c>
      <c r="AU281" s="339">
        <v>4.5432316999999998E-3</v>
      </c>
      <c r="AV281" s="339">
        <v>3.9594614999999998E-3</v>
      </c>
      <c r="AW281" s="339">
        <v>3.1630435000000001E-3</v>
      </c>
      <c r="AX281" s="339">
        <v>4.2638648999999999E-3</v>
      </c>
      <c r="AY281" s="339">
        <v>4.3848315999999998E-3</v>
      </c>
      <c r="AZ281" s="339">
        <v>3.3726431999999999E-3</v>
      </c>
      <c r="BA281" s="339">
        <v>4.0612256999999997E-3</v>
      </c>
      <c r="BB281" s="339">
        <v>4.4457137999999998E-3</v>
      </c>
      <c r="BC281" s="339">
        <v>1.1157159200000001E-2</v>
      </c>
      <c r="BD281" s="339">
        <v>1.1194978100000001E-2</v>
      </c>
      <c r="BE281" s="339">
        <v>1.1581995499999999E-2</v>
      </c>
      <c r="BF281" s="339">
        <v>7.8534178999999996E-3</v>
      </c>
      <c r="BG281" s="339" t="s">
        <v>6753</v>
      </c>
      <c r="BH281" s="339" t="s">
        <v>6753</v>
      </c>
      <c r="BI281" s="339" t="s">
        <v>6753</v>
      </c>
      <c r="BJ281" s="339" t="s">
        <v>6753</v>
      </c>
      <c r="BK281" s="339" t="s">
        <v>6753</v>
      </c>
      <c r="BL281" s="339" t="s">
        <v>6753</v>
      </c>
      <c r="BM281" s="339" t="s">
        <v>6753</v>
      </c>
      <c r="BN281" s="339" t="s">
        <v>6753</v>
      </c>
      <c r="BO281" s="339" t="s">
        <v>6753</v>
      </c>
      <c r="BP281" s="339" t="s">
        <v>6753</v>
      </c>
      <c r="BQ281" s="339" t="s">
        <v>6753</v>
      </c>
      <c r="BR281" s="339" t="s">
        <v>6753</v>
      </c>
    </row>
    <row r="282" spans="1:70">
      <c r="A282" t="str">
        <f t="shared" si="20"/>
        <v>Net fee and commission income to total net operating income201803</v>
      </c>
      <c r="B282" s="495">
        <v>201803</v>
      </c>
      <c r="C282" s="495">
        <v>27</v>
      </c>
      <c r="D282" s="495" t="s">
        <v>1382</v>
      </c>
      <c r="E282" s="495">
        <v>-4.7319127614662204E-3</v>
      </c>
      <c r="F282" s="495">
        <v>0.13473874838858885</v>
      </c>
      <c r="G282" s="495">
        <v>0.25621765995490853</v>
      </c>
      <c r="H282" s="495">
        <v>0.24527686389652012</v>
      </c>
      <c r="I282" s="495">
        <v>0.28539280218702917</v>
      </c>
      <c r="J282" s="495">
        <v>0.33210714999948993</v>
      </c>
      <c r="K282" s="495">
        <v>0.46775884425493353</v>
      </c>
      <c r="L282" s="496">
        <v>139791529390.72415</v>
      </c>
      <c r="M282" s="496">
        <v>465613381328.43164</v>
      </c>
      <c r="N282" s="495">
        <v>0.31235990801336982</v>
      </c>
      <c r="O282" s="495">
        <v>0.24590462709339078</v>
      </c>
      <c r="P282" s="495">
        <v>0.29054733824922169</v>
      </c>
      <c r="Q282" s="495">
        <v>128</v>
      </c>
      <c r="R282" s="11">
        <f t="shared" si="21"/>
        <v>0.24590462709339078</v>
      </c>
      <c r="S282" s="11">
        <f t="shared" si="22"/>
        <v>0.31235990801336982</v>
      </c>
      <c r="T282">
        <f t="shared" si="23"/>
        <v>0</v>
      </c>
      <c r="U282" t="str">
        <f t="shared" si="24"/>
        <v>Net gains on financial assets and liabilities held for trading to total net operating income25</v>
      </c>
      <c r="V282" s="497">
        <v>202312</v>
      </c>
      <c r="W282" s="497">
        <v>30</v>
      </c>
      <c r="X282" s="497" t="s">
        <v>2463</v>
      </c>
      <c r="Y282" s="497" t="s">
        <v>30</v>
      </c>
      <c r="Z282" s="497">
        <v>0</v>
      </c>
      <c r="AA282" s="497">
        <v>8</v>
      </c>
      <c r="AB282" s="497">
        <v>4.973853541770221E-3</v>
      </c>
      <c r="AC282" s="497">
        <v>25</v>
      </c>
      <c r="AD282" s="497"/>
      <c r="AF282" s="338" t="s">
        <v>869</v>
      </c>
      <c r="AG282" s="339">
        <v>0.1262878113</v>
      </c>
      <c r="AH282" s="339">
        <v>0.1317058159</v>
      </c>
      <c r="AI282" s="339">
        <v>0.1311583338</v>
      </c>
      <c r="AJ282" s="339">
        <v>0.14018083819999999</v>
      </c>
      <c r="AK282" s="339">
        <v>0.14542664559999999</v>
      </c>
      <c r="AL282" s="339">
        <v>0.15329881889999999</v>
      </c>
      <c r="AM282" s="339">
        <v>0.1494582512</v>
      </c>
      <c r="AN282" s="339">
        <v>0.15257669600000001</v>
      </c>
      <c r="AO282" s="339">
        <v>0.1642350004</v>
      </c>
      <c r="AP282" s="339">
        <v>0.16733780549999999</v>
      </c>
      <c r="AQ282" s="339">
        <v>0.1630804887</v>
      </c>
      <c r="AR282" s="339">
        <v>0.16857680859999999</v>
      </c>
      <c r="AS282" s="339">
        <v>0.16939694299999999</v>
      </c>
      <c r="AT282" s="339">
        <v>0.16984875720000001</v>
      </c>
      <c r="AU282" s="339">
        <v>0.1682615308</v>
      </c>
      <c r="AV282" s="339">
        <v>0.1699738573</v>
      </c>
      <c r="AW282" s="339">
        <v>0.17665069019999999</v>
      </c>
      <c r="AX282" s="339">
        <v>0.17857998250000001</v>
      </c>
      <c r="AY282" s="339">
        <v>0.1763269439</v>
      </c>
      <c r="AZ282" s="339">
        <v>0.17616357590000001</v>
      </c>
      <c r="BA282" s="339">
        <v>0.17423465839999999</v>
      </c>
      <c r="BB282" s="339">
        <v>0.1829646805</v>
      </c>
      <c r="BC282" s="339">
        <v>0.1746207883</v>
      </c>
      <c r="BD282" s="339">
        <v>0.17744945819999999</v>
      </c>
      <c r="BE282" s="339">
        <v>0.18197543620000001</v>
      </c>
      <c r="BF282" s="339">
        <v>0.18301821030000001</v>
      </c>
      <c r="BG282" s="339" t="s">
        <v>6753</v>
      </c>
      <c r="BH282" s="339" t="s">
        <v>6753</v>
      </c>
      <c r="BI282" s="339" t="s">
        <v>6753</v>
      </c>
      <c r="BJ282" s="339" t="s">
        <v>6753</v>
      </c>
      <c r="BK282" s="339" t="s">
        <v>6753</v>
      </c>
      <c r="BL282" s="339" t="s">
        <v>6753</v>
      </c>
      <c r="BM282" s="339" t="s">
        <v>6753</v>
      </c>
      <c r="BN282" s="339" t="s">
        <v>6753</v>
      </c>
      <c r="BO282" s="339" t="s">
        <v>6753</v>
      </c>
      <c r="BP282" s="339" t="s">
        <v>6753</v>
      </c>
      <c r="BQ282" s="339" t="s">
        <v>6753</v>
      </c>
      <c r="BR282" s="339" t="s">
        <v>6753</v>
      </c>
    </row>
    <row r="283" spans="1:70">
      <c r="A283" t="str">
        <f t="shared" si="20"/>
        <v>Net fee and commission income to total net operating income201806</v>
      </c>
      <c r="B283" s="495">
        <v>201806</v>
      </c>
      <c r="C283" s="495">
        <v>27</v>
      </c>
      <c r="D283" s="495" t="s">
        <v>1382</v>
      </c>
      <c r="E283" s="495">
        <v>-5.7709156804241204E-3</v>
      </c>
      <c r="F283" s="495">
        <v>0.14118135660796902</v>
      </c>
      <c r="G283" s="495">
        <v>0.25651998436567092</v>
      </c>
      <c r="H283" s="495">
        <v>0.24851061736662841</v>
      </c>
      <c r="I283" s="495">
        <v>0.28551494565940155</v>
      </c>
      <c r="J283" s="495">
        <v>0.34234379896490297</v>
      </c>
      <c r="K283" s="495">
        <v>0.48472769296614554</v>
      </c>
      <c r="L283" s="496">
        <v>140297969303.50885</v>
      </c>
      <c r="M283" s="496">
        <v>464664201393.31525</v>
      </c>
      <c r="N283" s="495">
        <v>0.33153501868575058</v>
      </c>
      <c r="O283" s="495">
        <v>0.24693607190305375</v>
      </c>
      <c r="P283" s="495">
        <v>0.29041899909673857</v>
      </c>
      <c r="Q283" s="495">
        <v>128</v>
      </c>
      <c r="R283" s="11">
        <f t="shared" si="21"/>
        <v>0.24693607190305375</v>
      </c>
      <c r="S283" s="11">
        <f t="shared" si="22"/>
        <v>0.33153501868575058</v>
      </c>
      <c r="T283">
        <f t="shared" si="23"/>
        <v>0</v>
      </c>
      <c r="U283" t="str">
        <f t="shared" si="24"/>
        <v>Net gains on financial assets and liabilities held for trading to total net operating income26</v>
      </c>
      <c r="V283" s="497">
        <v>202312</v>
      </c>
      <c r="W283" s="497">
        <v>30</v>
      </c>
      <c r="X283" s="497" t="s">
        <v>2463</v>
      </c>
      <c r="Y283" s="497" t="s">
        <v>15</v>
      </c>
      <c r="Z283" s="497">
        <v>0</v>
      </c>
      <c r="AA283" s="497">
        <v>6</v>
      </c>
      <c r="AB283" s="497">
        <v>4.8999708775886398E-3</v>
      </c>
      <c r="AC283" s="497">
        <v>26</v>
      </c>
      <c r="AD283" s="497">
        <v>1</v>
      </c>
      <c r="AF283" s="338" t="s">
        <v>1213</v>
      </c>
      <c r="AG283" s="339" t="s">
        <v>6753</v>
      </c>
      <c r="AH283" s="339" t="s">
        <v>6753</v>
      </c>
      <c r="AI283" s="339" t="s">
        <v>6753</v>
      </c>
      <c r="AJ283" s="339" t="s">
        <v>6753</v>
      </c>
      <c r="AK283" s="339" t="s">
        <v>6753</v>
      </c>
      <c r="AL283" s="339" t="s">
        <v>6753</v>
      </c>
      <c r="AM283" s="339" t="s">
        <v>6753</v>
      </c>
      <c r="AN283" s="339" t="s">
        <v>6753</v>
      </c>
      <c r="AO283" s="339">
        <v>5.2543524500000001E-2</v>
      </c>
      <c r="AP283" s="339">
        <v>5.43632613E-2</v>
      </c>
      <c r="AQ283" s="339">
        <v>5.1226041399999998E-2</v>
      </c>
      <c r="AR283" s="339">
        <v>5.2224574199999999E-2</v>
      </c>
      <c r="AS283" s="339">
        <v>5.2370500200000003E-2</v>
      </c>
      <c r="AT283" s="339">
        <v>5.2675703400000003E-2</v>
      </c>
      <c r="AU283" s="339">
        <v>5.0576813800000002E-2</v>
      </c>
      <c r="AV283" s="339">
        <v>5.0631290900000001E-2</v>
      </c>
      <c r="AW283" s="339">
        <v>5.1408049900000002E-2</v>
      </c>
      <c r="AX283" s="339">
        <v>5.3055912199999999E-2</v>
      </c>
      <c r="AY283" s="339">
        <v>5.16115371E-2</v>
      </c>
      <c r="AZ283" s="339">
        <v>5.1965154200000002E-2</v>
      </c>
      <c r="BA283" s="339">
        <v>5.1340050999999998E-2</v>
      </c>
      <c r="BB283" s="339">
        <v>5.2723555499999998E-2</v>
      </c>
      <c r="BC283" s="339">
        <v>5.0910442700000003E-2</v>
      </c>
      <c r="BD283" s="339">
        <v>5.17469464E-2</v>
      </c>
      <c r="BE283" s="339">
        <v>5.1670037000000002E-2</v>
      </c>
      <c r="BF283" s="339">
        <v>5.2349088100000003E-2</v>
      </c>
      <c r="BG283" s="339" t="s">
        <v>6753</v>
      </c>
      <c r="BH283" s="339" t="s">
        <v>6753</v>
      </c>
      <c r="BI283" s="339" t="s">
        <v>6753</v>
      </c>
      <c r="BJ283" s="339" t="s">
        <v>6753</v>
      </c>
      <c r="BK283" s="339" t="s">
        <v>6753</v>
      </c>
      <c r="BL283" s="339" t="s">
        <v>6753</v>
      </c>
      <c r="BM283" s="339" t="s">
        <v>6753</v>
      </c>
      <c r="BN283" s="339" t="s">
        <v>6753</v>
      </c>
      <c r="BO283" s="339" t="s">
        <v>6753</v>
      </c>
      <c r="BP283" s="339" t="s">
        <v>6753</v>
      </c>
      <c r="BQ283" s="339" t="s">
        <v>6753</v>
      </c>
      <c r="BR283" s="339" t="s">
        <v>6753</v>
      </c>
    </row>
    <row r="284" spans="1:70">
      <c r="A284" t="str">
        <f t="shared" si="20"/>
        <v>Net fee and commission income to total net operating income201809</v>
      </c>
      <c r="B284" s="495">
        <v>201809</v>
      </c>
      <c r="C284" s="495">
        <v>27</v>
      </c>
      <c r="D284" s="495" t="s">
        <v>1382</v>
      </c>
      <c r="E284" s="495">
        <v>-7.0953202590287546E-3</v>
      </c>
      <c r="F284" s="495">
        <v>0.14578919716484343</v>
      </c>
      <c r="G284" s="495">
        <v>0.25093878872387593</v>
      </c>
      <c r="H284" s="495">
        <v>0.23933177013823945</v>
      </c>
      <c r="I284" s="495">
        <v>0.28281795463977749</v>
      </c>
      <c r="J284" s="495">
        <v>0.33450386282491062</v>
      </c>
      <c r="K284" s="495">
        <v>0.46007858547536262</v>
      </c>
      <c r="L284" s="496">
        <v>136276684373.97612</v>
      </c>
      <c r="M284" s="496">
        <v>453545082344.50592</v>
      </c>
      <c r="N284" s="495">
        <v>0.32609702289026676</v>
      </c>
      <c r="O284" s="495">
        <v>0.24650508509921376</v>
      </c>
      <c r="P284" s="495">
        <v>0.28756169081651539</v>
      </c>
      <c r="Q284" s="495">
        <v>125</v>
      </c>
      <c r="R284" s="11">
        <f t="shared" si="21"/>
        <v>0.24650508509921376</v>
      </c>
      <c r="S284" s="11">
        <f t="shared" si="22"/>
        <v>0.32609702289026676</v>
      </c>
      <c r="T284">
        <f t="shared" si="23"/>
        <v>0</v>
      </c>
      <c r="U284" t="str">
        <f t="shared" si="24"/>
        <v>Net gains on financial assets and liabilities held for trading to total net operating income27</v>
      </c>
      <c r="V284" s="497">
        <v>202312</v>
      </c>
      <c r="W284" s="497">
        <v>30</v>
      </c>
      <c r="X284" s="497" t="s">
        <v>2463</v>
      </c>
      <c r="Y284" s="497" t="s">
        <v>29</v>
      </c>
      <c r="Z284" s="497">
        <v>0</v>
      </c>
      <c r="AA284" s="497">
        <v>3</v>
      </c>
      <c r="AB284" s="497">
        <v>-2.3177898097723844E-3</v>
      </c>
      <c r="AC284" s="497">
        <v>27</v>
      </c>
      <c r="AD284" s="497"/>
      <c r="AF284" s="338" t="s">
        <v>1214</v>
      </c>
      <c r="AG284" s="339" t="s">
        <v>6753</v>
      </c>
      <c r="AH284" s="339" t="s">
        <v>6753</v>
      </c>
      <c r="AI284" s="339" t="s">
        <v>6753</v>
      </c>
      <c r="AJ284" s="339" t="s">
        <v>6753</v>
      </c>
      <c r="AK284" s="339" t="s">
        <v>6753</v>
      </c>
      <c r="AL284" s="339" t="s">
        <v>6753</v>
      </c>
      <c r="AM284" s="339" t="s">
        <v>6753</v>
      </c>
      <c r="AN284" s="339" t="s">
        <v>6753</v>
      </c>
      <c r="AO284" s="339">
        <v>5.5289905600000001E-2</v>
      </c>
      <c r="AP284" s="339">
        <v>5.7244955E-2</v>
      </c>
      <c r="AQ284" s="339">
        <v>5.3513825100000002E-2</v>
      </c>
      <c r="AR284" s="339">
        <v>5.4341353299999999E-2</v>
      </c>
      <c r="AS284" s="339">
        <v>5.4458884700000001E-2</v>
      </c>
      <c r="AT284" s="339">
        <v>5.4730312400000002E-2</v>
      </c>
      <c r="AU284" s="339">
        <v>5.24362622E-2</v>
      </c>
      <c r="AV284" s="339">
        <v>5.2174551800000003E-2</v>
      </c>
      <c r="AW284" s="339">
        <v>5.2929409900000002E-2</v>
      </c>
      <c r="AX284" s="339">
        <v>5.4349743200000002E-2</v>
      </c>
      <c r="AY284" s="339">
        <v>5.2754161799999998E-2</v>
      </c>
      <c r="AZ284" s="339">
        <v>5.2924997500000001E-2</v>
      </c>
      <c r="BA284" s="339">
        <v>5.2301093399999998E-2</v>
      </c>
      <c r="BB284" s="339">
        <v>5.3712198500000002E-2</v>
      </c>
      <c r="BC284" s="339">
        <v>5.1722524700000001E-2</v>
      </c>
      <c r="BD284" s="339">
        <v>5.2878105100000003E-2</v>
      </c>
      <c r="BE284" s="339">
        <v>5.2838070600000002E-2</v>
      </c>
      <c r="BF284" s="339">
        <v>5.3420364400000003E-2</v>
      </c>
      <c r="BG284" s="339" t="s">
        <v>6753</v>
      </c>
      <c r="BH284" s="339" t="s">
        <v>6753</v>
      </c>
      <c r="BI284" s="339" t="s">
        <v>6753</v>
      </c>
      <c r="BJ284" s="339" t="s">
        <v>6753</v>
      </c>
      <c r="BK284" s="339" t="s">
        <v>6753</v>
      </c>
      <c r="BL284" s="339" t="s">
        <v>6753</v>
      </c>
      <c r="BM284" s="339" t="s">
        <v>6753</v>
      </c>
      <c r="BN284" s="339" t="s">
        <v>6753</v>
      </c>
      <c r="BO284" s="339" t="s">
        <v>6753</v>
      </c>
      <c r="BP284" s="339" t="s">
        <v>6753</v>
      </c>
      <c r="BQ284" s="339" t="s">
        <v>6753</v>
      </c>
      <c r="BR284" s="339" t="s">
        <v>6753</v>
      </c>
    </row>
    <row r="285" spans="1:70">
      <c r="A285" t="str">
        <f t="shared" si="20"/>
        <v>Net fee and commission income to total net operating income201812</v>
      </c>
      <c r="B285" s="495">
        <v>201812</v>
      </c>
      <c r="C285" s="495">
        <v>27</v>
      </c>
      <c r="D285" s="495" t="s">
        <v>1382</v>
      </c>
      <c r="E285" s="495">
        <v>-6.7626060889603747E-3</v>
      </c>
      <c r="F285" s="495">
        <v>0.15470681702113684</v>
      </c>
      <c r="G285" s="495">
        <v>0.25514300791025518</v>
      </c>
      <c r="H285" s="495">
        <v>0.25002268354681878</v>
      </c>
      <c r="I285" s="495">
        <v>0.28701758272289296</v>
      </c>
      <c r="J285" s="495">
        <v>0.34061471620775979</v>
      </c>
      <c r="K285" s="495">
        <v>0.48537892970223928</v>
      </c>
      <c r="L285" s="496">
        <v>139979949467.41284</v>
      </c>
      <c r="M285" s="496">
        <v>458009317094.01947</v>
      </c>
      <c r="N285" s="495">
        <v>0.31089360324700704</v>
      </c>
      <c r="O285" s="495">
        <v>0.25109596289366065</v>
      </c>
      <c r="P285" s="495">
        <v>0.29190399779642423</v>
      </c>
      <c r="Q285" s="495">
        <v>127</v>
      </c>
      <c r="R285" s="11">
        <f t="shared" si="21"/>
        <v>0.25109596289366065</v>
      </c>
      <c r="S285" s="11">
        <f t="shared" si="22"/>
        <v>0.31089360324700704</v>
      </c>
      <c r="T285">
        <f t="shared" si="23"/>
        <v>0</v>
      </c>
      <c r="U285" t="str">
        <f t="shared" si="24"/>
        <v>Net gains on financial assets and liabilities held for trading to total net operating income28</v>
      </c>
      <c r="V285" s="497">
        <v>202312</v>
      </c>
      <c r="W285" s="497">
        <v>30</v>
      </c>
      <c r="X285" s="497" t="s">
        <v>2463</v>
      </c>
      <c r="Y285" s="497" t="s">
        <v>92</v>
      </c>
      <c r="Z285" s="497">
        <v>0</v>
      </c>
      <c r="AA285" s="497">
        <v>4</v>
      </c>
      <c r="AB285" s="497">
        <v>-6.8389317334650937E-3</v>
      </c>
      <c r="AC285" s="497">
        <v>28</v>
      </c>
      <c r="AD285" s="497"/>
      <c r="AF285" s="338" t="s">
        <v>870</v>
      </c>
      <c r="AG285" s="339">
        <v>0.1676876809</v>
      </c>
      <c r="AH285" s="339">
        <v>0.16958715190000001</v>
      </c>
      <c r="AI285" s="339">
        <v>0.16702923389999999</v>
      </c>
      <c r="AJ285" s="339">
        <v>0.1774039198</v>
      </c>
      <c r="AK285" s="339">
        <v>0.18461367540000001</v>
      </c>
      <c r="AL285" s="339">
        <v>0.19388665839999999</v>
      </c>
      <c r="AM285" s="339">
        <v>0.18865873950000001</v>
      </c>
      <c r="AN285" s="339">
        <v>0.1926631815</v>
      </c>
      <c r="AO285" s="339">
        <v>0.2056278815</v>
      </c>
      <c r="AP285" s="339">
        <v>0.20838798519999999</v>
      </c>
      <c r="AQ285" s="339">
        <v>0.2013143704</v>
      </c>
      <c r="AR285" s="339">
        <v>0.2047253487</v>
      </c>
      <c r="AS285" s="339">
        <v>0.20533501630000001</v>
      </c>
      <c r="AT285" s="339">
        <v>0.20542736980000001</v>
      </c>
      <c r="AU285" s="339">
        <v>0.202053239</v>
      </c>
      <c r="AV285" s="339">
        <v>0.20338050569999999</v>
      </c>
      <c r="AW285" s="339">
        <v>0.2095230931</v>
      </c>
      <c r="AX285" s="339">
        <v>0.21550779149999999</v>
      </c>
      <c r="AY285" s="339">
        <v>0.2116999889</v>
      </c>
      <c r="AZ285" s="339">
        <v>0.2117182993</v>
      </c>
      <c r="BA285" s="339">
        <v>0.20952360540000001</v>
      </c>
      <c r="BB285" s="339">
        <v>0.21673596549999999</v>
      </c>
      <c r="BC285" s="339">
        <v>0.20783041790000001</v>
      </c>
      <c r="BD285" s="339">
        <v>0.21199658399999999</v>
      </c>
      <c r="BE285" s="339">
        <v>0.2160782423</v>
      </c>
      <c r="BF285" s="339">
        <v>0.21508567279999999</v>
      </c>
      <c r="BG285" s="339" t="s">
        <v>6753</v>
      </c>
      <c r="BH285" s="339" t="s">
        <v>6753</v>
      </c>
      <c r="BI285" s="339" t="s">
        <v>6753</v>
      </c>
      <c r="BJ285" s="339" t="s">
        <v>6753</v>
      </c>
      <c r="BK285" s="339" t="s">
        <v>6753</v>
      </c>
      <c r="BL285" s="339" t="s">
        <v>6753</v>
      </c>
      <c r="BM285" s="339" t="s">
        <v>6753</v>
      </c>
      <c r="BN285" s="339" t="s">
        <v>6753</v>
      </c>
      <c r="BO285" s="339" t="s">
        <v>6753</v>
      </c>
      <c r="BP285" s="339" t="s">
        <v>6753</v>
      </c>
      <c r="BQ285" s="339" t="s">
        <v>6753</v>
      </c>
      <c r="BR285" s="339" t="s">
        <v>6753</v>
      </c>
    </row>
    <row r="286" spans="1:70">
      <c r="A286" t="str">
        <f t="shared" si="20"/>
        <v>Net fee and commission income to total net operating income201903</v>
      </c>
      <c r="B286" s="495">
        <v>201903</v>
      </c>
      <c r="C286" s="495">
        <v>27</v>
      </c>
      <c r="D286" s="495" t="s">
        <v>1382</v>
      </c>
      <c r="E286" s="495">
        <v>-6.1428582206235986E-3</v>
      </c>
      <c r="F286" s="495">
        <v>0.15246902495959777</v>
      </c>
      <c r="G286" s="495">
        <v>0.25610122139872088</v>
      </c>
      <c r="H286" s="495">
        <v>0.2470956323293895</v>
      </c>
      <c r="I286" s="495">
        <v>0.28240144460067368</v>
      </c>
      <c r="J286" s="495">
        <v>0.32862312189467718</v>
      </c>
      <c r="K286" s="495">
        <v>0.44801884664621072</v>
      </c>
      <c r="L286" s="496">
        <v>137752758689.12918</v>
      </c>
      <c r="M286" s="496">
        <v>456987103000.30359</v>
      </c>
      <c r="N286" s="495">
        <v>0.28894833966728034</v>
      </c>
      <c r="O286" s="495">
        <v>0.2543379768299579</v>
      </c>
      <c r="P286" s="495">
        <v>0.2864790469630748</v>
      </c>
      <c r="Q286" s="495">
        <v>125</v>
      </c>
      <c r="R286" s="11">
        <f t="shared" si="21"/>
        <v>0.2543379768299579</v>
      </c>
      <c r="S286" s="11">
        <f t="shared" si="22"/>
        <v>0.28894833966728034</v>
      </c>
      <c r="T286">
        <f t="shared" si="23"/>
        <v>0</v>
      </c>
      <c r="U286" t="str">
        <f t="shared" si="24"/>
        <v>Net gains on financial assets and liabilities held for trading to total net operating income29</v>
      </c>
      <c r="V286" s="497">
        <v>202312</v>
      </c>
      <c r="W286" s="497">
        <v>30</v>
      </c>
      <c r="X286" s="497" t="s">
        <v>2463</v>
      </c>
      <c r="Y286" s="497" t="s">
        <v>94</v>
      </c>
      <c r="Z286" s="497">
        <v>0</v>
      </c>
      <c r="AA286" s="497">
        <v>13</v>
      </c>
      <c r="AB286" s="497">
        <v>-1.3369352105289403E-2</v>
      </c>
      <c r="AC286" s="497">
        <v>29</v>
      </c>
      <c r="AD286" s="497"/>
      <c r="AF286" s="338" t="s">
        <v>872</v>
      </c>
      <c r="AG286" s="339">
        <v>0.1107904183</v>
      </c>
      <c r="AH286" s="339">
        <v>0.11645188469999999</v>
      </c>
      <c r="AI286" s="339">
        <v>0.1155872785</v>
      </c>
      <c r="AJ286" s="339">
        <v>0.12311682979999999</v>
      </c>
      <c r="AK286" s="339">
        <v>0.1268546421</v>
      </c>
      <c r="AL286" s="339">
        <v>0.13396037490000001</v>
      </c>
      <c r="AM286" s="339">
        <v>0.13268077070000001</v>
      </c>
      <c r="AN286" s="339">
        <v>0.1355462164</v>
      </c>
      <c r="AO286" s="339">
        <v>0.1448286748</v>
      </c>
      <c r="AP286" s="339">
        <v>0.1471593283</v>
      </c>
      <c r="AQ286" s="339">
        <v>0.14342870890000001</v>
      </c>
      <c r="AR286" s="339">
        <v>0.1459320989</v>
      </c>
      <c r="AS286" s="339">
        <v>0.14612151239999999</v>
      </c>
      <c r="AT286" s="339">
        <v>0.1463635787</v>
      </c>
      <c r="AU286" s="339">
        <v>0.14474066739999999</v>
      </c>
      <c r="AV286" s="339">
        <v>0.1465170512</v>
      </c>
      <c r="AW286" s="339">
        <v>0.15083514040000001</v>
      </c>
      <c r="AX286" s="339">
        <v>0.1515565972</v>
      </c>
      <c r="AY286" s="339">
        <v>0.14984897759999999</v>
      </c>
      <c r="AZ286" s="339">
        <v>0.15067556830000001</v>
      </c>
      <c r="BA286" s="339">
        <v>0.1488780952</v>
      </c>
      <c r="BB286" s="339">
        <v>0.1573998596</v>
      </c>
      <c r="BC286" s="339">
        <v>0.15128018679999999</v>
      </c>
      <c r="BD286" s="339">
        <v>0.15121276280000001</v>
      </c>
      <c r="BE286" s="339">
        <v>0.15510304259999999</v>
      </c>
      <c r="BF286" s="339">
        <v>0.15596408279999999</v>
      </c>
      <c r="BG286" s="339" t="s">
        <v>6753</v>
      </c>
      <c r="BH286" s="339" t="s">
        <v>6753</v>
      </c>
      <c r="BI286" s="339" t="s">
        <v>6753</v>
      </c>
      <c r="BJ286" s="339" t="s">
        <v>6753</v>
      </c>
      <c r="BK286" s="339" t="s">
        <v>6753</v>
      </c>
      <c r="BL286" s="339" t="s">
        <v>6753</v>
      </c>
      <c r="BM286" s="339" t="s">
        <v>6753</v>
      </c>
      <c r="BN286" s="339" t="s">
        <v>6753</v>
      </c>
      <c r="BO286" s="339" t="s">
        <v>6753</v>
      </c>
      <c r="BP286" s="339" t="s">
        <v>6753</v>
      </c>
      <c r="BQ286" s="339" t="s">
        <v>6753</v>
      </c>
      <c r="BR286" s="339" t="s">
        <v>6753</v>
      </c>
    </row>
    <row r="287" spans="1:70">
      <c r="A287" t="str">
        <f t="shared" si="20"/>
        <v>Net fee and commission income to total net operating income201906</v>
      </c>
      <c r="B287" s="495">
        <v>201906</v>
      </c>
      <c r="C287" s="495">
        <v>27</v>
      </c>
      <c r="D287" s="495" t="s">
        <v>1382</v>
      </c>
      <c r="E287" s="495">
        <v>-2.9666003534368993E-3</v>
      </c>
      <c r="F287" s="495">
        <v>0.15327724692259043</v>
      </c>
      <c r="G287" s="495">
        <v>0.24682936919432175</v>
      </c>
      <c r="H287" s="495">
        <v>0.248107998480046</v>
      </c>
      <c r="I287" s="495">
        <v>0.28078117470670905</v>
      </c>
      <c r="J287" s="495">
        <v>0.32889210614086511</v>
      </c>
      <c r="K287" s="495">
        <v>0.47063032922097536</v>
      </c>
      <c r="L287" s="496">
        <v>138033071557.00961</v>
      </c>
      <c r="M287" s="496">
        <v>461607050325.23315</v>
      </c>
      <c r="N287" s="495">
        <v>0.28820351000972827</v>
      </c>
      <c r="O287" s="495">
        <v>0.25637723276153151</v>
      </c>
      <c r="P287" s="495">
        <v>0.28429960382670605</v>
      </c>
      <c r="Q287" s="495">
        <v>124</v>
      </c>
      <c r="R287" s="11">
        <f t="shared" si="21"/>
        <v>0.25637723276153151</v>
      </c>
      <c r="S287" s="11">
        <f t="shared" si="22"/>
        <v>0.28820351000972827</v>
      </c>
      <c r="T287">
        <f t="shared" si="23"/>
        <v>1</v>
      </c>
      <c r="U287" t="str">
        <f t="shared" si="24"/>
        <v>Net gains on financial assets and liabilities held for trading to total net operating income30</v>
      </c>
      <c r="V287" s="497">
        <v>202312</v>
      </c>
      <c r="W287" s="497">
        <v>30</v>
      </c>
      <c r="X287" s="497" t="s">
        <v>2463</v>
      </c>
      <c r="Y287" s="497" t="s">
        <v>13</v>
      </c>
      <c r="Z287" s="497">
        <v>0</v>
      </c>
      <c r="AA287" s="497">
        <v>11</v>
      </c>
      <c r="AB287" s="497">
        <v>-2.0906491346434498E-2</v>
      </c>
      <c r="AC287" s="497">
        <v>30</v>
      </c>
      <c r="AD287" s="497"/>
      <c r="AF287" s="338" t="s">
        <v>871</v>
      </c>
      <c r="AG287" s="339">
        <v>0.1102212652</v>
      </c>
      <c r="AH287" s="339">
        <v>0.1155777441</v>
      </c>
      <c r="AI287" s="339">
        <v>0.1157381435</v>
      </c>
      <c r="AJ287" s="339">
        <v>0.1232817437</v>
      </c>
      <c r="AK287" s="339">
        <v>0.12699149139999999</v>
      </c>
      <c r="AL287" s="339">
        <v>0.13389786049999999</v>
      </c>
      <c r="AM287" s="339">
        <v>0.1327414033</v>
      </c>
      <c r="AN287" s="339">
        <v>0.13558801079999999</v>
      </c>
      <c r="AO287" s="339">
        <v>0.1448354926</v>
      </c>
      <c r="AP287" s="339">
        <v>0.14726213320000001</v>
      </c>
      <c r="AQ287" s="339">
        <v>0.14342866169999999</v>
      </c>
      <c r="AR287" s="339">
        <v>0.1459320989</v>
      </c>
      <c r="AS287" s="339">
        <v>0.14613140729999999</v>
      </c>
      <c r="AT287" s="339">
        <v>0.1463635787</v>
      </c>
      <c r="AU287" s="339">
        <v>0.14472742220000001</v>
      </c>
      <c r="AV287" s="339">
        <v>0.14699686340000001</v>
      </c>
      <c r="AW287" s="339">
        <v>0.15129696779999999</v>
      </c>
      <c r="AX287" s="339">
        <v>0.1526991281</v>
      </c>
      <c r="AY287" s="339">
        <v>0.1508877961</v>
      </c>
      <c r="AZ287" s="339">
        <v>0.15170318420000001</v>
      </c>
      <c r="BA287" s="339">
        <v>0.15000054669999999</v>
      </c>
      <c r="BB287" s="339">
        <v>0.15858850569999999</v>
      </c>
      <c r="BC287" s="339">
        <v>0.15253546949999999</v>
      </c>
      <c r="BD287" s="339">
        <v>0.15415414</v>
      </c>
      <c r="BE287" s="339">
        <v>0.15833706819999999</v>
      </c>
      <c r="BF287" s="339">
        <v>0.1592444988</v>
      </c>
      <c r="BG287" s="339" t="s">
        <v>6753</v>
      </c>
      <c r="BH287" s="339" t="s">
        <v>6753</v>
      </c>
      <c r="BI287" s="339" t="s">
        <v>6753</v>
      </c>
      <c r="BJ287" s="339" t="s">
        <v>6753</v>
      </c>
      <c r="BK287" s="339" t="s">
        <v>6753</v>
      </c>
      <c r="BL287" s="339" t="s">
        <v>6753</v>
      </c>
      <c r="BM287" s="339" t="s">
        <v>6753</v>
      </c>
      <c r="BN287" s="339" t="s">
        <v>6753</v>
      </c>
      <c r="BO287" s="339" t="s">
        <v>6753</v>
      </c>
      <c r="BP287" s="339" t="s">
        <v>6753</v>
      </c>
      <c r="BQ287" s="339" t="s">
        <v>6753</v>
      </c>
      <c r="BR287" s="339" t="s">
        <v>6753</v>
      </c>
    </row>
    <row r="288" spans="1:70">
      <c r="A288" t="str">
        <f t="shared" si="20"/>
        <v>Net fee and commission income to total net operating income201909</v>
      </c>
      <c r="B288" s="495">
        <v>201909</v>
      </c>
      <c r="C288" s="495">
        <v>27</v>
      </c>
      <c r="D288" s="495" t="s">
        <v>1382</v>
      </c>
      <c r="E288" s="495">
        <v>-3.3979983901961316E-3</v>
      </c>
      <c r="F288" s="495">
        <v>0.16358724616374162</v>
      </c>
      <c r="G288" s="495">
        <v>0.2554180942866075</v>
      </c>
      <c r="H288" s="495">
        <v>0.25233804145433525</v>
      </c>
      <c r="I288" s="495">
        <v>0.28367609256922421</v>
      </c>
      <c r="J288" s="495">
        <v>0.32853134351417079</v>
      </c>
      <c r="K288" s="495">
        <v>0.47197444617072826</v>
      </c>
      <c r="L288" s="496">
        <v>138891783122.84857</v>
      </c>
      <c r="M288" s="496">
        <v>459104820389.68481</v>
      </c>
      <c r="N288" s="495">
        <v>0.28522436086526975</v>
      </c>
      <c r="O288" s="495">
        <v>0.2626080403009502</v>
      </c>
      <c r="P288" s="495">
        <v>0.2867491209290034</v>
      </c>
      <c r="Q288" s="495">
        <v>125</v>
      </c>
      <c r="R288" s="11">
        <f t="shared" si="21"/>
        <v>0.2626080403009502</v>
      </c>
      <c r="S288" s="11">
        <f t="shared" si="22"/>
        <v>0.2867491209290034</v>
      </c>
      <c r="T288">
        <f t="shared" si="23"/>
        <v>1</v>
      </c>
      <c r="U288" t="str">
        <f t="shared" si="24"/>
        <v>Net gains on financial assets and liabilities held for trading to total net operating income99</v>
      </c>
      <c r="V288" s="497">
        <v>202312</v>
      </c>
      <c r="W288" s="497">
        <v>30</v>
      </c>
      <c r="X288" s="497" t="s">
        <v>2463</v>
      </c>
      <c r="Y288" s="497" t="s">
        <v>34</v>
      </c>
      <c r="Z288" s="497">
        <v>0</v>
      </c>
      <c r="AA288" s="497">
        <v>114</v>
      </c>
      <c r="AB288" s="497">
        <v>6.44348928253239E-2</v>
      </c>
      <c r="AC288" s="497">
        <v>99</v>
      </c>
      <c r="AD288" s="497"/>
      <c r="AF288" s="338" t="s">
        <v>887</v>
      </c>
      <c r="AG288" s="339">
        <v>0.31011967239999999</v>
      </c>
      <c r="AH288" s="339">
        <v>0.33867012260000001</v>
      </c>
      <c r="AI288" s="339">
        <v>0.33035432539999998</v>
      </c>
      <c r="AJ288" s="339">
        <v>0.34699626220000002</v>
      </c>
      <c r="AK288" s="339">
        <v>0.35790364009999998</v>
      </c>
      <c r="AL288" s="339">
        <v>0.37292566129999999</v>
      </c>
      <c r="AM288" s="339">
        <v>0.37665598820000001</v>
      </c>
      <c r="AN288" s="339">
        <v>0.38339439749999998</v>
      </c>
      <c r="AO288" s="339">
        <v>0.38884526549999998</v>
      </c>
      <c r="AP288" s="339">
        <v>0.3857907351</v>
      </c>
      <c r="AQ288" s="339">
        <v>0.39324168069999998</v>
      </c>
      <c r="AR288" s="339">
        <v>0.40217196090000001</v>
      </c>
      <c r="AS288" s="339">
        <v>0.41999263939999998</v>
      </c>
      <c r="AT288" s="339">
        <v>0.4127267503</v>
      </c>
      <c r="AU288" s="339">
        <v>0.41428434390000002</v>
      </c>
      <c r="AV288" s="339">
        <v>0.40989459439999998</v>
      </c>
      <c r="AW288" s="339">
        <v>0.3919043391</v>
      </c>
      <c r="AX288" s="339">
        <v>0.3701863071</v>
      </c>
      <c r="AY288" s="339">
        <v>0.36731798869999999</v>
      </c>
      <c r="AZ288" s="339">
        <v>0.34543446919999998</v>
      </c>
      <c r="BA288" s="339">
        <v>0.33012294199999997</v>
      </c>
      <c r="BB288" s="339">
        <v>0.30928989610000002</v>
      </c>
      <c r="BC288" s="339">
        <v>0.294570899</v>
      </c>
      <c r="BD288" s="339">
        <v>0.25446321420000001</v>
      </c>
      <c r="BE288" s="339">
        <v>0.24307000479999999</v>
      </c>
      <c r="BF288" s="339">
        <v>0.21427220969999999</v>
      </c>
      <c r="BG288" s="339">
        <v>0.2090808542</v>
      </c>
      <c r="BH288" s="339">
        <v>0.12132217100000001</v>
      </c>
      <c r="BI288" s="339">
        <v>8.5270845100000006E-2</v>
      </c>
      <c r="BJ288" s="339">
        <v>5.7688050099999999E-2</v>
      </c>
      <c r="BK288" s="339">
        <v>5.55916376E-2</v>
      </c>
      <c r="BL288" s="339">
        <v>4.2516564200000002E-2</v>
      </c>
      <c r="BM288" s="339">
        <v>4.0342172500000002E-2</v>
      </c>
      <c r="BN288" s="339">
        <v>3.7258938499999998E-2</v>
      </c>
      <c r="BO288" s="339">
        <v>3.7025553099999997E-2</v>
      </c>
      <c r="BP288" s="339">
        <v>3.64174944E-2</v>
      </c>
      <c r="BQ288" s="339">
        <v>3.2591906699999999E-2</v>
      </c>
      <c r="BR288" s="339">
        <v>2.55845411E-2</v>
      </c>
    </row>
    <row r="289" spans="1:70">
      <c r="A289" t="str">
        <f t="shared" si="20"/>
        <v>Net fee and commission income to total net operating income201912</v>
      </c>
      <c r="B289" s="495">
        <v>201912</v>
      </c>
      <c r="C289" s="495">
        <v>27</v>
      </c>
      <c r="D289" s="495" t="s">
        <v>1382</v>
      </c>
      <c r="E289" s="495">
        <v>-2.8860032207212141E-3</v>
      </c>
      <c r="F289" s="495">
        <v>0.15674668232567016</v>
      </c>
      <c r="G289" s="495">
        <v>0.2526158369578565</v>
      </c>
      <c r="H289" s="495">
        <v>0.25675104778089064</v>
      </c>
      <c r="I289" s="495">
        <v>0.28540816003019714</v>
      </c>
      <c r="J289" s="495">
        <v>0.33631133831067628</v>
      </c>
      <c r="K289" s="495">
        <v>0.51246452659123576</v>
      </c>
      <c r="L289" s="496">
        <v>141295830705.10678</v>
      </c>
      <c r="M289" s="496">
        <v>462143586490.59631</v>
      </c>
      <c r="N289" s="495">
        <v>0.28633859084305496</v>
      </c>
      <c r="O289" s="495">
        <v>0.267591272367389</v>
      </c>
      <c r="P289" s="495">
        <v>0.28806655185257118</v>
      </c>
      <c r="Q289" s="495">
        <v>126</v>
      </c>
      <c r="R289" s="11">
        <f t="shared" si="21"/>
        <v>0.267591272367389</v>
      </c>
      <c r="S289" s="11">
        <f t="shared" si="22"/>
        <v>0.28806655185257118</v>
      </c>
      <c r="T289">
        <f t="shared" si="23"/>
        <v>1</v>
      </c>
      <c r="U289" t="str">
        <f t="shared" si="24"/>
        <v>Net gains on financial assets and liabilities held for trading to total net operating income100</v>
      </c>
      <c r="V289" s="497">
        <v>202312</v>
      </c>
      <c r="W289" s="497">
        <v>30</v>
      </c>
      <c r="X289" s="497" t="s">
        <v>2463</v>
      </c>
      <c r="Y289" s="497" t="s">
        <v>21</v>
      </c>
      <c r="Z289" s="497">
        <v>0</v>
      </c>
      <c r="AA289" s="497">
        <v>28</v>
      </c>
      <c r="AB289" s="497"/>
      <c r="AC289" s="497">
        <v>100</v>
      </c>
      <c r="AD289" s="498">
        <v>1</v>
      </c>
      <c r="AF289" s="338" t="s">
        <v>884</v>
      </c>
      <c r="AG289" s="339">
        <v>0.3740047125</v>
      </c>
      <c r="AH289" s="339">
        <v>0.39675211240000002</v>
      </c>
      <c r="AI289" s="339">
        <v>0.39991672220000002</v>
      </c>
      <c r="AJ289" s="339">
        <v>0.41988464409999998</v>
      </c>
      <c r="AK289" s="339">
        <v>0.43451722149999999</v>
      </c>
      <c r="AL289" s="339">
        <v>0.46178469649999998</v>
      </c>
      <c r="AM289" s="339">
        <v>0.46623287530000002</v>
      </c>
      <c r="AN289" s="339">
        <v>0.46865816840000002</v>
      </c>
      <c r="AO289" s="339">
        <v>0.4705427331</v>
      </c>
      <c r="AP289" s="339">
        <v>0.45908798709999998</v>
      </c>
      <c r="AQ289" s="339">
        <v>0.46239225550000002</v>
      </c>
      <c r="AR289" s="339">
        <v>0.465391781</v>
      </c>
      <c r="AS289" s="339">
        <v>0.4660473913</v>
      </c>
      <c r="AT289" s="339">
        <v>0.44945623200000001</v>
      </c>
      <c r="AU289" s="339">
        <v>0.45283398600000002</v>
      </c>
      <c r="AV289" s="339">
        <v>0.4480779432</v>
      </c>
      <c r="AW289" s="339">
        <v>0.43354343020000002</v>
      </c>
      <c r="AX289" s="339">
        <v>0.41324115420000002</v>
      </c>
      <c r="AY289" s="339">
        <v>0.41410523199999999</v>
      </c>
      <c r="AZ289" s="339">
        <v>0.39244993779999998</v>
      </c>
      <c r="BA289" s="339">
        <v>0.374038015</v>
      </c>
      <c r="BB289" s="339">
        <v>0.35151041039999997</v>
      </c>
      <c r="BC289" s="339">
        <v>0.3398690144</v>
      </c>
      <c r="BD289" s="339">
        <v>0.30314301030000002</v>
      </c>
      <c r="BE289" s="339">
        <v>0.28849461259999998</v>
      </c>
      <c r="BF289" s="339">
        <v>0.25548276939999998</v>
      </c>
      <c r="BG289" s="339">
        <v>0.25169613480000003</v>
      </c>
      <c r="BH289" s="339">
        <v>0.1484221084</v>
      </c>
      <c r="BI289" s="339">
        <v>0.1049361166</v>
      </c>
      <c r="BJ289" s="339">
        <v>7.0380486500000006E-2</v>
      </c>
      <c r="BK289" s="339">
        <v>6.7499868199999993E-2</v>
      </c>
      <c r="BL289" s="339">
        <v>5.20392197E-2</v>
      </c>
      <c r="BM289" s="339">
        <v>4.90373479E-2</v>
      </c>
      <c r="BN289" s="339">
        <v>4.58408259E-2</v>
      </c>
      <c r="BO289" s="339">
        <v>4.6681508699999999E-2</v>
      </c>
      <c r="BP289" s="339">
        <v>4.6343830699999998E-2</v>
      </c>
      <c r="BQ289" s="339">
        <v>4.1454414299999999E-2</v>
      </c>
      <c r="BR289" s="339">
        <v>3.3252594099999998E-2</v>
      </c>
    </row>
    <row r="290" spans="1:70">
      <c r="A290" t="str">
        <f t="shared" si="20"/>
        <v>Net fee and commission income to total net operating income202003</v>
      </c>
      <c r="B290" s="495">
        <v>202003</v>
      </c>
      <c r="C290" s="495">
        <v>27</v>
      </c>
      <c r="D290" s="495" t="s">
        <v>1382</v>
      </c>
      <c r="E290" s="495">
        <v>-2.8062394310109491E-2</v>
      </c>
      <c r="F290" s="495">
        <v>0.17264040860220975</v>
      </c>
      <c r="G290" s="495">
        <v>0.28320557751854963</v>
      </c>
      <c r="H290" s="495">
        <v>0.25063072200755881</v>
      </c>
      <c r="I290" s="495">
        <v>0.32906828041796921</v>
      </c>
      <c r="J290" s="495">
        <v>0.40094820554649269</v>
      </c>
      <c r="K290" s="495">
        <v>0.70580628949092816</v>
      </c>
      <c r="L290" s="495">
        <v>143859500761.45053</v>
      </c>
      <c r="M290" s="496">
        <v>435995095611.47473</v>
      </c>
      <c r="N290" s="495">
        <v>0.34018691558315944</v>
      </c>
      <c r="O290" s="495">
        <v>0.29249671636934127</v>
      </c>
      <c r="P290" s="495">
        <v>0.33632045569845853</v>
      </c>
      <c r="Q290" s="495">
        <v>117</v>
      </c>
      <c r="R290" s="11">
        <f t="shared" si="21"/>
        <v>0.29249671636934127</v>
      </c>
      <c r="S290" s="11">
        <f t="shared" si="22"/>
        <v>0.34018691558315944</v>
      </c>
      <c r="T290">
        <f t="shared" si="23"/>
        <v>1</v>
      </c>
      <c r="U290" t="str">
        <f t="shared" si="24"/>
        <v>Loans and advances-to-deposits ratio for households and non-financial corporations1</v>
      </c>
      <c r="V290" s="497">
        <v>202312</v>
      </c>
      <c r="W290" s="497">
        <v>87</v>
      </c>
      <c r="X290" s="497" t="s">
        <v>1383</v>
      </c>
      <c r="Y290" s="497" t="s">
        <v>17</v>
      </c>
      <c r="Z290" s="497">
        <v>0</v>
      </c>
      <c r="AA290" s="497">
        <v>5</v>
      </c>
      <c r="AB290" s="497">
        <v>3.0187694949822403</v>
      </c>
      <c r="AC290" s="497">
        <v>1</v>
      </c>
      <c r="AD290" s="498"/>
      <c r="AF290" s="338" t="s">
        <v>885</v>
      </c>
      <c r="AG290" s="339">
        <v>0.4469668</v>
      </c>
      <c r="AH290" s="339">
        <v>0.43845183570000001</v>
      </c>
      <c r="AI290" s="339">
        <v>0.43601314489999998</v>
      </c>
      <c r="AJ290" s="339">
        <v>0.47715647030000002</v>
      </c>
      <c r="AK290" s="339">
        <v>0.47587097540000001</v>
      </c>
      <c r="AL290" s="339">
        <v>0.48532003159999998</v>
      </c>
      <c r="AM290" s="339">
        <v>0.48323777839999998</v>
      </c>
      <c r="AN290" s="339">
        <v>0.48226420009999998</v>
      </c>
      <c r="AO290" s="339">
        <v>0.4824323512</v>
      </c>
      <c r="AP290" s="339">
        <v>0.48290786409999997</v>
      </c>
      <c r="AQ290" s="339">
        <v>0.48235644640000003</v>
      </c>
      <c r="AR290" s="339">
        <v>0.47485299079999999</v>
      </c>
      <c r="AS290" s="339">
        <v>0.4746103914</v>
      </c>
      <c r="AT290" s="339">
        <v>0.46885279210000003</v>
      </c>
      <c r="AU290" s="339">
        <v>0.49725886699999999</v>
      </c>
      <c r="AV290" s="339">
        <v>0.49201426500000001</v>
      </c>
      <c r="AW290" s="339">
        <v>0.4804406511</v>
      </c>
      <c r="AX290" s="339">
        <v>0.48289055870000003</v>
      </c>
      <c r="AY290" s="339">
        <v>0.4800618337</v>
      </c>
      <c r="AZ290" s="339">
        <v>0.4706402603</v>
      </c>
      <c r="BA290" s="339">
        <v>0.45289072520000001</v>
      </c>
      <c r="BB290" s="339">
        <v>0.4473059137</v>
      </c>
      <c r="BC290" s="339">
        <v>0.45151269109999997</v>
      </c>
      <c r="BD290" s="339">
        <v>0.44549833620000001</v>
      </c>
      <c r="BE290" s="339">
        <v>0.44855000039999998</v>
      </c>
      <c r="BF290" s="339">
        <v>0.44745451269999997</v>
      </c>
      <c r="BG290" s="339">
        <v>0.47054901370000002</v>
      </c>
      <c r="BH290" s="339">
        <v>0.46556010390000002</v>
      </c>
      <c r="BI290" s="339">
        <v>0.47841302270000002</v>
      </c>
      <c r="BJ290" s="339">
        <v>0.42114401709999999</v>
      </c>
      <c r="BK290" s="339">
        <v>0.443975016</v>
      </c>
      <c r="BL290" s="339">
        <v>0.41824260990000001</v>
      </c>
      <c r="BM290" s="339">
        <v>0.42829367029999998</v>
      </c>
      <c r="BN290" s="339">
        <v>0.44254616369999999</v>
      </c>
      <c r="BO290" s="339">
        <v>0.4423908412</v>
      </c>
      <c r="BP290" s="339">
        <v>0.43035934729999997</v>
      </c>
      <c r="BQ290" s="339">
        <v>0.42833748119999998</v>
      </c>
      <c r="BR290" s="339">
        <v>0.4363880765</v>
      </c>
    </row>
    <row r="291" spans="1:70">
      <c r="A291" t="str">
        <f t="shared" si="20"/>
        <v>Net fee and commission income to total net operating income202006</v>
      </c>
      <c r="B291" s="495">
        <v>202006</v>
      </c>
      <c r="C291" s="495">
        <v>27</v>
      </c>
      <c r="D291" s="495" t="s">
        <v>1382</v>
      </c>
      <c r="E291" s="495">
        <v>9.6194917073261325E-3</v>
      </c>
      <c r="F291" s="495">
        <v>0.16258814623249793</v>
      </c>
      <c r="G291" s="495">
        <v>0.2714437903368756</v>
      </c>
      <c r="H291" s="495">
        <v>0.29313548114985249</v>
      </c>
      <c r="I291" s="495">
        <v>0.30403162189495841</v>
      </c>
      <c r="J291" s="495">
        <v>0.37164219032248547</v>
      </c>
      <c r="K291" s="495">
        <v>0.66109660080364052</v>
      </c>
      <c r="L291" s="495">
        <v>136410656794.28642</v>
      </c>
      <c r="M291" s="496">
        <v>448287276311.04553</v>
      </c>
      <c r="N291" s="495">
        <v>0.29438998759859403</v>
      </c>
      <c r="O291" s="495">
        <v>0.27334190150370008</v>
      </c>
      <c r="P291" s="495">
        <v>0.31025022540027442</v>
      </c>
      <c r="Q291" s="495">
        <v>117</v>
      </c>
      <c r="R291" s="11">
        <f t="shared" si="21"/>
        <v>0.27334190150370008</v>
      </c>
      <c r="S291" s="11">
        <f t="shared" si="22"/>
        <v>0.31025022540027442</v>
      </c>
      <c r="T291">
        <f t="shared" si="23"/>
        <v>1</v>
      </c>
      <c r="U291" t="str">
        <f t="shared" si="24"/>
        <v>Loans and advances-to-deposits ratio for households and non-financial corporations2</v>
      </c>
      <c r="V291" s="497">
        <v>202312</v>
      </c>
      <c r="W291" s="497">
        <v>87</v>
      </c>
      <c r="X291" s="497" t="s">
        <v>1383</v>
      </c>
      <c r="Y291" s="497" t="s">
        <v>31</v>
      </c>
      <c r="Z291" s="497">
        <v>0</v>
      </c>
      <c r="AA291" s="497">
        <v>9</v>
      </c>
      <c r="AB291" s="497">
        <v>1.7619476360614905</v>
      </c>
      <c r="AC291" s="497">
        <v>2</v>
      </c>
      <c r="AD291" s="498"/>
      <c r="AF291" s="338" t="s">
        <v>886</v>
      </c>
      <c r="AG291" s="339">
        <v>0.1420138795</v>
      </c>
      <c r="AH291" s="339">
        <v>0.1420150909</v>
      </c>
      <c r="AI291" s="339">
        <v>0.1509745049</v>
      </c>
      <c r="AJ291" s="339">
        <v>0.1653557886</v>
      </c>
      <c r="AK291" s="339">
        <v>0.17455059219999999</v>
      </c>
      <c r="AL291" s="339">
        <v>0.19752683209999999</v>
      </c>
      <c r="AM291" s="339">
        <v>0.20483750019999999</v>
      </c>
      <c r="AN291" s="339">
        <v>0.2152406747</v>
      </c>
      <c r="AO291" s="339">
        <v>0.2236700402</v>
      </c>
      <c r="AP291" s="339">
        <v>0.2323439021</v>
      </c>
      <c r="AQ291" s="339">
        <v>0.23865821579999999</v>
      </c>
      <c r="AR291" s="339">
        <v>0.24359824760000001</v>
      </c>
      <c r="AS291" s="339">
        <v>0.2488509558</v>
      </c>
      <c r="AT291" s="339">
        <v>0.24796830070000001</v>
      </c>
      <c r="AU291" s="339">
        <v>0.25473621130000002</v>
      </c>
      <c r="AV291" s="339">
        <v>0.25805099869999998</v>
      </c>
      <c r="AW291" s="339">
        <v>0.25518295839999999</v>
      </c>
      <c r="AX291" s="339">
        <v>0.24432101149999999</v>
      </c>
      <c r="AY291" s="339">
        <v>0.24479344210000001</v>
      </c>
      <c r="AZ291" s="339">
        <v>0.23445984619999999</v>
      </c>
      <c r="BA291" s="339">
        <v>0.22761262600000001</v>
      </c>
      <c r="BB291" s="339">
        <v>0.21524320559999999</v>
      </c>
      <c r="BC291" s="339">
        <v>0.20387890110000001</v>
      </c>
      <c r="BD291" s="339">
        <v>0.19300827000000001</v>
      </c>
      <c r="BE291" s="339">
        <v>0.18141574730000001</v>
      </c>
      <c r="BF291" s="339">
        <v>0.1655481969</v>
      </c>
      <c r="BG291" s="339">
        <v>0.16022718429999999</v>
      </c>
      <c r="BH291" s="339">
        <v>0.12989247239999999</v>
      </c>
      <c r="BI291" s="339">
        <v>0.1038218753</v>
      </c>
      <c r="BJ291" s="339">
        <v>7.5025092799999998E-2</v>
      </c>
      <c r="BK291" s="339">
        <v>6.9764219700000005E-2</v>
      </c>
      <c r="BL291" s="339">
        <v>6.2007342200000003E-2</v>
      </c>
      <c r="BM291" s="339">
        <v>5.8249394000000003E-2</v>
      </c>
      <c r="BN291" s="339">
        <v>5.57955412E-2</v>
      </c>
      <c r="BO291" s="339">
        <v>5.6011971200000003E-2</v>
      </c>
      <c r="BP291" s="339">
        <v>5.3595631800000001E-2</v>
      </c>
      <c r="BQ291" s="339">
        <v>4.9254223200000002E-2</v>
      </c>
      <c r="BR291" s="339">
        <v>4.5209908100000001E-2</v>
      </c>
    </row>
    <row r="292" spans="1:70">
      <c r="A292" t="str">
        <f t="shared" si="20"/>
        <v>Net fee and commission income to total net operating income202009</v>
      </c>
      <c r="B292" s="495">
        <v>202009</v>
      </c>
      <c r="C292" s="495">
        <v>27</v>
      </c>
      <c r="D292" s="495" t="s">
        <v>1382</v>
      </c>
      <c r="E292" s="495">
        <v>-2.3301216835857402E-3</v>
      </c>
      <c r="F292" s="495">
        <v>0.15541742558235444</v>
      </c>
      <c r="G292" s="495">
        <v>0.26994767984202844</v>
      </c>
      <c r="H292" s="495">
        <v>0.27372985436035835</v>
      </c>
      <c r="I292" s="495">
        <v>0.30194118843304357</v>
      </c>
      <c r="J292" s="495">
        <v>0.36834135787470745</v>
      </c>
      <c r="K292" s="495">
        <v>0.69456235772419594</v>
      </c>
      <c r="L292" s="495">
        <v>136604771133.42696</v>
      </c>
      <c r="M292" s="496">
        <v>450430807395.11694</v>
      </c>
      <c r="N292" s="495">
        <v>0.29468965767955507</v>
      </c>
      <c r="O292" s="495">
        <v>0.26633261946362663</v>
      </c>
      <c r="P292" s="495">
        <v>0.30870663161017214</v>
      </c>
      <c r="Q292" s="495">
        <v>115</v>
      </c>
      <c r="R292" s="11">
        <f t="shared" si="21"/>
        <v>0.26633261946362663</v>
      </c>
      <c r="S292" s="11">
        <f t="shared" si="22"/>
        <v>0.30870663161017214</v>
      </c>
      <c r="T292">
        <f t="shared" si="23"/>
        <v>0</v>
      </c>
      <c r="U292" t="str">
        <f t="shared" si="24"/>
        <v>Loans and advances-to-deposits ratio for households and non-financial corporations3</v>
      </c>
      <c r="V292" s="497">
        <v>202312</v>
      </c>
      <c r="W292" s="497">
        <v>87</v>
      </c>
      <c r="X292" s="497" t="s">
        <v>1383</v>
      </c>
      <c r="Y292" s="497" t="s">
        <v>19</v>
      </c>
      <c r="Z292" s="497">
        <v>0</v>
      </c>
      <c r="AA292" s="497">
        <v>8</v>
      </c>
      <c r="AB292" s="497">
        <v>1.7116552732554819</v>
      </c>
      <c r="AC292" s="497">
        <v>3</v>
      </c>
      <c r="AD292" s="498">
        <v>1</v>
      </c>
      <c r="AF292" s="338" t="s">
        <v>1220</v>
      </c>
      <c r="AG292" s="339">
        <v>1.0944906823</v>
      </c>
      <c r="AH292" s="339">
        <v>1.0920539408000001</v>
      </c>
      <c r="AI292" s="339">
        <v>1.2581741433</v>
      </c>
      <c r="AJ292" s="339">
        <v>1.3610315763</v>
      </c>
      <c r="AK292" s="339">
        <v>1.3434170702999999</v>
      </c>
      <c r="AL292" s="339">
        <v>1.2965747283</v>
      </c>
      <c r="AM292" s="339">
        <v>1.2938981561</v>
      </c>
      <c r="AN292" s="339">
        <v>1.2653566965</v>
      </c>
      <c r="AO292" s="339">
        <v>1.2364152157999999</v>
      </c>
      <c r="AP292" s="339">
        <v>1.1989125121999999</v>
      </c>
      <c r="AQ292" s="339">
        <v>1.2058640921999999</v>
      </c>
      <c r="AR292" s="339">
        <v>1.1846007700000001</v>
      </c>
      <c r="AS292" s="339">
        <v>1.1550403033000001</v>
      </c>
      <c r="AT292" s="339">
        <v>1.1067006452999999</v>
      </c>
      <c r="AU292" s="339">
        <v>1.064976787</v>
      </c>
      <c r="AV292" s="339">
        <v>1.0373812552999999</v>
      </c>
      <c r="AW292" s="339">
        <v>1.0091061953</v>
      </c>
      <c r="AX292" s="339">
        <v>0.97988379969999995</v>
      </c>
      <c r="AY292" s="339">
        <v>0.98140706470000005</v>
      </c>
      <c r="AZ292" s="339">
        <v>0.94613462250000002</v>
      </c>
      <c r="BA292" s="339">
        <v>0.92082030209999999</v>
      </c>
      <c r="BB292" s="339">
        <v>0.89516390479999997</v>
      </c>
      <c r="BC292" s="339">
        <v>0.89391806399999996</v>
      </c>
      <c r="BD292" s="339">
        <v>0.85042750570000003</v>
      </c>
      <c r="BE292" s="339">
        <v>0.83741268570000005</v>
      </c>
      <c r="BF292" s="339">
        <v>0.77912209970000001</v>
      </c>
      <c r="BG292" s="339">
        <v>0.76327582390000004</v>
      </c>
      <c r="BH292" s="339">
        <v>0.67091892559999999</v>
      </c>
      <c r="BI292" s="339">
        <v>0.63003863999999998</v>
      </c>
      <c r="BJ292" s="339">
        <v>0.60872510349999998</v>
      </c>
      <c r="BK292" s="339">
        <v>0.62057160720000004</v>
      </c>
      <c r="BL292" s="339">
        <v>0.61773764070000003</v>
      </c>
      <c r="BM292" s="339">
        <v>0.61123996940000003</v>
      </c>
      <c r="BN292" s="339">
        <v>0.6043039992</v>
      </c>
      <c r="BO292" s="339">
        <v>0.60578539539999998</v>
      </c>
      <c r="BP292" s="339">
        <v>0.59636485900000002</v>
      </c>
      <c r="BQ292" s="339">
        <v>0.59243855359999997</v>
      </c>
      <c r="BR292" s="339">
        <v>0.58811914379999997</v>
      </c>
    </row>
    <row r="293" spans="1:70">
      <c r="A293" t="str">
        <f t="shared" si="20"/>
        <v>Net fee and commission income to total net operating income202012</v>
      </c>
      <c r="B293" s="495">
        <v>202012</v>
      </c>
      <c r="C293" s="495">
        <v>27</v>
      </c>
      <c r="D293" s="495" t="s">
        <v>1382</v>
      </c>
      <c r="E293" s="495">
        <v>-9.0567464745403784E-3</v>
      </c>
      <c r="F293" s="495">
        <v>0.15318698772691131</v>
      </c>
      <c r="G293" s="495">
        <v>0.26124980878924275</v>
      </c>
      <c r="H293" s="495">
        <v>0.26877283555822062</v>
      </c>
      <c r="I293" s="495">
        <v>0.30540298663980336</v>
      </c>
      <c r="J293" s="495">
        <v>0.35900815391819169</v>
      </c>
      <c r="K293" s="495">
        <v>0.68522811742263734</v>
      </c>
      <c r="L293" s="495">
        <v>138974115700.53491</v>
      </c>
      <c r="M293" s="496">
        <v>451629680037.28168</v>
      </c>
      <c r="N293" s="495">
        <v>0.28690025306183109</v>
      </c>
      <c r="O293" s="495">
        <v>0.26927398751212223</v>
      </c>
      <c r="P293" s="495">
        <v>0.31254645996915914</v>
      </c>
      <c r="Q293" s="495">
        <v>116</v>
      </c>
      <c r="R293" s="11">
        <f t="shared" si="21"/>
        <v>0.26927398751212223</v>
      </c>
      <c r="S293" s="11">
        <f t="shared" si="22"/>
        <v>0.31254645996915914</v>
      </c>
      <c r="T293">
        <f t="shared" si="23"/>
        <v>1</v>
      </c>
      <c r="U293" t="str">
        <f t="shared" si="24"/>
        <v>Loans and advances-to-deposits ratio for households and non-financial corporations4</v>
      </c>
      <c r="V293" s="497">
        <v>202312</v>
      </c>
      <c r="W293" s="497">
        <v>87</v>
      </c>
      <c r="X293" s="497" t="s">
        <v>1383</v>
      </c>
      <c r="Y293" s="497" t="s">
        <v>1386</v>
      </c>
      <c r="Z293" s="497">
        <v>0</v>
      </c>
      <c r="AA293" s="497">
        <v>3</v>
      </c>
      <c r="AB293" s="497">
        <v>1.6961128833879129</v>
      </c>
      <c r="AC293" s="497">
        <v>4</v>
      </c>
      <c r="AD293" s="498"/>
      <c r="AF293" s="338" t="s">
        <v>1221</v>
      </c>
      <c r="AG293" s="339" t="s">
        <v>6753</v>
      </c>
      <c r="AH293" s="339">
        <v>0.2598207152</v>
      </c>
      <c r="AI293" s="339">
        <v>0.44094282289999998</v>
      </c>
      <c r="AJ293" s="339">
        <v>0.46745259210000001</v>
      </c>
      <c r="AK293" s="339">
        <v>0.48064472400000002</v>
      </c>
      <c r="AL293" s="339">
        <v>0.47142459129999997</v>
      </c>
      <c r="AM293" s="339">
        <v>0.48749116990000002</v>
      </c>
      <c r="AN293" s="339">
        <v>0.46888844289999998</v>
      </c>
      <c r="AO293" s="339">
        <v>0.44488323410000002</v>
      </c>
      <c r="AP293" s="339">
        <v>0.43326366589999998</v>
      </c>
      <c r="AQ293" s="339">
        <v>0.42518813430000002</v>
      </c>
      <c r="AR293" s="339">
        <v>0.40900181540000002</v>
      </c>
      <c r="AS293" s="339">
        <v>0.35209174780000002</v>
      </c>
      <c r="AT293" s="339">
        <v>0.3159239552</v>
      </c>
      <c r="AU293" s="339">
        <v>0.28244195799999999</v>
      </c>
      <c r="AV293" s="339">
        <v>0.25971104699999997</v>
      </c>
      <c r="AW293" s="339">
        <v>0.23307552049999999</v>
      </c>
      <c r="AX293" s="339">
        <v>0.23885263900000001</v>
      </c>
      <c r="AY293" s="339">
        <v>0.2258779427</v>
      </c>
      <c r="AZ293" s="339">
        <v>0.2152410843</v>
      </c>
      <c r="BA293" s="339">
        <v>0.21489397539999999</v>
      </c>
      <c r="BB293" s="339">
        <v>0.19107824700000001</v>
      </c>
      <c r="BC293" s="339">
        <v>0.21413625150000001</v>
      </c>
      <c r="BD293" s="339">
        <v>0.27579604359999998</v>
      </c>
      <c r="BE293" s="339">
        <v>0.27529604019999998</v>
      </c>
      <c r="BF293" s="339">
        <v>0.26364078670000002</v>
      </c>
      <c r="BG293" s="339">
        <v>0.2722125057</v>
      </c>
      <c r="BH293" s="339">
        <v>0.26965301730000002</v>
      </c>
      <c r="BI293" s="339">
        <v>0.26560756390000001</v>
      </c>
      <c r="BJ293" s="339">
        <v>0.27175583850000001</v>
      </c>
      <c r="BK293" s="339">
        <v>0.26534393950000001</v>
      </c>
      <c r="BL293" s="339">
        <v>0.24738593510000001</v>
      </c>
      <c r="BM293" s="339">
        <v>0.25457592400000001</v>
      </c>
      <c r="BN293" s="339">
        <v>0.20122403489999999</v>
      </c>
      <c r="BO293" s="339">
        <v>0.17406212539999999</v>
      </c>
      <c r="BP293" s="339">
        <v>0.14145633869999999</v>
      </c>
      <c r="BQ293" s="339">
        <v>0.13864693810000001</v>
      </c>
      <c r="BR293" s="339">
        <v>0.13659865269999999</v>
      </c>
    </row>
    <row r="294" spans="1:70">
      <c r="A294" t="str">
        <f t="shared" si="20"/>
        <v>Net fee and commission income to total net operating income202103</v>
      </c>
      <c r="B294" s="495">
        <v>202103</v>
      </c>
      <c r="C294" s="495">
        <v>27</v>
      </c>
      <c r="D294" s="495" t="s">
        <v>1382</v>
      </c>
      <c r="E294" s="495">
        <v>4.3731412716456293E-3</v>
      </c>
      <c r="F294" s="495">
        <v>0.15933617986608373</v>
      </c>
      <c r="G294" s="495">
        <v>0.26585926578976243</v>
      </c>
      <c r="H294" s="495">
        <v>0.27746157794928056</v>
      </c>
      <c r="I294" s="495">
        <v>0.30521568067130012</v>
      </c>
      <c r="J294" s="495">
        <v>0.37862139937740485</v>
      </c>
      <c r="K294" s="495">
        <v>0.7161924389639478</v>
      </c>
      <c r="L294" s="495">
        <v>149922841190.57388</v>
      </c>
      <c r="M294" s="496">
        <v>492133716483.98016</v>
      </c>
      <c r="N294" s="495">
        <v>0.30311094913871223</v>
      </c>
      <c r="O294" s="495">
        <v>0.27049850644897644</v>
      </c>
      <c r="P294" s="495">
        <v>0.312487340267256</v>
      </c>
      <c r="Q294" s="495">
        <v>118</v>
      </c>
      <c r="R294" s="11">
        <f t="shared" si="21"/>
        <v>0.27049850644897644</v>
      </c>
      <c r="S294" s="11">
        <f t="shared" si="22"/>
        <v>0.312487340267256</v>
      </c>
      <c r="T294">
        <f t="shared" si="23"/>
        <v>1</v>
      </c>
      <c r="U294" t="str">
        <f t="shared" si="24"/>
        <v>Loans and advances-to-deposits ratio for households and non-financial corporations5</v>
      </c>
      <c r="V294" s="497">
        <v>202312</v>
      </c>
      <c r="W294" s="497">
        <v>87</v>
      </c>
      <c r="X294" s="497" t="s">
        <v>1383</v>
      </c>
      <c r="Y294" s="497" t="s">
        <v>28</v>
      </c>
      <c r="Z294" s="497">
        <v>0</v>
      </c>
      <c r="AA294" s="497">
        <v>4</v>
      </c>
      <c r="AB294" s="497">
        <v>1.6459455618958325</v>
      </c>
      <c r="AC294" s="497">
        <v>5</v>
      </c>
      <c r="AD294" s="498"/>
      <c r="AF294" s="338" t="s">
        <v>1225</v>
      </c>
      <c r="AG294" s="339" t="s">
        <v>6753</v>
      </c>
      <c r="AH294" s="339" t="s">
        <v>6753</v>
      </c>
      <c r="AI294" s="339" t="s">
        <v>6753</v>
      </c>
      <c r="AJ294" s="339" t="s">
        <v>6753</v>
      </c>
      <c r="AK294" s="339" t="s">
        <v>6753</v>
      </c>
      <c r="AL294" s="339" t="s">
        <v>6753</v>
      </c>
      <c r="AM294" s="339" t="s">
        <v>6753</v>
      </c>
      <c r="AN294" s="339" t="s">
        <v>6753</v>
      </c>
      <c r="AO294" s="339">
        <v>0</v>
      </c>
      <c r="AP294" s="339">
        <v>0</v>
      </c>
      <c r="AQ294" s="339">
        <v>0</v>
      </c>
      <c r="AR294" s="339">
        <v>0</v>
      </c>
      <c r="AS294" s="339">
        <v>0</v>
      </c>
      <c r="AT294" s="339">
        <v>0.1101086335</v>
      </c>
      <c r="AU294" s="339">
        <v>0.1354521511</v>
      </c>
      <c r="AV294" s="339">
        <v>0.1864124982</v>
      </c>
      <c r="AW294" s="339">
        <v>0.33251025350000002</v>
      </c>
      <c r="AX294" s="339">
        <v>0.47962573489999999</v>
      </c>
      <c r="AY294" s="339">
        <v>0.74074726260000001</v>
      </c>
      <c r="AZ294" s="339">
        <v>0.99307607389999997</v>
      </c>
      <c r="BA294" s="339">
        <v>1.1543204163</v>
      </c>
      <c r="BB294" s="339">
        <v>1.3079611020999999</v>
      </c>
      <c r="BC294" s="339">
        <v>1.2565102709</v>
      </c>
      <c r="BD294" s="339">
        <v>1.5850562754999999</v>
      </c>
      <c r="BE294" s="339">
        <v>1.5579706885</v>
      </c>
      <c r="BF294" s="339">
        <v>1.7480284254</v>
      </c>
      <c r="BG294" s="339">
        <v>1.8525186001</v>
      </c>
      <c r="BH294" s="339">
        <v>2.0604883298000001</v>
      </c>
      <c r="BI294" s="339">
        <v>2.0949734418000001</v>
      </c>
      <c r="BJ294" s="339">
        <v>2.0065080388999998</v>
      </c>
      <c r="BK294" s="339">
        <v>2.0012989546000002</v>
      </c>
      <c r="BL294" s="339">
        <v>2.0382364732</v>
      </c>
      <c r="BM294" s="339">
        <v>1.9491804098000001</v>
      </c>
      <c r="BN294" s="339">
        <v>1.9678961112</v>
      </c>
      <c r="BO294" s="339">
        <v>2.0506886273</v>
      </c>
      <c r="BP294" s="339">
        <v>2.0891408103</v>
      </c>
      <c r="BQ294" s="339">
        <v>2.1174528817999998</v>
      </c>
      <c r="BR294" s="339">
        <v>2.1774583878999998</v>
      </c>
    </row>
    <row r="295" spans="1:70">
      <c r="A295" t="str">
        <f t="shared" si="20"/>
        <v>Net fee and commission income to total net operating income202106</v>
      </c>
      <c r="B295" s="495">
        <v>202106</v>
      </c>
      <c r="C295" s="495">
        <v>27</v>
      </c>
      <c r="D295" s="495" t="s">
        <v>1382</v>
      </c>
      <c r="E295" s="495">
        <v>1.2068554968175381E-2</v>
      </c>
      <c r="F295" s="495">
        <v>0.16551993722560132</v>
      </c>
      <c r="G295" s="495">
        <v>0.26483067314630299</v>
      </c>
      <c r="H295" s="495">
        <v>0.2757668708963445</v>
      </c>
      <c r="I295" s="495">
        <v>0.31597728462554614</v>
      </c>
      <c r="J295" s="495">
        <v>0.3743826643268377</v>
      </c>
      <c r="K295" s="495">
        <v>0.64184282415443306</v>
      </c>
      <c r="L295" s="495">
        <v>152358591729.53183</v>
      </c>
      <c r="M295" s="496">
        <v>482918605132.24707</v>
      </c>
      <c r="N295" s="495">
        <v>0.28758587230674965</v>
      </c>
      <c r="O295" s="495">
        <v>0.28915213340296037</v>
      </c>
      <c r="P295" s="495">
        <v>0.32141606647156484</v>
      </c>
      <c r="Q295" s="495">
        <v>112</v>
      </c>
      <c r="R295" s="11">
        <f t="shared" si="21"/>
        <v>0.28758587230674965</v>
      </c>
      <c r="S295" s="11">
        <f t="shared" si="22"/>
        <v>0.32141606647156484</v>
      </c>
      <c r="T295">
        <f t="shared" si="23"/>
        <v>1</v>
      </c>
      <c r="U295" t="str">
        <f t="shared" si="24"/>
        <v>Loans and advances-to-deposits ratio for households and non-financial corporations6</v>
      </c>
      <c r="V295" s="497">
        <v>202312</v>
      </c>
      <c r="W295" s="497">
        <v>87</v>
      </c>
      <c r="X295" s="497" t="s">
        <v>1383</v>
      </c>
      <c r="Y295" s="497" t="s">
        <v>94</v>
      </c>
      <c r="Z295" s="497">
        <v>0</v>
      </c>
      <c r="AA295" s="497">
        <v>13</v>
      </c>
      <c r="AB295" s="497">
        <v>1.4360021131425647</v>
      </c>
      <c r="AC295" s="497">
        <v>6</v>
      </c>
      <c r="AD295" s="498"/>
      <c r="AF295" s="338" t="s">
        <v>6735</v>
      </c>
      <c r="AG295" s="339" t="s">
        <v>6753</v>
      </c>
      <c r="AH295" s="339" t="s">
        <v>6753</v>
      </c>
      <c r="AI295" s="339" t="s">
        <v>6753</v>
      </c>
      <c r="AJ295" s="339" t="s">
        <v>6753</v>
      </c>
      <c r="AK295" s="339" t="s">
        <v>6753</v>
      </c>
      <c r="AL295" s="339" t="s">
        <v>6753</v>
      </c>
      <c r="AM295" s="339" t="s">
        <v>6753</v>
      </c>
      <c r="AN295" s="339" t="s">
        <v>6753</v>
      </c>
      <c r="AO295" s="339" t="s">
        <v>6753</v>
      </c>
      <c r="AP295" s="339" t="s">
        <v>6753</v>
      </c>
      <c r="AQ295" s="339" t="s">
        <v>6753</v>
      </c>
      <c r="AR295" s="339" t="s">
        <v>6753</v>
      </c>
      <c r="AS295" s="339" t="s">
        <v>6753</v>
      </c>
      <c r="AT295" s="339" t="s">
        <v>6753</v>
      </c>
      <c r="AU295" s="339" t="s">
        <v>6753</v>
      </c>
      <c r="AV295" s="339" t="s">
        <v>6753</v>
      </c>
      <c r="AW295" s="339" t="s">
        <v>6753</v>
      </c>
      <c r="AX295" s="339" t="s">
        <v>6753</v>
      </c>
      <c r="AY295" s="339" t="s">
        <v>6753</v>
      </c>
      <c r="AZ295" s="339" t="s">
        <v>6753</v>
      </c>
      <c r="BA295" s="339" t="s">
        <v>6753</v>
      </c>
      <c r="BB295" s="339" t="s">
        <v>6753</v>
      </c>
      <c r="BC295" s="339" t="s">
        <v>6753</v>
      </c>
      <c r="BD295" s="339" t="s">
        <v>6753</v>
      </c>
      <c r="BE295" s="339" t="s">
        <v>6753</v>
      </c>
      <c r="BF295" s="339" t="s">
        <v>6753</v>
      </c>
      <c r="BG295" s="339" t="s">
        <v>6753</v>
      </c>
      <c r="BH295" s="339">
        <v>1.2056078512999999</v>
      </c>
      <c r="BI295" s="339">
        <v>1.2429586781999999</v>
      </c>
      <c r="BJ295" s="339">
        <v>1.2429877936</v>
      </c>
      <c r="BK295" s="339">
        <v>1.2438381552</v>
      </c>
      <c r="BL295" s="339">
        <v>1.2747813993999999</v>
      </c>
      <c r="BM295" s="339">
        <v>1.287599553</v>
      </c>
      <c r="BN295" s="339">
        <v>1.3311915287</v>
      </c>
      <c r="BO295" s="339">
        <v>1.319873546</v>
      </c>
      <c r="BP295" s="339">
        <v>1.3496472193</v>
      </c>
      <c r="BQ295" s="339">
        <v>1.3500775362999999</v>
      </c>
      <c r="BR295" s="339">
        <v>1.3498649991</v>
      </c>
    </row>
    <row r="296" spans="1:70">
      <c r="A296" t="str">
        <f t="shared" si="20"/>
        <v>Net fee and commission income to total net operating income202109</v>
      </c>
      <c r="B296" s="495">
        <v>202109</v>
      </c>
      <c r="C296" s="495">
        <v>27</v>
      </c>
      <c r="D296" s="495" t="s">
        <v>1382</v>
      </c>
      <c r="E296" s="495">
        <v>7.4161661430195416E-3</v>
      </c>
      <c r="F296" s="495">
        <v>0.16804894812048829</v>
      </c>
      <c r="G296" s="495">
        <v>0.27316007336757048</v>
      </c>
      <c r="H296" s="495">
        <v>0.28731072263637358</v>
      </c>
      <c r="I296" s="495">
        <v>0.31851310836557961</v>
      </c>
      <c r="J296" s="495">
        <v>0.37631123154017554</v>
      </c>
      <c r="K296" s="495">
        <v>0.68336979518816376</v>
      </c>
      <c r="L296" s="495">
        <v>153326146480.43445</v>
      </c>
      <c r="M296" s="496">
        <v>482031723478.49768</v>
      </c>
      <c r="N296" s="495">
        <v>0.28960748638314665</v>
      </c>
      <c r="O296" s="495">
        <v>0.29689795308777039</v>
      </c>
      <c r="P296" s="495">
        <v>0.32293783961197875</v>
      </c>
      <c r="Q296" s="495">
        <v>111</v>
      </c>
      <c r="R296" s="11">
        <f t="shared" si="21"/>
        <v>0.28960748638314665</v>
      </c>
      <c r="S296" s="11">
        <f t="shared" si="22"/>
        <v>0.32293783961197875</v>
      </c>
      <c r="T296">
        <f t="shared" si="23"/>
        <v>1</v>
      </c>
      <c r="U296" t="str">
        <f t="shared" si="24"/>
        <v>Loans and advances-to-deposits ratio for households and non-financial corporations7</v>
      </c>
      <c r="V296" s="497">
        <v>202312</v>
      </c>
      <c r="W296" s="497">
        <v>87</v>
      </c>
      <c r="X296" s="497" t="s">
        <v>1383</v>
      </c>
      <c r="Y296" s="497" t="s">
        <v>16</v>
      </c>
      <c r="Z296" s="497">
        <v>0</v>
      </c>
      <c r="AA296" s="497">
        <v>30</v>
      </c>
      <c r="AB296" s="497">
        <v>1.1400335765494201</v>
      </c>
      <c r="AC296" s="497">
        <v>7</v>
      </c>
      <c r="AD296" s="498"/>
      <c r="AF296" s="338" t="s">
        <v>888</v>
      </c>
      <c r="AG296" s="339">
        <v>-4.1554445000000002E-2</v>
      </c>
      <c r="AH296" s="339">
        <v>-0.111436058</v>
      </c>
      <c r="AI296" s="339">
        <v>-5.4945964999999999E-2</v>
      </c>
      <c r="AJ296" s="339">
        <v>-0.38815471800000001</v>
      </c>
      <c r="AK296" s="339">
        <v>-0.211084352</v>
      </c>
      <c r="AL296" s="339">
        <v>-0.25452793499999998</v>
      </c>
      <c r="AM296" s="339">
        <v>1.3189484099999999E-2</v>
      </c>
      <c r="AN296" s="339">
        <v>-0.16179183899999999</v>
      </c>
      <c r="AO296" s="339">
        <v>-0.10105091200000001</v>
      </c>
      <c r="AP296" s="339">
        <v>-7.4353797999999999E-2</v>
      </c>
      <c r="AQ296" s="339">
        <v>1.2988481600000001E-2</v>
      </c>
      <c r="AR296" s="339">
        <v>-3.5251430000000001E-3</v>
      </c>
      <c r="AS296" s="339">
        <v>-2.8296100000000002E-3</v>
      </c>
      <c r="AT296" s="339">
        <v>-1.3733822999999999E-2</v>
      </c>
      <c r="AU296" s="339">
        <v>7.2744784000000002E-3</v>
      </c>
      <c r="AV296" s="339">
        <v>-1.9273014000000002E-2</v>
      </c>
      <c r="AW296" s="339">
        <v>-4.9961420000000003E-3</v>
      </c>
      <c r="AX296" s="339">
        <v>-2.9264730000000002E-3</v>
      </c>
      <c r="AY296" s="339">
        <v>1.7697552599999999E-2</v>
      </c>
      <c r="AZ296" s="339">
        <v>2.8927607399999999E-2</v>
      </c>
      <c r="BA296" s="339">
        <v>3.1813271499999997E-2</v>
      </c>
      <c r="BB296" s="339">
        <v>9.5649162000000006E-3</v>
      </c>
      <c r="BC296" s="339">
        <v>1.71560914E-2</v>
      </c>
      <c r="BD296" s="339">
        <v>-6.3232577999999998E-2</v>
      </c>
      <c r="BE296" s="339">
        <v>-3.0777735000000001E-2</v>
      </c>
      <c r="BF296" s="339">
        <v>-6.5062466999999999E-2</v>
      </c>
      <c r="BG296" s="339">
        <v>-1.0230184E-2</v>
      </c>
      <c r="BH296" s="339">
        <v>-0.32688747499999998</v>
      </c>
      <c r="BI296" s="339">
        <v>-0.249875821</v>
      </c>
      <c r="BJ296" s="339">
        <v>-0.193721383</v>
      </c>
      <c r="BK296" s="339">
        <v>0.2142867041</v>
      </c>
      <c r="BL296" s="339">
        <v>0.19337548269999999</v>
      </c>
      <c r="BM296" s="339">
        <v>0.15842516030000001</v>
      </c>
      <c r="BN296" s="339">
        <v>0.152647586</v>
      </c>
      <c r="BO296" s="339">
        <v>0.1162377695</v>
      </c>
      <c r="BP296" s="339">
        <v>0.1325857047</v>
      </c>
      <c r="BQ296" s="339">
        <v>0.1363755133</v>
      </c>
      <c r="BR296" s="339">
        <v>0.128729223</v>
      </c>
    </row>
    <row r="297" spans="1:70">
      <c r="A297" t="str">
        <f t="shared" si="20"/>
        <v>Net fee and commission income to total net operating income202112</v>
      </c>
      <c r="B297" s="495">
        <v>202112</v>
      </c>
      <c r="C297" s="495">
        <v>27</v>
      </c>
      <c r="D297" s="495" t="s">
        <v>1382</v>
      </c>
      <c r="E297" s="495">
        <v>1.0378465461455212E-2</v>
      </c>
      <c r="F297" s="495">
        <v>0.16964944999673293</v>
      </c>
      <c r="G297" s="495">
        <v>0.27640422962157146</v>
      </c>
      <c r="H297" s="495">
        <v>0.27471175502717959</v>
      </c>
      <c r="I297" s="495">
        <v>0.32535546885422123</v>
      </c>
      <c r="J297" s="495">
        <v>0.37684695717900291</v>
      </c>
      <c r="K297" s="495">
        <v>0.6811100978650827</v>
      </c>
      <c r="L297" s="495">
        <v>156688115694.61954</v>
      </c>
      <c r="M297" s="496">
        <v>482640591637.88812</v>
      </c>
      <c r="N297" s="495">
        <v>0.33681930351767508</v>
      </c>
      <c r="O297" s="495">
        <v>0.29900709330581177</v>
      </c>
      <c r="P297" s="495">
        <v>0.33038133086590549</v>
      </c>
      <c r="Q297" s="495">
        <v>111</v>
      </c>
      <c r="R297" s="11">
        <f t="shared" si="21"/>
        <v>0.29900709330581177</v>
      </c>
      <c r="S297" s="11">
        <f t="shared" si="22"/>
        <v>0.33681930351767508</v>
      </c>
      <c r="T297">
        <f t="shared" si="23"/>
        <v>1</v>
      </c>
      <c r="U297" t="str">
        <f t="shared" si="24"/>
        <v>Loans and advances-to-deposits ratio for households and non-financial corporations8</v>
      </c>
      <c r="V297" s="497">
        <v>202312</v>
      </c>
      <c r="W297" s="497">
        <v>87</v>
      </c>
      <c r="X297" s="497" t="s">
        <v>1383</v>
      </c>
      <c r="Y297" s="497" t="s">
        <v>27</v>
      </c>
      <c r="Z297" s="497">
        <v>0</v>
      </c>
      <c r="AA297" s="497">
        <v>8</v>
      </c>
      <c r="AB297" s="497">
        <v>1.1112895110880352</v>
      </c>
      <c r="AC297" s="497">
        <v>8</v>
      </c>
      <c r="AD297" s="498"/>
      <c r="AF297" s="338" t="s">
        <v>890</v>
      </c>
      <c r="AG297" s="339">
        <v>0.561944844</v>
      </c>
      <c r="AH297" s="339">
        <v>0.609295904</v>
      </c>
      <c r="AI297" s="339">
        <v>0.55536631950000004</v>
      </c>
      <c r="AJ297" s="339">
        <v>0.54621188570000001</v>
      </c>
      <c r="AK297" s="339">
        <v>0.56107597980000001</v>
      </c>
      <c r="AL297" s="339">
        <v>0.59818520929999996</v>
      </c>
      <c r="AM297" s="339">
        <v>0.53162017520000004</v>
      </c>
      <c r="AN297" s="339">
        <v>0.51226047910000005</v>
      </c>
      <c r="AO297" s="339">
        <v>0.51392995630000005</v>
      </c>
      <c r="AP297" s="339">
        <v>0.51694133289999999</v>
      </c>
      <c r="AQ297" s="339">
        <v>0.49341919969999998</v>
      </c>
      <c r="AR297" s="339">
        <v>0.48877478949999997</v>
      </c>
      <c r="AS297" s="339">
        <v>0.49067929560000001</v>
      </c>
      <c r="AT297" s="339">
        <v>0.51361861919999996</v>
      </c>
      <c r="AU297" s="339">
        <v>0.55563717000000001</v>
      </c>
      <c r="AV297" s="339">
        <v>0.54050116820000005</v>
      </c>
      <c r="AW297" s="339">
        <v>0.52796528850000002</v>
      </c>
      <c r="AX297" s="339">
        <v>0.53409187840000005</v>
      </c>
      <c r="AY297" s="339">
        <v>0.49430828469999999</v>
      </c>
      <c r="AZ297" s="339">
        <v>0.49392058179999998</v>
      </c>
      <c r="BA297" s="339">
        <v>0.50048212670000003</v>
      </c>
      <c r="BB297" s="339">
        <v>0.49905956359999998</v>
      </c>
      <c r="BC297" s="339">
        <v>0.3658852742</v>
      </c>
      <c r="BD297" s="339">
        <v>0.38982572180000002</v>
      </c>
      <c r="BE297" s="339">
        <v>0.40909783370000002</v>
      </c>
      <c r="BF297" s="339">
        <v>0.42166495999999998</v>
      </c>
      <c r="BG297" s="339">
        <v>0.37427620439999998</v>
      </c>
      <c r="BH297" s="339">
        <v>0.83412870549999996</v>
      </c>
      <c r="BI297" s="339">
        <v>0.72019099389999996</v>
      </c>
      <c r="BJ297" s="339">
        <v>0.6595245864</v>
      </c>
      <c r="BK297" s="339">
        <v>0.33318678660000001</v>
      </c>
      <c r="BL297" s="339">
        <v>0.33810331999999998</v>
      </c>
      <c r="BM297" s="339">
        <v>0.3694353366</v>
      </c>
      <c r="BN297" s="339">
        <v>0.36934205460000002</v>
      </c>
      <c r="BO297" s="339">
        <v>0.3881584501</v>
      </c>
      <c r="BP297" s="339">
        <v>0.36389198080000001</v>
      </c>
      <c r="BQ297" s="339">
        <v>0.35700095910000001</v>
      </c>
      <c r="BR297" s="339">
        <v>0.34691001659999998</v>
      </c>
    </row>
    <row r="298" spans="1:70">
      <c r="A298" t="str">
        <f t="shared" si="20"/>
        <v>Net fee and commission income to total net operating income202203</v>
      </c>
      <c r="B298" s="495">
        <v>202203</v>
      </c>
      <c r="C298" s="495">
        <v>27</v>
      </c>
      <c r="D298" s="495" t="s">
        <v>1382</v>
      </c>
      <c r="E298" s="495">
        <v>6.4640183782705245E-3</v>
      </c>
      <c r="F298" s="495">
        <v>0.19124246919773927</v>
      </c>
      <c r="G298" s="495">
        <v>0.26607638770492115</v>
      </c>
      <c r="H298" s="495">
        <v>0.29241747639504612</v>
      </c>
      <c r="I298" s="495">
        <v>0.31325705349140742</v>
      </c>
      <c r="J298" s="495">
        <v>0.38840582766390769</v>
      </c>
      <c r="K298" s="495">
        <v>0.71408063820186651</v>
      </c>
      <c r="L298" s="495">
        <v>162271572900.69684</v>
      </c>
      <c r="M298" s="496">
        <v>519787587280.24304</v>
      </c>
      <c r="N298" s="495">
        <v>0.34165970063098705</v>
      </c>
      <c r="O298" s="495">
        <v>0.28931777907347572</v>
      </c>
      <c r="P298" s="495">
        <v>0.31777401949121764</v>
      </c>
      <c r="Q298" s="495">
        <v>113</v>
      </c>
      <c r="R298" s="11">
        <f t="shared" si="21"/>
        <v>0.28931777907347572</v>
      </c>
      <c r="S298" s="11">
        <f t="shared" si="22"/>
        <v>0.34165970063098705</v>
      </c>
      <c r="T298">
        <f t="shared" si="23"/>
        <v>1</v>
      </c>
      <c r="U298" t="str">
        <f t="shared" si="24"/>
        <v>Loans and advances-to-deposits ratio for households and non-financial corporations9</v>
      </c>
      <c r="V298" s="497">
        <v>202312</v>
      </c>
      <c r="W298" s="497">
        <v>87</v>
      </c>
      <c r="X298" s="497" t="s">
        <v>1383</v>
      </c>
      <c r="Y298" s="497" t="s">
        <v>93</v>
      </c>
      <c r="Z298" s="497">
        <v>0</v>
      </c>
      <c r="AA298" s="497">
        <v>3</v>
      </c>
      <c r="AB298" s="497">
        <v>1.0794705786495049</v>
      </c>
      <c r="AC298" s="497">
        <v>9</v>
      </c>
      <c r="AD298" s="498"/>
      <c r="AF298" s="338" t="s">
        <v>889</v>
      </c>
      <c r="AG298" s="339">
        <v>-3.841985E-3</v>
      </c>
      <c r="AH298" s="339">
        <v>-9.7104380000000001E-3</v>
      </c>
      <c r="AI298" s="339">
        <v>-4.9105939999999999E-3</v>
      </c>
      <c r="AJ298" s="339">
        <v>-3.2066608000000003E-2</v>
      </c>
      <c r="AK298" s="339">
        <v>-1.7894905999999999E-2</v>
      </c>
      <c r="AL298" s="339">
        <v>-2.5116965000000002E-2</v>
      </c>
      <c r="AM298" s="339">
        <v>1.4088271999999999E-3</v>
      </c>
      <c r="AN298" s="339">
        <v>-1.8095934000000001E-2</v>
      </c>
      <c r="AO298" s="339">
        <v>-1.1470117E-2</v>
      </c>
      <c r="AP298" s="339">
        <v>-8.2915209999999996E-3</v>
      </c>
      <c r="AQ298" s="339">
        <v>1.5509011E-3</v>
      </c>
      <c r="AR298" s="339">
        <v>-4.3045600000000001E-4</v>
      </c>
      <c r="AS298" s="339">
        <v>-3.51164E-4</v>
      </c>
      <c r="AT298" s="339">
        <v>-1.71937E-3</v>
      </c>
      <c r="AU298" s="339">
        <v>9.0020840000000003E-4</v>
      </c>
      <c r="AV298" s="339">
        <v>-2.3836679999999998E-3</v>
      </c>
      <c r="AW298" s="339">
        <v>-6.1471599999999996E-4</v>
      </c>
      <c r="AX298" s="339">
        <v>-3.5521000000000001E-4</v>
      </c>
      <c r="AY298" s="339">
        <v>1.9293216999999999E-3</v>
      </c>
      <c r="AZ298" s="339">
        <v>3.2022715999999998E-3</v>
      </c>
      <c r="BA298" s="339">
        <v>3.5566819999999998E-3</v>
      </c>
      <c r="BB298" s="339">
        <v>1.0538825000000001E-3</v>
      </c>
      <c r="BC298" s="339">
        <v>1.8742027E-3</v>
      </c>
      <c r="BD298" s="339">
        <v>-6.6590210000000002E-3</v>
      </c>
      <c r="BE298" s="339">
        <v>-3.2201119999999998E-3</v>
      </c>
      <c r="BF298" s="339">
        <v>-6.5698809999999996E-3</v>
      </c>
      <c r="BG298" s="339">
        <v>-9.1951200000000004E-4</v>
      </c>
      <c r="BH298" s="339">
        <v>-2.7888235000000001E-2</v>
      </c>
      <c r="BI298" s="339">
        <v>-2.1111865E-2</v>
      </c>
      <c r="BJ298" s="339">
        <v>-1.5973316000000001E-2</v>
      </c>
      <c r="BK298" s="339">
        <v>1.6262264200000001E-2</v>
      </c>
      <c r="BL298" s="339">
        <v>1.47428635E-2</v>
      </c>
      <c r="BM298" s="339">
        <v>1.2037488400000001E-2</v>
      </c>
      <c r="BN298" s="339">
        <v>1.2062844200000001E-2</v>
      </c>
      <c r="BO298" s="339">
        <v>1.00423539E-2</v>
      </c>
      <c r="BP298" s="339">
        <v>1.17130333E-2</v>
      </c>
      <c r="BQ298" s="339">
        <v>1.21604939E-2</v>
      </c>
      <c r="BR298" s="339">
        <v>1.1747246500000001E-2</v>
      </c>
    </row>
    <row r="299" spans="1:70">
      <c r="A299" t="str">
        <f t="shared" si="20"/>
        <v>Net fee and commission income to total net operating income202206</v>
      </c>
      <c r="B299" s="495">
        <v>202206</v>
      </c>
      <c r="C299" s="495">
        <v>27</v>
      </c>
      <c r="D299" s="495" t="s">
        <v>1382</v>
      </c>
      <c r="E299" s="495">
        <v>1.2360798651318741E-2</v>
      </c>
      <c r="F299" s="495">
        <v>0.19428562251060003</v>
      </c>
      <c r="G299" s="495">
        <v>0.27184188465620351</v>
      </c>
      <c r="H299" s="495">
        <v>0.28757950410330652</v>
      </c>
      <c r="I299" s="495">
        <v>0.31268876759183067</v>
      </c>
      <c r="J299" s="495">
        <v>0.39281439983202743</v>
      </c>
      <c r="K299" s="495">
        <v>0.68544962906774787</v>
      </c>
      <c r="L299" s="495">
        <v>161908642603.42603</v>
      </c>
      <c r="M299" s="496">
        <v>518408077637.41492</v>
      </c>
      <c r="N299" s="495">
        <v>0.34558226591545366</v>
      </c>
      <c r="O299" s="495">
        <v>0.28888388068024223</v>
      </c>
      <c r="P299" s="495">
        <v>0.31741226877136258</v>
      </c>
      <c r="Q299" s="495">
        <v>119</v>
      </c>
      <c r="R299" s="11">
        <f t="shared" si="21"/>
        <v>0.28888388068024223</v>
      </c>
      <c r="S299" s="11">
        <f t="shared" si="22"/>
        <v>0.34558226591545366</v>
      </c>
      <c r="T299">
        <f t="shared" si="23"/>
        <v>1</v>
      </c>
      <c r="U299" t="str">
        <f t="shared" si="24"/>
        <v>Loans and advances-to-deposits ratio for households and non-financial corporations10</v>
      </c>
      <c r="V299" s="497">
        <v>202312</v>
      </c>
      <c r="W299" s="497">
        <v>87</v>
      </c>
      <c r="X299" s="497" t="s">
        <v>1383</v>
      </c>
      <c r="Y299" s="497" t="s">
        <v>20</v>
      </c>
      <c r="Z299" s="497">
        <v>0</v>
      </c>
      <c r="AA299" s="497">
        <v>14</v>
      </c>
      <c r="AB299" s="497">
        <v>1.0629653275396218</v>
      </c>
      <c r="AC299" s="497">
        <v>10</v>
      </c>
      <c r="AD299" s="498"/>
      <c r="AF299" s="338" t="s">
        <v>1217</v>
      </c>
      <c r="AG299" s="339">
        <v>0.81822608429999999</v>
      </c>
      <c r="AH299" s="339">
        <v>0.84053076920000003</v>
      </c>
      <c r="AI299" s="339">
        <v>0.86110121319999999</v>
      </c>
      <c r="AJ299" s="339">
        <v>0.83533002020000002</v>
      </c>
      <c r="AK299" s="339">
        <v>0.84814922189999997</v>
      </c>
      <c r="AL299" s="339">
        <v>0.86444273000000005</v>
      </c>
      <c r="AM299" s="339">
        <v>0.83085426650000005</v>
      </c>
      <c r="AN299" s="339">
        <v>0.80784841080000003</v>
      </c>
      <c r="AO299" s="339">
        <v>0.81611674739999995</v>
      </c>
      <c r="AP299" s="339">
        <v>0.80214275550000003</v>
      </c>
      <c r="AQ299" s="339">
        <v>0.80537427510000004</v>
      </c>
      <c r="AR299" s="339">
        <v>0.80709841309999997</v>
      </c>
      <c r="AS299" s="339">
        <v>0.80569822079999998</v>
      </c>
      <c r="AT299" s="339">
        <v>0.80422764950000003</v>
      </c>
      <c r="AU299" s="339">
        <v>0.71915619600000003</v>
      </c>
      <c r="AV299" s="339">
        <v>0.74125199330000002</v>
      </c>
      <c r="AW299" s="339">
        <v>0.73137622349999998</v>
      </c>
      <c r="AX299" s="339">
        <v>0.74054927140000004</v>
      </c>
      <c r="AY299" s="339">
        <v>0.73914027280000005</v>
      </c>
      <c r="AZ299" s="339">
        <v>0.72643399180000001</v>
      </c>
      <c r="BA299" s="339">
        <v>0.71856784939999996</v>
      </c>
      <c r="BB299" s="339">
        <v>0.68755390029999996</v>
      </c>
      <c r="BC299" s="339">
        <v>0.53500949450000002</v>
      </c>
      <c r="BD299" s="339">
        <v>0.58047491620000002</v>
      </c>
      <c r="BE299" s="339">
        <v>0.6116780638</v>
      </c>
      <c r="BF299" s="339">
        <v>0.58841990499999997</v>
      </c>
      <c r="BG299" s="339">
        <v>0.51383836179999998</v>
      </c>
      <c r="BH299" s="339">
        <v>1.1684110952</v>
      </c>
      <c r="BI299" s="339">
        <v>0.99491149040000004</v>
      </c>
      <c r="BJ299" s="339">
        <v>0.88576415659999996</v>
      </c>
      <c r="BK299" s="339">
        <v>0.44426862540000001</v>
      </c>
      <c r="BL299" s="339">
        <v>0.4627790832</v>
      </c>
      <c r="BM299" s="339">
        <v>0.52346322889999997</v>
      </c>
      <c r="BN299" s="339">
        <v>0.55626335319999998</v>
      </c>
      <c r="BO299" s="339">
        <v>0.78585347100000003</v>
      </c>
      <c r="BP299" s="339">
        <v>0.779823135</v>
      </c>
      <c r="BQ299" s="339">
        <v>0.79245222110000002</v>
      </c>
      <c r="BR299" s="339">
        <v>0.78470957819999998</v>
      </c>
    </row>
    <row r="300" spans="1:70">
      <c r="A300" t="str">
        <f t="shared" si="20"/>
        <v>Net fee and commission income to total net operating income202209</v>
      </c>
      <c r="B300" s="495">
        <v>202209</v>
      </c>
      <c r="C300" s="495">
        <v>27</v>
      </c>
      <c r="D300" s="495" t="s">
        <v>1382</v>
      </c>
      <c r="E300" s="495">
        <v>4.3998381619473823E-3</v>
      </c>
      <c r="F300" s="495">
        <v>0.17948398225214832</v>
      </c>
      <c r="G300" s="495">
        <v>0.26180316293581041</v>
      </c>
      <c r="H300" s="495">
        <v>0.27151820686693123</v>
      </c>
      <c r="I300" s="495">
        <v>0.31143918726524761</v>
      </c>
      <c r="J300" s="495">
        <v>0.38853786640614407</v>
      </c>
      <c r="K300" s="495">
        <v>0.64608656316900082</v>
      </c>
      <c r="L300" s="495">
        <v>160820980253.366</v>
      </c>
      <c r="M300" s="496">
        <v>515341263227.48639</v>
      </c>
      <c r="N300" s="495">
        <v>0.33762320723217959</v>
      </c>
      <c r="O300" s="495">
        <v>0.28751938033133762</v>
      </c>
      <c r="P300" s="495">
        <v>0.31623566337108233</v>
      </c>
      <c r="Q300" s="495">
        <v>118</v>
      </c>
      <c r="R300" s="11">
        <f t="shared" si="21"/>
        <v>0.28751938033133762</v>
      </c>
      <c r="S300" s="11">
        <f t="shared" si="22"/>
        <v>0.33762320723217959</v>
      </c>
      <c r="T300">
        <f t="shared" si="23"/>
        <v>1</v>
      </c>
      <c r="U300" t="str">
        <f t="shared" si="24"/>
        <v>Loans and advances-to-deposits ratio for households and non-financial corporations11</v>
      </c>
      <c r="V300" s="497">
        <v>202312</v>
      </c>
      <c r="W300" s="497">
        <v>87</v>
      </c>
      <c r="X300" s="497" t="s">
        <v>1383</v>
      </c>
      <c r="Y300" s="497" t="s">
        <v>14</v>
      </c>
      <c r="Z300" s="497">
        <v>0</v>
      </c>
      <c r="AA300" s="497">
        <v>10</v>
      </c>
      <c r="AB300" s="497">
        <v>1.0402677512410226</v>
      </c>
      <c r="AC300" s="497">
        <v>11</v>
      </c>
      <c r="AD300" s="498"/>
      <c r="AF300" s="338" t="s">
        <v>1218</v>
      </c>
      <c r="AG300" s="339">
        <v>0.14226854189999999</v>
      </c>
      <c r="AH300" s="339">
        <v>0.14470112930000001</v>
      </c>
      <c r="AI300" s="339">
        <v>0.14422995029999999</v>
      </c>
      <c r="AJ300" s="339">
        <v>0.13762380269999999</v>
      </c>
      <c r="AK300" s="339">
        <v>0.13271052489999999</v>
      </c>
      <c r="AL300" s="339">
        <v>0.108888782</v>
      </c>
      <c r="AM300" s="339">
        <v>0.1136131826</v>
      </c>
      <c r="AN300" s="339">
        <v>0.1166694981</v>
      </c>
      <c r="AO300" s="339">
        <v>0.12206844510000001</v>
      </c>
      <c r="AP300" s="339">
        <v>0.1230462309</v>
      </c>
      <c r="AQ300" s="339">
        <v>0.13217700039999999</v>
      </c>
      <c r="AR300" s="339">
        <v>0.13588846909999999</v>
      </c>
      <c r="AS300" s="339">
        <v>0.14336480630000001</v>
      </c>
      <c r="AT300" s="339">
        <v>0.14486520880000001</v>
      </c>
      <c r="AU300" s="339">
        <v>0.1428509278</v>
      </c>
      <c r="AV300" s="339">
        <v>0.1478141406</v>
      </c>
      <c r="AW300" s="339">
        <v>0.15748840150000001</v>
      </c>
      <c r="AX300" s="339">
        <v>0.15887215769999999</v>
      </c>
      <c r="AY300" s="339">
        <v>0.1402713545</v>
      </c>
      <c r="AZ300" s="339">
        <v>0.14470299649999999</v>
      </c>
      <c r="BA300" s="339">
        <v>0.15043874469999999</v>
      </c>
      <c r="BB300" s="339">
        <v>0.150450207</v>
      </c>
      <c r="BC300" s="339">
        <v>0.1182989393</v>
      </c>
      <c r="BD300" s="339">
        <v>0.1236788967</v>
      </c>
      <c r="BE300" s="339">
        <v>0.13131638870000001</v>
      </c>
      <c r="BF300" s="339">
        <v>0.1287145227</v>
      </c>
      <c r="BG300" s="339">
        <v>0.1116434129</v>
      </c>
      <c r="BH300" s="339">
        <v>0.27786152289999999</v>
      </c>
      <c r="BI300" s="339">
        <v>0.25532466320000002</v>
      </c>
      <c r="BJ300" s="339">
        <v>0.24129141179999999</v>
      </c>
      <c r="BK300" s="339">
        <v>0.1464605662</v>
      </c>
      <c r="BL300" s="339">
        <v>0.14927260640000001</v>
      </c>
      <c r="BM300" s="339">
        <v>0.163007609</v>
      </c>
      <c r="BN300" s="339">
        <v>0.16133432750000001</v>
      </c>
      <c r="BO300" s="339">
        <v>0.16209177520000001</v>
      </c>
      <c r="BP300" s="339">
        <v>0.16327495289999999</v>
      </c>
      <c r="BQ300" s="339">
        <v>0.16371093289999999</v>
      </c>
      <c r="BR300" s="339">
        <v>0.16181257730000001</v>
      </c>
    </row>
    <row r="301" spans="1:70">
      <c r="A301" t="str">
        <f t="shared" si="20"/>
        <v>Net fee and commission income to total net operating income202212</v>
      </c>
      <c r="B301" s="495">
        <v>202212</v>
      </c>
      <c r="C301" s="495">
        <v>27</v>
      </c>
      <c r="D301" s="495" t="s">
        <v>1382</v>
      </c>
      <c r="E301" s="495">
        <v>3.7846963284466901E-3</v>
      </c>
      <c r="F301" s="495">
        <v>0.18073572552701445</v>
      </c>
      <c r="G301" s="495">
        <v>0.25933269739000508</v>
      </c>
      <c r="H301" s="495">
        <v>0.29306469232512833</v>
      </c>
      <c r="I301" s="495">
        <v>0.30598950781888723</v>
      </c>
      <c r="J301" s="495">
        <v>0.37717956199231262</v>
      </c>
      <c r="K301" s="495">
        <v>0.63189352927421794</v>
      </c>
      <c r="L301" s="495">
        <v>160907134285.99097</v>
      </c>
      <c r="M301" s="496">
        <v>525106447290.45825</v>
      </c>
      <c r="N301" s="495">
        <v>0.37559057363117321</v>
      </c>
      <c r="O301" s="495">
        <v>0.28016421384488449</v>
      </c>
      <c r="P301" s="495">
        <v>0.31079699267856709</v>
      </c>
      <c r="Q301" s="495">
        <v>118</v>
      </c>
      <c r="R301" s="11">
        <f t="shared" si="21"/>
        <v>0.28016421384488449</v>
      </c>
      <c r="S301" s="11">
        <f t="shared" si="22"/>
        <v>0.37559057363117321</v>
      </c>
      <c r="T301">
        <f t="shared" si="23"/>
        <v>1</v>
      </c>
      <c r="U301" t="str">
        <f t="shared" si="24"/>
        <v>Loans and advances-to-deposits ratio for households and non-financial corporations12</v>
      </c>
      <c r="V301" s="497">
        <v>202312</v>
      </c>
      <c r="W301" s="497">
        <v>87</v>
      </c>
      <c r="X301" s="497" t="s">
        <v>1383</v>
      </c>
      <c r="Y301" s="497" t="s">
        <v>97</v>
      </c>
      <c r="Z301" s="497">
        <v>0</v>
      </c>
      <c r="AA301" s="497">
        <v>4</v>
      </c>
      <c r="AB301" s="497">
        <v>1.0028341559583074</v>
      </c>
      <c r="AC301" s="497">
        <v>12</v>
      </c>
      <c r="AD301" s="498"/>
      <c r="AF301" s="338" t="s">
        <v>1219</v>
      </c>
      <c r="AG301" s="339">
        <v>-1.8517830999999998E-2</v>
      </c>
      <c r="AH301" s="339">
        <v>-4.0892118999999998E-2</v>
      </c>
      <c r="AI301" s="339">
        <v>-8.2775388000000005E-2</v>
      </c>
      <c r="AJ301" s="339">
        <v>-4.4852110000000002E-3</v>
      </c>
      <c r="AK301" s="339">
        <v>-1.7393549999999999E-3</v>
      </c>
      <c r="AL301" s="339">
        <v>2.0603813200000001E-2</v>
      </c>
      <c r="AM301" s="339">
        <v>7.6602159999999996E-4</v>
      </c>
      <c r="AN301" s="339">
        <v>-2.0309240999999999E-2</v>
      </c>
      <c r="AO301" s="339">
        <v>-2.7331656999999999E-2</v>
      </c>
      <c r="AP301" s="339">
        <v>-2.5081461999999999E-2</v>
      </c>
      <c r="AQ301" s="339">
        <v>2.69422411E-2</v>
      </c>
      <c r="AR301" s="339">
        <v>2.7291092900000001E-2</v>
      </c>
      <c r="AS301" s="339">
        <v>1.7394545E-3</v>
      </c>
      <c r="AT301" s="339">
        <v>1.4722215000000001E-3</v>
      </c>
      <c r="AU301" s="339">
        <v>-1.5881809999999999E-3</v>
      </c>
      <c r="AV301" s="339">
        <v>1.3932728300000001E-2</v>
      </c>
      <c r="AW301" s="339">
        <v>9.6761820999999998E-3</v>
      </c>
      <c r="AX301" s="339">
        <v>2.0593729099999999E-2</v>
      </c>
      <c r="AY301" s="339">
        <v>4.0868225799999998E-2</v>
      </c>
      <c r="AZ301" s="339">
        <v>2.83393867E-2</v>
      </c>
      <c r="BA301" s="339">
        <v>1.37379531E-2</v>
      </c>
      <c r="BB301" s="339">
        <v>1.7262428600000001E-2</v>
      </c>
      <c r="BC301" s="339">
        <v>-2.8685314999999999E-2</v>
      </c>
      <c r="BD301" s="339">
        <v>3.4156E-3</v>
      </c>
      <c r="BE301" s="339">
        <v>3.1051472E-3</v>
      </c>
      <c r="BF301" s="339">
        <v>6.3185376000000001E-3</v>
      </c>
      <c r="BG301" s="339">
        <v>0.1206015497</v>
      </c>
      <c r="BH301" s="339">
        <v>0.15926573939999999</v>
      </c>
      <c r="BI301" s="339">
        <v>8.3099601800000006E-2</v>
      </c>
      <c r="BJ301" s="339">
        <v>4.2129196200000003E-2</v>
      </c>
      <c r="BK301" s="339">
        <v>0.240649382</v>
      </c>
      <c r="BL301" s="339">
        <v>0.24955333239999999</v>
      </c>
      <c r="BM301" s="339">
        <v>0.19672781419999999</v>
      </c>
      <c r="BN301" s="339">
        <v>0.15323181490000001</v>
      </c>
      <c r="BO301" s="339">
        <v>3.01682E-4</v>
      </c>
      <c r="BP301" s="339">
        <v>8.9533790000000005E-4</v>
      </c>
      <c r="BQ301" s="339">
        <v>-8.1886299999999997E-4</v>
      </c>
      <c r="BR301" s="339">
        <v>7.7546849000000003E-3</v>
      </c>
    </row>
    <row r="302" spans="1:70">
      <c r="A302" t="str">
        <f t="shared" si="20"/>
        <v>Net fee and commission income to total net operating income202303</v>
      </c>
      <c r="B302" s="495">
        <v>202303</v>
      </c>
      <c r="C302" s="495">
        <v>27</v>
      </c>
      <c r="D302" s="495" t="s">
        <v>1382</v>
      </c>
      <c r="E302" s="495">
        <v>2.8090561065687888E-3</v>
      </c>
      <c r="F302" s="495">
        <v>0.14692049380952785</v>
      </c>
      <c r="G302" s="495">
        <v>0.21980419104297139</v>
      </c>
      <c r="H302" s="495">
        <v>0.25277244647765462</v>
      </c>
      <c r="I302" s="495">
        <v>0.28121723250417069</v>
      </c>
      <c r="J302" s="495">
        <v>0.33829489765741783</v>
      </c>
      <c r="K302" s="495">
        <v>0.57183536353441056</v>
      </c>
      <c r="L302" s="495">
        <v>161292897916.27328</v>
      </c>
      <c r="M302" s="496">
        <v>571012495110.74988</v>
      </c>
      <c r="N302" s="495">
        <v>0.3197038182874834</v>
      </c>
      <c r="O302" s="495">
        <v>0.24722572850614224</v>
      </c>
      <c r="P302" s="495">
        <v>0.28890312007817825</v>
      </c>
      <c r="Q302" s="495">
        <v>118</v>
      </c>
      <c r="R302" s="11">
        <f t="shared" si="21"/>
        <v>0.24722572850614224</v>
      </c>
      <c r="S302" s="11">
        <f t="shared" si="22"/>
        <v>0.3197038182874834</v>
      </c>
      <c r="T302">
        <f t="shared" si="23"/>
        <v>1</v>
      </c>
      <c r="U302" t="str">
        <f t="shared" si="24"/>
        <v>Loans and advances-to-deposits ratio for households and non-financial corporations13</v>
      </c>
      <c r="V302" s="497">
        <v>202312</v>
      </c>
      <c r="W302" s="497">
        <v>87</v>
      </c>
      <c r="X302" s="497" t="s">
        <v>1383</v>
      </c>
      <c r="Y302" s="497" t="s">
        <v>13</v>
      </c>
      <c r="Z302" s="497">
        <v>0</v>
      </c>
      <c r="AA302" s="497">
        <v>11</v>
      </c>
      <c r="AB302" s="497">
        <v>0.99241729952318791</v>
      </c>
      <c r="AC302" s="497">
        <v>13</v>
      </c>
      <c r="AD302" s="498"/>
      <c r="AF302" s="338" t="s">
        <v>1224</v>
      </c>
      <c r="AG302" s="339">
        <v>2.8248890299999999E-2</v>
      </c>
      <c r="AH302" s="339">
        <v>2.82081273E-2</v>
      </c>
      <c r="AI302" s="339">
        <v>2.7910816099999999E-2</v>
      </c>
      <c r="AJ302" s="339">
        <v>2.8070159899999999E-2</v>
      </c>
      <c r="AK302" s="339">
        <v>2.8277018399999999E-2</v>
      </c>
      <c r="AL302" s="339">
        <v>2.53506345E-2</v>
      </c>
      <c r="AM302" s="339">
        <v>2.7880800000000001E-2</v>
      </c>
      <c r="AN302" s="339">
        <v>2.8202082199999999E-2</v>
      </c>
      <c r="AO302" s="339">
        <v>2.8683784600000001E-2</v>
      </c>
      <c r="AP302" s="339">
        <v>2.8066180199999999E-2</v>
      </c>
      <c r="AQ302" s="339">
        <v>2.96266536E-2</v>
      </c>
      <c r="AR302" s="339">
        <v>2.99564236E-2</v>
      </c>
      <c r="AS302" s="339">
        <v>3.0357347600000001E-2</v>
      </c>
      <c r="AT302" s="339">
        <v>3.0280400999999998E-2</v>
      </c>
      <c r="AU302" s="339">
        <v>2.9723790100000001E-2</v>
      </c>
      <c r="AV302" s="339">
        <v>2.986861E-2</v>
      </c>
      <c r="AW302" s="339">
        <v>2.9399899699999999E-2</v>
      </c>
      <c r="AX302" s="339">
        <v>2.89179938E-2</v>
      </c>
      <c r="AY302" s="339">
        <v>2.8898973599999999E-2</v>
      </c>
      <c r="AZ302" s="339">
        <v>2.88288794E-2</v>
      </c>
      <c r="BA302" s="339">
        <v>2.8737665799999999E-2</v>
      </c>
      <c r="BB302" s="339">
        <v>2.8356168300000002E-2</v>
      </c>
      <c r="BC302" s="339">
        <v>2.68464816E-2</v>
      </c>
      <c r="BD302" s="339">
        <v>2.64941076E-2</v>
      </c>
      <c r="BE302" s="339">
        <v>2.62324489E-2</v>
      </c>
      <c r="BF302" s="339">
        <v>2.59975681E-2</v>
      </c>
      <c r="BG302" s="339">
        <v>2.4160174400000001E-2</v>
      </c>
      <c r="BH302" s="339">
        <v>2.4043767399999999E-2</v>
      </c>
      <c r="BI302" s="339">
        <v>2.3108868899999999E-2</v>
      </c>
      <c r="BJ302" s="339">
        <v>2.1805483899999999E-2</v>
      </c>
      <c r="BK302" s="339">
        <v>1.8423486199999999E-2</v>
      </c>
      <c r="BL302" s="339">
        <v>1.8906419800000001E-2</v>
      </c>
      <c r="BM302" s="339">
        <v>1.9438834200000001E-2</v>
      </c>
      <c r="BN302" s="339">
        <v>2.1408176000000001E-2</v>
      </c>
      <c r="BO302" s="339">
        <v>2.9023523700000001E-2</v>
      </c>
      <c r="BP302" s="339">
        <v>3.0266099500000001E-2</v>
      </c>
      <c r="BQ302" s="339">
        <v>3.11588371E-2</v>
      </c>
      <c r="BR302" s="339">
        <v>3.1378131400000002E-2</v>
      </c>
    </row>
    <row r="303" spans="1:70">
      <c r="A303" t="str">
        <f t="shared" si="20"/>
        <v>Net fee and commission income to total net operating income202306</v>
      </c>
      <c r="B303" s="495">
        <v>202306</v>
      </c>
      <c r="C303" s="495">
        <v>27</v>
      </c>
      <c r="D303" s="495" t="s">
        <v>1382</v>
      </c>
      <c r="E303" s="495">
        <v>8.0471853672994531E-3</v>
      </c>
      <c r="F303" s="495">
        <v>0.15250492283212058</v>
      </c>
      <c r="G303" s="495">
        <v>0.2176371466674126</v>
      </c>
      <c r="H303" s="495">
        <v>0.25016871154402981</v>
      </c>
      <c r="I303" s="495">
        <v>0.27572980712727357</v>
      </c>
      <c r="J303" s="495">
        <v>0.32061102148805043</v>
      </c>
      <c r="K303" s="495">
        <v>0.57662250948816063</v>
      </c>
      <c r="L303" s="495">
        <v>160060286743.52545</v>
      </c>
      <c r="M303" s="496">
        <v>580260292324.85767</v>
      </c>
      <c r="N303" s="495">
        <v>0.31399906930709498</v>
      </c>
      <c r="O303" s="495">
        <v>0.24466423789604558</v>
      </c>
      <c r="P303" s="495">
        <v>0.28270559633076042</v>
      </c>
      <c r="Q303" s="495">
        <v>117</v>
      </c>
      <c r="R303" s="11">
        <f t="shared" si="21"/>
        <v>0.24466423789604558</v>
      </c>
      <c r="S303" s="11">
        <f t="shared" si="22"/>
        <v>0.31399906930709498</v>
      </c>
      <c r="T303">
        <f t="shared" si="23"/>
        <v>1</v>
      </c>
      <c r="U303" t="str">
        <f t="shared" si="24"/>
        <v>Loans and advances-to-deposits ratio for households and non-financial corporations14</v>
      </c>
      <c r="V303" s="497">
        <v>202312</v>
      </c>
      <c r="W303" s="497">
        <v>87</v>
      </c>
      <c r="X303" s="497" t="s">
        <v>1383</v>
      </c>
      <c r="Y303" s="497" t="s">
        <v>18</v>
      </c>
      <c r="Z303" s="497">
        <v>0</v>
      </c>
      <c r="AA303" s="497">
        <v>15</v>
      </c>
      <c r="AB303" s="497">
        <v>0.98731403725528299</v>
      </c>
      <c r="AC303" s="497">
        <v>14</v>
      </c>
      <c r="AD303" s="498"/>
      <c r="AF303" s="338" t="s">
        <v>2374</v>
      </c>
      <c r="AG303" s="339" t="s">
        <v>6753</v>
      </c>
      <c r="AH303" s="339" t="s">
        <v>6753</v>
      </c>
      <c r="AI303" s="339" t="s">
        <v>6753</v>
      </c>
      <c r="AJ303" s="339" t="s">
        <v>6753</v>
      </c>
      <c r="AK303" s="339" t="s">
        <v>6753</v>
      </c>
      <c r="AL303" s="339" t="s">
        <v>6753</v>
      </c>
      <c r="AM303" s="339" t="s">
        <v>6753</v>
      </c>
      <c r="AN303" s="339" t="s">
        <v>6753</v>
      </c>
      <c r="AO303" s="339" t="s">
        <v>6753</v>
      </c>
      <c r="AP303" s="339" t="s">
        <v>6753</v>
      </c>
      <c r="AQ303" s="339" t="s">
        <v>6753</v>
      </c>
      <c r="AR303" s="339" t="s">
        <v>6753</v>
      </c>
      <c r="AS303" s="339" t="s">
        <v>6753</v>
      </c>
      <c r="AT303" s="339" t="s">
        <v>6753</v>
      </c>
      <c r="AU303" s="339">
        <v>1.48799932E-2</v>
      </c>
      <c r="AV303" s="339">
        <v>1.4253299400000001E-2</v>
      </c>
      <c r="AW303" s="339">
        <v>1.3855245E-2</v>
      </c>
      <c r="AX303" s="339">
        <v>1.5648150100000001E-2</v>
      </c>
      <c r="AY303" s="339">
        <v>1.26717002E-2</v>
      </c>
      <c r="AZ303" s="339">
        <v>1.21305561E-2</v>
      </c>
      <c r="BA303" s="339">
        <v>1.2753949800000001E-2</v>
      </c>
      <c r="BB303" s="339">
        <v>1.2985922E-2</v>
      </c>
      <c r="BC303" s="339">
        <v>2.74798921E-2</v>
      </c>
      <c r="BD303" s="339">
        <v>3.7830975099999997E-2</v>
      </c>
      <c r="BE303" s="339">
        <v>2.8865839500000001E-2</v>
      </c>
      <c r="BF303" s="339">
        <v>3.0878084199999999E-2</v>
      </c>
      <c r="BG303" s="339">
        <v>3.7373957700000002E-2</v>
      </c>
      <c r="BH303" s="339">
        <v>6.4311365999999995E-2</v>
      </c>
      <c r="BI303" s="339">
        <v>6.9432636500000006E-2</v>
      </c>
      <c r="BJ303" s="339">
        <v>5.5965745900000002E-2</v>
      </c>
      <c r="BK303" s="339">
        <v>1.03299459E-2</v>
      </c>
      <c r="BL303" s="339">
        <v>1.17269118E-2</v>
      </c>
      <c r="BM303" s="339">
        <v>9.7704704999999996E-3</v>
      </c>
      <c r="BN303" s="339">
        <v>8.6911157999999995E-3</v>
      </c>
      <c r="BO303" s="339">
        <v>6.3507696999999998E-3</v>
      </c>
      <c r="BP303" s="339">
        <v>7.9452667999999997E-3</v>
      </c>
      <c r="BQ303" s="339">
        <v>7.8041322000000002E-3</v>
      </c>
      <c r="BR303" s="339">
        <v>8.9047207000000003E-3</v>
      </c>
    </row>
    <row r="304" spans="1:70">
      <c r="A304" t="str">
        <f t="shared" si="20"/>
        <v>Net fee and commission income to total net operating income202309</v>
      </c>
      <c r="B304" s="495">
        <v>202309</v>
      </c>
      <c r="C304" s="495">
        <v>27</v>
      </c>
      <c r="D304" s="495" t="s">
        <v>1382</v>
      </c>
      <c r="E304" s="495">
        <v>6.7616778204083157E-3</v>
      </c>
      <c r="F304" s="495">
        <v>0.13624299175418353</v>
      </c>
      <c r="G304" s="495">
        <v>0.20797868171501138</v>
      </c>
      <c r="H304" s="495">
        <v>0.24328737992652968</v>
      </c>
      <c r="I304" s="495">
        <v>0.27372314506872997</v>
      </c>
      <c r="J304" s="495">
        <v>0.31255506314637821</v>
      </c>
      <c r="K304" s="495">
        <v>0.55951634510428172</v>
      </c>
      <c r="L304" s="495">
        <v>160165334592.76071</v>
      </c>
      <c r="M304" s="496">
        <v>584947618421.03906</v>
      </c>
      <c r="N304" s="495">
        <v>0.2984233328164746</v>
      </c>
      <c r="O304" s="495">
        <v>0.23882264973790793</v>
      </c>
      <c r="P304" s="495">
        <v>0.28153207500782279</v>
      </c>
      <c r="Q304" s="495">
        <v>115</v>
      </c>
      <c r="R304" s="11">
        <f t="shared" si="21"/>
        <v>0.23882264973790793</v>
      </c>
      <c r="S304" s="11">
        <f t="shared" si="22"/>
        <v>0.2984233328164746</v>
      </c>
      <c r="T304">
        <f t="shared" si="23"/>
        <v>1</v>
      </c>
      <c r="U304" t="str">
        <f t="shared" si="24"/>
        <v>Loans and advances-to-deposits ratio for households and non-financial corporations15</v>
      </c>
      <c r="V304" s="497">
        <v>202312</v>
      </c>
      <c r="W304" s="497">
        <v>87</v>
      </c>
      <c r="X304" s="497" t="s">
        <v>1383</v>
      </c>
      <c r="Y304" s="497" t="s">
        <v>25</v>
      </c>
      <c r="Z304" s="497">
        <v>0</v>
      </c>
      <c r="AA304" s="497">
        <v>18</v>
      </c>
      <c r="AB304" s="497">
        <v>0.89711206102853247</v>
      </c>
      <c r="AC304" s="497">
        <v>15</v>
      </c>
      <c r="AD304" s="498"/>
      <c r="AF304" s="338" t="s">
        <v>880</v>
      </c>
      <c r="AG304" s="339">
        <v>0.15255516920000001</v>
      </c>
      <c r="AH304" s="339">
        <v>0.13881588959999999</v>
      </c>
      <c r="AI304" s="339">
        <v>0.1259661286</v>
      </c>
      <c r="AJ304" s="339">
        <v>0.10192932389999999</v>
      </c>
      <c r="AK304" s="339">
        <v>0.1116431807</v>
      </c>
      <c r="AL304" s="339">
        <v>0.16173905820000001</v>
      </c>
      <c r="AM304" s="339">
        <v>0.15929813509999999</v>
      </c>
      <c r="AN304" s="339">
        <v>0.17760475940000001</v>
      </c>
      <c r="AO304" s="339">
        <v>0.1807099281</v>
      </c>
      <c r="AP304" s="339">
        <v>0.16952308299999999</v>
      </c>
      <c r="AQ304" s="339">
        <v>0.16769304939999999</v>
      </c>
      <c r="AR304" s="339">
        <v>0.1715408044</v>
      </c>
      <c r="AS304" s="339">
        <v>0.17198102039999999</v>
      </c>
      <c r="AT304" s="339">
        <v>0.17025945470000001</v>
      </c>
      <c r="AU304" s="339">
        <v>0.15857415959999999</v>
      </c>
      <c r="AV304" s="339">
        <v>0.15790403580000001</v>
      </c>
      <c r="AW304" s="339">
        <v>0.15718773859999999</v>
      </c>
      <c r="AX304" s="339">
        <v>0.15328180220000001</v>
      </c>
      <c r="AY304" s="339">
        <v>0.1491540851</v>
      </c>
      <c r="AZ304" s="339">
        <v>0.15629308980000001</v>
      </c>
      <c r="BA304" s="339">
        <v>0.1593450468</v>
      </c>
      <c r="BB304" s="339">
        <v>0.1635187048</v>
      </c>
      <c r="BC304" s="339">
        <v>0.14890936530000001</v>
      </c>
      <c r="BD304" s="339">
        <v>0.14792553410000001</v>
      </c>
      <c r="BE304" s="339">
        <v>0.14726253480000001</v>
      </c>
      <c r="BF304" s="339">
        <v>0.15189704940000001</v>
      </c>
      <c r="BG304" s="339">
        <v>0.13846538080000001</v>
      </c>
      <c r="BH304" s="339">
        <v>0.1304921527</v>
      </c>
      <c r="BI304" s="339">
        <v>0.13033126370000001</v>
      </c>
      <c r="BJ304" s="339">
        <v>0.14155855349999999</v>
      </c>
      <c r="BK304" s="339">
        <v>0.13052676229999999</v>
      </c>
      <c r="BL304" s="339">
        <v>0.13855552300000001</v>
      </c>
      <c r="BM304" s="339">
        <v>0.14143489540000001</v>
      </c>
      <c r="BN304" s="339">
        <v>0.15283165309999999</v>
      </c>
      <c r="BO304" s="339">
        <v>0.1455253812</v>
      </c>
      <c r="BP304" s="339">
        <v>0.1494827987</v>
      </c>
      <c r="BQ304" s="339">
        <v>0.14959938049999999</v>
      </c>
      <c r="BR304" s="339">
        <v>0.16192809890000001</v>
      </c>
    </row>
    <row r="305" spans="1:70">
      <c r="A305" t="str">
        <f t="shared" si="20"/>
        <v>Net fee and commission income to total net operating income202312</v>
      </c>
      <c r="B305" s="495">
        <v>202312</v>
      </c>
      <c r="C305" s="495">
        <v>27</v>
      </c>
      <c r="D305" s="495" t="s">
        <v>1382</v>
      </c>
      <c r="E305" s="495">
        <v>4.4483572227632584E-3</v>
      </c>
      <c r="F305" s="495">
        <v>0.13888313770616584</v>
      </c>
      <c r="G305" s="495">
        <v>0.20561488000681699</v>
      </c>
      <c r="H305" s="495">
        <v>0.2412375702475627</v>
      </c>
      <c r="I305" s="495">
        <v>0.27456771395574142</v>
      </c>
      <c r="J305" s="495">
        <v>0.31027019113893245</v>
      </c>
      <c r="K305" s="495">
        <v>0.56336974921567196</v>
      </c>
      <c r="L305" s="495">
        <v>160862568897.1109</v>
      </c>
      <c r="M305" s="496">
        <v>585718787385.49207</v>
      </c>
      <c r="N305" s="495">
        <v>0.29962790024779429</v>
      </c>
      <c r="O305" s="495">
        <v>0.23959442822287683</v>
      </c>
      <c r="P305" s="495">
        <v>0.2825868910516614</v>
      </c>
      <c r="Q305" s="495">
        <v>115</v>
      </c>
      <c r="R305" s="11">
        <f t="shared" si="21"/>
        <v>0.23959442822287683</v>
      </c>
      <c r="S305" s="11">
        <f t="shared" si="22"/>
        <v>0.29962790024779429</v>
      </c>
      <c r="T305">
        <f t="shared" si="23"/>
        <v>1</v>
      </c>
      <c r="U305" t="str">
        <f t="shared" si="24"/>
        <v>Loans and advances-to-deposits ratio for households and non-financial corporations16</v>
      </c>
      <c r="V305" s="497">
        <v>202312</v>
      </c>
      <c r="W305" s="497">
        <v>87</v>
      </c>
      <c r="X305" s="497" t="s">
        <v>1383</v>
      </c>
      <c r="Y305" s="497" t="s">
        <v>91</v>
      </c>
      <c r="Z305" s="497">
        <v>0</v>
      </c>
      <c r="AA305" s="497">
        <v>3</v>
      </c>
      <c r="AB305" s="497">
        <v>0.84084844429995154</v>
      </c>
      <c r="AC305" s="497">
        <v>16</v>
      </c>
      <c r="AD305" s="497"/>
      <c r="AF305" s="338" t="s">
        <v>1222</v>
      </c>
      <c r="AG305" s="339" t="s">
        <v>6753</v>
      </c>
      <c r="AH305" s="339" t="s">
        <v>6753</v>
      </c>
      <c r="AI305" s="339" t="s">
        <v>6753</v>
      </c>
      <c r="AJ305" s="339" t="s">
        <v>6753</v>
      </c>
      <c r="AK305" s="339" t="s">
        <v>6753</v>
      </c>
      <c r="AL305" s="339" t="s">
        <v>6753</v>
      </c>
      <c r="AM305" s="339" t="s">
        <v>6753</v>
      </c>
      <c r="AN305" s="339" t="s">
        <v>6753</v>
      </c>
      <c r="AO305" s="339">
        <v>0.1040825188</v>
      </c>
      <c r="AP305" s="339">
        <v>9.9654502699999994E-2</v>
      </c>
      <c r="AQ305" s="339">
        <v>0.1030023261</v>
      </c>
      <c r="AR305" s="339">
        <v>0.1074190668</v>
      </c>
      <c r="AS305" s="339">
        <v>0.1140391835</v>
      </c>
      <c r="AT305" s="339">
        <v>0.1128783879</v>
      </c>
      <c r="AU305" s="339">
        <v>8.8834482100000001E-2</v>
      </c>
      <c r="AV305" s="339">
        <v>8.8476399600000005E-2</v>
      </c>
      <c r="AW305" s="339">
        <v>8.6383179700000007E-2</v>
      </c>
      <c r="AX305" s="339">
        <v>8.1648282399999994E-2</v>
      </c>
      <c r="AY305" s="339">
        <v>8.4486932700000003E-2</v>
      </c>
      <c r="AZ305" s="339">
        <v>8.9778157499999997E-2</v>
      </c>
      <c r="BA305" s="339">
        <v>9.2308986900000001E-2</v>
      </c>
      <c r="BB305" s="339">
        <v>9.3363801799999993E-2</v>
      </c>
      <c r="BC305" s="339">
        <v>8.3951904800000005E-2</v>
      </c>
      <c r="BD305" s="339">
        <v>7.6948173199999997E-2</v>
      </c>
      <c r="BE305" s="339">
        <v>7.7500188600000006E-2</v>
      </c>
      <c r="BF305" s="339">
        <v>7.8370298599999999E-2</v>
      </c>
      <c r="BG305" s="339">
        <v>7.3098159800000007E-2</v>
      </c>
      <c r="BH305" s="339">
        <v>6.3877484799999995E-2</v>
      </c>
      <c r="BI305" s="339">
        <v>6.2472185200000002E-2</v>
      </c>
      <c r="BJ305" s="339">
        <v>6.3663192899999999E-2</v>
      </c>
      <c r="BK305" s="339">
        <v>6.2819514199999996E-2</v>
      </c>
      <c r="BL305" s="339">
        <v>5.7906014399999997E-2</v>
      </c>
      <c r="BM305" s="339">
        <v>5.7633174799999999E-2</v>
      </c>
      <c r="BN305" s="339">
        <v>6.4444115799999993E-2</v>
      </c>
      <c r="BO305" s="339">
        <v>6.8537124000000005E-2</v>
      </c>
      <c r="BP305" s="339">
        <v>7.0711145700000005E-2</v>
      </c>
      <c r="BQ305" s="339">
        <v>6.9966606099999995E-2</v>
      </c>
      <c r="BR305" s="339">
        <v>7.6864867700000006E-2</v>
      </c>
    </row>
    <row r="306" spans="1:70">
      <c r="A306" t="str">
        <f t="shared" si="20"/>
        <v>Net gains on financial assets and liabilities held for trading to total net operating income201409</v>
      </c>
      <c r="B306" s="495">
        <v>201409</v>
      </c>
      <c r="C306" s="495">
        <v>30</v>
      </c>
      <c r="D306" s="495" t="s">
        <v>2463</v>
      </c>
      <c r="E306" s="495">
        <v>-8.780268610404432E-2</v>
      </c>
      <c r="F306" s="495">
        <v>-1.8785283841634233E-3</v>
      </c>
      <c r="G306" s="495">
        <v>1.4167601511628635E-2</v>
      </c>
      <c r="H306" s="495">
        <v>-5.6717820307460642E-2</v>
      </c>
      <c r="I306" s="495">
        <v>8.1392750902446381E-2</v>
      </c>
      <c r="J306" s="495">
        <v>7.8413595469842334E-2</v>
      </c>
      <c r="K306" s="495">
        <v>0.34305812468854008</v>
      </c>
      <c r="L306" s="495">
        <v>32703211432.02417</v>
      </c>
      <c r="M306" s="496">
        <v>449409209274.47644</v>
      </c>
      <c r="N306" s="495">
        <v>7.7523544890085408E-2</v>
      </c>
      <c r="O306" s="495">
        <v>1.3908702036920299E-2</v>
      </c>
      <c r="P306" s="495">
        <v>9.1183566635511304E-2</v>
      </c>
      <c r="Q306" s="495">
        <v>123</v>
      </c>
      <c r="R306" s="11">
        <f t="shared" si="21"/>
        <v>1.3908702036920299E-2</v>
      </c>
      <c r="S306" s="11">
        <f t="shared" si="22"/>
        <v>9.1183566635511304E-2</v>
      </c>
      <c r="T306">
        <f t="shared" si="23"/>
        <v>0</v>
      </c>
      <c r="U306" t="str">
        <f t="shared" si="24"/>
        <v>Loans and advances-to-deposits ratio for households and non-financial corporations17</v>
      </c>
      <c r="V306" s="497">
        <v>202312</v>
      </c>
      <c r="W306" s="497">
        <v>87</v>
      </c>
      <c r="X306" s="497" t="s">
        <v>1383</v>
      </c>
      <c r="Y306" s="497" t="s">
        <v>23</v>
      </c>
      <c r="Z306" s="497">
        <v>0</v>
      </c>
      <c r="AA306" s="497">
        <v>5</v>
      </c>
      <c r="AB306" s="497">
        <v>0.77107598279077993</v>
      </c>
      <c r="AC306" s="497">
        <v>17</v>
      </c>
      <c r="AD306" s="497"/>
      <c r="AF306" s="338" t="s">
        <v>1223</v>
      </c>
      <c r="AG306" s="339" t="s">
        <v>6753</v>
      </c>
      <c r="AH306" s="339" t="s">
        <v>6753</v>
      </c>
      <c r="AI306" s="339" t="s">
        <v>6753</v>
      </c>
      <c r="AJ306" s="339" t="s">
        <v>6753</v>
      </c>
      <c r="AK306" s="339" t="s">
        <v>6753</v>
      </c>
      <c r="AL306" s="339" t="s">
        <v>6753</v>
      </c>
      <c r="AM306" s="339" t="s">
        <v>6753</v>
      </c>
      <c r="AN306" s="339" t="s">
        <v>6753</v>
      </c>
      <c r="AO306" s="339">
        <v>0.1116413822</v>
      </c>
      <c r="AP306" s="339">
        <v>0.10735029209999999</v>
      </c>
      <c r="AQ306" s="339">
        <v>0.1091443334</v>
      </c>
      <c r="AR306" s="339">
        <v>0.11353938399999999</v>
      </c>
      <c r="AS306" s="339">
        <v>0.1200932785</v>
      </c>
      <c r="AT306" s="339">
        <v>0.1195174546</v>
      </c>
      <c r="AU306" s="339">
        <v>0.11096765610000001</v>
      </c>
      <c r="AV306" s="339">
        <v>0.1107829109</v>
      </c>
      <c r="AW306" s="339">
        <v>0.1084227547</v>
      </c>
      <c r="AX306" s="339">
        <v>0.1025782492</v>
      </c>
      <c r="AY306" s="339">
        <v>0.1031574759</v>
      </c>
      <c r="AZ306" s="339">
        <v>0.10919323559999999</v>
      </c>
      <c r="BA306" s="339">
        <v>0.1115907815</v>
      </c>
      <c r="BB306" s="339">
        <v>0.1120607294</v>
      </c>
      <c r="BC306" s="339">
        <v>9.9342466599999998E-2</v>
      </c>
      <c r="BD306" s="339">
        <v>9.3945412800000003E-2</v>
      </c>
      <c r="BE306" s="339">
        <v>9.3879367399999997E-2</v>
      </c>
      <c r="BF306" s="339">
        <v>9.4135320499999994E-2</v>
      </c>
      <c r="BG306" s="339">
        <v>8.4381969599999995E-2</v>
      </c>
      <c r="BH306" s="339">
        <v>7.5027155200000001E-2</v>
      </c>
      <c r="BI306" s="339">
        <v>7.3663866800000005E-2</v>
      </c>
      <c r="BJ306" s="339">
        <v>7.3873895600000003E-2</v>
      </c>
      <c r="BK306" s="339">
        <v>6.8496189799999996E-2</v>
      </c>
      <c r="BL306" s="339">
        <v>6.3031349299999997E-2</v>
      </c>
      <c r="BM306" s="339">
        <v>6.2764617100000003E-2</v>
      </c>
      <c r="BN306" s="339">
        <v>6.9750708100000003E-2</v>
      </c>
      <c r="BO306" s="339">
        <v>6.87128657E-2</v>
      </c>
      <c r="BP306" s="339">
        <v>7.0855288099999997E-2</v>
      </c>
      <c r="BQ306" s="339">
        <v>7.0109658399999997E-2</v>
      </c>
      <c r="BR306" s="339">
        <v>7.6990902900000005E-2</v>
      </c>
    </row>
    <row r="307" spans="1:70">
      <c r="A307" t="str">
        <f t="shared" si="20"/>
        <v>Net gains on financial assets and liabilities held for trading to total net operating income201412</v>
      </c>
      <c r="B307" s="495">
        <v>201412</v>
      </c>
      <c r="C307" s="495">
        <v>30</v>
      </c>
      <c r="D307" s="495" t="s">
        <v>2463</v>
      </c>
      <c r="E307" s="495">
        <v>-0.20176382995540476</v>
      </c>
      <c r="F307" s="495">
        <v>-4.81676405919889E-3</v>
      </c>
      <c r="G307" s="495">
        <v>1.1998890443116144E-2</v>
      </c>
      <c r="H307" s="495">
        <v>-2.1820002292788441E-2</v>
      </c>
      <c r="I307" s="495">
        <v>6.7405939446836052E-2</v>
      </c>
      <c r="J307" s="495">
        <v>5.4284344676626149E-2</v>
      </c>
      <c r="K307" s="495">
        <v>0.32957565395104171</v>
      </c>
      <c r="L307" s="495">
        <v>26749152373.693817</v>
      </c>
      <c r="M307" s="496">
        <v>452287620180.37695</v>
      </c>
      <c r="N307" s="495">
        <v>9.294019509938875E-2</v>
      </c>
      <c r="O307" s="495">
        <v>9.7812828060533062E-3</v>
      </c>
      <c r="P307" s="495">
        <v>7.5732163404502187E-2</v>
      </c>
      <c r="Q307" s="495">
        <v>125</v>
      </c>
      <c r="R307" s="11">
        <f t="shared" si="21"/>
        <v>9.7812828060533062E-3</v>
      </c>
      <c r="S307" s="11">
        <f t="shared" si="22"/>
        <v>9.294019509938875E-2</v>
      </c>
      <c r="T307">
        <f t="shared" si="23"/>
        <v>0</v>
      </c>
      <c r="U307" t="str">
        <f t="shared" si="24"/>
        <v>Loans and advances-to-deposits ratio for households and non-financial corporations18</v>
      </c>
      <c r="V307" s="497">
        <v>202312</v>
      </c>
      <c r="W307" s="497">
        <v>87</v>
      </c>
      <c r="X307" s="497" t="s">
        <v>1383</v>
      </c>
      <c r="Y307" s="497" t="s">
        <v>92</v>
      </c>
      <c r="Z307" s="497">
        <v>0</v>
      </c>
      <c r="AA307" s="497">
        <v>4</v>
      </c>
      <c r="AB307" s="497">
        <v>0.73397896641487326</v>
      </c>
      <c r="AC307" s="497">
        <v>18</v>
      </c>
      <c r="AD307" s="497"/>
      <c r="AF307" s="338" t="s">
        <v>881</v>
      </c>
      <c r="AG307" s="339">
        <v>0.15470264989999999</v>
      </c>
      <c r="AH307" s="339">
        <v>0.14111909349999999</v>
      </c>
      <c r="AI307" s="339">
        <v>0.12768669320000001</v>
      </c>
      <c r="AJ307" s="339">
        <v>0.1040145052</v>
      </c>
      <c r="AK307" s="339">
        <v>0.1134244168</v>
      </c>
      <c r="AL307" s="339">
        <v>0.1630052196</v>
      </c>
      <c r="AM307" s="339">
        <v>0.16042270080000001</v>
      </c>
      <c r="AN307" s="339">
        <v>0.17882189609999999</v>
      </c>
      <c r="AO307" s="339">
        <v>0.18185164039999999</v>
      </c>
      <c r="AP307" s="339">
        <v>0.1704642361</v>
      </c>
      <c r="AQ307" s="339">
        <v>0.16834424240000001</v>
      </c>
      <c r="AR307" s="339">
        <v>0.17229782590000001</v>
      </c>
      <c r="AS307" s="339">
        <v>0.17233040769999999</v>
      </c>
      <c r="AT307" s="339">
        <v>0.1705515782</v>
      </c>
      <c r="AU307" s="339">
        <v>0.1644984287</v>
      </c>
      <c r="AV307" s="339">
        <v>0.1637126515</v>
      </c>
      <c r="AW307" s="339">
        <v>0.16301407700000001</v>
      </c>
      <c r="AX307" s="339">
        <v>0.15934575640000001</v>
      </c>
      <c r="AY307" s="339">
        <v>0.15530694689999999</v>
      </c>
      <c r="AZ307" s="339">
        <v>0.16470052299999999</v>
      </c>
      <c r="BA307" s="339">
        <v>0.1691743269</v>
      </c>
      <c r="BB307" s="339">
        <v>0.17398443899999999</v>
      </c>
      <c r="BC307" s="339">
        <v>0.16498713139999999</v>
      </c>
      <c r="BD307" s="339">
        <v>0.16455795349999999</v>
      </c>
      <c r="BE307" s="339">
        <v>0.1635759561</v>
      </c>
      <c r="BF307" s="339">
        <v>0.16822304739999999</v>
      </c>
      <c r="BG307" s="339">
        <v>0.1582837352</v>
      </c>
      <c r="BH307" s="339">
        <v>0.1517029674</v>
      </c>
      <c r="BI307" s="339">
        <v>0.1513200512</v>
      </c>
      <c r="BJ307" s="339">
        <v>0.1631982186</v>
      </c>
      <c r="BK307" s="339">
        <v>0.1537749568</v>
      </c>
      <c r="BL307" s="339">
        <v>0.16151827090000001</v>
      </c>
      <c r="BM307" s="339">
        <v>0.16460746330000001</v>
      </c>
      <c r="BN307" s="339">
        <v>0.17790316310000001</v>
      </c>
      <c r="BO307" s="339">
        <v>0.1697872668</v>
      </c>
      <c r="BP307" s="339">
        <v>0.1733051353</v>
      </c>
      <c r="BQ307" s="339">
        <v>0.1765291188</v>
      </c>
      <c r="BR307" s="339">
        <v>0.1884349555</v>
      </c>
    </row>
    <row r="308" spans="1:70">
      <c r="A308" t="str">
        <f t="shared" si="20"/>
        <v>Net gains on financial assets and liabilities held for trading to total net operating income201503</v>
      </c>
      <c r="B308" s="495">
        <v>201503</v>
      </c>
      <c r="C308" s="495">
        <v>30</v>
      </c>
      <c r="D308" s="495" t="s">
        <v>2463</v>
      </c>
      <c r="E308" s="495">
        <v>-0.24980971808350974</v>
      </c>
      <c r="F308" s="495">
        <v>-8.2260833639282837E-3</v>
      </c>
      <c r="G308" s="495">
        <v>1.084324270580601E-2</v>
      </c>
      <c r="H308" s="495">
        <v>0.34149972815414037</v>
      </c>
      <c r="I308" s="495">
        <v>7.8390070553455829E-2</v>
      </c>
      <c r="J308" s="495">
        <v>9.9631471257234969E-2</v>
      </c>
      <c r="K308" s="495">
        <v>0.30115838471674017</v>
      </c>
      <c r="L308" s="495">
        <v>36422735178.087357</v>
      </c>
      <c r="M308" s="496">
        <v>490467812076.74109</v>
      </c>
      <c r="N308" s="495">
        <v>0.10109571923947029</v>
      </c>
      <c r="O308" s="495">
        <v>-2.171593388503211E-2</v>
      </c>
      <c r="P308" s="495">
        <v>9.1889153839023116E-2</v>
      </c>
      <c r="Q308" s="495">
        <v>122</v>
      </c>
      <c r="R308" s="11">
        <f t="shared" si="21"/>
        <v>-2.171593388503211E-2</v>
      </c>
      <c r="S308" s="11">
        <f t="shared" si="22"/>
        <v>0.10109571923947029</v>
      </c>
      <c r="T308">
        <f t="shared" si="23"/>
        <v>0</v>
      </c>
      <c r="U308" t="str">
        <f t="shared" si="24"/>
        <v>Loans and advances-to-deposits ratio for households and non-financial corporations19</v>
      </c>
      <c r="V308" s="497">
        <v>202312</v>
      </c>
      <c r="W308" s="497">
        <v>87</v>
      </c>
      <c r="X308" s="497" t="s">
        <v>1383</v>
      </c>
      <c r="Y308" s="497" t="s">
        <v>99</v>
      </c>
      <c r="Z308" s="497">
        <v>0</v>
      </c>
      <c r="AA308" s="497">
        <v>5</v>
      </c>
      <c r="AB308" s="497">
        <v>0.72505534826958939</v>
      </c>
      <c r="AC308" s="497">
        <v>19</v>
      </c>
      <c r="AD308" s="497"/>
      <c r="AF308" s="338" t="s">
        <v>883</v>
      </c>
      <c r="AG308" s="339">
        <v>7.8055280300000002E-2</v>
      </c>
      <c r="AH308" s="339">
        <v>5.5947217899999999E-2</v>
      </c>
      <c r="AI308" s="339">
        <v>0.1001026383</v>
      </c>
      <c r="AJ308" s="339">
        <v>7.9278432100000004E-2</v>
      </c>
      <c r="AK308" s="339">
        <v>8.8317289800000004E-2</v>
      </c>
      <c r="AL308" s="339">
        <v>0.14868434950000001</v>
      </c>
      <c r="AM308" s="339">
        <v>0.14854260659999999</v>
      </c>
      <c r="AN308" s="339">
        <v>0.16560648310000001</v>
      </c>
      <c r="AO308" s="339">
        <v>0.16856928190000001</v>
      </c>
      <c r="AP308" s="339">
        <v>0.15738346349999999</v>
      </c>
      <c r="AQ308" s="339">
        <v>0.1584149192</v>
      </c>
      <c r="AR308" s="339">
        <v>0.16249995240000001</v>
      </c>
      <c r="AS308" s="339">
        <v>0.16345398310000001</v>
      </c>
      <c r="AT308" s="339">
        <v>0.16077868209999999</v>
      </c>
      <c r="AU308" s="339">
        <v>0.12549523830000001</v>
      </c>
      <c r="AV308" s="339">
        <v>0.126576667</v>
      </c>
      <c r="AW308" s="339">
        <v>0.12525984309999999</v>
      </c>
      <c r="AX308" s="339">
        <v>0.12181018590000001</v>
      </c>
      <c r="AY308" s="339">
        <v>0.1215214005</v>
      </c>
      <c r="AZ308" s="339">
        <v>0.12832758929999999</v>
      </c>
      <c r="BA308" s="339">
        <v>0.13160859850000001</v>
      </c>
      <c r="BB308" s="339">
        <v>0.13599444450000001</v>
      </c>
      <c r="BC308" s="339">
        <v>0.1256884389</v>
      </c>
      <c r="BD308" s="339">
        <v>0.12223367590000001</v>
      </c>
      <c r="BE308" s="339">
        <v>0.12253077599999999</v>
      </c>
      <c r="BF308" s="339">
        <v>0.12752409300000001</v>
      </c>
      <c r="BG308" s="339">
        <v>0.1207300572</v>
      </c>
      <c r="BH308" s="339">
        <v>0.1078154917</v>
      </c>
      <c r="BI308" s="339">
        <v>0.1071835968</v>
      </c>
      <c r="BJ308" s="339">
        <v>0.11860487109999999</v>
      </c>
      <c r="BK308" s="339">
        <v>0.11585024050000001</v>
      </c>
      <c r="BL308" s="339">
        <v>0.12359359289999999</v>
      </c>
      <c r="BM308" s="339">
        <v>0.12617991240000001</v>
      </c>
      <c r="BN308" s="339">
        <v>0.1375459772</v>
      </c>
      <c r="BO308" s="339">
        <v>0.1382220274</v>
      </c>
      <c r="BP308" s="339">
        <v>0.14223581760000001</v>
      </c>
      <c r="BQ308" s="339">
        <v>0.14239489159999999</v>
      </c>
      <c r="BR308" s="339">
        <v>0.1547893638</v>
      </c>
    </row>
    <row r="309" spans="1:70">
      <c r="A309" t="str">
        <f t="shared" si="20"/>
        <v>Net gains on financial assets and liabilities held for trading to total net operating income201506</v>
      </c>
      <c r="B309" s="495">
        <v>201506</v>
      </c>
      <c r="C309" s="495">
        <v>30</v>
      </c>
      <c r="D309" s="495" t="s">
        <v>2463</v>
      </c>
      <c r="E309" s="495">
        <v>-0.20918986990852895</v>
      </c>
      <c r="F309" s="495">
        <v>-1.0883859443081949E-2</v>
      </c>
      <c r="G309" s="495">
        <v>1.3266736135878764E-2</v>
      </c>
      <c r="H309" s="495">
        <v>-6.1638839520413977E-2</v>
      </c>
      <c r="I309" s="495">
        <v>6.4693316769012507E-2</v>
      </c>
      <c r="J309" s="495">
        <v>5.5149089750781852E-2</v>
      </c>
      <c r="K309" s="495">
        <v>0.22905560036773726</v>
      </c>
      <c r="L309" s="495">
        <v>28643555276.630135</v>
      </c>
      <c r="M309" s="496">
        <v>494155092995.73193</v>
      </c>
      <c r="N309" s="495">
        <v>-0.15898912873885543</v>
      </c>
      <c r="O309" s="495">
        <v>1.1735475467899404E-3</v>
      </c>
      <c r="P309" s="495">
        <v>7.4196377730047475E-2</v>
      </c>
      <c r="Q309" s="495">
        <v>122</v>
      </c>
      <c r="R309" s="11">
        <f t="shared" si="21"/>
        <v>-0.15898912873885543</v>
      </c>
      <c r="S309" s="11">
        <f t="shared" si="22"/>
        <v>7.4196377730047475E-2</v>
      </c>
      <c r="T309">
        <f t="shared" si="23"/>
        <v>0</v>
      </c>
      <c r="U309" t="str">
        <f t="shared" si="24"/>
        <v>Loans and advances-to-deposits ratio for households and non-financial corporations20</v>
      </c>
      <c r="V309" s="497">
        <v>202312</v>
      </c>
      <c r="W309" s="497">
        <v>87</v>
      </c>
      <c r="X309" s="497" t="s">
        <v>1383</v>
      </c>
      <c r="Y309" s="497" t="s">
        <v>30</v>
      </c>
      <c r="Z309" s="497">
        <v>0</v>
      </c>
      <c r="AA309" s="497">
        <v>8</v>
      </c>
      <c r="AB309" s="497">
        <v>0.71184008192581283</v>
      </c>
      <c r="AC309" s="497">
        <v>20</v>
      </c>
      <c r="AD309" s="497"/>
      <c r="AF309" s="338" t="s">
        <v>882</v>
      </c>
      <c r="AG309" s="339">
        <v>0.15255516920000001</v>
      </c>
      <c r="AH309" s="339">
        <v>0.13881588959999999</v>
      </c>
      <c r="AI309" s="339">
        <v>0.1259661286</v>
      </c>
      <c r="AJ309" s="339">
        <v>0.10192932389999999</v>
      </c>
      <c r="AK309" s="339">
        <v>0.1116431807</v>
      </c>
      <c r="AL309" s="339">
        <v>0.16173905820000001</v>
      </c>
      <c r="AM309" s="339">
        <v>0.15929813509999999</v>
      </c>
      <c r="AN309" s="339">
        <v>0.17760475940000001</v>
      </c>
      <c r="AO309" s="339">
        <v>0.1807099281</v>
      </c>
      <c r="AP309" s="339">
        <v>0.16952308299999999</v>
      </c>
      <c r="AQ309" s="339">
        <v>0.16769304939999999</v>
      </c>
      <c r="AR309" s="339">
        <v>0.1715408044</v>
      </c>
      <c r="AS309" s="339">
        <v>0.17198102039999999</v>
      </c>
      <c r="AT309" s="339">
        <v>0.17025945470000001</v>
      </c>
      <c r="AU309" s="339">
        <v>0.158440788</v>
      </c>
      <c r="AV309" s="339">
        <v>0.15776964290000001</v>
      </c>
      <c r="AW309" s="339">
        <v>0.15705271900000001</v>
      </c>
      <c r="AX309" s="339">
        <v>0.15314607520000001</v>
      </c>
      <c r="AY309" s="339">
        <v>0.1490523849</v>
      </c>
      <c r="AZ309" s="339">
        <v>0.1562669834</v>
      </c>
      <c r="BA309" s="339">
        <v>0.15931895660000001</v>
      </c>
      <c r="BB309" s="339">
        <v>0.1634924073</v>
      </c>
      <c r="BC309" s="339">
        <v>0.148892047</v>
      </c>
      <c r="BD309" s="339">
        <v>0.14790785340000001</v>
      </c>
      <c r="BE309" s="339">
        <v>0.1472446567</v>
      </c>
      <c r="BF309" s="339">
        <v>0.1518792679</v>
      </c>
      <c r="BG309" s="339">
        <v>0.13845649979999999</v>
      </c>
      <c r="BH309" s="339">
        <v>0.12656222389999999</v>
      </c>
      <c r="BI309" s="339">
        <v>0.12631441309999999</v>
      </c>
      <c r="BJ309" s="339">
        <v>0.1373301848</v>
      </c>
      <c r="BK309" s="339">
        <v>0.126305473</v>
      </c>
      <c r="BL309" s="339">
        <v>0.13440216420000001</v>
      </c>
      <c r="BM309" s="339">
        <v>0.13726466970000001</v>
      </c>
      <c r="BN309" s="339">
        <v>0.1486571864</v>
      </c>
      <c r="BO309" s="339">
        <v>0.1386121367</v>
      </c>
      <c r="BP309" s="339">
        <v>0.14256305259999999</v>
      </c>
      <c r="BQ309" s="339">
        <v>0.14272309899999999</v>
      </c>
      <c r="BR309" s="339">
        <v>0.1550765143</v>
      </c>
    </row>
    <row r="310" spans="1:70">
      <c r="A310" t="str">
        <f t="shared" si="20"/>
        <v>Net gains on financial assets and liabilities held for trading to total net operating income201509</v>
      </c>
      <c r="B310" s="495">
        <v>201509</v>
      </c>
      <c r="C310" s="495">
        <v>30</v>
      </c>
      <c r="D310" s="495" t="s">
        <v>2463</v>
      </c>
      <c r="E310" s="495">
        <v>-0.12375827266337978</v>
      </c>
      <c r="F310" s="495">
        <v>-1.386374577272264E-2</v>
      </c>
      <c r="G310" s="495">
        <v>1.6054637223285671E-2</v>
      </c>
      <c r="H310" s="495">
        <v>-6.112723908984965E-3</v>
      </c>
      <c r="I310" s="495">
        <v>6.1841685440609299E-2</v>
      </c>
      <c r="J310" s="495">
        <v>4.4015727980132757E-2</v>
      </c>
      <c r="K310" s="495">
        <v>0.24256738100758557</v>
      </c>
      <c r="L310" s="495">
        <v>27601514400.286186</v>
      </c>
      <c r="M310" s="496">
        <v>481435210072.73578</v>
      </c>
      <c r="N310" s="495">
        <v>-0.12296851753963015</v>
      </c>
      <c r="O310" s="495">
        <v>1.1221961307056794E-3</v>
      </c>
      <c r="P310" s="495">
        <v>7.0633898172489815E-2</v>
      </c>
      <c r="Q310" s="495">
        <v>121</v>
      </c>
      <c r="R310" s="11">
        <f t="shared" si="21"/>
        <v>-0.12296851753963015</v>
      </c>
      <c r="S310" s="11">
        <f t="shared" si="22"/>
        <v>7.0633898172489815E-2</v>
      </c>
      <c r="T310">
        <f t="shared" si="23"/>
        <v>0</v>
      </c>
      <c r="U310" t="str">
        <f t="shared" si="24"/>
        <v>Loans and advances-to-deposits ratio for households and non-financial corporations21</v>
      </c>
      <c r="V310" s="497">
        <v>202312</v>
      </c>
      <c r="W310" s="497">
        <v>87</v>
      </c>
      <c r="X310" s="497" t="s">
        <v>1383</v>
      </c>
      <c r="Y310" s="497" t="s">
        <v>24</v>
      </c>
      <c r="Z310" s="497">
        <v>0</v>
      </c>
      <c r="AA310" s="497">
        <v>10</v>
      </c>
      <c r="AB310" s="497">
        <v>0.70544636804303951</v>
      </c>
      <c r="AC310" s="497">
        <v>21</v>
      </c>
      <c r="AD310" s="497"/>
      <c r="AF310" s="338" t="s">
        <v>898</v>
      </c>
      <c r="AG310" s="339">
        <v>0.1227644569</v>
      </c>
      <c r="AH310" s="339">
        <v>0.12306645099999999</v>
      </c>
      <c r="AI310" s="339">
        <v>0.12933371639999999</v>
      </c>
      <c r="AJ310" s="339">
        <v>0.12818908530000001</v>
      </c>
      <c r="AK310" s="339">
        <v>0.12274367949999999</v>
      </c>
      <c r="AL310" s="339">
        <v>0.11290257820000001</v>
      </c>
      <c r="AM310" s="339">
        <v>0.1124889624</v>
      </c>
      <c r="AN310" s="339">
        <v>9.79941696E-2</v>
      </c>
      <c r="AO310" s="339">
        <v>9.4110292200000001E-2</v>
      </c>
      <c r="AP310" s="339">
        <v>9.0470804099999996E-2</v>
      </c>
      <c r="AQ310" s="339">
        <v>9.8972534099999995E-2</v>
      </c>
      <c r="AR310" s="339">
        <v>9.2863246799999993E-2</v>
      </c>
      <c r="AS310" s="339">
        <v>8.3940209799999999E-2</v>
      </c>
      <c r="AT310" s="339">
        <v>7.3358821800000001E-2</v>
      </c>
      <c r="AU310" s="339">
        <v>7.6273046999999997E-2</v>
      </c>
      <c r="AV310" s="339">
        <v>7.3561994300000003E-2</v>
      </c>
      <c r="AW310" s="339">
        <v>6.5644850300000002E-2</v>
      </c>
      <c r="AX310" s="339">
        <v>6.1843589400000003E-2</v>
      </c>
      <c r="AY310" s="339">
        <v>6.0625661499999997E-2</v>
      </c>
      <c r="AZ310" s="339">
        <v>5.3632130299999997E-2</v>
      </c>
      <c r="BA310" s="339">
        <v>4.1986125700000002E-2</v>
      </c>
      <c r="BB310" s="339">
        <v>3.8425575599999998E-2</v>
      </c>
      <c r="BC310" s="339">
        <v>3.7001940800000001E-2</v>
      </c>
      <c r="BD310" s="339">
        <v>3.8412041700000003E-2</v>
      </c>
      <c r="BE310" s="339">
        <v>3.9626886700000002E-2</v>
      </c>
      <c r="BF310" s="339">
        <v>3.8745755899999998E-2</v>
      </c>
      <c r="BG310" s="339">
        <v>3.6927611899999997E-2</v>
      </c>
      <c r="BH310" s="339">
        <v>3.4411306000000003E-2</v>
      </c>
      <c r="BI310" s="339">
        <v>3.1569578299999998E-2</v>
      </c>
      <c r="BJ310" s="339">
        <v>2.9109313099999999E-2</v>
      </c>
      <c r="BK310" s="339">
        <v>2.73057092E-2</v>
      </c>
      <c r="BL310" s="339">
        <v>2.56177626E-2</v>
      </c>
      <c r="BM310" s="339">
        <v>2.1450572099999999E-2</v>
      </c>
      <c r="BN310" s="339">
        <v>1.9701915E-2</v>
      </c>
      <c r="BO310" s="339">
        <v>1.9616731799999999E-2</v>
      </c>
      <c r="BP310" s="339">
        <v>1.79883497E-2</v>
      </c>
      <c r="BQ310" s="339">
        <v>1.5496518900000001E-2</v>
      </c>
      <c r="BR310" s="339">
        <v>1.60346663E-2</v>
      </c>
    </row>
    <row r="311" spans="1:70">
      <c r="A311" t="str">
        <f t="shared" si="20"/>
        <v>Net gains on financial assets and liabilities held for trading to total net operating income201512</v>
      </c>
      <c r="B311" s="495">
        <v>201512</v>
      </c>
      <c r="C311" s="495">
        <v>30</v>
      </c>
      <c r="D311" s="495" t="s">
        <v>2463</v>
      </c>
      <c r="E311" s="495">
        <v>-6.1929244479280818E-2</v>
      </c>
      <c r="F311" s="495">
        <v>-6.5732205958003737E-3</v>
      </c>
      <c r="G311" s="495">
        <v>1.2554811920394182E-2</v>
      </c>
      <c r="H311" s="495">
        <v>2.039311907815167E-2</v>
      </c>
      <c r="I311" s="495">
        <v>5.8137220281108307E-2</v>
      </c>
      <c r="J311" s="495">
        <v>4.9748029732508352E-2</v>
      </c>
      <c r="K311" s="495">
        <v>0.18352269828925882</v>
      </c>
      <c r="L311" s="495">
        <v>24656139971.282467</v>
      </c>
      <c r="M311" s="496">
        <v>475667381771.5033</v>
      </c>
      <c r="N311" s="495">
        <v>6.9408109627690479E-2</v>
      </c>
      <c r="O311" s="495">
        <v>1.6885789170878136E-2</v>
      </c>
      <c r="P311" s="495">
        <v>6.3776169131638832E-2</v>
      </c>
      <c r="Q311" s="495">
        <v>123</v>
      </c>
      <c r="R311" s="11">
        <f t="shared" si="21"/>
        <v>1.6885789170878136E-2</v>
      </c>
      <c r="S311" s="11">
        <f t="shared" si="22"/>
        <v>6.9408109627690479E-2</v>
      </c>
      <c r="T311">
        <f t="shared" si="23"/>
        <v>1</v>
      </c>
      <c r="U311" t="str">
        <f t="shared" si="24"/>
        <v>Loans and advances-to-deposits ratio for households and non-financial corporations22</v>
      </c>
      <c r="V311" s="497">
        <v>202312</v>
      </c>
      <c r="W311" s="497">
        <v>87</v>
      </c>
      <c r="X311" s="497" t="s">
        <v>1383</v>
      </c>
      <c r="Y311" s="497" t="s">
        <v>29</v>
      </c>
      <c r="Z311" s="497">
        <v>0</v>
      </c>
      <c r="AA311" s="497">
        <v>3</v>
      </c>
      <c r="AB311" s="497">
        <v>0.70527532025834005</v>
      </c>
      <c r="AC311" s="497">
        <v>22</v>
      </c>
      <c r="AD311" s="497"/>
      <c r="AF311" s="338" t="s">
        <v>895</v>
      </c>
      <c r="AG311" s="339">
        <v>0.13519445059999999</v>
      </c>
      <c r="AH311" s="339">
        <v>0.1367609162</v>
      </c>
      <c r="AI311" s="339">
        <v>0.14526325779999999</v>
      </c>
      <c r="AJ311" s="339">
        <v>0.14433547369999999</v>
      </c>
      <c r="AK311" s="339">
        <v>0.13622422740000001</v>
      </c>
      <c r="AL311" s="339">
        <v>0.12511884240000001</v>
      </c>
      <c r="AM311" s="339">
        <v>0.1252408226</v>
      </c>
      <c r="AN311" s="339">
        <v>0.108326429</v>
      </c>
      <c r="AO311" s="339">
        <v>0.1049114126</v>
      </c>
      <c r="AP311" s="339">
        <v>0.10108099</v>
      </c>
      <c r="AQ311" s="339">
        <v>0.10436261049999999</v>
      </c>
      <c r="AR311" s="339">
        <v>9.7818548899999996E-2</v>
      </c>
      <c r="AS311" s="339">
        <v>8.8983364800000006E-2</v>
      </c>
      <c r="AT311" s="339">
        <v>7.5143218900000003E-2</v>
      </c>
      <c r="AU311" s="339">
        <v>7.9077612199999994E-2</v>
      </c>
      <c r="AV311" s="339">
        <v>7.5871417900000002E-2</v>
      </c>
      <c r="AW311" s="339">
        <v>6.6974615700000004E-2</v>
      </c>
      <c r="AX311" s="339">
        <v>6.37269055E-2</v>
      </c>
      <c r="AY311" s="339">
        <v>6.2935321299999999E-2</v>
      </c>
      <c r="AZ311" s="339">
        <v>6.0861862400000001E-2</v>
      </c>
      <c r="BA311" s="339">
        <v>4.7585223599999997E-2</v>
      </c>
      <c r="BB311" s="339">
        <v>4.3319146000000003E-2</v>
      </c>
      <c r="BC311" s="339">
        <v>4.16758832E-2</v>
      </c>
      <c r="BD311" s="339">
        <v>4.3015447800000002E-2</v>
      </c>
      <c r="BE311" s="339">
        <v>4.4695342399999997E-2</v>
      </c>
      <c r="BF311" s="339">
        <v>4.3500259899999998E-2</v>
      </c>
      <c r="BG311" s="339">
        <v>4.1295171999999998E-2</v>
      </c>
      <c r="BH311" s="339">
        <v>3.8535908200000003E-2</v>
      </c>
      <c r="BI311" s="339">
        <v>3.55238228E-2</v>
      </c>
      <c r="BJ311" s="339">
        <v>3.3004233100000002E-2</v>
      </c>
      <c r="BK311" s="339">
        <v>3.0967873100000001E-2</v>
      </c>
      <c r="BL311" s="339">
        <v>2.8975377399999998E-2</v>
      </c>
      <c r="BM311" s="339">
        <v>2.4346679600000001E-2</v>
      </c>
      <c r="BN311" s="339">
        <v>2.2225639599999999E-2</v>
      </c>
      <c r="BO311" s="339">
        <v>2.2438973300000001E-2</v>
      </c>
      <c r="BP311" s="339">
        <v>2.0682847300000001E-2</v>
      </c>
      <c r="BQ311" s="339">
        <v>1.7731514399999999E-2</v>
      </c>
      <c r="BR311" s="339">
        <v>1.83852701E-2</v>
      </c>
    </row>
    <row r="312" spans="1:70">
      <c r="A312" t="str">
        <f t="shared" si="20"/>
        <v>Net gains on financial assets and liabilities held for trading to total net operating income201603</v>
      </c>
      <c r="B312" s="495">
        <v>201603</v>
      </c>
      <c r="C312" s="495">
        <v>30</v>
      </c>
      <c r="D312" s="495" t="s">
        <v>2463</v>
      </c>
      <c r="E312" s="495">
        <v>-0.41591162122950892</v>
      </c>
      <c r="F312" s="495">
        <v>-1.8429121321061132E-2</v>
      </c>
      <c r="G312" s="495">
        <v>2.7379610455598134E-3</v>
      </c>
      <c r="H312" s="495">
        <v>-0.14977137933203774</v>
      </c>
      <c r="I312" s="495">
        <v>5.302350138055021E-2</v>
      </c>
      <c r="J312" s="495">
        <v>3.9143350380427294E-2</v>
      </c>
      <c r="K312" s="495">
        <v>0.25075700249914645</v>
      </c>
      <c r="L312" s="495">
        <v>12045701298.279255</v>
      </c>
      <c r="M312" s="496">
        <v>449524912947.54327</v>
      </c>
      <c r="N312" s="495">
        <v>9.0994369119731189E-2</v>
      </c>
      <c r="O312" s="495">
        <v>1.1070012172166199E-2</v>
      </c>
      <c r="P312" s="495">
        <v>5.8881035041122833E-2</v>
      </c>
      <c r="Q312" s="495">
        <v>126</v>
      </c>
      <c r="R312" s="11">
        <f t="shared" si="21"/>
        <v>1.1070012172166199E-2</v>
      </c>
      <c r="S312" s="11">
        <f t="shared" si="22"/>
        <v>9.0994369119731189E-2</v>
      </c>
      <c r="T312">
        <f t="shared" si="23"/>
        <v>1</v>
      </c>
      <c r="U312" t="str">
        <f t="shared" si="24"/>
        <v>Loans and advances-to-deposits ratio for households and non-financial corporations23</v>
      </c>
      <c r="V312" s="497">
        <v>202312</v>
      </c>
      <c r="W312" s="497">
        <v>87</v>
      </c>
      <c r="X312" s="497" t="s">
        <v>1383</v>
      </c>
      <c r="Y312" s="497" t="s">
        <v>32</v>
      </c>
      <c r="Z312" s="497">
        <v>0</v>
      </c>
      <c r="AA312" s="497">
        <v>9</v>
      </c>
      <c r="AB312" s="497">
        <v>0.65855296493430393</v>
      </c>
      <c r="AC312" s="497">
        <v>23</v>
      </c>
      <c r="AD312" s="497"/>
      <c r="AF312" s="338" t="s">
        <v>896</v>
      </c>
      <c r="AG312" s="339">
        <v>0.5121030191</v>
      </c>
      <c r="AH312" s="339">
        <v>0.52915807120000002</v>
      </c>
      <c r="AI312" s="339">
        <v>0.53623940420000005</v>
      </c>
      <c r="AJ312" s="339">
        <v>0.54890348570000003</v>
      </c>
      <c r="AK312" s="339">
        <v>0.56150681540000003</v>
      </c>
      <c r="AL312" s="339">
        <v>0.57767559229999998</v>
      </c>
      <c r="AM312" s="339">
        <v>0.58888320839999997</v>
      </c>
      <c r="AN312" s="339">
        <v>0.59549146689999999</v>
      </c>
      <c r="AO312" s="339">
        <v>0.61429364610000003</v>
      </c>
      <c r="AP312" s="339">
        <v>0.63299585859999996</v>
      </c>
      <c r="AQ312" s="339">
        <v>0.62990974300000002</v>
      </c>
      <c r="AR312" s="339">
        <v>0.57716997849999996</v>
      </c>
      <c r="AS312" s="339">
        <v>0.57899732230000001</v>
      </c>
      <c r="AT312" s="339">
        <v>0.58868731050000001</v>
      </c>
      <c r="AU312" s="339">
        <v>0.58210841719999995</v>
      </c>
      <c r="AV312" s="339">
        <v>0.58896395300000004</v>
      </c>
      <c r="AW312" s="339">
        <v>0.58526386340000003</v>
      </c>
      <c r="AX312" s="339">
        <v>0.57688426839999996</v>
      </c>
      <c r="AY312" s="339">
        <v>0.58068128480000003</v>
      </c>
      <c r="AZ312" s="339">
        <v>0.55339236120000002</v>
      </c>
      <c r="BA312" s="339">
        <v>0.63543667029999995</v>
      </c>
      <c r="BB312" s="339">
        <v>0.65837829319999996</v>
      </c>
      <c r="BC312" s="339">
        <v>0.67811870799999996</v>
      </c>
      <c r="BD312" s="339">
        <v>0.67484730810000004</v>
      </c>
      <c r="BE312" s="339">
        <v>0.67516264179999996</v>
      </c>
      <c r="BF312" s="339">
        <v>0.62872757820000003</v>
      </c>
      <c r="BG312" s="339">
        <v>0.63048848199999996</v>
      </c>
      <c r="BH312" s="339">
        <v>0.61962966900000005</v>
      </c>
      <c r="BI312" s="339">
        <v>0.6294551169</v>
      </c>
      <c r="BJ312" s="339">
        <v>0.62775135559999995</v>
      </c>
      <c r="BK312" s="339">
        <v>0.63487980799999999</v>
      </c>
      <c r="BL312" s="339">
        <v>0.62616105079999995</v>
      </c>
      <c r="BM312" s="339">
        <v>0.64956380380000001</v>
      </c>
      <c r="BN312" s="339">
        <v>0.65849606660000004</v>
      </c>
      <c r="BO312" s="339">
        <v>0.6668385577</v>
      </c>
      <c r="BP312" s="339">
        <v>0.67819011129999995</v>
      </c>
      <c r="BQ312" s="339">
        <v>0.70341938270000004</v>
      </c>
      <c r="BR312" s="339">
        <v>0.71385417129999995</v>
      </c>
    </row>
    <row r="313" spans="1:70">
      <c r="A313" t="str">
        <f t="shared" si="20"/>
        <v>Net gains on financial assets and liabilities held for trading to total net operating income201606</v>
      </c>
      <c r="B313" s="495">
        <v>201606</v>
      </c>
      <c r="C313" s="495">
        <v>30</v>
      </c>
      <c r="D313" s="495" t="s">
        <v>2463</v>
      </c>
      <c r="E313" s="495">
        <v>-0.15432304036600941</v>
      </c>
      <c r="F313" s="495">
        <v>-1.2387347256063231E-2</v>
      </c>
      <c r="G313" s="495">
        <v>4.21860306076903E-3</v>
      </c>
      <c r="H313" s="495">
        <v>0.41131394493525236</v>
      </c>
      <c r="I313" s="495">
        <v>5.3913394290752321E-2</v>
      </c>
      <c r="J313" s="495">
        <v>3.7929992397219822E-2</v>
      </c>
      <c r="K313" s="495">
        <v>0.19998829796615472</v>
      </c>
      <c r="L313" s="495">
        <v>16919133181.737148</v>
      </c>
      <c r="M313" s="496">
        <v>463292435804.06079</v>
      </c>
      <c r="N313" s="495">
        <v>6.0592964314577981E-2</v>
      </c>
      <c r="O313" s="495">
        <v>-8.2065842128569363E-3</v>
      </c>
      <c r="P313" s="495">
        <v>6.2705046586584115E-2</v>
      </c>
      <c r="Q313" s="495">
        <v>126</v>
      </c>
      <c r="R313" s="11">
        <f t="shared" si="21"/>
        <v>-8.2065842128569363E-3</v>
      </c>
      <c r="S313" s="11">
        <f t="shared" si="22"/>
        <v>6.2705046586584115E-2</v>
      </c>
      <c r="T313">
        <f t="shared" si="23"/>
        <v>0</v>
      </c>
      <c r="U313" t="str">
        <f t="shared" si="24"/>
        <v>Loans and advances-to-deposits ratio for households and non-financial corporations24</v>
      </c>
      <c r="V313" s="497">
        <v>202312</v>
      </c>
      <c r="W313" s="497">
        <v>87</v>
      </c>
      <c r="X313" s="497" t="s">
        <v>1383</v>
      </c>
      <c r="Y313" s="497" t="s">
        <v>5610</v>
      </c>
      <c r="Z313" s="497">
        <v>0</v>
      </c>
      <c r="AA313" s="497">
        <v>3</v>
      </c>
      <c r="AB313" s="497">
        <v>0.65367254234571759</v>
      </c>
      <c r="AC313" s="497">
        <v>24</v>
      </c>
      <c r="AD313" s="497"/>
      <c r="AF313" s="338" t="s">
        <v>897</v>
      </c>
      <c r="AG313" s="339">
        <v>5.7518413599999998E-2</v>
      </c>
      <c r="AH313" s="339">
        <v>5.75288012E-2</v>
      </c>
      <c r="AI313" s="339">
        <v>6.0139946800000003E-2</v>
      </c>
      <c r="AJ313" s="339">
        <v>6.3086597499999994E-2</v>
      </c>
      <c r="AK313" s="339">
        <v>6.0793933500000001E-2</v>
      </c>
      <c r="AL313" s="339">
        <v>5.0740247400000001E-2</v>
      </c>
      <c r="AM313" s="339">
        <v>5.2843451E-2</v>
      </c>
      <c r="AN313" s="339">
        <v>5.0009655799999997E-2</v>
      </c>
      <c r="AO313" s="339">
        <v>4.9070413600000001E-2</v>
      </c>
      <c r="AP313" s="339">
        <v>5.1462136300000003E-2</v>
      </c>
      <c r="AQ313" s="339">
        <v>5.1821951900000003E-2</v>
      </c>
      <c r="AR313" s="339">
        <v>4.8667326400000002E-2</v>
      </c>
      <c r="AS313" s="339">
        <v>5.0478645799999999E-2</v>
      </c>
      <c r="AT313" s="339">
        <v>4.4694354999999998E-2</v>
      </c>
      <c r="AU313" s="339">
        <v>4.3144434600000003E-2</v>
      </c>
      <c r="AV313" s="339">
        <v>4.1922950899999999E-2</v>
      </c>
      <c r="AW313" s="339">
        <v>3.3090493700000001E-2</v>
      </c>
      <c r="AX313" s="339">
        <v>3.04110899E-2</v>
      </c>
      <c r="AY313" s="339">
        <v>2.9019587699999998E-2</v>
      </c>
      <c r="AZ313" s="339">
        <v>2.8918342999999999E-2</v>
      </c>
      <c r="BA313" s="339">
        <v>1.9131848999999999E-2</v>
      </c>
      <c r="BB313" s="339">
        <v>1.82708922E-2</v>
      </c>
      <c r="BC313" s="339">
        <v>1.7085540699999999E-2</v>
      </c>
      <c r="BD313" s="339">
        <v>1.8961755899999998E-2</v>
      </c>
      <c r="BE313" s="339">
        <v>2.0763400000000001E-2</v>
      </c>
      <c r="BF313" s="339">
        <v>2.20803161E-2</v>
      </c>
      <c r="BG313" s="339">
        <v>2.17111478E-2</v>
      </c>
      <c r="BH313" s="339">
        <v>2.1203696300000002E-2</v>
      </c>
      <c r="BI313" s="339">
        <v>2.1401163599999998E-2</v>
      </c>
      <c r="BJ313" s="339">
        <v>2.01862672E-2</v>
      </c>
      <c r="BK313" s="339">
        <v>1.96591427E-2</v>
      </c>
      <c r="BL313" s="339">
        <v>1.8189565800000002E-2</v>
      </c>
      <c r="BM313" s="339">
        <v>1.86534888E-2</v>
      </c>
      <c r="BN313" s="339">
        <v>1.6088309799999999E-2</v>
      </c>
      <c r="BO313" s="339">
        <v>1.6241349299999999E-2</v>
      </c>
      <c r="BP313" s="339">
        <v>1.52291961E-2</v>
      </c>
      <c r="BQ313" s="339">
        <v>1.22653902E-2</v>
      </c>
      <c r="BR313" s="339">
        <v>1.5204363699999999E-2</v>
      </c>
    </row>
    <row r="314" spans="1:70">
      <c r="A314" t="str">
        <f t="shared" si="20"/>
        <v>Net gains on financial assets and liabilities held for trading to total net operating income201609</v>
      </c>
      <c r="B314" s="495">
        <v>201609</v>
      </c>
      <c r="C314" s="495">
        <v>30</v>
      </c>
      <c r="D314" s="495" t="s">
        <v>2463</v>
      </c>
      <c r="E314" s="495">
        <v>-9.2568083391174394E-2</v>
      </c>
      <c r="F314" s="495">
        <v>-2.3772402594168102E-3</v>
      </c>
      <c r="G314" s="496">
        <v>1.0154894395146007E-2</v>
      </c>
      <c r="H314" s="495">
        <v>0.19277730353301362</v>
      </c>
      <c r="I314" s="495">
        <v>6.245774018117374E-2</v>
      </c>
      <c r="J314" s="495">
        <v>4.5625871375414198E-2</v>
      </c>
      <c r="K314" s="495">
        <v>0.22394382945716809</v>
      </c>
      <c r="L314" s="495">
        <v>22799374889.21545</v>
      </c>
      <c r="M314" s="496">
        <v>459437474912.65479</v>
      </c>
      <c r="N314" s="495">
        <v>8.1685025428611904E-2</v>
      </c>
      <c r="O314" s="495">
        <v>1.354475661879525E-4</v>
      </c>
      <c r="P314" s="495">
        <v>7.1361514613722032E-2</v>
      </c>
      <c r="Q314" s="495">
        <v>126</v>
      </c>
      <c r="R314" s="11">
        <f t="shared" si="21"/>
        <v>1.354475661879525E-4</v>
      </c>
      <c r="S314" s="11">
        <f t="shared" si="22"/>
        <v>8.1685025428611904E-2</v>
      </c>
      <c r="T314">
        <f t="shared" si="23"/>
        <v>0</v>
      </c>
      <c r="U314" t="str">
        <f t="shared" si="24"/>
        <v>Loans and advances-to-deposits ratio for households and non-financial corporations25</v>
      </c>
      <c r="V314" s="497">
        <v>202312</v>
      </c>
      <c r="W314" s="497">
        <v>87</v>
      </c>
      <c r="X314" s="497" t="s">
        <v>1383</v>
      </c>
      <c r="Y314" s="497" t="s">
        <v>90</v>
      </c>
      <c r="Z314" s="497">
        <v>0</v>
      </c>
      <c r="AA314" s="497">
        <v>3</v>
      </c>
      <c r="AB314" s="497">
        <v>0.64003030776248726</v>
      </c>
      <c r="AC314" s="497">
        <v>25</v>
      </c>
      <c r="AD314" s="497"/>
      <c r="AF314" s="338" t="s">
        <v>1229</v>
      </c>
      <c r="AG314" s="339">
        <v>0.87757401859999995</v>
      </c>
      <c r="AH314" s="339">
        <v>0.87194988330000001</v>
      </c>
      <c r="AI314" s="339">
        <v>0.86700145930000005</v>
      </c>
      <c r="AJ314" s="339">
        <v>0.87611189810000001</v>
      </c>
      <c r="AK314" s="339">
        <v>0.81620351280000003</v>
      </c>
      <c r="AL314" s="339">
        <v>0.80589069459999996</v>
      </c>
      <c r="AM314" s="339">
        <v>0.80984956640000005</v>
      </c>
      <c r="AN314" s="339">
        <v>0.80002026780000002</v>
      </c>
      <c r="AO314" s="339">
        <v>0.76574710410000002</v>
      </c>
      <c r="AP314" s="339">
        <v>0.7552245273</v>
      </c>
      <c r="AQ314" s="339">
        <v>0.7751751617</v>
      </c>
      <c r="AR314" s="339">
        <v>0.77746752640000005</v>
      </c>
      <c r="AS314" s="339">
        <v>0.74842012499999999</v>
      </c>
      <c r="AT314" s="339">
        <v>0.75574902020000001</v>
      </c>
      <c r="AU314" s="339">
        <v>0.76270577110000004</v>
      </c>
      <c r="AV314" s="339">
        <v>0.77603805000000003</v>
      </c>
      <c r="AW314" s="339">
        <v>0.74809363169999998</v>
      </c>
      <c r="AX314" s="339">
        <v>0.75026738289999995</v>
      </c>
      <c r="AY314" s="339">
        <v>0.77047322870000001</v>
      </c>
      <c r="AZ314" s="339">
        <v>0.77520400540000001</v>
      </c>
      <c r="BA314" s="339">
        <v>0.73432852469999998</v>
      </c>
      <c r="BB314" s="339">
        <v>0.73777039300000002</v>
      </c>
      <c r="BC314" s="339">
        <v>0.73380645389999999</v>
      </c>
      <c r="BD314" s="339">
        <v>0.70207691059999999</v>
      </c>
      <c r="BE314" s="339">
        <v>0.68282941730000002</v>
      </c>
      <c r="BF314" s="339">
        <v>0.67632438070000001</v>
      </c>
      <c r="BG314" s="339">
        <v>0.66763600940000001</v>
      </c>
      <c r="BH314" s="339">
        <v>0.65529820329999999</v>
      </c>
      <c r="BI314" s="339">
        <v>0.62464669390000005</v>
      </c>
      <c r="BJ314" s="339">
        <v>0.62051576669999997</v>
      </c>
      <c r="BK314" s="339">
        <v>0.63048568660000004</v>
      </c>
      <c r="BL314" s="339">
        <v>0.62544592990000003</v>
      </c>
      <c r="BM314" s="339">
        <v>0.61085240490000003</v>
      </c>
      <c r="BN314" s="339">
        <v>0.60217941760000004</v>
      </c>
      <c r="BO314" s="339">
        <v>0.63306709549999995</v>
      </c>
      <c r="BP314" s="339">
        <v>0.64477723269999998</v>
      </c>
      <c r="BQ314" s="339">
        <v>0.6191395744</v>
      </c>
      <c r="BR314" s="339">
        <v>0.64003030780000003</v>
      </c>
    </row>
    <row r="315" spans="1:70">
      <c r="A315" t="str">
        <f t="shared" si="20"/>
        <v>Net gains on financial assets and liabilities held for trading to total net operating income201612</v>
      </c>
      <c r="B315" s="495">
        <v>201612</v>
      </c>
      <c r="C315" s="495">
        <v>30</v>
      </c>
      <c r="D315" s="495" t="s">
        <v>2463</v>
      </c>
      <c r="E315" s="495">
        <v>-6.8807206215264663E-2</v>
      </c>
      <c r="F315" s="495">
        <v>-5.6404853377091879E-4</v>
      </c>
      <c r="G315" s="495">
        <v>1.6069599188045527E-2</v>
      </c>
      <c r="H315" s="495">
        <v>2.9077544201408762E-2</v>
      </c>
      <c r="I315" s="495">
        <v>6.0886250273708101E-2</v>
      </c>
      <c r="J315" s="495">
        <v>7.5049827241461003E-2</v>
      </c>
      <c r="K315" s="495">
        <v>0.22160068397720412</v>
      </c>
      <c r="L315" s="495">
        <v>25633079232.074944</v>
      </c>
      <c r="M315" s="496">
        <v>458705480647.88171</v>
      </c>
      <c r="N315" s="495">
        <v>7.3014536152654769E-2</v>
      </c>
      <c r="O315" s="495">
        <v>3.8183171075555104E-3</v>
      </c>
      <c r="P315" s="495">
        <v>6.9386960852926061E-2</v>
      </c>
      <c r="Q315" s="495">
        <v>130</v>
      </c>
      <c r="R315" s="11">
        <f t="shared" si="21"/>
        <v>3.8183171075555104E-3</v>
      </c>
      <c r="S315" s="11">
        <f t="shared" si="22"/>
        <v>7.3014536152654769E-2</v>
      </c>
      <c r="T315">
        <f t="shared" si="23"/>
        <v>0</v>
      </c>
      <c r="U315" t="str">
        <f t="shared" si="24"/>
        <v>Loans and advances-to-deposits ratio for households and non-financial corporations26</v>
      </c>
      <c r="V315" s="497">
        <v>202312</v>
      </c>
      <c r="W315" s="497">
        <v>87</v>
      </c>
      <c r="X315" s="497" t="s">
        <v>1383</v>
      </c>
      <c r="Y315" s="497" t="s">
        <v>100</v>
      </c>
      <c r="Z315" s="497">
        <v>0</v>
      </c>
      <c r="AA315" s="497">
        <v>3</v>
      </c>
      <c r="AB315" s="497">
        <v>0.61188417840476339</v>
      </c>
      <c r="AC315" s="497">
        <v>26</v>
      </c>
      <c r="AD315" s="497"/>
      <c r="AF315" s="338" t="s">
        <v>1230</v>
      </c>
      <c r="AG315" s="339" t="s">
        <v>6753</v>
      </c>
      <c r="AH315" s="339">
        <v>6.7121497899999993E-2</v>
      </c>
      <c r="AI315" s="339">
        <v>5.8926380600000001E-2</v>
      </c>
      <c r="AJ315" s="339">
        <v>5.5209485799999999E-2</v>
      </c>
      <c r="AK315" s="339">
        <v>6.7486225600000005E-2</v>
      </c>
      <c r="AL315" s="339">
        <v>0.10433746939999999</v>
      </c>
      <c r="AM315" s="339">
        <v>0.1073653215</v>
      </c>
      <c r="AN315" s="339">
        <v>0.1016373614</v>
      </c>
      <c r="AO315" s="339">
        <v>9.5420870800000002E-2</v>
      </c>
      <c r="AP315" s="339">
        <v>0.10367030319999999</v>
      </c>
      <c r="AQ315" s="339">
        <v>0.10142019789999999</v>
      </c>
      <c r="AR315" s="339">
        <v>9.4819557799999996E-2</v>
      </c>
      <c r="AS315" s="339">
        <v>9.2601027500000002E-2</v>
      </c>
      <c r="AT315" s="339">
        <v>8.1108732899999994E-2</v>
      </c>
      <c r="AU315" s="339">
        <v>8.4937834300000001E-2</v>
      </c>
      <c r="AV315" s="339">
        <v>8.3397143500000007E-2</v>
      </c>
      <c r="AW315" s="339">
        <v>7.9712392899999998E-2</v>
      </c>
      <c r="AX315" s="339">
        <v>8.6151571299999993E-2</v>
      </c>
      <c r="AY315" s="339">
        <v>0.10103274399999999</v>
      </c>
      <c r="AZ315" s="339">
        <v>0.10091804</v>
      </c>
      <c r="BA315" s="339">
        <v>9.3053232400000005E-2</v>
      </c>
      <c r="BB315" s="339">
        <v>9.3514576200000005E-2</v>
      </c>
      <c r="BC315" s="339">
        <v>7.8993986099999997E-2</v>
      </c>
      <c r="BD315" s="339">
        <v>7.9773611800000005E-2</v>
      </c>
      <c r="BE315" s="339">
        <v>7.8793713599999995E-2</v>
      </c>
      <c r="BF315" s="339">
        <v>8.1043803799999994E-2</v>
      </c>
      <c r="BG315" s="339">
        <v>8.8407019700000006E-2</v>
      </c>
      <c r="BH315" s="339">
        <v>9.3221563600000001E-2</v>
      </c>
      <c r="BI315" s="339">
        <v>7.91199083E-2</v>
      </c>
      <c r="BJ315" s="339">
        <v>5.6992240200000002E-2</v>
      </c>
      <c r="BK315" s="339">
        <v>5.5837886900000001E-2</v>
      </c>
      <c r="BL315" s="339">
        <v>5.54823412E-2</v>
      </c>
      <c r="BM315" s="339">
        <v>3.9597212299999997E-2</v>
      </c>
      <c r="BN315" s="339">
        <v>3.8963086600000002E-2</v>
      </c>
      <c r="BO315" s="339">
        <v>1.8223590599999999E-2</v>
      </c>
      <c r="BP315" s="339">
        <v>1.7769570799999999E-2</v>
      </c>
      <c r="BQ315" s="339">
        <v>1.8235345199999999E-2</v>
      </c>
      <c r="BR315" s="339">
        <v>1.9184762099999999E-2</v>
      </c>
    </row>
    <row r="316" spans="1:70">
      <c r="A316" t="str">
        <f t="shared" si="20"/>
        <v>Net gains on financial assets and liabilities held for trading to total net operating income201703</v>
      </c>
      <c r="B316" s="495">
        <v>201703</v>
      </c>
      <c r="C316" s="495">
        <v>30</v>
      </c>
      <c r="D316" s="495" t="s">
        <v>2463</v>
      </c>
      <c r="E316" s="495">
        <v>-0.14975714599965848</v>
      </c>
      <c r="F316" s="495">
        <v>0</v>
      </c>
      <c r="G316" s="495">
        <v>1.9455965836093242E-2</v>
      </c>
      <c r="H316" s="495">
        <v>5.9042288665920192E-2</v>
      </c>
      <c r="I316" s="495">
        <v>0.10104764991339169</v>
      </c>
      <c r="J316" s="495">
        <v>7.850721498373904E-2</v>
      </c>
      <c r="K316" s="495">
        <v>0.28526980779945754</v>
      </c>
      <c r="L316" s="495">
        <v>46986518722.711617</v>
      </c>
      <c r="M316" s="496">
        <v>474946901432.77844</v>
      </c>
      <c r="N316" s="495">
        <v>4.7460510758546653E-2</v>
      </c>
      <c r="O316" s="495">
        <v>3.3110400550491449E-2</v>
      </c>
      <c r="P316" s="495">
        <v>0.11129217923754617</v>
      </c>
      <c r="Q316" s="495">
        <v>126</v>
      </c>
      <c r="R316" s="11">
        <f t="shared" si="21"/>
        <v>3.3110400550491449E-2</v>
      </c>
      <c r="S316" s="11">
        <f t="shared" si="22"/>
        <v>0.11129217923754617</v>
      </c>
      <c r="T316">
        <f t="shared" si="23"/>
        <v>1</v>
      </c>
      <c r="U316" t="str">
        <f t="shared" si="24"/>
        <v>Loans and advances-to-deposits ratio for households and non-financial corporations27</v>
      </c>
      <c r="V316" s="497">
        <v>202312</v>
      </c>
      <c r="W316" s="497">
        <v>87</v>
      </c>
      <c r="X316" s="497" t="s">
        <v>1383</v>
      </c>
      <c r="Y316" s="497" t="s">
        <v>22</v>
      </c>
      <c r="Z316" s="497">
        <v>0</v>
      </c>
      <c r="AA316" s="497">
        <v>4</v>
      </c>
      <c r="AB316" s="497">
        <v>0.5881191438200144</v>
      </c>
      <c r="AC316" s="497">
        <v>27</v>
      </c>
      <c r="AD316" s="497"/>
      <c r="AF316" s="338" t="s">
        <v>5613</v>
      </c>
      <c r="AG316" s="339" t="s">
        <v>6753</v>
      </c>
      <c r="AH316" s="339" t="s">
        <v>6753</v>
      </c>
      <c r="AI316" s="339" t="s">
        <v>6753</v>
      </c>
      <c r="AJ316" s="339" t="s">
        <v>6753</v>
      </c>
      <c r="AK316" s="339" t="s">
        <v>6753</v>
      </c>
      <c r="AL316" s="339" t="s">
        <v>6753</v>
      </c>
      <c r="AM316" s="339" t="s">
        <v>6753</v>
      </c>
      <c r="AN316" s="339" t="s">
        <v>6753</v>
      </c>
      <c r="AO316" s="339">
        <v>1.6492232113</v>
      </c>
      <c r="AP316" s="339">
        <v>1.9686564915</v>
      </c>
      <c r="AQ316" s="339">
        <v>1.6298401429</v>
      </c>
      <c r="AR316" s="339">
        <v>1.4821652383999999</v>
      </c>
      <c r="AS316" s="339">
        <v>1.7556859356000001</v>
      </c>
      <c r="AT316" s="339">
        <v>1.7346911318</v>
      </c>
      <c r="AU316" s="339">
        <v>1.720444581</v>
      </c>
      <c r="AV316" s="339">
        <v>1.6285314644</v>
      </c>
      <c r="AW316" s="339">
        <v>1.7647239352999999</v>
      </c>
      <c r="AX316" s="339">
        <v>1.4910598535999999</v>
      </c>
      <c r="AY316" s="339">
        <v>1.5530605684000001</v>
      </c>
      <c r="AZ316" s="339">
        <v>1.6150160988</v>
      </c>
      <c r="BA316" s="339">
        <v>1.789998078</v>
      </c>
      <c r="BB316" s="339">
        <v>1.7156108965000001</v>
      </c>
      <c r="BC316" s="339">
        <v>1.8066597793000001</v>
      </c>
      <c r="BD316" s="339">
        <v>1.8383284519</v>
      </c>
      <c r="BE316" s="339">
        <v>1.8537052867999999</v>
      </c>
      <c r="BF316" s="339">
        <v>1.7635342572999999</v>
      </c>
      <c r="BG316" s="339">
        <v>1.9270597556</v>
      </c>
      <c r="BH316" s="339">
        <v>1.9145239337</v>
      </c>
      <c r="BI316" s="339">
        <v>2.0964317517</v>
      </c>
      <c r="BJ316" s="339">
        <v>2.0288861328999999</v>
      </c>
      <c r="BK316" s="339">
        <v>1.9932069736</v>
      </c>
      <c r="BL316" s="339">
        <v>1.9328139948</v>
      </c>
      <c r="BM316" s="339">
        <v>2.0450655449999999</v>
      </c>
      <c r="BN316" s="339">
        <v>2.4760206536</v>
      </c>
      <c r="BO316" s="339">
        <v>2.2941630183999999</v>
      </c>
      <c r="BP316" s="339">
        <v>2.2995754290999999</v>
      </c>
      <c r="BQ316" s="339">
        <v>2.2710670748999999</v>
      </c>
      <c r="BR316" s="339">
        <v>2.3141073630000002</v>
      </c>
    </row>
    <row r="317" spans="1:70">
      <c r="A317" t="str">
        <f t="shared" si="20"/>
        <v>Net gains on financial assets and liabilities held for trading to total net operating income201706</v>
      </c>
      <c r="B317" s="495">
        <v>201706</v>
      </c>
      <c r="C317" s="495">
        <v>30</v>
      </c>
      <c r="D317" s="495" t="s">
        <v>2463</v>
      </c>
      <c r="E317" s="495">
        <v>-9.1945042361076632E-2</v>
      </c>
      <c r="F317" s="495">
        <v>1.0001760235579097E-3</v>
      </c>
      <c r="G317" s="495">
        <v>2.1705416238198431E-2</v>
      </c>
      <c r="H317" s="495">
        <v>6.4654906124278558E-2</v>
      </c>
      <c r="I317" s="495">
        <v>9.2494874917062236E-2</v>
      </c>
      <c r="J317" s="495">
        <v>7.9170289030753377E-2</v>
      </c>
      <c r="K317" s="495">
        <v>0.29466607852545534</v>
      </c>
      <c r="L317" s="495">
        <v>41533527512.244102</v>
      </c>
      <c r="M317" s="496">
        <v>481367089086.11475</v>
      </c>
      <c r="N317" s="495">
        <v>8.7744174625021085E-2</v>
      </c>
      <c r="O317" s="495">
        <v>3.8022127801176274E-2</v>
      </c>
      <c r="P317" s="495">
        <v>0.10058953421337732</v>
      </c>
      <c r="Q317" s="495">
        <v>124</v>
      </c>
      <c r="R317" s="11">
        <f t="shared" si="21"/>
        <v>3.8022127801176274E-2</v>
      </c>
      <c r="S317" s="11">
        <f t="shared" si="22"/>
        <v>0.10058953421337732</v>
      </c>
      <c r="T317">
        <f t="shared" si="23"/>
        <v>1</v>
      </c>
      <c r="U317" t="str">
        <f t="shared" si="24"/>
        <v>Loans and advances-to-deposits ratio for households and non-financial corporations28</v>
      </c>
      <c r="V317" s="497">
        <v>202312</v>
      </c>
      <c r="W317" s="497">
        <v>87</v>
      </c>
      <c r="X317" s="497" t="s">
        <v>1383</v>
      </c>
      <c r="Y317" s="497" t="s">
        <v>26</v>
      </c>
      <c r="Z317" s="497">
        <v>0</v>
      </c>
      <c r="AA317" s="497">
        <v>6</v>
      </c>
      <c r="AB317" s="497">
        <v>0.58542395330655228</v>
      </c>
      <c r="AC317" s="497">
        <v>28</v>
      </c>
      <c r="AD317" s="497"/>
      <c r="AF317" s="338" t="s">
        <v>6736</v>
      </c>
      <c r="AG317" s="339" t="s">
        <v>6753</v>
      </c>
      <c r="AH317" s="339" t="s">
        <v>6753</v>
      </c>
      <c r="AI317" s="339" t="s">
        <v>6753</v>
      </c>
      <c r="AJ317" s="339" t="s">
        <v>6753</v>
      </c>
      <c r="AK317" s="339" t="s">
        <v>6753</v>
      </c>
      <c r="AL317" s="339" t="s">
        <v>6753</v>
      </c>
      <c r="AM317" s="339" t="s">
        <v>6753</v>
      </c>
      <c r="AN317" s="339" t="s">
        <v>6753</v>
      </c>
      <c r="AO317" s="339" t="s">
        <v>6753</v>
      </c>
      <c r="AP317" s="339" t="s">
        <v>6753</v>
      </c>
      <c r="AQ317" s="339" t="s">
        <v>6753</v>
      </c>
      <c r="AR317" s="339" t="s">
        <v>6753</v>
      </c>
      <c r="AS317" s="339" t="s">
        <v>6753</v>
      </c>
      <c r="AT317" s="339" t="s">
        <v>6753</v>
      </c>
      <c r="AU317" s="339" t="s">
        <v>6753</v>
      </c>
      <c r="AV317" s="339" t="s">
        <v>6753</v>
      </c>
      <c r="AW317" s="339" t="s">
        <v>6753</v>
      </c>
      <c r="AX317" s="339" t="s">
        <v>6753</v>
      </c>
      <c r="AY317" s="339" t="s">
        <v>6753</v>
      </c>
      <c r="AZ317" s="339" t="s">
        <v>6753</v>
      </c>
      <c r="BA317" s="339" t="s">
        <v>6753</v>
      </c>
      <c r="BB317" s="339" t="s">
        <v>6753</v>
      </c>
      <c r="BC317" s="339" t="s">
        <v>6753</v>
      </c>
      <c r="BD317" s="339" t="s">
        <v>6753</v>
      </c>
      <c r="BE317" s="339" t="s">
        <v>6753</v>
      </c>
      <c r="BF317" s="339" t="s">
        <v>6753</v>
      </c>
      <c r="BG317" s="339" t="s">
        <v>6753</v>
      </c>
      <c r="BH317" s="339">
        <v>1.6698981478999999</v>
      </c>
      <c r="BI317" s="339">
        <v>1.7924059054999999</v>
      </c>
      <c r="BJ317" s="339">
        <v>1.8417858767999999</v>
      </c>
      <c r="BK317" s="339">
        <v>1.8454206611999999</v>
      </c>
      <c r="BL317" s="339">
        <v>1.8077921229</v>
      </c>
      <c r="BM317" s="339">
        <v>1.8232768302</v>
      </c>
      <c r="BN317" s="339">
        <v>1.8975527886000001</v>
      </c>
      <c r="BO317" s="339">
        <v>1.8093226176999999</v>
      </c>
      <c r="BP317" s="339">
        <v>1.8034209628</v>
      </c>
      <c r="BQ317" s="339">
        <v>1.7712505665</v>
      </c>
      <c r="BR317" s="339">
        <v>1.736148995</v>
      </c>
    </row>
    <row r="318" spans="1:70">
      <c r="A318" t="str">
        <f t="shared" si="20"/>
        <v>Net gains on financial assets and liabilities held for trading to total net operating income201709</v>
      </c>
      <c r="B318" s="495">
        <v>201709</v>
      </c>
      <c r="C318" s="495">
        <v>30</v>
      </c>
      <c r="D318" s="495" t="s">
        <v>2463</v>
      </c>
      <c r="E318" s="495">
        <v>-5.2247543930573237E-2</v>
      </c>
      <c r="F318" s="495">
        <v>1.5031747405990995E-3</v>
      </c>
      <c r="G318" s="495">
        <v>2.5571269670926107E-2</v>
      </c>
      <c r="H318" s="495">
        <v>7.523824745914541E-2</v>
      </c>
      <c r="I318" s="495">
        <v>8.9464505541615114E-2</v>
      </c>
      <c r="J318" s="495">
        <v>7.5960384170438933E-2</v>
      </c>
      <c r="K318" s="495">
        <v>0.24835690755542258</v>
      </c>
      <c r="L318" s="495">
        <v>39667966742.233521</v>
      </c>
      <c r="M318" s="496">
        <v>464858471180.18744</v>
      </c>
      <c r="N318" s="495">
        <v>9.5631426475697653E-2</v>
      </c>
      <c r="O318" s="495">
        <v>3.1382793843096328E-2</v>
      </c>
      <c r="P318" s="495">
        <v>9.7561734356727978E-2</v>
      </c>
      <c r="Q318" s="495">
        <v>124</v>
      </c>
      <c r="R318" s="11">
        <f t="shared" si="21"/>
        <v>3.1382793843096328E-2</v>
      </c>
      <c r="S318" s="11">
        <f t="shared" si="22"/>
        <v>9.7561734356727978E-2</v>
      </c>
      <c r="T318">
        <f t="shared" si="23"/>
        <v>1</v>
      </c>
      <c r="U318" t="str">
        <f t="shared" si="24"/>
        <v>Loans and advances-to-deposits ratio for households and non-financial corporations29</v>
      </c>
      <c r="V318" s="497">
        <v>202312</v>
      </c>
      <c r="W318" s="497">
        <v>87</v>
      </c>
      <c r="X318" s="497" t="s">
        <v>1383</v>
      </c>
      <c r="Y318" s="497" t="s">
        <v>15</v>
      </c>
      <c r="Z318" s="497">
        <v>0</v>
      </c>
      <c r="AA318" s="497">
        <v>6</v>
      </c>
      <c r="AB318" s="497">
        <v>0.48981532201809058</v>
      </c>
      <c r="AC318" s="497">
        <v>29</v>
      </c>
      <c r="AD318" s="497"/>
      <c r="AF318" s="338" t="s">
        <v>899</v>
      </c>
      <c r="AG318" s="339">
        <v>6.9545047799999996E-2</v>
      </c>
      <c r="AH318" s="339">
        <v>6.8864652799999995E-2</v>
      </c>
      <c r="AI318" s="339">
        <v>5.8673089900000003E-2</v>
      </c>
      <c r="AJ318" s="339">
        <v>6.6536044200000005E-2</v>
      </c>
      <c r="AK318" s="339">
        <v>-3.1042261000000002E-2</v>
      </c>
      <c r="AL318" s="339">
        <v>-1.4349344999999999E-2</v>
      </c>
      <c r="AM318" s="339">
        <v>0.11476738509999999</v>
      </c>
      <c r="AN318" s="339">
        <v>0.1252961249</v>
      </c>
      <c r="AO318" s="339">
        <v>0.1207918204</v>
      </c>
      <c r="AP318" s="339">
        <v>0.1077356402</v>
      </c>
      <c r="AQ318" s="339">
        <v>3.99029615E-2</v>
      </c>
      <c r="AR318" s="339">
        <v>5.0315903000000002E-2</v>
      </c>
      <c r="AS318" s="339">
        <v>6.6857382899999998E-2</v>
      </c>
      <c r="AT318" s="339">
        <v>6.8592100599999997E-2</v>
      </c>
      <c r="AU318" s="339">
        <v>0.1082862471</v>
      </c>
      <c r="AV318" s="339">
        <v>0.115856903</v>
      </c>
      <c r="AW318" s="339">
        <v>0.119160091</v>
      </c>
      <c r="AX318" s="339">
        <v>0.1093310815</v>
      </c>
      <c r="AY318" s="339">
        <v>9.9389715300000001E-2</v>
      </c>
      <c r="AZ318" s="339">
        <v>0.11589700510000001</v>
      </c>
      <c r="BA318" s="339">
        <v>0.10927894909999999</v>
      </c>
      <c r="BB318" s="339">
        <v>9.8208825E-2</v>
      </c>
      <c r="BC318" s="339">
        <v>8.1736161799999998E-2</v>
      </c>
      <c r="BD318" s="339">
        <v>5.8862921700000001E-2</v>
      </c>
      <c r="BE318" s="339">
        <v>6.1036186200000002E-2</v>
      </c>
      <c r="BF318" s="339">
        <v>5.24614048E-2</v>
      </c>
      <c r="BG318" s="339">
        <v>7.3488444599999994E-2</v>
      </c>
      <c r="BH318" s="339">
        <v>8.3298109100000003E-2</v>
      </c>
      <c r="BI318" s="339">
        <v>8.93725613E-2</v>
      </c>
      <c r="BJ318" s="339">
        <v>8.0275957800000006E-2</v>
      </c>
      <c r="BK318" s="339">
        <v>9.6918428500000001E-2</v>
      </c>
      <c r="BL318" s="339">
        <v>0.10076940400000001</v>
      </c>
      <c r="BM318" s="339">
        <v>0.1121526435</v>
      </c>
      <c r="BN318" s="339">
        <v>8.8466133000000002E-2</v>
      </c>
      <c r="BO318" s="339">
        <v>0.21682348439999999</v>
      </c>
      <c r="BP318" s="339">
        <v>0.20046550639999999</v>
      </c>
      <c r="BQ318" s="339">
        <v>0.1994179227</v>
      </c>
      <c r="BR318" s="339">
        <v>0.1768985824</v>
      </c>
    </row>
    <row r="319" spans="1:70">
      <c r="A319" t="str">
        <f t="shared" si="20"/>
        <v>Net gains on financial assets and liabilities held for trading to total net operating income201712</v>
      </c>
      <c r="B319" s="495">
        <v>201712</v>
      </c>
      <c r="C319" s="495">
        <v>30</v>
      </c>
      <c r="D319" s="495" t="s">
        <v>2463</v>
      </c>
      <c r="E319" s="495">
        <v>-5.2773444298058511E-2</v>
      </c>
      <c r="F319" s="495">
        <v>0</v>
      </c>
      <c r="G319" s="495">
        <v>1.5396807768100734E-2</v>
      </c>
      <c r="H319" s="495">
        <v>5.6725675369722249E-2</v>
      </c>
      <c r="I319" s="495">
        <v>8.5396968061700551E-2</v>
      </c>
      <c r="J319" s="495">
        <v>6.5640963255849408E-2</v>
      </c>
      <c r="K319" s="495">
        <v>0.25439778076178021</v>
      </c>
      <c r="L319" s="495">
        <v>39422016668.721024</v>
      </c>
      <c r="M319" s="496">
        <v>464933323883.94037</v>
      </c>
      <c r="N319" s="495">
        <v>6.1434749383235614E-2</v>
      </c>
      <c r="O319" s="495">
        <v>2.9030231711576378E-2</v>
      </c>
      <c r="P319" s="495">
        <v>9.3657464428893833E-2</v>
      </c>
      <c r="Q319" s="495">
        <v>126</v>
      </c>
      <c r="R319" s="11">
        <f t="shared" si="21"/>
        <v>2.9030231711576378E-2</v>
      </c>
      <c r="S319" s="11">
        <f t="shared" si="22"/>
        <v>9.3657464428893833E-2</v>
      </c>
      <c r="T319">
        <f t="shared" si="23"/>
        <v>1</v>
      </c>
      <c r="U319" t="str">
        <f t="shared" si="24"/>
        <v>Loans and advances-to-deposits ratio for households and non-financial corporations30</v>
      </c>
      <c r="V319" s="497">
        <v>202312</v>
      </c>
      <c r="W319" s="497">
        <v>87</v>
      </c>
      <c r="X319" s="497" t="s">
        <v>1383</v>
      </c>
      <c r="Y319" s="497" t="s">
        <v>98</v>
      </c>
      <c r="Z319" s="497">
        <v>0</v>
      </c>
      <c r="AA319" s="497">
        <v>7</v>
      </c>
      <c r="AB319" s="497">
        <v>0.44833590723303401</v>
      </c>
      <c r="AC319" s="497">
        <v>30</v>
      </c>
      <c r="AD319" s="497"/>
      <c r="AF319" s="338" t="s">
        <v>901</v>
      </c>
      <c r="AG319" s="339">
        <v>0.4517629373</v>
      </c>
      <c r="AH319" s="339">
        <v>0.4649845473</v>
      </c>
      <c r="AI319" s="339">
        <v>0.50163568670000003</v>
      </c>
      <c r="AJ319" s="339">
        <v>0.48433241570000002</v>
      </c>
      <c r="AK319" s="339">
        <v>0.46887366270000003</v>
      </c>
      <c r="AL319" s="339">
        <v>0.52811177460000003</v>
      </c>
      <c r="AM319" s="339">
        <v>0.52859474299999998</v>
      </c>
      <c r="AN319" s="339">
        <v>0.44595662600000002</v>
      </c>
      <c r="AO319" s="339">
        <v>0.43524124120000002</v>
      </c>
      <c r="AP319" s="339">
        <v>0.4528737558</v>
      </c>
      <c r="AQ319" s="339">
        <v>0.49605071309999998</v>
      </c>
      <c r="AR319" s="339">
        <v>0.48015873980000001</v>
      </c>
      <c r="AS319" s="339">
        <v>0.4758509883</v>
      </c>
      <c r="AT319" s="339">
        <v>0.48058531700000001</v>
      </c>
      <c r="AU319" s="339">
        <v>0.48269666630000002</v>
      </c>
      <c r="AV319" s="339">
        <v>0.45842591059999999</v>
      </c>
      <c r="AW319" s="339">
        <v>0.45894622709999999</v>
      </c>
      <c r="AX319" s="339">
        <v>0.46323291329999999</v>
      </c>
      <c r="AY319" s="339">
        <v>0.45543748880000001</v>
      </c>
      <c r="AZ319" s="339">
        <v>0.44686707419999999</v>
      </c>
      <c r="BA319" s="339">
        <v>0.44902514799999999</v>
      </c>
      <c r="BB319" s="339">
        <v>0.46043058819999999</v>
      </c>
      <c r="BC319" s="339">
        <v>0.5001968215</v>
      </c>
      <c r="BD319" s="339">
        <v>0.52261261609999998</v>
      </c>
      <c r="BE319" s="339">
        <v>0.52327186660000002</v>
      </c>
      <c r="BF319" s="339">
        <v>0.53076507740000001</v>
      </c>
      <c r="BG319" s="339">
        <v>0.52497363180000001</v>
      </c>
      <c r="BH319" s="339">
        <v>0.51197261380000003</v>
      </c>
      <c r="BI319" s="339">
        <v>0.49825047929999999</v>
      </c>
      <c r="BJ319" s="339">
        <v>0.50261904499999999</v>
      </c>
      <c r="BK319" s="339">
        <v>0.5206884088</v>
      </c>
      <c r="BL319" s="339">
        <v>0.51831474079999995</v>
      </c>
      <c r="BM319" s="339">
        <v>0.50360584559999999</v>
      </c>
      <c r="BN319" s="339">
        <v>0.51844847240000003</v>
      </c>
      <c r="BO319" s="339">
        <v>0.36519450219999999</v>
      </c>
      <c r="BP319" s="339">
        <v>0.3679822868</v>
      </c>
      <c r="BQ319" s="339">
        <v>0.36574656020000001</v>
      </c>
      <c r="BR319" s="339">
        <v>0.3856048762</v>
      </c>
    </row>
    <row r="320" spans="1:70">
      <c r="A320" t="str">
        <f t="shared" si="20"/>
        <v>Net gains on financial assets and liabilities held for trading to total net operating income201803</v>
      </c>
      <c r="B320" s="495">
        <v>201803</v>
      </c>
      <c r="C320" s="495">
        <v>30</v>
      </c>
      <c r="D320" s="495" t="s">
        <v>2463</v>
      </c>
      <c r="E320" s="495">
        <v>-0.15069276046561594</v>
      </c>
      <c r="F320" s="495">
        <v>-1.1562565039428142E-3</v>
      </c>
      <c r="G320" s="495">
        <v>1.2907441721847327E-2</v>
      </c>
      <c r="H320" s="495">
        <v>-8.2660302720411291E-2</v>
      </c>
      <c r="I320" s="495">
        <v>5.5124901381556277E-2</v>
      </c>
      <c r="J320" s="495">
        <v>6.7860540169374095E-2</v>
      </c>
      <c r="K320" s="495">
        <v>0.19385358321053631</v>
      </c>
      <c r="L320" s="495">
        <v>21550889573.759533</v>
      </c>
      <c r="M320" s="496">
        <v>464026062515.79163</v>
      </c>
      <c r="N320" s="495">
        <v>6.2696889580089399E-2</v>
      </c>
      <c r="O320" s="495">
        <v>-2.3500307835762728E-2</v>
      </c>
      <c r="P320" s="495">
        <v>6.565690148077967E-2</v>
      </c>
      <c r="Q320" s="495">
        <v>126</v>
      </c>
      <c r="R320" s="11">
        <f t="shared" si="21"/>
        <v>-2.3500307835762728E-2</v>
      </c>
      <c r="S320" s="11">
        <f t="shared" si="22"/>
        <v>6.565690148077967E-2</v>
      </c>
      <c r="T320">
        <f t="shared" si="23"/>
        <v>0</v>
      </c>
      <c r="U320" t="str">
        <f t="shared" si="24"/>
        <v>Loans and advances-to-deposits ratio for households and non-financial corporations99</v>
      </c>
      <c r="V320" s="497">
        <v>202312</v>
      </c>
      <c r="W320" s="497">
        <v>87</v>
      </c>
      <c r="X320" s="497" t="s">
        <v>1383</v>
      </c>
      <c r="Y320" s="497" t="s">
        <v>34</v>
      </c>
      <c r="Z320" s="497">
        <v>0</v>
      </c>
      <c r="AA320" s="497">
        <v>111</v>
      </c>
      <c r="AB320" s="497">
        <v>1.0710815698732439</v>
      </c>
      <c r="AC320" s="497">
        <v>99</v>
      </c>
      <c r="AD320" s="497"/>
      <c r="AF320" s="338" t="s">
        <v>900</v>
      </c>
      <c r="AG320" s="339">
        <v>1.03072357E-2</v>
      </c>
      <c r="AH320" s="339">
        <v>1.04772858E-2</v>
      </c>
      <c r="AI320" s="339">
        <v>8.9147393999999998E-3</v>
      </c>
      <c r="AJ320" s="339">
        <v>9.9866801000000009E-3</v>
      </c>
      <c r="AK320" s="339">
        <v>-4.351527E-3</v>
      </c>
      <c r="AL320" s="339">
        <v>-2.0601930000000001E-3</v>
      </c>
      <c r="AM320" s="339">
        <v>1.59597564E-2</v>
      </c>
      <c r="AN320" s="339">
        <v>1.76522733E-2</v>
      </c>
      <c r="AO320" s="339">
        <v>1.70701176E-2</v>
      </c>
      <c r="AP320" s="339">
        <v>1.5321437199999999E-2</v>
      </c>
      <c r="AQ320" s="339">
        <v>6.0050284000000001E-3</v>
      </c>
      <c r="AR320" s="339">
        <v>7.4224130000000001E-3</v>
      </c>
      <c r="AS320" s="339">
        <v>9.6856406999999995E-3</v>
      </c>
      <c r="AT320" s="339">
        <v>1.0062775600000001E-2</v>
      </c>
      <c r="AU320" s="339">
        <v>1.55257842E-2</v>
      </c>
      <c r="AV320" s="339">
        <v>1.6481570300000001E-2</v>
      </c>
      <c r="AW320" s="339">
        <v>1.7018202100000001E-2</v>
      </c>
      <c r="AX320" s="339">
        <v>1.5532814400000001E-2</v>
      </c>
      <c r="AY320" s="339">
        <v>1.3980856E-2</v>
      </c>
      <c r="AZ320" s="339">
        <v>1.5934987099999999E-2</v>
      </c>
      <c r="BA320" s="339">
        <v>1.5063513299999999E-2</v>
      </c>
      <c r="BB320" s="339">
        <v>1.35778953E-2</v>
      </c>
      <c r="BC320" s="339">
        <v>1.11110959E-2</v>
      </c>
      <c r="BD320" s="339">
        <v>7.9679968999999996E-3</v>
      </c>
      <c r="BE320" s="339">
        <v>8.3482806000000007E-3</v>
      </c>
      <c r="BF320" s="339">
        <v>7.1413190000000001E-3</v>
      </c>
      <c r="BG320" s="339">
        <v>9.9528741E-3</v>
      </c>
      <c r="BH320" s="339">
        <v>1.1263546899999999E-2</v>
      </c>
      <c r="BI320" s="339">
        <v>1.20678583E-2</v>
      </c>
      <c r="BJ320" s="339">
        <v>1.06989185E-2</v>
      </c>
      <c r="BK320" s="339">
        <v>1.26537682E-2</v>
      </c>
      <c r="BL320" s="339">
        <v>1.25113629E-2</v>
      </c>
      <c r="BM320" s="339">
        <v>1.3788796900000001E-2</v>
      </c>
      <c r="BN320" s="339">
        <v>1.07123557E-2</v>
      </c>
      <c r="BO320" s="339">
        <v>2.5215080300000001E-2</v>
      </c>
      <c r="BP320" s="339">
        <v>2.2543771000000001E-2</v>
      </c>
      <c r="BQ320" s="339">
        <v>2.2337282699999999E-2</v>
      </c>
      <c r="BR320" s="339">
        <v>2.0338247199999999E-2</v>
      </c>
    </row>
    <row r="321" spans="1:70">
      <c r="A321" t="str">
        <f t="shared" si="20"/>
        <v>Net gains on financial assets and liabilities held for trading to total net operating income201806</v>
      </c>
      <c r="B321" s="495">
        <v>201806</v>
      </c>
      <c r="C321" s="495">
        <v>30</v>
      </c>
      <c r="D321" s="495" t="s">
        <v>2463</v>
      </c>
      <c r="E321" s="495">
        <v>-0.1401111891761268</v>
      </c>
      <c r="F321" s="495">
        <v>-3.1080078732780526E-3</v>
      </c>
      <c r="G321" s="495">
        <v>1.0627481661356269E-2</v>
      </c>
      <c r="H321" s="495">
        <v>-3.332191972507733E-2</v>
      </c>
      <c r="I321" s="495">
        <v>6.2921082932436673E-2</v>
      </c>
      <c r="J321" s="495">
        <v>5.2676699953624118E-2</v>
      </c>
      <c r="K321" s="495">
        <v>0.14478405732946245</v>
      </c>
      <c r="L321" s="495">
        <v>26252365848.592216</v>
      </c>
      <c r="M321" s="496">
        <v>462648279586.9552</v>
      </c>
      <c r="N321" s="495">
        <v>5.1722839392698797E-2</v>
      </c>
      <c r="O321" s="495">
        <v>-6.8431561360804624E-3</v>
      </c>
      <c r="P321" s="495">
        <v>7.2355723205154598E-2</v>
      </c>
      <c r="Q321" s="495">
        <v>124</v>
      </c>
      <c r="R321" s="11">
        <f t="shared" si="21"/>
        <v>-6.8431561360804624E-3</v>
      </c>
      <c r="S321" s="11">
        <f t="shared" si="22"/>
        <v>7.2355723205154598E-2</v>
      </c>
      <c r="T321">
        <f t="shared" si="23"/>
        <v>0</v>
      </c>
      <c r="U321" t="str">
        <f t="shared" si="24"/>
        <v>Loans and advances-to-deposits ratio for households and non-financial corporations100</v>
      </c>
      <c r="V321" s="497">
        <v>202312</v>
      </c>
      <c r="W321" s="497">
        <v>87</v>
      </c>
      <c r="X321" s="497" t="s">
        <v>1383</v>
      </c>
      <c r="Y321" s="497" t="s">
        <v>21</v>
      </c>
      <c r="Z321" s="497">
        <v>0</v>
      </c>
      <c r="AA321" s="497">
        <v>28</v>
      </c>
      <c r="AB321" s="497"/>
      <c r="AC321" s="497">
        <v>100</v>
      </c>
      <c r="AD321" s="498">
        <v>1</v>
      </c>
      <c r="AF321" s="338" t="s">
        <v>1226</v>
      </c>
      <c r="AG321" s="339">
        <v>0.67551787220000004</v>
      </c>
      <c r="AH321" s="339">
        <v>0.67580131519999997</v>
      </c>
      <c r="AI321" s="339">
        <v>0.76158368629999995</v>
      </c>
      <c r="AJ321" s="339">
        <v>0.71380206540000002</v>
      </c>
      <c r="AK321" s="339">
        <v>0.69844185859999997</v>
      </c>
      <c r="AL321" s="339">
        <v>0.75516742650000002</v>
      </c>
      <c r="AM321" s="339">
        <v>0.78535255709999996</v>
      </c>
      <c r="AN321" s="339">
        <v>0.66068702779999999</v>
      </c>
      <c r="AO321" s="339">
        <v>0.64978815489999997</v>
      </c>
      <c r="AP321" s="339">
        <v>0.6449620693</v>
      </c>
      <c r="AQ321" s="339">
        <v>0.70088014040000002</v>
      </c>
      <c r="AR321" s="339">
        <v>0.67827166360000002</v>
      </c>
      <c r="AS321" s="339">
        <v>0.66112865639999996</v>
      </c>
      <c r="AT321" s="339">
        <v>0.65583632079999998</v>
      </c>
      <c r="AU321" s="339">
        <v>0.68680038349999994</v>
      </c>
      <c r="AV321" s="339">
        <v>0.66110685530000002</v>
      </c>
      <c r="AW321" s="339">
        <v>0.64740945029999997</v>
      </c>
      <c r="AX321" s="339">
        <v>0.64164842369999997</v>
      </c>
      <c r="AY321" s="339">
        <v>0.64910806659999998</v>
      </c>
      <c r="AZ321" s="339">
        <v>0.63912316579999995</v>
      </c>
      <c r="BA321" s="339">
        <v>0.63566404330000004</v>
      </c>
      <c r="BB321" s="339">
        <v>0.64790541189999995</v>
      </c>
      <c r="BC321" s="339">
        <v>0.68186581020000003</v>
      </c>
      <c r="BD321" s="339">
        <v>0.64365115699999997</v>
      </c>
      <c r="BE321" s="339">
        <v>0.64316343190000003</v>
      </c>
      <c r="BF321" s="339">
        <v>0.64902342000000002</v>
      </c>
      <c r="BG321" s="339">
        <v>0.63501044240000004</v>
      </c>
      <c r="BH321" s="339">
        <v>0.61728930910000002</v>
      </c>
      <c r="BI321" s="339">
        <v>0.60699554420000001</v>
      </c>
      <c r="BJ321" s="339">
        <v>0.60439837819999997</v>
      </c>
      <c r="BK321" s="339">
        <v>0.60414829059999997</v>
      </c>
      <c r="BL321" s="339">
        <v>0.58798788339999997</v>
      </c>
      <c r="BM321" s="339">
        <v>0.58251061120000003</v>
      </c>
      <c r="BN321" s="339">
        <v>0.60176468490000001</v>
      </c>
      <c r="BO321" s="339">
        <v>0.58420918629999996</v>
      </c>
      <c r="BP321" s="339">
        <v>0.65360358630000004</v>
      </c>
      <c r="BQ321" s="339">
        <v>0.68425749729999996</v>
      </c>
      <c r="BR321" s="339">
        <v>0.7095263262</v>
      </c>
    </row>
    <row r="322" spans="1:70">
      <c r="A322" t="str">
        <f t="shared" si="20"/>
        <v>Net gains on financial assets and liabilities held for trading to total net operating income201809</v>
      </c>
      <c r="B322" s="495">
        <v>201809</v>
      </c>
      <c r="C322" s="495">
        <v>30</v>
      </c>
      <c r="D322" s="495" t="s">
        <v>2463</v>
      </c>
      <c r="E322" s="495">
        <v>-7.1999812153179396E-2</v>
      </c>
      <c r="F322" s="495">
        <v>-8.6686124233369556E-4</v>
      </c>
      <c r="G322" s="495">
        <v>8.5068696590558379E-3</v>
      </c>
      <c r="H322" s="495">
        <v>-3.5357742674991442E-2</v>
      </c>
      <c r="I322" s="495">
        <v>5.2812983272998916E-2</v>
      </c>
      <c r="J322" s="495">
        <v>4.5378782795153789E-2</v>
      </c>
      <c r="K322" s="495">
        <v>0.12424637300394759</v>
      </c>
      <c r="L322" s="495">
        <v>20825961812.658585</v>
      </c>
      <c r="M322" s="496">
        <v>451763597490.31927</v>
      </c>
      <c r="N322" s="495">
        <v>4.0938321870558368E-2</v>
      </c>
      <c r="O322" s="495">
        <v>-1.2329004885272151E-3</v>
      </c>
      <c r="P322" s="495">
        <v>6.0327448049589637E-2</v>
      </c>
      <c r="Q322" s="495">
        <v>122</v>
      </c>
      <c r="R322" s="11">
        <f t="shared" si="21"/>
        <v>-1.2329004885272151E-3</v>
      </c>
      <c r="S322" s="11">
        <f t="shared" si="22"/>
        <v>6.0327448049589637E-2</v>
      </c>
      <c r="T322">
        <f t="shared" si="23"/>
        <v>0</v>
      </c>
      <c r="U322" t="str">
        <f t="shared" si="24"/>
        <v>Asset encumbrance ratio1</v>
      </c>
      <c r="V322" s="497">
        <v>202312</v>
      </c>
      <c r="W322" s="497">
        <v>88</v>
      </c>
      <c r="X322" s="497" t="s">
        <v>73</v>
      </c>
      <c r="Y322" s="497" t="s">
        <v>17</v>
      </c>
      <c r="Z322" s="497">
        <v>0</v>
      </c>
      <c r="AA322" s="497">
        <v>5</v>
      </c>
      <c r="AB322" s="497">
        <v>0.51120265047922442</v>
      </c>
      <c r="AC322" s="497">
        <v>1</v>
      </c>
      <c r="AD322" s="498"/>
      <c r="AF322" s="338" t="s">
        <v>1227</v>
      </c>
      <c r="AG322" s="339">
        <v>0.25831709209999998</v>
      </c>
      <c r="AH322" s="339">
        <v>0.25797787649999998</v>
      </c>
      <c r="AI322" s="339">
        <v>0.26193684909999998</v>
      </c>
      <c r="AJ322" s="339">
        <v>0.25722054119999999</v>
      </c>
      <c r="AK322" s="339">
        <v>0.26196655219999998</v>
      </c>
      <c r="AL322" s="339">
        <v>0.28456074009999999</v>
      </c>
      <c r="AM322" s="339">
        <v>0.27626124819999998</v>
      </c>
      <c r="AN322" s="339">
        <v>0.243534838</v>
      </c>
      <c r="AO322" s="339">
        <v>0.25441816989999999</v>
      </c>
      <c r="AP322" s="339">
        <v>0.25109281490000002</v>
      </c>
      <c r="AQ322" s="339">
        <v>0.26874397010000001</v>
      </c>
      <c r="AR322" s="339">
        <v>0.26909311139999997</v>
      </c>
      <c r="AS322" s="339">
        <v>0.27702558350000001</v>
      </c>
      <c r="AT322" s="339">
        <v>0.27486264669999999</v>
      </c>
      <c r="AU322" s="339">
        <v>0.27721376790000002</v>
      </c>
      <c r="AV322" s="339">
        <v>0.2819187044</v>
      </c>
      <c r="AW322" s="339">
        <v>0.28907527500000002</v>
      </c>
      <c r="AX322" s="339">
        <v>0.2831680614</v>
      </c>
      <c r="AY322" s="339">
        <v>0.28839721019999998</v>
      </c>
      <c r="AZ322" s="339">
        <v>0.27815511980000002</v>
      </c>
      <c r="BA322" s="339">
        <v>0.28745998010000001</v>
      </c>
      <c r="BB322" s="339">
        <v>0.29084215489999998</v>
      </c>
      <c r="BC322" s="339">
        <v>0.28389194270000001</v>
      </c>
      <c r="BD322" s="339">
        <v>0.26479768269999998</v>
      </c>
      <c r="BE322" s="339">
        <v>0.27158035409999998</v>
      </c>
      <c r="BF322" s="339">
        <v>0.28096262950000001</v>
      </c>
      <c r="BG322" s="339">
        <v>0.26971253499999998</v>
      </c>
      <c r="BH322" s="339">
        <v>0.2824844856</v>
      </c>
      <c r="BI322" s="339">
        <v>0.29925673209999998</v>
      </c>
      <c r="BJ322" s="339">
        <v>0.30037962140000002</v>
      </c>
      <c r="BK322" s="339">
        <v>0.30742666559999998</v>
      </c>
      <c r="BL322" s="339">
        <v>0.317115973</v>
      </c>
      <c r="BM322" s="339">
        <v>0.32779247690000002</v>
      </c>
      <c r="BN322" s="339">
        <v>0.31580997919999998</v>
      </c>
      <c r="BO322" s="339">
        <v>0.1994864824</v>
      </c>
      <c r="BP322" s="339">
        <v>0.20972383410000001</v>
      </c>
      <c r="BQ322" s="339">
        <v>0.2180830966</v>
      </c>
      <c r="BR322" s="339">
        <v>0.2199342577</v>
      </c>
    </row>
    <row r="323" spans="1:70">
      <c r="A323" t="str">
        <f t="shared" ref="A323:A386" si="25">+D323&amp;B323</f>
        <v>Net gains on financial assets and liabilities held for trading to total net operating income201812</v>
      </c>
      <c r="B323" s="495">
        <v>201812</v>
      </c>
      <c r="C323" s="495">
        <v>30</v>
      </c>
      <c r="D323" s="495" t="s">
        <v>2463</v>
      </c>
      <c r="E323" s="495">
        <v>-9.0652808757247252E-2</v>
      </c>
      <c r="F323" s="495">
        <v>-2.5899200945836689E-3</v>
      </c>
      <c r="G323" s="495">
        <v>6.2819496815393529E-3</v>
      </c>
      <c r="H323" s="495">
        <v>-1.4896194426413302E-2</v>
      </c>
      <c r="I323" s="495">
        <v>3.1061122254784065E-2</v>
      </c>
      <c r="J323" s="495">
        <v>2.683865081806415E-2</v>
      </c>
      <c r="K323" s="495">
        <v>0.12129672952310809</v>
      </c>
      <c r="L323" s="495">
        <v>8450995660.0702982</v>
      </c>
      <c r="M323" s="496">
        <v>456135743353.70563</v>
      </c>
      <c r="N323" s="495">
        <v>4.3959874278294085E-2</v>
      </c>
      <c r="O323" s="495">
        <v>-4.4518221591527043E-3</v>
      </c>
      <c r="P323" s="495">
        <v>3.592430567226295E-2</v>
      </c>
      <c r="Q323" s="495">
        <v>124</v>
      </c>
      <c r="R323" s="11">
        <f t="shared" ref="R323:R386" si="26">MIN(N323:P323)</f>
        <v>-4.4518221591527043E-3</v>
      </c>
      <c r="S323" s="11">
        <f t="shared" ref="S323:S386" si="27">MAX(N323:P323)</f>
        <v>4.3959874278294085E-2</v>
      </c>
      <c r="T323">
        <f t="shared" ref="T323:T371" si="28">IF(OR(G323&lt;R323,G323&gt;S323),1,0)</f>
        <v>0</v>
      </c>
      <c r="U323" t="str">
        <f t="shared" ref="U323:U386" si="29">CONCATENATE(X323,AC323)</f>
        <v>Asset encumbrance ratio2</v>
      </c>
      <c r="V323" s="497">
        <v>202312</v>
      </c>
      <c r="W323" s="497">
        <v>88</v>
      </c>
      <c r="X323" s="497" t="s">
        <v>73</v>
      </c>
      <c r="Y323" s="497" t="s">
        <v>16</v>
      </c>
      <c r="Z323" s="497">
        <v>0</v>
      </c>
      <c r="AA323" s="497">
        <v>30</v>
      </c>
      <c r="AB323" s="497">
        <v>0.31853571233011063</v>
      </c>
      <c r="AC323" s="497">
        <v>2</v>
      </c>
      <c r="AD323" s="498"/>
      <c r="AF323" s="338" t="s">
        <v>1228</v>
      </c>
      <c r="AG323" s="339">
        <v>2.4207102800000001E-2</v>
      </c>
      <c r="AH323" s="339">
        <v>1.8433844599999999E-2</v>
      </c>
      <c r="AI323" s="339">
        <v>-0.15463026599999999</v>
      </c>
      <c r="AJ323" s="339">
        <v>-5.4174849999999997E-2</v>
      </c>
      <c r="AK323" s="339">
        <v>-1.7557070000000001E-2</v>
      </c>
      <c r="AL323" s="339">
        <v>-8.0809130000000003E-3</v>
      </c>
      <c r="AM323" s="339">
        <v>8.3390651299999993E-2</v>
      </c>
      <c r="AN323" s="339">
        <v>5.1464332000000002E-2</v>
      </c>
      <c r="AO323" s="339">
        <v>4.6832402400000001E-2</v>
      </c>
      <c r="AP323" s="339">
        <v>5.3974068299999997E-2</v>
      </c>
      <c r="AQ323" s="339">
        <v>1.4051786E-3</v>
      </c>
      <c r="AR323" s="339">
        <v>-2.7510270000000001E-3</v>
      </c>
      <c r="AS323" s="339">
        <v>-6.3987099999999997E-4</v>
      </c>
      <c r="AT323" s="339">
        <v>5.6721489E-3</v>
      </c>
      <c r="AU323" s="339">
        <v>3.9377655300000002E-2</v>
      </c>
      <c r="AV323" s="339">
        <v>5.9837905099999998E-2</v>
      </c>
      <c r="AW323" s="339">
        <v>6.2932756199999995E-2</v>
      </c>
      <c r="AX323" s="339">
        <v>6.6423789699999999E-2</v>
      </c>
      <c r="AY323" s="339">
        <v>7.14817809E-2</v>
      </c>
      <c r="AZ323" s="339">
        <v>6.4123104299999997E-2</v>
      </c>
      <c r="BA323" s="339">
        <v>7.8190083100000002E-2</v>
      </c>
      <c r="BB323" s="339">
        <v>7.0748260499999993E-2</v>
      </c>
      <c r="BC323" s="339">
        <v>0.1421014347</v>
      </c>
      <c r="BD323" s="339">
        <v>7.90330068E-2</v>
      </c>
      <c r="BE323" s="339">
        <v>6.1099510099999997E-2</v>
      </c>
      <c r="BF323" s="339">
        <v>4.8530094900000001E-2</v>
      </c>
      <c r="BG323" s="339">
        <v>0.1161676056</v>
      </c>
      <c r="BH323" s="339">
        <v>6.4952997999999998E-2</v>
      </c>
      <c r="BI323" s="339">
        <v>7.5173218E-2</v>
      </c>
      <c r="BJ323" s="339">
        <v>8.5939368299999999E-2</v>
      </c>
      <c r="BK323" s="339">
        <v>9.0448879699999998E-2</v>
      </c>
      <c r="BL323" s="339">
        <v>0.107731614</v>
      </c>
      <c r="BM323" s="339">
        <v>0.11937187119999999</v>
      </c>
      <c r="BN323" s="339">
        <v>9.0197467500000003E-2</v>
      </c>
      <c r="BO323" s="339">
        <v>1.32527996E-2</v>
      </c>
      <c r="BP323" s="339">
        <v>2.39692242E-2</v>
      </c>
      <c r="BQ323" s="339">
        <v>2.7966342299999999E-2</v>
      </c>
      <c r="BR323" s="339">
        <v>2.81487258E-2</v>
      </c>
    </row>
    <row r="324" spans="1:70">
      <c r="A324" t="str">
        <f t="shared" si="25"/>
        <v>Net gains on financial assets and liabilities held for trading to total net operating income201903</v>
      </c>
      <c r="B324" s="495">
        <v>201903</v>
      </c>
      <c r="C324" s="495">
        <v>30</v>
      </c>
      <c r="D324" s="495" t="s">
        <v>2463</v>
      </c>
      <c r="E324" s="495">
        <v>-0.11822554743338581</v>
      </c>
      <c r="F324" s="495">
        <v>-6.6349440329531201E-4</v>
      </c>
      <c r="G324" s="495">
        <v>1.9477018076726749E-2</v>
      </c>
      <c r="H324" s="495">
        <v>0.1819157609082987</v>
      </c>
      <c r="I324" s="495">
        <v>0.16496045193778724</v>
      </c>
      <c r="J324" s="495">
        <v>0.10054893157155713</v>
      </c>
      <c r="K324" s="495">
        <v>0.51053726773431263</v>
      </c>
      <c r="L324" s="495">
        <v>68684745182.481827</v>
      </c>
      <c r="M324" s="496">
        <v>455648900578.86359</v>
      </c>
      <c r="N324" s="495">
        <v>4.0507211462498166E-2</v>
      </c>
      <c r="O324" s="495">
        <v>4.5303465597644997E-2</v>
      </c>
      <c r="P324" s="495">
        <v>0.18329221290687769</v>
      </c>
      <c r="Q324" s="495">
        <v>122</v>
      </c>
      <c r="R324" s="11">
        <f t="shared" si="26"/>
        <v>4.0507211462498166E-2</v>
      </c>
      <c r="S324" s="11">
        <f t="shared" si="27"/>
        <v>0.18329221290687769</v>
      </c>
      <c r="T324">
        <f t="shared" si="28"/>
        <v>1</v>
      </c>
      <c r="U324" t="str">
        <f t="shared" si="29"/>
        <v>Asset encumbrance ratio3</v>
      </c>
      <c r="V324" s="497">
        <v>202312</v>
      </c>
      <c r="W324" s="497">
        <v>88</v>
      </c>
      <c r="X324" s="497" t="s">
        <v>73</v>
      </c>
      <c r="Y324" s="497" t="s">
        <v>19</v>
      </c>
      <c r="Z324" s="497">
        <v>0</v>
      </c>
      <c r="AA324" s="497">
        <v>8</v>
      </c>
      <c r="AB324" s="497">
        <v>0.29461719057293489</v>
      </c>
      <c r="AC324" s="497">
        <v>3</v>
      </c>
      <c r="AD324" s="498"/>
      <c r="AF324" s="338" t="s">
        <v>1233</v>
      </c>
      <c r="AG324" s="339">
        <v>2.9240899099999999E-2</v>
      </c>
      <c r="AH324" s="339">
        <v>2.96316563E-2</v>
      </c>
      <c r="AI324" s="339">
        <v>3.0042559100000001E-2</v>
      </c>
      <c r="AJ324" s="339">
        <v>3.04928449E-2</v>
      </c>
      <c r="AK324" s="339">
        <v>3.0476433599999998E-2</v>
      </c>
      <c r="AL324" s="339">
        <v>3.09881859E-2</v>
      </c>
      <c r="AM324" s="339">
        <v>3.1447240799999998E-2</v>
      </c>
      <c r="AN324" s="339">
        <v>3.16552415E-2</v>
      </c>
      <c r="AO324" s="339">
        <v>3.1377388300000003E-2</v>
      </c>
      <c r="AP324" s="339">
        <v>3.1080354899999999E-2</v>
      </c>
      <c r="AQ324" s="339">
        <v>3.1622407800000002E-2</v>
      </c>
      <c r="AR324" s="339">
        <v>3.1570499199999998E-2</v>
      </c>
      <c r="AS324" s="339">
        <v>3.0909812599999999E-2</v>
      </c>
      <c r="AT324" s="339">
        <v>3.1093811700000001E-2</v>
      </c>
      <c r="AU324" s="339">
        <v>2.8431797299999999E-2</v>
      </c>
      <c r="AV324" s="339">
        <v>2.8923036100000001E-2</v>
      </c>
      <c r="AW324" s="339">
        <v>2.8285884399999999E-2</v>
      </c>
      <c r="AX324" s="339">
        <v>2.7855507599999999E-2</v>
      </c>
      <c r="AY324" s="339">
        <v>2.6624839099999999E-2</v>
      </c>
      <c r="AZ324" s="339">
        <v>2.6795273099999999E-2</v>
      </c>
      <c r="BA324" s="339">
        <v>2.62587177E-2</v>
      </c>
      <c r="BB324" s="339">
        <v>2.60085873E-2</v>
      </c>
      <c r="BC324" s="339">
        <v>2.3631757600000001E-2</v>
      </c>
      <c r="BD324" s="339">
        <v>2.31169762E-2</v>
      </c>
      <c r="BE324" s="339">
        <v>2.29669261E-2</v>
      </c>
      <c r="BF324" s="339">
        <v>2.2629225400000001E-2</v>
      </c>
      <c r="BG324" s="339">
        <v>2.0906914499999998E-2</v>
      </c>
      <c r="BH324" s="339">
        <v>2.07945054E-2</v>
      </c>
      <c r="BI324" s="339">
        <v>2.0412040999999999E-2</v>
      </c>
      <c r="BJ324" s="339">
        <v>2.01437574E-2</v>
      </c>
      <c r="BK324" s="339">
        <v>1.8504389400000001E-2</v>
      </c>
      <c r="BL324" s="339">
        <v>1.8317991799999999E-2</v>
      </c>
      <c r="BM324" s="339">
        <v>1.8354045199999999E-2</v>
      </c>
      <c r="BN324" s="339">
        <v>1.88123072E-2</v>
      </c>
      <c r="BO324" s="339">
        <v>2.6246091100000001E-2</v>
      </c>
      <c r="BP324" s="339">
        <v>2.7599562500000001E-2</v>
      </c>
      <c r="BQ324" s="339">
        <v>2.84324582E-2</v>
      </c>
      <c r="BR324" s="339">
        <v>2.9469214600000002E-2</v>
      </c>
    </row>
    <row r="325" spans="1:70">
      <c r="A325" t="str">
        <f t="shared" si="25"/>
        <v>Net gains on financial assets and liabilities held for trading to total net operating income201906</v>
      </c>
      <c r="B325" s="495">
        <v>201906</v>
      </c>
      <c r="C325" s="495">
        <v>30</v>
      </c>
      <c r="D325" s="495" t="s">
        <v>2463</v>
      </c>
      <c r="E325" s="495">
        <v>-0.1312823154276887</v>
      </c>
      <c r="F325" s="495">
        <v>-1.7525809367534504E-4</v>
      </c>
      <c r="G325" s="495">
        <v>1.1537110279221992E-2</v>
      </c>
      <c r="H325" s="495">
        <v>0.1362130840116369</v>
      </c>
      <c r="I325" s="495">
        <v>0.12558696606838557</v>
      </c>
      <c r="J325" s="495">
        <v>7.0318803859644702E-2</v>
      </c>
      <c r="K325" s="495">
        <v>0.31936082363375756</v>
      </c>
      <c r="L325" s="495">
        <v>50620174997.00296</v>
      </c>
      <c r="M325" s="496">
        <v>459566988335.27319</v>
      </c>
      <c r="N325" s="495">
        <v>4.5270550878963235E-2</v>
      </c>
      <c r="O325" s="495">
        <v>2.6956436862668992E-2</v>
      </c>
      <c r="P325" s="495">
        <v>0.14055318481798965</v>
      </c>
      <c r="Q325" s="495">
        <v>122</v>
      </c>
      <c r="R325" s="11">
        <f t="shared" si="26"/>
        <v>2.6956436862668992E-2</v>
      </c>
      <c r="S325" s="11">
        <f t="shared" si="27"/>
        <v>0.14055318481798965</v>
      </c>
      <c r="T325">
        <f t="shared" si="28"/>
        <v>1</v>
      </c>
      <c r="U325" t="str">
        <f t="shared" si="29"/>
        <v>Asset encumbrance ratio4</v>
      </c>
      <c r="V325" s="497">
        <v>202312</v>
      </c>
      <c r="W325" s="497">
        <v>88</v>
      </c>
      <c r="X325" s="497" t="s">
        <v>73</v>
      </c>
      <c r="Y325" s="497" t="s">
        <v>20</v>
      </c>
      <c r="Z325" s="497">
        <v>0</v>
      </c>
      <c r="AA325" s="497">
        <v>14</v>
      </c>
      <c r="AB325" s="497">
        <v>0.27025545122165107</v>
      </c>
      <c r="AC325" s="497">
        <v>4</v>
      </c>
      <c r="AD325" s="498"/>
      <c r="AF325" s="338" t="s">
        <v>2375</v>
      </c>
      <c r="AG325" s="339" t="s">
        <v>6753</v>
      </c>
      <c r="AH325" s="339" t="s">
        <v>6753</v>
      </c>
      <c r="AI325" s="339" t="s">
        <v>6753</v>
      </c>
      <c r="AJ325" s="339" t="s">
        <v>6753</v>
      </c>
      <c r="AK325" s="339" t="s">
        <v>6753</v>
      </c>
      <c r="AL325" s="339" t="s">
        <v>6753</v>
      </c>
      <c r="AM325" s="339" t="s">
        <v>6753</v>
      </c>
      <c r="AN325" s="339" t="s">
        <v>6753</v>
      </c>
      <c r="AO325" s="339" t="s">
        <v>6753</v>
      </c>
      <c r="AP325" s="339" t="s">
        <v>6753</v>
      </c>
      <c r="AQ325" s="339" t="s">
        <v>6753</v>
      </c>
      <c r="AR325" s="339" t="s">
        <v>6753</v>
      </c>
      <c r="AS325" s="339" t="s">
        <v>6753</v>
      </c>
      <c r="AT325" s="339" t="s">
        <v>6753</v>
      </c>
      <c r="AU325" s="339">
        <v>1.5892048799999999E-2</v>
      </c>
      <c r="AV325" s="339">
        <v>1.0337136E-2</v>
      </c>
      <c r="AW325" s="339">
        <v>1.0080320199999999E-2</v>
      </c>
      <c r="AX325" s="339">
        <v>1.0237877100000001E-2</v>
      </c>
      <c r="AY325" s="339">
        <v>1.1745006699999999E-2</v>
      </c>
      <c r="AZ325" s="339">
        <v>9.3982231999999999E-3</v>
      </c>
      <c r="BA325" s="339">
        <v>9.5977851000000006E-3</v>
      </c>
      <c r="BB325" s="339">
        <v>1.0966187000000001E-2</v>
      </c>
      <c r="BC325" s="339">
        <v>1.41767592E-2</v>
      </c>
      <c r="BD325" s="339">
        <v>1.4318137099999999E-2</v>
      </c>
      <c r="BE325" s="339">
        <v>1.3125925E-2</v>
      </c>
      <c r="BF325" s="339">
        <v>1.3244896000000001E-2</v>
      </c>
      <c r="BG325" s="339">
        <v>7.8968865000000003E-3</v>
      </c>
      <c r="BH325" s="339">
        <v>7.4348592999999999E-3</v>
      </c>
      <c r="BI325" s="339">
        <v>5.8609824E-3</v>
      </c>
      <c r="BJ325" s="339">
        <v>6.6844278E-3</v>
      </c>
      <c r="BK325" s="339">
        <v>1.2008099E-3</v>
      </c>
      <c r="BL325" s="339">
        <v>1.6260339999999999E-3</v>
      </c>
      <c r="BM325" s="339">
        <v>1.9860131E-3</v>
      </c>
      <c r="BN325" s="339">
        <v>3.5111074E-3</v>
      </c>
      <c r="BO325" s="339">
        <v>-1.219571E-3</v>
      </c>
      <c r="BP325" s="339">
        <v>-1.0336E-4</v>
      </c>
      <c r="BQ325" s="339">
        <v>-1.9599099999999999E-4</v>
      </c>
      <c r="BR325" s="339">
        <v>1.5727028000000001E-3</v>
      </c>
    </row>
    <row r="326" spans="1:70">
      <c r="A326" t="str">
        <f t="shared" si="25"/>
        <v>Net gains on financial assets and liabilities held for trading to total net operating income201909</v>
      </c>
      <c r="B326" s="495">
        <v>201909</v>
      </c>
      <c r="C326" s="495">
        <v>30</v>
      </c>
      <c r="D326" s="495" t="s">
        <v>2463</v>
      </c>
      <c r="E326" s="495">
        <v>-0.1028395458244864</v>
      </c>
      <c r="F326" s="495">
        <v>-3.1237319439289481E-4</v>
      </c>
      <c r="G326" s="495">
        <v>1.3373146932081121E-2</v>
      </c>
      <c r="H326" s="495">
        <v>0.10587251874783396</v>
      </c>
      <c r="I326" s="495">
        <v>0.1050145818667248</v>
      </c>
      <c r="J326" s="495">
        <v>6.694973979016812E-2</v>
      </c>
      <c r="K326" s="495">
        <v>0.27354708388050375</v>
      </c>
      <c r="L326" s="496">
        <v>39747728707.523544</v>
      </c>
      <c r="M326" s="496">
        <v>457312826839.03149</v>
      </c>
      <c r="N326" s="495">
        <v>4.3698112534119898E-2</v>
      </c>
      <c r="O326" s="495">
        <v>2.1247017639834657E-2</v>
      </c>
      <c r="P326" s="495">
        <v>0.11771040482293003</v>
      </c>
      <c r="Q326" s="495">
        <v>123</v>
      </c>
      <c r="R326" s="11">
        <f t="shared" si="26"/>
        <v>2.1247017639834657E-2</v>
      </c>
      <c r="S326" s="11">
        <f t="shared" si="27"/>
        <v>0.11771040482293003</v>
      </c>
      <c r="T326">
        <f t="shared" si="28"/>
        <v>1</v>
      </c>
      <c r="U326" t="str">
        <f t="shared" si="29"/>
        <v>Asset encumbrance ratio5</v>
      </c>
      <c r="V326" s="497">
        <v>202312</v>
      </c>
      <c r="W326" s="497">
        <v>88</v>
      </c>
      <c r="X326" s="497" t="s">
        <v>73</v>
      </c>
      <c r="Y326" s="497" t="s">
        <v>25</v>
      </c>
      <c r="Z326" s="497">
        <v>0</v>
      </c>
      <c r="AA326" s="497">
        <v>18</v>
      </c>
      <c r="AB326" s="497">
        <v>0.2438607641309864</v>
      </c>
      <c r="AC326" s="497">
        <v>5</v>
      </c>
      <c r="AD326" s="498"/>
      <c r="AF326" s="338" t="s">
        <v>891</v>
      </c>
      <c r="AG326" s="339">
        <v>0.20304237059999999</v>
      </c>
      <c r="AH326" s="339">
        <v>0.20877787619999999</v>
      </c>
      <c r="AI326" s="339">
        <v>0.21017459090000001</v>
      </c>
      <c r="AJ326" s="339">
        <v>0.20867673619999999</v>
      </c>
      <c r="AK326" s="339">
        <v>0.18216539770000001</v>
      </c>
      <c r="AL326" s="339">
        <v>0.19240851940000001</v>
      </c>
      <c r="AM326" s="339">
        <v>0.19649937519999999</v>
      </c>
      <c r="AN326" s="339">
        <v>0.1967453726</v>
      </c>
      <c r="AO326" s="339">
        <v>0.19426375130000001</v>
      </c>
      <c r="AP326" s="339">
        <v>0.20576134879999999</v>
      </c>
      <c r="AQ326" s="339">
        <v>0.2073075959</v>
      </c>
      <c r="AR326" s="339">
        <v>0.2065894875</v>
      </c>
      <c r="AS326" s="339">
        <v>0.19727286960000001</v>
      </c>
      <c r="AT326" s="339">
        <v>0.21248417519999999</v>
      </c>
      <c r="AU326" s="339">
        <v>0.20336055519999999</v>
      </c>
      <c r="AV326" s="339">
        <v>0.20064370070000001</v>
      </c>
      <c r="AW326" s="339">
        <v>0.197188642</v>
      </c>
      <c r="AX326" s="339">
        <v>0.2105841011</v>
      </c>
      <c r="AY326" s="339">
        <v>0.2056613045</v>
      </c>
      <c r="AZ326" s="339">
        <v>0.20537519879999999</v>
      </c>
      <c r="BA326" s="339">
        <v>0.20529862669999999</v>
      </c>
      <c r="BB326" s="339">
        <v>0.22887400329999999</v>
      </c>
      <c r="BC326" s="339">
        <v>0.22114077300000001</v>
      </c>
      <c r="BD326" s="339">
        <v>0.2348376663</v>
      </c>
      <c r="BE326" s="339">
        <v>0.23748086130000001</v>
      </c>
      <c r="BF326" s="339">
        <v>0.24786050640000001</v>
      </c>
      <c r="BG326" s="339">
        <v>0.24569587309999999</v>
      </c>
      <c r="BH326" s="339">
        <v>0.24550029379999999</v>
      </c>
      <c r="BI326" s="339">
        <v>0.2475616809</v>
      </c>
      <c r="BJ326" s="339">
        <v>0.25035280440000002</v>
      </c>
      <c r="BK326" s="339">
        <v>0.2471744749</v>
      </c>
      <c r="BL326" s="339">
        <v>0.2396603457</v>
      </c>
      <c r="BM326" s="339">
        <v>0.22792603850000001</v>
      </c>
      <c r="BN326" s="339">
        <v>0.23587752819999999</v>
      </c>
      <c r="BO326" s="339">
        <v>0.22204580769999999</v>
      </c>
      <c r="BP326" s="339">
        <v>0.21967595819999999</v>
      </c>
      <c r="BQ326" s="339">
        <v>0.2209803052</v>
      </c>
      <c r="BR326" s="339">
        <v>0.22239362230000001</v>
      </c>
    </row>
    <row r="327" spans="1:70">
      <c r="A327" t="str">
        <f t="shared" si="25"/>
        <v>Net gains on financial assets and liabilities held for trading to total net operating income201912</v>
      </c>
      <c r="B327" s="495">
        <v>201912</v>
      </c>
      <c r="C327" s="495">
        <v>30</v>
      </c>
      <c r="D327" s="495" t="s">
        <v>2463</v>
      </c>
      <c r="E327" s="495">
        <v>-7.6659583560349229E-2</v>
      </c>
      <c r="F327" s="495">
        <v>-4.9188912430601906E-4</v>
      </c>
      <c r="G327" s="495">
        <v>1.2845756578604588E-2</v>
      </c>
      <c r="H327" s="495">
        <v>0.10827086428416946</v>
      </c>
      <c r="I327" s="495">
        <v>0.10023883451651677</v>
      </c>
      <c r="J327" s="495">
        <v>4.8975225181887794E-2</v>
      </c>
      <c r="K327" s="495">
        <v>0.23537368799297256</v>
      </c>
      <c r="L327" s="496">
        <v>39412874215.225021</v>
      </c>
      <c r="M327" s="496">
        <v>460250626934.70636</v>
      </c>
      <c r="N327" s="495">
        <v>4.1213907614235476E-2</v>
      </c>
      <c r="O327" s="495">
        <v>2.3351687478742229E-2</v>
      </c>
      <c r="P327" s="495">
        <v>0.11215710916786843</v>
      </c>
      <c r="Q327" s="495">
        <v>124</v>
      </c>
      <c r="R327" s="11">
        <f t="shared" si="26"/>
        <v>2.3351687478742229E-2</v>
      </c>
      <c r="S327" s="11">
        <f t="shared" si="27"/>
        <v>0.11215710916786843</v>
      </c>
      <c r="T327">
        <f t="shared" si="28"/>
        <v>1</v>
      </c>
      <c r="U327" t="str">
        <f t="shared" si="29"/>
        <v>Asset encumbrance ratio6</v>
      </c>
      <c r="V327" s="497">
        <v>202312</v>
      </c>
      <c r="W327" s="497">
        <v>88</v>
      </c>
      <c r="X327" s="497" t="s">
        <v>73</v>
      </c>
      <c r="Y327" s="497" t="s">
        <v>31</v>
      </c>
      <c r="Z327" s="497">
        <v>0</v>
      </c>
      <c r="AA327" s="497">
        <v>9</v>
      </c>
      <c r="AB327" s="497">
        <v>0.22967779791749457</v>
      </c>
      <c r="AC327" s="497">
        <v>6</v>
      </c>
      <c r="AD327" s="498"/>
      <c r="AF327" s="338" t="s">
        <v>1231</v>
      </c>
      <c r="AG327" s="339" t="s">
        <v>6753</v>
      </c>
      <c r="AH327" s="339" t="s">
        <v>6753</v>
      </c>
      <c r="AI327" s="339" t="s">
        <v>6753</v>
      </c>
      <c r="AJ327" s="339" t="s">
        <v>6753</v>
      </c>
      <c r="AK327" s="339" t="s">
        <v>6753</v>
      </c>
      <c r="AL327" s="339" t="s">
        <v>6753</v>
      </c>
      <c r="AM327" s="339" t="s">
        <v>6753</v>
      </c>
      <c r="AN327" s="339" t="s">
        <v>6753</v>
      </c>
      <c r="AO327" s="339">
        <v>0.1234130019</v>
      </c>
      <c r="AP327" s="339">
        <v>0.1283958234</v>
      </c>
      <c r="AQ327" s="339">
        <v>0.13115539209999999</v>
      </c>
      <c r="AR327" s="339">
        <v>0.13040315</v>
      </c>
      <c r="AS327" s="339">
        <v>0.1220215336</v>
      </c>
      <c r="AT327" s="339">
        <v>0.12809735250000001</v>
      </c>
      <c r="AU327" s="339">
        <v>0.1255531198</v>
      </c>
      <c r="AV327" s="339">
        <v>0.1226005261</v>
      </c>
      <c r="AW327" s="339">
        <v>0.1191760489</v>
      </c>
      <c r="AX327" s="339">
        <v>0.1207391892</v>
      </c>
      <c r="AY327" s="339">
        <v>0.1164153345</v>
      </c>
      <c r="AZ327" s="339">
        <v>0.11661608399999999</v>
      </c>
      <c r="BA327" s="339">
        <v>0.11442171280000001</v>
      </c>
      <c r="BB327" s="339">
        <v>0.124198056</v>
      </c>
      <c r="BC327" s="339">
        <v>0.12034506339999999</v>
      </c>
      <c r="BD327" s="339">
        <v>0.1192742574</v>
      </c>
      <c r="BE327" s="339">
        <v>0.119339009</v>
      </c>
      <c r="BF327" s="339">
        <v>0.12158670000000001</v>
      </c>
      <c r="BG327" s="339">
        <v>0.11889506480000001</v>
      </c>
      <c r="BH327" s="339">
        <v>0.1168237865</v>
      </c>
      <c r="BI327" s="339">
        <v>0.1140388886</v>
      </c>
      <c r="BJ327" s="339">
        <v>0.11200607949999999</v>
      </c>
      <c r="BK327" s="339">
        <v>0.1071396377</v>
      </c>
      <c r="BL327" s="339">
        <v>0.1030629215</v>
      </c>
      <c r="BM327" s="339">
        <v>9.8261873299999997E-2</v>
      </c>
      <c r="BN327" s="339">
        <v>9.5184307900000001E-2</v>
      </c>
      <c r="BO327" s="339">
        <v>9.4994312100000006E-2</v>
      </c>
      <c r="BP327" s="339">
        <v>9.4387660100000007E-2</v>
      </c>
      <c r="BQ327" s="339">
        <v>8.91615781E-2</v>
      </c>
      <c r="BR327" s="339">
        <v>9.1427009000000004E-2</v>
      </c>
    </row>
    <row r="328" spans="1:70">
      <c r="A328" t="str">
        <f t="shared" si="25"/>
        <v>Net gains on financial assets and liabilities held for trading to total net operating income202003</v>
      </c>
      <c r="B328" s="495">
        <v>202003</v>
      </c>
      <c r="C328" s="495">
        <v>30</v>
      </c>
      <c r="D328" s="495" t="s">
        <v>2463</v>
      </c>
      <c r="E328" s="495">
        <v>-0.91144386783142417</v>
      </c>
      <c r="F328" s="495">
        <v>-5.7050533485946367E-2</v>
      </c>
      <c r="G328" s="495">
        <v>-3.7869593217610738E-3</v>
      </c>
      <c r="H328" s="495">
        <v>-9.6620550787368628E-2</v>
      </c>
      <c r="I328" s="495">
        <v>-0.19738759076239357</v>
      </c>
      <c r="J328" s="495">
        <v>2.6912534402128374E-2</v>
      </c>
      <c r="K328" s="495">
        <v>0.33856380808364578</v>
      </c>
      <c r="L328" s="496">
        <v>-89081979760.455063</v>
      </c>
      <c r="M328" s="496">
        <v>435158417424.99475</v>
      </c>
      <c r="N328" s="495">
        <v>5.3738541711817606E-2</v>
      </c>
      <c r="O328" s="495">
        <v>-7.0641116205382687E-2</v>
      </c>
      <c r="P328" s="495">
        <v>-0.22530318259868476</v>
      </c>
      <c r="Q328" s="495">
        <v>116</v>
      </c>
      <c r="R328" s="11">
        <f t="shared" si="26"/>
        <v>-0.22530318259868476</v>
      </c>
      <c r="S328" s="11">
        <f t="shared" si="27"/>
        <v>5.3738541711817606E-2</v>
      </c>
      <c r="T328">
        <f>IF(OR(G328&lt;R328,G328&gt;S328),1,0)</f>
        <v>0</v>
      </c>
      <c r="U328" t="str">
        <f t="shared" si="29"/>
        <v>Asset encumbrance ratio7</v>
      </c>
      <c r="V328" s="497">
        <v>202312</v>
      </c>
      <c r="W328" s="497">
        <v>88</v>
      </c>
      <c r="X328" s="497" t="s">
        <v>73</v>
      </c>
      <c r="Y328" s="497" t="s">
        <v>93</v>
      </c>
      <c r="Z328" s="497">
        <v>0</v>
      </c>
      <c r="AA328" s="497">
        <v>3</v>
      </c>
      <c r="AB328" s="497">
        <v>0.20816176342809731</v>
      </c>
      <c r="AC328" s="497">
        <v>7</v>
      </c>
      <c r="AD328" s="498"/>
      <c r="AF328" s="338" t="s">
        <v>1232</v>
      </c>
      <c r="AG328" s="339" t="s">
        <v>6753</v>
      </c>
      <c r="AH328" s="339" t="s">
        <v>6753</v>
      </c>
      <c r="AI328" s="339" t="s">
        <v>6753</v>
      </c>
      <c r="AJ328" s="339" t="s">
        <v>6753</v>
      </c>
      <c r="AK328" s="339" t="s">
        <v>6753</v>
      </c>
      <c r="AL328" s="339" t="s">
        <v>6753</v>
      </c>
      <c r="AM328" s="339" t="s">
        <v>6753</v>
      </c>
      <c r="AN328" s="339" t="s">
        <v>6753</v>
      </c>
      <c r="AO328" s="339">
        <v>0.1217642454</v>
      </c>
      <c r="AP328" s="339">
        <v>0.12676532369999999</v>
      </c>
      <c r="AQ328" s="339">
        <v>0.12952135719999999</v>
      </c>
      <c r="AR328" s="339">
        <v>0.12883842740000001</v>
      </c>
      <c r="AS328" s="339">
        <v>0.1203732213</v>
      </c>
      <c r="AT328" s="339">
        <v>0.1264011072</v>
      </c>
      <c r="AU328" s="339">
        <v>0.12546704929999999</v>
      </c>
      <c r="AV328" s="339">
        <v>0.1225134618</v>
      </c>
      <c r="AW328" s="339">
        <v>0.11908509</v>
      </c>
      <c r="AX328" s="339">
        <v>0.1207391892</v>
      </c>
      <c r="AY328" s="339">
        <v>0.1186132597</v>
      </c>
      <c r="AZ328" s="339">
        <v>0.11880651859999999</v>
      </c>
      <c r="BA328" s="339">
        <v>0.1165613315</v>
      </c>
      <c r="BB328" s="339">
        <v>0.1263132441</v>
      </c>
      <c r="BC328" s="339">
        <v>0.1220479517</v>
      </c>
      <c r="BD328" s="339">
        <v>0.12252835099999999</v>
      </c>
      <c r="BE328" s="339">
        <v>0.1222769618</v>
      </c>
      <c r="BF328" s="339">
        <v>0.12511053420000001</v>
      </c>
      <c r="BG328" s="339">
        <v>0.12154632899999999</v>
      </c>
      <c r="BH328" s="339">
        <v>0.11938504</v>
      </c>
      <c r="BI328" s="339">
        <v>0.11746738969999999</v>
      </c>
      <c r="BJ328" s="339">
        <v>0.1155704919</v>
      </c>
      <c r="BK328" s="339">
        <v>0.10939962640000001</v>
      </c>
      <c r="BL328" s="339">
        <v>0.105735343</v>
      </c>
      <c r="BM328" s="339">
        <v>0.10067051990000001</v>
      </c>
      <c r="BN328" s="339">
        <v>9.7924418499999999E-2</v>
      </c>
      <c r="BO328" s="339">
        <v>9.6219721100000002E-2</v>
      </c>
      <c r="BP328" s="339">
        <v>9.5719661999999997E-2</v>
      </c>
      <c r="BQ328" s="339">
        <v>9.0542704799999998E-2</v>
      </c>
      <c r="BR328" s="339">
        <v>9.2907626199999996E-2</v>
      </c>
    </row>
    <row r="329" spans="1:70">
      <c r="A329" t="str">
        <f t="shared" si="25"/>
        <v>Net gains on financial assets and liabilities held for trading to total net operating income202006</v>
      </c>
      <c r="B329" s="495">
        <v>202006</v>
      </c>
      <c r="C329" s="495">
        <v>30</v>
      </c>
      <c r="D329" s="495" t="s">
        <v>2463</v>
      </c>
      <c r="E329" s="495">
        <v>-0.4591815144958013</v>
      </c>
      <c r="F329" s="495">
        <v>-3.0672588538050913E-2</v>
      </c>
      <c r="G329" s="495">
        <v>1.5838793083324564E-3</v>
      </c>
      <c r="H329" s="495">
        <v>-0.10620686701157028</v>
      </c>
      <c r="I329" s="495">
        <v>-1.5140444516379532E-2</v>
      </c>
      <c r="J329" s="495">
        <v>2.9572564170506188E-2</v>
      </c>
      <c r="K329" s="495">
        <v>0.11288989130618865</v>
      </c>
      <c r="L329" s="496">
        <v>-7368719681.6391449</v>
      </c>
      <c r="M329" s="496">
        <v>447088027412.00562</v>
      </c>
      <c r="N329" s="495">
        <v>3.5764699104577309E-2</v>
      </c>
      <c r="O329" s="495">
        <v>-4.4671870282242373E-3</v>
      </c>
      <c r="P329" s="495">
        <v>-1.7748509416029006E-2</v>
      </c>
      <c r="Q329" s="495">
        <v>115</v>
      </c>
      <c r="R329" s="11">
        <f t="shared" si="26"/>
        <v>-1.7748509416029006E-2</v>
      </c>
      <c r="S329" s="11">
        <f t="shared" si="27"/>
        <v>3.5764699104577309E-2</v>
      </c>
      <c r="T329">
        <f t="shared" si="28"/>
        <v>0</v>
      </c>
      <c r="U329" t="str">
        <f t="shared" si="29"/>
        <v>Asset encumbrance ratio8</v>
      </c>
      <c r="V329" s="497">
        <v>202312</v>
      </c>
      <c r="W329" s="497">
        <v>88</v>
      </c>
      <c r="X329" s="497" t="s">
        <v>73</v>
      </c>
      <c r="Y329" s="497" t="s">
        <v>1386</v>
      </c>
      <c r="Z329" s="497">
        <v>0</v>
      </c>
      <c r="AA329" s="497">
        <v>3</v>
      </c>
      <c r="AB329" s="497">
        <v>0.20813006756107752</v>
      </c>
      <c r="AC329" s="497">
        <v>8</v>
      </c>
      <c r="AD329" s="498"/>
      <c r="AF329" s="338" t="s">
        <v>892</v>
      </c>
      <c r="AG329" s="339">
        <v>0.20968936969999999</v>
      </c>
      <c r="AH329" s="339">
        <v>0.21516004389999999</v>
      </c>
      <c r="AI329" s="339">
        <v>0.21875097660000001</v>
      </c>
      <c r="AJ329" s="339">
        <v>0.2172597765</v>
      </c>
      <c r="AK329" s="339">
        <v>0.1900102192</v>
      </c>
      <c r="AL329" s="339">
        <v>0.20025354040000001</v>
      </c>
      <c r="AM329" s="339">
        <v>0.20419818149999999</v>
      </c>
      <c r="AN329" s="339">
        <v>0.20416209069999999</v>
      </c>
      <c r="AO329" s="339">
        <v>0.20125050750000001</v>
      </c>
      <c r="AP329" s="339">
        <v>0.2126050739</v>
      </c>
      <c r="AQ329" s="339">
        <v>0.2138096186</v>
      </c>
      <c r="AR329" s="339">
        <v>0.2126178967</v>
      </c>
      <c r="AS329" s="339">
        <v>0.20289863250000001</v>
      </c>
      <c r="AT329" s="339">
        <v>0.21921607430000001</v>
      </c>
      <c r="AU329" s="339">
        <v>0.20957997249999999</v>
      </c>
      <c r="AV329" s="339">
        <v>0.20655710960000001</v>
      </c>
      <c r="AW329" s="339">
        <v>0.20277251760000001</v>
      </c>
      <c r="AX329" s="339">
        <v>0.21600766229999999</v>
      </c>
      <c r="AY329" s="339">
        <v>0.21070337659999999</v>
      </c>
      <c r="AZ329" s="339">
        <v>0.21002982179999999</v>
      </c>
      <c r="BA329" s="339">
        <v>0.2098056126</v>
      </c>
      <c r="BB329" s="339">
        <v>0.23317716080000001</v>
      </c>
      <c r="BC329" s="339">
        <v>0.22515033649999999</v>
      </c>
      <c r="BD329" s="339">
        <v>0.23880421160000001</v>
      </c>
      <c r="BE329" s="339">
        <v>0.2411424717</v>
      </c>
      <c r="BF329" s="339">
        <v>0.25118397469999998</v>
      </c>
      <c r="BG329" s="339">
        <v>0.2487046249</v>
      </c>
      <c r="BH329" s="339">
        <v>0.24815354270000001</v>
      </c>
      <c r="BI329" s="339">
        <v>0.25003408960000001</v>
      </c>
      <c r="BJ329" s="339">
        <v>0.25244698659999998</v>
      </c>
      <c r="BK329" s="339">
        <v>0.24904382759999999</v>
      </c>
      <c r="BL329" s="339">
        <v>0.2414447468</v>
      </c>
      <c r="BM329" s="339">
        <v>0.22961895199999999</v>
      </c>
      <c r="BN329" s="339">
        <v>0.23759224209999999</v>
      </c>
      <c r="BO329" s="339">
        <v>0.22369058119999999</v>
      </c>
      <c r="BP329" s="339">
        <v>0.22114194870000001</v>
      </c>
      <c r="BQ329" s="339">
        <v>0.22241669780000001</v>
      </c>
      <c r="BR329" s="339">
        <v>0.22354244649999999</v>
      </c>
    </row>
    <row r="330" spans="1:70">
      <c r="A330" t="str">
        <f t="shared" si="25"/>
        <v>Net gains on financial assets and liabilities held for trading to total net operating income202009</v>
      </c>
      <c r="B330" s="495">
        <v>202009</v>
      </c>
      <c r="C330" s="495">
        <v>30</v>
      </c>
      <c r="D330" s="495" t="s">
        <v>2463</v>
      </c>
      <c r="E330" s="495">
        <v>-0.31130757309750301</v>
      </c>
      <c r="F330" s="495">
        <v>-2.2071575561011254E-2</v>
      </c>
      <c r="G330" s="495">
        <v>2.2506703175653353E-5</v>
      </c>
      <c r="H330" s="495">
        <v>-2.2196419581291506E-2</v>
      </c>
      <c r="I330" s="495">
        <v>-4.9235899757450758E-3</v>
      </c>
      <c r="J330" s="495">
        <v>2.3514423577472948E-2</v>
      </c>
      <c r="K330" s="495">
        <v>0.10652001294551913</v>
      </c>
      <c r="L330" s="496">
        <v>-2569666427.2365537</v>
      </c>
      <c r="M330" s="496">
        <v>449152794968.63696</v>
      </c>
      <c r="N330" s="495">
        <v>3.0063861248121524E-2</v>
      </c>
      <c r="O330" s="495">
        <v>-9.8432117258810403E-3</v>
      </c>
      <c r="P330" s="495">
        <v>-4.3812466754365132E-3</v>
      </c>
      <c r="Q330" s="495">
        <v>114</v>
      </c>
      <c r="R330" s="11">
        <f t="shared" si="26"/>
        <v>-9.8432117258810403E-3</v>
      </c>
      <c r="S330" s="11">
        <f t="shared" si="27"/>
        <v>3.0063861248121524E-2</v>
      </c>
      <c r="T330">
        <f t="shared" si="28"/>
        <v>0</v>
      </c>
      <c r="U330" t="str">
        <f t="shared" si="29"/>
        <v>Asset encumbrance ratio9</v>
      </c>
      <c r="V330" s="497">
        <v>202312</v>
      </c>
      <c r="W330" s="497">
        <v>88</v>
      </c>
      <c r="X330" s="497" t="s">
        <v>73</v>
      </c>
      <c r="Y330" s="497" t="s">
        <v>18</v>
      </c>
      <c r="Z330" s="497">
        <v>0</v>
      </c>
      <c r="AA330" s="497">
        <v>15</v>
      </c>
      <c r="AB330" s="497">
        <v>0.19866673199828511</v>
      </c>
      <c r="AC330" s="497">
        <v>9</v>
      </c>
      <c r="AD330" s="498"/>
      <c r="AF330" s="338" t="s">
        <v>894</v>
      </c>
      <c r="AG330" s="339">
        <v>0.2060626166</v>
      </c>
      <c r="AH330" s="339">
        <v>0.21144494690000001</v>
      </c>
      <c r="AI330" s="339">
        <v>0.21328326289999999</v>
      </c>
      <c r="AJ330" s="339">
        <v>0.2113976336</v>
      </c>
      <c r="AK330" s="339">
        <v>0.18463954169999999</v>
      </c>
      <c r="AL330" s="339">
        <v>0.19573973280000001</v>
      </c>
      <c r="AM330" s="339">
        <v>0.20012773170000001</v>
      </c>
      <c r="AN330" s="339">
        <v>0.199298527</v>
      </c>
      <c r="AO330" s="339">
        <v>0.19726452659999999</v>
      </c>
      <c r="AP330" s="339">
        <v>0.20879778909999999</v>
      </c>
      <c r="AQ330" s="339">
        <v>0.21031777970000001</v>
      </c>
      <c r="AR330" s="339">
        <v>0.20947472910000001</v>
      </c>
      <c r="AS330" s="339">
        <v>0.20047883059999999</v>
      </c>
      <c r="AT330" s="339">
        <v>0.21589288149999999</v>
      </c>
      <c r="AU330" s="339">
        <v>0.20438149410000001</v>
      </c>
      <c r="AV330" s="339">
        <v>0.20086381889999999</v>
      </c>
      <c r="AW330" s="339">
        <v>0.1929452281</v>
      </c>
      <c r="AX330" s="339">
        <v>0.20620054660000001</v>
      </c>
      <c r="AY330" s="339">
        <v>0.2018503633</v>
      </c>
      <c r="AZ330" s="339">
        <v>0.20158869830000001</v>
      </c>
      <c r="BA330" s="339">
        <v>0.2015301317</v>
      </c>
      <c r="BB330" s="339">
        <v>0.2250413762</v>
      </c>
      <c r="BC330" s="339">
        <v>0.21805528069999999</v>
      </c>
      <c r="BD330" s="339">
        <v>0.22860087500000001</v>
      </c>
      <c r="BE330" s="339">
        <v>0.23144051090000001</v>
      </c>
      <c r="BF330" s="339">
        <v>0.24035834780000001</v>
      </c>
      <c r="BG330" s="339">
        <v>0.23992526950000001</v>
      </c>
      <c r="BH330" s="339">
        <v>0.2398400342</v>
      </c>
      <c r="BI330" s="339">
        <v>0.2397004808</v>
      </c>
      <c r="BJ330" s="339">
        <v>0.24194922890000001</v>
      </c>
      <c r="BK330" s="339">
        <v>0.241597218</v>
      </c>
      <c r="BL330" s="339">
        <v>0.23303842320000001</v>
      </c>
      <c r="BM330" s="339">
        <v>0.22199820819999999</v>
      </c>
      <c r="BN330" s="339">
        <v>0.23009395429999999</v>
      </c>
      <c r="BO330" s="339">
        <v>0.21892110819999999</v>
      </c>
      <c r="BP330" s="339">
        <v>0.21630041329999999</v>
      </c>
      <c r="BQ330" s="339">
        <v>0.2172795337</v>
      </c>
      <c r="BR330" s="339">
        <v>0.21849282019999999</v>
      </c>
    </row>
    <row r="331" spans="1:70">
      <c r="A331" t="str">
        <f t="shared" si="25"/>
        <v>Net gains on financial assets and liabilities held for trading to total net operating income202012</v>
      </c>
      <c r="B331" s="495">
        <v>202012</v>
      </c>
      <c r="C331" s="495">
        <v>30</v>
      </c>
      <c r="D331" s="495" t="s">
        <v>2463</v>
      </c>
      <c r="E331" s="495">
        <v>-0.17832389375040017</v>
      </c>
      <c r="F331" s="495">
        <v>-3.2296089850614149E-3</v>
      </c>
      <c r="G331" s="495">
        <v>3.9787573977503356E-3</v>
      </c>
      <c r="H331" s="495">
        <v>5.8430393888069584E-3</v>
      </c>
      <c r="I331" s="495">
        <v>4.7167063536123231E-2</v>
      </c>
      <c r="J331" s="495">
        <v>3.3000703301744233E-2</v>
      </c>
      <c r="K331" s="495">
        <v>0.11582803892677893</v>
      </c>
      <c r="L331" s="496">
        <v>22003528903.081657</v>
      </c>
      <c r="M331" s="496">
        <v>450369166646.04163</v>
      </c>
      <c r="N331" s="495">
        <v>3.1724000406977829E-2</v>
      </c>
      <c r="O331" s="495">
        <v>-3.2992862913977382E-3</v>
      </c>
      <c r="P331" s="495">
        <v>5.6921131686589257E-2</v>
      </c>
      <c r="Q331" s="495">
        <v>114</v>
      </c>
      <c r="R331" s="11">
        <f t="shared" si="26"/>
        <v>-3.2992862913977382E-3</v>
      </c>
      <c r="S331" s="11">
        <f t="shared" si="27"/>
        <v>5.6921131686589257E-2</v>
      </c>
      <c r="T331">
        <f t="shared" si="28"/>
        <v>0</v>
      </c>
      <c r="U331" t="str">
        <f t="shared" si="29"/>
        <v>Asset encumbrance ratio10</v>
      </c>
      <c r="V331" s="497">
        <v>202312</v>
      </c>
      <c r="W331" s="497">
        <v>88</v>
      </c>
      <c r="X331" s="497" t="s">
        <v>73</v>
      </c>
      <c r="Y331" s="497" t="s">
        <v>24</v>
      </c>
      <c r="Z331" s="497">
        <v>0</v>
      </c>
      <c r="AA331" s="497">
        <v>10</v>
      </c>
      <c r="AB331" s="497">
        <v>0.18484772828170132</v>
      </c>
      <c r="AC331" s="497">
        <v>10</v>
      </c>
      <c r="AD331" s="498"/>
      <c r="AF331" s="338" t="s">
        <v>893</v>
      </c>
      <c r="AG331" s="339">
        <v>0.20304237059999999</v>
      </c>
      <c r="AH331" s="339">
        <v>0.20861720049999999</v>
      </c>
      <c r="AI331" s="339">
        <v>0.21017459090000001</v>
      </c>
      <c r="AJ331" s="339">
        <v>0.20867673619999999</v>
      </c>
      <c r="AK331" s="339">
        <v>0.18216539770000001</v>
      </c>
      <c r="AL331" s="339">
        <v>0.19240851940000001</v>
      </c>
      <c r="AM331" s="339">
        <v>0.19649937519999999</v>
      </c>
      <c r="AN331" s="339">
        <v>0.1967453726</v>
      </c>
      <c r="AO331" s="339">
        <v>0.19426375130000001</v>
      </c>
      <c r="AP331" s="339">
        <v>0.20576134879999999</v>
      </c>
      <c r="AQ331" s="339">
        <v>0.2073075959</v>
      </c>
      <c r="AR331" s="339">
        <v>0.2065894875</v>
      </c>
      <c r="AS331" s="339">
        <v>0.19727286960000001</v>
      </c>
      <c r="AT331" s="339">
        <v>0.21248417519999999</v>
      </c>
      <c r="AU331" s="339">
        <v>0.20336055519999999</v>
      </c>
      <c r="AV331" s="339">
        <v>0.20064370070000001</v>
      </c>
      <c r="AW331" s="339">
        <v>0.197188642</v>
      </c>
      <c r="AX331" s="339">
        <v>0.2105841011</v>
      </c>
      <c r="AY331" s="339">
        <v>0.2056613045</v>
      </c>
      <c r="AZ331" s="339">
        <v>0.20537519879999999</v>
      </c>
      <c r="BA331" s="339">
        <v>0.20529862669999999</v>
      </c>
      <c r="BB331" s="339">
        <v>0.22887400329999999</v>
      </c>
      <c r="BC331" s="339">
        <v>0.22114077300000001</v>
      </c>
      <c r="BD331" s="339">
        <v>0.2348376663</v>
      </c>
      <c r="BE331" s="339">
        <v>0.23748086130000001</v>
      </c>
      <c r="BF331" s="339">
        <v>0.24786050640000001</v>
      </c>
      <c r="BG331" s="339">
        <v>0.24569587309999999</v>
      </c>
      <c r="BH331" s="339">
        <v>0.24550029379999999</v>
      </c>
      <c r="BI331" s="339">
        <v>0.2475616809</v>
      </c>
      <c r="BJ331" s="339">
        <v>0.25035280440000002</v>
      </c>
      <c r="BK331" s="339">
        <v>0.2471744749</v>
      </c>
      <c r="BL331" s="339">
        <v>0.2396603457</v>
      </c>
      <c r="BM331" s="339">
        <v>0.22792603850000001</v>
      </c>
      <c r="BN331" s="339">
        <v>0.23587752819999999</v>
      </c>
      <c r="BO331" s="339">
        <v>0.22204580769999999</v>
      </c>
      <c r="BP331" s="339">
        <v>0.21967595819999999</v>
      </c>
      <c r="BQ331" s="339">
        <v>0.2209803052</v>
      </c>
      <c r="BR331" s="339">
        <v>0.22239362230000001</v>
      </c>
    </row>
    <row r="332" spans="1:70">
      <c r="A332" t="str">
        <f t="shared" si="25"/>
        <v>Net gains on financial assets and liabilities held for trading to total net operating income202103</v>
      </c>
      <c r="B332" s="495">
        <v>202103</v>
      </c>
      <c r="C332" s="495">
        <v>30</v>
      </c>
      <c r="D332" s="495" t="s">
        <v>2463</v>
      </c>
      <c r="E332" s="495">
        <v>-6.3837059581040967E-2</v>
      </c>
      <c r="F332" s="495">
        <v>1.4578337435691661E-3</v>
      </c>
      <c r="G332" s="495">
        <v>2.9196443047604794E-2</v>
      </c>
      <c r="H332" s="495">
        <v>3.4678755031369912E-2</v>
      </c>
      <c r="I332" s="495">
        <v>0.12136069229655477</v>
      </c>
      <c r="J332" s="495">
        <v>0.12013417607170167</v>
      </c>
      <c r="K332" s="495">
        <v>0.27480527552784412</v>
      </c>
      <c r="L332" s="496">
        <v>61120927473.23159</v>
      </c>
      <c r="M332" s="496">
        <v>490191114749.90015</v>
      </c>
      <c r="N332" s="495">
        <v>6.2811374451564164E-2</v>
      </c>
      <c r="O332" s="495">
        <v>6.1828225072455952E-2</v>
      </c>
      <c r="P332" s="495">
        <v>0.13420860099424325</v>
      </c>
      <c r="Q332" s="495">
        <v>117</v>
      </c>
      <c r="R332" s="11">
        <f t="shared" si="26"/>
        <v>6.1828225072455952E-2</v>
      </c>
      <c r="S332" s="11">
        <f t="shared" si="27"/>
        <v>0.13420860099424325</v>
      </c>
      <c r="T332">
        <f t="shared" si="28"/>
        <v>1</v>
      </c>
      <c r="U332" t="str">
        <f t="shared" si="29"/>
        <v>Asset encumbrance ratio11</v>
      </c>
      <c r="V332" s="497">
        <v>202312</v>
      </c>
      <c r="W332" s="497">
        <v>88</v>
      </c>
      <c r="X332" s="497" t="s">
        <v>73</v>
      </c>
      <c r="Y332" s="497" t="s">
        <v>13</v>
      </c>
      <c r="Z332" s="497">
        <v>0</v>
      </c>
      <c r="AA332" s="497">
        <v>11</v>
      </c>
      <c r="AB332" s="497">
        <v>0.17356209328735545</v>
      </c>
      <c r="AC332" s="497">
        <v>11</v>
      </c>
      <c r="AD332" s="498"/>
      <c r="AF332" s="338" t="s">
        <v>909</v>
      </c>
      <c r="AG332" s="339">
        <v>0.17127317929999999</v>
      </c>
      <c r="AH332" s="339">
        <v>0.1639750375</v>
      </c>
      <c r="AI332" s="339">
        <v>0.13777729399999999</v>
      </c>
      <c r="AJ332" s="339">
        <v>0.1304741163</v>
      </c>
      <c r="AK332" s="339">
        <v>0.1276642342</v>
      </c>
      <c r="AL332" s="339">
        <v>0.1102768651</v>
      </c>
      <c r="AM332" s="339">
        <v>0.10696509880000001</v>
      </c>
      <c r="AN332" s="339">
        <v>0.1058275845</v>
      </c>
      <c r="AO332" s="339">
        <v>9.7377611500000003E-2</v>
      </c>
      <c r="AP332" s="339">
        <v>8.7413686500000004E-2</v>
      </c>
      <c r="AQ332" s="339">
        <v>8.7737310700000001E-2</v>
      </c>
      <c r="AR332" s="339">
        <v>8.0186131100000002E-2</v>
      </c>
      <c r="AS332" s="339">
        <v>7.4943537099999999E-2</v>
      </c>
      <c r="AT332" s="339">
        <v>6.5921317399999999E-2</v>
      </c>
      <c r="AU332" s="339">
        <v>6.1165513099999999E-2</v>
      </c>
      <c r="AV332" s="339">
        <v>5.72948203E-2</v>
      </c>
      <c r="AW332" s="339">
        <v>5.0908692200000001E-2</v>
      </c>
      <c r="AX332" s="339">
        <v>4.4991504000000002E-2</v>
      </c>
      <c r="AY332" s="339">
        <v>4.37498209E-2</v>
      </c>
      <c r="AZ332" s="339">
        <v>4.2435014299999997E-2</v>
      </c>
      <c r="BA332" s="339">
        <v>3.89935E-2</v>
      </c>
      <c r="BB332" s="339">
        <v>3.5067549599999998E-2</v>
      </c>
      <c r="BC332" s="339">
        <v>3.4346252600000002E-2</v>
      </c>
      <c r="BD332" s="339">
        <v>3.4411159599999998E-2</v>
      </c>
      <c r="BE332" s="339">
        <v>3.2613810999999999E-2</v>
      </c>
      <c r="BF332" s="339">
        <v>3.1524615999999998E-2</v>
      </c>
      <c r="BG332" s="339">
        <v>2.86365653E-2</v>
      </c>
      <c r="BH332" s="339">
        <v>2.6883085599999999E-2</v>
      </c>
      <c r="BI332" s="339">
        <v>2.5534438900000001E-2</v>
      </c>
      <c r="BJ332" s="339">
        <v>2.6316140299999999E-2</v>
      </c>
      <c r="BK332" s="339">
        <v>2.7927792199999999E-2</v>
      </c>
      <c r="BL332" s="339">
        <v>2.9557008900000001E-2</v>
      </c>
      <c r="BM332" s="339">
        <v>3.0133460599999998E-2</v>
      </c>
      <c r="BN332" s="339">
        <v>2.8575091399999999E-2</v>
      </c>
      <c r="BO332" s="339">
        <v>2.7573099300000001E-2</v>
      </c>
      <c r="BP332" s="339">
        <v>2.5532583800000001E-2</v>
      </c>
      <c r="BQ332" s="339">
        <v>2.5621613000000001E-2</v>
      </c>
      <c r="BR332" s="339">
        <v>2.46544452E-2</v>
      </c>
    </row>
    <row r="333" spans="1:70">
      <c r="A333" t="str">
        <f t="shared" si="25"/>
        <v>Net gains on financial assets and liabilities held for trading to total net operating income202106</v>
      </c>
      <c r="B333" s="495">
        <v>202106</v>
      </c>
      <c r="C333" s="495">
        <v>30</v>
      </c>
      <c r="D333" s="495" t="s">
        <v>2463</v>
      </c>
      <c r="E333" s="495">
        <v>-2.6048178850562299E-2</v>
      </c>
      <c r="F333" s="495">
        <v>6.5705666726966708E-3</v>
      </c>
      <c r="G333" s="495">
        <v>4.1468352166694561E-2</v>
      </c>
      <c r="H333" s="495">
        <v>4.8861144745484426E-2</v>
      </c>
      <c r="I333" s="495">
        <v>7.7765972074851294E-2</v>
      </c>
      <c r="J333" s="495">
        <v>9.3358281226452886E-2</v>
      </c>
      <c r="K333" s="495">
        <v>0.22014876289533486</v>
      </c>
      <c r="L333" s="496">
        <v>37556264266.152878</v>
      </c>
      <c r="M333" s="496">
        <v>479802476769.66711</v>
      </c>
      <c r="N333" s="495">
        <v>7.8330984936718667E-2</v>
      </c>
      <c r="O333" s="495">
        <v>5.1610148332467236E-2</v>
      </c>
      <c r="P333" s="495">
        <v>8.2771182867784315E-2</v>
      </c>
      <c r="Q333" s="495">
        <v>112</v>
      </c>
      <c r="R333" s="11">
        <f t="shared" si="26"/>
        <v>5.1610148332467236E-2</v>
      </c>
      <c r="S333" s="11">
        <f t="shared" si="27"/>
        <v>8.2771182867784315E-2</v>
      </c>
      <c r="T333">
        <f t="shared" si="28"/>
        <v>1</v>
      </c>
      <c r="U333" t="str">
        <f t="shared" si="29"/>
        <v>Asset encumbrance ratio12</v>
      </c>
      <c r="V333" s="497">
        <v>202312</v>
      </c>
      <c r="W333" s="497">
        <v>88</v>
      </c>
      <c r="X333" s="497" t="s">
        <v>73</v>
      </c>
      <c r="Y333" s="497" t="s">
        <v>28</v>
      </c>
      <c r="Z333" s="497">
        <v>0</v>
      </c>
      <c r="AA333" s="497">
        <v>4</v>
      </c>
      <c r="AB333" s="497">
        <v>0.16770078378778353</v>
      </c>
      <c r="AC333" s="497">
        <v>12</v>
      </c>
      <c r="AD333" s="498"/>
      <c r="AF333" s="338" t="s">
        <v>906</v>
      </c>
      <c r="AG333" s="339">
        <v>0.2005080219</v>
      </c>
      <c r="AH333" s="339">
        <v>0.19377325209999999</v>
      </c>
      <c r="AI333" s="339">
        <v>0.1655757796</v>
      </c>
      <c r="AJ333" s="339">
        <v>0.1594970289</v>
      </c>
      <c r="AK333" s="339">
        <v>0.15966768719999999</v>
      </c>
      <c r="AL333" s="339">
        <v>0.14000501849999999</v>
      </c>
      <c r="AM333" s="339">
        <v>0.13810716149999999</v>
      </c>
      <c r="AN333" s="339">
        <v>0.13937737559999999</v>
      </c>
      <c r="AO333" s="339">
        <v>0.12805559620000001</v>
      </c>
      <c r="AP333" s="339">
        <v>0.1149276754</v>
      </c>
      <c r="AQ333" s="339">
        <v>0.1166933975</v>
      </c>
      <c r="AR333" s="339">
        <v>0.1076258073</v>
      </c>
      <c r="AS333" s="339">
        <v>0.10065031050000001</v>
      </c>
      <c r="AT333" s="339">
        <v>8.90292892E-2</v>
      </c>
      <c r="AU333" s="339">
        <v>8.3290878400000004E-2</v>
      </c>
      <c r="AV333" s="339">
        <v>7.6431089899999999E-2</v>
      </c>
      <c r="AW333" s="339">
        <v>6.8651839000000006E-2</v>
      </c>
      <c r="AX333" s="339">
        <v>6.0291222499999998E-2</v>
      </c>
      <c r="AY333" s="339">
        <v>5.8771973800000002E-2</v>
      </c>
      <c r="AZ333" s="339">
        <v>5.6365612500000002E-2</v>
      </c>
      <c r="BA333" s="339">
        <v>5.1520075399999997E-2</v>
      </c>
      <c r="BB333" s="339">
        <v>4.5655016299999997E-2</v>
      </c>
      <c r="BC333" s="339">
        <v>4.4631759200000003E-2</v>
      </c>
      <c r="BD333" s="339">
        <v>4.4219517999999999E-2</v>
      </c>
      <c r="BE333" s="339">
        <v>4.2125120699999997E-2</v>
      </c>
      <c r="BF333" s="339">
        <v>4.0377349200000003E-2</v>
      </c>
      <c r="BG333" s="339">
        <v>3.8247734300000003E-2</v>
      </c>
      <c r="BH333" s="339">
        <v>3.6049885199999999E-2</v>
      </c>
      <c r="BI333" s="339">
        <v>3.3954435499999998E-2</v>
      </c>
      <c r="BJ333" s="339">
        <v>3.4675957E-2</v>
      </c>
      <c r="BK333" s="339">
        <v>3.46666224E-2</v>
      </c>
      <c r="BL333" s="339">
        <v>3.6923094400000002E-2</v>
      </c>
      <c r="BM333" s="339">
        <v>3.65548755E-2</v>
      </c>
      <c r="BN333" s="339">
        <v>3.4592519199999998E-2</v>
      </c>
      <c r="BO333" s="339">
        <v>3.3530396900000002E-2</v>
      </c>
      <c r="BP333" s="339">
        <v>3.1048922100000001E-2</v>
      </c>
      <c r="BQ333" s="339">
        <v>3.0865851499999999E-2</v>
      </c>
      <c r="BR333" s="339">
        <v>2.9503801999999999E-2</v>
      </c>
    </row>
    <row r="334" spans="1:70">
      <c r="A334" t="str">
        <f t="shared" si="25"/>
        <v>Net gains on financial assets and liabilities held for trading to total net operating income202109</v>
      </c>
      <c r="B334" s="495">
        <v>202109</v>
      </c>
      <c r="C334" s="495">
        <v>30</v>
      </c>
      <c r="D334" s="495" t="s">
        <v>2463</v>
      </c>
      <c r="E334" s="495">
        <v>-1.6634642944342418E-2</v>
      </c>
      <c r="F334" s="495">
        <v>8.7386876217877812E-3</v>
      </c>
      <c r="G334" s="495">
        <v>3.8530231855299087E-2</v>
      </c>
      <c r="H334" s="495">
        <v>1.2501165135290778E-2</v>
      </c>
      <c r="I334" s="495">
        <v>7.3138177752860897E-2</v>
      </c>
      <c r="J334" s="495">
        <v>8.1239530546611913E-2</v>
      </c>
      <c r="K334" s="495">
        <v>0.1860276247528686</v>
      </c>
      <c r="L334" s="496">
        <v>35527938897.619972</v>
      </c>
      <c r="M334" s="496">
        <v>479404244258.61768</v>
      </c>
      <c r="N334" s="495">
        <v>7.4716936081706944E-2</v>
      </c>
      <c r="O334" s="495">
        <v>4.110471254521899E-2</v>
      </c>
      <c r="P334" s="495">
        <v>7.9225609378147183E-2</v>
      </c>
      <c r="Q334" s="495">
        <v>111</v>
      </c>
      <c r="R334" s="11">
        <f t="shared" si="26"/>
        <v>4.110471254521899E-2</v>
      </c>
      <c r="S334" s="11">
        <f t="shared" si="27"/>
        <v>7.9225609378147183E-2</v>
      </c>
      <c r="T334">
        <f t="shared" si="28"/>
        <v>1</v>
      </c>
      <c r="U334" t="str">
        <f t="shared" si="29"/>
        <v>Asset encumbrance ratio13</v>
      </c>
      <c r="V334" s="497">
        <v>202312</v>
      </c>
      <c r="W334" s="497">
        <v>88</v>
      </c>
      <c r="X334" s="497" t="s">
        <v>73</v>
      </c>
      <c r="Y334" s="497" t="s">
        <v>27</v>
      </c>
      <c r="Z334" s="497">
        <v>0</v>
      </c>
      <c r="AA334" s="497">
        <v>8</v>
      </c>
      <c r="AB334" s="497">
        <v>0.16072244944772737</v>
      </c>
      <c r="AC334" s="497">
        <v>13</v>
      </c>
      <c r="AD334" s="498"/>
      <c r="AF334" s="338" t="s">
        <v>907</v>
      </c>
      <c r="AG334" s="339">
        <v>0.60548947009999998</v>
      </c>
      <c r="AH334" s="339">
        <v>0.56960463890000002</v>
      </c>
      <c r="AI334" s="339">
        <v>0.54893366830000001</v>
      </c>
      <c r="AJ334" s="339">
        <v>0.55541625809999995</v>
      </c>
      <c r="AK334" s="339">
        <v>0.57853168659999998</v>
      </c>
      <c r="AL334" s="339">
        <v>0.59725123530000002</v>
      </c>
      <c r="AM334" s="339">
        <v>0.61904080750000001</v>
      </c>
      <c r="AN334" s="339">
        <v>0.61655394559999999</v>
      </c>
      <c r="AO334" s="339">
        <v>0.61955742920000001</v>
      </c>
      <c r="AP334" s="339">
        <v>0.64199022049999999</v>
      </c>
      <c r="AQ334" s="339">
        <v>0.65393560760000002</v>
      </c>
      <c r="AR334" s="339">
        <v>0.64569880120000001</v>
      </c>
      <c r="AS334" s="339">
        <v>0.64030833070000004</v>
      </c>
      <c r="AT334" s="339">
        <v>0.61819780219999998</v>
      </c>
      <c r="AU334" s="339">
        <v>0.66298808009999999</v>
      </c>
      <c r="AV334" s="339">
        <v>0.66153091100000005</v>
      </c>
      <c r="AW334" s="339">
        <v>0.67301282090000003</v>
      </c>
      <c r="AX334" s="339">
        <v>0.67607835199999999</v>
      </c>
      <c r="AY334" s="339">
        <v>0.65828385379999999</v>
      </c>
      <c r="AZ334" s="339">
        <v>0.66450993599999997</v>
      </c>
      <c r="BA334" s="339">
        <v>0.66804530510000004</v>
      </c>
      <c r="BB334" s="339">
        <v>0.66467644749999999</v>
      </c>
      <c r="BC334" s="339">
        <v>0.65103687460000004</v>
      </c>
      <c r="BD334" s="339">
        <v>0.66448914049999996</v>
      </c>
      <c r="BE334" s="339">
        <v>0.65483057239999998</v>
      </c>
      <c r="BF334" s="339">
        <v>0.62842375800000005</v>
      </c>
      <c r="BG334" s="339">
        <v>0.62610445650000002</v>
      </c>
      <c r="BH334" s="339">
        <v>0.63928911219999995</v>
      </c>
      <c r="BI334" s="339">
        <v>0.65011830459999997</v>
      </c>
      <c r="BJ334" s="339">
        <v>0.59360781910000004</v>
      </c>
      <c r="BK334" s="339">
        <v>0.5995841771</v>
      </c>
      <c r="BL334" s="339">
        <v>0.63894942340000005</v>
      </c>
      <c r="BM334" s="339">
        <v>0.62512312839999995</v>
      </c>
      <c r="BN334" s="339">
        <v>0.59228254140000003</v>
      </c>
      <c r="BO334" s="339">
        <v>0.58361872270000004</v>
      </c>
      <c r="BP334" s="339">
        <v>0.5772274074</v>
      </c>
      <c r="BQ334" s="339">
        <v>0.5673221021</v>
      </c>
      <c r="BR334" s="339">
        <v>0.58830893380000004</v>
      </c>
    </row>
    <row r="335" spans="1:70">
      <c r="A335" t="str">
        <f t="shared" si="25"/>
        <v>Net gains on financial assets and liabilities held for trading to total net operating income202112</v>
      </c>
      <c r="B335" s="495">
        <v>202112</v>
      </c>
      <c r="C335" s="495">
        <v>30</v>
      </c>
      <c r="D335" s="495" t="s">
        <v>2463</v>
      </c>
      <c r="E335" s="495">
        <v>-3.170910616665519E-2</v>
      </c>
      <c r="F335" s="495">
        <v>5.6468285873492712E-3</v>
      </c>
      <c r="G335" s="495">
        <v>3.5642351239279675E-2</v>
      </c>
      <c r="H335" s="495">
        <v>4.6230165324709756E-2</v>
      </c>
      <c r="I335" s="495">
        <v>6.712975675452823E-2</v>
      </c>
      <c r="J335" s="495">
        <v>7.7871549752500671E-2</v>
      </c>
      <c r="K335" s="495">
        <v>0.19141698588491166</v>
      </c>
      <c r="L335" s="496">
        <v>32023828832.170429</v>
      </c>
      <c r="M335" s="496">
        <v>479417687132.38812</v>
      </c>
      <c r="N335" s="495">
        <v>7.1138009798872831E-2</v>
      </c>
      <c r="O335" s="495">
        <v>4.1159623813549262E-2</v>
      </c>
      <c r="P335" s="495">
        <v>7.2165755908572563E-2</v>
      </c>
      <c r="Q335" s="495">
        <v>111</v>
      </c>
      <c r="R335" s="11">
        <f t="shared" si="26"/>
        <v>4.1159623813549262E-2</v>
      </c>
      <c r="S335" s="11">
        <f t="shared" si="27"/>
        <v>7.2165755908572563E-2</v>
      </c>
      <c r="T335">
        <f t="shared" si="28"/>
        <v>1</v>
      </c>
      <c r="U335" t="str">
        <f t="shared" si="29"/>
        <v>Asset encumbrance ratio14</v>
      </c>
      <c r="V335" s="497">
        <v>202312</v>
      </c>
      <c r="W335" s="497">
        <v>88</v>
      </c>
      <c r="X335" s="497" t="s">
        <v>73</v>
      </c>
      <c r="Y335" s="497" t="s">
        <v>91</v>
      </c>
      <c r="Z335" s="497">
        <v>0</v>
      </c>
      <c r="AA335" s="497">
        <v>3</v>
      </c>
      <c r="AB335" s="497">
        <v>0.15278018797374809</v>
      </c>
      <c r="AC335" s="497">
        <v>14</v>
      </c>
      <c r="AD335" s="498"/>
      <c r="AF335" s="338" t="s">
        <v>908</v>
      </c>
      <c r="AG335" s="339">
        <v>7.4362865299999997E-2</v>
      </c>
      <c r="AH335" s="339">
        <v>6.3833713599999994E-2</v>
      </c>
      <c r="AI335" s="339">
        <v>6.4895693199999993E-2</v>
      </c>
      <c r="AJ335" s="339">
        <v>6.6000560099999994E-2</v>
      </c>
      <c r="AK335" s="339">
        <v>6.4743858099999996E-2</v>
      </c>
      <c r="AL335" s="339">
        <v>6.3903460300000006E-2</v>
      </c>
      <c r="AM335" s="339">
        <v>6.3181779199999996E-2</v>
      </c>
      <c r="AN335" s="339">
        <v>5.9966294699999999E-2</v>
      </c>
      <c r="AO335" s="339">
        <v>5.51561042E-2</v>
      </c>
      <c r="AP335" s="339">
        <v>5.3032327400000003E-2</v>
      </c>
      <c r="AQ335" s="339">
        <v>5.2755199799999999E-2</v>
      </c>
      <c r="AR335" s="339">
        <v>5.0152269899999997E-2</v>
      </c>
      <c r="AS335" s="339">
        <v>4.5848933000000001E-2</v>
      </c>
      <c r="AT335" s="339">
        <v>4.0970690999999997E-2</v>
      </c>
      <c r="AU335" s="339">
        <v>4.1022596699999997E-2</v>
      </c>
      <c r="AV335" s="339">
        <v>3.6691772300000002E-2</v>
      </c>
      <c r="AW335" s="339">
        <v>3.38065413E-2</v>
      </c>
      <c r="AX335" s="339">
        <v>2.8370502999999998E-2</v>
      </c>
      <c r="AY335" s="339">
        <v>2.52427491E-2</v>
      </c>
      <c r="AZ335" s="339">
        <v>2.4835966599999999E-2</v>
      </c>
      <c r="BA335" s="339">
        <v>2.2271572399999998E-2</v>
      </c>
      <c r="BB335" s="339">
        <v>1.9339390200000001E-2</v>
      </c>
      <c r="BC335" s="339">
        <v>1.8735547500000001E-2</v>
      </c>
      <c r="BD335" s="339">
        <v>1.8106952799999999E-2</v>
      </c>
      <c r="BE335" s="339">
        <v>1.9129701499999999E-2</v>
      </c>
      <c r="BF335" s="339">
        <v>2.04220845E-2</v>
      </c>
      <c r="BG335" s="339">
        <v>5.8723739300000001E-2</v>
      </c>
      <c r="BH335" s="339">
        <v>6.1375257000000003E-2</v>
      </c>
      <c r="BI335" s="339">
        <v>6.1247670400000002E-2</v>
      </c>
      <c r="BJ335" s="339">
        <v>5.9912548599999997E-2</v>
      </c>
      <c r="BK335" s="339">
        <v>5.6739925300000001E-2</v>
      </c>
      <c r="BL335" s="339">
        <v>4.58806202E-2</v>
      </c>
      <c r="BM335" s="339">
        <v>4.3445713900000002E-2</v>
      </c>
      <c r="BN335" s="339">
        <v>3.97812481E-2</v>
      </c>
      <c r="BO335" s="339">
        <v>3.4378554399999997E-2</v>
      </c>
      <c r="BP335" s="339">
        <v>3.07206766E-2</v>
      </c>
      <c r="BQ335" s="339">
        <v>2.85871904E-2</v>
      </c>
      <c r="BR335" s="339">
        <v>2.2770113500000001E-2</v>
      </c>
    </row>
    <row r="336" spans="1:70">
      <c r="A336" t="str">
        <f t="shared" si="25"/>
        <v>Net gains on financial assets and liabilities held for trading to total net operating income202203</v>
      </c>
      <c r="B336" s="495">
        <v>202203</v>
      </c>
      <c r="C336" s="495">
        <v>30</v>
      </c>
      <c r="D336" s="495" t="s">
        <v>2463</v>
      </c>
      <c r="E336" s="495">
        <v>-0.13483932222855155</v>
      </c>
      <c r="F336" s="495">
        <v>1.3767429842404817E-3</v>
      </c>
      <c r="G336" s="495">
        <v>3.5570128248160818E-2</v>
      </c>
      <c r="H336" s="495">
        <v>8.9555244806794666E-4</v>
      </c>
      <c r="I336" s="495">
        <v>9.8213430849059438E-2</v>
      </c>
      <c r="J336" s="495">
        <v>0.10311528739708806</v>
      </c>
      <c r="K336" s="495">
        <v>0.30979480726648273</v>
      </c>
      <c r="L336" s="496">
        <v>51786279354.81694</v>
      </c>
      <c r="M336" s="496">
        <v>517946620107.32306</v>
      </c>
      <c r="N336" s="495">
        <v>3.7249063564894984E-2</v>
      </c>
      <c r="O336" s="495">
        <v>5.8782562106919366E-2</v>
      </c>
      <c r="P336" s="495">
        <v>0.10678261500171918</v>
      </c>
      <c r="Q336" s="495">
        <v>112</v>
      </c>
      <c r="R336" s="11">
        <f t="shared" si="26"/>
        <v>3.7249063564894984E-2</v>
      </c>
      <c r="S336" s="11">
        <f t="shared" si="27"/>
        <v>0.10678261500171918</v>
      </c>
      <c r="T336">
        <f t="shared" si="28"/>
        <v>1</v>
      </c>
      <c r="U336" t="str">
        <f t="shared" si="29"/>
        <v>Asset encumbrance ratio15</v>
      </c>
      <c r="V336" s="497">
        <v>202312</v>
      </c>
      <c r="W336" s="497">
        <v>88</v>
      </c>
      <c r="X336" s="497" t="s">
        <v>73</v>
      </c>
      <c r="Y336" s="497" t="s">
        <v>14</v>
      </c>
      <c r="Z336" s="497">
        <v>0</v>
      </c>
      <c r="AA336" s="497">
        <v>10</v>
      </c>
      <c r="AB336" s="497">
        <v>0.15218963296672772</v>
      </c>
      <c r="AC336" s="497">
        <v>15</v>
      </c>
      <c r="AD336" s="498"/>
      <c r="AF336" s="338" t="s">
        <v>1237</v>
      </c>
      <c r="AG336" s="339">
        <v>1.0445565220999999</v>
      </c>
      <c r="AH336" s="339">
        <v>0.97577364850000003</v>
      </c>
      <c r="AI336" s="339">
        <v>0.94779370890000003</v>
      </c>
      <c r="AJ336" s="339">
        <v>0.91093187890000005</v>
      </c>
      <c r="AK336" s="339">
        <v>0.89041292159999996</v>
      </c>
      <c r="AL336" s="339">
        <v>0.81402757969999995</v>
      </c>
      <c r="AM336" s="339">
        <v>0.83118674520000002</v>
      </c>
      <c r="AN336" s="339">
        <v>0.82432887470000005</v>
      </c>
      <c r="AO336" s="339">
        <v>0.82221560559999995</v>
      </c>
      <c r="AP336" s="339">
        <v>0.77657603799999997</v>
      </c>
      <c r="AQ336" s="339">
        <v>0.77880602480000005</v>
      </c>
      <c r="AR336" s="339">
        <v>0.77837845959999996</v>
      </c>
      <c r="AS336" s="339">
        <v>0.77433360490000003</v>
      </c>
      <c r="AT336" s="339">
        <v>0.75359871089999997</v>
      </c>
      <c r="AU336" s="339">
        <v>0.76438789370000004</v>
      </c>
      <c r="AV336" s="339">
        <v>0.76795498920000005</v>
      </c>
      <c r="AW336" s="339">
        <v>0.78652633900000002</v>
      </c>
      <c r="AX336" s="339">
        <v>0.75871307600000004</v>
      </c>
      <c r="AY336" s="339">
        <v>0.77482056570000002</v>
      </c>
      <c r="AZ336" s="339">
        <v>0.7943582937</v>
      </c>
      <c r="BA336" s="339">
        <v>0.82643019829999997</v>
      </c>
      <c r="BB336" s="339">
        <v>0.81272273809999995</v>
      </c>
      <c r="BC336" s="339">
        <v>0.82491628309999998</v>
      </c>
      <c r="BD336" s="339">
        <v>0.79575538020000003</v>
      </c>
      <c r="BE336" s="339">
        <v>0.79259591220000003</v>
      </c>
      <c r="BF336" s="339">
        <v>0.74531404570000004</v>
      </c>
      <c r="BG336" s="339">
        <v>0.76080392350000003</v>
      </c>
      <c r="BH336" s="339">
        <v>0.77792423619999995</v>
      </c>
      <c r="BI336" s="339">
        <v>0.79401095820000001</v>
      </c>
      <c r="BJ336" s="339">
        <v>0.76157754430000002</v>
      </c>
      <c r="BK336" s="339">
        <v>0.76775989109999998</v>
      </c>
      <c r="BL336" s="339">
        <v>0.79394831300000002</v>
      </c>
      <c r="BM336" s="339">
        <v>0.80393286789999996</v>
      </c>
      <c r="BN336" s="339">
        <v>0.78225732459999997</v>
      </c>
      <c r="BO336" s="339">
        <v>0.77047973079999998</v>
      </c>
      <c r="BP336" s="339">
        <v>0.80715543909999998</v>
      </c>
      <c r="BQ336" s="339">
        <v>0.80113930320000004</v>
      </c>
      <c r="BR336" s="339">
        <v>0.7710759828</v>
      </c>
    </row>
    <row r="337" spans="1:70">
      <c r="A337" t="str">
        <f t="shared" si="25"/>
        <v>Net gains on financial assets and liabilities held for trading to total net operating income202206</v>
      </c>
      <c r="B337" s="495">
        <v>202206</v>
      </c>
      <c r="C337" s="495">
        <v>30</v>
      </c>
      <c r="D337" s="495" t="s">
        <v>2463</v>
      </c>
      <c r="E337" s="495">
        <v>-0.10443767295276707</v>
      </c>
      <c r="F337" s="495">
        <v>-1.0527822744942571E-3</v>
      </c>
      <c r="G337" s="495">
        <v>4.3854606641232967E-2</v>
      </c>
      <c r="H337" s="495">
        <v>7.7903549518699988E-2</v>
      </c>
      <c r="I337" s="495">
        <v>8.7851582230396394E-2</v>
      </c>
      <c r="J337" s="495">
        <v>0.10427794455920969</v>
      </c>
      <c r="K337" s="495">
        <v>0.34656609315035314</v>
      </c>
      <c r="L337" s="496">
        <v>45387738873.386971</v>
      </c>
      <c r="M337" s="496">
        <v>515010768836.01489</v>
      </c>
      <c r="N337" s="495">
        <v>3.7368904320711376E-2</v>
      </c>
      <c r="O337" s="495">
        <v>7.270107859747689E-2</v>
      </c>
      <c r="P337" s="495">
        <v>9.1680701874102419E-2</v>
      </c>
      <c r="Q337" s="495">
        <v>118</v>
      </c>
      <c r="R337" s="11">
        <f t="shared" si="26"/>
        <v>3.7368904320711376E-2</v>
      </c>
      <c r="S337" s="11">
        <f t="shared" si="27"/>
        <v>9.1680701874102419E-2</v>
      </c>
      <c r="T337">
        <f t="shared" si="28"/>
        <v>0</v>
      </c>
      <c r="U337" t="str">
        <f t="shared" si="29"/>
        <v>Asset encumbrance ratio16</v>
      </c>
      <c r="V337" s="497">
        <v>202312</v>
      </c>
      <c r="W337" s="497">
        <v>88</v>
      </c>
      <c r="X337" s="497" t="s">
        <v>73</v>
      </c>
      <c r="Y337" s="497" t="s">
        <v>22</v>
      </c>
      <c r="Z337" s="497">
        <v>0</v>
      </c>
      <c r="AA337" s="497">
        <v>4</v>
      </c>
      <c r="AB337" s="497">
        <v>0.13659865273018604</v>
      </c>
      <c r="AC337" s="497">
        <v>16</v>
      </c>
      <c r="AD337" s="497"/>
      <c r="AF337" s="338" t="s">
        <v>1238</v>
      </c>
      <c r="AG337" s="339" t="s">
        <v>6753</v>
      </c>
      <c r="AH337" s="339">
        <v>9.5433420300000002E-2</v>
      </c>
      <c r="AI337" s="339">
        <v>8.92492696E-2</v>
      </c>
      <c r="AJ337" s="339">
        <v>8.0215364400000003E-2</v>
      </c>
      <c r="AK337" s="339">
        <v>7.4066807600000006E-2</v>
      </c>
      <c r="AL337" s="339">
        <v>6.4205203700000005E-2</v>
      </c>
      <c r="AM337" s="339">
        <v>7.6902212900000003E-2</v>
      </c>
      <c r="AN337" s="339">
        <v>7.4250674200000005E-2</v>
      </c>
      <c r="AO337" s="339">
        <v>7.5977314599999998E-2</v>
      </c>
      <c r="AP337" s="339">
        <v>6.6105053799999994E-2</v>
      </c>
      <c r="AQ337" s="339">
        <v>6.81091801E-2</v>
      </c>
      <c r="AR337" s="339">
        <v>7.9360530600000007E-2</v>
      </c>
      <c r="AS337" s="339">
        <v>7.8256599499999996E-2</v>
      </c>
      <c r="AT337" s="339">
        <v>7.2368114799999994E-2</v>
      </c>
      <c r="AU337" s="339">
        <v>7.7145210699999994E-2</v>
      </c>
      <c r="AV337" s="339">
        <v>7.3374709199999999E-2</v>
      </c>
      <c r="AW337" s="339">
        <v>7.0511587700000003E-2</v>
      </c>
      <c r="AX337" s="339">
        <v>6.1683564000000003E-2</v>
      </c>
      <c r="AY337" s="339">
        <v>5.9063243299999998E-2</v>
      </c>
      <c r="AZ337" s="339">
        <v>6.4702794499999994E-2</v>
      </c>
      <c r="BA337" s="339">
        <v>6.7482289099999995E-2</v>
      </c>
      <c r="BB337" s="339">
        <v>6.4996158900000003E-2</v>
      </c>
      <c r="BC337" s="339">
        <v>7.8369095099999994E-2</v>
      </c>
      <c r="BD337" s="339">
        <v>7.4891234299999998E-2</v>
      </c>
      <c r="BE337" s="339">
        <v>8.4572400000000006E-2</v>
      </c>
      <c r="BF337" s="339">
        <v>8.1805459699999999E-2</v>
      </c>
      <c r="BG337" s="339">
        <v>0.13239224290000001</v>
      </c>
      <c r="BH337" s="339">
        <v>0.14663849179999999</v>
      </c>
      <c r="BI337" s="339">
        <v>0.13600464079999999</v>
      </c>
      <c r="BJ337" s="339">
        <v>0.13522508559999999</v>
      </c>
      <c r="BK337" s="339">
        <v>0.13836311840000001</v>
      </c>
      <c r="BL337" s="339">
        <v>0.1437261185</v>
      </c>
      <c r="BM337" s="339">
        <v>0.13968493530000001</v>
      </c>
      <c r="BN337" s="339">
        <v>0.12709184400000001</v>
      </c>
      <c r="BO337" s="339">
        <v>0.12478676750000001</v>
      </c>
      <c r="BP337" s="339">
        <v>0.1329278106</v>
      </c>
      <c r="BQ337" s="339">
        <v>0.1209727172</v>
      </c>
      <c r="BR337" s="339">
        <v>0.10134958719999999</v>
      </c>
    </row>
    <row r="338" spans="1:70">
      <c r="A338" t="str">
        <f t="shared" si="25"/>
        <v>Net gains on financial assets and liabilities held for trading to total net operating income202209</v>
      </c>
      <c r="B338" s="495">
        <v>202209</v>
      </c>
      <c r="C338" s="495">
        <v>30</v>
      </c>
      <c r="D338" s="495" t="s">
        <v>2463</v>
      </c>
      <c r="E338" s="495">
        <v>-0.10189851532402741</v>
      </c>
      <c r="F338" s="495">
        <v>1.2946963331593908E-3</v>
      </c>
      <c r="G338" s="495">
        <v>5.2046612377331949E-2</v>
      </c>
      <c r="H338" s="495">
        <v>-0.37942552840734151</v>
      </c>
      <c r="I338" s="495">
        <v>7.7945879338273613E-2</v>
      </c>
      <c r="J338" s="495">
        <v>0.11340694229105172</v>
      </c>
      <c r="K338" s="495">
        <v>0.2365105056763174</v>
      </c>
      <c r="L338" s="496">
        <v>40039525573.312386</v>
      </c>
      <c r="M338" s="496">
        <v>512353923988.99304</v>
      </c>
      <c r="N338" s="495">
        <v>4.5271964716372654E-2</v>
      </c>
      <c r="O338" s="495">
        <v>5.9600170892580191E-2</v>
      </c>
      <c r="P338" s="495">
        <v>8.2250512940504422E-2</v>
      </c>
      <c r="Q338" s="495">
        <v>117</v>
      </c>
      <c r="R338" s="11">
        <f t="shared" si="26"/>
        <v>4.5271964716372654E-2</v>
      </c>
      <c r="S338" s="11">
        <f t="shared" si="27"/>
        <v>8.2250512940504422E-2</v>
      </c>
      <c r="T338">
        <f t="shared" si="28"/>
        <v>0</v>
      </c>
      <c r="U338" t="str">
        <f t="shared" si="29"/>
        <v>Asset encumbrance ratio17</v>
      </c>
      <c r="V338" s="497">
        <v>202312</v>
      </c>
      <c r="W338" s="497">
        <v>88</v>
      </c>
      <c r="X338" s="497" t="s">
        <v>73</v>
      </c>
      <c r="Y338" s="497" t="s">
        <v>15</v>
      </c>
      <c r="Z338" s="497">
        <v>0</v>
      </c>
      <c r="AA338" s="497">
        <v>6</v>
      </c>
      <c r="AB338" s="497">
        <v>0.11664586269551362</v>
      </c>
      <c r="AC338" s="497">
        <v>17</v>
      </c>
      <c r="AD338" s="497"/>
      <c r="AF338" s="338" t="s">
        <v>1242</v>
      </c>
      <c r="AG338" s="339" t="s">
        <v>6753</v>
      </c>
      <c r="AH338" s="339" t="s">
        <v>6753</v>
      </c>
      <c r="AI338" s="339" t="s">
        <v>6753</v>
      </c>
      <c r="AJ338" s="339" t="s">
        <v>6753</v>
      </c>
      <c r="AK338" s="339" t="s">
        <v>6753</v>
      </c>
      <c r="AL338" s="339" t="s">
        <v>6753</v>
      </c>
      <c r="AM338" s="339" t="s">
        <v>6753</v>
      </c>
      <c r="AN338" s="339" t="s">
        <v>6753</v>
      </c>
      <c r="AO338" s="339">
        <v>2.3343806784000001</v>
      </c>
      <c r="AP338" s="339">
        <v>2.2033584566000002</v>
      </c>
      <c r="AQ338" s="339">
        <v>2.3974194283000001</v>
      </c>
      <c r="AR338" s="339">
        <v>2.0863100133999999</v>
      </c>
      <c r="AS338" s="339">
        <v>2.0800527461999998</v>
      </c>
      <c r="AT338" s="339">
        <v>1.8941853261999999</v>
      </c>
      <c r="AU338" s="339">
        <v>1.9133822239</v>
      </c>
      <c r="AV338" s="339">
        <v>1.7881833313</v>
      </c>
      <c r="AW338" s="339">
        <v>1.7780827110999999</v>
      </c>
      <c r="AX338" s="339">
        <v>1.7791948404</v>
      </c>
      <c r="AY338" s="339">
        <v>1.8188039601999999</v>
      </c>
      <c r="AZ338" s="339">
        <v>1.7746839581</v>
      </c>
      <c r="BA338" s="339">
        <v>1.6153353291000001</v>
      </c>
      <c r="BB338" s="339">
        <v>1.6469587994999999</v>
      </c>
      <c r="BC338" s="339">
        <v>1.6438654185999999</v>
      </c>
      <c r="BD338" s="339">
        <v>2.0685368835000002</v>
      </c>
      <c r="BE338" s="339">
        <v>1.9177505745000001</v>
      </c>
      <c r="BF338" s="339">
        <v>2.1770087676999998</v>
      </c>
      <c r="BG338" s="339">
        <v>2.2158855919999998</v>
      </c>
      <c r="BH338" s="339">
        <v>2.0899121202000002</v>
      </c>
      <c r="BI338" s="339">
        <v>2.0865266628999999</v>
      </c>
      <c r="BJ338" s="339">
        <v>2.0453832228</v>
      </c>
      <c r="BK338" s="339">
        <v>2.2924804087999999</v>
      </c>
      <c r="BL338" s="339">
        <v>1.8274921766000001</v>
      </c>
      <c r="BM338" s="339">
        <v>1.7638743035</v>
      </c>
      <c r="BN338" s="339">
        <v>1.6124897899999999</v>
      </c>
      <c r="BO338" s="339">
        <v>1.7448968029</v>
      </c>
      <c r="BP338" s="339">
        <v>1.7932310458</v>
      </c>
      <c r="BQ338" s="339">
        <v>1.9822734087</v>
      </c>
      <c r="BR338" s="339">
        <v>2.1419790285000002</v>
      </c>
    </row>
    <row r="339" spans="1:70">
      <c r="A339" t="str">
        <f t="shared" si="25"/>
        <v>Net gains on financial assets and liabilities held for trading to total net operating income202212</v>
      </c>
      <c r="B339" s="495">
        <v>202212</v>
      </c>
      <c r="C339" s="495">
        <v>30</v>
      </c>
      <c r="D339" s="495" t="s">
        <v>2463</v>
      </c>
      <c r="E339" s="495">
        <v>-6.1702031900400869E-2</v>
      </c>
      <c r="F339" s="495">
        <v>3.6247338265191415E-3</v>
      </c>
      <c r="G339" s="495">
        <v>3.7910388179452359E-2</v>
      </c>
      <c r="H339" s="495">
        <v>3.1742745974932367E-2</v>
      </c>
      <c r="I339" s="495">
        <v>7.2437904911214435E-2</v>
      </c>
      <c r="J339" s="495">
        <v>6.9216054882679914E-2</v>
      </c>
      <c r="K339" s="495">
        <v>0.23710174426501265</v>
      </c>
      <c r="L339" s="496">
        <v>38456026256.215363</v>
      </c>
      <c r="M339" s="496">
        <v>522435342665.37817</v>
      </c>
      <c r="N339" s="495">
        <v>4.7067079287601413E-2</v>
      </c>
      <c r="O339" s="495">
        <v>4.5977338175051882E-2</v>
      </c>
      <c r="P339" s="495">
        <v>7.8538053953059184E-2</v>
      </c>
      <c r="Q339" s="495">
        <v>117</v>
      </c>
      <c r="R339" s="11">
        <f t="shared" si="26"/>
        <v>4.5977338175051882E-2</v>
      </c>
      <c r="S339" s="11">
        <f t="shared" si="27"/>
        <v>7.8538053953059184E-2</v>
      </c>
      <c r="T339">
        <f t="shared" si="28"/>
        <v>1</v>
      </c>
      <c r="U339" t="str">
        <f t="shared" si="29"/>
        <v>Asset encumbrance ratio18</v>
      </c>
      <c r="V339" s="497">
        <v>202312</v>
      </c>
      <c r="W339" s="497">
        <v>88</v>
      </c>
      <c r="X339" s="497" t="s">
        <v>73</v>
      </c>
      <c r="Y339" s="497" t="s">
        <v>23</v>
      </c>
      <c r="Z339" s="497">
        <v>0</v>
      </c>
      <c r="AA339" s="497">
        <v>5</v>
      </c>
      <c r="AB339" s="497">
        <v>0.1013495871875171</v>
      </c>
      <c r="AC339" s="497">
        <v>18</v>
      </c>
      <c r="AD339" s="497"/>
      <c r="AF339" s="338" t="s">
        <v>6737</v>
      </c>
      <c r="AG339" s="339" t="s">
        <v>6753</v>
      </c>
      <c r="AH339" s="339" t="s">
        <v>6753</v>
      </c>
      <c r="AI339" s="339" t="s">
        <v>6753</v>
      </c>
      <c r="AJ339" s="339" t="s">
        <v>6753</v>
      </c>
      <c r="AK339" s="339" t="s">
        <v>6753</v>
      </c>
      <c r="AL339" s="339" t="s">
        <v>6753</v>
      </c>
      <c r="AM339" s="339" t="s">
        <v>6753</v>
      </c>
      <c r="AN339" s="339" t="s">
        <v>6753</v>
      </c>
      <c r="AO339" s="339" t="s">
        <v>6753</v>
      </c>
      <c r="AP339" s="339" t="s">
        <v>6753</v>
      </c>
      <c r="AQ339" s="339" t="s">
        <v>6753</v>
      </c>
      <c r="AR339" s="339" t="s">
        <v>6753</v>
      </c>
      <c r="AS339" s="339" t="s">
        <v>6753</v>
      </c>
      <c r="AT339" s="339" t="s">
        <v>6753</v>
      </c>
      <c r="AU339" s="339" t="s">
        <v>6753</v>
      </c>
      <c r="AV339" s="339" t="s">
        <v>6753</v>
      </c>
      <c r="AW339" s="339" t="s">
        <v>6753</v>
      </c>
      <c r="AX339" s="339" t="s">
        <v>6753</v>
      </c>
      <c r="AY339" s="339" t="s">
        <v>6753</v>
      </c>
      <c r="AZ339" s="339" t="s">
        <v>6753</v>
      </c>
      <c r="BA339" s="339" t="s">
        <v>6753</v>
      </c>
      <c r="BB339" s="339" t="s">
        <v>6753</v>
      </c>
      <c r="BC339" s="339" t="s">
        <v>6753</v>
      </c>
      <c r="BD339" s="339" t="s">
        <v>6753</v>
      </c>
      <c r="BE339" s="339" t="s">
        <v>6753</v>
      </c>
      <c r="BF339" s="339" t="s">
        <v>6753</v>
      </c>
      <c r="BG339" s="339" t="s">
        <v>6753</v>
      </c>
      <c r="BH339" s="339">
        <v>1.3685870063000001</v>
      </c>
      <c r="BI339" s="339">
        <v>1.3533421376000001</v>
      </c>
      <c r="BJ339" s="339">
        <v>1.4162897216999999</v>
      </c>
      <c r="BK339" s="339">
        <v>1.3608145181</v>
      </c>
      <c r="BL339" s="339">
        <v>1.3267981819000001</v>
      </c>
      <c r="BM339" s="339">
        <v>1.3208897651</v>
      </c>
      <c r="BN339" s="339">
        <v>1.3936625683999999</v>
      </c>
      <c r="BO339" s="339">
        <v>1.3921281204</v>
      </c>
      <c r="BP339" s="339">
        <v>1.4143819973</v>
      </c>
      <c r="BQ339" s="339">
        <v>1.4524339042000001</v>
      </c>
      <c r="BR339" s="339">
        <v>1.4840090713</v>
      </c>
    </row>
    <row r="340" spans="1:70">
      <c r="A340" t="str">
        <f t="shared" si="25"/>
        <v>Net gains on financial assets and liabilities held for trading to total net operating income202303</v>
      </c>
      <c r="B340" s="495">
        <v>202303</v>
      </c>
      <c r="C340" s="495">
        <v>30</v>
      </c>
      <c r="D340" s="495" t="s">
        <v>2463</v>
      </c>
      <c r="E340" s="495">
        <v>-5.94264095980628E-2</v>
      </c>
      <c r="F340" s="495">
        <v>6.349793670901953E-4</v>
      </c>
      <c r="G340" s="495">
        <v>2.3117253128786076E-2</v>
      </c>
      <c r="H340" s="495">
        <v>-8.3724216020234762E-2</v>
      </c>
      <c r="I340" s="495">
        <v>8.2609304061639299E-2</v>
      </c>
      <c r="J340" s="495">
        <v>7.8427406758033807E-2</v>
      </c>
      <c r="K340" s="495">
        <v>0.29340330513224855</v>
      </c>
      <c r="L340" s="496">
        <v>49046123772.228584</v>
      </c>
      <c r="M340" s="496">
        <v>569011359588.90991</v>
      </c>
      <c r="N340" s="495">
        <v>7.1500097898472892E-2</v>
      </c>
      <c r="O340" s="495">
        <v>2.732654686603021E-2</v>
      </c>
      <c r="P340" s="495">
        <v>9.6103508010202579E-2</v>
      </c>
      <c r="Q340" s="495">
        <v>117</v>
      </c>
      <c r="R340" s="11">
        <f t="shared" si="26"/>
        <v>2.732654686603021E-2</v>
      </c>
      <c r="S340" s="11">
        <f t="shared" si="27"/>
        <v>9.6103508010202579E-2</v>
      </c>
      <c r="T340">
        <f t="shared" si="28"/>
        <v>1</v>
      </c>
      <c r="U340" t="str">
        <f t="shared" si="29"/>
        <v>Asset encumbrance ratio19</v>
      </c>
      <c r="V340" s="497">
        <v>202312</v>
      </c>
      <c r="W340" s="497">
        <v>88</v>
      </c>
      <c r="X340" s="497" t="s">
        <v>73</v>
      </c>
      <c r="Y340" s="497" t="s">
        <v>30</v>
      </c>
      <c r="Z340" s="497">
        <v>0</v>
      </c>
      <c r="AA340" s="497">
        <v>8</v>
      </c>
      <c r="AB340" s="497">
        <v>9.3190969244543162E-2</v>
      </c>
      <c r="AC340" s="497">
        <v>19</v>
      </c>
      <c r="AD340" s="497"/>
      <c r="AF340" s="338" t="s">
        <v>910</v>
      </c>
      <c r="AG340" s="339">
        <v>-0.19146279899999999</v>
      </c>
      <c r="AH340" s="339">
        <v>-0.124364447</v>
      </c>
      <c r="AI340" s="339">
        <v>-9.5445000000000002E-4</v>
      </c>
      <c r="AJ340" s="339">
        <v>5.63290693E-2</v>
      </c>
      <c r="AK340" s="339">
        <v>5.1629715999999999E-2</v>
      </c>
      <c r="AL340" s="339">
        <v>5.7813401799999997E-2</v>
      </c>
      <c r="AM340" s="339">
        <v>0.11331333389999999</v>
      </c>
      <c r="AN340" s="339">
        <v>0.19096235689999999</v>
      </c>
      <c r="AO340" s="339">
        <v>0.19148832430000001</v>
      </c>
      <c r="AP340" s="339">
        <v>0.16375912470000001</v>
      </c>
      <c r="AQ340" s="339">
        <v>0.13641403420000001</v>
      </c>
      <c r="AR340" s="339">
        <v>0.1769664121</v>
      </c>
      <c r="AS340" s="339">
        <v>0.18135280540000001</v>
      </c>
      <c r="AT340" s="339">
        <v>0.17630386440000001</v>
      </c>
      <c r="AU340" s="339">
        <v>0.14865471199999999</v>
      </c>
      <c r="AV340" s="339">
        <v>0.17869102670000001</v>
      </c>
      <c r="AW340" s="339">
        <v>0.18579135229999999</v>
      </c>
      <c r="AX340" s="339">
        <v>0.1798553202</v>
      </c>
      <c r="AY340" s="339">
        <v>0.136741691</v>
      </c>
      <c r="AZ340" s="339">
        <v>0.1699155144</v>
      </c>
      <c r="BA340" s="339">
        <v>0.18218915129999999</v>
      </c>
      <c r="BB340" s="339">
        <v>0.18262161120000001</v>
      </c>
      <c r="BC340" s="339">
        <v>-1.0753259999999999E-3</v>
      </c>
      <c r="BD340" s="339">
        <v>5.71192071E-2</v>
      </c>
      <c r="BE340" s="339">
        <v>9.6827953999999994E-2</v>
      </c>
      <c r="BF340" s="339">
        <v>9.8095634400000006E-2</v>
      </c>
      <c r="BG340" s="339">
        <v>0.13909392009999999</v>
      </c>
      <c r="BH340" s="339">
        <v>0.1542472607</v>
      </c>
      <c r="BI340" s="339">
        <v>0.1593634105</v>
      </c>
      <c r="BJ340" s="339">
        <v>0.1441887721</v>
      </c>
      <c r="BK340" s="339">
        <v>2.6467193900000002E-2</v>
      </c>
      <c r="BL340" s="339">
        <v>5.1275069600000001E-2</v>
      </c>
      <c r="BM340" s="339">
        <v>9.86526083E-2</v>
      </c>
      <c r="BN340" s="339">
        <v>0.1132336674</v>
      </c>
      <c r="BO340" s="339">
        <v>0.19545840380000001</v>
      </c>
      <c r="BP340" s="339">
        <v>0.28733148079999998</v>
      </c>
      <c r="BQ340" s="339">
        <v>0.28354709989999999</v>
      </c>
      <c r="BR340" s="339">
        <v>0.25292764750000002</v>
      </c>
    </row>
    <row r="341" spans="1:70">
      <c r="A341" t="str">
        <f t="shared" si="25"/>
        <v>Net gains on financial assets and liabilities held for trading to total net operating income202306</v>
      </c>
      <c r="B341" s="495">
        <v>202306</v>
      </c>
      <c r="C341" s="495">
        <v>30</v>
      </c>
      <c r="D341" s="495" t="s">
        <v>2463</v>
      </c>
      <c r="E341" s="495">
        <v>-6.2491537666867568E-2</v>
      </c>
      <c r="F341" s="495">
        <v>-1.2223637936752254E-4</v>
      </c>
      <c r="G341" s="495">
        <v>2.1414879064484818E-2</v>
      </c>
      <c r="H341" s="495">
        <v>7.7583156237556378E-2</v>
      </c>
      <c r="I341" s="495">
        <v>6.8437171687829312E-2</v>
      </c>
      <c r="J341" s="495">
        <v>7.9446421738161146E-2</v>
      </c>
      <c r="K341" s="495">
        <v>0.30882430704762959</v>
      </c>
      <c r="L341" s="496">
        <v>40603584834.759735</v>
      </c>
      <c r="M341" s="496">
        <v>577398831181.81775</v>
      </c>
      <c r="N341" s="495">
        <v>6.4352682798778246E-2</v>
      </c>
      <c r="O341" s="495">
        <v>2.630888232339287E-2</v>
      </c>
      <c r="P341" s="495">
        <v>7.8663199144098653E-2</v>
      </c>
      <c r="Q341" s="495">
        <v>116</v>
      </c>
      <c r="R341" s="11">
        <f t="shared" si="26"/>
        <v>2.630888232339287E-2</v>
      </c>
      <c r="S341" s="11">
        <f t="shared" si="27"/>
        <v>7.8663199144098653E-2</v>
      </c>
      <c r="T341">
        <f t="shared" si="28"/>
        <v>1</v>
      </c>
      <c r="U341" t="str">
        <f t="shared" si="29"/>
        <v>Asset encumbrance ratio20</v>
      </c>
      <c r="V341" s="497">
        <v>202312</v>
      </c>
      <c r="W341" s="497">
        <v>88</v>
      </c>
      <c r="X341" s="497" t="s">
        <v>73</v>
      </c>
      <c r="Y341" s="497" t="s">
        <v>26</v>
      </c>
      <c r="Z341" s="497">
        <v>0</v>
      </c>
      <c r="AA341" s="497">
        <v>6</v>
      </c>
      <c r="AB341" s="497">
        <v>8.074735880806673E-2</v>
      </c>
      <c r="AC341" s="497">
        <v>20</v>
      </c>
      <c r="AD341" s="497"/>
      <c r="AF341" s="338" t="s">
        <v>912</v>
      </c>
      <c r="AG341" s="339">
        <v>0.55064244070000001</v>
      </c>
      <c r="AH341" s="339">
        <v>0.57198777590000005</v>
      </c>
      <c r="AI341" s="339">
        <v>1.0365464652</v>
      </c>
      <c r="AJ341" s="339">
        <v>0.80982324549999996</v>
      </c>
      <c r="AK341" s="339">
        <v>0.73627677039999995</v>
      </c>
      <c r="AL341" s="339">
        <v>0.67137854009999998</v>
      </c>
      <c r="AM341" s="339">
        <v>0.70151200059999996</v>
      </c>
      <c r="AN341" s="339">
        <v>0.64445150399999995</v>
      </c>
      <c r="AO341" s="339">
        <v>0.62485056709999998</v>
      </c>
      <c r="AP341" s="339">
        <v>0.59641999980000004</v>
      </c>
      <c r="AQ341" s="339">
        <v>0.66937171669999995</v>
      </c>
      <c r="AR341" s="339">
        <v>0.60892516750000003</v>
      </c>
      <c r="AS341" s="339">
        <v>0.60242731869999999</v>
      </c>
      <c r="AT341" s="339">
        <v>0.61233623690000005</v>
      </c>
      <c r="AU341" s="339">
        <v>0.66062123139999995</v>
      </c>
      <c r="AV341" s="339">
        <v>0.5876049136</v>
      </c>
      <c r="AW341" s="339">
        <v>0.56641903709999997</v>
      </c>
      <c r="AX341" s="339">
        <v>0.58403725939999995</v>
      </c>
      <c r="AY341" s="339">
        <v>0.66577965539999995</v>
      </c>
      <c r="AZ341" s="339">
        <v>0.60042603910000003</v>
      </c>
      <c r="BA341" s="339">
        <v>0.58453389060000005</v>
      </c>
      <c r="BB341" s="339">
        <v>0.58823709719999995</v>
      </c>
      <c r="BC341" s="339">
        <v>0.64915641660000001</v>
      </c>
      <c r="BD341" s="339">
        <v>0.60445039869999995</v>
      </c>
      <c r="BE341" s="339">
        <v>0.5778368505</v>
      </c>
      <c r="BF341" s="339">
        <v>0.57633764970000001</v>
      </c>
      <c r="BG341" s="339">
        <v>0.63846526459999997</v>
      </c>
      <c r="BH341" s="339">
        <v>0.5976915558</v>
      </c>
      <c r="BI341" s="339">
        <v>0.56922500710000001</v>
      </c>
      <c r="BJ341" s="339">
        <v>0.5851042139</v>
      </c>
      <c r="BK341" s="339">
        <v>0.60321773329999995</v>
      </c>
      <c r="BL341" s="339">
        <v>0.63919935750000001</v>
      </c>
      <c r="BM341" s="339">
        <v>0.58117685649999995</v>
      </c>
      <c r="BN341" s="339">
        <v>0.56766769610000001</v>
      </c>
      <c r="BO341" s="339">
        <v>0.74787049549999995</v>
      </c>
      <c r="BP341" s="339">
        <v>0.56282005430000004</v>
      </c>
      <c r="BQ341" s="339">
        <v>0.51622087729999999</v>
      </c>
      <c r="BR341" s="339">
        <v>0.5111319312</v>
      </c>
    </row>
    <row r="342" spans="1:70">
      <c r="A342" t="str">
        <f t="shared" si="25"/>
        <v>Net gains on financial assets and liabilities held for trading to total net operating income202309</v>
      </c>
      <c r="B342" s="495">
        <v>202309</v>
      </c>
      <c r="C342" s="495">
        <v>30</v>
      </c>
      <c r="D342" s="495" t="s">
        <v>2463</v>
      </c>
      <c r="E342" s="495">
        <v>-4.4465669575145118E-2</v>
      </c>
      <c r="F342" s="495">
        <v>-1.5107882267351969E-3</v>
      </c>
      <c r="G342" s="495">
        <v>1.6966157461230556E-2</v>
      </c>
      <c r="H342" s="495">
        <v>3.1777128044643672E-2</v>
      </c>
      <c r="I342" s="495">
        <v>6.6378251575740829E-2</v>
      </c>
      <c r="J342" s="495">
        <v>6.0706319112289846E-2</v>
      </c>
      <c r="K342" s="495">
        <v>0.2638238211258811</v>
      </c>
      <c r="L342" s="496">
        <v>39240557128.224998</v>
      </c>
      <c r="M342" s="496">
        <v>582425429912.98584</v>
      </c>
      <c r="N342" s="495">
        <v>3.7932604505164599E-2</v>
      </c>
      <c r="O342" s="495">
        <v>3.0686904013398755E-2</v>
      </c>
      <c r="P342" s="495">
        <v>7.5059460743062065E-2</v>
      </c>
      <c r="Q342" s="495">
        <v>114</v>
      </c>
      <c r="R342" s="11">
        <f t="shared" si="26"/>
        <v>3.0686904013398755E-2</v>
      </c>
      <c r="S342" s="11">
        <f t="shared" si="27"/>
        <v>7.5059460743062065E-2</v>
      </c>
      <c r="T342">
        <f t="shared" si="28"/>
        <v>1</v>
      </c>
      <c r="U342" t="str">
        <f t="shared" si="29"/>
        <v>Asset encumbrance ratio21</v>
      </c>
      <c r="V342" s="497">
        <v>202312</v>
      </c>
      <c r="W342" s="497">
        <v>88</v>
      </c>
      <c r="X342" s="497" t="s">
        <v>73</v>
      </c>
      <c r="Y342" s="497" t="s">
        <v>94</v>
      </c>
      <c r="Z342" s="497">
        <v>0</v>
      </c>
      <c r="AA342" s="497">
        <v>13</v>
      </c>
      <c r="AB342" s="497">
        <v>7.800848227192668E-2</v>
      </c>
      <c r="AC342" s="497">
        <v>21</v>
      </c>
      <c r="AD342" s="497"/>
      <c r="AF342" s="338" t="s">
        <v>911</v>
      </c>
      <c r="AG342" s="339">
        <v>-2.1916683999999999E-2</v>
      </c>
      <c r="AH342" s="339">
        <v>-1.4586170000000001E-2</v>
      </c>
      <c r="AI342" s="339">
        <v>-1.00795E-4</v>
      </c>
      <c r="AJ342" s="339">
        <v>5.994414E-3</v>
      </c>
      <c r="AK342" s="339">
        <v>5.5005768999999999E-3</v>
      </c>
      <c r="AL342" s="339">
        <v>6.0407402000000002E-3</v>
      </c>
      <c r="AM342" s="339">
        <v>1.19293184E-2</v>
      </c>
      <c r="AN342" s="339">
        <v>2.0776754599999999E-2</v>
      </c>
      <c r="AO342" s="339">
        <v>2.14983825E-2</v>
      </c>
      <c r="AP342" s="339">
        <v>1.8403964700000001E-2</v>
      </c>
      <c r="AQ342" s="339">
        <v>1.6036623999999999E-2</v>
      </c>
      <c r="AR342" s="339">
        <v>2.0670545200000001E-2</v>
      </c>
      <c r="AS342" s="339">
        <v>2.1439016500000001E-2</v>
      </c>
      <c r="AT342" s="339">
        <v>2.0892001899999998E-2</v>
      </c>
      <c r="AU342" s="339">
        <v>1.7270288299999999E-2</v>
      </c>
      <c r="AV342" s="339">
        <v>2.0688815700000002E-2</v>
      </c>
      <c r="AW342" s="339">
        <v>2.1937156499999999E-2</v>
      </c>
      <c r="AX342" s="339">
        <v>2.1502040600000001E-2</v>
      </c>
      <c r="AY342" s="339">
        <v>1.5903621E-2</v>
      </c>
      <c r="AZ342" s="339">
        <v>2.0269526699999998E-2</v>
      </c>
      <c r="BA342" s="339">
        <v>2.1422729000000001E-2</v>
      </c>
      <c r="BB342" s="339">
        <v>2.1245028199999998E-2</v>
      </c>
      <c r="BC342" s="339">
        <v>-1.17837E-4</v>
      </c>
      <c r="BD342" s="339">
        <v>6.3211018000000002E-3</v>
      </c>
      <c r="BE342" s="339">
        <v>1.0691234799999999E-2</v>
      </c>
      <c r="BF342" s="339">
        <v>1.07423595E-2</v>
      </c>
      <c r="BG342" s="339">
        <v>1.41668273E-2</v>
      </c>
      <c r="BH342" s="339">
        <v>1.5794677199999999E-2</v>
      </c>
      <c r="BI342" s="339">
        <v>1.5957523000000001E-2</v>
      </c>
      <c r="BJ342" s="339">
        <v>1.45050597E-2</v>
      </c>
      <c r="BK342" s="339">
        <v>2.5411771E-3</v>
      </c>
      <c r="BL342" s="339">
        <v>5.0012038999999999E-3</v>
      </c>
      <c r="BM342" s="339">
        <v>9.5372918999999997E-3</v>
      </c>
      <c r="BN342" s="339">
        <v>1.1091156200000001E-2</v>
      </c>
      <c r="BO342" s="339">
        <v>1.8881717400000001E-2</v>
      </c>
      <c r="BP342" s="339">
        <v>2.8515520200000002E-2</v>
      </c>
      <c r="BQ342" s="339">
        <v>2.8808500300000001E-2</v>
      </c>
      <c r="BR342" s="339">
        <v>2.6077855E-2</v>
      </c>
    </row>
    <row r="343" spans="1:70">
      <c r="A343" t="str">
        <f t="shared" si="25"/>
        <v>Net gains on financial assets and liabilities held for trading to total net operating income202312</v>
      </c>
      <c r="B343" s="495">
        <v>202312</v>
      </c>
      <c r="C343" s="495">
        <v>30</v>
      </c>
      <c r="D343" s="495" t="s">
        <v>2463</v>
      </c>
      <c r="E343" s="495">
        <v>-5.9631374974135627E-2</v>
      </c>
      <c r="F343" s="495">
        <v>-1.7155206591562477E-3</v>
      </c>
      <c r="G343" s="495">
        <v>1.946331505406295E-2</v>
      </c>
      <c r="H343" s="495">
        <v>3.6884500149582639E-2</v>
      </c>
      <c r="I343" s="495">
        <v>6.44348928253239E-2</v>
      </c>
      <c r="J343" s="495">
        <v>5.6750705220218321E-2</v>
      </c>
      <c r="K343" s="495">
        <v>0.17736345303818352</v>
      </c>
      <c r="L343" s="496">
        <v>38417524007.133423</v>
      </c>
      <c r="M343" s="496">
        <v>583235652551.92212</v>
      </c>
      <c r="N343" s="495">
        <v>3.9026565503417016E-2</v>
      </c>
      <c r="O343" s="495">
        <v>2.6953995575629833E-2</v>
      </c>
      <c r="P343" s="495">
        <v>7.3725841968978384E-2</v>
      </c>
      <c r="Q343" s="495">
        <v>114</v>
      </c>
      <c r="R343" s="11">
        <f t="shared" si="26"/>
        <v>2.6953995575629833E-2</v>
      </c>
      <c r="S343" s="11">
        <f t="shared" si="27"/>
        <v>7.3725841968978384E-2</v>
      </c>
      <c r="T343">
        <f t="shared" si="28"/>
        <v>1</v>
      </c>
      <c r="U343" t="str">
        <f t="shared" si="29"/>
        <v>Asset encumbrance ratio22</v>
      </c>
      <c r="V343" s="497">
        <v>202312</v>
      </c>
      <c r="W343" s="497">
        <v>88</v>
      </c>
      <c r="X343" s="497" t="s">
        <v>73</v>
      </c>
      <c r="Y343" s="497" t="s">
        <v>5610</v>
      </c>
      <c r="Z343" s="497">
        <v>0</v>
      </c>
      <c r="AA343" s="497">
        <v>3</v>
      </c>
      <c r="AB343" s="497">
        <v>4.6738547482113056E-2</v>
      </c>
      <c r="AC343" s="497">
        <v>22</v>
      </c>
      <c r="AD343" s="497">
        <v>1</v>
      </c>
      <c r="AF343" s="338" t="s">
        <v>1234</v>
      </c>
      <c r="AG343" s="339">
        <v>0.68002996609999999</v>
      </c>
      <c r="AH343" s="339">
        <v>0.70774873780000003</v>
      </c>
      <c r="AI343" s="339">
        <v>0.9575137225</v>
      </c>
      <c r="AJ343" s="339">
        <v>0.8559309276</v>
      </c>
      <c r="AK343" s="339">
        <v>0.81198505990000003</v>
      </c>
      <c r="AL343" s="339">
        <v>0.7299424618</v>
      </c>
      <c r="AM343" s="339">
        <v>0.67609976459999999</v>
      </c>
      <c r="AN343" s="339">
        <v>0.66408091430000005</v>
      </c>
      <c r="AO343" s="339">
        <v>0.65663991560000001</v>
      </c>
      <c r="AP343" s="339">
        <v>0.61888878319999996</v>
      </c>
      <c r="AQ343" s="339">
        <v>0.62085019490000004</v>
      </c>
      <c r="AR343" s="339">
        <v>0.61555856129999997</v>
      </c>
      <c r="AS343" s="339">
        <v>0.6209689665</v>
      </c>
      <c r="AT343" s="339">
        <v>0.63165305989999998</v>
      </c>
      <c r="AU343" s="339">
        <v>0.6227069207</v>
      </c>
      <c r="AV343" s="339">
        <v>0.57669750750000004</v>
      </c>
      <c r="AW343" s="339">
        <v>0.57517157109999995</v>
      </c>
      <c r="AX343" s="339">
        <v>0.60069468420000005</v>
      </c>
      <c r="AY343" s="339">
        <v>0.62081320159999998</v>
      </c>
      <c r="AZ343" s="339">
        <v>0.61046182319999998</v>
      </c>
      <c r="BA343" s="339">
        <v>0.60589521160000004</v>
      </c>
      <c r="BB343" s="339">
        <v>0.60687911549999995</v>
      </c>
      <c r="BC343" s="339">
        <v>0.62076797370000003</v>
      </c>
      <c r="BD343" s="339">
        <v>0.62499975009999997</v>
      </c>
      <c r="BE343" s="339">
        <v>0.61314958279999998</v>
      </c>
      <c r="BF343" s="339">
        <v>0.61235434759999996</v>
      </c>
      <c r="BG343" s="339">
        <v>0.60025636950000005</v>
      </c>
      <c r="BH343" s="339">
        <v>0.6067623123</v>
      </c>
      <c r="BI343" s="339">
        <v>0.60053656700000002</v>
      </c>
      <c r="BJ343" s="339">
        <v>0.61192053310000005</v>
      </c>
      <c r="BK343" s="339">
        <v>0.6114951247</v>
      </c>
      <c r="BL343" s="339">
        <v>0.62848039280000001</v>
      </c>
      <c r="BM343" s="339">
        <v>0.64165778490000003</v>
      </c>
      <c r="BN343" s="339">
        <v>0.65015497659999999</v>
      </c>
      <c r="BO343" s="339">
        <v>0.68847247980000004</v>
      </c>
      <c r="BP343" s="339">
        <v>0.65350730280000002</v>
      </c>
      <c r="BQ343" s="339">
        <v>0.653468296</v>
      </c>
      <c r="BR343" s="339">
        <v>0.65982608170000001</v>
      </c>
    </row>
    <row r="344" spans="1:70">
      <c r="A344" t="str">
        <f t="shared" si="25"/>
        <v>Loans and advances-to-deposits ratio for households and non-financial corporations201409</v>
      </c>
      <c r="B344" s="495">
        <v>201409</v>
      </c>
      <c r="C344" s="495">
        <v>87</v>
      </c>
      <c r="D344" s="495" t="s">
        <v>1383</v>
      </c>
      <c r="E344" s="495">
        <v>0.62868731207010253</v>
      </c>
      <c r="F344" s="495">
        <v>1.0223497885748249</v>
      </c>
      <c r="G344" s="495">
        <v>1.241591458462137</v>
      </c>
      <c r="H344" s="495">
        <v>18.364204790970646</v>
      </c>
      <c r="I344" s="495">
        <v>1.2697389621864361</v>
      </c>
      <c r="J344" s="495">
        <v>2.062972084790232</v>
      </c>
      <c r="K344" s="495">
        <v>9.6215956395379987</v>
      </c>
      <c r="L344" s="496">
        <v>9536117662619.957</v>
      </c>
      <c r="M344" s="496">
        <v>7074140556368.5098</v>
      </c>
      <c r="N344" s="495">
        <v>1.3966727320640697</v>
      </c>
      <c r="O344" s="495">
        <v>1.3879324234869082</v>
      </c>
      <c r="P344" s="495">
        <v>1.2510446195756642</v>
      </c>
      <c r="Q344" s="495">
        <v>123</v>
      </c>
      <c r="R344" s="11">
        <f t="shared" si="26"/>
        <v>1.2510446195756642</v>
      </c>
      <c r="S344" s="11">
        <f t="shared" si="27"/>
        <v>1.3966727320640697</v>
      </c>
      <c r="T344">
        <f t="shared" si="28"/>
        <v>1</v>
      </c>
      <c r="U344" t="str">
        <f t="shared" si="29"/>
        <v>Asset encumbrance ratio23</v>
      </c>
      <c r="V344" s="497">
        <v>202312</v>
      </c>
      <c r="W344" s="497">
        <v>88</v>
      </c>
      <c r="X344" s="497" t="s">
        <v>73</v>
      </c>
      <c r="Y344" s="497" t="s">
        <v>32</v>
      </c>
      <c r="Z344" s="497">
        <v>0</v>
      </c>
      <c r="AA344" s="497">
        <v>9</v>
      </c>
      <c r="AB344" s="497">
        <v>3.4216105211323553E-2</v>
      </c>
      <c r="AC344" s="497">
        <v>23</v>
      </c>
      <c r="AD344" s="497"/>
      <c r="AF344" s="338" t="s">
        <v>1235</v>
      </c>
      <c r="AG344" s="339">
        <v>0.25713578339999998</v>
      </c>
      <c r="AH344" s="339">
        <v>0.27623348040000001</v>
      </c>
      <c r="AI344" s="339">
        <v>0.403006419</v>
      </c>
      <c r="AJ344" s="339">
        <v>0.3803100492</v>
      </c>
      <c r="AK344" s="339">
        <v>0.36865186160000002</v>
      </c>
      <c r="AL344" s="339">
        <v>0.34144434340000002</v>
      </c>
      <c r="AM344" s="339">
        <v>0.31667034249999998</v>
      </c>
      <c r="AN344" s="339">
        <v>0.32592649540000002</v>
      </c>
      <c r="AO344" s="339">
        <v>0.33049530360000001</v>
      </c>
      <c r="AP344" s="339">
        <v>0.31920646809999997</v>
      </c>
      <c r="AQ344" s="339">
        <v>0.30402072969999999</v>
      </c>
      <c r="AR344" s="339">
        <v>0.31226522150000002</v>
      </c>
      <c r="AS344" s="339">
        <v>0.31929951020000003</v>
      </c>
      <c r="AT344" s="339">
        <v>0.33186407670000001</v>
      </c>
      <c r="AU344" s="339">
        <v>0.30565294040000002</v>
      </c>
      <c r="AV344" s="339">
        <v>0.29868211950000001</v>
      </c>
      <c r="AW344" s="339">
        <v>0.29921651849999997</v>
      </c>
      <c r="AX344" s="339">
        <v>0.30406556309999999</v>
      </c>
      <c r="AY344" s="339">
        <v>0.31522775489999999</v>
      </c>
      <c r="AZ344" s="339">
        <v>0.30855483480000001</v>
      </c>
      <c r="BA344" s="339">
        <v>0.31955308690000001</v>
      </c>
      <c r="BB344" s="339">
        <v>0.35045129889999999</v>
      </c>
      <c r="BC344" s="339">
        <v>0.32163573629999997</v>
      </c>
      <c r="BD344" s="339">
        <v>0.32084628920000002</v>
      </c>
      <c r="BE344" s="339">
        <v>0.32006362269999999</v>
      </c>
      <c r="BF344" s="339">
        <v>0.3286857433</v>
      </c>
      <c r="BG344" s="339">
        <v>0.30657823319999999</v>
      </c>
      <c r="BH344" s="339">
        <v>0.31789667360000001</v>
      </c>
      <c r="BI344" s="339">
        <v>0.3199587887</v>
      </c>
      <c r="BJ344" s="339">
        <v>0.32524504640000002</v>
      </c>
      <c r="BK344" s="339">
        <v>0.30774386030000001</v>
      </c>
      <c r="BL344" s="339">
        <v>0.30524412779999999</v>
      </c>
      <c r="BM344" s="339">
        <v>0.30802145269999998</v>
      </c>
      <c r="BN344" s="339">
        <v>0.31004774190000001</v>
      </c>
      <c r="BO344" s="339">
        <v>0.27495685619999999</v>
      </c>
      <c r="BP344" s="339">
        <v>0.27706128419999998</v>
      </c>
      <c r="BQ344" s="339">
        <v>0.2795503902</v>
      </c>
      <c r="BR344" s="339">
        <v>0.28108730770000001</v>
      </c>
    </row>
    <row r="345" spans="1:70">
      <c r="A345" t="str">
        <f t="shared" si="25"/>
        <v>Loans and advances-to-deposits ratio for households and non-financial corporations201412</v>
      </c>
      <c r="B345" s="495">
        <v>201412</v>
      </c>
      <c r="C345" s="495">
        <v>87</v>
      </c>
      <c r="D345" s="495" t="s">
        <v>1383</v>
      </c>
      <c r="E345" s="495">
        <v>0.52363575501584125</v>
      </c>
      <c r="F345" s="495">
        <v>0.98486287970013242</v>
      </c>
      <c r="G345" s="495">
        <v>1.2120336532394318</v>
      </c>
      <c r="H345" s="495">
        <v>10.514394126739928</v>
      </c>
      <c r="I345" s="495">
        <v>1.247149931991244</v>
      </c>
      <c r="J345" s="495">
        <v>1.9176725371281849</v>
      </c>
      <c r="K345" s="495">
        <v>11.101481402582465</v>
      </c>
      <c r="L345" s="496">
        <v>9492862670711.1328</v>
      </c>
      <c r="M345" s="496">
        <v>7177857913607.2891</v>
      </c>
      <c r="N345" s="495">
        <v>1.0101283911750325</v>
      </c>
      <c r="O345" s="495">
        <v>1.3552711160789108</v>
      </c>
      <c r="P345" s="495">
        <v>1.2318608083891074</v>
      </c>
      <c r="Q345" s="495">
        <v>125</v>
      </c>
      <c r="R345" s="11">
        <f t="shared" si="26"/>
        <v>1.0101283911750325</v>
      </c>
      <c r="S345" s="11">
        <f t="shared" si="27"/>
        <v>1.3552711160789108</v>
      </c>
      <c r="T345">
        <f t="shared" si="28"/>
        <v>0</v>
      </c>
      <c r="U345" t="str">
        <f t="shared" si="29"/>
        <v>Asset encumbrance ratio24</v>
      </c>
      <c r="V345" s="497">
        <v>202312</v>
      </c>
      <c r="W345" s="497">
        <v>88</v>
      </c>
      <c r="X345" s="497" t="s">
        <v>73</v>
      </c>
      <c r="Y345" s="497" t="s">
        <v>97</v>
      </c>
      <c r="Z345" s="497">
        <v>0</v>
      </c>
      <c r="AA345" s="497">
        <v>4</v>
      </c>
      <c r="AB345" s="497">
        <v>3.2034767041819359E-2</v>
      </c>
      <c r="AC345" s="497">
        <v>24</v>
      </c>
      <c r="AD345" s="497"/>
      <c r="AF345" s="338" t="s">
        <v>1236</v>
      </c>
      <c r="AG345" s="389">
        <v>7.70488E-5</v>
      </c>
      <c r="AH345" s="339">
        <v>2.5969689300000001E-2</v>
      </c>
      <c r="AI345" s="339">
        <v>-8.6430489999999999E-2</v>
      </c>
      <c r="AJ345" s="339">
        <v>-1.2797360000000001E-2</v>
      </c>
      <c r="AK345" s="339">
        <v>9.9048967000000005E-3</v>
      </c>
      <c r="AL345" s="339">
        <v>-4.06919E-4</v>
      </c>
      <c r="AM345" s="339">
        <v>2.3079829999999999E-2</v>
      </c>
      <c r="AN345" s="339">
        <v>1.3205388E-2</v>
      </c>
      <c r="AO345" s="339">
        <v>4.3082675700000003E-2</v>
      </c>
      <c r="AP345" s="339">
        <v>1.6111668400000001E-2</v>
      </c>
      <c r="AQ345" s="339">
        <v>-6.7381589999999996E-3</v>
      </c>
      <c r="AR345" s="339">
        <v>4.1193328999999997E-3</v>
      </c>
      <c r="AS345" s="339">
        <v>2.9527186999999998E-3</v>
      </c>
      <c r="AT345" s="339">
        <v>1.4166866E-2</v>
      </c>
      <c r="AU345" s="339">
        <v>-2.0387048000000001E-2</v>
      </c>
      <c r="AV345" s="339">
        <v>-2.4127747000000001E-2</v>
      </c>
      <c r="AW345" s="339">
        <v>-3.960351E-3</v>
      </c>
      <c r="AX345" s="339">
        <v>2.4313525000000001E-3</v>
      </c>
      <c r="AY345" s="339">
        <v>2.5610072000000001E-2</v>
      </c>
      <c r="AZ345" s="339">
        <v>1.6206504E-2</v>
      </c>
      <c r="BA345" s="339">
        <v>-4.8281670000000004E-3</v>
      </c>
      <c r="BB345" s="339">
        <v>2.9052498999999998E-3</v>
      </c>
      <c r="BC345" s="339">
        <v>-7.1441526000000005E-2</v>
      </c>
      <c r="BD345" s="339">
        <v>-7.0279720000000004E-3</v>
      </c>
      <c r="BE345" s="339">
        <v>-1.6391172999999998E-2</v>
      </c>
      <c r="BF345" s="339">
        <v>-6.6594769999999996E-3</v>
      </c>
      <c r="BG345" s="339">
        <v>8.2649104900000006E-2</v>
      </c>
      <c r="BH345" s="339">
        <v>5.0182113299999997E-2</v>
      </c>
      <c r="BI345" s="339">
        <v>5.5687126199999999E-2</v>
      </c>
      <c r="BJ345" s="339">
        <v>6.3118631100000003E-2</v>
      </c>
      <c r="BK345" s="339">
        <v>8.9303179900000002E-2</v>
      </c>
      <c r="BL345" s="339">
        <v>0.1634322852</v>
      </c>
      <c r="BM345" s="339">
        <v>0.17232101150000001</v>
      </c>
      <c r="BN345" s="339">
        <v>5.89510491E-2</v>
      </c>
      <c r="BO345" s="339">
        <v>-7.4608193000000003E-2</v>
      </c>
      <c r="BP345" s="339">
        <v>-2.6652760000000001E-2</v>
      </c>
      <c r="BQ345" s="339">
        <v>3.0189611200000001E-2</v>
      </c>
      <c r="BR345" s="339">
        <v>1.7072048199999999E-2</v>
      </c>
    </row>
    <row r="346" spans="1:70">
      <c r="A346" t="str">
        <f t="shared" si="25"/>
        <v>Loans and advances-to-deposits ratio for households and non-financial corporations201503</v>
      </c>
      <c r="B346" s="495">
        <v>201503</v>
      </c>
      <c r="C346" s="495">
        <v>87</v>
      </c>
      <c r="D346" s="495" t="s">
        <v>1383</v>
      </c>
      <c r="E346" s="495">
        <v>0.36999071000968681</v>
      </c>
      <c r="F346" s="495">
        <v>0.98106587816274049</v>
      </c>
      <c r="G346" s="495">
        <v>1.2215216589798841</v>
      </c>
      <c r="H346" s="495">
        <v>19.979309605301715</v>
      </c>
      <c r="I346" s="495">
        <v>1.2553436185694251</v>
      </c>
      <c r="J346" s="495">
        <v>1.8773780229423869</v>
      </c>
      <c r="K346" s="495">
        <v>9.0061568343213789</v>
      </c>
      <c r="L346" s="496">
        <v>9754198920149.7227</v>
      </c>
      <c r="M346" s="496">
        <v>7274273863487.0313</v>
      </c>
      <c r="N346" s="495">
        <v>0.85677328844819889</v>
      </c>
      <c r="O346" s="495">
        <v>1.3769794446257022</v>
      </c>
      <c r="P346" s="495">
        <v>1.2398857915047103</v>
      </c>
      <c r="Q346" s="495">
        <v>124</v>
      </c>
      <c r="R346" s="11">
        <f t="shared" si="26"/>
        <v>0.85677328844819889</v>
      </c>
      <c r="S346" s="11">
        <f t="shared" si="27"/>
        <v>1.3769794446257022</v>
      </c>
      <c r="T346">
        <f t="shared" si="28"/>
        <v>0</v>
      </c>
      <c r="U346" t="str">
        <f t="shared" si="29"/>
        <v>Asset encumbrance ratio25</v>
      </c>
      <c r="V346" s="497">
        <v>202312</v>
      </c>
      <c r="W346" s="497">
        <v>88</v>
      </c>
      <c r="X346" s="497" t="s">
        <v>73</v>
      </c>
      <c r="Y346" s="497" t="s">
        <v>29</v>
      </c>
      <c r="Z346" s="497">
        <v>0</v>
      </c>
      <c r="AA346" s="497">
        <v>3</v>
      </c>
      <c r="AB346" s="497">
        <v>3.0079603287958542E-2</v>
      </c>
      <c r="AC346" s="497">
        <v>25</v>
      </c>
      <c r="AD346" s="497"/>
      <c r="AF346" s="338" t="s">
        <v>1241</v>
      </c>
      <c r="AG346" s="389">
        <v>5.5485342399999998E-2</v>
      </c>
      <c r="AH346" s="339">
        <v>5.6605175100000002E-2</v>
      </c>
      <c r="AI346" s="339">
        <v>4.9431275699999999E-2</v>
      </c>
      <c r="AJ346" s="339">
        <v>4.7967468999999999E-2</v>
      </c>
      <c r="AK346" s="339">
        <v>4.7199418200000003E-2</v>
      </c>
      <c r="AL346" s="339">
        <v>4.4746710299999999E-2</v>
      </c>
      <c r="AM346" s="339">
        <v>4.31530652E-2</v>
      </c>
      <c r="AN346" s="339">
        <v>4.2623277299999998E-2</v>
      </c>
      <c r="AO346" s="339">
        <v>4.1955274299999998E-2</v>
      </c>
      <c r="AP346" s="339">
        <v>4.1146467499999999E-2</v>
      </c>
      <c r="AQ346" s="339">
        <v>4.2600088500000001E-2</v>
      </c>
      <c r="AR346" s="339">
        <v>4.1816157700000002E-2</v>
      </c>
      <c r="AS346" s="339">
        <v>4.1278701199999997E-2</v>
      </c>
      <c r="AT346" s="339">
        <v>4.0744294399999999E-2</v>
      </c>
      <c r="AU346" s="339">
        <v>4.0227605700000002E-2</v>
      </c>
      <c r="AV346" s="339">
        <v>3.7569985799999997E-2</v>
      </c>
      <c r="AW346" s="339">
        <v>3.8486760299999999E-2</v>
      </c>
      <c r="AX346" s="339">
        <v>3.9849897099999997E-2</v>
      </c>
      <c r="AY346" s="339">
        <v>3.8590138500000003E-2</v>
      </c>
      <c r="AZ346" s="339">
        <v>3.9094057799999998E-2</v>
      </c>
      <c r="BA346" s="339">
        <v>3.69456362E-2</v>
      </c>
      <c r="BB346" s="339">
        <v>3.7128454999999998E-2</v>
      </c>
      <c r="BC346" s="339">
        <v>3.4797106600000002E-2</v>
      </c>
      <c r="BD346" s="339">
        <v>3.4271418400000003E-2</v>
      </c>
      <c r="BE346" s="339">
        <v>3.3054907299999998E-2</v>
      </c>
      <c r="BF346" s="339">
        <v>3.2274324799999997E-2</v>
      </c>
      <c r="BG346" s="339">
        <v>3.01625352E-2</v>
      </c>
      <c r="BH346" s="339">
        <v>3.0851286799999999E-2</v>
      </c>
      <c r="BI346" s="339">
        <v>3.0433761399999999E-2</v>
      </c>
      <c r="BJ346" s="339">
        <v>3.0258448699999999E-2</v>
      </c>
      <c r="BK346" s="339">
        <v>3.24632828E-2</v>
      </c>
      <c r="BL346" s="339">
        <v>3.10485122E-2</v>
      </c>
      <c r="BM346" s="339">
        <v>3.1991736999999999E-2</v>
      </c>
      <c r="BN346" s="339">
        <v>3.5295498799999998E-2</v>
      </c>
      <c r="BO346" s="339">
        <v>4.3629342199999997E-2</v>
      </c>
      <c r="BP346" s="339">
        <v>4.3827774700000002E-2</v>
      </c>
      <c r="BQ346" s="339">
        <v>4.3204554700000002E-2</v>
      </c>
      <c r="BR346" s="339">
        <v>4.4779543099999999E-2</v>
      </c>
    </row>
    <row r="347" spans="1:70">
      <c r="A347" t="str">
        <f t="shared" si="25"/>
        <v>Loans and advances-to-deposits ratio for households and non-financial corporations201506</v>
      </c>
      <c r="B347" s="495">
        <v>201506</v>
      </c>
      <c r="C347" s="495">
        <v>87</v>
      </c>
      <c r="D347" s="495" t="s">
        <v>1383</v>
      </c>
      <c r="E347" s="495">
        <v>0.50092821126194587</v>
      </c>
      <c r="F347" s="495">
        <v>1.0013855097823219</v>
      </c>
      <c r="G347" s="495">
        <v>1.2058677274915708</v>
      </c>
      <c r="H347" s="495">
        <v>4.6400215073876447</v>
      </c>
      <c r="I347" s="495">
        <v>1.2529193443270916</v>
      </c>
      <c r="J347" s="495">
        <v>1.8298843124782607</v>
      </c>
      <c r="K347" s="495">
        <v>8.5351331748973074</v>
      </c>
      <c r="L347" s="496">
        <v>9808930542855.7344</v>
      </c>
      <c r="M347" s="496">
        <v>7337272529263.417</v>
      </c>
      <c r="N347" s="495">
        <v>0.76916836034988534</v>
      </c>
      <c r="O347" s="495">
        <v>1.3935361830453101</v>
      </c>
      <c r="P347" s="495">
        <v>1.2356359316133243</v>
      </c>
      <c r="Q347" s="495">
        <v>123</v>
      </c>
      <c r="R347" s="11">
        <f t="shared" si="26"/>
        <v>0.76916836034988534</v>
      </c>
      <c r="S347" s="11">
        <f t="shared" si="27"/>
        <v>1.3935361830453101</v>
      </c>
      <c r="T347">
        <f t="shared" si="28"/>
        <v>0</v>
      </c>
      <c r="U347" t="str">
        <f t="shared" si="29"/>
        <v>Asset encumbrance ratio26</v>
      </c>
      <c r="V347" s="497">
        <v>202312</v>
      </c>
      <c r="W347" s="497">
        <v>88</v>
      </c>
      <c r="X347" s="497" t="s">
        <v>73</v>
      </c>
      <c r="Y347" s="497" t="s">
        <v>92</v>
      </c>
      <c r="Z347" s="497">
        <v>0</v>
      </c>
      <c r="AA347" s="497">
        <v>4</v>
      </c>
      <c r="AB347" s="497">
        <v>2.7195586622284686E-2</v>
      </c>
      <c r="AC347" s="497">
        <v>26</v>
      </c>
      <c r="AD347" s="497"/>
      <c r="AF347" s="338" t="s">
        <v>2376</v>
      </c>
      <c r="AG347" s="339" t="s">
        <v>6753</v>
      </c>
      <c r="AH347" s="339" t="s">
        <v>6753</v>
      </c>
      <c r="AI347" s="339" t="s">
        <v>6753</v>
      </c>
      <c r="AJ347" s="339" t="s">
        <v>6753</v>
      </c>
      <c r="AK347" s="339" t="s">
        <v>6753</v>
      </c>
      <c r="AL347" s="339" t="s">
        <v>6753</v>
      </c>
      <c r="AM347" s="339" t="s">
        <v>6753</v>
      </c>
      <c r="AN347" s="339" t="s">
        <v>6753</v>
      </c>
      <c r="AO347" s="339" t="s">
        <v>6753</v>
      </c>
      <c r="AP347" s="339" t="s">
        <v>6753</v>
      </c>
      <c r="AQ347" s="339" t="s">
        <v>6753</v>
      </c>
      <c r="AR347" s="339" t="s">
        <v>6753</v>
      </c>
      <c r="AS347" s="339" t="s">
        <v>6753</v>
      </c>
      <c r="AT347" s="339" t="s">
        <v>6753</v>
      </c>
      <c r="AU347" s="339">
        <v>1.04356224E-2</v>
      </c>
      <c r="AV347" s="339">
        <v>9.8058971000000005E-3</v>
      </c>
      <c r="AW347" s="339">
        <v>3.3441409000000001E-3</v>
      </c>
      <c r="AX347" s="339">
        <v>2.5962402000000002E-3</v>
      </c>
      <c r="AY347" s="339">
        <v>1.6469045700000001E-2</v>
      </c>
      <c r="AZ347" s="339">
        <v>1.70810474E-2</v>
      </c>
      <c r="BA347" s="339">
        <v>7.6587768000000002E-3</v>
      </c>
      <c r="BB347" s="339">
        <v>1.03526903E-2</v>
      </c>
      <c r="BC347" s="339">
        <v>3.5749938100000003E-2</v>
      </c>
      <c r="BD347" s="339">
        <v>2.6377397E-2</v>
      </c>
      <c r="BE347" s="339">
        <v>2.1734302E-2</v>
      </c>
      <c r="BF347" s="339">
        <v>2.3192617200000001E-2</v>
      </c>
      <c r="BG347" s="339">
        <v>6.3823558000000004E-3</v>
      </c>
      <c r="BH347" s="339">
        <v>5.0041223999999999E-3</v>
      </c>
      <c r="BI347" s="339">
        <v>5.6040018999999998E-3</v>
      </c>
      <c r="BJ347" s="339">
        <v>8.0862956999999992E-3</v>
      </c>
      <c r="BK347" s="339">
        <v>1.6174097500000002E-2</v>
      </c>
      <c r="BL347" s="339">
        <v>1.3210688599999999E-2</v>
      </c>
      <c r="BM347" s="339">
        <v>1.2918758299999999E-2</v>
      </c>
      <c r="BN347" s="339">
        <v>1.3776133600000001E-2</v>
      </c>
      <c r="BO347" s="339">
        <v>1.01705518E-2</v>
      </c>
      <c r="BP347" s="339">
        <v>1.45065882E-2</v>
      </c>
      <c r="BQ347" s="339">
        <v>1.02938769E-2</v>
      </c>
      <c r="BR347" s="339">
        <v>1.15492358E-2</v>
      </c>
    </row>
    <row r="348" spans="1:70">
      <c r="A348" t="str">
        <f t="shared" si="25"/>
        <v>Loans and advances-to-deposits ratio for households and non-financial corporations201509</v>
      </c>
      <c r="B348" s="495">
        <v>201509</v>
      </c>
      <c r="C348" s="495">
        <v>87</v>
      </c>
      <c r="D348" s="495" t="s">
        <v>1383</v>
      </c>
      <c r="E348" s="495">
        <v>0.59383437145067219</v>
      </c>
      <c r="F348" s="495">
        <v>0.99746214496279451</v>
      </c>
      <c r="G348" s="495">
        <v>1.1998743873403077</v>
      </c>
      <c r="H348" s="495">
        <v>5.4257769626411969</v>
      </c>
      <c r="I348" s="495">
        <v>1.2363053661330416</v>
      </c>
      <c r="J348" s="495">
        <v>1.8701630848920936</v>
      </c>
      <c r="K348" s="495">
        <v>9.8935852144033998</v>
      </c>
      <c r="L348" s="496">
        <v>9738932669798.8945</v>
      </c>
      <c r="M348" s="496">
        <v>7384791750440.5869</v>
      </c>
      <c r="N348" s="495">
        <v>0.74772486245620162</v>
      </c>
      <c r="O348" s="495">
        <v>1.3887054963857444</v>
      </c>
      <c r="P348" s="495">
        <v>1.2176404418868352</v>
      </c>
      <c r="Q348" s="495">
        <v>123</v>
      </c>
      <c r="R348" s="11">
        <f t="shared" si="26"/>
        <v>0.74772486245620162</v>
      </c>
      <c r="S348" s="11">
        <f t="shared" si="27"/>
        <v>1.3887054963857444</v>
      </c>
      <c r="T348">
        <f t="shared" si="28"/>
        <v>0</v>
      </c>
      <c r="U348" t="str">
        <f t="shared" si="29"/>
        <v>Asset encumbrance ratio27</v>
      </c>
      <c r="V348" s="497">
        <v>202312</v>
      </c>
      <c r="W348" s="497">
        <v>88</v>
      </c>
      <c r="X348" s="497" t="s">
        <v>73</v>
      </c>
      <c r="Y348" s="497" t="s">
        <v>90</v>
      </c>
      <c r="Z348" s="497">
        <v>0</v>
      </c>
      <c r="AA348" s="497">
        <v>3</v>
      </c>
      <c r="AB348" s="497">
        <v>1.9184762073393088E-2</v>
      </c>
      <c r="AC348" s="497">
        <v>27</v>
      </c>
      <c r="AD348" s="497"/>
      <c r="AF348" s="338" t="s">
        <v>902</v>
      </c>
      <c r="AG348" s="339">
        <v>0.13637073459999999</v>
      </c>
      <c r="AH348" s="339">
        <v>0.13292688850000001</v>
      </c>
      <c r="AI348" s="339">
        <v>0.1359110889</v>
      </c>
      <c r="AJ348" s="339">
        <v>0.1333565266</v>
      </c>
      <c r="AK348" s="339">
        <v>0.13238115880000001</v>
      </c>
      <c r="AL348" s="339">
        <v>0.13504878179999999</v>
      </c>
      <c r="AM348" s="339">
        <v>0.13420773969999999</v>
      </c>
      <c r="AN348" s="339">
        <v>0.13196727080000001</v>
      </c>
      <c r="AO348" s="339">
        <v>0.13723582300000001</v>
      </c>
      <c r="AP348" s="339">
        <v>0.1556540585</v>
      </c>
      <c r="AQ348" s="339">
        <v>0.1598130857</v>
      </c>
      <c r="AR348" s="339">
        <v>0.1475248311</v>
      </c>
      <c r="AS348" s="339">
        <v>0.14508895050000001</v>
      </c>
      <c r="AT348" s="339">
        <v>0.15907910950000001</v>
      </c>
      <c r="AU348" s="339">
        <v>0.15519384359999999</v>
      </c>
      <c r="AV348" s="339">
        <v>0.15158303000000001</v>
      </c>
      <c r="AW348" s="339">
        <v>0.1488169684</v>
      </c>
      <c r="AX348" s="339">
        <v>0.16644325090000001</v>
      </c>
      <c r="AY348" s="339">
        <v>0.15492618050000001</v>
      </c>
      <c r="AZ348" s="339">
        <v>0.1627323208</v>
      </c>
      <c r="BA348" s="339">
        <v>0.1517329915</v>
      </c>
      <c r="BB348" s="339">
        <v>0.15054169619999999</v>
      </c>
      <c r="BC348" s="339">
        <v>0.14524252400000001</v>
      </c>
      <c r="BD348" s="339">
        <v>0.14663660379999999</v>
      </c>
      <c r="BE348" s="339">
        <v>0.1514986777</v>
      </c>
      <c r="BF348" s="339">
        <v>0.16212782880000001</v>
      </c>
      <c r="BG348" s="339">
        <v>0.16437321329999999</v>
      </c>
      <c r="BH348" s="339">
        <v>0.16474651200000001</v>
      </c>
      <c r="BI348" s="339">
        <v>0.1600257266</v>
      </c>
      <c r="BJ348" s="339">
        <v>0.17764734739999999</v>
      </c>
      <c r="BK348" s="339">
        <v>0.16980407450000001</v>
      </c>
      <c r="BL348" s="339">
        <v>0.1669708859</v>
      </c>
      <c r="BM348" s="339">
        <v>0.16313905870000001</v>
      </c>
      <c r="BN348" s="339">
        <v>0.1683675587</v>
      </c>
      <c r="BO348" s="339">
        <v>0.1514015692</v>
      </c>
      <c r="BP348" s="339">
        <v>0.1583544912</v>
      </c>
      <c r="BQ348" s="339">
        <v>0.1683398257</v>
      </c>
      <c r="BR348" s="339">
        <v>0.16425813589999999</v>
      </c>
    </row>
    <row r="349" spans="1:70">
      <c r="A349" t="str">
        <f t="shared" si="25"/>
        <v>Loans and advances-to-deposits ratio for households and non-financial corporations201512</v>
      </c>
      <c r="B349" s="495">
        <v>201512</v>
      </c>
      <c r="C349" s="495">
        <v>87</v>
      </c>
      <c r="D349" s="495" t="s">
        <v>1383</v>
      </c>
      <c r="E349" s="495">
        <v>0.58527868397985738</v>
      </c>
      <c r="F349" s="495">
        <v>0.9404632214402231</v>
      </c>
      <c r="G349" s="495">
        <v>1.183254639108519</v>
      </c>
      <c r="H349" s="495">
        <v>19.093218053543961</v>
      </c>
      <c r="I349" s="495">
        <v>1.2162220084125683</v>
      </c>
      <c r="J349" s="495">
        <v>1.7944929737329178</v>
      </c>
      <c r="K349" s="495">
        <v>17.423444757045157</v>
      </c>
      <c r="L349" s="496">
        <v>9799094675263.9004</v>
      </c>
      <c r="M349" s="496">
        <v>7572734892520.0381</v>
      </c>
      <c r="N349" s="495">
        <v>0.6973585985364732</v>
      </c>
      <c r="O349" s="495">
        <v>1.3600074777792277</v>
      </c>
      <c r="P349" s="495">
        <v>1.1984291596084478</v>
      </c>
      <c r="Q349" s="495">
        <v>126</v>
      </c>
      <c r="R349" s="11">
        <f t="shared" si="26"/>
        <v>0.6973585985364732</v>
      </c>
      <c r="S349" s="11">
        <f t="shared" si="27"/>
        <v>1.3600074777792277</v>
      </c>
      <c r="T349">
        <f t="shared" si="28"/>
        <v>0</v>
      </c>
      <c r="U349" t="str">
        <f t="shared" si="29"/>
        <v>Asset encumbrance ratio28</v>
      </c>
      <c r="V349" s="497">
        <v>202312</v>
      </c>
      <c r="W349" s="497">
        <v>88</v>
      </c>
      <c r="X349" s="497" t="s">
        <v>73</v>
      </c>
      <c r="Y349" s="497" t="s">
        <v>98</v>
      </c>
      <c r="Z349" s="497">
        <v>0</v>
      </c>
      <c r="AA349" s="497">
        <v>7</v>
      </c>
      <c r="AB349" s="497">
        <v>1.1975907403293157E-2</v>
      </c>
      <c r="AC349" s="497">
        <v>28</v>
      </c>
      <c r="AD349" s="497"/>
      <c r="AF349" s="338" t="s">
        <v>1239</v>
      </c>
      <c r="AG349" s="339" t="s">
        <v>6753</v>
      </c>
      <c r="AH349" s="339" t="s">
        <v>6753</v>
      </c>
      <c r="AI349" s="339" t="s">
        <v>6753</v>
      </c>
      <c r="AJ349" s="339" t="s">
        <v>6753</v>
      </c>
      <c r="AK349" s="339" t="s">
        <v>6753</v>
      </c>
      <c r="AL349" s="339" t="s">
        <v>6753</v>
      </c>
      <c r="AM349" s="339" t="s">
        <v>6753</v>
      </c>
      <c r="AN349" s="339" t="s">
        <v>6753</v>
      </c>
      <c r="AO349" s="339">
        <v>7.8297606899999997E-2</v>
      </c>
      <c r="AP349" s="339">
        <v>8.5979533999999996E-2</v>
      </c>
      <c r="AQ349" s="339">
        <v>8.3555664500000001E-2</v>
      </c>
      <c r="AR349" s="339">
        <v>7.9319924400000005E-2</v>
      </c>
      <c r="AS349" s="339">
        <v>7.7952932899999994E-2</v>
      </c>
      <c r="AT349" s="339">
        <v>8.6527784699999999E-2</v>
      </c>
      <c r="AU349" s="339">
        <v>8.4038738500000001E-2</v>
      </c>
      <c r="AV349" s="339">
        <v>8.0338258400000001E-2</v>
      </c>
      <c r="AW349" s="339">
        <v>8.0336295799999999E-2</v>
      </c>
      <c r="AX349" s="339">
        <v>9.1961114100000005E-2</v>
      </c>
      <c r="AY349" s="339">
        <v>8.6822192300000003E-2</v>
      </c>
      <c r="AZ349" s="339">
        <v>9.1170843799999998E-2</v>
      </c>
      <c r="BA349" s="339">
        <v>8.8272463400000001E-2</v>
      </c>
      <c r="BB349" s="339">
        <v>8.9146819700000005E-2</v>
      </c>
      <c r="BC349" s="339">
        <v>8.6964790599999994E-2</v>
      </c>
      <c r="BD349" s="339">
        <v>8.0144469400000001E-2</v>
      </c>
      <c r="BE349" s="339">
        <v>8.0083422900000006E-2</v>
      </c>
      <c r="BF349" s="339">
        <v>8.249592E-2</v>
      </c>
      <c r="BG349" s="339">
        <v>7.8033610599999997E-2</v>
      </c>
      <c r="BH349" s="339">
        <v>7.9112816700000005E-2</v>
      </c>
      <c r="BI349" s="339">
        <v>7.6360576700000002E-2</v>
      </c>
      <c r="BJ349" s="339">
        <v>8.4322726400000006E-2</v>
      </c>
      <c r="BK349" s="339">
        <v>8.1097209700000006E-2</v>
      </c>
      <c r="BL349" s="339">
        <v>8.3134547399999995E-2</v>
      </c>
      <c r="BM349" s="339">
        <v>7.9842683999999997E-2</v>
      </c>
      <c r="BN349" s="339">
        <v>8.2629932000000003E-2</v>
      </c>
      <c r="BO349" s="339">
        <v>7.7849457499999997E-2</v>
      </c>
      <c r="BP349" s="339">
        <v>8.2411168600000001E-2</v>
      </c>
      <c r="BQ349" s="339">
        <v>8.8965615900000003E-2</v>
      </c>
      <c r="BR349" s="339">
        <v>8.7117357100000001E-2</v>
      </c>
    </row>
    <row r="350" spans="1:70">
      <c r="A350" t="str">
        <f t="shared" si="25"/>
        <v>Loans and advances-to-deposits ratio for households and non-financial corporations201603</v>
      </c>
      <c r="B350" s="495">
        <v>201603</v>
      </c>
      <c r="C350" s="495">
        <v>87</v>
      </c>
      <c r="D350" s="495" t="s">
        <v>1383</v>
      </c>
      <c r="E350" s="495">
        <v>0.58457897007237369</v>
      </c>
      <c r="F350" s="495">
        <v>0.97412986304627813</v>
      </c>
      <c r="G350" s="495">
        <v>1.1957260086197905</v>
      </c>
      <c r="H350" s="495">
        <v>18.881265606980456</v>
      </c>
      <c r="I350" s="495">
        <v>1.2225806334899245</v>
      </c>
      <c r="J350" s="495">
        <v>1.7559804267822636</v>
      </c>
      <c r="K350" s="495">
        <v>16.578698495826281</v>
      </c>
      <c r="L350" s="496">
        <v>9799971380465.4707</v>
      </c>
      <c r="M350" s="496">
        <v>7533609130481.4434</v>
      </c>
      <c r="N350" s="495">
        <v>0.70374456911547745</v>
      </c>
      <c r="O350" s="495">
        <v>1.3530124216785562</v>
      </c>
      <c r="P350" s="495">
        <v>1.2064040735269581</v>
      </c>
      <c r="Q350" s="495">
        <v>129</v>
      </c>
      <c r="R350" s="11">
        <f t="shared" si="26"/>
        <v>0.70374456911547745</v>
      </c>
      <c r="S350" s="11">
        <f t="shared" si="27"/>
        <v>1.3530124216785562</v>
      </c>
      <c r="T350">
        <f t="shared" si="28"/>
        <v>0</v>
      </c>
      <c r="U350" t="str">
        <f t="shared" si="29"/>
        <v>Asset encumbrance ratio29</v>
      </c>
      <c r="V350" s="497">
        <v>202312</v>
      </c>
      <c r="W350" s="497">
        <v>88</v>
      </c>
      <c r="X350" s="497" t="s">
        <v>73</v>
      </c>
      <c r="Y350" s="497" t="s">
        <v>99</v>
      </c>
      <c r="Z350" s="497">
        <v>0</v>
      </c>
      <c r="AA350" s="497">
        <v>5</v>
      </c>
      <c r="AB350" s="497">
        <v>1.0803741839247826E-2</v>
      </c>
      <c r="AC350" s="497">
        <v>29</v>
      </c>
      <c r="AD350" s="497"/>
      <c r="AF350" s="338" t="s">
        <v>1240</v>
      </c>
      <c r="AG350" s="339" t="s">
        <v>6753</v>
      </c>
      <c r="AH350" s="339" t="s">
        <v>6753</v>
      </c>
      <c r="AI350" s="339" t="s">
        <v>6753</v>
      </c>
      <c r="AJ350" s="339" t="s">
        <v>6753</v>
      </c>
      <c r="AK350" s="339" t="s">
        <v>6753</v>
      </c>
      <c r="AL350" s="339" t="s">
        <v>6753</v>
      </c>
      <c r="AM350" s="339" t="s">
        <v>6753</v>
      </c>
      <c r="AN350" s="339" t="s">
        <v>6753</v>
      </c>
      <c r="AO350" s="339">
        <v>7.8297606899999997E-2</v>
      </c>
      <c r="AP350" s="339">
        <v>8.5979533999999996E-2</v>
      </c>
      <c r="AQ350" s="339">
        <v>8.3555664500000001E-2</v>
      </c>
      <c r="AR350" s="339">
        <v>7.9319924400000005E-2</v>
      </c>
      <c r="AS350" s="339">
        <v>7.7952932899999994E-2</v>
      </c>
      <c r="AT350" s="339">
        <v>8.6527784699999999E-2</v>
      </c>
      <c r="AU350" s="339">
        <v>8.4038738500000001E-2</v>
      </c>
      <c r="AV350" s="339">
        <v>8.0338258400000001E-2</v>
      </c>
      <c r="AW350" s="339">
        <v>8.0336295799999999E-2</v>
      </c>
      <c r="AX350" s="339">
        <v>9.1867268399999993E-2</v>
      </c>
      <c r="AY350" s="339">
        <v>8.9625783599999995E-2</v>
      </c>
      <c r="AZ350" s="339">
        <v>9.4417552200000004E-2</v>
      </c>
      <c r="BA350" s="339">
        <v>9.1445239400000003E-2</v>
      </c>
      <c r="BB350" s="339">
        <v>9.2514810700000005E-2</v>
      </c>
      <c r="BC350" s="339">
        <v>9.1633256900000001E-2</v>
      </c>
      <c r="BD350" s="339">
        <v>8.5349460500000002E-2</v>
      </c>
      <c r="BE350" s="339">
        <v>8.5632235500000001E-2</v>
      </c>
      <c r="BF350" s="339">
        <v>8.8570216300000004E-2</v>
      </c>
      <c r="BG350" s="339">
        <v>8.2238088700000003E-2</v>
      </c>
      <c r="BH350" s="339">
        <v>8.3002192799999999E-2</v>
      </c>
      <c r="BI350" s="339">
        <v>8.0680582200000003E-2</v>
      </c>
      <c r="BJ350" s="339">
        <v>8.8741565800000005E-2</v>
      </c>
      <c r="BK350" s="339">
        <v>8.5232084700000002E-2</v>
      </c>
      <c r="BL350" s="339">
        <v>8.8364354199999995E-2</v>
      </c>
      <c r="BM350" s="339">
        <v>8.5668987200000005E-2</v>
      </c>
      <c r="BN350" s="339">
        <v>8.8368024899999995E-2</v>
      </c>
      <c r="BO350" s="339">
        <v>8.0336539600000006E-2</v>
      </c>
      <c r="BP350" s="339">
        <v>8.5107127099999999E-2</v>
      </c>
      <c r="BQ350" s="339">
        <v>8.9489474599999994E-2</v>
      </c>
      <c r="BR350" s="339">
        <v>8.82065135E-2</v>
      </c>
    </row>
    <row r="351" spans="1:70">
      <c r="A351" t="str">
        <f t="shared" si="25"/>
        <v>Loans and advances-to-deposits ratio for households and non-financial corporations201606</v>
      </c>
      <c r="B351" s="495">
        <v>201606</v>
      </c>
      <c r="C351" s="495">
        <v>87</v>
      </c>
      <c r="D351" s="495" t="s">
        <v>1383</v>
      </c>
      <c r="E351" s="495">
        <v>0.49535792052650462</v>
      </c>
      <c r="F351" s="495">
        <v>0.96422716990349655</v>
      </c>
      <c r="G351" s="495">
        <v>1.1794563360496386</v>
      </c>
      <c r="H351" s="495">
        <v>52.490783881274012</v>
      </c>
      <c r="I351" s="495">
        <v>1.2111831967766487</v>
      </c>
      <c r="J351" s="495">
        <v>1.760347594991901</v>
      </c>
      <c r="K351" s="495">
        <v>16.048135969226948</v>
      </c>
      <c r="L351" s="496">
        <v>9912716535538.1602</v>
      </c>
      <c r="M351" s="496">
        <v>7688881853440.0908</v>
      </c>
      <c r="N351" s="495">
        <v>0.70548147003910577</v>
      </c>
      <c r="O351" s="495">
        <v>1.3450576189497301</v>
      </c>
      <c r="P351" s="495">
        <v>1.1944287559335989</v>
      </c>
      <c r="Q351" s="495">
        <v>131</v>
      </c>
      <c r="R351" s="11">
        <f t="shared" si="26"/>
        <v>0.70548147003910577</v>
      </c>
      <c r="S351" s="11">
        <f t="shared" si="27"/>
        <v>1.3450576189497301</v>
      </c>
      <c r="T351">
        <f t="shared" si="28"/>
        <v>0</v>
      </c>
      <c r="U351" t="str">
        <f t="shared" si="29"/>
        <v>Asset encumbrance ratio30</v>
      </c>
      <c r="V351" s="497">
        <v>202312</v>
      </c>
      <c r="W351" s="497">
        <v>88</v>
      </c>
      <c r="X351" s="497" t="s">
        <v>73</v>
      </c>
      <c r="Y351" s="497" t="s">
        <v>100</v>
      </c>
      <c r="Z351" s="497">
        <v>0</v>
      </c>
      <c r="AA351" s="497">
        <v>3</v>
      </c>
      <c r="AB351" s="497">
        <v>9.368520109032762E-3</v>
      </c>
      <c r="AC351" s="497">
        <v>30</v>
      </c>
      <c r="AD351" s="497"/>
      <c r="AF351" s="338" t="s">
        <v>903</v>
      </c>
      <c r="AG351" s="339">
        <v>0.1744229555</v>
      </c>
      <c r="AH351" s="339">
        <v>0.1706503751</v>
      </c>
      <c r="AI351" s="339">
        <v>0.17074124569999999</v>
      </c>
      <c r="AJ351" s="339">
        <v>0.1686186237</v>
      </c>
      <c r="AK351" s="339">
        <v>0.16737665160000001</v>
      </c>
      <c r="AL351" s="339">
        <v>0.16926441749999999</v>
      </c>
      <c r="AM351" s="339">
        <v>0.1673576688</v>
      </c>
      <c r="AN351" s="339">
        <v>0.16412918609999999</v>
      </c>
      <c r="AO351" s="339">
        <v>0.1607585003</v>
      </c>
      <c r="AP351" s="339">
        <v>0.17877075919999999</v>
      </c>
      <c r="AQ351" s="339">
        <v>0.18025322890000001</v>
      </c>
      <c r="AR351" s="339">
        <v>0.1664671509</v>
      </c>
      <c r="AS351" s="339">
        <v>0.16345247490000001</v>
      </c>
      <c r="AT351" s="339">
        <v>0.17731758110000001</v>
      </c>
      <c r="AU351" s="339">
        <v>0.17315633329999999</v>
      </c>
      <c r="AV351" s="339">
        <v>0.1695807738</v>
      </c>
      <c r="AW351" s="339">
        <v>0.1662972969</v>
      </c>
      <c r="AX351" s="339">
        <v>0.18284461660000001</v>
      </c>
      <c r="AY351" s="339">
        <v>0.1697873946</v>
      </c>
      <c r="AZ351" s="339">
        <v>0.17736132130000001</v>
      </c>
      <c r="BA351" s="339">
        <v>0.1746774972</v>
      </c>
      <c r="BB351" s="339">
        <v>0.17166613</v>
      </c>
      <c r="BC351" s="339">
        <v>0.1665380253</v>
      </c>
      <c r="BD351" s="339">
        <v>0.16864169200000001</v>
      </c>
      <c r="BE351" s="339">
        <v>0.17330369279999999</v>
      </c>
      <c r="BF351" s="339">
        <v>0.18392653040000001</v>
      </c>
      <c r="BG351" s="339">
        <v>0.18380072089999999</v>
      </c>
      <c r="BH351" s="339">
        <v>0.1830832526</v>
      </c>
      <c r="BI351" s="339">
        <v>0.17419986740000001</v>
      </c>
      <c r="BJ351" s="339">
        <v>0.192338234</v>
      </c>
      <c r="BK351" s="339">
        <v>0.184572129</v>
      </c>
      <c r="BL351" s="339">
        <v>0.1817247031</v>
      </c>
      <c r="BM351" s="339">
        <v>0.17736054009999999</v>
      </c>
      <c r="BN351" s="339">
        <v>0.1825629677</v>
      </c>
      <c r="BO351" s="339">
        <v>0.17439101309999999</v>
      </c>
      <c r="BP351" s="339">
        <v>0.18050007030000001</v>
      </c>
      <c r="BQ351" s="339">
        <v>0.19044725800000001</v>
      </c>
      <c r="BR351" s="339">
        <v>0.18461387940000001</v>
      </c>
    </row>
    <row r="352" spans="1:70">
      <c r="A352" t="str">
        <f t="shared" si="25"/>
        <v>Loans and advances-to-deposits ratio for households and non-financial corporations201609</v>
      </c>
      <c r="B352" s="495">
        <v>201609</v>
      </c>
      <c r="C352" s="495">
        <v>87</v>
      </c>
      <c r="D352" s="495" t="s">
        <v>1383</v>
      </c>
      <c r="E352" s="495">
        <v>0.49825650173901953</v>
      </c>
      <c r="F352" s="495">
        <v>0.93129125057849338</v>
      </c>
      <c r="G352" s="495">
        <v>1.1676278305475181</v>
      </c>
      <c r="H352" s="495">
        <v>3.6006662076833993</v>
      </c>
      <c r="I352" s="495">
        <v>1.2083491145672172</v>
      </c>
      <c r="J352" s="495">
        <v>1.7481565710831832</v>
      </c>
      <c r="K352" s="495">
        <v>11.476884141199932</v>
      </c>
      <c r="L352" s="496">
        <v>9968701712740.9004</v>
      </c>
      <c r="M352" s="496">
        <v>7753815223320.1533</v>
      </c>
      <c r="N352" s="495">
        <v>0.69595666851145399</v>
      </c>
      <c r="O352" s="495">
        <v>1.3082726992881812</v>
      </c>
      <c r="P352" s="495">
        <v>1.1965421580144349</v>
      </c>
      <c r="Q352" s="495">
        <v>128</v>
      </c>
      <c r="R352" s="11">
        <f t="shared" si="26"/>
        <v>0.69595666851145399</v>
      </c>
      <c r="S352" s="11">
        <f t="shared" si="27"/>
        <v>1.3082726992881812</v>
      </c>
      <c r="T352">
        <f t="shared" si="28"/>
        <v>0</v>
      </c>
      <c r="U352" t="str">
        <f t="shared" si="29"/>
        <v>Asset encumbrance ratio99</v>
      </c>
      <c r="V352" s="497">
        <v>202312</v>
      </c>
      <c r="W352" s="497">
        <v>88</v>
      </c>
      <c r="X352" s="497" t="s">
        <v>73</v>
      </c>
      <c r="Y352" s="497" t="s">
        <v>34</v>
      </c>
      <c r="Z352" s="497">
        <v>0</v>
      </c>
      <c r="AA352" s="497">
        <v>127</v>
      </c>
      <c r="AB352" s="497">
        <v>0.24888772914855609</v>
      </c>
      <c r="AC352" s="497">
        <v>99</v>
      </c>
      <c r="AD352" s="497"/>
      <c r="AF352" s="338" t="s">
        <v>905</v>
      </c>
      <c r="AG352" s="339">
        <v>0.13244484510000001</v>
      </c>
      <c r="AH352" s="339">
        <v>0.13168197240000001</v>
      </c>
      <c r="AI352" s="339">
        <v>0.1336994806</v>
      </c>
      <c r="AJ352" s="339">
        <v>0.1316045398</v>
      </c>
      <c r="AK352" s="339">
        <v>0.13113627759999999</v>
      </c>
      <c r="AL352" s="339">
        <v>0.13478882089999999</v>
      </c>
      <c r="AM352" s="339">
        <v>0.13420773969999999</v>
      </c>
      <c r="AN352" s="339">
        <v>0.13196727080000001</v>
      </c>
      <c r="AO352" s="339">
        <v>0.13723582300000001</v>
      </c>
      <c r="AP352" s="339">
        <v>0.1556540585</v>
      </c>
      <c r="AQ352" s="339">
        <v>0.1598130857</v>
      </c>
      <c r="AR352" s="339">
        <v>0.1475248311</v>
      </c>
      <c r="AS352" s="339">
        <v>0.14508895050000001</v>
      </c>
      <c r="AT352" s="339">
        <v>0.15907910950000001</v>
      </c>
      <c r="AU352" s="339">
        <v>0.1516697098</v>
      </c>
      <c r="AV352" s="339">
        <v>0.14820994840000001</v>
      </c>
      <c r="AW352" s="339">
        <v>0.145564213</v>
      </c>
      <c r="AX352" s="339">
        <v>0.16171003049999999</v>
      </c>
      <c r="AY352" s="339">
        <v>0.1505733725</v>
      </c>
      <c r="AZ352" s="339">
        <v>0.1577336691</v>
      </c>
      <c r="BA352" s="339">
        <v>0.14704969030000001</v>
      </c>
      <c r="BB352" s="339">
        <v>0.145780877</v>
      </c>
      <c r="BC352" s="339">
        <v>0.1388168109</v>
      </c>
      <c r="BD352" s="339">
        <v>0.13769404909999999</v>
      </c>
      <c r="BE352" s="339">
        <v>0.1408272341</v>
      </c>
      <c r="BF352" s="339">
        <v>0.1510088262</v>
      </c>
      <c r="BG352" s="339">
        <v>0.1559695213</v>
      </c>
      <c r="BH352" s="339">
        <v>0.1576518911</v>
      </c>
      <c r="BI352" s="339">
        <v>0.15215428459999999</v>
      </c>
      <c r="BJ352" s="339">
        <v>0.16973145410000001</v>
      </c>
      <c r="BK352" s="339">
        <v>0.1627325268</v>
      </c>
      <c r="BL352" s="339">
        <v>0.15840146590000001</v>
      </c>
      <c r="BM352" s="339">
        <v>0.1534137673</v>
      </c>
      <c r="BN352" s="339">
        <v>0.15832550649999999</v>
      </c>
      <c r="BO352" s="339">
        <v>0.1468845637</v>
      </c>
      <c r="BP352" s="339">
        <v>0.15373287529999999</v>
      </c>
      <c r="BQ352" s="339">
        <v>0.1640009274</v>
      </c>
      <c r="BR352" s="339">
        <v>0.1590569355</v>
      </c>
    </row>
    <row r="353" spans="1:70">
      <c r="A353" t="str">
        <f t="shared" si="25"/>
        <v>Loans and advances-to-deposits ratio for households and non-financial corporations201612</v>
      </c>
      <c r="B353" s="495">
        <v>201612</v>
      </c>
      <c r="C353" s="495">
        <v>87</v>
      </c>
      <c r="D353" s="495" t="s">
        <v>1383</v>
      </c>
      <c r="E353" s="495">
        <v>0.4870448006455711</v>
      </c>
      <c r="F353" s="495">
        <v>0.935386618528808</v>
      </c>
      <c r="G353" s="495">
        <v>1.1607300325539733</v>
      </c>
      <c r="H353" s="495">
        <v>3.6277345927010627</v>
      </c>
      <c r="I353" s="495">
        <v>1.1926719673635908</v>
      </c>
      <c r="J353" s="495">
        <v>1.9245963481645916</v>
      </c>
      <c r="K353" s="495">
        <v>10.815303511531344</v>
      </c>
      <c r="L353" s="496">
        <v>10004575305536.41</v>
      </c>
      <c r="M353" s="496">
        <v>7887148702435.9238</v>
      </c>
      <c r="N353" s="495">
        <v>0.69614794355406873</v>
      </c>
      <c r="O353" s="495">
        <v>1.3127243955668768</v>
      </c>
      <c r="P353" s="495">
        <v>1.1775808499911375</v>
      </c>
      <c r="Q353" s="495">
        <v>131</v>
      </c>
      <c r="R353" s="11">
        <f t="shared" si="26"/>
        <v>0.69614794355406873</v>
      </c>
      <c r="S353" s="11">
        <f t="shared" si="27"/>
        <v>1.3127243955668768</v>
      </c>
      <c r="T353">
        <f t="shared" si="28"/>
        <v>0</v>
      </c>
      <c r="U353" t="str">
        <f t="shared" si="29"/>
        <v>Asset encumbrance ratio100</v>
      </c>
      <c r="V353" s="497">
        <v>202312</v>
      </c>
      <c r="W353" s="497">
        <v>88</v>
      </c>
      <c r="X353" s="497" t="s">
        <v>73</v>
      </c>
      <c r="Y353" s="497" t="s">
        <v>21</v>
      </c>
      <c r="Z353" s="497">
        <v>0</v>
      </c>
      <c r="AA353" s="497">
        <v>28</v>
      </c>
      <c r="AB353" s="497"/>
      <c r="AC353" s="497">
        <v>100</v>
      </c>
      <c r="AD353" s="498">
        <v>1</v>
      </c>
      <c r="AF353" s="338" t="s">
        <v>904</v>
      </c>
      <c r="AG353" s="339">
        <v>0.13637073459999999</v>
      </c>
      <c r="AH353" s="339">
        <v>0.13292688850000001</v>
      </c>
      <c r="AI353" s="339">
        <v>0.1359110889</v>
      </c>
      <c r="AJ353" s="339">
        <v>0.1333565266</v>
      </c>
      <c r="AK353" s="339">
        <v>0.13238115880000001</v>
      </c>
      <c r="AL353" s="339">
        <v>0.13504878179999999</v>
      </c>
      <c r="AM353" s="339">
        <v>0.13420773969999999</v>
      </c>
      <c r="AN353" s="339">
        <v>0.13196727080000001</v>
      </c>
      <c r="AO353" s="339">
        <v>0.13723582300000001</v>
      </c>
      <c r="AP353" s="339">
        <v>0.1556540585</v>
      </c>
      <c r="AQ353" s="339">
        <v>0.1598130857</v>
      </c>
      <c r="AR353" s="339">
        <v>0.1475248311</v>
      </c>
      <c r="AS353" s="339">
        <v>0.14508895050000001</v>
      </c>
      <c r="AT353" s="339">
        <v>0.15907910950000001</v>
      </c>
      <c r="AU353" s="339">
        <v>0.15519384359999999</v>
      </c>
      <c r="AV353" s="339">
        <v>0.15158303000000001</v>
      </c>
      <c r="AW353" s="339">
        <v>0.1488169684</v>
      </c>
      <c r="AX353" s="339">
        <v>0.16644325090000001</v>
      </c>
      <c r="AY353" s="339">
        <v>0.15492618050000001</v>
      </c>
      <c r="AZ353" s="339">
        <v>0.1627323208</v>
      </c>
      <c r="BA353" s="339">
        <v>0.1517329915</v>
      </c>
      <c r="BB353" s="339">
        <v>0.15054169619999999</v>
      </c>
      <c r="BC353" s="339">
        <v>0.14524252400000001</v>
      </c>
      <c r="BD353" s="339">
        <v>0.14663660379999999</v>
      </c>
      <c r="BE353" s="339">
        <v>0.1514986777</v>
      </c>
      <c r="BF353" s="339">
        <v>0.16212782880000001</v>
      </c>
      <c r="BG353" s="339">
        <v>0.16437321329999999</v>
      </c>
      <c r="BH353" s="339">
        <v>0.16474651200000001</v>
      </c>
      <c r="BI353" s="339">
        <v>0.1600257266</v>
      </c>
      <c r="BJ353" s="339">
        <v>0.17764734739999999</v>
      </c>
      <c r="BK353" s="339">
        <v>0.16980407450000001</v>
      </c>
      <c r="BL353" s="339">
        <v>0.1669708859</v>
      </c>
      <c r="BM353" s="339">
        <v>0.16313905870000001</v>
      </c>
      <c r="BN353" s="339">
        <v>0.1683675587</v>
      </c>
      <c r="BO353" s="339">
        <v>0.1514015692</v>
      </c>
      <c r="BP353" s="339">
        <v>0.1583544912</v>
      </c>
      <c r="BQ353" s="339">
        <v>0.1683398257</v>
      </c>
      <c r="BR353" s="339">
        <v>0.16425813589999999</v>
      </c>
    </row>
    <row r="354" spans="1:70">
      <c r="A354" t="str">
        <f t="shared" si="25"/>
        <v>Loans and advances-to-deposits ratio for households and non-financial corporations201703</v>
      </c>
      <c r="B354" s="495">
        <v>201703</v>
      </c>
      <c r="C354" s="495">
        <v>87</v>
      </c>
      <c r="D354" s="495" t="s">
        <v>1383</v>
      </c>
      <c r="E354" s="495">
        <v>0.48434260186787437</v>
      </c>
      <c r="F354" s="495">
        <v>0.94176995023019505</v>
      </c>
      <c r="G354" s="495">
        <v>1.1767690491243754</v>
      </c>
      <c r="H354" s="495">
        <v>3.7804178283566539</v>
      </c>
      <c r="I354" s="495">
        <v>1.1888860659309244</v>
      </c>
      <c r="J354" s="495">
        <v>1.8174434974737912</v>
      </c>
      <c r="K354" s="495">
        <v>5.8122023694707021</v>
      </c>
      <c r="L354" s="496">
        <v>10121849215475.043</v>
      </c>
      <c r="M354" s="496">
        <v>8051822358255.2754</v>
      </c>
      <c r="N354" s="495">
        <v>0.67918524744178022</v>
      </c>
      <c r="O354" s="495">
        <v>1.3292600477049867</v>
      </c>
      <c r="P354" s="495">
        <v>1.1719822209361161</v>
      </c>
      <c r="Q354" s="495">
        <v>125</v>
      </c>
      <c r="R354" s="11">
        <f t="shared" si="26"/>
        <v>0.67918524744178022</v>
      </c>
      <c r="S354" s="11">
        <f t="shared" si="27"/>
        <v>1.3292600477049867</v>
      </c>
      <c r="T354">
        <f t="shared" si="28"/>
        <v>0</v>
      </c>
      <c r="U354" t="str">
        <f t="shared" si="29"/>
        <v>Non-performing debt instruments (loans and advances &amp; debt securities) other than held for trading to total gross debt instruments (NPE ratio)1</v>
      </c>
      <c r="V354" s="497">
        <v>202312</v>
      </c>
      <c r="W354" s="497">
        <v>92</v>
      </c>
      <c r="X354" s="497" t="s">
        <v>1438</v>
      </c>
      <c r="Y354" s="497" t="s">
        <v>29</v>
      </c>
      <c r="Z354" s="497">
        <v>0</v>
      </c>
      <c r="AA354" s="497">
        <v>3</v>
      </c>
      <c r="AB354" s="497">
        <v>2.7549831684117617E-2</v>
      </c>
      <c r="AC354" s="497">
        <v>1</v>
      </c>
      <c r="AD354" s="498"/>
      <c r="AF354" s="338" t="s">
        <v>920</v>
      </c>
      <c r="AG354" s="339">
        <v>0.1792292717</v>
      </c>
      <c r="AH354" s="339">
        <v>0.16648153139999999</v>
      </c>
      <c r="AI354" s="339">
        <v>0.16180598139999999</v>
      </c>
      <c r="AJ354" s="339">
        <v>0.15843086300000001</v>
      </c>
      <c r="AK354" s="339">
        <v>0.15179462530000001</v>
      </c>
      <c r="AL354" s="339">
        <v>0.1393788423</v>
      </c>
      <c r="AM354" s="339">
        <v>0.11991005489999999</v>
      </c>
      <c r="AN354" s="339">
        <v>0.1168887138</v>
      </c>
      <c r="AO354" s="339">
        <v>0.11500582569999999</v>
      </c>
      <c r="AP354" s="339">
        <v>0.1017555104</v>
      </c>
      <c r="AQ354" s="339">
        <v>9.6110591699999998E-2</v>
      </c>
      <c r="AR354" s="339">
        <v>9.8332004400000006E-2</v>
      </c>
      <c r="AS354" s="339">
        <v>9.4757736300000006E-2</v>
      </c>
      <c r="AT354" s="339">
        <v>8.8319240600000001E-2</v>
      </c>
      <c r="AU354" s="339">
        <v>6.9176219100000005E-2</v>
      </c>
      <c r="AV354" s="339">
        <v>5.8370227599999998E-2</v>
      </c>
      <c r="AW354" s="339">
        <v>5.64875076E-2</v>
      </c>
      <c r="AX354" s="339">
        <v>4.8042219599999998E-2</v>
      </c>
      <c r="AY354" s="339">
        <v>4.2612575299999997E-2</v>
      </c>
      <c r="AZ354" s="339">
        <v>3.86830513E-2</v>
      </c>
      <c r="BA354" s="339">
        <v>3.6106501300000003E-2</v>
      </c>
      <c r="BB354" s="339">
        <v>2.8224749800000001E-2</v>
      </c>
      <c r="BC354" s="339">
        <v>2.8454192400000002E-2</v>
      </c>
      <c r="BD354" s="339">
        <v>3.4031575799999998E-2</v>
      </c>
      <c r="BE354" s="339">
        <v>3.4139168099999999E-2</v>
      </c>
      <c r="BF354" s="339">
        <v>3.5579758699999998E-2</v>
      </c>
      <c r="BG354" s="339">
        <v>3.1417052500000001E-2</v>
      </c>
      <c r="BH354" s="339">
        <v>2.90554508E-2</v>
      </c>
      <c r="BI354" s="339">
        <v>2.6419793300000001E-2</v>
      </c>
      <c r="BJ354" s="339">
        <v>2.4876932800000001E-2</v>
      </c>
      <c r="BK354" s="339">
        <v>2.36268005E-2</v>
      </c>
      <c r="BL354" s="339">
        <v>2.1422552899999999E-2</v>
      </c>
      <c r="BM354" s="339">
        <v>1.8145820100000001E-2</v>
      </c>
      <c r="BN354" s="339">
        <v>1.6029636399999998E-2</v>
      </c>
      <c r="BO354" s="339">
        <v>1.5594585399999999E-2</v>
      </c>
      <c r="BP354" s="339">
        <v>1.5950334699999999E-2</v>
      </c>
      <c r="BQ354" s="339">
        <v>1.64693798E-2</v>
      </c>
      <c r="BR354" s="339">
        <v>1.36137853E-2</v>
      </c>
    </row>
    <row r="355" spans="1:70">
      <c r="A355" t="str">
        <f t="shared" si="25"/>
        <v>Loans and advances-to-deposits ratio for households and non-financial corporations201706</v>
      </c>
      <c r="B355" s="495">
        <v>201706</v>
      </c>
      <c r="C355" s="495">
        <v>87</v>
      </c>
      <c r="D355" s="495" t="s">
        <v>1383</v>
      </c>
      <c r="E355" s="495">
        <v>0.43350894680677987</v>
      </c>
      <c r="F355" s="495">
        <v>0.91215496593908507</v>
      </c>
      <c r="G355" s="495">
        <v>1.1486019641994849</v>
      </c>
      <c r="H355" s="495">
        <v>3.7204244355401475</v>
      </c>
      <c r="I355" s="495">
        <v>1.1823821832377914</v>
      </c>
      <c r="J355" s="495">
        <v>1.6387620392774043</v>
      </c>
      <c r="K355" s="495">
        <v>5.9056087913126047</v>
      </c>
      <c r="L355" s="496">
        <v>10224076767490.148</v>
      </c>
      <c r="M355" s="496">
        <v>8194467282259.7197</v>
      </c>
      <c r="N355" s="495">
        <v>0.6727960722208437</v>
      </c>
      <c r="O355" s="495">
        <v>1.297829853571157</v>
      </c>
      <c r="P355" s="495">
        <v>1.168692307710834</v>
      </c>
      <c r="Q355" s="495">
        <v>124</v>
      </c>
      <c r="R355" s="11">
        <f t="shared" si="26"/>
        <v>0.6727960722208437</v>
      </c>
      <c r="S355" s="11">
        <f t="shared" si="27"/>
        <v>1.297829853571157</v>
      </c>
      <c r="T355">
        <f t="shared" si="28"/>
        <v>0</v>
      </c>
      <c r="U355" t="str">
        <f t="shared" si="29"/>
        <v>Non-performing debt instruments (loans and advances &amp; debt securities) other than held for trading to total gross debt instruments (NPE ratio)2</v>
      </c>
      <c r="V355" s="497">
        <v>202312</v>
      </c>
      <c r="W355" s="497">
        <v>92</v>
      </c>
      <c r="X355" s="497" t="s">
        <v>1438</v>
      </c>
      <c r="Y355" s="497" t="s">
        <v>22</v>
      </c>
      <c r="Z355" s="497">
        <v>0</v>
      </c>
      <c r="AA355" s="497">
        <v>4</v>
      </c>
      <c r="AB355" s="497">
        <v>2.5584541123801634E-2</v>
      </c>
      <c r="AC355" s="497">
        <v>2</v>
      </c>
      <c r="AD355" s="498"/>
      <c r="AF355" s="338" t="s">
        <v>917</v>
      </c>
      <c r="AG355" s="339">
        <v>0.23325937120000001</v>
      </c>
      <c r="AH355" s="339">
        <v>0.21609110740000001</v>
      </c>
      <c r="AI355" s="339">
        <v>0.2095051349</v>
      </c>
      <c r="AJ355" s="339">
        <v>0.20380221179999999</v>
      </c>
      <c r="AK355" s="339">
        <v>0.19560387400000001</v>
      </c>
      <c r="AL355" s="339">
        <v>0.17830347760000001</v>
      </c>
      <c r="AM355" s="339">
        <v>0.15064694540000001</v>
      </c>
      <c r="AN355" s="339">
        <v>0.14606236380000001</v>
      </c>
      <c r="AO355" s="339">
        <v>0.14403747059999999</v>
      </c>
      <c r="AP355" s="339">
        <v>0.1227195148</v>
      </c>
      <c r="AQ355" s="339">
        <v>0.1154835585</v>
      </c>
      <c r="AR355" s="339">
        <v>0.11819183380000001</v>
      </c>
      <c r="AS355" s="339">
        <v>0.1136560687</v>
      </c>
      <c r="AT355" s="339">
        <v>0.10467247440000001</v>
      </c>
      <c r="AU355" s="339">
        <v>8.2458857400000002E-2</v>
      </c>
      <c r="AV355" s="339">
        <v>7.0121023000000005E-2</v>
      </c>
      <c r="AW355" s="339">
        <v>6.8279312199999997E-2</v>
      </c>
      <c r="AX355" s="339">
        <v>5.7958474099999997E-2</v>
      </c>
      <c r="AY355" s="339">
        <v>5.0496495699999998E-2</v>
      </c>
      <c r="AZ355" s="339">
        <v>4.5602797100000002E-2</v>
      </c>
      <c r="BA355" s="339">
        <v>4.26974954E-2</v>
      </c>
      <c r="BB355" s="339">
        <v>3.2956183299999997E-2</v>
      </c>
      <c r="BC355" s="339">
        <v>3.3384932300000003E-2</v>
      </c>
      <c r="BD355" s="339">
        <v>4.04614191E-2</v>
      </c>
      <c r="BE355" s="339">
        <v>4.0360537100000003E-2</v>
      </c>
      <c r="BF355" s="339">
        <v>4.1939032899999999E-2</v>
      </c>
      <c r="BG355" s="339">
        <v>3.6707334100000003E-2</v>
      </c>
      <c r="BH355" s="339">
        <v>3.3531480199999998E-2</v>
      </c>
      <c r="BI355" s="339">
        <v>3.0332823599999999E-2</v>
      </c>
      <c r="BJ355" s="339">
        <v>2.8452591700000002E-2</v>
      </c>
      <c r="BK355" s="339">
        <v>2.6672600599999999E-2</v>
      </c>
      <c r="BL355" s="339">
        <v>2.3970313699999999E-2</v>
      </c>
      <c r="BM355" s="339">
        <v>2.0207184400000001E-2</v>
      </c>
      <c r="BN355" s="339">
        <v>1.7853469399999999E-2</v>
      </c>
      <c r="BO355" s="339">
        <v>1.7374792999999999E-2</v>
      </c>
      <c r="BP355" s="339">
        <v>1.7771504399999999E-2</v>
      </c>
      <c r="BQ355" s="339">
        <v>1.8392048599999999E-2</v>
      </c>
      <c r="BR355" s="339">
        <v>1.54977962E-2</v>
      </c>
    </row>
    <row r="356" spans="1:70">
      <c r="A356" t="str">
        <f t="shared" si="25"/>
        <v>Loans and advances-to-deposits ratio for households and non-financial corporations201709</v>
      </c>
      <c r="B356" s="495">
        <v>201709</v>
      </c>
      <c r="C356" s="495">
        <v>87</v>
      </c>
      <c r="D356" s="495" t="s">
        <v>1383</v>
      </c>
      <c r="E356" s="495">
        <v>0.54348853515182194</v>
      </c>
      <c r="F356" s="495">
        <v>0.91643495333309655</v>
      </c>
      <c r="G356" s="495">
        <v>1.1358390802817691</v>
      </c>
      <c r="H356" s="495">
        <v>3.9895466294182031</v>
      </c>
      <c r="I356" s="495">
        <v>1.1795714054425999</v>
      </c>
      <c r="J356" s="495">
        <v>1.7540529082471275</v>
      </c>
      <c r="K356" s="495">
        <v>6.0618314610402022</v>
      </c>
      <c r="L356" s="496">
        <v>10223383321060.848</v>
      </c>
      <c r="M356" s="496">
        <v>8232431326388.5439</v>
      </c>
      <c r="N356" s="495">
        <v>0.68395780876144274</v>
      </c>
      <c r="O356" s="495">
        <v>1.2660766833829571</v>
      </c>
      <c r="P356" s="495">
        <v>1.1700246651944513</v>
      </c>
      <c r="Q356" s="495">
        <v>123</v>
      </c>
      <c r="R356" s="11">
        <f t="shared" si="26"/>
        <v>0.68395780876144274</v>
      </c>
      <c r="S356" s="11">
        <f t="shared" si="27"/>
        <v>1.2660766833829571</v>
      </c>
      <c r="T356">
        <f t="shared" si="28"/>
        <v>0</v>
      </c>
      <c r="U356" t="str">
        <f t="shared" si="29"/>
        <v>Non-performing debt instruments (loans and advances &amp; debt securities) other than held for trading to total gross debt instruments (NPE ratio)3</v>
      </c>
      <c r="V356" s="497">
        <v>202312</v>
      </c>
      <c r="W356" s="497">
        <v>92</v>
      </c>
      <c r="X356" s="497" t="s">
        <v>1438</v>
      </c>
      <c r="Y356" s="497" t="s">
        <v>23</v>
      </c>
      <c r="Z356" s="497">
        <v>0</v>
      </c>
      <c r="AA356" s="497">
        <v>5</v>
      </c>
      <c r="AB356" s="497">
        <v>2.465444516441391E-2</v>
      </c>
      <c r="AC356" s="497">
        <v>3</v>
      </c>
      <c r="AD356" s="498"/>
      <c r="AF356" s="338" t="s">
        <v>918</v>
      </c>
      <c r="AG356" s="339">
        <v>0.43911196470000002</v>
      </c>
      <c r="AH356" s="339">
        <v>0.42671356700000002</v>
      </c>
      <c r="AI356" s="339">
        <v>0.41866506069999998</v>
      </c>
      <c r="AJ356" s="339">
        <v>0.41148821029999999</v>
      </c>
      <c r="AK356" s="339">
        <v>0.40766449529999998</v>
      </c>
      <c r="AL356" s="339">
        <v>0.3839918021</v>
      </c>
      <c r="AM356" s="339">
        <v>0.38637215429999999</v>
      </c>
      <c r="AN356" s="339">
        <v>0.37912983430000002</v>
      </c>
      <c r="AO356" s="339">
        <v>0.37920337720000002</v>
      </c>
      <c r="AP356" s="339">
        <v>0.35287709909999998</v>
      </c>
      <c r="AQ356" s="339">
        <v>0.34609055160000002</v>
      </c>
      <c r="AR356" s="339">
        <v>0.32366553170000001</v>
      </c>
      <c r="AS356" s="339">
        <v>0.32189089799999998</v>
      </c>
      <c r="AT356" s="339">
        <v>0.29475093740000002</v>
      </c>
      <c r="AU356" s="339">
        <v>0.31253247909999998</v>
      </c>
      <c r="AV356" s="339">
        <v>0.30417891349999998</v>
      </c>
      <c r="AW356" s="339">
        <v>0.30324849059999998</v>
      </c>
      <c r="AX356" s="339">
        <v>0.2603382065</v>
      </c>
      <c r="AY356" s="339">
        <v>0.25987099340000003</v>
      </c>
      <c r="AZ356" s="339">
        <v>0.2717088399</v>
      </c>
      <c r="BA356" s="339">
        <v>0.27145351449999999</v>
      </c>
      <c r="BB356" s="339">
        <v>0.27021966829999999</v>
      </c>
      <c r="BC356" s="339">
        <v>0.27638564069999999</v>
      </c>
      <c r="BD356" s="339">
        <v>0.29753918559999998</v>
      </c>
      <c r="BE356" s="339">
        <v>0.29840683229999998</v>
      </c>
      <c r="BF356" s="339">
        <v>0.30798506339999998</v>
      </c>
      <c r="BG356" s="339">
        <v>0.28501119619999998</v>
      </c>
      <c r="BH356" s="339">
        <v>0.28341548979999998</v>
      </c>
      <c r="BI356" s="339">
        <v>0.28407200529999999</v>
      </c>
      <c r="BJ356" s="339">
        <v>0.3070968443</v>
      </c>
      <c r="BK356" s="339">
        <v>0.30786857429999998</v>
      </c>
      <c r="BL356" s="339">
        <v>0.30454657410000002</v>
      </c>
      <c r="BM356" s="339">
        <v>0.28678420139999999</v>
      </c>
      <c r="BN356" s="339">
        <v>0.31277544670000001</v>
      </c>
      <c r="BO356" s="339">
        <v>0.30798465069999997</v>
      </c>
      <c r="BP356" s="339">
        <v>0.30702700830000001</v>
      </c>
      <c r="BQ356" s="339">
        <v>0.29411534140000001</v>
      </c>
      <c r="BR356" s="339">
        <v>0.28979276230000001</v>
      </c>
    </row>
    <row r="357" spans="1:70">
      <c r="A357" t="str">
        <f t="shared" si="25"/>
        <v>Loans and advances-to-deposits ratio for households and non-financial corporations201712</v>
      </c>
      <c r="B357" s="495">
        <v>201712</v>
      </c>
      <c r="C357" s="495">
        <v>87</v>
      </c>
      <c r="D357" s="495" t="s">
        <v>1383</v>
      </c>
      <c r="E357" s="495">
        <v>0.45679192520909173</v>
      </c>
      <c r="F357" s="495">
        <v>0.90293880938025783</v>
      </c>
      <c r="G357" s="495">
        <v>1.1411485331363966</v>
      </c>
      <c r="H357" s="495">
        <v>3.5689668932199545</v>
      </c>
      <c r="I357" s="495">
        <v>1.1741804068319783</v>
      </c>
      <c r="J357" s="495">
        <v>1.7470212086994896</v>
      </c>
      <c r="K357" s="495">
        <v>5.9169183651100861</v>
      </c>
      <c r="L357" s="496">
        <v>10256017914582.352</v>
      </c>
      <c r="M357" s="496">
        <v>8300483569452.8262</v>
      </c>
      <c r="N357" s="495">
        <v>0.82413392493423498</v>
      </c>
      <c r="O357" s="495">
        <v>1.2503339119197709</v>
      </c>
      <c r="P357" s="495">
        <v>1.1655969849539556</v>
      </c>
      <c r="Q357" s="495">
        <v>124</v>
      </c>
      <c r="R357" s="11">
        <f t="shared" si="26"/>
        <v>0.82413392493423498</v>
      </c>
      <c r="S357" s="11">
        <f t="shared" si="27"/>
        <v>1.2503339119197709</v>
      </c>
      <c r="T357">
        <f t="shared" si="28"/>
        <v>0</v>
      </c>
      <c r="U357" t="str">
        <f t="shared" si="29"/>
        <v>Non-performing debt instruments (loans and advances &amp; debt securities) other than held for trading to total gross debt instruments (NPE ratio)4</v>
      </c>
      <c r="V357" s="497">
        <v>202312</v>
      </c>
      <c r="W357" s="497">
        <v>92</v>
      </c>
      <c r="X357" s="497" t="s">
        <v>1438</v>
      </c>
      <c r="Y357" s="497" t="s">
        <v>18</v>
      </c>
      <c r="Z357" s="497">
        <v>0</v>
      </c>
      <c r="AA357" s="497">
        <v>15</v>
      </c>
      <c r="AB357" s="497">
        <v>2.4391314203391523E-2</v>
      </c>
      <c r="AC357" s="497">
        <v>4</v>
      </c>
      <c r="AD357" s="498"/>
      <c r="AF357" s="338" t="s">
        <v>919</v>
      </c>
      <c r="AG357" s="339">
        <v>0.1625863863</v>
      </c>
      <c r="AH357" s="339">
        <v>0.1578389566</v>
      </c>
      <c r="AI357" s="339">
        <v>0.1590050492</v>
      </c>
      <c r="AJ357" s="339">
        <v>0.15989266469999999</v>
      </c>
      <c r="AK357" s="339">
        <v>0.1575805304</v>
      </c>
      <c r="AL357" s="339">
        <v>0.1548297625</v>
      </c>
      <c r="AM357" s="339">
        <v>0.13871459750000001</v>
      </c>
      <c r="AN357" s="339">
        <v>0.1340452604</v>
      </c>
      <c r="AO357" s="339">
        <v>0.1338544596</v>
      </c>
      <c r="AP357" s="339">
        <v>0.11475198909999999</v>
      </c>
      <c r="AQ357" s="339">
        <v>0.1094809763</v>
      </c>
      <c r="AR357" s="339">
        <v>0.11092756080000001</v>
      </c>
      <c r="AS357" s="339">
        <v>0.10742787920000001</v>
      </c>
      <c r="AT357" s="339">
        <v>9.55442653E-2</v>
      </c>
      <c r="AU357" s="339">
        <v>7.4522635700000006E-2</v>
      </c>
      <c r="AV357" s="339">
        <v>6.9238880500000002E-2</v>
      </c>
      <c r="AW357" s="339">
        <v>6.7105627500000001E-2</v>
      </c>
      <c r="AX357" s="339">
        <v>5.9318896699999998E-2</v>
      </c>
      <c r="AY357" s="339">
        <v>5.3722998299999998E-2</v>
      </c>
      <c r="AZ357" s="339">
        <v>5.0306521600000001E-2</v>
      </c>
      <c r="BA357" s="339">
        <v>4.7052366399999997E-2</v>
      </c>
      <c r="BB357" s="339">
        <v>4.0034000200000003E-2</v>
      </c>
      <c r="BC357" s="339">
        <v>3.94599432E-2</v>
      </c>
      <c r="BD357" s="339">
        <v>3.9636434499999998E-2</v>
      </c>
      <c r="BE357" s="339">
        <v>3.80406758E-2</v>
      </c>
      <c r="BF357" s="339">
        <v>4.1087037399999998E-2</v>
      </c>
      <c r="BG357" s="339">
        <v>4.1604510599999998E-2</v>
      </c>
      <c r="BH357" s="339">
        <v>4.4418491099999999E-2</v>
      </c>
      <c r="BI357" s="339">
        <v>4.3524436E-2</v>
      </c>
      <c r="BJ357" s="339">
        <v>3.9344530500000002E-2</v>
      </c>
      <c r="BK357" s="339">
        <v>3.7175348400000002E-2</v>
      </c>
      <c r="BL357" s="339">
        <v>3.2821136700000003E-2</v>
      </c>
      <c r="BM357" s="339">
        <v>2.9758938799999999E-2</v>
      </c>
      <c r="BN357" s="339">
        <v>2.7524191E-2</v>
      </c>
      <c r="BO357" s="339">
        <v>2.4569893299999999E-2</v>
      </c>
      <c r="BP357" s="339">
        <v>2.1968134E-2</v>
      </c>
      <c r="BQ357" s="339">
        <v>2.1714448300000001E-2</v>
      </c>
      <c r="BR357" s="339">
        <v>1.8215255699999999E-2</v>
      </c>
    </row>
    <row r="358" spans="1:70">
      <c r="A358" t="str">
        <f t="shared" si="25"/>
        <v>Loans and advances-to-deposits ratio for households and non-financial corporations201803</v>
      </c>
      <c r="B358" s="495">
        <v>201803</v>
      </c>
      <c r="C358" s="495">
        <v>87</v>
      </c>
      <c r="D358" s="495" t="s">
        <v>1383</v>
      </c>
      <c r="E358" s="495">
        <v>0.47884580550725353</v>
      </c>
      <c r="F358" s="495">
        <v>0.89315353260192887</v>
      </c>
      <c r="G358" s="495">
        <v>1.1274242085669108</v>
      </c>
      <c r="H358" s="495">
        <v>4.0021501652511917</v>
      </c>
      <c r="I358" s="495">
        <v>1.1814533652543047</v>
      </c>
      <c r="J358" s="495">
        <v>1.7835306153265371</v>
      </c>
      <c r="K358" s="495">
        <v>7.7613749432582022</v>
      </c>
      <c r="L358" s="496">
        <v>10242749492212.355</v>
      </c>
      <c r="M358" s="496">
        <v>8213568382680.1953</v>
      </c>
      <c r="N358" s="495">
        <v>0.93994190229151953</v>
      </c>
      <c r="O358" s="495">
        <v>1.2204953966320622</v>
      </c>
      <c r="P358" s="495">
        <v>1.177553841006421</v>
      </c>
      <c r="Q358" s="495">
        <v>120</v>
      </c>
      <c r="R358" s="11">
        <f t="shared" si="26"/>
        <v>0.93994190229151953</v>
      </c>
      <c r="S358" s="11">
        <f t="shared" si="27"/>
        <v>1.2204953966320622</v>
      </c>
      <c r="T358">
        <f t="shared" si="28"/>
        <v>0</v>
      </c>
      <c r="U358" t="str">
        <f t="shared" si="29"/>
        <v>Non-performing debt instruments (loans and advances &amp; debt securities) other than held for trading to total gross debt instruments (NPE ratio)5</v>
      </c>
      <c r="V358" s="497">
        <v>202312</v>
      </c>
      <c r="W358" s="497">
        <v>92</v>
      </c>
      <c r="X358" s="497" t="s">
        <v>1438</v>
      </c>
      <c r="Y358" s="497" t="s">
        <v>30</v>
      </c>
      <c r="Z358" s="497">
        <v>0</v>
      </c>
      <c r="AA358" s="497">
        <v>8</v>
      </c>
      <c r="AB358" s="497">
        <v>2.0640386014281996E-2</v>
      </c>
      <c r="AC358" s="497">
        <v>5</v>
      </c>
      <c r="AD358" s="498"/>
      <c r="AF358" s="338" t="s">
        <v>1246</v>
      </c>
      <c r="AG358" s="339">
        <v>1.3769013575</v>
      </c>
      <c r="AH358" s="339">
        <v>1.3356521530000001</v>
      </c>
      <c r="AI358" s="339">
        <v>1.3016252355</v>
      </c>
      <c r="AJ358" s="339">
        <v>1.2446277827000001</v>
      </c>
      <c r="AK358" s="339">
        <v>1.2535468811999999</v>
      </c>
      <c r="AL358" s="339">
        <v>1.2311911525999999</v>
      </c>
      <c r="AM358" s="339">
        <v>1.1936546780999999</v>
      </c>
      <c r="AN358" s="339">
        <v>1.1915052987999999</v>
      </c>
      <c r="AO358" s="339">
        <v>1.1901986786000001</v>
      </c>
      <c r="AP358" s="339">
        <v>1.1517410085999999</v>
      </c>
      <c r="AQ358" s="339">
        <v>1.1447671983000001</v>
      </c>
      <c r="AR358" s="339">
        <v>1.1160075701000001</v>
      </c>
      <c r="AS358" s="339">
        <v>1.0765973811</v>
      </c>
      <c r="AT358" s="339">
        <v>1.0622805038000001</v>
      </c>
      <c r="AU358" s="339">
        <v>1.0404284741000001</v>
      </c>
      <c r="AV358" s="339">
        <v>1.0132573021</v>
      </c>
      <c r="AW358" s="339">
        <v>1.0026786164999999</v>
      </c>
      <c r="AX358" s="339">
        <v>1.0090870595999999</v>
      </c>
      <c r="AY358" s="339">
        <v>0.98179366960000003</v>
      </c>
      <c r="AZ358" s="339">
        <v>0.99027898960000005</v>
      </c>
      <c r="BA358" s="339">
        <v>0.98704949450000001</v>
      </c>
      <c r="BB358" s="339">
        <v>0.94704526379999998</v>
      </c>
      <c r="BC358" s="339">
        <v>0.95352106739999998</v>
      </c>
      <c r="BD358" s="339">
        <v>0.88689670799999998</v>
      </c>
      <c r="BE358" s="339">
        <v>0.85293511330000005</v>
      </c>
      <c r="BF358" s="339">
        <v>0.81874184790000004</v>
      </c>
      <c r="BG358" s="339">
        <v>0.80217110089999999</v>
      </c>
      <c r="BH358" s="339">
        <v>0.77678020449999996</v>
      </c>
      <c r="BI358" s="339">
        <v>0.76499881729999997</v>
      </c>
      <c r="BJ358" s="339">
        <v>0.74708559510000005</v>
      </c>
      <c r="BK358" s="339">
        <v>0.75461660269999997</v>
      </c>
      <c r="BL358" s="339">
        <v>0.72539191479999998</v>
      </c>
      <c r="BM358" s="339">
        <v>0.69900391650000004</v>
      </c>
      <c r="BN358" s="339">
        <v>0.65744719210000002</v>
      </c>
      <c r="BO358" s="339">
        <v>0.68281801720000002</v>
      </c>
      <c r="BP358" s="339">
        <v>0.70549855939999995</v>
      </c>
      <c r="BQ358" s="339">
        <v>0.72294939520000001</v>
      </c>
      <c r="BR358" s="339">
        <v>0.70544636800000005</v>
      </c>
    </row>
    <row r="359" spans="1:70">
      <c r="A359" t="str">
        <f t="shared" si="25"/>
        <v>Loans and advances-to-deposits ratio for households and non-financial corporations201806</v>
      </c>
      <c r="B359" s="495">
        <v>201806</v>
      </c>
      <c r="C359" s="495">
        <v>87</v>
      </c>
      <c r="D359" s="495" t="s">
        <v>1383</v>
      </c>
      <c r="E359" s="495">
        <v>0.46855070013855354</v>
      </c>
      <c r="F359" s="495">
        <v>0.89721081827778693</v>
      </c>
      <c r="G359" s="495">
        <v>1.1183924793062641</v>
      </c>
      <c r="H359" s="495">
        <v>4.1291929982328819</v>
      </c>
      <c r="I359" s="495">
        <v>1.1801729905993557</v>
      </c>
      <c r="J359" s="495">
        <v>1.750420381207507</v>
      </c>
      <c r="K359" s="495">
        <v>6.5522835004212094</v>
      </c>
      <c r="L359" s="496">
        <v>10387453477850.086</v>
      </c>
      <c r="M359" s="496">
        <v>8344803673628.9297</v>
      </c>
      <c r="N359" s="495">
        <v>0.931100786549242</v>
      </c>
      <c r="O359" s="495">
        <v>1.20814143250941</v>
      </c>
      <c r="P359" s="495">
        <v>1.1779731134462803</v>
      </c>
      <c r="Q359" s="495">
        <v>122</v>
      </c>
      <c r="R359" s="11">
        <f t="shared" si="26"/>
        <v>0.931100786549242</v>
      </c>
      <c r="S359" s="11">
        <f t="shared" si="27"/>
        <v>1.20814143250941</v>
      </c>
      <c r="T359">
        <f t="shared" si="28"/>
        <v>0</v>
      </c>
      <c r="U359" t="str">
        <f t="shared" si="29"/>
        <v>Non-performing debt instruments (loans and advances &amp; debt securities) other than held for trading to total gross debt instruments (NPE ratio)6</v>
      </c>
      <c r="V359" s="497">
        <v>202312</v>
      </c>
      <c r="W359" s="497">
        <v>92</v>
      </c>
      <c r="X359" s="497" t="s">
        <v>1438</v>
      </c>
      <c r="Y359" s="497" t="s">
        <v>15</v>
      </c>
      <c r="Z359" s="497">
        <v>0</v>
      </c>
      <c r="AA359" s="497">
        <v>6</v>
      </c>
      <c r="AB359" s="497">
        <v>1.9670903415389813E-2</v>
      </c>
      <c r="AC359" s="497">
        <v>6</v>
      </c>
      <c r="AD359" s="498"/>
      <c r="AF359" s="338" t="s">
        <v>1247</v>
      </c>
      <c r="AG359" s="339" t="s">
        <v>6753</v>
      </c>
      <c r="AH359" s="339">
        <v>0.30271941079999998</v>
      </c>
      <c r="AI359" s="339">
        <v>0.30765120769999998</v>
      </c>
      <c r="AJ359" s="339">
        <v>0.2984199709</v>
      </c>
      <c r="AK359" s="339">
        <v>0.27699981670000001</v>
      </c>
      <c r="AL359" s="339">
        <v>0.31604141149999998</v>
      </c>
      <c r="AM359" s="339">
        <v>0.27722578739999998</v>
      </c>
      <c r="AN359" s="339">
        <v>0.27180930260000002</v>
      </c>
      <c r="AO359" s="339">
        <v>0.27154625329999998</v>
      </c>
      <c r="AP359" s="339">
        <v>0.23525736320000001</v>
      </c>
      <c r="AQ359" s="339">
        <v>0.23549350790000001</v>
      </c>
      <c r="AR359" s="339">
        <v>0.21913526559999999</v>
      </c>
      <c r="AS359" s="339">
        <v>0.20243178310000001</v>
      </c>
      <c r="AT359" s="339">
        <v>0.1910767411</v>
      </c>
      <c r="AU359" s="339">
        <v>0.1897507745</v>
      </c>
      <c r="AV359" s="339">
        <v>0.17962623959999999</v>
      </c>
      <c r="AW359" s="339">
        <v>0.1652063178</v>
      </c>
      <c r="AX359" s="339">
        <v>0.17171942370000001</v>
      </c>
      <c r="AY359" s="339">
        <v>0.1207916347</v>
      </c>
      <c r="AZ359" s="339">
        <v>0.1185879661</v>
      </c>
      <c r="BA359" s="339">
        <v>0.11093870510000001</v>
      </c>
      <c r="BB359" s="339">
        <v>0.1201277588</v>
      </c>
      <c r="BC359" s="339">
        <v>0.14050918330000001</v>
      </c>
      <c r="BD359" s="339">
        <v>0.1372865067</v>
      </c>
      <c r="BE359" s="339">
        <v>0.14145344800000001</v>
      </c>
      <c r="BF359" s="339">
        <v>0.18183397379999999</v>
      </c>
      <c r="BG359" s="339">
        <v>0.1968384436</v>
      </c>
      <c r="BH359" s="339">
        <v>0.21307197429999999</v>
      </c>
      <c r="BI359" s="339">
        <v>0.21423662160000001</v>
      </c>
      <c r="BJ359" s="339">
        <v>0.22984629879999999</v>
      </c>
      <c r="BK359" s="339">
        <v>0.20507468449999999</v>
      </c>
      <c r="BL359" s="339">
        <v>0.21647623490000001</v>
      </c>
      <c r="BM359" s="339">
        <v>0.21299520029999999</v>
      </c>
      <c r="BN359" s="339">
        <v>0.18693011500000001</v>
      </c>
      <c r="BO359" s="339">
        <v>0.20971679579999999</v>
      </c>
      <c r="BP359" s="339">
        <v>0.21448513990000001</v>
      </c>
      <c r="BQ359" s="339">
        <v>0.2110322959</v>
      </c>
      <c r="BR359" s="339">
        <v>0.18484772830000001</v>
      </c>
    </row>
    <row r="360" spans="1:70">
      <c r="A360" t="str">
        <f t="shared" si="25"/>
        <v>Loans and advances-to-deposits ratio for households and non-financial corporations201809</v>
      </c>
      <c r="B360" s="495">
        <v>201809</v>
      </c>
      <c r="C360" s="495">
        <v>87</v>
      </c>
      <c r="D360" s="495" t="s">
        <v>1383</v>
      </c>
      <c r="E360" s="495">
        <v>0.48470596714243075</v>
      </c>
      <c r="F360" s="495">
        <v>0.93461593715584979</v>
      </c>
      <c r="G360" s="495">
        <v>1.1197590460625877</v>
      </c>
      <c r="H360" s="495">
        <v>3.7234676972055589</v>
      </c>
      <c r="I360" s="495">
        <v>1.1729804152176833</v>
      </c>
      <c r="J360" s="495">
        <v>1.8158408826210046</v>
      </c>
      <c r="K360" s="495">
        <v>6.6414450390745916</v>
      </c>
      <c r="L360" s="496">
        <v>10198361460255.367</v>
      </c>
      <c r="M360" s="496">
        <v>8267588162545.8994</v>
      </c>
      <c r="N360" s="495">
        <v>0.89625961156477518</v>
      </c>
      <c r="O360" s="495">
        <v>1.2320172613679008</v>
      </c>
      <c r="P360" s="495">
        <v>1.1664668042988544</v>
      </c>
      <c r="Q360" s="495">
        <v>118</v>
      </c>
      <c r="R360" s="11">
        <f t="shared" si="26"/>
        <v>0.89625961156477518</v>
      </c>
      <c r="S360" s="11">
        <f t="shared" si="27"/>
        <v>1.2320172613679008</v>
      </c>
      <c r="T360">
        <f t="shared" si="28"/>
        <v>0</v>
      </c>
      <c r="U360" t="str">
        <f t="shared" si="29"/>
        <v>Non-performing debt instruments (loans and advances &amp; debt securities) other than held for trading to total gross debt instruments (NPE ratio)7</v>
      </c>
      <c r="V360" s="497">
        <v>202312</v>
      </c>
      <c r="W360" s="497">
        <v>92</v>
      </c>
      <c r="X360" s="497" t="s">
        <v>1438</v>
      </c>
      <c r="Y360" s="497" t="s">
        <v>13</v>
      </c>
      <c r="Z360" s="497">
        <v>0</v>
      </c>
      <c r="AA360" s="497">
        <v>11</v>
      </c>
      <c r="AB360" s="497">
        <v>1.8299020588625863E-2</v>
      </c>
      <c r="AC360" s="497">
        <v>7</v>
      </c>
      <c r="AD360" s="498"/>
      <c r="AF360" s="338" t="s">
        <v>1251</v>
      </c>
      <c r="AG360" s="339" t="s">
        <v>6753</v>
      </c>
      <c r="AH360" s="339" t="s">
        <v>6753</v>
      </c>
      <c r="AI360" s="339" t="s">
        <v>6753</v>
      </c>
      <c r="AJ360" s="339" t="s">
        <v>6753</v>
      </c>
      <c r="AK360" s="339" t="s">
        <v>6753</v>
      </c>
      <c r="AL360" s="339" t="s">
        <v>6753</v>
      </c>
      <c r="AM360" s="339" t="s">
        <v>6753</v>
      </c>
      <c r="AN360" s="339" t="s">
        <v>6753</v>
      </c>
      <c r="AO360" s="339">
        <v>1.2882244232</v>
      </c>
      <c r="AP360" s="339">
        <v>1.2771629244</v>
      </c>
      <c r="AQ360" s="339">
        <v>1.3440861864</v>
      </c>
      <c r="AR360" s="339">
        <v>1.3407474019000001</v>
      </c>
      <c r="AS360" s="339">
        <v>1.3823042797</v>
      </c>
      <c r="AT360" s="339">
        <v>1.3951906275999999</v>
      </c>
      <c r="AU360" s="339">
        <v>1.3630700388000001</v>
      </c>
      <c r="AV360" s="339">
        <v>1.3793706165999999</v>
      </c>
      <c r="AW360" s="339">
        <v>1.3803261903999999</v>
      </c>
      <c r="AX360" s="339">
        <v>1.3431047431000001</v>
      </c>
      <c r="AY360" s="339">
        <v>1.4450650415999999</v>
      </c>
      <c r="AZ360" s="339">
        <v>1.3786948608</v>
      </c>
      <c r="BA360" s="339">
        <v>1.4253531184999999</v>
      </c>
      <c r="BB360" s="339">
        <v>1.5318678636</v>
      </c>
      <c r="BC360" s="339">
        <v>1.6135083452000001</v>
      </c>
      <c r="BD360" s="339">
        <v>1.5592020427</v>
      </c>
      <c r="BE360" s="339">
        <v>1.6566230084</v>
      </c>
      <c r="BF360" s="339">
        <v>1.7238279254</v>
      </c>
      <c r="BG360" s="339">
        <v>1.6576911115999999</v>
      </c>
      <c r="BH360" s="339">
        <v>1.7586839685</v>
      </c>
      <c r="BI360" s="339">
        <v>1.7872464047000001</v>
      </c>
      <c r="BJ360" s="339">
        <v>1.6720585358</v>
      </c>
      <c r="BK360" s="339">
        <v>1.7328480194</v>
      </c>
      <c r="BL360" s="339">
        <v>1.7647395888999999</v>
      </c>
      <c r="BM360" s="339">
        <v>1.8072726546</v>
      </c>
      <c r="BN360" s="339">
        <v>1.8815969845</v>
      </c>
      <c r="BO360" s="339">
        <v>1.7570463393</v>
      </c>
      <c r="BP360" s="339">
        <v>1.6442393114</v>
      </c>
      <c r="BQ360" s="339">
        <v>1.6894285969</v>
      </c>
      <c r="BR360" s="339">
        <v>1.7455420477000001</v>
      </c>
    </row>
    <row r="361" spans="1:70">
      <c r="A361" t="str">
        <f t="shared" si="25"/>
        <v>Loans and advances-to-deposits ratio for households and non-financial corporations201812</v>
      </c>
      <c r="B361" s="495">
        <v>201812</v>
      </c>
      <c r="C361" s="495">
        <v>87</v>
      </c>
      <c r="D361" s="495" t="s">
        <v>1383</v>
      </c>
      <c r="E361" s="495">
        <v>0.48276248862858162</v>
      </c>
      <c r="F361" s="495">
        <v>0.90852409098443943</v>
      </c>
      <c r="G361" s="495">
        <v>1.1117592331698496</v>
      </c>
      <c r="H361" s="495">
        <v>4.4543692372900088</v>
      </c>
      <c r="I361" s="495">
        <v>1.1707982284154141</v>
      </c>
      <c r="J361" s="495">
        <v>1.8606919646716238</v>
      </c>
      <c r="K361" s="495">
        <v>7.2420659163289836</v>
      </c>
      <c r="L361" s="496">
        <v>10561709864467.178</v>
      </c>
      <c r="M361" s="496">
        <v>8553336200094.5762</v>
      </c>
      <c r="N361" s="495">
        <v>0.88399819756038023</v>
      </c>
      <c r="O361" s="495">
        <v>1.216611327535245</v>
      </c>
      <c r="P361" s="495">
        <v>1.1660022911311136</v>
      </c>
      <c r="Q361" s="495">
        <v>123</v>
      </c>
      <c r="R361" s="11">
        <f t="shared" si="26"/>
        <v>0.88399819756038023</v>
      </c>
      <c r="S361" s="11">
        <f t="shared" si="27"/>
        <v>1.216611327535245</v>
      </c>
      <c r="T361">
        <f t="shared" si="28"/>
        <v>0</v>
      </c>
      <c r="U361" t="str">
        <f t="shared" si="29"/>
        <v>Non-performing debt instruments (loans and advances &amp; debt securities) other than held for trading to total gross debt instruments (NPE ratio)8</v>
      </c>
      <c r="V361" s="497">
        <v>202312</v>
      </c>
      <c r="W361" s="497">
        <v>92</v>
      </c>
      <c r="X361" s="497" t="s">
        <v>1438</v>
      </c>
      <c r="Y361" s="497" t="s">
        <v>25</v>
      </c>
      <c r="Z361" s="497">
        <v>0</v>
      </c>
      <c r="AA361" s="497">
        <v>18</v>
      </c>
      <c r="AB361" s="497">
        <v>1.8123057837726695E-2</v>
      </c>
      <c r="AC361" s="497">
        <v>8</v>
      </c>
      <c r="AD361" s="498"/>
      <c r="AF361" s="338" t="s">
        <v>6738</v>
      </c>
      <c r="AG361" s="339" t="s">
        <v>6753</v>
      </c>
      <c r="AH361" s="339" t="s">
        <v>6753</v>
      </c>
      <c r="AI361" s="339" t="s">
        <v>6753</v>
      </c>
      <c r="AJ361" s="339" t="s">
        <v>6753</v>
      </c>
      <c r="AK361" s="339" t="s">
        <v>6753</v>
      </c>
      <c r="AL361" s="339" t="s">
        <v>6753</v>
      </c>
      <c r="AM361" s="339" t="s">
        <v>6753</v>
      </c>
      <c r="AN361" s="339" t="s">
        <v>6753</v>
      </c>
      <c r="AO361" s="339" t="s">
        <v>6753</v>
      </c>
      <c r="AP361" s="339" t="s">
        <v>6753</v>
      </c>
      <c r="AQ361" s="339" t="s">
        <v>6753</v>
      </c>
      <c r="AR361" s="339" t="s">
        <v>6753</v>
      </c>
      <c r="AS361" s="339" t="s">
        <v>6753</v>
      </c>
      <c r="AT361" s="339" t="s">
        <v>6753</v>
      </c>
      <c r="AU361" s="339" t="s">
        <v>6753</v>
      </c>
      <c r="AV361" s="339" t="s">
        <v>6753</v>
      </c>
      <c r="AW361" s="339" t="s">
        <v>6753</v>
      </c>
      <c r="AX361" s="339" t="s">
        <v>6753</v>
      </c>
      <c r="AY361" s="339" t="s">
        <v>6753</v>
      </c>
      <c r="AZ361" s="339" t="s">
        <v>6753</v>
      </c>
      <c r="BA361" s="339" t="s">
        <v>6753</v>
      </c>
      <c r="BB361" s="339" t="s">
        <v>6753</v>
      </c>
      <c r="BC361" s="339" t="s">
        <v>6753</v>
      </c>
      <c r="BD361" s="339" t="s">
        <v>6753</v>
      </c>
      <c r="BE361" s="339" t="s">
        <v>6753</v>
      </c>
      <c r="BF361" s="339" t="s">
        <v>6753</v>
      </c>
      <c r="BG361" s="339" t="s">
        <v>6753</v>
      </c>
      <c r="BH361" s="339">
        <v>1.4669700439</v>
      </c>
      <c r="BI361" s="339">
        <v>1.4974344924</v>
      </c>
      <c r="BJ361" s="339">
        <v>1.5083638491</v>
      </c>
      <c r="BK361" s="339">
        <v>1.5068181965</v>
      </c>
      <c r="BL361" s="339">
        <v>1.5334694556999999</v>
      </c>
      <c r="BM361" s="339">
        <v>1.5327484036000001</v>
      </c>
      <c r="BN361" s="339">
        <v>1.6118490956</v>
      </c>
      <c r="BO361" s="339">
        <v>1.559044667</v>
      </c>
      <c r="BP361" s="339">
        <v>1.5407454873999999</v>
      </c>
      <c r="BQ361" s="339">
        <v>1.5284887927999999</v>
      </c>
      <c r="BR361" s="339">
        <v>1.5726557793</v>
      </c>
    </row>
    <row r="362" spans="1:70">
      <c r="A362" t="str">
        <f t="shared" si="25"/>
        <v>Loans and advances-to-deposits ratio for households and non-financial corporations201903</v>
      </c>
      <c r="B362" s="495">
        <v>201903</v>
      </c>
      <c r="C362" s="495">
        <v>87</v>
      </c>
      <c r="D362" s="495" t="s">
        <v>1383</v>
      </c>
      <c r="E362" s="495">
        <v>0.48145223729464476</v>
      </c>
      <c r="F362" s="495">
        <v>0.89351294133303494</v>
      </c>
      <c r="G362" s="495">
        <v>1.0809565924600595</v>
      </c>
      <c r="H362" s="495">
        <v>2.2206590960396024</v>
      </c>
      <c r="I362" s="495">
        <v>1.168458030086545</v>
      </c>
      <c r="J362" s="495">
        <v>1.6413446845336743</v>
      </c>
      <c r="K362" s="495">
        <v>4.1000420110499913</v>
      </c>
      <c r="L362" s="496">
        <v>10768278168183.232</v>
      </c>
      <c r="M362" s="496">
        <v>8745595945868.4297</v>
      </c>
      <c r="N362" s="495">
        <v>0.87338001268557885</v>
      </c>
      <c r="O362" s="495">
        <v>1.1752190690560194</v>
      </c>
      <c r="P362" s="495">
        <v>1.1695030074230379</v>
      </c>
      <c r="Q362" s="495">
        <v>121</v>
      </c>
      <c r="R362" s="11">
        <f t="shared" si="26"/>
        <v>0.87338001268557885</v>
      </c>
      <c r="S362" s="11">
        <f t="shared" si="27"/>
        <v>1.1752190690560194</v>
      </c>
      <c r="T362">
        <f t="shared" si="28"/>
        <v>0</v>
      </c>
      <c r="U362" t="str">
        <f t="shared" si="29"/>
        <v>Non-performing debt instruments (loans and advances &amp; debt securities) other than held for trading to total gross debt instruments (NPE ratio)9</v>
      </c>
      <c r="V362" s="497">
        <v>202312</v>
      </c>
      <c r="W362" s="497">
        <v>92</v>
      </c>
      <c r="X362" s="497" t="s">
        <v>1438</v>
      </c>
      <c r="Y362" s="497" t="s">
        <v>20</v>
      </c>
      <c r="Z362" s="497">
        <v>0</v>
      </c>
      <c r="AA362" s="497">
        <v>14</v>
      </c>
      <c r="AB362" s="497">
        <v>1.7920914286242394E-2</v>
      </c>
      <c r="AC362" s="497">
        <v>9</v>
      </c>
      <c r="AD362" s="498"/>
      <c r="AF362" s="338" t="s">
        <v>921</v>
      </c>
      <c r="AG362" s="339">
        <v>4.19771756E-2</v>
      </c>
      <c r="AH362" s="339">
        <v>5.3646978900000003E-2</v>
      </c>
      <c r="AI362" s="339">
        <v>6.7015442999999994E-2</v>
      </c>
      <c r="AJ362" s="339">
        <v>7.7295344599999996E-2</v>
      </c>
      <c r="AK362" s="339">
        <v>8.8286058000000001E-2</v>
      </c>
      <c r="AL362" s="339">
        <v>7.4266120899999996E-2</v>
      </c>
      <c r="AM362" s="339">
        <v>8.4292050499999993E-2</v>
      </c>
      <c r="AN362" s="339">
        <v>0.1024879464</v>
      </c>
      <c r="AO362" s="339">
        <v>9.1896085599999996E-2</v>
      </c>
      <c r="AP362" s="339">
        <v>7.9301876699999996E-2</v>
      </c>
      <c r="AQ362" s="339">
        <v>6.5319410999999994E-2</v>
      </c>
      <c r="AR362" s="339">
        <v>7.6631909499999998E-2</v>
      </c>
      <c r="AS362" s="339">
        <v>7.9808047199999996E-2</v>
      </c>
      <c r="AT362" s="339">
        <v>7.0785445899999994E-2</v>
      </c>
      <c r="AU362" s="339">
        <v>7.8459034400000002E-2</v>
      </c>
      <c r="AV362" s="339">
        <v>8.3973978899999996E-2</v>
      </c>
      <c r="AW362" s="339">
        <v>8.38302883E-2</v>
      </c>
      <c r="AX362" s="339">
        <v>7.5020016300000006E-2</v>
      </c>
      <c r="AY362" s="339">
        <v>8.0578860799999999E-2</v>
      </c>
      <c r="AZ362" s="339">
        <v>6.8248995100000001E-2</v>
      </c>
      <c r="BA362" s="339">
        <v>6.8533702500000002E-2</v>
      </c>
      <c r="BB362" s="339">
        <v>5.4945722699999998E-2</v>
      </c>
      <c r="BC362" s="339">
        <v>5.3457857000000003E-3</v>
      </c>
      <c r="BD362" s="339">
        <v>-8.4490783999999999E-2</v>
      </c>
      <c r="BE362" s="339">
        <v>-4.5122711000000003E-2</v>
      </c>
      <c r="BF362" s="339">
        <v>-3.2329535E-2</v>
      </c>
      <c r="BG362" s="339">
        <v>5.9540308700000003E-2</v>
      </c>
      <c r="BH362" s="339">
        <v>6.6584868300000002E-2</v>
      </c>
      <c r="BI362" s="339">
        <v>7.0983905900000005E-2</v>
      </c>
      <c r="BJ362" s="339">
        <v>7.64113243E-2</v>
      </c>
      <c r="BK362" s="339">
        <v>4.0748545900000002E-2</v>
      </c>
      <c r="BL362" s="339">
        <v>5.4984206000000001E-2</v>
      </c>
      <c r="BM362" s="339">
        <v>6.8914992100000003E-2</v>
      </c>
      <c r="BN362" s="339">
        <v>7.2461251700000007E-2</v>
      </c>
      <c r="BO362" s="339">
        <v>0.1223248346</v>
      </c>
      <c r="BP362" s="339">
        <v>0.12982008410000001</v>
      </c>
      <c r="BQ362" s="339">
        <v>0.13845555979999999</v>
      </c>
      <c r="BR362" s="339">
        <v>0.12721712460000001</v>
      </c>
    </row>
    <row r="363" spans="1:70">
      <c r="A363" t="str">
        <f t="shared" si="25"/>
        <v>Loans and advances-to-deposits ratio for households and non-financial corporations201906</v>
      </c>
      <c r="B363" s="495">
        <v>201906</v>
      </c>
      <c r="C363" s="495">
        <v>87</v>
      </c>
      <c r="D363" s="495" t="s">
        <v>1383</v>
      </c>
      <c r="E363" s="495">
        <v>0.48872873127837924</v>
      </c>
      <c r="F363" s="495">
        <v>0.90485401947779209</v>
      </c>
      <c r="G363" s="495">
        <v>1.0867033692827723</v>
      </c>
      <c r="H363" s="495">
        <v>2.2909494706007067</v>
      </c>
      <c r="I363" s="495">
        <v>1.1634479185328115</v>
      </c>
      <c r="J363" s="495">
        <v>1.7337531769579928</v>
      </c>
      <c r="K363" s="495">
        <v>5.7809029700293051</v>
      </c>
      <c r="L363" s="496">
        <v>10871525411590.184</v>
      </c>
      <c r="M363" s="496">
        <v>8882429269623.0898</v>
      </c>
      <c r="N363" s="495">
        <v>0.86581290271565703</v>
      </c>
      <c r="O363" s="495">
        <v>1.1717083195220988</v>
      </c>
      <c r="P363" s="495">
        <v>1.1642842378183633</v>
      </c>
      <c r="Q363" s="495">
        <v>120</v>
      </c>
      <c r="R363" s="11">
        <f t="shared" si="26"/>
        <v>0.86581290271565703</v>
      </c>
      <c r="S363" s="11">
        <f t="shared" si="27"/>
        <v>1.1717083195220988</v>
      </c>
      <c r="T363">
        <f t="shared" si="28"/>
        <v>0</v>
      </c>
      <c r="U363" t="str">
        <f t="shared" si="29"/>
        <v>Non-performing debt instruments (loans and advances &amp; debt securities) other than held for trading to total gross debt instruments (NPE ratio)10</v>
      </c>
      <c r="V363" s="497">
        <v>202312</v>
      </c>
      <c r="W363" s="497">
        <v>92</v>
      </c>
      <c r="X363" s="497" t="s">
        <v>1438</v>
      </c>
      <c r="Y363" s="497" t="s">
        <v>100</v>
      </c>
      <c r="Z363" s="497">
        <v>0</v>
      </c>
      <c r="AA363" s="497">
        <v>3</v>
      </c>
      <c r="AB363" s="497">
        <v>1.7090863684919758E-2</v>
      </c>
      <c r="AC363" s="497">
        <v>10</v>
      </c>
      <c r="AD363" s="498"/>
      <c r="AF363" s="338" t="s">
        <v>923</v>
      </c>
      <c r="AG363" s="339">
        <v>0.61989205510000001</v>
      </c>
      <c r="AH363" s="339">
        <v>0.65888726239999995</v>
      </c>
      <c r="AI363" s="339">
        <v>0.57263451040000002</v>
      </c>
      <c r="AJ363" s="339">
        <v>0.54422652500000002</v>
      </c>
      <c r="AK363" s="339">
        <v>0.5652466666</v>
      </c>
      <c r="AL363" s="339">
        <v>0.61690927019999997</v>
      </c>
      <c r="AM363" s="339">
        <v>0.61592839830000001</v>
      </c>
      <c r="AN363" s="339">
        <v>0.5600683434</v>
      </c>
      <c r="AO363" s="339">
        <v>0.56940682649999996</v>
      </c>
      <c r="AP363" s="339">
        <v>0.58632323900000005</v>
      </c>
      <c r="AQ363" s="339">
        <v>0.61711999480000002</v>
      </c>
      <c r="AR363" s="339">
        <v>0.59569007979999999</v>
      </c>
      <c r="AS363" s="339">
        <v>0.59238429999999997</v>
      </c>
      <c r="AT363" s="339">
        <v>0.61963202139999995</v>
      </c>
      <c r="AU363" s="339">
        <v>0.63495015470000005</v>
      </c>
      <c r="AV363" s="339">
        <v>0.62831789329999999</v>
      </c>
      <c r="AW363" s="339">
        <v>0.61694389110000003</v>
      </c>
      <c r="AX363" s="339">
        <v>0.63338082849999999</v>
      </c>
      <c r="AY363" s="339">
        <v>0.62909561430000005</v>
      </c>
      <c r="AZ363" s="339">
        <v>0.62633194530000003</v>
      </c>
      <c r="BA363" s="339">
        <v>0.62246437539999999</v>
      </c>
      <c r="BB363" s="339">
        <v>0.6766112997</v>
      </c>
      <c r="BC363" s="339">
        <v>0.71525925440000004</v>
      </c>
      <c r="BD363" s="339">
        <v>0.65581419860000001</v>
      </c>
      <c r="BE363" s="339">
        <v>0.64527358359999998</v>
      </c>
      <c r="BF363" s="339">
        <v>0.67148297430000004</v>
      </c>
      <c r="BG363" s="339">
        <v>0.63778260870000003</v>
      </c>
      <c r="BH363" s="339">
        <v>0.69371994290000005</v>
      </c>
      <c r="BI363" s="339">
        <v>0.67401229350000003</v>
      </c>
      <c r="BJ363" s="339">
        <v>0.69316402180000003</v>
      </c>
      <c r="BK363" s="339">
        <v>0.64638342280000005</v>
      </c>
      <c r="BL363" s="339">
        <v>0.6809144144</v>
      </c>
      <c r="BM363" s="339">
        <v>0.62817357200000001</v>
      </c>
      <c r="BN363" s="339">
        <v>0.60444121210000001</v>
      </c>
      <c r="BO363" s="339">
        <v>0.48418080229999999</v>
      </c>
      <c r="BP363" s="339">
        <v>0.48027436060000001</v>
      </c>
      <c r="BQ363" s="339">
        <v>0.46076957740000002</v>
      </c>
      <c r="BR363" s="339">
        <v>0.47061103040000002</v>
      </c>
    </row>
    <row r="364" spans="1:70">
      <c r="A364" t="str">
        <f t="shared" si="25"/>
        <v>Loans and advances-to-deposits ratio for households and non-financial corporations201909</v>
      </c>
      <c r="B364" s="495">
        <v>201909</v>
      </c>
      <c r="C364" s="495">
        <v>87</v>
      </c>
      <c r="D364" s="495" t="s">
        <v>1383</v>
      </c>
      <c r="E364" s="495">
        <v>0.51109871393434902</v>
      </c>
      <c r="F364" s="495">
        <v>0.92294417312462729</v>
      </c>
      <c r="G364" s="495">
        <v>1.0733155918801887</v>
      </c>
      <c r="H364" s="495">
        <v>2.2707184812944767</v>
      </c>
      <c r="I364" s="495">
        <v>1.1597598428250988</v>
      </c>
      <c r="J364" s="495">
        <v>1.6921733597951796</v>
      </c>
      <c r="K364" s="495">
        <v>6.3656189890340054</v>
      </c>
      <c r="L364" s="496">
        <v>10967616099653.32</v>
      </c>
      <c r="M364" s="496">
        <v>8985882603319.457</v>
      </c>
      <c r="N364" s="495">
        <v>0.90917491288874397</v>
      </c>
      <c r="O364" s="495">
        <v>1.1663795139836202</v>
      </c>
      <c r="P364" s="495">
        <v>1.1607148665176235</v>
      </c>
      <c r="Q364" s="495">
        <v>121</v>
      </c>
      <c r="R364" s="11">
        <f t="shared" si="26"/>
        <v>0.90917491288874397</v>
      </c>
      <c r="S364" s="11">
        <f t="shared" si="27"/>
        <v>1.1663795139836202</v>
      </c>
      <c r="T364">
        <f t="shared" si="28"/>
        <v>0</v>
      </c>
      <c r="U364" t="str">
        <f t="shared" si="29"/>
        <v>Non-performing debt instruments (loans and advances &amp; debt securities) other than held for trading to total gross debt instruments (NPE ratio)11</v>
      </c>
      <c r="V364" s="497">
        <v>202312</v>
      </c>
      <c r="W364" s="497">
        <v>92</v>
      </c>
      <c r="X364" s="497" t="s">
        <v>1438</v>
      </c>
      <c r="Y364" s="497" t="s">
        <v>92</v>
      </c>
      <c r="Z364" s="497">
        <v>0</v>
      </c>
      <c r="AA364" s="497">
        <v>4</v>
      </c>
      <c r="AB364" s="497">
        <v>1.6975540073925162E-2</v>
      </c>
      <c r="AC364" s="497">
        <v>11</v>
      </c>
      <c r="AD364" s="498"/>
      <c r="AF364" s="338" t="s">
        <v>922</v>
      </c>
      <c r="AG364" s="339">
        <v>3.7148283E-3</v>
      </c>
      <c r="AH364" s="339">
        <v>4.3646630000000004E-3</v>
      </c>
      <c r="AI364" s="339">
        <v>5.3317288000000003E-3</v>
      </c>
      <c r="AJ364" s="339">
        <v>6.5555737000000001E-3</v>
      </c>
      <c r="AK364" s="339">
        <v>7.68339E-3</v>
      </c>
      <c r="AL364" s="339">
        <v>6.2647826999999998E-3</v>
      </c>
      <c r="AM364" s="339">
        <v>8.3269294000000004E-3</v>
      </c>
      <c r="AN364" s="339">
        <v>1.0165288999999999E-2</v>
      </c>
      <c r="AO364" s="339">
        <v>9.2925449999999993E-3</v>
      </c>
      <c r="AP364" s="339">
        <v>8.5080647999999995E-3</v>
      </c>
      <c r="AQ364" s="339">
        <v>7.5131139E-3</v>
      </c>
      <c r="AR364" s="339">
        <v>8.9211906999999997E-3</v>
      </c>
      <c r="AS364" s="339">
        <v>9.3976897999999993E-3</v>
      </c>
      <c r="AT364" s="339">
        <v>8.4679874999999995E-3</v>
      </c>
      <c r="AU364" s="339">
        <v>9.9803580999999995E-3</v>
      </c>
      <c r="AV364" s="339">
        <v>1.0638924399999999E-2</v>
      </c>
      <c r="AW364" s="339">
        <v>1.0748614300000001E-2</v>
      </c>
      <c r="AX364" s="339">
        <v>9.5022000000000006E-3</v>
      </c>
      <c r="AY364" s="339">
        <v>1.02762015E-2</v>
      </c>
      <c r="AZ364" s="339">
        <v>8.6136401999999997E-3</v>
      </c>
      <c r="BA364" s="339">
        <v>8.7384725000000003E-3</v>
      </c>
      <c r="BB364" s="339">
        <v>6.9699827000000002E-3</v>
      </c>
      <c r="BC364" s="339">
        <v>6.7409100000000003E-4</v>
      </c>
      <c r="BD364" s="339">
        <v>-1.0404401000000001E-2</v>
      </c>
      <c r="BE364" s="339">
        <v>-5.4940620000000001E-3</v>
      </c>
      <c r="BF364" s="339">
        <v>-3.8413430000000001E-3</v>
      </c>
      <c r="BG364" s="339">
        <v>6.4766416000000002E-3</v>
      </c>
      <c r="BH364" s="339">
        <v>7.1291964999999997E-3</v>
      </c>
      <c r="BI364" s="339">
        <v>7.6069170000000004E-3</v>
      </c>
      <c r="BJ364" s="339">
        <v>8.1858742999999998E-3</v>
      </c>
      <c r="BK364" s="339">
        <v>4.1858051000000004E-3</v>
      </c>
      <c r="BL364" s="339">
        <v>5.499449E-3</v>
      </c>
      <c r="BM364" s="339">
        <v>6.7324986000000002E-3</v>
      </c>
      <c r="BN364" s="339">
        <v>7.2929500999999999E-3</v>
      </c>
      <c r="BO364" s="339">
        <v>1.21822192E-2</v>
      </c>
      <c r="BP364" s="339">
        <v>1.2861237500000001E-2</v>
      </c>
      <c r="BQ364" s="339">
        <v>1.40377709E-2</v>
      </c>
      <c r="BR364" s="339">
        <v>1.3308159599999999E-2</v>
      </c>
    </row>
    <row r="365" spans="1:70">
      <c r="A365" t="str">
        <f t="shared" si="25"/>
        <v>Loans and advances-to-deposits ratio for households and non-financial corporations201912</v>
      </c>
      <c r="B365" s="495">
        <v>201912</v>
      </c>
      <c r="C365" s="495">
        <v>87</v>
      </c>
      <c r="D365" s="495" t="s">
        <v>1383</v>
      </c>
      <c r="E365" s="495">
        <v>0.52517629430952917</v>
      </c>
      <c r="F365" s="495">
        <v>0.89427981159104075</v>
      </c>
      <c r="G365" s="495">
        <v>1.0571076973437321</v>
      </c>
      <c r="H365" s="495">
        <v>2.2401339006218506</v>
      </c>
      <c r="I365" s="495">
        <v>1.1484468749989161</v>
      </c>
      <c r="J365" s="495">
        <v>1.7172958820714137</v>
      </c>
      <c r="K365" s="495">
        <v>5.6016740057050898</v>
      </c>
      <c r="L365" s="496">
        <v>11066665533358.84</v>
      </c>
      <c r="M365" s="496">
        <v>9123291794389.3906</v>
      </c>
      <c r="N365" s="495">
        <v>0.87784870204222998</v>
      </c>
      <c r="O365" s="495">
        <v>1.1456330685461946</v>
      </c>
      <c r="P365" s="495">
        <v>1.1510849264219805</v>
      </c>
      <c r="Q365" s="495">
        <v>121</v>
      </c>
      <c r="R365" s="11">
        <f t="shared" si="26"/>
        <v>0.87784870204222998</v>
      </c>
      <c r="S365" s="11">
        <f t="shared" si="27"/>
        <v>1.1510849264219805</v>
      </c>
      <c r="T365">
        <f t="shared" si="28"/>
        <v>0</v>
      </c>
      <c r="U365" t="str">
        <f t="shared" si="29"/>
        <v>Non-performing debt instruments (loans and advances &amp; debt securities) other than held for trading to total gross debt instruments (NPE ratio)12</v>
      </c>
      <c r="V365" s="497">
        <v>202312</v>
      </c>
      <c r="W365" s="497">
        <v>92</v>
      </c>
      <c r="X365" s="497" t="s">
        <v>1438</v>
      </c>
      <c r="Y365" s="497" t="s">
        <v>90</v>
      </c>
      <c r="Z365" s="497">
        <v>0</v>
      </c>
      <c r="AA365" s="497">
        <v>3</v>
      </c>
      <c r="AB365" s="497">
        <v>1.6034666265050939E-2</v>
      </c>
      <c r="AC365" s="497">
        <v>12</v>
      </c>
      <c r="AD365" s="498"/>
      <c r="AF365" s="338" t="s">
        <v>1243</v>
      </c>
      <c r="AG365" s="339">
        <v>0.75901328140000002</v>
      </c>
      <c r="AH365" s="339">
        <v>0.75809268149999998</v>
      </c>
      <c r="AI365" s="339">
        <v>0.76555567719999995</v>
      </c>
      <c r="AJ365" s="339">
        <v>0.72642223699999997</v>
      </c>
      <c r="AK365" s="339">
        <v>0.76560647969999995</v>
      </c>
      <c r="AL365" s="339">
        <v>0.76480572339999997</v>
      </c>
      <c r="AM365" s="339">
        <v>0.65651762140000003</v>
      </c>
      <c r="AN365" s="339">
        <v>0.57669869090000003</v>
      </c>
      <c r="AO365" s="339">
        <v>0.59285163299999999</v>
      </c>
      <c r="AP365" s="339">
        <v>0.59595086220000004</v>
      </c>
      <c r="AQ365" s="339">
        <v>0.63204177719999999</v>
      </c>
      <c r="AR365" s="339">
        <v>0.63337607470000001</v>
      </c>
      <c r="AS365" s="339">
        <v>0.63619739239999995</v>
      </c>
      <c r="AT365" s="339">
        <v>0.62650594370000001</v>
      </c>
      <c r="AU365" s="339">
        <v>0.62676773809999997</v>
      </c>
      <c r="AV365" s="339">
        <v>0.62088001950000005</v>
      </c>
      <c r="AW365" s="339">
        <v>0.62970494730000004</v>
      </c>
      <c r="AX365" s="339">
        <v>0.63094134530000001</v>
      </c>
      <c r="AY365" s="339">
        <v>0.61403531109999998</v>
      </c>
      <c r="AZ365" s="339">
        <v>0.61394211139999999</v>
      </c>
      <c r="BA365" s="339">
        <v>0.62353649980000003</v>
      </c>
      <c r="BB365" s="339">
        <v>0.63309154990000005</v>
      </c>
      <c r="BC365" s="339">
        <v>0.68852629679999999</v>
      </c>
      <c r="BD365" s="339">
        <v>0.6676074568</v>
      </c>
      <c r="BE365" s="339">
        <v>0.65252039269999995</v>
      </c>
      <c r="BF365" s="339">
        <v>0.63851950850000005</v>
      </c>
      <c r="BG365" s="339">
        <v>0.61692809120000003</v>
      </c>
      <c r="BH365" s="339">
        <v>0.61627896130000004</v>
      </c>
      <c r="BI365" s="339">
        <v>0.61233413550000004</v>
      </c>
      <c r="BJ365" s="339">
        <v>0.60931915069999998</v>
      </c>
      <c r="BK365" s="339">
        <v>0.57911227720000003</v>
      </c>
      <c r="BL365" s="339">
        <v>0.5716146808</v>
      </c>
      <c r="BM365" s="339">
        <v>0.56293508130000003</v>
      </c>
      <c r="BN365" s="339">
        <v>0.58930271199999995</v>
      </c>
      <c r="BO365" s="339">
        <v>0.67714029740000004</v>
      </c>
      <c r="BP365" s="339">
        <v>0.6847923011</v>
      </c>
      <c r="BQ365" s="339">
        <v>0.70105449399999997</v>
      </c>
      <c r="BR365" s="339">
        <v>0.70419656419999999</v>
      </c>
    </row>
    <row r="366" spans="1:70">
      <c r="A366" t="str">
        <f t="shared" si="25"/>
        <v>Loans and advances-to-deposits ratio for households and non-financial corporations202003</v>
      </c>
      <c r="B366" s="495">
        <v>202003</v>
      </c>
      <c r="C366" s="495">
        <v>87</v>
      </c>
      <c r="D366" s="495" t="s">
        <v>1383</v>
      </c>
      <c r="E366" s="495">
        <v>0.46759558629231446</v>
      </c>
      <c r="F366" s="495">
        <v>0.88397596585994476</v>
      </c>
      <c r="G366" s="495">
        <v>1.0457728156607733</v>
      </c>
      <c r="H366" s="495">
        <v>2.2000687814701188</v>
      </c>
      <c r="I366" s="495">
        <v>1.2136030208218482</v>
      </c>
      <c r="J366" s="495">
        <v>1.7671780239677213</v>
      </c>
      <c r="K366" s="495">
        <v>6.8097966485516563</v>
      </c>
      <c r="L366" s="496">
        <v>11231972128194.049</v>
      </c>
      <c r="M366" s="496">
        <v>9291141202003.918</v>
      </c>
      <c r="N366" s="495">
        <v>0.86053110181527703</v>
      </c>
      <c r="O366" s="495">
        <v>1.1345560175708453</v>
      </c>
      <c r="P366" s="495">
        <v>1.2327419568962921</v>
      </c>
      <c r="Q366" s="495">
        <v>113</v>
      </c>
      <c r="R366" s="11">
        <f t="shared" si="26"/>
        <v>0.86053110181527703</v>
      </c>
      <c r="S366" s="11">
        <f t="shared" si="27"/>
        <v>1.2327419568962921</v>
      </c>
      <c r="T366">
        <f t="shared" si="28"/>
        <v>0</v>
      </c>
      <c r="U366" t="str">
        <f t="shared" si="29"/>
        <v>Non-performing debt instruments (loans and advances &amp; debt securities) other than held for trading to total gross debt instruments (NPE ratio)13</v>
      </c>
      <c r="V366" s="497">
        <v>202312</v>
      </c>
      <c r="W366" s="497">
        <v>92</v>
      </c>
      <c r="X366" s="497" t="s">
        <v>1438</v>
      </c>
      <c r="Y366" s="497" t="s">
        <v>26</v>
      </c>
      <c r="Z366" s="497">
        <v>0</v>
      </c>
      <c r="AA366" s="497">
        <v>6</v>
      </c>
      <c r="AB366" s="497">
        <v>1.458692549841166E-2</v>
      </c>
      <c r="AC366" s="497">
        <v>13</v>
      </c>
      <c r="AD366" s="498"/>
      <c r="AF366" s="338" t="s">
        <v>1244</v>
      </c>
      <c r="AG366" s="339">
        <v>0.15795041639999999</v>
      </c>
      <c r="AH366" s="339">
        <v>0.15802518979999999</v>
      </c>
      <c r="AI366" s="339">
        <v>0.14362870010000001</v>
      </c>
      <c r="AJ366" s="339">
        <v>0.1319492193</v>
      </c>
      <c r="AK366" s="339">
        <v>0.13600097119999999</v>
      </c>
      <c r="AL366" s="339">
        <v>0.1335417361</v>
      </c>
      <c r="AM366" s="339">
        <v>0.2053578116</v>
      </c>
      <c r="AN366" s="339">
        <v>0.2182760161</v>
      </c>
      <c r="AO366" s="339">
        <v>0.22775727300000001</v>
      </c>
      <c r="AP366" s="339">
        <v>0.22506940810000001</v>
      </c>
      <c r="AQ366" s="339">
        <v>0.2235814374</v>
      </c>
      <c r="AR366" s="339">
        <v>0.21287948819999999</v>
      </c>
      <c r="AS366" s="339">
        <v>0.2102580158</v>
      </c>
      <c r="AT366" s="339">
        <v>0.21217629460000001</v>
      </c>
      <c r="AU366" s="339">
        <v>0.22699462100000001</v>
      </c>
      <c r="AV366" s="339">
        <v>0.22788597699999999</v>
      </c>
      <c r="AW366" s="339">
        <v>0.23226218770000001</v>
      </c>
      <c r="AX366" s="339">
        <v>0.23624473879999999</v>
      </c>
      <c r="AY366" s="339">
        <v>0.24541485669999999</v>
      </c>
      <c r="AZ366" s="339">
        <v>0.23568820409999999</v>
      </c>
      <c r="BA366" s="339">
        <v>0.2427671421</v>
      </c>
      <c r="BB366" s="339">
        <v>0.23916817039999999</v>
      </c>
      <c r="BC366" s="339">
        <v>0.27484505479999999</v>
      </c>
      <c r="BD366" s="339">
        <v>0.24040612610000001</v>
      </c>
      <c r="BE366" s="339">
        <v>0.22767638339999999</v>
      </c>
      <c r="BF366" s="339">
        <v>0.22808752390000001</v>
      </c>
      <c r="BG366" s="339">
        <v>0.2331779296</v>
      </c>
      <c r="BH366" s="339">
        <v>0.2426113335</v>
      </c>
      <c r="BI366" s="339">
        <v>0.25081689190000001</v>
      </c>
      <c r="BJ366" s="339">
        <v>0.2483676973</v>
      </c>
      <c r="BK366" s="339">
        <v>0.24116992709999999</v>
      </c>
      <c r="BL366" s="339">
        <v>0.2468370158</v>
      </c>
      <c r="BM366" s="339">
        <v>0.23941181319999999</v>
      </c>
      <c r="BN366" s="339">
        <v>0.23118180990000001</v>
      </c>
      <c r="BO366" s="339">
        <v>0.1822891552</v>
      </c>
      <c r="BP366" s="339">
        <v>0.1778459221</v>
      </c>
      <c r="BQ366" s="339">
        <v>0.1733810992</v>
      </c>
      <c r="BR366" s="339">
        <v>0.17334591669999999</v>
      </c>
    </row>
    <row r="367" spans="1:70">
      <c r="A367" t="str">
        <f t="shared" si="25"/>
        <v>Loans and advances-to-deposits ratio for households and non-financial corporations202006</v>
      </c>
      <c r="B367" s="495">
        <v>202006</v>
      </c>
      <c r="C367" s="495">
        <v>87</v>
      </c>
      <c r="D367" s="495" t="s">
        <v>1383</v>
      </c>
      <c r="E367" s="495">
        <v>0.46224156302658181</v>
      </c>
      <c r="F367" s="495">
        <v>0.85223318108181967</v>
      </c>
      <c r="G367" s="495">
        <v>1.022015378992075</v>
      </c>
      <c r="H367" s="495">
        <v>2.1777146896956552</v>
      </c>
      <c r="I367" s="495">
        <v>1.159566657385819</v>
      </c>
      <c r="J367" s="495">
        <v>1.7034026920004044</v>
      </c>
      <c r="K367" s="495">
        <v>6.9739451309400371</v>
      </c>
      <c r="L367" s="496">
        <v>11343793503185.727</v>
      </c>
      <c r="M367" s="496">
        <v>9836126728450.6602</v>
      </c>
      <c r="N367" s="495">
        <v>0.838539969459413</v>
      </c>
      <c r="O367" s="495">
        <v>1.0966980830876305</v>
      </c>
      <c r="P367" s="495">
        <v>1.1748581860759766</v>
      </c>
      <c r="Q367" s="495">
        <v>113</v>
      </c>
      <c r="R367" s="11">
        <f t="shared" si="26"/>
        <v>0.838539969459413</v>
      </c>
      <c r="S367" s="11">
        <f t="shared" si="27"/>
        <v>1.1748581860759766</v>
      </c>
      <c r="T367">
        <f t="shared" si="28"/>
        <v>0</v>
      </c>
      <c r="U367" t="str">
        <f t="shared" si="29"/>
        <v>Non-performing debt instruments (loans and advances &amp; debt securities) other than held for trading to total gross debt instruments (NPE ratio)14</v>
      </c>
      <c r="V367" s="497">
        <v>202312</v>
      </c>
      <c r="W367" s="497">
        <v>92</v>
      </c>
      <c r="X367" s="497" t="s">
        <v>1438</v>
      </c>
      <c r="Y367" s="497" t="s">
        <v>93</v>
      </c>
      <c r="Z367" s="497">
        <v>0</v>
      </c>
      <c r="AA367" s="497">
        <v>3</v>
      </c>
      <c r="AB367" s="497">
        <v>1.39002411092107E-2</v>
      </c>
      <c r="AC367" s="497">
        <v>14</v>
      </c>
      <c r="AD367" s="498"/>
      <c r="AF367" s="338" t="s">
        <v>1245</v>
      </c>
      <c r="AG367" s="339">
        <v>3.9922914400000002E-2</v>
      </c>
      <c r="AH367" s="339">
        <v>2.5662004E-3</v>
      </c>
      <c r="AI367" s="339">
        <v>0.10860254499999999</v>
      </c>
      <c r="AJ367" s="339">
        <v>5.2097161199999999E-2</v>
      </c>
      <c r="AK367" s="339">
        <v>2.3444519399999999E-2</v>
      </c>
      <c r="AL367" s="339">
        <v>2.8863270900000002E-2</v>
      </c>
      <c r="AM367" s="339">
        <v>-1.148919E-2</v>
      </c>
      <c r="AN367" s="339">
        <v>1.1487882899999999E-2</v>
      </c>
      <c r="AO367" s="339">
        <v>2.4952944000000001E-2</v>
      </c>
      <c r="AP367" s="339">
        <v>4.0153539699999997E-2</v>
      </c>
      <c r="AQ367" s="339">
        <v>4.4056666600000002E-2</v>
      </c>
      <c r="AR367" s="339">
        <v>5.6255046099999997E-2</v>
      </c>
      <c r="AS367" s="339">
        <v>4.6307815000000002E-2</v>
      </c>
      <c r="AT367" s="339">
        <v>4.8943269099999999E-2</v>
      </c>
      <c r="AU367" s="339">
        <v>-3.0704600000000001E-3</v>
      </c>
      <c r="AV367" s="339">
        <v>2.1814091000000001E-3</v>
      </c>
      <c r="AW367" s="339">
        <v>4.3499996000000004E-3</v>
      </c>
      <c r="AX367" s="339">
        <v>-9.5730510000000008E-3</v>
      </c>
      <c r="AY367" s="339">
        <v>6.9616788099999993E-2</v>
      </c>
      <c r="AZ367" s="339">
        <v>4.4736665299999999E-2</v>
      </c>
      <c r="BA367" s="339">
        <v>3.2060382700000001E-2</v>
      </c>
      <c r="BB367" s="339">
        <v>3.3775762199999997E-2</v>
      </c>
      <c r="BC367" s="339">
        <v>-0.17045998700000001</v>
      </c>
      <c r="BD367" s="339">
        <v>2.3482017000000001E-3</v>
      </c>
      <c r="BE367" s="339">
        <v>4.8884299999999998E-4</v>
      </c>
      <c r="BF367" s="339">
        <v>1.79265797E-2</v>
      </c>
      <c r="BG367" s="339">
        <v>9.5489164299999998E-2</v>
      </c>
      <c r="BH367" s="339">
        <v>4.4484930300000003E-2</v>
      </c>
      <c r="BI367" s="339">
        <v>3.4086287E-2</v>
      </c>
      <c r="BJ367" s="339">
        <v>2.7687721200000001E-2</v>
      </c>
      <c r="BK367" s="339">
        <v>1.6561951599999999E-2</v>
      </c>
      <c r="BL367" s="339">
        <v>2.8592333300000002E-2</v>
      </c>
      <c r="BM367" s="339">
        <v>5.23388412E-2</v>
      </c>
      <c r="BN367" s="339">
        <v>4.5751115299999999E-2</v>
      </c>
      <c r="BO367" s="339">
        <v>5.5552385199999998E-2</v>
      </c>
      <c r="BP367" s="339">
        <v>6.2654686400000006E-2</v>
      </c>
      <c r="BQ367" s="339">
        <v>6.0440882799999998E-2</v>
      </c>
      <c r="BR367" s="339">
        <v>5.2112497200000003E-2</v>
      </c>
    </row>
    <row r="368" spans="1:70">
      <c r="A368" t="str">
        <f t="shared" si="25"/>
        <v>Loans and advances-to-deposits ratio for households and non-financial corporations202009</v>
      </c>
      <c r="B368" s="495">
        <v>202009</v>
      </c>
      <c r="C368" s="495">
        <v>87</v>
      </c>
      <c r="D368" s="495" t="s">
        <v>1383</v>
      </c>
      <c r="E368" s="495">
        <v>0.50732247934211983</v>
      </c>
      <c r="F368" s="495">
        <v>0.84415714202008374</v>
      </c>
      <c r="G368" s="495">
        <v>1.0015013696499886</v>
      </c>
      <c r="H368" s="495">
        <v>2.1650928431536838</v>
      </c>
      <c r="I368" s="495">
        <v>1.1345274808405894</v>
      </c>
      <c r="J368" s="495">
        <v>1.6384566328422976</v>
      </c>
      <c r="K368" s="495">
        <v>6.8952573791773437</v>
      </c>
      <c r="L368" s="496">
        <v>11321466417942.082</v>
      </c>
      <c r="M368" s="496">
        <v>10028632990593.004</v>
      </c>
      <c r="N368" s="495">
        <v>0.84084331790199396</v>
      </c>
      <c r="O368" s="495">
        <v>1.0744984317327233</v>
      </c>
      <c r="P368" s="495">
        <v>1.1483290025976454</v>
      </c>
      <c r="Q368" s="495">
        <v>111</v>
      </c>
      <c r="R368" s="11">
        <f t="shared" si="26"/>
        <v>0.84084331790199396</v>
      </c>
      <c r="S368" s="11">
        <f t="shared" si="27"/>
        <v>1.1483290025976454</v>
      </c>
      <c r="T368">
        <f t="shared" si="28"/>
        <v>0</v>
      </c>
      <c r="U368" t="str">
        <f t="shared" si="29"/>
        <v>Non-performing debt instruments (loans and advances &amp; debt securities) other than held for trading to total gross debt instruments (NPE ratio)15</v>
      </c>
      <c r="V368" s="497">
        <v>202312</v>
      </c>
      <c r="W368" s="497">
        <v>92</v>
      </c>
      <c r="X368" s="497" t="s">
        <v>1438</v>
      </c>
      <c r="Y368" s="497" t="s">
        <v>24</v>
      </c>
      <c r="Z368" s="497">
        <v>0</v>
      </c>
      <c r="AA368" s="497">
        <v>10</v>
      </c>
      <c r="AB368" s="497">
        <v>1.3613785336850924E-2</v>
      </c>
      <c r="AC368" s="497">
        <v>15</v>
      </c>
      <c r="AD368" s="498"/>
      <c r="AF368" s="338" t="s">
        <v>1250</v>
      </c>
      <c r="AG368" s="339">
        <v>1.43760708E-2</v>
      </c>
      <c r="AH368" s="339">
        <v>1.5041593799999999E-2</v>
      </c>
      <c r="AI368" s="339">
        <v>1.6241512100000001E-2</v>
      </c>
      <c r="AJ368" s="339">
        <v>1.6865884500000001E-2</v>
      </c>
      <c r="AK368" s="339">
        <v>1.7306479400000001E-2</v>
      </c>
      <c r="AL368" s="339">
        <v>1.7417051199999999E-2</v>
      </c>
      <c r="AM368" s="339">
        <v>1.6973613299999999E-2</v>
      </c>
      <c r="AN368" s="339">
        <v>1.6667538400000001E-2</v>
      </c>
      <c r="AO368" s="339">
        <v>1.72203472E-2</v>
      </c>
      <c r="AP368" s="339">
        <v>1.74615984E-2</v>
      </c>
      <c r="AQ368" s="339">
        <v>1.9347584800000001E-2</v>
      </c>
      <c r="AR368" s="339">
        <v>1.9676931700000001E-2</v>
      </c>
      <c r="AS368" s="339">
        <v>1.98652473E-2</v>
      </c>
      <c r="AT368" s="339">
        <v>1.9769311099999999E-2</v>
      </c>
      <c r="AU368" s="339">
        <v>1.9714006400000001E-2</v>
      </c>
      <c r="AV368" s="339">
        <v>2.0051793599999999E-2</v>
      </c>
      <c r="AW368" s="339">
        <v>2.0148657100000002E-2</v>
      </c>
      <c r="AX368" s="339">
        <v>1.98534338E-2</v>
      </c>
      <c r="AY368" s="339">
        <v>2.0206835499999999E-2</v>
      </c>
      <c r="AZ368" s="339">
        <v>2.0143633300000002E-2</v>
      </c>
      <c r="BA368" s="339">
        <v>1.9938074600000001E-2</v>
      </c>
      <c r="BB368" s="339">
        <v>1.97074052E-2</v>
      </c>
      <c r="BC368" s="339">
        <v>1.85866599E-2</v>
      </c>
      <c r="BD368" s="339">
        <v>1.8110326199999999E-2</v>
      </c>
      <c r="BE368" s="339">
        <v>1.7675512300000001E-2</v>
      </c>
      <c r="BF368" s="339">
        <v>1.7211163599999999E-2</v>
      </c>
      <c r="BG368" s="339">
        <v>1.5709006000000001E-2</v>
      </c>
      <c r="BH368" s="339">
        <v>1.5414595200000001E-2</v>
      </c>
      <c r="BI368" s="339">
        <v>1.52597033E-2</v>
      </c>
      <c r="BJ368" s="339">
        <v>1.53382368E-2</v>
      </c>
      <c r="BK368" s="339">
        <v>1.39301281E-2</v>
      </c>
      <c r="BL368" s="339">
        <v>1.37945944E-2</v>
      </c>
      <c r="BM368" s="339">
        <v>1.4380135E-2</v>
      </c>
      <c r="BN368" s="339">
        <v>1.63789165E-2</v>
      </c>
      <c r="BO368" s="339">
        <v>2.36969437E-2</v>
      </c>
      <c r="BP368" s="339">
        <v>2.5066096600000001E-2</v>
      </c>
      <c r="BQ368" s="339">
        <v>2.6498089900000001E-2</v>
      </c>
      <c r="BR368" s="339">
        <v>2.65472216E-2</v>
      </c>
    </row>
    <row r="369" spans="1:70">
      <c r="A369" t="str">
        <f t="shared" si="25"/>
        <v>Loans and advances-to-deposits ratio for households and non-financial corporations202012</v>
      </c>
      <c r="B369" s="495">
        <v>202012</v>
      </c>
      <c r="C369" s="495">
        <v>87</v>
      </c>
      <c r="D369" s="495" t="s">
        <v>1383</v>
      </c>
      <c r="E369" s="495">
        <v>0.51583256733514171</v>
      </c>
      <c r="F369" s="495">
        <v>0.81202200624541665</v>
      </c>
      <c r="G369" s="495">
        <v>0.97639803322771579</v>
      </c>
      <c r="H369" s="495">
        <v>2.1160636042800465</v>
      </c>
      <c r="I369" s="495">
        <v>1.1220003143413229</v>
      </c>
      <c r="J369" s="495">
        <v>1.6763296169359228</v>
      </c>
      <c r="K369" s="495">
        <v>6.3966835458107365</v>
      </c>
      <c r="L369" s="496">
        <v>11283779851573.285</v>
      </c>
      <c r="M369" s="496">
        <v>10128019141952.703</v>
      </c>
      <c r="N369" s="495">
        <v>0.81342751730495355</v>
      </c>
      <c r="O369" s="495">
        <v>1.0570780764573371</v>
      </c>
      <c r="P369" s="495">
        <v>1.1376052879312173</v>
      </c>
      <c r="Q369" s="495">
        <v>111</v>
      </c>
      <c r="R369" s="11">
        <f t="shared" si="26"/>
        <v>0.81342751730495355</v>
      </c>
      <c r="S369" s="11">
        <f t="shared" si="27"/>
        <v>1.1376052879312173</v>
      </c>
      <c r="T369">
        <f t="shared" si="28"/>
        <v>0</v>
      </c>
      <c r="U369" t="str">
        <f t="shared" si="29"/>
        <v>Non-performing debt instruments (loans and advances &amp; debt securities) other than held for trading to total gross debt instruments (NPE ratio)16</v>
      </c>
      <c r="V369" s="497">
        <v>202312</v>
      </c>
      <c r="W369" s="497">
        <v>92</v>
      </c>
      <c r="X369" s="497" t="s">
        <v>1438</v>
      </c>
      <c r="Y369" s="497" t="s">
        <v>1386</v>
      </c>
      <c r="Z369" s="497">
        <v>0</v>
      </c>
      <c r="AA369" s="497">
        <v>3</v>
      </c>
      <c r="AB369" s="497">
        <v>1.3231680811851722E-2</v>
      </c>
      <c r="AC369" s="497">
        <v>16</v>
      </c>
      <c r="AD369" s="497"/>
      <c r="AF369" s="338" t="s">
        <v>2377</v>
      </c>
      <c r="AG369" s="339" t="s">
        <v>6753</v>
      </c>
      <c r="AH369" s="339" t="s">
        <v>6753</v>
      </c>
      <c r="AI369" s="339" t="s">
        <v>6753</v>
      </c>
      <c r="AJ369" s="339" t="s">
        <v>6753</v>
      </c>
      <c r="AK369" s="339" t="s">
        <v>6753</v>
      </c>
      <c r="AL369" s="339" t="s">
        <v>6753</v>
      </c>
      <c r="AM369" s="339" t="s">
        <v>6753</v>
      </c>
      <c r="AN369" s="339" t="s">
        <v>6753</v>
      </c>
      <c r="AO369" s="339" t="s">
        <v>6753</v>
      </c>
      <c r="AP369" s="339" t="s">
        <v>6753</v>
      </c>
      <c r="AQ369" s="339" t="s">
        <v>6753</v>
      </c>
      <c r="AR369" s="339" t="s">
        <v>6753</v>
      </c>
      <c r="AS369" s="339" t="s">
        <v>6753</v>
      </c>
      <c r="AT369" s="339" t="s">
        <v>6753</v>
      </c>
      <c r="AU369" s="339">
        <v>1.5960547E-3</v>
      </c>
      <c r="AV369" s="389">
        <v>8.8221999999999997E-5</v>
      </c>
      <c r="AW369" s="389">
        <v>-9.9464999999999997E-5</v>
      </c>
      <c r="AX369" s="339">
        <v>8.1488350000000003E-4</v>
      </c>
      <c r="AY369" s="339">
        <v>2.5179855000000001E-3</v>
      </c>
      <c r="AZ369" s="339">
        <v>2.9612801999999998E-3</v>
      </c>
      <c r="BA369" s="339">
        <v>2.5754952999999998E-3</v>
      </c>
      <c r="BB369" s="339">
        <v>2.4351215999999999E-3</v>
      </c>
      <c r="BC369" s="339">
        <v>7.3393167999999996E-3</v>
      </c>
      <c r="BD369" s="339">
        <v>2.8062124000000001E-2</v>
      </c>
      <c r="BE369" s="339">
        <v>2.00052953E-2</v>
      </c>
      <c r="BF369" s="339">
        <v>1.7233954700000002E-2</v>
      </c>
      <c r="BG369" s="339">
        <v>3.7181282999999999E-3</v>
      </c>
      <c r="BH369" s="339">
        <v>1.1001852999999999E-3</v>
      </c>
      <c r="BI369" s="339">
        <v>3.7022729999999998E-4</v>
      </c>
      <c r="BJ369" s="339">
        <v>-1.1569709999999999E-3</v>
      </c>
      <c r="BK369" s="339">
        <v>9.1720739999999999E-4</v>
      </c>
      <c r="BL369" s="339">
        <v>-1.4702879999999999E-3</v>
      </c>
      <c r="BM369" s="339">
        <v>-3.5496600000000002E-4</v>
      </c>
      <c r="BN369" s="339">
        <v>4.5193517999999998E-3</v>
      </c>
      <c r="BO369" s="339">
        <v>2.3177216999999998E-3</v>
      </c>
      <c r="BP369" s="339">
        <v>3.9213688E-3</v>
      </c>
      <c r="BQ369" s="339">
        <v>3.1475805999999999E-3</v>
      </c>
      <c r="BR369" s="339">
        <v>5.7256293999999996E-3</v>
      </c>
    </row>
    <row r="370" spans="1:70">
      <c r="A370" t="str">
        <f t="shared" si="25"/>
        <v>Loans and advances-to-deposits ratio for households and non-financial corporations202103</v>
      </c>
      <c r="B370" s="495">
        <v>202103</v>
      </c>
      <c r="C370" s="495">
        <v>87</v>
      </c>
      <c r="D370" s="495" t="s">
        <v>1383</v>
      </c>
      <c r="E370" s="495">
        <v>0.47225892624943328</v>
      </c>
      <c r="F370" s="495">
        <v>0.79648178770557299</v>
      </c>
      <c r="G370" s="495">
        <v>0.97368643442602687</v>
      </c>
      <c r="H370" s="495">
        <v>2.023420026820129</v>
      </c>
      <c r="I370" s="495">
        <v>1.1086345914772393</v>
      </c>
      <c r="J370" s="495">
        <v>1.5905054796821947</v>
      </c>
      <c r="K370" s="495">
        <v>6.3594720144123782</v>
      </c>
      <c r="L370" s="496">
        <v>11557854116521.576</v>
      </c>
      <c r="M370" s="496">
        <v>10446852709736.949</v>
      </c>
      <c r="N370" s="495">
        <v>0.79139309287697668</v>
      </c>
      <c r="O370" s="495">
        <v>1.0138667201896776</v>
      </c>
      <c r="P370" s="495">
        <v>1.1305424907177464</v>
      </c>
      <c r="Q370" s="495">
        <v>114</v>
      </c>
      <c r="R370" s="11">
        <f t="shared" si="26"/>
        <v>0.79139309287697668</v>
      </c>
      <c r="S370" s="11">
        <f t="shared" si="27"/>
        <v>1.1305424907177464</v>
      </c>
      <c r="T370">
        <f t="shared" si="28"/>
        <v>0</v>
      </c>
      <c r="U370" t="str">
        <f t="shared" si="29"/>
        <v>Non-performing debt instruments (loans and advances &amp; debt securities) other than held for trading to total gross debt instruments (NPE ratio)17</v>
      </c>
      <c r="V370" s="497">
        <v>202312</v>
      </c>
      <c r="W370" s="497">
        <v>92</v>
      </c>
      <c r="X370" s="497" t="s">
        <v>1438</v>
      </c>
      <c r="Y370" s="497" t="s">
        <v>32</v>
      </c>
      <c r="Z370" s="497">
        <v>0</v>
      </c>
      <c r="AA370" s="497">
        <v>9</v>
      </c>
      <c r="AB370" s="497">
        <v>1.322549727147501E-2</v>
      </c>
      <c r="AC370" s="497">
        <v>17</v>
      </c>
      <c r="AD370" s="497"/>
      <c r="AF370" s="338" t="s">
        <v>913</v>
      </c>
      <c r="AG370" s="339">
        <v>0.1827353169</v>
      </c>
      <c r="AH370" s="339">
        <v>0.1746390937</v>
      </c>
      <c r="AI370" s="339">
        <v>0.16209074279999999</v>
      </c>
      <c r="AJ370" s="339">
        <v>0.18638759699999999</v>
      </c>
      <c r="AK370" s="339">
        <v>0.1894553239</v>
      </c>
      <c r="AL370" s="339">
        <v>0.1874537959</v>
      </c>
      <c r="AM370" s="339">
        <v>0.17615667230000001</v>
      </c>
      <c r="AN370" s="339">
        <v>0.1823640252</v>
      </c>
      <c r="AO370" s="339">
        <v>0.18216312079999999</v>
      </c>
      <c r="AP370" s="339">
        <v>0.1975460899</v>
      </c>
      <c r="AQ370" s="339">
        <v>0.19397644820000001</v>
      </c>
      <c r="AR370" s="339">
        <v>0.20040414249999999</v>
      </c>
      <c r="AS370" s="339">
        <v>0.19888317990000001</v>
      </c>
      <c r="AT370" s="339">
        <v>0.210182228</v>
      </c>
      <c r="AU370" s="339">
        <v>0.1964685709</v>
      </c>
      <c r="AV370" s="389">
        <v>0.19998759699999999</v>
      </c>
      <c r="AW370" s="389">
        <v>0.1982529807</v>
      </c>
      <c r="AX370" s="339">
        <v>0.20666899559999999</v>
      </c>
      <c r="AY370" s="339">
        <v>0.19485914639999999</v>
      </c>
      <c r="AZ370" s="339">
        <v>0.19340627739999999</v>
      </c>
      <c r="BA370" s="339">
        <v>0.19578379369999999</v>
      </c>
      <c r="BB370" s="339">
        <v>0.20372730080000001</v>
      </c>
      <c r="BC370" s="339">
        <v>0.19663397060000001</v>
      </c>
      <c r="BD370" s="339">
        <v>0.20128942059999999</v>
      </c>
      <c r="BE370" s="339">
        <v>0.2027881865</v>
      </c>
      <c r="BF370" s="339">
        <v>0.2052588296</v>
      </c>
      <c r="BG370" s="339">
        <v>0.2038736541</v>
      </c>
      <c r="BH370" s="339">
        <v>0.20457159280000001</v>
      </c>
      <c r="BI370" s="339">
        <v>0.20259392640000001</v>
      </c>
      <c r="BJ370" s="339">
        <v>0.21354338889999999</v>
      </c>
      <c r="BK370" s="339">
        <v>0.2011793741</v>
      </c>
      <c r="BL370" s="339">
        <v>0.1991050744</v>
      </c>
      <c r="BM370" s="339">
        <v>0.19060702199999999</v>
      </c>
      <c r="BN370" s="339">
        <v>0.2081645697</v>
      </c>
      <c r="BO370" s="339">
        <v>0.20413668939999999</v>
      </c>
      <c r="BP370" s="339">
        <v>0.20175615820000001</v>
      </c>
      <c r="BQ370" s="339">
        <v>0.2027035294</v>
      </c>
      <c r="BR370" s="339">
        <v>0.19781479439999999</v>
      </c>
    </row>
    <row r="371" spans="1:70">
      <c r="A371" t="str">
        <f t="shared" si="25"/>
        <v>Loans and advances-to-deposits ratio for households and non-financial corporations202106</v>
      </c>
      <c r="B371" s="495">
        <v>202106</v>
      </c>
      <c r="C371" s="495">
        <v>87</v>
      </c>
      <c r="D371" s="495" t="s">
        <v>1383</v>
      </c>
      <c r="E371" s="495">
        <v>0.46568651869364225</v>
      </c>
      <c r="F371" s="495">
        <v>0.78798744704103774</v>
      </c>
      <c r="G371" s="495">
        <v>0.97213119004425308</v>
      </c>
      <c r="H371" s="495">
        <v>2.1419189592247769</v>
      </c>
      <c r="I371" s="495">
        <v>1.0893727869059022</v>
      </c>
      <c r="J371" s="495">
        <v>1.4970104206897352</v>
      </c>
      <c r="K371" s="495">
        <v>6.2255796618678518</v>
      </c>
      <c r="L371" s="496">
        <v>11604227754341.945</v>
      </c>
      <c r="M371" s="496">
        <v>10632994190462.574</v>
      </c>
      <c r="N371" s="495">
        <v>0.80284053703524982</v>
      </c>
      <c r="O371" s="495">
        <v>0.98643394710326704</v>
      </c>
      <c r="P371" s="495">
        <v>1.1122242813843304</v>
      </c>
      <c r="Q371" s="495">
        <v>108</v>
      </c>
      <c r="R371" s="11">
        <f t="shared" si="26"/>
        <v>0.80284053703524982</v>
      </c>
      <c r="S371" s="11">
        <f t="shared" si="27"/>
        <v>1.1122242813843304</v>
      </c>
      <c r="T371">
        <f t="shared" si="28"/>
        <v>0</v>
      </c>
      <c r="U371" t="str">
        <f t="shared" si="29"/>
        <v>Non-performing debt instruments (loans and advances &amp; debt securities) other than held for trading to total gross debt instruments (NPE ratio)18</v>
      </c>
      <c r="V371" s="497">
        <v>202312</v>
      </c>
      <c r="W371" s="497">
        <v>92</v>
      </c>
      <c r="X371" s="497" t="s">
        <v>1438</v>
      </c>
      <c r="Y371" s="497" t="s">
        <v>27</v>
      </c>
      <c r="Z371" s="497">
        <v>0</v>
      </c>
      <c r="AA371" s="497">
        <v>8</v>
      </c>
      <c r="AB371" s="497">
        <v>1.2857390212584488E-2</v>
      </c>
      <c r="AC371" s="497">
        <v>18</v>
      </c>
      <c r="AD371" s="497"/>
      <c r="AF371" s="338" t="s">
        <v>1248</v>
      </c>
      <c r="AG371" s="339" t="s">
        <v>6753</v>
      </c>
      <c r="AH371" s="339" t="s">
        <v>6753</v>
      </c>
      <c r="AI371" s="339" t="s">
        <v>6753</v>
      </c>
      <c r="AJ371" s="339" t="s">
        <v>6753</v>
      </c>
      <c r="AK371" s="339" t="s">
        <v>6753</v>
      </c>
      <c r="AL371" s="339" t="s">
        <v>6753</v>
      </c>
      <c r="AM371" s="339" t="s">
        <v>6753</v>
      </c>
      <c r="AN371" s="339" t="s">
        <v>6753</v>
      </c>
      <c r="AO371" s="339">
        <v>8.2878783400000003E-2</v>
      </c>
      <c r="AP371" s="339">
        <v>9.0574669400000002E-2</v>
      </c>
      <c r="AQ371" s="339">
        <v>8.7454774400000004E-2</v>
      </c>
      <c r="AR371" s="339">
        <v>9.2786199400000005E-2</v>
      </c>
      <c r="AS371" s="339">
        <v>9.0987447299999996E-2</v>
      </c>
      <c r="AT371" s="339">
        <v>9.6543873899999993E-2</v>
      </c>
      <c r="AU371" s="339">
        <v>9.0617512900000002E-2</v>
      </c>
      <c r="AV371" s="339">
        <v>9.0788849000000005E-2</v>
      </c>
      <c r="AW371" s="339">
        <v>9.0318011200000006E-2</v>
      </c>
      <c r="AX371" s="339">
        <v>9.2732116899999995E-2</v>
      </c>
      <c r="AY371" s="339">
        <v>9.6632733799999995E-2</v>
      </c>
      <c r="AZ371" s="339">
        <v>9.4577651799999995E-2</v>
      </c>
      <c r="BA371" s="339">
        <v>9.4158347399999995E-2</v>
      </c>
      <c r="BB371" s="339">
        <v>9.7398406899999998E-2</v>
      </c>
      <c r="BC371" s="339">
        <v>9.0166928300000004E-2</v>
      </c>
      <c r="BD371" s="339">
        <v>8.8410381100000004E-2</v>
      </c>
      <c r="BE371" s="339">
        <v>9.10617804E-2</v>
      </c>
      <c r="BF371" s="339">
        <v>9.0076082799999999E-2</v>
      </c>
      <c r="BG371" s="339">
        <v>8.4919156800000006E-2</v>
      </c>
      <c r="BH371" s="339">
        <v>8.1559495199999998E-2</v>
      </c>
      <c r="BI371" s="339">
        <v>8.1335486400000004E-2</v>
      </c>
      <c r="BJ371" s="339">
        <v>8.7555812600000005E-2</v>
      </c>
      <c r="BK371" s="339">
        <v>8.1867324899999996E-2</v>
      </c>
      <c r="BL371" s="339">
        <v>7.9144572600000004E-2</v>
      </c>
      <c r="BM371" s="339">
        <v>7.6476725499999995E-2</v>
      </c>
      <c r="BN371" s="339">
        <v>8.4912400900000004E-2</v>
      </c>
      <c r="BO371" s="339">
        <v>8.0370187100000004E-2</v>
      </c>
      <c r="BP371" s="339">
        <v>7.9893789600000001E-2</v>
      </c>
      <c r="BQ371" s="339">
        <v>8.1817345900000005E-2</v>
      </c>
      <c r="BR371" s="339">
        <v>8.0395609399999998E-2</v>
      </c>
    </row>
    <row r="372" spans="1:70">
      <c r="A372" t="str">
        <f t="shared" si="25"/>
        <v>Loans and advances-to-deposits ratio for households and non-financial corporations202109</v>
      </c>
      <c r="B372" s="495">
        <v>202109</v>
      </c>
      <c r="C372" s="495">
        <v>87</v>
      </c>
      <c r="D372" s="495" t="s">
        <v>1383</v>
      </c>
      <c r="E372" s="495">
        <v>0.50898932172169353</v>
      </c>
      <c r="F372" s="495">
        <v>0.78581017139240428</v>
      </c>
      <c r="G372" s="495">
        <v>0.97478072036274843</v>
      </c>
      <c r="H372" s="495">
        <v>2.0861502031183203</v>
      </c>
      <c r="I372" s="495">
        <v>1.0821667239713508</v>
      </c>
      <c r="J372" s="495">
        <v>1.488433768937454</v>
      </c>
      <c r="K372" s="495">
        <v>6.6026043565109465</v>
      </c>
      <c r="L372" s="496">
        <v>11704841169272.119</v>
      </c>
      <c r="M372" s="496">
        <v>10801731573868.799</v>
      </c>
      <c r="N372" s="495">
        <v>0.79751988404979046</v>
      </c>
      <c r="O372" s="495">
        <v>0.97562071781290249</v>
      </c>
      <c r="P372" s="495">
        <v>1.105689026457408</v>
      </c>
      <c r="Q372" s="495">
        <v>106</v>
      </c>
      <c r="R372" s="11">
        <f t="shared" si="26"/>
        <v>0.79751988404979046</v>
      </c>
      <c r="S372" s="11">
        <f t="shared" si="27"/>
        <v>1.105689026457408</v>
      </c>
      <c r="T372">
        <f>IF(OR(G372&lt;R372,G372&gt;S372),1,0)</f>
        <v>0</v>
      </c>
      <c r="U372" t="str">
        <f t="shared" si="29"/>
        <v>Non-performing debt instruments (loans and advances &amp; debt securities) other than held for trading to total gross debt instruments (NPE ratio)19</v>
      </c>
      <c r="V372" s="497">
        <v>202312</v>
      </c>
      <c r="W372" s="497">
        <v>92</v>
      </c>
      <c r="X372" s="497" t="s">
        <v>1438</v>
      </c>
      <c r="Y372" s="497" t="s">
        <v>14</v>
      </c>
      <c r="Z372" s="497">
        <v>0</v>
      </c>
      <c r="AA372" s="497">
        <v>10</v>
      </c>
      <c r="AB372" s="497">
        <v>1.2199362002818901E-2</v>
      </c>
      <c r="AC372" s="497">
        <v>19</v>
      </c>
      <c r="AD372" s="497"/>
      <c r="AF372" s="338" t="s">
        <v>1249</v>
      </c>
      <c r="AG372" s="339" t="s">
        <v>6753</v>
      </c>
      <c r="AH372" s="339" t="s">
        <v>6753</v>
      </c>
      <c r="AI372" s="339" t="s">
        <v>6753</v>
      </c>
      <c r="AJ372" s="339" t="s">
        <v>6753</v>
      </c>
      <c r="AK372" s="339" t="s">
        <v>6753</v>
      </c>
      <c r="AL372" s="339" t="s">
        <v>6753</v>
      </c>
      <c r="AM372" s="339" t="s">
        <v>6753</v>
      </c>
      <c r="AN372" s="339" t="s">
        <v>6753</v>
      </c>
      <c r="AO372" s="339">
        <v>9.3915909800000003E-2</v>
      </c>
      <c r="AP372" s="339">
        <v>0.1012157767</v>
      </c>
      <c r="AQ372" s="339">
        <v>9.6422001100000002E-2</v>
      </c>
      <c r="AR372" s="339">
        <v>0.1019897649</v>
      </c>
      <c r="AS372" s="339">
        <v>0.10033979949999999</v>
      </c>
      <c r="AT372" s="339">
        <v>0.1057367099</v>
      </c>
      <c r="AU372" s="339">
        <v>9.9373067300000006E-2</v>
      </c>
      <c r="AV372" s="339">
        <v>9.9473867899999999E-2</v>
      </c>
      <c r="AW372" s="339">
        <v>9.8903750299999996E-2</v>
      </c>
      <c r="AX372" s="339">
        <v>0.101021848</v>
      </c>
      <c r="AY372" s="339">
        <v>0.10151405199999999</v>
      </c>
      <c r="AZ372" s="339">
        <v>9.9208728499999996E-2</v>
      </c>
      <c r="BA372" s="339">
        <v>9.8599127800000005E-2</v>
      </c>
      <c r="BB372" s="339">
        <v>0.10189802789999999</v>
      </c>
      <c r="BC372" s="339">
        <v>9.3507843699999996E-2</v>
      </c>
      <c r="BD372" s="339">
        <v>9.3638137199999999E-2</v>
      </c>
      <c r="BE372" s="339">
        <v>9.6643743399999996E-2</v>
      </c>
      <c r="BF372" s="339">
        <v>9.5895607800000005E-2</v>
      </c>
      <c r="BG372" s="339">
        <v>8.9369854100000007E-2</v>
      </c>
      <c r="BH372" s="339">
        <v>8.5580050800000002E-2</v>
      </c>
      <c r="BI372" s="339">
        <v>8.5215462000000006E-2</v>
      </c>
      <c r="BJ372" s="339">
        <v>9.0969786799999994E-2</v>
      </c>
      <c r="BK372" s="339">
        <v>8.3982554000000001E-2</v>
      </c>
      <c r="BL372" s="339">
        <v>8.0763192299999995E-2</v>
      </c>
      <c r="BM372" s="339">
        <v>7.8031044100000002E-2</v>
      </c>
      <c r="BN372" s="339">
        <v>8.6761607199999993E-2</v>
      </c>
      <c r="BO372" s="339">
        <v>8.1216230799999997E-2</v>
      </c>
      <c r="BP372" s="339">
        <v>8.0755813199999998E-2</v>
      </c>
      <c r="BQ372" s="339">
        <v>8.2648924999999998E-2</v>
      </c>
      <c r="BR372" s="339">
        <v>8.1219466000000004E-2</v>
      </c>
    </row>
    <row r="373" spans="1:70">
      <c r="A373" t="str">
        <f t="shared" si="25"/>
        <v>Loans and advances-to-deposits ratio for households and non-financial corporations202112</v>
      </c>
      <c r="B373" s="495">
        <v>202112</v>
      </c>
      <c r="C373" s="495">
        <v>87</v>
      </c>
      <c r="D373" s="495" t="s">
        <v>1383</v>
      </c>
      <c r="E373" s="495">
        <v>0.4756083579382423</v>
      </c>
      <c r="F373" s="495">
        <v>0.76058695822846434</v>
      </c>
      <c r="G373" s="495">
        <v>0.96541940066552367</v>
      </c>
      <c r="H373" s="495">
        <v>2.1627100042364087</v>
      </c>
      <c r="I373" s="495">
        <v>1.0863125137827783</v>
      </c>
      <c r="J373" s="495">
        <v>1.5364851527262466</v>
      </c>
      <c r="K373" s="495">
        <v>6.95722898910397</v>
      </c>
      <c r="L373" s="496">
        <v>11853174004163.07</v>
      </c>
      <c r="M373" s="496">
        <v>10883713342234.623</v>
      </c>
      <c r="N373" s="495">
        <v>0.78047333020518417</v>
      </c>
      <c r="O373" s="495">
        <v>0.96179637568022847</v>
      </c>
      <c r="P373" s="495">
        <v>1.1144542297996334</v>
      </c>
      <c r="Q373" s="495">
        <v>107</v>
      </c>
      <c r="R373" s="11">
        <f t="shared" si="26"/>
        <v>0.78047333020518417</v>
      </c>
      <c r="S373" s="11">
        <f t="shared" si="27"/>
        <v>1.1144542297996334</v>
      </c>
      <c r="T373">
        <f t="shared" ref="T373:T388" si="30">IF(OR(G373&lt;R373,G373&gt;S373),1,0)</f>
        <v>0</v>
      </c>
      <c r="U373" t="str">
        <f t="shared" si="29"/>
        <v>Non-performing debt instruments (loans and advances &amp; debt securities) other than held for trading to total gross debt instruments (NPE ratio)20</v>
      </c>
      <c r="V373" s="497">
        <v>202312</v>
      </c>
      <c r="W373" s="497">
        <v>92</v>
      </c>
      <c r="X373" s="497" t="s">
        <v>1438</v>
      </c>
      <c r="Y373" s="497" t="s">
        <v>94</v>
      </c>
      <c r="Z373" s="497">
        <v>0</v>
      </c>
      <c r="AA373" s="497">
        <v>13</v>
      </c>
      <c r="AB373" s="497">
        <v>1.2124000745482328E-2</v>
      </c>
      <c r="AC373" s="497">
        <v>20</v>
      </c>
      <c r="AD373" s="497"/>
      <c r="AF373" s="338" t="s">
        <v>914</v>
      </c>
      <c r="AG373" s="339">
        <v>0.2100386907</v>
      </c>
      <c r="AH373" s="339">
        <v>0.20011562320000001</v>
      </c>
      <c r="AI373" s="339">
        <v>0.18770404130000001</v>
      </c>
      <c r="AJ373" s="339">
        <v>0.21188259749999999</v>
      </c>
      <c r="AK373" s="339">
        <v>0.21464888030000001</v>
      </c>
      <c r="AL373" s="339">
        <v>0.21604082250000001</v>
      </c>
      <c r="AM373" s="339">
        <v>0.19849278349999999</v>
      </c>
      <c r="AN373" s="339">
        <v>0.20356901469999999</v>
      </c>
      <c r="AO373" s="339">
        <v>0.20330881519999999</v>
      </c>
      <c r="AP373" s="339">
        <v>0.21927648890000001</v>
      </c>
      <c r="AQ373" s="339">
        <v>0.21507221630000001</v>
      </c>
      <c r="AR373" s="339">
        <v>0.22107851210000001</v>
      </c>
      <c r="AS373" s="339">
        <v>0.22153204109999999</v>
      </c>
      <c r="AT373" s="339">
        <v>0.2308060807</v>
      </c>
      <c r="AU373" s="339">
        <v>0.21594139679999999</v>
      </c>
      <c r="AV373" s="339">
        <v>0.21918238440000001</v>
      </c>
      <c r="AW373" s="339">
        <v>0.21746917060000001</v>
      </c>
      <c r="AX373" s="339">
        <v>0.22559838069999999</v>
      </c>
      <c r="AY373" s="339">
        <v>0.2160346554</v>
      </c>
      <c r="AZ373" s="339">
        <v>0.21169199859999999</v>
      </c>
      <c r="BA373" s="339">
        <v>0.2141306161</v>
      </c>
      <c r="BB373" s="339">
        <v>0.22504570860000001</v>
      </c>
      <c r="BC373" s="339">
        <v>0.21764126310000001</v>
      </c>
      <c r="BD373" s="339">
        <v>0.22257361889999999</v>
      </c>
      <c r="BE373" s="339">
        <v>0.22675367339999999</v>
      </c>
      <c r="BF373" s="339">
        <v>0.22876830079999999</v>
      </c>
      <c r="BG373" s="339">
        <v>0.2278756894</v>
      </c>
      <c r="BH373" s="339">
        <v>0.23035133960000001</v>
      </c>
      <c r="BI373" s="339">
        <v>0.22773815620000001</v>
      </c>
      <c r="BJ373" s="339">
        <v>0.23815277709999999</v>
      </c>
      <c r="BK373" s="339">
        <v>0.22500021570000001</v>
      </c>
      <c r="BL373" s="339">
        <v>0.222069769</v>
      </c>
      <c r="BM373" s="339">
        <v>0.21192319439999999</v>
      </c>
      <c r="BN373" s="339">
        <v>0.23194281550000001</v>
      </c>
      <c r="BO373" s="339">
        <v>0.22761311670000001</v>
      </c>
      <c r="BP373" s="339">
        <v>0.22510116229999999</v>
      </c>
      <c r="BQ373" s="339">
        <v>0.22583488970000001</v>
      </c>
      <c r="BR373" s="339">
        <v>0.2202257692</v>
      </c>
    </row>
    <row r="374" spans="1:70">
      <c r="A374" t="str">
        <f t="shared" si="25"/>
        <v>Loans and advances-to-deposits ratio for households and non-financial corporations202203</v>
      </c>
      <c r="B374" s="495">
        <v>202203</v>
      </c>
      <c r="C374" s="495">
        <v>87</v>
      </c>
      <c r="D374" s="495" t="s">
        <v>1383</v>
      </c>
      <c r="E374" s="495">
        <v>0.45459742970419509</v>
      </c>
      <c r="F374" s="495">
        <v>0.78157291927872108</v>
      </c>
      <c r="G374" s="495">
        <v>0.96169364436705596</v>
      </c>
      <c r="H374" s="495">
        <v>2.0079300579319086</v>
      </c>
      <c r="I374" s="495">
        <v>1.0907511237923575</v>
      </c>
      <c r="J374" s="495">
        <v>1.4453499403380732</v>
      </c>
      <c r="K374" s="495">
        <v>6.5147378394231188</v>
      </c>
      <c r="L374" s="496">
        <v>12041205226977.467</v>
      </c>
      <c r="M374" s="496">
        <v>11014806429310.715</v>
      </c>
      <c r="N374" s="495">
        <v>0.81118464622310893</v>
      </c>
      <c r="O374" s="495">
        <v>0.96704614011350642</v>
      </c>
      <c r="P374" s="495">
        <v>1.1180566136645964</v>
      </c>
      <c r="Q374" s="495">
        <v>109</v>
      </c>
      <c r="R374" s="11">
        <f t="shared" si="26"/>
        <v>0.81118464622310893</v>
      </c>
      <c r="S374" s="11">
        <f t="shared" si="27"/>
        <v>1.1180566136645964</v>
      </c>
      <c r="T374">
        <f t="shared" si="30"/>
        <v>0</v>
      </c>
      <c r="U374" t="str">
        <f t="shared" si="29"/>
        <v>Non-performing debt instruments (loans and advances &amp; debt securities) other than held for trading to total gross debt instruments (NPE ratio)21</v>
      </c>
      <c r="V374" s="497">
        <v>202312</v>
      </c>
      <c r="W374" s="497">
        <v>92</v>
      </c>
      <c r="X374" s="497" t="s">
        <v>1438</v>
      </c>
      <c r="Y374" s="497" t="s">
        <v>16</v>
      </c>
      <c r="Z374" s="497">
        <v>0</v>
      </c>
      <c r="AA374" s="497">
        <v>30</v>
      </c>
      <c r="AB374" s="497">
        <v>1.1878007459034775E-2</v>
      </c>
      <c r="AC374" s="497">
        <v>21</v>
      </c>
      <c r="AD374" s="497"/>
      <c r="AF374" s="338" t="s">
        <v>916</v>
      </c>
      <c r="AG374" s="339">
        <v>0.1246920436</v>
      </c>
      <c r="AH374" s="339">
        <v>0.111255532</v>
      </c>
      <c r="AI374" s="339">
        <v>0.10129527050000001</v>
      </c>
      <c r="AJ374" s="339">
        <v>0.1218010043</v>
      </c>
      <c r="AK374" s="339">
        <v>0.1220715908</v>
      </c>
      <c r="AL374" s="339">
        <v>0.15287498990000001</v>
      </c>
      <c r="AM374" s="339">
        <v>0.1500378181</v>
      </c>
      <c r="AN374" s="339">
        <v>0.1539914825</v>
      </c>
      <c r="AO374" s="339">
        <v>0.15242031049999999</v>
      </c>
      <c r="AP374" s="339">
        <v>0.16765070730000001</v>
      </c>
      <c r="AQ374" s="339">
        <v>0.16726674289999999</v>
      </c>
      <c r="AR374" s="339">
        <v>0.17337363820000001</v>
      </c>
      <c r="AS374" s="339">
        <v>0.1729914639</v>
      </c>
      <c r="AT374" s="339">
        <v>0.1854185391</v>
      </c>
      <c r="AU374" s="339">
        <v>0.17294069640000001</v>
      </c>
      <c r="AV374" s="339">
        <v>0.17638102219999999</v>
      </c>
      <c r="AW374" s="339">
        <v>0.17479942879999999</v>
      </c>
      <c r="AX374" s="339">
        <v>0.1834631803</v>
      </c>
      <c r="AY374" s="339">
        <v>0.1789866967</v>
      </c>
      <c r="AZ374" s="339">
        <v>0.17794252369999999</v>
      </c>
      <c r="BA374" s="339">
        <v>0.1797441568</v>
      </c>
      <c r="BB374" s="339">
        <v>0.18604637760000001</v>
      </c>
      <c r="BC374" s="339">
        <v>0.18115942879999999</v>
      </c>
      <c r="BD374" s="339">
        <v>0.17862705670000001</v>
      </c>
      <c r="BE374" s="339">
        <v>0.17857665659999999</v>
      </c>
      <c r="BF374" s="339">
        <v>0.1806227688</v>
      </c>
      <c r="BG374" s="339">
        <v>0.18149796409999999</v>
      </c>
      <c r="BH374" s="339">
        <v>0.1827034448</v>
      </c>
      <c r="BI374" s="339">
        <v>0.18083184129999999</v>
      </c>
      <c r="BJ374" s="339">
        <v>0.1929619196</v>
      </c>
      <c r="BK374" s="339">
        <v>0.18415032749999999</v>
      </c>
      <c r="BL374" s="339">
        <v>0.18383755439999999</v>
      </c>
      <c r="BM374" s="339">
        <v>0.17615104579999999</v>
      </c>
      <c r="BN374" s="339">
        <v>0.19236541409999999</v>
      </c>
      <c r="BO374" s="339">
        <v>0.19082715989999999</v>
      </c>
      <c r="BP374" s="339">
        <v>0.18855628669999999</v>
      </c>
      <c r="BQ374" s="339">
        <v>0.18964022520000001</v>
      </c>
      <c r="BR374" s="339">
        <v>0.1850776331</v>
      </c>
    </row>
    <row r="375" spans="1:70">
      <c r="A375" t="str">
        <f t="shared" si="25"/>
        <v>Loans and advances-to-deposits ratio for households and non-financial corporations202206</v>
      </c>
      <c r="B375" s="495">
        <v>202206</v>
      </c>
      <c r="C375" s="495">
        <v>87</v>
      </c>
      <c r="D375" s="495" t="s">
        <v>1383</v>
      </c>
      <c r="E375" s="495">
        <v>0.46413452701960084</v>
      </c>
      <c r="F375" s="495">
        <v>0.76280865559030842</v>
      </c>
      <c r="G375" s="495">
        <v>0.98617761737570964</v>
      </c>
      <c r="H375" s="495">
        <v>1.9983857390053981</v>
      </c>
      <c r="I375" s="495">
        <v>1.1008359047391059</v>
      </c>
      <c r="J375" s="495">
        <v>1.5231829457527546</v>
      </c>
      <c r="K375" s="495">
        <v>6.5320785764062324</v>
      </c>
      <c r="L375" s="496">
        <v>12235922217353.715</v>
      </c>
      <c r="M375" s="496">
        <v>11133021862881.66</v>
      </c>
      <c r="N375" s="495">
        <v>0.82212647903363423</v>
      </c>
      <c r="O375" s="495">
        <v>0.96973286931063563</v>
      </c>
      <c r="P375" s="495">
        <v>1.1306089268862389</v>
      </c>
      <c r="Q375" s="495">
        <v>115</v>
      </c>
      <c r="R375" s="11">
        <f t="shared" si="26"/>
        <v>0.82212647903363423</v>
      </c>
      <c r="S375" s="11">
        <f t="shared" si="27"/>
        <v>1.1306089268862389</v>
      </c>
      <c r="T375">
        <f t="shared" si="30"/>
        <v>0</v>
      </c>
      <c r="U375" t="str">
        <f t="shared" si="29"/>
        <v>Non-performing debt instruments (loans and advances &amp; debt securities) other than held for trading to total gross debt instruments (NPE ratio)22</v>
      </c>
      <c r="V375" s="497">
        <v>202312</v>
      </c>
      <c r="W375" s="497">
        <v>92</v>
      </c>
      <c r="X375" s="497" t="s">
        <v>1438</v>
      </c>
      <c r="Y375" s="497" t="s">
        <v>17</v>
      </c>
      <c r="Z375" s="497">
        <v>0</v>
      </c>
      <c r="AA375" s="497">
        <v>5</v>
      </c>
      <c r="AB375" s="497">
        <v>1.1558481465157346E-2</v>
      </c>
      <c r="AC375" s="497">
        <v>22</v>
      </c>
      <c r="AD375" s="497"/>
      <c r="AF375" s="338" t="s">
        <v>915</v>
      </c>
      <c r="AG375" s="339">
        <v>0.17856385890000001</v>
      </c>
      <c r="AH375" s="339">
        <v>0.17048185269999999</v>
      </c>
      <c r="AI375" s="339">
        <v>0.15829691679999999</v>
      </c>
      <c r="AJ375" s="339">
        <v>0.17733646859999999</v>
      </c>
      <c r="AK375" s="339">
        <v>0.18010552960000001</v>
      </c>
      <c r="AL375" s="339">
        <v>0.17499105619999999</v>
      </c>
      <c r="AM375" s="339">
        <v>0.1664418319</v>
      </c>
      <c r="AN375" s="339">
        <v>0.17256838320000001</v>
      </c>
      <c r="AO375" s="339">
        <v>0.1722451582</v>
      </c>
      <c r="AP375" s="339">
        <v>0.1872635762</v>
      </c>
      <c r="AQ375" s="339">
        <v>0.18474607539999999</v>
      </c>
      <c r="AR375" s="339">
        <v>0.19100173470000001</v>
      </c>
      <c r="AS375" s="339">
        <v>0.19087496349999999</v>
      </c>
      <c r="AT375" s="339">
        <v>0.20330293429999999</v>
      </c>
      <c r="AU375" s="339">
        <v>0.190200647</v>
      </c>
      <c r="AV375" s="339">
        <v>0.19373627700000001</v>
      </c>
      <c r="AW375" s="339">
        <v>0.1918225751</v>
      </c>
      <c r="AX375" s="339">
        <v>0.2003602615</v>
      </c>
      <c r="AY375" s="339">
        <v>0.1892694999</v>
      </c>
      <c r="AZ375" s="339">
        <v>0.1878407822</v>
      </c>
      <c r="BA375" s="339">
        <v>0.1894127779</v>
      </c>
      <c r="BB375" s="339">
        <v>0.19577958409999999</v>
      </c>
      <c r="BC375" s="339">
        <v>0.1888002137</v>
      </c>
      <c r="BD375" s="339">
        <v>0.19019933210000001</v>
      </c>
      <c r="BE375" s="339">
        <v>0.190628514</v>
      </c>
      <c r="BF375" s="339">
        <v>0.193431557</v>
      </c>
      <c r="BG375" s="339">
        <v>0.1919169818</v>
      </c>
      <c r="BH375" s="339">
        <v>0.1926429898</v>
      </c>
      <c r="BI375" s="339">
        <v>0.19040268390000001</v>
      </c>
      <c r="BJ375" s="339">
        <v>0.20137028709999999</v>
      </c>
      <c r="BK375" s="339">
        <v>0.18947233969999999</v>
      </c>
      <c r="BL375" s="339">
        <v>0.1880268132</v>
      </c>
      <c r="BM375" s="339">
        <v>0.18010022540000001</v>
      </c>
      <c r="BN375" s="339">
        <v>0.19698148269999999</v>
      </c>
      <c r="BO375" s="339">
        <v>0.19304346829999999</v>
      </c>
      <c r="BP375" s="339">
        <v>0.1907785226</v>
      </c>
      <c r="BQ375" s="339">
        <v>0.19175617</v>
      </c>
      <c r="BR375" s="339">
        <v>0.18711138690000001</v>
      </c>
    </row>
    <row r="376" spans="1:70">
      <c r="A376" t="str">
        <f t="shared" si="25"/>
        <v>Loans and advances-to-deposits ratio for households and non-financial corporations202209</v>
      </c>
      <c r="B376" s="495">
        <v>202209</v>
      </c>
      <c r="C376" s="495">
        <v>87</v>
      </c>
      <c r="D376" s="495" t="s">
        <v>1383</v>
      </c>
      <c r="E376" s="495">
        <v>0.4564077370872166</v>
      </c>
      <c r="F376" s="495">
        <v>0.77416195880685112</v>
      </c>
      <c r="G376" s="495">
        <v>0.98332500021639069</v>
      </c>
      <c r="H376" s="495">
        <v>22.147020287814193</v>
      </c>
      <c r="I376" s="495">
        <v>1.0919208702785372</v>
      </c>
      <c r="J376" s="495">
        <v>1.4449329378518947</v>
      </c>
      <c r="K376" s="495">
        <v>6.2580693443174962</v>
      </c>
      <c r="L376" s="496">
        <v>12344290629898.982</v>
      </c>
      <c r="M376" s="496">
        <v>11302907238598.602</v>
      </c>
      <c r="N376" s="495">
        <v>0.82362837684520462</v>
      </c>
      <c r="O376" s="495">
        <v>0.94815855846396857</v>
      </c>
      <c r="P376" s="495">
        <v>1.1239211529878397</v>
      </c>
      <c r="Q376" s="495">
        <v>114</v>
      </c>
      <c r="R376" s="11">
        <f t="shared" si="26"/>
        <v>0.82362837684520462</v>
      </c>
      <c r="S376" s="11">
        <f t="shared" si="27"/>
        <v>1.1239211529878397</v>
      </c>
      <c r="T376">
        <f t="shared" si="30"/>
        <v>0</v>
      </c>
      <c r="U376" t="str">
        <f t="shared" si="29"/>
        <v>Non-performing debt instruments (loans and advances &amp; debt securities) other than held for trading to total gross debt instruments (NPE ratio)23</v>
      </c>
      <c r="V376" s="497">
        <v>202312</v>
      </c>
      <c r="W376" s="497">
        <v>92</v>
      </c>
      <c r="X376" s="497" t="s">
        <v>1438</v>
      </c>
      <c r="Y376" s="497" t="s">
        <v>19</v>
      </c>
      <c r="Z376" s="497">
        <v>0</v>
      </c>
      <c r="AA376" s="497">
        <v>8</v>
      </c>
      <c r="AB376" s="497">
        <v>1.019560079657505E-2</v>
      </c>
      <c r="AC376" s="497">
        <v>23</v>
      </c>
      <c r="AD376" s="497"/>
      <c r="AF376" s="338" t="s">
        <v>1417</v>
      </c>
      <c r="AG376" s="339" t="s">
        <v>6753</v>
      </c>
      <c r="AH376" s="339" t="s">
        <v>6753</v>
      </c>
      <c r="AI376" s="339" t="s">
        <v>6753</v>
      </c>
      <c r="AJ376" s="339" t="s">
        <v>6753</v>
      </c>
      <c r="AK376" s="339" t="s">
        <v>6753</v>
      </c>
      <c r="AL376" s="339" t="s">
        <v>6753</v>
      </c>
      <c r="AM376" s="339" t="s">
        <v>6753</v>
      </c>
      <c r="AN376" s="339" t="s">
        <v>6753</v>
      </c>
      <c r="AO376" s="339" t="s">
        <v>6753</v>
      </c>
      <c r="AP376" s="339" t="s">
        <v>6753</v>
      </c>
      <c r="AQ376" s="339" t="s">
        <v>6753</v>
      </c>
      <c r="AR376" s="339" t="s">
        <v>6753</v>
      </c>
      <c r="AS376" s="339" t="s">
        <v>6753</v>
      </c>
      <c r="AT376" s="339">
        <v>2.5689022499999999E-2</v>
      </c>
      <c r="AU376" s="339">
        <v>2.9443290399999999E-2</v>
      </c>
      <c r="AV376" s="339">
        <v>2.4141552300000001E-2</v>
      </c>
      <c r="AW376" s="339">
        <v>2.2365333099999999E-2</v>
      </c>
      <c r="AX376" s="339">
        <v>2.1617805800000001E-2</v>
      </c>
      <c r="AY376" s="339">
        <v>2.13421754E-2</v>
      </c>
      <c r="AZ376" s="339">
        <v>2.1698081399999999E-2</v>
      </c>
      <c r="BA376" s="339">
        <v>2.41515723E-2</v>
      </c>
      <c r="BB376" s="339">
        <v>2.5497744199999998E-2</v>
      </c>
      <c r="BC376" s="339">
        <v>2.4331790900000001E-2</v>
      </c>
      <c r="BD376" s="339">
        <v>2.8239618899999999E-2</v>
      </c>
      <c r="BE376" s="339">
        <v>2.7183812200000001E-2</v>
      </c>
      <c r="BF376" s="339">
        <v>2.5443562100000001E-2</v>
      </c>
      <c r="BG376" s="339">
        <v>2.49174544E-2</v>
      </c>
      <c r="BH376" s="339">
        <v>2.2462888800000001E-2</v>
      </c>
      <c r="BI376" s="339">
        <v>2.0927437199999999E-2</v>
      </c>
      <c r="BJ376" s="339">
        <v>1.8000399E-2</v>
      </c>
      <c r="BK376" s="339">
        <v>1.5769974700000002E-2</v>
      </c>
      <c r="BL376" s="339">
        <v>1.5567496E-2</v>
      </c>
      <c r="BM376" s="339">
        <v>1.29398655E-2</v>
      </c>
      <c r="BN376" s="339">
        <v>1.23968221E-2</v>
      </c>
      <c r="BO376" s="339">
        <v>1.1992065E-2</v>
      </c>
      <c r="BP376" s="339">
        <v>1.2844232400000001E-2</v>
      </c>
      <c r="BQ376" s="339">
        <v>1.2811039999999999E-2</v>
      </c>
      <c r="BR376" s="339">
        <v>1.3231680799999999E-2</v>
      </c>
    </row>
    <row r="377" spans="1:70">
      <c r="A377" t="str">
        <f t="shared" si="25"/>
        <v>Loans and advances-to-deposits ratio for households and non-financial corporations202212</v>
      </c>
      <c r="B377" s="495">
        <v>202212</v>
      </c>
      <c r="C377" s="495">
        <v>87</v>
      </c>
      <c r="D377" s="495" t="s">
        <v>1383</v>
      </c>
      <c r="E377" s="495">
        <v>0.36520009712611978</v>
      </c>
      <c r="F377" s="495">
        <v>0.74645998666516367</v>
      </c>
      <c r="G377" s="495">
        <v>0.95910891739407145</v>
      </c>
      <c r="H377" s="495">
        <v>2.0071700919809414</v>
      </c>
      <c r="I377" s="495">
        <v>1.081066589867175</v>
      </c>
      <c r="J377" s="495">
        <v>1.6146335795410018</v>
      </c>
      <c r="K377" s="495">
        <v>6.1663848996181132</v>
      </c>
      <c r="L377" s="496">
        <v>12302870607804.9</v>
      </c>
      <c r="M377" s="496">
        <v>11376453514778.053</v>
      </c>
      <c r="N377" s="495">
        <v>0.76658866148099869</v>
      </c>
      <c r="O377" s="495">
        <v>0.93765523083124891</v>
      </c>
      <c r="P377" s="495">
        <v>1.1140616732035578</v>
      </c>
      <c r="Q377" s="495">
        <v>114</v>
      </c>
      <c r="R377" s="11">
        <f t="shared" si="26"/>
        <v>0.76658866148099869</v>
      </c>
      <c r="S377" s="11">
        <f t="shared" si="27"/>
        <v>1.1140616732035578</v>
      </c>
      <c r="T377">
        <f t="shared" si="30"/>
        <v>0</v>
      </c>
      <c r="U377" t="str">
        <f t="shared" si="29"/>
        <v>Non-performing debt instruments (loans and advances &amp; debt securities) other than held for trading to total gross debt instruments (NPE ratio)24</v>
      </c>
      <c r="V377" s="497">
        <v>202312</v>
      </c>
      <c r="W377" s="497">
        <v>92</v>
      </c>
      <c r="X377" s="497" t="s">
        <v>1438</v>
      </c>
      <c r="Y377" s="497" t="s">
        <v>91</v>
      </c>
      <c r="Z377" s="497">
        <v>0</v>
      </c>
      <c r="AA377" s="497">
        <v>3</v>
      </c>
      <c r="AB377" s="497">
        <v>9.5968633495440471E-3</v>
      </c>
      <c r="AC377" s="497">
        <v>24</v>
      </c>
      <c r="AD377" s="497"/>
      <c r="AF377" s="338" t="s">
        <v>1418</v>
      </c>
      <c r="AG377" s="339" t="s">
        <v>6753</v>
      </c>
      <c r="AH377" s="339" t="s">
        <v>6753</v>
      </c>
      <c r="AI377" s="339" t="s">
        <v>6753</v>
      </c>
      <c r="AJ377" s="339" t="s">
        <v>6753</v>
      </c>
      <c r="AK377" s="339" t="s">
        <v>6753</v>
      </c>
      <c r="AL377" s="339" t="s">
        <v>6753</v>
      </c>
      <c r="AM377" s="339" t="s">
        <v>6753</v>
      </c>
      <c r="AN377" s="339" t="s">
        <v>6753</v>
      </c>
      <c r="AO377" s="339" t="s">
        <v>6753</v>
      </c>
      <c r="AP377" s="339" t="s">
        <v>6753</v>
      </c>
      <c r="AQ377" s="339" t="s">
        <v>6753</v>
      </c>
      <c r="AR377" s="339" t="s">
        <v>6753</v>
      </c>
      <c r="AS377" s="339" t="s">
        <v>6753</v>
      </c>
      <c r="AT377" s="339">
        <v>2.6770958300000001E-2</v>
      </c>
      <c r="AU377" s="339">
        <v>3.0261857699999999E-2</v>
      </c>
      <c r="AV377" s="339">
        <v>2.4743900900000001E-2</v>
      </c>
      <c r="AW377" s="339">
        <v>2.29045924E-2</v>
      </c>
      <c r="AX377" s="339">
        <v>2.2153873500000001E-2</v>
      </c>
      <c r="AY377" s="339">
        <v>2.19260485E-2</v>
      </c>
      <c r="AZ377" s="339">
        <v>2.2352002100000001E-2</v>
      </c>
      <c r="BA377" s="339">
        <v>2.5044775200000001E-2</v>
      </c>
      <c r="BB377" s="339">
        <v>2.60343998E-2</v>
      </c>
      <c r="BC377" s="339">
        <v>2.5254821100000002E-2</v>
      </c>
      <c r="BD377" s="339">
        <v>2.9416636100000001E-2</v>
      </c>
      <c r="BE377" s="339">
        <v>2.8505943400000001E-2</v>
      </c>
      <c r="BF377" s="339">
        <v>2.6595241400000001E-2</v>
      </c>
      <c r="BG377" s="339">
        <v>2.57606677E-2</v>
      </c>
      <c r="BH377" s="339">
        <v>2.3275716799999999E-2</v>
      </c>
      <c r="BI377" s="339">
        <v>2.1809242E-2</v>
      </c>
      <c r="BJ377" s="339">
        <v>1.8717709200000002E-2</v>
      </c>
      <c r="BK377" s="339">
        <v>1.6193770900000001E-2</v>
      </c>
      <c r="BL377" s="339">
        <v>1.6069580399999998E-2</v>
      </c>
      <c r="BM377" s="339">
        <v>1.3417939199999999E-2</v>
      </c>
      <c r="BN377" s="339">
        <v>1.27976771E-2</v>
      </c>
      <c r="BO377" s="339">
        <v>1.2392732300000001E-2</v>
      </c>
      <c r="BP377" s="339">
        <v>1.3353253799999999E-2</v>
      </c>
      <c r="BQ377" s="339">
        <v>1.36077595E-2</v>
      </c>
      <c r="BR377" s="339">
        <v>1.4527768999999999E-2</v>
      </c>
    </row>
    <row r="378" spans="1:70">
      <c r="A378" t="str">
        <f t="shared" si="25"/>
        <v>Loans and advances-to-deposits ratio for households and non-financial corporations202303</v>
      </c>
      <c r="B378" s="495">
        <v>202303</v>
      </c>
      <c r="C378" s="495">
        <v>87</v>
      </c>
      <c r="D378" s="495" t="s">
        <v>1383</v>
      </c>
      <c r="E378" s="495">
        <v>0.38898014627848077</v>
      </c>
      <c r="F378" s="495">
        <v>0.76672637686637801</v>
      </c>
      <c r="G378" s="495">
        <v>0.97733182018210696</v>
      </c>
      <c r="H378" s="495">
        <v>2.0319887940013195</v>
      </c>
      <c r="I378" s="495">
        <v>1.0936393957853281</v>
      </c>
      <c r="J378" s="495">
        <v>1.5628015532961197</v>
      </c>
      <c r="K378" s="495">
        <v>5.809561611678042</v>
      </c>
      <c r="L378" s="496">
        <v>12327702875019.775</v>
      </c>
      <c r="M378" s="496">
        <v>11260097618835.99</v>
      </c>
      <c r="N378" s="495">
        <v>0.78755199203030712</v>
      </c>
      <c r="O378" s="495">
        <v>0.9452394157688252</v>
      </c>
      <c r="P378" s="495">
        <v>1.1274472856001556</v>
      </c>
      <c r="Q378" s="495">
        <v>113</v>
      </c>
      <c r="R378" s="11">
        <f t="shared" si="26"/>
        <v>0.78755199203030712</v>
      </c>
      <c r="S378" s="11">
        <f t="shared" si="27"/>
        <v>1.1274472856001556</v>
      </c>
      <c r="T378">
        <f t="shared" si="30"/>
        <v>0</v>
      </c>
      <c r="U378" t="str">
        <f t="shared" si="29"/>
        <v>Non-performing debt instruments (loans and advances &amp; debt securities) other than held for trading to total gross debt instruments (NPE ratio)25</v>
      </c>
      <c r="V378" s="497">
        <v>202312</v>
      </c>
      <c r="W378" s="497">
        <v>92</v>
      </c>
      <c r="X378" s="497" t="s">
        <v>1438</v>
      </c>
      <c r="Y378" s="497" t="s">
        <v>28</v>
      </c>
      <c r="Z378" s="497">
        <v>0</v>
      </c>
      <c r="AA378" s="497">
        <v>4</v>
      </c>
      <c r="AB378" s="497">
        <v>9.0711783637940097E-3</v>
      </c>
      <c r="AC378" s="497">
        <v>25</v>
      </c>
      <c r="AD378" s="497"/>
      <c r="AF378" s="338" t="s">
        <v>1422</v>
      </c>
      <c r="AG378" s="339" t="s">
        <v>6753</v>
      </c>
      <c r="AH378" s="339" t="s">
        <v>6753</v>
      </c>
      <c r="AI378" s="339" t="s">
        <v>6753</v>
      </c>
      <c r="AJ378" s="339" t="s">
        <v>6753</v>
      </c>
      <c r="AK378" s="339" t="s">
        <v>6753</v>
      </c>
      <c r="AL378" s="339" t="s">
        <v>6753</v>
      </c>
      <c r="AM378" s="339" t="s">
        <v>6753</v>
      </c>
      <c r="AN378" s="339" t="s">
        <v>6753</v>
      </c>
      <c r="AO378" s="339" t="s">
        <v>6753</v>
      </c>
      <c r="AP378" s="339" t="s">
        <v>6753</v>
      </c>
      <c r="AQ378" s="339" t="s">
        <v>6753</v>
      </c>
      <c r="AR378" s="339" t="s">
        <v>6753</v>
      </c>
      <c r="AS378" s="339" t="s">
        <v>6753</v>
      </c>
      <c r="AT378" s="339">
        <v>0.40890088320000001</v>
      </c>
      <c r="AU378" s="339">
        <v>0.33031485090000001</v>
      </c>
      <c r="AV378" s="339">
        <v>0.35752338449999999</v>
      </c>
      <c r="AW378" s="339">
        <v>0.3720784077</v>
      </c>
      <c r="AX378" s="339">
        <v>0.2871833707</v>
      </c>
      <c r="AY378" s="339">
        <v>0.29221782730000001</v>
      </c>
      <c r="AZ378" s="339">
        <v>0.30768096179999999</v>
      </c>
      <c r="BA378" s="339">
        <v>0.27786111099999999</v>
      </c>
      <c r="BB378" s="339">
        <v>0.27591982320000003</v>
      </c>
      <c r="BC378" s="339">
        <v>0.30262644519999998</v>
      </c>
      <c r="BD378" s="339">
        <v>0.29282189650000001</v>
      </c>
      <c r="BE378" s="339">
        <v>0.29600627400000001</v>
      </c>
      <c r="BF378" s="339">
        <v>0.30421958389999998</v>
      </c>
      <c r="BG378" s="339">
        <v>0.2990071862</v>
      </c>
      <c r="BH378" s="339">
        <v>0.25787544159999998</v>
      </c>
      <c r="BI378" s="339">
        <v>0.26396955779999998</v>
      </c>
      <c r="BJ378" s="339">
        <v>0.25600832740000001</v>
      </c>
      <c r="BK378" s="339">
        <v>0.26085949689999999</v>
      </c>
      <c r="BL378" s="339">
        <v>0.2459383597</v>
      </c>
      <c r="BM378" s="339">
        <v>0.25157856890000002</v>
      </c>
      <c r="BN378" s="339">
        <v>0.2239964727</v>
      </c>
      <c r="BO378" s="339">
        <v>0.20438716100000001</v>
      </c>
      <c r="BP378" s="339">
        <v>0.1930347751</v>
      </c>
      <c r="BQ378" s="339">
        <v>0.2064023603</v>
      </c>
      <c r="BR378" s="339">
        <v>0.21525474010000001</v>
      </c>
    </row>
    <row r="379" spans="1:70">
      <c r="A379" t="str">
        <f t="shared" si="25"/>
        <v>Loans and advances-to-deposits ratio for households and non-financial corporations202306</v>
      </c>
      <c r="B379" s="495">
        <v>202306</v>
      </c>
      <c r="C379" s="495">
        <v>87</v>
      </c>
      <c r="D379" s="495" t="s">
        <v>1383</v>
      </c>
      <c r="E379" s="495">
        <v>0.42595210630195401</v>
      </c>
      <c r="F379" s="495">
        <v>0.77124685119018088</v>
      </c>
      <c r="G379" s="495">
        <v>0.97613959064348887</v>
      </c>
      <c r="H379" s="495">
        <v>2.167101456948906</v>
      </c>
      <c r="I379" s="495">
        <v>1.0932090016238818</v>
      </c>
      <c r="J379" s="495">
        <v>1.6139166609162807</v>
      </c>
      <c r="K379" s="495">
        <v>5.7739590585950191</v>
      </c>
      <c r="L379" s="496">
        <v>12342502875701.063</v>
      </c>
      <c r="M379" s="496">
        <v>11309059414476.914</v>
      </c>
      <c r="N379" s="495">
        <v>0.78685243196892274</v>
      </c>
      <c r="O379" s="495">
        <v>0.94656332865816806</v>
      </c>
      <c r="P379" s="495">
        <v>1.1269163483041114</v>
      </c>
      <c r="Q379" s="495">
        <v>112</v>
      </c>
      <c r="R379" s="11">
        <f t="shared" si="26"/>
        <v>0.78685243196892274</v>
      </c>
      <c r="S379" s="11">
        <f t="shared" si="27"/>
        <v>1.1269163483041114</v>
      </c>
      <c r="T379">
        <f t="shared" si="30"/>
        <v>0</v>
      </c>
      <c r="U379" t="str">
        <f t="shared" si="29"/>
        <v>Non-performing debt instruments (loans and advances &amp; debt securities) other than held for trading to total gross debt instruments (NPE ratio)26</v>
      </c>
      <c r="V379" s="497">
        <v>202312</v>
      </c>
      <c r="W379" s="497">
        <v>92</v>
      </c>
      <c r="X379" s="497" t="s">
        <v>1438</v>
      </c>
      <c r="Y379" s="497" t="s">
        <v>97</v>
      </c>
      <c r="Z379" s="497">
        <v>0</v>
      </c>
      <c r="AA379" s="497">
        <v>4</v>
      </c>
      <c r="AB379" s="497">
        <v>6.7223526106090208E-3</v>
      </c>
      <c r="AC379" s="497">
        <v>26</v>
      </c>
      <c r="AD379" s="497"/>
      <c r="AF379" s="338" t="s">
        <v>1424</v>
      </c>
      <c r="AG379" s="339" t="s">
        <v>6753</v>
      </c>
      <c r="AH379" s="339" t="s">
        <v>6753</v>
      </c>
      <c r="AI379" s="339" t="s">
        <v>6753</v>
      </c>
      <c r="AJ379" s="339" t="s">
        <v>6753</v>
      </c>
      <c r="AK379" s="339" t="s">
        <v>6753</v>
      </c>
      <c r="AL379" s="339" t="s">
        <v>6753</v>
      </c>
      <c r="AM379" s="339" t="s">
        <v>6753</v>
      </c>
      <c r="AN379" s="339" t="s">
        <v>6753</v>
      </c>
      <c r="AO379" s="339" t="s">
        <v>6753</v>
      </c>
      <c r="AP379" s="339" t="s">
        <v>6753</v>
      </c>
      <c r="AQ379" s="339" t="s">
        <v>6753</v>
      </c>
      <c r="AR379" s="339" t="s">
        <v>6753</v>
      </c>
      <c r="AS379" s="339" t="s">
        <v>6753</v>
      </c>
      <c r="AT379" s="339">
        <v>4.28994979E-2</v>
      </c>
      <c r="AU379" s="339">
        <v>4.0138071800000001E-2</v>
      </c>
      <c r="AV379" s="339">
        <v>3.7832198900000003E-2</v>
      </c>
      <c r="AW379" s="339">
        <v>3.606094E-2</v>
      </c>
      <c r="AX379" s="339">
        <v>2.8074906899999998E-2</v>
      </c>
      <c r="AY379" s="339">
        <v>2.5729932699999999E-2</v>
      </c>
      <c r="AZ379" s="339">
        <v>2.9516645099999999E-2</v>
      </c>
      <c r="BA379" s="339">
        <v>3.0656760000000002E-2</v>
      </c>
      <c r="BB379" s="339">
        <v>3.22771024E-2</v>
      </c>
      <c r="BC379" s="339">
        <v>3.4949716499999998E-2</v>
      </c>
      <c r="BD379" s="339">
        <v>3.9162362300000003E-2</v>
      </c>
      <c r="BE379" s="339">
        <v>4.3662376099999997E-2</v>
      </c>
      <c r="BF379" s="339">
        <v>8.7974338099999994E-2</v>
      </c>
      <c r="BG379" s="339">
        <v>8.6482051899999995E-2</v>
      </c>
      <c r="BH379" s="339">
        <v>8.1507909500000003E-2</v>
      </c>
      <c r="BI379" s="339">
        <v>7.79090162E-2</v>
      </c>
      <c r="BJ379" s="339">
        <v>7.2668588699999995E-2</v>
      </c>
      <c r="BK379" s="339">
        <v>6.4609592899999999E-2</v>
      </c>
      <c r="BL379" s="339">
        <v>5.91568237E-2</v>
      </c>
      <c r="BM379" s="339">
        <v>4.9536680800000003E-2</v>
      </c>
      <c r="BN379" s="339">
        <v>4.2768543300000003E-2</v>
      </c>
      <c r="BO379" s="339">
        <v>3.6722272899999998E-2</v>
      </c>
      <c r="BP379" s="339">
        <v>2.7986904999999999E-2</v>
      </c>
      <c r="BQ379" s="339">
        <v>2.4419640100000001E-2</v>
      </c>
      <c r="BR379" s="339">
        <v>2.3790075599999998E-2</v>
      </c>
    </row>
    <row r="380" spans="1:70">
      <c r="A380" t="str">
        <f t="shared" si="25"/>
        <v>Loans and advances-to-deposits ratio for households and non-financial corporations202309</v>
      </c>
      <c r="B380" s="495">
        <v>202309</v>
      </c>
      <c r="C380" s="495">
        <v>87</v>
      </c>
      <c r="D380" s="495" t="s">
        <v>1383</v>
      </c>
      <c r="E380" s="495">
        <v>0.51323782852372235</v>
      </c>
      <c r="F380" s="495">
        <v>0.74115082760637563</v>
      </c>
      <c r="G380" s="495">
        <v>0.98398214141745188</v>
      </c>
      <c r="H380" s="495">
        <v>2.4019154583115712</v>
      </c>
      <c r="I380" s="495">
        <v>1.0865005427154739</v>
      </c>
      <c r="J380" s="495">
        <v>1.6144986434068254</v>
      </c>
      <c r="K380" s="495">
        <v>6.4252296313059523</v>
      </c>
      <c r="L380" s="496">
        <v>12332785359762.426</v>
      </c>
      <c r="M380" s="496">
        <v>11370584079236.426</v>
      </c>
      <c r="N380" s="495">
        <v>0.78778908464320374</v>
      </c>
      <c r="O380" s="495">
        <v>0.94078690039734025</v>
      </c>
      <c r="P380" s="495">
        <v>1.1199160171135931</v>
      </c>
      <c r="Q380" s="495">
        <v>111</v>
      </c>
      <c r="R380" s="11">
        <f t="shared" si="26"/>
        <v>0.78778908464320374</v>
      </c>
      <c r="S380" s="11">
        <f t="shared" si="27"/>
        <v>1.1199160171135931</v>
      </c>
      <c r="T380">
        <f t="shared" si="30"/>
        <v>0</v>
      </c>
      <c r="U380" t="str">
        <f t="shared" si="29"/>
        <v>Non-performing debt instruments (loans and advances &amp; debt securities) other than held for trading to total gross debt instruments (NPE ratio)27</v>
      </c>
      <c r="V380" s="497">
        <v>202312</v>
      </c>
      <c r="W380" s="497">
        <v>92</v>
      </c>
      <c r="X380" s="497" t="s">
        <v>1438</v>
      </c>
      <c r="Y380" s="497" t="s">
        <v>98</v>
      </c>
      <c r="Z380" s="497">
        <v>0</v>
      </c>
      <c r="AA380" s="497">
        <v>7</v>
      </c>
      <c r="AB380" s="497">
        <v>5.0608944410295764E-3</v>
      </c>
      <c r="AC380" s="497">
        <v>27</v>
      </c>
      <c r="AD380" s="497"/>
      <c r="AF380" s="338" t="s">
        <v>1415</v>
      </c>
      <c r="AG380" s="339" t="s">
        <v>6753</v>
      </c>
      <c r="AH380" s="339" t="s">
        <v>6753</v>
      </c>
      <c r="AI380" s="339" t="s">
        <v>6753</v>
      </c>
      <c r="AJ380" s="339" t="s">
        <v>6753</v>
      </c>
      <c r="AK380" s="339" t="s">
        <v>6753</v>
      </c>
      <c r="AL380" s="339" t="s">
        <v>6753</v>
      </c>
      <c r="AM380" s="339" t="s">
        <v>6753</v>
      </c>
      <c r="AN380" s="339" t="s">
        <v>6753</v>
      </c>
      <c r="AO380" s="339" t="s">
        <v>6753</v>
      </c>
      <c r="AP380" s="339" t="s">
        <v>6753</v>
      </c>
      <c r="AQ380" s="339" t="s">
        <v>6753</v>
      </c>
      <c r="AR380" s="339" t="s">
        <v>6753</v>
      </c>
      <c r="AS380" s="339" t="s">
        <v>6753</v>
      </c>
      <c r="AT380" s="339">
        <v>1.7439126692</v>
      </c>
      <c r="AU380" s="339">
        <v>1.8049908370000001</v>
      </c>
      <c r="AV380" s="339">
        <v>1.8144301711999999</v>
      </c>
      <c r="AW380" s="339">
        <v>1.796999743</v>
      </c>
      <c r="AX380" s="339">
        <v>1.8182265945</v>
      </c>
      <c r="AY380" s="339">
        <v>1.8306642562</v>
      </c>
      <c r="AZ380" s="339">
        <v>1.8313776074999999</v>
      </c>
      <c r="BA380" s="339">
        <v>1.8233703026000001</v>
      </c>
      <c r="BB380" s="339">
        <v>1.7878128914</v>
      </c>
      <c r="BC380" s="339">
        <v>1.7417114387999999</v>
      </c>
      <c r="BD380" s="339">
        <v>1.7178361872000001</v>
      </c>
      <c r="BE380" s="339">
        <v>1.7108205731999999</v>
      </c>
      <c r="BF380" s="339">
        <v>1.7537330297</v>
      </c>
      <c r="BG380" s="339">
        <v>1.7610956145000001</v>
      </c>
      <c r="BH380" s="339">
        <v>1.7646982404</v>
      </c>
      <c r="BI380" s="339">
        <v>1.7341272363</v>
      </c>
      <c r="BJ380" s="339">
        <v>1.7298508932000001</v>
      </c>
      <c r="BK380" s="339">
        <v>1.7366904197999999</v>
      </c>
      <c r="BL380" s="339">
        <v>1.7616773264000001</v>
      </c>
      <c r="BM380" s="339">
        <v>1.6903332266</v>
      </c>
      <c r="BN380" s="339">
        <v>1.7825772122000001</v>
      </c>
      <c r="BO380" s="339">
        <v>1.7750630186</v>
      </c>
      <c r="BP380" s="339">
        <v>1.7705954586999999</v>
      </c>
      <c r="BQ380" s="339">
        <v>1.6751369644</v>
      </c>
      <c r="BR380" s="339">
        <v>1.6961128834000001</v>
      </c>
    </row>
    <row r="381" spans="1:70">
      <c r="A381" t="str">
        <f t="shared" si="25"/>
        <v>Loans and advances-to-deposits ratio for households and non-financial corporations202312</v>
      </c>
      <c r="B381" s="495">
        <v>202312</v>
      </c>
      <c r="C381" s="495">
        <v>87</v>
      </c>
      <c r="D381" s="495" t="s">
        <v>1383</v>
      </c>
      <c r="E381" s="495">
        <v>0.4211832583224992</v>
      </c>
      <c r="F381" s="495">
        <v>0.75021860904993121</v>
      </c>
      <c r="G381" s="495">
        <v>0.97093728736952811</v>
      </c>
      <c r="H381" s="495">
        <v>1.7223983478771661</v>
      </c>
      <c r="I381" s="495">
        <v>1.0710815698732439</v>
      </c>
      <c r="J381" s="495">
        <v>1.5459407156801364</v>
      </c>
      <c r="K381" s="495">
        <v>4.1318596128960241</v>
      </c>
      <c r="L381" s="496">
        <v>12342493832276.553</v>
      </c>
      <c r="M381" s="496">
        <v>11540731669516.803</v>
      </c>
      <c r="N381" s="495">
        <v>0.77570337245564525</v>
      </c>
      <c r="O381" s="495">
        <v>0.92739959390372317</v>
      </c>
      <c r="P381" s="495">
        <v>1.1046054976507953</v>
      </c>
      <c r="Q381" s="495">
        <v>111</v>
      </c>
      <c r="R381" s="11">
        <f t="shared" si="26"/>
        <v>0.77570337245564525</v>
      </c>
      <c r="S381" s="11">
        <f t="shared" si="27"/>
        <v>1.1046054976507953</v>
      </c>
      <c r="T381">
        <f t="shared" si="30"/>
        <v>0</v>
      </c>
      <c r="U381" t="str">
        <f t="shared" si="29"/>
        <v>Non-performing debt instruments (loans and advances &amp; debt securities) other than held for trading to total gross debt instruments (NPE ratio)28</v>
      </c>
      <c r="V381" s="497">
        <v>202312</v>
      </c>
      <c r="W381" s="497">
        <v>92</v>
      </c>
      <c r="X381" s="497" t="s">
        <v>1438</v>
      </c>
      <c r="Y381" s="497" t="s">
        <v>99</v>
      </c>
      <c r="Z381" s="497">
        <v>0</v>
      </c>
      <c r="AA381" s="497">
        <v>5</v>
      </c>
      <c r="AB381" s="497">
        <v>3.6759022557435943E-3</v>
      </c>
      <c r="AC381" s="497">
        <v>28</v>
      </c>
      <c r="AD381" s="497"/>
      <c r="AF381" s="338" t="s">
        <v>1416</v>
      </c>
      <c r="AG381" s="339" t="s">
        <v>6753</v>
      </c>
      <c r="AH381" s="339" t="s">
        <v>6753</v>
      </c>
      <c r="AI381" s="339" t="s">
        <v>6753</v>
      </c>
      <c r="AJ381" s="339" t="s">
        <v>6753</v>
      </c>
      <c r="AK381" s="339" t="s">
        <v>6753</v>
      </c>
      <c r="AL381" s="339" t="s">
        <v>6753</v>
      </c>
      <c r="AM381" s="339" t="s">
        <v>6753</v>
      </c>
      <c r="AN381" s="339" t="s">
        <v>6753</v>
      </c>
      <c r="AO381" s="339" t="s">
        <v>6753</v>
      </c>
      <c r="AP381" s="339" t="s">
        <v>6753</v>
      </c>
      <c r="AQ381" s="339" t="s">
        <v>6753</v>
      </c>
      <c r="AR381" s="339" t="s">
        <v>6753</v>
      </c>
      <c r="AS381" s="339" t="s">
        <v>6753</v>
      </c>
      <c r="AT381" s="339">
        <v>0.140921463</v>
      </c>
      <c r="AU381" s="339">
        <v>0.1479610999</v>
      </c>
      <c r="AV381" s="339">
        <v>0.15299103450000001</v>
      </c>
      <c r="AW381" s="339">
        <v>0.1533031929</v>
      </c>
      <c r="AX381" s="339">
        <v>0.16656664809999999</v>
      </c>
      <c r="AY381" s="339">
        <v>0.17083063179999999</v>
      </c>
      <c r="AZ381" s="339">
        <v>0.17709708029999999</v>
      </c>
      <c r="BA381" s="339">
        <v>0.1736591334</v>
      </c>
      <c r="BB381" s="339">
        <v>0.16192657669999999</v>
      </c>
      <c r="BC381" s="339">
        <v>0.1577473472</v>
      </c>
      <c r="BD381" s="339">
        <v>0.15646819270000001</v>
      </c>
      <c r="BE381" s="339">
        <v>0.1619282923</v>
      </c>
      <c r="BF381" s="339">
        <v>0.17951478279999999</v>
      </c>
      <c r="BG381" s="339">
        <v>0.1970275095</v>
      </c>
      <c r="BH381" s="339">
        <v>0.19796793930000001</v>
      </c>
      <c r="BI381" s="339">
        <v>0.2026056051</v>
      </c>
      <c r="BJ381" s="339">
        <v>0.19873320420000001</v>
      </c>
      <c r="BK381" s="339">
        <v>0.1946158304</v>
      </c>
      <c r="BL381" s="339">
        <v>0.2204171744</v>
      </c>
      <c r="BM381" s="339">
        <v>0.2147989776</v>
      </c>
      <c r="BN381" s="339">
        <v>0.2130871386</v>
      </c>
      <c r="BO381" s="339">
        <v>0.22329699929999999</v>
      </c>
      <c r="BP381" s="339">
        <v>0.2370635599</v>
      </c>
      <c r="BQ381" s="339">
        <v>0.22286652500000001</v>
      </c>
      <c r="BR381" s="339">
        <v>0.2081300676</v>
      </c>
    </row>
    <row r="382" spans="1:70">
      <c r="A382" t="str">
        <f t="shared" si="25"/>
        <v>Asset encumbrance ratio201412</v>
      </c>
      <c r="B382" s="495">
        <v>201412</v>
      </c>
      <c r="C382" s="495">
        <v>88</v>
      </c>
      <c r="D382" s="495" t="s">
        <v>73</v>
      </c>
      <c r="E382" s="495">
        <v>3.0033312404844428E-2</v>
      </c>
      <c r="F382" s="495">
        <v>0.13454706221759077</v>
      </c>
      <c r="G382" s="495">
        <v>0.24469133534059173</v>
      </c>
      <c r="H382" s="495">
        <v>0.27692165078460279</v>
      </c>
      <c r="I382" s="495">
        <v>0.25402453541034797</v>
      </c>
      <c r="J382" s="495">
        <v>0.39093551214743738</v>
      </c>
      <c r="K382" s="495">
        <v>0.62658354273427919</v>
      </c>
      <c r="L382" s="496">
        <v>6266062591848.0957</v>
      </c>
      <c r="M382" s="496">
        <v>24181540282352.203</v>
      </c>
      <c r="N382" s="495">
        <v>0.30322059715968785</v>
      </c>
      <c r="O382" s="495">
        <v>0.28984689321697782</v>
      </c>
      <c r="P382" s="495">
        <v>0.24102662754252893</v>
      </c>
      <c r="Q382" s="495">
        <v>148</v>
      </c>
      <c r="R382" s="11">
        <f t="shared" si="26"/>
        <v>0.24102662754252893</v>
      </c>
      <c r="S382" s="11">
        <f t="shared" si="27"/>
        <v>0.30322059715968785</v>
      </c>
      <c r="T382">
        <f t="shared" si="30"/>
        <v>0</v>
      </c>
      <c r="U382" t="str">
        <f t="shared" si="29"/>
        <v>Non-performing debt instruments (loans and advances &amp; debt securities) other than held for trading to total gross debt instruments (NPE ratio)29</v>
      </c>
      <c r="V382" s="497">
        <v>202312</v>
      </c>
      <c r="W382" s="497">
        <v>92</v>
      </c>
      <c r="X382" s="497" t="s">
        <v>1438</v>
      </c>
      <c r="Y382" s="497" t="s">
        <v>5610</v>
      </c>
      <c r="Z382" s="497">
        <v>0</v>
      </c>
      <c r="AA382" s="497">
        <v>3</v>
      </c>
      <c r="AB382" s="497">
        <v>3.1562781160824121E-3</v>
      </c>
      <c r="AC382" s="497">
        <v>29</v>
      </c>
      <c r="AD382" s="497"/>
      <c r="AF382" s="338" t="s">
        <v>1425</v>
      </c>
      <c r="AG382" s="339" t="s">
        <v>6753</v>
      </c>
      <c r="AH382" s="339" t="s">
        <v>6753</v>
      </c>
      <c r="AI382" s="339" t="s">
        <v>6753</v>
      </c>
      <c r="AJ382" s="339" t="s">
        <v>6753</v>
      </c>
      <c r="AK382" s="339" t="s">
        <v>6753</v>
      </c>
      <c r="AL382" s="339" t="s">
        <v>6753</v>
      </c>
      <c r="AM382" s="339" t="s">
        <v>6753</v>
      </c>
      <c r="AN382" s="339" t="s">
        <v>6753</v>
      </c>
      <c r="AO382" s="339" t="s">
        <v>6753</v>
      </c>
      <c r="AP382" s="339" t="s">
        <v>6753</v>
      </c>
      <c r="AQ382" s="339" t="s">
        <v>6753</v>
      </c>
      <c r="AR382" s="339" t="s">
        <v>6753</v>
      </c>
      <c r="AS382" s="339" t="s">
        <v>6753</v>
      </c>
      <c r="AT382" s="339" t="s">
        <v>6753</v>
      </c>
      <c r="AU382" s="339">
        <v>1.7376010365000001</v>
      </c>
      <c r="AV382" s="339">
        <v>1.7457467421999999</v>
      </c>
      <c r="AW382" s="339">
        <v>1.6313462563000001</v>
      </c>
      <c r="AX382" s="339">
        <v>1.6604862978999999</v>
      </c>
      <c r="AY382" s="339">
        <v>1.8993179242</v>
      </c>
      <c r="AZ382" s="339">
        <v>1.8608141131</v>
      </c>
      <c r="BA382" s="339">
        <v>2.0378276063</v>
      </c>
      <c r="BB382" s="339">
        <v>1.6258417453</v>
      </c>
      <c r="BC382" s="339">
        <v>1.9777819082000001</v>
      </c>
      <c r="BD382" s="339">
        <v>1.9053362172999999</v>
      </c>
      <c r="BE382" s="339">
        <v>1.7000026439</v>
      </c>
      <c r="BF382" s="339">
        <v>1.7970003009</v>
      </c>
      <c r="BG382" s="339">
        <v>1.8726018137</v>
      </c>
      <c r="BH382" s="339">
        <v>1.9205704117</v>
      </c>
      <c r="BI382" s="339">
        <v>1.9902769364999999</v>
      </c>
      <c r="BJ382" s="339">
        <v>1.7610110810999999</v>
      </c>
      <c r="BK382" s="339">
        <v>1.7488853776</v>
      </c>
      <c r="BL382" s="339">
        <v>1.5128565249000001</v>
      </c>
      <c r="BM382" s="339">
        <v>2.0993489051999998</v>
      </c>
      <c r="BN382" s="339">
        <v>1.629600972</v>
      </c>
      <c r="BO382" s="339">
        <v>1.8904426675999999</v>
      </c>
      <c r="BP382" s="339">
        <v>1.8648435791</v>
      </c>
      <c r="BQ382" s="339">
        <v>2.1707304264</v>
      </c>
      <c r="BR382" s="339">
        <v>1.8927500213999999</v>
      </c>
    </row>
    <row r="383" spans="1:70">
      <c r="A383" t="str">
        <f t="shared" si="25"/>
        <v>Asset encumbrance ratio201503</v>
      </c>
      <c r="B383" s="495">
        <v>201503</v>
      </c>
      <c r="C383" s="495">
        <v>88</v>
      </c>
      <c r="D383" s="495" t="s">
        <v>73</v>
      </c>
      <c r="E383" s="495">
        <v>2.8451289602103916E-2</v>
      </c>
      <c r="F383" s="495">
        <v>0.1431293058091743</v>
      </c>
      <c r="G383" s="495">
        <v>0.24908112730218832</v>
      </c>
      <c r="H383" s="495">
        <v>0.27680894698051656</v>
      </c>
      <c r="I383" s="495">
        <v>0.25607322233117447</v>
      </c>
      <c r="J383" s="495">
        <v>0.38686253865639936</v>
      </c>
      <c r="K383" s="495">
        <v>0.62029714418967752</v>
      </c>
      <c r="L383" s="496">
        <v>6227064232410.4795</v>
      </c>
      <c r="M383" s="496">
        <v>23519561779667.199</v>
      </c>
      <c r="N383" s="495">
        <v>0.2905318979273207</v>
      </c>
      <c r="O383" s="495">
        <v>0.30385231537413554</v>
      </c>
      <c r="P383" s="495">
        <v>0.24305946948099685</v>
      </c>
      <c r="Q383" s="495">
        <v>151</v>
      </c>
      <c r="R383" s="11">
        <f t="shared" si="26"/>
        <v>0.24305946948099685</v>
      </c>
      <c r="S383" s="11">
        <f t="shared" si="27"/>
        <v>0.30385231537413554</v>
      </c>
      <c r="T383">
        <f t="shared" si="30"/>
        <v>0</v>
      </c>
      <c r="U383" t="str">
        <f t="shared" si="29"/>
        <v>Non-performing debt instruments (loans and advances &amp; debt securities) other than held for trading to total gross debt instruments (NPE ratio)30</v>
      </c>
      <c r="V383" s="497">
        <v>202312</v>
      </c>
      <c r="W383" s="497">
        <v>92</v>
      </c>
      <c r="X383" s="497" t="s">
        <v>1438</v>
      </c>
      <c r="Y383" s="497" t="s">
        <v>31</v>
      </c>
      <c r="Z383" s="497">
        <v>0</v>
      </c>
      <c r="AA383" s="497">
        <v>9</v>
      </c>
      <c r="AB383" s="497">
        <v>2.7982540131392302E-3</v>
      </c>
      <c r="AC383" s="497">
        <v>30</v>
      </c>
      <c r="AD383" s="497"/>
      <c r="AF383" s="338" t="s">
        <v>6757</v>
      </c>
      <c r="AG383" s="339" t="s">
        <v>6753</v>
      </c>
      <c r="AH383" s="339" t="s">
        <v>6753</v>
      </c>
      <c r="AI383" s="339" t="s">
        <v>6753</v>
      </c>
      <c r="AJ383" s="339" t="s">
        <v>6753</v>
      </c>
      <c r="AK383" s="339" t="s">
        <v>6753</v>
      </c>
      <c r="AL383" s="339" t="s">
        <v>6753</v>
      </c>
      <c r="AM383" s="339" t="s">
        <v>6753</v>
      </c>
      <c r="AN383" s="339" t="s">
        <v>6753</v>
      </c>
      <c r="AO383" s="339" t="s">
        <v>6753</v>
      </c>
      <c r="AP383" s="339" t="s">
        <v>6753</v>
      </c>
      <c r="AQ383" s="339" t="s">
        <v>6753</v>
      </c>
      <c r="AR383" s="339" t="s">
        <v>6753</v>
      </c>
      <c r="AS383" s="339" t="s">
        <v>6753</v>
      </c>
      <c r="AT383" s="339" t="s">
        <v>6753</v>
      </c>
      <c r="AU383" s="339" t="s">
        <v>6753</v>
      </c>
      <c r="AV383" s="339" t="s">
        <v>6753</v>
      </c>
      <c r="AW383" s="339" t="s">
        <v>6753</v>
      </c>
      <c r="AX383" s="339" t="s">
        <v>6753</v>
      </c>
      <c r="AY383" s="339" t="s">
        <v>6753</v>
      </c>
      <c r="AZ383" s="339" t="s">
        <v>6753</v>
      </c>
      <c r="BA383" s="339" t="s">
        <v>6753</v>
      </c>
      <c r="BB383" s="339" t="s">
        <v>6753</v>
      </c>
      <c r="BC383" s="339" t="s">
        <v>6753</v>
      </c>
      <c r="BD383" s="339" t="s">
        <v>6753</v>
      </c>
      <c r="BE383" s="339" t="s">
        <v>6753</v>
      </c>
      <c r="BF383" s="339" t="s">
        <v>6753</v>
      </c>
      <c r="BG383" s="339" t="s">
        <v>6753</v>
      </c>
      <c r="BH383" s="339" t="s">
        <v>6753</v>
      </c>
      <c r="BI383" s="339" t="s">
        <v>6753</v>
      </c>
      <c r="BJ383" s="339" t="s">
        <v>6753</v>
      </c>
      <c r="BK383" s="339" t="s">
        <v>6753</v>
      </c>
      <c r="BL383" s="339" t="s">
        <v>6753</v>
      </c>
      <c r="BM383" s="339" t="s">
        <v>6753</v>
      </c>
      <c r="BN383" s="339">
        <v>1.1720728203999999</v>
      </c>
      <c r="BO383" s="339">
        <v>1.182032403</v>
      </c>
      <c r="BP383" s="339">
        <v>1.1861983987</v>
      </c>
      <c r="BQ383" s="339">
        <v>1.2159869951</v>
      </c>
      <c r="BR383" s="339" t="s">
        <v>6753</v>
      </c>
    </row>
    <row r="384" spans="1:70">
      <c r="A384" t="str">
        <f t="shared" si="25"/>
        <v>Asset encumbrance ratio201506</v>
      </c>
      <c r="B384" s="495">
        <v>201506</v>
      </c>
      <c r="C384" s="495">
        <v>88</v>
      </c>
      <c r="D384" s="495" t="s">
        <v>73</v>
      </c>
      <c r="E384" s="495">
        <v>2.6411202306075174E-2</v>
      </c>
      <c r="F384" s="495">
        <v>0.14539892545946639</v>
      </c>
      <c r="G384" s="495">
        <v>0.25439581619721691</v>
      </c>
      <c r="H384" s="495">
        <v>0.27883712722063625</v>
      </c>
      <c r="I384" s="495">
        <v>0.25834802889909619</v>
      </c>
      <c r="J384" s="495">
        <v>0.36181249794146575</v>
      </c>
      <c r="K384" s="495">
        <v>0.63136959569941564</v>
      </c>
      <c r="L384" s="496">
        <v>6424773159092.6494</v>
      </c>
      <c r="M384" s="496">
        <v>24642484156305.586</v>
      </c>
      <c r="N384" s="495">
        <v>0.32061393560800511</v>
      </c>
      <c r="O384" s="495">
        <v>0.30776800278759886</v>
      </c>
      <c r="P384" s="495">
        <v>0.24195602204900113</v>
      </c>
      <c r="Q384" s="495">
        <v>149</v>
      </c>
      <c r="R384" s="11">
        <f t="shared" si="26"/>
        <v>0.24195602204900113</v>
      </c>
      <c r="S384" s="11">
        <f t="shared" si="27"/>
        <v>0.32061393560800511</v>
      </c>
      <c r="T384">
        <f t="shared" si="30"/>
        <v>0</v>
      </c>
      <c r="U384" t="str">
        <f t="shared" si="29"/>
        <v>Non-performing debt instruments (loans and advances &amp; debt securities) other than held for trading to total gross debt instruments (NPE ratio)99</v>
      </c>
      <c r="V384" s="497">
        <v>202312</v>
      </c>
      <c r="W384" s="497">
        <v>92</v>
      </c>
      <c r="X384" s="497" t="s">
        <v>1438</v>
      </c>
      <c r="Y384" s="497" t="s">
        <v>34</v>
      </c>
      <c r="Z384" s="497">
        <v>0</v>
      </c>
      <c r="AA384" s="497">
        <v>115</v>
      </c>
      <c r="AB384" s="497">
        <v>1.6324928094413271E-2</v>
      </c>
      <c r="AC384" s="497">
        <v>99</v>
      </c>
      <c r="AD384" s="497"/>
      <c r="AF384" s="338" t="s">
        <v>1409</v>
      </c>
      <c r="AG384" s="339" t="s">
        <v>6753</v>
      </c>
      <c r="AH384" s="339" t="s">
        <v>6753</v>
      </c>
      <c r="AI384" s="339" t="s">
        <v>6753</v>
      </c>
      <c r="AJ384" s="339" t="s">
        <v>6753</v>
      </c>
      <c r="AK384" s="339" t="s">
        <v>6753</v>
      </c>
      <c r="AL384" s="339" t="s">
        <v>6753</v>
      </c>
      <c r="AM384" s="339" t="s">
        <v>6753</v>
      </c>
      <c r="AN384" s="339" t="s">
        <v>6753</v>
      </c>
      <c r="AO384" s="339" t="s">
        <v>6753</v>
      </c>
      <c r="AP384" s="339" t="s">
        <v>6753</v>
      </c>
      <c r="AQ384" s="339" t="s">
        <v>6753</v>
      </c>
      <c r="AR384" s="339" t="s">
        <v>6753</v>
      </c>
      <c r="AS384" s="339" t="s">
        <v>6753</v>
      </c>
      <c r="AT384" s="339">
        <v>7.2622583199999993E-2</v>
      </c>
      <c r="AU384" s="339">
        <v>7.8982068500000002E-2</v>
      </c>
      <c r="AV384" s="339">
        <v>7.5827883400000004E-2</v>
      </c>
      <c r="AW384" s="339">
        <v>6.4192224800000003E-2</v>
      </c>
      <c r="AX384" s="339">
        <v>5.7582355799999999E-2</v>
      </c>
      <c r="AY384" s="339">
        <v>6.6527209500000004E-2</v>
      </c>
      <c r="AZ384" s="339">
        <v>5.9743526499999998E-2</v>
      </c>
      <c r="BA384" s="339">
        <v>5.3676239700000003E-2</v>
      </c>
      <c r="BB384" s="339">
        <v>4.4588324899999997E-2</v>
      </c>
      <c r="BC384" s="339">
        <v>-4.3644084999999999E-2</v>
      </c>
      <c r="BD384" s="339">
        <v>-2.05039E-3</v>
      </c>
      <c r="BE384" s="339">
        <v>2.0840379900000001E-2</v>
      </c>
      <c r="BF384" s="339">
        <v>4.3990170699999998E-2</v>
      </c>
      <c r="BG384" s="339">
        <v>0.11092262260000001</v>
      </c>
      <c r="BH384" s="339">
        <v>0.11797192889999999</v>
      </c>
      <c r="BI384" s="339">
        <v>0.12486305609999999</v>
      </c>
      <c r="BJ384" s="339">
        <v>0.12614464950000001</v>
      </c>
      <c r="BK384" s="339">
        <v>8.8154637100000002E-2</v>
      </c>
      <c r="BL384" s="339">
        <v>9.9282937099999996E-2</v>
      </c>
      <c r="BM384" s="339">
        <v>0.10144312699999999</v>
      </c>
      <c r="BN384" s="339">
        <v>9.6658413100000007E-2</v>
      </c>
      <c r="BO384" s="339">
        <v>0.12090418729999999</v>
      </c>
      <c r="BP384" s="339">
        <v>0.1182069444</v>
      </c>
      <c r="BQ384" s="339">
        <v>0.1180017625</v>
      </c>
      <c r="BR384" s="339">
        <v>0.1184658742</v>
      </c>
    </row>
    <row r="385" spans="1:70">
      <c r="A385" t="str">
        <f t="shared" si="25"/>
        <v>Asset encumbrance ratio201509</v>
      </c>
      <c r="B385" s="495">
        <v>201509</v>
      </c>
      <c r="C385" s="495">
        <v>88</v>
      </c>
      <c r="D385" s="495" t="s">
        <v>73</v>
      </c>
      <c r="E385" s="495">
        <v>2.2432564620758339E-2</v>
      </c>
      <c r="F385" s="495">
        <v>0.13899163163375175</v>
      </c>
      <c r="G385" s="495">
        <v>0.2489676311770456</v>
      </c>
      <c r="H385" s="495">
        <v>0.2786194102867971</v>
      </c>
      <c r="I385" s="495">
        <v>0.25397923768069552</v>
      </c>
      <c r="J385" s="495">
        <v>0.36858866358767983</v>
      </c>
      <c r="K385" s="495">
        <v>0.63306406372714008</v>
      </c>
      <c r="L385" s="496">
        <v>6339250952117.4199</v>
      </c>
      <c r="M385" s="496">
        <v>24695057375950.824</v>
      </c>
      <c r="N385" s="495">
        <v>0.32275065299592293</v>
      </c>
      <c r="O385" s="495">
        <v>0.30630161156615532</v>
      </c>
      <c r="P385" s="495">
        <v>0.2358769492035056</v>
      </c>
      <c r="Q385" s="495">
        <v>149</v>
      </c>
      <c r="R385" s="11">
        <f t="shared" si="26"/>
        <v>0.2358769492035056</v>
      </c>
      <c r="S385" s="11">
        <f t="shared" si="27"/>
        <v>0.32275065299592293</v>
      </c>
      <c r="T385">
        <f t="shared" si="30"/>
        <v>0</v>
      </c>
      <c r="U385" t="str">
        <f t="shared" si="29"/>
        <v>Non-performing debt instruments (loans and advances &amp; debt securities) other than held for trading to total gross debt instruments (NPE ratio)100</v>
      </c>
      <c r="V385" s="497">
        <v>202312</v>
      </c>
      <c r="W385" s="497">
        <v>92</v>
      </c>
      <c r="X385" s="497" t="s">
        <v>1438</v>
      </c>
      <c r="Y385" s="497" t="s">
        <v>21</v>
      </c>
      <c r="Z385" s="497">
        <v>0</v>
      </c>
      <c r="AA385" s="497">
        <v>28</v>
      </c>
      <c r="AB385" s="497"/>
      <c r="AC385" s="497">
        <v>100</v>
      </c>
      <c r="AD385" s="498">
        <v>1</v>
      </c>
      <c r="AF385" s="338" t="s">
        <v>1410</v>
      </c>
      <c r="AG385" s="339" t="s">
        <v>6753</v>
      </c>
      <c r="AH385" s="339" t="s">
        <v>6753</v>
      </c>
      <c r="AI385" s="339" t="s">
        <v>6753</v>
      </c>
      <c r="AJ385" s="339" t="s">
        <v>6753</v>
      </c>
      <c r="AK385" s="339" t="s">
        <v>6753</v>
      </c>
      <c r="AL385" s="339" t="s">
        <v>6753</v>
      </c>
      <c r="AM385" s="339" t="s">
        <v>6753</v>
      </c>
      <c r="AN385" s="339" t="s">
        <v>6753</v>
      </c>
      <c r="AO385" s="339" t="s">
        <v>6753</v>
      </c>
      <c r="AP385" s="339" t="s">
        <v>6753</v>
      </c>
      <c r="AQ385" s="339" t="s">
        <v>6753</v>
      </c>
      <c r="AR385" s="339" t="s">
        <v>6753</v>
      </c>
      <c r="AS385" s="339" t="s">
        <v>6753</v>
      </c>
      <c r="AT385" s="339">
        <v>0.57199854920000004</v>
      </c>
      <c r="AU385" s="339">
        <v>0.60425112859999996</v>
      </c>
      <c r="AV385" s="339">
        <v>0.62539585710000001</v>
      </c>
      <c r="AW385" s="339">
        <v>0.61853909839999999</v>
      </c>
      <c r="AX385" s="339">
        <v>0.60783523449999999</v>
      </c>
      <c r="AY385" s="339">
        <v>0.55309219759999995</v>
      </c>
      <c r="AZ385" s="339">
        <v>0.55920829189999999</v>
      </c>
      <c r="BA385" s="339">
        <v>0.56568231609999997</v>
      </c>
      <c r="BB385" s="339">
        <v>0.55304477519999995</v>
      </c>
      <c r="BC385" s="339">
        <v>0.69714068730000001</v>
      </c>
      <c r="BD385" s="339">
        <v>0.55653556660000003</v>
      </c>
      <c r="BE385" s="339">
        <v>0.51479797490000001</v>
      </c>
      <c r="BF385" s="339">
        <v>0.49307347750000002</v>
      </c>
      <c r="BG385" s="339">
        <v>0.47241247060000002</v>
      </c>
      <c r="BH385" s="339">
        <v>0.46414285550000001</v>
      </c>
      <c r="BI385" s="339">
        <v>0.43255911990000001</v>
      </c>
      <c r="BJ385" s="339">
        <v>0.44444077809999999</v>
      </c>
      <c r="BK385" s="339">
        <v>0.48242310980000003</v>
      </c>
      <c r="BL385" s="339">
        <v>0.4762045694</v>
      </c>
      <c r="BM385" s="339">
        <v>0.4511464489</v>
      </c>
      <c r="BN385" s="339">
        <v>0.4501172631</v>
      </c>
      <c r="BO385" s="339">
        <v>0.39194420070000002</v>
      </c>
      <c r="BP385" s="339">
        <v>0.39187683480000002</v>
      </c>
      <c r="BQ385" s="339">
        <v>0.3791483309</v>
      </c>
      <c r="BR385" s="339">
        <v>0.38338842309999999</v>
      </c>
    </row>
    <row r="386" spans="1:70">
      <c r="A386" t="str">
        <f t="shared" si="25"/>
        <v>Asset encumbrance ratio201512</v>
      </c>
      <c r="B386" s="495">
        <v>201512</v>
      </c>
      <c r="C386" s="495">
        <v>88</v>
      </c>
      <c r="D386" s="495" t="s">
        <v>73</v>
      </c>
      <c r="E386" s="495">
        <v>2.8870996489028796E-2</v>
      </c>
      <c r="F386" s="495">
        <v>0.15155306270071761</v>
      </c>
      <c r="G386" s="495">
        <v>0.25412080020589406</v>
      </c>
      <c r="H386" s="495">
        <v>0.28243408086742156</v>
      </c>
      <c r="I386" s="495">
        <v>0.25554423230192164</v>
      </c>
      <c r="J386" s="495">
        <v>0.36623446347422861</v>
      </c>
      <c r="K386" s="495">
        <v>0.64597297501430551</v>
      </c>
      <c r="L386" s="496">
        <v>6088533391935.3799</v>
      </c>
      <c r="M386" s="496">
        <v>23996322988114.418</v>
      </c>
      <c r="N386" s="495">
        <v>0.33966328952297736</v>
      </c>
      <c r="O386" s="495">
        <v>0.31428441906004817</v>
      </c>
      <c r="P386" s="495">
        <v>0.2336128115980198</v>
      </c>
      <c r="Q386" s="495">
        <v>147</v>
      </c>
      <c r="R386" s="11">
        <f t="shared" si="26"/>
        <v>0.2336128115980198</v>
      </c>
      <c r="S386" s="11">
        <f t="shared" si="27"/>
        <v>0.33966328952297736</v>
      </c>
      <c r="T386">
        <f t="shared" si="30"/>
        <v>0</v>
      </c>
      <c r="U386" t="str">
        <f t="shared" si="29"/>
        <v>Share of non-performing loans and advances (NPL ratio)1</v>
      </c>
      <c r="V386" s="497">
        <v>202312</v>
      </c>
      <c r="W386" s="497">
        <v>93</v>
      </c>
      <c r="X386" s="497" t="s">
        <v>6767</v>
      </c>
      <c r="Y386" s="497" t="s">
        <v>29</v>
      </c>
      <c r="Z386" s="497">
        <v>0</v>
      </c>
      <c r="AA386" s="497">
        <v>3</v>
      </c>
      <c r="AB386" s="497">
        <v>4.279195980681081E-2</v>
      </c>
      <c r="AC386" s="497">
        <v>1</v>
      </c>
      <c r="AD386" s="498"/>
      <c r="AF386" s="338" t="s">
        <v>1411</v>
      </c>
      <c r="AG386" s="339" t="s">
        <v>6753</v>
      </c>
      <c r="AH386" s="339" t="s">
        <v>6753</v>
      </c>
      <c r="AI386" s="339" t="s">
        <v>6753</v>
      </c>
      <c r="AJ386" s="339" t="s">
        <v>6753</v>
      </c>
      <c r="AK386" s="339" t="s">
        <v>6753</v>
      </c>
      <c r="AL386" s="339" t="s">
        <v>6753</v>
      </c>
      <c r="AM386" s="339" t="s">
        <v>6753</v>
      </c>
      <c r="AN386" s="339" t="s">
        <v>6753</v>
      </c>
      <c r="AO386" s="339" t="s">
        <v>6753</v>
      </c>
      <c r="AP386" s="339" t="s">
        <v>6753</v>
      </c>
      <c r="AQ386" s="339" t="s">
        <v>6753</v>
      </c>
      <c r="AR386" s="339" t="s">
        <v>6753</v>
      </c>
      <c r="AS386" s="339" t="s">
        <v>6753</v>
      </c>
      <c r="AT386" s="339">
        <v>1.4041575800000001E-2</v>
      </c>
      <c r="AU386" s="339">
        <v>1.4524248700000001E-2</v>
      </c>
      <c r="AV386" s="339">
        <v>1.3866296300000001E-2</v>
      </c>
      <c r="AW386" s="339">
        <v>1.1472626E-2</v>
      </c>
      <c r="AX386" s="339">
        <v>1.0467410200000001E-2</v>
      </c>
      <c r="AY386" s="339">
        <v>1.10181498E-2</v>
      </c>
      <c r="AZ386" s="339">
        <v>9.8139257999999997E-3</v>
      </c>
      <c r="BA386" s="339">
        <v>8.8588626999999993E-3</v>
      </c>
      <c r="BB386" s="339">
        <v>7.5112597E-3</v>
      </c>
      <c r="BC386" s="339">
        <v>-6.9873130000000002E-3</v>
      </c>
      <c r="BD386" s="339">
        <v>-3.2882099999999997E-4</v>
      </c>
      <c r="BE386" s="339">
        <v>3.2971020000000001E-3</v>
      </c>
      <c r="BF386" s="339">
        <v>7.1303588000000001E-3</v>
      </c>
      <c r="BG386" s="339">
        <v>1.7188111200000002E-2</v>
      </c>
      <c r="BH386" s="339">
        <v>1.8112541199999999E-2</v>
      </c>
      <c r="BI386" s="339">
        <v>1.90005995E-2</v>
      </c>
      <c r="BJ386" s="339">
        <v>1.9506812299999999E-2</v>
      </c>
      <c r="BK386" s="339">
        <v>1.28942161E-2</v>
      </c>
      <c r="BL386" s="339">
        <v>1.46860837E-2</v>
      </c>
      <c r="BM386" s="339">
        <v>1.48652851E-2</v>
      </c>
      <c r="BN386" s="339">
        <v>1.42237697E-2</v>
      </c>
      <c r="BO386" s="339">
        <v>1.6724969700000002E-2</v>
      </c>
      <c r="BP386" s="339">
        <v>1.6508899300000001E-2</v>
      </c>
      <c r="BQ386" s="339">
        <v>1.6429825200000001E-2</v>
      </c>
      <c r="BR386" s="339">
        <v>1.6934788199999998E-2</v>
      </c>
    </row>
    <row r="387" spans="1:70">
      <c r="A387" t="str">
        <f t="shared" ref="A387:A450" si="31">+D387&amp;B387</f>
        <v>Asset encumbrance ratio201603</v>
      </c>
      <c r="B387" s="495">
        <v>201603</v>
      </c>
      <c r="C387" s="495">
        <v>88</v>
      </c>
      <c r="D387" s="495" t="s">
        <v>73</v>
      </c>
      <c r="E387" s="495">
        <v>2.9825315387970782E-2</v>
      </c>
      <c r="F387" s="495">
        <v>0.14359367300587861</v>
      </c>
      <c r="G387" s="495">
        <v>0.24769095365046617</v>
      </c>
      <c r="H387" s="495">
        <v>0.27735118390044949</v>
      </c>
      <c r="I387" s="495">
        <v>0.2541508297374459</v>
      </c>
      <c r="J387" s="495">
        <v>0.3668549904349257</v>
      </c>
      <c r="K387" s="495">
        <v>0.63391732525959177</v>
      </c>
      <c r="L387" s="496">
        <v>6372733669941.166</v>
      </c>
      <c r="M387" s="496">
        <v>24830009419964.984</v>
      </c>
      <c r="N387" s="495">
        <v>0.32615830697105119</v>
      </c>
      <c r="O387" s="495">
        <v>0.31130526300593364</v>
      </c>
      <c r="P387" s="495">
        <v>0.23430490288186381</v>
      </c>
      <c r="Q387" s="495">
        <v>151</v>
      </c>
      <c r="R387" s="11">
        <f t="shared" ref="R387:R446" si="32">MIN(N387:P387)</f>
        <v>0.23430490288186381</v>
      </c>
      <c r="S387" s="11">
        <f t="shared" ref="S387:S446" si="33">MAX(N387:P387)</f>
        <v>0.32615830697105119</v>
      </c>
      <c r="T387">
        <f t="shared" si="30"/>
        <v>0</v>
      </c>
      <c r="U387" t="str">
        <f t="shared" ref="U387:U450" si="34">CONCATENATE(X387,AC387)</f>
        <v>Share of non-performing loans and advances (NPL ratio)2</v>
      </c>
      <c r="V387" s="497">
        <v>202312</v>
      </c>
      <c r="W387" s="497">
        <v>93</v>
      </c>
      <c r="X387" s="497" t="s">
        <v>6767</v>
      </c>
      <c r="Y387" s="497" t="s">
        <v>22</v>
      </c>
      <c r="Z387" s="497">
        <v>0</v>
      </c>
      <c r="AA387" s="497">
        <v>4</v>
      </c>
      <c r="AB387" s="497">
        <v>3.3252594136368462E-2</v>
      </c>
      <c r="AC387" s="497">
        <v>2</v>
      </c>
      <c r="AD387" s="498"/>
      <c r="AF387" s="338" t="s">
        <v>1412</v>
      </c>
      <c r="AG387" s="339" t="s">
        <v>6753</v>
      </c>
      <c r="AH387" s="339" t="s">
        <v>6753</v>
      </c>
      <c r="AI387" s="339" t="s">
        <v>6753</v>
      </c>
      <c r="AJ387" s="339" t="s">
        <v>6753</v>
      </c>
      <c r="AK387" s="339" t="s">
        <v>6753</v>
      </c>
      <c r="AL387" s="339" t="s">
        <v>6753</v>
      </c>
      <c r="AM387" s="339" t="s">
        <v>6753</v>
      </c>
      <c r="AN387" s="339" t="s">
        <v>6753</v>
      </c>
      <c r="AO387" s="339" t="s">
        <v>6753</v>
      </c>
      <c r="AP387" s="339" t="s">
        <v>6753</v>
      </c>
      <c r="AQ387" s="339" t="s">
        <v>6753</v>
      </c>
      <c r="AR387" s="339" t="s">
        <v>6753</v>
      </c>
      <c r="AS387" s="339" t="s">
        <v>6753</v>
      </c>
      <c r="AT387" s="339">
        <v>0.62937232909999996</v>
      </c>
      <c r="AU387" s="339">
        <v>0.62878304569999999</v>
      </c>
      <c r="AV387" s="339">
        <v>0.65209357749999997</v>
      </c>
      <c r="AW387" s="339">
        <v>0.67139088130000002</v>
      </c>
      <c r="AX387" s="339">
        <v>0.71357324300000002</v>
      </c>
      <c r="AY387" s="339">
        <v>0.6423032622</v>
      </c>
      <c r="AZ387" s="339">
        <v>0.66388964709999998</v>
      </c>
      <c r="BA387" s="339">
        <v>0.68362679159999995</v>
      </c>
      <c r="BB387" s="339">
        <v>0.67167308100000001</v>
      </c>
      <c r="BC387" s="339">
        <v>0.92923177170000004</v>
      </c>
      <c r="BD387" s="339">
        <v>0.77096326770000001</v>
      </c>
      <c r="BE387" s="339">
        <v>0.75718754050000003</v>
      </c>
      <c r="BF387" s="339">
        <v>0.70950628950000005</v>
      </c>
      <c r="BG387" s="339">
        <v>0.63737807729999996</v>
      </c>
      <c r="BH387" s="339">
        <v>0.6427552218</v>
      </c>
      <c r="BI387" s="339">
        <v>0.63352543309999998</v>
      </c>
      <c r="BJ387" s="339">
        <v>0.64148621699999997</v>
      </c>
      <c r="BK387" s="339">
        <v>0.76559936039999998</v>
      </c>
      <c r="BL387" s="339">
        <v>0.78278018910000002</v>
      </c>
      <c r="BM387" s="339">
        <v>0.80232683660000004</v>
      </c>
      <c r="BN387" s="339">
        <v>0.78867799270000005</v>
      </c>
      <c r="BO387" s="339">
        <v>0.69495761410000001</v>
      </c>
      <c r="BP387" s="339">
        <v>0.74026247369999998</v>
      </c>
      <c r="BQ387" s="339">
        <v>0.75660566220000003</v>
      </c>
      <c r="BR387" s="339">
        <v>0.73615236230000003</v>
      </c>
    </row>
    <row r="388" spans="1:70">
      <c r="A388" t="str">
        <f t="shared" si="31"/>
        <v>Asset encumbrance ratio201606</v>
      </c>
      <c r="B388" s="495">
        <v>201606</v>
      </c>
      <c r="C388" s="495">
        <v>88</v>
      </c>
      <c r="D388" s="495" t="s">
        <v>73</v>
      </c>
      <c r="E388" s="495">
        <v>2.1139282116897147E-2</v>
      </c>
      <c r="F388" s="495">
        <v>0.14248758295905428</v>
      </c>
      <c r="G388" s="495">
        <v>0.25116496958759138</v>
      </c>
      <c r="H388" s="495">
        <v>0.2756193438386656</v>
      </c>
      <c r="I388" s="495">
        <v>0.25572600220085012</v>
      </c>
      <c r="J388" s="495">
        <v>0.36263477408697148</v>
      </c>
      <c r="K388" s="495">
        <v>0.63625160834597694</v>
      </c>
      <c r="L388" s="496">
        <v>6524657633228.6504</v>
      </c>
      <c r="M388" s="496">
        <v>25259311280298.34</v>
      </c>
      <c r="N388" s="495">
        <v>0.32090154920960112</v>
      </c>
      <c r="O388" s="495">
        <v>0.31145679835431711</v>
      </c>
      <c r="P388" s="495">
        <v>0.23724838771406426</v>
      </c>
      <c r="Q388" s="495">
        <v>152</v>
      </c>
      <c r="R388" s="11">
        <f t="shared" si="32"/>
        <v>0.23724838771406426</v>
      </c>
      <c r="S388" s="11">
        <f t="shared" si="33"/>
        <v>0.32090154920960112</v>
      </c>
      <c r="T388">
        <f t="shared" si="30"/>
        <v>0</v>
      </c>
      <c r="U388" t="str">
        <f t="shared" si="34"/>
        <v>Share of non-performing loans and advances (NPL ratio)3</v>
      </c>
      <c r="V388" s="497">
        <v>202312</v>
      </c>
      <c r="W388" s="497">
        <v>93</v>
      </c>
      <c r="X388" s="497" t="s">
        <v>6767</v>
      </c>
      <c r="Y388" s="497" t="s">
        <v>23</v>
      </c>
      <c r="Z388" s="497">
        <v>0</v>
      </c>
      <c r="AA388" s="497">
        <v>5</v>
      </c>
      <c r="AB388" s="497">
        <v>2.9503802011398728E-2</v>
      </c>
      <c r="AC388" s="497">
        <v>3</v>
      </c>
      <c r="AD388" s="498"/>
      <c r="AF388" s="338" t="s">
        <v>1413</v>
      </c>
      <c r="AG388" s="339" t="s">
        <v>6753</v>
      </c>
      <c r="AH388" s="339" t="s">
        <v>6753</v>
      </c>
      <c r="AI388" s="339" t="s">
        <v>6753</v>
      </c>
      <c r="AJ388" s="339" t="s">
        <v>6753</v>
      </c>
      <c r="AK388" s="339" t="s">
        <v>6753</v>
      </c>
      <c r="AL388" s="339" t="s">
        <v>6753</v>
      </c>
      <c r="AM388" s="339" t="s">
        <v>6753</v>
      </c>
      <c r="AN388" s="339" t="s">
        <v>6753</v>
      </c>
      <c r="AO388" s="339" t="s">
        <v>6753</v>
      </c>
      <c r="AP388" s="339" t="s">
        <v>6753</v>
      </c>
      <c r="AQ388" s="339" t="s">
        <v>6753</v>
      </c>
      <c r="AR388" s="339" t="s">
        <v>6753</v>
      </c>
      <c r="AS388" s="339" t="s">
        <v>6753</v>
      </c>
      <c r="AT388" s="339">
        <v>0.2458286848</v>
      </c>
      <c r="AU388" s="339">
        <v>0.2073919591</v>
      </c>
      <c r="AV388" s="339">
        <v>0.2341899455</v>
      </c>
      <c r="AW388" s="339">
        <v>0.23874698520000001</v>
      </c>
      <c r="AX388" s="339">
        <v>0.2148603358</v>
      </c>
      <c r="AY388" s="339">
        <v>0.18637031800000001</v>
      </c>
      <c r="AZ388" s="339">
        <v>0.19552959559999999</v>
      </c>
      <c r="BA388" s="339">
        <v>0.196219002</v>
      </c>
      <c r="BB388" s="339">
        <v>0.20428375779999999</v>
      </c>
      <c r="BC388" s="339">
        <v>0.27633610050000001</v>
      </c>
      <c r="BD388" s="339">
        <v>0.21467552549999999</v>
      </c>
      <c r="BE388" s="339">
        <v>0.21595186120000001</v>
      </c>
      <c r="BF388" s="339">
        <v>0.20610350559999999</v>
      </c>
      <c r="BG388" s="339">
        <v>0.21612169449999999</v>
      </c>
      <c r="BH388" s="339">
        <v>0.21426173439999999</v>
      </c>
      <c r="BI388" s="339">
        <v>0.2188000346</v>
      </c>
      <c r="BJ388" s="339">
        <v>0.22729476539999999</v>
      </c>
      <c r="BK388" s="339">
        <v>0.24430945649999999</v>
      </c>
      <c r="BL388" s="339">
        <v>0.26013650119999998</v>
      </c>
      <c r="BM388" s="339">
        <v>0.25560789270000001</v>
      </c>
      <c r="BN388" s="339">
        <v>0.24741672279999999</v>
      </c>
      <c r="BO388" s="339">
        <v>0.20693251630000001</v>
      </c>
      <c r="BP388" s="339">
        <v>0.21174099839999999</v>
      </c>
      <c r="BQ388" s="339">
        <v>0.20780051999999999</v>
      </c>
      <c r="BR388" s="339">
        <v>0.2038600189</v>
      </c>
    </row>
    <row r="389" spans="1:70">
      <c r="A389" t="str">
        <f t="shared" si="31"/>
        <v>Asset encumbrance ratio201609</v>
      </c>
      <c r="B389" s="495">
        <v>201609</v>
      </c>
      <c r="C389" s="495">
        <v>88</v>
      </c>
      <c r="D389" s="495" t="s">
        <v>73</v>
      </c>
      <c r="E389" s="495">
        <v>2.6319788264529388E-2</v>
      </c>
      <c r="F389" s="495">
        <v>0.14037954575856562</v>
      </c>
      <c r="G389" s="495">
        <v>0.24345465898406127</v>
      </c>
      <c r="H389" s="495">
        <v>0.27458780093001772</v>
      </c>
      <c r="I389" s="495">
        <v>0.26448856054313213</v>
      </c>
      <c r="J389" s="495">
        <v>0.36930182293420039</v>
      </c>
      <c r="K389" s="495">
        <v>0.60442786949743743</v>
      </c>
      <c r="L389" s="496">
        <v>6764240751970.1641</v>
      </c>
      <c r="M389" s="496">
        <v>25459908692457.824</v>
      </c>
      <c r="N389" s="495">
        <v>0.33856651695766088</v>
      </c>
      <c r="O389" s="495">
        <v>0.33468313653446757</v>
      </c>
      <c r="P389" s="495">
        <v>0.24198205001484249</v>
      </c>
      <c r="Q389" s="495">
        <v>147</v>
      </c>
      <c r="R389" s="11">
        <f t="shared" si="32"/>
        <v>0.24198205001484249</v>
      </c>
      <c r="S389" s="11">
        <f t="shared" si="33"/>
        <v>0.33856651695766088</v>
      </c>
      <c r="T389">
        <f>IF(OR(G389&lt;R389,G389&gt;S389),1,0)</f>
        <v>0</v>
      </c>
      <c r="U389" t="str">
        <f t="shared" si="34"/>
        <v>Share of non-performing loans and advances (NPL ratio)4</v>
      </c>
      <c r="V389" s="497">
        <v>202312</v>
      </c>
      <c r="W389" s="497">
        <v>93</v>
      </c>
      <c r="X389" s="497" t="s">
        <v>6767</v>
      </c>
      <c r="Y389" s="497" t="s">
        <v>18</v>
      </c>
      <c r="Z389" s="497">
        <v>0</v>
      </c>
      <c r="AA389" s="497">
        <v>15</v>
      </c>
      <c r="AB389" s="497">
        <v>2.8143364311559029E-2</v>
      </c>
      <c r="AC389" s="497">
        <v>4</v>
      </c>
      <c r="AD389" s="498"/>
      <c r="AF389" s="338" t="s">
        <v>1414</v>
      </c>
      <c r="AG389" s="339" t="s">
        <v>6753</v>
      </c>
      <c r="AH389" s="339" t="s">
        <v>6753</v>
      </c>
      <c r="AI389" s="339" t="s">
        <v>6753</v>
      </c>
      <c r="AJ389" s="339" t="s">
        <v>6753</v>
      </c>
      <c r="AK389" s="339" t="s">
        <v>6753</v>
      </c>
      <c r="AL389" s="339" t="s">
        <v>6753</v>
      </c>
      <c r="AM389" s="339" t="s">
        <v>6753</v>
      </c>
      <c r="AN389" s="339" t="s">
        <v>6753</v>
      </c>
      <c r="AO389" s="339" t="s">
        <v>6753</v>
      </c>
      <c r="AP389" s="339" t="s">
        <v>6753</v>
      </c>
      <c r="AQ389" s="339" t="s">
        <v>6753</v>
      </c>
      <c r="AR389" s="339" t="s">
        <v>6753</v>
      </c>
      <c r="AS389" s="339" t="s">
        <v>6753</v>
      </c>
      <c r="AT389" s="339">
        <v>-9.5424289999999998E-3</v>
      </c>
      <c r="AU389" s="339">
        <v>1.1175457E-2</v>
      </c>
      <c r="AV389" s="339">
        <v>7.5666696999999996E-3</v>
      </c>
      <c r="AW389" s="339">
        <v>-1.4683969E-2</v>
      </c>
      <c r="AX389" s="339">
        <v>-1.0286763000000001E-2</v>
      </c>
      <c r="AY389" s="339">
        <v>1.1460168E-2</v>
      </c>
      <c r="AZ389" s="339">
        <v>3.2690722899999997E-2</v>
      </c>
      <c r="BA389" s="339">
        <v>2.0759942100000001E-2</v>
      </c>
      <c r="BB389" s="339">
        <v>1.35429698E-2</v>
      </c>
      <c r="BC389" s="339">
        <v>-2.2115462999999998E-2</v>
      </c>
      <c r="BD389" s="339">
        <v>9.0432820999999993E-3</v>
      </c>
      <c r="BE389" s="339">
        <v>5.8740179000000003E-3</v>
      </c>
      <c r="BF389" s="339">
        <v>2.3790302999999999E-2</v>
      </c>
      <c r="BG389" s="339">
        <v>1.54146002E-2</v>
      </c>
      <c r="BH389" s="339">
        <v>9.8503241199999994E-2</v>
      </c>
      <c r="BI389" s="339">
        <v>9.7215176299999997E-2</v>
      </c>
      <c r="BJ389" s="339">
        <v>8.4880251000000004E-2</v>
      </c>
      <c r="BK389" s="339">
        <v>-5.0661656999999999E-2</v>
      </c>
      <c r="BL389" s="339">
        <v>-0.103010263</v>
      </c>
      <c r="BM389" s="339">
        <v>-0.108575246</v>
      </c>
      <c r="BN389" s="339">
        <v>-8.4159026999999997E-2</v>
      </c>
      <c r="BO389" s="339">
        <v>7.9012406699999996E-2</v>
      </c>
      <c r="BP389" s="339">
        <v>1.79272849E-2</v>
      </c>
      <c r="BQ389" s="339">
        <v>5.8121498000000002E-3</v>
      </c>
      <c r="BR389" s="339">
        <v>3.4584925400000001E-2</v>
      </c>
    </row>
    <row r="390" spans="1:70">
      <c r="A390" t="str">
        <f t="shared" si="31"/>
        <v>Asset encumbrance ratio201612</v>
      </c>
      <c r="B390" s="495">
        <v>201612</v>
      </c>
      <c r="C390" s="495">
        <v>88</v>
      </c>
      <c r="D390" s="495" t="s">
        <v>73</v>
      </c>
      <c r="E390" s="495">
        <v>1.9167848688651134E-2</v>
      </c>
      <c r="F390" s="495">
        <v>0.13456855499757428</v>
      </c>
      <c r="G390" s="495">
        <v>0.24630419462790518</v>
      </c>
      <c r="H390" s="495">
        <v>0.26498638018919946</v>
      </c>
      <c r="I390" s="495">
        <v>0.26634113902947176</v>
      </c>
      <c r="J390" s="495">
        <v>0.37434216466780329</v>
      </c>
      <c r="K390" s="495">
        <v>0.5805763961996806</v>
      </c>
      <c r="L390" s="496">
        <v>6503363340572.5703</v>
      </c>
      <c r="M390" s="496">
        <v>24693999014626.086</v>
      </c>
      <c r="N390" s="495">
        <v>0.3554551687155158</v>
      </c>
      <c r="O390" s="495">
        <v>0.32587314117223326</v>
      </c>
      <c r="P390" s="495">
        <v>0.2418957550140558</v>
      </c>
      <c r="Q390" s="495">
        <v>153</v>
      </c>
      <c r="R390" s="11">
        <f t="shared" si="32"/>
        <v>0.2418957550140558</v>
      </c>
      <c r="S390" s="11">
        <f t="shared" si="33"/>
        <v>0.3554551687155158</v>
      </c>
      <c r="T390">
        <f t="shared" ref="T390:T453" si="35">IF(OR(G390&lt;R390,G390&gt;S390),1,0)</f>
        <v>0</v>
      </c>
      <c r="U390" t="str">
        <f t="shared" si="34"/>
        <v>Share of non-performing loans and advances (NPL ratio)5</v>
      </c>
      <c r="V390" s="497">
        <v>202312</v>
      </c>
      <c r="W390" s="497">
        <v>93</v>
      </c>
      <c r="X390" s="497" t="s">
        <v>6767</v>
      </c>
      <c r="Y390" s="497" t="s">
        <v>30</v>
      </c>
      <c r="Z390" s="497">
        <v>0</v>
      </c>
      <c r="AA390" s="497">
        <v>8</v>
      </c>
      <c r="AB390" s="497">
        <v>2.4817803418182863E-2</v>
      </c>
      <c r="AC390" s="497">
        <v>5</v>
      </c>
      <c r="AD390" s="498"/>
      <c r="AF390" s="338" t="s">
        <v>1423</v>
      </c>
      <c r="AG390" s="339" t="s">
        <v>6753</v>
      </c>
      <c r="AH390" s="339" t="s">
        <v>6753</v>
      </c>
      <c r="AI390" s="339" t="s">
        <v>6753</v>
      </c>
      <c r="AJ390" s="339" t="s">
        <v>6753</v>
      </c>
      <c r="AK390" s="339" t="s">
        <v>6753</v>
      </c>
      <c r="AL390" s="339" t="s">
        <v>6753</v>
      </c>
      <c r="AM390" s="339" t="s">
        <v>6753</v>
      </c>
      <c r="AN390" s="339" t="s">
        <v>6753</v>
      </c>
      <c r="AO390" s="339" t="s">
        <v>6753</v>
      </c>
      <c r="AP390" s="339" t="s">
        <v>6753</v>
      </c>
      <c r="AQ390" s="339" t="s">
        <v>6753</v>
      </c>
      <c r="AR390" s="339" t="s">
        <v>6753</v>
      </c>
      <c r="AS390" s="339" t="s">
        <v>6753</v>
      </c>
      <c r="AT390" s="339">
        <v>3.01249936E-2</v>
      </c>
      <c r="AU390" s="339">
        <v>3.0675337300000001E-2</v>
      </c>
      <c r="AV390" s="339">
        <v>3.0361884799999999E-2</v>
      </c>
      <c r="AW390" s="339">
        <v>2.96824768E-2</v>
      </c>
      <c r="AX390" s="339">
        <v>2.99627466E-2</v>
      </c>
      <c r="AY390" s="339">
        <v>2.9030244399999999E-2</v>
      </c>
      <c r="AZ390" s="339">
        <v>2.8836931699999999E-2</v>
      </c>
      <c r="BA390" s="339">
        <v>2.91906683E-2</v>
      </c>
      <c r="BB390" s="339">
        <v>2.9663401799999999E-2</v>
      </c>
      <c r="BC390" s="339">
        <v>2.6061923800000001E-2</v>
      </c>
      <c r="BD390" s="339">
        <v>2.6190768400000002E-2</v>
      </c>
      <c r="BE390" s="339">
        <v>2.51388328E-2</v>
      </c>
      <c r="BF390" s="339">
        <v>2.5964160100000001E-2</v>
      </c>
      <c r="BG390" s="339">
        <v>2.5330079700000001E-2</v>
      </c>
      <c r="BH390" s="339">
        <v>2.6240651899999998E-2</v>
      </c>
      <c r="BI390" s="339">
        <v>2.5746167100000002E-2</v>
      </c>
      <c r="BJ390" s="339">
        <v>2.6516656499999999E-2</v>
      </c>
      <c r="BK390" s="339">
        <v>2.7812543799999999E-2</v>
      </c>
      <c r="BL390" s="339">
        <v>2.8974090099999999E-2</v>
      </c>
      <c r="BM390" s="339">
        <v>2.9188027799999999E-2</v>
      </c>
      <c r="BN390" s="339">
        <v>2.8838124600000001E-2</v>
      </c>
      <c r="BO390" s="339">
        <v>3.1314956300000002E-2</v>
      </c>
      <c r="BP390" s="339">
        <v>3.1923834800000002E-2</v>
      </c>
      <c r="BQ390" s="339">
        <v>3.1979555999999999E-2</v>
      </c>
      <c r="BR390" s="339">
        <v>3.1706294500000003E-2</v>
      </c>
    </row>
    <row r="391" spans="1:70">
      <c r="A391" t="str">
        <f t="shared" si="31"/>
        <v>Asset encumbrance ratio201703</v>
      </c>
      <c r="B391" s="495">
        <v>201703</v>
      </c>
      <c r="C391" s="495">
        <v>88</v>
      </c>
      <c r="D391" s="495" t="s">
        <v>73</v>
      </c>
      <c r="E391" s="495">
        <v>1.7857154269187464E-2</v>
      </c>
      <c r="F391" s="495">
        <v>0.14303370594173628</v>
      </c>
      <c r="G391" s="495">
        <v>0.25295519657468268</v>
      </c>
      <c r="H391" s="495">
        <v>0.27148252477555196</v>
      </c>
      <c r="I391" s="495">
        <v>0.2770897936792161</v>
      </c>
      <c r="J391" s="495">
        <v>0.37918266269462542</v>
      </c>
      <c r="K391" s="495">
        <v>0.56780677871899354</v>
      </c>
      <c r="L391" s="496">
        <v>6925421347958.2344</v>
      </c>
      <c r="M391" s="496">
        <v>25544160673609.836</v>
      </c>
      <c r="N391" s="495">
        <v>0.37598003186101803</v>
      </c>
      <c r="O391" s="495">
        <v>0.33493465927013977</v>
      </c>
      <c r="P391" s="495">
        <v>0.252326891392814</v>
      </c>
      <c r="Q391" s="495">
        <v>149</v>
      </c>
      <c r="R391" s="11">
        <f t="shared" si="32"/>
        <v>0.252326891392814</v>
      </c>
      <c r="S391" s="11">
        <f t="shared" si="33"/>
        <v>0.37598003186101803</v>
      </c>
      <c r="T391">
        <f t="shared" si="35"/>
        <v>0</v>
      </c>
      <c r="U391" t="str">
        <f t="shared" si="34"/>
        <v>Share of non-performing loans and advances (NPL ratio)6</v>
      </c>
      <c r="V391" s="497">
        <v>202312</v>
      </c>
      <c r="W391" s="497">
        <v>93</v>
      </c>
      <c r="X391" s="497" t="s">
        <v>6767</v>
      </c>
      <c r="Y391" s="497" t="s">
        <v>15</v>
      </c>
      <c r="Z391" s="497">
        <v>0</v>
      </c>
      <c r="AA391" s="497">
        <v>6</v>
      </c>
      <c r="AB391" s="497">
        <v>2.4440001457632907E-2</v>
      </c>
      <c r="AC391" s="497">
        <v>6</v>
      </c>
      <c r="AD391" s="498"/>
      <c r="AF391" s="338" t="s">
        <v>2378</v>
      </c>
      <c r="AG391" s="339" t="s">
        <v>6753</v>
      </c>
      <c r="AH391" s="339" t="s">
        <v>6753</v>
      </c>
      <c r="AI391" s="339" t="s">
        <v>6753</v>
      </c>
      <c r="AJ391" s="339" t="s">
        <v>6753</v>
      </c>
      <c r="AK391" s="339" t="s">
        <v>6753</v>
      </c>
      <c r="AL391" s="339" t="s">
        <v>6753</v>
      </c>
      <c r="AM391" s="339" t="s">
        <v>6753</v>
      </c>
      <c r="AN391" s="339" t="s">
        <v>6753</v>
      </c>
      <c r="AO391" s="339" t="s">
        <v>6753</v>
      </c>
      <c r="AP391" s="339" t="s">
        <v>6753</v>
      </c>
      <c r="AQ391" s="339" t="s">
        <v>6753</v>
      </c>
      <c r="AR391" s="339" t="s">
        <v>6753</v>
      </c>
      <c r="AS391" s="339" t="s">
        <v>6753</v>
      </c>
      <c r="AT391" s="339" t="s">
        <v>6753</v>
      </c>
      <c r="AU391" s="339">
        <v>2.9524985000000002E-3</v>
      </c>
      <c r="AV391" s="339">
        <v>4.0233583E-3</v>
      </c>
      <c r="AW391" s="339">
        <v>3.7485783999999999E-3</v>
      </c>
      <c r="AX391" s="339">
        <v>5.2427109000000001E-3</v>
      </c>
      <c r="AY391" s="339">
        <v>5.4152908E-3</v>
      </c>
      <c r="AZ391" s="339">
        <v>7.6931457999999996E-3</v>
      </c>
      <c r="BA391" s="339">
        <v>6.1589204999999998E-3</v>
      </c>
      <c r="BB391" s="339">
        <v>6.6789231000000003E-3</v>
      </c>
      <c r="BC391" s="339">
        <v>1.85892759E-2</v>
      </c>
      <c r="BD391" s="339">
        <v>1.7857361200000001E-2</v>
      </c>
      <c r="BE391" s="339">
        <v>1.3378716800000001E-2</v>
      </c>
      <c r="BF391" s="339">
        <v>1.07653357E-2</v>
      </c>
      <c r="BG391" s="339">
        <v>1.3395659999999999E-3</v>
      </c>
      <c r="BH391" s="339">
        <v>2.3841318000000001E-3</v>
      </c>
      <c r="BI391" s="339">
        <v>1.6596397000000001E-3</v>
      </c>
      <c r="BJ391" s="339">
        <v>1.6324835000000001E-3</v>
      </c>
      <c r="BK391" s="339">
        <v>4.2583958000000002E-3</v>
      </c>
      <c r="BL391" s="339">
        <v>3.8284607999999999E-3</v>
      </c>
      <c r="BM391" s="339">
        <v>2.0666127E-3</v>
      </c>
      <c r="BN391" s="339">
        <v>2.3296230999999999E-3</v>
      </c>
      <c r="BO391" s="339">
        <v>5.1406647999999999E-3</v>
      </c>
      <c r="BP391" s="339">
        <v>2.9698325000000001E-3</v>
      </c>
      <c r="BQ391" s="339">
        <v>4.0575391000000002E-3</v>
      </c>
      <c r="BR391" s="339">
        <v>4.4161582E-3</v>
      </c>
    </row>
    <row r="392" spans="1:70">
      <c r="A392" t="str">
        <f t="shared" si="31"/>
        <v>Asset encumbrance ratio201706</v>
      </c>
      <c r="B392" s="495">
        <v>201706</v>
      </c>
      <c r="C392" s="495">
        <v>88</v>
      </c>
      <c r="D392" s="495" t="s">
        <v>73</v>
      </c>
      <c r="E392" s="495">
        <v>1.6173575551576003E-2</v>
      </c>
      <c r="F392" s="495">
        <v>0.13710949159363164</v>
      </c>
      <c r="G392" s="495">
        <v>0.24264810032718961</v>
      </c>
      <c r="H392" s="495">
        <v>0.26762707766008315</v>
      </c>
      <c r="I392" s="495">
        <v>0.28042629633605481</v>
      </c>
      <c r="J392" s="495">
        <v>0.3677687132501003</v>
      </c>
      <c r="K392" s="495">
        <v>0.62005144930303002</v>
      </c>
      <c r="L392" s="496">
        <v>6847284454079.1699</v>
      </c>
      <c r="M392" s="496">
        <v>25222637250667.949</v>
      </c>
      <c r="N392" s="495">
        <v>0.383744872923245</v>
      </c>
      <c r="O392" s="495">
        <v>0.32576326951534529</v>
      </c>
      <c r="P392" s="495">
        <v>0.25675369047178748</v>
      </c>
      <c r="Q392" s="495">
        <v>147</v>
      </c>
      <c r="R392" s="11">
        <f t="shared" si="32"/>
        <v>0.25675369047178748</v>
      </c>
      <c r="S392" s="11">
        <f t="shared" si="33"/>
        <v>0.383744872923245</v>
      </c>
      <c r="T392">
        <f t="shared" si="35"/>
        <v>1</v>
      </c>
      <c r="U392" t="str">
        <f t="shared" si="34"/>
        <v>Share of non-performing loans and advances (NPL ratio)7</v>
      </c>
      <c r="V392" s="497">
        <v>202312</v>
      </c>
      <c r="W392" s="497">
        <v>93</v>
      </c>
      <c r="X392" s="497" t="s">
        <v>6767</v>
      </c>
      <c r="Y392" s="497" t="s">
        <v>25</v>
      </c>
      <c r="Z392" s="497">
        <v>0</v>
      </c>
      <c r="AA392" s="497">
        <v>18</v>
      </c>
      <c r="AB392" s="497">
        <v>2.35259152690829E-2</v>
      </c>
      <c r="AC392" s="497">
        <v>7</v>
      </c>
      <c r="AD392" s="498"/>
      <c r="AF392" s="338" t="s">
        <v>1406</v>
      </c>
      <c r="AG392" s="339" t="s">
        <v>6753</v>
      </c>
      <c r="AH392" s="339" t="s">
        <v>6753</v>
      </c>
      <c r="AI392" s="339" t="s">
        <v>6753</v>
      </c>
      <c r="AJ392" s="339" t="s">
        <v>6753</v>
      </c>
      <c r="AK392" s="339" t="s">
        <v>6753</v>
      </c>
      <c r="AL392" s="339" t="s">
        <v>6753</v>
      </c>
      <c r="AM392" s="339" t="s">
        <v>6753</v>
      </c>
      <c r="AN392" s="339" t="s">
        <v>6753</v>
      </c>
      <c r="AO392" s="339" t="s">
        <v>6753</v>
      </c>
      <c r="AP392" s="339" t="s">
        <v>6753</v>
      </c>
      <c r="AQ392" s="339" t="s">
        <v>6753</v>
      </c>
      <c r="AR392" s="339" t="s">
        <v>6753</v>
      </c>
      <c r="AS392" s="339" t="s">
        <v>6753</v>
      </c>
      <c r="AT392" s="339">
        <v>0.24298134399999999</v>
      </c>
      <c r="AU392" s="339">
        <v>0.22863517550000001</v>
      </c>
      <c r="AV392" s="339">
        <v>0.22261144829999999</v>
      </c>
      <c r="AW392" s="339">
        <v>0.21730125659999999</v>
      </c>
      <c r="AX392" s="339">
        <v>0.2181572279</v>
      </c>
      <c r="AY392" s="339">
        <v>0.20911040880000001</v>
      </c>
      <c r="AZ392" s="339">
        <v>0.2086901628</v>
      </c>
      <c r="BA392" s="339">
        <v>0.20910587759999999</v>
      </c>
      <c r="BB392" s="339">
        <v>0.2181839253</v>
      </c>
      <c r="BC392" s="339">
        <v>0.22012599829999999</v>
      </c>
      <c r="BD392" s="339">
        <v>0.2225294958</v>
      </c>
      <c r="BE392" s="339">
        <v>0.21861250360000001</v>
      </c>
      <c r="BF392" s="339">
        <v>0.22423981009999999</v>
      </c>
      <c r="BG392" s="339">
        <v>0.2195116403</v>
      </c>
      <c r="BH392" s="339">
        <v>0.22535442389999999</v>
      </c>
      <c r="BI392" s="339">
        <v>0.22309147809999999</v>
      </c>
      <c r="BJ392" s="339">
        <v>0.2305325252</v>
      </c>
      <c r="BK392" s="339">
        <v>0.20800479860000001</v>
      </c>
      <c r="BL392" s="339">
        <v>0.21177681719999999</v>
      </c>
      <c r="BM392" s="339">
        <v>0.2071966599</v>
      </c>
      <c r="BN392" s="339">
        <v>0.21130667410000001</v>
      </c>
      <c r="BO392" s="339">
        <v>0.21080730010000001</v>
      </c>
      <c r="BP392" s="339">
        <v>0.21381694279999999</v>
      </c>
      <c r="BQ392" s="339">
        <v>0.21500192069999999</v>
      </c>
      <c r="BR392" s="339">
        <v>0.21916015659999999</v>
      </c>
    </row>
    <row r="393" spans="1:70">
      <c r="A393" t="str">
        <f t="shared" si="31"/>
        <v>Asset encumbrance ratio201709</v>
      </c>
      <c r="B393" s="495">
        <v>201709</v>
      </c>
      <c r="C393" s="495">
        <v>88</v>
      </c>
      <c r="D393" s="495" t="s">
        <v>73</v>
      </c>
      <c r="E393" s="495">
        <v>1.541197686224354E-2</v>
      </c>
      <c r="F393" s="495">
        <v>0.13027841838788576</v>
      </c>
      <c r="G393" s="495">
        <v>0.24978407108633582</v>
      </c>
      <c r="H393" s="495">
        <v>0.26653955110707467</v>
      </c>
      <c r="I393" s="495">
        <v>0.27853054661747317</v>
      </c>
      <c r="J393" s="495">
        <v>0.35638948871246651</v>
      </c>
      <c r="K393" s="495">
        <v>0.61508692276446986</v>
      </c>
      <c r="L393" s="496">
        <v>6554858904195.9219</v>
      </c>
      <c r="M393" s="496">
        <v>24638746695698.77</v>
      </c>
      <c r="N393" s="495">
        <v>0.39180288149332121</v>
      </c>
      <c r="O393" s="495">
        <v>0.27771775516388769</v>
      </c>
      <c r="P393" s="495">
        <v>0.25968760212327596</v>
      </c>
      <c r="Q393" s="495">
        <v>147</v>
      </c>
      <c r="R393" s="11">
        <f t="shared" si="32"/>
        <v>0.25968760212327596</v>
      </c>
      <c r="S393" s="11">
        <f t="shared" si="33"/>
        <v>0.39180288149332121</v>
      </c>
      <c r="T393">
        <f t="shared" si="35"/>
        <v>1</v>
      </c>
      <c r="U393" t="str">
        <f t="shared" si="34"/>
        <v>Share of non-performing loans and advances (NPL ratio)8</v>
      </c>
      <c r="V393" s="497">
        <v>202312</v>
      </c>
      <c r="W393" s="497">
        <v>93</v>
      </c>
      <c r="X393" s="497" t="s">
        <v>6767</v>
      </c>
      <c r="Y393" s="497" t="s">
        <v>100</v>
      </c>
      <c r="Z393" s="497">
        <v>0</v>
      </c>
      <c r="AA393" s="497">
        <v>3</v>
      </c>
      <c r="AB393" s="497">
        <v>2.3222086180312365E-2</v>
      </c>
      <c r="AC393" s="497">
        <v>8</v>
      </c>
      <c r="AD393" s="498"/>
      <c r="AF393" s="338" t="s">
        <v>1419</v>
      </c>
      <c r="AG393" s="339" t="s">
        <v>6753</v>
      </c>
      <c r="AH393" s="339" t="s">
        <v>6753</v>
      </c>
      <c r="AI393" s="339" t="s">
        <v>6753</v>
      </c>
      <c r="AJ393" s="339" t="s">
        <v>6753</v>
      </c>
      <c r="AK393" s="339" t="s">
        <v>6753</v>
      </c>
      <c r="AL393" s="339" t="s">
        <v>6753</v>
      </c>
      <c r="AM393" s="339" t="s">
        <v>6753</v>
      </c>
      <c r="AN393" s="339" t="s">
        <v>6753</v>
      </c>
      <c r="AO393" s="339" t="s">
        <v>6753</v>
      </c>
      <c r="AP393" s="339" t="s">
        <v>6753</v>
      </c>
      <c r="AQ393" s="339" t="s">
        <v>6753</v>
      </c>
      <c r="AR393" s="339" t="s">
        <v>6753</v>
      </c>
      <c r="AS393" s="339" t="s">
        <v>6753</v>
      </c>
      <c r="AT393" s="339">
        <v>0.1666988338</v>
      </c>
      <c r="AU393" s="339">
        <v>0.15552806350000001</v>
      </c>
      <c r="AV393" s="339">
        <v>0.15127058970000001</v>
      </c>
      <c r="AW393" s="339">
        <v>0.14618897820000001</v>
      </c>
      <c r="AX393" s="339">
        <v>0.15020140600000001</v>
      </c>
      <c r="AY393" s="339">
        <v>0.14102643570000001</v>
      </c>
      <c r="AZ393" s="339">
        <v>0.14036563730000001</v>
      </c>
      <c r="BA393" s="339">
        <v>0.13901536589999999</v>
      </c>
      <c r="BB393" s="339">
        <v>0.1478502032</v>
      </c>
      <c r="BC393" s="339">
        <v>0.14274120009999999</v>
      </c>
      <c r="BD393" s="339">
        <v>0.14404227010000001</v>
      </c>
      <c r="BE393" s="339">
        <v>0.1386440907</v>
      </c>
      <c r="BF393" s="339">
        <v>0.1458520794</v>
      </c>
      <c r="BG393" s="339">
        <v>0.1396912115</v>
      </c>
      <c r="BH393" s="339">
        <v>0.1371900579</v>
      </c>
      <c r="BI393" s="339">
        <v>0.13242395300000001</v>
      </c>
      <c r="BJ393" s="339">
        <v>0.13804082340000001</v>
      </c>
      <c r="BK393" s="339">
        <v>0.1281407228</v>
      </c>
      <c r="BL393" s="339">
        <v>0.1315108029</v>
      </c>
      <c r="BM393" s="339">
        <v>0.12764331509999999</v>
      </c>
      <c r="BN393" s="339">
        <v>0.12835150100000001</v>
      </c>
      <c r="BO393" s="339">
        <v>0.1260586319</v>
      </c>
      <c r="BP393" s="339">
        <v>0.12844072279999999</v>
      </c>
      <c r="BQ393" s="339">
        <v>0.12644820809999999</v>
      </c>
      <c r="BR393" s="339">
        <v>0.13167951880000001</v>
      </c>
    </row>
    <row r="394" spans="1:70">
      <c r="A394" t="str">
        <f t="shared" si="31"/>
        <v>Asset encumbrance ratio201712</v>
      </c>
      <c r="B394" s="495">
        <v>201712</v>
      </c>
      <c r="C394" s="495">
        <v>88</v>
      </c>
      <c r="D394" s="495" t="s">
        <v>73</v>
      </c>
      <c r="E394" s="495">
        <v>1.5244383441565873E-2</v>
      </c>
      <c r="F394" s="495">
        <v>0.13437903068200133</v>
      </c>
      <c r="G394" s="495">
        <v>0.23736953377850989</v>
      </c>
      <c r="H394" s="495">
        <v>0.26247946846015335</v>
      </c>
      <c r="I394" s="495">
        <v>0.27913819093893821</v>
      </c>
      <c r="J394" s="495">
        <v>0.3513742096992496</v>
      </c>
      <c r="K394" s="495">
        <v>0.63406818571659973</v>
      </c>
      <c r="L394" s="496">
        <v>6310288222261.4199</v>
      </c>
      <c r="M394" s="496">
        <v>23891585635850.645</v>
      </c>
      <c r="N394" s="495">
        <v>0.3975922149766688</v>
      </c>
      <c r="O394" s="495">
        <v>0.26868465641829603</v>
      </c>
      <c r="P394" s="495">
        <v>0.26074206125899213</v>
      </c>
      <c r="Q394" s="495">
        <v>148</v>
      </c>
      <c r="R394" s="11">
        <f t="shared" si="32"/>
        <v>0.26074206125899213</v>
      </c>
      <c r="S394" s="11">
        <f t="shared" si="33"/>
        <v>0.3975922149766688</v>
      </c>
      <c r="T394">
        <f t="shared" si="35"/>
        <v>1</v>
      </c>
      <c r="U394" t="str">
        <f t="shared" si="34"/>
        <v>Share of non-performing loans and advances (NPL ratio)9</v>
      </c>
      <c r="V394" s="497">
        <v>202312</v>
      </c>
      <c r="W394" s="497">
        <v>93</v>
      </c>
      <c r="X394" s="497" t="s">
        <v>6767</v>
      </c>
      <c r="Y394" s="497" t="s">
        <v>13</v>
      </c>
      <c r="Z394" s="497">
        <v>0</v>
      </c>
      <c r="AA394" s="497">
        <v>11</v>
      </c>
      <c r="AB394" s="497">
        <v>2.1695238924993528E-2</v>
      </c>
      <c r="AC394" s="497">
        <v>9</v>
      </c>
      <c r="AD394" s="498"/>
      <c r="AF394" s="338" t="s">
        <v>1420</v>
      </c>
      <c r="AG394" s="339" t="s">
        <v>6753</v>
      </c>
      <c r="AH394" s="339" t="s">
        <v>6753</v>
      </c>
      <c r="AI394" s="339" t="s">
        <v>6753</v>
      </c>
      <c r="AJ394" s="339" t="s">
        <v>6753</v>
      </c>
      <c r="AK394" s="339" t="s">
        <v>6753</v>
      </c>
      <c r="AL394" s="339" t="s">
        <v>6753</v>
      </c>
      <c r="AM394" s="339" t="s">
        <v>6753</v>
      </c>
      <c r="AN394" s="339" t="s">
        <v>6753</v>
      </c>
      <c r="AO394" s="339" t="s">
        <v>6753</v>
      </c>
      <c r="AP394" s="339" t="s">
        <v>6753</v>
      </c>
      <c r="AQ394" s="339" t="s">
        <v>6753</v>
      </c>
      <c r="AR394" s="339" t="s">
        <v>6753</v>
      </c>
      <c r="AS394" s="339" t="s">
        <v>6753</v>
      </c>
      <c r="AT394" s="339">
        <v>0.16669760719999999</v>
      </c>
      <c r="AU394" s="339">
        <v>0.15459677159999999</v>
      </c>
      <c r="AV394" s="339">
        <v>0.15127083180000001</v>
      </c>
      <c r="AW394" s="339">
        <v>0.14618882559999999</v>
      </c>
      <c r="AX394" s="339">
        <v>0.15020140600000001</v>
      </c>
      <c r="AY394" s="339">
        <v>0.14102643570000001</v>
      </c>
      <c r="AZ394" s="339">
        <v>0.14036563730000001</v>
      </c>
      <c r="BA394" s="339">
        <v>0.13901536589999999</v>
      </c>
      <c r="BB394" s="339">
        <v>0.1478502032</v>
      </c>
      <c r="BC394" s="339">
        <v>0.14274120009999999</v>
      </c>
      <c r="BD394" s="339">
        <v>0.14398861039999999</v>
      </c>
      <c r="BE394" s="339">
        <v>0.13974965319999999</v>
      </c>
      <c r="BF394" s="339">
        <v>0.14685714250000001</v>
      </c>
      <c r="BG394" s="339">
        <v>0.14035108900000001</v>
      </c>
      <c r="BH394" s="339">
        <v>0.13783292220000001</v>
      </c>
      <c r="BI394" s="339">
        <v>0.13297975109999999</v>
      </c>
      <c r="BJ394" s="339">
        <v>0.1383436841</v>
      </c>
      <c r="BK394" s="339">
        <v>0.1285583901</v>
      </c>
      <c r="BL394" s="339">
        <v>0.13191003370000001</v>
      </c>
      <c r="BM394" s="339">
        <v>0.12788994200000001</v>
      </c>
      <c r="BN394" s="339">
        <v>0.1286743695</v>
      </c>
      <c r="BO394" s="339">
        <v>0.12638039340000001</v>
      </c>
      <c r="BP394" s="339">
        <v>0.1287091789</v>
      </c>
      <c r="BQ394" s="339">
        <v>0.126737673</v>
      </c>
      <c r="BR394" s="339">
        <v>0.13193485420000001</v>
      </c>
    </row>
    <row r="395" spans="1:70">
      <c r="A395" t="str">
        <f t="shared" si="31"/>
        <v>Asset encumbrance ratio201803</v>
      </c>
      <c r="B395" s="495">
        <v>201803</v>
      </c>
      <c r="C395" s="495">
        <v>88</v>
      </c>
      <c r="D395" s="495" t="s">
        <v>73</v>
      </c>
      <c r="E395" s="495">
        <v>1.4388460062806687E-2</v>
      </c>
      <c r="F395" s="495">
        <v>0.14154932194682712</v>
      </c>
      <c r="G395" s="495">
        <v>0.23762828153270388</v>
      </c>
      <c r="H395" s="495">
        <v>0.26227276433481556</v>
      </c>
      <c r="I395" s="495">
        <v>0.28448923094369871</v>
      </c>
      <c r="J395" s="495">
        <v>0.35110848399199923</v>
      </c>
      <c r="K395" s="495">
        <v>0.58179291118912457</v>
      </c>
      <c r="L395" s="496">
        <v>6621379954407.8242</v>
      </c>
      <c r="M395" s="496">
        <v>24619851525201.672</v>
      </c>
      <c r="N395" s="495">
        <v>0.4027135687402757</v>
      </c>
      <c r="O395" s="495">
        <v>0.26920420829893821</v>
      </c>
      <c r="P395" s="495">
        <v>0.26629676596994911</v>
      </c>
      <c r="Q395" s="495">
        <v>147</v>
      </c>
      <c r="R395" s="11">
        <f t="shared" si="32"/>
        <v>0.26629676596994911</v>
      </c>
      <c r="S395" s="11">
        <f t="shared" si="33"/>
        <v>0.4027135687402757</v>
      </c>
      <c r="T395">
        <f t="shared" si="35"/>
        <v>1</v>
      </c>
      <c r="U395" t="str">
        <f t="shared" si="34"/>
        <v>Share of non-performing loans and advances (NPL ratio)10</v>
      </c>
      <c r="V395" s="497">
        <v>202312</v>
      </c>
      <c r="W395" s="497">
        <v>93</v>
      </c>
      <c r="X395" s="497" t="s">
        <v>6767</v>
      </c>
      <c r="Y395" s="497" t="s">
        <v>26</v>
      </c>
      <c r="Z395" s="497">
        <v>0</v>
      </c>
      <c r="AA395" s="497">
        <v>6</v>
      </c>
      <c r="AB395" s="497">
        <v>2.1572262416449481E-2</v>
      </c>
      <c r="AC395" s="497">
        <v>10</v>
      </c>
      <c r="AD395" s="498"/>
      <c r="AF395" s="338" t="s">
        <v>1407</v>
      </c>
      <c r="AG395" s="339" t="s">
        <v>6753</v>
      </c>
      <c r="AH395" s="339" t="s">
        <v>6753</v>
      </c>
      <c r="AI395" s="339" t="s">
        <v>6753</v>
      </c>
      <c r="AJ395" s="339" t="s">
        <v>6753</v>
      </c>
      <c r="AK395" s="339" t="s">
        <v>6753</v>
      </c>
      <c r="AL395" s="339" t="s">
        <v>6753</v>
      </c>
      <c r="AM395" s="339" t="s">
        <v>6753</v>
      </c>
      <c r="AN395" s="339" t="s">
        <v>6753</v>
      </c>
      <c r="AO395" s="339" t="s">
        <v>6753</v>
      </c>
      <c r="AP395" s="339" t="s">
        <v>6753</v>
      </c>
      <c r="AQ395" s="339" t="s">
        <v>6753</v>
      </c>
      <c r="AR395" s="339" t="s">
        <v>6753</v>
      </c>
      <c r="AS395" s="339" t="s">
        <v>6753</v>
      </c>
      <c r="AT395" s="339">
        <v>0.25049969350000001</v>
      </c>
      <c r="AU395" s="339">
        <v>0.23220792670000001</v>
      </c>
      <c r="AV395" s="339">
        <v>0.22609622839999999</v>
      </c>
      <c r="AW395" s="339">
        <v>0.22800799129999999</v>
      </c>
      <c r="AX395" s="339">
        <v>0.23180977129999999</v>
      </c>
      <c r="AY395" s="339">
        <v>0.22306237070000001</v>
      </c>
      <c r="AZ395" s="339">
        <v>0.22650661120000001</v>
      </c>
      <c r="BA395" s="339">
        <v>0.2277283977</v>
      </c>
      <c r="BB395" s="339">
        <v>0.24174611360000001</v>
      </c>
      <c r="BC395" s="339">
        <v>0.24505292940000001</v>
      </c>
      <c r="BD395" s="339">
        <v>0.24821454330000001</v>
      </c>
      <c r="BE395" s="339">
        <v>0.2442700156</v>
      </c>
      <c r="BF395" s="339">
        <v>0.24928625839999999</v>
      </c>
      <c r="BG395" s="339">
        <v>0.2431479178</v>
      </c>
      <c r="BH395" s="339">
        <v>0.2491951043</v>
      </c>
      <c r="BI395" s="339">
        <v>0.247003203</v>
      </c>
      <c r="BJ395" s="339">
        <v>0.2538776432</v>
      </c>
      <c r="BK395" s="339">
        <v>0.2296866293</v>
      </c>
      <c r="BL395" s="339">
        <v>0.23256160770000001</v>
      </c>
      <c r="BM395" s="339">
        <v>0.2276706107</v>
      </c>
      <c r="BN395" s="339">
        <v>0.23697920480000001</v>
      </c>
      <c r="BO395" s="339">
        <v>0.23976517980000001</v>
      </c>
      <c r="BP395" s="339">
        <v>0.24211355840000001</v>
      </c>
      <c r="BQ395" s="339">
        <v>0.24022985220000001</v>
      </c>
      <c r="BR395" s="339">
        <v>0.24288214750000001</v>
      </c>
    </row>
    <row r="396" spans="1:70">
      <c r="A396" t="str">
        <f t="shared" si="31"/>
        <v>Asset encumbrance ratio201806</v>
      </c>
      <c r="B396" s="495">
        <v>201806</v>
      </c>
      <c r="C396" s="495">
        <v>88</v>
      </c>
      <c r="D396" s="495" t="s">
        <v>73</v>
      </c>
      <c r="E396" s="495">
        <v>2.2944245188382218E-2</v>
      </c>
      <c r="F396" s="495">
        <v>0.13794264140261406</v>
      </c>
      <c r="G396" s="495">
        <v>0.23942442973322525</v>
      </c>
      <c r="H396" s="495">
        <v>0.25989528679875024</v>
      </c>
      <c r="I396" s="495">
        <v>0.28038023228990078</v>
      </c>
      <c r="J396" s="495">
        <v>0.33999043671752255</v>
      </c>
      <c r="K396" s="495">
        <v>0.52518499601799562</v>
      </c>
      <c r="L396" s="496">
        <v>6643371628085.333</v>
      </c>
      <c r="M396" s="496">
        <v>24903262611819.594</v>
      </c>
      <c r="N396" s="495">
        <v>0.39907449527670535</v>
      </c>
      <c r="O396" s="495">
        <v>0.2651129053501311</v>
      </c>
      <c r="P396" s="495">
        <v>0.2618398254354361</v>
      </c>
      <c r="Q396" s="495">
        <v>147</v>
      </c>
      <c r="R396" s="11">
        <f t="shared" si="32"/>
        <v>0.2618398254354361</v>
      </c>
      <c r="S396" s="11">
        <f t="shared" si="33"/>
        <v>0.39907449527670535</v>
      </c>
      <c r="T396">
        <f t="shared" si="35"/>
        <v>1</v>
      </c>
      <c r="U396" t="str">
        <f t="shared" si="34"/>
        <v>Share of non-performing loans and advances (NPL ratio)11</v>
      </c>
      <c r="V396" s="497">
        <v>202312</v>
      </c>
      <c r="W396" s="497">
        <v>93</v>
      </c>
      <c r="X396" s="497" t="s">
        <v>6767</v>
      </c>
      <c r="Y396" s="497" t="s">
        <v>92</v>
      </c>
      <c r="Z396" s="497">
        <v>0</v>
      </c>
      <c r="AA396" s="497">
        <v>4</v>
      </c>
      <c r="AB396" s="497">
        <v>1.95266826240597E-2</v>
      </c>
      <c r="AC396" s="497">
        <v>11</v>
      </c>
      <c r="AD396" s="498"/>
      <c r="AF396" s="338" t="s">
        <v>1421</v>
      </c>
      <c r="AG396" s="339" t="s">
        <v>6753</v>
      </c>
      <c r="AH396" s="339" t="s">
        <v>6753</v>
      </c>
      <c r="AI396" s="339" t="s">
        <v>6753</v>
      </c>
      <c r="AJ396" s="339" t="s">
        <v>6753</v>
      </c>
      <c r="AK396" s="339" t="s">
        <v>6753</v>
      </c>
      <c r="AL396" s="339" t="s">
        <v>6753</v>
      </c>
      <c r="AM396" s="339" t="s">
        <v>6753</v>
      </c>
      <c r="AN396" s="339" t="s">
        <v>6753</v>
      </c>
      <c r="AO396" s="339" t="s">
        <v>6753</v>
      </c>
      <c r="AP396" s="339" t="s">
        <v>6753</v>
      </c>
      <c r="AQ396" s="339" t="s">
        <v>6753</v>
      </c>
      <c r="AR396" s="339" t="s">
        <v>6753</v>
      </c>
      <c r="AS396" s="339" t="s">
        <v>6753</v>
      </c>
      <c r="AT396" s="339">
        <v>0.2429295125</v>
      </c>
      <c r="AU396" s="339">
        <v>0.2285839217</v>
      </c>
      <c r="AV396" s="339">
        <v>0.22232262420000001</v>
      </c>
      <c r="AW396" s="339">
        <v>0.21702277619999999</v>
      </c>
      <c r="AX396" s="339">
        <v>0.218108301</v>
      </c>
      <c r="AY396" s="339">
        <v>0.2090621148</v>
      </c>
      <c r="AZ396" s="339">
        <v>0.20864239670000001</v>
      </c>
      <c r="BA396" s="339">
        <v>0.2090577871</v>
      </c>
      <c r="BB396" s="339">
        <v>0.21811501690000001</v>
      </c>
      <c r="BC396" s="339">
        <v>0.21455082419999999</v>
      </c>
      <c r="BD396" s="339">
        <v>0.2154445374</v>
      </c>
      <c r="BE396" s="339">
        <v>0.20991772410000001</v>
      </c>
      <c r="BF396" s="339">
        <v>0.2159520747</v>
      </c>
      <c r="BG396" s="339">
        <v>0.21260816330000001</v>
      </c>
      <c r="BH396" s="339">
        <v>0.2179066258</v>
      </c>
      <c r="BI396" s="339">
        <v>0.21223417780000001</v>
      </c>
      <c r="BJ396" s="339">
        <v>0.22069037520000001</v>
      </c>
      <c r="BK396" s="339">
        <v>0.19948665030000001</v>
      </c>
      <c r="BL396" s="339">
        <v>0.20343585750000001</v>
      </c>
      <c r="BM396" s="339">
        <v>0.1990582286</v>
      </c>
      <c r="BN396" s="339">
        <v>0.20282284349999999</v>
      </c>
      <c r="BO396" s="339">
        <v>0.203076963</v>
      </c>
      <c r="BP396" s="339">
        <v>0.20634550330000001</v>
      </c>
      <c r="BQ396" s="339">
        <v>0.20750760460000001</v>
      </c>
      <c r="BR396" s="339">
        <v>0.21140314469999999</v>
      </c>
    </row>
    <row r="397" spans="1:70">
      <c r="A397" t="str">
        <f t="shared" si="31"/>
        <v>Asset encumbrance ratio201809</v>
      </c>
      <c r="B397" s="495">
        <v>201809</v>
      </c>
      <c r="C397" s="495">
        <v>88</v>
      </c>
      <c r="D397" s="495" t="s">
        <v>73</v>
      </c>
      <c r="E397" s="495">
        <v>1.9365263094067661E-2</v>
      </c>
      <c r="F397" s="495">
        <v>0.12954346289990301</v>
      </c>
      <c r="G397" s="495">
        <v>0.23906832490503666</v>
      </c>
      <c r="H397" s="495">
        <v>0.25946946507465918</v>
      </c>
      <c r="I397" s="495">
        <v>0.28180936154800357</v>
      </c>
      <c r="J397" s="495">
        <v>0.33779241046362829</v>
      </c>
      <c r="K397" s="495">
        <v>0.53257100059537055</v>
      </c>
      <c r="L397" s="496">
        <v>6454417019956.624</v>
      </c>
      <c r="M397" s="496">
        <v>24247080124810.055</v>
      </c>
      <c r="N397" s="495">
        <v>0.39999018454013718</v>
      </c>
      <c r="O397" s="495">
        <v>0.26390534949745492</v>
      </c>
      <c r="P397" s="495">
        <v>0.26277635529177595</v>
      </c>
      <c r="Q397" s="495">
        <v>143</v>
      </c>
      <c r="R397" s="12">
        <f t="shared" si="32"/>
        <v>0.26277635529177595</v>
      </c>
      <c r="S397" s="12">
        <f t="shared" si="33"/>
        <v>0.39999018454013718</v>
      </c>
      <c r="T397">
        <f t="shared" si="35"/>
        <v>1</v>
      </c>
      <c r="U397" t="str">
        <f t="shared" si="34"/>
        <v>Share of non-performing loans and advances (NPL ratio)12</v>
      </c>
      <c r="V397" s="497">
        <v>202312</v>
      </c>
      <c r="W397" s="497">
        <v>93</v>
      </c>
      <c r="X397" s="497" t="s">
        <v>6767</v>
      </c>
      <c r="Y397" s="497" t="s">
        <v>20</v>
      </c>
      <c r="Z397" s="497">
        <v>0</v>
      </c>
      <c r="AA397" s="497">
        <v>14</v>
      </c>
      <c r="AB397" s="497">
        <v>1.9425505624976528E-2</v>
      </c>
      <c r="AC397" s="497">
        <v>12</v>
      </c>
      <c r="AD397" s="498"/>
      <c r="AF397" s="338" t="s">
        <v>1408</v>
      </c>
      <c r="AG397" s="339" t="s">
        <v>6753</v>
      </c>
      <c r="AH397" s="339" t="s">
        <v>6753</v>
      </c>
      <c r="AI397" s="339" t="s">
        <v>6753</v>
      </c>
      <c r="AJ397" s="339" t="s">
        <v>6753</v>
      </c>
      <c r="AK397" s="339" t="s">
        <v>6753</v>
      </c>
      <c r="AL397" s="339" t="s">
        <v>6753</v>
      </c>
      <c r="AM397" s="339" t="s">
        <v>6753</v>
      </c>
      <c r="AN397" s="339" t="s">
        <v>6753</v>
      </c>
      <c r="AO397" s="339" t="s">
        <v>6753</v>
      </c>
      <c r="AP397" s="339" t="s">
        <v>6753</v>
      </c>
      <c r="AQ397" s="339" t="s">
        <v>6753</v>
      </c>
      <c r="AR397" s="339" t="s">
        <v>6753</v>
      </c>
      <c r="AS397" s="339" t="s">
        <v>6753</v>
      </c>
      <c r="AT397" s="339">
        <v>0.2429295125</v>
      </c>
      <c r="AU397" s="339">
        <v>0.2285839217</v>
      </c>
      <c r="AV397" s="339">
        <v>0.22232262420000001</v>
      </c>
      <c r="AW397" s="339">
        <v>0.21702277619999999</v>
      </c>
      <c r="AX397" s="339">
        <v>0.218108301</v>
      </c>
      <c r="AY397" s="339">
        <v>0.2090621148</v>
      </c>
      <c r="AZ397" s="339">
        <v>0.20864239670000001</v>
      </c>
      <c r="BA397" s="339">
        <v>0.2090577871</v>
      </c>
      <c r="BB397" s="339">
        <v>0.21811501690000001</v>
      </c>
      <c r="BC397" s="339">
        <v>0.21455082419999999</v>
      </c>
      <c r="BD397" s="339">
        <v>0.2170038661</v>
      </c>
      <c r="BE397" s="339">
        <v>0.21332824989999999</v>
      </c>
      <c r="BF397" s="339">
        <v>0.21935643229999999</v>
      </c>
      <c r="BG397" s="339">
        <v>0.2148900564</v>
      </c>
      <c r="BH397" s="339">
        <v>0.22070877320000001</v>
      </c>
      <c r="BI397" s="339">
        <v>0.21432571710000001</v>
      </c>
      <c r="BJ397" s="339">
        <v>0.2221420231</v>
      </c>
      <c r="BK397" s="339">
        <v>0.20045865760000001</v>
      </c>
      <c r="BL397" s="339">
        <v>0.2043679041</v>
      </c>
      <c r="BM397" s="339">
        <v>0.1997417591</v>
      </c>
      <c r="BN397" s="339">
        <v>0.2036361092</v>
      </c>
      <c r="BO397" s="339">
        <v>0.20356355949999999</v>
      </c>
      <c r="BP397" s="339">
        <v>0.2067494473</v>
      </c>
      <c r="BQ397" s="339">
        <v>0.20795007970000001</v>
      </c>
      <c r="BR397" s="339">
        <v>0.21178636300000001</v>
      </c>
    </row>
    <row r="398" spans="1:70">
      <c r="A398" t="str">
        <f t="shared" si="31"/>
        <v>Asset encumbrance ratio201812</v>
      </c>
      <c r="B398" s="495">
        <v>201812</v>
      </c>
      <c r="C398" s="495">
        <v>88</v>
      </c>
      <c r="D398" s="495" t="s">
        <v>73</v>
      </c>
      <c r="E398" s="495">
        <v>2.1742352749611674E-2</v>
      </c>
      <c r="F398" s="495">
        <v>0.12670191839441672</v>
      </c>
      <c r="G398" s="495">
        <v>0.23709260678231303</v>
      </c>
      <c r="H398" s="495">
        <v>0.25816041487840197</v>
      </c>
      <c r="I398" s="495">
        <v>0.27983475456703644</v>
      </c>
      <c r="J398" s="495">
        <v>0.33969425172512552</v>
      </c>
      <c r="K398" s="495">
        <v>0.52355392695547087</v>
      </c>
      <c r="L398" s="496">
        <v>6291620695302.6074</v>
      </c>
      <c r="M398" s="496">
        <v>24186707236912.941</v>
      </c>
      <c r="N398" s="495">
        <v>0.42495676747325212</v>
      </c>
      <c r="O398" s="495">
        <v>0.26682811508496401</v>
      </c>
      <c r="P398" s="495">
        <v>0.25737688955595184</v>
      </c>
      <c r="Q398" s="495">
        <v>145</v>
      </c>
      <c r="R398" s="11">
        <f t="shared" si="32"/>
        <v>0.25737688955595184</v>
      </c>
      <c r="S398" s="11">
        <f t="shared" si="33"/>
        <v>0.42495676747325212</v>
      </c>
      <c r="T398">
        <f t="shared" si="35"/>
        <v>1</v>
      </c>
      <c r="U398" t="str">
        <f t="shared" si="34"/>
        <v>Share of non-performing loans and advances (NPL ratio)13</v>
      </c>
      <c r="V398" s="497">
        <v>202312</v>
      </c>
      <c r="W398" s="497">
        <v>93</v>
      </c>
      <c r="X398" s="497" t="s">
        <v>6767</v>
      </c>
      <c r="Y398" s="497" t="s">
        <v>90</v>
      </c>
      <c r="Z398" s="497">
        <v>0</v>
      </c>
      <c r="AA398" s="497">
        <v>3</v>
      </c>
      <c r="AB398" s="497">
        <v>1.8385270068070794E-2</v>
      </c>
      <c r="AC398" s="497">
        <v>13</v>
      </c>
      <c r="AD398" s="498"/>
      <c r="AF398" s="338" t="s">
        <v>931</v>
      </c>
      <c r="AG398" s="339">
        <v>0.13502771820000001</v>
      </c>
      <c r="AH398" s="339">
        <v>0.140116293</v>
      </c>
      <c r="AI398" s="339">
        <v>0.1367181103</v>
      </c>
      <c r="AJ398" s="339">
        <v>0.1377933935</v>
      </c>
      <c r="AK398" s="339">
        <v>0.13903240450000001</v>
      </c>
      <c r="AL398" s="339">
        <v>0.13887467479999999</v>
      </c>
      <c r="AM398" s="339">
        <v>0.1362323708</v>
      </c>
      <c r="AN398" s="339">
        <v>0.13370883889999999</v>
      </c>
      <c r="AO398" s="339">
        <v>0.1343744446</v>
      </c>
      <c r="AP398" s="339">
        <v>0.12589482430000001</v>
      </c>
      <c r="AQ398" s="339">
        <v>0.1225466719</v>
      </c>
      <c r="AR398" s="339">
        <v>0.1002443536</v>
      </c>
      <c r="AS398" s="339">
        <v>9.88359917E-2</v>
      </c>
      <c r="AT398" s="339">
        <v>9.3537993599999994E-2</v>
      </c>
      <c r="AU398" s="339">
        <v>9.0603892500000005E-2</v>
      </c>
      <c r="AV398" s="339">
        <v>8.0570158500000003E-2</v>
      </c>
      <c r="AW398" s="339">
        <v>7.74836468E-2</v>
      </c>
      <c r="AX398" s="339">
        <v>6.8633789799999997E-2</v>
      </c>
      <c r="AY398" s="339">
        <v>6.6884212499999998E-2</v>
      </c>
      <c r="AZ398" s="339">
        <v>6.4243675400000005E-2</v>
      </c>
      <c r="BA398" s="339">
        <v>5.8222279299999999E-2</v>
      </c>
      <c r="BB398" s="339">
        <v>5.3591016800000002E-2</v>
      </c>
      <c r="BC398" s="339">
        <v>5.1017104299999998E-2</v>
      </c>
      <c r="BD398" s="339">
        <v>4.80274048E-2</v>
      </c>
      <c r="BE398" s="339">
        <v>4.27640507E-2</v>
      </c>
      <c r="BF398" s="339">
        <v>3.33626718E-2</v>
      </c>
      <c r="BG398" s="339">
        <v>3.2101851299999998E-2</v>
      </c>
      <c r="BH398" s="339">
        <v>2.96604442E-2</v>
      </c>
      <c r="BI398" s="339">
        <v>2.8488216899999998E-2</v>
      </c>
      <c r="BJ398" s="339">
        <v>2.4578238299999999E-2</v>
      </c>
      <c r="BK398" s="339">
        <v>2.3610610000000001E-2</v>
      </c>
      <c r="BL398" s="339">
        <v>2.04838216E-2</v>
      </c>
      <c r="BM398" s="339">
        <v>2.0427522100000001E-2</v>
      </c>
      <c r="BN398" s="339">
        <v>1.9391917299999999E-2</v>
      </c>
      <c r="BO398" s="339">
        <v>1.9209521300000001E-2</v>
      </c>
      <c r="BP398" s="339">
        <v>1.8823873000000001E-2</v>
      </c>
      <c r="BQ398" s="339">
        <v>1.8657201299999999E-2</v>
      </c>
      <c r="BR398" s="339">
        <v>1.8123057800000002E-2</v>
      </c>
    </row>
    <row r="399" spans="1:70">
      <c r="A399" t="str">
        <f t="shared" si="31"/>
        <v>Asset encumbrance ratio201903</v>
      </c>
      <c r="B399" s="495">
        <v>201903</v>
      </c>
      <c r="C399" s="495">
        <v>88</v>
      </c>
      <c r="D399" s="495" t="s">
        <v>73</v>
      </c>
      <c r="E399" s="495">
        <v>1.7396867130649623E-2</v>
      </c>
      <c r="F399" s="495">
        <v>0.12255481012181497</v>
      </c>
      <c r="G399" s="495">
        <v>0.22356398248765305</v>
      </c>
      <c r="H399" s="495">
        <v>0.24286842322027299</v>
      </c>
      <c r="I399" s="495">
        <v>0.2771650734683887</v>
      </c>
      <c r="J399" s="495">
        <v>0.32908287130150637</v>
      </c>
      <c r="K399" s="495">
        <v>0.52623175609222073</v>
      </c>
      <c r="L399" s="496">
        <v>6709172635619.5449</v>
      </c>
      <c r="M399" s="496">
        <v>25578786103708.273</v>
      </c>
      <c r="N399" s="495">
        <v>0.389907851504388</v>
      </c>
      <c r="O399" s="495">
        <v>0.25312948326557566</v>
      </c>
      <c r="P399" s="495">
        <v>0.26098759303434621</v>
      </c>
      <c r="Q399" s="495">
        <v>145</v>
      </c>
      <c r="R399" s="11">
        <f t="shared" si="32"/>
        <v>0.25312948326557566</v>
      </c>
      <c r="S399" s="11">
        <f t="shared" si="33"/>
        <v>0.389907851504388</v>
      </c>
      <c r="T399">
        <f t="shared" si="35"/>
        <v>1</v>
      </c>
      <c r="U399" t="str">
        <f t="shared" si="34"/>
        <v>Share of non-performing loans and advances (NPL ratio)14</v>
      </c>
      <c r="V399" s="497">
        <v>202312</v>
      </c>
      <c r="W399" s="497">
        <v>93</v>
      </c>
      <c r="X399" s="497" t="s">
        <v>6767</v>
      </c>
      <c r="Y399" s="497" t="s">
        <v>32</v>
      </c>
      <c r="Z399" s="497">
        <v>0</v>
      </c>
      <c r="AA399" s="497">
        <v>9</v>
      </c>
      <c r="AB399" s="497">
        <v>1.6386344913121176E-2</v>
      </c>
      <c r="AC399" s="497">
        <v>14</v>
      </c>
      <c r="AD399" s="498"/>
      <c r="AF399" s="338" t="s">
        <v>928</v>
      </c>
      <c r="AG399" s="339">
        <v>0.16255438929999999</v>
      </c>
      <c r="AH399" s="339">
        <v>0.1699441116</v>
      </c>
      <c r="AI399" s="339">
        <v>0.16688415540000001</v>
      </c>
      <c r="AJ399" s="339">
        <v>0.1681943021</v>
      </c>
      <c r="AK399" s="339">
        <v>0.16941210500000001</v>
      </c>
      <c r="AL399" s="339">
        <v>0.16833437849999999</v>
      </c>
      <c r="AM399" s="339">
        <v>0.16623788819999999</v>
      </c>
      <c r="AN399" s="339">
        <v>0.16421291960000001</v>
      </c>
      <c r="AO399" s="339">
        <v>0.1636899134</v>
      </c>
      <c r="AP399" s="339">
        <v>0.15292757069999999</v>
      </c>
      <c r="AQ399" s="339">
        <v>0.14789543350000001</v>
      </c>
      <c r="AR399" s="339">
        <v>0.1201139948</v>
      </c>
      <c r="AS399" s="339">
        <v>0.1184842783</v>
      </c>
      <c r="AT399" s="339">
        <v>0.11130600929999999</v>
      </c>
      <c r="AU399" s="339">
        <v>0.1098348297</v>
      </c>
      <c r="AV399" s="339">
        <v>9.9013279900000001E-2</v>
      </c>
      <c r="AW399" s="339">
        <v>9.3595668199999996E-2</v>
      </c>
      <c r="AX399" s="339">
        <v>8.2667582399999995E-2</v>
      </c>
      <c r="AY399" s="339">
        <v>8.2547370300000006E-2</v>
      </c>
      <c r="AZ399" s="339">
        <v>7.9005148400000003E-2</v>
      </c>
      <c r="BA399" s="339">
        <v>7.21864324E-2</v>
      </c>
      <c r="BB399" s="339">
        <v>6.6741588899999996E-2</v>
      </c>
      <c r="BC399" s="339">
        <v>6.3738493600000001E-2</v>
      </c>
      <c r="BD399" s="339">
        <v>6.0662452899999997E-2</v>
      </c>
      <c r="BE399" s="339">
        <v>5.37254702E-2</v>
      </c>
      <c r="BF399" s="339">
        <v>4.1339262799999998E-2</v>
      </c>
      <c r="BG399" s="339">
        <v>4.0194465399999997E-2</v>
      </c>
      <c r="BH399" s="339">
        <v>3.7180311899999999E-2</v>
      </c>
      <c r="BI399" s="339">
        <v>3.5577478199999998E-2</v>
      </c>
      <c r="BJ399" s="339">
        <v>3.0864629099999999E-2</v>
      </c>
      <c r="BK399" s="339">
        <v>2.9747851499999999E-2</v>
      </c>
      <c r="BL399" s="339">
        <v>2.5694979199999999E-2</v>
      </c>
      <c r="BM399" s="339">
        <v>2.5518848699999999E-2</v>
      </c>
      <c r="BN399" s="339">
        <v>2.45061819E-2</v>
      </c>
      <c r="BO399" s="339">
        <v>2.4331394999999999E-2</v>
      </c>
      <c r="BP399" s="339">
        <v>2.4149919799999999E-2</v>
      </c>
      <c r="BQ399" s="339">
        <v>2.3979505200000001E-2</v>
      </c>
      <c r="BR399" s="339">
        <v>2.3525915299999998E-2</v>
      </c>
    </row>
    <row r="400" spans="1:70">
      <c r="A400" t="str">
        <f t="shared" si="31"/>
        <v>Asset encumbrance ratio201906</v>
      </c>
      <c r="B400" s="495">
        <v>201906</v>
      </c>
      <c r="C400" s="495">
        <v>88</v>
      </c>
      <c r="D400" s="495" t="s">
        <v>73</v>
      </c>
      <c r="E400" s="495">
        <v>1.8238686230902291E-2</v>
      </c>
      <c r="F400" s="495">
        <v>0.11887905172258231</v>
      </c>
      <c r="G400" s="495">
        <v>0.22322063471630521</v>
      </c>
      <c r="H400" s="495">
        <v>0.24300615668972822</v>
      </c>
      <c r="I400" s="495">
        <v>0.27479518023633953</v>
      </c>
      <c r="J400" s="495">
        <v>0.3240913927813846</v>
      </c>
      <c r="K400" s="495">
        <v>0.52419027346552693</v>
      </c>
      <c r="L400" s="496">
        <v>6722055904004.751</v>
      </c>
      <c r="M400" s="496">
        <v>25834222470253.75</v>
      </c>
      <c r="N400" s="495">
        <v>0.38945348109926126</v>
      </c>
      <c r="O400" s="495">
        <v>0.25447773282499359</v>
      </c>
      <c r="P400" s="495">
        <v>0.25836006470556977</v>
      </c>
      <c r="Q400" s="495">
        <v>143</v>
      </c>
      <c r="R400" s="11">
        <f t="shared" si="32"/>
        <v>0.25447773282499359</v>
      </c>
      <c r="S400" s="11">
        <f t="shared" si="33"/>
        <v>0.38945348109926126</v>
      </c>
      <c r="T400">
        <f t="shared" si="35"/>
        <v>1</v>
      </c>
      <c r="U400" t="str">
        <f t="shared" si="34"/>
        <v>Share of non-performing loans and advances (NPL ratio)15</v>
      </c>
      <c r="V400" s="497">
        <v>202312</v>
      </c>
      <c r="W400" s="497">
        <v>93</v>
      </c>
      <c r="X400" s="497" t="s">
        <v>6767</v>
      </c>
      <c r="Y400" s="497" t="s">
        <v>93</v>
      </c>
      <c r="Z400" s="497">
        <v>0</v>
      </c>
      <c r="AA400" s="497">
        <v>3</v>
      </c>
      <c r="AB400" s="497">
        <v>1.5961005531316054E-2</v>
      </c>
      <c r="AC400" s="497">
        <v>15</v>
      </c>
      <c r="AD400" s="498"/>
      <c r="AF400" s="338" t="s">
        <v>929</v>
      </c>
      <c r="AG400" s="339">
        <v>0.43603653520000002</v>
      </c>
      <c r="AH400" s="339">
        <v>0.4523866949</v>
      </c>
      <c r="AI400" s="339">
        <v>0.4503137915</v>
      </c>
      <c r="AJ400" s="339">
        <v>0.45246424499999999</v>
      </c>
      <c r="AK400" s="339">
        <v>0.45130878299999999</v>
      </c>
      <c r="AL400" s="339">
        <v>0.45476758239999998</v>
      </c>
      <c r="AM400" s="339">
        <v>0.45776203030000001</v>
      </c>
      <c r="AN400" s="339">
        <v>0.46362816880000002</v>
      </c>
      <c r="AO400" s="339">
        <v>0.47171931769999997</v>
      </c>
      <c r="AP400" s="339">
        <v>0.48948377360000001</v>
      </c>
      <c r="AQ400" s="339">
        <v>0.50563582470000001</v>
      </c>
      <c r="AR400" s="339">
        <v>0.49878017299999999</v>
      </c>
      <c r="AS400" s="339">
        <v>0.50080294459999997</v>
      </c>
      <c r="AT400" s="339">
        <v>0.50577312259999996</v>
      </c>
      <c r="AU400" s="339">
        <v>0.55510672760000002</v>
      </c>
      <c r="AV400" s="339">
        <v>0.54509728960000003</v>
      </c>
      <c r="AW400" s="339">
        <v>0.54494368820000005</v>
      </c>
      <c r="AX400" s="339">
        <v>0.53358551590000003</v>
      </c>
      <c r="AY400" s="339">
        <v>0.53315849630000001</v>
      </c>
      <c r="AZ400" s="339">
        <v>0.52963510749999998</v>
      </c>
      <c r="BA400" s="339">
        <v>0.5284135754</v>
      </c>
      <c r="BB400" s="339">
        <v>0.53770268880000005</v>
      </c>
      <c r="BC400" s="339">
        <v>0.53785875000000005</v>
      </c>
      <c r="BD400" s="339">
        <v>0.52713335719999999</v>
      </c>
      <c r="BE400" s="339">
        <v>0.53807245910000001</v>
      </c>
      <c r="BF400" s="339">
        <v>0.53464145169999999</v>
      </c>
      <c r="BG400" s="339">
        <v>0.53278614099999999</v>
      </c>
      <c r="BH400" s="339">
        <v>0.53549043709999999</v>
      </c>
      <c r="BI400" s="339">
        <v>0.53873415759999999</v>
      </c>
      <c r="BJ400" s="339">
        <v>0.55059283260000003</v>
      </c>
      <c r="BK400" s="339">
        <v>0.55133445400000003</v>
      </c>
      <c r="BL400" s="339">
        <v>0.52707552010000003</v>
      </c>
      <c r="BM400" s="339">
        <v>0.53910072799999997</v>
      </c>
      <c r="BN400" s="339">
        <v>0.53254904359999999</v>
      </c>
      <c r="BO400" s="339">
        <v>0.54420989929999997</v>
      </c>
      <c r="BP400" s="339">
        <v>0.54077469440000003</v>
      </c>
      <c r="BQ400" s="339">
        <v>0.54327141079999997</v>
      </c>
      <c r="BR400" s="339">
        <v>0.53719622330000005</v>
      </c>
    </row>
    <row r="401" spans="1:70">
      <c r="A401" t="str">
        <f t="shared" si="31"/>
        <v>Asset encumbrance ratio201909</v>
      </c>
      <c r="B401" s="495">
        <v>201909</v>
      </c>
      <c r="C401" s="495">
        <v>88</v>
      </c>
      <c r="D401" s="495" t="s">
        <v>73</v>
      </c>
      <c r="E401" s="495">
        <v>2.178763047265472E-2</v>
      </c>
      <c r="F401" s="495">
        <v>0.12140299913345536</v>
      </c>
      <c r="G401" s="495">
        <v>0.21883799833382089</v>
      </c>
      <c r="H401" s="495">
        <v>0.24038273593754672</v>
      </c>
      <c r="I401" s="495">
        <v>0.27478931358638081</v>
      </c>
      <c r="J401" s="495">
        <v>0.3233007043912034</v>
      </c>
      <c r="K401" s="495">
        <v>0.52008869660224577</v>
      </c>
      <c r="L401" s="496">
        <v>6947541373229.3936</v>
      </c>
      <c r="M401" s="496">
        <v>26692817472708.52</v>
      </c>
      <c r="N401" s="495">
        <v>0.38336681071978562</v>
      </c>
      <c r="O401" s="495">
        <v>0.25189308496786572</v>
      </c>
      <c r="P401" s="495">
        <v>0.25827272861040818</v>
      </c>
      <c r="Q401" s="495">
        <v>144</v>
      </c>
      <c r="R401" s="11">
        <f t="shared" si="32"/>
        <v>0.25189308496786572</v>
      </c>
      <c r="S401" s="11">
        <f t="shared" si="33"/>
        <v>0.38336681071978562</v>
      </c>
      <c r="T401">
        <f t="shared" si="35"/>
        <v>1</v>
      </c>
      <c r="U401" t="str">
        <f t="shared" si="34"/>
        <v>Share of non-performing loans and advances (NPL ratio)16</v>
      </c>
      <c r="V401" s="497">
        <v>202312</v>
      </c>
      <c r="W401" s="497">
        <v>93</v>
      </c>
      <c r="X401" s="497" t="s">
        <v>6767</v>
      </c>
      <c r="Y401" s="497" t="s">
        <v>24</v>
      </c>
      <c r="Z401" s="497">
        <v>0</v>
      </c>
      <c r="AA401" s="497">
        <v>10</v>
      </c>
      <c r="AB401" s="497">
        <v>1.5497796152803851E-2</v>
      </c>
      <c r="AC401" s="497">
        <v>16</v>
      </c>
      <c r="AD401" s="497"/>
      <c r="AF401" s="338" t="s">
        <v>930</v>
      </c>
      <c r="AG401" s="339">
        <v>4.1094651900000001E-2</v>
      </c>
      <c r="AH401" s="339">
        <v>4.52599417E-2</v>
      </c>
      <c r="AI401" s="339">
        <v>4.7028467300000001E-2</v>
      </c>
      <c r="AJ401" s="339">
        <v>4.82919354E-2</v>
      </c>
      <c r="AK401" s="339">
        <v>4.9676404E-2</v>
      </c>
      <c r="AL401" s="339">
        <v>5.1095064500000002E-2</v>
      </c>
      <c r="AM401" s="339">
        <v>5.0967282099999997E-2</v>
      </c>
      <c r="AN401" s="339">
        <v>5.2658424500000002E-2</v>
      </c>
      <c r="AO401" s="339">
        <v>5.4122911099999997E-2</v>
      </c>
      <c r="AP401" s="339">
        <v>5.4317693799999997E-2</v>
      </c>
      <c r="AQ401" s="339">
        <v>5.2484442999999999E-2</v>
      </c>
      <c r="AR401" s="339">
        <v>4.9150911200000001E-2</v>
      </c>
      <c r="AS401" s="339">
        <v>4.8234402099999997E-2</v>
      </c>
      <c r="AT401" s="339">
        <v>4.6784346800000001E-2</v>
      </c>
      <c r="AU401" s="339">
        <v>4.6548368999999999E-2</v>
      </c>
      <c r="AV401" s="339">
        <v>4.5565226899999998E-2</v>
      </c>
      <c r="AW401" s="339">
        <v>4.4110380499999997E-2</v>
      </c>
      <c r="AX401" s="339">
        <v>4.2046012899999999E-2</v>
      </c>
      <c r="AY401" s="339">
        <v>4.1565669899999998E-2</v>
      </c>
      <c r="AZ401" s="339">
        <v>4.0464136800000002E-2</v>
      </c>
      <c r="BA401" s="339">
        <v>3.8028940099999999E-2</v>
      </c>
      <c r="BB401" s="339">
        <v>3.5671692099999999E-2</v>
      </c>
      <c r="BC401" s="339">
        <v>3.3203179999999999E-2</v>
      </c>
      <c r="BD401" s="339">
        <v>3.3330119399999997E-2</v>
      </c>
      <c r="BE401" s="339">
        <v>2.9759808299999999E-2</v>
      </c>
      <c r="BF401" s="339">
        <v>2.5911414399999999E-2</v>
      </c>
      <c r="BG401" s="339">
        <v>2.72829193E-2</v>
      </c>
      <c r="BH401" s="339">
        <v>2.86187265E-2</v>
      </c>
      <c r="BI401" s="339">
        <v>3.04339868E-2</v>
      </c>
      <c r="BJ401" s="339">
        <v>2.82889089E-2</v>
      </c>
      <c r="BK401" s="339">
        <v>2.7269605799999999E-2</v>
      </c>
      <c r="BL401" s="339">
        <v>2.6009949800000001E-2</v>
      </c>
      <c r="BM401" s="339">
        <v>2.56623531E-2</v>
      </c>
      <c r="BN401" s="339">
        <v>2.4735091000000001E-2</v>
      </c>
      <c r="BO401" s="339">
        <v>2.2991002600000001E-2</v>
      </c>
      <c r="BP401" s="339">
        <v>2.1278915499999999E-2</v>
      </c>
      <c r="BQ401" s="339">
        <v>1.9714611999999999E-2</v>
      </c>
      <c r="BR401" s="339">
        <v>1.85552407E-2</v>
      </c>
    </row>
    <row r="402" spans="1:70">
      <c r="A402" t="str">
        <f t="shared" si="31"/>
        <v>Asset encumbrance ratio201912</v>
      </c>
      <c r="B402" s="495">
        <v>201912</v>
      </c>
      <c r="C402" s="495">
        <v>88</v>
      </c>
      <c r="D402" s="495" t="s">
        <v>73</v>
      </c>
      <c r="E402" s="495">
        <v>1.136009956365043E-2</v>
      </c>
      <c r="F402" s="495">
        <v>0.1148180150886457</v>
      </c>
      <c r="G402" s="495">
        <v>0.21165641201376559</v>
      </c>
      <c r="H402" s="495">
        <v>0.23718802204139353</v>
      </c>
      <c r="I402" s="495">
        <v>0.27272764779678327</v>
      </c>
      <c r="J402" s="495">
        <v>0.32445003976094283</v>
      </c>
      <c r="K402" s="495">
        <v>0.53839179525130931</v>
      </c>
      <c r="L402" s="496">
        <v>6337084938075.0332</v>
      </c>
      <c r="M402" s="496">
        <v>25165108617361.551</v>
      </c>
      <c r="N402" s="495">
        <v>0.41248513202729631</v>
      </c>
      <c r="O402" s="495">
        <v>0.24417812172700443</v>
      </c>
      <c r="P402" s="495">
        <v>0.25171817767436905</v>
      </c>
      <c r="Q402" s="495">
        <v>145</v>
      </c>
      <c r="R402" s="11">
        <f t="shared" si="32"/>
        <v>0.24417812172700443</v>
      </c>
      <c r="S402" s="11">
        <f t="shared" si="33"/>
        <v>0.41248513202729631</v>
      </c>
      <c r="T402">
        <f>IF(OR(G402&lt;R402,G402&gt;S402),1,0)</f>
        <v>1</v>
      </c>
      <c r="U402" t="str">
        <f t="shared" si="34"/>
        <v>Share of non-performing loans and advances (NPL ratio)17</v>
      </c>
      <c r="V402" s="497">
        <v>202312</v>
      </c>
      <c r="W402" s="497">
        <v>93</v>
      </c>
      <c r="X402" s="497" t="s">
        <v>6767</v>
      </c>
      <c r="Y402" s="497" t="s">
        <v>1386</v>
      </c>
      <c r="Z402" s="497">
        <v>0</v>
      </c>
      <c r="AA402" s="497">
        <v>3</v>
      </c>
      <c r="AB402" s="497">
        <v>1.4527768997319022E-2</v>
      </c>
      <c r="AC402" s="497">
        <v>17</v>
      </c>
      <c r="AD402" s="497"/>
      <c r="AF402" s="338" t="s">
        <v>1255</v>
      </c>
      <c r="AG402" s="339">
        <v>1.5364474668000001</v>
      </c>
      <c r="AH402" s="339">
        <v>1.4517066700000001</v>
      </c>
      <c r="AI402" s="339">
        <v>1.4539235198</v>
      </c>
      <c r="AJ402" s="339">
        <v>1.4483345811999999</v>
      </c>
      <c r="AK402" s="339">
        <v>1.4199499019999999</v>
      </c>
      <c r="AL402" s="339">
        <v>1.36112681</v>
      </c>
      <c r="AM402" s="339">
        <v>1.3692374009999999</v>
      </c>
      <c r="AN402" s="339">
        <v>1.3614331087</v>
      </c>
      <c r="AO402" s="339">
        <v>1.3307377961</v>
      </c>
      <c r="AP402" s="339">
        <v>1.2692690902999999</v>
      </c>
      <c r="AQ402" s="339">
        <v>1.2991868826999999</v>
      </c>
      <c r="AR402" s="339">
        <v>1.2677798265</v>
      </c>
      <c r="AS402" s="339">
        <v>1.2291413834</v>
      </c>
      <c r="AT402" s="339">
        <v>1.204258665</v>
      </c>
      <c r="AU402" s="339">
        <v>1.1554528990999999</v>
      </c>
      <c r="AV402" s="339">
        <v>1.1532615965999999</v>
      </c>
      <c r="AW402" s="339">
        <v>1.1825395203</v>
      </c>
      <c r="AX402" s="339">
        <v>1.1697668647999999</v>
      </c>
      <c r="AY402" s="339">
        <v>1.1117213154000001</v>
      </c>
      <c r="AZ402" s="339">
        <v>1.1182247315</v>
      </c>
      <c r="BA402" s="339">
        <v>1.1001153781999999</v>
      </c>
      <c r="BB402" s="339">
        <v>1.0837359883</v>
      </c>
      <c r="BC402" s="339">
        <v>1.0864161713</v>
      </c>
      <c r="BD402" s="339">
        <v>1.0475982332</v>
      </c>
      <c r="BE402" s="339">
        <v>1.0113274205</v>
      </c>
      <c r="BF402" s="339">
        <v>0.97442351589999998</v>
      </c>
      <c r="BG402" s="339">
        <v>0.95078515180000001</v>
      </c>
      <c r="BH402" s="339">
        <v>0.94020524660000004</v>
      </c>
      <c r="BI402" s="339">
        <v>0.92850840050000005</v>
      </c>
      <c r="BJ402" s="339">
        <v>0.90529724919999999</v>
      </c>
      <c r="BK402" s="339">
        <v>0.90841316719999998</v>
      </c>
      <c r="BL402" s="339">
        <v>0.92313176200000002</v>
      </c>
      <c r="BM402" s="339">
        <v>0.92354206049999998</v>
      </c>
      <c r="BN402" s="339">
        <v>0.89955013449999999</v>
      </c>
      <c r="BO402" s="339">
        <v>0.92875412459999995</v>
      </c>
      <c r="BP402" s="339">
        <v>0.92807877539999994</v>
      </c>
      <c r="BQ402" s="339">
        <v>0.90752126659999999</v>
      </c>
      <c r="BR402" s="339">
        <v>0.89711206099999996</v>
      </c>
    </row>
    <row r="403" spans="1:70">
      <c r="A403" t="str">
        <f t="shared" si="31"/>
        <v>Asset encumbrance ratio202003</v>
      </c>
      <c r="B403" s="495">
        <v>202003</v>
      </c>
      <c r="C403" s="495">
        <v>88</v>
      </c>
      <c r="D403" s="495" t="s">
        <v>73</v>
      </c>
      <c r="E403" s="495">
        <v>2.0122228073967265E-2</v>
      </c>
      <c r="F403" s="495">
        <v>0.11312416324122149</v>
      </c>
      <c r="G403" s="495">
        <v>0.22090945791663713</v>
      </c>
      <c r="H403" s="495">
        <v>0.23513165529730357</v>
      </c>
      <c r="I403" s="495">
        <v>0.2670563690391321</v>
      </c>
      <c r="J403" s="495">
        <v>0.30870475616406645</v>
      </c>
      <c r="K403" s="495">
        <v>0.56855942077564681</v>
      </c>
      <c r="L403" s="496">
        <v>7447350322841.2744</v>
      </c>
      <c r="M403" s="496">
        <v>27629898387526.543</v>
      </c>
      <c r="N403" s="495">
        <v>0.19734259771261256</v>
      </c>
      <c r="O403" s="495">
        <v>0.25527849443067635</v>
      </c>
      <c r="P403" s="495">
        <v>0.27125119425939037</v>
      </c>
      <c r="Q403" s="495">
        <v>128</v>
      </c>
      <c r="R403" s="11">
        <f t="shared" si="32"/>
        <v>0.19734259771261256</v>
      </c>
      <c r="S403" s="11">
        <f t="shared" si="33"/>
        <v>0.27125119425939037</v>
      </c>
      <c r="T403">
        <f t="shared" si="35"/>
        <v>0</v>
      </c>
      <c r="U403" t="str">
        <f t="shared" si="34"/>
        <v>Share of non-performing loans and advances (NPL ratio)18</v>
      </c>
      <c r="V403" s="497">
        <v>202312</v>
      </c>
      <c r="W403" s="497">
        <v>93</v>
      </c>
      <c r="X403" s="497" t="s">
        <v>6767</v>
      </c>
      <c r="Y403" s="497" t="s">
        <v>94</v>
      </c>
      <c r="Z403" s="497">
        <v>0</v>
      </c>
      <c r="AA403" s="497">
        <v>13</v>
      </c>
      <c r="AB403" s="497">
        <v>1.4138467437339536E-2</v>
      </c>
      <c r="AC403" s="497">
        <v>18</v>
      </c>
      <c r="AD403" s="497"/>
      <c r="AF403" s="338" t="s">
        <v>1256</v>
      </c>
      <c r="AG403" s="339" t="s">
        <v>6753</v>
      </c>
      <c r="AH403" s="339">
        <v>0.28271815789999999</v>
      </c>
      <c r="AI403" s="339">
        <v>0.26870790900000002</v>
      </c>
      <c r="AJ403" s="339">
        <v>0.27515799060000001</v>
      </c>
      <c r="AK403" s="339">
        <v>0.26780422710000001</v>
      </c>
      <c r="AL403" s="339">
        <v>0.26916919919999999</v>
      </c>
      <c r="AM403" s="339">
        <v>0.28318719660000002</v>
      </c>
      <c r="AN403" s="339">
        <v>0.29395384499999999</v>
      </c>
      <c r="AO403" s="339">
        <v>0.29099605849999999</v>
      </c>
      <c r="AP403" s="339">
        <v>0.30038885830000001</v>
      </c>
      <c r="AQ403" s="339">
        <v>0.3061592185</v>
      </c>
      <c r="AR403" s="339">
        <v>0.29607597489999998</v>
      </c>
      <c r="AS403" s="339">
        <v>0.29432426099999998</v>
      </c>
      <c r="AT403" s="339">
        <v>0.2934233457</v>
      </c>
      <c r="AU403" s="339">
        <v>0.2956617392</v>
      </c>
      <c r="AV403" s="339">
        <v>0.30563871479999999</v>
      </c>
      <c r="AW403" s="339">
        <v>0.30688836209999998</v>
      </c>
      <c r="AX403" s="339">
        <v>0.30293229649999998</v>
      </c>
      <c r="AY403" s="339">
        <v>0.29082159390000001</v>
      </c>
      <c r="AZ403" s="339">
        <v>0.2945703563</v>
      </c>
      <c r="BA403" s="339">
        <v>0.28434901559999998</v>
      </c>
      <c r="BB403" s="339">
        <v>0.2760524526</v>
      </c>
      <c r="BC403" s="339">
        <v>0.30064906149999998</v>
      </c>
      <c r="BD403" s="339">
        <v>0.29096904699999998</v>
      </c>
      <c r="BE403" s="339">
        <v>0.29225641499999999</v>
      </c>
      <c r="BF403" s="339">
        <v>0.2892998826</v>
      </c>
      <c r="BG403" s="339">
        <v>0.30762806710000001</v>
      </c>
      <c r="BH403" s="339">
        <v>0.3151671613</v>
      </c>
      <c r="BI403" s="339">
        <v>0.31571934470000002</v>
      </c>
      <c r="BJ403" s="339">
        <v>0.30706298030000001</v>
      </c>
      <c r="BK403" s="339">
        <v>0.31579668119999998</v>
      </c>
      <c r="BL403" s="339">
        <v>0.30269772410000001</v>
      </c>
      <c r="BM403" s="339">
        <v>0.3043736876</v>
      </c>
      <c r="BN403" s="339">
        <v>0.27689569349999998</v>
      </c>
      <c r="BO403" s="339">
        <v>0.28404252429999999</v>
      </c>
      <c r="BP403" s="339">
        <v>0.25081322080000001</v>
      </c>
      <c r="BQ403" s="339">
        <v>0.25493290619999998</v>
      </c>
      <c r="BR403" s="339">
        <v>0.24386076409999999</v>
      </c>
    </row>
    <row r="404" spans="1:70">
      <c r="A404" t="str">
        <f t="shared" si="31"/>
        <v>Asset encumbrance ratio202006</v>
      </c>
      <c r="B404" s="495">
        <v>202006</v>
      </c>
      <c r="C404" s="495">
        <v>88</v>
      </c>
      <c r="D404" s="495" t="s">
        <v>73</v>
      </c>
      <c r="E404" s="495">
        <v>2.2810241332843321E-2</v>
      </c>
      <c r="F404" s="495">
        <v>0.12848268425126314</v>
      </c>
      <c r="G404" s="495">
        <v>0.25164659545576379</v>
      </c>
      <c r="H404" s="495">
        <v>0.24848514242343439</v>
      </c>
      <c r="I404" s="495">
        <v>0.27448549538535294</v>
      </c>
      <c r="J404" s="495">
        <v>0.30617244877975008</v>
      </c>
      <c r="K404" s="495">
        <v>0.54345331211859538</v>
      </c>
      <c r="L404" s="496">
        <v>7732997183346.501</v>
      </c>
      <c r="M404" s="496">
        <v>27914808993524.184</v>
      </c>
      <c r="N404" s="495">
        <v>0.21876328046053212</v>
      </c>
      <c r="O404" s="495">
        <v>0.26714392579795004</v>
      </c>
      <c r="P404" s="495">
        <v>0.27756034817007014</v>
      </c>
      <c r="Q404" s="495">
        <v>129</v>
      </c>
      <c r="R404" s="11">
        <f t="shared" si="32"/>
        <v>0.21876328046053212</v>
      </c>
      <c r="S404" s="11">
        <f t="shared" si="33"/>
        <v>0.27756034817007014</v>
      </c>
      <c r="T404">
        <f t="shared" si="35"/>
        <v>0</v>
      </c>
      <c r="U404" t="str">
        <f t="shared" si="34"/>
        <v>Share of non-performing loans and advances (NPL ratio)19</v>
      </c>
      <c r="V404" s="497">
        <v>202312</v>
      </c>
      <c r="W404" s="497">
        <v>93</v>
      </c>
      <c r="X404" s="497" t="s">
        <v>6767</v>
      </c>
      <c r="Y404" s="497" t="s">
        <v>14</v>
      </c>
      <c r="Z404" s="497">
        <v>0</v>
      </c>
      <c r="AA404" s="497">
        <v>10</v>
      </c>
      <c r="AB404" s="497">
        <v>1.4119277045645293E-2</v>
      </c>
      <c r="AC404" s="497">
        <v>19</v>
      </c>
      <c r="AD404" s="497"/>
      <c r="AF404" s="338" t="s">
        <v>1260</v>
      </c>
      <c r="AG404" s="339" t="s">
        <v>6753</v>
      </c>
      <c r="AH404" s="339" t="s">
        <v>6753</v>
      </c>
      <c r="AI404" s="339" t="s">
        <v>6753</v>
      </c>
      <c r="AJ404" s="339" t="s">
        <v>6753</v>
      </c>
      <c r="AK404" s="339" t="s">
        <v>6753</v>
      </c>
      <c r="AL404" s="339" t="s">
        <v>6753</v>
      </c>
      <c r="AM404" s="339" t="s">
        <v>6753</v>
      </c>
      <c r="AN404" s="339" t="s">
        <v>6753</v>
      </c>
      <c r="AO404" s="339">
        <v>1.5381290954</v>
      </c>
      <c r="AP404" s="339">
        <v>1.4376963785000001</v>
      </c>
      <c r="AQ404" s="339">
        <v>1.6091575449</v>
      </c>
      <c r="AR404" s="339">
        <v>1.9478279138000001</v>
      </c>
      <c r="AS404" s="339">
        <v>1.7764124696000001</v>
      </c>
      <c r="AT404" s="339">
        <v>1.5956206599</v>
      </c>
      <c r="AU404" s="339">
        <v>1.6703516796</v>
      </c>
      <c r="AV404" s="339">
        <v>1.4426704833999999</v>
      </c>
      <c r="AW404" s="339">
        <v>1.4647020874000001</v>
      </c>
      <c r="AX404" s="339">
        <v>1.4545063001</v>
      </c>
      <c r="AY404" s="339">
        <v>1.6764276404</v>
      </c>
      <c r="AZ404" s="339">
        <v>1.5657240884000001</v>
      </c>
      <c r="BA404" s="339">
        <v>1.6377102613000001</v>
      </c>
      <c r="BB404" s="339">
        <v>1.4841194006</v>
      </c>
      <c r="BC404" s="339">
        <v>1.6004423555</v>
      </c>
      <c r="BD404" s="339">
        <v>1.7984047055000001</v>
      </c>
      <c r="BE404" s="339">
        <v>1.9151983827000001</v>
      </c>
      <c r="BF404" s="339">
        <v>1.8713641584</v>
      </c>
      <c r="BG404" s="339">
        <v>2.0122734971999998</v>
      </c>
      <c r="BH404" s="339">
        <v>2.0398905033000001</v>
      </c>
      <c r="BI404" s="339">
        <v>2.0587284392999998</v>
      </c>
      <c r="BJ404" s="339">
        <v>1.9919046703000001</v>
      </c>
      <c r="BK404" s="339">
        <v>1.9338586764000001</v>
      </c>
      <c r="BL404" s="339">
        <v>1.8122565303</v>
      </c>
      <c r="BM404" s="339">
        <v>1.7628518129999999</v>
      </c>
      <c r="BN404" s="339">
        <v>1.8523875099</v>
      </c>
      <c r="BO404" s="339">
        <v>1.8680057381999999</v>
      </c>
      <c r="BP404" s="339">
        <v>1.6642951321999999</v>
      </c>
      <c r="BQ404" s="339">
        <v>1.7046014424</v>
      </c>
      <c r="BR404" s="339">
        <v>1.8072843193999999</v>
      </c>
    </row>
    <row r="405" spans="1:70">
      <c r="A405" t="str">
        <f t="shared" si="31"/>
        <v>Asset encumbrance ratio202009</v>
      </c>
      <c r="B405" s="495">
        <v>202009</v>
      </c>
      <c r="C405" s="495">
        <v>88</v>
      </c>
      <c r="D405" s="495" t="s">
        <v>73</v>
      </c>
      <c r="E405" s="496">
        <v>2.2174648425145781E-2</v>
      </c>
      <c r="F405" s="495">
        <v>0.12782278821972579</v>
      </c>
      <c r="G405" s="495">
        <v>0.25021393005683684</v>
      </c>
      <c r="H405" s="495">
        <v>0.25432962273285104</v>
      </c>
      <c r="I405" s="495">
        <v>0.27855995465307271</v>
      </c>
      <c r="J405" s="495">
        <v>0.32874732524864114</v>
      </c>
      <c r="K405" s="495">
        <v>0.54811972427282174</v>
      </c>
      <c r="L405" s="496">
        <v>7854772419023.8848</v>
      </c>
      <c r="M405" s="496">
        <v>27993456222526.707</v>
      </c>
      <c r="N405" s="495">
        <v>0.25874053637606775</v>
      </c>
      <c r="O405" s="495">
        <v>0.27104036946451238</v>
      </c>
      <c r="P405" s="495">
        <v>0.2804050982079615</v>
      </c>
      <c r="Q405" s="495">
        <v>127</v>
      </c>
      <c r="R405" s="12">
        <f t="shared" si="32"/>
        <v>0.25874053637606775</v>
      </c>
      <c r="S405" s="12">
        <f t="shared" si="33"/>
        <v>0.2804050982079615</v>
      </c>
      <c r="T405">
        <f t="shared" si="35"/>
        <v>1</v>
      </c>
      <c r="U405" t="str">
        <f t="shared" si="34"/>
        <v>Share of non-performing loans and advances (NPL ratio)20</v>
      </c>
      <c r="V405" s="497">
        <v>202312</v>
      </c>
      <c r="W405" s="497">
        <v>93</v>
      </c>
      <c r="X405" s="497" t="s">
        <v>6767</v>
      </c>
      <c r="Y405" s="497" t="s">
        <v>27</v>
      </c>
      <c r="Z405" s="497">
        <v>0</v>
      </c>
      <c r="AA405" s="497">
        <v>8</v>
      </c>
      <c r="AB405" s="497">
        <v>1.4037266347701033E-2</v>
      </c>
      <c r="AC405" s="497">
        <v>20</v>
      </c>
      <c r="AD405" s="497"/>
      <c r="AF405" s="338" t="s">
        <v>6739</v>
      </c>
      <c r="AG405" s="339" t="s">
        <v>6753</v>
      </c>
      <c r="AH405" s="339" t="s">
        <v>6753</v>
      </c>
      <c r="AI405" s="339" t="s">
        <v>6753</v>
      </c>
      <c r="AJ405" s="339" t="s">
        <v>6753</v>
      </c>
      <c r="AK405" s="339" t="s">
        <v>6753</v>
      </c>
      <c r="AL405" s="339" t="s">
        <v>6753</v>
      </c>
      <c r="AM405" s="339" t="s">
        <v>6753</v>
      </c>
      <c r="AN405" s="339" t="s">
        <v>6753</v>
      </c>
      <c r="AO405" s="339" t="s">
        <v>6753</v>
      </c>
      <c r="AP405" s="339" t="s">
        <v>6753</v>
      </c>
      <c r="AQ405" s="339" t="s">
        <v>6753</v>
      </c>
      <c r="AR405" s="339" t="s">
        <v>6753</v>
      </c>
      <c r="AS405" s="339" t="s">
        <v>6753</v>
      </c>
      <c r="AT405" s="339" t="s">
        <v>6753</v>
      </c>
      <c r="AU405" s="339" t="s">
        <v>6753</v>
      </c>
      <c r="AV405" s="339" t="s">
        <v>6753</v>
      </c>
      <c r="AW405" s="339" t="s">
        <v>6753</v>
      </c>
      <c r="AX405" s="339" t="s">
        <v>6753</v>
      </c>
      <c r="AY405" s="339" t="s">
        <v>6753</v>
      </c>
      <c r="AZ405" s="339" t="s">
        <v>6753</v>
      </c>
      <c r="BA405" s="339" t="s">
        <v>6753</v>
      </c>
      <c r="BB405" s="339" t="s">
        <v>6753</v>
      </c>
      <c r="BC405" s="339" t="s">
        <v>6753</v>
      </c>
      <c r="BD405" s="339" t="s">
        <v>6753</v>
      </c>
      <c r="BE405" s="339" t="s">
        <v>6753</v>
      </c>
      <c r="BF405" s="339" t="s">
        <v>6753</v>
      </c>
      <c r="BG405" s="339" t="s">
        <v>6753</v>
      </c>
      <c r="BH405" s="339">
        <v>1.3281203583000001</v>
      </c>
      <c r="BI405" s="339">
        <v>1.3315065428999999</v>
      </c>
      <c r="BJ405" s="339">
        <v>1.3373269887000001</v>
      </c>
      <c r="BK405" s="339">
        <v>1.3401351693000001</v>
      </c>
      <c r="BL405" s="339">
        <v>1.3363693755999999</v>
      </c>
      <c r="BM405" s="339">
        <v>1.3434152242999999</v>
      </c>
      <c r="BN405" s="339">
        <v>1.3207707014000001</v>
      </c>
      <c r="BO405" s="339">
        <v>1.3226750603999999</v>
      </c>
      <c r="BP405" s="339">
        <v>1.3336593821</v>
      </c>
      <c r="BQ405" s="339">
        <v>1.3180053611</v>
      </c>
      <c r="BR405" s="339">
        <v>1.3144557307</v>
      </c>
    </row>
    <row r="406" spans="1:70">
      <c r="A406" t="str">
        <f t="shared" si="31"/>
        <v>Asset encumbrance ratio202012</v>
      </c>
      <c r="B406" s="495">
        <v>202012</v>
      </c>
      <c r="C406" s="495">
        <v>88</v>
      </c>
      <c r="D406" s="495" t="s">
        <v>73</v>
      </c>
      <c r="E406" s="496">
        <v>2.6854253132634318E-2</v>
      </c>
      <c r="F406" s="495">
        <v>0.12167453612325195</v>
      </c>
      <c r="G406" s="495">
        <v>0.2519650152162225</v>
      </c>
      <c r="H406" s="495">
        <v>0.25410716437414232</v>
      </c>
      <c r="I406" s="495">
        <v>0.27984797419558388</v>
      </c>
      <c r="J406" s="495">
        <v>0.32535978398368454</v>
      </c>
      <c r="K406" s="495">
        <v>0.54231147151373826</v>
      </c>
      <c r="L406" s="496">
        <v>7676152848431.7002</v>
      </c>
      <c r="M406" s="496">
        <v>27346393802315.75</v>
      </c>
      <c r="N406" s="495">
        <v>0.307327082945553</v>
      </c>
      <c r="O406" s="495">
        <v>0.26391910304409472</v>
      </c>
      <c r="P406" s="495">
        <v>0.28103727096925413</v>
      </c>
      <c r="Q406" s="495">
        <v>127</v>
      </c>
      <c r="R406" s="11">
        <f t="shared" si="32"/>
        <v>0.26391910304409472</v>
      </c>
      <c r="S406" s="11">
        <f t="shared" si="33"/>
        <v>0.307327082945553</v>
      </c>
      <c r="T406">
        <f t="shared" si="35"/>
        <v>1</v>
      </c>
      <c r="U406" t="str">
        <f t="shared" si="34"/>
        <v>Share of non-performing loans and advances (NPL ratio)21</v>
      </c>
      <c r="V406" s="497">
        <v>202312</v>
      </c>
      <c r="W406" s="497">
        <v>93</v>
      </c>
      <c r="X406" s="497" t="s">
        <v>6767</v>
      </c>
      <c r="Y406" s="497" t="s">
        <v>16</v>
      </c>
      <c r="Z406" s="497">
        <v>0</v>
      </c>
      <c r="AA406" s="497">
        <v>30</v>
      </c>
      <c r="AB406" s="497">
        <v>1.3209589650715278E-2</v>
      </c>
      <c r="AC406" s="497">
        <v>21</v>
      </c>
      <c r="AD406" s="497"/>
      <c r="AF406" s="338" t="s">
        <v>932</v>
      </c>
      <c r="AG406" s="339">
        <v>2.4515537899999999E-2</v>
      </c>
      <c r="AH406" s="339">
        <v>-3.7299924999999998E-2</v>
      </c>
      <c r="AI406" s="339">
        <v>6.5093016300000001E-2</v>
      </c>
      <c r="AJ406" s="339">
        <v>4.3477278600000002E-2</v>
      </c>
      <c r="AK406" s="339">
        <v>3.9309382300000001E-2</v>
      </c>
      <c r="AL406" s="339">
        <v>3.08312606E-2</v>
      </c>
      <c r="AM406" s="339">
        <v>3.32085082E-2</v>
      </c>
      <c r="AN406" s="339">
        <v>2.2018508799999999E-2</v>
      </c>
      <c r="AO406" s="339">
        <v>1.47294214E-2</v>
      </c>
      <c r="AP406" s="339">
        <v>-0.107417339</v>
      </c>
      <c r="AQ406" s="339">
        <v>0.13297351600000001</v>
      </c>
      <c r="AR406" s="339">
        <v>0.1135278888</v>
      </c>
      <c r="AS406" s="339">
        <v>0.11058466929999999</v>
      </c>
      <c r="AT406" s="339">
        <v>9.0107901300000001E-2</v>
      </c>
      <c r="AU406" s="339">
        <v>8.3582855499999997E-2</v>
      </c>
      <c r="AV406" s="339">
        <v>7.37338097E-2</v>
      </c>
      <c r="AW406" s="339">
        <v>6.1055255900000001E-2</v>
      </c>
      <c r="AX406" s="339">
        <v>6.0836216700000001E-2</v>
      </c>
      <c r="AY406" s="339">
        <v>7.8861379100000004E-2</v>
      </c>
      <c r="AZ406" s="339">
        <v>8.56935417E-2</v>
      </c>
      <c r="BA406" s="339">
        <v>8.4609604599999999E-2</v>
      </c>
      <c r="BB406" s="339">
        <v>5.5869308999999999E-2</v>
      </c>
      <c r="BC406" s="339">
        <v>-2.1380804E-2</v>
      </c>
      <c r="BD406" s="339">
        <v>3.0006031000000002E-3</v>
      </c>
      <c r="BE406" s="339">
        <v>3.8421800700000001E-2</v>
      </c>
      <c r="BF406" s="339">
        <v>4.0628859000000003E-3</v>
      </c>
      <c r="BG406" s="339">
        <v>8.6721410799999996E-2</v>
      </c>
      <c r="BH406" s="339">
        <v>8.3135379800000006E-2</v>
      </c>
      <c r="BI406" s="339">
        <v>7.8863057599999994E-2</v>
      </c>
      <c r="BJ406" s="339">
        <v>5.6452249500000003E-2</v>
      </c>
      <c r="BK406" s="339">
        <v>5.8561029399999999E-2</v>
      </c>
      <c r="BL406" s="339">
        <v>9.0892491399999997E-2</v>
      </c>
      <c r="BM406" s="339">
        <v>8.9419654599999995E-2</v>
      </c>
      <c r="BN406" s="339">
        <v>9.2111695399999999E-2</v>
      </c>
      <c r="BO406" s="339">
        <v>0.13195386319999999</v>
      </c>
      <c r="BP406" s="339">
        <v>0.13865705659999999</v>
      </c>
      <c r="BQ406" s="339">
        <v>0.14015063550000001</v>
      </c>
      <c r="BR406" s="339">
        <v>0.14126957030000001</v>
      </c>
    </row>
    <row r="407" spans="1:70">
      <c r="A407" t="str">
        <f t="shared" si="31"/>
        <v>Asset encumbrance ratio202103</v>
      </c>
      <c r="B407" s="495">
        <v>202103</v>
      </c>
      <c r="C407" s="495">
        <v>88</v>
      </c>
      <c r="D407" s="495" t="s">
        <v>73</v>
      </c>
      <c r="E407" s="496">
        <v>2.0898828040277075E-2</v>
      </c>
      <c r="F407" s="495">
        <v>0.1338196745599167</v>
      </c>
      <c r="G407" s="495">
        <v>0.24550106489947557</v>
      </c>
      <c r="H407" s="495">
        <v>0.25745215746025485</v>
      </c>
      <c r="I407" s="495">
        <v>0.28849342943607315</v>
      </c>
      <c r="J407" s="495">
        <v>0.34005517692751402</v>
      </c>
      <c r="K407" s="495">
        <v>0.54553028642032864</v>
      </c>
      <c r="L407" s="496">
        <v>8288953898545.1182</v>
      </c>
      <c r="M407" s="496">
        <v>28708520426659.934</v>
      </c>
      <c r="N407" s="495">
        <v>0.34943253727006773</v>
      </c>
      <c r="O407" s="495">
        <v>0.2646637233055717</v>
      </c>
      <c r="P407" s="495">
        <v>0.28905259035322417</v>
      </c>
      <c r="Q407" s="495">
        <v>126</v>
      </c>
      <c r="R407" s="11">
        <f t="shared" si="32"/>
        <v>0.2646637233055717</v>
      </c>
      <c r="S407" s="11">
        <f t="shared" si="33"/>
        <v>0.34943253727006773</v>
      </c>
      <c r="T407">
        <f t="shared" si="35"/>
        <v>1</v>
      </c>
      <c r="U407" t="str">
        <f t="shared" si="34"/>
        <v>Share of non-performing loans and advances (NPL ratio)22</v>
      </c>
      <c r="V407" s="497">
        <v>202312</v>
      </c>
      <c r="W407" s="497">
        <v>93</v>
      </c>
      <c r="X407" s="497" t="s">
        <v>6767</v>
      </c>
      <c r="Y407" s="497" t="s">
        <v>17</v>
      </c>
      <c r="Z407" s="497">
        <v>0</v>
      </c>
      <c r="AA407" s="497">
        <v>5</v>
      </c>
      <c r="AB407" s="497">
        <v>1.2729885198764009E-2</v>
      </c>
      <c r="AC407" s="497">
        <v>22</v>
      </c>
      <c r="AD407" s="497"/>
      <c r="AF407" s="338" t="s">
        <v>934</v>
      </c>
      <c r="AG407" s="339">
        <v>0.61970003230000004</v>
      </c>
      <c r="AH407" s="339">
        <v>0.63362313469999998</v>
      </c>
      <c r="AI407" s="339">
        <v>0.58639810390000002</v>
      </c>
      <c r="AJ407" s="339">
        <v>0.60370311350000005</v>
      </c>
      <c r="AK407" s="339">
        <v>0.6171908679</v>
      </c>
      <c r="AL407" s="339">
        <v>0.64598704100000004</v>
      </c>
      <c r="AM407" s="339">
        <v>0.69027073149999996</v>
      </c>
      <c r="AN407" s="339">
        <v>0.67572164560000003</v>
      </c>
      <c r="AO407" s="339">
        <v>0.67203450620000005</v>
      </c>
      <c r="AP407" s="339">
        <v>0.74762568370000004</v>
      </c>
      <c r="AQ407" s="339">
        <v>0.6833545016</v>
      </c>
      <c r="AR407" s="339">
        <v>0.56504764389999995</v>
      </c>
      <c r="AS407" s="339">
        <v>0.60327873499999995</v>
      </c>
      <c r="AT407" s="339">
        <v>0.63893416489999999</v>
      </c>
      <c r="AU407" s="339">
        <v>0.63573767680000004</v>
      </c>
      <c r="AV407" s="339">
        <v>0.63279857019999997</v>
      </c>
      <c r="AW407" s="339">
        <v>0.63218289760000002</v>
      </c>
      <c r="AX407" s="339">
        <v>0.64163389650000002</v>
      </c>
      <c r="AY407" s="339">
        <v>0.6673741487</v>
      </c>
      <c r="AZ407" s="339">
        <v>0.6524891692</v>
      </c>
      <c r="BA407" s="339">
        <v>0.64143055039999997</v>
      </c>
      <c r="BB407" s="339">
        <v>0.6480120238</v>
      </c>
      <c r="BC407" s="339">
        <v>0.72934984219999999</v>
      </c>
      <c r="BD407" s="339">
        <v>0.71493335280000003</v>
      </c>
      <c r="BE407" s="339">
        <v>0.69528020339999996</v>
      </c>
      <c r="BF407" s="339">
        <v>0.72783012989999996</v>
      </c>
      <c r="BG407" s="339">
        <v>0.63121752259999997</v>
      </c>
      <c r="BH407" s="339">
        <v>0.6374469935</v>
      </c>
      <c r="BI407" s="339">
        <v>0.63954544250000001</v>
      </c>
      <c r="BJ407" s="339">
        <v>0.66857826720000002</v>
      </c>
      <c r="BK407" s="339">
        <v>0.63349565760000004</v>
      </c>
      <c r="BL407" s="339">
        <v>0.61207020519999999</v>
      </c>
      <c r="BM407" s="339">
        <v>0.64189028329999998</v>
      </c>
      <c r="BN407" s="339">
        <v>0.62875175480000001</v>
      </c>
      <c r="BO407" s="339">
        <v>0.54593856429999998</v>
      </c>
      <c r="BP407" s="339">
        <v>0.52108248570000004</v>
      </c>
      <c r="BQ407" s="339">
        <v>0.51774683109999997</v>
      </c>
      <c r="BR407" s="339">
        <v>0.53813365160000004</v>
      </c>
    </row>
    <row r="408" spans="1:70">
      <c r="A408" t="str">
        <f t="shared" si="31"/>
        <v>Asset encumbrance ratio202106</v>
      </c>
      <c r="B408" s="495">
        <v>202106</v>
      </c>
      <c r="C408" s="495">
        <v>88</v>
      </c>
      <c r="D408" s="495" t="s">
        <v>73</v>
      </c>
      <c r="E408" s="496">
        <v>2.11441845432607E-2</v>
      </c>
      <c r="F408" s="495">
        <v>0.12870570859115715</v>
      </c>
      <c r="G408" s="495">
        <v>0.25835818710411146</v>
      </c>
      <c r="H408" s="495">
        <v>0.26122130931464072</v>
      </c>
      <c r="I408" s="495">
        <v>0.29168181444445734</v>
      </c>
      <c r="J408" s="495">
        <v>0.34971419262893633</v>
      </c>
      <c r="K408" s="495">
        <v>0.55469083267491193</v>
      </c>
      <c r="L408" s="496">
        <v>8359409109396.8965</v>
      </c>
      <c r="M408" s="496">
        <v>28796214232212.852</v>
      </c>
      <c r="N408" s="495">
        <v>0.37055210917324471</v>
      </c>
      <c r="O408" s="495">
        <v>0.26483433167579962</v>
      </c>
      <c r="P408" s="495">
        <v>0.29165431043706991</v>
      </c>
      <c r="Q408" s="495">
        <v>123</v>
      </c>
      <c r="R408" s="11">
        <f t="shared" si="32"/>
        <v>0.26483433167579962</v>
      </c>
      <c r="S408" s="11">
        <f t="shared" si="33"/>
        <v>0.37055210917324471</v>
      </c>
      <c r="T408">
        <f t="shared" si="35"/>
        <v>1</v>
      </c>
      <c r="U408" t="str">
        <f t="shared" si="34"/>
        <v>Share of non-performing loans and advances (NPL ratio)23</v>
      </c>
      <c r="V408" s="497">
        <v>202312</v>
      </c>
      <c r="W408" s="497">
        <v>93</v>
      </c>
      <c r="X408" s="497" t="s">
        <v>6767</v>
      </c>
      <c r="Y408" s="497" t="s">
        <v>91</v>
      </c>
      <c r="Z408" s="497">
        <v>0</v>
      </c>
      <c r="AA408" s="497">
        <v>3</v>
      </c>
      <c r="AB408" s="497">
        <v>1.1692373296887623E-2</v>
      </c>
      <c r="AC408" s="497">
        <v>23</v>
      </c>
      <c r="AD408" s="497"/>
      <c r="AF408" s="338" t="s">
        <v>933</v>
      </c>
      <c r="AG408" s="339">
        <v>1.7607E-3</v>
      </c>
      <c r="AH408" s="339">
        <v>-2.5612149999999999E-3</v>
      </c>
      <c r="AI408" s="339">
        <v>4.4999666000000004E-3</v>
      </c>
      <c r="AJ408" s="339">
        <v>3.0536864E-3</v>
      </c>
      <c r="AK408" s="339">
        <v>2.7924402999999999E-3</v>
      </c>
      <c r="AL408" s="339">
        <v>2.1917484E-3</v>
      </c>
      <c r="AM408" s="339">
        <v>2.4042104000000001E-3</v>
      </c>
      <c r="AN408" s="339">
        <v>1.5841601000000001E-3</v>
      </c>
      <c r="AO408" s="339">
        <v>1.0709653E-3</v>
      </c>
      <c r="AP408" s="339">
        <v>-7.4373709999999999E-3</v>
      </c>
      <c r="AQ408" s="339">
        <v>9.0758719000000009E-3</v>
      </c>
      <c r="AR408" s="339">
        <v>7.7447868999999999E-3</v>
      </c>
      <c r="AS408" s="339">
        <v>7.8545351000000006E-3</v>
      </c>
      <c r="AT408" s="339">
        <v>6.4748267999999998E-3</v>
      </c>
      <c r="AU408" s="339">
        <v>6.4248997999999998E-3</v>
      </c>
      <c r="AV408" s="339">
        <v>5.5448004999999996E-3</v>
      </c>
      <c r="AW408" s="339">
        <v>4.5931608000000001E-3</v>
      </c>
      <c r="AX408" s="339">
        <v>4.6359447999999998E-3</v>
      </c>
      <c r="AY408" s="339">
        <v>5.8781763000000002E-3</v>
      </c>
      <c r="AZ408" s="339">
        <v>6.4202588000000001E-3</v>
      </c>
      <c r="BA408" s="339">
        <v>6.3233730000000002E-3</v>
      </c>
      <c r="BB408" s="339">
        <v>4.2331727000000001E-3</v>
      </c>
      <c r="BC408" s="339">
        <v>-1.6276330000000001E-3</v>
      </c>
      <c r="BD408" s="339">
        <v>2.256715E-4</v>
      </c>
      <c r="BE408" s="339">
        <v>2.8684546000000001E-3</v>
      </c>
      <c r="BF408" s="339">
        <v>2.9773449999999997E-4</v>
      </c>
      <c r="BG408" s="339">
        <v>6.0627481999999998E-3</v>
      </c>
      <c r="BH408" s="339">
        <v>5.7871232E-3</v>
      </c>
      <c r="BI408" s="339">
        <v>5.5237995E-3</v>
      </c>
      <c r="BJ408" s="339">
        <v>3.9315384999999998E-3</v>
      </c>
      <c r="BK408" s="339">
        <v>4.0029534999999998E-3</v>
      </c>
      <c r="BL408" s="339">
        <v>6.2206724000000001E-3</v>
      </c>
      <c r="BM408" s="339">
        <v>6.0932314000000003E-3</v>
      </c>
      <c r="BN408" s="339">
        <v>6.5091055999999996E-3</v>
      </c>
      <c r="BO408" s="339">
        <v>9.6663914999999996E-3</v>
      </c>
      <c r="BP408" s="339">
        <v>1.03531419E-2</v>
      </c>
      <c r="BQ408" s="339">
        <v>1.0651983699999999E-2</v>
      </c>
      <c r="BR408" s="339">
        <v>1.0904103300000001E-2</v>
      </c>
    </row>
    <row r="409" spans="1:70">
      <c r="A409" t="str">
        <f t="shared" si="31"/>
        <v>Asset encumbrance ratio202109</v>
      </c>
      <c r="B409" s="495">
        <v>202109</v>
      </c>
      <c r="C409" s="495">
        <v>88</v>
      </c>
      <c r="D409" s="495" t="s">
        <v>73</v>
      </c>
      <c r="E409" s="495">
        <v>2.686445989617375E-2</v>
      </c>
      <c r="F409" s="495">
        <v>0.13537725046925481</v>
      </c>
      <c r="G409" s="495">
        <v>0.25489620328362794</v>
      </c>
      <c r="H409" s="495">
        <v>0.25971657812026783</v>
      </c>
      <c r="I409" s="495">
        <v>0.29159474837706489</v>
      </c>
      <c r="J409" s="495">
        <v>0.3373652258978701</v>
      </c>
      <c r="K409" s="495">
        <v>0.55736546010472687</v>
      </c>
      <c r="L409" s="496">
        <v>8513083464467.9189</v>
      </c>
      <c r="M409" s="496">
        <v>29228728344191.742</v>
      </c>
      <c r="N409" s="495">
        <v>0.35314260998596037</v>
      </c>
      <c r="O409" s="495">
        <v>0.26380848751041086</v>
      </c>
      <c r="P409" s="495">
        <v>0.29274676566890723</v>
      </c>
      <c r="Q409" s="495">
        <v>122</v>
      </c>
      <c r="R409" s="11">
        <f t="shared" si="32"/>
        <v>0.26380848751041086</v>
      </c>
      <c r="S409" s="11">
        <f t="shared" si="33"/>
        <v>0.35314260998596037</v>
      </c>
      <c r="T409">
        <f t="shared" si="35"/>
        <v>1</v>
      </c>
      <c r="U409" t="str">
        <f t="shared" si="34"/>
        <v>Share of non-performing loans and advances (NPL ratio)24</v>
      </c>
      <c r="V409" s="497">
        <v>202312</v>
      </c>
      <c r="W409" s="497">
        <v>93</v>
      </c>
      <c r="X409" s="497" t="s">
        <v>6767</v>
      </c>
      <c r="Y409" s="497" t="s">
        <v>19</v>
      </c>
      <c r="Z409" s="497">
        <v>0</v>
      </c>
      <c r="AA409" s="497">
        <v>8</v>
      </c>
      <c r="AB409" s="497">
        <v>1.1400499568200672E-2</v>
      </c>
      <c r="AC409" s="497">
        <v>24</v>
      </c>
      <c r="AD409" s="497"/>
      <c r="AF409" s="338" t="s">
        <v>1252</v>
      </c>
      <c r="AG409" s="339">
        <v>0.50747261889999995</v>
      </c>
      <c r="AH409" s="339">
        <v>0.5075483127</v>
      </c>
      <c r="AI409" s="339">
        <v>0.44790346959999999</v>
      </c>
      <c r="AJ409" s="339">
        <v>0.46321255839999997</v>
      </c>
      <c r="AK409" s="339">
        <v>0.48468475859999999</v>
      </c>
      <c r="AL409" s="339">
        <v>0.47468137170000002</v>
      </c>
      <c r="AM409" s="339">
        <v>0.4914600388</v>
      </c>
      <c r="AN409" s="339">
        <v>0.47181015900000001</v>
      </c>
      <c r="AO409" s="339">
        <v>0.47591955419999998</v>
      </c>
      <c r="AP409" s="339">
        <v>0.48177162639999999</v>
      </c>
      <c r="AQ409" s="339">
        <v>0.4776919556</v>
      </c>
      <c r="AR409" s="339">
        <v>0.40745309200000002</v>
      </c>
      <c r="AS409" s="339">
        <v>0.43053797989999998</v>
      </c>
      <c r="AT409" s="339">
        <v>0.43857710659999999</v>
      </c>
      <c r="AU409" s="339">
        <v>0.46076579150000002</v>
      </c>
      <c r="AV409" s="339">
        <v>0.47573106079999999</v>
      </c>
      <c r="AW409" s="339">
        <v>0.48975328470000001</v>
      </c>
      <c r="AX409" s="339">
        <v>0.4965029963</v>
      </c>
      <c r="AY409" s="339">
        <v>0.49304284500000001</v>
      </c>
      <c r="AZ409" s="339">
        <v>0.49658946869999998</v>
      </c>
      <c r="BA409" s="339">
        <v>0.49257301129999997</v>
      </c>
      <c r="BB409" s="339">
        <v>0.48492139940000001</v>
      </c>
      <c r="BC409" s="339">
        <v>0.46181310269999998</v>
      </c>
      <c r="BD409" s="339">
        <v>0.49144474900000001</v>
      </c>
      <c r="BE409" s="339">
        <v>0.49422984330000003</v>
      </c>
      <c r="BF409" s="339">
        <v>0.4942133594</v>
      </c>
      <c r="BG409" s="339">
        <v>0.41485931749999999</v>
      </c>
      <c r="BH409" s="339">
        <v>0.43802530299999998</v>
      </c>
      <c r="BI409" s="339">
        <v>0.44576153190000001</v>
      </c>
      <c r="BJ409" s="339">
        <v>0.45184252699999999</v>
      </c>
      <c r="BK409" s="339">
        <v>0.44057349950000002</v>
      </c>
      <c r="BL409" s="339">
        <v>0.4644993858</v>
      </c>
      <c r="BM409" s="339">
        <v>0.48316638979999998</v>
      </c>
      <c r="BN409" s="339">
        <v>0.50933170319999999</v>
      </c>
      <c r="BO409" s="339">
        <v>0.56305951870000004</v>
      </c>
      <c r="BP409" s="339">
        <v>0.58259458340000003</v>
      </c>
      <c r="BQ409" s="339">
        <v>0.59638955090000001</v>
      </c>
      <c r="BR409" s="339">
        <v>0.60737447519999999</v>
      </c>
    </row>
    <row r="410" spans="1:70">
      <c r="A410" t="str">
        <f t="shared" si="31"/>
        <v>Asset encumbrance ratio202112</v>
      </c>
      <c r="B410" s="495">
        <v>202112</v>
      </c>
      <c r="C410" s="495">
        <v>88</v>
      </c>
      <c r="D410" s="495" t="s">
        <v>73</v>
      </c>
      <c r="E410" s="496">
        <v>2.9166880481187825E-2</v>
      </c>
      <c r="F410" s="495">
        <v>0.15092976398168748</v>
      </c>
      <c r="G410" s="495">
        <v>0.24745124240724115</v>
      </c>
      <c r="H410" s="495">
        <v>0.26265095104775305</v>
      </c>
      <c r="I410" s="495">
        <v>0.29211641922667736</v>
      </c>
      <c r="J410" s="495">
        <v>0.33210699923983417</v>
      </c>
      <c r="K410" s="495">
        <v>0.56116126383876364</v>
      </c>
      <c r="L410" s="496">
        <v>8287508958345.9521</v>
      </c>
      <c r="M410" s="496">
        <v>28486976572412.297</v>
      </c>
      <c r="N410" s="495">
        <v>0.38115647789485202</v>
      </c>
      <c r="O410" s="495">
        <v>0.26826046284363742</v>
      </c>
      <c r="P410" s="495">
        <v>0.29169013395613991</v>
      </c>
      <c r="Q410" s="495">
        <v>122</v>
      </c>
      <c r="R410" s="11">
        <f t="shared" si="32"/>
        <v>0.26826046284363742</v>
      </c>
      <c r="S410" s="11">
        <f t="shared" si="33"/>
        <v>0.38115647789485202</v>
      </c>
      <c r="T410">
        <f t="shared" si="35"/>
        <v>1</v>
      </c>
      <c r="U410" t="str">
        <f t="shared" si="34"/>
        <v>Share of non-performing loans and advances (NPL ratio)25</v>
      </c>
      <c r="V410" s="497">
        <v>202312</v>
      </c>
      <c r="W410" s="497">
        <v>93</v>
      </c>
      <c r="X410" s="497" t="s">
        <v>6767</v>
      </c>
      <c r="Y410" s="497" t="s">
        <v>28</v>
      </c>
      <c r="Z410" s="497">
        <v>0</v>
      </c>
      <c r="AA410" s="497">
        <v>4</v>
      </c>
      <c r="AB410" s="497">
        <v>1.047734274415516E-2</v>
      </c>
      <c r="AC410" s="497">
        <v>25</v>
      </c>
      <c r="AD410" s="497"/>
      <c r="AF410" s="338" t="s">
        <v>1253</v>
      </c>
      <c r="AG410" s="339">
        <v>0.34893451339999998</v>
      </c>
      <c r="AH410" s="339">
        <v>0.3513641367</v>
      </c>
      <c r="AI410" s="339">
        <v>0.35309276049999999</v>
      </c>
      <c r="AJ410" s="339">
        <v>0.36408602089999997</v>
      </c>
      <c r="AK410" s="339">
        <v>0.36668464360000003</v>
      </c>
      <c r="AL410" s="339">
        <v>0.36079499409999999</v>
      </c>
      <c r="AM410" s="339">
        <v>0.3709790308</v>
      </c>
      <c r="AN410" s="339">
        <v>0.36455217909999998</v>
      </c>
      <c r="AO410" s="339">
        <v>0.36514894599999997</v>
      </c>
      <c r="AP410" s="339">
        <v>0.35761280179999999</v>
      </c>
      <c r="AQ410" s="339">
        <v>0.37890724409999998</v>
      </c>
      <c r="AR410" s="339">
        <v>0.32737780370000003</v>
      </c>
      <c r="AS410" s="339">
        <v>0.34551714919999998</v>
      </c>
      <c r="AT410" s="339">
        <v>0.355454451</v>
      </c>
      <c r="AU410" s="339">
        <v>0.37823867059999999</v>
      </c>
      <c r="AV410" s="339">
        <v>0.38385169099999999</v>
      </c>
      <c r="AW410" s="339">
        <v>0.38155361799999998</v>
      </c>
      <c r="AX410" s="339">
        <v>0.38525109610000002</v>
      </c>
      <c r="AY410" s="339">
        <v>0.36459655990000001</v>
      </c>
      <c r="AZ410" s="339">
        <v>0.36875934129999999</v>
      </c>
      <c r="BA410" s="339">
        <v>0.37108010340000003</v>
      </c>
      <c r="BB410" s="339">
        <v>0.37580111150000001</v>
      </c>
      <c r="BC410" s="339">
        <v>0.36323908649999997</v>
      </c>
      <c r="BD410" s="339">
        <v>0.37154087769999999</v>
      </c>
      <c r="BE410" s="339">
        <v>0.37138817089999998</v>
      </c>
      <c r="BF410" s="339">
        <v>0.38445047490000001</v>
      </c>
      <c r="BG410" s="339">
        <v>0.38034834429999997</v>
      </c>
      <c r="BH410" s="339">
        <v>0.39897275180000003</v>
      </c>
      <c r="BI410" s="339">
        <v>0.40513679499999999</v>
      </c>
      <c r="BJ410" s="339">
        <v>0.41769426500000001</v>
      </c>
      <c r="BK410" s="339">
        <v>0.3922457526</v>
      </c>
      <c r="BL410" s="339">
        <v>0.39214527269999999</v>
      </c>
      <c r="BM410" s="339">
        <v>0.38874822120000002</v>
      </c>
      <c r="BN410" s="339">
        <v>0.37570329940000002</v>
      </c>
      <c r="BO410" s="339">
        <v>0.32444097490000001</v>
      </c>
      <c r="BP410" s="339">
        <v>0.31971077840000001</v>
      </c>
      <c r="BQ410" s="339">
        <v>0.31174471669999998</v>
      </c>
      <c r="BR410" s="339">
        <v>0.31244001739999999</v>
      </c>
    </row>
    <row r="411" spans="1:70">
      <c r="A411" t="str">
        <f t="shared" si="31"/>
        <v>Asset encumbrance ratio202203</v>
      </c>
      <c r="B411" s="495">
        <v>202203</v>
      </c>
      <c r="C411" s="495">
        <v>88</v>
      </c>
      <c r="D411" s="495" t="s">
        <v>73</v>
      </c>
      <c r="E411" s="496">
        <v>2.0492420537138047E-2</v>
      </c>
      <c r="F411" s="495">
        <v>0.13930518893631255</v>
      </c>
      <c r="G411" s="495">
        <v>0.241695609621286</v>
      </c>
      <c r="H411" s="495">
        <v>0.25194330987386376</v>
      </c>
      <c r="I411" s="495">
        <v>0.29214086021593938</v>
      </c>
      <c r="J411" s="495">
        <v>0.33719454137055771</v>
      </c>
      <c r="K411" s="495">
        <v>0.56881736623912982</v>
      </c>
      <c r="L411" s="496">
        <v>8750327695973.1094</v>
      </c>
      <c r="M411" s="496">
        <v>29923626007716.063</v>
      </c>
      <c r="N411" s="495">
        <v>0.32034371414633583</v>
      </c>
      <c r="O411" s="495">
        <v>0.26817776921453307</v>
      </c>
      <c r="P411" s="495">
        <v>0.29422841986597259</v>
      </c>
      <c r="Q411" s="495">
        <v>124</v>
      </c>
      <c r="R411" s="11">
        <f t="shared" si="32"/>
        <v>0.26817776921453307</v>
      </c>
      <c r="S411" s="11">
        <f t="shared" si="33"/>
        <v>0.32034371414633583</v>
      </c>
      <c r="T411">
        <f t="shared" si="35"/>
        <v>1</v>
      </c>
      <c r="U411" t="str">
        <f t="shared" si="34"/>
        <v>Share of non-performing loans and advances (NPL ratio)26</v>
      </c>
      <c r="V411" s="497">
        <v>202312</v>
      </c>
      <c r="W411" s="497">
        <v>93</v>
      </c>
      <c r="X411" s="497" t="s">
        <v>6767</v>
      </c>
      <c r="Y411" s="497" t="s">
        <v>97</v>
      </c>
      <c r="Z411" s="497">
        <v>0</v>
      </c>
      <c r="AA411" s="497">
        <v>4</v>
      </c>
      <c r="AB411" s="497">
        <v>7.0491460407938319E-3</v>
      </c>
      <c r="AC411" s="497">
        <v>26</v>
      </c>
      <c r="AD411" s="497"/>
      <c r="AF411" s="338" t="s">
        <v>1254</v>
      </c>
      <c r="AG411" s="339">
        <v>6.0242096999999998E-3</v>
      </c>
      <c r="AH411" s="339">
        <v>1.0490760000000001E-4</v>
      </c>
      <c r="AI411" s="339">
        <v>2.5996027200000001E-2</v>
      </c>
      <c r="AJ411" s="339">
        <v>1.5959311999999999E-3</v>
      </c>
      <c r="AK411" s="339">
        <v>-5.04668E-4</v>
      </c>
      <c r="AL411" s="339">
        <v>1.18387983E-2</v>
      </c>
      <c r="AM411" s="339">
        <v>-8.8370779999999999E-3</v>
      </c>
      <c r="AN411" s="339">
        <v>5.9550421999999999E-3</v>
      </c>
      <c r="AO411" s="339">
        <v>1.54729906E-2</v>
      </c>
      <c r="AP411" s="339">
        <v>2.0794093600000001E-2</v>
      </c>
      <c r="AQ411" s="339">
        <v>6.1560290400000002E-2</v>
      </c>
      <c r="AR411" s="339">
        <v>3.72542259E-2</v>
      </c>
      <c r="AS411" s="339">
        <v>3.1916933100000003E-2</v>
      </c>
      <c r="AT411" s="339">
        <v>3.5338133600000002E-2</v>
      </c>
      <c r="AU411" s="339">
        <v>2.3959593099999999E-2</v>
      </c>
      <c r="AV411" s="339">
        <v>2.7907167199999999E-2</v>
      </c>
      <c r="AW411" s="339">
        <v>4.4703349900000001E-2</v>
      </c>
      <c r="AX411" s="339">
        <v>2.3845670900000001E-2</v>
      </c>
      <c r="AY411" s="339">
        <v>5.0091027699999999E-2</v>
      </c>
      <c r="AZ411" s="339">
        <v>2.7061800399999999E-2</v>
      </c>
      <c r="BA411" s="339">
        <v>2.8959637699999999E-2</v>
      </c>
      <c r="BB411" s="339">
        <v>3.2751532399999998E-2</v>
      </c>
      <c r="BC411" s="339">
        <v>-4.4594506999999999E-2</v>
      </c>
      <c r="BD411" s="339">
        <v>1.1161761900000001E-2</v>
      </c>
      <c r="BE411" s="339">
        <v>1.14987366E-2</v>
      </c>
      <c r="BF411" s="339">
        <v>1.6510123299999999E-2</v>
      </c>
      <c r="BG411" s="339">
        <v>7.5867469500000007E-2</v>
      </c>
      <c r="BH411" s="339">
        <v>4.9290581E-2</v>
      </c>
      <c r="BI411" s="339">
        <v>4.3030478099999998E-2</v>
      </c>
      <c r="BJ411" s="339">
        <v>3.33668087E-2</v>
      </c>
      <c r="BK411" s="339">
        <v>4.13804215E-2</v>
      </c>
      <c r="BL411" s="339">
        <v>5.7807288999999998E-2</v>
      </c>
      <c r="BM411" s="339">
        <v>5.5835778400000001E-2</v>
      </c>
      <c r="BN411" s="339">
        <v>5.8268843399999999E-2</v>
      </c>
      <c r="BO411" s="339">
        <v>2.2015302399999999E-2</v>
      </c>
      <c r="BP411" s="339">
        <v>3.7873487800000001E-2</v>
      </c>
      <c r="BQ411" s="339">
        <v>2.7446936000000002E-2</v>
      </c>
      <c r="BR411" s="339">
        <v>2.44150481E-2</v>
      </c>
    </row>
    <row r="412" spans="1:70">
      <c r="A412" t="str">
        <f t="shared" si="31"/>
        <v>Asset encumbrance ratio202206</v>
      </c>
      <c r="B412" s="495">
        <v>202206</v>
      </c>
      <c r="C412" s="495">
        <v>88</v>
      </c>
      <c r="D412" s="495" t="s">
        <v>73</v>
      </c>
      <c r="E412" s="496">
        <v>2.6661623108838253E-2</v>
      </c>
      <c r="F412" s="495">
        <v>0.13510315769768871</v>
      </c>
      <c r="G412" s="495">
        <v>0.23889831636261488</v>
      </c>
      <c r="H412" s="495">
        <v>0.24641992605054822</v>
      </c>
      <c r="I412" s="495">
        <v>0.28554868745444156</v>
      </c>
      <c r="J412" s="495">
        <v>0.32021839197800461</v>
      </c>
      <c r="K412" s="495">
        <v>0.54598881337790395</v>
      </c>
      <c r="L412" s="496">
        <v>8644959911599.2705</v>
      </c>
      <c r="M412" s="496">
        <v>30123402670054.145</v>
      </c>
      <c r="N412" s="495">
        <v>0.3183440427206124</v>
      </c>
      <c r="O412" s="495">
        <v>0.26302322479013102</v>
      </c>
      <c r="P412" s="495">
        <v>0.28717186490444579</v>
      </c>
      <c r="Q412" s="495">
        <v>130</v>
      </c>
      <c r="R412" s="11">
        <f t="shared" si="32"/>
        <v>0.26302322479013102</v>
      </c>
      <c r="S412" s="11">
        <f t="shared" si="33"/>
        <v>0.3183440427206124</v>
      </c>
      <c r="T412">
        <f t="shared" si="35"/>
        <v>1</v>
      </c>
      <c r="U412" t="str">
        <f t="shared" si="34"/>
        <v>Share of non-performing loans and advances (NPL ratio)27</v>
      </c>
      <c r="V412" s="497">
        <v>202312</v>
      </c>
      <c r="W412" s="497">
        <v>93</v>
      </c>
      <c r="X412" s="497" t="s">
        <v>6767</v>
      </c>
      <c r="Y412" s="497" t="s">
        <v>98</v>
      </c>
      <c r="Z412" s="497">
        <v>0</v>
      </c>
      <c r="AA412" s="497">
        <v>7</v>
      </c>
      <c r="AB412" s="497">
        <v>5.8049554230121111E-3</v>
      </c>
      <c r="AC412" s="497">
        <v>27</v>
      </c>
      <c r="AD412" s="497"/>
      <c r="AF412" s="338" t="s">
        <v>1259</v>
      </c>
      <c r="AG412" s="339">
        <v>1.6720645700000002E-2</v>
      </c>
      <c r="AH412" s="339">
        <v>1.6803763400000001E-2</v>
      </c>
      <c r="AI412" s="339">
        <v>1.5542672E-2</v>
      </c>
      <c r="AJ412" s="339">
        <v>1.5853706499999998E-2</v>
      </c>
      <c r="AK412" s="339">
        <v>1.6065898700000001E-2</v>
      </c>
      <c r="AL412" s="339">
        <v>1.61316744E-2</v>
      </c>
      <c r="AM412" s="339">
        <v>1.53041585E-2</v>
      </c>
      <c r="AN412" s="339">
        <v>1.5141267200000001E-2</v>
      </c>
      <c r="AO412" s="339">
        <v>1.51614718E-2</v>
      </c>
      <c r="AP412" s="339">
        <v>1.4632631599999999E-2</v>
      </c>
      <c r="AQ412" s="339">
        <v>1.4358608300000001E-2</v>
      </c>
      <c r="AR412" s="339">
        <v>1.43226389E-2</v>
      </c>
      <c r="AS412" s="339">
        <v>1.4272805499999999E-2</v>
      </c>
      <c r="AT412" s="339">
        <v>1.4323084999999999E-2</v>
      </c>
      <c r="AU412" s="339">
        <v>1.43356453E-2</v>
      </c>
      <c r="AV412" s="339">
        <v>1.4425126E-2</v>
      </c>
      <c r="AW412" s="339">
        <v>1.4948059600000001E-2</v>
      </c>
      <c r="AX412" s="339">
        <v>1.5054487199999999E-2</v>
      </c>
      <c r="AY412" s="339">
        <v>1.5136697399999999E-2</v>
      </c>
      <c r="AZ412" s="339">
        <v>1.50555432E-2</v>
      </c>
      <c r="BA412" s="339">
        <v>1.45852377E-2</v>
      </c>
      <c r="BB412" s="339">
        <v>1.45918405E-2</v>
      </c>
      <c r="BC412" s="339">
        <v>1.34622999E-2</v>
      </c>
      <c r="BD412" s="339">
        <v>1.30837795E-2</v>
      </c>
      <c r="BE412" s="339">
        <v>1.27327324E-2</v>
      </c>
      <c r="BF412" s="339">
        <v>1.27598248E-2</v>
      </c>
      <c r="BG412" s="339">
        <v>1.14808998E-2</v>
      </c>
      <c r="BH412" s="339">
        <v>1.15229628E-2</v>
      </c>
      <c r="BI412" s="339">
        <v>1.15559748E-2</v>
      </c>
      <c r="BJ412" s="339">
        <v>1.1757358000000001E-2</v>
      </c>
      <c r="BK412" s="339">
        <v>1.1712509899999999E-2</v>
      </c>
      <c r="BL412" s="339">
        <v>1.2230365700000001E-2</v>
      </c>
      <c r="BM412" s="339">
        <v>1.2733658300000001E-2</v>
      </c>
      <c r="BN412" s="339">
        <v>1.42959883E-2</v>
      </c>
      <c r="BO412" s="339">
        <v>1.87204934E-2</v>
      </c>
      <c r="BP412" s="339">
        <v>1.9932698700000001E-2</v>
      </c>
      <c r="BQ412" s="339">
        <v>2.06503512E-2</v>
      </c>
      <c r="BR412" s="339">
        <v>2.1240783799999999E-2</v>
      </c>
    </row>
    <row r="413" spans="1:70">
      <c r="A413" t="str">
        <f t="shared" si="31"/>
        <v>Asset encumbrance ratio202209</v>
      </c>
      <c r="B413" s="495">
        <v>202209</v>
      </c>
      <c r="C413" s="495">
        <v>88</v>
      </c>
      <c r="D413" s="495" t="s">
        <v>73</v>
      </c>
      <c r="E413" s="496">
        <v>2.8778835511018647E-2</v>
      </c>
      <c r="F413" s="495">
        <v>0.13255558329683878</v>
      </c>
      <c r="G413" s="495">
        <v>0.23903279125778942</v>
      </c>
      <c r="H413" s="495">
        <v>0.24262403347016998</v>
      </c>
      <c r="I413" s="495">
        <v>0.28006126276752163</v>
      </c>
      <c r="J413" s="495">
        <v>0.32775702715191035</v>
      </c>
      <c r="K413" s="495">
        <v>0.52939688644401728</v>
      </c>
      <c r="L413" s="496">
        <v>8780904824918.043</v>
      </c>
      <c r="M413" s="496">
        <v>31068185803989.414</v>
      </c>
      <c r="N413" s="495">
        <v>0.30641798668445019</v>
      </c>
      <c r="O413" s="495">
        <v>0.25844890619649391</v>
      </c>
      <c r="P413" s="495">
        <v>0.28175627257856956</v>
      </c>
      <c r="Q413" s="495">
        <v>129</v>
      </c>
      <c r="R413" s="11">
        <f t="shared" si="32"/>
        <v>0.25844890619649391</v>
      </c>
      <c r="S413" s="11">
        <f t="shared" si="33"/>
        <v>0.30641798668445019</v>
      </c>
      <c r="T413">
        <f t="shared" si="35"/>
        <v>1</v>
      </c>
      <c r="U413" t="str">
        <f t="shared" si="34"/>
        <v>Share of non-performing loans and advances (NPL ratio)28</v>
      </c>
      <c r="V413" s="497">
        <v>202312</v>
      </c>
      <c r="W413" s="497">
        <v>93</v>
      </c>
      <c r="X413" s="497" t="s">
        <v>6767</v>
      </c>
      <c r="Y413" s="497" t="s">
        <v>5610</v>
      </c>
      <c r="Z413" s="497">
        <v>0</v>
      </c>
      <c r="AA413" s="497">
        <v>3</v>
      </c>
      <c r="AB413" s="497">
        <v>3.8948558155580638E-3</v>
      </c>
      <c r="AC413" s="497">
        <v>28</v>
      </c>
      <c r="AD413" s="497"/>
      <c r="AF413" s="338" t="s">
        <v>2379</v>
      </c>
      <c r="AG413" s="339" t="s">
        <v>6753</v>
      </c>
      <c r="AH413" s="339" t="s">
        <v>6753</v>
      </c>
      <c r="AI413" s="339" t="s">
        <v>6753</v>
      </c>
      <c r="AJ413" s="339" t="s">
        <v>6753</v>
      </c>
      <c r="AK413" s="339" t="s">
        <v>6753</v>
      </c>
      <c r="AL413" s="339" t="s">
        <v>6753</v>
      </c>
      <c r="AM413" s="339" t="s">
        <v>6753</v>
      </c>
      <c r="AN413" s="339" t="s">
        <v>6753</v>
      </c>
      <c r="AO413" s="339" t="s">
        <v>6753</v>
      </c>
      <c r="AP413" s="339" t="s">
        <v>6753</v>
      </c>
      <c r="AQ413" s="339" t="s">
        <v>6753</v>
      </c>
      <c r="AR413" s="339" t="s">
        <v>6753</v>
      </c>
      <c r="AS413" s="339" t="s">
        <v>6753</v>
      </c>
      <c r="AT413" s="339" t="s">
        <v>6753</v>
      </c>
      <c r="AU413" s="339">
        <v>6.3519689000000002E-3</v>
      </c>
      <c r="AV413" s="339">
        <v>7.3041927E-3</v>
      </c>
      <c r="AW413" s="339">
        <v>6.0438258999999999E-3</v>
      </c>
      <c r="AX413" s="339">
        <v>7.1322827E-3</v>
      </c>
      <c r="AY413" s="339">
        <v>4.7056194000000004E-3</v>
      </c>
      <c r="AZ413" s="339">
        <v>5.3501488000000002E-3</v>
      </c>
      <c r="BA413" s="339">
        <v>5.1731236999999998E-3</v>
      </c>
      <c r="BB413" s="339">
        <v>6.1244936999999998E-3</v>
      </c>
      <c r="BC413" s="339">
        <v>7.1121340999999996E-3</v>
      </c>
      <c r="BD413" s="339">
        <v>7.9011624999999995E-3</v>
      </c>
      <c r="BE413" s="339">
        <v>7.1419787E-3</v>
      </c>
      <c r="BF413" s="339">
        <v>9.3996644000000004E-3</v>
      </c>
      <c r="BG413" s="339">
        <v>6.2473529999999998E-3</v>
      </c>
      <c r="BH413" s="339">
        <v>6.6082876999999998E-3</v>
      </c>
      <c r="BI413" s="339">
        <v>6.0779140999999998E-3</v>
      </c>
      <c r="BJ413" s="339">
        <v>6.2703046000000002E-3</v>
      </c>
      <c r="BK413" s="339">
        <v>6.2769649000000002E-3</v>
      </c>
      <c r="BL413" s="339">
        <v>5.1037121000000003E-3</v>
      </c>
      <c r="BM413" s="339">
        <v>4.4760028E-3</v>
      </c>
      <c r="BN413" s="339">
        <v>5.1556635000000002E-3</v>
      </c>
      <c r="BO413" s="339">
        <v>3.3786454000000001E-3</v>
      </c>
      <c r="BP413" s="339">
        <v>3.6003593000000001E-3</v>
      </c>
      <c r="BQ413" s="339">
        <v>3.4391717999999998E-3</v>
      </c>
      <c r="BR413" s="339">
        <v>3.7980892999999998E-3</v>
      </c>
    </row>
    <row r="414" spans="1:70">
      <c r="A414" t="str">
        <f t="shared" si="31"/>
        <v>Asset encumbrance ratio202212</v>
      </c>
      <c r="B414" s="495">
        <v>202212</v>
      </c>
      <c r="C414" s="495">
        <v>88</v>
      </c>
      <c r="D414" s="495" t="s">
        <v>73</v>
      </c>
      <c r="E414" s="496">
        <v>1.2398426308995568E-2</v>
      </c>
      <c r="F414" s="495">
        <v>0.10730363881384192</v>
      </c>
      <c r="G414" s="495">
        <v>0.20904451266246196</v>
      </c>
      <c r="H414" s="495">
        <v>0.22584393573839009</v>
      </c>
      <c r="I414" s="495">
        <v>0.25834527918775224</v>
      </c>
      <c r="J414" s="495">
        <v>0.3148647824453627</v>
      </c>
      <c r="K414" s="495">
        <v>0.51133950792968785</v>
      </c>
      <c r="L414" s="496">
        <v>7432183022733.7041</v>
      </c>
      <c r="M414" s="496">
        <v>28772158772876.191</v>
      </c>
      <c r="N414" s="495">
        <v>0.29037591899935666</v>
      </c>
      <c r="O414" s="495">
        <v>0.23673761382243289</v>
      </c>
      <c r="P414" s="495">
        <v>0.25994209893829945</v>
      </c>
      <c r="Q414" s="495">
        <v>129</v>
      </c>
      <c r="R414" s="11">
        <f t="shared" si="32"/>
        <v>0.23673761382243289</v>
      </c>
      <c r="S414" s="11">
        <f t="shared" si="33"/>
        <v>0.29037591899935666</v>
      </c>
      <c r="T414">
        <f t="shared" si="35"/>
        <v>1</v>
      </c>
      <c r="U414" t="str">
        <f t="shared" si="34"/>
        <v>Share of non-performing loans and advances (NPL ratio)29</v>
      </c>
      <c r="V414" s="497">
        <v>202312</v>
      </c>
      <c r="W414" s="497">
        <v>93</v>
      </c>
      <c r="X414" s="497" t="s">
        <v>6767</v>
      </c>
      <c r="Y414" s="497" t="s">
        <v>99</v>
      </c>
      <c r="Z414" s="497">
        <v>0</v>
      </c>
      <c r="AA414" s="497">
        <v>5</v>
      </c>
      <c r="AB414" s="497">
        <v>3.8863243241859646E-3</v>
      </c>
      <c r="AC414" s="497">
        <v>29</v>
      </c>
      <c r="AD414" s="497"/>
      <c r="AF414" s="338" t="s">
        <v>924</v>
      </c>
      <c r="AG414" s="339">
        <v>0.1215000233</v>
      </c>
      <c r="AH414" s="339">
        <v>0.1169893446</v>
      </c>
      <c r="AI414" s="339">
        <v>0.1141864333</v>
      </c>
      <c r="AJ414" s="339">
        <v>0.12060179930000001</v>
      </c>
      <c r="AK414" s="339">
        <v>0.12234432169999999</v>
      </c>
      <c r="AL414" s="339">
        <v>0.1218969239</v>
      </c>
      <c r="AM414" s="339">
        <v>0.1211985287</v>
      </c>
      <c r="AN414" s="339">
        <v>0.1242627293</v>
      </c>
      <c r="AO414" s="339">
        <v>0.125792245</v>
      </c>
      <c r="AP414" s="339">
        <v>0.1109511265</v>
      </c>
      <c r="AQ414" s="339">
        <v>0.12308734039999999</v>
      </c>
      <c r="AR414" s="339">
        <v>0.128627045</v>
      </c>
      <c r="AS414" s="339">
        <v>0.14228798170000001</v>
      </c>
      <c r="AT414" s="339">
        <v>0.14436626620000001</v>
      </c>
      <c r="AU414" s="339">
        <v>0.1438004514</v>
      </c>
      <c r="AV414" s="339">
        <v>0.1388192184</v>
      </c>
      <c r="AW414" s="339">
        <v>0.13836790369999999</v>
      </c>
      <c r="AX414" s="339">
        <v>0.13805809420000001</v>
      </c>
      <c r="AY414" s="339">
        <v>0.14152920390000001</v>
      </c>
      <c r="AZ414" s="339">
        <v>0.14438906369999999</v>
      </c>
      <c r="BA414" s="339">
        <v>0.1476753499</v>
      </c>
      <c r="BB414" s="339">
        <v>0.15014339369999999</v>
      </c>
      <c r="BC414" s="339">
        <v>0.15414707850000001</v>
      </c>
      <c r="BD414" s="339">
        <v>0.1618702742</v>
      </c>
      <c r="BE414" s="339">
        <v>0.16723457959999999</v>
      </c>
      <c r="BF414" s="339">
        <v>0.17103138200000001</v>
      </c>
      <c r="BG414" s="339">
        <v>0.17156827559999999</v>
      </c>
      <c r="BH414" s="339">
        <v>0.1691240829</v>
      </c>
      <c r="BI414" s="339">
        <v>0.1689505473</v>
      </c>
      <c r="BJ414" s="339">
        <v>0.16927951299999999</v>
      </c>
      <c r="BK414" s="339">
        <v>0.16132981869999999</v>
      </c>
      <c r="BL414" s="339">
        <v>0.16428928879999999</v>
      </c>
      <c r="BM414" s="339">
        <v>0.16224168529999999</v>
      </c>
      <c r="BN414" s="339">
        <v>0.17289644179999999</v>
      </c>
      <c r="BO414" s="339">
        <v>0.17041921030000001</v>
      </c>
      <c r="BP414" s="339">
        <v>0.17427972720000001</v>
      </c>
      <c r="BQ414" s="339">
        <v>0.1772729183</v>
      </c>
      <c r="BR414" s="339">
        <v>0.17429010780000001</v>
      </c>
    </row>
    <row r="415" spans="1:70">
      <c r="A415" t="str">
        <f t="shared" si="31"/>
        <v>Asset encumbrance ratio202303</v>
      </c>
      <c r="B415" s="495">
        <v>202303</v>
      </c>
      <c r="C415" s="495">
        <v>88</v>
      </c>
      <c r="D415" s="495" t="s">
        <v>73</v>
      </c>
      <c r="E415" s="495">
        <v>1.4818982280273459E-2</v>
      </c>
      <c r="F415" s="495">
        <v>0.11701235091057194</v>
      </c>
      <c r="G415" s="495">
        <v>0.21601930523529489</v>
      </c>
      <c r="H415" s="495">
        <v>0.22610627912247333</v>
      </c>
      <c r="I415" s="495">
        <v>0.26531720654950025</v>
      </c>
      <c r="J415" s="495">
        <v>0.33044131235618346</v>
      </c>
      <c r="K415" s="495">
        <v>0.54027152091718389</v>
      </c>
      <c r="L415" s="496">
        <v>7826062506040.9766</v>
      </c>
      <c r="M415" s="496">
        <v>29737622542737.355</v>
      </c>
      <c r="N415" s="495">
        <v>0.33853346780156907</v>
      </c>
      <c r="O415" s="495">
        <v>0.22404565562106901</v>
      </c>
      <c r="P415" s="495">
        <v>0.266369017815828</v>
      </c>
      <c r="Q415" s="495">
        <v>132</v>
      </c>
      <c r="R415" s="11">
        <f t="shared" si="32"/>
        <v>0.22404565562106901</v>
      </c>
      <c r="S415" s="11">
        <f t="shared" si="33"/>
        <v>0.33853346780156907</v>
      </c>
      <c r="T415">
        <f t="shared" si="35"/>
        <v>1</v>
      </c>
      <c r="U415" t="str">
        <f t="shared" si="34"/>
        <v>Share of non-performing loans and advances (NPL ratio)30</v>
      </c>
      <c r="V415" s="497">
        <v>202312</v>
      </c>
      <c r="W415" s="497">
        <v>93</v>
      </c>
      <c r="X415" s="497" t="s">
        <v>6767</v>
      </c>
      <c r="Y415" s="497" t="s">
        <v>31</v>
      </c>
      <c r="Z415" s="497">
        <v>0</v>
      </c>
      <c r="AA415" s="497">
        <v>9</v>
      </c>
      <c r="AB415" s="497">
        <v>3.0477264345802253E-3</v>
      </c>
      <c r="AC415" s="497">
        <v>30</v>
      </c>
      <c r="AD415" s="497"/>
      <c r="AF415" s="338" t="s">
        <v>1257</v>
      </c>
      <c r="AG415" s="339" t="s">
        <v>6753</v>
      </c>
      <c r="AH415" s="339" t="s">
        <v>6753</v>
      </c>
      <c r="AI415" s="339" t="s">
        <v>6753</v>
      </c>
      <c r="AJ415" s="339" t="s">
        <v>6753</v>
      </c>
      <c r="AK415" s="339" t="s">
        <v>6753</v>
      </c>
      <c r="AL415" s="339" t="s">
        <v>6753</v>
      </c>
      <c r="AM415" s="339" t="s">
        <v>6753</v>
      </c>
      <c r="AN415" s="339" t="s">
        <v>6753</v>
      </c>
      <c r="AO415" s="339">
        <v>5.36440475E-2</v>
      </c>
      <c r="AP415" s="339">
        <v>4.5584659600000001E-2</v>
      </c>
      <c r="AQ415" s="339">
        <v>5.0639961099999999E-2</v>
      </c>
      <c r="AR415" s="339">
        <v>5.1772951499999997E-2</v>
      </c>
      <c r="AS415" s="339">
        <v>5.6773835600000003E-2</v>
      </c>
      <c r="AT415" s="339">
        <v>5.8234383299999998E-2</v>
      </c>
      <c r="AU415" s="339">
        <v>5.35057569E-2</v>
      </c>
      <c r="AV415" s="339">
        <v>5.2149356899999999E-2</v>
      </c>
      <c r="AW415" s="339">
        <v>5.1167905499999999E-2</v>
      </c>
      <c r="AX415" s="339">
        <v>5.0812661100000003E-2</v>
      </c>
      <c r="AY415" s="339">
        <v>5.2335989399999998E-2</v>
      </c>
      <c r="AZ415" s="339">
        <v>5.3242559600000003E-2</v>
      </c>
      <c r="BA415" s="339">
        <v>5.4513220100000002E-2</v>
      </c>
      <c r="BB415" s="339">
        <v>5.6981296399999999E-2</v>
      </c>
      <c r="BC415" s="339">
        <v>5.6859554200000002E-2</v>
      </c>
      <c r="BD415" s="339">
        <v>5.5418224100000003E-2</v>
      </c>
      <c r="BE415" s="339">
        <v>5.66468361E-2</v>
      </c>
      <c r="BF415" s="339">
        <v>6.0835010799999999E-2</v>
      </c>
      <c r="BG415" s="339">
        <v>5.9578174400000003E-2</v>
      </c>
      <c r="BH415" s="339">
        <v>5.9640041900000003E-2</v>
      </c>
      <c r="BI415" s="339">
        <v>5.9592186300000002E-2</v>
      </c>
      <c r="BJ415" s="339">
        <v>5.7152910299999998E-2</v>
      </c>
      <c r="BK415" s="339">
        <v>5.4532747600000001E-2</v>
      </c>
      <c r="BL415" s="339">
        <v>5.1812685099999999E-2</v>
      </c>
      <c r="BM415" s="339">
        <v>5.1557871900000003E-2</v>
      </c>
      <c r="BN415" s="339">
        <v>5.6114675599999997E-2</v>
      </c>
      <c r="BO415" s="339">
        <v>5.57421185E-2</v>
      </c>
      <c r="BP415" s="339">
        <v>5.83156601E-2</v>
      </c>
      <c r="BQ415" s="339">
        <v>5.9461359399999997E-2</v>
      </c>
      <c r="BR415" s="339">
        <v>5.9476876900000003E-2</v>
      </c>
    </row>
    <row r="416" spans="1:70">
      <c r="A416" t="str">
        <f t="shared" si="31"/>
        <v>Asset encumbrance ratio202306</v>
      </c>
      <c r="B416" s="495">
        <v>202306</v>
      </c>
      <c r="C416" s="495">
        <v>88</v>
      </c>
      <c r="D416" s="495" t="s">
        <v>73</v>
      </c>
      <c r="E416" s="495">
        <v>1.5255455877723367E-2</v>
      </c>
      <c r="F416" s="495">
        <v>9.8807910128579854E-2</v>
      </c>
      <c r="G416" s="495">
        <v>0.19819037287966867</v>
      </c>
      <c r="H416" s="495">
        <v>0.21974997671129426</v>
      </c>
      <c r="I416" s="495">
        <v>0.25424845242191468</v>
      </c>
      <c r="J416" s="495">
        <v>0.30716193915121193</v>
      </c>
      <c r="K416" s="495">
        <v>0.52653798602777901</v>
      </c>
      <c r="L416" s="496">
        <v>7440102850371.6865</v>
      </c>
      <c r="M416" s="496">
        <v>29663126285720.813</v>
      </c>
      <c r="N416" s="495">
        <v>0.34350406195731298</v>
      </c>
      <c r="O416" s="495">
        <v>0.20950151010468085</v>
      </c>
      <c r="P416" s="495">
        <v>0.25466757923786398</v>
      </c>
      <c r="Q416" s="495">
        <v>130</v>
      </c>
      <c r="R416" s="11">
        <f t="shared" si="32"/>
        <v>0.20950151010468085</v>
      </c>
      <c r="S416" s="11">
        <f t="shared" si="33"/>
        <v>0.34350406195731298</v>
      </c>
      <c r="T416">
        <f t="shared" si="35"/>
        <v>1</v>
      </c>
      <c r="U416" t="str">
        <f t="shared" si="34"/>
        <v>Share of non-performing loans and advances (NPL ratio)99</v>
      </c>
      <c r="V416" s="497">
        <v>202312</v>
      </c>
      <c r="W416" s="497">
        <v>93</v>
      </c>
      <c r="X416" s="497" t="s">
        <v>6767</v>
      </c>
      <c r="Y416" s="497" t="s">
        <v>34</v>
      </c>
      <c r="Z416" s="497">
        <v>0</v>
      </c>
      <c r="AA416" s="497">
        <v>115</v>
      </c>
      <c r="AB416" s="497">
        <v>1.8516257279497177E-2</v>
      </c>
      <c r="AC416" s="497">
        <v>99</v>
      </c>
      <c r="AD416" s="497"/>
      <c r="AF416" s="338" t="s">
        <v>1258</v>
      </c>
      <c r="AG416" s="339" t="s">
        <v>6753</v>
      </c>
      <c r="AH416" s="339" t="s">
        <v>6753</v>
      </c>
      <c r="AI416" s="339" t="s">
        <v>6753</v>
      </c>
      <c r="AJ416" s="339" t="s">
        <v>6753</v>
      </c>
      <c r="AK416" s="339" t="s">
        <v>6753</v>
      </c>
      <c r="AL416" s="339" t="s">
        <v>6753</v>
      </c>
      <c r="AM416" s="339" t="s">
        <v>6753</v>
      </c>
      <c r="AN416" s="339" t="s">
        <v>6753</v>
      </c>
      <c r="AO416" s="339">
        <v>5.5993606199999997E-2</v>
      </c>
      <c r="AP416" s="339">
        <v>4.8910291299999999E-2</v>
      </c>
      <c r="AQ416" s="339">
        <v>5.30187295E-2</v>
      </c>
      <c r="AR416" s="339">
        <v>5.4224967499999999E-2</v>
      </c>
      <c r="AS416" s="339">
        <v>5.8887719599999999E-2</v>
      </c>
      <c r="AT416" s="339">
        <v>6.0323483400000003E-2</v>
      </c>
      <c r="AU416" s="339">
        <v>5.8146597199999997E-2</v>
      </c>
      <c r="AV416" s="339">
        <v>5.6830506699999998E-2</v>
      </c>
      <c r="AW416" s="339">
        <v>5.5549006800000002E-2</v>
      </c>
      <c r="AX416" s="339">
        <v>5.5611950600000001E-2</v>
      </c>
      <c r="AY416" s="339">
        <v>5.6511587699999997E-2</v>
      </c>
      <c r="AZ416" s="339">
        <v>5.80734974E-2</v>
      </c>
      <c r="BA416" s="339">
        <v>5.8732684200000003E-2</v>
      </c>
      <c r="BB416" s="339">
        <v>6.10935757E-2</v>
      </c>
      <c r="BC416" s="339">
        <v>6.0413656400000001E-2</v>
      </c>
      <c r="BD416" s="339">
        <v>5.9921781299999997E-2</v>
      </c>
      <c r="BE416" s="339">
        <v>6.1085351699999998E-2</v>
      </c>
      <c r="BF416" s="339">
        <v>6.5698585500000004E-2</v>
      </c>
      <c r="BG416" s="339">
        <v>6.3255647299999995E-2</v>
      </c>
      <c r="BH416" s="339">
        <v>6.2855222000000002E-2</v>
      </c>
      <c r="BI416" s="339">
        <v>6.2882778700000003E-2</v>
      </c>
      <c r="BJ416" s="339">
        <v>6.0627779200000002E-2</v>
      </c>
      <c r="BK416" s="339">
        <v>5.6960871099999998E-2</v>
      </c>
      <c r="BL416" s="339">
        <v>5.4204336300000003E-2</v>
      </c>
      <c r="BM416" s="339">
        <v>5.4030427200000002E-2</v>
      </c>
      <c r="BN416" s="339">
        <v>5.8754919199999998E-2</v>
      </c>
      <c r="BO416" s="339">
        <v>5.6871538700000002E-2</v>
      </c>
      <c r="BP416" s="339">
        <v>5.9471332299999999E-2</v>
      </c>
      <c r="BQ416" s="339">
        <v>6.0590340200000002E-2</v>
      </c>
      <c r="BR416" s="339">
        <v>6.0592554299999997E-2</v>
      </c>
    </row>
    <row r="417" spans="1:70">
      <c r="A417" t="str">
        <f t="shared" si="31"/>
        <v>Asset encumbrance ratio202309</v>
      </c>
      <c r="B417" s="495">
        <v>202309</v>
      </c>
      <c r="C417" s="495">
        <v>88</v>
      </c>
      <c r="D417" s="495" t="s">
        <v>73</v>
      </c>
      <c r="E417" s="495">
        <v>1.7893064671862795E-2</v>
      </c>
      <c r="F417" s="495">
        <v>0.1077619826611238</v>
      </c>
      <c r="G417" s="495">
        <v>0.19548004248056042</v>
      </c>
      <c r="H417" s="495">
        <v>0.22109721010218258</v>
      </c>
      <c r="I417" s="495">
        <v>0.25715808178252703</v>
      </c>
      <c r="J417" s="495">
        <v>0.30475528642537497</v>
      </c>
      <c r="K417" s="495">
        <v>0.52290146256255976</v>
      </c>
      <c r="L417" s="496">
        <v>7549339026919.4678</v>
      </c>
      <c r="M417" s="496">
        <v>30074609305712.215</v>
      </c>
      <c r="N417" s="495">
        <v>0.3596544644314823</v>
      </c>
      <c r="O417" s="495">
        <v>0.21473732744344343</v>
      </c>
      <c r="P417" s="495">
        <v>0.25502517203816</v>
      </c>
      <c r="Q417" s="495">
        <v>128</v>
      </c>
      <c r="R417" s="11">
        <f t="shared" si="32"/>
        <v>0.21473732744344343</v>
      </c>
      <c r="S417" s="11">
        <f t="shared" si="33"/>
        <v>0.3596544644314823</v>
      </c>
      <c r="T417">
        <f t="shared" si="35"/>
        <v>1</v>
      </c>
      <c r="U417" t="str">
        <f t="shared" si="34"/>
        <v>Share of non-performing loans and advances (NPL ratio)100</v>
      </c>
      <c r="V417" s="497">
        <v>202312</v>
      </c>
      <c r="W417" s="497">
        <v>93</v>
      </c>
      <c r="X417" s="497" t="s">
        <v>6767</v>
      </c>
      <c r="Y417" s="497" t="s">
        <v>21</v>
      </c>
      <c r="Z417" s="497">
        <v>0</v>
      </c>
      <c r="AA417" s="497">
        <v>28</v>
      </c>
      <c r="AB417" s="497"/>
      <c r="AC417" s="497">
        <v>100</v>
      </c>
      <c r="AD417" s="498">
        <v>1</v>
      </c>
      <c r="AF417" s="338" t="s">
        <v>925</v>
      </c>
      <c r="AG417" s="339">
        <v>0.15414820879999999</v>
      </c>
      <c r="AH417" s="339">
        <v>0.1423999745</v>
      </c>
      <c r="AI417" s="339">
        <v>0.14040514509999999</v>
      </c>
      <c r="AJ417" s="339">
        <v>0.14793032170000001</v>
      </c>
      <c r="AK417" s="339">
        <v>0.14910240490000001</v>
      </c>
      <c r="AL417" s="339">
        <v>0.14802287389999999</v>
      </c>
      <c r="AM417" s="339">
        <v>0.1476385479</v>
      </c>
      <c r="AN417" s="339">
        <v>0.151265709</v>
      </c>
      <c r="AO417" s="339">
        <v>0.15264800849999999</v>
      </c>
      <c r="AP417" s="339">
        <v>0.1370058458</v>
      </c>
      <c r="AQ417" s="339">
        <v>0.14935882280000001</v>
      </c>
      <c r="AR417" s="339">
        <v>0.15521440819999999</v>
      </c>
      <c r="AS417" s="339">
        <v>0.16813114300000001</v>
      </c>
      <c r="AT417" s="339">
        <v>0.16940765159999999</v>
      </c>
      <c r="AU417" s="339">
        <v>0.16841517789999999</v>
      </c>
      <c r="AV417" s="339">
        <v>0.1622252787</v>
      </c>
      <c r="AW417" s="339">
        <v>0.1616272594</v>
      </c>
      <c r="AX417" s="339">
        <v>0.1607781418</v>
      </c>
      <c r="AY417" s="339">
        <v>0.16346142920000001</v>
      </c>
      <c r="AZ417" s="339">
        <v>0.16664612379999999</v>
      </c>
      <c r="BA417" s="339">
        <v>0.17123944969999999</v>
      </c>
      <c r="BB417" s="339">
        <v>0.17419457999999999</v>
      </c>
      <c r="BC417" s="339">
        <v>0.17730258700000001</v>
      </c>
      <c r="BD417" s="339">
        <v>0.186775204</v>
      </c>
      <c r="BE417" s="339">
        <v>0.19149355179999999</v>
      </c>
      <c r="BF417" s="339">
        <v>0.19575670349999999</v>
      </c>
      <c r="BG417" s="339">
        <v>0.1965103238</v>
      </c>
      <c r="BH417" s="339">
        <v>0.19391069420000001</v>
      </c>
      <c r="BI417" s="339">
        <v>0.1926282342</v>
      </c>
      <c r="BJ417" s="339">
        <v>0.1927018395</v>
      </c>
      <c r="BK417" s="339">
        <v>0.1856578804</v>
      </c>
      <c r="BL417" s="339">
        <v>0.18893136739999999</v>
      </c>
      <c r="BM417" s="339">
        <v>0.18730542680000001</v>
      </c>
      <c r="BN417" s="339">
        <v>0.19848196060000001</v>
      </c>
      <c r="BO417" s="339">
        <v>0.19835118060000001</v>
      </c>
      <c r="BP417" s="339">
        <v>0.2016457089</v>
      </c>
      <c r="BQ417" s="339">
        <v>0.2044568564</v>
      </c>
      <c r="BR417" s="339">
        <v>0.2007769194</v>
      </c>
    </row>
    <row r="418" spans="1:70">
      <c r="A418" t="str">
        <f t="shared" si="31"/>
        <v>Asset encumbrance ratio202312</v>
      </c>
      <c r="B418" s="495">
        <v>202312</v>
      </c>
      <c r="C418" s="495">
        <v>88</v>
      </c>
      <c r="D418" s="495" t="s">
        <v>73</v>
      </c>
      <c r="E418" s="495">
        <v>2.0538127321767224E-2</v>
      </c>
      <c r="F418" s="495">
        <v>0.11124719759460407</v>
      </c>
      <c r="G418" s="495">
        <v>0.18829767680813003</v>
      </c>
      <c r="H418" s="495">
        <v>0.21978283432960433</v>
      </c>
      <c r="I418" s="495">
        <v>0.24888772914855609</v>
      </c>
      <c r="J418" s="495">
        <v>0.30332854517628688</v>
      </c>
      <c r="K418" s="495">
        <v>0.5141529654371565</v>
      </c>
      <c r="L418" s="496">
        <v>7300596796804.4756</v>
      </c>
      <c r="M418" s="496">
        <v>29498469041543.07</v>
      </c>
      <c r="N418" s="495">
        <v>0.29281148605877066</v>
      </c>
      <c r="O418" s="495">
        <v>0.21267160267829754</v>
      </c>
      <c r="P418" s="495">
        <v>0.25150053442158821</v>
      </c>
      <c r="Q418" s="495">
        <v>127</v>
      </c>
      <c r="R418" s="11">
        <f t="shared" si="32"/>
        <v>0.21267160267829754</v>
      </c>
      <c r="S418" s="11">
        <f t="shared" si="33"/>
        <v>0.29281148605877066</v>
      </c>
      <c r="T418">
        <f t="shared" si="35"/>
        <v>1</v>
      </c>
      <c r="U418" t="str">
        <f t="shared" si="34"/>
        <v>Leverage ratio (fully phased-in definition of Tier 1)1</v>
      </c>
      <c r="V418" s="497">
        <v>202312</v>
      </c>
      <c r="W418" s="497">
        <v>194</v>
      </c>
      <c r="X418" s="497" t="s">
        <v>1101</v>
      </c>
      <c r="Y418" s="497" t="s">
        <v>1386</v>
      </c>
      <c r="Z418" s="497">
        <v>0</v>
      </c>
      <c r="AA418" s="497">
        <v>3</v>
      </c>
      <c r="AB418" s="497">
        <v>0.13167951878497927</v>
      </c>
      <c r="AC418" s="497">
        <v>1</v>
      </c>
      <c r="AD418" s="498"/>
      <c r="AF418" s="338" t="s">
        <v>927</v>
      </c>
      <c r="AG418" s="339">
        <v>0.1109876731</v>
      </c>
      <c r="AH418" s="339">
        <v>0.1063049142</v>
      </c>
      <c r="AI418" s="339">
        <v>0.1059167875</v>
      </c>
      <c r="AJ418" s="339">
        <v>0.1114645276</v>
      </c>
      <c r="AK418" s="339">
        <v>0.11371504809999999</v>
      </c>
      <c r="AL418" s="339">
        <v>0.11339181299999999</v>
      </c>
      <c r="AM418" s="339">
        <v>0.1127586057</v>
      </c>
      <c r="AN418" s="339">
        <v>0.1146111771</v>
      </c>
      <c r="AO418" s="339">
        <v>0.1161705982</v>
      </c>
      <c r="AP418" s="339">
        <v>9.8682085000000003E-2</v>
      </c>
      <c r="AQ418" s="339">
        <v>0.1115934104</v>
      </c>
      <c r="AR418" s="339">
        <v>0.11458245559999999</v>
      </c>
      <c r="AS418" s="339">
        <v>0.12886180359999999</v>
      </c>
      <c r="AT418" s="339">
        <v>0.12961112050000001</v>
      </c>
      <c r="AU418" s="339">
        <v>0.1232854085</v>
      </c>
      <c r="AV418" s="339">
        <v>0.1187903754</v>
      </c>
      <c r="AW418" s="339">
        <v>0.1189647658</v>
      </c>
      <c r="AX418" s="339">
        <v>0.1177647933</v>
      </c>
      <c r="AY418" s="339">
        <v>0.12239537910000001</v>
      </c>
      <c r="AZ418" s="339">
        <v>0.12538057050000001</v>
      </c>
      <c r="BA418" s="339">
        <v>0.1295580399</v>
      </c>
      <c r="BB418" s="339">
        <v>0.13242582089999999</v>
      </c>
      <c r="BC418" s="339">
        <v>0.13407400429999999</v>
      </c>
      <c r="BD418" s="339">
        <v>0.13867487040000001</v>
      </c>
      <c r="BE418" s="339">
        <v>0.14203772919999999</v>
      </c>
      <c r="BF418" s="339">
        <v>0.1452829101</v>
      </c>
      <c r="BG418" s="339">
        <v>0.14905277650000001</v>
      </c>
      <c r="BH418" s="339">
        <v>0.1478526268</v>
      </c>
      <c r="BI418" s="339">
        <v>0.14666862899999999</v>
      </c>
      <c r="BJ418" s="339">
        <v>0.14620957139999999</v>
      </c>
      <c r="BK418" s="339">
        <v>0.14099734189999999</v>
      </c>
      <c r="BL418" s="339">
        <v>0.14321675649999999</v>
      </c>
      <c r="BM418" s="339">
        <v>0.14097216160000001</v>
      </c>
      <c r="BN418" s="339">
        <v>0.1507516119</v>
      </c>
      <c r="BO418" s="339">
        <v>0.152704812</v>
      </c>
      <c r="BP418" s="339">
        <v>0.15786132510000001</v>
      </c>
      <c r="BQ418" s="339">
        <v>0.1602819197</v>
      </c>
      <c r="BR418" s="339">
        <v>0.15753298460000001</v>
      </c>
    </row>
    <row r="419" spans="1:70">
      <c r="A419" t="str">
        <f t="shared" si="31"/>
        <v>Non-performing debt instruments (loans and advances &amp; debt securities) other than held for trading to total gross debt instruments (NPE ratio)201409</v>
      </c>
      <c r="B419" s="495">
        <v>201409</v>
      </c>
      <c r="C419" s="495">
        <v>92</v>
      </c>
      <c r="D419" s="495" t="s">
        <v>1438</v>
      </c>
      <c r="E419" s="495">
        <v>1.579817429279069E-4</v>
      </c>
      <c r="F419" s="495">
        <v>2.2603296083408237E-2</v>
      </c>
      <c r="G419" s="495">
        <v>5.2685715452248066E-2</v>
      </c>
      <c r="H419" s="495">
        <v>9.3112902581627202E-2</v>
      </c>
      <c r="I419" s="495">
        <v>5.7037512053324302E-2</v>
      </c>
      <c r="J419" s="495">
        <v>0.1403080969768164</v>
      </c>
      <c r="K419" s="495">
        <v>0.28564193962360868</v>
      </c>
      <c r="L419" s="496">
        <v>944128993972.3313</v>
      </c>
      <c r="M419" s="496">
        <v>15227499216484.754</v>
      </c>
      <c r="N419" s="495">
        <v>0.20915147672946877</v>
      </c>
      <c r="O419" s="495">
        <v>0.11486474336845849</v>
      </c>
      <c r="P419" s="495">
        <v>4.5843631563174697E-2</v>
      </c>
      <c r="Q419" s="495">
        <v>121</v>
      </c>
      <c r="R419" s="11">
        <f t="shared" si="32"/>
        <v>4.5843631563174697E-2</v>
      </c>
      <c r="S419" s="11">
        <f t="shared" si="33"/>
        <v>0.20915147672946877</v>
      </c>
      <c r="T419">
        <f t="shared" si="35"/>
        <v>0</v>
      </c>
      <c r="U419" t="str">
        <f t="shared" si="34"/>
        <v>Leverage ratio (fully phased-in definition of Tier 1)2</v>
      </c>
      <c r="V419" s="497">
        <v>202312</v>
      </c>
      <c r="W419" s="497">
        <v>194</v>
      </c>
      <c r="X419" s="497" t="s">
        <v>1101</v>
      </c>
      <c r="Y419" s="497" t="s">
        <v>32</v>
      </c>
      <c r="Z419" s="497">
        <v>0</v>
      </c>
      <c r="AA419" s="497">
        <v>9</v>
      </c>
      <c r="AB419" s="497">
        <v>9.5069840129498637E-2</v>
      </c>
      <c r="AC419" s="497">
        <v>2</v>
      </c>
      <c r="AD419" s="498"/>
      <c r="AF419" s="338" t="s">
        <v>926</v>
      </c>
      <c r="AG419" s="339">
        <v>0.11695775949999999</v>
      </c>
      <c r="AH419" s="339">
        <v>0.1120254286</v>
      </c>
      <c r="AI419" s="339">
        <v>0.10912727329999999</v>
      </c>
      <c r="AJ419" s="339">
        <v>0.1154053441</v>
      </c>
      <c r="AK419" s="339">
        <v>0.1162542262</v>
      </c>
      <c r="AL419" s="339">
        <v>0.1158249237</v>
      </c>
      <c r="AM419" s="339">
        <v>0.1142501534</v>
      </c>
      <c r="AN419" s="339">
        <v>0.1176264301</v>
      </c>
      <c r="AO419" s="339">
        <v>0.1192683549</v>
      </c>
      <c r="AP419" s="339">
        <v>0.10416558300000001</v>
      </c>
      <c r="AQ419" s="339">
        <v>0.114387246</v>
      </c>
      <c r="AR419" s="339">
        <v>0.1182577073</v>
      </c>
      <c r="AS419" s="339">
        <v>0.1317461774</v>
      </c>
      <c r="AT419" s="339">
        <v>0.13279506939999999</v>
      </c>
      <c r="AU419" s="339">
        <v>0.1319473108</v>
      </c>
      <c r="AV419" s="339">
        <v>0.12739567169999999</v>
      </c>
      <c r="AW419" s="339">
        <v>0.12732963990000001</v>
      </c>
      <c r="AX419" s="339">
        <v>0.12708052659999999</v>
      </c>
      <c r="AY419" s="339">
        <v>0.1309151133</v>
      </c>
      <c r="AZ419" s="339">
        <v>0.13372877590000001</v>
      </c>
      <c r="BA419" s="339">
        <v>0.13691151130000001</v>
      </c>
      <c r="BB419" s="339">
        <v>0.1398211338</v>
      </c>
      <c r="BC419" s="339">
        <v>0.14054646730000001</v>
      </c>
      <c r="BD419" s="339">
        <v>0.14805562559999999</v>
      </c>
      <c r="BE419" s="339">
        <v>0.1515401499</v>
      </c>
      <c r="BF419" s="339">
        <v>0.1552063773</v>
      </c>
      <c r="BG419" s="339">
        <v>0.15646657250000001</v>
      </c>
      <c r="BH419" s="339">
        <v>0.155072813</v>
      </c>
      <c r="BI419" s="339">
        <v>0.154087948</v>
      </c>
      <c r="BJ419" s="339">
        <v>0.15429589730000001</v>
      </c>
      <c r="BK419" s="339">
        <v>0.1464037842</v>
      </c>
      <c r="BL419" s="339">
        <v>0.14898817480000001</v>
      </c>
      <c r="BM419" s="339">
        <v>0.1469678767</v>
      </c>
      <c r="BN419" s="339">
        <v>0.1569777399</v>
      </c>
      <c r="BO419" s="339">
        <v>0.15437022519999999</v>
      </c>
      <c r="BP419" s="339">
        <v>0.15946058420000001</v>
      </c>
      <c r="BQ419" s="339">
        <v>0.16183548089999999</v>
      </c>
      <c r="BR419" s="339">
        <v>0.1590010084</v>
      </c>
    </row>
    <row r="420" spans="1:70">
      <c r="A420" t="str">
        <f t="shared" si="31"/>
        <v>Non-performing debt instruments (loans and advances &amp; debt securities) other than held for trading to total gross debt instruments (NPE ratio)201412</v>
      </c>
      <c r="B420" s="495">
        <v>201412</v>
      </c>
      <c r="C420" s="495">
        <v>92</v>
      </c>
      <c r="D420" s="495" t="s">
        <v>1438</v>
      </c>
      <c r="E420" s="495">
        <v>2.5430116060407118E-4</v>
      </c>
      <c r="F420" s="495">
        <v>1.9629225884152311E-2</v>
      </c>
      <c r="G420" s="495">
        <v>4.6501309665661968E-2</v>
      </c>
      <c r="H420" s="495">
        <v>8.4884913593340522E-2</v>
      </c>
      <c r="I420" s="495">
        <v>5.5175408749669093E-2</v>
      </c>
      <c r="J420" s="495">
        <v>0.11517365597207359</v>
      </c>
      <c r="K420" s="495">
        <v>0.265572218116708</v>
      </c>
      <c r="L420" s="496">
        <v>925983464884.59253</v>
      </c>
      <c r="M420" s="496">
        <v>15084812195081.109</v>
      </c>
      <c r="N420" s="495">
        <v>0.15387971011661783</v>
      </c>
      <c r="O420" s="495">
        <v>0.11405366633897383</v>
      </c>
      <c r="P420" s="495">
        <v>4.3958680659616826E-2</v>
      </c>
      <c r="Q420" s="495">
        <v>129</v>
      </c>
      <c r="R420" s="11">
        <f t="shared" si="32"/>
        <v>4.3958680659616826E-2</v>
      </c>
      <c r="S420" s="11">
        <f t="shared" si="33"/>
        <v>0.15387971011661783</v>
      </c>
      <c r="T420">
        <f t="shared" si="35"/>
        <v>0</v>
      </c>
      <c r="U420" t="str">
        <f t="shared" si="34"/>
        <v>Leverage ratio (fully phased-in definition of Tier 1)3</v>
      </c>
      <c r="V420" s="497">
        <v>202312</v>
      </c>
      <c r="W420" s="497">
        <v>194</v>
      </c>
      <c r="X420" s="497" t="s">
        <v>1101</v>
      </c>
      <c r="Y420" s="497" t="s">
        <v>97</v>
      </c>
      <c r="Z420" s="497">
        <v>0</v>
      </c>
      <c r="AA420" s="497">
        <v>4</v>
      </c>
      <c r="AB420" s="497">
        <v>9.2228237648940337E-2</v>
      </c>
      <c r="AC420" s="497">
        <v>3</v>
      </c>
      <c r="AD420" s="498"/>
      <c r="AF420" s="338" t="s">
        <v>5631</v>
      </c>
      <c r="AG420" s="339" t="s">
        <v>6753</v>
      </c>
      <c r="AH420" s="339" t="s">
        <v>6753</v>
      </c>
      <c r="AI420" s="339" t="s">
        <v>6753</v>
      </c>
      <c r="AJ420" s="339" t="s">
        <v>6753</v>
      </c>
      <c r="AK420" s="339" t="s">
        <v>6753</v>
      </c>
      <c r="AL420" s="339" t="s">
        <v>6753</v>
      </c>
      <c r="AM420" s="339" t="s">
        <v>6753</v>
      </c>
      <c r="AN420" s="339" t="s">
        <v>6753</v>
      </c>
      <c r="AO420" s="339" t="s">
        <v>6753</v>
      </c>
      <c r="AP420" s="339" t="s">
        <v>6753</v>
      </c>
      <c r="AQ420" s="339" t="s">
        <v>6753</v>
      </c>
      <c r="AR420" s="339" t="s">
        <v>6753</v>
      </c>
      <c r="AS420" s="339" t="s">
        <v>6753</v>
      </c>
      <c r="AT420" s="339" t="s">
        <v>6753</v>
      </c>
      <c r="AU420" s="339" t="s">
        <v>6753</v>
      </c>
      <c r="AV420" s="339" t="s">
        <v>6753</v>
      </c>
      <c r="AW420" s="339" t="s">
        <v>6753</v>
      </c>
      <c r="AX420" s="339" t="s">
        <v>6753</v>
      </c>
      <c r="AY420" s="339" t="s">
        <v>6753</v>
      </c>
      <c r="AZ420" s="339" t="s">
        <v>6753</v>
      </c>
      <c r="BA420" s="339" t="s">
        <v>6753</v>
      </c>
      <c r="BB420" s="339" t="s">
        <v>6753</v>
      </c>
      <c r="BC420" s="339" t="s">
        <v>6753</v>
      </c>
      <c r="BD420" s="339" t="s">
        <v>6753</v>
      </c>
      <c r="BE420" s="339" t="s">
        <v>6753</v>
      </c>
      <c r="BF420" s="339" t="s">
        <v>6753</v>
      </c>
      <c r="BG420" s="339">
        <v>5.2281632999999997E-3</v>
      </c>
      <c r="BH420" s="339" t="s">
        <v>6753</v>
      </c>
      <c r="BI420" s="339" t="s">
        <v>6753</v>
      </c>
      <c r="BJ420" s="339" t="s">
        <v>6753</v>
      </c>
      <c r="BK420" s="339" t="s">
        <v>6753</v>
      </c>
      <c r="BL420" s="339">
        <v>4.2488715999999998E-3</v>
      </c>
      <c r="BM420" s="339">
        <v>3.3394086000000001E-3</v>
      </c>
      <c r="BN420" s="339">
        <v>3.3974127000000001E-3</v>
      </c>
      <c r="BO420" s="339">
        <v>3.0465942000000002E-3</v>
      </c>
      <c r="BP420" s="339">
        <v>3.2522871E-3</v>
      </c>
      <c r="BQ420" s="339">
        <v>3.5041132000000002E-3</v>
      </c>
      <c r="BR420" s="339">
        <v>3.1562780999999998E-3</v>
      </c>
    </row>
    <row r="421" spans="1:70">
      <c r="A421" t="str">
        <f t="shared" si="31"/>
        <v>Non-performing debt instruments (loans and advances &amp; debt securities) other than held for trading to total gross debt instruments (NPE ratio)201503</v>
      </c>
      <c r="B421" s="495">
        <v>201503</v>
      </c>
      <c r="C421" s="495">
        <v>92</v>
      </c>
      <c r="D421" s="495" t="s">
        <v>1438</v>
      </c>
      <c r="E421" s="495">
        <v>1.8344187928127562E-4</v>
      </c>
      <c r="F421" s="495">
        <v>1.9045865893844625E-2</v>
      </c>
      <c r="G421" s="495">
        <v>4.5976895788988531E-2</v>
      </c>
      <c r="H421" s="495">
        <v>8.5231196480075308E-2</v>
      </c>
      <c r="I421" s="495">
        <v>5.2902066709750888E-2</v>
      </c>
      <c r="J421" s="495">
        <v>0.12084685592342087</v>
      </c>
      <c r="K421" s="495">
        <v>0.2656102390484899</v>
      </c>
      <c r="L421" s="496">
        <v>935578508709.35278</v>
      </c>
      <c r="M421" s="496">
        <v>15702620180229.521</v>
      </c>
      <c r="N421" s="495">
        <v>0.16464614524384327</v>
      </c>
      <c r="O421" s="495">
        <v>0.11259487815610035</v>
      </c>
      <c r="P421" s="495">
        <v>4.1913182048175478E-2</v>
      </c>
      <c r="Q421" s="495">
        <v>127</v>
      </c>
      <c r="R421" s="11">
        <f t="shared" si="32"/>
        <v>4.1913182048175478E-2</v>
      </c>
      <c r="S421" s="11">
        <f t="shared" si="33"/>
        <v>0.16464614524384327</v>
      </c>
      <c r="T421">
        <f t="shared" si="35"/>
        <v>0</v>
      </c>
      <c r="U421" t="str">
        <f t="shared" si="34"/>
        <v>Leverage ratio (fully phased-in definition of Tier 1)4</v>
      </c>
      <c r="V421" s="497">
        <v>202312</v>
      </c>
      <c r="W421" s="497">
        <v>194</v>
      </c>
      <c r="X421" s="497" t="s">
        <v>1101</v>
      </c>
      <c r="Y421" s="497" t="s">
        <v>92</v>
      </c>
      <c r="Z421" s="497">
        <v>0</v>
      </c>
      <c r="AA421" s="497">
        <v>4</v>
      </c>
      <c r="AB421" s="497">
        <v>9.1893080518402129E-2</v>
      </c>
      <c r="AC421" s="497">
        <v>4</v>
      </c>
      <c r="AD421" s="498"/>
      <c r="AF421" s="338" t="s">
        <v>5632</v>
      </c>
      <c r="AG421" s="339" t="s">
        <v>6753</v>
      </c>
      <c r="AH421" s="339" t="s">
        <v>6753</v>
      </c>
      <c r="AI421" s="339" t="s">
        <v>6753</v>
      </c>
      <c r="AJ421" s="339" t="s">
        <v>6753</v>
      </c>
      <c r="AK421" s="339" t="s">
        <v>6753</v>
      </c>
      <c r="AL421" s="339" t="s">
        <v>6753</v>
      </c>
      <c r="AM421" s="339" t="s">
        <v>6753</v>
      </c>
      <c r="AN421" s="339" t="s">
        <v>6753</v>
      </c>
      <c r="AO421" s="339" t="s">
        <v>6753</v>
      </c>
      <c r="AP421" s="339" t="s">
        <v>6753</v>
      </c>
      <c r="AQ421" s="339" t="s">
        <v>6753</v>
      </c>
      <c r="AR421" s="339" t="s">
        <v>6753</v>
      </c>
      <c r="AS421" s="339" t="s">
        <v>6753</v>
      </c>
      <c r="AT421" s="339" t="s">
        <v>6753</v>
      </c>
      <c r="AU421" s="339" t="s">
        <v>6753</v>
      </c>
      <c r="AV421" s="339" t="s">
        <v>6753</v>
      </c>
      <c r="AW421" s="339" t="s">
        <v>6753</v>
      </c>
      <c r="AX421" s="339" t="s">
        <v>6753</v>
      </c>
      <c r="AY421" s="339" t="s">
        <v>6753</v>
      </c>
      <c r="AZ421" s="339" t="s">
        <v>6753</v>
      </c>
      <c r="BA421" s="339" t="s">
        <v>6753</v>
      </c>
      <c r="BB421" s="339" t="s">
        <v>6753</v>
      </c>
      <c r="BC421" s="339" t="s">
        <v>6753</v>
      </c>
      <c r="BD421" s="339" t="s">
        <v>6753</v>
      </c>
      <c r="BE421" s="339" t="s">
        <v>6753</v>
      </c>
      <c r="BF421" s="339" t="s">
        <v>6753</v>
      </c>
      <c r="BG421" s="339">
        <v>6.2233868999999999E-3</v>
      </c>
      <c r="BH421" s="339" t="s">
        <v>6753</v>
      </c>
      <c r="BI421" s="339" t="s">
        <v>6753</v>
      </c>
      <c r="BJ421" s="339" t="s">
        <v>6753</v>
      </c>
      <c r="BK421" s="339" t="s">
        <v>6753</v>
      </c>
      <c r="BL421" s="339">
        <v>4.9972662000000003E-3</v>
      </c>
      <c r="BM421" s="339">
        <v>4.3312545999999999E-3</v>
      </c>
      <c r="BN421" s="339">
        <v>4.2593409000000002E-3</v>
      </c>
      <c r="BO421" s="339">
        <v>3.739942E-3</v>
      </c>
      <c r="BP421" s="339">
        <v>4.1042960999999999E-3</v>
      </c>
      <c r="BQ421" s="339">
        <v>4.3049400000000002E-3</v>
      </c>
      <c r="BR421" s="339">
        <v>3.8948557999999999E-3</v>
      </c>
    </row>
    <row r="422" spans="1:70">
      <c r="A422" t="str">
        <f t="shared" si="31"/>
        <v>Non-performing debt instruments (loans and advances &amp; debt securities) other than held for trading to total gross debt instruments (NPE ratio)201506</v>
      </c>
      <c r="B422" s="495">
        <v>201506</v>
      </c>
      <c r="C422" s="495">
        <v>92</v>
      </c>
      <c r="D422" s="495" t="s">
        <v>1438</v>
      </c>
      <c r="E422" s="495">
        <v>5.8038343534132925E-4</v>
      </c>
      <c r="F422" s="495">
        <v>1.8895619795374886E-2</v>
      </c>
      <c r="G422" s="495">
        <v>4.5494815855719101E-2</v>
      </c>
      <c r="H422" s="495">
        <v>8.522469706669307E-2</v>
      </c>
      <c r="I422" s="495">
        <v>5.1487257275078385E-2</v>
      </c>
      <c r="J422" s="495">
        <v>0.11882390728598362</v>
      </c>
      <c r="K422" s="495">
        <v>0.27451791282081495</v>
      </c>
      <c r="L422" s="496">
        <v>918305730641.81177</v>
      </c>
      <c r="M422" s="496">
        <v>15736349914718.547</v>
      </c>
      <c r="N422" s="495">
        <v>0.1703670032122365</v>
      </c>
      <c r="O422" s="495">
        <v>0.11317782441954129</v>
      </c>
      <c r="P422" s="495">
        <v>4.0426115726089083E-2</v>
      </c>
      <c r="Q422" s="495">
        <v>126</v>
      </c>
      <c r="R422" s="11">
        <f t="shared" si="32"/>
        <v>4.0426115726089083E-2</v>
      </c>
      <c r="S422" s="11">
        <f t="shared" si="33"/>
        <v>0.1703670032122365</v>
      </c>
      <c r="T422">
        <f t="shared" si="35"/>
        <v>0</v>
      </c>
      <c r="U422" t="str">
        <f t="shared" si="34"/>
        <v>Leverage ratio (fully phased-in definition of Tier 1)5</v>
      </c>
      <c r="V422" s="497">
        <v>202312</v>
      </c>
      <c r="W422" s="497">
        <v>194</v>
      </c>
      <c r="X422" s="497" t="s">
        <v>1101</v>
      </c>
      <c r="Y422" s="497" t="s">
        <v>90</v>
      </c>
      <c r="Z422" s="497">
        <v>0</v>
      </c>
      <c r="AA422" s="497">
        <v>3</v>
      </c>
      <c r="AB422" s="497">
        <v>9.1427009040132581E-2</v>
      </c>
      <c r="AC422" s="497">
        <v>5</v>
      </c>
      <c r="AD422" s="498"/>
      <c r="AF422" s="338" t="s">
        <v>5633</v>
      </c>
      <c r="AG422" s="339" t="s">
        <v>6753</v>
      </c>
      <c r="AH422" s="339" t="s">
        <v>6753</v>
      </c>
      <c r="AI422" s="339" t="s">
        <v>6753</v>
      </c>
      <c r="AJ422" s="339" t="s">
        <v>6753</v>
      </c>
      <c r="AK422" s="339" t="s">
        <v>6753</v>
      </c>
      <c r="AL422" s="339" t="s">
        <v>6753</v>
      </c>
      <c r="AM422" s="339" t="s">
        <v>6753</v>
      </c>
      <c r="AN422" s="339" t="s">
        <v>6753</v>
      </c>
      <c r="AO422" s="339" t="s">
        <v>6753</v>
      </c>
      <c r="AP422" s="339" t="s">
        <v>6753</v>
      </c>
      <c r="AQ422" s="339" t="s">
        <v>6753</v>
      </c>
      <c r="AR422" s="339" t="s">
        <v>6753</v>
      </c>
      <c r="AS422" s="339" t="s">
        <v>6753</v>
      </c>
      <c r="AT422" s="339" t="s">
        <v>6753</v>
      </c>
      <c r="AU422" s="339" t="s">
        <v>6753</v>
      </c>
      <c r="AV422" s="339" t="s">
        <v>6753</v>
      </c>
      <c r="AW422" s="339" t="s">
        <v>6753</v>
      </c>
      <c r="AX422" s="339" t="s">
        <v>6753</v>
      </c>
      <c r="AY422" s="339" t="s">
        <v>6753</v>
      </c>
      <c r="AZ422" s="339" t="s">
        <v>6753</v>
      </c>
      <c r="BA422" s="339" t="s">
        <v>6753</v>
      </c>
      <c r="BB422" s="339" t="s">
        <v>6753</v>
      </c>
      <c r="BC422" s="339" t="s">
        <v>6753</v>
      </c>
      <c r="BD422" s="339" t="s">
        <v>6753</v>
      </c>
      <c r="BE422" s="339" t="s">
        <v>6753</v>
      </c>
      <c r="BF422" s="339" t="s">
        <v>6753</v>
      </c>
      <c r="BG422" s="339">
        <v>0.27278906739999997</v>
      </c>
      <c r="BH422" s="339" t="s">
        <v>6753</v>
      </c>
      <c r="BI422" s="339" t="s">
        <v>6753</v>
      </c>
      <c r="BJ422" s="339" t="s">
        <v>6753</v>
      </c>
      <c r="BK422" s="339" t="s">
        <v>6753</v>
      </c>
      <c r="BL422" s="339">
        <v>0.3142572434</v>
      </c>
      <c r="BM422" s="339">
        <v>0.35720618240000002</v>
      </c>
      <c r="BN422" s="339">
        <v>0.34295744810000001</v>
      </c>
      <c r="BO422" s="339">
        <v>0.38749332739999998</v>
      </c>
      <c r="BP422" s="339">
        <v>0.38369263209999999</v>
      </c>
      <c r="BQ422" s="339">
        <v>0.35594768380000003</v>
      </c>
      <c r="BR422" s="339">
        <v>0.38354793790000002</v>
      </c>
    </row>
    <row r="423" spans="1:70">
      <c r="A423" t="str">
        <f t="shared" si="31"/>
        <v>Non-performing debt instruments (loans and advances &amp; debt securities) other than held for trading to total gross debt instruments (NPE ratio)201509</v>
      </c>
      <c r="B423" s="495">
        <v>201509</v>
      </c>
      <c r="C423" s="495">
        <v>92</v>
      </c>
      <c r="D423" s="495" t="s">
        <v>1438</v>
      </c>
      <c r="E423" s="495">
        <v>4.6972279251415982E-4</v>
      </c>
      <c r="F423" s="495">
        <v>1.7636931926791992E-2</v>
      </c>
      <c r="G423" s="495">
        <v>4.4013516280734938E-2</v>
      </c>
      <c r="H423" s="495">
        <v>8.5186282913262953E-2</v>
      </c>
      <c r="I423" s="495">
        <v>5.0302470053840607E-2</v>
      </c>
      <c r="J423" s="495">
        <v>0.12324369585736618</v>
      </c>
      <c r="K423" s="495">
        <v>0.29295237831180376</v>
      </c>
      <c r="L423" s="496">
        <v>906322987424.57788</v>
      </c>
      <c r="M423" s="496">
        <v>15876331864198.119</v>
      </c>
      <c r="N423" s="495">
        <v>0.16954947214600921</v>
      </c>
      <c r="O423" s="495">
        <v>0.11439815531215497</v>
      </c>
      <c r="P423" s="495">
        <v>3.9055325003184212E-2</v>
      </c>
      <c r="Q423" s="495">
        <v>126</v>
      </c>
      <c r="R423" s="11">
        <f t="shared" si="32"/>
        <v>3.9055325003184212E-2</v>
      </c>
      <c r="S423" s="11">
        <f t="shared" si="33"/>
        <v>0.16954947214600921</v>
      </c>
      <c r="T423">
        <f t="shared" si="35"/>
        <v>0</v>
      </c>
      <c r="U423" t="str">
        <f t="shared" si="34"/>
        <v>Leverage ratio (fully phased-in definition of Tier 1)6</v>
      </c>
      <c r="V423" s="497">
        <v>202312</v>
      </c>
      <c r="W423" s="497">
        <v>194</v>
      </c>
      <c r="X423" s="497" t="s">
        <v>1101</v>
      </c>
      <c r="Y423" s="497" t="s">
        <v>23</v>
      </c>
      <c r="Z423" s="497">
        <v>0</v>
      </c>
      <c r="AA423" s="497">
        <v>5</v>
      </c>
      <c r="AB423" s="497">
        <v>8.7117357118917035E-2</v>
      </c>
      <c r="AC423" s="497">
        <v>6</v>
      </c>
      <c r="AD423" s="498"/>
      <c r="AF423" s="338" t="s">
        <v>5634</v>
      </c>
      <c r="AG423" s="339" t="s">
        <v>6753</v>
      </c>
      <c r="AH423" s="339" t="s">
        <v>6753</v>
      </c>
      <c r="AI423" s="339" t="s">
        <v>6753</v>
      </c>
      <c r="AJ423" s="339" t="s">
        <v>6753</v>
      </c>
      <c r="AK423" s="339" t="s">
        <v>6753</v>
      </c>
      <c r="AL423" s="339" t="s">
        <v>6753</v>
      </c>
      <c r="AM423" s="339" t="s">
        <v>6753</v>
      </c>
      <c r="AN423" s="339" t="s">
        <v>6753</v>
      </c>
      <c r="AO423" s="339" t="s">
        <v>6753</v>
      </c>
      <c r="AP423" s="339" t="s">
        <v>6753</v>
      </c>
      <c r="AQ423" s="339" t="s">
        <v>6753</v>
      </c>
      <c r="AR423" s="339" t="s">
        <v>6753</v>
      </c>
      <c r="AS423" s="339" t="s">
        <v>6753</v>
      </c>
      <c r="AT423" s="339" t="s">
        <v>6753</v>
      </c>
      <c r="AU423" s="339" t="s">
        <v>6753</v>
      </c>
      <c r="AV423" s="339" t="s">
        <v>6753</v>
      </c>
      <c r="AW423" s="339" t="s">
        <v>6753</v>
      </c>
      <c r="AX423" s="339" t="s">
        <v>6753</v>
      </c>
      <c r="AY423" s="339" t="s">
        <v>6753</v>
      </c>
      <c r="AZ423" s="339" t="s">
        <v>6753</v>
      </c>
      <c r="BA423" s="339" t="s">
        <v>6753</v>
      </c>
      <c r="BB423" s="339" t="s">
        <v>6753</v>
      </c>
      <c r="BC423" s="339" t="s">
        <v>6753</v>
      </c>
      <c r="BD423" s="339" t="s">
        <v>6753</v>
      </c>
      <c r="BE423" s="339" t="s">
        <v>6753</v>
      </c>
      <c r="BF423" s="339" t="s">
        <v>6753</v>
      </c>
      <c r="BG423" s="339">
        <v>6.5265560000000002E-3</v>
      </c>
      <c r="BH423" s="339" t="s">
        <v>6753</v>
      </c>
      <c r="BI423" s="339" t="s">
        <v>6753</v>
      </c>
      <c r="BJ423" s="339" t="s">
        <v>6753</v>
      </c>
      <c r="BK423" s="339" t="s">
        <v>6753</v>
      </c>
      <c r="BL423" s="339">
        <v>4.2688127000000001E-3</v>
      </c>
      <c r="BM423" s="339">
        <v>5.4134485000000001E-3</v>
      </c>
      <c r="BN423" s="339">
        <v>3.639303E-3</v>
      </c>
      <c r="BO423" s="339">
        <v>3.1930677999999998E-3</v>
      </c>
      <c r="BP423" s="339">
        <v>3.2729791000000001E-3</v>
      </c>
      <c r="BQ423" s="339">
        <v>2.9157876000000002E-3</v>
      </c>
      <c r="BR423" s="339">
        <v>2.7585999999999999E-3</v>
      </c>
    </row>
    <row r="424" spans="1:70">
      <c r="A424" t="str">
        <f t="shared" si="31"/>
        <v>Non-performing debt instruments (loans and advances &amp; debt securities) other than held for trading to total gross debt instruments (NPE ratio)201512</v>
      </c>
      <c r="B424" s="495">
        <v>201512</v>
      </c>
      <c r="C424" s="495">
        <v>92</v>
      </c>
      <c r="D424" s="495" t="s">
        <v>1438</v>
      </c>
      <c r="E424" s="495">
        <v>1.4995032180128225E-3</v>
      </c>
      <c r="F424" s="495">
        <v>1.8149103316965048E-2</v>
      </c>
      <c r="G424" s="495">
        <v>4.0093194190208244E-2</v>
      </c>
      <c r="H424" s="495">
        <v>8.273840859365747E-2</v>
      </c>
      <c r="I424" s="495">
        <v>4.8957155797022193E-2</v>
      </c>
      <c r="J424" s="495">
        <v>0.12030972183774596</v>
      </c>
      <c r="K424" s="495">
        <v>0.31461151435765933</v>
      </c>
      <c r="L424" s="496">
        <v>879006264743.31665</v>
      </c>
      <c r="M424" s="496">
        <v>15647549000146.684</v>
      </c>
      <c r="N424" s="495">
        <v>0.16907443149798243</v>
      </c>
      <c r="O424" s="495">
        <v>0.10933925971710948</v>
      </c>
      <c r="P424" s="495">
        <v>3.8104714088033093E-2</v>
      </c>
      <c r="Q424" s="495">
        <v>128</v>
      </c>
      <c r="R424" s="11">
        <f t="shared" si="32"/>
        <v>3.8104714088033093E-2</v>
      </c>
      <c r="S424" s="11">
        <f t="shared" si="33"/>
        <v>0.16907443149798243</v>
      </c>
      <c r="T424">
        <f t="shared" si="35"/>
        <v>0</v>
      </c>
      <c r="U424" t="str">
        <f t="shared" si="34"/>
        <v>Leverage ratio (fully phased-in definition of Tier 1)7</v>
      </c>
      <c r="V424" s="497">
        <v>202312</v>
      </c>
      <c r="W424" s="497">
        <v>194</v>
      </c>
      <c r="X424" s="497" t="s">
        <v>1101</v>
      </c>
      <c r="Y424" s="497" t="s">
        <v>99</v>
      </c>
      <c r="Z424" s="497">
        <v>0</v>
      </c>
      <c r="AA424" s="497">
        <v>5</v>
      </c>
      <c r="AB424" s="497">
        <v>8.3993899499372596E-2</v>
      </c>
      <c r="AC424" s="497">
        <v>7</v>
      </c>
      <c r="AD424" s="498"/>
      <c r="AF424" s="338" t="s">
        <v>5635</v>
      </c>
      <c r="AG424" s="339" t="s">
        <v>6753</v>
      </c>
      <c r="AH424" s="339" t="s">
        <v>6753</v>
      </c>
      <c r="AI424" s="339" t="s">
        <v>6753</v>
      </c>
      <c r="AJ424" s="339" t="s">
        <v>6753</v>
      </c>
      <c r="AK424" s="339" t="s">
        <v>6753</v>
      </c>
      <c r="AL424" s="339" t="s">
        <v>6753</v>
      </c>
      <c r="AM424" s="339" t="s">
        <v>6753</v>
      </c>
      <c r="AN424" s="339" t="s">
        <v>6753</v>
      </c>
      <c r="AO424" s="339" t="s">
        <v>6753</v>
      </c>
      <c r="AP424" s="339" t="s">
        <v>6753</v>
      </c>
      <c r="AQ424" s="339" t="s">
        <v>6753</v>
      </c>
      <c r="AR424" s="339" t="s">
        <v>6753</v>
      </c>
      <c r="AS424" s="339" t="s">
        <v>6753</v>
      </c>
      <c r="AT424" s="339" t="s">
        <v>6753</v>
      </c>
      <c r="AU424" s="339" t="s">
        <v>6753</v>
      </c>
      <c r="AV424" s="339" t="s">
        <v>6753</v>
      </c>
      <c r="AW424" s="339" t="s">
        <v>6753</v>
      </c>
      <c r="AX424" s="339" t="s">
        <v>6753</v>
      </c>
      <c r="AY424" s="339" t="s">
        <v>6753</v>
      </c>
      <c r="AZ424" s="339" t="s">
        <v>6753</v>
      </c>
      <c r="BA424" s="339" t="s">
        <v>6753</v>
      </c>
      <c r="BB424" s="339" t="s">
        <v>6753</v>
      </c>
      <c r="BC424" s="339" t="s">
        <v>6753</v>
      </c>
      <c r="BD424" s="339" t="s">
        <v>6753</v>
      </c>
      <c r="BE424" s="339" t="s">
        <v>6753</v>
      </c>
      <c r="BF424" s="339" t="s">
        <v>6753</v>
      </c>
      <c r="BG424" s="339">
        <v>0.70447223209999998</v>
      </c>
      <c r="BH424" s="339" t="s">
        <v>6753</v>
      </c>
      <c r="BI424" s="339" t="s">
        <v>6753</v>
      </c>
      <c r="BJ424" s="339" t="s">
        <v>6753</v>
      </c>
      <c r="BK424" s="339" t="s">
        <v>6753</v>
      </c>
      <c r="BL424" s="339">
        <v>0.70515957789999995</v>
      </c>
      <c r="BM424" s="339">
        <v>0.69655988560000004</v>
      </c>
      <c r="BN424" s="339">
        <v>0.67986433619999997</v>
      </c>
      <c r="BO424" s="339">
        <v>0.66929131470000003</v>
      </c>
      <c r="BP424" s="339">
        <v>0.66525954610000004</v>
      </c>
      <c r="BQ424" s="339">
        <v>0.64728365600000004</v>
      </c>
      <c r="BR424" s="339">
        <v>0.65367254230000005</v>
      </c>
    </row>
    <row r="425" spans="1:70">
      <c r="A425" t="str">
        <f t="shared" si="31"/>
        <v>Non-performing debt instruments (loans and advances &amp; debt securities) other than held for trading to total gross debt instruments (NPE ratio)201603</v>
      </c>
      <c r="B425" s="495">
        <v>201603</v>
      </c>
      <c r="C425" s="495">
        <v>92</v>
      </c>
      <c r="D425" s="495" t="s">
        <v>1438</v>
      </c>
      <c r="E425" s="495">
        <v>6.4749547407542279E-4</v>
      </c>
      <c r="F425" s="495">
        <v>1.7015544995264163E-2</v>
      </c>
      <c r="G425" s="495">
        <v>3.7838020768058124E-2</v>
      </c>
      <c r="H425" s="495">
        <v>8.0686793126179421E-2</v>
      </c>
      <c r="I425" s="495">
        <v>4.804553402816452E-2</v>
      </c>
      <c r="J425" s="495">
        <v>0.11279352787182037</v>
      </c>
      <c r="K425" s="495">
        <v>0.3106792259305472</v>
      </c>
      <c r="L425" s="496">
        <v>869849297953.37781</v>
      </c>
      <c r="M425" s="496">
        <v>15853451168286.746</v>
      </c>
      <c r="N425" s="495">
        <v>0.16469131626715419</v>
      </c>
      <c r="O425" s="495">
        <v>0.10554726606638769</v>
      </c>
      <c r="P425" s="495">
        <v>3.7468179134537989E-2</v>
      </c>
      <c r="Q425" s="495">
        <v>132</v>
      </c>
      <c r="R425" s="11">
        <f t="shared" si="32"/>
        <v>3.7468179134537989E-2</v>
      </c>
      <c r="S425" s="11">
        <f t="shared" si="33"/>
        <v>0.16469131626715419</v>
      </c>
      <c r="T425">
        <f t="shared" si="35"/>
        <v>0</v>
      </c>
      <c r="U425" t="str">
        <f t="shared" si="34"/>
        <v>Leverage ratio (fully phased-in definition of Tier 1)8</v>
      </c>
      <c r="V425" s="497">
        <v>202312</v>
      </c>
      <c r="W425" s="497">
        <v>194</v>
      </c>
      <c r="X425" s="497" t="s">
        <v>1101</v>
      </c>
      <c r="Y425" s="497" t="s">
        <v>24</v>
      </c>
      <c r="Z425" s="497">
        <v>0</v>
      </c>
      <c r="AA425" s="497">
        <v>10</v>
      </c>
      <c r="AB425" s="497">
        <v>8.0395609439797108E-2</v>
      </c>
      <c r="AC425" s="497">
        <v>8</v>
      </c>
      <c r="AD425" s="498"/>
      <c r="AF425" s="338" t="s">
        <v>6704</v>
      </c>
      <c r="AG425" s="339" t="s">
        <v>6753</v>
      </c>
      <c r="AH425" s="339" t="s">
        <v>6753</v>
      </c>
      <c r="AI425" s="339" t="s">
        <v>6753</v>
      </c>
      <c r="AJ425" s="339" t="s">
        <v>6753</v>
      </c>
      <c r="AK425" s="339" t="s">
        <v>6753</v>
      </c>
      <c r="AL425" s="339" t="s">
        <v>6753</v>
      </c>
      <c r="AM425" s="339" t="s">
        <v>6753</v>
      </c>
      <c r="AN425" s="339" t="s">
        <v>6753</v>
      </c>
      <c r="AO425" s="339" t="s">
        <v>6753</v>
      </c>
      <c r="AP425" s="339" t="s">
        <v>6753</v>
      </c>
      <c r="AQ425" s="339" t="s">
        <v>6753</v>
      </c>
      <c r="AR425" s="339" t="s">
        <v>6753</v>
      </c>
      <c r="AS425" s="339" t="s">
        <v>6753</v>
      </c>
      <c r="AT425" s="339" t="s">
        <v>6753</v>
      </c>
      <c r="AU425" s="339" t="s">
        <v>6753</v>
      </c>
      <c r="AV425" s="339" t="s">
        <v>6753</v>
      </c>
      <c r="AW425" s="339" t="s">
        <v>6753</v>
      </c>
      <c r="AX425" s="339" t="s">
        <v>6753</v>
      </c>
      <c r="AY425" s="339" t="s">
        <v>6753</v>
      </c>
      <c r="AZ425" s="339" t="s">
        <v>6753</v>
      </c>
      <c r="BA425" s="339" t="s">
        <v>6753</v>
      </c>
      <c r="BB425" s="339" t="s">
        <v>6753</v>
      </c>
      <c r="BC425" s="339" t="s">
        <v>6753</v>
      </c>
      <c r="BD425" s="339" t="s">
        <v>6753</v>
      </c>
      <c r="BE425" s="339" t="s">
        <v>6753</v>
      </c>
      <c r="BF425" s="339" t="s">
        <v>6753</v>
      </c>
      <c r="BG425" s="339" t="s">
        <v>6753</v>
      </c>
      <c r="BH425" s="339" t="s">
        <v>6753</v>
      </c>
      <c r="BI425" s="339" t="s">
        <v>6753</v>
      </c>
      <c r="BJ425" s="339" t="s">
        <v>6753</v>
      </c>
      <c r="BK425" s="339" t="s">
        <v>6753</v>
      </c>
      <c r="BL425" s="339">
        <v>5.9454016700000001E-2</v>
      </c>
      <c r="BM425" s="339">
        <v>5.2665627999999999E-2</v>
      </c>
      <c r="BN425" s="339">
        <v>4.5360362799999998E-2</v>
      </c>
      <c r="BO425" s="339">
        <v>4.3346242399999999E-2</v>
      </c>
      <c r="BP425" s="339">
        <v>4.3825072700000002E-2</v>
      </c>
      <c r="BQ425" s="339">
        <v>4.4650360299999997E-2</v>
      </c>
      <c r="BR425" s="339">
        <v>4.6738547499999998E-2</v>
      </c>
    </row>
    <row r="426" spans="1:70">
      <c r="A426" t="str">
        <f t="shared" si="31"/>
        <v>Non-performing debt instruments (loans and advances &amp; debt securities) other than held for trading to total gross debt instruments (NPE ratio)201606</v>
      </c>
      <c r="B426" s="495">
        <v>201606</v>
      </c>
      <c r="C426" s="495">
        <v>92</v>
      </c>
      <c r="D426" s="495" t="s">
        <v>1438</v>
      </c>
      <c r="E426" s="495">
        <v>2.9771471958228447E-4</v>
      </c>
      <c r="F426" s="495">
        <v>1.624360360537629E-2</v>
      </c>
      <c r="G426" s="495">
        <v>3.6424389272141561E-2</v>
      </c>
      <c r="H426" s="495">
        <v>7.9211135260180254E-2</v>
      </c>
      <c r="I426" s="495">
        <v>4.6519159224686614E-2</v>
      </c>
      <c r="J426" s="495">
        <v>9.9494636482820184E-2</v>
      </c>
      <c r="K426" s="495">
        <v>0.31663180977353772</v>
      </c>
      <c r="L426" s="496">
        <v>856794631254.90381</v>
      </c>
      <c r="M426" s="496">
        <v>16113138127794.803</v>
      </c>
      <c r="N426" s="495">
        <v>0.16146803898249804</v>
      </c>
      <c r="O426" s="495">
        <v>0.10376723264338855</v>
      </c>
      <c r="P426" s="495">
        <v>3.6110260248305992E-2</v>
      </c>
      <c r="Q426" s="495">
        <v>133</v>
      </c>
      <c r="R426" s="11">
        <f t="shared" si="32"/>
        <v>3.6110260248305992E-2</v>
      </c>
      <c r="S426" s="11">
        <f t="shared" si="33"/>
        <v>0.16146803898249804</v>
      </c>
      <c r="T426">
        <f t="shared" si="35"/>
        <v>0</v>
      </c>
      <c r="U426" t="str">
        <f t="shared" si="34"/>
        <v>Leverage ratio (fully phased-in definition of Tier 1)9</v>
      </c>
      <c r="V426" s="497">
        <v>202312</v>
      </c>
      <c r="W426" s="497">
        <v>194</v>
      </c>
      <c r="X426" s="497" t="s">
        <v>1101</v>
      </c>
      <c r="Y426" s="497" t="s">
        <v>22</v>
      </c>
      <c r="Z426" s="497">
        <v>0</v>
      </c>
      <c r="AA426" s="497">
        <v>4</v>
      </c>
      <c r="AB426" s="497">
        <v>7.6864867667116074E-2</v>
      </c>
      <c r="AC426" s="497">
        <v>9</v>
      </c>
      <c r="AD426" s="498"/>
      <c r="AF426" s="338" t="s">
        <v>5611</v>
      </c>
      <c r="AG426" s="339" t="s">
        <v>6753</v>
      </c>
      <c r="AH426" s="339" t="s">
        <v>6753</v>
      </c>
      <c r="AI426" s="339" t="s">
        <v>6753</v>
      </c>
      <c r="AJ426" s="339" t="s">
        <v>6753</v>
      </c>
      <c r="AK426" s="339" t="s">
        <v>6753</v>
      </c>
      <c r="AL426" s="339" t="s">
        <v>6753</v>
      </c>
      <c r="AM426" s="339" t="s">
        <v>6753</v>
      </c>
      <c r="AN426" s="339" t="s">
        <v>6753</v>
      </c>
      <c r="AO426" s="339" t="s">
        <v>6753</v>
      </c>
      <c r="AP426" s="339" t="s">
        <v>6753</v>
      </c>
      <c r="AQ426" s="339" t="s">
        <v>6753</v>
      </c>
      <c r="AR426" s="339" t="s">
        <v>6753</v>
      </c>
      <c r="AS426" s="339" t="s">
        <v>6753</v>
      </c>
      <c r="AT426" s="339" t="s">
        <v>6753</v>
      </c>
      <c r="AU426" s="339" t="s">
        <v>6753</v>
      </c>
      <c r="AV426" s="339" t="s">
        <v>6753</v>
      </c>
      <c r="AW426" s="339" t="s">
        <v>6753</v>
      </c>
      <c r="AX426" s="339" t="s">
        <v>6753</v>
      </c>
      <c r="AY426" s="339" t="s">
        <v>6753</v>
      </c>
      <c r="AZ426" s="339" t="s">
        <v>6753</v>
      </c>
      <c r="BA426" s="339" t="s">
        <v>6753</v>
      </c>
      <c r="BB426" s="339" t="s">
        <v>6753</v>
      </c>
      <c r="BC426" s="339" t="s">
        <v>6753</v>
      </c>
      <c r="BD426" s="339" t="s">
        <v>6753</v>
      </c>
      <c r="BE426" s="339" t="s">
        <v>6753</v>
      </c>
      <c r="BF426" s="339" t="s">
        <v>6753</v>
      </c>
      <c r="BG426" s="339">
        <v>1.8713108242000001</v>
      </c>
      <c r="BH426" s="339" t="s">
        <v>6753</v>
      </c>
      <c r="BI426" s="339" t="s">
        <v>6753</v>
      </c>
      <c r="BJ426" s="339" t="s">
        <v>6753</v>
      </c>
      <c r="BK426" s="339" t="s">
        <v>6753</v>
      </c>
      <c r="BL426" s="339">
        <v>1.9677830712</v>
      </c>
      <c r="BM426" s="339">
        <v>1.9519234437999999</v>
      </c>
      <c r="BN426" s="339">
        <v>2.1157270449999999</v>
      </c>
      <c r="BO426" s="339">
        <v>2.1619553274999999</v>
      </c>
      <c r="BP426" s="339">
        <v>2.0507490698000002</v>
      </c>
      <c r="BQ426" s="339">
        <v>2.1224904239</v>
      </c>
      <c r="BR426" s="339">
        <v>2.200710902</v>
      </c>
    </row>
    <row r="427" spans="1:70">
      <c r="A427" t="str">
        <f t="shared" si="31"/>
        <v>Non-performing debt instruments (loans and advances &amp; debt securities) other than held for trading to total gross debt instruments (NPE ratio)201609</v>
      </c>
      <c r="B427" s="495">
        <v>201609</v>
      </c>
      <c r="C427" s="495">
        <v>92</v>
      </c>
      <c r="D427" s="495" t="s">
        <v>1438</v>
      </c>
      <c r="E427" s="495">
        <v>3.7865348761084246E-5</v>
      </c>
      <c r="F427" s="495">
        <v>1.4918005323496642E-2</v>
      </c>
      <c r="G427" s="495">
        <v>3.6362893764996136E-2</v>
      </c>
      <c r="H427" s="495">
        <v>7.8741208334823551E-2</v>
      </c>
      <c r="I427" s="495">
        <v>4.5770511758362255E-2</v>
      </c>
      <c r="J427" s="495">
        <v>0.10368532347913349</v>
      </c>
      <c r="K427" s="495">
        <v>0.3105532135091833</v>
      </c>
      <c r="L427" s="496">
        <v>838473612766.77026</v>
      </c>
      <c r="M427" s="496">
        <v>16256965713219.314</v>
      </c>
      <c r="N427" s="495">
        <v>0.15543052884680755</v>
      </c>
      <c r="O427" s="495">
        <v>0.10528948515406789</v>
      </c>
      <c r="P427" s="495">
        <v>3.5451494432919652E-2</v>
      </c>
      <c r="Q427" s="495">
        <v>131</v>
      </c>
      <c r="R427" s="11">
        <f t="shared" si="32"/>
        <v>3.5451494432919652E-2</v>
      </c>
      <c r="S427" s="11">
        <f t="shared" si="33"/>
        <v>0.15543052884680755</v>
      </c>
      <c r="T427">
        <f t="shared" si="35"/>
        <v>0</v>
      </c>
      <c r="U427" t="str">
        <f t="shared" si="34"/>
        <v>Leverage ratio (fully phased-in definition of Tier 1)10</v>
      </c>
      <c r="V427" s="497">
        <v>202312</v>
      </c>
      <c r="W427" s="497">
        <v>194</v>
      </c>
      <c r="X427" s="497" t="s">
        <v>1101</v>
      </c>
      <c r="Y427" s="497" t="s">
        <v>29</v>
      </c>
      <c r="Z427" s="497">
        <v>0</v>
      </c>
      <c r="AA427" s="497">
        <v>3</v>
      </c>
      <c r="AB427" s="497">
        <v>7.5868839201896257E-2</v>
      </c>
      <c r="AC427" s="497">
        <v>10</v>
      </c>
      <c r="AD427" s="498"/>
      <c r="AF427" s="338" t="s">
        <v>6740</v>
      </c>
      <c r="AG427" s="339" t="s">
        <v>6753</v>
      </c>
      <c r="AH427" s="339" t="s">
        <v>6753</v>
      </c>
      <c r="AI427" s="339" t="s">
        <v>6753</v>
      </c>
      <c r="AJ427" s="339" t="s">
        <v>6753</v>
      </c>
      <c r="AK427" s="339" t="s">
        <v>6753</v>
      </c>
      <c r="AL427" s="339" t="s">
        <v>6753</v>
      </c>
      <c r="AM427" s="339" t="s">
        <v>6753</v>
      </c>
      <c r="AN427" s="339" t="s">
        <v>6753</v>
      </c>
      <c r="AO427" s="339" t="s">
        <v>6753</v>
      </c>
      <c r="AP427" s="339" t="s">
        <v>6753</v>
      </c>
      <c r="AQ427" s="339" t="s">
        <v>6753</v>
      </c>
      <c r="AR427" s="339" t="s">
        <v>6753</v>
      </c>
      <c r="AS427" s="339" t="s">
        <v>6753</v>
      </c>
      <c r="AT427" s="339" t="s">
        <v>6753</v>
      </c>
      <c r="AU427" s="339" t="s">
        <v>6753</v>
      </c>
      <c r="AV427" s="339" t="s">
        <v>6753</v>
      </c>
      <c r="AW427" s="339" t="s">
        <v>6753</v>
      </c>
      <c r="AX427" s="339" t="s">
        <v>6753</v>
      </c>
      <c r="AY427" s="339" t="s">
        <v>6753</v>
      </c>
      <c r="AZ427" s="339" t="s">
        <v>6753</v>
      </c>
      <c r="BA427" s="339" t="s">
        <v>6753</v>
      </c>
      <c r="BB427" s="339" t="s">
        <v>6753</v>
      </c>
      <c r="BC427" s="339" t="s">
        <v>6753</v>
      </c>
      <c r="BD427" s="339" t="s">
        <v>6753</v>
      </c>
      <c r="BE427" s="339" t="s">
        <v>6753</v>
      </c>
      <c r="BF427" s="339" t="s">
        <v>6753</v>
      </c>
      <c r="BG427" s="339" t="s">
        <v>6753</v>
      </c>
      <c r="BH427" s="339" t="s">
        <v>6753</v>
      </c>
      <c r="BI427" s="339" t="s">
        <v>6753</v>
      </c>
      <c r="BJ427" s="339" t="s">
        <v>6753</v>
      </c>
      <c r="BK427" s="339" t="s">
        <v>6753</v>
      </c>
      <c r="BL427" s="339">
        <v>1.6419790731999999</v>
      </c>
      <c r="BM427" s="339">
        <v>1.6880837235999999</v>
      </c>
      <c r="BN427" s="339">
        <v>1.7551264004</v>
      </c>
      <c r="BO427" s="339">
        <v>1.7569598124000001</v>
      </c>
      <c r="BP427" s="339">
        <v>1.7405895893000001</v>
      </c>
      <c r="BQ427" s="339">
        <v>1.7413629715000001</v>
      </c>
      <c r="BR427" s="339">
        <v>1.7200949605</v>
      </c>
    </row>
    <row r="428" spans="1:70">
      <c r="A428" t="str">
        <f t="shared" si="31"/>
        <v>Non-performing debt instruments (loans and advances &amp; debt securities) other than held for trading to total gross debt instruments (NPE ratio)201612</v>
      </c>
      <c r="B428" s="495">
        <v>201612</v>
      </c>
      <c r="C428" s="495">
        <v>92</v>
      </c>
      <c r="D428" s="495" t="s">
        <v>1438</v>
      </c>
      <c r="E428" s="495">
        <v>5.5522957778701918E-5</v>
      </c>
      <c r="F428" s="495">
        <v>1.3598772887525938E-2</v>
      </c>
      <c r="G428" s="495">
        <v>3.1689081496583046E-2</v>
      </c>
      <c r="H428" s="495">
        <v>7.5771218623835623E-2</v>
      </c>
      <c r="I428" s="495">
        <v>4.380283023839332E-2</v>
      </c>
      <c r="J428" s="495">
        <v>8.9022461229300784E-2</v>
      </c>
      <c r="K428" s="495">
        <v>0.31261550678151689</v>
      </c>
      <c r="L428" s="496">
        <v>797593679530.84692</v>
      </c>
      <c r="M428" s="496">
        <v>16164455391106.428</v>
      </c>
      <c r="N428" s="495">
        <v>0.15198974470791457</v>
      </c>
      <c r="O428" s="495">
        <v>0.10071997413533444</v>
      </c>
      <c r="P428" s="495">
        <v>3.3598182847201834E-2</v>
      </c>
      <c r="Q428" s="495">
        <v>134</v>
      </c>
      <c r="R428" s="11">
        <f t="shared" si="32"/>
        <v>3.3598182847201834E-2</v>
      </c>
      <c r="S428" s="11">
        <f t="shared" si="33"/>
        <v>0.15198974470791457</v>
      </c>
      <c r="T428">
        <f t="shared" si="35"/>
        <v>1</v>
      </c>
      <c r="U428" t="str">
        <f t="shared" si="34"/>
        <v>Leverage ratio (fully phased-in definition of Tier 1)11</v>
      </c>
      <c r="V428" s="497">
        <v>202312</v>
      </c>
      <c r="W428" s="497">
        <v>194</v>
      </c>
      <c r="X428" s="497" t="s">
        <v>1101</v>
      </c>
      <c r="Y428" s="497" t="s">
        <v>5610</v>
      </c>
      <c r="Z428" s="497">
        <v>0</v>
      </c>
      <c r="AA428" s="497">
        <v>3</v>
      </c>
      <c r="AB428" s="497">
        <v>7.5262255996854363E-2</v>
      </c>
      <c r="AC428" s="497">
        <v>11</v>
      </c>
      <c r="AD428" s="498"/>
      <c r="AF428" s="338" t="s">
        <v>5636</v>
      </c>
      <c r="AG428" s="339" t="s">
        <v>6753</v>
      </c>
      <c r="AH428" s="339" t="s">
        <v>6753</v>
      </c>
      <c r="AI428" s="339" t="s">
        <v>6753</v>
      </c>
      <c r="AJ428" s="339" t="s">
        <v>6753</v>
      </c>
      <c r="AK428" s="339" t="s">
        <v>6753</v>
      </c>
      <c r="AL428" s="339" t="s">
        <v>6753</v>
      </c>
      <c r="AM428" s="339" t="s">
        <v>6753</v>
      </c>
      <c r="AN428" s="339" t="s">
        <v>6753</v>
      </c>
      <c r="AO428" s="339" t="s">
        <v>6753</v>
      </c>
      <c r="AP428" s="339" t="s">
        <v>6753</v>
      </c>
      <c r="AQ428" s="339" t="s">
        <v>6753</v>
      </c>
      <c r="AR428" s="339" t="s">
        <v>6753</v>
      </c>
      <c r="AS428" s="339" t="s">
        <v>6753</v>
      </c>
      <c r="AT428" s="339" t="s">
        <v>6753</v>
      </c>
      <c r="AU428" s="339" t="s">
        <v>6753</v>
      </c>
      <c r="AV428" s="339" t="s">
        <v>6753</v>
      </c>
      <c r="AW428" s="339" t="s">
        <v>6753</v>
      </c>
      <c r="AX428" s="339" t="s">
        <v>6753</v>
      </c>
      <c r="AY428" s="339" t="s">
        <v>6753</v>
      </c>
      <c r="AZ428" s="339" t="s">
        <v>6753</v>
      </c>
      <c r="BA428" s="339" t="s">
        <v>6753</v>
      </c>
      <c r="BB428" s="339" t="s">
        <v>6753</v>
      </c>
      <c r="BC428" s="339" t="s">
        <v>6753</v>
      </c>
      <c r="BD428" s="339" t="s">
        <v>6753</v>
      </c>
      <c r="BE428" s="339" t="s">
        <v>6753</v>
      </c>
      <c r="BF428" s="339" t="s">
        <v>6753</v>
      </c>
      <c r="BG428" s="339">
        <v>6.5362741299999999E-2</v>
      </c>
      <c r="BH428" s="339" t="s">
        <v>6753</v>
      </c>
      <c r="BI428" s="339" t="s">
        <v>6753</v>
      </c>
      <c r="BJ428" s="339" t="s">
        <v>6753</v>
      </c>
      <c r="BK428" s="339" t="s">
        <v>6753</v>
      </c>
      <c r="BL428" s="339">
        <v>6.9463908699999993E-2</v>
      </c>
      <c r="BM428" s="339">
        <v>7.3737949499999997E-2</v>
      </c>
      <c r="BN428" s="339">
        <v>6.6769177299999996E-2</v>
      </c>
      <c r="BO428" s="339">
        <v>8.0466466599999995E-2</v>
      </c>
      <c r="BP428" s="339">
        <v>7.3563410499999995E-2</v>
      </c>
      <c r="BQ428" s="339">
        <v>7.3350776100000001E-2</v>
      </c>
      <c r="BR428" s="339">
        <v>6.5704759099999996E-2</v>
      </c>
    </row>
    <row r="429" spans="1:70">
      <c r="A429" t="str">
        <f t="shared" si="31"/>
        <v>Non-performing debt instruments (loans and advances &amp; debt securities) other than held for trading to total gross debt instruments (NPE ratio)201703</v>
      </c>
      <c r="B429" s="495">
        <v>201703</v>
      </c>
      <c r="C429" s="495">
        <v>92</v>
      </c>
      <c r="D429" s="495" t="s">
        <v>1438</v>
      </c>
      <c r="E429" s="495">
        <v>4.8704034482144225E-5</v>
      </c>
      <c r="F429" s="495">
        <v>1.3514101784923129E-2</v>
      </c>
      <c r="G429" s="495">
        <v>2.9812611613195678E-2</v>
      </c>
      <c r="H429" s="495">
        <v>7.326841940448281E-2</v>
      </c>
      <c r="I429" s="495">
        <v>4.1797862767229424E-2</v>
      </c>
      <c r="J429" s="495">
        <v>8.5316219199761179E-2</v>
      </c>
      <c r="K429" s="495">
        <v>0.31364006962699165</v>
      </c>
      <c r="L429" s="496">
        <v>795356073513.3772</v>
      </c>
      <c r="M429" s="496">
        <v>16727239975720.73</v>
      </c>
      <c r="N429" s="495">
        <v>0.15191253599826365</v>
      </c>
      <c r="O429" s="495">
        <v>9.5985194931601694E-2</v>
      </c>
      <c r="P429" s="495">
        <v>3.248219930430684E-2</v>
      </c>
      <c r="Q429" s="495">
        <v>130</v>
      </c>
      <c r="R429" s="11">
        <f t="shared" si="32"/>
        <v>3.248219930430684E-2</v>
      </c>
      <c r="S429" s="11">
        <f t="shared" si="33"/>
        <v>0.15191253599826365</v>
      </c>
      <c r="T429">
        <f t="shared" si="35"/>
        <v>1</v>
      </c>
      <c r="U429" t="str">
        <f t="shared" si="34"/>
        <v>Leverage ratio (fully phased-in definition of Tier 1)12</v>
      </c>
      <c r="V429" s="497">
        <v>202312</v>
      </c>
      <c r="W429" s="497">
        <v>194</v>
      </c>
      <c r="X429" s="497" t="s">
        <v>1101</v>
      </c>
      <c r="Y429" s="497" t="s">
        <v>15</v>
      </c>
      <c r="Z429" s="497">
        <v>0</v>
      </c>
      <c r="AA429" s="497">
        <v>6</v>
      </c>
      <c r="AB429" s="497">
        <v>7.3584210713634648E-2</v>
      </c>
      <c r="AC429" s="497">
        <v>12</v>
      </c>
      <c r="AD429" s="498"/>
      <c r="AF429" s="338" t="s">
        <v>5637</v>
      </c>
      <c r="AG429" s="339" t="s">
        <v>6753</v>
      </c>
      <c r="AH429" s="339" t="s">
        <v>6753</v>
      </c>
      <c r="AI429" s="339" t="s">
        <v>6753</v>
      </c>
      <c r="AJ429" s="339" t="s">
        <v>6753</v>
      </c>
      <c r="AK429" s="339" t="s">
        <v>6753</v>
      </c>
      <c r="AL429" s="339" t="s">
        <v>6753</v>
      </c>
      <c r="AM429" s="339" t="s">
        <v>6753</v>
      </c>
      <c r="AN429" s="339" t="s">
        <v>6753</v>
      </c>
      <c r="AO429" s="339" t="s">
        <v>6753</v>
      </c>
      <c r="AP429" s="339" t="s">
        <v>6753</v>
      </c>
      <c r="AQ429" s="339" t="s">
        <v>6753</v>
      </c>
      <c r="AR429" s="339" t="s">
        <v>6753</v>
      </c>
      <c r="AS429" s="339" t="s">
        <v>6753</v>
      </c>
      <c r="AT429" s="339" t="s">
        <v>6753</v>
      </c>
      <c r="AU429" s="339" t="s">
        <v>6753</v>
      </c>
      <c r="AV429" s="339" t="s">
        <v>6753</v>
      </c>
      <c r="AW429" s="339" t="s">
        <v>6753</v>
      </c>
      <c r="AX429" s="339" t="s">
        <v>6753</v>
      </c>
      <c r="AY429" s="339" t="s">
        <v>6753</v>
      </c>
      <c r="AZ429" s="339" t="s">
        <v>6753</v>
      </c>
      <c r="BA429" s="339" t="s">
        <v>6753</v>
      </c>
      <c r="BB429" s="339" t="s">
        <v>6753</v>
      </c>
      <c r="BC429" s="339" t="s">
        <v>6753</v>
      </c>
      <c r="BD429" s="339" t="s">
        <v>6753</v>
      </c>
      <c r="BE429" s="339" t="s">
        <v>6753</v>
      </c>
      <c r="BF429" s="339" t="s">
        <v>6753</v>
      </c>
      <c r="BG429" s="339">
        <v>0.75668298560000002</v>
      </c>
      <c r="BH429" s="339" t="s">
        <v>6753</v>
      </c>
      <c r="BI429" s="339" t="s">
        <v>6753</v>
      </c>
      <c r="BJ429" s="339" t="s">
        <v>6753</v>
      </c>
      <c r="BK429" s="339" t="s">
        <v>6753</v>
      </c>
      <c r="BL429" s="339">
        <v>0.75104929450000002</v>
      </c>
      <c r="BM429" s="339">
        <v>0.75062233609999995</v>
      </c>
      <c r="BN429" s="339">
        <v>0.77343714620000004</v>
      </c>
      <c r="BO429" s="339">
        <v>0.72782686100000005</v>
      </c>
      <c r="BP429" s="339">
        <v>0.74910481159999998</v>
      </c>
      <c r="BQ429" s="339">
        <v>0.75292060000000005</v>
      </c>
      <c r="BR429" s="339">
        <v>0.77137536409999996</v>
      </c>
    </row>
    <row r="430" spans="1:70">
      <c r="A430" t="str">
        <f t="shared" si="31"/>
        <v>Non-performing debt instruments (loans and advances &amp; debt securities) other than held for trading to total gross debt instruments (NPE ratio)201706</v>
      </c>
      <c r="B430" s="495">
        <v>201706</v>
      </c>
      <c r="C430" s="495">
        <v>92</v>
      </c>
      <c r="D430" s="495" t="s">
        <v>1438</v>
      </c>
      <c r="E430" s="495">
        <v>4.4451451663178611E-5</v>
      </c>
      <c r="F430" s="495">
        <v>1.2845767594716135E-2</v>
      </c>
      <c r="G430" s="495">
        <v>2.8859361864292284E-2</v>
      </c>
      <c r="H430" s="495">
        <v>6.6171632956473589E-2</v>
      </c>
      <c r="I430" s="495">
        <v>3.8885298744480969E-2</v>
      </c>
      <c r="J430" s="495">
        <v>7.4343284107108609E-2</v>
      </c>
      <c r="K430" s="495">
        <v>0.30464867654267058</v>
      </c>
      <c r="L430" s="496">
        <v>764373251454.75476</v>
      </c>
      <c r="M430" s="496">
        <v>16855968384091.809</v>
      </c>
      <c r="N430" s="495">
        <v>0.1383294922769597</v>
      </c>
      <c r="O430" s="495">
        <v>8.8739503787565552E-2</v>
      </c>
      <c r="P430" s="495">
        <v>3.0266658830738535E-2</v>
      </c>
      <c r="Q430" s="495">
        <v>128</v>
      </c>
      <c r="R430" s="11">
        <f t="shared" si="32"/>
        <v>3.0266658830738535E-2</v>
      </c>
      <c r="S430" s="11">
        <f t="shared" si="33"/>
        <v>0.1383294922769597</v>
      </c>
      <c r="T430">
        <f t="shared" si="35"/>
        <v>1</v>
      </c>
      <c r="U430" t="str">
        <f t="shared" si="34"/>
        <v>Leverage ratio (fully phased-in definition of Tier 1)13</v>
      </c>
      <c r="V430" s="497">
        <v>202312</v>
      </c>
      <c r="W430" s="497">
        <v>194</v>
      </c>
      <c r="X430" s="497" t="s">
        <v>1101</v>
      </c>
      <c r="Y430" s="497" t="s">
        <v>13</v>
      </c>
      <c r="Z430" s="497">
        <v>0</v>
      </c>
      <c r="AA430" s="497">
        <v>11</v>
      </c>
      <c r="AB430" s="497">
        <v>7.1748550205049402E-2</v>
      </c>
      <c r="AC430" s="497">
        <v>13</v>
      </c>
      <c r="AD430" s="498"/>
      <c r="AF430" s="338" t="s">
        <v>5638</v>
      </c>
      <c r="AG430" s="339" t="s">
        <v>6753</v>
      </c>
      <c r="AH430" s="339" t="s">
        <v>6753</v>
      </c>
      <c r="AI430" s="339" t="s">
        <v>6753</v>
      </c>
      <c r="AJ430" s="339" t="s">
        <v>6753</v>
      </c>
      <c r="AK430" s="339" t="s">
        <v>6753</v>
      </c>
      <c r="AL430" s="339" t="s">
        <v>6753</v>
      </c>
      <c r="AM430" s="339" t="s">
        <v>6753</v>
      </c>
      <c r="AN430" s="339" t="s">
        <v>6753</v>
      </c>
      <c r="AO430" s="339" t="s">
        <v>6753</v>
      </c>
      <c r="AP430" s="339" t="s">
        <v>6753</v>
      </c>
      <c r="AQ430" s="339" t="s">
        <v>6753</v>
      </c>
      <c r="AR430" s="339" t="s">
        <v>6753</v>
      </c>
      <c r="AS430" s="339" t="s">
        <v>6753</v>
      </c>
      <c r="AT430" s="339" t="s">
        <v>6753</v>
      </c>
      <c r="AU430" s="339" t="s">
        <v>6753</v>
      </c>
      <c r="AV430" s="339" t="s">
        <v>6753</v>
      </c>
      <c r="AW430" s="339" t="s">
        <v>6753</v>
      </c>
      <c r="AX430" s="339" t="s">
        <v>6753</v>
      </c>
      <c r="AY430" s="339" t="s">
        <v>6753</v>
      </c>
      <c r="AZ430" s="339" t="s">
        <v>6753</v>
      </c>
      <c r="BA430" s="339" t="s">
        <v>6753</v>
      </c>
      <c r="BB430" s="339" t="s">
        <v>6753</v>
      </c>
      <c r="BC430" s="339" t="s">
        <v>6753</v>
      </c>
      <c r="BD430" s="339" t="s">
        <v>6753</v>
      </c>
      <c r="BE430" s="339" t="s">
        <v>6753</v>
      </c>
      <c r="BF430" s="339" t="s">
        <v>6753</v>
      </c>
      <c r="BG430" s="339">
        <v>6.0492944999999999E-3</v>
      </c>
      <c r="BH430" s="339" t="s">
        <v>6753</v>
      </c>
      <c r="BI430" s="339" t="s">
        <v>6753</v>
      </c>
      <c r="BJ430" s="339" t="s">
        <v>6753</v>
      </c>
      <c r="BK430" s="339" t="s">
        <v>6753</v>
      </c>
      <c r="BL430" s="339">
        <v>6.4837630999999996E-3</v>
      </c>
      <c r="BM430" s="339">
        <v>6.7461522000000001E-3</v>
      </c>
      <c r="BN430" s="339">
        <v>6.1722623000000001E-3</v>
      </c>
      <c r="BO430" s="339">
        <v>7.5924457000000004E-3</v>
      </c>
      <c r="BP430" s="339">
        <v>6.9006075999999998E-3</v>
      </c>
      <c r="BQ430" s="339">
        <v>6.8896964E-3</v>
      </c>
      <c r="BR430" s="339">
        <v>6.2199228000000004E-3</v>
      </c>
    </row>
    <row r="431" spans="1:70">
      <c r="A431" t="str">
        <f t="shared" si="31"/>
        <v>Non-performing debt instruments (loans and advances &amp; debt securities) other than held for trading to total gross debt instruments (NPE ratio)201709</v>
      </c>
      <c r="B431" s="495">
        <v>201709</v>
      </c>
      <c r="C431" s="495">
        <v>92</v>
      </c>
      <c r="D431" s="495" t="s">
        <v>1438</v>
      </c>
      <c r="E431" s="495">
        <v>3.1155785134058577E-4</v>
      </c>
      <c r="F431" s="495">
        <v>1.2457597487522263E-2</v>
      </c>
      <c r="G431" s="495">
        <v>2.7757936352805927E-2</v>
      </c>
      <c r="H431" s="495">
        <v>6.4707378379942712E-2</v>
      </c>
      <c r="I431" s="495">
        <v>3.7154289784524855E-2</v>
      </c>
      <c r="J431" s="495">
        <v>7.0789108767743178E-2</v>
      </c>
      <c r="K431" s="495">
        <v>0.30351273153357222</v>
      </c>
      <c r="L431" s="496">
        <v>729414950121.89563</v>
      </c>
      <c r="M431" s="496">
        <v>16889787950042.691</v>
      </c>
      <c r="N431" s="495">
        <v>0.13298239485229305</v>
      </c>
      <c r="O431" s="495">
        <v>8.686068777594963E-2</v>
      </c>
      <c r="P431" s="495">
        <v>2.8839474675705908E-2</v>
      </c>
      <c r="Q431" s="495">
        <v>128</v>
      </c>
      <c r="R431" s="11">
        <f t="shared" si="32"/>
        <v>2.8839474675705908E-2</v>
      </c>
      <c r="S431" s="11">
        <f t="shared" si="33"/>
        <v>0.13298239485229305</v>
      </c>
      <c r="T431">
        <f t="shared" si="35"/>
        <v>1</v>
      </c>
      <c r="U431" t="str">
        <f t="shared" si="34"/>
        <v>Leverage ratio (fully phased-in definition of Tier 1)14</v>
      </c>
      <c r="V431" s="497">
        <v>202312</v>
      </c>
      <c r="W431" s="497">
        <v>194</v>
      </c>
      <c r="X431" s="497" t="s">
        <v>1101</v>
      </c>
      <c r="Y431" s="497" t="s">
        <v>94</v>
      </c>
      <c r="Z431" s="497">
        <v>0</v>
      </c>
      <c r="AA431" s="497">
        <v>13</v>
      </c>
      <c r="AB431" s="497">
        <v>7.0741045553757514E-2</v>
      </c>
      <c r="AC431" s="497">
        <v>14</v>
      </c>
      <c r="AD431" s="498"/>
      <c r="AF431" s="338" t="s">
        <v>5639</v>
      </c>
      <c r="AG431" s="339" t="s">
        <v>6753</v>
      </c>
      <c r="AH431" s="339" t="s">
        <v>6753</v>
      </c>
      <c r="AI431" s="339" t="s">
        <v>6753</v>
      </c>
      <c r="AJ431" s="339" t="s">
        <v>6753</v>
      </c>
      <c r="AK431" s="339" t="s">
        <v>6753</v>
      </c>
      <c r="AL431" s="339" t="s">
        <v>6753</v>
      </c>
      <c r="AM431" s="339" t="s">
        <v>6753</v>
      </c>
      <c r="AN431" s="339" t="s">
        <v>6753</v>
      </c>
      <c r="AO431" s="339" t="s">
        <v>6753</v>
      </c>
      <c r="AP431" s="339" t="s">
        <v>6753</v>
      </c>
      <c r="AQ431" s="339" t="s">
        <v>6753</v>
      </c>
      <c r="AR431" s="339" t="s">
        <v>6753</v>
      </c>
      <c r="AS431" s="339" t="s">
        <v>6753</v>
      </c>
      <c r="AT431" s="339" t="s">
        <v>6753</v>
      </c>
      <c r="AU431" s="339" t="s">
        <v>6753</v>
      </c>
      <c r="AV431" s="339" t="s">
        <v>6753</v>
      </c>
      <c r="AW431" s="339" t="s">
        <v>6753</v>
      </c>
      <c r="AX431" s="339" t="s">
        <v>6753</v>
      </c>
      <c r="AY431" s="339" t="s">
        <v>6753</v>
      </c>
      <c r="AZ431" s="339" t="s">
        <v>6753</v>
      </c>
      <c r="BA431" s="339" t="s">
        <v>6753</v>
      </c>
      <c r="BB431" s="339" t="s">
        <v>6753</v>
      </c>
      <c r="BC431" s="339" t="s">
        <v>6753</v>
      </c>
      <c r="BD431" s="339" t="s">
        <v>6753</v>
      </c>
      <c r="BE431" s="339" t="s">
        <v>6753</v>
      </c>
      <c r="BF431" s="339" t="s">
        <v>6753</v>
      </c>
      <c r="BG431" s="339">
        <v>0.17915653049999999</v>
      </c>
      <c r="BH431" s="339" t="s">
        <v>6753</v>
      </c>
      <c r="BI431" s="339" t="s">
        <v>6753</v>
      </c>
      <c r="BJ431" s="339" t="s">
        <v>6753</v>
      </c>
      <c r="BK431" s="339" t="s">
        <v>6753</v>
      </c>
      <c r="BL431" s="339">
        <v>0.1852866041</v>
      </c>
      <c r="BM431" s="339">
        <v>0.19437355840000001</v>
      </c>
      <c r="BN431" s="339">
        <v>0.20885240839999999</v>
      </c>
      <c r="BO431" s="339">
        <v>0.25912913479999999</v>
      </c>
      <c r="BP431" s="339">
        <v>0.25807386399999999</v>
      </c>
      <c r="BQ431" s="339">
        <v>0.24835817369999999</v>
      </c>
      <c r="BR431" s="339">
        <v>0.23726144269999999</v>
      </c>
    </row>
    <row r="432" spans="1:70">
      <c r="A432" t="str">
        <f t="shared" si="31"/>
        <v>Non-performing debt instruments (loans and advances &amp; debt securities) other than held for trading to total gross debt instruments (NPE ratio)201712</v>
      </c>
      <c r="B432" s="495">
        <v>201712</v>
      </c>
      <c r="C432" s="495">
        <v>92</v>
      </c>
      <c r="D432" s="495" t="s">
        <v>1438</v>
      </c>
      <c r="E432" s="495">
        <v>5.5267974392638229E-5</v>
      </c>
      <c r="F432" s="495">
        <v>1.2057966854780229E-2</v>
      </c>
      <c r="G432" s="495">
        <v>2.6422473084417576E-2</v>
      </c>
      <c r="H432" s="495">
        <v>6.0116906188447679E-2</v>
      </c>
      <c r="I432" s="495">
        <v>3.5705957820909941E-2</v>
      </c>
      <c r="J432" s="495">
        <v>6.3986283573864877E-2</v>
      </c>
      <c r="K432" s="495">
        <v>0.28266401668442764</v>
      </c>
      <c r="L432" s="496">
        <v>697238301545.47266</v>
      </c>
      <c r="M432" s="496">
        <v>16752851753734.947</v>
      </c>
      <c r="N432" s="495">
        <v>0.1064078546128156</v>
      </c>
      <c r="O432" s="495">
        <v>8.2351909774128887E-2</v>
      </c>
      <c r="P432" s="495">
        <v>2.8076681634118496E-2</v>
      </c>
      <c r="Q432" s="495">
        <v>129</v>
      </c>
      <c r="R432" s="11">
        <f t="shared" si="32"/>
        <v>2.8076681634118496E-2</v>
      </c>
      <c r="S432" s="11">
        <f t="shared" si="33"/>
        <v>0.1064078546128156</v>
      </c>
      <c r="T432">
        <f t="shared" si="35"/>
        <v>1</v>
      </c>
      <c r="U432" t="str">
        <f t="shared" si="34"/>
        <v>Leverage ratio (fully phased-in definition of Tier 1)15</v>
      </c>
      <c r="V432" s="497">
        <v>202312</v>
      </c>
      <c r="W432" s="497">
        <v>194</v>
      </c>
      <c r="X432" s="497" t="s">
        <v>1101</v>
      </c>
      <c r="Y432" s="497" t="s">
        <v>93</v>
      </c>
      <c r="Z432" s="497">
        <v>0</v>
      </c>
      <c r="AA432" s="497">
        <v>3</v>
      </c>
      <c r="AB432" s="497">
        <v>6.9696111060087163E-2</v>
      </c>
      <c r="AC432" s="497">
        <v>15</v>
      </c>
      <c r="AD432" s="498"/>
      <c r="AF432" s="338" t="s">
        <v>5640</v>
      </c>
      <c r="AG432" s="339" t="s">
        <v>6753</v>
      </c>
      <c r="AH432" s="339" t="s">
        <v>6753</v>
      </c>
      <c r="AI432" s="339" t="s">
        <v>6753</v>
      </c>
      <c r="AJ432" s="339" t="s">
        <v>6753</v>
      </c>
      <c r="AK432" s="339" t="s">
        <v>6753</v>
      </c>
      <c r="AL432" s="339" t="s">
        <v>6753</v>
      </c>
      <c r="AM432" s="339" t="s">
        <v>6753</v>
      </c>
      <c r="AN432" s="339" t="s">
        <v>6753</v>
      </c>
      <c r="AO432" s="339" t="s">
        <v>6753</v>
      </c>
      <c r="AP432" s="339" t="s">
        <v>6753</v>
      </c>
      <c r="AQ432" s="339" t="s">
        <v>6753</v>
      </c>
      <c r="AR432" s="339" t="s">
        <v>6753</v>
      </c>
      <c r="AS432" s="339" t="s">
        <v>6753</v>
      </c>
      <c r="AT432" s="339" t="s">
        <v>6753</v>
      </c>
      <c r="AU432" s="339" t="s">
        <v>6753</v>
      </c>
      <c r="AV432" s="339" t="s">
        <v>6753</v>
      </c>
      <c r="AW432" s="339" t="s">
        <v>6753</v>
      </c>
      <c r="AX432" s="339" t="s">
        <v>6753</v>
      </c>
      <c r="AY432" s="339" t="s">
        <v>6753</v>
      </c>
      <c r="AZ432" s="339" t="s">
        <v>6753</v>
      </c>
      <c r="BA432" s="339" t="s">
        <v>6753</v>
      </c>
      <c r="BB432" s="339" t="s">
        <v>6753</v>
      </c>
      <c r="BC432" s="339" t="s">
        <v>6753</v>
      </c>
      <c r="BD432" s="339" t="s">
        <v>6753</v>
      </c>
      <c r="BE432" s="339" t="s">
        <v>6753</v>
      </c>
      <c r="BF432" s="339" t="s">
        <v>6753</v>
      </c>
      <c r="BG432" s="339">
        <v>0.66253807549999999</v>
      </c>
      <c r="BH432" s="339" t="s">
        <v>6753</v>
      </c>
      <c r="BI432" s="339" t="s">
        <v>6753</v>
      </c>
      <c r="BJ432" s="339" t="s">
        <v>6753</v>
      </c>
      <c r="BK432" s="339" t="s">
        <v>6753</v>
      </c>
      <c r="BL432" s="339">
        <v>0.66453653109999999</v>
      </c>
      <c r="BM432" s="339">
        <v>0.65097465160000001</v>
      </c>
      <c r="BN432" s="339">
        <v>0.61975570670000002</v>
      </c>
      <c r="BO432" s="339">
        <v>0.53662574620000003</v>
      </c>
      <c r="BP432" s="339">
        <v>0.5372357687</v>
      </c>
      <c r="BQ432" s="339">
        <v>0.54406545159999997</v>
      </c>
      <c r="BR432" s="339">
        <v>0.54428611559999995</v>
      </c>
    </row>
    <row r="433" spans="1:70">
      <c r="A433" t="str">
        <f t="shared" si="31"/>
        <v>Non-performing debt instruments (loans and advances &amp; debt securities) other than held for trading to total gross debt instruments (NPE ratio)201803</v>
      </c>
      <c r="B433" s="495">
        <v>201803</v>
      </c>
      <c r="C433" s="495">
        <v>92</v>
      </c>
      <c r="D433" s="495" t="s">
        <v>1438</v>
      </c>
      <c r="E433" s="495">
        <v>7.3995949561260255E-5</v>
      </c>
      <c r="F433" s="495">
        <v>1.110907378950609E-2</v>
      </c>
      <c r="G433" s="495">
        <v>2.5363047391463944E-2</v>
      </c>
      <c r="H433" s="495">
        <v>5.8079435379724674E-2</v>
      </c>
      <c r="I433" s="495">
        <v>3.3810712093026857E-2</v>
      </c>
      <c r="J433" s="495">
        <v>6.0029111893022527E-2</v>
      </c>
      <c r="K433" s="495">
        <v>0.28218693388882055</v>
      </c>
      <c r="L433" s="496">
        <v>678859814975.84583</v>
      </c>
      <c r="M433" s="496">
        <v>17085329650516.271</v>
      </c>
      <c r="N433" s="495">
        <v>9.800728397200531E-2</v>
      </c>
      <c r="O433" s="495">
        <v>7.8475497814510603E-2</v>
      </c>
      <c r="P433" s="495">
        <v>2.6658946871306901E-2</v>
      </c>
      <c r="Q433" s="495">
        <v>128</v>
      </c>
      <c r="R433" s="11">
        <f t="shared" si="32"/>
        <v>2.6658946871306901E-2</v>
      </c>
      <c r="S433" s="11">
        <f t="shared" si="33"/>
        <v>9.800728397200531E-2</v>
      </c>
      <c r="T433">
        <f t="shared" si="35"/>
        <v>1</v>
      </c>
      <c r="U433" t="str">
        <f t="shared" si="34"/>
        <v>Leverage ratio (fully phased-in definition of Tier 1)16</v>
      </c>
      <c r="V433" s="497">
        <v>202312</v>
      </c>
      <c r="W433" s="497">
        <v>194</v>
      </c>
      <c r="X433" s="497" t="s">
        <v>1101</v>
      </c>
      <c r="Y433" s="497" t="s">
        <v>100</v>
      </c>
      <c r="Z433" s="497">
        <v>0</v>
      </c>
      <c r="AA433" s="497">
        <v>3</v>
      </c>
      <c r="AB433" s="497">
        <v>6.9543712431315241E-2</v>
      </c>
      <c r="AC433" s="497">
        <v>16</v>
      </c>
      <c r="AD433" s="497"/>
      <c r="AF433" s="338" t="s">
        <v>5641</v>
      </c>
      <c r="AG433" s="339" t="s">
        <v>6753</v>
      </c>
      <c r="AH433" s="339" t="s">
        <v>6753</v>
      </c>
      <c r="AI433" s="339" t="s">
        <v>6753</v>
      </c>
      <c r="AJ433" s="339" t="s">
        <v>6753</v>
      </c>
      <c r="AK433" s="339" t="s">
        <v>6753</v>
      </c>
      <c r="AL433" s="339" t="s">
        <v>6753</v>
      </c>
      <c r="AM433" s="339" t="s">
        <v>6753</v>
      </c>
      <c r="AN433" s="339" t="s">
        <v>6753</v>
      </c>
      <c r="AO433" s="339" t="s">
        <v>6753</v>
      </c>
      <c r="AP433" s="339" t="s">
        <v>6753</v>
      </c>
      <c r="AQ433" s="339" t="s">
        <v>6753</v>
      </c>
      <c r="AR433" s="339" t="s">
        <v>6753</v>
      </c>
      <c r="AS433" s="339" t="s">
        <v>6753</v>
      </c>
      <c r="AT433" s="339" t="s">
        <v>6753</v>
      </c>
      <c r="AU433" s="339" t="s">
        <v>6753</v>
      </c>
      <c r="AV433" s="339" t="s">
        <v>6753</v>
      </c>
      <c r="AW433" s="339" t="s">
        <v>6753</v>
      </c>
      <c r="AX433" s="339" t="s">
        <v>6753</v>
      </c>
      <c r="AY433" s="339" t="s">
        <v>6753</v>
      </c>
      <c r="AZ433" s="339" t="s">
        <v>6753</v>
      </c>
      <c r="BA433" s="339" t="s">
        <v>6753</v>
      </c>
      <c r="BB433" s="339" t="s">
        <v>6753</v>
      </c>
      <c r="BC433" s="339" t="s">
        <v>6753</v>
      </c>
      <c r="BD433" s="339" t="s">
        <v>6753</v>
      </c>
      <c r="BE433" s="339" t="s">
        <v>6753</v>
      </c>
      <c r="BF433" s="339" t="s">
        <v>6753</v>
      </c>
      <c r="BG433" s="339">
        <v>0.12403320549999999</v>
      </c>
      <c r="BH433" s="339" t="s">
        <v>6753</v>
      </c>
      <c r="BI433" s="339" t="s">
        <v>6753</v>
      </c>
      <c r="BJ433" s="339" t="s">
        <v>6753</v>
      </c>
      <c r="BK433" s="339" t="s">
        <v>6753</v>
      </c>
      <c r="BL433" s="339">
        <v>8.4590719800000005E-2</v>
      </c>
      <c r="BM433" s="339">
        <v>9.1901795199999997E-2</v>
      </c>
      <c r="BN433" s="339">
        <v>9.9439451200000001E-2</v>
      </c>
      <c r="BO433" s="339">
        <v>0.13266828359999999</v>
      </c>
      <c r="BP433" s="339">
        <v>0.1315931166</v>
      </c>
      <c r="BQ433" s="339">
        <v>0.13842580239999999</v>
      </c>
      <c r="BR433" s="339">
        <v>0.13750990290000001</v>
      </c>
    </row>
    <row r="434" spans="1:70">
      <c r="A434" t="str">
        <f t="shared" si="31"/>
        <v>Non-performing debt instruments (loans and advances &amp; debt securities) other than held for trading to total gross debt instruments (NPE ratio)201806</v>
      </c>
      <c r="B434" s="495">
        <v>201806</v>
      </c>
      <c r="C434" s="495">
        <v>92</v>
      </c>
      <c r="D434" s="495" t="s">
        <v>1438</v>
      </c>
      <c r="E434" s="495">
        <v>3.8712201621924886E-6</v>
      </c>
      <c r="F434" s="495">
        <v>1.1275564398001005E-2</v>
      </c>
      <c r="G434" s="495">
        <v>2.4330821168488184E-2</v>
      </c>
      <c r="H434" s="495">
        <v>5.3809252643356467E-2</v>
      </c>
      <c r="I434" s="495">
        <v>3.1514006016758127E-2</v>
      </c>
      <c r="J434" s="495">
        <v>5.102791443253496E-2</v>
      </c>
      <c r="K434" s="495">
        <v>0.23872217595815742</v>
      </c>
      <c r="L434" s="496">
        <v>636850735812.00415</v>
      </c>
      <c r="M434" s="496">
        <v>17188216280327.779</v>
      </c>
      <c r="N434" s="495">
        <v>9.1664336896516013E-2</v>
      </c>
      <c r="O434" s="495">
        <v>7.2633251692211354E-2</v>
      </c>
      <c r="P434" s="495">
        <v>2.4958789104234946E-2</v>
      </c>
      <c r="Q434" s="495">
        <v>128</v>
      </c>
      <c r="R434" s="11">
        <f t="shared" si="32"/>
        <v>2.4958789104234946E-2</v>
      </c>
      <c r="S434" s="11">
        <f t="shared" si="33"/>
        <v>9.1664336896516013E-2</v>
      </c>
      <c r="T434">
        <f t="shared" si="35"/>
        <v>1</v>
      </c>
      <c r="U434" t="str">
        <f t="shared" si="34"/>
        <v>Leverage ratio (fully phased-in definition of Tier 1)17</v>
      </c>
      <c r="V434" s="497">
        <v>202312</v>
      </c>
      <c r="W434" s="497">
        <v>194</v>
      </c>
      <c r="X434" s="497" t="s">
        <v>1101</v>
      </c>
      <c r="Y434" s="497" t="s">
        <v>30</v>
      </c>
      <c r="Z434" s="497">
        <v>0</v>
      </c>
      <c r="AA434" s="497">
        <v>8</v>
      </c>
      <c r="AB434" s="497">
        <v>6.8471108684555637E-2</v>
      </c>
      <c r="AC434" s="497">
        <v>17</v>
      </c>
      <c r="AD434" s="497"/>
      <c r="AF434" s="338" t="s">
        <v>5642</v>
      </c>
      <c r="AG434" s="339" t="s">
        <v>6753</v>
      </c>
      <c r="AH434" s="339" t="s">
        <v>6753</v>
      </c>
      <c r="AI434" s="339" t="s">
        <v>6753</v>
      </c>
      <c r="AJ434" s="339" t="s">
        <v>6753</v>
      </c>
      <c r="AK434" s="339" t="s">
        <v>6753</v>
      </c>
      <c r="AL434" s="339" t="s">
        <v>6753</v>
      </c>
      <c r="AM434" s="339" t="s">
        <v>6753</v>
      </c>
      <c r="AN434" s="339" t="s">
        <v>6753</v>
      </c>
      <c r="AO434" s="339" t="s">
        <v>6753</v>
      </c>
      <c r="AP434" s="339" t="s">
        <v>6753</v>
      </c>
      <c r="AQ434" s="339" t="s">
        <v>6753</v>
      </c>
      <c r="AR434" s="339" t="s">
        <v>6753</v>
      </c>
      <c r="AS434" s="339" t="s">
        <v>6753</v>
      </c>
      <c r="AT434" s="339" t="s">
        <v>6753</v>
      </c>
      <c r="AU434" s="339" t="s">
        <v>6753</v>
      </c>
      <c r="AV434" s="339" t="s">
        <v>6753</v>
      </c>
      <c r="AW434" s="339" t="s">
        <v>6753</v>
      </c>
      <c r="AX434" s="339" t="s">
        <v>6753</v>
      </c>
      <c r="AY434" s="339" t="s">
        <v>6753</v>
      </c>
      <c r="AZ434" s="339" t="s">
        <v>6753</v>
      </c>
      <c r="BA434" s="339" t="s">
        <v>6753</v>
      </c>
      <c r="BB434" s="339" t="s">
        <v>6753</v>
      </c>
      <c r="BC434" s="339" t="s">
        <v>6753</v>
      </c>
      <c r="BD434" s="339" t="s">
        <v>6753</v>
      </c>
      <c r="BE434" s="339" t="s">
        <v>6753</v>
      </c>
      <c r="BF434" s="339" t="s">
        <v>6753</v>
      </c>
      <c r="BG434" s="339">
        <v>6.0108171000000004E-3</v>
      </c>
      <c r="BH434" s="339" t="s">
        <v>6753</v>
      </c>
      <c r="BI434" s="339" t="s">
        <v>6753</v>
      </c>
      <c r="BJ434" s="339" t="s">
        <v>6753</v>
      </c>
      <c r="BK434" s="339" t="s">
        <v>6753</v>
      </c>
      <c r="BL434" s="339">
        <v>6.3333690999999998E-3</v>
      </c>
      <c r="BM434" s="339">
        <v>6.6960149999999996E-3</v>
      </c>
      <c r="BN434" s="339">
        <v>7.4396675999999998E-3</v>
      </c>
      <c r="BO434" s="339">
        <v>9.9697402000000004E-3</v>
      </c>
      <c r="BP434" s="339">
        <v>1.00256765E-2</v>
      </c>
      <c r="BQ434" s="339">
        <v>9.7562677999999993E-3</v>
      </c>
      <c r="BR434" s="339">
        <v>9.8475802000000008E-3</v>
      </c>
    </row>
    <row r="435" spans="1:70">
      <c r="A435" t="str">
        <f t="shared" si="31"/>
        <v>Non-performing debt instruments (loans and advances &amp; debt securities) other than held for trading to total gross debt instruments (NPE ratio)201809</v>
      </c>
      <c r="B435" s="495">
        <v>201809</v>
      </c>
      <c r="C435" s="495">
        <v>92</v>
      </c>
      <c r="D435" s="495" t="s">
        <v>1438</v>
      </c>
      <c r="E435" s="495">
        <v>5.6530475384385193E-6</v>
      </c>
      <c r="F435" s="495">
        <v>1.0137446254720099E-2</v>
      </c>
      <c r="G435" s="495">
        <v>2.3407461881127821E-2</v>
      </c>
      <c r="H435" s="495">
        <v>4.899989908066528E-2</v>
      </c>
      <c r="I435" s="495">
        <v>3.0278361282076911E-2</v>
      </c>
      <c r="J435" s="495">
        <v>4.8867667890827506E-2</v>
      </c>
      <c r="K435" s="495">
        <v>0.20803548812186193</v>
      </c>
      <c r="L435" s="496">
        <v>608018147855.39001</v>
      </c>
      <c r="M435" s="496">
        <v>16868703172335.549</v>
      </c>
      <c r="N435" s="495">
        <v>5.0946664481878658E-2</v>
      </c>
      <c r="O435" s="495">
        <v>6.9706608455732899E-2</v>
      </c>
      <c r="P435" s="495">
        <v>2.4148310614737316E-2</v>
      </c>
      <c r="Q435" s="495">
        <v>125</v>
      </c>
      <c r="R435" s="11">
        <f t="shared" si="32"/>
        <v>2.4148310614737316E-2</v>
      </c>
      <c r="S435" s="11">
        <f t="shared" si="33"/>
        <v>6.9706608455732899E-2</v>
      </c>
      <c r="T435">
        <f t="shared" si="35"/>
        <v>1</v>
      </c>
      <c r="U435" t="str">
        <f t="shared" si="34"/>
        <v>Leverage ratio (fully phased-in definition of Tier 1)18</v>
      </c>
      <c r="V435" s="497">
        <v>202312</v>
      </c>
      <c r="W435" s="497">
        <v>194</v>
      </c>
      <c r="X435" s="497" t="s">
        <v>1101</v>
      </c>
      <c r="Y435" s="497" t="s">
        <v>28</v>
      </c>
      <c r="Z435" s="497">
        <v>0</v>
      </c>
      <c r="AA435" s="497">
        <v>4</v>
      </c>
      <c r="AB435" s="497">
        <v>6.8296815066025154E-2</v>
      </c>
      <c r="AC435" s="497">
        <v>18</v>
      </c>
      <c r="AD435" s="497"/>
      <c r="AF435" s="338" t="s">
        <v>5643</v>
      </c>
      <c r="AG435" s="339" t="s">
        <v>6753</v>
      </c>
      <c r="AH435" s="339" t="s">
        <v>6753</v>
      </c>
      <c r="AI435" s="339" t="s">
        <v>6753</v>
      </c>
      <c r="AJ435" s="339" t="s">
        <v>6753</v>
      </c>
      <c r="AK435" s="339" t="s">
        <v>6753</v>
      </c>
      <c r="AL435" s="339" t="s">
        <v>6753</v>
      </c>
      <c r="AM435" s="339" t="s">
        <v>6753</v>
      </c>
      <c r="AN435" s="339" t="s">
        <v>6753</v>
      </c>
      <c r="AO435" s="339" t="s">
        <v>6753</v>
      </c>
      <c r="AP435" s="339" t="s">
        <v>6753</v>
      </c>
      <c r="AQ435" s="339" t="s">
        <v>6753</v>
      </c>
      <c r="AR435" s="339" t="s">
        <v>6753</v>
      </c>
      <c r="AS435" s="339" t="s">
        <v>6753</v>
      </c>
      <c r="AT435" s="339" t="s">
        <v>6753</v>
      </c>
      <c r="AU435" s="339" t="s">
        <v>6753</v>
      </c>
      <c r="AV435" s="339" t="s">
        <v>6753</v>
      </c>
      <c r="AW435" s="339" t="s">
        <v>6753</v>
      </c>
      <c r="AX435" s="339" t="s">
        <v>6753</v>
      </c>
      <c r="AY435" s="339" t="s">
        <v>6753</v>
      </c>
      <c r="AZ435" s="339" t="s">
        <v>6753</v>
      </c>
      <c r="BA435" s="339" t="s">
        <v>6753</v>
      </c>
      <c r="BB435" s="339" t="s">
        <v>6753</v>
      </c>
      <c r="BC435" s="339" t="s">
        <v>6753</v>
      </c>
      <c r="BD435" s="339" t="s">
        <v>6753</v>
      </c>
      <c r="BE435" s="339" t="s">
        <v>6753</v>
      </c>
      <c r="BF435" s="339" t="s">
        <v>6753</v>
      </c>
      <c r="BG435" s="339">
        <v>4.1792050000000002E-4</v>
      </c>
      <c r="BH435" s="339" t="s">
        <v>6753</v>
      </c>
      <c r="BI435" s="339" t="s">
        <v>6753</v>
      </c>
      <c r="BJ435" s="339" t="s">
        <v>6753</v>
      </c>
      <c r="BK435" s="339" t="s">
        <v>6753</v>
      </c>
      <c r="BL435" s="339">
        <v>4.0087290000000002E-4</v>
      </c>
      <c r="BM435" s="339">
        <v>-4.6025000000000001E-5</v>
      </c>
      <c r="BN435" s="339">
        <v>1.65629E-5</v>
      </c>
      <c r="BO435" s="339">
        <v>3.6818900000000001E-5</v>
      </c>
      <c r="BP435" s="339">
        <v>2.2723679999999999E-4</v>
      </c>
      <c r="BQ435" s="339">
        <v>1.0802650000000001E-4</v>
      </c>
      <c r="BR435" s="339">
        <v>6.5696899999999998E-5</v>
      </c>
    </row>
    <row r="436" spans="1:70">
      <c r="A436" t="str">
        <f t="shared" si="31"/>
        <v>Non-performing debt instruments (loans and advances &amp; debt securities) other than held for trading to total gross debt instruments (NPE ratio)201812</v>
      </c>
      <c r="B436" s="495">
        <v>201812</v>
      </c>
      <c r="C436" s="495">
        <v>92</v>
      </c>
      <c r="D436" s="495" t="s">
        <v>1438</v>
      </c>
      <c r="E436" s="495">
        <v>7.4606257483530071E-7</v>
      </c>
      <c r="F436" s="495">
        <v>1.0327806981487485E-2</v>
      </c>
      <c r="G436" s="495">
        <v>2.310293471141886E-2</v>
      </c>
      <c r="H436" s="495">
        <v>4.4190081291646192E-2</v>
      </c>
      <c r="I436" s="495">
        <v>2.8037312603786859E-2</v>
      </c>
      <c r="J436" s="495">
        <v>4.2404386375201858E-2</v>
      </c>
      <c r="K436" s="495">
        <v>0.17775028297949119</v>
      </c>
      <c r="L436" s="496">
        <v>566631361186.12891</v>
      </c>
      <c r="M436" s="496">
        <v>17098749459766.074</v>
      </c>
      <c r="N436" s="495">
        <v>4.8007152338256039E-2</v>
      </c>
      <c r="O436" s="495">
        <v>6.203591552047473E-2</v>
      </c>
      <c r="P436" s="495">
        <v>2.2716781323674065E-2</v>
      </c>
      <c r="Q436" s="495">
        <v>127</v>
      </c>
      <c r="R436" s="11">
        <f t="shared" si="32"/>
        <v>2.2716781323674065E-2</v>
      </c>
      <c r="S436" s="11">
        <f t="shared" si="33"/>
        <v>6.203591552047473E-2</v>
      </c>
      <c r="T436">
        <f t="shared" si="35"/>
        <v>0</v>
      </c>
      <c r="U436" t="str">
        <f t="shared" si="34"/>
        <v>Leverage ratio (fully phased-in definition of Tier 1)19</v>
      </c>
      <c r="V436" s="497">
        <v>202312</v>
      </c>
      <c r="W436" s="497">
        <v>194</v>
      </c>
      <c r="X436" s="497" t="s">
        <v>1101</v>
      </c>
      <c r="Y436" s="497" t="s">
        <v>26</v>
      </c>
      <c r="Z436" s="497">
        <v>0</v>
      </c>
      <c r="AA436" s="497">
        <v>6</v>
      </c>
      <c r="AB436" s="497">
        <v>6.6848232212820866E-2</v>
      </c>
      <c r="AC436" s="497">
        <v>19</v>
      </c>
      <c r="AD436" s="497"/>
      <c r="AF436" s="338" t="s">
        <v>5615</v>
      </c>
      <c r="AG436" s="339" t="s">
        <v>6753</v>
      </c>
      <c r="AH436" s="339" t="s">
        <v>6753</v>
      </c>
      <c r="AI436" s="339" t="s">
        <v>6753</v>
      </c>
      <c r="AJ436" s="339" t="s">
        <v>6753</v>
      </c>
      <c r="AK436" s="339" t="s">
        <v>6753</v>
      </c>
      <c r="AL436" s="339" t="s">
        <v>6753</v>
      </c>
      <c r="AM436" s="339" t="s">
        <v>6753</v>
      </c>
      <c r="AN436" s="339" t="s">
        <v>6753</v>
      </c>
      <c r="AO436" s="339" t="s">
        <v>6753</v>
      </c>
      <c r="AP436" s="339" t="s">
        <v>6753</v>
      </c>
      <c r="AQ436" s="339" t="s">
        <v>6753</v>
      </c>
      <c r="AR436" s="339" t="s">
        <v>6753</v>
      </c>
      <c r="AS436" s="339" t="s">
        <v>6753</v>
      </c>
      <c r="AT436" s="339" t="s">
        <v>6753</v>
      </c>
      <c r="AU436" s="339" t="s">
        <v>6753</v>
      </c>
      <c r="AV436" s="339" t="s">
        <v>6753</v>
      </c>
      <c r="AW436" s="339" t="s">
        <v>6753</v>
      </c>
      <c r="AX436" s="339" t="s">
        <v>6753</v>
      </c>
      <c r="AY436" s="339" t="s">
        <v>6753</v>
      </c>
      <c r="AZ436" s="339" t="s">
        <v>6753</v>
      </c>
      <c r="BA436" s="339" t="s">
        <v>6753</v>
      </c>
      <c r="BB436" s="339" t="s">
        <v>6753</v>
      </c>
      <c r="BC436" s="339" t="s">
        <v>6753</v>
      </c>
      <c r="BD436" s="339" t="s">
        <v>6753</v>
      </c>
      <c r="BE436" s="339" t="s">
        <v>6753</v>
      </c>
      <c r="BF436" s="339" t="s">
        <v>6753</v>
      </c>
      <c r="BG436" s="339">
        <v>0.20771362390000001</v>
      </c>
      <c r="BH436" s="339" t="s">
        <v>6753</v>
      </c>
      <c r="BI436" s="339" t="s">
        <v>6753</v>
      </c>
      <c r="BJ436" s="339" t="s">
        <v>6753</v>
      </c>
      <c r="BK436" s="339" t="s">
        <v>6753</v>
      </c>
      <c r="BL436" s="339">
        <v>0.18923098690000001</v>
      </c>
      <c r="BM436" s="339">
        <v>0.1872698123</v>
      </c>
      <c r="BN436" s="339">
        <v>0.1937122778</v>
      </c>
      <c r="BO436" s="339">
        <v>0.2062695058</v>
      </c>
      <c r="BP436" s="339">
        <v>0.19865915049999999</v>
      </c>
      <c r="BQ436" s="339">
        <v>0.19571833459999999</v>
      </c>
      <c r="BR436" s="339">
        <v>0.20207118120000001</v>
      </c>
    </row>
    <row r="437" spans="1:70">
      <c r="A437" t="str">
        <f t="shared" si="31"/>
        <v>Non-performing debt instruments (loans and advances &amp; debt securities) other than held for trading to total gross debt instruments (NPE ratio)201903</v>
      </c>
      <c r="B437" s="495">
        <v>201903</v>
      </c>
      <c r="C437" s="495">
        <v>92</v>
      </c>
      <c r="D437" s="495" t="s">
        <v>1438</v>
      </c>
      <c r="E437" s="495">
        <v>5.2044523140256434E-4</v>
      </c>
      <c r="F437" s="495">
        <v>1.0787622616829714E-2</v>
      </c>
      <c r="G437" s="495">
        <v>2.3878148003908369E-2</v>
      </c>
      <c r="H437" s="495">
        <v>4.3396143541992706E-2</v>
      </c>
      <c r="I437" s="495">
        <v>2.7209021094368069E-2</v>
      </c>
      <c r="J437" s="495">
        <v>4.1769442900853666E-2</v>
      </c>
      <c r="K437" s="495">
        <v>0.15466203541370049</v>
      </c>
      <c r="L437" s="496">
        <v>567694435531.35254</v>
      </c>
      <c r="M437" s="496">
        <v>17724321758529.449</v>
      </c>
      <c r="N437" s="495">
        <v>4.648390731651475E-2</v>
      </c>
      <c r="O437" s="495">
        <v>6.1163887133484141E-2</v>
      </c>
      <c r="P437" s="495">
        <v>2.1845314519300212E-2</v>
      </c>
      <c r="Q437" s="495">
        <v>125</v>
      </c>
      <c r="R437" s="11">
        <f t="shared" si="32"/>
        <v>2.1845314519300212E-2</v>
      </c>
      <c r="S437" s="11">
        <f t="shared" si="33"/>
        <v>6.1163887133484141E-2</v>
      </c>
      <c r="T437">
        <f t="shared" si="35"/>
        <v>0</v>
      </c>
      <c r="U437" t="str">
        <f t="shared" si="34"/>
        <v>Leverage ratio (fully phased-in definition of Tier 1)20</v>
      </c>
      <c r="V437" s="497">
        <v>202312</v>
      </c>
      <c r="W437" s="497">
        <v>194</v>
      </c>
      <c r="X437" s="497" t="s">
        <v>1101</v>
      </c>
      <c r="Y437" s="497" t="s">
        <v>14</v>
      </c>
      <c r="Z437" s="497">
        <v>0</v>
      </c>
      <c r="AA437" s="497">
        <v>10</v>
      </c>
      <c r="AB437" s="497">
        <v>6.1182072092256769E-2</v>
      </c>
      <c r="AC437" s="497">
        <v>20</v>
      </c>
      <c r="AD437" s="497"/>
      <c r="AF437" s="338" t="s">
        <v>5616</v>
      </c>
      <c r="AG437" s="339" t="s">
        <v>6753</v>
      </c>
      <c r="AH437" s="339" t="s">
        <v>6753</v>
      </c>
      <c r="AI437" s="339" t="s">
        <v>6753</v>
      </c>
      <c r="AJ437" s="339" t="s">
        <v>6753</v>
      </c>
      <c r="AK437" s="339" t="s">
        <v>6753</v>
      </c>
      <c r="AL437" s="339" t="s">
        <v>6753</v>
      </c>
      <c r="AM437" s="339" t="s">
        <v>6753</v>
      </c>
      <c r="AN437" s="339" t="s">
        <v>6753</v>
      </c>
      <c r="AO437" s="339" t="s">
        <v>6753</v>
      </c>
      <c r="AP437" s="339" t="s">
        <v>6753</v>
      </c>
      <c r="AQ437" s="339" t="s">
        <v>6753</v>
      </c>
      <c r="AR437" s="339" t="s">
        <v>6753</v>
      </c>
      <c r="AS437" s="339" t="s">
        <v>6753</v>
      </c>
      <c r="AT437" s="339" t="s">
        <v>6753</v>
      </c>
      <c r="AU437" s="339" t="s">
        <v>6753</v>
      </c>
      <c r="AV437" s="339" t="s">
        <v>6753</v>
      </c>
      <c r="AW437" s="339" t="s">
        <v>6753</v>
      </c>
      <c r="AX437" s="339" t="s">
        <v>6753</v>
      </c>
      <c r="AY437" s="339" t="s">
        <v>6753</v>
      </c>
      <c r="AZ437" s="339" t="s">
        <v>6753</v>
      </c>
      <c r="BA437" s="339" t="s">
        <v>6753</v>
      </c>
      <c r="BB437" s="339" t="s">
        <v>6753</v>
      </c>
      <c r="BC437" s="339" t="s">
        <v>6753</v>
      </c>
      <c r="BD437" s="339" t="s">
        <v>6753</v>
      </c>
      <c r="BE437" s="339" t="s">
        <v>6753</v>
      </c>
      <c r="BF437" s="339" t="s">
        <v>6753</v>
      </c>
      <c r="BG437" s="339">
        <v>7.8589751200000002E-2</v>
      </c>
      <c r="BH437" s="339" t="s">
        <v>6753</v>
      </c>
      <c r="BI437" s="339" t="s">
        <v>6753</v>
      </c>
      <c r="BJ437" s="339" t="s">
        <v>6753</v>
      </c>
      <c r="BK437" s="339" t="s">
        <v>6753</v>
      </c>
      <c r="BL437" s="339">
        <v>7.37310729E-2</v>
      </c>
      <c r="BM437" s="339">
        <v>7.06119583E-2</v>
      </c>
      <c r="BN437" s="339">
        <v>7.0354032900000002E-2</v>
      </c>
      <c r="BO437" s="339">
        <v>7.5239646899999998E-2</v>
      </c>
      <c r="BP437" s="339">
        <v>7.4507640999999999E-2</v>
      </c>
      <c r="BQ437" s="339">
        <v>7.2094970100000003E-2</v>
      </c>
      <c r="BR437" s="339">
        <v>7.5262256E-2</v>
      </c>
    </row>
    <row r="438" spans="1:70">
      <c r="A438" t="str">
        <f t="shared" si="31"/>
        <v>Non-performing debt instruments (loans and advances &amp; debt securities) other than held for trading to total gross debt instruments (NPE ratio)201906</v>
      </c>
      <c r="B438" s="495">
        <v>201906</v>
      </c>
      <c r="C438" s="495">
        <v>92</v>
      </c>
      <c r="D438" s="495" t="s">
        <v>1438</v>
      </c>
      <c r="E438" s="495">
        <v>7.2143672627009495E-4</v>
      </c>
      <c r="F438" s="495">
        <v>1.0511063598416187E-2</v>
      </c>
      <c r="G438" s="495">
        <v>2.2916825284403045E-2</v>
      </c>
      <c r="H438" s="495">
        <v>4.0974086345497096E-2</v>
      </c>
      <c r="I438" s="495">
        <v>2.625427010705619E-2</v>
      </c>
      <c r="J438" s="495">
        <v>3.8887730398403465E-2</v>
      </c>
      <c r="K438" s="495">
        <v>0.14105629114067927</v>
      </c>
      <c r="L438" s="496">
        <v>543987090607.54865</v>
      </c>
      <c r="M438" s="496">
        <v>17700999747297.063</v>
      </c>
      <c r="N438" s="495">
        <v>4.2487030908072085E-2</v>
      </c>
      <c r="O438" s="495">
        <v>5.9346725921216897E-2</v>
      </c>
      <c r="P438" s="495">
        <v>2.111628318405584E-2</v>
      </c>
      <c r="Q438" s="495">
        <v>124</v>
      </c>
      <c r="R438" s="11">
        <f t="shared" si="32"/>
        <v>2.111628318405584E-2</v>
      </c>
      <c r="S438" s="11">
        <f t="shared" si="33"/>
        <v>5.9346725921216897E-2</v>
      </c>
      <c r="T438">
        <f t="shared" si="35"/>
        <v>0</v>
      </c>
      <c r="U438" t="str">
        <f t="shared" si="34"/>
        <v>Leverage ratio (fully phased-in definition of Tier 1)21</v>
      </c>
      <c r="V438" s="497">
        <v>202312</v>
      </c>
      <c r="W438" s="497">
        <v>194</v>
      </c>
      <c r="X438" s="497" t="s">
        <v>1101</v>
      </c>
      <c r="Y438" s="497" t="s">
        <v>19</v>
      </c>
      <c r="Z438" s="497">
        <v>0</v>
      </c>
      <c r="AA438" s="497">
        <v>8</v>
      </c>
      <c r="AB438" s="497">
        <v>6.1139883152181343E-2</v>
      </c>
      <c r="AC438" s="497">
        <v>21</v>
      </c>
      <c r="AD438" s="497"/>
      <c r="AF438" s="338" t="s">
        <v>5617</v>
      </c>
      <c r="AG438" s="339" t="s">
        <v>6753</v>
      </c>
      <c r="AH438" s="339" t="s">
        <v>6753</v>
      </c>
      <c r="AI438" s="339" t="s">
        <v>6753</v>
      </c>
      <c r="AJ438" s="339" t="s">
        <v>6753</v>
      </c>
      <c r="AK438" s="339" t="s">
        <v>6753</v>
      </c>
      <c r="AL438" s="339" t="s">
        <v>6753</v>
      </c>
      <c r="AM438" s="339" t="s">
        <v>6753</v>
      </c>
      <c r="AN438" s="339" t="s">
        <v>6753</v>
      </c>
      <c r="AO438" s="339" t="s">
        <v>6753</v>
      </c>
      <c r="AP438" s="339" t="s">
        <v>6753</v>
      </c>
      <c r="AQ438" s="339" t="s">
        <v>6753</v>
      </c>
      <c r="AR438" s="339" t="s">
        <v>6753</v>
      </c>
      <c r="AS438" s="339" t="s">
        <v>6753</v>
      </c>
      <c r="AT438" s="339" t="s">
        <v>6753</v>
      </c>
      <c r="AU438" s="339" t="s">
        <v>6753</v>
      </c>
      <c r="AV438" s="339" t="s">
        <v>6753</v>
      </c>
      <c r="AW438" s="339" t="s">
        <v>6753</v>
      </c>
      <c r="AX438" s="339" t="s">
        <v>6753</v>
      </c>
      <c r="AY438" s="339" t="s">
        <v>6753</v>
      </c>
      <c r="AZ438" s="339" t="s">
        <v>6753</v>
      </c>
      <c r="BA438" s="339" t="s">
        <v>6753</v>
      </c>
      <c r="BB438" s="339" t="s">
        <v>6753</v>
      </c>
      <c r="BC438" s="339" t="s">
        <v>6753</v>
      </c>
      <c r="BD438" s="339" t="s">
        <v>6753</v>
      </c>
      <c r="BE438" s="339" t="s">
        <v>6753</v>
      </c>
      <c r="BF438" s="339" t="s">
        <v>6753</v>
      </c>
      <c r="BG438" s="339">
        <v>7.8589751200000002E-2</v>
      </c>
      <c r="BH438" s="339" t="s">
        <v>6753</v>
      </c>
      <c r="BI438" s="339" t="s">
        <v>6753</v>
      </c>
      <c r="BJ438" s="339" t="s">
        <v>6753</v>
      </c>
      <c r="BK438" s="339" t="s">
        <v>6753</v>
      </c>
      <c r="BL438" s="339">
        <v>7.37310729E-2</v>
      </c>
      <c r="BM438" s="339">
        <v>6.9549303500000006E-2</v>
      </c>
      <c r="BN438" s="339">
        <v>7.0590464399999997E-2</v>
      </c>
      <c r="BO438" s="339">
        <v>7.5239646899999998E-2</v>
      </c>
      <c r="BP438" s="339">
        <v>7.4507640999999999E-2</v>
      </c>
      <c r="BQ438" s="339">
        <v>7.2094970100000003E-2</v>
      </c>
      <c r="BR438" s="339">
        <v>7.5262256E-2</v>
      </c>
    </row>
    <row r="439" spans="1:70">
      <c r="A439" t="str">
        <f t="shared" si="31"/>
        <v>Non-performing debt instruments (loans and advances &amp; debt securities) other than held for trading to total gross debt instruments (NPE ratio)201909</v>
      </c>
      <c r="B439" s="495">
        <v>201909</v>
      </c>
      <c r="C439" s="495">
        <v>92</v>
      </c>
      <c r="D439" s="495" t="s">
        <v>1438</v>
      </c>
      <c r="E439" s="495">
        <v>6.6337431576969077E-4</v>
      </c>
      <c r="F439" s="495">
        <v>1.0727282765108721E-2</v>
      </c>
      <c r="G439" s="495">
        <v>2.3053179458635876E-2</v>
      </c>
      <c r="H439" s="495">
        <v>3.9627464322588714E-2</v>
      </c>
      <c r="I439" s="495">
        <v>2.5195147617298009E-2</v>
      </c>
      <c r="J439" s="495">
        <v>3.6483511532118713E-2</v>
      </c>
      <c r="K439" s="495">
        <v>0.1491739594640871</v>
      </c>
      <c r="L439" s="496">
        <v>527443555834.00995</v>
      </c>
      <c r="M439" s="496">
        <v>17886559370476.031</v>
      </c>
      <c r="N439" s="495">
        <v>4.2139934801245671E-2</v>
      </c>
      <c r="O439" s="495">
        <v>5.5863591269400971E-2</v>
      </c>
      <c r="P439" s="495">
        <v>2.0423208952241867E-2</v>
      </c>
      <c r="Q439" s="495">
        <v>125</v>
      </c>
      <c r="R439" s="11">
        <f t="shared" si="32"/>
        <v>2.0423208952241867E-2</v>
      </c>
      <c r="S439" s="11">
        <f t="shared" si="33"/>
        <v>5.5863591269400971E-2</v>
      </c>
      <c r="T439">
        <f t="shared" si="35"/>
        <v>0</v>
      </c>
      <c r="U439" t="str">
        <f t="shared" si="34"/>
        <v>Leverage ratio (fully phased-in definition of Tier 1)22</v>
      </c>
      <c r="V439" s="497">
        <v>202312</v>
      </c>
      <c r="W439" s="497">
        <v>194</v>
      </c>
      <c r="X439" s="497" t="s">
        <v>1101</v>
      </c>
      <c r="Y439" s="497" t="s">
        <v>27</v>
      </c>
      <c r="Z439" s="497">
        <v>0</v>
      </c>
      <c r="AA439" s="497">
        <v>8</v>
      </c>
      <c r="AB439" s="497">
        <v>5.954381788475311E-2</v>
      </c>
      <c r="AC439" s="497">
        <v>22</v>
      </c>
      <c r="AD439" s="497"/>
      <c r="AF439" s="338" t="s">
        <v>5618</v>
      </c>
      <c r="AG439" s="339" t="s">
        <v>6753</v>
      </c>
      <c r="AH439" s="339" t="s">
        <v>6753</v>
      </c>
      <c r="AI439" s="339" t="s">
        <v>6753</v>
      </c>
      <c r="AJ439" s="339" t="s">
        <v>6753</v>
      </c>
      <c r="AK439" s="339" t="s">
        <v>6753</v>
      </c>
      <c r="AL439" s="339" t="s">
        <v>6753</v>
      </c>
      <c r="AM439" s="339" t="s">
        <v>6753</v>
      </c>
      <c r="AN439" s="339" t="s">
        <v>6753</v>
      </c>
      <c r="AO439" s="339" t="s">
        <v>6753</v>
      </c>
      <c r="AP439" s="339" t="s">
        <v>6753</v>
      </c>
      <c r="AQ439" s="339" t="s">
        <v>6753</v>
      </c>
      <c r="AR439" s="339" t="s">
        <v>6753</v>
      </c>
      <c r="AS439" s="339" t="s">
        <v>6753</v>
      </c>
      <c r="AT439" s="339" t="s">
        <v>6753</v>
      </c>
      <c r="AU439" s="339" t="s">
        <v>6753</v>
      </c>
      <c r="AV439" s="339" t="s">
        <v>6753</v>
      </c>
      <c r="AW439" s="339" t="s">
        <v>6753</v>
      </c>
      <c r="AX439" s="339" t="s">
        <v>6753</v>
      </c>
      <c r="AY439" s="339" t="s">
        <v>6753</v>
      </c>
      <c r="AZ439" s="339" t="s">
        <v>6753</v>
      </c>
      <c r="BA439" s="339" t="s">
        <v>6753</v>
      </c>
      <c r="BB439" s="339" t="s">
        <v>6753</v>
      </c>
      <c r="BC439" s="339" t="s">
        <v>6753</v>
      </c>
      <c r="BD439" s="339" t="s">
        <v>6753</v>
      </c>
      <c r="BE439" s="339" t="s">
        <v>6753</v>
      </c>
      <c r="BF439" s="339" t="s">
        <v>6753</v>
      </c>
      <c r="BG439" s="339">
        <v>0.20771362390000001</v>
      </c>
      <c r="BH439" s="339" t="s">
        <v>6753</v>
      </c>
      <c r="BI439" s="339" t="s">
        <v>6753</v>
      </c>
      <c r="BJ439" s="339" t="s">
        <v>6753</v>
      </c>
      <c r="BK439" s="339" t="s">
        <v>6753</v>
      </c>
      <c r="BL439" s="339">
        <v>0.18923098690000001</v>
      </c>
      <c r="BM439" s="339">
        <v>0.1872698123</v>
      </c>
      <c r="BN439" s="339">
        <v>0.1937122778</v>
      </c>
      <c r="BO439" s="339">
        <v>0.2062695058</v>
      </c>
      <c r="BP439" s="339">
        <v>0.19865915049999999</v>
      </c>
      <c r="BQ439" s="339">
        <v>0.19571833459999999</v>
      </c>
      <c r="BR439" s="339">
        <v>0.20207118120000001</v>
      </c>
    </row>
    <row r="440" spans="1:70">
      <c r="A440" t="str">
        <f t="shared" si="31"/>
        <v>Non-performing debt instruments (loans and advances &amp; debt securities) other than held for trading to total gross debt instruments (NPE ratio)201912</v>
      </c>
      <c r="B440" s="495">
        <v>201912</v>
      </c>
      <c r="C440" s="495">
        <v>92</v>
      </c>
      <c r="D440" s="495" t="s">
        <v>1438</v>
      </c>
      <c r="E440" s="495">
        <v>1.2114164322234438E-3</v>
      </c>
      <c r="F440" s="495">
        <v>1.0754471345650427E-2</v>
      </c>
      <c r="G440" s="495">
        <v>2.1585212794893165E-2</v>
      </c>
      <c r="H440" s="495">
        <v>3.6101021352389684E-2</v>
      </c>
      <c r="I440" s="495">
        <v>2.4033097528718617E-2</v>
      </c>
      <c r="J440" s="495">
        <v>3.3870365662565488E-2</v>
      </c>
      <c r="K440" s="495">
        <v>0.13600108808758626</v>
      </c>
      <c r="L440" s="496">
        <v>496294515239.85303</v>
      </c>
      <c r="M440" s="496">
        <v>17646737496627.73</v>
      </c>
      <c r="N440" s="495">
        <v>3.888230407142762E-2</v>
      </c>
      <c r="O440" s="495">
        <v>4.9872722748669267E-2</v>
      </c>
      <c r="P440" s="495">
        <v>1.9875773571335586E-2</v>
      </c>
      <c r="Q440" s="495">
        <v>126</v>
      </c>
      <c r="R440" s="11">
        <f t="shared" si="32"/>
        <v>1.9875773571335586E-2</v>
      </c>
      <c r="S440" s="11">
        <f t="shared" si="33"/>
        <v>4.9872722748669267E-2</v>
      </c>
      <c r="T440">
        <f t="shared" si="35"/>
        <v>0</v>
      </c>
      <c r="U440" t="str">
        <f t="shared" si="34"/>
        <v>Leverage ratio (fully phased-in definition of Tier 1)23</v>
      </c>
      <c r="V440" s="497">
        <v>202312</v>
      </c>
      <c r="W440" s="497">
        <v>194</v>
      </c>
      <c r="X440" s="497" t="s">
        <v>1101</v>
      </c>
      <c r="Y440" s="497" t="s">
        <v>25</v>
      </c>
      <c r="Z440" s="497">
        <v>0</v>
      </c>
      <c r="AA440" s="497">
        <v>18</v>
      </c>
      <c r="AB440" s="497">
        <v>5.9476876930075244E-2</v>
      </c>
      <c r="AC440" s="497">
        <v>23</v>
      </c>
      <c r="AD440" s="497"/>
      <c r="AF440" s="338" t="s">
        <v>5619</v>
      </c>
      <c r="AG440" s="339" t="s">
        <v>6753</v>
      </c>
      <c r="AH440" s="339" t="s">
        <v>6753</v>
      </c>
      <c r="AI440" s="339" t="s">
        <v>6753</v>
      </c>
      <c r="AJ440" s="339" t="s">
        <v>6753</v>
      </c>
      <c r="AK440" s="339" t="s">
        <v>6753</v>
      </c>
      <c r="AL440" s="339" t="s">
        <v>6753</v>
      </c>
      <c r="AM440" s="339" t="s">
        <v>6753</v>
      </c>
      <c r="AN440" s="339" t="s">
        <v>6753</v>
      </c>
      <c r="AO440" s="339" t="s">
        <v>6753</v>
      </c>
      <c r="AP440" s="339" t="s">
        <v>6753</v>
      </c>
      <c r="AQ440" s="339" t="s">
        <v>6753</v>
      </c>
      <c r="AR440" s="339" t="s">
        <v>6753</v>
      </c>
      <c r="AS440" s="339" t="s">
        <v>6753</v>
      </c>
      <c r="AT440" s="339" t="s">
        <v>6753</v>
      </c>
      <c r="AU440" s="339" t="s">
        <v>6753</v>
      </c>
      <c r="AV440" s="339" t="s">
        <v>6753</v>
      </c>
      <c r="AW440" s="339" t="s">
        <v>6753</v>
      </c>
      <c r="AX440" s="339" t="s">
        <v>6753</v>
      </c>
      <c r="AY440" s="339" t="s">
        <v>6753</v>
      </c>
      <c r="AZ440" s="339" t="s">
        <v>6753</v>
      </c>
      <c r="BA440" s="339" t="s">
        <v>6753</v>
      </c>
      <c r="BB440" s="339" t="s">
        <v>6753</v>
      </c>
      <c r="BC440" s="339" t="s">
        <v>6753</v>
      </c>
      <c r="BD440" s="339" t="s">
        <v>6753</v>
      </c>
      <c r="BE440" s="339" t="s">
        <v>6753</v>
      </c>
      <c r="BF440" s="339" t="s">
        <v>6753</v>
      </c>
      <c r="BG440" s="339">
        <v>0.20771362390000001</v>
      </c>
      <c r="BH440" s="339" t="s">
        <v>6753</v>
      </c>
      <c r="BI440" s="339" t="s">
        <v>6753</v>
      </c>
      <c r="BJ440" s="339" t="s">
        <v>6753</v>
      </c>
      <c r="BK440" s="339" t="s">
        <v>6753</v>
      </c>
      <c r="BL440" s="339">
        <v>0.18923098690000001</v>
      </c>
      <c r="BM440" s="339">
        <v>0.1872698123</v>
      </c>
      <c r="BN440" s="339">
        <v>0.1937122778</v>
      </c>
      <c r="BO440" s="339">
        <v>0.2062695058</v>
      </c>
      <c r="BP440" s="339">
        <v>0.19865915049999999</v>
      </c>
      <c r="BQ440" s="339">
        <v>0.19571833459999999</v>
      </c>
      <c r="BR440" s="339">
        <v>0.20207118120000001</v>
      </c>
    </row>
    <row r="441" spans="1:70">
      <c r="A441" t="str">
        <f t="shared" si="31"/>
        <v>Non-performing debt instruments (loans and advances &amp; debt securities) other than held for trading to total gross debt instruments (NPE ratio)202003</v>
      </c>
      <c r="B441" s="495">
        <v>202003</v>
      </c>
      <c r="C441" s="495">
        <v>92</v>
      </c>
      <c r="D441" s="495" t="s">
        <v>1438</v>
      </c>
      <c r="E441" s="496">
        <v>1.1048747329183105E-3</v>
      </c>
      <c r="F441" s="495">
        <v>1.1743268104703906E-2</v>
      </c>
      <c r="G441" s="495">
        <v>2.12322026299183E-2</v>
      </c>
      <c r="H441" s="495">
        <v>3.702556584945485E-2</v>
      </c>
      <c r="I441" s="495">
        <v>2.5979396044923244E-2</v>
      </c>
      <c r="J441" s="495">
        <v>3.4978253322553374E-2</v>
      </c>
      <c r="K441" s="495">
        <v>0.17116618386452842</v>
      </c>
      <c r="L441" s="496">
        <v>493002428602.24365</v>
      </c>
      <c r="M441" s="496">
        <v>18544498323177.836</v>
      </c>
      <c r="N441" s="495">
        <v>3.8329211919648304E-2</v>
      </c>
      <c r="O441" s="495">
        <v>5.0367709583434027E-2</v>
      </c>
      <c r="P441" s="495">
        <v>2.1320643236873469E-2</v>
      </c>
      <c r="Q441" s="495">
        <v>117</v>
      </c>
      <c r="R441" s="11">
        <f t="shared" si="32"/>
        <v>2.1320643236873469E-2</v>
      </c>
      <c r="S441" s="11">
        <f t="shared" si="33"/>
        <v>5.0367709583434027E-2</v>
      </c>
      <c r="T441">
        <f t="shared" si="35"/>
        <v>1</v>
      </c>
      <c r="U441" t="str">
        <f t="shared" si="34"/>
        <v>Leverage ratio (fully phased-in definition of Tier 1)24</v>
      </c>
      <c r="V441" s="497">
        <v>202312</v>
      </c>
      <c r="W441" s="497">
        <v>194</v>
      </c>
      <c r="X441" s="497" t="s">
        <v>1101</v>
      </c>
      <c r="Y441" s="497" t="s">
        <v>98</v>
      </c>
      <c r="Z441" s="497">
        <v>0</v>
      </c>
      <c r="AA441" s="497">
        <v>7</v>
      </c>
      <c r="AB441" s="497">
        <v>5.8131378817040009E-2</v>
      </c>
      <c r="AC441" s="497">
        <v>24</v>
      </c>
      <c r="AD441" s="497"/>
      <c r="AF441" s="338" t="s">
        <v>5620</v>
      </c>
      <c r="AG441" s="339" t="s">
        <v>6753</v>
      </c>
      <c r="AH441" s="339" t="s">
        <v>6753</v>
      </c>
      <c r="AI441" s="339" t="s">
        <v>6753</v>
      </c>
      <c r="AJ441" s="339" t="s">
        <v>6753</v>
      </c>
      <c r="AK441" s="339" t="s">
        <v>6753</v>
      </c>
      <c r="AL441" s="339" t="s">
        <v>6753</v>
      </c>
      <c r="AM441" s="339" t="s">
        <v>6753</v>
      </c>
      <c r="AN441" s="339" t="s">
        <v>6753</v>
      </c>
      <c r="AO441" s="339" t="s">
        <v>6753</v>
      </c>
      <c r="AP441" s="339" t="s">
        <v>6753</v>
      </c>
      <c r="AQ441" s="339" t="s">
        <v>6753</v>
      </c>
      <c r="AR441" s="339" t="s">
        <v>6753</v>
      </c>
      <c r="AS441" s="339" t="s">
        <v>6753</v>
      </c>
      <c r="AT441" s="339" t="s">
        <v>6753</v>
      </c>
      <c r="AU441" s="339" t="s">
        <v>6753</v>
      </c>
      <c r="AV441" s="339" t="s">
        <v>6753</v>
      </c>
      <c r="AW441" s="339" t="s">
        <v>6753</v>
      </c>
      <c r="AX441" s="339" t="s">
        <v>6753</v>
      </c>
      <c r="AY441" s="339" t="s">
        <v>6753</v>
      </c>
      <c r="AZ441" s="339" t="s">
        <v>6753</v>
      </c>
      <c r="BA441" s="339" t="s">
        <v>6753</v>
      </c>
      <c r="BB441" s="339" t="s">
        <v>6753</v>
      </c>
      <c r="BC441" s="339" t="s">
        <v>6753</v>
      </c>
      <c r="BD441" s="339" t="s">
        <v>6753</v>
      </c>
      <c r="BE441" s="339" t="s">
        <v>6753</v>
      </c>
      <c r="BF441" s="339" t="s">
        <v>6753</v>
      </c>
      <c r="BG441" s="339">
        <v>0.20771362390000001</v>
      </c>
      <c r="BH441" s="339" t="s">
        <v>6753</v>
      </c>
      <c r="BI441" s="339" t="s">
        <v>6753</v>
      </c>
      <c r="BJ441" s="339" t="s">
        <v>6753</v>
      </c>
      <c r="BK441" s="339" t="s">
        <v>6753</v>
      </c>
      <c r="BL441" s="339">
        <v>0.18923098690000001</v>
      </c>
      <c r="BM441" s="339">
        <v>0.1872698123</v>
      </c>
      <c r="BN441" s="339">
        <v>0.1937122778</v>
      </c>
      <c r="BO441" s="339">
        <v>0.2062695058</v>
      </c>
      <c r="BP441" s="339">
        <v>0.19865915049999999</v>
      </c>
      <c r="BQ441" s="339">
        <v>0.19571833459999999</v>
      </c>
      <c r="BR441" s="339">
        <v>0.20207118120000001</v>
      </c>
    </row>
    <row r="442" spans="1:70">
      <c r="A442" t="str">
        <f t="shared" si="31"/>
        <v>Non-performing debt instruments (loans and advances &amp; debt securities) other than held for trading to total gross debt instruments (NPE ratio)202006</v>
      </c>
      <c r="B442" s="495">
        <v>202006</v>
      </c>
      <c r="C442" s="495">
        <v>92</v>
      </c>
      <c r="D442" s="495" t="s">
        <v>1438</v>
      </c>
      <c r="E442" s="495">
        <v>1.1905746473257152E-3</v>
      </c>
      <c r="F442" s="495">
        <v>1.1689513269669981E-2</v>
      </c>
      <c r="G442" s="495">
        <v>2.0659083356623961E-2</v>
      </c>
      <c r="H442" s="495">
        <v>3.4232481594747399E-2</v>
      </c>
      <c r="I442" s="495">
        <v>2.5067726975584802E-2</v>
      </c>
      <c r="J442" s="495">
        <v>3.4008504623985594E-2</v>
      </c>
      <c r="K442" s="495">
        <v>0.11329472218464068</v>
      </c>
      <c r="L442" s="496">
        <v>495826458528.6076</v>
      </c>
      <c r="M442" s="496">
        <v>19390430072105.258</v>
      </c>
      <c r="N442" s="495">
        <v>3.5514874204442347E-2</v>
      </c>
      <c r="O442" s="495">
        <v>4.5908964958490665E-2</v>
      </c>
      <c r="P442" s="495">
        <v>2.1098757238774014E-2</v>
      </c>
      <c r="Q442" s="495">
        <v>117</v>
      </c>
      <c r="R442" s="11">
        <f t="shared" si="32"/>
        <v>2.1098757238774014E-2</v>
      </c>
      <c r="S442" s="11">
        <f t="shared" si="33"/>
        <v>4.5908964958490665E-2</v>
      </c>
      <c r="T442">
        <f t="shared" si="35"/>
        <v>1</v>
      </c>
      <c r="U442" t="str">
        <f t="shared" si="34"/>
        <v>Leverage ratio (fully phased-in definition of Tier 1)25</v>
      </c>
      <c r="V442" s="497">
        <v>202312</v>
      </c>
      <c r="W442" s="497">
        <v>194</v>
      </c>
      <c r="X442" s="497" t="s">
        <v>1101</v>
      </c>
      <c r="Y442" s="497" t="s">
        <v>31</v>
      </c>
      <c r="Z442" s="497">
        <v>0</v>
      </c>
      <c r="AA442" s="497">
        <v>9</v>
      </c>
      <c r="AB442" s="497">
        <v>5.6206875905529328E-2</v>
      </c>
      <c r="AC442" s="497">
        <v>25</v>
      </c>
      <c r="AD442" s="497"/>
      <c r="AF442" s="338" t="s">
        <v>942</v>
      </c>
      <c r="AG442" s="339">
        <v>7.0222402700000006E-2</v>
      </c>
      <c r="AH442" s="339">
        <v>6.1946999199999998E-2</v>
      </c>
      <c r="AI442" s="339">
        <v>6.04675041E-2</v>
      </c>
      <c r="AJ442" s="339">
        <v>5.7507268600000001E-2</v>
      </c>
      <c r="AK442" s="339">
        <v>5.3336198500000001E-2</v>
      </c>
      <c r="AL442" s="339">
        <v>4.8431547200000001E-2</v>
      </c>
      <c r="AM442" s="339">
        <v>4.7511444299999997E-2</v>
      </c>
      <c r="AN442" s="339">
        <v>4.3376226800000001E-2</v>
      </c>
      <c r="AO442" s="339">
        <v>3.9254319500000003E-2</v>
      </c>
      <c r="AP442" s="339">
        <v>3.6506488400000002E-2</v>
      </c>
      <c r="AQ442" s="339">
        <v>3.57392022E-2</v>
      </c>
      <c r="AR442" s="339">
        <v>3.24367541E-2</v>
      </c>
      <c r="AS442" s="339">
        <v>3.02737909E-2</v>
      </c>
      <c r="AT442" s="339">
        <v>2.78211729E-2</v>
      </c>
      <c r="AU442" s="339">
        <v>2.9290904100000001E-2</v>
      </c>
      <c r="AV442" s="339">
        <v>2.6193487099999999E-2</v>
      </c>
      <c r="AW442" s="339">
        <v>2.4294373099999999E-2</v>
      </c>
      <c r="AX442" s="339">
        <v>2.2879970400000001E-2</v>
      </c>
      <c r="AY442" s="339">
        <v>1.71896258E-2</v>
      </c>
      <c r="AZ442" s="339">
        <v>1.70892432E-2</v>
      </c>
      <c r="BA442" s="339">
        <v>1.5698323899999998E-2</v>
      </c>
      <c r="BB442" s="339">
        <v>1.4148584800000001E-2</v>
      </c>
      <c r="BC442" s="339">
        <v>1.3327012100000001E-2</v>
      </c>
      <c r="BD442" s="339">
        <v>1.28397602E-2</v>
      </c>
      <c r="BE442" s="339">
        <v>1.16272231E-2</v>
      </c>
      <c r="BF442" s="339">
        <v>1.1841836600000001E-2</v>
      </c>
      <c r="BG442" s="339">
        <v>1.02514077E-2</v>
      </c>
      <c r="BH442" s="339">
        <v>8.5495050000000006E-3</v>
      </c>
      <c r="BI442" s="339">
        <v>7.4744371999999996E-3</v>
      </c>
      <c r="BJ442" s="339">
        <v>6.2694591999999999E-3</v>
      </c>
      <c r="BK442" s="339">
        <v>8.1420703000000001E-3</v>
      </c>
      <c r="BL442" s="339">
        <v>7.8009626999999996E-3</v>
      </c>
      <c r="BM442" s="339">
        <v>7.0334699000000004E-3</v>
      </c>
      <c r="BN442" s="339">
        <v>4.1478423000000002E-3</v>
      </c>
      <c r="BO442" s="339">
        <v>4.4915049000000002E-3</v>
      </c>
      <c r="BP442" s="339">
        <v>4.9577097000000001E-3</v>
      </c>
      <c r="BQ442" s="339">
        <v>5.0548698000000003E-3</v>
      </c>
      <c r="BR442" s="339">
        <v>5.0608943999999999E-3</v>
      </c>
    </row>
    <row r="443" spans="1:70">
      <c r="A443" t="str">
        <f t="shared" si="31"/>
        <v>Non-performing debt instruments (loans and advances &amp; debt securities) other than held for trading to total gross debt instruments (NPE ratio)202009</v>
      </c>
      <c r="B443" s="495">
        <v>202009</v>
      </c>
      <c r="C443" s="495">
        <v>92</v>
      </c>
      <c r="D443" s="495" t="s">
        <v>1438</v>
      </c>
      <c r="E443" s="496">
        <v>1.4520864542781793E-3</v>
      </c>
      <c r="F443" s="495">
        <v>1.0574130677056422E-2</v>
      </c>
      <c r="G443" s="495">
        <v>2.1140063647747589E-2</v>
      </c>
      <c r="H443" s="495">
        <v>3.2207598826603769E-2</v>
      </c>
      <c r="I443" s="495">
        <v>2.4186448232724721E-2</v>
      </c>
      <c r="J443" s="495">
        <v>3.0641948893405036E-2</v>
      </c>
      <c r="K443" s="495">
        <v>0.10539863354554965</v>
      </c>
      <c r="L443" s="496">
        <v>485074083393.31189</v>
      </c>
      <c r="M443" s="496">
        <v>19524291292796.621</v>
      </c>
      <c r="N443" s="495">
        <v>3.371682716849881E-2</v>
      </c>
      <c r="O443" s="495">
        <v>4.4020920463346165E-2</v>
      </c>
      <c r="P443" s="495">
        <v>2.056660474618098E-2</v>
      </c>
      <c r="Q443" s="495">
        <v>115</v>
      </c>
      <c r="R443" s="11">
        <f t="shared" si="32"/>
        <v>2.056660474618098E-2</v>
      </c>
      <c r="S443" s="11">
        <f t="shared" si="33"/>
        <v>4.4020920463346165E-2</v>
      </c>
      <c r="T443">
        <f t="shared" si="35"/>
        <v>0</v>
      </c>
      <c r="U443" t="str">
        <f t="shared" si="34"/>
        <v>Leverage ratio (fully phased-in definition of Tier 1)26</v>
      </c>
      <c r="V443" s="497">
        <v>202312</v>
      </c>
      <c r="W443" s="497">
        <v>194</v>
      </c>
      <c r="X443" s="497" t="s">
        <v>1101</v>
      </c>
      <c r="Y443" s="497" t="s">
        <v>91</v>
      </c>
      <c r="Z443" s="497">
        <v>0</v>
      </c>
      <c r="AA443" s="497">
        <v>3</v>
      </c>
      <c r="AB443" s="497">
        <v>5.61335908293248E-2</v>
      </c>
      <c r="AC443" s="497">
        <v>26</v>
      </c>
      <c r="AD443" s="497"/>
      <c r="AF443" s="338" t="s">
        <v>939</v>
      </c>
      <c r="AG443" s="339">
        <v>7.1908042599999999E-2</v>
      </c>
      <c r="AH443" s="339">
        <v>6.3411042500000001E-2</v>
      </c>
      <c r="AI443" s="339">
        <v>6.3705393900000004E-2</v>
      </c>
      <c r="AJ443" s="339">
        <v>5.9998555799999999E-2</v>
      </c>
      <c r="AK443" s="339">
        <v>5.5456497399999999E-2</v>
      </c>
      <c r="AL443" s="339">
        <v>5.0868867200000001E-2</v>
      </c>
      <c r="AM443" s="339">
        <v>4.9164306900000003E-2</v>
      </c>
      <c r="AN443" s="339">
        <v>4.4988605100000002E-2</v>
      </c>
      <c r="AO443" s="339">
        <v>4.0719467400000001E-2</v>
      </c>
      <c r="AP443" s="339">
        <v>3.7754951000000002E-2</v>
      </c>
      <c r="AQ443" s="339">
        <v>3.6660213900000002E-2</v>
      </c>
      <c r="AR443" s="339">
        <v>3.3313059800000003E-2</v>
      </c>
      <c r="AS443" s="339">
        <v>3.10619904E-2</v>
      </c>
      <c r="AT443" s="339">
        <v>2.84625573E-2</v>
      </c>
      <c r="AU443" s="339">
        <v>3.0061481300000002E-2</v>
      </c>
      <c r="AV443" s="339">
        <v>2.6777284700000001E-2</v>
      </c>
      <c r="AW443" s="339">
        <v>2.4819707699999999E-2</v>
      </c>
      <c r="AX443" s="339">
        <v>2.39637007E-2</v>
      </c>
      <c r="AY443" s="339">
        <v>1.83250228E-2</v>
      </c>
      <c r="AZ443" s="339">
        <v>1.8168779999999999E-2</v>
      </c>
      <c r="BA443" s="339">
        <v>1.66326888E-2</v>
      </c>
      <c r="BB443" s="339">
        <v>1.49172312E-2</v>
      </c>
      <c r="BC443" s="339">
        <v>1.39220287E-2</v>
      </c>
      <c r="BD443" s="339">
        <v>1.35947541E-2</v>
      </c>
      <c r="BE443" s="339">
        <v>1.2308480700000001E-2</v>
      </c>
      <c r="BF443" s="339">
        <v>1.2522228999999999E-2</v>
      </c>
      <c r="BG443" s="339">
        <v>1.08232637E-2</v>
      </c>
      <c r="BH443" s="339">
        <v>9.3432788999999999E-3</v>
      </c>
      <c r="BI443" s="339">
        <v>8.1618552999999996E-3</v>
      </c>
      <c r="BJ443" s="339">
        <v>6.8115774999999998E-3</v>
      </c>
      <c r="BK443" s="339">
        <v>9.0824875999999995E-3</v>
      </c>
      <c r="BL443" s="339">
        <v>9.3626119999999993E-3</v>
      </c>
      <c r="BM443" s="339">
        <v>7.9187058999999997E-3</v>
      </c>
      <c r="BN443" s="339">
        <v>4.6745171999999996E-3</v>
      </c>
      <c r="BO443" s="339">
        <v>5.1191496999999997E-3</v>
      </c>
      <c r="BP443" s="339">
        <v>5.6578855999999999E-3</v>
      </c>
      <c r="BQ443" s="339">
        <v>5.7748597999999996E-3</v>
      </c>
      <c r="BR443" s="339">
        <v>5.8049553999999998E-3</v>
      </c>
    </row>
    <row r="444" spans="1:70">
      <c r="A444" t="str">
        <f t="shared" si="31"/>
        <v>Non-performing debt instruments (loans and advances &amp; debt securities) other than held for trading to total gross debt instruments (NPE ratio)202012</v>
      </c>
      <c r="B444" s="495">
        <v>202012</v>
      </c>
      <c r="C444" s="495">
        <v>92</v>
      </c>
      <c r="D444" s="495" t="s">
        <v>1438</v>
      </c>
      <c r="E444" s="496">
        <v>9.0486239203137675E-4</v>
      </c>
      <c r="F444" s="495">
        <v>1.079856025809962E-2</v>
      </c>
      <c r="G444" s="495">
        <v>1.9419502635140848E-2</v>
      </c>
      <c r="H444" s="495">
        <v>2.9214596579050383E-2</v>
      </c>
      <c r="I444" s="495">
        <v>2.2630357634151426E-2</v>
      </c>
      <c r="J444" s="495">
        <v>2.9947567163431041E-2</v>
      </c>
      <c r="K444" s="495">
        <v>8.9664563370039488E-2</v>
      </c>
      <c r="L444" s="496">
        <v>448291919858.11926</v>
      </c>
      <c r="M444" s="496">
        <v>19240997733149.906</v>
      </c>
      <c r="N444" s="495">
        <v>3.0893178242879949E-2</v>
      </c>
      <c r="O444" s="495">
        <v>3.9632266409041508E-2</v>
      </c>
      <c r="P444" s="495">
        <v>1.9381276173679914E-2</v>
      </c>
      <c r="Q444" s="495">
        <v>116</v>
      </c>
      <c r="R444" s="11">
        <f t="shared" si="32"/>
        <v>1.9381276173679914E-2</v>
      </c>
      <c r="S444" s="11">
        <f t="shared" si="33"/>
        <v>3.9632266409041508E-2</v>
      </c>
      <c r="T444">
        <f t="shared" si="35"/>
        <v>0</v>
      </c>
      <c r="U444" t="str">
        <f t="shared" si="34"/>
        <v>Leverage ratio (fully phased-in definition of Tier 1)27</v>
      </c>
      <c r="V444" s="497">
        <v>202312</v>
      </c>
      <c r="W444" s="497">
        <v>194</v>
      </c>
      <c r="X444" s="497" t="s">
        <v>1101</v>
      </c>
      <c r="Y444" s="497" t="s">
        <v>16</v>
      </c>
      <c r="Z444" s="497">
        <v>0</v>
      </c>
      <c r="AA444" s="497">
        <v>30</v>
      </c>
      <c r="AB444" s="497">
        <v>5.5913665922749684E-2</v>
      </c>
      <c r="AC444" s="497">
        <v>27</v>
      </c>
      <c r="AD444" s="497"/>
      <c r="AF444" s="338" t="s">
        <v>940</v>
      </c>
      <c r="AG444" s="339">
        <v>0.3208027705</v>
      </c>
      <c r="AH444" s="339">
        <v>0.31002732100000002</v>
      </c>
      <c r="AI444" s="339">
        <v>0.30884007460000001</v>
      </c>
      <c r="AJ444" s="339">
        <v>0.31014572569999999</v>
      </c>
      <c r="AK444" s="339">
        <v>0.31461181900000001</v>
      </c>
      <c r="AL444" s="339">
        <v>0.31669413590000001</v>
      </c>
      <c r="AM444" s="339">
        <v>0.32814633059999998</v>
      </c>
      <c r="AN444" s="339">
        <v>0.32854322609999997</v>
      </c>
      <c r="AO444" s="339">
        <v>0.33256526419999999</v>
      </c>
      <c r="AP444" s="339">
        <v>0.30434086370000002</v>
      </c>
      <c r="AQ444" s="339">
        <v>0.30961098180000002</v>
      </c>
      <c r="AR444" s="339">
        <v>0.30884020969999998</v>
      </c>
      <c r="AS444" s="339">
        <v>0.30188164379999999</v>
      </c>
      <c r="AT444" s="339">
        <v>0.29221596129999999</v>
      </c>
      <c r="AU444" s="339">
        <v>0.2613902971</v>
      </c>
      <c r="AV444" s="339">
        <v>0.26015097110000002</v>
      </c>
      <c r="AW444" s="339">
        <v>0.2645970379</v>
      </c>
      <c r="AX444" s="339">
        <v>0.26241694830000001</v>
      </c>
      <c r="AY444" s="339">
        <v>0.3339117486</v>
      </c>
      <c r="AZ444" s="339">
        <v>0.33400630570000001</v>
      </c>
      <c r="BA444" s="339">
        <v>0.32932189270000001</v>
      </c>
      <c r="BB444" s="339">
        <v>0.3157479889</v>
      </c>
      <c r="BC444" s="339">
        <v>0.32115379929999999</v>
      </c>
      <c r="BD444" s="339">
        <v>0.31488751580000002</v>
      </c>
      <c r="BE444" s="339">
        <v>0.31982298720000002</v>
      </c>
      <c r="BF444" s="339">
        <v>0.29634454869999999</v>
      </c>
      <c r="BG444" s="339">
        <v>0.27483828220000001</v>
      </c>
      <c r="BH444" s="339">
        <v>0.26847553130000001</v>
      </c>
      <c r="BI444" s="339">
        <v>0.2818044743</v>
      </c>
      <c r="BJ444" s="339">
        <v>0.29836110710000002</v>
      </c>
      <c r="BK444" s="339">
        <v>0.2276191119</v>
      </c>
      <c r="BL444" s="339">
        <v>0.23485191559999999</v>
      </c>
      <c r="BM444" s="339">
        <v>0.25556421099999999</v>
      </c>
      <c r="BN444" s="339">
        <v>0.3745232463</v>
      </c>
      <c r="BO444" s="339">
        <v>0.38232974539999998</v>
      </c>
      <c r="BP444" s="339">
        <v>0.403812371</v>
      </c>
      <c r="BQ444" s="339">
        <v>0.41646828800000002</v>
      </c>
      <c r="BR444" s="339">
        <v>0.4222805684</v>
      </c>
    </row>
    <row r="445" spans="1:70">
      <c r="A445" t="str">
        <f t="shared" si="31"/>
        <v>Non-performing debt instruments (loans and advances &amp; debt securities) other than held for trading to total gross debt instruments (NPE ratio)202103</v>
      </c>
      <c r="B445" s="495">
        <v>202103</v>
      </c>
      <c r="C445" s="495">
        <v>92</v>
      </c>
      <c r="D445" s="495" t="s">
        <v>1438</v>
      </c>
      <c r="E445" s="495">
        <v>1.3920257812822011E-3</v>
      </c>
      <c r="F445" s="495">
        <v>9.1211351075538797E-3</v>
      </c>
      <c r="G445" s="495">
        <v>1.8689544637576952E-2</v>
      </c>
      <c r="H445" s="495">
        <v>2.7203977706985863E-2</v>
      </c>
      <c r="I445" s="495">
        <v>2.186865723125728E-2</v>
      </c>
      <c r="J445" s="495">
        <v>2.7938728436208937E-2</v>
      </c>
      <c r="K445" s="495">
        <v>8.1236206621385074E-2</v>
      </c>
      <c r="L445" s="496">
        <v>459510778976.02264</v>
      </c>
      <c r="M445" s="496">
        <v>20270295323527.75</v>
      </c>
      <c r="N445" s="495">
        <v>3.1075642237229209E-2</v>
      </c>
      <c r="O445" s="495">
        <v>3.6645536391944122E-2</v>
      </c>
      <c r="P445" s="495">
        <v>1.897090993697104E-2</v>
      </c>
      <c r="Q445" s="495">
        <v>118</v>
      </c>
      <c r="R445" s="11">
        <f t="shared" si="32"/>
        <v>1.897090993697104E-2</v>
      </c>
      <c r="S445" s="11">
        <f t="shared" si="33"/>
        <v>3.6645536391944122E-2</v>
      </c>
      <c r="T445">
        <f t="shared" si="35"/>
        <v>1</v>
      </c>
      <c r="U445" t="str">
        <f t="shared" si="34"/>
        <v>Leverage ratio (fully phased-in definition of Tier 1)28</v>
      </c>
      <c r="V445" s="497">
        <v>202312</v>
      </c>
      <c r="W445" s="497">
        <v>194</v>
      </c>
      <c r="X445" s="497" t="s">
        <v>1101</v>
      </c>
      <c r="Y445" s="497" t="s">
        <v>18</v>
      </c>
      <c r="Z445" s="497">
        <v>0</v>
      </c>
      <c r="AA445" s="497">
        <v>15</v>
      </c>
      <c r="AB445" s="497">
        <v>5.3994188920467062E-2</v>
      </c>
      <c r="AC445" s="497">
        <v>28</v>
      </c>
      <c r="AD445" s="497"/>
      <c r="AF445" s="338" t="s">
        <v>941</v>
      </c>
      <c r="AG445" s="339">
        <v>7.4516257099999997E-2</v>
      </c>
      <c r="AH445" s="339">
        <v>6.2963850000000002E-2</v>
      </c>
      <c r="AI445" s="339">
        <v>6.3392225999999996E-2</v>
      </c>
      <c r="AJ445" s="339">
        <v>5.9427010600000003E-2</v>
      </c>
      <c r="AK445" s="339">
        <v>4.9078932200000001E-2</v>
      </c>
      <c r="AL445" s="339">
        <v>4.5069939000000003E-2</v>
      </c>
      <c r="AM445" s="339">
        <v>4.34422119E-2</v>
      </c>
      <c r="AN445" s="339">
        <v>4.03198866E-2</v>
      </c>
      <c r="AO445" s="339">
        <v>3.7143023599999998E-2</v>
      </c>
      <c r="AP445" s="339">
        <v>3.0645104999999999E-2</v>
      </c>
      <c r="AQ445" s="339">
        <v>3.0005118599999998E-2</v>
      </c>
      <c r="AR445" s="339">
        <v>2.7756650099999999E-2</v>
      </c>
      <c r="AS445" s="339">
        <v>2.3719784000000001E-2</v>
      </c>
      <c r="AT445" s="339">
        <v>2.1681249699999999E-2</v>
      </c>
      <c r="AU445" s="339">
        <v>2.12406157E-2</v>
      </c>
      <c r="AV445" s="339">
        <v>1.8920027799999999E-2</v>
      </c>
      <c r="AW445" s="339">
        <v>1.73782959E-2</v>
      </c>
      <c r="AX445" s="339">
        <v>1.6449973100000001E-2</v>
      </c>
      <c r="AY445" s="339">
        <v>1.48464224E-2</v>
      </c>
      <c r="AZ445" s="339">
        <v>1.4441919500000001E-2</v>
      </c>
      <c r="BA445" s="339">
        <v>1.3607437700000001E-2</v>
      </c>
      <c r="BB445" s="339">
        <v>1.1133297E-2</v>
      </c>
      <c r="BC445" s="339">
        <v>1.1232669799999999E-2</v>
      </c>
      <c r="BD445" s="339">
        <v>1.6779007200000001E-2</v>
      </c>
      <c r="BE445" s="339">
        <v>1.5961174299999999E-2</v>
      </c>
      <c r="BF445" s="339">
        <v>1.5704157999999999E-2</v>
      </c>
      <c r="BG445" s="339">
        <v>1.6586577599999999E-2</v>
      </c>
      <c r="BH445" s="339">
        <v>1.45343964E-2</v>
      </c>
      <c r="BI445" s="339">
        <v>1.21796695E-2</v>
      </c>
      <c r="BJ445" s="339">
        <v>1.0832467199999999E-2</v>
      </c>
      <c r="BK445" s="339">
        <v>1.3307031400000001E-2</v>
      </c>
      <c r="BL445" s="339">
        <v>1.3493272400000001E-2</v>
      </c>
      <c r="BM445" s="339">
        <v>1.09450598E-2</v>
      </c>
      <c r="BN445" s="339">
        <v>8.7036638000000006E-3</v>
      </c>
      <c r="BO445" s="339">
        <v>9.3098829999999997E-3</v>
      </c>
      <c r="BP445" s="339">
        <v>7.9752826999999991E-3</v>
      </c>
      <c r="BQ445" s="339">
        <v>7.6262007999999999E-3</v>
      </c>
      <c r="BR445" s="339">
        <v>7.5821122000000003E-3</v>
      </c>
    </row>
    <row r="446" spans="1:70">
      <c r="A446" t="str">
        <f t="shared" si="31"/>
        <v>Non-performing debt instruments (loans and advances &amp; debt securities) other than held for trading to total gross debt instruments (NPE ratio)202106</v>
      </c>
      <c r="B446" s="495">
        <v>202106</v>
      </c>
      <c r="C446" s="495">
        <v>92</v>
      </c>
      <c r="D446" s="495" t="s">
        <v>1438</v>
      </c>
      <c r="E446" s="496">
        <v>1.1142687016131338E-3</v>
      </c>
      <c r="F446" s="495">
        <v>8.7026487184832368E-3</v>
      </c>
      <c r="G446" s="495">
        <v>1.8443592323034323E-2</v>
      </c>
      <c r="H446" s="495">
        <v>2.4044562583253718E-2</v>
      </c>
      <c r="I446" s="495">
        <v>2.0348122340686749E-2</v>
      </c>
      <c r="J446" s="495">
        <v>2.7630255814590231E-2</v>
      </c>
      <c r="K446" s="495">
        <v>7.0819264156923967E-2</v>
      </c>
      <c r="L446" s="496">
        <v>428741782888.0661</v>
      </c>
      <c r="M446" s="496">
        <v>20497778241747.078</v>
      </c>
      <c r="N446" s="495">
        <v>2.9985542348121917E-2</v>
      </c>
      <c r="O446" s="495">
        <v>2.9435161334306601E-2</v>
      </c>
      <c r="P446" s="495">
        <v>1.8550169082701944E-2</v>
      </c>
      <c r="Q446" s="495">
        <v>112</v>
      </c>
      <c r="R446" s="11">
        <f t="shared" si="32"/>
        <v>1.8550169082701944E-2</v>
      </c>
      <c r="S446" s="11">
        <f t="shared" si="33"/>
        <v>2.9985542348121917E-2</v>
      </c>
      <c r="T446">
        <f t="shared" si="35"/>
        <v>1</v>
      </c>
      <c r="U446" t="str">
        <f t="shared" si="34"/>
        <v>Leverage ratio (fully phased-in definition of Tier 1)29</v>
      </c>
      <c r="V446" s="497">
        <v>202312</v>
      </c>
      <c r="W446" s="497">
        <v>194</v>
      </c>
      <c r="X446" s="497" t="s">
        <v>1101</v>
      </c>
      <c r="Y446" s="497" t="s">
        <v>20</v>
      </c>
      <c r="Z446" s="497">
        <v>0</v>
      </c>
      <c r="AA446" s="497">
        <v>14</v>
      </c>
      <c r="AB446" s="497">
        <v>5.3583369494869824E-2</v>
      </c>
      <c r="AC446" s="497">
        <v>29</v>
      </c>
      <c r="AD446" s="497"/>
      <c r="AF446" s="338" t="s">
        <v>1264</v>
      </c>
      <c r="AG446" s="339">
        <v>1.1274334872</v>
      </c>
      <c r="AH446" s="339">
        <v>0.98337085849999994</v>
      </c>
      <c r="AI446" s="339">
        <v>1.0221422625000001</v>
      </c>
      <c r="AJ446" s="339">
        <v>1.0379135141</v>
      </c>
      <c r="AK446" s="339">
        <v>1.0353317118000001</v>
      </c>
      <c r="AL446" s="339">
        <v>0.96289448860000004</v>
      </c>
      <c r="AM446" s="339">
        <v>0.98865016110000004</v>
      </c>
      <c r="AN446" s="339">
        <v>1.0401049574000001</v>
      </c>
      <c r="AO446" s="339">
        <v>1.0466483595</v>
      </c>
      <c r="AP446" s="339">
        <v>0.97406968999999999</v>
      </c>
      <c r="AQ446" s="339">
        <v>1.0183241300999999</v>
      </c>
      <c r="AR446" s="339">
        <v>1.0383031552999999</v>
      </c>
      <c r="AS446" s="339">
        <v>1.0386242350999999</v>
      </c>
      <c r="AT446" s="339">
        <v>1.0400662762999999</v>
      </c>
      <c r="AU446" s="339">
        <v>1.0794869462000001</v>
      </c>
      <c r="AV446" s="339">
        <v>1.1003286859999999</v>
      </c>
      <c r="AW446" s="339">
        <v>1.0585406465</v>
      </c>
      <c r="AX446" s="339">
        <v>0.9433333653</v>
      </c>
      <c r="AY446" s="339">
        <v>0.87706072759999998</v>
      </c>
      <c r="AZ446" s="339">
        <v>0.87389636609999999</v>
      </c>
      <c r="BA446" s="339">
        <v>0.88124079020000001</v>
      </c>
      <c r="BB446" s="339">
        <v>0.82098837309999995</v>
      </c>
      <c r="BC446" s="339">
        <v>0.81696068259999999</v>
      </c>
      <c r="BD446" s="339">
        <v>0.75333218589999995</v>
      </c>
      <c r="BE446" s="339">
        <v>0.71412775640000004</v>
      </c>
      <c r="BF446" s="339">
        <v>0.62905074859999999</v>
      </c>
      <c r="BG446" s="339">
        <v>0.62741147919999996</v>
      </c>
      <c r="BH446" s="339">
        <v>0.63112417470000004</v>
      </c>
      <c r="BI446" s="339">
        <v>0.6390405992</v>
      </c>
      <c r="BJ446" s="339">
        <v>0.62713211020000004</v>
      </c>
      <c r="BK446" s="339">
        <v>0.66067467369999999</v>
      </c>
      <c r="BL446" s="339">
        <v>0.68569197780000002</v>
      </c>
      <c r="BM446" s="339">
        <v>0.71877072330000003</v>
      </c>
      <c r="BN446" s="339">
        <v>0.4481861419</v>
      </c>
      <c r="BO446" s="339">
        <v>0.45401201270000002</v>
      </c>
      <c r="BP446" s="339">
        <v>0.45197993250000001</v>
      </c>
      <c r="BQ446" s="339">
        <v>0.46363853789999998</v>
      </c>
      <c r="BR446" s="339">
        <v>0.44833590719999999</v>
      </c>
    </row>
    <row r="447" spans="1:70">
      <c r="A447" t="str">
        <f t="shared" si="31"/>
        <v>Non-performing debt instruments (loans and advances &amp; debt securities) other than held for trading to total gross debt instruments (NPE ratio)202109</v>
      </c>
      <c r="B447" s="495">
        <v>202109</v>
      </c>
      <c r="C447" s="495">
        <v>92</v>
      </c>
      <c r="D447" s="495" t="s">
        <v>1438</v>
      </c>
      <c r="E447" s="496">
        <v>1.4136065169536301E-3</v>
      </c>
      <c r="F447" s="495">
        <v>7.8037536366149162E-3</v>
      </c>
      <c r="G447" s="495">
        <v>1.713223757488893E-2</v>
      </c>
      <c r="H447" s="495">
        <v>2.1705220241140053E-2</v>
      </c>
      <c r="I447" s="495">
        <v>1.9080621120089018E-2</v>
      </c>
      <c r="J447" s="495">
        <v>2.743567294606658E-2</v>
      </c>
      <c r="K447" s="495">
        <v>5.8737223592886571E-2</v>
      </c>
      <c r="L447" s="496">
        <v>407095335662.53619</v>
      </c>
      <c r="M447" s="496">
        <v>20781305668879.043</v>
      </c>
      <c r="N447" s="495">
        <v>2.8080759457707476E-2</v>
      </c>
      <c r="O447" s="495">
        <v>2.5801234136753316E-2</v>
      </c>
      <c r="P447" s="495">
        <v>1.7738414795576852E-2</v>
      </c>
      <c r="Q447" s="495">
        <v>111</v>
      </c>
      <c r="R447" s="11">
        <f t="shared" ref="R447:R510" si="36">MIN(N447:P447)</f>
        <v>1.7738414795576852E-2</v>
      </c>
      <c r="S447" s="11">
        <f t="shared" ref="S447:S510" si="37">MAX(N447:P447)</f>
        <v>2.8080759457707476E-2</v>
      </c>
      <c r="T447">
        <f t="shared" si="35"/>
        <v>1</v>
      </c>
      <c r="U447" t="str">
        <f t="shared" si="34"/>
        <v>Leverage ratio (fully phased-in definition of Tier 1)30</v>
      </c>
      <c r="V447" s="497">
        <v>202312</v>
      </c>
      <c r="W447" s="497">
        <v>194</v>
      </c>
      <c r="X447" s="497" t="s">
        <v>1101</v>
      </c>
      <c r="Y447" s="497" t="s">
        <v>17</v>
      </c>
      <c r="Z447" s="497">
        <v>0</v>
      </c>
      <c r="AA447" s="497">
        <v>5</v>
      </c>
      <c r="AB447" s="497">
        <v>5.0845634876307319E-2</v>
      </c>
      <c r="AC447" s="497">
        <v>30</v>
      </c>
      <c r="AD447" s="497"/>
      <c r="AF447" s="338" t="s">
        <v>1265</v>
      </c>
      <c r="AG447" s="339" t="s">
        <v>6753</v>
      </c>
      <c r="AH447" s="339">
        <v>3.2836067199999999E-2</v>
      </c>
      <c r="AI447" s="339">
        <v>3.8725375899999998E-2</v>
      </c>
      <c r="AJ447" s="339">
        <v>4.09993232E-2</v>
      </c>
      <c r="AK447" s="339">
        <v>2.5343087199999999E-2</v>
      </c>
      <c r="AL447" s="339">
        <v>2.19535298E-2</v>
      </c>
      <c r="AM447" s="339">
        <v>2.33034882E-2</v>
      </c>
      <c r="AN447" s="339">
        <v>2.1485666399999999E-2</v>
      </c>
      <c r="AO447" s="339">
        <v>1.9628169399999999E-2</v>
      </c>
      <c r="AP447" s="339">
        <v>1.8700132099999999E-2</v>
      </c>
      <c r="AQ447" s="339">
        <v>1.8385613299999999E-2</v>
      </c>
      <c r="AR447" s="339">
        <v>1.84302142E-2</v>
      </c>
      <c r="AS447" s="339">
        <v>1.7675115799999998E-2</v>
      </c>
      <c r="AT447" s="339">
        <v>1.4668290699999999E-2</v>
      </c>
      <c r="AU447" s="339">
        <v>1.8935906999999998E-2</v>
      </c>
      <c r="AV447" s="339">
        <v>1.3265326399999999E-2</v>
      </c>
      <c r="AW447" s="339">
        <v>1.42907581E-2</v>
      </c>
      <c r="AX447" s="339">
        <v>9.5275839000000008E-3</v>
      </c>
      <c r="AY447" s="339">
        <v>8.4059119999999998E-4</v>
      </c>
      <c r="AZ447" s="339">
        <v>8.6966310000000005E-4</v>
      </c>
      <c r="BA447" s="339">
        <v>4.9911595E-3</v>
      </c>
      <c r="BB447" s="339">
        <v>9.5533339999999997E-4</v>
      </c>
      <c r="BC447" s="339">
        <v>7.5520299999999997E-4</v>
      </c>
      <c r="BD447" s="339">
        <v>7.6060599E-3</v>
      </c>
      <c r="BE447" s="339">
        <v>7.5880892999999998E-3</v>
      </c>
      <c r="BF447" s="339">
        <v>6.9911301000000004E-3</v>
      </c>
      <c r="BG447" s="339">
        <v>6.2754621999999999E-3</v>
      </c>
      <c r="BH447" s="339">
        <v>4.55566346E-2</v>
      </c>
      <c r="BI447" s="339">
        <v>6.1149324900000003E-2</v>
      </c>
      <c r="BJ447" s="339">
        <v>5.7693699799999998E-2</v>
      </c>
      <c r="BK447" s="339">
        <v>6.2074533600000002E-2</v>
      </c>
      <c r="BL447" s="339">
        <v>5.9031204300000001E-2</v>
      </c>
      <c r="BM447" s="339">
        <v>5.7381212600000002E-2</v>
      </c>
      <c r="BN447" s="339">
        <v>4.2447461800000003E-2</v>
      </c>
      <c r="BO447" s="339">
        <v>4.2783645199999998E-2</v>
      </c>
      <c r="BP447" s="339">
        <v>3.7833895800000003E-2</v>
      </c>
      <c r="BQ447" s="339">
        <v>1.3136032799999999E-2</v>
      </c>
      <c r="BR447" s="339">
        <v>1.1975907399999999E-2</v>
      </c>
    </row>
    <row r="448" spans="1:70">
      <c r="A448" t="str">
        <f t="shared" si="31"/>
        <v>Non-performing debt instruments (loans and advances &amp; debt securities) other than held for trading to total gross debt instruments (NPE ratio)202112</v>
      </c>
      <c r="B448" s="495">
        <v>202112</v>
      </c>
      <c r="C448" s="495">
        <v>92</v>
      </c>
      <c r="D448" s="495" t="s">
        <v>1438</v>
      </c>
      <c r="E448" s="496">
        <v>1.1613376971885687E-3</v>
      </c>
      <c r="F448" s="495">
        <v>8.5526599327913691E-3</v>
      </c>
      <c r="G448" s="495">
        <v>1.7073981450208841E-2</v>
      </c>
      <c r="H448" s="495">
        <v>1.9396269476179329E-2</v>
      </c>
      <c r="I448" s="495">
        <v>1.8131186511547267E-2</v>
      </c>
      <c r="J448" s="495">
        <v>2.6369363329028988E-2</v>
      </c>
      <c r="K448" s="495">
        <v>4.0512206668205659E-2</v>
      </c>
      <c r="L448" s="496">
        <v>379372254263.86523</v>
      </c>
      <c r="M448" s="496">
        <v>20397189904673.43</v>
      </c>
      <c r="N448" s="495">
        <v>2.0882892164308036E-2</v>
      </c>
      <c r="O448" s="495">
        <v>2.2669977431231208E-2</v>
      </c>
      <c r="P448" s="495">
        <v>1.7213123822245876E-2</v>
      </c>
      <c r="Q448" s="495">
        <v>111</v>
      </c>
      <c r="R448" s="11">
        <f t="shared" si="36"/>
        <v>1.7213123822245876E-2</v>
      </c>
      <c r="S448" s="11">
        <f t="shared" si="37"/>
        <v>2.2669977431231208E-2</v>
      </c>
      <c r="T448">
        <f t="shared" si="35"/>
        <v>1</v>
      </c>
      <c r="U448" t="str">
        <f t="shared" si="34"/>
        <v>Leverage ratio (fully phased-in definition of Tier 1)99</v>
      </c>
      <c r="V448" s="497">
        <v>202312</v>
      </c>
      <c r="W448" s="497">
        <v>194</v>
      </c>
      <c r="X448" s="497" t="s">
        <v>1101</v>
      </c>
      <c r="Y448" s="497" t="s">
        <v>34</v>
      </c>
      <c r="Z448" s="497">
        <v>0</v>
      </c>
      <c r="AA448" s="497">
        <v>127</v>
      </c>
      <c r="AB448" s="497">
        <v>5.7728574013615273E-2</v>
      </c>
      <c r="AC448" s="497">
        <v>99</v>
      </c>
      <c r="AD448" s="497"/>
      <c r="AF448" s="338" t="s">
        <v>1269</v>
      </c>
      <c r="AG448" s="339" t="s">
        <v>6753</v>
      </c>
      <c r="AH448" s="339" t="s">
        <v>6753</v>
      </c>
      <c r="AI448" s="339" t="s">
        <v>6753</v>
      </c>
      <c r="AJ448" s="339" t="s">
        <v>6753</v>
      </c>
      <c r="AK448" s="339" t="s">
        <v>6753</v>
      </c>
      <c r="AL448" s="339" t="s">
        <v>6753</v>
      </c>
      <c r="AM448" s="339" t="s">
        <v>6753</v>
      </c>
      <c r="AN448" s="339" t="s">
        <v>6753</v>
      </c>
      <c r="AO448" s="339">
        <v>2.2033438941000001</v>
      </c>
      <c r="AP448" s="339">
        <v>2.5174786841999999</v>
      </c>
      <c r="AQ448" s="339">
        <v>2.4696260665000001</v>
      </c>
      <c r="AR448" s="339">
        <v>2.5509679730000001</v>
      </c>
      <c r="AS448" s="339">
        <v>2.4081900356000001</v>
      </c>
      <c r="AT448" s="339">
        <v>2.6597499243999998</v>
      </c>
      <c r="AU448" s="339">
        <v>2.3222708069000002</v>
      </c>
      <c r="AV448" s="339">
        <v>2.1757724153</v>
      </c>
      <c r="AW448" s="339">
        <v>2.3804734124000002</v>
      </c>
      <c r="AX448" s="339">
        <v>2.4152932491999999</v>
      </c>
      <c r="AY448" s="339">
        <v>2.7649685975999998</v>
      </c>
      <c r="AZ448" s="339">
        <v>2.6402873025</v>
      </c>
      <c r="BA448" s="339">
        <v>2.4885826607000001</v>
      </c>
      <c r="BB448" s="339">
        <v>2.6292600457000002</v>
      </c>
      <c r="BC448" s="339">
        <v>2.9311854319999999</v>
      </c>
      <c r="BD448" s="339">
        <v>3.8970942444999999</v>
      </c>
      <c r="BE448" s="339">
        <v>5.5731019604999998</v>
      </c>
      <c r="BF448" s="339">
        <v>7.6318821634000003</v>
      </c>
      <c r="BG448" s="339">
        <v>4.6384970608999998</v>
      </c>
      <c r="BH448" s="339">
        <v>4.3446463325</v>
      </c>
      <c r="BI448" s="339">
        <v>4.4812677872000002</v>
      </c>
      <c r="BJ448" s="339">
        <v>3.7990400470000001</v>
      </c>
      <c r="BK448" s="339">
        <v>3.8435842473999999</v>
      </c>
      <c r="BL448" s="339">
        <v>3.8767699118999999</v>
      </c>
      <c r="BM448" s="339">
        <v>2.6960575575000001</v>
      </c>
      <c r="BN448" s="339">
        <v>3.9072011647</v>
      </c>
      <c r="BO448" s="339">
        <v>4.1971822819</v>
      </c>
      <c r="BP448" s="339">
        <v>3.8324008605</v>
      </c>
      <c r="BQ448" s="339">
        <v>4.4161861743999999</v>
      </c>
      <c r="BR448" s="339">
        <v>3.4256621964999998</v>
      </c>
    </row>
    <row r="449" spans="1:70">
      <c r="A449" t="str">
        <f t="shared" si="31"/>
        <v>Non-performing debt instruments (loans and advances &amp; debt securities) other than held for trading to total gross debt instruments (NPE ratio)202203</v>
      </c>
      <c r="B449" s="495">
        <v>202203</v>
      </c>
      <c r="C449" s="495">
        <v>92</v>
      </c>
      <c r="D449" s="495" t="s">
        <v>1438</v>
      </c>
      <c r="E449" s="496">
        <v>7.1039501580252233E-4</v>
      </c>
      <c r="F449" s="495">
        <v>7.0930883276827204E-3</v>
      </c>
      <c r="G449" s="495">
        <v>1.622385224348576E-2</v>
      </c>
      <c r="H449" s="495">
        <v>1.7946982360848435E-2</v>
      </c>
      <c r="I449" s="495">
        <v>1.7099241772505974E-2</v>
      </c>
      <c r="J449" s="495">
        <v>2.5389147133078618E-2</v>
      </c>
      <c r="K449" s="495">
        <v>4.0886547005197234E-2</v>
      </c>
      <c r="L449" s="496">
        <v>372550297699.98041</v>
      </c>
      <c r="M449" s="496">
        <v>21180650685491.059</v>
      </c>
      <c r="N449" s="495">
        <v>1.6376281817065658E-2</v>
      </c>
      <c r="O449" s="495">
        <v>2.1684636036559173E-2</v>
      </c>
      <c r="P449" s="495">
        <v>1.6217038179529821E-2</v>
      </c>
      <c r="Q449" s="495">
        <v>113</v>
      </c>
      <c r="R449" s="11">
        <f t="shared" si="36"/>
        <v>1.6217038179529821E-2</v>
      </c>
      <c r="S449" s="11">
        <f t="shared" si="37"/>
        <v>2.1684636036559173E-2</v>
      </c>
      <c r="T449">
        <f t="shared" si="35"/>
        <v>0</v>
      </c>
      <c r="U449" t="str">
        <f t="shared" si="34"/>
        <v>Leverage ratio (fully phased-in definition of Tier 1)100</v>
      </c>
      <c r="V449" s="497">
        <v>202312</v>
      </c>
      <c r="W449" s="497">
        <v>194</v>
      </c>
      <c r="X449" s="497" t="s">
        <v>1101</v>
      </c>
      <c r="Y449" s="497" t="s">
        <v>21</v>
      </c>
      <c r="Z449" s="497">
        <v>0</v>
      </c>
      <c r="AA449" s="497">
        <v>28</v>
      </c>
      <c r="AB449" s="497"/>
      <c r="AC449" s="497">
        <v>100</v>
      </c>
      <c r="AD449" s="497">
        <v>1</v>
      </c>
      <c r="AF449" s="338" t="s">
        <v>6741</v>
      </c>
      <c r="AG449" s="339" t="s">
        <v>6753</v>
      </c>
      <c r="AH449" s="339" t="s">
        <v>6753</v>
      </c>
      <c r="AI449" s="339" t="s">
        <v>6753</v>
      </c>
      <c r="AJ449" s="339" t="s">
        <v>6753</v>
      </c>
      <c r="AK449" s="339" t="s">
        <v>6753</v>
      </c>
      <c r="AL449" s="339" t="s">
        <v>6753</v>
      </c>
      <c r="AM449" s="339" t="s">
        <v>6753</v>
      </c>
      <c r="AN449" s="339" t="s">
        <v>6753</v>
      </c>
      <c r="AO449" s="339" t="s">
        <v>6753</v>
      </c>
      <c r="AP449" s="339" t="s">
        <v>6753</v>
      </c>
      <c r="AQ449" s="339" t="s">
        <v>6753</v>
      </c>
      <c r="AR449" s="339" t="s">
        <v>6753</v>
      </c>
      <c r="AS449" s="339" t="s">
        <v>6753</v>
      </c>
      <c r="AT449" s="339" t="s">
        <v>6753</v>
      </c>
      <c r="AU449" s="339" t="s">
        <v>6753</v>
      </c>
      <c r="AV449" s="339" t="s">
        <v>6753</v>
      </c>
      <c r="AW449" s="339" t="s">
        <v>6753</v>
      </c>
      <c r="AX449" s="339" t="s">
        <v>6753</v>
      </c>
      <c r="AY449" s="339" t="s">
        <v>6753</v>
      </c>
      <c r="AZ449" s="339" t="s">
        <v>6753</v>
      </c>
      <c r="BA449" s="339" t="s">
        <v>6753</v>
      </c>
      <c r="BB449" s="339" t="s">
        <v>6753</v>
      </c>
      <c r="BC449" s="339" t="s">
        <v>6753</v>
      </c>
      <c r="BD449" s="339" t="s">
        <v>6753</v>
      </c>
      <c r="BE449" s="339" t="s">
        <v>6753</v>
      </c>
      <c r="BF449" s="339" t="s">
        <v>6753</v>
      </c>
      <c r="BG449" s="339" t="s">
        <v>6753</v>
      </c>
      <c r="BH449" s="339">
        <v>1.9899731076</v>
      </c>
      <c r="BI449" s="339">
        <v>1.9267783995000001</v>
      </c>
      <c r="BJ449" s="339">
        <v>2.0317344977</v>
      </c>
      <c r="BK449" s="339">
        <v>1.773918205</v>
      </c>
      <c r="BL449" s="339">
        <v>1.5293568063</v>
      </c>
      <c r="BM449" s="339">
        <v>1.5402151057</v>
      </c>
      <c r="BN449" s="339">
        <v>1.9949585347000001</v>
      </c>
      <c r="BO449" s="339">
        <v>1.9755292211</v>
      </c>
      <c r="BP449" s="339">
        <v>1.9801438433</v>
      </c>
      <c r="BQ449" s="339">
        <v>1.9358024384000001</v>
      </c>
      <c r="BR449" s="339">
        <v>2.014317777</v>
      </c>
    </row>
    <row r="450" spans="1:70">
      <c r="A450" t="str">
        <f t="shared" si="31"/>
        <v>Non-performing debt instruments (loans and advances &amp; debt securities) other than held for trading to total gross debt instruments (NPE ratio)202206</v>
      </c>
      <c r="B450" s="495">
        <v>202206</v>
      </c>
      <c r="C450" s="495">
        <v>92</v>
      </c>
      <c r="D450" s="495" t="s">
        <v>1438</v>
      </c>
      <c r="E450" s="496">
        <v>6.4995361694934631E-4</v>
      </c>
      <c r="F450" s="495">
        <v>6.6022465328820319E-3</v>
      </c>
      <c r="G450" s="495">
        <v>1.4099437440834814E-2</v>
      </c>
      <c r="H450" s="495">
        <v>1.620821966185633E-2</v>
      </c>
      <c r="I450" s="495">
        <v>1.6158403518052332E-2</v>
      </c>
      <c r="J450" s="495">
        <v>2.1973732630844379E-2</v>
      </c>
      <c r="K450" s="495">
        <v>3.8667506826696202E-2</v>
      </c>
      <c r="L450" s="496">
        <v>355872981028.26495</v>
      </c>
      <c r="M450" s="496">
        <v>21280725201947.891</v>
      </c>
      <c r="N450" s="495">
        <v>1.4935506238251052E-2</v>
      </c>
      <c r="O450" s="495">
        <v>1.9688681689058553E-2</v>
      </c>
      <c r="P450" s="495">
        <v>1.5462443362897279E-2</v>
      </c>
      <c r="Q450" s="495">
        <v>119</v>
      </c>
      <c r="R450" s="11">
        <f t="shared" si="36"/>
        <v>1.4935506238251052E-2</v>
      </c>
      <c r="S450" s="11">
        <f t="shared" si="37"/>
        <v>1.9688681689058553E-2</v>
      </c>
      <c r="T450">
        <f t="shared" si="35"/>
        <v>1</v>
      </c>
      <c r="U450" t="str">
        <f t="shared" si="34"/>
        <v>Leverage ratio (transitional definition of Tier 1)1</v>
      </c>
      <c r="V450" s="497">
        <v>202312</v>
      </c>
      <c r="W450" s="497">
        <v>195</v>
      </c>
      <c r="X450" s="497" t="s">
        <v>1102</v>
      </c>
      <c r="Y450" s="497" t="s">
        <v>1386</v>
      </c>
      <c r="Z450" s="497">
        <v>0</v>
      </c>
      <c r="AA450" s="497">
        <v>3</v>
      </c>
      <c r="AB450" s="497">
        <v>0.13193485419479578</v>
      </c>
      <c r="AC450" s="497">
        <v>1</v>
      </c>
      <c r="AD450" s="497"/>
      <c r="AF450" s="338" t="s">
        <v>943</v>
      </c>
      <c r="AG450" s="339">
        <v>0.1065764115</v>
      </c>
      <c r="AH450" s="339">
        <v>8.2767111700000007E-2</v>
      </c>
      <c r="AI450" s="339">
        <v>7.4110622000000001E-2</v>
      </c>
      <c r="AJ450" s="339">
        <v>6.8487132300000003E-2</v>
      </c>
      <c r="AK450" s="339">
        <v>7.2078906100000006E-2</v>
      </c>
      <c r="AL450" s="339">
        <v>7.1338629700000003E-2</v>
      </c>
      <c r="AM450" s="339">
        <v>6.9361136099999998E-2</v>
      </c>
      <c r="AN450" s="339">
        <v>9.8980782899999994E-2</v>
      </c>
      <c r="AO450" s="339">
        <v>0.1000264528</v>
      </c>
      <c r="AP450" s="339">
        <v>0.10094891509999999</v>
      </c>
      <c r="AQ450" s="339">
        <v>0.12267504279999999</v>
      </c>
      <c r="AR450" s="339">
        <v>0.1216363464</v>
      </c>
      <c r="AS450" s="339">
        <v>8.2126034299999998E-2</v>
      </c>
      <c r="AT450" s="339">
        <v>9.2433553700000004E-2</v>
      </c>
      <c r="AU450" s="339">
        <v>0.12111582680000001</v>
      </c>
      <c r="AV450" s="339">
        <v>0.12585776739999999</v>
      </c>
      <c r="AW450" s="339">
        <v>0.128890379</v>
      </c>
      <c r="AX450" s="339">
        <v>0.12712618819999999</v>
      </c>
      <c r="AY450" s="339">
        <v>0.16238523890000001</v>
      </c>
      <c r="AZ450" s="339">
        <v>0.16387222849999999</v>
      </c>
      <c r="BA450" s="339">
        <v>0.15879467580000001</v>
      </c>
      <c r="BB450" s="339">
        <v>0.1514031897</v>
      </c>
      <c r="BC450" s="339">
        <v>0.11442226379999999</v>
      </c>
      <c r="BD450" s="339">
        <v>0.11253671129999999</v>
      </c>
      <c r="BE450" s="339">
        <v>0.1158441072</v>
      </c>
      <c r="BF450" s="339">
        <v>0.11203737530000001</v>
      </c>
      <c r="BG450" s="339">
        <v>0.1032103009</v>
      </c>
      <c r="BH450" s="339">
        <v>0.1109992082</v>
      </c>
      <c r="BI450" s="339">
        <v>0.11472130179999999</v>
      </c>
      <c r="BJ450" s="339">
        <v>0.1116184007</v>
      </c>
      <c r="BK450" s="339">
        <v>0.1004189719</v>
      </c>
      <c r="BL450" s="339">
        <v>0.1050205495</v>
      </c>
      <c r="BM450" s="339">
        <v>0.1177240495</v>
      </c>
      <c r="BN450" s="339">
        <v>0.12174629419999999</v>
      </c>
      <c r="BO450" s="339">
        <v>0.2492603692</v>
      </c>
      <c r="BP450" s="339">
        <v>0.25344298809999999</v>
      </c>
      <c r="BQ450" s="339">
        <v>0.23925027739999999</v>
      </c>
      <c r="BR450" s="339">
        <v>0.2292334003</v>
      </c>
    </row>
    <row r="451" spans="1:70">
      <c r="A451" t="str">
        <f t="shared" ref="A451:A514" si="38">+D451&amp;B451</f>
        <v>Non-performing debt instruments (loans and advances &amp; debt securities) other than held for trading to total gross debt instruments (NPE ratio)202209</v>
      </c>
      <c r="B451" s="495">
        <v>202209</v>
      </c>
      <c r="C451" s="495">
        <v>92</v>
      </c>
      <c r="D451" s="495" t="s">
        <v>1438</v>
      </c>
      <c r="E451" s="495">
        <v>4.1751056078984447E-4</v>
      </c>
      <c r="F451" s="495">
        <v>6.4799208598795123E-3</v>
      </c>
      <c r="G451" s="495">
        <v>1.4045610228381158E-2</v>
      </c>
      <c r="H451" s="495">
        <v>1.5667091656668308E-2</v>
      </c>
      <c r="I451" s="495">
        <v>1.5742256514251225E-2</v>
      </c>
      <c r="J451" s="495">
        <v>2.1824230868996975E-2</v>
      </c>
      <c r="K451" s="495">
        <v>3.8050360126883613E-2</v>
      </c>
      <c r="L451" s="496">
        <v>353068938356.57941</v>
      </c>
      <c r="M451" s="496">
        <v>21688818502458.785</v>
      </c>
      <c r="N451" s="495">
        <v>1.3689706198058897E-2</v>
      </c>
      <c r="O451" s="495">
        <v>1.9218073757409474E-2</v>
      </c>
      <c r="P451" s="495">
        <v>1.5083902029652783E-2</v>
      </c>
      <c r="Q451" s="495">
        <v>118</v>
      </c>
      <c r="R451" s="11">
        <f t="shared" si="36"/>
        <v>1.3689706198058897E-2</v>
      </c>
      <c r="S451" s="11">
        <f t="shared" si="37"/>
        <v>1.9218073757409474E-2</v>
      </c>
      <c r="T451">
        <f t="shared" si="35"/>
        <v>0</v>
      </c>
      <c r="U451" t="str">
        <f t="shared" ref="U451:U514" si="39">CONCATENATE(X451,AC451)</f>
        <v>Leverage ratio (transitional definition of Tier 1)2</v>
      </c>
      <c r="V451" s="497">
        <v>202312</v>
      </c>
      <c r="W451" s="497">
        <v>195</v>
      </c>
      <c r="X451" s="497" t="s">
        <v>1102</v>
      </c>
      <c r="Y451" s="497" t="s">
        <v>32</v>
      </c>
      <c r="Z451" s="497">
        <v>0</v>
      </c>
      <c r="AA451" s="497">
        <v>9</v>
      </c>
      <c r="AB451" s="497">
        <v>9.5069840129498637E-2</v>
      </c>
      <c r="AC451" s="497">
        <v>2</v>
      </c>
      <c r="AD451" s="497"/>
      <c r="AF451" s="338" t="s">
        <v>945</v>
      </c>
      <c r="AG451" s="339">
        <v>0.49318750919999998</v>
      </c>
      <c r="AH451" s="339">
        <v>0.51345709839999998</v>
      </c>
      <c r="AI451" s="339">
        <v>0.52433682849999996</v>
      </c>
      <c r="AJ451" s="339">
        <v>0.53172478459999994</v>
      </c>
      <c r="AK451" s="339">
        <v>0.51594062510000005</v>
      </c>
      <c r="AL451" s="339">
        <v>0.5168470261</v>
      </c>
      <c r="AM451" s="339">
        <v>0.50785511250000004</v>
      </c>
      <c r="AN451" s="339">
        <v>0.45674386639999998</v>
      </c>
      <c r="AO451" s="339">
        <v>0.45563444739999998</v>
      </c>
      <c r="AP451" s="339">
        <v>0.46359912419999999</v>
      </c>
      <c r="AQ451" s="339">
        <v>0.44543645780000002</v>
      </c>
      <c r="AR451" s="339">
        <v>0.45477944850000002</v>
      </c>
      <c r="AS451" s="339">
        <v>0.46101041850000002</v>
      </c>
      <c r="AT451" s="339">
        <v>0.45835644910000001</v>
      </c>
      <c r="AU451" s="339">
        <v>0.46152461849999998</v>
      </c>
      <c r="AV451" s="339">
        <v>0.44623769839999999</v>
      </c>
      <c r="AW451" s="339">
        <v>0.4283868549</v>
      </c>
      <c r="AX451" s="339">
        <v>0.4279840895</v>
      </c>
      <c r="AY451" s="339">
        <v>0.36902383119999999</v>
      </c>
      <c r="AZ451" s="339">
        <v>0.36720559229999999</v>
      </c>
      <c r="BA451" s="339">
        <v>0.36978837329999997</v>
      </c>
      <c r="BB451" s="339">
        <v>0.39686369329999999</v>
      </c>
      <c r="BC451" s="339">
        <v>0.40701956519999999</v>
      </c>
      <c r="BD451" s="339">
        <v>0.4176314069</v>
      </c>
      <c r="BE451" s="339">
        <v>0.42887744280000001</v>
      </c>
      <c r="BF451" s="339">
        <v>0.44677349220000001</v>
      </c>
      <c r="BG451" s="339">
        <v>0.47656255949999998</v>
      </c>
      <c r="BH451" s="339">
        <v>0.46087816929999997</v>
      </c>
      <c r="BI451" s="339">
        <v>0.4630622593</v>
      </c>
      <c r="BJ451" s="339">
        <v>0.47400908149999998</v>
      </c>
      <c r="BK451" s="339">
        <v>0.52191150310000001</v>
      </c>
      <c r="BL451" s="339">
        <v>0.53843960980000005</v>
      </c>
      <c r="BM451" s="339">
        <v>0.49964712550000001</v>
      </c>
      <c r="BN451" s="339">
        <v>0.4662888449</v>
      </c>
      <c r="BO451" s="339">
        <v>0.32970352400000003</v>
      </c>
      <c r="BP451" s="339">
        <v>0.36475089910000003</v>
      </c>
      <c r="BQ451" s="339">
        <v>0.40205562620000002</v>
      </c>
      <c r="BR451" s="339">
        <v>0.41991608629999999</v>
      </c>
    </row>
    <row r="452" spans="1:70">
      <c r="A452" t="str">
        <f t="shared" si="38"/>
        <v>Non-performing debt instruments (loans and advances &amp; debt securities) other than held for trading to total gross debt instruments (NPE ratio)202212</v>
      </c>
      <c r="B452" s="495">
        <v>202212</v>
      </c>
      <c r="C452" s="495">
        <v>92</v>
      </c>
      <c r="D452" s="495" t="s">
        <v>1438</v>
      </c>
      <c r="E452" s="495">
        <v>4.3494359184177966E-4</v>
      </c>
      <c r="F452" s="495">
        <v>7.2171513893250034E-3</v>
      </c>
      <c r="G452" s="495">
        <v>1.3987799310050949E-2</v>
      </c>
      <c r="H452" s="495">
        <v>1.5641794439985608E-2</v>
      </c>
      <c r="I452" s="495">
        <v>1.6043969078247164E-2</v>
      </c>
      <c r="J452" s="495">
        <v>1.986977857905587E-2</v>
      </c>
      <c r="K452" s="495">
        <v>3.7624156730878655E-2</v>
      </c>
      <c r="L452" s="496">
        <v>342831047639.20441</v>
      </c>
      <c r="M452" s="496">
        <v>20673766720389.109</v>
      </c>
      <c r="N452" s="495">
        <v>1.2474313367951842E-2</v>
      </c>
      <c r="O452" s="495">
        <v>1.7986760804718817E-2</v>
      </c>
      <c r="P452" s="495">
        <v>1.5691844541919291E-2</v>
      </c>
      <c r="Q452" s="495">
        <v>118</v>
      </c>
      <c r="R452" s="11">
        <f t="shared" si="36"/>
        <v>1.2474313367951842E-2</v>
      </c>
      <c r="S452" s="11">
        <f t="shared" si="37"/>
        <v>1.7986760804718817E-2</v>
      </c>
      <c r="T452">
        <f t="shared" si="35"/>
        <v>0</v>
      </c>
      <c r="U452" t="str">
        <f t="shared" si="39"/>
        <v>Leverage ratio (transitional definition of Tier 1)3</v>
      </c>
      <c r="V452" s="497">
        <v>202312</v>
      </c>
      <c r="W452" s="497">
        <v>195</v>
      </c>
      <c r="X452" s="497" t="s">
        <v>1102</v>
      </c>
      <c r="Y452" s="497" t="s">
        <v>90</v>
      </c>
      <c r="Z452" s="497">
        <v>0</v>
      </c>
      <c r="AA452" s="497">
        <v>3</v>
      </c>
      <c r="AB452" s="497">
        <v>9.2907626190856768E-2</v>
      </c>
      <c r="AC452" s="497">
        <v>3</v>
      </c>
      <c r="AD452" s="497"/>
      <c r="AF452" s="338" t="s">
        <v>944</v>
      </c>
      <c r="AG452" s="339">
        <v>1.29206393E-2</v>
      </c>
      <c r="AH452" s="339">
        <v>1.1287259900000001E-2</v>
      </c>
      <c r="AI452" s="339">
        <v>9.9329207999999999E-3</v>
      </c>
      <c r="AJ452" s="339">
        <v>9.3056331000000003E-3</v>
      </c>
      <c r="AK452" s="339">
        <v>9.7787251999999995E-3</v>
      </c>
      <c r="AL452" s="339">
        <v>9.6810313000000002E-3</v>
      </c>
      <c r="AM452" s="339">
        <v>8.3884636999999995E-3</v>
      </c>
      <c r="AN452" s="339">
        <v>1.18770686E-2</v>
      </c>
      <c r="AO452" s="339">
        <v>1.19548273E-2</v>
      </c>
      <c r="AP452" s="339">
        <v>1.2047425E-2</v>
      </c>
      <c r="AQ452" s="339">
        <v>1.2507671E-2</v>
      </c>
      <c r="AR452" s="339">
        <v>1.2584946499999999E-2</v>
      </c>
      <c r="AS452" s="339">
        <v>8.9467373999999999E-3</v>
      </c>
      <c r="AT452" s="339">
        <v>9.4794462999999995E-3</v>
      </c>
      <c r="AU452" s="339">
        <v>1.2161847199999999E-2</v>
      </c>
      <c r="AV452" s="339">
        <v>1.26482251E-2</v>
      </c>
      <c r="AW452" s="339">
        <v>1.29846289E-2</v>
      </c>
      <c r="AX452" s="339">
        <v>1.28803901E-2</v>
      </c>
      <c r="AY452" s="339">
        <v>1.5326190999999999E-2</v>
      </c>
      <c r="AZ452" s="339">
        <v>1.5444915700000001E-2</v>
      </c>
      <c r="BA452" s="339">
        <v>1.50843917E-2</v>
      </c>
      <c r="BB452" s="339">
        <v>1.4104304599999999E-2</v>
      </c>
      <c r="BC452" s="339">
        <v>1.04468605E-2</v>
      </c>
      <c r="BD452" s="339">
        <v>1.01298493E-2</v>
      </c>
      <c r="BE452" s="339">
        <v>1.0197293E-2</v>
      </c>
      <c r="BF452" s="339">
        <v>9.5470290999999999E-3</v>
      </c>
      <c r="BG452" s="339">
        <v>8.2368066000000004E-3</v>
      </c>
      <c r="BH452" s="339">
        <v>8.7898229000000008E-3</v>
      </c>
      <c r="BI452" s="339">
        <v>9.1149530999999999E-3</v>
      </c>
      <c r="BJ452" s="339">
        <v>8.6969742000000006E-3</v>
      </c>
      <c r="BK452" s="339">
        <v>7.0142570000000003E-3</v>
      </c>
      <c r="BL452" s="339">
        <v>7.4639388000000001E-3</v>
      </c>
      <c r="BM452" s="339">
        <v>8.3829492999999995E-3</v>
      </c>
      <c r="BN452" s="339">
        <v>7.6379647000000004E-3</v>
      </c>
      <c r="BO452" s="339">
        <v>1.6146535699999999E-2</v>
      </c>
      <c r="BP452" s="339">
        <v>1.6673749700000001E-2</v>
      </c>
      <c r="BQ452" s="339">
        <v>1.6319390900000001E-2</v>
      </c>
      <c r="BR452" s="339">
        <v>1.5490804400000001E-2</v>
      </c>
    </row>
    <row r="453" spans="1:70">
      <c r="A453" t="str">
        <f t="shared" si="38"/>
        <v>Non-performing debt instruments (loans and advances &amp; debt securities) other than held for trading to total gross debt instruments (NPE ratio)202303</v>
      </c>
      <c r="B453" s="495">
        <v>202303</v>
      </c>
      <c r="C453" s="495">
        <v>92</v>
      </c>
      <c r="D453" s="495" t="s">
        <v>1438</v>
      </c>
      <c r="E453" s="495">
        <v>1.6640548691808965E-4</v>
      </c>
      <c r="F453" s="495">
        <v>6.634556888170608E-3</v>
      </c>
      <c r="G453" s="495">
        <v>1.3753261758876489E-2</v>
      </c>
      <c r="H453" s="495">
        <v>1.5323640554661098E-2</v>
      </c>
      <c r="I453" s="495">
        <v>1.5602168839800881E-2</v>
      </c>
      <c r="J453" s="495">
        <v>2.0671333134143103E-2</v>
      </c>
      <c r="K453" s="495">
        <v>4.1290517037995467E-2</v>
      </c>
      <c r="L453" s="496">
        <v>343293724227.96509</v>
      </c>
      <c r="M453" s="496">
        <v>21148940544983.785</v>
      </c>
      <c r="N453" s="495">
        <v>1.2539212255323917E-2</v>
      </c>
      <c r="O453" s="495">
        <v>1.7169974395540587E-2</v>
      </c>
      <c r="P453" s="495">
        <v>1.5312869906020038E-2</v>
      </c>
      <c r="Q453" s="495">
        <v>118</v>
      </c>
      <c r="R453" s="11">
        <f t="shared" si="36"/>
        <v>1.2539212255323917E-2</v>
      </c>
      <c r="S453" s="11">
        <f t="shared" si="37"/>
        <v>1.7169974395540587E-2</v>
      </c>
      <c r="T453">
        <f t="shared" si="35"/>
        <v>0</v>
      </c>
      <c r="U453" t="str">
        <f t="shared" si="39"/>
        <v>Leverage ratio (transitional definition of Tier 1)4</v>
      </c>
      <c r="V453" s="497">
        <v>202312</v>
      </c>
      <c r="W453" s="497">
        <v>195</v>
      </c>
      <c r="X453" s="497" t="s">
        <v>1102</v>
      </c>
      <c r="Y453" s="497" t="s">
        <v>92</v>
      </c>
      <c r="Z453" s="497">
        <v>0</v>
      </c>
      <c r="AA453" s="497">
        <v>4</v>
      </c>
      <c r="AB453" s="497">
        <v>9.2893151165544724E-2</v>
      </c>
      <c r="AC453" s="497">
        <v>4</v>
      </c>
      <c r="AD453" s="497"/>
      <c r="AF453" s="338" t="s">
        <v>1261</v>
      </c>
      <c r="AG453" s="339">
        <v>0.5636473997</v>
      </c>
      <c r="AH453" s="339">
        <v>0.56317186330000002</v>
      </c>
      <c r="AI453" s="339">
        <v>0.56177591540000005</v>
      </c>
      <c r="AJ453" s="339">
        <v>0.57029302729999998</v>
      </c>
      <c r="AK453" s="339">
        <v>0.56144682820000003</v>
      </c>
      <c r="AL453" s="339">
        <v>0.56790739850000005</v>
      </c>
      <c r="AM453" s="339">
        <v>0.59477030040000001</v>
      </c>
      <c r="AN453" s="339">
        <v>0.52383475889999997</v>
      </c>
      <c r="AO453" s="339">
        <v>0.53982249339999999</v>
      </c>
      <c r="AP453" s="339">
        <v>0.55220374849999998</v>
      </c>
      <c r="AQ453" s="339">
        <v>0.57234390540000002</v>
      </c>
      <c r="AR453" s="339">
        <v>0.5673505539</v>
      </c>
      <c r="AS453" s="339">
        <v>0.58723443519999996</v>
      </c>
      <c r="AT453" s="339">
        <v>0.57344368999999995</v>
      </c>
      <c r="AU453" s="339">
        <v>0.59784768210000006</v>
      </c>
      <c r="AV453" s="339">
        <v>0.58825715860000005</v>
      </c>
      <c r="AW453" s="339">
        <v>0.58828286110000005</v>
      </c>
      <c r="AX453" s="339">
        <v>0.60335568319999999</v>
      </c>
      <c r="AY453" s="339">
        <v>0.58790514530000004</v>
      </c>
      <c r="AZ453" s="339">
        <v>0.58706506839999995</v>
      </c>
      <c r="BA453" s="339">
        <v>0.58788629560000005</v>
      </c>
      <c r="BB453" s="339">
        <v>0.58478785740000006</v>
      </c>
      <c r="BC453" s="339">
        <v>0.62877832150000001</v>
      </c>
      <c r="BD453" s="339">
        <v>0.61545938649999998</v>
      </c>
      <c r="BE453" s="339">
        <v>0.60299062049999996</v>
      </c>
      <c r="BF453" s="339">
        <v>0.58742937930000005</v>
      </c>
      <c r="BG453" s="339">
        <v>0.57391456659999995</v>
      </c>
      <c r="BH453" s="339">
        <v>0.56415460230000003</v>
      </c>
      <c r="BI453" s="339">
        <v>0.5593171764</v>
      </c>
      <c r="BJ453" s="339">
        <v>0.56170196319999999</v>
      </c>
      <c r="BK453" s="339">
        <v>0.63629419050000002</v>
      </c>
      <c r="BL453" s="339">
        <v>0.65760928959999998</v>
      </c>
      <c r="BM453" s="339">
        <v>0.65761003730000001</v>
      </c>
      <c r="BN453" s="339">
        <v>0.58488971059999995</v>
      </c>
      <c r="BO453" s="339">
        <v>0.87210731109999995</v>
      </c>
      <c r="BP453" s="339">
        <v>0.88628724390000002</v>
      </c>
      <c r="BQ453" s="339">
        <v>0.92407236780000002</v>
      </c>
      <c r="BR453" s="339">
        <v>0.92375240970000005</v>
      </c>
    </row>
    <row r="454" spans="1:70">
      <c r="A454" t="str">
        <f t="shared" si="38"/>
        <v>Non-performing debt instruments (loans and advances &amp; debt securities) other than held for trading to total gross debt instruments (NPE ratio)202306</v>
      </c>
      <c r="B454" s="495">
        <v>202306</v>
      </c>
      <c r="C454" s="495">
        <v>92</v>
      </c>
      <c r="D454" s="495" t="s">
        <v>1438</v>
      </c>
      <c r="E454" s="495">
        <v>1.651072979101123E-4</v>
      </c>
      <c r="F454" s="495">
        <v>6.8668071986856026E-3</v>
      </c>
      <c r="G454" s="495">
        <v>1.3915295846123891E-2</v>
      </c>
      <c r="H454" s="495">
        <v>1.556018324507428E-2</v>
      </c>
      <c r="I454" s="495">
        <v>1.5940492765456483E-2</v>
      </c>
      <c r="J454" s="495">
        <v>2.1776835318969082E-2</v>
      </c>
      <c r="K454" s="495">
        <v>3.435008696737759E-2</v>
      </c>
      <c r="L454" s="496">
        <v>346619711908.43646</v>
      </c>
      <c r="M454" s="496">
        <v>20915576928310.105</v>
      </c>
      <c r="N454" s="495">
        <v>1.293511383169991E-2</v>
      </c>
      <c r="O454" s="495">
        <v>1.7181762346786731E-2</v>
      </c>
      <c r="P454" s="495">
        <v>1.5716543883010477E-2</v>
      </c>
      <c r="Q454" s="495">
        <v>117</v>
      </c>
      <c r="R454" s="11">
        <f t="shared" si="36"/>
        <v>1.293511383169991E-2</v>
      </c>
      <c r="S454" s="11">
        <f t="shared" si="37"/>
        <v>1.7181762346786731E-2</v>
      </c>
      <c r="T454">
        <f t="shared" ref="T454:T517" si="40">IF(OR(G454&lt;R454,G454&gt;S454),1,0)</f>
        <v>0</v>
      </c>
      <c r="U454" t="str">
        <f t="shared" si="39"/>
        <v>Leverage ratio (transitional definition of Tier 1)5</v>
      </c>
      <c r="V454" s="497">
        <v>202312</v>
      </c>
      <c r="W454" s="497">
        <v>195</v>
      </c>
      <c r="X454" s="497" t="s">
        <v>1102</v>
      </c>
      <c r="Y454" s="497" t="s">
        <v>97</v>
      </c>
      <c r="Z454" s="497">
        <v>0</v>
      </c>
      <c r="AA454" s="497">
        <v>4</v>
      </c>
      <c r="AB454" s="497">
        <v>9.2228237648940337E-2</v>
      </c>
      <c r="AC454" s="497">
        <v>5</v>
      </c>
      <c r="AD454" s="497"/>
      <c r="AF454" s="338" t="s">
        <v>1262</v>
      </c>
      <c r="AG454" s="339">
        <v>0.34284731010000002</v>
      </c>
      <c r="AH454" s="339">
        <v>0.34851907910000002</v>
      </c>
      <c r="AI454" s="339">
        <v>0.32560344340000003</v>
      </c>
      <c r="AJ454" s="339">
        <v>0.351234349</v>
      </c>
      <c r="AK454" s="339">
        <v>0.35267228249999999</v>
      </c>
      <c r="AL454" s="339">
        <v>0.35520648119999998</v>
      </c>
      <c r="AM454" s="339">
        <v>0.3367999539</v>
      </c>
      <c r="AN454" s="339">
        <v>0.30502446820000001</v>
      </c>
      <c r="AO454" s="339">
        <v>0.31342116209999998</v>
      </c>
      <c r="AP454" s="339">
        <v>0.32545494549999998</v>
      </c>
      <c r="AQ454" s="339">
        <v>0.34883740540000002</v>
      </c>
      <c r="AR454" s="339">
        <v>0.36008033659999999</v>
      </c>
      <c r="AS454" s="339">
        <v>0.37131257099999998</v>
      </c>
      <c r="AT454" s="339">
        <v>0.35708788159999999</v>
      </c>
      <c r="AU454" s="339">
        <v>0.34041894620000002</v>
      </c>
      <c r="AV454" s="339">
        <v>0.34084253599999997</v>
      </c>
      <c r="AW454" s="339">
        <v>0.3364188119</v>
      </c>
      <c r="AX454" s="339">
        <v>0.31135221740000002</v>
      </c>
      <c r="AY454" s="339">
        <v>0.31838617730000002</v>
      </c>
      <c r="AZ454" s="339">
        <v>0.3250949414</v>
      </c>
      <c r="BA454" s="339">
        <v>0.32714805870000002</v>
      </c>
      <c r="BB454" s="339">
        <v>0.32342665809999999</v>
      </c>
      <c r="BC454" s="339">
        <v>0.32129861230000001</v>
      </c>
      <c r="BD454" s="339">
        <v>0.3033905476</v>
      </c>
      <c r="BE454" s="339">
        <v>0.3102046664</v>
      </c>
      <c r="BF454" s="339">
        <v>0.3161002282</v>
      </c>
      <c r="BG454" s="339">
        <v>0.33552666650000001</v>
      </c>
      <c r="BH454" s="339">
        <v>0.33948078310000002</v>
      </c>
      <c r="BI454" s="339">
        <v>0.33767686530000002</v>
      </c>
      <c r="BJ454" s="339">
        <v>0.33551576830000002</v>
      </c>
      <c r="BK454" s="339">
        <v>0.29840643610000001</v>
      </c>
      <c r="BL454" s="339">
        <v>0.30249485679999999</v>
      </c>
      <c r="BM454" s="339">
        <v>0.28421939210000002</v>
      </c>
      <c r="BN454" s="339">
        <v>0.74991167489999999</v>
      </c>
      <c r="BO454" s="339">
        <v>0.56052789110000001</v>
      </c>
      <c r="BP454" s="339">
        <v>0.52305479610000005</v>
      </c>
      <c r="BQ454" s="339">
        <v>0.55453821059999997</v>
      </c>
      <c r="BR454" s="339">
        <v>0.56611733070000003</v>
      </c>
    </row>
    <row r="455" spans="1:70">
      <c r="A455" t="str">
        <f t="shared" si="38"/>
        <v>Non-performing debt instruments (loans and advances &amp; debt securities) other than held for trading to total gross debt instruments (NPE ratio)202309</v>
      </c>
      <c r="B455" s="495">
        <v>202309</v>
      </c>
      <c r="C455" s="495">
        <v>92</v>
      </c>
      <c r="D455" s="495" t="s">
        <v>1438</v>
      </c>
      <c r="E455" s="495">
        <v>8.1935843382654311E-4</v>
      </c>
      <c r="F455" s="495">
        <v>7.2808410520721787E-3</v>
      </c>
      <c r="G455" s="495">
        <v>1.437636597305608E-2</v>
      </c>
      <c r="H455" s="495">
        <v>1.5653932517775793E-2</v>
      </c>
      <c r="I455" s="495">
        <v>1.6049507476490848E-2</v>
      </c>
      <c r="J455" s="495">
        <v>2.019252716094961E-2</v>
      </c>
      <c r="K455" s="495">
        <v>3.2933158818313359E-2</v>
      </c>
      <c r="L455" s="496">
        <v>347782424634.6134</v>
      </c>
      <c r="M455" s="496">
        <v>20984048825004.461</v>
      </c>
      <c r="N455" s="495">
        <v>1.3459933671763315E-2</v>
      </c>
      <c r="O455" s="495">
        <v>1.7583969297614511E-2</v>
      </c>
      <c r="P455" s="495">
        <v>1.5773984655948464E-2</v>
      </c>
      <c r="Q455" s="495">
        <v>115</v>
      </c>
      <c r="R455" s="11">
        <f t="shared" si="36"/>
        <v>1.3459933671763315E-2</v>
      </c>
      <c r="S455" s="11">
        <f t="shared" si="37"/>
        <v>1.7583969297614511E-2</v>
      </c>
      <c r="T455">
        <f t="shared" si="40"/>
        <v>0</v>
      </c>
      <c r="U455" t="str">
        <f>CONCATENATE(X455,AC455)</f>
        <v>Leverage ratio (transitional definition of Tier 1)6</v>
      </c>
      <c r="V455" s="497">
        <v>202312</v>
      </c>
      <c r="W455" s="497">
        <v>195</v>
      </c>
      <c r="X455" s="497" t="s">
        <v>1102</v>
      </c>
      <c r="Y455" s="497" t="s">
        <v>23</v>
      </c>
      <c r="Z455" s="497">
        <v>0</v>
      </c>
      <c r="AA455" s="497">
        <v>5</v>
      </c>
      <c r="AB455" s="497">
        <v>8.8206513516604843E-2</v>
      </c>
      <c r="AC455" s="497">
        <v>6</v>
      </c>
      <c r="AD455" s="497"/>
      <c r="AF455" s="338" t="s">
        <v>1263</v>
      </c>
      <c r="AG455" s="339">
        <v>0.1053330833</v>
      </c>
      <c r="AH455" s="339">
        <v>8.9931833200000005E-2</v>
      </c>
      <c r="AI455" s="339">
        <v>0.23586909119999999</v>
      </c>
      <c r="AJ455" s="339">
        <v>0.1301010121</v>
      </c>
      <c r="AK455" s="339">
        <v>9.0148184000000006E-2</v>
      </c>
      <c r="AL455" s="339">
        <v>7.9589746000000003E-2</v>
      </c>
      <c r="AM455" s="339">
        <v>1.7035415200000001E-2</v>
      </c>
      <c r="AN455" s="339">
        <v>1.9226788299999999E-2</v>
      </c>
      <c r="AO455" s="339">
        <v>2.36638469E-2</v>
      </c>
      <c r="AP455" s="339">
        <v>4.5418067899999998E-2</v>
      </c>
      <c r="AQ455" s="339">
        <v>3.86632269E-2</v>
      </c>
      <c r="AR455" s="339">
        <v>1.95061708E-2</v>
      </c>
      <c r="AS455" s="339">
        <v>2.2402791700000001E-2</v>
      </c>
      <c r="AT455" s="339">
        <v>5.0424288400000003E-2</v>
      </c>
      <c r="AU455" s="339">
        <v>4.3219118899999999E-2</v>
      </c>
      <c r="AV455" s="339">
        <v>6.7919782999999997E-2</v>
      </c>
      <c r="AW455" s="339">
        <v>6.8334541799999995E-2</v>
      </c>
      <c r="AX455" s="339">
        <v>5.95102406E-2</v>
      </c>
      <c r="AY455" s="339">
        <v>6.8077635100000006E-2</v>
      </c>
      <c r="AZ455" s="339">
        <v>4.8302867399999998E-2</v>
      </c>
      <c r="BA455" s="339">
        <v>5.5013998000000001E-2</v>
      </c>
      <c r="BB455" s="339">
        <v>5.9037073900000001E-2</v>
      </c>
      <c r="BC455" s="339">
        <v>2.3772888700000001E-2</v>
      </c>
      <c r="BD455" s="339">
        <v>3.1499889900000001E-2</v>
      </c>
      <c r="BE455" s="339">
        <v>3.0560157899999999E-2</v>
      </c>
      <c r="BF455" s="339">
        <v>3.58158222E-2</v>
      </c>
      <c r="BG455" s="339">
        <v>0.1088441591</v>
      </c>
      <c r="BH455" s="339">
        <v>7.8160604100000003E-2</v>
      </c>
      <c r="BI455" s="339">
        <v>7.6272204900000001E-2</v>
      </c>
      <c r="BJ455" s="339">
        <v>7.8340789199999997E-2</v>
      </c>
      <c r="BK455" s="339">
        <v>3.8169121700000003E-2</v>
      </c>
      <c r="BL455" s="339">
        <v>3.7613904500000003E-2</v>
      </c>
      <c r="BM455" s="339">
        <v>7.6288998600000005E-2</v>
      </c>
      <c r="BN455" s="339">
        <v>4.1161922900000002E-2</v>
      </c>
      <c r="BO455" s="339">
        <v>5.1682446200000003E-2</v>
      </c>
      <c r="BP455" s="339">
        <v>6.8303576199999994E-2</v>
      </c>
      <c r="BQ455" s="339">
        <v>7.0648457499999998E-2</v>
      </c>
      <c r="BR455" s="339">
        <v>4.59959063E-2</v>
      </c>
    </row>
    <row r="456" spans="1:70">
      <c r="A456" t="str">
        <f t="shared" si="38"/>
        <v>Non-performing debt instruments (loans and advances &amp; debt securities) other than held for trading to total gross debt instruments (NPE ratio)202312</v>
      </c>
      <c r="B456" s="495">
        <v>202312</v>
      </c>
      <c r="C456" s="495">
        <v>92</v>
      </c>
      <c r="D456" s="495" t="s">
        <v>1438</v>
      </c>
      <c r="E456" s="495">
        <v>8.3834460772008333E-4</v>
      </c>
      <c r="F456" s="495">
        <v>8.021336666908168E-3</v>
      </c>
      <c r="G456" s="495">
        <v>1.454843161525074E-2</v>
      </c>
      <c r="H456" s="495">
        <v>1.5584587785760185E-2</v>
      </c>
      <c r="I456" s="495">
        <v>1.6324928094413271E-2</v>
      </c>
      <c r="J456" s="495">
        <v>2.0443359553727707E-2</v>
      </c>
      <c r="K456" s="495">
        <v>3.3957369651983649E-2</v>
      </c>
      <c r="L456" s="496">
        <v>349259313180.89984</v>
      </c>
      <c r="M456" s="496">
        <v>20770862317732.98</v>
      </c>
      <c r="N456" s="495">
        <v>1.3495854176152134E-2</v>
      </c>
      <c r="O456" s="495">
        <v>1.6814665354160215E-2</v>
      </c>
      <c r="P456" s="495">
        <v>1.6252877116442511E-2</v>
      </c>
      <c r="Q456" s="495">
        <v>115</v>
      </c>
      <c r="R456" s="11">
        <f t="shared" si="36"/>
        <v>1.3495854176152134E-2</v>
      </c>
      <c r="S456" s="11">
        <f t="shared" si="37"/>
        <v>1.6814665354160215E-2</v>
      </c>
      <c r="T456">
        <f t="shared" si="40"/>
        <v>0</v>
      </c>
      <c r="U456" t="str">
        <f t="shared" si="39"/>
        <v>Leverage ratio (transitional definition of Tier 1)7</v>
      </c>
      <c r="V456" s="497">
        <v>202312</v>
      </c>
      <c r="W456" s="497">
        <v>195</v>
      </c>
      <c r="X456" s="497" t="s">
        <v>1102</v>
      </c>
      <c r="Y456" s="497" t="s">
        <v>99</v>
      </c>
      <c r="Z456" s="497">
        <v>0</v>
      </c>
      <c r="AA456" s="497">
        <v>5</v>
      </c>
      <c r="AB456" s="497">
        <v>8.3993899499372596E-2</v>
      </c>
      <c r="AC456" s="497">
        <v>7</v>
      </c>
      <c r="AD456" s="497"/>
      <c r="AF456" s="338" t="s">
        <v>1268</v>
      </c>
      <c r="AG456" s="339">
        <v>1.68884997E-2</v>
      </c>
      <c r="AH456" s="339">
        <v>1.6388924400000001E-2</v>
      </c>
      <c r="AI456" s="339">
        <v>1.4561479800000001E-2</v>
      </c>
      <c r="AJ456" s="339">
        <v>1.4516205900000001E-2</v>
      </c>
      <c r="AK456" s="339">
        <v>1.4447234200000001E-2</v>
      </c>
      <c r="AL456" s="339">
        <v>1.45311016E-2</v>
      </c>
      <c r="AM456" s="339">
        <v>1.48163737E-2</v>
      </c>
      <c r="AN456" s="339">
        <v>1.48322373E-2</v>
      </c>
      <c r="AO456" s="339">
        <v>1.4928007300000001E-2</v>
      </c>
      <c r="AP456" s="339">
        <v>1.4940550299999999E-2</v>
      </c>
      <c r="AQ456" s="339">
        <v>1.4798816100000001E-2</v>
      </c>
      <c r="AR456" s="339">
        <v>1.4843437500000001E-2</v>
      </c>
      <c r="AS456" s="339">
        <v>1.5000317799999999E-2</v>
      </c>
      <c r="AT456" s="339">
        <v>1.4495760099999999E-2</v>
      </c>
      <c r="AU456" s="339">
        <v>1.54028423E-2</v>
      </c>
      <c r="AV456" s="339">
        <v>1.54501424E-2</v>
      </c>
      <c r="AW456" s="339">
        <v>1.55977623E-2</v>
      </c>
      <c r="AX456" s="339">
        <v>1.65480522E-2</v>
      </c>
      <c r="AY456" s="339">
        <v>1.6726767E-2</v>
      </c>
      <c r="AZ456" s="339">
        <v>1.7077062300000001E-2</v>
      </c>
      <c r="BA456" s="339">
        <v>1.7154615599999999E-2</v>
      </c>
      <c r="BB456" s="339">
        <v>1.6737609600000002E-2</v>
      </c>
      <c r="BC456" s="339">
        <v>1.6024192100000001E-2</v>
      </c>
      <c r="BD456" s="339">
        <v>1.5897076400000001E-2</v>
      </c>
      <c r="BE456" s="339">
        <v>1.5115114000000001E-2</v>
      </c>
      <c r="BF456" s="339">
        <v>1.40629269E-2</v>
      </c>
      <c r="BG456" s="339">
        <v>1.1038001299999999E-2</v>
      </c>
      <c r="BH456" s="339">
        <v>1.11799523E-2</v>
      </c>
      <c r="BI456" s="339">
        <v>1.14021018E-2</v>
      </c>
      <c r="BJ456" s="339">
        <v>1.14199236E-2</v>
      </c>
      <c r="BK456" s="339">
        <v>1.2700642099999999E-2</v>
      </c>
      <c r="BL456" s="339">
        <v>1.34229916E-2</v>
      </c>
      <c r="BM456" s="339">
        <v>1.440318E-2</v>
      </c>
      <c r="BN456" s="339">
        <v>1.22957903E-2</v>
      </c>
      <c r="BO456" s="339">
        <v>2.9142181699999999E-2</v>
      </c>
      <c r="BP456" s="339">
        <v>3.2156027900000002E-2</v>
      </c>
      <c r="BQ456" s="339">
        <v>3.4775123599999999E-2</v>
      </c>
      <c r="BR456" s="339">
        <v>3.5088717399999997E-2</v>
      </c>
    </row>
    <row r="457" spans="1:70">
      <c r="A457" t="str">
        <f t="shared" si="38"/>
        <v>Share of non-performing loans and advances (NPL ratio)201409</v>
      </c>
      <c r="B457" s="495">
        <v>201409</v>
      </c>
      <c r="C457" s="495">
        <v>93</v>
      </c>
      <c r="D457" s="495" t="s">
        <v>6767</v>
      </c>
      <c r="E457" s="495">
        <v>1.5798174292708177E-4</v>
      </c>
      <c r="F457" s="495">
        <v>2.5357398398894358E-2</v>
      </c>
      <c r="G457" s="495">
        <v>6.4105790553152533E-2</v>
      </c>
      <c r="H457" s="495">
        <v>0.11232852757423567</v>
      </c>
      <c r="I457" s="495">
        <v>6.6814311964038017E-2</v>
      </c>
      <c r="J457" s="495">
        <v>0.16091784000846082</v>
      </c>
      <c r="K457" s="495">
        <v>0.36710889213990866</v>
      </c>
      <c r="L457" s="496">
        <v>933021785384.28918</v>
      </c>
      <c r="M457" s="496">
        <v>12896933617991.813</v>
      </c>
      <c r="N457" s="495">
        <v>0.23878349430899024</v>
      </c>
      <c r="O457" s="495">
        <v>0.14400479185915549</v>
      </c>
      <c r="P457" s="495">
        <v>5.2956137922729032E-2</v>
      </c>
      <c r="Q457" s="495">
        <v>121</v>
      </c>
      <c r="R457" s="11">
        <f t="shared" si="36"/>
        <v>5.2956137922729032E-2</v>
      </c>
      <c r="S457" s="11">
        <f t="shared" si="37"/>
        <v>0.23878349430899024</v>
      </c>
      <c r="T457">
        <f t="shared" si="40"/>
        <v>0</v>
      </c>
      <c r="U457" t="str">
        <f t="shared" si="39"/>
        <v>Leverage ratio (transitional definition of Tier 1)8</v>
      </c>
      <c r="V457" s="497">
        <v>202312</v>
      </c>
      <c r="W457" s="497">
        <v>195</v>
      </c>
      <c r="X457" s="497" t="s">
        <v>1102</v>
      </c>
      <c r="Y457" s="497" t="s">
        <v>24</v>
      </c>
      <c r="Z457" s="497">
        <v>0</v>
      </c>
      <c r="AA457" s="497">
        <v>10</v>
      </c>
      <c r="AB457" s="497">
        <v>8.1219466025363243E-2</v>
      </c>
      <c r="AC457" s="497">
        <v>8</v>
      </c>
      <c r="AD457" s="497"/>
      <c r="AF457" s="338" t="s">
        <v>2380</v>
      </c>
      <c r="AG457" s="339" t="s">
        <v>6753</v>
      </c>
      <c r="AH457" s="339" t="s">
        <v>6753</v>
      </c>
      <c r="AI457" s="339" t="s">
        <v>6753</v>
      </c>
      <c r="AJ457" s="339" t="s">
        <v>6753</v>
      </c>
      <c r="AK457" s="339" t="s">
        <v>6753</v>
      </c>
      <c r="AL457" s="339" t="s">
        <v>6753</v>
      </c>
      <c r="AM457" s="339" t="s">
        <v>6753</v>
      </c>
      <c r="AN457" s="339" t="s">
        <v>6753</v>
      </c>
      <c r="AO457" s="339" t="s">
        <v>6753</v>
      </c>
      <c r="AP457" s="339" t="s">
        <v>6753</v>
      </c>
      <c r="AQ457" s="339" t="s">
        <v>6753</v>
      </c>
      <c r="AR457" s="339" t="s">
        <v>6753</v>
      </c>
      <c r="AS457" s="339" t="s">
        <v>6753</v>
      </c>
      <c r="AT457" s="339" t="s">
        <v>6753</v>
      </c>
      <c r="AU457" s="339">
        <v>4.6382930000000001E-4</v>
      </c>
      <c r="AV457" s="339">
        <v>1.293364E-4</v>
      </c>
      <c r="AW457" s="339">
        <v>2.406706E-4</v>
      </c>
      <c r="AX457" s="339">
        <v>6.7951090000000001E-4</v>
      </c>
      <c r="AY457" s="339">
        <v>3.3066509999999999E-4</v>
      </c>
      <c r="AZ457" s="339">
        <v>1.6033902E-3</v>
      </c>
      <c r="BA457" s="339">
        <v>1.9579697000000002E-3</v>
      </c>
      <c r="BB457" s="339">
        <v>2.0499670000000002E-3</v>
      </c>
      <c r="BC457" s="339">
        <v>3.4899392000000001E-3</v>
      </c>
      <c r="BD457" s="339">
        <v>3.5632986000000001E-3</v>
      </c>
      <c r="BE457" s="339">
        <v>2.8252968E-3</v>
      </c>
      <c r="BF457" s="339">
        <v>2.4746312000000002E-3</v>
      </c>
      <c r="BG457" s="339">
        <v>1.2168539E-3</v>
      </c>
      <c r="BH457" s="339">
        <v>1.1798401E-3</v>
      </c>
      <c r="BI457" s="339">
        <v>5.0204380000000003E-4</v>
      </c>
      <c r="BJ457" s="339">
        <v>6.9969040000000002E-4</v>
      </c>
      <c r="BK457" s="339">
        <v>1.4470224E-3</v>
      </c>
      <c r="BL457" s="339">
        <v>1.0894686999999999E-3</v>
      </c>
      <c r="BM457" s="339">
        <v>1.5377856000000001E-3</v>
      </c>
      <c r="BN457" s="339">
        <v>5.4446115999999996E-3</v>
      </c>
      <c r="BO457" s="339">
        <v>5.2225494999999997E-3</v>
      </c>
      <c r="BP457" s="339">
        <v>5.3542562E-3</v>
      </c>
      <c r="BQ457" s="339">
        <v>2.1190076999999998E-3</v>
      </c>
      <c r="BR457" s="339">
        <v>3.4032949000000002E-3</v>
      </c>
    </row>
    <row r="458" spans="1:70">
      <c r="A458" t="str">
        <f t="shared" si="38"/>
        <v>Share of non-performing loans and advances (NPL ratio)201412</v>
      </c>
      <c r="B458" s="495">
        <v>201412</v>
      </c>
      <c r="C458" s="495">
        <v>93</v>
      </c>
      <c r="D458" s="495" t="s">
        <v>6767</v>
      </c>
      <c r="E458" s="495">
        <v>7.2343191692904091E-4</v>
      </c>
      <c r="F458" s="495">
        <v>2.14801691040888E-2</v>
      </c>
      <c r="G458" s="495">
        <v>5.4900088044620675E-2</v>
      </c>
      <c r="H458" s="495">
        <v>0.10343941000193291</v>
      </c>
      <c r="I458" s="495">
        <v>6.4763577176096182E-2</v>
      </c>
      <c r="J458" s="495">
        <v>0.14856927813705539</v>
      </c>
      <c r="K458" s="495">
        <v>0.33792650004731467</v>
      </c>
      <c r="L458" s="496">
        <v>917049475999.14905</v>
      </c>
      <c r="M458" s="496">
        <v>12751628829547.172</v>
      </c>
      <c r="N458" s="495">
        <v>0.19388350582044853</v>
      </c>
      <c r="O458" s="495">
        <v>0.1416406158855984</v>
      </c>
      <c r="P458" s="495">
        <v>5.0996740547277632E-2</v>
      </c>
      <c r="Q458" s="495">
        <v>129</v>
      </c>
      <c r="R458" s="11">
        <f t="shared" si="36"/>
        <v>5.0996740547277632E-2</v>
      </c>
      <c r="S458" s="11">
        <f t="shared" si="37"/>
        <v>0.19388350582044853</v>
      </c>
      <c r="T458">
        <f t="shared" si="40"/>
        <v>0</v>
      </c>
      <c r="U458" t="str">
        <f t="shared" si="39"/>
        <v>Leverage ratio (transitional definition of Tier 1)9</v>
      </c>
      <c r="V458" s="497">
        <v>202312</v>
      </c>
      <c r="W458" s="497">
        <v>195</v>
      </c>
      <c r="X458" s="497" t="s">
        <v>1102</v>
      </c>
      <c r="Y458" s="497" t="s">
        <v>29</v>
      </c>
      <c r="Z458" s="497">
        <v>0</v>
      </c>
      <c r="AA458" s="497">
        <v>3</v>
      </c>
      <c r="AB458" s="497">
        <v>7.7533526769046901E-2</v>
      </c>
      <c r="AC458" s="497">
        <v>9</v>
      </c>
      <c r="AD458" s="497"/>
      <c r="AF458" s="338" t="s">
        <v>935</v>
      </c>
      <c r="AG458" s="339">
        <v>0.21427027500000001</v>
      </c>
      <c r="AH458" s="339">
        <v>0.22409882010000001</v>
      </c>
      <c r="AI458" s="339">
        <v>0.24106537650000001</v>
      </c>
      <c r="AJ458" s="339">
        <v>0.25358298280000002</v>
      </c>
      <c r="AK458" s="339">
        <v>0.25624488410000001</v>
      </c>
      <c r="AL458" s="339">
        <v>0.26122506620000002</v>
      </c>
      <c r="AM458" s="339">
        <v>0.20664558180000001</v>
      </c>
      <c r="AN458" s="339">
        <v>0.19771871220000001</v>
      </c>
      <c r="AO458" s="339">
        <v>0.1951338111</v>
      </c>
      <c r="AP458" s="339">
        <v>0.19733264959999999</v>
      </c>
      <c r="AQ458" s="339">
        <v>0.2035004946</v>
      </c>
      <c r="AR458" s="339">
        <v>0.2026326403</v>
      </c>
      <c r="AS458" s="339">
        <v>0.23058766620000001</v>
      </c>
      <c r="AT458" s="339">
        <v>0.19446959790000001</v>
      </c>
      <c r="AU458" s="339">
        <v>0.1986217304</v>
      </c>
      <c r="AV458" s="339">
        <v>0.19266675559999999</v>
      </c>
      <c r="AW458" s="339">
        <v>0.19121973759999999</v>
      </c>
      <c r="AX458" s="339">
        <v>0.18456685</v>
      </c>
      <c r="AY458" s="339">
        <v>0.19497325670000001</v>
      </c>
      <c r="AZ458" s="339">
        <v>0.19376385090000001</v>
      </c>
      <c r="BA458" s="339">
        <v>0.18872204910000001</v>
      </c>
      <c r="BB458" s="339">
        <v>0.234158013</v>
      </c>
      <c r="BC458" s="339">
        <v>0.22758595039999999</v>
      </c>
      <c r="BD458" s="339">
        <v>0.22653358670000001</v>
      </c>
      <c r="BE458" s="339">
        <v>0.220271196</v>
      </c>
      <c r="BF458" s="339">
        <v>0.23405991209999999</v>
      </c>
      <c r="BG458" s="339">
        <v>0.23872918360000001</v>
      </c>
      <c r="BH458" s="339">
        <v>0.2249083965</v>
      </c>
      <c r="BI458" s="339">
        <v>0.22078455759999999</v>
      </c>
      <c r="BJ458" s="339">
        <v>0.22305872500000001</v>
      </c>
      <c r="BK458" s="339">
        <v>0.21518435089999999</v>
      </c>
      <c r="BL458" s="339">
        <v>0.19970875439999999</v>
      </c>
      <c r="BM458" s="339">
        <v>0.1893844519</v>
      </c>
      <c r="BN458" s="339">
        <v>0.2017368152</v>
      </c>
      <c r="BO458" s="339">
        <v>0.2001062149</v>
      </c>
      <c r="BP458" s="339">
        <v>0.1834377321</v>
      </c>
      <c r="BQ458" s="339">
        <v>0.1856679688</v>
      </c>
      <c r="BR458" s="339">
        <v>0.18147500659999999</v>
      </c>
    </row>
    <row r="459" spans="1:70">
      <c r="A459" t="str">
        <f t="shared" si="38"/>
        <v>Share of non-performing loans and advances (NPL ratio)201503</v>
      </c>
      <c r="B459" s="495">
        <v>201503</v>
      </c>
      <c r="C459" s="495">
        <v>93</v>
      </c>
      <c r="D459" s="495" t="s">
        <v>6767</v>
      </c>
      <c r="E459" s="495">
        <v>2.2987179088299661E-4</v>
      </c>
      <c r="F459" s="495">
        <v>2.0670882776391713E-2</v>
      </c>
      <c r="G459" s="495">
        <v>5.5592663460018704E-2</v>
      </c>
      <c r="H459" s="495">
        <v>0.10366024140047604</v>
      </c>
      <c r="I459" s="495">
        <v>6.1970998689341639E-2</v>
      </c>
      <c r="J459" s="495">
        <v>0.1576689341958242</v>
      </c>
      <c r="K459" s="495">
        <v>0.33721921840377889</v>
      </c>
      <c r="L459" s="496">
        <v>925120173096.56091</v>
      </c>
      <c r="M459" s="496">
        <v>13279502331472.303</v>
      </c>
      <c r="N459" s="495">
        <v>0.21068031094860584</v>
      </c>
      <c r="O459" s="495">
        <v>0.14018728933189617</v>
      </c>
      <c r="P459" s="495">
        <v>4.8480551909920136E-2</v>
      </c>
      <c r="Q459" s="495">
        <v>127</v>
      </c>
      <c r="R459" s="11">
        <f t="shared" si="36"/>
        <v>4.8480551909920136E-2</v>
      </c>
      <c r="S459" s="11">
        <f t="shared" si="37"/>
        <v>0.21068031094860584</v>
      </c>
      <c r="T459">
        <f t="shared" si="40"/>
        <v>0</v>
      </c>
      <c r="U459" t="str">
        <f t="shared" si="39"/>
        <v>Leverage ratio (transitional definition of Tier 1)10</v>
      </c>
      <c r="V459" s="497">
        <v>202312</v>
      </c>
      <c r="W459" s="497">
        <v>195</v>
      </c>
      <c r="X459" s="497" t="s">
        <v>1102</v>
      </c>
      <c r="Y459" s="497" t="s">
        <v>22</v>
      </c>
      <c r="Z459" s="497">
        <v>0</v>
      </c>
      <c r="AA459" s="497">
        <v>4</v>
      </c>
      <c r="AB459" s="497">
        <v>7.6990902919622212E-2</v>
      </c>
      <c r="AC459" s="497">
        <v>10</v>
      </c>
      <c r="AD459" s="497"/>
      <c r="AF459" s="338" t="s">
        <v>1266</v>
      </c>
      <c r="AG459" s="339" t="s">
        <v>6753</v>
      </c>
      <c r="AH459" s="339" t="s">
        <v>6753</v>
      </c>
      <c r="AI459" s="339" t="s">
        <v>6753</v>
      </c>
      <c r="AJ459" s="339" t="s">
        <v>6753</v>
      </c>
      <c r="AK459" s="339" t="s">
        <v>6753</v>
      </c>
      <c r="AL459" s="339" t="s">
        <v>6753</v>
      </c>
      <c r="AM459" s="339" t="s">
        <v>6753</v>
      </c>
      <c r="AN459" s="339" t="s">
        <v>6753</v>
      </c>
      <c r="AO459" s="339">
        <v>8.5125341399999999E-2</v>
      </c>
      <c r="AP459" s="339">
        <v>8.2073732999999996E-2</v>
      </c>
      <c r="AQ459" s="339">
        <v>8.5640305900000005E-2</v>
      </c>
      <c r="AR459" s="339">
        <v>8.5270906800000004E-2</v>
      </c>
      <c r="AS459" s="339">
        <v>9.43179294E-2</v>
      </c>
      <c r="AT459" s="339">
        <v>8.1048236699999998E-2</v>
      </c>
      <c r="AU459" s="339">
        <v>8.6242745600000004E-2</v>
      </c>
      <c r="AV459" s="339">
        <v>8.4199289400000002E-2</v>
      </c>
      <c r="AW459" s="339">
        <v>8.2789944000000004E-2</v>
      </c>
      <c r="AX459" s="339">
        <v>7.9959811800000002E-2</v>
      </c>
      <c r="AY459" s="339">
        <v>7.5945266600000005E-2</v>
      </c>
      <c r="AZ459" s="339">
        <v>7.5463780800000005E-2</v>
      </c>
      <c r="BA459" s="339">
        <v>7.3777072999999999E-2</v>
      </c>
      <c r="BB459" s="339">
        <v>8.2846756100000002E-2</v>
      </c>
      <c r="BC459" s="339">
        <v>8.08270195E-2</v>
      </c>
      <c r="BD459" s="339">
        <v>7.6648266100000001E-2</v>
      </c>
      <c r="BE459" s="339">
        <v>7.1350867600000006E-2</v>
      </c>
      <c r="BF459" s="339">
        <v>7.23505968E-2</v>
      </c>
      <c r="BG459" s="339">
        <v>7.1171111499999995E-2</v>
      </c>
      <c r="BH459" s="339">
        <v>6.7334269599999996E-2</v>
      </c>
      <c r="BI459" s="339">
        <v>6.6098064299999995E-2</v>
      </c>
      <c r="BJ459" s="339">
        <v>8.4219300999999996E-2</v>
      </c>
      <c r="BK459" s="339">
        <v>6.4445091699999998E-2</v>
      </c>
      <c r="BL459" s="339">
        <v>6.3304579200000002E-2</v>
      </c>
      <c r="BM459" s="339">
        <v>6.0869498899999999E-2</v>
      </c>
      <c r="BN459" s="339">
        <v>5.7602164099999999E-2</v>
      </c>
      <c r="BO459" s="339">
        <v>6.0687321299999999E-2</v>
      </c>
      <c r="BP459" s="339">
        <v>5.9396080699999999E-2</v>
      </c>
      <c r="BQ459" s="339">
        <v>6.2911923300000006E-2</v>
      </c>
      <c r="BR459" s="339">
        <v>5.8131378800000001E-2</v>
      </c>
    </row>
    <row r="460" spans="1:70">
      <c r="A460" t="str">
        <f t="shared" si="38"/>
        <v>Share of non-performing loans and advances (NPL ratio)201506</v>
      </c>
      <c r="B460" s="495">
        <v>201506</v>
      </c>
      <c r="C460" s="495">
        <v>93</v>
      </c>
      <c r="D460" s="495" t="s">
        <v>6767</v>
      </c>
      <c r="E460" s="495">
        <v>5.8038342865176248E-4</v>
      </c>
      <c r="F460" s="495">
        <v>2.2269575422018812E-2</v>
      </c>
      <c r="G460" s="495">
        <v>5.7920793939416772E-2</v>
      </c>
      <c r="H460" s="495">
        <v>0.10285602485964918</v>
      </c>
      <c r="I460" s="495">
        <v>6.0043461772938019E-2</v>
      </c>
      <c r="J460" s="495">
        <v>0.14423842806928447</v>
      </c>
      <c r="K460" s="495">
        <v>0.35238635348479835</v>
      </c>
      <c r="L460" s="496">
        <v>908415562685.64771</v>
      </c>
      <c r="M460" s="496">
        <v>13352944990939.346</v>
      </c>
      <c r="N460" s="495">
        <v>0.21729268951890129</v>
      </c>
      <c r="O460" s="495">
        <v>0.13939197866780798</v>
      </c>
      <c r="P460" s="495">
        <v>4.661832681486839E-2</v>
      </c>
      <c r="Q460" s="495">
        <v>126</v>
      </c>
      <c r="R460" s="11">
        <f t="shared" si="36"/>
        <v>4.661832681486839E-2</v>
      </c>
      <c r="S460" s="11">
        <f t="shared" si="37"/>
        <v>0.21729268951890129</v>
      </c>
      <c r="T460">
        <f t="shared" si="40"/>
        <v>0</v>
      </c>
      <c r="U460" t="str">
        <f t="shared" si="39"/>
        <v>Leverage ratio (transitional definition of Tier 1)11</v>
      </c>
      <c r="V460" s="497">
        <v>202312</v>
      </c>
      <c r="W460" s="497">
        <v>195</v>
      </c>
      <c r="X460" s="497" t="s">
        <v>1102</v>
      </c>
      <c r="Y460" s="497" t="s">
        <v>5610</v>
      </c>
      <c r="Z460" s="497">
        <v>0</v>
      </c>
      <c r="AA460" s="497">
        <v>3</v>
      </c>
      <c r="AB460" s="497">
        <v>7.5262255993740743E-2</v>
      </c>
      <c r="AC460" s="497">
        <v>11</v>
      </c>
      <c r="AD460" s="497"/>
      <c r="AF460" s="338" t="s">
        <v>1267</v>
      </c>
      <c r="AG460" s="339" t="s">
        <v>6753</v>
      </c>
      <c r="AH460" s="339" t="s">
        <v>6753</v>
      </c>
      <c r="AI460" s="339" t="s">
        <v>6753</v>
      </c>
      <c r="AJ460" s="339" t="s">
        <v>6753</v>
      </c>
      <c r="AK460" s="339" t="s">
        <v>6753</v>
      </c>
      <c r="AL460" s="339" t="s">
        <v>6753</v>
      </c>
      <c r="AM460" s="339" t="s">
        <v>6753</v>
      </c>
      <c r="AN460" s="339" t="s">
        <v>6753</v>
      </c>
      <c r="AO460" s="339">
        <v>8.5121349499999999E-2</v>
      </c>
      <c r="AP460" s="339">
        <v>8.2069177300000004E-2</v>
      </c>
      <c r="AQ460" s="339">
        <v>8.56332598E-2</v>
      </c>
      <c r="AR460" s="339">
        <v>8.5261783800000004E-2</v>
      </c>
      <c r="AS460" s="339">
        <v>9.4306554400000006E-2</v>
      </c>
      <c r="AT460" s="339">
        <v>8.1031155199999996E-2</v>
      </c>
      <c r="AU460" s="339">
        <v>8.6242745600000004E-2</v>
      </c>
      <c r="AV460" s="339">
        <v>8.4199289400000002E-2</v>
      </c>
      <c r="AW460" s="339">
        <v>8.2789944000000004E-2</v>
      </c>
      <c r="AX460" s="339">
        <v>7.9959811800000002E-2</v>
      </c>
      <c r="AY460" s="339">
        <v>7.5945266600000005E-2</v>
      </c>
      <c r="AZ460" s="339">
        <v>7.5463780800000005E-2</v>
      </c>
      <c r="BA460" s="339">
        <v>7.3777072999999999E-2</v>
      </c>
      <c r="BB460" s="339">
        <v>8.3805547399999999E-2</v>
      </c>
      <c r="BC460" s="339">
        <v>8.1885971500000002E-2</v>
      </c>
      <c r="BD460" s="339">
        <v>7.7804842999999999E-2</v>
      </c>
      <c r="BE460" s="339">
        <v>7.2486375399999997E-2</v>
      </c>
      <c r="BF460" s="339">
        <v>7.3337573899999994E-2</v>
      </c>
      <c r="BG460" s="339">
        <v>7.20449108E-2</v>
      </c>
      <c r="BH460" s="339">
        <v>6.8118573299999999E-2</v>
      </c>
      <c r="BI460" s="339">
        <v>6.6874572300000004E-2</v>
      </c>
      <c r="BJ460" s="339">
        <v>8.5224879599999998E-2</v>
      </c>
      <c r="BK460" s="339">
        <v>6.4997317600000007E-2</v>
      </c>
      <c r="BL460" s="339">
        <v>6.3849497500000005E-2</v>
      </c>
      <c r="BM460" s="339">
        <v>6.1381909200000001E-2</v>
      </c>
      <c r="BN460" s="339">
        <v>5.79886467E-2</v>
      </c>
      <c r="BO460" s="339">
        <v>6.0892630099999998E-2</v>
      </c>
      <c r="BP460" s="339">
        <v>5.9609394900000001E-2</v>
      </c>
      <c r="BQ460" s="339">
        <v>6.3146515099999995E-2</v>
      </c>
      <c r="BR460" s="339">
        <v>5.84198649E-2</v>
      </c>
    </row>
    <row r="461" spans="1:70">
      <c r="A461" t="str">
        <f t="shared" si="38"/>
        <v>Share of non-performing loans and advances (NPL ratio)201509</v>
      </c>
      <c r="B461" s="495">
        <v>201509</v>
      </c>
      <c r="C461" s="495">
        <v>93</v>
      </c>
      <c r="D461" s="495" t="s">
        <v>6767</v>
      </c>
      <c r="E461" s="495">
        <v>4.6972279251301219E-4</v>
      </c>
      <c r="F461" s="495">
        <v>2.1960211740972426E-2</v>
      </c>
      <c r="G461" s="495">
        <v>5.5080666875889694E-2</v>
      </c>
      <c r="H461" s="495">
        <v>0.10278801897860781</v>
      </c>
      <c r="I461" s="495">
        <v>5.8717885792400906E-2</v>
      </c>
      <c r="J461" s="495">
        <v>0.14544607081246824</v>
      </c>
      <c r="K461" s="495">
        <v>0.36447075936112522</v>
      </c>
      <c r="L461" s="496">
        <v>896395618296.61707</v>
      </c>
      <c r="M461" s="496">
        <v>13482505889056.469</v>
      </c>
      <c r="N461" s="495">
        <v>0.21350044717610436</v>
      </c>
      <c r="O461" s="495">
        <v>0.1405123173180868</v>
      </c>
      <c r="P461" s="495">
        <v>4.5118914188952468E-2</v>
      </c>
      <c r="Q461" s="495">
        <v>126</v>
      </c>
      <c r="R461" s="11">
        <f t="shared" si="36"/>
        <v>4.5118914188952468E-2</v>
      </c>
      <c r="S461" s="11">
        <f t="shared" si="37"/>
        <v>0.21350044717610436</v>
      </c>
      <c r="T461">
        <f t="shared" si="40"/>
        <v>0</v>
      </c>
      <c r="U461" t="str">
        <f t="shared" si="39"/>
        <v>Leverage ratio (transitional definition of Tier 1)12</v>
      </c>
      <c r="V461" s="497">
        <v>202312</v>
      </c>
      <c r="W461" s="497">
        <v>195</v>
      </c>
      <c r="X461" s="497" t="s">
        <v>1102</v>
      </c>
      <c r="Y461" s="497" t="s">
        <v>15</v>
      </c>
      <c r="Z461" s="497">
        <v>0</v>
      </c>
      <c r="AA461" s="497">
        <v>6</v>
      </c>
      <c r="AB461" s="497">
        <v>7.3695360825132269E-2</v>
      </c>
      <c r="AC461" s="497">
        <v>12</v>
      </c>
      <c r="AD461" s="497"/>
      <c r="AF461" s="338" t="s">
        <v>936</v>
      </c>
      <c r="AG461" s="339">
        <v>0.21668800839999999</v>
      </c>
      <c r="AH461" s="339">
        <v>0.22633717049999999</v>
      </c>
      <c r="AI461" s="339">
        <v>0.24349199930000001</v>
      </c>
      <c r="AJ461" s="339">
        <v>0.25611682720000001</v>
      </c>
      <c r="AK461" s="339">
        <v>0.25882729189999998</v>
      </c>
      <c r="AL461" s="339">
        <v>0.26512235760000002</v>
      </c>
      <c r="AM461" s="339">
        <v>0.20937152370000001</v>
      </c>
      <c r="AN461" s="339">
        <v>0.19843462689999999</v>
      </c>
      <c r="AO461" s="339">
        <v>0.19735703709999999</v>
      </c>
      <c r="AP461" s="339">
        <v>0.19823126490000001</v>
      </c>
      <c r="AQ461" s="339">
        <v>0.20446466029999999</v>
      </c>
      <c r="AR461" s="339">
        <v>0.2039100948</v>
      </c>
      <c r="AS461" s="339">
        <v>0.23207095599999999</v>
      </c>
      <c r="AT461" s="339">
        <v>0.19545599229999999</v>
      </c>
      <c r="AU461" s="339">
        <v>0.19981840749999999</v>
      </c>
      <c r="AV461" s="339">
        <v>0.19374575629999999</v>
      </c>
      <c r="AW461" s="339">
        <v>0.19248168060000001</v>
      </c>
      <c r="AX461" s="339">
        <v>0.18564193130000001</v>
      </c>
      <c r="AY461" s="339">
        <v>0.19697411749999999</v>
      </c>
      <c r="AZ461" s="339">
        <v>0.19530779619999999</v>
      </c>
      <c r="BA461" s="339">
        <v>0.1901912922</v>
      </c>
      <c r="BB461" s="339">
        <v>0.23797017249999999</v>
      </c>
      <c r="BC461" s="339">
        <v>0.23121994840000001</v>
      </c>
      <c r="BD461" s="339">
        <v>0.2304425802</v>
      </c>
      <c r="BE461" s="339">
        <v>0.22385626249999999</v>
      </c>
      <c r="BF461" s="339">
        <v>0.23742757380000001</v>
      </c>
      <c r="BG461" s="339">
        <v>0.24182796140000001</v>
      </c>
      <c r="BH461" s="339">
        <v>0.22746646879999999</v>
      </c>
      <c r="BI461" s="339">
        <v>0.22349126559999999</v>
      </c>
      <c r="BJ461" s="339">
        <v>0.22574462179999999</v>
      </c>
      <c r="BK461" s="339">
        <v>0.2180705416</v>
      </c>
      <c r="BL461" s="339">
        <v>0.20245490399999999</v>
      </c>
      <c r="BM461" s="339">
        <v>0.19192184740000001</v>
      </c>
      <c r="BN461" s="339">
        <v>0.2036775482</v>
      </c>
      <c r="BO461" s="339">
        <v>0.20221801819999999</v>
      </c>
      <c r="BP461" s="339">
        <v>0.19793131480000001</v>
      </c>
      <c r="BQ461" s="339">
        <v>0.19947057239999999</v>
      </c>
      <c r="BR461" s="339">
        <v>0.19502658510000001</v>
      </c>
    </row>
    <row r="462" spans="1:70">
      <c r="A462" t="str">
        <f t="shared" si="38"/>
        <v>Share of non-performing loans and advances (NPL ratio)201512</v>
      </c>
      <c r="B462" s="495">
        <v>201512</v>
      </c>
      <c r="C462" s="495">
        <v>93</v>
      </c>
      <c r="D462" s="495" t="s">
        <v>6767</v>
      </c>
      <c r="E462" s="495">
        <v>1.6868801836897862E-3</v>
      </c>
      <c r="F462" s="495">
        <v>2.1833266548690208E-2</v>
      </c>
      <c r="G462" s="495">
        <v>4.9530720844697118E-2</v>
      </c>
      <c r="H462" s="495">
        <v>9.970893136626123E-2</v>
      </c>
      <c r="I462" s="495">
        <v>5.7208655000384828E-2</v>
      </c>
      <c r="J462" s="495">
        <v>0.14818950690933941</v>
      </c>
      <c r="K462" s="495">
        <v>0.35807374295034544</v>
      </c>
      <c r="L462" s="496">
        <v>868738744625.57654</v>
      </c>
      <c r="M462" s="496">
        <v>13312639118254.367</v>
      </c>
      <c r="N462" s="495">
        <v>0.22459526558984105</v>
      </c>
      <c r="O462" s="495">
        <v>0.13403331511003075</v>
      </c>
      <c r="P462" s="495">
        <v>4.4091465066257891E-2</v>
      </c>
      <c r="Q462" s="495">
        <v>128</v>
      </c>
      <c r="R462" s="11">
        <f t="shared" si="36"/>
        <v>4.4091465066257891E-2</v>
      </c>
      <c r="S462" s="11">
        <f t="shared" si="37"/>
        <v>0.22459526558984105</v>
      </c>
      <c r="T462">
        <f t="shared" si="40"/>
        <v>0</v>
      </c>
      <c r="U462" t="str">
        <f t="shared" si="39"/>
        <v>Leverage ratio (transitional definition of Tier 1)13</v>
      </c>
      <c r="V462" s="497">
        <v>202312</v>
      </c>
      <c r="W462" s="497">
        <v>195</v>
      </c>
      <c r="X462" s="497" t="s">
        <v>1102</v>
      </c>
      <c r="Y462" s="497" t="s">
        <v>13</v>
      </c>
      <c r="Z462" s="497">
        <v>0</v>
      </c>
      <c r="AA462" s="497">
        <v>11</v>
      </c>
      <c r="AB462" s="497">
        <v>7.2326372707263678E-2</v>
      </c>
      <c r="AC462" s="497">
        <v>13</v>
      </c>
      <c r="AD462" s="497"/>
      <c r="AF462" s="338" t="s">
        <v>938</v>
      </c>
      <c r="AG462" s="339">
        <v>0.21439484319999999</v>
      </c>
      <c r="AH462" s="339">
        <v>0.22409882010000001</v>
      </c>
      <c r="AI462" s="339">
        <v>0.2410822403</v>
      </c>
      <c r="AJ462" s="339">
        <v>0.25360066329999997</v>
      </c>
      <c r="AK462" s="339">
        <v>0.25626271350000002</v>
      </c>
      <c r="AL462" s="339">
        <v>0.26205729239999997</v>
      </c>
      <c r="AM462" s="339">
        <v>0.20843346809999999</v>
      </c>
      <c r="AN462" s="339">
        <v>0.19775488869999999</v>
      </c>
      <c r="AO462" s="339">
        <v>0.1951440716</v>
      </c>
      <c r="AP462" s="339">
        <v>0.19734458299999999</v>
      </c>
      <c r="AQ462" s="339">
        <v>0.203522973</v>
      </c>
      <c r="AR462" s="339">
        <v>0.20265634320000001</v>
      </c>
      <c r="AS462" s="339">
        <v>0.23061837539999999</v>
      </c>
      <c r="AT462" s="339">
        <v>0.19451421669999999</v>
      </c>
      <c r="AU462" s="339">
        <v>0.1986217304</v>
      </c>
      <c r="AV462" s="339">
        <v>0.19266675559999999</v>
      </c>
      <c r="AW462" s="339">
        <v>0.19121973759999999</v>
      </c>
      <c r="AX462" s="339">
        <v>0.18456685</v>
      </c>
      <c r="AY462" s="339">
        <v>0.19497325670000001</v>
      </c>
      <c r="AZ462" s="339">
        <v>0.19376385090000001</v>
      </c>
      <c r="BA462" s="339">
        <v>0.18872204910000001</v>
      </c>
      <c r="BB462" s="339">
        <v>0.231996389</v>
      </c>
      <c r="BC462" s="339">
        <v>0.22464280180000001</v>
      </c>
      <c r="BD462" s="339">
        <v>0.2231661418</v>
      </c>
      <c r="BE462" s="339">
        <v>0.2168206211</v>
      </c>
      <c r="BF462" s="339">
        <v>0.23163959340000001</v>
      </c>
      <c r="BG462" s="339">
        <v>0.2365185725</v>
      </c>
      <c r="BH462" s="339">
        <v>0.2227503596</v>
      </c>
      <c r="BI462" s="339">
        <v>0.21863967409999999</v>
      </c>
      <c r="BJ462" s="339">
        <v>0.22081940850000001</v>
      </c>
      <c r="BK462" s="339">
        <v>0.2136476833</v>
      </c>
      <c r="BL462" s="339">
        <v>0.19824990109999999</v>
      </c>
      <c r="BM462" s="339">
        <v>0.1880175338</v>
      </c>
      <c r="BN462" s="339">
        <v>0.20059629230000001</v>
      </c>
      <c r="BO462" s="339">
        <v>0.19953131560000001</v>
      </c>
      <c r="BP462" s="339">
        <v>0.18286752049999999</v>
      </c>
      <c r="BQ462" s="339">
        <v>0.18506812070000001</v>
      </c>
      <c r="BR462" s="339">
        <v>0.18069547050000001</v>
      </c>
    </row>
    <row r="463" spans="1:70">
      <c r="A463" t="str">
        <f t="shared" si="38"/>
        <v>Share of non-performing loans and advances (NPL ratio)201603</v>
      </c>
      <c r="B463" s="495">
        <v>201603</v>
      </c>
      <c r="C463" s="495">
        <v>93</v>
      </c>
      <c r="D463" s="495" t="s">
        <v>6767</v>
      </c>
      <c r="E463" s="495">
        <v>1.0990024984406197E-3</v>
      </c>
      <c r="F463" s="495">
        <v>1.9200167509909709E-2</v>
      </c>
      <c r="G463" s="495">
        <v>4.8907618374072606E-2</v>
      </c>
      <c r="H463" s="495">
        <v>9.7292858324398074E-2</v>
      </c>
      <c r="I463" s="495">
        <v>5.6180528369569792E-2</v>
      </c>
      <c r="J463" s="495">
        <v>0.14172379294630397</v>
      </c>
      <c r="K463" s="495">
        <v>0.35761112309672721</v>
      </c>
      <c r="L463" s="496">
        <v>859755797695.06494</v>
      </c>
      <c r="M463" s="496">
        <v>13478604793496.838</v>
      </c>
      <c r="N463" s="495">
        <v>0.21881406016892832</v>
      </c>
      <c r="O463" s="495">
        <v>0.12960095392377036</v>
      </c>
      <c r="P463" s="495">
        <v>4.335891779530264E-2</v>
      </c>
      <c r="Q463" s="495">
        <v>132</v>
      </c>
      <c r="R463" s="11">
        <f t="shared" si="36"/>
        <v>4.335891779530264E-2</v>
      </c>
      <c r="S463" s="11">
        <f t="shared" si="37"/>
        <v>0.21881406016892832</v>
      </c>
      <c r="T463">
        <f t="shared" si="40"/>
        <v>0</v>
      </c>
      <c r="U463" t="str">
        <f t="shared" si="39"/>
        <v>Leverage ratio (transitional definition of Tier 1)14</v>
      </c>
      <c r="V463" s="497">
        <v>202312</v>
      </c>
      <c r="W463" s="497">
        <v>195</v>
      </c>
      <c r="X463" s="497" t="s">
        <v>1102</v>
      </c>
      <c r="Y463" s="497" t="s">
        <v>100</v>
      </c>
      <c r="Z463" s="497">
        <v>0</v>
      </c>
      <c r="AA463" s="497">
        <v>3</v>
      </c>
      <c r="AB463" s="497">
        <v>7.1754477775128708E-2</v>
      </c>
      <c r="AC463" s="497">
        <v>14</v>
      </c>
      <c r="AD463" s="497"/>
      <c r="AF463" s="338" t="s">
        <v>937</v>
      </c>
      <c r="AG463" s="339">
        <v>0.21427027500000001</v>
      </c>
      <c r="AH463" s="339">
        <v>0.22409882010000001</v>
      </c>
      <c r="AI463" s="339">
        <v>0.24106537650000001</v>
      </c>
      <c r="AJ463" s="339">
        <v>0.25358298280000002</v>
      </c>
      <c r="AK463" s="339">
        <v>0.25624488410000001</v>
      </c>
      <c r="AL463" s="339">
        <v>0.26122506620000002</v>
      </c>
      <c r="AM463" s="339">
        <v>0.20664558180000001</v>
      </c>
      <c r="AN463" s="339">
        <v>0.19771871220000001</v>
      </c>
      <c r="AO463" s="339">
        <v>0.1951338111</v>
      </c>
      <c r="AP463" s="339">
        <v>0.19733264959999999</v>
      </c>
      <c r="AQ463" s="339">
        <v>0.2035004946</v>
      </c>
      <c r="AR463" s="339">
        <v>0.2026326403</v>
      </c>
      <c r="AS463" s="339">
        <v>0.23058766620000001</v>
      </c>
      <c r="AT463" s="339">
        <v>0.19446959790000001</v>
      </c>
      <c r="AU463" s="339">
        <v>0.1986217304</v>
      </c>
      <c r="AV463" s="339">
        <v>0.19266675559999999</v>
      </c>
      <c r="AW463" s="339">
        <v>0.19121973759999999</v>
      </c>
      <c r="AX463" s="339">
        <v>0.18456685</v>
      </c>
      <c r="AY463" s="339">
        <v>0.19497325670000001</v>
      </c>
      <c r="AZ463" s="339">
        <v>0.19376385090000001</v>
      </c>
      <c r="BA463" s="339">
        <v>0.18872204910000001</v>
      </c>
      <c r="BB463" s="339">
        <v>0.234158013</v>
      </c>
      <c r="BC463" s="339">
        <v>0.22758595039999999</v>
      </c>
      <c r="BD463" s="339">
        <v>0.22653358670000001</v>
      </c>
      <c r="BE463" s="339">
        <v>0.220271196</v>
      </c>
      <c r="BF463" s="339">
        <v>0.23405991209999999</v>
      </c>
      <c r="BG463" s="339">
        <v>0.23872918360000001</v>
      </c>
      <c r="BH463" s="339">
        <v>0.2249083965</v>
      </c>
      <c r="BI463" s="339">
        <v>0.22078455759999999</v>
      </c>
      <c r="BJ463" s="339">
        <v>0.22305872500000001</v>
      </c>
      <c r="BK463" s="339">
        <v>0.21518435089999999</v>
      </c>
      <c r="BL463" s="339">
        <v>0.19970875439999999</v>
      </c>
      <c r="BM463" s="339">
        <v>0.1893844519</v>
      </c>
      <c r="BN463" s="339">
        <v>0.2017368152</v>
      </c>
      <c r="BO463" s="339">
        <v>0.2001062149</v>
      </c>
      <c r="BP463" s="339">
        <v>0.1834377321</v>
      </c>
      <c r="BQ463" s="339">
        <v>0.1856679688</v>
      </c>
      <c r="BR463" s="339">
        <v>0.18147500659999999</v>
      </c>
    </row>
    <row r="464" spans="1:70">
      <c r="A464" t="str">
        <f t="shared" si="38"/>
        <v>Share of non-performing loans and advances (NPL ratio)201606</v>
      </c>
      <c r="B464" s="495">
        <v>201606</v>
      </c>
      <c r="C464" s="495">
        <v>93</v>
      </c>
      <c r="D464" s="495" t="s">
        <v>6767</v>
      </c>
      <c r="E464" s="495">
        <v>6.9982742527153129E-4</v>
      </c>
      <c r="F464" s="495">
        <v>1.8720584390909852E-2</v>
      </c>
      <c r="G464" s="495">
        <v>4.5883377605850872E-2</v>
      </c>
      <c r="H464" s="495">
        <v>9.5284449556543652E-2</v>
      </c>
      <c r="I464" s="495">
        <v>5.4317499192322545E-2</v>
      </c>
      <c r="J464" s="495">
        <v>0.13578101650213717</v>
      </c>
      <c r="K464" s="495">
        <v>0.36081292000199261</v>
      </c>
      <c r="L464" s="496">
        <v>846172983148.64771</v>
      </c>
      <c r="M464" s="496">
        <v>13731600022673.75</v>
      </c>
      <c r="N464" s="495">
        <v>0.21387599799309884</v>
      </c>
      <c r="O464" s="495">
        <v>0.12709341923580303</v>
      </c>
      <c r="P464" s="495">
        <v>4.1737213080299165E-2</v>
      </c>
      <c r="Q464" s="495">
        <v>133</v>
      </c>
      <c r="R464" s="11">
        <f t="shared" si="36"/>
        <v>4.1737213080299165E-2</v>
      </c>
      <c r="S464" s="11">
        <f t="shared" si="37"/>
        <v>0.21387599799309884</v>
      </c>
      <c r="T464">
        <f t="shared" si="40"/>
        <v>0</v>
      </c>
      <c r="U464" t="str">
        <f t="shared" si="39"/>
        <v>Leverage ratio (transitional definition of Tier 1)15</v>
      </c>
      <c r="V464" s="497">
        <v>202312</v>
      </c>
      <c r="W464" s="497">
        <v>195</v>
      </c>
      <c r="X464" s="497" t="s">
        <v>1102</v>
      </c>
      <c r="Y464" s="497" t="s">
        <v>94</v>
      </c>
      <c r="Z464" s="497">
        <v>0</v>
      </c>
      <c r="AA464" s="497">
        <v>13</v>
      </c>
      <c r="AB464" s="497">
        <v>7.0741045553757514E-2</v>
      </c>
      <c r="AC464" s="497">
        <v>15</v>
      </c>
      <c r="AD464" s="497"/>
      <c r="AF464" s="338" t="s">
        <v>953</v>
      </c>
      <c r="AG464" s="339">
        <v>1.15208944E-2</v>
      </c>
      <c r="AH464" s="339">
        <v>1.1485227900000001E-2</v>
      </c>
      <c r="AI464" s="339">
        <v>1.18255067E-2</v>
      </c>
      <c r="AJ464" s="339">
        <v>1.76090907E-2</v>
      </c>
      <c r="AK464" s="339">
        <v>1.6752699199999999E-2</v>
      </c>
      <c r="AL464" s="339">
        <v>1.24356272E-2</v>
      </c>
      <c r="AM464" s="339">
        <v>1.31300524E-2</v>
      </c>
      <c r="AN464" s="339">
        <v>1.2208252399999999E-2</v>
      </c>
      <c r="AO464" s="339">
        <v>1.15008027E-2</v>
      </c>
      <c r="AP464" s="339">
        <v>1.0885973E-2</v>
      </c>
      <c r="AQ464" s="339">
        <v>1.02659094E-2</v>
      </c>
      <c r="AR464" s="339">
        <v>9.7382149000000001E-3</v>
      </c>
      <c r="AS464" s="339">
        <v>9.9528755999999993E-3</v>
      </c>
      <c r="AT464" s="339">
        <v>6.2903211000000002E-3</v>
      </c>
      <c r="AU464" s="339">
        <v>6.8332844000000004E-3</v>
      </c>
      <c r="AV464" s="339">
        <v>6.9288370000000002E-3</v>
      </c>
      <c r="AW464" s="339">
        <v>7.4399145000000003E-3</v>
      </c>
      <c r="AX464" s="339">
        <v>9.9410541000000009E-3</v>
      </c>
      <c r="AY464" s="339">
        <v>1.0041053600000001E-2</v>
      </c>
      <c r="AZ464" s="339">
        <v>9.7957867999999993E-3</v>
      </c>
      <c r="BA464" s="339">
        <v>9.4171806999999996E-3</v>
      </c>
      <c r="BB464" s="339">
        <v>8.4882368999999996E-3</v>
      </c>
      <c r="BC464" s="339">
        <v>9.0943993999999997E-3</v>
      </c>
      <c r="BD464" s="339">
        <v>9.6267446000000007E-3</v>
      </c>
      <c r="BE464" s="339">
        <v>1.1837964499999999E-2</v>
      </c>
      <c r="BF464" s="339">
        <v>1.5481167000000001E-2</v>
      </c>
      <c r="BG464" s="339">
        <v>1.36163906E-2</v>
      </c>
      <c r="BH464" s="339">
        <v>1.24152646E-2</v>
      </c>
      <c r="BI464" s="339">
        <v>1.14151941E-2</v>
      </c>
      <c r="BJ464" s="339">
        <v>1.10693014E-2</v>
      </c>
      <c r="BK464" s="339">
        <v>1.12442437E-2</v>
      </c>
      <c r="BL464" s="339">
        <v>1.1482514900000001E-2</v>
      </c>
      <c r="BM464" s="339">
        <v>1.04214752E-2</v>
      </c>
      <c r="BN464" s="339">
        <v>1.10393891E-2</v>
      </c>
      <c r="BO464" s="339">
        <v>1.09606814E-2</v>
      </c>
      <c r="BP464" s="339">
        <v>1.2032085E-2</v>
      </c>
      <c r="BQ464" s="339">
        <v>1.05310951E-2</v>
      </c>
      <c r="BR464" s="339">
        <v>1.21240007E-2</v>
      </c>
    </row>
    <row r="465" spans="1:70">
      <c r="A465" t="str">
        <f t="shared" si="38"/>
        <v>Share of non-performing loans and advances (NPL ratio)201609</v>
      </c>
      <c r="B465" s="495">
        <v>201609</v>
      </c>
      <c r="C465" s="495">
        <v>93</v>
      </c>
      <c r="D465" s="495" t="s">
        <v>6767</v>
      </c>
      <c r="E465" s="495">
        <v>6.2179847807997812E-5</v>
      </c>
      <c r="F465" s="495">
        <v>1.7372798455419124E-2</v>
      </c>
      <c r="G465" s="495">
        <v>4.4970341875715879E-2</v>
      </c>
      <c r="H465" s="495">
        <v>9.4383968311796074E-2</v>
      </c>
      <c r="I465" s="495">
        <v>5.3053278776405206E-2</v>
      </c>
      <c r="J465" s="495">
        <v>0.13573574090528534</v>
      </c>
      <c r="K465" s="495">
        <v>0.36060469513678617</v>
      </c>
      <c r="L465" s="496">
        <v>827604056836.23657</v>
      </c>
      <c r="M465" s="496">
        <v>13954507168083.047</v>
      </c>
      <c r="N465" s="495">
        <v>0.20758476682546986</v>
      </c>
      <c r="O465" s="495">
        <v>0.12788457114591215</v>
      </c>
      <c r="P465" s="495">
        <v>4.0693983852591126E-2</v>
      </c>
      <c r="Q465" s="495">
        <v>131</v>
      </c>
      <c r="R465" s="11">
        <f t="shared" si="36"/>
        <v>4.0693983852591126E-2</v>
      </c>
      <c r="S465" s="11">
        <f t="shared" si="37"/>
        <v>0.20758476682546986</v>
      </c>
      <c r="T465">
        <f t="shared" si="40"/>
        <v>0</v>
      </c>
      <c r="U465" t="str">
        <f t="shared" si="39"/>
        <v>Leverage ratio (transitional definition of Tier 1)16</v>
      </c>
      <c r="V465" s="497">
        <v>202312</v>
      </c>
      <c r="W465" s="497">
        <v>195</v>
      </c>
      <c r="X465" s="497" t="s">
        <v>1102</v>
      </c>
      <c r="Y465" s="497" t="s">
        <v>93</v>
      </c>
      <c r="Z465" s="497">
        <v>0</v>
      </c>
      <c r="AA465" s="497">
        <v>3</v>
      </c>
      <c r="AB465" s="497">
        <v>6.9696184430514271E-2</v>
      </c>
      <c r="AC465" s="497">
        <v>16</v>
      </c>
      <c r="AD465" s="497"/>
      <c r="AF465" s="338" t="s">
        <v>950</v>
      </c>
      <c r="AG465" s="339">
        <v>1.30033914E-2</v>
      </c>
      <c r="AH465" s="339">
        <v>1.3661074E-2</v>
      </c>
      <c r="AI465" s="339">
        <v>1.37305563E-2</v>
      </c>
      <c r="AJ465" s="339">
        <v>2.24780784E-2</v>
      </c>
      <c r="AK465" s="339">
        <v>2.1295629900000002E-2</v>
      </c>
      <c r="AL465" s="339">
        <v>1.5680060999999999E-2</v>
      </c>
      <c r="AM465" s="339">
        <v>1.6360988900000002E-2</v>
      </c>
      <c r="AN465" s="339">
        <v>1.52185824E-2</v>
      </c>
      <c r="AO465" s="339">
        <v>1.4126769000000001E-2</v>
      </c>
      <c r="AP465" s="339">
        <v>1.32822253E-2</v>
      </c>
      <c r="AQ465" s="339">
        <v>1.2229658799999999E-2</v>
      </c>
      <c r="AR465" s="339">
        <v>1.1419802999999999E-2</v>
      </c>
      <c r="AS465" s="339">
        <v>1.1704800600000001E-2</v>
      </c>
      <c r="AT465" s="339">
        <v>7.1264969999999999E-3</v>
      </c>
      <c r="AU465" s="339">
        <v>7.6330785999999999E-3</v>
      </c>
      <c r="AV465" s="339">
        <v>7.6643366999999997E-3</v>
      </c>
      <c r="AW465" s="339">
        <v>8.2313405999999995E-3</v>
      </c>
      <c r="AX465" s="339">
        <v>1.1136053E-2</v>
      </c>
      <c r="AY465" s="339">
        <v>1.1252436500000001E-2</v>
      </c>
      <c r="AZ465" s="339">
        <v>1.09493508E-2</v>
      </c>
      <c r="BA465" s="339">
        <v>1.0544754700000001E-2</v>
      </c>
      <c r="BB465" s="339">
        <v>9.4887275000000004E-3</v>
      </c>
      <c r="BC465" s="339">
        <v>1.02302012E-2</v>
      </c>
      <c r="BD465" s="339">
        <v>1.09828454E-2</v>
      </c>
      <c r="BE465" s="339">
        <v>1.35204343E-2</v>
      </c>
      <c r="BF465" s="339">
        <v>1.8377639899999999E-2</v>
      </c>
      <c r="BG465" s="339">
        <v>1.5961158100000001E-2</v>
      </c>
      <c r="BH465" s="339">
        <v>1.45025937E-2</v>
      </c>
      <c r="BI465" s="339">
        <v>1.31911496E-2</v>
      </c>
      <c r="BJ465" s="339">
        <v>1.27039489E-2</v>
      </c>
      <c r="BK465" s="339">
        <v>1.27600018E-2</v>
      </c>
      <c r="BL465" s="339">
        <v>1.31595775E-2</v>
      </c>
      <c r="BM465" s="339">
        <v>1.1859972200000001E-2</v>
      </c>
      <c r="BN465" s="339">
        <v>1.2770436600000001E-2</v>
      </c>
      <c r="BO465" s="339">
        <v>1.2791828999999999E-2</v>
      </c>
      <c r="BP465" s="339">
        <v>1.39840347E-2</v>
      </c>
      <c r="BQ465" s="339">
        <v>1.2239118300000001E-2</v>
      </c>
      <c r="BR465" s="339">
        <v>1.41384674E-2</v>
      </c>
    </row>
    <row r="466" spans="1:70">
      <c r="A466" t="str">
        <f t="shared" si="38"/>
        <v>Share of non-performing loans and advances (NPL ratio)201612</v>
      </c>
      <c r="B466" s="495">
        <v>201612</v>
      </c>
      <c r="C466" s="495">
        <v>93</v>
      </c>
      <c r="D466" s="495" t="s">
        <v>6767</v>
      </c>
      <c r="E466" s="495">
        <v>1.0117448540235266E-4</v>
      </c>
      <c r="F466" s="495">
        <v>1.5898401111389959E-2</v>
      </c>
      <c r="G466" s="495">
        <v>4.0910899555869164E-2</v>
      </c>
      <c r="H466" s="495">
        <v>9.0346072451034293E-2</v>
      </c>
      <c r="I466" s="495">
        <v>5.0744811579071417E-2</v>
      </c>
      <c r="J466" s="495">
        <v>0.1314089006770707</v>
      </c>
      <c r="K466" s="495">
        <v>0.36463956442862933</v>
      </c>
      <c r="L466" s="496">
        <v>788014479046.6554</v>
      </c>
      <c r="M466" s="496">
        <v>13905562380051.643</v>
      </c>
      <c r="N466" s="495">
        <v>0.19916557945662658</v>
      </c>
      <c r="O466" s="495">
        <v>0.12132909558342839</v>
      </c>
      <c r="P466" s="495">
        <v>3.8603792103041774E-2</v>
      </c>
      <c r="Q466" s="495">
        <v>134</v>
      </c>
      <c r="R466" s="11">
        <f t="shared" si="36"/>
        <v>3.8603792103041774E-2</v>
      </c>
      <c r="S466" s="11">
        <f t="shared" si="37"/>
        <v>0.19916557945662658</v>
      </c>
      <c r="T466">
        <f t="shared" si="40"/>
        <v>0</v>
      </c>
      <c r="U466" t="str">
        <f t="shared" si="39"/>
        <v>Leverage ratio (transitional definition of Tier 1)17</v>
      </c>
      <c r="V466" s="497">
        <v>202312</v>
      </c>
      <c r="W466" s="497">
        <v>195</v>
      </c>
      <c r="X466" s="497" t="s">
        <v>1102</v>
      </c>
      <c r="Y466" s="497" t="s">
        <v>30</v>
      </c>
      <c r="Z466" s="497">
        <v>0</v>
      </c>
      <c r="AA466" s="497">
        <v>8</v>
      </c>
      <c r="AB466" s="497">
        <v>6.8955536372944423E-2</v>
      </c>
      <c r="AC466" s="497">
        <v>17</v>
      </c>
      <c r="AD466" s="497"/>
      <c r="AF466" s="338" t="s">
        <v>951</v>
      </c>
      <c r="AG466" s="339">
        <v>0.30917825640000002</v>
      </c>
      <c r="AH466" s="339">
        <v>0.35334935369999998</v>
      </c>
      <c r="AI466" s="339">
        <v>0.33113969739999999</v>
      </c>
      <c r="AJ466" s="339">
        <v>0.39796058150000002</v>
      </c>
      <c r="AK466" s="339">
        <v>0.41237617129999998</v>
      </c>
      <c r="AL466" s="339">
        <v>0.45341488699999999</v>
      </c>
      <c r="AM466" s="339">
        <v>0.41133098270000001</v>
      </c>
      <c r="AN466" s="339">
        <v>0.41844153820000002</v>
      </c>
      <c r="AO466" s="339">
        <v>0.38844307039999998</v>
      </c>
      <c r="AP466" s="339">
        <v>0.40724294129999999</v>
      </c>
      <c r="AQ466" s="339">
        <v>0.40912969799999999</v>
      </c>
      <c r="AR466" s="339">
        <v>0.39523004969999997</v>
      </c>
      <c r="AS466" s="339">
        <v>0.4035421837</v>
      </c>
      <c r="AT466" s="339">
        <v>0.439149081</v>
      </c>
      <c r="AU466" s="339">
        <v>0.4517529844</v>
      </c>
      <c r="AV466" s="339">
        <v>0.42555908990000002</v>
      </c>
      <c r="AW466" s="339">
        <v>0.40572469059999999</v>
      </c>
      <c r="AX466" s="339">
        <v>0.3737422474</v>
      </c>
      <c r="AY466" s="339">
        <v>0.3497523844</v>
      </c>
      <c r="AZ466" s="339">
        <v>0.35187492149999999</v>
      </c>
      <c r="BA466" s="339">
        <v>0.36310469940000001</v>
      </c>
      <c r="BB466" s="339">
        <v>0.40690556989999999</v>
      </c>
      <c r="BC466" s="339">
        <v>0.39761124840000001</v>
      </c>
      <c r="BD466" s="339">
        <v>0.38634218110000002</v>
      </c>
      <c r="BE466" s="339">
        <v>0.33079066470000001</v>
      </c>
      <c r="BF466" s="339">
        <v>0.31770693420000001</v>
      </c>
      <c r="BG466" s="339">
        <v>0.33726900259999998</v>
      </c>
      <c r="BH466" s="339">
        <v>0.36695885550000001</v>
      </c>
      <c r="BI466" s="339">
        <v>0.3959993684</v>
      </c>
      <c r="BJ466" s="339">
        <v>0.40193067980000002</v>
      </c>
      <c r="BK466" s="339">
        <v>0.39238547239999999</v>
      </c>
      <c r="BL466" s="339">
        <v>0.38521818930000001</v>
      </c>
      <c r="BM466" s="339">
        <v>0.4137195085</v>
      </c>
      <c r="BN466" s="339">
        <v>0.4035559547</v>
      </c>
      <c r="BO466" s="339">
        <v>0.42447213179999999</v>
      </c>
      <c r="BP466" s="339">
        <v>0.40567667120000001</v>
      </c>
      <c r="BQ466" s="339">
        <v>0.41242518319999999</v>
      </c>
      <c r="BR466" s="339">
        <v>0.37575362709999999</v>
      </c>
    </row>
    <row r="467" spans="1:70">
      <c r="A467" t="str">
        <f t="shared" si="38"/>
        <v>Share of non-performing loans and advances (NPL ratio)201703</v>
      </c>
      <c r="B467" s="495">
        <v>201703</v>
      </c>
      <c r="C467" s="495">
        <v>93</v>
      </c>
      <c r="D467" s="495" t="s">
        <v>6767</v>
      </c>
      <c r="E467" s="495">
        <v>8.9422163750002326E-5</v>
      </c>
      <c r="F467" s="495">
        <v>1.4592491647898895E-2</v>
      </c>
      <c r="G467" s="495">
        <v>3.5086815700947259E-2</v>
      </c>
      <c r="H467" s="495">
        <v>8.6735744738500792E-2</v>
      </c>
      <c r="I467" s="495">
        <v>4.8017137766815612E-2</v>
      </c>
      <c r="J467" s="495">
        <v>0.10020963017107584</v>
      </c>
      <c r="K467" s="495">
        <v>0.36469933225026191</v>
      </c>
      <c r="L467" s="496">
        <v>785404712432.29492</v>
      </c>
      <c r="M467" s="496">
        <v>14476376614220.371</v>
      </c>
      <c r="N467" s="495">
        <v>0.19299307473497165</v>
      </c>
      <c r="O467" s="495">
        <v>0.11516153103128497</v>
      </c>
      <c r="P467" s="495">
        <v>3.7000758222044211E-2</v>
      </c>
      <c r="Q467" s="495">
        <v>130</v>
      </c>
      <c r="R467" s="11">
        <f t="shared" si="36"/>
        <v>3.7000758222044211E-2</v>
      </c>
      <c r="S467" s="11">
        <f t="shared" si="37"/>
        <v>0.19299307473497165</v>
      </c>
      <c r="T467">
        <f t="shared" si="40"/>
        <v>1</v>
      </c>
      <c r="U467" t="str">
        <f t="shared" si="39"/>
        <v>Leverage ratio (transitional definition of Tier 1)18</v>
      </c>
      <c r="V467" s="497">
        <v>202312</v>
      </c>
      <c r="W467" s="497">
        <v>195</v>
      </c>
      <c r="X467" s="497" t="s">
        <v>1102</v>
      </c>
      <c r="Y467" s="497" t="s">
        <v>28</v>
      </c>
      <c r="Z467" s="497">
        <v>0</v>
      </c>
      <c r="AA467" s="497">
        <v>4</v>
      </c>
      <c r="AB467" s="497">
        <v>6.8296815066025154E-2</v>
      </c>
      <c r="AC467" s="497">
        <v>18</v>
      </c>
      <c r="AD467" s="497"/>
      <c r="AF467" s="338" t="s">
        <v>952</v>
      </c>
      <c r="AG467" s="339">
        <v>3.4640457E-3</v>
      </c>
      <c r="AH467" s="339">
        <v>3.5805200999999998E-3</v>
      </c>
      <c r="AI467" s="339">
        <v>3.6341902999999999E-3</v>
      </c>
      <c r="AJ467" s="339">
        <v>6.4995519999999996E-3</v>
      </c>
      <c r="AK467" s="339">
        <v>6.3618377999999998E-3</v>
      </c>
      <c r="AL467" s="339">
        <v>5.8423616000000001E-3</v>
      </c>
      <c r="AM467" s="339">
        <v>5.5266567999999999E-3</v>
      </c>
      <c r="AN467" s="339">
        <v>5.4434790000000002E-3</v>
      </c>
      <c r="AO467" s="339">
        <v>4.4420939000000001E-3</v>
      </c>
      <c r="AP467" s="339">
        <v>4.1862063999999997E-3</v>
      </c>
      <c r="AQ467" s="339">
        <v>3.3460803000000001E-3</v>
      </c>
      <c r="AR467" s="339">
        <v>3.1666263000000002E-3</v>
      </c>
      <c r="AS467" s="339">
        <v>2.6066671E-3</v>
      </c>
      <c r="AT467" s="339">
        <v>1.2276246000000001E-3</v>
      </c>
      <c r="AU467" s="339">
        <v>8.9033899999999997E-4</v>
      </c>
      <c r="AV467" s="339">
        <v>1.1384253000000001E-3</v>
      </c>
      <c r="AW467" s="339">
        <v>1.3274381E-3</v>
      </c>
      <c r="AX467" s="339">
        <v>2.8800174E-3</v>
      </c>
      <c r="AY467" s="339">
        <v>2.6292771000000002E-3</v>
      </c>
      <c r="AZ467" s="339">
        <v>2.6083274999999999E-3</v>
      </c>
      <c r="BA467" s="339">
        <v>2.7127884E-3</v>
      </c>
      <c r="BB467" s="339">
        <v>2.6257584999999999E-3</v>
      </c>
      <c r="BC467" s="339">
        <v>2.6816171999999999E-3</v>
      </c>
      <c r="BD467" s="339">
        <v>5.7511773999999998E-3</v>
      </c>
      <c r="BE467" s="339">
        <v>1.00364485E-2</v>
      </c>
      <c r="BF467" s="339">
        <v>1.3159587299999999E-2</v>
      </c>
      <c r="BG467" s="339">
        <v>1.4388797199999999E-2</v>
      </c>
      <c r="BH467" s="339">
        <v>1.34778413E-2</v>
      </c>
      <c r="BI467" s="339">
        <v>1.4553E-2</v>
      </c>
      <c r="BJ467" s="339">
        <v>1.3557678199999999E-2</v>
      </c>
      <c r="BK467" s="339">
        <v>1.23548815E-2</v>
      </c>
      <c r="BL467" s="339">
        <v>1.0371510299999999E-2</v>
      </c>
      <c r="BM467" s="339">
        <v>8.7762984000000002E-3</v>
      </c>
      <c r="BN467" s="339">
        <v>8.5246999999999996E-3</v>
      </c>
      <c r="BO467" s="339">
        <v>8.3265627999999994E-3</v>
      </c>
      <c r="BP467" s="339">
        <v>8.4594231000000002E-3</v>
      </c>
      <c r="BQ467" s="339">
        <v>9.0006584999999997E-3</v>
      </c>
      <c r="BR467" s="339">
        <v>9.4868673999999997E-3</v>
      </c>
    </row>
    <row r="468" spans="1:70">
      <c r="A468" t="str">
        <f t="shared" si="38"/>
        <v>Share of non-performing loans and advances (NPL ratio)201706</v>
      </c>
      <c r="B468" s="495">
        <v>201706</v>
      </c>
      <c r="C468" s="495">
        <v>93</v>
      </c>
      <c r="D468" s="495" t="s">
        <v>6767</v>
      </c>
      <c r="E468" s="495">
        <v>7.7425571249413222E-5</v>
      </c>
      <c r="F468" s="495">
        <v>1.3895456268281169E-2</v>
      </c>
      <c r="G468" s="495">
        <v>3.4145683558064077E-2</v>
      </c>
      <c r="H468" s="495">
        <v>7.8343238594381359E-2</v>
      </c>
      <c r="I468" s="495">
        <v>4.4425823283489818E-2</v>
      </c>
      <c r="J468" s="495">
        <v>8.9752753226191945E-2</v>
      </c>
      <c r="K468" s="495">
        <v>0.35345412826269262</v>
      </c>
      <c r="L468" s="496">
        <v>754851518392.93689</v>
      </c>
      <c r="M468" s="496">
        <v>14645222141520.717</v>
      </c>
      <c r="N468" s="495">
        <v>0.17031063251948544</v>
      </c>
      <c r="O468" s="495">
        <v>0.10631167199905231</v>
      </c>
      <c r="P468" s="495">
        <v>3.4267699031007709E-2</v>
      </c>
      <c r="Q468" s="495">
        <v>128</v>
      </c>
      <c r="R468" s="11">
        <f t="shared" si="36"/>
        <v>3.4267699031007709E-2</v>
      </c>
      <c r="S468" s="11">
        <f t="shared" si="37"/>
        <v>0.17031063251948544</v>
      </c>
      <c r="T468">
        <f t="shared" si="40"/>
        <v>1</v>
      </c>
      <c r="U468" t="str">
        <f t="shared" si="39"/>
        <v>Leverage ratio (transitional definition of Tier 1)19</v>
      </c>
      <c r="V468" s="497">
        <v>202312</v>
      </c>
      <c r="W468" s="497">
        <v>195</v>
      </c>
      <c r="X468" s="497" t="s">
        <v>1102</v>
      </c>
      <c r="Y468" s="497" t="s">
        <v>26</v>
      </c>
      <c r="Z468" s="497">
        <v>0</v>
      </c>
      <c r="AA468" s="497">
        <v>6</v>
      </c>
      <c r="AB468" s="497">
        <v>6.7011288412298323E-2</v>
      </c>
      <c r="AC468" s="497">
        <v>19</v>
      </c>
      <c r="AD468" s="497"/>
      <c r="AF468" s="338" t="s">
        <v>1273</v>
      </c>
      <c r="AG468" s="339">
        <v>1.3970441165</v>
      </c>
      <c r="AH468" s="339">
        <v>1.3823559651999999</v>
      </c>
      <c r="AI468" s="339">
        <v>1.3942572078</v>
      </c>
      <c r="AJ468" s="339">
        <v>1.1948812096999999</v>
      </c>
      <c r="AK468" s="339">
        <v>1.1900554985</v>
      </c>
      <c r="AL468" s="339">
        <v>1.1748911243</v>
      </c>
      <c r="AM468" s="339">
        <v>1.1173918090999999</v>
      </c>
      <c r="AN468" s="339">
        <v>1.1431437303</v>
      </c>
      <c r="AO468" s="339">
        <v>1.1459724604999999</v>
      </c>
      <c r="AP468" s="339">
        <v>1.1304002302</v>
      </c>
      <c r="AQ468" s="339">
        <v>1.0941727925</v>
      </c>
      <c r="AR468" s="339">
        <v>1.1442836595999999</v>
      </c>
      <c r="AS468" s="339">
        <v>1.1624722652999999</v>
      </c>
      <c r="AT468" s="339">
        <v>1.3904514998999999</v>
      </c>
      <c r="AU468" s="339">
        <v>1.6134678221000001</v>
      </c>
      <c r="AV468" s="339">
        <v>1.4360819470999999</v>
      </c>
      <c r="AW468" s="339">
        <v>1.3005357807</v>
      </c>
      <c r="AX468" s="339">
        <v>1.3595729548</v>
      </c>
      <c r="AY468" s="339">
        <v>1.3612002978</v>
      </c>
      <c r="AZ468" s="339">
        <v>1.3598520663</v>
      </c>
      <c r="BA468" s="339">
        <v>1.4179280549</v>
      </c>
      <c r="BB468" s="339">
        <v>1.5187564578999999</v>
      </c>
      <c r="BC468" s="339">
        <v>1.4827739035</v>
      </c>
      <c r="BD468" s="339">
        <v>1.4278428871</v>
      </c>
      <c r="BE468" s="339">
        <v>1.4120642496</v>
      </c>
      <c r="BF468" s="339">
        <v>1.5144853246000001</v>
      </c>
      <c r="BG468" s="339">
        <v>1.5716013259999999</v>
      </c>
      <c r="BH468" s="339">
        <v>1.5620883133000001</v>
      </c>
      <c r="BI468" s="339">
        <v>1.5214628825000001</v>
      </c>
      <c r="BJ468" s="339">
        <v>1.5206824908000001</v>
      </c>
      <c r="BK468" s="339">
        <v>1.5264039448</v>
      </c>
      <c r="BL468" s="339">
        <v>1.4637749233999999</v>
      </c>
      <c r="BM468" s="339">
        <v>1.4807478784000001</v>
      </c>
      <c r="BN468" s="339">
        <v>1.4640699594</v>
      </c>
      <c r="BO468" s="339">
        <v>1.4603461426</v>
      </c>
      <c r="BP468" s="339">
        <v>1.4744095406</v>
      </c>
      <c r="BQ468" s="339">
        <v>1.4566966136999999</v>
      </c>
      <c r="BR468" s="339">
        <v>1.4360021131</v>
      </c>
    </row>
    <row r="469" spans="1:70">
      <c r="A469" t="str">
        <f t="shared" si="38"/>
        <v>Share of non-performing loans and advances (NPL ratio)201709</v>
      </c>
      <c r="B469" s="495">
        <v>201709</v>
      </c>
      <c r="C469" s="495">
        <v>93</v>
      </c>
      <c r="D469" s="495" t="s">
        <v>6767</v>
      </c>
      <c r="E469" s="495">
        <v>3.9819173434632517E-4</v>
      </c>
      <c r="F469" s="495">
        <v>1.3787250198225538E-2</v>
      </c>
      <c r="G469" s="495">
        <v>3.445872846569456E-2</v>
      </c>
      <c r="H469" s="495">
        <v>7.6061534663223393E-2</v>
      </c>
      <c r="I469" s="495">
        <v>4.2294587271304057E-2</v>
      </c>
      <c r="J469" s="495">
        <v>8.6859112871592675E-2</v>
      </c>
      <c r="K469" s="495">
        <v>0.35138863968769202</v>
      </c>
      <c r="L469" s="496">
        <v>720533233421.51465</v>
      </c>
      <c r="M469" s="496">
        <v>14727439295105.943</v>
      </c>
      <c r="N469" s="495">
        <v>0.16323823956308797</v>
      </c>
      <c r="O469" s="495">
        <v>0.1040695344565797</v>
      </c>
      <c r="P469" s="495">
        <v>3.2505535662575268E-2</v>
      </c>
      <c r="Q469" s="495">
        <v>128</v>
      </c>
      <c r="R469" s="11">
        <f t="shared" si="36"/>
        <v>3.2505535662575268E-2</v>
      </c>
      <c r="S469" s="11">
        <f t="shared" si="37"/>
        <v>0.16323823956308797</v>
      </c>
      <c r="T469">
        <f t="shared" si="40"/>
        <v>0</v>
      </c>
      <c r="U469" t="str">
        <f t="shared" si="39"/>
        <v>Leverage ratio (transitional definition of Tier 1)20</v>
      </c>
      <c r="V469" s="497">
        <v>202312</v>
      </c>
      <c r="W469" s="497">
        <v>195</v>
      </c>
      <c r="X469" s="497" t="s">
        <v>1102</v>
      </c>
      <c r="Y469" s="497" t="s">
        <v>14</v>
      </c>
      <c r="Z469" s="497">
        <v>0</v>
      </c>
      <c r="AA469" s="497">
        <v>10</v>
      </c>
      <c r="AB469" s="497">
        <v>6.13312938677971E-2</v>
      </c>
      <c r="AC469" s="497">
        <v>20</v>
      </c>
      <c r="AD469" s="497"/>
      <c r="AF469" s="338" t="s">
        <v>1274</v>
      </c>
      <c r="AG469" s="339" t="s">
        <v>6753</v>
      </c>
      <c r="AH469" s="339">
        <v>3.5852887600000001E-2</v>
      </c>
      <c r="AI469" s="339">
        <v>5.53405639E-2</v>
      </c>
      <c r="AJ469" s="339">
        <v>7.0312713299999996E-2</v>
      </c>
      <c r="AK469" s="339">
        <v>6.8727670300000002E-2</v>
      </c>
      <c r="AL469" s="339">
        <v>5.5907653199999997E-2</v>
      </c>
      <c r="AM469" s="339">
        <v>5.07646982E-2</v>
      </c>
      <c r="AN469" s="339">
        <v>5.0024737700000002E-2</v>
      </c>
      <c r="AO469" s="339">
        <v>5.37999402E-2</v>
      </c>
      <c r="AP469" s="339">
        <v>5.82776375E-2</v>
      </c>
      <c r="AQ469" s="339">
        <v>7.0221276400000004E-2</v>
      </c>
      <c r="AR469" s="339">
        <v>6.2281783299999997E-2</v>
      </c>
      <c r="AS469" s="339">
        <v>6.2370302799999999E-2</v>
      </c>
      <c r="AT469" s="339">
        <v>5.9646702400000001E-2</v>
      </c>
      <c r="AU469" s="339">
        <v>6.6089321000000006E-2</v>
      </c>
      <c r="AV469" s="339">
        <v>6.79154072E-2</v>
      </c>
      <c r="AW469" s="339">
        <v>5.83226596E-2</v>
      </c>
      <c r="AX469" s="339">
        <v>6.2759266499999994E-2</v>
      </c>
      <c r="AY469" s="339">
        <v>5.7760697399999998E-2</v>
      </c>
      <c r="AZ469" s="339">
        <v>6.2075059600000003E-2</v>
      </c>
      <c r="BA469" s="339">
        <v>5.4357114599999999E-2</v>
      </c>
      <c r="BB469" s="339">
        <v>5.3820527100000001E-2</v>
      </c>
      <c r="BC469" s="339">
        <v>5.9111754900000001E-2</v>
      </c>
      <c r="BD469" s="339">
        <v>6.9438034800000006E-2</v>
      </c>
      <c r="BE469" s="339">
        <v>6.8486341100000001E-2</v>
      </c>
      <c r="BF469" s="339">
        <v>0.1006114729</v>
      </c>
      <c r="BG469" s="339">
        <v>0.10994605540000001</v>
      </c>
      <c r="BH469" s="339">
        <v>0.101401241</v>
      </c>
      <c r="BI469" s="339">
        <v>9.8358784899999996E-2</v>
      </c>
      <c r="BJ469" s="339">
        <v>9.6726927399999996E-2</v>
      </c>
      <c r="BK469" s="339">
        <v>9.3143535999999999E-2</v>
      </c>
      <c r="BL469" s="339">
        <v>9.1137297800000003E-2</v>
      </c>
      <c r="BM469" s="339">
        <v>8.9070042000000002E-2</v>
      </c>
      <c r="BN469" s="339">
        <v>8.0962131699999995E-2</v>
      </c>
      <c r="BO469" s="339">
        <v>7.28658534E-2</v>
      </c>
      <c r="BP469" s="339">
        <v>7.4590295599999995E-2</v>
      </c>
      <c r="BQ469" s="339">
        <v>7.52247848E-2</v>
      </c>
      <c r="BR469" s="339">
        <v>7.8008482300000001E-2</v>
      </c>
    </row>
    <row r="470" spans="1:70">
      <c r="A470" t="str">
        <f t="shared" si="38"/>
        <v>Share of non-performing loans and advances (NPL ratio)201712</v>
      </c>
      <c r="B470" s="495">
        <v>201712</v>
      </c>
      <c r="C470" s="495">
        <v>93</v>
      </c>
      <c r="D470" s="495" t="s">
        <v>6767</v>
      </c>
      <c r="E470" s="495">
        <v>6.894860472754536E-5</v>
      </c>
      <c r="F470" s="495">
        <v>1.2660775232119578E-2</v>
      </c>
      <c r="G470" s="495">
        <v>2.9774148235112277E-2</v>
      </c>
      <c r="H470" s="495">
        <v>6.9728430283589257E-2</v>
      </c>
      <c r="I470" s="495">
        <v>4.0536493448229384E-2</v>
      </c>
      <c r="J470" s="495">
        <v>7.8302801863874893E-2</v>
      </c>
      <c r="K470" s="495">
        <v>0.32607102702692919</v>
      </c>
      <c r="L470" s="496">
        <v>689104196049.76123</v>
      </c>
      <c r="M470" s="496">
        <v>14661218015330.271</v>
      </c>
      <c r="N470" s="495">
        <v>0.12493657887603259</v>
      </c>
      <c r="O470" s="495">
        <v>9.7708147755643043E-2</v>
      </c>
      <c r="P470" s="495">
        <v>3.1617848269311209E-2</v>
      </c>
      <c r="Q470" s="495">
        <v>129</v>
      </c>
      <c r="R470" s="11">
        <f t="shared" si="36"/>
        <v>3.1617848269311209E-2</v>
      </c>
      <c r="S470" s="11">
        <f t="shared" si="37"/>
        <v>0.12493657887603259</v>
      </c>
      <c r="T470">
        <f t="shared" si="40"/>
        <v>1</v>
      </c>
      <c r="U470" t="str">
        <f t="shared" si="39"/>
        <v>Leverage ratio (transitional definition of Tier 1)21</v>
      </c>
      <c r="V470" s="497">
        <v>202312</v>
      </c>
      <c r="W470" s="497">
        <v>195</v>
      </c>
      <c r="X470" s="497" t="s">
        <v>1102</v>
      </c>
      <c r="Y470" s="497" t="s">
        <v>19</v>
      </c>
      <c r="Z470" s="497">
        <v>0</v>
      </c>
      <c r="AA470" s="497">
        <v>8</v>
      </c>
      <c r="AB470" s="497">
        <v>6.1139883152181343E-2</v>
      </c>
      <c r="AC470" s="497">
        <v>21</v>
      </c>
      <c r="AD470" s="497"/>
      <c r="AF470" s="338" t="s">
        <v>1278</v>
      </c>
      <c r="AG470" s="339" t="s">
        <v>6753</v>
      </c>
      <c r="AH470" s="339" t="s">
        <v>6753</v>
      </c>
      <c r="AI470" s="339" t="s">
        <v>6753</v>
      </c>
      <c r="AJ470" s="339" t="s">
        <v>6753</v>
      </c>
      <c r="AK470" s="339" t="s">
        <v>6753</v>
      </c>
      <c r="AL470" s="339" t="s">
        <v>6753</v>
      </c>
      <c r="AM470" s="339" t="s">
        <v>6753</v>
      </c>
      <c r="AN470" s="339" t="s">
        <v>6753</v>
      </c>
      <c r="AO470" s="339">
        <v>1.2792514716000001</v>
      </c>
      <c r="AP470" s="339">
        <v>1.4073938161999999</v>
      </c>
      <c r="AQ470" s="339">
        <v>1.4360577648999999</v>
      </c>
      <c r="AR470" s="339">
        <v>1.4122809659</v>
      </c>
      <c r="AS470" s="339">
        <v>1.4237864869000001</v>
      </c>
      <c r="AT470" s="339">
        <v>1.4241088115</v>
      </c>
      <c r="AU470" s="339">
        <v>1.4100767648000001</v>
      </c>
      <c r="AV470" s="339">
        <v>1.3566396699000001</v>
      </c>
      <c r="AW470" s="339">
        <v>1.3235830393000001</v>
      </c>
      <c r="AX470" s="339">
        <v>1.3352428766</v>
      </c>
      <c r="AY470" s="339">
        <v>1.3717249854</v>
      </c>
      <c r="AZ470" s="339">
        <v>1.4058370212</v>
      </c>
      <c r="BA470" s="339">
        <v>1.3988390321999999</v>
      </c>
      <c r="BB470" s="339">
        <v>1.3890577192</v>
      </c>
      <c r="BC470" s="339">
        <v>1.4345393906999999</v>
      </c>
      <c r="BD470" s="339">
        <v>1.5690364436999999</v>
      </c>
      <c r="BE470" s="339">
        <v>1.5314537103999999</v>
      </c>
      <c r="BF470" s="339">
        <v>1.4159657283</v>
      </c>
      <c r="BG470" s="339">
        <v>1.3822929608000001</v>
      </c>
      <c r="BH470" s="339">
        <v>1.421688147</v>
      </c>
      <c r="BI470" s="339">
        <v>1.4592189619</v>
      </c>
      <c r="BJ470" s="339">
        <v>1.5093868214999999</v>
      </c>
      <c r="BK470" s="339">
        <v>1.4560541579999999</v>
      </c>
      <c r="BL470" s="339">
        <v>1.4332108659</v>
      </c>
      <c r="BM470" s="339">
        <v>1.4447854509</v>
      </c>
      <c r="BN470" s="339">
        <v>1.5352343729</v>
      </c>
      <c r="BO470" s="339">
        <v>1.4770076809999999</v>
      </c>
      <c r="BP470" s="339">
        <v>1.5235368980999999</v>
      </c>
      <c r="BQ470" s="339">
        <v>1.4151632136000001</v>
      </c>
      <c r="BR470" s="339">
        <v>1.5348840855999999</v>
      </c>
    </row>
    <row r="471" spans="1:70">
      <c r="A471" t="str">
        <f t="shared" si="38"/>
        <v>Share of non-performing loans and advances (NPL ratio)201803</v>
      </c>
      <c r="B471" s="495">
        <v>201803</v>
      </c>
      <c r="C471" s="495">
        <v>93</v>
      </c>
      <c r="D471" s="495" t="s">
        <v>6767</v>
      </c>
      <c r="E471" s="495">
        <v>9.1564993472586416E-5</v>
      </c>
      <c r="F471" s="495">
        <v>1.2263246228273596E-2</v>
      </c>
      <c r="G471" s="495">
        <v>2.8666916174457366E-2</v>
      </c>
      <c r="H471" s="495">
        <v>6.8872366305439928E-2</v>
      </c>
      <c r="I471" s="495">
        <v>3.886684649222788E-2</v>
      </c>
      <c r="J471" s="495">
        <v>7.564509371689726E-2</v>
      </c>
      <c r="K471" s="495">
        <v>0.31851893531715292</v>
      </c>
      <c r="L471" s="496">
        <v>672059014832.24158</v>
      </c>
      <c r="M471" s="496">
        <v>14938655635405.486</v>
      </c>
      <c r="N471" s="495">
        <v>0.1134436533280387</v>
      </c>
      <c r="O471" s="495">
        <v>9.5966518912287788E-2</v>
      </c>
      <c r="P471" s="495">
        <v>3.0411860382326978E-2</v>
      </c>
      <c r="Q471" s="495">
        <v>124</v>
      </c>
      <c r="R471" s="11">
        <f t="shared" si="36"/>
        <v>3.0411860382326978E-2</v>
      </c>
      <c r="S471" s="11">
        <f t="shared" si="37"/>
        <v>0.1134436533280387</v>
      </c>
      <c r="T471">
        <f t="shared" si="40"/>
        <v>1</v>
      </c>
      <c r="U471" t="str">
        <f t="shared" si="39"/>
        <v>Leverage ratio (transitional definition of Tier 1)22</v>
      </c>
      <c r="V471" s="497">
        <v>202312</v>
      </c>
      <c r="W471" s="497">
        <v>195</v>
      </c>
      <c r="X471" s="497" t="s">
        <v>1102</v>
      </c>
      <c r="Y471" s="497" t="s">
        <v>25</v>
      </c>
      <c r="Z471" s="497">
        <v>0</v>
      </c>
      <c r="AA471" s="497">
        <v>18</v>
      </c>
      <c r="AB471" s="497">
        <v>6.0592554254990952E-2</v>
      </c>
      <c r="AC471" s="497">
        <v>22</v>
      </c>
      <c r="AD471" s="497"/>
      <c r="AF471" s="338" t="s">
        <v>6742</v>
      </c>
      <c r="AG471" s="339" t="s">
        <v>6753</v>
      </c>
      <c r="AH471" s="339" t="s">
        <v>6753</v>
      </c>
      <c r="AI471" s="339" t="s">
        <v>6753</v>
      </c>
      <c r="AJ471" s="339" t="s">
        <v>6753</v>
      </c>
      <c r="AK471" s="339" t="s">
        <v>6753</v>
      </c>
      <c r="AL471" s="339" t="s">
        <v>6753</v>
      </c>
      <c r="AM471" s="339" t="s">
        <v>6753</v>
      </c>
      <c r="AN471" s="339" t="s">
        <v>6753</v>
      </c>
      <c r="AO471" s="339" t="s">
        <v>6753</v>
      </c>
      <c r="AP471" s="339" t="s">
        <v>6753</v>
      </c>
      <c r="AQ471" s="339" t="s">
        <v>6753</v>
      </c>
      <c r="AR471" s="339" t="s">
        <v>6753</v>
      </c>
      <c r="AS471" s="339" t="s">
        <v>6753</v>
      </c>
      <c r="AT471" s="339" t="s">
        <v>6753</v>
      </c>
      <c r="AU471" s="339" t="s">
        <v>6753</v>
      </c>
      <c r="AV471" s="339" t="s">
        <v>6753</v>
      </c>
      <c r="AW471" s="339" t="s">
        <v>6753</v>
      </c>
      <c r="AX471" s="339" t="s">
        <v>6753</v>
      </c>
      <c r="AY471" s="339" t="s">
        <v>6753</v>
      </c>
      <c r="AZ471" s="339" t="s">
        <v>6753</v>
      </c>
      <c r="BA471" s="339" t="s">
        <v>6753</v>
      </c>
      <c r="BB471" s="339" t="s">
        <v>6753</v>
      </c>
      <c r="BC471" s="339" t="s">
        <v>6753</v>
      </c>
      <c r="BD471" s="339" t="s">
        <v>6753</v>
      </c>
      <c r="BE471" s="339" t="s">
        <v>6753</v>
      </c>
      <c r="BF471" s="339" t="s">
        <v>6753</v>
      </c>
      <c r="BG471" s="339" t="s">
        <v>6753</v>
      </c>
      <c r="BH471" s="339">
        <v>1.2526938025000001</v>
      </c>
      <c r="BI471" s="339">
        <v>1.2619069541000001</v>
      </c>
      <c r="BJ471" s="339">
        <v>1.2648350765</v>
      </c>
      <c r="BK471" s="339">
        <v>1.2472965601999999</v>
      </c>
      <c r="BL471" s="339">
        <v>1.2732002889</v>
      </c>
      <c r="BM471" s="339">
        <v>1.2521116466</v>
      </c>
      <c r="BN471" s="339">
        <v>1.2639973175999999</v>
      </c>
      <c r="BO471" s="339">
        <v>1.2521691221</v>
      </c>
      <c r="BP471" s="339">
        <v>1.2659088038999999</v>
      </c>
      <c r="BQ471" s="339">
        <v>1.1962123189</v>
      </c>
      <c r="BR471" s="339">
        <v>1.2305880592</v>
      </c>
    </row>
    <row r="472" spans="1:70">
      <c r="A472" t="str">
        <f t="shared" si="38"/>
        <v>Share of non-performing loans and advances (NPL ratio)201806</v>
      </c>
      <c r="B472" s="495">
        <v>201806</v>
      </c>
      <c r="C472" s="495">
        <v>93</v>
      </c>
      <c r="D472" s="495" t="s">
        <v>6767</v>
      </c>
      <c r="E472" s="495">
        <v>5.4539980010497264E-6</v>
      </c>
      <c r="F472" s="495">
        <v>1.202290737973339E-2</v>
      </c>
      <c r="G472" s="495">
        <v>2.7154387624321548E-2</v>
      </c>
      <c r="H472" s="495">
        <v>6.3859893211013499E-2</v>
      </c>
      <c r="I472" s="495">
        <v>3.5884395769384195E-2</v>
      </c>
      <c r="J472" s="495">
        <v>6.9847498766865398E-2</v>
      </c>
      <c r="K472" s="495">
        <v>0.273708584582811</v>
      </c>
      <c r="L472" s="496">
        <v>630233924845.38525</v>
      </c>
      <c r="M472" s="496">
        <v>15013478227732.205</v>
      </c>
      <c r="N472" s="495">
        <v>0.1064201459992323</v>
      </c>
      <c r="O472" s="495">
        <v>8.8980531261659751E-2</v>
      </c>
      <c r="P472" s="495">
        <v>2.8180005440305952E-2</v>
      </c>
      <c r="Q472" s="495">
        <v>126</v>
      </c>
      <c r="R472" s="11">
        <f t="shared" si="36"/>
        <v>2.8180005440305952E-2</v>
      </c>
      <c r="S472" s="11">
        <f t="shared" si="37"/>
        <v>0.1064201459992323</v>
      </c>
      <c r="T472">
        <f t="shared" si="40"/>
        <v>1</v>
      </c>
      <c r="U472" t="str">
        <f t="shared" si="39"/>
        <v>Leverage ratio (transitional definition of Tier 1)23</v>
      </c>
      <c r="V472" s="497">
        <v>202312</v>
      </c>
      <c r="W472" s="497">
        <v>195</v>
      </c>
      <c r="X472" s="497" t="s">
        <v>1102</v>
      </c>
      <c r="Y472" s="497" t="s">
        <v>27</v>
      </c>
      <c r="Z472" s="497">
        <v>0</v>
      </c>
      <c r="AA472" s="497">
        <v>8</v>
      </c>
      <c r="AB472" s="497">
        <v>5.9547325268042982E-2</v>
      </c>
      <c r="AC472" s="497">
        <v>23</v>
      </c>
      <c r="AD472" s="497"/>
      <c r="AF472" s="338" t="s">
        <v>954</v>
      </c>
      <c r="AG472" s="339">
        <v>7.7975851600000007E-2</v>
      </c>
      <c r="AH472" s="339">
        <v>7.5342769500000004E-2</v>
      </c>
      <c r="AI472" s="339">
        <v>7.2439450500000002E-2</v>
      </c>
      <c r="AJ472" s="339">
        <v>8.7603943099999998E-2</v>
      </c>
      <c r="AK472" s="339">
        <v>7.7336421799999999E-2</v>
      </c>
      <c r="AL472" s="339">
        <v>7.7374057299999993E-2</v>
      </c>
      <c r="AM472" s="339">
        <v>6.1278330899999997E-2</v>
      </c>
      <c r="AN472" s="339">
        <v>6.5921071900000003E-2</v>
      </c>
      <c r="AO472" s="339">
        <v>6.6511170600000002E-2</v>
      </c>
      <c r="AP472" s="339">
        <v>6.1198576999999997E-2</v>
      </c>
      <c r="AQ472" s="339">
        <v>7.2930390100000006E-2</v>
      </c>
      <c r="AR472" s="339">
        <v>7.8491268700000005E-2</v>
      </c>
      <c r="AS472" s="339">
        <v>6.9565152199999994E-2</v>
      </c>
      <c r="AT472" s="339">
        <v>6.9174630500000001E-2</v>
      </c>
      <c r="AU472" s="339">
        <v>5.2406204800000002E-2</v>
      </c>
      <c r="AV472" s="339">
        <v>6.1777880899999998E-2</v>
      </c>
      <c r="AW472" s="339">
        <v>8.9648926500000004E-2</v>
      </c>
      <c r="AX472" s="339">
        <v>8.5112938099999993E-2</v>
      </c>
      <c r="AY472" s="339">
        <v>5.0732466400000002E-2</v>
      </c>
      <c r="AZ472" s="339">
        <v>6.79640247E-2</v>
      </c>
      <c r="BA472" s="339">
        <v>6.5021308700000002E-2</v>
      </c>
      <c r="BB472" s="339">
        <v>5.7857327E-2</v>
      </c>
      <c r="BC472" s="339">
        <v>4.9086786100000002E-2</v>
      </c>
      <c r="BD472" s="339">
        <v>6.1083406299999997E-2</v>
      </c>
      <c r="BE472" s="339">
        <v>5.7906577000000001E-2</v>
      </c>
      <c r="BF472" s="339">
        <v>5.8105301900000003E-2</v>
      </c>
      <c r="BG472" s="339">
        <v>4.07149594E-2</v>
      </c>
      <c r="BH472" s="339">
        <v>6.4903160000000001E-2</v>
      </c>
      <c r="BI472" s="339">
        <v>6.3436152100000004E-2</v>
      </c>
      <c r="BJ472" s="339">
        <v>6.0373295799999997E-2</v>
      </c>
      <c r="BK472" s="339">
        <v>3.9874191900000001E-2</v>
      </c>
      <c r="BL472" s="339">
        <v>6.7300712400000004E-2</v>
      </c>
      <c r="BM472" s="339">
        <v>6.0109360000000001E-2</v>
      </c>
      <c r="BN472" s="339">
        <v>6.8347844599999999E-2</v>
      </c>
      <c r="BO472" s="339">
        <v>6.2736469200000006E-2</v>
      </c>
      <c r="BP472" s="339">
        <v>8.7255371999999998E-2</v>
      </c>
      <c r="BQ472" s="339">
        <v>8.5647470700000006E-2</v>
      </c>
      <c r="BR472" s="339">
        <v>9.1163818100000002E-2</v>
      </c>
    </row>
    <row r="473" spans="1:70">
      <c r="A473" t="str">
        <f t="shared" si="38"/>
        <v>Share of non-performing loans and advances (NPL ratio)201809</v>
      </c>
      <c r="B473" s="495">
        <v>201809</v>
      </c>
      <c r="C473" s="495">
        <v>93</v>
      </c>
      <c r="D473" s="495" t="s">
        <v>6767</v>
      </c>
      <c r="E473" s="495">
        <v>8.2042941314821976E-6</v>
      </c>
      <c r="F473" s="495">
        <v>1.2160003081229765E-2</v>
      </c>
      <c r="G473" s="495">
        <v>2.7065217032142964E-2</v>
      </c>
      <c r="H473" s="495">
        <v>5.8158077007409194E-2</v>
      </c>
      <c r="I473" s="495">
        <v>3.4417687240657149E-2</v>
      </c>
      <c r="J473" s="495">
        <v>6.6898938521123122E-2</v>
      </c>
      <c r="K473" s="495">
        <v>0.23678702374033683</v>
      </c>
      <c r="L473" s="496">
        <v>601349733128.41663</v>
      </c>
      <c r="M473" s="496">
        <v>14769764191360.703</v>
      </c>
      <c r="N473" s="495">
        <v>6.0082630575848277E-2</v>
      </c>
      <c r="O473" s="495">
        <v>8.4617707827001995E-2</v>
      </c>
      <c r="P473" s="495">
        <v>2.7183751011064836E-2</v>
      </c>
      <c r="Q473" s="495">
        <v>124</v>
      </c>
      <c r="R473" s="11">
        <f t="shared" si="36"/>
        <v>2.7183751011064836E-2</v>
      </c>
      <c r="S473" s="11">
        <f t="shared" si="37"/>
        <v>8.4617707827001995E-2</v>
      </c>
      <c r="T473">
        <f t="shared" si="40"/>
        <v>1</v>
      </c>
      <c r="U473" t="str">
        <f t="shared" si="39"/>
        <v>Leverage ratio (transitional definition of Tier 1)24</v>
      </c>
      <c r="V473" s="497">
        <v>202312</v>
      </c>
      <c r="W473" s="497">
        <v>195</v>
      </c>
      <c r="X473" s="497" t="s">
        <v>1102</v>
      </c>
      <c r="Y473" s="497" t="s">
        <v>98</v>
      </c>
      <c r="Z473" s="497">
        <v>0</v>
      </c>
      <c r="AA473" s="497">
        <v>7</v>
      </c>
      <c r="AB473" s="497">
        <v>5.8419864916775345E-2</v>
      </c>
      <c r="AC473" s="497">
        <v>24</v>
      </c>
      <c r="AD473" s="497"/>
      <c r="AF473" s="338" t="s">
        <v>956</v>
      </c>
      <c r="AG473" s="339">
        <v>0.51860193669999999</v>
      </c>
      <c r="AH473" s="339">
        <v>0.54411240699999996</v>
      </c>
      <c r="AI473" s="339">
        <v>0.55289415870000003</v>
      </c>
      <c r="AJ473" s="339">
        <v>0.60215335270000003</v>
      </c>
      <c r="AK473" s="339">
        <v>0.61584495490000002</v>
      </c>
      <c r="AL473" s="339">
        <v>0.61630276129999995</v>
      </c>
      <c r="AM473" s="339">
        <v>0.63913199350000005</v>
      </c>
      <c r="AN473" s="339">
        <v>0.6296845781</v>
      </c>
      <c r="AO473" s="339">
        <v>0.62385144240000001</v>
      </c>
      <c r="AP473" s="339">
        <v>0.63993105240000003</v>
      </c>
      <c r="AQ473" s="339">
        <v>0.6457957459</v>
      </c>
      <c r="AR473" s="339">
        <v>0.63183493229999999</v>
      </c>
      <c r="AS473" s="339">
        <v>0.65037020140000001</v>
      </c>
      <c r="AT473" s="339">
        <v>0.63404484459999999</v>
      </c>
      <c r="AU473" s="339">
        <v>0.69805193899999995</v>
      </c>
      <c r="AV473" s="339">
        <v>0.66348757150000004</v>
      </c>
      <c r="AW473" s="339">
        <v>0.56800057650000002</v>
      </c>
      <c r="AX473" s="339">
        <v>0.60845555900000003</v>
      </c>
      <c r="AY473" s="339">
        <v>0.7154772532</v>
      </c>
      <c r="AZ473" s="339">
        <v>0.66499171710000005</v>
      </c>
      <c r="BA473" s="339">
        <v>0.66074752979999996</v>
      </c>
      <c r="BB473" s="339">
        <v>0.67823366159999998</v>
      </c>
      <c r="BC473" s="339">
        <v>0.70307889239999999</v>
      </c>
      <c r="BD473" s="339">
        <v>0.65400668579999999</v>
      </c>
      <c r="BE473" s="339">
        <v>0.65927655819999997</v>
      </c>
      <c r="BF473" s="339">
        <v>0.66854069120000004</v>
      </c>
      <c r="BG473" s="339">
        <v>0.72631396699999995</v>
      </c>
      <c r="BH473" s="339">
        <v>0.67435724399999997</v>
      </c>
      <c r="BI473" s="339">
        <v>0.66872348550000005</v>
      </c>
      <c r="BJ473" s="339">
        <v>0.67331739509999999</v>
      </c>
      <c r="BK473" s="339">
        <v>0.71271066080000001</v>
      </c>
      <c r="BL473" s="339">
        <v>0.63849132939999997</v>
      </c>
      <c r="BM473" s="339">
        <v>0.64708232340000005</v>
      </c>
      <c r="BN473" s="339">
        <v>0.63195897349999997</v>
      </c>
      <c r="BO473" s="339">
        <v>0.64086145009999995</v>
      </c>
      <c r="BP473" s="339">
        <v>0.59984021099999996</v>
      </c>
      <c r="BQ473" s="339">
        <v>0.60322157720000003</v>
      </c>
      <c r="BR473" s="339">
        <v>0.58623664900000005</v>
      </c>
    </row>
    <row r="474" spans="1:70">
      <c r="A474" t="str">
        <f t="shared" si="38"/>
        <v>Share of non-performing loans and advances (NPL ratio)201812</v>
      </c>
      <c r="B474" s="495">
        <v>201812</v>
      </c>
      <c r="C474" s="495">
        <v>93</v>
      </c>
      <c r="D474" s="495" t="s">
        <v>6767</v>
      </c>
      <c r="E474" s="495">
        <v>1.102782428853326E-6</v>
      </c>
      <c r="F474" s="495">
        <v>1.2042957201404268E-2</v>
      </c>
      <c r="G474" s="495">
        <v>2.6639946653368118E-2</v>
      </c>
      <c r="H474" s="495">
        <v>5.2138355790624459E-2</v>
      </c>
      <c r="I474" s="495">
        <v>3.1860449203421244E-2</v>
      </c>
      <c r="J474" s="495">
        <v>5.662347995901864E-2</v>
      </c>
      <c r="K474" s="495">
        <v>0.20264414863845115</v>
      </c>
      <c r="L474" s="496">
        <v>559753712825.36548</v>
      </c>
      <c r="M474" s="496">
        <v>14937486825182.332</v>
      </c>
      <c r="N474" s="495">
        <v>5.6329404762466811E-2</v>
      </c>
      <c r="O474" s="495">
        <v>7.3786377886494767E-2</v>
      </c>
      <c r="P474" s="495">
        <v>2.5618754076992271E-2</v>
      </c>
      <c r="Q474" s="495">
        <v>127</v>
      </c>
      <c r="R474" s="11">
        <f t="shared" si="36"/>
        <v>2.5618754076992271E-2</v>
      </c>
      <c r="S474" s="11">
        <f t="shared" si="37"/>
        <v>7.3786377886494767E-2</v>
      </c>
      <c r="T474">
        <f t="shared" si="40"/>
        <v>0</v>
      </c>
      <c r="U474" t="str">
        <f t="shared" si="39"/>
        <v>Leverage ratio (transitional definition of Tier 1)25</v>
      </c>
      <c r="V474" s="497">
        <v>202312</v>
      </c>
      <c r="W474" s="497">
        <v>195</v>
      </c>
      <c r="X474" s="497" t="s">
        <v>1102</v>
      </c>
      <c r="Y474" s="497" t="s">
        <v>31</v>
      </c>
      <c r="Z474" s="497">
        <v>0</v>
      </c>
      <c r="AA474" s="497">
        <v>9</v>
      </c>
      <c r="AB474" s="497">
        <v>5.6206875905529328E-2</v>
      </c>
      <c r="AC474" s="497">
        <v>25</v>
      </c>
      <c r="AD474" s="497"/>
      <c r="AF474" s="338" t="s">
        <v>955</v>
      </c>
      <c r="AG474" s="339">
        <v>6.1370334000000002E-3</v>
      </c>
      <c r="AH474" s="339">
        <v>6.6267013999999997E-3</v>
      </c>
      <c r="AI474" s="339">
        <v>6.2054388999999996E-3</v>
      </c>
      <c r="AJ474" s="339">
        <v>7.7742302999999997E-3</v>
      </c>
      <c r="AK474" s="339">
        <v>6.9333316999999998E-3</v>
      </c>
      <c r="AL474" s="339">
        <v>6.9439495999999998E-3</v>
      </c>
      <c r="AM474" s="339">
        <v>5.1220201999999998E-3</v>
      </c>
      <c r="AN474" s="339">
        <v>5.3253998E-3</v>
      </c>
      <c r="AO474" s="339">
        <v>5.2953495000000001E-3</v>
      </c>
      <c r="AP474" s="339">
        <v>4.8132091999999998E-3</v>
      </c>
      <c r="AQ474" s="339">
        <v>5.2249117000000003E-3</v>
      </c>
      <c r="AR474" s="339">
        <v>5.5455421000000001E-3</v>
      </c>
      <c r="AS474" s="339">
        <v>5.0475633000000002E-3</v>
      </c>
      <c r="AT474" s="339">
        <v>5.0885158999999999E-3</v>
      </c>
      <c r="AU474" s="339">
        <v>3.8476053000000001E-3</v>
      </c>
      <c r="AV474" s="339">
        <v>4.3155221999999997E-3</v>
      </c>
      <c r="AW474" s="339">
        <v>6.4319659999999999E-3</v>
      </c>
      <c r="AX474" s="339">
        <v>5.9635451999999999E-3</v>
      </c>
      <c r="AY474" s="339">
        <v>3.4094894000000001E-3</v>
      </c>
      <c r="AZ474" s="339">
        <v>4.4665716000000001E-3</v>
      </c>
      <c r="BA474" s="339">
        <v>4.2543707999999998E-3</v>
      </c>
      <c r="BB474" s="339">
        <v>3.8206421E-3</v>
      </c>
      <c r="BC474" s="339">
        <v>3.1627946999999998E-3</v>
      </c>
      <c r="BD474" s="339">
        <v>4.0346365E-3</v>
      </c>
      <c r="BE474" s="339">
        <v>3.8922024000000001E-3</v>
      </c>
      <c r="BF474" s="339">
        <v>4.3519787999999997E-3</v>
      </c>
      <c r="BG474" s="339">
        <v>3.5874799000000001E-3</v>
      </c>
      <c r="BH474" s="339">
        <v>5.6154435000000001E-3</v>
      </c>
      <c r="BI474" s="339">
        <v>5.4876999000000003E-3</v>
      </c>
      <c r="BJ474" s="339">
        <v>5.1704248000000001E-3</v>
      </c>
      <c r="BK474" s="339">
        <v>3.2523224999999999E-3</v>
      </c>
      <c r="BL474" s="339">
        <v>5.4675256999999998E-3</v>
      </c>
      <c r="BM474" s="339">
        <v>4.8618997000000001E-3</v>
      </c>
      <c r="BN474" s="339">
        <v>5.7815271999999999E-3</v>
      </c>
      <c r="BO474" s="339">
        <v>5.4923209000000001E-3</v>
      </c>
      <c r="BP474" s="339">
        <v>7.6424650000000002E-3</v>
      </c>
      <c r="BQ474" s="339">
        <v>7.5364287000000002E-3</v>
      </c>
      <c r="BR474" s="339">
        <v>8.1514511000000001E-3</v>
      </c>
    </row>
    <row r="475" spans="1:70">
      <c r="A475" t="str">
        <f t="shared" si="38"/>
        <v>Share of non-performing loans and advances (NPL ratio)201903</v>
      </c>
      <c r="B475" s="495">
        <v>201903</v>
      </c>
      <c r="C475" s="495">
        <v>93</v>
      </c>
      <c r="D475" s="495" t="s">
        <v>6767</v>
      </c>
      <c r="E475" s="495">
        <v>6.3477190610094472E-4</v>
      </c>
      <c r="F475" s="495">
        <v>1.206528406407574E-2</v>
      </c>
      <c r="G475" s="495">
        <v>2.6765922948300182E-2</v>
      </c>
      <c r="H475" s="495">
        <v>5.2065440209616558E-2</v>
      </c>
      <c r="I475" s="495">
        <v>3.0967008071501299E-2</v>
      </c>
      <c r="J475" s="495">
        <v>5.6911776570638221E-2</v>
      </c>
      <c r="K475" s="495">
        <v>0.2058491373303937</v>
      </c>
      <c r="L475" s="496">
        <v>560842130920.18018</v>
      </c>
      <c r="M475" s="496">
        <v>15455467748965.125</v>
      </c>
      <c r="N475" s="495">
        <v>5.501659838964218E-2</v>
      </c>
      <c r="O475" s="495">
        <v>7.4228978079460856E-2</v>
      </c>
      <c r="P475" s="495">
        <v>2.4600618551620278E-2</v>
      </c>
      <c r="Q475" s="495">
        <v>125</v>
      </c>
      <c r="R475" s="11">
        <f t="shared" si="36"/>
        <v>2.4600618551620278E-2</v>
      </c>
      <c r="S475" s="11">
        <f t="shared" si="37"/>
        <v>7.4228978079460856E-2</v>
      </c>
      <c r="T475">
        <f t="shared" si="40"/>
        <v>0</v>
      </c>
      <c r="U475" t="str">
        <f t="shared" si="39"/>
        <v>Leverage ratio (transitional definition of Tier 1)26</v>
      </c>
      <c r="V475" s="497">
        <v>202312</v>
      </c>
      <c r="W475" s="497">
        <v>195</v>
      </c>
      <c r="X475" s="497" t="s">
        <v>1102</v>
      </c>
      <c r="Y475" s="497" t="s">
        <v>91</v>
      </c>
      <c r="Z475" s="497">
        <v>0</v>
      </c>
      <c r="AA475" s="497">
        <v>3</v>
      </c>
      <c r="AB475" s="497">
        <v>5.61335908293248E-2</v>
      </c>
      <c r="AC475" s="497">
        <v>26</v>
      </c>
      <c r="AD475" s="497"/>
      <c r="AF475" s="338" t="s">
        <v>1270</v>
      </c>
      <c r="AG475" s="339">
        <v>0.39171891800000003</v>
      </c>
      <c r="AH475" s="339">
        <v>0.37198051380000002</v>
      </c>
      <c r="AI475" s="339">
        <v>0.40691024170000001</v>
      </c>
      <c r="AJ475" s="339">
        <v>0.50982600970000003</v>
      </c>
      <c r="AK475" s="339">
        <v>0.52287500779999996</v>
      </c>
      <c r="AL475" s="339">
        <v>0.53225504889999997</v>
      </c>
      <c r="AM475" s="339">
        <v>0.53067882030000002</v>
      </c>
      <c r="AN475" s="339">
        <v>0.53762362100000005</v>
      </c>
      <c r="AO475" s="339">
        <v>0.53231923390000002</v>
      </c>
      <c r="AP475" s="339">
        <v>0.52845875659999997</v>
      </c>
      <c r="AQ475" s="339">
        <v>0.52488753129999999</v>
      </c>
      <c r="AR475" s="339">
        <v>0.51211114840000005</v>
      </c>
      <c r="AS475" s="339">
        <v>0.51777068110000002</v>
      </c>
      <c r="AT475" s="339">
        <v>0.51059204800000002</v>
      </c>
      <c r="AU475" s="339">
        <v>0.50880133110000003</v>
      </c>
      <c r="AV475" s="339">
        <v>0.5093051126</v>
      </c>
      <c r="AW475" s="339">
        <v>0.43779069189999997</v>
      </c>
      <c r="AX475" s="339">
        <v>0.47417335789999998</v>
      </c>
      <c r="AY475" s="339">
        <v>0.52382276689999996</v>
      </c>
      <c r="AZ475" s="339">
        <v>0.50476277489999999</v>
      </c>
      <c r="BA475" s="339">
        <v>0.51111986899999995</v>
      </c>
      <c r="BB475" s="339">
        <v>0.51584964519999998</v>
      </c>
      <c r="BC475" s="339">
        <v>0.56142609740000005</v>
      </c>
      <c r="BD475" s="339">
        <v>0.53440630739999995</v>
      </c>
      <c r="BE475" s="339">
        <v>0.53494509859999995</v>
      </c>
      <c r="BF475" s="339">
        <v>0.52833576090000001</v>
      </c>
      <c r="BG475" s="339">
        <v>0.52529396699999997</v>
      </c>
      <c r="BH475" s="339">
        <v>0.50057263169999999</v>
      </c>
      <c r="BI475" s="339">
        <v>0.50421798689999997</v>
      </c>
      <c r="BJ475" s="339">
        <v>0.50950320609999999</v>
      </c>
      <c r="BK475" s="339">
        <v>0.52443031139999996</v>
      </c>
      <c r="BL475" s="339">
        <v>0.50757634460000001</v>
      </c>
      <c r="BM475" s="339">
        <v>0.53702789210000001</v>
      </c>
      <c r="BN475" s="339">
        <v>0.54667242469999999</v>
      </c>
      <c r="BO475" s="339">
        <v>0.59354594719999998</v>
      </c>
      <c r="BP475" s="339">
        <v>0.59286767409999996</v>
      </c>
      <c r="BQ475" s="339">
        <v>0.62654372540000003</v>
      </c>
      <c r="BR475" s="339">
        <v>0.60881842559999999</v>
      </c>
    </row>
    <row r="476" spans="1:70">
      <c r="A476" t="str">
        <f t="shared" si="38"/>
        <v>Share of non-performing loans and advances (NPL ratio)201906</v>
      </c>
      <c r="B476" s="495">
        <v>201906</v>
      </c>
      <c r="C476" s="495">
        <v>93</v>
      </c>
      <c r="D476" s="495" t="s">
        <v>6767</v>
      </c>
      <c r="E476" s="495">
        <v>8.4128757772669225E-4</v>
      </c>
      <c r="F476" s="495">
        <v>1.1848903637381995E-2</v>
      </c>
      <c r="G476" s="495">
        <v>2.6387442525343828E-2</v>
      </c>
      <c r="H476" s="495">
        <v>4.9358256495995047E-2</v>
      </c>
      <c r="I476" s="495">
        <v>2.9911891527267448E-2</v>
      </c>
      <c r="J476" s="495">
        <v>5.1676199596022675E-2</v>
      </c>
      <c r="K476" s="495">
        <v>0.20009681263731952</v>
      </c>
      <c r="L476" s="496">
        <v>537543026855.19824</v>
      </c>
      <c r="M476" s="496">
        <v>15429828319490.795</v>
      </c>
      <c r="N476" s="495">
        <v>5.0762899336457432E-2</v>
      </c>
      <c r="O476" s="495">
        <v>7.196075937378156E-2</v>
      </c>
      <c r="P476" s="495">
        <v>2.3812549879002547E-2</v>
      </c>
      <c r="Q476" s="495">
        <v>124</v>
      </c>
      <c r="R476" s="11">
        <f t="shared" si="36"/>
        <v>2.3812549879002547E-2</v>
      </c>
      <c r="S476" s="11">
        <f t="shared" si="37"/>
        <v>7.196075937378156E-2</v>
      </c>
      <c r="T476">
        <f t="shared" si="40"/>
        <v>0</v>
      </c>
      <c r="U476" t="str">
        <f t="shared" si="39"/>
        <v>Leverage ratio (transitional definition of Tier 1)27</v>
      </c>
      <c r="V476" s="497">
        <v>202312</v>
      </c>
      <c r="W476" s="497">
        <v>195</v>
      </c>
      <c r="X476" s="497" t="s">
        <v>1102</v>
      </c>
      <c r="Y476" s="497" t="s">
        <v>16</v>
      </c>
      <c r="Z476" s="497">
        <v>0</v>
      </c>
      <c r="AA476" s="497">
        <v>30</v>
      </c>
      <c r="AB476" s="497">
        <v>5.6000818689571304E-2</v>
      </c>
      <c r="AC476" s="497">
        <v>27</v>
      </c>
      <c r="AD476" s="497"/>
      <c r="AF476" s="338" t="s">
        <v>1271</v>
      </c>
      <c r="AG476" s="339">
        <v>0.3549701119</v>
      </c>
      <c r="AH476" s="339">
        <v>0.390540575</v>
      </c>
      <c r="AI476" s="339">
        <v>0.383794994</v>
      </c>
      <c r="AJ476" s="339">
        <v>0.33530748900000001</v>
      </c>
      <c r="AK476" s="339">
        <v>0.33311749060000001</v>
      </c>
      <c r="AL476" s="339">
        <v>0.32345598110000001</v>
      </c>
      <c r="AM476" s="339">
        <v>0.31875556030000002</v>
      </c>
      <c r="AN476" s="339">
        <v>0.32236640179999998</v>
      </c>
      <c r="AO476" s="339">
        <v>0.31549968750000001</v>
      </c>
      <c r="AP476" s="339">
        <v>0.31961551960000001</v>
      </c>
      <c r="AQ476" s="339">
        <v>0.33264136519999998</v>
      </c>
      <c r="AR476" s="339">
        <v>0.33023404639999998</v>
      </c>
      <c r="AS476" s="339">
        <v>0.33741661480000001</v>
      </c>
      <c r="AT476" s="339">
        <v>0.33274262669999999</v>
      </c>
      <c r="AU476" s="339">
        <v>0.3587158272</v>
      </c>
      <c r="AV476" s="339">
        <v>0.3437473707</v>
      </c>
      <c r="AW476" s="339">
        <v>0.3017444292</v>
      </c>
      <c r="AX476" s="339">
        <v>0.31140277960000001</v>
      </c>
      <c r="AY476" s="339">
        <v>0.32929227690000001</v>
      </c>
      <c r="AZ476" s="339">
        <v>0.32663905009999999</v>
      </c>
      <c r="BA476" s="339">
        <v>0.33293192170000002</v>
      </c>
      <c r="BB476" s="339">
        <v>0.33841382809999998</v>
      </c>
      <c r="BC476" s="339">
        <v>0.37244037629999999</v>
      </c>
      <c r="BD476" s="339">
        <v>0.3366291132</v>
      </c>
      <c r="BE476" s="339">
        <v>0.33796447480000003</v>
      </c>
      <c r="BF476" s="339">
        <v>0.33950195010000001</v>
      </c>
      <c r="BG476" s="339">
        <v>0.35684862630000003</v>
      </c>
      <c r="BH476" s="339">
        <v>0.34231135699999998</v>
      </c>
      <c r="BI476" s="339">
        <v>0.34299598599999997</v>
      </c>
      <c r="BJ476" s="339">
        <v>0.34582487270000001</v>
      </c>
      <c r="BK476" s="339">
        <v>0.33929457819999997</v>
      </c>
      <c r="BL476" s="339">
        <v>0.31153879559999997</v>
      </c>
      <c r="BM476" s="339">
        <v>0.31711243490000002</v>
      </c>
      <c r="BN476" s="339">
        <v>0.30567538129999999</v>
      </c>
      <c r="BO476" s="339">
        <v>0.29408323269999997</v>
      </c>
      <c r="BP476" s="339">
        <v>0.27561526200000003</v>
      </c>
      <c r="BQ476" s="339">
        <v>0.27993912970000001</v>
      </c>
      <c r="BR476" s="339">
        <v>0.27017985430000002</v>
      </c>
    </row>
    <row r="477" spans="1:70">
      <c r="A477" t="str">
        <f t="shared" si="38"/>
        <v>Share of non-performing loans and advances (NPL ratio)201909</v>
      </c>
      <c r="B477" s="495">
        <v>201909</v>
      </c>
      <c r="C477" s="495">
        <v>93</v>
      </c>
      <c r="D477" s="495" t="s">
        <v>6767</v>
      </c>
      <c r="E477" s="495">
        <v>8.0739580145350689E-4</v>
      </c>
      <c r="F477" s="495">
        <v>1.2111037710963588E-2</v>
      </c>
      <c r="G477" s="495">
        <v>2.620517571261784E-2</v>
      </c>
      <c r="H477" s="495">
        <v>4.7522831027420248E-2</v>
      </c>
      <c r="I477" s="495">
        <v>2.8785687592055645E-2</v>
      </c>
      <c r="J477" s="495">
        <v>4.6453842281957133E-2</v>
      </c>
      <c r="K477" s="495">
        <v>0.19606153820705677</v>
      </c>
      <c r="L477" s="496">
        <v>521228934417.46906</v>
      </c>
      <c r="M477" s="496">
        <v>15563742885245.104</v>
      </c>
      <c r="N477" s="495">
        <v>4.9417759010629447E-2</v>
      </c>
      <c r="O477" s="495">
        <v>6.7883463442191316E-2</v>
      </c>
      <c r="P477" s="495">
        <v>2.3100145203351054E-2</v>
      </c>
      <c r="Q477" s="495">
        <v>125</v>
      </c>
      <c r="R477" s="11">
        <f t="shared" si="36"/>
        <v>2.3100145203351054E-2</v>
      </c>
      <c r="S477" s="11">
        <f t="shared" si="37"/>
        <v>6.7883463442191316E-2</v>
      </c>
      <c r="T477">
        <f t="shared" si="40"/>
        <v>0</v>
      </c>
      <c r="U477" t="str">
        <f t="shared" si="39"/>
        <v>Leverage ratio (transitional definition of Tier 1)28</v>
      </c>
      <c r="V477" s="497">
        <v>202312</v>
      </c>
      <c r="W477" s="497">
        <v>195</v>
      </c>
      <c r="X477" s="497" t="s">
        <v>1102</v>
      </c>
      <c r="Y477" s="497" t="s">
        <v>18</v>
      </c>
      <c r="Z477" s="497">
        <v>0</v>
      </c>
      <c r="AA477" s="497">
        <v>15</v>
      </c>
      <c r="AB477" s="497">
        <v>5.4138734190052669E-2</v>
      </c>
      <c r="AC477" s="497">
        <v>28</v>
      </c>
      <c r="AD477" s="497"/>
      <c r="AF477" s="338" t="s">
        <v>1272</v>
      </c>
      <c r="AG477" s="339">
        <v>4.9454824199999997E-2</v>
      </c>
      <c r="AH477" s="339">
        <v>2.3617737100000001E-2</v>
      </c>
      <c r="AI477" s="339">
        <v>4.0340353000000002E-2</v>
      </c>
      <c r="AJ477" s="339">
        <v>-6.6735665E-2</v>
      </c>
      <c r="AK477" s="339">
        <v>-4.6138403000000001E-2</v>
      </c>
      <c r="AL477" s="339">
        <v>2.1649674099999999E-2</v>
      </c>
      <c r="AM477" s="339">
        <v>2.7070315000000001E-2</v>
      </c>
      <c r="AN477" s="339">
        <v>3.0571176799999999E-2</v>
      </c>
      <c r="AO477" s="339">
        <v>3.6865411700000003E-2</v>
      </c>
      <c r="AP477" s="339">
        <v>3.9507247699999998E-2</v>
      </c>
      <c r="AQ477" s="339">
        <v>5.7121503300000001E-2</v>
      </c>
      <c r="AR477" s="339">
        <v>2.76716358E-2</v>
      </c>
      <c r="AS477" s="339">
        <v>3.5816696199999998E-2</v>
      </c>
      <c r="AT477" s="339">
        <v>6.09804517E-2</v>
      </c>
      <c r="AU477" s="339">
        <v>9.3005585299999999E-2</v>
      </c>
      <c r="AV477" s="339">
        <v>6.1378739199999997E-2</v>
      </c>
      <c r="AW477" s="339">
        <v>6.4606286299999996E-2</v>
      </c>
      <c r="AX477" s="339">
        <v>5.21498185E-2</v>
      </c>
      <c r="AY477" s="339">
        <v>0.1109438407</v>
      </c>
      <c r="AZ477" s="339">
        <v>7.9859470200000005E-2</v>
      </c>
      <c r="BA477" s="339">
        <v>7.7527387700000006E-2</v>
      </c>
      <c r="BB477" s="339">
        <v>8.0777558299999996E-2</v>
      </c>
      <c r="BC477" s="339">
        <v>-6.2861510000000002E-3</v>
      </c>
      <c r="BD477" s="339">
        <v>4.8690340200000001E-2</v>
      </c>
      <c r="BE477" s="339">
        <v>4.8031836600000002E-2</v>
      </c>
      <c r="BF477" s="339">
        <v>5.0470071900000003E-2</v>
      </c>
      <c r="BG477" s="339">
        <v>6.1662385E-2</v>
      </c>
      <c r="BH477" s="339">
        <v>-4.7341299999999996E-3</v>
      </c>
      <c r="BI477" s="339">
        <v>1.1774707800000001E-2</v>
      </c>
      <c r="BJ477" s="339">
        <v>1.1781921399999999E-2</v>
      </c>
      <c r="BK477" s="339">
        <v>7.6185231800000003E-2</v>
      </c>
      <c r="BL477" s="339">
        <v>1.6736240100000001E-2</v>
      </c>
      <c r="BM477" s="339">
        <v>2.5431506900000001E-2</v>
      </c>
      <c r="BN477" s="339">
        <v>4.4427256800000002E-2</v>
      </c>
      <c r="BO477" s="339">
        <v>7.49092014E-2</v>
      </c>
      <c r="BP477" s="339">
        <v>1.9652321899999999E-2</v>
      </c>
      <c r="BQ477" s="339">
        <v>1.4327963900000001E-2</v>
      </c>
      <c r="BR477" s="339">
        <v>-1.3369351999999999E-2</v>
      </c>
    </row>
    <row r="478" spans="1:70">
      <c r="A478" t="str">
        <f t="shared" si="38"/>
        <v>Share of non-performing loans and advances (NPL ratio)201912</v>
      </c>
      <c r="B478" s="495">
        <v>201912</v>
      </c>
      <c r="C478" s="495">
        <v>93</v>
      </c>
      <c r="D478" s="495" t="s">
        <v>6767</v>
      </c>
      <c r="E478" s="495">
        <v>1.2248783156780813E-3</v>
      </c>
      <c r="F478" s="495">
        <v>1.2140976564413295E-2</v>
      </c>
      <c r="G478" s="495">
        <v>2.4768648096364775E-2</v>
      </c>
      <c r="H478" s="495">
        <v>4.3159170181956016E-2</v>
      </c>
      <c r="I478" s="495">
        <v>2.7481923015508346E-2</v>
      </c>
      <c r="J478" s="495">
        <v>4.1669269144127996E-2</v>
      </c>
      <c r="K478" s="495">
        <v>0.18214990886953941</v>
      </c>
      <c r="L478" s="496">
        <v>490754584628.63831</v>
      </c>
      <c r="M478" s="496">
        <v>15348264358124.461</v>
      </c>
      <c r="N478" s="495">
        <v>4.5333113950115009E-2</v>
      </c>
      <c r="O478" s="495">
        <v>6.0141864850895121E-2</v>
      </c>
      <c r="P478" s="495">
        <v>2.2533840858611435E-2</v>
      </c>
      <c r="Q478" s="495">
        <v>126</v>
      </c>
      <c r="R478" s="11">
        <f>MIN(N478:P478)</f>
        <v>2.2533840858611435E-2</v>
      </c>
      <c r="S478" s="11">
        <f t="shared" si="37"/>
        <v>6.0141864850895121E-2</v>
      </c>
      <c r="T478">
        <f t="shared" si="40"/>
        <v>0</v>
      </c>
      <c r="U478" t="str">
        <f t="shared" si="39"/>
        <v>Leverage ratio (transitional definition of Tier 1)29</v>
      </c>
      <c r="V478" s="497">
        <v>202312</v>
      </c>
      <c r="W478" s="497">
        <v>195</v>
      </c>
      <c r="X478" s="497" t="s">
        <v>1102</v>
      </c>
      <c r="Y478" s="497" t="s">
        <v>20</v>
      </c>
      <c r="Z478" s="497">
        <v>0</v>
      </c>
      <c r="AA478" s="497">
        <v>14</v>
      </c>
      <c r="AB478" s="497">
        <v>5.3859186279808374E-2</v>
      </c>
      <c r="AC478" s="497">
        <v>29</v>
      </c>
      <c r="AD478" s="497"/>
      <c r="AF478" s="338" t="s">
        <v>1277</v>
      </c>
      <c r="AG478" s="339">
        <v>7.3272010000000002E-3</v>
      </c>
      <c r="AH478" s="339">
        <v>7.7492682999999998E-3</v>
      </c>
      <c r="AI478" s="339">
        <v>8.0646716E-3</v>
      </c>
      <c r="AJ478" s="339">
        <v>1.33561671E-2</v>
      </c>
      <c r="AK478" s="339">
        <v>1.3361890600000001E-2</v>
      </c>
      <c r="AL478" s="339">
        <v>1.3666466800000001E-2</v>
      </c>
      <c r="AM478" s="339">
        <v>1.2053366500000001E-2</v>
      </c>
      <c r="AN478" s="339">
        <v>1.17136346E-2</v>
      </c>
      <c r="AO478" s="339">
        <v>1.1400900300000001E-2</v>
      </c>
      <c r="AP478" s="339">
        <v>1.13268507E-2</v>
      </c>
      <c r="AQ478" s="339">
        <v>1.0375723200000001E-2</v>
      </c>
      <c r="AR478" s="339">
        <v>1.0239458E-2</v>
      </c>
      <c r="AS478" s="339">
        <v>1.01854471E-2</v>
      </c>
      <c r="AT478" s="339">
        <v>9.0153208000000006E-3</v>
      </c>
      <c r="AU478" s="339">
        <v>8.9981259000000008E-3</v>
      </c>
      <c r="AV478" s="339">
        <v>8.9983249000000001E-3</v>
      </c>
      <c r="AW478" s="339">
        <v>9.0240050999999995E-3</v>
      </c>
      <c r="AX478" s="339">
        <v>9.6644671000000008E-3</v>
      </c>
      <c r="AY478" s="339">
        <v>9.1165355999999996E-3</v>
      </c>
      <c r="AZ478" s="339">
        <v>9.0334106999999993E-3</v>
      </c>
      <c r="BA478" s="339">
        <v>8.9660094000000006E-3</v>
      </c>
      <c r="BB478" s="339">
        <v>9.1289952000000001E-3</v>
      </c>
      <c r="BC478" s="339">
        <v>9.6176044999999998E-3</v>
      </c>
      <c r="BD478" s="339">
        <v>9.5995473000000005E-3</v>
      </c>
      <c r="BE478" s="339">
        <v>9.4438916000000005E-3</v>
      </c>
      <c r="BF478" s="339">
        <v>1.03398911E-2</v>
      </c>
      <c r="BG478" s="339">
        <v>1.1435835E-2</v>
      </c>
      <c r="BH478" s="339">
        <v>1.13982597E-2</v>
      </c>
      <c r="BI478" s="339">
        <v>1.13233069E-2</v>
      </c>
      <c r="BJ478" s="339">
        <v>1.1228894E-2</v>
      </c>
      <c r="BK478" s="339">
        <v>1.10059723E-2</v>
      </c>
      <c r="BL478" s="339">
        <v>1.1502930499999999E-2</v>
      </c>
      <c r="BM478" s="339">
        <v>1.16450485E-2</v>
      </c>
      <c r="BN478" s="339">
        <v>1.2532979E-2</v>
      </c>
      <c r="BO478" s="339">
        <v>1.4896696900000001E-2</v>
      </c>
      <c r="BP478" s="339">
        <v>1.53168075E-2</v>
      </c>
      <c r="BQ478" s="339">
        <v>1.5804265500000001E-2</v>
      </c>
      <c r="BR478" s="339">
        <v>1.6021951400000001E-2</v>
      </c>
    </row>
    <row r="479" spans="1:70">
      <c r="A479" t="str">
        <f t="shared" si="38"/>
        <v>Share of non-performing loans and advances (NPL ratio)202003</v>
      </c>
      <c r="B479" s="495">
        <v>202003</v>
      </c>
      <c r="C479" s="495">
        <v>93</v>
      </c>
      <c r="D479" s="495" t="s">
        <v>6767</v>
      </c>
      <c r="E479" s="495">
        <v>1.1863455979025672E-3</v>
      </c>
      <c r="F479" s="495">
        <v>1.2657513375397989E-2</v>
      </c>
      <c r="G479" s="495">
        <v>2.4753091749935074E-2</v>
      </c>
      <c r="H479" s="495">
        <v>4.454941172146086E-2</v>
      </c>
      <c r="I479" s="495">
        <v>2.9654838567124767E-2</v>
      </c>
      <c r="J479" s="495">
        <v>4.4502551899372612E-2</v>
      </c>
      <c r="K479" s="495">
        <v>0.20060941351005776</v>
      </c>
      <c r="L479" s="496">
        <v>487372665010.53949</v>
      </c>
      <c r="M479" s="496">
        <v>16141369711096.875</v>
      </c>
      <c r="N479" s="495">
        <v>4.5008735991860546E-2</v>
      </c>
      <c r="O479" s="495">
        <v>6.1807365413145667E-2</v>
      </c>
      <c r="P479" s="495">
        <v>2.4011816931717198E-2</v>
      </c>
      <c r="Q479" s="495">
        <v>117</v>
      </c>
      <c r="R479" s="11">
        <f t="shared" si="36"/>
        <v>2.4011816931717198E-2</v>
      </c>
      <c r="S479" s="11">
        <f t="shared" si="37"/>
        <v>6.1807365413145667E-2</v>
      </c>
      <c r="T479">
        <f t="shared" si="40"/>
        <v>0</v>
      </c>
      <c r="U479" t="str">
        <f t="shared" si="39"/>
        <v>Leverage ratio (transitional definition of Tier 1)30</v>
      </c>
      <c r="V479" s="497">
        <v>202312</v>
      </c>
      <c r="W479" s="497">
        <v>195</v>
      </c>
      <c r="X479" s="497" t="s">
        <v>1102</v>
      </c>
      <c r="Y479" s="497" t="s">
        <v>17</v>
      </c>
      <c r="Z479" s="497">
        <v>0</v>
      </c>
      <c r="AA479" s="497">
        <v>5</v>
      </c>
      <c r="AB479" s="497">
        <v>5.1106656153866205E-2</v>
      </c>
      <c r="AC479" s="497">
        <v>30</v>
      </c>
      <c r="AD479" s="497"/>
      <c r="AF479" s="338" t="s">
        <v>2381</v>
      </c>
      <c r="AG479" s="339" t="s">
        <v>6753</v>
      </c>
      <c r="AH479" s="339" t="s">
        <v>6753</v>
      </c>
      <c r="AI479" s="339" t="s">
        <v>6753</v>
      </c>
      <c r="AJ479" s="339" t="s">
        <v>6753</v>
      </c>
      <c r="AK479" s="339" t="s">
        <v>6753</v>
      </c>
      <c r="AL479" s="339" t="s">
        <v>6753</v>
      </c>
      <c r="AM479" s="339" t="s">
        <v>6753</v>
      </c>
      <c r="AN479" s="339" t="s">
        <v>6753</v>
      </c>
      <c r="AO479" s="339" t="s">
        <v>6753</v>
      </c>
      <c r="AP479" s="339" t="s">
        <v>6753</v>
      </c>
      <c r="AQ479" s="339" t="s">
        <v>6753</v>
      </c>
      <c r="AR479" s="339" t="s">
        <v>6753</v>
      </c>
      <c r="AS479" s="339" t="s">
        <v>6753</v>
      </c>
      <c r="AT479" s="339" t="s">
        <v>6753</v>
      </c>
      <c r="AU479" s="339">
        <v>1.0001239E-3</v>
      </c>
      <c r="AV479" s="339">
        <v>1.0689E-3</v>
      </c>
      <c r="AW479" s="339">
        <v>1.323381E-3</v>
      </c>
      <c r="AX479" s="339">
        <v>1.9429916E-3</v>
      </c>
      <c r="AY479" s="339">
        <v>1.9789285999999998E-3</v>
      </c>
      <c r="AZ479" s="339">
        <v>1.5117538000000001E-3</v>
      </c>
      <c r="BA479" s="339">
        <v>1.8531954999999999E-3</v>
      </c>
      <c r="BB479" s="339">
        <v>1.8702719E-3</v>
      </c>
      <c r="BC479" s="339">
        <v>2.9791705999999999E-3</v>
      </c>
      <c r="BD479" s="339">
        <v>2.6033688999999999E-3</v>
      </c>
      <c r="BE479" s="339">
        <v>2.7390972999999999E-3</v>
      </c>
      <c r="BF479" s="339">
        <v>2.3584398000000002E-3</v>
      </c>
      <c r="BG479" s="339">
        <v>1.3938637E-3</v>
      </c>
      <c r="BH479" s="339">
        <v>2.1307155000000002E-3</v>
      </c>
      <c r="BI479" s="339">
        <v>2.1794964000000001E-3</v>
      </c>
      <c r="BJ479" s="339">
        <v>2.3840382999999999E-3</v>
      </c>
      <c r="BK479" s="339">
        <v>2.4496081999999999E-3</v>
      </c>
      <c r="BL479" s="339">
        <v>3.2297659999999998E-3</v>
      </c>
      <c r="BM479" s="339">
        <v>3.2963745000000001E-3</v>
      </c>
      <c r="BN479" s="339">
        <v>3.3266604000000001E-3</v>
      </c>
      <c r="BO479" s="339">
        <v>2.2582087000000001E-3</v>
      </c>
      <c r="BP479" s="339">
        <v>2.4295430000000002E-3</v>
      </c>
      <c r="BQ479" s="339">
        <v>3.1887142000000001E-3</v>
      </c>
      <c r="BR479" s="339">
        <v>2.5538352E-3</v>
      </c>
    </row>
    <row r="480" spans="1:70">
      <c r="A480" t="str">
        <f t="shared" si="38"/>
        <v>Share of non-performing loans and advances (NPL ratio)202006</v>
      </c>
      <c r="B480" s="495">
        <v>202006</v>
      </c>
      <c r="C480" s="495">
        <v>93</v>
      </c>
      <c r="D480" s="495" t="s">
        <v>6767</v>
      </c>
      <c r="E480" s="495">
        <v>1.4455106656910081E-3</v>
      </c>
      <c r="F480" s="495">
        <v>1.2797285241009732E-2</v>
      </c>
      <c r="G480" s="495">
        <v>2.4439116216576937E-2</v>
      </c>
      <c r="H480" s="495">
        <v>4.1886631242069712E-2</v>
      </c>
      <c r="I480" s="495">
        <v>2.8682891798974153E-2</v>
      </c>
      <c r="J480" s="495">
        <v>4.2630136489076868E-2</v>
      </c>
      <c r="K480" s="495">
        <v>0.14187181722764911</v>
      </c>
      <c r="L480" s="496">
        <v>489541496290.99872</v>
      </c>
      <c r="M480" s="496">
        <v>16825764300556.203</v>
      </c>
      <c r="N480" s="495">
        <v>4.2451095306062156E-2</v>
      </c>
      <c r="O480" s="495">
        <v>5.7257009821906499E-2</v>
      </c>
      <c r="P480" s="495">
        <v>2.3758444518374739E-2</v>
      </c>
      <c r="Q480" s="495">
        <v>117</v>
      </c>
      <c r="R480" s="11">
        <f t="shared" si="36"/>
        <v>2.3758444518374739E-2</v>
      </c>
      <c r="S480" s="11">
        <f t="shared" si="37"/>
        <v>5.7257009821906499E-2</v>
      </c>
      <c r="T480">
        <f t="shared" si="40"/>
        <v>0</v>
      </c>
      <c r="U480" t="str">
        <f t="shared" si="39"/>
        <v>Leverage ratio (transitional definition of Tier 1)99</v>
      </c>
      <c r="V480" s="497">
        <v>202312</v>
      </c>
      <c r="W480" s="497">
        <v>195</v>
      </c>
      <c r="X480" s="497" t="s">
        <v>1102</v>
      </c>
      <c r="Y480" s="497" t="s">
        <v>34</v>
      </c>
      <c r="Z480" s="497">
        <v>0</v>
      </c>
      <c r="AA480" s="497">
        <v>127</v>
      </c>
      <c r="AB480" s="497">
        <v>5.8034105805859305E-2</v>
      </c>
      <c r="AC480" s="497">
        <v>99</v>
      </c>
      <c r="AD480" s="497"/>
      <c r="AF480" s="338" t="s">
        <v>946</v>
      </c>
      <c r="AG480" s="339">
        <v>0.1425979054</v>
      </c>
      <c r="AH480" s="339">
        <v>0.15997289789999999</v>
      </c>
      <c r="AI480" s="339">
        <v>0.1569271283</v>
      </c>
      <c r="AJ480" s="339">
        <v>0.19650239580000001</v>
      </c>
      <c r="AK480" s="339">
        <v>0.19834314580000001</v>
      </c>
      <c r="AL480" s="339">
        <v>0.2089971447</v>
      </c>
      <c r="AM480" s="339">
        <v>0.2105756178</v>
      </c>
      <c r="AN480" s="339">
        <v>0.2025552159</v>
      </c>
      <c r="AO480" s="339">
        <v>0.20614379320000001</v>
      </c>
      <c r="AP480" s="339">
        <v>0.2221992867</v>
      </c>
      <c r="AQ480" s="339">
        <v>0.2243405097</v>
      </c>
      <c r="AR480" s="339">
        <v>0.21352517709999999</v>
      </c>
      <c r="AS480" s="339">
        <v>0.21177056189999999</v>
      </c>
      <c r="AT480" s="339">
        <v>0.21429877929999999</v>
      </c>
      <c r="AU480" s="339">
        <v>0.2251289206</v>
      </c>
      <c r="AV480" s="339">
        <v>0.22658956099999999</v>
      </c>
      <c r="AW480" s="339">
        <v>0.2472533022</v>
      </c>
      <c r="AX480" s="339">
        <v>0.24090642870000001</v>
      </c>
      <c r="AY480" s="339">
        <v>0.2102642747</v>
      </c>
      <c r="AZ480" s="339">
        <v>0.20637905840000001</v>
      </c>
      <c r="BA480" s="339">
        <v>0.2036255354</v>
      </c>
      <c r="BB480" s="339">
        <v>0.20014656920000001</v>
      </c>
      <c r="BC480" s="339">
        <v>0.1990795417</v>
      </c>
      <c r="BD480" s="339">
        <v>0.21103895459999999</v>
      </c>
      <c r="BE480" s="339">
        <v>0.20736918409999999</v>
      </c>
      <c r="BF480" s="339">
        <v>0.21560880809999999</v>
      </c>
      <c r="BG480" s="339">
        <v>0.21278238560000001</v>
      </c>
      <c r="BH480" s="339">
        <v>0.2139929206</v>
      </c>
      <c r="BI480" s="339">
        <v>0.21460951519999999</v>
      </c>
      <c r="BJ480" s="339">
        <v>0.2143415125</v>
      </c>
      <c r="BK480" s="339">
        <v>0.21061789280000001</v>
      </c>
      <c r="BL480" s="339">
        <v>0.21579599299999999</v>
      </c>
      <c r="BM480" s="339">
        <v>0.21010344719999999</v>
      </c>
      <c r="BN480" s="339">
        <v>0.2200189467</v>
      </c>
      <c r="BO480" s="339">
        <v>0.2248531279</v>
      </c>
      <c r="BP480" s="339">
        <v>0.2291218485</v>
      </c>
      <c r="BQ480" s="339">
        <v>0.22160243460000001</v>
      </c>
      <c r="BR480" s="339">
        <v>0.22066128909999999</v>
      </c>
    </row>
    <row r="481" spans="1:70">
      <c r="A481" t="str">
        <f t="shared" si="38"/>
        <v>Share of non-performing loans and advances (NPL ratio)202009</v>
      </c>
      <c r="B481" s="495">
        <v>202009</v>
      </c>
      <c r="C481" s="495">
        <v>93</v>
      </c>
      <c r="D481" s="495" t="s">
        <v>6767</v>
      </c>
      <c r="E481" s="495">
        <v>1.7355974185036644E-3</v>
      </c>
      <c r="F481" s="495">
        <v>1.1487043662389691E-2</v>
      </c>
      <c r="G481" s="495">
        <v>2.42969089536153E-2</v>
      </c>
      <c r="H481" s="495">
        <v>3.9509653592795159E-2</v>
      </c>
      <c r="I481" s="495">
        <v>2.7581441980570925E-2</v>
      </c>
      <c r="J481" s="495">
        <v>4.0529925464600623E-2</v>
      </c>
      <c r="K481" s="495">
        <v>0.13047294270059873</v>
      </c>
      <c r="L481" s="496">
        <v>478917452366.62347</v>
      </c>
      <c r="M481" s="496">
        <v>16993756206102.961</v>
      </c>
      <c r="N481" s="495">
        <v>4.0520331545324521E-2</v>
      </c>
      <c r="O481" s="495">
        <v>5.4950533868033724E-2</v>
      </c>
      <c r="P481" s="495">
        <v>2.308287761349823E-2</v>
      </c>
      <c r="Q481" s="495">
        <v>115</v>
      </c>
      <c r="R481" s="11">
        <f t="shared" si="36"/>
        <v>2.308287761349823E-2</v>
      </c>
      <c r="S481" s="11">
        <f t="shared" si="37"/>
        <v>5.4950533868033724E-2</v>
      </c>
      <c r="T481">
        <f t="shared" si="40"/>
        <v>0</v>
      </c>
      <c r="U481" t="str">
        <f t="shared" si="39"/>
        <v>Leverage ratio (transitional definition of Tier 1)100</v>
      </c>
      <c r="V481" s="497">
        <v>202312</v>
      </c>
      <c r="W481" s="497">
        <v>195</v>
      </c>
      <c r="X481" s="497" t="s">
        <v>1102</v>
      </c>
      <c r="Y481" s="497" t="s">
        <v>21</v>
      </c>
      <c r="Z481" s="497">
        <v>0</v>
      </c>
      <c r="AA481" s="497">
        <v>28</v>
      </c>
      <c r="AB481" s="497"/>
      <c r="AC481" s="497">
        <v>100</v>
      </c>
      <c r="AD481" s="497">
        <v>1</v>
      </c>
      <c r="AF481" s="338" t="s">
        <v>1275</v>
      </c>
      <c r="AG481" s="339" t="s">
        <v>6753</v>
      </c>
      <c r="AH481" s="339" t="s">
        <v>6753</v>
      </c>
      <c r="AI481" s="339" t="s">
        <v>6753</v>
      </c>
      <c r="AJ481" s="339" t="s">
        <v>6753</v>
      </c>
      <c r="AK481" s="339" t="s">
        <v>6753</v>
      </c>
      <c r="AL481" s="339" t="s">
        <v>6753</v>
      </c>
      <c r="AM481" s="339" t="s">
        <v>6753</v>
      </c>
      <c r="AN481" s="339" t="s">
        <v>6753</v>
      </c>
      <c r="AO481" s="339">
        <v>5.6068451800000002E-2</v>
      </c>
      <c r="AP481" s="339">
        <v>5.7979883400000001E-2</v>
      </c>
      <c r="AQ481" s="339">
        <v>5.5701098900000003E-2</v>
      </c>
      <c r="AR481" s="339">
        <v>6.4050077600000005E-2</v>
      </c>
      <c r="AS481" s="339">
        <v>6.3616372899999996E-2</v>
      </c>
      <c r="AT481" s="339">
        <v>6.5687623599999995E-2</v>
      </c>
      <c r="AU481" s="339">
        <v>6.52256903E-2</v>
      </c>
      <c r="AV481" s="339">
        <v>6.4014573199999994E-2</v>
      </c>
      <c r="AW481" s="339">
        <v>7.1713002200000001E-2</v>
      </c>
      <c r="AX481" s="339">
        <v>7.1003732E-2</v>
      </c>
      <c r="AY481" s="339">
        <v>6.57876924E-2</v>
      </c>
      <c r="AZ481" s="339">
        <v>6.4397787400000003E-2</v>
      </c>
      <c r="BA481" s="339">
        <v>6.4688272899999996E-2</v>
      </c>
      <c r="BB481" s="339">
        <v>6.3112294400000005E-2</v>
      </c>
      <c r="BC481" s="339">
        <v>5.5469986300000003E-2</v>
      </c>
      <c r="BD481" s="339">
        <v>5.8558011899999998E-2</v>
      </c>
      <c r="BE481" s="339">
        <v>6.0756540900000003E-2</v>
      </c>
      <c r="BF481" s="339">
        <v>7.19259706E-2</v>
      </c>
      <c r="BG481" s="339">
        <v>6.8507468599999996E-2</v>
      </c>
      <c r="BH481" s="339">
        <v>6.9701927499999997E-2</v>
      </c>
      <c r="BI481" s="339">
        <v>6.9717943300000002E-2</v>
      </c>
      <c r="BJ481" s="339">
        <v>7.0709772899999995E-2</v>
      </c>
      <c r="BK481" s="339">
        <v>6.9860506099999997E-2</v>
      </c>
      <c r="BL481" s="339">
        <v>6.7044300700000004E-2</v>
      </c>
      <c r="BM481" s="339">
        <v>6.5546651600000005E-2</v>
      </c>
      <c r="BN481" s="339">
        <v>6.9473924500000006E-2</v>
      </c>
      <c r="BO481" s="339">
        <v>7.0993025500000001E-2</v>
      </c>
      <c r="BP481" s="339">
        <v>7.0060469400000006E-2</v>
      </c>
      <c r="BQ481" s="339">
        <v>6.9981281300000003E-2</v>
      </c>
      <c r="BR481" s="339">
        <v>7.0741045599999997E-2</v>
      </c>
    </row>
    <row r="482" spans="1:70">
      <c r="A482" t="str">
        <f t="shared" si="38"/>
        <v>Share of non-performing loans and advances (NPL ratio)202012</v>
      </c>
      <c r="B482" s="495">
        <v>202012</v>
      </c>
      <c r="C482" s="495">
        <v>93</v>
      </c>
      <c r="D482" s="495" t="s">
        <v>6767</v>
      </c>
      <c r="E482" s="495">
        <v>2.0470349952415277E-3</v>
      </c>
      <c r="F482" s="495">
        <v>1.2628532955673892E-2</v>
      </c>
      <c r="G482" s="495">
        <v>2.2980327598165984E-2</v>
      </c>
      <c r="H482" s="495">
        <v>3.5799130825077519E-2</v>
      </c>
      <c r="I482" s="495">
        <v>2.5735600217328489E-2</v>
      </c>
      <c r="J482" s="495">
        <v>3.5704628543612567E-2</v>
      </c>
      <c r="K482" s="495">
        <v>0.10744260934477513</v>
      </c>
      <c r="L482" s="496">
        <v>442831511360.59711</v>
      </c>
      <c r="M482" s="496">
        <v>16773800541504.029</v>
      </c>
      <c r="N482" s="495">
        <v>3.6626582331725333E-2</v>
      </c>
      <c r="O482" s="495">
        <v>4.9293970796597017E-2</v>
      </c>
      <c r="P482" s="495">
        <v>2.1681853592115118E-2</v>
      </c>
      <c r="Q482" s="495">
        <v>116</v>
      </c>
      <c r="R482" s="11">
        <f t="shared" si="36"/>
        <v>2.1681853592115118E-2</v>
      </c>
      <c r="S482" s="11">
        <f t="shared" si="37"/>
        <v>4.9293970796597017E-2</v>
      </c>
      <c r="T482">
        <f t="shared" si="40"/>
        <v>0</v>
      </c>
      <c r="U482" t="str">
        <f t="shared" si="39"/>
        <v>CET 1 ratio (fully phased-in definition)1</v>
      </c>
      <c r="V482" s="497">
        <v>202312</v>
      </c>
      <c r="W482" s="497">
        <v>208</v>
      </c>
      <c r="X482" s="497" t="s">
        <v>1384</v>
      </c>
      <c r="Y482" s="497" t="s">
        <v>97</v>
      </c>
      <c r="Z482" s="497">
        <v>0</v>
      </c>
      <c r="AA482" s="497">
        <v>4</v>
      </c>
      <c r="AB482" s="497">
        <v>0.22050525319003758</v>
      </c>
      <c r="AC482" s="497">
        <v>1</v>
      </c>
      <c r="AD482" s="497"/>
      <c r="AF482" s="338" t="s">
        <v>1276</v>
      </c>
      <c r="AG482" s="339" t="s">
        <v>6753</v>
      </c>
      <c r="AH482" s="339" t="s">
        <v>6753</v>
      </c>
      <c r="AI482" s="339" t="s">
        <v>6753</v>
      </c>
      <c r="AJ482" s="339" t="s">
        <v>6753</v>
      </c>
      <c r="AK482" s="339" t="s">
        <v>6753</v>
      </c>
      <c r="AL482" s="339" t="s">
        <v>6753</v>
      </c>
      <c r="AM482" s="339" t="s">
        <v>6753</v>
      </c>
      <c r="AN482" s="339" t="s">
        <v>6753</v>
      </c>
      <c r="AO482" s="339">
        <v>5.1459664400000001E-2</v>
      </c>
      <c r="AP482" s="339">
        <v>5.3276759999999999E-2</v>
      </c>
      <c r="AQ482" s="339">
        <v>5.1382677100000003E-2</v>
      </c>
      <c r="AR482" s="339">
        <v>6.0421463100000003E-2</v>
      </c>
      <c r="AS482" s="339">
        <v>6.0139616600000001E-2</v>
      </c>
      <c r="AT482" s="339">
        <v>6.2417539000000001E-2</v>
      </c>
      <c r="AU482" s="339">
        <v>6.5080200800000002E-2</v>
      </c>
      <c r="AV482" s="339">
        <v>6.38866669E-2</v>
      </c>
      <c r="AW482" s="339">
        <v>7.1573709599999993E-2</v>
      </c>
      <c r="AX482" s="339">
        <v>7.0895964000000006E-2</v>
      </c>
      <c r="AY482" s="339">
        <v>6.57876924E-2</v>
      </c>
      <c r="AZ482" s="339">
        <v>6.4397787400000003E-2</v>
      </c>
      <c r="BA482" s="339">
        <v>6.4688272899999996E-2</v>
      </c>
      <c r="BB482" s="339">
        <v>6.3112294299999996E-2</v>
      </c>
      <c r="BC482" s="339">
        <v>5.5469986300000003E-2</v>
      </c>
      <c r="BD482" s="339">
        <v>5.8558011899999998E-2</v>
      </c>
      <c r="BE482" s="339">
        <v>6.0804456799999997E-2</v>
      </c>
      <c r="BF482" s="339">
        <v>7.2057929399999998E-2</v>
      </c>
      <c r="BG482" s="339">
        <v>6.8599402099999998E-2</v>
      </c>
      <c r="BH482" s="339">
        <v>6.9775607399999995E-2</v>
      </c>
      <c r="BI482" s="339">
        <v>6.9813736400000007E-2</v>
      </c>
      <c r="BJ482" s="339">
        <v>7.0800774499999997E-2</v>
      </c>
      <c r="BK482" s="339">
        <v>6.9915527300000002E-2</v>
      </c>
      <c r="BL482" s="339">
        <v>6.7097440999999994E-2</v>
      </c>
      <c r="BM482" s="339">
        <v>6.5621560100000004E-2</v>
      </c>
      <c r="BN482" s="339">
        <v>6.9540426399999994E-2</v>
      </c>
      <c r="BO482" s="339">
        <v>7.1015968600000007E-2</v>
      </c>
      <c r="BP482" s="339">
        <v>7.0087574200000002E-2</v>
      </c>
      <c r="BQ482" s="339">
        <v>6.9993573700000006E-2</v>
      </c>
      <c r="BR482" s="339">
        <v>7.0741045599999997E-2</v>
      </c>
    </row>
    <row r="483" spans="1:70">
      <c r="A483" t="str">
        <f t="shared" si="38"/>
        <v>Share of non-performing loans and advances (NPL ratio)202103</v>
      </c>
      <c r="B483" s="495">
        <v>202103</v>
      </c>
      <c r="C483" s="495">
        <v>93</v>
      </c>
      <c r="D483" s="495" t="s">
        <v>6767</v>
      </c>
      <c r="E483" s="495">
        <v>2.4283360628183717E-3</v>
      </c>
      <c r="F483" s="495">
        <v>1.0630764118935413E-2</v>
      </c>
      <c r="G483" s="495">
        <v>2.0682233014482129E-2</v>
      </c>
      <c r="H483" s="495">
        <v>3.3215695877716056E-2</v>
      </c>
      <c r="I483" s="495">
        <v>2.477048019443415E-2</v>
      </c>
      <c r="J483" s="495">
        <v>3.4573164708588996E-2</v>
      </c>
      <c r="K483" s="495">
        <v>0.10130434200681199</v>
      </c>
      <c r="L483" s="496">
        <v>453968277496.9953</v>
      </c>
      <c r="M483" s="496">
        <v>17775657456495.531</v>
      </c>
      <c r="N483" s="495">
        <v>3.7139930773250181E-2</v>
      </c>
      <c r="O483" s="495">
        <v>4.5739508381018215E-2</v>
      </c>
      <c r="P483" s="495">
        <v>2.1101526015668913E-2</v>
      </c>
      <c r="Q483" s="495">
        <v>118</v>
      </c>
      <c r="R483" s="11">
        <f t="shared" si="36"/>
        <v>2.1101526015668913E-2</v>
      </c>
      <c r="S483" s="11">
        <f t="shared" si="37"/>
        <v>4.5739508381018215E-2</v>
      </c>
      <c r="T483">
        <f t="shared" si="40"/>
        <v>1</v>
      </c>
      <c r="U483" t="str">
        <f t="shared" si="39"/>
        <v>CET 1 ratio (fully phased-in definition)2</v>
      </c>
      <c r="V483" s="497">
        <v>202312</v>
      </c>
      <c r="W483" s="497">
        <v>208</v>
      </c>
      <c r="X483" s="497" t="s">
        <v>1384</v>
      </c>
      <c r="Y483" s="497" t="s">
        <v>90</v>
      </c>
      <c r="Z483" s="497">
        <v>0</v>
      </c>
      <c r="AA483" s="497">
        <v>3</v>
      </c>
      <c r="AB483" s="497">
        <v>0.21849282022316902</v>
      </c>
      <c r="AC483" s="497">
        <v>2</v>
      </c>
      <c r="AD483" s="497"/>
      <c r="AF483" s="338" t="s">
        <v>947</v>
      </c>
      <c r="AG483" s="339">
        <v>0.1597304028</v>
      </c>
      <c r="AH483" s="339">
        <v>0.16997631390000001</v>
      </c>
      <c r="AI483" s="339">
        <v>0.1656361925</v>
      </c>
      <c r="AJ483" s="339">
        <v>0.2042038347</v>
      </c>
      <c r="AK483" s="339">
        <v>0.20545025159999999</v>
      </c>
      <c r="AL483" s="339">
        <v>0.21560306009999999</v>
      </c>
      <c r="AM483" s="339">
        <v>0.2164620193</v>
      </c>
      <c r="AN483" s="339">
        <v>0.2097530212</v>
      </c>
      <c r="AO483" s="339">
        <v>0.21380708979999999</v>
      </c>
      <c r="AP483" s="339">
        <v>0.2305410926</v>
      </c>
      <c r="AQ483" s="339">
        <v>0.23254062249999999</v>
      </c>
      <c r="AR483" s="339">
        <v>0.21904668899999999</v>
      </c>
      <c r="AS483" s="339">
        <v>0.21724690499999999</v>
      </c>
      <c r="AT483" s="339">
        <v>0.2197555722</v>
      </c>
      <c r="AU483" s="339">
        <v>0.23032719639999999</v>
      </c>
      <c r="AV483" s="339">
        <v>0.23178637939999999</v>
      </c>
      <c r="AW483" s="339">
        <v>0.25165053970000001</v>
      </c>
      <c r="AX483" s="339">
        <v>0.2462749712</v>
      </c>
      <c r="AY483" s="339">
        <v>0.2147218233</v>
      </c>
      <c r="AZ483" s="339">
        <v>0.21072290590000001</v>
      </c>
      <c r="BA483" s="339">
        <v>0.20785248810000001</v>
      </c>
      <c r="BB483" s="339">
        <v>0.20153631320000001</v>
      </c>
      <c r="BC483" s="339">
        <v>0.20081939579999999</v>
      </c>
      <c r="BD483" s="339">
        <v>0.21764713999999999</v>
      </c>
      <c r="BE483" s="339">
        <v>0.2136692352</v>
      </c>
      <c r="BF483" s="339">
        <v>0.22351134950000001</v>
      </c>
      <c r="BG483" s="339">
        <v>0.22041093440000001</v>
      </c>
      <c r="BH483" s="339">
        <v>0.2214326267</v>
      </c>
      <c r="BI483" s="339">
        <v>0.2221877313</v>
      </c>
      <c r="BJ483" s="339">
        <v>0.22294775589999999</v>
      </c>
      <c r="BK483" s="339">
        <v>0.2190383504</v>
      </c>
      <c r="BL483" s="339">
        <v>0.22461162130000001</v>
      </c>
      <c r="BM483" s="339">
        <v>0.2193096591</v>
      </c>
      <c r="BN483" s="339">
        <v>0.22901977279999999</v>
      </c>
      <c r="BO483" s="339">
        <v>0.23499828589999999</v>
      </c>
      <c r="BP483" s="339">
        <v>0.23975296760000001</v>
      </c>
      <c r="BQ483" s="339">
        <v>0.2320554101</v>
      </c>
      <c r="BR483" s="339">
        <v>0.23053622400000001</v>
      </c>
    </row>
    <row r="484" spans="1:70">
      <c r="A484" t="str">
        <f t="shared" si="38"/>
        <v>Share of non-performing loans and advances (NPL ratio)202106</v>
      </c>
      <c r="B484" s="495">
        <v>202106</v>
      </c>
      <c r="C484" s="495">
        <v>93</v>
      </c>
      <c r="D484" s="495" t="s">
        <v>6767</v>
      </c>
      <c r="E484" s="495">
        <v>1.5735025145725949E-3</v>
      </c>
      <c r="F484" s="495">
        <v>1.0097474503555273E-2</v>
      </c>
      <c r="G484" s="495">
        <v>2.1034944302301309E-2</v>
      </c>
      <c r="H484" s="495">
        <v>2.9505588394739747E-2</v>
      </c>
      <c r="I484" s="495">
        <v>2.3006663296169353E-2</v>
      </c>
      <c r="J484" s="495">
        <v>3.3305673934578256E-2</v>
      </c>
      <c r="K484" s="495">
        <v>9.1117610713413844E-2</v>
      </c>
      <c r="L484" s="496">
        <v>423297244256.44531</v>
      </c>
      <c r="M484" s="496">
        <v>18002318605799.031</v>
      </c>
      <c r="N484" s="495">
        <v>3.5641176480275268E-2</v>
      </c>
      <c r="O484" s="495">
        <v>3.6720119244962116E-2</v>
      </c>
      <c r="P484" s="495">
        <v>2.0598321544487094E-2</v>
      </c>
      <c r="Q484" s="495">
        <v>112</v>
      </c>
      <c r="R484" s="11">
        <f t="shared" si="36"/>
        <v>2.0598321544487094E-2</v>
      </c>
      <c r="S484" s="11">
        <f t="shared" si="37"/>
        <v>3.6720119244962116E-2</v>
      </c>
      <c r="T484">
        <f t="shared" si="40"/>
        <v>0</v>
      </c>
      <c r="U484" t="str">
        <f t="shared" si="39"/>
        <v>CET 1 ratio (fully phased-in definition)3</v>
      </c>
      <c r="V484" s="497">
        <v>202312</v>
      </c>
      <c r="W484" s="497">
        <v>208</v>
      </c>
      <c r="X484" s="497" t="s">
        <v>1384</v>
      </c>
      <c r="Y484" s="497" t="s">
        <v>94</v>
      </c>
      <c r="Z484" s="497">
        <v>0</v>
      </c>
      <c r="AA484" s="497">
        <v>13</v>
      </c>
      <c r="AB484" s="497">
        <v>0.21701945984379442</v>
      </c>
      <c r="AC484" s="497">
        <v>3</v>
      </c>
      <c r="AD484" s="497"/>
      <c r="AF484" s="338" t="s">
        <v>949</v>
      </c>
      <c r="AG484" s="339">
        <v>0.15523251339999999</v>
      </c>
      <c r="AH484" s="339">
        <v>0.17971062979999999</v>
      </c>
      <c r="AI484" s="339">
        <v>0.17697433709999999</v>
      </c>
      <c r="AJ484" s="339">
        <v>0.2142233734</v>
      </c>
      <c r="AK484" s="339">
        <v>0.21623614760000001</v>
      </c>
      <c r="AL484" s="339">
        <v>0.22618812629999999</v>
      </c>
      <c r="AM484" s="339">
        <v>0.22787110830000001</v>
      </c>
      <c r="AN484" s="339">
        <v>0.2177645617</v>
      </c>
      <c r="AO484" s="339">
        <v>0.2233745694</v>
      </c>
      <c r="AP484" s="339">
        <v>0.24061684850000001</v>
      </c>
      <c r="AQ484" s="339">
        <v>0.2419693141</v>
      </c>
      <c r="AR484" s="339">
        <v>0.21554056660000001</v>
      </c>
      <c r="AS484" s="339">
        <v>0.21328336510000001</v>
      </c>
      <c r="AT484" s="339">
        <v>0.21468642390000001</v>
      </c>
      <c r="AU484" s="339">
        <v>0.21487330639999999</v>
      </c>
      <c r="AV484" s="339">
        <v>0.21618380800000001</v>
      </c>
      <c r="AW484" s="339">
        <v>0.2374630278</v>
      </c>
      <c r="AX484" s="339">
        <v>0.23019735690000001</v>
      </c>
      <c r="AY484" s="339">
        <v>0.2009911372</v>
      </c>
      <c r="AZ484" s="339">
        <v>0.19727698260000001</v>
      </c>
      <c r="BA484" s="339">
        <v>0.19474962239999999</v>
      </c>
      <c r="BB484" s="339">
        <v>0.19096325110000001</v>
      </c>
      <c r="BC484" s="339">
        <v>0.1973387798</v>
      </c>
      <c r="BD484" s="339">
        <v>0.2092359533</v>
      </c>
      <c r="BE484" s="339">
        <v>0.2054387932</v>
      </c>
      <c r="BF484" s="339">
        <v>0.211823178</v>
      </c>
      <c r="BG484" s="339">
        <v>0.20917301690000001</v>
      </c>
      <c r="BH484" s="339">
        <v>0.210465719</v>
      </c>
      <c r="BI484" s="339">
        <v>0.21099618240000001</v>
      </c>
      <c r="BJ484" s="339">
        <v>0.21042172170000001</v>
      </c>
      <c r="BK484" s="339">
        <v>0.20694401209999999</v>
      </c>
      <c r="BL484" s="339">
        <v>0.21211808509999999</v>
      </c>
      <c r="BM484" s="339">
        <v>0.2064332868</v>
      </c>
      <c r="BN484" s="339">
        <v>0.2162075846</v>
      </c>
      <c r="BO484" s="339">
        <v>0.22116302630000001</v>
      </c>
      <c r="BP484" s="339">
        <v>0.2252249918</v>
      </c>
      <c r="BQ484" s="339">
        <v>0.21788156759999999</v>
      </c>
      <c r="BR484" s="339">
        <v>0.21701945980000001</v>
      </c>
    </row>
    <row r="485" spans="1:70">
      <c r="A485" t="str">
        <f t="shared" si="38"/>
        <v>Share of non-performing loans and advances (NPL ratio)202109</v>
      </c>
      <c r="B485" s="495">
        <v>202109</v>
      </c>
      <c r="C485" s="495">
        <v>93</v>
      </c>
      <c r="D485" s="495" t="s">
        <v>6767</v>
      </c>
      <c r="E485" s="495">
        <v>2.4104600762042769E-3</v>
      </c>
      <c r="F485" s="495">
        <v>9.8643033930027584E-3</v>
      </c>
      <c r="G485" s="495">
        <v>1.9706018690558658E-2</v>
      </c>
      <c r="H485" s="495">
        <v>2.6601408960257637E-2</v>
      </c>
      <c r="I485" s="495">
        <v>2.1466811053966164E-2</v>
      </c>
      <c r="J485" s="495">
        <v>3.3348347725583836E-2</v>
      </c>
      <c r="K485" s="495">
        <v>7.7252066016943663E-2</v>
      </c>
      <c r="L485" s="496">
        <v>401639661551.81641</v>
      </c>
      <c r="M485" s="496">
        <v>18330058117117.457</v>
      </c>
      <c r="N485" s="495">
        <v>3.3232272626090784E-2</v>
      </c>
      <c r="O485" s="495">
        <v>3.1989510339753072E-2</v>
      </c>
      <c r="P485" s="495">
        <v>1.9605668997411545E-2</v>
      </c>
      <c r="Q485" s="495">
        <v>111</v>
      </c>
      <c r="R485" s="11">
        <f t="shared" si="36"/>
        <v>1.9605668997411545E-2</v>
      </c>
      <c r="S485" s="11">
        <f t="shared" si="37"/>
        <v>3.3232272626090784E-2</v>
      </c>
      <c r="T485">
        <f t="shared" si="40"/>
        <v>0</v>
      </c>
      <c r="U485" t="str">
        <f t="shared" si="39"/>
        <v>CET 1 ratio (fully phased-in definition)4</v>
      </c>
      <c r="V485" s="497">
        <v>202312</v>
      </c>
      <c r="W485" s="497">
        <v>208</v>
      </c>
      <c r="X485" s="497" t="s">
        <v>1384</v>
      </c>
      <c r="Y485" s="497" t="s">
        <v>26</v>
      </c>
      <c r="Z485" s="497">
        <v>0</v>
      </c>
      <c r="AA485" s="497">
        <v>6</v>
      </c>
      <c r="AB485" s="497">
        <v>0.21160484648677844</v>
      </c>
      <c r="AC485" s="497">
        <v>4</v>
      </c>
      <c r="AD485" s="497"/>
      <c r="AF485" s="338" t="s">
        <v>948</v>
      </c>
      <c r="AG485" s="339">
        <v>0.1419172122</v>
      </c>
      <c r="AH485" s="339">
        <v>0.15923150750000001</v>
      </c>
      <c r="AI485" s="339">
        <v>0.15612717440000001</v>
      </c>
      <c r="AJ485" s="339">
        <v>0.1951120476</v>
      </c>
      <c r="AK485" s="339">
        <v>0.19692604499999999</v>
      </c>
      <c r="AL485" s="339">
        <v>0.20753893440000001</v>
      </c>
      <c r="AM485" s="339">
        <v>0.20917045770000001</v>
      </c>
      <c r="AN485" s="339">
        <v>0.20112335740000001</v>
      </c>
      <c r="AO485" s="339">
        <v>0.20470669380000001</v>
      </c>
      <c r="AP485" s="339">
        <v>0.22072154990000001</v>
      </c>
      <c r="AQ485" s="339">
        <v>0.22283364859999999</v>
      </c>
      <c r="AR485" s="339">
        <v>0.20247997579999999</v>
      </c>
      <c r="AS485" s="339">
        <v>0.20080562269999999</v>
      </c>
      <c r="AT485" s="339">
        <v>0.20321788939999999</v>
      </c>
      <c r="AU485" s="339">
        <v>0.21433490390000001</v>
      </c>
      <c r="AV485" s="339">
        <v>0.21569913099999999</v>
      </c>
      <c r="AW485" s="339">
        <v>0.2369446644</v>
      </c>
      <c r="AX485" s="339">
        <v>0.22980316940000001</v>
      </c>
      <c r="AY485" s="339">
        <v>0.2009911372</v>
      </c>
      <c r="AZ485" s="339">
        <v>0.19727698260000001</v>
      </c>
      <c r="BA485" s="339">
        <v>0.19474962239999999</v>
      </c>
      <c r="BB485" s="339">
        <v>0.19096325110000001</v>
      </c>
      <c r="BC485" s="339">
        <v>0.1973387798</v>
      </c>
      <c r="BD485" s="339">
        <v>0.2092359533</v>
      </c>
      <c r="BE485" s="339">
        <v>0.20559450260000001</v>
      </c>
      <c r="BF485" s="339">
        <v>0.21220591229999999</v>
      </c>
      <c r="BG485" s="339">
        <v>0.20944973210000001</v>
      </c>
      <c r="BH485" s="339">
        <v>0.21067931130000001</v>
      </c>
      <c r="BI485" s="339">
        <v>0.2112833643</v>
      </c>
      <c r="BJ485" s="339">
        <v>0.2106895493</v>
      </c>
      <c r="BK485" s="339">
        <v>0.20710756129999999</v>
      </c>
      <c r="BL485" s="339">
        <v>0.21227756149999999</v>
      </c>
      <c r="BM485" s="339">
        <v>0.20665439590000001</v>
      </c>
      <c r="BN485" s="339">
        <v>0.216394953</v>
      </c>
      <c r="BO485" s="339">
        <v>0.22122392690000001</v>
      </c>
      <c r="BP485" s="339">
        <v>0.2253067383</v>
      </c>
      <c r="BQ485" s="339">
        <v>0.21791429649999999</v>
      </c>
      <c r="BR485" s="339">
        <v>0.21701945980000001</v>
      </c>
    </row>
    <row r="486" spans="1:70">
      <c r="A486" t="str">
        <f t="shared" si="38"/>
        <v>Share of non-performing loans and advances (NPL ratio)202112</v>
      </c>
      <c r="B486" s="495">
        <v>202112</v>
      </c>
      <c r="C486" s="495">
        <v>93</v>
      </c>
      <c r="D486" s="495" t="s">
        <v>6767</v>
      </c>
      <c r="E486" s="495">
        <v>2.2016213178146769E-3</v>
      </c>
      <c r="F486" s="495">
        <v>9.5609376850782947E-3</v>
      </c>
      <c r="G486" s="495">
        <v>1.9340577589565772E-2</v>
      </c>
      <c r="H486" s="495">
        <v>2.3504312644001178E-2</v>
      </c>
      <c r="I486" s="495">
        <v>2.0397948425788473E-2</v>
      </c>
      <c r="J486" s="495">
        <v>3.0211847008174232E-2</v>
      </c>
      <c r="K486" s="495">
        <v>5.5969603555716833E-2</v>
      </c>
      <c r="L486" s="496">
        <v>373992571537.11322</v>
      </c>
      <c r="M486" s="496">
        <v>17972766972818.328</v>
      </c>
      <c r="N486" s="495">
        <v>2.4992195863375977E-2</v>
      </c>
      <c r="O486" s="495">
        <v>2.7886942464020455E-2</v>
      </c>
      <c r="P486" s="495">
        <v>1.9037852205119322E-2</v>
      </c>
      <c r="Q486" s="495">
        <v>111</v>
      </c>
      <c r="R486" s="11">
        <f t="shared" si="36"/>
        <v>1.9037852205119322E-2</v>
      </c>
      <c r="S486" s="11">
        <f t="shared" si="37"/>
        <v>2.7886942464020455E-2</v>
      </c>
      <c r="T486">
        <f t="shared" si="40"/>
        <v>0</v>
      </c>
      <c r="U486" t="str">
        <f t="shared" si="39"/>
        <v>CET 1 ratio (fully phased-in definition)5</v>
      </c>
      <c r="V486" s="497">
        <v>202312</v>
      </c>
      <c r="W486" s="497">
        <v>208</v>
      </c>
      <c r="X486" s="497" t="s">
        <v>1384</v>
      </c>
      <c r="Y486" s="497" t="s">
        <v>1386</v>
      </c>
      <c r="Z486" s="497">
        <v>0</v>
      </c>
      <c r="AA486" s="497">
        <v>3</v>
      </c>
      <c r="AB486" s="497">
        <v>0.21140314474508087</v>
      </c>
      <c r="AC486" s="497">
        <v>5</v>
      </c>
      <c r="AD486" s="497"/>
      <c r="AF486" s="338" t="s">
        <v>964</v>
      </c>
      <c r="AG486" s="339">
        <v>4.8390012199999999E-2</v>
      </c>
      <c r="AH486" s="339">
        <v>4.47294398E-2</v>
      </c>
      <c r="AI486" s="339">
        <v>4.3818372199999997E-2</v>
      </c>
      <c r="AJ486" s="339">
        <v>4.1894649200000002E-2</v>
      </c>
      <c r="AK486" s="339">
        <v>3.7719674199999997E-2</v>
      </c>
      <c r="AL486" s="339">
        <v>3.10852964E-2</v>
      </c>
      <c r="AM486" s="339">
        <v>3.1354200200000001E-2</v>
      </c>
      <c r="AN486" s="339">
        <v>3.0262471700000002E-2</v>
      </c>
      <c r="AO486" s="339">
        <v>2.9767252599999999E-2</v>
      </c>
      <c r="AP486" s="339">
        <v>2.5856610499999998E-2</v>
      </c>
      <c r="AQ486" s="339">
        <v>2.3952105800000002E-2</v>
      </c>
      <c r="AR486" s="339">
        <v>2.2984581399999999E-2</v>
      </c>
      <c r="AS486" s="339">
        <v>2.1651352799999999E-2</v>
      </c>
      <c r="AT486" s="339">
        <v>1.95083403E-2</v>
      </c>
      <c r="AU486" s="339">
        <v>1.72868986E-2</v>
      </c>
      <c r="AV486" s="339">
        <v>1.8002403399999999E-2</v>
      </c>
      <c r="AW486" s="339">
        <v>1.5605963400000001E-2</v>
      </c>
      <c r="AX486" s="339">
        <v>1.3716544299999999E-2</v>
      </c>
      <c r="AY486" s="339">
        <v>1.88988808E-2</v>
      </c>
      <c r="AZ486" s="339">
        <v>2.0317513400000001E-2</v>
      </c>
      <c r="BA486" s="339">
        <v>1.9166883900000001E-2</v>
      </c>
      <c r="BB486" s="339">
        <v>1.6878169200000001E-2</v>
      </c>
      <c r="BC486" s="339">
        <v>1.5808774300000002E-2</v>
      </c>
      <c r="BD486" s="339">
        <v>1.52202645E-2</v>
      </c>
      <c r="BE486" s="339">
        <v>1.45787399E-2</v>
      </c>
      <c r="BF486" s="339">
        <v>1.3390251299999999E-2</v>
      </c>
      <c r="BG486" s="339">
        <v>1.53411855E-2</v>
      </c>
      <c r="BH486" s="339">
        <v>1.4042043000000001E-2</v>
      </c>
      <c r="BI486" s="339">
        <v>1.30120607E-2</v>
      </c>
      <c r="BJ486" s="339">
        <v>5.5185464999999998E-3</v>
      </c>
      <c r="BK486" s="339">
        <v>5.4283728000000002E-3</v>
      </c>
      <c r="BL486" s="339">
        <v>4.9643952E-3</v>
      </c>
      <c r="BM486" s="339">
        <v>4.7242567000000003E-3</v>
      </c>
      <c r="BN486" s="339">
        <v>4.4084479999999997E-3</v>
      </c>
      <c r="BO486" s="339">
        <v>4.4752183000000001E-3</v>
      </c>
      <c r="BP486" s="339">
        <v>4.3564045000000001E-3</v>
      </c>
      <c r="BQ486" s="339">
        <v>4.8035830999999998E-3</v>
      </c>
      <c r="BR486" s="339">
        <v>3.6759023000000001E-3</v>
      </c>
    </row>
    <row r="487" spans="1:70">
      <c r="A487" t="str">
        <f t="shared" si="38"/>
        <v>Share of non-performing loans and advances (NPL ratio)202203</v>
      </c>
      <c r="B487" s="495">
        <v>202203</v>
      </c>
      <c r="C487" s="495">
        <v>93</v>
      </c>
      <c r="D487" s="495" t="s">
        <v>6767</v>
      </c>
      <c r="E487" s="495">
        <v>1.2106090062263312E-3</v>
      </c>
      <c r="F487" s="495">
        <v>8.4763584589220894E-3</v>
      </c>
      <c r="G487" s="495">
        <v>1.8054909512738256E-2</v>
      </c>
      <c r="H487" s="495">
        <v>2.174952980513789E-2</v>
      </c>
      <c r="I487" s="495">
        <v>1.9180533508932136E-2</v>
      </c>
      <c r="J487" s="495">
        <v>2.8522204171241822E-2</v>
      </c>
      <c r="K487" s="495">
        <v>5.7335710075209274E-2</v>
      </c>
      <c r="L487" s="496">
        <v>367264056850.12537</v>
      </c>
      <c r="M487" s="496">
        <v>18714028642985.871</v>
      </c>
      <c r="N487" s="495">
        <v>1.944579642269496E-2</v>
      </c>
      <c r="O487" s="495">
        <v>2.6443751808292344E-2</v>
      </c>
      <c r="P487" s="495">
        <v>1.7910930852840384E-2</v>
      </c>
      <c r="Q487" s="495">
        <v>113</v>
      </c>
      <c r="R487" s="11">
        <f t="shared" si="36"/>
        <v>1.7910930852840384E-2</v>
      </c>
      <c r="S487" s="11">
        <f t="shared" si="37"/>
        <v>2.6443751808292344E-2</v>
      </c>
      <c r="T487">
        <f t="shared" si="40"/>
        <v>0</v>
      </c>
      <c r="U487" t="str">
        <f t="shared" si="39"/>
        <v>CET 1 ratio (fully phased-in definition)6</v>
      </c>
      <c r="V487" s="497">
        <v>202312</v>
      </c>
      <c r="W487" s="497">
        <v>208</v>
      </c>
      <c r="X487" s="497" t="s">
        <v>1384</v>
      </c>
      <c r="Y487" s="497" t="s">
        <v>99</v>
      </c>
      <c r="Z487" s="497">
        <v>0</v>
      </c>
      <c r="AA487" s="497">
        <v>5</v>
      </c>
      <c r="AB487" s="497">
        <v>0.20370110055281629</v>
      </c>
      <c r="AC487" s="497">
        <v>6</v>
      </c>
      <c r="AD487" s="497"/>
      <c r="AF487" s="338" t="s">
        <v>961</v>
      </c>
      <c r="AG487" s="339">
        <v>6.0355355800000003E-2</v>
      </c>
      <c r="AH487" s="339">
        <v>5.6803175099999999E-2</v>
      </c>
      <c r="AI487" s="339">
        <v>5.5655786499999998E-2</v>
      </c>
      <c r="AJ487" s="339">
        <v>5.5339251300000003E-2</v>
      </c>
      <c r="AK487" s="339">
        <v>4.9203433499999998E-2</v>
      </c>
      <c r="AL487" s="339">
        <v>3.9546655E-2</v>
      </c>
      <c r="AM487" s="339">
        <v>3.9276756500000003E-2</v>
      </c>
      <c r="AN487" s="339">
        <v>3.73201976E-2</v>
      </c>
      <c r="AO487" s="339">
        <v>3.6328321699999999E-2</v>
      </c>
      <c r="AP487" s="339">
        <v>3.1768243600000003E-2</v>
      </c>
      <c r="AQ487" s="339">
        <v>2.90921557E-2</v>
      </c>
      <c r="AR487" s="339">
        <v>2.7247791E-2</v>
      </c>
      <c r="AS487" s="339">
        <v>2.5847997399999999E-2</v>
      </c>
      <c r="AT487" s="339">
        <v>2.3464224299999999E-2</v>
      </c>
      <c r="AU487" s="339">
        <v>1.8601092E-2</v>
      </c>
      <c r="AV487" s="339">
        <v>1.9105847400000001E-2</v>
      </c>
      <c r="AW487" s="339">
        <v>1.6139864699999999E-2</v>
      </c>
      <c r="AX487" s="339">
        <v>1.4186475299999999E-2</v>
      </c>
      <c r="AY487" s="339">
        <v>2.10400993E-2</v>
      </c>
      <c r="AZ487" s="339">
        <v>2.2899332200000001E-2</v>
      </c>
      <c r="BA487" s="339">
        <v>2.1656979199999999E-2</v>
      </c>
      <c r="BB487" s="339">
        <v>1.8892563500000001E-2</v>
      </c>
      <c r="BC487" s="339">
        <v>1.73021101E-2</v>
      </c>
      <c r="BD487" s="339">
        <v>1.8308642600000001E-2</v>
      </c>
      <c r="BE487" s="339">
        <v>1.8187144799999999E-2</v>
      </c>
      <c r="BF487" s="339">
        <v>1.6355028300000001E-2</v>
      </c>
      <c r="BG487" s="339">
        <v>1.8577201500000001E-2</v>
      </c>
      <c r="BH487" s="339">
        <v>1.6981331799999999E-2</v>
      </c>
      <c r="BI487" s="339">
        <v>1.5804909299999999E-2</v>
      </c>
      <c r="BJ487" s="339">
        <v>6.2494189000000004E-3</v>
      </c>
      <c r="BK487" s="339">
        <v>6.1125143999999996E-3</v>
      </c>
      <c r="BL487" s="339">
        <v>5.7326097000000003E-3</v>
      </c>
      <c r="BM487" s="339">
        <v>5.3064187000000001E-3</v>
      </c>
      <c r="BN487" s="339">
        <v>4.7319627E-3</v>
      </c>
      <c r="BO487" s="339">
        <v>4.8085055999999996E-3</v>
      </c>
      <c r="BP487" s="339">
        <v>4.6275865999999997E-3</v>
      </c>
      <c r="BQ487" s="339">
        <v>5.0960676999999999E-3</v>
      </c>
      <c r="BR487" s="339">
        <v>3.8863243000000001E-3</v>
      </c>
    </row>
    <row r="488" spans="1:70">
      <c r="A488" t="str">
        <f t="shared" si="38"/>
        <v>Share of non-performing loans and advances (NPL ratio)202206</v>
      </c>
      <c r="B488" s="495">
        <v>202206</v>
      </c>
      <c r="C488" s="495">
        <v>93</v>
      </c>
      <c r="D488" s="495" t="s">
        <v>6767</v>
      </c>
      <c r="E488" s="495">
        <v>7.5724404980161922E-4</v>
      </c>
      <c r="F488" s="495">
        <v>7.8492837472892325E-3</v>
      </c>
      <c r="G488" s="495">
        <v>1.6494998955458313E-2</v>
      </c>
      <c r="H488" s="495">
        <v>1.9599790879435499E-2</v>
      </c>
      <c r="I488" s="495">
        <v>1.8103834287224469E-2</v>
      </c>
      <c r="J488" s="495">
        <v>2.7948147646204648E-2</v>
      </c>
      <c r="K488" s="495">
        <v>5.3833616644721589E-2</v>
      </c>
      <c r="L488" s="496">
        <v>350783531240.21454</v>
      </c>
      <c r="M488" s="496">
        <v>18820132960405.16</v>
      </c>
      <c r="N488" s="495">
        <v>1.7763036392006815E-2</v>
      </c>
      <c r="O488" s="495">
        <v>2.3844917311454741E-2</v>
      </c>
      <c r="P488" s="495">
        <v>1.70672878031033E-2</v>
      </c>
      <c r="Q488" s="495">
        <v>119</v>
      </c>
      <c r="R488" s="11">
        <f t="shared" si="36"/>
        <v>1.70672878031033E-2</v>
      </c>
      <c r="S488" s="11">
        <f t="shared" si="37"/>
        <v>2.3844917311454741E-2</v>
      </c>
      <c r="T488">
        <f t="shared" si="40"/>
        <v>1</v>
      </c>
      <c r="U488" t="str">
        <f t="shared" si="39"/>
        <v>CET 1 ratio (fully phased-in definition)7</v>
      </c>
      <c r="V488" s="497">
        <v>202312</v>
      </c>
      <c r="W488" s="497">
        <v>208</v>
      </c>
      <c r="X488" s="497" t="s">
        <v>1384</v>
      </c>
      <c r="Y488" s="497" t="s">
        <v>92</v>
      </c>
      <c r="Z488" s="497">
        <v>0</v>
      </c>
      <c r="AA488" s="497">
        <v>4</v>
      </c>
      <c r="AB488" s="497">
        <v>0.20273610371462741</v>
      </c>
      <c r="AC488" s="497">
        <v>7</v>
      </c>
      <c r="AD488" s="497"/>
      <c r="AF488" s="338" t="s">
        <v>962</v>
      </c>
      <c r="AG488" s="339">
        <v>0.38697659099999998</v>
      </c>
      <c r="AH488" s="339">
        <v>0.37643112080000002</v>
      </c>
      <c r="AI488" s="339">
        <v>0.3428340829</v>
      </c>
      <c r="AJ488" s="339">
        <v>0.3181163514</v>
      </c>
      <c r="AK488" s="339">
        <v>0.32853673389999999</v>
      </c>
      <c r="AL488" s="339">
        <v>0.30874947120000001</v>
      </c>
      <c r="AM488" s="339">
        <v>0.29325154419999999</v>
      </c>
      <c r="AN488" s="339">
        <v>0.28654442470000002</v>
      </c>
      <c r="AO488" s="339">
        <v>0.276560101</v>
      </c>
      <c r="AP488" s="339">
        <v>0.28595703770000003</v>
      </c>
      <c r="AQ488" s="339">
        <v>0.30140271839999999</v>
      </c>
      <c r="AR488" s="339">
        <v>0.29095725030000003</v>
      </c>
      <c r="AS488" s="339">
        <v>0.29498586409999999</v>
      </c>
      <c r="AT488" s="339">
        <v>0.32445971890000003</v>
      </c>
      <c r="AU488" s="339">
        <v>0.36049528860000002</v>
      </c>
      <c r="AV488" s="339">
        <v>0.33918176290000002</v>
      </c>
      <c r="AW488" s="339">
        <v>0.35898079040000003</v>
      </c>
      <c r="AX488" s="339">
        <v>0.35842102059999997</v>
      </c>
      <c r="AY488" s="339">
        <v>0.36107382710000002</v>
      </c>
      <c r="AZ488" s="339">
        <v>0.32596161000000001</v>
      </c>
      <c r="BA488" s="339">
        <v>0.32863004280000002</v>
      </c>
      <c r="BB488" s="339">
        <v>0.35081693130000002</v>
      </c>
      <c r="BC488" s="339">
        <v>0.39249897519999999</v>
      </c>
      <c r="BD488" s="339">
        <v>0.36934871200000002</v>
      </c>
      <c r="BE488" s="339">
        <v>0.3742240966</v>
      </c>
      <c r="BF488" s="339">
        <v>0.35174971350000001</v>
      </c>
      <c r="BG488" s="339">
        <v>0.29160644679999997</v>
      </c>
      <c r="BH488" s="339">
        <v>0.3087121135</v>
      </c>
      <c r="BI488" s="339">
        <v>0.29020731570000002</v>
      </c>
      <c r="BJ488" s="339">
        <v>0.27502823059999998</v>
      </c>
      <c r="BK488" s="339">
        <v>0.27584881249999998</v>
      </c>
      <c r="BL488" s="339">
        <v>0.29907608990000001</v>
      </c>
      <c r="BM488" s="339">
        <v>0.32114934239999998</v>
      </c>
      <c r="BN488" s="339">
        <v>0.34657788899999997</v>
      </c>
      <c r="BO488" s="339">
        <v>0.34828932400000001</v>
      </c>
      <c r="BP488" s="339">
        <v>0.36797462510000001</v>
      </c>
      <c r="BQ488" s="339">
        <v>0.3735732967</v>
      </c>
      <c r="BR488" s="339">
        <v>0.4048794825</v>
      </c>
    </row>
    <row r="489" spans="1:70">
      <c r="A489" t="str">
        <f t="shared" si="38"/>
        <v>Share of non-performing loans and advances (NPL ratio)202209</v>
      </c>
      <c r="B489" s="495">
        <v>202209</v>
      </c>
      <c r="C489" s="495">
        <v>93</v>
      </c>
      <c r="D489" s="495" t="s">
        <v>6767</v>
      </c>
      <c r="E489" s="495">
        <v>4.7459539077637786E-4</v>
      </c>
      <c r="F489" s="495">
        <v>7.5259277951165585E-3</v>
      </c>
      <c r="G489" s="495">
        <v>1.5699145616997607E-2</v>
      </c>
      <c r="H489" s="495">
        <v>1.894909813473436E-2</v>
      </c>
      <c r="I489" s="495">
        <v>1.7585317841147575E-2</v>
      </c>
      <c r="J489" s="495">
        <v>2.7146463963329877E-2</v>
      </c>
      <c r="K489" s="495">
        <v>5.1036272764712176E-2</v>
      </c>
      <c r="L489" s="496">
        <v>347940445427.73511</v>
      </c>
      <c r="M489" s="496">
        <v>19235757402234.762</v>
      </c>
      <c r="N489" s="495">
        <v>1.6280123789558662E-2</v>
      </c>
      <c r="O489" s="495">
        <v>2.3259781726912742E-2</v>
      </c>
      <c r="P489" s="495">
        <v>1.6600272841080475E-2</v>
      </c>
      <c r="Q489" s="495">
        <v>118</v>
      </c>
      <c r="R489" s="11">
        <f t="shared" si="36"/>
        <v>1.6280123789558662E-2</v>
      </c>
      <c r="S489" s="11">
        <f t="shared" si="37"/>
        <v>2.3259781726912742E-2</v>
      </c>
      <c r="T489">
        <f t="shared" si="40"/>
        <v>1</v>
      </c>
      <c r="U489" t="str">
        <f t="shared" si="39"/>
        <v>CET 1 ratio (fully phased-in definition)8</v>
      </c>
      <c r="V489" s="497">
        <v>202312</v>
      </c>
      <c r="W489" s="497">
        <v>208</v>
      </c>
      <c r="X489" s="497" t="s">
        <v>1384</v>
      </c>
      <c r="Y489" s="497" t="s">
        <v>5610</v>
      </c>
      <c r="Z489" s="497">
        <v>0</v>
      </c>
      <c r="AA489" s="497">
        <v>3</v>
      </c>
      <c r="AB489" s="497">
        <v>0.2020711811814852</v>
      </c>
      <c r="AC489" s="497">
        <v>8</v>
      </c>
      <c r="AD489" s="497"/>
      <c r="AF489" s="338" t="s">
        <v>963</v>
      </c>
      <c r="AG489" s="339">
        <v>4.6420839899999997E-2</v>
      </c>
      <c r="AH489" s="339">
        <v>5.0563297799999997E-2</v>
      </c>
      <c r="AI489" s="339">
        <v>5.1013964500000002E-2</v>
      </c>
      <c r="AJ489" s="339">
        <v>5.5013423899999997E-2</v>
      </c>
      <c r="AK489" s="339">
        <v>5.8359913499999999E-2</v>
      </c>
      <c r="AL489" s="339">
        <v>4.7611086900000002E-2</v>
      </c>
      <c r="AM489" s="339">
        <v>4.79514526E-2</v>
      </c>
      <c r="AN489" s="339">
        <v>4.8713766399999997E-2</v>
      </c>
      <c r="AO489" s="339">
        <v>4.6215747000000001E-2</v>
      </c>
      <c r="AP489" s="339">
        <v>4.4363781099999999E-2</v>
      </c>
      <c r="AQ489" s="339">
        <v>4.1204031299999999E-2</v>
      </c>
      <c r="AR489" s="339">
        <v>3.9299197799999998E-2</v>
      </c>
      <c r="AS489" s="339">
        <v>3.5692639800000002E-2</v>
      </c>
      <c r="AT489" s="339">
        <v>3.3369295100000002E-2</v>
      </c>
      <c r="AU489" s="339">
        <v>3.1031435999999999E-2</v>
      </c>
      <c r="AV489" s="339">
        <v>2.94186117E-2</v>
      </c>
      <c r="AW489" s="339">
        <v>2.4342691900000001E-2</v>
      </c>
      <c r="AX489" s="339">
        <v>2.1691725299999999E-2</v>
      </c>
      <c r="AY489" s="339">
        <v>6.2956661900000002E-2</v>
      </c>
      <c r="AZ489" s="339">
        <v>2.25358282E-2</v>
      </c>
      <c r="BA489" s="339">
        <v>2.3102332199999999E-2</v>
      </c>
      <c r="BB489" s="339">
        <v>2.22239108E-2</v>
      </c>
      <c r="BC489" s="339">
        <v>1.9361496299999999E-2</v>
      </c>
      <c r="BD489" s="339">
        <v>2.4988913000000001E-2</v>
      </c>
      <c r="BE489" s="339">
        <v>2.6875342900000002E-2</v>
      </c>
      <c r="BF489" s="339">
        <v>2.7911509099999999E-2</v>
      </c>
      <c r="BG489" s="339">
        <v>3.3432916799999997E-2</v>
      </c>
      <c r="BH489" s="339">
        <v>3.2958240700000002E-2</v>
      </c>
      <c r="BI489" s="339">
        <v>3.1678284199999997E-2</v>
      </c>
      <c r="BJ489" s="339">
        <v>1.81229262E-2</v>
      </c>
      <c r="BK489" s="339">
        <v>1.76871537E-2</v>
      </c>
      <c r="BL489" s="339">
        <v>1.62458277E-2</v>
      </c>
      <c r="BM489" s="339">
        <v>1.51311638E-2</v>
      </c>
      <c r="BN489" s="339">
        <v>1.4159548399999999E-2</v>
      </c>
      <c r="BO489" s="339">
        <v>1.22616735E-2</v>
      </c>
      <c r="BP489" s="339">
        <v>1.0515658400000001E-2</v>
      </c>
      <c r="BQ489" s="339">
        <v>9.8304295999999992E-3</v>
      </c>
      <c r="BR489" s="339">
        <v>1.05283363E-2</v>
      </c>
    </row>
    <row r="490" spans="1:70">
      <c r="A490" t="str">
        <f t="shared" si="38"/>
        <v>Share of non-performing loans and advances (NPL ratio)202212</v>
      </c>
      <c r="B490" s="495">
        <v>202212</v>
      </c>
      <c r="C490" s="495">
        <v>93</v>
      </c>
      <c r="D490" s="495" t="s">
        <v>6767</v>
      </c>
      <c r="E490" s="495">
        <v>5.062086501300833E-4</v>
      </c>
      <c r="F490" s="495">
        <v>8.1498694396715636E-3</v>
      </c>
      <c r="G490" s="495">
        <v>1.6228884728883917E-2</v>
      </c>
      <c r="H490" s="495">
        <v>1.9044034822644704E-2</v>
      </c>
      <c r="I490" s="495">
        <v>1.8016535317376722E-2</v>
      </c>
      <c r="J490" s="495">
        <v>2.5002207936796805E-2</v>
      </c>
      <c r="K490" s="495">
        <v>4.3410389865400772E-2</v>
      </c>
      <c r="L490" s="496">
        <v>337828099385.70947</v>
      </c>
      <c r="M490" s="496">
        <v>18231993547004.457</v>
      </c>
      <c r="N490" s="495">
        <v>1.4840819290314075E-2</v>
      </c>
      <c r="O490" s="495">
        <v>2.1907599646920631E-2</v>
      </c>
      <c r="P490" s="495">
        <v>1.7347501154561837E-2</v>
      </c>
      <c r="Q490" s="495">
        <v>118</v>
      </c>
      <c r="R490" s="11">
        <f t="shared" si="36"/>
        <v>1.4840819290314075E-2</v>
      </c>
      <c r="S490" s="11">
        <f t="shared" si="37"/>
        <v>2.1907599646920631E-2</v>
      </c>
      <c r="T490">
        <f t="shared" si="40"/>
        <v>0</v>
      </c>
      <c r="U490" t="str">
        <f t="shared" si="39"/>
        <v>CET 1 ratio (fully phased-in definition)9</v>
      </c>
      <c r="V490" s="497">
        <v>202312</v>
      </c>
      <c r="W490" s="497">
        <v>208</v>
      </c>
      <c r="X490" s="497" t="s">
        <v>1384</v>
      </c>
      <c r="Y490" s="497" t="s">
        <v>15</v>
      </c>
      <c r="Z490" s="497">
        <v>0</v>
      </c>
      <c r="AA490" s="497">
        <v>6</v>
      </c>
      <c r="AB490" s="497">
        <v>0.19709470389912295</v>
      </c>
      <c r="AC490" s="497">
        <v>9</v>
      </c>
      <c r="AD490" s="497"/>
      <c r="AF490" s="338" t="s">
        <v>1282</v>
      </c>
      <c r="AG490" s="339">
        <v>0.79774975940000004</v>
      </c>
      <c r="AH490" s="339">
        <v>0.71827271540000004</v>
      </c>
      <c r="AI490" s="339">
        <v>0.71713293239999998</v>
      </c>
      <c r="AJ490" s="339">
        <v>0.71087045520000003</v>
      </c>
      <c r="AK490" s="339">
        <v>0.69913481450000003</v>
      </c>
      <c r="AL490" s="339">
        <v>0.68319735920000002</v>
      </c>
      <c r="AM490" s="339">
        <v>0.67891738660000001</v>
      </c>
      <c r="AN490" s="339">
        <v>0.71350029439999996</v>
      </c>
      <c r="AO490" s="339">
        <v>0.73669041179999994</v>
      </c>
      <c r="AP490" s="339">
        <v>0.74927263669999999</v>
      </c>
      <c r="AQ490" s="339">
        <v>0.75287515390000004</v>
      </c>
      <c r="AR490" s="339">
        <v>0.761281498</v>
      </c>
      <c r="AS490" s="339">
        <v>0.7898675906</v>
      </c>
      <c r="AT490" s="339">
        <v>0.75096532760000001</v>
      </c>
      <c r="AU490" s="339">
        <v>0.82875716659999998</v>
      </c>
      <c r="AV490" s="339">
        <v>0.8377116885</v>
      </c>
      <c r="AW490" s="339">
        <v>0.92793234440000005</v>
      </c>
      <c r="AX490" s="339">
        <v>0.89774353669999996</v>
      </c>
      <c r="AY490" s="339">
        <v>0.82894192470000005</v>
      </c>
      <c r="AZ490" s="339">
        <v>0.83974311859999995</v>
      </c>
      <c r="BA490" s="339">
        <v>0.81479674980000005</v>
      </c>
      <c r="BB490" s="339">
        <v>0.78628889430000004</v>
      </c>
      <c r="BC490" s="339">
        <v>0.75277088820000004</v>
      </c>
      <c r="BD490" s="339">
        <v>0.73057690369999995</v>
      </c>
      <c r="BE490" s="339">
        <v>0.71254421859999995</v>
      </c>
      <c r="BF490" s="339">
        <v>0.66358624229999996</v>
      </c>
      <c r="BG490" s="339">
        <v>0.70971556479999998</v>
      </c>
      <c r="BH490" s="339">
        <v>0.67953977610000005</v>
      </c>
      <c r="BI490" s="339">
        <v>0.70583619470000003</v>
      </c>
      <c r="BJ490" s="339">
        <v>0.66899612180000001</v>
      </c>
      <c r="BK490" s="339">
        <v>0.69334364729999998</v>
      </c>
      <c r="BL490" s="339">
        <v>0.70321074269999995</v>
      </c>
      <c r="BM490" s="339">
        <v>0.72588593909999999</v>
      </c>
      <c r="BN490" s="339">
        <v>0.69753067400000002</v>
      </c>
      <c r="BO490" s="339">
        <v>0.70714806500000005</v>
      </c>
      <c r="BP490" s="339">
        <v>0.71938640919999997</v>
      </c>
      <c r="BQ490" s="339">
        <v>0.74724791530000001</v>
      </c>
      <c r="BR490" s="339">
        <v>0.72505534829999996</v>
      </c>
    </row>
    <row r="491" spans="1:70">
      <c r="A491" t="str">
        <f t="shared" si="38"/>
        <v>Share of non-performing loans and advances (NPL ratio)202303</v>
      </c>
      <c r="B491" s="495">
        <v>202303</v>
      </c>
      <c r="C491" s="495">
        <v>93</v>
      </c>
      <c r="D491" s="495" t="s">
        <v>6767</v>
      </c>
      <c r="E491" s="495">
        <v>1.6640548691808962E-4</v>
      </c>
      <c r="F491" s="495">
        <v>7.8600680166258617E-3</v>
      </c>
      <c r="G491" s="495">
        <v>1.5548456499154116E-2</v>
      </c>
      <c r="H491" s="495">
        <v>1.8694417838851125E-2</v>
      </c>
      <c r="I491" s="495">
        <v>1.7546235629765542E-2</v>
      </c>
      <c r="J491" s="495">
        <v>2.6537706241667187E-2</v>
      </c>
      <c r="K491" s="495">
        <v>4.6912657609887359E-2</v>
      </c>
      <c r="L491" s="496">
        <v>338337115175.84259</v>
      </c>
      <c r="M491" s="496">
        <v>18616814172950.684</v>
      </c>
      <c r="N491" s="495">
        <v>1.4952950232906633E-2</v>
      </c>
      <c r="O491" s="495">
        <v>2.0834565613460702E-2</v>
      </c>
      <c r="P491" s="495">
        <v>1.6966198164871951E-2</v>
      </c>
      <c r="Q491" s="495">
        <v>118</v>
      </c>
      <c r="R491" s="11">
        <f t="shared" si="36"/>
        <v>1.4952950232906633E-2</v>
      </c>
      <c r="S491" s="11">
        <f t="shared" si="37"/>
        <v>2.0834565613460702E-2</v>
      </c>
      <c r="T491">
        <f t="shared" si="40"/>
        <v>0</v>
      </c>
      <c r="U491" t="str">
        <f t="shared" si="39"/>
        <v>CET 1 ratio (fully phased-in definition)10</v>
      </c>
      <c r="V491" s="497">
        <v>202312</v>
      </c>
      <c r="W491" s="497">
        <v>208</v>
      </c>
      <c r="X491" s="497" t="s">
        <v>1384</v>
      </c>
      <c r="Y491" s="497" t="s">
        <v>17</v>
      </c>
      <c r="Z491" s="497">
        <v>0</v>
      </c>
      <c r="AA491" s="497">
        <v>5</v>
      </c>
      <c r="AB491" s="497">
        <v>0.18864088545768409</v>
      </c>
      <c r="AC491" s="497">
        <v>10</v>
      </c>
      <c r="AD491" s="497"/>
      <c r="AF491" s="338" t="s">
        <v>1283</v>
      </c>
      <c r="AG491" s="339" t="s">
        <v>6753</v>
      </c>
      <c r="AH491" s="339">
        <v>5.4530197199999998E-2</v>
      </c>
      <c r="AI491" s="339">
        <v>6.2758810600000006E-2</v>
      </c>
      <c r="AJ491" s="339">
        <v>6.0589465500000002E-2</v>
      </c>
      <c r="AK491" s="339">
        <v>6.36338563E-2</v>
      </c>
      <c r="AL491" s="339">
        <v>6.7209987900000004E-2</v>
      </c>
      <c r="AM491" s="339">
        <v>6.8031273700000006E-2</v>
      </c>
      <c r="AN491" s="339">
        <v>6.7340359200000005E-2</v>
      </c>
      <c r="AO491" s="339">
        <v>6.6780750299999997E-2</v>
      </c>
      <c r="AP491" s="339">
        <v>6.8472978000000004E-2</v>
      </c>
      <c r="AQ491" s="339">
        <v>7.3066903399999994E-2</v>
      </c>
      <c r="AR491" s="339">
        <v>7.1587074799999997E-2</v>
      </c>
      <c r="AS491" s="339">
        <v>7.1583914700000001E-2</v>
      </c>
      <c r="AT491" s="339">
        <v>6.9530607499999994E-2</v>
      </c>
      <c r="AU491" s="339">
        <v>6.2930492199999993E-2</v>
      </c>
      <c r="AV491" s="339">
        <v>5.9789944999999997E-2</v>
      </c>
      <c r="AW491" s="339">
        <v>1.279421E-3</v>
      </c>
      <c r="AX491" s="339">
        <v>2.1944940000000001E-4</v>
      </c>
      <c r="AY491" s="339">
        <v>1.0658251999999999E-3</v>
      </c>
      <c r="AZ491" s="339">
        <v>1.0297122E-3</v>
      </c>
      <c r="BA491" s="339">
        <v>8.8624440000000004E-4</v>
      </c>
      <c r="BB491" s="339">
        <v>8.0903880000000004E-4</v>
      </c>
      <c r="BC491" s="339">
        <v>7.9802360000000001E-4</v>
      </c>
      <c r="BD491" s="339">
        <v>8.6122497899999997E-2</v>
      </c>
      <c r="BE491" s="339">
        <v>9.1586096199999995E-2</v>
      </c>
      <c r="BF491" s="339">
        <v>8.0636809500000003E-2</v>
      </c>
      <c r="BG491" s="339">
        <v>7.6395830499999998E-2</v>
      </c>
      <c r="BH491" s="339">
        <v>7.9350926299999999E-2</v>
      </c>
      <c r="BI491" s="339">
        <v>8.0015938199999997E-2</v>
      </c>
      <c r="BJ491" s="339">
        <v>7.1740856899999997E-2</v>
      </c>
      <c r="BK491" s="339">
        <v>7.62289825E-2</v>
      </c>
      <c r="BL491" s="339">
        <v>7.5034836699999996E-2</v>
      </c>
      <c r="BM491" s="339">
        <v>7.3630001700000003E-2</v>
      </c>
      <c r="BN491" s="339">
        <v>4.3405751200000002E-2</v>
      </c>
      <c r="BO491" s="339">
        <v>3.9970878000000001E-2</v>
      </c>
      <c r="BP491" s="339">
        <v>3.3590402399999997E-2</v>
      </c>
      <c r="BQ491" s="339">
        <v>1.1506248300000001E-2</v>
      </c>
      <c r="BR491" s="339">
        <v>1.0803741800000001E-2</v>
      </c>
    </row>
    <row r="492" spans="1:70">
      <c r="A492" t="str">
        <f t="shared" si="38"/>
        <v>Share of non-performing loans and advances (NPL ratio)202306</v>
      </c>
      <c r="B492" s="495">
        <v>202306</v>
      </c>
      <c r="C492" s="495">
        <v>93</v>
      </c>
      <c r="D492" s="495" t="s">
        <v>6767</v>
      </c>
      <c r="E492" s="495">
        <v>1.651072979101123E-4</v>
      </c>
      <c r="F492" s="495">
        <v>8.2551325073055865E-3</v>
      </c>
      <c r="G492" s="495">
        <v>1.6067326137234123E-2</v>
      </c>
      <c r="H492" s="495">
        <v>1.8934396411543326E-2</v>
      </c>
      <c r="I492" s="495">
        <v>1.7980652678989423E-2</v>
      </c>
      <c r="J492" s="495">
        <v>2.6458580665961486E-2</v>
      </c>
      <c r="K492" s="495">
        <v>4.3611589057797447E-2</v>
      </c>
      <c r="L492" s="496">
        <v>341873186575.64893</v>
      </c>
      <c r="M492" s="496">
        <v>18360623934766.914</v>
      </c>
      <c r="N492" s="495">
        <v>1.52652732404348E-2</v>
      </c>
      <c r="O492" s="495">
        <v>2.0930246797046383E-2</v>
      </c>
      <c r="P492" s="495">
        <v>1.7462471695795775E-2</v>
      </c>
      <c r="Q492" s="495">
        <v>117</v>
      </c>
      <c r="R492" s="11">
        <f t="shared" si="36"/>
        <v>1.52652732404348E-2</v>
      </c>
      <c r="S492" s="11">
        <f t="shared" si="37"/>
        <v>2.0930246797046383E-2</v>
      </c>
      <c r="T492">
        <f t="shared" si="40"/>
        <v>0</v>
      </c>
      <c r="U492" t="str">
        <f t="shared" si="39"/>
        <v>CET 1 ratio (fully phased-in definition)11</v>
      </c>
      <c r="V492" s="497">
        <v>202312</v>
      </c>
      <c r="W492" s="497">
        <v>208</v>
      </c>
      <c r="X492" s="497" t="s">
        <v>1384</v>
      </c>
      <c r="Y492" s="497" t="s">
        <v>31</v>
      </c>
      <c r="Z492" s="497">
        <v>0</v>
      </c>
      <c r="AA492" s="497">
        <v>9</v>
      </c>
      <c r="AB492" s="497">
        <v>0.1885398564141533</v>
      </c>
      <c r="AC492" s="497">
        <v>11</v>
      </c>
      <c r="AD492" s="497"/>
      <c r="AF492" s="338" t="s">
        <v>1287</v>
      </c>
      <c r="AG492" s="339" t="s">
        <v>6753</v>
      </c>
      <c r="AH492" s="339" t="s">
        <v>6753</v>
      </c>
      <c r="AI492" s="339" t="s">
        <v>6753</v>
      </c>
      <c r="AJ492" s="339" t="s">
        <v>6753</v>
      </c>
      <c r="AK492" s="339" t="s">
        <v>6753</v>
      </c>
      <c r="AL492" s="339" t="s">
        <v>6753</v>
      </c>
      <c r="AM492" s="339" t="s">
        <v>6753</v>
      </c>
      <c r="AN492" s="339" t="s">
        <v>6753</v>
      </c>
      <c r="AO492" s="339">
        <v>3.7787078188000001</v>
      </c>
      <c r="AP492" s="339">
        <v>3.6119102106000001</v>
      </c>
      <c r="AQ492" s="339">
        <v>3.6816014351000002</v>
      </c>
      <c r="AR492" s="339">
        <v>4.2092479699999998</v>
      </c>
      <c r="AS492" s="339">
        <v>3.3929799826</v>
      </c>
      <c r="AT492" s="339">
        <v>3.3694270642999999</v>
      </c>
      <c r="AU492" s="339">
        <v>3.0443026102999999</v>
      </c>
      <c r="AV492" s="339">
        <v>2.8749444503000001</v>
      </c>
      <c r="AW492" s="339">
        <v>3.3035768748000001</v>
      </c>
      <c r="AX492" s="339">
        <v>2.5712670994</v>
      </c>
      <c r="AY492" s="339">
        <v>2.5728062544000001</v>
      </c>
      <c r="AZ492" s="339">
        <v>2.6401298588</v>
      </c>
      <c r="BA492" s="339">
        <v>2.5664758409999999</v>
      </c>
      <c r="BB492" s="339">
        <v>2.7245266846999998</v>
      </c>
      <c r="BC492" s="339">
        <v>3.6912130976999999</v>
      </c>
      <c r="BD492" s="339">
        <v>3.2310387830999998</v>
      </c>
      <c r="BE492" s="339">
        <v>3.6317033803999998</v>
      </c>
      <c r="BF492" s="339">
        <v>4.2021223292999998</v>
      </c>
      <c r="BG492" s="339">
        <v>3.5718919944</v>
      </c>
      <c r="BH492" s="339">
        <v>3.3588357431000002</v>
      </c>
      <c r="BI492" s="339">
        <v>3.6116345786999999</v>
      </c>
      <c r="BJ492" s="339">
        <v>2.3747702495</v>
      </c>
      <c r="BK492" s="339">
        <v>2.5449228051000001</v>
      </c>
      <c r="BL492" s="339">
        <v>2.0530651058</v>
      </c>
      <c r="BM492" s="339">
        <v>1.7140089737999999</v>
      </c>
      <c r="BN492" s="339">
        <v>1.8500659051999999</v>
      </c>
      <c r="BO492" s="339">
        <v>1.7743987792</v>
      </c>
      <c r="BP492" s="339">
        <v>1.8560380072</v>
      </c>
      <c r="BQ492" s="339">
        <v>1.9627806435999999</v>
      </c>
      <c r="BR492" s="339">
        <v>1.8933773333999999</v>
      </c>
    </row>
    <row r="493" spans="1:70">
      <c r="A493" t="str">
        <f t="shared" si="38"/>
        <v>Share of non-performing loans and advances (NPL ratio)202309</v>
      </c>
      <c r="B493" s="495">
        <v>202309</v>
      </c>
      <c r="C493" s="495">
        <v>93</v>
      </c>
      <c r="D493" s="495" t="s">
        <v>6767</v>
      </c>
      <c r="E493" s="495">
        <v>1.0465031443738996E-3</v>
      </c>
      <c r="F493" s="495">
        <v>8.6649784032948318E-3</v>
      </c>
      <c r="G493" s="495">
        <v>1.6131755857193484E-2</v>
      </c>
      <c r="H493" s="495">
        <v>1.9045730167877594E-2</v>
      </c>
      <c r="I493" s="495">
        <v>1.81407084226212E-2</v>
      </c>
      <c r="J493" s="495">
        <v>2.6546303340963039E-2</v>
      </c>
      <c r="K493" s="495">
        <v>4.1628280903759703E-2</v>
      </c>
      <c r="L493" s="496">
        <v>343280533153.41803</v>
      </c>
      <c r="M493" s="496">
        <v>18398847021816.332</v>
      </c>
      <c r="N493" s="495">
        <v>1.6278312385976101E-2</v>
      </c>
      <c r="O493" s="495">
        <v>2.1567447499876453E-2</v>
      </c>
      <c r="P493" s="495">
        <v>1.7556602248599867E-2</v>
      </c>
      <c r="Q493" s="495">
        <v>115</v>
      </c>
      <c r="R493" s="11">
        <f t="shared" si="36"/>
        <v>1.6278312385976101E-2</v>
      </c>
      <c r="S493" s="11">
        <f t="shared" si="37"/>
        <v>2.1567447499876453E-2</v>
      </c>
      <c r="T493">
        <f t="shared" si="40"/>
        <v>1</v>
      </c>
      <c r="U493" t="str">
        <f t="shared" si="39"/>
        <v>CET 1 ratio (fully phased-in definition)12</v>
      </c>
      <c r="V493" s="497">
        <v>202312</v>
      </c>
      <c r="W493" s="497">
        <v>208</v>
      </c>
      <c r="X493" s="497" t="s">
        <v>1384</v>
      </c>
      <c r="Y493" s="497" t="s">
        <v>24</v>
      </c>
      <c r="Z493" s="497">
        <v>0</v>
      </c>
      <c r="AA493" s="497">
        <v>10</v>
      </c>
      <c r="AB493" s="497">
        <v>0.18507763311438077</v>
      </c>
      <c r="AC493" s="497">
        <v>12</v>
      </c>
      <c r="AD493" s="497"/>
      <c r="AF493" s="338" t="s">
        <v>6743</v>
      </c>
      <c r="AG493" s="339" t="s">
        <v>6753</v>
      </c>
      <c r="AH493" s="339" t="s">
        <v>6753</v>
      </c>
      <c r="AI493" s="339" t="s">
        <v>6753</v>
      </c>
      <c r="AJ493" s="339" t="s">
        <v>6753</v>
      </c>
      <c r="AK493" s="339" t="s">
        <v>6753</v>
      </c>
      <c r="AL493" s="339" t="s">
        <v>6753</v>
      </c>
      <c r="AM493" s="339" t="s">
        <v>6753</v>
      </c>
      <c r="AN493" s="339" t="s">
        <v>6753</v>
      </c>
      <c r="AO493" s="339" t="s">
        <v>6753</v>
      </c>
      <c r="AP493" s="339" t="s">
        <v>6753</v>
      </c>
      <c r="AQ493" s="339" t="s">
        <v>6753</v>
      </c>
      <c r="AR493" s="339" t="s">
        <v>6753</v>
      </c>
      <c r="AS493" s="339" t="s">
        <v>6753</v>
      </c>
      <c r="AT493" s="339" t="s">
        <v>6753</v>
      </c>
      <c r="AU493" s="339" t="s">
        <v>6753</v>
      </c>
      <c r="AV493" s="339" t="s">
        <v>6753</v>
      </c>
      <c r="AW493" s="339" t="s">
        <v>6753</v>
      </c>
      <c r="AX493" s="339" t="s">
        <v>6753</v>
      </c>
      <c r="AY493" s="339" t="s">
        <v>6753</v>
      </c>
      <c r="AZ493" s="339" t="s">
        <v>6753</v>
      </c>
      <c r="BA493" s="339" t="s">
        <v>6753</v>
      </c>
      <c r="BB493" s="339" t="s">
        <v>6753</v>
      </c>
      <c r="BC493" s="339" t="s">
        <v>6753</v>
      </c>
      <c r="BD493" s="339" t="s">
        <v>6753</v>
      </c>
      <c r="BE493" s="339" t="s">
        <v>6753</v>
      </c>
      <c r="BF493" s="339" t="s">
        <v>6753</v>
      </c>
      <c r="BG493" s="339" t="s">
        <v>6753</v>
      </c>
      <c r="BH493" s="339">
        <v>1.6975259989</v>
      </c>
      <c r="BI493" s="339">
        <v>1.6526531522000001</v>
      </c>
      <c r="BJ493" s="339">
        <v>1.4787811856999999</v>
      </c>
      <c r="BK493" s="339">
        <v>1.4650911528999999</v>
      </c>
      <c r="BL493" s="339">
        <v>1.2691849852999999</v>
      </c>
      <c r="BM493" s="339">
        <v>1.2534025597</v>
      </c>
      <c r="BN493" s="339">
        <v>1.2811676588000001</v>
      </c>
      <c r="BO493" s="339">
        <v>1.3047110964999999</v>
      </c>
      <c r="BP493" s="339">
        <v>1.2965740849</v>
      </c>
      <c r="BQ493" s="339">
        <v>1.2970631296999999</v>
      </c>
      <c r="BR493" s="339">
        <v>1.3481864778999999</v>
      </c>
    </row>
    <row r="494" spans="1:70">
      <c r="A494" t="str">
        <f t="shared" si="38"/>
        <v>Share of non-performing loans and advances (NPL ratio)202312</v>
      </c>
      <c r="B494" s="495">
        <v>202312</v>
      </c>
      <c r="C494" s="495">
        <v>93</v>
      </c>
      <c r="D494" s="495" t="s">
        <v>6767</v>
      </c>
      <c r="E494" s="495">
        <v>1.3711872761637111E-3</v>
      </c>
      <c r="F494" s="495">
        <v>9.6529193504899975E-3</v>
      </c>
      <c r="G494" s="495">
        <v>1.6935213102438691E-2</v>
      </c>
      <c r="H494" s="495">
        <v>1.8929624529393362E-2</v>
      </c>
      <c r="I494" s="495">
        <v>1.8516257279497177E-2</v>
      </c>
      <c r="J494" s="495">
        <v>2.660254053703736E-2</v>
      </c>
      <c r="K494" s="495">
        <v>3.9445768750277992E-2</v>
      </c>
      <c r="L494" s="496">
        <v>344501568942.64362</v>
      </c>
      <c r="M494" s="496">
        <v>18141820877685.063</v>
      </c>
      <c r="N494" s="495">
        <v>1.6495750394051042E-2</v>
      </c>
      <c r="O494" s="495">
        <v>2.0621708366663476E-2</v>
      </c>
      <c r="P494" s="495">
        <v>1.8153446163356009E-2</v>
      </c>
      <c r="Q494" s="495">
        <v>115</v>
      </c>
      <c r="R494" s="11">
        <f t="shared" si="36"/>
        <v>1.6495750394051042E-2</v>
      </c>
      <c r="S494" s="11">
        <f t="shared" si="37"/>
        <v>2.0621708366663476E-2</v>
      </c>
      <c r="T494">
        <f t="shared" si="40"/>
        <v>0</v>
      </c>
      <c r="U494" t="str">
        <f t="shared" si="39"/>
        <v>CET 1 ratio (fully phased-in definition)13</v>
      </c>
      <c r="V494" s="497">
        <v>202312</v>
      </c>
      <c r="W494" s="497">
        <v>208</v>
      </c>
      <c r="X494" s="497" t="s">
        <v>1384</v>
      </c>
      <c r="Y494" s="497" t="s">
        <v>19</v>
      </c>
      <c r="Z494" s="497">
        <v>0</v>
      </c>
      <c r="AA494" s="497">
        <v>8</v>
      </c>
      <c r="AB494" s="497">
        <v>0.18390452015565278</v>
      </c>
      <c r="AC494" s="497">
        <v>13</v>
      </c>
      <c r="AD494" s="497"/>
      <c r="AF494" s="338" t="s">
        <v>965</v>
      </c>
      <c r="AG494" s="339">
        <v>0.1233198371</v>
      </c>
      <c r="AH494" s="339">
        <v>0.1113755271</v>
      </c>
      <c r="AI494" s="339">
        <v>0.11741889899999999</v>
      </c>
      <c r="AJ494" s="339">
        <v>0.1243276951</v>
      </c>
      <c r="AK494" s="339">
        <v>0.1202245227</v>
      </c>
      <c r="AL494" s="339">
        <v>0.1156609812</v>
      </c>
      <c r="AM494" s="339">
        <v>0.1089976956</v>
      </c>
      <c r="AN494" s="339">
        <v>0.15711568840000001</v>
      </c>
      <c r="AO494" s="339">
        <v>0.14261189639999999</v>
      </c>
      <c r="AP494" s="339">
        <v>0.13675047700000001</v>
      </c>
      <c r="AQ494" s="339">
        <v>0.1450713039</v>
      </c>
      <c r="AR494" s="339">
        <v>0.13012958199999999</v>
      </c>
      <c r="AS494" s="339">
        <v>0.13110284790000001</v>
      </c>
      <c r="AT494" s="339">
        <v>0.1334013825</v>
      </c>
      <c r="AU494" s="339">
        <v>0.1157489219</v>
      </c>
      <c r="AV494" s="339">
        <v>8.3702740499999997E-2</v>
      </c>
      <c r="AW494" s="339">
        <v>0.13971923929999999</v>
      </c>
      <c r="AX494" s="339">
        <v>0.13528106540000001</v>
      </c>
      <c r="AY494" s="339">
        <v>0.13995886460000001</v>
      </c>
      <c r="AZ494" s="339">
        <v>0.12508606859999999</v>
      </c>
      <c r="BA494" s="339">
        <v>0.12574823539999999</v>
      </c>
      <c r="BB494" s="339">
        <v>0.11655412549999999</v>
      </c>
      <c r="BC494" s="339">
        <v>5.3688746000000002E-2</v>
      </c>
      <c r="BD494" s="339">
        <v>3.3062984599999998E-2</v>
      </c>
      <c r="BE494" s="339">
        <v>5.5817956199999998E-2</v>
      </c>
      <c r="BF494" s="339">
        <v>7.0835149700000002E-2</v>
      </c>
      <c r="BG494" s="339">
        <v>8.4214498200000001E-2</v>
      </c>
      <c r="BH494" s="339">
        <v>0.1139970843</v>
      </c>
      <c r="BI494" s="339">
        <v>0.1114278747</v>
      </c>
      <c r="BJ494" s="339">
        <v>4.2783722500000003E-2</v>
      </c>
      <c r="BK494" s="339">
        <v>0.1031229136</v>
      </c>
      <c r="BL494" s="339">
        <v>9.0969269199999994E-2</v>
      </c>
      <c r="BM494" s="339">
        <v>9.8570358699999999E-2</v>
      </c>
      <c r="BN494" s="339">
        <v>0.114676981</v>
      </c>
      <c r="BO494" s="339">
        <v>0.25253904490000001</v>
      </c>
      <c r="BP494" s="339">
        <v>0.25768161760000002</v>
      </c>
      <c r="BQ494" s="339">
        <v>0.2504863068</v>
      </c>
      <c r="BR494" s="339">
        <v>0.23210717040000001</v>
      </c>
    </row>
    <row r="495" spans="1:70">
      <c r="A495" t="str">
        <f t="shared" si="38"/>
        <v>Leverage ratio (fully phased-in definition of Tier 1)201609</v>
      </c>
      <c r="B495" s="495">
        <v>201609</v>
      </c>
      <c r="C495" s="495">
        <v>194</v>
      </c>
      <c r="D495" s="495" t="s">
        <v>1101</v>
      </c>
      <c r="E495" s="495">
        <v>2.4684095310166451E-2</v>
      </c>
      <c r="F495" s="495">
        <v>4.1894320608788803E-2</v>
      </c>
      <c r="G495" s="495">
        <v>5.4255336050418601E-2</v>
      </c>
      <c r="H495" s="495">
        <v>7.1125239430490844E-2</v>
      </c>
      <c r="I495" s="495">
        <v>5.0314415767690919E-2</v>
      </c>
      <c r="J495" s="495">
        <v>7.1516658178006828E-2</v>
      </c>
      <c r="K495" s="495">
        <v>0.12401569263920317</v>
      </c>
      <c r="L495" s="496">
        <v>1090105368709.2896</v>
      </c>
      <c r="M495" s="496">
        <v>22570618228653.348</v>
      </c>
      <c r="N495" s="495">
        <v>5.7008858820829005E-2</v>
      </c>
      <c r="O495" s="495">
        <v>6.6896697638988339E-2</v>
      </c>
      <c r="P495" s="495">
        <v>4.7313934988060455E-2</v>
      </c>
      <c r="Q495" s="495">
        <v>153</v>
      </c>
      <c r="R495" s="11">
        <f t="shared" si="36"/>
        <v>4.7313934988060455E-2</v>
      </c>
      <c r="S495" s="11">
        <f t="shared" si="37"/>
        <v>6.6896697638988339E-2</v>
      </c>
      <c r="T495">
        <f t="shared" si="40"/>
        <v>0</v>
      </c>
      <c r="U495" t="str">
        <f t="shared" si="39"/>
        <v>CET 1 ratio (fully phased-in definition)14</v>
      </c>
      <c r="V495" s="497">
        <v>202312</v>
      </c>
      <c r="W495" s="497">
        <v>208</v>
      </c>
      <c r="X495" s="497" t="s">
        <v>1384</v>
      </c>
      <c r="Y495" s="497" t="s">
        <v>28</v>
      </c>
      <c r="Z495" s="497">
        <v>0</v>
      </c>
      <c r="AA495" s="497">
        <v>4</v>
      </c>
      <c r="AB495" s="497">
        <v>0.18170564237373033</v>
      </c>
      <c r="AC495" s="497">
        <v>14</v>
      </c>
      <c r="AD495" s="497"/>
      <c r="AF495" s="338" t="s">
        <v>967</v>
      </c>
      <c r="AG495" s="339">
        <v>0.41689307050000002</v>
      </c>
      <c r="AH495" s="339">
        <v>0.438911096</v>
      </c>
      <c r="AI495" s="339">
        <v>0.43462187330000002</v>
      </c>
      <c r="AJ495" s="339">
        <v>0.42622404920000001</v>
      </c>
      <c r="AK495" s="339">
        <v>0.41864153440000001</v>
      </c>
      <c r="AL495" s="339">
        <v>0.43275943150000001</v>
      </c>
      <c r="AM495" s="339">
        <v>0.4558723945</v>
      </c>
      <c r="AN495" s="339">
        <v>0.40494329969999998</v>
      </c>
      <c r="AO495" s="339">
        <v>0.42005917240000001</v>
      </c>
      <c r="AP495" s="339">
        <v>0.42985109459999998</v>
      </c>
      <c r="AQ495" s="339">
        <v>0.45284820910000001</v>
      </c>
      <c r="AR495" s="339">
        <v>0.47604941080000002</v>
      </c>
      <c r="AS495" s="339">
        <v>0.46865266189999999</v>
      </c>
      <c r="AT495" s="339">
        <v>0.48681353939999999</v>
      </c>
      <c r="AU495" s="339">
        <v>0.53579755529999995</v>
      </c>
      <c r="AV495" s="339">
        <v>0.63030331409999996</v>
      </c>
      <c r="AW495" s="339">
        <v>0.4529931022</v>
      </c>
      <c r="AX495" s="339">
        <v>0.45921221960000003</v>
      </c>
      <c r="AY495" s="339">
        <v>0.48988235390000001</v>
      </c>
      <c r="AZ495" s="339">
        <v>0.51653731290000005</v>
      </c>
      <c r="BA495" s="339">
        <v>0.52112378100000001</v>
      </c>
      <c r="BB495" s="339">
        <v>0.55672492669999996</v>
      </c>
      <c r="BC495" s="339">
        <v>0.54386559359999997</v>
      </c>
      <c r="BD495" s="339">
        <v>0.67491282559999999</v>
      </c>
      <c r="BE495" s="339">
        <v>0.65695624689999998</v>
      </c>
      <c r="BF495" s="339">
        <v>0.62375733389999999</v>
      </c>
      <c r="BG495" s="339">
        <v>0.56018239950000004</v>
      </c>
      <c r="BH495" s="339">
        <v>0.56318437700000001</v>
      </c>
      <c r="BI495" s="339">
        <v>0.57356041260000001</v>
      </c>
      <c r="BJ495" s="339">
        <v>0.58990636539999997</v>
      </c>
      <c r="BK495" s="339">
        <v>0.48599519619999998</v>
      </c>
      <c r="BL495" s="339">
        <v>0.54498129900000003</v>
      </c>
      <c r="BM495" s="339">
        <v>0.5111648526</v>
      </c>
      <c r="BN495" s="339">
        <v>0.47053638339999998</v>
      </c>
      <c r="BO495" s="339">
        <v>0.30538161959999999</v>
      </c>
      <c r="BP495" s="339">
        <v>0.32171489079999999</v>
      </c>
      <c r="BQ495" s="339">
        <v>0.33594459170000002</v>
      </c>
      <c r="BR495" s="339">
        <v>0.34782564049999998</v>
      </c>
    </row>
    <row r="496" spans="1:70">
      <c r="A496" t="str">
        <f t="shared" si="38"/>
        <v>Leverage ratio (fully phased-in definition of Tier 1)201612</v>
      </c>
      <c r="B496" s="495">
        <v>201612</v>
      </c>
      <c r="C496" s="495">
        <v>194</v>
      </c>
      <c r="D496" s="495" t="s">
        <v>1101</v>
      </c>
      <c r="E496" s="495">
        <v>2.1776389042494862E-2</v>
      </c>
      <c r="F496" s="495">
        <v>4.3110712076092975E-2</v>
      </c>
      <c r="G496" s="495">
        <v>5.3581381060680333E-2</v>
      </c>
      <c r="H496" s="495">
        <v>7.0255884869195817E-2</v>
      </c>
      <c r="I496" s="495">
        <v>5.1402635243782975E-2</v>
      </c>
      <c r="J496" s="495">
        <v>7.3141631338355995E-2</v>
      </c>
      <c r="K496" s="495">
        <v>0.12823913902711234</v>
      </c>
      <c r="L496" s="496">
        <v>1097337925809.1652</v>
      </c>
      <c r="M496" s="496">
        <v>22258846167995.918</v>
      </c>
      <c r="N496" s="495">
        <v>6.2011448380489116E-2</v>
      </c>
      <c r="O496" s="495">
        <v>6.6939373521163081E-2</v>
      </c>
      <c r="P496" s="495">
        <v>4.803940244587613E-2</v>
      </c>
      <c r="Q496" s="495">
        <v>158</v>
      </c>
      <c r="R496" s="11">
        <f t="shared" si="36"/>
        <v>4.803940244587613E-2</v>
      </c>
      <c r="S496" s="11">
        <f t="shared" si="37"/>
        <v>6.6939373521163081E-2</v>
      </c>
      <c r="T496">
        <f t="shared" si="40"/>
        <v>0</v>
      </c>
      <c r="U496" t="str">
        <f t="shared" si="39"/>
        <v>CET 1 ratio (fully phased-in definition)15</v>
      </c>
      <c r="V496" s="497">
        <v>202312</v>
      </c>
      <c r="W496" s="497">
        <v>208</v>
      </c>
      <c r="X496" s="497" t="s">
        <v>1384</v>
      </c>
      <c r="Y496" s="497" t="s">
        <v>98</v>
      </c>
      <c r="Z496" s="497">
        <v>0</v>
      </c>
      <c r="AA496" s="497">
        <v>7</v>
      </c>
      <c r="AB496" s="497">
        <v>0.18069547054888385</v>
      </c>
      <c r="AC496" s="497">
        <v>15</v>
      </c>
      <c r="AD496" s="497"/>
      <c r="AF496" s="338" t="s">
        <v>966</v>
      </c>
      <c r="AG496" s="339">
        <v>1.7837188300000001E-2</v>
      </c>
      <c r="AH496" s="339">
        <v>1.5666585800000001E-2</v>
      </c>
      <c r="AI496" s="339">
        <v>1.6043743700000002E-2</v>
      </c>
      <c r="AJ496" s="339">
        <v>1.7204754400000001E-2</v>
      </c>
      <c r="AK496" s="339">
        <v>1.6632866400000001E-2</v>
      </c>
      <c r="AL496" s="339">
        <v>1.6113395799999999E-2</v>
      </c>
      <c r="AM496" s="339">
        <v>1.4281409300000001E-2</v>
      </c>
      <c r="AN496" s="339">
        <v>1.9210159399999999E-2</v>
      </c>
      <c r="AO496" s="339">
        <v>1.7757420900000001E-2</v>
      </c>
      <c r="AP496" s="339">
        <v>1.7372388400000001E-2</v>
      </c>
      <c r="AQ496" s="339">
        <v>1.6714436700000002E-2</v>
      </c>
      <c r="AR496" s="339">
        <v>1.49011914E-2</v>
      </c>
      <c r="AS496" s="339">
        <v>1.5304479100000001E-2</v>
      </c>
      <c r="AT496" s="339">
        <v>1.5572584699999999E-2</v>
      </c>
      <c r="AU496" s="339">
        <v>1.4132568599999999E-2</v>
      </c>
      <c r="AV496" s="339">
        <v>1.03877312E-2</v>
      </c>
      <c r="AW496" s="339">
        <v>1.7895985699999999E-2</v>
      </c>
      <c r="AX496" s="339">
        <v>1.7164377099999999E-2</v>
      </c>
      <c r="AY496" s="339">
        <v>1.62220509E-2</v>
      </c>
      <c r="AZ496" s="339">
        <v>1.48339137E-2</v>
      </c>
      <c r="BA496" s="339">
        <v>1.4807930699999999E-2</v>
      </c>
      <c r="BB496" s="339">
        <v>1.3619564000000001E-2</v>
      </c>
      <c r="BC496" s="339">
        <v>6.2505627000000001E-3</v>
      </c>
      <c r="BD496" s="339">
        <v>3.6530896999999998E-3</v>
      </c>
      <c r="BE496" s="339">
        <v>6.1872867999999996E-3</v>
      </c>
      <c r="BF496" s="339">
        <v>7.7793067000000004E-3</v>
      </c>
      <c r="BG496" s="339">
        <v>8.5181644999999997E-3</v>
      </c>
      <c r="BH496" s="339">
        <v>1.17570516E-2</v>
      </c>
      <c r="BI496" s="339">
        <v>1.16835193E-2</v>
      </c>
      <c r="BJ496" s="339">
        <v>4.1613630000000004E-3</v>
      </c>
      <c r="BK496" s="339">
        <v>9.9935287000000005E-3</v>
      </c>
      <c r="BL496" s="339">
        <v>8.8825103000000002E-3</v>
      </c>
      <c r="BM496" s="339">
        <v>9.6722535000000002E-3</v>
      </c>
      <c r="BN496" s="339">
        <v>1.13013244E-2</v>
      </c>
      <c r="BO496" s="339">
        <v>2.5120542700000002E-2</v>
      </c>
      <c r="BP496" s="339">
        <v>2.64545105E-2</v>
      </c>
      <c r="BQ496" s="339">
        <v>2.67955598E-2</v>
      </c>
      <c r="BR496" s="339">
        <v>2.47572164E-2</v>
      </c>
    </row>
    <row r="497" spans="1:70">
      <c r="A497" t="str">
        <f t="shared" si="38"/>
        <v>Leverage ratio (fully phased-in definition of Tier 1)201703</v>
      </c>
      <c r="B497" s="495">
        <v>201703</v>
      </c>
      <c r="C497" s="495">
        <v>194</v>
      </c>
      <c r="D497" s="495" t="s">
        <v>1101</v>
      </c>
      <c r="E497" s="495">
        <v>2.4087894945845966E-2</v>
      </c>
      <c r="F497" s="495">
        <v>4.2766559915323257E-2</v>
      </c>
      <c r="G497" s="495">
        <v>5.2337684618802234E-2</v>
      </c>
      <c r="H497" s="495">
        <v>6.9733666683980622E-2</v>
      </c>
      <c r="I497" s="495">
        <v>5.0260651278542262E-2</v>
      </c>
      <c r="J497" s="495">
        <v>7.1697495225404237E-2</v>
      </c>
      <c r="K497" s="495">
        <v>0.12373619241238926</v>
      </c>
      <c r="L497" s="496">
        <v>1135947506908.1606</v>
      </c>
      <c r="M497" s="496">
        <v>23131883022354.715</v>
      </c>
      <c r="N497" s="495">
        <v>5.3463291584908354E-2</v>
      </c>
      <c r="O497" s="495">
        <v>6.7843061049119843E-2</v>
      </c>
      <c r="P497" s="495">
        <v>4.7603992398178252E-2</v>
      </c>
      <c r="Q497" s="495">
        <v>152</v>
      </c>
      <c r="R497" s="11">
        <f t="shared" si="36"/>
        <v>4.7603992398178252E-2</v>
      </c>
      <c r="S497" s="11">
        <f t="shared" si="37"/>
        <v>6.7843061049119843E-2</v>
      </c>
      <c r="T497">
        <f t="shared" si="40"/>
        <v>0</v>
      </c>
      <c r="U497" t="str">
        <f t="shared" si="39"/>
        <v>CET 1 ratio (fully phased-in definition)16</v>
      </c>
      <c r="V497" s="497">
        <v>202312</v>
      </c>
      <c r="W497" s="497">
        <v>208</v>
      </c>
      <c r="X497" s="497" t="s">
        <v>1384</v>
      </c>
      <c r="Y497" s="497" t="s">
        <v>91</v>
      </c>
      <c r="Z497" s="497">
        <v>0</v>
      </c>
      <c r="AA497" s="497">
        <v>3</v>
      </c>
      <c r="AB497" s="497">
        <v>0.17923617347918092</v>
      </c>
      <c r="AC497" s="497">
        <v>16</v>
      </c>
      <c r="AD497" s="497"/>
      <c r="AF497" s="338" t="s">
        <v>1279</v>
      </c>
      <c r="AG497" s="339">
        <v>0.55292246720000005</v>
      </c>
      <c r="AH497" s="339">
        <v>0.55251249759999999</v>
      </c>
      <c r="AI497" s="339">
        <v>0.56064902149999996</v>
      </c>
      <c r="AJ497" s="339">
        <v>0.55349012980000001</v>
      </c>
      <c r="AK497" s="339">
        <v>0.5537238525</v>
      </c>
      <c r="AL497" s="339">
        <v>0.54847993930000005</v>
      </c>
      <c r="AM497" s="339">
        <v>0.5410363735</v>
      </c>
      <c r="AN497" s="339">
        <v>0.46507145459999999</v>
      </c>
      <c r="AO497" s="339">
        <v>0.49597531500000003</v>
      </c>
      <c r="AP497" s="339">
        <v>0.51085253389999996</v>
      </c>
      <c r="AQ497" s="339">
        <v>0.56722199809999996</v>
      </c>
      <c r="AR497" s="339">
        <v>0.56550444730000005</v>
      </c>
      <c r="AS497" s="339">
        <v>0.55652961720000005</v>
      </c>
      <c r="AT497" s="339">
        <v>0.55274097229999997</v>
      </c>
      <c r="AU497" s="339">
        <v>0.59058001589999998</v>
      </c>
      <c r="AV497" s="339">
        <v>0.63113260130000004</v>
      </c>
      <c r="AW497" s="339">
        <v>0.54412996820000004</v>
      </c>
      <c r="AX497" s="339">
        <v>0.54734256489999999</v>
      </c>
      <c r="AY497" s="339">
        <v>0.57979120250000005</v>
      </c>
      <c r="AZ497" s="339">
        <v>0.58980984759999999</v>
      </c>
      <c r="BA497" s="339">
        <v>0.59387796500000001</v>
      </c>
      <c r="BB497" s="339">
        <v>0.58764802390000004</v>
      </c>
      <c r="BC497" s="339">
        <v>0.59453214229999995</v>
      </c>
      <c r="BD497" s="339">
        <v>0.69688799450000005</v>
      </c>
      <c r="BE497" s="339">
        <v>0.66056531529999996</v>
      </c>
      <c r="BF497" s="339">
        <v>0.60884706899999996</v>
      </c>
      <c r="BG497" s="339">
        <v>0.60483181929999996</v>
      </c>
      <c r="BH497" s="339">
        <v>0.6005610495</v>
      </c>
      <c r="BI497" s="339">
        <v>0.59953924270000003</v>
      </c>
      <c r="BJ497" s="339">
        <v>0.61630798590000002</v>
      </c>
      <c r="BK497" s="339">
        <v>0.58698486279999995</v>
      </c>
      <c r="BL497" s="339">
        <v>0.62481883449999998</v>
      </c>
      <c r="BM497" s="339">
        <v>0.62897698589999995</v>
      </c>
      <c r="BN497" s="339">
        <v>0.66507652080000002</v>
      </c>
      <c r="BO497" s="339">
        <v>0.78553295059999995</v>
      </c>
      <c r="BP497" s="339">
        <v>0.79558489300000002</v>
      </c>
      <c r="BQ497" s="339">
        <v>0.80453231989999996</v>
      </c>
      <c r="BR497" s="339">
        <v>0.80705301119999995</v>
      </c>
    </row>
    <row r="498" spans="1:70">
      <c r="A498" t="str">
        <f t="shared" si="38"/>
        <v>Leverage ratio (fully phased-in definition of Tier 1)201706</v>
      </c>
      <c r="B498" s="495">
        <v>201706</v>
      </c>
      <c r="C498" s="495">
        <v>194</v>
      </c>
      <c r="D498" s="495" t="s">
        <v>1101</v>
      </c>
      <c r="E498" s="495">
        <v>2.2445697010904819E-2</v>
      </c>
      <c r="F498" s="495">
        <v>4.3141968614659784E-2</v>
      </c>
      <c r="G498" s="495">
        <v>5.3588836928484491E-2</v>
      </c>
      <c r="H498" s="495">
        <v>7.0206513519608799E-2</v>
      </c>
      <c r="I498" s="495">
        <v>5.1087976655679775E-2</v>
      </c>
      <c r="J498" s="495">
        <v>7.4373878867802473E-2</v>
      </c>
      <c r="K498" s="495">
        <v>0.11761044979049892</v>
      </c>
      <c r="L498" s="496">
        <v>1141434055437.123</v>
      </c>
      <c r="M498" s="496">
        <v>22964948054334.57</v>
      </c>
      <c r="N498" s="495">
        <v>5.4873069827002005E-2</v>
      </c>
      <c r="O498" s="495">
        <v>7.0128496573356389E-2</v>
      </c>
      <c r="P498" s="495">
        <v>4.8156643096599193E-2</v>
      </c>
      <c r="Q498" s="495">
        <v>151</v>
      </c>
      <c r="R498" s="11">
        <f t="shared" si="36"/>
        <v>4.8156643096599193E-2</v>
      </c>
      <c r="S498" s="11">
        <f t="shared" si="37"/>
        <v>7.0128496573356389E-2</v>
      </c>
      <c r="T498">
        <f t="shared" si="40"/>
        <v>0</v>
      </c>
      <c r="U498" t="str">
        <f t="shared" si="39"/>
        <v>CET 1 ratio (fully phased-in definition)17</v>
      </c>
      <c r="V498" s="497">
        <v>202312</v>
      </c>
      <c r="W498" s="497">
        <v>208</v>
      </c>
      <c r="X498" s="497" t="s">
        <v>1384</v>
      </c>
      <c r="Y498" s="497" t="s">
        <v>14</v>
      </c>
      <c r="Z498" s="497">
        <v>0</v>
      </c>
      <c r="AA498" s="497">
        <v>10</v>
      </c>
      <c r="AB498" s="497">
        <v>0.17738431171345512</v>
      </c>
      <c r="AC498" s="497">
        <v>17</v>
      </c>
      <c r="AD498" s="497"/>
      <c r="AF498" s="338" t="s">
        <v>1280</v>
      </c>
      <c r="AG498" s="339">
        <v>0.32133222900000002</v>
      </c>
      <c r="AH498" s="339">
        <v>0.32928178689999998</v>
      </c>
      <c r="AI498" s="339">
        <v>0.33869937970000003</v>
      </c>
      <c r="AJ498" s="339">
        <v>0.35062321089999998</v>
      </c>
      <c r="AK498" s="339">
        <v>0.35374773529999998</v>
      </c>
      <c r="AL498" s="339">
        <v>0.35115886819999997</v>
      </c>
      <c r="AM498" s="339">
        <v>0.34779540689999999</v>
      </c>
      <c r="AN498" s="339">
        <v>0.29304830110000002</v>
      </c>
      <c r="AO498" s="339">
        <v>0.30195050239999999</v>
      </c>
      <c r="AP498" s="339">
        <v>0.31615641989999999</v>
      </c>
      <c r="AQ498" s="339">
        <v>0.33869883810000001</v>
      </c>
      <c r="AR498" s="339">
        <v>0.34086406559999999</v>
      </c>
      <c r="AS498" s="339">
        <v>0.33935289839999999</v>
      </c>
      <c r="AT498" s="339">
        <v>0.35548878080000001</v>
      </c>
      <c r="AU498" s="339">
        <v>0.33485589939999999</v>
      </c>
      <c r="AV498" s="339">
        <v>0.36849762940000003</v>
      </c>
      <c r="AW498" s="339">
        <v>0.36768039959999999</v>
      </c>
      <c r="AX498" s="339">
        <v>0.3601816203</v>
      </c>
      <c r="AY498" s="339">
        <v>0.3268720074</v>
      </c>
      <c r="AZ498" s="339">
        <v>0.32668904809999999</v>
      </c>
      <c r="BA498" s="339">
        <v>0.32512075130000001</v>
      </c>
      <c r="BB498" s="339">
        <v>0.3260629726</v>
      </c>
      <c r="BC498" s="339">
        <v>0.35150178170000002</v>
      </c>
      <c r="BD498" s="339">
        <v>0.37179229489999999</v>
      </c>
      <c r="BE498" s="339">
        <v>0.3576442755</v>
      </c>
      <c r="BF498" s="339">
        <v>0.33584685279999998</v>
      </c>
      <c r="BG498" s="339">
        <v>0.31543154600000001</v>
      </c>
      <c r="BH498" s="339">
        <v>0.31212348610000001</v>
      </c>
      <c r="BI498" s="339">
        <v>0.32312196659999998</v>
      </c>
      <c r="BJ498" s="339">
        <v>0.30748488600000001</v>
      </c>
      <c r="BK498" s="339">
        <v>0.30880882500000001</v>
      </c>
      <c r="BL498" s="339">
        <v>0.32799731869999998</v>
      </c>
      <c r="BM498" s="339">
        <v>0.30894674420000001</v>
      </c>
      <c r="BN498" s="339">
        <v>0.27477328740000001</v>
      </c>
      <c r="BO498" s="339">
        <v>0.17103609889999999</v>
      </c>
      <c r="BP498" s="339">
        <v>0.1660455794</v>
      </c>
      <c r="BQ498" s="339">
        <v>0.1593477525</v>
      </c>
      <c r="BR498" s="339">
        <v>0.1552242982</v>
      </c>
    </row>
    <row r="499" spans="1:70">
      <c r="A499" t="str">
        <f t="shared" si="38"/>
        <v>Leverage ratio (fully phased-in definition of Tier 1)201709</v>
      </c>
      <c r="B499" s="495">
        <v>201709</v>
      </c>
      <c r="C499" s="495">
        <v>194</v>
      </c>
      <c r="D499" s="495" t="s">
        <v>1101</v>
      </c>
      <c r="E499" s="495">
        <v>2.9007174841804633E-2</v>
      </c>
      <c r="F499" s="495">
        <v>4.4144904001150342E-2</v>
      </c>
      <c r="G499" s="495">
        <v>5.4749722430359644E-2</v>
      </c>
      <c r="H499" s="495">
        <v>7.0502616166496251E-2</v>
      </c>
      <c r="I499" s="495">
        <v>5.1654904812565461E-2</v>
      </c>
      <c r="J499" s="495">
        <v>7.4882933032680205E-2</v>
      </c>
      <c r="K499" s="495">
        <v>0.12542150723037807</v>
      </c>
      <c r="L499" s="496">
        <v>1162364322855.2241</v>
      </c>
      <c r="M499" s="496">
        <v>23014917322095.809</v>
      </c>
      <c r="N499" s="495">
        <v>5.4034316875378983E-2</v>
      </c>
      <c r="O499" s="495">
        <v>7.0137595423901605E-2</v>
      </c>
      <c r="P499" s="495">
        <v>4.9029107245392563E-2</v>
      </c>
      <c r="Q499" s="495">
        <v>151</v>
      </c>
      <c r="R499" s="11">
        <f t="shared" si="36"/>
        <v>4.9029107245392563E-2</v>
      </c>
      <c r="S499" s="11">
        <f t="shared" si="37"/>
        <v>7.0137595423901605E-2</v>
      </c>
      <c r="T499">
        <f t="shared" si="40"/>
        <v>0</v>
      </c>
      <c r="U499" t="str">
        <f t="shared" si="39"/>
        <v>CET 1 ratio (fully phased-in definition)18</v>
      </c>
      <c r="V499" s="497">
        <v>202312</v>
      </c>
      <c r="W499" s="497">
        <v>208</v>
      </c>
      <c r="X499" s="497" t="s">
        <v>1384</v>
      </c>
      <c r="Y499" s="497" t="s">
        <v>30</v>
      </c>
      <c r="Z499" s="497">
        <v>0</v>
      </c>
      <c r="AA499" s="497">
        <v>8</v>
      </c>
      <c r="AB499" s="497">
        <v>0.16910025515825394</v>
      </c>
      <c r="AC499" s="497">
        <v>18</v>
      </c>
      <c r="AD499" s="497"/>
      <c r="AF499" s="338" t="s">
        <v>1281</v>
      </c>
      <c r="AG499" s="339">
        <v>7.9529380100000005E-2</v>
      </c>
      <c r="AH499" s="339">
        <v>8.2167046100000002E-2</v>
      </c>
      <c r="AI499" s="339">
        <v>0.1158734317</v>
      </c>
      <c r="AJ499" s="339">
        <v>0.1012224135</v>
      </c>
      <c r="AK499" s="339">
        <v>9.6497828399999999E-2</v>
      </c>
      <c r="AL499" s="339">
        <v>9.6821876299999998E-2</v>
      </c>
      <c r="AM499" s="339">
        <v>9.9490855200000006E-2</v>
      </c>
      <c r="AN499" s="339">
        <v>8.4591908399999999E-2</v>
      </c>
      <c r="AO499" s="339">
        <v>8.5762369199999994E-2</v>
      </c>
      <c r="AP499" s="339">
        <v>8.8986532399999999E-2</v>
      </c>
      <c r="AQ499" s="339">
        <v>8.8232391499999993E-2</v>
      </c>
      <c r="AR499" s="339">
        <v>8.5669590200000006E-2</v>
      </c>
      <c r="AS499" s="339">
        <v>8.7025983599999995E-2</v>
      </c>
      <c r="AT499" s="339">
        <v>8.9710529900000002E-2</v>
      </c>
      <c r="AU499" s="339">
        <v>0.1763227416</v>
      </c>
      <c r="AV499" s="339">
        <v>0.13457207039999999</v>
      </c>
      <c r="AW499" s="339">
        <v>5.5532775399999998E-2</v>
      </c>
      <c r="AX499" s="339">
        <v>5.4175136700000001E-2</v>
      </c>
      <c r="AY499" s="339">
        <v>4.8511049700000003E-2</v>
      </c>
      <c r="AZ499" s="339">
        <v>4.6916113500000002E-2</v>
      </c>
      <c r="BA499" s="339">
        <v>4.7219460800000002E-2</v>
      </c>
      <c r="BB499" s="339">
        <v>5.0349853899999998E-2</v>
      </c>
      <c r="BC499" s="339">
        <v>4.5698484099999999E-2</v>
      </c>
      <c r="BD499" s="339">
        <v>-8.4825612999999994E-2</v>
      </c>
      <c r="BE499" s="339">
        <v>-4.8822945E-2</v>
      </c>
      <c r="BF499" s="339">
        <v>-3.0531616000000001E-2</v>
      </c>
      <c r="BG499" s="339">
        <v>0.1135028372</v>
      </c>
      <c r="BH499" s="339">
        <v>7.3767913899999996E-2</v>
      </c>
      <c r="BI499" s="339">
        <v>6.8356931199999998E-2</v>
      </c>
      <c r="BJ499" s="339">
        <v>0.10202317230000001</v>
      </c>
      <c r="BK499" s="339">
        <v>1.7478755200000001E-2</v>
      </c>
      <c r="BL499" s="339">
        <v>2.8383268199999999E-2</v>
      </c>
      <c r="BM499" s="339">
        <v>4.9758858900000001E-2</v>
      </c>
      <c r="BN499" s="339">
        <v>4.3798994700000003E-2</v>
      </c>
      <c r="BO499" s="339">
        <v>1.5924352999999999E-2</v>
      </c>
      <c r="BP499" s="339">
        <v>3.0944286800000002E-2</v>
      </c>
      <c r="BQ499" s="339">
        <v>2.15618739E-2</v>
      </c>
      <c r="BR499" s="339">
        <v>2.3481176600000001E-2</v>
      </c>
    </row>
    <row r="500" spans="1:70">
      <c r="A500" t="str">
        <f t="shared" si="38"/>
        <v>Leverage ratio (fully phased-in definition of Tier 1)201712</v>
      </c>
      <c r="B500" s="495">
        <v>201712</v>
      </c>
      <c r="C500" s="495">
        <v>194</v>
      </c>
      <c r="D500" s="495" t="s">
        <v>1101</v>
      </c>
      <c r="E500" s="495">
        <v>2.9373434807440611E-2</v>
      </c>
      <c r="F500" s="495">
        <v>4.6198829151714277E-2</v>
      </c>
      <c r="G500" s="495">
        <v>5.7024728030941163E-2</v>
      </c>
      <c r="H500" s="495">
        <v>7.3521765157508301E-2</v>
      </c>
      <c r="I500" s="495">
        <v>5.3669420923967148E-2</v>
      </c>
      <c r="J500" s="495">
        <v>7.9061204818126105E-2</v>
      </c>
      <c r="K500" s="495">
        <v>0.14875614842674389</v>
      </c>
      <c r="L500" s="496">
        <v>1187363151789.7952</v>
      </c>
      <c r="M500" s="496">
        <v>22355070412509.836</v>
      </c>
      <c r="N500" s="495">
        <v>5.7363458196578676E-2</v>
      </c>
      <c r="O500" s="495">
        <v>7.2790422574567235E-2</v>
      </c>
      <c r="P500" s="495">
        <v>5.0789984522195741E-2</v>
      </c>
      <c r="Q500" s="495">
        <v>152</v>
      </c>
      <c r="R500" s="11">
        <f t="shared" si="36"/>
        <v>5.0789984522195741E-2</v>
      </c>
      <c r="S500" s="11">
        <f t="shared" si="37"/>
        <v>7.2790422574567235E-2</v>
      </c>
      <c r="T500">
        <f t="shared" si="40"/>
        <v>0</v>
      </c>
      <c r="U500" t="str">
        <f t="shared" si="39"/>
        <v>CET 1 ratio (fully phased-in definition)19</v>
      </c>
      <c r="V500" s="497">
        <v>202312</v>
      </c>
      <c r="W500" s="497">
        <v>208</v>
      </c>
      <c r="X500" s="497" t="s">
        <v>1384</v>
      </c>
      <c r="Y500" s="497" t="s">
        <v>32</v>
      </c>
      <c r="Z500" s="497">
        <v>0</v>
      </c>
      <c r="AA500" s="497">
        <v>9</v>
      </c>
      <c r="AB500" s="497">
        <v>0.16905427937898629</v>
      </c>
      <c r="AC500" s="497">
        <v>19</v>
      </c>
      <c r="AD500" s="497"/>
      <c r="AF500" s="338" t="s">
        <v>1286</v>
      </c>
      <c r="AG500" s="339">
        <v>1.99196606E-2</v>
      </c>
      <c r="AH500" s="339">
        <v>1.9017015000000002E-2</v>
      </c>
      <c r="AI500" s="339">
        <v>1.8776056700000002E-2</v>
      </c>
      <c r="AJ500" s="339">
        <v>1.8822364599999999E-2</v>
      </c>
      <c r="AK500" s="339">
        <v>1.8434962499999999E-2</v>
      </c>
      <c r="AL500" s="339">
        <v>1.8229249199999999E-2</v>
      </c>
      <c r="AM500" s="339">
        <v>1.67917234E-2</v>
      </c>
      <c r="AN500" s="339">
        <v>1.7443842899999999E-2</v>
      </c>
      <c r="AO500" s="339">
        <v>1.7930266699999999E-2</v>
      </c>
      <c r="AP500" s="339">
        <v>1.8255444400000001E-2</v>
      </c>
      <c r="AQ500" s="339">
        <v>1.8681019E-2</v>
      </c>
      <c r="AR500" s="339">
        <v>1.8525893799999998E-2</v>
      </c>
      <c r="AS500" s="339">
        <v>1.8564811600000002E-2</v>
      </c>
      <c r="AT500" s="339">
        <v>1.8344417500000001E-2</v>
      </c>
      <c r="AU500" s="339">
        <v>1.7731535600000001E-2</v>
      </c>
      <c r="AV500" s="339">
        <v>1.7229682499999999E-2</v>
      </c>
      <c r="AW500" s="339">
        <v>1.83044191E-2</v>
      </c>
      <c r="AX500" s="339">
        <v>1.80035061E-2</v>
      </c>
      <c r="AY500" s="339">
        <v>1.9983958E-2</v>
      </c>
      <c r="AZ500" s="339">
        <v>2.0455101E-2</v>
      </c>
      <c r="BA500" s="339">
        <v>2.0117614499999999E-2</v>
      </c>
      <c r="BB500" s="339">
        <v>1.9591267200000002E-2</v>
      </c>
      <c r="BC500" s="339">
        <v>1.7935584000000001E-2</v>
      </c>
      <c r="BD500" s="339">
        <v>1.7707001900000002E-2</v>
      </c>
      <c r="BE500" s="339">
        <v>1.7646223700000001E-2</v>
      </c>
      <c r="BF500" s="339">
        <v>1.69847508E-2</v>
      </c>
      <c r="BG500" s="339">
        <v>1.6480448500000001E-2</v>
      </c>
      <c r="BH500" s="339">
        <v>1.7047812499999999E-2</v>
      </c>
      <c r="BI500" s="339">
        <v>1.7131542400000001E-2</v>
      </c>
      <c r="BJ500" s="339">
        <v>6.1773443999999997E-3</v>
      </c>
      <c r="BK500" s="339">
        <v>1.33995231E-2</v>
      </c>
      <c r="BL500" s="339">
        <v>1.3760941299999999E-2</v>
      </c>
      <c r="BM500" s="339">
        <v>1.46703979E-2</v>
      </c>
      <c r="BN500" s="339">
        <v>1.7341724999999999E-2</v>
      </c>
      <c r="BO500" s="339">
        <v>3.2969598900000001E-2</v>
      </c>
      <c r="BP500" s="339">
        <v>3.5627823000000003E-2</v>
      </c>
      <c r="BQ500" s="339">
        <v>3.76888981E-2</v>
      </c>
      <c r="BR500" s="339">
        <v>3.7656122100000002E-2</v>
      </c>
    </row>
    <row r="501" spans="1:70">
      <c r="A501" t="str">
        <f t="shared" si="38"/>
        <v>Leverage ratio (fully phased-in definition of Tier 1)201803</v>
      </c>
      <c r="B501" s="495">
        <v>201803</v>
      </c>
      <c r="C501" s="495">
        <v>194</v>
      </c>
      <c r="D501" s="495" t="s">
        <v>1101</v>
      </c>
      <c r="E501" s="495">
        <v>2.9681979981499518E-2</v>
      </c>
      <c r="F501" s="495">
        <v>4.5190918145376478E-2</v>
      </c>
      <c r="G501" s="495">
        <v>5.4537526474695799E-2</v>
      </c>
      <c r="H501" s="495">
        <v>7.175870572645765E-2</v>
      </c>
      <c r="I501" s="495">
        <v>5.1224126916397682E-2</v>
      </c>
      <c r="J501" s="495">
        <v>7.5418975784004055E-2</v>
      </c>
      <c r="K501" s="495">
        <v>0.12637885654945422</v>
      </c>
      <c r="L501" s="496">
        <v>1159243638108.8042</v>
      </c>
      <c r="M501" s="496">
        <v>22927276936387.199</v>
      </c>
      <c r="N501" s="495">
        <v>5.2764575484445637E-2</v>
      </c>
      <c r="O501" s="495">
        <v>6.8686847629840037E-2</v>
      </c>
      <c r="P501" s="495">
        <v>4.8855230147927378E-2</v>
      </c>
      <c r="Q501" s="495">
        <v>150</v>
      </c>
      <c r="R501" s="11">
        <f t="shared" si="36"/>
        <v>4.8855230147927378E-2</v>
      </c>
      <c r="S501" s="11">
        <f t="shared" si="37"/>
        <v>6.8686847629840037E-2</v>
      </c>
      <c r="T501">
        <f t="shared" si="40"/>
        <v>0</v>
      </c>
      <c r="U501" t="str">
        <f t="shared" si="39"/>
        <v>CET 1 ratio (fully phased-in definition)20</v>
      </c>
      <c r="V501" s="497">
        <v>202312</v>
      </c>
      <c r="W501" s="497">
        <v>208</v>
      </c>
      <c r="X501" s="497" t="s">
        <v>1384</v>
      </c>
      <c r="Y501" s="497" t="s">
        <v>100</v>
      </c>
      <c r="Z501" s="497">
        <v>0</v>
      </c>
      <c r="AA501" s="497">
        <v>3</v>
      </c>
      <c r="AB501" s="497">
        <v>0.16699489798017056</v>
      </c>
      <c r="AC501" s="497">
        <v>20</v>
      </c>
      <c r="AD501" s="497"/>
      <c r="AF501" s="338" t="s">
        <v>2382</v>
      </c>
      <c r="AG501" s="339" t="s">
        <v>6753</v>
      </c>
      <c r="AH501" s="339" t="s">
        <v>6753</v>
      </c>
      <c r="AI501" s="339" t="s">
        <v>6753</v>
      </c>
      <c r="AJ501" s="339" t="s">
        <v>6753</v>
      </c>
      <c r="AK501" s="339" t="s">
        <v>6753</v>
      </c>
      <c r="AL501" s="339" t="s">
        <v>6753</v>
      </c>
      <c r="AM501" s="339" t="s">
        <v>6753</v>
      </c>
      <c r="AN501" s="339" t="s">
        <v>6753</v>
      </c>
      <c r="AO501" s="339" t="s">
        <v>6753</v>
      </c>
      <c r="AP501" s="339" t="s">
        <v>6753</v>
      </c>
      <c r="AQ501" s="339" t="s">
        <v>6753</v>
      </c>
      <c r="AR501" s="339" t="s">
        <v>6753</v>
      </c>
      <c r="AS501" s="339" t="s">
        <v>6753</v>
      </c>
      <c r="AT501" s="339" t="s">
        <v>6753</v>
      </c>
      <c r="AU501" s="339">
        <v>3.3229117999999998E-3</v>
      </c>
      <c r="AV501" s="339">
        <v>1.9643273999999998E-3</v>
      </c>
      <c r="AW501" s="339">
        <v>1.6238348000000001E-3</v>
      </c>
      <c r="AX501" s="339">
        <v>1.5432243E-3</v>
      </c>
      <c r="AY501" s="339">
        <v>6.5398872000000004E-3</v>
      </c>
      <c r="AZ501" s="339">
        <v>7.5645247000000002E-3</v>
      </c>
      <c r="BA501" s="339">
        <v>7.5714468999999998E-3</v>
      </c>
      <c r="BB501" s="339">
        <v>7.5680666000000002E-3</v>
      </c>
      <c r="BC501" s="339">
        <v>1.57034302E-2</v>
      </c>
      <c r="BD501" s="339">
        <v>1.29048315E-2</v>
      </c>
      <c r="BE501" s="339">
        <v>1.0960342200000001E-2</v>
      </c>
      <c r="BF501" s="339">
        <v>1.0065677E-2</v>
      </c>
      <c r="BG501" s="339">
        <v>1.23181583E-2</v>
      </c>
      <c r="BH501" s="339">
        <v>7.7425767E-3</v>
      </c>
      <c r="BI501" s="339">
        <v>9.6739570000000004E-3</v>
      </c>
      <c r="BJ501" s="339">
        <v>3.1338923000000002E-3</v>
      </c>
      <c r="BK501" s="339">
        <v>3.0972292E-3</v>
      </c>
      <c r="BL501" s="339">
        <v>2.9309881999999999E-3</v>
      </c>
      <c r="BM501" s="339">
        <v>3.0904696E-3</v>
      </c>
      <c r="BN501" s="339">
        <v>3.9456585999999997E-3</v>
      </c>
      <c r="BO501" s="339">
        <v>5.0864059999999997E-4</v>
      </c>
      <c r="BP501" s="339">
        <v>1.2256920000000001E-4</v>
      </c>
      <c r="BQ501" s="339">
        <v>8.9797409999999999E-4</v>
      </c>
      <c r="BR501" s="339">
        <v>1.1576765E-3</v>
      </c>
    </row>
    <row r="502" spans="1:70">
      <c r="A502" t="str">
        <f t="shared" si="38"/>
        <v>Leverage ratio (fully phased-in definition of Tier 1)201806</v>
      </c>
      <c r="B502" s="495">
        <v>201806</v>
      </c>
      <c r="C502" s="495">
        <v>194</v>
      </c>
      <c r="D502" s="495" t="s">
        <v>1101</v>
      </c>
      <c r="E502" s="495">
        <v>2.9912459294890656E-2</v>
      </c>
      <c r="F502" s="495">
        <v>4.4768324549053787E-2</v>
      </c>
      <c r="G502" s="495">
        <v>5.5480478174291241E-2</v>
      </c>
      <c r="H502" s="495">
        <v>7.1869563306484308E-2</v>
      </c>
      <c r="I502" s="495">
        <v>5.1182481723298673E-2</v>
      </c>
      <c r="J502" s="495">
        <v>7.6184835741975113E-2</v>
      </c>
      <c r="K502" s="495">
        <v>0.12975490521488611</v>
      </c>
      <c r="L502" s="496">
        <v>1167924753747.3484</v>
      </c>
      <c r="M502" s="496">
        <v>23137602520964.109</v>
      </c>
      <c r="N502" s="495">
        <v>5.4630822674871446E-2</v>
      </c>
      <c r="O502" s="495">
        <v>6.8644696041137807E-2</v>
      </c>
      <c r="P502" s="495">
        <v>4.8595648018879861E-2</v>
      </c>
      <c r="Q502" s="495">
        <v>151</v>
      </c>
      <c r="R502" s="11">
        <f t="shared" si="36"/>
        <v>4.8595648018879861E-2</v>
      </c>
      <c r="S502" s="11">
        <f t="shared" si="37"/>
        <v>6.8644696041137807E-2</v>
      </c>
      <c r="T502">
        <f t="shared" si="40"/>
        <v>0</v>
      </c>
      <c r="U502" t="str">
        <f t="shared" si="39"/>
        <v>CET 1 ratio (fully phased-in definition)21</v>
      </c>
      <c r="V502" s="497">
        <v>202312</v>
      </c>
      <c r="W502" s="497">
        <v>208</v>
      </c>
      <c r="X502" s="497" t="s">
        <v>1384</v>
      </c>
      <c r="Y502" s="497" t="s">
        <v>29</v>
      </c>
      <c r="Z502" s="497">
        <v>0</v>
      </c>
      <c r="AA502" s="497">
        <v>3</v>
      </c>
      <c r="AB502" s="497">
        <v>0.16581077815310685</v>
      </c>
      <c r="AC502" s="497">
        <v>21</v>
      </c>
      <c r="AD502" s="497"/>
      <c r="AF502" s="338" t="s">
        <v>957</v>
      </c>
      <c r="AG502" s="339">
        <v>0.2260121443</v>
      </c>
      <c r="AH502" s="339">
        <v>0.2368070827</v>
      </c>
      <c r="AI502" s="339">
        <v>0.23534409040000001</v>
      </c>
      <c r="AJ502" s="339">
        <v>0.2434440068</v>
      </c>
      <c r="AK502" s="339">
        <v>0.25128853200000001</v>
      </c>
      <c r="AL502" s="339">
        <v>0.26242166160000002</v>
      </c>
      <c r="AM502" s="339">
        <v>0.18737249410000001</v>
      </c>
      <c r="AN502" s="339">
        <v>0.1772852711</v>
      </c>
      <c r="AO502" s="339">
        <v>0.1868173119</v>
      </c>
      <c r="AP502" s="339">
        <v>0.18907959630000001</v>
      </c>
      <c r="AQ502" s="339">
        <v>0.19720740249999999</v>
      </c>
      <c r="AR502" s="339">
        <v>0.20860891770000001</v>
      </c>
      <c r="AS502" s="339">
        <v>0.21032226100000001</v>
      </c>
      <c r="AT502" s="339">
        <v>0.20869889489999999</v>
      </c>
      <c r="AU502" s="339">
        <v>0.2196047143</v>
      </c>
      <c r="AV502" s="339">
        <v>0.22411585440000001</v>
      </c>
      <c r="AW502" s="339">
        <v>0.23396180329999999</v>
      </c>
      <c r="AX502" s="339">
        <v>0.23255846559999999</v>
      </c>
      <c r="AY502" s="339">
        <v>0.21588406609999999</v>
      </c>
      <c r="AZ502" s="339">
        <v>0.21995556529999999</v>
      </c>
      <c r="BA502" s="339">
        <v>0.21595645520000001</v>
      </c>
      <c r="BB502" s="339">
        <v>0.2264813681</v>
      </c>
      <c r="BC502" s="339">
        <v>0.25425297289999998</v>
      </c>
      <c r="BD502" s="339">
        <v>0.24860254870000001</v>
      </c>
      <c r="BE502" s="339">
        <v>0.24982515350000001</v>
      </c>
      <c r="BF502" s="339">
        <v>0.2784648991</v>
      </c>
      <c r="BG502" s="339">
        <v>0.24855573719999999</v>
      </c>
      <c r="BH502" s="339">
        <v>0.25068320989999998</v>
      </c>
      <c r="BI502" s="339">
        <v>0.2452849158</v>
      </c>
      <c r="BJ502" s="339">
        <v>0.30493017490000002</v>
      </c>
      <c r="BK502" s="339">
        <v>0.29649128530000002</v>
      </c>
      <c r="BL502" s="339">
        <v>0.28098306969999998</v>
      </c>
      <c r="BM502" s="339">
        <v>0.27026318960000001</v>
      </c>
      <c r="BN502" s="339">
        <v>0.2469729413</v>
      </c>
      <c r="BO502" s="339">
        <v>0.2334368829</v>
      </c>
      <c r="BP502" s="339">
        <v>0.22368816050000001</v>
      </c>
      <c r="BQ502" s="339">
        <v>0.21623500800000001</v>
      </c>
      <c r="BR502" s="339">
        <v>0.20370110059999999</v>
      </c>
    </row>
    <row r="503" spans="1:70">
      <c r="A503" t="str">
        <f t="shared" si="38"/>
        <v>Leverage ratio (fully phased-in definition of Tier 1)201809</v>
      </c>
      <c r="B503" s="495">
        <v>201809</v>
      </c>
      <c r="C503" s="495">
        <v>194</v>
      </c>
      <c r="D503" s="495" t="s">
        <v>1101</v>
      </c>
      <c r="E503" s="495">
        <v>2.8938624608817819E-2</v>
      </c>
      <c r="F503" s="495">
        <v>4.5342501505063013E-2</v>
      </c>
      <c r="G503" s="495">
        <v>5.5568499710762352E-2</v>
      </c>
      <c r="H503" s="495">
        <v>7.1097978256778646E-2</v>
      </c>
      <c r="I503" s="495">
        <v>5.1340855719351638E-2</v>
      </c>
      <c r="J503" s="495">
        <v>7.3607588673018101E-2</v>
      </c>
      <c r="K503" s="495">
        <v>0.13416343501193545</v>
      </c>
      <c r="L503" s="496">
        <v>1144451403576.0349</v>
      </c>
      <c r="M503" s="496">
        <v>22751174585162.352</v>
      </c>
      <c r="N503" s="495">
        <v>5.4393345284761918E-2</v>
      </c>
      <c r="O503" s="495">
        <v>6.897335590428573E-2</v>
      </c>
      <c r="P503" s="495">
        <v>4.8753824496549018E-2</v>
      </c>
      <c r="Q503" s="495">
        <v>148</v>
      </c>
      <c r="R503" s="11">
        <f t="shared" si="36"/>
        <v>4.8753824496549018E-2</v>
      </c>
      <c r="S503" s="11">
        <f t="shared" si="37"/>
        <v>6.897335590428573E-2</v>
      </c>
      <c r="T503">
        <f t="shared" si="40"/>
        <v>0</v>
      </c>
      <c r="U503" t="str">
        <f t="shared" si="39"/>
        <v>CET 1 ratio (fully phased-in definition)22</v>
      </c>
      <c r="V503" s="497">
        <v>202312</v>
      </c>
      <c r="W503" s="497">
        <v>208</v>
      </c>
      <c r="X503" s="497" t="s">
        <v>1384</v>
      </c>
      <c r="Y503" s="497" t="s">
        <v>16</v>
      </c>
      <c r="Z503" s="497">
        <v>0</v>
      </c>
      <c r="AA503" s="497">
        <v>30</v>
      </c>
      <c r="AB503" s="497">
        <v>0.16541782253765641</v>
      </c>
      <c r="AC503" s="497">
        <v>22</v>
      </c>
      <c r="AD503" s="497"/>
      <c r="AF503" s="338" t="s">
        <v>1284</v>
      </c>
      <c r="AG503" s="339" t="s">
        <v>6753</v>
      </c>
      <c r="AH503" s="339" t="s">
        <v>6753</v>
      </c>
      <c r="AI503" s="339" t="s">
        <v>6753</v>
      </c>
      <c r="AJ503" s="339" t="s">
        <v>6753</v>
      </c>
      <c r="AK503" s="339" t="s">
        <v>6753</v>
      </c>
      <c r="AL503" s="339" t="s">
        <v>6753</v>
      </c>
      <c r="AM503" s="339" t="s">
        <v>6753</v>
      </c>
      <c r="AN503" s="339" t="s">
        <v>6753</v>
      </c>
      <c r="AO503" s="339">
        <v>8.8391703099999996E-2</v>
      </c>
      <c r="AP503" s="339">
        <v>8.8471034500000004E-2</v>
      </c>
      <c r="AQ503" s="339">
        <v>9.2151066899999995E-2</v>
      </c>
      <c r="AR503" s="339">
        <v>9.7339543700000003E-2</v>
      </c>
      <c r="AS503" s="339">
        <v>9.8023313900000006E-2</v>
      </c>
      <c r="AT503" s="339">
        <v>9.3552109999999994E-2</v>
      </c>
      <c r="AU503" s="339">
        <v>0.10676710339999999</v>
      </c>
      <c r="AV503" s="339">
        <v>0.1067805428</v>
      </c>
      <c r="AW503" s="339">
        <v>0.10096830549999999</v>
      </c>
      <c r="AX503" s="339">
        <v>9.6039480199999999E-2</v>
      </c>
      <c r="AY503" s="339">
        <v>9.9468004600000007E-2</v>
      </c>
      <c r="AZ503" s="339">
        <v>0.10084391920000001</v>
      </c>
      <c r="BA503" s="339">
        <v>9.6924535000000006E-2</v>
      </c>
      <c r="BB503" s="339">
        <v>9.7009746999999993E-2</v>
      </c>
      <c r="BC503" s="339">
        <v>0.10401421080000001</v>
      </c>
      <c r="BD503" s="339">
        <v>9.1927345399999999E-2</v>
      </c>
      <c r="BE503" s="339">
        <v>9.1548886400000001E-2</v>
      </c>
      <c r="BF503" s="339">
        <v>9.4358917200000003E-2</v>
      </c>
      <c r="BG503" s="339">
        <v>9.0600042500000005E-2</v>
      </c>
      <c r="BH503" s="339">
        <v>9.0227791599999996E-2</v>
      </c>
      <c r="BI503" s="339">
        <v>9.2956124000000001E-2</v>
      </c>
      <c r="BJ503" s="339">
        <v>8.8788889999999995E-2</v>
      </c>
      <c r="BK503" s="339">
        <v>8.7921095899999996E-2</v>
      </c>
      <c r="BL503" s="339">
        <v>8.6582904099999997E-2</v>
      </c>
      <c r="BM503" s="339">
        <v>8.5475125400000004E-2</v>
      </c>
      <c r="BN503" s="339">
        <v>8.5090166699999997E-2</v>
      </c>
      <c r="BO503" s="339">
        <v>8.6480991899999998E-2</v>
      </c>
      <c r="BP503" s="339">
        <v>8.6033726399999996E-2</v>
      </c>
      <c r="BQ503" s="339">
        <v>8.7790282799999994E-2</v>
      </c>
      <c r="BR503" s="339">
        <v>8.3993899499999997E-2</v>
      </c>
    </row>
    <row r="504" spans="1:70">
      <c r="A504" t="str">
        <f t="shared" si="38"/>
        <v>Leverage ratio (fully phased-in definition of Tier 1)201812</v>
      </c>
      <c r="B504" s="495">
        <v>201812</v>
      </c>
      <c r="C504" s="495">
        <v>194</v>
      </c>
      <c r="D504" s="495" t="s">
        <v>1101</v>
      </c>
      <c r="E504" s="495">
        <v>3.0636900485548551E-2</v>
      </c>
      <c r="F504" s="495">
        <v>4.6960750521726997E-2</v>
      </c>
      <c r="G504" s="495">
        <v>5.5250992943258893E-2</v>
      </c>
      <c r="H504" s="495">
        <v>7.3216532798552905E-2</v>
      </c>
      <c r="I504" s="495">
        <v>5.317188152410933E-2</v>
      </c>
      <c r="J504" s="495">
        <v>7.8346052698732113E-2</v>
      </c>
      <c r="K504" s="495">
        <v>0.14182061108894908</v>
      </c>
      <c r="L504" s="496">
        <v>1190569565362.717</v>
      </c>
      <c r="M504" s="496">
        <v>22791138867767.508</v>
      </c>
      <c r="N504" s="495">
        <v>5.9345061433884863E-2</v>
      </c>
      <c r="O504" s="495">
        <v>6.970262716732438E-2</v>
      </c>
      <c r="P504" s="495">
        <v>5.036156747433175E-2</v>
      </c>
      <c r="Q504" s="495">
        <v>149</v>
      </c>
      <c r="R504" s="11">
        <f t="shared" si="36"/>
        <v>5.036156747433175E-2</v>
      </c>
      <c r="S504" s="11">
        <f t="shared" si="37"/>
        <v>6.970262716732438E-2</v>
      </c>
      <c r="T504">
        <f t="shared" si="40"/>
        <v>0</v>
      </c>
      <c r="U504" t="str">
        <f t="shared" si="39"/>
        <v>CET 1 ratio (fully phased-in definition)23</v>
      </c>
      <c r="V504" s="497">
        <v>202312</v>
      </c>
      <c r="W504" s="497">
        <v>208</v>
      </c>
      <c r="X504" s="497" t="s">
        <v>1384</v>
      </c>
      <c r="Y504" s="497" t="s">
        <v>93</v>
      </c>
      <c r="Z504" s="497">
        <v>0</v>
      </c>
      <c r="AA504" s="497">
        <v>3</v>
      </c>
      <c r="AB504" s="497">
        <v>0.16202042345766465</v>
      </c>
      <c r="AC504" s="497">
        <v>23</v>
      </c>
      <c r="AD504" s="497"/>
      <c r="AF504" s="338" t="s">
        <v>1285</v>
      </c>
      <c r="AG504" s="339" t="s">
        <v>6753</v>
      </c>
      <c r="AH504" s="339" t="s">
        <v>6753</v>
      </c>
      <c r="AI504" s="339" t="s">
        <v>6753</v>
      </c>
      <c r="AJ504" s="339" t="s">
        <v>6753</v>
      </c>
      <c r="AK504" s="339" t="s">
        <v>6753</v>
      </c>
      <c r="AL504" s="339" t="s">
        <v>6753</v>
      </c>
      <c r="AM504" s="339" t="s">
        <v>6753</v>
      </c>
      <c r="AN504" s="339" t="s">
        <v>6753</v>
      </c>
      <c r="AO504" s="339">
        <v>8.8250031199999995E-2</v>
      </c>
      <c r="AP504" s="339">
        <v>8.8497978899999996E-2</v>
      </c>
      <c r="AQ504" s="339">
        <v>9.2145568999999997E-2</v>
      </c>
      <c r="AR504" s="339">
        <v>9.7343498299999998E-2</v>
      </c>
      <c r="AS504" s="339">
        <v>9.8027357400000001E-2</v>
      </c>
      <c r="AT504" s="339">
        <v>9.3611546700000006E-2</v>
      </c>
      <c r="AU504" s="339">
        <v>0.1067201396</v>
      </c>
      <c r="AV504" s="339">
        <v>0.10673275309999999</v>
      </c>
      <c r="AW504" s="339">
        <v>0.10096830549999999</v>
      </c>
      <c r="AX504" s="339">
        <v>9.6039480199999999E-2</v>
      </c>
      <c r="AY504" s="339">
        <v>9.9800441099999998E-2</v>
      </c>
      <c r="AZ504" s="339">
        <v>0.101180584</v>
      </c>
      <c r="BA504" s="339">
        <v>9.7251046499999994E-2</v>
      </c>
      <c r="BB504" s="339">
        <v>9.7327454899999999E-2</v>
      </c>
      <c r="BC504" s="339">
        <v>0.10426496859999999</v>
      </c>
      <c r="BD504" s="339">
        <v>9.2155373299999996E-2</v>
      </c>
      <c r="BE504" s="339">
        <v>9.1774850500000005E-2</v>
      </c>
      <c r="BF504" s="339">
        <v>9.4574230600000003E-2</v>
      </c>
      <c r="BG504" s="339">
        <v>9.0747553100000003E-2</v>
      </c>
      <c r="BH504" s="339">
        <v>9.0375384000000003E-2</v>
      </c>
      <c r="BI504" s="339">
        <v>9.3103862300000007E-2</v>
      </c>
      <c r="BJ504" s="339">
        <v>8.8840610799999997E-2</v>
      </c>
      <c r="BK504" s="339">
        <v>8.7947461899999996E-2</v>
      </c>
      <c r="BL504" s="339">
        <v>8.6609138899999993E-2</v>
      </c>
      <c r="BM504" s="339">
        <v>8.5500886400000004E-2</v>
      </c>
      <c r="BN504" s="339">
        <v>8.5115169399999996E-2</v>
      </c>
      <c r="BO504" s="339">
        <v>8.6480991899999998E-2</v>
      </c>
      <c r="BP504" s="339">
        <v>8.6033726399999996E-2</v>
      </c>
      <c r="BQ504" s="339">
        <v>8.7790282799999994E-2</v>
      </c>
      <c r="BR504" s="339">
        <v>8.3993899499999997E-2</v>
      </c>
    </row>
    <row r="505" spans="1:70">
      <c r="A505" t="str">
        <f t="shared" si="38"/>
        <v>Leverage ratio (fully phased-in definition of Tier 1)201903</v>
      </c>
      <c r="B505" s="495">
        <v>201903</v>
      </c>
      <c r="C505" s="495">
        <v>194</v>
      </c>
      <c r="D505" s="495" t="s">
        <v>1101</v>
      </c>
      <c r="E505" s="495">
        <v>2.9000456044986671E-2</v>
      </c>
      <c r="F505" s="495">
        <v>4.6450857869319392E-2</v>
      </c>
      <c r="G505" s="495">
        <v>5.7290816160769538E-2</v>
      </c>
      <c r="H505" s="495">
        <v>7.3895307169868973E-2</v>
      </c>
      <c r="I505" s="495">
        <v>5.1899468303753055E-2</v>
      </c>
      <c r="J505" s="495">
        <v>7.8222984433663906E-2</v>
      </c>
      <c r="K505" s="495">
        <v>0.13321283565618752</v>
      </c>
      <c r="L505" s="496">
        <v>1220533321100.8931</v>
      </c>
      <c r="M505" s="496">
        <v>23858175032992.391</v>
      </c>
      <c r="N505" s="495">
        <v>5.8776466239434534E-2</v>
      </c>
      <c r="O505" s="495">
        <v>6.9710094097089309E-2</v>
      </c>
      <c r="P505" s="495">
        <v>4.8791031983420434E-2</v>
      </c>
      <c r="Q505" s="495">
        <v>149</v>
      </c>
      <c r="R505" s="11">
        <f t="shared" si="36"/>
        <v>4.8791031983420434E-2</v>
      </c>
      <c r="S505" s="11">
        <f t="shared" si="37"/>
        <v>6.9710094097089309E-2</v>
      </c>
      <c r="T505">
        <f t="shared" si="40"/>
        <v>0</v>
      </c>
      <c r="U505" t="str">
        <f t="shared" si="39"/>
        <v>CET 1 ratio (fully phased-in definition)24</v>
      </c>
      <c r="V505" s="497">
        <v>202312</v>
      </c>
      <c r="W505" s="497">
        <v>208</v>
      </c>
      <c r="X505" s="497" t="s">
        <v>1384</v>
      </c>
      <c r="Y505" s="497" t="s">
        <v>13</v>
      </c>
      <c r="Z505" s="497">
        <v>0</v>
      </c>
      <c r="AA505" s="497">
        <v>11</v>
      </c>
      <c r="AB505" s="497">
        <v>0.16132456894211328</v>
      </c>
      <c r="AC505" s="497">
        <v>24</v>
      </c>
      <c r="AD505" s="497"/>
      <c r="AF505" s="338" t="s">
        <v>958</v>
      </c>
      <c r="AG505" s="339">
        <v>0.2415067008</v>
      </c>
      <c r="AH505" s="339">
        <v>0.25403968090000001</v>
      </c>
      <c r="AI505" s="339">
        <v>0.25346020920000001</v>
      </c>
      <c r="AJ505" s="339">
        <v>0.26268291620000001</v>
      </c>
      <c r="AK505" s="339">
        <v>0.26937519970000001</v>
      </c>
      <c r="AL505" s="339">
        <v>0.28183835550000003</v>
      </c>
      <c r="AM505" s="339">
        <v>0.2058345939</v>
      </c>
      <c r="AN505" s="339">
        <v>0.1963528065</v>
      </c>
      <c r="AO505" s="339">
        <v>0.20624513990000001</v>
      </c>
      <c r="AP505" s="339">
        <v>0.20907865519999999</v>
      </c>
      <c r="AQ505" s="339">
        <v>0.21744899270000001</v>
      </c>
      <c r="AR505" s="339">
        <v>0.2260178642</v>
      </c>
      <c r="AS505" s="339">
        <v>0.22857941670000001</v>
      </c>
      <c r="AT505" s="339">
        <v>0.22302605110000001</v>
      </c>
      <c r="AU505" s="339">
        <v>0.23395075370000001</v>
      </c>
      <c r="AV505" s="339">
        <v>0.23918493860000001</v>
      </c>
      <c r="AW505" s="339">
        <v>0.23396180329999999</v>
      </c>
      <c r="AX505" s="339">
        <v>0.23255846559999999</v>
      </c>
      <c r="AY505" s="339">
        <v>0.22551624510000001</v>
      </c>
      <c r="AZ505" s="339">
        <v>0.22977366430000001</v>
      </c>
      <c r="BA505" s="339">
        <v>0.22564086799999999</v>
      </c>
      <c r="BB505" s="339">
        <v>0.23635709229999999</v>
      </c>
      <c r="BC505" s="339">
        <v>0.26424903119999998</v>
      </c>
      <c r="BD505" s="339">
        <v>0.25852457130000001</v>
      </c>
      <c r="BE505" s="339">
        <v>0.25974255810000002</v>
      </c>
      <c r="BF505" s="339">
        <v>0.28871812209999997</v>
      </c>
      <c r="BG505" s="339">
        <v>0.25766604430000001</v>
      </c>
      <c r="BH505" s="339">
        <v>0.25991067150000002</v>
      </c>
      <c r="BI505" s="339">
        <v>0.25541931410000002</v>
      </c>
      <c r="BJ505" s="339">
        <v>0.30926476829999999</v>
      </c>
      <c r="BK505" s="339">
        <v>0.30084062340000001</v>
      </c>
      <c r="BL505" s="339">
        <v>0.28514548560000003</v>
      </c>
      <c r="BM505" s="339">
        <v>0.27426388439999999</v>
      </c>
      <c r="BN505" s="339">
        <v>0.25046841600000003</v>
      </c>
      <c r="BO505" s="339">
        <v>0.23667789829999999</v>
      </c>
      <c r="BP505" s="339">
        <v>0.23428299399999999</v>
      </c>
      <c r="BQ505" s="339">
        <v>0.2264149553</v>
      </c>
      <c r="BR505" s="339">
        <v>0.21324568460000001</v>
      </c>
    </row>
    <row r="506" spans="1:70">
      <c r="A506" t="str">
        <f t="shared" si="38"/>
        <v>Leverage ratio (fully phased-in definition of Tier 1)201906</v>
      </c>
      <c r="B506" s="495">
        <v>201906</v>
      </c>
      <c r="C506" s="495">
        <v>194</v>
      </c>
      <c r="D506" s="495" t="s">
        <v>1101</v>
      </c>
      <c r="E506" s="495">
        <v>3.1330115730972385E-2</v>
      </c>
      <c r="F506" s="495">
        <v>4.5627650199295829E-2</v>
      </c>
      <c r="G506" s="495">
        <v>5.8203789896665727E-2</v>
      </c>
      <c r="H506" s="495">
        <v>7.4638502754925132E-2</v>
      </c>
      <c r="I506" s="495">
        <v>5.230260419067724E-2</v>
      </c>
      <c r="J506" s="495">
        <v>8.0550290019005669E-2</v>
      </c>
      <c r="K506" s="495">
        <v>0.13296985996468008</v>
      </c>
      <c r="L506" s="496">
        <v>1233773048651.6665</v>
      </c>
      <c r="M506" s="496">
        <v>23922409428564.973</v>
      </c>
      <c r="N506" s="495">
        <v>6.1251798125357075E-2</v>
      </c>
      <c r="O506" s="495">
        <v>7.1185689866275534E-2</v>
      </c>
      <c r="P506" s="495">
        <v>4.890173193154855E-2</v>
      </c>
      <c r="Q506" s="495">
        <v>147</v>
      </c>
      <c r="R506" s="11">
        <f t="shared" si="36"/>
        <v>4.890173193154855E-2</v>
      </c>
      <c r="S506" s="11">
        <f t="shared" si="37"/>
        <v>7.1185689866275534E-2</v>
      </c>
      <c r="T506">
        <f t="shared" si="40"/>
        <v>0</v>
      </c>
      <c r="U506" t="str">
        <f t="shared" si="39"/>
        <v>CET 1 ratio (fully phased-in definition)25</v>
      </c>
      <c r="V506" s="497">
        <v>202312</v>
      </c>
      <c r="W506" s="497">
        <v>208</v>
      </c>
      <c r="X506" s="497" t="s">
        <v>1384</v>
      </c>
      <c r="Y506" s="497" t="s">
        <v>20</v>
      </c>
      <c r="Z506" s="497">
        <v>0</v>
      </c>
      <c r="AA506" s="497">
        <v>14</v>
      </c>
      <c r="AB506" s="497">
        <v>0.15908605375242191</v>
      </c>
      <c r="AC506" s="497">
        <v>25</v>
      </c>
      <c r="AD506" s="497"/>
      <c r="AF506" s="338" t="s">
        <v>960</v>
      </c>
      <c r="AG506" s="339">
        <v>0.22553614350000001</v>
      </c>
      <c r="AH506" s="339">
        <v>0.2349739502</v>
      </c>
      <c r="AI506" s="339">
        <v>0.23460210619999999</v>
      </c>
      <c r="AJ506" s="339">
        <v>0.24403415079999999</v>
      </c>
      <c r="AK506" s="339">
        <v>0.25174916619999999</v>
      </c>
      <c r="AL506" s="339">
        <v>0.26454834109999997</v>
      </c>
      <c r="AM506" s="339">
        <v>0.18962291549999999</v>
      </c>
      <c r="AN506" s="339">
        <v>0.1778286734</v>
      </c>
      <c r="AO506" s="339">
        <v>0.1871254191</v>
      </c>
      <c r="AP506" s="339">
        <v>0.18905858610000001</v>
      </c>
      <c r="AQ506" s="339">
        <v>0.1972401801</v>
      </c>
      <c r="AR506" s="339">
        <v>0.20859994209999999</v>
      </c>
      <c r="AS506" s="339">
        <v>0.21030714980000001</v>
      </c>
      <c r="AT506" s="339">
        <v>0.2085684857</v>
      </c>
      <c r="AU506" s="339">
        <v>0.21969203200000001</v>
      </c>
      <c r="AV506" s="339">
        <v>0.2242065211</v>
      </c>
      <c r="AW506" s="339">
        <v>0.23396180329999999</v>
      </c>
      <c r="AX506" s="339">
        <v>0.23255846559999999</v>
      </c>
      <c r="AY506" s="339">
        <v>0.21508552450000001</v>
      </c>
      <c r="AZ506" s="339">
        <v>0.2191416102</v>
      </c>
      <c r="BA506" s="339">
        <v>0.2151535832</v>
      </c>
      <c r="BB506" s="339">
        <v>0.2256626357</v>
      </c>
      <c r="BC506" s="339">
        <v>0.253570507</v>
      </c>
      <c r="BD506" s="339">
        <v>0.2479251375</v>
      </c>
      <c r="BE506" s="339">
        <v>0.24914805749999999</v>
      </c>
      <c r="BF506" s="339">
        <v>0.27776487570000002</v>
      </c>
      <c r="BG506" s="339">
        <v>0.24811145679999999</v>
      </c>
      <c r="BH506" s="339">
        <v>0.25023321630000001</v>
      </c>
      <c r="BI506" s="339">
        <v>0.2448558065</v>
      </c>
      <c r="BJ506" s="339">
        <v>0.30473535410000002</v>
      </c>
      <c r="BK506" s="339">
        <v>0.29639383089999999</v>
      </c>
      <c r="BL506" s="339">
        <v>0.280889889</v>
      </c>
      <c r="BM506" s="339">
        <v>0.27017415</v>
      </c>
      <c r="BN506" s="339">
        <v>0.2468936454</v>
      </c>
      <c r="BO506" s="339">
        <v>0.2334368829</v>
      </c>
      <c r="BP506" s="339">
        <v>0.22368816050000001</v>
      </c>
      <c r="BQ506" s="339">
        <v>0.21623500800000001</v>
      </c>
      <c r="BR506" s="339">
        <v>0.20370110059999999</v>
      </c>
    </row>
    <row r="507" spans="1:70">
      <c r="A507" t="str">
        <f t="shared" si="38"/>
        <v>Leverage ratio (fully phased-in definition of Tier 1)201909</v>
      </c>
      <c r="B507" s="495">
        <v>201909</v>
      </c>
      <c r="C507" s="495">
        <v>194</v>
      </c>
      <c r="D507" s="495" t="s">
        <v>1101</v>
      </c>
      <c r="E507" s="495">
        <v>3.0509817968099189E-2</v>
      </c>
      <c r="F507" s="495">
        <v>4.5125109319346546E-2</v>
      </c>
      <c r="G507" s="495">
        <v>5.7952248042978348E-2</v>
      </c>
      <c r="H507" s="495">
        <v>7.3964153138368863E-2</v>
      </c>
      <c r="I507" s="495">
        <v>5.2246961844082007E-2</v>
      </c>
      <c r="J507" s="495">
        <v>8.1379620923627105E-2</v>
      </c>
      <c r="K507" s="495">
        <v>0.13448349714075011</v>
      </c>
      <c r="L507" s="496">
        <v>1253068356937.1008</v>
      </c>
      <c r="M507" s="496">
        <v>24209414634016.082</v>
      </c>
      <c r="N507" s="495">
        <v>6.0822968058143523E-2</v>
      </c>
      <c r="O507" s="495">
        <v>7.0426792320531922E-2</v>
      </c>
      <c r="P507" s="495">
        <v>4.8927819816963404E-2</v>
      </c>
      <c r="Q507" s="495">
        <v>148</v>
      </c>
      <c r="R507" s="11">
        <f t="shared" si="36"/>
        <v>4.8927819816963404E-2</v>
      </c>
      <c r="S507" s="11">
        <f t="shared" si="37"/>
        <v>7.0426792320531922E-2</v>
      </c>
      <c r="T507">
        <f t="shared" si="40"/>
        <v>0</v>
      </c>
      <c r="U507" t="str">
        <f t="shared" si="39"/>
        <v>CET 1 ratio (fully phased-in definition)26</v>
      </c>
      <c r="V507" s="497">
        <v>202312</v>
      </c>
      <c r="W507" s="497">
        <v>208</v>
      </c>
      <c r="X507" s="497" t="s">
        <v>1384</v>
      </c>
      <c r="Y507" s="497" t="s">
        <v>23</v>
      </c>
      <c r="Z507" s="497">
        <v>0</v>
      </c>
      <c r="AA507" s="497">
        <v>5</v>
      </c>
      <c r="AB507" s="497">
        <v>0.15905693548531846</v>
      </c>
      <c r="AC507" s="497">
        <v>26</v>
      </c>
      <c r="AD507" s="497"/>
      <c r="AF507" s="338" t="s">
        <v>959</v>
      </c>
      <c r="AG507" s="339">
        <v>0.2260121443</v>
      </c>
      <c r="AH507" s="339">
        <v>0.2368070827</v>
      </c>
      <c r="AI507" s="339">
        <v>0.23534409040000001</v>
      </c>
      <c r="AJ507" s="339">
        <v>0.2434440068</v>
      </c>
      <c r="AK507" s="339">
        <v>0.25128853200000001</v>
      </c>
      <c r="AL507" s="339">
        <v>0.26242166160000002</v>
      </c>
      <c r="AM507" s="339">
        <v>0.18737249410000001</v>
      </c>
      <c r="AN507" s="339">
        <v>0.1772852711</v>
      </c>
      <c r="AO507" s="339">
        <v>0.1868173119</v>
      </c>
      <c r="AP507" s="339">
        <v>0.18907959630000001</v>
      </c>
      <c r="AQ507" s="339">
        <v>0.19720740249999999</v>
      </c>
      <c r="AR507" s="339">
        <v>0.20860891770000001</v>
      </c>
      <c r="AS507" s="339">
        <v>0.21032226100000001</v>
      </c>
      <c r="AT507" s="339">
        <v>0.20869889489999999</v>
      </c>
      <c r="AU507" s="339">
        <v>0.2196047143</v>
      </c>
      <c r="AV507" s="339">
        <v>0.22411585440000001</v>
      </c>
      <c r="AW507" s="339">
        <v>0.23396180329999999</v>
      </c>
      <c r="AX507" s="339">
        <v>0.23255846559999999</v>
      </c>
      <c r="AY507" s="339">
        <v>0.21588406609999999</v>
      </c>
      <c r="AZ507" s="339">
        <v>0.21995556529999999</v>
      </c>
      <c r="BA507" s="339">
        <v>0.21595645520000001</v>
      </c>
      <c r="BB507" s="339">
        <v>0.2264813681</v>
      </c>
      <c r="BC507" s="339">
        <v>0.25425297289999998</v>
      </c>
      <c r="BD507" s="339">
        <v>0.24860254870000001</v>
      </c>
      <c r="BE507" s="339">
        <v>0.24982515350000001</v>
      </c>
      <c r="BF507" s="339">
        <v>0.2784648991</v>
      </c>
      <c r="BG507" s="339">
        <v>0.24855573719999999</v>
      </c>
      <c r="BH507" s="339">
        <v>0.25068320989999998</v>
      </c>
      <c r="BI507" s="339">
        <v>0.2452849158</v>
      </c>
      <c r="BJ507" s="339">
        <v>0.30493017490000002</v>
      </c>
      <c r="BK507" s="339">
        <v>0.29649128530000002</v>
      </c>
      <c r="BL507" s="339">
        <v>0.28098306969999998</v>
      </c>
      <c r="BM507" s="339">
        <v>0.27026318960000001</v>
      </c>
      <c r="BN507" s="339">
        <v>0.2469729413</v>
      </c>
      <c r="BO507" s="339">
        <v>0.2334368829</v>
      </c>
      <c r="BP507" s="339">
        <v>0.22368816050000001</v>
      </c>
      <c r="BQ507" s="339">
        <v>0.21623500800000001</v>
      </c>
      <c r="BR507" s="339">
        <v>0.20370110059999999</v>
      </c>
    </row>
    <row r="508" spans="1:70">
      <c r="A508" t="str">
        <f t="shared" si="38"/>
        <v>Leverage ratio (fully phased-in definition of Tier 1)201912</v>
      </c>
      <c r="B508" s="495">
        <v>201912</v>
      </c>
      <c r="C508" s="495">
        <v>194</v>
      </c>
      <c r="D508" s="495" t="s">
        <v>1101</v>
      </c>
      <c r="E508" s="495">
        <v>3.3748797633592099E-2</v>
      </c>
      <c r="F508" s="495">
        <v>4.7764622860126012E-2</v>
      </c>
      <c r="G508" s="495">
        <v>5.942301418022071E-2</v>
      </c>
      <c r="H508" s="495">
        <v>7.1788053420453912E-2</v>
      </c>
      <c r="I508" s="495">
        <v>5.5001964271578954E-2</v>
      </c>
      <c r="J508" s="495">
        <v>8.4339333218324555E-2</v>
      </c>
      <c r="K508" s="495">
        <v>0.13291475330529465</v>
      </c>
      <c r="L508" s="496">
        <v>1291223349283.7974</v>
      </c>
      <c r="M508" s="496">
        <v>23406357773704.59</v>
      </c>
      <c r="N508" s="495">
        <v>6.4288214856995665E-2</v>
      </c>
      <c r="O508" s="495">
        <v>7.2133763351824004E-2</v>
      </c>
      <c r="P508" s="495">
        <v>5.1688838862532796E-2</v>
      </c>
      <c r="Q508" s="495">
        <v>147</v>
      </c>
      <c r="R508" s="11">
        <f t="shared" si="36"/>
        <v>5.1688838862532796E-2</v>
      </c>
      <c r="S508" s="11">
        <f t="shared" si="37"/>
        <v>7.2133763351824004E-2</v>
      </c>
      <c r="T508">
        <f t="shared" si="40"/>
        <v>0</v>
      </c>
      <c r="U508" t="str">
        <f t="shared" si="39"/>
        <v>CET 1 ratio (fully phased-in definition)27</v>
      </c>
      <c r="V508" s="497">
        <v>202312</v>
      </c>
      <c r="W508" s="497">
        <v>208</v>
      </c>
      <c r="X508" s="497" t="s">
        <v>1384</v>
      </c>
      <c r="Y508" s="497" t="s">
        <v>27</v>
      </c>
      <c r="Z508" s="497">
        <v>0</v>
      </c>
      <c r="AA508" s="497">
        <v>8</v>
      </c>
      <c r="AB508" s="497">
        <v>0.15884711988692057</v>
      </c>
      <c r="AC508" s="497">
        <v>27</v>
      </c>
      <c r="AD508" s="497"/>
      <c r="AF508" s="338" t="s">
        <v>1074</v>
      </c>
      <c r="AG508" s="339" t="s">
        <v>6753</v>
      </c>
      <c r="AH508" s="339" t="s">
        <v>6753</v>
      </c>
      <c r="AI508" s="339" t="s">
        <v>6753</v>
      </c>
      <c r="AJ508" s="339" t="s">
        <v>6753</v>
      </c>
      <c r="AK508" s="339" t="s">
        <v>6753</v>
      </c>
      <c r="AL508" s="339">
        <v>4.0617810099999999E-2</v>
      </c>
      <c r="AM508" s="339">
        <v>3.7224694599999997E-2</v>
      </c>
      <c r="AN508" s="339">
        <v>3.6368271600000002E-2</v>
      </c>
      <c r="AO508" s="339">
        <v>3.1459557999999999E-2</v>
      </c>
      <c r="AP508" s="339">
        <v>3.0590433399999999E-2</v>
      </c>
      <c r="AQ508" s="339">
        <v>2.92197646E-2</v>
      </c>
      <c r="AR508" s="339">
        <v>2.7756956199999998E-2</v>
      </c>
      <c r="AS508" s="339">
        <v>2.6249230299999999E-2</v>
      </c>
      <c r="AT508" s="339">
        <v>2.59646457E-2</v>
      </c>
      <c r="AU508" s="339">
        <v>2.7597477700000001E-2</v>
      </c>
      <c r="AV508" s="339">
        <v>2.7803805099999999E-2</v>
      </c>
      <c r="AW508" s="339">
        <v>2.5096133400000002E-2</v>
      </c>
      <c r="AX508" s="339">
        <v>2.26912537E-2</v>
      </c>
      <c r="AY508" s="339">
        <v>2.2997708700000001E-2</v>
      </c>
      <c r="AZ508" s="339">
        <v>2.2229084900000001E-2</v>
      </c>
      <c r="BA508" s="339">
        <v>2.2583152799999999E-2</v>
      </c>
      <c r="BB508" s="339">
        <v>2.2217623200000002E-2</v>
      </c>
      <c r="BC508" s="339">
        <v>2.3002877500000001E-2</v>
      </c>
      <c r="BD508" s="339">
        <v>2.5087564E-2</v>
      </c>
      <c r="BE508" s="339">
        <v>2.3846616399999999E-2</v>
      </c>
      <c r="BF508" s="339">
        <v>2.57341967E-2</v>
      </c>
      <c r="BG508" s="339">
        <v>2.5552077999999999E-2</v>
      </c>
      <c r="BH508" s="339">
        <v>2.3794373800000001E-2</v>
      </c>
      <c r="BI508" s="339">
        <v>2.3776457800000001E-2</v>
      </c>
      <c r="BJ508" s="339">
        <v>2.3319343400000001E-2</v>
      </c>
      <c r="BK508" s="339">
        <v>2.3528876800000001E-2</v>
      </c>
      <c r="BL508" s="339">
        <v>1.9763689099999999E-2</v>
      </c>
      <c r="BM508" s="339">
        <v>1.6547795899999999E-2</v>
      </c>
      <c r="BN508" s="339">
        <v>1.56738456E-2</v>
      </c>
      <c r="BO508" s="339">
        <v>1.6923064099999999E-2</v>
      </c>
      <c r="BP508" s="339">
        <v>1.6368503699999998E-2</v>
      </c>
      <c r="BQ508" s="339">
        <v>1.64796691E-2</v>
      </c>
      <c r="BR508" s="339">
        <v>1.45869255E-2</v>
      </c>
    </row>
    <row r="509" spans="1:70">
      <c r="A509" t="str">
        <f t="shared" si="38"/>
        <v>Leverage ratio (fully phased-in definition of Tier 1)202003</v>
      </c>
      <c r="B509" s="495">
        <v>202003</v>
      </c>
      <c r="C509" s="495">
        <v>194</v>
      </c>
      <c r="D509" s="495" t="s">
        <v>1101</v>
      </c>
      <c r="E509" s="495">
        <v>3.5478301650837582E-2</v>
      </c>
      <c r="F509" s="495">
        <v>4.662795074297222E-2</v>
      </c>
      <c r="G509" s="495">
        <v>6.1320064329460224E-2</v>
      </c>
      <c r="H509" s="495">
        <v>7.1378353792307517E-2</v>
      </c>
      <c r="I509" s="495">
        <v>5.2179015706310117E-2</v>
      </c>
      <c r="J509" s="495">
        <v>8.1318167146541886E-2</v>
      </c>
      <c r="K509" s="495">
        <v>0.13074255086631698</v>
      </c>
      <c r="L509" s="496">
        <v>1278091774168.6995</v>
      </c>
      <c r="M509" s="496">
        <v>24869468529396.34</v>
      </c>
      <c r="N509" s="495">
        <v>6.7431185674684951E-2</v>
      </c>
      <c r="O509" s="495">
        <v>7.0851976808418371E-2</v>
      </c>
      <c r="P509" s="495">
        <v>4.8628268318010641E-2</v>
      </c>
      <c r="Q509" s="495">
        <v>131</v>
      </c>
      <c r="R509" s="11">
        <f t="shared" si="36"/>
        <v>4.8628268318010641E-2</v>
      </c>
      <c r="S509" s="11">
        <f t="shared" si="37"/>
        <v>7.0851976808418371E-2</v>
      </c>
      <c r="T509">
        <f t="shared" si="40"/>
        <v>0</v>
      </c>
      <c r="U509" t="str">
        <f t="shared" si="39"/>
        <v>CET 1 ratio (fully phased-in definition)28</v>
      </c>
      <c r="V509" s="497">
        <v>202312</v>
      </c>
      <c r="W509" s="497">
        <v>208</v>
      </c>
      <c r="X509" s="497" t="s">
        <v>1384</v>
      </c>
      <c r="Y509" s="497" t="s">
        <v>25</v>
      </c>
      <c r="Z509" s="497">
        <v>0</v>
      </c>
      <c r="AA509" s="497">
        <v>18</v>
      </c>
      <c r="AB509" s="497">
        <v>0.15753298457181322</v>
      </c>
      <c r="AC509" s="497">
        <v>28</v>
      </c>
      <c r="AD509" s="497"/>
      <c r="AF509" s="338" t="s">
        <v>1071</v>
      </c>
      <c r="AG509" s="339" t="s">
        <v>6753</v>
      </c>
      <c r="AH509" s="339" t="s">
        <v>6753</v>
      </c>
      <c r="AI509" s="339" t="s">
        <v>6753</v>
      </c>
      <c r="AJ509" s="339" t="s">
        <v>6753</v>
      </c>
      <c r="AK509" s="339" t="s">
        <v>6753</v>
      </c>
      <c r="AL509" s="339">
        <v>6.1999293599999998E-2</v>
      </c>
      <c r="AM509" s="339">
        <v>5.6090036099999997E-2</v>
      </c>
      <c r="AN509" s="339">
        <v>5.4253064400000002E-2</v>
      </c>
      <c r="AO509" s="339">
        <v>4.63547235E-2</v>
      </c>
      <c r="AP509" s="339">
        <v>4.3926423800000003E-2</v>
      </c>
      <c r="AQ509" s="339">
        <v>4.2184122499999997E-2</v>
      </c>
      <c r="AR509" s="339">
        <v>3.9414775700000002E-2</v>
      </c>
      <c r="AS509" s="339">
        <v>3.64612193E-2</v>
      </c>
      <c r="AT509" s="339">
        <v>3.5217924099999999E-2</v>
      </c>
      <c r="AU509" s="339">
        <v>3.6885220000000003E-2</v>
      </c>
      <c r="AV509" s="339">
        <v>3.8128049599999998E-2</v>
      </c>
      <c r="AW509" s="339">
        <v>3.40052364E-2</v>
      </c>
      <c r="AX509" s="339">
        <v>3.0368667700000001E-2</v>
      </c>
      <c r="AY509" s="339">
        <v>3.0816174299999999E-2</v>
      </c>
      <c r="AZ509" s="339">
        <v>2.9873113E-2</v>
      </c>
      <c r="BA509" s="339">
        <v>3.0312772000000002E-2</v>
      </c>
      <c r="BB509" s="339">
        <v>3.03277791E-2</v>
      </c>
      <c r="BC509" s="339">
        <v>3.0741874999999998E-2</v>
      </c>
      <c r="BD509" s="339">
        <v>3.4950384399999999E-2</v>
      </c>
      <c r="BE509" s="339">
        <v>3.2858980099999997E-2</v>
      </c>
      <c r="BF509" s="339">
        <v>3.4617717700000002E-2</v>
      </c>
      <c r="BG509" s="339">
        <v>3.4189976099999998E-2</v>
      </c>
      <c r="BH509" s="339">
        <v>3.239968E-2</v>
      </c>
      <c r="BI509" s="339">
        <v>3.19022729E-2</v>
      </c>
      <c r="BJ509" s="339">
        <v>3.11183615E-2</v>
      </c>
      <c r="BK509" s="339">
        <v>3.1699698300000002E-2</v>
      </c>
      <c r="BL509" s="339">
        <v>2.68049312E-2</v>
      </c>
      <c r="BM509" s="339">
        <v>2.3153197600000001E-2</v>
      </c>
      <c r="BN509" s="339">
        <v>2.2174992399999999E-2</v>
      </c>
      <c r="BO509" s="339">
        <v>2.42486271E-2</v>
      </c>
      <c r="BP509" s="339">
        <v>2.2743564000000001E-2</v>
      </c>
      <c r="BQ509" s="339">
        <v>2.3607964799999999E-2</v>
      </c>
      <c r="BR509" s="339">
        <v>2.15722624E-2</v>
      </c>
    </row>
    <row r="510" spans="1:70">
      <c r="A510" t="str">
        <f t="shared" si="38"/>
        <v>Leverage ratio (fully phased-in definition of Tier 1)202006</v>
      </c>
      <c r="B510" s="495">
        <v>202006</v>
      </c>
      <c r="C510" s="495">
        <v>194</v>
      </c>
      <c r="D510" s="495" t="s">
        <v>1101</v>
      </c>
      <c r="E510" s="495">
        <v>3.4127610930379276E-2</v>
      </c>
      <c r="F510" s="495">
        <v>4.6453695509657049E-2</v>
      </c>
      <c r="G510" s="495">
        <v>5.8847469802001791E-2</v>
      </c>
      <c r="H510" s="495">
        <v>7.0399848870339857E-2</v>
      </c>
      <c r="I510" s="495">
        <v>5.157899996480278E-2</v>
      </c>
      <c r="J510" s="495">
        <v>7.8330420171760257E-2</v>
      </c>
      <c r="K510" s="495">
        <v>0.13343122725479065</v>
      </c>
      <c r="L510" s="496">
        <v>1299146242251.394</v>
      </c>
      <c r="M510" s="496">
        <v>25604529227632.496</v>
      </c>
      <c r="N510" s="495">
        <v>6.7804571073183328E-2</v>
      </c>
      <c r="O510" s="495">
        <v>6.8589006219024792E-2</v>
      </c>
      <c r="P510" s="495">
        <v>4.8234795776673438E-2</v>
      </c>
      <c r="Q510" s="495">
        <v>131</v>
      </c>
      <c r="R510" s="11">
        <f t="shared" si="36"/>
        <v>4.8234795776673438E-2</v>
      </c>
      <c r="S510" s="11">
        <f t="shared" si="37"/>
        <v>6.8589006219024792E-2</v>
      </c>
      <c r="T510">
        <f t="shared" si="40"/>
        <v>0</v>
      </c>
      <c r="U510" t="str">
        <f t="shared" si="39"/>
        <v>CET 1 ratio (fully phased-in definition)29</v>
      </c>
      <c r="V510" s="497">
        <v>202312</v>
      </c>
      <c r="W510" s="497">
        <v>208</v>
      </c>
      <c r="X510" s="497" t="s">
        <v>1384</v>
      </c>
      <c r="Y510" s="497" t="s">
        <v>22</v>
      </c>
      <c r="Z510" s="497">
        <v>0</v>
      </c>
      <c r="AA510" s="497">
        <v>4</v>
      </c>
      <c r="AB510" s="497">
        <v>0.15478936378473526</v>
      </c>
      <c r="AC510" s="497">
        <v>29</v>
      </c>
      <c r="AD510" s="497"/>
      <c r="AF510" s="338" t="s">
        <v>1072</v>
      </c>
      <c r="AG510" s="339" t="s">
        <v>6753</v>
      </c>
      <c r="AH510" s="339" t="s">
        <v>6753</v>
      </c>
      <c r="AI510" s="339" t="s">
        <v>6753</v>
      </c>
      <c r="AJ510" s="339" t="s">
        <v>6753</v>
      </c>
      <c r="AK510" s="339" t="s">
        <v>6753</v>
      </c>
      <c r="AL510" s="339">
        <v>0.3536597574</v>
      </c>
      <c r="AM510" s="339">
        <v>0.39473183680000001</v>
      </c>
      <c r="AN510" s="339">
        <v>0.39737479370000001</v>
      </c>
      <c r="AO510" s="339">
        <v>0.35957946019999998</v>
      </c>
      <c r="AP510" s="339">
        <v>0.36329063620000002</v>
      </c>
      <c r="AQ510" s="339">
        <v>0.34825706379999999</v>
      </c>
      <c r="AR510" s="339">
        <v>0.36321407300000003</v>
      </c>
      <c r="AS510" s="339">
        <v>0.37105171139999998</v>
      </c>
      <c r="AT510" s="339">
        <v>0.35725824839999998</v>
      </c>
      <c r="AU510" s="339">
        <v>0.30384345359999998</v>
      </c>
      <c r="AV510" s="339">
        <v>0.29224022490000001</v>
      </c>
      <c r="AW510" s="339">
        <v>0.28793226300000002</v>
      </c>
      <c r="AX510" s="339">
        <v>0.27730827340000003</v>
      </c>
      <c r="AY510" s="339">
        <v>0.24587497150000001</v>
      </c>
      <c r="AZ510" s="339">
        <v>0.25716990169999998</v>
      </c>
      <c r="BA510" s="339">
        <v>0.25949183469999998</v>
      </c>
      <c r="BB510" s="339">
        <v>0.25775764629999998</v>
      </c>
      <c r="BC510" s="339">
        <v>0.25880451440000002</v>
      </c>
      <c r="BD510" s="339">
        <v>0.3039478779</v>
      </c>
      <c r="BE510" s="339">
        <v>0.27995510629999998</v>
      </c>
      <c r="BF510" s="339">
        <v>0.32955791880000002</v>
      </c>
      <c r="BG510" s="339">
        <v>0.31896247100000003</v>
      </c>
      <c r="BH510" s="339">
        <v>0.29989241849999998</v>
      </c>
      <c r="BI510" s="339">
        <v>0.2928048426</v>
      </c>
      <c r="BJ510" s="339">
        <v>0.30914095679999998</v>
      </c>
      <c r="BK510" s="339">
        <v>0.30896721469999999</v>
      </c>
      <c r="BL510" s="339">
        <v>0.3544288209</v>
      </c>
      <c r="BM510" s="339">
        <v>0.4079006771</v>
      </c>
      <c r="BN510" s="339">
        <v>0.34212337329999998</v>
      </c>
      <c r="BO510" s="339">
        <v>0.32162528410000002</v>
      </c>
      <c r="BP510" s="339">
        <v>0.3129211214</v>
      </c>
      <c r="BQ510" s="339">
        <v>0.34829103230000003</v>
      </c>
      <c r="BR510" s="339">
        <v>0.27923408259999999</v>
      </c>
    </row>
    <row r="511" spans="1:70">
      <c r="A511" t="str">
        <f t="shared" si="38"/>
        <v>Leverage ratio (fully phased-in definition of Tier 1)202009</v>
      </c>
      <c r="B511" s="495">
        <v>202009</v>
      </c>
      <c r="C511" s="495">
        <v>194</v>
      </c>
      <c r="D511" s="495" t="s">
        <v>1101</v>
      </c>
      <c r="E511" s="495">
        <v>3.7065745723714329E-2</v>
      </c>
      <c r="F511" s="495">
        <v>4.8052667405448786E-2</v>
      </c>
      <c r="G511" s="495">
        <v>6.0136437128443021E-2</v>
      </c>
      <c r="H511" s="495">
        <v>7.2706421452026992E-2</v>
      </c>
      <c r="I511" s="495">
        <v>5.4505928538869285E-2</v>
      </c>
      <c r="J511" s="495">
        <v>8.0725002957531586E-2</v>
      </c>
      <c r="K511" s="495">
        <v>0.13090713451992242</v>
      </c>
      <c r="L511" s="496">
        <v>1310520121707.1228</v>
      </c>
      <c r="M511" s="496">
        <v>24400957332270.359</v>
      </c>
      <c r="N511" s="495">
        <v>7.5500126932945458E-2</v>
      </c>
      <c r="O511" s="495">
        <v>7.0248975054154561E-2</v>
      </c>
      <c r="P511" s="495">
        <v>5.1199303509008684E-2</v>
      </c>
      <c r="Q511" s="495">
        <v>130</v>
      </c>
      <c r="R511" s="11">
        <f t="shared" ref="R511:R512" si="41">MIN(N511:P511)</f>
        <v>5.1199303509008684E-2</v>
      </c>
      <c r="S511" s="11">
        <f t="shared" ref="S511:S512" si="42">MAX(N511:P511)</f>
        <v>7.5500126932945458E-2</v>
      </c>
      <c r="T511">
        <f t="shared" si="40"/>
        <v>0</v>
      </c>
      <c r="U511" t="str">
        <f t="shared" si="39"/>
        <v>CET 1 ratio (fully phased-in definition)30</v>
      </c>
      <c r="V511" s="497">
        <v>202312</v>
      </c>
      <c r="W511" s="497">
        <v>208</v>
      </c>
      <c r="X511" s="497" t="s">
        <v>1384</v>
      </c>
      <c r="Y511" s="497" t="s">
        <v>18</v>
      </c>
      <c r="Z511" s="497">
        <v>0</v>
      </c>
      <c r="AA511" s="497">
        <v>15</v>
      </c>
      <c r="AB511" s="497">
        <v>0.12625875495957503</v>
      </c>
      <c r="AC511" s="497">
        <v>30</v>
      </c>
      <c r="AD511" s="497"/>
      <c r="AF511" s="338" t="s">
        <v>1073</v>
      </c>
      <c r="AG511" s="339" t="s">
        <v>6753</v>
      </c>
      <c r="AH511" s="339" t="s">
        <v>6753</v>
      </c>
      <c r="AI511" s="339" t="s">
        <v>6753</v>
      </c>
      <c r="AJ511" s="339" t="s">
        <v>6753</v>
      </c>
      <c r="AK511" s="339" t="s">
        <v>6753</v>
      </c>
      <c r="AL511" s="339">
        <v>5.0331587400000002E-2</v>
      </c>
      <c r="AM511" s="339">
        <v>5.1047573200000002E-2</v>
      </c>
      <c r="AN511" s="339">
        <v>4.9039487E-2</v>
      </c>
      <c r="AO511" s="339">
        <v>4.3253675300000002E-2</v>
      </c>
      <c r="AP511" s="339">
        <v>4.2089280999999999E-2</v>
      </c>
      <c r="AQ511" s="339">
        <v>3.9621929E-2</v>
      </c>
      <c r="AR511" s="339">
        <v>3.6715161000000003E-2</v>
      </c>
      <c r="AS511" s="339">
        <v>3.3529959900000003E-2</v>
      </c>
      <c r="AT511" s="339">
        <v>3.06113911E-2</v>
      </c>
      <c r="AU511" s="339">
        <v>2.4865931800000001E-2</v>
      </c>
      <c r="AV511" s="339">
        <v>3.0051427200000001E-2</v>
      </c>
      <c r="AW511" s="339">
        <v>2.82447927E-2</v>
      </c>
      <c r="AX511" s="339">
        <v>2.4132406299999999E-2</v>
      </c>
      <c r="AY511" s="339">
        <v>2.1601767000000001E-2</v>
      </c>
      <c r="AZ511" s="339">
        <v>2.09449448E-2</v>
      </c>
      <c r="BA511" s="339">
        <v>2.0526823400000001E-2</v>
      </c>
      <c r="BB511" s="339">
        <v>2.4812628400000002E-2</v>
      </c>
      <c r="BC511" s="339">
        <v>3.0515073600000001E-2</v>
      </c>
      <c r="BD511" s="339">
        <v>3.4868087800000003E-2</v>
      </c>
      <c r="BE511" s="339">
        <v>3.0557052800000001E-2</v>
      </c>
      <c r="BF511" s="339">
        <v>3.31571586E-2</v>
      </c>
      <c r="BG511" s="339">
        <v>3.6241503600000002E-2</v>
      </c>
      <c r="BH511" s="339">
        <v>3.84179994E-2</v>
      </c>
      <c r="BI511" s="339">
        <v>4.0165640199999998E-2</v>
      </c>
      <c r="BJ511" s="339">
        <v>3.9689055700000003E-2</v>
      </c>
      <c r="BK511" s="339">
        <v>3.84110062E-2</v>
      </c>
      <c r="BL511" s="339">
        <v>3.6692194400000003E-2</v>
      </c>
      <c r="BM511" s="339">
        <v>3.4817198299999998E-2</v>
      </c>
      <c r="BN511" s="339">
        <v>2.86685541E-2</v>
      </c>
      <c r="BO511" s="339">
        <v>2.80414415E-2</v>
      </c>
      <c r="BP511" s="339">
        <v>2.40547859E-2</v>
      </c>
      <c r="BQ511" s="339">
        <v>2.4212732000000001E-2</v>
      </c>
      <c r="BR511" s="339">
        <v>2.31193817E-2</v>
      </c>
    </row>
    <row r="512" spans="1:70">
      <c r="A512" t="str">
        <f t="shared" si="38"/>
        <v>Leverage ratio (fully phased-in definition of Tier 1)202012</v>
      </c>
      <c r="B512" s="495">
        <v>202012</v>
      </c>
      <c r="C512" s="495">
        <v>194</v>
      </c>
      <c r="D512" s="495" t="s">
        <v>1101</v>
      </c>
      <c r="E512" s="495">
        <v>3.5904156346964554E-2</v>
      </c>
      <c r="F512" s="495">
        <v>5.103676216234166E-2</v>
      </c>
      <c r="G512" s="495">
        <v>6.2927846896728826E-2</v>
      </c>
      <c r="H512" s="495">
        <v>7.5423463716442471E-2</v>
      </c>
      <c r="I512" s="495">
        <v>5.8005087071064901E-2</v>
      </c>
      <c r="J512" s="495">
        <v>8.1435576066288665E-2</v>
      </c>
      <c r="K512" s="495">
        <v>0.13718062094977276</v>
      </c>
      <c r="L512" s="496">
        <v>1356668116587.9219</v>
      </c>
      <c r="M512" s="496">
        <v>23708331145258.652</v>
      </c>
      <c r="N512" s="495">
        <v>7.8421432025581342E-2</v>
      </c>
      <c r="O512" s="495">
        <v>7.3234866374780203E-2</v>
      </c>
      <c r="P512" s="495">
        <v>5.4723369540757127E-2</v>
      </c>
      <c r="Q512" s="495">
        <v>129</v>
      </c>
      <c r="R512" s="11">
        <f t="shared" si="41"/>
        <v>5.4723369540757127E-2</v>
      </c>
      <c r="S512" s="11">
        <f t="shared" si="42"/>
        <v>7.8421432025581342E-2</v>
      </c>
      <c r="T512">
        <f t="shared" si="40"/>
        <v>0</v>
      </c>
      <c r="U512" t="str">
        <f t="shared" si="39"/>
        <v>CET 1 ratio (fully phased-in definition)99</v>
      </c>
      <c r="V512" s="497">
        <v>202312</v>
      </c>
      <c r="W512" s="497">
        <v>208</v>
      </c>
      <c r="X512" s="497" t="s">
        <v>1384</v>
      </c>
      <c r="Y512" s="497" t="s">
        <v>34</v>
      </c>
      <c r="Z512" s="497">
        <v>0</v>
      </c>
      <c r="AA512" s="497">
        <v>128</v>
      </c>
      <c r="AB512" s="497">
        <v>0.15912370321546151</v>
      </c>
      <c r="AC512" s="497">
        <v>99</v>
      </c>
      <c r="AD512" s="497"/>
      <c r="AF512" s="338" t="s">
        <v>1371</v>
      </c>
      <c r="AG512" s="339" t="s">
        <v>6753</v>
      </c>
      <c r="AH512" s="339" t="s">
        <v>6753</v>
      </c>
      <c r="AI512" s="339" t="s">
        <v>6753</v>
      </c>
      <c r="AJ512" s="339" t="s">
        <v>6753</v>
      </c>
      <c r="AK512" s="339" t="s">
        <v>6753</v>
      </c>
      <c r="AL512" s="339">
        <v>0.59049488059999999</v>
      </c>
      <c r="AM512" s="339">
        <v>0.59035942180000001</v>
      </c>
      <c r="AN512" s="339">
        <v>0.59864152380000002</v>
      </c>
      <c r="AO512" s="339">
        <v>0.60286164689999999</v>
      </c>
      <c r="AP512" s="339">
        <v>0.5910430096</v>
      </c>
      <c r="AQ512" s="339">
        <v>0.53204282270000003</v>
      </c>
      <c r="AR512" s="339">
        <v>0.52540805020000003</v>
      </c>
      <c r="AS512" s="339">
        <v>0.52378507330000001</v>
      </c>
      <c r="AT512" s="339">
        <v>0.51628492579999996</v>
      </c>
      <c r="AU512" s="339">
        <v>0.54677864759999995</v>
      </c>
      <c r="AV512" s="339">
        <v>0.52511003899999997</v>
      </c>
      <c r="AW512" s="339">
        <v>0.53645624670000003</v>
      </c>
      <c r="AX512" s="339">
        <v>0.53227525769999995</v>
      </c>
      <c r="AY512" s="339">
        <v>0.53173923779999999</v>
      </c>
      <c r="AZ512" s="339">
        <v>0.52066031349999997</v>
      </c>
      <c r="BA512" s="339">
        <v>0.50464693930000004</v>
      </c>
      <c r="BB512" s="339">
        <v>0.49644443300000002</v>
      </c>
      <c r="BC512" s="339">
        <v>0.50796549449999995</v>
      </c>
      <c r="BD512" s="339">
        <v>0.49842015109999999</v>
      </c>
      <c r="BE512" s="339">
        <v>0.52120052169999997</v>
      </c>
      <c r="BF512" s="339">
        <v>0.5193273719</v>
      </c>
      <c r="BG512" s="339">
        <v>0.53355845639999999</v>
      </c>
      <c r="BH512" s="339">
        <v>0.54032582750000002</v>
      </c>
      <c r="BI512" s="339">
        <v>0.53619973830000001</v>
      </c>
      <c r="BJ512" s="339">
        <v>0.5234100491</v>
      </c>
      <c r="BK512" s="339">
        <v>0.52095962799999995</v>
      </c>
      <c r="BL512" s="339">
        <v>0.52614058600000002</v>
      </c>
      <c r="BM512" s="339">
        <v>0.52510693409999998</v>
      </c>
      <c r="BN512" s="339">
        <v>0.54676027169999997</v>
      </c>
      <c r="BO512" s="339">
        <v>0.56477087579999996</v>
      </c>
      <c r="BP512" s="339">
        <v>0.56427313099999998</v>
      </c>
      <c r="BQ512" s="339">
        <v>0.58996227050000005</v>
      </c>
      <c r="BR512" s="339">
        <v>0.58542395329999997</v>
      </c>
    </row>
    <row r="513" spans="1:70">
      <c r="A513" t="str">
        <f t="shared" si="38"/>
        <v>Leverage ratio (fully phased-in definition of Tier 1)202103</v>
      </c>
      <c r="B513" s="495">
        <v>202103</v>
      </c>
      <c r="C513" s="495">
        <v>194</v>
      </c>
      <c r="D513" s="495" t="s">
        <v>1101</v>
      </c>
      <c r="E513" s="495">
        <v>3.5599586765181331E-2</v>
      </c>
      <c r="F513" s="495">
        <v>4.8993523765983711E-2</v>
      </c>
      <c r="G513" s="495">
        <v>5.9631338445448399E-2</v>
      </c>
      <c r="H513" s="495">
        <v>7.0084728333337953E-2</v>
      </c>
      <c r="I513" s="495">
        <v>5.5485673937291563E-2</v>
      </c>
      <c r="J513" s="495">
        <v>7.7768850218277688E-2</v>
      </c>
      <c r="K513" s="495">
        <v>0.13213247705402009</v>
      </c>
      <c r="L513" s="496">
        <v>1372529830046.311</v>
      </c>
      <c r="M513" s="496">
        <v>25099641230037</v>
      </c>
      <c r="N513" s="495">
        <v>6.9215453837151122E-2</v>
      </c>
      <c r="O513" s="495">
        <v>7.0936507339993918E-2</v>
      </c>
      <c r="P513" s="495">
        <v>5.2277032173862675E-2</v>
      </c>
      <c r="Q513" s="495">
        <v>130</v>
      </c>
      <c r="R513" s="11">
        <f t="shared" ref="R513:R534" si="43">MIN(N513:P513)</f>
        <v>5.2277032173862675E-2</v>
      </c>
      <c r="S513" s="11">
        <f t="shared" ref="S513:S534" si="44">MAX(N513:P513)</f>
        <v>7.0936507339993918E-2</v>
      </c>
      <c r="T513">
        <f t="shared" si="40"/>
        <v>0</v>
      </c>
      <c r="U513" t="str">
        <f t="shared" si="39"/>
        <v>CET 1 ratio (fully phased-in definition)100</v>
      </c>
      <c r="V513" s="497">
        <v>202312</v>
      </c>
      <c r="W513" s="497">
        <v>208</v>
      </c>
      <c r="X513" s="497" t="s">
        <v>1384</v>
      </c>
      <c r="Y513" s="497" t="s">
        <v>21</v>
      </c>
      <c r="Z513" s="497">
        <v>0</v>
      </c>
      <c r="AA513" s="497">
        <v>28</v>
      </c>
      <c r="AB513" s="497"/>
      <c r="AC513" s="497">
        <v>100</v>
      </c>
      <c r="AD513" s="497">
        <v>1</v>
      </c>
      <c r="AF513" s="338" t="s">
        <v>1372</v>
      </c>
      <c r="AG513" s="339" t="s">
        <v>6753</v>
      </c>
      <c r="AH513" s="339" t="s">
        <v>6753</v>
      </c>
      <c r="AI513" s="339" t="s">
        <v>6753</v>
      </c>
      <c r="AJ513" s="339" t="s">
        <v>6753</v>
      </c>
      <c r="AK513" s="339" t="s">
        <v>6753</v>
      </c>
      <c r="AL513" s="339">
        <v>5.4490414899999999E-2</v>
      </c>
      <c r="AM513" s="339">
        <v>5.2033765900000001E-2</v>
      </c>
      <c r="AN513" s="339">
        <v>5.51324381E-2</v>
      </c>
      <c r="AO513" s="339">
        <v>4.4497153599999999E-2</v>
      </c>
      <c r="AP513" s="339">
        <v>4.18772455E-2</v>
      </c>
      <c r="AQ513" s="339">
        <v>4.1413375199999998E-2</v>
      </c>
      <c r="AR513" s="339">
        <v>3.6530104200000003E-2</v>
      </c>
      <c r="AS513" s="339">
        <v>3.231125E-2</v>
      </c>
      <c r="AT513" s="339">
        <v>2.59253594E-2</v>
      </c>
      <c r="AU513" s="339">
        <v>1.6243966700000001E-2</v>
      </c>
      <c r="AV513" s="339">
        <v>3.6800763399999999E-2</v>
      </c>
      <c r="AW513" s="339">
        <v>4.0430331799999997E-2</v>
      </c>
      <c r="AX513" s="339">
        <v>3.8393578099999999E-2</v>
      </c>
      <c r="AY513" s="339">
        <v>3.7256795699999998E-2</v>
      </c>
      <c r="AZ513" s="339">
        <v>3.7602525800000001E-2</v>
      </c>
      <c r="BA513" s="339">
        <v>3.7717327699999997E-2</v>
      </c>
      <c r="BB513" s="339">
        <v>5.3400382000000003E-2</v>
      </c>
      <c r="BC513" s="339">
        <v>6.6224906700000002E-2</v>
      </c>
      <c r="BD513" s="339">
        <v>7.5142992699999994E-2</v>
      </c>
      <c r="BE513" s="339">
        <v>8.0102799399999994E-2</v>
      </c>
      <c r="BF513" s="339">
        <v>8.3370394900000006E-2</v>
      </c>
      <c r="BG513" s="339">
        <v>0.10730424199999999</v>
      </c>
      <c r="BH513" s="339">
        <v>9.2643605200000007E-2</v>
      </c>
      <c r="BI513" s="339">
        <v>8.5416236500000006E-2</v>
      </c>
      <c r="BJ513" s="339">
        <v>8.5072662399999999E-2</v>
      </c>
      <c r="BK513" s="339">
        <v>8.5795672000000003E-2</v>
      </c>
      <c r="BL513" s="339">
        <v>7.7200168200000002E-2</v>
      </c>
      <c r="BM513" s="339">
        <v>8.5318366800000003E-2</v>
      </c>
      <c r="BN513" s="339">
        <v>7.8842050799999994E-2</v>
      </c>
      <c r="BO513" s="339">
        <v>8.5330314500000004E-2</v>
      </c>
      <c r="BP513" s="339">
        <v>8.4043106699999995E-2</v>
      </c>
      <c r="BQ513" s="339">
        <v>8.6649129599999999E-2</v>
      </c>
      <c r="BR513" s="339">
        <v>8.0747358800000002E-2</v>
      </c>
    </row>
    <row r="514" spans="1:70">
      <c r="A514" t="str">
        <f t="shared" si="38"/>
        <v>Leverage ratio (fully phased-in definition of Tier 1)202106</v>
      </c>
      <c r="B514" s="495">
        <v>202106</v>
      </c>
      <c r="C514" s="495">
        <v>194</v>
      </c>
      <c r="D514" s="495" t="s">
        <v>1101</v>
      </c>
      <c r="E514" s="495">
        <v>4.2438293392152986E-2</v>
      </c>
      <c r="F514" s="495">
        <v>5.1116934160998904E-2</v>
      </c>
      <c r="G514" s="495">
        <v>6.1293723793121362E-2</v>
      </c>
      <c r="H514" s="495">
        <v>8.1819931229767315E-2</v>
      </c>
      <c r="I514" s="495">
        <v>5.7226202088044763E-2</v>
      </c>
      <c r="J514" s="495">
        <v>8.6711170916855707E-2</v>
      </c>
      <c r="K514" s="495">
        <v>0.14121001974049707</v>
      </c>
      <c r="L514" s="496">
        <v>1384595847043.7612</v>
      </c>
      <c r="M514" s="496">
        <v>24445287389029.801</v>
      </c>
      <c r="N514" s="495">
        <v>8.3530997527436757E-2</v>
      </c>
      <c r="O514" s="495">
        <v>7.2466082521390765E-2</v>
      </c>
      <c r="P514" s="495">
        <v>5.3724244670175218E-2</v>
      </c>
      <c r="Q514" s="495">
        <v>123</v>
      </c>
      <c r="R514" s="11">
        <f t="shared" si="43"/>
        <v>5.3724244670175218E-2</v>
      </c>
      <c r="S514" s="11">
        <f t="shared" si="44"/>
        <v>8.3530997527436757E-2</v>
      </c>
      <c r="T514">
        <f t="shared" si="40"/>
        <v>0</v>
      </c>
      <c r="U514" t="str">
        <f t="shared" si="39"/>
        <v>Coverage ratio of non-performing loans and advances1</v>
      </c>
      <c r="V514" s="497">
        <v>202312</v>
      </c>
      <c r="W514" s="497">
        <v>235</v>
      </c>
      <c r="X514" s="497" t="s">
        <v>624</v>
      </c>
      <c r="Y514" s="497" t="s">
        <v>90</v>
      </c>
      <c r="Z514" s="497">
        <v>0</v>
      </c>
      <c r="AA514" s="497">
        <v>3</v>
      </c>
      <c r="AB514" s="497">
        <v>0.71385417131150986</v>
      </c>
      <c r="AC514" s="497">
        <v>1</v>
      </c>
      <c r="AD514" s="497"/>
      <c r="AF514" s="338" t="s">
        <v>1376</v>
      </c>
      <c r="AG514" s="339" t="s">
        <v>6753</v>
      </c>
      <c r="AH514" s="339" t="s">
        <v>6753</v>
      </c>
      <c r="AI514" s="339" t="s">
        <v>6753</v>
      </c>
      <c r="AJ514" s="339" t="s">
        <v>6753</v>
      </c>
      <c r="AK514" s="339" t="s">
        <v>6753</v>
      </c>
      <c r="AL514" s="339" t="s">
        <v>6753</v>
      </c>
      <c r="AM514" s="339" t="s">
        <v>6753</v>
      </c>
      <c r="AN514" s="339" t="s">
        <v>6753</v>
      </c>
      <c r="AO514" s="339">
        <v>1.7363992447000001</v>
      </c>
      <c r="AP514" s="339">
        <v>1.6332956482000001</v>
      </c>
      <c r="AQ514" s="339">
        <v>1.6873133086000001</v>
      </c>
      <c r="AR514" s="339">
        <v>1.7620757333999999</v>
      </c>
      <c r="AS514" s="339">
        <v>1.7940002286000001</v>
      </c>
      <c r="AT514" s="339">
        <v>2.9273228975999999</v>
      </c>
      <c r="AU514" s="339">
        <v>1.9946382109</v>
      </c>
      <c r="AV514" s="339">
        <v>1.9006984833</v>
      </c>
      <c r="AW514" s="339">
        <v>1.8242234306</v>
      </c>
      <c r="AX514" s="339">
        <v>4.6728096283999996</v>
      </c>
      <c r="AY514" s="339">
        <v>2.8323871859</v>
      </c>
      <c r="AZ514" s="339">
        <v>3.0799713191000002</v>
      </c>
      <c r="BA514" s="339">
        <v>3.2250042096999998</v>
      </c>
      <c r="BB514" s="339">
        <v>3.9325304305</v>
      </c>
      <c r="BC514" s="339">
        <v>4.0382000459</v>
      </c>
      <c r="BD514" s="339">
        <v>3.8810469119</v>
      </c>
      <c r="BE514" s="339">
        <v>3.8965354256000002</v>
      </c>
      <c r="BF514" s="339">
        <v>3.8346549380999999</v>
      </c>
      <c r="BG514" s="339">
        <v>4.3782023957999998</v>
      </c>
      <c r="BH514" s="339">
        <v>5.1973832004</v>
      </c>
      <c r="BI514" s="339">
        <v>4.4456099372000004</v>
      </c>
      <c r="BJ514" s="339">
        <v>4.1929287437999996</v>
      </c>
      <c r="BK514" s="339">
        <v>3.9848388100999999</v>
      </c>
      <c r="BL514" s="339">
        <v>4.1539247877000003</v>
      </c>
      <c r="BM514" s="339">
        <v>3.9061870501999998</v>
      </c>
      <c r="BN514" s="339">
        <v>4.1557406409000004</v>
      </c>
      <c r="BO514" s="339">
        <v>4.2601021627</v>
      </c>
      <c r="BP514" s="339">
        <v>4.3808807170000001</v>
      </c>
      <c r="BQ514" s="339">
        <v>4.2135163048999997</v>
      </c>
      <c r="BR514" s="339">
        <v>3.8680761007000002</v>
      </c>
    </row>
    <row r="515" spans="1:70">
      <c r="A515" t="str">
        <f t="shared" ref="A515:A578" si="45">+D515&amp;B515</f>
        <v>Leverage ratio (fully phased-in definition of Tier 1)202109</v>
      </c>
      <c r="B515" s="495">
        <v>202109</v>
      </c>
      <c r="C515" s="495">
        <v>194</v>
      </c>
      <c r="D515" s="495" t="s">
        <v>1101</v>
      </c>
      <c r="E515" s="495">
        <v>4.1422238948432402E-2</v>
      </c>
      <c r="F515" s="495">
        <v>5.1021788897645803E-2</v>
      </c>
      <c r="G515" s="495">
        <v>6.0093385457085952E-2</v>
      </c>
      <c r="H515" s="495">
        <v>8.0965067148591668E-2</v>
      </c>
      <c r="I515" s="495">
        <v>5.6950955033370658E-2</v>
      </c>
      <c r="J515" s="495">
        <v>8.3066638939980536E-2</v>
      </c>
      <c r="K515" s="495">
        <v>0.13711157136701746</v>
      </c>
      <c r="L515" s="496">
        <v>1384786972156.522</v>
      </c>
      <c r="M515" s="496">
        <v>24583873281696.441</v>
      </c>
      <c r="N515" s="495">
        <v>8.4351223072618997E-2</v>
      </c>
      <c r="O515" s="495">
        <v>7.0564819906428614E-2</v>
      </c>
      <c r="P515" s="495">
        <v>5.3670022239835767E-2</v>
      </c>
      <c r="Q515" s="495">
        <v>122</v>
      </c>
      <c r="R515" s="11">
        <f t="shared" si="43"/>
        <v>5.3670022239835767E-2</v>
      </c>
      <c r="S515" s="11">
        <f t="shared" si="44"/>
        <v>8.4351223072618997E-2</v>
      </c>
      <c r="T515">
        <f t="shared" si="40"/>
        <v>0</v>
      </c>
      <c r="U515" t="str">
        <f t="shared" ref="U515:U578" si="46">CONCATENATE(X515,AC515)</f>
        <v>Coverage ratio of non-performing loans and advances2</v>
      </c>
      <c r="V515" s="497">
        <v>202312</v>
      </c>
      <c r="W515" s="497">
        <v>235</v>
      </c>
      <c r="X515" s="497" t="s">
        <v>624</v>
      </c>
      <c r="Y515" s="497" t="s">
        <v>100</v>
      </c>
      <c r="Z515" s="497">
        <v>0</v>
      </c>
      <c r="AA515" s="497">
        <v>3</v>
      </c>
      <c r="AB515" s="497">
        <v>0.67272811309034675</v>
      </c>
      <c r="AC515" s="497">
        <v>2</v>
      </c>
      <c r="AD515" s="497"/>
      <c r="AF515" s="338" t="s">
        <v>6744</v>
      </c>
      <c r="AG515" s="339" t="s">
        <v>6753</v>
      </c>
      <c r="AH515" s="339" t="s">
        <v>6753</v>
      </c>
      <c r="AI515" s="339" t="s">
        <v>6753</v>
      </c>
      <c r="AJ515" s="339" t="s">
        <v>6753</v>
      </c>
      <c r="AK515" s="339" t="s">
        <v>6753</v>
      </c>
      <c r="AL515" s="339" t="s">
        <v>6753</v>
      </c>
      <c r="AM515" s="339" t="s">
        <v>6753</v>
      </c>
      <c r="AN515" s="339" t="s">
        <v>6753</v>
      </c>
      <c r="AO515" s="339" t="s">
        <v>6753</v>
      </c>
      <c r="AP515" s="339" t="s">
        <v>6753</v>
      </c>
      <c r="AQ515" s="339" t="s">
        <v>6753</v>
      </c>
      <c r="AR515" s="339" t="s">
        <v>6753</v>
      </c>
      <c r="AS515" s="339" t="s">
        <v>6753</v>
      </c>
      <c r="AT515" s="339" t="s">
        <v>6753</v>
      </c>
      <c r="AU515" s="339" t="s">
        <v>6753</v>
      </c>
      <c r="AV515" s="339" t="s">
        <v>6753</v>
      </c>
      <c r="AW515" s="339" t="s">
        <v>6753</v>
      </c>
      <c r="AX515" s="339" t="s">
        <v>6753</v>
      </c>
      <c r="AY515" s="339" t="s">
        <v>6753</v>
      </c>
      <c r="AZ515" s="339" t="s">
        <v>6753</v>
      </c>
      <c r="BA515" s="339" t="s">
        <v>6753</v>
      </c>
      <c r="BB515" s="339" t="s">
        <v>6753</v>
      </c>
      <c r="BC515" s="339" t="s">
        <v>6753</v>
      </c>
      <c r="BD515" s="339" t="s">
        <v>6753</v>
      </c>
      <c r="BE515" s="339" t="s">
        <v>6753</v>
      </c>
      <c r="BF515" s="339" t="s">
        <v>6753</v>
      </c>
      <c r="BG515" s="339" t="s">
        <v>6753</v>
      </c>
      <c r="BH515" s="339">
        <v>1.7149732577000001</v>
      </c>
      <c r="BI515" s="339">
        <v>1.7315392323000001</v>
      </c>
      <c r="BJ515" s="339">
        <v>1.7833291348</v>
      </c>
      <c r="BK515" s="339">
        <v>1.8210063970000001</v>
      </c>
      <c r="BL515" s="339">
        <v>1.8311818013000001</v>
      </c>
      <c r="BM515" s="339">
        <v>1.7828045386</v>
      </c>
      <c r="BN515" s="339">
        <v>1.8694038415000001</v>
      </c>
      <c r="BO515" s="339">
        <v>1.8093497339</v>
      </c>
      <c r="BP515" s="339">
        <v>1.8069121122</v>
      </c>
      <c r="BQ515" s="339">
        <v>1.746394521</v>
      </c>
      <c r="BR515" s="339">
        <v>1.759013586</v>
      </c>
    </row>
    <row r="516" spans="1:70">
      <c r="A516" t="str">
        <f t="shared" si="45"/>
        <v>Leverage ratio (fully phased-in definition of Tier 1)202112</v>
      </c>
      <c r="B516" s="495">
        <v>202112</v>
      </c>
      <c r="C516" s="495">
        <v>194</v>
      </c>
      <c r="D516" s="495" t="s">
        <v>1101</v>
      </c>
      <c r="E516" s="495">
        <v>4.1641840713501174E-2</v>
      </c>
      <c r="F516" s="495">
        <v>5.1770835783161946E-2</v>
      </c>
      <c r="G516" s="495">
        <v>6.110882445113177E-2</v>
      </c>
      <c r="H516" s="495">
        <v>7.4479945082615656E-2</v>
      </c>
      <c r="I516" s="495">
        <v>5.8636553704559204E-2</v>
      </c>
      <c r="J516" s="495">
        <v>8.1301389428862239E-2</v>
      </c>
      <c r="K516" s="495">
        <v>0.13577117167976138</v>
      </c>
      <c r="L516" s="496">
        <v>1404567118646.0588</v>
      </c>
      <c r="M516" s="496">
        <v>24169783239227.629</v>
      </c>
      <c r="N516" s="495">
        <v>8.4245957984916714E-2</v>
      </c>
      <c r="O516" s="495">
        <v>7.0931388186518771E-2</v>
      </c>
      <c r="P516" s="495">
        <v>5.5514740243636292E-2</v>
      </c>
      <c r="Q516" s="495">
        <v>122</v>
      </c>
      <c r="R516" s="11">
        <f t="shared" si="43"/>
        <v>5.5514740243636292E-2</v>
      </c>
      <c r="S516" s="11">
        <f t="shared" si="44"/>
        <v>8.4245957984916714E-2</v>
      </c>
      <c r="T516">
        <f t="shared" si="40"/>
        <v>0</v>
      </c>
      <c r="U516" t="str">
        <f t="shared" si="46"/>
        <v>Coverage ratio of non-performing loans and advances3</v>
      </c>
      <c r="V516" s="497">
        <v>202312</v>
      </c>
      <c r="W516" s="497">
        <v>235</v>
      </c>
      <c r="X516" s="497" t="s">
        <v>624</v>
      </c>
      <c r="Y516" s="497" t="s">
        <v>29</v>
      </c>
      <c r="Z516" s="497">
        <v>0</v>
      </c>
      <c r="AA516" s="497">
        <v>3</v>
      </c>
      <c r="AB516" s="497">
        <v>0.62109428993856586</v>
      </c>
      <c r="AC516" s="497">
        <v>3</v>
      </c>
      <c r="AD516" s="497"/>
      <c r="AF516" s="338" t="s">
        <v>1075</v>
      </c>
      <c r="AG516" s="339" t="s">
        <v>6753</v>
      </c>
      <c r="AH516" s="339" t="s">
        <v>6753</v>
      </c>
      <c r="AI516" s="339" t="s">
        <v>6753</v>
      </c>
      <c r="AJ516" s="339" t="s">
        <v>6753</v>
      </c>
      <c r="AK516" s="339" t="s">
        <v>6753</v>
      </c>
      <c r="AL516" s="339">
        <v>0.11597849540000001</v>
      </c>
      <c r="AM516" s="339">
        <v>0.117439658</v>
      </c>
      <c r="AN516" s="339">
        <v>0.13175730390000001</v>
      </c>
      <c r="AO516" s="339">
        <v>0.120609602</v>
      </c>
      <c r="AP516" s="339">
        <v>0.11435844269999999</v>
      </c>
      <c r="AQ516" s="339">
        <v>0.1035670633</v>
      </c>
      <c r="AR516" s="339">
        <v>0.1062643818</v>
      </c>
      <c r="AS516" s="339">
        <v>0.12301068530000001</v>
      </c>
      <c r="AT516" s="339">
        <v>0.1136974799</v>
      </c>
      <c r="AU516" s="339">
        <v>9.6682670200000001E-2</v>
      </c>
      <c r="AV516" s="339">
        <v>5.0480559799999998E-2</v>
      </c>
      <c r="AW516" s="339">
        <v>6.2263183700000002E-2</v>
      </c>
      <c r="AX516" s="339">
        <v>6.2720247399999998E-2</v>
      </c>
      <c r="AY516" s="339">
        <v>6.0546357100000003E-2</v>
      </c>
      <c r="AZ516" s="339">
        <v>7.3091874000000001E-2</v>
      </c>
      <c r="BA516" s="339">
        <v>7.1501980699999995E-2</v>
      </c>
      <c r="BB516" s="339">
        <v>5.6656221E-2</v>
      </c>
      <c r="BC516" s="339">
        <v>1.5886949000000001E-2</v>
      </c>
      <c r="BD516" s="339">
        <v>-3.6658844000000003E-2</v>
      </c>
      <c r="BE516" s="339">
        <v>-6.6921610000000003E-3</v>
      </c>
      <c r="BF516" s="339">
        <v>-3.0072114E-2</v>
      </c>
      <c r="BG516" s="339">
        <v>3.1452466200000001E-2</v>
      </c>
      <c r="BH516" s="339">
        <v>3.4937028600000003E-2</v>
      </c>
      <c r="BI516" s="339">
        <v>3.6380454600000001E-2</v>
      </c>
      <c r="BJ516" s="339">
        <v>3.3773305099999998E-2</v>
      </c>
      <c r="BK516" s="339">
        <v>4.7196018800000003E-2</v>
      </c>
      <c r="BL516" s="339">
        <v>-4.1675232999999999E-2</v>
      </c>
      <c r="BM516" s="339">
        <v>-1.3369067E-2</v>
      </c>
      <c r="BN516" s="339">
        <v>4.0402247500000002E-2</v>
      </c>
      <c r="BO516" s="339">
        <v>0.1028245349</v>
      </c>
      <c r="BP516" s="339">
        <v>0.1230980463</v>
      </c>
      <c r="BQ516" s="339">
        <v>0.127066446</v>
      </c>
      <c r="BR516" s="339">
        <v>0.13407022330000001</v>
      </c>
    </row>
    <row r="517" spans="1:70">
      <c r="A517" t="str">
        <f t="shared" si="45"/>
        <v>Leverage ratio (fully phased-in definition of Tier 1)202203</v>
      </c>
      <c r="B517" s="495">
        <v>202203</v>
      </c>
      <c r="C517" s="495">
        <v>194</v>
      </c>
      <c r="D517" s="495" t="s">
        <v>1101</v>
      </c>
      <c r="E517" s="495">
        <v>4.0666127731364098E-2</v>
      </c>
      <c r="F517" s="495">
        <v>5.0375548295468128E-2</v>
      </c>
      <c r="G517" s="495">
        <v>5.9191090508203759E-2</v>
      </c>
      <c r="H517" s="495">
        <v>7.2657275088537518E-2</v>
      </c>
      <c r="I517" s="495">
        <v>5.5653950807193195E-2</v>
      </c>
      <c r="J517" s="495">
        <v>7.896025641959889E-2</v>
      </c>
      <c r="K517" s="495">
        <v>0.12535541618290069</v>
      </c>
      <c r="L517" s="496">
        <v>1387876984674.1189</v>
      </c>
      <c r="M517" s="496">
        <v>25256971400862.441</v>
      </c>
      <c r="N517" s="495">
        <v>8.1141495882863471E-2</v>
      </c>
      <c r="O517" s="495">
        <v>6.8930324058351464E-2</v>
      </c>
      <c r="P517" s="495">
        <v>5.2213053117788996E-2</v>
      </c>
      <c r="Q517" s="495">
        <v>124</v>
      </c>
      <c r="R517" s="11">
        <f t="shared" si="43"/>
        <v>5.2213053117788996E-2</v>
      </c>
      <c r="S517" s="11">
        <f t="shared" si="44"/>
        <v>8.1141495882863471E-2</v>
      </c>
      <c r="T517">
        <f t="shared" si="40"/>
        <v>0</v>
      </c>
      <c r="U517" t="str">
        <f t="shared" si="46"/>
        <v>Coverage ratio of non-performing loans and advances4</v>
      </c>
      <c r="V517" s="497">
        <v>202312</v>
      </c>
      <c r="W517" s="497">
        <v>235</v>
      </c>
      <c r="X517" s="497" t="s">
        <v>624</v>
      </c>
      <c r="Y517" s="497" t="s">
        <v>92</v>
      </c>
      <c r="Z517" s="497">
        <v>0</v>
      </c>
      <c r="AA517" s="497">
        <v>4</v>
      </c>
      <c r="AB517" s="497">
        <v>0.61534271962619125</v>
      </c>
      <c r="AC517" s="497">
        <v>4</v>
      </c>
      <c r="AD517" s="497"/>
      <c r="AF517" s="338" t="s">
        <v>1077</v>
      </c>
      <c r="AG517" s="339" t="s">
        <v>6753</v>
      </c>
      <c r="AH517" s="339" t="s">
        <v>6753</v>
      </c>
      <c r="AI517" s="339" t="s">
        <v>6753</v>
      </c>
      <c r="AJ517" s="339" t="s">
        <v>6753</v>
      </c>
      <c r="AK517" s="339" t="s">
        <v>6753</v>
      </c>
      <c r="AL517" s="339">
        <v>0.52550025789999999</v>
      </c>
      <c r="AM517" s="339">
        <v>0.5071028165</v>
      </c>
      <c r="AN517" s="339">
        <v>0.47011783530000001</v>
      </c>
      <c r="AO517" s="339">
        <v>0.47719889980000002</v>
      </c>
      <c r="AP517" s="339">
        <v>0.52336643930000004</v>
      </c>
      <c r="AQ517" s="339">
        <v>0.57731499949999998</v>
      </c>
      <c r="AR517" s="339">
        <v>0.57774960959999999</v>
      </c>
      <c r="AS517" s="339">
        <v>0.56607755820000005</v>
      </c>
      <c r="AT517" s="339">
        <v>0.59633673529999998</v>
      </c>
      <c r="AU517" s="339">
        <v>0.56701040670000002</v>
      </c>
      <c r="AV517" s="339">
        <v>0.56413028480000005</v>
      </c>
      <c r="AW517" s="339">
        <v>0.56650953010000005</v>
      </c>
      <c r="AX517" s="339">
        <v>0.57060990030000003</v>
      </c>
      <c r="AY517" s="339">
        <v>0.6446897251</v>
      </c>
      <c r="AZ517" s="339">
        <v>0.63894159809999995</v>
      </c>
      <c r="BA517" s="339">
        <v>0.64409913269999997</v>
      </c>
      <c r="BB517" s="339">
        <v>0.69890460870000004</v>
      </c>
      <c r="BC517" s="339">
        <v>0.78935094480000001</v>
      </c>
      <c r="BD517" s="339">
        <v>0.82895315839999995</v>
      </c>
      <c r="BE517" s="339">
        <v>0.77269336980000003</v>
      </c>
      <c r="BF517" s="339">
        <v>0.74974333829999995</v>
      </c>
      <c r="BG517" s="339">
        <v>0.91027309639999998</v>
      </c>
      <c r="BH517" s="339">
        <v>0.86185414569999996</v>
      </c>
      <c r="BI517" s="339">
        <v>0.84595342520000005</v>
      </c>
      <c r="BJ517" s="339">
        <v>0.85032569130000002</v>
      </c>
      <c r="BK517" s="339">
        <v>0.82340800400000003</v>
      </c>
      <c r="BL517" s="339">
        <v>0.79736545000000003</v>
      </c>
      <c r="BM517" s="339">
        <v>0.75942453210000005</v>
      </c>
      <c r="BN517" s="339">
        <v>0.9060738921</v>
      </c>
      <c r="BO517" s="339">
        <v>0.56360512350000003</v>
      </c>
      <c r="BP517" s="339">
        <v>0.52427773850000003</v>
      </c>
      <c r="BQ517" s="339">
        <v>0.49967369740000001</v>
      </c>
      <c r="BR517" s="339">
        <v>0.50659633950000005</v>
      </c>
    </row>
    <row r="518" spans="1:70">
      <c r="A518" t="str">
        <f t="shared" si="45"/>
        <v>Leverage ratio (fully phased-in definition of Tier 1)202206</v>
      </c>
      <c r="B518" s="495">
        <v>202206</v>
      </c>
      <c r="C518" s="495">
        <v>194</v>
      </c>
      <c r="D518" s="495" t="s">
        <v>1101</v>
      </c>
      <c r="E518" s="495">
        <v>3.8215779648328917E-2</v>
      </c>
      <c r="F518" s="495">
        <v>4.6288065681730418E-2</v>
      </c>
      <c r="G518" s="495">
        <v>5.8910906049496142E-2</v>
      </c>
      <c r="H518" s="495">
        <v>6.7137753444656889E-2</v>
      </c>
      <c r="I518" s="495">
        <v>5.2174499736275179E-2</v>
      </c>
      <c r="J518" s="495">
        <v>7.3518507782298084E-2</v>
      </c>
      <c r="K518" s="495">
        <v>0.12705847019827893</v>
      </c>
      <c r="L518" s="496">
        <v>1395667819524.0916</v>
      </c>
      <c r="M518" s="496">
        <v>27209805831160.719</v>
      </c>
      <c r="N518" s="495">
        <v>6.8483169519965567E-2</v>
      </c>
      <c r="O518" s="495">
        <v>6.658122952183565E-2</v>
      </c>
      <c r="P518" s="495">
        <v>4.8828376966277162E-2</v>
      </c>
      <c r="Q518" s="495">
        <v>130</v>
      </c>
      <c r="R518" s="11">
        <f t="shared" si="43"/>
        <v>4.8828376966277162E-2</v>
      </c>
      <c r="S518" s="11">
        <f t="shared" si="44"/>
        <v>6.8483169519965567E-2</v>
      </c>
      <c r="T518">
        <f t="shared" ref="T518:T543" si="47">IF(OR(G518&lt;R518,G518&gt;S518),1,0)</f>
        <v>0</v>
      </c>
      <c r="U518" t="str">
        <f t="shared" si="46"/>
        <v>Coverage ratio of non-performing loans and advances5</v>
      </c>
      <c r="V518" s="497">
        <v>202312</v>
      </c>
      <c r="W518" s="497">
        <v>235</v>
      </c>
      <c r="X518" s="497" t="s">
        <v>624</v>
      </c>
      <c r="Y518" s="497" t="s">
        <v>23</v>
      </c>
      <c r="Z518" s="497">
        <v>0</v>
      </c>
      <c r="AA518" s="497">
        <v>5</v>
      </c>
      <c r="AB518" s="497">
        <v>0.5883089337740155</v>
      </c>
      <c r="AC518" s="497">
        <v>5</v>
      </c>
      <c r="AD518" s="497"/>
      <c r="AF518" s="338" t="s">
        <v>1076</v>
      </c>
      <c r="AG518" s="339" t="s">
        <v>6753</v>
      </c>
      <c r="AH518" s="339" t="s">
        <v>6753</v>
      </c>
      <c r="AI518" s="339" t="s">
        <v>6753</v>
      </c>
      <c r="AJ518" s="339" t="s">
        <v>6753</v>
      </c>
      <c r="AK518" s="339" t="s">
        <v>6753</v>
      </c>
      <c r="AL518" s="339">
        <v>7.9905107999999996E-3</v>
      </c>
      <c r="AM518" s="339">
        <v>8.2111554999999992E-3</v>
      </c>
      <c r="AN518" s="339">
        <v>9.4334810000000005E-3</v>
      </c>
      <c r="AO518" s="339">
        <v>8.7040641000000005E-3</v>
      </c>
      <c r="AP518" s="339">
        <v>8.1815946999999993E-3</v>
      </c>
      <c r="AQ518" s="339">
        <v>7.4924212E-3</v>
      </c>
      <c r="AR518" s="339">
        <v>7.6750176999999999E-3</v>
      </c>
      <c r="AS518" s="339">
        <v>8.9195787999999995E-3</v>
      </c>
      <c r="AT518" s="339">
        <v>8.9546213E-3</v>
      </c>
      <c r="AU518" s="339">
        <v>7.9764343999999994E-3</v>
      </c>
      <c r="AV518" s="339">
        <v>4.3034980000000002E-3</v>
      </c>
      <c r="AW518" s="339">
        <v>5.3049339000000003E-3</v>
      </c>
      <c r="AX518" s="339">
        <v>5.3938006999999996E-3</v>
      </c>
      <c r="AY518" s="339">
        <v>5.1748599000000003E-3</v>
      </c>
      <c r="AZ518" s="339">
        <v>6.2664060000000004E-3</v>
      </c>
      <c r="BA518" s="339">
        <v>6.1290831E-3</v>
      </c>
      <c r="BB518" s="339">
        <v>4.8711439000000004E-3</v>
      </c>
      <c r="BC518" s="339">
        <v>1.3519116999999999E-3</v>
      </c>
      <c r="BD518" s="339">
        <v>-3.0404619999999999E-3</v>
      </c>
      <c r="BE518" s="339">
        <v>-5.5747499999999998E-4</v>
      </c>
      <c r="BF518" s="339">
        <v>-2.4602439999999999E-3</v>
      </c>
      <c r="BG518" s="339">
        <v>2.3976745E-3</v>
      </c>
      <c r="BH518" s="339">
        <v>2.6737877999999998E-3</v>
      </c>
      <c r="BI518" s="339">
        <v>2.7730691E-3</v>
      </c>
      <c r="BJ518" s="339">
        <v>2.5392080999999999E-3</v>
      </c>
      <c r="BK518" s="339">
        <v>3.4134E-3</v>
      </c>
      <c r="BL518" s="339">
        <v>-2.9279660000000002E-3</v>
      </c>
      <c r="BM518" s="339">
        <v>-9.4317900000000004E-4</v>
      </c>
      <c r="BN518" s="339">
        <v>2.9270844000000001E-3</v>
      </c>
      <c r="BO518" s="339">
        <v>7.5144455000000004E-3</v>
      </c>
      <c r="BP518" s="339">
        <v>9.0094233999999992E-3</v>
      </c>
      <c r="BQ518" s="339">
        <v>9.4124858000000002E-3</v>
      </c>
      <c r="BR518" s="339">
        <v>1.0017837700000001E-2</v>
      </c>
    </row>
    <row r="519" spans="1:70">
      <c r="A519" t="str">
        <f t="shared" si="45"/>
        <v>Leverage ratio (fully phased-in definition of Tier 1)202209</v>
      </c>
      <c r="B519" s="495">
        <v>202209</v>
      </c>
      <c r="C519" s="495">
        <v>194</v>
      </c>
      <c r="D519" s="495" t="s">
        <v>1101</v>
      </c>
      <c r="E519" s="495">
        <v>3.835587896152217E-2</v>
      </c>
      <c r="F519" s="495">
        <v>4.6185702537839025E-2</v>
      </c>
      <c r="G519" s="495">
        <v>5.8001505542040005E-2</v>
      </c>
      <c r="H519" s="495">
        <v>6.6537382405342321E-2</v>
      </c>
      <c r="I519" s="495">
        <v>5.1250466804535488E-2</v>
      </c>
      <c r="J519" s="495">
        <v>7.3356047497732751E-2</v>
      </c>
      <c r="K519" s="495">
        <v>0.12003455677959721</v>
      </c>
      <c r="L519" s="496">
        <v>1392034315933.7214</v>
      </c>
      <c r="M519" s="496">
        <v>27607097825522.516</v>
      </c>
      <c r="N519" s="495">
        <v>6.6023528170154125E-2</v>
      </c>
      <c r="O519" s="495">
        <v>6.5764930412402667E-2</v>
      </c>
      <c r="P519" s="495">
        <v>4.8009089764763743E-2</v>
      </c>
      <c r="Q519" s="495">
        <v>129</v>
      </c>
      <c r="R519" s="11">
        <f t="shared" si="43"/>
        <v>4.8009089764763743E-2</v>
      </c>
      <c r="S519" s="11">
        <f t="shared" si="44"/>
        <v>6.6023528170154125E-2</v>
      </c>
      <c r="T519">
        <f t="shared" si="47"/>
        <v>0</v>
      </c>
      <c r="U519" t="str">
        <f t="shared" si="46"/>
        <v>Coverage ratio of non-performing loans and advances6</v>
      </c>
      <c r="V519" s="497">
        <v>202312</v>
      </c>
      <c r="W519" s="497">
        <v>235</v>
      </c>
      <c r="X519" s="497" t="s">
        <v>624</v>
      </c>
      <c r="Y519" s="497" t="s">
        <v>30</v>
      </c>
      <c r="Z519" s="497">
        <v>0</v>
      </c>
      <c r="AA519" s="497">
        <v>8</v>
      </c>
      <c r="AB519" s="497">
        <v>0.57406607675762755</v>
      </c>
      <c r="AC519" s="497">
        <v>6</v>
      </c>
      <c r="AD519" s="497"/>
      <c r="AF519" s="338" t="s">
        <v>1368</v>
      </c>
      <c r="AG519" s="339" t="s">
        <v>6753</v>
      </c>
      <c r="AH519" s="339" t="s">
        <v>6753</v>
      </c>
      <c r="AI519" s="339" t="s">
        <v>6753</v>
      </c>
      <c r="AJ519" s="339" t="s">
        <v>6753</v>
      </c>
      <c r="AK519" s="339" t="s">
        <v>6753</v>
      </c>
      <c r="AL519" s="339">
        <v>0.66661746619999995</v>
      </c>
      <c r="AM519" s="339">
        <v>0.66407039960000003</v>
      </c>
      <c r="AN519" s="339">
        <v>0.63665949420000001</v>
      </c>
      <c r="AO519" s="339">
        <v>0.64453755810000002</v>
      </c>
      <c r="AP519" s="339">
        <v>0.66985722569999995</v>
      </c>
      <c r="AQ519" s="339">
        <v>0.69575807099999998</v>
      </c>
      <c r="AR519" s="339">
        <v>0.70187771529999998</v>
      </c>
      <c r="AS519" s="339">
        <v>0.70249542009999999</v>
      </c>
      <c r="AT519" s="339">
        <v>0.71057469240000004</v>
      </c>
      <c r="AU519" s="339">
        <v>0.66420721270000005</v>
      </c>
      <c r="AV519" s="339">
        <v>0.71680430630000003</v>
      </c>
      <c r="AW519" s="339">
        <v>0.73047972679999995</v>
      </c>
      <c r="AX519" s="339">
        <v>0.71978741180000005</v>
      </c>
      <c r="AY519" s="339">
        <v>0.74517309300000001</v>
      </c>
      <c r="AZ519" s="339">
        <v>0.71162528449999995</v>
      </c>
      <c r="BA519" s="339">
        <v>0.70926357500000003</v>
      </c>
      <c r="BB519" s="339">
        <v>0.65975347890000002</v>
      </c>
      <c r="BC519" s="339">
        <v>0.72281632159999998</v>
      </c>
      <c r="BD519" s="339">
        <v>0.75826778490000002</v>
      </c>
      <c r="BE519" s="339">
        <v>0.7426042652</v>
      </c>
      <c r="BF519" s="339">
        <v>0.72140155699999997</v>
      </c>
      <c r="BG519" s="339">
        <v>0.72075856770000002</v>
      </c>
      <c r="BH519" s="339">
        <v>0.71616001569999999</v>
      </c>
      <c r="BI519" s="339">
        <v>0.70713663270000005</v>
      </c>
      <c r="BJ519" s="339">
        <v>0.70412329880000002</v>
      </c>
      <c r="BK519" s="339">
        <v>0.71307828129999995</v>
      </c>
      <c r="BL519" s="339">
        <v>0.71800061000000004</v>
      </c>
      <c r="BM519" s="339">
        <v>0.70690626459999995</v>
      </c>
      <c r="BN519" s="339">
        <v>0.72680350049999998</v>
      </c>
      <c r="BO519" s="339">
        <v>0.81566720000000004</v>
      </c>
      <c r="BP519" s="339">
        <v>0.83116067940000005</v>
      </c>
      <c r="BQ519" s="339">
        <v>0.84189921850000005</v>
      </c>
      <c r="BR519" s="339">
        <v>0.83862059680000001</v>
      </c>
    </row>
    <row r="520" spans="1:70">
      <c r="A520" t="str">
        <f t="shared" si="45"/>
        <v>Leverage ratio (fully phased-in definition of Tier 1)202212</v>
      </c>
      <c r="B520" s="495">
        <v>202212</v>
      </c>
      <c r="C520" s="495">
        <v>194</v>
      </c>
      <c r="D520" s="495" t="s">
        <v>1101</v>
      </c>
      <c r="E520" s="495">
        <v>4.2095517079395982E-2</v>
      </c>
      <c r="F520" s="495">
        <v>5.0159061667392951E-2</v>
      </c>
      <c r="G520" s="495">
        <v>6.124950018979966E-2</v>
      </c>
      <c r="H520" s="495">
        <v>6.9965074232709173E-2</v>
      </c>
      <c r="I520" s="495">
        <v>5.5554319359629303E-2</v>
      </c>
      <c r="J520" s="495">
        <v>7.7099164919759766E-2</v>
      </c>
      <c r="K520" s="495">
        <v>0.13454936481099267</v>
      </c>
      <c r="L520" s="496">
        <v>1416343462164.6143</v>
      </c>
      <c r="M520" s="496">
        <v>25988351633283.777</v>
      </c>
      <c r="N520" s="495">
        <v>7.787081244064134E-2</v>
      </c>
      <c r="O520" s="495">
        <v>6.9971143241646674E-2</v>
      </c>
      <c r="P520" s="495">
        <v>5.1974913720227743E-2</v>
      </c>
      <c r="Q520" s="495">
        <v>128</v>
      </c>
      <c r="R520" s="11">
        <f t="shared" si="43"/>
        <v>5.1974913720227743E-2</v>
      </c>
      <c r="S520" s="11">
        <f t="shared" si="44"/>
        <v>7.787081244064134E-2</v>
      </c>
      <c r="T520">
        <f t="shared" si="47"/>
        <v>0</v>
      </c>
      <c r="U520" t="str">
        <f t="shared" si="46"/>
        <v>Coverage ratio of non-performing loans and advances7</v>
      </c>
      <c r="V520" s="497">
        <v>202312</v>
      </c>
      <c r="W520" s="497">
        <v>235</v>
      </c>
      <c r="X520" s="497" t="s">
        <v>624</v>
      </c>
      <c r="Y520" s="497" t="s">
        <v>32</v>
      </c>
      <c r="Z520" s="497">
        <v>0</v>
      </c>
      <c r="AA520" s="497">
        <v>9</v>
      </c>
      <c r="AB520" s="497">
        <v>0.5448228186790427</v>
      </c>
      <c r="AC520" s="497">
        <v>7</v>
      </c>
      <c r="AD520" s="497"/>
      <c r="AF520" s="338" t="s">
        <v>1369</v>
      </c>
      <c r="AG520" s="339" t="s">
        <v>6753</v>
      </c>
      <c r="AH520" s="339" t="s">
        <v>6753</v>
      </c>
      <c r="AI520" s="339" t="s">
        <v>6753</v>
      </c>
      <c r="AJ520" s="339" t="s">
        <v>6753</v>
      </c>
      <c r="AK520" s="339" t="s">
        <v>6753</v>
      </c>
      <c r="AL520" s="339">
        <v>0.1911857555</v>
      </c>
      <c r="AM520" s="339">
        <v>0.18797076400000001</v>
      </c>
      <c r="AN520" s="339">
        <v>0.17885893080000001</v>
      </c>
      <c r="AO520" s="339">
        <v>0.18279694490000001</v>
      </c>
      <c r="AP520" s="339">
        <v>0.19804630440000001</v>
      </c>
      <c r="AQ520" s="339">
        <v>0.20302325399999999</v>
      </c>
      <c r="AR520" s="339">
        <v>0.20566167699999999</v>
      </c>
      <c r="AS520" s="339">
        <v>0.2181008599</v>
      </c>
      <c r="AT520" s="339">
        <v>0.2182981705</v>
      </c>
      <c r="AU520" s="339">
        <v>0.21975073849999999</v>
      </c>
      <c r="AV520" s="339">
        <v>0.23382128050000001</v>
      </c>
      <c r="AW520" s="339">
        <v>0.23071082009999999</v>
      </c>
      <c r="AX520" s="339">
        <v>0.23185792799999999</v>
      </c>
      <c r="AY520" s="339">
        <v>0.23411954800000001</v>
      </c>
      <c r="AZ520" s="339">
        <v>0.212558736</v>
      </c>
      <c r="BA520" s="339">
        <v>0.22079782140000001</v>
      </c>
      <c r="BB520" s="339">
        <v>0.2145888574</v>
      </c>
      <c r="BC520" s="339">
        <v>0.2419879449</v>
      </c>
      <c r="BD520" s="339">
        <v>0.22272196189999999</v>
      </c>
      <c r="BE520" s="339">
        <v>0.2214613356</v>
      </c>
      <c r="BF520" s="339">
        <v>0.22353344159999999</v>
      </c>
      <c r="BG520" s="339">
        <v>0.23525107200000001</v>
      </c>
      <c r="BH520" s="339">
        <v>0.2348239892</v>
      </c>
      <c r="BI520" s="339">
        <v>0.23953162459999999</v>
      </c>
      <c r="BJ520" s="339">
        <v>0.24463281619999999</v>
      </c>
      <c r="BK520" s="339">
        <v>0.24391344309999999</v>
      </c>
      <c r="BL520" s="339">
        <v>0.23257256079999999</v>
      </c>
      <c r="BM520" s="339">
        <v>0.21886880580000001</v>
      </c>
      <c r="BN520" s="339">
        <v>0.20643846539999999</v>
      </c>
      <c r="BO520" s="339">
        <v>0.14225371710000001</v>
      </c>
      <c r="BP520" s="339">
        <v>0.13380794039999999</v>
      </c>
      <c r="BQ520" s="339">
        <v>0.1325401111</v>
      </c>
      <c r="BR520" s="339">
        <v>0.13613636870000001</v>
      </c>
    </row>
    <row r="521" spans="1:70">
      <c r="A521" t="str">
        <f t="shared" si="45"/>
        <v>Leverage ratio (fully phased-in definition of Tier 1)202303</v>
      </c>
      <c r="B521" s="495">
        <v>202303</v>
      </c>
      <c r="C521" s="495">
        <v>194</v>
      </c>
      <c r="D521" s="495" t="s">
        <v>1101</v>
      </c>
      <c r="E521" s="495">
        <v>4.1800156273837076E-2</v>
      </c>
      <c r="F521" s="495">
        <v>4.8898216573802458E-2</v>
      </c>
      <c r="G521" s="495">
        <v>6.2814943259203865E-2</v>
      </c>
      <c r="H521" s="495">
        <v>7.0184572103493451E-2</v>
      </c>
      <c r="I521" s="495">
        <v>5.5144908161224054E-2</v>
      </c>
      <c r="J521" s="495">
        <v>7.7959897335613815E-2</v>
      </c>
      <c r="K521" s="495">
        <v>0.12749770281099354</v>
      </c>
      <c r="L521" s="496">
        <v>1444531464800.6042</v>
      </c>
      <c r="M521" s="496">
        <v>26728663019215.109</v>
      </c>
      <c r="N521" s="495">
        <v>7.1744328346368569E-2</v>
      </c>
      <c r="O521" s="495">
        <v>7.1233744702166216E-2</v>
      </c>
      <c r="P521" s="495">
        <v>5.1370755025031245E-2</v>
      </c>
      <c r="Q521" s="495">
        <v>131</v>
      </c>
      <c r="R521" s="11">
        <f t="shared" si="43"/>
        <v>5.1370755025031245E-2</v>
      </c>
      <c r="S521" s="11">
        <f t="shared" si="44"/>
        <v>7.1744328346368569E-2</v>
      </c>
      <c r="T521">
        <f t="shared" si="47"/>
        <v>0</v>
      </c>
      <c r="U521" t="str">
        <f t="shared" si="46"/>
        <v>Coverage ratio of non-performing loans and advances8</v>
      </c>
      <c r="V521" s="497">
        <v>202312</v>
      </c>
      <c r="W521" s="497">
        <v>235</v>
      </c>
      <c r="X521" s="497" t="s">
        <v>624</v>
      </c>
      <c r="Y521" s="497" t="s">
        <v>93</v>
      </c>
      <c r="Z521" s="497">
        <v>0</v>
      </c>
      <c r="AA521" s="497">
        <v>3</v>
      </c>
      <c r="AB521" s="497">
        <v>0.53995754914414396</v>
      </c>
      <c r="AC521" s="497">
        <v>8</v>
      </c>
      <c r="AD521" s="497"/>
      <c r="AF521" s="338" t="s">
        <v>1370</v>
      </c>
      <c r="AG521" s="339" t="s">
        <v>6753</v>
      </c>
      <c r="AH521" s="339" t="s">
        <v>6753</v>
      </c>
      <c r="AI521" s="339" t="s">
        <v>6753</v>
      </c>
      <c r="AJ521" s="339" t="s">
        <v>6753</v>
      </c>
      <c r="AK521" s="339" t="s">
        <v>6753</v>
      </c>
      <c r="AL521" s="339">
        <v>3.7024459900000001E-2</v>
      </c>
      <c r="AM521" s="339">
        <v>3.2547172999999999E-2</v>
      </c>
      <c r="AN521" s="339">
        <v>4.2739606600000001E-2</v>
      </c>
      <c r="AO521" s="339">
        <v>3.2195425100000001E-2</v>
      </c>
      <c r="AP521" s="339">
        <v>3.2254806300000001E-2</v>
      </c>
      <c r="AQ521" s="339">
        <v>2.7893105099999999E-2</v>
      </c>
      <c r="AR521" s="339">
        <v>2.4776237699999999E-2</v>
      </c>
      <c r="AS521" s="339">
        <v>2.4225895899999999E-2</v>
      </c>
      <c r="AT521" s="339">
        <v>2.4870312700000001E-2</v>
      </c>
      <c r="AU521" s="339">
        <v>0.1162233449</v>
      </c>
      <c r="AV521" s="339">
        <v>1.5342365199999999E-2</v>
      </c>
      <c r="AW521" s="339">
        <v>1.4359710899999999E-2</v>
      </c>
      <c r="AX521" s="339">
        <v>2.2130929000000001E-2</v>
      </c>
      <c r="AY521" s="339">
        <v>2.2025761800000002E-2</v>
      </c>
      <c r="AZ521" s="339">
        <v>1.3332143100000001E-2</v>
      </c>
      <c r="BA521" s="339">
        <v>1.29760512E-2</v>
      </c>
      <c r="BB521" s="339">
        <v>1.3729077100000001E-2</v>
      </c>
      <c r="BC521" s="339">
        <v>1.47632931E-2</v>
      </c>
      <c r="BD521" s="339">
        <v>1.6202344399999999E-2</v>
      </c>
      <c r="BE521" s="339">
        <v>1.5021131E-2</v>
      </c>
      <c r="BF521" s="339">
        <v>1.5439126399999999E-2</v>
      </c>
      <c r="BG521" s="339">
        <v>1.60533034E-2</v>
      </c>
      <c r="BH521" s="339">
        <v>1.9922350200000001E-2</v>
      </c>
      <c r="BI521" s="339">
        <v>2.09488847E-2</v>
      </c>
      <c r="BJ521" s="339">
        <v>1.73464849E-2</v>
      </c>
      <c r="BK521" s="339">
        <v>2.0337838899999999E-2</v>
      </c>
      <c r="BL521" s="339">
        <v>2.0016728500000001E-2</v>
      </c>
      <c r="BM521" s="339">
        <v>4.3828615299999998E-2</v>
      </c>
      <c r="BN521" s="339">
        <v>4.4329926300000003E-2</v>
      </c>
      <c r="BO521" s="339">
        <v>1.6946656300000001E-2</v>
      </c>
      <c r="BP521" s="339">
        <v>1.6009567200000002E-2</v>
      </c>
      <c r="BQ521" s="339">
        <v>1.3299976E-2</v>
      </c>
      <c r="BR521" s="339">
        <v>1.4383532399999999E-2</v>
      </c>
    </row>
    <row r="522" spans="1:70">
      <c r="A522" t="str">
        <f t="shared" si="45"/>
        <v>Leverage ratio (fully phased-in definition of Tier 1)202306</v>
      </c>
      <c r="B522" s="495">
        <v>202306</v>
      </c>
      <c r="C522" s="495">
        <v>194</v>
      </c>
      <c r="D522" s="495" t="s">
        <v>1101</v>
      </c>
      <c r="E522" s="495">
        <v>4.2296052981770159E-2</v>
      </c>
      <c r="F522" s="495">
        <v>5.0426583175379083E-2</v>
      </c>
      <c r="G522" s="495">
        <v>6.4585800598476489E-2</v>
      </c>
      <c r="H522" s="495">
        <v>7.1633539785116176E-2</v>
      </c>
      <c r="I522" s="495">
        <v>5.6553926246384549E-2</v>
      </c>
      <c r="J522" s="495">
        <v>8.0408383189658261E-2</v>
      </c>
      <c r="K522" s="495">
        <v>0.12722132711161982</v>
      </c>
      <c r="L522" s="496">
        <v>1472672473359.2773</v>
      </c>
      <c r="M522" s="496">
        <v>26522756332688.574</v>
      </c>
      <c r="N522" s="495">
        <v>7.2187943670347351E-2</v>
      </c>
      <c r="O522" s="495">
        <v>7.4101827082307281E-2</v>
      </c>
      <c r="P522" s="495">
        <v>5.2619072718953282E-2</v>
      </c>
      <c r="Q522" s="495">
        <v>130</v>
      </c>
      <c r="R522" s="11">
        <f t="shared" si="43"/>
        <v>5.2619072718953282E-2</v>
      </c>
      <c r="S522" s="11">
        <f t="shared" si="44"/>
        <v>7.4101827082307281E-2</v>
      </c>
      <c r="T522">
        <f t="shared" si="47"/>
        <v>0</v>
      </c>
      <c r="U522" t="str">
        <f t="shared" si="46"/>
        <v>Coverage ratio of non-performing loans and advances9</v>
      </c>
      <c r="V522" s="497">
        <v>202312</v>
      </c>
      <c r="W522" s="497">
        <v>235</v>
      </c>
      <c r="X522" s="497" t="s">
        <v>624</v>
      </c>
      <c r="Y522" s="497" t="s">
        <v>25</v>
      </c>
      <c r="Z522" s="497">
        <v>0</v>
      </c>
      <c r="AA522" s="497">
        <v>18</v>
      </c>
      <c r="AB522" s="497">
        <v>0.53719622334673089</v>
      </c>
      <c r="AC522" s="497">
        <v>9</v>
      </c>
      <c r="AD522" s="497"/>
      <c r="AF522" s="338" t="s">
        <v>1375</v>
      </c>
      <c r="AG522" s="339" t="s">
        <v>6753</v>
      </c>
      <c r="AH522" s="339" t="s">
        <v>6753</v>
      </c>
      <c r="AI522" s="339" t="s">
        <v>6753</v>
      </c>
      <c r="AJ522" s="339" t="s">
        <v>6753</v>
      </c>
      <c r="AK522" s="339" t="s">
        <v>6753</v>
      </c>
      <c r="AL522" s="339">
        <v>1.8551175100000001E-2</v>
      </c>
      <c r="AM522" s="339">
        <v>1.7823932099999999E-2</v>
      </c>
      <c r="AN522" s="339">
        <v>1.8950085500000002E-2</v>
      </c>
      <c r="AO522" s="339">
        <v>1.8956284699999999E-2</v>
      </c>
      <c r="AP522" s="339">
        <v>1.81030776E-2</v>
      </c>
      <c r="AQ522" s="339">
        <v>1.76476102E-2</v>
      </c>
      <c r="AR522" s="339">
        <v>1.7372480999999999E-2</v>
      </c>
      <c r="AS522" s="339">
        <v>2.0076244600000001E-2</v>
      </c>
      <c r="AT522" s="339">
        <v>1.9376512700000001E-2</v>
      </c>
      <c r="AU522" s="339">
        <v>1.5815689099999999E-2</v>
      </c>
      <c r="AV522" s="339">
        <v>1.8347716600000001E-2</v>
      </c>
      <c r="AW522" s="339">
        <v>1.8385900300000001E-2</v>
      </c>
      <c r="AX522" s="339">
        <v>1.8330644600000001E-2</v>
      </c>
      <c r="AY522" s="339">
        <v>1.75826119E-2</v>
      </c>
      <c r="AZ522" s="339">
        <v>1.6702957099999999E-2</v>
      </c>
      <c r="BA522" s="339">
        <v>1.6406817399999999E-2</v>
      </c>
      <c r="BB522" s="339">
        <v>1.54008038E-2</v>
      </c>
      <c r="BC522" s="339">
        <v>1.4762060699999999E-2</v>
      </c>
      <c r="BD522" s="339">
        <v>1.4498930199999999E-2</v>
      </c>
      <c r="BE522" s="339">
        <v>1.4474890799999999E-2</v>
      </c>
      <c r="BF522" s="339">
        <v>1.42466977E-2</v>
      </c>
      <c r="BG522" s="339">
        <v>1.30696682E-2</v>
      </c>
      <c r="BH522" s="339">
        <v>1.31780296E-2</v>
      </c>
      <c r="BI522" s="339">
        <v>1.30667752E-2</v>
      </c>
      <c r="BJ522" s="339">
        <v>1.30237935E-2</v>
      </c>
      <c r="BK522" s="339">
        <v>1.21636036E-2</v>
      </c>
      <c r="BL522" s="339">
        <v>1.32667368E-2</v>
      </c>
      <c r="BM522" s="339">
        <v>1.3621685200000001E-2</v>
      </c>
      <c r="BN522" s="339">
        <v>1.49737293E-2</v>
      </c>
      <c r="BO522" s="339">
        <v>2.14633914E-2</v>
      </c>
      <c r="BP522" s="339">
        <v>2.3063302599999998E-2</v>
      </c>
      <c r="BQ522" s="339">
        <v>2.4283077399999999E-2</v>
      </c>
      <c r="BR522" s="339">
        <v>2.4884827500000001E-2</v>
      </c>
    </row>
    <row r="523" spans="1:70">
      <c r="A523" t="str">
        <f t="shared" si="45"/>
        <v>Leverage ratio (fully phased-in definition of Tier 1)202309</v>
      </c>
      <c r="B523" s="495">
        <v>202309</v>
      </c>
      <c r="C523" s="495">
        <v>194</v>
      </c>
      <c r="D523" s="495" t="s">
        <v>1101</v>
      </c>
      <c r="E523" s="495">
        <v>4.1924214272881913E-2</v>
      </c>
      <c r="F523" s="495">
        <v>5.1162777612688504E-2</v>
      </c>
      <c r="G523" s="495">
        <v>6.3426022007725902E-2</v>
      </c>
      <c r="H523" s="495">
        <v>7.1554058478248944E-2</v>
      </c>
      <c r="I523" s="495">
        <v>5.6246240131586529E-2</v>
      </c>
      <c r="J523" s="495">
        <v>8.0756556827299084E-2</v>
      </c>
      <c r="K523" s="495">
        <v>0.12314303900295237</v>
      </c>
      <c r="L523" s="496">
        <v>1474375962778.4155</v>
      </c>
      <c r="M523" s="496">
        <v>26630717176369.75</v>
      </c>
      <c r="N523" s="495">
        <v>7.0234875987595841E-2</v>
      </c>
      <c r="O523" s="495">
        <v>7.378210701236336E-2</v>
      </c>
      <c r="P523" s="495">
        <v>5.2429438478449712E-2</v>
      </c>
      <c r="Q523" s="495">
        <v>128</v>
      </c>
      <c r="R523" s="11">
        <f t="shared" si="43"/>
        <v>5.2429438478449712E-2</v>
      </c>
      <c r="S523" s="11">
        <f t="shared" si="44"/>
        <v>7.378210701236336E-2</v>
      </c>
      <c r="T523">
        <f t="shared" si="47"/>
        <v>0</v>
      </c>
      <c r="U523" t="str">
        <f t="shared" si="46"/>
        <v>Coverage ratio of non-performing loans and advances10</v>
      </c>
      <c r="V523" s="497">
        <v>202312</v>
      </c>
      <c r="W523" s="497">
        <v>235</v>
      </c>
      <c r="X523" s="497" t="s">
        <v>624</v>
      </c>
      <c r="Y523" s="497" t="s">
        <v>91</v>
      </c>
      <c r="Z523" s="497">
        <v>0</v>
      </c>
      <c r="AA523" s="497">
        <v>3</v>
      </c>
      <c r="AB523" s="497">
        <v>0.51592399681682322</v>
      </c>
      <c r="AC523" s="497">
        <v>10</v>
      </c>
      <c r="AD523" s="497"/>
      <c r="AF523" s="338" t="s">
        <v>2383</v>
      </c>
      <c r="AG523" s="339" t="s">
        <v>6753</v>
      </c>
      <c r="AH523" s="339" t="s">
        <v>6753</v>
      </c>
      <c r="AI523" s="339" t="s">
        <v>6753</v>
      </c>
      <c r="AJ523" s="339" t="s">
        <v>6753</v>
      </c>
      <c r="AK523" s="339" t="s">
        <v>6753</v>
      </c>
      <c r="AL523" s="339" t="s">
        <v>6753</v>
      </c>
      <c r="AM523" s="339" t="s">
        <v>6753</v>
      </c>
      <c r="AN523" s="339" t="s">
        <v>6753</v>
      </c>
      <c r="AO523" s="339" t="s">
        <v>6753</v>
      </c>
      <c r="AP523" s="339" t="s">
        <v>6753</v>
      </c>
      <c r="AQ523" s="339" t="s">
        <v>6753</v>
      </c>
      <c r="AR523" s="339" t="s">
        <v>6753</v>
      </c>
      <c r="AS523" s="339" t="s">
        <v>6753</v>
      </c>
      <c r="AT523" s="339" t="s">
        <v>6753</v>
      </c>
      <c r="AU523" s="339">
        <v>4.9450772800000001E-2</v>
      </c>
      <c r="AV523" s="339">
        <v>5.4647604999999997E-3</v>
      </c>
      <c r="AW523" s="339">
        <v>3.5803672000000002E-3</v>
      </c>
      <c r="AX523" s="339">
        <v>2.1430057000000001E-3</v>
      </c>
      <c r="AY523" s="339">
        <v>3.3108365999999999E-3</v>
      </c>
      <c r="AZ523" s="339">
        <v>2.29322907E-2</v>
      </c>
      <c r="BA523" s="339">
        <v>1.51508089E-2</v>
      </c>
      <c r="BB523" s="339">
        <v>3.2235230999999999E-3</v>
      </c>
      <c r="BC523" s="339">
        <v>1.2145037500000001E-2</v>
      </c>
      <c r="BD523" s="339">
        <v>1.65171954E-2</v>
      </c>
      <c r="BE523" s="339">
        <v>1.4487497E-2</v>
      </c>
      <c r="BF523" s="339">
        <v>1.32707157E-2</v>
      </c>
      <c r="BG523" s="339">
        <v>9.1030569999999995E-3</v>
      </c>
      <c r="BH523" s="339">
        <v>7.56407E-3</v>
      </c>
      <c r="BI523" s="339">
        <v>3.6932162000000001E-3</v>
      </c>
      <c r="BJ523" s="339">
        <v>3.3485852999999999E-3</v>
      </c>
      <c r="BK523" s="339">
        <v>1.4082058E-2</v>
      </c>
      <c r="BL523" s="339">
        <v>9.2645546000000006E-3</v>
      </c>
      <c r="BM523" s="339">
        <v>7.2963756000000001E-3</v>
      </c>
      <c r="BN523" s="339">
        <v>3.7089384999999999E-3</v>
      </c>
      <c r="BO523" s="339">
        <v>1.6979380299999999E-2</v>
      </c>
      <c r="BP523" s="339">
        <v>8.7366435999999999E-3</v>
      </c>
      <c r="BQ523" s="339">
        <v>7.3262149E-3</v>
      </c>
      <c r="BR523" s="339">
        <v>3.0501539000000002E-3</v>
      </c>
    </row>
    <row r="524" spans="1:70">
      <c r="A524" t="str">
        <f t="shared" si="45"/>
        <v>Leverage ratio (fully phased-in definition of Tier 1)202312</v>
      </c>
      <c r="B524" s="495">
        <v>202312</v>
      </c>
      <c r="C524" s="495">
        <v>194</v>
      </c>
      <c r="D524" s="495" t="s">
        <v>1101</v>
      </c>
      <c r="E524" s="495">
        <v>4.3401397684496218E-2</v>
      </c>
      <c r="F524" s="495">
        <v>5.1860683522809224E-2</v>
      </c>
      <c r="G524" s="495">
        <v>6.5548916727026396E-2</v>
      </c>
      <c r="H524" s="495">
        <v>7.2818535372913301E-2</v>
      </c>
      <c r="I524" s="495">
        <v>5.7728574013615273E-2</v>
      </c>
      <c r="J524" s="495">
        <v>8.2655154858877533E-2</v>
      </c>
      <c r="K524" s="495">
        <v>0.12719762255816547</v>
      </c>
      <c r="L524" s="496">
        <v>1488887933738.8882</v>
      </c>
      <c r="M524" s="496">
        <v>26242222944246.332</v>
      </c>
      <c r="N524" s="495">
        <v>7.4032055752670772E-2</v>
      </c>
      <c r="O524" s="495">
        <v>7.5024788789790117E-2</v>
      </c>
      <c r="P524" s="495">
        <v>5.3748189247143377E-2</v>
      </c>
      <c r="Q524" s="495">
        <v>127</v>
      </c>
      <c r="R524" s="11">
        <f t="shared" si="43"/>
        <v>5.3748189247143377E-2</v>
      </c>
      <c r="S524" s="11">
        <f t="shared" si="44"/>
        <v>7.5024788789790117E-2</v>
      </c>
      <c r="T524">
        <f t="shared" si="47"/>
        <v>0</v>
      </c>
      <c r="U524" t="str">
        <f t="shared" si="46"/>
        <v>Coverage ratio of non-performing loans and advances11</v>
      </c>
      <c r="V524" s="497">
        <v>202312</v>
      </c>
      <c r="W524" s="497">
        <v>235</v>
      </c>
      <c r="X524" s="497" t="s">
        <v>624</v>
      </c>
      <c r="Y524" s="497" t="s">
        <v>14</v>
      </c>
      <c r="Z524" s="497">
        <v>0</v>
      </c>
      <c r="AA524" s="497">
        <v>10</v>
      </c>
      <c r="AB524" s="497">
        <v>0.47066799337492948</v>
      </c>
      <c r="AC524" s="497">
        <v>11</v>
      </c>
      <c r="AD524" s="497"/>
      <c r="AF524" s="338" t="s">
        <v>1067</v>
      </c>
      <c r="AG524" s="339" t="s">
        <v>6753</v>
      </c>
      <c r="AH524" s="339" t="s">
        <v>6753</v>
      </c>
      <c r="AI524" s="339" t="s">
        <v>6753</v>
      </c>
      <c r="AJ524" s="339" t="s">
        <v>6753</v>
      </c>
      <c r="AK524" s="339" t="s">
        <v>6753</v>
      </c>
      <c r="AL524" s="339">
        <v>0.156637846</v>
      </c>
      <c r="AM524" s="339">
        <v>0.19915599270000001</v>
      </c>
      <c r="AN524" s="339">
        <v>0.19410425719999999</v>
      </c>
      <c r="AO524" s="339">
        <v>0.15010096740000001</v>
      </c>
      <c r="AP524" s="339">
        <v>0.15228995549999999</v>
      </c>
      <c r="AQ524" s="339">
        <v>0.15223731970000001</v>
      </c>
      <c r="AR524" s="339">
        <v>0.1511567691</v>
      </c>
      <c r="AS524" s="339">
        <v>0.15314435539999999</v>
      </c>
      <c r="AT524" s="339">
        <v>0.17545861530000001</v>
      </c>
      <c r="AU524" s="339">
        <v>0.17203979799999999</v>
      </c>
      <c r="AV524" s="339">
        <v>0.1739088144</v>
      </c>
      <c r="AW524" s="339">
        <v>0.16934811990000001</v>
      </c>
      <c r="AX524" s="339">
        <v>0.1823989064</v>
      </c>
      <c r="AY524" s="339">
        <v>0.18245141640000001</v>
      </c>
      <c r="AZ524" s="339">
        <v>0.18189386260000001</v>
      </c>
      <c r="BA524" s="339">
        <v>0.18385220760000001</v>
      </c>
      <c r="BB524" s="339">
        <v>0.18872075199999999</v>
      </c>
      <c r="BC524" s="339">
        <v>0.18730224719999999</v>
      </c>
      <c r="BD524" s="339">
        <v>0.18870709560000001</v>
      </c>
      <c r="BE524" s="339">
        <v>0.19065146990000001</v>
      </c>
      <c r="BF524" s="339">
        <v>0.20459832189999999</v>
      </c>
      <c r="BG524" s="339">
        <v>0.18844665099999999</v>
      </c>
      <c r="BH524" s="339">
        <v>0.19228394069999999</v>
      </c>
      <c r="BI524" s="339">
        <v>0.18955557889999999</v>
      </c>
      <c r="BJ524" s="339">
        <v>0.19883772229999999</v>
      </c>
      <c r="BK524" s="339">
        <v>0.19647267199999999</v>
      </c>
      <c r="BL524" s="339">
        <v>0.17983775290000001</v>
      </c>
      <c r="BM524" s="339">
        <v>0.1849171097</v>
      </c>
      <c r="BN524" s="339">
        <v>0.1976240088</v>
      </c>
      <c r="BO524" s="339">
        <v>0.1926487439</v>
      </c>
      <c r="BP524" s="339">
        <v>0.20359835100000001</v>
      </c>
      <c r="BQ524" s="339">
        <v>0.1988681628</v>
      </c>
      <c r="BR524" s="339">
        <v>0.21206612429999999</v>
      </c>
    </row>
    <row r="525" spans="1:70">
      <c r="A525" t="str">
        <f t="shared" si="45"/>
        <v>Leverage ratio (transitional definition of Tier 1)201609</v>
      </c>
      <c r="B525" s="495">
        <v>201609</v>
      </c>
      <c r="C525" s="495">
        <v>195</v>
      </c>
      <c r="D525" s="495" t="s">
        <v>1102</v>
      </c>
      <c r="E525" s="495">
        <v>2.7161877467434037E-2</v>
      </c>
      <c r="F525" s="495">
        <v>4.430385202265219E-2</v>
      </c>
      <c r="G525" s="495">
        <v>5.8309925083812365E-2</v>
      </c>
      <c r="H525" s="495">
        <v>7.3283776377558035E-2</v>
      </c>
      <c r="I525" s="495">
        <v>5.323413292379129E-2</v>
      </c>
      <c r="J525" s="495">
        <v>7.2444035178481997E-2</v>
      </c>
      <c r="K525" s="495">
        <v>0.12219326835074423</v>
      </c>
      <c r="L525" s="496">
        <v>1160103156916.7856</v>
      </c>
      <c r="M525" s="496">
        <v>22586471763555.688</v>
      </c>
      <c r="N525" s="495">
        <v>5.6730502520863486E-2</v>
      </c>
      <c r="O525" s="495">
        <v>7.0428421375889283E-2</v>
      </c>
      <c r="P525" s="495">
        <v>5.0530713045772703E-2</v>
      </c>
      <c r="Q525" s="495">
        <v>153</v>
      </c>
      <c r="R525" s="11">
        <f t="shared" si="43"/>
        <v>5.0530713045772703E-2</v>
      </c>
      <c r="S525" s="11">
        <f t="shared" si="44"/>
        <v>7.0428421375889283E-2</v>
      </c>
      <c r="T525">
        <f t="shared" si="47"/>
        <v>0</v>
      </c>
      <c r="U525" t="str">
        <f t="shared" si="46"/>
        <v>Coverage ratio of non-performing loans and advances12</v>
      </c>
      <c r="V525" s="497">
        <v>202312</v>
      </c>
      <c r="W525" s="497">
        <v>235</v>
      </c>
      <c r="X525" s="497" t="s">
        <v>624</v>
      </c>
      <c r="Y525" s="497" t="s">
        <v>20</v>
      </c>
      <c r="Z525" s="497">
        <v>0</v>
      </c>
      <c r="AA525" s="497">
        <v>14</v>
      </c>
      <c r="AB525" s="497">
        <v>0.45223985994188082</v>
      </c>
      <c r="AC525" s="497">
        <v>12</v>
      </c>
      <c r="AD525" s="497"/>
      <c r="AF525" s="338" t="s">
        <v>1373</v>
      </c>
      <c r="AG525" s="339" t="s">
        <v>6753</v>
      </c>
      <c r="AH525" s="339" t="s">
        <v>6753</v>
      </c>
      <c r="AI525" s="339" t="s">
        <v>6753</v>
      </c>
      <c r="AJ525" s="339" t="s">
        <v>6753</v>
      </c>
      <c r="AK525" s="339" t="s">
        <v>6753</v>
      </c>
      <c r="AL525" s="339" t="s">
        <v>6753</v>
      </c>
      <c r="AM525" s="339" t="s">
        <v>6753</v>
      </c>
      <c r="AN525" s="339" t="s">
        <v>6753</v>
      </c>
      <c r="AO525" s="339">
        <v>6.6961501699999995E-2</v>
      </c>
      <c r="AP525" s="339">
        <v>7.1201062100000004E-2</v>
      </c>
      <c r="AQ525" s="339">
        <v>7.0367076900000006E-2</v>
      </c>
      <c r="AR525" s="339">
        <v>7.0145601899999993E-2</v>
      </c>
      <c r="AS525" s="339">
        <v>7.1158598399999995E-2</v>
      </c>
      <c r="AT525" s="339">
        <v>8.0405684300000002E-2</v>
      </c>
      <c r="AU525" s="339">
        <v>8.0211394899999996E-2</v>
      </c>
      <c r="AV525" s="339">
        <v>8.0383847199999997E-2</v>
      </c>
      <c r="AW525" s="339">
        <v>7.8237066300000005E-2</v>
      </c>
      <c r="AX525" s="339">
        <v>8.2225751900000005E-2</v>
      </c>
      <c r="AY525" s="339">
        <v>8.3171996900000003E-2</v>
      </c>
      <c r="AZ525" s="339">
        <v>7.9622156400000005E-2</v>
      </c>
      <c r="BA525" s="339">
        <v>7.8126766400000006E-2</v>
      </c>
      <c r="BB525" s="339">
        <v>7.9211344899999994E-2</v>
      </c>
      <c r="BC525" s="339">
        <v>7.6976146300000006E-2</v>
      </c>
      <c r="BD525" s="339">
        <v>7.4423361600000001E-2</v>
      </c>
      <c r="BE525" s="339">
        <v>7.3491802499999995E-2</v>
      </c>
      <c r="BF525" s="339">
        <v>7.3772702600000004E-2</v>
      </c>
      <c r="BG525" s="339">
        <v>6.3848875200000002E-2</v>
      </c>
      <c r="BH525" s="339">
        <v>6.4452355500000003E-2</v>
      </c>
      <c r="BI525" s="339">
        <v>6.2394430700000003E-2</v>
      </c>
      <c r="BJ525" s="339">
        <v>6.2410770499999997E-2</v>
      </c>
      <c r="BK525" s="339">
        <v>6.0698387399999998E-2</v>
      </c>
      <c r="BL525" s="339">
        <v>5.5990139899999999E-2</v>
      </c>
      <c r="BM525" s="339">
        <v>5.6263626300000001E-2</v>
      </c>
      <c r="BN525" s="339">
        <v>6.1163673100000003E-2</v>
      </c>
      <c r="BO525" s="339">
        <v>6.0752112800000001E-2</v>
      </c>
      <c r="BP525" s="339">
        <v>6.3637521200000005E-2</v>
      </c>
      <c r="BQ525" s="339">
        <v>6.24606833E-2</v>
      </c>
      <c r="BR525" s="339">
        <v>6.6848232199999996E-2</v>
      </c>
    </row>
    <row r="526" spans="1:70">
      <c r="A526" t="str">
        <f t="shared" si="45"/>
        <v>Leverage ratio (transitional definition of Tier 1)201612</v>
      </c>
      <c r="B526" s="495">
        <v>201612</v>
      </c>
      <c r="C526" s="495">
        <v>195</v>
      </c>
      <c r="D526" s="495" t="s">
        <v>1102</v>
      </c>
      <c r="E526" s="495">
        <v>2.6207752855695189E-2</v>
      </c>
      <c r="F526" s="495">
        <v>4.6176526346635785E-2</v>
      </c>
      <c r="G526" s="495">
        <v>5.7419772758025255E-2</v>
      </c>
      <c r="H526" s="495">
        <v>7.2944140042358274E-2</v>
      </c>
      <c r="I526" s="495">
        <v>5.4637215552477233E-2</v>
      </c>
      <c r="J526" s="495">
        <v>7.5283577573102986E-2</v>
      </c>
      <c r="K526" s="495">
        <v>0.12332649315795573</v>
      </c>
      <c r="L526" s="496">
        <v>1174557423139.7141</v>
      </c>
      <c r="M526" s="496">
        <v>22275093660030.281</v>
      </c>
      <c r="N526" s="495">
        <v>6.1723295276591539E-2</v>
      </c>
      <c r="O526" s="495">
        <v>7.0746770820704408E-2</v>
      </c>
      <c r="P526" s="495">
        <v>5.1605604515757027E-2</v>
      </c>
      <c r="Q526" s="495">
        <v>158</v>
      </c>
      <c r="R526" s="11">
        <f t="shared" si="43"/>
        <v>5.1605604515757027E-2</v>
      </c>
      <c r="S526" s="11">
        <f t="shared" si="44"/>
        <v>7.0746770820704408E-2</v>
      </c>
      <c r="T526">
        <f t="shared" si="47"/>
        <v>0</v>
      </c>
      <c r="U526" t="str">
        <f t="shared" si="46"/>
        <v>Coverage ratio of non-performing loans and advances13</v>
      </c>
      <c r="V526" s="497">
        <v>202312</v>
      </c>
      <c r="W526" s="497">
        <v>235</v>
      </c>
      <c r="X526" s="497" t="s">
        <v>624</v>
      </c>
      <c r="Y526" s="497" t="s">
        <v>22</v>
      </c>
      <c r="Z526" s="497">
        <v>0</v>
      </c>
      <c r="AA526" s="497">
        <v>4</v>
      </c>
      <c r="AB526" s="497">
        <v>0.43638807648825351</v>
      </c>
      <c r="AC526" s="497">
        <v>13</v>
      </c>
      <c r="AD526" s="497"/>
      <c r="AF526" s="338" t="s">
        <v>1374</v>
      </c>
      <c r="AG526" s="339" t="s">
        <v>6753</v>
      </c>
      <c r="AH526" s="339" t="s">
        <v>6753</v>
      </c>
      <c r="AI526" s="339" t="s">
        <v>6753</v>
      </c>
      <c r="AJ526" s="339" t="s">
        <v>6753</v>
      </c>
      <c r="AK526" s="339" t="s">
        <v>6753</v>
      </c>
      <c r="AL526" s="339" t="s">
        <v>6753</v>
      </c>
      <c r="AM526" s="339" t="s">
        <v>6753</v>
      </c>
      <c r="AN526" s="339" t="s">
        <v>6753</v>
      </c>
      <c r="AO526" s="339">
        <v>6.8143991500000001E-2</v>
      </c>
      <c r="AP526" s="339">
        <v>7.1945575799999995E-2</v>
      </c>
      <c r="AQ526" s="339">
        <v>7.1747607099999999E-2</v>
      </c>
      <c r="AR526" s="339">
        <v>6.9534365799999998E-2</v>
      </c>
      <c r="AS526" s="339">
        <v>7.0535973399999993E-2</v>
      </c>
      <c r="AT526" s="339">
        <v>7.9874156500000001E-2</v>
      </c>
      <c r="AU526" s="339">
        <v>8.0211394899999996E-2</v>
      </c>
      <c r="AV526" s="339">
        <v>8.0964509399999995E-2</v>
      </c>
      <c r="AW526" s="339">
        <v>7.8825253100000006E-2</v>
      </c>
      <c r="AX526" s="339">
        <v>8.2888084400000006E-2</v>
      </c>
      <c r="AY526" s="339">
        <v>8.3766755900000003E-2</v>
      </c>
      <c r="AZ526" s="339">
        <v>8.0185626100000004E-2</v>
      </c>
      <c r="BA526" s="339">
        <v>7.8664152200000004E-2</v>
      </c>
      <c r="BB526" s="339">
        <v>7.9638610299999996E-2</v>
      </c>
      <c r="BC526" s="339">
        <v>7.7430216900000001E-2</v>
      </c>
      <c r="BD526" s="339">
        <v>7.50600186E-2</v>
      </c>
      <c r="BE526" s="339">
        <v>7.4122368399999999E-2</v>
      </c>
      <c r="BF526" s="339">
        <v>7.4797398900000006E-2</v>
      </c>
      <c r="BG526" s="339">
        <v>6.4717524700000001E-2</v>
      </c>
      <c r="BH526" s="339">
        <v>6.5363342599999999E-2</v>
      </c>
      <c r="BI526" s="339">
        <v>6.3118295099999999E-2</v>
      </c>
      <c r="BJ526" s="339">
        <v>6.3106783700000002E-2</v>
      </c>
      <c r="BK526" s="339">
        <v>6.1168718599999998E-2</v>
      </c>
      <c r="BL526" s="339">
        <v>5.6357777300000002E-2</v>
      </c>
      <c r="BM526" s="339">
        <v>5.6729906599999998E-2</v>
      </c>
      <c r="BN526" s="339">
        <v>6.1568354200000001E-2</v>
      </c>
      <c r="BO526" s="339">
        <v>6.0885766600000002E-2</v>
      </c>
      <c r="BP526" s="339">
        <v>6.3779310000000006E-2</v>
      </c>
      <c r="BQ526" s="339">
        <v>6.2609686400000003E-2</v>
      </c>
      <c r="BR526" s="339">
        <v>6.7011288399999994E-2</v>
      </c>
    </row>
    <row r="527" spans="1:70">
      <c r="A527" t="str">
        <f t="shared" si="45"/>
        <v>Leverage ratio (transitional definition of Tier 1)201703</v>
      </c>
      <c r="B527" s="495">
        <v>201703</v>
      </c>
      <c r="C527" s="495">
        <v>195</v>
      </c>
      <c r="D527" s="495" t="s">
        <v>1102</v>
      </c>
      <c r="E527" s="495">
        <v>2.6991275888880704E-2</v>
      </c>
      <c r="F527" s="495">
        <v>4.3941922351019555E-2</v>
      </c>
      <c r="G527" s="495">
        <v>5.5730420118289437E-2</v>
      </c>
      <c r="H527" s="495">
        <v>7.1538959065262905E-2</v>
      </c>
      <c r="I527" s="495">
        <v>5.2576640032736703E-2</v>
      </c>
      <c r="J527" s="495">
        <v>7.3205903691368757E-2</v>
      </c>
      <c r="K527" s="495">
        <v>0.12399945904383979</v>
      </c>
      <c r="L527" s="496">
        <v>1191120713082.4944</v>
      </c>
      <c r="M527" s="496">
        <v>23144066520127.996</v>
      </c>
      <c r="N527" s="495">
        <v>5.3157757736732973E-2</v>
      </c>
      <c r="O527" s="495">
        <v>7.0667777955621444E-2</v>
      </c>
      <c r="P527" s="495">
        <v>5.0151778764115827E-2</v>
      </c>
      <c r="Q527" s="495">
        <v>152</v>
      </c>
      <c r="R527" s="11">
        <f t="shared" si="43"/>
        <v>5.0151778764115827E-2</v>
      </c>
      <c r="S527" s="11">
        <f t="shared" si="44"/>
        <v>7.0667777955621444E-2</v>
      </c>
      <c r="T527">
        <f t="shared" si="47"/>
        <v>0</v>
      </c>
      <c r="U527" t="str">
        <f t="shared" si="46"/>
        <v>Coverage ratio of non-performing loans and advances14</v>
      </c>
      <c r="V527" s="497">
        <v>202312</v>
      </c>
      <c r="W527" s="497">
        <v>235</v>
      </c>
      <c r="X527" s="497" t="s">
        <v>624</v>
      </c>
      <c r="Y527" s="497" t="s">
        <v>13</v>
      </c>
      <c r="Z527" s="497">
        <v>0</v>
      </c>
      <c r="AA527" s="497">
        <v>11</v>
      </c>
      <c r="AB527" s="497">
        <v>0.43375605685438073</v>
      </c>
      <c r="AC527" s="497">
        <v>14</v>
      </c>
      <c r="AD527" s="497"/>
      <c r="AF527" s="338" t="s">
        <v>1068</v>
      </c>
      <c r="AG527" s="339" t="s">
        <v>6753</v>
      </c>
      <c r="AH527" s="339" t="s">
        <v>6753</v>
      </c>
      <c r="AI527" s="339" t="s">
        <v>6753</v>
      </c>
      <c r="AJ527" s="339" t="s">
        <v>6753</v>
      </c>
      <c r="AK527" s="339" t="s">
        <v>6753</v>
      </c>
      <c r="AL527" s="339">
        <v>0.18320392620000001</v>
      </c>
      <c r="AM527" s="339">
        <v>0.22696662200000001</v>
      </c>
      <c r="AN527" s="339">
        <v>0.22014494649999999</v>
      </c>
      <c r="AO527" s="339">
        <v>0.17638440089999999</v>
      </c>
      <c r="AP527" s="339">
        <v>0.17712011759999999</v>
      </c>
      <c r="AQ527" s="339">
        <v>0.17495712990000001</v>
      </c>
      <c r="AR527" s="339">
        <v>0.17309456619999999</v>
      </c>
      <c r="AS527" s="339">
        <v>0.1741847453</v>
      </c>
      <c r="AT527" s="339">
        <v>0.19772511249999999</v>
      </c>
      <c r="AU527" s="339">
        <v>0.19227552780000001</v>
      </c>
      <c r="AV527" s="339">
        <v>0.1933375822</v>
      </c>
      <c r="AW527" s="339">
        <v>0.18769178580000001</v>
      </c>
      <c r="AX527" s="339">
        <v>0.206572336</v>
      </c>
      <c r="AY527" s="339">
        <v>0.20573417390000001</v>
      </c>
      <c r="AZ527" s="339">
        <v>0.2105858941</v>
      </c>
      <c r="BA527" s="339">
        <v>0.21199797970000001</v>
      </c>
      <c r="BB527" s="339">
        <v>0.2172162775</v>
      </c>
      <c r="BC527" s="339">
        <v>0.215846749</v>
      </c>
      <c r="BD527" s="339">
        <v>0.21803665950000001</v>
      </c>
      <c r="BE527" s="339">
        <v>0.21995235469999999</v>
      </c>
      <c r="BF527" s="339">
        <v>0.234988694</v>
      </c>
      <c r="BG527" s="339">
        <v>0.2210512949</v>
      </c>
      <c r="BH527" s="339">
        <v>0.22520445489999999</v>
      </c>
      <c r="BI527" s="339">
        <v>0.22232271910000001</v>
      </c>
      <c r="BJ527" s="339">
        <v>0.2325137005</v>
      </c>
      <c r="BK527" s="339">
        <v>0.2304073677</v>
      </c>
      <c r="BL527" s="339">
        <v>0.21408121760000001</v>
      </c>
      <c r="BM527" s="339">
        <v>0.21872885019999999</v>
      </c>
      <c r="BN527" s="339">
        <v>0.23133259349999999</v>
      </c>
      <c r="BO527" s="339">
        <v>0.22571754220000001</v>
      </c>
      <c r="BP527" s="339">
        <v>0.236893037</v>
      </c>
      <c r="BQ527" s="339">
        <v>0.2319156527</v>
      </c>
      <c r="BR527" s="339">
        <v>0.2443438591</v>
      </c>
    </row>
    <row r="528" spans="1:70">
      <c r="A528" t="str">
        <f t="shared" si="45"/>
        <v>Leverage ratio (transitional definition of Tier 1)201706</v>
      </c>
      <c r="B528" s="495">
        <v>201706</v>
      </c>
      <c r="C528" s="495">
        <v>195</v>
      </c>
      <c r="D528" s="495" t="s">
        <v>1102</v>
      </c>
      <c r="E528" s="495">
        <v>2.4053938169727236E-2</v>
      </c>
      <c r="F528" s="495">
        <v>4.4436002621561332E-2</v>
      </c>
      <c r="G528" s="495">
        <v>5.6557230708213273E-2</v>
      </c>
      <c r="H528" s="495">
        <v>7.2019313042088653E-2</v>
      </c>
      <c r="I528" s="495">
        <v>5.3332521399198717E-2</v>
      </c>
      <c r="J528" s="495">
        <v>7.5953332614364696E-2</v>
      </c>
      <c r="K528" s="495">
        <v>0.1208139043189128</v>
      </c>
      <c r="L528" s="496">
        <v>1196509097641.0747</v>
      </c>
      <c r="M528" s="496">
        <v>22977123433233.215</v>
      </c>
      <c r="N528" s="495">
        <v>5.4578165060630159E-2</v>
      </c>
      <c r="O528" s="495">
        <v>7.2708017466895022E-2</v>
      </c>
      <c r="P528" s="495">
        <v>5.0640610869160586E-2</v>
      </c>
      <c r="Q528" s="495">
        <v>151</v>
      </c>
      <c r="R528" s="11">
        <f t="shared" si="43"/>
        <v>5.0640610869160586E-2</v>
      </c>
      <c r="S528" s="11">
        <f t="shared" si="44"/>
        <v>7.2708017466895022E-2</v>
      </c>
      <c r="T528">
        <f t="shared" si="47"/>
        <v>0</v>
      </c>
      <c r="U528" t="str">
        <f t="shared" si="46"/>
        <v>Coverage ratio of non-performing loans and advances15</v>
      </c>
      <c r="V528" s="497">
        <v>202312</v>
      </c>
      <c r="W528" s="497">
        <v>235</v>
      </c>
      <c r="X528" s="497" t="s">
        <v>624</v>
      </c>
      <c r="Y528" s="497" t="s">
        <v>18</v>
      </c>
      <c r="Z528" s="497">
        <v>0</v>
      </c>
      <c r="AA528" s="497">
        <v>15</v>
      </c>
      <c r="AB528" s="497">
        <v>0.43061540354721289</v>
      </c>
      <c r="AC528" s="497">
        <v>15</v>
      </c>
      <c r="AD528" s="497"/>
      <c r="AF528" s="338" t="s">
        <v>1070</v>
      </c>
      <c r="AG528" s="339" t="s">
        <v>6753</v>
      </c>
      <c r="AH528" s="339" t="s">
        <v>6753</v>
      </c>
      <c r="AI528" s="339" t="s">
        <v>6753</v>
      </c>
      <c r="AJ528" s="339" t="s">
        <v>6753</v>
      </c>
      <c r="AK528" s="339" t="s">
        <v>6753</v>
      </c>
      <c r="AL528" s="339">
        <v>0.1585438532</v>
      </c>
      <c r="AM528" s="339">
        <v>0.2023068838</v>
      </c>
      <c r="AN528" s="339">
        <v>0.19654075330000001</v>
      </c>
      <c r="AO528" s="339">
        <v>0.15220174140000001</v>
      </c>
      <c r="AP528" s="339">
        <v>0.15409908050000001</v>
      </c>
      <c r="AQ528" s="339">
        <v>0.15450804930000001</v>
      </c>
      <c r="AR528" s="339">
        <v>0.15190101889999999</v>
      </c>
      <c r="AS528" s="339">
        <v>0.1545350654</v>
      </c>
      <c r="AT528" s="339">
        <v>0.17770403230000001</v>
      </c>
      <c r="AU528" s="339">
        <v>0.17203979799999999</v>
      </c>
      <c r="AV528" s="339">
        <v>0.17359080290000001</v>
      </c>
      <c r="AW528" s="339">
        <v>0.16868103740000001</v>
      </c>
      <c r="AX528" s="339">
        <v>0.18053399910000001</v>
      </c>
      <c r="AY528" s="339">
        <v>0.18075054870000001</v>
      </c>
      <c r="AZ528" s="339">
        <v>0.1802108231</v>
      </c>
      <c r="BA528" s="339">
        <v>0.18216388389999999</v>
      </c>
      <c r="BB528" s="339">
        <v>0.18748296640000001</v>
      </c>
      <c r="BC528" s="339">
        <v>0.1858419764</v>
      </c>
      <c r="BD528" s="339">
        <v>0.1866453146</v>
      </c>
      <c r="BE528" s="339">
        <v>0.18874072510000001</v>
      </c>
      <c r="BF528" s="339">
        <v>0.20162068089999999</v>
      </c>
      <c r="BG528" s="339">
        <v>0.1860343606</v>
      </c>
      <c r="BH528" s="339">
        <v>0.18974685899999999</v>
      </c>
      <c r="BI528" s="339">
        <v>0.1875133424</v>
      </c>
      <c r="BJ528" s="339">
        <v>0.1967785611</v>
      </c>
      <c r="BK528" s="339">
        <v>0.1951131039</v>
      </c>
      <c r="BL528" s="339">
        <v>0.17872967249999999</v>
      </c>
      <c r="BM528" s="339">
        <v>0.18350280860000001</v>
      </c>
      <c r="BN528" s="339">
        <v>0.1964237459</v>
      </c>
      <c r="BO528" s="339">
        <v>0.19226585069999999</v>
      </c>
      <c r="BP528" s="339">
        <v>0.2032016043</v>
      </c>
      <c r="BQ528" s="339">
        <v>0.19844864840000001</v>
      </c>
      <c r="BR528" s="339">
        <v>0.2116048465</v>
      </c>
    </row>
    <row r="529" spans="1:70">
      <c r="A529" t="str">
        <f t="shared" si="45"/>
        <v>Leverage ratio (transitional definition of Tier 1)201709</v>
      </c>
      <c r="B529" s="495">
        <v>201709</v>
      </c>
      <c r="C529" s="495">
        <v>195</v>
      </c>
      <c r="D529" s="495" t="s">
        <v>1102</v>
      </c>
      <c r="E529" s="495">
        <v>3.0020188619317122E-2</v>
      </c>
      <c r="F529" s="495">
        <v>4.538688318706554E-2</v>
      </c>
      <c r="G529" s="495">
        <v>5.6397390422451787E-2</v>
      </c>
      <c r="H529" s="495">
        <v>7.2240407017171632E-2</v>
      </c>
      <c r="I529" s="495">
        <v>5.3727134824491769E-2</v>
      </c>
      <c r="J529" s="495">
        <v>7.7035786552764662E-2</v>
      </c>
      <c r="K529" s="495">
        <v>0.12793319454933305</v>
      </c>
      <c r="L529" s="496">
        <v>1211732705089.7554</v>
      </c>
      <c r="M529" s="496">
        <v>23024841282277.563</v>
      </c>
      <c r="N529" s="495">
        <v>5.3738138093382459E-2</v>
      </c>
      <c r="O529" s="495">
        <v>7.2624296819569709E-2</v>
      </c>
      <c r="P529" s="495">
        <v>5.1312225829158085E-2</v>
      </c>
      <c r="Q529" s="495">
        <v>151</v>
      </c>
      <c r="R529" s="11">
        <f t="shared" si="43"/>
        <v>5.1312225829158085E-2</v>
      </c>
      <c r="S529" s="11">
        <f t="shared" si="44"/>
        <v>7.2624296819569709E-2</v>
      </c>
      <c r="T529">
        <f t="shared" si="47"/>
        <v>0</v>
      </c>
      <c r="U529" t="str">
        <f t="shared" si="46"/>
        <v>Coverage ratio of non-performing loans and advances16</v>
      </c>
      <c r="V529" s="497">
        <v>202312</v>
      </c>
      <c r="W529" s="497">
        <v>235</v>
      </c>
      <c r="X529" s="497" t="s">
        <v>624</v>
      </c>
      <c r="Y529" s="497" t="s">
        <v>98</v>
      </c>
      <c r="Z529" s="497">
        <v>0</v>
      </c>
      <c r="AA529" s="497">
        <v>7</v>
      </c>
      <c r="AB529" s="497">
        <v>0.42228056841474931</v>
      </c>
      <c r="AC529" s="497">
        <v>16</v>
      </c>
      <c r="AD529" s="497"/>
      <c r="AF529" s="338" t="s">
        <v>1069</v>
      </c>
      <c r="AG529" s="339" t="s">
        <v>6753</v>
      </c>
      <c r="AH529" s="339" t="s">
        <v>6753</v>
      </c>
      <c r="AI529" s="339" t="s">
        <v>6753</v>
      </c>
      <c r="AJ529" s="339" t="s">
        <v>6753</v>
      </c>
      <c r="AK529" s="339" t="s">
        <v>6753</v>
      </c>
      <c r="AL529" s="339">
        <v>0.156637846</v>
      </c>
      <c r="AM529" s="339">
        <v>0.19915599270000001</v>
      </c>
      <c r="AN529" s="339">
        <v>0.19410425719999999</v>
      </c>
      <c r="AO529" s="339">
        <v>0.15010096740000001</v>
      </c>
      <c r="AP529" s="339">
        <v>0.15228995549999999</v>
      </c>
      <c r="AQ529" s="339">
        <v>0.15223731970000001</v>
      </c>
      <c r="AR529" s="339">
        <v>0.1511567691</v>
      </c>
      <c r="AS529" s="339">
        <v>0.15314435539999999</v>
      </c>
      <c r="AT529" s="339">
        <v>0.17545861530000001</v>
      </c>
      <c r="AU529" s="339">
        <v>0.17203979799999999</v>
      </c>
      <c r="AV529" s="339">
        <v>0.1739088144</v>
      </c>
      <c r="AW529" s="339">
        <v>0.16934811990000001</v>
      </c>
      <c r="AX529" s="339">
        <v>0.1823989064</v>
      </c>
      <c r="AY529" s="339">
        <v>0.18245141640000001</v>
      </c>
      <c r="AZ529" s="339">
        <v>0.18189386260000001</v>
      </c>
      <c r="BA529" s="339">
        <v>0.18385220760000001</v>
      </c>
      <c r="BB529" s="339">
        <v>0.18872075199999999</v>
      </c>
      <c r="BC529" s="339">
        <v>0.18730224719999999</v>
      </c>
      <c r="BD529" s="339">
        <v>0.18870709560000001</v>
      </c>
      <c r="BE529" s="339">
        <v>0.19065146990000001</v>
      </c>
      <c r="BF529" s="339">
        <v>0.20459832189999999</v>
      </c>
      <c r="BG529" s="339">
        <v>0.18844665099999999</v>
      </c>
      <c r="BH529" s="339">
        <v>0.19228394069999999</v>
      </c>
      <c r="BI529" s="339">
        <v>0.18955557889999999</v>
      </c>
      <c r="BJ529" s="339">
        <v>0.19883772229999999</v>
      </c>
      <c r="BK529" s="339">
        <v>0.19647267199999999</v>
      </c>
      <c r="BL529" s="339">
        <v>0.17983775290000001</v>
      </c>
      <c r="BM529" s="339">
        <v>0.1849171097</v>
      </c>
      <c r="BN529" s="339">
        <v>0.1976240088</v>
      </c>
      <c r="BO529" s="339">
        <v>0.1926487439</v>
      </c>
      <c r="BP529" s="339">
        <v>0.20359835100000001</v>
      </c>
      <c r="BQ529" s="339">
        <v>0.1988681628</v>
      </c>
      <c r="BR529" s="339">
        <v>0.21206612429999999</v>
      </c>
    </row>
    <row r="530" spans="1:70">
      <c r="A530" t="str">
        <f t="shared" si="45"/>
        <v>Leverage ratio (transitional definition of Tier 1)201712</v>
      </c>
      <c r="B530" s="495">
        <v>201712</v>
      </c>
      <c r="C530" s="495">
        <v>195</v>
      </c>
      <c r="D530" s="495" t="s">
        <v>1102</v>
      </c>
      <c r="E530" s="495">
        <v>3.4142958297544303E-2</v>
      </c>
      <c r="F530" s="495">
        <v>4.7541872414171932E-2</v>
      </c>
      <c r="G530" s="495">
        <v>5.8698125125761724E-2</v>
      </c>
      <c r="H530" s="495">
        <v>7.4961303110447963E-2</v>
      </c>
      <c r="I530" s="495">
        <v>5.5518087411090322E-2</v>
      </c>
      <c r="J530" s="495">
        <v>8.1086427568462793E-2</v>
      </c>
      <c r="K530" s="495">
        <v>0.14945030019788075</v>
      </c>
      <c r="L530" s="496">
        <v>1228658326330.5605</v>
      </c>
      <c r="M530" s="496">
        <v>22365030291305.008</v>
      </c>
      <c r="N530" s="495">
        <v>5.7081318083839379E-2</v>
      </c>
      <c r="O530" s="495">
        <v>7.5155851300419366E-2</v>
      </c>
      <c r="P530" s="495">
        <v>5.2801415321011874E-2</v>
      </c>
      <c r="Q530" s="495">
        <v>152</v>
      </c>
      <c r="R530" s="11">
        <f t="shared" si="43"/>
        <v>5.2801415321011874E-2</v>
      </c>
      <c r="S530" s="11">
        <f t="shared" si="44"/>
        <v>7.5155851300419366E-2</v>
      </c>
      <c r="T530">
        <f t="shared" si="47"/>
        <v>0</v>
      </c>
      <c r="U530" t="str">
        <f t="shared" si="46"/>
        <v>Coverage ratio of non-performing loans and advances17</v>
      </c>
      <c r="V530" s="497">
        <v>202312</v>
      </c>
      <c r="W530" s="497">
        <v>235</v>
      </c>
      <c r="X530" s="497" t="s">
        <v>624</v>
      </c>
      <c r="Y530" s="497" t="s">
        <v>99</v>
      </c>
      <c r="Z530" s="497">
        <v>0</v>
      </c>
      <c r="AA530" s="497">
        <v>5</v>
      </c>
      <c r="AB530" s="497">
        <v>0.40487948245547117</v>
      </c>
      <c r="AC530" s="497">
        <v>17</v>
      </c>
      <c r="AD530" s="497"/>
      <c r="AF530" s="338" t="s">
        <v>975</v>
      </c>
      <c r="AG530" s="339">
        <v>2.7760225499999999E-2</v>
      </c>
      <c r="AH530" s="339">
        <v>2.8915621200000002E-2</v>
      </c>
      <c r="AI530" s="339">
        <v>2.80776675E-2</v>
      </c>
      <c r="AJ530" s="339">
        <v>2.61370532E-2</v>
      </c>
      <c r="AK530" s="339">
        <v>2.4715219900000002E-2</v>
      </c>
      <c r="AL530" s="339">
        <v>2.5004819800000001E-2</v>
      </c>
      <c r="AM530" s="339">
        <v>2.36520034E-2</v>
      </c>
      <c r="AN530" s="339">
        <v>2.3938579000000001E-2</v>
      </c>
      <c r="AO530" s="339">
        <v>2.3055881100000002E-2</v>
      </c>
      <c r="AP530" s="339">
        <v>2.2628727899999999E-2</v>
      </c>
      <c r="AQ530" s="339">
        <v>2.1510106099999999E-2</v>
      </c>
      <c r="AR530" s="339">
        <v>2.24863379E-2</v>
      </c>
      <c r="AS530" s="339">
        <v>2.16007106E-2</v>
      </c>
      <c r="AT530" s="339">
        <v>2.14597698E-2</v>
      </c>
      <c r="AU530" s="339">
        <v>2.0679235099999999E-2</v>
      </c>
      <c r="AV530" s="339">
        <v>1.99046919E-2</v>
      </c>
      <c r="AW530" s="339">
        <v>1.8843800399999999E-2</v>
      </c>
      <c r="AX530" s="339">
        <v>1.8713274299999999E-2</v>
      </c>
      <c r="AY530" s="339">
        <v>1.8438274000000001E-2</v>
      </c>
      <c r="AZ530" s="339">
        <v>1.7849824E-2</v>
      </c>
      <c r="BA530" s="339">
        <v>1.8059811499999998E-2</v>
      </c>
      <c r="BB530" s="339">
        <v>1.7899802100000001E-2</v>
      </c>
      <c r="BC530" s="339">
        <v>1.7807503999999998E-2</v>
      </c>
      <c r="BD530" s="339">
        <v>1.8133019100000002E-2</v>
      </c>
      <c r="BE530" s="339">
        <v>1.7645928500000001E-2</v>
      </c>
      <c r="BF530" s="339">
        <v>1.8171959299999998E-2</v>
      </c>
      <c r="BG530" s="339">
        <v>1.68552922E-2</v>
      </c>
      <c r="BH530" s="339">
        <v>1.5772242499999999E-2</v>
      </c>
      <c r="BI530" s="339">
        <v>1.4536310699999999E-2</v>
      </c>
      <c r="BJ530" s="339">
        <v>1.3896141399999999E-2</v>
      </c>
      <c r="BK530" s="339">
        <v>1.2577825000000001E-2</v>
      </c>
      <c r="BL530" s="339">
        <v>1.2281453600000001E-2</v>
      </c>
      <c r="BM530" s="339">
        <v>1.1405446200000001E-2</v>
      </c>
      <c r="BN530" s="339">
        <v>1.29125608E-2</v>
      </c>
      <c r="BO530" s="339">
        <v>1.20522348E-2</v>
      </c>
      <c r="BP530" s="339">
        <v>1.23985139E-2</v>
      </c>
      <c r="BQ530" s="339">
        <v>1.26430546E-2</v>
      </c>
      <c r="BR530" s="339">
        <v>1.2857390200000001E-2</v>
      </c>
    </row>
    <row r="531" spans="1:70">
      <c r="A531" t="str">
        <f t="shared" si="45"/>
        <v>Leverage ratio (transitional definition of Tier 1)201803</v>
      </c>
      <c r="B531" s="495">
        <v>201803</v>
      </c>
      <c r="C531" s="495">
        <v>195</v>
      </c>
      <c r="D531" s="495" t="s">
        <v>1102</v>
      </c>
      <c r="E531" s="495">
        <v>3.1776778781061735E-2</v>
      </c>
      <c r="F531" s="495">
        <v>4.5576092724675471E-2</v>
      </c>
      <c r="G531" s="495">
        <v>5.7641734059312846E-2</v>
      </c>
      <c r="H531" s="495">
        <v>7.4718932396822813E-2</v>
      </c>
      <c r="I531" s="495">
        <v>5.3264849176237479E-2</v>
      </c>
      <c r="J531" s="495">
        <v>8.1128550440718386E-2</v>
      </c>
      <c r="K531" s="495">
        <v>0.14171113047553163</v>
      </c>
      <c r="L531" s="496">
        <v>1209289004070.3521</v>
      </c>
      <c r="M531" s="496">
        <v>22947426738596.996</v>
      </c>
      <c r="N531" s="495">
        <v>5.3120667546239016E-2</v>
      </c>
      <c r="O531" s="495">
        <v>7.2858367371076413E-2</v>
      </c>
      <c r="P531" s="495">
        <v>5.081559769712797E-2</v>
      </c>
      <c r="Q531" s="495">
        <v>151</v>
      </c>
      <c r="R531" s="11">
        <f t="shared" si="43"/>
        <v>5.081559769712797E-2</v>
      </c>
      <c r="S531" s="11">
        <f t="shared" si="44"/>
        <v>7.2858367371076413E-2</v>
      </c>
      <c r="T531">
        <f t="shared" si="47"/>
        <v>0</v>
      </c>
      <c r="U531" t="str">
        <f t="shared" si="46"/>
        <v>Coverage ratio of non-performing loans and advances18</v>
      </c>
      <c r="V531" s="497">
        <v>202312</v>
      </c>
      <c r="W531" s="497">
        <v>235</v>
      </c>
      <c r="X531" s="497" t="s">
        <v>624</v>
      </c>
      <c r="Y531" s="497" t="s">
        <v>5610</v>
      </c>
      <c r="Z531" s="497">
        <v>0</v>
      </c>
      <c r="AA531" s="497">
        <v>3</v>
      </c>
      <c r="AB531" s="497">
        <v>0.3835479378669428</v>
      </c>
      <c r="AC531" s="497">
        <v>18</v>
      </c>
      <c r="AD531" s="497"/>
      <c r="AF531" s="338" t="s">
        <v>972</v>
      </c>
      <c r="AG531" s="339">
        <v>3.1373437699999999E-2</v>
      </c>
      <c r="AH531" s="339">
        <v>3.2991862400000002E-2</v>
      </c>
      <c r="AI531" s="339">
        <v>3.18528587E-2</v>
      </c>
      <c r="AJ531" s="339">
        <v>2.9302237700000001E-2</v>
      </c>
      <c r="AK531" s="339">
        <v>2.7649300700000001E-2</v>
      </c>
      <c r="AL531" s="339">
        <v>2.7957782600000002E-2</v>
      </c>
      <c r="AM531" s="339">
        <v>2.65059596E-2</v>
      </c>
      <c r="AN531" s="339">
        <v>2.6832061500000001E-2</v>
      </c>
      <c r="AO531" s="339">
        <v>2.5731621900000001E-2</v>
      </c>
      <c r="AP531" s="339">
        <v>2.5363941800000001E-2</v>
      </c>
      <c r="AQ531" s="339">
        <v>2.3864171399999998E-2</v>
      </c>
      <c r="AR531" s="339">
        <v>2.4937275700000001E-2</v>
      </c>
      <c r="AS531" s="339">
        <v>2.3826323399999998E-2</v>
      </c>
      <c r="AT531" s="339">
        <v>2.3708207299999999E-2</v>
      </c>
      <c r="AU531" s="339">
        <v>2.2635987100000001E-2</v>
      </c>
      <c r="AV531" s="339">
        <v>2.17512817E-2</v>
      </c>
      <c r="AW531" s="339">
        <v>2.04889535E-2</v>
      </c>
      <c r="AX531" s="339">
        <v>2.04081861E-2</v>
      </c>
      <c r="AY531" s="339">
        <v>2.0095351800000001E-2</v>
      </c>
      <c r="AZ531" s="339">
        <v>1.9404809700000001E-2</v>
      </c>
      <c r="BA531" s="339">
        <v>1.9675653299999998E-2</v>
      </c>
      <c r="BB531" s="339">
        <v>1.95433593E-2</v>
      </c>
      <c r="BC531" s="339">
        <v>1.9434810100000002E-2</v>
      </c>
      <c r="BD531" s="339">
        <v>1.9841887400000001E-2</v>
      </c>
      <c r="BE531" s="339">
        <v>1.92455666E-2</v>
      </c>
      <c r="BF531" s="339">
        <v>1.9872100899999998E-2</v>
      </c>
      <c r="BG531" s="339">
        <v>1.8276842799999998E-2</v>
      </c>
      <c r="BH531" s="339">
        <v>1.7103084399999999E-2</v>
      </c>
      <c r="BI531" s="339">
        <v>1.5699733300000001E-2</v>
      </c>
      <c r="BJ531" s="339">
        <v>1.50628985E-2</v>
      </c>
      <c r="BK531" s="339">
        <v>1.35266976E-2</v>
      </c>
      <c r="BL531" s="339">
        <v>1.32142862E-2</v>
      </c>
      <c r="BM531" s="339">
        <v>1.2219089900000001E-2</v>
      </c>
      <c r="BN531" s="339">
        <v>1.39483913E-2</v>
      </c>
      <c r="BO531" s="339">
        <v>1.2996475400000001E-2</v>
      </c>
      <c r="BP531" s="339">
        <v>1.3407483899999999E-2</v>
      </c>
      <c r="BQ531" s="339">
        <v>1.3666165799999999E-2</v>
      </c>
      <c r="BR531" s="339">
        <v>1.40372663E-2</v>
      </c>
    </row>
    <row r="532" spans="1:70">
      <c r="A532" t="str">
        <f t="shared" si="45"/>
        <v>Leverage ratio (transitional definition of Tier 1)201806</v>
      </c>
      <c r="B532" s="495">
        <v>201806</v>
      </c>
      <c r="C532" s="495">
        <v>195</v>
      </c>
      <c r="D532" s="495" t="s">
        <v>1102</v>
      </c>
      <c r="E532" s="495">
        <v>3.2692221993571177E-2</v>
      </c>
      <c r="F532" s="495">
        <v>4.654077792913365E-2</v>
      </c>
      <c r="G532" s="495">
        <v>5.983252657839757E-2</v>
      </c>
      <c r="H532" s="495">
        <v>7.4299421135388677E-2</v>
      </c>
      <c r="I532" s="495">
        <v>5.3056333286890626E-2</v>
      </c>
      <c r="J532" s="495">
        <v>7.8436237922205998E-2</v>
      </c>
      <c r="K532" s="495">
        <v>0.14299365886672838</v>
      </c>
      <c r="L532" s="496">
        <v>1216503985409.8308</v>
      </c>
      <c r="M532" s="496">
        <v>23152926742821.25</v>
      </c>
      <c r="N532" s="495">
        <v>5.4673277188066159E-2</v>
      </c>
      <c r="O532" s="495">
        <v>7.2799675037861625E-2</v>
      </c>
      <c r="P532" s="495">
        <v>5.039236050257339E-2</v>
      </c>
      <c r="Q532" s="495">
        <v>151</v>
      </c>
      <c r="R532" s="11">
        <f t="shared" si="43"/>
        <v>5.039236050257339E-2</v>
      </c>
      <c r="S532" s="11">
        <f t="shared" si="44"/>
        <v>7.2799675037861625E-2</v>
      </c>
      <c r="T532">
        <f t="shared" si="47"/>
        <v>0</v>
      </c>
      <c r="U532" t="str">
        <f t="shared" si="46"/>
        <v>Coverage ratio of non-performing loans and advances19</v>
      </c>
      <c r="V532" s="497">
        <v>202312</v>
      </c>
      <c r="W532" s="497">
        <v>235</v>
      </c>
      <c r="X532" s="497" t="s">
        <v>624</v>
      </c>
      <c r="Y532" s="497" t="s">
        <v>94</v>
      </c>
      <c r="Z532" s="497">
        <v>0</v>
      </c>
      <c r="AA532" s="497">
        <v>13</v>
      </c>
      <c r="AB532" s="497">
        <v>0.37575362711708626</v>
      </c>
      <c r="AC532" s="497">
        <v>19</v>
      </c>
      <c r="AD532" s="497"/>
      <c r="AF532" s="338" t="s">
        <v>973</v>
      </c>
      <c r="AG532" s="339">
        <v>0.29755444209999998</v>
      </c>
      <c r="AH532" s="339">
        <v>0.3772075379</v>
      </c>
      <c r="AI532" s="339">
        <v>0.36304384509999998</v>
      </c>
      <c r="AJ532" s="339">
        <v>0.37344105090000002</v>
      </c>
      <c r="AK532" s="339">
        <v>0.38725331460000001</v>
      </c>
      <c r="AL532" s="339">
        <v>0.37471532400000002</v>
      </c>
      <c r="AM532" s="339">
        <v>0.37507001559999997</v>
      </c>
      <c r="AN532" s="339">
        <v>0.36397726940000003</v>
      </c>
      <c r="AO532" s="339">
        <v>0.35902710999999998</v>
      </c>
      <c r="AP532" s="339">
        <v>0.35159282689999999</v>
      </c>
      <c r="AQ532" s="339">
        <v>0.34736797089999999</v>
      </c>
      <c r="AR532" s="339">
        <v>0.33037247949999998</v>
      </c>
      <c r="AS532" s="339">
        <v>0.32060306869999999</v>
      </c>
      <c r="AT532" s="339">
        <v>0.28776336629999999</v>
      </c>
      <c r="AU532" s="339">
        <v>0.27227381439999998</v>
      </c>
      <c r="AV532" s="339">
        <v>0.27002746179999998</v>
      </c>
      <c r="AW532" s="339">
        <v>0.26628439459999997</v>
      </c>
      <c r="AX532" s="339">
        <v>0.25821960100000002</v>
      </c>
      <c r="AY532" s="339">
        <v>0.25703437140000002</v>
      </c>
      <c r="AZ532" s="339">
        <v>0.24254119630000001</v>
      </c>
      <c r="BA532" s="339">
        <v>0.24216619189999999</v>
      </c>
      <c r="BB532" s="339">
        <v>0.25468975739999999</v>
      </c>
      <c r="BC532" s="339">
        <v>0.25684151509999997</v>
      </c>
      <c r="BD532" s="339">
        <v>0.27870220540000001</v>
      </c>
      <c r="BE532" s="339">
        <v>0.27351227680000001</v>
      </c>
      <c r="BF532" s="339">
        <v>0.27084729660000001</v>
      </c>
      <c r="BG532" s="339">
        <v>0.26683987190000003</v>
      </c>
      <c r="BH532" s="339">
        <v>0.26409738859999998</v>
      </c>
      <c r="BI532" s="339">
        <v>0.27457938840000001</v>
      </c>
      <c r="BJ532" s="339">
        <v>0.28715883390000002</v>
      </c>
      <c r="BK532" s="339">
        <v>0.28874430760000003</v>
      </c>
      <c r="BL532" s="339">
        <v>0.28297800540000001</v>
      </c>
      <c r="BM532" s="339">
        <v>0.27301897289999999</v>
      </c>
      <c r="BN532" s="339">
        <v>0.26556778860000002</v>
      </c>
      <c r="BO532" s="339">
        <v>0.25903030360000001</v>
      </c>
      <c r="BP532" s="339">
        <v>0.25887963139999998</v>
      </c>
      <c r="BQ532" s="339">
        <v>0.247733015</v>
      </c>
      <c r="BR532" s="339">
        <v>0.26190243349999998</v>
      </c>
    </row>
    <row r="533" spans="1:70">
      <c r="A533" t="str">
        <f t="shared" si="45"/>
        <v>Leverage ratio (transitional definition of Tier 1)201809</v>
      </c>
      <c r="B533" s="495">
        <v>201809</v>
      </c>
      <c r="C533" s="495">
        <v>195</v>
      </c>
      <c r="D533" s="495" t="s">
        <v>1102</v>
      </c>
      <c r="E533" s="495">
        <v>3.0933471874046693E-2</v>
      </c>
      <c r="F533" s="495">
        <v>4.7164823028450861E-2</v>
      </c>
      <c r="G533" s="495">
        <v>5.8600757462968583E-2</v>
      </c>
      <c r="H533" s="495">
        <v>7.3551715176777374E-2</v>
      </c>
      <c r="I533" s="495">
        <v>5.3171473277595568E-2</v>
      </c>
      <c r="J533" s="495">
        <v>7.8435627886054321E-2</v>
      </c>
      <c r="K533" s="495">
        <v>0.13839507764787559</v>
      </c>
      <c r="L533" s="496">
        <v>1190934797844.4685</v>
      </c>
      <c r="M533" s="496">
        <v>22766123828766.875</v>
      </c>
      <c r="N533" s="495">
        <v>5.4436257955509458E-2</v>
      </c>
      <c r="O533" s="495">
        <v>7.3165183926264532E-2</v>
      </c>
      <c r="P533" s="495">
        <v>5.0496695376304031E-2</v>
      </c>
      <c r="Q533" s="495">
        <v>148</v>
      </c>
      <c r="R533" s="11">
        <f t="shared" si="43"/>
        <v>5.0496695376304031E-2</v>
      </c>
      <c r="S533" s="11">
        <f t="shared" si="44"/>
        <v>7.3165183926264532E-2</v>
      </c>
      <c r="T533">
        <f t="shared" si="47"/>
        <v>0</v>
      </c>
      <c r="U533" t="str">
        <f t="shared" si="46"/>
        <v>Coverage ratio of non-performing loans and advances20</v>
      </c>
      <c r="V533" s="497">
        <v>202312</v>
      </c>
      <c r="W533" s="497">
        <v>235</v>
      </c>
      <c r="X533" s="497" t="s">
        <v>624</v>
      </c>
      <c r="Y533" s="497" t="s">
        <v>16</v>
      </c>
      <c r="Z533" s="497">
        <v>0</v>
      </c>
      <c r="AA533" s="497">
        <v>30</v>
      </c>
      <c r="AB533" s="497">
        <v>0.32422123052363094</v>
      </c>
      <c r="AC533" s="497">
        <v>20</v>
      </c>
      <c r="AD533" s="497"/>
      <c r="AF533" s="338" t="s">
        <v>974</v>
      </c>
      <c r="AG533" s="339">
        <v>2.1959066199999999E-2</v>
      </c>
      <c r="AH533" s="339">
        <v>2.43175074E-2</v>
      </c>
      <c r="AI533" s="339">
        <v>2.42427461E-2</v>
      </c>
      <c r="AJ533" s="339">
        <v>2.3773108000000001E-2</v>
      </c>
      <c r="AK533" s="339">
        <v>2.31874091E-2</v>
      </c>
      <c r="AL533" s="339">
        <v>2.2694053799999999E-2</v>
      </c>
      <c r="AM533" s="339">
        <v>2.20200116E-2</v>
      </c>
      <c r="AN533" s="339">
        <v>2.3098127499999999E-2</v>
      </c>
      <c r="AO533" s="339">
        <v>2.3959405900000001E-2</v>
      </c>
      <c r="AP533" s="339">
        <v>2.40973599E-2</v>
      </c>
      <c r="AQ533" s="339">
        <v>2.30266586E-2</v>
      </c>
      <c r="AR533" s="339">
        <v>2.3720531100000001E-2</v>
      </c>
      <c r="AS533" s="339">
        <v>2.2547830099999999E-2</v>
      </c>
      <c r="AT533" s="339">
        <v>2.09776029E-2</v>
      </c>
      <c r="AU533" s="339">
        <v>1.8574187499999999E-2</v>
      </c>
      <c r="AV533" s="339">
        <v>1.8066774300000001E-2</v>
      </c>
      <c r="AW533" s="339">
        <v>1.6667154399999998E-2</v>
      </c>
      <c r="AX533" s="339">
        <v>1.67744825E-2</v>
      </c>
      <c r="AY533" s="339">
        <v>1.58192721E-2</v>
      </c>
      <c r="AZ533" s="339">
        <v>1.5460239299999999E-2</v>
      </c>
      <c r="BA533" s="339">
        <v>1.5524463400000001E-2</v>
      </c>
      <c r="BB533" s="339">
        <v>1.6662623500000001E-2</v>
      </c>
      <c r="BC533" s="339">
        <v>1.6747106599999999E-2</v>
      </c>
      <c r="BD533" s="339">
        <v>2.1054011399999999E-2</v>
      </c>
      <c r="BE533" s="339">
        <v>2.4564330299999999E-2</v>
      </c>
      <c r="BF533" s="339">
        <v>2.6618064899999998E-2</v>
      </c>
      <c r="BG533" s="339">
        <v>2.5554341899999999E-2</v>
      </c>
      <c r="BH533" s="339">
        <v>2.4837164700000001E-2</v>
      </c>
      <c r="BI533" s="339">
        <v>2.3373880499999999E-2</v>
      </c>
      <c r="BJ533" s="339">
        <v>2.3166014200000001E-2</v>
      </c>
      <c r="BK533" s="339">
        <v>2.0854534300000001E-2</v>
      </c>
      <c r="BL533" s="339">
        <v>1.8325074199999999E-2</v>
      </c>
      <c r="BM533" s="339">
        <v>1.57518889E-2</v>
      </c>
      <c r="BN533" s="339">
        <v>1.67668227E-2</v>
      </c>
      <c r="BO533" s="339">
        <v>1.5316521899999999E-2</v>
      </c>
      <c r="BP533" s="339">
        <v>1.4678447000000001E-2</v>
      </c>
      <c r="BQ533" s="339">
        <v>1.41656947E-2</v>
      </c>
      <c r="BR533" s="339">
        <v>1.5299982700000001E-2</v>
      </c>
    </row>
    <row r="534" spans="1:70">
      <c r="A534" t="str">
        <f t="shared" si="45"/>
        <v>Leverage ratio (transitional definition of Tier 1)201812</v>
      </c>
      <c r="B534" s="495">
        <v>201812</v>
      </c>
      <c r="C534" s="495">
        <v>195</v>
      </c>
      <c r="D534" s="495" t="s">
        <v>1102</v>
      </c>
      <c r="E534" s="495">
        <v>3.0658103158065955E-2</v>
      </c>
      <c r="F534" s="495">
        <v>4.8911654356335217E-2</v>
      </c>
      <c r="G534" s="495">
        <v>5.9510128469668883E-2</v>
      </c>
      <c r="H534" s="495">
        <v>7.5688215771019932E-2</v>
      </c>
      <c r="I534" s="495">
        <v>5.4972032215425869E-2</v>
      </c>
      <c r="J534" s="495">
        <v>8.4128026048278667E-2</v>
      </c>
      <c r="K534" s="495">
        <v>0.14182061108894908</v>
      </c>
      <c r="L534" s="496">
        <v>1238059515923.2322</v>
      </c>
      <c r="M534" s="496">
        <v>22806201215804.488</v>
      </c>
      <c r="N534" s="495">
        <v>5.9405588176456449E-2</v>
      </c>
      <c r="O534" s="495">
        <v>7.3617898672024715E-2</v>
      </c>
      <c r="P534" s="495">
        <v>5.2077594236742387E-2</v>
      </c>
      <c r="Q534" s="495">
        <v>149</v>
      </c>
      <c r="R534" s="11">
        <f t="shared" si="43"/>
        <v>5.2077594236742387E-2</v>
      </c>
      <c r="S534" s="11">
        <f t="shared" si="44"/>
        <v>7.3617898672024715E-2</v>
      </c>
      <c r="T534">
        <f t="shared" si="47"/>
        <v>0</v>
      </c>
      <c r="U534" t="str">
        <f t="shared" si="46"/>
        <v>Coverage ratio of non-performing loans and advances21</v>
      </c>
      <c r="V534" s="497">
        <v>202312</v>
      </c>
      <c r="W534" s="497">
        <v>235</v>
      </c>
      <c r="X534" s="497" t="s">
        <v>624</v>
      </c>
      <c r="Y534" s="497" t="s">
        <v>15</v>
      </c>
      <c r="Z534" s="497">
        <v>0</v>
      </c>
      <c r="AA534" s="497">
        <v>6</v>
      </c>
      <c r="AB534" s="497">
        <v>0.31127947068684908</v>
      </c>
      <c r="AC534" s="497">
        <v>21</v>
      </c>
      <c r="AD534" s="497"/>
      <c r="AF534" s="338" t="s">
        <v>1291</v>
      </c>
      <c r="AG534" s="339">
        <v>1.3476248838</v>
      </c>
      <c r="AH534" s="339">
        <v>1.3348738667</v>
      </c>
      <c r="AI534" s="339">
        <v>1.3398156234</v>
      </c>
      <c r="AJ534" s="339">
        <v>1.3224674430000001</v>
      </c>
      <c r="AK534" s="339">
        <v>1.3169610136000001</v>
      </c>
      <c r="AL534" s="339">
        <v>1.3074731660000001</v>
      </c>
      <c r="AM534" s="339">
        <v>1.2983263879</v>
      </c>
      <c r="AN534" s="339">
        <v>1.2874068083000001</v>
      </c>
      <c r="AO534" s="339">
        <v>1.2934969484000001</v>
      </c>
      <c r="AP534" s="339">
        <v>1.2786036516999999</v>
      </c>
      <c r="AQ534" s="339">
        <v>1.2693624504000001</v>
      </c>
      <c r="AR534" s="339">
        <v>1.2642311715000001</v>
      </c>
      <c r="AS534" s="339">
        <v>1.261708289</v>
      </c>
      <c r="AT534" s="339">
        <v>1.2532713731</v>
      </c>
      <c r="AU534" s="339">
        <v>1.268230178</v>
      </c>
      <c r="AV534" s="339">
        <v>1.2699538596</v>
      </c>
      <c r="AW534" s="339">
        <v>1.2737647454000001</v>
      </c>
      <c r="AX534" s="339">
        <v>1.2566514863</v>
      </c>
      <c r="AY534" s="339">
        <v>1.2763044642000001</v>
      </c>
      <c r="AZ534" s="339">
        <v>1.2595671117</v>
      </c>
      <c r="BA534" s="339">
        <v>1.2592708858999999</v>
      </c>
      <c r="BB534" s="339">
        <v>1.2457073585</v>
      </c>
      <c r="BC534" s="339">
        <v>1.2484331816000001</v>
      </c>
      <c r="BD534" s="339">
        <v>1.1814228377</v>
      </c>
      <c r="BE534" s="339">
        <v>1.1522708808</v>
      </c>
      <c r="BF534" s="339">
        <v>1.1344941921</v>
      </c>
      <c r="BG534" s="339">
        <v>1.1396501846</v>
      </c>
      <c r="BH534" s="339">
        <v>1.1264547297</v>
      </c>
      <c r="BI534" s="339">
        <v>1.1297045047000001</v>
      </c>
      <c r="BJ534" s="339">
        <v>1.1442017441000001</v>
      </c>
      <c r="BK534" s="339">
        <v>1.1550014114</v>
      </c>
      <c r="BL534" s="339">
        <v>1.1575901265999999</v>
      </c>
      <c r="BM534" s="339">
        <v>1.1477984107000001</v>
      </c>
      <c r="BN534" s="339">
        <v>1.1303104113</v>
      </c>
      <c r="BO534" s="339">
        <v>1.1299012117</v>
      </c>
      <c r="BP534" s="339">
        <v>1.1123558762000001</v>
      </c>
      <c r="BQ534" s="339">
        <v>1.122456519</v>
      </c>
      <c r="BR534" s="339">
        <v>1.1112895111000001</v>
      </c>
    </row>
    <row r="535" spans="1:70">
      <c r="A535" t="str">
        <f t="shared" si="45"/>
        <v>Leverage ratio (transitional definition of Tier 1)201903</v>
      </c>
      <c r="B535" s="495">
        <v>201903</v>
      </c>
      <c r="C535" s="495">
        <v>195</v>
      </c>
      <c r="D535" s="495" t="s">
        <v>1102</v>
      </c>
      <c r="E535" s="495">
        <v>2.9018128318457462E-2</v>
      </c>
      <c r="F535" s="495">
        <v>4.6809293452520266E-2</v>
      </c>
      <c r="G535" s="495">
        <v>5.9817004352662018E-2</v>
      </c>
      <c r="H535" s="495">
        <v>7.5855440472012287E-2</v>
      </c>
      <c r="I535" s="495">
        <v>5.342159251954158E-2</v>
      </c>
      <c r="J535" s="495">
        <v>7.989225574549895E-2</v>
      </c>
      <c r="K535" s="495">
        <v>0.13321283565618752</v>
      </c>
      <c r="L535" s="496">
        <v>1262327302958.3555</v>
      </c>
      <c r="M535" s="496">
        <v>23874449772688.238</v>
      </c>
      <c r="N535" s="495">
        <v>5.8823051303729036E-2</v>
      </c>
      <c r="O535" s="495">
        <v>7.3277804409761296E-2</v>
      </c>
      <c r="P535" s="495">
        <v>5.0219418080069786E-2</v>
      </c>
      <c r="Q535" s="495">
        <v>149</v>
      </c>
      <c r="R535" s="11">
        <f t="shared" ref="R535:R542" si="48">MIN(N535:P535)</f>
        <v>5.0219418080069786E-2</v>
      </c>
      <c r="S535" s="11">
        <f t="shared" ref="S535:S543" si="49">MAX(N535:P535)</f>
        <v>7.3277804409761296E-2</v>
      </c>
      <c r="T535">
        <f t="shared" si="47"/>
        <v>0</v>
      </c>
      <c r="U535" t="str">
        <f t="shared" si="46"/>
        <v>Coverage ratio of non-performing loans and advances22</v>
      </c>
      <c r="V535" s="497">
        <v>202312</v>
      </c>
      <c r="W535" s="497">
        <v>235</v>
      </c>
      <c r="X535" s="497" t="s">
        <v>624</v>
      </c>
      <c r="Y535" s="497" t="s">
        <v>97</v>
      </c>
      <c r="Z535" s="497">
        <v>0</v>
      </c>
      <c r="AA535" s="497">
        <v>4</v>
      </c>
      <c r="AB535" s="497">
        <v>0.30677107989666974</v>
      </c>
      <c r="AC535" s="497">
        <v>22</v>
      </c>
      <c r="AD535" s="497"/>
      <c r="AF535" s="338" t="s">
        <v>1292</v>
      </c>
      <c r="AG535" s="339" t="s">
        <v>6753</v>
      </c>
      <c r="AH535" s="339">
        <v>0.14820691950000001</v>
      </c>
      <c r="AI535" s="339">
        <v>0.1558600269</v>
      </c>
      <c r="AJ535" s="339">
        <v>0.15018976940000001</v>
      </c>
      <c r="AK535" s="339">
        <v>0.15185743970000001</v>
      </c>
      <c r="AL535" s="339">
        <v>0.146259956</v>
      </c>
      <c r="AM535" s="339">
        <v>0.16183327159999999</v>
      </c>
      <c r="AN535" s="339">
        <v>0.1630437709</v>
      </c>
      <c r="AO535" s="339">
        <v>0.16593332290000001</v>
      </c>
      <c r="AP535" s="339">
        <v>0.14950842959999999</v>
      </c>
      <c r="AQ535" s="339">
        <v>0.16247094840000001</v>
      </c>
      <c r="AR535" s="339">
        <v>0.16359459670000001</v>
      </c>
      <c r="AS535" s="339">
        <v>0.1665641508</v>
      </c>
      <c r="AT535" s="339">
        <v>0.15676281889999999</v>
      </c>
      <c r="AU535" s="339">
        <v>0.1699455909</v>
      </c>
      <c r="AV535" s="339">
        <v>0.16972989820000001</v>
      </c>
      <c r="AW535" s="339">
        <v>0.1736133373</v>
      </c>
      <c r="AX535" s="339">
        <v>0.16606839479999999</v>
      </c>
      <c r="AY535" s="339">
        <v>0.1710252273</v>
      </c>
      <c r="AZ535" s="339">
        <v>0.1756585678</v>
      </c>
      <c r="BA535" s="339">
        <v>0.17812297569999999</v>
      </c>
      <c r="BB535" s="339">
        <v>0.1724387809</v>
      </c>
      <c r="BC535" s="339">
        <v>0.18216149209999999</v>
      </c>
      <c r="BD535" s="339">
        <v>0.21116087510000001</v>
      </c>
      <c r="BE535" s="339">
        <v>0.22249690920000001</v>
      </c>
      <c r="BF535" s="339">
        <v>0.22859764760000001</v>
      </c>
      <c r="BG535" s="339">
        <v>0.22668841989999999</v>
      </c>
      <c r="BH535" s="339">
        <v>0.23477102220000001</v>
      </c>
      <c r="BI535" s="339">
        <v>0.23102701349999999</v>
      </c>
      <c r="BJ535" s="339">
        <v>0.23073136829999999</v>
      </c>
      <c r="BK535" s="339">
        <v>0.2302197</v>
      </c>
      <c r="BL535" s="339">
        <v>0.23479091890000001</v>
      </c>
      <c r="BM535" s="339">
        <v>0.2276562553</v>
      </c>
      <c r="BN535" s="339">
        <v>0.1726576631</v>
      </c>
      <c r="BO535" s="339">
        <v>0.18018071199999999</v>
      </c>
      <c r="BP535" s="339">
        <v>0.16836303329999999</v>
      </c>
      <c r="BQ535" s="339">
        <v>0.16942664930000001</v>
      </c>
      <c r="BR535" s="339">
        <v>0.16072244939999999</v>
      </c>
    </row>
    <row r="536" spans="1:70">
      <c r="A536" t="str">
        <f t="shared" si="45"/>
        <v>Leverage ratio (transitional definition of Tier 1)201906</v>
      </c>
      <c r="B536" s="495">
        <v>201906</v>
      </c>
      <c r="C536" s="495">
        <v>195</v>
      </c>
      <c r="D536" s="495" t="s">
        <v>1102</v>
      </c>
      <c r="E536" s="495">
        <v>3.1345244739859911E-2</v>
      </c>
      <c r="F536" s="495">
        <v>4.6197448663647805E-2</v>
      </c>
      <c r="G536" s="495">
        <v>6.0251941632605957E-2</v>
      </c>
      <c r="H536" s="495">
        <v>7.658932377259807E-2</v>
      </c>
      <c r="I536" s="495">
        <v>5.3796117034748549E-2</v>
      </c>
      <c r="J536" s="495">
        <v>8.3683605258814436E-2</v>
      </c>
      <c r="K536" s="495">
        <v>0.13354094968993138</v>
      </c>
      <c r="L536" s="496">
        <v>1276110679490.8008</v>
      </c>
      <c r="M536" s="496">
        <v>23938528750827.969</v>
      </c>
      <c r="N536" s="495">
        <v>6.1302931307973652E-2</v>
      </c>
      <c r="O536" s="495">
        <v>7.4835830018537927E-2</v>
      </c>
      <c r="P536" s="495">
        <v>5.027620847263442E-2</v>
      </c>
      <c r="Q536" s="495">
        <v>147</v>
      </c>
      <c r="R536" s="11">
        <f t="shared" si="48"/>
        <v>5.027620847263442E-2</v>
      </c>
      <c r="S536" s="11">
        <f t="shared" si="49"/>
        <v>7.4835830018537927E-2</v>
      </c>
      <c r="T536">
        <f t="shared" si="47"/>
        <v>0</v>
      </c>
      <c r="U536" t="str">
        <f t="shared" si="46"/>
        <v>Coverage ratio of non-performing loans and advances23</v>
      </c>
      <c r="V536" s="497">
        <v>202312</v>
      </c>
      <c r="W536" s="497">
        <v>235</v>
      </c>
      <c r="X536" s="497" t="s">
        <v>624</v>
      </c>
      <c r="Y536" s="497" t="s">
        <v>31</v>
      </c>
      <c r="Z536" s="497">
        <v>0</v>
      </c>
      <c r="AA536" s="497">
        <v>9</v>
      </c>
      <c r="AB536" s="497">
        <v>0.29289598470060452</v>
      </c>
      <c r="AC536" s="497">
        <v>23</v>
      </c>
      <c r="AD536" s="497"/>
      <c r="AF536" s="338" t="s">
        <v>1296</v>
      </c>
      <c r="AG536" s="339" t="s">
        <v>6753</v>
      </c>
      <c r="AH536" s="339" t="s">
        <v>6753</v>
      </c>
      <c r="AI536" s="339" t="s">
        <v>6753</v>
      </c>
      <c r="AJ536" s="339" t="s">
        <v>6753</v>
      </c>
      <c r="AK536" s="339" t="s">
        <v>6753</v>
      </c>
      <c r="AL536" s="339" t="s">
        <v>6753</v>
      </c>
      <c r="AM536" s="339" t="s">
        <v>6753</v>
      </c>
      <c r="AN536" s="339" t="s">
        <v>6753</v>
      </c>
      <c r="AO536" s="339">
        <v>1.3135244958000001</v>
      </c>
      <c r="AP536" s="339">
        <v>1.2758451516</v>
      </c>
      <c r="AQ536" s="339">
        <v>1.3349270875000001</v>
      </c>
      <c r="AR536" s="339">
        <v>1.3157098916000001</v>
      </c>
      <c r="AS536" s="339">
        <v>1.2622757199000001</v>
      </c>
      <c r="AT536" s="339">
        <v>1.2832475102000001</v>
      </c>
      <c r="AU536" s="339">
        <v>1.2316628079</v>
      </c>
      <c r="AV536" s="339">
        <v>1.3467322334</v>
      </c>
      <c r="AW536" s="339">
        <v>1.3484905410000001</v>
      </c>
      <c r="AX536" s="339">
        <v>1.3692184815999999</v>
      </c>
      <c r="AY536" s="339">
        <v>1.3334756287</v>
      </c>
      <c r="AZ536" s="339">
        <v>1.3338417963</v>
      </c>
      <c r="BA536" s="339">
        <v>1.273520907</v>
      </c>
      <c r="BB536" s="339">
        <v>1.3213595703000001</v>
      </c>
      <c r="BC536" s="339">
        <v>1.2864103413000001</v>
      </c>
      <c r="BD536" s="339">
        <v>1.5216844349</v>
      </c>
      <c r="BE536" s="339">
        <v>1.5493734609000001</v>
      </c>
      <c r="BF536" s="339">
        <v>1.6485781925</v>
      </c>
      <c r="BG536" s="339">
        <v>1.6148248353000001</v>
      </c>
      <c r="BH536" s="339">
        <v>1.7504603836999999</v>
      </c>
      <c r="BI536" s="339">
        <v>1.6845739046999999</v>
      </c>
      <c r="BJ536" s="339">
        <v>1.5922799897</v>
      </c>
      <c r="BK536" s="339">
        <v>1.6119947623999999</v>
      </c>
      <c r="BL536" s="339">
        <v>1.6678690646000001</v>
      </c>
      <c r="BM536" s="339">
        <v>1.6021808047999999</v>
      </c>
      <c r="BN536" s="339">
        <v>1.4964911062999999</v>
      </c>
      <c r="BO536" s="339">
        <v>1.5233336323</v>
      </c>
      <c r="BP536" s="339">
        <v>1.5966305409999999</v>
      </c>
      <c r="BQ536" s="339">
        <v>1.5398528327000001</v>
      </c>
      <c r="BR536" s="339">
        <v>1.5778815858999999</v>
      </c>
    </row>
    <row r="537" spans="1:70">
      <c r="A537" t="str">
        <f t="shared" si="45"/>
        <v>Leverage ratio (transitional definition of Tier 1)201909</v>
      </c>
      <c r="B537" s="495">
        <v>201909</v>
      </c>
      <c r="C537" s="495">
        <v>195</v>
      </c>
      <c r="D537" s="495" t="s">
        <v>1102</v>
      </c>
      <c r="E537" s="495">
        <v>3.0509817968099189E-2</v>
      </c>
      <c r="F537" s="495">
        <v>4.603329481139664E-2</v>
      </c>
      <c r="G537" s="495">
        <v>6.1265666115216201E-2</v>
      </c>
      <c r="H537" s="495">
        <v>7.5836159449303192E-2</v>
      </c>
      <c r="I537" s="495">
        <v>5.3606526283869811E-2</v>
      </c>
      <c r="J537" s="495">
        <v>8.3205298045874954E-2</v>
      </c>
      <c r="K537" s="495">
        <v>0.13543986005312295</v>
      </c>
      <c r="L537" s="496">
        <v>1291279224640.1309</v>
      </c>
      <c r="M537" s="496">
        <v>24225307982235.27</v>
      </c>
      <c r="N537" s="495">
        <v>6.0871891247609333E-2</v>
      </c>
      <c r="O537" s="495">
        <v>7.4016490101364935E-2</v>
      </c>
      <c r="P537" s="495">
        <v>5.0152333650475243E-2</v>
      </c>
      <c r="Q537" s="495">
        <v>148</v>
      </c>
      <c r="R537" s="11">
        <f t="shared" si="48"/>
        <v>5.0152333650475243E-2</v>
      </c>
      <c r="S537" s="11">
        <f t="shared" si="49"/>
        <v>7.4016490101364935E-2</v>
      </c>
      <c r="T537">
        <f t="shared" si="47"/>
        <v>0</v>
      </c>
      <c r="U537" t="str">
        <f t="shared" si="46"/>
        <v>Coverage ratio of non-performing loans and advances24</v>
      </c>
      <c r="V537" s="497">
        <v>202312</v>
      </c>
      <c r="W537" s="497">
        <v>235</v>
      </c>
      <c r="X537" s="497" t="s">
        <v>624</v>
      </c>
      <c r="Y537" s="497" t="s">
        <v>24</v>
      </c>
      <c r="Z537" s="497">
        <v>0</v>
      </c>
      <c r="AA537" s="497">
        <v>10</v>
      </c>
      <c r="AB537" s="497">
        <v>0.28979276230597883</v>
      </c>
      <c r="AC537" s="497">
        <v>24</v>
      </c>
      <c r="AD537" s="497"/>
      <c r="AF537" s="338" t="s">
        <v>6745</v>
      </c>
      <c r="AG537" s="339" t="s">
        <v>6753</v>
      </c>
      <c r="AH537" s="339" t="s">
        <v>6753</v>
      </c>
      <c r="AI537" s="339" t="s">
        <v>6753</v>
      </c>
      <c r="AJ537" s="339" t="s">
        <v>6753</v>
      </c>
      <c r="AK537" s="339" t="s">
        <v>6753</v>
      </c>
      <c r="AL537" s="339" t="s">
        <v>6753</v>
      </c>
      <c r="AM537" s="339" t="s">
        <v>6753</v>
      </c>
      <c r="AN537" s="339" t="s">
        <v>6753</v>
      </c>
      <c r="AO537" s="339" t="s">
        <v>6753</v>
      </c>
      <c r="AP537" s="339" t="s">
        <v>6753</v>
      </c>
      <c r="AQ537" s="339" t="s">
        <v>6753</v>
      </c>
      <c r="AR537" s="339" t="s">
        <v>6753</v>
      </c>
      <c r="AS537" s="339" t="s">
        <v>6753</v>
      </c>
      <c r="AT537" s="339" t="s">
        <v>6753</v>
      </c>
      <c r="AU537" s="339" t="s">
        <v>6753</v>
      </c>
      <c r="AV537" s="339" t="s">
        <v>6753</v>
      </c>
      <c r="AW537" s="339" t="s">
        <v>6753</v>
      </c>
      <c r="AX537" s="339" t="s">
        <v>6753</v>
      </c>
      <c r="AY537" s="339" t="s">
        <v>6753</v>
      </c>
      <c r="AZ537" s="339" t="s">
        <v>6753</v>
      </c>
      <c r="BA537" s="339" t="s">
        <v>6753</v>
      </c>
      <c r="BB537" s="339" t="s">
        <v>6753</v>
      </c>
      <c r="BC537" s="339" t="s">
        <v>6753</v>
      </c>
      <c r="BD537" s="339" t="s">
        <v>6753</v>
      </c>
      <c r="BE537" s="339" t="s">
        <v>6753</v>
      </c>
      <c r="BF537" s="339" t="s">
        <v>6753</v>
      </c>
      <c r="BG537" s="339" t="s">
        <v>6753</v>
      </c>
      <c r="BH537" s="339">
        <v>1.3693218515000001</v>
      </c>
      <c r="BI537" s="339">
        <v>1.3674475268999999</v>
      </c>
      <c r="BJ537" s="339">
        <v>1.3516701470000001</v>
      </c>
      <c r="BK537" s="339">
        <v>1.3671035189</v>
      </c>
      <c r="BL537" s="339">
        <v>1.3738650809999999</v>
      </c>
      <c r="BM537" s="339">
        <v>1.3705777127000001</v>
      </c>
      <c r="BN537" s="339">
        <v>1.3292832218999999</v>
      </c>
      <c r="BO537" s="339">
        <v>1.3457681054999999</v>
      </c>
      <c r="BP537" s="339">
        <v>1.3649147277</v>
      </c>
      <c r="BQ537" s="339">
        <v>1.3485060310999999</v>
      </c>
      <c r="BR537" s="339">
        <v>1.3343465066</v>
      </c>
    </row>
    <row r="538" spans="1:70">
      <c r="A538" t="str">
        <f t="shared" si="45"/>
        <v>Leverage ratio (transitional definition of Tier 1)201912</v>
      </c>
      <c r="B538" s="495">
        <v>201912</v>
      </c>
      <c r="C538" s="495">
        <v>195</v>
      </c>
      <c r="D538" s="495" t="s">
        <v>1102</v>
      </c>
      <c r="E538" s="495">
        <v>3.3748797633592099E-2</v>
      </c>
      <c r="F538" s="495">
        <v>4.8757196895945959E-2</v>
      </c>
      <c r="G538" s="495">
        <v>6.1721380280379136E-2</v>
      </c>
      <c r="H538" s="495">
        <v>7.3621677378371428E-2</v>
      </c>
      <c r="I538" s="495">
        <v>5.6325858848124626E-2</v>
      </c>
      <c r="J538" s="495">
        <v>8.5599470169606756E-2</v>
      </c>
      <c r="K538" s="495">
        <v>0.13404710714064677</v>
      </c>
      <c r="L538" s="496">
        <v>1326756782795.8762</v>
      </c>
      <c r="M538" s="496">
        <v>23421646340329.074</v>
      </c>
      <c r="N538" s="495">
        <v>6.4350913443558727E-2</v>
      </c>
      <c r="O538" s="495">
        <v>7.5622044751196757E-2</v>
      </c>
      <c r="P538" s="495">
        <v>5.2857067328503822E-2</v>
      </c>
      <c r="Q538" s="495">
        <v>147</v>
      </c>
      <c r="R538" s="11">
        <f t="shared" si="48"/>
        <v>5.2857067328503822E-2</v>
      </c>
      <c r="S538" s="11">
        <f t="shared" si="49"/>
        <v>7.5622044751196757E-2</v>
      </c>
      <c r="T538">
        <f t="shared" si="47"/>
        <v>0</v>
      </c>
      <c r="U538" t="str">
        <f t="shared" si="46"/>
        <v>Coverage ratio of non-performing loans and advances25</v>
      </c>
      <c r="V538" s="497">
        <v>202312</v>
      </c>
      <c r="W538" s="497">
        <v>235</v>
      </c>
      <c r="X538" s="497" t="s">
        <v>624</v>
      </c>
      <c r="Y538" s="497" t="s">
        <v>17</v>
      </c>
      <c r="Z538" s="497">
        <v>0</v>
      </c>
      <c r="AA538" s="497">
        <v>5</v>
      </c>
      <c r="AB538" s="497">
        <v>0.28887613455055983</v>
      </c>
      <c r="AC538" s="497">
        <v>25</v>
      </c>
      <c r="AD538" s="497"/>
      <c r="AF538" s="338" t="s">
        <v>976</v>
      </c>
      <c r="AG538" s="339">
        <v>3.1505308900000001E-2</v>
      </c>
      <c r="AH538" s="339">
        <v>3.5930016699999998E-2</v>
      </c>
      <c r="AI538" s="339">
        <v>7.1314586700000002E-2</v>
      </c>
      <c r="AJ538" s="339">
        <v>7.9354139599999998E-2</v>
      </c>
      <c r="AK538" s="339">
        <v>9.8720325100000006E-2</v>
      </c>
      <c r="AL538" s="339">
        <v>7.7477344200000006E-2</v>
      </c>
      <c r="AM538" s="339">
        <v>7.4506692900000004E-2</v>
      </c>
      <c r="AN538" s="339">
        <v>8.1326792199999998E-2</v>
      </c>
      <c r="AO538" s="339">
        <v>8.9541211499999995E-2</v>
      </c>
      <c r="AP538" s="339">
        <v>7.9536041000000002E-2</v>
      </c>
      <c r="AQ538" s="339">
        <v>9.1460451299999995E-2</v>
      </c>
      <c r="AR538" s="339">
        <v>0.1025434044</v>
      </c>
      <c r="AS538" s="339">
        <v>0.1037209389</v>
      </c>
      <c r="AT538" s="339">
        <v>9.3489277999999995E-2</v>
      </c>
      <c r="AU538" s="339">
        <v>9.16963373E-2</v>
      </c>
      <c r="AV538" s="339">
        <v>0.1001111392</v>
      </c>
      <c r="AW538" s="339">
        <v>9.58126906E-2</v>
      </c>
      <c r="AX538" s="339">
        <v>8.7936806800000003E-2</v>
      </c>
      <c r="AY538" s="339">
        <v>7.6488950900000005E-2</v>
      </c>
      <c r="AZ538" s="339">
        <v>8.5249373500000003E-2</v>
      </c>
      <c r="BA538" s="339">
        <v>8.8937364599999999E-2</v>
      </c>
      <c r="BB538" s="339">
        <v>7.6628744299999996E-2</v>
      </c>
      <c r="BC538" s="339">
        <v>1.35782067E-2</v>
      </c>
      <c r="BD538" s="339">
        <v>1.65835241E-2</v>
      </c>
      <c r="BE538" s="339">
        <v>3.12159958E-2</v>
      </c>
      <c r="BF538" s="339">
        <v>3.1860872899999997E-2</v>
      </c>
      <c r="BG538" s="339">
        <v>7.2301540100000006E-2</v>
      </c>
      <c r="BH538" s="339">
        <v>8.5417819199999995E-2</v>
      </c>
      <c r="BI538" s="339">
        <v>9.2621984500000004E-2</v>
      </c>
      <c r="BJ538" s="339">
        <v>8.4955905499999998E-2</v>
      </c>
      <c r="BK538" s="339">
        <v>5.5941998999999999E-2</v>
      </c>
      <c r="BL538" s="339">
        <v>7.4471649799999998E-2</v>
      </c>
      <c r="BM538" s="339">
        <v>8.0067538600000002E-2</v>
      </c>
      <c r="BN538" s="339">
        <v>8.0507576499999997E-2</v>
      </c>
      <c r="BO538" s="339">
        <v>0.1124390888</v>
      </c>
      <c r="BP538" s="339">
        <v>0.12912826899999999</v>
      </c>
      <c r="BQ538" s="339">
        <v>0.12899613870000001</v>
      </c>
      <c r="BR538" s="339">
        <v>0.1161630684</v>
      </c>
    </row>
    <row r="539" spans="1:70">
      <c r="A539" t="str">
        <f t="shared" si="45"/>
        <v>Leverage ratio (transitional definition of Tier 1)202003</v>
      </c>
      <c r="B539" s="495">
        <v>202003</v>
      </c>
      <c r="C539" s="495">
        <v>195</v>
      </c>
      <c r="D539" s="495" t="s">
        <v>1102</v>
      </c>
      <c r="E539" s="495">
        <v>3.5478301650837582E-2</v>
      </c>
      <c r="F539" s="495">
        <v>4.662795074297222E-2</v>
      </c>
      <c r="G539" s="495">
        <v>6.2560185266361798E-2</v>
      </c>
      <c r="H539" s="495">
        <v>7.3119810638992158E-2</v>
      </c>
      <c r="I539" s="495">
        <v>5.3370482760967432E-2</v>
      </c>
      <c r="J539" s="495">
        <v>8.4528624892274057E-2</v>
      </c>
      <c r="K539" s="495">
        <v>0.13074255086631698</v>
      </c>
      <c r="L539" s="496">
        <v>1309303220382.1238</v>
      </c>
      <c r="M539" s="496">
        <v>24883745363068.414</v>
      </c>
      <c r="N539" s="495">
        <v>6.7647269831153836E-2</v>
      </c>
      <c r="O539" s="495">
        <v>7.3930382368416772E-2</v>
      </c>
      <c r="P539" s="495">
        <v>4.9547406794714872E-2</v>
      </c>
      <c r="Q539" s="495">
        <v>131</v>
      </c>
      <c r="R539" s="11">
        <f t="shared" si="48"/>
        <v>4.9547406794714872E-2</v>
      </c>
      <c r="S539" s="11">
        <f t="shared" si="49"/>
        <v>7.3930382368416772E-2</v>
      </c>
      <c r="T539">
        <f t="shared" si="47"/>
        <v>0</v>
      </c>
      <c r="U539" t="str">
        <f t="shared" si="46"/>
        <v>Coverage ratio of non-performing loans and advances26</v>
      </c>
      <c r="V539" s="497">
        <v>202312</v>
      </c>
      <c r="W539" s="497">
        <v>235</v>
      </c>
      <c r="X539" s="497" t="s">
        <v>624</v>
      </c>
      <c r="Y539" s="497" t="s">
        <v>26</v>
      </c>
      <c r="Z539" s="497">
        <v>0</v>
      </c>
      <c r="AA539" s="497">
        <v>6</v>
      </c>
      <c r="AB539" s="497">
        <v>0.27923408259173604</v>
      </c>
      <c r="AC539" s="497">
        <v>26</v>
      </c>
      <c r="AD539" s="497"/>
      <c r="AF539" s="338" t="s">
        <v>978</v>
      </c>
      <c r="AG539" s="339">
        <v>0.63590212739999996</v>
      </c>
      <c r="AH539" s="339">
        <v>0.6384005452</v>
      </c>
      <c r="AI539" s="339">
        <v>0.5534991481</v>
      </c>
      <c r="AJ539" s="339">
        <v>0.52883656359999998</v>
      </c>
      <c r="AK539" s="339">
        <v>0.54907173750000005</v>
      </c>
      <c r="AL539" s="339">
        <v>0.5710631639</v>
      </c>
      <c r="AM539" s="339">
        <v>0.68925872219999995</v>
      </c>
      <c r="AN539" s="339">
        <v>0.60351198760000002</v>
      </c>
      <c r="AO539" s="339">
        <v>0.58462945489999996</v>
      </c>
      <c r="AP539" s="339">
        <v>0.57436907820000005</v>
      </c>
      <c r="AQ539" s="339">
        <v>0.60169587670000002</v>
      </c>
      <c r="AR539" s="339">
        <v>0.56110979689999996</v>
      </c>
      <c r="AS539" s="339">
        <v>0.55397191050000005</v>
      </c>
      <c r="AT539" s="339">
        <v>0.56854483249999999</v>
      </c>
      <c r="AU539" s="339">
        <v>0.59705906710000001</v>
      </c>
      <c r="AV539" s="339">
        <v>0.56861684189999995</v>
      </c>
      <c r="AW539" s="339">
        <v>0.58457782680000003</v>
      </c>
      <c r="AX539" s="339">
        <v>0.59460995979999998</v>
      </c>
      <c r="AY539" s="339">
        <v>0.60708018109999995</v>
      </c>
      <c r="AZ539" s="339">
        <v>0.57078650639999995</v>
      </c>
      <c r="BA539" s="339">
        <v>0.55740682649999995</v>
      </c>
      <c r="BB539" s="339">
        <v>0.5796416673</v>
      </c>
      <c r="BC539" s="339">
        <v>0.66628690359999998</v>
      </c>
      <c r="BD539" s="339">
        <v>0.6075112533</v>
      </c>
      <c r="BE539" s="339">
        <v>0.59075514070000001</v>
      </c>
      <c r="BF539" s="339">
        <v>0.60944412380000001</v>
      </c>
      <c r="BG539" s="339">
        <v>0.66358632650000005</v>
      </c>
      <c r="BH539" s="339">
        <v>0.62491632450000001</v>
      </c>
      <c r="BI539" s="339">
        <v>0.60426915349999999</v>
      </c>
      <c r="BJ539" s="339">
        <v>0.61255015219999998</v>
      </c>
      <c r="BK539" s="339">
        <v>0.62975866550000004</v>
      </c>
      <c r="BL539" s="339">
        <v>0.60542074059999995</v>
      </c>
      <c r="BM539" s="339">
        <v>0.5900848917</v>
      </c>
      <c r="BN539" s="339">
        <v>0.59681570029999997</v>
      </c>
      <c r="BO539" s="339">
        <v>0.56874770880000003</v>
      </c>
      <c r="BP539" s="339">
        <v>0.51501989810000004</v>
      </c>
      <c r="BQ539" s="339">
        <v>0.50881924860000005</v>
      </c>
      <c r="BR539" s="339">
        <v>0.53948312190000003</v>
      </c>
    </row>
    <row r="540" spans="1:70">
      <c r="A540" t="str">
        <f t="shared" si="45"/>
        <v>Leverage ratio (transitional definition of Tier 1)202006</v>
      </c>
      <c r="B540" s="495">
        <v>202006</v>
      </c>
      <c r="C540" s="495">
        <v>195</v>
      </c>
      <c r="D540" s="495" t="s">
        <v>1102</v>
      </c>
      <c r="E540" s="495">
        <v>3.4127610930379276E-2</v>
      </c>
      <c r="F540" s="495">
        <v>4.7918658779872218E-2</v>
      </c>
      <c r="G540" s="495">
        <v>6.0230222937216686E-2</v>
      </c>
      <c r="H540" s="495">
        <v>7.2461642313865052E-2</v>
      </c>
      <c r="I540" s="495">
        <v>5.3097636702600544E-2</v>
      </c>
      <c r="J540" s="495">
        <v>8.1555057589344213E-2</v>
      </c>
      <c r="K540" s="495">
        <v>0.13343122725479065</v>
      </c>
      <c r="L540" s="496">
        <v>1340278726984.2463</v>
      </c>
      <c r="M540" s="496">
        <v>25623047872176.031</v>
      </c>
      <c r="N540" s="495">
        <v>6.8103330618919669E-2</v>
      </c>
      <c r="O540" s="495">
        <v>7.2233675424827823E-2</v>
      </c>
      <c r="P540" s="495">
        <v>4.9447967139561552E-2</v>
      </c>
      <c r="Q540" s="495">
        <v>131</v>
      </c>
      <c r="R540" s="11">
        <f t="shared" si="48"/>
        <v>4.9447967139561552E-2</v>
      </c>
      <c r="S540" s="11">
        <f t="shared" si="49"/>
        <v>7.2233675424827823E-2</v>
      </c>
      <c r="T540">
        <f t="shared" si="47"/>
        <v>0</v>
      </c>
      <c r="U540" t="str">
        <f t="shared" si="46"/>
        <v>Coverage ratio of non-performing loans and advances27</v>
      </c>
      <c r="V540" s="497">
        <v>202312</v>
      </c>
      <c r="W540" s="497">
        <v>235</v>
      </c>
      <c r="X540" s="497" t="s">
        <v>624</v>
      </c>
      <c r="Y540" s="497" t="s">
        <v>19</v>
      </c>
      <c r="Z540" s="497">
        <v>0</v>
      </c>
      <c r="AA540" s="497">
        <v>8</v>
      </c>
      <c r="AB540" s="497">
        <v>0.26599795036028784</v>
      </c>
      <c r="AC540" s="497">
        <v>27</v>
      </c>
      <c r="AD540" s="497"/>
      <c r="AF540" s="338" t="s">
        <v>977</v>
      </c>
      <c r="AG540" s="339">
        <v>1.5537738999999999E-3</v>
      </c>
      <c r="AH540" s="339">
        <v>1.7746997E-3</v>
      </c>
      <c r="AI540" s="339">
        <v>3.7077122999999998E-3</v>
      </c>
      <c r="AJ540" s="339">
        <v>4.1107790999999998E-3</v>
      </c>
      <c r="AK540" s="339">
        <v>5.1365261999999998E-3</v>
      </c>
      <c r="AL540" s="339">
        <v>4.1419595999999999E-3</v>
      </c>
      <c r="AM540" s="339">
        <v>3.9911310000000002E-3</v>
      </c>
      <c r="AN540" s="339">
        <v>4.3322042000000002E-3</v>
      </c>
      <c r="AO540" s="339">
        <v>4.7961825999999997E-3</v>
      </c>
      <c r="AP540" s="339">
        <v>4.3787575000000002E-3</v>
      </c>
      <c r="AQ540" s="339">
        <v>5.1040234999999998E-3</v>
      </c>
      <c r="AR540" s="339">
        <v>5.7686088E-3</v>
      </c>
      <c r="AS540" s="339">
        <v>5.8370873999999996E-3</v>
      </c>
      <c r="AT540" s="339">
        <v>5.3684357999999998E-3</v>
      </c>
      <c r="AU540" s="339">
        <v>5.3337423000000004E-3</v>
      </c>
      <c r="AV540" s="339">
        <v>5.8209806000000001E-3</v>
      </c>
      <c r="AW540" s="339">
        <v>5.5679322000000003E-3</v>
      </c>
      <c r="AX540" s="339">
        <v>5.2483156000000001E-3</v>
      </c>
      <c r="AY540" s="339">
        <v>4.5657335000000004E-3</v>
      </c>
      <c r="AZ540" s="339">
        <v>5.0243133000000004E-3</v>
      </c>
      <c r="BA540" s="339">
        <v>5.2571819000000004E-3</v>
      </c>
      <c r="BB540" s="339">
        <v>4.6351417000000004E-3</v>
      </c>
      <c r="BC540" s="339">
        <v>7.9745779999999995E-4</v>
      </c>
      <c r="BD540" s="339">
        <v>9.5965690000000001E-4</v>
      </c>
      <c r="BE540" s="339">
        <v>1.7999736000000001E-3</v>
      </c>
      <c r="BF540" s="339">
        <v>1.8804058E-3</v>
      </c>
      <c r="BG540" s="339">
        <v>4.1617401000000002E-3</v>
      </c>
      <c r="BH540" s="339">
        <v>4.9940354999999997E-3</v>
      </c>
      <c r="BI540" s="339">
        <v>5.3818861000000003E-3</v>
      </c>
      <c r="BJ540" s="339">
        <v>5.0260477000000003E-3</v>
      </c>
      <c r="BK540" s="339">
        <v>3.2533551999999999E-3</v>
      </c>
      <c r="BL540" s="339">
        <v>4.3552338000000003E-3</v>
      </c>
      <c r="BM540" s="339">
        <v>4.5867642000000002E-3</v>
      </c>
      <c r="BN540" s="339">
        <v>4.8832067999999996E-3</v>
      </c>
      <c r="BO540" s="339">
        <v>6.7543331E-3</v>
      </c>
      <c r="BP540" s="339">
        <v>7.7922583000000004E-3</v>
      </c>
      <c r="BQ540" s="339">
        <v>7.8478451000000005E-3</v>
      </c>
      <c r="BR540" s="339">
        <v>7.2807015999999999E-3</v>
      </c>
    </row>
    <row r="541" spans="1:70">
      <c r="A541" t="str">
        <f t="shared" si="45"/>
        <v>Leverage ratio (transitional definition of Tier 1)202009</v>
      </c>
      <c r="B541" s="495">
        <v>202009</v>
      </c>
      <c r="C541" s="495">
        <v>195</v>
      </c>
      <c r="D541" s="495" t="s">
        <v>1102</v>
      </c>
      <c r="E541" s="495">
        <v>3.7065745723714329E-2</v>
      </c>
      <c r="F541" s="495">
        <v>5.0271546723105763E-2</v>
      </c>
      <c r="G541" s="495">
        <v>6.3486199787902167E-2</v>
      </c>
      <c r="H541" s="495">
        <v>7.4818054005486509E-2</v>
      </c>
      <c r="I541" s="495">
        <v>5.6073454732602938E-2</v>
      </c>
      <c r="J541" s="495">
        <v>8.3913803370810391E-2</v>
      </c>
      <c r="K541" s="495">
        <v>0.1390707912146632</v>
      </c>
      <c r="L541" s="496">
        <v>1351004346010.5493</v>
      </c>
      <c r="M541" s="496">
        <v>24424859634219.184</v>
      </c>
      <c r="N541" s="495">
        <v>7.5870920996439481E-2</v>
      </c>
      <c r="O541" s="495">
        <v>7.4009726710345405E-2</v>
      </c>
      <c r="P541" s="495">
        <v>5.2448576306421441E-2</v>
      </c>
      <c r="Q541" s="495">
        <v>130</v>
      </c>
      <c r="R541" s="11">
        <f t="shared" si="48"/>
        <v>5.2448576306421441E-2</v>
      </c>
      <c r="S541" s="11">
        <f t="shared" si="49"/>
        <v>7.5870920996439481E-2</v>
      </c>
      <c r="T541">
        <f t="shared" si="47"/>
        <v>0</v>
      </c>
      <c r="U541" t="str">
        <f t="shared" si="46"/>
        <v>Coverage ratio of non-performing loans and advances28</v>
      </c>
      <c r="V541" s="497">
        <v>202312</v>
      </c>
      <c r="W541" s="497">
        <v>235</v>
      </c>
      <c r="X541" s="497" t="s">
        <v>624</v>
      </c>
      <c r="Y541" s="497" t="s">
        <v>27</v>
      </c>
      <c r="Z541" s="497">
        <v>0</v>
      </c>
      <c r="AA541" s="497">
        <v>8</v>
      </c>
      <c r="AB541" s="497">
        <v>0.26190243350367637</v>
      </c>
      <c r="AC541" s="497">
        <v>28</v>
      </c>
      <c r="AD541" s="497"/>
      <c r="AF541" s="338" t="s">
        <v>1288</v>
      </c>
      <c r="AG541" s="339">
        <v>0.76993263140000001</v>
      </c>
      <c r="AH541" s="339">
        <v>0.77984419559999996</v>
      </c>
      <c r="AI541" s="339">
        <v>0.72855065190000001</v>
      </c>
      <c r="AJ541" s="339">
        <v>0.69836986020000003</v>
      </c>
      <c r="AK541" s="339">
        <v>0.72966008469999999</v>
      </c>
      <c r="AL541" s="339">
        <v>0.73728372860000002</v>
      </c>
      <c r="AM541" s="339">
        <v>0.85285677950000005</v>
      </c>
      <c r="AN541" s="339">
        <v>0.79457002830000001</v>
      </c>
      <c r="AO541" s="339">
        <v>0.77714544659999996</v>
      </c>
      <c r="AP541" s="339">
        <v>0.74733954989999996</v>
      </c>
      <c r="AQ541" s="339">
        <v>0.75977054420000001</v>
      </c>
      <c r="AR541" s="339">
        <v>0.74957616199999999</v>
      </c>
      <c r="AS541" s="339">
        <v>0.75665263289999996</v>
      </c>
      <c r="AT541" s="339">
        <v>0.76090875599999996</v>
      </c>
      <c r="AU541" s="339">
        <v>0.76477679730000003</v>
      </c>
      <c r="AV541" s="339">
        <v>0.76023856359999997</v>
      </c>
      <c r="AW541" s="339">
        <v>0.74310866279999999</v>
      </c>
      <c r="AX541" s="339">
        <v>0.75151101360000006</v>
      </c>
      <c r="AY541" s="339">
        <v>0.79458960190000005</v>
      </c>
      <c r="AZ541" s="339">
        <v>0.7748178845</v>
      </c>
      <c r="BA541" s="339">
        <v>0.76939252619999998</v>
      </c>
      <c r="BB541" s="339">
        <v>0.77306938049999996</v>
      </c>
      <c r="BC541" s="339">
        <v>0.80906345449999995</v>
      </c>
      <c r="BD541" s="339">
        <v>0.78527146010000004</v>
      </c>
      <c r="BE541" s="339">
        <v>0.77514117689999995</v>
      </c>
      <c r="BF541" s="339">
        <v>0.77138842910000005</v>
      </c>
      <c r="BG541" s="339">
        <v>0.70539704820000004</v>
      </c>
      <c r="BH541" s="339">
        <v>0.70684895510000001</v>
      </c>
      <c r="BI541" s="339">
        <v>0.70154728470000005</v>
      </c>
      <c r="BJ541" s="339">
        <v>0.69067874380000005</v>
      </c>
      <c r="BK541" s="339">
        <v>0.67624316139999996</v>
      </c>
      <c r="BL541" s="339">
        <v>0.69255832719999999</v>
      </c>
      <c r="BM541" s="339">
        <v>0.68781992469999997</v>
      </c>
      <c r="BN541" s="339">
        <v>0.70102786650000004</v>
      </c>
      <c r="BO541" s="339">
        <v>0.72593387679999999</v>
      </c>
      <c r="BP541" s="339">
        <v>0.71264616420000004</v>
      </c>
      <c r="BQ541" s="339">
        <v>0.70435652999999998</v>
      </c>
      <c r="BR541" s="339">
        <v>0.71510337339999996</v>
      </c>
    </row>
    <row r="542" spans="1:70">
      <c r="A542" t="str">
        <f t="shared" si="45"/>
        <v>Leverage ratio (transitional definition of Tier 1)202012</v>
      </c>
      <c r="B542" s="495">
        <v>202012</v>
      </c>
      <c r="C542" s="495">
        <v>195</v>
      </c>
      <c r="D542" s="495" t="s">
        <v>1102</v>
      </c>
      <c r="E542" s="495">
        <v>3.8578523518501211E-2</v>
      </c>
      <c r="F542" s="495">
        <v>5.1888711780729034E-2</v>
      </c>
      <c r="G542" s="495">
        <v>6.4405913152271579E-2</v>
      </c>
      <c r="H542" s="495">
        <v>7.7800682865764928E-2</v>
      </c>
      <c r="I542" s="495">
        <v>5.973068872234414E-2</v>
      </c>
      <c r="J542" s="495">
        <v>8.7115071931450419E-2</v>
      </c>
      <c r="K542" s="495">
        <v>0.13718062094977276</v>
      </c>
      <c r="L542" s="496">
        <v>1400000664075.1838</v>
      </c>
      <c r="M542" s="496">
        <v>23733150033705.934</v>
      </c>
      <c r="N542" s="495">
        <v>7.9290649696518223E-2</v>
      </c>
      <c r="O542" s="495">
        <v>7.7220709691984607E-2</v>
      </c>
      <c r="P542" s="495">
        <v>5.6097432246892849E-2</v>
      </c>
      <c r="Q542" s="495">
        <v>129</v>
      </c>
      <c r="R542" s="11">
        <f t="shared" si="48"/>
        <v>5.6097432246892849E-2</v>
      </c>
      <c r="S542" s="11">
        <f t="shared" si="49"/>
        <v>7.9290649696518223E-2</v>
      </c>
      <c r="T542">
        <f t="shared" si="47"/>
        <v>0</v>
      </c>
      <c r="U542" t="str">
        <f t="shared" si="46"/>
        <v>Coverage ratio of non-performing loans and advances29</v>
      </c>
      <c r="V542" s="497">
        <v>202312</v>
      </c>
      <c r="W542" s="497">
        <v>235</v>
      </c>
      <c r="X542" s="497" t="s">
        <v>624</v>
      </c>
      <c r="Y542" s="497" t="s">
        <v>28</v>
      </c>
      <c r="Z542" s="497">
        <v>0</v>
      </c>
      <c r="AA542" s="497">
        <v>4</v>
      </c>
      <c r="AB542" s="497">
        <v>0.23222558690522915</v>
      </c>
      <c r="AC542" s="497">
        <v>29</v>
      </c>
      <c r="AD542" s="497"/>
      <c r="AF542" s="338" t="s">
        <v>1289</v>
      </c>
      <c r="AG542" s="339">
        <v>0.16044596</v>
      </c>
      <c r="AH542" s="339">
        <v>0.1607829435</v>
      </c>
      <c r="AI542" s="339">
        <v>0.15888402979999999</v>
      </c>
      <c r="AJ542" s="339">
        <v>0.15019138700000001</v>
      </c>
      <c r="AK542" s="339">
        <v>0.15257352800000001</v>
      </c>
      <c r="AL542" s="339">
        <v>0.15450584379999999</v>
      </c>
      <c r="AM542" s="339">
        <v>0.18151749910000001</v>
      </c>
      <c r="AN542" s="339">
        <v>0.16805150490000001</v>
      </c>
      <c r="AO542" s="339">
        <v>0.16371927920000001</v>
      </c>
      <c r="AP542" s="339">
        <v>0.15610772419999999</v>
      </c>
      <c r="AQ542" s="339">
        <v>0.167695188</v>
      </c>
      <c r="AR542" s="339">
        <v>0.16305922840000001</v>
      </c>
      <c r="AS542" s="339">
        <v>0.16045557050000001</v>
      </c>
      <c r="AT542" s="339">
        <v>0.1615907067</v>
      </c>
      <c r="AU542" s="339">
        <v>0.1620113943</v>
      </c>
      <c r="AV542" s="339">
        <v>0.16335096730000001</v>
      </c>
      <c r="AW542" s="339">
        <v>0.15917273379999999</v>
      </c>
      <c r="AX542" s="339">
        <v>0.16053606300000001</v>
      </c>
      <c r="AY542" s="339">
        <v>0.17486906939999999</v>
      </c>
      <c r="AZ542" s="339">
        <v>0.17010252989999999</v>
      </c>
      <c r="BA542" s="339">
        <v>0.1687231756</v>
      </c>
      <c r="BB542" s="339">
        <v>0.16664614820000001</v>
      </c>
      <c r="BC542" s="339">
        <v>0.18169950469999999</v>
      </c>
      <c r="BD542" s="339">
        <v>0.1687872654</v>
      </c>
      <c r="BE542" s="339">
        <v>0.16594741630000001</v>
      </c>
      <c r="BF542" s="339">
        <v>0.17000940889999999</v>
      </c>
      <c r="BG542" s="339">
        <v>0.17195498749999999</v>
      </c>
      <c r="BH542" s="339">
        <v>0.1779489581</v>
      </c>
      <c r="BI542" s="339">
        <v>0.1794387418</v>
      </c>
      <c r="BJ542" s="339">
        <v>0.18028542989999999</v>
      </c>
      <c r="BK542" s="339">
        <v>0.18294375979999999</v>
      </c>
      <c r="BL542" s="339">
        <v>0.1837444644</v>
      </c>
      <c r="BM542" s="339">
        <v>0.1818090618</v>
      </c>
      <c r="BN542" s="339">
        <v>0.18046313999999999</v>
      </c>
      <c r="BO542" s="339">
        <v>0.15310548199999999</v>
      </c>
      <c r="BP542" s="339">
        <v>0.15060662329999999</v>
      </c>
      <c r="BQ542" s="339">
        <v>0.1513605553</v>
      </c>
      <c r="BR542" s="339">
        <v>0.15451888699999999</v>
      </c>
    </row>
    <row r="543" spans="1:70">
      <c r="A543" t="str">
        <f t="shared" si="45"/>
        <v>Leverage ratio (transitional definition of Tier 1)202103</v>
      </c>
      <c r="B543" s="495">
        <v>202103</v>
      </c>
      <c r="C543" s="495">
        <v>195</v>
      </c>
      <c r="D543" s="495" t="s">
        <v>1102</v>
      </c>
      <c r="E543" s="495">
        <v>3.5599586765181331E-2</v>
      </c>
      <c r="F543" s="495">
        <v>4.979033274540394E-2</v>
      </c>
      <c r="G543" s="495">
        <v>6.0617099457698428E-2</v>
      </c>
      <c r="H543" s="495">
        <v>7.1868581358034783E-2</v>
      </c>
      <c r="I543" s="495">
        <v>5.6786108778255844E-2</v>
      </c>
      <c r="J543" s="495">
        <v>8.2492630750217524E-2</v>
      </c>
      <c r="K543" s="495">
        <v>0.13213247705402009</v>
      </c>
      <c r="L543" s="496">
        <v>1407761078034.5632</v>
      </c>
      <c r="M543" s="496">
        <v>25120247816842.828</v>
      </c>
      <c r="N543" s="495">
        <v>6.9886368258090734E-2</v>
      </c>
      <c r="O543" s="495">
        <v>7.3840008950091962E-2</v>
      </c>
      <c r="P543" s="495">
        <v>5.3321064914761442E-2</v>
      </c>
      <c r="Q543" s="495">
        <v>130</v>
      </c>
      <c r="R543" s="11">
        <f>MIN(N543:P543)</f>
        <v>5.3321064914761442E-2</v>
      </c>
      <c r="S543" s="11">
        <f t="shared" si="49"/>
        <v>7.3840008950091962E-2</v>
      </c>
      <c r="T543">
        <f t="shared" si="47"/>
        <v>0</v>
      </c>
      <c r="U543" t="str">
        <f t="shared" si="46"/>
        <v>Coverage ratio of non-performing loans and advances30</v>
      </c>
      <c r="V543" s="497">
        <v>202312</v>
      </c>
      <c r="W543" s="497">
        <v>235</v>
      </c>
      <c r="X543" s="497" t="s">
        <v>624</v>
      </c>
      <c r="Y543" s="497" t="s">
        <v>1386</v>
      </c>
      <c r="Z543" s="497">
        <v>0</v>
      </c>
      <c r="AA543" s="497">
        <v>3</v>
      </c>
      <c r="AB543" s="497">
        <v>0.21525474005746467</v>
      </c>
      <c r="AC543" s="497">
        <v>30</v>
      </c>
      <c r="AD543" s="497"/>
      <c r="AF543" s="338" t="s">
        <v>1290</v>
      </c>
      <c r="AG543" s="339">
        <v>8.3606978700000001E-2</v>
      </c>
      <c r="AH543" s="339">
        <v>5.9495955199999999E-2</v>
      </c>
      <c r="AI543" s="339">
        <v>0.1341878396</v>
      </c>
      <c r="AJ543" s="339">
        <v>5.5247932200000002E-2</v>
      </c>
      <c r="AK543" s="339">
        <v>2.4405837400000002E-2</v>
      </c>
      <c r="AL543" s="339">
        <v>2.4929689200000001E-2</v>
      </c>
      <c r="AM543" s="339">
        <v>-7.1207570000000001E-3</v>
      </c>
      <c r="AN543" s="339">
        <v>-9.1472199999999997E-4</v>
      </c>
      <c r="AO543" s="339">
        <v>1.36982479E-2</v>
      </c>
      <c r="AP543" s="339">
        <v>5.6118568000000004E-3</v>
      </c>
      <c r="AQ543" s="339">
        <v>3.10462567E-2</v>
      </c>
      <c r="AR543" s="339">
        <v>1.6181937E-2</v>
      </c>
      <c r="AS543" s="339">
        <v>1.2131271000000001E-2</v>
      </c>
      <c r="AT543" s="339">
        <v>1.6190611600000002E-2</v>
      </c>
      <c r="AU543" s="339">
        <v>2.2347981699999998E-2</v>
      </c>
      <c r="AV543" s="339">
        <v>2.6642125499999999E-2</v>
      </c>
      <c r="AW543" s="339">
        <v>2.9121629499999999E-2</v>
      </c>
      <c r="AX543" s="339">
        <v>2.3571307100000001E-2</v>
      </c>
      <c r="AY543" s="339">
        <v>6.2469682399999997E-2</v>
      </c>
      <c r="AZ543" s="339">
        <v>4.20313098E-2</v>
      </c>
      <c r="BA543" s="339">
        <v>1.7152233199999999E-2</v>
      </c>
      <c r="BB543" s="339">
        <v>9.7788237999999993E-3</v>
      </c>
      <c r="BC543" s="339">
        <v>-2.5425794000000002E-2</v>
      </c>
      <c r="BD543" s="339">
        <v>2.3517748099999999E-2</v>
      </c>
      <c r="BE543" s="339">
        <v>1.9372122799999999E-2</v>
      </c>
      <c r="BF543" s="339">
        <v>1.3802649199999999E-2</v>
      </c>
      <c r="BG543" s="339">
        <v>6.32415692E-2</v>
      </c>
      <c r="BH543" s="339">
        <v>4.4271300299999997E-2</v>
      </c>
      <c r="BI543" s="339">
        <v>4.3782718700000001E-2</v>
      </c>
      <c r="BJ543" s="339">
        <v>4.7993528100000002E-2</v>
      </c>
      <c r="BK543" s="339">
        <v>-7.4966299999999998E-3</v>
      </c>
      <c r="BL543" s="339">
        <v>3.5410949999999997E-2</v>
      </c>
      <c r="BM543" s="339">
        <v>3.5043490300000001E-2</v>
      </c>
      <c r="BN543" s="339">
        <v>4.6259547599999999E-2</v>
      </c>
      <c r="BO543" s="339">
        <v>4.4243011399999997E-2</v>
      </c>
      <c r="BP543" s="339">
        <v>6.8437874800000006E-2</v>
      </c>
      <c r="BQ543" s="339">
        <v>8.1707344099999996E-2</v>
      </c>
      <c r="BR543" s="339">
        <v>8.0492560199999993E-2</v>
      </c>
    </row>
    <row r="544" spans="1:70">
      <c r="A544" t="str">
        <f t="shared" si="45"/>
        <v>Leverage ratio (transitional definition of Tier 1)202106</v>
      </c>
      <c r="B544" s="495">
        <v>202106</v>
      </c>
      <c r="C544" s="495">
        <v>195</v>
      </c>
      <c r="D544" s="495" t="s">
        <v>1102</v>
      </c>
      <c r="E544" s="495">
        <v>4.2758956982500387E-2</v>
      </c>
      <c r="F544" s="495">
        <v>5.3381615644714747E-2</v>
      </c>
      <c r="G544" s="495">
        <v>6.3395465156175848E-2</v>
      </c>
      <c r="H544" s="495">
        <v>8.3635177270498587E-2</v>
      </c>
      <c r="I544" s="495">
        <v>5.8640924609192888E-2</v>
      </c>
      <c r="J544" s="495">
        <v>8.9538933515553087E-2</v>
      </c>
      <c r="K544" s="495">
        <v>0.14121001974049707</v>
      </c>
      <c r="L544" s="496">
        <v>1421500385897.0864</v>
      </c>
      <c r="M544" s="496">
        <v>24467367087442.5</v>
      </c>
      <c r="N544" s="495">
        <v>8.4207840049525667E-2</v>
      </c>
      <c r="O544" s="495">
        <v>7.541350540116265E-2</v>
      </c>
      <c r="P544" s="495">
        <v>5.4901755767588531E-2</v>
      </c>
      <c r="Q544" s="495">
        <v>123</v>
      </c>
      <c r="R544" s="11">
        <f t="shared" ref="R544:R556" si="50">MIN(N544:P544)</f>
        <v>5.4901755767588531E-2</v>
      </c>
      <c r="S544" s="11">
        <f t="shared" ref="S544:S556" si="51">MAX(N544:P544)</f>
        <v>8.4207840049525667E-2</v>
      </c>
      <c r="U544" t="str">
        <f t="shared" si="46"/>
        <v>Coverage ratio of non-performing loans and advances99</v>
      </c>
      <c r="V544" s="497">
        <v>202312</v>
      </c>
      <c r="W544" s="497">
        <v>235</v>
      </c>
      <c r="X544" s="497" t="s">
        <v>624</v>
      </c>
      <c r="Y544" s="497" t="s">
        <v>34</v>
      </c>
      <c r="Z544" s="497">
        <v>0</v>
      </c>
      <c r="AA544" s="497">
        <v>113</v>
      </c>
      <c r="AB544" s="497">
        <v>0.42264637938060062</v>
      </c>
      <c r="AC544" s="497">
        <v>99</v>
      </c>
      <c r="AD544" s="497"/>
      <c r="AF544" s="338" t="s">
        <v>1295</v>
      </c>
      <c r="AG544" s="339">
        <v>1.52408084E-2</v>
      </c>
      <c r="AH544" s="339">
        <v>1.5648957500000001E-2</v>
      </c>
      <c r="AI544" s="339">
        <v>1.5207043700000001E-2</v>
      </c>
      <c r="AJ544" s="339">
        <v>1.5371602700000001E-2</v>
      </c>
      <c r="AK544" s="339">
        <v>1.53920703E-2</v>
      </c>
      <c r="AL544" s="339">
        <v>1.5650768200000002E-2</v>
      </c>
      <c r="AM544" s="339">
        <v>1.5447129400000001E-2</v>
      </c>
      <c r="AN544" s="339">
        <v>1.5339641500000001E-2</v>
      </c>
      <c r="AO544" s="339">
        <v>1.5331688600000001E-2</v>
      </c>
      <c r="AP544" s="339">
        <v>1.56048799E-2</v>
      </c>
      <c r="AQ544" s="339">
        <v>1.52948249E-2</v>
      </c>
      <c r="AR544" s="339">
        <v>1.5727878899999999E-2</v>
      </c>
      <c r="AS544" s="339">
        <v>1.56327419E-2</v>
      </c>
      <c r="AT544" s="339">
        <v>1.60139095E-2</v>
      </c>
      <c r="AU544" s="339">
        <v>1.56711621E-2</v>
      </c>
      <c r="AV544" s="339">
        <v>1.5743098800000001E-2</v>
      </c>
      <c r="AW544" s="339">
        <v>1.56751763E-2</v>
      </c>
      <c r="AX544" s="339">
        <v>1.6000648700000002E-2</v>
      </c>
      <c r="AY544" s="339">
        <v>1.5386601600000001E-2</v>
      </c>
      <c r="AZ544" s="339">
        <v>1.5596394600000001E-2</v>
      </c>
      <c r="BA544" s="339">
        <v>1.55804685E-2</v>
      </c>
      <c r="BB544" s="339">
        <v>1.5851115499999999E-2</v>
      </c>
      <c r="BC544" s="339">
        <v>1.51353206E-2</v>
      </c>
      <c r="BD544" s="339">
        <v>1.4830926600000001E-2</v>
      </c>
      <c r="BE544" s="339">
        <v>1.45885988E-2</v>
      </c>
      <c r="BF544" s="339">
        <v>1.4717497499999999E-2</v>
      </c>
      <c r="BG544" s="339">
        <v>1.4183743800000001E-2</v>
      </c>
      <c r="BH544" s="339">
        <v>1.3826418700000001E-2</v>
      </c>
      <c r="BI544" s="339">
        <v>1.3560482400000001E-2</v>
      </c>
      <c r="BJ544" s="339">
        <v>1.38190738E-2</v>
      </c>
      <c r="BK544" s="339">
        <v>1.35448811E-2</v>
      </c>
      <c r="BL544" s="339">
        <v>1.3623604900000001E-2</v>
      </c>
      <c r="BM544" s="339">
        <v>1.32251899E-2</v>
      </c>
      <c r="BN544" s="339">
        <v>1.43752167E-2</v>
      </c>
      <c r="BO544" s="339">
        <v>1.68614222E-2</v>
      </c>
      <c r="BP544" s="339">
        <v>1.6995725999999999E-2</v>
      </c>
      <c r="BQ544" s="339">
        <v>1.6742880000000002E-2</v>
      </c>
      <c r="BR544" s="339">
        <v>1.7211536199999999E-2</v>
      </c>
    </row>
    <row r="545" spans="1:70">
      <c r="A545" t="str">
        <f t="shared" si="45"/>
        <v>Leverage ratio (transitional definition of Tier 1)202109</v>
      </c>
      <c r="B545" s="495">
        <v>202109</v>
      </c>
      <c r="C545" s="495">
        <v>195</v>
      </c>
      <c r="D545" s="495" t="s">
        <v>1102</v>
      </c>
      <c r="E545" s="495">
        <v>4.2598011470775986E-2</v>
      </c>
      <c r="F545" s="495">
        <v>5.143761181438529E-2</v>
      </c>
      <c r="G545" s="495">
        <v>6.3079185169022819E-2</v>
      </c>
      <c r="H545" s="495">
        <v>8.2724032146475002E-2</v>
      </c>
      <c r="I545" s="495">
        <v>5.8274486550944977E-2</v>
      </c>
      <c r="J545" s="495">
        <v>8.710820281493814E-2</v>
      </c>
      <c r="K545" s="495">
        <v>0.13711157136701746</v>
      </c>
      <c r="L545" s="496">
        <v>1419613712746.2253</v>
      </c>
      <c r="M545" s="496">
        <v>24605770581612.336</v>
      </c>
      <c r="N545" s="495">
        <v>8.500320958379054E-2</v>
      </c>
      <c r="O545" s="495">
        <v>7.352100381848925E-2</v>
      </c>
      <c r="P545" s="495">
        <v>5.4735854392995067E-2</v>
      </c>
      <c r="Q545" s="495">
        <v>122</v>
      </c>
      <c r="R545" s="11">
        <f t="shared" si="50"/>
        <v>5.4735854392995067E-2</v>
      </c>
      <c r="S545" s="11">
        <f t="shared" si="51"/>
        <v>8.500320958379054E-2</v>
      </c>
      <c r="U545" t="str">
        <f t="shared" si="46"/>
        <v>Coverage ratio of non-performing loans and advances100</v>
      </c>
      <c r="V545" s="497">
        <v>202312</v>
      </c>
      <c r="W545" s="497">
        <v>235</v>
      </c>
      <c r="X545" s="497" t="s">
        <v>624</v>
      </c>
      <c r="Y545" s="497" t="s">
        <v>21</v>
      </c>
      <c r="Z545" s="497">
        <v>0</v>
      </c>
      <c r="AA545" s="497">
        <v>28</v>
      </c>
      <c r="AB545" s="497"/>
      <c r="AC545" s="497">
        <v>100</v>
      </c>
      <c r="AD545" s="497">
        <v>1</v>
      </c>
      <c r="AF545" s="338" t="s">
        <v>2384</v>
      </c>
      <c r="AG545" s="339" t="s">
        <v>6753</v>
      </c>
      <c r="AH545" s="339" t="s">
        <v>6753</v>
      </c>
      <c r="AI545" s="339" t="s">
        <v>6753</v>
      </c>
      <c r="AJ545" s="339" t="s">
        <v>6753</v>
      </c>
      <c r="AK545" s="339" t="s">
        <v>6753</v>
      </c>
      <c r="AL545" s="339" t="s">
        <v>6753</v>
      </c>
      <c r="AM545" s="339" t="s">
        <v>6753</v>
      </c>
      <c r="AN545" s="339" t="s">
        <v>6753</v>
      </c>
      <c r="AO545" s="339" t="s">
        <v>6753</v>
      </c>
      <c r="AP545" s="339" t="s">
        <v>6753</v>
      </c>
      <c r="AQ545" s="339" t="s">
        <v>6753</v>
      </c>
      <c r="AR545" s="339" t="s">
        <v>6753</v>
      </c>
      <c r="AS545" s="339" t="s">
        <v>6753</v>
      </c>
      <c r="AT545" s="339" t="s">
        <v>6753</v>
      </c>
      <c r="AU545" s="339">
        <v>2.2352311999999999E-3</v>
      </c>
      <c r="AV545" s="339">
        <v>1.9160797E-3</v>
      </c>
      <c r="AW545" s="339">
        <v>2.0682373000000002E-3</v>
      </c>
      <c r="AX545" s="339">
        <v>2.0210706E-3</v>
      </c>
      <c r="AY545" s="339">
        <v>1.6297434E-3</v>
      </c>
      <c r="AZ545" s="339">
        <v>2.0063123999999998E-3</v>
      </c>
      <c r="BA545" s="339">
        <v>1.9898757000000001E-3</v>
      </c>
      <c r="BB545" s="339">
        <v>2.4598902999999998E-3</v>
      </c>
      <c r="BC545" s="339">
        <v>5.8933359999999999E-3</v>
      </c>
      <c r="BD545" s="339">
        <v>6.9502547000000001E-3</v>
      </c>
      <c r="BE545" s="339">
        <v>5.6694403000000001E-3</v>
      </c>
      <c r="BF545" s="339">
        <v>5.4494727000000001E-3</v>
      </c>
      <c r="BG545" s="339">
        <v>1.1405709999999999E-3</v>
      </c>
      <c r="BH545" s="339">
        <v>6.9474930000000003E-4</v>
      </c>
      <c r="BI545" s="339">
        <v>6.0180689999999996E-4</v>
      </c>
      <c r="BJ545" s="339">
        <v>8.8390769999999999E-4</v>
      </c>
      <c r="BK545" s="339">
        <v>3.7676484999999999E-3</v>
      </c>
      <c r="BL545" s="339">
        <v>2.3865759E-3</v>
      </c>
      <c r="BM545" s="339">
        <v>2.1073309E-3</v>
      </c>
      <c r="BN545" s="339">
        <v>2.0751662999999999E-3</v>
      </c>
      <c r="BO545" s="339">
        <v>9.6557719999999997E-4</v>
      </c>
      <c r="BP545" s="339">
        <v>1.1790765E-3</v>
      </c>
      <c r="BQ545" s="339">
        <v>1.2009367999999999E-3</v>
      </c>
      <c r="BR545" s="339">
        <v>1.2886394E-3</v>
      </c>
    </row>
    <row r="546" spans="1:70">
      <c r="A546" t="str">
        <f t="shared" si="45"/>
        <v>Leverage ratio (transitional definition of Tier 1)202112</v>
      </c>
      <c r="B546" s="495">
        <v>202112</v>
      </c>
      <c r="C546" s="495">
        <v>195</v>
      </c>
      <c r="D546" s="495" t="s">
        <v>1102</v>
      </c>
      <c r="E546" s="495">
        <v>4.199017001648888E-2</v>
      </c>
      <c r="F546" s="495">
        <v>5.2873180426761979E-2</v>
      </c>
      <c r="G546" s="495">
        <v>6.2787772851165241E-2</v>
      </c>
      <c r="H546" s="495">
        <v>7.6215750298717161E-2</v>
      </c>
      <c r="I546" s="495">
        <v>5.993342378315606E-2</v>
      </c>
      <c r="J546" s="495">
        <v>8.532977857911983E-2</v>
      </c>
      <c r="K546" s="495">
        <v>0.13577117167976138</v>
      </c>
      <c r="L546" s="496">
        <v>1438163786681.8403</v>
      </c>
      <c r="M546" s="496">
        <v>24191913995298.371</v>
      </c>
      <c r="N546" s="495">
        <v>8.4764919722214796E-2</v>
      </c>
      <c r="O546" s="495">
        <v>7.3885538664649503E-2</v>
      </c>
      <c r="P546" s="495">
        <v>5.6544699541404821E-2</v>
      </c>
      <c r="Q546" s="495">
        <v>122</v>
      </c>
      <c r="R546" s="11">
        <f t="shared" si="50"/>
        <v>5.6544699541404821E-2</v>
      </c>
      <c r="S546" s="11">
        <f t="shared" si="51"/>
        <v>8.4764919722214796E-2</v>
      </c>
      <c r="U546" t="str">
        <f t="shared" si="46"/>
        <v>Net interest margin1</v>
      </c>
      <c r="V546" s="497">
        <v>202312</v>
      </c>
      <c r="W546" s="497">
        <v>237</v>
      </c>
      <c r="X546" s="497" t="s">
        <v>108</v>
      </c>
      <c r="Y546" s="497" t="s">
        <v>29</v>
      </c>
      <c r="Z546" s="497">
        <v>0</v>
      </c>
      <c r="AA546" s="497">
        <v>3</v>
      </c>
      <c r="AB546" s="497">
        <v>4.5925922020171511E-2</v>
      </c>
      <c r="AC546" s="497">
        <v>1</v>
      </c>
      <c r="AD546" s="497"/>
      <c r="AF546" s="338" t="s">
        <v>968</v>
      </c>
      <c r="AG546" s="339">
        <v>0.14407591249999999</v>
      </c>
      <c r="AH546" s="339">
        <v>0.1487959818</v>
      </c>
      <c r="AI546" s="339">
        <v>0.15215913280000001</v>
      </c>
      <c r="AJ546" s="339">
        <v>0.1525842546</v>
      </c>
      <c r="AK546" s="339">
        <v>0.1588562006</v>
      </c>
      <c r="AL546" s="339">
        <v>0.16082653620000001</v>
      </c>
      <c r="AM546" s="339">
        <v>0.15943708940000001</v>
      </c>
      <c r="AN546" s="339">
        <v>0.16596962039999999</v>
      </c>
      <c r="AO546" s="339">
        <v>0.16821761129999999</v>
      </c>
      <c r="AP546" s="339">
        <v>0.17657615290000001</v>
      </c>
      <c r="AQ546" s="339">
        <v>0.17863157800000001</v>
      </c>
      <c r="AR546" s="339">
        <v>0.18067352079999999</v>
      </c>
      <c r="AS546" s="339">
        <v>0.17890230479999999</v>
      </c>
      <c r="AT546" s="339">
        <v>0.1825975792</v>
      </c>
      <c r="AU546" s="339">
        <v>0.1792618661</v>
      </c>
      <c r="AV546" s="339">
        <v>0.18152354970000001</v>
      </c>
      <c r="AW546" s="339">
        <v>0.1825578075</v>
      </c>
      <c r="AX546" s="339">
        <v>0.18645640720000001</v>
      </c>
      <c r="AY546" s="339">
        <v>0.18652928969999999</v>
      </c>
      <c r="AZ546" s="339">
        <v>0.1827020358</v>
      </c>
      <c r="BA546" s="339">
        <v>0.18846686609999999</v>
      </c>
      <c r="BB546" s="339">
        <v>0.18736759210000001</v>
      </c>
      <c r="BC546" s="339">
        <v>0.1815009376</v>
      </c>
      <c r="BD546" s="339">
        <v>0.186982237</v>
      </c>
      <c r="BE546" s="339">
        <v>0.19231102289999999</v>
      </c>
      <c r="BF546" s="339">
        <v>0.19059549479999999</v>
      </c>
      <c r="BG546" s="339">
        <v>0.18880764750000001</v>
      </c>
      <c r="BH546" s="339">
        <v>0.1915242123</v>
      </c>
      <c r="BI546" s="339">
        <v>0.1906542017</v>
      </c>
      <c r="BJ546" s="339">
        <v>0.1899617586</v>
      </c>
      <c r="BK546" s="339">
        <v>0.1731696952</v>
      </c>
      <c r="BL546" s="339">
        <v>0.1745112529</v>
      </c>
      <c r="BM546" s="339">
        <v>0.1742003111</v>
      </c>
      <c r="BN546" s="339">
        <v>0.1759866504</v>
      </c>
      <c r="BO546" s="339">
        <v>0.1784617812</v>
      </c>
      <c r="BP546" s="339">
        <v>0.1808059055</v>
      </c>
      <c r="BQ546" s="339">
        <v>0.18107075850000001</v>
      </c>
      <c r="BR546" s="339">
        <v>0.1795810055</v>
      </c>
    </row>
    <row r="547" spans="1:70">
      <c r="A547" t="str">
        <f t="shared" si="45"/>
        <v>Leverage ratio (transitional definition of Tier 1)202203</v>
      </c>
      <c r="B547" s="495">
        <v>202203</v>
      </c>
      <c r="C547" s="495">
        <v>195</v>
      </c>
      <c r="D547" s="495" t="s">
        <v>1102</v>
      </c>
      <c r="E547" s="495">
        <v>4.2265177325584768E-2</v>
      </c>
      <c r="F547" s="495">
        <v>5.0956363865513332E-2</v>
      </c>
      <c r="G547" s="495">
        <v>6.0845826422235669E-2</v>
      </c>
      <c r="H547" s="495">
        <v>7.3751905355265643E-2</v>
      </c>
      <c r="I547" s="495">
        <v>5.6511341972953641E-2</v>
      </c>
      <c r="J547" s="495">
        <v>8.2992336150795876E-2</v>
      </c>
      <c r="K547" s="495">
        <v>0.12535541618290069</v>
      </c>
      <c r="L547" s="496">
        <v>1411348784154.0637</v>
      </c>
      <c r="M547" s="496">
        <v>25272126516150.992</v>
      </c>
      <c r="N547" s="495">
        <v>8.1342113994611567E-2</v>
      </c>
      <c r="O547" s="495">
        <v>7.0926314201704241E-2</v>
      </c>
      <c r="P547" s="495">
        <v>5.2898215691595384E-2</v>
      </c>
      <c r="Q547" s="495">
        <v>124</v>
      </c>
      <c r="R547" s="11">
        <f t="shared" si="50"/>
        <v>5.2898215691595384E-2</v>
      </c>
      <c r="S547" s="11">
        <f t="shared" si="51"/>
        <v>8.1342113994611567E-2</v>
      </c>
      <c r="U547" t="str">
        <f t="shared" si="46"/>
        <v>Net interest margin2</v>
      </c>
      <c r="V547" s="497">
        <v>202312</v>
      </c>
      <c r="W547" s="497">
        <v>237</v>
      </c>
      <c r="X547" s="497" t="s">
        <v>108</v>
      </c>
      <c r="Y547" s="497" t="s">
        <v>23</v>
      </c>
      <c r="Z547" s="497">
        <v>0</v>
      </c>
      <c r="AA547" s="497">
        <v>5</v>
      </c>
      <c r="AB547" s="497">
        <v>4.4779543070206894E-2</v>
      </c>
      <c r="AC547" s="497">
        <v>2</v>
      </c>
      <c r="AD547" s="497"/>
      <c r="AF547" s="338" t="s">
        <v>1293</v>
      </c>
      <c r="AG547" s="339" t="s">
        <v>6753</v>
      </c>
      <c r="AH547" s="339" t="s">
        <v>6753</v>
      </c>
      <c r="AI547" s="339" t="s">
        <v>6753</v>
      </c>
      <c r="AJ547" s="339" t="s">
        <v>6753</v>
      </c>
      <c r="AK547" s="339" t="s">
        <v>6753</v>
      </c>
      <c r="AL547" s="339" t="s">
        <v>6753</v>
      </c>
      <c r="AM547" s="339" t="s">
        <v>6753</v>
      </c>
      <c r="AN547" s="339" t="s">
        <v>6753</v>
      </c>
      <c r="AO547" s="339">
        <v>3.8568023299999997E-2</v>
      </c>
      <c r="AP547" s="339">
        <v>4.2139666800000003E-2</v>
      </c>
      <c r="AQ547" s="339">
        <v>4.1345404600000003E-2</v>
      </c>
      <c r="AR547" s="339">
        <v>4.3458324399999998E-2</v>
      </c>
      <c r="AS547" s="339">
        <v>4.2575475600000003E-2</v>
      </c>
      <c r="AT547" s="339">
        <v>4.5354500499999999E-2</v>
      </c>
      <c r="AU547" s="339">
        <v>4.3118686500000003E-2</v>
      </c>
      <c r="AV547" s="339">
        <v>4.3929845299999999E-2</v>
      </c>
      <c r="AW547" s="339">
        <v>4.3130412E-2</v>
      </c>
      <c r="AX547" s="339">
        <v>4.5447562599999998E-2</v>
      </c>
      <c r="AY547" s="339">
        <v>4.4486648400000002E-2</v>
      </c>
      <c r="AZ547" s="339">
        <v>4.5094153300000002E-2</v>
      </c>
      <c r="BA547" s="339">
        <v>4.5405912299999997E-2</v>
      </c>
      <c r="BB547" s="339">
        <v>4.8070137300000003E-2</v>
      </c>
      <c r="BC547" s="339">
        <v>4.5274944499999997E-2</v>
      </c>
      <c r="BD547" s="339">
        <v>4.5206104400000002E-2</v>
      </c>
      <c r="BE547" s="339">
        <v>4.73622733E-2</v>
      </c>
      <c r="BF547" s="339">
        <v>5.1555870300000001E-2</v>
      </c>
      <c r="BG547" s="339">
        <v>5.0162188000000003E-2</v>
      </c>
      <c r="BH547" s="339">
        <v>6.3106893999999997E-2</v>
      </c>
      <c r="BI547" s="339">
        <v>6.2887929499999995E-2</v>
      </c>
      <c r="BJ547" s="339">
        <v>6.5427486899999998E-2</v>
      </c>
      <c r="BK547" s="339">
        <v>6.32490936E-2</v>
      </c>
      <c r="BL547" s="339">
        <v>5.5273233300000002E-2</v>
      </c>
      <c r="BM547" s="339">
        <v>5.3101914600000001E-2</v>
      </c>
      <c r="BN547" s="339">
        <v>5.7997419000000001E-2</v>
      </c>
      <c r="BO547" s="339">
        <v>5.4746360299999998E-2</v>
      </c>
      <c r="BP547" s="339">
        <v>5.6439885299999999E-2</v>
      </c>
      <c r="BQ547" s="339">
        <v>5.65090808E-2</v>
      </c>
      <c r="BR547" s="339">
        <v>5.9543817899999997E-2</v>
      </c>
    </row>
    <row r="548" spans="1:70">
      <c r="A548" t="str">
        <f t="shared" si="45"/>
        <v>Leverage ratio (transitional definition of Tier 1)202206</v>
      </c>
      <c r="B548" s="495">
        <v>202206</v>
      </c>
      <c r="C548" s="495">
        <v>195</v>
      </c>
      <c r="D548" s="495" t="s">
        <v>1102</v>
      </c>
      <c r="E548" s="495">
        <v>3.9385183157952343E-2</v>
      </c>
      <c r="F548" s="495">
        <v>4.733512644783993E-2</v>
      </c>
      <c r="G548" s="495">
        <v>6.0300714779764765E-2</v>
      </c>
      <c r="H548" s="495">
        <v>6.8154689680682931E-2</v>
      </c>
      <c r="I548" s="495">
        <v>5.2970408556237844E-2</v>
      </c>
      <c r="J548" s="495">
        <v>7.7520777336751057E-2</v>
      </c>
      <c r="K548" s="495">
        <v>0.12760207206231045</v>
      </c>
      <c r="L548" s="496">
        <v>1419409836030.5979</v>
      </c>
      <c r="M548" s="496">
        <v>27225432687811.512</v>
      </c>
      <c r="N548" s="495">
        <v>6.8622751628556744E-2</v>
      </c>
      <c r="O548" s="495">
        <v>6.8488785000270336E-2</v>
      </c>
      <c r="P548" s="495">
        <v>4.9457769986270897E-2</v>
      </c>
      <c r="Q548" s="495">
        <v>130</v>
      </c>
      <c r="R548" s="11">
        <f t="shared" si="50"/>
        <v>4.9457769986270897E-2</v>
      </c>
      <c r="S548" s="11">
        <f t="shared" si="51"/>
        <v>6.8622751628556744E-2</v>
      </c>
      <c r="U548" t="str">
        <f t="shared" si="46"/>
        <v>Net interest margin3</v>
      </c>
      <c r="V548" s="497">
        <v>202312</v>
      </c>
      <c r="W548" s="497">
        <v>237</v>
      </c>
      <c r="X548" s="497" t="s">
        <v>108</v>
      </c>
      <c r="Y548" s="497" t="s">
        <v>97</v>
      </c>
      <c r="Z548" s="497">
        <v>0</v>
      </c>
      <c r="AA548" s="497">
        <v>4</v>
      </c>
      <c r="AB548" s="497">
        <v>3.8160814676400735E-2</v>
      </c>
      <c r="AC548" s="497">
        <v>3</v>
      </c>
      <c r="AD548" s="497"/>
      <c r="AF548" s="338" t="s">
        <v>1294</v>
      </c>
      <c r="AG548" s="339" t="s">
        <v>6753</v>
      </c>
      <c r="AH548" s="339" t="s">
        <v>6753</v>
      </c>
      <c r="AI548" s="339" t="s">
        <v>6753</v>
      </c>
      <c r="AJ548" s="339" t="s">
        <v>6753</v>
      </c>
      <c r="AK548" s="339" t="s">
        <v>6753</v>
      </c>
      <c r="AL548" s="339" t="s">
        <v>6753</v>
      </c>
      <c r="AM548" s="339" t="s">
        <v>6753</v>
      </c>
      <c r="AN548" s="339" t="s">
        <v>6753</v>
      </c>
      <c r="AO548" s="339">
        <v>4.2390002599999997E-2</v>
      </c>
      <c r="AP548" s="339">
        <v>4.5905029100000001E-2</v>
      </c>
      <c r="AQ548" s="339">
        <v>4.4350735299999999E-2</v>
      </c>
      <c r="AR548" s="339">
        <v>4.6315897600000003E-2</v>
      </c>
      <c r="AS548" s="339">
        <v>4.48464997E-2</v>
      </c>
      <c r="AT548" s="339">
        <v>4.7658544999999997E-2</v>
      </c>
      <c r="AU548" s="339">
        <v>4.5494453900000002E-2</v>
      </c>
      <c r="AV548" s="339">
        <v>4.6228514999999998E-2</v>
      </c>
      <c r="AW548" s="339">
        <v>4.5381080400000003E-2</v>
      </c>
      <c r="AX548" s="339">
        <v>4.7761207200000003E-2</v>
      </c>
      <c r="AY548" s="339">
        <v>4.6500197299999997E-2</v>
      </c>
      <c r="AZ548" s="339">
        <v>4.5978405399999998E-2</v>
      </c>
      <c r="BA548" s="339">
        <v>4.6277093200000001E-2</v>
      </c>
      <c r="BB548" s="339">
        <v>4.8816618899999997E-2</v>
      </c>
      <c r="BC548" s="339">
        <v>4.5754074899999997E-2</v>
      </c>
      <c r="BD548" s="339">
        <v>4.5775442100000001E-2</v>
      </c>
      <c r="BE548" s="339">
        <v>4.7878535700000002E-2</v>
      </c>
      <c r="BF548" s="339">
        <v>5.2031523099999998E-2</v>
      </c>
      <c r="BG548" s="339">
        <v>5.0586194899999999E-2</v>
      </c>
      <c r="BH548" s="339">
        <v>6.3574912999999997E-2</v>
      </c>
      <c r="BI548" s="339">
        <v>6.2915034600000003E-2</v>
      </c>
      <c r="BJ548" s="339">
        <v>6.5448862900000002E-2</v>
      </c>
      <c r="BK548" s="339">
        <v>6.3268538499999999E-2</v>
      </c>
      <c r="BL548" s="339">
        <v>5.52869359E-2</v>
      </c>
      <c r="BM548" s="339">
        <v>5.3113998099999997E-2</v>
      </c>
      <c r="BN548" s="339">
        <v>5.8010751100000001E-2</v>
      </c>
      <c r="BO548" s="339">
        <v>5.4753784899999998E-2</v>
      </c>
      <c r="BP548" s="339">
        <v>5.6444583999999999E-2</v>
      </c>
      <c r="BQ548" s="339">
        <v>5.65129563E-2</v>
      </c>
      <c r="BR548" s="339">
        <v>5.9547325300000002E-2</v>
      </c>
    </row>
    <row r="549" spans="1:70">
      <c r="A549" t="str">
        <f t="shared" si="45"/>
        <v>Leverage ratio (transitional definition of Tier 1)202209</v>
      </c>
      <c r="B549" s="495">
        <v>202209</v>
      </c>
      <c r="C549" s="495">
        <v>195</v>
      </c>
      <c r="D549" s="495" t="s">
        <v>1102</v>
      </c>
      <c r="E549" s="495">
        <v>3.8782780856857935E-2</v>
      </c>
      <c r="F549" s="495">
        <v>4.6784776162785563E-2</v>
      </c>
      <c r="G549" s="495">
        <v>5.8342604510591145E-2</v>
      </c>
      <c r="H549" s="495">
        <v>6.7536384073859521E-2</v>
      </c>
      <c r="I549" s="495">
        <v>5.2057855215993001E-2</v>
      </c>
      <c r="J549" s="495">
        <v>7.477631703408151E-2</v>
      </c>
      <c r="K549" s="495">
        <v>0.1203505883547315</v>
      </c>
      <c r="L549" s="496">
        <v>1416672340093.9609</v>
      </c>
      <c r="M549" s="496">
        <v>27623024518785.949</v>
      </c>
      <c r="N549" s="495">
        <v>6.6058407100391209E-2</v>
      </c>
      <c r="O549" s="495">
        <v>6.776166478759707E-2</v>
      </c>
      <c r="P549" s="495">
        <v>4.8655117256280134E-2</v>
      </c>
      <c r="Q549" s="495">
        <v>128</v>
      </c>
      <c r="R549" s="11">
        <f t="shared" si="50"/>
        <v>4.8655117256280134E-2</v>
      </c>
      <c r="S549" s="11">
        <f t="shared" si="51"/>
        <v>6.776166478759707E-2</v>
      </c>
      <c r="U549" t="str">
        <f t="shared" si="46"/>
        <v>Net interest margin4</v>
      </c>
      <c r="V549" s="497">
        <v>202312</v>
      </c>
      <c r="W549" s="497">
        <v>237</v>
      </c>
      <c r="X549" s="497" t="s">
        <v>108</v>
      </c>
      <c r="Y549" s="497" t="s">
        <v>99</v>
      </c>
      <c r="Z549" s="497">
        <v>0</v>
      </c>
      <c r="AA549" s="497">
        <v>5</v>
      </c>
      <c r="AB549" s="497">
        <v>3.7656122131321926E-2</v>
      </c>
      <c r="AC549" s="497">
        <v>4</v>
      </c>
      <c r="AD549" s="497"/>
      <c r="AF549" s="338" t="s">
        <v>969</v>
      </c>
      <c r="AG549" s="339">
        <v>0.17472294629999999</v>
      </c>
      <c r="AH549" s="339">
        <v>0.17952387619999999</v>
      </c>
      <c r="AI549" s="339">
        <v>0.18829611130000001</v>
      </c>
      <c r="AJ549" s="339">
        <v>0.18906912209999999</v>
      </c>
      <c r="AK549" s="339">
        <v>0.20118422690000001</v>
      </c>
      <c r="AL549" s="339">
        <v>0.2027111758</v>
      </c>
      <c r="AM549" s="339">
        <v>0.20206626899999999</v>
      </c>
      <c r="AN549" s="339">
        <v>0.2127180212</v>
      </c>
      <c r="AO549" s="339">
        <v>0.21706896849999999</v>
      </c>
      <c r="AP549" s="339">
        <v>0.2264402895</v>
      </c>
      <c r="AQ549" s="339">
        <v>0.23194730929999999</v>
      </c>
      <c r="AR549" s="339">
        <v>0.23347543539999999</v>
      </c>
      <c r="AS549" s="339">
        <v>0.23232035919999999</v>
      </c>
      <c r="AT549" s="339">
        <v>0.22166525810000001</v>
      </c>
      <c r="AU549" s="339">
        <v>0.2195933273</v>
      </c>
      <c r="AV549" s="339">
        <v>0.22219902</v>
      </c>
      <c r="AW549" s="339">
        <v>0.22301154070000001</v>
      </c>
      <c r="AX549" s="339">
        <v>0.22426684399999999</v>
      </c>
      <c r="AY549" s="339">
        <v>0.2246480726</v>
      </c>
      <c r="AZ549" s="339">
        <v>0.22586435930000001</v>
      </c>
      <c r="BA549" s="339">
        <v>0.23204608469999999</v>
      </c>
      <c r="BB549" s="339">
        <v>0.23033298029999999</v>
      </c>
      <c r="BC549" s="339">
        <v>0.22325363610000001</v>
      </c>
      <c r="BD549" s="339">
        <v>0.22749035819999999</v>
      </c>
      <c r="BE549" s="339">
        <v>0.23274742819999999</v>
      </c>
      <c r="BF549" s="339">
        <v>0.2287059719</v>
      </c>
      <c r="BG549" s="339">
        <v>0.22380142010000001</v>
      </c>
      <c r="BH549" s="339">
        <v>0.22344077709999999</v>
      </c>
      <c r="BI549" s="339">
        <v>0.22184485009999999</v>
      </c>
      <c r="BJ549" s="339">
        <v>0.22186359319999999</v>
      </c>
      <c r="BK549" s="339">
        <v>0.20196429199999999</v>
      </c>
      <c r="BL549" s="339">
        <v>0.20334036029999999</v>
      </c>
      <c r="BM549" s="339">
        <v>0.20598531210000001</v>
      </c>
      <c r="BN549" s="339">
        <v>0.2072980713</v>
      </c>
      <c r="BO549" s="339">
        <v>0.2063204766</v>
      </c>
      <c r="BP549" s="339">
        <v>0.2094720689</v>
      </c>
      <c r="BQ549" s="339">
        <v>0.2092506767</v>
      </c>
      <c r="BR549" s="339">
        <v>0.20711539330000001</v>
      </c>
    </row>
    <row r="550" spans="1:70">
      <c r="A550" t="str">
        <f t="shared" si="45"/>
        <v>Leverage ratio (transitional definition of Tier 1)202212</v>
      </c>
      <c r="B550" s="495">
        <v>202212</v>
      </c>
      <c r="C550" s="495">
        <v>195</v>
      </c>
      <c r="D550" s="495" t="s">
        <v>1102</v>
      </c>
      <c r="E550" s="495">
        <v>4.3343244138015054E-2</v>
      </c>
      <c r="F550" s="495">
        <v>5.0612099559950476E-2</v>
      </c>
      <c r="G550" s="495">
        <v>6.3074267124653222E-2</v>
      </c>
      <c r="H550" s="495">
        <v>7.1162434260270732E-2</v>
      </c>
      <c r="I550" s="495">
        <v>5.6435950010883043E-2</v>
      </c>
      <c r="J550" s="495">
        <v>7.9750021132562854E-2</v>
      </c>
      <c r="K550" s="495">
        <v>0.13454936481099267</v>
      </c>
      <c r="L550" s="496">
        <v>1441222298270.9934</v>
      </c>
      <c r="M550" s="496">
        <v>26004377564651.148</v>
      </c>
      <c r="N550" s="495">
        <v>7.8090621125914639E-2</v>
      </c>
      <c r="O550" s="495">
        <v>7.2097500344252649E-2</v>
      </c>
      <c r="P550" s="495">
        <v>5.2662678793599066E-2</v>
      </c>
      <c r="Q550" s="495">
        <v>128</v>
      </c>
      <c r="R550" s="11">
        <f t="shared" si="50"/>
        <v>5.2662678793599066E-2</v>
      </c>
      <c r="S550" s="11">
        <f t="shared" si="51"/>
        <v>7.8090621125914639E-2</v>
      </c>
      <c r="U550" t="str">
        <f t="shared" si="46"/>
        <v>Net interest margin5</v>
      </c>
      <c r="V550" s="497">
        <v>202312</v>
      </c>
      <c r="W550" s="497">
        <v>237</v>
      </c>
      <c r="X550" s="497" t="s">
        <v>108</v>
      </c>
      <c r="Y550" s="497" t="s">
        <v>98</v>
      </c>
      <c r="Z550" s="497">
        <v>0</v>
      </c>
      <c r="AA550" s="497">
        <v>7</v>
      </c>
      <c r="AB550" s="497">
        <v>3.5088717448995208E-2</v>
      </c>
      <c r="AC550" s="497">
        <v>5</v>
      </c>
      <c r="AD550" s="497"/>
      <c r="AF550" s="338" t="s">
        <v>971</v>
      </c>
      <c r="AG550" s="339">
        <v>0.1189211285</v>
      </c>
      <c r="AH550" s="339">
        <v>0.1233304298</v>
      </c>
      <c r="AI550" s="339">
        <v>0.12557734719999999</v>
      </c>
      <c r="AJ550" s="339">
        <v>0.1288022365</v>
      </c>
      <c r="AK550" s="339">
        <v>0.13294727680000001</v>
      </c>
      <c r="AL550" s="339">
        <v>0.1352794145</v>
      </c>
      <c r="AM550" s="339">
        <v>0.13710723490000001</v>
      </c>
      <c r="AN550" s="339">
        <v>0.1405618431</v>
      </c>
      <c r="AO550" s="339">
        <v>0.1430275469</v>
      </c>
      <c r="AP550" s="339">
        <v>0.15036843429999999</v>
      </c>
      <c r="AQ550" s="339">
        <v>0.1547433289</v>
      </c>
      <c r="AR550" s="339">
        <v>0.15793852329999999</v>
      </c>
      <c r="AS550" s="339">
        <v>0.1583397765</v>
      </c>
      <c r="AT550" s="339">
        <v>0.16198991360000001</v>
      </c>
      <c r="AU550" s="339">
        <v>0.15837363830000001</v>
      </c>
      <c r="AV550" s="339">
        <v>0.1608507122</v>
      </c>
      <c r="AW550" s="339">
        <v>0.16025424660000001</v>
      </c>
      <c r="AX550" s="339">
        <v>0.16405980810000001</v>
      </c>
      <c r="AY550" s="339">
        <v>0.1635113671</v>
      </c>
      <c r="AZ550" s="339">
        <v>0.1630019352</v>
      </c>
      <c r="BA550" s="339">
        <v>0.16442292410000001</v>
      </c>
      <c r="BB550" s="339">
        <v>0.16464778829999999</v>
      </c>
      <c r="BC550" s="339">
        <v>0.1602219204</v>
      </c>
      <c r="BD550" s="339">
        <v>0.16581407170000001</v>
      </c>
      <c r="BE550" s="339">
        <v>0.17102967099999999</v>
      </c>
      <c r="BF550" s="339">
        <v>0.17009276679999999</v>
      </c>
      <c r="BG550" s="339">
        <v>0.16853129650000001</v>
      </c>
      <c r="BH550" s="339">
        <v>0.17222113880000001</v>
      </c>
      <c r="BI550" s="339">
        <v>0.1701864058</v>
      </c>
      <c r="BJ550" s="339">
        <v>0.16962878209999999</v>
      </c>
      <c r="BK550" s="339">
        <v>0.15609371929999999</v>
      </c>
      <c r="BL550" s="339">
        <v>0.15542382020000001</v>
      </c>
      <c r="BM550" s="339">
        <v>0.1547689595</v>
      </c>
      <c r="BN550" s="339">
        <v>0.15676811960000001</v>
      </c>
      <c r="BO550" s="339">
        <v>0.1581256583</v>
      </c>
      <c r="BP550" s="339">
        <v>0.15982125089999999</v>
      </c>
      <c r="BQ550" s="339">
        <v>0.1600220208</v>
      </c>
      <c r="BR550" s="339">
        <v>0.1588471199</v>
      </c>
    </row>
    <row r="551" spans="1:70">
      <c r="A551" t="str">
        <f t="shared" si="45"/>
        <v>Leverage ratio (transitional definition of Tier 1)202303</v>
      </c>
      <c r="B551" s="495">
        <v>202303</v>
      </c>
      <c r="C551" s="495">
        <v>195</v>
      </c>
      <c r="D551" s="495" t="s">
        <v>1102</v>
      </c>
      <c r="E551" s="495">
        <v>4.2077843140963127E-2</v>
      </c>
      <c r="F551" s="495">
        <v>4.9532924378985113E-2</v>
      </c>
      <c r="G551" s="495">
        <v>6.3201175742952614E-2</v>
      </c>
      <c r="H551" s="495">
        <v>7.0584881087820184E-2</v>
      </c>
      <c r="I551" s="495">
        <v>5.5575976994376101E-2</v>
      </c>
      <c r="J551" s="495">
        <v>7.904841463338895E-2</v>
      </c>
      <c r="K551" s="495">
        <v>0.12749770281099354</v>
      </c>
      <c r="L551" s="496">
        <v>1457160094662.9158</v>
      </c>
      <c r="M551" s="496">
        <v>26735105640136.348</v>
      </c>
      <c r="N551" s="495">
        <v>7.1781160971353328E-2</v>
      </c>
      <c r="O551" s="495">
        <v>7.2012797410157758E-2</v>
      </c>
      <c r="P551" s="495">
        <v>5.1761861345526905E-2</v>
      </c>
      <c r="Q551" s="495">
        <v>131</v>
      </c>
      <c r="R551" s="11">
        <f t="shared" si="50"/>
        <v>5.1761861345526905E-2</v>
      </c>
      <c r="S551" s="11">
        <f t="shared" si="51"/>
        <v>7.2012797410157758E-2</v>
      </c>
      <c r="U551" t="str">
        <f t="shared" si="46"/>
        <v>Net interest margin6</v>
      </c>
      <c r="V551" s="497">
        <v>202312</v>
      </c>
      <c r="W551" s="497">
        <v>237</v>
      </c>
      <c r="X551" s="497" t="s">
        <v>108</v>
      </c>
      <c r="Y551" s="497" t="s">
        <v>100</v>
      </c>
      <c r="Z551" s="497">
        <v>0</v>
      </c>
      <c r="AA551" s="497">
        <v>3</v>
      </c>
      <c r="AB551" s="497">
        <v>3.4914019833791242E-2</v>
      </c>
      <c r="AC551" s="497">
        <v>6</v>
      </c>
      <c r="AD551" s="497"/>
      <c r="AF551" s="338" t="s">
        <v>970</v>
      </c>
      <c r="AG551" s="339">
        <v>0.1357855557</v>
      </c>
      <c r="AH551" s="339">
        <v>0.1401040341</v>
      </c>
      <c r="AI551" s="339">
        <v>0.14025390609999999</v>
      </c>
      <c r="AJ551" s="339">
        <v>0.13564917039999999</v>
      </c>
      <c r="AK551" s="339">
        <v>0.13879352119999999</v>
      </c>
      <c r="AL551" s="339">
        <v>0.14102446660000001</v>
      </c>
      <c r="AM551" s="339">
        <v>0.1403695717</v>
      </c>
      <c r="AN551" s="339">
        <v>0.1434264261</v>
      </c>
      <c r="AO551" s="339">
        <v>0.1458945364</v>
      </c>
      <c r="AP551" s="339">
        <v>0.1518237509</v>
      </c>
      <c r="AQ551" s="339">
        <v>0.15556844610000001</v>
      </c>
      <c r="AR551" s="339">
        <v>0.1587973909</v>
      </c>
      <c r="AS551" s="339">
        <v>0.15926503880000001</v>
      </c>
      <c r="AT551" s="339">
        <v>0.16291904460000001</v>
      </c>
      <c r="AU551" s="339">
        <v>0.15854314720000001</v>
      </c>
      <c r="AV551" s="339">
        <v>0.16101875809999999</v>
      </c>
      <c r="AW551" s="339">
        <v>0.16042505509999999</v>
      </c>
      <c r="AX551" s="339">
        <v>0.16420206649999999</v>
      </c>
      <c r="AY551" s="339">
        <v>0.1635113671</v>
      </c>
      <c r="AZ551" s="339">
        <v>0.1630019352</v>
      </c>
      <c r="BA551" s="339">
        <v>0.16442292410000001</v>
      </c>
      <c r="BB551" s="339">
        <v>0.16464778829999999</v>
      </c>
      <c r="BC551" s="339">
        <v>0.1602219204</v>
      </c>
      <c r="BD551" s="339">
        <v>0.1661959107</v>
      </c>
      <c r="BE551" s="339">
        <v>0.1716067473</v>
      </c>
      <c r="BF551" s="339">
        <v>0.17034320110000001</v>
      </c>
      <c r="BG551" s="339">
        <v>0.1687608105</v>
      </c>
      <c r="BH551" s="339">
        <v>0.17226648180000001</v>
      </c>
      <c r="BI551" s="339">
        <v>0.170257414</v>
      </c>
      <c r="BJ551" s="339">
        <v>0.16968220389999999</v>
      </c>
      <c r="BK551" s="339">
        <v>0.1561401597</v>
      </c>
      <c r="BL551" s="339">
        <v>0.15546104429999999</v>
      </c>
      <c r="BM551" s="339">
        <v>0.1548030799</v>
      </c>
      <c r="BN551" s="339">
        <v>0.1568045921</v>
      </c>
      <c r="BO551" s="339">
        <v>0.15815106479999999</v>
      </c>
      <c r="BP551" s="339">
        <v>0.15984340750000001</v>
      </c>
      <c r="BQ551" s="339">
        <v>0.16004250640000001</v>
      </c>
      <c r="BR551" s="339">
        <v>0.15886625630000001</v>
      </c>
    </row>
    <row r="552" spans="1:70">
      <c r="A552" t="str">
        <f t="shared" si="45"/>
        <v>Leverage ratio (transitional definition of Tier 1)202306</v>
      </c>
      <c r="B552" s="495">
        <v>202306</v>
      </c>
      <c r="C552" s="495">
        <v>195</v>
      </c>
      <c r="D552" s="495" t="s">
        <v>1102</v>
      </c>
      <c r="E552" s="495">
        <v>4.2296052981770159E-2</v>
      </c>
      <c r="F552" s="495">
        <v>5.0512203467671726E-2</v>
      </c>
      <c r="G552" s="495">
        <v>6.5249767614812854E-2</v>
      </c>
      <c r="H552" s="495">
        <v>7.2047653607771864E-2</v>
      </c>
      <c r="I552" s="495">
        <v>5.6990642689318499E-2</v>
      </c>
      <c r="J552" s="495">
        <v>8.1412370818089511E-2</v>
      </c>
      <c r="K552" s="495">
        <v>0.12722132711161982</v>
      </c>
      <c r="L552" s="496">
        <v>1485371895013.9492</v>
      </c>
      <c r="M552" s="496">
        <v>26529116855147.813</v>
      </c>
      <c r="N552" s="495">
        <v>7.221905978093085E-2</v>
      </c>
      <c r="O552" s="495">
        <v>7.4928349556439025E-2</v>
      </c>
      <c r="P552" s="495">
        <v>5.3009703473037004E-2</v>
      </c>
      <c r="Q552" s="495">
        <v>130</v>
      </c>
      <c r="R552" s="11">
        <f t="shared" si="50"/>
        <v>5.3009703473037004E-2</v>
      </c>
      <c r="S552" s="11">
        <f t="shared" si="51"/>
        <v>7.4928349556439025E-2</v>
      </c>
      <c r="U552" t="str">
        <f t="shared" si="46"/>
        <v>Net interest margin7</v>
      </c>
      <c r="V552" s="497">
        <v>202312</v>
      </c>
      <c r="W552" s="497">
        <v>237</v>
      </c>
      <c r="X552" s="497" t="s">
        <v>108</v>
      </c>
      <c r="Y552" s="497" t="s">
        <v>32</v>
      </c>
      <c r="Z552" s="497">
        <v>0</v>
      </c>
      <c r="AA552" s="497">
        <v>9</v>
      </c>
      <c r="AB552" s="497">
        <v>3.320745672666401E-2</v>
      </c>
      <c r="AC552" s="497">
        <v>7</v>
      </c>
      <c r="AD552" s="497"/>
      <c r="AF552" s="338" t="s">
        <v>986</v>
      </c>
      <c r="AG552" s="339" t="s">
        <v>6753</v>
      </c>
      <c r="AH552" s="339">
        <v>1.4730521999999999E-2</v>
      </c>
      <c r="AI552" s="339">
        <v>1.30483571E-2</v>
      </c>
      <c r="AJ552" s="339">
        <v>1.23493023E-2</v>
      </c>
      <c r="AK552" s="339">
        <v>1.21341943E-2</v>
      </c>
      <c r="AL552" s="339">
        <v>1.2821582600000001E-2</v>
      </c>
      <c r="AM552" s="339">
        <v>1.30887686E-2</v>
      </c>
      <c r="AN552" s="339">
        <v>1.5611262799999999E-2</v>
      </c>
      <c r="AO552" s="339">
        <v>1.55548621E-2</v>
      </c>
      <c r="AP552" s="339">
        <v>1.7176249500000001E-2</v>
      </c>
      <c r="AQ552" s="339">
        <v>1.6738337799999999E-2</v>
      </c>
      <c r="AR552" s="339">
        <v>1.69597025E-2</v>
      </c>
      <c r="AS552" s="339">
        <v>1.52163093E-2</v>
      </c>
      <c r="AT552" s="339">
        <v>1.6358996399999999E-2</v>
      </c>
      <c r="AU552" s="339">
        <v>1.13637744E-2</v>
      </c>
      <c r="AV552" s="339">
        <v>1.1930902300000001E-2</v>
      </c>
      <c r="AW552" s="339">
        <v>1.38805045E-2</v>
      </c>
      <c r="AX552" s="339">
        <v>1.3352856999999999E-2</v>
      </c>
      <c r="AY552" s="339">
        <v>1.23724773E-2</v>
      </c>
      <c r="AZ552" s="339">
        <v>1.1210396500000001E-2</v>
      </c>
      <c r="BA552" s="339">
        <v>1.2184024999999999E-2</v>
      </c>
      <c r="BB552" s="339">
        <v>1.1528750799999999E-2</v>
      </c>
      <c r="BC552" s="339">
        <v>1.3703775E-2</v>
      </c>
      <c r="BD552" s="339">
        <v>1.5224231899999999E-2</v>
      </c>
      <c r="BE552" s="339">
        <v>1.5645520499999999E-2</v>
      </c>
      <c r="BF552" s="339">
        <v>1.41699996E-2</v>
      </c>
      <c r="BG552" s="339">
        <v>1.4063057299999999E-2</v>
      </c>
      <c r="BH552" s="339" t="s">
        <v>6753</v>
      </c>
      <c r="BI552" s="339" t="s">
        <v>6753</v>
      </c>
      <c r="BJ552" s="339" t="s">
        <v>6753</v>
      </c>
      <c r="BK552" s="339" t="s">
        <v>6753</v>
      </c>
      <c r="BL552" s="339">
        <v>1.1106496299999999E-2</v>
      </c>
      <c r="BM552" s="339">
        <v>9.8006427000000007E-3</v>
      </c>
      <c r="BN552" s="339">
        <v>1.02763783E-2</v>
      </c>
      <c r="BO552" s="339">
        <v>8.6544412999999994E-3</v>
      </c>
      <c r="BP552" s="339">
        <v>8.7174882999999995E-3</v>
      </c>
      <c r="BQ552" s="339">
        <v>8.1713978000000007E-3</v>
      </c>
      <c r="BR552" s="339">
        <v>9.0711783999999993E-3</v>
      </c>
    </row>
    <row r="553" spans="1:70">
      <c r="A553" t="str">
        <f t="shared" si="45"/>
        <v>Leverage ratio (transitional definition of Tier 1)202309</v>
      </c>
      <c r="B553" s="495">
        <v>202309</v>
      </c>
      <c r="C553" s="495">
        <v>195</v>
      </c>
      <c r="D553" s="495" t="s">
        <v>1102</v>
      </c>
      <c r="E553" s="495">
        <v>4.1924214272881913E-2</v>
      </c>
      <c r="F553" s="495">
        <v>5.1318718672408163E-2</v>
      </c>
      <c r="G553" s="495">
        <v>6.3426022007725902E-2</v>
      </c>
      <c r="H553" s="495">
        <v>7.1940974375180697E-2</v>
      </c>
      <c r="I553" s="495">
        <v>5.6669987949347078E-2</v>
      </c>
      <c r="J553" s="495">
        <v>8.0926016729826272E-2</v>
      </c>
      <c r="K553" s="495">
        <v>0.12314303900295237</v>
      </c>
      <c r="L553" s="496">
        <v>1486820854315.772</v>
      </c>
      <c r="M553" s="496">
        <v>26637377247961.816</v>
      </c>
      <c r="N553" s="495">
        <v>7.0254315875648274E-2</v>
      </c>
      <c r="O553" s="495">
        <v>7.4506147967925249E-2</v>
      </c>
      <c r="P553" s="495">
        <v>5.282346679528057E-2</v>
      </c>
      <c r="Q553" s="495">
        <v>128</v>
      </c>
      <c r="R553" s="11">
        <f t="shared" si="50"/>
        <v>5.282346679528057E-2</v>
      </c>
      <c r="S553" s="11">
        <f t="shared" si="51"/>
        <v>7.4506147967925249E-2</v>
      </c>
      <c r="U553" t="str">
        <f t="shared" si="46"/>
        <v>Net interest margin8</v>
      </c>
      <c r="V553" s="497">
        <v>202312</v>
      </c>
      <c r="W553" s="497">
        <v>237</v>
      </c>
      <c r="X553" s="497" t="s">
        <v>108</v>
      </c>
      <c r="Y553" s="497" t="s">
        <v>92</v>
      </c>
      <c r="Z553" s="497">
        <v>0</v>
      </c>
      <c r="AA553" s="497">
        <v>4</v>
      </c>
      <c r="AB553" s="497">
        <v>3.2678552777521887E-2</v>
      </c>
      <c r="AC553" s="497">
        <v>8</v>
      </c>
      <c r="AD553" s="497"/>
      <c r="AF553" s="338" t="s">
        <v>983</v>
      </c>
      <c r="AG553" s="339" t="s">
        <v>6753</v>
      </c>
      <c r="AH553" s="339">
        <v>1.5651789199999998E-2</v>
      </c>
      <c r="AI553" s="339">
        <v>1.3930929599999999E-2</v>
      </c>
      <c r="AJ553" s="339">
        <v>1.32005556E-2</v>
      </c>
      <c r="AK553" s="339">
        <v>1.3174017999999999E-2</v>
      </c>
      <c r="AL553" s="339">
        <v>1.38856376E-2</v>
      </c>
      <c r="AM553" s="339">
        <v>1.41397534E-2</v>
      </c>
      <c r="AN553" s="339">
        <v>1.68161597E-2</v>
      </c>
      <c r="AO553" s="339">
        <v>1.67373361E-2</v>
      </c>
      <c r="AP553" s="339">
        <v>1.8620916599999999E-2</v>
      </c>
      <c r="AQ553" s="339">
        <v>1.7991445700000001E-2</v>
      </c>
      <c r="AR553" s="339">
        <v>1.8182315399999999E-2</v>
      </c>
      <c r="AS553" s="339">
        <v>1.6303872099999998E-2</v>
      </c>
      <c r="AT553" s="339">
        <v>1.7673385699999999E-2</v>
      </c>
      <c r="AU553" s="339">
        <v>1.2086059E-2</v>
      </c>
      <c r="AV553" s="339">
        <v>1.26797171E-2</v>
      </c>
      <c r="AW553" s="339">
        <v>1.4970654200000001E-2</v>
      </c>
      <c r="AX553" s="339">
        <v>1.4549712500000001E-2</v>
      </c>
      <c r="AY553" s="339">
        <v>1.33012042E-2</v>
      </c>
      <c r="AZ553" s="339">
        <v>1.2007249899999999E-2</v>
      </c>
      <c r="BA553" s="339">
        <v>1.31397033E-2</v>
      </c>
      <c r="BB553" s="339">
        <v>1.25015839E-2</v>
      </c>
      <c r="BC553" s="339">
        <v>1.49440298E-2</v>
      </c>
      <c r="BD553" s="339">
        <v>1.6913083499999999E-2</v>
      </c>
      <c r="BE553" s="339">
        <v>1.7035199399999999E-2</v>
      </c>
      <c r="BF553" s="339">
        <v>1.5654575600000002E-2</v>
      </c>
      <c r="BG553" s="339">
        <v>1.55606979E-2</v>
      </c>
      <c r="BH553" s="339" t="s">
        <v>6753</v>
      </c>
      <c r="BI553" s="339" t="s">
        <v>6753</v>
      </c>
      <c r="BJ553" s="339" t="s">
        <v>6753</v>
      </c>
      <c r="BK553" s="339" t="s">
        <v>6753</v>
      </c>
      <c r="BL553" s="339">
        <v>1.23504945E-2</v>
      </c>
      <c r="BM553" s="339">
        <v>1.0851176400000001E-2</v>
      </c>
      <c r="BN553" s="339">
        <v>1.1694523199999999E-2</v>
      </c>
      <c r="BO553" s="339">
        <v>9.6348605E-3</v>
      </c>
      <c r="BP553" s="339">
        <v>9.6341916999999992E-3</v>
      </c>
      <c r="BQ553" s="339">
        <v>8.9752075000000004E-3</v>
      </c>
      <c r="BR553" s="339">
        <v>1.04773427E-2</v>
      </c>
    </row>
    <row r="554" spans="1:70">
      <c r="A554" t="str">
        <f t="shared" si="45"/>
        <v>Leverage ratio (transitional definition of Tier 1)202312</v>
      </c>
      <c r="B554" s="495">
        <v>202312</v>
      </c>
      <c r="C554" s="495">
        <v>195</v>
      </c>
      <c r="D554" s="495" t="s">
        <v>1102</v>
      </c>
      <c r="E554" s="495">
        <v>4.3401397684496218E-2</v>
      </c>
      <c r="F554" s="495">
        <v>5.2079177450315213E-2</v>
      </c>
      <c r="G554" s="495">
        <v>6.7517877135007523E-2</v>
      </c>
      <c r="H554" s="495">
        <v>7.3227378788727593E-2</v>
      </c>
      <c r="I554" s="495">
        <v>5.8034105805859305E-2</v>
      </c>
      <c r="J554" s="495">
        <v>8.322700375645474E-2</v>
      </c>
      <c r="K554" s="495">
        <v>0.12719762255816547</v>
      </c>
      <c r="L554" s="496">
        <v>1497604679620.9324</v>
      </c>
      <c r="M554" s="496">
        <v>26248266652564.246</v>
      </c>
      <c r="N554" s="495">
        <v>7.4057964615448141E-2</v>
      </c>
      <c r="O554" s="495">
        <v>7.5801584247291096E-2</v>
      </c>
      <c r="P554" s="495">
        <v>5.3984123618201638E-2</v>
      </c>
      <c r="Q554" s="495">
        <v>127</v>
      </c>
      <c r="R554" s="11">
        <f t="shared" si="50"/>
        <v>5.3984123618201638E-2</v>
      </c>
      <c r="S554" s="11">
        <f t="shared" si="51"/>
        <v>7.5801584247291096E-2</v>
      </c>
      <c r="U554" t="str">
        <f t="shared" si="46"/>
        <v>Net interest margin9</v>
      </c>
      <c r="V554" s="497">
        <v>202312</v>
      </c>
      <c r="W554" s="497">
        <v>237</v>
      </c>
      <c r="X554" s="497" t="s">
        <v>108</v>
      </c>
      <c r="Y554" s="497" t="s">
        <v>1386</v>
      </c>
      <c r="Z554" s="497">
        <v>0</v>
      </c>
      <c r="AA554" s="497">
        <v>3</v>
      </c>
      <c r="AB554" s="497">
        <v>3.1706294501992902E-2</v>
      </c>
      <c r="AC554" s="497">
        <v>9</v>
      </c>
      <c r="AD554" s="497"/>
      <c r="AF554" s="338" t="s">
        <v>984</v>
      </c>
      <c r="AG554" s="339" t="s">
        <v>6753</v>
      </c>
      <c r="AH554" s="339">
        <v>0.33191838670000001</v>
      </c>
      <c r="AI554" s="339">
        <v>0.39032289710000001</v>
      </c>
      <c r="AJ554" s="339">
        <v>0.39189736730000002</v>
      </c>
      <c r="AK554" s="339">
        <v>0.4267166583</v>
      </c>
      <c r="AL554" s="339">
        <v>0.37097245109999999</v>
      </c>
      <c r="AM554" s="339">
        <v>0.37484510009999999</v>
      </c>
      <c r="AN554" s="339">
        <v>0.31588382069999998</v>
      </c>
      <c r="AO554" s="339">
        <v>0.3043058522</v>
      </c>
      <c r="AP554" s="339">
        <v>0.2819839851</v>
      </c>
      <c r="AQ554" s="339">
        <v>0.29561692699999997</v>
      </c>
      <c r="AR554" s="339">
        <v>0.27440114869999999</v>
      </c>
      <c r="AS554" s="339">
        <v>0.3251644078</v>
      </c>
      <c r="AT554" s="339">
        <v>0.32774492560000001</v>
      </c>
      <c r="AU554" s="339">
        <v>0.40488545860000003</v>
      </c>
      <c r="AV554" s="339">
        <v>0.2549383046</v>
      </c>
      <c r="AW554" s="339">
        <v>0.25817661110000001</v>
      </c>
      <c r="AX554" s="339">
        <v>0.28367352000000001</v>
      </c>
      <c r="AY554" s="339">
        <v>0.2942905817</v>
      </c>
      <c r="AZ554" s="339">
        <v>0.30174003579999997</v>
      </c>
      <c r="BA554" s="339">
        <v>0.30243828769999997</v>
      </c>
      <c r="BB554" s="339">
        <v>0.3478027045</v>
      </c>
      <c r="BC554" s="339">
        <v>0.32097243069999998</v>
      </c>
      <c r="BD554" s="339">
        <v>0.35933478670000002</v>
      </c>
      <c r="BE554" s="339">
        <v>0.36546280170000001</v>
      </c>
      <c r="BF554" s="339">
        <v>0.36896631749999997</v>
      </c>
      <c r="BG554" s="339">
        <v>0.35675208380000001</v>
      </c>
      <c r="BH554" s="339" t="s">
        <v>6753</v>
      </c>
      <c r="BI554" s="339" t="s">
        <v>6753</v>
      </c>
      <c r="BJ554" s="339" t="s">
        <v>6753</v>
      </c>
      <c r="BK554" s="339" t="s">
        <v>6753</v>
      </c>
      <c r="BL554" s="339">
        <v>0.25736095399999998</v>
      </c>
      <c r="BM554" s="339">
        <v>0.2434951813</v>
      </c>
      <c r="BN554" s="339">
        <v>0.24818727199999999</v>
      </c>
      <c r="BO554" s="339">
        <v>0.26059592339999998</v>
      </c>
      <c r="BP554" s="339">
        <v>0.25300037069999998</v>
      </c>
      <c r="BQ554" s="339">
        <v>0.26378669370000002</v>
      </c>
      <c r="BR554" s="339">
        <v>0.2322255869</v>
      </c>
    </row>
    <row r="555" spans="1:70">
      <c r="A555" t="str">
        <f t="shared" si="45"/>
        <v>CET 1 ratio (fully phased-in definition)201409</v>
      </c>
      <c r="B555" s="495">
        <v>201409</v>
      </c>
      <c r="C555" s="495">
        <v>208</v>
      </c>
      <c r="D555" s="495" t="s">
        <v>1384</v>
      </c>
      <c r="E555" s="495">
        <v>6.9484150412604487E-2</v>
      </c>
      <c r="F555" s="495">
        <v>0.10185657799786652</v>
      </c>
      <c r="G555" s="495">
        <v>0.11600264878044531</v>
      </c>
      <c r="H555" s="495">
        <v>0.14578679304353939</v>
      </c>
      <c r="I555" s="495">
        <v>0.11270213849073037</v>
      </c>
      <c r="J555" s="495">
        <v>0.14879569780129059</v>
      </c>
      <c r="K555" s="495">
        <v>0.30455341150377147</v>
      </c>
      <c r="L555" s="496">
        <v>885985152233.6864</v>
      </c>
      <c r="M555" s="496">
        <v>7993972838817.2295</v>
      </c>
      <c r="N555" s="495">
        <v>0.12226737332089888</v>
      </c>
      <c r="O555" s="495">
        <v>0.11192602574283313</v>
      </c>
      <c r="P555" s="495">
        <v>0.11178969757532299</v>
      </c>
      <c r="Q555" s="495">
        <v>152</v>
      </c>
      <c r="R555" s="11">
        <f t="shared" si="50"/>
        <v>0.11178969757532299</v>
      </c>
      <c r="S555" s="11">
        <f t="shared" si="51"/>
        <v>0.12226737332089888</v>
      </c>
      <c r="U555" t="str">
        <f t="shared" si="46"/>
        <v>Net interest margin10</v>
      </c>
      <c r="V555" s="497">
        <v>202312</v>
      </c>
      <c r="W555" s="497">
        <v>237</v>
      </c>
      <c r="X555" s="497" t="s">
        <v>108</v>
      </c>
      <c r="Y555" s="497" t="s">
        <v>15</v>
      </c>
      <c r="Z555" s="497">
        <v>0</v>
      </c>
      <c r="AA555" s="497">
        <v>6</v>
      </c>
      <c r="AB555" s="497">
        <v>3.1511875871630755E-2</v>
      </c>
      <c r="AC555" s="497">
        <v>10</v>
      </c>
      <c r="AD555" s="497"/>
      <c r="AF555" s="338" t="s">
        <v>985</v>
      </c>
      <c r="AG555" s="339" t="s">
        <v>6753</v>
      </c>
      <c r="AH555" s="339">
        <v>8.1244804E-3</v>
      </c>
      <c r="AI555" s="339">
        <v>8.4607640000000008E-3</v>
      </c>
      <c r="AJ555" s="339">
        <v>8.7463925000000001E-3</v>
      </c>
      <c r="AK555" s="339">
        <v>1.04928191E-2</v>
      </c>
      <c r="AL555" s="339">
        <v>1.28870193E-2</v>
      </c>
      <c r="AM555" s="339">
        <v>1.4010517599999999E-2</v>
      </c>
      <c r="AN555" s="339">
        <v>1.8899818499999999E-2</v>
      </c>
      <c r="AO555" s="339">
        <v>2.2530662600000001E-2</v>
      </c>
      <c r="AP555" s="339">
        <v>2.94958362E-2</v>
      </c>
      <c r="AQ555" s="339">
        <v>2.6139728300000001E-2</v>
      </c>
      <c r="AR555" s="339">
        <v>2.5323040299999999E-2</v>
      </c>
      <c r="AS555" s="339">
        <v>2.27763034E-2</v>
      </c>
      <c r="AT555" s="339">
        <v>2.9117234499999999E-2</v>
      </c>
      <c r="AU555" s="339">
        <v>2.1696140700000002E-2</v>
      </c>
      <c r="AV555" s="339">
        <v>1.9543233100000001E-2</v>
      </c>
      <c r="AW555" s="339">
        <v>1.6440730800000001E-2</v>
      </c>
      <c r="AX555" s="339">
        <v>2.01866045E-2</v>
      </c>
      <c r="AY555" s="339">
        <v>1.7479400499999999E-2</v>
      </c>
      <c r="AZ555" s="339">
        <v>1.5855201199999999E-2</v>
      </c>
      <c r="BA555" s="339">
        <v>1.8527857500000001E-2</v>
      </c>
      <c r="BB555" s="339">
        <v>1.7794264300000001E-2</v>
      </c>
      <c r="BC555" s="339">
        <v>1.74415414E-2</v>
      </c>
      <c r="BD555" s="339">
        <v>1.8031512999999999E-2</v>
      </c>
      <c r="BE555" s="339">
        <v>1.8981710799999999E-2</v>
      </c>
      <c r="BF555" s="339">
        <v>1.7700885E-2</v>
      </c>
      <c r="BG555" s="339">
        <v>2.04783786E-2</v>
      </c>
      <c r="BH555" s="339" t="s">
        <v>6753</v>
      </c>
      <c r="BI555" s="339" t="s">
        <v>6753</v>
      </c>
      <c r="BJ555" s="339" t="s">
        <v>6753</v>
      </c>
      <c r="BK555" s="339" t="s">
        <v>6753</v>
      </c>
      <c r="BL555" s="339">
        <v>1.6645100900000001E-2</v>
      </c>
      <c r="BM555" s="339">
        <v>1.61428323E-2</v>
      </c>
      <c r="BN555" s="339">
        <v>1.47229982E-2</v>
      </c>
      <c r="BO555" s="339">
        <v>1.25595689E-2</v>
      </c>
      <c r="BP555" s="339">
        <v>1.13912944E-2</v>
      </c>
      <c r="BQ555" s="339">
        <v>8.8606847999999992E-3</v>
      </c>
      <c r="BR555" s="339">
        <v>9.8886932999999993E-3</v>
      </c>
    </row>
    <row r="556" spans="1:70">
      <c r="A556" t="str">
        <f t="shared" si="45"/>
        <v>CET 1 ratio (fully phased-in definition)201412</v>
      </c>
      <c r="B556" s="495">
        <v>201412</v>
      </c>
      <c r="C556" s="495">
        <v>208</v>
      </c>
      <c r="D556" s="495" t="s">
        <v>1384</v>
      </c>
      <c r="E556" s="495">
        <v>5.9841418112193477E-2</v>
      </c>
      <c r="F556" s="495">
        <v>0.10547167693345579</v>
      </c>
      <c r="G556" s="495">
        <v>0.12005776575036052</v>
      </c>
      <c r="H556" s="495">
        <v>0.14696219295029656</v>
      </c>
      <c r="I556" s="495">
        <v>0.11513692529298507</v>
      </c>
      <c r="J556" s="495">
        <v>0.15105252995217647</v>
      </c>
      <c r="K556" s="495">
        <v>0.33734464141882825</v>
      </c>
      <c r="L556" s="496">
        <v>890802477080.40393</v>
      </c>
      <c r="M556" s="496">
        <v>7943080403865.9512</v>
      </c>
      <c r="N556" s="495">
        <v>0.13245062405821809</v>
      </c>
      <c r="O556" s="495">
        <v>0.11215933382435987</v>
      </c>
      <c r="P556" s="495">
        <v>0.11373289440529052</v>
      </c>
      <c r="Q556" s="495">
        <v>153</v>
      </c>
      <c r="R556" s="11">
        <f t="shared" si="50"/>
        <v>0.11215933382435987</v>
      </c>
      <c r="S556" s="11">
        <f t="shared" si="51"/>
        <v>0.13245062405821809</v>
      </c>
      <c r="U556" t="str">
        <f t="shared" si="46"/>
        <v>Net interest margin11</v>
      </c>
      <c r="V556" s="497">
        <v>202312</v>
      </c>
      <c r="W556" s="497">
        <v>237</v>
      </c>
      <c r="X556" s="497" t="s">
        <v>108</v>
      </c>
      <c r="Y556" s="497" t="s">
        <v>22</v>
      </c>
      <c r="Z556" s="497">
        <v>0</v>
      </c>
      <c r="AA556" s="497">
        <v>4</v>
      </c>
      <c r="AB556" s="497">
        <v>3.137813138241171E-2</v>
      </c>
      <c r="AC556" s="497">
        <v>11</v>
      </c>
      <c r="AD556" s="497"/>
      <c r="AF556" s="338" t="s">
        <v>1300</v>
      </c>
      <c r="AG556" s="339">
        <v>2.0047426712999998</v>
      </c>
      <c r="AH556" s="339">
        <v>1.9115998022</v>
      </c>
      <c r="AI556" s="339">
        <v>1.9844494525</v>
      </c>
      <c r="AJ556" s="339">
        <v>1.9846652741999999</v>
      </c>
      <c r="AK556" s="339">
        <v>2.0152917385000002</v>
      </c>
      <c r="AL556" s="339">
        <v>2.0680891871</v>
      </c>
      <c r="AM556" s="339">
        <v>2.0624139252</v>
      </c>
      <c r="AN556" s="339">
        <v>2.0397129013000002</v>
      </c>
      <c r="AO556" s="339">
        <v>1.9994504502999999</v>
      </c>
      <c r="AP556" s="339">
        <v>1.9743451216000001</v>
      </c>
      <c r="AQ556" s="339">
        <v>1.8187937855</v>
      </c>
      <c r="AR556" s="339">
        <v>1.8382067742999999</v>
      </c>
      <c r="AS556" s="339">
        <v>1.8400276545000001</v>
      </c>
      <c r="AT556" s="339">
        <v>1.8556019137999999</v>
      </c>
      <c r="AU556" s="339">
        <v>1.8437371132</v>
      </c>
      <c r="AV556" s="339">
        <v>1.7929617807</v>
      </c>
      <c r="AW556" s="339">
        <v>1.8670508805999999</v>
      </c>
      <c r="AX556" s="339">
        <v>1.9451854497000001</v>
      </c>
      <c r="AY556" s="339">
        <v>1.9462057824000001</v>
      </c>
      <c r="AZ556" s="339">
        <v>1.9275542766</v>
      </c>
      <c r="BA556" s="339">
        <v>1.9187286588000001</v>
      </c>
      <c r="BB556" s="339">
        <v>1.9387177217</v>
      </c>
      <c r="BC556" s="339">
        <v>1.9071963498</v>
      </c>
      <c r="BD556" s="339">
        <v>1.8759997981000001</v>
      </c>
      <c r="BE556" s="339">
        <v>1.7390332106999999</v>
      </c>
      <c r="BF556" s="339">
        <v>1.7580815003000001</v>
      </c>
      <c r="BG556" s="339">
        <v>1.6851979133999999</v>
      </c>
      <c r="BH556" s="339" t="s">
        <v>6753</v>
      </c>
      <c r="BI556" s="339" t="s">
        <v>6753</v>
      </c>
      <c r="BJ556" s="339" t="s">
        <v>6753</v>
      </c>
      <c r="BK556" s="339" t="s">
        <v>6753</v>
      </c>
      <c r="BL556" s="339">
        <v>1.5726929730999999</v>
      </c>
      <c r="BM556" s="339">
        <v>1.5285026634000001</v>
      </c>
      <c r="BN556" s="339">
        <v>1.5970072361000001</v>
      </c>
      <c r="BO556" s="339">
        <v>1.5582615291999999</v>
      </c>
      <c r="BP556" s="339">
        <v>1.6786068938000001</v>
      </c>
      <c r="BQ556" s="339">
        <v>1.6306151819000001</v>
      </c>
      <c r="BR556" s="339">
        <v>1.6459455619000001</v>
      </c>
    </row>
    <row r="557" spans="1:70">
      <c r="A557" t="str">
        <f t="shared" si="45"/>
        <v>CET 1 ratio (fully phased-in definition)201503</v>
      </c>
      <c r="B557" s="495">
        <v>201503</v>
      </c>
      <c r="C557" s="495">
        <v>208</v>
      </c>
      <c r="D557" s="495" t="s">
        <v>1384</v>
      </c>
      <c r="E557" s="495">
        <v>7.6570004947511691E-2</v>
      </c>
      <c r="F557" s="495">
        <v>0.1056580639507393</v>
      </c>
      <c r="G557" s="495">
        <v>0.12264079431466511</v>
      </c>
      <c r="H557" s="495">
        <v>0.15116773314564913</v>
      </c>
      <c r="I557" s="495">
        <v>0.11671436739317279</v>
      </c>
      <c r="J557" s="495">
        <v>0.15220877358202911</v>
      </c>
      <c r="K557" s="495">
        <v>0.28447323169225913</v>
      </c>
      <c r="L557" s="496">
        <v>948807399959.08142</v>
      </c>
      <c r="M557" s="496">
        <v>8236028040545.8193</v>
      </c>
      <c r="N557" s="495">
        <v>0.12767066610814218</v>
      </c>
      <c r="O557" s="495">
        <v>0.1211308389831198</v>
      </c>
      <c r="P557" s="495">
        <v>0.11458212677272871</v>
      </c>
      <c r="Q557" s="495">
        <v>154</v>
      </c>
      <c r="R557" s="11">
        <f t="shared" ref="R557:R578" si="52">MIN(N557:P557)</f>
        <v>0.11458212677272871</v>
      </c>
      <c r="S557" s="11">
        <f t="shared" ref="S557:S578" si="53">MAX(N557:P557)</f>
        <v>0.12767066610814218</v>
      </c>
      <c r="U557" t="str">
        <f t="shared" si="46"/>
        <v>Net interest margin12</v>
      </c>
      <c r="V557" s="497">
        <v>202312</v>
      </c>
      <c r="W557" s="497">
        <v>237</v>
      </c>
      <c r="X557" s="497" t="s">
        <v>108</v>
      </c>
      <c r="Y557" s="497" t="s">
        <v>30</v>
      </c>
      <c r="Z557" s="497">
        <v>0</v>
      </c>
      <c r="AA557" s="497">
        <v>8</v>
      </c>
      <c r="AB557" s="497">
        <v>3.0521794682770671E-2</v>
      </c>
      <c r="AC557" s="497">
        <v>12</v>
      </c>
      <c r="AD557" s="497"/>
      <c r="AF557" s="338" t="s">
        <v>1301</v>
      </c>
      <c r="AG557" s="339" t="s">
        <v>6753</v>
      </c>
      <c r="AH557" s="339" t="s">
        <v>6753</v>
      </c>
      <c r="AI557" s="339">
        <v>0.2266243352</v>
      </c>
      <c r="AJ557" s="339">
        <v>0.23313552060000001</v>
      </c>
      <c r="AK557" s="339">
        <v>0.1954570373</v>
      </c>
      <c r="AL557" s="339">
        <v>0.20060876720000001</v>
      </c>
      <c r="AM557" s="339">
        <v>0.20835733419999999</v>
      </c>
      <c r="AN557" s="339">
        <v>0.1957357317</v>
      </c>
      <c r="AO557" s="339">
        <v>0.2099025384</v>
      </c>
      <c r="AP557" s="339">
        <v>0.19349714849999999</v>
      </c>
      <c r="AQ557" s="339">
        <v>0.18694588079999999</v>
      </c>
      <c r="AR557" s="339">
        <v>0.20369435089999999</v>
      </c>
      <c r="AS557" s="339">
        <v>0.1941671801</v>
      </c>
      <c r="AT557" s="339">
        <v>0.2041053893</v>
      </c>
      <c r="AU557" s="339">
        <v>0.21312692790000001</v>
      </c>
      <c r="AV557" s="339">
        <v>0.19942310599999999</v>
      </c>
      <c r="AW557" s="339">
        <v>0.20803056140000001</v>
      </c>
      <c r="AX557" s="339">
        <v>0.21831653039999999</v>
      </c>
      <c r="AY557" s="339">
        <v>0.22056757760000001</v>
      </c>
      <c r="AZ557" s="339">
        <v>0.22135315450000001</v>
      </c>
      <c r="BA557" s="339">
        <v>0.2283922048</v>
      </c>
      <c r="BB557" s="339">
        <v>0.2339731575</v>
      </c>
      <c r="BC557" s="339">
        <v>0.2495560785</v>
      </c>
      <c r="BD557" s="339">
        <v>0.25124661349999999</v>
      </c>
      <c r="BE557" s="339">
        <v>0.24523444550000001</v>
      </c>
      <c r="BF557" s="339">
        <v>0.26175277740000003</v>
      </c>
      <c r="BG557" s="339">
        <v>0.22434731520000001</v>
      </c>
      <c r="BH557" s="339" t="s">
        <v>6753</v>
      </c>
      <c r="BI557" s="339" t="s">
        <v>6753</v>
      </c>
      <c r="BJ557" s="339" t="s">
        <v>6753</v>
      </c>
      <c r="BK557" s="339" t="s">
        <v>6753</v>
      </c>
      <c r="BL557" s="339">
        <v>0.1739276904</v>
      </c>
      <c r="BM557" s="339">
        <v>9.3359809700000004E-2</v>
      </c>
      <c r="BN557" s="339">
        <v>0.19562315920000001</v>
      </c>
      <c r="BO557" s="339">
        <v>0.1655695093</v>
      </c>
      <c r="BP557" s="339">
        <v>0.15897631109999999</v>
      </c>
      <c r="BQ557" s="339">
        <v>0.16546191469999999</v>
      </c>
      <c r="BR557" s="339">
        <v>0.1677007838</v>
      </c>
    </row>
    <row r="558" spans="1:70">
      <c r="A558" t="str">
        <f t="shared" si="45"/>
        <v>CET 1 ratio (fully phased-in definition)201506</v>
      </c>
      <c r="B558" s="495">
        <v>201506</v>
      </c>
      <c r="C558" s="495">
        <v>208</v>
      </c>
      <c r="D558" s="495" t="s">
        <v>1384</v>
      </c>
      <c r="E558" s="495">
        <v>7.9873247453893834E-2</v>
      </c>
      <c r="F558" s="495">
        <v>0.1061472698657467</v>
      </c>
      <c r="G558" s="495">
        <v>0.12340995632323623</v>
      </c>
      <c r="H558" s="495">
        <v>0.15001520420468725</v>
      </c>
      <c r="I558" s="495">
        <v>0.12072052399785901</v>
      </c>
      <c r="J558" s="495">
        <v>0.15015111561964703</v>
      </c>
      <c r="K558" s="495">
        <v>0.30151955653595841</v>
      </c>
      <c r="L558" s="496">
        <v>958927933970.59351</v>
      </c>
      <c r="M558" s="496">
        <v>8107111127054.1035</v>
      </c>
      <c r="N558" s="495">
        <v>0.13600503805925446</v>
      </c>
      <c r="O558" s="495">
        <v>0.1202869732777119</v>
      </c>
      <c r="P558" s="495">
        <v>0.1190252000028094</v>
      </c>
      <c r="Q558" s="495">
        <v>153</v>
      </c>
      <c r="R558" s="11">
        <f t="shared" si="52"/>
        <v>0.1190252000028094</v>
      </c>
      <c r="S558" s="11">
        <f t="shared" si="53"/>
        <v>0.13600503805925446</v>
      </c>
      <c r="U558" t="str">
        <f t="shared" si="46"/>
        <v>Net interest margin13</v>
      </c>
      <c r="V558" s="497">
        <v>202312</v>
      </c>
      <c r="W558" s="497">
        <v>237</v>
      </c>
      <c r="X558" s="497" t="s">
        <v>108</v>
      </c>
      <c r="Y558" s="497" t="s">
        <v>90</v>
      </c>
      <c r="Z558" s="497">
        <v>0</v>
      </c>
      <c r="AA558" s="497">
        <v>3</v>
      </c>
      <c r="AB558" s="497">
        <v>2.9469214555363266E-2</v>
      </c>
      <c r="AC558" s="497">
        <v>13</v>
      </c>
      <c r="AD558" s="497"/>
      <c r="AF558" s="338" t="s">
        <v>1305</v>
      </c>
      <c r="AG558" s="339" t="s">
        <v>6753</v>
      </c>
      <c r="AH558" s="339" t="s">
        <v>6753</v>
      </c>
      <c r="AI558" s="339" t="s">
        <v>6753</v>
      </c>
      <c r="AJ558" s="339" t="s">
        <v>6753</v>
      </c>
      <c r="AK558" s="339" t="s">
        <v>6753</v>
      </c>
      <c r="AL558" s="339" t="s">
        <v>6753</v>
      </c>
      <c r="AM558" s="339" t="s">
        <v>6753</v>
      </c>
      <c r="AN558" s="339" t="s">
        <v>6753</v>
      </c>
      <c r="AO558" s="339">
        <v>1.3860935941999999</v>
      </c>
      <c r="AP558" s="339">
        <v>1.4307738561000001</v>
      </c>
      <c r="AQ558" s="339">
        <v>1.3640641249000001</v>
      </c>
      <c r="AR558" s="339">
        <v>1.2640397467</v>
      </c>
      <c r="AS558" s="339">
        <v>1.2090095649999999</v>
      </c>
      <c r="AT558" s="339">
        <v>1.1997220123000001</v>
      </c>
      <c r="AU558" s="339">
        <v>1.1345249319999999</v>
      </c>
      <c r="AV558" s="339">
        <v>1.3214624019000001</v>
      </c>
      <c r="AW558" s="339">
        <v>1.3008064069</v>
      </c>
      <c r="AX558" s="339">
        <v>1.2080608197</v>
      </c>
      <c r="AY558" s="339">
        <v>1.2133714903999999</v>
      </c>
      <c r="AZ558" s="339">
        <v>1.4192778381</v>
      </c>
      <c r="BA558" s="339">
        <v>1.3448781415</v>
      </c>
      <c r="BB558" s="339">
        <v>1.3930625838999999</v>
      </c>
      <c r="BC558" s="339">
        <v>1.2958538055</v>
      </c>
      <c r="BD558" s="339">
        <v>1.3580558799</v>
      </c>
      <c r="BE558" s="339">
        <v>1.4572582945999999</v>
      </c>
      <c r="BF558" s="339">
        <v>1.4949951087</v>
      </c>
      <c r="BG558" s="339">
        <v>1.5907883101</v>
      </c>
      <c r="BH558" s="339" t="s">
        <v>6753</v>
      </c>
      <c r="BI558" s="339" t="s">
        <v>6753</v>
      </c>
      <c r="BJ558" s="339" t="s">
        <v>6753</v>
      </c>
      <c r="BK558" s="339" t="s">
        <v>6753</v>
      </c>
      <c r="BL558" s="339">
        <v>1.4172486236999999</v>
      </c>
      <c r="BM558" s="339">
        <v>1.5571204537000001</v>
      </c>
      <c r="BN558" s="339">
        <v>1.2655968167</v>
      </c>
      <c r="BO558" s="339">
        <v>1.2816179599999999</v>
      </c>
      <c r="BP558" s="339">
        <v>1.3568381349</v>
      </c>
      <c r="BQ558" s="339">
        <v>1.4352780650000001</v>
      </c>
      <c r="BR558" s="339">
        <v>1.5006137642999999</v>
      </c>
    </row>
    <row r="559" spans="1:70">
      <c r="A559" t="str">
        <f t="shared" si="45"/>
        <v>CET 1 ratio (fully phased-in definition)201509</v>
      </c>
      <c r="B559" s="495">
        <v>201509</v>
      </c>
      <c r="C559" s="495">
        <v>208</v>
      </c>
      <c r="D559" s="495" t="s">
        <v>1384</v>
      </c>
      <c r="E559" s="495">
        <v>8.12239078166236E-2</v>
      </c>
      <c r="F559" s="495">
        <v>0.11104615062042805</v>
      </c>
      <c r="G559" s="495">
        <v>0.12728276438301525</v>
      </c>
      <c r="H559" s="495">
        <v>0.15378321528866803</v>
      </c>
      <c r="I559" s="495">
        <v>0.12263336709826622</v>
      </c>
      <c r="J559" s="495">
        <v>0.16141835605472873</v>
      </c>
      <c r="K559" s="495">
        <v>0.33061898310714155</v>
      </c>
      <c r="L559" s="496">
        <v>959911572309.99829</v>
      </c>
      <c r="M559" s="496">
        <v>8055291084141.1787</v>
      </c>
      <c r="N559" s="495">
        <v>0.14757680385119204</v>
      </c>
      <c r="O559" s="495">
        <v>0.12264026149074288</v>
      </c>
      <c r="P559" s="495">
        <v>0.11987992601523484</v>
      </c>
      <c r="Q559" s="495">
        <v>153</v>
      </c>
      <c r="R559" s="11">
        <f t="shared" si="52"/>
        <v>0.11987992601523484</v>
      </c>
      <c r="S559" s="11">
        <f t="shared" si="53"/>
        <v>0.14757680385119204</v>
      </c>
      <c r="U559" t="str">
        <f t="shared" si="46"/>
        <v>Net interest margin14</v>
      </c>
      <c r="V559" s="497">
        <v>202312</v>
      </c>
      <c r="W559" s="497">
        <v>237</v>
      </c>
      <c r="X559" s="497" t="s">
        <v>108</v>
      </c>
      <c r="Y559" s="497" t="s">
        <v>18</v>
      </c>
      <c r="Z559" s="497">
        <v>0</v>
      </c>
      <c r="AA559" s="497">
        <v>15</v>
      </c>
      <c r="AB559" s="497">
        <v>2.6600943352332786E-2</v>
      </c>
      <c r="AC559" s="497">
        <v>14</v>
      </c>
      <c r="AD559" s="497"/>
      <c r="AF559" s="338" t="s">
        <v>6746</v>
      </c>
      <c r="AG559" s="339" t="s">
        <v>6753</v>
      </c>
      <c r="AH559" s="339" t="s">
        <v>6753</v>
      </c>
      <c r="AI559" s="339" t="s">
        <v>6753</v>
      </c>
      <c r="AJ559" s="339" t="s">
        <v>6753</v>
      </c>
      <c r="AK559" s="339" t="s">
        <v>6753</v>
      </c>
      <c r="AL559" s="339" t="s">
        <v>6753</v>
      </c>
      <c r="AM559" s="339" t="s">
        <v>6753</v>
      </c>
      <c r="AN559" s="339" t="s">
        <v>6753</v>
      </c>
      <c r="AO559" s="339" t="s">
        <v>6753</v>
      </c>
      <c r="AP559" s="339" t="s">
        <v>6753</v>
      </c>
      <c r="AQ559" s="339" t="s">
        <v>6753</v>
      </c>
      <c r="AR559" s="339" t="s">
        <v>6753</v>
      </c>
      <c r="AS559" s="339" t="s">
        <v>6753</v>
      </c>
      <c r="AT559" s="339" t="s">
        <v>6753</v>
      </c>
      <c r="AU559" s="339" t="s">
        <v>6753</v>
      </c>
      <c r="AV559" s="339" t="s">
        <v>6753</v>
      </c>
      <c r="AW559" s="339" t="s">
        <v>6753</v>
      </c>
      <c r="AX559" s="339" t="s">
        <v>6753</v>
      </c>
      <c r="AY559" s="339" t="s">
        <v>6753</v>
      </c>
      <c r="AZ559" s="339" t="s">
        <v>6753</v>
      </c>
      <c r="BA559" s="339" t="s">
        <v>6753</v>
      </c>
      <c r="BB559" s="339" t="s">
        <v>6753</v>
      </c>
      <c r="BC559" s="339" t="s">
        <v>6753</v>
      </c>
      <c r="BD559" s="339" t="s">
        <v>6753</v>
      </c>
      <c r="BE559" s="339" t="s">
        <v>6753</v>
      </c>
      <c r="BF559" s="339" t="s">
        <v>6753</v>
      </c>
      <c r="BG559" s="339" t="s">
        <v>6753</v>
      </c>
      <c r="BH559" s="339" t="s">
        <v>6753</v>
      </c>
      <c r="BI559" s="339" t="s">
        <v>6753</v>
      </c>
      <c r="BJ559" s="339" t="s">
        <v>6753</v>
      </c>
      <c r="BK559" s="339" t="s">
        <v>6753</v>
      </c>
      <c r="BL559" s="339">
        <v>1.1843165651000001</v>
      </c>
      <c r="BM559" s="339">
        <v>1.1862917798999999</v>
      </c>
      <c r="BN559" s="339">
        <v>1.1665006884</v>
      </c>
      <c r="BO559" s="339">
        <v>1.2061057718999999</v>
      </c>
      <c r="BP559" s="339">
        <v>1.1840713751</v>
      </c>
      <c r="BQ559" s="339">
        <v>1.1894833219000001</v>
      </c>
      <c r="BR559" s="339">
        <v>1.1929713387000001</v>
      </c>
    </row>
    <row r="560" spans="1:70">
      <c r="A560" t="str">
        <f t="shared" si="45"/>
        <v>CET 1 ratio (fully phased-in definition)201512</v>
      </c>
      <c r="B560" s="495">
        <v>201512</v>
      </c>
      <c r="C560" s="495">
        <v>208</v>
      </c>
      <c r="D560" s="495" t="s">
        <v>1384</v>
      </c>
      <c r="E560" s="495">
        <v>9.7862690880197459E-2</v>
      </c>
      <c r="F560" s="495">
        <v>0.11689214695296719</v>
      </c>
      <c r="G560" s="495">
        <v>0.13542629478021201</v>
      </c>
      <c r="H560" s="495">
        <v>0.1631761840669938</v>
      </c>
      <c r="I560" s="495">
        <v>0.12946306062361704</v>
      </c>
      <c r="J560" s="495">
        <v>0.16658760180070492</v>
      </c>
      <c r="K560" s="495">
        <v>0.35047908403507594</v>
      </c>
      <c r="L560" s="496">
        <v>1007065182551.4354</v>
      </c>
      <c r="M560" s="496">
        <v>8001024442699.8721</v>
      </c>
      <c r="N560" s="495">
        <v>0.15361968900773904</v>
      </c>
      <c r="O560" s="495">
        <v>0.13639407523769401</v>
      </c>
      <c r="P560" s="495">
        <v>0.12555908956543646</v>
      </c>
      <c r="Q560" s="495">
        <v>152</v>
      </c>
      <c r="R560" s="11">
        <f t="shared" si="52"/>
        <v>0.12555908956543646</v>
      </c>
      <c r="S560" s="11">
        <f t="shared" si="53"/>
        <v>0.15361968900773904</v>
      </c>
      <c r="U560" t="str">
        <f t="shared" si="46"/>
        <v>Net interest margin15</v>
      </c>
      <c r="V560" s="497">
        <v>202312</v>
      </c>
      <c r="W560" s="497">
        <v>237</v>
      </c>
      <c r="X560" s="497" t="s">
        <v>108</v>
      </c>
      <c r="Y560" s="497" t="s">
        <v>24</v>
      </c>
      <c r="Z560" s="497">
        <v>0</v>
      </c>
      <c r="AA560" s="497">
        <v>10</v>
      </c>
      <c r="AB560" s="497">
        <v>2.6547221584255664E-2</v>
      </c>
      <c r="AC560" s="497">
        <v>15</v>
      </c>
      <c r="AD560" s="497"/>
      <c r="AF560" s="338" t="s">
        <v>987</v>
      </c>
      <c r="AG560" s="339">
        <v>0.13549985810000001</v>
      </c>
      <c r="AH560" s="339">
        <v>0.1294394703</v>
      </c>
      <c r="AI560" s="339">
        <v>0.15774391679999999</v>
      </c>
      <c r="AJ560" s="339">
        <v>0.1362480834</v>
      </c>
      <c r="AK560" s="339">
        <v>0.13051522090000001</v>
      </c>
      <c r="AL560" s="339">
        <v>0.1297703771</v>
      </c>
      <c r="AM560" s="339">
        <v>0.1046044434</v>
      </c>
      <c r="AN560" s="339">
        <v>0.1046947845</v>
      </c>
      <c r="AO560" s="339">
        <v>9.9345268900000006E-2</v>
      </c>
      <c r="AP560" s="339">
        <v>0.10024193820000001</v>
      </c>
      <c r="AQ560" s="339">
        <v>8.7752756400000007E-2</v>
      </c>
      <c r="AR560" s="339">
        <v>9.0765517500000004E-2</v>
      </c>
      <c r="AS560" s="339">
        <v>9.6464122499999999E-2</v>
      </c>
      <c r="AT560" s="339">
        <v>9.6996844600000007E-2</v>
      </c>
      <c r="AU560" s="339">
        <v>0.10514989</v>
      </c>
      <c r="AV560" s="339">
        <v>0.1158289379</v>
      </c>
      <c r="AW560" s="339">
        <v>0.1131354935</v>
      </c>
      <c r="AX560" s="339">
        <v>0.1077094601</v>
      </c>
      <c r="AY560" s="339">
        <v>0.1225659659</v>
      </c>
      <c r="AZ560" s="339">
        <v>0.1225169908</v>
      </c>
      <c r="BA560" s="339">
        <v>0.1151286235</v>
      </c>
      <c r="BB560" s="339">
        <v>0.1094998687</v>
      </c>
      <c r="BC560" s="339">
        <v>5.88805393E-2</v>
      </c>
      <c r="BD560" s="339">
        <v>6.8742848999999995E-2</v>
      </c>
      <c r="BE560" s="339">
        <v>7.4213171600000002E-2</v>
      </c>
      <c r="BF560" s="339">
        <v>7.3887026300000005E-2</v>
      </c>
      <c r="BG560" s="339">
        <v>0.10151837900000001</v>
      </c>
      <c r="BH560" s="339" t="s">
        <v>6753</v>
      </c>
      <c r="BI560" s="339" t="s">
        <v>6753</v>
      </c>
      <c r="BJ560" s="339" t="s">
        <v>6753</v>
      </c>
      <c r="BK560" s="339" t="s">
        <v>6753</v>
      </c>
      <c r="BL560" s="339">
        <v>0.1307654597</v>
      </c>
      <c r="BM560" s="339">
        <v>0.1229936839</v>
      </c>
      <c r="BN560" s="339">
        <v>0.1255956483</v>
      </c>
      <c r="BO560" s="339">
        <v>0.1428644812</v>
      </c>
      <c r="BP560" s="339">
        <v>0.14010172069999999</v>
      </c>
      <c r="BQ560" s="339">
        <v>0.1410228084</v>
      </c>
      <c r="BR560" s="339">
        <v>0.14354533089999999</v>
      </c>
    </row>
    <row r="561" spans="1:70">
      <c r="A561" t="str">
        <f t="shared" si="45"/>
        <v>CET 1 ratio (fully phased-in definition)201603</v>
      </c>
      <c r="B561" s="495">
        <v>201603</v>
      </c>
      <c r="C561" s="495">
        <v>208</v>
      </c>
      <c r="D561" s="495" t="s">
        <v>1384</v>
      </c>
      <c r="E561" s="495">
        <v>9.799908373106983E-2</v>
      </c>
      <c r="F561" s="495">
        <v>0.11699627712555023</v>
      </c>
      <c r="G561" s="495">
        <v>0.13802956840153341</v>
      </c>
      <c r="H561" s="495">
        <v>0.16733482660119345</v>
      </c>
      <c r="I561" s="495">
        <v>0.12934866835815839</v>
      </c>
      <c r="J561" s="495">
        <v>0.17223926922900296</v>
      </c>
      <c r="K561" s="495">
        <v>0.3827089372950564</v>
      </c>
      <c r="L561" s="496">
        <v>1004800468989.7587</v>
      </c>
      <c r="M561" s="496">
        <v>7987898544278.707</v>
      </c>
      <c r="N561" s="495">
        <v>0.15321367957608889</v>
      </c>
      <c r="O561" s="495">
        <v>0.13722974488876583</v>
      </c>
      <c r="P561" s="495">
        <v>0.12495897906207058</v>
      </c>
      <c r="Q561" s="495">
        <v>156</v>
      </c>
      <c r="R561" s="11">
        <f t="shared" si="52"/>
        <v>0.12495897906207058</v>
      </c>
      <c r="S561" s="11">
        <f t="shared" si="53"/>
        <v>0.15321367957608889</v>
      </c>
      <c r="U561" t="str">
        <f t="shared" si="46"/>
        <v>Net interest margin16</v>
      </c>
      <c r="V561" s="497">
        <v>202312</v>
      </c>
      <c r="W561" s="497">
        <v>237</v>
      </c>
      <c r="X561" s="497" t="s">
        <v>108</v>
      </c>
      <c r="Y561" s="497" t="s">
        <v>26</v>
      </c>
      <c r="Z561" s="497">
        <v>0</v>
      </c>
      <c r="AA561" s="497">
        <v>6</v>
      </c>
      <c r="AB561" s="497">
        <v>2.4884827533026611E-2</v>
      </c>
      <c r="AC561" s="497">
        <v>16</v>
      </c>
      <c r="AD561" s="497"/>
      <c r="AF561" s="338" t="s">
        <v>989</v>
      </c>
      <c r="AG561" s="339">
        <v>0.38159395820000003</v>
      </c>
      <c r="AH561" s="339">
        <v>0.384791404</v>
      </c>
      <c r="AI561" s="339">
        <v>0.33945561390000001</v>
      </c>
      <c r="AJ561" s="339">
        <v>0.37196656239999998</v>
      </c>
      <c r="AK561" s="339">
        <v>0.37074533189999997</v>
      </c>
      <c r="AL561" s="339">
        <v>0.3439935985</v>
      </c>
      <c r="AM561" s="339">
        <v>0.38346043169999999</v>
      </c>
      <c r="AN561" s="339">
        <v>0.38300305569999998</v>
      </c>
      <c r="AO561" s="339">
        <v>0.38044343679999998</v>
      </c>
      <c r="AP561" s="339">
        <v>0.37869022099999999</v>
      </c>
      <c r="AQ561" s="339">
        <v>0.43276627179999999</v>
      </c>
      <c r="AR561" s="339">
        <v>0.42826235239999999</v>
      </c>
      <c r="AS561" s="339">
        <v>0.41119052119999999</v>
      </c>
      <c r="AT561" s="339">
        <v>0.41342198299999999</v>
      </c>
      <c r="AU561" s="339">
        <v>0.4220828023</v>
      </c>
      <c r="AV561" s="339">
        <v>0.41202304810000001</v>
      </c>
      <c r="AW561" s="339">
        <v>0.4244187492</v>
      </c>
      <c r="AX561" s="339">
        <v>0.42883342089999998</v>
      </c>
      <c r="AY561" s="339">
        <v>0.44057471199999998</v>
      </c>
      <c r="AZ561" s="339">
        <v>0.4290221051</v>
      </c>
      <c r="BA561" s="339">
        <v>0.4131440233</v>
      </c>
      <c r="BB561" s="339">
        <v>0.42623710279999999</v>
      </c>
      <c r="BC561" s="339">
        <v>0.35421514840000001</v>
      </c>
      <c r="BD561" s="339">
        <v>0.37947409160000001</v>
      </c>
      <c r="BE561" s="339">
        <v>0.39817064569999999</v>
      </c>
      <c r="BF561" s="339">
        <v>0.41943797760000001</v>
      </c>
      <c r="BG561" s="339">
        <v>0.44490615789999999</v>
      </c>
      <c r="BH561" s="339" t="s">
        <v>6753</v>
      </c>
      <c r="BI561" s="339" t="s">
        <v>6753</v>
      </c>
      <c r="BJ561" s="339" t="s">
        <v>6753</v>
      </c>
      <c r="BK561" s="339" t="s">
        <v>6753</v>
      </c>
      <c r="BL561" s="339">
        <v>0.39780005740000002</v>
      </c>
      <c r="BM561" s="339">
        <v>0.40086863659999999</v>
      </c>
      <c r="BN561" s="339">
        <v>0.4137577496</v>
      </c>
      <c r="BO561" s="339">
        <v>0.37351572799999999</v>
      </c>
      <c r="BP561" s="339">
        <v>0.37312792090000002</v>
      </c>
      <c r="BQ561" s="339">
        <v>0.3685325076</v>
      </c>
      <c r="BR561" s="339">
        <v>0.36988942289999999</v>
      </c>
    </row>
    <row r="562" spans="1:70">
      <c r="A562" t="str">
        <f t="shared" si="45"/>
        <v>CET 1 ratio (fully phased-in definition)201606</v>
      </c>
      <c r="B562" s="495">
        <v>201606</v>
      </c>
      <c r="C562" s="495">
        <v>208</v>
      </c>
      <c r="D562" s="495" t="s">
        <v>1384</v>
      </c>
      <c r="E562" s="495">
        <v>9.6804743354662451E-2</v>
      </c>
      <c r="F562" s="495">
        <v>0.1186558212538065</v>
      </c>
      <c r="G562" s="495">
        <v>0.13740098513930959</v>
      </c>
      <c r="H562" s="495">
        <v>0.16893862550265829</v>
      </c>
      <c r="I562" s="495">
        <v>0.13115956577489615</v>
      </c>
      <c r="J562" s="495">
        <v>0.17639362839459216</v>
      </c>
      <c r="K562" s="495">
        <v>0.39709984163133411</v>
      </c>
      <c r="L562" s="496">
        <v>1014599434855.6534</v>
      </c>
      <c r="M562" s="496">
        <v>7989655332681.6406</v>
      </c>
      <c r="N562" s="495">
        <v>0.15724882615843697</v>
      </c>
      <c r="O562" s="495">
        <v>0.13939130034577799</v>
      </c>
      <c r="P562" s="495">
        <v>0.12645041462974482</v>
      </c>
      <c r="Q562" s="495">
        <v>156</v>
      </c>
      <c r="R562" s="11">
        <f t="shared" si="52"/>
        <v>0.12645041462974482</v>
      </c>
      <c r="S562" s="11">
        <f t="shared" si="53"/>
        <v>0.15724882615843697</v>
      </c>
      <c r="U562" t="str">
        <f t="shared" si="46"/>
        <v>Net interest margin17</v>
      </c>
      <c r="V562" s="497">
        <v>202312</v>
      </c>
      <c r="W562" s="497">
        <v>237</v>
      </c>
      <c r="X562" s="497" t="s">
        <v>108</v>
      </c>
      <c r="Y562" s="497" t="s">
        <v>13</v>
      </c>
      <c r="Z562" s="497">
        <v>0</v>
      </c>
      <c r="AA562" s="497">
        <v>11</v>
      </c>
      <c r="AB562" s="497">
        <v>2.3452733932594356E-2</v>
      </c>
      <c r="AC562" s="497">
        <v>17</v>
      </c>
      <c r="AD562" s="497"/>
      <c r="AF562" s="338" t="s">
        <v>988</v>
      </c>
      <c r="AG562" s="339">
        <v>8.7964762999999998E-3</v>
      </c>
      <c r="AH562" s="339">
        <v>7.9936363000000007E-3</v>
      </c>
      <c r="AI562" s="339">
        <v>9.9150126999999998E-3</v>
      </c>
      <c r="AJ562" s="339">
        <v>8.9790866E-3</v>
      </c>
      <c r="AK562" s="339">
        <v>8.5632409999999992E-3</v>
      </c>
      <c r="AL562" s="339">
        <v>8.9103625999999991E-3</v>
      </c>
      <c r="AM562" s="339">
        <v>7.9743793000000007E-3</v>
      </c>
      <c r="AN562" s="339">
        <v>7.952176E-3</v>
      </c>
      <c r="AO562" s="339">
        <v>7.6666531000000003E-3</v>
      </c>
      <c r="AP562" s="339">
        <v>7.9587106999999997E-3</v>
      </c>
      <c r="AQ562" s="339">
        <v>6.8374324999999998E-3</v>
      </c>
      <c r="AR562" s="339">
        <v>7.2407395000000001E-3</v>
      </c>
      <c r="AS562" s="339">
        <v>7.7152000999999998E-3</v>
      </c>
      <c r="AT562" s="339">
        <v>7.9547322999999996E-3</v>
      </c>
      <c r="AU562" s="339">
        <v>8.9129315000000004E-3</v>
      </c>
      <c r="AV562" s="339">
        <v>9.3051411000000007E-3</v>
      </c>
      <c r="AW562" s="339">
        <v>9.4346880000000001E-3</v>
      </c>
      <c r="AX562" s="339">
        <v>9.2390600999999999E-3</v>
      </c>
      <c r="AY562" s="339">
        <v>1.05232587E-2</v>
      </c>
      <c r="AZ562" s="339">
        <v>1.03671593E-2</v>
      </c>
      <c r="BA562" s="339">
        <v>9.8369031000000006E-3</v>
      </c>
      <c r="BB562" s="339">
        <v>9.8175462000000008E-3</v>
      </c>
      <c r="BC562" s="339">
        <v>5.0064567000000001E-3</v>
      </c>
      <c r="BD562" s="339">
        <v>6.0079514999999998E-3</v>
      </c>
      <c r="BE562" s="339">
        <v>6.5594127000000004E-3</v>
      </c>
      <c r="BF562" s="339">
        <v>6.6944884999999999E-3</v>
      </c>
      <c r="BG562" s="339">
        <v>8.8495199999999996E-3</v>
      </c>
      <c r="BH562" s="339" t="s">
        <v>6753</v>
      </c>
      <c r="BI562" s="339" t="s">
        <v>6753</v>
      </c>
      <c r="BJ562" s="339" t="s">
        <v>6753</v>
      </c>
      <c r="BK562" s="339" t="s">
        <v>6753</v>
      </c>
      <c r="BL562" s="339">
        <v>1.0273032200000001E-2</v>
      </c>
      <c r="BM562" s="339">
        <v>9.5678129000000001E-3</v>
      </c>
      <c r="BN562" s="339">
        <v>1.0751942699999999E-2</v>
      </c>
      <c r="BO562" s="339">
        <v>1.1988802200000001E-2</v>
      </c>
      <c r="BP562" s="339">
        <v>1.15436307E-2</v>
      </c>
      <c r="BQ562" s="339">
        <v>1.16972299E-2</v>
      </c>
      <c r="BR562" s="339">
        <v>1.2436702399999999E-2</v>
      </c>
    </row>
    <row r="563" spans="1:70">
      <c r="A563" t="str">
        <f t="shared" si="45"/>
        <v>CET 1 ratio (fully phased-in definition)201609</v>
      </c>
      <c r="B563" s="495">
        <v>201609</v>
      </c>
      <c r="C563" s="495">
        <v>208</v>
      </c>
      <c r="D563" s="495" t="s">
        <v>1384</v>
      </c>
      <c r="E563" s="495">
        <v>9.9719321031867855E-2</v>
      </c>
      <c r="F563" s="495">
        <v>0.11948640088695657</v>
      </c>
      <c r="G563" s="495">
        <v>0.14213469860856673</v>
      </c>
      <c r="H563" s="495">
        <v>0.1752658810181599</v>
      </c>
      <c r="I563" s="495">
        <v>0.13540515491634175</v>
      </c>
      <c r="J563" s="495">
        <v>0.17936854519914081</v>
      </c>
      <c r="K563" s="495">
        <v>0.44679669262248611</v>
      </c>
      <c r="L563" s="496">
        <v>1025873582838.1327</v>
      </c>
      <c r="M563" s="496">
        <v>7924084111408.1406</v>
      </c>
      <c r="N563" s="495">
        <v>0.16667636248213663</v>
      </c>
      <c r="O563" s="495">
        <v>0.14098391614946151</v>
      </c>
      <c r="P563" s="495">
        <v>0.13062213442067086</v>
      </c>
      <c r="Q563" s="495">
        <v>154</v>
      </c>
      <c r="R563" s="11">
        <f t="shared" si="52"/>
        <v>0.13062213442067086</v>
      </c>
      <c r="S563" s="11">
        <f t="shared" si="53"/>
        <v>0.16667636248213663</v>
      </c>
      <c r="U563" t="str">
        <f t="shared" si="46"/>
        <v>Net interest margin18</v>
      </c>
      <c r="V563" s="497">
        <v>202312</v>
      </c>
      <c r="W563" s="497">
        <v>237</v>
      </c>
      <c r="X563" s="497" t="s">
        <v>108</v>
      </c>
      <c r="Y563" s="497" t="s">
        <v>28</v>
      </c>
      <c r="Z563" s="497">
        <v>0</v>
      </c>
      <c r="AA563" s="497">
        <v>4</v>
      </c>
      <c r="AB563" s="497">
        <v>2.2013946453590765E-2</v>
      </c>
      <c r="AC563" s="497">
        <v>18</v>
      </c>
      <c r="AD563" s="497"/>
      <c r="AF563" s="338" t="s">
        <v>1297</v>
      </c>
      <c r="AG563" s="339">
        <v>0.73117065189999997</v>
      </c>
      <c r="AH563" s="339">
        <v>0.74672362339999998</v>
      </c>
      <c r="AI563" s="339">
        <v>0.66217887959999999</v>
      </c>
      <c r="AJ563" s="339">
        <v>0.70604057519999996</v>
      </c>
      <c r="AK563" s="339">
        <v>0.7293214884</v>
      </c>
      <c r="AL563" s="339">
        <v>0.73348729779999999</v>
      </c>
      <c r="AM563" s="339">
        <v>0.72720416929999998</v>
      </c>
      <c r="AN563" s="339">
        <v>0.74120195830000002</v>
      </c>
      <c r="AO563" s="339">
        <v>0.74595129849999997</v>
      </c>
      <c r="AP563" s="339">
        <v>0.73373666329999998</v>
      </c>
      <c r="AQ563" s="339">
        <v>0.80553622530000002</v>
      </c>
      <c r="AR563" s="339">
        <v>0.79465117549999997</v>
      </c>
      <c r="AS563" s="339">
        <v>0.77598448669999998</v>
      </c>
      <c r="AT563" s="339">
        <v>0.76637272729999995</v>
      </c>
      <c r="AU563" s="339">
        <v>0.82396228390000004</v>
      </c>
      <c r="AV563" s="339">
        <v>0.7971979589</v>
      </c>
      <c r="AW563" s="339">
        <v>0.78292106559999997</v>
      </c>
      <c r="AX563" s="339">
        <v>0.78309368420000003</v>
      </c>
      <c r="AY563" s="339">
        <v>0.76004517410000005</v>
      </c>
      <c r="AZ563" s="339">
        <v>0.74297069260000004</v>
      </c>
      <c r="BA563" s="339">
        <v>0.74858871920000003</v>
      </c>
      <c r="BB563" s="339">
        <v>0.76755801729999995</v>
      </c>
      <c r="BC563" s="339">
        <v>0.70998067519999997</v>
      </c>
      <c r="BD563" s="339">
        <v>0.70629765219999996</v>
      </c>
      <c r="BE563" s="339">
        <v>0.71185793220000004</v>
      </c>
      <c r="BF563" s="339">
        <v>0.73800461120000005</v>
      </c>
      <c r="BG563" s="339">
        <v>0.73341557000000002</v>
      </c>
      <c r="BH563" s="339" t="s">
        <v>6753</v>
      </c>
      <c r="BI563" s="339" t="s">
        <v>6753</v>
      </c>
      <c r="BJ563" s="339" t="s">
        <v>6753</v>
      </c>
      <c r="BK563" s="339" t="s">
        <v>6753</v>
      </c>
      <c r="BL563" s="339">
        <v>0.69852720989999995</v>
      </c>
      <c r="BM563" s="339">
        <v>0.72454518899999998</v>
      </c>
      <c r="BN563" s="339">
        <v>0.74669482310000002</v>
      </c>
      <c r="BO563" s="339">
        <v>0.75350791399999995</v>
      </c>
      <c r="BP563" s="339">
        <v>0.76009548090000001</v>
      </c>
      <c r="BQ563" s="339">
        <v>0.76630715390000004</v>
      </c>
      <c r="BR563" s="339">
        <v>0.76218425219999997</v>
      </c>
    </row>
    <row r="564" spans="1:70">
      <c r="A564" t="str">
        <f t="shared" si="45"/>
        <v>CET 1 ratio (fully phased-in definition)201612</v>
      </c>
      <c r="B564" s="495">
        <v>201612</v>
      </c>
      <c r="C564" s="495">
        <v>208</v>
      </c>
      <c r="D564" s="495" t="s">
        <v>1384</v>
      </c>
      <c r="E564" s="495">
        <v>7.6055393051231837E-2</v>
      </c>
      <c r="F564" s="495">
        <v>0.12033819722346581</v>
      </c>
      <c r="G564" s="495">
        <v>0.14600761627019665</v>
      </c>
      <c r="H564" s="495">
        <v>0.18286413598211951</v>
      </c>
      <c r="I564" s="495">
        <v>0.13693528456013848</v>
      </c>
      <c r="J564" s="495">
        <v>0.18723799572760033</v>
      </c>
      <c r="K564" s="495">
        <v>0.46213014682217973</v>
      </c>
      <c r="L564" s="496">
        <v>1032940852308.3934</v>
      </c>
      <c r="M564" s="496">
        <v>7890196700269.5313</v>
      </c>
      <c r="N564" s="495">
        <v>0.17444102278062071</v>
      </c>
      <c r="O564" s="495">
        <v>0.14184046166047334</v>
      </c>
      <c r="P564" s="495">
        <v>0.13142149495245559</v>
      </c>
      <c r="Q564" s="495">
        <v>158</v>
      </c>
      <c r="R564" s="11">
        <f t="shared" si="52"/>
        <v>0.13142149495245559</v>
      </c>
      <c r="S564" s="11">
        <f t="shared" si="53"/>
        <v>0.17444102278062071</v>
      </c>
      <c r="U564" t="str">
        <f t="shared" si="46"/>
        <v>Net interest margin19</v>
      </c>
      <c r="V564" s="497">
        <v>202312</v>
      </c>
      <c r="W564" s="497">
        <v>237</v>
      </c>
      <c r="X564" s="497" t="s">
        <v>108</v>
      </c>
      <c r="Y564" s="497" t="s">
        <v>25</v>
      </c>
      <c r="Z564" s="497">
        <v>0</v>
      </c>
      <c r="AA564" s="497">
        <v>18</v>
      </c>
      <c r="AB564" s="497">
        <v>2.1240783805974307E-2</v>
      </c>
      <c r="AC564" s="497">
        <v>19</v>
      </c>
      <c r="AD564" s="497"/>
      <c r="AF564" s="338" t="s">
        <v>1298</v>
      </c>
      <c r="AG564" s="339">
        <v>0.1300907664</v>
      </c>
      <c r="AH564" s="339">
        <v>0.13487842429999999</v>
      </c>
      <c r="AI564" s="339">
        <v>0.1162146834</v>
      </c>
      <c r="AJ564" s="339">
        <v>0.13437594820000001</v>
      </c>
      <c r="AK564" s="339">
        <v>0.12637659530000001</v>
      </c>
      <c r="AL564" s="339">
        <v>0.12420108539999999</v>
      </c>
      <c r="AM564" s="339">
        <v>0.1164874853</v>
      </c>
      <c r="AN564" s="339">
        <v>0.12304631150000001</v>
      </c>
      <c r="AO564" s="339">
        <v>0.1234570455</v>
      </c>
      <c r="AP564" s="339">
        <v>0.1328920331</v>
      </c>
      <c r="AQ564" s="339">
        <v>0.12807981360000001</v>
      </c>
      <c r="AR564" s="339">
        <v>0.1244307001</v>
      </c>
      <c r="AS564" s="339">
        <v>0.121640306</v>
      </c>
      <c r="AT564" s="339">
        <v>0.12012230159999999</v>
      </c>
      <c r="AU564" s="339">
        <v>0.13546081730000001</v>
      </c>
      <c r="AV564" s="339">
        <v>0.1429422276</v>
      </c>
      <c r="AW564" s="339">
        <v>0.15773619859999999</v>
      </c>
      <c r="AX564" s="339">
        <v>0.16183930520000001</v>
      </c>
      <c r="AY564" s="339">
        <v>0.13834056519999999</v>
      </c>
      <c r="AZ564" s="339">
        <v>0.14383721020000001</v>
      </c>
      <c r="BA564" s="339">
        <v>0.1388772828</v>
      </c>
      <c r="BB564" s="339">
        <v>0.1446862387</v>
      </c>
      <c r="BC564" s="339">
        <v>0.1149832003</v>
      </c>
      <c r="BD564" s="339">
        <v>0.1237311369</v>
      </c>
      <c r="BE564" s="339">
        <v>0.1202523586</v>
      </c>
      <c r="BF564" s="339">
        <v>0.1362895066</v>
      </c>
      <c r="BG564" s="339">
        <v>0.16030772909999999</v>
      </c>
      <c r="BH564" s="339" t="s">
        <v>6753</v>
      </c>
      <c r="BI564" s="339" t="s">
        <v>6753</v>
      </c>
      <c r="BJ564" s="339" t="s">
        <v>6753</v>
      </c>
      <c r="BK564" s="339" t="s">
        <v>6753</v>
      </c>
      <c r="BL564" s="339">
        <v>0.17074485659999999</v>
      </c>
      <c r="BM564" s="339">
        <v>0.1694603459</v>
      </c>
      <c r="BN564" s="339">
        <v>0.16381168190000001</v>
      </c>
      <c r="BO564" s="339">
        <v>0.1396358097</v>
      </c>
      <c r="BP564" s="339">
        <v>0.14437873849999999</v>
      </c>
      <c r="BQ564" s="339">
        <v>0.14198070939999999</v>
      </c>
      <c r="BR564" s="339">
        <v>0.1412699047</v>
      </c>
    </row>
    <row r="565" spans="1:70">
      <c r="A565" t="str">
        <f t="shared" si="45"/>
        <v>CET 1 ratio (fully phased-in definition)201703</v>
      </c>
      <c r="B565" s="495">
        <v>201703</v>
      </c>
      <c r="C565" s="495">
        <v>208</v>
      </c>
      <c r="D565" s="495" t="s">
        <v>1384</v>
      </c>
      <c r="E565" s="495">
        <v>9.1526194198327193E-2</v>
      </c>
      <c r="F565" s="495">
        <v>0.12178568859067918</v>
      </c>
      <c r="G565" s="495">
        <v>0.14512883488487222</v>
      </c>
      <c r="H565" s="495">
        <v>0.18098502444435555</v>
      </c>
      <c r="I565" s="495">
        <v>0.13765018810776325</v>
      </c>
      <c r="J565" s="495">
        <v>0.18616855355951703</v>
      </c>
      <c r="K565" s="495">
        <v>0.44786823722307806</v>
      </c>
      <c r="L565" s="496">
        <v>1063512826281.1691</v>
      </c>
      <c r="M565" s="496">
        <v>7967815732273.4697</v>
      </c>
      <c r="N565" s="495">
        <v>0.15684652784865291</v>
      </c>
      <c r="O565" s="495">
        <v>0.14731027790292317</v>
      </c>
      <c r="P565" s="495">
        <v>0.13366758973529677</v>
      </c>
      <c r="Q565" s="495">
        <v>153</v>
      </c>
      <c r="R565" s="11">
        <f t="shared" si="52"/>
        <v>0.13366758973529677</v>
      </c>
      <c r="S565" s="11">
        <f t="shared" si="53"/>
        <v>0.15684652784865291</v>
      </c>
      <c r="U565" t="str">
        <f t="shared" si="46"/>
        <v>Net interest margin20</v>
      </c>
      <c r="V565" s="497">
        <v>202312</v>
      </c>
      <c r="W565" s="497">
        <v>237</v>
      </c>
      <c r="X565" s="497" t="s">
        <v>108</v>
      </c>
      <c r="Y565" s="497" t="s">
        <v>93</v>
      </c>
      <c r="Z565" s="497">
        <v>0</v>
      </c>
      <c r="AA565" s="497">
        <v>3</v>
      </c>
      <c r="AB565" s="497">
        <v>2.0827886388336304E-2</v>
      </c>
      <c r="AC565" s="497">
        <v>20</v>
      </c>
      <c r="AD565" s="497"/>
      <c r="AF565" s="338" t="s">
        <v>1299</v>
      </c>
      <c r="AG565" s="339">
        <v>8.8861830099999997E-2</v>
      </c>
      <c r="AH565" s="339">
        <v>5.82028058E-2</v>
      </c>
      <c r="AI565" s="339">
        <v>0.21336836889999999</v>
      </c>
      <c r="AJ565" s="339">
        <v>0.15582849770000001</v>
      </c>
      <c r="AK565" s="339">
        <v>9.8167764699999993E-2</v>
      </c>
      <c r="AL565" s="339">
        <v>9.7436903899999996E-2</v>
      </c>
      <c r="AM565" s="339">
        <v>9.7068973399999994E-2</v>
      </c>
      <c r="AN565" s="339">
        <v>7.4674222100000007E-2</v>
      </c>
      <c r="AO565" s="339">
        <v>0.10671084829999999</v>
      </c>
      <c r="AP565" s="339">
        <v>0.11486082810000001</v>
      </c>
      <c r="AQ565" s="339">
        <v>3.85380268E-2</v>
      </c>
      <c r="AR565" s="339">
        <v>4.1309652600000003E-2</v>
      </c>
      <c r="AS565" s="339">
        <v>5.30751738E-2</v>
      </c>
      <c r="AT565" s="339">
        <v>6.4632316999999995E-2</v>
      </c>
      <c r="AU565" s="339">
        <v>6.7365079100000003E-2</v>
      </c>
      <c r="AV565" s="339">
        <v>5.2311105199999999E-2</v>
      </c>
      <c r="AW565" s="339">
        <v>6.32983726E-2</v>
      </c>
      <c r="AX565" s="339">
        <v>4.9813436199999998E-2</v>
      </c>
      <c r="AY565" s="339">
        <v>4.5677263699999998E-2</v>
      </c>
      <c r="AZ565" s="339">
        <v>6.3904930200000001E-2</v>
      </c>
      <c r="BA565" s="339">
        <v>7.4776998400000003E-2</v>
      </c>
      <c r="BB565" s="339">
        <v>5.9397890500000002E-2</v>
      </c>
      <c r="BC565" s="339">
        <v>3.2942024100000002E-2</v>
      </c>
      <c r="BD565" s="339">
        <v>4.3450352099999999E-2</v>
      </c>
      <c r="BE565" s="339">
        <v>5.0145148600000002E-2</v>
      </c>
      <c r="BF565" s="339">
        <v>4.7128986800000001E-2</v>
      </c>
      <c r="BG565" s="339">
        <v>0.1318049738</v>
      </c>
      <c r="BH565" s="339" t="s">
        <v>6753</v>
      </c>
      <c r="BI565" s="339" t="s">
        <v>6753</v>
      </c>
      <c r="BJ565" s="339" t="s">
        <v>6753</v>
      </c>
      <c r="BK565" s="339" t="s">
        <v>6753</v>
      </c>
      <c r="BL565" s="339">
        <v>6.9285845700000001E-2</v>
      </c>
      <c r="BM565" s="339">
        <v>4.8674867599999998E-2</v>
      </c>
      <c r="BN565" s="339">
        <v>4.1581263600000001E-2</v>
      </c>
      <c r="BO565" s="339">
        <v>7.5596124599999995E-2</v>
      </c>
      <c r="BP565" s="339">
        <v>6.2384205700000001E-2</v>
      </c>
      <c r="BQ565" s="339">
        <v>6.6259278300000002E-2</v>
      </c>
      <c r="BR565" s="339">
        <v>5.7947277300000002E-2</v>
      </c>
    </row>
    <row r="566" spans="1:70">
      <c r="A566" t="str">
        <f t="shared" si="45"/>
        <v>CET 1 ratio (fully phased-in definition)201706</v>
      </c>
      <c r="B566" s="495">
        <v>201706</v>
      </c>
      <c r="C566" s="495">
        <v>208</v>
      </c>
      <c r="D566" s="495" t="s">
        <v>1384</v>
      </c>
      <c r="E566" s="495">
        <v>0.1011278047818375</v>
      </c>
      <c r="F566" s="495">
        <v>0.1247284673834442</v>
      </c>
      <c r="G566" s="495">
        <v>0.14695352017381749</v>
      </c>
      <c r="H566" s="495">
        <v>0.18697540610027541</v>
      </c>
      <c r="I566" s="495">
        <v>0.1396883075286845</v>
      </c>
      <c r="J566" s="495">
        <v>0.19096091486750363</v>
      </c>
      <c r="K566" s="495">
        <v>0.41449071074770816</v>
      </c>
      <c r="L566" s="496">
        <v>1071756678591.0707</v>
      </c>
      <c r="M566" s="496">
        <v>7958188740126.915</v>
      </c>
      <c r="N566" s="495">
        <v>0.15975880874166845</v>
      </c>
      <c r="O566" s="495">
        <v>0.15203575768339517</v>
      </c>
      <c r="P566" s="495">
        <v>0.13518554982558784</v>
      </c>
      <c r="Q566" s="495">
        <v>151</v>
      </c>
      <c r="R566" s="11">
        <f t="shared" si="52"/>
        <v>0.13518554982558784</v>
      </c>
      <c r="S566" s="11">
        <f t="shared" si="53"/>
        <v>0.15975880874166845</v>
      </c>
      <c r="U566" t="str">
        <f t="shared" si="46"/>
        <v>Net interest margin21</v>
      </c>
      <c r="V566" s="497">
        <v>202312</v>
      </c>
      <c r="W566" s="497">
        <v>237</v>
      </c>
      <c r="X566" s="497" t="s">
        <v>108</v>
      </c>
      <c r="Y566" s="497" t="s">
        <v>91</v>
      </c>
      <c r="Z566" s="497">
        <v>0</v>
      </c>
      <c r="AA566" s="497">
        <v>3</v>
      </c>
      <c r="AB566" s="497">
        <v>1.8553807632083252E-2</v>
      </c>
      <c r="AC566" s="497">
        <v>21</v>
      </c>
      <c r="AD566" s="497"/>
      <c r="AF566" s="338" t="s">
        <v>1304</v>
      </c>
      <c r="AG566" s="339">
        <v>1.6452446400000001E-2</v>
      </c>
      <c r="AH566" s="339">
        <v>1.56291416E-2</v>
      </c>
      <c r="AI566" s="339">
        <v>1.5988221399999999E-2</v>
      </c>
      <c r="AJ566" s="339">
        <v>1.6237657499999999E-2</v>
      </c>
      <c r="AK566" s="339">
        <v>1.5478458400000001E-2</v>
      </c>
      <c r="AL566" s="339">
        <v>1.5847652E-2</v>
      </c>
      <c r="AM566" s="339">
        <v>1.5991362799999999E-2</v>
      </c>
      <c r="AN566" s="339">
        <v>1.6070357E-2</v>
      </c>
      <c r="AO566" s="339">
        <v>1.6559398499999999E-2</v>
      </c>
      <c r="AP566" s="339">
        <v>1.6091054699999999E-2</v>
      </c>
      <c r="AQ566" s="339">
        <v>1.5429197E-2</v>
      </c>
      <c r="AR566" s="339">
        <v>1.5824934299999999E-2</v>
      </c>
      <c r="AS566" s="339">
        <v>1.6072482900000001E-2</v>
      </c>
      <c r="AT566" s="339">
        <v>1.5733260799999999E-2</v>
      </c>
      <c r="AU566" s="339">
        <v>1.6641042200000001E-2</v>
      </c>
      <c r="AV566" s="339">
        <v>1.6305738100000002E-2</v>
      </c>
      <c r="AW566" s="339">
        <v>1.7061637899999999E-2</v>
      </c>
      <c r="AX566" s="339">
        <v>1.71684639E-2</v>
      </c>
      <c r="AY566" s="339">
        <v>1.7607273100000001E-2</v>
      </c>
      <c r="AZ566" s="339">
        <v>1.7581975400000002E-2</v>
      </c>
      <c r="BA566" s="339">
        <v>1.7436231900000002E-2</v>
      </c>
      <c r="BB566" s="339">
        <v>1.8063927800000001E-2</v>
      </c>
      <c r="BC566" s="339">
        <v>1.5979700699999998E-2</v>
      </c>
      <c r="BD566" s="339">
        <v>1.6064475000000002E-2</v>
      </c>
      <c r="BE566" s="339">
        <v>1.55909095E-2</v>
      </c>
      <c r="BF566" s="339">
        <v>1.6355032799999999E-2</v>
      </c>
      <c r="BG566" s="339">
        <v>1.59060876E-2</v>
      </c>
      <c r="BH566" s="339" t="s">
        <v>6753</v>
      </c>
      <c r="BI566" s="339" t="s">
        <v>6753</v>
      </c>
      <c r="BJ566" s="339" t="s">
        <v>6753</v>
      </c>
      <c r="BK566" s="339" t="s">
        <v>6753</v>
      </c>
      <c r="BL566" s="339">
        <v>1.6508038400000001E-2</v>
      </c>
      <c r="BM566" s="339">
        <v>1.6484412E-2</v>
      </c>
      <c r="BN566" s="339">
        <v>1.83022992E-2</v>
      </c>
      <c r="BO566" s="339">
        <v>2.0450992300000002E-2</v>
      </c>
      <c r="BP566" s="339">
        <v>2.0397515299999999E-2</v>
      </c>
      <c r="BQ566" s="339">
        <v>2.1110432700000001E-2</v>
      </c>
      <c r="BR566" s="339">
        <v>2.2013946499999999E-2</v>
      </c>
    </row>
    <row r="567" spans="1:70">
      <c r="A567" t="str">
        <f t="shared" si="45"/>
        <v>CET 1 ratio (fully phased-in definition)201709</v>
      </c>
      <c r="B567" s="495">
        <v>201709</v>
      </c>
      <c r="C567" s="495">
        <v>208</v>
      </c>
      <c r="D567" s="495" t="s">
        <v>1384</v>
      </c>
      <c r="E567" s="495">
        <v>0.10648215878027223</v>
      </c>
      <c r="F567" s="495">
        <v>0.1272799117312175</v>
      </c>
      <c r="G567" s="495">
        <v>0.14849859403490032</v>
      </c>
      <c r="H567" s="495">
        <v>0.18902975322609425</v>
      </c>
      <c r="I567" s="495">
        <v>0.14293776505855818</v>
      </c>
      <c r="J567" s="495">
        <v>0.18995111745683177</v>
      </c>
      <c r="K567" s="495">
        <v>0.42178672970867581</v>
      </c>
      <c r="L567" s="496">
        <v>1091023983937.8494</v>
      </c>
      <c r="M567" s="496">
        <v>7834117274870.5361</v>
      </c>
      <c r="N567" s="495">
        <v>0.15514517137077569</v>
      </c>
      <c r="O567" s="495">
        <v>0.15407885606940872</v>
      </c>
      <c r="P567" s="495">
        <v>0.13955583230656296</v>
      </c>
      <c r="Q567" s="495">
        <v>151</v>
      </c>
      <c r="R567" s="11">
        <f t="shared" si="52"/>
        <v>0.13955583230656296</v>
      </c>
      <c r="S567" s="11">
        <f t="shared" si="53"/>
        <v>0.15514517137077569</v>
      </c>
      <c r="U567" t="str">
        <f t="shared" si="46"/>
        <v>Net interest margin22</v>
      </c>
      <c r="V567" s="497">
        <v>202312</v>
      </c>
      <c r="W567" s="497">
        <v>237</v>
      </c>
      <c r="X567" s="497" t="s">
        <v>108</v>
      </c>
      <c r="Y567" s="497" t="s">
        <v>27</v>
      </c>
      <c r="Z567" s="497">
        <v>0</v>
      </c>
      <c r="AA567" s="497">
        <v>8</v>
      </c>
      <c r="AB567" s="497">
        <v>1.7211536206259349E-2</v>
      </c>
      <c r="AC567" s="497">
        <v>22</v>
      </c>
      <c r="AD567" s="497"/>
      <c r="AF567" s="338" t="s">
        <v>2385</v>
      </c>
      <c r="AG567" s="339" t="s">
        <v>6753</v>
      </c>
      <c r="AH567" s="339" t="s">
        <v>6753</v>
      </c>
      <c r="AI567" s="339" t="s">
        <v>6753</v>
      </c>
      <c r="AJ567" s="339" t="s">
        <v>6753</v>
      </c>
      <c r="AK567" s="339" t="s">
        <v>6753</v>
      </c>
      <c r="AL567" s="339" t="s">
        <v>6753</v>
      </c>
      <c r="AM567" s="339" t="s">
        <v>6753</v>
      </c>
      <c r="AN567" s="339" t="s">
        <v>6753</v>
      </c>
      <c r="AO567" s="339" t="s">
        <v>6753</v>
      </c>
      <c r="AP567" s="339" t="s">
        <v>6753</v>
      </c>
      <c r="AQ567" s="339" t="s">
        <v>6753</v>
      </c>
      <c r="AR567" s="339" t="s">
        <v>6753</v>
      </c>
      <c r="AS567" s="339" t="s">
        <v>6753</v>
      </c>
      <c r="AT567" s="339" t="s">
        <v>6753</v>
      </c>
      <c r="AU567" s="339">
        <v>1.9702806999999998E-3</v>
      </c>
      <c r="AV567" s="339">
        <v>1.0459815E-3</v>
      </c>
      <c r="AW567" s="339">
        <v>9.0016779999999995E-4</v>
      </c>
      <c r="AX567" s="339">
        <v>8.4752160000000005E-4</v>
      </c>
      <c r="AY567" s="339">
        <v>1.1168755E-3</v>
      </c>
      <c r="AZ567" s="339">
        <v>1.108143E-3</v>
      </c>
      <c r="BA567" s="339">
        <v>1.7081507000000001E-3</v>
      </c>
      <c r="BB567" s="339">
        <v>2.0052266999999999E-3</v>
      </c>
      <c r="BC567" s="339">
        <v>1.01979941E-2</v>
      </c>
      <c r="BD567" s="339">
        <v>8.3908776000000008E-3</v>
      </c>
      <c r="BE567" s="339">
        <v>6.9553981999999999E-3</v>
      </c>
      <c r="BF567" s="339">
        <v>6.2114685000000001E-3</v>
      </c>
      <c r="BG567" s="339">
        <v>1.1915534000000001E-3</v>
      </c>
      <c r="BH567" s="339" t="s">
        <v>6753</v>
      </c>
      <c r="BI567" s="339" t="s">
        <v>6753</v>
      </c>
      <c r="BJ567" s="339" t="s">
        <v>6753</v>
      </c>
      <c r="BK567" s="339" t="s">
        <v>6753</v>
      </c>
      <c r="BL567" s="339">
        <v>1.207224E-3</v>
      </c>
      <c r="BM567" s="339">
        <v>1.1389226000000001E-3</v>
      </c>
      <c r="BN567" s="339">
        <v>1.2184330999999999E-3</v>
      </c>
      <c r="BO567" s="339">
        <v>7.7762230000000005E-4</v>
      </c>
      <c r="BP567" s="339">
        <v>1.6093397E-3</v>
      </c>
      <c r="BQ567" s="339">
        <v>1.6557226999999999E-3</v>
      </c>
      <c r="BR567" s="339">
        <v>1.4352935E-3</v>
      </c>
    </row>
    <row r="568" spans="1:70">
      <c r="A568" t="str">
        <f t="shared" si="45"/>
        <v>CET 1 ratio (fully phased-in definition)201712</v>
      </c>
      <c r="B568" s="495">
        <v>201712</v>
      </c>
      <c r="C568" s="495">
        <v>208</v>
      </c>
      <c r="D568" s="495" t="s">
        <v>1384</v>
      </c>
      <c r="E568" s="495">
        <v>0.11304043502844446</v>
      </c>
      <c r="F568" s="495">
        <v>0.13297588887000797</v>
      </c>
      <c r="G568" s="495">
        <v>0.15463213605749015</v>
      </c>
      <c r="H568" s="495">
        <v>0.20430524764804986</v>
      </c>
      <c r="I568" s="495">
        <v>0.146075899556248</v>
      </c>
      <c r="J568" s="495">
        <v>0.20149298248719602</v>
      </c>
      <c r="K568" s="495">
        <v>0.43714706269239439</v>
      </c>
      <c r="L568" s="496">
        <v>1112314276205.7646</v>
      </c>
      <c r="M568" s="496">
        <v>7783243461154.6953</v>
      </c>
      <c r="N568" s="495">
        <v>0.15647803577009428</v>
      </c>
      <c r="O568" s="495">
        <v>0.1597331718085758</v>
      </c>
      <c r="P568" s="495">
        <v>0.14245655696142584</v>
      </c>
      <c r="Q568" s="495">
        <v>152</v>
      </c>
      <c r="R568" s="11">
        <f t="shared" si="52"/>
        <v>0.14245655696142584</v>
      </c>
      <c r="S568" s="11">
        <f t="shared" si="53"/>
        <v>0.1597331718085758</v>
      </c>
      <c r="U568" t="str">
        <f t="shared" si="46"/>
        <v>Net interest margin23</v>
      </c>
      <c r="V568" s="497">
        <v>202312</v>
      </c>
      <c r="W568" s="497">
        <v>237</v>
      </c>
      <c r="X568" s="497" t="s">
        <v>108</v>
      </c>
      <c r="Y568" s="497" t="s">
        <v>19</v>
      </c>
      <c r="Z568" s="497">
        <v>0</v>
      </c>
      <c r="AA568" s="497">
        <v>8</v>
      </c>
      <c r="AB568" s="497">
        <v>1.6197117208997868E-2</v>
      </c>
      <c r="AC568" s="497">
        <v>23</v>
      </c>
      <c r="AD568" s="497"/>
      <c r="AF568" s="338" t="s">
        <v>979</v>
      </c>
      <c r="AG568" s="339">
        <v>0.1229983113</v>
      </c>
      <c r="AH568" s="339">
        <v>0.13149353859999999</v>
      </c>
      <c r="AI568" s="339">
        <v>0.13333559110000001</v>
      </c>
      <c r="AJ568" s="339">
        <v>0.13928065810000001</v>
      </c>
      <c r="AK568" s="339">
        <v>0.14389489</v>
      </c>
      <c r="AL568" s="339">
        <v>0.15580129579999999</v>
      </c>
      <c r="AM568" s="339">
        <v>0.1568169811</v>
      </c>
      <c r="AN568" s="339">
        <v>0.15898443919999999</v>
      </c>
      <c r="AO568" s="339">
        <v>0.1642493505</v>
      </c>
      <c r="AP568" s="339">
        <v>0.17418133690000001</v>
      </c>
      <c r="AQ568" s="339">
        <v>0.16871529639999999</v>
      </c>
      <c r="AR568" s="339">
        <v>0.16776998509999999</v>
      </c>
      <c r="AS568" s="339">
        <v>0.1701193285</v>
      </c>
      <c r="AT568" s="339">
        <v>0.1748381715</v>
      </c>
      <c r="AU568" s="339">
        <v>0.173499135</v>
      </c>
      <c r="AV568" s="339">
        <v>0.1704672274</v>
      </c>
      <c r="AW568" s="339">
        <v>0.17102458749999999</v>
      </c>
      <c r="AX568" s="339">
        <v>0.176081712</v>
      </c>
      <c r="AY568" s="339">
        <v>0.17504779979999999</v>
      </c>
      <c r="AZ568" s="339">
        <v>0.17607362430000001</v>
      </c>
      <c r="BA568" s="339">
        <v>0.1779906211</v>
      </c>
      <c r="BB568" s="339">
        <v>0.20704543910000001</v>
      </c>
      <c r="BC568" s="339">
        <v>0.19024335240000001</v>
      </c>
      <c r="BD568" s="339">
        <v>0.19455380990000001</v>
      </c>
      <c r="BE568" s="339">
        <v>0.19859077080000001</v>
      </c>
      <c r="BF568" s="339">
        <v>0.2124069442</v>
      </c>
      <c r="BG568" s="339">
        <v>0.21360740759999999</v>
      </c>
      <c r="BH568" s="339" t="s">
        <v>6753</v>
      </c>
      <c r="BI568" s="339" t="s">
        <v>6753</v>
      </c>
      <c r="BJ568" s="339" t="s">
        <v>6753</v>
      </c>
      <c r="BK568" s="339" t="s">
        <v>6753</v>
      </c>
      <c r="BL568" s="339">
        <v>0.1841716394</v>
      </c>
      <c r="BM568" s="339">
        <v>0.1850975144</v>
      </c>
      <c r="BN568" s="339">
        <v>0.19636112350000001</v>
      </c>
      <c r="BO568" s="339">
        <v>0.19652670689999999</v>
      </c>
      <c r="BP568" s="339">
        <v>0.1968412273</v>
      </c>
      <c r="BQ568" s="339">
        <v>0.2026768337</v>
      </c>
      <c r="BR568" s="339">
        <v>0.20051123339999999</v>
      </c>
    </row>
    <row r="569" spans="1:70">
      <c r="A569" t="str">
        <f t="shared" si="45"/>
        <v>CET 1 ratio (fully phased-in definition)201803</v>
      </c>
      <c r="B569" s="495">
        <v>201803</v>
      </c>
      <c r="C569" s="495">
        <v>208</v>
      </c>
      <c r="D569" s="495" t="s">
        <v>1384</v>
      </c>
      <c r="E569" s="495">
        <v>0.10664873525236365</v>
      </c>
      <c r="F569" s="495">
        <v>0.12881788603212155</v>
      </c>
      <c r="G569" s="495">
        <v>0.15237861388964205</v>
      </c>
      <c r="H569" s="495">
        <v>0.19899386828290117</v>
      </c>
      <c r="I569" s="495">
        <v>0.14270885157621258</v>
      </c>
      <c r="J569" s="495">
        <v>0.2010045876305204</v>
      </c>
      <c r="K569" s="495">
        <v>0.4430103068914108</v>
      </c>
      <c r="L569" s="496">
        <v>1083364103534.8119</v>
      </c>
      <c r="M569" s="496">
        <v>7801583907036.4883</v>
      </c>
      <c r="N569" s="495">
        <v>0.153150157753492</v>
      </c>
      <c r="O569" s="495">
        <v>0.15420292963761548</v>
      </c>
      <c r="P569" s="495">
        <v>0.1395029838348536</v>
      </c>
      <c r="Q569" s="495">
        <v>151</v>
      </c>
      <c r="R569" s="11">
        <f t="shared" si="52"/>
        <v>0.1395029838348536</v>
      </c>
      <c r="S569" s="11">
        <f t="shared" si="53"/>
        <v>0.15420292963761548</v>
      </c>
      <c r="U569" t="str">
        <f t="shared" si="46"/>
        <v>Net interest margin24</v>
      </c>
      <c r="V569" s="497">
        <v>202312</v>
      </c>
      <c r="W569" s="497">
        <v>237</v>
      </c>
      <c r="X569" s="497" t="s">
        <v>108</v>
      </c>
      <c r="Y569" s="497" t="s">
        <v>31</v>
      </c>
      <c r="Z569" s="497">
        <v>0</v>
      </c>
      <c r="AA569" s="497">
        <v>9</v>
      </c>
      <c r="AB569" s="497">
        <v>1.617491423532116E-2</v>
      </c>
      <c r="AC569" s="497">
        <v>24</v>
      </c>
      <c r="AD569" s="497"/>
      <c r="AF569" s="338" t="s">
        <v>1302</v>
      </c>
      <c r="AG569" s="339" t="s">
        <v>6753</v>
      </c>
      <c r="AH569" s="339" t="s">
        <v>6753</v>
      </c>
      <c r="AI569" s="339" t="s">
        <v>6753</v>
      </c>
      <c r="AJ569" s="339" t="s">
        <v>6753</v>
      </c>
      <c r="AK569" s="339" t="s">
        <v>6753</v>
      </c>
      <c r="AL569" s="339" t="s">
        <v>6753</v>
      </c>
      <c r="AM569" s="339" t="s">
        <v>6753</v>
      </c>
      <c r="AN569" s="339" t="s">
        <v>6753</v>
      </c>
      <c r="AO569" s="339">
        <v>6.9616625900000006E-2</v>
      </c>
      <c r="AP569" s="339">
        <v>7.3796896799999998E-2</v>
      </c>
      <c r="AQ569" s="339">
        <v>6.5219377999999995E-2</v>
      </c>
      <c r="AR569" s="339">
        <v>6.8550676000000005E-2</v>
      </c>
      <c r="AS569" s="339">
        <v>6.7382070599999996E-2</v>
      </c>
      <c r="AT569" s="339">
        <v>6.92223795E-2</v>
      </c>
      <c r="AU569" s="339">
        <v>6.8979252899999996E-2</v>
      </c>
      <c r="AV569" s="339">
        <v>6.5274911500000005E-2</v>
      </c>
      <c r="AW569" s="339">
        <v>6.7993891799999998E-2</v>
      </c>
      <c r="AX569" s="339">
        <v>7.3887761699999999E-2</v>
      </c>
      <c r="AY569" s="339">
        <v>6.9876503199999995E-2</v>
      </c>
      <c r="AZ569" s="339">
        <v>6.96163006E-2</v>
      </c>
      <c r="BA569" s="339">
        <v>6.9538807199999997E-2</v>
      </c>
      <c r="BB569" s="339">
        <v>7.2651907500000001E-2</v>
      </c>
      <c r="BC569" s="339">
        <v>6.4195882800000006E-2</v>
      </c>
      <c r="BD569" s="339">
        <v>6.6458233199999994E-2</v>
      </c>
      <c r="BE569" s="339">
        <v>6.6301965500000004E-2</v>
      </c>
      <c r="BF569" s="339">
        <v>7.2975644399999998E-2</v>
      </c>
      <c r="BG569" s="339">
        <v>7.0447149799999997E-2</v>
      </c>
      <c r="BH569" s="339" t="s">
        <v>6753</v>
      </c>
      <c r="BI569" s="339" t="s">
        <v>6753</v>
      </c>
      <c r="BJ569" s="339" t="s">
        <v>6753</v>
      </c>
      <c r="BK569" s="339" t="s">
        <v>6753</v>
      </c>
      <c r="BL569" s="339">
        <v>6.36883164E-2</v>
      </c>
      <c r="BM569" s="339">
        <v>6.2370160100000002E-2</v>
      </c>
      <c r="BN569" s="339">
        <v>6.8413137200000002E-2</v>
      </c>
      <c r="BO569" s="339">
        <v>6.4074593700000002E-2</v>
      </c>
      <c r="BP569" s="339">
        <v>6.4661663800000005E-2</v>
      </c>
      <c r="BQ569" s="339">
        <v>6.4940409899999996E-2</v>
      </c>
      <c r="BR569" s="339">
        <v>6.8296815100000005E-2</v>
      </c>
    </row>
    <row r="570" spans="1:70">
      <c r="A570" t="str">
        <f t="shared" si="45"/>
        <v>CET 1 ratio (fully phased-in definition)201806</v>
      </c>
      <c r="B570" s="495">
        <v>201806</v>
      </c>
      <c r="C570" s="495">
        <v>208</v>
      </c>
      <c r="D570" s="495" t="s">
        <v>1384</v>
      </c>
      <c r="E570" s="495">
        <v>0.10606266290322081</v>
      </c>
      <c r="F570" s="495">
        <v>0.12762203638324426</v>
      </c>
      <c r="G570" s="495">
        <v>0.1546514411075717</v>
      </c>
      <c r="H570" s="495">
        <v>0.19738768359490616</v>
      </c>
      <c r="I570" s="495">
        <v>0.14267920039430254</v>
      </c>
      <c r="J570" s="495">
        <v>0.21048894602781926</v>
      </c>
      <c r="K570" s="495">
        <v>0.41639934563239839</v>
      </c>
      <c r="L570" s="496">
        <v>1087787523585.9518</v>
      </c>
      <c r="M570" s="496">
        <v>7868199352965.4951</v>
      </c>
      <c r="N570" s="495">
        <v>0.15939815326905346</v>
      </c>
      <c r="O570" s="495">
        <v>0.15488812177871433</v>
      </c>
      <c r="P570" s="495">
        <v>0.13860701297296821</v>
      </c>
      <c r="Q570" s="495">
        <v>151</v>
      </c>
      <c r="R570" s="11">
        <f t="shared" si="52"/>
        <v>0.13860701297296821</v>
      </c>
      <c r="S570" s="11">
        <f t="shared" si="53"/>
        <v>0.15939815326905346</v>
      </c>
      <c r="U570" t="str">
        <f t="shared" si="46"/>
        <v>Net interest margin25</v>
      </c>
      <c r="V570" s="497">
        <v>202312</v>
      </c>
      <c r="W570" s="497">
        <v>237</v>
      </c>
      <c r="X570" s="497" t="s">
        <v>108</v>
      </c>
      <c r="Y570" s="497" t="s">
        <v>94</v>
      </c>
      <c r="Z570" s="497">
        <v>0</v>
      </c>
      <c r="AA570" s="497">
        <v>13</v>
      </c>
      <c r="AB570" s="497">
        <v>1.6021951420875213E-2</v>
      </c>
      <c r="AC570" s="497">
        <v>25</v>
      </c>
      <c r="AD570" s="497"/>
      <c r="AF570" s="338" t="s">
        <v>1303</v>
      </c>
      <c r="AG570" s="339" t="s">
        <v>6753</v>
      </c>
      <c r="AH570" s="339" t="s">
        <v>6753</v>
      </c>
      <c r="AI570" s="339" t="s">
        <v>6753</v>
      </c>
      <c r="AJ570" s="339" t="s">
        <v>6753</v>
      </c>
      <c r="AK570" s="339" t="s">
        <v>6753</v>
      </c>
      <c r="AL570" s="339" t="s">
        <v>6753</v>
      </c>
      <c r="AM570" s="339" t="s">
        <v>6753</v>
      </c>
      <c r="AN570" s="339" t="s">
        <v>6753</v>
      </c>
      <c r="AO570" s="339">
        <v>7.0480298199999999E-2</v>
      </c>
      <c r="AP570" s="339">
        <v>7.4753461600000001E-2</v>
      </c>
      <c r="AQ570" s="339">
        <v>6.5606529100000005E-2</v>
      </c>
      <c r="AR570" s="339">
        <v>6.8955922099999997E-2</v>
      </c>
      <c r="AS570" s="339">
        <v>6.7784281700000004E-2</v>
      </c>
      <c r="AT570" s="339">
        <v>6.9629219300000003E-2</v>
      </c>
      <c r="AU570" s="339">
        <v>6.9357295599999993E-2</v>
      </c>
      <c r="AV570" s="339">
        <v>6.5636187299999996E-2</v>
      </c>
      <c r="AW570" s="339">
        <v>6.8366011099999999E-2</v>
      </c>
      <c r="AX570" s="339">
        <v>7.4029220300000004E-2</v>
      </c>
      <c r="AY570" s="339">
        <v>6.9979033999999996E-2</v>
      </c>
      <c r="AZ570" s="339">
        <v>6.9702092100000002E-2</v>
      </c>
      <c r="BA570" s="339">
        <v>6.9624442600000003E-2</v>
      </c>
      <c r="BB570" s="339">
        <v>7.2566921399999998E-2</v>
      </c>
      <c r="BC570" s="339">
        <v>6.4145007099999998E-2</v>
      </c>
      <c r="BD570" s="339">
        <v>6.6458233199999994E-2</v>
      </c>
      <c r="BE570" s="339">
        <v>6.6301965500000004E-2</v>
      </c>
      <c r="BF570" s="339">
        <v>7.2975644399999998E-2</v>
      </c>
      <c r="BG570" s="339">
        <v>7.0447149799999997E-2</v>
      </c>
      <c r="BH570" s="339" t="s">
        <v>6753</v>
      </c>
      <c r="BI570" s="339" t="s">
        <v>6753</v>
      </c>
      <c r="BJ570" s="339" t="s">
        <v>6753</v>
      </c>
      <c r="BK570" s="339" t="s">
        <v>6753</v>
      </c>
      <c r="BL570" s="339">
        <v>6.36883164E-2</v>
      </c>
      <c r="BM570" s="339">
        <v>6.2370160100000002E-2</v>
      </c>
      <c r="BN570" s="339">
        <v>6.8415664900000006E-2</v>
      </c>
      <c r="BO570" s="339">
        <v>6.4074593700000002E-2</v>
      </c>
      <c r="BP570" s="339">
        <v>6.4661663800000005E-2</v>
      </c>
      <c r="BQ570" s="339">
        <v>6.4940409899999996E-2</v>
      </c>
      <c r="BR570" s="339">
        <v>6.8296815100000005E-2</v>
      </c>
    </row>
    <row r="571" spans="1:70">
      <c r="A571" t="str">
        <f t="shared" si="45"/>
        <v>CET 1 ratio (fully phased-in definition)201809</v>
      </c>
      <c r="B571" s="495">
        <v>201809</v>
      </c>
      <c r="C571" s="495">
        <v>208</v>
      </c>
      <c r="D571" s="495" t="s">
        <v>1384</v>
      </c>
      <c r="E571" s="495">
        <v>0.10839815695718209</v>
      </c>
      <c r="F571" s="495">
        <v>0.1278007309775307</v>
      </c>
      <c r="G571" s="495">
        <v>0.15533794710713875</v>
      </c>
      <c r="H571" s="495">
        <v>0.20081597420903793</v>
      </c>
      <c r="I571" s="495">
        <v>0.14391277494472424</v>
      </c>
      <c r="J571" s="495">
        <v>0.20811568161043487</v>
      </c>
      <c r="K571" s="495">
        <v>0.41469329119981196</v>
      </c>
      <c r="L571" s="496">
        <v>1064919405000.8652</v>
      </c>
      <c r="M571" s="496">
        <v>7710510758961.4707</v>
      </c>
      <c r="N571" s="495">
        <v>0.1673382922674162</v>
      </c>
      <c r="O571" s="495">
        <v>0.15606445633631785</v>
      </c>
      <c r="P571" s="495">
        <v>0.13906471055360115</v>
      </c>
      <c r="Q571" s="495">
        <v>148</v>
      </c>
      <c r="R571" s="11">
        <f t="shared" si="52"/>
        <v>0.13906471055360115</v>
      </c>
      <c r="S571" s="11">
        <f t="shared" si="53"/>
        <v>0.1673382922674162</v>
      </c>
      <c r="U571" t="str">
        <f t="shared" si="46"/>
        <v>Net interest margin26</v>
      </c>
      <c r="V571" s="497">
        <v>202312</v>
      </c>
      <c r="W571" s="497">
        <v>237</v>
      </c>
      <c r="X571" s="497" t="s">
        <v>108</v>
      </c>
      <c r="Y571" s="497" t="s">
        <v>14</v>
      </c>
      <c r="Z571" s="497">
        <v>0</v>
      </c>
      <c r="AA571" s="497">
        <v>10</v>
      </c>
      <c r="AB571" s="497">
        <v>1.5360338901190665E-2</v>
      </c>
      <c r="AC571" s="497">
        <v>26</v>
      </c>
      <c r="AD571" s="497"/>
      <c r="AF571" s="338" t="s">
        <v>980</v>
      </c>
      <c r="AG571" s="339">
        <v>0.14246158840000001</v>
      </c>
      <c r="AH571" s="339">
        <v>0.15197781799999999</v>
      </c>
      <c r="AI571" s="339">
        <v>0.15234975819999999</v>
      </c>
      <c r="AJ571" s="339">
        <v>0.1604828267</v>
      </c>
      <c r="AK571" s="339">
        <v>0.1660306251</v>
      </c>
      <c r="AL571" s="339">
        <v>0.17919211330000001</v>
      </c>
      <c r="AM571" s="339">
        <v>0.17976729059999999</v>
      </c>
      <c r="AN571" s="339">
        <v>0.18147442029999999</v>
      </c>
      <c r="AO571" s="339">
        <v>0.18628307159999999</v>
      </c>
      <c r="AP571" s="339">
        <v>0.19683997549999999</v>
      </c>
      <c r="AQ571" s="339">
        <v>0.19471223800000001</v>
      </c>
      <c r="AR571" s="339">
        <v>0.19429077710000001</v>
      </c>
      <c r="AS571" s="339">
        <v>0.19658374100000001</v>
      </c>
      <c r="AT571" s="339">
        <v>0.20199282560000001</v>
      </c>
      <c r="AU571" s="339">
        <v>0.2079397489</v>
      </c>
      <c r="AV571" s="339">
        <v>0.20318486329999999</v>
      </c>
      <c r="AW571" s="339">
        <v>0.1981880392</v>
      </c>
      <c r="AX571" s="339">
        <v>0.20364575830000001</v>
      </c>
      <c r="AY571" s="339">
        <v>0.20193027529999999</v>
      </c>
      <c r="AZ571" s="339">
        <v>0.20272750419999999</v>
      </c>
      <c r="BA571" s="339">
        <v>0.2054171923</v>
      </c>
      <c r="BB571" s="339">
        <v>0.23784664920000001</v>
      </c>
      <c r="BC571" s="339">
        <v>0.22292449119999999</v>
      </c>
      <c r="BD571" s="339">
        <v>0.22638133360000001</v>
      </c>
      <c r="BE571" s="339">
        <v>0.23132221680000001</v>
      </c>
      <c r="BF571" s="339">
        <v>0.24410982310000001</v>
      </c>
      <c r="BG571" s="339">
        <v>0.24454413650000001</v>
      </c>
      <c r="BH571" s="339" t="s">
        <v>6753</v>
      </c>
      <c r="BI571" s="339" t="s">
        <v>6753</v>
      </c>
      <c r="BJ571" s="339" t="s">
        <v>6753</v>
      </c>
      <c r="BK571" s="339" t="s">
        <v>6753</v>
      </c>
      <c r="BL571" s="339">
        <v>0.20441427039999999</v>
      </c>
      <c r="BM571" s="339">
        <v>0.20611376579999999</v>
      </c>
      <c r="BN571" s="339">
        <v>0.21743240680000001</v>
      </c>
      <c r="BO571" s="339">
        <v>0.2152905651</v>
      </c>
      <c r="BP571" s="339">
        <v>0.2216778106</v>
      </c>
      <c r="BQ571" s="339">
        <v>0.2270418719</v>
      </c>
      <c r="BR571" s="339">
        <v>0.22440163760000001</v>
      </c>
    </row>
    <row r="572" spans="1:70">
      <c r="A572" t="str">
        <f t="shared" si="45"/>
        <v>CET 1 ratio (fully phased-in definition)201812</v>
      </c>
      <c r="B572" s="495">
        <v>201812</v>
      </c>
      <c r="C572" s="495">
        <v>208</v>
      </c>
      <c r="D572" s="495" t="s">
        <v>1384</v>
      </c>
      <c r="E572" s="495">
        <v>0.10654257428040435</v>
      </c>
      <c r="F572" s="495">
        <v>0.12797861991965678</v>
      </c>
      <c r="G572" s="495">
        <v>0.15449915567462147</v>
      </c>
      <c r="H572" s="495">
        <v>0.20277467744178043</v>
      </c>
      <c r="I572" s="495">
        <v>0.14490682356681978</v>
      </c>
      <c r="J572" s="495">
        <v>0.20138610497071754</v>
      </c>
      <c r="K572" s="495">
        <v>0.48553576144688193</v>
      </c>
      <c r="L572" s="496">
        <v>1108655774506.5884</v>
      </c>
      <c r="M572" s="496">
        <v>7956637756403.3389</v>
      </c>
      <c r="N572" s="495">
        <v>0.17547606640808022</v>
      </c>
      <c r="O572" s="495">
        <v>0.15605359102162672</v>
      </c>
      <c r="P572" s="495">
        <v>0.13968127830844626</v>
      </c>
      <c r="Q572" s="495">
        <v>149</v>
      </c>
      <c r="R572" s="11">
        <f t="shared" si="52"/>
        <v>0.13968127830844626</v>
      </c>
      <c r="S572" s="11">
        <f t="shared" si="53"/>
        <v>0.17547606640808022</v>
      </c>
      <c r="U572" t="str">
        <f t="shared" si="46"/>
        <v>Net interest margin27</v>
      </c>
      <c r="V572" s="497">
        <v>202312</v>
      </c>
      <c r="W572" s="497">
        <v>237</v>
      </c>
      <c r="X572" s="497" t="s">
        <v>108</v>
      </c>
      <c r="Y572" s="497" t="s">
        <v>16</v>
      </c>
      <c r="Z572" s="497">
        <v>0</v>
      </c>
      <c r="AA572" s="497">
        <v>30</v>
      </c>
      <c r="AB572" s="497">
        <v>1.2362942863339284E-2</v>
      </c>
      <c r="AC572" s="497">
        <v>27</v>
      </c>
      <c r="AD572" s="497"/>
      <c r="AF572" s="338" t="s">
        <v>982</v>
      </c>
      <c r="AG572" s="339">
        <v>0.11579002350000001</v>
      </c>
      <c r="AH572" s="339">
        <v>0.1248609014</v>
      </c>
      <c r="AI572" s="339">
        <v>0.1230402859</v>
      </c>
      <c r="AJ572" s="339">
        <v>0.1289112137</v>
      </c>
      <c r="AK572" s="339">
        <v>0.1336480659</v>
      </c>
      <c r="AL572" s="339">
        <v>0.14532342500000001</v>
      </c>
      <c r="AM572" s="339">
        <v>0.14655752059999999</v>
      </c>
      <c r="AN572" s="339">
        <v>0.14799239180000001</v>
      </c>
      <c r="AO572" s="339">
        <v>0.15307612540000001</v>
      </c>
      <c r="AP572" s="339">
        <v>0.15873705169999999</v>
      </c>
      <c r="AQ572" s="339">
        <v>0.15406101159999999</v>
      </c>
      <c r="AR572" s="339">
        <v>0.15314276860000001</v>
      </c>
      <c r="AS572" s="339">
        <v>0.15514636800000001</v>
      </c>
      <c r="AT572" s="339">
        <v>0.1596716806</v>
      </c>
      <c r="AU572" s="339">
        <v>0.15848985660000001</v>
      </c>
      <c r="AV572" s="339">
        <v>0.15552426890000001</v>
      </c>
      <c r="AW572" s="339">
        <v>0.15584124939999999</v>
      </c>
      <c r="AX572" s="339">
        <v>0.16143569820000001</v>
      </c>
      <c r="AY572" s="339">
        <v>0.16037135860000001</v>
      </c>
      <c r="AZ572" s="339">
        <v>0.1593080228</v>
      </c>
      <c r="BA572" s="339">
        <v>0.1611426456</v>
      </c>
      <c r="BB572" s="339">
        <v>0.1807464439</v>
      </c>
      <c r="BC572" s="339">
        <v>0.17249422850000001</v>
      </c>
      <c r="BD572" s="339">
        <v>0.17639327830000001</v>
      </c>
      <c r="BE572" s="339">
        <v>0.18002837890000001</v>
      </c>
      <c r="BF572" s="339">
        <v>0.1935904691</v>
      </c>
      <c r="BG572" s="339">
        <v>0.1946444806</v>
      </c>
      <c r="BH572" s="339" t="s">
        <v>6753</v>
      </c>
      <c r="BI572" s="339" t="s">
        <v>6753</v>
      </c>
      <c r="BJ572" s="339" t="s">
        <v>6753</v>
      </c>
      <c r="BK572" s="339" t="s">
        <v>6753</v>
      </c>
      <c r="BL572" s="339">
        <v>0.17425718679999999</v>
      </c>
      <c r="BM572" s="339">
        <v>0.1728623842</v>
      </c>
      <c r="BN572" s="339">
        <v>0.18236892790000001</v>
      </c>
      <c r="BO572" s="339">
        <v>0.1807446462</v>
      </c>
      <c r="BP572" s="339">
        <v>0.18069306399999999</v>
      </c>
      <c r="BQ572" s="339">
        <v>0.18369389359999999</v>
      </c>
      <c r="BR572" s="339">
        <v>0.18170564240000001</v>
      </c>
    </row>
    <row r="573" spans="1:70">
      <c r="A573" t="str">
        <f t="shared" si="45"/>
        <v>CET 1 ratio (fully phased-in definition)201903</v>
      </c>
      <c r="B573" s="495">
        <v>201903</v>
      </c>
      <c r="C573" s="495">
        <v>208</v>
      </c>
      <c r="D573" s="495" t="s">
        <v>1384</v>
      </c>
      <c r="E573" s="495">
        <v>0.10930950983037521</v>
      </c>
      <c r="F573" s="495">
        <v>0.128595749996334</v>
      </c>
      <c r="G573" s="495">
        <v>0.15155695356926055</v>
      </c>
      <c r="H573" s="495">
        <v>0.18850969066297849</v>
      </c>
      <c r="I573" s="495">
        <v>0.14322011883278032</v>
      </c>
      <c r="J573" s="495">
        <v>0.18801510010085276</v>
      </c>
      <c r="K573" s="495">
        <v>0.36914833302352867</v>
      </c>
      <c r="L573" s="496">
        <v>1129563461350.3286</v>
      </c>
      <c r="M573" s="496">
        <v>8144515035318.6445</v>
      </c>
      <c r="N573" s="495">
        <v>0.17190289517893478</v>
      </c>
      <c r="O573" s="495">
        <v>0.15514531406854559</v>
      </c>
      <c r="P573" s="495">
        <v>0.13763744913263209</v>
      </c>
      <c r="Q573" s="495">
        <v>149</v>
      </c>
      <c r="R573" s="11">
        <f t="shared" si="52"/>
        <v>0.13763744913263209</v>
      </c>
      <c r="S573" s="11">
        <f t="shared" si="53"/>
        <v>0.17190289517893478</v>
      </c>
      <c r="U573" t="str">
        <f t="shared" si="46"/>
        <v>Net interest margin28</v>
      </c>
      <c r="V573" s="497">
        <v>202312</v>
      </c>
      <c r="W573" s="497">
        <v>237</v>
      </c>
      <c r="X573" s="497" t="s">
        <v>108</v>
      </c>
      <c r="Y573" s="497" t="s">
        <v>17</v>
      </c>
      <c r="Z573" s="497">
        <v>0</v>
      </c>
      <c r="AA573" s="497">
        <v>5</v>
      </c>
      <c r="AB573" s="497">
        <v>1.0715164442760239E-2</v>
      </c>
      <c r="AC573" s="497">
        <v>28</v>
      </c>
      <c r="AD573" s="497"/>
      <c r="AF573" s="338" t="s">
        <v>981</v>
      </c>
      <c r="AG573" s="339">
        <v>0.1156392044</v>
      </c>
      <c r="AH573" s="339">
        <v>0.1247190898</v>
      </c>
      <c r="AI573" s="339">
        <v>0.1230402859</v>
      </c>
      <c r="AJ573" s="339">
        <v>0.1289112137</v>
      </c>
      <c r="AK573" s="339">
        <v>0.1336480659</v>
      </c>
      <c r="AL573" s="339">
        <v>0.14532342500000001</v>
      </c>
      <c r="AM573" s="339">
        <v>0.14655752059999999</v>
      </c>
      <c r="AN573" s="339">
        <v>0.14799239180000001</v>
      </c>
      <c r="AO573" s="339">
        <v>0.15307612540000001</v>
      </c>
      <c r="AP573" s="339">
        <v>0.15873705169999999</v>
      </c>
      <c r="AQ573" s="339">
        <v>0.15406101159999999</v>
      </c>
      <c r="AR573" s="339">
        <v>0.15314276860000001</v>
      </c>
      <c r="AS573" s="339">
        <v>0.15514636800000001</v>
      </c>
      <c r="AT573" s="339">
        <v>0.1596716806</v>
      </c>
      <c r="AU573" s="339">
        <v>0.15848985660000001</v>
      </c>
      <c r="AV573" s="339">
        <v>0.15552426890000001</v>
      </c>
      <c r="AW573" s="339">
        <v>0.15584124939999999</v>
      </c>
      <c r="AX573" s="339">
        <v>0.16143569820000001</v>
      </c>
      <c r="AY573" s="339">
        <v>0.16037135860000001</v>
      </c>
      <c r="AZ573" s="339">
        <v>0.1593080228</v>
      </c>
      <c r="BA573" s="339">
        <v>0.1611426456</v>
      </c>
      <c r="BB573" s="339">
        <v>0.1807464439</v>
      </c>
      <c r="BC573" s="339">
        <v>0.17249422850000001</v>
      </c>
      <c r="BD573" s="339">
        <v>0.17639327830000001</v>
      </c>
      <c r="BE573" s="339">
        <v>0.18002837890000001</v>
      </c>
      <c r="BF573" s="339">
        <v>0.1935904691</v>
      </c>
      <c r="BG573" s="339">
        <v>0.1946444806</v>
      </c>
      <c r="BH573" s="339" t="s">
        <v>6753</v>
      </c>
      <c r="BI573" s="339" t="s">
        <v>6753</v>
      </c>
      <c r="BJ573" s="339" t="s">
        <v>6753</v>
      </c>
      <c r="BK573" s="339" t="s">
        <v>6753</v>
      </c>
      <c r="BL573" s="339">
        <v>0.17425718679999999</v>
      </c>
      <c r="BM573" s="339">
        <v>0.1728623842</v>
      </c>
      <c r="BN573" s="339">
        <v>0.18236892790000001</v>
      </c>
      <c r="BO573" s="339">
        <v>0.1807446462</v>
      </c>
      <c r="BP573" s="339">
        <v>0.18069306399999999</v>
      </c>
      <c r="BQ573" s="339">
        <v>0.18369389359999999</v>
      </c>
      <c r="BR573" s="339">
        <v>0.18170564240000001</v>
      </c>
    </row>
    <row r="574" spans="1:70">
      <c r="A574" t="str">
        <f t="shared" si="45"/>
        <v>CET 1 ratio (fully phased-in definition)201906</v>
      </c>
      <c r="B574" s="495">
        <v>201906</v>
      </c>
      <c r="C574" s="495">
        <v>208</v>
      </c>
      <c r="D574" s="495" t="s">
        <v>1384</v>
      </c>
      <c r="E574" s="495">
        <v>0.11437666450591638</v>
      </c>
      <c r="F574" s="495">
        <v>0.13222161571253233</v>
      </c>
      <c r="G574" s="495">
        <v>0.15169710909139783</v>
      </c>
      <c r="H574" s="495">
        <v>0.18797364735107469</v>
      </c>
      <c r="I574" s="495">
        <v>0.144092026473226</v>
      </c>
      <c r="J574" s="495">
        <v>0.18857377922150709</v>
      </c>
      <c r="K574" s="495">
        <v>0.39696510990987466</v>
      </c>
      <c r="L574" s="496">
        <v>1146369085476.4045</v>
      </c>
      <c r="M574" s="496">
        <v>8187614963656.0801</v>
      </c>
      <c r="N574" s="495">
        <v>0.17282100167961215</v>
      </c>
      <c r="O574" s="495">
        <v>0.1558250810306617</v>
      </c>
      <c r="P574" s="495">
        <v>0.13863104486740788</v>
      </c>
      <c r="Q574" s="495">
        <v>147</v>
      </c>
      <c r="R574" s="11">
        <f t="shared" si="52"/>
        <v>0.13863104486740788</v>
      </c>
      <c r="S574" s="11">
        <f t="shared" si="53"/>
        <v>0.17282100167961215</v>
      </c>
      <c r="U574" t="str">
        <f t="shared" si="46"/>
        <v>Net interest margin29</v>
      </c>
      <c r="V574" s="497">
        <v>202312</v>
      </c>
      <c r="W574" s="497">
        <v>237</v>
      </c>
      <c r="X574" s="497" t="s">
        <v>108</v>
      </c>
      <c r="Y574" s="497" t="s">
        <v>5610</v>
      </c>
      <c r="Z574" s="497">
        <v>0</v>
      </c>
      <c r="AA574" s="497">
        <v>3</v>
      </c>
      <c r="AB574" s="497">
        <v>9.8475801720063847E-3</v>
      </c>
      <c r="AC574" s="497">
        <v>29</v>
      </c>
      <c r="AD574" s="497"/>
      <c r="AF574" s="338" t="s">
        <v>997</v>
      </c>
      <c r="AG574" s="339">
        <v>5.7977329700000003E-2</v>
      </c>
      <c r="AH574" s="339">
        <v>5.8703121900000002E-2</v>
      </c>
      <c r="AI574" s="339">
        <v>5.6470089199999997E-2</v>
      </c>
      <c r="AJ574" s="339">
        <v>5.5837829300000003E-2</v>
      </c>
      <c r="AK574" s="339">
        <v>5.9571949800000003E-2</v>
      </c>
      <c r="AL574" s="339">
        <v>5.6408135399999997E-2</v>
      </c>
      <c r="AM574" s="339">
        <v>5.64971399E-2</v>
      </c>
      <c r="AN574" s="339">
        <v>5.5813437700000003E-2</v>
      </c>
      <c r="AO574" s="339">
        <v>5.3598593399999998E-2</v>
      </c>
      <c r="AP574" s="339">
        <v>5.0801072900000001E-2</v>
      </c>
      <c r="AQ574" s="339">
        <v>5.21578792E-2</v>
      </c>
      <c r="AR574" s="339">
        <v>4.8851474700000001E-2</v>
      </c>
      <c r="AS574" s="339">
        <v>4.92379238E-2</v>
      </c>
      <c r="AT574" s="339">
        <v>4.7242806200000001E-2</v>
      </c>
      <c r="AU574" s="339">
        <v>5.5986952100000001E-2</v>
      </c>
      <c r="AV574" s="339">
        <v>4.5793567100000002E-2</v>
      </c>
      <c r="AW574" s="339">
        <v>4.4450880800000002E-2</v>
      </c>
      <c r="AX574" s="339">
        <v>4.0849138899999998E-2</v>
      </c>
      <c r="AY574" s="339">
        <v>4.0764258099999999E-2</v>
      </c>
      <c r="AZ574" s="339">
        <v>3.95676529E-2</v>
      </c>
      <c r="BA574" s="339">
        <v>3.9642627200000002E-2</v>
      </c>
      <c r="BB574" s="339">
        <v>3.8439599300000002E-2</v>
      </c>
      <c r="BC574" s="339">
        <v>3.8655625800000003E-2</v>
      </c>
      <c r="BD574" s="339">
        <v>3.5813742500000002E-2</v>
      </c>
      <c r="BE574" s="339">
        <v>3.5722567599999998E-2</v>
      </c>
      <c r="BF574" s="339">
        <v>3.5665089699999999E-2</v>
      </c>
      <c r="BG574" s="339">
        <v>3.7170586800000002E-2</v>
      </c>
      <c r="BH574" s="339">
        <v>3.6237834400000002E-2</v>
      </c>
      <c r="BI574" s="339">
        <v>3.5244274899999997E-2</v>
      </c>
      <c r="BJ574" s="339">
        <v>3.1883824200000001E-2</v>
      </c>
      <c r="BK574" s="339">
        <v>3.2117894299999998E-2</v>
      </c>
      <c r="BL574" s="339">
        <v>3.1459115599999997E-2</v>
      </c>
      <c r="BM574" s="339">
        <v>3.1718492600000002E-2</v>
      </c>
      <c r="BN574" s="339">
        <v>3.1940459300000001E-2</v>
      </c>
      <c r="BO574" s="339">
        <v>3.08293821E-2</v>
      </c>
      <c r="BP574" s="339">
        <v>3.0104752200000001E-2</v>
      </c>
      <c r="BQ574" s="339">
        <v>2.8929289600000001E-2</v>
      </c>
      <c r="BR574" s="339">
        <v>2.7549831699999999E-2</v>
      </c>
    </row>
    <row r="575" spans="1:70">
      <c r="A575" t="str">
        <f t="shared" si="45"/>
        <v>CET 1 ratio (fully phased-in definition)201909</v>
      </c>
      <c r="B575" s="495">
        <v>201909</v>
      </c>
      <c r="C575" s="495">
        <v>208</v>
      </c>
      <c r="D575" s="495" t="s">
        <v>1384</v>
      </c>
      <c r="E575" s="495">
        <v>0.11378763227701118</v>
      </c>
      <c r="F575" s="495">
        <v>0.13108427753669921</v>
      </c>
      <c r="G575" s="495">
        <v>0.15172232872355892</v>
      </c>
      <c r="H575" s="495">
        <v>0.18610396297659276</v>
      </c>
      <c r="I575" s="495">
        <v>0.14381937290576893</v>
      </c>
      <c r="J575" s="495">
        <v>0.18666509129543607</v>
      </c>
      <c r="K575" s="495">
        <v>0.3719311944520301</v>
      </c>
      <c r="L575" s="496">
        <v>1160458357790.949</v>
      </c>
      <c r="M575" s="496">
        <v>8280035315590.7744</v>
      </c>
      <c r="N575" s="495">
        <v>0.17014709499166186</v>
      </c>
      <c r="O575" s="495">
        <v>0.15490328039814102</v>
      </c>
      <c r="P575" s="495">
        <v>0.13856590337666552</v>
      </c>
      <c r="Q575" s="495">
        <v>148</v>
      </c>
      <c r="R575" s="11">
        <f t="shared" si="52"/>
        <v>0.13856590337666552</v>
      </c>
      <c r="S575" s="11">
        <f t="shared" si="53"/>
        <v>0.17014709499166186</v>
      </c>
      <c r="U575" t="str">
        <f t="shared" si="46"/>
        <v>Net interest margin30</v>
      </c>
      <c r="V575" s="497">
        <v>202312</v>
      </c>
      <c r="W575" s="497">
        <v>237</v>
      </c>
      <c r="X575" s="497" t="s">
        <v>108</v>
      </c>
      <c r="Y575" s="497" t="s">
        <v>20</v>
      </c>
      <c r="Z575" s="497">
        <v>0</v>
      </c>
      <c r="AA575" s="497">
        <v>14</v>
      </c>
      <c r="AB575" s="497">
        <v>9.274432546474351E-3</v>
      </c>
      <c r="AC575" s="497">
        <v>30</v>
      </c>
      <c r="AD575" s="497"/>
      <c r="AF575" s="338" t="s">
        <v>994</v>
      </c>
      <c r="AG575" s="339">
        <v>7.1439240000000001E-2</v>
      </c>
      <c r="AH575" s="339">
        <v>7.2534363300000002E-2</v>
      </c>
      <c r="AI575" s="339">
        <v>6.8843893599999997E-2</v>
      </c>
      <c r="AJ575" s="339">
        <v>6.8392363299999995E-2</v>
      </c>
      <c r="AK575" s="339">
        <v>7.2693641500000003E-2</v>
      </c>
      <c r="AL575" s="339">
        <v>6.7503511599999996E-2</v>
      </c>
      <c r="AM575" s="339">
        <v>6.8965357099999999E-2</v>
      </c>
      <c r="AN575" s="339">
        <v>6.7596188200000004E-2</v>
      </c>
      <c r="AO575" s="339">
        <v>6.5117536399999995E-2</v>
      </c>
      <c r="AP575" s="339">
        <v>6.1048083000000003E-2</v>
      </c>
      <c r="AQ575" s="339">
        <v>6.1894291800000001E-2</v>
      </c>
      <c r="AR575" s="339">
        <v>5.9851079299999999E-2</v>
      </c>
      <c r="AS575" s="339">
        <v>5.9923708899999997E-2</v>
      </c>
      <c r="AT575" s="339">
        <v>5.7643997900000001E-2</v>
      </c>
      <c r="AU575" s="339">
        <v>6.8349727099999993E-2</v>
      </c>
      <c r="AV575" s="339">
        <v>5.6119711199999998E-2</v>
      </c>
      <c r="AW575" s="339">
        <v>5.3230791899999998E-2</v>
      </c>
      <c r="AX575" s="339">
        <v>4.9312103699999998E-2</v>
      </c>
      <c r="AY575" s="339">
        <v>4.98744728E-2</v>
      </c>
      <c r="AZ575" s="339">
        <v>4.8398253400000001E-2</v>
      </c>
      <c r="BA575" s="339">
        <v>4.8303890699999998E-2</v>
      </c>
      <c r="BB575" s="339">
        <v>4.7578454700000002E-2</v>
      </c>
      <c r="BC575" s="339">
        <v>4.79638784E-2</v>
      </c>
      <c r="BD575" s="339">
        <v>4.8920267099999998E-2</v>
      </c>
      <c r="BE575" s="339">
        <v>4.9938897599999997E-2</v>
      </c>
      <c r="BF575" s="339">
        <v>5.0508682999999999E-2</v>
      </c>
      <c r="BG575" s="339">
        <v>5.2848253900000003E-2</v>
      </c>
      <c r="BH575" s="339">
        <v>5.2084296299999999E-2</v>
      </c>
      <c r="BI575" s="339">
        <v>5.0108089000000001E-2</v>
      </c>
      <c r="BJ575" s="339">
        <v>4.4822818200000003E-2</v>
      </c>
      <c r="BK575" s="339">
        <v>4.4236539700000001E-2</v>
      </c>
      <c r="BL575" s="339">
        <v>4.28752513E-2</v>
      </c>
      <c r="BM575" s="339">
        <v>4.23046142E-2</v>
      </c>
      <c r="BN575" s="339">
        <v>4.42694956E-2</v>
      </c>
      <c r="BO575" s="339">
        <v>4.3738440500000003E-2</v>
      </c>
      <c r="BP575" s="339">
        <v>4.4300298500000002E-2</v>
      </c>
      <c r="BQ575" s="339">
        <v>4.4104539399999997E-2</v>
      </c>
      <c r="BR575" s="339">
        <v>4.2791959800000001E-2</v>
      </c>
    </row>
    <row r="576" spans="1:70">
      <c r="A576" t="str">
        <f t="shared" si="45"/>
        <v>CET 1 ratio (fully phased-in definition)201912</v>
      </c>
      <c r="B576" s="495">
        <v>201912</v>
      </c>
      <c r="C576" s="495">
        <v>208</v>
      </c>
      <c r="D576" s="495" t="s">
        <v>1384</v>
      </c>
      <c r="E576" s="495">
        <v>0.11889700072875121</v>
      </c>
      <c r="F576" s="495">
        <v>0.13458875426172026</v>
      </c>
      <c r="G576" s="495">
        <v>0.15853842483336136</v>
      </c>
      <c r="H576" s="495">
        <v>0.1904775555153522</v>
      </c>
      <c r="I576" s="495">
        <v>0.15034274110099285</v>
      </c>
      <c r="J576" s="495">
        <v>0.19506518976247289</v>
      </c>
      <c r="K576" s="495">
        <v>0.3338277773874192</v>
      </c>
      <c r="L576" s="496">
        <v>1197788076391.5281</v>
      </c>
      <c r="M576" s="496">
        <v>8207866449403.082</v>
      </c>
      <c r="N576" s="495">
        <v>0.18622510558068356</v>
      </c>
      <c r="O576" s="495">
        <v>0.16051191158823686</v>
      </c>
      <c r="P576" s="495">
        <v>0.14429423628171925</v>
      </c>
      <c r="Q576" s="495">
        <v>147</v>
      </c>
      <c r="R576" s="11">
        <f t="shared" si="52"/>
        <v>0.14429423628171925</v>
      </c>
      <c r="S576" s="11">
        <f t="shared" si="53"/>
        <v>0.18622510558068356</v>
      </c>
      <c r="U576" t="str">
        <f t="shared" si="46"/>
        <v>Net interest margin99</v>
      </c>
      <c r="V576" s="497">
        <v>202312</v>
      </c>
      <c r="W576" s="497">
        <v>237</v>
      </c>
      <c r="X576" s="497" t="s">
        <v>108</v>
      </c>
      <c r="Y576" s="497" t="s">
        <v>34</v>
      </c>
      <c r="Z576" s="497">
        <v>0</v>
      </c>
      <c r="AA576" s="497">
        <v>115</v>
      </c>
      <c r="AB576" s="497">
        <v>1.6502967705491003E-2</v>
      </c>
      <c r="AC576" s="497">
        <v>99</v>
      </c>
      <c r="AD576" s="497"/>
      <c r="AF576" s="338" t="s">
        <v>995</v>
      </c>
      <c r="AG576" s="339">
        <v>0.56228234249999998</v>
      </c>
      <c r="AH576" s="339">
        <v>0.59524690810000003</v>
      </c>
      <c r="AI576" s="339">
        <v>0.59011164890000001</v>
      </c>
      <c r="AJ576" s="339">
        <v>0.59448120800000004</v>
      </c>
      <c r="AK576" s="339">
        <v>0.57819486310000001</v>
      </c>
      <c r="AL576" s="339">
        <v>0.58552755739999995</v>
      </c>
      <c r="AM576" s="339">
        <v>0.59953221580000005</v>
      </c>
      <c r="AN576" s="339">
        <v>0.60263650710000005</v>
      </c>
      <c r="AO576" s="339">
        <v>0.60752543560000005</v>
      </c>
      <c r="AP576" s="339">
        <v>0.58781740640000002</v>
      </c>
      <c r="AQ576" s="339">
        <v>0.59502831940000001</v>
      </c>
      <c r="AR576" s="339">
        <v>0.60478385899999998</v>
      </c>
      <c r="AS576" s="339">
        <v>0.59812554100000004</v>
      </c>
      <c r="AT576" s="339">
        <v>0.59334537539999999</v>
      </c>
      <c r="AU576" s="339">
        <v>0.66288887259999996</v>
      </c>
      <c r="AV576" s="339">
        <v>0.61891840389999997</v>
      </c>
      <c r="AW576" s="339">
        <v>0.60938679259999995</v>
      </c>
      <c r="AX576" s="339">
        <v>0.60238151709999999</v>
      </c>
      <c r="AY576" s="339">
        <v>0.61266175079999996</v>
      </c>
      <c r="AZ576" s="339">
        <v>0.62322317179999998</v>
      </c>
      <c r="BA576" s="339">
        <v>0.62543644080000005</v>
      </c>
      <c r="BB576" s="339">
        <v>0.61084415209999998</v>
      </c>
      <c r="BC576" s="339">
        <v>0.62685131240000003</v>
      </c>
      <c r="BD576" s="339">
        <v>0.62304876570000001</v>
      </c>
      <c r="BE576" s="339">
        <v>0.63905676170000003</v>
      </c>
      <c r="BF576" s="339">
        <v>0.62874191329999995</v>
      </c>
      <c r="BG576" s="339">
        <v>0.60171336559999999</v>
      </c>
      <c r="BH576" s="339">
        <v>0.59817929430000005</v>
      </c>
      <c r="BI576" s="339">
        <v>0.61947379690000004</v>
      </c>
      <c r="BJ576" s="339">
        <v>0.62221413579999996</v>
      </c>
      <c r="BK576" s="339">
        <v>0.61261129010000004</v>
      </c>
      <c r="BL576" s="339">
        <v>0.62737316620000005</v>
      </c>
      <c r="BM576" s="339">
        <v>0.62634525959999998</v>
      </c>
      <c r="BN576" s="339">
        <v>0.63449900950000004</v>
      </c>
      <c r="BO576" s="339">
        <v>0.62841656229999998</v>
      </c>
      <c r="BP576" s="339">
        <v>0.63512542080000001</v>
      </c>
      <c r="BQ576" s="339">
        <v>0.64033471789999996</v>
      </c>
      <c r="BR576" s="339">
        <v>0.62109428990000004</v>
      </c>
    </row>
    <row r="577" spans="1:70">
      <c r="A577" t="str">
        <f t="shared" si="45"/>
        <v>CET 1 ratio (fully phased-in definition)202003</v>
      </c>
      <c r="B577" s="495">
        <v>202003</v>
      </c>
      <c r="C577" s="495">
        <v>208</v>
      </c>
      <c r="D577" s="495" t="s">
        <v>1384</v>
      </c>
      <c r="E577" s="495">
        <v>0.11329423601359889</v>
      </c>
      <c r="F577" s="495">
        <v>0.13043942698481023</v>
      </c>
      <c r="G577" s="495">
        <v>0.15590777162367955</v>
      </c>
      <c r="H577" s="495">
        <v>0.18469718742341981</v>
      </c>
      <c r="I577" s="495">
        <v>0.14352920133096714</v>
      </c>
      <c r="J577" s="495">
        <v>0.18745188777988839</v>
      </c>
      <c r="K577" s="495">
        <v>0.339917896920784</v>
      </c>
      <c r="L577" s="496">
        <v>1179954798268.741</v>
      </c>
      <c r="M577" s="496">
        <v>8368161088759.7383</v>
      </c>
      <c r="N577" s="495">
        <v>0.19922180742391335</v>
      </c>
      <c r="O577" s="495">
        <v>0.15627377677448787</v>
      </c>
      <c r="P577" s="495">
        <v>0.13862233581448102</v>
      </c>
      <c r="Q577" s="495">
        <v>131</v>
      </c>
      <c r="R577" s="11">
        <f t="shared" si="52"/>
        <v>0.13862233581448102</v>
      </c>
      <c r="S577" s="11">
        <f t="shared" si="53"/>
        <v>0.19922180742391335</v>
      </c>
      <c r="U577" t="str">
        <f t="shared" si="46"/>
        <v>Net interest margin100</v>
      </c>
      <c r="V577" s="497">
        <v>202312</v>
      </c>
      <c r="W577" s="497">
        <v>237</v>
      </c>
      <c r="X577" s="497" t="s">
        <v>108</v>
      </c>
      <c r="Y577" s="497" t="s">
        <v>21</v>
      </c>
      <c r="Z577" s="497">
        <v>0</v>
      </c>
      <c r="AA577" s="497">
        <v>28</v>
      </c>
      <c r="AB577" s="497"/>
      <c r="AC577" s="497">
        <v>100</v>
      </c>
      <c r="AD577" s="497">
        <v>1</v>
      </c>
      <c r="AF577" s="338" t="s">
        <v>996</v>
      </c>
      <c r="AG577" s="339">
        <v>3.5389685099999998E-2</v>
      </c>
      <c r="AH577" s="339">
        <v>3.4764732299999997E-2</v>
      </c>
      <c r="AI577" s="339">
        <v>3.1631853100000003E-2</v>
      </c>
      <c r="AJ577" s="339">
        <v>3.1311571199999999E-2</v>
      </c>
      <c r="AK577" s="339">
        <v>3.3601360199999999E-2</v>
      </c>
      <c r="AL577" s="339">
        <v>2.88239008E-2</v>
      </c>
      <c r="AM577" s="339">
        <v>2.7377424500000001E-2</v>
      </c>
      <c r="AN577" s="339">
        <v>2.6163323200000001E-2</v>
      </c>
      <c r="AO577" s="339">
        <v>2.5198463399999999E-2</v>
      </c>
      <c r="AP577" s="339">
        <v>2.4344642199999999E-2</v>
      </c>
      <c r="AQ577" s="339">
        <v>2.40207302E-2</v>
      </c>
      <c r="AR577" s="339">
        <v>2.4369126500000001E-2</v>
      </c>
      <c r="AS577" s="339">
        <v>2.5255936699999999E-2</v>
      </c>
      <c r="AT577" s="339">
        <v>2.3831503E-2</v>
      </c>
      <c r="AU577" s="339">
        <v>2.3076087200000001E-2</v>
      </c>
      <c r="AV577" s="339">
        <v>2.1430752399999999E-2</v>
      </c>
      <c r="AW577" s="339">
        <v>2.0634014499999999E-2</v>
      </c>
      <c r="AX577" s="339">
        <v>2.0193880599999998E-2</v>
      </c>
      <c r="AY577" s="339">
        <v>1.9769520700000001E-2</v>
      </c>
      <c r="AZ577" s="339">
        <v>1.91516116E-2</v>
      </c>
      <c r="BA577" s="339">
        <v>1.82534866E-2</v>
      </c>
      <c r="BB577" s="339">
        <v>1.7549092400000001E-2</v>
      </c>
      <c r="BC577" s="339">
        <v>1.6596969199999999E-2</v>
      </c>
      <c r="BD577" s="339">
        <v>2.08392271E-2</v>
      </c>
      <c r="BE577" s="339">
        <v>2.1858427600000001E-2</v>
      </c>
      <c r="BF577" s="339">
        <v>2.3099944800000001E-2</v>
      </c>
      <c r="BG577" s="339">
        <v>2.3192891600000001E-2</v>
      </c>
      <c r="BH577" s="339">
        <v>2.33105285E-2</v>
      </c>
      <c r="BI577" s="339">
        <v>2.370477E-2</v>
      </c>
      <c r="BJ577" s="339">
        <v>2.2037654199999999E-2</v>
      </c>
      <c r="BK577" s="339">
        <v>1.9034233399999999E-2</v>
      </c>
      <c r="BL577" s="339">
        <v>1.9071983899999999E-2</v>
      </c>
      <c r="BM577" s="339">
        <v>1.93403259E-2</v>
      </c>
      <c r="BN577" s="339">
        <v>1.8638995700000001E-2</v>
      </c>
      <c r="BO577" s="339">
        <v>1.78400199E-2</v>
      </c>
      <c r="BP577" s="339">
        <v>1.8162261499999999E-2</v>
      </c>
      <c r="BQ577" s="339">
        <v>1.8114041800000001E-2</v>
      </c>
      <c r="BR577" s="339">
        <v>1.3887595399999999E-2</v>
      </c>
    </row>
    <row r="578" spans="1:70">
      <c r="A578" t="str">
        <f t="shared" si="45"/>
        <v>CET 1 ratio (fully phased-in definition)202006</v>
      </c>
      <c r="B578" s="495">
        <v>202006</v>
      </c>
      <c r="C578" s="495">
        <v>208</v>
      </c>
      <c r="D578" s="495" t="s">
        <v>1384</v>
      </c>
      <c r="E578" s="495">
        <v>0.11458275395081029</v>
      </c>
      <c r="F578" s="495">
        <v>0.13194982067763025</v>
      </c>
      <c r="G578" s="495">
        <v>0.16137650711596838</v>
      </c>
      <c r="H578" s="495">
        <v>0.19150672416177855</v>
      </c>
      <c r="I578" s="495">
        <v>0.14707017096813421</v>
      </c>
      <c r="J578" s="495">
        <v>0.19092573151147127</v>
      </c>
      <c r="K578" s="495">
        <v>0.33788169464318929</v>
      </c>
      <c r="L578" s="496">
        <v>1200872175798.4045</v>
      </c>
      <c r="M578" s="496">
        <v>8316535807792.4961</v>
      </c>
      <c r="N578" s="495">
        <v>0.20572570015399083</v>
      </c>
      <c r="O578" s="495">
        <v>0.1592765898966281</v>
      </c>
      <c r="P578" s="495">
        <v>0.1422300530111314</v>
      </c>
      <c r="Q578" s="495">
        <v>131</v>
      </c>
      <c r="R578" s="11">
        <f t="shared" si="52"/>
        <v>0.1422300530111314</v>
      </c>
      <c r="S578" s="11">
        <f t="shared" si="53"/>
        <v>0.20572570015399083</v>
      </c>
      <c r="U578" t="str">
        <f t="shared" si="46"/>
        <v>Forbearance ratio - Loans and advances (gross amount) (FBL)1</v>
      </c>
      <c r="V578" s="497">
        <v>202312</v>
      </c>
      <c r="W578" s="497">
        <v>239</v>
      </c>
      <c r="X578" s="497" t="s">
        <v>1385</v>
      </c>
      <c r="Y578" s="497" t="s">
        <v>22</v>
      </c>
      <c r="Z578" s="497">
        <v>0</v>
      </c>
      <c r="AA578" s="497">
        <v>4</v>
      </c>
      <c r="AB578" s="497">
        <v>4.5209908096804183E-2</v>
      </c>
      <c r="AC578" s="497">
        <v>1</v>
      </c>
      <c r="AD578" s="497"/>
      <c r="AF578" s="338" t="s">
        <v>1309</v>
      </c>
      <c r="AG578" s="339">
        <v>0.9916898287</v>
      </c>
      <c r="AH578" s="339">
        <v>0.96883702159999996</v>
      </c>
      <c r="AI578" s="339">
        <v>0.99089077319999996</v>
      </c>
      <c r="AJ578" s="339">
        <v>1.0001750843999999</v>
      </c>
      <c r="AK578" s="339">
        <v>1.0007447707999999</v>
      </c>
      <c r="AL578" s="339">
        <v>0.96745389479999999</v>
      </c>
      <c r="AM578" s="339">
        <v>0.99400130980000001</v>
      </c>
      <c r="AN578" s="339">
        <v>0.98618835989999998</v>
      </c>
      <c r="AO578" s="339">
        <v>0.9838164546</v>
      </c>
      <c r="AP578" s="339">
        <v>0.95712748579999996</v>
      </c>
      <c r="AQ578" s="339">
        <v>0.98496997460000002</v>
      </c>
      <c r="AR578" s="339">
        <v>0.99846790630000004</v>
      </c>
      <c r="AS578" s="339">
        <v>1.0057894458000001</v>
      </c>
      <c r="AT578" s="339">
        <v>0.97812676180000002</v>
      </c>
      <c r="AU578" s="339">
        <v>0.99936410070000004</v>
      </c>
      <c r="AV578" s="339">
        <v>1.0034125149999999</v>
      </c>
      <c r="AW578" s="339">
        <v>1.0010830407</v>
      </c>
      <c r="AX578" s="339">
        <v>0.96876790450000005</v>
      </c>
      <c r="AY578" s="339">
        <v>0.99170407439999997</v>
      </c>
      <c r="AZ578" s="339">
        <v>0.99582415449999995</v>
      </c>
      <c r="BA578" s="339">
        <v>0.99507492740000003</v>
      </c>
      <c r="BB578" s="339">
        <v>0.96175227419999998</v>
      </c>
      <c r="BC578" s="339">
        <v>0.95250602979999999</v>
      </c>
      <c r="BD578" s="339">
        <v>0.86818565400000003</v>
      </c>
      <c r="BE578" s="339">
        <v>0.86336121050000003</v>
      </c>
      <c r="BF578" s="339">
        <v>0.84063677660000002</v>
      </c>
      <c r="BG578" s="339">
        <v>0.83150412480000002</v>
      </c>
      <c r="BH578" s="339">
        <v>0.83727708290000002</v>
      </c>
      <c r="BI578" s="339">
        <v>0.83541738219999995</v>
      </c>
      <c r="BJ578" s="339">
        <v>0.81957403419999997</v>
      </c>
      <c r="BK578" s="339">
        <v>0.83224889310000005</v>
      </c>
      <c r="BL578" s="339">
        <v>0.83567356110000002</v>
      </c>
      <c r="BM578" s="339">
        <v>0.80190659220000005</v>
      </c>
      <c r="BN578" s="339">
        <v>0.76591311009999996</v>
      </c>
      <c r="BO578" s="339">
        <v>0.73985015470000004</v>
      </c>
      <c r="BP578" s="339">
        <v>0.72378099689999997</v>
      </c>
      <c r="BQ578" s="339">
        <v>0.70525076919999996</v>
      </c>
      <c r="BR578" s="339">
        <v>0.70527532029999995</v>
      </c>
    </row>
    <row r="579" spans="1:70">
      <c r="A579" t="str">
        <f t="shared" ref="A579:A642" si="54">+D579&amp;B579</f>
        <v>CET 1 ratio (fully phased-in definition)202009</v>
      </c>
      <c r="B579" s="495">
        <v>202009</v>
      </c>
      <c r="C579" s="495">
        <v>208</v>
      </c>
      <c r="D579" s="495" t="s">
        <v>1384</v>
      </c>
      <c r="E579" s="495">
        <v>0.11569313123674656</v>
      </c>
      <c r="F579" s="495">
        <v>0.13520278008278905</v>
      </c>
      <c r="G579" s="495">
        <v>0.16417871979160284</v>
      </c>
      <c r="H579" s="495">
        <v>0.19921702950794865</v>
      </c>
      <c r="I579" s="495">
        <v>0.1506903235129152</v>
      </c>
      <c r="J579" s="495">
        <v>0.19345885332202561</v>
      </c>
      <c r="K579" s="495">
        <v>0.40156202383991385</v>
      </c>
      <c r="L579" s="496">
        <v>1209188225194.1292</v>
      </c>
      <c r="M579" s="496">
        <v>8197023508381.7393</v>
      </c>
      <c r="N579" s="495">
        <v>0.22063172723964888</v>
      </c>
      <c r="O579" s="495">
        <v>0.16281242061495457</v>
      </c>
      <c r="P579" s="495">
        <v>0.14552467411092063</v>
      </c>
      <c r="Q579" s="495">
        <v>130</v>
      </c>
      <c r="R579" s="11">
        <f t="shared" ref="R579:R599" si="55">MIN(N579:P579)</f>
        <v>0.14552467411092063</v>
      </c>
      <c r="S579" s="11">
        <f t="shared" ref="S579:S600" si="56">MAX(N579:P579)</f>
        <v>0.22063172723964888</v>
      </c>
      <c r="U579" t="str">
        <f t="shared" ref="U579:U642" si="57">CONCATENATE(X579,AC579)</f>
        <v>Forbearance ratio - Loans and advances (gross amount) (FBL)2</v>
      </c>
      <c r="V579" s="497">
        <v>202312</v>
      </c>
      <c r="W579" s="497">
        <v>239</v>
      </c>
      <c r="X579" s="497" t="s">
        <v>1385</v>
      </c>
      <c r="Y579" s="497" t="s">
        <v>15</v>
      </c>
      <c r="Z579" s="497">
        <v>0</v>
      </c>
      <c r="AA579" s="497">
        <v>6</v>
      </c>
      <c r="AB579" s="497">
        <v>2.6155249038338692E-2</v>
      </c>
      <c r="AC579" s="497">
        <v>2</v>
      </c>
      <c r="AD579" s="497"/>
      <c r="AF579" s="338" t="s">
        <v>1310</v>
      </c>
      <c r="AG579" s="339" t="s">
        <v>6753</v>
      </c>
      <c r="AH579" s="339">
        <v>6.7381209299999995E-2</v>
      </c>
      <c r="AI579" s="339">
        <v>6.4719185100000007E-2</v>
      </c>
      <c r="AJ579" s="339">
        <v>6.7233261599999997E-2</v>
      </c>
      <c r="AK579" s="339">
        <v>6.4257916299999995E-2</v>
      </c>
      <c r="AL579" s="339">
        <v>5.9083337E-2</v>
      </c>
      <c r="AM579" s="339">
        <v>4.8271677300000003E-2</v>
      </c>
      <c r="AN579" s="339">
        <v>4.9102477999999998E-2</v>
      </c>
      <c r="AO579" s="339">
        <v>5.4912697400000002E-2</v>
      </c>
      <c r="AP579" s="339">
        <v>5.6112991500000001E-2</v>
      </c>
      <c r="AQ579" s="339">
        <v>5.7081590100000003E-2</v>
      </c>
      <c r="AR579" s="339">
        <v>6.0322827099999997E-2</v>
      </c>
      <c r="AS579" s="339">
        <v>5.7872891199999998E-2</v>
      </c>
      <c r="AT579" s="339">
        <v>5.7459428600000001E-2</v>
      </c>
      <c r="AU579" s="339">
        <v>5.0021000199999999E-2</v>
      </c>
      <c r="AV579" s="339">
        <v>4.7204160000000002E-2</v>
      </c>
      <c r="AW579" s="339">
        <v>5.6611978399999999E-2</v>
      </c>
      <c r="AX579" s="339">
        <v>5.3180892E-2</v>
      </c>
      <c r="AY579" s="339">
        <v>5.7638921000000003E-2</v>
      </c>
      <c r="AZ579" s="339">
        <v>5.3250696100000001E-2</v>
      </c>
      <c r="BA579" s="339">
        <v>5.2200022399999997E-2</v>
      </c>
      <c r="BB579" s="339">
        <v>5.0176432700000002E-2</v>
      </c>
      <c r="BC579" s="339">
        <v>5.1561633900000001E-2</v>
      </c>
      <c r="BD579" s="339">
        <v>4.7807833100000002E-2</v>
      </c>
      <c r="BE579" s="339">
        <v>4.9494809100000002E-2</v>
      </c>
      <c r="BF579" s="339">
        <v>4.9258505500000001E-2</v>
      </c>
      <c r="BG579" s="339">
        <v>5.0384509000000001E-2</v>
      </c>
      <c r="BH579" s="339">
        <v>4.7625469900000002E-2</v>
      </c>
      <c r="BI579" s="339">
        <v>4.8006895799999998E-2</v>
      </c>
      <c r="BJ579" s="339">
        <v>4.6517191399999998E-2</v>
      </c>
      <c r="BK579" s="339">
        <v>4.8130306300000002E-2</v>
      </c>
      <c r="BL579" s="339">
        <v>4.7985880799999998E-2</v>
      </c>
      <c r="BM579" s="339">
        <v>4.9472054299999998E-2</v>
      </c>
      <c r="BN579" s="339">
        <v>4.0563811200000001E-2</v>
      </c>
      <c r="BO579" s="339">
        <v>3.7881287800000003E-2</v>
      </c>
      <c r="BP579" s="339">
        <v>3.2851710499999999E-2</v>
      </c>
      <c r="BQ579" s="339">
        <v>3.0813599600000002E-2</v>
      </c>
      <c r="BR579" s="339">
        <v>3.00796033E-2</v>
      </c>
    </row>
    <row r="580" spans="1:70">
      <c r="A580" t="str">
        <f t="shared" si="54"/>
        <v>CET 1 ratio (fully phased-in definition)202012</v>
      </c>
      <c r="B580" s="495">
        <v>202012</v>
      </c>
      <c r="C580" s="495">
        <v>208</v>
      </c>
      <c r="D580" s="495" t="s">
        <v>1384</v>
      </c>
      <c r="E580" s="495">
        <v>0.11953412482591301</v>
      </c>
      <c r="F580" s="495">
        <v>0.1405433225033462</v>
      </c>
      <c r="G580" s="495">
        <v>0.16811774322528905</v>
      </c>
      <c r="H580" s="495">
        <v>0.21813077694018623</v>
      </c>
      <c r="I580" s="495">
        <v>0.15495671963630353</v>
      </c>
      <c r="J580" s="495">
        <v>0.20170812913125058</v>
      </c>
      <c r="K580" s="495">
        <v>0.34011369818873394</v>
      </c>
      <c r="L580" s="496">
        <v>1252988223603.325</v>
      </c>
      <c r="M580" s="496">
        <v>8257258831672.3164</v>
      </c>
      <c r="N580" s="495">
        <v>0.22160676333477278</v>
      </c>
      <c r="O580" s="495">
        <v>0.16810690848709781</v>
      </c>
      <c r="P580" s="495">
        <v>0.14969082800125583</v>
      </c>
      <c r="Q580" s="495">
        <v>129</v>
      </c>
      <c r="R580" s="11">
        <f t="shared" si="55"/>
        <v>0.14969082800125583</v>
      </c>
      <c r="S580" s="11">
        <f t="shared" si="56"/>
        <v>0.22160676333477278</v>
      </c>
      <c r="U580" t="str">
        <f t="shared" si="57"/>
        <v>Forbearance ratio - Loans and advances (gross amount) (FBL)3</v>
      </c>
      <c r="V580" s="497">
        <v>202312</v>
      </c>
      <c r="W580" s="497">
        <v>239</v>
      </c>
      <c r="X580" s="497" t="s">
        <v>1385</v>
      </c>
      <c r="Y580" s="497" t="s">
        <v>30</v>
      </c>
      <c r="Z580" s="497">
        <v>0</v>
      </c>
      <c r="AA580" s="497">
        <v>8</v>
      </c>
      <c r="AB580" s="497">
        <v>2.59532878201192E-2</v>
      </c>
      <c r="AC580" s="497">
        <v>3</v>
      </c>
      <c r="AD580" s="497"/>
      <c r="AF580" s="338" t="s">
        <v>1314</v>
      </c>
      <c r="AG580" s="339" t="s">
        <v>6753</v>
      </c>
      <c r="AH580" s="339" t="s">
        <v>6753</v>
      </c>
      <c r="AI580" s="339" t="s">
        <v>6753</v>
      </c>
      <c r="AJ580" s="339" t="s">
        <v>6753</v>
      </c>
      <c r="AK580" s="339" t="s">
        <v>6753</v>
      </c>
      <c r="AL580" s="339" t="s">
        <v>6753</v>
      </c>
      <c r="AM580" s="339" t="s">
        <v>6753</v>
      </c>
      <c r="AN580" s="339" t="s">
        <v>6753</v>
      </c>
      <c r="AO580" s="339">
        <v>1.2262867079999999</v>
      </c>
      <c r="AP580" s="339">
        <v>1.2715549091</v>
      </c>
      <c r="AQ580" s="339">
        <v>1.2730146309999999</v>
      </c>
      <c r="AR580" s="339">
        <v>1.2049581426</v>
      </c>
      <c r="AS580" s="339">
        <v>1.2798298745000001</v>
      </c>
      <c r="AT580" s="339">
        <v>1.3907234598</v>
      </c>
      <c r="AU580" s="339">
        <v>1.3240509881</v>
      </c>
      <c r="AV580" s="339">
        <v>1.3095017922000001</v>
      </c>
      <c r="AW580" s="339">
        <v>1.4117603211</v>
      </c>
      <c r="AX580" s="339">
        <v>1.4031539377</v>
      </c>
      <c r="AY580" s="339">
        <v>1.4332457314</v>
      </c>
      <c r="AZ580" s="339">
        <v>1.3141500517</v>
      </c>
      <c r="BA580" s="339">
        <v>1.3582639085999999</v>
      </c>
      <c r="BB580" s="339">
        <v>1.4849258751000001</v>
      </c>
      <c r="BC580" s="339">
        <v>1.6159073223</v>
      </c>
      <c r="BD580" s="339">
        <v>2.1503331966000001</v>
      </c>
      <c r="BE580" s="339">
        <v>2.2032186283000001</v>
      </c>
      <c r="BF580" s="339">
        <v>2.2015502793000001</v>
      </c>
      <c r="BG580" s="339">
        <v>2.3548174290000001</v>
      </c>
      <c r="BH580" s="339">
        <v>2.1412843574</v>
      </c>
      <c r="BI580" s="339">
        <v>2.1173010263999998</v>
      </c>
      <c r="BJ580" s="339">
        <v>1.9352221131</v>
      </c>
      <c r="BK580" s="339">
        <v>1.6010688247</v>
      </c>
      <c r="BL580" s="339">
        <v>1.5630096123999999</v>
      </c>
      <c r="BM580" s="339">
        <v>1.5863685714</v>
      </c>
      <c r="BN580" s="339">
        <v>1.8363431366</v>
      </c>
      <c r="BO580" s="339">
        <v>1.9831076039</v>
      </c>
      <c r="BP580" s="339">
        <v>2.2710298094999999</v>
      </c>
      <c r="BQ580" s="339">
        <v>2.3209033086000002</v>
      </c>
      <c r="BR580" s="339">
        <v>2.3967900784</v>
      </c>
    </row>
    <row r="581" spans="1:70">
      <c r="A581" t="str">
        <f t="shared" si="54"/>
        <v>CET 1 ratio (fully phased-in definition)202103</v>
      </c>
      <c r="B581" s="495">
        <v>202103</v>
      </c>
      <c r="C581" s="495">
        <v>208</v>
      </c>
      <c r="D581" s="495" t="s">
        <v>1384</v>
      </c>
      <c r="E581" s="495">
        <v>0.11910960152518112</v>
      </c>
      <c r="F581" s="495">
        <v>0.14186253402545229</v>
      </c>
      <c r="G581" s="495">
        <v>0.16527639376037409</v>
      </c>
      <c r="H581" s="495">
        <v>0.21437742660343784</v>
      </c>
      <c r="I581" s="495">
        <v>0.1546450169594151</v>
      </c>
      <c r="J581" s="495">
        <v>0.20312218332422388</v>
      </c>
      <c r="K581" s="495">
        <v>0.31060357711535108</v>
      </c>
      <c r="L581" s="496">
        <v>1268598593355.4636</v>
      </c>
      <c r="M581" s="496">
        <v>8380521421004.5684</v>
      </c>
      <c r="N581" s="495">
        <v>0.20684619637647919</v>
      </c>
      <c r="O581" s="495">
        <v>0.16799902100313238</v>
      </c>
      <c r="P581" s="495">
        <v>0.14960677146896034</v>
      </c>
      <c r="Q581" s="495">
        <v>130</v>
      </c>
      <c r="R581" s="11">
        <f t="shared" si="55"/>
        <v>0.14960677146896034</v>
      </c>
      <c r="S581" s="11">
        <f t="shared" si="56"/>
        <v>0.20684619637647919</v>
      </c>
      <c r="U581" t="str">
        <f t="shared" si="57"/>
        <v>Forbearance ratio - Loans and advances (gross amount) (FBL)4</v>
      </c>
      <c r="V581" s="497">
        <v>202312</v>
      </c>
      <c r="W581" s="497">
        <v>239</v>
      </c>
      <c r="X581" s="497" t="s">
        <v>1385</v>
      </c>
      <c r="Y581" s="497" t="s">
        <v>1386</v>
      </c>
      <c r="Z581" s="497">
        <v>0</v>
      </c>
      <c r="AA581" s="497">
        <v>3</v>
      </c>
      <c r="AB581" s="497">
        <v>2.3790075644978381E-2</v>
      </c>
      <c r="AC581" s="497">
        <v>4</v>
      </c>
      <c r="AD581" s="497"/>
      <c r="AF581" s="338" t="s">
        <v>6747</v>
      </c>
      <c r="AG581" s="339" t="s">
        <v>6753</v>
      </c>
      <c r="AH581" s="339" t="s">
        <v>6753</v>
      </c>
      <c r="AI581" s="339" t="s">
        <v>6753</v>
      </c>
      <c r="AJ581" s="339" t="s">
        <v>6753</v>
      </c>
      <c r="AK581" s="339" t="s">
        <v>6753</v>
      </c>
      <c r="AL581" s="339" t="s">
        <v>6753</v>
      </c>
      <c r="AM581" s="339" t="s">
        <v>6753</v>
      </c>
      <c r="AN581" s="339" t="s">
        <v>6753</v>
      </c>
      <c r="AO581" s="339" t="s">
        <v>6753</v>
      </c>
      <c r="AP581" s="339" t="s">
        <v>6753</v>
      </c>
      <c r="AQ581" s="339" t="s">
        <v>6753</v>
      </c>
      <c r="AR581" s="339" t="s">
        <v>6753</v>
      </c>
      <c r="AS581" s="339" t="s">
        <v>6753</v>
      </c>
      <c r="AT581" s="339" t="s">
        <v>6753</v>
      </c>
      <c r="AU581" s="339" t="s">
        <v>6753</v>
      </c>
      <c r="AV581" s="339" t="s">
        <v>6753</v>
      </c>
      <c r="AW581" s="339" t="s">
        <v>6753</v>
      </c>
      <c r="AX581" s="339" t="s">
        <v>6753</v>
      </c>
      <c r="AY581" s="339" t="s">
        <v>6753</v>
      </c>
      <c r="AZ581" s="339" t="s">
        <v>6753</v>
      </c>
      <c r="BA581" s="339" t="s">
        <v>6753</v>
      </c>
      <c r="BB581" s="339" t="s">
        <v>6753</v>
      </c>
      <c r="BC581" s="339" t="s">
        <v>6753</v>
      </c>
      <c r="BD581" s="339" t="s">
        <v>6753</v>
      </c>
      <c r="BE581" s="339" t="s">
        <v>6753</v>
      </c>
      <c r="BF581" s="339" t="s">
        <v>6753</v>
      </c>
      <c r="BG581" s="339" t="s">
        <v>6753</v>
      </c>
      <c r="BH581" s="339">
        <v>1.4244643183000001</v>
      </c>
      <c r="BI581" s="339">
        <v>1.3939072163999999</v>
      </c>
      <c r="BJ581" s="339">
        <v>1.3874663219000001</v>
      </c>
      <c r="BK581" s="339">
        <v>1.3630315347999999</v>
      </c>
      <c r="BL581" s="339">
        <v>1.3351899921999999</v>
      </c>
      <c r="BM581" s="339">
        <v>1.3573264799</v>
      </c>
      <c r="BN581" s="339">
        <v>1.4257561922999999</v>
      </c>
      <c r="BO581" s="339">
        <v>1.4731023591000001</v>
      </c>
      <c r="BP581" s="339">
        <v>1.5309203333000001</v>
      </c>
      <c r="BQ581" s="339">
        <v>1.5497774640999999</v>
      </c>
      <c r="BR581" s="339">
        <v>1.5880442993999999</v>
      </c>
    </row>
    <row r="582" spans="1:70">
      <c r="A582" t="str">
        <f t="shared" si="54"/>
        <v>CET 1 ratio (fully phased-in definition)202106</v>
      </c>
      <c r="B582" s="495">
        <v>202106</v>
      </c>
      <c r="C582" s="495">
        <v>208</v>
      </c>
      <c r="D582" s="495" t="s">
        <v>1384</v>
      </c>
      <c r="E582" s="495">
        <v>0.11703480989416376</v>
      </c>
      <c r="F582" s="495">
        <v>0.14234326981806678</v>
      </c>
      <c r="G582" s="495">
        <v>0.16386587443288081</v>
      </c>
      <c r="H582" s="495">
        <v>0.21138085803414705</v>
      </c>
      <c r="I582" s="495">
        <v>0.15518363851138736</v>
      </c>
      <c r="J582" s="495">
        <v>0.20048166359301334</v>
      </c>
      <c r="K582" s="495">
        <v>0.33150235871142331</v>
      </c>
      <c r="L582" s="496">
        <v>1283440661766.4634</v>
      </c>
      <c r="M582" s="496">
        <v>8415380748884.9365</v>
      </c>
      <c r="N582" s="495">
        <v>0.21188026050201053</v>
      </c>
      <c r="O582" s="495">
        <v>0.16753156609801056</v>
      </c>
      <c r="P582" s="495">
        <v>0.15019346343635465</v>
      </c>
      <c r="Q582" s="495">
        <v>124</v>
      </c>
      <c r="R582" s="11">
        <f t="shared" si="55"/>
        <v>0.15019346343635465</v>
      </c>
      <c r="S582" s="11">
        <f t="shared" si="56"/>
        <v>0.21188026050201053</v>
      </c>
      <c r="U582" t="str">
        <f t="shared" si="57"/>
        <v>Forbearance ratio - Loans and advances (gross amount) (FBL)5</v>
      </c>
      <c r="V582" s="497">
        <v>202312</v>
      </c>
      <c r="W582" s="497">
        <v>239</v>
      </c>
      <c r="X582" s="497" t="s">
        <v>1385</v>
      </c>
      <c r="Y582" s="497" t="s">
        <v>18</v>
      </c>
      <c r="Z582" s="497">
        <v>0</v>
      </c>
      <c r="AA582" s="497">
        <v>15</v>
      </c>
      <c r="AB582" s="497">
        <v>2.3779543225819027E-2</v>
      </c>
      <c r="AC582" s="497">
        <v>5</v>
      </c>
      <c r="AD582" s="497"/>
      <c r="AF582" s="338" t="s">
        <v>998</v>
      </c>
      <c r="AG582" s="339">
        <v>0.1224206092</v>
      </c>
      <c r="AH582" s="339">
        <v>0.11595096269999999</v>
      </c>
      <c r="AI582" s="339">
        <v>0.1583410156</v>
      </c>
      <c r="AJ582" s="339">
        <v>0.13522756059999999</v>
      </c>
      <c r="AK582" s="339">
        <v>0.1249448846</v>
      </c>
      <c r="AL582" s="339">
        <v>0.1088660652</v>
      </c>
      <c r="AM582" s="339">
        <v>9.7683554300000003E-2</v>
      </c>
      <c r="AN582" s="339">
        <v>0.1106177302</v>
      </c>
      <c r="AO582" s="339">
        <v>0.1034297015</v>
      </c>
      <c r="AP582" s="339">
        <v>9.9396187999999996E-2</v>
      </c>
      <c r="AQ582" s="339">
        <v>7.4437650800000005E-2</v>
      </c>
      <c r="AR582" s="339">
        <v>9.2134672299999998E-2</v>
      </c>
      <c r="AS582" s="339">
        <v>9.5493578199999998E-2</v>
      </c>
      <c r="AT582" s="339">
        <v>0.1034953153</v>
      </c>
      <c r="AU582" s="339">
        <v>8.0418778600000004E-2</v>
      </c>
      <c r="AV582" s="339">
        <v>9.19256408E-2</v>
      </c>
      <c r="AW582" s="339">
        <v>9.6239642099999995E-2</v>
      </c>
      <c r="AX582" s="339">
        <v>0.10054556739999999</v>
      </c>
      <c r="AY582" s="339">
        <v>6.8819213300000001E-2</v>
      </c>
      <c r="AZ582" s="339">
        <v>9.1552799599999998E-2</v>
      </c>
      <c r="BA582" s="339">
        <v>9.7679843000000002E-2</v>
      </c>
      <c r="BB582" s="339">
        <v>9.6197821399999994E-2</v>
      </c>
      <c r="BC582" s="339">
        <v>3.8413121600000003E-2</v>
      </c>
      <c r="BD582" s="339">
        <v>5.0470789799999999E-2</v>
      </c>
      <c r="BE582" s="339">
        <v>5.4671531600000003E-2</v>
      </c>
      <c r="BF582" s="339">
        <v>-2.1845940000000002E-3</v>
      </c>
      <c r="BG582" s="339">
        <v>6.7002392499999994E-2</v>
      </c>
      <c r="BH582" s="339">
        <v>7.7727578199999994E-2</v>
      </c>
      <c r="BI582" s="339">
        <v>8.6244256300000002E-2</v>
      </c>
      <c r="BJ582" s="339">
        <v>9.0058680799999999E-2</v>
      </c>
      <c r="BK582" s="339">
        <v>0.15232188029999999</v>
      </c>
      <c r="BL582" s="339">
        <v>0.1150991185</v>
      </c>
      <c r="BM582" s="339">
        <v>6.7992452300000006E-2</v>
      </c>
      <c r="BN582" s="339">
        <v>8.9507484999999998E-2</v>
      </c>
      <c r="BO582" s="339">
        <v>0.17802930759999999</v>
      </c>
      <c r="BP582" s="339">
        <v>0.1632092671</v>
      </c>
      <c r="BQ582" s="339">
        <v>0.18434190449999999</v>
      </c>
      <c r="BR582" s="339">
        <v>0.1891401546</v>
      </c>
    </row>
    <row r="583" spans="1:70">
      <c r="A583" t="str">
        <f t="shared" si="54"/>
        <v>CET 1 ratio (fully phased-in definition)202109</v>
      </c>
      <c r="B583" s="495">
        <v>202109</v>
      </c>
      <c r="C583" s="495">
        <v>208</v>
      </c>
      <c r="D583" s="495" t="s">
        <v>1384</v>
      </c>
      <c r="E583" s="495">
        <v>0.11724685545673777</v>
      </c>
      <c r="F583" s="495">
        <v>0.13818198280652721</v>
      </c>
      <c r="G583" s="495">
        <v>0.16193728990133446</v>
      </c>
      <c r="H583" s="495">
        <v>0.20844049474964726</v>
      </c>
      <c r="I583" s="495">
        <v>0.15388869229690624</v>
      </c>
      <c r="J583" s="495">
        <v>0.20152367429275614</v>
      </c>
      <c r="K583" s="495">
        <v>0.32074423408226199</v>
      </c>
      <c r="L583" s="496">
        <v>1276177904950.6658</v>
      </c>
      <c r="M583" s="496">
        <v>8437194223015.9893</v>
      </c>
      <c r="N583" s="495">
        <v>0.2074397387983383</v>
      </c>
      <c r="O583" s="495">
        <v>0.1647034257099235</v>
      </c>
      <c r="P583" s="495">
        <v>0.14930001695287809</v>
      </c>
      <c r="Q583" s="495">
        <v>123</v>
      </c>
      <c r="R583" s="11">
        <f t="shared" si="55"/>
        <v>0.14930001695287809</v>
      </c>
      <c r="S583" s="11">
        <f t="shared" si="56"/>
        <v>0.2074397387983383</v>
      </c>
      <c r="U583" t="str">
        <f t="shared" si="57"/>
        <v>Forbearance ratio - Loans and advances (gross amount) (FBL)6</v>
      </c>
      <c r="V583" s="497">
        <v>202312</v>
      </c>
      <c r="W583" s="497">
        <v>239</v>
      </c>
      <c r="X583" s="497" t="s">
        <v>1385</v>
      </c>
      <c r="Y583" s="497" t="s">
        <v>26</v>
      </c>
      <c r="Z583" s="497">
        <v>0</v>
      </c>
      <c r="AA583" s="497">
        <v>6</v>
      </c>
      <c r="AB583" s="497">
        <v>2.3119381722410619E-2</v>
      </c>
      <c r="AC583" s="497">
        <v>6</v>
      </c>
      <c r="AD583" s="497"/>
      <c r="AF583" s="338" t="s">
        <v>1000</v>
      </c>
      <c r="AG583" s="339">
        <v>0.44791818119999999</v>
      </c>
      <c r="AH583" s="339">
        <v>0.45846005550000002</v>
      </c>
      <c r="AI583" s="339">
        <v>0.48969212579999999</v>
      </c>
      <c r="AJ583" s="339">
        <v>0.49179176260000002</v>
      </c>
      <c r="AK583" s="339">
        <v>0.49180953300000002</v>
      </c>
      <c r="AL583" s="339">
        <v>0.53037811570000004</v>
      </c>
      <c r="AM583" s="339">
        <v>0.52385264399999998</v>
      </c>
      <c r="AN583" s="339">
        <v>0.49798646819999998</v>
      </c>
      <c r="AO583" s="339">
        <v>0.50982517500000002</v>
      </c>
      <c r="AP583" s="339">
        <v>0.51704246490000005</v>
      </c>
      <c r="AQ583" s="339">
        <v>0.58636304539999995</v>
      </c>
      <c r="AR583" s="339">
        <v>0.54599678500000004</v>
      </c>
      <c r="AS583" s="339">
        <v>0.5280672448</v>
      </c>
      <c r="AT583" s="339">
        <v>0.51945133470000004</v>
      </c>
      <c r="AU583" s="339">
        <v>0.55966897370000002</v>
      </c>
      <c r="AV583" s="339">
        <v>0.52908606629999999</v>
      </c>
      <c r="AW583" s="339">
        <v>0.51870562720000002</v>
      </c>
      <c r="AX583" s="339">
        <v>0.50366921750000004</v>
      </c>
      <c r="AY583" s="339">
        <v>0.60997071000000003</v>
      </c>
      <c r="AZ583" s="339">
        <v>0.5375783435</v>
      </c>
      <c r="BA583" s="339">
        <v>0.51327784210000005</v>
      </c>
      <c r="BB583" s="339">
        <v>0.50593473430000002</v>
      </c>
      <c r="BC583" s="339">
        <v>0.59589587560000001</v>
      </c>
      <c r="BD583" s="339">
        <v>0.53385805720000001</v>
      </c>
      <c r="BE583" s="339">
        <v>0.51692590640000002</v>
      </c>
      <c r="BF583" s="339">
        <v>0.62919189330000003</v>
      </c>
      <c r="BG583" s="339">
        <v>0.54335644620000001</v>
      </c>
      <c r="BH583" s="339">
        <v>0.50349851670000001</v>
      </c>
      <c r="BI583" s="339">
        <v>0.49681745799999999</v>
      </c>
      <c r="BJ583" s="339">
        <v>0.49156681889999998</v>
      </c>
      <c r="BK583" s="339">
        <v>0.45277218190000001</v>
      </c>
      <c r="BL583" s="339">
        <v>0.53052715240000003</v>
      </c>
      <c r="BM583" s="339">
        <v>0.51878704310000001</v>
      </c>
      <c r="BN583" s="339">
        <v>0.4843525856</v>
      </c>
      <c r="BO583" s="339">
        <v>0.44960909960000001</v>
      </c>
      <c r="BP583" s="339">
        <v>0.45840831640000002</v>
      </c>
      <c r="BQ583" s="339">
        <v>0.42317544419999997</v>
      </c>
      <c r="BR583" s="339">
        <v>0.41796402329999999</v>
      </c>
    </row>
    <row r="584" spans="1:70">
      <c r="A584" t="str">
        <f t="shared" si="54"/>
        <v>CET 1 ratio (fully phased-in definition)202112</v>
      </c>
      <c r="B584" s="495">
        <v>202112</v>
      </c>
      <c r="C584" s="495">
        <v>208</v>
      </c>
      <c r="D584" s="495" t="s">
        <v>1384</v>
      </c>
      <c r="E584" s="495">
        <v>0.12013529803775362</v>
      </c>
      <c r="F584" s="495">
        <v>0.14076140884157334</v>
      </c>
      <c r="G584" s="495">
        <v>0.16290333831056686</v>
      </c>
      <c r="H584" s="495">
        <v>0.21649636299926517</v>
      </c>
      <c r="I584" s="495">
        <v>0.15504187021003249</v>
      </c>
      <c r="J584" s="495">
        <v>0.196600280984878</v>
      </c>
      <c r="K584" s="495">
        <v>0.33798483192706158</v>
      </c>
      <c r="L584" s="496">
        <v>1293194684780.2864</v>
      </c>
      <c r="M584" s="496">
        <v>8464665545742.0215</v>
      </c>
      <c r="N584" s="495">
        <v>0.19580959392322131</v>
      </c>
      <c r="O584" s="495">
        <v>0.16867762705893666</v>
      </c>
      <c r="P584" s="495">
        <v>0.15028228777561958</v>
      </c>
      <c r="Q584" s="495">
        <v>123</v>
      </c>
      <c r="R584" s="11">
        <f t="shared" si="55"/>
        <v>0.15028228777561958</v>
      </c>
      <c r="S584" s="11">
        <f t="shared" si="56"/>
        <v>0.19580959392322131</v>
      </c>
      <c r="U584" t="str">
        <f t="shared" si="57"/>
        <v>Forbearance ratio - Loans and advances (gross amount) (FBL)7</v>
      </c>
      <c r="V584" s="497">
        <v>202312</v>
      </c>
      <c r="W584" s="497">
        <v>239</v>
      </c>
      <c r="X584" s="497" t="s">
        <v>1385</v>
      </c>
      <c r="Y584" s="497" t="s">
        <v>23</v>
      </c>
      <c r="Z584" s="497">
        <v>0</v>
      </c>
      <c r="AA584" s="497">
        <v>5</v>
      </c>
      <c r="AB584" s="497">
        <v>2.2770113515860856E-2</v>
      </c>
      <c r="AC584" s="497">
        <v>7</v>
      </c>
      <c r="AD584" s="497"/>
      <c r="AF584" s="338" t="s">
        <v>999</v>
      </c>
      <c r="AG584" s="339">
        <v>1.60002978E-2</v>
      </c>
      <c r="AH584" s="339">
        <v>1.51389655E-2</v>
      </c>
      <c r="AI584" s="339">
        <v>2.0468008400000001E-2</v>
      </c>
      <c r="AJ584" s="339">
        <v>1.7151702099999999E-2</v>
      </c>
      <c r="AK584" s="339">
        <v>1.6053426900000001E-2</v>
      </c>
      <c r="AL584" s="339">
        <v>1.39849129E-2</v>
      </c>
      <c r="AM584" s="339">
        <v>1.2975863299999999E-2</v>
      </c>
      <c r="AN584" s="339">
        <v>1.42680462E-2</v>
      </c>
      <c r="AO584" s="339">
        <v>1.34855262E-2</v>
      </c>
      <c r="AP584" s="339">
        <v>1.2718102199999999E-2</v>
      </c>
      <c r="AQ584" s="339">
        <v>9.5665461999999996E-3</v>
      </c>
      <c r="AR584" s="339">
        <v>1.1772350399999999E-2</v>
      </c>
      <c r="AS584" s="339">
        <v>1.2331532900000001E-2</v>
      </c>
      <c r="AT584" s="339">
        <v>1.3334154500000001E-2</v>
      </c>
      <c r="AU584" s="339">
        <v>1.05763787E-2</v>
      </c>
      <c r="AV584" s="339">
        <v>1.1871547200000001E-2</v>
      </c>
      <c r="AW584" s="339">
        <v>1.2424223E-2</v>
      </c>
      <c r="AX584" s="339">
        <v>1.2781792300000001E-2</v>
      </c>
      <c r="AY584" s="339">
        <v>8.4928152E-3</v>
      </c>
      <c r="AZ584" s="339">
        <v>1.11434672E-2</v>
      </c>
      <c r="BA584" s="339">
        <v>1.19872078E-2</v>
      </c>
      <c r="BB584" s="339">
        <v>1.1783045000000001E-2</v>
      </c>
      <c r="BC584" s="339">
        <v>4.5999235000000003E-3</v>
      </c>
      <c r="BD584" s="339">
        <v>6.0038610999999997E-3</v>
      </c>
      <c r="BE584" s="339">
        <v>6.5735715E-3</v>
      </c>
      <c r="BF584" s="339">
        <v>-2.5574400000000002E-4</v>
      </c>
      <c r="BG584" s="339">
        <v>7.4508368999999996E-3</v>
      </c>
      <c r="BH584" s="339">
        <v>8.6821008999999998E-3</v>
      </c>
      <c r="BI584" s="339">
        <v>9.5364028999999993E-3</v>
      </c>
      <c r="BJ584" s="339">
        <v>9.4470987999999995E-3</v>
      </c>
      <c r="BK584" s="339">
        <v>1.4466520199999999E-2</v>
      </c>
      <c r="BL584" s="339">
        <v>1.05276598E-2</v>
      </c>
      <c r="BM584" s="339">
        <v>6.1529584000000002E-3</v>
      </c>
      <c r="BN584" s="339">
        <v>8.4553948E-3</v>
      </c>
      <c r="BO584" s="339">
        <v>1.67830861E-2</v>
      </c>
      <c r="BP584" s="339">
        <v>1.56166212E-2</v>
      </c>
      <c r="BQ584" s="339">
        <v>1.7980521199999999E-2</v>
      </c>
      <c r="BR584" s="339">
        <v>1.84079134E-2</v>
      </c>
    </row>
    <row r="585" spans="1:70">
      <c r="A585" t="str">
        <f t="shared" si="54"/>
        <v>CET 1 ratio (fully phased-in definition)202203</v>
      </c>
      <c r="B585" s="495">
        <v>202203</v>
      </c>
      <c r="C585" s="495">
        <v>208</v>
      </c>
      <c r="D585" s="495" t="s">
        <v>1384</v>
      </c>
      <c r="E585" s="495">
        <v>0.11716331123783463</v>
      </c>
      <c r="F585" s="495">
        <v>0.13864563397963461</v>
      </c>
      <c r="G585" s="495">
        <v>0.15847749445647788</v>
      </c>
      <c r="H585" s="495">
        <v>0.20757783283496731</v>
      </c>
      <c r="I585" s="495">
        <v>0.15012547797362646</v>
      </c>
      <c r="J585" s="495">
        <v>0.18465502869853967</v>
      </c>
      <c r="K585" s="495">
        <v>0.34618808126032324</v>
      </c>
      <c r="L585" s="496">
        <v>1281283099539.2405</v>
      </c>
      <c r="M585" s="496">
        <v>8697222849404.4883</v>
      </c>
      <c r="N585" s="495">
        <v>0.20131632664181384</v>
      </c>
      <c r="O585" s="495">
        <v>0.16504063997575008</v>
      </c>
      <c r="P585" s="495">
        <v>0.14429075336410108</v>
      </c>
      <c r="Q585" s="495">
        <v>125</v>
      </c>
      <c r="R585" s="11">
        <f t="shared" si="55"/>
        <v>0.14429075336410108</v>
      </c>
      <c r="S585" s="11">
        <f t="shared" si="56"/>
        <v>0.20131632664181384</v>
      </c>
      <c r="U585" t="str">
        <f t="shared" si="57"/>
        <v>Forbearance ratio - Loans and advances (gross amount) (FBL)8</v>
      </c>
      <c r="V585" s="497">
        <v>202312</v>
      </c>
      <c r="W585" s="497">
        <v>239</v>
      </c>
      <c r="X585" s="497" t="s">
        <v>1385</v>
      </c>
      <c r="Y585" s="497" t="s">
        <v>25</v>
      </c>
      <c r="Z585" s="497">
        <v>0</v>
      </c>
      <c r="AA585" s="497">
        <v>18</v>
      </c>
      <c r="AB585" s="497">
        <v>1.8555240700619351E-2</v>
      </c>
      <c r="AC585" s="497">
        <v>8</v>
      </c>
      <c r="AD585" s="497"/>
      <c r="AF585" s="338" t="s">
        <v>1306</v>
      </c>
      <c r="AG585" s="339">
        <v>0.65269289320000001</v>
      </c>
      <c r="AH585" s="339">
        <v>0.64839411879999997</v>
      </c>
      <c r="AI585" s="339">
        <v>0.6140028461</v>
      </c>
      <c r="AJ585" s="339">
        <v>0.61694388619999996</v>
      </c>
      <c r="AK585" s="339">
        <v>0.6313069416</v>
      </c>
      <c r="AL585" s="339">
        <v>0.63521806079999998</v>
      </c>
      <c r="AM585" s="339">
        <v>0.64997836440000001</v>
      </c>
      <c r="AN585" s="339">
        <v>0.60665189740000003</v>
      </c>
      <c r="AO585" s="339">
        <v>0.62829802830000003</v>
      </c>
      <c r="AP585" s="339">
        <v>0.64066481730000002</v>
      </c>
      <c r="AQ585" s="339">
        <v>0.68138921910000005</v>
      </c>
      <c r="AR585" s="339">
        <v>0.67893897810000003</v>
      </c>
      <c r="AS585" s="339">
        <v>0.68007274819999997</v>
      </c>
      <c r="AT585" s="339">
        <v>0.67648601340000003</v>
      </c>
      <c r="AU585" s="339">
        <v>0.68663184460000004</v>
      </c>
      <c r="AV585" s="339">
        <v>0.68271036539999996</v>
      </c>
      <c r="AW585" s="339">
        <v>0.68612547930000001</v>
      </c>
      <c r="AX585" s="339">
        <v>0.68104945439999998</v>
      </c>
      <c r="AY585" s="339">
        <v>0.69028950690000002</v>
      </c>
      <c r="AZ585" s="339">
        <v>0.68701761409999995</v>
      </c>
      <c r="BA585" s="339">
        <v>0.68996739760000003</v>
      </c>
      <c r="BB585" s="339">
        <v>0.6984706195</v>
      </c>
      <c r="BC585" s="339">
        <v>0.74351315279999997</v>
      </c>
      <c r="BD585" s="339">
        <v>0.7285834363</v>
      </c>
      <c r="BE585" s="339">
        <v>0.71841532340000003</v>
      </c>
      <c r="BF585" s="339">
        <v>0.87468838599999998</v>
      </c>
      <c r="BG585" s="339">
        <v>0.65454419080000004</v>
      </c>
      <c r="BH585" s="339">
        <v>0.64319539199999998</v>
      </c>
      <c r="BI585" s="339">
        <v>0.64703395809999997</v>
      </c>
      <c r="BJ585" s="339">
        <v>0.65629371189999997</v>
      </c>
      <c r="BK585" s="339">
        <v>0.73289279539999996</v>
      </c>
      <c r="BL585" s="339">
        <v>0.82590561259999995</v>
      </c>
      <c r="BM585" s="339">
        <v>0.79016434940000002</v>
      </c>
      <c r="BN585" s="339">
        <v>0.81028685879999995</v>
      </c>
      <c r="BO585" s="339">
        <v>0.86618564730000003</v>
      </c>
      <c r="BP585" s="339">
        <v>0.93473372560000001</v>
      </c>
      <c r="BQ585" s="339">
        <v>0.8824738325</v>
      </c>
      <c r="BR585" s="339">
        <v>0.88438943219999999</v>
      </c>
    </row>
    <row r="586" spans="1:70">
      <c r="A586" t="str">
        <f t="shared" si="54"/>
        <v>CET 1 ratio (fully phased-in definition)202206</v>
      </c>
      <c r="B586" s="495">
        <v>202206</v>
      </c>
      <c r="C586" s="495">
        <v>208</v>
      </c>
      <c r="D586" s="495" t="s">
        <v>1384</v>
      </c>
      <c r="E586" s="495">
        <v>0.11977946029457517</v>
      </c>
      <c r="F586" s="495">
        <v>0.13719208626882742</v>
      </c>
      <c r="G586" s="495">
        <v>0.15774391855162789</v>
      </c>
      <c r="H586" s="495">
        <v>0.20232979790290867</v>
      </c>
      <c r="I586" s="495">
        <v>0.15029669613116442</v>
      </c>
      <c r="J586" s="495">
        <v>0.1894460378736155</v>
      </c>
      <c r="K586" s="495">
        <v>0.36064766160662037</v>
      </c>
      <c r="L586" s="496">
        <v>1284831876056.6216</v>
      </c>
      <c r="M586" s="496">
        <v>8744730129107.8184</v>
      </c>
      <c r="N586" s="495">
        <v>0.19798425059241848</v>
      </c>
      <c r="O586" s="495">
        <v>0.16508755281161086</v>
      </c>
      <c r="P586" s="495">
        <v>0.14446090858597591</v>
      </c>
      <c r="Q586" s="495">
        <v>131</v>
      </c>
      <c r="R586" s="11">
        <f t="shared" si="55"/>
        <v>0.14446090858597591</v>
      </c>
      <c r="S586" s="11">
        <f t="shared" si="56"/>
        <v>0.19798425059241848</v>
      </c>
      <c r="U586" t="str">
        <f t="shared" si="57"/>
        <v>Forbearance ratio - Loans and advances (gross amount) (FBL)9</v>
      </c>
      <c r="V586" s="497">
        <v>202312</v>
      </c>
      <c r="W586" s="497">
        <v>239</v>
      </c>
      <c r="X586" s="497" t="s">
        <v>1385</v>
      </c>
      <c r="Y586" s="497" t="s">
        <v>24</v>
      </c>
      <c r="Z586" s="497">
        <v>0</v>
      </c>
      <c r="AA586" s="497">
        <v>10</v>
      </c>
      <c r="AB586" s="497">
        <v>1.8215255746508657E-2</v>
      </c>
      <c r="AC586" s="497">
        <v>9</v>
      </c>
      <c r="AD586" s="497"/>
      <c r="AF586" s="338" t="s">
        <v>1307</v>
      </c>
      <c r="AG586" s="339">
        <v>0.28051446619999998</v>
      </c>
      <c r="AH586" s="339">
        <v>0.27689972740000002</v>
      </c>
      <c r="AI586" s="339">
        <v>0.26286511849999999</v>
      </c>
      <c r="AJ586" s="339">
        <v>0.27696000720000002</v>
      </c>
      <c r="AK586" s="339">
        <v>0.27872971229999999</v>
      </c>
      <c r="AL586" s="339">
        <v>0.27609745149999998</v>
      </c>
      <c r="AM586" s="339">
        <v>0.24946538670000001</v>
      </c>
      <c r="AN586" s="339">
        <v>0.23713352239999999</v>
      </c>
      <c r="AO586" s="339">
        <v>0.24418096489999999</v>
      </c>
      <c r="AP586" s="339">
        <v>0.2490491259</v>
      </c>
      <c r="AQ586" s="339">
        <v>0.27235134659999999</v>
      </c>
      <c r="AR586" s="339">
        <v>0.2722953534</v>
      </c>
      <c r="AS586" s="339">
        <v>0.27311318919999999</v>
      </c>
      <c r="AT586" s="339">
        <v>0.27066691430000001</v>
      </c>
      <c r="AU586" s="339">
        <v>0.26549977759999999</v>
      </c>
      <c r="AV586" s="339">
        <v>0.26443783209999999</v>
      </c>
      <c r="AW586" s="339">
        <v>0.2641460813</v>
      </c>
      <c r="AX586" s="339">
        <v>0.25843322689999998</v>
      </c>
      <c r="AY586" s="339">
        <v>0.2439152108</v>
      </c>
      <c r="AZ586" s="339">
        <v>0.2427230397</v>
      </c>
      <c r="BA586" s="339">
        <v>0.24187651239999999</v>
      </c>
      <c r="BB586" s="339">
        <v>0.24500943180000001</v>
      </c>
      <c r="BC586" s="339">
        <v>0.26619222050000002</v>
      </c>
      <c r="BD586" s="339">
        <v>0.2589929346</v>
      </c>
      <c r="BE586" s="339">
        <v>0.26752930330000002</v>
      </c>
      <c r="BF586" s="339">
        <v>0.33467431260000002</v>
      </c>
      <c r="BG586" s="339">
        <v>0.2871254982</v>
      </c>
      <c r="BH586" s="339">
        <v>0.28225054999999999</v>
      </c>
      <c r="BI586" s="339">
        <v>0.28741481520000001</v>
      </c>
      <c r="BJ586" s="339">
        <v>0.28498613290000002</v>
      </c>
      <c r="BK586" s="339">
        <v>0.2405297213</v>
      </c>
      <c r="BL586" s="339">
        <v>0.2476768389</v>
      </c>
      <c r="BM586" s="339">
        <v>0.24924523230000001</v>
      </c>
      <c r="BN586" s="339">
        <v>0.2383984807</v>
      </c>
      <c r="BO586" s="339">
        <v>0.21549327679999999</v>
      </c>
      <c r="BP586" s="339">
        <v>0.2302547734</v>
      </c>
      <c r="BQ586" s="339">
        <v>0.21452218109999999</v>
      </c>
      <c r="BR586" s="339">
        <v>0.2122866337</v>
      </c>
    </row>
    <row r="587" spans="1:70">
      <c r="A587" t="str">
        <f t="shared" si="54"/>
        <v>CET 1 ratio (fully phased-in definition)202209</v>
      </c>
      <c r="B587" s="495">
        <v>202209</v>
      </c>
      <c r="C587" s="495">
        <v>208</v>
      </c>
      <c r="D587" s="495" t="s">
        <v>1384</v>
      </c>
      <c r="E587" s="495">
        <v>0.1187125632038389</v>
      </c>
      <c r="F587" s="495">
        <v>0.13616261242097613</v>
      </c>
      <c r="G587" s="495">
        <v>0.15402787737895246</v>
      </c>
      <c r="H587" s="495">
        <v>0.21730690406640921</v>
      </c>
      <c r="I587" s="495">
        <v>0.14805236886958631</v>
      </c>
      <c r="J587" s="495">
        <v>0.1859243546177754</v>
      </c>
      <c r="K587" s="495">
        <v>0.36678055852983699</v>
      </c>
      <c r="L587" s="496">
        <v>1275522675558.3472</v>
      </c>
      <c r="M587" s="496">
        <v>8793102056730.1846</v>
      </c>
      <c r="N587" s="495">
        <v>0.19022471496841781</v>
      </c>
      <c r="O587" s="495">
        <v>0.16291982712977907</v>
      </c>
      <c r="P587" s="495">
        <v>0.14248307664542781</v>
      </c>
      <c r="Q587" s="495">
        <v>130</v>
      </c>
      <c r="R587" s="11">
        <f t="shared" si="55"/>
        <v>0.14248307664542781</v>
      </c>
      <c r="S587" s="11">
        <f t="shared" si="56"/>
        <v>0.19022471496841781</v>
      </c>
      <c r="U587" t="str">
        <f t="shared" si="57"/>
        <v>Forbearance ratio - Loans and advances (gross amount) (FBL)10</v>
      </c>
      <c r="V587" s="497">
        <v>202312</v>
      </c>
      <c r="W587" s="497">
        <v>239</v>
      </c>
      <c r="X587" s="497" t="s">
        <v>1385</v>
      </c>
      <c r="Y587" s="497" t="s">
        <v>13</v>
      </c>
      <c r="Z587" s="497">
        <v>0</v>
      </c>
      <c r="AA587" s="497">
        <v>11</v>
      </c>
      <c r="AB587" s="497">
        <v>1.6512892564472886E-2</v>
      </c>
      <c r="AC587" s="497">
        <v>10</v>
      </c>
      <c r="AD587" s="497"/>
      <c r="AF587" s="338" t="s">
        <v>1308</v>
      </c>
      <c r="AG587" s="339">
        <v>7.8569350000000002E-4</v>
      </c>
      <c r="AH587" s="339">
        <v>-7.3850310000000002E-3</v>
      </c>
      <c r="AI587" s="339">
        <v>-0.16886526900000001</v>
      </c>
      <c r="AJ587" s="339">
        <v>-0.15946380499999999</v>
      </c>
      <c r="AK587" s="339">
        <v>-5.8602764000000002E-2</v>
      </c>
      <c r="AL587" s="339">
        <v>-4.6876023000000003E-2</v>
      </c>
      <c r="AM587" s="339">
        <v>1.34580134E-2</v>
      </c>
      <c r="AN587" s="339">
        <v>-2.6088888000000001E-2</v>
      </c>
      <c r="AO587" s="339">
        <v>6.7756287000000004E-3</v>
      </c>
      <c r="AP587" s="339">
        <v>5.4274248000000004E-3</v>
      </c>
      <c r="AQ587" s="339">
        <v>5.4534031099999998E-2</v>
      </c>
      <c r="AR587" s="339">
        <v>2.8293532999999999E-2</v>
      </c>
      <c r="AS587" s="339">
        <v>3.4955067999999999E-2</v>
      </c>
      <c r="AT587" s="339">
        <v>2.7339758799999999E-2</v>
      </c>
      <c r="AU587" s="339">
        <v>-1.6418979999999999E-3</v>
      </c>
      <c r="AV587" s="339">
        <v>1.9736908500000001E-2</v>
      </c>
      <c r="AW587" s="339">
        <v>1.46944116E-2</v>
      </c>
      <c r="AX587" s="339">
        <v>7.6336948000000002E-3</v>
      </c>
      <c r="AY587" s="339">
        <v>2.5607427499999998E-2</v>
      </c>
      <c r="AZ587" s="339">
        <v>6.9937499000000004E-3</v>
      </c>
      <c r="BA587" s="339">
        <v>1.0642067700000001E-2</v>
      </c>
      <c r="BB587" s="339">
        <v>1.1385168100000001E-2</v>
      </c>
      <c r="BC587" s="339">
        <v>-2.3171107E-2</v>
      </c>
      <c r="BD587" s="339">
        <v>-4.1663289999999999E-3</v>
      </c>
      <c r="BE587" s="339">
        <v>-1.6746169000000002E-2</v>
      </c>
      <c r="BF587" s="339">
        <v>-2.1067101000000001E-2</v>
      </c>
      <c r="BG587" s="339">
        <v>0.16217922069999999</v>
      </c>
      <c r="BH587" s="339">
        <v>7.1349797300000004E-2</v>
      </c>
      <c r="BI587" s="339">
        <v>6.1844639899999998E-2</v>
      </c>
      <c r="BJ587" s="339">
        <v>3.1940093900000001E-2</v>
      </c>
      <c r="BK587" s="339">
        <v>6.7075945400000003E-2</v>
      </c>
      <c r="BL587" s="339">
        <v>4.50421555E-2</v>
      </c>
      <c r="BM587" s="339">
        <v>8.0402374299999996E-2</v>
      </c>
      <c r="BN587" s="339">
        <v>4.3217681399999999E-2</v>
      </c>
      <c r="BO587" s="339">
        <v>-4.2752490000000001E-3</v>
      </c>
      <c r="BP587" s="339">
        <v>-1.6245874E-2</v>
      </c>
      <c r="BQ587" s="339">
        <v>2.4113403999999998E-3</v>
      </c>
      <c r="BR587" s="339">
        <v>-2.3177900000000001E-3</v>
      </c>
    </row>
    <row r="588" spans="1:70">
      <c r="A588" t="str">
        <f t="shared" si="54"/>
        <v>CET 1 ratio (fully phased-in definition)202212</v>
      </c>
      <c r="B588" s="495">
        <v>202212</v>
      </c>
      <c r="C588" s="495">
        <v>208</v>
      </c>
      <c r="D588" s="495" t="s">
        <v>1384</v>
      </c>
      <c r="E588" s="495">
        <v>0.12040161844789404</v>
      </c>
      <c r="F588" s="495">
        <v>0.14462550653820119</v>
      </c>
      <c r="G588" s="495">
        <v>0.16329132865628138</v>
      </c>
      <c r="H588" s="495">
        <v>0.22291566209785571</v>
      </c>
      <c r="I588" s="495">
        <v>0.15407768357801513</v>
      </c>
      <c r="J588" s="495">
        <v>0.19310736417775184</v>
      </c>
      <c r="K588" s="495">
        <v>0.38597547559381984</v>
      </c>
      <c r="L588" s="496">
        <v>1297552420010.7332</v>
      </c>
      <c r="M588" s="496">
        <v>8647863189842.3486</v>
      </c>
      <c r="N588" s="495">
        <v>0.21341205103124131</v>
      </c>
      <c r="O588" s="495">
        <v>0.16938314566692911</v>
      </c>
      <c r="P588" s="495">
        <v>0.14769512540426746</v>
      </c>
      <c r="Q588" s="495">
        <v>129</v>
      </c>
      <c r="R588" s="11">
        <f t="shared" si="55"/>
        <v>0.14769512540426746</v>
      </c>
      <c r="S588" s="11">
        <f t="shared" si="56"/>
        <v>0.21341205103124131</v>
      </c>
      <c r="U588" t="str">
        <f t="shared" si="57"/>
        <v>Forbearance ratio - Loans and advances (gross amount) (FBL)11</v>
      </c>
      <c r="V588" s="497">
        <v>202312</v>
      </c>
      <c r="W588" s="497">
        <v>239</v>
      </c>
      <c r="X588" s="497" t="s">
        <v>1385</v>
      </c>
      <c r="Y588" s="497" t="s">
        <v>27</v>
      </c>
      <c r="Z588" s="497">
        <v>0</v>
      </c>
      <c r="AA588" s="497">
        <v>8</v>
      </c>
      <c r="AB588" s="497">
        <v>1.5299982699335166E-2</v>
      </c>
      <c r="AC588" s="497">
        <v>11</v>
      </c>
      <c r="AD588" s="497"/>
      <c r="AF588" s="338" t="s">
        <v>1313</v>
      </c>
      <c r="AG588" s="339">
        <v>3.1603135599999999E-2</v>
      </c>
      <c r="AH588" s="339">
        <v>3.1204106700000001E-2</v>
      </c>
      <c r="AI588" s="339">
        <v>3.0058074300000001E-2</v>
      </c>
      <c r="AJ588" s="339">
        <v>2.9229080800000001E-2</v>
      </c>
      <c r="AK588" s="339">
        <v>2.95589648E-2</v>
      </c>
      <c r="AL588" s="339">
        <v>2.9591146700000001E-2</v>
      </c>
      <c r="AM588" s="339">
        <v>3.03556686E-2</v>
      </c>
      <c r="AN588" s="339">
        <v>2.9517551600000001E-2</v>
      </c>
      <c r="AO588" s="339">
        <v>3.03958501E-2</v>
      </c>
      <c r="AP588" s="339">
        <v>2.9795417599999999E-2</v>
      </c>
      <c r="AQ588" s="339">
        <v>3.1440435000000003E-2</v>
      </c>
      <c r="AR588" s="339">
        <v>3.1784046599999997E-2</v>
      </c>
      <c r="AS588" s="339">
        <v>3.18616896E-2</v>
      </c>
      <c r="AT588" s="339">
        <v>3.2147922199999998E-2</v>
      </c>
      <c r="AU588" s="339">
        <v>3.1795067500000003E-2</v>
      </c>
      <c r="AV588" s="339">
        <v>3.1208652900000002E-2</v>
      </c>
      <c r="AW588" s="339">
        <v>3.1510068500000002E-2</v>
      </c>
      <c r="AX588" s="339">
        <v>3.0712697300000001E-2</v>
      </c>
      <c r="AY588" s="339">
        <v>3.1001364300000001E-2</v>
      </c>
      <c r="AZ588" s="339">
        <v>3.168663E-2</v>
      </c>
      <c r="BA588" s="339">
        <v>3.1588146999999997E-2</v>
      </c>
      <c r="BB588" s="339">
        <v>3.18228064E-2</v>
      </c>
      <c r="BC588" s="339">
        <v>3.03482864E-2</v>
      </c>
      <c r="BD588" s="339">
        <v>2.8978509900000001E-2</v>
      </c>
      <c r="BE588" s="339">
        <v>2.77927078E-2</v>
      </c>
      <c r="BF588" s="339">
        <v>2.74631613E-2</v>
      </c>
      <c r="BG588" s="339">
        <v>2.4628441300000001E-2</v>
      </c>
      <c r="BH588" s="339">
        <v>2.5356948899999999E-2</v>
      </c>
      <c r="BI588" s="339">
        <v>2.5276019E-2</v>
      </c>
      <c r="BJ588" s="339">
        <v>2.5997361100000001E-2</v>
      </c>
      <c r="BK588" s="339">
        <v>3.4443221699999998E-2</v>
      </c>
      <c r="BL588" s="339">
        <v>3.7946202499999998E-2</v>
      </c>
      <c r="BM588" s="339">
        <v>3.5338105000000002E-2</v>
      </c>
      <c r="BN588" s="339">
        <v>3.8098008599999997E-2</v>
      </c>
      <c r="BO588" s="339">
        <v>4.3296773599999998E-2</v>
      </c>
      <c r="BP588" s="339">
        <v>4.4926453300000002E-2</v>
      </c>
      <c r="BQ588" s="339">
        <v>4.4003705599999998E-2</v>
      </c>
      <c r="BR588" s="339">
        <v>4.5925922000000001E-2</v>
      </c>
    </row>
    <row r="589" spans="1:70">
      <c r="A589" t="str">
        <f t="shared" si="54"/>
        <v>CET 1 ratio (fully phased-in definition)202303</v>
      </c>
      <c r="B589" s="495">
        <v>202303</v>
      </c>
      <c r="C589" s="495">
        <v>208</v>
      </c>
      <c r="D589" s="495" t="s">
        <v>1384</v>
      </c>
      <c r="E589" s="495">
        <v>0.12431544965579801</v>
      </c>
      <c r="F589" s="495">
        <v>0.14359450148703498</v>
      </c>
      <c r="G589" s="495">
        <v>0.16759790233209559</v>
      </c>
      <c r="H589" s="495">
        <v>0.2285670357107219</v>
      </c>
      <c r="I589" s="495">
        <v>0.15723887881554077</v>
      </c>
      <c r="J589" s="495">
        <v>0.19627396662612404</v>
      </c>
      <c r="K589" s="495">
        <v>0.38618613118519096</v>
      </c>
      <c r="L589" s="496">
        <v>1318667338366.1306</v>
      </c>
      <c r="M589" s="496">
        <v>8644328490320.1953</v>
      </c>
      <c r="N589" s="495">
        <v>0.21434161890839076</v>
      </c>
      <c r="O589" s="495">
        <v>0.17330424778016626</v>
      </c>
      <c r="P589" s="495">
        <v>0.15020002943741365</v>
      </c>
      <c r="Q589" s="495">
        <v>132</v>
      </c>
      <c r="R589" s="11">
        <f t="shared" si="55"/>
        <v>0.15020002943741365</v>
      </c>
      <c r="S589" s="11">
        <f t="shared" si="56"/>
        <v>0.21434161890839076</v>
      </c>
      <c r="U589" t="str">
        <f t="shared" si="57"/>
        <v>Forbearance ratio - Loans and advances (gross amount) (FBL)12</v>
      </c>
      <c r="V589" s="497">
        <v>202312</v>
      </c>
      <c r="W589" s="497">
        <v>239</v>
      </c>
      <c r="X589" s="497" t="s">
        <v>1385</v>
      </c>
      <c r="Y589" s="497" t="s">
        <v>90</v>
      </c>
      <c r="Z589" s="497">
        <v>0</v>
      </c>
      <c r="AA589" s="497">
        <v>3</v>
      </c>
      <c r="AB589" s="497">
        <v>1.5204363696696638E-2</v>
      </c>
      <c r="AC589" s="497">
        <v>12</v>
      </c>
      <c r="AD589" s="497"/>
      <c r="AF589" s="338" t="s">
        <v>2386</v>
      </c>
      <c r="AG589" s="339" t="s">
        <v>6753</v>
      </c>
      <c r="AH589" s="339" t="s">
        <v>6753</v>
      </c>
      <c r="AI589" s="339" t="s">
        <v>6753</v>
      </c>
      <c r="AJ589" s="339" t="s">
        <v>6753</v>
      </c>
      <c r="AK589" s="339" t="s">
        <v>6753</v>
      </c>
      <c r="AL589" s="339" t="s">
        <v>6753</v>
      </c>
      <c r="AM589" s="339" t="s">
        <v>6753</v>
      </c>
      <c r="AN589" s="339" t="s">
        <v>6753</v>
      </c>
      <c r="AO589" s="339" t="s">
        <v>6753</v>
      </c>
      <c r="AP589" s="339" t="s">
        <v>6753</v>
      </c>
      <c r="AQ589" s="339" t="s">
        <v>6753</v>
      </c>
      <c r="AR589" s="339" t="s">
        <v>6753</v>
      </c>
      <c r="AS589" s="339" t="s">
        <v>6753</v>
      </c>
      <c r="AT589" s="339" t="s">
        <v>6753</v>
      </c>
      <c r="AU589" s="339">
        <v>9.7649912999999994E-3</v>
      </c>
      <c r="AV589" s="339">
        <v>9.1960071000000004E-3</v>
      </c>
      <c r="AW589" s="339">
        <v>1.10503027E-2</v>
      </c>
      <c r="AX589" s="339">
        <v>1.15991407E-2</v>
      </c>
      <c r="AY589" s="339">
        <v>8.5944947999999997E-3</v>
      </c>
      <c r="AZ589" s="339">
        <v>1.14620308E-2</v>
      </c>
      <c r="BA589" s="339">
        <v>1.04392284E-2</v>
      </c>
      <c r="BB589" s="339">
        <v>1.1059885300000001E-2</v>
      </c>
      <c r="BC589" s="339">
        <v>1.2557935900000001E-2</v>
      </c>
      <c r="BD589" s="339">
        <v>1.21649097E-2</v>
      </c>
      <c r="BE589" s="339">
        <v>1.12727247E-2</v>
      </c>
      <c r="BF589" s="339">
        <v>1.2897286799999999E-2</v>
      </c>
      <c r="BG589" s="339">
        <v>9.2345575000000006E-3</v>
      </c>
      <c r="BH589" s="339">
        <v>6.9503137999999999E-3</v>
      </c>
      <c r="BI589" s="339">
        <v>6.7025074E-3</v>
      </c>
      <c r="BJ589" s="339">
        <v>6.9229000000000001E-3</v>
      </c>
      <c r="BK589" s="339">
        <v>7.2390939999999997E-3</v>
      </c>
      <c r="BL589" s="339">
        <v>6.9739891000000004E-3</v>
      </c>
      <c r="BM589" s="339">
        <v>7.0876797000000002E-3</v>
      </c>
      <c r="BN589" s="339">
        <v>8.8236562000000001E-3</v>
      </c>
      <c r="BO589" s="339">
        <v>8.4599830000000008E-3</v>
      </c>
      <c r="BP589" s="339">
        <v>8.1753699999999995E-3</v>
      </c>
      <c r="BQ589" s="339">
        <v>7.8674725000000001E-3</v>
      </c>
      <c r="BR589" s="339">
        <v>7.4509564999999996E-3</v>
      </c>
    </row>
    <row r="590" spans="1:70">
      <c r="A590" t="str">
        <f t="shared" si="54"/>
        <v>CET 1 ratio (fully phased-in definition)202306</v>
      </c>
      <c r="B590" s="495">
        <v>202306</v>
      </c>
      <c r="C590" s="495">
        <v>208</v>
      </c>
      <c r="D590" s="495" t="s">
        <v>1384</v>
      </c>
      <c r="E590" s="495">
        <v>0.1241846460706075</v>
      </c>
      <c r="F590" s="495">
        <v>0.14899892921881508</v>
      </c>
      <c r="G590" s="495">
        <v>0.17297320313086806</v>
      </c>
      <c r="H590" s="495">
        <v>0.23602744435498085</v>
      </c>
      <c r="I590" s="495">
        <v>0.15911383981280736</v>
      </c>
      <c r="J590" s="495">
        <v>0.20299956890510767</v>
      </c>
      <c r="K590" s="495">
        <v>0.38865930441838276</v>
      </c>
      <c r="L590" s="496">
        <v>1345671305739.5342</v>
      </c>
      <c r="M590" s="496">
        <v>8714015241003.8281</v>
      </c>
      <c r="N590" s="495">
        <v>0.21324578399585498</v>
      </c>
      <c r="O590" s="495">
        <v>0.17822724010244678</v>
      </c>
      <c r="P590" s="495">
        <v>0.15167398562606402</v>
      </c>
      <c r="Q590" s="495">
        <v>131</v>
      </c>
      <c r="R590" s="11">
        <f t="shared" si="55"/>
        <v>0.15167398562606402</v>
      </c>
      <c r="S590" s="11">
        <f t="shared" si="56"/>
        <v>0.21324578399585498</v>
      </c>
      <c r="U590" t="str">
        <f t="shared" si="57"/>
        <v>Forbearance ratio - Loans and advances (gross amount) (FBL)13</v>
      </c>
      <c r="V590" s="497">
        <v>202312</v>
      </c>
      <c r="W590" s="497">
        <v>239</v>
      </c>
      <c r="X590" s="497" t="s">
        <v>1385</v>
      </c>
      <c r="Y590" s="497" t="s">
        <v>97</v>
      </c>
      <c r="Z590" s="497">
        <v>0</v>
      </c>
      <c r="AA590" s="497">
        <v>4</v>
      </c>
      <c r="AB590" s="497">
        <v>1.5057401164053817E-2</v>
      </c>
      <c r="AC590" s="497">
        <v>13</v>
      </c>
      <c r="AD590" s="497"/>
      <c r="AF590" s="338" t="s">
        <v>990</v>
      </c>
      <c r="AG590" s="339">
        <v>0.1353536944</v>
      </c>
      <c r="AH590" s="339">
        <v>0.13486119429999999</v>
      </c>
      <c r="AI590" s="339">
        <v>0.13578555589999999</v>
      </c>
      <c r="AJ590" s="339">
        <v>0.1432324606</v>
      </c>
      <c r="AK590" s="339">
        <v>0.14504909199999999</v>
      </c>
      <c r="AL590" s="339">
        <v>0.14717619809999999</v>
      </c>
      <c r="AM590" s="339">
        <v>0.15166747520000001</v>
      </c>
      <c r="AN590" s="339">
        <v>0.15048335739999999</v>
      </c>
      <c r="AO590" s="339">
        <v>0.15653147570000001</v>
      </c>
      <c r="AP590" s="339">
        <v>0.1537276933</v>
      </c>
      <c r="AQ590" s="339">
        <v>0.15559215770000001</v>
      </c>
      <c r="AR590" s="339">
        <v>0.1640355248</v>
      </c>
      <c r="AS590" s="339">
        <v>0.1646123075</v>
      </c>
      <c r="AT590" s="339">
        <v>0.16048263460000001</v>
      </c>
      <c r="AU590" s="339">
        <v>0.16011964819999999</v>
      </c>
      <c r="AV590" s="339">
        <v>0.16040191719999999</v>
      </c>
      <c r="AW590" s="339">
        <v>0.1634283587</v>
      </c>
      <c r="AX590" s="339">
        <v>0.16030696489999999</v>
      </c>
      <c r="AY590" s="339">
        <v>0.15903489740000001</v>
      </c>
      <c r="AZ590" s="339">
        <v>0.16002640279999999</v>
      </c>
      <c r="BA590" s="339">
        <v>0.15666061149999999</v>
      </c>
      <c r="BB590" s="339">
        <v>0.16009496309999999</v>
      </c>
      <c r="BC590" s="339">
        <v>0.15331966720000001</v>
      </c>
      <c r="BD590" s="339">
        <v>0.16698648159999999</v>
      </c>
      <c r="BE590" s="339">
        <v>0.17494288059999999</v>
      </c>
      <c r="BF590" s="339">
        <v>0.17416413450000001</v>
      </c>
      <c r="BG590" s="339">
        <v>0.1734910955</v>
      </c>
      <c r="BH590" s="339">
        <v>0.17698793360000001</v>
      </c>
      <c r="BI590" s="339">
        <v>0.17324194770000001</v>
      </c>
      <c r="BJ590" s="339">
        <v>0.1669325089</v>
      </c>
      <c r="BK590" s="339">
        <v>0.1611592272</v>
      </c>
      <c r="BL590" s="339">
        <v>0.16473050010000001</v>
      </c>
      <c r="BM590" s="339">
        <v>0.16170142270000001</v>
      </c>
      <c r="BN590" s="339">
        <v>0.17756913790000001</v>
      </c>
      <c r="BO590" s="339">
        <v>0.18130495020000001</v>
      </c>
      <c r="BP590" s="339">
        <v>0.1843730459</v>
      </c>
      <c r="BQ590" s="339">
        <v>0.18149611430000001</v>
      </c>
      <c r="BR590" s="339">
        <v>0.1689779085</v>
      </c>
    </row>
    <row r="591" spans="1:70">
      <c r="A591" t="str">
        <f t="shared" si="54"/>
        <v>CET 1 ratio (fully phased-in definition)202309</v>
      </c>
      <c r="B591" s="495">
        <v>202309</v>
      </c>
      <c r="C591" s="495">
        <v>208</v>
      </c>
      <c r="D591" s="495" t="s">
        <v>1384</v>
      </c>
      <c r="E591" s="495">
        <v>0.1267671213662861</v>
      </c>
      <c r="F591" s="495">
        <v>0.1469863676730038</v>
      </c>
      <c r="G591" s="495">
        <v>0.17189911587612469</v>
      </c>
      <c r="H591" s="495">
        <v>0.2347494592273297</v>
      </c>
      <c r="I591" s="495">
        <v>0.15816280945006572</v>
      </c>
      <c r="J591" s="495">
        <v>0.20315212116500578</v>
      </c>
      <c r="K591" s="495">
        <v>0.39593007479385678</v>
      </c>
      <c r="L591" s="496">
        <v>1345289683809.0313</v>
      </c>
      <c r="M591" s="496">
        <v>8756865252405.6846</v>
      </c>
      <c r="N591" s="495">
        <v>0.21115585372563411</v>
      </c>
      <c r="O591" s="495">
        <v>0.17740808440057421</v>
      </c>
      <c r="P591" s="495">
        <v>0.15081772304356503</v>
      </c>
      <c r="Q591" s="495">
        <v>129</v>
      </c>
      <c r="R591" s="11">
        <f t="shared" si="55"/>
        <v>0.15081772304356503</v>
      </c>
      <c r="S591" s="11">
        <f t="shared" si="56"/>
        <v>0.21115585372563411</v>
      </c>
      <c r="U591" t="str">
        <f t="shared" si="57"/>
        <v>Forbearance ratio - Loans and advances (gross amount) (FBL)14</v>
      </c>
      <c r="V591" s="497">
        <v>202312</v>
      </c>
      <c r="W591" s="497">
        <v>239</v>
      </c>
      <c r="X591" s="497" t="s">
        <v>1385</v>
      </c>
      <c r="Y591" s="497" t="s">
        <v>92</v>
      </c>
      <c r="Z591" s="497">
        <v>0</v>
      </c>
      <c r="AA591" s="497">
        <v>4</v>
      </c>
      <c r="AB591" s="497">
        <v>1.4715295109370108E-2</v>
      </c>
      <c r="AC591" s="497">
        <v>14</v>
      </c>
      <c r="AD591" s="497"/>
      <c r="AF591" s="338" t="s">
        <v>1311</v>
      </c>
      <c r="AG591" s="339" t="s">
        <v>6753</v>
      </c>
      <c r="AH591" s="339" t="s">
        <v>6753</v>
      </c>
      <c r="AI591" s="339" t="s">
        <v>6753</v>
      </c>
      <c r="AJ591" s="339" t="s">
        <v>6753</v>
      </c>
      <c r="AK591" s="339" t="s">
        <v>6753</v>
      </c>
      <c r="AL591" s="339" t="s">
        <v>6753</v>
      </c>
      <c r="AM591" s="339" t="s">
        <v>6753</v>
      </c>
      <c r="AN591" s="339" t="s">
        <v>6753</v>
      </c>
      <c r="AO591" s="339">
        <v>0.1079755644</v>
      </c>
      <c r="AP591" s="339">
        <v>0.1020563859</v>
      </c>
      <c r="AQ591" s="339">
        <v>0.1038433132</v>
      </c>
      <c r="AR591" s="339">
        <v>0.1080407842</v>
      </c>
      <c r="AS591" s="339">
        <v>0.10829912799999999</v>
      </c>
      <c r="AT591" s="339">
        <v>0.10468024250000001</v>
      </c>
      <c r="AU591" s="339">
        <v>0.1033178679</v>
      </c>
      <c r="AV591" s="339">
        <v>0.1036142275</v>
      </c>
      <c r="AW591" s="339">
        <v>0.1030948185</v>
      </c>
      <c r="AX591" s="339">
        <v>9.7305729100000002E-2</v>
      </c>
      <c r="AY591" s="339">
        <v>9.6385250399999997E-2</v>
      </c>
      <c r="AZ591" s="339">
        <v>9.8293665700000005E-2</v>
      </c>
      <c r="BA591" s="339">
        <v>9.6822003599999998E-2</v>
      </c>
      <c r="BB591" s="339">
        <v>9.6072282699999997E-2</v>
      </c>
      <c r="BC591" s="339">
        <v>9.3046163099999996E-2</v>
      </c>
      <c r="BD591" s="339">
        <v>9.3658266200000007E-2</v>
      </c>
      <c r="BE591" s="339">
        <v>9.6949235300000006E-2</v>
      </c>
      <c r="BF591" s="339">
        <v>9.57005576E-2</v>
      </c>
      <c r="BG591" s="339">
        <v>9.2686080700000006E-2</v>
      </c>
      <c r="BH591" s="339">
        <v>9.0820488099999999E-2</v>
      </c>
      <c r="BI591" s="339">
        <v>8.9198390700000005E-2</v>
      </c>
      <c r="BJ591" s="339">
        <v>8.36501838E-2</v>
      </c>
      <c r="BK591" s="339">
        <v>7.8847833000000006E-2</v>
      </c>
      <c r="BL591" s="339">
        <v>7.8907837800000005E-2</v>
      </c>
      <c r="BM591" s="339">
        <v>7.5824535200000001E-2</v>
      </c>
      <c r="BN591" s="339">
        <v>8.3095242499999999E-2</v>
      </c>
      <c r="BO591" s="339">
        <v>8.27345419E-2</v>
      </c>
      <c r="BP591" s="339">
        <v>8.4319355700000001E-2</v>
      </c>
      <c r="BQ591" s="339">
        <v>8.0835777299999995E-2</v>
      </c>
      <c r="BR591" s="339">
        <v>7.5868839199999996E-2</v>
      </c>
    </row>
    <row r="592" spans="1:70">
      <c r="A592" t="str">
        <f t="shared" si="54"/>
        <v>CET 1 ratio (fully phased-in definition)202312</v>
      </c>
      <c r="B592" s="495">
        <v>202312</v>
      </c>
      <c r="C592" s="495">
        <v>208</v>
      </c>
      <c r="D592" s="495" t="s">
        <v>1384</v>
      </c>
      <c r="E592" s="495">
        <v>0.1267225035020017</v>
      </c>
      <c r="F592" s="495">
        <v>0.1469837284828929</v>
      </c>
      <c r="G592" s="495">
        <v>0.17237476845637714</v>
      </c>
      <c r="H592" s="495">
        <v>0.22347096367647001</v>
      </c>
      <c r="I592" s="495">
        <v>0.15912370321546151</v>
      </c>
      <c r="J592" s="495">
        <v>0.20248686267285082</v>
      </c>
      <c r="K592" s="495">
        <v>0.3916435924339427</v>
      </c>
      <c r="L592" s="496">
        <v>1359748769194.8081</v>
      </c>
      <c r="M592" s="496">
        <v>8789394509287.1182</v>
      </c>
      <c r="N592" s="495">
        <v>0.20762614399161122</v>
      </c>
      <c r="O592" s="495">
        <v>0.17969558471037403</v>
      </c>
      <c r="P592" s="495">
        <v>0.15163733425025142</v>
      </c>
      <c r="Q592" s="495">
        <v>128</v>
      </c>
      <c r="R592" s="11">
        <f t="shared" si="55"/>
        <v>0.15163733425025142</v>
      </c>
      <c r="S592" s="11">
        <f t="shared" si="56"/>
        <v>0.20762614399161122</v>
      </c>
      <c r="U592" t="str">
        <f t="shared" si="57"/>
        <v>Forbearance ratio - Loans and advances (gross amount) (FBL)15</v>
      </c>
      <c r="V592" s="497">
        <v>202312</v>
      </c>
      <c r="W592" s="497">
        <v>239</v>
      </c>
      <c r="X592" s="497" t="s">
        <v>1385</v>
      </c>
      <c r="Y592" s="497" t="s">
        <v>19</v>
      </c>
      <c r="Z592" s="497">
        <v>0</v>
      </c>
      <c r="AA592" s="497">
        <v>8</v>
      </c>
      <c r="AB592" s="497">
        <v>1.427014901212938E-2</v>
      </c>
      <c r="AC592" s="497">
        <v>15</v>
      </c>
      <c r="AD592" s="497"/>
      <c r="AF592" s="338" t="s">
        <v>1312</v>
      </c>
      <c r="AG592" s="339" t="s">
        <v>6753</v>
      </c>
      <c r="AH592" s="339" t="s">
        <v>6753</v>
      </c>
      <c r="AI592" s="339" t="s">
        <v>6753</v>
      </c>
      <c r="AJ592" s="339" t="s">
        <v>6753</v>
      </c>
      <c r="AK592" s="339" t="s">
        <v>6753</v>
      </c>
      <c r="AL592" s="339" t="s">
        <v>6753</v>
      </c>
      <c r="AM592" s="339" t="s">
        <v>6753</v>
      </c>
      <c r="AN592" s="339" t="s">
        <v>6753</v>
      </c>
      <c r="AO592" s="339">
        <v>0.1072320802</v>
      </c>
      <c r="AP592" s="339">
        <v>0.1015798311</v>
      </c>
      <c r="AQ592" s="339">
        <v>0.1035010946</v>
      </c>
      <c r="AR592" s="339">
        <v>0.1076597941</v>
      </c>
      <c r="AS592" s="339">
        <v>0.1086798588</v>
      </c>
      <c r="AT592" s="339">
        <v>0.10503987620000001</v>
      </c>
      <c r="AU592" s="339">
        <v>0.10538076120000001</v>
      </c>
      <c r="AV592" s="339">
        <v>0.10587778420000001</v>
      </c>
      <c r="AW592" s="339">
        <v>0.1056210341</v>
      </c>
      <c r="AX592" s="339">
        <v>9.9695701299999995E-2</v>
      </c>
      <c r="AY592" s="339">
        <v>9.8467152200000005E-2</v>
      </c>
      <c r="AZ592" s="339">
        <v>0.10068627400000001</v>
      </c>
      <c r="BA592" s="339">
        <v>9.9209956000000002E-2</v>
      </c>
      <c r="BB592" s="339">
        <v>9.8545931599999997E-2</v>
      </c>
      <c r="BC592" s="339">
        <v>9.4978865199999998E-2</v>
      </c>
      <c r="BD592" s="339">
        <v>9.5485831899999998E-2</v>
      </c>
      <c r="BE592" s="339">
        <v>9.8983176199999995E-2</v>
      </c>
      <c r="BF592" s="339">
        <v>9.9129144799999999E-2</v>
      </c>
      <c r="BG592" s="339">
        <v>9.5526595199999995E-2</v>
      </c>
      <c r="BH592" s="339">
        <v>9.3487653000000004E-2</v>
      </c>
      <c r="BI592" s="339">
        <v>9.1912759199999999E-2</v>
      </c>
      <c r="BJ592" s="339">
        <v>8.8095057899999996E-2</v>
      </c>
      <c r="BK592" s="339">
        <v>8.2329923599999993E-2</v>
      </c>
      <c r="BL592" s="339">
        <v>8.3526184000000003E-2</v>
      </c>
      <c r="BM592" s="339">
        <v>8.0218436300000001E-2</v>
      </c>
      <c r="BN592" s="339">
        <v>8.7831536099999996E-2</v>
      </c>
      <c r="BO592" s="339">
        <v>8.4451974299999996E-2</v>
      </c>
      <c r="BP592" s="339">
        <v>8.6093235000000004E-2</v>
      </c>
      <c r="BQ592" s="339">
        <v>8.25283552E-2</v>
      </c>
      <c r="BR592" s="339">
        <v>7.7533526800000002E-2</v>
      </c>
    </row>
    <row r="593" spans="1:70">
      <c r="A593" t="str">
        <f t="shared" si="54"/>
        <v>Coverage ratio of non-performing loans and advances201409</v>
      </c>
      <c r="B593" s="495">
        <v>201409</v>
      </c>
      <c r="C593" s="495">
        <v>235</v>
      </c>
      <c r="D593" s="495" t="s">
        <v>624</v>
      </c>
      <c r="E593" s="495">
        <v>0.11626605187730683</v>
      </c>
      <c r="F593" s="495">
        <v>0.28228374936195416</v>
      </c>
      <c r="G593" s="495">
        <v>0.40324024908829326</v>
      </c>
      <c r="H593" s="495">
        <v>0.37903608737539013</v>
      </c>
      <c r="I593" s="495">
        <v>0.42106613492368711</v>
      </c>
      <c r="J593" s="495">
        <v>0.46278538584782009</v>
      </c>
      <c r="K593" s="495">
        <v>0.61770826323303019</v>
      </c>
      <c r="L593" s="496">
        <v>405099022616.55682</v>
      </c>
      <c r="M593" s="496">
        <v>933021785384.28918</v>
      </c>
      <c r="N593" s="495">
        <v>0.42181013488183183</v>
      </c>
      <c r="O593" s="495">
        <v>0.39060715470362323</v>
      </c>
      <c r="P593" s="495">
        <v>0.4350096933998529</v>
      </c>
      <c r="Q593" s="495">
        <v>118</v>
      </c>
      <c r="R593" s="11">
        <f t="shared" si="55"/>
        <v>0.39060715470362323</v>
      </c>
      <c r="S593" s="11">
        <f t="shared" si="56"/>
        <v>0.4350096933998529</v>
      </c>
      <c r="U593" t="str">
        <f t="shared" si="57"/>
        <v>Forbearance ratio - Loans and advances (gross amount) (FBL)16</v>
      </c>
      <c r="V593" s="497">
        <v>202312</v>
      </c>
      <c r="W593" s="497">
        <v>239</v>
      </c>
      <c r="X593" s="497" t="s">
        <v>1385</v>
      </c>
      <c r="Y593" s="497" t="s">
        <v>29</v>
      </c>
      <c r="Z593" s="497">
        <v>0</v>
      </c>
      <c r="AA593" s="497">
        <v>3</v>
      </c>
      <c r="AB593" s="497">
        <v>1.3887595413288597E-2</v>
      </c>
      <c r="AC593" s="497">
        <v>16</v>
      </c>
      <c r="AD593" s="497"/>
      <c r="AF593" s="338" t="s">
        <v>991</v>
      </c>
      <c r="AG593" s="339">
        <v>0.1440585787</v>
      </c>
      <c r="AH593" s="339">
        <v>0.1418362826</v>
      </c>
      <c r="AI593" s="339">
        <v>0.14272441969999999</v>
      </c>
      <c r="AJ593" s="339">
        <v>0.15051379610000001</v>
      </c>
      <c r="AK593" s="339">
        <v>0.15227718170000001</v>
      </c>
      <c r="AL593" s="339">
        <v>0.15463667689999999</v>
      </c>
      <c r="AM593" s="339">
        <v>0.15880773740000001</v>
      </c>
      <c r="AN593" s="339">
        <v>0.1578324968</v>
      </c>
      <c r="AO593" s="339">
        <v>0.1637952429</v>
      </c>
      <c r="AP593" s="339">
        <v>0.16102794719999999</v>
      </c>
      <c r="AQ593" s="339">
        <v>0.16198932769999999</v>
      </c>
      <c r="AR593" s="339">
        <v>0.17055881440000001</v>
      </c>
      <c r="AS593" s="339">
        <v>0.1712703652</v>
      </c>
      <c r="AT593" s="339">
        <v>0.1711397559</v>
      </c>
      <c r="AU593" s="339">
        <v>0.17279501959999999</v>
      </c>
      <c r="AV593" s="339">
        <v>0.1750530304</v>
      </c>
      <c r="AW593" s="339">
        <v>0.1780316934</v>
      </c>
      <c r="AX593" s="339">
        <v>0.17604425839999999</v>
      </c>
      <c r="AY593" s="339">
        <v>0.17449884609999999</v>
      </c>
      <c r="AZ593" s="339">
        <v>0.1752833036</v>
      </c>
      <c r="BA593" s="339">
        <v>0.17234766579999999</v>
      </c>
      <c r="BB593" s="339">
        <v>0.1765713122</v>
      </c>
      <c r="BC593" s="339">
        <v>0.1693140531</v>
      </c>
      <c r="BD593" s="339">
        <v>0.1833508455</v>
      </c>
      <c r="BE593" s="339">
        <v>0.19145553400000001</v>
      </c>
      <c r="BF593" s="339">
        <v>0.1904914385</v>
      </c>
      <c r="BG593" s="339">
        <v>0.1897248024</v>
      </c>
      <c r="BH593" s="339">
        <v>0.1935744398</v>
      </c>
      <c r="BI593" s="339">
        <v>0.1893266955</v>
      </c>
      <c r="BJ593" s="339">
        <v>0.1827538662</v>
      </c>
      <c r="BK593" s="339">
        <v>0.17698909099999999</v>
      </c>
      <c r="BL593" s="339">
        <v>0.18019952280000001</v>
      </c>
      <c r="BM593" s="339">
        <v>0.1767201185</v>
      </c>
      <c r="BN593" s="339">
        <v>0.1925168797</v>
      </c>
      <c r="BO593" s="339">
        <v>0.1963055273</v>
      </c>
      <c r="BP593" s="339">
        <v>0.1985334081</v>
      </c>
      <c r="BQ593" s="339">
        <v>0.1947146052</v>
      </c>
      <c r="BR593" s="339">
        <v>0.18116537020000001</v>
      </c>
    </row>
    <row r="594" spans="1:70">
      <c r="A594" t="str">
        <f t="shared" si="54"/>
        <v>Coverage ratio of non-performing loans and advances201412</v>
      </c>
      <c r="B594" s="495">
        <v>201412</v>
      </c>
      <c r="C594" s="495">
        <v>235</v>
      </c>
      <c r="D594" s="495" t="s">
        <v>624</v>
      </c>
      <c r="E594" s="495">
        <v>0.12490446228356385</v>
      </c>
      <c r="F594" s="495">
        <v>0.31344171743042459</v>
      </c>
      <c r="G594" s="495">
        <v>0.40867253161318079</v>
      </c>
      <c r="H594" s="495">
        <v>0.39977605456719123</v>
      </c>
      <c r="I594" s="495">
        <v>0.43362411842980597</v>
      </c>
      <c r="J594" s="495">
        <v>0.48187580346215098</v>
      </c>
      <c r="K594" s="495">
        <v>0.62944336002322532</v>
      </c>
      <c r="L594" s="496">
        <v>410530877329.01959</v>
      </c>
      <c r="M594" s="496">
        <v>917049475999.14905</v>
      </c>
      <c r="N594" s="495">
        <v>0.46271971460146316</v>
      </c>
      <c r="O594" s="495">
        <v>0.39889673888255117</v>
      </c>
      <c r="P594" s="495">
        <v>0.44934708151471386</v>
      </c>
      <c r="Q594" s="495">
        <v>126</v>
      </c>
      <c r="R594" s="11">
        <f t="shared" si="55"/>
        <v>0.39889673888255117</v>
      </c>
      <c r="S594" s="11">
        <f t="shared" si="56"/>
        <v>0.46271971460146316</v>
      </c>
      <c r="U594" t="str">
        <f t="shared" si="57"/>
        <v>Forbearance ratio - Loans and advances (gross amount) (FBL)17</v>
      </c>
      <c r="V594" s="497">
        <v>202312</v>
      </c>
      <c r="W594" s="497">
        <v>239</v>
      </c>
      <c r="X594" s="497" t="s">
        <v>1385</v>
      </c>
      <c r="Y594" s="497" t="s">
        <v>100</v>
      </c>
      <c r="Z594" s="497">
        <v>0</v>
      </c>
      <c r="AA594" s="497">
        <v>3</v>
      </c>
      <c r="AB594" s="497">
        <v>1.3589294934501388E-2</v>
      </c>
      <c r="AC594" s="497">
        <v>17</v>
      </c>
      <c r="AD594" s="497"/>
      <c r="AF594" s="338" t="s">
        <v>993</v>
      </c>
      <c r="AG594" s="339">
        <v>0.1403935831</v>
      </c>
      <c r="AH594" s="339">
        <v>0.13968406550000001</v>
      </c>
      <c r="AI594" s="339">
        <v>0.13819141469999999</v>
      </c>
      <c r="AJ594" s="339">
        <v>0.1451510603</v>
      </c>
      <c r="AK594" s="339">
        <v>0.14708805699999999</v>
      </c>
      <c r="AL594" s="339">
        <v>0.1503387618</v>
      </c>
      <c r="AM594" s="339">
        <v>0.15379638570000001</v>
      </c>
      <c r="AN594" s="339">
        <v>0.151661133</v>
      </c>
      <c r="AO594" s="339">
        <v>0.1577633312</v>
      </c>
      <c r="AP594" s="339">
        <v>0.15456031579999999</v>
      </c>
      <c r="AQ594" s="339">
        <v>0.1561729117</v>
      </c>
      <c r="AR594" s="339">
        <v>0.16469494209999999</v>
      </c>
      <c r="AS594" s="339">
        <v>0.16529422569999999</v>
      </c>
      <c r="AT594" s="339">
        <v>0.16117485679999999</v>
      </c>
      <c r="AU594" s="339">
        <v>0.15679711029999999</v>
      </c>
      <c r="AV594" s="339">
        <v>0.1567727626</v>
      </c>
      <c r="AW594" s="339">
        <v>0.15959897270000001</v>
      </c>
      <c r="AX594" s="339">
        <v>0.1565295833</v>
      </c>
      <c r="AY594" s="339">
        <v>0.15570871610000001</v>
      </c>
      <c r="AZ594" s="339">
        <v>0.15630364790000001</v>
      </c>
      <c r="BA594" s="339">
        <v>0.1527260117</v>
      </c>
      <c r="BB594" s="339">
        <v>0.1561701549</v>
      </c>
      <c r="BC594" s="339">
        <v>0.15006669489999999</v>
      </c>
      <c r="BD594" s="339">
        <v>0.1636385927</v>
      </c>
      <c r="BE594" s="339">
        <v>0.17113476399999999</v>
      </c>
      <c r="BF594" s="339">
        <v>0.168697603</v>
      </c>
      <c r="BG594" s="339">
        <v>0.1688219671</v>
      </c>
      <c r="BH594" s="339">
        <v>0.17218817249999999</v>
      </c>
      <c r="BI594" s="339">
        <v>0.16828746019999999</v>
      </c>
      <c r="BJ594" s="339">
        <v>0.15851605269999999</v>
      </c>
      <c r="BK594" s="339">
        <v>0.15434958130000001</v>
      </c>
      <c r="BL594" s="339">
        <v>0.15553321140000001</v>
      </c>
      <c r="BM594" s="339">
        <v>0.1533503202</v>
      </c>
      <c r="BN594" s="339">
        <v>0.16863358780000001</v>
      </c>
      <c r="BO594" s="339">
        <v>0.17809009519999999</v>
      </c>
      <c r="BP594" s="339">
        <v>0.18110100270000001</v>
      </c>
      <c r="BQ594" s="339">
        <v>0.17828381160000001</v>
      </c>
      <c r="BR594" s="339">
        <v>0.16581077820000001</v>
      </c>
    </row>
    <row r="595" spans="1:70">
      <c r="A595" t="str">
        <f t="shared" si="54"/>
        <v>Coverage ratio of non-performing loans and advances201503</v>
      </c>
      <c r="B595" s="495">
        <v>201503</v>
      </c>
      <c r="C595" s="495">
        <v>235</v>
      </c>
      <c r="D595" s="495" t="s">
        <v>624</v>
      </c>
      <c r="E595" s="495">
        <v>0.1581992525036823</v>
      </c>
      <c r="F595" s="495">
        <v>0.3107402217090206</v>
      </c>
      <c r="G595" s="495">
        <v>0.4132833953197389</v>
      </c>
      <c r="H595" s="495">
        <v>0.40273077880075253</v>
      </c>
      <c r="I595" s="495">
        <v>0.42950459096252364</v>
      </c>
      <c r="J595" s="495">
        <v>0.47081286342895667</v>
      </c>
      <c r="K595" s="495">
        <v>0.61288845982439444</v>
      </c>
      <c r="L595" s="496">
        <v>412567066704.82397</v>
      </c>
      <c r="M595" s="496">
        <v>925120173096.56091</v>
      </c>
      <c r="N595" s="495">
        <v>0.44433990712361199</v>
      </c>
      <c r="O595" s="495">
        <v>0.39732989743404662</v>
      </c>
      <c r="P595" s="495">
        <v>0.44430929123725321</v>
      </c>
      <c r="Q595" s="495">
        <v>124</v>
      </c>
      <c r="R595" s="11">
        <f t="shared" si="55"/>
        <v>0.39732989743404662</v>
      </c>
      <c r="S595" s="11">
        <f t="shared" si="56"/>
        <v>0.44433990712361199</v>
      </c>
      <c r="U595" t="str">
        <f t="shared" si="57"/>
        <v>Forbearance ratio - Loans and advances (gross amount) (FBL)18</v>
      </c>
      <c r="V595" s="497">
        <v>202312</v>
      </c>
      <c r="W595" s="497">
        <v>239</v>
      </c>
      <c r="X595" s="497" t="s">
        <v>1385</v>
      </c>
      <c r="Y595" s="497" t="s">
        <v>93</v>
      </c>
      <c r="Z595" s="497">
        <v>0</v>
      </c>
      <c r="AA595" s="497">
        <v>3</v>
      </c>
      <c r="AB595" s="497">
        <v>1.3295650504255357E-2</v>
      </c>
      <c r="AC595" s="497">
        <v>18</v>
      </c>
      <c r="AD595" s="497"/>
      <c r="AF595" s="338" t="s">
        <v>992</v>
      </c>
      <c r="AG595" s="339">
        <v>0.1353536944</v>
      </c>
      <c r="AH595" s="339">
        <v>0.13486119429999999</v>
      </c>
      <c r="AI595" s="339">
        <v>0.13578555589999999</v>
      </c>
      <c r="AJ595" s="339">
        <v>0.1432324606</v>
      </c>
      <c r="AK595" s="339">
        <v>0.14504909199999999</v>
      </c>
      <c r="AL595" s="339">
        <v>0.14717619809999999</v>
      </c>
      <c r="AM595" s="339">
        <v>0.15166747520000001</v>
      </c>
      <c r="AN595" s="339">
        <v>0.15048335739999999</v>
      </c>
      <c r="AO595" s="339">
        <v>0.15653147570000001</v>
      </c>
      <c r="AP595" s="339">
        <v>0.1537276933</v>
      </c>
      <c r="AQ595" s="339">
        <v>0.15559215770000001</v>
      </c>
      <c r="AR595" s="339">
        <v>0.1640355248</v>
      </c>
      <c r="AS595" s="339">
        <v>0.1646123075</v>
      </c>
      <c r="AT595" s="339">
        <v>0.16048263460000001</v>
      </c>
      <c r="AU595" s="339">
        <v>0.16011964819999999</v>
      </c>
      <c r="AV595" s="339">
        <v>0.16040191719999999</v>
      </c>
      <c r="AW595" s="339">
        <v>0.1634283587</v>
      </c>
      <c r="AX595" s="339">
        <v>0.16030696489999999</v>
      </c>
      <c r="AY595" s="339">
        <v>0.15903489740000001</v>
      </c>
      <c r="AZ595" s="339">
        <v>0.16002640279999999</v>
      </c>
      <c r="BA595" s="339">
        <v>0.15666061149999999</v>
      </c>
      <c r="BB595" s="339">
        <v>0.16009496309999999</v>
      </c>
      <c r="BC595" s="339">
        <v>0.15331966720000001</v>
      </c>
      <c r="BD595" s="339">
        <v>0.16698648159999999</v>
      </c>
      <c r="BE595" s="339">
        <v>0.17494288059999999</v>
      </c>
      <c r="BF595" s="339">
        <v>0.17416413450000001</v>
      </c>
      <c r="BG595" s="339">
        <v>0.1734910955</v>
      </c>
      <c r="BH595" s="339">
        <v>0.17698793360000001</v>
      </c>
      <c r="BI595" s="339">
        <v>0.17324194770000001</v>
      </c>
      <c r="BJ595" s="339">
        <v>0.1669325089</v>
      </c>
      <c r="BK595" s="339">
        <v>0.1611592272</v>
      </c>
      <c r="BL595" s="339">
        <v>0.16473050010000001</v>
      </c>
      <c r="BM595" s="339">
        <v>0.16170142270000001</v>
      </c>
      <c r="BN595" s="339">
        <v>0.17756913790000001</v>
      </c>
      <c r="BO595" s="339">
        <v>0.18130495020000001</v>
      </c>
      <c r="BP595" s="339">
        <v>0.1843730459</v>
      </c>
      <c r="BQ595" s="339">
        <v>0.18149611430000001</v>
      </c>
      <c r="BR595" s="339">
        <v>0.1689779085</v>
      </c>
    </row>
    <row r="596" spans="1:70">
      <c r="A596" t="str">
        <f t="shared" si="54"/>
        <v>Coverage ratio of non-performing loans and advances201506</v>
      </c>
      <c r="B596" s="495">
        <v>201506</v>
      </c>
      <c r="C596" s="495">
        <v>235</v>
      </c>
      <c r="D596" s="495" t="s">
        <v>624</v>
      </c>
      <c r="E596" s="495">
        <v>0.15719882509686606</v>
      </c>
      <c r="F596" s="495">
        <v>0.32073844610909552</v>
      </c>
      <c r="G596" s="495">
        <v>0.40884247177228372</v>
      </c>
      <c r="H596" s="495">
        <v>0.40144343462103083</v>
      </c>
      <c r="I596" s="495">
        <v>0.4358692156992317</v>
      </c>
      <c r="J596" s="495">
        <v>0.47502182701208501</v>
      </c>
      <c r="K596" s="495">
        <v>0.58056107213527608</v>
      </c>
      <c r="L596" s="496">
        <v>412405835195.64142</v>
      </c>
      <c r="M596" s="496">
        <v>908415562685.64771</v>
      </c>
      <c r="N596" s="495">
        <v>0.44219285189576379</v>
      </c>
      <c r="O596" s="495">
        <v>0.4121726142420491</v>
      </c>
      <c r="P596" s="495">
        <v>0.4470248832319379</v>
      </c>
      <c r="Q596" s="495">
        <v>123</v>
      </c>
      <c r="R596" s="11">
        <f t="shared" si="55"/>
        <v>0.4121726142420491</v>
      </c>
      <c r="S596" s="11">
        <f t="shared" si="56"/>
        <v>0.4470248832319379</v>
      </c>
      <c r="U596" t="str">
        <f t="shared" si="57"/>
        <v>Forbearance ratio - Loans and advances (gross amount) (FBL)19</v>
      </c>
      <c r="V596" s="497">
        <v>202312</v>
      </c>
      <c r="W596" s="497">
        <v>239</v>
      </c>
      <c r="X596" s="497" t="s">
        <v>1385</v>
      </c>
      <c r="Y596" s="497" t="s">
        <v>16</v>
      </c>
      <c r="Z596" s="497">
        <v>0</v>
      </c>
      <c r="AA596" s="497">
        <v>30</v>
      </c>
      <c r="AB596" s="497">
        <v>1.3126245772275266E-2</v>
      </c>
      <c r="AC596" s="497">
        <v>19</v>
      </c>
      <c r="AD596" s="497"/>
      <c r="AF596" s="338" t="s">
        <v>1008</v>
      </c>
      <c r="AG596" s="339">
        <v>0.13980210749999999</v>
      </c>
      <c r="AH596" s="339">
        <v>0.14790599500000001</v>
      </c>
      <c r="AI596" s="339">
        <v>0.15023071830000001</v>
      </c>
      <c r="AJ596" s="339">
        <v>0.1480506909</v>
      </c>
      <c r="AK596" s="339">
        <v>0.1540728827</v>
      </c>
      <c r="AL596" s="339">
        <v>0.16177771830000001</v>
      </c>
      <c r="AM596" s="339">
        <v>0.16296267840000001</v>
      </c>
      <c r="AN596" s="339">
        <v>0.16577072100000001</v>
      </c>
      <c r="AO596" s="339">
        <v>0.1646950442</v>
      </c>
      <c r="AP596" s="339">
        <v>0.1637888622</v>
      </c>
      <c r="AQ596" s="339">
        <v>0.15455171749999999</v>
      </c>
      <c r="AR596" s="339">
        <v>0.1449787115</v>
      </c>
      <c r="AS596" s="339">
        <v>0.135780914</v>
      </c>
      <c r="AT596" s="339">
        <v>0.1257896704</v>
      </c>
      <c r="AU596" s="339">
        <v>0.110252843</v>
      </c>
      <c r="AV596" s="339">
        <v>0.10051072549999999</v>
      </c>
      <c r="AW596" s="339">
        <v>9.6909535300000002E-2</v>
      </c>
      <c r="AX596" s="339">
        <v>8.09325563E-2</v>
      </c>
      <c r="AY596" s="339">
        <v>7.5808495500000003E-2</v>
      </c>
      <c r="AZ596" s="339">
        <v>7.0915764199999995E-2</v>
      </c>
      <c r="BA596" s="339">
        <v>6.4939940900000007E-2</v>
      </c>
      <c r="BB596" s="339">
        <v>5.1459236200000001E-2</v>
      </c>
      <c r="BC596" s="339">
        <v>4.8692780599999999E-2</v>
      </c>
      <c r="BD596" s="339">
        <v>4.5111794099999998E-2</v>
      </c>
      <c r="BE596" s="339">
        <v>4.2837582700000001E-2</v>
      </c>
      <c r="BF596" s="339">
        <v>3.8770688599999999E-2</v>
      </c>
      <c r="BG596" s="339">
        <v>3.6097456600000001E-2</v>
      </c>
      <c r="BH596" s="339">
        <v>3.3701803400000001E-2</v>
      </c>
      <c r="BI596" s="339">
        <v>3.1459498199999998E-2</v>
      </c>
      <c r="BJ596" s="339">
        <v>3.0055121800000001E-2</v>
      </c>
      <c r="BK596" s="339">
        <v>2.9320143699999999E-2</v>
      </c>
      <c r="BL596" s="339">
        <v>2.8180965400000001E-2</v>
      </c>
      <c r="BM596" s="339">
        <v>2.6779254400000001E-2</v>
      </c>
      <c r="BN596" s="339">
        <v>2.54292749E-2</v>
      </c>
      <c r="BO596" s="339">
        <v>2.5643822600000001E-2</v>
      </c>
      <c r="BP596" s="339">
        <v>2.52137154E-2</v>
      </c>
      <c r="BQ596" s="339">
        <v>2.2397133999999999E-2</v>
      </c>
      <c r="BR596" s="339">
        <v>2.0640386E-2</v>
      </c>
    </row>
    <row r="597" spans="1:70">
      <c r="A597" t="str">
        <f t="shared" si="54"/>
        <v>Coverage ratio of non-performing loans and advances201509</v>
      </c>
      <c r="B597" s="495">
        <v>201509</v>
      </c>
      <c r="C597" s="495">
        <v>235</v>
      </c>
      <c r="D597" s="495" t="s">
        <v>624</v>
      </c>
      <c r="E597" s="495">
        <v>0.15767310003373083</v>
      </c>
      <c r="F597" s="495">
        <v>0.32284757788344054</v>
      </c>
      <c r="G597" s="495">
        <v>0.41670226146944583</v>
      </c>
      <c r="H597" s="495">
        <v>0.4026691441013307</v>
      </c>
      <c r="I597" s="495">
        <v>0.43638406471590202</v>
      </c>
      <c r="J597" s="495">
        <v>0.4825703350749308</v>
      </c>
      <c r="K597" s="495">
        <v>0.59852748911126841</v>
      </c>
      <c r="L597" s="496">
        <v>408207071587.18774</v>
      </c>
      <c r="M597" s="496">
        <v>896395618296.61707</v>
      </c>
      <c r="N597" s="495">
        <v>0.4649892784354614</v>
      </c>
      <c r="O597" s="495">
        <v>0.41031415034728985</v>
      </c>
      <c r="P597" s="495">
        <v>0.44845170244127264</v>
      </c>
      <c r="Q597" s="495">
        <v>123</v>
      </c>
      <c r="R597" s="11">
        <f t="shared" si="55"/>
        <v>0.41031415034728985</v>
      </c>
      <c r="S597" s="11">
        <f t="shared" si="56"/>
        <v>0.4649892784354614</v>
      </c>
      <c r="U597" t="str">
        <f t="shared" si="57"/>
        <v>Forbearance ratio - Loans and advances (gross amount) (FBL)20</v>
      </c>
      <c r="V597" s="497">
        <v>202312</v>
      </c>
      <c r="W597" s="497">
        <v>239</v>
      </c>
      <c r="X597" s="497" t="s">
        <v>1385</v>
      </c>
      <c r="Y597" s="497" t="s">
        <v>32</v>
      </c>
      <c r="Z597" s="497">
        <v>0</v>
      </c>
      <c r="AA597" s="497">
        <v>9</v>
      </c>
      <c r="AB597" s="497">
        <v>1.2671756500290373E-2</v>
      </c>
      <c r="AC597" s="497">
        <v>20</v>
      </c>
      <c r="AD597" s="497"/>
      <c r="AF597" s="338" t="s">
        <v>1005</v>
      </c>
      <c r="AG597" s="339">
        <v>0.1697948531</v>
      </c>
      <c r="AH597" s="339">
        <v>0.18005296409999999</v>
      </c>
      <c r="AI597" s="339">
        <v>0.1820873271</v>
      </c>
      <c r="AJ597" s="339">
        <v>0.1814728609</v>
      </c>
      <c r="AK597" s="339">
        <v>0.18847675059999999</v>
      </c>
      <c r="AL597" s="339">
        <v>0.1957305731</v>
      </c>
      <c r="AM597" s="339">
        <v>0.1984018005</v>
      </c>
      <c r="AN597" s="339">
        <v>0.20074110749999999</v>
      </c>
      <c r="AO597" s="339">
        <v>0.19802424869999999</v>
      </c>
      <c r="AP597" s="339">
        <v>0.19464045399999999</v>
      </c>
      <c r="AQ597" s="339">
        <v>0.1840753363</v>
      </c>
      <c r="AR597" s="339">
        <v>0.1747146473</v>
      </c>
      <c r="AS597" s="339">
        <v>0.16559798370000001</v>
      </c>
      <c r="AT597" s="339">
        <v>0.1523786509</v>
      </c>
      <c r="AU597" s="339">
        <v>0.1355667646</v>
      </c>
      <c r="AV597" s="339">
        <v>0.1243835504</v>
      </c>
      <c r="AW597" s="339">
        <v>0.1199576139</v>
      </c>
      <c r="AX597" s="339">
        <v>0.1011725544</v>
      </c>
      <c r="AY597" s="339">
        <v>9.5781225799999994E-2</v>
      </c>
      <c r="AZ597" s="339">
        <v>8.9486907300000001E-2</v>
      </c>
      <c r="BA597" s="339">
        <v>8.2993732400000006E-2</v>
      </c>
      <c r="BB597" s="339">
        <v>6.4909807700000002E-2</v>
      </c>
      <c r="BC597" s="339">
        <v>6.1532878100000001E-2</v>
      </c>
      <c r="BD597" s="339">
        <v>5.7210694300000003E-2</v>
      </c>
      <c r="BE597" s="339">
        <v>5.4555871200000002E-2</v>
      </c>
      <c r="BF597" s="339">
        <v>4.90280929E-2</v>
      </c>
      <c r="BG597" s="339">
        <v>4.5008544499999997E-2</v>
      </c>
      <c r="BH597" s="339">
        <v>4.2414974000000001E-2</v>
      </c>
      <c r="BI597" s="339">
        <v>3.8786316799999998E-2</v>
      </c>
      <c r="BJ597" s="339">
        <v>3.5943647400000001E-2</v>
      </c>
      <c r="BK597" s="339">
        <v>3.5089080500000001E-2</v>
      </c>
      <c r="BL597" s="339">
        <v>3.2991610300000002E-2</v>
      </c>
      <c r="BM597" s="339">
        <v>3.13343248E-2</v>
      </c>
      <c r="BN597" s="339">
        <v>2.97918309E-2</v>
      </c>
      <c r="BO597" s="339">
        <v>3.0689701600000001E-2</v>
      </c>
      <c r="BP597" s="339">
        <v>3.02840791E-2</v>
      </c>
      <c r="BQ597" s="339">
        <v>2.75780887E-2</v>
      </c>
      <c r="BR597" s="339">
        <v>2.4817803400000001E-2</v>
      </c>
    </row>
    <row r="598" spans="1:70">
      <c r="A598" t="str">
        <f t="shared" si="54"/>
        <v>Coverage ratio of non-performing loans and advances201512</v>
      </c>
      <c r="B598" s="495">
        <v>201512</v>
      </c>
      <c r="C598" s="495">
        <v>235</v>
      </c>
      <c r="D598" s="495" t="s">
        <v>624</v>
      </c>
      <c r="E598" s="495">
        <v>0.14060458316325089</v>
      </c>
      <c r="F598" s="495">
        <v>0.31296815892442731</v>
      </c>
      <c r="G598" s="495">
        <v>0.40263528104688329</v>
      </c>
      <c r="H598" s="495">
        <v>0.38830961245210199</v>
      </c>
      <c r="I598" s="495">
        <v>0.43687336824997408</v>
      </c>
      <c r="J598" s="495">
        <v>0.47491732513878099</v>
      </c>
      <c r="K598" s="495">
        <v>0.59600574383194116</v>
      </c>
      <c r="L598" s="496">
        <v>398168197623.16919</v>
      </c>
      <c r="M598" s="496">
        <v>868738744625.57654</v>
      </c>
      <c r="N598" s="495">
        <v>0.49568138512468773</v>
      </c>
      <c r="O598" s="495">
        <v>0.41789135764294899</v>
      </c>
      <c r="P598" s="495">
        <v>0.44490779452700108</v>
      </c>
      <c r="Q598" s="495">
        <v>126</v>
      </c>
      <c r="R598" s="11">
        <f t="shared" si="55"/>
        <v>0.41789135764294899</v>
      </c>
      <c r="S598" s="11">
        <f t="shared" si="56"/>
        <v>0.49568138512468773</v>
      </c>
      <c r="U598" t="str">
        <f t="shared" si="57"/>
        <v>Forbearance ratio - Loans and advances (gross amount) (FBL)21</v>
      </c>
      <c r="V598" s="497">
        <v>202312</v>
      </c>
      <c r="W598" s="497">
        <v>239</v>
      </c>
      <c r="X598" s="497" t="s">
        <v>1385</v>
      </c>
      <c r="Y598" s="497" t="s">
        <v>99</v>
      </c>
      <c r="Z598" s="497">
        <v>0</v>
      </c>
      <c r="AA598" s="497">
        <v>5</v>
      </c>
      <c r="AB598" s="497">
        <v>1.0528336344277456E-2</v>
      </c>
      <c r="AC598" s="497">
        <v>21</v>
      </c>
      <c r="AD598" s="497"/>
      <c r="AF598" s="338" t="s">
        <v>1006</v>
      </c>
      <c r="AG598" s="339">
        <v>0.35876959580000001</v>
      </c>
      <c r="AH598" s="339">
        <v>0.37569532049999999</v>
      </c>
      <c r="AI598" s="339">
        <v>0.37653629230000002</v>
      </c>
      <c r="AJ598" s="339">
        <v>0.40001561190000001</v>
      </c>
      <c r="AK598" s="339">
        <v>0.39004759210000001</v>
      </c>
      <c r="AL598" s="339">
        <v>0.3890977565</v>
      </c>
      <c r="AM598" s="339">
        <v>0.40167715120000003</v>
      </c>
      <c r="AN598" s="339">
        <v>0.41219334740000002</v>
      </c>
      <c r="AO598" s="339">
        <v>0.42065535920000002</v>
      </c>
      <c r="AP598" s="339">
        <v>0.43985862009999999</v>
      </c>
      <c r="AQ598" s="339">
        <v>0.44427167649999999</v>
      </c>
      <c r="AR598" s="339">
        <v>0.44878565459999997</v>
      </c>
      <c r="AS598" s="339">
        <v>0.45331007179999999</v>
      </c>
      <c r="AT598" s="339">
        <v>0.48633014369999999</v>
      </c>
      <c r="AU598" s="339">
        <v>0.5118121725</v>
      </c>
      <c r="AV598" s="339">
        <v>0.51836988709999998</v>
      </c>
      <c r="AW598" s="339">
        <v>0.52331256969999995</v>
      </c>
      <c r="AX598" s="339">
        <v>0.51009544790000005</v>
      </c>
      <c r="AY598" s="339">
        <v>0.51436803350000004</v>
      </c>
      <c r="AZ598" s="339">
        <v>0.51380942279999997</v>
      </c>
      <c r="BA598" s="339">
        <v>0.5266499026</v>
      </c>
      <c r="BB598" s="339">
        <v>0.50222789170000004</v>
      </c>
      <c r="BC598" s="339">
        <v>0.50586461130000004</v>
      </c>
      <c r="BD598" s="339">
        <v>0.51645770810000002</v>
      </c>
      <c r="BE598" s="339">
        <v>0.5493693274</v>
      </c>
      <c r="BF598" s="339">
        <v>0.53893275730000001</v>
      </c>
      <c r="BG598" s="339">
        <v>0.57162346080000004</v>
      </c>
      <c r="BH598" s="339">
        <v>0.58394641719999996</v>
      </c>
      <c r="BI598" s="339">
        <v>0.59074149570000001</v>
      </c>
      <c r="BJ598" s="339">
        <v>0.54455520339999997</v>
      </c>
      <c r="BK598" s="339">
        <v>0.54757121949999998</v>
      </c>
      <c r="BL598" s="339">
        <v>0.53943011409999997</v>
      </c>
      <c r="BM598" s="339">
        <v>0.55020039359999995</v>
      </c>
      <c r="BN598" s="339">
        <v>0.56831144440000003</v>
      </c>
      <c r="BO598" s="339">
        <v>0.58093753930000003</v>
      </c>
      <c r="BP598" s="339">
        <v>0.59056725659999998</v>
      </c>
      <c r="BQ598" s="339">
        <v>0.58627155919999996</v>
      </c>
      <c r="BR598" s="339">
        <v>0.57406607679999999</v>
      </c>
    </row>
    <row r="599" spans="1:70">
      <c r="A599" t="str">
        <f t="shared" si="54"/>
        <v>Coverage ratio of non-performing loans and advances201603</v>
      </c>
      <c r="B599" s="495">
        <v>201603</v>
      </c>
      <c r="C599" s="495">
        <v>235</v>
      </c>
      <c r="D599" s="495" t="s">
        <v>624</v>
      </c>
      <c r="E599" s="495">
        <v>0.13154144357579711</v>
      </c>
      <c r="F599" s="495">
        <v>0.31016107914041796</v>
      </c>
      <c r="G599" s="495">
        <v>0.39470643055146731</v>
      </c>
      <c r="H599" s="495">
        <v>0.38670447018937582</v>
      </c>
      <c r="I599" s="495">
        <v>0.43748046785932354</v>
      </c>
      <c r="J599" s="495">
        <v>0.47034201575183471</v>
      </c>
      <c r="K599" s="495">
        <v>0.64502663554418127</v>
      </c>
      <c r="L599" s="496">
        <v>394079002881.26019</v>
      </c>
      <c r="M599" s="496">
        <v>859755797695.06494</v>
      </c>
      <c r="N599" s="495">
        <v>0.49642619834995377</v>
      </c>
      <c r="O599" s="495">
        <v>0.41945098459225444</v>
      </c>
      <c r="P599" s="495">
        <v>0.44506176257191066</v>
      </c>
      <c r="Q599" s="495">
        <v>129</v>
      </c>
      <c r="R599" s="11">
        <f t="shared" si="55"/>
        <v>0.41945098459225444</v>
      </c>
      <c r="S599" s="11">
        <f t="shared" si="56"/>
        <v>0.49642619834995377</v>
      </c>
      <c r="U599" t="str">
        <f t="shared" si="57"/>
        <v>Forbearance ratio - Loans and advances (gross amount) (FBL)22</v>
      </c>
      <c r="V599" s="497">
        <v>202312</v>
      </c>
      <c r="W599" s="497">
        <v>239</v>
      </c>
      <c r="X599" s="497" t="s">
        <v>1385</v>
      </c>
      <c r="Y599" s="497" t="s">
        <v>28</v>
      </c>
      <c r="Z599" s="497">
        <v>0</v>
      </c>
      <c r="AA599" s="497">
        <v>4</v>
      </c>
      <c r="AB599" s="497">
        <v>9.8886933145686754E-3</v>
      </c>
      <c r="AC599" s="497">
        <v>22</v>
      </c>
      <c r="AD599" s="497"/>
      <c r="AF599" s="338" t="s">
        <v>1007</v>
      </c>
      <c r="AG599" s="339">
        <v>9.8373284300000002E-2</v>
      </c>
      <c r="AH599" s="339">
        <v>0.1054929881</v>
      </c>
      <c r="AI599" s="339">
        <v>0.1108071758</v>
      </c>
      <c r="AJ599" s="339">
        <v>0.11701420880000001</v>
      </c>
      <c r="AK599" s="339">
        <v>0.1164522833</v>
      </c>
      <c r="AL599" s="339">
        <v>0.11673907679999999</v>
      </c>
      <c r="AM599" s="339">
        <v>0.1191014951</v>
      </c>
      <c r="AN599" s="339">
        <v>0.12238853550000001</v>
      </c>
      <c r="AO599" s="339">
        <v>0.12314052540000001</v>
      </c>
      <c r="AP599" s="339">
        <v>0.1279150419</v>
      </c>
      <c r="AQ599" s="339">
        <v>0.1241635851</v>
      </c>
      <c r="AR599" s="339">
        <v>0.11938885909999999</v>
      </c>
      <c r="AS599" s="339">
        <v>0.1171365622</v>
      </c>
      <c r="AT599" s="339">
        <v>0.1060826589</v>
      </c>
      <c r="AU599" s="339">
        <v>0.10046513899999999</v>
      </c>
      <c r="AV599" s="339">
        <v>9.1295464199999996E-2</v>
      </c>
      <c r="AW599" s="339">
        <v>8.8063712500000002E-2</v>
      </c>
      <c r="AX599" s="339">
        <v>7.8729927500000005E-2</v>
      </c>
      <c r="AY599" s="339">
        <v>7.6480353900000006E-2</v>
      </c>
      <c r="AZ599" s="339">
        <v>7.2753554600000006E-2</v>
      </c>
      <c r="BA599" s="339">
        <v>6.8600696500000002E-2</v>
      </c>
      <c r="BB599" s="339">
        <v>5.7867811300000002E-2</v>
      </c>
      <c r="BC599" s="339">
        <v>5.5673535699999999E-2</v>
      </c>
      <c r="BD599" s="339">
        <v>5.4904983800000001E-2</v>
      </c>
      <c r="BE599" s="339">
        <v>5.3542474299999997E-2</v>
      </c>
      <c r="BF599" s="339">
        <v>5.0055399299999997E-2</v>
      </c>
      <c r="BG599" s="339">
        <v>4.8781477099999998E-2</v>
      </c>
      <c r="BH599" s="339">
        <v>4.6810583699999998E-2</v>
      </c>
      <c r="BI599" s="339">
        <v>4.4709998200000003E-2</v>
      </c>
      <c r="BJ599" s="339">
        <v>4.2783988000000002E-2</v>
      </c>
      <c r="BK599" s="339">
        <v>4.1171523000000002E-2</v>
      </c>
      <c r="BL599" s="339">
        <v>2.9646033799999999E-2</v>
      </c>
      <c r="BM599" s="339">
        <v>2.8900697199999999E-2</v>
      </c>
      <c r="BN599" s="339">
        <v>2.8170434800000001E-2</v>
      </c>
      <c r="BO599" s="339">
        <v>2.9716714000000002E-2</v>
      </c>
      <c r="BP599" s="339">
        <v>2.92270042E-2</v>
      </c>
      <c r="BQ599" s="339">
        <v>2.8278859399999998E-2</v>
      </c>
      <c r="BR599" s="339">
        <v>2.5953287799999999E-2</v>
      </c>
    </row>
    <row r="600" spans="1:70">
      <c r="A600" t="str">
        <f t="shared" si="54"/>
        <v>Coverage ratio of non-performing loans and advances201606</v>
      </c>
      <c r="B600" s="495">
        <v>201606</v>
      </c>
      <c r="C600" s="495">
        <v>235</v>
      </c>
      <c r="D600" s="495" t="s">
        <v>624</v>
      </c>
      <c r="E600" s="495">
        <v>0.13193565982070035</v>
      </c>
      <c r="F600" s="495">
        <v>0.31769534039507613</v>
      </c>
      <c r="G600" s="495">
        <v>0.40573308434835681</v>
      </c>
      <c r="H600" s="495">
        <v>0.38990397726116621</v>
      </c>
      <c r="I600" s="495">
        <v>0.43851942598932786</v>
      </c>
      <c r="J600" s="495">
        <v>0.47882061408022536</v>
      </c>
      <c r="K600" s="495">
        <v>0.64653414680747578</v>
      </c>
      <c r="L600" s="496">
        <v>388023767192.09839</v>
      </c>
      <c r="M600" s="496">
        <v>846172983148.64771</v>
      </c>
      <c r="N600" s="495">
        <v>0.50167527770959019</v>
      </c>
      <c r="O600" s="495">
        <v>0.42676297847610078</v>
      </c>
      <c r="P600" s="495">
        <v>0.44296005537568256</v>
      </c>
      <c r="Q600" s="495">
        <v>129</v>
      </c>
      <c r="R600" s="11">
        <f>MIN(N600:P600)</f>
        <v>0.42676297847610078</v>
      </c>
      <c r="S600" s="11">
        <f t="shared" si="56"/>
        <v>0.50167527770959019</v>
      </c>
      <c r="U600" t="str">
        <f t="shared" si="57"/>
        <v>Forbearance ratio - Loans and advances (gross amount) (FBL)23</v>
      </c>
      <c r="V600" s="497">
        <v>202312</v>
      </c>
      <c r="W600" s="497">
        <v>239</v>
      </c>
      <c r="X600" s="497" t="s">
        <v>1385</v>
      </c>
      <c r="Y600" s="497" t="s">
        <v>14</v>
      </c>
      <c r="Z600" s="497">
        <v>0</v>
      </c>
      <c r="AA600" s="497">
        <v>10</v>
      </c>
      <c r="AB600" s="497">
        <v>9.8245521483969443E-3</v>
      </c>
      <c r="AC600" s="497">
        <v>23</v>
      </c>
      <c r="AD600" s="497"/>
      <c r="AF600" s="338" t="s">
        <v>1318</v>
      </c>
      <c r="AG600" s="339">
        <v>1.1194286544000001</v>
      </c>
      <c r="AH600" s="339">
        <v>1.0541556239000001</v>
      </c>
      <c r="AI600" s="339">
        <v>1.0211392301</v>
      </c>
      <c r="AJ600" s="339">
        <v>0.98714429429999995</v>
      </c>
      <c r="AK600" s="339">
        <v>0.97353754940000004</v>
      </c>
      <c r="AL600" s="339">
        <v>0.95439592470000001</v>
      </c>
      <c r="AM600" s="339">
        <v>0.9490738983</v>
      </c>
      <c r="AN600" s="339">
        <v>0.94012491809999998</v>
      </c>
      <c r="AO600" s="339">
        <v>0.93198108130000001</v>
      </c>
      <c r="AP600" s="339">
        <v>0.93119060539999998</v>
      </c>
      <c r="AQ600" s="339">
        <v>0.92407308349999995</v>
      </c>
      <c r="AR600" s="339">
        <v>0.91144762680000002</v>
      </c>
      <c r="AS600" s="339">
        <v>0.9056980456</v>
      </c>
      <c r="AT600" s="339">
        <v>0.87944060909999999</v>
      </c>
      <c r="AU600" s="339">
        <v>0.90878489880000002</v>
      </c>
      <c r="AV600" s="339">
        <v>0.88022822869999995</v>
      </c>
      <c r="AW600" s="339">
        <v>0.87766686400000005</v>
      </c>
      <c r="AX600" s="339">
        <v>0.86148207430000001</v>
      </c>
      <c r="AY600" s="339">
        <v>0.86445106709999997</v>
      </c>
      <c r="AZ600" s="339">
        <v>0.85802817539999998</v>
      </c>
      <c r="BA600" s="339">
        <v>0.84772447679999996</v>
      </c>
      <c r="BB600" s="339">
        <v>0.82888437619999999</v>
      </c>
      <c r="BC600" s="339">
        <v>0.81821696779999997</v>
      </c>
      <c r="BD600" s="339">
        <v>0.80084611910000003</v>
      </c>
      <c r="BE600" s="339">
        <v>0.80438176459999999</v>
      </c>
      <c r="BF600" s="339">
        <v>0.79449772110000005</v>
      </c>
      <c r="BG600" s="339">
        <v>0.78021145849999995</v>
      </c>
      <c r="BH600" s="339">
        <v>0.77148093110000004</v>
      </c>
      <c r="BI600" s="339">
        <v>0.77103315760000002</v>
      </c>
      <c r="BJ600" s="339">
        <v>0.75690904920000002</v>
      </c>
      <c r="BK600" s="339">
        <v>0.74495011570000003</v>
      </c>
      <c r="BL600" s="339">
        <v>0.73342508470000001</v>
      </c>
      <c r="BM600" s="339">
        <v>0.73303653339999997</v>
      </c>
      <c r="BN600" s="339">
        <v>0.72126108200000005</v>
      </c>
      <c r="BO600" s="339">
        <v>0.73408626619999995</v>
      </c>
      <c r="BP600" s="339">
        <v>0.73252478899999995</v>
      </c>
      <c r="BQ600" s="339">
        <v>0.72383276029999999</v>
      </c>
      <c r="BR600" s="339">
        <v>0.71184008190000003</v>
      </c>
    </row>
    <row r="601" spans="1:70">
      <c r="A601" t="str">
        <f t="shared" si="54"/>
        <v>Coverage ratio of non-performing loans and advances201609</v>
      </c>
      <c r="B601" s="495">
        <v>201609</v>
      </c>
      <c r="C601" s="495">
        <v>235</v>
      </c>
      <c r="D601" s="495" t="s">
        <v>624</v>
      </c>
      <c r="E601" s="495">
        <v>0.12500186503057437</v>
      </c>
      <c r="F601" s="495">
        <v>0.31648576639120879</v>
      </c>
      <c r="G601" s="495">
        <v>0.40548334468763875</v>
      </c>
      <c r="H601" s="495">
        <v>0.39067146019254784</v>
      </c>
      <c r="I601" s="495">
        <v>0.44288328890112483</v>
      </c>
      <c r="J601" s="495">
        <v>0.47215546109829981</v>
      </c>
      <c r="K601" s="495">
        <v>0.64263922115371885</v>
      </c>
      <c r="L601" s="496">
        <v>382861117613.45776</v>
      </c>
      <c r="M601" s="496">
        <v>827604056836.23657</v>
      </c>
      <c r="N601" s="495">
        <v>0.50027070019642395</v>
      </c>
      <c r="O601" s="495">
        <v>0.43007035639273822</v>
      </c>
      <c r="P601" s="495">
        <v>0.44793209243581755</v>
      </c>
      <c r="Q601" s="495">
        <v>126</v>
      </c>
      <c r="R601" s="11">
        <f t="shared" ref="R601:R621" si="58">MIN(N601:P601)</f>
        <v>0.43007035639273822</v>
      </c>
      <c r="S601" s="11">
        <f t="shared" ref="S601:S622" si="59">MAX(N601:P601)</f>
        <v>0.50027070019642395</v>
      </c>
      <c r="U601" t="str">
        <f t="shared" si="57"/>
        <v>Forbearance ratio - Loans and advances (gross amount) (FBL)24</v>
      </c>
      <c r="V601" s="497">
        <v>202312</v>
      </c>
      <c r="W601" s="497">
        <v>239</v>
      </c>
      <c r="X601" s="497" t="s">
        <v>1385</v>
      </c>
      <c r="Y601" s="497" t="s">
        <v>20</v>
      </c>
      <c r="Z601" s="497">
        <v>0</v>
      </c>
      <c r="AA601" s="497">
        <v>14</v>
      </c>
      <c r="AB601" s="497">
        <v>9.5657801478853596E-3</v>
      </c>
      <c r="AC601" s="497">
        <v>24</v>
      </c>
      <c r="AD601" s="497"/>
      <c r="AF601" s="338" t="s">
        <v>1319</v>
      </c>
      <c r="AG601" s="339" t="s">
        <v>6753</v>
      </c>
      <c r="AH601" s="339">
        <v>0.24445031310000001</v>
      </c>
      <c r="AI601" s="339">
        <v>0.21778093200000001</v>
      </c>
      <c r="AJ601" s="339">
        <v>0.22165063169999999</v>
      </c>
      <c r="AK601" s="339">
        <v>0.21406774719999999</v>
      </c>
      <c r="AL601" s="339">
        <v>0.18327453339999999</v>
      </c>
      <c r="AM601" s="339">
        <v>0.2017714823</v>
      </c>
      <c r="AN601" s="339">
        <v>0.21069039519999999</v>
      </c>
      <c r="AO601" s="339">
        <v>0.20663650519999999</v>
      </c>
      <c r="AP601" s="339">
        <v>0.2073278489</v>
      </c>
      <c r="AQ601" s="339">
        <v>0.2056818255</v>
      </c>
      <c r="AR601" s="339">
        <v>0.20717161470000001</v>
      </c>
      <c r="AS601" s="339">
        <v>0.19575882920000001</v>
      </c>
      <c r="AT601" s="339">
        <v>0.19104189290000001</v>
      </c>
      <c r="AU601" s="339">
        <v>0.20170022200000001</v>
      </c>
      <c r="AV601" s="339">
        <v>0.19174057459999999</v>
      </c>
      <c r="AW601" s="339">
        <v>0.18319864299999999</v>
      </c>
      <c r="AX601" s="339">
        <v>0.1755785222</v>
      </c>
      <c r="AY601" s="339">
        <v>0.1728070058</v>
      </c>
      <c r="AZ601" s="339">
        <v>0.16436744680000001</v>
      </c>
      <c r="BA601" s="339">
        <v>0.157806686</v>
      </c>
      <c r="BB601" s="339">
        <v>0.1519779899</v>
      </c>
      <c r="BC601" s="339">
        <v>0.15788879459999999</v>
      </c>
      <c r="BD601" s="339">
        <v>0.18501885069999999</v>
      </c>
      <c r="BE601" s="339">
        <v>0.1776102095</v>
      </c>
      <c r="BF601" s="339">
        <v>0.17551655099999999</v>
      </c>
      <c r="BG601" s="339">
        <v>0.1775149952</v>
      </c>
      <c r="BH601" s="339">
        <v>0.1783138098</v>
      </c>
      <c r="BI601" s="339">
        <v>0.17636342699999999</v>
      </c>
      <c r="BJ601" s="339">
        <v>0.17701886419999999</v>
      </c>
      <c r="BK601" s="339">
        <v>0.17202852090000001</v>
      </c>
      <c r="BL601" s="339">
        <v>0.1647575859</v>
      </c>
      <c r="BM601" s="339">
        <v>0.16870073469999999</v>
      </c>
      <c r="BN601" s="339">
        <v>0.10964072399999999</v>
      </c>
      <c r="BO601" s="339">
        <v>0.1023854953</v>
      </c>
      <c r="BP601" s="339">
        <v>9.8753758999999997E-2</v>
      </c>
      <c r="BQ601" s="339">
        <v>9.5842388799999997E-2</v>
      </c>
      <c r="BR601" s="339">
        <v>9.3190969200000001E-2</v>
      </c>
    </row>
    <row r="602" spans="1:70">
      <c r="A602" t="str">
        <f t="shared" si="54"/>
        <v>Coverage ratio of non-performing loans and advances201612</v>
      </c>
      <c r="B602" s="495">
        <v>201612</v>
      </c>
      <c r="C602" s="495">
        <v>235</v>
      </c>
      <c r="D602" s="495" t="s">
        <v>624</v>
      </c>
      <c r="E602" s="495">
        <v>9.0063604450871623E-2</v>
      </c>
      <c r="F602" s="495">
        <v>0.30959481513705067</v>
      </c>
      <c r="G602" s="495">
        <v>0.40389723152771984</v>
      </c>
      <c r="H602" s="495">
        <v>0.3939706804298439</v>
      </c>
      <c r="I602" s="495">
        <v>0.44772593001332261</v>
      </c>
      <c r="J602" s="495">
        <v>0.4850889983806565</v>
      </c>
      <c r="K602" s="495">
        <v>0.64251102276264516</v>
      </c>
      <c r="L602" s="496">
        <v>366432333569.24481</v>
      </c>
      <c r="M602" s="496">
        <v>788014479046.6554</v>
      </c>
      <c r="N602" s="495">
        <v>0.50409009018032047</v>
      </c>
      <c r="O602" s="495">
        <v>0.43304822782610325</v>
      </c>
      <c r="P602" s="495">
        <v>0.45394954525038633</v>
      </c>
      <c r="Q602" s="495">
        <v>130</v>
      </c>
      <c r="R602" s="11">
        <f t="shared" si="58"/>
        <v>0.43304822782610325</v>
      </c>
      <c r="S602" s="11">
        <f t="shared" si="59"/>
        <v>0.50409009018032047</v>
      </c>
      <c r="U602" t="str">
        <f t="shared" si="57"/>
        <v>Forbearance ratio - Loans and advances (gross amount) (FBL)25</v>
      </c>
      <c r="V602" s="497">
        <v>202312</v>
      </c>
      <c r="W602" s="497">
        <v>239</v>
      </c>
      <c r="X602" s="497" t="s">
        <v>1385</v>
      </c>
      <c r="Y602" s="497" t="s">
        <v>94</v>
      </c>
      <c r="Z602" s="497">
        <v>0</v>
      </c>
      <c r="AA602" s="497">
        <v>13</v>
      </c>
      <c r="AB602" s="497">
        <v>9.4868674218270988E-3</v>
      </c>
      <c r="AC602" s="497">
        <v>25</v>
      </c>
      <c r="AD602" s="497"/>
      <c r="AF602" s="338" t="s">
        <v>1323</v>
      </c>
      <c r="AG602" s="339" t="s">
        <v>6753</v>
      </c>
      <c r="AH602" s="339" t="s">
        <v>6753</v>
      </c>
      <c r="AI602" s="339" t="s">
        <v>6753</v>
      </c>
      <c r="AJ602" s="339" t="s">
        <v>6753</v>
      </c>
      <c r="AK602" s="339" t="s">
        <v>6753</v>
      </c>
      <c r="AL602" s="339" t="s">
        <v>6753</v>
      </c>
      <c r="AM602" s="339" t="s">
        <v>6753</v>
      </c>
      <c r="AN602" s="339" t="s">
        <v>6753</v>
      </c>
      <c r="AO602" s="339">
        <v>1.4705301557999999</v>
      </c>
      <c r="AP602" s="339">
        <v>1.4279940107</v>
      </c>
      <c r="AQ602" s="339">
        <v>1.6126536584</v>
      </c>
      <c r="AR602" s="339">
        <v>1.6869367485</v>
      </c>
      <c r="AS602" s="339">
        <v>1.6495440613000001</v>
      </c>
      <c r="AT602" s="339">
        <v>1.6739007992999999</v>
      </c>
      <c r="AU602" s="339">
        <v>1.8018494677000001</v>
      </c>
      <c r="AV602" s="339">
        <v>1.8231081514</v>
      </c>
      <c r="AW602" s="339">
        <v>1.8228025678999999</v>
      </c>
      <c r="AX602" s="339">
        <v>1.9723916224</v>
      </c>
      <c r="AY602" s="339">
        <v>2.2656835589000002</v>
      </c>
      <c r="AZ602" s="339">
        <v>2.2046512571000001</v>
      </c>
      <c r="BA602" s="339">
        <v>2.2126883678999998</v>
      </c>
      <c r="BB602" s="339">
        <v>2.3178458619</v>
      </c>
      <c r="BC602" s="339">
        <v>2.4172389795</v>
      </c>
      <c r="BD602" s="339">
        <v>2.7554490567999999</v>
      </c>
      <c r="BE602" s="339">
        <v>2.6467903474000001</v>
      </c>
      <c r="BF602" s="339">
        <v>2.4398077171999999</v>
      </c>
      <c r="BG602" s="339">
        <v>2.5576968779000002</v>
      </c>
      <c r="BH602" s="339">
        <v>2.4543056067000002</v>
      </c>
      <c r="BI602" s="339">
        <v>2.4528655647000002</v>
      </c>
      <c r="BJ602" s="339">
        <v>2.4945447704000001</v>
      </c>
      <c r="BK602" s="339">
        <v>2.5398250642</v>
      </c>
      <c r="BL602" s="339">
        <v>2.4938892836000002</v>
      </c>
      <c r="BM602" s="339">
        <v>2.4648112861000002</v>
      </c>
      <c r="BN602" s="339">
        <v>2.2418180160999999</v>
      </c>
      <c r="BO602" s="339">
        <v>2.0928959965999998</v>
      </c>
      <c r="BP602" s="339">
        <v>2.0116824682000001</v>
      </c>
      <c r="BQ602" s="339">
        <v>2.1742600246000001</v>
      </c>
      <c r="BR602" s="339">
        <v>2.4333297572000001</v>
      </c>
    </row>
    <row r="603" spans="1:70">
      <c r="A603" t="str">
        <f t="shared" si="54"/>
        <v>Coverage ratio of non-performing loans and advances201703</v>
      </c>
      <c r="B603" s="495">
        <v>201703</v>
      </c>
      <c r="C603" s="495">
        <v>235</v>
      </c>
      <c r="D603" s="495" t="s">
        <v>624</v>
      </c>
      <c r="E603" s="495">
        <v>0.1292025471798299</v>
      </c>
      <c r="F603" s="495">
        <v>0.30574171165569147</v>
      </c>
      <c r="G603" s="495">
        <v>0.38900053780960286</v>
      </c>
      <c r="H603" s="495">
        <v>0.3860119524940524</v>
      </c>
      <c r="I603" s="495">
        <v>0.45154985548914478</v>
      </c>
      <c r="J603" s="495">
        <v>0.48025207404786091</v>
      </c>
      <c r="K603" s="495">
        <v>0.61999582107984541</v>
      </c>
      <c r="L603" s="496">
        <v>367144879265.5708</v>
      </c>
      <c r="M603" s="496">
        <v>785404712432.29492</v>
      </c>
      <c r="N603" s="495">
        <v>0.49875337965845346</v>
      </c>
      <c r="O603" s="495">
        <v>0.43649635848555185</v>
      </c>
      <c r="P603" s="495">
        <v>0.45770404597672237</v>
      </c>
      <c r="Q603" s="495">
        <v>126</v>
      </c>
      <c r="R603" s="11">
        <f t="shared" si="58"/>
        <v>0.43649635848555185</v>
      </c>
      <c r="S603" s="11">
        <f t="shared" si="59"/>
        <v>0.49875337965845346</v>
      </c>
      <c r="U603" t="str">
        <f t="shared" si="57"/>
        <v>Forbearance ratio - Loans and advances (gross amount) (FBL)26</v>
      </c>
      <c r="V603" s="497">
        <v>202312</v>
      </c>
      <c r="W603" s="497">
        <v>239</v>
      </c>
      <c r="X603" s="497" t="s">
        <v>1385</v>
      </c>
      <c r="Y603" s="497" t="s">
        <v>98</v>
      </c>
      <c r="Z603" s="497">
        <v>0</v>
      </c>
      <c r="AA603" s="497">
        <v>7</v>
      </c>
      <c r="AB603" s="497">
        <v>7.5821121967836972E-3</v>
      </c>
      <c r="AC603" s="497">
        <v>26</v>
      </c>
      <c r="AD603" s="497"/>
      <c r="AF603" s="338" t="s">
        <v>6748</v>
      </c>
      <c r="AG603" s="339" t="s">
        <v>6753</v>
      </c>
      <c r="AH603" s="339" t="s">
        <v>6753</v>
      </c>
      <c r="AI603" s="339" t="s">
        <v>6753</v>
      </c>
      <c r="AJ603" s="339" t="s">
        <v>6753</v>
      </c>
      <c r="AK603" s="339" t="s">
        <v>6753</v>
      </c>
      <c r="AL603" s="339" t="s">
        <v>6753</v>
      </c>
      <c r="AM603" s="339" t="s">
        <v>6753</v>
      </c>
      <c r="AN603" s="339" t="s">
        <v>6753</v>
      </c>
      <c r="AO603" s="339" t="s">
        <v>6753</v>
      </c>
      <c r="AP603" s="339" t="s">
        <v>6753</v>
      </c>
      <c r="AQ603" s="339" t="s">
        <v>6753</v>
      </c>
      <c r="AR603" s="339" t="s">
        <v>6753</v>
      </c>
      <c r="AS603" s="339" t="s">
        <v>6753</v>
      </c>
      <c r="AT603" s="339" t="s">
        <v>6753</v>
      </c>
      <c r="AU603" s="339" t="s">
        <v>6753</v>
      </c>
      <c r="AV603" s="339" t="s">
        <v>6753</v>
      </c>
      <c r="AW603" s="339" t="s">
        <v>6753</v>
      </c>
      <c r="AX603" s="339" t="s">
        <v>6753</v>
      </c>
      <c r="AY603" s="339" t="s">
        <v>6753</v>
      </c>
      <c r="AZ603" s="339" t="s">
        <v>6753</v>
      </c>
      <c r="BA603" s="339" t="s">
        <v>6753</v>
      </c>
      <c r="BB603" s="339" t="s">
        <v>6753</v>
      </c>
      <c r="BC603" s="339" t="s">
        <v>6753</v>
      </c>
      <c r="BD603" s="339" t="s">
        <v>6753</v>
      </c>
      <c r="BE603" s="339" t="s">
        <v>6753</v>
      </c>
      <c r="BF603" s="339" t="s">
        <v>6753</v>
      </c>
      <c r="BG603" s="339" t="s">
        <v>6753</v>
      </c>
      <c r="BH603" s="339">
        <v>1.4402615785999999</v>
      </c>
      <c r="BI603" s="339">
        <v>1.4437803818999999</v>
      </c>
      <c r="BJ603" s="339">
        <v>1.4267931489000001</v>
      </c>
      <c r="BK603" s="339">
        <v>1.4237523767</v>
      </c>
      <c r="BL603" s="339">
        <v>1.4668136200999999</v>
      </c>
      <c r="BM603" s="339">
        <v>1.4640122285999999</v>
      </c>
      <c r="BN603" s="339">
        <v>1.4712097028</v>
      </c>
      <c r="BO603" s="339">
        <v>1.4439711339000001</v>
      </c>
      <c r="BP603" s="339">
        <v>1.4579356868</v>
      </c>
      <c r="BQ603" s="339">
        <v>1.4849547059999999</v>
      </c>
      <c r="BR603" s="339">
        <v>1.5249157877999999</v>
      </c>
    </row>
    <row r="604" spans="1:70">
      <c r="A604" t="str">
        <f t="shared" si="54"/>
        <v>Coverage ratio of non-performing loans and advances201706</v>
      </c>
      <c r="B604" s="495">
        <v>201706</v>
      </c>
      <c r="C604" s="495">
        <v>235</v>
      </c>
      <c r="D604" s="495" t="s">
        <v>624</v>
      </c>
      <c r="E604" s="495">
        <v>8.5197381397043512E-2</v>
      </c>
      <c r="F604" s="495">
        <v>0.28520527786471306</v>
      </c>
      <c r="G604" s="495">
        <v>0.39766352381515591</v>
      </c>
      <c r="H604" s="495">
        <v>0.38209407840927467</v>
      </c>
      <c r="I604" s="495">
        <v>0.4498677257882272</v>
      </c>
      <c r="J604" s="495">
        <v>0.4879768253766526</v>
      </c>
      <c r="K604" s="495">
        <v>0.6414175155443842</v>
      </c>
      <c r="L604" s="496">
        <v>350749012091.35339</v>
      </c>
      <c r="M604" s="496">
        <v>754851518392.93689</v>
      </c>
      <c r="N604" s="495">
        <v>0.52399552445618036</v>
      </c>
      <c r="O604" s="495">
        <v>0.43881371524956286</v>
      </c>
      <c r="P604" s="495">
        <v>0.45334800225568084</v>
      </c>
      <c r="Q604" s="495">
        <v>124</v>
      </c>
      <c r="R604" s="11">
        <f t="shared" si="58"/>
        <v>0.43881371524956286</v>
      </c>
      <c r="S604" s="11">
        <f t="shared" si="59"/>
        <v>0.52399552445618036</v>
      </c>
      <c r="U604" t="str">
        <f t="shared" si="57"/>
        <v>Forbearance ratio - Loans and advances (gross amount) (FBL)27</v>
      </c>
      <c r="V604" s="497">
        <v>202312</v>
      </c>
      <c r="W604" s="497">
        <v>239</v>
      </c>
      <c r="X604" s="497" t="s">
        <v>1385</v>
      </c>
      <c r="Y604" s="497" t="s">
        <v>17</v>
      </c>
      <c r="Z604" s="497">
        <v>0</v>
      </c>
      <c r="AA604" s="497">
        <v>5</v>
      </c>
      <c r="AB604" s="497">
        <v>5.2729179584580952E-3</v>
      </c>
      <c r="AC604" s="497">
        <v>27</v>
      </c>
      <c r="AD604" s="497"/>
      <c r="AF604" s="338" t="s">
        <v>1009</v>
      </c>
      <c r="AG604" s="339">
        <v>-5.4984459999999997E-3</v>
      </c>
      <c r="AH604" s="339">
        <v>-6.1246900999999999E-2</v>
      </c>
      <c r="AI604" s="339">
        <v>2.0437551599999999E-2</v>
      </c>
      <c r="AJ604" s="339">
        <v>2.46603715E-2</v>
      </c>
      <c r="AK604" s="339">
        <v>1.17065721E-2</v>
      </c>
      <c r="AL604" s="339">
        <v>-2.4285280999999999E-2</v>
      </c>
      <c r="AM604" s="339">
        <v>-2.5468508000000001E-2</v>
      </c>
      <c r="AN604" s="339">
        <v>-4.5496549999999997E-2</v>
      </c>
      <c r="AO604" s="339">
        <v>-2.4067511E-2</v>
      </c>
      <c r="AP604" s="339">
        <v>-9.5659127999999996E-2</v>
      </c>
      <c r="AQ604" s="339">
        <v>-3.1818046000000003E-2</v>
      </c>
      <c r="AR604" s="339">
        <v>-2.0820354999999999E-2</v>
      </c>
      <c r="AS604" s="339">
        <v>-3.2221900000000002E-3</v>
      </c>
      <c r="AT604" s="339">
        <v>-3.8230645000000001E-2</v>
      </c>
      <c r="AU604" s="339">
        <v>8.3291017600000003E-2</v>
      </c>
      <c r="AV604" s="339">
        <v>5.9439537299999998E-2</v>
      </c>
      <c r="AW604" s="339">
        <v>5.9902389600000001E-2</v>
      </c>
      <c r="AX604" s="339">
        <v>2.1760838599999999E-2</v>
      </c>
      <c r="AY604" s="339">
        <v>6.1105483100000003E-2</v>
      </c>
      <c r="AZ604" s="339">
        <v>5.0218407200000002E-2</v>
      </c>
      <c r="BA604" s="339">
        <v>5.37971327E-2</v>
      </c>
      <c r="BB604" s="339">
        <v>3.9417731300000002E-2</v>
      </c>
      <c r="BC604" s="339">
        <v>1.6718026399999999E-2</v>
      </c>
      <c r="BD604" s="339">
        <v>1.6608911000000001E-3</v>
      </c>
      <c r="BE604" s="339">
        <v>1.04703864E-2</v>
      </c>
      <c r="BF604" s="339">
        <v>-2.0494659999999998E-3</v>
      </c>
      <c r="BG604" s="339">
        <v>3.6379772900000003E-2</v>
      </c>
      <c r="BH604" s="339">
        <v>4.0833345700000002E-2</v>
      </c>
      <c r="BI604" s="339">
        <v>4.2267505900000002E-2</v>
      </c>
      <c r="BJ604" s="339">
        <v>4.5954099999999998E-2</v>
      </c>
      <c r="BK604" s="339">
        <v>9.8392345399999998E-2</v>
      </c>
      <c r="BL604" s="339">
        <v>9.3787174099999995E-2</v>
      </c>
      <c r="BM604" s="339">
        <v>8.8952183700000007E-2</v>
      </c>
      <c r="BN604" s="339">
        <v>9.4900358399999996E-2</v>
      </c>
      <c r="BO604" s="339">
        <v>0.15559137449999999</v>
      </c>
      <c r="BP604" s="339">
        <v>0.15763049749999999</v>
      </c>
      <c r="BQ604" s="339">
        <v>0.1709595287</v>
      </c>
      <c r="BR604" s="339">
        <v>0.16893030510000001</v>
      </c>
    </row>
    <row r="605" spans="1:70">
      <c r="A605" t="str">
        <f t="shared" si="54"/>
        <v>Coverage ratio of non-performing loans and advances201709</v>
      </c>
      <c r="B605" s="495">
        <v>201709</v>
      </c>
      <c r="C605" s="495">
        <v>235</v>
      </c>
      <c r="D605" s="495" t="s">
        <v>624</v>
      </c>
      <c r="E605" s="495">
        <v>8.5132635926144673E-2</v>
      </c>
      <c r="F605" s="495">
        <v>0.28483108216645797</v>
      </c>
      <c r="G605" s="495">
        <v>0.40074398100473885</v>
      </c>
      <c r="H605" s="495">
        <v>0.37944614658613729</v>
      </c>
      <c r="I605" s="495">
        <v>0.44736174697722381</v>
      </c>
      <c r="J605" s="495">
        <v>0.48973471866751944</v>
      </c>
      <c r="K605" s="495">
        <v>0.61595170570963631</v>
      </c>
      <c r="L605" s="496">
        <v>332479351741.48792</v>
      </c>
      <c r="M605" s="496">
        <v>720533233421.51465</v>
      </c>
      <c r="N605" s="495">
        <v>0.50714032615359161</v>
      </c>
      <c r="O605" s="495">
        <v>0.43723682982404588</v>
      </c>
      <c r="P605" s="495">
        <v>0.45075218313410126</v>
      </c>
      <c r="Q605" s="495">
        <v>124</v>
      </c>
      <c r="R605" s="11">
        <f t="shared" si="58"/>
        <v>0.43723682982404588</v>
      </c>
      <c r="S605" s="11">
        <f t="shared" si="59"/>
        <v>0.50714032615359161</v>
      </c>
      <c r="U605" t="str">
        <f t="shared" si="57"/>
        <v>Forbearance ratio - Loans and advances (gross amount) (FBL)28</v>
      </c>
      <c r="V605" s="497">
        <v>202312</v>
      </c>
      <c r="W605" s="497">
        <v>239</v>
      </c>
      <c r="X605" s="497" t="s">
        <v>1385</v>
      </c>
      <c r="Y605" s="497" t="s">
        <v>91</v>
      </c>
      <c r="Z605" s="497">
        <v>0</v>
      </c>
      <c r="AA605" s="497">
        <v>3</v>
      </c>
      <c r="AB605" s="497">
        <v>4.5192617739993309E-3</v>
      </c>
      <c r="AC605" s="497">
        <v>28</v>
      </c>
      <c r="AD605" s="497"/>
      <c r="AF605" s="338" t="s">
        <v>1011</v>
      </c>
      <c r="AG605" s="339">
        <v>0.59336705320000005</v>
      </c>
      <c r="AH605" s="339">
        <v>0.60516885340000004</v>
      </c>
      <c r="AI605" s="339">
        <v>0.53292174140000004</v>
      </c>
      <c r="AJ605" s="339">
        <v>0.57111792880000001</v>
      </c>
      <c r="AK605" s="339">
        <v>0.60083188840000001</v>
      </c>
      <c r="AL605" s="339">
        <v>0.62529017720000002</v>
      </c>
      <c r="AM605" s="339">
        <v>0.6860744527</v>
      </c>
      <c r="AN605" s="339">
        <v>0.64936557350000002</v>
      </c>
      <c r="AO605" s="339">
        <v>0.63705652440000005</v>
      </c>
      <c r="AP605" s="339">
        <v>0.59556586789999999</v>
      </c>
      <c r="AQ605" s="339">
        <v>0.70106592249999999</v>
      </c>
      <c r="AR605" s="339">
        <v>0.62489095459999999</v>
      </c>
      <c r="AS605" s="339">
        <v>0.63611160850000004</v>
      </c>
      <c r="AT605" s="339">
        <v>0.51158736819999995</v>
      </c>
      <c r="AU605" s="339">
        <v>0.55160809600000005</v>
      </c>
      <c r="AV605" s="339">
        <v>0.55931766250000003</v>
      </c>
      <c r="AW605" s="339">
        <v>0.54017951630000005</v>
      </c>
      <c r="AX605" s="339">
        <v>0.58904287710000003</v>
      </c>
      <c r="AY605" s="339">
        <v>0.55677980549999995</v>
      </c>
      <c r="AZ605" s="339">
        <v>0.5602383353</v>
      </c>
      <c r="BA605" s="339">
        <v>0.559347398</v>
      </c>
      <c r="BB605" s="339">
        <v>0.5848522612</v>
      </c>
      <c r="BC605" s="339">
        <v>0.57184872419999999</v>
      </c>
      <c r="BD605" s="339">
        <v>0.62871788799999995</v>
      </c>
      <c r="BE605" s="339">
        <v>0.58527402679999996</v>
      </c>
      <c r="BF605" s="339">
        <v>0.58029722650000004</v>
      </c>
      <c r="BG605" s="339">
        <v>0.48675752039999998</v>
      </c>
      <c r="BH605" s="339">
        <v>0.48670549149999998</v>
      </c>
      <c r="BI605" s="339">
        <v>0.4803305376</v>
      </c>
      <c r="BJ605" s="339">
        <v>0.47436446980000002</v>
      </c>
      <c r="BK605" s="339">
        <v>0.46621710039999997</v>
      </c>
      <c r="BL605" s="339">
        <v>0.48823997829999999</v>
      </c>
      <c r="BM605" s="339">
        <v>0.45056529410000001</v>
      </c>
      <c r="BN605" s="339">
        <v>0.45518850729999999</v>
      </c>
      <c r="BO605" s="339">
        <v>0.32830234349999998</v>
      </c>
      <c r="BP605" s="339">
        <v>0.33551736180000002</v>
      </c>
      <c r="BQ605" s="339">
        <v>0.31108183350000002</v>
      </c>
      <c r="BR605" s="339">
        <v>0.31685005020000001</v>
      </c>
    </row>
    <row r="606" spans="1:70">
      <c r="A606" t="str">
        <f t="shared" si="54"/>
        <v>Coverage ratio of non-performing loans and advances201712</v>
      </c>
      <c r="B606" s="495">
        <v>201712</v>
      </c>
      <c r="C606" s="495">
        <v>235</v>
      </c>
      <c r="D606" s="495" t="s">
        <v>624</v>
      </c>
      <c r="E606" s="495">
        <v>8.7085445415834878E-2</v>
      </c>
      <c r="F606" s="495">
        <v>0.26949108970579844</v>
      </c>
      <c r="G606" s="495">
        <v>0.40449529547433694</v>
      </c>
      <c r="H606" s="495">
        <v>0.37971565613172314</v>
      </c>
      <c r="I606" s="495">
        <v>0.4459796322288449</v>
      </c>
      <c r="J606" s="495">
        <v>0.48727093048010395</v>
      </c>
      <c r="K606" s="495">
        <v>0.62015254435066103</v>
      </c>
      <c r="L606" s="496">
        <v>317978513757.04156</v>
      </c>
      <c r="M606" s="496">
        <v>689104196049.76123</v>
      </c>
      <c r="N606" s="495">
        <v>0.49876173910104493</v>
      </c>
      <c r="O606" s="495">
        <v>0.43845697217699608</v>
      </c>
      <c r="P606" s="495">
        <v>0.44816889011066779</v>
      </c>
      <c r="Q606" s="495">
        <v>126</v>
      </c>
      <c r="R606" s="11">
        <f t="shared" si="58"/>
        <v>0.43845697217699608</v>
      </c>
      <c r="S606" s="11">
        <f t="shared" si="59"/>
        <v>0.49876173910104493</v>
      </c>
      <c r="U606" t="str">
        <f t="shared" si="57"/>
        <v>Forbearance ratio - Loans and advances (gross amount) (FBL)29</v>
      </c>
      <c r="V606" s="497">
        <v>202312</v>
      </c>
      <c r="W606" s="497">
        <v>239</v>
      </c>
      <c r="X606" s="497" t="s">
        <v>1385</v>
      </c>
      <c r="Y606" s="497" t="s">
        <v>31</v>
      </c>
      <c r="Z606" s="497">
        <v>0</v>
      </c>
      <c r="AA606" s="497">
        <v>9</v>
      </c>
      <c r="AB606" s="497">
        <v>3.6857348572410355E-3</v>
      </c>
      <c r="AC606" s="497">
        <v>29</v>
      </c>
      <c r="AD606" s="497"/>
      <c r="AF606" s="338" t="s">
        <v>1010</v>
      </c>
      <c r="AG606" s="339">
        <v>-3.9349900000000001E-4</v>
      </c>
      <c r="AH606" s="339">
        <v>-4.1227319999999996E-3</v>
      </c>
      <c r="AI606" s="339">
        <v>1.4857719E-3</v>
      </c>
      <c r="AJ606" s="339">
        <v>1.7566524E-3</v>
      </c>
      <c r="AK606" s="339">
        <v>8.4024550000000005E-4</v>
      </c>
      <c r="AL606" s="339">
        <v>-1.8060909999999999E-3</v>
      </c>
      <c r="AM606" s="339">
        <v>-1.9674800000000002E-3</v>
      </c>
      <c r="AN606" s="339">
        <v>-3.4571630000000001E-3</v>
      </c>
      <c r="AO606" s="339">
        <v>-1.842652E-3</v>
      </c>
      <c r="AP606" s="339">
        <v>-7.0763750000000002E-3</v>
      </c>
      <c r="AQ606" s="339">
        <v>-2.5169440000000001E-3</v>
      </c>
      <c r="AR606" s="339">
        <v>-1.669287E-3</v>
      </c>
      <c r="AS606" s="339">
        <v>-2.61396E-4</v>
      </c>
      <c r="AT606" s="339">
        <v>-3.1348679999999999E-3</v>
      </c>
      <c r="AU606" s="339">
        <v>7.6962493999999998E-3</v>
      </c>
      <c r="AV606" s="339">
        <v>5.4081392000000002E-3</v>
      </c>
      <c r="AW606" s="339">
        <v>5.5017629000000002E-3</v>
      </c>
      <c r="AX606" s="339">
        <v>1.9809607000000002E-3</v>
      </c>
      <c r="AY606" s="339">
        <v>5.5743844000000001E-3</v>
      </c>
      <c r="AZ606" s="339">
        <v>4.5267075000000002E-3</v>
      </c>
      <c r="BA606" s="339">
        <v>4.9213141999999996E-3</v>
      </c>
      <c r="BB606" s="339">
        <v>3.5855111E-3</v>
      </c>
      <c r="BC606" s="339">
        <v>1.5195706E-3</v>
      </c>
      <c r="BD606" s="339">
        <v>1.469548E-4</v>
      </c>
      <c r="BE606" s="339">
        <v>9.3091490000000001E-4</v>
      </c>
      <c r="BF606" s="339">
        <v>-1.8161699999999999E-4</v>
      </c>
      <c r="BG606" s="339">
        <v>3.1013145000000002E-3</v>
      </c>
      <c r="BH606" s="339">
        <v>3.4376861000000002E-3</v>
      </c>
      <c r="BI606" s="339">
        <v>3.5581695000000001E-3</v>
      </c>
      <c r="BJ606" s="339">
        <v>3.8305526999999999E-3</v>
      </c>
      <c r="BK606" s="339">
        <v>7.6882175000000004E-3</v>
      </c>
      <c r="BL606" s="339">
        <v>7.3096827999999999E-3</v>
      </c>
      <c r="BM606" s="339">
        <v>6.8013945000000003E-3</v>
      </c>
      <c r="BN606" s="339">
        <v>7.4791637000000003E-3</v>
      </c>
      <c r="BO606" s="339">
        <v>1.2308482399999999E-2</v>
      </c>
      <c r="BP606" s="339">
        <v>1.26624059E-2</v>
      </c>
      <c r="BQ606" s="339">
        <v>1.3896474900000001E-2</v>
      </c>
      <c r="BR606" s="339">
        <v>1.3967411799999999E-2</v>
      </c>
    </row>
    <row r="607" spans="1:70">
      <c r="A607" t="str">
        <f t="shared" si="54"/>
        <v>Coverage ratio of non-performing loans and advances201803</v>
      </c>
      <c r="B607" s="495">
        <v>201803</v>
      </c>
      <c r="C607" s="495">
        <v>235</v>
      </c>
      <c r="D607" s="495" t="s">
        <v>624</v>
      </c>
      <c r="E607" s="495">
        <v>5.2525157083738262E-2</v>
      </c>
      <c r="F607" s="495">
        <v>0.29513489688237671</v>
      </c>
      <c r="G607" s="495">
        <v>0.41777078811223978</v>
      </c>
      <c r="H607" s="495">
        <v>0.39304559530353894</v>
      </c>
      <c r="I607" s="495">
        <v>0.46719805707211337</v>
      </c>
      <c r="J607" s="495">
        <v>0.50442790979305085</v>
      </c>
      <c r="K607" s="495">
        <v>0.6356048672039073</v>
      </c>
      <c r="L607" s="496">
        <v>325681285520.82947</v>
      </c>
      <c r="M607" s="496">
        <v>672059014832.24158</v>
      </c>
      <c r="N607" s="495">
        <v>0.47405217921079329</v>
      </c>
      <c r="O607" s="495">
        <v>0.47093010551700526</v>
      </c>
      <c r="P607" s="495">
        <v>0.46538988701457967</v>
      </c>
      <c r="Q607" s="495">
        <v>121</v>
      </c>
      <c r="R607" s="11">
        <f t="shared" si="58"/>
        <v>0.46538988701457967</v>
      </c>
      <c r="S607" s="11">
        <f t="shared" si="59"/>
        <v>0.47405217921079329</v>
      </c>
      <c r="U607" t="str">
        <f t="shared" si="57"/>
        <v>Forbearance ratio - Loans and advances (gross amount) (FBL)30</v>
      </c>
      <c r="V607" s="497">
        <v>202312</v>
      </c>
      <c r="W607" s="497">
        <v>239</v>
      </c>
      <c r="X607" s="497" t="s">
        <v>1385</v>
      </c>
      <c r="Y607" s="497" t="s">
        <v>5610</v>
      </c>
      <c r="Z607" s="497">
        <v>0</v>
      </c>
      <c r="AA607" s="497">
        <v>3</v>
      </c>
      <c r="AB607" s="497">
        <v>2.7586000343347494E-3</v>
      </c>
      <c r="AC607" s="497">
        <v>30</v>
      </c>
      <c r="AD607" s="497"/>
      <c r="AF607" s="338" t="s">
        <v>1315</v>
      </c>
      <c r="AG607" s="339">
        <v>0.48172090670000001</v>
      </c>
      <c r="AH607" s="339">
        <v>0.4906249218</v>
      </c>
      <c r="AI607" s="339">
        <v>0.45271436970000001</v>
      </c>
      <c r="AJ607" s="339">
        <v>0.48470679929999999</v>
      </c>
      <c r="AK607" s="339">
        <v>0.51060222700000002</v>
      </c>
      <c r="AL607" s="339">
        <v>0.54177583480000002</v>
      </c>
      <c r="AM607" s="339">
        <v>0.67215096299999999</v>
      </c>
      <c r="AN607" s="339">
        <v>0.62835181159999998</v>
      </c>
      <c r="AO607" s="339">
        <v>0.63334748649999995</v>
      </c>
      <c r="AP607" s="339">
        <v>0.6120660322</v>
      </c>
      <c r="AQ607" s="339">
        <v>0.72213871490000003</v>
      </c>
      <c r="AR607" s="339">
        <v>0.63678757060000002</v>
      </c>
      <c r="AS607" s="339">
        <v>0.61488863989999998</v>
      </c>
      <c r="AT607" s="339">
        <v>0.54257706969999997</v>
      </c>
      <c r="AU607" s="339">
        <v>0.61752003300000002</v>
      </c>
      <c r="AV607" s="339">
        <v>0.65030862190000005</v>
      </c>
      <c r="AW607" s="339">
        <v>0.63162762699999997</v>
      </c>
      <c r="AX607" s="339">
        <v>0.69221875219999995</v>
      </c>
      <c r="AY607" s="339">
        <v>0.64807512369999998</v>
      </c>
      <c r="AZ607" s="339">
        <v>0.6661620667</v>
      </c>
      <c r="BA607" s="339">
        <v>0.67171889299999998</v>
      </c>
      <c r="BB607" s="339">
        <v>0.69211066840000002</v>
      </c>
      <c r="BC607" s="339">
        <v>0.65066783650000004</v>
      </c>
      <c r="BD607" s="339">
        <v>0.67112481040000005</v>
      </c>
      <c r="BE607" s="339">
        <v>0.65082427799999998</v>
      </c>
      <c r="BF607" s="339">
        <v>0.64912756029999996</v>
      </c>
      <c r="BG607" s="339">
        <v>0.56555931069999998</v>
      </c>
      <c r="BH607" s="339">
        <v>0.57556044480000002</v>
      </c>
      <c r="BI607" s="339">
        <v>0.58914050080000002</v>
      </c>
      <c r="BJ607" s="339">
        <v>0.59335193880000003</v>
      </c>
      <c r="BK607" s="339">
        <v>0.59870682239999995</v>
      </c>
      <c r="BL607" s="339">
        <v>0.6020666992</v>
      </c>
      <c r="BM607" s="339">
        <v>0.61149465329999997</v>
      </c>
      <c r="BN607" s="339">
        <v>0.63722004730000004</v>
      </c>
      <c r="BO607" s="339">
        <v>0.69441633739999997</v>
      </c>
      <c r="BP607" s="339">
        <v>0.72413862579999999</v>
      </c>
      <c r="BQ607" s="339">
        <v>0.74365198359999996</v>
      </c>
      <c r="BR607" s="339">
        <v>0.73912400649999999</v>
      </c>
    </row>
    <row r="608" spans="1:70">
      <c r="A608" t="str">
        <f t="shared" si="54"/>
        <v>Coverage ratio of non-performing loans and advances201806</v>
      </c>
      <c r="B608" s="495">
        <v>201806</v>
      </c>
      <c r="C608" s="495">
        <v>235</v>
      </c>
      <c r="D608" s="495" t="s">
        <v>624</v>
      </c>
      <c r="E608" s="495">
        <v>5.9466305517922487E-2</v>
      </c>
      <c r="F608" s="495">
        <v>0.26845521070054801</v>
      </c>
      <c r="G608" s="495">
        <v>0.39025592763336903</v>
      </c>
      <c r="H608" s="495">
        <v>0.38233860312839335</v>
      </c>
      <c r="I608" s="495">
        <v>0.45966690009069305</v>
      </c>
      <c r="J608" s="495">
        <v>0.50007375739172588</v>
      </c>
      <c r="K608" s="495">
        <v>0.62392244915368611</v>
      </c>
      <c r="L608" s="496">
        <v>301307208292.11841</v>
      </c>
      <c r="M608" s="496">
        <v>630233924845.38525</v>
      </c>
      <c r="N608" s="495">
        <v>0.46926777831617161</v>
      </c>
      <c r="O608" s="495">
        <v>0.46679298090577392</v>
      </c>
      <c r="P608" s="495">
        <v>0.45636120825225324</v>
      </c>
      <c r="Q608" s="495">
        <v>121</v>
      </c>
      <c r="R608" s="11">
        <f t="shared" si="58"/>
        <v>0.45636120825225324</v>
      </c>
      <c r="S608" s="11">
        <f t="shared" si="59"/>
        <v>0.46926777831617161</v>
      </c>
      <c r="U608" t="str">
        <f t="shared" si="57"/>
        <v>Forbearance ratio - Loans and advances (gross amount) (FBL)99</v>
      </c>
      <c r="V608" s="497">
        <v>202312</v>
      </c>
      <c r="W608" s="497">
        <v>239</v>
      </c>
      <c r="X608" s="497" t="s">
        <v>1385</v>
      </c>
      <c r="Y608" s="497" t="s">
        <v>34</v>
      </c>
      <c r="Z608" s="497">
        <v>0</v>
      </c>
      <c r="AA608" s="497">
        <v>115</v>
      </c>
      <c r="AB608" s="497">
        <v>1.4159489068928116E-2</v>
      </c>
      <c r="AC608" s="497">
        <v>99</v>
      </c>
      <c r="AD608" s="497"/>
      <c r="AF608" s="338" t="s">
        <v>1316</v>
      </c>
      <c r="AG608" s="339">
        <v>0.27139848259999999</v>
      </c>
      <c r="AH608" s="339">
        <v>0.27916561779999999</v>
      </c>
      <c r="AI608" s="339">
        <v>0.25520670499999998</v>
      </c>
      <c r="AJ608" s="339">
        <v>0.27075274040000002</v>
      </c>
      <c r="AK608" s="339">
        <v>0.28873096580000002</v>
      </c>
      <c r="AL608" s="339">
        <v>0.29829082270000001</v>
      </c>
      <c r="AM608" s="339">
        <v>0.32732739719999998</v>
      </c>
      <c r="AN608" s="339">
        <v>0.3023306019</v>
      </c>
      <c r="AO608" s="339">
        <v>0.30183852490000002</v>
      </c>
      <c r="AP608" s="339">
        <v>0.31109105640000001</v>
      </c>
      <c r="AQ608" s="339">
        <v>0.33995909769999999</v>
      </c>
      <c r="AR608" s="339">
        <v>0.3105748015</v>
      </c>
      <c r="AS608" s="339">
        <v>0.30591143939999998</v>
      </c>
      <c r="AT608" s="339">
        <v>0.27290943400000001</v>
      </c>
      <c r="AU608" s="339">
        <v>0.30311714919999999</v>
      </c>
      <c r="AV608" s="339">
        <v>0.31950745730000002</v>
      </c>
      <c r="AW608" s="339">
        <v>0.31133417530000002</v>
      </c>
      <c r="AX608" s="339">
        <v>0.33820759280000001</v>
      </c>
      <c r="AY608" s="339">
        <v>0.30561460099999999</v>
      </c>
      <c r="AZ608" s="339">
        <v>0.31990404</v>
      </c>
      <c r="BA608" s="339">
        <v>0.32030221609999998</v>
      </c>
      <c r="BB608" s="339">
        <v>0.33692389160000003</v>
      </c>
      <c r="BC608" s="339">
        <v>0.31745661650000001</v>
      </c>
      <c r="BD608" s="339">
        <v>0.32085714170000001</v>
      </c>
      <c r="BE608" s="339">
        <v>0.31068855020000002</v>
      </c>
      <c r="BF608" s="339">
        <v>0.31571190609999999</v>
      </c>
      <c r="BG608" s="339">
        <v>0.27786773860000002</v>
      </c>
      <c r="BH608" s="339">
        <v>0.28960827659999999</v>
      </c>
      <c r="BI608" s="339">
        <v>0.30217767490000003</v>
      </c>
      <c r="BJ608" s="339">
        <v>0.30751298580000003</v>
      </c>
      <c r="BK608" s="339">
        <v>0.29974025679999999</v>
      </c>
      <c r="BL608" s="339">
        <v>0.2957056884</v>
      </c>
      <c r="BM608" s="339">
        <v>0.28915271300000001</v>
      </c>
      <c r="BN608" s="339">
        <v>0.27620288370000001</v>
      </c>
      <c r="BO608" s="339">
        <v>0.20819438130000001</v>
      </c>
      <c r="BP608" s="339">
        <v>0.2016731423</v>
      </c>
      <c r="BQ608" s="339">
        <v>0.1931219445</v>
      </c>
      <c r="BR608" s="339">
        <v>0.1863750857</v>
      </c>
    </row>
    <row r="609" spans="1:70">
      <c r="A609" t="str">
        <f t="shared" si="54"/>
        <v>Coverage ratio of non-performing loans and advances201809</v>
      </c>
      <c r="B609" s="495">
        <v>201809</v>
      </c>
      <c r="C609" s="495">
        <v>235</v>
      </c>
      <c r="D609" s="495" t="s">
        <v>624</v>
      </c>
      <c r="E609" s="495">
        <v>7.5799279823734925E-2</v>
      </c>
      <c r="F609" s="495">
        <v>0.28455973175984323</v>
      </c>
      <c r="G609" s="495">
        <v>0.38799805621708094</v>
      </c>
      <c r="H609" s="495">
        <v>0.37976439679196539</v>
      </c>
      <c r="I609" s="495">
        <v>0.45909522706110784</v>
      </c>
      <c r="J609" s="495">
        <v>0.50205886534413824</v>
      </c>
      <c r="K609" s="495">
        <v>0.62160394420976028</v>
      </c>
      <c r="L609" s="496">
        <v>287216615890.60809</v>
      </c>
      <c r="M609" s="496">
        <v>601349733128.41663</v>
      </c>
      <c r="N609" s="495">
        <v>0.50616640875471719</v>
      </c>
      <c r="O609" s="495">
        <v>0.46338087818255896</v>
      </c>
      <c r="P609" s="495">
        <v>0.45659307962972528</v>
      </c>
      <c r="Q609" s="495">
        <v>118</v>
      </c>
      <c r="R609" s="11">
        <f t="shared" si="58"/>
        <v>0.45659307962972528</v>
      </c>
      <c r="S609" s="11">
        <f t="shared" si="59"/>
        <v>0.50616640875471719</v>
      </c>
      <c r="U609" t="str">
        <f t="shared" si="57"/>
        <v>Forbearance ratio - Loans and advances (gross amount) (FBL)100</v>
      </c>
      <c r="V609" s="497">
        <v>202312</v>
      </c>
      <c r="W609" s="497">
        <v>239</v>
      </c>
      <c r="X609" s="497" t="s">
        <v>1385</v>
      </c>
      <c r="Y609" s="497" t="s">
        <v>21</v>
      </c>
      <c r="Z609" s="497">
        <v>0</v>
      </c>
      <c r="AA609" s="497">
        <v>28</v>
      </c>
      <c r="AB609" s="497"/>
      <c r="AC609" s="497">
        <v>100</v>
      </c>
      <c r="AD609" s="497">
        <v>1</v>
      </c>
      <c r="AF609" s="338" t="s">
        <v>1317</v>
      </c>
      <c r="AG609" s="339">
        <v>-6.2494000000000004E-4</v>
      </c>
      <c r="AH609" s="339">
        <v>-1.3370283E-2</v>
      </c>
      <c r="AI609" s="339">
        <v>3.0336169100000001E-2</v>
      </c>
      <c r="AJ609" s="339">
        <v>4.3083461900000002E-2</v>
      </c>
      <c r="AK609" s="339">
        <v>1.3377128699999999E-2</v>
      </c>
      <c r="AL609" s="339">
        <v>1.32088833E-2</v>
      </c>
      <c r="AM609" s="339">
        <v>-0.14751294400000001</v>
      </c>
      <c r="AN609" s="339">
        <v>-8.5942377E-2</v>
      </c>
      <c r="AO609" s="339">
        <v>-5.0362351999999999E-2</v>
      </c>
      <c r="AP609" s="339">
        <v>-3.0516409999999999E-3</v>
      </c>
      <c r="AQ609" s="339">
        <v>5.9669796999999997E-2</v>
      </c>
      <c r="AR609" s="339">
        <v>8.7171121399999996E-2</v>
      </c>
      <c r="AS609" s="339">
        <v>6.4706990300000003E-2</v>
      </c>
      <c r="AT609" s="339">
        <v>3.7316135100000002E-2</v>
      </c>
      <c r="AU609" s="339">
        <v>-1.7999583E-2</v>
      </c>
      <c r="AV609" s="339">
        <v>2.3910202999999999E-3</v>
      </c>
      <c r="AW609" s="339">
        <v>1.30080066E-2</v>
      </c>
      <c r="AX609" s="339">
        <v>-1.1837726999999999E-2</v>
      </c>
      <c r="AY609" s="339">
        <v>-5.2496679999999999E-3</v>
      </c>
      <c r="AZ609" s="339">
        <v>-1.6293351000000001E-2</v>
      </c>
      <c r="BA609" s="339">
        <v>-1.8754005000000001E-2</v>
      </c>
      <c r="BB609" s="339">
        <v>-6.3578799999999998E-4</v>
      </c>
      <c r="BC609" s="339">
        <v>-9.6868390999999998E-2</v>
      </c>
      <c r="BD609" s="339">
        <v>-2.8804653E-2</v>
      </c>
      <c r="BE609" s="339">
        <v>-1.5577873000000001E-2</v>
      </c>
      <c r="BF609" s="339">
        <v>-1.1166226E-2</v>
      </c>
      <c r="BG609" s="339">
        <v>0.1081778243</v>
      </c>
      <c r="BH609" s="339">
        <v>4.7283092999999998E-2</v>
      </c>
      <c r="BI609" s="339">
        <v>3.9748458799999997E-2</v>
      </c>
      <c r="BJ609" s="339">
        <v>3.5718262399999999E-2</v>
      </c>
      <c r="BK609" s="339">
        <v>7.8656016300000006E-2</v>
      </c>
      <c r="BL609" s="339">
        <v>7.8105422300000005E-2</v>
      </c>
      <c r="BM609" s="339">
        <v>6.5101747500000001E-2</v>
      </c>
      <c r="BN609" s="339">
        <v>3.9772803000000002E-2</v>
      </c>
      <c r="BO609" s="339">
        <v>4.6151775000000004E-3</v>
      </c>
      <c r="BP609" s="339">
        <v>2.6258100000000001E-3</v>
      </c>
      <c r="BQ609" s="339">
        <v>3.4482665999999999E-3</v>
      </c>
      <c r="BR609" s="339">
        <v>4.9738535E-3</v>
      </c>
    </row>
    <row r="610" spans="1:70">
      <c r="A610" t="str">
        <f t="shared" si="54"/>
        <v>Coverage ratio of non-performing loans and advances201812</v>
      </c>
      <c r="B610" s="495">
        <v>201812</v>
      </c>
      <c r="C610" s="495">
        <v>235</v>
      </c>
      <c r="D610" s="495" t="s">
        <v>624</v>
      </c>
      <c r="E610" s="495">
        <v>0.11248739034430355</v>
      </c>
      <c r="F610" s="495">
        <v>0.28226136576891142</v>
      </c>
      <c r="G610" s="495">
        <v>0.39778233704330623</v>
      </c>
      <c r="H610" s="495">
        <v>0.38426624647081831</v>
      </c>
      <c r="I610" s="495">
        <v>0.45010783139085953</v>
      </c>
      <c r="J610" s="495">
        <v>0.48309966058468451</v>
      </c>
      <c r="K610" s="495">
        <v>0.60783085044022234</v>
      </c>
      <c r="L610" s="496">
        <v>262462936581.45114</v>
      </c>
      <c r="M610" s="496">
        <v>559753712825.36548</v>
      </c>
      <c r="N610" s="495">
        <v>0.48654474656756302</v>
      </c>
      <c r="O610" s="495">
        <v>0.44876272981416432</v>
      </c>
      <c r="P610" s="495">
        <v>0.45019504262633669</v>
      </c>
      <c r="Q610" s="495">
        <v>121</v>
      </c>
      <c r="R610" s="11">
        <f t="shared" si="58"/>
        <v>0.44876272981416432</v>
      </c>
      <c r="S610" s="11">
        <f t="shared" si="59"/>
        <v>0.48654474656756302</v>
      </c>
      <c r="U610" t="str">
        <f t="shared" si="57"/>
        <v>Liquidity coverage ratio1</v>
      </c>
      <c r="V610" s="497">
        <v>202312</v>
      </c>
      <c r="W610" s="497">
        <v>391</v>
      </c>
      <c r="X610" s="497" t="s">
        <v>1093</v>
      </c>
      <c r="Y610" s="497" t="s">
        <v>26</v>
      </c>
      <c r="Z610" s="497">
        <v>0</v>
      </c>
      <c r="AA610" s="497">
        <v>6</v>
      </c>
      <c r="AB610" s="497">
        <v>3.8680761006688331</v>
      </c>
      <c r="AC610" s="497">
        <v>1</v>
      </c>
      <c r="AD610" s="497"/>
      <c r="AF610" s="338" t="s">
        <v>1322</v>
      </c>
      <c r="AG610" s="339">
        <v>1.2010722099999999E-2</v>
      </c>
      <c r="AH610" s="339">
        <v>1.2758748E-2</v>
      </c>
      <c r="AI610" s="339">
        <v>1.4252548E-2</v>
      </c>
      <c r="AJ610" s="339">
        <v>1.4436362100000001E-2</v>
      </c>
      <c r="AK610" s="339">
        <v>1.44968535E-2</v>
      </c>
      <c r="AL610" s="339">
        <v>1.50377707E-2</v>
      </c>
      <c r="AM610" s="339">
        <v>1.5588088599999999E-2</v>
      </c>
      <c r="AN610" s="339">
        <v>1.5936052700000002E-2</v>
      </c>
      <c r="AO610" s="339">
        <v>1.6208300799999999E-2</v>
      </c>
      <c r="AP610" s="339">
        <v>1.54090383E-2</v>
      </c>
      <c r="AQ610" s="339">
        <v>1.7059692200000001E-2</v>
      </c>
      <c r="AR610" s="339">
        <v>1.6958440500000001E-2</v>
      </c>
      <c r="AS610" s="339">
        <v>1.6808986299999999E-2</v>
      </c>
      <c r="AT610" s="339">
        <v>1.7018760000000001E-2</v>
      </c>
      <c r="AU610" s="339">
        <v>1.7049352E-2</v>
      </c>
      <c r="AV610" s="339">
        <v>1.69041994E-2</v>
      </c>
      <c r="AW610" s="339">
        <v>1.6925265799999999E-2</v>
      </c>
      <c r="AX610" s="339">
        <v>1.72129359E-2</v>
      </c>
      <c r="AY610" s="339">
        <v>1.70047815E-2</v>
      </c>
      <c r="AZ610" s="339">
        <v>1.6960688500000001E-2</v>
      </c>
      <c r="BA610" s="339">
        <v>1.7242114699999998E-2</v>
      </c>
      <c r="BB610" s="339">
        <v>1.7261321699999999E-2</v>
      </c>
      <c r="BC610" s="339">
        <v>1.6251500200000001E-2</v>
      </c>
      <c r="BD610" s="339">
        <v>1.5528526000000001E-2</v>
      </c>
      <c r="BE610" s="339">
        <v>1.56142661E-2</v>
      </c>
      <c r="BF610" s="339">
        <v>1.56663992E-2</v>
      </c>
      <c r="BG610" s="339">
        <v>1.4887905599999999E-2</v>
      </c>
      <c r="BH610" s="339">
        <v>1.47731714E-2</v>
      </c>
      <c r="BI610" s="339">
        <v>1.4711559799999999E-2</v>
      </c>
      <c r="BJ610" s="339">
        <v>1.47336337E-2</v>
      </c>
      <c r="BK610" s="339">
        <v>1.5356478999999999E-2</v>
      </c>
      <c r="BL610" s="339">
        <v>1.58155117E-2</v>
      </c>
      <c r="BM610" s="339">
        <v>1.6283998300000001E-2</v>
      </c>
      <c r="BN610" s="339">
        <v>1.8108836600000001E-2</v>
      </c>
      <c r="BO610" s="339">
        <v>2.6514030800000001E-2</v>
      </c>
      <c r="BP610" s="339">
        <v>2.8194644099999999E-2</v>
      </c>
      <c r="BQ610" s="339">
        <v>3.0032403400000001E-2</v>
      </c>
      <c r="BR610" s="339">
        <v>3.05217947E-2</v>
      </c>
    </row>
    <row r="611" spans="1:70">
      <c r="A611" t="str">
        <f t="shared" si="54"/>
        <v>Coverage ratio of non-performing loans and advances201903</v>
      </c>
      <c r="B611" s="495">
        <v>201903</v>
      </c>
      <c r="C611" s="495">
        <v>235</v>
      </c>
      <c r="D611" s="495" t="s">
        <v>624</v>
      </c>
      <c r="E611" s="495">
        <v>8.6649546461342847E-2</v>
      </c>
      <c r="F611" s="495">
        <v>0.29302165095419297</v>
      </c>
      <c r="G611" s="495">
        <v>0.39852848127113727</v>
      </c>
      <c r="H611" s="495">
        <v>0.38715173131035935</v>
      </c>
      <c r="I611" s="495">
        <v>0.45131115565745339</v>
      </c>
      <c r="J611" s="495">
        <v>0.51405226256802228</v>
      </c>
      <c r="K611" s="495">
        <v>0.62258048460325421</v>
      </c>
      <c r="L611" s="496">
        <v>264137178571.97171</v>
      </c>
      <c r="M611" s="496">
        <v>560842130920.18018</v>
      </c>
      <c r="N611" s="495">
        <v>0.48062602830158674</v>
      </c>
      <c r="O611" s="495">
        <v>0.45474782931932506</v>
      </c>
      <c r="P611" s="495">
        <v>0.44943431887483404</v>
      </c>
      <c r="Q611" s="495">
        <v>121</v>
      </c>
      <c r="R611" s="11">
        <f t="shared" si="58"/>
        <v>0.44943431887483404</v>
      </c>
      <c r="S611" s="11">
        <f t="shared" si="59"/>
        <v>0.48062602830158674</v>
      </c>
      <c r="U611" t="str">
        <f t="shared" si="57"/>
        <v>Liquidity coverage ratio2</v>
      </c>
      <c r="V611" s="497">
        <v>202312</v>
      </c>
      <c r="W611" s="497">
        <v>391</v>
      </c>
      <c r="X611" s="497" t="s">
        <v>1093</v>
      </c>
      <c r="Y611" s="497" t="s">
        <v>15</v>
      </c>
      <c r="Z611" s="497">
        <v>0</v>
      </c>
      <c r="AA611" s="497">
        <v>6</v>
      </c>
      <c r="AB611" s="497">
        <v>3.7406667615670641</v>
      </c>
      <c r="AC611" s="497">
        <v>2</v>
      </c>
      <c r="AD611" s="497"/>
      <c r="AF611" s="338" t="s">
        <v>2387</v>
      </c>
      <c r="AG611" s="339" t="s">
        <v>6753</v>
      </c>
      <c r="AH611" s="339" t="s">
        <v>6753</v>
      </c>
      <c r="AI611" s="339" t="s">
        <v>6753</v>
      </c>
      <c r="AJ611" s="339" t="s">
        <v>6753</v>
      </c>
      <c r="AK611" s="339" t="s">
        <v>6753</v>
      </c>
      <c r="AL611" s="339" t="s">
        <v>6753</v>
      </c>
      <c r="AM611" s="339" t="s">
        <v>6753</v>
      </c>
      <c r="AN611" s="339" t="s">
        <v>6753</v>
      </c>
      <c r="AO611" s="339" t="s">
        <v>6753</v>
      </c>
      <c r="AP611" s="339" t="s">
        <v>6753</v>
      </c>
      <c r="AQ611" s="339" t="s">
        <v>6753</v>
      </c>
      <c r="AR611" s="339" t="s">
        <v>6753</v>
      </c>
      <c r="AS611" s="339" t="s">
        <v>6753</v>
      </c>
      <c r="AT611" s="339" t="s">
        <v>6753</v>
      </c>
      <c r="AU611" s="339">
        <v>6.2913207999999998E-3</v>
      </c>
      <c r="AV611" s="339">
        <v>7.2404951999999996E-3</v>
      </c>
      <c r="AW611" s="339">
        <v>6.4358286000000004E-3</v>
      </c>
      <c r="AX611" s="339">
        <v>8.0288032000000002E-3</v>
      </c>
      <c r="AY611" s="339">
        <v>5.6247058999999997E-3</v>
      </c>
      <c r="AZ611" s="339">
        <v>7.5232574999999999E-3</v>
      </c>
      <c r="BA611" s="339">
        <v>7.3192607E-3</v>
      </c>
      <c r="BB611" s="339">
        <v>8.9073568000000002E-3</v>
      </c>
      <c r="BC611" s="339">
        <v>9.2586594000000008E-3</v>
      </c>
      <c r="BD611" s="339">
        <v>1.09008305E-2</v>
      </c>
      <c r="BE611" s="339">
        <v>1.15715743E-2</v>
      </c>
      <c r="BF611" s="339">
        <v>1.0429644700000001E-2</v>
      </c>
      <c r="BG611" s="339">
        <v>8.7761052000000003E-3</v>
      </c>
      <c r="BH611" s="339">
        <v>6.5949253000000003E-3</v>
      </c>
      <c r="BI611" s="339">
        <v>6.4737381999999998E-3</v>
      </c>
      <c r="BJ611" s="339">
        <v>5.7425204000000002E-3</v>
      </c>
      <c r="BK611" s="339">
        <v>5.1224879999999997E-3</v>
      </c>
      <c r="BL611" s="339">
        <v>3.4515697000000001E-3</v>
      </c>
      <c r="BM611" s="339">
        <v>4.1216941E-3</v>
      </c>
      <c r="BN611" s="339">
        <v>4.0724491000000002E-3</v>
      </c>
      <c r="BO611" s="339">
        <v>7.9287212000000006E-3</v>
      </c>
      <c r="BP611" s="339">
        <v>6.9329871000000003E-3</v>
      </c>
      <c r="BQ611" s="339">
        <v>6.1000378999999999E-3</v>
      </c>
      <c r="BR611" s="339">
        <v>6.4026526999999998E-3</v>
      </c>
    </row>
    <row r="612" spans="1:70">
      <c r="A612" t="str">
        <f t="shared" si="54"/>
        <v>Coverage ratio of non-performing loans and advances201906</v>
      </c>
      <c r="B612" s="495">
        <v>201906</v>
      </c>
      <c r="C612" s="495">
        <v>235</v>
      </c>
      <c r="D612" s="495" t="s">
        <v>624</v>
      </c>
      <c r="E612" s="495">
        <v>9.7596227887894307E-2</v>
      </c>
      <c r="F612" s="495">
        <v>0.30032810004319577</v>
      </c>
      <c r="G612" s="495">
        <v>0.39975925111614308</v>
      </c>
      <c r="H612" s="495">
        <v>0.38068918047387545</v>
      </c>
      <c r="I612" s="495">
        <v>0.44878189069143226</v>
      </c>
      <c r="J612" s="495">
        <v>0.50984825231347608</v>
      </c>
      <c r="K612" s="495">
        <v>0.60799184876506185</v>
      </c>
      <c r="L612" s="496">
        <v>250934364008.72464</v>
      </c>
      <c r="M612" s="496">
        <v>537543026855.19824</v>
      </c>
      <c r="N612" s="495">
        <v>0.45928181030654092</v>
      </c>
      <c r="O612" s="495">
        <v>0.45295149932725681</v>
      </c>
      <c r="P612" s="495">
        <v>0.44685937190241692</v>
      </c>
      <c r="Q612" s="495">
        <v>121</v>
      </c>
      <c r="R612" s="11">
        <f t="shared" si="58"/>
        <v>0.44685937190241692</v>
      </c>
      <c r="S612" s="11">
        <f t="shared" si="59"/>
        <v>0.45928181030654092</v>
      </c>
      <c r="U612" t="str">
        <f t="shared" si="57"/>
        <v>Liquidity coverage ratio3</v>
      </c>
      <c r="V612" s="497">
        <v>202312</v>
      </c>
      <c r="W612" s="497">
        <v>391</v>
      </c>
      <c r="X612" s="497" t="s">
        <v>1093</v>
      </c>
      <c r="Y612" s="497" t="s">
        <v>98</v>
      </c>
      <c r="Z612" s="497">
        <v>0</v>
      </c>
      <c r="AA612" s="497">
        <v>7</v>
      </c>
      <c r="AB612" s="497">
        <v>3.4256621965358049</v>
      </c>
      <c r="AC612" s="497">
        <v>3</v>
      </c>
      <c r="AD612" s="497"/>
      <c r="AF612" s="338" t="s">
        <v>1001</v>
      </c>
      <c r="AG612" s="339">
        <v>0.11566843189999999</v>
      </c>
      <c r="AH612" s="339">
        <v>0.10676107009999999</v>
      </c>
      <c r="AI612" s="339">
        <v>0.1043023753</v>
      </c>
      <c r="AJ612" s="339">
        <v>0.109488792</v>
      </c>
      <c r="AK612" s="339">
        <v>0.1091185467</v>
      </c>
      <c r="AL612" s="339">
        <v>0.1187698765</v>
      </c>
      <c r="AM612" s="339">
        <v>0.1144811488</v>
      </c>
      <c r="AN612" s="339">
        <v>0.1117601848</v>
      </c>
      <c r="AO612" s="339">
        <v>0.1140348915</v>
      </c>
      <c r="AP612" s="339">
        <v>0.10368866929999999</v>
      </c>
      <c r="AQ612" s="339">
        <v>0.1229640514</v>
      </c>
      <c r="AR612" s="339">
        <v>0.12694868949999999</v>
      </c>
      <c r="AS612" s="339">
        <v>0.12919732170000001</v>
      </c>
      <c r="AT612" s="339">
        <v>0.1368111658</v>
      </c>
      <c r="AU612" s="339">
        <v>0.13747236090000001</v>
      </c>
      <c r="AV612" s="339">
        <v>0.13684126839999999</v>
      </c>
      <c r="AW612" s="339">
        <v>0.13724692690000001</v>
      </c>
      <c r="AX612" s="339">
        <v>0.13471639069999999</v>
      </c>
      <c r="AY612" s="339">
        <v>0.1434649777</v>
      </c>
      <c r="AZ612" s="339">
        <v>0.14388650529999999</v>
      </c>
      <c r="BA612" s="339">
        <v>0.1454599952</v>
      </c>
      <c r="BB612" s="339">
        <v>0.15012892620000001</v>
      </c>
      <c r="BC612" s="339">
        <v>0.14863698450000001</v>
      </c>
      <c r="BD612" s="339">
        <v>0.1524432952</v>
      </c>
      <c r="BE612" s="339">
        <v>0.15439171369999999</v>
      </c>
      <c r="BF612" s="339">
        <v>0.158832098</v>
      </c>
      <c r="BG612" s="339">
        <v>0.15672002530000001</v>
      </c>
      <c r="BH612" s="339">
        <v>0.15910253560000001</v>
      </c>
      <c r="BI612" s="339">
        <v>0.15794195259999999</v>
      </c>
      <c r="BJ612" s="339">
        <v>0.15878787480000001</v>
      </c>
      <c r="BK612" s="339">
        <v>0.15146162320000001</v>
      </c>
      <c r="BL612" s="339">
        <v>0.15351512840000001</v>
      </c>
      <c r="BM612" s="339">
        <v>0.1485253496</v>
      </c>
      <c r="BN612" s="339">
        <v>0.15578312599999999</v>
      </c>
      <c r="BO612" s="339">
        <v>0.15900600349999999</v>
      </c>
      <c r="BP612" s="339">
        <v>0.16967085160000001</v>
      </c>
      <c r="BQ612" s="339">
        <v>0.1686084971</v>
      </c>
      <c r="BR612" s="339">
        <v>0.1778598643</v>
      </c>
    </row>
    <row r="613" spans="1:70">
      <c r="A613" t="str">
        <f t="shared" si="54"/>
        <v>Coverage ratio of non-performing loans and advances201909</v>
      </c>
      <c r="B613" s="495">
        <v>201909</v>
      </c>
      <c r="C613" s="495">
        <v>235</v>
      </c>
      <c r="D613" s="495" t="s">
        <v>624</v>
      </c>
      <c r="E613" s="495">
        <v>0.10118963230334833</v>
      </c>
      <c r="F613" s="495">
        <v>0.29097146023152953</v>
      </c>
      <c r="G613" s="495">
        <v>0.39526455220611434</v>
      </c>
      <c r="H613" s="495">
        <v>0.38095282510486728</v>
      </c>
      <c r="I613" s="495">
        <v>0.44585612458317758</v>
      </c>
      <c r="J613" s="495">
        <v>0.50735807597399529</v>
      </c>
      <c r="K613" s="495">
        <v>0.61886907919297252</v>
      </c>
      <c r="L613" s="496">
        <v>241556168128.43408</v>
      </c>
      <c r="M613" s="496">
        <v>521228934417.46906</v>
      </c>
      <c r="N613" s="495">
        <v>0.43357883696303245</v>
      </c>
      <c r="O613" s="495">
        <v>0.44631967619191654</v>
      </c>
      <c r="P613" s="495">
        <v>0.44583834191100524</v>
      </c>
      <c r="Q613" s="495">
        <v>122</v>
      </c>
      <c r="R613" s="11">
        <f t="shared" si="58"/>
        <v>0.43357883696303245</v>
      </c>
      <c r="S613" s="11">
        <f t="shared" si="59"/>
        <v>0.44631967619191654</v>
      </c>
      <c r="U613" t="str">
        <f t="shared" si="57"/>
        <v>Liquidity coverage ratio4</v>
      </c>
      <c r="V613" s="497">
        <v>202312</v>
      </c>
      <c r="W613" s="497">
        <v>391</v>
      </c>
      <c r="X613" s="497" t="s">
        <v>1093</v>
      </c>
      <c r="Y613" s="497" t="s">
        <v>100</v>
      </c>
      <c r="Z613" s="497">
        <v>0</v>
      </c>
      <c r="AA613" s="497">
        <v>3</v>
      </c>
      <c r="AB613" s="497">
        <v>3.3330680674259692</v>
      </c>
      <c r="AC613" s="497">
        <v>4</v>
      </c>
      <c r="AD613" s="497"/>
      <c r="AF613" s="338" t="s">
        <v>1320</v>
      </c>
      <c r="AG613" s="339" t="s">
        <v>6753</v>
      </c>
      <c r="AH613" s="339" t="s">
        <v>6753</v>
      </c>
      <c r="AI613" s="339" t="s">
        <v>6753</v>
      </c>
      <c r="AJ613" s="339" t="s">
        <v>6753</v>
      </c>
      <c r="AK613" s="339" t="s">
        <v>6753</v>
      </c>
      <c r="AL613" s="339" t="s">
        <v>6753</v>
      </c>
      <c r="AM613" s="339" t="s">
        <v>6753</v>
      </c>
      <c r="AN613" s="339" t="s">
        <v>6753</v>
      </c>
      <c r="AO613" s="339">
        <v>5.80569139E-2</v>
      </c>
      <c r="AP613" s="339">
        <v>5.0097923000000003E-2</v>
      </c>
      <c r="AQ613" s="339">
        <v>6.3863669799999995E-2</v>
      </c>
      <c r="AR613" s="339">
        <v>6.62012825E-2</v>
      </c>
      <c r="AS613" s="339">
        <v>6.6923548099999994E-2</v>
      </c>
      <c r="AT613" s="339">
        <v>7.32631485E-2</v>
      </c>
      <c r="AU613" s="339">
        <v>7.2111278599999995E-2</v>
      </c>
      <c r="AV613" s="339">
        <v>7.0648002500000001E-2</v>
      </c>
      <c r="AW613" s="339">
        <v>7.05709895E-2</v>
      </c>
      <c r="AX613" s="339">
        <v>6.8326309299999999E-2</v>
      </c>
      <c r="AY613" s="339">
        <v>7.2785625199999995E-2</v>
      </c>
      <c r="AZ613" s="339">
        <v>7.2637678900000002E-2</v>
      </c>
      <c r="BA613" s="339">
        <v>7.3513474499999995E-2</v>
      </c>
      <c r="BB613" s="339">
        <v>7.5186475099999997E-2</v>
      </c>
      <c r="BC613" s="339">
        <v>7.4545795799999995E-2</v>
      </c>
      <c r="BD613" s="339">
        <v>7.0904181400000002E-2</v>
      </c>
      <c r="BE613" s="339">
        <v>7.0787043800000005E-2</v>
      </c>
      <c r="BF613" s="339">
        <v>7.1440799400000005E-2</v>
      </c>
      <c r="BG613" s="339">
        <v>6.8741634400000001E-2</v>
      </c>
      <c r="BH613" s="339">
        <v>6.8245977400000005E-2</v>
      </c>
      <c r="BI613" s="339">
        <v>6.6038816299999997E-2</v>
      </c>
      <c r="BJ613" s="339">
        <v>6.4443246400000001E-2</v>
      </c>
      <c r="BK613" s="339">
        <v>6.13989749E-2</v>
      </c>
      <c r="BL613" s="339">
        <v>6.1343204300000002E-2</v>
      </c>
      <c r="BM613" s="339">
        <v>5.8090980799999997E-2</v>
      </c>
      <c r="BN613" s="339">
        <v>6.1579262400000001E-2</v>
      </c>
      <c r="BO613" s="339">
        <v>6.4013957499999996E-2</v>
      </c>
      <c r="BP613" s="339">
        <v>6.8857319099999995E-2</v>
      </c>
      <c r="BQ613" s="339">
        <v>6.6885767200000001E-2</v>
      </c>
      <c r="BR613" s="339">
        <v>6.8471108700000005E-2</v>
      </c>
    </row>
    <row r="614" spans="1:70">
      <c r="A614" t="str">
        <f t="shared" si="54"/>
        <v>Coverage ratio of non-performing loans and advances201912</v>
      </c>
      <c r="B614" s="495">
        <v>201912</v>
      </c>
      <c r="C614" s="495">
        <v>235</v>
      </c>
      <c r="D614" s="495" t="s">
        <v>624</v>
      </c>
      <c r="E614" s="495">
        <v>8.1305399933553735E-2</v>
      </c>
      <c r="F614" s="495">
        <v>0.29200886755700001</v>
      </c>
      <c r="G614" s="495">
        <v>0.3952750499826243</v>
      </c>
      <c r="H614" s="495">
        <v>0.38223316481030611</v>
      </c>
      <c r="I614" s="495">
        <v>0.44710542876507148</v>
      </c>
      <c r="J614" s="495">
        <v>0.50700156901323268</v>
      </c>
      <c r="K614" s="495">
        <v>0.64550428982625052</v>
      </c>
      <c r="L614" s="496">
        <v>227246306033.07269</v>
      </c>
      <c r="M614" s="496">
        <v>490754584628.63831</v>
      </c>
      <c r="N614" s="495">
        <v>0.43793177860101012</v>
      </c>
      <c r="O614" s="495">
        <v>0.43970510536607876</v>
      </c>
      <c r="P614" s="495">
        <v>0.45015034396102271</v>
      </c>
      <c r="Q614" s="495">
        <v>123</v>
      </c>
      <c r="R614" s="11">
        <f t="shared" si="58"/>
        <v>0.43793177860101012</v>
      </c>
      <c r="S614" s="11">
        <f t="shared" si="59"/>
        <v>0.45015034396102271</v>
      </c>
      <c r="U614" t="str">
        <f t="shared" si="57"/>
        <v>Liquidity coverage ratio5</v>
      </c>
      <c r="V614" s="497">
        <v>202312</v>
      </c>
      <c r="W614" s="497">
        <v>391</v>
      </c>
      <c r="X614" s="497" t="s">
        <v>1093</v>
      </c>
      <c r="Y614" s="497" t="s">
        <v>32</v>
      </c>
      <c r="Z614" s="497">
        <v>0</v>
      </c>
      <c r="AA614" s="497">
        <v>9</v>
      </c>
      <c r="AB614" s="497">
        <v>2.9011104794832998</v>
      </c>
      <c r="AC614" s="497">
        <v>5</v>
      </c>
      <c r="AD614" s="497"/>
      <c r="AF614" s="338" t="s">
        <v>1321</v>
      </c>
      <c r="AG614" s="339" t="s">
        <v>6753</v>
      </c>
      <c r="AH614" s="339" t="s">
        <v>6753</v>
      </c>
      <c r="AI614" s="339" t="s">
        <v>6753</v>
      </c>
      <c r="AJ614" s="339" t="s">
        <v>6753</v>
      </c>
      <c r="AK614" s="339" t="s">
        <v>6753</v>
      </c>
      <c r="AL614" s="339" t="s">
        <v>6753</v>
      </c>
      <c r="AM614" s="339" t="s">
        <v>6753</v>
      </c>
      <c r="AN614" s="339" t="s">
        <v>6753</v>
      </c>
      <c r="AO614" s="339">
        <v>6.6742637399999999E-2</v>
      </c>
      <c r="AP614" s="339">
        <v>6.0641443699999999E-2</v>
      </c>
      <c r="AQ614" s="339">
        <v>6.9695207800000006E-2</v>
      </c>
      <c r="AR614" s="339">
        <v>7.1430958899999994E-2</v>
      </c>
      <c r="AS614" s="339">
        <v>7.2049155300000001E-2</v>
      </c>
      <c r="AT614" s="339">
        <v>7.7222145699999994E-2</v>
      </c>
      <c r="AU614" s="339">
        <v>7.4192578600000003E-2</v>
      </c>
      <c r="AV614" s="339">
        <v>7.2707939999999999E-2</v>
      </c>
      <c r="AW614" s="339">
        <v>7.2509920199999994E-2</v>
      </c>
      <c r="AX614" s="339">
        <v>7.0001852599999997E-2</v>
      </c>
      <c r="AY614" s="339">
        <v>7.4324480799999995E-2</v>
      </c>
      <c r="AZ614" s="339">
        <v>7.3964564299999994E-2</v>
      </c>
      <c r="BA614" s="339">
        <v>7.4766914099999998E-2</v>
      </c>
      <c r="BB614" s="339">
        <v>7.6352713899999994E-2</v>
      </c>
      <c r="BC614" s="339">
        <v>7.5500516899999995E-2</v>
      </c>
      <c r="BD614" s="339">
        <v>7.1967841000000005E-2</v>
      </c>
      <c r="BE614" s="339">
        <v>7.1971007000000004E-2</v>
      </c>
      <c r="BF614" s="339">
        <v>7.3100784899999993E-2</v>
      </c>
      <c r="BG614" s="339">
        <v>7.0070829900000006E-2</v>
      </c>
      <c r="BH614" s="339">
        <v>6.9865950999999996E-2</v>
      </c>
      <c r="BI614" s="339">
        <v>6.7747663400000005E-2</v>
      </c>
      <c r="BJ614" s="339">
        <v>6.5609804100000002E-2</v>
      </c>
      <c r="BK614" s="339">
        <v>6.2044935199999998E-2</v>
      </c>
      <c r="BL614" s="339">
        <v>6.2366830900000003E-2</v>
      </c>
      <c r="BM614" s="339">
        <v>5.9338306E-2</v>
      </c>
      <c r="BN614" s="339">
        <v>6.2489287900000003E-2</v>
      </c>
      <c r="BO614" s="339">
        <v>6.4336325599999994E-2</v>
      </c>
      <c r="BP614" s="339">
        <v>6.9225700500000001E-2</v>
      </c>
      <c r="BQ614" s="339">
        <v>6.7338953100000001E-2</v>
      </c>
      <c r="BR614" s="339">
        <v>6.8955536400000003E-2</v>
      </c>
    </row>
    <row r="615" spans="1:70">
      <c r="A615" t="str">
        <f t="shared" si="54"/>
        <v>Coverage ratio of non-performing loans and advances202003</v>
      </c>
      <c r="B615" s="495">
        <v>202003</v>
      </c>
      <c r="C615" s="495">
        <v>235</v>
      </c>
      <c r="D615" s="495" t="s">
        <v>624</v>
      </c>
      <c r="E615" s="495">
        <v>0.11359890095713114</v>
      </c>
      <c r="F615" s="495">
        <v>0.30247110511539721</v>
      </c>
      <c r="G615" s="495">
        <v>0.41706632400243271</v>
      </c>
      <c r="H615" s="495">
        <v>0.40184618097466285</v>
      </c>
      <c r="I615" s="495">
        <v>0.45991049746998103</v>
      </c>
      <c r="J615" s="495">
        <v>0.50987291911343691</v>
      </c>
      <c r="K615" s="495">
        <v>0.65202075811738647</v>
      </c>
      <c r="L615" s="496">
        <v>226569712457.64896</v>
      </c>
      <c r="M615" s="496">
        <v>487372665010.53949</v>
      </c>
      <c r="N615" s="495">
        <v>0.43467595703966649</v>
      </c>
      <c r="O615" s="495">
        <v>0.45078151600530986</v>
      </c>
      <c r="P615" s="495">
        <v>0.46434890789807459</v>
      </c>
      <c r="Q615" s="495">
        <v>114</v>
      </c>
      <c r="R615" s="11">
        <f t="shared" si="58"/>
        <v>0.43467595703966649</v>
      </c>
      <c r="S615" s="11">
        <f t="shared" si="59"/>
        <v>0.46434890789807459</v>
      </c>
      <c r="U615" t="str">
        <f t="shared" si="57"/>
        <v>Liquidity coverage ratio6</v>
      </c>
      <c r="V615" s="497">
        <v>202312</v>
      </c>
      <c r="W615" s="497">
        <v>391</v>
      </c>
      <c r="X615" s="497" t="s">
        <v>1093</v>
      </c>
      <c r="Y615" s="497" t="s">
        <v>30</v>
      </c>
      <c r="Z615" s="497">
        <v>0</v>
      </c>
      <c r="AA615" s="497">
        <v>8</v>
      </c>
      <c r="AB615" s="497">
        <v>2.4333297572080821</v>
      </c>
      <c r="AC615" s="497">
        <v>6</v>
      </c>
      <c r="AD615" s="497"/>
      <c r="AF615" s="338" t="s">
        <v>1002</v>
      </c>
      <c r="AG615" s="339">
        <v>0.124907458</v>
      </c>
      <c r="AH615" s="339">
        <v>0.11590781209999999</v>
      </c>
      <c r="AI615" s="339">
        <v>0.11294684369999999</v>
      </c>
      <c r="AJ615" s="339">
        <v>0.11816089539999999</v>
      </c>
      <c r="AK615" s="339">
        <v>0.1179422329</v>
      </c>
      <c r="AL615" s="339">
        <v>0.12651438179999999</v>
      </c>
      <c r="AM615" s="339">
        <v>0.1220623684</v>
      </c>
      <c r="AN615" s="339">
        <v>0.1189939596</v>
      </c>
      <c r="AO615" s="339">
        <v>0.12063323500000001</v>
      </c>
      <c r="AP615" s="339">
        <v>0.1099605458</v>
      </c>
      <c r="AQ615" s="339">
        <v>0.1314355428</v>
      </c>
      <c r="AR615" s="339">
        <v>0.13476024449999999</v>
      </c>
      <c r="AS615" s="339">
        <v>0.1363803814</v>
      </c>
      <c r="AT615" s="339">
        <v>0.144889402</v>
      </c>
      <c r="AU615" s="339">
        <v>0.145653791</v>
      </c>
      <c r="AV615" s="339">
        <v>0.148679441</v>
      </c>
      <c r="AW615" s="339">
        <v>0.1497577336</v>
      </c>
      <c r="AX615" s="339">
        <v>0.14739730440000001</v>
      </c>
      <c r="AY615" s="339">
        <v>0.156506742</v>
      </c>
      <c r="AZ615" s="339">
        <v>0.15692000270000001</v>
      </c>
      <c r="BA615" s="339">
        <v>0.16092282729999999</v>
      </c>
      <c r="BB615" s="339">
        <v>0.16576817639999999</v>
      </c>
      <c r="BC615" s="339">
        <v>0.16378476319999999</v>
      </c>
      <c r="BD615" s="339">
        <v>0.1679090483</v>
      </c>
      <c r="BE615" s="339">
        <v>0.17053923970000001</v>
      </c>
      <c r="BF615" s="339">
        <v>0.1750690131</v>
      </c>
      <c r="BG615" s="339">
        <v>0.1734683628</v>
      </c>
      <c r="BH615" s="339">
        <v>0.17597976809999999</v>
      </c>
      <c r="BI615" s="339">
        <v>0.17494354649999999</v>
      </c>
      <c r="BJ615" s="339">
        <v>0.1786510207</v>
      </c>
      <c r="BK615" s="339">
        <v>0.17136776249999999</v>
      </c>
      <c r="BL615" s="339">
        <v>0.1731666597</v>
      </c>
      <c r="BM615" s="339">
        <v>0.16838240669999999</v>
      </c>
      <c r="BN615" s="339">
        <v>0.17801698660000001</v>
      </c>
      <c r="BO615" s="339">
        <v>0.1814212774</v>
      </c>
      <c r="BP615" s="339">
        <v>0.18850482230000001</v>
      </c>
      <c r="BQ615" s="339">
        <v>0.1876599209</v>
      </c>
      <c r="BR615" s="339">
        <v>0.19678245720000001</v>
      </c>
    </row>
    <row r="616" spans="1:70">
      <c r="A616" t="str">
        <f t="shared" si="54"/>
        <v>Coverage ratio of non-performing loans and advances202006</v>
      </c>
      <c r="B616" s="495">
        <v>202006</v>
      </c>
      <c r="C616" s="495">
        <v>235</v>
      </c>
      <c r="D616" s="495" t="s">
        <v>624</v>
      </c>
      <c r="E616" s="495">
        <v>0.13234657202079084</v>
      </c>
      <c r="F616" s="495">
        <v>0.30341610883178577</v>
      </c>
      <c r="G616" s="495">
        <v>0.41200585995244776</v>
      </c>
      <c r="H616" s="495">
        <v>0.40444668325202793</v>
      </c>
      <c r="I616" s="495">
        <v>0.45458187113752796</v>
      </c>
      <c r="J616" s="495">
        <v>0.50966172310382718</v>
      </c>
      <c r="K616" s="495">
        <v>0.63522190657251165</v>
      </c>
      <c r="L616" s="496">
        <v>224858099055.73822</v>
      </c>
      <c r="M616" s="496">
        <v>489541496290.99872</v>
      </c>
      <c r="N616" s="495">
        <v>0.38535320975794457</v>
      </c>
      <c r="O616" s="495">
        <v>0.44510867817555705</v>
      </c>
      <c r="P616" s="495">
        <v>0.4594544372167364</v>
      </c>
      <c r="Q616" s="495">
        <v>114</v>
      </c>
      <c r="R616" s="11">
        <f t="shared" si="58"/>
        <v>0.38535320975794457</v>
      </c>
      <c r="S616" s="11">
        <f t="shared" si="59"/>
        <v>0.4594544372167364</v>
      </c>
      <c r="U616" t="str">
        <f t="shared" si="57"/>
        <v>Liquidity coverage ratio7</v>
      </c>
      <c r="V616" s="497">
        <v>202312</v>
      </c>
      <c r="W616" s="497">
        <v>391</v>
      </c>
      <c r="X616" s="497" t="s">
        <v>1093</v>
      </c>
      <c r="Y616" s="497" t="s">
        <v>29</v>
      </c>
      <c r="Z616" s="497">
        <v>0</v>
      </c>
      <c r="AA616" s="497">
        <v>3</v>
      </c>
      <c r="AB616" s="497">
        <v>2.3967900783918292</v>
      </c>
      <c r="AC616" s="497">
        <v>7</v>
      </c>
      <c r="AD616" s="497"/>
      <c r="AF616" s="338" t="s">
        <v>1004</v>
      </c>
      <c r="AG616" s="339">
        <v>7.8998652899999994E-2</v>
      </c>
      <c r="AH616" s="339">
        <v>6.8744098899999995E-2</v>
      </c>
      <c r="AI616" s="339">
        <v>8.6799001400000006E-2</v>
      </c>
      <c r="AJ616" s="339">
        <v>8.8490214100000006E-2</v>
      </c>
      <c r="AK616" s="339">
        <v>9.0393194999999996E-2</v>
      </c>
      <c r="AL616" s="339">
        <v>0.1012551508</v>
      </c>
      <c r="AM616" s="339">
        <v>9.9432179300000006E-2</v>
      </c>
      <c r="AN616" s="339">
        <v>9.6764384999999994E-2</v>
      </c>
      <c r="AO616" s="339">
        <v>9.9029658100000001E-2</v>
      </c>
      <c r="AP616" s="339">
        <v>8.5536564600000003E-2</v>
      </c>
      <c r="AQ616" s="339">
        <v>0.1094714864</v>
      </c>
      <c r="AR616" s="339">
        <v>0.11448626000000001</v>
      </c>
      <c r="AS616" s="339">
        <v>0.1168605739</v>
      </c>
      <c r="AT616" s="339">
        <v>0.1264252394</v>
      </c>
      <c r="AU616" s="339">
        <v>0.12805827589999999</v>
      </c>
      <c r="AV616" s="339">
        <v>0.12748394960000001</v>
      </c>
      <c r="AW616" s="339">
        <v>0.12799667989999999</v>
      </c>
      <c r="AX616" s="339">
        <v>0.12510309880000001</v>
      </c>
      <c r="AY616" s="339">
        <v>0.13180675750000001</v>
      </c>
      <c r="AZ616" s="339">
        <v>0.13245715189999999</v>
      </c>
      <c r="BA616" s="339">
        <v>0.13262905559999999</v>
      </c>
      <c r="BB616" s="339">
        <v>0.13733175650000001</v>
      </c>
      <c r="BC616" s="339">
        <v>0.13605855080000001</v>
      </c>
      <c r="BD616" s="339">
        <v>0.13946646900000001</v>
      </c>
      <c r="BE616" s="339">
        <v>0.14101550979999999</v>
      </c>
      <c r="BF616" s="339">
        <v>0.1442413625</v>
      </c>
      <c r="BG616" s="339">
        <v>0.1440780451</v>
      </c>
      <c r="BH616" s="339">
        <v>0.14510852169999999</v>
      </c>
      <c r="BI616" s="339">
        <v>0.14340797590000001</v>
      </c>
      <c r="BJ616" s="339">
        <v>0.148949043</v>
      </c>
      <c r="BK616" s="339">
        <v>0.1427619685</v>
      </c>
      <c r="BL616" s="339">
        <v>0.14379164550000001</v>
      </c>
      <c r="BM616" s="339">
        <v>0.1391509252</v>
      </c>
      <c r="BN616" s="339">
        <v>0.14641624750000001</v>
      </c>
      <c r="BO616" s="339">
        <v>0.15145572930000001</v>
      </c>
      <c r="BP616" s="339">
        <v>0.16173452720000001</v>
      </c>
      <c r="BQ616" s="339">
        <v>0.16031517009999999</v>
      </c>
      <c r="BR616" s="339">
        <v>0.16910025519999999</v>
      </c>
    </row>
    <row r="617" spans="1:70">
      <c r="A617" t="str">
        <f t="shared" si="54"/>
        <v>Coverage ratio of non-performing loans and advances202009</v>
      </c>
      <c r="B617" s="495">
        <v>202009</v>
      </c>
      <c r="C617" s="495">
        <v>235</v>
      </c>
      <c r="D617" s="495" t="s">
        <v>624</v>
      </c>
      <c r="E617" s="495">
        <v>0.14874596382996</v>
      </c>
      <c r="F617" s="495">
        <v>0.29748200449607209</v>
      </c>
      <c r="G617" s="495">
        <v>0.40846169521553755</v>
      </c>
      <c r="H617" s="495">
        <v>0.39946321357634379</v>
      </c>
      <c r="I617" s="495">
        <v>0.45483796630197931</v>
      </c>
      <c r="J617" s="495">
        <v>0.50302208978143204</v>
      </c>
      <c r="K617" s="495">
        <v>0.64749634626221075</v>
      </c>
      <c r="L617" s="496">
        <v>219424882071.75125</v>
      </c>
      <c r="M617" s="496">
        <v>478917452366.62347</v>
      </c>
      <c r="N617" s="495">
        <v>0.38416960247953508</v>
      </c>
      <c r="O617" s="495">
        <v>0.45512164183816944</v>
      </c>
      <c r="P617" s="495">
        <v>0.45574536335704402</v>
      </c>
      <c r="Q617" s="495">
        <v>112</v>
      </c>
      <c r="R617" s="11">
        <f t="shared" si="58"/>
        <v>0.38416960247953508</v>
      </c>
      <c r="S617" s="11">
        <f t="shared" si="59"/>
        <v>0.45574536335704402</v>
      </c>
      <c r="U617" t="str">
        <f t="shared" si="57"/>
        <v>Liquidity coverage ratio8</v>
      </c>
      <c r="V617" s="497">
        <v>202312</v>
      </c>
      <c r="W617" s="497">
        <v>391</v>
      </c>
      <c r="X617" s="497" t="s">
        <v>1093</v>
      </c>
      <c r="Y617" s="497" t="s">
        <v>90</v>
      </c>
      <c r="Z617" s="497">
        <v>0</v>
      </c>
      <c r="AA617" s="497">
        <v>3</v>
      </c>
      <c r="AB617" s="497">
        <v>2.3141073630028197</v>
      </c>
      <c r="AC617" s="497">
        <v>8</v>
      </c>
      <c r="AD617" s="497"/>
      <c r="AF617" s="338" t="s">
        <v>1003</v>
      </c>
      <c r="AG617" s="339">
        <v>0.115659478</v>
      </c>
      <c r="AH617" s="339">
        <v>0.10676107009999999</v>
      </c>
      <c r="AI617" s="339">
        <v>0.1042069113</v>
      </c>
      <c r="AJ617" s="339">
        <v>0.1092522678</v>
      </c>
      <c r="AK617" s="339">
        <v>0.1091185467</v>
      </c>
      <c r="AL617" s="339">
        <v>0.1187698765</v>
      </c>
      <c r="AM617" s="339">
        <v>0.11445218930000001</v>
      </c>
      <c r="AN617" s="339">
        <v>0.11173832309999999</v>
      </c>
      <c r="AO617" s="339">
        <v>0.11400702059999999</v>
      </c>
      <c r="AP617" s="339">
        <v>0.1036853325</v>
      </c>
      <c r="AQ617" s="339">
        <v>0.1197260302</v>
      </c>
      <c r="AR617" s="339">
        <v>0.1236297754</v>
      </c>
      <c r="AS617" s="339">
        <v>0.12584938079999999</v>
      </c>
      <c r="AT617" s="339">
        <v>0.13346345509999999</v>
      </c>
      <c r="AU617" s="339">
        <v>0.13075349359999999</v>
      </c>
      <c r="AV617" s="339">
        <v>0.13012070840000001</v>
      </c>
      <c r="AW617" s="339">
        <v>0.13064524159999999</v>
      </c>
      <c r="AX617" s="339">
        <v>0.1273911835</v>
      </c>
      <c r="AY617" s="339">
        <v>0.1338952971</v>
      </c>
      <c r="AZ617" s="339">
        <v>0.13427708329999999</v>
      </c>
      <c r="BA617" s="339">
        <v>0.1342872346</v>
      </c>
      <c r="BB617" s="339">
        <v>0.1387398001</v>
      </c>
      <c r="BC617" s="339">
        <v>0.13718699670000001</v>
      </c>
      <c r="BD617" s="339">
        <v>0.1408313836</v>
      </c>
      <c r="BE617" s="339">
        <v>0.14261180530000001</v>
      </c>
      <c r="BF617" s="339">
        <v>0.1469345839</v>
      </c>
      <c r="BG617" s="339">
        <v>0.1458662922</v>
      </c>
      <c r="BH617" s="339">
        <v>0.14760311200000001</v>
      </c>
      <c r="BI617" s="339">
        <v>0.1463067753</v>
      </c>
      <c r="BJ617" s="339">
        <v>0.15084202290000001</v>
      </c>
      <c r="BK617" s="339">
        <v>0.14348225580000001</v>
      </c>
      <c r="BL617" s="339">
        <v>0.14562437889999999</v>
      </c>
      <c r="BM617" s="339">
        <v>0.14116024199999999</v>
      </c>
      <c r="BN617" s="339">
        <v>0.14774968399999999</v>
      </c>
      <c r="BO617" s="339">
        <v>0.15088071950000001</v>
      </c>
      <c r="BP617" s="339">
        <v>0.16152915470000001</v>
      </c>
      <c r="BQ617" s="339">
        <v>0.16035671369999999</v>
      </c>
      <c r="BR617" s="339">
        <v>0.1696442185</v>
      </c>
    </row>
    <row r="618" spans="1:70">
      <c r="A618" t="str">
        <f t="shared" si="54"/>
        <v>Coverage ratio of non-performing loans and advances202012</v>
      </c>
      <c r="B618" s="495">
        <v>202012</v>
      </c>
      <c r="C618" s="495">
        <v>235</v>
      </c>
      <c r="D618" s="495" t="s">
        <v>624</v>
      </c>
      <c r="E618" s="495">
        <v>0.13539089769773743</v>
      </c>
      <c r="F618" s="495">
        <v>0.29428863531429328</v>
      </c>
      <c r="G618" s="495">
        <v>0.42125937227325794</v>
      </c>
      <c r="H618" s="495">
        <v>0.40062058170274245</v>
      </c>
      <c r="I618" s="495">
        <v>0.44919072852642927</v>
      </c>
      <c r="J618" s="495">
        <v>0.50212300169011159</v>
      </c>
      <c r="K618" s="495">
        <v>0.63974106993115376</v>
      </c>
      <c r="L618" s="496">
        <v>200243756163.7908</v>
      </c>
      <c r="M618" s="496">
        <v>442831511360.59711</v>
      </c>
      <c r="N618" s="495">
        <v>0.37910435596192932</v>
      </c>
      <c r="O618" s="495">
        <v>0.45355927087593378</v>
      </c>
      <c r="P618" s="495">
        <v>0.44859604179663881</v>
      </c>
      <c r="Q618" s="495">
        <v>113</v>
      </c>
      <c r="R618" s="11">
        <f t="shared" si="58"/>
        <v>0.37910435596192932</v>
      </c>
      <c r="S618" s="11">
        <f t="shared" si="59"/>
        <v>0.45355927087593378</v>
      </c>
      <c r="U618" t="str">
        <f t="shared" si="57"/>
        <v>Liquidity coverage ratio9</v>
      </c>
      <c r="V618" s="497">
        <v>202312</v>
      </c>
      <c r="W618" s="497">
        <v>391</v>
      </c>
      <c r="X618" s="497" t="s">
        <v>1093</v>
      </c>
      <c r="Y618" s="497" t="s">
        <v>92</v>
      </c>
      <c r="Z618" s="497">
        <v>0</v>
      </c>
      <c r="AA618" s="497">
        <v>4</v>
      </c>
      <c r="AB618" s="497">
        <v>2.2840660739433294</v>
      </c>
      <c r="AC618" s="497">
        <v>9</v>
      </c>
      <c r="AD618" s="497"/>
      <c r="AF618" s="338" t="s">
        <v>1019</v>
      </c>
      <c r="AG618" s="339">
        <v>0.17754363819999999</v>
      </c>
      <c r="AH618" s="339">
        <v>0.16146135559999999</v>
      </c>
      <c r="AI618" s="339">
        <v>0.1547708508</v>
      </c>
      <c r="AJ618" s="339">
        <v>0.12728230970000001</v>
      </c>
      <c r="AK618" s="339">
        <v>0.1234409205</v>
      </c>
      <c r="AL618" s="339">
        <v>0.1113369701</v>
      </c>
      <c r="AM618" s="339">
        <v>0.1076436991</v>
      </c>
      <c r="AN618" s="339">
        <v>9.04059797E-2</v>
      </c>
      <c r="AO618" s="339">
        <v>7.9099277900000001E-2</v>
      </c>
      <c r="AP618" s="339">
        <v>7.2928167700000004E-2</v>
      </c>
      <c r="AQ618" s="339">
        <v>7.0250538000000001E-2</v>
      </c>
      <c r="AR618" s="339">
        <v>6.3811187300000002E-2</v>
      </c>
      <c r="AS618" s="339">
        <v>5.9645210300000001E-2</v>
      </c>
      <c r="AT618" s="339">
        <v>4.7520713999999999E-2</v>
      </c>
      <c r="AU618" s="339">
        <v>4.4428490000000001E-2</v>
      </c>
      <c r="AV618" s="339">
        <v>4.32334604E-2</v>
      </c>
      <c r="AW618" s="339">
        <v>4.2619452400000001E-2</v>
      </c>
      <c r="AX618" s="339">
        <v>3.7796152E-2</v>
      </c>
      <c r="AY618" s="339">
        <v>3.7847077600000001E-2</v>
      </c>
      <c r="AZ618" s="339">
        <v>3.54277842E-2</v>
      </c>
      <c r="BA618" s="339">
        <v>3.3453885400000001E-2</v>
      </c>
      <c r="BB618" s="339">
        <v>2.9243344399999999E-2</v>
      </c>
      <c r="BC618" s="339">
        <v>2.7704681200000001E-2</v>
      </c>
      <c r="BD618" s="339">
        <v>2.9968841600000001E-2</v>
      </c>
      <c r="BE618" s="339">
        <v>2.7554161399999999E-2</v>
      </c>
      <c r="BF618" s="339">
        <v>2.6295936700000001E-2</v>
      </c>
      <c r="BG618" s="339">
        <v>2.6364451300000001E-2</v>
      </c>
      <c r="BH618" s="339">
        <v>2.5797486099999999E-2</v>
      </c>
      <c r="BI618" s="339">
        <v>2.5034876500000001E-2</v>
      </c>
      <c r="BJ618" s="339">
        <v>2.2087882199999999E-2</v>
      </c>
      <c r="BK618" s="339">
        <v>2.1955651499999999E-2</v>
      </c>
      <c r="BL618" s="339">
        <v>2.06866827E-2</v>
      </c>
      <c r="BM618" s="339">
        <v>1.9588458699999999E-2</v>
      </c>
      <c r="BN618" s="339">
        <v>1.91156538E-2</v>
      </c>
      <c r="BO618" s="339">
        <v>1.8910333200000001E-2</v>
      </c>
      <c r="BP618" s="339">
        <v>1.74557519E-2</v>
      </c>
      <c r="BQ618" s="339">
        <v>1.7402889299999998E-2</v>
      </c>
      <c r="BR618" s="339">
        <v>1.70908637E-2</v>
      </c>
    </row>
    <row r="619" spans="1:70">
      <c r="A619" t="str">
        <f t="shared" si="54"/>
        <v>Coverage ratio of non-performing loans and advances202103</v>
      </c>
      <c r="B619" s="495">
        <v>202103</v>
      </c>
      <c r="C619" s="495">
        <v>235</v>
      </c>
      <c r="D619" s="495" t="s">
        <v>624</v>
      </c>
      <c r="E619" s="495">
        <v>0.12698959517342598</v>
      </c>
      <c r="F619" s="495">
        <v>0.28825280727122404</v>
      </c>
      <c r="G619" s="495">
        <v>0.40446807776014498</v>
      </c>
      <c r="H619" s="495">
        <v>0.39947303761416014</v>
      </c>
      <c r="I619" s="495">
        <v>0.44664726451012593</v>
      </c>
      <c r="J619" s="495">
        <v>0.51214547251037668</v>
      </c>
      <c r="K619" s="495">
        <v>0.61568950912115517</v>
      </c>
      <c r="L619" s="496">
        <v>204160829343.48279</v>
      </c>
      <c r="M619" s="496">
        <v>453968277496.9953</v>
      </c>
      <c r="N619" s="495">
        <v>0.37839237965701511</v>
      </c>
      <c r="O619" s="495">
        <v>0.46091433357368672</v>
      </c>
      <c r="P619" s="495">
        <v>0.44239162314948477</v>
      </c>
      <c r="Q619" s="495">
        <v>115</v>
      </c>
      <c r="R619" s="11">
        <f t="shared" si="58"/>
        <v>0.37839237965701511</v>
      </c>
      <c r="S619" s="11">
        <f t="shared" si="59"/>
        <v>0.46091433357368672</v>
      </c>
      <c r="U619" t="str">
        <f t="shared" si="57"/>
        <v>Liquidity coverage ratio10</v>
      </c>
      <c r="V619" s="497">
        <v>202312</v>
      </c>
      <c r="W619" s="497">
        <v>391</v>
      </c>
      <c r="X619" s="497" t="s">
        <v>1093</v>
      </c>
      <c r="Y619" s="497" t="s">
        <v>5610</v>
      </c>
      <c r="Z619" s="497">
        <v>0</v>
      </c>
      <c r="AA619" s="497">
        <v>3</v>
      </c>
      <c r="AB619" s="497">
        <v>2.200710902046882</v>
      </c>
      <c r="AC619" s="497">
        <v>10</v>
      </c>
      <c r="AD619" s="497"/>
      <c r="AF619" s="338" t="s">
        <v>1016</v>
      </c>
      <c r="AG619" s="339">
        <v>0.23896844070000001</v>
      </c>
      <c r="AH619" s="339">
        <v>0.22238912029999999</v>
      </c>
      <c r="AI619" s="339">
        <v>0.21193685579999999</v>
      </c>
      <c r="AJ619" s="339">
        <v>0.1674457828</v>
      </c>
      <c r="AK619" s="339">
        <v>0.16137164130000001</v>
      </c>
      <c r="AL619" s="339">
        <v>0.14623661299999999</v>
      </c>
      <c r="AM619" s="339">
        <v>0.14477999750000001</v>
      </c>
      <c r="AN619" s="339">
        <v>0.1213833518</v>
      </c>
      <c r="AO619" s="339">
        <v>0.1066664764</v>
      </c>
      <c r="AP619" s="339">
        <v>0.1008988239</v>
      </c>
      <c r="AQ619" s="339">
        <v>9.8658870199999998E-2</v>
      </c>
      <c r="AR619" s="339">
        <v>8.9385605399999998E-2</v>
      </c>
      <c r="AS619" s="339">
        <v>8.3607539499999994E-2</v>
      </c>
      <c r="AT619" s="339">
        <v>6.5464838499999997E-2</v>
      </c>
      <c r="AU619" s="339">
        <v>6.2641594699999997E-2</v>
      </c>
      <c r="AV619" s="339">
        <v>6.0086359399999997E-2</v>
      </c>
      <c r="AW619" s="339">
        <v>5.9970218700000001E-2</v>
      </c>
      <c r="AX619" s="339">
        <v>5.3137950400000002E-2</v>
      </c>
      <c r="AY619" s="339">
        <v>5.2415835299999998E-2</v>
      </c>
      <c r="AZ619" s="339">
        <v>4.8788258899999999E-2</v>
      </c>
      <c r="BA619" s="339">
        <v>4.6843305600000003E-2</v>
      </c>
      <c r="BB619" s="339">
        <v>4.1185913099999999E-2</v>
      </c>
      <c r="BC619" s="339">
        <v>3.8799386499999998E-2</v>
      </c>
      <c r="BD619" s="339">
        <v>4.2215881199999999E-2</v>
      </c>
      <c r="BE619" s="339">
        <v>3.8826786000000002E-2</v>
      </c>
      <c r="BF619" s="339">
        <v>3.7439175399999997E-2</v>
      </c>
      <c r="BG619" s="339">
        <v>3.90759252E-2</v>
      </c>
      <c r="BH619" s="339">
        <v>3.8338014900000002E-2</v>
      </c>
      <c r="BI619" s="339">
        <v>3.7521934399999998E-2</v>
      </c>
      <c r="BJ619" s="339">
        <v>3.2284254399999997E-2</v>
      </c>
      <c r="BK619" s="339">
        <v>3.2184540999999997E-2</v>
      </c>
      <c r="BL619" s="339">
        <v>2.9386298200000001E-2</v>
      </c>
      <c r="BM619" s="339">
        <v>2.7819024000000001E-2</v>
      </c>
      <c r="BN619" s="339">
        <v>2.7170477700000001E-2</v>
      </c>
      <c r="BO619" s="339">
        <v>2.7346182E-2</v>
      </c>
      <c r="BP619" s="339">
        <v>2.48366639E-2</v>
      </c>
      <c r="BQ619" s="339">
        <v>2.41873739E-2</v>
      </c>
      <c r="BR619" s="339">
        <v>2.3222086199999999E-2</v>
      </c>
    </row>
    <row r="620" spans="1:70">
      <c r="A620" t="str">
        <f t="shared" si="54"/>
        <v>Coverage ratio of non-performing loans and advances202106</v>
      </c>
      <c r="B620" s="495">
        <v>202106</v>
      </c>
      <c r="C620" s="495">
        <v>235</v>
      </c>
      <c r="D620" s="495" t="s">
        <v>624</v>
      </c>
      <c r="E620" s="495">
        <v>0.1291541252508486</v>
      </c>
      <c r="F620" s="495">
        <v>0.27371950536585005</v>
      </c>
      <c r="G620" s="495">
        <v>0.40298296794335192</v>
      </c>
      <c r="H620" s="495">
        <v>0.39709010236191777</v>
      </c>
      <c r="I620" s="495">
        <v>0.44286130390745992</v>
      </c>
      <c r="J620" s="495">
        <v>0.51572936430025973</v>
      </c>
      <c r="K620" s="495">
        <v>0.60934383495399802</v>
      </c>
      <c r="L620" s="496">
        <v>188240881894.71866</v>
      </c>
      <c r="M620" s="496">
        <v>423297244256.44531</v>
      </c>
      <c r="N620" s="495">
        <v>0.37583297444115599</v>
      </c>
      <c r="O620" s="495">
        <v>0.46210794951666978</v>
      </c>
      <c r="P620" s="495">
        <v>0.43801928444952393</v>
      </c>
      <c r="Q620" s="495">
        <v>109</v>
      </c>
      <c r="R620" s="11">
        <f t="shared" si="58"/>
        <v>0.37583297444115599</v>
      </c>
      <c r="S620" s="11">
        <f t="shared" si="59"/>
        <v>0.46210794951666978</v>
      </c>
      <c r="U620" t="str">
        <f t="shared" si="57"/>
        <v>Liquidity coverage ratio11</v>
      </c>
      <c r="V620" s="497">
        <v>202312</v>
      </c>
      <c r="W620" s="497">
        <v>391</v>
      </c>
      <c r="X620" s="497" t="s">
        <v>1093</v>
      </c>
      <c r="Y620" s="497" t="s">
        <v>22</v>
      </c>
      <c r="Z620" s="497">
        <v>0</v>
      </c>
      <c r="AA620" s="497">
        <v>4</v>
      </c>
      <c r="AB620" s="497">
        <v>2.1774583879105438</v>
      </c>
      <c r="AC620" s="497">
        <v>11</v>
      </c>
      <c r="AD620" s="497"/>
      <c r="AF620" s="338" t="s">
        <v>1017</v>
      </c>
      <c r="AG620" s="339">
        <v>0.66559482150000004</v>
      </c>
      <c r="AH620" s="339">
        <v>0.65660278540000006</v>
      </c>
      <c r="AI620" s="339">
        <v>0.66668972609999999</v>
      </c>
      <c r="AJ620" s="339">
        <v>0.64077848100000001</v>
      </c>
      <c r="AK620" s="339">
        <v>0.66563668440000001</v>
      </c>
      <c r="AL620" s="339">
        <v>0.65371926729999996</v>
      </c>
      <c r="AM620" s="339">
        <v>0.67120923430000001</v>
      </c>
      <c r="AN620" s="339">
        <v>0.65200338889999998</v>
      </c>
      <c r="AO620" s="339">
        <v>0.63500979629999998</v>
      </c>
      <c r="AP620" s="339">
        <v>0.66829764430000005</v>
      </c>
      <c r="AQ620" s="339">
        <v>0.66721596719999998</v>
      </c>
      <c r="AR620" s="339">
        <v>0.68255285590000003</v>
      </c>
      <c r="AS620" s="339">
        <v>0.6882273579</v>
      </c>
      <c r="AT620" s="339">
        <v>0.67605826960000004</v>
      </c>
      <c r="AU620" s="339">
        <v>0.6553621073</v>
      </c>
      <c r="AV620" s="339">
        <v>0.6207479199</v>
      </c>
      <c r="AW620" s="339">
        <v>0.62417324249999995</v>
      </c>
      <c r="AX620" s="339">
        <v>0.65680238059999996</v>
      </c>
      <c r="AY620" s="339">
        <v>0.65551791670000004</v>
      </c>
      <c r="AZ620" s="339">
        <v>0.66737270260000003</v>
      </c>
      <c r="BA620" s="339">
        <v>0.66347623550000001</v>
      </c>
      <c r="BB620" s="339">
        <v>0.64901136859999997</v>
      </c>
      <c r="BC620" s="339">
        <v>0.6569501163</v>
      </c>
      <c r="BD620" s="339">
        <v>0.65476861409999998</v>
      </c>
      <c r="BE620" s="339">
        <v>0.6535126108</v>
      </c>
      <c r="BF620" s="339">
        <v>0.66245500000000002</v>
      </c>
      <c r="BG620" s="339">
        <v>0.66390934229999998</v>
      </c>
      <c r="BH620" s="339">
        <v>0.66861580890000005</v>
      </c>
      <c r="BI620" s="339">
        <v>0.67575186980000002</v>
      </c>
      <c r="BJ620" s="339">
        <v>0.67964741139999996</v>
      </c>
      <c r="BK620" s="339">
        <v>0.69175146629999995</v>
      </c>
      <c r="BL620" s="339">
        <v>0.70042720550000004</v>
      </c>
      <c r="BM620" s="339">
        <v>0.69211956379999995</v>
      </c>
      <c r="BN620" s="339">
        <v>0.68355762070000003</v>
      </c>
      <c r="BO620" s="339">
        <v>0.68970203789999995</v>
      </c>
      <c r="BP620" s="339">
        <v>0.67413142719999997</v>
      </c>
      <c r="BQ620" s="339">
        <v>0.67932725370000002</v>
      </c>
      <c r="BR620" s="339">
        <v>0.67272811310000002</v>
      </c>
    </row>
    <row r="621" spans="1:70">
      <c r="A621" t="str">
        <f t="shared" si="54"/>
        <v>Coverage ratio of non-performing loans and advances202109</v>
      </c>
      <c r="B621" s="495">
        <v>202109</v>
      </c>
      <c r="C621" s="495">
        <v>235</v>
      </c>
      <c r="D621" s="495" t="s">
        <v>624</v>
      </c>
      <c r="E621" s="495">
        <v>0.14001102198912999</v>
      </c>
      <c r="F621" s="495">
        <v>0.28278800391357095</v>
      </c>
      <c r="G621" s="495">
        <v>0.41045164135266488</v>
      </c>
      <c r="H621" s="495">
        <v>0.40201776774468206</v>
      </c>
      <c r="I621" s="495">
        <v>0.45130740572817335</v>
      </c>
      <c r="J621" s="495">
        <v>0.52326913374119477</v>
      </c>
      <c r="K621" s="495">
        <v>0.63456860293485695</v>
      </c>
      <c r="L621" s="496">
        <v>182009212662.12943</v>
      </c>
      <c r="M621" s="496">
        <v>401639661551.81641</v>
      </c>
      <c r="N621" s="495">
        <v>0.38421119501324386</v>
      </c>
      <c r="O621" s="495">
        <v>0.47214670113738949</v>
      </c>
      <c r="P621" s="495">
        <v>0.44652894595102238</v>
      </c>
      <c r="Q621" s="495">
        <v>108</v>
      </c>
      <c r="R621" s="11">
        <f t="shared" si="58"/>
        <v>0.38421119501324386</v>
      </c>
      <c r="S621" s="11">
        <f t="shared" si="59"/>
        <v>0.47214670113738949</v>
      </c>
      <c r="U621" t="str">
        <f t="shared" si="57"/>
        <v>Liquidity coverage ratio12</v>
      </c>
      <c r="V621" s="497">
        <v>202312</v>
      </c>
      <c r="W621" s="497">
        <v>391</v>
      </c>
      <c r="X621" s="497" t="s">
        <v>1093</v>
      </c>
      <c r="Y621" s="497" t="s">
        <v>23</v>
      </c>
      <c r="Z621" s="497">
        <v>0</v>
      </c>
      <c r="AA621" s="497">
        <v>5</v>
      </c>
      <c r="AB621" s="497">
        <v>2.1419790284501943</v>
      </c>
      <c r="AC621" s="497">
        <v>12</v>
      </c>
      <c r="AD621" s="497"/>
      <c r="AF621" s="338" t="s">
        <v>1018</v>
      </c>
      <c r="AG621" s="339">
        <v>0.1041470228</v>
      </c>
      <c r="AH621" s="339">
        <v>0.10343243789999999</v>
      </c>
      <c r="AI621" s="339">
        <v>9.8510517300000003E-2</v>
      </c>
      <c r="AJ621" s="339">
        <v>8.1138130700000005E-2</v>
      </c>
      <c r="AK621" s="339">
        <v>7.8884874600000002E-2</v>
      </c>
      <c r="AL621" s="339">
        <v>7.4223084600000003E-2</v>
      </c>
      <c r="AM621" s="339">
        <v>7.5209706299999998E-2</v>
      </c>
      <c r="AN621" s="339">
        <v>6.5349289300000002E-2</v>
      </c>
      <c r="AO621" s="339">
        <v>5.7523559100000003E-2</v>
      </c>
      <c r="AP621" s="339">
        <v>6.0883689800000002E-2</v>
      </c>
      <c r="AQ621" s="339">
        <v>6.2616860600000004E-2</v>
      </c>
      <c r="AR621" s="339">
        <v>5.8524425200000001E-2</v>
      </c>
      <c r="AS621" s="339">
        <v>6.0938911700000001E-2</v>
      </c>
      <c r="AT621" s="339">
        <v>4.7564004899999998E-2</v>
      </c>
      <c r="AU621" s="339">
        <v>4.4240661700000003E-2</v>
      </c>
      <c r="AV621" s="339">
        <v>4.0334469599999999E-2</v>
      </c>
      <c r="AW621" s="339">
        <v>3.1105277600000002E-2</v>
      </c>
      <c r="AX621" s="339">
        <v>3.02576294E-2</v>
      </c>
      <c r="AY621" s="339">
        <v>3.0397724000000001E-2</v>
      </c>
      <c r="AZ621" s="339">
        <v>2.7854219900000001E-2</v>
      </c>
      <c r="BA621" s="339">
        <v>2.6096718299999998E-2</v>
      </c>
      <c r="BB621" s="339">
        <v>2.30863067E-2</v>
      </c>
      <c r="BC621" s="339">
        <v>2.11978068E-2</v>
      </c>
      <c r="BD621" s="339">
        <v>2.2707386400000001E-2</v>
      </c>
      <c r="BE621" s="339">
        <v>2.0732233999999999E-2</v>
      </c>
      <c r="BF621" s="339">
        <v>2.0282730799999999E-2</v>
      </c>
      <c r="BG621" s="339">
        <v>2.46410533E-2</v>
      </c>
      <c r="BH621" s="339">
        <v>2.4661051100000001E-2</v>
      </c>
      <c r="BI621" s="339">
        <v>2.3145182600000001E-2</v>
      </c>
      <c r="BJ621" s="339">
        <v>2.0001059799999998E-2</v>
      </c>
      <c r="BK621" s="339">
        <v>1.99714512E-2</v>
      </c>
      <c r="BL621" s="339">
        <v>1.7605761899999999E-2</v>
      </c>
      <c r="BM621" s="339">
        <v>1.81016435E-2</v>
      </c>
      <c r="BN621" s="339">
        <v>1.8103550999999999E-2</v>
      </c>
      <c r="BO621" s="339">
        <v>1.5901768E-2</v>
      </c>
      <c r="BP621" s="339">
        <v>1.51382372E-2</v>
      </c>
      <c r="BQ621" s="339">
        <v>1.43270297E-2</v>
      </c>
      <c r="BR621" s="339">
        <v>1.35892949E-2</v>
      </c>
    </row>
    <row r="622" spans="1:70">
      <c r="A622" t="str">
        <f t="shared" si="54"/>
        <v>Coverage ratio of non-performing loans and advances202112</v>
      </c>
      <c r="B622" s="495">
        <v>202112</v>
      </c>
      <c r="C622" s="495">
        <v>235</v>
      </c>
      <c r="D622" s="495" t="s">
        <v>624</v>
      </c>
      <c r="E622" s="495">
        <v>0.13302804372920723</v>
      </c>
      <c r="F622" s="495">
        <v>0.29534511663843283</v>
      </c>
      <c r="G622" s="495">
        <v>0.40366830458880565</v>
      </c>
      <c r="H622" s="495">
        <v>0.39857532713146532</v>
      </c>
      <c r="I622" s="495">
        <v>0.44537375098687271</v>
      </c>
      <c r="J622" s="495">
        <v>0.52449920643838155</v>
      </c>
      <c r="K622" s="495">
        <v>0.62437811661180331</v>
      </c>
      <c r="L622" s="496">
        <v>167196677691.53009</v>
      </c>
      <c r="M622" s="496">
        <v>373992571537.11322</v>
      </c>
      <c r="N622" s="495">
        <v>0.32379299838394376</v>
      </c>
      <c r="O622" s="495">
        <v>0.46089714102369633</v>
      </c>
      <c r="P622" s="495">
        <v>0.44271719546708649</v>
      </c>
      <c r="Q622" s="495">
        <v>108</v>
      </c>
      <c r="R622" s="11">
        <f>MIN(N622:P622)</f>
        <v>0.32379299838394376</v>
      </c>
      <c r="S622" s="11">
        <f t="shared" si="59"/>
        <v>0.46089714102369633</v>
      </c>
      <c r="U622" t="str">
        <f t="shared" si="57"/>
        <v>Liquidity coverage ratio13</v>
      </c>
      <c r="V622" s="497">
        <v>202312</v>
      </c>
      <c r="W622" s="497">
        <v>391</v>
      </c>
      <c r="X622" s="497" t="s">
        <v>1093</v>
      </c>
      <c r="Y622" s="497" t="s">
        <v>93</v>
      </c>
      <c r="Z622" s="497">
        <v>0</v>
      </c>
      <c r="AA622" s="497">
        <v>3</v>
      </c>
      <c r="AB622" s="497">
        <v>1.9759906764303707</v>
      </c>
      <c r="AC622" s="497">
        <v>13</v>
      </c>
      <c r="AD622" s="497"/>
      <c r="AF622" s="338" t="s">
        <v>1327</v>
      </c>
      <c r="AG622" s="339">
        <v>0.79414529050000005</v>
      </c>
      <c r="AH622" s="339">
        <v>0.7161526573</v>
      </c>
      <c r="AI622" s="339">
        <v>0.71886019899999998</v>
      </c>
      <c r="AJ622" s="339">
        <v>0.74221160870000003</v>
      </c>
      <c r="AK622" s="339">
        <v>0.73958435119999999</v>
      </c>
      <c r="AL622" s="339">
        <v>0.69170827729999995</v>
      </c>
      <c r="AM622" s="339">
        <v>0.71751415780000005</v>
      </c>
      <c r="AN622" s="339">
        <v>0.69841519900000004</v>
      </c>
      <c r="AO622" s="339">
        <v>0.70524856950000003</v>
      </c>
      <c r="AP622" s="339">
        <v>0.67333477610000003</v>
      </c>
      <c r="AQ622" s="339">
        <v>0.68882154259999995</v>
      </c>
      <c r="AR622" s="339">
        <v>0.68628359139999995</v>
      </c>
      <c r="AS622" s="339">
        <v>0.69965710839999995</v>
      </c>
      <c r="AT622" s="339">
        <v>0.66203670029999995</v>
      </c>
      <c r="AU622" s="339">
        <v>0.66324499199999998</v>
      </c>
      <c r="AV622" s="339">
        <v>0.66227599800000003</v>
      </c>
      <c r="AW622" s="339">
        <v>0.67334923339999997</v>
      </c>
      <c r="AX622" s="339">
        <v>0.65107772019999999</v>
      </c>
      <c r="AY622" s="339">
        <v>0.66866095000000003</v>
      </c>
      <c r="AZ622" s="339">
        <v>0.66393084710000005</v>
      </c>
      <c r="BA622" s="339">
        <v>0.66599273219999999</v>
      </c>
      <c r="BB622" s="339">
        <v>0.62985844499999999</v>
      </c>
      <c r="BC622" s="339">
        <v>0.62532806350000003</v>
      </c>
      <c r="BD622" s="339">
        <v>0.60970461600000003</v>
      </c>
      <c r="BE622" s="339">
        <v>0.60660894499999995</v>
      </c>
      <c r="BF622" s="339">
        <v>0.57311895430000004</v>
      </c>
      <c r="BG622" s="339">
        <v>0.57926721049999996</v>
      </c>
      <c r="BH622" s="339">
        <v>0.58025476389999997</v>
      </c>
      <c r="BI622" s="339">
        <v>0.59392222959999996</v>
      </c>
      <c r="BJ622" s="339">
        <v>0.5813914536</v>
      </c>
      <c r="BK622" s="339">
        <v>0.60945017010000002</v>
      </c>
      <c r="BL622" s="339">
        <v>0.63207042040000005</v>
      </c>
      <c r="BM622" s="339">
        <v>0.64073052809999997</v>
      </c>
      <c r="BN622" s="339">
        <v>0.62052694580000001</v>
      </c>
      <c r="BO622" s="339">
        <v>0.60872011189999997</v>
      </c>
      <c r="BP622" s="339">
        <v>0.61266291070000001</v>
      </c>
      <c r="BQ622" s="339">
        <v>0.62693330920000001</v>
      </c>
      <c r="BR622" s="339">
        <v>0.61188417839999998</v>
      </c>
    </row>
    <row r="623" spans="1:70">
      <c r="A623" t="str">
        <f t="shared" si="54"/>
        <v>Coverage ratio of non-performing loans and advances202203</v>
      </c>
      <c r="B623" s="495">
        <v>202203</v>
      </c>
      <c r="C623" s="495">
        <v>235</v>
      </c>
      <c r="D623" s="495" t="s">
        <v>624</v>
      </c>
      <c r="E623" s="495">
        <v>0.13838782103106551</v>
      </c>
      <c r="F623" s="495">
        <v>0.28371913585395259</v>
      </c>
      <c r="G623" s="495">
        <v>0.38938255960120305</v>
      </c>
      <c r="H623" s="495">
        <v>0.39070901908514577</v>
      </c>
      <c r="I623" s="495">
        <v>0.44927550373190395</v>
      </c>
      <c r="J623" s="495">
        <v>0.52110227875807269</v>
      </c>
      <c r="K623" s="495">
        <v>0.61141062026182313</v>
      </c>
      <c r="L623" s="496">
        <v>165647479701.48792</v>
      </c>
      <c r="M623" s="496">
        <v>367264056850.12537</v>
      </c>
      <c r="N623" s="495">
        <v>0.32968723956193913</v>
      </c>
      <c r="O623" s="495">
        <v>0.46760005009869804</v>
      </c>
      <c r="P623" s="495">
        <v>0.44565760837803697</v>
      </c>
      <c r="Q623" s="495">
        <v>110</v>
      </c>
      <c r="R623" s="11">
        <f t="shared" ref="R623:R639" si="60">MIN(N623:P623)</f>
        <v>0.32968723956193913</v>
      </c>
      <c r="S623" s="11">
        <f t="shared" ref="S623:S639" si="61">MAX(N623:P623)</f>
        <v>0.46760005009869804</v>
      </c>
      <c r="U623" t="str">
        <f t="shared" si="57"/>
        <v>Liquidity coverage ratio14</v>
      </c>
      <c r="V623" s="497">
        <v>202312</v>
      </c>
      <c r="W623" s="497">
        <v>391</v>
      </c>
      <c r="X623" s="497" t="s">
        <v>1093</v>
      </c>
      <c r="Y623" s="497" t="s">
        <v>99</v>
      </c>
      <c r="Z623" s="497">
        <v>0</v>
      </c>
      <c r="AA623" s="497">
        <v>5</v>
      </c>
      <c r="AB623" s="497">
        <v>1.8933773334139272</v>
      </c>
      <c r="AC623" s="497">
        <v>14</v>
      </c>
      <c r="AD623" s="497">
        <v>1</v>
      </c>
      <c r="AF623" s="338" t="s">
        <v>1328</v>
      </c>
      <c r="AG623" s="339" t="s">
        <v>6753</v>
      </c>
      <c r="AH623" s="339">
        <v>6.8858028999999998E-3</v>
      </c>
      <c r="AI623" s="339">
        <v>7.9156612000000001E-3</v>
      </c>
      <c r="AJ623" s="339">
        <v>9.5703155000000008E-3</v>
      </c>
      <c r="AK623" s="339">
        <v>5.8172679E-3</v>
      </c>
      <c r="AL623" s="339">
        <v>1.03285385E-2</v>
      </c>
      <c r="AM623" s="339">
        <v>8.6456425999999996E-3</v>
      </c>
      <c r="AN623" s="339">
        <v>1.1647693400000001E-2</v>
      </c>
      <c r="AO623" s="339">
        <v>1.0320441600000001E-2</v>
      </c>
      <c r="AP623" s="339">
        <v>2.21415646E-2</v>
      </c>
      <c r="AQ623" s="339">
        <v>4.2403066599999997E-2</v>
      </c>
      <c r="AR623" s="339">
        <v>3.4865670000000001E-2</v>
      </c>
      <c r="AS623" s="339">
        <v>3.4740298599999997E-2</v>
      </c>
      <c r="AT623" s="339">
        <v>4.0732756000000002E-2</v>
      </c>
      <c r="AU623" s="339">
        <v>3.6937506299999999E-2</v>
      </c>
      <c r="AV623" s="339">
        <v>1.17042061E-2</v>
      </c>
      <c r="AW623" s="339">
        <v>2.0115087899999998E-2</v>
      </c>
      <c r="AX623" s="339">
        <v>9.3782695999999992E-3</v>
      </c>
      <c r="AY623" s="339">
        <v>8.3359143000000004E-3</v>
      </c>
      <c r="AZ623" s="339">
        <v>9.4067882999999998E-3</v>
      </c>
      <c r="BA623" s="339">
        <v>8.2822024000000008E-3</v>
      </c>
      <c r="BB623" s="339">
        <v>7.9718692000000004E-3</v>
      </c>
      <c r="BC623" s="339">
        <v>2.8893843700000001E-2</v>
      </c>
      <c r="BD623" s="339">
        <v>1.9314944699999999E-2</v>
      </c>
      <c r="BE623" s="339">
        <v>8.3274306999999992E-3</v>
      </c>
      <c r="BF623" s="339">
        <v>7.3059214999999997E-3</v>
      </c>
      <c r="BG623" s="339">
        <v>7.4360251000000002E-3</v>
      </c>
      <c r="BH623" s="339">
        <v>7.9043120000000001E-3</v>
      </c>
      <c r="BI623" s="339">
        <v>1.11557488E-2</v>
      </c>
      <c r="BJ623" s="339">
        <v>2.91111766E-2</v>
      </c>
      <c r="BK623" s="339">
        <v>2.8273077600000002E-2</v>
      </c>
      <c r="BL623" s="339">
        <v>6.8214100299999997E-2</v>
      </c>
      <c r="BM623" s="339">
        <v>3.89353583E-2</v>
      </c>
      <c r="BN623" s="339">
        <v>1.3616903499999999E-2</v>
      </c>
      <c r="BO623" s="339">
        <v>1.26448415E-2</v>
      </c>
      <c r="BP623" s="339">
        <v>9.4409669000000002E-3</v>
      </c>
      <c r="BQ623" s="339">
        <v>8.8768623999999994E-3</v>
      </c>
      <c r="BR623" s="339">
        <v>9.3685200999999996E-3</v>
      </c>
    </row>
    <row r="624" spans="1:70">
      <c r="A624" t="str">
        <f t="shared" si="54"/>
        <v>Coverage ratio of non-performing loans and advances202206</v>
      </c>
      <c r="B624" s="495">
        <v>202206</v>
      </c>
      <c r="C624" s="495">
        <v>235</v>
      </c>
      <c r="D624" s="495" t="s">
        <v>624</v>
      </c>
      <c r="E624" s="495">
        <v>0.13275061971038754</v>
      </c>
      <c r="F624" s="495">
        <v>0.27328756016458111</v>
      </c>
      <c r="G624" s="495">
        <v>0.38237249250048899</v>
      </c>
      <c r="H624" s="495">
        <v>0.3874522036914142</v>
      </c>
      <c r="I624" s="495">
        <v>0.43814942932090584</v>
      </c>
      <c r="J624" s="495">
        <v>0.5010703137939847</v>
      </c>
      <c r="K624" s="495">
        <v>0.63486704541526018</v>
      </c>
      <c r="L624" s="496">
        <v>154570518620.14749</v>
      </c>
      <c r="M624" s="496">
        <v>350783531240.21454</v>
      </c>
      <c r="N624" s="495">
        <v>0.33841142808462849</v>
      </c>
      <c r="O624" s="495">
        <v>0.46551272020199286</v>
      </c>
      <c r="P624" s="495">
        <v>0.4321654654923725</v>
      </c>
      <c r="Q624" s="495">
        <v>116</v>
      </c>
      <c r="R624" s="11">
        <f t="shared" si="60"/>
        <v>0.33841142808462849</v>
      </c>
      <c r="S624" s="11">
        <f t="shared" si="61"/>
        <v>0.46551272020199286</v>
      </c>
      <c r="U624" t="str">
        <f t="shared" si="57"/>
        <v>Liquidity coverage ratio15</v>
      </c>
      <c r="V624" s="497">
        <v>202312</v>
      </c>
      <c r="W624" s="497">
        <v>391</v>
      </c>
      <c r="X624" s="497" t="s">
        <v>1093</v>
      </c>
      <c r="Y624" s="497" t="s">
        <v>1386</v>
      </c>
      <c r="Z624" s="497">
        <v>0</v>
      </c>
      <c r="AA624" s="497">
        <v>3</v>
      </c>
      <c r="AB624" s="497">
        <v>1.8927500213591675</v>
      </c>
      <c r="AC624" s="497">
        <v>15</v>
      </c>
      <c r="AD624" s="497"/>
      <c r="AF624" s="338" t="s">
        <v>1332</v>
      </c>
      <c r="AG624" s="339" t="s">
        <v>6753</v>
      </c>
      <c r="AH624" s="339" t="s">
        <v>6753</v>
      </c>
      <c r="AI624" s="339" t="s">
        <v>6753</v>
      </c>
      <c r="AJ624" s="339" t="s">
        <v>6753</v>
      </c>
      <c r="AK624" s="339" t="s">
        <v>6753</v>
      </c>
      <c r="AL624" s="339" t="s">
        <v>6753</v>
      </c>
      <c r="AM624" s="339" t="s">
        <v>6753</v>
      </c>
      <c r="AN624" s="339" t="s">
        <v>6753</v>
      </c>
      <c r="AO624" s="339">
        <v>3.2161817741999998</v>
      </c>
      <c r="AP624" s="339">
        <v>3.1411635019999999</v>
      </c>
      <c r="AQ624" s="339">
        <v>3.3174537675</v>
      </c>
      <c r="AR624" s="339">
        <v>3.6078358388999998</v>
      </c>
      <c r="AS624" s="339">
        <v>3.4085800932999999</v>
      </c>
      <c r="AT624" s="339">
        <v>3.3226750985</v>
      </c>
      <c r="AU624" s="339">
        <v>3.3233259541</v>
      </c>
      <c r="AV624" s="339">
        <v>3.0478467983000002</v>
      </c>
      <c r="AW624" s="339">
        <v>3.0995133416999998</v>
      </c>
      <c r="AX624" s="339">
        <v>3.2496236496000002</v>
      </c>
      <c r="AY624" s="339">
        <v>3.4497128408000002</v>
      </c>
      <c r="AZ624" s="339">
        <v>2.9418013252000002</v>
      </c>
      <c r="BA624" s="339">
        <v>2.9388577805999998</v>
      </c>
      <c r="BB624" s="339">
        <v>3.2921442071999998</v>
      </c>
      <c r="BC624" s="339">
        <v>3.2438366773</v>
      </c>
      <c r="BD624" s="339">
        <v>3.8467448076999999</v>
      </c>
      <c r="BE624" s="339">
        <v>4.0782210012000002</v>
      </c>
      <c r="BF624" s="339">
        <v>3.5667917001</v>
      </c>
      <c r="BG624" s="339">
        <v>3.8619748307999999</v>
      </c>
      <c r="BH624" s="339">
        <v>3.6293726441</v>
      </c>
      <c r="BI624" s="339">
        <v>3.0093142880000001</v>
      </c>
      <c r="BJ624" s="339">
        <v>3.1419312556999999</v>
      </c>
      <c r="BK624" s="339">
        <v>2.5258288621</v>
      </c>
      <c r="BL624" s="339">
        <v>2.3357396905000001</v>
      </c>
      <c r="BM624" s="339">
        <v>2.0838937827000001</v>
      </c>
      <c r="BN624" s="339">
        <v>2.2779046122</v>
      </c>
      <c r="BO624" s="339">
        <v>2.4551408065000002</v>
      </c>
      <c r="BP624" s="339">
        <v>2.7226367596999999</v>
      </c>
      <c r="BQ624" s="339">
        <v>2.97272281</v>
      </c>
      <c r="BR624" s="339">
        <v>3.3330680674000002</v>
      </c>
    </row>
    <row r="625" spans="1:70">
      <c r="A625" t="str">
        <f t="shared" si="54"/>
        <v>Coverage ratio of non-performing loans and advances202209</v>
      </c>
      <c r="B625" s="495">
        <v>202209</v>
      </c>
      <c r="C625" s="495">
        <v>235</v>
      </c>
      <c r="D625" s="495" t="s">
        <v>624</v>
      </c>
      <c r="E625" s="495">
        <v>0.13976684769419631</v>
      </c>
      <c r="F625" s="495">
        <v>0.27535888886154836</v>
      </c>
      <c r="G625" s="495">
        <v>0.39370135913870608</v>
      </c>
      <c r="H625" s="495">
        <v>0.39107332715209997</v>
      </c>
      <c r="I625" s="495">
        <v>0.44074433296539112</v>
      </c>
      <c r="J625" s="495">
        <v>0.5018788595529694</v>
      </c>
      <c r="K625" s="495">
        <v>0.63800448159921019</v>
      </c>
      <c r="L625" s="496">
        <v>154090513679.91061</v>
      </c>
      <c r="M625" s="496">
        <v>347940445427.73511</v>
      </c>
      <c r="N625" s="495">
        <v>0.3583163107603422</v>
      </c>
      <c r="O625" s="495">
        <v>0.47498826397502431</v>
      </c>
      <c r="P625" s="495">
        <v>0.43303961578976508</v>
      </c>
      <c r="Q625" s="495">
        <v>115</v>
      </c>
      <c r="R625" s="11">
        <f t="shared" si="60"/>
        <v>0.3583163107603422</v>
      </c>
      <c r="S625" s="11">
        <f t="shared" si="61"/>
        <v>0.47498826397502431</v>
      </c>
      <c r="U625" t="str">
        <f t="shared" si="57"/>
        <v>Liquidity coverage ratio16</v>
      </c>
      <c r="V625" s="497">
        <v>202312</v>
      </c>
      <c r="W625" s="497">
        <v>391</v>
      </c>
      <c r="X625" s="497" t="s">
        <v>1093</v>
      </c>
      <c r="Y625" s="497" t="s">
        <v>17</v>
      </c>
      <c r="Z625" s="497">
        <v>0</v>
      </c>
      <c r="AA625" s="497">
        <v>5</v>
      </c>
      <c r="AB625" s="497">
        <v>1.8707257222520799</v>
      </c>
      <c r="AC625" s="497">
        <v>16</v>
      </c>
      <c r="AD625" s="498"/>
      <c r="AF625" s="338" t="s">
        <v>6749</v>
      </c>
      <c r="AG625" s="339" t="s">
        <v>6753</v>
      </c>
      <c r="AH625" s="339" t="s">
        <v>6753</v>
      </c>
      <c r="AI625" s="339" t="s">
        <v>6753</v>
      </c>
      <c r="AJ625" s="339" t="s">
        <v>6753</v>
      </c>
      <c r="AK625" s="339" t="s">
        <v>6753</v>
      </c>
      <c r="AL625" s="339" t="s">
        <v>6753</v>
      </c>
      <c r="AM625" s="339" t="s">
        <v>6753</v>
      </c>
      <c r="AN625" s="339" t="s">
        <v>6753</v>
      </c>
      <c r="AO625" s="339" t="s">
        <v>6753</v>
      </c>
      <c r="AP625" s="339" t="s">
        <v>6753</v>
      </c>
      <c r="AQ625" s="339" t="s">
        <v>6753</v>
      </c>
      <c r="AR625" s="339" t="s">
        <v>6753</v>
      </c>
      <c r="AS625" s="339" t="s">
        <v>6753</v>
      </c>
      <c r="AT625" s="339" t="s">
        <v>6753</v>
      </c>
      <c r="AU625" s="339" t="s">
        <v>6753</v>
      </c>
      <c r="AV625" s="339" t="s">
        <v>6753</v>
      </c>
      <c r="AW625" s="339" t="s">
        <v>6753</v>
      </c>
      <c r="AX625" s="339" t="s">
        <v>6753</v>
      </c>
      <c r="AY625" s="339" t="s">
        <v>6753</v>
      </c>
      <c r="AZ625" s="339" t="s">
        <v>6753</v>
      </c>
      <c r="BA625" s="339" t="s">
        <v>6753</v>
      </c>
      <c r="BB625" s="339" t="s">
        <v>6753</v>
      </c>
      <c r="BC625" s="339" t="s">
        <v>6753</v>
      </c>
      <c r="BD625" s="339" t="s">
        <v>6753</v>
      </c>
      <c r="BE625" s="339" t="s">
        <v>6753</v>
      </c>
      <c r="BF625" s="339" t="s">
        <v>6753</v>
      </c>
      <c r="BG625" s="339" t="s">
        <v>6753</v>
      </c>
      <c r="BH625" s="339">
        <v>2.0152307706000001</v>
      </c>
      <c r="BI625" s="339">
        <v>1.9603847259</v>
      </c>
      <c r="BJ625" s="339">
        <v>1.7925810019999999</v>
      </c>
      <c r="BK625" s="339">
        <v>1.8822211996</v>
      </c>
      <c r="BL625" s="339">
        <v>1.743899563</v>
      </c>
      <c r="BM625" s="339">
        <v>1.7663929232</v>
      </c>
      <c r="BN625" s="339">
        <v>1.8888921086999999</v>
      </c>
      <c r="BO625" s="339">
        <v>1.8981726245999999</v>
      </c>
      <c r="BP625" s="339">
        <v>1.9895618660000001</v>
      </c>
      <c r="BQ625" s="339">
        <v>1.9684584949999999</v>
      </c>
      <c r="BR625" s="339">
        <v>2.0370467764</v>
      </c>
    </row>
    <row r="626" spans="1:70">
      <c r="A626" t="str">
        <f t="shared" si="54"/>
        <v>Coverage ratio of non-performing loans and advances202212</v>
      </c>
      <c r="B626" s="495">
        <v>202212</v>
      </c>
      <c r="C626" s="495">
        <v>235</v>
      </c>
      <c r="D626" s="495" t="s">
        <v>624</v>
      </c>
      <c r="E626" s="495">
        <v>0.1273996302862658</v>
      </c>
      <c r="F626" s="495">
        <v>0.27650715357482042</v>
      </c>
      <c r="G626" s="495">
        <v>0.39183546669324087</v>
      </c>
      <c r="H626" s="495">
        <v>0.39483760469609563</v>
      </c>
      <c r="I626" s="495">
        <v>0.43506283144448082</v>
      </c>
      <c r="J626" s="495">
        <v>0.48704965234707492</v>
      </c>
      <c r="K626" s="495">
        <v>0.67798969190777447</v>
      </c>
      <c r="L626" s="496">
        <v>147676831800.01874</v>
      </c>
      <c r="M626" s="496">
        <v>337828099385.70947</v>
      </c>
      <c r="N626" s="495">
        <v>0.35720675285238312</v>
      </c>
      <c r="O626" s="495">
        <v>0.47626584328112392</v>
      </c>
      <c r="P626" s="495">
        <v>0.42634203898383471</v>
      </c>
      <c r="Q626" s="495">
        <v>115</v>
      </c>
      <c r="R626" s="11">
        <f t="shared" si="60"/>
        <v>0.35720675285238312</v>
      </c>
      <c r="S626" s="11">
        <f t="shared" si="61"/>
        <v>0.47626584328112392</v>
      </c>
      <c r="U626" t="str">
        <f t="shared" si="57"/>
        <v>Liquidity coverage ratio17</v>
      </c>
      <c r="V626" s="497">
        <v>202312</v>
      </c>
      <c r="W626" s="497">
        <v>391</v>
      </c>
      <c r="X626" s="497" t="s">
        <v>1093</v>
      </c>
      <c r="Y626" s="497" t="s">
        <v>97</v>
      </c>
      <c r="Z626" s="497">
        <v>0</v>
      </c>
      <c r="AA626" s="497">
        <v>4</v>
      </c>
      <c r="AB626" s="497">
        <v>1.8206080681721291</v>
      </c>
      <c r="AC626" s="497">
        <v>17</v>
      </c>
      <c r="AD626" s="498"/>
      <c r="AF626" s="338" t="s">
        <v>1020</v>
      </c>
      <c r="AG626" s="339">
        <v>-0.19023837499999999</v>
      </c>
      <c r="AH626" s="339">
        <v>-0.15767226100000001</v>
      </c>
      <c r="AI626" s="339">
        <v>0.17644671610000001</v>
      </c>
      <c r="AJ626" s="339">
        <v>0.39956155710000002</v>
      </c>
      <c r="AK626" s="339">
        <v>0.29806216400000002</v>
      </c>
      <c r="AL626" s="339">
        <v>0.23270407130000001</v>
      </c>
      <c r="AM626" s="339">
        <v>0.13463437340000001</v>
      </c>
      <c r="AN626" s="339">
        <v>0.16393698640000001</v>
      </c>
      <c r="AO626" s="339">
        <v>0.17344034959999999</v>
      </c>
      <c r="AP626" s="339">
        <v>0.16106271859999999</v>
      </c>
      <c r="AQ626" s="339">
        <v>0.15566473810000001</v>
      </c>
      <c r="AR626" s="339">
        <v>0.15380142939999999</v>
      </c>
      <c r="AS626" s="339">
        <v>0.15589557470000001</v>
      </c>
      <c r="AT626" s="339">
        <v>0.1554692241</v>
      </c>
      <c r="AU626" s="339">
        <v>0.19094406059999999</v>
      </c>
      <c r="AV626" s="339">
        <v>0.2121400336</v>
      </c>
      <c r="AW626" s="339">
        <v>0.2018866127</v>
      </c>
      <c r="AX626" s="339">
        <v>0.17603756030000001</v>
      </c>
      <c r="AY626" s="339">
        <v>0.17224829890000001</v>
      </c>
      <c r="AZ626" s="339">
        <v>0.14122507819999999</v>
      </c>
      <c r="BA626" s="339">
        <v>0.168000549</v>
      </c>
      <c r="BB626" s="339">
        <v>0.1558554754</v>
      </c>
      <c r="BC626" s="339">
        <v>0.1491027509</v>
      </c>
      <c r="BD626" s="339">
        <v>0.1211515237</v>
      </c>
      <c r="BE626" s="339">
        <v>0.1283166254</v>
      </c>
      <c r="BF626" s="339">
        <v>0.11399943360000001</v>
      </c>
      <c r="BG626" s="339">
        <v>0.1712844563</v>
      </c>
      <c r="BH626" s="339">
        <v>0.15250718059999999</v>
      </c>
      <c r="BI626" s="339">
        <v>0.16268934169999999</v>
      </c>
      <c r="BJ626" s="339">
        <v>0.15818554970000001</v>
      </c>
      <c r="BK626" s="339">
        <v>0.15774879650000001</v>
      </c>
      <c r="BL626" s="339">
        <v>0.19526440070000001</v>
      </c>
      <c r="BM626" s="339">
        <v>0.1954378883</v>
      </c>
      <c r="BN626" s="339">
        <v>0.1938015152</v>
      </c>
      <c r="BO626" s="339">
        <v>0.24171260950000001</v>
      </c>
      <c r="BP626" s="339">
        <v>0.23307222059999999</v>
      </c>
      <c r="BQ626" s="339">
        <v>0.22989344989999999</v>
      </c>
      <c r="BR626" s="339">
        <v>0.2220630831</v>
      </c>
    </row>
    <row r="627" spans="1:70">
      <c r="A627" t="str">
        <f t="shared" si="54"/>
        <v>Coverage ratio of non-performing loans and advances202303</v>
      </c>
      <c r="B627" s="495">
        <v>202303</v>
      </c>
      <c r="C627" s="495">
        <v>235</v>
      </c>
      <c r="D627" s="495" t="s">
        <v>624</v>
      </c>
      <c r="E627" s="495">
        <v>0.14239286835895326</v>
      </c>
      <c r="F627" s="495">
        <v>0.2885330242568237</v>
      </c>
      <c r="G627" s="495">
        <v>0.40599197562878087</v>
      </c>
      <c r="H627" s="495">
        <v>0.396214068878814</v>
      </c>
      <c r="I627" s="495">
        <v>0.43638208872787498</v>
      </c>
      <c r="J627" s="495">
        <v>0.49462549127736494</v>
      </c>
      <c r="K627" s="495">
        <v>0.68220646620932801</v>
      </c>
      <c r="L627" s="496">
        <v>148205599631.07031</v>
      </c>
      <c r="M627" s="496">
        <v>338337115175.84259</v>
      </c>
      <c r="N627" s="495">
        <v>0.3506215398482857</v>
      </c>
      <c r="O627" s="495">
        <v>0.48230208508364197</v>
      </c>
      <c r="P627" s="495">
        <v>0.42670272347523264</v>
      </c>
      <c r="Q627" s="495">
        <v>114</v>
      </c>
      <c r="R627" s="11">
        <f t="shared" si="60"/>
        <v>0.3506215398482857</v>
      </c>
      <c r="S627" s="11">
        <f t="shared" si="61"/>
        <v>0.48230208508364197</v>
      </c>
      <c r="U627" t="str">
        <f t="shared" si="57"/>
        <v>Liquidity coverage ratio18</v>
      </c>
      <c r="V627" s="497">
        <v>202312</v>
      </c>
      <c r="W627" s="497">
        <v>391</v>
      </c>
      <c r="X627" s="497" t="s">
        <v>1093</v>
      </c>
      <c r="Y627" s="497" t="s">
        <v>25</v>
      </c>
      <c r="Z627" s="497">
        <v>0</v>
      </c>
      <c r="AA627" s="497">
        <v>18</v>
      </c>
      <c r="AB627" s="497">
        <v>1.8072843194282926</v>
      </c>
      <c r="AC627" s="497">
        <v>18</v>
      </c>
      <c r="AD627" s="498"/>
      <c r="AF627" s="338" t="s">
        <v>1022</v>
      </c>
      <c r="AG627" s="339">
        <v>0.45665770579999998</v>
      </c>
      <c r="AH627" s="339">
        <v>0.46997230899999998</v>
      </c>
      <c r="AI627" s="339">
        <v>0.50708077610000002</v>
      </c>
      <c r="AJ627" s="339">
        <v>0.54397515770000004</v>
      </c>
      <c r="AK627" s="339">
        <v>0.52855793780000004</v>
      </c>
      <c r="AL627" s="339">
        <v>0.51046690729999999</v>
      </c>
      <c r="AM627" s="339">
        <v>0.5657050951</v>
      </c>
      <c r="AN627" s="339">
        <v>0.46884653030000001</v>
      </c>
      <c r="AO627" s="339">
        <v>0.4575755326</v>
      </c>
      <c r="AP627" s="339">
        <v>0.4763115866</v>
      </c>
      <c r="AQ627" s="339">
        <v>0.54247579030000004</v>
      </c>
      <c r="AR627" s="339">
        <v>0.48402004259999998</v>
      </c>
      <c r="AS627" s="339">
        <v>0.48208888129999999</v>
      </c>
      <c r="AT627" s="339">
        <v>0.4916078747</v>
      </c>
      <c r="AU627" s="339">
        <v>0.50288800550000001</v>
      </c>
      <c r="AV627" s="339">
        <v>0.50372422299999997</v>
      </c>
      <c r="AW627" s="339">
        <v>0.47942953119999998</v>
      </c>
      <c r="AX627" s="339">
        <v>0.49205312210000002</v>
      </c>
      <c r="AY627" s="339">
        <v>0.57145209320000001</v>
      </c>
      <c r="AZ627" s="339">
        <v>0.49750706169999998</v>
      </c>
      <c r="BA627" s="339">
        <v>0.46527115140000003</v>
      </c>
      <c r="BB627" s="339">
        <v>0.4826456495</v>
      </c>
      <c r="BC627" s="339">
        <v>0.5641393911</v>
      </c>
      <c r="BD627" s="339">
        <v>0.51269178230000001</v>
      </c>
      <c r="BE627" s="339">
        <v>0.49035277179999998</v>
      </c>
      <c r="BF627" s="339">
        <v>0.4815271773</v>
      </c>
      <c r="BG627" s="339">
        <v>0.51361509750000001</v>
      </c>
      <c r="BH627" s="339">
        <v>0.49535501230000001</v>
      </c>
      <c r="BI627" s="339">
        <v>0.48609794070000001</v>
      </c>
      <c r="BJ627" s="339">
        <v>0.48251731530000003</v>
      </c>
      <c r="BK627" s="339">
        <v>0.5300602512</v>
      </c>
      <c r="BL627" s="339">
        <v>0.50121518129999998</v>
      </c>
      <c r="BM627" s="339">
        <v>0.48305913499999997</v>
      </c>
      <c r="BN627" s="339">
        <v>0.47235595390000001</v>
      </c>
      <c r="BO627" s="339">
        <v>0.47437502050000002</v>
      </c>
      <c r="BP627" s="339">
        <v>0.45644279679999999</v>
      </c>
      <c r="BQ627" s="339">
        <v>0.4510884369</v>
      </c>
      <c r="BR627" s="339">
        <v>0.44562341620000001</v>
      </c>
    </row>
    <row r="628" spans="1:70">
      <c r="A628" t="str">
        <f t="shared" si="54"/>
        <v>Coverage ratio of non-performing loans and advances202306</v>
      </c>
      <c r="B628" s="495">
        <v>202306</v>
      </c>
      <c r="C628" s="495">
        <v>235</v>
      </c>
      <c r="D628" s="495" t="s">
        <v>624</v>
      </c>
      <c r="E628" s="495">
        <v>0.12768373298847216</v>
      </c>
      <c r="F628" s="495">
        <v>0.255751300991994</v>
      </c>
      <c r="G628" s="495">
        <v>0.3950956458647662</v>
      </c>
      <c r="H628" s="495">
        <v>0.38713052306180584</v>
      </c>
      <c r="I628" s="495">
        <v>0.429229088460092</v>
      </c>
      <c r="J628" s="495">
        <v>0.48683103406700096</v>
      </c>
      <c r="K628" s="495">
        <v>0.70065812662092375</v>
      </c>
      <c r="L628" s="496">
        <v>147417421760.11914</v>
      </c>
      <c r="M628" s="496">
        <v>341873186575.64893</v>
      </c>
      <c r="N628" s="495">
        <v>0.34678454437044848</v>
      </c>
      <c r="O628" s="495">
        <v>0.47454232948809721</v>
      </c>
      <c r="P628" s="495">
        <v>0.41988401034353773</v>
      </c>
      <c r="Q628" s="495">
        <v>113</v>
      </c>
      <c r="R628" s="11">
        <f t="shared" si="60"/>
        <v>0.34678454437044848</v>
      </c>
      <c r="S628" s="11">
        <f t="shared" si="61"/>
        <v>0.47454232948809721</v>
      </c>
      <c r="U628" t="str">
        <f t="shared" si="57"/>
        <v>Liquidity coverage ratio19</v>
      </c>
      <c r="V628" s="497">
        <v>202312</v>
      </c>
      <c r="W628" s="497">
        <v>391</v>
      </c>
      <c r="X628" s="497" t="s">
        <v>1093</v>
      </c>
      <c r="Y628" s="497" t="s">
        <v>19</v>
      </c>
      <c r="Z628" s="497">
        <v>0</v>
      </c>
      <c r="AA628" s="497">
        <v>8</v>
      </c>
      <c r="AB628" s="497">
        <v>1.7986419895032526</v>
      </c>
      <c r="AC628" s="497">
        <v>19</v>
      </c>
      <c r="AD628" s="498"/>
      <c r="AF628" s="338" t="s">
        <v>1021</v>
      </c>
      <c r="AG628" s="339">
        <v>-1.9433203999999999E-2</v>
      </c>
      <c r="AH628" s="339">
        <v>-1.5892723000000001E-2</v>
      </c>
      <c r="AI628" s="339">
        <v>1.8148159800000001E-2</v>
      </c>
      <c r="AJ628" s="339">
        <v>4.24001408E-2</v>
      </c>
      <c r="AK628" s="339">
        <v>3.24632896E-2</v>
      </c>
      <c r="AL628" s="339">
        <v>2.5167079799999999E-2</v>
      </c>
      <c r="AM628" s="339">
        <v>1.5897316599999999E-2</v>
      </c>
      <c r="AN628" s="339">
        <v>1.8650323699999999E-2</v>
      </c>
      <c r="AO628" s="339">
        <v>2.0310093800000002E-2</v>
      </c>
      <c r="AP628" s="339">
        <v>1.8474281200000001E-2</v>
      </c>
      <c r="AQ628" s="339">
        <v>1.8232775E-2</v>
      </c>
      <c r="AR628" s="339">
        <v>1.8016444100000001E-2</v>
      </c>
      <c r="AS628" s="339">
        <v>1.8490222000000001E-2</v>
      </c>
      <c r="AT628" s="339">
        <v>1.8108211799999999E-2</v>
      </c>
      <c r="AU628" s="339">
        <v>2.2856924599999998E-2</v>
      </c>
      <c r="AV628" s="339">
        <v>2.4089222E-2</v>
      </c>
      <c r="AW628" s="339">
        <v>2.3429459199999999E-2</v>
      </c>
      <c r="AX628" s="339">
        <v>2.0651253599999999E-2</v>
      </c>
      <c r="AY628" s="339">
        <v>2.0575765199999999E-2</v>
      </c>
      <c r="AZ628" s="339">
        <v>1.61348753E-2</v>
      </c>
      <c r="BA628" s="339">
        <v>1.9729475199999999E-2</v>
      </c>
      <c r="BB628" s="339">
        <v>1.80546909E-2</v>
      </c>
      <c r="BC628" s="339">
        <v>1.6920808700000001E-2</v>
      </c>
      <c r="BD628" s="339">
        <v>1.3932740799999999E-2</v>
      </c>
      <c r="BE628" s="339">
        <v>1.50193553E-2</v>
      </c>
      <c r="BF628" s="339">
        <v>1.32312262E-2</v>
      </c>
      <c r="BG628" s="339">
        <v>2.01335578E-2</v>
      </c>
      <c r="BH628" s="339">
        <v>1.7907219200000001E-2</v>
      </c>
      <c r="BI628" s="339">
        <v>1.8872949699999999E-2</v>
      </c>
      <c r="BJ628" s="339">
        <v>1.735246E-2</v>
      </c>
      <c r="BK628" s="339">
        <v>1.5675971300000001E-2</v>
      </c>
      <c r="BL628" s="339">
        <v>1.82017942E-2</v>
      </c>
      <c r="BM628" s="339">
        <v>1.88751328E-2</v>
      </c>
      <c r="BN628" s="339">
        <v>1.84753416E-2</v>
      </c>
      <c r="BO628" s="339">
        <v>2.1974657000000002E-2</v>
      </c>
      <c r="BP628" s="339">
        <v>2.1269736899999999E-2</v>
      </c>
      <c r="BQ628" s="339">
        <v>2.11687651E-2</v>
      </c>
      <c r="BR628" s="339">
        <v>2.0640437300000002E-2</v>
      </c>
    </row>
    <row r="629" spans="1:70">
      <c r="A629" t="str">
        <f t="shared" si="54"/>
        <v>Coverage ratio of non-performing loans and advances202309</v>
      </c>
      <c r="B629" s="495">
        <v>202309</v>
      </c>
      <c r="C629" s="495">
        <v>235</v>
      </c>
      <c r="D629" s="495" t="s">
        <v>624</v>
      </c>
      <c r="E629" s="495">
        <v>0.13703518199672965</v>
      </c>
      <c r="F629" s="495">
        <v>0.25699446934418657</v>
      </c>
      <c r="G629" s="495">
        <v>0.38632021057533805</v>
      </c>
      <c r="H629" s="495">
        <v>0.38549938526778121</v>
      </c>
      <c r="I629" s="495">
        <v>0.42553999623475192</v>
      </c>
      <c r="J629" s="495">
        <v>0.49123631355442038</v>
      </c>
      <c r="K629" s="495">
        <v>0.71072099769554598</v>
      </c>
      <c r="L629" s="496">
        <v>146730158998.79968</v>
      </c>
      <c r="M629" s="496">
        <v>343280533153.41803</v>
      </c>
      <c r="N629" s="495">
        <v>0.35539181509339801</v>
      </c>
      <c r="O629" s="495">
        <v>0.46665126985443489</v>
      </c>
      <c r="P629" s="495">
        <v>0.41723645061131914</v>
      </c>
      <c r="Q629" s="495">
        <v>113</v>
      </c>
      <c r="R629" s="11">
        <f t="shared" si="60"/>
        <v>0.35539181509339801</v>
      </c>
      <c r="S629" s="11">
        <f t="shared" si="61"/>
        <v>0.46665126985443489</v>
      </c>
      <c r="U629" t="str">
        <f t="shared" si="57"/>
        <v>Liquidity coverage ratio20</v>
      </c>
      <c r="V629" s="497">
        <v>202312</v>
      </c>
      <c r="W629" s="497">
        <v>391</v>
      </c>
      <c r="X629" s="497" t="s">
        <v>1093</v>
      </c>
      <c r="Y629" s="497" t="s">
        <v>18</v>
      </c>
      <c r="Z629" s="497">
        <v>0</v>
      </c>
      <c r="AA629" s="497">
        <v>15</v>
      </c>
      <c r="AB629" s="497">
        <v>1.7833909658105052</v>
      </c>
      <c r="AC629" s="497">
        <v>20</v>
      </c>
      <c r="AD629" s="498"/>
      <c r="AF629" s="338" t="s">
        <v>1324</v>
      </c>
      <c r="AG629" s="339">
        <v>0.63011690070000004</v>
      </c>
      <c r="AH629" s="339">
        <v>0.62110916569999997</v>
      </c>
      <c r="AI629" s="339">
        <v>0.59654788420000004</v>
      </c>
      <c r="AJ629" s="339">
        <v>0.6213030303</v>
      </c>
      <c r="AK629" s="339">
        <v>0.62122058140000003</v>
      </c>
      <c r="AL629" s="339">
        <v>0.58420790180000004</v>
      </c>
      <c r="AM629" s="339">
        <v>0.61948033999999996</v>
      </c>
      <c r="AN629" s="339">
        <v>0.56095778080000003</v>
      </c>
      <c r="AO629" s="339">
        <v>0.56011355709999999</v>
      </c>
      <c r="AP629" s="339">
        <v>0.56930062739999998</v>
      </c>
      <c r="AQ629" s="339">
        <v>0.60726444729999995</v>
      </c>
      <c r="AR629" s="339">
        <v>0.57747134339999995</v>
      </c>
      <c r="AS629" s="339">
        <v>0.57775270170000004</v>
      </c>
      <c r="AT629" s="339">
        <v>0.58698680169999995</v>
      </c>
      <c r="AU629" s="339">
        <v>0.63213741690000003</v>
      </c>
      <c r="AV629" s="339">
        <v>0.61313955409999998</v>
      </c>
      <c r="AW629" s="339">
        <v>0.62250541640000001</v>
      </c>
      <c r="AX629" s="339">
        <v>0.64483217179999996</v>
      </c>
      <c r="AY629" s="339">
        <v>0.67546140109999997</v>
      </c>
      <c r="AZ629" s="339">
        <v>0.65077503749999999</v>
      </c>
      <c r="BA629" s="339">
        <v>0.63625924879999995</v>
      </c>
      <c r="BB629" s="339">
        <v>0.64116825749999995</v>
      </c>
      <c r="BC629" s="339">
        <v>0.73352149050000004</v>
      </c>
      <c r="BD629" s="339">
        <v>0.6893603291</v>
      </c>
      <c r="BE629" s="339">
        <v>0.67217077749999998</v>
      </c>
      <c r="BF629" s="339">
        <v>0.65837044850000004</v>
      </c>
      <c r="BG629" s="339">
        <v>0.64226420819999996</v>
      </c>
      <c r="BH629" s="339">
        <v>0.63502374309999998</v>
      </c>
      <c r="BI629" s="339">
        <v>0.63641466790000001</v>
      </c>
      <c r="BJ629" s="339">
        <v>0.63715759309999997</v>
      </c>
      <c r="BK629" s="339">
        <v>0.66519609099999999</v>
      </c>
      <c r="BL629" s="339">
        <v>0.66615422310000005</v>
      </c>
      <c r="BM629" s="339">
        <v>0.66740479860000002</v>
      </c>
      <c r="BN629" s="339">
        <v>0.68221411600000004</v>
      </c>
      <c r="BO629" s="339">
        <v>0.69790686189999995</v>
      </c>
      <c r="BP629" s="339">
        <v>0.67986726740000003</v>
      </c>
      <c r="BQ629" s="339">
        <v>0.67538665139999998</v>
      </c>
      <c r="BR629" s="339">
        <v>0.67791383360000002</v>
      </c>
    </row>
    <row r="630" spans="1:70">
      <c r="A630" t="str">
        <f t="shared" si="54"/>
        <v>Coverage ratio of non-performing loans and advances202312</v>
      </c>
      <c r="B630" s="495">
        <v>202312</v>
      </c>
      <c r="C630" s="495">
        <v>235</v>
      </c>
      <c r="D630" s="495" t="s">
        <v>624</v>
      </c>
      <c r="E630" s="495">
        <v>0.14792095972328403</v>
      </c>
      <c r="F630" s="495">
        <v>0.26530315187277359</v>
      </c>
      <c r="G630" s="495">
        <v>0.37642808319500048</v>
      </c>
      <c r="H630" s="495">
        <v>0.39130939228108269</v>
      </c>
      <c r="I630" s="495">
        <v>0.42264637938060062</v>
      </c>
      <c r="J630" s="495">
        <v>0.49299167056012244</v>
      </c>
      <c r="K630" s="495">
        <v>0.72242853129627671</v>
      </c>
      <c r="L630" s="496">
        <v>146456304407.59204</v>
      </c>
      <c r="M630" s="496">
        <v>344501568942.64362</v>
      </c>
      <c r="N630" s="495">
        <v>0.34946899794442959</v>
      </c>
      <c r="O630" s="495">
        <v>0.46020136868258704</v>
      </c>
      <c r="P630" s="495">
        <v>0.41551080308778754</v>
      </c>
      <c r="Q630" s="495">
        <v>113</v>
      </c>
      <c r="R630" s="11">
        <f t="shared" si="60"/>
        <v>0.34946899794442959</v>
      </c>
      <c r="S630" s="11">
        <f t="shared" si="61"/>
        <v>0.46020136868258704</v>
      </c>
      <c r="U630" t="str">
        <f t="shared" si="57"/>
        <v>Liquidity coverage ratio21</v>
      </c>
      <c r="V630" s="497">
        <v>202312</v>
      </c>
      <c r="W630" s="497">
        <v>391</v>
      </c>
      <c r="X630" s="497" t="s">
        <v>1093</v>
      </c>
      <c r="Y630" s="497" t="s">
        <v>31</v>
      </c>
      <c r="Z630" s="497">
        <v>0</v>
      </c>
      <c r="AA630" s="497">
        <v>9</v>
      </c>
      <c r="AB630" s="497">
        <v>1.7760530919768047</v>
      </c>
      <c r="AC630" s="497">
        <v>21</v>
      </c>
      <c r="AD630" s="498"/>
      <c r="AF630" s="338" t="s">
        <v>1325</v>
      </c>
      <c r="AG630" s="339">
        <v>0.22862304159999999</v>
      </c>
      <c r="AH630" s="339">
        <v>0.22925738370000001</v>
      </c>
      <c r="AI630" s="339">
        <v>0.2337204661</v>
      </c>
      <c r="AJ630" s="339">
        <v>0.23939853859999999</v>
      </c>
      <c r="AK630" s="339">
        <v>0.24024083900000001</v>
      </c>
      <c r="AL630" s="339">
        <v>0.23016559659999999</v>
      </c>
      <c r="AM630" s="339">
        <v>0.23401871590000001</v>
      </c>
      <c r="AN630" s="339">
        <v>0.21660037630000001</v>
      </c>
      <c r="AO630" s="339">
        <v>0.22319893160000001</v>
      </c>
      <c r="AP630" s="339">
        <v>0.2277165367</v>
      </c>
      <c r="AQ630" s="339">
        <v>0.22867506870000001</v>
      </c>
      <c r="AR630" s="339">
        <v>0.22519115719999999</v>
      </c>
      <c r="AS630" s="339">
        <v>0.23031500460000001</v>
      </c>
      <c r="AT630" s="339">
        <v>0.2320726545</v>
      </c>
      <c r="AU630" s="339">
        <v>0.22213410259999999</v>
      </c>
      <c r="AV630" s="339">
        <v>0.21188523400000001</v>
      </c>
      <c r="AW630" s="339">
        <v>0.2105151418</v>
      </c>
      <c r="AX630" s="339">
        <v>0.21813619049999999</v>
      </c>
      <c r="AY630" s="339">
        <v>0.20865999490000001</v>
      </c>
      <c r="AZ630" s="339">
        <v>0.20924878760000001</v>
      </c>
      <c r="BA630" s="339">
        <v>0.20997885320000001</v>
      </c>
      <c r="BB630" s="339">
        <v>0.20962980680000001</v>
      </c>
      <c r="BC630" s="339">
        <v>0.2028519808</v>
      </c>
      <c r="BD630" s="339">
        <v>0.18316556940000001</v>
      </c>
      <c r="BE630" s="339">
        <v>0.18895354070000001</v>
      </c>
      <c r="BF630" s="339">
        <v>0.19192326749999999</v>
      </c>
      <c r="BG630" s="339">
        <v>0.19762572680000001</v>
      </c>
      <c r="BH630" s="339">
        <v>0.2030696773</v>
      </c>
      <c r="BI630" s="339">
        <v>0.21188254140000001</v>
      </c>
      <c r="BJ630" s="339">
        <v>0.2132990515</v>
      </c>
      <c r="BK630" s="339">
        <v>0.202737572</v>
      </c>
      <c r="BL630" s="339">
        <v>0.2031297859</v>
      </c>
      <c r="BM630" s="339">
        <v>0.20376708800000001</v>
      </c>
      <c r="BN630" s="339">
        <v>0.2010466434</v>
      </c>
      <c r="BO630" s="339">
        <v>0.1711337916</v>
      </c>
      <c r="BP630" s="339">
        <v>0.1729023723</v>
      </c>
      <c r="BQ630" s="339">
        <v>0.17932268670000001</v>
      </c>
      <c r="BR630" s="339">
        <v>0.17987388870000001</v>
      </c>
    </row>
    <row r="631" spans="1:70">
      <c r="A631" t="str">
        <f t="shared" si="54"/>
        <v>Net interest margin201409</v>
      </c>
      <c r="B631" s="495">
        <v>201409</v>
      </c>
      <c r="C631" s="495">
        <v>237</v>
      </c>
      <c r="D631" s="495" t="s">
        <v>108</v>
      </c>
      <c r="E631" s="495">
        <v>1.7312642479074833E-3</v>
      </c>
      <c r="F631" s="495">
        <v>1.0503670332791717E-2</v>
      </c>
      <c r="G631" s="495">
        <v>1.4271050866407661E-2</v>
      </c>
      <c r="H631" s="495">
        <v>1.5294336436364391E-2</v>
      </c>
      <c r="I631" s="495">
        <v>1.5230382588754083E-2</v>
      </c>
      <c r="J631" s="495">
        <v>1.8367789211101389E-2</v>
      </c>
      <c r="K631" s="495">
        <v>3.2323523276455018E-2</v>
      </c>
      <c r="L631" s="496">
        <v>262399658295.78217</v>
      </c>
      <c r="M631" s="496">
        <v>17253186160885.365</v>
      </c>
      <c r="N631" s="495">
        <v>2.0880969071107078E-2</v>
      </c>
      <c r="O631" s="495">
        <v>1.4845255397625511E-2</v>
      </c>
      <c r="P631" s="495">
        <v>1.5259039376802574E-2</v>
      </c>
      <c r="Q631" s="495">
        <v>126</v>
      </c>
      <c r="R631" s="11">
        <f t="shared" si="60"/>
        <v>1.4845255397625511E-2</v>
      </c>
      <c r="S631" s="11">
        <f t="shared" si="61"/>
        <v>2.0880969071107078E-2</v>
      </c>
      <c r="U631" t="str">
        <f t="shared" si="57"/>
        <v>Liquidity coverage ratio22</v>
      </c>
      <c r="V631" s="497">
        <v>202312</v>
      </c>
      <c r="W631" s="497">
        <v>391</v>
      </c>
      <c r="X631" s="497" t="s">
        <v>1093</v>
      </c>
      <c r="Y631" s="497" t="s">
        <v>24</v>
      </c>
      <c r="Z631" s="497">
        <v>0</v>
      </c>
      <c r="AA631" s="497">
        <v>10</v>
      </c>
      <c r="AB631" s="497">
        <v>1.7455420476917407</v>
      </c>
      <c r="AC631" s="497">
        <v>22</v>
      </c>
      <c r="AD631" s="498"/>
      <c r="AF631" s="338" t="s">
        <v>1326</v>
      </c>
      <c r="AG631" s="339">
        <v>7.0455454200000003E-2</v>
      </c>
      <c r="AH631" s="339">
        <v>6.1901407800000002E-2</v>
      </c>
      <c r="AI631" s="339">
        <v>0.14197629919999999</v>
      </c>
      <c r="AJ631" s="339">
        <v>5.0382706700000002E-2</v>
      </c>
      <c r="AK631" s="339">
        <v>6.1783791900000003E-2</v>
      </c>
      <c r="AL631" s="339">
        <v>4.76548454E-2</v>
      </c>
      <c r="AM631" s="339">
        <v>4.1632067199999997E-2</v>
      </c>
      <c r="AN631" s="339">
        <v>3.7907902399999999E-2</v>
      </c>
      <c r="AO631" s="339">
        <v>4.0556991700000003E-2</v>
      </c>
      <c r="AP631" s="339">
        <v>4.4256050200000001E-2</v>
      </c>
      <c r="AQ631" s="339">
        <v>3.6074268499999999E-2</v>
      </c>
      <c r="AR631" s="339">
        <v>3.0939592599999999E-2</v>
      </c>
      <c r="AS631" s="339">
        <v>3.1967244499999999E-2</v>
      </c>
      <c r="AT631" s="339">
        <v>2.9838832199999998E-2</v>
      </c>
      <c r="AU631" s="339">
        <v>3.3237563900000003E-2</v>
      </c>
      <c r="AV631" s="339">
        <v>4.4241461099999997E-2</v>
      </c>
      <c r="AW631" s="339">
        <v>1.9048955499999999E-2</v>
      </c>
      <c r="AX631" s="339">
        <v>2.4117375399999998E-2</v>
      </c>
      <c r="AY631" s="339">
        <v>3.61782415E-2</v>
      </c>
      <c r="AZ631" s="339">
        <v>4.0477568200000001E-2</v>
      </c>
      <c r="BA631" s="339">
        <v>3.86852689E-2</v>
      </c>
      <c r="BB631" s="339">
        <v>3.6905966800000002E-2</v>
      </c>
      <c r="BC631" s="339">
        <v>2.3418189200000002E-2</v>
      </c>
      <c r="BD631" s="339">
        <v>3.61471342E-2</v>
      </c>
      <c r="BE631" s="339">
        <v>3.6725631799999998E-2</v>
      </c>
      <c r="BF631" s="339">
        <v>3.6684714700000003E-2</v>
      </c>
      <c r="BG631" s="339">
        <v>4.1491643199999997E-2</v>
      </c>
      <c r="BH631" s="339">
        <v>5.6951318500000001E-2</v>
      </c>
      <c r="BI631" s="339">
        <v>5.1123474600000003E-2</v>
      </c>
      <c r="BJ631" s="339">
        <v>4.6583112699999998E-2</v>
      </c>
      <c r="BK631" s="339">
        <v>5.8096676399999998E-2</v>
      </c>
      <c r="BL631" s="339">
        <v>5.8307333000000003E-2</v>
      </c>
      <c r="BM631" s="339">
        <v>6.3810961299999996E-2</v>
      </c>
      <c r="BN631" s="339">
        <v>5.5897876899999997E-2</v>
      </c>
      <c r="BO631" s="339">
        <v>3.1588128600000001E-2</v>
      </c>
      <c r="BP631" s="339">
        <v>4.1910137100000001E-2</v>
      </c>
      <c r="BQ631" s="339">
        <v>4.22475769E-2</v>
      </c>
      <c r="BR631" s="339">
        <v>4.0361891300000001E-2</v>
      </c>
    </row>
    <row r="632" spans="1:70">
      <c r="A632" t="str">
        <f t="shared" si="54"/>
        <v>Net interest margin201412</v>
      </c>
      <c r="B632" s="495">
        <v>201412</v>
      </c>
      <c r="C632" s="495">
        <v>237</v>
      </c>
      <c r="D632" s="495" t="s">
        <v>108</v>
      </c>
      <c r="E632" s="495">
        <v>2.1818728200513368E-3</v>
      </c>
      <c r="F632" s="495">
        <v>1.0741646696116868E-2</v>
      </c>
      <c r="G632" s="495">
        <v>1.4826838350789772E-2</v>
      </c>
      <c r="H632" s="495">
        <v>1.5250297688754499E-2</v>
      </c>
      <c r="I632" s="495">
        <v>1.5532769363097632E-2</v>
      </c>
      <c r="J632" s="495">
        <v>1.7900917454635158E-2</v>
      </c>
      <c r="K632" s="495">
        <v>3.1365059880283187E-2</v>
      </c>
      <c r="L632" s="496">
        <v>263403643760.07327</v>
      </c>
      <c r="M632" s="496">
        <v>17033106671980.25</v>
      </c>
      <c r="N632" s="495">
        <v>1.7770239070832302E-2</v>
      </c>
      <c r="O632" s="495">
        <v>1.5061915852368936E-2</v>
      </c>
      <c r="P632" s="495">
        <v>1.5595388184065414E-2</v>
      </c>
      <c r="Q632" s="495">
        <v>129</v>
      </c>
      <c r="R632" s="11">
        <f t="shared" si="60"/>
        <v>1.5061915852368936E-2</v>
      </c>
      <c r="S632" s="11">
        <f t="shared" si="61"/>
        <v>1.7770239070832302E-2</v>
      </c>
      <c r="U632" t="str">
        <f t="shared" si="57"/>
        <v>Liquidity coverage ratio23</v>
      </c>
      <c r="V632" s="497">
        <v>202312</v>
      </c>
      <c r="W632" s="497">
        <v>391</v>
      </c>
      <c r="X632" s="497" t="s">
        <v>1093</v>
      </c>
      <c r="Y632" s="497" t="s">
        <v>13</v>
      </c>
      <c r="Z632" s="497">
        <v>0</v>
      </c>
      <c r="AA632" s="497">
        <v>11</v>
      </c>
      <c r="AB632" s="497">
        <v>1.6606985163775732</v>
      </c>
      <c r="AC632" s="497">
        <v>23</v>
      </c>
      <c r="AD632" s="498"/>
      <c r="AF632" s="338" t="s">
        <v>1331</v>
      </c>
      <c r="AG632" s="339">
        <v>3.8523492100000001E-2</v>
      </c>
      <c r="AH632" s="339">
        <v>3.6646480799999999E-2</v>
      </c>
      <c r="AI632" s="339">
        <v>3.3259948999999997E-2</v>
      </c>
      <c r="AJ632" s="339">
        <v>3.3460894400000003E-2</v>
      </c>
      <c r="AK632" s="339">
        <v>3.45137493E-2</v>
      </c>
      <c r="AL632" s="339">
        <v>3.3570919900000003E-2</v>
      </c>
      <c r="AM632" s="339">
        <v>3.3468329900000003E-2</v>
      </c>
      <c r="AN632" s="339">
        <v>3.2730837899999997E-2</v>
      </c>
      <c r="AO632" s="339">
        <v>3.2380880100000002E-2</v>
      </c>
      <c r="AP632" s="339">
        <v>3.1247247200000001E-2</v>
      </c>
      <c r="AQ632" s="339">
        <v>3.03552882E-2</v>
      </c>
      <c r="AR632" s="339">
        <v>3.0651159000000001E-2</v>
      </c>
      <c r="AS632" s="339">
        <v>3.05312703E-2</v>
      </c>
      <c r="AT632" s="339">
        <v>2.9963168299999999E-2</v>
      </c>
      <c r="AU632" s="339">
        <v>3.2498934899999998E-2</v>
      </c>
      <c r="AV632" s="339">
        <v>3.3601242099999998E-2</v>
      </c>
      <c r="AW632" s="339">
        <v>3.5054441700000001E-2</v>
      </c>
      <c r="AX632" s="339">
        <v>3.52612837E-2</v>
      </c>
      <c r="AY632" s="339">
        <v>3.5110875399999998E-2</v>
      </c>
      <c r="AZ632" s="339">
        <v>3.5228132699999998E-2</v>
      </c>
      <c r="BA632" s="339">
        <v>3.5306428799999998E-2</v>
      </c>
      <c r="BB632" s="339">
        <v>3.4669557400000002E-2</v>
      </c>
      <c r="BC632" s="339">
        <v>3.37422847E-2</v>
      </c>
      <c r="BD632" s="339">
        <v>3.3025392700000003E-2</v>
      </c>
      <c r="BE632" s="339">
        <v>3.2490076499999999E-2</v>
      </c>
      <c r="BF632" s="339">
        <v>3.1653979800000002E-2</v>
      </c>
      <c r="BG632" s="339">
        <v>2.9464251699999999E-2</v>
      </c>
      <c r="BH632" s="339">
        <v>2.9269735000000002E-2</v>
      </c>
      <c r="BI632" s="339">
        <v>2.9190777899999999E-2</v>
      </c>
      <c r="BJ632" s="339">
        <v>2.86087545E-2</v>
      </c>
      <c r="BK632" s="339">
        <v>3.06189363E-2</v>
      </c>
      <c r="BL632" s="339">
        <v>3.0894545999999998E-2</v>
      </c>
      <c r="BM632" s="339">
        <v>3.1645475800000003E-2</v>
      </c>
      <c r="BN632" s="339">
        <v>3.3024333500000003E-2</v>
      </c>
      <c r="BO632" s="339">
        <v>3.6392857299999998E-2</v>
      </c>
      <c r="BP632" s="339">
        <v>3.5388920599999998E-2</v>
      </c>
      <c r="BQ632" s="339">
        <v>3.5113564E-2</v>
      </c>
      <c r="BR632" s="339">
        <v>3.4914019800000001E-2</v>
      </c>
    </row>
    <row r="633" spans="1:70">
      <c r="A633" t="str">
        <f t="shared" si="54"/>
        <v>Net interest margin201503</v>
      </c>
      <c r="B633" s="495">
        <v>201503</v>
      </c>
      <c r="C633" s="495">
        <v>237</v>
      </c>
      <c r="D633" s="495" t="s">
        <v>108</v>
      </c>
      <c r="E633" s="495">
        <v>1.8683169171868671E-3</v>
      </c>
      <c r="F633" s="495">
        <v>1.029995655348229E-2</v>
      </c>
      <c r="G633" s="495">
        <v>1.4773064098931912E-2</v>
      </c>
      <c r="H633" s="495">
        <v>1.4620144131031033E-2</v>
      </c>
      <c r="I633" s="495">
        <v>1.5477533866175184E-2</v>
      </c>
      <c r="J633" s="495">
        <v>1.8052486627101596E-2</v>
      </c>
      <c r="K633" s="495">
        <v>2.9639753958085425E-2</v>
      </c>
      <c r="L633" s="496">
        <v>268951648379.0079</v>
      </c>
      <c r="M633" s="496">
        <v>17438308821402.215</v>
      </c>
      <c r="N633" s="495">
        <v>1.598118495792672E-2</v>
      </c>
      <c r="O633" s="495">
        <v>1.5012140359888751E-2</v>
      </c>
      <c r="P633" s="495">
        <v>1.5546509390062245E-2</v>
      </c>
      <c r="Q633" s="495">
        <v>127</v>
      </c>
      <c r="R633" s="11">
        <f t="shared" si="60"/>
        <v>1.5012140359888751E-2</v>
      </c>
      <c r="S633" s="11">
        <f t="shared" si="61"/>
        <v>1.598118495792672E-2</v>
      </c>
      <c r="U633" t="str">
        <f t="shared" si="57"/>
        <v>Liquidity coverage ratio24</v>
      </c>
      <c r="V633" s="497">
        <v>202312</v>
      </c>
      <c r="W633" s="497">
        <v>391</v>
      </c>
      <c r="X633" s="497" t="s">
        <v>1093</v>
      </c>
      <c r="Y633" s="497" t="s">
        <v>91</v>
      </c>
      <c r="Z633" s="497">
        <v>0</v>
      </c>
      <c r="AA633" s="497">
        <v>3</v>
      </c>
      <c r="AB633" s="497">
        <v>1.6471210471732849</v>
      </c>
      <c r="AC633" s="497">
        <v>24</v>
      </c>
      <c r="AD633" s="498"/>
      <c r="AF633" s="338" t="s">
        <v>2388</v>
      </c>
      <c r="AG633" s="339" t="s">
        <v>6753</v>
      </c>
      <c r="AH633" s="339" t="s">
        <v>6753</v>
      </c>
      <c r="AI633" s="339" t="s">
        <v>6753</v>
      </c>
      <c r="AJ633" s="339" t="s">
        <v>6753</v>
      </c>
      <c r="AK633" s="339" t="s">
        <v>6753</v>
      </c>
      <c r="AL633" s="339" t="s">
        <v>6753</v>
      </c>
      <c r="AM633" s="339" t="s">
        <v>6753</v>
      </c>
      <c r="AN633" s="339" t="s">
        <v>6753</v>
      </c>
      <c r="AO633" s="339" t="s">
        <v>6753</v>
      </c>
      <c r="AP633" s="339" t="s">
        <v>6753</v>
      </c>
      <c r="AQ633" s="339" t="s">
        <v>6753</v>
      </c>
      <c r="AR633" s="339" t="s">
        <v>6753</v>
      </c>
      <c r="AS633" s="339" t="s">
        <v>6753</v>
      </c>
      <c r="AT633" s="339" t="s">
        <v>6753</v>
      </c>
      <c r="AU633" s="339">
        <v>5.9342826999999997E-3</v>
      </c>
      <c r="AV633" s="339">
        <v>1.33511532E-2</v>
      </c>
      <c r="AW633" s="339">
        <v>1.29680214E-2</v>
      </c>
      <c r="AX633" s="339">
        <v>2.0012843299999999E-2</v>
      </c>
      <c r="AY633" s="339">
        <v>8.1190806000000001E-3</v>
      </c>
      <c r="AZ633" s="339">
        <v>1.1277787799999999E-2</v>
      </c>
      <c r="BA633" s="339">
        <v>7.9987843000000006E-3</v>
      </c>
      <c r="BB633" s="339">
        <v>9.0477809999999995E-3</v>
      </c>
      <c r="BC633" s="339">
        <v>7.4442144999999999E-3</v>
      </c>
      <c r="BD633" s="339">
        <v>1.77846846E-2</v>
      </c>
      <c r="BE633" s="339">
        <v>1.82711097E-2</v>
      </c>
      <c r="BF633" s="339">
        <v>2.0264398100000001E-2</v>
      </c>
      <c r="BG633" s="339">
        <v>8.8238719000000004E-3</v>
      </c>
      <c r="BH633" s="339">
        <v>1.22737664E-2</v>
      </c>
      <c r="BI633" s="339">
        <v>1.1068703399999999E-2</v>
      </c>
      <c r="BJ633" s="339">
        <v>1.2352361399999999E-2</v>
      </c>
      <c r="BK633" s="339">
        <v>1.19268007E-2</v>
      </c>
      <c r="BL633" s="339">
        <v>1.28551554E-2</v>
      </c>
      <c r="BM633" s="339">
        <v>1.41604368E-2</v>
      </c>
      <c r="BN633" s="339">
        <v>1.4453080700000001E-2</v>
      </c>
      <c r="BO633" s="339">
        <v>8.7658426000000005E-3</v>
      </c>
      <c r="BP633" s="339">
        <v>1.15253596E-2</v>
      </c>
      <c r="BQ633" s="339">
        <v>1.22927986E-2</v>
      </c>
      <c r="BR633" s="339">
        <v>1.18293996E-2</v>
      </c>
    </row>
    <row r="634" spans="1:70">
      <c r="A634" t="str">
        <f t="shared" si="54"/>
        <v>Net interest margin201506</v>
      </c>
      <c r="B634" s="495">
        <v>201506</v>
      </c>
      <c r="C634" s="495">
        <v>237</v>
      </c>
      <c r="D634" s="495" t="s">
        <v>108</v>
      </c>
      <c r="E634" s="495">
        <v>2.1426858299122514E-3</v>
      </c>
      <c r="F634" s="495">
        <v>1.064102566171234E-2</v>
      </c>
      <c r="G634" s="495">
        <v>1.5251854194342225E-2</v>
      </c>
      <c r="H634" s="495">
        <v>1.5241469508119995E-2</v>
      </c>
      <c r="I634" s="495">
        <v>1.5728974754114573E-2</v>
      </c>
      <c r="J634" s="495">
        <v>1.8384549447091725E-2</v>
      </c>
      <c r="K634" s="495">
        <v>3.1191501169997068E-2</v>
      </c>
      <c r="L634" s="496">
        <v>269153703636.39966</v>
      </c>
      <c r="M634" s="496">
        <v>17309790074854.463</v>
      </c>
      <c r="N634" s="495">
        <v>1.6725873485669916E-2</v>
      </c>
      <c r="O634" s="495">
        <v>1.5523099838829411E-2</v>
      </c>
      <c r="P634" s="495">
        <v>1.5755461426844079E-2</v>
      </c>
      <c r="Q634" s="495">
        <v>126</v>
      </c>
      <c r="R634" s="11">
        <f t="shared" si="60"/>
        <v>1.5523099838829411E-2</v>
      </c>
      <c r="S634" s="11">
        <f t="shared" si="61"/>
        <v>1.6725873485669916E-2</v>
      </c>
      <c r="U634" t="str">
        <f t="shared" si="57"/>
        <v>Liquidity coverage ratio25</v>
      </c>
      <c r="V634" s="497">
        <v>202312</v>
      </c>
      <c r="W634" s="497">
        <v>391</v>
      </c>
      <c r="X634" s="497" t="s">
        <v>1093</v>
      </c>
      <c r="Y634" s="497" t="s">
        <v>14</v>
      </c>
      <c r="Z634" s="497">
        <v>0</v>
      </c>
      <c r="AA634" s="497">
        <v>10</v>
      </c>
      <c r="AB634" s="497">
        <v>1.6052915754447117</v>
      </c>
      <c r="AC634" s="497">
        <v>25</v>
      </c>
      <c r="AD634" s="498"/>
      <c r="AF634" s="338" t="s">
        <v>1012</v>
      </c>
      <c r="AG634" s="339">
        <v>0.1479042532</v>
      </c>
      <c r="AH634" s="339">
        <v>0.1532985868</v>
      </c>
      <c r="AI634" s="339">
        <v>0.1564500616</v>
      </c>
      <c r="AJ634" s="339">
        <v>0.14319388299999999</v>
      </c>
      <c r="AK634" s="339">
        <v>0.14455034119999999</v>
      </c>
      <c r="AL634" s="339">
        <v>0.17487596559999999</v>
      </c>
      <c r="AM634" s="339">
        <v>0.17664433630000001</v>
      </c>
      <c r="AN634" s="339">
        <v>0.17215199049999999</v>
      </c>
      <c r="AO634" s="339">
        <v>0.17210687869999999</v>
      </c>
      <c r="AP634" s="339">
        <v>0.18962213359999999</v>
      </c>
      <c r="AQ634" s="339">
        <v>0.18684270859999999</v>
      </c>
      <c r="AR634" s="339">
        <v>0.1867742248</v>
      </c>
      <c r="AS634" s="339">
        <v>0.1795046676</v>
      </c>
      <c r="AT634" s="339">
        <v>0.1910982608</v>
      </c>
      <c r="AU634" s="339">
        <v>0.1851109115</v>
      </c>
      <c r="AV634" s="339">
        <v>0.16477867060000001</v>
      </c>
      <c r="AW634" s="339">
        <v>0.16433921139999999</v>
      </c>
      <c r="AX634" s="339">
        <v>0.173194982</v>
      </c>
      <c r="AY634" s="339">
        <v>0.1729843838</v>
      </c>
      <c r="AZ634" s="339">
        <v>0.1721293626</v>
      </c>
      <c r="BA634" s="339">
        <v>0.16979227229999999</v>
      </c>
      <c r="BB634" s="339">
        <v>0.19066187970000001</v>
      </c>
      <c r="BC634" s="339">
        <v>0.17229708099999999</v>
      </c>
      <c r="BD634" s="339">
        <v>0.19186330069999999</v>
      </c>
      <c r="BE634" s="339">
        <v>0.19661805339999999</v>
      </c>
      <c r="BF634" s="339">
        <v>0.22330547219999999</v>
      </c>
      <c r="BG634" s="339">
        <v>0.22061124739999999</v>
      </c>
      <c r="BH634" s="339">
        <v>0.21369819500000001</v>
      </c>
      <c r="BI634" s="339">
        <v>0.20722725289999999</v>
      </c>
      <c r="BJ634" s="339">
        <v>0.20902164770000001</v>
      </c>
      <c r="BK634" s="339">
        <v>0.18333627790000001</v>
      </c>
      <c r="BL634" s="339">
        <v>0.18586462449999999</v>
      </c>
      <c r="BM634" s="339">
        <v>0.18257861889999999</v>
      </c>
      <c r="BN634" s="339">
        <v>0.19543641079999999</v>
      </c>
      <c r="BO634" s="339">
        <v>0.17436556750000001</v>
      </c>
      <c r="BP634" s="339">
        <v>0.18830478279999999</v>
      </c>
      <c r="BQ634" s="339">
        <v>0.1757533597</v>
      </c>
      <c r="BR634" s="339">
        <v>0.17687912040000001</v>
      </c>
    </row>
    <row r="635" spans="1:70">
      <c r="A635" t="str">
        <f t="shared" si="54"/>
        <v>Net interest margin201509</v>
      </c>
      <c r="B635" s="495">
        <v>201509</v>
      </c>
      <c r="C635" s="495">
        <v>237</v>
      </c>
      <c r="D635" s="495" t="s">
        <v>108</v>
      </c>
      <c r="E635" s="495">
        <v>2.0286387639446499E-3</v>
      </c>
      <c r="F635" s="495">
        <v>1.0487299079990771E-2</v>
      </c>
      <c r="G635" s="495">
        <v>1.5229949784224713E-2</v>
      </c>
      <c r="H635" s="495">
        <v>1.5362118358256698E-2</v>
      </c>
      <c r="I635" s="495">
        <v>1.5722887903447797E-2</v>
      </c>
      <c r="J635" s="495">
        <v>1.8418547425423218E-2</v>
      </c>
      <c r="K635" s="495">
        <v>3.0946357185690852E-2</v>
      </c>
      <c r="L635" s="496">
        <v>270453808149.45059</v>
      </c>
      <c r="M635" s="496">
        <v>17314104813464.787</v>
      </c>
      <c r="N635" s="495">
        <v>1.6917577149619577E-2</v>
      </c>
      <c r="O635" s="495">
        <v>1.5590758722260002E-2</v>
      </c>
      <c r="P635" s="495">
        <v>1.5737077799083784E-2</v>
      </c>
      <c r="Q635" s="495">
        <v>126</v>
      </c>
      <c r="R635" s="11">
        <f t="shared" si="60"/>
        <v>1.5590758722260002E-2</v>
      </c>
      <c r="S635" s="11">
        <f t="shared" si="61"/>
        <v>1.6917577149619577E-2</v>
      </c>
      <c r="U635" t="str">
        <f t="shared" si="57"/>
        <v>Liquidity coverage ratio26</v>
      </c>
      <c r="V635" s="497">
        <v>202312</v>
      </c>
      <c r="W635" s="497">
        <v>391</v>
      </c>
      <c r="X635" s="497" t="s">
        <v>1093</v>
      </c>
      <c r="Y635" s="497" t="s">
        <v>27</v>
      </c>
      <c r="Z635" s="497">
        <v>0</v>
      </c>
      <c r="AA635" s="497">
        <v>8</v>
      </c>
      <c r="AB635" s="497">
        <v>1.5778815859418589</v>
      </c>
      <c r="AC635" s="497">
        <v>26</v>
      </c>
      <c r="AD635" s="498"/>
      <c r="AF635" s="338" t="s">
        <v>1329</v>
      </c>
      <c r="AG635" s="339" t="s">
        <v>6753</v>
      </c>
      <c r="AH635" s="339" t="s">
        <v>6753</v>
      </c>
      <c r="AI635" s="339" t="s">
        <v>6753</v>
      </c>
      <c r="AJ635" s="339" t="s">
        <v>6753</v>
      </c>
      <c r="AK635" s="339" t="s">
        <v>6753</v>
      </c>
      <c r="AL635" s="339" t="s">
        <v>6753</v>
      </c>
      <c r="AM635" s="339" t="s">
        <v>6753</v>
      </c>
      <c r="AN635" s="339" t="s">
        <v>6753</v>
      </c>
      <c r="AO635" s="339">
        <v>8.9984491799999997E-2</v>
      </c>
      <c r="AP635" s="339">
        <v>9.6121143000000006E-2</v>
      </c>
      <c r="AQ635" s="339">
        <v>9.7248132299999998E-2</v>
      </c>
      <c r="AR635" s="339">
        <v>9.8519782099999995E-2</v>
      </c>
      <c r="AS635" s="339">
        <v>9.6710292599999997E-2</v>
      </c>
      <c r="AT635" s="339">
        <v>9.6471701699999995E-2</v>
      </c>
      <c r="AU635" s="339">
        <v>9.30739592E-2</v>
      </c>
      <c r="AV635" s="339">
        <v>8.6157968700000004E-2</v>
      </c>
      <c r="AW635" s="339">
        <v>8.4665589599999994E-2</v>
      </c>
      <c r="AX635" s="339">
        <v>8.8195447400000002E-2</v>
      </c>
      <c r="AY635" s="339">
        <v>9.2062308199999998E-2</v>
      </c>
      <c r="AZ635" s="339">
        <v>9.1515724699999995E-2</v>
      </c>
      <c r="BA635" s="339">
        <v>9.0667045700000004E-2</v>
      </c>
      <c r="BB635" s="339">
        <v>0.1009275461</v>
      </c>
      <c r="BC635" s="339">
        <v>9.20071103E-2</v>
      </c>
      <c r="BD635" s="339">
        <v>9.2105754200000001E-2</v>
      </c>
      <c r="BE635" s="339">
        <v>9.1764418900000005E-2</v>
      </c>
      <c r="BF635" s="339">
        <v>9.9211491600000007E-2</v>
      </c>
      <c r="BG635" s="339">
        <v>9.6055371299999998E-2</v>
      </c>
      <c r="BH635" s="339">
        <v>9.1935432999999997E-2</v>
      </c>
      <c r="BI635" s="339">
        <v>8.9606572100000004E-2</v>
      </c>
      <c r="BJ635" s="339">
        <v>7.7313986400000007E-2</v>
      </c>
      <c r="BK635" s="339">
        <v>7.1341964399999999E-2</v>
      </c>
      <c r="BL635" s="339">
        <v>6.8305728400000001E-2</v>
      </c>
      <c r="BM635" s="339">
        <v>6.8584361600000004E-2</v>
      </c>
      <c r="BN635" s="339">
        <v>7.1909273699999998E-2</v>
      </c>
      <c r="BO635" s="339">
        <v>7.2750775200000006E-2</v>
      </c>
      <c r="BP635" s="339">
        <v>7.5302140000000004E-2</v>
      </c>
      <c r="BQ635" s="339">
        <v>6.8549589399999999E-2</v>
      </c>
      <c r="BR635" s="339">
        <v>6.9543712399999999E-2</v>
      </c>
    </row>
    <row r="636" spans="1:70">
      <c r="A636" t="str">
        <f t="shared" si="54"/>
        <v>Net interest margin201512</v>
      </c>
      <c r="B636" s="495">
        <v>201512</v>
      </c>
      <c r="C636" s="495">
        <v>237</v>
      </c>
      <c r="D636" s="495" t="s">
        <v>108</v>
      </c>
      <c r="E636" s="495">
        <v>2.6632342073399117E-3</v>
      </c>
      <c r="F636" s="495">
        <v>1.1225946450805119E-2</v>
      </c>
      <c r="G636" s="495">
        <v>1.5260011314285581E-2</v>
      </c>
      <c r="H636" s="495">
        <v>1.5554878844883985E-2</v>
      </c>
      <c r="I636" s="495">
        <v>1.5809818989284158E-2</v>
      </c>
      <c r="J636" s="495">
        <v>1.8733543324822226E-2</v>
      </c>
      <c r="K636" s="495">
        <v>3.0372100893641035E-2</v>
      </c>
      <c r="L636" s="496">
        <v>269376076328.52631</v>
      </c>
      <c r="M636" s="496">
        <v>17153596042604.336</v>
      </c>
      <c r="N636" s="495">
        <v>2.0143142690526084E-2</v>
      </c>
      <c r="O636" s="495">
        <v>1.5445667602340245E-2</v>
      </c>
      <c r="P636" s="495">
        <v>1.5847225848856873E-2</v>
      </c>
      <c r="Q636" s="495">
        <v>128</v>
      </c>
      <c r="R636" s="11">
        <f t="shared" si="60"/>
        <v>1.5445667602340245E-2</v>
      </c>
      <c r="S636" s="11">
        <f t="shared" si="61"/>
        <v>2.0143142690526084E-2</v>
      </c>
      <c r="U636" t="str">
        <f t="shared" si="57"/>
        <v>Liquidity coverage ratio27</v>
      </c>
      <c r="V636" s="497">
        <v>202312</v>
      </c>
      <c r="W636" s="497">
        <v>391</v>
      </c>
      <c r="X636" s="497" t="s">
        <v>1093</v>
      </c>
      <c r="Y636" s="497" t="s">
        <v>16</v>
      </c>
      <c r="Z636" s="497">
        <v>0</v>
      </c>
      <c r="AA636" s="497">
        <v>30</v>
      </c>
      <c r="AB636" s="497">
        <v>1.5735204623883519</v>
      </c>
      <c r="AC636" s="497">
        <v>27</v>
      </c>
      <c r="AD636" s="498"/>
      <c r="AF636" s="338" t="s">
        <v>1330</v>
      </c>
      <c r="AG636" s="339" t="s">
        <v>6753</v>
      </c>
      <c r="AH636" s="339" t="s">
        <v>6753</v>
      </c>
      <c r="AI636" s="339" t="s">
        <v>6753</v>
      </c>
      <c r="AJ636" s="339" t="s">
        <v>6753</v>
      </c>
      <c r="AK636" s="339" t="s">
        <v>6753</v>
      </c>
      <c r="AL636" s="339" t="s">
        <v>6753</v>
      </c>
      <c r="AM636" s="339" t="s">
        <v>6753</v>
      </c>
      <c r="AN636" s="339" t="s">
        <v>6753</v>
      </c>
      <c r="AO636" s="339">
        <v>8.6888074300000007E-2</v>
      </c>
      <c r="AP636" s="339">
        <v>9.3525322699999996E-2</v>
      </c>
      <c r="AQ636" s="339">
        <v>9.5125915000000005E-2</v>
      </c>
      <c r="AR636" s="339">
        <v>9.4806385800000004E-2</v>
      </c>
      <c r="AS636" s="339">
        <v>9.3489328100000005E-2</v>
      </c>
      <c r="AT636" s="339">
        <v>9.3533089700000002E-2</v>
      </c>
      <c r="AU636" s="339">
        <v>9.1767025700000004E-2</v>
      </c>
      <c r="AV636" s="339">
        <v>8.4673193199999996E-2</v>
      </c>
      <c r="AW636" s="339">
        <v>8.3459534000000002E-2</v>
      </c>
      <c r="AX636" s="339">
        <v>8.7886735199999996E-2</v>
      </c>
      <c r="AY636" s="339">
        <v>9.0944531300000006E-2</v>
      </c>
      <c r="AZ636" s="339">
        <v>9.0727016899999999E-2</v>
      </c>
      <c r="BA636" s="339">
        <v>8.9957137600000001E-2</v>
      </c>
      <c r="BB636" s="339">
        <v>9.8051941700000006E-2</v>
      </c>
      <c r="BC636" s="339">
        <v>9.1380371099999996E-2</v>
      </c>
      <c r="BD636" s="339">
        <v>9.4775109400000002E-2</v>
      </c>
      <c r="BE636" s="339">
        <v>9.4877653699999995E-2</v>
      </c>
      <c r="BF636" s="339">
        <v>0.10275026029999999</v>
      </c>
      <c r="BG636" s="339">
        <v>9.9038676800000003E-2</v>
      </c>
      <c r="BH636" s="339">
        <v>9.5774973900000004E-2</v>
      </c>
      <c r="BI636" s="339">
        <v>9.3409272700000004E-2</v>
      </c>
      <c r="BJ636" s="339">
        <v>8.3881600900000006E-2</v>
      </c>
      <c r="BK636" s="339">
        <v>7.7283821200000005E-2</v>
      </c>
      <c r="BL636" s="339">
        <v>7.7169981200000001E-2</v>
      </c>
      <c r="BM636" s="339">
        <v>7.7948466499999994E-2</v>
      </c>
      <c r="BN636" s="339">
        <v>8.2405968900000001E-2</v>
      </c>
      <c r="BO636" s="339">
        <v>7.4956110300000003E-2</v>
      </c>
      <c r="BP636" s="339">
        <v>7.7515516699999995E-2</v>
      </c>
      <c r="BQ636" s="339">
        <v>7.0802951899999994E-2</v>
      </c>
      <c r="BR636" s="339">
        <v>7.1754477799999994E-2</v>
      </c>
    </row>
    <row r="637" spans="1:70">
      <c r="A637" t="str">
        <f t="shared" si="54"/>
        <v>Net interest margin201603</v>
      </c>
      <c r="B637" s="495">
        <v>201603</v>
      </c>
      <c r="C637" s="495">
        <v>237</v>
      </c>
      <c r="D637" s="495" t="s">
        <v>108</v>
      </c>
      <c r="E637" s="495">
        <v>2.2694710988258372E-3</v>
      </c>
      <c r="F637" s="495">
        <v>1.0617493997474471E-2</v>
      </c>
      <c r="G637" s="495">
        <v>1.4476702981400986E-2</v>
      </c>
      <c r="H637" s="495">
        <v>1.5367406563537482E-2</v>
      </c>
      <c r="I637" s="495">
        <v>1.4834689818414782E-2</v>
      </c>
      <c r="J637" s="495">
        <v>2.0248361792519029E-2</v>
      </c>
      <c r="K637" s="495">
        <v>3.0130885466645791E-2</v>
      </c>
      <c r="L637" s="496">
        <v>259505112188.00284</v>
      </c>
      <c r="M637" s="496">
        <v>17454522812030.852</v>
      </c>
      <c r="N637" s="495">
        <v>2.0166529315870207E-2</v>
      </c>
      <c r="O637" s="495">
        <v>1.5024546806393139E-2</v>
      </c>
      <c r="P637" s="495">
        <v>1.4780964062114705E-2</v>
      </c>
      <c r="Q637" s="495">
        <v>132</v>
      </c>
      <c r="R637" s="11">
        <f t="shared" si="60"/>
        <v>1.4780964062114705E-2</v>
      </c>
      <c r="S637" s="11">
        <f t="shared" si="61"/>
        <v>2.0166529315870207E-2</v>
      </c>
      <c r="U637" t="str">
        <f t="shared" si="57"/>
        <v>Liquidity coverage ratio28</v>
      </c>
      <c r="V637" s="497">
        <v>202312</v>
      </c>
      <c r="W637" s="497">
        <v>391</v>
      </c>
      <c r="X637" s="497" t="s">
        <v>1093</v>
      </c>
      <c r="Y637" s="497" t="s">
        <v>94</v>
      </c>
      <c r="Z637" s="497">
        <v>0</v>
      </c>
      <c r="AA637" s="497">
        <v>13</v>
      </c>
      <c r="AB637" s="497">
        <v>1.5348840855506822</v>
      </c>
      <c r="AC637" s="497">
        <v>28</v>
      </c>
      <c r="AD637" s="498"/>
      <c r="AF637" s="338" t="s">
        <v>1013</v>
      </c>
      <c r="AG637" s="339">
        <v>0.17896994150000001</v>
      </c>
      <c r="AH637" s="339">
        <v>0.18797040670000001</v>
      </c>
      <c r="AI637" s="339">
        <v>0.18534871980000001</v>
      </c>
      <c r="AJ637" s="339">
        <v>0.16855264</v>
      </c>
      <c r="AK637" s="339">
        <v>0.1687950235</v>
      </c>
      <c r="AL637" s="339">
        <v>0.19963241409999999</v>
      </c>
      <c r="AM637" s="339">
        <v>0.1997011773</v>
      </c>
      <c r="AN637" s="339">
        <v>0.1940385932</v>
      </c>
      <c r="AO637" s="339">
        <v>0.19257317460000001</v>
      </c>
      <c r="AP637" s="339">
        <v>0.2095495594</v>
      </c>
      <c r="AQ637" s="339">
        <v>0.20484079929999999</v>
      </c>
      <c r="AR637" s="339">
        <v>0.20348980520000001</v>
      </c>
      <c r="AS637" s="339">
        <v>0.1944118474</v>
      </c>
      <c r="AT637" s="339">
        <v>0.2048108773</v>
      </c>
      <c r="AU637" s="339">
        <v>0.19712245249999999</v>
      </c>
      <c r="AV637" s="339">
        <v>0.1870402213</v>
      </c>
      <c r="AW637" s="339">
        <v>0.18533145870000001</v>
      </c>
      <c r="AX637" s="339">
        <v>0.19323051199999999</v>
      </c>
      <c r="AY637" s="339">
        <v>0.19203281050000001</v>
      </c>
      <c r="AZ637" s="339">
        <v>0.19012339</v>
      </c>
      <c r="BA637" s="339">
        <v>0.18694022709999999</v>
      </c>
      <c r="BB637" s="339">
        <v>0.207034265</v>
      </c>
      <c r="BC637" s="339">
        <v>0.18737795469999999</v>
      </c>
      <c r="BD637" s="339">
        <v>0.20733892970000001</v>
      </c>
      <c r="BE637" s="339">
        <v>0.2117488418</v>
      </c>
      <c r="BF637" s="339">
        <v>0.23756627599999999</v>
      </c>
      <c r="BG637" s="339">
        <v>0.2346936386</v>
      </c>
      <c r="BH637" s="339">
        <v>0.22675088530000001</v>
      </c>
      <c r="BI637" s="339">
        <v>0.21958192739999999</v>
      </c>
      <c r="BJ637" s="339">
        <v>0.2255384275</v>
      </c>
      <c r="BK637" s="339">
        <v>0.198880211</v>
      </c>
      <c r="BL637" s="339">
        <v>0.20595405210000001</v>
      </c>
      <c r="BM637" s="339">
        <v>0.20551002369999999</v>
      </c>
      <c r="BN637" s="339">
        <v>0.22318473990000001</v>
      </c>
      <c r="BO637" s="339">
        <v>0.2011681139</v>
      </c>
      <c r="BP637" s="339">
        <v>0.2212745321</v>
      </c>
      <c r="BQ637" s="339">
        <v>0.20784759289999999</v>
      </c>
      <c r="BR637" s="339">
        <v>0.20658498550000001</v>
      </c>
    </row>
    <row r="638" spans="1:70">
      <c r="A638" t="str">
        <f t="shared" si="54"/>
        <v>Net interest margin201606</v>
      </c>
      <c r="B638" s="495">
        <v>201606</v>
      </c>
      <c r="C638" s="495">
        <v>237</v>
      </c>
      <c r="D638" s="495" t="s">
        <v>108</v>
      </c>
      <c r="E638" s="495">
        <v>2.4384776463966403E-3</v>
      </c>
      <c r="F638" s="495">
        <v>1.0154998338281882E-2</v>
      </c>
      <c r="G638" s="495">
        <v>1.4014734006284007E-2</v>
      </c>
      <c r="H638" s="495">
        <v>1.518697257348429E-2</v>
      </c>
      <c r="I638" s="495">
        <v>1.4699244771608055E-2</v>
      </c>
      <c r="J638" s="495">
        <v>1.8466367796742836E-2</v>
      </c>
      <c r="K638" s="495">
        <v>3.2673841757023453E-2</v>
      </c>
      <c r="L638" s="496">
        <v>260299489651.95197</v>
      </c>
      <c r="M638" s="496">
        <v>17554864002695.018</v>
      </c>
      <c r="N638" s="495">
        <v>1.98217194970941E-2</v>
      </c>
      <c r="O638" s="495">
        <v>1.4900062726697055E-2</v>
      </c>
      <c r="P638" s="495">
        <v>1.4644997375255576E-2</v>
      </c>
      <c r="Q638" s="495">
        <v>133</v>
      </c>
      <c r="R638" s="11">
        <f t="shared" si="60"/>
        <v>1.4644997375255576E-2</v>
      </c>
      <c r="S638" s="11">
        <f t="shared" si="61"/>
        <v>1.98217194970941E-2</v>
      </c>
      <c r="U638" t="str">
        <f t="shared" si="57"/>
        <v>Liquidity coverage ratio29</v>
      </c>
      <c r="V638" s="497">
        <v>202312</v>
      </c>
      <c r="W638" s="497">
        <v>391</v>
      </c>
      <c r="X638" s="497" t="s">
        <v>1093</v>
      </c>
      <c r="Y638" s="497" t="s">
        <v>20</v>
      </c>
      <c r="Z638" s="497">
        <v>0</v>
      </c>
      <c r="AA638" s="497">
        <v>14</v>
      </c>
      <c r="AB638" s="497">
        <v>1.5136480557949261</v>
      </c>
      <c r="AC638" s="497">
        <v>29</v>
      </c>
      <c r="AD638" s="498"/>
      <c r="AF638" s="338" t="s">
        <v>1015</v>
      </c>
      <c r="AG638" s="339">
        <v>0.15124984080000001</v>
      </c>
      <c r="AH638" s="339">
        <v>0.1627649971</v>
      </c>
      <c r="AI638" s="339">
        <v>0.16203135499999999</v>
      </c>
      <c r="AJ638" s="339">
        <v>0.14677757429999999</v>
      </c>
      <c r="AK638" s="339">
        <v>0.15005184299999999</v>
      </c>
      <c r="AL638" s="339">
        <v>0.182047346</v>
      </c>
      <c r="AM638" s="339">
        <v>0.18241355619999999</v>
      </c>
      <c r="AN638" s="339">
        <v>0.17624043580000001</v>
      </c>
      <c r="AO638" s="339">
        <v>0.177888978</v>
      </c>
      <c r="AP638" s="339">
        <v>0.1941332995</v>
      </c>
      <c r="AQ638" s="339">
        <v>0.18975978430000001</v>
      </c>
      <c r="AR638" s="339">
        <v>0.1896694531</v>
      </c>
      <c r="AS638" s="339">
        <v>0.1822756901</v>
      </c>
      <c r="AT638" s="339">
        <v>0.1935818812</v>
      </c>
      <c r="AU638" s="339">
        <v>0.18527613800000001</v>
      </c>
      <c r="AV638" s="339">
        <v>0.16380743910000001</v>
      </c>
      <c r="AW638" s="339">
        <v>0.16316245130000001</v>
      </c>
      <c r="AX638" s="339">
        <v>0.16976236650000001</v>
      </c>
      <c r="AY638" s="339">
        <v>0.1729843838</v>
      </c>
      <c r="AZ638" s="339">
        <v>0.16961101079999999</v>
      </c>
      <c r="BA638" s="339">
        <v>0.16710871190000001</v>
      </c>
      <c r="BB638" s="339">
        <v>0.187589802</v>
      </c>
      <c r="BC638" s="339">
        <v>0.16935335439999999</v>
      </c>
      <c r="BD638" s="339">
        <v>0.18691519140000001</v>
      </c>
      <c r="BE638" s="339">
        <v>0.18951454619999999</v>
      </c>
      <c r="BF638" s="339">
        <v>0.2147676761</v>
      </c>
      <c r="BG638" s="339">
        <v>0.21325970059999999</v>
      </c>
      <c r="BH638" s="339">
        <v>0.20620930609999999</v>
      </c>
      <c r="BI638" s="339">
        <v>0.19944529159999999</v>
      </c>
      <c r="BJ638" s="339">
        <v>0.19015270440000001</v>
      </c>
      <c r="BK638" s="339">
        <v>0.1658717066</v>
      </c>
      <c r="BL638" s="339">
        <v>0.16476327269999999</v>
      </c>
      <c r="BM638" s="339">
        <v>0.15683529500000001</v>
      </c>
      <c r="BN638" s="339">
        <v>0.16543165879999999</v>
      </c>
      <c r="BO638" s="339">
        <v>0.16449925509999999</v>
      </c>
      <c r="BP638" s="339">
        <v>0.1782732628</v>
      </c>
      <c r="BQ638" s="339">
        <v>0.16561656</v>
      </c>
      <c r="BR638" s="339">
        <v>0.166994898</v>
      </c>
    </row>
    <row r="639" spans="1:70">
      <c r="A639" t="str">
        <f t="shared" si="54"/>
        <v>Net interest margin201609</v>
      </c>
      <c r="B639" s="495">
        <v>201609</v>
      </c>
      <c r="C639" s="495">
        <v>237</v>
      </c>
      <c r="D639" s="495" t="s">
        <v>108</v>
      </c>
      <c r="E639" s="496">
        <v>2.3251529562751012E-3</v>
      </c>
      <c r="F639" s="495">
        <v>1.0673332658442815E-2</v>
      </c>
      <c r="G639" s="495">
        <v>1.4177404494205063E-2</v>
      </c>
      <c r="H639" s="495">
        <v>1.5311727386105997E-2</v>
      </c>
      <c r="I639" s="495">
        <v>1.4677171781517544E-2</v>
      </c>
      <c r="J639" s="495">
        <v>1.9610794602008277E-2</v>
      </c>
      <c r="K639" s="495">
        <v>2.9820420991556656E-2</v>
      </c>
      <c r="L639" s="496">
        <v>261799567446.5882</v>
      </c>
      <c r="M639" s="496">
        <v>17477207643709.213</v>
      </c>
      <c r="N639" s="495">
        <v>2.0219236945963295E-2</v>
      </c>
      <c r="O639" s="495">
        <v>1.5391284504807921E-2</v>
      </c>
      <c r="P639" s="495">
        <v>1.4545350971698482E-2</v>
      </c>
      <c r="Q639" s="495">
        <v>131</v>
      </c>
      <c r="R639" s="11">
        <f t="shared" si="60"/>
        <v>1.4545350971698482E-2</v>
      </c>
      <c r="S639" s="11">
        <f t="shared" si="61"/>
        <v>2.0219236945963295E-2</v>
      </c>
      <c r="U639" t="str">
        <f t="shared" si="57"/>
        <v>Liquidity coverage ratio30</v>
      </c>
      <c r="V639" s="497">
        <v>202312</v>
      </c>
      <c r="W639" s="497">
        <v>391</v>
      </c>
      <c r="X639" s="497" t="s">
        <v>1093</v>
      </c>
      <c r="Y639" s="497" t="s">
        <v>28</v>
      </c>
      <c r="Z639" s="497">
        <v>0</v>
      </c>
      <c r="AA639" s="497">
        <v>4</v>
      </c>
      <c r="AB639" s="497">
        <v>1.500613764348423</v>
      </c>
      <c r="AC639" s="497">
        <v>30</v>
      </c>
      <c r="AD639" s="498"/>
      <c r="AF639" s="338" t="s">
        <v>1014</v>
      </c>
      <c r="AG639" s="339">
        <v>0.1479042532</v>
      </c>
      <c r="AH639" s="339">
        <v>0.1532985868</v>
      </c>
      <c r="AI639" s="339">
        <v>0.1564500616</v>
      </c>
      <c r="AJ639" s="339">
        <v>0.14319388299999999</v>
      </c>
      <c r="AK639" s="339">
        <v>0.14455034119999999</v>
      </c>
      <c r="AL639" s="339">
        <v>0.17487596559999999</v>
      </c>
      <c r="AM639" s="339">
        <v>0.17664433630000001</v>
      </c>
      <c r="AN639" s="339">
        <v>0.17215199049999999</v>
      </c>
      <c r="AO639" s="339">
        <v>0.17210687869999999</v>
      </c>
      <c r="AP639" s="339">
        <v>0.18962213359999999</v>
      </c>
      <c r="AQ639" s="339">
        <v>0.18684270859999999</v>
      </c>
      <c r="AR639" s="339">
        <v>0.1867742248</v>
      </c>
      <c r="AS639" s="339">
        <v>0.1795046676</v>
      </c>
      <c r="AT639" s="339">
        <v>0.1910982608</v>
      </c>
      <c r="AU639" s="339">
        <v>0.1851109115</v>
      </c>
      <c r="AV639" s="339">
        <v>0.16477867060000001</v>
      </c>
      <c r="AW639" s="339">
        <v>0.16433921139999999</v>
      </c>
      <c r="AX639" s="339">
        <v>0.173194982</v>
      </c>
      <c r="AY639" s="339">
        <v>0.1729843838</v>
      </c>
      <c r="AZ639" s="339">
        <v>0.1721293626</v>
      </c>
      <c r="BA639" s="339">
        <v>0.16979227229999999</v>
      </c>
      <c r="BB639" s="339">
        <v>0.19066187970000001</v>
      </c>
      <c r="BC639" s="339">
        <v>0.17229708099999999</v>
      </c>
      <c r="BD639" s="339">
        <v>0.19186330069999999</v>
      </c>
      <c r="BE639" s="339">
        <v>0.19661805339999999</v>
      </c>
      <c r="BF639" s="339">
        <v>0.22330547219999999</v>
      </c>
      <c r="BG639" s="339">
        <v>0.22061124739999999</v>
      </c>
      <c r="BH639" s="339">
        <v>0.21369819500000001</v>
      </c>
      <c r="BI639" s="339">
        <v>0.20722725289999999</v>
      </c>
      <c r="BJ639" s="339">
        <v>0.20902164770000001</v>
      </c>
      <c r="BK639" s="339">
        <v>0.18333627790000001</v>
      </c>
      <c r="BL639" s="339">
        <v>0.18586462449999999</v>
      </c>
      <c r="BM639" s="339">
        <v>0.1773202972</v>
      </c>
      <c r="BN639" s="339">
        <v>0.19020741429999999</v>
      </c>
      <c r="BO639" s="339">
        <v>0.16933330460000001</v>
      </c>
      <c r="BP639" s="339">
        <v>0.1832920472</v>
      </c>
      <c r="BQ639" s="339">
        <v>0.17089241450000001</v>
      </c>
      <c r="BR639" s="339">
        <v>0.17224091250000001</v>
      </c>
    </row>
    <row r="640" spans="1:70">
      <c r="A640" t="str">
        <f t="shared" si="54"/>
        <v>Net interest margin201612</v>
      </c>
      <c r="B640" s="495">
        <v>201612</v>
      </c>
      <c r="C640" s="495">
        <v>237</v>
      </c>
      <c r="D640" s="495" t="s">
        <v>108</v>
      </c>
      <c r="E640" s="495">
        <v>2.4959115761090398E-3</v>
      </c>
      <c r="F640" s="495">
        <v>1.0527812615368544E-2</v>
      </c>
      <c r="G640" s="495">
        <v>1.3832568350920602E-2</v>
      </c>
      <c r="H640" s="495">
        <v>1.5168689578617217E-2</v>
      </c>
      <c r="I640" s="495">
        <v>1.4767387240331673E-2</v>
      </c>
      <c r="J640" s="495">
        <v>1.8339432481675046E-2</v>
      </c>
      <c r="K640" s="495">
        <v>3.2993375873417947E-2</v>
      </c>
      <c r="L640" s="496">
        <v>260965782550.30753</v>
      </c>
      <c r="M640" s="496">
        <v>17377331613679.936</v>
      </c>
      <c r="N640" s="495">
        <v>1.9663391618263013E-2</v>
      </c>
      <c r="O640" s="495">
        <v>1.5242662425536228E-2</v>
      </c>
      <c r="P640" s="495">
        <v>1.4671187983427756E-2</v>
      </c>
      <c r="Q640" s="495">
        <v>134</v>
      </c>
      <c r="R640" s="11">
        <f t="shared" ref="R640:R655" si="62">MIN(N640:P640)</f>
        <v>1.4671187983427756E-2</v>
      </c>
      <c r="S640" s="11">
        <f t="shared" ref="S640:S655" si="63">MAX(N640:P640)</f>
        <v>1.9663391618263013E-2</v>
      </c>
      <c r="U640" t="str">
        <f t="shared" si="57"/>
        <v>Liquidity coverage ratio99</v>
      </c>
      <c r="V640" s="497">
        <v>202312</v>
      </c>
      <c r="W640" s="497">
        <v>391</v>
      </c>
      <c r="X640" s="497" t="s">
        <v>1093</v>
      </c>
      <c r="Y640" s="497" t="s">
        <v>34</v>
      </c>
      <c r="Z640" s="497">
        <v>0</v>
      </c>
      <c r="AA640" s="497">
        <v>128</v>
      </c>
      <c r="AB640" s="497">
        <v>1.6706641729932377</v>
      </c>
      <c r="AC640" s="497">
        <v>99</v>
      </c>
      <c r="AD640" s="498"/>
      <c r="AF640" s="338" t="s">
        <v>1030</v>
      </c>
      <c r="AG640" s="339">
        <v>1.17428442E-2</v>
      </c>
      <c r="AH640" s="339">
        <v>1.1026958E-2</v>
      </c>
      <c r="AI640" s="339">
        <v>1.06379371E-2</v>
      </c>
      <c r="AJ640" s="339">
        <v>1.0199229799999999E-2</v>
      </c>
      <c r="AK640" s="339">
        <v>9.3654415999999997E-3</v>
      </c>
      <c r="AL640" s="339">
        <v>1.04552594E-2</v>
      </c>
      <c r="AM640" s="339">
        <v>9.7684635999999991E-3</v>
      </c>
      <c r="AN640" s="339">
        <v>9.6119125999999996E-3</v>
      </c>
      <c r="AO640" s="339">
        <v>8.9630152000000005E-3</v>
      </c>
      <c r="AP640" s="339">
        <v>9.0974982999999995E-3</v>
      </c>
      <c r="AQ640" s="339">
        <v>7.7100991999999998E-3</v>
      </c>
      <c r="AR640" s="339">
        <v>8.7124252999999999E-3</v>
      </c>
      <c r="AS640" s="339">
        <v>8.6020478000000001E-3</v>
      </c>
      <c r="AT640" s="339">
        <v>9.4892698000000001E-3</v>
      </c>
      <c r="AU640" s="339">
        <v>8.8985062999999993E-3</v>
      </c>
      <c r="AV640" s="339">
        <v>8.6140624000000006E-3</v>
      </c>
      <c r="AW640" s="339">
        <v>8.0313216999999999E-3</v>
      </c>
      <c r="AX640" s="339">
        <v>4.1999517000000002E-3</v>
      </c>
      <c r="AY640" s="339">
        <v>4.1536940000000003E-3</v>
      </c>
      <c r="AZ640" s="339">
        <v>4.5519426999999996E-3</v>
      </c>
      <c r="BA640" s="339">
        <v>4.6597503000000004E-3</v>
      </c>
      <c r="BB640" s="339">
        <v>4.9043180000000004E-3</v>
      </c>
      <c r="BC640" s="339">
        <v>4.4099584000000004E-3</v>
      </c>
      <c r="BD640" s="339">
        <v>4.5331763000000004E-3</v>
      </c>
      <c r="BE640" s="339">
        <v>4.5653255E-3</v>
      </c>
      <c r="BF640" s="339">
        <v>4.3241245000000001E-3</v>
      </c>
      <c r="BG640" s="339">
        <v>3.7010825999999998E-3</v>
      </c>
      <c r="BH640" s="339">
        <v>3.2900018000000001E-3</v>
      </c>
      <c r="BI640" s="339">
        <v>3.1049685999999998E-3</v>
      </c>
      <c r="BJ640" s="339">
        <v>2.9574304000000002E-3</v>
      </c>
      <c r="BK640" s="339">
        <v>2.4175398000000001E-3</v>
      </c>
      <c r="BL640" s="339">
        <v>2.3608377E-3</v>
      </c>
      <c r="BM640" s="339">
        <v>2.3107595000000001E-3</v>
      </c>
      <c r="BN640" s="339">
        <v>2.1786302E-3</v>
      </c>
      <c r="BO640" s="339">
        <v>2.1030665E-3</v>
      </c>
      <c r="BP640" s="339">
        <v>2.1147599999999998E-3</v>
      </c>
      <c r="BQ640" s="339">
        <v>2.3186665999999998E-3</v>
      </c>
      <c r="BR640" s="339">
        <v>2.798254E-3</v>
      </c>
    </row>
    <row r="641" spans="1:70">
      <c r="A641" t="str">
        <f t="shared" si="54"/>
        <v>Net interest margin201703</v>
      </c>
      <c r="B641" s="495">
        <v>201703</v>
      </c>
      <c r="C641" s="495">
        <v>237</v>
      </c>
      <c r="D641" s="495" t="s">
        <v>108</v>
      </c>
      <c r="E641" s="495">
        <v>2.3847655857210672E-3</v>
      </c>
      <c r="F641" s="495">
        <v>9.881901067404171E-3</v>
      </c>
      <c r="G641" s="495">
        <v>1.3673232194703913E-2</v>
      </c>
      <c r="H641" s="495">
        <v>1.5032446827205132E-2</v>
      </c>
      <c r="I641" s="495">
        <v>1.4620509295352009E-2</v>
      </c>
      <c r="J641" s="495">
        <v>1.8710972979448834E-2</v>
      </c>
      <c r="K641" s="495">
        <v>3.1021073088417724E-2</v>
      </c>
      <c r="L641" s="496">
        <v>265534422724.46353</v>
      </c>
      <c r="M641" s="496">
        <v>17848547759865.219</v>
      </c>
      <c r="N641" s="495">
        <v>1.8865505451928458E-2</v>
      </c>
      <c r="O641" s="495">
        <v>1.5673326401903213E-2</v>
      </c>
      <c r="P641" s="495">
        <v>1.4447153738078622E-2</v>
      </c>
      <c r="Q641" s="495">
        <v>130</v>
      </c>
      <c r="R641" s="11">
        <f t="shared" si="62"/>
        <v>1.4447153738078622E-2</v>
      </c>
      <c r="S641" s="11">
        <f t="shared" si="63"/>
        <v>1.8865505451928458E-2</v>
      </c>
      <c r="U641" t="str">
        <f t="shared" si="57"/>
        <v>Liquidity coverage ratio100</v>
      </c>
      <c r="V641" s="497">
        <v>202312</v>
      </c>
      <c r="W641" s="497">
        <v>391</v>
      </c>
      <c r="X641" s="497" t="s">
        <v>1093</v>
      </c>
      <c r="Y641" s="497" t="s">
        <v>21</v>
      </c>
      <c r="Z641" s="497">
        <v>0</v>
      </c>
      <c r="AA641" s="497">
        <v>28</v>
      </c>
      <c r="AB641" s="497"/>
      <c r="AC641" s="497">
        <v>100</v>
      </c>
      <c r="AD641" s="497">
        <v>1</v>
      </c>
      <c r="AF641" s="338" t="s">
        <v>1027</v>
      </c>
      <c r="AG641" s="339">
        <v>1.25767122E-2</v>
      </c>
      <c r="AH641" s="339">
        <v>1.1812888800000001E-2</v>
      </c>
      <c r="AI641" s="339">
        <v>1.1339754400000001E-2</v>
      </c>
      <c r="AJ641" s="339">
        <v>1.08695211E-2</v>
      </c>
      <c r="AK641" s="339">
        <v>1.00073386E-2</v>
      </c>
      <c r="AL641" s="339">
        <v>1.11905466E-2</v>
      </c>
      <c r="AM641" s="339">
        <v>1.04691069E-2</v>
      </c>
      <c r="AN641" s="339">
        <v>1.02997162E-2</v>
      </c>
      <c r="AO641" s="339">
        <v>9.5978972000000003E-3</v>
      </c>
      <c r="AP641" s="339">
        <v>9.7936745999999998E-3</v>
      </c>
      <c r="AQ641" s="339">
        <v>8.3291044000000005E-3</v>
      </c>
      <c r="AR641" s="339">
        <v>9.3936133000000008E-3</v>
      </c>
      <c r="AS641" s="339">
        <v>9.3416595999999998E-3</v>
      </c>
      <c r="AT641" s="339">
        <v>1.0289730299999999E-2</v>
      </c>
      <c r="AU641" s="339">
        <v>9.8955302000000005E-3</v>
      </c>
      <c r="AV641" s="339">
        <v>9.6366687999999995E-3</v>
      </c>
      <c r="AW641" s="339">
        <v>8.9389776000000001E-3</v>
      </c>
      <c r="AX641" s="339">
        <v>4.5084404999999996E-3</v>
      </c>
      <c r="AY641" s="339">
        <v>4.5234513999999997E-3</v>
      </c>
      <c r="AZ641" s="339">
        <v>4.9778721E-3</v>
      </c>
      <c r="BA641" s="339">
        <v>5.0763420999999998E-3</v>
      </c>
      <c r="BB641" s="339">
        <v>5.2979024000000003E-3</v>
      </c>
      <c r="BC641" s="339">
        <v>4.8405378999999997E-3</v>
      </c>
      <c r="BD641" s="339">
        <v>4.9632106999999998E-3</v>
      </c>
      <c r="BE641" s="339">
        <v>4.9033093000000003E-3</v>
      </c>
      <c r="BF641" s="339">
        <v>4.6413349000000003E-3</v>
      </c>
      <c r="BG641" s="339">
        <v>3.9446404999999999E-3</v>
      </c>
      <c r="BH641" s="339">
        <v>3.5332101999999998E-3</v>
      </c>
      <c r="BI641" s="339">
        <v>3.3345401E-3</v>
      </c>
      <c r="BJ641" s="339">
        <v>3.1802967999999998E-3</v>
      </c>
      <c r="BK641" s="339">
        <v>2.6074706E-3</v>
      </c>
      <c r="BL641" s="339">
        <v>2.5330652000000002E-3</v>
      </c>
      <c r="BM641" s="339">
        <v>2.474151E-3</v>
      </c>
      <c r="BN641" s="339">
        <v>2.3334743E-3</v>
      </c>
      <c r="BO641" s="339">
        <v>2.3464769E-3</v>
      </c>
      <c r="BP641" s="339">
        <v>2.3590846999999998E-3</v>
      </c>
      <c r="BQ641" s="339">
        <v>2.6045147999999999E-3</v>
      </c>
      <c r="BR641" s="339">
        <v>3.0477263999999999E-3</v>
      </c>
    </row>
    <row r="642" spans="1:70">
      <c r="A642" t="str">
        <f t="shared" si="54"/>
        <v>Net interest margin201706</v>
      </c>
      <c r="B642" s="495">
        <v>201706</v>
      </c>
      <c r="C642" s="495">
        <v>237</v>
      </c>
      <c r="D642" s="495" t="s">
        <v>108</v>
      </c>
      <c r="E642" s="495">
        <v>2.7316854588945241E-3</v>
      </c>
      <c r="F642" s="495">
        <v>9.7141759481491584E-3</v>
      </c>
      <c r="G642" s="495">
        <v>1.3689244267953236E-2</v>
      </c>
      <c r="H642" s="495">
        <v>1.5125675464017061E-2</v>
      </c>
      <c r="I642" s="495">
        <v>1.4596210034872879E-2</v>
      </c>
      <c r="J642" s="495">
        <v>1.8952183063781894E-2</v>
      </c>
      <c r="K642" s="495">
        <v>3.1554336672049078E-2</v>
      </c>
      <c r="L642" s="496">
        <v>266106080718.25348</v>
      </c>
      <c r="M642" s="496">
        <v>17844499324078.406</v>
      </c>
      <c r="N642" s="495">
        <v>1.9018962185624565E-2</v>
      </c>
      <c r="O642" s="495">
        <v>1.5885472779186203E-2</v>
      </c>
      <c r="P642" s="495">
        <v>1.4385898091749694E-2</v>
      </c>
      <c r="Q642" s="495">
        <v>128</v>
      </c>
      <c r="R642" s="11">
        <f t="shared" si="62"/>
        <v>1.4385898091749694E-2</v>
      </c>
      <c r="S642" s="11">
        <f t="shared" si="63"/>
        <v>1.9018962185624565E-2</v>
      </c>
      <c r="U642" t="str">
        <f t="shared" si="57"/>
        <v>Cost of risk1</v>
      </c>
      <c r="V642" s="497">
        <v>202312</v>
      </c>
      <c r="W642" s="497">
        <v>392</v>
      </c>
      <c r="X642" s="497" t="s">
        <v>1488</v>
      </c>
      <c r="Y642" s="497" t="s">
        <v>100</v>
      </c>
      <c r="Z642" s="497">
        <v>0</v>
      </c>
      <c r="AA642" s="497">
        <v>3</v>
      </c>
      <c r="AB642" s="497">
        <v>1.1829399575775312E-2</v>
      </c>
      <c r="AC642" s="497">
        <v>1</v>
      </c>
      <c r="AD642" s="497"/>
      <c r="AF642" s="338" t="s">
        <v>1028</v>
      </c>
      <c r="AG642" s="339">
        <v>0.30612059800000002</v>
      </c>
      <c r="AH642" s="339">
        <v>0.3076326861</v>
      </c>
      <c r="AI642" s="339">
        <v>0.30233036670000002</v>
      </c>
      <c r="AJ642" s="339">
        <v>0.28967034060000002</v>
      </c>
      <c r="AK642" s="339">
        <v>0.30561812729999999</v>
      </c>
      <c r="AL642" s="339">
        <v>0.2949043603</v>
      </c>
      <c r="AM642" s="339">
        <v>0.28357932019999998</v>
      </c>
      <c r="AN642" s="339">
        <v>0.28243672450000001</v>
      </c>
      <c r="AO642" s="339">
        <v>0.28558417489999999</v>
      </c>
      <c r="AP642" s="339">
        <v>0.28708412109999998</v>
      </c>
      <c r="AQ642" s="339">
        <v>0.32116669050000002</v>
      </c>
      <c r="AR642" s="339">
        <v>0.28707243310000002</v>
      </c>
      <c r="AS642" s="339">
        <v>0.29175924990000002</v>
      </c>
      <c r="AT642" s="339">
        <v>0.2953342477</v>
      </c>
      <c r="AU642" s="339">
        <v>0.28961129749999998</v>
      </c>
      <c r="AV642" s="339">
        <v>0.27130968129999999</v>
      </c>
      <c r="AW642" s="339">
        <v>0.27429391320000002</v>
      </c>
      <c r="AX642" s="339">
        <v>0.3308637243</v>
      </c>
      <c r="AY642" s="339">
        <v>0.33658416679999997</v>
      </c>
      <c r="AZ642" s="339">
        <v>0.33282208159999999</v>
      </c>
      <c r="BA642" s="339">
        <v>0.34390601850000002</v>
      </c>
      <c r="BB642" s="339">
        <v>0.37185285559999998</v>
      </c>
      <c r="BC642" s="339">
        <v>0.4035740914</v>
      </c>
      <c r="BD642" s="339">
        <v>0.40936398359999998</v>
      </c>
      <c r="BE642" s="339">
        <v>0.4250273604</v>
      </c>
      <c r="BF642" s="339">
        <v>0.42603835210000002</v>
      </c>
      <c r="BG642" s="339">
        <v>0.39569742250000001</v>
      </c>
      <c r="BH642" s="339">
        <v>0.42287604839999998</v>
      </c>
      <c r="BI642" s="339">
        <v>0.4316407048</v>
      </c>
      <c r="BJ642" s="339">
        <v>0.42956764889999999</v>
      </c>
      <c r="BK642" s="339">
        <v>0.41265757130000003</v>
      </c>
      <c r="BL642" s="339">
        <v>0.40069010160000001</v>
      </c>
      <c r="BM642" s="339">
        <v>0.3976703607</v>
      </c>
      <c r="BN642" s="339">
        <v>0.4006274313</v>
      </c>
      <c r="BO642" s="339">
        <v>0.37312366629999999</v>
      </c>
      <c r="BP642" s="339">
        <v>0.3475624893</v>
      </c>
      <c r="BQ642" s="339">
        <v>0.3106592198</v>
      </c>
      <c r="BR642" s="339">
        <v>0.2928959847</v>
      </c>
    </row>
    <row r="643" spans="1:70">
      <c r="A643" t="str">
        <f t="shared" ref="A643:A671" si="64">+D643&amp;B643</f>
        <v>Net interest margin201709</v>
      </c>
      <c r="B643" s="495">
        <v>201709</v>
      </c>
      <c r="C643" s="495">
        <v>237</v>
      </c>
      <c r="D643" s="495" t="s">
        <v>108</v>
      </c>
      <c r="E643" s="495">
        <v>2.9357682757653963E-3</v>
      </c>
      <c r="F643" s="495">
        <v>9.9505019747032752E-3</v>
      </c>
      <c r="G643" s="495">
        <v>1.3834994828882712E-2</v>
      </c>
      <c r="H643" s="495">
        <v>1.5023483662514721E-2</v>
      </c>
      <c r="I643" s="495">
        <v>1.4516698155756234E-2</v>
      </c>
      <c r="J643" s="495">
        <v>1.8973191960925451E-2</v>
      </c>
      <c r="K643" s="495">
        <v>3.014741090421964E-2</v>
      </c>
      <c r="L643" s="496">
        <v>264357949153.74442</v>
      </c>
      <c r="M643" s="496">
        <v>17843843452262.125</v>
      </c>
      <c r="N643" s="495">
        <v>1.9331957715292503E-2</v>
      </c>
      <c r="O643" s="495">
        <v>1.5475338418365726E-2</v>
      </c>
      <c r="P643" s="495">
        <v>1.4355354177042461E-2</v>
      </c>
      <c r="Q643" s="495">
        <v>128</v>
      </c>
      <c r="R643" s="11">
        <f t="shared" si="62"/>
        <v>1.4355354177042461E-2</v>
      </c>
      <c r="S643" s="11">
        <f t="shared" si="63"/>
        <v>1.9331957715292503E-2</v>
      </c>
      <c r="U643" t="str">
        <f t="shared" ref="U643:U682" si="65">CONCATENATE(X643,AC643)</f>
        <v>Cost of risk2</v>
      </c>
      <c r="V643" s="497">
        <v>202312</v>
      </c>
      <c r="W643" s="497">
        <v>392</v>
      </c>
      <c r="X643" s="497" t="s">
        <v>1488</v>
      </c>
      <c r="Y643" s="497" t="s">
        <v>23</v>
      </c>
      <c r="Z643" s="497">
        <v>0</v>
      </c>
      <c r="AA643" s="497">
        <v>5</v>
      </c>
      <c r="AB643" s="497">
        <v>1.1549235841721234E-2</v>
      </c>
      <c r="AC643" s="497">
        <v>2</v>
      </c>
      <c r="AD643" s="497"/>
      <c r="AF643" s="338" t="s">
        <v>1029</v>
      </c>
      <c r="AG643" s="339">
        <v>1.07467359E-2</v>
      </c>
      <c r="AH643" s="339">
        <v>1.03765217E-2</v>
      </c>
      <c r="AI643" s="339">
        <v>1.00072431E-2</v>
      </c>
      <c r="AJ643" s="339">
        <v>1.0278089000000001E-2</v>
      </c>
      <c r="AK643" s="339">
        <v>9.4636848000000003E-3</v>
      </c>
      <c r="AL643" s="339">
        <v>9.6947477000000008E-3</v>
      </c>
      <c r="AM643" s="339">
        <v>8.9453228000000006E-3</v>
      </c>
      <c r="AN643" s="339">
        <v>9.6880695999999999E-3</v>
      </c>
      <c r="AO643" s="339">
        <v>9.6267309999999995E-3</v>
      </c>
      <c r="AP643" s="339">
        <v>1.11590041E-2</v>
      </c>
      <c r="AQ643" s="339">
        <v>9.9314793000000005E-3</v>
      </c>
      <c r="AR643" s="339">
        <v>9.4193915000000007E-3</v>
      </c>
      <c r="AS643" s="339">
        <v>9.3687573000000007E-3</v>
      </c>
      <c r="AT643" s="339">
        <v>1.0163911499999999E-2</v>
      </c>
      <c r="AU643" s="339">
        <v>8.8358511000000001E-3</v>
      </c>
      <c r="AV643" s="339">
        <v>8.3618526000000006E-3</v>
      </c>
      <c r="AW643" s="339">
        <v>7.5625351999999996E-3</v>
      </c>
      <c r="AX643" s="339">
        <v>5.4773004999999998E-3</v>
      </c>
      <c r="AY643" s="339">
        <v>5.3489617999999996E-3</v>
      </c>
      <c r="AZ643" s="339">
        <v>5.5100922000000004E-3</v>
      </c>
      <c r="BA643" s="339">
        <v>5.3471435000000001E-3</v>
      </c>
      <c r="BB643" s="339">
        <v>4.824081E-3</v>
      </c>
      <c r="BC643" s="339">
        <v>4.8596448E-3</v>
      </c>
      <c r="BD643" s="339">
        <v>5.1757543E-3</v>
      </c>
      <c r="BE643" s="339">
        <v>5.0011797000000004E-3</v>
      </c>
      <c r="BF643" s="339">
        <v>5.1442234E-3</v>
      </c>
      <c r="BG643" s="339">
        <v>4.6186428999999999E-3</v>
      </c>
      <c r="BH643" s="339">
        <v>4.4766813999999999E-3</v>
      </c>
      <c r="BI643" s="339">
        <v>4.2117995000000002E-3</v>
      </c>
      <c r="BJ643" s="339">
        <v>4.0970981999999996E-3</v>
      </c>
      <c r="BK643" s="339">
        <v>3.2519974000000001E-3</v>
      </c>
      <c r="BL643" s="339">
        <v>2.7218537E-3</v>
      </c>
      <c r="BM643" s="339">
        <v>2.5230245000000002E-3</v>
      </c>
      <c r="BN643" s="339">
        <v>2.5141766000000001E-3</v>
      </c>
      <c r="BO643" s="339">
        <v>2.5945609E-3</v>
      </c>
      <c r="BP643" s="339">
        <v>2.5915589000000002E-3</v>
      </c>
      <c r="BQ643" s="339">
        <v>2.7264321E-3</v>
      </c>
      <c r="BR643" s="339">
        <v>3.6857348999999998E-3</v>
      </c>
    </row>
    <row r="644" spans="1:70">
      <c r="A644" t="str">
        <f t="shared" si="64"/>
        <v>Net interest margin201712</v>
      </c>
      <c r="B644" s="495">
        <v>201712</v>
      </c>
      <c r="C644" s="495">
        <v>237</v>
      </c>
      <c r="D644" s="495" t="s">
        <v>108</v>
      </c>
      <c r="E644" s="495">
        <v>2.6800909098474743E-3</v>
      </c>
      <c r="F644" s="495">
        <v>1.0251582951985218E-2</v>
      </c>
      <c r="G644" s="495">
        <v>1.4057970492764988E-2</v>
      </c>
      <c r="H644" s="495">
        <v>1.5301178019930006E-2</v>
      </c>
      <c r="I644" s="495">
        <v>1.470215477275125E-2</v>
      </c>
      <c r="J644" s="495">
        <v>1.9383774243721168E-2</v>
      </c>
      <c r="K644" s="495">
        <v>3.0061910668701706E-2</v>
      </c>
      <c r="L644" s="496">
        <v>265304712084.7475</v>
      </c>
      <c r="M644" s="496">
        <v>17644084167937.492</v>
      </c>
      <c r="N644" s="495">
        <v>2.0814257176737905E-2</v>
      </c>
      <c r="O644" s="495">
        <v>1.5711284026823626E-2</v>
      </c>
      <c r="P644" s="495">
        <v>1.4522375488036763E-2</v>
      </c>
      <c r="Q644" s="495">
        <v>129</v>
      </c>
      <c r="R644" s="11">
        <f t="shared" si="62"/>
        <v>1.4522375488036763E-2</v>
      </c>
      <c r="S644" s="11">
        <f t="shared" si="63"/>
        <v>2.0814257176737905E-2</v>
      </c>
      <c r="U644" t="str">
        <f t="shared" si="65"/>
        <v>Cost of risk3</v>
      </c>
      <c r="V644" s="497">
        <v>202312</v>
      </c>
      <c r="W644" s="497">
        <v>392</v>
      </c>
      <c r="X644" s="497" t="s">
        <v>1488</v>
      </c>
      <c r="Y644" s="497" t="s">
        <v>18</v>
      </c>
      <c r="Z644" s="497">
        <v>0</v>
      </c>
      <c r="AA644" s="497">
        <v>15</v>
      </c>
      <c r="AB644" s="497">
        <v>1.1156621504653548E-2</v>
      </c>
      <c r="AC644" s="497">
        <v>3</v>
      </c>
      <c r="AD644" s="497"/>
      <c r="AF644" s="338" t="s">
        <v>1336</v>
      </c>
      <c r="AG644" s="339">
        <v>2.1858186074999999</v>
      </c>
      <c r="AH644" s="339">
        <v>2.1140621683999998</v>
      </c>
      <c r="AI644" s="339">
        <v>2.0675945299</v>
      </c>
      <c r="AJ644" s="339">
        <v>2.1887757099999998</v>
      </c>
      <c r="AK644" s="339">
        <v>2.1598808940000001</v>
      </c>
      <c r="AL644" s="339">
        <v>2.1656206513999998</v>
      </c>
      <c r="AM644" s="339">
        <v>2.0898558013000001</v>
      </c>
      <c r="AN644" s="339">
        <v>2.0649880550000002</v>
      </c>
      <c r="AO644" s="339">
        <v>2.1079859350999999</v>
      </c>
      <c r="AP644" s="339">
        <v>2.1791214627</v>
      </c>
      <c r="AQ644" s="339">
        <v>2.0570437431999999</v>
      </c>
      <c r="AR644" s="339">
        <v>2.0518608726999998</v>
      </c>
      <c r="AS644" s="339">
        <v>2.0530017579000002</v>
      </c>
      <c r="AT644" s="339">
        <v>2.1060937843</v>
      </c>
      <c r="AU644" s="339">
        <v>2.1885723076999999</v>
      </c>
      <c r="AV644" s="339">
        <v>2.148347969</v>
      </c>
      <c r="AW644" s="339">
        <v>2.1261302106</v>
      </c>
      <c r="AX644" s="339">
        <v>2.1235645538000001</v>
      </c>
      <c r="AY644" s="339">
        <v>2.0897165851000001</v>
      </c>
      <c r="AZ644" s="339">
        <v>2.1006517141000001</v>
      </c>
      <c r="BA644" s="339">
        <v>2.0476768876000002</v>
      </c>
      <c r="BB644" s="339">
        <v>2.0562767093000001</v>
      </c>
      <c r="BC644" s="339">
        <v>1.9697168482</v>
      </c>
      <c r="BD644" s="339">
        <v>1.8620078008000001</v>
      </c>
      <c r="BE644" s="339">
        <v>1.8318805834</v>
      </c>
      <c r="BF644" s="339">
        <v>1.8169935102000001</v>
      </c>
      <c r="BG644" s="339">
        <v>1.7661768982999999</v>
      </c>
      <c r="BH644" s="339">
        <v>1.7252872313000001</v>
      </c>
      <c r="BI644" s="339">
        <v>1.6739743425</v>
      </c>
      <c r="BJ644" s="339">
        <v>1.7067765475000001</v>
      </c>
      <c r="BK644" s="339">
        <v>1.7228006677000001</v>
      </c>
      <c r="BL644" s="339">
        <v>1.6684463263</v>
      </c>
      <c r="BM644" s="339">
        <v>1.6826460942999999</v>
      </c>
      <c r="BN644" s="339">
        <v>1.7487783908000001</v>
      </c>
      <c r="BO644" s="339">
        <v>1.7524653978</v>
      </c>
      <c r="BP644" s="339">
        <v>1.7603821729</v>
      </c>
      <c r="BQ644" s="339">
        <v>1.7625150997000001</v>
      </c>
      <c r="BR644" s="339">
        <v>1.7619476360999999</v>
      </c>
    </row>
    <row r="645" spans="1:70">
      <c r="A645" t="str">
        <f t="shared" si="64"/>
        <v>Net interest margin201803</v>
      </c>
      <c r="B645" s="495">
        <v>201803</v>
      </c>
      <c r="C645" s="495">
        <v>237</v>
      </c>
      <c r="D645" s="495" t="s">
        <v>108</v>
      </c>
      <c r="E645" s="495">
        <v>2.4696613719360789E-3</v>
      </c>
      <c r="F645" s="495">
        <v>9.9163981621235853E-3</v>
      </c>
      <c r="G645" s="495">
        <v>1.4297827431770297E-2</v>
      </c>
      <c r="H645" s="495">
        <v>1.5129559957147811E-2</v>
      </c>
      <c r="I645" s="495">
        <v>1.4339521463945237E-2</v>
      </c>
      <c r="J645" s="495">
        <v>1.8748322561000078E-2</v>
      </c>
      <c r="K645" s="495">
        <v>3.0735001676226278E-2</v>
      </c>
      <c r="L645" s="496">
        <v>261361099235.23969</v>
      </c>
      <c r="M645" s="496">
        <v>18048030728206.328</v>
      </c>
      <c r="N645" s="495">
        <v>2.0045118294019573E-2</v>
      </c>
      <c r="O645" s="495">
        <v>1.5499571484925926E-2</v>
      </c>
      <c r="P645" s="495">
        <v>1.414917481563545E-2</v>
      </c>
      <c r="Q645" s="495">
        <v>124</v>
      </c>
      <c r="R645" s="11">
        <f t="shared" si="62"/>
        <v>1.414917481563545E-2</v>
      </c>
      <c r="S645" s="11">
        <f t="shared" si="63"/>
        <v>2.0045118294019573E-2</v>
      </c>
      <c r="U645" t="str">
        <f t="shared" si="65"/>
        <v>Cost of risk4</v>
      </c>
      <c r="V645" s="497">
        <v>202312</v>
      </c>
      <c r="W645" s="497">
        <v>392</v>
      </c>
      <c r="X645" s="497" t="s">
        <v>1488</v>
      </c>
      <c r="Y645" s="497" t="s">
        <v>22</v>
      </c>
      <c r="Z645" s="497">
        <v>0</v>
      </c>
      <c r="AA645" s="497">
        <v>4</v>
      </c>
      <c r="AB645" s="497">
        <v>8.9047206805845467E-3</v>
      </c>
      <c r="AC645" s="497">
        <v>4</v>
      </c>
      <c r="AD645" s="497"/>
      <c r="AF645" s="338" t="s">
        <v>1337</v>
      </c>
      <c r="AG645" s="339" t="s">
        <v>6753</v>
      </c>
      <c r="AH645" s="339">
        <v>0.2449934986</v>
      </c>
      <c r="AI645" s="339">
        <v>0.24940998819999999</v>
      </c>
      <c r="AJ645" s="339">
        <v>0.25124043820000003</v>
      </c>
      <c r="AK645" s="339">
        <v>0.25003618170000003</v>
      </c>
      <c r="AL645" s="339">
        <v>0.26724750110000001</v>
      </c>
      <c r="AM645" s="339">
        <v>0.27122899020000002</v>
      </c>
      <c r="AN645" s="339">
        <v>0.26575435339999998</v>
      </c>
      <c r="AO645" s="339">
        <v>0.2637863191</v>
      </c>
      <c r="AP645" s="339">
        <v>0.26492799410000001</v>
      </c>
      <c r="AQ645" s="339">
        <v>0.2612746078</v>
      </c>
      <c r="AR645" s="339">
        <v>0.26073869030000002</v>
      </c>
      <c r="AS645" s="339">
        <v>0.25887344350000002</v>
      </c>
      <c r="AT645" s="339">
        <v>0.26991694059999999</v>
      </c>
      <c r="AU645" s="339">
        <v>0.27231680879999998</v>
      </c>
      <c r="AV645" s="339">
        <v>0.26444429800000002</v>
      </c>
      <c r="AW645" s="339">
        <v>0.26862654549999998</v>
      </c>
      <c r="AX645" s="339">
        <v>0.2478649876</v>
      </c>
      <c r="AY645" s="339">
        <v>0.24428829060000001</v>
      </c>
      <c r="AZ645" s="339">
        <v>0.2497661709</v>
      </c>
      <c r="BA645" s="339">
        <v>0.24435513610000001</v>
      </c>
      <c r="BB645" s="339">
        <v>0.24897040979999999</v>
      </c>
      <c r="BC645" s="339">
        <v>0.23710064010000001</v>
      </c>
      <c r="BD645" s="339">
        <v>0.235751027</v>
      </c>
      <c r="BE645" s="339">
        <v>0.23950496399999999</v>
      </c>
      <c r="BF645" s="339">
        <v>0.24865324690000001</v>
      </c>
      <c r="BG645" s="339">
        <v>0.21991297009999999</v>
      </c>
      <c r="BH645" s="339">
        <v>0.2209120768</v>
      </c>
      <c r="BI645" s="339">
        <v>0.2216896579</v>
      </c>
      <c r="BJ645" s="339">
        <v>0.23191103090000001</v>
      </c>
      <c r="BK645" s="339">
        <v>0.2285518527</v>
      </c>
      <c r="BL645" s="339">
        <v>0.2134806746</v>
      </c>
      <c r="BM645" s="339">
        <v>0.21025780059999999</v>
      </c>
      <c r="BN645" s="339">
        <v>0.22224861830000001</v>
      </c>
      <c r="BO645" s="339">
        <v>0.21315751920000001</v>
      </c>
      <c r="BP645" s="339">
        <v>0.2088942553</v>
      </c>
      <c r="BQ645" s="339">
        <v>0.21290420709999999</v>
      </c>
      <c r="BR645" s="339">
        <v>0.22967779790000001</v>
      </c>
    </row>
    <row r="646" spans="1:70">
      <c r="A646" t="str">
        <f t="shared" si="64"/>
        <v>Net interest margin201806</v>
      </c>
      <c r="B646" s="495">
        <v>201806</v>
      </c>
      <c r="C646" s="495">
        <v>237</v>
      </c>
      <c r="D646" s="495" t="s">
        <v>108</v>
      </c>
      <c r="E646" s="495">
        <v>2.4023863542177487E-3</v>
      </c>
      <c r="F646" s="495">
        <v>1.000290682886377E-2</v>
      </c>
      <c r="G646" s="495">
        <v>1.4239022704662766E-2</v>
      </c>
      <c r="H646" s="495">
        <v>1.5382115078245905E-2</v>
      </c>
      <c r="I646" s="495">
        <v>1.4385849188279461E-2</v>
      </c>
      <c r="J646" s="495">
        <v>2.01120252415227E-2</v>
      </c>
      <c r="K646" s="495">
        <v>3.1400394409850374E-2</v>
      </c>
      <c r="L646" s="496">
        <v>262589691733.31479</v>
      </c>
      <c r="M646" s="496">
        <v>18129915635359.074</v>
      </c>
      <c r="N646" s="495">
        <v>2.0136171596863116E-2</v>
      </c>
      <c r="O646" s="495">
        <v>1.5494690925717076E-2</v>
      </c>
      <c r="P646" s="495">
        <v>1.4202726300588719E-2</v>
      </c>
      <c r="Q646" s="495">
        <v>126</v>
      </c>
      <c r="R646" s="11">
        <f t="shared" si="62"/>
        <v>1.4202726300588719E-2</v>
      </c>
      <c r="S646" s="11">
        <f t="shared" si="63"/>
        <v>2.0136171596863116E-2</v>
      </c>
      <c r="U646" t="str">
        <f t="shared" si="65"/>
        <v>Cost of risk5</v>
      </c>
      <c r="V646" s="497">
        <v>202312</v>
      </c>
      <c r="W646" s="497">
        <v>392</v>
      </c>
      <c r="X646" s="497" t="s">
        <v>1488</v>
      </c>
      <c r="Y646" s="497" t="s">
        <v>29</v>
      </c>
      <c r="Z646" s="497">
        <v>0</v>
      </c>
      <c r="AA646" s="497">
        <v>3</v>
      </c>
      <c r="AB646" s="497">
        <v>7.4509564853304953E-3</v>
      </c>
      <c r="AC646" s="497">
        <v>5</v>
      </c>
      <c r="AD646" s="497"/>
      <c r="AF646" s="338" t="s">
        <v>1341</v>
      </c>
      <c r="AG646" s="339" t="s">
        <v>6753</v>
      </c>
      <c r="AH646" s="339" t="s">
        <v>6753</v>
      </c>
      <c r="AI646" s="339" t="s">
        <v>6753</v>
      </c>
      <c r="AJ646" s="339" t="s">
        <v>6753</v>
      </c>
      <c r="AK646" s="339" t="s">
        <v>6753</v>
      </c>
      <c r="AL646" s="339" t="s">
        <v>6753</v>
      </c>
      <c r="AM646" s="339" t="s">
        <v>6753</v>
      </c>
      <c r="AN646" s="339" t="s">
        <v>6753</v>
      </c>
      <c r="AO646" s="339">
        <v>1.4788580458</v>
      </c>
      <c r="AP646" s="339">
        <v>1.644454971</v>
      </c>
      <c r="AQ646" s="339">
        <v>1.5330240825000001</v>
      </c>
      <c r="AR646" s="339">
        <v>1.4160551426000001</v>
      </c>
      <c r="AS646" s="339">
        <v>1.4742914281999999</v>
      </c>
      <c r="AT646" s="339">
        <v>1.5015402832</v>
      </c>
      <c r="AU646" s="339">
        <v>1.5637716742000001</v>
      </c>
      <c r="AV646" s="339">
        <v>1.5097097261000001</v>
      </c>
      <c r="AW646" s="339">
        <v>1.7178525966</v>
      </c>
      <c r="AX646" s="339">
        <v>1.5570508614</v>
      </c>
      <c r="AY646" s="339">
        <v>1.7051177529999999</v>
      </c>
      <c r="AZ646" s="339">
        <v>1.5758311680999999</v>
      </c>
      <c r="BA646" s="339">
        <v>1.7200577334</v>
      </c>
      <c r="BB646" s="339">
        <v>1.8905230291999999</v>
      </c>
      <c r="BC646" s="339">
        <v>1.7079990536</v>
      </c>
      <c r="BD646" s="339">
        <v>1.5431327007</v>
      </c>
      <c r="BE646" s="339">
        <v>1.5562820796000001</v>
      </c>
      <c r="BF646" s="339">
        <v>1.6871422776</v>
      </c>
      <c r="BG646" s="339">
        <v>1.5236367183999999</v>
      </c>
      <c r="BH646" s="339">
        <v>1.5228048680999999</v>
      </c>
      <c r="BI646" s="339">
        <v>1.5232408037</v>
      </c>
      <c r="BJ646" s="339">
        <v>1.6276655073999999</v>
      </c>
      <c r="BK646" s="339">
        <v>1.5430480753</v>
      </c>
      <c r="BL646" s="339">
        <v>1.5673761130999999</v>
      </c>
      <c r="BM646" s="339">
        <v>1.4500275851</v>
      </c>
      <c r="BN646" s="339">
        <v>1.6451699827999999</v>
      </c>
      <c r="BO646" s="339">
        <v>1.5801230273</v>
      </c>
      <c r="BP646" s="339">
        <v>1.6224144214</v>
      </c>
      <c r="BQ646" s="339">
        <v>1.5526534106000001</v>
      </c>
      <c r="BR646" s="339">
        <v>1.7760530919999999</v>
      </c>
    </row>
    <row r="647" spans="1:70">
      <c r="A647" t="str">
        <f t="shared" si="64"/>
        <v>Net interest margin201809</v>
      </c>
      <c r="B647" s="495">
        <v>201809</v>
      </c>
      <c r="C647" s="495">
        <v>237</v>
      </c>
      <c r="D647" s="495" t="s">
        <v>108</v>
      </c>
      <c r="E647" s="495">
        <v>2.3503554800354946E-3</v>
      </c>
      <c r="F647" s="495">
        <v>1.0128917366320576E-2</v>
      </c>
      <c r="G647" s="495">
        <v>1.4506542478901331E-2</v>
      </c>
      <c r="H647" s="495">
        <v>1.5544367408665881E-2</v>
      </c>
      <c r="I647" s="495">
        <v>1.4560947119425212E-2</v>
      </c>
      <c r="J647" s="495">
        <v>1.9988307807497448E-2</v>
      </c>
      <c r="K647" s="495">
        <v>3.2575280151782196E-2</v>
      </c>
      <c r="L647" s="496">
        <v>259664479936.1102</v>
      </c>
      <c r="M647" s="496">
        <v>17725013332173.633</v>
      </c>
      <c r="N647" s="495">
        <v>1.921282266519727E-2</v>
      </c>
      <c r="O647" s="495">
        <v>1.5807634719856634E-2</v>
      </c>
      <c r="P647" s="495">
        <v>1.4362379078483072E-2</v>
      </c>
      <c r="Q647" s="495">
        <v>124</v>
      </c>
      <c r="R647" s="11">
        <f t="shared" si="62"/>
        <v>1.4362379078483072E-2</v>
      </c>
      <c r="S647" s="11">
        <f t="shared" si="63"/>
        <v>1.921282266519727E-2</v>
      </c>
      <c r="U647" t="str">
        <f t="shared" si="65"/>
        <v>Cost of risk6</v>
      </c>
      <c r="V647" s="497">
        <v>202312</v>
      </c>
      <c r="W647" s="497">
        <v>392</v>
      </c>
      <c r="X647" s="497" t="s">
        <v>1488</v>
      </c>
      <c r="Y647" s="497" t="s">
        <v>30</v>
      </c>
      <c r="Z647" s="497">
        <v>0</v>
      </c>
      <c r="AA647" s="497">
        <v>8</v>
      </c>
      <c r="AB647" s="497">
        <v>6.4026526584406718E-3</v>
      </c>
      <c r="AC647" s="497">
        <v>6</v>
      </c>
      <c r="AD647" s="497"/>
      <c r="AF647" s="338" t="s">
        <v>6750</v>
      </c>
      <c r="AG647" s="339" t="s">
        <v>6753</v>
      </c>
      <c r="AH647" s="339" t="s">
        <v>6753</v>
      </c>
      <c r="AI647" s="339" t="s">
        <v>6753</v>
      </c>
      <c r="AJ647" s="339" t="s">
        <v>6753</v>
      </c>
      <c r="AK647" s="339" t="s">
        <v>6753</v>
      </c>
      <c r="AL647" s="339" t="s">
        <v>6753</v>
      </c>
      <c r="AM647" s="339" t="s">
        <v>6753</v>
      </c>
      <c r="AN647" s="339" t="s">
        <v>6753</v>
      </c>
      <c r="AO647" s="339" t="s">
        <v>6753</v>
      </c>
      <c r="AP647" s="339" t="s">
        <v>6753</v>
      </c>
      <c r="AQ647" s="339" t="s">
        <v>6753</v>
      </c>
      <c r="AR647" s="339" t="s">
        <v>6753</v>
      </c>
      <c r="AS647" s="339" t="s">
        <v>6753</v>
      </c>
      <c r="AT647" s="339" t="s">
        <v>6753</v>
      </c>
      <c r="AU647" s="339" t="s">
        <v>6753</v>
      </c>
      <c r="AV647" s="339" t="s">
        <v>6753</v>
      </c>
      <c r="AW647" s="339" t="s">
        <v>6753</v>
      </c>
      <c r="AX647" s="339" t="s">
        <v>6753</v>
      </c>
      <c r="AY647" s="339" t="s">
        <v>6753</v>
      </c>
      <c r="AZ647" s="339" t="s">
        <v>6753</v>
      </c>
      <c r="BA647" s="339" t="s">
        <v>6753</v>
      </c>
      <c r="BB647" s="339" t="s">
        <v>6753</v>
      </c>
      <c r="BC647" s="339" t="s">
        <v>6753</v>
      </c>
      <c r="BD647" s="339" t="s">
        <v>6753</v>
      </c>
      <c r="BE647" s="339" t="s">
        <v>6753</v>
      </c>
      <c r="BF647" s="339" t="s">
        <v>6753</v>
      </c>
      <c r="BG647" s="339" t="s">
        <v>6753</v>
      </c>
      <c r="BH647" s="339">
        <v>1.2052561773999999</v>
      </c>
      <c r="BI647" s="339">
        <v>1.2047592974000001</v>
      </c>
      <c r="BJ647" s="339">
        <v>1.1960491544</v>
      </c>
      <c r="BK647" s="339">
        <v>1.1829882870999999</v>
      </c>
      <c r="BL647" s="339">
        <v>1.1838843266000001</v>
      </c>
      <c r="BM647" s="339">
        <v>1.1771267868999999</v>
      </c>
      <c r="BN647" s="339">
        <v>1.1682602822000001</v>
      </c>
      <c r="BO647" s="339">
        <v>1.1845021581999999</v>
      </c>
      <c r="BP647" s="339">
        <v>1.2089309943</v>
      </c>
      <c r="BQ647" s="339">
        <v>1.2003900032999999</v>
      </c>
      <c r="BR647" s="339">
        <v>1.2147612959</v>
      </c>
    </row>
    <row r="648" spans="1:70">
      <c r="A648" t="str">
        <f t="shared" si="64"/>
        <v>Net interest margin201812</v>
      </c>
      <c r="B648" s="495">
        <v>201812</v>
      </c>
      <c r="C648" s="495">
        <v>237</v>
      </c>
      <c r="D648" s="495" t="s">
        <v>108</v>
      </c>
      <c r="E648" s="495">
        <v>2.2758798821258175E-3</v>
      </c>
      <c r="F648" s="495">
        <v>1.039744695311917E-2</v>
      </c>
      <c r="G648" s="495">
        <v>1.51925542975657E-2</v>
      </c>
      <c r="H648" s="495">
        <v>1.6140324133106926E-2</v>
      </c>
      <c r="I648" s="495">
        <v>1.4849984941181149E-2</v>
      </c>
      <c r="J648" s="495">
        <v>2.122138383637312E-2</v>
      </c>
      <c r="K648" s="495">
        <v>3.3672109223165721E-2</v>
      </c>
      <c r="L648" s="496">
        <v>268816429860.86578</v>
      </c>
      <c r="M648" s="496">
        <v>18018619152424.992</v>
      </c>
      <c r="N648" s="495">
        <v>2.0006316473424421E-2</v>
      </c>
      <c r="O648" s="495">
        <v>1.6567656135819793E-2</v>
      </c>
      <c r="P648" s="495">
        <v>1.4581794187035889E-2</v>
      </c>
      <c r="Q648" s="495">
        <v>127</v>
      </c>
      <c r="R648" s="11">
        <f t="shared" si="62"/>
        <v>1.4581794187035889E-2</v>
      </c>
      <c r="S648" s="11">
        <f t="shared" si="63"/>
        <v>2.0006316473424421E-2</v>
      </c>
      <c r="U648" t="str">
        <f t="shared" si="65"/>
        <v>Cost of risk7</v>
      </c>
      <c r="V648" s="497">
        <v>202312</v>
      </c>
      <c r="W648" s="497">
        <v>392</v>
      </c>
      <c r="X648" s="497" t="s">
        <v>1488</v>
      </c>
      <c r="Y648" s="497" t="s">
        <v>92</v>
      </c>
      <c r="Z648" s="497">
        <v>0</v>
      </c>
      <c r="AA648" s="497">
        <v>4</v>
      </c>
      <c r="AB648" s="497">
        <v>6.0746588520426978E-3</v>
      </c>
      <c r="AC648" s="497">
        <v>7</v>
      </c>
      <c r="AD648" s="497"/>
      <c r="AF648" s="338" t="s">
        <v>1031</v>
      </c>
      <c r="AG648" s="339">
        <v>0.1237609579</v>
      </c>
      <c r="AH648" s="339">
        <v>0.1250280423</v>
      </c>
      <c r="AI648" s="339">
        <v>0.13541053310000001</v>
      </c>
      <c r="AJ648" s="339">
        <v>0.12597305440000001</v>
      </c>
      <c r="AK648" s="339">
        <v>0.11740478729999999</v>
      </c>
      <c r="AL648" s="339">
        <v>0.1173854397</v>
      </c>
      <c r="AM648" s="339">
        <v>0.10872081259999999</v>
      </c>
      <c r="AN648" s="339">
        <v>0.12867930699999999</v>
      </c>
      <c r="AO648" s="339">
        <v>0.12993305250000001</v>
      </c>
      <c r="AP648" s="339">
        <v>0.1246717361</v>
      </c>
      <c r="AQ648" s="339">
        <v>0.1349643418</v>
      </c>
      <c r="AR648" s="339">
        <v>0.122785001</v>
      </c>
      <c r="AS648" s="339">
        <v>0.1169037975</v>
      </c>
      <c r="AT648" s="339">
        <v>0.11220856730000001</v>
      </c>
      <c r="AU648" s="339">
        <v>0.108374889</v>
      </c>
      <c r="AV648" s="339">
        <v>0.1285716301</v>
      </c>
      <c r="AW648" s="339">
        <v>0.1221667717</v>
      </c>
      <c r="AX648" s="339">
        <v>0.13356685400000001</v>
      </c>
      <c r="AY648" s="339">
        <v>0.13015295260000001</v>
      </c>
      <c r="AZ648" s="339">
        <v>0.1283588608</v>
      </c>
      <c r="BA648" s="339">
        <v>0.11914507119999999</v>
      </c>
      <c r="BB648" s="339">
        <v>0.11996240230000001</v>
      </c>
      <c r="BC648" s="339">
        <v>3.7520956500000001E-2</v>
      </c>
      <c r="BD648" s="339">
        <v>6.8151114900000004E-2</v>
      </c>
      <c r="BE648" s="339">
        <v>7.8816836599999995E-2</v>
      </c>
      <c r="BF648" s="339">
        <v>8.8723347499999994E-2</v>
      </c>
      <c r="BG648" s="339">
        <v>0.1108202127</v>
      </c>
      <c r="BH648" s="339">
        <v>0.1181272996</v>
      </c>
      <c r="BI648" s="339">
        <v>0.11884332440000001</v>
      </c>
      <c r="BJ648" s="339">
        <v>0.1179864519</v>
      </c>
      <c r="BK648" s="339">
        <v>0.1189964796</v>
      </c>
      <c r="BL648" s="339">
        <v>0.1074179319</v>
      </c>
      <c r="BM648" s="339">
        <v>0.11265875960000001</v>
      </c>
      <c r="BN648" s="339">
        <v>0.1151577724</v>
      </c>
      <c r="BO648" s="339">
        <v>0.15525151649999999</v>
      </c>
      <c r="BP648" s="339">
        <v>0.15665686440000001</v>
      </c>
      <c r="BQ648" s="339">
        <v>0.1611641576</v>
      </c>
      <c r="BR648" s="339">
        <v>0.15895262960000001</v>
      </c>
    </row>
    <row r="649" spans="1:70">
      <c r="A649" t="str">
        <f t="shared" si="64"/>
        <v>Net interest margin201903</v>
      </c>
      <c r="B649" s="495">
        <v>201903</v>
      </c>
      <c r="C649" s="495">
        <v>237</v>
      </c>
      <c r="D649" s="495" t="s">
        <v>108</v>
      </c>
      <c r="E649" s="495">
        <v>2.2466478731251638E-3</v>
      </c>
      <c r="F649" s="495">
        <v>1.0489509146143505E-2</v>
      </c>
      <c r="G649" s="495">
        <v>1.4497538786200394E-2</v>
      </c>
      <c r="H649" s="495">
        <v>1.5843592032918859E-2</v>
      </c>
      <c r="I649" s="495">
        <v>1.4316528669827758E-2</v>
      </c>
      <c r="J649" s="495">
        <v>2.0562727103134365E-2</v>
      </c>
      <c r="K649" s="495">
        <v>3.1798400750795167E-2</v>
      </c>
      <c r="L649" s="496">
        <v>266864169872.26804</v>
      </c>
      <c r="M649" s="496">
        <v>18694666580215.781</v>
      </c>
      <c r="N649" s="495">
        <v>2.0160686463883234E-2</v>
      </c>
      <c r="O649" s="495">
        <v>1.6234912773232288E-2</v>
      </c>
      <c r="P649" s="495">
        <v>1.4016258025751776E-2</v>
      </c>
      <c r="Q649" s="495">
        <v>125</v>
      </c>
      <c r="R649" s="11">
        <f t="shared" si="62"/>
        <v>1.4016258025751776E-2</v>
      </c>
      <c r="S649" s="11">
        <f t="shared" si="63"/>
        <v>2.0160686463883234E-2</v>
      </c>
      <c r="U649" t="str">
        <f t="shared" si="65"/>
        <v>Cost of risk8</v>
      </c>
      <c r="V649" s="497">
        <v>202312</v>
      </c>
      <c r="W649" s="497">
        <v>392</v>
      </c>
      <c r="X649" s="497" t="s">
        <v>1488</v>
      </c>
      <c r="Y649" s="497" t="s">
        <v>24</v>
      </c>
      <c r="Z649" s="497">
        <v>0</v>
      </c>
      <c r="AA649" s="497">
        <v>10</v>
      </c>
      <c r="AB649" s="497">
        <v>5.7256294291973854E-3</v>
      </c>
      <c r="AC649" s="497">
        <v>8</v>
      </c>
      <c r="AD649" s="497"/>
      <c r="AF649" s="338" t="s">
        <v>1033</v>
      </c>
      <c r="AG649" s="339">
        <v>0.47492125260000001</v>
      </c>
      <c r="AH649" s="339">
        <v>0.4709566583</v>
      </c>
      <c r="AI649" s="339">
        <v>0.45098484300000002</v>
      </c>
      <c r="AJ649" s="339">
        <v>0.46364027969999999</v>
      </c>
      <c r="AK649" s="339">
        <v>0.4701376619</v>
      </c>
      <c r="AL649" s="339">
        <v>0.47062336510000002</v>
      </c>
      <c r="AM649" s="339">
        <v>0.51502578290000001</v>
      </c>
      <c r="AN649" s="339">
        <v>0.4833730228</v>
      </c>
      <c r="AO649" s="339">
        <v>0.47407359980000002</v>
      </c>
      <c r="AP649" s="339">
        <v>0.47810953039999998</v>
      </c>
      <c r="AQ649" s="339">
        <v>0.48152744149999999</v>
      </c>
      <c r="AR649" s="339">
        <v>0.48733521940000002</v>
      </c>
      <c r="AS649" s="339">
        <v>0.48451417949999998</v>
      </c>
      <c r="AT649" s="339">
        <v>0.49692939279999998</v>
      </c>
      <c r="AU649" s="339">
        <v>0.48579535829999998</v>
      </c>
      <c r="AV649" s="339">
        <v>0.4662140803</v>
      </c>
      <c r="AW649" s="339">
        <v>0.475883204</v>
      </c>
      <c r="AX649" s="339">
        <v>0.44375186129999999</v>
      </c>
      <c r="AY649" s="339">
        <v>0.43127439270000001</v>
      </c>
      <c r="AZ649" s="339">
        <v>0.445406888</v>
      </c>
      <c r="BA649" s="339">
        <v>0.46462267559999998</v>
      </c>
      <c r="BB649" s="339">
        <v>0.46694161090000003</v>
      </c>
      <c r="BC649" s="339">
        <v>0.59768321830000004</v>
      </c>
      <c r="BD649" s="339">
        <v>0.53685886360000001</v>
      </c>
      <c r="BE649" s="339">
        <v>0.52020177980000004</v>
      </c>
      <c r="BF649" s="339">
        <v>0.51260759150000001</v>
      </c>
      <c r="BG649" s="339">
        <v>0.46524268029999999</v>
      </c>
      <c r="BH649" s="339">
        <v>0.48295468279999998</v>
      </c>
      <c r="BI649" s="339">
        <v>0.4661411627</v>
      </c>
      <c r="BJ649" s="339">
        <v>0.46209145779999999</v>
      </c>
      <c r="BK649" s="339">
        <v>0.44787800129999999</v>
      </c>
      <c r="BL649" s="339">
        <v>0.4760336194</v>
      </c>
      <c r="BM649" s="339">
        <v>0.4529060043</v>
      </c>
      <c r="BN649" s="339">
        <v>0.4479429868</v>
      </c>
      <c r="BO649" s="339">
        <v>0.38254138360000001</v>
      </c>
      <c r="BP649" s="339">
        <v>0.40013150469999997</v>
      </c>
      <c r="BQ649" s="339">
        <v>0.39112719280000002</v>
      </c>
      <c r="BR649" s="339">
        <v>0.39499336080000003</v>
      </c>
    </row>
    <row r="650" spans="1:70">
      <c r="A650" t="str">
        <f t="shared" si="64"/>
        <v>Net interest margin201906</v>
      </c>
      <c r="B650" s="495">
        <v>201906</v>
      </c>
      <c r="C650" s="495">
        <v>237</v>
      </c>
      <c r="D650" s="495" t="s">
        <v>108</v>
      </c>
      <c r="E650" s="495">
        <v>2.1585397647646198E-3</v>
      </c>
      <c r="F650" s="495">
        <v>1.0407508382919796E-2</v>
      </c>
      <c r="G650" s="495">
        <v>1.4309508152960976E-2</v>
      </c>
      <c r="H650" s="495">
        <v>1.5699687460822832E-2</v>
      </c>
      <c r="I650" s="495">
        <v>1.4304081461551384E-2</v>
      </c>
      <c r="J650" s="495">
        <v>2.0245860188017134E-2</v>
      </c>
      <c r="K650" s="495">
        <v>3.0599159753733552E-2</v>
      </c>
      <c r="L650" s="496">
        <v>269665797431.67221</v>
      </c>
      <c r="M650" s="496">
        <v>18742970962171.293</v>
      </c>
      <c r="N650" s="495">
        <v>1.9828594201837749E-2</v>
      </c>
      <c r="O650" s="495">
        <v>1.6609805936093302E-2</v>
      </c>
      <c r="P650" s="495">
        <v>1.3960801048856506E-2</v>
      </c>
      <c r="Q650" s="495">
        <v>124</v>
      </c>
      <c r="R650" s="11">
        <f t="shared" si="62"/>
        <v>1.3960801048856506E-2</v>
      </c>
      <c r="S650" s="11">
        <f t="shared" si="63"/>
        <v>1.9828594201837749E-2</v>
      </c>
      <c r="U650" t="str">
        <f t="shared" si="65"/>
        <v>Cost of risk9</v>
      </c>
      <c r="V650" s="497">
        <v>202312</v>
      </c>
      <c r="W650" s="497">
        <v>392</v>
      </c>
      <c r="X650" s="497" t="s">
        <v>1488</v>
      </c>
      <c r="Y650" s="497" t="s">
        <v>32</v>
      </c>
      <c r="Z650" s="497">
        <v>0</v>
      </c>
      <c r="AA650" s="497">
        <v>9</v>
      </c>
      <c r="AB650" s="497">
        <v>5.5837979353818724E-3</v>
      </c>
      <c r="AC650" s="497">
        <v>9</v>
      </c>
      <c r="AD650" s="497"/>
      <c r="AF650" s="338" t="s">
        <v>1032</v>
      </c>
      <c r="AG650" s="339">
        <v>6.0057447999999998E-3</v>
      </c>
      <c r="AH650" s="339">
        <v>6.2027497999999999E-3</v>
      </c>
      <c r="AI650" s="339">
        <v>6.2856018000000003E-3</v>
      </c>
      <c r="AJ650" s="339">
        <v>6.0637976999999999E-3</v>
      </c>
      <c r="AK650" s="339">
        <v>5.6998031999999999E-3</v>
      </c>
      <c r="AL650" s="339">
        <v>6.0652038999999998E-3</v>
      </c>
      <c r="AM650" s="339">
        <v>5.4933064E-3</v>
      </c>
      <c r="AN650" s="339">
        <v>6.5602159000000002E-3</v>
      </c>
      <c r="AO650" s="339">
        <v>6.7901981000000004E-3</v>
      </c>
      <c r="AP650" s="339">
        <v>7.0015316999999999E-3</v>
      </c>
      <c r="AQ650" s="339">
        <v>7.2988614000000004E-3</v>
      </c>
      <c r="AR650" s="339">
        <v>6.7659723999999996E-3</v>
      </c>
      <c r="AS650" s="339">
        <v>6.5517073E-3</v>
      </c>
      <c r="AT650" s="339">
        <v>6.6591968000000003E-3</v>
      </c>
      <c r="AU650" s="339">
        <v>6.1829674999999999E-3</v>
      </c>
      <c r="AV650" s="339">
        <v>7.3239142E-3</v>
      </c>
      <c r="AW650" s="339">
        <v>7.1198768999999997E-3</v>
      </c>
      <c r="AX650" s="339">
        <v>7.8254071000000008E-3</v>
      </c>
      <c r="AY650" s="339">
        <v>6.9942472000000004E-3</v>
      </c>
      <c r="AZ650" s="339">
        <v>7.0330820000000004E-3</v>
      </c>
      <c r="BA650" s="339">
        <v>6.5575573999999996E-3</v>
      </c>
      <c r="BB650" s="339">
        <v>6.8900009999999998E-3</v>
      </c>
      <c r="BC650" s="339">
        <v>2.0105048E-3</v>
      </c>
      <c r="BD650" s="339">
        <v>3.6899916999999999E-3</v>
      </c>
      <c r="BE650" s="339">
        <v>4.4107336999999998E-3</v>
      </c>
      <c r="BF650" s="339">
        <v>5.1999378000000002E-3</v>
      </c>
      <c r="BG650" s="339">
        <v>6.3361086000000002E-3</v>
      </c>
      <c r="BH650" s="339">
        <v>6.7821990999999996E-3</v>
      </c>
      <c r="BI650" s="339">
        <v>6.8469445000000004E-3</v>
      </c>
      <c r="BJ650" s="339">
        <v>7.0480775000000004E-3</v>
      </c>
      <c r="BK650" s="339">
        <v>6.697677E-3</v>
      </c>
      <c r="BL650" s="339">
        <v>5.9568177999999999E-3</v>
      </c>
      <c r="BM650" s="339">
        <v>6.2618843000000002E-3</v>
      </c>
      <c r="BN650" s="339">
        <v>6.8573506000000001E-3</v>
      </c>
      <c r="BO650" s="339">
        <v>8.9338908999999998E-3</v>
      </c>
      <c r="BP650" s="339">
        <v>8.9458082000000005E-3</v>
      </c>
      <c r="BQ650" s="339">
        <v>9.4320528999999997E-3</v>
      </c>
      <c r="BR650" s="339">
        <v>9.8037390000000006E-3</v>
      </c>
    </row>
    <row r="651" spans="1:70">
      <c r="A651" t="str">
        <f t="shared" si="64"/>
        <v>Net interest margin201909</v>
      </c>
      <c r="B651" s="495">
        <v>201909</v>
      </c>
      <c r="C651" s="495">
        <v>237</v>
      </c>
      <c r="D651" s="495" t="s">
        <v>108</v>
      </c>
      <c r="E651" s="495">
        <v>2.0010001357094413E-3</v>
      </c>
      <c r="F651" s="495">
        <v>1.0399795110042416E-2</v>
      </c>
      <c r="G651" s="495">
        <v>1.425860608533391E-2</v>
      </c>
      <c r="H651" s="495">
        <v>1.5566252669412807E-2</v>
      </c>
      <c r="I651" s="495">
        <v>1.4294174862700029E-2</v>
      </c>
      <c r="J651" s="495">
        <v>2.0402509651899083E-2</v>
      </c>
      <c r="K651" s="495">
        <v>3.0619235767640599E-2</v>
      </c>
      <c r="L651" s="496">
        <v>270717225735.5054</v>
      </c>
      <c r="M651" s="496">
        <v>18890469761362.559</v>
      </c>
      <c r="N651" s="495">
        <v>2.024699391803015E-2</v>
      </c>
      <c r="O651" s="495">
        <v>1.6380499844804157E-2</v>
      </c>
      <c r="P651" s="495">
        <v>1.3973096851217448E-2</v>
      </c>
      <c r="Q651" s="495">
        <v>125</v>
      </c>
      <c r="R651" s="11">
        <f t="shared" si="62"/>
        <v>1.3973096851217448E-2</v>
      </c>
      <c r="S651" s="11">
        <f t="shared" si="63"/>
        <v>2.024699391803015E-2</v>
      </c>
      <c r="U651" t="str">
        <f t="shared" si="65"/>
        <v>Cost of risk10</v>
      </c>
      <c r="V651" s="497">
        <v>202312</v>
      </c>
      <c r="W651" s="497">
        <v>392</v>
      </c>
      <c r="X651" s="497" t="s">
        <v>1488</v>
      </c>
      <c r="Y651" s="497" t="s">
        <v>13</v>
      </c>
      <c r="Z651" s="497">
        <v>0</v>
      </c>
      <c r="AA651" s="497">
        <v>11</v>
      </c>
      <c r="AB651" s="497">
        <v>4.7263285786878339E-3</v>
      </c>
      <c r="AC651" s="497">
        <v>10</v>
      </c>
      <c r="AD651" s="497"/>
      <c r="AF651" s="338" t="s">
        <v>1333</v>
      </c>
      <c r="AG651" s="339">
        <v>0.60585471840000005</v>
      </c>
      <c r="AH651" s="339">
        <v>0.59823574729999995</v>
      </c>
      <c r="AI651" s="339">
        <v>0.57406964390000004</v>
      </c>
      <c r="AJ651" s="339">
        <v>0.58382514720000001</v>
      </c>
      <c r="AK651" s="339">
        <v>0.59888021130000002</v>
      </c>
      <c r="AL651" s="339">
        <v>0.58979663149999995</v>
      </c>
      <c r="AM651" s="339">
        <v>0.60916345510000003</v>
      </c>
      <c r="AN651" s="339">
        <v>0.58244321590000003</v>
      </c>
      <c r="AO651" s="339">
        <v>0.58109577540000001</v>
      </c>
      <c r="AP651" s="339">
        <v>0.57731847319999996</v>
      </c>
      <c r="AQ651" s="339">
        <v>0.58265368579999999</v>
      </c>
      <c r="AR651" s="339">
        <v>0.58529081140000006</v>
      </c>
      <c r="AS651" s="339">
        <v>0.59212747460000004</v>
      </c>
      <c r="AT651" s="339">
        <v>0.59032060320000002</v>
      </c>
      <c r="AU651" s="339">
        <v>0.58023391930000001</v>
      </c>
      <c r="AV651" s="339">
        <v>0.56205266320000002</v>
      </c>
      <c r="AW651" s="339">
        <v>0.57986792109999996</v>
      </c>
      <c r="AX651" s="339">
        <v>0.61114273829999999</v>
      </c>
      <c r="AY651" s="339">
        <v>0.61540183429999995</v>
      </c>
      <c r="AZ651" s="339">
        <v>0.61596284749999997</v>
      </c>
      <c r="BA651" s="339">
        <v>0.62592670279999996</v>
      </c>
      <c r="BB651" s="339">
        <v>0.61505521389999995</v>
      </c>
      <c r="BC651" s="339">
        <v>0.80354864879999999</v>
      </c>
      <c r="BD651" s="339">
        <v>0.69874714940000004</v>
      </c>
      <c r="BE651" s="339">
        <v>0.68482554370000004</v>
      </c>
      <c r="BF651" s="339">
        <v>0.67271903980000003</v>
      </c>
      <c r="BG651" s="339">
        <v>0.64081503620000002</v>
      </c>
      <c r="BH651" s="339">
        <v>0.64865702830000005</v>
      </c>
      <c r="BI651" s="339">
        <v>0.6477420586</v>
      </c>
      <c r="BJ651" s="339">
        <v>0.64432592509999997</v>
      </c>
      <c r="BK651" s="339">
        <v>0.63624442339999998</v>
      </c>
      <c r="BL651" s="339">
        <v>0.66968052759999996</v>
      </c>
      <c r="BM651" s="339">
        <v>0.67414336050000001</v>
      </c>
      <c r="BN651" s="339">
        <v>0.68344226770000005</v>
      </c>
      <c r="BO651" s="339">
        <v>0.74904105379999997</v>
      </c>
      <c r="BP651" s="339">
        <v>0.74438491839999998</v>
      </c>
      <c r="BQ651" s="339">
        <v>0.73960455570000005</v>
      </c>
      <c r="BR651" s="339">
        <v>0.73324153189999997</v>
      </c>
    </row>
    <row r="652" spans="1:70">
      <c r="A652" t="str">
        <f t="shared" si="64"/>
        <v>Net interest margin201912</v>
      </c>
      <c r="B652" s="495">
        <v>201912</v>
      </c>
      <c r="C652" s="495">
        <v>237</v>
      </c>
      <c r="D652" s="495" t="s">
        <v>108</v>
      </c>
      <c r="E652" s="496">
        <v>2.3869158558227593E-3</v>
      </c>
      <c r="F652" s="495">
        <v>1.0411977124600241E-2</v>
      </c>
      <c r="G652" s="495">
        <v>1.4292182946428261E-2</v>
      </c>
      <c r="H652" s="495">
        <v>1.5415388194716325E-2</v>
      </c>
      <c r="I652" s="495">
        <v>1.4512991633440624E-2</v>
      </c>
      <c r="J652" s="495">
        <v>2.0192829843047783E-2</v>
      </c>
      <c r="K652" s="495">
        <v>2.9726993768120345E-2</v>
      </c>
      <c r="L652" s="496">
        <v>272407214629.61633</v>
      </c>
      <c r="M652" s="496">
        <v>18608287624685.582</v>
      </c>
      <c r="N652" s="495">
        <v>2.0023672610124898E-2</v>
      </c>
      <c r="O652" s="495">
        <v>1.6110994922893883E-2</v>
      </c>
      <c r="P652" s="495">
        <v>1.4248891264469099E-2</v>
      </c>
      <c r="Q652" s="495">
        <v>126</v>
      </c>
      <c r="R652" s="11">
        <f t="shared" si="62"/>
        <v>1.4248891264469099E-2</v>
      </c>
      <c r="S652" s="11">
        <f t="shared" si="63"/>
        <v>2.0023672610124898E-2</v>
      </c>
      <c r="U652" t="str">
        <f t="shared" si="65"/>
        <v>Cost of risk11</v>
      </c>
      <c r="V652" s="497">
        <v>202312</v>
      </c>
      <c r="W652" s="497">
        <v>392</v>
      </c>
      <c r="X652" s="497" t="s">
        <v>1488</v>
      </c>
      <c r="Y652" s="497" t="s">
        <v>20</v>
      </c>
      <c r="Z652" s="497">
        <v>0</v>
      </c>
      <c r="AA652" s="497">
        <v>14</v>
      </c>
      <c r="AB652" s="497">
        <v>4.6731771816199636E-3</v>
      </c>
      <c r="AC652" s="497">
        <v>11</v>
      </c>
      <c r="AD652" s="497"/>
      <c r="AF652" s="338" t="s">
        <v>1334</v>
      </c>
      <c r="AG652" s="339">
        <v>0.26657745399999999</v>
      </c>
      <c r="AH652" s="339">
        <v>0.26965305249999999</v>
      </c>
      <c r="AI652" s="339">
        <v>0.2750955786</v>
      </c>
      <c r="AJ652" s="339">
        <v>0.28726615999999999</v>
      </c>
      <c r="AK652" s="339">
        <v>0.28736520850000002</v>
      </c>
      <c r="AL652" s="339">
        <v>0.28327949000000002</v>
      </c>
      <c r="AM652" s="339">
        <v>0.29050234549999998</v>
      </c>
      <c r="AN652" s="339">
        <v>0.28369984269999998</v>
      </c>
      <c r="AO652" s="339">
        <v>0.28144443679999998</v>
      </c>
      <c r="AP652" s="339">
        <v>0.27426141199999998</v>
      </c>
      <c r="AQ652" s="339">
        <v>0.28293337489999998</v>
      </c>
      <c r="AR652" s="339">
        <v>0.28817801650000002</v>
      </c>
      <c r="AS652" s="339">
        <v>0.28286333019999998</v>
      </c>
      <c r="AT652" s="339">
        <v>0.2849001806</v>
      </c>
      <c r="AU652" s="339">
        <v>0.27151163230000003</v>
      </c>
      <c r="AV652" s="339">
        <v>0.27127711570000002</v>
      </c>
      <c r="AW652" s="339">
        <v>0.27585114249999998</v>
      </c>
      <c r="AX652" s="339">
        <v>0.25076799659999999</v>
      </c>
      <c r="AY652" s="339">
        <v>0.2372743014</v>
      </c>
      <c r="AZ652" s="339">
        <v>0.24267033120000001</v>
      </c>
      <c r="BA652" s="339">
        <v>0.24859692280000001</v>
      </c>
      <c r="BB652" s="339">
        <v>0.2488613744</v>
      </c>
      <c r="BC652" s="339">
        <v>0.31324867899999997</v>
      </c>
      <c r="BD652" s="339">
        <v>0.25224014890000002</v>
      </c>
      <c r="BE652" s="339">
        <v>0.2454906295</v>
      </c>
      <c r="BF652" s="339">
        <v>0.24635504259999999</v>
      </c>
      <c r="BG652" s="339">
        <v>0.25154193790000001</v>
      </c>
      <c r="BH652" s="339">
        <v>0.26394883130000002</v>
      </c>
      <c r="BI652" s="339">
        <v>0.26715525600000001</v>
      </c>
      <c r="BJ652" s="339">
        <v>0.27503159869999999</v>
      </c>
      <c r="BK652" s="339">
        <v>0.26621184590000002</v>
      </c>
      <c r="BL652" s="339">
        <v>0.27295568209999999</v>
      </c>
      <c r="BM652" s="339">
        <v>0.25673117090000003</v>
      </c>
      <c r="BN652" s="339">
        <v>0.24021294260000001</v>
      </c>
      <c r="BO652" s="339">
        <v>0.19005289240000001</v>
      </c>
      <c r="BP652" s="339">
        <v>0.192898547</v>
      </c>
      <c r="BQ652" s="339">
        <v>0.19025545159999999</v>
      </c>
      <c r="BR652" s="339">
        <v>0.18953556539999999</v>
      </c>
    </row>
    <row r="653" spans="1:70">
      <c r="A653" t="str">
        <f t="shared" si="64"/>
        <v>Net interest margin202003</v>
      </c>
      <c r="B653" s="495">
        <v>202003</v>
      </c>
      <c r="C653" s="495">
        <v>237</v>
      </c>
      <c r="D653" s="495" t="s">
        <v>108</v>
      </c>
      <c r="E653" s="496">
        <v>3.3102365454660706E-3</v>
      </c>
      <c r="F653" s="495">
        <v>9.9236003180336024E-3</v>
      </c>
      <c r="G653" s="495">
        <v>1.3856103342164023E-2</v>
      </c>
      <c r="H653" s="495">
        <v>1.5419697601734795E-2</v>
      </c>
      <c r="I653" s="495">
        <v>1.3932610404493884E-2</v>
      </c>
      <c r="J653" s="495">
        <v>1.9700903141480458E-2</v>
      </c>
      <c r="K653" s="495">
        <v>3.0159291287688662E-2</v>
      </c>
      <c r="L653" s="496">
        <v>272191429031.06274</v>
      </c>
      <c r="M653" s="496">
        <v>19677995187805.395</v>
      </c>
      <c r="N653" s="495">
        <v>1.7974954341975991E-2</v>
      </c>
      <c r="O653" s="495">
        <v>1.5827195454286968E-2</v>
      </c>
      <c r="P653" s="495">
        <v>1.3568771970551589E-2</v>
      </c>
      <c r="Q653" s="495">
        <v>117</v>
      </c>
      <c r="R653" s="11">
        <f t="shared" si="62"/>
        <v>1.3568771970551589E-2</v>
      </c>
      <c r="S653" s="11">
        <f t="shared" si="63"/>
        <v>1.7974954341975991E-2</v>
      </c>
      <c r="U653" t="str">
        <f t="shared" si="65"/>
        <v>Cost of risk12</v>
      </c>
      <c r="V653" s="497">
        <v>202312</v>
      </c>
      <c r="W653" s="497">
        <v>392</v>
      </c>
      <c r="X653" s="497" t="s">
        <v>1488</v>
      </c>
      <c r="Y653" s="497" t="s">
        <v>1386</v>
      </c>
      <c r="Z653" s="497">
        <v>0</v>
      </c>
      <c r="AA653" s="497">
        <v>3</v>
      </c>
      <c r="AB653" s="497">
        <v>4.4161581599710068E-3</v>
      </c>
      <c r="AC653" s="497">
        <v>12</v>
      </c>
      <c r="AD653" s="497"/>
      <c r="AF653" s="338" t="s">
        <v>1335</v>
      </c>
      <c r="AG653" s="339">
        <v>0.26895948419999999</v>
      </c>
      <c r="AH653" s="339">
        <v>0.26256413909999998</v>
      </c>
      <c r="AI653" s="339">
        <v>0.43736307769999999</v>
      </c>
      <c r="AJ653" s="339">
        <v>0.1439945286</v>
      </c>
      <c r="AK653" s="339">
        <v>0.1635737062</v>
      </c>
      <c r="AL653" s="339">
        <v>0.14589742489999999</v>
      </c>
      <c r="AM653" s="339">
        <v>-0.100946337</v>
      </c>
      <c r="AN653" s="339">
        <v>3.8602053599999998E-2</v>
      </c>
      <c r="AO653" s="339">
        <v>6.2763500599999994E-2</v>
      </c>
      <c r="AP653" s="339">
        <v>0.14800920549999999</v>
      </c>
      <c r="AQ653" s="339">
        <v>6.6199111599999999E-2</v>
      </c>
      <c r="AR653" s="339">
        <v>4.4614108200000002E-2</v>
      </c>
      <c r="AS653" s="339">
        <v>9.2995059399999996E-2</v>
      </c>
      <c r="AT653" s="339">
        <v>8.7087667899999999E-2</v>
      </c>
      <c r="AU653" s="339">
        <v>3.00850717E-2</v>
      </c>
      <c r="AV653" s="339">
        <v>5.2198667099999999E-2</v>
      </c>
      <c r="AW653" s="339">
        <v>5.7941659399999998E-2</v>
      </c>
      <c r="AX653" s="339">
        <v>3.3323511100000001E-2</v>
      </c>
      <c r="AY653" s="339">
        <v>0.12642562600000001</v>
      </c>
      <c r="AZ653" s="339">
        <v>8.2235818200000005E-2</v>
      </c>
      <c r="BA653" s="339">
        <v>8.5872902400000006E-2</v>
      </c>
      <c r="BB653" s="339">
        <v>9.0827570900000001E-2</v>
      </c>
      <c r="BC653" s="339">
        <v>-0.22880130900000001</v>
      </c>
      <c r="BD653" s="339">
        <v>-3.7576706000000001E-2</v>
      </c>
      <c r="BE653" s="339">
        <v>-1.0815965E-2</v>
      </c>
      <c r="BF653" s="339">
        <v>2.3055520000000002E-3</v>
      </c>
      <c r="BG653" s="339">
        <v>0.13219396580000001</v>
      </c>
      <c r="BH653" s="339">
        <v>5.6327426799999997E-2</v>
      </c>
      <c r="BI653" s="339">
        <v>5.9807929400000001E-2</v>
      </c>
      <c r="BJ653" s="339">
        <v>5.3173250900000003E-2</v>
      </c>
      <c r="BK653" s="339">
        <v>6.3636283099999996E-2</v>
      </c>
      <c r="BL653" s="339">
        <v>4.8239133099999998E-2</v>
      </c>
      <c r="BM653" s="339">
        <v>8.2422003600000002E-2</v>
      </c>
      <c r="BN653" s="339">
        <v>7.0040342699999994E-2</v>
      </c>
      <c r="BO653" s="339">
        <v>3.7634121E-2</v>
      </c>
      <c r="BP653" s="339">
        <v>6.0934772999999998E-2</v>
      </c>
      <c r="BQ653" s="339">
        <v>5.8742094799999998E-2</v>
      </c>
      <c r="BR653" s="339">
        <v>5.4190816099999997E-2</v>
      </c>
    </row>
    <row r="654" spans="1:70">
      <c r="A654" t="str">
        <f t="shared" si="64"/>
        <v>Net interest margin202006</v>
      </c>
      <c r="B654" s="495">
        <v>202006</v>
      </c>
      <c r="C654" s="495">
        <v>237</v>
      </c>
      <c r="D654" s="495" t="s">
        <v>108</v>
      </c>
      <c r="E654" s="496">
        <v>3.3851649304138206E-3</v>
      </c>
      <c r="F654" s="495">
        <v>9.8133756475450064E-3</v>
      </c>
      <c r="G654" s="495">
        <v>1.3412052313791613E-2</v>
      </c>
      <c r="H654" s="495">
        <v>1.4627268396330296E-2</v>
      </c>
      <c r="I654" s="495">
        <v>1.3477837647835092E-2</v>
      </c>
      <c r="J654" s="495">
        <v>1.9142857821717318E-2</v>
      </c>
      <c r="K654" s="495">
        <v>2.8002670629583507E-2</v>
      </c>
      <c r="L654" s="496">
        <v>269073031917.53546</v>
      </c>
      <c r="M654" s="496">
        <v>20058609625805.281</v>
      </c>
      <c r="N654" s="495">
        <v>1.7882396807024279E-2</v>
      </c>
      <c r="O654" s="495">
        <v>1.5260031043237894E-2</v>
      </c>
      <c r="P654" s="495">
        <v>1.3129825054247861E-2</v>
      </c>
      <c r="Q654" s="495">
        <v>117</v>
      </c>
      <c r="R654" s="11">
        <f t="shared" si="62"/>
        <v>1.3129825054247861E-2</v>
      </c>
      <c r="S654" s="11">
        <f t="shared" si="63"/>
        <v>1.7882396807024279E-2</v>
      </c>
      <c r="U654" t="str">
        <f t="shared" si="65"/>
        <v>Cost of risk13</v>
      </c>
      <c r="V654" s="497">
        <v>202312</v>
      </c>
      <c r="W654" s="497">
        <v>392</v>
      </c>
      <c r="X654" s="497" t="s">
        <v>1488</v>
      </c>
      <c r="Y654" s="497" t="s">
        <v>17</v>
      </c>
      <c r="Z654" s="497">
        <v>0</v>
      </c>
      <c r="AA654" s="497">
        <v>5</v>
      </c>
      <c r="AB654" s="497">
        <v>4.1923808932807166E-3</v>
      </c>
      <c r="AC654" s="497">
        <v>13</v>
      </c>
      <c r="AD654" s="497"/>
      <c r="AF654" s="338" t="s">
        <v>1340</v>
      </c>
      <c r="AG654" s="339">
        <v>1.06708216E-2</v>
      </c>
      <c r="AH654" s="339">
        <v>1.08746924E-2</v>
      </c>
      <c r="AI654" s="339">
        <v>1.0579101E-2</v>
      </c>
      <c r="AJ654" s="339">
        <v>1.0566191000000001E-2</v>
      </c>
      <c r="AK654" s="339">
        <v>1.04077006E-2</v>
      </c>
      <c r="AL654" s="339">
        <v>1.0973742200000001E-2</v>
      </c>
      <c r="AM654" s="339">
        <v>1.00787134E-2</v>
      </c>
      <c r="AN654" s="339">
        <v>9.9332177999999997E-3</v>
      </c>
      <c r="AO654" s="339">
        <v>9.9785742999999993E-3</v>
      </c>
      <c r="AP654" s="339">
        <v>1.06761826E-2</v>
      </c>
      <c r="AQ654" s="339">
        <v>1.03781884E-2</v>
      </c>
      <c r="AR654" s="339">
        <v>1.0440890899999999E-2</v>
      </c>
      <c r="AS654" s="339">
        <v>1.0503419E-2</v>
      </c>
      <c r="AT654" s="339">
        <v>1.09156958E-2</v>
      </c>
      <c r="AU654" s="339">
        <v>1.01589839E-2</v>
      </c>
      <c r="AV654" s="339">
        <v>1.0063646799999999E-2</v>
      </c>
      <c r="AW654" s="339">
        <v>1.0264358100000001E-2</v>
      </c>
      <c r="AX654" s="339">
        <v>1.1134130000000001E-2</v>
      </c>
      <c r="AY654" s="339">
        <v>1.05901281E-2</v>
      </c>
      <c r="AZ654" s="339">
        <v>1.0709497700000001E-2</v>
      </c>
      <c r="BA654" s="339">
        <v>1.06112308E-2</v>
      </c>
      <c r="BB654" s="339">
        <v>1.09987075E-2</v>
      </c>
      <c r="BC654" s="339">
        <v>1.0126358699999999E-2</v>
      </c>
      <c r="BD654" s="339">
        <v>1.0746445300000001E-2</v>
      </c>
      <c r="BE654" s="339">
        <v>1.09513697E-2</v>
      </c>
      <c r="BF654" s="339">
        <v>1.15961651E-2</v>
      </c>
      <c r="BG654" s="339">
        <v>1.03898132E-2</v>
      </c>
      <c r="BH654" s="339">
        <v>1.0508797699999999E-2</v>
      </c>
      <c r="BI654" s="339">
        <v>1.04135923E-2</v>
      </c>
      <c r="BJ654" s="339">
        <v>1.07500166E-2</v>
      </c>
      <c r="BK654" s="339">
        <v>1.05350028E-2</v>
      </c>
      <c r="BL654" s="339">
        <v>1.04098766E-2</v>
      </c>
      <c r="BM654" s="339">
        <v>1.08087458E-2</v>
      </c>
      <c r="BN654" s="339">
        <v>1.1941799899999999E-2</v>
      </c>
      <c r="BO654" s="339">
        <v>1.5035483000000001E-2</v>
      </c>
      <c r="BP654" s="339">
        <v>1.47083239E-2</v>
      </c>
      <c r="BQ654" s="339">
        <v>1.5191680000000001E-2</v>
      </c>
      <c r="BR654" s="339">
        <v>1.6174914200000001E-2</v>
      </c>
    </row>
    <row r="655" spans="1:70">
      <c r="A655" t="str">
        <f t="shared" si="64"/>
        <v>Net interest margin202009</v>
      </c>
      <c r="B655" s="495">
        <v>202009</v>
      </c>
      <c r="C655" s="495">
        <v>237</v>
      </c>
      <c r="D655" s="495" t="s">
        <v>108</v>
      </c>
      <c r="E655" s="495">
        <v>3.2774787626647199E-3</v>
      </c>
      <c r="F655" s="495">
        <v>9.8857996655885329E-3</v>
      </c>
      <c r="G655" s="495">
        <v>1.338458591130684E-2</v>
      </c>
      <c r="H655" s="495">
        <v>1.4394132172884846E-2</v>
      </c>
      <c r="I655" s="495">
        <v>1.3336385473059657E-2</v>
      </c>
      <c r="J655" s="495">
        <v>1.8692986861629155E-2</v>
      </c>
      <c r="K655" s="495">
        <v>2.8014882061367551E-2</v>
      </c>
      <c r="L655" s="496">
        <v>267646043048.46902</v>
      </c>
      <c r="M655" s="496">
        <v>20133412744821.5</v>
      </c>
      <c r="N655" s="495">
        <v>1.7834210148503438E-2</v>
      </c>
      <c r="O655" s="495">
        <v>1.5099433914000638E-2</v>
      </c>
      <c r="P655" s="495">
        <v>1.3004469124494716E-2</v>
      </c>
      <c r="Q655" s="495">
        <v>115</v>
      </c>
      <c r="R655" s="11">
        <f t="shared" si="62"/>
        <v>1.3004469124494716E-2</v>
      </c>
      <c r="S655" s="11">
        <f t="shared" si="63"/>
        <v>1.7834210148503438E-2</v>
      </c>
      <c r="U655" t="str">
        <f t="shared" si="65"/>
        <v>Cost of risk14</v>
      </c>
      <c r="V655" s="497">
        <v>202312</v>
      </c>
      <c r="W655" s="497">
        <v>392</v>
      </c>
      <c r="X655" s="497" t="s">
        <v>1488</v>
      </c>
      <c r="Y655" s="497" t="s">
        <v>93</v>
      </c>
      <c r="Z655" s="497">
        <v>0</v>
      </c>
      <c r="AA655" s="497">
        <v>3</v>
      </c>
      <c r="AB655" s="497">
        <v>3.934165632142138E-3</v>
      </c>
      <c r="AC655" s="497">
        <v>14</v>
      </c>
      <c r="AD655" s="497"/>
      <c r="AF655" s="338" t="s">
        <v>2389</v>
      </c>
      <c r="AG655" s="339" t="s">
        <v>6753</v>
      </c>
      <c r="AH655" s="339" t="s">
        <v>6753</v>
      </c>
      <c r="AI655" s="339" t="s">
        <v>6753</v>
      </c>
      <c r="AJ655" s="339" t="s">
        <v>6753</v>
      </c>
      <c r="AK655" s="339" t="s">
        <v>6753</v>
      </c>
      <c r="AL655" s="339" t="s">
        <v>6753</v>
      </c>
      <c r="AM655" s="339" t="s">
        <v>6753</v>
      </c>
      <c r="AN655" s="339" t="s">
        <v>6753</v>
      </c>
      <c r="AO655" s="339" t="s">
        <v>6753</v>
      </c>
      <c r="AP655" s="339" t="s">
        <v>6753</v>
      </c>
      <c r="AQ655" s="339" t="s">
        <v>6753</v>
      </c>
      <c r="AR655" s="339" t="s">
        <v>6753</v>
      </c>
      <c r="AS655" s="339" t="s">
        <v>6753</v>
      </c>
      <c r="AT655" s="339" t="s">
        <v>6753</v>
      </c>
      <c r="AU655" s="339">
        <v>1.4961874999999999E-3</v>
      </c>
      <c r="AV655" s="339">
        <v>1.3521971999999999E-3</v>
      </c>
      <c r="AW655" s="339">
        <v>1.1225331E-3</v>
      </c>
      <c r="AX655" s="339">
        <v>1.2948429999999999E-3</v>
      </c>
      <c r="AY655" s="339">
        <v>9.6247260000000001E-4</v>
      </c>
      <c r="AZ655" s="339">
        <v>1.1100477999999999E-3</v>
      </c>
      <c r="BA655" s="339">
        <v>1.0751093E-3</v>
      </c>
      <c r="BB655" s="339">
        <v>1.2541532999999999E-3</v>
      </c>
      <c r="BC655" s="339">
        <v>2.7819214999999999E-3</v>
      </c>
      <c r="BD655" s="339">
        <v>2.6490454000000002E-3</v>
      </c>
      <c r="BE655" s="339">
        <v>2.2801687000000002E-3</v>
      </c>
      <c r="BF655" s="339">
        <v>2.1117509999999998E-3</v>
      </c>
      <c r="BG655" s="339">
        <v>1.0281982E-3</v>
      </c>
      <c r="BH655" s="339">
        <v>5.9071160000000004E-4</v>
      </c>
      <c r="BI655" s="339">
        <v>5.0952609999999998E-4</v>
      </c>
      <c r="BJ655" s="339">
        <v>5.825343E-4</v>
      </c>
      <c r="BK655" s="339">
        <v>7.1892410000000005E-4</v>
      </c>
      <c r="BL655" s="339">
        <v>6.8781110000000001E-4</v>
      </c>
      <c r="BM655" s="339">
        <v>7.6528830000000003E-4</v>
      </c>
      <c r="BN655" s="339">
        <v>1.0837234999999999E-3</v>
      </c>
      <c r="BO655" s="339">
        <v>1.1594896000000001E-3</v>
      </c>
      <c r="BP655" s="339">
        <v>8.7834600000000001E-4</v>
      </c>
      <c r="BQ655" s="339">
        <v>7.9444900000000002E-4</v>
      </c>
      <c r="BR655" s="339">
        <v>8.7170309999999997E-4</v>
      </c>
    </row>
    <row r="656" spans="1:70">
      <c r="A656" t="str">
        <f t="shared" si="64"/>
        <v>Net interest margin202012</v>
      </c>
      <c r="B656" s="495">
        <v>202012</v>
      </c>
      <c r="C656" s="495">
        <v>237</v>
      </c>
      <c r="D656" s="495" t="s">
        <v>108</v>
      </c>
      <c r="E656" s="495">
        <v>2.0805288385065449E-3</v>
      </c>
      <c r="F656" s="495">
        <v>1.0032800496151798E-2</v>
      </c>
      <c r="G656" s="495">
        <v>1.3134263529155178E-2</v>
      </c>
      <c r="H656" s="495">
        <v>1.4233476901009011E-2</v>
      </c>
      <c r="I656" s="495">
        <v>1.3323822247128856E-2</v>
      </c>
      <c r="J656" s="495">
        <v>1.8471103821736359E-2</v>
      </c>
      <c r="K656" s="495">
        <v>2.8296386331390373E-2</v>
      </c>
      <c r="L656" s="496">
        <v>264845961956.38251</v>
      </c>
      <c r="M656" s="496">
        <v>19906032985219.914</v>
      </c>
      <c r="N656" s="495">
        <v>1.7469684389834213E-2</v>
      </c>
      <c r="O656" s="495">
        <v>1.5034700564768638E-2</v>
      </c>
      <c r="P656" s="495">
        <v>1.2992706135102625E-2</v>
      </c>
      <c r="Q656" s="495">
        <v>116</v>
      </c>
      <c r="R656" s="11">
        <f t="shared" ref="R656:R705" si="66">MIN(N656:P656)</f>
        <v>1.2992706135102625E-2</v>
      </c>
      <c r="S656" s="11">
        <f t="shared" ref="S656:S705" si="67">MAX(N656:P656)</f>
        <v>1.7469684389834213E-2</v>
      </c>
      <c r="U656" t="str">
        <f t="shared" si="65"/>
        <v>Cost of risk15</v>
      </c>
      <c r="V656" s="497">
        <v>202312</v>
      </c>
      <c r="W656" s="497">
        <v>392</v>
      </c>
      <c r="X656" s="497" t="s">
        <v>1488</v>
      </c>
      <c r="Y656" s="497" t="s">
        <v>25</v>
      </c>
      <c r="Z656" s="497">
        <v>0</v>
      </c>
      <c r="AA656" s="497">
        <v>18</v>
      </c>
      <c r="AB656" s="497">
        <v>3.7980892834957448E-3</v>
      </c>
      <c r="AC656" s="497">
        <v>15</v>
      </c>
      <c r="AD656" s="497"/>
      <c r="AF656" s="338" t="s">
        <v>1023</v>
      </c>
      <c r="AG656" s="339">
        <v>0.18868650519999999</v>
      </c>
      <c r="AH656" s="339">
        <v>0.19600610669999999</v>
      </c>
      <c r="AI656" s="339">
        <v>0.19867438770000001</v>
      </c>
      <c r="AJ656" s="339">
        <v>0.20440645339999999</v>
      </c>
      <c r="AK656" s="339">
        <v>0.2052956031</v>
      </c>
      <c r="AL656" s="339">
        <v>0.21401458270000001</v>
      </c>
      <c r="AM656" s="339">
        <v>0.21442393339999999</v>
      </c>
      <c r="AN656" s="339">
        <v>0.21630856970000001</v>
      </c>
      <c r="AO656" s="339">
        <v>0.22543494820000001</v>
      </c>
      <c r="AP656" s="339">
        <v>0.2350956921</v>
      </c>
      <c r="AQ656" s="339">
        <v>0.2340513045</v>
      </c>
      <c r="AR656" s="339">
        <v>0.2357401955</v>
      </c>
      <c r="AS656" s="339">
        <v>0.2332450938</v>
      </c>
      <c r="AT656" s="339">
        <v>0.23754800609999999</v>
      </c>
      <c r="AU656" s="339">
        <v>0.2342169888</v>
      </c>
      <c r="AV656" s="339">
        <v>0.2341027524</v>
      </c>
      <c r="AW656" s="339">
        <v>0.2377782265</v>
      </c>
      <c r="AX656" s="339">
        <v>0.1882736237</v>
      </c>
      <c r="AY656" s="339">
        <v>0.18495893860000001</v>
      </c>
      <c r="AZ656" s="339">
        <v>0.18614493430000001</v>
      </c>
      <c r="BA656" s="339">
        <v>0.1900803113</v>
      </c>
      <c r="BB656" s="339">
        <v>0.20269919450000001</v>
      </c>
      <c r="BC656" s="339">
        <v>0.18775992320000001</v>
      </c>
      <c r="BD656" s="339">
        <v>0.19420406239999999</v>
      </c>
      <c r="BE656" s="339">
        <v>0.20213032950000001</v>
      </c>
      <c r="BF656" s="339">
        <v>0.21043826739999999</v>
      </c>
      <c r="BG656" s="339">
        <v>0.21021830159999999</v>
      </c>
      <c r="BH656" s="339">
        <v>0.2154124171</v>
      </c>
      <c r="BI656" s="339">
        <v>0.21070520370000001</v>
      </c>
      <c r="BJ656" s="339">
        <v>0.20894010739999999</v>
      </c>
      <c r="BK656" s="339">
        <v>0.19921342219999999</v>
      </c>
      <c r="BL656" s="339">
        <v>0.20126230510000001</v>
      </c>
      <c r="BM656" s="339">
        <v>0.2024513862</v>
      </c>
      <c r="BN656" s="339">
        <v>0.20374141409999999</v>
      </c>
      <c r="BO656" s="339">
        <v>0.2060193786</v>
      </c>
      <c r="BP656" s="339">
        <v>0.20864253930000001</v>
      </c>
      <c r="BQ656" s="339">
        <v>0.2061126797</v>
      </c>
      <c r="BR656" s="339">
        <v>0.20575453320000001</v>
      </c>
    </row>
    <row r="657" spans="1:70">
      <c r="A657" t="str">
        <f t="shared" si="64"/>
        <v>Net interest margin202103</v>
      </c>
      <c r="B657" s="495">
        <v>202103</v>
      </c>
      <c r="C657" s="495">
        <v>237</v>
      </c>
      <c r="D657" s="495" t="s">
        <v>108</v>
      </c>
      <c r="E657" s="495">
        <v>2.3008317421351807E-3</v>
      </c>
      <c r="F657" s="495">
        <v>8.6239397383185302E-3</v>
      </c>
      <c r="G657" s="495">
        <v>1.201697991318364E-2</v>
      </c>
      <c r="H657" s="495">
        <v>1.3571191626139333E-2</v>
      </c>
      <c r="I657" s="495">
        <v>1.2419301867720276E-2</v>
      </c>
      <c r="J657" s="495">
        <v>1.7074515514520962E-2</v>
      </c>
      <c r="K657" s="495">
        <v>2.5650470785436127E-2</v>
      </c>
      <c r="L657" s="496">
        <v>263267459021.05295</v>
      </c>
      <c r="M657" s="496">
        <v>21328858546810.137</v>
      </c>
      <c r="N657" s="495">
        <v>1.6488251359776697E-2</v>
      </c>
      <c r="O657" s="495">
        <v>1.4066278485526083E-2</v>
      </c>
      <c r="P657" s="495">
        <v>1.2091429682340898E-2</v>
      </c>
      <c r="Q657" s="495">
        <v>118</v>
      </c>
      <c r="R657" s="11">
        <f t="shared" si="66"/>
        <v>1.2091429682340898E-2</v>
      </c>
      <c r="S657" s="11">
        <f t="shared" si="67"/>
        <v>1.6488251359776697E-2</v>
      </c>
      <c r="U657" t="str">
        <f t="shared" si="65"/>
        <v>Cost of risk16</v>
      </c>
      <c r="V657" s="497">
        <v>202312</v>
      </c>
      <c r="W657" s="497">
        <v>392</v>
      </c>
      <c r="X657" s="497" t="s">
        <v>1488</v>
      </c>
      <c r="Y657" s="497" t="s">
        <v>16</v>
      </c>
      <c r="Z657" s="497">
        <v>0</v>
      </c>
      <c r="AA657" s="497">
        <v>30</v>
      </c>
      <c r="AB657" s="497">
        <v>3.7873901065067022E-3</v>
      </c>
      <c r="AC657" s="497">
        <v>16</v>
      </c>
      <c r="AD657" s="498"/>
      <c r="AF657" s="338" t="s">
        <v>1338</v>
      </c>
      <c r="AG657" s="339" t="s">
        <v>6753</v>
      </c>
      <c r="AH657" s="339" t="s">
        <v>6753</v>
      </c>
      <c r="AI657" s="339" t="s">
        <v>6753</v>
      </c>
      <c r="AJ657" s="339" t="s">
        <v>6753</v>
      </c>
      <c r="AK657" s="339" t="s">
        <v>6753</v>
      </c>
      <c r="AL657" s="339" t="s">
        <v>6753</v>
      </c>
      <c r="AM657" s="339" t="s">
        <v>6753</v>
      </c>
      <c r="AN657" s="339" t="s">
        <v>6753</v>
      </c>
      <c r="AO657" s="339">
        <v>4.2856474999999998E-2</v>
      </c>
      <c r="AP657" s="339">
        <v>4.7826787099999997E-2</v>
      </c>
      <c r="AQ657" s="339">
        <v>4.4204519300000002E-2</v>
      </c>
      <c r="AR657" s="339">
        <v>4.4985641299999997E-2</v>
      </c>
      <c r="AS657" s="339">
        <v>4.53538723E-2</v>
      </c>
      <c r="AT657" s="339">
        <v>4.8963649200000001E-2</v>
      </c>
      <c r="AU657" s="339">
        <v>4.6216827100000003E-2</v>
      </c>
      <c r="AV657" s="339">
        <v>4.5348802100000002E-2</v>
      </c>
      <c r="AW657" s="339">
        <v>4.6186271700000003E-2</v>
      </c>
      <c r="AX657" s="339">
        <v>4.6487400200000001E-2</v>
      </c>
      <c r="AY657" s="339">
        <v>4.39278902E-2</v>
      </c>
      <c r="AZ657" s="339">
        <v>4.4447427599999999E-2</v>
      </c>
      <c r="BA657" s="339">
        <v>4.5153894999999999E-2</v>
      </c>
      <c r="BB657" s="339">
        <v>4.8864220899999998E-2</v>
      </c>
      <c r="BC657" s="339">
        <v>4.2121644700000002E-2</v>
      </c>
      <c r="BD657" s="339">
        <v>4.20854425E-2</v>
      </c>
      <c r="BE657" s="339">
        <v>4.4809561499999997E-2</v>
      </c>
      <c r="BF657" s="339">
        <v>4.93226207E-2</v>
      </c>
      <c r="BG657" s="339">
        <v>4.58399081E-2</v>
      </c>
      <c r="BH657" s="339">
        <v>4.8996519000000002E-2</v>
      </c>
      <c r="BI657" s="339">
        <v>4.83606548E-2</v>
      </c>
      <c r="BJ657" s="339">
        <v>5.1953011799999997E-2</v>
      </c>
      <c r="BK657" s="339">
        <v>4.7981924500000002E-2</v>
      </c>
      <c r="BL657" s="339">
        <v>4.7653533800000002E-2</v>
      </c>
      <c r="BM657" s="339">
        <v>4.8191595099999998E-2</v>
      </c>
      <c r="BN657" s="339">
        <v>5.2809403800000002E-2</v>
      </c>
      <c r="BO657" s="339">
        <v>5.0939154200000003E-2</v>
      </c>
      <c r="BP657" s="339">
        <v>5.0797504399999999E-2</v>
      </c>
      <c r="BQ657" s="339">
        <v>5.22542535E-2</v>
      </c>
      <c r="BR657" s="339">
        <v>5.6206875900000002E-2</v>
      </c>
    </row>
    <row r="658" spans="1:70">
      <c r="A658" t="str">
        <f t="shared" si="64"/>
        <v>Net interest margin202106</v>
      </c>
      <c r="B658" s="495">
        <v>202106</v>
      </c>
      <c r="C658" s="495">
        <v>237</v>
      </c>
      <c r="D658" s="495" t="s">
        <v>108</v>
      </c>
      <c r="E658" s="495">
        <v>2.3762888291467298E-3</v>
      </c>
      <c r="F658" s="495">
        <v>8.613487582979109E-3</v>
      </c>
      <c r="G658" s="495">
        <v>1.1841837458820571E-2</v>
      </c>
      <c r="H658" s="495">
        <v>1.3751399700679007E-2</v>
      </c>
      <c r="I658" s="495">
        <v>1.2434159665738059E-2</v>
      </c>
      <c r="J658" s="495">
        <v>1.7683859020518795E-2</v>
      </c>
      <c r="K658" s="495">
        <v>2.6213868567802119E-2</v>
      </c>
      <c r="L658" s="496">
        <v>265188978725.63742</v>
      </c>
      <c r="M658" s="496">
        <v>21426809116103.777</v>
      </c>
      <c r="N658" s="495">
        <v>1.7321443896431695E-2</v>
      </c>
      <c r="O658" s="495">
        <v>1.4212822556141707E-2</v>
      </c>
      <c r="P658" s="495">
        <v>1.2081871281232165E-2</v>
      </c>
      <c r="Q658" s="495">
        <v>112</v>
      </c>
      <c r="R658" s="11">
        <f t="shared" si="66"/>
        <v>1.2081871281232165E-2</v>
      </c>
      <c r="S658" s="11">
        <f t="shared" si="67"/>
        <v>1.7321443896431695E-2</v>
      </c>
      <c r="U658" t="str">
        <f t="shared" si="65"/>
        <v>Cost of risk17</v>
      </c>
      <c r="V658" s="497">
        <v>202312</v>
      </c>
      <c r="W658" s="497">
        <v>392</v>
      </c>
      <c r="X658" s="497" t="s">
        <v>1488</v>
      </c>
      <c r="Y658" s="497" t="s">
        <v>15</v>
      </c>
      <c r="Z658" s="497">
        <v>0</v>
      </c>
      <c r="AA658" s="497">
        <v>6</v>
      </c>
      <c r="AB658" s="497">
        <v>3.5977330174766695E-3</v>
      </c>
      <c r="AC658" s="497">
        <v>17</v>
      </c>
      <c r="AD658" s="498"/>
      <c r="AF658" s="338" t="s">
        <v>1339</v>
      </c>
      <c r="AG658" s="339" t="s">
        <v>6753</v>
      </c>
      <c r="AH658" s="339" t="s">
        <v>6753</v>
      </c>
      <c r="AI658" s="339" t="s">
        <v>6753</v>
      </c>
      <c r="AJ658" s="339" t="s">
        <v>6753</v>
      </c>
      <c r="AK658" s="339" t="s">
        <v>6753</v>
      </c>
      <c r="AL658" s="339" t="s">
        <v>6753</v>
      </c>
      <c r="AM658" s="339" t="s">
        <v>6753</v>
      </c>
      <c r="AN658" s="339" t="s">
        <v>6753</v>
      </c>
      <c r="AO658" s="339">
        <v>4.4007141100000001E-2</v>
      </c>
      <c r="AP658" s="339">
        <v>4.90517834E-2</v>
      </c>
      <c r="AQ658" s="339">
        <v>4.5280787500000003E-2</v>
      </c>
      <c r="AR658" s="339">
        <v>4.6072487500000002E-2</v>
      </c>
      <c r="AS658" s="339">
        <v>4.6040476099999998E-2</v>
      </c>
      <c r="AT658" s="339">
        <v>4.9703960300000002E-2</v>
      </c>
      <c r="AU658" s="339">
        <v>4.6590940300000001E-2</v>
      </c>
      <c r="AV658" s="339">
        <v>4.5558167099999998E-2</v>
      </c>
      <c r="AW658" s="339">
        <v>4.6336256399999998E-2</v>
      </c>
      <c r="AX658" s="339">
        <v>4.6732684099999998E-2</v>
      </c>
      <c r="AY658" s="339">
        <v>4.39278902E-2</v>
      </c>
      <c r="AZ658" s="339">
        <v>4.4447427599999999E-2</v>
      </c>
      <c r="BA658" s="339">
        <v>4.5153894999999999E-2</v>
      </c>
      <c r="BB658" s="339">
        <v>4.8864216000000002E-2</v>
      </c>
      <c r="BC658" s="339">
        <v>4.2121644700000002E-2</v>
      </c>
      <c r="BD658" s="339">
        <v>4.20854425E-2</v>
      </c>
      <c r="BE658" s="339">
        <v>4.4809561499999997E-2</v>
      </c>
      <c r="BF658" s="339">
        <v>4.93226207E-2</v>
      </c>
      <c r="BG658" s="339">
        <v>4.58399081E-2</v>
      </c>
      <c r="BH658" s="339">
        <v>4.8996519000000002E-2</v>
      </c>
      <c r="BI658" s="339">
        <v>4.83606548E-2</v>
      </c>
      <c r="BJ658" s="339">
        <v>5.1953011799999997E-2</v>
      </c>
      <c r="BK658" s="339">
        <v>4.7981924500000002E-2</v>
      </c>
      <c r="BL658" s="339">
        <v>4.7653533800000002E-2</v>
      </c>
      <c r="BM658" s="339">
        <v>4.8191595099999998E-2</v>
      </c>
      <c r="BN658" s="339">
        <v>5.2809403800000002E-2</v>
      </c>
      <c r="BO658" s="339">
        <v>5.0939154200000003E-2</v>
      </c>
      <c r="BP658" s="339">
        <v>5.0797504399999999E-2</v>
      </c>
      <c r="BQ658" s="339">
        <v>5.22542535E-2</v>
      </c>
      <c r="BR658" s="339">
        <v>5.6206875900000002E-2</v>
      </c>
    </row>
    <row r="659" spans="1:70">
      <c r="A659" t="str">
        <f t="shared" si="64"/>
        <v>Net interest margin202109</v>
      </c>
      <c r="B659" s="495">
        <v>202109</v>
      </c>
      <c r="C659" s="495">
        <v>237</v>
      </c>
      <c r="D659" s="495" t="s">
        <v>108</v>
      </c>
      <c r="E659" s="495">
        <v>2.4316751675418947E-3</v>
      </c>
      <c r="F659" s="495">
        <v>8.4522262912100146E-3</v>
      </c>
      <c r="G659" s="495">
        <v>1.1799731598703679E-2</v>
      </c>
      <c r="H659" s="495">
        <v>1.3638889470595507E-2</v>
      </c>
      <c r="I659" s="495">
        <v>1.2402478286346927E-2</v>
      </c>
      <c r="J659" s="495">
        <v>1.7609718190409483E-2</v>
      </c>
      <c r="K659" s="495">
        <v>2.618615412316173E-2</v>
      </c>
      <c r="L659" s="496">
        <v>266588304289.8623</v>
      </c>
      <c r="M659" s="496">
        <v>21597064542904.328</v>
      </c>
      <c r="N659" s="495">
        <v>1.7144957287141414E-2</v>
      </c>
      <c r="O659" s="495">
        <v>1.4066848435928293E-2</v>
      </c>
      <c r="P659" s="495">
        <v>1.2073674949904649E-2</v>
      </c>
      <c r="Q659" s="495">
        <v>111</v>
      </c>
      <c r="R659" s="11">
        <f t="shared" si="66"/>
        <v>1.2073674949904649E-2</v>
      </c>
      <c r="S659" s="11">
        <f t="shared" si="67"/>
        <v>1.7144957287141414E-2</v>
      </c>
      <c r="U659" t="str">
        <f t="shared" si="65"/>
        <v>Cost of risk18</v>
      </c>
      <c r="V659" s="497">
        <v>202312</v>
      </c>
      <c r="W659" s="497">
        <v>392</v>
      </c>
      <c r="X659" s="497" t="s">
        <v>1488</v>
      </c>
      <c r="Y659" s="497" t="s">
        <v>98</v>
      </c>
      <c r="Z659" s="497">
        <v>0</v>
      </c>
      <c r="AA659" s="497">
        <v>7</v>
      </c>
      <c r="AB659" s="497">
        <v>3.4032948623350253E-3</v>
      </c>
      <c r="AC659" s="497">
        <v>18</v>
      </c>
      <c r="AD659" s="498"/>
      <c r="AF659" s="338" t="s">
        <v>1024</v>
      </c>
      <c r="AG659" s="339">
        <v>0.2185627547</v>
      </c>
      <c r="AH659" s="339">
        <v>0.2270750071</v>
      </c>
      <c r="AI659" s="339">
        <v>0.22747079570000001</v>
      </c>
      <c r="AJ659" s="339">
        <v>0.23346136889999999</v>
      </c>
      <c r="AK659" s="339">
        <v>0.23638369549999999</v>
      </c>
      <c r="AL659" s="339">
        <v>0.2461586801</v>
      </c>
      <c r="AM659" s="339">
        <v>0.2465384005</v>
      </c>
      <c r="AN659" s="339">
        <v>0.24771379690000001</v>
      </c>
      <c r="AO659" s="339">
        <v>0.26066405599999998</v>
      </c>
      <c r="AP659" s="339">
        <v>0.27347463300000002</v>
      </c>
      <c r="AQ659" s="339">
        <v>0.26872507080000002</v>
      </c>
      <c r="AR659" s="339">
        <v>0.27162974979999999</v>
      </c>
      <c r="AS659" s="339">
        <v>0.26510797590000001</v>
      </c>
      <c r="AT659" s="339">
        <v>0.26827126979999999</v>
      </c>
      <c r="AU659" s="339">
        <v>0.26780726529999999</v>
      </c>
      <c r="AV659" s="339">
        <v>0.2689658976</v>
      </c>
      <c r="AW659" s="339">
        <v>0.27358791939999999</v>
      </c>
      <c r="AX659" s="339">
        <v>0.2148817599</v>
      </c>
      <c r="AY659" s="339">
        <v>0.2078896448</v>
      </c>
      <c r="AZ659" s="339">
        <v>0.20912830439999999</v>
      </c>
      <c r="BA659" s="339">
        <v>0.2131926525</v>
      </c>
      <c r="BB659" s="339">
        <v>0.22518182249999999</v>
      </c>
      <c r="BC659" s="339">
        <v>0.2102996657</v>
      </c>
      <c r="BD659" s="339">
        <v>0.21767590489999999</v>
      </c>
      <c r="BE659" s="339">
        <v>0.2248435795</v>
      </c>
      <c r="BF659" s="339">
        <v>0.2321421078</v>
      </c>
      <c r="BG659" s="339">
        <v>0.2277932043</v>
      </c>
      <c r="BH659" s="339">
        <v>0.23330696970000001</v>
      </c>
      <c r="BI659" s="339">
        <v>0.22850373430000001</v>
      </c>
      <c r="BJ659" s="339">
        <v>0.22831124789999999</v>
      </c>
      <c r="BK659" s="339">
        <v>0.21811862009999999</v>
      </c>
      <c r="BL659" s="339">
        <v>0.22229526229999999</v>
      </c>
      <c r="BM659" s="339">
        <v>0.22453136430000001</v>
      </c>
      <c r="BN659" s="339">
        <v>0.2251206056</v>
      </c>
      <c r="BO659" s="339">
        <v>0.22809667459999999</v>
      </c>
      <c r="BP659" s="339">
        <v>0.23174198939999999</v>
      </c>
      <c r="BQ659" s="339">
        <v>0.22792602549999999</v>
      </c>
      <c r="BR659" s="339">
        <v>0.22880742649999999</v>
      </c>
    </row>
    <row r="660" spans="1:70">
      <c r="A660" t="str">
        <f t="shared" si="64"/>
        <v>Net interest margin202112</v>
      </c>
      <c r="B660" s="495">
        <v>202112</v>
      </c>
      <c r="C660" s="495">
        <v>237</v>
      </c>
      <c r="D660" s="495" t="s">
        <v>108</v>
      </c>
      <c r="E660" s="495">
        <v>2.669013955553291E-3</v>
      </c>
      <c r="F660" s="495">
        <v>8.2980894403866957E-3</v>
      </c>
      <c r="G660" s="495">
        <v>1.1634408405762789E-2</v>
      </c>
      <c r="H660" s="495">
        <v>1.3569770963636089E-2</v>
      </c>
      <c r="I660" s="495">
        <v>1.2562710307169919E-2</v>
      </c>
      <c r="J660" s="495">
        <v>1.7407904873415186E-2</v>
      </c>
      <c r="K660" s="495">
        <v>2.6272144130534823E-2</v>
      </c>
      <c r="L660" s="496">
        <v>266633421010.14618</v>
      </c>
      <c r="M660" s="496">
        <v>21276207380439.473</v>
      </c>
      <c r="N660" s="495">
        <v>1.5815035539514941E-2</v>
      </c>
      <c r="O660" s="495">
        <v>1.3979220793389691E-2</v>
      </c>
      <c r="P660" s="495">
        <v>1.2280486986942826E-2</v>
      </c>
      <c r="Q660" s="495">
        <v>111</v>
      </c>
      <c r="R660" s="11">
        <f t="shared" si="66"/>
        <v>1.2280486986942826E-2</v>
      </c>
      <c r="S660" s="11">
        <f t="shared" si="67"/>
        <v>1.5815035539514941E-2</v>
      </c>
      <c r="U660" t="str">
        <f t="shared" si="65"/>
        <v>Cost of risk19</v>
      </c>
      <c r="V660" s="497">
        <v>202312</v>
      </c>
      <c r="W660" s="497">
        <v>392</v>
      </c>
      <c r="X660" s="497" t="s">
        <v>1488</v>
      </c>
      <c r="Y660" s="497" t="s">
        <v>26</v>
      </c>
      <c r="Z660" s="497">
        <v>0</v>
      </c>
      <c r="AA660" s="497">
        <v>6</v>
      </c>
      <c r="AB660" s="497">
        <v>3.0501538936242387E-3</v>
      </c>
      <c r="AC660" s="497">
        <v>19</v>
      </c>
      <c r="AD660" s="498"/>
      <c r="AF660" s="338" t="s">
        <v>1026</v>
      </c>
      <c r="AG660" s="339">
        <v>0.17449792080000001</v>
      </c>
      <c r="AH660" s="339">
        <v>0.17905401600000001</v>
      </c>
      <c r="AI660" s="339">
        <v>0.1756031998</v>
      </c>
      <c r="AJ660" s="339">
        <v>0.18160275349999999</v>
      </c>
      <c r="AK660" s="339">
        <v>0.1840081194</v>
      </c>
      <c r="AL660" s="339">
        <v>0.19200709399999999</v>
      </c>
      <c r="AM660" s="339">
        <v>0.19328321900000001</v>
      </c>
      <c r="AN660" s="339">
        <v>0.19506043440000001</v>
      </c>
      <c r="AO660" s="339">
        <v>0.20231047160000001</v>
      </c>
      <c r="AP660" s="339">
        <v>0.2113870977</v>
      </c>
      <c r="AQ660" s="339">
        <v>0.2094810872</v>
      </c>
      <c r="AR660" s="339">
        <v>0.21024698089999999</v>
      </c>
      <c r="AS660" s="339">
        <v>0.21242396690000001</v>
      </c>
      <c r="AT660" s="339">
        <v>0.21387285549999999</v>
      </c>
      <c r="AU660" s="339">
        <v>0.2122543318</v>
      </c>
      <c r="AV660" s="339">
        <v>0.21062893399999999</v>
      </c>
      <c r="AW660" s="339">
        <v>0.21438919100000001</v>
      </c>
      <c r="AX660" s="339">
        <v>0.1704110539</v>
      </c>
      <c r="AY660" s="339">
        <v>0.16611689800000001</v>
      </c>
      <c r="AZ660" s="339">
        <v>0.167067516</v>
      </c>
      <c r="BA660" s="339">
        <v>0.1675079723</v>
      </c>
      <c r="BB660" s="339">
        <v>0.1775518019</v>
      </c>
      <c r="BC660" s="339">
        <v>0.16975207810000001</v>
      </c>
      <c r="BD660" s="339">
        <v>0.1770179976</v>
      </c>
      <c r="BE660" s="339">
        <v>0.18532288129999999</v>
      </c>
      <c r="BF660" s="339">
        <v>0.195390749</v>
      </c>
      <c r="BG660" s="339">
        <v>0.1944765319</v>
      </c>
      <c r="BH660" s="339">
        <v>0.20091502550000001</v>
      </c>
      <c r="BI660" s="339">
        <v>0.1944734605</v>
      </c>
      <c r="BJ660" s="339">
        <v>0.19100808720000001</v>
      </c>
      <c r="BK660" s="339">
        <v>0.1854554353</v>
      </c>
      <c r="BL660" s="339">
        <v>0.1844453352</v>
      </c>
      <c r="BM660" s="339">
        <v>0.18485263369999999</v>
      </c>
      <c r="BN660" s="339">
        <v>0.1871597727</v>
      </c>
      <c r="BO660" s="339">
        <v>0.1878915196</v>
      </c>
      <c r="BP660" s="339">
        <v>0.19025385910000001</v>
      </c>
      <c r="BQ660" s="339">
        <v>0.18813551310000001</v>
      </c>
      <c r="BR660" s="339">
        <v>0.18853985640000001</v>
      </c>
    </row>
    <row r="661" spans="1:70">
      <c r="A661" t="str">
        <f t="shared" si="64"/>
        <v>Net interest margin202203</v>
      </c>
      <c r="B661" s="495">
        <v>202203</v>
      </c>
      <c r="C661" s="495">
        <v>237</v>
      </c>
      <c r="D661" s="495" t="s">
        <v>108</v>
      </c>
      <c r="E661" s="495">
        <v>2.5194096385137139E-3</v>
      </c>
      <c r="F661" s="495">
        <v>8.7076039593152257E-3</v>
      </c>
      <c r="G661" s="495">
        <v>1.1595805533086338E-2</v>
      </c>
      <c r="H661" s="495">
        <v>1.3659479152057407E-2</v>
      </c>
      <c r="I661" s="495">
        <v>1.245212134956065E-2</v>
      </c>
      <c r="J661" s="495">
        <v>1.7230074342996712E-2</v>
      </c>
      <c r="K661" s="495">
        <v>3.2370649282837456E-2</v>
      </c>
      <c r="L661" s="496">
        <v>278726945605.4718</v>
      </c>
      <c r="M661" s="496">
        <v>22401309625069.281</v>
      </c>
      <c r="N661" s="495">
        <v>1.6296390390042121E-2</v>
      </c>
      <c r="O661" s="495">
        <v>1.3691143437709346E-2</v>
      </c>
      <c r="P661" s="495">
        <v>1.2191734328718297E-2</v>
      </c>
      <c r="Q661" s="495">
        <v>113</v>
      </c>
      <c r="R661" s="11">
        <f t="shared" si="66"/>
        <v>1.2191734328718297E-2</v>
      </c>
      <c r="S661" s="11">
        <f t="shared" si="67"/>
        <v>1.6296390390042121E-2</v>
      </c>
      <c r="U661" t="str">
        <f t="shared" si="65"/>
        <v>Cost of risk20</v>
      </c>
      <c r="V661" s="497">
        <v>202312</v>
      </c>
      <c r="W661" s="497">
        <v>392</v>
      </c>
      <c r="X661" s="497" t="s">
        <v>1488</v>
      </c>
      <c r="Y661" s="497" t="s">
        <v>94</v>
      </c>
      <c r="Z661" s="497">
        <v>0</v>
      </c>
      <c r="AA661" s="497">
        <v>13</v>
      </c>
      <c r="AB661" s="497">
        <v>2.5538352280089268E-3</v>
      </c>
      <c r="AC661" s="497">
        <v>20</v>
      </c>
      <c r="AD661" s="498"/>
      <c r="AF661" s="338" t="s">
        <v>1025</v>
      </c>
      <c r="AG661" s="339">
        <v>0.1716064159</v>
      </c>
      <c r="AH661" s="339">
        <v>0.17565561869999999</v>
      </c>
      <c r="AI661" s="339">
        <v>0.17479405689999999</v>
      </c>
      <c r="AJ661" s="339">
        <v>0.18073004070000001</v>
      </c>
      <c r="AK661" s="339">
        <v>0.1831086143</v>
      </c>
      <c r="AL661" s="339">
        <v>0.1910321918</v>
      </c>
      <c r="AM661" s="339">
        <v>0.1922700413</v>
      </c>
      <c r="AN661" s="339">
        <v>0.19379390890000001</v>
      </c>
      <c r="AO661" s="339">
        <v>0.20230197110000001</v>
      </c>
      <c r="AP661" s="339">
        <v>0.20941642660000001</v>
      </c>
      <c r="AQ661" s="339">
        <v>0.20758912809999999</v>
      </c>
      <c r="AR661" s="339">
        <v>0.21024698089999999</v>
      </c>
      <c r="AS661" s="339">
        <v>0.21047302870000001</v>
      </c>
      <c r="AT661" s="339">
        <v>0.21218837300000001</v>
      </c>
      <c r="AU661" s="339">
        <v>0.2106091736</v>
      </c>
      <c r="AV661" s="339">
        <v>0.21056660590000001</v>
      </c>
      <c r="AW661" s="339">
        <v>0.21431957909999999</v>
      </c>
      <c r="AX661" s="339">
        <v>0.1703012515</v>
      </c>
      <c r="AY661" s="339">
        <v>0.1659967564</v>
      </c>
      <c r="AZ661" s="339">
        <v>0.1669718657</v>
      </c>
      <c r="BA661" s="339">
        <v>0.1673719313</v>
      </c>
      <c r="BB661" s="339">
        <v>0.1773913956</v>
      </c>
      <c r="BC661" s="339">
        <v>0.16961791139999999</v>
      </c>
      <c r="BD661" s="339">
        <v>0.17685040630000001</v>
      </c>
      <c r="BE661" s="339">
        <v>0.18519052950000001</v>
      </c>
      <c r="BF661" s="339">
        <v>0.19531856889999999</v>
      </c>
      <c r="BG661" s="339">
        <v>0.1944064321</v>
      </c>
      <c r="BH661" s="339">
        <v>0.1993536481</v>
      </c>
      <c r="BI661" s="339">
        <v>0.19282548190000001</v>
      </c>
      <c r="BJ661" s="339">
        <v>0.19100808720000001</v>
      </c>
      <c r="BK661" s="339">
        <v>0.1854554353</v>
      </c>
      <c r="BL661" s="339">
        <v>0.1844453352</v>
      </c>
      <c r="BM661" s="339">
        <v>0.18485263369999999</v>
      </c>
      <c r="BN661" s="339">
        <v>0.1871597727</v>
      </c>
      <c r="BO661" s="339">
        <v>0.1878915196</v>
      </c>
      <c r="BP661" s="339">
        <v>0.19025385910000001</v>
      </c>
      <c r="BQ661" s="339">
        <v>0.18813551310000001</v>
      </c>
      <c r="BR661" s="339">
        <v>0.18853985640000001</v>
      </c>
    </row>
    <row r="662" spans="1:70">
      <c r="A662" t="str">
        <f t="shared" si="64"/>
        <v>Net interest margin202206</v>
      </c>
      <c r="B662" s="495">
        <v>202206</v>
      </c>
      <c r="C662" s="495">
        <v>237</v>
      </c>
      <c r="D662" s="495" t="s">
        <v>108</v>
      </c>
      <c r="E662" s="495">
        <v>2.3825094013980109E-3</v>
      </c>
      <c r="F662" s="495">
        <v>8.5634185491514636E-3</v>
      </c>
      <c r="G662" s="495">
        <v>1.1600861234462646E-2</v>
      </c>
      <c r="H662" s="495">
        <v>1.3923138700774249E-2</v>
      </c>
      <c r="I662" s="495">
        <v>1.2798188029200724E-2</v>
      </c>
      <c r="J662" s="495">
        <v>1.7582050209570394E-2</v>
      </c>
      <c r="K662" s="495">
        <v>3.2184877688793058E-2</v>
      </c>
      <c r="L662" s="496">
        <v>285786428594.23865</v>
      </c>
      <c r="M662" s="496">
        <v>22403253089528.031</v>
      </c>
      <c r="N662" s="495">
        <v>1.6639908982718579E-2</v>
      </c>
      <c r="O662" s="495">
        <v>1.387174398721518E-2</v>
      </c>
      <c r="P662" s="495">
        <v>1.2559594142603566E-2</v>
      </c>
      <c r="Q662" s="495">
        <v>119</v>
      </c>
      <c r="R662" s="11">
        <f t="shared" si="66"/>
        <v>1.2559594142603566E-2</v>
      </c>
      <c r="S662" s="11">
        <f t="shared" si="67"/>
        <v>1.6639908982718579E-2</v>
      </c>
      <c r="U662" t="str">
        <f t="shared" si="65"/>
        <v>Cost of risk21</v>
      </c>
      <c r="V662" s="497">
        <v>202312</v>
      </c>
      <c r="W662" s="497">
        <v>392</v>
      </c>
      <c r="X662" s="497" t="s">
        <v>1488</v>
      </c>
      <c r="Y662" s="497" t="s">
        <v>19</v>
      </c>
      <c r="Z662" s="497">
        <v>0</v>
      </c>
      <c r="AA662" s="497">
        <v>8</v>
      </c>
      <c r="AB662" s="497">
        <v>1.9754030648220142E-3</v>
      </c>
      <c r="AC662" s="497">
        <v>21</v>
      </c>
      <c r="AD662" s="498"/>
      <c r="AF662" s="338" t="s">
        <v>1063</v>
      </c>
      <c r="AG662" s="339" t="s">
        <v>6753</v>
      </c>
      <c r="AH662" s="339" t="s">
        <v>6753</v>
      </c>
      <c r="AI662" s="339" t="s">
        <v>6753</v>
      </c>
      <c r="AJ662" s="339" t="s">
        <v>6753</v>
      </c>
      <c r="AK662" s="339" t="s">
        <v>6753</v>
      </c>
      <c r="AL662" s="339">
        <v>0.1614226181</v>
      </c>
      <c r="AM662" s="339">
        <v>0.1448226702</v>
      </c>
      <c r="AN662" s="339">
        <v>0.14177350920000001</v>
      </c>
      <c r="AO662" s="339">
        <v>0.1194969345</v>
      </c>
      <c r="AP662" s="339">
        <v>0.106910616</v>
      </c>
      <c r="AQ662" s="339">
        <v>0.101458984</v>
      </c>
      <c r="AR662" s="339">
        <v>9.8740339299999993E-2</v>
      </c>
      <c r="AS662" s="339">
        <v>9.2642467000000006E-2</v>
      </c>
      <c r="AT662" s="339">
        <v>7.7784545799999993E-2</v>
      </c>
      <c r="AU662" s="339">
        <v>6.8843212799999998E-2</v>
      </c>
      <c r="AV662" s="339">
        <v>6.2999931199999998E-2</v>
      </c>
      <c r="AW662" s="339">
        <v>5.83470533E-2</v>
      </c>
      <c r="AX662" s="339">
        <v>5.0827610699999998E-2</v>
      </c>
      <c r="AY662" s="339">
        <v>4.5868782800000001E-2</v>
      </c>
      <c r="AZ662" s="339">
        <v>3.7872339900000003E-2</v>
      </c>
      <c r="BA662" s="339">
        <v>3.3614366200000002E-2</v>
      </c>
      <c r="BB662" s="339">
        <v>2.7131098499999999E-2</v>
      </c>
      <c r="BC662" s="339">
        <v>2.6275531000000001E-2</v>
      </c>
      <c r="BD662" s="339">
        <v>2.5081395100000001E-2</v>
      </c>
      <c r="BE662" s="339">
        <v>2.4340981899999999E-2</v>
      </c>
      <c r="BF662" s="339">
        <v>2.4097669200000001E-2</v>
      </c>
      <c r="BG662" s="339">
        <v>2.4304171900000001E-2</v>
      </c>
      <c r="BH662" s="339">
        <v>2.0262071400000001E-2</v>
      </c>
      <c r="BI662" s="339">
        <v>1.8531131700000002E-2</v>
      </c>
      <c r="BJ662" s="339">
        <v>1.71724262E-2</v>
      </c>
      <c r="BK662" s="339">
        <v>1.7232803599999999E-2</v>
      </c>
      <c r="BL662" s="339">
        <v>1.74696874E-2</v>
      </c>
      <c r="BM662" s="339">
        <v>1.63006261E-2</v>
      </c>
      <c r="BN662" s="339">
        <v>1.4438022199999999E-2</v>
      </c>
      <c r="BO662" s="339">
        <v>1.2831879900000001E-2</v>
      </c>
      <c r="BP662" s="339">
        <v>1.2789885900000001E-2</v>
      </c>
      <c r="BQ662" s="339">
        <v>1.2445358199999999E-2</v>
      </c>
      <c r="BR662" s="339">
        <v>1.32254973E-2</v>
      </c>
    </row>
    <row r="663" spans="1:70">
      <c r="A663" t="str">
        <f t="shared" si="64"/>
        <v>Net interest margin202209</v>
      </c>
      <c r="B663" s="495">
        <v>202209</v>
      </c>
      <c r="C663" s="495">
        <v>237</v>
      </c>
      <c r="D663" s="495" t="s">
        <v>108</v>
      </c>
      <c r="E663" s="495">
        <v>2.2137045236296769E-3</v>
      </c>
      <c r="F663" s="495">
        <v>8.7104975525961626E-3</v>
      </c>
      <c r="G663" s="495">
        <v>1.2014666945430186E-2</v>
      </c>
      <c r="H663" s="495">
        <v>1.4310866882809928E-2</v>
      </c>
      <c r="I663" s="495">
        <v>1.2949452052373508E-2</v>
      </c>
      <c r="J663" s="495">
        <v>1.8495080431546993E-2</v>
      </c>
      <c r="K663" s="495">
        <v>3.202090631192428E-2</v>
      </c>
      <c r="L663" s="496">
        <v>291385991094.54077</v>
      </c>
      <c r="M663" s="496">
        <v>22594780085439.184</v>
      </c>
      <c r="N663" s="495">
        <v>1.7271889891053653E-2</v>
      </c>
      <c r="O663" s="495">
        <v>1.4195671248039679E-2</v>
      </c>
      <c r="P663" s="495">
        <v>1.2677303075392343E-2</v>
      </c>
      <c r="Q663" s="495">
        <v>118</v>
      </c>
      <c r="R663" s="11">
        <f t="shared" si="66"/>
        <v>1.2677303075392343E-2</v>
      </c>
      <c r="S663" s="11">
        <f t="shared" si="67"/>
        <v>1.7271889891053653E-2</v>
      </c>
      <c r="U663" t="str">
        <f t="shared" si="65"/>
        <v>Cost of risk22</v>
      </c>
      <c r="V663" s="497">
        <v>202312</v>
      </c>
      <c r="W663" s="497">
        <v>392</v>
      </c>
      <c r="X663" s="497" t="s">
        <v>1488</v>
      </c>
      <c r="Y663" s="497" t="s">
        <v>90</v>
      </c>
      <c r="Z663" s="497">
        <v>0</v>
      </c>
      <c r="AA663" s="497">
        <v>3</v>
      </c>
      <c r="AB663" s="497">
        <v>1.5727028206351285E-3</v>
      </c>
      <c r="AC663" s="497">
        <v>22</v>
      </c>
      <c r="AD663" s="498"/>
      <c r="AF663" s="338" t="s">
        <v>1060</v>
      </c>
      <c r="AG663" s="339" t="s">
        <v>6753</v>
      </c>
      <c r="AH663" s="339" t="s">
        <v>6753</v>
      </c>
      <c r="AI663" s="339" t="s">
        <v>6753</v>
      </c>
      <c r="AJ663" s="339" t="s">
        <v>6753</v>
      </c>
      <c r="AK663" s="339" t="s">
        <v>6753</v>
      </c>
      <c r="AL663" s="339">
        <v>0.21519342220000001</v>
      </c>
      <c r="AM663" s="339">
        <v>0.19694932979999999</v>
      </c>
      <c r="AN663" s="339">
        <v>0.19211791750000001</v>
      </c>
      <c r="AO663" s="339">
        <v>0.16332672810000001</v>
      </c>
      <c r="AP663" s="339">
        <v>0.14411775560000001</v>
      </c>
      <c r="AQ663" s="339">
        <v>0.13534553869999999</v>
      </c>
      <c r="AR663" s="339">
        <v>0.13332611459999999</v>
      </c>
      <c r="AS663" s="339">
        <v>0.12630090990000001</v>
      </c>
      <c r="AT663" s="339">
        <v>0.1046290765</v>
      </c>
      <c r="AU663" s="339">
        <v>9.2505446899999996E-2</v>
      </c>
      <c r="AV663" s="339">
        <v>8.5421019400000006E-2</v>
      </c>
      <c r="AW663" s="339">
        <v>7.9319568399999998E-2</v>
      </c>
      <c r="AX663" s="339">
        <v>7.0703297999999998E-2</v>
      </c>
      <c r="AY663" s="339">
        <v>6.3113446500000003E-2</v>
      </c>
      <c r="AZ663" s="339">
        <v>5.2553657500000003E-2</v>
      </c>
      <c r="BA663" s="339">
        <v>4.65731796E-2</v>
      </c>
      <c r="BB663" s="339">
        <v>3.7026209300000001E-2</v>
      </c>
      <c r="BC663" s="339">
        <v>3.4707505E-2</v>
      </c>
      <c r="BD663" s="339">
        <v>3.2499893000000002E-2</v>
      </c>
      <c r="BE663" s="339">
        <v>3.1873920600000001E-2</v>
      </c>
      <c r="BF663" s="339">
        <v>3.1844542500000003E-2</v>
      </c>
      <c r="BG663" s="339">
        <v>3.1972642099999997E-2</v>
      </c>
      <c r="BH663" s="339">
        <v>2.6478430800000001E-2</v>
      </c>
      <c r="BI663" s="339">
        <v>2.39539803E-2</v>
      </c>
      <c r="BJ663" s="339">
        <v>2.2067341399999999E-2</v>
      </c>
      <c r="BK663" s="339">
        <v>2.1820105199999999E-2</v>
      </c>
      <c r="BL663" s="339">
        <v>2.18007554E-2</v>
      </c>
      <c r="BM663" s="339">
        <v>2.0179085499999999E-2</v>
      </c>
      <c r="BN663" s="339">
        <v>1.7854988700000001E-2</v>
      </c>
      <c r="BO663" s="339">
        <v>1.5861336600000001E-2</v>
      </c>
      <c r="BP663" s="339">
        <v>1.5701149899999999E-2</v>
      </c>
      <c r="BQ663" s="339">
        <v>1.53469939E-2</v>
      </c>
      <c r="BR663" s="339">
        <v>1.6386344899999999E-2</v>
      </c>
    </row>
    <row r="664" spans="1:70">
      <c r="A664" t="str">
        <f t="shared" si="64"/>
        <v>Net interest margin202212</v>
      </c>
      <c r="B664" s="495">
        <v>202212</v>
      </c>
      <c r="C664" s="495">
        <v>237</v>
      </c>
      <c r="D664" s="495" t="s">
        <v>108</v>
      </c>
      <c r="E664" s="495">
        <v>2.5244573742588174E-3</v>
      </c>
      <c r="F664" s="495">
        <v>9.4165042195018568E-3</v>
      </c>
      <c r="G664" s="495">
        <v>1.3002767432541144E-2</v>
      </c>
      <c r="H664" s="495">
        <v>1.5081490870924077E-2</v>
      </c>
      <c r="I664" s="495">
        <v>1.3932186152385969E-2</v>
      </c>
      <c r="J664" s="495">
        <v>1.9681031501314603E-2</v>
      </c>
      <c r="K664" s="495">
        <v>3.3035030702318634E-2</v>
      </c>
      <c r="L664" s="496">
        <v>304184810916.99884</v>
      </c>
      <c r="M664" s="496">
        <v>21942926473608.754</v>
      </c>
      <c r="N664" s="495">
        <v>1.7655612692210023E-2</v>
      </c>
      <c r="O664" s="495">
        <v>1.555483917687059E-2</v>
      </c>
      <c r="P664" s="495">
        <v>1.3588806815931774E-2</v>
      </c>
      <c r="Q664" s="495">
        <v>118</v>
      </c>
      <c r="R664" s="11">
        <f t="shared" si="66"/>
        <v>1.3588806815931774E-2</v>
      </c>
      <c r="S664" s="11">
        <f t="shared" si="67"/>
        <v>1.7655612692210023E-2</v>
      </c>
      <c r="U664" t="str">
        <f t="shared" si="65"/>
        <v>Cost of risk23</v>
      </c>
      <c r="V664" s="497">
        <v>202312</v>
      </c>
      <c r="W664" s="497">
        <v>392</v>
      </c>
      <c r="X664" s="497" t="s">
        <v>1488</v>
      </c>
      <c r="Y664" s="497" t="s">
        <v>28</v>
      </c>
      <c r="Z664" s="497">
        <v>0</v>
      </c>
      <c r="AA664" s="497">
        <v>4</v>
      </c>
      <c r="AB664" s="497">
        <v>1.4352935301908403E-3</v>
      </c>
      <c r="AC664" s="497">
        <v>23</v>
      </c>
      <c r="AD664" s="498"/>
      <c r="AF664" s="338" t="s">
        <v>1061</v>
      </c>
      <c r="AG664" s="339" t="s">
        <v>6753</v>
      </c>
      <c r="AH664" s="339" t="s">
        <v>6753</v>
      </c>
      <c r="AI664" s="339" t="s">
        <v>6753</v>
      </c>
      <c r="AJ664" s="339" t="s">
        <v>6753</v>
      </c>
      <c r="AK664" s="339" t="s">
        <v>6753</v>
      </c>
      <c r="AL664" s="339">
        <v>0.62738660639999999</v>
      </c>
      <c r="AM664" s="339">
        <v>0.64118980950000004</v>
      </c>
      <c r="AN664" s="339">
        <v>0.66056724339999995</v>
      </c>
      <c r="AO664" s="339">
        <v>0.66510813719999995</v>
      </c>
      <c r="AP664" s="339">
        <v>0.63749122979999995</v>
      </c>
      <c r="AQ664" s="339">
        <v>0.63718461000000004</v>
      </c>
      <c r="AR664" s="339">
        <v>0.64789994100000003</v>
      </c>
      <c r="AS664" s="339">
        <v>0.65074919580000001</v>
      </c>
      <c r="AT664" s="339">
        <v>0.62899360959999995</v>
      </c>
      <c r="AU664" s="339">
        <v>0.5956362395</v>
      </c>
      <c r="AV664" s="339">
        <v>0.60597523239999995</v>
      </c>
      <c r="AW664" s="339">
        <v>0.61584557110000004</v>
      </c>
      <c r="AX664" s="339">
        <v>0.59524219879999996</v>
      </c>
      <c r="AY664" s="339">
        <v>0.60425904679999998</v>
      </c>
      <c r="AZ664" s="339">
        <v>0.59745273539999999</v>
      </c>
      <c r="BA664" s="339">
        <v>0.60487341849999998</v>
      </c>
      <c r="BB664" s="339">
        <v>0.56389492659999996</v>
      </c>
      <c r="BC664" s="339">
        <v>0.52595892529999999</v>
      </c>
      <c r="BD664" s="339">
        <v>0.52262703899999996</v>
      </c>
      <c r="BE664" s="339">
        <v>0.52878185840000003</v>
      </c>
      <c r="BF664" s="339">
        <v>0.51270365399999995</v>
      </c>
      <c r="BG664" s="339">
        <v>0.4920204822</v>
      </c>
      <c r="BH664" s="339">
        <v>0.54467094760000001</v>
      </c>
      <c r="BI664" s="339">
        <v>0.54559015450000004</v>
      </c>
      <c r="BJ664" s="339">
        <v>0.53614543579999996</v>
      </c>
      <c r="BK664" s="339">
        <v>0.50414595299999998</v>
      </c>
      <c r="BL664" s="339">
        <v>0.51269475170000001</v>
      </c>
      <c r="BM664" s="339">
        <v>0.53724173529999997</v>
      </c>
      <c r="BN664" s="339">
        <v>0.51298742409999998</v>
      </c>
      <c r="BO664" s="339">
        <v>0.56482477819999999</v>
      </c>
      <c r="BP664" s="339">
        <v>0.56176206620000002</v>
      </c>
      <c r="BQ664" s="339">
        <v>0.58540790809999999</v>
      </c>
      <c r="BR664" s="339">
        <v>0.54482281870000004</v>
      </c>
    </row>
    <row r="665" spans="1:70">
      <c r="A665" t="str">
        <f t="shared" si="64"/>
        <v>Net interest margin202303</v>
      </c>
      <c r="B665" s="495">
        <v>202303</v>
      </c>
      <c r="C665" s="495">
        <v>237</v>
      </c>
      <c r="D665" s="495" t="s">
        <v>108</v>
      </c>
      <c r="E665" s="495">
        <v>2.3983887532425105E-3</v>
      </c>
      <c r="F665" s="495">
        <v>1.2065727624667037E-2</v>
      </c>
      <c r="G665" s="495">
        <v>1.7286673846236313E-2</v>
      </c>
      <c r="H665" s="495">
        <v>1.9025813146261356E-2</v>
      </c>
      <c r="I665" s="495">
        <v>1.5534986054875678E-2</v>
      </c>
      <c r="J665" s="495">
        <v>2.6133979944201195E-2</v>
      </c>
      <c r="K665" s="495">
        <v>3.6542320937541097E-2</v>
      </c>
      <c r="L665" s="496">
        <v>342622654437.09198</v>
      </c>
      <c r="M665" s="496">
        <v>22461773183691.766</v>
      </c>
      <c r="N665" s="495">
        <v>2.4368127619384193E-2</v>
      </c>
      <c r="O665" s="495">
        <v>2.012618924831143E-2</v>
      </c>
      <c r="P665" s="495">
        <v>1.4574590009410079E-2</v>
      </c>
      <c r="Q665" s="495">
        <v>118</v>
      </c>
      <c r="R665" s="11">
        <f t="shared" si="66"/>
        <v>1.4574590009410079E-2</v>
      </c>
      <c r="S665" s="11">
        <f t="shared" si="67"/>
        <v>2.4368127619384193E-2</v>
      </c>
      <c r="U665" t="str">
        <f t="shared" si="65"/>
        <v>Cost of risk24</v>
      </c>
      <c r="V665" s="497">
        <v>202312</v>
      </c>
      <c r="W665" s="497">
        <v>392</v>
      </c>
      <c r="X665" s="497" t="s">
        <v>1488</v>
      </c>
      <c r="Y665" s="497" t="s">
        <v>91</v>
      </c>
      <c r="Z665" s="497">
        <v>0</v>
      </c>
      <c r="AA665" s="497">
        <v>3</v>
      </c>
      <c r="AB665" s="497">
        <v>1.3878757897970214E-3</v>
      </c>
      <c r="AC665" s="497">
        <v>24</v>
      </c>
      <c r="AD665" s="498"/>
      <c r="AF665" s="338" t="s">
        <v>1062</v>
      </c>
      <c r="AG665" s="339" t="s">
        <v>6753</v>
      </c>
      <c r="AH665" s="339" t="s">
        <v>6753</v>
      </c>
      <c r="AI665" s="339" t="s">
        <v>6753</v>
      </c>
      <c r="AJ665" s="339" t="s">
        <v>6753</v>
      </c>
      <c r="AK665" s="339" t="s">
        <v>6753</v>
      </c>
      <c r="AL665" s="339">
        <v>0.1268487251</v>
      </c>
      <c r="AM665" s="339">
        <v>0.12835250100000001</v>
      </c>
      <c r="AN665" s="339">
        <v>0.12427208789999999</v>
      </c>
      <c r="AO665" s="339">
        <v>0.11232229489999999</v>
      </c>
      <c r="AP665" s="339">
        <v>9.7462758799999993E-2</v>
      </c>
      <c r="AQ665" s="339">
        <v>9.0936398399999993E-2</v>
      </c>
      <c r="AR665" s="339">
        <v>8.9241626300000002E-2</v>
      </c>
      <c r="AS665" s="339">
        <v>8.4271332500000004E-2</v>
      </c>
      <c r="AT665" s="339">
        <v>7.0228669800000004E-2</v>
      </c>
      <c r="AU665" s="339">
        <v>6.0901880800000002E-2</v>
      </c>
      <c r="AV665" s="339">
        <v>5.7260253300000001E-2</v>
      </c>
      <c r="AW665" s="339">
        <v>5.0396545500000001E-2</v>
      </c>
      <c r="AX665" s="339">
        <v>4.8001183699999998E-2</v>
      </c>
      <c r="AY665" s="339">
        <v>4.1512508099999998E-2</v>
      </c>
      <c r="AZ665" s="339">
        <v>3.8634362399999997E-2</v>
      </c>
      <c r="BA665" s="339">
        <v>3.6181192700000003E-2</v>
      </c>
      <c r="BB665" s="339">
        <v>2.9239379400000001E-2</v>
      </c>
      <c r="BC665" s="339">
        <v>2.3948920700000001E-2</v>
      </c>
      <c r="BD665" s="339">
        <v>2.0630421900000001E-2</v>
      </c>
      <c r="BE665" s="339">
        <v>1.9964024899999998E-2</v>
      </c>
      <c r="BF665" s="339">
        <v>1.9320402699999999E-2</v>
      </c>
      <c r="BG665" s="339">
        <v>1.90947731E-2</v>
      </c>
      <c r="BH665" s="339">
        <v>1.6325414600000001E-2</v>
      </c>
      <c r="BI665" s="339">
        <v>1.4505204900000001E-2</v>
      </c>
      <c r="BJ665" s="339">
        <v>1.31234192E-2</v>
      </c>
      <c r="BK665" s="339">
        <v>1.5645835300000001E-2</v>
      </c>
      <c r="BL665" s="339">
        <v>1.5156792000000001E-2</v>
      </c>
      <c r="BM665" s="339">
        <v>1.6471738600000001E-2</v>
      </c>
      <c r="BN665" s="339">
        <v>1.43401113E-2</v>
      </c>
      <c r="BO665" s="339">
        <v>1.4081988599999999E-2</v>
      </c>
      <c r="BP665" s="339">
        <v>1.3446523E-2</v>
      </c>
      <c r="BQ665" s="339">
        <v>1.33352408E-2</v>
      </c>
      <c r="BR665" s="339">
        <v>1.2671756500000001E-2</v>
      </c>
    </row>
    <row r="666" spans="1:70">
      <c r="A666" t="str">
        <f t="shared" si="64"/>
        <v>Net interest margin202306</v>
      </c>
      <c r="B666" s="495">
        <v>202306</v>
      </c>
      <c r="C666" s="495">
        <v>237</v>
      </c>
      <c r="D666" s="495" t="s">
        <v>108</v>
      </c>
      <c r="E666" s="495">
        <v>2.5526631532063909E-3</v>
      </c>
      <c r="F666" s="495">
        <v>1.2850583466571868E-2</v>
      </c>
      <c r="G666" s="495">
        <v>1.8073984172315503E-2</v>
      </c>
      <c r="H666" s="495">
        <v>1.9458147914266824E-2</v>
      </c>
      <c r="I666" s="495">
        <v>1.5987311246287456E-2</v>
      </c>
      <c r="J666" s="495">
        <v>2.6922770993784657E-2</v>
      </c>
      <c r="K666" s="495">
        <v>3.819466182098228E-2</v>
      </c>
      <c r="L666" s="496">
        <v>351319626361.28564</v>
      </c>
      <c r="M666" s="496">
        <v>22368312004882.863</v>
      </c>
      <c r="N666" s="495">
        <v>2.5804983084924828E-2</v>
      </c>
      <c r="O666" s="495">
        <v>2.1030068563618727E-2</v>
      </c>
      <c r="P666" s="495">
        <v>1.4931009174957044E-2</v>
      </c>
      <c r="Q666" s="495">
        <v>117</v>
      </c>
      <c r="R666" s="11">
        <f t="shared" si="66"/>
        <v>1.4931009174957044E-2</v>
      </c>
      <c r="S666" s="11">
        <f t="shared" si="67"/>
        <v>2.5804983084924828E-2</v>
      </c>
      <c r="U666" t="str">
        <f t="shared" si="65"/>
        <v>Cost of risk25</v>
      </c>
      <c r="V666" s="497">
        <v>202312</v>
      </c>
      <c r="W666" s="497">
        <v>392</v>
      </c>
      <c r="X666" s="497" t="s">
        <v>1488</v>
      </c>
      <c r="Y666" s="497" t="s">
        <v>97</v>
      </c>
      <c r="Z666" s="497">
        <v>0</v>
      </c>
      <c r="AA666" s="497">
        <v>4</v>
      </c>
      <c r="AB666" s="497">
        <v>1.3415724665598557E-3</v>
      </c>
      <c r="AC666" s="497">
        <v>25</v>
      </c>
      <c r="AD666" s="498"/>
      <c r="AF666" s="338" t="s">
        <v>1362</v>
      </c>
      <c r="AG666" s="339" t="s">
        <v>6753</v>
      </c>
      <c r="AH666" s="339" t="s">
        <v>6753</v>
      </c>
      <c r="AI666" s="339" t="s">
        <v>6753</v>
      </c>
      <c r="AJ666" s="339" t="s">
        <v>6753</v>
      </c>
      <c r="AK666" s="339" t="s">
        <v>6753</v>
      </c>
      <c r="AL666" s="339">
        <v>0.72155923030000002</v>
      </c>
      <c r="AM666" s="339">
        <v>0.70383410820000003</v>
      </c>
      <c r="AN666" s="339">
        <v>0.6962139463</v>
      </c>
      <c r="AO666" s="339">
        <v>0.67812805669999998</v>
      </c>
      <c r="AP666" s="339">
        <v>0.6795873496</v>
      </c>
      <c r="AQ666" s="339">
        <v>0.68332239819999996</v>
      </c>
      <c r="AR666" s="339">
        <v>0.69285005550000001</v>
      </c>
      <c r="AS666" s="339">
        <v>0.69870744559999998</v>
      </c>
      <c r="AT666" s="339">
        <v>0.69294240389999995</v>
      </c>
      <c r="AU666" s="339">
        <v>0.70750528729999995</v>
      </c>
      <c r="AV666" s="339">
        <v>0.71068804139999997</v>
      </c>
      <c r="AW666" s="339">
        <v>0.71241919490000005</v>
      </c>
      <c r="AX666" s="339">
        <v>0.66890833500000002</v>
      </c>
      <c r="AY666" s="339">
        <v>0.68119190269999996</v>
      </c>
      <c r="AZ666" s="339">
        <v>0.67932199429999995</v>
      </c>
      <c r="BA666" s="339">
        <v>0.67919037179999997</v>
      </c>
      <c r="BB666" s="339">
        <v>0.66099383499999997</v>
      </c>
      <c r="BC666" s="339">
        <v>0.70444228600000003</v>
      </c>
      <c r="BD666" s="339">
        <v>0.65733145069999999</v>
      </c>
      <c r="BE666" s="339">
        <v>0.64981335070000001</v>
      </c>
      <c r="BF666" s="339">
        <v>0.60813633519999999</v>
      </c>
      <c r="BG666" s="339">
        <v>0.60309015619999995</v>
      </c>
      <c r="BH666" s="339">
        <v>0.60827318529999996</v>
      </c>
      <c r="BI666" s="339">
        <v>0.61364691220000001</v>
      </c>
      <c r="BJ666" s="339">
        <v>0.61708785970000002</v>
      </c>
      <c r="BK666" s="339">
        <v>0.67708814250000005</v>
      </c>
      <c r="BL666" s="339">
        <v>0.69435877540000002</v>
      </c>
      <c r="BM666" s="339">
        <v>0.69950391590000005</v>
      </c>
      <c r="BN666" s="339">
        <v>0.6807611187</v>
      </c>
      <c r="BO666" s="339">
        <v>0.66496085999999999</v>
      </c>
      <c r="BP666" s="339">
        <v>0.66437997010000005</v>
      </c>
      <c r="BQ666" s="339">
        <v>0.66197571060000004</v>
      </c>
      <c r="BR666" s="339">
        <v>0.65855296490000004</v>
      </c>
    </row>
    <row r="667" spans="1:70">
      <c r="A667" t="str">
        <f t="shared" si="64"/>
        <v>Net interest margin202309</v>
      </c>
      <c r="B667" s="495">
        <v>202309</v>
      </c>
      <c r="C667" s="495">
        <v>237</v>
      </c>
      <c r="D667" s="495" t="s">
        <v>108</v>
      </c>
      <c r="E667" s="495">
        <v>3.1722166373178051E-3</v>
      </c>
      <c r="F667" s="495">
        <v>1.2708574639471715E-2</v>
      </c>
      <c r="G667" s="495">
        <v>1.8609007618717754E-2</v>
      </c>
      <c r="H667" s="495">
        <v>2.0065280774387052E-2</v>
      </c>
      <c r="I667" s="495">
        <v>1.6205972742421436E-2</v>
      </c>
      <c r="J667" s="495">
        <v>2.7358525231261956E-2</v>
      </c>
      <c r="K667" s="495">
        <v>3.9622609304937551E-2</v>
      </c>
      <c r="L667" s="496">
        <v>358949837129.05176</v>
      </c>
      <c r="M667" s="496">
        <v>22441893498723.758</v>
      </c>
      <c r="N667" s="495">
        <v>2.9513170606267122E-2</v>
      </c>
      <c r="O667" s="495">
        <v>2.1226347199045308E-2</v>
      </c>
      <c r="P667" s="495">
        <v>1.5170498089103604E-2</v>
      </c>
      <c r="Q667" s="495">
        <v>115</v>
      </c>
      <c r="R667" s="11">
        <f t="shared" si="66"/>
        <v>1.5170498089103604E-2</v>
      </c>
      <c r="S667" s="11">
        <f t="shared" si="67"/>
        <v>2.9513170606267122E-2</v>
      </c>
      <c r="U667" t="str">
        <f t="shared" si="65"/>
        <v>Cost of risk26</v>
      </c>
      <c r="V667" s="497">
        <v>202312</v>
      </c>
      <c r="W667" s="497">
        <v>392</v>
      </c>
      <c r="X667" s="497" t="s">
        <v>1488</v>
      </c>
      <c r="Y667" s="497" t="s">
        <v>14</v>
      </c>
      <c r="Z667" s="497">
        <v>0</v>
      </c>
      <c r="AA667" s="497">
        <v>10</v>
      </c>
      <c r="AB667" s="497">
        <v>1.3012950216718859E-3</v>
      </c>
      <c r="AC667" s="497">
        <v>26</v>
      </c>
      <c r="AD667" s="498"/>
      <c r="AF667" s="338" t="s">
        <v>1363</v>
      </c>
      <c r="AG667" s="339" t="s">
        <v>6753</v>
      </c>
      <c r="AH667" s="339" t="s">
        <v>6753</v>
      </c>
      <c r="AI667" s="339" t="s">
        <v>6753</v>
      </c>
      <c r="AJ667" s="339" t="s">
        <v>6753</v>
      </c>
      <c r="AK667" s="339" t="s">
        <v>6753</v>
      </c>
      <c r="AL667" s="339">
        <v>3.3387937899999998E-2</v>
      </c>
      <c r="AM667" s="339">
        <v>3.8698349E-2</v>
      </c>
      <c r="AN667" s="339">
        <v>2.5032459199999999E-2</v>
      </c>
      <c r="AO667" s="339">
        <v>2.1839062199999999E-2</v>
      </c>
      <c r="AP667" s="339">
        <v>2.1741989499999999E-2</v>
      </c>
      <c r="AQ667" s="339">
        <v>2.6217787499999999E-2</v>
      </c>
      <c r="AR667" s="339">
        <v>2.7354669200000001E-2</v>
      </c>
      <c r="AS667" s="339">
        <v>2.7468599999999999E-2</v>
      </c>
      <c r="AT667" s="339">
        <v>2.64111221E-2</v>
      </c>
      <c r="AU667" s="339">
        <v>2.8417993900000001E-2</v>
      </c>
      <c r="AV667" s="339">
        <v>3.1269180100000002E-2</v>
      </c>
      <c r="AW667" s="339">
        <v>3.0406206700000001E-2</v>
      </c>
      <c r="AX667" s="339">
        <v>3.7797247399999997E-2</v>
      </c>
      <c r="AY667" s="339">
        <v>3.8125183899999998E-2</v>
      </c>
      <c r="AZ667" s="339">
        <v>3.7432165699999999E-2</v>
      </c>
      <c r="BA667" s="339">
        <v>3.9634656900000002E-2</v>
      </c>
      <c r="BB667" s="339">
        <v>3.79654387E-2</v>
      </c>
      <c r="BC667" s="339">
        <v>3.7190099099999999E-2</v>
      </c>
      <c r="BD667" s="339">
        <v>3.94712942E-2</v>
      </c>
      <c r="BE667" s="339">
        <v>4.0163517099999997E-2</v>
      </c>
      <c r="BF667" s="339">
        <v>4.96121099E-2</v>
      </c>
      <c r="BG667" s="339">
        <v>4.6250796599999998E-2</v>
      </c>
      <c r="BH667" s="339">
        <v>6.8123619499999996E-2</v>
      </c>
      <c r="BI667" s="339">
        <v>6.7572725599999994E-2</v>
      </c>
      <c r="BJ667" s="339">
        <v>6.74766267E-2</v>
      </c>
      <c r="BK667" s="339">
        <v>6.0558017899999997E-2</v>
      </c>
      <c r="BL667" s="339">
        <v>3.9566941600000002E-2</v>
      </c>
      <c r="BM667" s="339">
        <v>3.3666029100000001E-2</v>
      </c>
      <c r="BN667" s="339">
        <v>3.2257847700000002E-2</v>
      </c>
      <c r="BO667" s="339">
        <v>3.3241137599999998E-2</v>
      </c>
      <c r="BP667" s="339">
        <v>3.0746524399999999E-2</v>
      </c>
      <c r="BQ667" s="339">
        <v>3.2376854400000002E-2</v>
      </c>
      <c r="BR667" s="339">
        <v>3.4216105199999999E-2</v>
      </c>
    </row>
    <row r="668" spans="1:70">
      <c r="A668" t="str">
        <f t="shared" si="64"/>
        <v>Net interest margin202312</v>
      </c>
      <c r="B668" s="495">
        <v>202312</v>
      </c>
      <c r="C668" s="495">
        <v>237</v>
      </c>
      <c r="D668" s="495" t="s">
        <v>108</v>
      </c>
      <c r="E668" s="496">
        <v>3.9365152607227314E-3</v>
      </c>
      <c r="F668" s="495">
        <v>1.2598647645449546E-2</v>
      </c>
      <c r="G668" s="495">
        <v>1.9327888555375476E-2</v>
      </c>
      <c r="H668" s="495">
        <v>2.0433757323264152E-2</v>
      </c>
      <c r="I668" s="495">
        <v>1.6502967705491003E-2</v>
      </c>
      <c r="J668" s="495">
        <v>2.7727254659204323E-2</v>
      </c>
      <c r="K668" s="495">
        <v>4.0273944074870713E-2</v>
      </c>
      <c r="L668" s="496">
        <v>362367517376.4342</v>
      </c>
      <c r="M668" s="496">
        <v>22256315075575.227</v>
      </c>
      <c r="N668" s="495">
        <v>2.9904392634496676E-2</v>
      </c>
      <c r="O668" s="495">
        <v>2.1725010603227835E-2</v>
      </c>
      <c r="P668" s="495">
        <v>1.5409607762951662E-2</v>
      </c>
      <c r="Q668" s="495">
        <v>115</v>
      </c>
      <c r="R668" s="11">
        <f t="shared" si="66"/>
        <v>1.5409607762951662E-2</v>
      </c>
      <c r="S668" s="11">
        <f t="shared" si="67"/>
        <v>2.9904392634496676E-2</v>
      </c>
      <c r="U668" t="str">
        <f t="shared" si="65"/>
        <v>Cost of risk27</v>
      </c>
      <c r="V668" s="497">
        <v>202312</v>
      </c>
      <c r="W668" s="497">
        <v>392</v>
      </c>
      <c r="X668" s="497" t="s">
        <v>1488</v>
      </c>
      <c r="Y668" s="497" t="s">
        <v>27</v>
      </c>
      <c r="Z668" s="497">
        <v>0</v>
      </c>
      <c r="AA668" s="497">
        <v>8</v>
      </c>
      <c r="AB668" s="497">
        <v>1.288639399758546E-3</v>
      </c>
      <c r="AC668" s="497">
        <v>27</v>
      </c>
      <c r="AD668" s="498"/>
      <c r="AF668" s="338" t="s">
        <v>1367</v>
      </c>
      <c r="AG668" s="339" t="s">
        <v>6753</v>
      </c>
      <c r="AH668" s="339" t="s">
        <v>6753</v>
      </c>
      <c r="AI668" s="339" t="s">
        <v>6753</v>
      </c>
      <c r="AJ668" s="339" t="s">
        <v>6753</v>
      </c>
      <c r="AK668" s="339" t="s">
        <v>6753</v>
      </c>
      <c r="AL668" s="339" t="s">
        <v>6753</v>
      </c>
      <c r="AM668" s="339" t="s">
        <v>6753</v>
      </c>
      <c r="AN668" s="339" t="s">
        <v>6753</v>
      </c>
      <c r="AO668" s="339">
        <v>4.6879164924000003</v>
      </c>
      <c r="AP668" s="339">
        <v>4.4941336427999996</v>
      </c>
      <c r="AQ668" s="339">
        <v>4.0436901314</v>
      </c>
      <c r="AR668" s="339">
        <v>3.2356881281000001</v>
      </c>
      <c r="AS668" s="339">
        <v>3.7551986939000002</v>
      </c>
      <c r="AT668" s="339">
        <v>3.1571285777</v>
      </c>
      <c r="AU668" s="339">
        <v>3.5044042604999999</v>
      </c>
      <c r="AV668" s="339">
        <v>3.3204286700000001</v>
      </c>
      <c r="AW668" s="339">
        <v>3.3679005726</v>
      </c>
      <c r="AX668" s="339">
        <v>3.9080667309999999</v>
      </c>
      <c r="AY668" s="339">
        <v>3.8600298899999999</v>
      </c>
      <c r="AZ668" s="339">
        <v>3.6915777380999999</v>
      </c>
      <c r="BA668" s="339">
        <v>3.6679131508</v>
      </c>
      <c r="BB668" s="339">
        <v>3.5506053437</v>
      </c>
      <c r="BC668" s="339">
        <v>2.9994850088999998</v>
      </c>
      <c r="BD668" s="339">
        <v>3.1426831689000001</v>
      </c>
      <c r="BE668" s="339">
        <v>3.1460191331999998</v>
      </c>
      <c r="BF668" s="339">
        <v>2.9438542805000001</v>
      </c>
      <c r="BG668" s="339">
        <v>2.9967738100000001</v>
      </c>
      <c r="BH668" s="339">
        <v>2.9901322363</v>
      </c>
      <c r="BI668" s="339">
        <v>2.9619034036</v>
      </c>
      <c r="BJ668" s="339">
        <v>2.7736015891000001</v>
      </c>
      <c r="BK668" s="339">
        <v>2.4908315392000002</v>
      </c>
      <c r="BL668" s="339">
        <v>2.4156491748</v>
      </c>
      <c r="BM668" s="339">
        <v>2.3916156203000001</v>
      </c>
      <c r="BN668" s="339">
        <v>2.4335416942000001</v>
      </c>
      <c r="BO668" s="339">
        <v>2.7288497649000001</v>
      </c>
      <c r="BP668" s="339">
        <v>3.1125447458000002</v>
      </c>
      <c r="BQ668" s="339">
        <v>3.0799122736000002</v>
      </c>
      <c r="BR668" s="339">
        <v>2.9011104794999998</v>
      </c>
    </row>
    <row r="669" spans="1:70">
      <c r="A669" t="str">
        <f t="shared" si="64"/>
        <v>Forbearance ratio - Loans and advances (gross amount) (FBL)201409</v>
      </c>
      <c r="B669" s="495">
        <v>201409</v>
      </c>
      <c r="C669" s="495">
        <v>239</v>
      </c>
      <c r="D669" s="495" t="s">
        <v>1385</v>
      </c>
      <c r="E669" s="495">
        <v>0</v>
      </c>
      <c r="F669" s="495">
        <v>1.3640587769118582E-2</v>
      </c>
      <c r="G669" s="495">
        <v>3.5582688904095987E-2</v>
      </c>
      <c r="H669" s="495">
        <v>6.2035387813905989E-2</v>
      </c>
      <c r="I669" s="495">
        <v>4.007913334695503E-2</v>
      </c>
      <c r="J669" s="495">
        <v>9.4414566129266742E-2</v>
      </c>
      <c r="K669" s="495">
        <v>0.20061107796160851</v>
      </c>
      <c r="L669" s="496">
        <v>517346874456.53857</v>
      </c>
      <c r="M669" s="496">
        <v>12896933617991.813</v>
      </c>
      <c r="N669" s="495">
        <v>9.0385960376500069E-2</v>
      </c>
      <c r="O669" s="495">
        <v>8.4803830883193765E-2</v>
      </c>
      <c r="P669" s="495">
        <v>3.2292937163037487E-2</v>
      </c>
      <c r="Q669" s="495">
        <v>121</v>
      </c>
      <c r="R669" s="11">
        <f t="shared" si="66"/>
        <v>3.2292937163037487E-2</v>
      </c>
      <c r="S669" s="11">
        <f t="shared" si="67"/>
        <v>9.0385960376500069E-2</v>
      </c>
      <c r="U669" t="str">
        <f t="shared" si="65"/>
        <v>Cost of risk28</v>
      </c>
      <c r="V669" s="497">
        <v>202312</v>
      </c>
      <c r="W669" s="497">
        <v>392</v>
      </c>
      <c r="X669" s="497" t="s">
        <v>1488</v>
      </c>
      <c r="Y669" s="497" t="s">
        <v>99</v>
      </c>
      <c r="Z669" s="497">
        <v>0</v>
      </c>
      <c r="AA669" s="497">
        <v>5</v>
      </c>
      <c r="AB669" s="497">
        <v>1.1576765284712317E-3</v>
      </c>
      <c r="AC669" s="497">
        <v>28</v>
      </c>
      <c r="AD669" s="498"/>
      <c r="AF669" s="338" t="s">
        <v>6751</v>
      </c>
      <c r="AG669" s="339" t="s">
        <v>6753</v>
      </c>
      <c r="AH669" s="339" t="s">
        <v>6753</v>
      </c>
      <c r="AI669" s="339" t="s">
        <v>6753</v>
      </c>
      <c r="AJ669" s="339" t="s">
        <v>6753</v>
      </c>
      <c r="AK669" s="339" t="s">
        <v>6753</v>
      </c>
      <c r="AL669" s="339" t="s">
        <v>6753</v>
      </c>
      <c r="AM669" s="339" t="s">
        <v>6753</v>
      </c>
      <c r="AN669" s="339" t="s">
        <v>6753</v>
      </c>
      <c r="AO669" s="339" t="s">
        <v>6753</v>
      </c>
      <c r="AP669" s="339" t="s">
        <v>6753</v>
      </c>
      <c r="AQ669" s="339" t="s">
        <v>6753</v>
      </c>
      <c r="AR669" s="339" t="s">
        <v>6753</v>
      </c>
      <c r="AS669" s="339" t="s">
        <v>6753</v>
      </c>
      <c r="AT669" s="339" t="s">
        <v>6753</v>
      </c>
      <c r="AU669" s="339" t="s">
        <v>6753</v>
      </c>
      <c r="AV669" s="339" t="s">
        <v>6753</v>
      </c>
      <c r="AW669" s="339" t="s">
        <v>6753</v>
      </c>
      <c r="AX669" s="339" t="s">
        <v>6753</v>
      </c>
      <c r="AY669" s="339" t="s">
        <v>6753</v>
      </c>
      <c r="AZ669" s="339" t="s">
        <v>6753</v>
      </c>
      <c r="BA669" s="339" t="s">
        <v>6753</v>
      </c>
      <c r="BB669" s="339" t="s">
        <v>6753</v>
      </c>
      <c r="BC669" s="339" t="s">
        <v>6753</v>
      </c>
      <c r="BD669" s="339" t="s">
        <v>6753</v>
      </c>
      <c r="BE669" s="339" t="s">
        <v>6753</v>
      </c>
      <c r="BF669" s="339" t="s">
        <v>6753</v>
      </c>
      <c r="BG669" s="339" t="s">
        <v>6753</v>
      </c>
      <c r="BH669" s="339">
        <v>1.8178904118999999</v>
      </c>
      <c r="BI669" s="339">
        <v>1.7971770558</v>
      </c>
      <c r="BJ669" s="339">
        <v>1.7811579420999999</v>
      </c>
      <c r="BK669" s="339">
        <v>1.6633183477</v>
      </c>
      <c r="BL669" s="339">
        <v>1.6548939609</v>
      </c>
      <c r="BM669" s="339">
        <v>1.6645516881</v>
      </c>
      <c r="BN669" s="339">
        <v>1.7295301250999999</v>
      </c>
      <c r="BO669" s="339">
        <v>1.7527471659</v>
      </c>
      <c r="BP669" s="339">
        <v>1.7991731354</v>
      </c>
      <c r="BQ669" s="339">
        <v>1.7959493288999999</v>
      </c>
      <c r="BR669" s="339">
        <v>1.7769566872</v>
      </c>
    </row>
    <row r="670" spans="1:70">
      <c r="A670" t="str">
        <f t="shared" si="64"/>
        <v>Forbearance ratio - Loans and advances (gross amount) (FBL)201412</v>
      </c>
      <c r="B670" s="495">
        <v>201412</v>
      </c>
      <c r="C670" s="495">
        <v>239</v>
      </c>
      <c r="D670" s="495" t="s">
        <v>1385</v>
      </c>
      <c r="E670" s="495">
        <v>0</v>
      </c>
      <c r="F670" s="495">
        <v>1.2017753140002653E-2</v>
      </c>
      <c r="G670" s="495">
        <v>3.2324419893483072E-2</v>
      </c>
      <c r="H670" s="495">
        <v>5.88849141583528E-2</v>
      </c>
      <c r="I670" s="495">
        <v>3.898506019915985E-2</v>
      </c>
      <c r="J670" s="495">
        <v>8.7212087187870227E-2</v>
      </c>
      <c r="K670" s="495">
        <v>0.19964829461714761</v>
      </c>
      <c r="L670" s="496">
        <v>514361719006.7066</v>
      </c>
      <c r="M670" s="496">
        <v>12751628829547.172</v>
      </c>
      <c r="N670" s="495">
        <v>8.8155547668550258E-2</v>
      </c>
      <c r="O670" s="495">
        <v>8.2472060577275644E-2</v>
      </c>
      <c r="P670" s="495">
        <v>3.1333246775204902E-2</v>
      </c>
      <c r="Q670" s="495">
        <v>129</v>
      </c>
      <c r="R670" s="11">
        <f t="shared" si="66"/>
        <v>3.1333246775204902E-2</v>
      </c>
      <c r="S670" s="11">
        <f t="shared" si="67"/>
        <v>8.8155547668550258E-2</v>
      </c>
      <c r="U670" t="str">
        <f t="shared" si="65"/>
        <v>Cost of risk29</v>
      </c>
      <c r="V670" s="497">
        <v>202312</v>
      </c>
      <c r="W670" s="497">
        <v>392</v>
      </c>
      <c r="X670" s="497" t="s">
        <v>1488</v>
      </c>
      <c r="Y670" s="497" t="s">
        <v>31</v>
      </c>
      <c r="Z670" s="497">
        <v>0</v>
      </c>
      <c r="AA670" s="497">
        <v>9</v>
      </c>
      <c r="AB670" s="497">
        <v>8.7170314312146079E-4</v>
      </c>
      <c r="AC670" s="497">
        <v>29</v>
      </c>
      <c r="AD670" s="498"/>
      <c r="AF670" s="338" t="s">
        <v>1064</v>
      </c>
      <c r="AG670" s="339" t="s">
        <v>6753</v>
      </c>
      <c r="AH670" s="339" t="s">
        <v>6753</v>
      </c>
      <c r="AI670" s="339" t="s">
        <v>6753</v>
      </c>
      <c r="AJ670" s="339" t="s">
        <v>6753</v>
      </c>
      <c r="AK670" s="339" t="s">
        <v>6753</v>
      </c>
      <c r="AL670" s="339">
        <v>4.95891532E-2</v>
      </c>
      <c r="AM670" s="339">
        <v>0.1343210011</v>
      </c>
      <c r="AN670" s="339">
        <v>0.37500595469999998</v>
      </c>
      <c r="AO670" s="339">
        <v>0.27396666139999998</v>
      </c>
      <c r="AP670" s="339">
        <v>0.214304572</v>
      </c>
      <c r="AQ670" s="339">
        <v>0.14042899219999999</v>
      </c>
      <c r="AR670" s="339">
        <v>0.1222393968</v>
      </c>
      <c r="AS670" s="339">
        <v>0.12584451839999999</v>
      </c>
      <c r="AT670" s="339">
        <v>0.11054833829999999</v>
      </c>
      <c r="AU670" s="339">
        <v>0.1391981887</v>
      </c>
      <c r="AV670" s="339">
        <v>0.1232782357</v>
      </c>
      <c r="AW670" s="339">
        <v>0.1165552681</v>
      </c>
      <c r="AX670" s="339">
        <v>0.1190928914</v>
      </c>
      <c r="AY670" s="339">
        <v>0.1187694042</v>
      </c>
      <c r="AZ670" s="339">
        <v>0.1184861879</v>
      </c>
      <c r="BA670" s="339">
        <v>0.1204673596</v>
      </c>
      <c r="BB670" s="339">
        <v>0.10551025999999999</v>
      </c>
      <c r="BC670" s="339">
        <v>0.30387650859999998</v>
      </c>
      <c r="BD670" s="339">
        <v>0.20381337390000001</v>
      </c>
      <c r="BE670" s="339">
        <v>0.16217866610000001</v>
      </c>
      <c r="BF670" s="339">
        <v>0.16556494829999999</v>
      </c>
      <c r="BG670" s="339">
        <v>9.3168448700000003E-2</v>
      </c>
      <c r="BH670" s="339">
        <v>0.1157125413</v>
      </c>
      <c r="BI670" s="339">
        <v>0.1151975276</v>
      </c>
      <c r="BJ670" s="339">
        <v>0.1094899787</v>
      </c>
      <c r="BK670" s="339">
        <v>0.34460735920000002</v>
      </c>
      <c r="BL670" s="339">
        <v>0.21898328410000001</v>
      </c>
      <c r="BM670" s="339">
        <v>0.1885857799</v>
      </c>
      <c r="BN670" s="339">
        <v>0.1719822577</v>
      </c>
      <c r="BO670" s="339">
        <v>0.13607909700000001</v>
      </c>
      <c r="BP670" s="339">
        <v>0.1640614209</v>
      </c>
      <c r="BQ670" s="339">
        <v>0.175066955</v>
      </c>
      <c r="BR670" s="339">
        <v>0.18726077460000001</v>
      </c>
    </row>
    <row r="671" spans="1:70">
      <c r="A671" t="str">
        <f t="shared" si="64"/>
        <v>Forbearance ratio - Loans and advances (gross amount) (FBL)201503</v>
      </c>
      <c r="B671" s="495">
        <v>201503</v>
      </c>
      <c r="C671" s="495">
        <v>239</v>
      </c>
      <c r="D671" s="495" t="s">
        <v>1385</v>
      </c>
      <c r="E671" s="495">
        <v>0</v>
      </c>
      <c r="F671" s="495">
        <v>1.2401960189044268E-2</v>
      </c>
      <c r="G671" s="495">
        <v>3.346780869741877E-2</v>
      </c>
      <c r="H671" s="495">
        <v>6.0621015769967986E-2</v>
      </c>
      <c r="I671" s="495">
        <v>3.8126372612030376E-2</v>
      </c>
      <c r="J671" s="495">
        <v>9.3947812468507613E-2</v>
      </c>
      <c r="K671" s="495">
        <v>0.19516624226063642</v>
      </c>
      <c r="L671" s="496">
        <v>531960333948.37872</v>
      </c>
      <c r="M671" s="496">
        <v>13279502331472.303</v>
      </c>
      <c r="N671" s="495">
        <v>9.232689653453463E-2</v>
      </c>
      <c r="O671" s="495">
        <v>8.2886350819880578E-2</v>
      </c>
      <c r="P671" s="495">
        <v>3.0565344689747472E-2</v>
      </c>
      <c r="Q671" s="495">
        <v>127</v>
      </c>
      <c r="R671" s="11">
        <f t="shared" si="66"/>
        <v>3.0565344689747472E-2</v>
      </c>
      <c r="S671" s="11">
        <f t="shared" si="67"/>
        <v>9.232689653453463E-2</v>
      </c>
      <c r="U671" t="str">
        <f t="shared" si="65"/>
        <v>Cost of risk30</v>
      </c>
      <c r="V671" s="497">
        <v>202312</v>
      </c>
      <c r="W671" s="497">
        <v>392</v>
      </c>
      <c r="X671" s="497" t="s">
        <v>1488</v>
      </c>
      <c r="Y671" s="497" t="s">
        <v>5610</v>
      </c>
      <c r="Z671" s="497">
        <v>0</v>
      </c>
      <c r="AA671" s="497">
        <v>3</v>
      </c>
      <c r="AB671" s="497">
        <v>6.5696918453612646E-5</v>
      </c>
      <c r="AC671" s="497">
        <v>30</v>
      </c>
      <c r="AD671" s="498">
        <v>1</v>
      </c>
      <c r="AF671" s="338" t="s">
        <v>1066</v>
      </c>
      <c r="AG671" s="339" t="s">
        <v>6753</v>
      </c>
      <c r="AH671" s="339" t="s">
        <v>6753</v>
      </c>
      <c r="AI671" s="339" t="s">
        <v>6753</v>
      </c>
      <c r="AJ671" s="339" t="s">
        <v>6753</v>
      </c>
      <c r="AK671" s="339" t="s">
        <v>6753</v>
      </c>
      <c r="AL671" s="339">
        <v>0.6031313586</v>
      </c>
      <c r="AM671" s="339">
        <v>0.57187676679999999</v>
      </c>
      <c r="AN671" s="339">
        <v>0.62156713559999999</v>
      </c>
      <c r="AO671" s="339">
        <v>0.62294902429999999</v>
      </c>
      <c r="AP671" s="339">
        <v>0.64780038070000001</v>
      </c>
      <c r="AQ671" s="339">
        <v>0.56534546539999997</v>
      </c>
      <c r="AR671" s="339">
        <v>0.62088128450000002</v>
      </c>
      <c r="AS671" s="339">
        <v>0.61653427500000002</v>
      </c>
      <c r="AT671" s="339">
        <v>0.64154486619999995</v>
      </c>
      <c r="AU671" s="339">
        <v>0.57009388679999995</v>
      </c>
      <c r="AV671" s="339">
        <v>0.60816394299999998</v>
      </c>
      <c r="AW671" s="339">
        <v>0.59959320940000005</v>
      </c>
      <c r="AX671" s="339">
        <v>0.61912818069999997</v>
      </c>
      <c r="AY671" s="339">
        <v>0.55841706120000001</v>
      </c>
      <c r="AZ671" s="339">
        <v>0.57674346620000005</v>
      </c>
      <c r="BA671" s="339">
        <v>0.59051580120000002</v>
      </c>
      <c r="BB671" s="339">
        <v>0.62170691259999999</v>
      </c>
      <c r="BC671" s="339">
        <v>0.68817975139999998</v>
      </c>
      <c r="BD671" s="339">
        <v>0.64967282029999995</v>
      </c>
      <c r="BE671" s="339">
        <v>0.63329036400000005</v>
      </c>
      <c r="BF671" s="339">
        <v>0.63652552500000004</v>
      </c>
      <c r="BG671" s="339">
        <v>0.67284827250000001</v>
      </c>
      <c r="BH671" s="339">
        <v>0.62907242949999997</v>
      </c>
      <c r="BI671" s="339">
        <v>0.62282628969999998</v>
      </c>
      <c r="BJ671" s="339">
        <v>0.63552796099999997</v>
      </c>
      <c r="BK671" s="339">
        <v>0.63545421219999998</v>
      </c>
      <c r="BL671" s="339">
        <v>0.64322096500000003</v>
      </c>
      <c r="BM671" s="339">
        <v>0.60666019500000001</v>
      </c>
      <c r="BN671" s="339">
        <v>0.58907809519999998</v>
      </c>
      <c r="BO671" s="339">
        <v>0.55712556229999999</v>
      </c>
      <c r="BP671" s="339">
        <v>0.48366308060000002</v>
      </c>
      <c r="BQ671" s="339">
        <v>0.45527893650000001</v>
      </c>
      <c r="BR671" s="339">
        <v>0.46142959989999999</v>
      </c>
    </row>
    <row r="672" spans="1:70">
      <c r="A672" t="str">
        <f t="shared" ref="A672:A735" si="68">+D672&amp;B672</f>
        <v>Forbearance ratio - Loans and advances (gross amount) (FBL)201506</v>
      </c>
      <c r="B672" s="495">
        <v>201506</v>
      </c>
      <c r="C672" s="495">
        <v>239</v>
      </c>
      <c r="D672" s="495" t="s">
        <v>1385</v>
      </c>
      <c r="E672" s="495">
        <v>0</v>
      </c>
      <c r="F672" s="495">
        <v>1.1553234712587976E-2</v>
      </c>
      <c r="G672" s="495">
        <v>3.4065649178411948E-2</v>
      </c>
      <c r="H672" s="495">
        <v>6.0736875062511672E-2</v>
      </c>
      <c r="I672" s="495">
        <v>3.7026319072008249E-2</v>
      </c>
      <c r="J672" s="495">
        <v>8.7179732612427702E-2</v>
      </c>
      <c r="K672" s="495">
        <v>0.19209994855944565</v>
      </c>
      <c r="L672" s="496">
        <v>526826513893.06952</v>
      </c>
      <c r="M672" s="496">
        <v>13352944990939.346</v>
      </c>
      <c r="N672" s="495">
        <v>0.1026661686458855</v>
      </c>
      <c r="O672" s="495">
        <v>8.2512910833581143E-2</v>
      </c>
      <c r="P672" s="495">
        <v>2.9450399521986304E-2</v>
      </c>
      <c r="Q672" s="495">
        <v>126</v>
      </c>
      <c r="R672" s="11">
        <f t="shared" si="66"/>
        <v>2.9450399521986304E-2</v>
      </c>
      <c r="S672" s="11">
        <f t="shared" si="67"/>
        <v>0.1026661686458855</v>
      </c>
      <c r="U672" t="str">
        <f t="shared" si="65"/>
        <v>Cost of risk99</v>
      </c>
      <c r="V672" s="497">
        <v>202312</v>
      </c>
      <c r="W672" s="497">
        <v>392</v>
      </c>
      <c r="X672" s="497" t="s">
        <v>1488</v>
      </c>
      <c r="Y672" s="497" t="s">
        <v>34</v>
      </c>
      <c r="Z672" s="497">
        <v>0</v>
      </c>
      <c r="AA672" s="497">
        <v>114</v>
      </c>
      <c r="AB672" s="497">
        <v>4.841024403048076E-3</v>
      </c>
      <c r="AC672" s="497">
        <v>99</v>
      </c>
      <c r="AD672" s="498"/>
      <c r="AF672" s="338" t="s">
        <v>1065</v>
      </c>
      <c r="AG672" s="339" t="s">
        <v>6753</v>
      </c>
      <c r="AH672" s="339" t="s">
        <v>6753</v>
      </c>
      <c r="AI672" s="339" t="s">
        <v>6753</v>
      </c>
      <c r="AJ672" s="339" t="s">
        <v>6753</v>
      </c>
      <c r="AK672" s="339" t="s">
        <v>6753</v>
      </c>
      <c r="AL672" s="339">
        <v>5.9932173999999996E-3</v>
      </c>
      <c r="AM672" s="339">
        <v>1.74214725E-2</v>
      </c>
      <c r="AN672" s="339">
        <v>4.9203902799999998E-2</v>
      </c>
      <c r="AO672" s="339">
        <v>3.6267952800000003E-2</v>
      </c>
      <c r="AP672" s="339">
        <v>2.8354581199999999E-2</v>
      </c>
      <c r="AQ672" s="339">
        <v>1.8919213000000001E-2</v>
      </c>
      <c r="AR672" s="339">
        <v>1.62355673E-2</v>
      </c>
      <c r="AS672" s="339">
        <v>1.6969339E-2</v>
      </c>
      <c r="AT672" s="339">
        <v>1.4928321600000001E-2</v>
      </c>
      <c r="AU672" s="339">
        <v>1.9344941099999999E-2</v>
      </c>
      <c r="AV672" s="339">
        <v>1.7200126999999999E-2</v>
      </c>
      <c r="AW672" s="339">
        <v>1.6252747200000001E-2</v>
      </c>
      <c r="AX672" s="339">
        <v>1.6555413200000001E-2</v>
      </c>
      <c r="AY672" s="339">
        <v>1.6388013699999999E-2</v>
      </c>
      <c r="AZ672" s="339">
        <v>1.5999452099999999E-2</v>
      </c>
      <c r="BA672" s="339">
        <v>1.6408223E-2</v>
      </c>
      <c r="BB672" s="339">
        <v>1.4215736099999999E-2</v>
      </c>
      <c r="BC672" s="339">
        <v>3.6190025899999999E-2</v>
      </c>
      <c r="BD672" s="339">
        <v>2.4327288499999999E-2</v>
      </c>
      <c r="BE672" s="339">
        <v>1.9556536400000001E-2</v>
      </c>
      <c r="BF672" s="339">
        <v>1.9159169600000001E-2</v>
      </c>
      <c r="BG672" s="339">
        <v>1.01025999E-2</v>
      </c>
      <c r="BH672" s="339">
        <v>1.24332734E-2</v>
      </c>
      <c r="BI672" s="339">
        <v>1.24973542E-2</v>
      </c>
      <c r="BJ672" s="339">
        <v>1.1644894100000001E-2</v>
      </c>
      <c r="BK672" s="339">
        <v>3.8591213200000002E-2</v>
      </c>
      <c r="BL672" s="339">
        <v>2.4229855299999999E-2</v>
      </c>
      <c r="BM672" s="339">
        <v>2.0857934799999998E-2</v>
      </c>
      <c r="BN672" s="339">
        <v>1.89597523E-2</v>
      </c>
      <c r="BO672" s="339">
        <v>1.5040990299999999E-2</v>
      </c>
      <c r="BP672" s="339">
        <v>1.82444272E-2</v>
      </c>
      <c r="BQ672" s="339">
        <v>1.9951763099999999E-2</v>
      </c>
      <c r="BR672" s="339">
        <v>2.1185538800000001E-2</v>
      </c>
    </row>
    <row r="673" spans="1:70">
      <c r="A673" t="str">
        <f t="shared" si="68"/>
        <v>Forbearance ratio - Loans and advances (gross amount) (FBL)201509</v>
      </c>
      <c r="B673" s="495">
        <v>201509</v>
      </c>
      <c r="C673" s="495">
        <v>239</v>
      </c>
      <c r="D673" s="495" t="s">
        <v>1385</v>
      </c>
      <c r="E673" s="495">
        <v>0</v>
      </c>
      <c r="F673" s="495">
        <v>1.2363581822658632E-2</v>
      </c>
      <c r="G673" s="495">
        <v>3.1647475370559813E-2</v>
      </c>
      <c r="H673" s="495">
        <v>6.0789292864864772E-2</v>
      </c>
      <c r="I673" s="495">
        <v>3.6194411802208379E-2</v>
      </c>
      <c r="J673" s="495">
        <v>8.8211344597986255E-2</v>
      </c>
      <c r="K673" s="495">
        <v>0.1894375098247302</v>
      </c>
      <c r="L673" s="496">
        <v>522633433286.32312</v>
      </c>
      <c r="M673" s="496">
        <v>13482505889056.469</v>
      </c>
      <c r="N673" s="495">
        <v>0.10011531107523805</v>
      </c>
      <c r="O673" s="495">
        <v>8.244869669104643E-2</v>
      </c>
      <c r="P673" s="495">
        <v>2.8621137062195455E-2</v>
      </c>
      <c r="Q673" s="495">
        <v>126</v>
      </c>
      <c r="R673" s="11">
        <f t="shared" si="66"/>
        <v>2.8621137062195455E-2</v>
      </c>
      <c r="S673" s="11">
        <f t="shared" si="67"/>
        <v>0.10011531107523805</v>
      </c>
      <c r="U673" t="str">
        <f t="shared" si="65"/>
        <v>Cost of risk100</v>
      </c>
      <c r="V673" s="497">
        <v>202312</v>
      </c>
      <c r="W673" s="497">
        <v>392</v>
      </c>
      <c r="X673" s="497" t="s">
        <v>1488</v>
      </c>
      <c r="Y673" s="497" t="s">
        <v>21</v>
      </c>
      <c r="Z673" s="497">
        <v>0</v>
      </c>
      <c r="AA673" s="497">
        <v>28</v>
      </c>
      <c r="AB673" s="497"/>
      <c r="AC673" s="497">
        <v>100</v>
      </c>
      <c r="AD673" s="497">
        <v>1</v>
      </c>
      <c r="AF673" s="338" t="s">
        <v>1359</v>
      </c>
      <c r="AG673" s="339" t="s">
        <v>6753</v>
      </c>
      <c r="AH673" s="339" t="s">
        <v>6753</v>
      </c>
      <c r="AI673" s="339" t="s">
        <v>6753</v>
      </c>
      <c r="AJ673" s="339" t="s">
        <v>6753</v>
      </c>
      <c r="AK673" s="339" t="s">
        <v>6753</v>
      </c>
      <c r="AL673" s="339">
        <v>0.66875167960000004</v>
      </c>
      <c r="AM673" s="339">
        <v>0.63375288480000003</v>
      </c>
      <c r="AN673" s="339">
        <v>0.6538450858</v>
      </c>
      <c r="AO673" s="339">
        <v>0.65544668829999997</v>
      </c>
      <c r="AP673" s="339">
        <v>0.65558892609999997</v>
      </c>
      <c r="AQ673" s="339">
        <v>0.58933848030000002</v>
      </c>
      <c r="AR673" s="339">
        <v>0.61324191019999996</v>
      </c>
      <c r="AS673" s="339">
        <v>0.61386472430000005</v>
      </c>
      <c r="AT673" s="339">
        <v>0.62588130529999997</v>
      </c>
      <c r="AU673" s="339">
        <v>0.57546278029999998</v>
      </c>
      <c r="AV673" s="339">
        <v>0.61952454400000001</v>
      </c>
      <c r="AW673" s="339">
        <v>0.62490832159999998</v>
      </c>
      <c r="AX673" s="339">
        <v>0.62542181350000003</v>
      </c>
      <c r="AY673" s="339">
        <v>0.58486834509999996</v>
      </c>
      <c r="AZ673" s="339">
        <v>0.59334560250000001</v>
      </c>
      <c r="BA673" s="339">
        <v>0.60709965290000001</v>
      </c>
      <c r="BB673" s="339">
        <v>0.60680248349999999</v>
      </c>
      <c r="BC673" s="339">
        <v>0.69604621570000003</v>
      </c>
      <c r="BD673" s="339">
        <v>0.61425307309999999</v>
      </c>
      <c r="BE673" s="339">
        <v>0.60710561380000005</v>
      </c>
      <c r="BF673" s="339">
        <v>0.60412319560000005</v>
      </c>
      <c r="BG673" s="339">
        <v>0.60773905130000005</v>
      </c>
      <c r="BH673" s="339">
        <v>0.56428833940000001</v>
      </c>
      <c r="BI673" s="339">
        <v>0.57638153510000001</v>
      </c>
      <c r="BJ673" s="339">
        <v>0.58591649130000001</v>
      </c>
      <c r="BK673" s="339">
        <v>0.61349003280000003</v>
      </c>
      <c r="BL673" s="339">
        <v>0.61679623780000004</v>
      </c>
      <c r="BM673" s="339">
        <v>0.61919304750000004</v>
      </c>
      <c r="BN673" s="339">
        <v>0.63207146569999995</v>
      </c>
      <c r="BO673" s="339">
        <v>0.78122817290000002</v>
      </c>
      <c r="BP673" s="339">
        <v>0.75510130440000001</v>
      </c>
      <c r="BQ673" s="339">
        <v>0.75957269670000005</v>
      </c>
      <c r="BR673" s="339">
        <v>0.76051140029999997</v>
      </c>
    </row>
    <row r="674" spans="1:70">
      <c r="A674" t="str">
        <f t="shared" si="68"/>
        <v>Forbearance ratio - Loans and advances (gross amount) (FBL)201512</v>
      </c>
      <c r="B674" s="495">
        <v>201512</v>
      </c>
      <c r="C674" s="495">
        <v>239</v>
      </c>
      <c r="D674" s="495" t="s">
        <v>1385</v>
      </c>
      <c r="E674" s="495">
        <v>3.2579863498184719E-4</v>
      </c>
      <c r="F674" s="495">
        <v>1.2267378509169122E-2</v>
      </c>
      <c r="G674" s="495">
        <v>2.8616066675215927E-2</v>
      </c>
      <c r="H674" s="495">
        <v>5.9901803861617885E-2</v>
      </c>
      <c r="I674" s="495">
        <v>3.5358019093495681E-2</v>
      </c>
      <c r="J674" s="495">
        <v>8.8607158744947928E-2</v>
      </c>
      <c r="K674" s="495">
        <v>0.18629554254231573</v>
      </c>
      <c r="L674" s="496">
        <v>511159948013.77301</v>
      </c>
      <c r="M674" s="496">
        <v>13312639118254.367</v>
      </c>
      <c r="N674" s="495">
        <v>0.11033775375371811</v>
      </c>
      <c r="O674" s="495">
        <v>7.9322013056818269E-2</v>
      </c>
      <c r="P674" s="495">
        <v>2.794047625951436E-2</v>
      </c>
      <c r="Q674" s="495">
        <v>128</v>
      </c>
      <c r="R674" s="11">
        <f t="shared" si="66"/>
        <v>2.794047625951436E-2</v>
      </c>
      <c r="S674" s="11">
        <f t="shared" si="67"/>
        <v>0.11033775375371811</v>
      </c>
      <c r="U674" t="str">
        <f t="shared" si="65"/>
        <v>NSFR1</v>
      </c>
      <c r="V674" s="497">
        <v>202312</v>
      </c>
      <c r="W674" s="497">
        <v>202202</v>
      </c>
      <c r="X674" s="497" t="s">
        <v>6222</v>
      </c>
      <c r="Y674" s="497" t="s">
        <v>100</v>
      </c>
      <c r="Z674" s="497">
        <v>0</v>
      </c>
      <c r="AA674" s="497">
        <v>3</v>
      </c>
      <c r="AB674" s="497">
        <v>2.0370467764294267</v>
      </c>
      <c r="AC674" s="497">
        <v>1</v>
      </c>
      <c r="AD674" s="497"/>
      <c r="AF674" s="338" t="s">
        <v>1360</v>
      </c>
      <c r="AG674" s="339" t="s">
        <v>6753</v>
      </c>
      <c r="AH674" s="339" t="s">
        <v>6753</v>
      </c>
      <c r="AI674" s="339" t="s">
        <v>6753</v>
      </c>
      <c r="AJ674" s="339" t="s">
        <v>6753</v>
      </c>
      <c r="AK674" s="339" t="s">
        <v>6753</v>
      </c>
      <c r="AL674" s="339">
        <v>0.29988400339999999</v>
      </c>
      <c r="AM674" s="339">
        <v>0.26844651650000001</v>
      </c>
      <c r="AN674" s="339">
        <v>0.29268136909999998</v>
      </c>
      <c r="AO674" s="339">
        <v>0.3051827044</v>
      </c>
      <c r="AP674" s="339">
        <v>0.30981364569999997</v>
      </c>
      <c r="AQ674" s="339">
        <v>0.3040509179</v>
      </c>
      <c r="AR674" s="339">
        <v>0.32070359030000001</v>
      </c>
      <c r="AS674" s="339">
        <v>0.31977601179999998</v>
      </c>
      <c r="AT674" s="339">
        <v>0.32271228600000001</v>
      </c>
      <c r="AU674" s="339">
        <v>0.29776709099999998</v>
      </c>
      <c r="AV674" s="339">
        <v>0.3206355776</v>
      </c>
      <c r="AW674" s="339">
        <v>0.31465760999999998</v>
      </c>
      <c r="AX674" s="339">
        <v>0.31267587730000002</v>
      </c>
      <c r="AY674" s="339">
        <v>0.29593486549999998</v>
      </c>
      <c r="AZ674" s="339">
        <v>0.3013148699</v>
      </c>
      <c r="BA674" s="339">
        <v>0.31051435290000001</v>
      </c>
      <c r="BB674" s="339">
        <v>0.31056549890000001</v>
      </c>
      <c r="BC674" s="339">
        <v>0.34949667499999998</v>
      </c>
      <c r="BD674" s="339">
        <v>0.30646911139999999</v>
      </c>
      <c r="BE674" s="339">
        <v>0.30990238320000002</v>
      </c>
      <c r="BF674" s="339">
        <v>0.31289078619999999</v>
      </c>
      <c r="BG674" s="339">
        <v>0.33541476079999999</v>
      </c>
      <c r="BH674" s="339">
        <v>0.32434754370000002</v>
      </c>
      <c r="BI674" s="339">
        <v>0.32837965559999999</v>
      </c>
      <c r="BJ674" s="339">
        <v>0.33518065990000001</v>
      </c>
      <c r="BK674" s="339">
        <v>0.340508113</v>
      </c>
      <c r="BL674" s="339">
        <v>0.3374079103</v>
      </c>
      <c r="BM674" s="339">
        <v>0.33059687729999998</v>
      </c>
      <c r="BN674" s="339">
        <v>0.30979437679999999</v>
      </c>
      <c r="BO674" s="339">
        <v>0.25571302880000002</v>
      </c>
      <c r="BP674" s="339">
        <v>0.23924364149999999</v>
      </c>
      <c r="BQ674" s="339">
        <v>0.23212088910000001</v>
      </c>
      <c r="BR674" s="339">
        <v>0.22532570699999999</v>
      </c>
    </row>
    <row r="675" spans="1:70">
      <c r="A675" t="str">
        <f t="shared" si="68"/>
        <v>Forbearance ratio - Loans and advances (gross amount) (FBL)201603</v>
      </c>
      <c r="B675" s="495">
        <v>201603</v>
      </c>
      <c r="C675" s="495">
        <v>239</v>
      </c>
      <c r="D675" s="495" t="s">
        <v>1385</v>
      </c>
      <c r="E675" s="495">
        <v>4.2525249807749512E-6</v>
      </c>
      <c r="F675" s="495">
        <v>1.079905930454779E-2</v>
      </c>
      <c r="G675" s="495">
        <v>2.7989943799166733E-2</v>
      </c>
      <c r="H675" s="495">
        <v>5.9975693458956203E-2</v>
      </c>
      <c r="I675" s="495">
        <v>3.4613695784533216E-2</v>
      </c>
      <c r="J675" s="495">
        <v>9.3480599581320045E-2</v>
      </c>
      <c r="K675" s="495">
        <v>0.19853673781718273</v>
      </c>
      <c r="L675" s="496">
        <v>506736382226.93475</v>
      </c>
      <c r="M675" s="496">
        <v>13478604793496.838</v>
      </c>
      <c r="N675" s="495">
        <v>0.11374211924852974</v>
      </c>
      <c r="O675" s="495">
        <v>7.7539238815076988E-2</v>
      </c>
      <c r="P675" s="495">
        <v>2.7187529519402138E-2</v>
      </c>
      <c r="Q675" s="495">
        <v>132</v>
      </c>
      <c r="R675" s="11">
        <f t="shared" si="66"/>
        <v>2.7187529519402138E-2</v>
      </c>
      <c r="S675" s="11">
        <f t="shared" si="67"/>
        <v>0.11374211924852974</v>
      </c>
      <c r="U675" t="str">
        <f t="shared" si="65"/>
        <v>NSFR2</v>
      </c>
      <c r="V675" s="497">
        <v>202312</v>
      </c>
      <c r="W675" s="497">
        <v>202202</v>
      </c>
      <c r="X675" s="497" t="s">
        <v>6222</v>
      </c>
      <c r="Y675" s="497" t="s">
        <v>98</v>
      </c>
      <c r="Z675" s="497">
        <v>0</v>
      </c>
      <c r="AA675" s="497">
        <v>7</v>
      </c>
      <c r="AB675" s="497">
        <v>2.0143177770066605</v>
      </c>
      <c r="AC675" s="497">
        <v>2</v>
      </c>
      <c r="AD675" s="497"/>
      <c r="AF675" s="338" t="s">
        <v>1361</v>
      </c>
      <c r="AG675" s="339" t="s">
        <v>6753</v>
      </c>
      <c r="AH675" s="339" t="s">
        <v>6753</v>
      </c>
      <c r="AI675" s="339" t="s">
        <v>6753</v>
      </c>
      <c r="AJ675" s="339" t="s">
        <v>6753</v>
      </c>
      <c r="AK675" s="339" t="s">
        <v>6753</v>
      </c>
      <c r="AL675" s="339">
        <v>-2.5419151000000001E-2</v>
      </c>
      <c r="AM675" s="339">
        <v>1.0334312700000001E-2</v>
      </c>
      <c r="AN675" s="339">
        <v>1.1532203E-2</v>
      </c>
      <c r="AO675" s="339">
        <v>1.28838983E-2</v>
      </c>
      <c r="AP675" s="339">
        <v>1.5231456900000001E-2</v>
      </c>
      <c r="AQ675" s="339">
        <v>1.680568E-2</v>
      </c>
      <c r="AR675" s="339">
        <v>2.1050118600000001E-2</v>
      </c>
      <c r="AS675" s="339">
        <v>2.3794671E-2</v>
      </c>
      <c r="AT675" s="339">
        <v>2.5964468099999999E-2</v>
      </c>
      <c r="AU675" s="339">
        <v>1.53632951E-2</v>
      </c>
      <c r="AV675" s="339">
        <v>2.2001689299999998E-2</v>
      </c>
      <c r="AW675" s="339">
        <v>2.2874051699999998E-2</v>
      </c>
      <c r="AX675" s="339">
        <v>1.8489087000000001E-2</v>
      </c>
      <c r="AY675" s="339">
        <v>1.44310351E-2</v>
      </c>
      <c r="AZ675" s="339">
        <v>1.48222132E-2</v>
      </c>
      <c r="BA675" s="339">
        <v>1.5988044399999998E-2</v>
      </c>
      <c r="BB675" s="339">
        <v>1.6411716E-2</v>
      </c>
      <c r="BC675" s="339">
        <v>2.44187134E-2</v>
      </c>
      <c r="BD675" s="339">
        <v>1.83691601E-2</v>
      </c>
      <c r="BE675" s="339">
        <v>1.66858293E-2</v>
      </c>
      <c r="BF675" s="339">
        <v>1.65003333E-2</v>
      </c>
      <c r="BG675" s="339">
        <v>2.2524728099999999E-2</v>
      </c>
      <c r="BH675" s="339">
        <v>8.1612499300000002E-2</v>
      </c>
      <c r="BI675" s="339">
        <v>6.6423808599999995E-2</v>
      </c>
      <c r="BJ675" s="339">
        <v>5.7836783099999997E-2</v>
      </c>
      <c r="BK675" s="339">
        <v>3.3237095899999999E-2</v>
      </c>
      <c r="BL675" s="339">
        <v>3.2269401699999999E-2</v>
      </c>
      <c r="BM675" s="339">
        <v>3.8518456E-2</v>
      </c>
      <c r="BN675" s="339">
        <v>3.06991E-2</v>
      </c>
      <c r="BO675" s="339">
        <v>2.1240614500000001E-2</v>
      </c>
      <c r="BP675" s="339">
        <v>2.3782733600000001E-2</v>
      </c>
      <c r="BQ675" s="339">
        <v>2.44106558E-2</v>
      </c>
      <c r="BR675" s="339">
        <v>2.31131841E-2</v>
      </c>
    </row>
    <row r="676" spans="1:70">
      <c r="A676" t="str">
        <f t="shared" si="68"/>
        <v>Forbearance ratio - Loans and advances (gross amount) (FBL)201606</v>
      </c>
      <c r="B676" s="495">
        <v>201606</v>
      </c>
      <c r="C676" s="495">
        <v>239</v>
      </c>
      <c r="D676" s="495" t="s">
        <v>1385</v>
      </c>
      <c r="E676" s="495">
        <v>0</v>
      </c>
      <c r="F676" s="495">
        <v>1.0894032992965322E-2</v>
      </c>
      <c r="G676" s="495">
        <v>2.931399685433593E-2</v>
      </c>
      <c r="H676" s="495">
        <v>5.9604683157245958E-2</v>
      </c>
      <c r="I676" s="495">
        <v>3.3875883398381622E-2</v>
      </c>
      <c r="J676" s="495">
        <v>8.9047785228691043E-2</v>
      </c>
      <c r="K676" s="495">
        <v>0.19983985895538736</v>
      </c>
      <c r="L676" s="496">
        <v>506283521833.75195</v>
      </c>
      <c r="M676" s="496">
        <v>13731600022673.75</v>
      </c>
      <c r="N676" s="495">
        <v>0.11452353206912222</v>
      </c>
      <c r="O676" s="495">
        <v>7.7014325032234265E-2</v>
      </c>
      <c r="P676" s="495">
        <v>2.6479382606705768E-2</v>
      </c>
      <c r="Q676" s="495">
        <v>133</v>
      </c>
      <c r="R676" s="11">
        <f t="shared" si="66"/>
        <v>2.6479382606705768E-2</v>
      </c>
      <c r="S676" s="11">
        <f t="shared" si="67"/>
        <v>0.11452353206912222</v>
      </c>
      <c r="U676" t="str">
        <f t="shared" si="65"/>
        <v>NSFR3</v>
      </c>
      <c r="V676" s="497">
        <v>202312</v>
      </c>
      <c r="W676" s="497">
        <v>202202</v>
      </c>
      <c r="X676" s="497" t="s">
        <v>6222</v>
      </c>
      <c r="Y676" s="497" t="s">
        <v>15</v>
      </c>
      <c r="Z676" s="497">
        <v>0</v>
      </c>
      <c r="AA676" s="497">
        <v>6</v>
      </c>
      <c r="AB676" s="497">
        <v>1.8665106052566052</v>
      </c>
      <c r="AC676" s="497">
        <v>3</v>
      </c>
      <c r="AD676" s="497"/>
      <c r="AF676" s="338" t="s">
        <v>1366</v>
      </c>
      <c r="AG676" s="339" t="s">
        <v>6753</v>
      </c>
      <c r="AH676" s="339" t="s">
        <v>6753</v>
      </c>
      <c r="AI676" s="339" t="s">
        <v>6753</v>
      </c>
      <c r="AJ676" s="339" t="s">
        <v>6753</v>
      </c>
      <c r="AK676" s="339" t="s">
        <v>6753</v>
      </c>
      <c r="AL676" s="339">
        <v>2.7311265299999998E-2</v>
      </c>
      <c r="AM676" s="339">
        <v>2.54115239E-2</v>
      </c>
      <c r="AN676" s="339">
        <v>2.1794892199999999E-2</v>
      </c>
      <c r="AO676" s="339">
        <v>2.2852503400000002E-2</v>
      </c>
      <c r="AP676" s="339">
        <v>2.3090059999999999E-2</v>
      </c>
      <c r="AQ676" s="339">
        <v>2.3059098399999998E-2</v>
      </c>
      <c r="AR676" s="339">
        <v>2.25466213E-2</v>
      </c>
      <c r="AS676" s="339">
        <v>2.2655354999999999E-2</v>
      </c>
      <c r="AT676" s="339">
        <v>2.27917768E-2</v>
      </c>
      <c r="AU676" s="339">
        <v>2.21066439E-2</v>
      </c>
      <c r="AV676" s="339">
        <v>2.2643052600000001E-2</v>
      </c>
      <c r="AW676" s="339">
        <v>2.29967856E-2</v>
      </c>
      <c r="AX676" s="339">
        <v>2.3753913299999999E-2</v>
      </c>
      <c r="AY676" s="339">
        <v>2.3293820400000002E-2</v>
      </c>
      <c r="AZ676" s="339">
        <v>2.3498731700000001E-2</v>
      </c>
      <c r="BA676" s="339">
        <v>2.33481273E-2</v>
      </c>
      <c r="BB676" s="339">
        <v>2.2838464100000001E-2</v>
      </c>
      <c r="BC676" s="339">
        <v>2.21243455E-2</v>
      </c>
      <c r="BD676" s="339">
        <v>2.1568442699999999E-2</v>
      </c>
      <c r="BE676" s="339">
        <v>2.1863026800000001E-2</v>
      </c>
      <c r="BF676" s="339">
        <v>1.9934566300000001E-2</v>
      </c>
      <c r="BG676" s="339">
        <v>1.8965454400000002E-2</v>
      </c>
      <c r="BH676" s="339">
        <v>1.8810977100000001E-2</v>
      </c>
      <c r="BI676" s="339">
        <v>1.8969389999999999E-2</v>
      </c>
      <c r="BJ676" s="339">
        <v>1.9136578200000001E-2</v>
      </c>
      <c r="BK676" s="339">
        <v>1.8960056600000001E-2</v>
      </c>
      <c r="BL676" s="339">
        <v>2.0164653300000002E-2</v>
      </c>
      <c r="BM676" s="339">
        <v>2.08966989E-2</v>
      </c>
      <c r="BN676" s="339">
        <v>2.2348737399999999E-2</v>
      </c>
      <c r="BO676" s="339">
        <v>3.0552931299999999E-2</v>
      </c>
      <c r="BP676" s="339">
        <v>3.1742008699999998E-2</v>
      </c>
      <c r="BQ676" s="339">
        <v>3.2897696599999998E-2</v>
      </c>
      <c r="BR676" s="339">
        <v>3.3207456699999999E-2</v>
      </c>
    </row>
    <row r="677" spans="1:70">
      <c r="A677" t="str">
        <f t="shared" si="68"/>
        <v>Forbearance ratio - Loans and advances (gross amount) (FBL)201609</v>
      </c>
      <c r="B677" s="495">
        <v>201609</v>
      </c>
      <c r="C677" s="495">
        <v>239</v>
      </c>
      <c r="D677" s="495" t="s">
        <v>1385</v>
      </c>
      <c r="E677" s="495">
        <v>0</v>
      </c>
      <c r="F677" s="495">
        <v>1.1472817522563039E-2</v>
      </c>
      <c r="G677" s="495">
        <v>2.8548762947571329E-2</v>
      </c>
      <c r="H677" s="495">
        <v>5.9821904013378273E-2</v>
      </c>
      <c r="I677" s="495">
        <v>3.334333870374015E-2</v>
      </c>
      <c r="J677" s="495">
        <v>9.1814608356150601E-2</v>
      </c>
      <c r="K677" s="495">
        <v>0.19767524749121726</v>
      </c>
      <c r="L677" s="496">
        <v>498077597491.07422</v>
      </c>
      <c r="M677" s="496">
        <v>13954507168083.047</v>
      </c>
      <c r="N677" s="495">
        <v>0.11595706868566791</v>
      </c>
      <c r="O677" s="495">
        <v>7.8060329938266795E-2</v>
      </c>
      <c r="P677" s="495">
        <v>2.5999241826193481E-2</v>
      </c>
      <c r="Q677" s="495">
        <v>131</v>
      </c>
      <c r="R677" s="11">
        <f t="shared" si="66"/>
        <v>2.5999241826193481E-2</v>
      </c>
      <c r="S677" s="11">
        <f t="shared" si="67"/>
        <v>0.11595706868566791</v>
      </c>
      <c r="U677" t="str">
        <f t="shared" si="65"/>
        <v>NSFR4</v>
      </c>
      <c r="V677" s="497">
        <v>202312</v>
      </c>
      <c r="W677" s="497">
        <v>202202</v>
      </c>
      <c r="X677" s="497" t="s">
        <v>6222</v>
      </c>
      <c r="Y677" s="497" t="s">
        <v>32</v>
      </c>
      <c r="Z677" s="497">
        <v>0</v>
      </c>
      <c r="AA677" s="497">
        <v>9</v>
      </c>
      <c r="AB677" s="497">
        <v>1.7769566871828697</v>
      </c>
      <c r="AC677" s="497">
        <v>4</v>
      </c>
      <c r="AD677" s="497"/>
      <c r="AF677" s="338" t="s">
        <v>2390</v>
      </c>
      <c r="AG677" s="339" t="s">
        <v>6753</v>
      </c>
      <c r="AH677" s="339" t="s">
        <v>6753</v>
      </c>
      <c r="AI677" s="339" t="s">
        <v>6753</v>
      </c>
      <c r="AJ677" s="339" t="s">
        <v>6753</v>
      </c>
      <c r="AK677" s="339" t="s">
        <v>6753</v>
      </c>
      <c r="AL677" s="339" t="s">
        <v>6753</v>
      </c>
      <c r="AM677" s="339" t="s">
        <v>6753</v>
      </c>
      <c r="AN677" s="339" t="s">
        <v>6753</v>
      </c>
      <c r="AO677" s="339" t="s">
        <v>6753</v>
      </c>
      <c r="AP677" s="339" t="s">
        <v>6753</v>
      </c>
      <c r="AQ677" s="339" t="s">
        <v>6753</v>
      </c>
      <c r="AR677" s="339" t="s">
        <v>6753</v>
      </c>
      <c r="AS677" s="339" t="s">
        <v>6753</v>
      </c>
      <c r="AT677" s="339" t="s">
        <v>6753</v>
      </c>
      <c r="AU677" s="339">
        <v>-1.7306299999999999E-3</v>
      </c>
      <c r="AV677" s="339">
        <v>5.9255750000000002E-4</v>
      </c>
      <c r="AW677" s="339">
        <v>4.1183414000000003E-3</v>
      </c>
      <c r="AX677" s="339">
        <v>2.2336785E-3</v>
      </c>
      <c r="AY677" s="339">
        <v>2.6235233000000001E-3</v>
      </c>
      <c r="AZ677" s="339">
        <v>4.5646328999999998E-3</v>
      </c>
      <c r="BA677" s="339">
        <v>1.8383918E-3</v>
      </c>
      <c r="BB677" s="339">
        <v>3.9172010000000004E-3</v>
      </c>
      <c r="BC677" s="339">
        <v>1.2669337100000001E-2</v>
      </c>
      <c r="BD677" s="339">
        <v>1.36071231E-2</v>
      </c>
      <c r="BE677" s="339">
        <v>1.17174945E-2</v>
      </c>
      <c r="BF677" s="339">
        <v>1.21468505E-2</v>
      </c>
      <c r="BG677" s="339">
        <v>2.5031557000000002E-3</v>
      </c>
      <c r="BH677" s="339">
        <v>6.8162240000000003E-4</v>
      </c>
      <c r="BI677" s="339">
        <v>1.5879469999999999E-3</v>
      </c>
      <c r="BJ677" s="339">
        <v>2.3799465000000001E-3</v>
      </c>
      <c r="BK677" s="339">
        <v>1.03451324E-2</v>
      </c>
      <c r="BL677" s="339">
        <v>6.8890797E-3</v>
      </c>
      <c r="BM677" s="339">
        <v>6.8785536000000001E-3</v>
      </c>
      <c r="BN677" s="339">
        <v>5.9769302000000002E-3</v>
      </c>
      <c r="BO677" s="339">
        <v>4.8481336000000003E-3</v>
      </c>
      <c r="BP677" s="339">
        <v>3.9171464E-3</v>
      </c>
      <c r="BQ677" s="339">
        <v>3.9778699000000001E-3</v>
      </c>
      <c r="BR677" s="339">
        <v>5.5837978999999996E-3</v>
      </c>
    </row>
    <row r="678" spans="1:70">
      <c r="A678" t="str">
        <f t="shared" si="68"/>
        <v>Forbearance ratio - Loans and advances (gross amount) (FBL)201612</v>
      </c>
      <c r="B678" s="495">
        <v>201612</v>
      </c>
      <c r="C678" s="495">
        <v>239</v>
      </c>
      <c r="D678" s="495" t="s">
        <v>1385</v>
      </c>
      <c r="E678" s="495">
        <v>0</v>
      </c>
      <c r="F678" s="495">
        <v>1.3220257283743399E-2</v>
      </c>
      <c r="G678" s="495">
        <v>2.7297353433171204E-2</v>
      </c>
      <c r="H678" s="495">
        <v>5.6341833800804701E-2</v>
      </c>
      <c r="I678" s="495">
        <v>3.1350739211031035E-2</v>
      </c>
      <c r="J678" s="495">
        <v>8.521521976954459E-2</v>
      </c>
      <c r="K678" s="495">
        <v>0.22101430452398191</v>
      </c>
      <c r="L678" s="496">
        <v>477469150273.52759</v>
      </c>
      <c r="M678" s="496">
        <v>13905562380051.643</v>
      </c>
      <c r="N678" s="495">
        <v>0.11943301855249462</v>
      </c>
      <c r="O678" s="495">
        <v>7.3741509861816712E-2</v>
      </c>
      <c r="P678" s="495">
        <v>2.4063866994856388E-2</v>
      </c>
      <c r="Q678" s="495">
        <v>134</v>
      </c>
      <c r="R678" s="11">
        <f t="shared" si="66"/>
        <v>2.4063866994856388E-2</v>
      </c>
      <c r="S678" s="11">
        <f t="shared" si="67"/>
        <v>0.11943301855249462</v>
      </c>
      <c r="U678" t="str">
        <f t="shared" si="65"/>
        <v>NSFR5</v>
      </c>
      <c r="V678" s="497">
        <v>202312</v>
      </c>
      <c r="W678" s="497">
        <v>202202</v>
      </c>
      <c r="X678" s="497" t="s">
        <v>6222</v>
      </c>
      <c r="Y678" s="497" t="s">
        <v>26</v>
      </c>
      <c r="Z678" s="497">
        <v>0</v>
      </c>
      <c r="AA678" s="497">
        <v>6</v>
      </c>
      <c r="AB678" s="497">
        <v>1.7590135859898051</v>
      </c>
      <c r="AC678" s="497">
        <v>5</v>
      </c>
      <c r="AD678" s="497"/>
      <c r="AF678" s="338" t="s">
        <v>1056</v>
      </c>
      <c r="AG678" s="339" t="s">
        <v>6753</v>
      </c>
      <c r="AH678" s="339" t="s">
        <v>6753</v>
      </c>
      <c r="AI678" s="339" t="s">
        <v>6753</v>
      </c>
      <c r="AJ678" s="339" t="s">
        <v>6753</v>
      </c>
      <c r="AK678" s="339" t="s">
        <v>6753</v>
      </c>
      <c r="AL678" s="339">
        <v>0.18311434309999999</v>
      </c>
      <c r="AM678" s="339">
        <v>0.19082906669999999</v>
      </c>
      <c r="AN678" s="339">
        <v>0.17727171159999999</v>
      </c>
      <c r="AO678" s="339">
        <v>0.17984905970000001</v>
      </c>
      <c r="AP678" s="339">
        <v>0.17780760749999999</v>
      </c>
      <c r="AQ678" s="339">
        <v>0.17716143600000001</v>
      </c>
      <c r="AR678" s="339">
        <v>0.1773937357</v>
      </c>
      <c r="AS678" s="339">
        <v>0.1893883686</v>
      </c>
      <c r="AT678" s="339">
        <v>0.18311945390000001</v>
      </c>
      <c r="AU678" s="339">
        <v>0.18652592079999999</v>
      </c>
      <c r="AV678" s="339">
        <v>0.19709810080000001</v>
      </c>
      <c r="AW678" s="339">
        <v>0.1862636788</v>
      </c>
      <c r="AX678" s="339">
        <v>0.18563360919999999</v>
      </c>
      <c r="AY678" s="339">
        <v>0.18301336109999999</v>
      </c>
      <c r="AZ678" s="339">
        <v>0.1842910307</v>
      </c>
      <c r="BA678" s="339">
        <v>0.18564722659999999</v>
      </c>
      <c r="BB678" s="339">
        <v>0.18739378700000001</v>
      </c>
      <c r="BC678" s="339">
        <v>0.15419744469999999</v>
      </c>
      <c r="BD678" s="339">
        <v>0.17206557040000001</v>
      </c>
      <c r="BE678" s="339">
        <v>0.1780237637</v>
      </c>
      <c r="BF678" s="339">
        <v>0.1544853242</v>
      </c>
      <c r="BG678" s="339">
        <v>0.15215872990000001</v>
      </c>
      <c r="BH678" s="339">
        <v>0.15724863659999999</v>
      </c>
      <c r="BI678" s="339">
        <v>0.15697769759999999</v>
      </c>
      <c r="BJ678" s="339">
        <v>0.15725448040000001</v>
      </c>
      <c r="BK678" s="339">
        <v>0.14887644589999999</v>
      </c>
      <c r="BL678" s="339">
        <v>0.14916800059999999</v>
      </c>
      <c r="BM678" s="339">
        <v>0.14907531909999999</v>
      </c>
      <c r="BN678" s="339">
        <v>0.15917236269999999</v>
      </c>
      <c r="BO678" s="339">
        <v>0.16253985509999999</v>
      </c>
      <c r="BP678" s="339">
        <v>0.1684367688</v>
      </c>
      <c r="BQ678" s="339">
        <v>0.17076321780000001</v>
      </c>
      <c r="BR678" s="339">
        <v>0.17208100069999999</v>
      </c>
    </row>
    <row r="679" spans="1:70">
      <c r="A679" t="str">
        <f t="shared" si="68"/>
        <v>Forbearance ratio - Loans and advances (gross amount) (FBL)201703</v>
      </c>
      <c r="B679" s="495">
        <v>201703</v>
      </c>
      <c r="C679" s="495">
        <v>239</v>
      </c>
      <c r="D679" s="495" t="s">
        <v>1385</v>
      </c>
      <c r="E679" s="495">
        <v>0</v>
      </c>
      <c r="F679" s="495">
        <v>1.1027398456567887E-2</v>
      </c>
      <c r="G679" s="495">
        <v>2.5494947118010189E-2</v>
      </c>
      <c r="H679" s="495">
        <v>5.4875838262448018E-2</v>
      </c>
      <c r="I679" s="495">
        <v>2.9646834481625643E-2</v>
      </c>
      <c r="J679" s="495">
        <v>8.3210004744348975E-2</v>
      </c>
      <c r="K679" s="495">
        <v>0.22182921879385584</v>
      </c>
      <c r="L679" s="496">
        <v>473249887276.18329</v>
      </c>
      <c r="M679" s="496">
        <v>14476376614220.371</v>
      </c>
      <c r="N679" s="495">
        <v>0.11334476038441169</v>
      </c>
      <c r="O679" s="495">
        <v>7.2165029510696435E-2</v>
      </c>
      <c r="P679" s="495">
        <v>2.2706645692841608E-2</v>
      </c>
      <c r="Q679" s="495">
        <v>130</v>
      </c>
      <c r="R679" s="11">
        <f t="shared" si="66"/>
        <v>2.2706645692841608E-2</v>
      </c>
      <c r="S679" s="11">
        <f t="shared" si="67"/>
        <v>0.11334476038441169</v>
      </c>
      <c r="U679" t="str">
        <f t="shared" si="65"/>
        <v>NSFR6</v>
      </c>
      <c r="V679" s="497">
        <v>202312</v>
      </c>
      <c r="W679" s="497">
        <v>202202</v>
      </c>
      <c r="X679" s="497" t="s">
        <v>6222</v>
      </c>
      <c r="Y679" s="497" t="s">
        <v>90</v>
      </c>
      <c r="Z679" s="497">
        <v>0</v>
      </c>
      <c r="AA679" s="497">
        <v>3</v>
      </c>
      <c r="AB679" s="497">
        <v>1.7361489950444033</v>
      </c>
      <c r="AC679" s="497">
        <v>6</v>
      </c>
      <c r="AD679" s="497"/>
      <c r="AF679" s="338" t="s">
        <v>1364</v>
      </c>
      <c r="AG679" s="339" t="s">
        <v>6753</v>
      </c>
      <c r="AH679" s="339" t="s">
        <v>6753</v>
      </c>
      <c r="AI679" s="339" t="s">
        <v>6753</v>
      </c>
      <c r="AJ679" s="339" t="s">
        <v>6753</v>
      </c>
      <c r="AK679" s="339" t="s">
        <v>6753</v>
      </c>
      <c r="AL679" s="339" t="s">
        <v>6753</v>
      </c>
      <c r="AM679" s="339" t="s">
        <v>6753</v>
      </c>
      <c r="AN679" s="339" t="s">
        <v>6753</v>
      </c>
      <c r="AO679" s="339">
        <v>9.5346839099999997E-2</v>
      </c>
      <c r="AP679" s="339">
        <v>9.59305082E-2</v>
      </c>
      <c r="AQ679" s="339">
        <v>9.6085276100000006E-2</v>
      </c>
      <c r="AR679" s="339">
        <v>9.8249326299999995E-2</v>
      </c>
      <c r="AS679" s="339">
        <v>0.1063974505</v>
      </c>
      <c r="AT679" s="339">
        <v>0.1046443921</v>
      </c>
      <c r="AU679" s="339">
        <v>0.10581354699999999</v>
      </c>
      <c r="AV679" s="339">
        <v>0.1118210577</v>
      </c>
      <c r="AW679" s="339">
        <v>0.1046319532</v>
      </c>
      <c r="AX679" s="339">
        <v>0.1063809455</v>
      </c>
      <c r="AY679" s="339">
        <v>0.1049939584</v>
      </c>
      <c r="AZ679" s="339">
        <v>0.1056894015</v>
      </c>
      <c r="BA679" s="339">
        <v>0.1056024032</v>
      </c>
      <c r="BB679" s="339">
        <v>0.1019020566</v>
      </c>
      <c r="BC679" s="339">
        <v>8.7763981399999996E-2</v>
      </c>
      <c r="BD679" s="339">
        <v>9.2550859200000002E-2</v>
      </c>
      <c r="BE679" s="339">
        <v>9.2217117299999998E-2</v>
      </c>
      <c r="BF679" s="339">
        <v>8.3682537000000001E-2</v>
      </c>
      <c r="BG679" s="339">
        <v>8.1666497899999996E-2</v>
      </c>
      <c r="BH679" s="339">
        <v>9.4834199999999994E-2</v>
      </c>
      <c r="BI679" s="339">
        <v>9.5468458500000006E-2</v>
      </c>
      <c r="BJ679" s="339">
        <v>9.4443200800000002E-2</v>
      </c>
      <c r="BK679" s="339">
        <v>9.0908001399999994E-2</v>
      </c>
      <c r="BL679" s="339">
        <v>8.7975798499999994E-2</v>
      </c>
      <c r="BM679" s="339">
        <v>8.5643988899999995E-2</v>
      </c>
      <c r="BN679" s="339">
        <v>8.9232307799999994E-2</v>
      </c>
      <c r="BO679" s="339">
        <v>9.1854288300000003E-2</v>
      </c>
      <c r="BP679" s="339">
        <v>9.3232751099999997E-2</v>
      </c>
      <c r="BQ679" s="339">
        <v>9.2954484700000006E-2</v>
      </c>
      <c r="BR679" s="339">
        <v>9.5069840099999997E-2</v>
      </c>
    </row>
    <row r="680" spans="1:70">
      <c r="A680" t="str">
        <f t="shared" si="68"/>
        <v>Forbearance ratio - Loans and advances (gross amount) (FBL)201706</v>
      </c>
      <c r="B680" s="495">
        <v>201706</v>
      </c>
      <c r="C680" s="495">
        <v>239</v>
      </c>
      <c r="D680" s="495" t="s">
        <v>1385</v>
      </c>
      <c r="E680" s="495">
        <v>0</v>
      </c>
      <c r="F680" s="495">
        <v>9.8601512144745884E-3</v>
      </c>
      <c r="G680" s="495">
        <v>2.4439591911283011E-2</v>
      </c>
      <c r="H680" s="495">
        <v>5.2223509553891212E-2</v>
      </c>
      <c r="I680" s="495">
        <v>2.8314542645438395E-2</v>
      </c>
      <c r="J680" s="495">
        <v>7.3271844845536505E-2</v>
      </c>
      <c r="K680" s="495">
        <v>0.20844598199724848</v>
      </c>
      <c r="L680" s="496">
        <v>468492910741.11572</v>
      </c>
      <c r="M680" s="496">
        <v>14645222141520.717</v>
      </c>
      <c r="N680" s="495">
        <v>0.10063249377378389</v>
      </c>
      <c r="O680" s="495">
        <v>6.8925540345670389E-2</v>
      </c>
      <c r="P680" s="495">
        <v>2.1699000499647389E-2</v>
      </c>
      <c r="Q680" s="495">
        <v>128</v>
      </c>
      <c r="R680" s="11">
        <f t="shared" si="66"/>
        <v>2.1699000499647389E-2</v>
      </c>
      <c r="S680" s="11">
        <f t="shared" si="67"/>
        <v>0.10063249377378389</v>
      </c>
      <c r="U680" t="str">
        <f t="shared" si="65"/>
        <v>NSFR7</v>
      </c>
      <c r="V680" s="497">
        <v>202312</v>
      </c>
      <c r="W680" s="497">
        <v>202202</v>
      </c>
      <c r="X680" s="497" t="s">
        <v>6222</v>
      </c>
      <c r="Y680" s="497" t="s">
        <v>5610</v>
      </c>
      <c r="Z680" s="497">
        <v>0</v>
      </c>
      <c r="AA680" s="497">
        <v>3</v>
      </c>
      <c r="AB680" s="497">
        <v>1.7200949604821192</v>
      </c>
      <c r="AC680" s="497">
        <v>7</v>
      </c>
      <c r="AD680" s="497"/>
      <c r="AF680" s="338" t="s">
        <v>1365</v>
      </c>
      <c r="AG680" s="339" t="s">
        <v>6753</v>
      </c>
      <c r="AH680" s="339" t="s">
        <v>6753</v>
      </c>
      <c r="AI680" s="339" t="s">
        <v>6753</v>
      </c>
      <c r="AJ680" s="339" t="s">
        <v>6753</v>
      </c>
      <c r="AK680" s="339" t="s">
        <v>6753</v>
      </c>
      <c r="AL680" s="339" t="s">
        <v>6753</v>
      </c>
      <c r="AM680" s="339" t="s">
        <v>6753</v>
      </c>
      <c r="AN680" s="339" t="s">
        <v>6753</v>
      </c>
      <c r="AO680" s="339">
        <v>9.2205479899999998E-2</v>
      </c>
      <c r="AP680" s="339">
        <v>9.3715248200000004E-2</v>
      </c>
      <c r="AQ680" s="339">
        <v>9.37919428E-2</v>
      </c>
      <c r="AR680" s="339">
        <v>9.5947771400000006E-2</v>
      </c>
      <c r="AS680" s="339">
        <v>0.1038386136</v>
      </c>
      <c r="AT680" s="339">
        <v>0.1020869756</v>
      </c>
      <c r="AU680" s="339">
        <v>0.10567050190000001</v>
      </c>
      <c r="AV680" s="339">
        <v>0.1118210577</v>
      </c>
      <c r="AW680" s="339">
        <v>0.1046319532</v>
      </c>
      <c r="AX680" s="339">
        <v>0.1063809455</v>
      </c>
      <c r="AY680" s="339">
        <v>0.1049939584</v>
      </c>
      <c r="AZ680" s="339">
        <v>0.1056894015</v>
      </c>
      <c r="BA680" s="339">
        <v>0.1056024032</v>
      </c>
      <c r="BB680" s="339">
        <v>0.1019020566</v>
      </c>
      <c r="BC680" s="339">
        <v>8.7763981399999996E-2</v>
      </c>
      <c r="BD680" s="339">
        <v>9.2550859200000002E-2</v>
      </c>
      <c r="BE680" s="339">
        <v>9.2217117299999998E-2</v>
      </c>
      <c r="BF680" s="339">
        <v>8.3682537000000001E-2</v>
      </c>
      <c r="BG680" s="339">
        <v>8.1666497899999996E-2</v>
      </c>
      <c r="BH680" s="339">
        <v>9.4834199999999994E-2</v>
      </c>
      <c r="BI680" s="339">
        <v>9.5468458500000006E-2</v>
      </c>
      <c r="BJ680" s="339">
        <v>9.4443200800000002E-2</v>
      </c>
      <c r="BK680" s="339">
        <v>9.0908001399999994E-2</v>
      </c>
      <c r="BL680" s="339">
        <v>8.7975798499999994E-2</v>
      </c>
      <c r="BM680" s="339">
        <v>8.7191217299999998E-2</v>
      </c>
      <c r="BN680" s="339">
        <v>9.0866483900000003E-2</v>
      </c>
      <c r="BO680" s="339">
        <v>9.1854288300000003E-2</v>
      </c>
      <c r="BP680" s="339">
        <v>9.3232751099999997E-2</v>
      </c>
      <c r="BQ680" s="339">
        <v>9.2954484700000006E-2</v>
      </c>
      <c r="BR680" s="339">
        <v>9.5069840099999997E-2</v>
      </c>
    </row>
    <row r="681" spans="1:70">
      <c r="A681" t="str">
        <f t="shared" si="68"/>
        <v>Forbearance ratio - Loans and advances (gross amount) (FBL)201709</v>
      </c>
      <c r="B681" s="495">
        <v>201709</v>
      </c>
      <c r="C681" s="495">
        <v>239</v>
      </c>
      <c r="D681" s="495" t="s">
        <v>1385</v>
      </c>
      <c r="E681" s="495">
        <v>0</v>
      </c>
      <c r="F681" s="495">
        <v>9.6628087308719204E-3</v>
      </c>
      <c r="G681" s="495">
        <v>2.3471537273189527E-2</v>
      </c>
      <c r="H681" s="495">
        <v>5.0675362549817471E-2</v>
      </c>
      <c r="I681" s="495">
        <v>2.6886099055071815E-2</v>
      </c>
      <c r="J681" s="495">
        <v>6.9978286729028658E-2</v>
      </c>
      <c r="K681" s="495">
        <v>0.19985561231946572</v>
      </c>
      <c r="L681" s="496">
        <v>445595513861.16113</v>
      </c>
      <c r="M681" s="496">
        <v>14727439295105.943</v>
      </c>
      <c r="N681" s="495">
        <v>9.97503456923515E-2</v>
      </c>
      <c r="O681" s="495">
        <v>6.7548580151906637E-2</v>
      </c>
      <c r="P681" s="495">
        <v>2.0474984839779591E-2</v>
      </c>
      <c r="Q681" s="495">
        <v>128</v>
      </c>
      <c r="R681" s="11">
        <f t="shared" si="66"/>
        <v>2.0474984839779591E-2</v>
      </c>
      <c r="S681" s="11">
        <f t="shared" si="67"/>
        <v>9.97503456923515E-2</v>
      </c>
      <c r="U681" t="str">
        <f t="shared" si="65"/>
        <v>NSFR8</v>
      </c>
      <c r="V681" s="497">
        <v>202312</v>
      </c>
      <c r="W681" s="497">
        <v>202202</v>
      </c>
      <c r="X681" s="497" t="s">
        <v>6222</v>
      </c>
      <c r="Y681" s="497" t="s">
        <v>92</v>
      </c>
      <c r="Z681" s="497">
        <v>0</v>
      </c>
      <c r="AA681" s="497">
        <v>4</v>
      </c>
      <c r="AB681" s="497">
        <v>1.6200033999347534</v>
      </c>
      <c r="AC681" s="497">
        <v>8</v>
      </c>
      <c r="AD681" s="497"/>
      <c r="AF681" s="338" t="s">
        <v>1057</v>
      </c>
      <c r="AG681" s="339" t="s">
        <v>6753</v>
      </c>
      <c r="AH681" s="339" t="s">
        <v>6753</v>
      </c>
      <c r="AI681" s="339" t="s">
        <v>6753</v>
      </c>
      <c r="AJ681" s="339" t="s">
        <v>6753</v>
      </c>
      <c r="AK681" s="339" t="s">
        <v>6753</v>
      </c>
      <c r="AL681" s="339">
        <v>0.184753522</v>
      </c>
      <c r="AM681" s="339">
        <v>0.19103464140000001</v>
      </c>
      <c r="AN681" s="339">
        <v>0.17746764549999999</v>
      </c>
      <c r="AO681" s="339">
        <v>0.1800579934</v>
      </c>
      <c r="AP681" s="339">
        <v>0.1780422817</v>
      </c>
      <c r="AQ681" s="339">
        <v>0.1773973764</v>
      </c>
      <c r="AR681" s="339">
        <v>0.17764147420000001</v>
      </c>
      <c r="AS681" s="339">
        <v>0.18957754800000001</v>
      </c>
      <c r="AT681" s="339">
        <v>0.18330899649999999</v>
      </c>
      <c r="AU681" s="339">
        <v>0.18672358089999999</v>
      </c>
      <c r="AV681" s="339">
        <v>0.19730074650000001</v>
      </c>
      <c r="AW681" s="339">
        <v>0.18645949789999999</v>
      </c>
      <c r="AX681" s="339">
        <v>0.18563360919999999</v>
      </c>
      <c r="AY681" s="339">
        <v>0.18301336109999999</v>
      </c>
      <c r="AZ681" s="339">
        <v>0.1874588834</v>
      </c>
      <c r="BA681" s="339">
        <v>0.18878122089999999</v>
      </c>
      <c r="BB681" s="339">
        <v>0.19431454009999999</v>
      </c>
      <c r="BC681" s="339">
        <v>0.17534888330000001</v>
      </c>
      <c r="BD681" s="339">
        <v>0.19338201390000001</v>
      </c>
      <c r="BE681" s="339">
        <v>0.19990785119999999</v>
      </c>
      <c r="BF681" s="339">
        <v>0.1730534403</v>
      </c>
      <c r="BG681" s="339">
        <v>0.16996253629999999</v>
      </c>
      <c r="BH681" s="339">
        <v>0.1747992676</v>
      </c>
      <c r="BI681" s="339">
        <v>0.17485865780000001</v>
      </c>
      <c r="BJ681" s="339">
        <v>0.1751000439</v>
      </c>
      <c r="BK681" s="339">
        <v>0.16308863069999999</v>
      </c>
      <c r="BL681" s="339">
        <v>0.1631973407</v>
      </c>
      <c r="BM681" s="339">
        <v>0.16405291020000001</v>
      </c>
      <c r="BN681" s="339">
        <v>0.18395027080000001</v>
      </c>
      <c r="BO681" s="339">
        <v>0.18757428670000001</v>
      </c>
      <c r="BP681" s="339">
        <v>0.19317832130000001</v>
      </c>
      <c r="BQ681" s="339">
        <v>0.19557176609999999</v>
      </c>
      <c r="BR681" s="339">
        <v>0.1970336251</v>
      </c>
    </row>
    <row r="682" spans="1:70">
      <c r="A682" t="str">
        <f t="shared" si="68"/>
        <v>Forbearance ratio - Loans and advances (gross amount) (FBL)201712</v>
      </c>
      <c r="B682" s="495">
        <v>201712</v>
      </c>
      <c r="C682" s="495">
        <v>239</v>
      </c>
      <c r="D682" s="495" t="s">
        <v>1385</v>
      </c>
      <c r="E682" s="495">
        <v>0</v>
      </c>
      <c r="F682" s="495">
        <v>9.0573595407850635E-3</v>
      </c>
      <c r="G682" s="495">
        <v>2.2890524389259623E-2</v>
      </c>
      <c r="H682" s="495">
        <v>4.6410104727180539E-2</v>
      </c>
      <c r="I682" s="495">
        <v>2.5830261603101E-2</v>
      </c>
      <c r="J682" s="495">
        <v>5.9128912213594467E-2</v>
      </c>
      <c r="K682" s="495">
        <v>0.19724114763079978</v>
      </c>
      <c r="L682" s="496">
        <v>424994791784.51227</v>
      </c>
      <c r="M682" s="496">
        <v>14661218015330.271</v>
      </c>
      <c r="N682" s="495">
        <v>7.3649606362950176E-2</v>
      </c>
      <c r="O682" s="495">
        <v>6.3883143579212584E-2</v>
      </c>
      <c r="P682" s="495">
        <v>1.9943549174205256E-2</v>
      </c>
      <c r="Q682" s="495">
        <v>129</v>
      </c>
      <c r="R682" s="11">
        <f t="shared" si="66"/>
        <v>1.9943549174205256E-2</v>
      </c>
      <c r="S682" s="11">
        <f t="shared" si="67"/>
        <v>7.3649606362950176E-2</v>
      </c>
      <c r="U682" t="str">
        <f t="shared" si="65"/>
        <v>NSFR9</v>
      </c>
      <c r="V682" s="497">
        <v>202312</v>
      </c>
      <c r="W682" s="497">
        <v>202202</v>
      </c>
      <c r="X682" s="497" t="s">
        <v>6222</v>
      </c>
      <c r="Y682" s="497" t="s">
        <v>91</v>
      </c>
      <c r="Z682" s="497">
        <v>0</v>
      </c>
      <c r="AA682" s="497">
        <v>3</v>
      </c>
      <c r="AB682" s="497">
        <v>1.590260302514563</v>
      </c>
      <c r="AC682" s="497">
        <v>9</v>
      </c>
      <c r="AD682" s="497"/>
      <c r="AF682" s="338" t="s">
        <v>1059</v>
      </c>
      <c r="AG682" s="339" t="s">
        <v>6753</v>
      </c>
      <c r="AH682" s="339" t="s">
        <v>6753</v>
      </c>
      <c r="AI682" s="339" t="s">
        <v>6753</v>
      </c>
      <c r="AJ682" s="339" t="s">
        <v>6753</v>
      </c>
      <c r="AK682" s="339" t="s">
        <v>6753</v>
      </c>
      <c r="AL682" s="339">
        <v>0.18820710360000001</v>
      </c>
      <c r="AM682" s="339">
        <v>0.1994099151</v>
      </c>
      <c r="AN682" s="339">
        <v>0.18321083429999999</v>
      </c>
      <c r="AO682" s="339">
        <v>0.18710611299999999</v>
      </c>
      <c r="AP682" s="339">
        <v>0.18301619529999999</v>
      </c>
      <c r="AQ682" s="339">
        <v>0.18197623760000001</v>
      </c>
      <c r="AR682" s="339">
        <v>0.18209360939999999</v>
      </c>
      <c r="AS682" s="339">
        <v>0.1945311797</v>
      </c>
      <c r="AT682" s="339">
        <v>0.18821801420000001</v>
      </c>
      <c r="AU682" s="339">
        <v>0.18660078050000001</v>
      </c>
      <c r="AV682" s="339">
        <v>0.19716701010000001</v>
      </c>
      <c r="AW682" s="339">
        <v>0.18632841520000001</v>
      </c>
      <c r="AX682" s="339">
        <v>0.18565507940000001</v>
      </c>
      <c r="AY682" s="339">
        <v>0.18301336109999999</v>
      </c>
      <c r="AZ682" s="339">
        <v>0.1842910307</v>
      </c>
      <c r="BA682" s="339">
        <v>0.18564722659999999</v>
      </c>
      <c r="BB682" s="339">
        <v>0.18739378700000001</v>
      </c>
      <c r="BC682" s="339">
        <v>0.15419744469999999</v>
      </c>
      <c r="BD682" s="339">
        <v>0.1718374859</v>
      </c>
      <c r="BE682" s="339">
        <v>0.17772753220000001</v>
      </c>
      <c r="BF682" s="339">
        <v>0.15374275600000001</v>
      </c>
      <c r="BG682" s="339">
        <v>0.15191342120000001</v>
      </c>
      <c r="BH682" s="339">
        <v>0.1569609334</v>
      </c>
      <c r="BI682" s="339">
        <v>0.15630340509999999</v>
      </c>
      <c r="BJ682" s="339">
        <v>0.15696311979999999</v>
      </c>
      <c r="BK682" s="339">
        <v>0.148680074</v>
      </c>
      <c r="BL682" s="339">
        <v>0.14896203690000001</v>
      </c>
      <c r="BM682" s="339">
        <v>0.14624715639999999</v>
      </c>
      <c r="BN682" s="339">
        <v>0.1530916772</v>
      </c>
      <c r="BO682" s="339">
        <v>0.15922096690000001</v>
      </c>
      <c r="BP682" s="339">
        <v>0.16514563939999999</v>
      </c>
      <c r="BQ682" s="339">
        <v>0.16747153819999999</v>
      </c>
      <c r="BR682" s="339">
        <v>0.16905427940000001</v>
      </c>
    </row>
    <row r="683" spans="1:70">
      <c r="A683" t="str">
        <f t="shared" si="68"/>
        <v>Forbearance ratio - Loans and advances (gross amount) (FBL)201803</v>
      </c>
      <c r="B683" s="495">
        <v>201803</v>
      </c>
      <c r="C683" s="495">
        <v>239</v>
      </c>
      <c r="D683" s="495" t="s">
        <v>1385</v>
      </c>
      <c r="E683" s="495">
        <v>0</v>
      </c>
      <c r="F683" s="495">
        <v>7.3940923092516977E-3</v>
      </c>
      <c r="G683" s="495">
        <v>2.0949108232170874E-2</v>
      </c>
      <c r="H683" s="495">
        <v>4.4280162762675303E-2</v>
      </c>
      <c r="I683" s="495">
        <v>2.4374465311125072E-2</v>
      </c>
      <c r="J683" s="495">
        <v>5.1992515234348086E-2</v>
      </c>
      <c r="K683" s="495">
        <v>0.206802133851239</v>
      </c>
      <c r="L683" s="496">
        <v>411023677270.33545</v>
      </c>
      <c r="M683" s="496">
        <v>14938655635405.486</v>
      </c>
      <c r="N683" s="495">
        <v>6.5864251185579023E-2</v>
      </c>
      <c r="O683" s="495">
        <v>6.1840110323012482E-2</v>
      </c>
      <c r="P683" s="495">
        <v>1.8873789145524227E-2</v>
      </c>
      <c r="Q683" s="495">
        <v>124</v>
      </c>
      <c r="R683" s="11">
        <f t="shared" si="66"/>
        <v>1.8873789145524227E-2</v>
      </c>
      <c r="S683" s="11">
        <f t="shared" si="67"/>
        <v>6.5864251185579023E-2</v>
      </c>
      <c r="U683" t="str">
        <f>CONCATENATE(X683,AC683)</f>
        <v>NSFR10</v>
      </c>
      <c r="V683" s="497">
        <v>202312</v>
      </c>
      <c r="W683" s="497">
        <v>202202</v>
      </c>
      <c r="X683" s="497" t="s">
        <v>6222</v>
      </c>
      <c r="Y683" s="497" t="s">
        <v>29</v>
      </c>
      <c r="Z683" s="497">
        <v>0</v>
      </c>
      <c r="AA683" s="497">
        <v>3</v>
      </c>
      <c r="AB683" s="497">
        <v>1.5880442994081287</v>
      </c>
      <c r="AC683" s="497">
        <v>10</v>
      </c>
      <c r="AD683" s="497"/>
      <c r="AF683" s="338" t="s">
        <v>1058</v>
      </c>
      <c r="AG683" s="339" t="s">
        <v>6753</v>
      </c>
      <c r="AH683" s="339" t="s">
        <v>6753</v>
      </c>
      <c r="AI683" s="339" t="s">
        <v>6753</v>
      </c>
      <c r="AJ683" s="339" t="s">
        <v>6753</v>
      </c>
      <c r="AK683" s="339" t="s">
        <v>6753</v>
      </c>
      <c r="AL683" s="339">
        <v>0.18311434309999999</v>
      </c>
      <c r="AM683" s="339">
        <v>0.19082906669999999</v>
      </c>
      <c r="AN683" s="339">
        <v>0.17727171159999999</v>
      </c>
      <c r="AO683" s="339">
        <v>0.17984905970000001</v>
      </c>
      <c r="AP683" s="339">
        <v>0.17780760749999999</v>
      </c>
      <c r="AQ683" s="339">
        <v>0.17716143600000001</v>
      </c>
      <c r="AR683" s="339">
        <v>0.1773937357</v>
      </c>
      <c r="AS683" s="339">
        <v>0.1893883686</v>
      </c>
      <c r="AT683" s="339">
        <v>0.18311945390000001</v>
      </c>
      <c r="AU683" s="339">
        <v>0.18652592079999999</v>
      </c>
      <c r="AV683" s="339">
        <v>0.19709810080000001</v>
      </c>
      <c r="AW683" s="339">
        <v>0.1862636788</v>
      </c>
      <c r="AX683" s="339">
        <v>0.18563360919999999</v>
      </c>
      <c r="AY683" s="339">
        <v>0.18301336109999999</v>
      </c>
      <c r="AZ683" s="339">
        <v>0.1842910307</v>
      </c>
      <c r="BA683" s="339">
        <v>0.18564722659999999</v>
      </c>
      <c r="BB683" s="339">
        <v>0.18739378700000001</v>
      </c>
      <c r="BC683" s="339">
        <v>0.15419744469999999</v>
      </c>
      <c r="BD683" s="339">
        <v>0.1718374859</v>
      </c>
      <c r="BE683" s="339">
        <v>0.17772753220000001</v>
      </c>
      <c r="BF683" s="339">
        <v>0.15374275600000001</v>
      </c>
      <c r="BG683" s="339">
        <v>0.15191342120000001</v>
      </c>
      <c r="BH683" s="339">
        <v>0.1569609334</v>
      </c>
      <c r="BI683" s="339">
        <v>0.15630340509999999</v>
      </c>
      <c r="BJ683" s="339">
        <v>0.15696311979999999</v>
      </c>
      <c r="BK683" s="339">
        <v>0.148680074</v>
      </c>
      <c r="BL683" s="339">
        <v>0.14896203690000001</v>
      </c>
      <c r="BM683" s="339">
        <v>0.14886939639999999</v>
      </c>
      <c r="BN683" s="339">
        <v>0.1559293467</v>
      </c>
      <c r="BO683" s="339">
        <v>0.15922096690000001</v>
      </c>
      <c r="BP683" s="339">
        <v>0.16514563939999999</v>
      </c>
      <c r="BQ683" s="339">
        <v>0.16747153819999999</v>
      </c>
      <c r="BR683" s="339">
        <v>0.16905427940000001</v>
      </c>
    </row>
    <row r="684" spans="1:70">
      <c r="A684" t="str">
        <f t="shared" si="68"/>
        <v>Forbearance ratio - Loans and advances (gross amount) (FBL)201806</v>
      </c>
      <c r="B684" s="495">
        <v>201806</v>
      </c>
      <c r="C684" s="495">
        <v>239</v>
      </c>
      <c r="D684" s="495" t="s">
        <v>1385</v>
      </c>
      <c r="E684" s="495">
        <v>0</v>
      </c>
      <c r="F684" s="495">
        <v>6.8757740669979587E-3</v>
      </c>
      <c r="G684" s="495">
        <v>2.0355223260515195E-2</v>
      </c>
      <c r="H684" s="495">
        <v>4.1962912817890413E-2</v>
      </c>
      <c r="I684" s="495">
        <v>2.2994271002943784E-2</v>
      </c>
      <c r="J684" s="495">
        <v>4.8549536119211603E-2</v>
      </c>
      <c r="K684" s="495">
        <v>0.17927848763012116</v>
      </c>
      <c r="L684" s="496">
        <v>395109014746.82678</v>
      </c>
      <c r="M684" s="496">
        <v>15013478227732.205</v>
      </c>
      <c r="N684" s="495">
        <v>6.2310091951388077E-2</v>
      </c>
      <c r="O684" s="495">
        <v>5.8480042289639884E-2</v>
      </c>
      <c r="P684" s="495">
        <v>1.7895245248588647E-2</v>
      </c>
      <c r="Q684" s="495">
        <v>126</v>
      </c>
      <c r="R684" s="11">
        <f t="shared" si="66"/>
        <v>1.7895245248588647E-2</v>
      </c>
      <c r="S684" s="11">
        <f t="shared" si="67"/>
        <v>6.2310091951388077E-2</v>
      </c>
      <c r="U684" t="str">
        <f t="shared" ref="U684:U704" si="69">CONCATENATE(X684,AC684)</f>
        <v>NSFR11</v>
      </c>
      <c r="V684" s="497">
        <v>202312</v>
      </c>
      <c r="W684" s="497">
        <v>202202</v>
      </c>
      <c r="X684" s="497" t="s">
        <v>6222</v>
      </c>
      <c r="Y684" s="497" t="s">
        <v>24</v>
      </c>
      <c r="Z684" s="497">
        <v>0</v>
      </c>
      <c r="AA684" s="497">
        <v>10</v>
      </c>
      <c r="AB684" s="497">
        <v>1.5726557792704665</v>
      </c>
      <c r="AC684" s="497">
        <v>11</v>
      </c>
      <c r="AD684" s="497"/>
      <c r="AF684" s="338" t="s">
        <v>1041</v>
      </c>
      <c r="AG684" s="339">
        <v>4.2955224200000003E-2</v>
      </c>
      <c r="AH684" s="339">
        <v>4.1837600199999998E-2</v>
      </c>
      <c r="AI684" s="339">
        <v>4.2180593199999998E-2</v>
      </c>
      <c r="AJ684" s="339">
        <v>4.1512090799999998E-2</v>
      </c>
      <c r="AK684" s="339">
        <v>4.0287880399999997E-2</v>
      </c>
      <c r="AL684" s="339">
        <v>4.0459586300000003E-2</v>
      </c>
      <c r="AM684" s="339">
        <v>3.9718710499999997E-2</v>
      </c>
      <c r="AN684" s="339">
        <v>3.8420423299999999E-2</v>
      </c>
      <c r="AO684" s="339">
        <v>3.6959450499999998E-2</v>
      </c>
      <c r="AP684" s="339">
        <v>3.4643099699999999E-2</v>
      </c>
      <c r="AQ684" s="339">
        <v>3.3869522499999999E-2</v>
      </c>
      <c r="AR684" s="339">
        <v>3.2160043300000003E-2</v>
      </c>
      <c r="AS684" s="339">
        <v>3.0526095499999999E-2</v>
      </c>
      <c r="AT684" s="339">
        <v>2.9115417099999999E-2</v>
      </c>
      <c r="AU684" s="339">
        <v>2.8213778599999999E-2</v>
      </c>
      <c r="AV684" s="339">
        <v>2.63743907E-2</v>
      </c>
      <c r="AW684" s="339">
        <v>2.5683310099999999E-2</v>
      </c>
      <c r="AX684" s="339">
        <v>2.44717687E-2</v>
      </c>
      <c r="AY684" s="339">
        <v>2.3641406199999999E-2</v>
      </c>
      <c r="AZ684" s="339">
        <v>2.3007943600000001E-2</v>
      </c>
      <c r="BA684" s="339">
        <v>2.2966663200000001E-2</v>
      </c>
      <c r="BB684" s="339">
        <v>2.21797348E-2</v>
      </c>
      <c r="BC684" s="339">
        <v>2.2036067999999999E-2</v>
      </c>
      <c r="BD684" s="339">
        <v>2.1035184299999999E-2</v>
      </c>
      <c r="BE684" s="339">
        <v>1.96990953E-2</v>
      </c>
      <c r="BF684" s="339">
        <v>1.8506382299999999E-2</v>
      </c>
      <c r="BG684" s="339">
        <v>1.73753146E-2</v>
      </c>
      <c r="BH684" s="339">
        <v>1.6175134899999999E-2</v>
      </c>
      <c r="BI684" s="339">
        <v>1.48398248E-2</v>
      </c>
      <c r="BJ684" s="339">
        <v>1.38460309E-2</v>
      </c>
      <c r="BK684" s="339">
        <v>1.3807676200000001E-2</v>
      </c>
      <c r="BL684" s="339">
        <v>1.3522216300000001E-2</v>
      </c>
      <c r="BM684" s="339">
        <v>1.32157078E-2</v>
      </c>
      <c r="BN684" s="339">
        <v>1.26034388E-2</v>
      </c>
      <c r="BO684" s="339">
        <v>1.25822261E-2</v>
      </c>
      <c r="BP684" s="339">
        <v>1.39006315E-2</v>
      </c>
      <c r="BQ684" s="339">
        <v>1.4479087999999999E-2</v>
      </c>
      <c r="BR684" s="339">
        <v>1.39002411E-2</v>
      </c>
    </row>
    <row r="685" spans="1:70">
      <c r="A685" t="str">
        <f t="shared" si="68"/>
        <v>Forbearance ratio - Loans and advances (gross amount) (FBL)201809</v>
      </c>
      <c r="B685" s="495">
        <v>201809</v>
      </c>
      <c r="C685" s="495">
        <v>239</v>
      </c>
      <c r="D685" s="495" t="s">
        <v>1385</v>
      </c>
      <c r="E685" s="495">
        <v>0</v>
      </c>
      <c r="F685" s="495">
        <v>6.6183360136415643E-3</v>
      </c>
      <c r="G685" s="495">
        <v>1.8775228135848303E-2</v>
      </c>
      <c r="H685" s="495">
        <v>3.9468725386344543E-2</v>
      </c>
      <c r="I685" s="495">
        <v>2.1949253137076196E-2</v>
      </c>
      <c r="J685" s="495">
        <v>4.589198611753012E-2</v>
      </c>
      <c r="K685" s="495">
        <v>0.16285650052466857</v>
      </c>
      <c r="L685" s="496">
        <v>374652304748.20544</v>
      </c>
      <c r="M685" s="496">
        <v>14769764191360.703</v>
      </c>
      <c r="N685" s="495">
        <v>4.654232744009288E-2</v>
      </c>
      <c r="O685" s="495">
        <v>5.6187351033468516E-2</v>
      </c>
      <c r="P685" s="495">
        <v>1.6973192021081097E-2</v>
      </c>
      <c r="Q685" s="495">
        <v>124</v>
      </c>
      <c r="R685" s="11">
        <f t="shared" si="66"/>
        <v>1.6973192021081097E-2</v>
      </c>
      <c r="S685" s="11">
        <f t="shared" si="67"/>
        <v>5.6187351033468516E-2</v>
      </c>
      <c r="U685" t="str">
        <f t="shared" si="69"/>
        <v>NSFR12</v>
      </c>
      <c r="V685" s="497">
        <v>202312</v>
      </c>
      <c r="W685" s="497">
        <v>202202</v>
      </c>
      <c r="X685" s="497" t="s">
        <v>6222</v>
      </c>
      <c r="Y685" s="497" t="s">
        <v>30</v>
      </c>
      <c r="Z685" s="497">
        <v>0</v>
      </c>
      <c r="AA685" s="497">
        <v>8</v>
      </c>
      <c r="AB685" s="497">
        <v>1.524915787760794</v>
      </c>
      <c r="AC685" s="497">
        <v>12</v>
      </c>
      <c r="AD685" s="497"/>
      <c r="AF685" s="338" t="s">
        <v>1038</v>
      </c>
      <c r="AG685" s="339">
        <v>5.7124220000000003E-2</v>
      </c>
      <c r="AH685" s="339">
        <v>5.4431790299999998E-2</v>
      </c>
      <c r="AI685" s="339">
        <v>5.4740717299999998E-2</v>
      </c>
      <c r="AJ685" s="339">
        <v>5.4058744800000003E-2</v>
      </c>
      <c r="AK685" s="339">
        <v>5.2116872000000002E-2</v>
      </c>
      <c r="AL685" s="339">
        <v>5.2085656299999998E-2</v>
      </c>
      <c r="AM685" s="339">
        <v>4.9590250199999998E-2</v>
      </c>
      <c r="AN685" s="339">
        <v>4.7894181100000002E-2</v>
      </c>
      <c r="AO685" s="339">
        <v>4.5948490100000003E-2</v>
      </c>
      <c r="AP685" s="339">
        <v>4.2466506600000002E-2</v>
      </c>
      <c r="AQ685" s="339">
        <v>4.0830730599999997E-2</v>
      </c>
      <c r="AR685" s="339">
        <v>3.7925395600000002E-2</v>
      </c>
      <c r="AS685" s="339">
        <v>3.5828318999999997E-2</v>
      </c>
      <c r="AT685" s="339">
        <v>3.37996162E-2</v>
      </c>
      <c r="AU685" s="339">
        <v>3.2828240299999999E-2</v>
      </c>
      <c r="AV685" s="339">
        <v>3.0615595400000001E-2</v>
      </c>
      <c r="AW685" s="339">
        <v>2.9871790200000001E-2</v>
      </c>
      <c r="AX685" s="339">
        <v>2.8051175599999999E-2</v>
      </c>
      <c r="AY685" s="339">
        <v>2.7050950800000001E-2</v>
      </c>
      <c r="AZ685" s="339">
        <v>2.6200595199999999E-2</v>
      </c>
      <c r="BA685" s="339">
        <v>2.6358515799999999E-2</v>
      </c>
      <c r="BB685" s="339">
        <v>2.5802813300000001E-2</v>
      </c>
      <c r="BC685" s="339">
        <v>2.5557189500000001E-2</v>
      </c>
      <c r="BD685" s="339">
        <v>2.4888298E-2</v>
      </c>
      <c r="BE685" s="339">
        <v>2.30874384E-2</v>
      </c>
      <c r="BF685" s="339">
        <v>2.15051297E-2</v>
      </c>
      <c r="BG685" s="339">
        <v>1.9773507499999999E-2</v>
      </c>
      <c r="BH685" s="339">
        <v>1.8410617000000001E-2</v>
      </c>
      <c r="BI685" s="339">
        <v>1.68633423E-2</v>
      </c>
      <c r="BJ685" s="339">
        <v>1.5839146200000001E-2</v>
      </c>
      <c r="BK685" s="339">
        <v>1.58111763E-2</v>
      </c>
      <c r="BL685" s="339">
        <v>1.5373875299999999E-2</v>
      </c>
      <c r="BM685" s="339">
        <v>1.4967100000000001E-2</v>
      </c>
      <c r="BN685" s="339">
        <v>1.4488930299999999E-2</v>
      </c>
      <c r="BO685" s="339">
        <v>1.44261943E-2</v>
      </c>
      <c r="BP685" s="339">
        <v>1.6084265300000001E-2</v>
      </c>
      <c r="BQ685" s="339">
        <v>1.68109556E-2</v>
      </c>
      <c r="BR685" s="339">
        <v>1.59610055E-2</v>
      </c>
    </row>
    <row r="686" spans="1:70">
      <c r="A686" t="str">
        <f t="shared" si="68"/>
        <v>Forbearance ratio - Loans and advances (gross amount) (FBL)201812</v>
      </c>
      <c r="B686" s="495">
        <v>201812</v>
      </c>
      <c r="C686" s="495">
        <v>239</v>
      </c>
      <c r="D686" s="495" t="s">
        <v>1385</v>
      </c>
      <c r="E686" s="495">
        <v>0</v>
      </c>
      <c r="F686" s="495">
        <v>7.2007399624512388E-3</v>
      </c>
      <c r="G686" s="495">
        <v>1.8448281239840034E-2</v>
      </c>
      <c r="H686" s="495">
        <v>3.6079197207567019E-2</v>
      </c>
      <c r="I686" s="495">
        <v>2.0566670979244864E-2</v>
      </c>
      <c r="J686" s="495">
        <v>4.2517000721977602E-2</v>
      </c>
      <c r="K686" s="495">
        <v>0.15746027647243749</v>
      </c>
      <c r="L686" s="496">
        <v>351730253084.89471</v>
      </c>
      <c r="M686" s="496">
        <v>14937486825182.332</v>
      </c>
      <c r="N686" s="495">
        <v>4.2380855916317468E-2</v>
      </c>
      <c r="O686" s="495">
        <v>4.9740394329759019E-2</v>
      </c>
      <c r="P686" s="495">
        <v>1.6194999825801668E-2</v>
      </c>
      <c r="Q686" s="495">
        <v>127</v>
      </c>
      <c r="R686" s="11">
        <f t="shared" si="66"/>
        <v>1.6194999825801668E-2</v>
      </c>
      <c r="S686" s="11">
        <f t="shared" si="67"/>
        <v>4.9740394329759019E-2</v>
      </c>
      <c r="U686" t="str">
        <f t="shared" si="69"/>
        <v>NSFR13</v>
      </c>
      <c r="V686" s="497">
        <v>202312</v>
      </c>
      <c r="W686" s="497">
        <v>202202</v>
      </c>
      <c r="X686" s="497" t="s">
        <v>6222</v>
      </c>
      <c r="Y686" s="497" t="s">
        <v>23</v>
      </c>
      <c r="Z686" s="497">
        <v>0</v>
      </c>
      <c r="AA686" s="497">
        <v>5</v>
      </c>
      <c r="AB686" s="497">
        <v>1.4840090712817455</v>
      </c>
      <c r="AC686" s="497">
        <v>13</v>
      </c>
      <c r="AD686" s="497"/>
      <c r="AF686" s="338" t="s">
        <v>1039</v>
      </c>
      <c r="AG686" s="339">
        <v>0.54376785650000004</v>
      </c>
      <c r="AH686" s="339">
        <v>0.54173088089999999</v>
      </c>
      <c r="AI686" s="339">
        <v>0.53765025180000003</v>
      </c>
      <c r="AJ686" s="339">
        <v>0.54298383130000005</v>
      </c>
      <c r="AK686" s="339">
        <v>0.55287254100000005</v>
      </c>
      <c r="AL686" s="339">
        <v>0.54084828039999999</v>
      </c>
      <c r="AM686" s="339">
        <v>0.55023248359999999</v>
      </c>
      <c r="AN686" s="339">
        <v>0.53231143910000001</v>
      </c>
      <c r="AO686" s="339">
        <v>0.54053552589999998</v>
      </c>
      <c r="AP686" s="339">
        <v>0.54995364950000003</v>
      </c>
      <c r="AQ686" s="339">
        <v>0.55930835450000005</v>
      </c>
      <c r="AR686" s="339">
        <v>0.56765541509999995</v>
      </c>
      <c r="AS686" s="339">
        <v>0.59761708700000005</v>
      </c>
      <c r="AT686" s="339">
        <v>0.59846026829999999</v>
      </c>
      <c r="AU686" s="339">
        <v>0.61368448229999994</v>
      </c>
      <c r="AV686" s="339">
        <v>0.63348486579999996</v>
      </c>
      <c r="AW686" s="339">
        <v>0.64469548489999995</v>
      </c>
      <c r="AX686" s="339">
        <v>0.64809087659999998</v>
      </c>
      <c r="AY686" s="339">
        <v>0.64279959409999998</v>
      </c>
      <c r="AZ686" s="339">
        <v>0.63583890330000004</v>
      </c>
      <c r="BA686" s="339">
        <v>0.63743582929999998</v>
      </c>
      <c r="BB686" s="339">
        <v>0.62031768939999998</v>
      </c>
      <c r="BC686" s="339">
        <v>0.61114273119999996</v>
      </c>
      <c r="BD686" s="339">
        <v>0.62540424770000003</v>
      </c>
      <c r="BE686" s="339">
        <v>0.64644367940000003</v>
      </c>
      <c r="BF686" s="339">
        <v>0.62160483040000003</v>
      </c>
      <c r="BG686" s="339">
        <v>0.61350094109999997</v>
      </c>
      <c r="BH686" s="339">
        <v>0.629458352</v>
      </c>
      <c r="BI686" s="339">
        <v>0.63104203459999997</v>
      </c>
      <c r="BJ686" s="339">
        <v>0.66231111320000002</v>
      </c>
      <c r="BK686" s="339">
        <v>0.66545020050000003</v>
      </c>
      <c r="BL686" s="339">
        <v>0.66168505320000004</v>
      </c>
      <c r="BM686" s="339">
        <v>0.65553373400000003</v>
      </c>
      <c r="BN686" s="339">
        <v>0.63059749610000004</v>
      </c>
      <c r="BO686" s="339">
        <v>0.62347423859999995</v>
      </c>
      <c r="BP686" s="339">
        <v>0.56818234150000002</v>
      </c>
      <c r="BQ686" s="339">
        <v>0.56149220889999996</v>
      </c>
      <c r="BR686" s="339">
        <v>0.53995754910000004</v>
      </c>
    </row>
    <row r="687" spans="1:70">
      <c r="A687" t="str">
        <f t="shared" si="68"/>
        <v>Forbearance ratio - Loans and advances (gross amount) (FBL)201903</v>
      </c>
      <c r="B687" s="495">
        <v>201903</v>
      </c>
      <c r="C687" s="495">
        <v>239</v>
      </c>
      <c r="D687" s="495" t="s">
        <v>1385</v>
      </c>
      <c r="E687" s="495">
        <v>0</v>
      </c>
      <c r="F687" s="495">
        <v>6.9730428855244936E-3</v>
      </c>
      <c r="G687" s="495">
        <v>1.8393661451827137E-2</v>
      </c>
      <c r="H687" s="495">
        <v>3.7032869075134346E-2</v>
      </c>
      <c r="I687" s="495">
        <v>1.9541038431462834E-2</v>
      </c>
      <c r="J687" s="495">
        <v>4.3550561276646818E-2</v>
      </c>
      <c r="K687" s="495">
        <v>0.15528164616519433</v>
      </c>
      <c r="L687" s="496">
        <v>345560477529.80505</v>
      </c>
      <c r="M687" s="496">
        <v>15455467748965.125</v>
      </c>
      <c r="N687" s="495">
        <v>4.3414987821519972E-2</v>
      </c>
      <c r="O687" s="495">
        <v>4.8672711958362001E-2</v>
      </c>
      <c r="P687" s="495">
        <v>1.5208990745816863E-2</v>
      </c>
      <c r="Q687" s="495">
        <v>125</v>
      </c>
      <c r="R687" s="11">
        <f t="shared" si="66"/>
        <v>1.5208990745816863E-2</v>
      </c>
      <c r="S687" s="11">
        <f t="shared" si="67"/>
        <v>4.8672711958362001E-2</v>
      </c>
      <c r="U687" t="str">
        <f t="shared" si="69"/>
        <v>NSFR14</v>
      </c>
      <c r="V687" s="497">
        <v>202312</v>
      </c>
      <c r="W687" s="497">
        <v>202202</v>
      </c>
      <c r="X687" s="497" t="s">
        <v>6222</v>
      </c>
      <c r="Y687" s="497" t="s">
        <v>97</v>
      </c>
      <c r="Z687" s="497">
        <v>0</v>
      </c>
      <c r="AA687" s="497">
        <v>4</v>
      </c>
      <c r="AB687" s="497">
        <v>1.4471963108329164</v>
      </c>
      <c r="AC687" s="497">
        <v>14</v>
      </c>
      <c r="AD687" s="497"/>
      <c r="AF687" s="338" t="s">
        <v>1040</v>
      </c>
      <c r="AG687" s="339">
        <v>2.16532961E-2</v>
      </c>
      <c r="AH687" s="339">
        <v>2.3392945500000002E-2</v>
      </c>
      <c r="AI687" s="339">
        <v>2.4474333399999999E-2</v>
      </c>
      <c r="AJ687" s="339">
        <v>2.1245015799999999E-2</v>
      </c>
      <c r="AK687" s="339">
        <v>2.12813944E-2</v>
      </c>
      <c r="AL687" s="339">
        <v>2.2852531999999998E-2</v>
      </c>
      <c r="AM687" s="339">
        <v>2.1710922399999999E-2</v>
      </c>
      <c r="AN687" s="339">
        <v>2.0705327400000001E-2</v>
      </c>
      <c r="AO687" s="339">
        <v>2.1785715800000001E-2</v>
      </c>
      <c r="AP687" s="339">
        <v>1.9641130999999999E-2</v>
      </c>
      <c r="AQ687" s="339">
        <v>1.8047760699999998E-2</v>
      </c>
      <c r="AR687" s="339">
        <v>1.61569175E-2</v>
      </c>
      <c r="AS687" s="339">
        <v>1.53182596E-2</v>
      </c>
      <c r="AT687" s="339">
        <v>1.44641527E-2</v>
      </c>
      <c r="AU687" s="339">
        <v>1.42209239E-2</v>
      </c>
      <c r="AV687" s="339">
        <v>1.34383705E-2</v>
      </c>
      <c r="AW687" s="339">
        <v>1.18543485E-2</v>
      </c>
      <c r="AX687" s="339">
        <v>1.18361953E-2</v>
      </c>
      <c r="AY687" s="339">
        <v>1.13152775E-2</v>
      </c>
      <c r="AZ687" s="339">
        <v>1.0842916500000001E-2</v>
      </c>
      <c r="BA687" s="339">
        <v>1.0836375699999999E-2</v>
      </c>
      <c r="BB687" s="339">
        <v>1.00541869E-2</v>
      </c>
      <c r="BC687" s="339">
        <v>9.9979791999999998E-3</v>
      </c>
      <c r="BD687" s="339">
        <v>9.8475565000000001E-3</v>
      </c>
      <c r="BE687" s="339">
        <v>9.0357475E-3</v>
      </c>
      <c r="BF687" s="339">
        <v>1.05597192E-2</v>
      </c>
      <c r="BG687" s="339">
        <v>1.42811E-2</v>
      </c>
      <c r="BH687" s="339">
        <v>1.4825704300000001E-2</v>
      </c>
      <c r="BI687" s="339">
        <v>1.45830757E-2</v>
      </c>
      <c r="BJ687" s="339">
        <v>1.49608855E-2</v>
      </c>
      <c r="BK687" s="339">
        <v>1.5408302800000001E-2</v>
      </c>
      <c r="BL687" s="339">
        <v>1.64825057E-2</v>
      </c>
      <c r="BM687" s="339">
        <v>1.6329535199999998E-2</v>
      </c>
      <c r="BN687" s="339">
        <v>1.4877102E-2</v>
      </c>
      <c r="BO687" s="339">
        <v>1.4282657799999999E-2</v>
      </c>
      <c r="BP687" s="339">
        <v>1.4922926E-2</v>
      </c>
      <c r="BQ687" s="339">
        <v>1.47712499E-2</v>
      </c>
      <c r="BR687" s="339">
        <v>1.3295650500000001E-2</v>
      </c>
    </row>
    <row r="688" spans="1:70">
      <c r="A688" t="str">
        <f t="shared" si="68"/>
        <v>Forbearance ratio - Loans and advances (gross amount) (FBL)201906</v>
      </c>
      <c r="B688" s="495">
        <v>201906</v>
      </c>
      <c r="C688" s="495">
        <v>239</v>
      </c>
      <c r="D688" s="495" t="s">
        <v>1385</v>
      </c>
      <c r="E688" s="495">
        <v>9.2011633679622769E-5</v>
      </c>
      <c r="F688" s="495">
        <v>6.9649340312363753E-3</v>
      </c>
      <c r="G688" s="495">
        <v>1.7515580046496053E-2</v>
      </c>
      <c r="H688" s="495">
        <v>3.4299493608212855E-2</v>
      </c>
      <c r="I688" s="495">
        <v>1.8958987165229993E-2</v>
      </c>
      <c r="J688" s="495">
        <v>3.9466216777239355E-2</v>
      </c>
      <c r="K688" s="495">
        <v>0.14958530751451141</v>
      </c>
      <c r="L688" s="496">
        <v>333289454628.27673</v>
      </c>
      <c r="M688" s="496">
        <v>15429828319490.795</v>
      </c>
      <c r="N688" s="495">
        <v>3.9465001111985198E-2</v>
      </c>
      <c r="O688" s="495">
        <v>4.7396974338538629E-2</v>
      </c>
      <c r="P688" s="495">
        <v>1.4796333132051984E-2</v>
      </c>
      <c r="Q688" s="495">
        <v>124</v>
      </c>
      <c r="R688" s="11">
        <f t="shared" si="66"/>
        <v>1.4796333132051984E-2</v>
      </c>
      <c r="S688" s="11">
        <f t="shared" si="67"/>
        <v>4.7396974338538629E-2</v>
      </c>
      <c r="U688" t="str">
        <f t="shared" si="69"/>
        <v>NSFR15</v>
      </c>
      <c r="V688" s="497">
        <v>202312</v>
      </c>
      <c r="W688" s="497">
        <v>202202</v>
      </c>
      <c r="X688" s="497" t="s">
        <v>6222</v>
      </c>
      <c r="Y688" s="497" t="s">
        <v>13</v>
      </c>
      <c r="Z688" s="497">
        <v>0</v>
      </c>
      <c r="AA688" s="497">
        <v>11</v>
      </c>
      <c r="AB688" s="497">
        <v>1.3821057007096169</v>
      </c>
      <c r="AC688" s="497">
        <v>15</v>
      </c>
      <c r="AD688" s="497"/>
      <c r="AF688" s="338" t="s">
        <v>1345</v>
      </c>
      <c r="AG688" s="339">
        <v>1.0293422299999999</v>
      </c>
      <c r="AH688" s="339">
        <v>1.0133952021999999</v>
      </c>
      <c r="AI688" s="339">
        <v>1.0017269738000001</v>
      </c>
      <c r="AJ688" s="339">
        <v>1.0180605368</v>
      </c>
      <c r="AK688" s="339">
        <v>1.0452303421</v>
      </c>
      <c r="AL688" s="339">
        <v>1.0253519112</v>
      </c>
      <c r="AM688" s="339">
        <v>1.0355807764</v>
      </c>
      <c r="AN688" s="339">
        <v>1.0313759048</v>
      </c>
      <c r="AO688" s="339">
        <v>1.0519382823000001</v>
      </c>
      <c r="AP688" s="339">
        <v>1.0462149437999999</v>
      </c>
      <c r="AQ688" s="339">
        <v>1.0686233412999999</v>
      </c>
      <c r="AR688" s="339">
        <v>1.0848747179</v>
      </c>
      <c r="AS688" s="339">
        <v>1.1069840097999999</v>
      </c>
      <c r="AT688" s="339">
        <v>1.1056895668</v>
      </c>
      <c r="AU688" s="339">
        <v>1.0925538154000001</v>
      </c>
      <c r="AV688" s="339">
        <v>1.1161285112999999</v>
      </c>
      <c r="AW688" s="339">
        <v>1.1382851925999999</v>
      </c>
      <c r="AX688" s="339">
        <v>1.1238859051000001</v>
      </c>
      <c r="AY688" s="339">
        <v>1.1416321733999999</v>
      </c>
      <c r="AZ688" s="339">
        <v>1.1383220561</v>
      </c>
      <c r="BA688" s="339">
        <v>1.1412174075999999</v>
      </c>
      <c r="BB688" s="339">
        <v>1.1162492864</v>
      </c>
      <c r="BC688" s="339">
        <v>1.1306444047999999</v>
      </c>
      <c r="BD688" s="339">
        <v>1.0957914961999999</v>
      </c>
      <c r="BE688" s="339">
        <v>1.0905591654</v>
      </c>
      <c r="BF688" s="339">
        <v>1.0535528324000001</v>
      </c>
      <c r="BG688" s="339">
        <v>1.0447621621000001</v>
      </c>
      <c r="BH688" s="339">
        <v>1.0524520031</v>
      </c>
      <c r="BI688" s="339">
        <v>1.0823914080999999</v>
      </c>
      <c r="BJ688" s="339">
        <v>1.0697248962000001</v>
      </c>
      <c r="BK688" s="339">
        <v>1.0963134744</v>
      </c>
      <c r="BL688" s="339">
        <v>1.1153166072</v>
      </c>
      <c r="BM688" s="339">
        <v>1.1162130591999999</v>
      </c>
      <c r="BN688" s="339">
        <v>1.0833577590000001</v>
      </c>
      <c r="BO688" s="339">
        <v>1.0949984977</v>
      </c>
      <c r="BP688" s="339">
        <v>1.1273766977999999</v>
      </c>
      <c r="BQ688" s="339">
        <v>1.1379902813</v>
      </c>
      <c r="BR688" s="339">
        <v>1.0794705786000001</v>
      </c>
    </row>
    <row r="689" spans="1:70">
      <c r="A689" t="str">
        <f t="shared" si="68"/>
        <v>Forbearance ratio - Loans and advances (gross amount) (FBL)201909</v>
      </c>
      <c r="B689" s="495">
        <v>201909</v>
      </c>
      <c r="C689" s="495">
        <v>239</v>
      </c>
      <c r="D689" s="495" t="s">
        <v>1385</v>
      </c>
      <c r="E689" s="495">
        <v>8.4935851637725821E-5</v>
      </c>
      <c r="F689" s="495">
        <v>6.7702180105492652E-3</v>
      </c>
      <c r="G689" s="495">
        <v>1.785821471430498E-2</v>
      </c>
      <c r="H689" s="495">
        <v>3.292476696051648E-2</v>
      </c>
      <c r="I689" s="495">
        <v>1.8286066584556854E-2</v>
      </c>
      <c r="J689" s="495">
        <v>3.6334091976803977E-2</v>
      </c>
      <c r="K689" s="495">
        <v>0.14108631523177506</v>
      </c>
      <c r="L689" s="496">
        <v>323175073079.32318</v>
      </c>
      <c r="M689" s="496">
        <v>15563742885245.104</v>
      </c>
      <c r="N689" s="495">
        <v>3.6581525752879124E-2</v>
      </c>
      <c r="O689" s="495">
        <v>4.5009659410911326E-2</v>
      </c>
      <c r="P689" s="495">
        <v>1.4371939543178449E-2</v>
      </c>
      <c r="Q689" s="495">
        <v>125</v>
      </c>
      <c r="R689" s="11">
        <f t="shared" si="66"/>
        <v>1.4371939543178449E-2</v>
      </c>
      <c r="S689" s="11">
        <f t="shared" si="67"/>
        <v>4.5009659410911326E-2</v>
      </c>
      <c r="U689" t="str">
        <f t="shared" si="69"/>
        <v>NSFR16</v>
      </c>
      <c r="V689" s="497">
        <v>202312</v>
      </c>
      <c r="W689" s="497">
        <v>202202</v>
      </c>
      <c r="X689" s="497" t="s">
        <v>6222</v>
      </c>
      <c r="Y689" s="497" t="s">
        <v>22</v>
      </c>
      <c r="Z689" s="497">
        <v>0</v>
      </c>
      <c r="AA689" s="497">
        <v>4</v>
      </c>
      <c r="AB689" s="497">
        <v>1.3498649991349883</v>
      </c>
      <c r="AC689" s="497">
        <v>16</v>
      </c>
      <c r="AD689" s="497"/>
      <c r="AF689" s="338" t="s">
        <v>1346</v>
      </c>
      <c r="AG689" s="339" t="s">
        <v>6753</v>
      </c>
      <c r="AH689" s="339">
        <v>0.12929916859999999</v>
      </c>
      <c r="AI689" s="339">
        <v>0.12716022769999999</v>
      </c>
      <c r="AJ689" s="339">
        <v>0.13550180949999999</v>
      </c>
      <c r="AK689" s="339">
        <v>0.14019753060000001</v>
      </c>
      <c r="AL689" s="339">
        <v>0.13294548149999999</v>
      </c>
      <c r="AM689" s="339">
        <v>0.15090940450000001</v>
      </c>
      <c r="AN689" s="339">
        <v>0.1370620994</v>
      </c>
      <c r="AO689" s="339">
        <v>0.13520662789999999</v>
      </c>
      <c r="AP689" s="339">
        <v>0.13469514169999999</v>
      </c>
      <c r="AQ689" s="339">
        <v>0.13698143630000001</v>
      </c>
      <c r="AR689" s="339">
        <v>0.14068400019999999</v>
      </c>
      <c r="AS689" s="339">
        <v>0.14157899909999999</v>
      </c>
      <c r="AT689" s="339">
        <v>0.13694053279999999</v>
      </c>
      <c r="AU689" s="339">
        <v>0.13850630080000001</v>
      </c>
      <c r="AV689" s="339">
        <v>0.12687336360000001</v>
      </c>
      <c r="AW689" s="339">
        <v>0.1210566417</v>
      </c>
      <c r="AX689" s="339">
        <v>0.1204202742</v>
      </c>
      <c r="AY689" s="339">
        <v>0.1303872982</v>
      </c>
      <c r="AZ689" s="339">
        <v>0.15104416230000001</v>
      </c>
      <c r="BA689" s="339">
        <v>0.15055913830000001</v>
      </c>
      <c r="BB689" s="339">
        <v>0.14696051709999999</v>
      </c>
      <c r="BC689" s="339">
        <v>0.1427585029</v>
      </c>
      <c r="BD689" s="339">
        <v>0.1712454719</v>
      </c>
      <c r="BE689" s="339">
        <v>0.1717894787</v>
      </c>
      <c r="BF689" s="339">
        <v>0.17182238990000001</v>
      </c>
      <c r="BG689" s="339">
        <v>0.22466605179999999</v>
      </c>
      <c r="BH689" s="339">
        <v>0.23875226460000001</v>
      </c>
      <c r="BI689" s="339">
        <v>0.24931076720000001</v>
      </c>
      <c r="BJ689" s="339">
        <v>0.2381128005</v>
      </c>
      <c r="BK689" s="339">
        <v>0.25162744370000001</v>
      </c>
      <c r="BL689" s="339">
        <v>0.24995843819999999</v>
      </c>
      <c r="BM689" s="339">
        <v>0.2464684993</v>
      </c>
      <c r="BN689" s="339">
        <v>0.19849326310000001</v>
      </c>
      <c r="BO689" s="339">
        <v>0.19947220630000001</v>
      </c>
      <c r="BP689" s="339">
        <v>0.20043699279999999</v>
      </c>
      <c r="BQ689" s="339">
        <v>0.23043025559999999</v>
      </c>
      <c r="BR689" s="339">
        <v>0.2081617634</v>
      </c>
    </row>
    <row r="690" spans="1:70">
      <c r="A690" t="str">
        <f t="shared" si="68"/>
        <v>Forbearance ratio - Loans and advances (gross amount) (FBL)201912</v>
      </c>
      <c r="B690" s="495">
        <v>201912</v>
      </c>
      <c r="C690" s="495">
        <v>239</v>
      </c>
      <c r="D690" s="495" t="s">
        <v>1385</v>
      </c>
      <c r="E690" s="495">
        <v>8.1821890646095884E-5</v>
      </c>
      <c r="F690" s="495">
        <v>6.5762913882350723E-3</v>
      </c>
      <c r="G690" s="495">
        <v>1.5802743513654974E-2</v>
      </c>
      <c r="H690" s="495">
        <v>3.0522552696333565E-2</v>
      </c>
      <c r="I690" s="495">
        <v>1.7538598850279485E-2</v>
      </c>
      <c r="J690" s="495">
        <v>3.4432559570176831E-2</v>
      </c>
      <c r="K690" s="495">
        <v>9.8493205462652972E-2</v>
      </c>
      <c r="L690" s="496">
        <v>304764352883.20892</v>
      </c>
      <c r="M690" s="496">
        <v>15348264358124.461</v>
      </c>
      <c r="N690" s="495">
        <v>3.6093288925869445E-2</v>
      </c>
      <c r="O690" s="495">
        <v>4.0669960190240564E-2</v>
      </c>
      <c r="P690" s="495">
        <v>1.3993565790233023E-2</v>
      </c>
      <c r="Q690" s="495">
        <v>126</v>
      </c>
      <c r="R690" s="11">
        <f t="shared" si="66"/>
        <v>1.3993565790233023E-2</v>
      </c>
      <c r="S690" s="11">
        <f t="shared" si="67"/>
        <v>4.0669960190240564E-2</v>
      </c>
      <c r="U690" t="str">
        <f t="shared" si="69"/>
        <v>NSFR17</v>
      </c>
      <c r="V690" s="497">
        <v>202312</v>
      </c>
      <c r="W690" s="497">
        <v>202202</v>
      </c>
      <c r="X690" s="497" t="s">
        <v>6222</v>
      </c>
      <c r="Y690" s="497" t="s">
        <v>99</v>
      </c>
      <c r="Z690" s="497">
        <v>0</v>
      </c>
      <c r="AA690" s="497">
        <v>5</v>
      </c>
      <c r="AB690" s="497">
        <v>1.3481864779001158</v>
      </c>
      <c r="AC690" s="497">
        <v>17</v>
      </c>
      <c r="AD690" s="497">
        <v>1</v>
      </c>
      <c r="AF690" s="338" t="s">
        <v>5614</v>
      </c>
      <c r="AG690" s="339" t="s">
        <v>6753</v>
      </c>
      <c r="AH690" s="339" t="s">
        <v>6753</v>
      </c>
      <c r="AI690" s="339" t="s">
        <v>6753</v>
      </c>
      <c r="AJ690" s="339" t="s">
        <v>6753</v>
      </c>
      <c r="AK690" s="339" t="s">
        <v>6753</v>
      </c>
      <c r="AL690" s="339" t="s">
        <v>6753</v>
      </c>
      <c r="AM690" s="339" t="s">
        <v>6753</v>
      </c>
      <c r="AN690" s="339" t="s">
        <v>6753</v>
      </c>
      <c r="AO690" s="339">
        <v>1.9047922274</v>
      </c>
      <c r="AP690" s="339">
        <v>2.0110985327000002</v>
      </c>
      <c r="AQ690" s="339">
        <v>2.1016279884000002</v>
      </c>
      <c r="AR690" s="339">
        <v>2.0002653221000002</v>
      </c>
      <c r="AS690" s="339">
        <v>1.8369158114999999</v>
      </c>
      <c r="AT690" s="339">
        <v>1.9549055725</v>
      </c>
      <c r="AU690" s="339">
        <v>1.8327665541</v>
      </c>
      <c r="AV690" s="339">
        <v>1.5581860615000001</v>
      </c>
      <c r="AW690" s="339">
        <v>1.5939385800000001</v>
      </c>
      <c r="AX690" s="339">
        <v>1.6099472896</v>
      </c>
      <c r="AY690" s="339">
        <v>1.5391085083</v>
      </c>
      <c r="AZ690" s="339">
        <v>1.6414302042</v>
      </c>
      <c r="BA690" s="339">
        <v>1.4777845878</v>
      </c>
      <c r="BB690" s="339">
        <v>1.4971823894</v>
      </c>
      <c r="BC690" s="339">
        <v>1.4443016518</v>
      </c>
      <c r="BD690" s="339">
        <v>1.5518611920000001</v>
      </c>
      <c r="BE690" s="339">
        <v>1.6332605938</v>
      </c>
      <c r="BF690" s="339">
        <v>1.8409636379000001</v>
      </c>
      <c r="BG690" s="339">
        <v>2.0550472919999998</v>
      </c>
      <c r="BH690" s="339">
        <v>1.9271342526999999</v>
      </c>
      <c r="BI690" s="339">
        <v>1.82247841</v>
      </c>
      <c r="BJ690" s="339">
        <v>1.8567232886</v>
      </c>
      <c r="BK690" s="339">
        <v>1.5172103334</v>
      </c>
      <c r="BL690" s="339">
        <v>1.5874506594</v>
      </c>
      <c r="BM690" s="339">
        <v>1.4955768002000001</v>
      </c>
      <c r="BN690" s="339">
        <v>1.6992212846999999</v>
      </c>
      <c r="BO690" s="339">
        <v>1.8273821868</v>
      </c>
      <c r="BP690" s="339">
        <v>1.84174383</v>
      </c>
      <c r="BQ690" s="339">
        <v>1.8476118566999999</v>
      </c>
      <c r="BR690" s="339">
        <v>1.9759906763999999</v>
      </c>
    </row>
    <row r="691" spans="1:70">
      <c r="A691" t="str">
        <f t="shared" si="68"/>
        <v>Forbearance ratio - Loans and advances (gross amount) (FBL)202003</v>
      </c>
      <c r="B691" s="495">
        <v>202003</v>
      </c>
      <c r="C691" s="495">
        <v>239</v>
      </c>
      <c r="D691" s="495" t="s">
        <v>1385</v>
      </c>
      <c r="E691" s="495">
        <v>8.950818517886143E-4</v>
      </c>
      <c r="F691" s="495">
        <v>7.2579300891529464E-3</v>
      </c>
      <c r="G691" s="495">
        <v>1.8725515415284149E-2</v>
      </c>
      <c r="H691" s="495">
        <v>3.1997927717002723E-2</v>
      </c>
      <c r="I691" s="495">
        <v>1.8634423297627083E-2</v>
      </c>
      <c r="J691" s="495">
        <v>3.7959309440476693E-2</v>
      </c>
      <c r="K691" s="495">
        <v>0.13262811145611281</v>
      </c>
      <c r="L691" s="496">
        <v>299329281767.95288</v>
      </c>
      <c r="M691" s="496">
        <v>16141369711096.875</v>
      </c>
      <c r="N691" s="495">
        <v>3.6626026856128008E-2</v>
      </c>
      <c r="O691" s="495">
        <v>4.1406529369393916E-2</v>
      </c>
      <c r="P691" s="495">
        <v>1.4575746527770285E-2</v>
      </c>
      <c r="Q691" s="495">
        <v>117</v>
      </c>
      <c r="R691" s="11">
        <f t="shared" si="66"/>
        <v>1.4575746527770285E-2</v>
      </c>
      <c r="S691" s="11">
        <f t="shared" si="67"/>
        <v>4.1406529369393916E-2</v>
      </c>
      <c r="U691" t="str">
        <f t="shared" si="69"/>
        <v>NSFR18</v>
      </c>
      <c r="V691" s="497">
        <v>202312</v>
      </c>
      <c r="W691" s="497">
        <v>202202</v>
      </c>
      <c r="X691" s="497" t="s">
        <v>6222</v>
      </c>
      <c r="Y691" s="497" t="s">
        <v>93</v>
      </c>
      <c r="Z691" s="497">
        <v>0</v>
      </c>
      <c r="AA691" s="497">
        <v>3</v>
      </c>
      <c r="AB691" s="497">
        <v>1.3418627113593895</v>
      </c>
      <c r="AC691" s="497">
        <v>18</v>
      </c>
      <c r="AD691" s="497"/>
      <c r="AF691" s="338" t="s">
        <v>6752</v>
      </c>
      <c r="AG691" s="339" t="s">
        <v>6753</v>
      </c>
      <c r="AH691" s="339" t="s">
        <v>6753</v>
      </c>
      <c r="AI691" s="339" t="s">
        <v>6753</v>
      </c>
      <c r="AJ691" s="339" t="s">
        <v>6753</v>
      </c>
      <c r="AK691" s="339" t="s">
        <v>6753</v>
      </c>
      <c r="AL691" s="339" t="s">
        <v>6753</v>
      </c>
      <c r="AM691" s="339" t="s">
        <v>6753</v>
      </c>
      <c r="AN691" s="339" t="s">
        <v>6753</v>
      </c>
      <c r="AO691" s="339" t="s">
        <v>6753</v>
      </c>
      <c r="AP691" s="339" t="s">
        <v>6753</v>
      </c>
      <c r="AQ691" s="339" t="s">
        <v>6753</v>
      </c>
      <c r="AR691" s="339" t="s">
        <v>6753</v>
      </c>
      <c r="AS691" s="339" t="s">
        <v>6753</v>
      </c>
      <c r="AT691" s="339" t="s">
        <v>6753</v>
      </c>
      <c r="AU691" s="339" t="s">
        <v>6753</v>
      </c>
      <c r="AV691" s="339" t="s">
        <v>6753</v>
      </c>
      <c r="AW691" s="339" t="s">
        <v>6753</v>
      </c>
      <c r="AX691" s="339" t="s">
        <v>6753</v>
      </c>
      <c r="AY691" s="339" t="s">
        <v>6753</v>
      </c>
      <c r="AZ691" s="339" t="s">
        <v>6753</v>
      </c>
      <c r="BA691" s="339" t="s">
        <v>6753</v>
      </c>
      <c r="BB691" s="339" t="s">
        <v>6753</v>
      </c>
      <c r="BC691" s="339" t="s">
        <v>6753</v>
      </c>
      <c r="BD691" s="339" t="s">
        <v>6753</v>
      </c>
      <c r="BE691" s="339" t="s">
        <v>6753</v>
      </c>
      <c r="BF691" s="339" t="s">
        <v>6753</v>
      </c>
      <c r="BG691" s="339" t="s">
        <v>6753</v>
      </c>
      <c r="BH691" s="339">
        <v>1.3563158423999999</v>
      </c>
      <c r="BI691" s="339">
        <v>1.3192290204999999</v>
      </c>
      <c r="BJ691" s="339">
        <v>1.3326427085000001</v>
      </c>
      <c r="BK691" s="339">
        <v>1.2680268587000001</v>
      </c>
      <c r="BL691" s="339">
        <v>1.2600602496</v>
      </c>
      <c r="BM691" s="339">
        <v>1.2552053257</v>
      </c>
      <c r="BN691" s="339">
        <v>1.3448832949</v>
      </c>
      <c r="BO691" s="339">
        <v>1.3340075558</v>
      </c>
      <c r="BP691" s="339">
        <v>1.3439522752999999</v>
      </c>
      <c r="BQ691" s="339">
        <v>1.3034484957000001</v>
      </c>
      <c r="BR691" s="339">
        <v>1.3418627113999999</v>
      </c>
    </row>
    <row r="692" spans="1:70">
      <c r="A692" t="str">
        <f t="shared" si="68"/>
        <v>Forbearance ratio - Loans and advances (gross amount) (FBL)202006</v>
      </c>
      <c r="B692" s="495">
        <v>202006</v>
      </c>
      <c r="C692" s="495">
        <v>239</v>
      </c>
      <c r="D692" s="495" t="s">
        <v>1385</v>
      </c>
      <c r="E692" s="495">
        <v>1.2344474145651037E-3</v>
      </c>
      <c r="F692" s="495">
        <v>8.8511784246059124E-3</v>
      </c>
      <c r="G692" s="495">
        <v>2.0956630919821785E-2</v>
      </c>
      <c r="H692" s="495">
        <v>3.2744042088185307E-2</v>
      </c>
      <c r="I692" s="495">
        <v>1.9659427217688916E-2</v>
      </c>
      <c r="J692" s="495">
        <v>3.6123870764748683E-2</v>
      </c>
      <c r="K692" s="495">
        <v>0.11095578050470079</v>
      </c>
      <c r="L692" s="496">
        <v>330178330363.63934</v>
      </c>
      <c r="M692" s="496">
        <v>16825764300556.203</v>
      </c>
      <c r="N692" s="495">
        <v>4.1020094783148442E-2</v>
      </c>
      <c r="O692" s="495">
        <v>4.0164621784729161E-2</v>
      </c>
      <c r="P692" s="495">
        <v>1.6030014143470425E-2</v>
      </c>
      <c r="Q692" s="495">
        <v>117</v>
      </c>
      <c r="R692" s="11">
        <f t="shared" si="66"/>
        <v>1.6030014143470425E-2</v>
      </c>
      <c r="S692" s="11">
        <f t="shared" si="67"/>
        <v>4.1020094783148442E-2</v>
      </c>
      <c r="U692" t="str">
        <f t="shared" si="69"/>
        <v>NSFR19</v>
      </c>
      <c r="V692" s="497">
        <v>202312</v>
      </c>
      <c r="W692" s="497">
        <v>202202</v>
      </c>
      <c r="X692" s="497" t="s">
        <v>6222</v>
      </c>
      <c r="Y692" s="497" t="s">
        <v>27</v>
      </c>
      <c r="Z692" s="497">
        <v>0</v>
      </c>
      <c r="AA692" s="497">
        <v>8</v>
      </c>
      <c r="AB692" s="497">
        <v>1.3343465065830951</v>
      </c>
      <c r="AC692" s="497">
        <v>19</v>
      </c>
      <c r="AD692" s="497"/>
      <c r="AF692" s="338" t="s">
        <v>1042</v>
      </c>
      <c r="AG692" s="339">
        <v>0.12503664210000001</v>
      </c>
      <c r="AH692" s="339">
        <v>0.119472282</v>
      </c>
      <c r="AI692" s="339">
        <v>0.125986031</v>
      </c>
      <c r="AJ692" s="339">
        <v>0.13662763789999999</v>
      </c>
      <c r="AK692" s="339">
        <v>0.1364931207</v>
      </c>
      <c r="AL692" s="339">
        <v>0.12137953460000001</v>
      </c>
      <c r="AM692" s="339">
        <v>0.1056317412</v>
      </c>
      <c r="AN692" s="339">
        <v>0.1540414225</v>
      </c>
      <c r="AO692" s="339">
        <v>0.13620634440000001</v>
      </c>
      <c r="AP692" s="339">
        <v>0.1228611602</v>
      </c>
      <c r="AQ692" s="339">
        <v>0.1099532949</v>
      </c>
      <c r="AR692" s="339">
        <v>0.125592499</v>
      </c>
      <c r="AS692" s="339">
        <v>0.1214180556</v>
      </c>
      <c r="AT692" s="339">
        <v>0.1127483849</v>
      </c>
      <c r="AU692" s="339">
        <v>0.1270500198</v>
      </c>
      <c r="AV692" s="339">
        <v>0.121449058</v>
      </c>
      <c r="AW692" s="339">
        <v>0.1203702394</v>
      </c>
      <c r="AX692" s="339">
        <v>0.11021506220000001</v>
      </c>
      <c r="AY692" s="339">
        <v>0.10702833019999999</v>
      </c>
      <c r="AZ692" s="339">
        <v>0.1023427118</v>
      </c>
      <c r="BA692" s="339">
        <v>0.1016016388</v>
      </c>
      <c r="BB692" s="339">
        <v>9.96350919E-2</v>
      </c>
      <c r="BC692" s="339">
        <v>5.7385044400000002E-2</v>
      </c>
      <c r="BD692" s="339">
        <v>4.3534140700000001E-2</v>
      </c>
      <c r="BE692" s="339">
        <v>5.9712914200000002E-2</v>
      </c>
      <c r="BF692" s="339">
        <v>6.3553577700000002E-2</v>
      </c>
      <c r="BG692" s="339">
        <v>7.1936039699999996E-2</v>
      </c>
      <c r="BH692" s="339">
        <v>9.4571181800000001E-2</v>
      </c>
      <c r="BI692" s="339">
        <v>0.1025873616</v>
      </c>
      <c r="BJ692" s="339">
        <v>0.1001024995</v>
      </c>
      <c r="BK692" s="339">
        <v>7.2537547899999999E-2</v>
      </c>
      <c r="BL692" s="339">
        <v>8.9465382600000004E-2</v>
      </c>
      <c r="BM692" s="339">
        <v>9.6626252999999995E-2</v>
      </c>
      <c r="BN692" s="339">
        <v>0.1112829378</v>
      </c>
      <c r="BO692" s="339">
        <v>0.11921283219999999</v>
      </c>
      <c r="BP692" s="339">
        <v>0.12999838480000001</v>
      </c>
      <c r="BQ692" s="339">
        <v>0.13718675920000001</v>
      </c>
      <c r="BR692" s="339">
        <v>0.1379279145</v>
      </c>
    </row>
    <row r="693" spans="1:70">
      <c r="A693" t="str">
        <f t="shared" si="68"/>
        <v>Forbearance ratio - Loans and advances (gross amount) (FBL)202009</v>
      </c>
      <c r="B693" s="495">
        <v>202009</v>
      </c>
      <c r="C693" s="495">
        <v>239</v>
      </c>
      <c r="D693" s="495" t="s">
        <v>1385</v>
      </c>
      <c r="E693" s="495">
        <v>1.2336546252586919E-3</v>
      </c>
      <c r="F693" s="495">
        <v>8.543435746007735E-3</v>
      </c>
      <c r="G693" s="495">
        <v>2.0340474126730099E-2</v>
      </c>
      <c r="H693" s="495">
        <v>3.3266785478595982E-2</v>
      </c>
      <c r="I693" s="495">
        <v>1.9864161366182333E-2</v>
      </c>
      <c r="J693" s="495">
        <v>3.8312149070849122E-2</v>
      </c>
      <c r="K693" s="495">
        <v>0.10397656882664928</v>
      </c>
      <c r="L693" s="496">
        <v>334408150034.85388</v>
      </c>
      <c r="M693" s="496">
        <v>16993756206102.961</v>
      </c>
      <c r="N693" s="495">
        <v>4.0509711494611134E-2</v>
      </c>
      <c r="O693" s="495">
        <v>4.1473418262921058E-2</v>
      </c>
      <c r="P693" s="495">
        <v>1.6226920611892862E-2</v>
      </c>
      <c r="Q693" s="495">
        <v>115</v>
      </c>
      <c r="R693" s="11">
        <f t="shared" si="66"/>
        <v>1.6226920611892862E-2</v>
      </c>
      <c r="S693" s="11">
        <f t="shared" si="67"/>
        <v>4.1473418262921058E-2</v>
      </c>
      <c r="U693" t="str">
        <f t="shared" si="69"/>
        <v>NSFR20</v>
      </c>
      <c r="V693" s="497">
        <v>202312</v>
      </c>
      <c r="W693" s="497">
        <v>202202</v>
      </c>
      <c r="X693" s="497" t="s">
        <v>6222</v>
      </c>
      <c r="Y693" s="497" t="s">
        <v>25</v>
      </c>
      <c r="Z693" s="497">
        <v>0</v>
      </c>
      <c r="AA693" s="497">
        <v>18</v>
      </c>
      <c r="AB693" s="497">
        <v>1.3144557306806357</v>
      </c>
      <c r="AC693" s="497">
        <v>20</v>
      </c>
      <c r="AD693" s="497"/>
      <c r="AF693" s="338" t="s">
        <v>1044</v>
      </c>
      <c r="AG693" s="339">
        <v>0.47899984340000001</v>
      </c>
      <c r="AH693" s="339">
        <v>0.47749766430000001</v>
      </c>
      <c r="AI693" s="339">
        <v>0.47044835750000003</v>
      </c>
      <c r="AJ693" s="339">
        <v>0.45899416850000002</v>
      </c>
      <c r="AK693" s="339">
        <v>0.4612766646</v>
      </c>
      <c r="AL693" s="339">
        <v>0.48245292989999999</v>
      </c>
      <c r="AM693" s="339">
        <v>0.52841775619999998</v>
      </c>
      <c r="AN693" s="339">
        <v>0.46067330400000001</v>
      </c>
      <c r="AO693" s="339">
        <v>0.47608369610000001</v>
      </c>
      <c r="AP693" s="339">
        <v>0.49294530759999999</v>
      </c>
      <c r="AQ693" s="339">
        <v>0.55003816559999996</v>
      </c>
      <c r="AR693" s="339">
        <v>0.51706055240000004</v>
      </c>
      <c r="AS693" s="339">
        <v>0.51533213850000004</v>
      </c>
      <c r="AT693" s="339">
        <v>0.52994100099999997</v>
      </c>
      <c r="AU693" s="339">
        <v>0.52947940260000004</v>
      </c>
      <c r="AV693" s="339">
        <v>0.5130972775</v>
      </c>
      <c r="AW693" s="339">
        <v>0.51198263820000001</v>
      </c>
      <c r="AX693" s="339">
        <v>0.51745329120000005</v>
      </c>
      <c r="AY693" s="339">
        <v>0.56129685569999999</v>
      </c>
      <c r="AZ693" s="339">
        <v>0.55696934060000003</v>
      </c>
      <c r="BA693" s="339">
        <v>0.55140706910000004</v>
      </c>
      <c r="BB693" s="339">
        <v>0.54643178309999996</v>
      </c>
      <c r="BC693" s="339">
        <v>0.63885335610000005</v>
      </c>
      <c r="BD693" s="339">
        <v>0.65296653410000005</v>
      </c>
      <c r="BE693" s="339">
        <v>0.6014305445</v>
      </c>
      <c r="BF693" s="339">
        <v>0.57692330059999997</v>
      </c>
      <c r="BG693" s="339">
        <v>0.58236537109999997</v>
      </c>
      <c r="BH693" s="339">
        <v>0.53291105260000005</v>
      </c>
      <c r="BI693" s="339">
        <v>0.51547003950000003</v>
      </c>
      <c r="BJ693" s="339">
        <v>0.50564801599999998</v>
      </c>
      <c r="BK693" s="339">
        <v>0.56316814500000001</v>
      </c>
      <c r="BL693" s="339">
        <v>0.52378550660000001</v>
      </c>
      <c r="BM693" s="339">
        <v>0.49679451819999998</v>
      </c>
      <c r="BN693" s="339">
        <v>0.47843580320000001</v>
      </c>
      <c r="BO693" s="339">
        <v>0.49079363929999997</v>
      </c>
      <c r="BP693" s="339">
        <v>0.43942877720000001</v>
      </c>
      <c r="BQ693" s="339">
        <v>0.42631469550000001</v>
      </c>
      <c r="BR693" s="339">
        <v>0.43415444959999999</v>
      </c>
    </row>
    <row r="694" spans="1:70">
      <c r="A694" t="str">
        <f t="shared" si="68"/>
        <v>Forbearance ratio - Loans and advances (gross amount) (FBL)202012</v>
      </c>
      <c r="B694" s="495">
        <v>202012</v>
      </c>
      <c r="C694" s="495">
        <v>239</v>
      </c>
      <c r="D694" s="495" t="s">
        <v>1385</v>
      </c>
      <c r="E694" s="495">
        <v>1.4702860519516807E-4</v>
      </c>
      <c r="F694" s="495">
        <v>8.9932530942421381E-3</v>
      </c>
      <c r="G694" s="495">
        <v>2.0107223987035794E-2</v>
      </c>
      <c r="H694" s="495">
        <v>3.3204946774120246E-2</v>
      </c>
      <c r="I694" s="495">
        <v>2.0043887703870063E-2</v>
      </c>
      <c r="J694" s="495">
        <v>3.9106731730328442E-2</v>
      </c>
      <c r="K694" s="495">
        <v>0.11165332530990203</v>
      </c>
      <c r="L694" s="496">
        <v>333416450464.34558</v>
      </c>
      <c r="M694" s="496">
        <v>16773800541504.029</v>
      </c>
      <c r="N694" s="495">
        <v>4.4516053016403663E-2</v>
      </c>
      <c r="O694" s="495">
        <v>4.0113340084141136E-2</v>
      </c>
      <c r="P694" s="495">
        <v>1.6452820864940022E-2</v>
      </c>
      <c r="Q694" s="495">
        <v>116</v>
      </c>
      <c r="R694" s="11">
        <f t="shared" si="66"/>
        <v>1.6452820864940022E-2</v>
      </c>
      <c r="S694" s="11">
        <f t="shared" si="67"/>
        <v>4.4516053016403663E-2</v>
      </c>
      <c r="U694" t="str">
        <f t="shared" si="69"/>
        <v>NSFR21</v>
      </c>
      <c r="V694" s="497">
        <v>202312</v>
      </c>
      <c r="W694" s="497">
        <v>202202</v>
      </c>
      <c r="X694" s="497" t="s">
        <v>6222</v>
      </c>
      <c r="Y694" s="497" t="s">
        <v>18</v>
      </c>
      <c r="Z694" s="497">
        <v>0</v>
      </c>
      <c r="AA694" s="497">
        <v>15</v>
      </c>
      <c r="AB694" s="497">
        <v>1.3123011328613028</v>
      </c>
      <c r="AC694" s="497">
        <v>21</v>
      </c>
      <c r="AD694" s="497"/>
      <c r="AF694" s="338" t="s">
        <v>1043</v>
      </c>
      <c r="AG694" s="339">
        <v>1.3231368E-2</v>
      </c>
      <c r="AH694" s="339">
        <v>1.2923092299999999E-2</v>
      </c>
      <c r="AI694" s="339">
        <v>1.3618396600000001E-2</v>
      </c>
      <c r="AJ694" s="339">
        <v>1.42849511E-2</v>
      </c>
      <c r="AK694" s="339">
        <v>1.44027996E-2</v>
      </c>
      <c r="AL694" s="339">
        <v>1.3033570600000001E-2</v>
      </c>
      <c r="AM694" s="339">
        <v>1.1179077799999999E-2</v>
      </c>
      <c r="AN694" s="339">
        <v>1.5916899599999999E-2</v>
      </c>
      <c r="AO694" s="339">
        <v>1.4121364500000001E-2</v>
      </c>
      <c r="AP694" s="339">
        <v>1.2738806599999999E-2</v>
      </c>
      <c r="AQ694" s="339">
        <v>1.0995298299999999E-2</v>
      </c>
      <c r="AR694" s="339">
        <v>1.21599004E-2</v>
      </c>
      <c r="AS694" s="339">
        <v>1.18198852E-2</v>
      </c>
      <c r="AT694" s="339">
        <v>1.10229961E-2</v>
      </c>
      <c r="AU694" s="339">
        <v>1.16384386E-2</v>
      </c>
      <c r="AV694" s="339">
        <v>1.10599828E-2</v>
      </c>
      <c r="AW694" s="339">
        <v>1.11866629E-2</v>
      </c>
      <c r="AX694" s="339">
        <v>1.01821664E-2</v>
      </c>
      <c r="AY694" s="339">
        <v>9.6044440000000002E-3</v>
      </c>
      <c r="AZ694" s="339">
        <v>8.9865618000000008E-3</v>
      </c>
      <c r="BA694" s="339">
        <v>9.0115718999999993E-3</v>
      </c>
      <c r="BB694" s="339">
        <v>8.8733134000000009E-3</v>
      </c>
      <c r="BC694" s="339">
        <v>5.1285293999999999E-3</v>
      </c>
      <c r="BD694" s="339">
        <v>3.8298898999999998E-3</v>
      </c>
      <c r="BE694" s="339">
        <v>5.2497133999999997E-3</v>
      </c>
      <c r="BF694" s="339">
        <v>5.5677486999999998E-3</v>
      </c>
      <c r="BG694" s="339">
        <v>6.0359923000000001E-3</v>
      </c>
      <c r="BH694" s="339">
        <v>7.8634707999999994E-3</v>
      </c>
      <c r="BI694" s="339">
        <v>8.5199843999999997E-3</v>
      </c>
      <c r="BJ694" s="339">
        <v>8.2885076999999995E-3</v>
      </c>
      <c r="BK694" s="339">
        <v>5.7224446999999999E-3</v>
      </c>
      <c r="BL694" s="339">
        <v>6.9421302000000004E-3</v>
      </c>
      <c r="BM694" s="339">
        <v>7.5380693999999998E-3</v>
      </c>
      <c r="BN694" s="339">
        <v>8.9097470000000008E-3</v>
      </c>
      <c r="BO694" s="339">
        <v>9.5986136999999996E-3</v>
      </c>
      <c r="BP694" s="339">
        <v>1.07415368E-2</v>
      </c>
      <c r="BQ694" s="339">
        <v>1.1435111600000001E-2</v>
      </c>
      <c r="BR694" s="339">
        <v>1.1464980600000001E-2</v>
      </c>
    </row>
    <row r="695" spans="1:70">
      <c r="A695" t="str">
        <f t="shared" si="68"/>
        <v>Forbearance ratio - Loans and advances (gross amount) (FBL)202103</v>
      </c>
      <c r="B695" s="495">
        <v>202103</v>
      </c>
      <c r="C695" s="495">
        <v>239</v>
      </c>
      <c r="D695" s="495" t="s">
        <v>1385</v>
      </c>
      <c r="E695" s="495">
        <v>1.9293446150532627E-4</v>
      </c>
      <c r="F695" s="495">
        <v>8.2955150510319303E-3</v>
      </c>
      <c r="G695" s="495">
        <v>2.0109876282376267E-2</v>
      </c>
      <c r="H695" s="495">
        <v>3.2790441760841622E-2</v>
      </c>
      <c r="I695" s="495">
        <v>2.0285221680641598E-2</v>
      </c>
      <c r="J695" s="495">
        <v>3.9157292871419724E-2</v>
      </c>
      <c r="K695" s="495">
        <v>0.10835920245656366</v>
      </c>
      <c r="L695" s="496">
        <v>358847788790.20294</v>
      </c>
      <c r="M695" s="496">
        <v>17775657456495.531</v>
      </c>
      <c r="N695" s="495">
        <v>4.6967732561537689E-2</v>
      </c>
      <c r="O695" s="495">
        <v>3.8771906557686427E-2</v>
      </c>
      <c r="P695" s="495">
        <v>1.6918872482412833E-2</v>
      </c>
      <c r="Q695" s="495">
        <v>118</v>
      </c>
      <c r="R695" s="11">
        <f t="shared" si="66"/>
        <v>1.6918872482412833E-2</v>
      </c>
      <c r="S695" s="11">
        <f t="shared" si="67"/>
        <v>4.6967732561537689E-2</v>
      </c>
      <c r="U695" t="str">
        <f t="shared" si="69"/>
        <v>NSFR22</v>
      </c>
      <c r="V695" s="497">
        <v>202312</v>
      </c>
      <c r="W695" s="497">
        <v>202202</v>
      </c>
      <c r="X695" s="497" t="s">
        <v>6222</v>
      </c>
      <c r="Y695" s="497" t="s">
        <v>17</v>
      </c>
      <c r="Z695" s="497">
        <v>0</v>
      </c>
      <c r="AA695" s="497">
        <v>5</v>
      </c>
      <c r="AB695" s="497">
        <v>1.2982301794641242</v>
      </c>
      <c r="AC695" s="497">
        <v>22</v>
      </c>
      <c r="AD695" s="497"/>
      <c r="AF695" s="338" t="s">
        <v>1342</v>
      </c>
      <c r="AG695" s="339">
        <v>0.80018276659999998</v>
      </c>
      <c r="AH695" s="339">
        <v>0.78485983699999995</v>
      </c>
      <c r="AI695" s="339">
        <v>0.7597524188</v>
      </c>
      <c r="AJ695" s="339">
        <v>0.75319781490000004</v>
      </c>
      <c r="AK695" s="339">
        <v>0.7603070421</v>
      </c>
      <c r="AL695" s="339">
        <v>0.77357219020000001</v>
      </c>
      <c r="AM695" s="339">
        <v>0.79623521850000001</v>
      </c>
      <c r="AN695" s="339">
        <v>0.70201342769999997</v>
      </c>
      <c r="AO695" s="339">
        <v>0.72945965710000005</v>
      </c>
      <c r="AP695" s="339">
        <v>0.73725221809999997</v>
      </c>
      <c r="AQ695" s="339">
        <v>0.77965197389999996</v>
      </c>
      <c r="AR695" s="339">
        <v>0.74393506509999996</v>
      </c>
      <c r="AS695" s="339">
        <v>0.75173254609999995</v>
      </c>
      <c r="AT695" s="339">
        <v>0.75307962210000001</v>
      </c>
      <c r="AU695" s="339">
        <v>0.72005946300000001</v>
      </c>
      <c r="AV695" s="339">
        <v>0.73506956400000001</v>
      </c>
      <c r="AW695" s="339">
        <v>0.74177802270000004</v>
      </c>
      <c r="AX695" s="339">
        <v>0.74462926490000003</v>
      </c>
      <c r="AY695" s="339">
        <v>0.79023800789999998</v>
      </c>
      <c r="AZ695" s="339">
        <v>0.79287828670000005</v>
      </c>
      <c r="BA695" s="339">
        <v>0.77761459970000002</v>
      </c>
      <c r="BB695" s="339">
        <v>0.75026743309999999</v>
      </c>
      <c r="BC695" s="339">
        <v>0.859760513</v>
      </c>
      <c r="BD695" s="339">
        <v>0.70177164479999998</v>
      </c>
      <c r="BE695" s="339">
        <v>0.6960968045</v>
      </c>
      <c r="BF695" s="339">
        <v>0.68652227610000005</v>
      </c>
      <c r="BG695" s="339">
        <v>0.6691411451</v>
      </c>
      <c r="BH695" s="339">
        <v>0.66442589679999997</v>
      </c>
      <c r="BI695" s="339">
        <v>0.65736404039999996</v>
      </c>
      <c r="BJ695" s="339">
        <v>0.65634971679999998</v>
      </c>
      <c r="BK695" s="339">
        <v>0.63666585850000001</v>
      </c>
      <c r="BL695" s="339">
        <v>0.63650959939999996</v>
      </c>
      <c r="BM695" s="339">
        <v>0.64015811909999998</v>
      </c>
      <c r="BN695" s="339">
        <v>0.63708285090000005</v>
      </c>
      <c r="BO695" s="339">
        <v>0.69242705500000001</v>
      </c>
      <c r="BP695" s="339">
        <v>0.69179885480000003</v>
      </c>
      <c r="BQ695" s="339">
        <v>0.6935065319</v>
      </c>
      <c r="BR695" s="339">
        <v>0.7000894044</v>
      </c>
    </row>
    <row r="696" spans="1:70">
      <c r="A696" t="str">
        <f t="shared" si="68"/>
        <v>Forbearance ratio - Loans and advances (gross amount) (FBL)202106</v>
      </c>
      <c r="B696" s="495">
        <v>202106</v>
      </c>
      <c r="C696" s="495">
        <v>239</v>
      </c>
      <c r="D696" s="495" t="s">
        <v>1385</v>
      </c>
      <c r="E696" s="495">
        <v>3.3493844683691676E-4</v>
      </c>
      <c r="F696" s="495">
        <v>8.5993501882830302E-3</v>
      </c>
      <c r="G696" s="495">
        <v>2.0635880078457593E-2</v>
      </c>
      <c r="H696" s="495">
        <v>3.2650717291532315E-2</v>
      </c>
      <c r="I696" s="495">
        <v>2.0782714284349121E-2</v>
      </c>
      <c r="J696" s="495">
        <v>4.2252671448773982E-2</v>
      </c>
      <c r="K696" s="495">
        <v>9.8201525434471693E-2</v>
      </c>
      <c r="L696" s="496">
        <v>372475502189.98096</v>
      </c>
      <c r="M696" s="496">
        <v>18002318605799.031</v>
      </c>
      <c r="N696" s="495">
        <v>4.8360323410392876E-2</v>
      </c>
      <c r="O696" s="495">
        <v>3.7223942596407829E-2</v>
      </c>
      <c r="P696" s="495">
        <v>1.779564578775341E-2</v>
      </c>
      <c r="Q696" s="495">
        <v>112</v>
      </c>
      <c r="R696" s="11">
        <f t="shared" si="66"/>
        <v>1.779564578775341E-2</v>
      </c>
      <c r="S696" s="11">
        <f t="shared" si="67"/>
        <v>4.8360323410392876E-2</v>
      </c>
      <c r="U696" t="str">
        <f t="shared" si="69"/>
        <v>NSFR23</v>
      </c>
      <c r="V696" s="497">
        <v>202312</v>
      </c>
      <c r="W696" s="497">
        <v>202202</v>
      </c>
      <c r="X696" s="497" t="s">
        <v>6222</v>
      </c>
      <c r="Y696" s="497" t="s">
        <v>14</v>
      </c>
      <c r="Z696" s="497">
        <v>0</v>
      </c>
      <c r="AA696" s="497">
        <v>10</v>
      </c>
      <c r="AB696" s="497">
        <v>1.2775027741439196</v>
      </c>
      <c r="AC696" s="497">
        <v>23</v>
      </c>
      <c r="AD696" s="497"/>
      <c r="AF696" s="338" t="s">
        <v>1343</v>
      </c>
      <c r="AG696" s="339">
        <v>0.23423711550000001</v>
      </c>
      <c r="AH696" s="339">
        <v>0.2312161771</v>
      </c>
      <c r="AI696" s="339">
        <v>0.25365578080000001</v>
      </c>
      <c r="AJ696" s="339">
        <v>0.25104551679999998</v>
      </c>
      <c r="AK696" s="339">
        <v>0.24620806649999999</v>
      </c>
      <c r="AL696" s="339">
        <v>0.24513146390000001</v>
      </c>
      <c r="AM696" s="339">
        <v>0.24088532949999999</v>
      </c>
      <c r="AN696" s="339">
        <v>0.220174961</v>
      </c>
      <c r="AO696" s="339">
        <v>0.22430842449999999</v>
      </c>
      <c r="AP696" s="339">
        <v>0.22656922669999999</v>
      </c>
      <c r="AQ696" s="339">
        <v>0.2435090362</v>
      </c>
      <c r="AR696" s="339">
        <v>0.2375312473</v>
      </c>
      <c r="AS696" s="339">
        <v>0.2386007091</v>
      </c>
      <c r="AT696" s="339">
        <v>0.2413062654</v>
      </c>
      <c r="AU696" s="339">
        <v>0.2401715955</v>
      </c>
      <c r="AV696" s="339">
        <v>0.25198966909999998</v>
      </c>
      <c r="AW696" s="339">
        <v>0.26060971100000002</v>
      </c>
      <c r="AX696" s="339">
        <v>0.26284495990000001</v>
      </c>
      <c r="AY696" s="339">
        <v>0.27431728950000001</v>
      </c>
      <c r="AZ696" s="339">
        <v>0.27930850019999998</v>
      </c>
      <c r="BA696" s="339">
        <v>0.27996754419999997</v>
      </c>
      <c r="BB696" s="339">
        <v>0.27973695240000002</v>
      </c>
      <c r="BC696" s="339">
        <v>0.32666099329999998</v>
      </c>
      <c r="BD696" s="339">
        <v>0.2688809513</v>
      </c>
      <c r="BE696" s="339">
        <v>0.27231128910000002</v>
      </c>
      <c r="BF696" s="339">
        <v>0.27875190659999999</v>
      </c>
      <c r="BG696" s="339">
        <v>0.293387124</v>
      </c>
      <c r="BH696" s="339">
        <v>0.30247308810000001</v>
      </c>
      <c r="BI696" s="339">
        <v>0.31012007549999998</v>
      </c>
      <c r="BJ696" s="339">
        <v>0.30811949090000001</v>
      </c>
      <c r="BK696" s="339">
        <v>0.314619549</v>
      </c>
      <c r="BL696" s="339">
        <v>0.31892528209999998</v>
      </c>
      <c r="BM696" s="339">
        <v>0.31194906700000002</v>
      </c>
      <c r="BN696" s="339">
        <v>0.29693141420000002</v>
      </c>
      <c r="BO696" s="339">
        <v>0.2707304277</v>
      </c>
      <c r="BP696" s="339">
        <v>0.26932332799999997</v>
      </c>
      <c r="BQ696" s="339">
        <v>0.26541750190000002</v>
      </c>
      <c r="BR696" s="339">
        <v>0.26691137879999999</v>
      </c>
    </row>
    <row r="697" spans="1:70">
      <c r="A697" t="str">
        <f t="shared" si="68"/>
        <v>Forbearance ratio - Loans and advances (gross amount) (FBL)202109</v>
      </c>
      <c r="B697" s="495">
        <v>202109</v>
      </c>
      <c r="C697" s="495">
        <v>239</v>
      </c>
      <c r="D697" s="495" t="s">
        <v>1385</v>
      </c>
      <c r="E697" s="495">
        <v>3.2302245515498018E-4</v>
      </c>
      <c r="F697" s="496">
        <v>9.4448232526547979E-3</v>
      </c>
      <c r="G697" s="495">
        <v>1.984407298291423E-2</v>
      </c>
      <c r="H697" s="495">
        <v>3.1352744045836344E-2</v>
      </c>
      <c r="I697" s="495">
        <v>2.0368457645398023E-2</v>
      </c>
      <c r="J697" s="495">
        <v>4.1876879973701306E-2</v>
      </c>
      <c r="K697" s="495">
        <v>9.3369032448173114E-2</v>
      </c>
      <c r="L697" s="495">
        <v>371086968114.31744</v>
      </c>
      <c r="M697" s="496">
        <v>18330058117117.453</v>
      </c>
      <c r="N697" s="495">
        <v>4.5891498417203559E-2</v>
      </c>
      <c r="O697" s="495">
        <v>3.5314851359302062E-2</v>
      </c>
      <c r="P697" s="495">
        <v>1.7653158783704295E-2</v>
      </c>
      <c r="Q697" s="495">
        <v>111</v>
      </c>
      <c r="R697" s="11">
        <f t="shared" si="66"/>
        <v>1.7653158783704295E-2</v>
      </c>
      <c r="S697" s="11">
        <f t="shared" si="67"/>
        <v>4.5891498417203559E-2</v>
      </c>
      <c r="U697" t="str">
        <f t="shared" si="69"/>
        <v>NSFR24</v>
      </c>
      <c r="V697" s="497">
        <v>202312</v>
      </c>
      <c r="W697" s="497">
        <v>202202</v>
      </c>
      <c r="X697" s="497" t="s">
        <v>6222</v>
      </c>
      <c r="Y697" s="497" t="s">
        <v>16</v>
      </c>
      <c r="Z697" s="497">
        <v>0</v>
      </c>
      <c r="AA697" s="497">
        <v>30</v>
      </c>
      <c r="AB697" s="497">
        <v>1.254457962385753</v>
      </c>
      <c r="AC697" s="497">
        <v>24</v>
      </c>
      <c r="AD697" s="497"/>
      <c r="AF697" s="338" t="s">
        <v>1344</v>
      </c>
      <c r="AG697" s="339">
        <v>1.38420292E-2</v>
      </c>
      <c r="AH697" s="339">
        <v>1.14236502E-2</v>
      </c>
      <c r="AI697" s="339">
        <v>7.4411827999999996E-3</v>
      </c>
      <c r="AJ697" s="339">
        <v>1.5618272799999999E-2</v>
      </c>
      <c r="AK697" s="339">
        <v>1.32070013E-2</v>
      </c>
      <c r="AL697" s="339">
        <v>1.2331610200000001E-2</v>
      </c>
      <c r="AM697" s="339">
        <v>2.4313761400000002E-2</v>
      </c>
      <c r="AN697" s="339">
        <v>2.1654017800000001E-2</v>
      </c>
      <c r="AO697" s="339">
        <v>1.2713433099999999E-2</v>
      </c>
      <c r="AP697" s="339">
        <v>1.19798241E-2</v>
      </c>
      <c r="AQ697" s="339">
        <v>2.4899350600000002E-2</v>
      </c>
      <c r="AR697" s="339">
        <v>-1.5116477E-2</v>
      </c>
      <c r="AS697" s="339">
        <v>-2.0819236000000001E-2</v>
      </c>
      <c r="AT697" s="339">
        <v>-3.3844449999999998E-2</v>
      </c>
      <c r="AU697" s="339">
        <v>2.0660953199999998E-2</v>
      </c>
      <c r="AV697" s="339">
        <v>1.57523691E-2</v>
      </c>
      <c r="AW697" s="339">
        <v>1.3956294399999999E-2</v>
      </c>
      <c r="AX697" s="339">
        <v>1.2465142E-2</v>
      </c>
      <c r="AY697" s="339">
        <v>-4.1768730000000002E-3</v>
      </c>
      <c r="AZ697" s="339">
        <v>-2.5958280000000001E-3</v>
      </c>
      <c r="BA697" s="339">
        <v>-2.58888E-3</v>
      </c>
      <c r="BB697" s="339">
        <v>5.5706884E-3</v>
      </c>
      <c r="BC697" s="339">
        <v>1.09343212E-2</v>
      </c>
      <c r="BD697" s="339">
        <v>1.9296296399999999E-2</v>
      </c>
      <c r="BE697" s="339">
        <v>1.58523611E-2</v>
      </c>
      <c r="BF697" s="339">
        <v>1.9285761299999999E-2</v>
      </c>
      <c r="BG697" s="339">
        <v>1.63868426E-2</v>
      </c>
      <c r="BH697" s="339">
        <v>1.45436769E-2</v>
      </c>
      <c r="BI697" s="339">
        <v>1.3043861800000001E-2</v>
      </c>
      <c r="BJ697" s="339">
        <v>1.2245021E-2</v>
      </c>
      <c r="BK697" s="339">
        <v>1.24198964E-2</v>
      </c>
      <c r="BL697" s="339">
        <v>1.1929943E-2</v>
      </c>
      <c r="BM697" s="339">
        <v>1.6866775899999999E-2</v>
      </c>
      <c r="BN697" s="339">
        <v>1.9692719099999999E-2</v>
      </c>
      <c r="BO697" s="339">
        <v>1.85992369E-2</v>
      </c>
      <c r="BP697" s="339">
        <v>1.69554354E-2</v>
      </c>
      <c r="BQ697" s="339">
        <v>1.8832172899999999E-2</v>
      </c>
      <c r="BR697" s="339">
        <v>1.85892314E-2</v>
      </c>
    </row>
    <row r="698" spans="1:70">
      <c r="A698" t="str">
        <f t="shared" si="68"/>
        <v>Forbearance ratio - Loans and advances (gross amount) (FBL)202112</v>
      </c>
      <c r="B698" s="495">
        <v>202112</v>
      </c>
      <c r="C698" s="495">
        <v>239</v>
      </c>
      <c r="D698" s="495" t="s">
        <v>1385</v>
      </c>
      <c r="E698" s="495">
        <v>3.4794403263072125E-4</v>
      </c>
      <c r="F698" s="495">
        <v>9.193917906152739E-3</v>
      </c>
      <c r="G698" s="495">
        <v>1.935389990184409E-2</v>
      </c>
      <c r="H698" s="495">
        <v>2.9166954537512127E-2</v>
      </c>
      <c r="I698" s="495">
        <v>1.9842778051094849E-2</v>
      </c>
      <c r="J698" s="495">
        <v>3.9677106438494085E-2</v>
      </c>
      <c r="K698" s="495">
        <v>8.2585962576602903E-2</v>
      </c>
      <c r="L698" s="495">
        <v>354430480728.0741</v>
      </c>
      <c r="M698" s="496">
        <v>17972766972818.328</v>
      </c>
      <c r="N698" s="495">
        <v>4.0108485637464095E-2</v>
      </c>
      <c r="O698" s="495">
        <v>3.2082999309536946E-2</v>
      </c>
      <c r="P698" s="495">
        <v>1.751152163664935E-2</v>
      </c>
      <c r="Q698" s="495">
        <v>111</v>
      </c>
      <c r="R698" s="11">
        <f t="shared" si="66"/>
        <v>1.751152163664935E-2</v>
      </c>
      <c r="S698" s="11">
        <f t="shared" si="67"/>
        <v>4.0108485637464095E-2</v>
      </c>
      <c r="U698" t="str">
        <f t="shared" si="69"/>
        <v>NSFR25</v>
      </c>
      <c r="V698" s="497">
        <v>202312</v>
      </c>
      <c r="W698" s="497">
        <v>202202</v>
      </c>
      <c r="X698" s="497" t="s">
        <v>6222</v>
      </c>
      <c r="Y698" s="497" t="s">
        <v>94</v>
      </c>
      <c r="Z698" s="497">
        <v>0</v>
      </c>
      <c r="AA698" s="497">
        <v>13</v>
      </c>
      <c r="AB698" s="497">
        <v>1.2305880592270604</v>
      </c>
      <c r="AC698" s="497">
        <v>25</v>
      </c>
      <c r="AD698" s="497"/>
      <c r="AF698" s="338" t="s">
        <v>1349</v>
      </c>
      <c r="AG698" s="339">
        <v>3.5786712200000001E-2</v>
      </c>
      <c r="AH698" s="339">
        <v>3.5761786099999998E-2</v>
      </c>
      <c r="AI698" s="339">
        <v>3.4447896700000001E-2</v>
      </c>
      <c r="AJ698" s="339">
        <v>3.40899536E-2</v>
      </c>
      <c r="AK698" s="339">
        <v>3.4062612899999997E-2</v>
      </c>
      <c r="AL698" s="339">
        <v>3.3477932199999998E-2</v>
      </c>
      <c r="AM698" s="339">
        <v>3.1404843000000002E-2</v>
      </c>
      <c r="AN698" s="339">
        <v>3.0597987100000001E-2</v>
      </c>
      <c r="AO698" s="339">
        <v>3.03683446E-2</v>
      </c>
      <c r="AP698" s="339">
        <v>2.9962992800000001E-2</v>
      </c>
      <c r="AQ698" s="339">
        <v>2.7500870100000002E-2</v>
      </c>
      <c r="AR698" s="339">
        <v>2.7035419000000002E-2</v>
      </c>
      <c r="AS698" s="339">
        <v>2.69855037E-2</v>
      </c>
      <c r="AT698" s="339">
        <v>2.6776849700000001E-2</v>
      </c>
      <c r="AU698" s="339">
        <v>2.4968021300000001E-2</v>
      </c>
      <c r="AV698" s="339">
        <v>2.4842061499999998E-2</v>
      </c>
      <c r="AW698" s="339">
        <v>2.4855911800000002E-2</v>
      </c>
      <c r="AX698" s="339">
        <v>2.4598881999999999E-2</v>
      </c>
      <c r="AY698" s="339">
        <v>2.30781379E-2</v>
      </c>
      <c r="AZ698" s="339">
        <v>2.2846831299999999E-2</v>
      </c>
      <c r="BA698" s="339">
        <v>2.2663060499999998E-2</v>
      </c>
      <c r="BB698" s="339">
        <v>2.22522793E-2</v>
      </c>
      <c r="BC698" s="339">
        <v>2.09294932E-2</v>
      </c>
      <c r="BD698" s="339">
        <v>2.0339958299999999E-2</v>
      </c>
      <c r="BE698" s="339">
        <v>2.00197012E-2</v>
      </c>
      <c r="BF698" s="339">
        <v>1.9671930599999998E-2</v>
      </c>
      <c r="BG698" s="339">
        <v>1.7188167099999999E-2</v>
      </c>
      <c r="BH698" s="339">
        <v>1.7218159100000002E-2</v>
      </c>
      <c r="BI698" s="339">
        <v>1.6914286399999999E-2</v>
      </c>
      <c r="BJ698" s="339">
        <v>1.7064213799999998E-2</v>
      </c>
      <c r="BK698" s="339">
        <v>1.53710511E-2</v>
      </c>
      <c r="BL698" s="339">
        <v>1.5550203199999999E-2</v>
      </c>
      <c r="BM698" s="339">
        <v>1.5860811900000001E-2</v>
      </c>
      <c r="BN698" s="339">
        <v>1.6736874200000001E-2</v>
      </c>
      <c r="BO698" s="339">
        <v>1.9883653899999999E-2</v>
      </c>
      <c r="BP698" s="339">
        <v>2.0522813599999998E-2</v>
      </c>
      <c r="BQ698" s="339">
        <v>2.0800980300000001E-2</v>
      </c>
      <c r="BR698" s="339">
        <v>2.0827886399999999E-2</v>
      </c>
    </row>
    <row r="699" spans="1:70">
      <c r="A699" t="str">
        <f t="shared" si="68"/>
        <v>Forbearance ratio - Loans and advances (gross amount) (FBL)202203</v>
      </c>
      <c r="B699" s="495">
        <v>202203</v>
      </c>
      <c r="C699" s="495">
        <v>239</v>
      </c>
      <c r="D699" s="495" t="s">
        <v>1385</v>
      </c>
      <c r="E699" s="495">
        <v>1.5911335706208168E-4</v>
      </c>
      <c r="F699" s="495">
        <v>8.6377562228368825E-3</v>
      </c>
      <c r="G699" s="495">
        <v>1.9240029511425418E-2</v>
      </c>
      <c r="H699" s="495">
        <v>2.6141515056867928E-2</v>
      </c>
      <c r="I699" s="495">
        <v>1.8547491394629922E-2</v>
      </c>
      <c r="J699" s="495">
        <v>3.7025615984366746E-2</v>
      </c>
      <c r="K699" s="495">
        <v>7.1172859509530284E-2</v>
      </c>
      <c r="L699" s="495">
        <v>346058616858.53247</v>
      </c>
      <c r="M699" s="496">
        <v>18714028642985.871</v>
      </c>
      <c r="N699" s="495">
        <v>3.1272147392502399E-2</v>
      </c>
      <c r="O699" s="495">
        <v>3.0215282758674498E-2</v>
      </c>
      <c r="P699" s="495">
        <v>1.6403513741138374E-2</v>
      </c>
      <c r="Q699" s="495">
        <v>113</v>
      </c>
      <c r="R699" s="11">
        <f t="shared" si="66"/>
        <v>1.6403513741138374E-2</v>
      </c>
      <c r="S699" s="11">
        <f t="shared" si="67"/>
        <v>3.1272147392502399E-2</v>
      </c>
      <c r="U699" t="str">
        <f t="shared" si="69"/>
        <v>NSFR26</v>
      </c>
      <c r="V699" s="497">
        <v>202312</v>
      </c>
      <c r="W699" s="497">
        <v>202202</v>
      </c>
      <c r="X699" s="497" t="s">
        <v>6222</v>
      </c>
      <c r="Y699" s="497" t="s">
        <v>31</v>
      </c>
      <c r="Z699" s="497">
        <v>0</v>
      </c>
      <c r="AA699" s="497">
        <v>9</v>
      </c>
      <c r="AB699" s="497">
        <v>1.2147612958909511</v>
      </c>
      <c r="AC699" s="497">
        <v>26</v>
      </c>
      <c r="AD699" s="497"/>
      <c r="AF699" s="338" t="s">
        <v>2391</v>
      </c>
      <c r="AG699" s="339" t="s">
        <v>6753</v>
      </c>
      <c r="AH699" s="339" t="s">
        <v>6753</v>
      </c>
      <c r="AI699" s="339" t="s">
        <v>6753</v>
      </c>
      <c r="AJ699" s="339" t="s">
        <v>6753</v>
      </c>
      <c r="AK699" s="339" t="s">
        <v>6753</v>
      </c>
      <c r="AL699" s="339" t="s">
        <v>6753</v>
      </c>
      <c r="AM699" s="339" t="s">
        <v>6753</v>
      </c>
      <c r="AN699" s="339" t="s">
        <v>6753</v>
      </c>
      <c r="AO699" s="339" t="s">
        <v>6753</v>
      </c>
      <c r="AP699" s="339" t="s">
        <v>6753</v>
      </c>
      <c r="AQ699" s="339" t="s">
        <v>6753</v>
      </c>
      <c r="AR699" s="339" t="s">
        <v>6753</v>
      </c>
      <c r="AS699" s="339" t="s">
        <v>6753</v>
      </c>
      <c r="AT699" s="339" t="s">
        <v>6753</v>
      </c>
      <c r="AU699" s="339">
        <v>7.7733300999999998E-3</v>
      </c>
      <c r="AV699" s="339">
        <v>6.9455474E-3</v>
      </c>
      <c r="AW699" s="339">
        <v>7.8332603000000004E-3</v>
      </c>
      <c r="AX699" s="339">
        <v>8.7348518999999999E-3</v>
      </c>
      <c r="AY699" s="339">
        <v>7.7503373E-3</v>
      </c>
      <c r="AZ699" s="339">
        <v>6.6214656000000002E-3</v>
      </c>
      <c r="BA699" s="339">
        <v>6.0123946000000001E-3</v>
      </c>
      <c r="BB699" s="339">
        <v>5.1204603E-3</v>
      </c>
      <c r="BC699" s="339">
        <v>6.5893035999999997E-3</v>
      </c>
      <c r="BD699" s="339">
        <v>7.7881920000000002E-3</v>
      </c>
      <c r="BE699" s="339">
        <v>7.3282190000000004E-3</v>
      </c>
      <c r="BF699" s="339">
        <v>6.6619514999999999E-3</v>
      </c>
      <c r="BG699" s="339">
        <v>5.3451873E-3</v>
      </c>
      <c r="BH699" s="339">
        <v>4.1559682000000004E-3</v>
      </c>
      <c r="BI699" s="339">
        <v>4.0663538000000003E-3</v>
      </c>
      <c r="BJ699" s="339">
        <v>4.4210851000000004E-3</v>
      </c>
      <c r="BK699" s="339">
        <v>6.0434269999999997E-3</v>
      </c>
      <c r="BL699" s="339">
        <v>5.4375038000000001E-3</v>
      </c>
      <c r="BM699" s="339">
        <v>4.0746007999999997E-3</v>
      </c>
      <c r="BN699" s="339">
        <v>4.8112221999999996E-3</v>
      </c>
      <c r="BO699" s="339">
        <v>4.1098682999999997E-3</v>
      </c>
      <c r="BP699" s="339">
        <v>4.6105512999999997E-3</v>
      </c>
      <c r="BQ699" s="339">
        <v>4.5373293999999998E-3</v>
      </c>
      <c r="BR699" s="339">
        <v>3.9341656000000001E-3</v>
      </c>
    </row>
    <row r="700" spans="1:70">
      <c r="A700" t="str">
        <f t="shared" si="68"/>
        <v>Forbearance ratio - Loans and advances (gross amount) (FBL)202206</v>
      </c>
      <c r="B700" s="495">
        <v>202206</v>
      </c>
      <c r="C700" s="495">
        <v>239</v>
      </c>
      <c r="D700" s="495" t="s">
        <v>1385</v>
      </c>
      <c r="E700" s="495">
        <v>0</v>
      </c>
      <c r="F700" s="495">
        <v>7.2081456844468863E-3</v>
      </c>
      <c r="G700" s="495">
        <v>1.6202964753265221E-2</v>
      </c>
      <c r="H700" s="495">
        <v>2.310669955717919E-2</v>
      </c>
      <c r="I700" s="495">
        <v>1.7175635476148862E-2</v>
      </c>
      <c r="J700" s="495">
        <v>3.359637959120889E-2</v>
      </c>
      <c r="K700" s="495">
        <v>6.5204929657868463E-2</v>
      </c>
      <c r="L700" s="495">
        <v>322954908092.64862</v>
      </c>
      <c r="M700" s="496">
        <v>18820132960405.16</v>
      </c>
      <c r="N700" s="495">
        <v>2.7530377477265749E-2</v>
      </c>
      <c r="O700" s="495">
        <v>2.6719014664238028E-2</v>
      </c>
      <c r="P700" s="495">
        <v>1.5353809069372488E-2</v>
      </c>
      <c r="Q700" s="495">
        <v>119</v>
      </c>
      <c r="R700" s="11">
        <f t="shared" si="66"/>
        <v>1.5353809069372488E-2</v>
      </c>
      <c r="S700" s="11">
        <f t="shared" si="67"/>
        <v>2.7530377477265749E-2</v>
      </c>
      <c r="U700" t="str">
        <f t="shared" si="69"/>
        <v>NSFR27</v>
      </c>
      <c r="V700" s="497">
        <v>202312</v>
      </c>
      <c r="W700" s="497">
        <v>202202</v>
      </c>
      <c r="X700" s="497" t="s">
        <v>6222</v>
      </c>
      <c r="Y700" s="497" t="s">
        <v>19</v>
      </c>
      <c r="Z700" s="497">
        <v>0</v>
      </c>
      <c r="AA700" s="497">
        <v>8</v>
      </c>
      <c r="AB700" s="497">
        <v>1.2144785286275244</v>
      </c>
      <c r="AC700" s="497">
        <v>27</v>
      </c>
      <c r="AD700" s="497"/>
      <c r="AF700" s="338" t="s">
        <v>1034</v>
      </c>
      <c r="AG700" s="339">
        <v>0.16460016350000001</v>
      </c>
      <c r="AH700" s="339">
        <v>0.16277990489999999</v>
      </c>
      <c r="AI700" s="339">
        <v>0.16438699209999999</v>
      </c>
      <c r="AJ700" s="339">
        <v>0.16594660189999999</v>
      </c>
      <c r="AK700" s="339">
        <v>0.16316244390000001</v>
      </c>
      <c r="AL700" s="339">
        <v>0.16800049489999999</v>
      </c>
      <c r="AM700" s="339">
        <v>0.1662505587</v>
      </c>
      <c r="AN700" s="339">
        <v>0.1650259858</v>
      </c>
      <c r="AO700" s="339">
        <v>0.16541149080000001</v>
      </c>
      <c r="AP700" s="339">
        <v>0.16554755130000001</v>
      </c>
      <c r="AQ700" s="339">
        <v>0.16473328910000001</v>
      </c>
      <c r="AR700" s="339">
        <v>0.1611729153</v>
      </c>
      <c r="AS700" s="339">
        <v>0.15977400380000001</v>
      </c>
      <c r="AT700" s="339">
        <v>0.1587323433</v>
      </c>
      <c r="AU700" s="339">
        <v>0.15624639309999999</v>
      </c>
      <c r="AV700" s="339">
        <v>0.1532094779</v>
      </c>
      <c r="AW700" s="339">
        <v>0.15829750510000001</v>
      </c>
      <c r="AX700" s="339">
        <v>0.15729334580000001</v>
      </c>
      <c r="AY700" s="339">
        <v>0.16140252369999999</v>
      </c>
      <c r="AZ700" s="339">
        <v>0.16337890329999999</v>
      </c>
      <c r="BA700" s="339">
        <v>0.15954575900000001</v>
      </c>
      <c r="BB700" s="339">
        <v>0.15763491739999999</v>
      </c>
      <c r="BC700" s="339">
        <v>0.1676162373</v>
      </c>
      <c r="BD700" s="339">
        <v>0.1754257951</v>
      </c>
      <c r="BE700" s="339">
        <v>0.1750039075</v>
      </c>
      <c r="BF700" s="339">
        <v>0.17602569160000001</v>
      </c>
      <c r="BG700" s="339">
        <v>0.18640583760000001</v>
      </c>
      <c r="BH700" s="339">
        <v>0.1886001839</v>
      </c>
      <c r="BI700" s="339">
        <v>0.18307206109999999</v>
      </c>
      <c r="BJ700" s="339">
        <v>0.1807593505</v>
      </c>
      <c r="BK700" s="339">
        <v>0.17930830850000001</v>
      </c>
      <c r="BL700" s="339">
        <v>0.17274224090000001</v>
      </c>
      <c r="BM700" s="339">
        <v>0.1722540306</v>
      </c>
      <c r="BN700" s="339">
        <v>0.17352738209999999</v>
      </c>
      <c r="BO700" s="339">
        <v>0.1729513614</v>
      </c>
      <c r="BP700" s="339">
        <v>0.17376597269999999</v>
      </c>
      <c r="BQ700" s="339">
        <v>0.1764502053</v>
      </c>
      <c r="BR700" s="339">
        <v>0.1808570008</v>
      </c>
    </row>
    <row r="701" spans="1:70">
      <c r="A701" t="str">
        <f t="shared" si="68"/>
        <v>Forbearance ratio - Loans and advances (gross amount) (FBL)202209</v>
      </c>
      <c r="B701" s="495">
        <v>202209</v>
      </c>
      <c r="C701" s="495">
        <v>239</v>
      </c>
      <c r="D701" s="495" t="s">
        <v>1385</v>
      </c>
      <c r="E701" s="496">
        <v>0</v>
      </c>
      <c r="F701" s="495">
        <v>6.769785349924326E-3</v>
      </c>
      <c r="G701" s="495">
        <v>1.5699062695219333E-2</v>
      </c>
      <c r="H701" s="495">
        <v>2.1576500791958678E-2</v>
      </c>
      <c r="I701" s="495">
        <v>1.6251233578078488E-2</v>
      </c>
      <c r="J701" s="495">
        <v>3.1889365957208302E-2</v>
      </c>
      <c r="K701" s="495">
        <v>5.5282935165838445E-2</v>
      </c>
      <c r="L701" s="495">
        <v>312896103390.91211</v>
      </c>
      <c r="M701" s="496">
        <v>19235757402234.762</v>
      </c>
      <c r="N701" s="495">
        <v>2.5085746978398306E-2</v>
      </c>
      <c r="O701" s="495">
        <v>2.5408369586794918E-2</v>
      </c>
      <c r="P701" s="495">
        <v>1.456373512250227E-2</v>
      </c>
      <c r="Q701" s="495">
        <v>118</v>
      </c>
      <c r="R701" s="11">
        <f t="shared" si="66"/>
        <v>1.456373512250227E-2</v>
      </c>
      <c r="S701" s="11">
        <f t="shared" si="67"/>
        <v>2.5408369586794918E-2</v>
      </c>
      <c r="U701" t="str">
        <f t="shared" si="69"/>
        <v>NSFR28</v>
      </c>
      <c r="V701" s="497">
        <v>202312</v>
      </c>
      <c r="W701" s="497">
        <v>202202</v>
      </c>
      <c r="X701" s="497" t="s">
        <v>6222</v>
      </c>
      <c r="Y701" s="497" t="s">
        <v>28</v>
      </c>
      <c r="Z701" s="497">
        <v>0</v>
      </c>
      <c r="AA701" s="497">
        <v>4</v>
      </c>
      <c r="AB701" s="497">
        <v>1.192971338659832</v>
      </c>
      <c r="AC701" s="497">
        <v>28</v>
      </c>
      <c r="AD701" s="497"/>
      <c r="AF701" s="338" t="s">
        <v>1347</v>
      </c>
      <c r="AG701" s="339" t="s">
        <v>6753</v>
      </c>
      <c r="AH701" s="339" t="s">
        <v>6753</v>
      </c>
      <c r="AI701" s="339" t="s">
        <v>6753</v>
      </c>
      <c r="AJ701" s="339" t="s">
        <v>6753</v>
      </c>
      <c r="AK701" s="339" t="s">
        <v>6753</v>
      </c>
      <c r="AL701" s="339" t="s">
        <v>6753</v>
      </c>
      <c r="AM701" s="339" t="s">
        <v>6753</v>
      </c>
      <c r="AN701" s="339" t="s">
        <v>6753</v>
      </c>
      <c r="AO701" s="339">
        <v>7.6911105100000002E-2</v>
      </c>
      <c r="AP701" s="339">
        <v>7.5855664200000006E-2</v>
      </c>
      <c r="AQ701" s="339">
        <v>7.6770283499999994E-2</v>
      </c>
      <c r="AR701" s="339">
        <v>7.5135500399999999E-2</v>
      </c>
      <c r="AS701" s="339">
        <v>7.3847358900000007E-2</v>
      </c>
      <c r="AT701" s="339">
        <v>7.2900828900000006E-2</v>
      </c>
      <c r="AU701" s="339">
        <v>7.2477184400000005E-2</v>
      </c>
      <c r="AV701" s="339">
        <v>7.1936260200000005E-2</v>
      </c>
      <c r="AW701" s="339">
        <v>7.2983427599999998E-2</v>
      </c>
      <c r="AX701" s="339">
        <v>7.1169926800000005E-2</v>
      </c>
      <c r="AY701" s="339">
        <v>7.2573795499999996E-2</v>
      </c>
      <c r="AZ701" s="339">
        <v>7.2512274400000007E-2</v>
      </c>
      <c r="BA701" s="339">
        <v>7.1928374200000006E-2</v>
      </c>
      <c r="BB701" s="339">
        <v>6.9901906200000002E-2</v>
      </c>
      <c r="BC701" s="339">
        <v>7.4017339799999998E-2</v>
      </c>
      <c r="BD701" s="339">
        <v>7.3859717599999999E-2</v>
      </c>
      <c r="BE701" s="339">
        <v>7.2849206999999999E-2</v>
      </c>
      <c r="BF701" s="339">
        <v>7.2741366200000004E-2</v>
      </c>
      <c r="BG701" s="339">
        <v>7.1564074899999996E-2</v>
      </c>
      <c r="BH701" s="339">
        <v>7.24876993E-2</v>
      </c>
      <c r="BI701" s="339">
        <v>7.0546984800000004E-2</v>
      </c>
      <c r="BJ701" s="339">
        <v>6.95342548E-2</v>
      </c>
      <c r="BK701" s="339">
        <v>6.9940094699999997E-2</v>
      </c>
      <c r="BL701" s="339">
        <v>6.4870153400000005E-2</v>
      </c>
      <c r="BM701" s="339">
        <v>6.4450586800000001E-2</v>
      </c>
      <c r="BN701" s="339">
        <v>6.6820761699999995E-2</v>
      </c>
      <c r="BO701" s="339">
        <v>6.8985392699999995E-2</v>
      </c>
      <c r="BP701" s="339">
        <v>7.04953314E-2</v>
      </c>
      <c r="BQ701" s="339">
        <v>6.9294346199999995E-2</v>
      </c>
      <c r="BR701" s="339">
        <v>6.9696111099999999E-2</v>
      </c>
    </row>
    <row r="702" spans="1:70">
      <c r="A702" t="str">
        <f t="shared" si="68"/>
        <v>Forbearance ratio - Loans and advances (gross amount) (FBL)202212</v>
      </c>
      <c r="B702" s="495">
        <v>202212</v>
      </c>
      <c r="C702" s="495">
        <v>239</v>
      </c>
      <c r="D702" s="495" t="s">
        <v>1385</v>
      </c>
      <c r="E702" s="496">
        <v>0</v>
      </c>
      <c r="F702" s="495">
        <v>6.5592509933969107E-3</v>
      </c>
      <c r="G702" s="495">
        <v>1.4927087321831678E-2</v>
      </c>
      <c r="H702" s="495">
        <v>2.1270582093293453E-2</v>
      </c>
      <c r="I702" s="495">
        <v>1.5916301549128958E-2</v>
      </c>
      <c r="J702" s="495">
        <v>2.9613816520976163E-2</v>
      </c>
      <c r="K702" s="495">
        <v>5.4501415590086109E-2</v>
      </c>
      <c r="L702" s="495">
        <v>293154455913.80646</v>
      </c>
      <c r="M702" s="496">
        <v>18231993547004.457</v>
      </c>
      <c r="N702" s="495">
        <v>2.1630362323794099E-2</v>
      </c>
      <c r="O702" s="495">
        <v>2.3616843940887054E-2</v>
      </c>
      <c r="P702" s="495">
        <v>1.4479925028298334E-2</v>
      </c>
      <c r="Q702" s="495">
        <v>118</v>
      </c>
      <c r="R702" s="11">
        <f t="shared" si="66"/>
        <v>1.4479925028298334E-2</v>
      </c>
      <c r="S702" s="11">
        <f t="shared" si="67"/>
        <v>2.3616843940887054E-2</v>
      </c>
      <c r="U702" t="str">
        <f t="shared" si="69"/>
        <v>NSFR29</v>
      </c>
      <c r="V702" s="497">
        <v>202312</v>
      </c>
      <c r="W702" s="497">
        <v>202202</v>
      </c>
      <c r="X702" s="497" t="s">
        <v>6222</v>
      </c>
      <c r="Y702" s="497" t="s">
        <v>20</v>
      </c>
      <c r="Z702" s="497">
        <v>0</v>
      </c>
      <c r="AA702" s="497">
        <v>14</v>
      </c>
      <c r="AB702" s="497">
        <v>1.1582879419836352</v>
      </c>
      <c r="AC702" s="497">
        <v>29</v>
      </c>
      <c r="AD702" s="497"/>
      <c r="AF702" s="338" t="s">
        <v>1348</v>
      </c>
      <c r="AG702" s="339" t="s">
        <v>6753</v>
      </c>
      <c r="AH702" s="339" t="s">
        <v>6753</v>
      </c>
      <c r="AI702" s="339" t="s">
        <v>6753</v>
      </c>
      <c r="AJ702" s="339" t="s">
        <v>6753</v>
      </c>
      <c r="AK702" s="339" t="s">
        <v>6753</v>
      </c>
      <c r="AL702" s="339" t="s">
        <v>6753</v>
      </c>
      <c r="AM702" s="339" t="s">
        <v>6753</v>
      </c>
      <c r="AN702" s="339" t="s">
        <v>6753</v>
      </c>
      <c r="AO702" s="339">
        <v>7.6892652800000003E-2</v>
      </c>
      <c r="AP702" s="339">
        <v>7.5844281099999994E-2</v>
      </c>
      <c r="AQ702" s="339">
        <v>7.6760376399999997E-2</v>
      </c>
      <c r="AR702" s="339">
        <v>7.5119565900000004E-2</v>
      </c>
      <c r="AS702" s="339">
        <v>7.3848430800000003E-2</v>
      </c>
      <c r="AT702" s="339">
        <v>7.2911325999999999E-2</v>
      </c>
      <c r="AU702" s="339">
        <v>7.2426909900000003E-2</v>
      </c>
      <c r="AV702" s="339">
        <v>7.1937003400000005E-2</v>
      </c>
      <c r="AW702" s="339">
        <v>7.2995985499999999E-2</v>
      </c>
      <c r="AX702" s="339">
        <v>7.1169814799999995E-2</v>
      </c>
      <c r="AY702" s="339">
        <v>7.2573813700000003E-2</v>
      </c>
      <c r="AZ702" s="339">
        <v>7.2512274400000007E-2</v>
      </c>
      <c r="BA702" s="339">
        <v>7.1926637900000007E-2</v>
      </c>
      <c r="BB702" s="339">
        <v>6.99009186E-2</v>
      </c>
      <c r="BC702" s="339">
        <v>7.4602262500000002E-2</v>
      </c>
      <c r="BD702" s="339">
        <v>7.4423084700000003E-2</v>
      </c>
      <c r="BE702" s="339">
        <v>7.3406795699999999E-2</v>
      </c>
      <c r="BF702" s="339">
        <v>7.3286272400000005E-2</v>
      </c>
      <c r="BG702" s="339">
        <v>7.1927053199999993E-2</v>
      </c>
      <c r="BH702" s="339">
        <v>7.2855162400000006E-2</v>
      </c>
      <c r="BI702" s="339">
        <v>7.0899755999999994E-2</v>
      </c>
      <c r="BJ702" s="339">
        <v>6.9877156499999996E-2</v>
      </c>
      <c r="BK702" s="339">
        <v>7.0108797900000006E-2</v>
      </c>
      <c r="BL702" s="339">
        <v>6.5026436399999998E-2</v>
      </c>
      <c r="BM702" s="339">
        <v>6.4604767600000002E-2</v>
      </c>
      <c r="BN702" s="339">
        <v>6.6977023799999993E-2</v>
      </c>
      <c r="BO702" s="339">
        <v>6.8985463299999994E-2</v>
      </c>
      <c r="BP702" s="339">
        <v>7.0495388899999997E-2</v>
      </c>
      <c r="BQ702" s="339">
        <v>6.9294402199999994E-2</v>
      </c>
      <c r="BR702" s="339">
        <v>6.96961844E-2</v>
      </c>
    </row>
    <row r="703" spans="1:70">
      <c r="A703" t="str">
        <f t="shared" si="68"/>
        <v>Forbearance ratio - Loans and advances (gross amount) (FBL)202303</v>
      </c>
      <c r="B703" s="495">
        <v>202303</v>
      </c>
      <c r="C703" s="495">
        <v>239</v>
      </c>
      <c r="D703" s="495" t="s">
        <v>1385</v>
      </c>
      <c r="E703" s="496">
        <v>0</v>
      </c>
      <c r="F703" s="495">
        <v>6.2376712852710943E-3</v>
      </c>
      <c r="G703" s="495">
        <v>1.4202746468800282E-2</v>
      </c>
      <c r="H703" s="495">
        <v>2.0278622592065185E-2</v>
      </c>
      <c r="I703" s="495">
        <v>1.5165526833482506E-2</v>
      </c>
      <c r="J703" s="495">
        <v>2.7384261882366506E-2</v>
      </c>
      <c r="K703" s="495">
        <v>5.1049934385107076E-2</v>
      </c>
      <c r="L703" s="495">
        <v>287881067295.94592</v>
      </c>
      <c r="M703" s="496">
        <v>18616814172950.684</v>
      </c>
      <c r="N703" s="495">
        <v>2.120233762866661E-2</v>
      </c>
      <c r="O703" s="495">
        <v>2.2045150740467683E-2</v>
      </c>
      <c r="P703" s="495">
        <v>1.3853494199243701E-2</v>
      </c>
      <c r="Q703" s="495">
        <v>118</v>
      </c>
      <c r="R703" s="11">
        <f t="shared" si="66"/>
        <v>1.3853494199243701E-2</v>
      </c>
      <c r="S703" s="11">
        <f t="shared" si="67"/>
        <v>2.2045150740467683E-2</v>
      </c>
      <c r="U703" t="str">
        <f t="shared" si="69"/>
        <v>NSFR30</v>
      </c>
      <c r="V703" s="497">
        <v>202312</v>
      </c>
      <c r="W703" s="497">
        <v>202202</v>
      </c>
      <c r="X703" s="497" t="s">
        <v>6222</v>
      </c>
      <c r="Y703" s="497" t="s">
        <v>1386</v>
      </c>
      <c r="Z703" s="497">
        <v>0</v>
      </c>
      <c r="AA703" s="497">
        <v>3</v>
      </c>
      <c r="AB703" s="497"/>
      <c r="AC703" s="497">
        <v>30</v>
      </c>
      <c r="AD703" s="497">
        <v>1</v>
      </c>
      <c r="AF703" s="338" t="s">
        <v>1035</v>
      </c>
      <c r="AG703" s="339">
        <v>0.1769566119</v>
      </c>
      <c r="AH703" s="339">
        <v>0.1822036276</v>
      </c>
      <c r="AI703" s="339">
        <v>0.183230702</v>
      </c>
      <c r="AJ703" s="339">
        <v>0.185299724</v>
      </c>
      <c r="AK703" s="339">
        <v>0.181470838</v>
      </c>
      <c r="AL703" s="339">
        <v>0.1856862104</v>
      </c>
      <c r="AM703" s="339">
        <v>0.18309312229999999</v>
      </c>
      <c r="AN703" s="339">
        <v>0.1817279037</v>
      </c>
      <c r="AO703" s="339">
        <v>0.18183674229999999</v>
      </c>
      <c r="AP703" s="339">
        <v>0.19177209519999999</v>
      </c>
      <c r="AQ703" s="339">
        <v>0.1897821697</v>
      </c>
      <c r="AR703" s="339">
        <v>0.18579903519999999</v>
      </c>
      <c r="AS703" s="339">
        <v>0.18402313880000001</v>
      </c>
      <c r="AT703" s="339">
        <v>0.18270256090000001</v>
      </c>
      <c r="AU703" s="339">
        <v>0.179643416</v>
      </c>
      <c r="AV703" s="339">
        <v>0.1757257656</v>
      </c>
      <c r="AW703" s="339">
        <v>0.17657853949999999</v>
      </c>
      <c r="AX703" s="339">
        <v>0.1761601095</v>
      </c>
      <c r="AY703" s="339">
        <v>0.17977878750000001</v>
      </c>
      <c r="AZ703" s="339">
        <v>0.18166909340000001</v>
      </c>
      <c r="BA703" s="339">
        <v>0.1773366005</v>
      </c>
      <c r="BB703" s="339">
        <v>0.17449866310000001</v>
      </c>
      <c r="BC703" s="339">
        <v>0.18427689729999999</v>
      </c>
      <c r="BD703" s="339">
        <v>0.1927489033</v>
      </c>
      <c r="BE703" s="339">
        <v>0.19200509569999999</v>
      </c>
      <c r="BF703" s="339">
        <v>0.1929362785</v>
      </c>
      <c r="BG703" s="339">
        <v>0.20314491949999999</v>
      </c>
      <c r="BH703" s="339">
        <v>0.20535366720000001</v>
      </c>
      <c r="BI703" s="339">
        <v>0.19935251000000001</v>
      </c>
      <c r="BJ703" s="339">
        <v>0.19729498540000001</v>
      </c>
      <c r="BK703" s="339">
        <v>0.1946223819</v>
      </c>
      <c r="BL703" s="339">
        <v>0.18730937589999999</v>
      </c>
      <c r="BM703" s="339">
        <v>0.18634312140000001</v>
      </c>
      <c r="BN703" s="339">
        <v>0.19082194259999999</v>
      </c>
      <c r="BO703" s="339">
        <v>0.1895490403</v>
      </c>
      <c r="BP703" s="339">
        <v>0.19146326590000001</v>
      </c>
      <c r="BQ703" s="339">
        <v>0.1940466361</v>
      </c>
      <c r="BR703" s="339">
        <v>0.19767324880000001</v>
      </c>
    </row>
    <row r="704" spans="1:70">
      <c r="A704" t="str">
        <f t="shared" si="68"/>
        <v>Forbearance ratio - Loans and advances (gross amount) (FBL)202306</v>
      </c>
      <c r="B704" s="495">
        <v>202306</v>
      </c>
      <c r="C704" s="495">
        <v>239</v>
      </c>
      <c r="D704" s="495" t="s">
        <v>1385</v>
      </c>
      <c r="E704" s="496">
        <v>0</v>
      </c>
      <c r="F704" s="495">
        <v>6.0916938886400162E-3</v>
      </c>
      <c r="G704" s="495">
        <v>1.4327459168743195E-2</v>
      </c>
      <c r="H704" s="495">
        <v>1.9214852459096463E-2</v>
      </c>
      <c r="I704" s="495">
        <v>1.4500862986968635E-2</v>
      </c>
      <c r="J704" s="495">
        <v>2.6108264980299601E-2</v>
      </c>
      <c r="K704" s="495">
        <v>5.7193257207472974E-2</v>
      </c>
      <c r="L704" s="495">
        <v>272298558882.88742</v>
      </c>
      <c r="M704" s="496">
        <v>18360623934766.914</v>
      </c>
      <c r="N704" s="495">
        <v>1.8241600967309323E-2</v>
      </c>
      <c r="O704" s="495">
        <v>2.1000177552057877E-2</v>
      </c>
      <c r="P704" s="495">
        <v>1.3272572061850788E-2</v>
      </c>
      <c r="Q704" s="495">
        <v>117</v>
      </c>
      <c r="R704" s="11">
        <f t="shared" si="66"/>
        <v>1.3272572061850788E-2</v>
      </c>
      <c r="S704" s="11">
        <f t="shared" si="67"/>
        <v>2.1000177552057877E-2</v>
      </c>
      <c r="U704" t="str">
        <f t="shared" si="69"/>
        <v>NSFR99</v>
      </c>
      <c r="V704" s="497">
        <v>202312</v>
      </c>
      <c r="W704" s="497">
        <v>202202</v>
      </c>
      <c r="X704" s="497" t="s">
        <v>6222</v>
      </c>
      <c r="Y704" s="497" t="s">
        <v>34</v>
      </c>
      <c r="Z704" s="497">
        <v>0</v>
      </c>
      <c r="AA704" s="497">
        <v>124</v>
      </c>
      <c r="AB704" s="497">
        <v>1.2684451196250774</v>
      </c>
      <c r="AC704" s="497">
        <v>99</v>
      </c>
      <c r="AD704" s="497"/>
      <c r="AF704" s="338" t="s">
        <v>1037</v>
      </c>
      <c r="AG704" s="339">
        <v>0.17012149369999999</v>
      </c>
      <c r="AH704" s="339">
        <v>0.16937166819999999</v>
      </c>
      <c r="AI704" s="339">
        <v>0.16442727679999999</v>
      </c>
      <c r="AJ704" s="339">
        <v>0.165975554</v>
      </c>
      <c r="AK704" s="339">
        <v>0.1631996983</v>
      </c>
      <c r="AL704" s="339">
        <v>0.16021483919999999</v>
      </c>
      <c r="AM704" s="339">
        <v>0.15875121249999999</v>
      </c>
      <c r="AN704" s="339">
        <v>0.15752020529999999</v>
      </c>
      <c r="AO704" s="339">
        <v>0.1578551409</v>
      </c>
      <c r="AP704" s="339">
        <v>0.15798468060000001</v>
      </c>
      <c r="AQ704" s="339">
        <v>0.157489773</v>
      </c>
      <c r="AR704" s="339">
        <v>0.1540845042</v>
      </c>
      <c r="AS704" s="339">
        <v>0.15271088120000001</v>
      </c>
      <c r="AT704" s="339">
        <v>0.15174310860000001</v>
      </c>
      <c r="AU704" s="339">
        <v>0.14778774380000001</v>
      </c>
      <c r="AV704" s="339">
        <v>0.14504574610000001</v>
      </c>
      <c r="AW704" s="339">
        <v>0.14557062840000001</v>
      </c>
      <c r="AX704" s="339">
        <v>0.14462259860000001</v>
      </c>
      <c r="AY704" s="339">
        <v>0.14901597680000001</v>
      </c>
      <c r="AZ704" s="339">
        <v>0.1511909021</v>
      </c>
      <c r="BA704" s="339">
        <v>0.14764331780000001</v>
      </c>
      <c r="BB704" s="339">
        <v>0.14574517479999999</v>
      </c>
      <c r="BC704" s="339">
        <v>0.1497168592</v>
      </c>
      <c r="BD704" s="339">
        <v>0.1573425849</v>
      </c>
      <c r="BE704" s="339">
        <v>0.1568995624</v>
      </c>
      <c r="BF704" s="339">
        <v>0.158202971</v>
      </c>
      <c r="BG704" s="339">
        <v>0.16881345659999999</v>
      </c>
      <c r="BH704" s="339">
        <v>0.17182033839999999</v>
      </c>
      <c r="BI704" s="339">
        <v>0.16702392529999999</v>
      </c>
      <c r="BJ704" s="339">
        <v>0.16199851009999999</v>
      </c>
      <c r="BK704" s="339">
        <v>0.16138506620000001</v>
      </c>
      <c r="BL704" s="339">
        <v>0.15550168919999999</v>
      </c>
      <c r="BM704" s="339">
        <v>0.15521898689999999</v>
      </c>
      <c r="BN704" s="339">
        <v>0.1564242529</v>
      </c>
      <c r="BO704" s="339">
        <v>0.15718497300000001</v>
      </c>
      <c r="BP704" s="339">
        <v>0.15494413139999999</v>
      </c>
      <c r="BQ704" s="339">
        <v>0.15737233740000001</v>
      </c>
      <c r="BR704" s="339">
        <v>0.16202042350000001</v>
      </c>
    </row>
    <row r="705" spans="1:70">
      <c r="A705" t="str">
        <f t="shared" si="68"/>
        <v>Forbearance ratio - Loans and advances (gross amount) (FBL)202309</v>
      </c>
      <c r="B705" s="495">
        <v>202309</v>
      </c>
      <c r="C705" s="495">
        <v>239</v>
      </c>
      <c r="D705" s="495" t="s">
        <v>1385</v>
      </c>
      <c r="E705" s="496">
        <v>8.1293719828928813E-5</v>
      </c>
      <c r="F705" s="495">
        <v>6.4549314720211415E-3</v>
      </c>
      <c r="G705" s="495">
        <v>1.5475381432314084E-2</v>
      </c>
      <c r="H705" s="495">
        <v>1.8748472217648585E-2</v>
      </c>
      <c r="I705" s="495">
        <v>1.4213949986410472E-2</v>
      </c>
      <c r="J705" s="495">
        <v>2.5771643310881921E-2</v>
      </c>
      <c r="K705" s="495">
        <v>4.6530549065911669E-2</v>
      </c>
      <c r="L705" s="496">
        <v>266213076604.69843</v>
      </c>
      <c r="M705" s="496">
        <v>18398847021816.332</v>
      </c>
      <c r="N705" s="495">
        <v>1.9211771788094814E-2</v>
      </c>
      <c r="O705" s="495">
        <v>2.0628494571868473E-2</v>
      </c>
      <c r="P705" s="495">
        <v>1.3051721979721556E-2</v>
      </c>
      <c r="Q705" s="495">
        <v>115</v>
      </c>
      <c r="R705" s="11">
        <f t="shared" si="66"/>
        <v>1.3051721979721556E-2</v>
      </c>
      <c r="S705" s="11">
        <f t="shared" si="67"/>
        <v>2.0628494571868473E-2</v>
      </c>
      <c r="U705" t="str">
        <f>CONCATENATE(X705,AC705)</f>
        <v>NSFR100</v>
      </c>
      <c r="V705" s="497">
        <v>202312</v>
      </c>
      <c r="W705" s="497">
        <v>202202</v>
      </c>
      <c r="X705" s="497" t="s">
        <v>6222</v>
      </c>
      <c r="Y705" s="497" t="s">
        <v>21</v>
      </c>
      <c r="Z705" s="497">
        <v>0</v>
      </c>
      <c r="AA705" s="497">
        <v>28</v>
      </c>
      <c r="AB705" s="497"/>
      <c r="AC705" s="497">
        <v>100</v>
      </c>
      <c r="AD705" s="497">
        <v>1</v>
      </c>
      <c r="AF705" s="338" t="s">
        <v>1036</v>
      </c>
      <c r="AG705" s="339">
        <v>0.16460016350000001</v>
      </c>
      <c r="AH705" s="339">
        <v>0.16277990489999999</v>
      </c>
      <c r="AI705" s="339">
        <v>0.16438699209999999</v>
      </c>
      <c r="AJ705" s="339">
        <v>0.16594660189999999</v>
      </c>
      <c r="AK705" s="339">
        <v>0.16316244390000001</v>
      </c>
      <c r="AL705" s="339">
        <v>0.16017304060000001</v>
      </c>
      <c r="AM705" s="339">
        <v>0.15870417340000001</v>
      </c>
      <c r="AN705" s="339">
        <v>0.15746226720000001</v>
      </c>
      <c r="AO705" s="339">
        <v>0.1578121391</v>
      </c>
      <c r="AP705" s="339">
        <v>0.1579577948</v>
      </c>
      <c r="AQ705" s="339">
        <v>0.15746674359999999</v>
      </c>
      <c r="AR705" s="339">
        <v>0.1540475385</v>
      </c>
      <c r="AS705" s="339">
        <v>0.1527133852</v>
      </c>
      <c r="AT705" s="339">
        <v>0.1517677583</v>
      </c>
      <c r="AU705" s="339">
        <v>0.14944281440000001</v>
      </c>
      <c r="AV705" s="339">
        <v>0.14662737549999999</v>
      </c>
      <c r="AW705" s="339">
        <v>0.14728959320000001</v>
      </c>
      <c r="AX705" s="339">
        <v>0.14630948269999999</v>
      </c>
      <c r="AY705" s="339">
        <v>0.15051683799999999</v>
      </c>
      <c r="AZ705" s="339">
        <v>0.152655651</v>
      </c>
      <c r="BA705" s="339">
        <v>0.14907532079999999</v>
      </c>
      <c r="BB705" s="339">
        <v>0.14717264420000001</v>
      </c>
      <c r="BC705" s="339">
        <v>0.150888455</v>
      </c>
      <c r="BD705" s="339">
        <v>0.15851876979999999</v>
      </c>
      <c r="BE705" s="339">
        <v>0.15807891669999999</v>
      </c>
      <c r="BF705" s="339">
        <v>0.159362004</v>
      </c>
      <c r="BG705" s="339">
        <v>0.1696385413</v>
      </c>
      <c r="BH705" s="339">
        <v>0.17164384529999999</v>
      </c>
      <c r="BI705" s="339">
        <v>0.16683652030000001</v>
      </c>
      <c r="BJ705" s="339">
        <v>0.1617873759</v>
      </c>
      <c r="BK705" s="339">
        <v>0.16085791260000001</v>
      </c>
      <c r="BL705" s="339">
        <v>0.15498982480000001</v>
      </c>
      <c r="BM705" s="339">
        <v>0.15467196329999999</v>
      </c>
      <c r="BN705" s="339">
        <v>0.1562106439</v>
      </c>
      <c r="BO705" s="339">
        <v>0.1564881893</v>
      </c>
      <c r="BP705" s="339">
        <v>0.15429157809999999</v>
      </c>
      <c r="BQ705" s="339">
        <v>0.15665589299999999</v>
      </c>
      <c r="BR705" s="339">
        <v>0.16118672549999999</v>
      </c>
    </row>
    <row r="706" spans="1:70">
      <c r="A706" t="str">
        <f t="shared" si="68"/>
        <v>Forbearance ratio - Loans and advances (gross amount) (FBL)202312</v>
      </c>
      <c r="B706" s="495">
        <v>202312</v>
      </c>
      <c r="C706" s="495">
        <v>239</v>
      </c>
      <c r="D706" s="495" t="s">
        <v>1385</v>
      </c>
      <c r="E706" s="496">
        <v>1.6730040918213859E-4</v>
      </c>
      <c r="F706" s="495">
        <v>7.318443845420004E-3</v>
      </c>
      <c r="G706" s="495">
        <v>1.5684428429157023E-2</v>
      </c>
      <c r="H706" s="495">
        <v>1.8070981730175531E-2</v>
      </c>
      <c r="I706" s="495">
        <v>1.4159489068928116E-2</v>
      </c>
      <c r="J706" s="495">
        <v>2.5070485424178092E-2</v>
      </c>
      <c r="K706" s="495">
        <v>4.161661417097736E-2</v>
      </c>
      <c r="L706" s="496">
        <v>261795334307.02682</v>
      </c>
      <c r="M706" s="496">
        <v>18141820877685.063</v>
      </c>
      <c r="N706" s="495">
        <v>1.8677696719811423E-2</v>
      </c>
      <c r="O706" s="495">
        <v>1.9148464519695943E-2</v>
      </c>
      <c r="P706" s="495">
        <v>1.3221205731480621E-2</v>
      </c>
      <c r="Q706" s="495">
        <v>115</v>
      </c>
      <c r="R706" s="11">
        <f t="shared" ref="R706:R749" si="70">MIN(N706:P706)</f>
        <v>1.3221205731480621E-2</v>
      </c>
      <c r="S706" s="11">
        <f t="shared" ref="S706:S749" si="71">MAX(N706:P706)</f>
        <v>1.9148464519695943E-2</v>
      </c>
      <c r="U706" t="str">
        <f t="shared" ref="U706:U749" si="72">CONCATENATE(X706,AC706)</f>
        <v/>
      </c>
    </row>
    <row r="707" spans="1:70">
      <c r="A707" t="str">
        <f t="shared" si="68"/>
        <v>Liquidity coverage ratio201609</v>
      </c>
      <c r="B707" s="495">
        <v>201609</v>
      </c>
      <c r="C707" s="495">
        <v>391</v>
      </c>
      <c r="D707" s="495" t="s">
        <v>1093</v>
      </c>
      <c r="E707" s="496">
        <v>0.89917996795893407</v>
      </c>
      <c r="F707" s="495">
        <v>1.2725443524480944</v>
      </c>
      <c r="G707" s="495">
        <v>1.513860598486255</v>
      </c>
      <c r="H707" s="495">
        <v>2.4167311227793928</v>
      </c>
      <c r="I707" s="495">
        <v>1.4045310423800672</v>
      </c>
      <c r="J707" s="495">
        <v>2.4352382772219863</v>
      </c>
      <c r="K707" s="495">
        <v>7.0431735669042332</v>
      </c>
      <c r="L707" s="496">
        <v>2998114359595.6846</v>
      </c>
      <c r="M707" s="496">
        <v>2185329049324.3535</v>
      </c>
      <c r="N707" s="495">
        <v>2.1050964179000897</v>
      </c>
      <c r="O707" s="495">
        <v>1.5625044195552928</v>
      </c>
      <c r="P707" s="495">
        <v>1.3458488104350037</v>
      </c>
      <c r="Q707" s="495">
        <v>152</v>
      </c>
      <c r="R707" s="11">
        <f t="shared" si="70"/>
        <v>1.3458488104350037</v>
      </c>
      <c r="S707" s="11">
        <f t="shared" si="71"/>
        <v>2.1050964179000897</v>
      </c>
      <c r="U707" t="str">
        <f t="shared" si="72"/>
        <v/>
      </c>
    </row>
    <row r="708" spans="1:70">
      <c r="A708" t="str">
        <f t="shared" si="68"/>
        <v>Liquidity coverage ratio201612</v>
      </c>
      <c r="B708" s="495">
        <v>201612</v>
      </c>
      <c r="C708" s="495">
        <v>391</v>
      </c>
      <c r="D708" s="495" t="s">
        <v>1093</v>
      </c>
      <c r="E708" s="496">
        <v>0.80439801370193342</v>
      </c>
      <c r="F708" s="495">
        <v>1.2841784807500121</v>
      </c>
      <c r="G708" s="495">
        <v>1.5370405736460306</v>
      </c>
      <c r="H708" s="495">
        <v>2.4176836569071347</v>
      </c>
      <c r="I708" s="495">
        <v>1.4129291807488249</v>
      </c>
      <c r="J708" s="495">
        <v>2.3693789761249384</v>
      </c>
      <c r="K708" s="495">
        <v>6.6189903734966915</v>
      </c>
      <c r="L708" s="496">
        <v>3058747719022.3369</v>
      </c>
      <c r="M708" s="496">
        <v>2232350277622.8511</v>
      </c>
      <c r="N708" s="495">
        <v>2.4204057784690636</v>
      </c>
      <c r="O708" s="495">
        <v>1.5662843371169286</v>
      </c>
      <c r="P708" s="495">
        <v>1.3425285319544369</v>
      </c>
      <c r="Q708" s="495">
        <v>157</v>
      </c>
      <c r="R708" s="11">
        <f t="shared" si="70"/>
        <v>1.3425285319544369</v>
      </c>
      <c r="S708" s="11">
        <f t="shared" si="71"/>
        <v>2.4204057784690636</v>
      </c>
      <c r="U708" t="str">
        <f t="shared" si="72"/>
        <v/>
      </c>
    </row>
    <row r="709" spans="1:70">
      <c r="A709" t="str">
        <f t="shared" si="68"/>
        <v>Liquidity coverage ratio201703</v>
      </c>
      <c r="B709" s="495">
        <v>201703</v>
      </c>
      <c r="C709" s="495">
        <v>391</v>
      </c>
      <c r="D709" s="495" t="s">
        <v>1093</v>
      </c>
      <c r="E709" s="495">
        <v>0.98296769113896432</v>
      </c>
      <c r="F709" s="495">
        <v>1.3172470190640413</v>
      </c>
      <c r="G709" s="495">
        <v>1.5663043771117731</v>
      </c>
      <c r="H709" s="495">
        <v>3.826738361560245</v>
      </c>
      <c r="I709" s="495">
        <v>1.4468506916233219</v>
      </c>
      <c r="J709" s="495">
        <v>2.2106889460983692</v>
      </c>
      <c r="K709" s="495">
        <v>5.8581028691679569</v>
      </c>
      <c r="L709" s="495">
        <v>3390112657331.3057</v>
      </c>
      <c r="M709" s="496">
        <v>2374601826951.9014</v>
      </c>
      <c r="N709" s="495">
        <v>2.0565943873311934</v>
      </c>
      <c r="O709" s="495">
        <v>1.6415148425105366</v>
      </c>
      <c r="P709" s="495">
        <v>1.392863036047483</v>
      </c>
      <c r="Q709" s="495">
        <v>153</v>
      </c>
      <c r="R709" s="11">
        <f t="shared" si="70"/>
        <v>1.392863036047483</v>
      </c>
      <c r="S709" s="11">
        <f t="shared" si="71"/>
        <v>2.0565943873311934</v>
      </c>
      <c r="U709" t="str">
        <f t="shared" si="72"/>
        <v/>
      </c>
    </row>
    <row r="710" spans="1:70">
      <c r="A710" t="str">
        <f t="shared" si="68"/>
        <v>Liquidity coverage ratio201706</v>
      </c>
      <c r="B710" s="495">
        <v>201706</v>
      </c>
      <c r="C710" s="495">
        <v>391</v>
      </c>
      <c r="D710" s="495" t="s">
        <v>1093</v>
      </c>
      <c r="E710" s="495">
        <v>1.1368802965644664</v>
      </c>
      <c r="F710" s="495">
        <v>1.3581966355633053</v>
      </c>
      <c r="G710" s="495">
        <v>1.5900991228457453</v>
      </c>
      <c r="H710" s="495">
        <v>7.0792420325200212</v>
      </c>
      <c r="I710" s="495">
        <v>1.4551253653323089</v>
      </c>
      <c r="J710" s="495">
        <v>2.3081601380625987</v>
      </c>
      <c r="K710" s="495">
        <v>7.5383981032408283</v>
      </c>
      <c r="L710" s="495">
        <v>3397812779180.686</v>
      </c>
      <c r="M710" s="496">
        <v>2385606033899.2559</v>
      </c>
      <c r="N710" s="495">
        <v>2.0635161353789346</v>
      </c>
      <c r="O710" s="495">
        <v>1.6570161674164308</v>
      </c>
      <c r="P710" s="495">
        <v>1.3998034813286311</v>
      </c>
      <c r="Q710" s="495">
        <v>151</v>
      </c>
      <c r="R710" s="11">
        <f t="shared" si="70"/>
        <v>1.3998034813286311</v>
      </c>
      <c r="S710" s="11">
        <f t="shared" si="71"/>
        <v>2.0635161353789346</v>
      </c>
      <c r="U710" t="str">
        <f t="shared" si="72"/>
        <v/>
      </c>
    </row>
    <row r="711" spans="1:70">
      <c r="A711" t="str">
        <f t="shared" si="68"/>
        <v>Liquidity coverage ratio201709</v>
      </c>
      <c r="B711" s="495">
        <v>201709</v>
      </c>
      <c r="C711" s="495">
        <v>391</v>
      </c>
      <c r="D711" s="495" t="s">
        <v>1093</v>
      </c>
      <c r="E711" s="495">
        <v>1.1038736089434171</v>
      </c>
      <c r="F711" s="495">
        <v>1.3330740861383972</v>
      </c>
      <c r="G711" s="495">
        <v>1.580105071850775</v>
      </c>
      <c r="H711" s="495">
        <v>2.620817584753242</v>
      </c>
      <c r="I711" s="495">
        <v>1.44448935327483</v>
      </c>
      <c r="J711" s="495">
        <v>2.2882863511877849</v>
      </c>
      <c r="K711" s="495">
        <v>6.9518274085668956</v>
      </c>
      <c r="L711" s="495">
        <v>3375095105797.207</v>
      </c>
      <c r="M711" s="496">
        <v>2410758136472.0322</v>
      </c>
      <c r="N711" s="495">
        <v>2.0578074405146545</v>
      </c>
      <c r="O711" s="495">
        <v>1.6200547588986529</v>
      </c>
      <c r="P711" s="495">
        <v>1.3916147742794074</v>
      </c>
      <c r="Q711" s="495">
        <v>151</v>
      </c>
      <c r="R711" s="11">
        <f t="shared" si="70"/>
        <v>1.3916147742794074</v>
      </c>
      <c r="S711" s="11">
        <f t="shared" si="71"/>
        <v>2.0578074405146545</v>
      </c>
      <c r="U711" t="str">
        <f t="shared" si="72"/>
        <v/>
      </c>
    </row>
    <row r="712" spans="1:70">
      <c r="A712" t="str">
        <f t="shared" si="68"/>
        <v>Liquidity coverage ratio201712</v>
      </c>
      <c r="B712" s="495">
        <v>201712</v>
      </c>
      <c r="C712" s="495">
        <v>391</v>
      </c>
      <c r="D712" s="495" t="s">
        <v>1093</v>
      </c>
      <c r="E712" s="495">
        <v>1.1666512955888668</v>
      </c>
      <c r="F712" s="495">
        <v>1.3970713257295453</v>
      </c>
      <c r="G712" s="495">
        <v>1.6680047516288148</v>
      </c>
      <c r="H712" s="495">
        <v>2.3513573969318595</v>
      </c>
      <c r="I712" s="495">
        <v>1.4828373978703477</v>
      </c>
      <c r="J712" s="495">
        <v>2.3373177263646916</v>
      </c>
      <c r="K712" s="495">
        <v>4.8907155370557804</v>
      </c>
      <c r="L712" s="495">
        <v>3269905627135.2793</v>
      </c>
      <c r="M712" s="496">
        <v>2290449903972.1035</v>
      </c>
      <c r="N712" s="495">
        <v>2.3286273611892989</v>
      </c>
      <c r="O712" s="495">
        <v>1.641241064450254</v>
      </c>
      <c r="P712" s="495">
        <v>1.4229069118878501</v>
      </c>
      <c r="Q712" s="495">
        <v>148</v>
      </c>
      <c r="R712" s="11">
        <f t="shared" si="70"/>
        <v>1.4229069118878501</v>
      </c>
      <c r="S712" s="11">
        <f t="shared" si="71"/>
        <v>2.3286273611892989</v>
      </c>
      <c r="U712" t="str">
        <f t="shared" si="72"/>
        <v/>
      </c>
    </row>
    <row r="713" spans="1:70">
      <c r="A713" t="str">
        <f t="shared" si="68"/>
        <v>Liquidity coverage ratio201803</v>
      </c>
      <c r="B713" s="495">
        <v>201803</v>
      </c>
      <c r="C713" s="495">
        <v>391</v>
      </c>
      <c r="D713" s="495" t="s">
        <v>1093</v>
      </c>
      <c r="E713" s="495">
        <v>1.1792163718401518</v>
      </c>
      <c r="F713" s="495">
        <v>1.3981066645541009</v>
      </c>
      <c r="G713" s="495">
        <v>1.6560169999014094</v>
      </c>
      <c r="H713" s="495">
        <v>143.59980308959288</v>
      </c>
      <c r="I713" s="495">
        <v>1.4699259323990062</v>
      </c>
      <c r="J713" s="495">
        <v>2.3482370740383578</v>
      </c>
      <c r="K713" s="495">
        <v>5.4626273219248285</v>
      </c>
      <c r="L713" s="495">
        <v>3341577230130.9644</v>
      </c>
      <c r="M713" s="496">
        <v>2362526495334.9028</v>
      </c>
      <c r="N713" s="495">
        <v>2.0704587885830317</v>
      </c>
      <c r="O713" s="495">
        <v>1.6374778963483225</v>
      </c>
      <c r="P713" s="495">
        <v>1.4189961447767558</v>
      </c>
      <c r="Q713" s="495">
        <v>151</v>
      </c>
      <c r="R713" s="11">
        <f t="shared" si="70"/>
        <v>1.4189961447767558</v>
      </c>
      <c r="S713" s="11">
        <f t="shared" si="71"/>
        <v>2.0704587885830317</v>
      </c>
      <c r="U713" t="str">
        <f t="shared" si="72"/>
        <v/>
      </c>
    </row>
    <row r="714" spans="1:70">
      <c r="A714" t="str">
        <f t="shared" si="68"/>
        <v>Liquidity coverage ratio201806</v>
      </c>
      <c r="B714" s="495">
        <v>201806</v>
      </c>
      <c r="C714" s="495">
        <v>391</v>
      </c>
      <c r="D714" s="495" t="s">
        <v>1093</v>
      </c>
      <c r="E714" s="495">
        <v>1.2250541200181464</v>
      </c>
      <c r="F714" s="495">
        <v>1.3978284638399496</v>
      </c>
      <c r="G714" s="495">
        <v>1.6191647310261388</v>
      </c>
      <c r="H714" s="495">
        <v>2.2858149712258555</v>
      </c>
      <c r="I714" s="495">
        <v>1.4822208924263496</v>
      </c>
      <c r="J714" s="495">
        <v>2.2283887273062017</v>
      </c>
      <c r="K714" s="495">
        <v>4.829844989826432</v>
      </c>
      <c r="L714" s="495">
        <v>3378912067349.2271</v>
      </c>
      <c r="M714" s="496">
        <v>2405176174436.874</v>
      </c>
      <c r="N714" s="495">
        <v>2.2270442186129822</v>
      </c>
      <c r="O714" s="495">
        <v>1.6424203570903735</v>
      </c>
      <c r="P714" s="495">
        <v>1.4250694170395501</v>
      </c>
      <c r="Q714" s="495">
        <v>150</v>
      </c>
      <c r="R714" s="11">
        <f t="shared" si="70"/>
        <v>1.4250694170395501</v>
      </c>
      <c r="S714" s="11">
        <f t="shared" si="71"/>
        <v>2.2270442186129822</v>
      </c>
      <c r="U714" t="str">
        <f t="shared" si="72"/>
        <v/>
      </c>
    </row>
    <row r="715" spans="1:70">
      <c r="A715" t="str">
        <f t="shared" si="68"/>
        <v>Liquidity coverage ratio201809</v>
      </c>
      <c r="B715" s="495">
        <v>201809</v>
      </c>
      <c r="C715" s="495">
        <v>391</v>
      </c>
      <c r="D715" s="495" t="s">
        <v>1093</v>
      </c>
      <c r="E715" s="495">
        <v>1.2123856676397329</v>
      </c>
      <c r="F715" s="495">
        <v>1.3675225774364521</v>
      </c>
      <c r="G715" s="495">
        <v>1.6114724130949956</v>
      </c>
      <c r="H715" s="495">
        <v>210.91724569315363</v>
      </c>
      <c r="I715" s="495">
        <v>1.4761017878666152</v>
      </c>
      <c r="J715" s="495">
        <v>2.2490246410880497</v>
      </c>
      <c r="K715" s="495">
        <v>4.7846031243823806</v>
      </c>
      <c r="L715" s="495">
        <v>3283710401222.084</v>
      </c>
      <c r="M715" s="496">
        <v>2339477959325.291</v>
      </c>
      <c r="N715" s="495">
        <v>2.0876293528578889</v>
      </c>
      <c r="O715" s="495">
        <v>1.6649293651075285</v>
      </c>
      <c r="P715" s="495">
        <v>1.4218311537479422</v>
      </c>
      <c r="Q715" s="495">
        <v>148</v>
      </c>
      <c r="R715" s="11">
        <f t="shared" si="70"/>
        <v>1.4218311537479422</v>
      </c>
      <c r="S715" s="11">
        <f t="shared" si="71"/>
        <v>2.0876293528578889</v>
      </c>
      <c r="U715" t="str">
        <f t="shared" si="72"/>
        <v/>
      </c>
    </row>
    <row r="716" spans="1:70">
      <c r="A716" t="str">
        <f t="shared" si="68"/>
        <v>Liquidity coverage ratio201812</v>
      </c>
      <c r="B716" s="495">
        <v>201812</v>
      </c>
      <c r="C716" s="495">
        <v>391</v>
      </c>
      <c r="D716" s="495" t="s">
        <v>1093</v>
      </c>
      <c r="E716" s="496">
        <v>1.2018287770967693</v>
      </c>
      <c r="F716" s="495">
        <v>1.4036998924868735</v>
      </c>
      <c r="G716" s="495">
        <v>1.7157307298832556</v>
      </c>
      <c r="H716" s="495">
        <v>174.51462641979245</v>
      </c>
      <c r="I716" s="495">
        <v>1.5139907258596719</v>
      </c>
      <c r="J716" s="495">
        <v>2.4749340273413134</v>
      </c>
      <c r="K716" s="495">
        <v>7.5463056071380024</v>
      </c>
      <c r="L716" s="495">
        <v>3336830009959.4453</v>
      </c>
      <c r="M716" s="496">
        <v>2324876598164.4927</v>
      </c>
      <c r="N716" s="495">
        <v>2.6194412986248641</v>
      </c>
      <c r="O716" s="495">
        <v>1.7153801066233751</v>
      </c>
      <c r="P716" s="495">
        <v>1.4442937278361259</v>
      </c>
      <c r="Q716" s="495">
        <v>149</v>
      </c>
      <c r="R716" s="11">
        <f t="shared" si="70"/>
        <v>1.4442937278361259</v>
      </c>
      <c r="S716" s="11">
        <f t="shared" si="71"/>
        <v>2.6194412986248641</v>
      </c>
      <c r="U716" t="str">
        <f t="shared" si="72"/>
        <v/>
      </c>
    </row>
    <row r="717" spans="1:70">
      <c r="A717" t="str">
        <f t="shared" si="68"/>
        <v>Liquidity coverage ratio201903</v>
      </c>
      <c r="B717" s="495">
        <v>201903</v>
      </c>
      <c r="C717" s="495">
        <v>391</v>
      </c>
      <c r="D717" s="495" t="s">
        <v>1093</v>
      </c>
      <c r="E717" s="495">
        <v>1.2280290937703173</v>
      </c>
      <c r="F717" s="495">
        <v>1.469942470207263</v>
      </c>
      <c r="G717" s="495">
        <v>1.7202129433071467</v>
      </c>
      <c r="H717" s="495">
        <v>129.47458880747868</v>
      </c>
      <c r="I717" s="495">
        <v>1.5210008497860044</v>
      </c>
      <c r="J717" s="495">
        <v>2.4287748869892289</v>
      </c>
      <c r="K717" s="495">
        <v>5.764556412364592</v>
      </c>
      <c r="L717" s="495">
        <v>3577270300377.4209</v>
      </c>
      <c r="M717" s="496">
        <v>2422195601431.6025</v>
      </c>
      <c r="N717" s="495">
        <v>2.2000444720466028</v>
      </c>
      <c r="O717" s="495">
        <v>1.8378617401553192</v>
      </c>
      <c r="P717" s="495">
        <v>1.4494486894836605</v>
      </c>
      <c r="Q717" s="495">
        <v>149</v>
      </c>
      <c r="R717" s="11">
        <f t="shared" si="70"/>
        <v>1.4494486894836605</v>
      </c>
      <c r="S717" s="11">
        <f t="shared" si="71"/>
        <v>2.2000444720466028</v>
      </c>
      <c r="U717" t="str">
        <f t="shared" si="72"/>
        <v/>
      </c>
    </row>
    <row r="718" spans="1:70">
      <c r="A718" t="str">
        <f t="shared" si="68"/>
        <v>Liquidity coverage ratio201906</v>
      </c>
      <c r="B718" s="495">
        <v>201906</v>
      </c>
      <c r="C718" s="495">
        <v>391</v>
      </c>
      <c r="D718" s="495" t="s">
        <v>1093</v>
      </c>
      <c r="E718" s="496">
        <v>1.2379518656100341</v>
      </c>
      <c r="F718" s="495">
        <v>1.405806400368339</v>
      </c>
      <c r="G718" s="495">
        <v>1.7154203917174775</v>
      </c>
      <c r="H718" s="495">
        <v>2.5601039018507716</v>
      </c>
      <c r="I718" s="495">
        <v>1.4901735236073488</v>
      </c>
      <c r="J718" s="495">
        <v>2.4002001380675386</v>
      </c>
      <c r="K718" s="495">
        <v>4.9342090500259088</v>
      </c>
      <c r="L718" s="495">
        <v>3488490929340.228</v>
      </c>
      <c r="M718" s="496">
        <v>2386110811668.9204</v>
      </c>
      <c r="N718" s="495">
        <v>2.1048317309674953</v>
      </c>
      <c r="O718" s="495">
        <v>1.7594719698242907</v>
      </c>
      <c r="P718" s="495">
        <v>1.4280004580771468</v>
      </c>
      <c r="Q718" s="495">
        <v>146</v>
      </c>
      <c r="R718" s="11">
        <f t="shared" si="70"/>
        <v>1.4280004580771468</v>
      </c>
      <c r="S718" s="11">
        <f t="shared" si="71"/>
        <v>2.1048317309674953</v>
      </c>
      <c r="U718" t="str">
        <f t="shared" si="72"/>
        <v/>
      </c>
    </row>
    <row r="719" spans="1:70">
      <c r="A719" t="str">
        <f t="shared" si="68"/>
        <v>Liquidity coverage ratio201909</v>
      </c>
      <c r="B719" s="495">
        <v>201909</v>
      </c>
      <c r="C719" s="495">
        <v>391</v>
      </c>
      <c r="D719" s="495" t="s">
        <v>1093</v>
      </c>
      <c r="E719" s="495">
        <v>1.2263044211308864</v>
      </c>
      <c r="F719" s="495">
        <v>1.4027086537149731</v>
      </c>
      <c r="G719" s="495">
        <v>1.6860476570074752</v>
      </c>
      <c r="H719" s="495">
        <v>171.98765266565985</v>
      </c>
      <c r="I719" s="495">
        <v>1.4770007385053094</v>
      </c>
      <c r="J719" s="495">
        <v>2.3508139514698643</v>
      </c>
      <c r="K719" s="495">
        <v>7.3905715590416206</v>
      </c>
      <c r="L719" s="496">
        <v>3611541049220.5483</v>
      </c>
      <c r="M719" s="496">
        <v>2481534195579.9951</v>
      </c>
      <c r="N719" s="495">
        <v>2.0627376284887697</v>
      </c>
      <c r="O719" s="495">
        <v>1.7982469125742595</v>
      </c>
      <c r="P719" s="495">
        <v>1.4105566243609968</v>
      </c>
      <c r="Q719" s="495">
        <v>147</v>
      </c>
      <c r="R719" s="11">
        <f t="shared" si="70"/>
        <v>1.4105566243609968</v>
      </c>
      <c r="S719" s="11">
        <f t="shared" si="71"/>
        <v>2.0627376284887697</v>
      </c>
      <c r="U719" t="str">
        <f t="shared" si="72"/>
        <v/>
      </c>
    </row>
    <row r="720" spans="1:70">
      <c r="A720" t="str">
        <f t="shared" si="68"/>
        <v>Liquidity coverage ratio201912</v>
      </c>
      <c r="B720" s="495">
        <v>201912</v>
      </c>
      <c r="C720" s="495">
        <v>391</v>
      </c>
      <c r="D720" s="495" t="s">
        <v>1093</v>
      </c>
      <c r="E720" s="495">
        <v>1.2525707882694461</v>
      </c>
      <c r="F720" s="495">
        <v>1.4383688792562463</v>
      </c>
      <c r="G720" s="495">
        <v>1.6932992121759531</v>
      </c>
      <c r="H720" s="495">
        <v>170.92339030016763</v>
      </c>
      <c r="I720" s="495">
        <v>1.4979598799649598</v>
      </c>
      <c r="J720" s="495">
        <v>2.2526179884475086</v>
      </c>
      <c r="K720" s="495">
        <v>5.6972665474048556</v>
      </c>
      <c r="L720" s="496">
        <v>3454812670877.2261</v>
      </c>
      <c r="M720" s="496">
        <v>2359786876268.311</v>
      </c>
      <c r="N720" s="495">
        <v>2.166001887610244</v>
      </c>
      <c r="O720" s="495">
        <v>1.8569976804202091</v>
      </c>
      <c r="P720" s="495">
        <v>1.4220812239944702</v>
      </c>
      <c r="Q720" s="495">
        <v>147</v>
      </c>
      <c r="R720" s="11">
        <f t="shared" si="70"/>
        <v>1.4220812239944702</v>
      </c>
      <c r="S720" s="11">
        <f t="shared" si="71"/>
        <v>2.166001887610244</v>
      </c>
      <c r="U720" t="str">
        <f t="shared" si="72"/>
        <v/>
      </c>
    </row>
    <row r="721" spans="1:21">
      <c r="A721" t="str">
        <f t="shared" si="68"/>
        <v>Liquidity coverage ratio202003</v>
      </c>
      <c r="B721" s="495">
        <v>202003</v>
      </c>
      <c r="C721" s="495">
        <v>391</v>
      </c>
      <c r="D721" s="495" t="s">
        <v>1093</v>
      </c>
      <c r="E721" s="495">
        <v>1.2379631398318103</v>
      </c>
      <c r="F721" s="495">
        <v>1.4083422937878565</v>
      </c>
      <c r="G721" s="495">
        <v>1.7212739588489492</v>
      </c>
      <c r="H721" s="495">
        <v>370.76124841827794</v>
      </c>
      <c r="I721" s="495">
        <v>1.4866420272656762</v>
      </c>
      <c r="J721" s="495">
        <v>2.4337398597807347</v>
      </c>
      <c r="K721" s="495">
        <v>5.383804541927586</v>
      </c>
      <c r="L721" s="496">
        <v>3827803782463.5142</v>
      </c>
      <c r="M721" s="496">
        <v>2614904321283.6724</v>
      </c>
      <c r="N721" s="495">
        <v>2.0467720166702454</v>
      </c>
      <c r="O721" s="495">
        <v>1.8381554262662609</v>
      </c>
      <c r="P721" s="495">
        <v>1.4121541156569493</v>
      </c>
      <c r="Q721" s="495">
        <v>131</v>
      </c>
      <c r="R721" s="11">
        <f t="shared" si="70"/>
        <v>1.4121541156569493</v>
      </c>
      <c r="S721" s="11">
        <f t="shared" si="71"/>
        <v>2.0467720166702454</v>
      </c>
      <c r="U721" t="str">
        <f t="shared" si="72"/>
        <v/>
      </c>
    </row>
    <row r="722" spans="1:21">
      <c r="A722" t="str">
        <f t="shared" si="68"/>
        <v>Liquidity coverage ratio202006</v>
      </c>
      <c r="B722" s="495">
        <v>202006</v>
      </c>
      <c r="C722" s="495">
        <v>391</v>
      </c>
      <c r="D722" s="495" t="s">
        <v>1093</v>
      </c>
      <c r="E722" s="495">
        <v>1.3349566266210433</v>
      </c>
      <c r="F722" s="495">
        <v>1.5932079589823431</v>
      </c>
      <c r="G722" s="495">
        <v>1.9019616531721326</v>
      </c>
      <c r="H722" s="495">
        <v>3.1343502609520999</v>
      </c>
      <c r="I722" s="495">
        <v>1.6569559460668848</v>
      </c>
      <c r="J722" s="495">
        <v>2.5780004489840946</v>
      </c>
      <c r="K722" s="495">
        <v>5.237100056857531</v>
      </c>
      <c r="L722" s="496">
        <v>4557340281535.2188</v>
      </c>
      <c r="M722" s="496">
        <v>2763501996470.8164</v>
      </c>
      <c r="N722" s="495">
        <v>1.9709487831096899</v>
      </c>
      <c r="O722" s="495">
        <v>2.0683882203309896</v>
      </c>
      <c r="P722" s="495">
        <v>1.5868650942882498</v>
      </c>
      <c r="Q722" s="495">
        <v>131</v>
      </c>
      <c r="R722" s="11">
        <f t="shared" si="70"/>
        <v>1.5868650942882498</v>
      </c>
      <c r="S722" s="11">
        <f t="shared" si="71"/>
        <v>2.0683882203309896</v>
      </c>
      <c r="U722" t="str">
        <f t="shared" si="72"/>
        <v/>
      </c>
    </row>
    <row r="723" spans="1:21">
      <c r="A723" t="str">
        <f t="shared" si="68"/>
        <v>Liquidity coverage ratio202009</v>
      </c>
      <c r="B723" s="495">
        <v>202009</v>
      </c>
      <c r="C723" s="495">
        <v>391</v>
      </c>
      <c r="D723" s="495" t="s">
        <v>1093</v>
      </c>
      <c r="E723" s="495">
        <v>1.3873394221500248</v>
      </c>
      <c r="F723" s="495">
        <v>1.6100566576563664</v>
      </c>
      <c r="G723" s="495">
        <v>1.8543359314108236</v>
      </c>
      <c r="H723" s="495">
        <v>154.4184137408399</v>
      </c>
      <c r="I723" s="495">
        <v>1.7098056057120017</v>
      </c>
      <c r="J723" s="495">
        <v>2.5595244830703998</v>
      </c>
      <c r="K723" s="495">
        <v>7.8624165845189511</v>
      </c>
      <c r="L723" s="496">
        <v>4797982325121.2578</v>
      </c>
      <c r="M723" s="496">
        <v>2822157804578.1533</v>
      </c>
      <c r="N723" s="495">
        <v>2.1015623861195913</v>
      </c>
      <c r="O723" s="495">
        <v>2.1027168038374087</v>
      </c>
      <c r="P723" s="495">
        <v>1.6412656457863981</v>
      </c>
      <c r="Q723" s="495">
        <v>130</v>
      </c>
      <c r="R723" s="11">
        <f t="shared" si="70"/>
        <v>1.6412656457863981</v>
      </c>
      <c r="S723" s="11">
        <f t="shared" si="71"/>
        <v>2.1027168038374087</v>
      </c>
      <c r="U723" t="str">
        <f t="shared" si="72"/>
        <v/>
      </c>
    </row>
    <row r="724" spans="1:21">
      <c r="A724" t="str">
        <f t="shared" si="68"/>
        <v>Liquidity coverage ratio202012</v>
      </c>
      <c r="B724" s="495">
        <v>202012</v>
      </c>
      <c r="C724" s="495">
        <v>391</v>
      </c>
      <c r="D724" s="495" t="s">
        <v>1093</v>
      </c>
      <c r="E724" s="495">
        <v>1.3983782945852803</v>
      </c>
      <c r="F724" s="495">
        <v>1.6312075781772659</v>
      </c>
      <c r="G724" s="495">
        <v>1.9470175992823122</v>
      </c>
      <c r="H724" s="495">
        <v>21.479076992016932</v>
      </c>
      <c r="I724" s="495">
        <v>1.7260029145661475</v>
      </c>
      <c r="J724" s="495">
        <v>2.535276325609082</v>
      </c>
      <c r="K724" s="495">
        <v>5.6290112425820444</v>
      </c>
      <c r="L724" s="496">
        <v>4706997972994.2842</v>
      </c>
      <c r="M724" s="496">
        <v>2736842394174.8618</v>
      </c>
      <c r="N724" s="495">
        <v>1.986942164914717</v>
      </c>
      <c r="O724" s="495">
        <v>2.146295575371953</v>
      </c>
      <c r="P724" s="495">
        <v>1.6539863740827854</v>
      </c>
      <c r="Q724" s="495">
        <v>129</v>
      </c>
      <c r="R724" s="11">
        <f t="shared" si="70"/>
        <v>1.6539863740827854</v>
      </c>
      <c r="S724" s="11">
        <f t="shared" si="71"/>
        <v>2.146295575371953</v>
      </c>
      <c r="U724" t="str">
        <f t="shared" si="72"/>
        <v/>
      </c>
    </row>
    <row r="725" spans="1:21">
      <c r="A725" t="str">
        <f t="shared" si="68"/>
        <v>Liquidity coverage ratio202103</v>
      </c>
      <c r="B725" s="495">
        <v>202103</v>
      </c>
      <c r="C725" s="495">
        <v>391</v>
      </c>
      <c r="D725" s="495" t="s">
        <v>1093</v>
      </c>
      <c r="E725" s="495">
        <v>1.4059283503526725</v>
      </c>
      <c r="F725" s="495">
        <v>1.6196673586161594</v>
      </c>
      <c r="G725" s="495">
        <v>2.0282953876650387</v>
      </c>
      <c r="H725" s="495">
        <v>154.59637955992298</v>
      </c>
      <c r="I725" s="495">
        <v>1.7340978246035501</v>
      </c>
      <c r="J725" s="495">
        <v>2.6424943065467104</v>
      </c>
      <c r="K725" s="495">
        <v>8.8322296185853144</v>
      </c>
      <c r="L725" s="496">
        <v>5146156786420.3174</v>
      </c>
      <c r="M725" s="496">
        <v>2996520441690.7559</v>
      </c>
      <c r="N725" s="495">
        <v>2.1347821390044008</v>
      </c>
      <c r="O725" s="495">
        <v>2.1953640261853642</v>
      </c>
      <c r="P725" s="495">
        <v>1.6492890255210981</v>
      </c>
      <c r="Q725" s="495">
        <v>130</v>
      </c>
      <c r="R725" s="11">
        <f t="shared" si="70"/>
        <v>1.6492890255210981</v>
      </c>
      <c r="S725" s="11">
        <f t="shared" si="71"/>
        <v>2.1953640261853642</v>
      </c>
      <c r="U725" t="str">
        <f t="shared" si="72"/>
        <v/>
      </c>
    </row>
    <row r="726" spans="1:21">
      <c r="A726" t="str">
        <f t="shared" si="68"/>
        <v>Liquidity coverage ratio202106</v>
      </c>
      <c r="B726" s="495">
        <v>202106</v>
      </c>
      <c r="C726" s="495">
        <v>391</v>
      </c>
      <c r="D726" s="495" t="s">
        <v>1093</v>
      </c>
      <c r="E726" s="495">
        <v>1.4238508795002145</v>
      </c>
      <c r="F726" s="495">
        <v>1.6732328722273579</v>
      </c>
      <c r="G726" s="495">
        <v>2.0873371759505925</v>
      </c>
      <c r="H726" s="495">
        <v>159.30594386905858</v>
      </c>
      <c r="I726" s="495">
        <v>1.7437010172781364</v>
      </c>
      <c r="J726" s="495">
        <v>2.6600212709453572</v>
      </c>
      <c r="K726" s="495">
        <v>7.9948676589793823</v>
      </c>
      <c r="L726" s="496">
        <v>5303674163039.5635</v>
      </c>
      <c r="M726" s="496">
        <v>3066818513044.645</v>
      </c>
      <c r="N726" s="495">
        <v>2.0292893524208369</v>
      </c>
      <c r="O726" s="495">
        <v>2.2373327015963267</v>
      </c>
      <c r="P726" s="495">
        <v>1.6584223454134881</v>
      </c>
      <c r="Q726" s="495">
        <v>124</v>
      </c>
      <c r="R726" s="11">
        <f t="shared" si="70"/>
        <v>1.6584223454134881</v>
      </c>
      <c r="S726" s="11">
        <f t="shared" si="71"/>
        <v>2.2373327015963267</v>
      </c>
      <c r="U726" t="str">
        <f t="shared" si="72"/>
        <v/>
      </c>
    </row>
    <row r="727" spans="1:21">
      <c r="A727" t="str">
        <f t="shared" si="68"/>
        <v>Liquidity coverage ratio202109</v>
      </c>
      <c r="B727" s="495">
        <v>202109</v>
      </c>
      <c r="C727" s="495">
        <v>391</v>
      </c>
      <c r="D727" s="495" t="s">
        <v>1093</v>
      </c>
      <c r="E727" s="495">
        <v>1.4025934640042839</v>
      </c>
      <c r="F727" s="495">
        <v>1.6757041100109384</v>
      </c>
      <c r="G727" s="495">
        <v>2.020649009903837</v>
      </c>
      <c r="H727" s="495">
        <v>147.82628459701832</v>
      </c>
      <c r="I727" s="495">
        <v>1.7451646968028065</v>
      </c>
      <c r="J727" s="495">
        <v>2.706343008971301</v>
      </c>
      <c r="K727" s="495">
        <v>5.6392990591539451</v>
      </c>
      <c r="L727" s="496">
        <v>5460299376890.0225</v>
      </c>
      <c r="M727" s="496">
        <v>3165624767765.0684</v>
      </c>
      <c r="N727" s="495">
        <v>2.2440918960116099</v>
      </c>
      <c r="O727" s="495">
        <v>2.2796317831970829</v>
      </c>
      <c r="P727" s="495">
        <v>1.6476505856555548</v>
      </c>
      <c r="Q727" s="495">
        <v>123</v>
      </c>
      <c r="R727" s="11">
        <f t="shared" si="70"/>
        <v>1.6476505856555548</v>
      </c>
      <c r="S727" s="11">
        <f t="shared" si="71"/>
        <v>2.2796317831970829</v>
      </c>
      <c r="U727" t="str">
        <f t="shared" si="72"/>
        <v/>
      </c>
    </row>
    <row r="728" spans="1:21">
      <c r="A728" t="str">
        <f t="shared" si="68"/>
        <v>Liquidity coverage ratio202112</v>
      </c>
      <c r="B728" s="495">
        <v>202112</v>
      </c>
      <c r="C728" s="495">
        <v>391</v>
      </c>
      <c r="D728" s="495" t="s">
        <v>1093</v>
      </c>
      <c r="E728" s="495">
        <v>1.3771805721319985</v>
      </c>
      <c r="F728" s="495">
        <v>1.635630344723195</v>
      </c>
      <c r="G728" s="495">
        <v>1.9641727161826927</v>
      </c>
      <c r="H728" s="495">
        <v>246.39450020823136</v>
      </c>
      <c r="I728" s="495">
        <v>1.7453502119721331</v>
      </c>
      <c r="J728" s="495">
        <v>2.7119020513268186</v>
      </c>
      <c r="K728" s="495">
        <v>4.9945803175951102</v>
      </c>
      <c r="L728" s="495">
        <v>5085555421935.5645</v>
      </c>
      <c r="M728" s="495">
        <v>2956885253831.0708</v>
      </c>
      <c r="N728" s="495">
        <v>2.3802572995718432</v>
      </c>
      <c r="O728" s="495">
        <v>2.2455100163538249</v>
      </c>
      <c r="P728" s="495">
        <v>1.6400971285146735</v>
      </c>
      <c r="Q728" s="495">
        <v>123</v>
      </c>
      <c r="R728" s="11">
        <f t="shared" si="70"/>
        <v>1.6400971285146735</v>
      </c>
      <c r="S728" s="11">
        <f t="shared" si="71"/>
        <v>2.3802572995718432</v>
      </c>
      <c r="U728" t="str">
        <f t="shared" si="72"/>
        <v/>
      </c>
    </row>
    <row r="729" spans="1:21">
      <c r="A729" t="str">
        <f t="shared" si="68"/>
        <v>Liquidity coverage ratio202203</v>
      </c>
      <c r="B729" s="495">
        <v>202203</v>
      </c>
      <c r="C729" s="495">
        <v>391</v>
      </c>
      <c r="D729" s="495" t="s">
        <v>1093</v>
      </c>
      <c r="E729" s="495">
        <v>1.3475943786073818</v>
      </c>
      <c r="F729" s="495">
        <v>1.5939237299069151</v>
      </c>
      <c r="G729" s="495">
        <v>1.9530563267326941</v>
      </c>
      <c r="H729" s="495">
        <v>2.4129971504567713</v>
      </c>
      <c r="I729" s="495">
        <v>1.6793412549947484</v>
      </c>
      <c r="J729" s="495">
        <v>2.577051970646544</v>
      </c>
      <c r="K729" s="495">
        <v>5.2046466701072136</v>
      </c>
      <c r="L729" s="495">
        <v>5438543038083.4131</v>
      </c>
      <c r="M729" s="495">
        <v>3270712648556.4126</v>
      </c>
      <c r="N729" s="495">
        <v>2.0515908197388582</v>
      </c>
      <c r="O729" s="495">
        <v>2.2123830710855112</v>
      </c>
      <c r="P729" s="495">
        <v>1.5830402804597856</v>
      </c>
      <c r="Q729" s="495">
        <v>125</v>
      </c>
      <c r="R729" s="11">
        <f t="shared" si="70"/>
        <v>1.5830402804597856</v>
      </c>
      <c r="S729" s="11">
        <f t="shared" si="71"/>
        <v>2.2123830710855112</v>
      </c>
      <c r="U729" t="str">
        <f t="shared" si="72"/>
        <v/>
      </c>
    </row>
    <row r="730" spans="1:21">
      <c r="A730" t="str">
        <f t="shared" si="68"/>
        <v>Liquidity coverage ratio202206</v>
      </c>
      <c r="B730" s="495">
        <v>202206</v>
      </c>
      <c r="C730" s="495">
        <v>391</v>
      </c>
      <c r="D730" s="495" t="s">
        <v>1093</v>
      </c>
      <c r="E730" s="495">
        <v>1.3681677899670543</v>
      </c>
      <c r="F730" s="495">
        <v>1.5430733100135774</v>
      </c>
      <c r="G730" s="495">
        <v>1.8443354965851351</v>
      </c>
      <c r="H730" s="495">
        <v>2.3471038909561579</v>
      </c>
      <c r="I730" s="495">
        <v>1.6486653487336562</v>
      </c>
      <c r="J730" s="495">
        <v>2.4934467580108866</v>
      </c>
      <c r="K730" s="495">
        <v>4.7514917955689988</v>
      </c>
      <c r="L730" s="495">
        <v>5298685326945.1729</v>
      </c>
      <c r="M730" s="495">
        <v>3234615924107.0723</v>
      </c>
      <c r="N730" s="495">
        <v>1.9807512719170068</v>
      </c>
      <c r="O730" s="495">
        <v>2.1390514283615616</v>
      </c>
      <c r="P730" s="495">
        <v>1.5532363547794559</v>
      </c>
      <c r="Q730" s="495">
        <v>131</v>
      </c>
      <c r="R730" s="11">
        <f t="shared" si="70"/>
        <v>1.5532363547794559</v>
      </c>
      <c r="S730" s="11">
        <f t="shared" si="71"/>
        <v>2.1390514283615616</v>
      </c>
      <c r="U730" t="str">
        <f t="shared" si="72"/>
        <v/>
      </c>
    </row>
    <row r="731" spans="1:21">
      <c r="A731" t="str">
        <f t="shared" si="68"/>
        <v>Liquidity coverage ratio202209</v>
      </c>
      <c r="B731" s="495">
        <v>202209</v>
      </c>
      <c r="C731" s="495">
        <v>391</v>
      </c>
      <c r="D731" s="495" t="s">
        <v>1093</v>
      </c>
      <c r="E731" s="495">
        <v>1.3327603597183797</v>
      </c>
      <c r="F731" s="495">
        <v>1.569872128466099</v>
      </c>
      <c r="G731" s="495">
        <v>1.8461885865527341</v>
      </c>
      <c r="H731" s="495">
        <v>2.2488504201012027</v>
      </c>
      <c r="I731" s="495">
        <v>1.6242654168680093</v>
      </c>
      <c r="J731" s="495">
        <v>2.4127792291713779</v>
      </c>
      <c r="K731" s="495">
        <v>4.7002246277286073</v>
      </c>
      <c r="L731" s="495">
        <v>5462811494254.0957</v>
      </c>
      <c r="M731" s="495">
        <v>3375015838560.417</v>
      </c>
      <c r="N731" s="495">
        <v>1.8561279854965138</v>
      </c>
      <c r="O731" s="495">
        <v>2.0584498644888951</v>
      </c>
      <c r="P731" s="495">
        <v>1.5447613911289377</v>
      </c>
      <c r="Q731" s="495">
        <v>130</v>
      </c>
      <c r="R731" s="11">
        <f t="shared" si="70"/>
        <v>1.5447613911289377</v>
      </c>
      <c r="S731" s="11">
        <f t="shared" si="71"/>
        <v>2.0584498644888951</v>
      </c>
      <c r="U731" t="str">
        <f t="shared" si="72"/>
        <v/>
      </c>
    </row>
    <row r="732" spans="1:21">
      <c r="A732" t="str">
        <f t="shared" si="68"/>
        <v>Liquidity coverage ratio202212</v>
      </c>
      <c r="B732" s="495">
        <v>202212</v>
      </c>
      <c r="C732" s="495">
        <v>391</v>
      </c>
      <c r="D732" s="495" t="s">
        <v>1093</v>
      </c>
      <c r="E732" s="495">
        <v>1.3860707106217742</v>
      </c>
      <c r="F732" s="495">
        <v>1.5658756978328945</v>
      </c>
      <c r="G732" s="495">
        <v>1.8862737746534024</v>
      </c>
      <c r="H732" s="495">
        <v>2.2217586601572359</v>
      </c>
      <c r="I732" s="495">
        <v>1.6409669549752146</v>
      </c>
      <c r="J732" s="495">
        <v>2.3348324907906419</v>
      </c>
      <c r="K732" s="495">
        <v>4.0156562956179638</v>
      </c>
      <c r="L732" s="495">
        <v>5129374795911.7021</v>
      </c>
      <c r="M732" s="495">
        <v>3149936411109.0542</v>
      </c>
      <c r="N732" s="495">
        <v>1.9870452487909918</v>
      </c>
      <c r="O732" s="495">
        <v>2.1862104745188056</v>
      </c>
      <c r="P732" s="495">
        <v>1.5267627247276276</v>
      </c>
      <c r="Q732" s="495">
        <v>129</v>
      </c>
      <c r="R732" s="11">
        <f t="shared" si="70"/>
        <v>1.5267627247276276</v>
      </c>
      <c r="S732" s="11">
        <f t="shared" si="71"/>
        <v>2.1862104745188056</v>
      </c>
      <c r="U732" t="str">
        <f t="shared" si="72"/>
        <v/>
      </c>
    </row>
    <row r="733" spans="1:21">
      <c r="A733" t="str">
        <f t="shared" si="68"/>
        <v>Liquidity coverage ratio202303</v>
      </c>
      <c r="B733" s="495">
        <v>202303</v>
      </c>
      <c r="C733" s="495">
        <v>391</v>
      </c>
      <c r="D733" s="495" t="s">
        <v>1093</v>
      </c>
      <c r="E733" s="495">
        <v>1.3690874874779886</v>
      </c>
      <c r="F733" s="495">
        <v>1.564970193341809</v>
      </c>
      <c r="G733" s="495">
        <v>1.8766582853263187</v>
      </c>
      <c r="H733" s="495">
        <v>2.2954630547957535</v>
      </c>
      <c r="I733" s="495">
        <v>1.6318705000639286</v>
      </c>
      <c r="J733" s="495">
        <v>2.4199651088879333</v>
      </c>
      <c r="K733" s="495">
        <v>4.4354953414568792</v>
      </c>
      <c r="L733" s="495">
        <v>5178546094944.5938</v>
      </c>
      <c r="M733" s="495">
        <v>3207917237323.478</v>
      </c>
      <c r="N733" s="495">
        <v>1.8936858622741577</v>
      </c>
      <c r="O733" s="495">
        <v>2.0702598045905991</v>
      </c>
      <c r="P733" s="495">
        <v>1.5381562854888653</v>
      </c>
      <c r="Q733" s="495">
        <v>132</v>
      </c>
      <c r="R733" s="11">
        <f t="shared" si="70"/>
        <v>1.5381562854888653</v>
      </c>
      <c r="S733" s="11">
        <f t="shared" si="71"/>
        <v>2.0702598045905991</v>
      </c>
      <c r="U733" t="str">
        <f t="shared" si="72"/>
        <v/>
      </c>
    </row>
    <row r="734" spans="1:21">
      <c r="A734" t="str">
        <f t="shared" si="68"/>
        <v>Liquidity coverage ratio202306</v>
      </c>
      <c r="B734" s="495">
        <v>202306</v>
      </c>
      <c r="C734" s="495">
        <v>391</v>
      </c>
      <c r="D734" s="495" t="s">
        <v>1093</v>
      </c>
      <c r="E734" s="495">
        <v>1.366386812017572</v>
      </c>
      <c r="F734" s="495">
        <v>1.5471343057371194</v>
      </c>
      <c r="G734" s="495">
        <v>1.8557768691614067</v>
      </c>
      <c r="H734" s="495">
        <v>2.2703219213055714</v>
      </c>
      <c r="I734" s="495">
        <v>1.6050593261293782</v>
      </c>
      <c r="J734" s="495">
        <v>2.4479517265255741</v>
      </c>
      <c r="K734" s="495">
        <v>4.7964752612886032</v>
      </c>
      <c r="L734" s="495">
        <v>5009369087462.4893</v>
      </c>
      <c r="M734" s="495">
        <v>3165956592019.5435</v>
      </c>
      <c r="N734" s="495">
        <v>1.8424152300742114</v>
      </c>
      <c r="O734" s="495">
        <v>2.0703635395070252</v>
      </c>
      <c r="P734" s="495">
        <v>1.5064034456322657</v>
      </c>
      <c r="Q734" s="495">
        <v>131</v>
      </c>
      <c r="R734" s="11">
        <f t="shared" si="70"/>
        <v>1.5064034456322657</v>
      </c>
      <c r="S734" s="11">
        <f t="shared" si="71"/>
        <v>2.0703635395070252</v>
      </c>
      <c r="U734" t="str">
        <f t="shared" si="72"/>
        <v/>
      </c>
    </row>
    <row r="735" spans="1:21">
      <c r="A735" t="str">
        <f t="shared" si="68"/>
        <v>Liquidity coverage ratio202309</v>
      </c>
      <c r="B735" s="495">
        <v>202309</v>
      </c>
      <c r="C735" s="495">
        <v>391</v>
      </c>
      <c r="D735" s="495" t="s">
        <v>1093</v>
      </c>
      <c r="E735" s="495">
        <v>1.3602600568676686</v>
      </c>
      <c r="F735" s="495">
        <v>1.5952171805616828</v>
      </c>
      <c r="G735" s="495">
        <v>1.8742474314367754</v>
      </c>
      <c r="H735" s="495">
        <v>2.564389364491769</v>
      </c>
      <c r="I735" s="495">
        <v>1.6060988277885593</v>
      </c>
      <c r="J735" s="495">
        <v>2.4681093459320786</v>
      </c>
      <c r="K735" s="495">
        <v>6.2784017835654788</v>
      </c>
      <c r="L735" s="495">
        <v>5071153196759.1475</v>
      </c>
      <c r="M735" s="495">
        <v>3198875954387.6748</v>
      </c>
      <c r="N735" s="495">
        <v>1.9460767385672335</v>
      </c>
      <c r="O735" s="495">
        <v>2.0937972699713652</v>
      </c>
      <c r="P735" s="495">
        <v>1.5104526610387912</v>
      </c>
      <c r="Q735" s="495">
        <v>129</v>
      </c>
      <c r="R735" s="11">
        <f t="shared" si="70"/>
        <v>1.5104526610387912</v>
      </c>
      <c r="S735" s="11">
        <f t="shared" si="71"/>
        <v>2.0937972699713652</v>
      </c>
      <c r="U735" t="str">
        <f t="shared" si="72"/>
        <v/>
      </c>
    </row>
    <row r="736" spans="1:21">
      <c r="A736" t="str">
        <f t="shared" ref="A736:A771" si="73">+D736&amp;B736</f>
        <v>Liquidity coverage ratio202312</v>
      </c>
      <c r="B736" s="495">
        <v>202312</v>
      </c>
      <c r="C736" s="495">
        <v>391</v>
      </c>
      <c r="D736" s="495" t="s">
        <v>1093</v>
      </c>
      <c r="E736" s="495">
        <v>1.4274688699328997</v>
      </c>
      <c r="F736" s="495">
        <v>1.6275563215967401</v>
      </c>
      <c r="G736" s="495">
        <v>1.9505323809814299</v>
      </c>
      <c r="H736" s="495">
        <v>2.3666950738987471</v>
      </c>
      <c r="I736" s="495">
        <v>1.6706641729932377</v>
      </c>
      <c r="J736" s="495">
        <v>2.5587083669066555</v>
      </c>
      <c r="K736" s="495">
        <v>4.9367138613017714</v>
      </c>
      <c r="L736" s="495">
        <v>5018337106456.2148</v>
      </c>
      <c r="M736" s="495">
        <v>3042969448522.8911</v>
      </c>
      <c r="N736" s="495">
        <v>1.9689086211097666</v>
      </c>
      <c r="O736" s="495">
        <v>2.164955296376911</v>
      </c>
      <c r="P736" s="495">
        <v>1.5705089452759515</v>
      </c>
      <c r="Q736" s="495">
        <v>128</v>
      </c>
      <c r="R736" s="11">
        <f t="shared" si="70"/>
        <v>1.5705089452759515</v>
      </c>
      <c r="S736" s="11">
        <f t="shared" si="71"/>
        <v>2.164955296376911</v>
      </c>
      <c r="U736" t="str">
        <f t="shared" si="72"/>
        <v/>
      </c>
    </row>
    <row r="737" spans="1:21">
      <c r="A737" t="str">
        <f t="shared" si="73"/>
        <v>Cost of risk201803</v>
      </c>
      <c r="B737" s="495">
        <v>201803</v>
      </c>
      <c r="C737" s="495">
        <v>392</v>
      </c>
      <c r="D737" s="495" t="s">
        <v>1488</v>
      </c>
      <c r="E737" s="495">
        <v>-1.6939865003443649E-3</v>
      </c>
      <c r="F737" s="495">
        <v>3.0054220317462533E-5</v>
      </c>
      <c r="G737" s="495">
        <v>2.6080322118231967E-3</v>
      </c>
      <c r="H737" s="495">
        <v>4.5401957550770767E-3</v>
      </c>
      <c r="I737" s="495">
        <v>5.7005667965470659E-3</v>
      </c>
      <c r="J737" s="495">
        <v>6.3798982996524723E-3</v>
      </c>
      <c r="K737" s="495">
        <v>1.7007787401858963E-2</v>
      </c>
      <c r="L737" s="495">
        <v>79453044292.68103</v>
      </c>
      <c r="M737" s="495">
        <v>12960902015889.238</v>
      </c>
      <c r="N737" s="495">
        <v>6.3079239565186932E-3</v>
      </c>
      <c r="O737" s="495">
        <v>4.8234035670404593E-3</v>
      </c>
      <c r="P737" s="495">
        <v>5.8288407636716087E-3</v>
      </c>
      <c r="Q737" s="495">
        <v>123</v>
      </c>
      <c r="R737" s="11">
        <f t="shared" si="70"/>
        <v>4.8234035670404593E-3</v>
      </c>
      <c r="S737" s="11">
        <f t="shared" si="71"/>
        <v>6.3079239565186932E-3</v>
      </c>
      <c r="U737" t="str">
        <f t="shared" si="72"/>
        <v/>
      </c>
    </row>
    <row r="738" spans="1:21">
      <c r="A738" t="str">
        <f t="shared" si="73"/>
        <v>Cost of risk201806</v>
      </c>
      <c r="B738" s="495">
        <v>201806</v>
      </c>
      <c r="C738" s="495">
        <v>392</v>
      </c>
      <c r="D738" s="495" t="s">
        <v>1488</v>
      </c>
      <c r="E738" s="495">
        <v>-1.2476844467784077E-3</v>
      </c>
      <c r="F738" s="495">
        <v>1.0207110495022244E-4</v>
      </c>
      <c r="G738" s="495">
        <v>2.4203047526393873E-3</v>
      </c>
      <c r="H738" s="495">
        <v>3.9700797116417825E-3</v>
      </c>
      <c r="I738" s="495">
        <v>4.841154144385758E-3</v>
      </c>
      <c r="J738" s="495">
        <v>6.7154895696201018E-3</v>
      </c>
      <c r="K738" s="495">
        <v>1.3299395131043274E-2</v>
      </c>
      <c r="L738" s="495">
        <v>68060987479.005409</v>
      </c>
      <c r="M738" s="495">
        <v>13058590029224.051</v>
      </c>
      <c r="N738" s="495">
        <v>1.0434930449826219E-3</v>
      </c>
      <c r="O738" s="495">
        <v>4.0727924051289751E-3</v>
      </c>
      <c r="P738" s="495">
        <v>4.9760574608669374E-3</v>
      </c>
      <c r="Q738" s="495">
        <v>126</v>
      </c>
      <c r="R738" s="11">
        <f t="shared" si="70"/>
        <v>1.0434930449826219E-3</v>
      </c>
      <c r="S738" s="11">
        <f t="shared" si="71"/>
        <v>4.9760574608669374E-3</v>
      </c>
      <c r="U738" t="str">
        <f t="shared" si="72"/>
        <v/>
      </c>
    </row>
    <row r="739" spans="1:21">
      <c r="A739" t="str">
        <f t="shared" si="73"/>
        <v>Cost of risk201809</v>
      </c>
      <c r="B739" s="495">
        <v>201809</v>
      </c>
      <c r="C739" s="495">
        <v>392</v>
      </c>
      <c r="D739" s="495" t="s">
        <v>1488</v>
      </c>
      <c r="E739" s="495">
        <v>-9.5517329605241514E-4</v>
      </c>
      <c r="F739" s="495">
        <v>4.8747126537943258E-4</v>
      </c>
      <c r="G739" s="495">
        <v>2.3615938082940319E-3</v>
      </c>
      <c r="H739" s="495">
        <v>4.0958881572139933E-3</v>
      </c>
      <c r="I739" s="495">
        <v>4.5036920608325422E-3</v>
      </c>
      <c r="J739" s="495">
        <v>5.8872808819514528E-3</v>
      </c>
      <c r="K739" s="495">
        <v>1.4275613506657771E-2</v>
      </c>
      <c r="L739" s="495">
        <v>64911457195.367271</v>
      </c>
      <c r="M739" s="495">
        <v>12882663448346.508</v>
      </c>
      <c r="N739" s="495">
        <v>3.5275645311524102E-3</v>
      </c>
      <c r="O739" s="495">
        <v>3.5447458826578476E-3</v>
      </c>
      <c r="P739" s="495">
        <v>4.6537516574760678E-3</v>
      </c>
      <c r="Q739" s="495">
        <v>124</v>
      </c>
      <c r="R739" s="11">
        <f t="shared" si="70"/>
        <v>3.5275645311524102E-3</v>
      </c>
      <c r="S739" s="11">
        <f t="shared" si="71"/>
        <v>4.6537516574760678E-3</v>
      </c>
      <c r="U739" t="str">
        <f t="shared" si="72"/>
        <v/>
      </c>
    </row>
    <row r="740" spans="1:21">
      <c r="A740" t="str">
        <f t="shared" si="73"/>
        <v>Cost of risk201812</v>
      </c>
      <c r="B740" s="495">
        <v>201812</v>
      </c>
      <c r="C740" s="495">
        <v>392</v>
      </c>
      <c r="D740" s="495" t="s">
        <v>1488</v>
      </c>
      <c r="E740" s="495">
        <v>-1.9941435463627859E-4</v>
      </c>
      <c r="F740" s="495">
        <v>6.0130256071710953E-4</v>
      </c>
      <c r="G740" s="495">
        <v>2.8547987585079309E-3</v>
      </c>
      <c r="H740" s="495">
        <v>4.6370938843532895E-3</v>
      </c>
      <c r="I740" s="495">
        <v>5.0213671113487077E-3</v>
      </c>
      <c r="J740" s="495">
        <v>6.1391982214989756E-3</v>
      </c>
      <c r="K740" s="495">
        <v>1.7261176261765841E-2</v>
      </c>
      <c r="L740" s="495">
        <v>69690654439.699356</v>
      </c>
      <c r="M740" s="495">
        <v>13114928828585.021</v>
      </c>
      <c r="N740" s="495">
        <v>4.6305308827028742E-3</v>
      </c>
      <c r="O740" s="495">
        <v>4.8301559544106001E-3</v>
      </c>
      <c r="P740" s="495">
        <v>5.0531013677213524E-3</v>
      </c>
      <c r="Q740" s="495">
        <v>127</v>
      </c>
      <c r="R740" s="11">
        <f t="shared" si="70"/>
        <v>4.6305308827028742E-3</v>
      </c>
      <c r="S740" s="11">
        <f t="shared" si="71"/>
        <v>5.0531013677213524E-3</v>
      </c>
      <c r="U740" t="str">
        <f t="shared" si="72"/>
        <v/>
      </c>
    </row>
    <row r="741" spans="1:21">
      <c r="A741" t="str">
        <f t="shared" si="73"/>
        <v>Cost of risk201903</v>
      </c>
      <c r="B741" s="495">
        <v>201903</v>
      </c>
      <c r="C741" s="495">
        <v>392</v>
      </c>
      <c r="D741" s="495" t="s">
        <v>1488</v>
      </c>
      <c r="E741" s="495">
        <v>-2.457305796565339E-6</v>
      </c>
      <c r="F741" s="495">
        <v>1.0212719814547968E-3</v>
      </c>
      <c r="G741" s="495">
        <v>3.2857846962123325E-3</v>
      </c>
      <c r="H741" s="495">
        <v>4.9289448628091707E-3</v>
      </c>
      <c r="I741" s="495">
        <v>5.2870612590598942E-3</v>
      </c>
      <c r="J741" s="495">
        <v>6.3426317174240573E-3</v>
      </c>
      <c r="K741" s="495">
        <v>1.4654908076274965E-2</v>
      </c>
      <c r="L741" s="495">
        <v>76305441529.844284</v>
      </c>
      <c r="M741" s="495">
        <v>13488207759077.043</v>
      </c>
      <c r="N741" s="495">
        <v>4.2256560861143296E-3</v>
      </c>
      <c r="O741" s="495">
        <v>4.850850614716031E-3</v>
      </c>
      <c r="P741" s="495">
        <v>5.3597101515612342E-3</v>
      </c>
      <c r="Q741" s="495">
        <v>125</v>
      </c>
      <c r="R741" s="11">
        <f t="shared" si="70"/>
        <v>4.2256560861143296E-3</v>
      </c>
      <c r="S741" s="11">
        <f t="shared" si="71"/>
        <v>5.3597101515612342E-3</v>
      </c>
      <c r="U741" t="str">
        <f t="shared" si="72"/>
        <v/>
      </c>
    </row>
    <row r="742" spans="1:21">
      <c r="A742" t="str">
        <f t="shared" si="73"/>
        <v>Cost of risk201906</v>
      </c>
      <c r="B742" s="495">
        <v>201906</v>
      </c>
      <c r="C742" s="495">
        <v>392</v>
      </c>
      <c r="D742" s="495" t="s">
        <v>1488</v>
      </c>
      <c r="E742" s="495">
        <v>3.1307969105927177E-5</v>
      </c>
      <c r="F742" s="495">
        <v>1.2121287396536762E-3</v>
      </c>
      <c r="G742" s="495">
        <v>3.5173519923972297E-3</v>
      </c>
      <c r="H742" s="495">
        <v>5.0543545095126296E-3</v>
      </c>
      <c r="I742" s="495">
        <v>4.6721022050578284E-3</v>
      </c>
      <c r="J742" s="495">
        <v>5.5106181022393421E-3</v>
      </c>
      <c r="K742" s="495">
        <v>1.5000860731167185E-2</v>
      </c>
      <c r="L742" s="495">
        <v>68657973665.053261</v>
      </c>
      <c r="M742" s="495">
        <v>13569271734777.053</v>
      </c>
      <c r="N742" s="495">
        <v>7.5148625200874382E-3</v>
      </c>
      <c r="O742" s="495">
        <v>4.9221936166318377E-3</v>
      </c>
      <c r="P742" s="495">
        <v>4.6194126603417906E-3</v>
      </c>
      <c r="Q742" s="495">
        <v>124</v>
      </c>
      <c r="R742" s="11">
        <f t="shared" si="70"/>
        <v>4.6194126603417906E-3</v>
      </c>
      <c r="S742" s="11">
        <f t="shared" si="71"/>
        <v>7.5148625200874382E-3</v>
      </c>
      <c r="U742" t="str">
        <f t="shared" si="72"/>
        <v/>
      </c>
    </row>
    <row r="743" spans="1:21">
      <c r="A743" t="str">
        <f t="shared" si="73"/>
        <v>Cost of risk201909</v>
      </c>
      <c r="B743" s="495">
        <v>201909</v>
      </c>
      <c r="C743" s="495">
        <v>392</v>
      </c>
      <c r="D743" s="495" t="s">
        <v>1488</v>
      </c>
      <c r="E743" s="495">
        <v>4.1531770838920451E-5</v>
      </c>
      <c r="F743" s="495">
        <v>1.2284162975320808E-3</v>
      </c>
      <c r="G743" s="495">
        <v>3.193951735654032E-3</v>
      </c>
      <c r="H743" s="495">
        <v>4.8162109496387136E-3</v>
      </c>
      <c r="I743" s="495">
        <v>4.586795275780247E-3</v>
      </c>
      <c r="J743" s="495">
        <v>5.2617185395922141E-3</v>
      </c>
      <c r="K743" s="495">
        <v>1.4855309512740972E-2</v>
      </c>
      <c r="L743" s="495">
        <v>65396898562.95179</v>
      </c>
      <c r="M743" s="495">
        <v>13717652893149.037</v>
      </c>
      <c r="N743" s="495">
        <v>5.7461858457904151E-3</v>
      </c>
      <c r="O743" s="495">
        <v>4.8205801135452224E-3</v>
      </c>
      <c r="P743" s="495">
        <v>4.5449580334587661E-3</v>
      </c>
      <c r="Q743" s="495">
        <v>125</v>
      </c>
      <c r="R743" s="11">
        <f t="shared" si="70"/>
        <v>4.5449580334587661E-3</v>
      </c>
      <c r="S743" s="11">
        <f t="shared" si="71"/>
        <v>5.7461858457904151E-3</v>
      </c>
      <c r="U743" t="str">
        <f t="shared" si="72"/>
        <v/>
      </c>
    </row>
    <row r="744" spans="1:21">
      <c r="A744" t="str">
        <f t="shared" si="73"/>
        <v>Cost of risk201912</v>
      </c>
      <c r="B744" s="495">
        <v>201912</v>
      </c>
      <c r="C744" s="495">
        <v>392</v>
      </c>
      <c r="D744" s="495" t="s">
        <v>1488</v>
      </c>
      <c r="E744" s="495">
        <v>-4.9975655560062369E-6</v>
      </c>
      <c r="F744" s="495">
        <v>8.9672599262703441E-4</v>
      </c>
      <c r="G744" s="495">
        <v>3.1678218568668148E-3</v>
      </c>
      <c r="H744" s="495">
        <v>4.8291381956565389E-3</v>
      </c>
      <c r="I744" s="495">
        <v>4.8484800645554847E-3</v>
      </c>
      <c r="J744" s="495">
        <v>6.354011801076598E-3</v>
      </c>
      <c r="K744" s="495">
        <v>1.5829460818657513E-2</v>
      </c>
      <c r="L744" s="495">
        <v>68384325539.8974</v>
      </c>
      <c r="M744" s="495">
        <v>13655705438700.668</v>
      </c>
      <c r="N744" s="495">
        <v>5.3975910102548284E-3</v>
      </c>
      <c r="O744" s="495">
        <v>4.9409410915639733E-3</v>
      </c>
      <c r="P744" s="495">
        <v>4.830995013215547E-3</v>
      </c>
      <c r="Q744" s="495">
        <v>126</v>
      </c>
      <c r="R744" s="11">
        <f t="shared" si="70"/>
        <v>4.830995013215547E-3</v>
      </c>
      <c r="S744" s="11">
        <f t="shared" si="71"/>
        <v>5.3975910102548284E-3</v>
      </c>
      <c r="U744" t="str">
        <f t="shared" si="72"/>
        <v/>
      </c>
    </row>
    <row r="745" spans="1:21">
      <c r="A745" t="str">
        <f t="shared" si="73"/>
        <v>Cost of risk202003</v>
      </c>
      <c r="B745" s="495">
        <v>202003</v>
      </c>
      <c r="C745" s="495">
        <v>392</v>
      </c>
      <c r="D745" s="495" t="s">
        <v>1488</v>
      </c>
      <c r="E745" s="495">
        <v>1.9219151302115691E-6</v>
      </c>
      <c r="F745" s="495">
        <v>2.9380121048868091E-3</v>
      </c>
      <c r="G745" s="495">
        <v>6.861883698703641E-3</v>
      </c>
      <c r="H745" s="495">
        <v>9.0292061411896326E-3</v>
      </c>
      <c r="I745" s="495">
        <v>7.9486125397879095E-3</v>
      </c>
      <c r="J745" s="495">
        <v>1.1066780517192575E-2</v>
      </c>
      <c r="K745" s="495">
        <v>2.6572028820463629E-2</v>
      </c>
      <c r="L745" s="495">
        <v>112015485322.00473</v>
      </c>
      <c r="M745" s="495">
        <v>14039904051005.201</v>
      </c>
      <c r="N745" s="495">
        <v>1.2457343316842711E-2</v>
      </c>
      <c r="O745" s="495">
        <v>9.1234163679431313E-3</v>
      </c>
      <c r="P745" s="495">
        <v>7.7060218506219266E-3</v>
      </c>
      <c r="Q745" s="495">
        <v>117</v>
      </c>
      <c r="R745" s="11">
        <f t="shared" si="70"/>
        <v>7.7060218506219266E-3</v>
      </c>
      <c r="S745" s="11">
        <f t="shared" si="71"/>
        <v>1.2457343316842711E-2</v>
      </c>
      <c r="U745" t="str">
        <f t="shared" si="72"/>
        <v/>
      </c>
    </row>
    <row r="746" spans="1:21">
      <c r="A746" t="str">
        <f t="shared" si="73"/>
        <v>Cost of risk202006</v>
      </c>
      <c r="B746" s="495">
        <v>202006</v>
      </c>
      <c r="C746" s="495">
        <v>392</v>
      </c>
      <c r="D746" s="495" t="s">
        <v>1488</v>
      </c>
      <c r="E746" s="495">
        <v>2.0949218299241248E-5</v>
      </c>
      <c r="F746" s="495">
        <v>4.0328016848688499E-3</v>
      </c>
      <c r="G746" s="495">
        <v>7.8479069304617597E-3</v>
      </c>
      <c r="H746" s="495">
        <v>1.0206902548257986E-2</v>
      </c>
      <c r="I746" s="495">
        <v>8.5766335987959002E-3</v>
      </c>
      <c r="J746" s="495">
        <v>1.2535514675713995E-2</v>
      </c>
      <c r="K746" s="495">
        <v>2.9658879172527679E-2</v>
      </c>
      <c r="L746" s="495">
        <v>121790374024.60924</v>
      </c>
      <c r="M746" s="495">
        <v>14088999120922.42</v>
      </c>
      <c r="N746" s="495">
        <v>1.1711550889653042E-2</v>
      </c>
      <c r="O746" s="495">
        <v>1.1801138950276223E-2</v>
      </c>
      <c r="P746" s="495">
        <v>7.9842384895831304E-3</v>
      </c>
      <c r="Q746" s="495">
        <v>117</v>
      </c>
      <c r="R746" s="11">
        <f t="shared" si="70"/>
        <v>7.9842384895831304E-3</v>
      </c>
      <c r="S746" s="11">
        <f t="shared" si="71"/>
        <v>1.1801138950276223E-2</v>
      </c>
      <c r="U746" t="str">
        <f t="shared" si="72"/>
        <v/>
      </c>
    </row>
    <row r="747" spans="1:21">
      <c r="A747" t="str">
        <f t="shared" si="73"/>
        <v>Cost of risk202009</v>
      </c>
      <c r="B747" s="495">
        <v>202009</v>
      </c>
      <c r="C747" s="495">
        <v>392</v>
      </c>
      <c r="D747" s="495" t="s">
        <v>1488</v>
      </c>
      <c r="E747" s="495">
        <v>7.3571585772751273E-5</v>
      </c>
      <c r="F747" s="495">
        <v>3.2365375367507301E-3</v>
      </c>
      <c r="G747" s="495">
        <v>6.9083490688793027E-3</v>
      </c>
      <c r="H747" s="495">
        <v>8.7839404247340869E-3</v>
      </c>
      <c r="I747" s="495">
        <v>7.3650120469848212E-3</v>
      </c>
      <c r="J747" s="495">
        <v>1.0529777837275229E-2</v>
      </c>
      <c r="K747" s="495">
        <v>2.8459411185794974E-2</v>
      </c>
      <c r="L747" s="495">
        <v>103780261554.38686</v>
      </c>
      <c r="M747" s="495">
        <v>14029621293063.967</v>
      </c>
      <c r="N747" s="495">
        <v>9.4329560781997984E-3</v>
      </c>
      <c r="O747" s="495">
        <v>9.9572932106976094E-3</v>
      </c>
      <c r="P747" s="495">
        <v>6.9141704240440697E-3</v>
      </c>
      <c r="Q747" s="495">
        <v>115</v>
      </c>
      <c r="R747" s="11">
        <f t="shared" si="70"/>
        <v>6.9141704240440697E-3</v>
      </c>
      <c r="S747" s="11">
        <f t="shared" si="71"/>
        <v>9.9572932106976094E-3</v>
      </c>
      <c r="U747" t="str">
        <f t="shared" si="72"/>
        <v/>
      </c>
    </row>
    <row r="748" spans="1:21">
      <c r="A748" t="str">
        <f t="shared" si="73"/>
        <v>Cost of risk202012</v>
      </c>
      <c r="B748" s="495">
        <v>202012</v>
      </c>
      <c r="C748" s="495">
        <v>392</v>
      </c>
      <c r="D748" s="495" t="s">
        <v>1488</v>
      </c>
      <c r="E748" s="495">
        <v>7.950118398425796E-5</v>
      </c>
      <c r="F748" s="495">
        <v>3.2901512248780058E-3</v>
      </c>
      <c r="G748" s="495">
        <v>7.2301369456267642E-3</v>
      </c>
      <c r="H748" s="495">
        <v>1.4489270682026469</v>
      </c>
      <c r="I748" s="495">
        <v>7.4685623159524766E-3</v>
      </c>
      <c r="J748" s="495">
        <v>1.0480294045018559E-2</v>
      </c>
      <c r="K748" s="495">
        <v>2.8629839380079628E-2</v>
      </c>
      <c r="L748" s="495">
        <v>102312793565.08369</v>
      </c>
      <c r="M748" s="495">
        <v>13803335163963.203</v>
      </c>
      <c r="N748" s="495">
        <v>8.7651755992886899E-3</v>
      </c>
      <c r="O748" s="495">
        <v>1.0156055665572251E-2</v>
      </c>
      <c r="P748" s="495">
        <v>6.9891214458173345E-3</v>
      </c>
      <c r="Q748" s="495">
        <v>116</v>
      </c>
      <c r="R748" s="11">
        <f t="shared" si="70"/>
        <v>6.9891214458173345E-3</v>
      </c>
      <c r="S748" s="11">
        <f t="shared" si="71"/>
        <v>1.0156055665572251E-2</v>
      </c>
      <c r="U748" t="str">
        <f t="shared" si="72"/>
        <v/>
      </c>
    </row>
    <row r="749" spans="1:21">
      <c r="A749" t="str">
        <f t="shared" si="73"/>
        <v>Cost of risk202103</v>
      </c>
      <c r="B749" s="495">
        <v>202103</v>
      </c>
      <c r="C749" s="495">
        <v>392</v>
      </c>
      <c r="D749" s="495" t="s">
        <v>1488</v>
      </c>
      <c r="E749" s="495">
        <v>-4.5489794044485307E-4</v>
      </c>
      <c r="F749" s="495">
        <v>6.6600799321456445E-4</v>
      </c>
      <c r="G749" s="495">
        <v>3.3980359916310704E-3</v>
      </c>
      <c r="H749" s="495">
        <v>5.6494280970799358E-3</v>
      </c>
      <c r="I749" s="495">
        <v>5.2994514530462604E-3</v>
      </c>
      <c r="J749" s="495">
        <v>7.6694948457610001E-3</v>
      </c>
      <c r="K749" s="495">
        <v>1.8599935408641612E-2</v>
      </c>
      <c r="L749" s="495">
        <v>76421280831.521317</v>
      </c>
      <c r="M749" s="495">
        <v>14126648093239.086</v>
      </c>
      <c r="N749" s="495">
        <v>3.9673900978428019E-3</v>
      </c>
      <c r="O749" s="495">
        <v>8.3352414712903663E-3</v>
      </c>
      <c r="P749" s="495">
        <v>4.7690798309887828E-3</v>
      </c>
      <c r="Q749" s="495">
        <v>117</v>
      </c>
      <c r="R749" s="11">
        <f t="shared" si="70"/>
        <v>3.9673900978428019E-3</v>
      </c>
      <c r="S749" s="11">
        <f t="shared" si="71"/>
        <v>8.3352414712903663E-3</v>
      </c>
      <c r="U749" t="str">
        <f t="shared" si="72"/>
        <v/>
      </c>
    </row>
    <row r="750" spans="1:21">
      <c r="A750" t="str">
        <f t="shared" si="73"/>
        <v>Cost of risk202106</v>
      </c>
      <c r="B750" s="495">
        <v>202106</v>
      </c>
      <c r="C750" s="495">
        <v>392</v>
      </c>
      <c r="D750" s="495" t="s">
        <v>1488</v>
      </c>
      <c r="E750" s="495">
        <v>-9.5988277761493046E-4</v>
      </c>
      <c r="F750" s="495">
        <v>6.4240634866718843E-4</v>
      </c>
      <c r="G750" s="495">
        <v>3.0704457026029036E-3</v>
      </c>
      <c r="H750" s="495">
        <v>6.3021368367774224E-3</v>
      </c>
      <c r="I750" s="495">
        <v>5.1080514871347073E-3</v>
      </c>
      <c r="J750" s="495">
        <v>7.0729065491145372E-3</v>
      </c>
      <c r="K750" s="495">
        <v>1.5953498938680647E-2</v>
      </c>
      <c r="L750" s="495">
        <v>72732708879.371704</v>
      </c>
      <c r="M750" s="495">
        <v>14189249590871.494</v>
      </c>
      <c r="N750" s="495">
        <v>3.8794516070203076E-3</v>
      </c>
      <c r="O750" s="495">
        <v>9.2380709643082575E-3</v>
      </c>
      <c r="P750" s="495">
        <v>4.3989919851510654E-3</v>
      </c>
      <c r="Q750" s="495">
        <v>112</v>
      </c>
      <c r="R750" s="11">
        <f t="shared" ref="R750:R771" si="74">MIN(N750:P750)</f>
        <v>3.8794516070203076E-3</v>
      </c>
      <c r="S750" s="11">
        <f t="shared" ref="S750:S771" si="75">MAX(N750:P750)</f>
        <v>9.2380709643082575E-3</v>
      </c>
    </row>
    <row r="751" spans="1:21">
      <c r="A751" t="str">
        <f t="shared" si="73"/>
        <v>Cost of risk202109</v>
      </c>
      <c r="B751" s="495">
        <v>202109</v>
      </c>
      <c r="C751" s="495">
        <v>392</v>
      </c>
      <c r="D751" s="495" t="s">
        <v>1488</v>
      </c>
      <c r="E751" s="495">
        <v>-1.0904308172139754E-3</v>
      </c>
      <c r="F751" s="495">
        <v>4.6245527094997618E-4</v>
      </c>
      <c r="G751" s="495">
        <v>2.5700850994416825E-3</v>
      </c>
      <c r="H751" s="495">
        <v>6.2729470328789167E-3</v>
      </c>
      <c r="I751" s="495">
        <v>4.7562244229613325E-3</v>
      </c>
      <c r="J751" s="495">
        <v>6.1927462753197417E-3</v>
      </c>
      <c r="K751" s="495">
        <v>1.4886543479528195E-2</v>
      </c>
      <c r="L751" s="495">
        <v>68266189943.545319</v>
      </c>
      <c r="M751" s="495">
        <v>14297377105156.629</v>
      </c>
      <c r="N751" s="495">
        <v>3.539396593795637E-3</v>
      </c>
      <c r="O751" s="495">
        <v>9.0445520360810071E-3</v>
      </c>
      <c r="P751" s="495">
        <v>4.023495725779422E-3</v>
      </c>
      <c r="Q751" s="495">
        <v>111</v>
      </c>
      <c r="R751" s="11">
        <f t="shared" si="74"/>
        <v>3.539396593795637E-3</v>
      </c>
      <c r="S751" s="11">
        <f t="shared" si="75"/>
        <v>9.0445520360810071E-3</v>
      </c>
    </row>
    <row r="752" spans="1:21">
      <c r="A752" t="str">
        <f t="shared" si="73"/>
        <v>Cost of risk202112</v>
      </c>
      <c r="B752" s="495">
        <v>202112</v>
      </c>
      <c r="C752" s="495">
        <v>392</v>
      </c>
      <c r="D752" s="495" t="s">
        <v>1488</v>
      </c>
      <c r="E752" s="495">
        <v>-1.3373992714715668E-3</v>
      </c>
      <c r="F752" s="495">
        <v>6.5763209244153306E-4</v>
      </c>
      <c r="G752" s="495">
        <v>2.6413940177891725E-3</v>
      </c>
      <c r="H752" s="495">
        <v>5.8656624843654642E-3</v>
      </c>
      <c r="I752" s="495">
        <v>4.6735437126761694E-3</v>
      </c>
      <c r="J752" s="495">
        <v>6.0604038688196523E-3</v>
      </c>
      <c r="K752" s="495">
        <v>1.6578835842202672E-2</v>
      </c>
      <c r="L752" s="495">
        <v>67164297392.12207</v>
      </c>
      <c r="M752" s="495">
        <v>14367022736540.656</v>
      </c>
      <c r="N752" s="495">
        <v>4.3727440295402631E-3</v>
      </c>
      <c r="O752" s="495">
        <v>7.7798420399185463E-3</v>
      </c>
      <c r="P752" s="495">
        <v>4.1304118898138602E-3</v>
      </c>
      <c r="Q752" s="495">
        <v>111</v>
      </c>
      <c r="R752" s="11">
        <f t="shared" si="74"/>
        <v>4.1304118898138602E-3</v>
      </c>
      <c r="S752" s="11">
        <f t="shared" si="75"/>
        <v>7.7798420399185463E-3</v>
      </c>
    </row>
    <row r="753" spans="1:19">
      <c r="A753" t="str">
        <f t="shared" si="73"/>
        <v>Cost of risk202203</v>
      </c>
      <c r="B753" s="495">
        <v>202203</v>
      </c>
      <c r="C753" s="495">
        <v>392</v>
      </c>
      <c r="D753" s="495" t="s">
        <v>1488</v>
      </c>
      <c r="E753" s="495">
        <v>-1.891301456871353E-3</v>
      </c>
      <c r="F753" s="495">
        <v>7.8925633712817651E-4</v>
      </c>
      <c r="G753" s="495">
        <v>2.6776425264952142E-3</v>
      </c>
      <c r="H753" s="495">
        <v>4.8151170791931311E-3</v>
      </c>
      <c r="I753" s="495">
        <v>5.1431239404045818E-3</v>
      </c>
      <c r="J753" s="495">
        <v>6.2640616863478263E-3</v>
      </c>
      <c r="K753" s="495">
        <v>2.0666913636607803E-2</v>
      </c>
      <c r="L753" s="495">
        <v>76582256034.951263</v>
      </c>
      <c r="M753" s="495">
        <v>14698860140095.717</v>
      </c>
      <c r="N753" s="495">
        <v>6.1720109840769956E-3</v>
      </c>
      <c r="O753" s="495">
        <v>4.312346647758104E-3</v>
      </c>
      <c r="P753" s="495">
        <v>5.2809401011679703E-3</v>
      </c>
      <c r="Q753" s="495">
        <v>113</v>
      </c>
      <c r="R753" s="11">
        <f t="shared" si="74"/>
        <v>4.312346647758104E-3</v>
      </c>
      <c r="S753" s="11">
        <f t="shared" si="75"/>
        <v>6.1720109840769956E-3</v>
      </c>
    </row>
    <row r="754" spans="1:19">
      <c r="A754" t="str">
        <f t="shared" si="73"/>
        <v>Cost of risk202206</v>
      </c>
      <c r="B754" s="495">
        <v>202206</v>
      </c>
      <c r="C754" s="495">
        <v>392</v>
      </c>
      <c r="D754" s="495" t="s">
        <v>1488</v>
      </c>
      <c r="E754" s="495">
        <v>-8.4603955284714711E-4</v>
      </c>
      <c r="F754" s="495">
        <v>4.7605129861577649E-4</v>
      </c>
      <c r="G754" s="495">
        <v>2.7903859509908532E-3</v>
      </c>
      <c r="H754" s="495">
        <v>3.9658336070371829E-3</v>
      </c>
      <c r="I754" s="495">
        <v>4.5293601125343842E-3</v>
      </c>
      <c r="J754" s="495">
        <v>5.6296156284785766E-3</v>
      </c>
      <c r="K754" s="495">
        <v>1.7817831343092873E-2</v>
      </c>
      <c r="L754" s="495">
        <v>69477396244.289551</v>
      </c>
      <c r="M754" s="495">
        <v>14966466611402.896</v>
      </c>
      <c r="N754" s="495">
        <v>4.1787508342848792E-3</v>
      </c>
      <c r="O754" s="495">
        <v>4.1151089249950512E-3</v>
      </c>
      <c r="P754" s="495">
        <v>4.6070052501191953E-3</v>
      </c>
      <c r="Q754" s="495">
        <v>119</v>
      </c>
      <c r="R754" s="11">
        <f t="shared" si="74"/>
        <v>4.1151089249950512E-3</v>
      </c>
      <c r="S754" s="11">
        <f t="shared" si="75"/>
        <v>4.6070052501191953E-3</v>
      </c>
    </row>
    <row r="755" spans="1:19">
      <c r="A755" t="str">
        <f t="shared" si="73"/>
        <v>Cost of risk202209</v>
      </c>
      <c r="B755" s="495">
        <v>202209</v>
      </c>
      <c r="C755" s="495">
        <v>392</v>
      </c>
      <c r="D755" s="495" t="s">
        <v>1488</v>
      </c>
      <c r="E755" s="495">
        <v>-9.7887695998251519E-4</v>
      </c>
      <c r="F755" s="495">
        <v>7.5986798152688322E-4</v>
      </c>
      <c r="G755" s="495">
        <v>2.5324538449983756E-3</v>
      </c>
      <c r="H755" s="495">
        <v>3.7827856590599606E-3</v>
      </c>
      <c r="I755" s="495">
        <v>4.2960355186036211E-3</v>
      </c>
      <c r="J755" s="495">
        <v>5.7047963346479351E-3</v>
      </c>
      <c r="K755" s="495">
        <v>1.3238459571643555E-2</v>
      </c>
      <c r="L755" s="495">
        <v>66449566967.079803</v>
      </c>
      <c r="M755" s="495">
        <v>15141776358992.982</v>
      </c>
      <c r="N755" s="495">
        <v>3.4228487236051381E-3</v>
      </c>
      <c r="O755" s="495">
        <v>3.9354241216849077E-3</v>
      </c>
      <c r="P755" s="495">
        <v>4.3668002796583266E-3</v>
      </c>
      <c r="Q755" s="495">
        <v>118</v>
      </c>
      <c r="R755" s="11">
        <f t="shared" si="74"/>
        <v>3.4228487236051381E-3</v>
      </c>
      <c r="S755" s="11">
        <f t="shared" si="75"/>
        <v>4.3668002796583266E-3</v>
      </c>
    </row>
    <row r="756" spans="1:19">
      <c r="A756" t="str">
        <f t="shared" si="73"/>
        <v>Cost of risk202212</v>
      </c>
      <c r="B756" s="495">
        <v>202212</v>
      </c>
      <c r="C756" s="495">
        <v>392</v>
      </c>
      <c r="D756" s="495" t="s">
        <v>1488</v>
      </c>
      <c r="E756" s="495">
        <v>-4.5155078012815667E-5</v>
      </c>
      <c r="F756" s="495">
        <v>1.0415078949818015E-3</v>
      </c>
      <c r="G756" s="495">
        <v>2.6624917888356569E-3</v>
      </c>
      <c r="H756" s="495">
        <v>5.2597557395796324E-3</v>
      </c>
      <c r="I756" s="495">
        <v>4.6052623374211081E-3</v>
      </c>
      <c r="J756" s="495">
        <v>5.948933180826379E-3</v>
      </c>
      <c r="K756" s="495">
        <v>1.4565806832647311E-2</v>
      </c>
      <c r="L756" s="495">
        <v>69758296504.853317</v>
      </c>
      <c r="M756" s="495">
        <v>14872072565548.615</v>
      </c>
      <c r="N756" s="495">
        <v>3.6828978861278712E-3</v>
      </c>
      <c r="O756" s="495">
        <v>4.3695643589264071E-3</v>
      </c>
      <c r="P756" s="495">
        <v>4.654550175649824E-3</v>
      </c>
      <c r="Q756" s="495">
        <v>118</v>
      </c>
      <c r="R756" s="11">
        <f t="shared" si="74"/>
        <v>3.6828978861278712E-3</v>
      </c>
      <c r="S756" s="11">
        <f t="shared" si="75"/>
        <v>4.654550175649824E-3</v>
      </c>
    </row>
    <row r="757" spans="1:19">
      <c r="A757" t="str">
        <f t="shared" si="73"/>
        <v>Cost of risk202303</v>
      </c>
      <c r="B757" s="495">
        <v>202303</v>
      </c>
      <c r="C757" s="495">
        <v>392</v>
      </c>
      <c r="D757" s="495" t="s">
        <v>1488</v>
      </c>
      <c r="E757" s="495">
        <v>-3.0288685086542682E-4</v>
      </c>
      <c r="F757" s="495">
        <v>7.7973316959992255E-4</v>
      </c>
      <c r="G757" s="495">
        <v>2.3740026675336109E-3</v>
      </c>
      <c r="H757" s="495">
        <v>5.3013567498398622E-3</v>
      </c>
      <c r="I757" s="495">
        <v>4.6058035632161789E-3</v>
      </c>
      <c r="J757" s="495">
        <v>6.1219729077108698E-3</v>
      </c>
      <c r="K757" s="495">
        <v>1.5545058095687915E-2</v>
      </c>
      <c r="L757" s="495">
        <v>71083800231.580353</v>
      </c>
      <c r="M757" s="495">
        <v>15040141384764.873</v>
      </c>
      <c r="N757" s="495">
        <v>4.6557883709304653E-3</v>
      </c>
      <c r="O757" s="495">
        <v>4.6616564788492815E-3</v>
      </c>
      <c r="P757" s="495">
        <v>4.5953965118803669E-3</v>
      </c>
      <c r="Q757" s="495">
        <v>118</v>
      </c>
      <c r="R757" s="11">
        <f t="shared" si="74"/>
        <v>4.5953965118803669E-3</v>
      </c>
      <c r="S757" s="11">
        <f t="shared" si="75"/>
        <v>4.6616564788492815E-3</v>
      </c>
    </row>
    <row r="758" spans="1:19">
      <c r="A758" t="str">
        <f t="shared" si="73"/>
        <v>Cost of risk202306</v>
      </c>
      <c r="B758" s="495">
        <v>202306</v>
      </c>
      <c r="C758" s="495">
        <v>392</v>
      </c>
      <c r="D758" s="495" t="s">
        <v>1488</v>
      </c>
      <c r="E758" s="495">
        <v>-9.9167894297851777E-6</v>
      </c>
      <c r="F758" s="495">
        <v>7.8627189892222762E-4</v>
      </c>
      <c r="G758" s="495">
        <v>2.9157513036587937E-3</v>
      </c>
      <c r="H758" s="495">
        <v>5.2977140470454953E-3</v>
      </c>
      <c r="I758" s="495">
        <v>4.4819142220383435E-3</v>
      </c>
      <c r="J758" s="495">
        <v>5.8598309803663626E-3</v>
      </c>
      <c r="K758" s="495">
        <v>1.8831289597088848E-2</v>
      </c>
      <c r="L758" s="495">
        <v>68985922622.640045</v>
      </c>
      <c r="M758" s="495">
        <v>15073156066948.666</v>
      </c>
      <c r="N758" s="495">
        <v>3.5091130810280791E-3</v>
      </c>
      <c r="O758" s="495">
        <v>4.9125345194238178E-3</v>
      </c>
      <c r="P758" s="495">
        <v>4.4108651375957073E-3</v>
      </c>
      <c r="Q758" s="495">
        <v>117</v>
      </c>
      <c r="R758" s="11">
        <f t="shared" si="74"/>
        <v>3.5091130810280791E-3</v>
      </c>
      <c r="S758" s="11">
        <f t="shared" si="75"/>
        <v>4.9125345194238178E-3</v>
      </c>
    </row>
    <row r="759" spans="1:19">
      <c r="A759" t="str">
        <f t="shared" si="73"/>
        <v>Cost of risk202309</v>
      </c>
      <c r="B759" s="495">
        <v>202309</v>
      </c>
      <c r="C759" s="495">
        <v>392</v>
      </c>
      <c r="D759" s="495" t="s">
        <v>1488</v>
      </c>
      <c r="E759" s="495">
        <v>-6.4254926072757079E-5</v>
      </c>
      <c r="F759" s="495">
        <v>1.1288326813862083E-3</v>
      </c>
      <c r="G759" s="495">
        <v>2.9132025025865784E-3</v>
      </c>
      <c r="H759" s="495">
        <v>4.2238245438249375E-3</v>
      </c>
      <c r="I759" s="495">
        <v>4.402634243403869E-3</v>
      </c>
      <c r="J759" s="495">
        <v>6.2148841779354263E-3</v>
      </c>
      <c r="K759" s="495">
        <v>1.4543097094129142E-2</v>
      </c>
      <c r="L759" s="495">
        <v>67914201994.278259</v>
      </c>
      <c r="M759" s="495">
        <v>15087155327273.021</v>
      </c>
      <c r="N759" s="495">
        <v>3.4683238375186041E-3</v>
      </c>
      <c r="O759" s="495">
        <v>4.5156610177483868E-3</v>
      </c>
      <c r="P759" s="495">
        <v>4.3893161059859595E-3</v>
      </c>
      <c r="Q759" s="495">
        <v>115</v>
      </c>
      <c r="R759" s="11">
        <f t="shared" si="74"/>
        <v>3.4683238375186041E-3</v>
      </c>
      <c r="S759" s="11">
        <f t="shared" si="75"/>
        <v>4.5156610177483868E-3</v>
      </c>
    </row>
    <row r="760" spans="1:19">
      <c r="A760" t="str">
        <f t="shared" si="73"/>
        <v>Cost of risk202312</v>
      </c>
      <c r="B760" s="495">
        <v>202312</v>
      </c>
      <c r="C760" s="495">
        <v>392</v>
      </c>
      <c r="D760" s="495" t="s">
        <v>1488</v>
      </c>
      <c r="E760" s="495">
        <v>-7.7390031189350489E-5</v>
      </c>
      <c r="F760" s="495">
        <v>1.5071467744726052E-3</v>
      </c>
      <c r="G760" s="495">
        <v>3.9514295571665518E-3</v>
      </c>
      <c r="H760" s="495">
        <v>4.7046784285291968E-3</v>
      </c>
      <c r="I760" s="495">
        <v>4.841024403048076E-3</v>
      </c>
      <c r="J760" s="495">
        <v>6.0092607295405944E-3</v>
      </c>
      <c r="K760" s="495">
        <v>1.4078081632626574E-2</v>
      </c>
      <c r="L760" s="495">
        <v>74154832905.91069</v>
      </c>
      <c r="M760" s="495">
        <v>15023524960993.766</v>
      </c>
      <c r="N760" s="495">
        <v>4.2153132932278032E-3</v>
      </c>
      <c r="O760" s="495">
        <v>4.8799488225267328E-3</v>
      </c>
      <c r="P760" s="495">
        <v>4.8382898121796846E-3</v>
      </c>
      <c r="Q760" s="495">
        <v>114</v>
      </c>
      <c r="R760" s="11">
        <f t="shared" si="74"/>
        <v>4.2153132932278032E-3</v>
      </c>
      <c r="S760" s="11">
        <f t="shared" si="75"/>
        <v>4.8799488225267328E-3</v>
      </c>
    </row>
    <row r="761" spans="1:19">
      <c r="A761" t="str">
        <f t="shared" si="73"/>
        <v>NSFR202106</v>
      </c>
      <c r="B761" s="495">
        <v>202106</v>
      </c>
      <c r="C761" s="495">
        <v>202202</v>
      </c>
      <c r="D761" s="495" t="s">
        <v>6222</v>
      </c>
      <c r="E761" s="495">
        <v>1.1405896386618513</v>
      </c>
      <c r="F761" s="495">
        <v>1.2478305824785048</v>
      </c>
      <c r="G761" s="495">
        <v>1.3528064776557522</v>
      </c>
      <c r="H761" s="495">
        <v>1.4282816844770017</v>
      </c>
      <c r="I761" s="495">
        <v>1.2923054305143431</v>
      </c>
      <c r="J761" s="495">
        <v>1.4706536542897894</v>
      </c>
      <c r="K761" s="495">
        <v>2.1206857106037629</v>
      </c>
      <c r="L761" s="495">
        <v>17026767430809.277</v>
      </c>
      <c r="M761" s="495">
        <v>13176375073088.953</v>
      </c>
      <c r="N761" s="495">
        <v>1.4516257585640335</v>
      </c>
      <c r="O761" s="495">
        <v>1.3655970583660539</v>
      </c>
      <c r="P761" s="495">
        <v>1.2719676428122579</v>
      </c>
      <c r="Q761" s="495">
        <v>119</v>
      </c>
      <c r="R761" s="11">
        <f t="shared" si="74"/>
        <v>1.2719676428122579</v>
      </c>
      <c r="S761" s="11">
        <f t="shared" si="75"/>
        <v>1.4516257585640335</v>
      </c>
    </row>
    <row r="762" spans="1:19">
      <c r="A762" t="str">
        <f t="shared" si="73"/>
        <v>NSFR202109</v>
      </c>
      <c r="B762" s="495">
        <v>202109</v>
      </c>
      <c r="C762" s="495">
        <v>202202</v>
      </c>
      <c r="D762" s="495" t="s">
        <v>6222</v>
      </c>
      <c r="E762" s="495">
        <v>1.1379553066620776</v>
      </c>
      <c r="F762" s="495">
        <v>1.2487826124934975</v>
      </c>
      <c r="G762" s="495">
        <v>1.3516829992625354</v>
      </c>
      <c r="H762" s="495">
        <v>1.4308942379478728</v>
      </c>
      <c r="I762" s="495">
        <v>1.2927453268607374</v>
      </c>
      <c r="J762" s="495">
        <v>1.4756061921265162</v>
      </c>
      <c r="K762" s="495">
        <v>2.0805279070093192</v>
      </c>
      <c r="L762" s="495">
        <v>17138555304207.367</v>
      </c>
      <c r="M762" s="495">
        <v>13259526424514.34</v>
      </c>
      <c r="N762" s="495">
        <v>1.4763183040669992</v>
      </c>
      <c r="O762" s="495">
        <v>1.3733089107528875</v>
      </c>
      <c r="P762" s="495">
        <v>1.2700222747688905</v>
      </c>
      <c r="Q762" s="495">
        <v>119</v>
      </c>
      <c r="R762" s="11">
        <f t="shared" si="74"/>
        <v>1.2700222747688905</v>
      </c>
      <c r="S762" s="11">
        <f t="shared" si="75"/>
        <v>1.4763183040669992</v>
      </c>
    </row>
    <row r="763" spans="1:19">
      <c r="A763" t="str">
        <f t="shared" si="73"/>
        <v>NSFR202112</v>
      </c>
      <c r="B763" s="495">
        <v>202112</v>
      </c>
      <c r="C763" s="495">
        <v>202202</v>
      </c>
      <c r="D763" s="495" t="s">
        <v>6222</v>
      </c>
      <c r="E763" s="495">
        <v>1.1094489148287208</v>
      </c>
      <c r="F763" s="495">
        <v>1.2583830041399946</v>
      </c>
      <c r="G763" s="495">
        <v>1.3580715623480681</v>
      </c>
      <c r="H763" s="495">
        <v>1.4340105093152877</v>
      </c>
      <c r="I763" s="495">
        <v>1.2922419139427257</v>
      </c>
      <c r="J763" s="495">
        <v>1.4685173048416764</v>
      </c>
      <c r="K763" s="495">
        <v>1.9878311438168013</v>
      </c>
      <c r="L763" s="495">
        <v>17243399739128.109</v>
      </c>
      <c r="M763" s="495">
        <v>13350144076478.346</v>
      </c>
      <c r="N763" s="495">
        <v>1.435673716606747</v>
      </c>
      <c r="O763" s="495">
        <v>1.377915764088117</v>
      </c>
      <c r="P763" s="495">
        <v>1.2696082161618165</v>
      </c>
      <c r="Q763" s="495">
        <v>119</v>
      </c>
      <c r="R763" s="11">
        <f t="shared" si="74"/>
        <v>1.2696082161618165</v>
      </c>
      <c r="S763" s="11">
        <f t="shared" si="75"/>
        <v>1.435673716606747</v>
      </c>
    </row>
    <row r="764" spans="1:19">
      <c r="A764" t="str">
        <f t="shared" si="73"/>
        <v>NSFR202203</v>
      </c>
      <c r="B764" s="495">
        <v>202203</v>
      </c>
      <c r="C764" s="495">
        <v>202202</v>
      </c>
      <c r="D764" s="495" t="s">
        <v>6222</v>
      </c>
      <c r="E764" s="495">
        <v>1.1349979102326238</v>
      </c>
      <c r="F764" s="495">
        <v>1.2523458180140044</v>
      </c>
      <c r="G764" s="495">
        <v>1.3521373202155171</v>
      </c>
      <c r="H764" s="495">
        <v>1.4398775256840315</v>
      </c>
      <c r="I764" s="495">
        <v>1.2865357844820229</v>
      </c>
      <c r="J764" s="495">
        <v>1.4690326092568113</v>
      </c>
      <c r="K764" s="495">
        <v>1.9602464994465527</v>
      </c>
      <c r="L764" s="495">
        <v>17382995807189.324</v>
      </c>
      <c r="M764" s="495">
        <v>13521764757084.846</v>
      </c>
      <c r="N764" s="495">
        <v>1.4215729481879826</v>
      </c>
      <c r="O764" s="495">
        <v>1.3758057770406749</v>
      </c>
      <c r="P764" s="495">
        <v>1.2637654117517334</v>
      </c>
      <c r="Q764" s="495">
        <v>121</v>
      </c>
      <c r="R764" s="11">
        <f t="shared" si="74"/>
        <v>1.2637654117517334</v>
      </c>
      <c r="S764" s="11">
        <f t="shared" si="75"/>
        <v>1.4215729481879826</v>
      </c>
    </row>
    <row r="765" spans="1:19">
      <c r="A765" t="str">
        <f t="shared" si="73"/>
        <v>NSFR202206</v>
      </c>
      <c r="B765" s="495">
        <v>202206</v>
      </c>
      <c r="C765" s="495">
        <v>202202</v>
      </c>
      <c r="D765" s="495" t="s">
        <v>6222</v>
      </c>
      <c r="E765" s="495">
        <v>1.1208151561473259</v>
      </c>
      <c r="F765" s="495">
        <v>1.2566022775412662</v>
      </c>
      <c r="G765" s="495">
        <v>1.3160256949186966</v>
      </c>
      <c r="H765" s="495">
        <v>1.4193731278307957</v>
      </c>
      <c r="I765" s="495">
        <v>1.2683382387323818</v>
      </c>
      <c r="J765" s="495">
        <v>1.4697186345724755</v>
      </c>
      <c r="K765" s="495">
        <v>1.9223579093063243</v>
      </c>
      <c r="L765" s="495">
        <v>16885497874848.646</v>
      </c>
      <c r="M765" s="495">
        <v>13320433844951.705</v>
      </c>
      <c r="N765" s="495">
        <v>1.4157766054401217</v>
      </c>
      <c r="O765" s="495">
        <v>1.3737438043365164</v>
      </c>
      <c r="P765" s="495">
        <v>1.2411511063187322</v>
      </c>
      <c r="Q765" s="495">
        <v>127</v>
      </c>
      <c r="R765" s="11">
        <f t="shared" si="74"/>
        <v>1.2411511063187322</v>
      </c>
      <c r="S765" s="11">
        <f t="shared" si="75"/>
        <v>1.4157766054401217</v>
      </c>
    </row>
    <row r="766" spans="1:19">
      <c r="A766" t="str">
        <f t="shared" si="73"/>
        <v>NSFR202209</v>
      </c>
      <c r="B766" s="495">
        <v>202209</v>
      </c>
      <c r="C766" s="495">
        <v>202202</v>
      </c>
      <c r="D766" s="495" t="s">
        <v>6222</v>
      </c>
      <c r="E766" s="495">
        <v>1.1260944241731063</v>
      </c>
      <c r="F766" s="495">
        <v>1.2357361908509499</v>
      </c>
      <c r="G766" s="495">
        <v>1.3377319394842999</v>
      </c>
      <c r="H766" s="495">
        <v>1.4196350132692939</v>
      </c>
      <c r="I766" s="495">
        <v>1.2687476728667879</v>
      </c>
      <c r="J766" s="495">
        <v>1.4530097568008595</v>
      </c>
      <c r="K766" s="495">
        <v>1.8288925229168278</v>
      </c>
      <c r="L766" s="495">
        <v>16922302797244.709</v>
      </c>
      <c r="M766" s="495">
        <v>13349515364874.414</v>
      </c>
      <c r="N766" s="495">
        <v>1.4403328609141131</v>
      </c>
      <c r="O766" s="495">
        <v>1.3799564172261147</v>
      </c>
      <c r="P766" s="495">
        <v>1.2403058282478725</v>
      </c>
      <c r="Q766" s="495">
        <v>126</v>
      </c>
      <c r="R766" s="11">
        <f t="shared" si="74"/>
        <v>1.2403058282478725</v>
      </c>
      <c r="S766" s="11">
        <f t="shared" si="75"/>
        <v>1.4403328609141131</v>
      </c>
    </row>
    <row r="767" spans="1:19">
      <c r="A767" t="str">
        <f t="shared" si="73"/>
        <v>NSFR202212</v>
      </c>
      <c r="B767" s="495">
        <v>202212</v>
      </c>
      <c r="C767" s="495">
        <v>202202</v>
      </c>
      <c r="D767" s="495" t="s">
        <v>6222</v>
      </c>
      <c r="E767" s="495">
        <v>1.1271115197751795</v>
      </c>
      <c r="F767" s="495">
        <v>1.2190939367006961</v>
      </c>
      <c r="G767" s="495">
        <v>1.3241274380175854</v>
      </c>
      <c r="H767" s="495">
        <v>1.4934399843975106</v>
      </c>
      <c r="I767" s="495">
        <v>1.2562674734872894</v>
      </c>
      <c r="J767" s="495">
        <v>1.5159054433550461</v>
      </c>
      <c r="K767" s="495">
        <v>2.1418441081259347</v>
      </c>
      <c r="L767" s="495">
        <v>16404578046470.775</v>
      </c>
      <c r="M767" s="495">
        <v>13079731054103.537</v>
      </c>
      <c r="N767" s="495">
        <v>1.4410862052575417</v>
      </c>
      <c r="O767" s="495">
        <v>1.3850942042962961</v>
      </c>
      <c r="P767" s="495">
        <v>1.2235466153074566</v>
      </c>
      <c r="Q767" s="495">
        <v>128</v>
      </c>
      <c r="R767" s="11">
        <f t="shared" si="74"/>
        <v>1.2235466153074566</v>
      </c>
      <c r="S767" s="11">
        <f t="shared" si="75"/>
        <v>1.4410862052575417</v>
      </c>
    </row>
    <row r="768" spans="1:19">
      <c r="A768" t="str">
        <f t="shared" si="73"/>
        <v>NSFR202303</v>
      </c>
      <c r="B768" s="495">
        <v>202303</v>
      </c>
      <c r="C768" s="495">
        <v>202202</v>
      </c>
      <c r="D768" s="495" t="s">
        <v>6222</v>
      </c>
      <c r="E768" s="495">
        <v>1.1494800699861178</v>
      </c>
      <c r="F768" s="495">
        <v>1.228901022055326</v>
      </c>
      <c r="G768" s="495">
        <v>1.3258407297626134</v>
      </c>
      <c r="H768" s="495">
        <v>1.4941785778769434</v>
      </c>
      <c r="I768" s="495">
        <v>1.2598271184407646</v>
      </c>
      <c r="J768" s="495">
        <v>1.4960413709750804</v>
      </c>
      <c r="K768" s="495">
        <v>2.246793374746288</v>
      </c>
      <c r="L768" s="495">
        <v>16182307595795.76</v>
      </c>
      <c r="M768" s="495">
        <v>12877693463001.893</v>
      </c>
      <c r="N768" s="495">
        <v>1.4067866050438729</v>
      </c>
      <c r="O768" s="495">
        <v>1.3963922440996532</v>
      </c>
      <c r="P768" s="495">
        <v>1.2279481547841373</v>
      </c>
      <c r="Q768" s="495">
        <v>131</v>
      </c>
      <c r="R768" s="11">
        <f t="shared" si="74"/>
        <v>1.2279481547841373</v>
      </c>
      <c r="S768" s="11">
        <f t="shared" si="75"/>
        <v>1.4067866050438729</v>
      </c>
    </row>
    <row r="769" spans="1:19">
      <c r="A769" t="str">
        <f t="shared" si="73"/>
        <v>NSFR202306</v>
      </c>
      <c r="B769" s="495">
        <v>202306</v>
      </c>
      <c r="C769" s="495">
        <v>202202</v>
      </c>
      <c r="D769" s="495" t="s">
        <v>6222</v>
      </c>
      <c r="E769" s="495">
        <v>1.1369195652902095</v>
      </c>
      <c r="F769" s="495">
        <v>1.2540240340507103</v>
      </c>
      <c r="G769" s="495">
        <v>1.3393150920727939</v>
      </c>
      <c r="H769" s="495">
        <v>1.5644040770064687</v>
      </c>
      <c r="I769" s="495">
        <v>1.2653580617532836</v>
      </c>
      <c r="J769" s="495">
        <v>1.4925479303696325</v>
      </c>
      <c r="K769" s="495">
        <v>2.271784373506299</v>
      </c>
      <c r="L769" s="495">
        <v>16284592092040.158</v>
      </c>
      <c r="M769" s="495">
        <v>12896027074748.168</v>
      </c>
      <c r="N769" s="495">
        <v>1.4158707522909018</v>
      </c>
      <c r="O769" s="495">
        <v>1.4128859097131194</v>
      </c>
      <c r="P769" s="495">
        <v>1.2314417307738765</v>
      </c>
      <c r="Q769" s="495">
        <v>130</v>
      </c>
      <c r="R769" s="11">
        <f t="shared" si="74"/>
        <v>1.2314417307738765</v>
      </c>
      <c r="S769" s="11">
        <f t="shared" si="75"/>
        <v>1.4158707522909018</v>
      </c>
    </row>
    <row r="770" spans="1:19">
      <c r="A770" t="str">
        <f t="shared" si="73"/>
        <v>NSFR202309</v>
      </c>
      <c r="B770" s="495">
        <v>202309</v>
      </c>
      <c r="C770" s="495">
        <v>202202</v>
      </c>
      <c r="D770" s="495" t="s">
        <v>6222</v>
      </c>
      <c r="E770" s="495">
        <v>1.1386596092896799</v>
      </c>
      <c r="F770" s="495">
        <v>1.2318525581333071</v>
      </c>
      <c r="G770" s="495">
        <v>1.3367170019081098</v>
      </c>
      <c r="H770" s="495">
        <v>1.4468261369209854</v>
      </c>
      <c r="I770" s="495">
        <v>1.2600764959385726</v>
      </c>
      <c r="J770" s="495">
        <v>1.4837640162961403</v>
      </c>
      <c r="K770" s="495">
        <v>2.0256813663877278</v>
      </c>
      <c r="L770" s="495">
        <v>16239962712531.266</v>
      </c>
      <c r="M770" s="495">
        <v>12908636571648.445</v>
      </c>
      <c r="N770" s="495">
        <v>1.4019487956638301</v>
      </c>
      <c r="O770" s="495">
        <v>1.4152050319241787</v>
      </c>
      <c r="P770" s="495">
        <v>1.2255781252248157</v>
      </c>
      <c r="Q770" s="495">
        <v>127</v>
      </c>
      <c r="R770" s="11">
        <f t="shared" si="74"/>
        <v>1.2255781252248157</v>
      </c>
      <c r="S770" s="11">
        <f t="shared" si="75"/>
        <v>1.4152050319241787</v>
      </c>
    </row>
    <row r="771" spans="1:19">
      <c r="A771" t="str">
        <f t="shared" si="73"/>
        <v>NSFR202312</v>
      </c>
      <c r="B771" s="495">
        <v>202312</v>
      </c>
      <c r="C771" s="495">
        <v>202202</v>
      </c>
      <c r="D771" s="495" t="s">
        <v>6222</v>
      </c>
      <c r="E771" s="495">
        <v>1.1423027507979922</v>
      </c>
      <c r="F771" s="495">
        <v>1.2573376851641069</v>
      </c>
      <c r="G771" s="495">
        <v>1.3344000387713915</v>
      </c>
      <c r="H771" s="495">
        <v>1.4569653346267115</v>
      </c>
      <c r="I771" s="495">
        <v>1.2684451196250774</v>
      </c>
      <c r="J771" s="495">
        <v>1.5083881188919319</v>
      </c>
      <c r="K771" s="495">
        <v>2.1318010963184744</v>
      </c>
      <c r="L771" s="495">
        <v>16400619887747.045</v>
      </c>
      <c r="M771" s="495">
        <v>12949179852500.912</v>
      </c>
      <c r="N771" s="495">
        <v>1.4218136056517745</v>
      </c>
      <c r="O771" s="495">
        <v>1.4319653177189204</v>
      </c>
      <c r="P771" s="495">
        <v>1.231959779017622</v>
      </c>
      <c r="Q771" s="495">
        <v>124</v>
      </c>
      <c r="R771" s="11">
        <f t="shared" si="74"/>
        <v>1.231959779017622</v>
      </c>
      <c r="S771" s="11">
        <f t="shared" si="75"/>
        <v>1.4319653177189204</v>
      </c>
    </row>
  </sheetData>
  <sheetProtection algorithmName="SHA-512" hashValue="bWVqEj7juA788SB0Ay4hvjymjXAQGcdAs6POEL0s/CwJsh6qxQgUFschXJfrMxY1YtOnDKncWxoSxJg/RD7v8w==" saltValue="+DziOjOwUz31097XRVa4uA==" spinCount="100000" sheet="1" objects="1" scenarios="1" sort="0" autoFilter="0"/>
  <autoFilter ref="A1:AD771" xr:uid="{00000000-0001-0000-1200-000000000000}"/>
  <pageMargins left="0.7" right="0.7" top="0.75" bottom="0.75" header="0.3" footer="0.3"/>
  <pageSetup paperSize="9" orientation="portrait" r:id="rId1"/>
  <headerFooter>
    <oddHeader>&amp;L&amp;"Calibri"&amp;12&amp;K000000 EBA Regular Use&amp;1#_x000D_</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AZ6266"/>
  <sheetViews>
    <sheetView showGridLines="0" topLeftCell="K1" zoomScale="60" zoomScaleNormal="60" workbookViewId="0">
      <selection activeCell="S28" sqref="S28"/>
    </sheetView>
  </sheetViews>
  <sheetFormatPr defaultColWidth="6.44140625" defaultRowHeight="0" customHeight="1" zeroHeight="1"/>
  <cols>
    <col min="1" max="1" width="20.33203125" hidden="1" customWidth="1"/>
    <col min="2" max="2" width="16.88671875" hidden="1" customWidth="1"/>
    <col min="3" max="3" width="17.77734375" hidden="1" customWidth="1"/>
    <col min="4" max="4" width="22" hidden="1" customWidth="1"/>
    <col min="5" max="5" width="20" hidden="1" customWidth="1"/>
    <col min="6" max="6" width="0.33203125" hidden="1" customWidth="1"/>
    <col min="7" max="7" width="1.21875" hidden="1" customWidth="1"/>
    <col min="8" max="8" width="25" hidden="1" customWidth="1"/>
    <col min="9" max="9" width="23.33203125" hidden="1" customWidth="1"/>
    <col min="10" max="10" width="25.88671875" hidden="1" customWidth="1"/>
    <col min="11" max="50" width="15.77734375" customWidth="1"/>
    <col min="51" max="51" width="13.33203125" customWidth="1"/>
    <col min="52" max="52" width="12.33203125" customWidth="1"/>
  </cols>
  <sheetData>
    <row r="1" spans="1:52" s="494" customFormat="1" ht="22.2" customHeight="1">
      <c r="A1" s="493"/>
      <c r="B1" s="493"/>
      <c r="C1" s="493"/>
      <c r="D1" s="493"/>
      <c r="E1" s="493"/>
      <c r="F1" s="493"/>
      <c r="G1" s="493"/>
      <c r="H1" s="493"/>
      <c r="I1" s="493"/>
      <c r="J1" s="493"/>
      <c r="K1" s="494" t="s">
        <v>2465</v>
      </c>
      <c r="L1" s="494" t="s">
        <v>119</v>
      </c>
      <c r="M1" s="494" t="s">
        <v>86</v>
      </c>
      <c r="N1" s="494" t="s">
        <v>4548</v>
      </c>
      <c r="O1" s="494">
        <v>201409</v>
      </c>
      <c r="P1" s="494">
        <v>201412</v>
      </c>
      <c r="Q1" s="494">
        <v>201503</v>
      </c>
      <c r="R1" s="494">
        <v>201506</v>
      </c>
      <c r="S1" s="494">
        <v>201509</v>
      </c>
      <c r="T1" s="494">
        <v>201512</v>
      </c>
      <c r="U1" s="494">
        <v>201603</v>
      </c>
      <c r="V1" s="494">
        <v>201606</v>
      </c>
      <c r="W1" s="494">
        <v>201609</v>
      </c>
      <c r="X1" s="494">
        <v>201612</v>
      </c>
      <c r="Y1" s="494">
        <v>201703</v>
      </c>
      <c r="Z1" s="494">
        <v>201706</v>
      </c>
      <c r="AA1" s="494">
        <v>201709</v>
      </c>
      <c r="AB1" s="494">
        <v>201712</v>
      </c>
      <c r="AC1" s="494">
        <v>201803</v>
      </c>
      <c r="AD1" s="494">
        <v>201806</v>
      </c>
      <c r="AE1" s="494">
        <v>201809</v>
      </c>
      <c r="AF1" s="494">
        <v>201812</v>
      </c>
      <c r="AG1" s="494">
        <v>201903</v>
      </c>
      <c r="AH1" s="494">
        <v>201906</v>
      </c>
      <c r="AI1" s="494">
        <v>201909</v>
      </c>
      <c r="AJ1" s="494">
        <v>201912</v>
      </c>
      <c r="AK1" s="494">
        <v>202003</v>
      </c>
      <c r="AL1" s="494">
        <v>202006</v>
      </c>
      <c r="AM1" s="494">
        <v>202009</v>
      </c>
      <c r="AN1" s="494">
        <v>202012</v>
      </c>
      <c r="AO1" s="494">
        <v>202103</v>
      </c>
      <c r="AP1" s="494">
        <v>202106</v>
      </c>
      <c r="AQ1" s="494">
        <v>202109</v>
      </c>
      <c r="AR1" s="494">
        <v>202112</v>
      </c>
      <c r="AS1" s="494">
        <v>202203</v>
      </c>
      <c r="AT1" s="494">
        <v>202206</v>
      </c>
      <c r="AU1" s="494">
        <v>202209</v>
      </c>
      <c r="AV1" s="494">
        <v>202212</v>
      </c>
      <c r="AW1" s="494">
        <v>202303</v>
      </c>
      <c r="AX1" s="494">
        <v>202306</v>
      </c>
      <c r="AY1" s="494">
        <v>202309</v>
      </c>
      <c r="AZ1" s="494">
        <v>202312</v>
      </c>
    </row>
    <row r="2" spans="1:52" ht="14.4">
      <c r="A2" s="390"/>
      <c r="B2" s="391"/>
      <c r="C2" s="391"/>
      <c r="D2" s="392"/>
      <c r="E2" s="393"/>
      <c r="F2" s="391"/>
      <c r="G2" s="391"/>
      <c r="H2" s="393"/>
      <c r="I2" s="394"/>
      <c r="K2" t="s">
        <v>148</v>
      </c>
      <c r="L2" t="s">
        <v>130</v>
      </c>
      <c r="M2" t="s">
        <v>13</v>
      </c>
      <c r="N2" t="s">
        <v>80</v>
      </c>
      <c r="O2">
        <v>3.8263305301608833E-2</v>
      </c>
      <c r="P2">
        <v>4.2391084392779894E-2</v>
      </c>
      <c r="Q2">
        <v>4.3766378128586615E-2</v>
      </c>
      <c r="R2">
        <v>5.1577432518892984E-2</v>
      </c>
      <c r="S2">
        <v>5.8128315887017008E-2</v>
      </c>
      <c r="T2">
        <v>6.7525706494014251E-2</v>
      </c>
      <c r="U2">
        <v>6.4117333965500317E-2</v>
      </c>
      <c r="V2">
        <v>6.3732863835407189E-2</v>
      </c>
      <c r="W2">
        <v>6.6796410029908049E-2</v>
      </c>
      <c r="X2">
        <v>8.8858600415726338E-2</v>
      </c>
      <c r="Y2">
        <v>0.10262863248137144</v>
      </c>
      <c r="Z2">
        <v>0.1105908048801557</v>
      </c>
      <c r="AA2">
        <v>9.9933914370166452E-2</v>
      </c>
      <c r="AB2">
        <v>9.3864697483070567E-2</v>
      </c>
      <c r="AC2">
        <v>0.10582730795851428</v>
      </c>
      <c r="AD2">
        <v>9.0833590429327191E-2</v>
      </c>
      <c r="AE2">
        <v>8.4815976356561337E-2</v>
      </c>
      <c r="AF2">
        <v>9.1989984005035511E-2</v>
      </c>
      <c r="AG2">
        <v>9.3353730176702135E-2</v>
      </c>
      <c r="AH2">
        <v>8.7307377797899738E-2</v>
      </c>
      <c r="AI2">
        <v>8.2694676825613281E-2</v>
      </c>
      <c r="AJ2">
        <v>8.5031676692441244E-2</v>
      </c>
      <c r="AK2">
        <v>0.11117636365706007</v>
      </c>
      <c r="AL2">
        <v>0.13354626821758259</v>
      </c>
      <c r="AM2">
        <v>0.15570561493116586</v>
      </c>
      <c r="AN2">
        <v>0.17663160477849213</v>
      </c>
      <c r="AO2">
        <v>0.19822150831328525</v>
      </c>
      <c r="AP2">
        <v>0.20035787707704164</v>
      </c>
      <c r="AQ2">
        <v>0.19614120200715116</v>
      </c>
      <c r="AR2">
        <v>0.17994934159961212</v>
      </c>
      <c r="AS2">
        <v>0.18261157993130489</v>
      </c>
      <c r="AT2">
        <v>0.18414134164258</v>
      </c>
      <c r="AU2">
        <v>0.18415571208341985</v>
      </c>
      <c r="AV2">
        <v>0.16795336618454382</v>
      </c>
      <c r="AW2">
        <v>0.17939908413951888</v>
      </c>
      <c r="AX2">
        <v>0.15511370646910128</v>
      </c>
      <c r="AY2">
        <v>0.15416115218734172</v>
      </c>
      <c r="AZ2">
        <v>0.14742750946965985</v>
      </c>
    </row>
    <row r="3" spans="1:52" ht="14.4">
      <c r="A3" s="390"/>
      <c r="B3" s="391"/>
      <c r="C3" s="391"/>
      <c r="D3" s="392"/>
      <c r="E3" s="393"/>
      <c r="F3" s="391"/>
      <c r="G3" s="391"/>
      <c r="H3" s="393"/>
      <c r="I3" s="394"/>
      <c r="K3" t="s">
        <v>149</v>
      </c>
      <c r="L3" t="s">
        <v>130</v>
      </c>
      <c r="M3" t="s">
        <v>14</v>
      </c>
      <c r="N3" t="s">
        <v>80</v>
      </c>
      <c r="O3">
        <v>5.680975934071162E-2</v>
      </c>
      <c r="P3">
        <v>4.3530892342926425E-2</v>
      </c>
      <c r="Q3">
        <v>5.353516643584532E-2</v>
      </c>
      <c r="R3">
        <v>4.9346313953453118E-2</v>
      </c>
      <c r="S3">
        <v>5.1326353277980546E-2</v>
      </c>
      <c r="T3">
        <v>5.2811210033090285E-2</v>
      </c>
      <c r="U3">
        <v>4.9396773122713629E-2</v>
      </c>
      <c r="V3">
        <v>4.4548541428165805E-2</v>
      </c>
      <c r="W3">
        <v>6.5212854234221129E-2</v>
      </c>
      <c r="X3">
        <v>6.4937837091315356E-2</v>
      </c>
      <c r="Y3">
        <v>8.9070791398698959E-2</v>
      </c>
      <c r="Z3">
        <v>0.11091750983064536</v>
      </c>
      <c r="AA3">
        <v>0.11339149455024738</v>
      </c>
      <c r="AB3">
        <v>8.0758566113227501E-2</v>
      </c>
      <c r="AC3">
        <v>0.11346057276739129</v>
      </c>
      <c r="AD3">
        <v>0.11328218726402148</v>
      </c>
      <c r="AE3">
        <v>0.11830564816283412</v>
      </c>
      <c r="AF3">
        <v>6.0580486590787803E-2</v>
      </c>
      <c r="AG3">
        <v>9.0341290771033159E-2</v>
      </c>
      <c r="AH3">
        <v>8.0589889277350724E-2</v>
      </c>
      <c r="AI3">
        <v>7.8226249130890393E-2</v>
      </c>
      <c r="AJ3">
        <v>6.0934037003873509E-2</v>
      </c>
      <c r="AK3">
        <v>9.2853227298765939E-2</v>
      </c>
      <c r="AL3">
        <v>0.12743061458435462</v>
      </c>
      <c r="AM3">
        <v>0.14336311142845273</v>
      </c>
      <c r="AN3">
        <v>0.1548956812865388</v>
      </c>
      <c r="AO3">
        <v>0.19607711576569287</v>
      </c>
      <c r="AP3">
        <v>0.20610127654524452</v>
      </c>
      <c r="AQ3">
        <v>0.20332363338699305</v>
      </c>
      <c r="AR3">
        <v>0.17810049945274967</v>
      </c>
      <c r="AS3">
        <v>0.2089916102635089</v>
      </c>
      <c r="AT3">
        <v>0.19541662668013615</v>
      </c>
      <c r="AU3">
        <v>0.17678802767277821</v>
      </c>
      <c r="AV3">
        <v>0.15313280702357032</v>
      </c>
      <c r="AW3">
        <v>0.21965877553504029</v>
      </c>
      <c r="AX3">
        <v>0.22625272957275264</v>
      </c>
      <c r="AY3">
        <v>0.14609777007442901</v>
      </c>
      <c r="AZ3">
        <v>0.12965724709058438</v>
      </c>
    </row>
    <row r="4" spans="1:52" ht="14.4">
      <c r="A4" s="390"/>
      <c r="B4" s="391"/>
      <c r="C4" s="391"/>
      <c r="D4" s="392"/>
      <c r="E4" s="393"/>
      <c r="F4" s="391"/>
      <c r="G4" s="391"/>
      <c r="H4" s="393"/>
      <c r="I4" s="394"/>
      <c r="K4" t="s">
        <v>150</v>
      </c>
      <c r="L4" t="s">
        <v>130</v>
      </c>
      <c r="M4" t="s">
        <v>92</v>
      </c>
      <c r="N4" t="s">
        <v>80</v>
      </c>
      <c r="O4">
        <v>8.9231269786482215E-2</v>
      </c>
      <c r="P4">
        <v>0.10972859653370733</v>
      </c>
      <c r="Q4">
        <v>0.14488085539966689</v>
      </c>
      <c r="R4">
        <v>0.15703019150164549</v>
      </c>
      <c r="S4">
        <v>0.17878459500880184</v>
      </c>
      <c r="T4">
        <v>0.2083575781669279</v>
      </c>
      <c r="U4">
        <v>0.18868127576158744</v>
      </c>
      <c r="V4">
        <v>0.17474300620095012</v>
      </c>
      <c r="W4">
        <v>0.19139851082240752</v>
      </c>
      <c r="X4">
        <v>0.21243386442564036</v>
      </c>
      <c r="Y4">
        <v>0.21482106896987491</v>
      </c>
      <c r="Z4">
        <v>0.17217739401032686</v>
      </c>
      <c r="AA4">
        <v>0.18604158490472389</v>
      </c>
      <c r="AB4">
        <v>0.17489937756771284</v>
      </c>
      <c r="AC4">
        <v>0.14648217625436666</v>
      </c>
      <c r="AD4">
        <v>0.16382904980965066</v>
      </c>
      <c r="AE4">
        <v>0.1504241758330184</v>
      </c>
      <c r="AF4">
        <v>0.16927488881623123</v>
      </c>
      <c r="AG4">
        <v>0.16549930171690383</v>
      </c>
      <c r="AH4">
        <v>0.14497517768823118</v>
      </c>
      <c r="AI4">
        <v>0.14404946427182885</v>
      </c>
      <c r="AJ4">
        <v>0.12230099947760072</v>
      </c>
      <c r="AK4">
        <v>0.16037413618201157</v>
      </c>
      <c r="AL4">
        <v>0.1747297514294642</v>
      </c>
      <c r="AM4">
        <v>0.18337160423325283</v>
      </c>
      <c r="AN4">
        <v>0.2047075446441505</v>
      </c>
      <c r="AO4">
        <v>0.17651600603216369</v>
      </c>
      <c r="AP4">
        <v>0.15936041434599929</v>
      </c>
      <c r="AQ4">
        <v>0.1659085854660744</v>
      </c>
      <c r="AR4">
        <v>0.20042449469271223</v>
      </c>
      <c r="AS4">
        <v>0.19454005888336795</v>
      </c>
      <c r="AT4">
        <v>0.17914336121958277</v>
      </c>
      <c r="AU4">
        <v>0.18250855656014697</v>
      </c>
      <c r="AV4">
        <v>0.20208662416157899</v>
      </c>
      <c r="AW4">
        <v>0.18084331372290152</v>
      </c>
      <c r="AX4">
        <v>0.13640398198826523</v>
      </c>
      <c r="AY4">
        <v>0.16045090627119879</v>
      </c>
      <c r="AZ4">
        <v>0.20884819902579876</v>
      </c>
    </row>
    <row r="5" spans="1:52" ht="14.4">
      <c r="A5" s="390"/>
      <c r="B5" s="391"/>
      <c r="C5" s="391"/>
      <c r="D5" s="392"/>
      <c r="E5" s="393"/>
      <c r="F5" s="391"/>
      <c r="G5" s="391"/>
      <c r="H5" s="393"/>
      <c r="I5" s="394"/>
      <c r="K5" t="s">
        <v>151</v>
      </c>
      <c r="L5" t="s">
        <v>130</v>
      </c>
      <c r="M5" t="s">
        <v>15</v>
      </c>
      <c r="N5" t="s">
        <v>80</v>
      </c>
      <c r="O5">
        <v>9.2245858162559216E-2</v>
      </c>
      <c r="P5">
        <v>0.1051638517447254</v>
      </c>
      <c r="Q5">
        <v>0.14474681396041084</v>
      </c>
      <c r="R5">
        <v>0.15279363606514204</v>
      </c>
      <c r="S5">
        <v>0.16523616613335113</v>
      </c>
      <c r="T5">
        <v>0.17512450817062192</v>
      </c>
      <c r="U5">
        <v>0.17295776983329364</v>
      </c>
      <c r="V5">
        <v>0.18377256852229201</v>
      </c>
      <c r="W5">
        <v>0.18200931144912505</v>
      </c>
      <c r="X5">
        <v>0.19433469276359655</v>
      </c>
      <c r="Y5">
        <v>0.18836831352635344</v>
      </c>
      <c r="Z5">
        <v>0.19938082915686875</v>
      </c>
      <c r="AA5">
        <v>0.21504959885916952</v>
      </c>
      <c r="AB5">
        <v>0.23232904354827921</v>
      </c>
      <c r="AC5">
        <v>0.20500926939947139</v>
      </c>
      <c r="AD5">
        <v>0.20106676524941491</v>
      </c>
      <c r="AE5" t="s">
        <v>6079</v>
      </c>
      <c r="AF5" t="s">
        <v>6079</v>
      </c>
      <c r="AG5">
        <v>0.22933152718540747</v>
      </c>
      <c r="AH5">
        <v>0.25646351295683939</v>
      </c>
      <c r="AI5">
        <v>0.25247253707763434</v>
      </c>
      <c r="AJ5">
        <v>0.28116665513411226</v>
      </c>
      <c r="AK5">
        <v>0.24608762732129169</v>
      </c>
      <c r="AL5">
        <v>0.24031109521575139</v>
      </c>
      <c r="AM5">
        <v>0.24330243958400727</v>
      </c>
      <c r="AN5">
        <v>0.2640720927042125</v>
      </c>
      <c r="AO5">
        <v>0.29113332212022058</v>
      </c>
      <c r="AP5">
        <v>0.36687169395660446</v>
      </c>
      <c r="AQ5">
        <v>0.36858582140231649</v>
      </c>
      <c r="AR5">
        <v>0.39361537272325064</v>
      </c>
      <c r="AS5">
        <v>0.39107092382908359</v>
      </c>
      <c r="AT5">
        <v>0.3961302533256445</v>
      </c>
      <c r="AU5">
        <v>0.39692207347631386</v>
      </c>
      <c r="AV5">
        <v>0.4095779879427906</v>
      </c>
      <c r="AW5">
        <v>0.40240781884912485</v>
      </c>
      <c r="AX5">
        <v>0.39805772409683782</v>
      </c>
      <c r="AY5">
        <v>0.39927014868066385</v>
      </c>
      <c r="AZ5">
        <v>0.40086761365682927</v>
      </c>
    </row>
    <row r="6" spans="1:52" ht="14.4">
      <c r="A6" s="390"/>
      <c r="B6" s="391"/>
      <c r="C6" s="391"/>
      <c r="D6" s="392"/>
      <c r="E6" s="393"/>
      <c r="F6" s="391"/>
      <c r="G6" s="391"/>
      <c r="H6" s="393"/>
      <c r="I6" s="394"/>
      <c r="K6" t="s">
        <v>152</v>
      </c>
      <c r="L6" t="s">
        <v>130</v>
      </c>
      <c r="M6" t="s">
        <v>91</v>
      </c>
      <c r="N6" t="s">
        <v>80</v>
      </c>
      <c r="O6">
        <v>6.205115805349383E-2</v>
      </c>
      <c r="P6">
        <v>0.10560570565663842</v>
      </c>
      <c r="Q6">
        <v>0.10150402524461682</v>
      </c>
      <c r="R6">
        <v>9.5813721937148114E-2</v>
      </c>
      <c r="S6">
        <v>0.1124731380457151</v>
      </c>
      <c r="T6">
        <v>0.1284867051840157</v>
      </c>
      <c r="U6">
        <v>0.12121005078958388</v>
      </c>
      <c r="V6">
        <v>0.10712646036400374</v>
      </c>
      <c r="W6">
        <v>0.11138423111154178</v>
      </c>
      <c r="X6">
        <v>0.11343937488064172</v>
      </c>
      <c r="Y6">
        <v>0.12930991941359468</v>
      </c>
      <c r="Z6">
        <v>0.18385604935833599</v>
      </c>
      <c r="AA6">
        <v>0.14781010879387693</v>
      </c>
      <c r="AB6">
        <v>0.10219873499128848</v>
      </c>
      <c r="AC6">
        <v>5.0842034049686867E-2</v>
      </c>
      <c r="AD6">
        <v>4.7162457712134072E-2</v>
      </c>
      <c r="AE6">
        <v>1.5019150083448472E-2</v>
      </c>
      <c r="AF6">
        <v>3.3720860713409496E-2</v>
      </c>
      <c r="AG6">
        <v>2.3066261238409661E-2</v>
      </c>
      <c r="AH6">
        <v>2.8807837958561115E-2</v>
      </c>
      <c r="AI6">
        <v>2.8781339942069425E-2</v>
      </c>
      <c r="AJ6">
        <v>2.5902393042231284E-2</v>
      </c>
      <c r="AK6">
        <v>4.3011830467179185E-2</v>
      </c>
      <c r="AL6">
        <v>2.5620936908420235E-2</v>
      </c>
      <c r="AM6">
        <v>2.9451987315779561E-2</v>
      </c>
      <c r="AN6">
        <v>2.2068969355630911E-2</v>
      </c>
      <c r="AO6">
        <v>2.3782189075693527E-2</v>
      </c>
      <c r="AP6">
        <v>2.196381111316038E-2</v>
      </c>
      <c r="AQ6">
        <v>4.2079880075643027E-2</v>
      </c>
      <c r="AR6">
        <v>2.2932634354282964E-2</v>
      </c>
      <c r="AS6">
        <v>9.3782161488734112E-2</v>
      </c>
      <c r="AT6">
        <v>1.9997522342005546E-2</v>
      </c>
      <c r="AU6">
        <v>2.5550393363735806E-2</v>
      </c>
      <c r="AV6">
        <v>2.090904061925997E-2</v>
      </c>
      <c r="AW6">
        <v>1.8799081407809535E-2</v>
      </c>
      <c r="AX6">
        <v>1.8365975309746489E-2</v>
      </c>
      <c r="AY6">
        <v>2.1066341240021668E-2</v>
      </c>
      <c r="AZ6">
        <v>1.2748690206754986E-2</v>
      </c>
    </row>
    <row r="7" spans="1:52" ht="14.4">
      <c r="A7" s="390"/>
      <c r="B7" s="391"/>
      <c r="C7" s="391"/>
      <c r="D7" s="391"/>
      <c r="E7" s="393"/>
      <c r="F7" s="391"/>
      <c r="G7" s="391"/>
      <c r="H7" s="393"/>
      <c r="I7" s="394"/>
      <c r="K7" t="s">
        <v>153</v>
      </c>
      <c r="L7" t="s">
        <v>130</v>
      </c>
      <c r="M7" t="s">
        <v>16</v>
      </c>
      <c r="N7" t="s">
        <v>80</v>
      </c>
      <c r="O7">
        <v>2.4704143435845115E-2</v>
      </c>
      <c r="P7">
        <v>2.0522703413868665E-2</v>
      </c>
      <c r="Q7">
        <v>2.3553923497009556E-2</v>
      </c>
      <c r="R7">
        <v>3.35954691737139E-2</v>
      </c>
      <c r="S7">
        <v>3.26379025743627E-2</v>
      </c>
      <c r="T7">
        <v>4.820237964086814E-2</v>
      </c>
      <c r="U7">
        <v>5.3274325734448048E-2</v>
      </c>
      <c r="V7">
        <v>5.7713253706603691E-2</v>
      </c>
      <c r="W7">
        <v>6.0847533174060137E-2</v>
      </c>
      <c r="X7">
        <v>8.1142799645028033E-2</v>
      </c>
      <c r="Y7">
        <v>9.9429985227364501E-2</v>
      </c>
      <c r="Z7">
        <v>0.11150855049715017</v>
      </c>
      <c r="AA7">
        <v>0.11422474476803504</v>
      </c>
      <c r="AB7">
        <v>0.11695875125457264</v>
      </c>
      <c r="AC7">
        <v>0.12481434363673152</v>
      </c>
      <c r="AD7">
        <v>0.12561275759764037</v>
      </c>
      <c r="AE7">
        <v>0.12022065161608005</v>
      </c>
      <c r="AF7">
        <v>0.11205682099694968</v>
      </c>
      <c r="AG7">
        <v>0.1236930294897076</v>
      </c>
      <c r="AH7">
        <v>0.11262996852915939</v>
      </c>
      <c r="AI7">
        <v>0.10959098347687364</v>
      </c>
      <c r="AJ7">
        <v>9.972921388778018E-2</v>
      </c>
      <c r="AK7">
        <v>0.10397969697157912</v>
      </c>
      <c r="AL7">
        <v>0.13883705587150125</v>
      </c>
      <c r="AM7">
        <v>0.15158317365261165</v>
      </c>
      <c r="AN7">
        <v>0.13793874923414748</v>
      </c>
      <c r="AO7">
        <v>0.17187112086994449</v>
      </c>
      <c r="AP7">
        <v>0.18387590854066199</v>
      </c>
      <c r="AQ7">
        <v>0.18646400693032003</v>
      </c>
      <c r="AR7">
        <v>0.15929715154955978</v>
      </c>
      <c r="AS7">
        <v>0.1859071792689945</v>
      </c>
      <c r="AT7">
        <v>0.18006816899943062</v>
      </c>
      <c r="AU7">
        <v>0.19032298893456401</v>
      </c>
      <c r="AV7">
        <v>0.15964387405350078</v>
      </c>
      <c r="AW7">
        <v>0.17757733904288064</v>
      </c>
      <c r="AX7">
        <v>0.16489284188283532</v>
      </c>
      <c r="AY7">
        <v>0.16553448406720395</v>
      </c>
      <c r="AZ7">
        <v>0.15586648102685857</v>
      </c>
    </row>
    <row r="8" spans="1:52" ht="14.4">
      <c r="A8" s="390"/>
      <c r="B8" s="391"/>
      <c r="C8" s="391"/>
      <c r="D8" s="391"/>
      <c r="E8" s="393"/>
      <c r="F8" s="391"/>
      <c r="G8" s="391"/>
      <c r="H8" s="393"/>
      <c r="I8" s="394"/>
      <c r="K8" t="s">
        <v>154</v>
      </c>
      <c r="L8" t="s">
        <v>130</v>
      </c>
      <c r="M8" t="s">
        <v>17</v>
      </c>
      <c r="N8" t="s">
        <v>80</v>
      </c>
      <c r="O8">
        <v>1.5805294006646362E-2</v>
      </c>
      <c r="P8">
        <v>2.2435767623046679E-2</v>
      </c>
      <c r="Q8">
        <v>3.1670735697951577E-2</v>
      </c>
      <c r="R8">
        <v>3.7589287825392823E-2</v>
      </c>
      <c r="S8">
        <v>3.3390110243351541E-2</v>
      </c>
      <c r="T8">
        <v>2.6326289945593235E-2</v>
      </c>
      <c r="U8">
        <v>3.0780605745487823E-2</v>
      </c>
      <c r="V8">
        <v>4.1135385613819346E-2</v>
      </c>
      <c r="W8">
        <v>3.2198833892861232E-2</v>
      </c>
      <c r="X8">
        <v>4.609692234189991E-2</v>
      </c>
      <c r="Y8">
        <v>5.6267554424025097E-2</v>
      </c>
      <c r="Z8">
        <v>6.3552361782549735E-2</v>
      </c>
      <c r="AA8">
        <v>6.0043949147539653E-2</v>
      </c>
      <c r="AB8">
        <v>6.560718576991062E-2</v>
      </c>
      <c r="AC8">
        <v>6.0929085049672912E-2</v>
      </c>
      <c r="AD8">
        <v>4.4716451583363494E-2</v>
      </c>
      <c r="AE8">
        <v>4.7895248127767728E-2</v>
      </c>
      <c r="AF8">
        <v>2.4277376118115195E-2</v>
      </c>
      <c r="AG8">
        <v>3.1536689481455438E-2</v>
      </c>
      <c r="AH8">
        <v>3.5637010950968759E-2</v>
      </c>
      <c r="AI8">
        <v>2.9819212622892437E-2</v>
      </c>
      <c r="AJ8">
        <v>3.0279251184996855E-2</v>
      </c>
      <c r="AK8">
        <v>3.8345666215461094E-2</v>
      </c>
      <c r="AL8">
        <v>4.7442228287319622E-2</v>
      </c>
      <c r="AM8">
        <v>5.1230676189624992E-2</v>
      </c>
      <c r="AN8">
        <v>7.0765071909229746E-2</v>
      </c>
      <c r="AO8">
        <v>7.0152598110277894E-2</v>
      </c>
      <c r="AP8">
        <v>7.2385076176249258E-2</v>
      </c>
      <c r="AQ8">
        <v>6.531799096683856E-2</v>
      </c>
      <c r="AR8">
        <v>6.8682216511393016E-2</v>
      </c>
      <c r="AS8">
        <v>6.1202030821865878E-2</v>
      </c>
      <c r="AT8">
        <v>5.5679497530800946E-2</v>
      </c>
      <c r="AU8">
        <v>5.6963529247321273E-2</v>
      </c>
      <c r="AV8">
        <v>5.2722562436406391E-2</v>
      </c>
      <c r="AW8">
        <v>7.4919150349038621E-2</v>
      </c>
      <c r="AX8">
        <v>6.7467393037512133E-2</v>
      </c>
      <c r="AY8">
        <v>7.1544082751778176E-2</v>
      </c>
      <c r="AZ8">
        <v>7.062617782946759E-2</v>
      </c>
    </row>
    <row r="9" spans="1:52" ht="14.4">
      <c r="A9" s="390"/>
      <c r="B9" s="391"/>
      <c r="C9" s="391"/>
      <c r="D9" s="391"/>
      <c r="E9" s="393"/>
      <c r="F9" s="391"/>
      <c r="G9" s="391"/>
      <c r="H9" s="393"/>
      <c r="I9" s="394"/>
      <c r="K9" t="s">
        <v>683</v>
      </c>
      <c r="L9" t="s">
        <v>130</v>
      </c>
      <c r="M9" t="s">
        <v>97</v>
      </c>
      <c r="N9" t="s">
        <v>80</v>
      </c>
      <c r="O9" t="s">
        <v>6079</v>
      </c>
      <c r="P9" t="s">
        <v>6079</v>
      </c>
      <c r="Q9" t="s">
        <v>6079</v>
      </c>
      <c r="R9" t="s">
        <v>6079</v>
      </c>
      <c r="S9" t="s">
        <v>6079</v>
      </c>
      <c r="T9" t="s">
        <v>6079</v>
      </c>
      <c r="U9">
        <v>0.24063810737704663</v>
      </c>
      <c r="V9">
        <v>0.23477227605595963</v>
      </c>
      <c r="W9">
        <v>0.23852951241445589</v>
      </c>
      <c r="X9">
        <v>0.23464014330155991</v>
      </c>
      <c r="Y9">
        <v>0.23773297040483063</v>
      </c>
      <c r="Z9">
        <v>0.21558308466396067</v>
      </c>
      <c r="AA9">
        <v>0.2199263005065191</v>
      </c>
      <c r="AB9">
        <v>0.2233331061629468</v>
      </c>
      <c r="AC9">
        <v>0.20155011734874151</v>
      </c>
      <c r="AD9">
        <v>0.21349931837442529</v>
      </c>
      <c r="AE9">
        <v>0.2128457278069503</v>
      </c>
      <c r="AF9">
        <v>0.22258245406426691</v>
      </c>
      <c r="AG9">
        <v>0.19411431798719467</v>
      </c>
      <c r="AH9">
        <v>0.1995098437568181</v>
      </c>
      <c r="AI9">
        <v>0.21057426318249312</v>
      </c>
      <c r="AJ9">
        <v>0.21923304882823261</v>
      </c>
      <c r="AK9">
        <v>0.22453501047210089</v>
      </c>
      <c r="AL9">
        <v>0.23460687314886439</v>
      </c>
      <c r="AM9">
        <v>0.25307435876929574</v>
      </c>
      <c r="AN9">
        <v>0.28328218642103181</v>
      </c>
      <c r="AO9">
        <v>0.25900429726037294</v>
      </c>
      <c r="AP9">
        <v>0.22686028842265701</v>
      </c>
      <c r="AQ9">
        <v>0.23560554771401376</v>
      </c>
      <c r="AR9">
        <v>0.22227313714875813</v>
      </c>
      <c r="AS9">
        <v>0.25772334912328754</v>
      </c>
      <c r="AT9">
        <v>0.24392014115378735</v>
      </c>
      <c r="AU9">
        <v>0.22128575339553444</v>
      </c>
      <c r="AV9">
        <v>0.20795819501570281</v>
      </c>
      <c r="AW9">
        <v>0.23480509025492549</v>
      </c>
      <c r="AX9">
        <v>0.23024002667579399</v>
      </c>
      <c r="AY9">
        <v>0.22033684092940661</v>
      </c>
      <c r="AZ9">
        <v>0.2407183728860362</v>
      </c>
    </row>
    <row r="10" spans="1:52" ht="14.4">
      <c r="A10" s="390"/>
      <c r="B10" s="391"/>
      <c r="C10" s="391"/>
      <c r="D10" s="391"/>
      <c r="E10" s="393"/>
      <c r="F10" s="391"/>
      <c r="G10" s="391"/>
      <c r="H10" s="393"/>
      <c r="I10" s="394"/>
      <c r="K10" t="s">
        <v>155</v>
      </c>
      <c r="L10" t="s">
        <v>130</v>
      </c>
      <c r="M10" t="s">
        <v>18</v>
      </c>
      <c r="N10" t="s">
        <v>80</v>
      </c>
      <c r="O10">
        <v>3.1248346874037852E-2</v>
      </c>
      <c r="P10">
        <v>3.4191654554479485E-2</v>
      </c>
      <c r="Q10">
        <v>3.3342853936559863E-2</v>
      </c>
      <c r="R10">
        <v>3.6978390824173639E-2</v>
      </c>
      <c r="S10">
        <v>3.6795270995151896E-2</v>
      </c>
      <c r="T10">
        <v>4.1943076662221294E-2</v>
      </c>
      <c r="U10">
        <v>3.5967326469636809E-2</v>
      </c>
      <c r="V10">
        <v>3.4751502731165847E-2</v>
      </c>
      <c r="W10">
        <v>3.5098721630110151E-2</v>
      </c>
      <c r="X10">
        <v>4.7718177522418678E-2</v>
      </c>
      <c r="Y10">
        <v>4.3793326643756771E-2</v>
      </c>
      <c r="Z10">
        <v>5.0236693785371545E-2</v>
      </c>
      <c r="AA10">
        <v>6.1724232889512405E-2</v>
      </c>
      <c r="AB10">
        <v>7.0002152955820088E-2</v>
      </c>
      <c r="AC10">
        <v>6.2709571949511544E-2</v>
      </c>
      <c r="AD10">
        <v>6.4555277232309985E-2</v>
      </c>
      <c r="AE10">
        <v>6.8125168205604991E-2</v>
      </c>
      <c r="AF10">
        <v>7.3912937426080821E-2</v>
      </c>
      <c r="AG10">
        <v>6.7517712300690688E-2</v>
      </c>
      <c r="AH10">
        <v>6.351017410068939E-2</v>
      </c>
      <c r="AI10">
        <v>6.0357550149798024E-2</v>
      </c>
      <c r="AJ10">
        <v>6.4518743042955407E-2</v>
      </c>
      <c r="AK10">
        <v>7.307999140742745E-2</v>
      </c>
      <c r="AL10">
        <v>9.3951975700910198E-2</v>
      </c>
      <c r="AM10">
        <v>0.10142057977540105</v>
      </c>
      <c r="AN10">
        <v>0.10206036856479513</v>
      </c>
      <c r="AO10">
        <v>0.11877641283682824</v>
      </c>
      <c r="AP10">
        <v>0.12470316949179334</v>
      </c>
      <c r="AQ10">
        <v>0.13640714061104239</v>
      </c>
      <c r="AR10">
        <v>0.1418593572062353</v>
      </c>
      <c r="AS10">
        <v>0.13598197151765237</v>
      </c>
      <c r="AT10">
        <v>0.14046045614259459</v>
      </c>
      <c r="AU10">
        <v>0.1383539722730838</v>
      </c>
      <c r="AV10">
        <v>0.11027498069199304</v>
      </c>
      <c r="AW10">
        <v>0.10908031490501964</v>
      </c>
      <c r="AX10">
        <v>0.10286155288413153</v>
      </c>
      <c r="AY10">
        <v>0.10558468146741204</v>
      </c>
      <c r="AZ10">
        <v>0.10747367069854172</v>
      </c>
    </row>
    <row r="11" spans="1:52" ht="14.4">
      <c r="A11" s="390"/>
      <c r="B11" s="391"/>
      <c r="C11" s="391"/>
      <c r="D11" s="391"/>
      <c r="E11" s="393"/>
      <c r="F11" s="393"/>
      <c r="G11" s="391"/>
      <c r="H11" s="393"/>
      <c r="I11" s="394"/>
      <c r="K11" t="s">
        <v>2323</v>
      </c>
      <c r="L11" t="s">
        <v>130</v>
      </c>
      <c r="M11" t="s">
        <v>34</v>
      </c>
      <c r="N11" t="s">
        <v>80</v>
      </c>
      <c r="O11">
        <v>4.2931988598730333E-2</v>
      </c>
      <c r="P11">
        <v>4.4999003259288559E-2</v>
      </c>
      <c r="Q11">
        <v>4.6365420237576643E-2</v>
      </c>
      <c r="R11">
        <v>5.1374592240102317E-2</v>
      </c>
      <c r="S11">
        <v>5.1514095939556137E-2</v>
      </c>
      <c r="T11">
        <v>5.4052313348153962E-2</v>
      </c>
      <c r="U11">
        <v>5.6571380835462128E-2</v>
      </c>
      <c r="V11">
        <v>5.8654942416884862E-2</v>
      </c>
      <c r="W11">
        <v>6.16032769638757E-2</v>
      </c>
      <c r="X11">
        <v>6.6693720518013352E-2</v>
      </c>
      <c r="Y11">
        <v>8.014484541785738E-2</v>
      </c>
      <c r="Z11">
        <v>8.459116184894179E-2</v>
      </c>
      <c r="AA11">
        <v>8.6458316846975261E-2</v>
      </c>
      <c r="AB11">
        <v>8.6719368207128361E-2</v>
      </c>
      <c r="AC11">
        <v>8.6967176618649986E-2</v>
      </c>
      <c r="AD11">
        <v>8.8446787251294012E-2</v>
      </c>
      <c r="AE11">
        <v>8.8664256317561418E-2</v>
      </c>
      <c r="AF11">
        <v>8.474802492505161E-2</v>
      </c>
      <c r="AG11">
        <v>8.5705349422704302E-2</v>
      </c>
      <c r="AH11">
        <v>8.1966358715422086E-2</v>
      </c>
      <c r="AI11">
        <v>7.8672504570257609E-2</v>
      </c>
      <c r="AJ11">
        <v>7.9321099879941542E-2</v>
      </c>
      <c r="AK11">
        <v>8.791103386340135E-2</v>
      </c>
      <c r="AL11">
        <v>0.11083045235908431</v>
      </c>
      <c r="AM11">
        <v>0.12167766978396376</v>
      </c>
      <c r="AN11">
        <v>0.12547943931229413</v>
      </c>
      <c r="AO11">
        <v>0.14695763480352347</v>
      </c>
      <c r="AP11">
        <v>0.15356456108358191</v>
      </c>
      <c r="AQ11">
        <v>0.16080477140402169</v>
      </c>
      <c r="AR11">
        <v>0.14899070832183173</v>
      </c>
      <c r="AS11">
        <v>0.15882052464790369</v>
      </c>
      <c r="AT11">
        <v>0.15123192036683891</v>
      </c>
      <c r="AU11">
        <v>0.15419730523002373</v>
      </c>
      <c r="AV11">
        <v>0.13732769692878791</v>
      </c>
      <c r="AW11">
        <v>0.14430312638255691</v>
      </c>
      <c r="AX11">
        <v>0.13458931238274377</v>
      </c>
      <c r="AY11">
        <v>0.13089983644825626</v>
      </c>
      <c r="AZ11">
        <v>0.1250242145175624</v>
      </c>
    </row>
    <row r="12" spans="1:52" ht="14.4">
      <c r="A12" s="390"/>
      <c r="B12" s="391"/>
      <c r="C12" s="391"/>
      <c r="D12" s="391"/>
      <c r="E12" s="393"/>
      <c r="F12" s="391"/>
      <c r="G12" s="393"/>
      <c r="H12" s="393"/>
      <c r="I12" s="394"/>
      <c r="K12" t="s">
        <v>156</v>
      </c>
      <c r="L12" t="s">
        <v>130</v>
      </c>
      <c r="M12" t="s">
        <v>19</v>
      </c>
      <c r="N12" t="s">
        <v>80</v>
      </c>
      <c r="O12">
        <v>6.3379143453519055E-2</v>
      </c>
      <c r="P12">
        <v>8.0657631629420412E-2</v>
      </c>
      <c r="Q12">
        <v>8.3461881945461211E-2</v>
      </c>
      <c r="R12">
        <v>0.11407313575849624</v>
      </c>
      <c r="S12">
        <v>0.11646044013200056</v>
      </c>
      <c r="T12">
        <v>0.11987445692317927</v>
      </c>
      <c r="U12">
        <v>0.13910291832462027</v>
      </c>
      <c r="V12">
        <v>0.13236269419968447</v>
      </c>
      <c r="W12">
        <v>0.14273881010096365</v>
      </c>
      <c r="X12">
        <v>0.11310876153479622</v>
      </c>
      <c r="Y12">
        <v>0.10305256043015036</v>
      </c>
      <c r="Z12">
        <v>9.3516593615777632E-2</v>
      </c>
      <c r="AA12">
        <v>9.1947885130851489E-2</v>
      </c>
      <c r="AB12">
        <v>0.12169700090114344</v>
      </c>
      <c r="AC12">
        <v>0.1054347932016205</v>
      </c>
      <c r="AD12">
        <v>0.12311023917604894</v>
      </c>
      <c r="AE12">
        <v>0.10007535458062644</v>
      </c>
      <c r="AF12">
        <v>9.4304561656499905E-2</v>
      </c>
      <c r="AG12">
        <v>0.1000280567852387</v>
      </c>
      <c r="AH12">
        <v>8.6598878996034953E-2</v>
      </c>
      <c r="AI12">
        <v>7.307632502547777E-2</v>
      </c>
      <c r="AJ12">
        <v>8.6790604440420929E-2</v>
      </c>
      <c r="AK12">
        <v>8.5891943166273049E-2</v>
      </c>
      <c r="AL12">
        <v>0.10794139379669894</v>
      </c>
      <c r="AM12">
        <v>0.11275377653054136</v>
      </c>
      <c r="AN12">
        <v>9.3123416661704927E-2</v>
      </c>
      <c r="AO12">
        <v>0.12953398767657445</v>
      </c>
      <c r="AP12">
        <v>0.12813342036738057</v>
      </c>
      <c r="AQ12">
        <v>0.15908698538462288</v>
      </c>
      <c r="AR12">
        <v>0.12722298096316009</v>
      </c>
      <c r="AS12">
        <v>0.14742941999390749</v>
      </c>
      <c r="AT12">
        <v>0.1429833223079649</v>
      </c>
      <c r="AU12">
        <v>0.14375249575595195</v>
      </c>
      <c r="AV12">
        <v>0.14519297177929849</v>
      </c>
      <c r="AW12">
        <v>0.12412229223574596</v>
      </c>
      <c r="AX12">
        <v>0.12186375200322544</v>
      </c>
      <c r="AY12">
        <v>0.11525019295193824</v>
      </c>
      <c r="AZ12">
        <v>0.11296625897601828</v>
      </c>
    </row>
    <row r="13" spans="1:52" ht="14.4">
      <c r="A13" s="390"/>
      <c r="B13" s="391"/>
      <c r="C13" s="391"/>
      <c r="D13" s="391"/>
      <c r="E13" s="393"/>
      <c r="F13" s="391"/>
      <c r="G13" s="393"/>
      <c r="H13" s="393"/>
      <c r="I13" s="394"/>
      <c r="K13" t="s">
        <v>157</v>
      </c>
      <c r="L13" t="s">
        <v>130</v>
      </c>
      <c r="M13" t="s">
        <v>20</v>
      </c>
      <c r="N13" t="s">
        <v>80</v>
      </c>
      <c r="O13">
        <v>5.3112067128574053E-2</v>
      </c>
      <c r="P13">
        <v>5.7097768680650009E-2</v>
      </c>
      <c r="Q13">
        <v>5.0078486517102686E-2</v>
      </c>
      <c r="R13">
        <v>5.539159302412227E-2</v>
      </c>
      <c r="S13">
        <v>5.7241083767338337E-2</v>
      </c>
      <c r="T13">
        <v>6.3325484057205644E-2</v>
      </c>
      <c r="U13">
        <v>6.4612263232854808E-2</v>
      </c>
      <c r="V13">
        <v>6.6032875927400536E-2</v>
      </c>
      <c r="W13">
        <v>6.7097556333513012E-2</v>
      </c>
      <c r="X13">
        <v>7.2595092282820309E-2</v>
      </c>
      <c r="Y13">
        <v>8.5594075233276307E-2</v>
      </c>
      <c r="Z13">
        <v>8.9334163757787827E-2</v>
      </c>
      <c r="AA13">
        <v>8.443510485572403E-2</v>
      </c>
      <c r="AB13">
        <v>8.5502347254737987E-2</v>
      </c>
      <c r="AC13">
        <v>8.2404040947804139E-2</v>
      </c>
      <c r="AD13">
        <v>7.8979948370609718E-2</v>
      </c>
      <c r="AE13">
        <v>8.0485684371551042E-2</v>
      </c>
      <c r="AF13">
        <v>7.67800919928842E-2</v>
      </c>
      <c r="AG13">
        <v>7.7517739228695051E-2</v>
      </c>
      <c r="AH13">
        <v>7.7434320605896528E-2</v>
      </c>
      <c r="AI13">
        <v>7.5558163514065024E-2</v>
      </c>
      <c r="AJ13">
        <v>8.2603678126740882E-2</v>
      </c>
      <c r="AK13">
        <v>9.0914861814004572E-2</v>
      </c>
      <c r="AL13">
        <v>0.1178318254711587</v>
      </c>
      <c r="AM13">
        <v>0.12634133350187102</v>
      </c>
      <c r="AN13">
        <v>0.12807551818636326</v>
      </c>
      <c r="AO13">
        <v>0.14195344442001667</v>
      </c>
      <c r="AP13">
        <v>0.14753326721892804</v>
      </c>
      <c r="AQ13">
        <v>0.15368004801485746</v>
      </c>
      <c r="AR13">
        <v>0.14918328071483009</v>
      </c>
      <c r="AS13">
        <v>0.15134794941877641</v>
      </c>
      <c r="AT13">
        <v>0.13570090356728681</v>
      </c>
      <c r="AU13">
        <v>0.13754843598726657</v>
      </c>
      <c r="AV13">
        <v>0.13959592624789999</v>
      </c>
      <c r="AW13">
        <v>0.13779303123540454</v>
      </c>
      <c r="AX13">
        <v>0.12850859432482808</v>
      </c>
      <c r="AY13">
        <v>0.12551755322934871</v>
      </c>
      <c r="AZ13">
        <v>0.12721782114702099</v>
      </c>
    </row>
    <row r="14" spans="1:52" ht="14.4">
      <c r="A14" s="390"/>
      <c r="B14" s="391"/>
      <c r="C14" s="391"/>
      <c r="D14" s="391"/>
      <c r="E14" s="393"/>
      <c r="F14" s="391"/>
      <c r="G14" s="393"/>
      <c r="H14" s="393"/>
      <c r="I14" s="394"/>
      <c r="K14" t="s">
        <v>158</v>
      </c>
      <c r="L14" t="s">
        <v>130</v>
      </c>
      <c r="M14" t="s">
        <v>21</v>
      </c>
      <c r="N14" t="s">
        <v>80</v>
      </c>
      <c r="O14">
        <v>5.8663178140308497E-2</v>
      </c>
      <c r="P14">
        <v>6.0967753963502194E-2</v>
      </c>
      <c r="Q14">
        <v>5.9427829706350153E-2</v>
      </c>
      <c r="R14">
        <v>6.6906034258062519E-2</v>
      </c>
      <c r="S14">
        <v>6.1622799346703769E-2</v>
      </c>
      <c r="T14">
        <v>6.4326639600522567E-2</v>
      </c>
      <c r="U14">
        <v>6.377217405772076E-2</v>
      </c>
      <c r="V14">
        <v>6.819200965852909E-2</v>
      </c>
      <c r="W14">
        <v>7.3797273525795085E-2</v>
      </c>
      <c r="X14">
        <v>7.7025417283532974E-2</v>
      </c>
      <c r="Y14">
        <v>8.6339162034115027E-2</v>
      </c>
      <c r="Z14">
        <v>9.3696926756445365E-2</v>
      </c>
      <c r="AA14">
        <v>9.7745406887431344E-2</v>
      </c>
      <c r="AB14">
        <v>0.1038529070573998</v>
      </c>
      <c r="AC14">
        <v>9.5776523807476435E-2</v>
      </c>
      <c r="AD14">
        <v>0.10236313134410362</v>
      </c>
      <c r="AE14">
        <v>0.10043111986697779</v>
      </c>
      <c r="AF14">
        <v>9.8877610430508342E-2</v>
      </c>
      <c r="AG14">
        <v>9.3294519617226193E-2</v>
      </c>
      <c r="AH14">
        <v>9.1965975692052587E-2</v>
      </c>
      <c r="AI14">
        <v>8.3492016388995824E-2</v>
      </c>
      <c r="AJ14">
        <v>8.6999203181634732E-2</v>
      </c>
      <c r="AK14">
        <v>8.4856525161736543E-2</v>
      </c>
      <c r="AL14">
        <v>0.10668279896546914</v>
      </c>
      <c r="AM14">
        <v>0.12004354177682824</v>
      </c>
      <c r="AN14">
        <v>0.12051895148739052</v>
      </c>
    </row>
    <row r="15" spans="1:52" ht="14.4">
      <c r="A15" s="390"/>
      <c r="B15" s="391"/>
      <c r="C15" s="391"/>
      <c r="D15" s="391"/>
      <c r="E15" s="393"/>
      <c r="F15" s="391"/>
      <c r="G15" s="391"/>
      <c r="H15" s="393"/>
      <c r="I15" s="394"/>
      <c r="K15" t="s">
        <v>159</v>
      </c>
      <c r="L15" t="s">
        <v>130</v>
      </c>
      <c r="M15" t="s">
        <v>22</v>
      </c>
      <c r="N15" t="s">
        <v>80</v>
      </c>
      <c r="O15">
        <v>3.736879733223878E-2</v>
      </c>
      <c r="P15">
        <v>3.9083430633994651E-2</v>
      </c>
      <c r="Q15">
        <v>4.603732759265023E-2</v>
      </c>
      <c r="R15">
        <v>4.2799931527051867E-2</v>
      </c>
      <c r="S15">
        <v>4.1677920887129731E-2</v>
      </c>
      <c r="T15">
        <v>3.3652917061893911E-2</v>
      </c>
      <c r="U15">
        <v>3.12422036035893E-2</v>
      </c>
      <c r="V15">
        <v>3.6539793995904374E-2</v>
      </c>
      <c r="W15">
        <v>3.5391459689376764E-2</v>
      </c>
      <c r="X15">
        <v>3.300166978194901E-2</v>
      </c>
      <c r="Y15">
        <v>3.2170990371173248E-2</v>
      </c>
      <c r="Z15">
        <v>3.2268330331318311E-2</v>
      </c>
      <c r="AA15">
        <v>3.402645395763941E-2</v>
      </c>
      <c r="AB15">
        <v>3.5423017070008181E-2</v>
      </c>
      <c r="AC15">
        <v>4.719336116185277E-2</v>
      </c>
      <c r="AD15">
        <v>4.8357548065122394E-2</v>
      </c>
      <c r="AE15">
        <v>5.4619133691241946E-2</v>
      </c>
      <c r="AF15">
        <v>6.0638346060564195E-2</v>
      </c>
      <c r="AG15">
        <v>4.651453758310977E-2</v>
      </c>
      <c r="AH15">
        <v>5.436987604264077E-2</v>
      </c>
      <c r="AI15">
        <v>5.6175391742217307E-2</v>
      </c>
      <c r="AJ15">
        <v>7.0670128229082696E-2</v>
      </c>
      <c r="AK15">
        <v>7.9497549039187279E-2</v>
      </c>
      <c r="AL15">
        <v>9.590964726965287E-2</v>
      </c>
      <c r="AM15">
        <v>0.10522064128352906</v>
      </c>
      <c r="AN15">
        <v>0.1262260160366914</v>
      </c>
      <c r="AO15">
        <v>0.14207579594131284</v>
      </c>
      <c r="AP15">
        <v>0.15895442335721627</v>
      </c>
      <c r="AQ15">
        <v>0.1713516188547774</v>
      </c>
      <c r="AR15">
        <v>0.19406901276599112</v>
      </c>
      <c r="AS15">
        <v>0.19374148106612729</v>
      </c>
      <c r="AT15">
        <v>0.19464410229297183</v>
      </c>
      <c r="AU15">
        <v>0.20543323133900956</v>
      </c>
      <c r="AV15">
        <v>0.17187794480837321</v>
      </c>
      <c r="AW15">
        <v>0.14398205025083782</v>
      </c>
      <c r="AX15">
        <v>0.12938547660521238</v>
      </c>
      <c r="AY15">
        <v>0.13513018650828046</v>
      </c>
      <c r="AZ15">
        <v>0.12206254981354651</v>
      </c>
    </row>
    <row r="16" spans="1:52" ht="14.4">
      <c r="A16" s="390"/>
      <c r="B16" s="391"/>
      <c r="C16" s="391"/>
      <c r="D16" s="391"/>
      <c r="E16" s="393"/>
      <c r="F16" s="391"/>
      <c r="G16" s="391"/>
      <c r="H16" s="393"/>
      <c r="I16" s="394"/>
      <c r="K16" t="s">
        <v>160</v>
      </c>
      <c r="L16" t="s">
        <v>130</v>
      </c>
      <c r="M16" t="s">
        <v>90</v>
      </c>
      <c r="N16" t="s">
        <v>80</v>
      </c>
      <c r="O16">
        <v>4.861408965237754E-2</v>
      </c>
      <c r="P16">
        <v>4.2624331815826109E-2</v>
      </c>
      <c r="Q16">
        <v>7.1114639779250782E-2</v>
      </c>
      <c r="R16">
        <v>7.9449960948177606E-2</v>
      </c>
      <c r="S16">
        <v>0.10175907382885684</v>
      </c>
      <c r="T16">
        <v>8.7765116897046677E-2</v>
      </c>
      <c r="U16">
        <v>9.0448440147408507E-2</v>
      </c>
      <c r="V16">
        <v>9.3012645179097186E-2</v>
      </c>
      <c r="W16">
        <v>9.8422577433922354E-2</v>
      </c>
      <c r="X16">
        <v>0.10938840653119916</v>
      </c>
      <c r="Y16">
        <v>0.10492548247188664</v>
      </c>
      <c r="Z16">
        <v>0.11270167872604636</v>
      </c>
      <c r="AA16">
        <v>0.10767736125373964</v>
      </c>
      <c r="AB16">
        <v>0.13432298895631606</v>
      </c>
      <c r="AC16">
        <v>0.14056054145023361</v>
      </c>
      <c r="AD16">
        <v>0.13141667213309516</v>
      </c>
      <c r="AE16">
        <v>0.12638840370327542</v>
      </c>
      <c r="AF16">
        <v>0.14277038463857197</v>
      </c>
      <c r="AG16">
        <v>0.14121580541090373</v>
      </c>
      <c r="AH16">
        <v>0.1406181690725527</v>
      </c>
      <c r="AI16">
        <v>0.14638405293938431</v>
      </c>
      <c r="AJ16">
        <v>0.14934404922474268</v>
      </c>
      <c r="AK16">
        <v>0.15896955001969831</v>
      </c>
      <c r="AL16">
        <v>0.16201126671313115</v>
      </c>
      <c r="AM16">
        <v>0.15632601538182905</v>
      </c>
      <c r="AN16">
        <v>0.18213504173888839</v>
      </c>
      <c r="AO16">
        <v>0.19636897330027264</v>
      </c>
      <c r="AP16">
        <v>0.19933939901319192</v>
      </c>
      <c r="AQ16">
        <v>0.1818802840278059</v>
      </c>
      <c r="AR16">
        <v>0.21231493137049401</v>
      </c>
      <c r="AS16">
        <v>0.22731110640331803</v>
      </c>
      <c r="AT16">
        <v>0.21198714216669731</v>
      </c>
      <c r="AU16">
        <v>0.20366907762295777</v>
      </c>
      <c r="AV16">
        <v>0.2757800126701988</v>
      </c>
      <c r="AW16">
        <v>0.22261155183242384</v>
      </c>
      <c r="AX16">
        <v>0.20882390305681145</v>
      </c>
      <c r="AY16">
        <v>0.22037788950536263</v>
      </c>
      <c r="AZ16">
        <v>0.23460561427227883</v>
      </c>
    </row>
    <row r="17" spans="1:52" ht="14.4">
      <c r="A17" s="390"/>
      <c r="B17" s="391"/>
      <c r="C17" s="391"/>
      <c r="D17" s="391"/>
      <c r="E17" s="393"/>
      <c r="F17" s="391"/>
      <c r="G17" s="391"/>
      <c r="H17" s="393"/>
      <c r="I17" s="394"/>
      <c r="K17" t="s">
        <v>161</v>
      </c>
      <c r="L17" t="s">
        <v>130</v>
      </c>
      <c r="M17" t="s">
        <v>23</v>
      </c>
      <c r="N17" t="s">
        <v>80</v>
      </c>
      <c r="O17">
        <v>4.3282833832035704E-2</v>
      </c>
      <c r="P17">
        <v>5.0403577325967917E-2</v>
      </c>
      <c r="Q17">
        <v>6.8355505578489961E-2</v>
      </c>
      <c r="R17">
        <v>5.1878006576552449E-2</v>
      </c>
      <c r="S17">
        <v>6.7578180635709861E-2</v>
      </c>
      <c r="T17">
        <v>6.5902107480512756E-2</v>
      </c>
      <c r="U17">
        <v>6.0111499438073139E-2</v>
      </c>
      <c r="V17">
        <v>7.9252054078662787E-2</v>
      </c>
      <c r="W17">
        <v>7.2264096711964473E-2</v>
      </c>
      <c r="X17">
        <v>8.8852705745887425E-2</v>
      </c>
      <c r="Y17">
        <v>8.9000152592943846E-2</v>
      </c>
      <c r="Z17">
        <v>8.2260238701614793E-2</v>
      </c>
      <c r="AA17">
        <v>9.0528610643980684E-2</v>
      </c>
      <c r="AB17">
        <v>9.5189832907500452E-2</v>
      </c>
      <c r="AC17">
        <v>0.10601699028243024</v>
      </c>
      <c r="AD17">
        <v>9.7190153979533025E-2</v>
      </c>
      <c r="AE17">
        <v>8.3349469655516734E-2</v>
      </c>
      <c r="AF17">
        <v>0.10451439724318907</v>
      </c>
      <c r="AG17">
        <v>0.10014555662767544</v>
      </c>
      <c r="AH17">
        <v>9.4373751567080347E-2</v>
      </c>
      <c r="AI17">
        <v>8.9210188206924265E-2</v>
      </c>
      <c r="AJ17">
        <v>0.10189117970122988</v>
      </c>
      <c r="AK17">
        <v>9.4867514159525129E-2</v>
      </c>
      <c r="AL17">
        <v>9.4813932078637683E-2</v>
      </c>
      <c r="AM17">
        <v>9.1964724994624145E-2</v>
      </c>
      <c r="AN17">
        <v>9.8361680561587075E-2</v>
      </c>
      <c r="AO17">
        <v>9.5500076528073116E-2</v>
      </c>
      <c r="AP17">
        <v>9.3235420522577495E-2</v>
      </c>
      <c r="AQ17">
        <v>9.4550787438280742E-2</v>
      </c>
      <c r="AR17">
        <v>8.6898025852080882E-2</v>
      </c>
      <c r="AS17">
        <v>7.4113068477807659E-2</v>
      </c>
      <c r="AT17">
        <v>6.246466184011585E-2</v>
      </c>
      <c r="AU17">
        <v>8.1193838491094086E-2</v>
      </c>
      <c r="AV17">
        <v>0.13472724684049531</v>
      </c>
      <c r="AW17">
        <v>0.15859168449944117</v>
      </c>
      <c r="AX17">
        <v>0.14569978482211293</v>
      </c>
      <c r="AY17">
        <v>0.15861794426705719</v>
      </c>
      <c r="AZ17">
        <v>0.17431436590426835</v>
      </c>
    </row>
    <row r="18" spans="1:52" ht="14.4">
      <c r="A18" s="390"/>
      <c r="B18" s="391"/>
      <c r="C18" s="391"/>
      <c r="D18" s="391"/>
      <c r="E18" s="393"/>
      <c r="F18" s="391"/>
      <c r="G18" s="391"/>
      <c r="H18" s="393"/>
      <c r="I18" s="394"/>
      <c r="K18" t="s">
        <v>162</v>
      </c>
      <c r="L18" t="s">
        <v>130</v>
      </c>
      <c r="M18" t="s">
        <v>24</v>
      </c>
      <c r="N18" t="s">
        <v>80</v>
      </c>
      <c r="O18">
        <v>3.4203392049354797E-2</v>
      </c>
      <c r="P18">
        <v>4.1118264151210789E-2</v>
      </c>
      <c r="Q18">
        <v>4.3479111754911551E-2</v>
      </c>
      <c r="R18">
        <v>4.412128997640738E-2</v>
      </c>
      <c r="S18">
        <v>4.0885979242348255E-2</v>
      </c>
      <c r="T18">
        <v>4.8838761082933502E-2</v>
      </c>
      <c r="U18">
        <v>6.6965576008533645E-2</v>
      </c>
      <c r="V18">
        <v>6.8914617076719115E-2</v>
      </c>
      <c r="W18">
        <v>7.057359314129584E-2</v>
      </c>
      <c r="X18">
        <v>9.6700912660030738E-2</v>
      </c>
      <c r="Y18">
        <v>9.1524919755771983E-2</v>
      </c>
      <c r="Z18">
        <v>8.9153663648087508E-2</v>
      </c>
      <c r="AA18">
        <v>9.1064126644589294E-2</v>
      </c>
      <c r="AB18">
        <v>0.10101379405945882</v>
      </c>
      <c r="AC18">
        <v>0.11375667532023059</v>
      </c>
      <c r="AD18">
        <v>0.11014637278490398</v>
      </c>
      <c r="AE18">
        <v>0.10726762153213608</v>
      </c>
      <c r="AF18">
        <v>0.10715343811884576</v>
      </c>
      <c r="AG18">
        <v>0.10838339854490311</v>
      </c>
      <c r="AH18">
        <v>0.11883986985266594</v>
      </c>
      <c r="AI18">
        <v>0.11766618196505196</v>
      </c>
      <c r="AJ18">
        <v>0.14415492651020348</v>
      </c>
      <c r="AK18">
        <v>0.14109439551863942</v>
      </c>
      <c r="AL18">
        <v>0.15570621743556967</v>
      </c>
      <c r="AM18">
        <v>0.18268654983495239</v>
      </c>
      <c r="AN18">
        <v>0.18769022090903975</v>
      </c>
      <c r="AO18">
        <v>0.22346319526633537</v>
      </c>
      <c r="AP18">
        <v>0.26872025078415074</v>
      </c>
      <c r="AQ18">
        <v>0.27755603969085635</v>
      </c>
      <c r="AR18">
        <v>0.29197964714306684</v>
      </c>
      <c r="AS18">
        <v>0.29291133368692518</v>
      </c>
      <c r="AT18">
        <v>0.28687263011007225</v>
      </c>
      <c r="AU18">
        <v>0.29115478964805769</v>
      </c>
      <c r="AV18">
        <v>0.27854264211253771</v>
      </c>
      <c r="AW18">
        <v>0.26354446706327833</v>
      </c>
      <c r="AX18">
        <v>0.25801977894059397</v>
      </c>
      <c r="AY18">
        <v>0.2565252355490813</v>
      </c>
      <c r="AZ18">
        <v>0.272634097456322</v>
      </c>
    </row>
    <row r="19" spans="1:52" ht="14.4">
      <c r="A19" s="390"/>
      <c r="B19" s="391"/>
      <c r="C19" s="391"/>
      <c r="D19" s="391"/>
      <c r="E19" s="393"/>
      <c r="F19" s="391"/>
      <c r="G19" s="391"/>
      <c r="H19" s="393"/>
      <c r="I19" s="394"/>
      <c r="K19" t="s">
        <v>1387</v>
      </c>
      <c r="L19" t="s">
        <v>130</v>
      </c>
      <c r="M19" t="s">
        <v>1386</v>
      </c>
      <c r="N19" t="s">
        <v>80</v>
      </c>
      <c r="O19" t="s">
        <v>6079</v>
      </c>
      <c r="P19" t="s">
        <v>6079</v>
      </c>
      <c r="Q19" t="s">
        <v>6079</v>
      </c>
      <c r="R19" t="s">
        <v>6079</v>
      </c>
      <c r="S19" t="s">
        <v>6079</v>
      </c>
      <c r="T19" t="s">
        <v>6079</v>
      </c>
      <c r="U19" t="s">
        <v>6079</v>
      </c>
      <c r="V19" t="s">
        <v>6079</v>
      </c>
      <c r="W19" t="s">
        <v>6079</v>
      </c>
      <c r="X19" t="s">
        <v>6079</v>
      </c>
      <c r="Y19" t="s">
        <v>6079</v>
      </c>
      <c r="Z19" t="s">
        <v>6079</v>
      </c>
      <c r="AA19" t="s">
        <v>6079</v>
      </c>
      <c r="AB19">
        <v>0.11374552718022354</v>
      </c>
      <c r="AC19">
        <v>0.12912650058462108</v>
      </c>
      <c r="AD19">
        <v>0.12937814669889366</v>
      </c>
      <c r="AE19">
        <v>0.1243629553263513</v>
      </c>
      <c r="AF19">
        <v>0.10913381979256456</v>
      </c>
      <c r="AG19">
        <v>0.11164130769168654</v>
      </c>
      <c r="AH19">
        <v>0.10417927319253638</v>
      </c>
      <c r="AI19">
        <v>0.10531561368098089</v>
      </c>
      <c r="AJ19">
        <v>0.10125811338965056</v>
      </c>
      <c r="AK19">
        <v>0.10864822613575022</v>
      </c>
      <c r="AL19">
        <v>9.5572871649011806E-2</v>
      </c>
      <c r="AM19">
        <v>0.10350540228299232</v>
      </c>
      <c r="AN19">
        <v>7.4650356835711515E-2</v>
      </c>
      <c r="AO19">
        <v>8.0585486462243852E-2</v>
      </c>
      <c r="AP19">
        <v>9.3344967190679098E-2</v>
      </c>
      <c r="AQ19">
        <v>8.5559108247588486E-2</v>
      </c>
      <c r="AR19">
        <v>8.1454794793472937E-2</v>
      </c>
      <c r="AS19">
        <v>7.369892087785164E-2</v>
      </c>
      <c r="AT19">
        <v>7.2809466682486751E-2</v>
      </c>
      <c r="AU19">
        <v>8.3102331336954521E-2</v>
      </c>
      <c r="AV19">
        <v>7.804427046512051E-2</v>
      </c>
      <c r="AW19">
        <v>8.3425377899956882E-2</v>
      </c>
      <c r="AX19">
        <v>7.1271764988235328E-2</v>
      </c>
      <c r="AY19">
        <v>8.651485380104755E-2</v>
      </c>
      <c r="AZ19">
        <v>7.2090665221694633E-2</v>
      </c>
    </row>
    <row r="20" spans="1:52" ht="14.4">
      <c r="A20" s="390"/>
      <c r="B20" s="391"/>
      <c r="C20" s="391"/>
      <c r="D20" s="391"/>
      <c r="E20" s="393"/>
      <c r="F20" s="391"/>
      <c r="G20" s="391"/>
      <c r="H20" s="393"/>
      <c r="I20" s="394"/>
      <c r="K20" t="s">
        <v>163</v>
      </c>
      <c r="L20" t="s">
        <v>130</v>
      </c>
      <c r="M20" t="s">
        <v>25</v>
      </c>
      <c r="N20" t="s">
        <v>80</v>
      </c>
      <c r="O20">
        <v>9.2446680265419554E-3</v>
      </c>
      <c r="P20">
        <v>8.6126485303903311E-3</v>
      </c>
      <c r="Q20">
        <v>8.1692283582964747E-3</v>
      </c>
      <c r="R20">
        <v>8.8519234425672964E-3</v>
      </c>
      <c r="S20">
        <v>9.7683140804526915E-3</v>
      </c>
      <c r="T20">
        <v>1.0964506038787169E-2</v>
      </c>
      <c r="U20">
        <v>8.8774978276806808E-3</v>
      </c>
      <c r="V20">
        <v>1.084923618369228E-2</v>
      </c>
      <c r="W20">
        <v>1.2223320692199491E-2</v>
      </c>
      <c r="X20">
        <v>1.3053299617967192E-2</v>
      </c>
      <c r="Y20">
        <v>2.1302530472939257E-2</v>
      </c>
      <c r="Z20">
        <v>2.8186843074854809E-2</v>
      </c>
      <c r="AA20">
        <v>2.7558193055434423E-2</v>
      </c>
      <c r="AB20">
        <v>3.6933275198475848E-2</v>
      </c>
      <c r="AC20">
        <v>3.2719855688580109E-2</v>
      </c>
      <c r="AD20">
        <v>4.3229547753573461E-2</v>
      </c>
      <c r="AE20">
        <v>4.8573541013506479E-2</v>
      </c>
      <c r="AF20">
        <v>4.9438846448685937E-2</v>
      </c>
      <c r="AG20">
        <v>5.1067490235153536E-2</v>
      </c>
      <c r="AH20">
        <v>4.817717452338785E-2</v>
      </c>
      <c r="AI20">
        <v>4.8968009001914843E-2</v>
      </c>
      <c r="AJ20">
        <v>3.648758618630215E-2</v>
      </c>
      <c r="AK20">
        <v>5.1691714782610247E-2</v>
      </c>
      <c r="AL20">
        <v>5.93256385663063E-2</v>
      </c>
      <c r="AM20">
        <v>7.5732232117817308E-2</v>
      </c>
      <c r="AN20">
        <v>0.13695389005705605</v>
      </c>
      <c r="AO20">
        <v>0.14792558355327046</v>
      </c>
      <c r="AP20">
        <v>0.15894961258356466</v>
      </c>
      <c r="AQ20">
        <v>0.16483435802926949</v>
      </c>
      <c r="AR20">
        <v>0.15130431501936756</v>
      </c>
      <c r="AS20">
        <v>0.15375565379716322</v>
      </c>
      <c r="AT20">
        <v>0.14544677340214093</v>
      </c>
      <c r="AU20">
        <v>0.13993320756865685</v>
      </c>
      <c r="AV20">
        <v>0.12006519563768953</v>
      </c>
      <c r="AW20">
        <v>0.12048568080924817</v>
      </c>
      <c r="AX20">
        <v>9.5190275107291403E-2</v>
      </c>
      <c r="AY20">
        <v>9.7265182681262607E-2</v>
      </c>
      <c r="AZ20">
        <v>9.2326790368214909E-2</v>
      </c>
    </row>
    <row r="21" spans="1:52" ht="14.4">
      <c r="A21" s="390"/>
      <c r="B21" s="391"/>
      <c r="C21" s="391"/>
      <c r="D21" s="391"/>
      <c r="E21" s="393"/>
      <c r="F21" s="391"/>
      <c r="G21" s="391"/>
      <c r="H21" s="393"/>
      <c r="I21" s="394"/>
      <c r="K21" t="s">
        <v>5644</v>
      </c>
      <c r="L21" t="s">
        <v>130</v>
      </c>
      <c r="M21" t="s">
        <v>5610</v>
      </c>
      <c r="N21" t="s">
        <v>80</v>
      </c>
      <c r="AO21">
        <v>0.22879186316460984</v>
      </c>
      <c r="AP21" t="s">
        <v>6079</v>
      </c>
      <c r="AQ21" t="s">
        <v>6079</v>
      </c>
      <c r="AR21" t="s">
        <v>6079</v>
      </c>
      <c r="AS21" t="s">
        <v>6079</v>
      </c>
      <c r="AT21">
        <v>0.20380879210049888</v>
      </c>
      <c r="AU21">
        <v>0.13584776785188285</v>
      </c>
      <c r="AV21">
        <v>0.13884127744365352</v>
      </c>
      <c r="AW21">
        <v>0.14180414749097206</v>
      </c>
      <c r="AX21">
        <v>0.14748897479443271</v>
      </c>
      <c r="AY21">
        <v>0.14270376121847536</v>
      </c>
      <c r="AZ21">
        <v>0.13732065960096981</v>
      </c>
    </row>
    <row r="22" spans="1:52" ht="14.4">
      <c r="A22" s="390"/>
      <c r="B22" s="391"/>
      <c r="C22" s="391"/>
      <c r="D22" s="391"/>
      <c r="E22" s="393"/>
      <c r="F22" s="391"/>
      <c r="G22" s="391"/>
      <c r="H22" s="393"/>
      <c r="I22" s="394"/>
      <c r="K22" t="s">
        <v>164</v>
      </c>
      <c r="L22" t="s">
        <v>130</v>
      </c>
      <c r="M22" t="s">
        <v>98</v>
      </c>
      <c r="N22" t="s">
        <v>80</v>
      </c>
      <c r="O22">
        <v>8.8215981578158464E-2</v>
      </c>
      <c r="P22">
        <v>0.15975082660212794</v>
      </c>
      <c r="Q22">
        <v>9.9421651222372037E-2</v>
      </c>
      <c r="R22">
        <v>0.15820167056836343</v>
      </c>
      <c r="S22">
        <v>0.17429810551998251</v>
      </c>
      <c r="T22">
        <v>0.19114047112802149</v>
      </c>
      <c r="U22">
        <v>0.18647087408013352</v>
      </c>
      <c r="V22">
        <v>0.17975781494476881</v>
      </c>
      <c r="W22">
        <v>0.18398859294050127</v>
      </c>
      <c r="X22">
        <v>0.2127924191687304</v>
      </c>
      <c r="Y22">
        <v>0.21152642797920551</v>
      </c>
      <c r="Z22">
        <v>0.20606978181480071</v>
      </c>
      <c r="AA22">
        <v>0.24354740626928872</v>
      </c>
      <c r="AB22">
        <v>0.24458066734199851</v>
      </c>
      <c r="AC22">
        <v>0.20953722099222391</v>
      </c>
      <c r="AD22">
        <v>0.20626133323029311</v>
      </c>
      <c r="AE22">
        <v>0.22539667989559775</v>
      </c>
      <c r="AF22">
        <v>0.24726080572849929</v>
      </c>
      <c r="AG22">
        <v>0.23608252812730973</v>
      </c>
      <c r="AH22">
        <v>0.23062692882433655</v>
      </c>
      <c r="AI22">
        <v>0.23000955591306088</v>
      </c>
      <c r="AJ22">
        <v>0.28136837355721217</v>
      </c>
      <c r="AK22">
        <v>0.30488116382764313</v>
      </c>
      <c r="AL22">
        <v>0.3393282413868316</v>
      </c>
      <c r="AM22">
        <v>0.37969911854489657</v>
      </c>
      <c r="AN22">
        <v>0.36828138354549866</v>
      </c>
      <c r="AO22">
        <v>0.43946247992811327</v>
      </c>
      <c r="AP22">
        <v>0.41018688375208734</v>
      </c>
      <c r="AQ22">
        <v>0.4059216991191863</v>
      </c>
      <c r="AR22">
        <v>0.42531153648206615</v>
      </c>
      <c r="AS22">
        <v>0.41424608828504522</v>
      </c>
      <c r="AT22">
        <v>0.33356936058669262</v>
      </c>
      <c r="AU22">
        <v>0.36064412417349967</v>
      </c>
      <c r="AV22">
        <v>0.50560659080728809</v>
      </c>
      <c r="AW22">
        <v>0.49661512809576952</v>
      </c>
      <c r="AX22">
        <v>0.41775025424007328</v>
      </c>
      <c r="AY22">
        <v>0.38924973575276522</v>
      </c>
      <c r="AZ22">
        <v>0.39595269018345258</v>
      </c>
    </row>
    <row r="23" spans="1:52" ht="14.4">
      <c r="A23" s="390"/>
      <c r="B23" s="391"/>
      <c r="C23" s="391"/>
      <c r="D23" s="391"/>
      <c r="E23" s="393"/>
      <c r="F23" s="391"/>
      <c r="G23" s="391"/>
      <c r="H23" s="393"/>
      <c r="I23" s="242"/>
      <c r="K23" t="s">
        <v>165</v>
      </c>
      <c r="L23" t="s">
        <v>130</v>
      </c>
      <c r="M23" t="s">
        <v>94</v>
      </c>
      <c r="N23" t="s">
        <v>80</v>
      </c>
      <c r="O23">
        <v>3.3481508296491505E-2</v>
      </c>
      <c r="P23">
        <v>3.5656259537714743E-2</v>
      </c>
      <c r="Q23">
        <v>4.897860335285905E-2</v>
      </c>
      <c r="R23">
        <v>6.8253009883178922E-2</v>
      </c>
      <c r="S23">
        <v>6.559511937798361E-2</v>
      </c>
      <c r="T23">
        <v>7.2678658662816878E-2</v>
      </c>
      <c r="U23">
        <v>8.1908845292193347E-2</v>
      </c>
      <c r="V23">
        <v>7.8507200975729954E-2</v>
      </c>
      <c r="W23">
        <v>8.2525155492490454E-2</v>
      </c>
      <c r="X23">
        <v>9.0795634311467505E-2</v>
      </c>
      <c r="Y23">
        <v>0.10562818313736884</v>
      </c>
      <c r="Z23">
        <v>0.12774985745318584</v>
      </c>
      <c r="AA23">
        <v>0.11942264176899496</v>
      </c>
      <c r="AB23">
        <v>0.10279467610837199</v>
      </c>
      <c r="AC23">
        <v>0.12421002331188705</v>
      </c>
      <c r="AD23">
        <v>0.14919875964459259</v>
      </c>
      <c r="AE23">
        <v>0.16310928651278275</v>
      </c>
      <c r="AF23">
        <v>0.12169760318441804</v>
      </c>
      <c r="AG23">
        <v>0.14743537982347865</v>
      </c>
      <c r="AH23">
        <v>0.14538807344566271</v>
      </c>
      <c r="AI23">
        <v>0.14406596824168455</v>
      </c>
      <c r="AJ23">
        <v>0.11741447531568092</v>
      </c>
      <c r="AK23">
        <v>0.15966671683108608</v>
      </c>
      <c r="AL23">
        <v>0.16457370061889967</v>
      </c>
      <c r="AM23">
        <v>0.16636939230587747</v>
      </c>
      <c r="AN23">
        <v>0.21115903092155111</v>
      </c>
      <c r="AO23">
        <v>0.21216030966097857</v>
      </c>
      <c r="AP23">
        <v>0.2248495639745067</v>
      </c>
      <c r="AQ23">
        <v>0.23812275508786673</v>
      </c>
      <c r="AR23">
        <v>0.26408211457507103</v>
      </c>
      <c r="AS23">
        <v>0.26323069160684287</v>
      </c>
      <c r="AT23">
        <v>0.27876538708400644</v>
      </c>
      <c r="AU23">
        <v>0.28495854815407184</v>
      </c>
      <c r="AV23">
        <v>0.28845185903212578</v>
      </c>
      <c r="AW23">
        <v>0.27462732243443344</v>
      </c>
      <c r="AX23">
        <v>0.27548556094418214</v>
      </c>
      <c r="AY23">
        <v>0.26105487539100786</v>
      </c>
      <c r="AZ23">
        <v>0.26588554587084351</v>
      </c>
    </row>
    <row r="24" spans="1:52" ht="14.4">
      <c r="A24" s="390"/>
      <c r="B24" s="391"/>
      <c r="C24" s="391"/>
      <c r="D24" s="391"/>
      <c r="E24" s="393"/>
      <c r="F24" s="391"/>
      <c r="G24" s="391"/>
      <c r="H24" s="393"/>
      <c r="I24" s="242"/>
      <c r="K24" t="s">
        <v>166</v>
      </c>
      <c r="L24" t="s">
        <v>130</v>
      </c>
      <c r="M24" t="s">
        <v>99</v>
      </c>
      <c r="N24" t="s">
        <v>80</v>
      </c>
      <c r="O24">
        <v>9.4774648365619302E-2</v>
      </c>
      <c r="P24">
        <v>0.21511608686271583</v>
      </c>
      <c r="Q24">
        <v>0.18488766477678639</v>
      </c>
      <c r="R24">
        <v>0.22094376127766177</v>
      </c>
      <c r="S24">
        <v>0.25317940367905473</v>
      </c>
      <c r="T24">
        <v>0.25289869514963831</v>
      </c>
      <c r="U24">
        <v>0.26015342290402621</v>
      </c>
      <c r="V24">
        <v>0.22143723238170496</v>
      </c>
      <c r="W24">
        <v>0.21922013156212039</v>
      </c>
      <c r="X24">
        <v>0.21052850241140933</v>
      </c>
      <c r="Y24">
        <v>0.2286962003960116</v>
      </c>
      <c r="Z24">
        <v>0.2377057435074432</v>
      </c>
      <c r="AA24">
        <v>0.22573126181314088</v>
      </c>
      <c r="AB24">
        <v>0.2424613854445794</v>
      </c>
      <c r="AC24">
        <v>0.29199875375288065</v>
      </c>
      <c r="AD24">
        <v>0.29558398268664754</v>
      </c>
      <c r="AE24">
        <v>0.26448116965663554</v>
      </c>
      <c r="AF24">
        <v>0.27805589964930039</v>
      </c>
      <c r="AG24">
        <v>0.24772625461052553</v>
      </c>
      <c r="AH24">
        <v>0.21844143344397385</v>
      </c>
      <c r="AI24">
        <v>0.2354108885364668</v>
      </c>
      <c r="AJ24">
        <v>0.25819534690982981</v>
      </c>
      <c r="AK24">
        <v>0.2999802396011122</v>
      </c>
      <c r="AL24">
        <v>0.27991429313775074</v>
      </c>
      <c r="AM24">
        <v>0.26037610717181819</v>
      </c>
      <c r="AN24">
        <v>0.30137454698432209</v>
      </c>
      <c r="AO24">
        <v>0.26396489429842951</v>
      </c>
      <c r="AP24">
        <v>0.29101913484054825</v>
      </c>
      <c r="AQ24">
        <v>0.26674103217584844</v>
      </c>
      <c r="AR24">
        <v>0.36339014183773077</v>
      </c>
      <c r="AS24">
        <v>0.35088624212525388</v>
      </c>
      <c r="AT24">
        <v>0.30414207854492209</v>
      </c>
      <c r="AU24">
        <v>0.31092414081868214</v>
      </c>
      <c r="AV24">
        <v>0.29704862001887433</v>
      </c>
      <c r="AW24">
        <v>0.29207443633729818</v>
      </c>
      <c r="AX24">
        <v>0.2482364151123258</v>
      </c>
      <c r="AY24">
        <v>0.21740227937944945</v>
      </c>
      <c r="AZ24">
        <v>0.26320931006649612</v>
      </c>
    </row>
    <row r="25" spans="1:52" ht="14.4">
      <c r="A25" s="390"/>
      <c r="B25" s="391"/>
      <c r="C25" s="391"/>
      <c r="D25" s="391"/>
      <c r="E25" s="393"/>
      <c r="F25" s="391"/>
      <c r="G25" s="391"/>
      <c r="H25" s="393"/>
      <c r="I25" s="394"/>
      <c r="K25" t="s">
        <v>684</v>
      </c>
      <c r="L25" t="s">
        <v>130</v>
      </c>
      <c r="M25" t="s">
        <v>26</v>
      </c>
      <c r="N25" t="s">
        <v>80</v>
      </c>
      <c r="O25" t="s">
        <v>6079</v>
      </c>
      <c r="P25" t="s">
        <v>6079</v>
      </c>
      <c r="Q25" t="s">
        <v>6079</v>
      </c>
      <c r="R25" t="s">
        <v>6079</v>
      </c>
      <c r="S25" t="s">
        <v>6079</v>
      </c>
      <c r="T25">
        <v>4.0919839891836479E-2</v>
      </c>
      <c r="U25">
        <v>3.0154458469003595E-2</v>
      </c>
      <c r="V25">
        <v>2.8673171813182179E-2</v>
      </c>
      <c r="W25">
        <v>2.6247254319075271E-2</v>
      </c>
      <c r="X25">
        <v>2.9613558879464347E-2</v>
      </c>
      <c r="Y25">
        <v>3.7358378243559184E-2</v>
      </c>
      <c r="Z25">
        <v>3.9333434114199518E-2</v>
      </c>
      <c r="AA25">
        <v>3.487045222236073E-2</v>
      </c>
      <c r="AB25">
        <v>4.374192793538962E-2</v>
      </c>
      <c r="AC25">
        <v>3.6436814489272169E-2</v>
      </c>
      <c r="AD25">
        <v>3.4032582119409564E-2</v>
      </c>
      <c r="AE25">
        <v>3.3253206343240999E-2</v>
      </c>
      <c r="AF25">
        <v>3.566208311982879E-2</v>
      </c>
      <c r="AG25">
        <v>0.19695714052163155</v>
      </c>
      <c r="AH25">
        <v>0.19933229193759497</v>
      </c>
      <c r="AI25">
        <v>0.22146785140637895</v>
      </c>
      <c r="AJ25">
        <v>0.23406930198506609</v>
      </c>
      <c r="AK25">
        <v>0.21902026351428561</v>
      </c>
      <c r="AL25">
        <v>0.21260278017432857</v>
      </c>
      <c r="AM25">
        <v>0.21851008182876339</v>
      </c>
      <c r="AN25">
        <v>0.2386673696455934</v>
      </c>
      <c r="AO25">
        <v>0.23333780111532429</v>
      </c>
      <c r="AP25">
        <v>0.23178095322937023</v>
      </c>
      <c r="AQ25">
        <v>0.25180974356294894</v>
      </c>
      <c r="AR25">
        <v>0.27195838167444986</v>
      </c>
      <c r="AS25">
        <v>0.25701543171714503</v>
      </c>
      <c r="AT25">
        <v>0.2529645097514549</v>
      </c>
      <c r="AU25">
        <v>0.22780778691443679</v>
      </c>
      <c r="AV25">
        <v>0.20909578759765959</v>
      </c>
      <c r="AW25">
        <v>0.18059439027103305</v>
      </c>
      <c r="AX25">
        <v>0.20690270210598796</v>
      </c>
      <c r="AY25">
        <v>0.18494723801944085</v>
      </c>
      <c r="AZ25">
        <v>0.18363114834555541</v>
      </c>
    </row>
    <row r="26" spans="1:52" ht="14.4">
      <c r="A26" s="390"/>
      <c r="B26" s="391"/>
      <c r="C26" s="391"/>
      <c r="D26" s="391"/>
      <c r="E26" s="393"/>
      <c r="F26" s="391"/>
      <c r="G26" s="391"/>
      <c r="H26" s="393"/>
      <c r="I26" s="394"/>
      <c r="K26" t="s">
        <v>167</v>
      </c>
      <c r="L26" t="s">
        <v>130</v>
      </c>
      <c r="M26" t="s">
        <v>27</v>
      </c>
      <c r="N26" t="s">
        <v>80</v>
      </c>
      <c r="O26">
        <v>6.2406028380219266E-3</v>
      </c>
      <c r="P26">
        <v>3.1902428916862131E-2</v>
      </c>
      <c r="Q26">
        <v>3.6647707750916955E-2</v>
      </c>
      <c r="R26">
        <v>4.5892591578023577E-2</v>
      </c>
      <c r="S26">
        <v>6.0826152644562058E-2</v>
      </c>
      <c r="T26">
        <v>5.9767239034433539E-2</v>
      </c>
      <c r="U26">
        <v>6.1821652742590306E-2</v>
      </c>
      <c r="V26">
        <v>5.6755766491060691E-2</v>
      </c>
      <c r="W26">
        <v>6.9162970830679071E-2</v>
      </c>
      <c r="X26">
        <v>6.6168138067168827E-2</v>
      </c>
      <c r="Y26">
        <v>8.3657481979677442E-2</v>
      </c>
      <c r="Z26">
        <v>6.2883937230767226E-2</v>
      </c>
      <c r="AA26">
        <v>7.4336656331921949E-2</v>
      </c>
      <c r="AB26">
        <v>6.3778255666666978E-2</v>
      </c>
      <c r="AC26">
        <v>7.6923274045140572E-2</v>
      </c>
      <c r="AD26">
        <v>7.2206022084720364E-2</v>
      </c>
      <c r="AE26">
        <v>8.5560546142128047E-2</v>
      </c>
      <c r="AF26">
        <v>8.0334718734785995E-2</v>
      </c>
      <c r="AG26">
        <v>8.7092501866367633E-2</v>
      </c>
      <c r="AH26">
        <v>7.8492356017312484E-2</v>
      </c>
      <c r="AI26">
        <v>8.407225268735001E-2</v>
      </c>
      <c r="AJ26">
        <v>7.3316227227648217E-2</v>
      </c>
      <c r="AK26">
        <v>9.0885602066370197E-2</v>
      </c>
      <c r="AL26">
        <v>0.12121781689716112</v>
      </c>
      <c r="AM26">
        <v>0.14720272908991647</v>
      </c>
      <c r="AN26">
        <v>0.13279043680994448</v>
      </c>
      <c r="AO26">
        <v>0.15636947848407154</v>
      </c>
      <c r="AP26">
        <v>0.15262663594710518</v>
      </c>
      <c r="AQ26">
        <v>0.16711122453397165</v>
      </c>
      <c r="AR26">
        <v>0.14391851716089096</v>
      </c>
      <c r="AS26">
        <v>0.17606891090644133</v>
      </c>
      <c r="AT26">
        <v>0.16467283162053009</v>
      </c>
      <c r="AU26">
        <v>0.18850441985012775</v>
      </c>
      <c r="AV26">
        <v>0.13930300552978742</v>
      </c>
      <c r="AW26">
        <v>0.16996767658737288</v>
      </c>
      <c r="AX26">
        <v>0.14557847250550507</v>
      </c>
      <c r="AY26">
        <v>0.15495854796661851</v>
      </c>
      <c r="AZ26">
        <v>0.11453392827561956</v>
      </c>
    </row>
    <row r="27" spans="1:52" ht="14.4">
      <c r="A27" s="390"/>
      <c r="B27" s="391"/>
      <c r="C27" s="391"/>
      <c r="D27" s="391"/>
      <c r="E27" s="393"/>
      <c r="F27" s="391"/>
      <c r="G27" s="391"/>
      <c r="H27" s="393"/>
      <c r="I27" s="394"/>
      <c r="K27" t="s">
        <v>168</v>
      </c>
      <c r="L27" t="s">
        <v>130</v>
      </c>
      <c r="M27" t="s">
        <v>28</v>
      </c>
      <c r="N27" t="s">
        <v>80</v>
      </c>
      <c r="O27">
        <v>7.9903598469809767E-2</v>
      </c>
      <c r="P27">
        <v>2.5654868816543323E-2</v>
      </c>
      <c r="Q27">
        <v>0.10273338774421688</v>
      </c>
      <c r="R27">
        <v>5.7420508822038675E-2</v>
      </c>
      <c r="S27">
        <v>6.3884956946586705E-2</v>
      </c>
      <c r="T27">
        <v>1.4344402648581736E-2</v>
      </c>
      <c r="U27">
        <v>6.0454696955987069E-2</v>
      </c>
      <c r="V27">
        <v>6.0265989564783545E-2</v>
      </c>
      <c r="W27">
        <v>5.9712067733559485E-2</v>
      </c>
      <c r="X27">
        <v>6.9116348079071022E-2</v>
      </c>
      <c r="Y27">
        <v>0.12713900359913416</v>
      </c>
      <c r="Z27">
        <v>9.7706081129666555E-2</v>
      </c>
      <c r="AA27">
        <v>0.11502507734709566</v>
      </c>
      <c r="AB27">
        <v>6.0298950641280782E-2</v>
      </c>
      <c r="AC27">
        <v>0.10725586356973787</v>
      </c>
      <c r="AD27">
        <v>0.13461919798494645</v>
      </c>
      <c r="AE27">
        <v>0.11029012267277503</v>
      </c>
      <c r="AF27">
        <v>4.7288701642971963E-2</v>
      </c>
      <c r="AG27">
        <v>0.10380931517304766</v>
      </c>
      <c r="AH27">
        <v>0.12625992104901662</v>
      </c>
      <c r="AI27">
        <v>0.12254016585923952</v>
      </c>
      <c r="AJ27">
        <v>9.2712116050926802E-2</v>
      </c>
      <c r="AK27">
        <v>0.11360927440221193</v>
      </c>
      <c r="AL27">
        <v>9.5432540317163042E-2</v>
      </c>
      <c r="AM27">
        <v>0.11247369852403576</v>
      </c>
      <c r="AN27">
        <v>9.3195534864427804E-2</v>
      </c>
      <c r="AO27">
        <v>0.13056422148552835</v>
      </c>
      <c r="AP27" t="s">
        <v>6079</v>
      </c>
      <c r="AQ27" t="s">
        <v>6079</v>
      </c>
      <c r="AR27" t="s">
        <v>6079</v>
      </c>
      <c r="AS27" t="s">
        <v>6079</v>
      </c>
      <c r="AT27">
        <v>0.10560254384169336</v>
      </c>
      <c r="AU27">
        <v>0.12312945444357563</v>
      </c>
      <c r="AV27">
        <v>8.944965781679623E-2</v>
      </c>
      <c r="AW27">
        <v>0.14849230980387174</v>
      </c>
      <c r="AX27">
        <v>0.14484660898444637</v>
      </c>
      <c r="AY27">
        <v>0.16217978237093436</v>
      </c>
      <c r="AZ27">
        <v>8.4514608938377547E-2</v>
      </c>
    </row>
    <row r="28" spans="1:52" ht="14.4">
      <c r="A28" s="390"/>
      <c r="B28" s="391"/>
      <c r="C28" s="395"/>
      <c r="D28" s="391"/>
      <c r="E28" s="393"/>
      <c r="F28" s="391"/>
      <c r="G28" s="391"/>
      <c r="H28" s="393"/>
      <c r="I28" s="242"/>
      <c r="K28" t="s">
        <v>169</v>
      </c>
      <c r="L28" t="s">
        <v>130</v>
      </c>
      <c r="M28" t="s">
        <v>29</v>
      </c>
      <c r="N28" t="s">
        <v>80</v>
      </c>
      <c r="O28">
        <v>4.0839442817485291E-2</v>
      </c>
      <c r="P28">
        <v>5.7944182422141E-2</v>
      </c>
      <c r="Q28">
        <v>4.7917588065327768E-2</v>
      </c>
      <c r="R28">
        <v>4.7346107138354104E-2</v>
      </c>
      <c r="S28">
        <v>3.7870640798448374E-2</v>
      </c>
      <c r="T28">
        <v>5.7362030989584416E-2</v>
      </c>
      <c r="U28">
        <v>5.0339268447314865E-2</v>
      </c>
      <c r="V28">
        <v>4.9279914194397291E-2</v>
      </c>
      <c r="W28">
        <v>4.6824087921654045E-2</v>
      </c>
      <c r="X28">
        <v>4.3844211799352842E-2</v>
      </c>
      <c r="Y28">
        <v>4.5666026347198782E-2</v>
      </c>
      <c r="Z28">
        <v>4.7661385846772805E-2</v>
      </c>
      <c r="AA28">
        <v>5.3422526885061085E-2</v>
      </c>
      <c r="AB28">
        <v>5.0031455478628174E-2</v>
      </c>
      <c r="AC28">
        <v>5.5743760322698274E-2</v>
      </c>
      <c r="AD28">
        <v>4.4790224357229222E-2</v>
      </c>
      <c r="AE28">
        <v>5.6006538442522638E-2</v>
      </c>
      <c r="AF28">
        <v>7.3852465828354308E-2</v>
      </c>
      <c r="AG28">
        <v>4.9748587045863997E-2</v>
      </c>
      <c r="AH28">
        <v>3.8303424070667891E-2</v>
      </c>
      <c r="AI28">
        <v>4.1880214510889101E-2</v>
      </c>
      <c r="AJ28">
        <v>4.1236501098668082E-2</v>
      </c>
      <c r="AK28">
        <v>4.5410946123609859E-2</v>
      </c>
      <c r="AL28">
        <v>2.9743216755343287E-2</v>
      </c>
      <c r="AM28">
        <v>1.8514889950597579E-2</v>
      </c>
      <c r="AN28">
        <v>2.2986003667528624E-2</v>
      </c>
      <c r="AO28">
        <v>3.0536899839603133E-2</v>
      </c>
      <c r="AP28">
        <v>2.1229391270119545E-2</v>
      </c>
      <c r="AQ28">
        <v>2.2551910697763029E-2</v>
      </c>
      <c r="AR28">
        <v>2.940889357754153E-2</v>
      </c>
      <c r="AS28">
        <v>4.2036643879673555E-2</v>
      </c>
      <c r="AT28">
        <v>4.2662672513090395E-2</v>
      </c>
      <c r="AU28">
        <v>4.9537785286074817E-2</v>
      </c>
      <c r="AV28">
        <v>4.3779522159517227E-2</v>
      </c>
      <c r="AW28">
        <v>4.9538763353123641E-2</v>
      </c>
      <c r="AX28">
        <v>4.2021565269266981E-2</v>
      </c>
      <c r="AY28">
        <v>4.3435564579936435E-2</v>
      </c>
      <c r="AZ28">
        <v>3.9793106226747914E-2</v>
      </c>
    </row>
    <row r="29" spans="1:52" ht="15" thickBot="1">
      <c r="A29" s="396"/>
      <c r="B29" s="397"/>
      <c r="C29" s="397"/>
      <c r="D29" s="391"/>
      <c r="E29" s="398"/>
      <c r="F29" s="398"/>
      <c r="G29" s="397"/>
      <c r="H29" s="398"/>
      <c r="I29" s="399"/>
      <c r="K29" t="s">
        <v>170</v>
      </c>
      <c r="L29" t="s">
        <v>130</v>
      </c>
      <c r="M29" t="s">
        <v>30</v>
      </c>
      <c r="N29" t="s">
        <v>80</v>
      </c>
      <c r="O29">
        <v>2.7270142326135494E-2</v>
      </c>
      <c r="P29">
        <v>3.7710129286188221E-2</v>
      </c>
      <c r="Q29">
        <v>3.5315955522449226E-2</v>
      </c>
      <c r="R29">
        <v>3.7837053464720834E-2</v>
      </c>
      <c r="S29">
        <v>3.4195754735674086E-2</v>
      </c>
      <c r="T29">
        <v>3.9165432113153473E-2</v>
      </c>
      <c r="U29">
        <v>3.4732397826516395E-2</v>
      </c>
      <c r="V29">
        <v>3.5960067635497049E-2</v>
      </c>
      <c r="W29">
        <v>3.2859820808890661E-2</v>
      </c>
      <c r="X29">
        <v>2.997195188824547E-2</v>
      </c>
      <c r="Y29">
        <v>3.6825405597584369E-2</v>
      </c>
      <c r="Z29">
        <v>3.7164915619658241E-2</v>
      </c>
      <c r="AA29">
        <v>4.2809445173257923E-2</v>
      </c>
      <c r="AB29">
        <v>5.5211311006335195E-2</v>
      </c>
      <c r="AC29">
        <v>4.0033842225534653E-2</v>
      </c>
      <c r="AD29">
        <v>5.7042896353804176E-2</v>
      </c>
      <c r="AE29">
        <v>5.4484834805831599E-2</v>
      </c>
      <c r="AF29">
        <v>5.5735735363342934E-2</v>
      </c>
      <c r="AG29">
        <v>5.2139926053411778E-2</v>
      </c>
      <c r="AH29">
        <v>5.5327528073871882E-2</v>
      </c>
      <c r="AI29">
        <v>5.1443577011304621E-2</v>
      </c>
      <c r="AJ29">
        <v>6.5938361379182811E-2</v>
      </c>
      <c r="AK29">
        <v>6.4009359925566375E-2</v>
      </c>
      <c r="AL29">
        <v>8.9722853981029804E-2</v>
      </c>
      <c r="AM29">
        <v>8.1023049504362635E-2</v>
      </c>
      <c r="AN29">
        <v>9.4636298359328644E-2</v>
      </c>
      <c r="AO29">
        <v>0.11238874802554052</v>
      </c>
      <c r="AP29">
        <v>0.1245790340280078</v>
      </c>
      <c r="AQ29">
        <v>0.14199354101839501</v>
      </c>
      <c r="AR29">
        <v>0.15561766237504623</v>
      </c>
      <c r="AS29">
        <v>0.15879286466901854</v>
      </c>
      <c r="AT29">
        <v>0.16373061003696623</v>
      </c>
      <c r="AU29">
        <v>0.16613126581013576</v>
      </c>
      <c r="AV29">
        <v>0.14819715081728035</v>
      </c>
      <c r="AW29">
        <v>0.12413163860102872</v>
      </c>
      <c r="AX29">
        <v>0.12366177484732641</v>
      </c>
      <c r="AY29">
        <v>0.1131945315904654</v>
      </c>
      <c r="AZ29">
        <v>0.14082967665945442</v>
      </c>
    </row>
    <row r="30" spans="1:52" ht="14.4">
      <c r="K30" t="s">
        <v>171</v>
      </c>
      <c r="L30" t="s">
        <v>130</v>
      </c>
      <c r="M30" t="s">
        <v>100</v>
      </c>
      <c r="N30" t="s">
        <v>80</v>
      </c>
      <c r="O30">
        <v>0.13340891956722914</v>
      </c>
      <c r="P30">
        <v>0.14225475701232715</v>
      </c>
      <c r="Q30">
        <v>0.1280088642483295</v>
      </c>
      <c r="R30">
        <v>0.12829658873477257</v>
      </c>
      <c r="S30">
        <v>0.11509678961667404</v>
      </c>
      <c r="T30">
        <v>0.16109082852548773</v>
      </c>
      <c r="U30">
        <v>0.12888002220142833</v>
      </c>
      <c r="V30">
        <v>0.13095648656770628</v>
      </c>
      <c r="W30">
        <v>0.12903342216978142</v>
      </c>
      <c r="X30">
        <v>0.14970846599757015</v>
      </c>
      <c r="Y30">
        <v>0.1361394609518147</v>
      </c>
      <c r="Z30">
        <v>0.13259834912951682</v>
      </c>
      <c r="AA30">
        <v>0.1194166154879574</v>
      </c>
      <c r="AB30">
        <v>0.158617016982394</v>
      </c>
      <c r="AC30">
        <v>0.14448874244395157</v>
      </c>
      <c r="AD30">
        <v>0.13737309691997762</v>
      </c>
      <c r="AE30">
        <v>0.1349076256792256</v>
      </c>
      <c r="AF30">
        <v>0.14524592948798168</v>
      </c>
      <c r="AG30">
        <v>0.13801661539532123</v>
      </c>
      <c r="AH30">
        <v>0.1493500109552707</v>
      </c>
      <c r="AI30">
        <v>0.1435205236385374</v>
      </c>
      <c r="AJ30">
        <v>0.14665536824354566</v>
      </c>
      <c r="AK30">
        <v>0.15956843639653462</v>
      </c>
      <c r="AL30">
        <v>0.15836544155208104</v>
      </c>
      <c r="AM30">
        <v>0.1481859404568171</v>
      </c>
      <c r="AN30">
        <v>0.16595979968409588</v>
      </c>
      <c r="AO30">
        <v>0.1387467110872489</v>
      </c>
      <c r="AP30">
        <v>0.14390593636644561</v>
      </c>
      <c r="AQ30">
        <v>0.14119176030844816</v>
      </c>
      <c r="AR30">
        <v>0.13635888300354665</v>
      </c>
      <c r="AS30">
        <v>0.12985402388316286</v>
      </c>
      <c r="AT30">
        <v>0.14192110595335836</v>
      </c>
      <c r="AU30">
        <v>0.12686861569022159</v>
      </c>
      <c r="AV30">
        <v>0.12547036109748591</v>
      </c>
      <c r="AW30">
        <v>0.13053399618656716</v>
      </c>
      <c r="AX30">
        <v>0.15388526145583981</v>
      </c>
      <c r="AY30">
        <v>0.1346373613357941</v>
      </c>
      <c r="AZ30">
        <v>0.1509510185971962</v>
      </c>
    </row>
    <row r="31" spans="1:52" ht="14.4">
      <c r="K31" t="s">
        <v>172</v>
      </c>
      <c r="L31" t="s">
        <v>130</v>
      </c>
      <c r="M31" t="s">
        <v>31</v>
      </c>
      <c r="N31" t="s">
        <v>80</v>
      </c>
      <c r="O31">
        <v>8.5982190379125079E-2</v>
      </c>
      <c r="P31">
        <v>7.703968854961972E-2</v>
      </c>
      <c r="Q31">
        <v>9.4985971978502032E-2</v>
      </c>
      <c r="R31">
        <v>9.7350144356231585E-2</v>
      </c>
      <c r="S31">
        <v>9.9478733215456458E-2</v>
      </c>
      <c r="T31">
        <v>6.6808021082889246E-2</v>
      </c>
      <c r="U31">
        <v>0.10413913014868605</v>
      </c>
      <c r="V31">
        <v>0.1074253736217383</v>
      </c>
      <c r="W31">
        <v>0.1029866182383512</v>
      </c>
      <c r="X31">
        <v>6.6532294139263121E-2</v>
      </c>
      <c r="Y31">
        <v>0.12180602798609434</v>
      </c>
      <c r="Z31">
        <v>0.1219305525900546</v>
      </c>
      <c r="AA31">
        <v>0.11716807301484219</v>
      </c>
      <c r="AB31">
        <v>8.2009879454869011E-2</v>
      </c>
      <c r="AC31">
        <v>9.5265897593315413E-2</v>
      </c>
      <c r="AD31">
        <v>0.10408147035060417</v>
      </c>
      <c r="AE31">
        <v>0.1005150375229876</v>
      </c>
      <c r="AF31">
        <v>8.7900814650370265E-2</v>
      </c>
      <c r="AG31">
        <v>9.7575132541467449E-2</v>
      </c>
      <c r="AH31">
        <v>7.8169659805726044E-2</v>
      </c>
      <c r="AI31">
        <v>8.5080655505650291E-2</v>
      </c>
      <c r="AJ31">
        <v>7.9872005331390494E-2</v>
      </c>
      <c r="AK31">
        <v>0.12455453976401902</v>
      </c>
      <c r="AL31">
        <v>0.13368666883752378</v>
      </c>
      <c r="AM31">
        <v>0.13056261643419503</v>
      </c>
      <c r="AN31">
        <v>0.11018950821142388</v>
      </c>
      <c r="AO31">
        <v>0.16438706612468321</v>
      </c>
      <c r="AP31">
        <v>0.16192858142304978</v>
      </c>
      <c r="AQ31">
        <v>0.17699487687681278</v>
      </c>
      <c r="AR31">
        <v>0.11405880986641964</v>
      </c>
      <c r="AS31">
        <v>0.14694040711310488</v>
      </c>
      <c r="AT31">
        <v>0.16125572941727737</v>
      </c>
      <c r="AU31">
        <v>0.16302265988129178</v>
      </c>
      <c r="AV31">
        <v>0.123434524313521</v>
      </c>
      <c r="AW31">
        <v>0.11788426465542191</v>
      </c>
      <c r="AX31">
        <v>0.13736751697847524</v>
      </c>
      <c r="AY31">
        <v>0.12357182605894282</v>
      </c>
      <c r="AZ31">
        <v>0.10884876879541036</v>
      </c>
    </row>
    <row r="32" spans="1:52" ht="14.4">
      <c r="A32" s="400"/>
      <c r="F32" s="400"/>
      <c r="K32" t="s">
        <v>685</v>
      </c>
      <c r="L32" t="s">
        <v>130</v>
      </c>
      <c r="M32" t="s">
        <v>32</v>
      </c>
      <c r="N32" t="s">
        <v>80</v>
      </c>
      <c r="O32" t="s">
        <v>6079</v>
      </c>
      <c r="P32" t="s">
        <v>6079</v>
      </c>
      <c r="Q32" t="s">
        <v>6079</v>
      </c>
      <c r="R32" t="s">
        <v>6079</v>
      </c>
      <c r="S32" t="s">
        <v>6079</v>
      </c>
      <c r="T32">
        <v>9.4167431189100162E-2</v>
      </c>
      <c r="U32">
        <v>9.2039016399726226E-2</v>
      </c>
      <c r="V32">
        <v>9.6825448443390305E-2</v>
      </c>
      <c r="W32">
        <v>0.11384769211657994</v>
      </c>
      <c r="X32">
        <v>0.11943642242932204</v>
      </c>
      <c r="Y32">
        <v>0.13575924358282668</v>
      </c>
      <c r="Z32">
        <v>0.1191605782861422</v>
      </c>
      <c r="AA32">
        <v>0.10591983684521422</v>
      </c>
      <c r="AB32">
        <v>0.11164762257214396</v>
      </c>
      <c r="AC32">
        <v>0.11232628399302352</v>
      </c>
      <c r="AD32">
        <v>0.10626507947641003</v>
      </c>
      <c r="AE32">
        <v>0.10964315101054832</v>
      </c>
      <c r="AF32">
        <v>0.12230998684502337</v>
      </c>
      <c r="AG32">
        <v>0.12704029003922523</v>
      </c>
      <c r="AH32">
        <v>0.11865338648608124</v>
      </c>
      <c r="AI32">
        <v>0.12085313515467964</v>
      </c>
      <c r="AJ32">
        <v>0.15804521275154532</v>
      </c>
      <c r="AK32">
        <v>0.13679935507807331</v>
      </c>
      <c r="AL32">
        <v>0.1911769854292559</v>
      </c>
      <c r="AM32">
        <v>0.18840861100740083</v>
      </c>
      <c r="AN32">
        <v>0.20372522599612117</v>
      </c>
      <c r="AO32">
        <v>0.21235136935461696</v>
      </c>
      <c r="AP32">
        <v>0.22921743367760955</v>
      </c>
      <c r="AQ32">
        <v>0.23271963564027143</v>
      </c>
      <c r="AR32">
        <v>0.23596831000049545</v>
      </c>
      <c r="AS32">
        <v>0.21501087404683808</v>
      </c>
      <c r="AT32">
        <v>0.18980564810947495</v>
      </c>
      <c r="AU32">
        <v>0.19506868151062076</v>
      </c>
      <c r="AV32">
        <v>0.20655966983821397</v>
      </c>
      <c r="AW32">
        <v>0.2153616716799685</v>
      </c>
      <c r="AX32">
        <v>0.2293559101850435</v>
      </c>
      <c r="AY32">
        <v>0.22884808975678755</v>
      </c>
      <c r="AZ32">
        <v>0.2267130894061227</v>
      </c>
    </row>
    <row r="33" spans="1:52" ht="14.4">
      <c r="A33" s="400"/>
      <c r="B33" s="400"/>
      <c r="D33" s="400"/>
      <c r="E33" s="400"/>
      <c r="F33" s="400"/>
      <c r="K33" t="s">
        <v>173</v>
      </c>
      <c r="L33" t="s">
        <v>130</v>
      </c>
      <c r="M33" t="s">
        <v>93</v>
      </c>
      <c r="N33" t="s">
        <v>80</v>
      </c>
      <c r="O33">
        <v>3.6703096395717109E-2</v>
      </c>
      <c r="P33">
        <v>3.7208574478465574E-2</v>
      </c>
      <c r="Q33">
        <v>2.9346058028858625E-2</v>
      </c>
      <c r="R33">
        <v>2.7780217608240249E-2</v>
      </c>
      <c r="S33">
        <v>2.0752236543706674E-2</v>
      </c>
      <c r="T33">
        <v>4.7370481118071565E-2</v>
      </c>
      <c r="U33">
        <v>4.8525136979732035E-2</v>
      </c>
      <c r="V33">
        <v>4.4964175645398591E-2</v>
      </c>
      <c r="W33">
        <v>4.2762601557300689E-2</v>
      </c>
      <c r="X33">
        <v>5.5497525683961858E-2</v>
      </c>
      <c r="Y33">
        <v>6.2788682927826328E-2</v>
      </c>
      <c r="Z33">
        <v>6.6978366454891344E-2</v>
      </c>
      <c r="AA33">
        <v>2.9188799991531025E-2</v>
      </c>
      <c r="AB33">
        <v>6.0110492792215114E-2</v>
      </c>
      <c r="AC33">
        <v>5.4731159638933331E-2</v>
      </c>
      <c r="AD33">
        <v>3.1307869620421279E-2</v>
      </c>
      <c r="AE33">
        <v>1.8081940783989215E-2</v>
      </c>
      <c r="AF33">
        <v>4.7268062197274224E-2</v>
      </c>
      <c r="AG33">
        <v>3.1600738540823951E-2</v>
      </c>
      <c r="AH33">
        <v>4.3694415716143555E-2</v>
      </c>
      <c r="AI33">
        <v>4.5873444814933592E-2</v>
      </c>
      <c r="AJ33">
        <v>5.2559145983006914E-2</v>
      </c>
      <c r="AK33">
        <v>4.2707006512924507E-2</v>
      </c>
      <c r="AL33">
        <v>5.2286126504918769E-2</v>
      </c>
      <c r="AM33">
        <v>6.3152316857393059E-2</v>
      </c>
      <c r="AN33">
        <v>7.8982477226014924E-2</v>
      </c>
      <c r="AO33">
        <v>0.16018955672045068</v>
      </c>
      <c r="AP33">
        <v>0.17261913327884365</v>
      </c>
      <c r="AQ33">
        <v>0.14929434818532247</v>
      </c>
      <c r="AR33">
        <v>0.14332065153657467</v>
      </c>
      <c r="AS33">
        <v>0.1322295007828497</v>
      </c>
      <c r="AT33">
        <v>0.13234037478832561</v>
      </c>
      <c r="AU33">
        <v>6.66643652156063E-2</v>
      </c>
      <c r="AV33">
        <v>0.1243693578033564</v>
      </c>
      <c r="AW33">
        <v>0.12876996526428333</v>
      </c>
      <c r="AX33">
        <v>0.11318737729295728</v>
      </c>
      <c r="AY33">
        <v>0.1172277951814347</v>
      </c>
      <c r="AZ33">
        <v>0.13945657868105121</v>
      </c>
    </row>
    <row r="34" spans="1:52" ht="14.4">
      <c r="A34" s="400"/>
      <c r="B34" s="400"/>
      <c r="C34" s="400"/>
      <c r="D34" s="400"/>
      <c r="E34" s="400"/>
      <c r="F34" s="400"/>
      <c r="K34" t="s">
        <v>174</v>
      </c>
      <c r="L34" t="s">
        <v>132</v>
      </c>
      <c r="M34" t="s">
        <v>13</v>
      </c>
      <c r="N34" t="s">
        <v>80</v>
      </c>
      <c r="O34">
        <v>9.5379988161081938E-3</v>
      </c>
      <c r="P34">
        <v>8.4273088604348793E-3</v>
      </c>
      <c r="Q34">
        <v>8.7721060097133395E-3</v>
      </c>
      <c r="R34">
        <v>8.1331203100735508E-3</v>
      </c>
      <c r="S34">
        <v>7.6803578272542092E-3</v>
      </c>
      <c r="T34">
        <v>6.2689945271732304E-3</v>
      </c>
      <c r="U34">
        <v>5.9306123216153013E-3</v>
      </c>
      <c r="V34">
        <v>5.1554502271999262E-3</v>
      </c>
      <c r="W34">
        <v>5.0561043616396892E-3</v>
      </c>
      <c r="X34">
        <v>5.6529582545237584E-3</v>
      </c>
      <c r="Y34">
        <v>5.6860074220632627E-3</v>
      </c>
      <c r="Z34">
        <v>5.4351982717417884E-3</v>
      </c>
      <c r="AA34">
        <v>5.5124314300886053E-3</v>
      </c>
      <c r="AB34">
        <v>5.5331372669150435E-3</v>
      </c>
      <c r="AC34">
        <v>3.8411671263653322E-3</v>
      </c>
      <c r="AD34">
        <v>3.8056325257542489E-3</v>
      </c>
      <c r="AE34">
        <v>3.8303694623960209E-3</v>
      </c>
      <c r="AF34">
        <v>3.5484252363599642E-3</v>
      </c>
      <c r="AG34">
        <v>3.7669373996895386E-3</v>
      </c>
      <c r="AH34">
        <v>3.8179205446636096E-3</v>
      </c>
      <c r="AI34">
        <v>3.5660900230005876E-3</v>
      </c>
      <c r="AJ34">
        <v>3.4843315237649353E-3</v>
      </c>
      <c r="AK34">
        <v>2.7082215117391361E-3</v>
      </c>
      <c r="AL34">
        <v>2.7824715784422454E-3</v>
      </c>
      <c r="AM34">
        <v>2.70466171359983E-3</v>
      </c>
      <c r="AN34">
        <v>5.257756146510072E-3</v>
      </c>
      <c r="AO34">
        <v>5.2321375419343147E-3</v>
      </c>
      <c r="AP34">
        <v>4.9898007226967835E-3</v>
      </c>
      <c r="AQ34">
        <v>4.9439323841886113E-3</v>
      </c>
      <c r="AR34">
        <v>4.995895351896382E-3</v>
      </c>
      <c r="AS34">
        <v>6.4910871737915493E-3</v>
      </c>
      <c r="AT34">
        <v>5.743562286638213E-3</v>
      </c>
      <c r="AU34">
        <v>5.5938166917963005E-3</v>
      </c>
      <c r="AV34">
        <v>5.7912289520826088E-3</v>
      </c>
      <c r="AW34">
        <v>5.8241212892793702E-3</v>
      </c>
      <c r="AX34">
        <v>5.9541613866726821E-3</v>
      </c>
      <c r="AY34">
        <v>6.0938796562815716E-3</v>
      </c>
      <c r="AZ34">
        <v>6.4297199049611091E-3</v>
      </c>
    </row>
    <row r="35" spans="1:52" ht="14.4">
      <c r="K35" t="s">
        <v>175</v>
      </c>
      <c r="L35" t="s">
        <v>132</v>
      </c>
      <c r="M35" t="s">
        <v>14</v>
      </c>
      <c r="N35" t="s">
        <v>80</v>
      </c>
      <c r="O35">
        <v>6.9883510297948639E-3</v>
      </c>
      <c r="P35">
        <v>6.7690182034687088E-3</v>
      </c>
      <c r="Q35">
        <v>6.7492006651875113E-3</v>
      </c>
      <c r="R35">
        <v>7.0499098109684409E-3</v>
      </c>
      <c r="S35">
        <v>7.0826895395362313E-3</v>
      </c>
      <c r="T35">
        <v>7.3739034077795777E-3</v>
      </c>
      <c r="U35">
        <v>7.1289771382333248E-3</v>
      </c>
      <c r="V35">
        <v>6.6836281009985997E-3</v>
      </c>
      <c r="W35">
        <v>6.8209296827935282E-3</v>
      </c>
      <c r="X35">
        <v>4.4188403151411227E-3</v>
      </c>
      <c r="Y35">
        <v>4.3938910799192384E-3</v>
      </c>
      <c r="Z35">
        <v>4.0991884524691326E-3</v>
      </c>
      <c r="AA35">
        <v>3.8937781318785767E-3</v>
      </c>
      <c r="AB35">
        <v>4.4320246362758485E-3</v>
      </c>
      <c r="AC35">
        <v>4.459097892367354E-3</v>
      </c>
      <c r="AD35">
        <v>3.8615358375992015E-3</v>
      </c>
      <c r="AE35">
        <v>4.5037515762143543E-3</v>
      </c>
      <c r="AF35">
        <v>4.5630371976864842E-3</v>
      </c>
      <c r="AG35">
        <v>3.7167192585574032E-3</v>
      </c>
      <c r="AH35">
        <v>3.7757427388308896E-3</v>
      </c>
      <c r="AI35">
        <v>3.5825663736344764E-3</v>
      </c>
      <c r="AJ35">
        <v>3.7499644098956046E-3</v>
      </c>
      <c r="AK35">
        <v>1.9791346333894802E-3</v>
      </c>
      <c r="AL35">
        <v>2.031727761744997E-3</v>
      </c>
      <c r="AM35">
        <v>1.9819839286938884E-3</v>
      </c>
      <c r="AN35">
        <v>2.1127742802136062E-3</v>
      </c>
      <c r="AO35">
        <v>2.1343111109095327E-3</v>
      </c>
      <c r="AP35">
        <v>2.2689058474100652E-3</v>
      </c>
      <c r="AQ35">
        <v>2.1684424502640917E-3</v>
      </c>
      <c r="AR35">
        <v>2.0535358035198154E-3</v>
      </c>
      <c r="AS35">
        <v>2.1090462012950031E-3</v>
      </c>
      <c r="AT35">
        <v>1.8810874684417303E-3</v>
      </c>
      <c r="AU35">
        <v>1.7796879519995704E-3</v>
      </c>
      <c r="AV35">
        <v>2.048152628906251E-3</v>
      </c>
      <c r="AW35">
        <v>2.9201993310208822E-3</v>
      </c>
      <c r="AX35">
        <v>2.6579177226529341E-3</v>
      </c>
      <c r="AY35">
        <v>2.5153991434153462E-3</v>
      </c>
      <c r="AZ35">
        <v>2.601622061190642E-3</v>
      </c>
    </row>
    <row r="36" spans="1:52" ht="14.4">
      <c r="K36" t="s">
        <v>2324</v>
      </c>
      <c r="L36" t="s">
        <v>132</v>
      </c>
      <c r="M36" t="s">
        <v>92</v>
      </c>
      <c r="N36" t="s">
        <v>80</v>
      </c>
      <c r="O36">
        <v>9.0401945704079859E-4</v>
      </c>
      <c r="P36">
        <v>8.5310326983204453E-4</v>
      </c>
      <c r="Q36">
        <v>8.274796945718847E-4</v>
      </c>
      <c r="R36">
        <v>8.135083819951779E-4</v>
      </c>
      <c r="S36">
        <v>7.8677138502802955E-4</v>
      </c>
      <c r="T36">
        <v>1.5001839101252809E-3</v>
      </c>
      <c r="U36">
        <v>1.512464879406367E-3</v>
      </c>
      <c r="V36">
        <v>1.0910268969971586E-3</v>
      </c>
      <c r="W36">
        <v>1.1964564312919143E-3</v>
      </c>
      <c r="X36">
        <v>1.1721149219257E-3</v>
      </c>
      <c r="Y36">
        <v>1.2114546053022669E-3</v>
      </c>
      <c r="Z36">
        <v>1.2557964300544508E-3</v>
      </c>
      <c r="AA36">
        <v>1.2594644137556173E-3</v>
      </c>
      <c r="AB36">
        <v>1.3306864214203699E-3</v>
      </c>
      <c r="AC36">
        <v>1.3615434556596589E-3</v>
      </c>
      <c r="AD36">
        <v>1.5140626698170239E-3</v>
      </c>
      <c r="AE36">
        <v>1.5222854182937546E-3</v>
      </c>
      <c r="AF36">
        <v>1.456889213401187E-3</v>
      </c>
      <c r="AG36">
        <v>1.5471192403582884E-3</v>
      </c>
      <c r="AH36">
        <v>1.5020244534314274E-3</v>
      </c>
      <c r="AI36">
        <v>1.5024580733593428E-3</v>
      </c>
      <c r="AJ36">
        <v>1.5491210315746089E-3</v>
      </c>
      <c r="AK36">
        <v>1.4667243606616685E-3</v>
      </c>
      <c r="AL36">
        <v>1.5255813959073525E-3</v>
      </c>
      <c r="AM36">
        <v>1.4783324419358776E-3</v>
      </c>
      <c r="AN36">
        <v>1.3900080734872335E-3</v>
      </c>
      <c r="AO36">
        <v>1.3813435478872947E-3</v>
      </c>
      <c r="AP36">
        <v>1.4063834754238372E-3</v>
      </c>
      <c r="AQ36">
        <v>1.3736452770637194E-3</v>
      </c>
      <c r="AR36">
        <v>1.3309284290186484E-3</v>
      </c>
      <c r="AS36">
        <v>1.0971937063590945E-3</v>
      </c>
      <c r="AT36">
        <v>1.074241117554226E-3</v>
      </c>
      <c r="AU36">
        <v>1.0110560223475632E-3</v>
      </c>
      <c r="AV36">
        <v>9.4516622619352788E-4</v>
      </c>
      <c r="AW36">
        <v>1.1213264071692466E-3</v>
      </c>
      <c r="AX36">
        <v>1.0531769344167168E-3</v>
      </c>
      <c r="AY36">
        <v>8.8599467493759212E-4</v>
      </c>
      <c r="AZ36">
        <v>8.7378369183580462E-4</v>
      </c>
    </row>
    <row r="37" spans="1:52" ht="14.4">
      <c r="K37" t="s">
        <v>176</v>
      </c>
      <c r="L37" t="s">
        <v>132</v>
      </c>
      <c r="M37" t="s">
        <v>15</v>
      </c>
      <c r="N37" t="s">
        <v>80</v>
      </c>
      <c r="O37">
        <v>9.5720950326482672E-4</v>
      </c>
      <c r="P37">
        <v>1.2058746438763238E-3</v>
      </c>
      <c r="Q37">
        <v>1.2383309953285565E-3</v>
      </c>
      <c r="R37">
        <v>1.0866264768396739E-3</v>
      </c>
      <c r="S37">
        <v>1.0938729924403338E-3</v>
      </c>
      <c r="T37">
        <v>2.419871748789798E-3</v>
      </c>
      <c r="U37">
        <v>2.4431157295480323E-3</v>
      </c>
      <c r="V37">
        <v>1.4015447675078355E-3</v>
      </c>
      <c r="W37">
        <v>1.4162023541130493E-3</v>
      </c>
      <c r="X37">
        <v>1.624163732844101E-3</v>
      </c>
      <c r="Y37">
        <v>1.7161175162784296E-3</v>
      </c>
      <c r="Z37">
        <v>1.5043865714091966E-3</v>
      </c>
      <c r="AA37">
        <v>1.5313585783958646E-3</v>
      </c>
      <c r="AB37">
        <v>1.4973235508538463E-3</v>
      </c>
      <c r="AC37">
        <v>1.0195619716241639E-3</v>
      </c>
      <c r="AD37">
        <v>8.0954706527754561E-4</v>
      </c>
      <c r="AE37" t="s">
        <v>6079</v>
      </c>
      <c r="AF37" t="s">
        <v>6079</v>
      </c>
      <c r="AG37">
        <v>7.1179875586480361E-4</v>
      </c>
      <c r="AH37">
        <v>8.2604158819258222E-4</v>
      </c>
      <c r="AI37">
        <v>8.4692019910688747E-4</v>
      </c>
      <c r="AJ37">
        <v>8.5570274214169723E-4</v>
      </c>
      <c r="AK37">
        <v>8.5417669762948706E-4</v>
      </c>
      <c r="AL37">
        <v>9.4598499398504767E-4</v>
      </c>
      <c r="AM37">
        <v>9.474367256959756E-4</v>
      </c>
      <c r="AN37">
        <v>1.0811886396707576E-3</v>
      </c>
      <c r="AO37">
        <v>1.2129010656831754E-3</v>
      </c>
      <c r="AP37">
        <v>1.1450923696557881E-3</v>
      </c>
      <c r="AQ37">
        <v>1.1281487747673404E-3</v>
      </c>
      <c r="AR37">
        <v>1.3335079872894215E-3</v>
      </c>
      <c r="AS37">
        <v>1.3348839761923659E-3</v>
      </c>
      <c r="AT37">
        <v>1.2282511386804027E-3</v>
      </c>
      <c r="AU37">
        <v>1.2124597036547466E-3</v>
      </c>
      <c r="AV37">
        <v>1.2097350770081227E-3</v>
      </c>
      <c r="AW37">
        <v>1.1626746790187612E-3</v>
      </c>
      <c r="AX37">
        <v>1.1694791515037444E-3</v>
      </c>
      <c r="AY37">
        <v>1.0720891823426885E-3</v>
      </c>
      <c r="AZ37">
        <v>1.1464315086625568E-3</v>
      </c>
    </row>
    <row r="38" spans="1:52" ht="14.4">
      <c r="K38" t="s">
        <v>2325</v>
      </c>
      <c r="L38" t="s">
        <v>132</v>
      </c>
      <c r="M38" t="s">
        <v>91</v>
      </c>
      <c r="N38" t="s">
        <v>80</v>
      </c>
      <c r="O38">
        <v>1.0967131434169912E-3</v>
      </c>
      <c r="P38">
        <v>1.3048413498302997E-3</v>
      </c>
      <c r="Q38">
        <v>1.5262805405460629E-3</v>
      </c>
      <c r="R38">
        <v>1.6061071207574102E-3</v>
      </c>
      <c r="S38">
        <v>1.8382346973730877E-3</v>
      </c>
      <c r="T38">
        <v>2.6914883092385641E-3</v>
      </c>
      <c r="U38">
        <v>2.2913629921948622E-3</v>
      </c>
      <c r="V38">
        <v>1.4266748712104629E-3</v>
      </c>
      <c r="W38">
        <v>1.5019937047554928E-3</v>
      </c>
      <c r="X38">
        <v>1.2615440891502263E-3</v>
      </c>
      <c r="Y38">
        <v>9.0615411918228801E-4</v>
      </c>
      <c r="Z38">
        <v>9.0289743228608556E-4</v>
      </c>
      <c r="AA38">
        <v>9.9635025330446617E-4</v>
      </c>
      <c r="AB38">
        <v>9.2403198448285729E-4</v>
      </c>
      <c r="AC38">
        <v>1.0595294421964496E-3</v>
      </c>
      <c r="AD38">
        <v>1.1134426019469054E-3</v>
      </c>
      <c r="AE38">
        <v>1.4050206469691717E-3</v>
      </c>
      <c r="AF38">
        <v>7.8867519507847764E-4</v>
      </c>
      <c r="AG38">
        <v>8.2506123593767595E-4</v>
      </c>
      <c r="AH38">
        <v>9.5354643266648542E-4</v>
      </c>
      <c r="AI38">
        <v>9.7452278261690836E-4</v>
      </c>
      <c r="AJ38">
        <v>5.9528470643841055E-4</v>
      </c>
      <c r="AK38">
        <v>5.084815897913493E-4</v>
      </c>
      <c r="AL38">
        <v>6.2794696884674556E-4</v>
      </c>
      <c r="AM38">
        <v>8.1915293900981377E-4</v>
      </c>
      <c r="AN38">
        <v>6.5232523450845328E-4</v>
      </c>
      <c r="AO38">
        <v>6.2963024107015055E-4</v>
      </c>
      <c r="AP38">
        <v>4.3968173612130734E-4</v>
      </c>
      <c r="AQ38">
        <v>3.590828402501791E-4</v>
      </c>
      <c r="AR38">
        <v>4.3648973705438782E-4</v>
      </c>
      <c r="AS38">
        <v>3.7619186435420318E-4</v>
      </c>
      <c r="AT38">
        <v>3.4673736570256167E-4</v>
      </c>
      <c r="AU38">
        <v>5.0219148666934808E-4</v>
      </c>
      <c r="AV38">
        <v>3.8696236400311728E-4</v>
      </c>
      <c r="AW38">
        <v>3.4253361614549558E-4</v>
      </c>
      <c r="AX38">
        <v>3.3508168085732157E-4</v>
      </c>
      <c r="AY38">
        <v>3.132745989166411E-4</v>
      </c>
      <c r="AZ38">
        <v>3.336451239638305E-4</v>
      </c>
    </row>
    <row r="39" spans="1:52" ht="14.4">
      <c r="K39" t="s">
        <v>177</v>
      </c>
      <c r="L39" t="s">
        <v>132</v>
      </c>
      <c r="M39" t="s">
        <v>16</v>
      </c>
      <c r="N39" t="s">
        <v>80</v>
      </c>
      <c r="O39">
        <v>2.8434391393834271E-2</v>
      </c>
      <c r="P39">
        <v>2.8444187004434539E-2</v>
      </c>
      <c r="Q39">
        <v>3.0600558824819987E-2</v>
      </c>
      <c r="R39">
        <v>3.3113802932799856E-2</v>
      </c>
      <c r="S39">
        <v>2.8313104529283175E-2</v>
      </c>
      <c r="T39">
        <v>3.0570112951064248E-2</v>
      </c>
      <c r="U39">
        <v>2.5481569121288267E-2</v>
      </c>
      <c r="V39">
        <v>2.5527587020311489E-2</v>
      </c>
      <c r="W39">
        <v>2.6605778017608227E-2</v>
      </c>
      <c r="X39">
        <v>2.7996734285104356E-2</v>
      </c>
      <c r="Y39">
        <v>2.9385638279384799E-2</v>
      </c>
      <c r="Z39">
        <v>2.9073197777757059E-2</v>
      </c>
      <c r="AA39">
        <v>2.8973085897362895E-2</v>
      </c>
      <c r="AB39">
        <v>3.0779919866709918E-2</v>
      </c>
      <c r="AC39">
        <v>2.405939356183415E-2</v>
      </c>
      <c r="AD39">
        <v>2.3973243206584269E-2</v>
      </c>
      <c r="AE39">
        <v>2.3104482448297756E-2</v>
      </c>
      <c r="AF39">
        <v>1.8342838280808616E-2</v>
      </c>
      <c r="AG39">
        <v>1.9297574142956131E-2</v>
      </c>
      <c r="AH39">
        <v>1.8350789900578784E-2</v>
      </c>
      <c r="AI39">
        <v>1.0763458346603132E-2</v>
      </c>
      <c r="AJ39">
        <v>9.1933950523555696E-3</v>
      </c>
      <c r="AK39">
        <v>6.7283915941859593E-3</v>
      </c>
      <c r="AL39">
        <v>7.34104194053591E-3</v>
      </c>
      <c r="AM39">
        <v>7.306638676432017E-3</v>
      </c>
      <c r="AN39">
        <v>7.5904676485350989E-3</v>
      </c>
      <c r="AO39">
        <v>8.280212101339059E-3</v>
      </c>
      <c r="AP39">
        <v>8.7439103173931679E-3</v>
      </c>
      <c r="AQ39">
        <v>8.2437845132586843E-3</v>
      </c>
      <c r="AR39">
        <v>6.9620253110267436E-3</v>
      </c>
      <c r="AS39">
        <v>5.279725653669346E-3</v>
      </c>
      <c r="AT39">
        <v>4.5158277616757546E-3</v>
      </c>
      <c r="AU39">
        <v>4.1814215831127788E-3</v>
      </c>
      <c r="AV39">
        <v>4.6970766339683506E-3</v>
      </c>
      <c r="AW39">
        <v>4.6623430558373185E-3</v>
      </c>
      <c r="AX39">
        <v>4.8357513568060761E-3</v>
      </c>
      <c r="AY39">
        <v>4.8479483137701795E-3</v>
      </c>
      <c r="AZ39">
        <v>5.0046148826895127E-3</v>
      </c>
    </row>
    <row r="40" spans="1:52" ht="14.4">
      <c r="K40" t="s">
        <v>2326</v>
      </c>
      <c r="L40" t="s">
        <v>132</v>
      </c>
      <c r="M40" t="s">
        <v>17</v>
      </c>
      <c r="N40" t="s">
        <v>80</v>
      </c>
      <c r="O40">
        <v>2.0254282165631599E-3</v>
      </c>
      <c r="P40">
        <v>4.0313258793925272E-3</v>
      </c>
      <c r="Q40">
        <v>6.3599402026909037E-3</v>
      </c>
      <c r="R40">
        <v>5.6553780414750699E-3</v>
      </c>
      <c r="S40">
        <v>5.2155301760074138E-3</v>
      </c>
      <c r="T40">
        <v>7.2508502620590061E-3</v>
      </c>
      <c r="U40">
        <v>5.3340641345864838E-3</v>
      </c>
      <c r="V40">
        <v>4.7359228827044894E-3</v>
      </c>
      <c r="W40">
        <v>6.1731871381641218E-3</v>
      </c>
      <c r="X40">
        <v>7.0436197452280512E-3</v>
      </c>
      <c r="Y40">
        <v>6.4803053105157516E-3</v>
      </c>
      <c r="Z40">
        <v>4.85856983359805E-3</v>
      </c>
      <c r="AA40">
        <v>5.0061025139586995E-3</v>
      </c>
      <c r="AB40">
        <v>7.1848772854581017E-3</v>
      </c>
      <c r="AC40">
        <v>5.468703286666288E-3</v>
      </c>
      <c r="AD40">
        <v>5.1133555047850211E-3</v>
      </c>
      <c r="AE40">
        <v>5.2166212393489307E-3</v>
      </c>
      <c r="AF40">
        <v>4.4149213490815029E-3</v>
      </c>
      <c r="AG40">
        <v>5.2769754552013841E-3</v>
      </c>
      <c r="AH40">
        <v>4.6536502640953867E-3</v>
      </c>
      <c r="AI40">
        <v>5.1834886609624002E-3</v>
      </c>
      <c r="AJ40">
        <v>5.787997621242125E-3</v>
      </c>
      <c r="AK40">
        <v>4.84692063979423E-3</v>
      </c>
      <c r="AL40">
        <v>4.4925977457569398E-3</v>
      </c>
      <c r="AM40">
        <v>5.6848334931926727E-3</v>
      </c>
      <c r="AN40">
        <v>6.1399518718395323E-3</v>
      </c>
      <c r="AO40">
        <v>6.6932282568651722E-3</v>
      </c>
      <c r="AP40">
        <v>7.3550899197962812E-3</v>
      </c>
      <c r="AQ40">
        <v>7.843437441028939E-3</v>
      </c>
      <c r="AR40">
        <v>6.8940887434800584E-3</v>
      </c>
      <c r="AS40">
        <v>3.5859136772622381E-3</v>
      </c>
      <c r="AT40">
        <v>2.9469911724012039E-3</v>
      </c>
      <c r="AU40">
        <v>2.8981899093371657E-3</v>
      </c>
      <c r="AV40">
        <v>3.4962314562360596E-3</v>
      </c>
      <c r="AW40">
        <v>3.9699314523989155E-3</v>
      </c>
      <c r="AX40">
        <v>3.8979938974506969E-3</v>
      </c>
      <c r="AY40">
        <v>4.2392295673035867E-3</v>
      </c>
      <c r="AZ40">
        <v>5.7834882356490609E-3</v>
      </c>
    </row>
    <row r="41" spans="1:52" ht="14.4">
      <c r="K41" t="s">
        <v>686</v>
      </c>
      <c r="L41" t="s">
        <v>132</v>
      </c>
      <c r="M41" t="s">
        <v>97</v>
      </c>
      <c r="N41" t="s">
        <v>80</v>
      </c>
      <c r="O41" t="s">
        <v>6079</v>
      </c>
      <c r="P41" t="s">
        <v>6079</v>
      </c>
      <c r="Q41" t="s">
        <v>6079</v>
      </c>
      <c r="R41" t="s">
        <v>6079</v>
      </c>
      <c r="S41" t="s">
        <v>6079</v>
      </c>
      <c r="T41" t="s">
        <v>6079</v>
      </c>
      <c r="U41">
        <v>2.1322176551813394E-3</v>
      </c>
      <c r="V41">
        <v>1.3465453863997934E-3</v>
      </c>
      <c r="W41">
        <v>1.3689528917740165E-3</v>
      </c>
      <c r="X41">
        <v>1.4086763662036709E-3</v>
      </c>
      <c r="Y41">
        <v>1.2643130689253851E-3</v>
      </c>
      <c r="Z41">
        <v>1.0041842434536862E-3</v>
      </c>
      <c r="AA41">
        <v>1.0190361205071382E-3</v>
      </c>
      <c r="AB41">
        <v>1.0257889006768529E-3</v>
      </c>
      <c r="AC41">
        <v>7.4061799597776017E-4</v>
      </c>
      <c r="AD41">
        <v>7.4281807793326402E-4</v>
      </c>
      <c r="AE41">
        <v>7.8387365513737808E-4</v>
      </c>
      <c r="AF41">
        <v>7.3590595148825008E-4</v>
      </c>
      <c r="AG41">
        <v>7.9953824838148988E-4</v>
      </c>
      <c r="AH41">
        <v>8.3915555805933828E-4</v>
      </c>
      <c r="AI41">
        <v>8.7011537494903533E-4</v>
      </c>
      <c r="AJ41">
        <v>5.8518569466523983E-4</v>
      </c>
      <c r="AK41">
        <v>4.8168255677625925E-4</v>
      </c>
      <c r="AL41">
        <v>4.8398293862610554E-4</v>
      </c>
      <c r="AM41">
        <v>4.7711470873294278E-4</v>
      </c>
      <c r="AN41">
        <v>3.5371266075474102E-4</v>
      </c>
      <c r="AO41">
        <v>4.1289501876678721E-4</v>
      </c>
      <c r="AP41">
        <v>4.4749088083899353E-4</v>
      </c>
      <c r="AQ41">
        <v>2.7385539192800452E-4</v>
      </c>
      <c r="AR41">
        <v>2.9051010543143892E-4</v>
      </c>
      <c r="AS41">
        <v>2.3608185577965449E-4</v>
      </c>
      <c r="AT41">
        <v>2.1989747723205773E-4</v>
      </c>
      <c r="AU41">
        <v>2.0361279438418727E-4</v>
      </c>
      <c r="AV41">
        <v>3.0444035531109538E-4</v>
      </c>
      <c r="AW41">
        <v>2.9866164879593785E-4</v>
      </c>
      <c r="AX41">
        <v>3.0416358087517401E-4</v>
      </c>
      <c r="AY41">
        <v>2.9439080416786636E-4</v>
      </c>
      <c r="AZ41">
        <v>2.5033485286188198E-4</v>
      </c>
    </row>
    <row r="42" spans="1:52" ht="14.4">
      <c r="K42" t="s">
        <v>2327</v>
      </c>
      <c r="L42" t="s">
        <v>132</v>
      </c>
      <c r="M42" t="s">
        <v>18</v>
      </c>
      <c r="N42" t="s">
        <v>80</v>
      </c>
      <c r="O42">
        <v>1.1369128546052388E-2</v>
      </c>
      <c r="P42">
        <v>1.2766010596045176E-2</v>
      </c>
      <c r="Q42">
        <v>1.2954031696672532E-2</v>
      </c>
      <c r="R42">
        <v>1.3777496674678614E-2</v>
      </c>
      <c r="S42">
        <v>1.1987069164663692E-2</v>
      </c>
      <c r="T42">
        <v>1.2917010439405392E-2</v>
      </c>
      <c r="U42">
        <v>1.1612098613643512E-2</v>
      </c>
      <c r="V42">
        <v>1.1019798371269951E-2</v>
      </c>
      <c r="W42">
        <v>1.1462173229659482E-2</v>
      </c>
      <c r="X42">
        <v>1.1808940525780232E-2</v>
      </c>
      <c r="Y42">
        <v>1.2081922770293857E-2</v>
      </c>
      <c r="Z42">
        <v>1.2541516004808188E-2</v>
      </c>
      <c r="AA42">
        <v>1.2235858521333661E-2</v>
      </c>
      <c r="AB42">
        <v>1.3310897813324396E-2</v>
      </c>
      <c r="AC42">
        <v>1.2147981376853773E-2</v>
      </c>
      <c r="AD42">
        <v>1.1526958371016624E-2</v>
      </c>
      <c r="AE42">
        <v>1.1764677134071365E-2</v>
      </c>
      <c r="AF42">
        <v>9.0474744869947672E-3</v>
      </c>
      <c r="AG42">
        <v>1.0033876997911789E-2</v>
      </c>
      <c r="AH42">
        <v>9.4529923466323672E-3</v>
      </c>
      <c r="AI42">
        <v>9.9962977725104145E-3</v>
      </c>
      <c r="AJ42">
        <v>1.0814041510392869E-2</v>
      </c>
      <c r="AK42">
        <v>7.8738769046776125E-3</v>
      </c>
      <c r="AL42">
        <v>7.298954407659106E-3</v>
      </c>
      <c r="AM42">
        <v>7.5441254024830387E-3</v>
      </c>
      <c r="AN42">
        <v>9.2669082980494696E-3</v>
      </c>
      <c r="AO42">
        <v>9.8545114037348874E-3</v>
      </c>
      <c r="AP42">
        <v>1.1455977837917708E-2</v>
      </c>
      <c r="AQ42">
        <v>1.1633649549076508E-2</v>
      </c>
      <c r="AR42">
        <v>1.1930101916364099E-2</v>
      </c>
      <c r="AS42">
        <v>9.8668954014834564E-3</v>
      </c>
      <c r="AT42">
        <v>7.5992616957700097E-3</v>
      </c>
      <c r="AU42">
        <v>6.5556387474749699E-3</v>
      </c>
      <c r="AV42">
        <v>6.8500515696678635E-3</v>
      </c>
      <c r="AW42">
        <v>7.9190074469774573E-3</v>
      </c>
      <c r="AX42">
        <v>7.5387771849369364E-3</v>
      </c>
      <c r="AY42">
        <v>7.1351739226180374E-3</v>
      </c>
      <c r="AZ42">
        <v>8.1135585704694042E-3</v>
      </c>
    </row>
    <row r="43" spans="1:52" ht="14.4">
      <c r="K43" t="s">
        <v>178</v>
      </c>
      <c r="L43" t="s">
        <v>132</v>
      </c>
      <c r="M43" t="s">
        <v>34</v>
      </c>
      <c r="N43" t="s">
        <v>80</v>
      </c>
      <c r="O43">
        <v>2.3177846180588407E-2</v>
      </c>
      <c r="P43">
        <v>2.2079673293950421E-2</v>
      </c>
      <c r="Q43">
        <v>2.4843897235028545E-2</v>
      </c>
      <c r="R43">
        <v>2.4259997279530703E-2</v>
      </c>
      <c r="S43">
        <v>2.0558058970718825E-2</v>
      </c>
      <c r="T43">
        <v>2.1557084817607951E-2</v>
      </c>
      <c r="U43">
        <v>1.8640480790256875E-2</v>
      </c>
      <c r="V43">
        <v>1.7776315745406314E-2</v>
      </c>
      <c r="W43">
        <v>1.935506133378135E-2</v>
      </c>
      <c r="X43">
        <v>2.0376260734739089E-2</v>
      </c>
      <c r="Y43">
        <v>2.362136241542007E-2</v>
      </c>
      <c r="Z43">
        <v>2.3813404385691916E-2</v>
      </c>
      <c r="AA43">
        <v>2.4152126622502195E-2</v>
      </c>
      <c r="AB43">
        <v>2.433663446799128E-2</v>
      </c>
      <c r="AC43">
        <v>2.151009742351296E-2</v>
      </c>
      <c r="AD43">
        <v>2.038023786324978E-2</v>
      </c>
      <c r="AE43">
        <v>2.1605594608226017E-2</v>
      </c>
      <c r="AF43">
        <v>1.639441464602753E-2</v>
      </c>
      <c r="AG43">
        <v>1.908322963754755E-2</v>
      </c>
      <c r="AH43">
        <v>1.876903053767616E-2</v>
      </c>
      <c r="AI43">
        <v>1.7216554780277692E-2</v>
      </c>
      <c r="AJ43">
        <v>1.904430040563718E-2</v>
      </c>
      <c r="AK43">
        <v>1.0660973238734439E-2</v>
      </c>
      <c r="AL43">
        <v>1.1716428286791395E-2</v>
      </c>
      <c r="AM43">
        <v>1.2293093132554894E-2</v>
      </c>
      <c r="AN43">
        <v>1.3964341190080444E-2</v>
      </c>
      <c r="AO43">
        <v>1.713951787172989E-2</v>
      </c>
      <c r="AP43">
        <v>1.874760762767809E-2</v>
      </c>
      <c r="AQ43">
        <v>1.8842365435051935E-2</v>
      </c>
      <c r="AR43">
        <v>1.653775797164081E-2</v>
      </c>
      <c r="AS43">
        <v>1.5201353223330652E-2</v>
      </c>
      <c r="AT43">
        <v>1.29785119116186E-2</v>
      </c>
      <c r="AU43">
        <v>1.1373710264144757E-2</v>
      </c>
      <c r="AV43">
        <v>1.2924026378329028E-2</v>
      </c>
      <c r="AW43">
        <v>1.4192653261810058E-2</v>
      </c>
      <c r="AX43">
        <v>1.4643149707430338E-2</v>
      </c>
      <c r="AY43">
        <v>1.4629762198172951E-2</v>
      </c>
      <c r="AZ43">
        <v>1.5044472664644835E-2</v>
      </c>
    </row>
    <row r="44" spans="1:52" ht="14.4">
      <c r="K44" t="s">
        <v>2328</v>
      </c>
      <c r="L44" t="s">
        <v>132</v>
      </c>
      <c r="M44" t="s">
        <v>19</v>
      </c>
      <c r="N44" t="s">
        <v>80</v>
      </c>
      <c r="O44">
        <v>2.9209540458111742E-3</v>
      </c>
      <c r="P44">
        <v>5.1128306688129864E-3</v>
      </c>
      <c r="Q44">
        <v>4.9668807980641702E-3</v>
      </c>
      <c r="R44">
        <v>4.9027331848022675E-3</v>
      </c>
      <c r="S44">
        <v>4.2900398288865348E-3</v>
      </c>
      <c r="T44">
        <v>5.2107174136409888E-3</v>
      </c>
      <c r="U44">
        <v>4.0096661546385783E-3</v>
      </c>
      <c r="V44">
        <v>2.8557644814664086E-3</v>
      </c>
      <c r="W44">
        <v>3.1806747649352476E-3</v>
      </c>
      <c r="X44">
        <v>3.7012293815705654E-3</v>
      </c>
      <c r="Y44">
        <v>1.1864965853332714E-3</v>
      </c>
      <c r="Z44">
        <v>9.2733780545643796E-4</v>
      </c>
      <c r="AA44">
        <v>8.1232804120785979E-4</v>
      </c>
      <c r="AB44">
        <v>5.4140389156482607E-4</v>
      </c>
      <c r="AC44">
        <v>7.5057484827316433E-4</v>
      </c>
      <c r="AD44">
        <v>7.5100829749574869E-4</v>
      </c>
      <c r="AE44">
        <v>7.8230511981560629E-4</v>
      </c>
      <c r="AF44">
        <v>3.9290901644615959E-3</v>
      </c>
      <c r="AG44">
        <v>8.3871049423768305E-3</v>
      </c>
      <c r="AH44">
        <v>1.0299923766099044E-2</v>
      </c>
      <c r="AI44">
        <v>9.8984274118728236E-3</v>
      </c>
      <c r="AJ44">
        <v>8.3126308695331257E-3</v>
      </c>
      <c r="AK44">
        <v>7.4372598701487056E-3</v>
      </c>
      <c r="AL44">
        <v>7.4864537784199393E-3</v>
      </c>
      <c r="AM44">
        <v>7.7294564026680786E-3</v>
      </c>
      <c r="AN44">
        <v>7.2925821168062527E-3</v>
      </c>
      <c r="AO44">
        <v>1.5556163997121907E-2</v>
      </c>
      <c r="AP44">
        <v>2.1223831560272164E-2</v>
      </c>
      <c r="AQ44">
        <v>1.7880945267140982E-2</v>
      </c>
      <c r="AR44">
        <v>9.1401922700616381E-3</v>
      </c>
      <c r="AS44">
        <v>1.5589509645968124E-2</v>
      </c>
      <c r="AT44">
        <v>1.5419934134429674E-2</v>
      </c>
      <c r="AU44">
        <v>1.3307323119069344E-2</v>
      </c>
      <c r="AV44">
        <v>9.4064235334733234E-3</v>
      </c>
      <c r="AW44">
        <v>1.3662303243473731E-2</v>
      </c>
      <c r="AX44">
        <v>2.0731930326038994E-2</v>
      </c>
      <c r="AY44">
        <v>2.1769554216598735E-2</v>
      </c>
      <c r="AZ44">
        <v>1.3692945378887407E-2</v>
      </c>
    </row>
    <row r="45" spans="1:52" ht="14.4">
      <c r="K45" t="s">
        <v>179</v>
      </c>
      <c r="L45" t="s">
        <v>132</v>
      </c>
      <c r="M45" t="s">
        <v>20</v>
      </c>
      <c r="N45" t="s">
        <v>80</v>
      </c>
      <c r="O45">
        <v>3.9696281102033805E-2</v>
      </c>
      <c r="P45">
        <v>3.3302559479444702E-2</v>
      </c>
      <c r="Q45">
        <v>4.0179593201395171E-2</v>
      </c>
      <c r="R45">
        <v>3.903873983437299E-2</v>
      </c>
      <c r="S45">
        <v>3.2654177840094244E-2</v>
      </c>
      <c r="T45">
        <v>3.0878408312770281E-2</v>
      </c>
      <c r="U45">
        <v>2.8344208496441391E-2</v>
      </c>
      <c r="V45">
        <v>2.5754304988756273E-2</v>
      </c>
      <c r="W45">
        <v>2.828045548346551E-2</v>
      </c>
      <c r="X45">
        <v>2.9352633138019633E-2</v>
      </c>
      <c r="Y45">
        <v>3.6476446481325968E-2</v>
      </c>
      <c r="Z45">
        <v>3.5638671208742069E-2</v>
      </c>
      <c r="AA45">
        <v>3.7260338874632003E-2</v>
      </c>
      <c r="AB45">
        <v>3.2267091920417622E-2</v>
      </c>
      <c r="AC45">
        <v>3.1095513998622468E-2</v>
      </c>
      <c r="AD45">
        <v>2.996618226806733E-2</v>
      </c>
      <c r="AE45">
        <v>3.2468940960279809E-2</v>
      </c>
      <c r="AF45">
        <v>2.2177770295842808E-2</v>
      </c>
      <c r="AG45">
        <v>2.912596579669061E-2</v>
      </c>
      <c r="AH45">
        <v>2.7949381502521787E-2</v>
      </c>
      <c r="AI45">
        <v>2.6599775396618893E-2</v>
      </c>
      <c r="AJ45">
        <v>2.8417938819576095E-2</v>
      </c>
      <c r="AK45">
        <v>1.9132239344936689E-2</v>
      </c>
      <c r="AL45">
        <v>2.2387777644890517E-2</v>
      </c>
      <c r="AM45">
        <v>2.3388403305617388E-2</v>
      </c>
      <c r="AN45">
        <v>2.6758492412736937E-2</v>
      </c>
      <c r="AO45">
        <v>3.4647423743985828E-2</v>
      </c>
      <c r="AP45">
        <v>3.7373796926415834E-2</v>
      </c>
      <c r="AQ45">
        <v>3.7272669167422258E-2</v>
      </c>
      <c r="AR45">
        <v>3.1492389151691939E-2</v>
      </c>
      <c r="AS45">
        <v>2.9560911850484029E-2</v>
      </c>
      <c r="AT45">
        <v>2.538753452842582E-2</v>
      </c>
      <c r="AU45">
        <v>2.2010508033557537E-2</v>
      </c>
      <c r="AV45">
        <v>2.5870302685514823E-2</v>
      </c>
      <c r="AW45">
        <v>2.8999545118270405E-2</v>
      </c>
      <c r="AX45">
        <v>2.959306098841932E-2</v>
      </c>
      <c r="AY45">
        <v>2.869696941378376E-2</v>
      </c>
      <c r="AZ45">
        <v>2.9414819103336143E-2</v>
      </c>
    </row>
    <row r="46" spans="1:52" ht="14.4">
      <c r="K46" t="s">
        <v>180</v>
      </c>
      <c r="L46" t="s">
        <v>132</v>
      </c>
      <c r="M46" t="s">
        <v>21</v>
      </c>
      <c r="N46" t="s">
        <v>80</v>
      </c>
      <c r="O46">
        <v>2.3865261494156596E-2</v>
      </c>
      <c r="P46">
        <v>2.3906757159568033E-2</v>
      </c>
      <c r="Q46">
        <v>2.6194299484606286E-2</v>
      </c>
      <c r="R46">
        <v>2.5394576358592869E-2</v>
      </c>
      <c r="S46">
        <v>2.0544724547422243E-2</v>
      </c>
      <c r="T46">
        <v>2.4568096840955796E-2</v>
      </c>
      <c r="U46">
        <v>1.9327898192143943E-2</v>
      </c>
      <c r="V46">
        <v>1.8535900726451601E-2</v>
      </c>
      <c r="W46">
        <v>2.2008068676380971E-2</v>
      </c>
      <c r="X46">
        <v>2.5549641256273493E-2</v>
      </c>
      <c r="Y46">
        <v>3.0402011712677594E-2</v>
      </c>
      <c r="Z46">
        <v>3.3148054507992401E-2</v>
      </c>
      <c r="AA46">
        <v>3.3180397558774576E-2</v>
      </c>
      <c r="AB46">
        <v>3.7683034268321917E-2</v>
      </c>
      <c r="AC46">
        <v>3.1325860380323853E-2</v>
      </c>
      <c r="AD46">
        <v>2.8253542639527205E-2</v>
      </c>
      <c r="AE46">
        <v>3.0645337083639521E-2</v>
      </c>
      <c r="AF46">
        <v>2.4765349344749728E-2</v>
      </c>
      <c r="AG46">
        <v>2.7043009322987175E-2</v>
      </c>
      <c r="AH46">
        <v>2.7155180919162983E-2</v>
      </c>
      <c r="AI46">
        <v>2.6059665149502823E-2</v>
      </c>
      <c r="AJ46">
        <v>3.2371169837976103E-2</v>
      </c>
      <c r="AK46">
        <v>1.6504058365359869E-2</v>
      </c>
      <c r="AL46">
        <v>2.1281704445491361E-2</v>
      </c>
      <c r="AM46">
        <v>2.3629491524118879E-2</v>
      </c>
      <c r="AN46">
        <v>2.8916597156128147E-2</v>
      </c>
    </row>
    <row r="47" spans="1:52" ht="14.4">
      <c r="K47" t="s">
        <v>181</v>
      </c>
      <c r="L47" t="s">
        <v>132</v>
      </c>
      <c r="M47" t="s">
        <v>22</v>
      </c>
      <c r="N47" t="s">
        <v>80</v>
      </c>
      <c r="O47">
        <v>2.4389535488839511E-3</v>
      </c>
      <c r="P47">
        <v>1.8568996729716285E-3</v>
      </c>
      <c r="Q47">
        <v>1.9185394856890536E-3</v>
      </c>
      <c r="R47">
        <v>1.9736714373652475E-3</v>
      </c>
      <c r="S47">
        <v>1.9274561526834864E-3</v>
      </c>
      <c r="T47">
        <v>2.5021223321350853E-3</v>
      </c>
      <c r="U47">
        <v>2.2591067024651614E-3</v>
      </c>
      <c r="V47">
        <v>2.2341793243617343E-3</v>
      </c>
      <c r="W47">
        <v>2.4147849137731181E-3</v>
      </c>
      <c r="X47">
        <v>2.4237868973121623E-3</v>
      </c>
      <c r="Y47">
        <v>2.653939430731157E-3</v>
      </c>
      <c r="Z47">
        <v>2.7651457768445332E-3</v>
      </c>
      <c r="AA47">
        <v>2.892300546567255E-3</v>
      </c>
      <c r="AB47">
        <v>2.8253612847293063E-3</v>
      </c>
      <c r="AC47">
        <v>2.878737535735872E-3</v>
      </c>
      <c r="AD47">
        <v>2.9931565224707015E-3</v>
      </c>
      <c r="AE47">
        <v>3.1281658780796147E-3</v>
      </c>
      <c r="AF47">
        <v>3.4077849522838322E-3</v>
      </c>
      <c r="AG47">
        <v>2.9624502797391465E-3</v>
      </c>
      <c r="AH47">
        <v>3.2115439426235342E-3</v>
      </c>
      <c r="AI47">
        <v>3.1365853843882629E-3</v>
      </c>
      <c r="AJ47">
        <v>3.3267883557690807E-3</v>
      </c>
      <c r="AK47">
        <v>2.4219805425323144E-3</v>
      </c>
      <c r="AL47">
        <v>2.4796424296779388E-3</v>
      </c>
      <c r="AM47">
        <v>2.3654053572940829E-3</v>
      </c>
      <c r="AN47">
        <v>2.7467834908228082E-3</v>
      </c>
      <c r="AO47">
        <v>2.6540906864756736E-3</v>
      </c>
      <c r="AP47">
        <v>2.3367045181548972E-3</v>
      </c>
      <c r="AQ47">
        <v>2.4563350277479142E-3</v>
      </c>
      <c r="AR47">
        <v>2.3810017225239632E-3</v>
      </c>
      <c r="AS47">
        <v>2.6868026659586982E-3</v>
      </c>
      <c r="AT47">
        <v>2.5823072819504173E-3</v>
      </c>
      <c r="AU47">
        <v>2.6345033725071131E-3</v>
      </c>
      <c r="AV47">
        <v>3.3087010028650687E-3</v>
      </c>
      <c r="AW47">
        <v>3.5944164174524364E-3</v>
      </c>
      <c r="AX47">
        <v>3.9221626968207E-3</v>
      </c>
      <c r="AY47">
        <v>3.8645495697880194E-3</v>
      </c>
      <c r="AZ47">
        <v>4.2120725132935291E-3</v>
      </c>
    </row>
    <row r="48" spans="1:52" ht="14.4">
      <c r="K48" t="s">
        <v>182</v>
      </c>
      <c r="L48" t="s">
        <v>132</v>
      </c>
      <c r="M48" t="s">
        <v>90</v>
      </c>
      <c r="N48" t="s">
        <v>80</v>
      </c>
      <c r="O48">
        <v>3.1478092917208173E-3</v>
      </c>
      <c r="P48">
        <v>2.7455526459031687E-3</v>
      </c>
      <c r="Q48">
        <v>2.9485144411122454E-3</v>
      </c>
      <c r="R48">
        <v>3.1375642353852762E-3</v>
      </c>
      <c r="S48">
        <v>2.9500647470649243E-3</v>
      </c>
      <c r="T48">
        <v>3.8385163286231744E-3</v>
      </c>
      <c r="U48">
        <v>4.1084707398778208E-3</v>
      </c>
      <c r="V48">
        <v>3.3444788273605951E-3</v>
      </c>
      <c r="W48">
        <v>4.1388539402160245E-3</v>
      </c>
      <c r="X48">
        <v>2.9783738193725094E-3</v>
      </c>
      <c r="Y48">
        <v>2.7065588551631113E-3</v>
      </c>
      <c r="Z48">
        <v>3.1819046759523147E-3</v>
      </c>
      <c r="AA48">
        <v>3.3546883069167956E-3</v>
      </c>
      <c r="AB48">
        <v>2.8266923640063485E-3</v>
      </c>
      <c r="AC48">
        <v>2.5865386446242422E-3</v>
      </c>
      <c r="AD48">
        <v>2.5568084115464313E-3</v>
      </c>
      <c r="AE48">
        <v>2.565427205319219E-3</v>
      </c>
      <c r="AF48">
        <v>2.4511729216416412E-3</v>
      </c>
      <c r="AG48">
        <v>2.4915264328337571E-3</v>
      </c>
      <c r="AH48">
        <v>2.628664387472003E-3</v>
      </c>
      <c r="AI48">
        <v>2.6550134261777874E-3</v>
      </c>
      <c r="AJ48">
        <v>2.8710476179613881E-3</v>
      </c>
      <c r="AK48">
        <v>2.5783306994504413E-3</v>
      </c>
      <c r="AL48">
        <v>2.5443063629555581E-3</v>
      </c>
      <c r="AM48">
        <v>2.6748940521894612E-3</v>
      </c>
      <c r="AN48">
        <v>2.1375982029002865E-3</v>
      </c>
      <c r="AO48">
        <v>2.0336626878431829E-3</v>
      </c>
      <c r="AP48">
        <v>1.4232396100459458E-3</v>
      </c>
      <c r="AQ48">
        <v>1.3279812135695468E-3</v>
      </c>
      <c r="AR48">
        <v>1.3181726857591435E-3</v>
      </c>
      <c r="AS48">
        <v>1.2884788864789398E-3</v>
      </c>
      <c r="AT48">
        <v>1.2038660753684691E-3</v>
      </c>
      <c r="AU48">
        <v>1.0779734442136321E-3</v>
      </c>
      <c r="AV48">
        <v>6.6692747863166381E-4</v>
      </c>
      <c r="AW48">
        <v>6.9716132302555819E-4</v>
      </c>
      <c r="AX48">
        <v>6.9543291798157948E-4</v>
      </c>
      <c r="AY48">
        <v>5.0007556919320385E-4</v>
      </c>
      <c r="AZ48">
        <v>5.1286853014037743E-4</v>
      </c>
    </row>
    <row r="49" spans="11:52" ht="14.4">
      <c r="K49" t="s">
        <v>183</v>
      </c>
      <c r="L49" t="s">
        <v>132</v>
      </c>
      <c r="M49" t="s">
        <v>23</v>
      </c>
      <c r="N49" t="s">
        <v>80</v>
      </c>
      <c r="O49">
        <v>7.4107088529025986E-3</v>
      </c>
      <c r="P49">
        <v>7.2534567440612355E-3</v>
      </c>
      <c r="Q49">
        <v>7.2401869532231966E-3</v>
      </c>
      <c r="R49">
        <v>7.9150418232650302E-3</v>
      </c>
      <c r="S49">
        <v>7.2899054801166445E-3</v>
      </c>
      <c r="T49">
        <v>8.3345882411254932E-3</v>
      </c>
      <c r="U49">
        <v>8.9973798295073498E-3</v>
      </c>
      <c r="V49">
        <v>8.4224968999426116E-3</v>
      </c>
      <c r="W49">
        <v>8.3169451319491435E-3</v>
      </c>
      <c r="X49">
        <v>9.0968069437909072E-3</v>
      </c>
      <c r="Y49">
        <v>1.022744663831344E-2</v>
      </c>
      <c r="Z49">
        <v>4.589149820655644E-3</v>
      </c>
      <c r="AA49">
        <v>4.4281339916186655E-3</v>
      </c>
      <c r="AB49">
        <v>4.3012795947197403E-3</v>
      </c>
      <c r="AC49">
        <v>4.7340638792685227E-3</v>
      </c>
      <c r="AD49">
        <v>4.5883658359422595E-3</v>
      </c>
      <c r="AE49">
        <v>4.651378034289241E-3</v>
      </c>
      <c r="AF49">
        <v>4.3057014072110924E-3</v>
      </c>
      <c r="AG49">
        <v>4.3631233918489474E-3</v>
      </c>
      <c r="AH49">
        <v>4.5130731972251297E-3</v>
      </c>
      <c r="AI49">
        <v>4.2357882017841552E-3</v>
      </c>
      <c r="AJ49">
        <v>3.8981265450734872E-3</v>
      </c>
      <c r="AK49">
        <v>3.8578433414908258E-3</v>
      </c>
      <c r="AL49">
        <v>3.1207756423281101E-3</v>
      </c>
      <c r="AM49">
        <v>3.2510036944649375E-3</v>
      </c>
      <c r="AN49">
        <v>3.2771288131024242E-3</v>
      </c>
      <c r="AO49">
        <v>3.3566150852045356E-3</v>
      </c>
      <c r="AP49">
        <v>3.1381027033653822E-3</v>
      </c>
      <c r="AQ49">
        <v>3.1264192129382504E-3</v>
      </c>
      <c r="AR49">
        <v>2.5899669375118394E-3</v>
      </c>
      <c r="AS49">
        <v>2.5063964333705796E-3</v>
      </c>
      <c r="AT49">
        <v>2.7074275700289768E-3</v>
      </c>
      <c r="AU49">
        <v>2.2872203321100499E-3</v>
      </c>
      <c r="AV49">
        <v>2.3643729315891782E-3</v>
      </c>
      <c r="AW49">
        <v>2.3235458690858283E-3</v>
      </c>
      <c r="AX49">
        <v>2.2949490592783853E-3</v>
      </c>
      <c r="AY49">
        <v>2.9787133290867648E-3</v>
      </c>
      <c r="AZ49">
        <v>3.3346612557067909E-3</v>
      </c>
    </row>
    <row r="50" spans="11:52" ht="14.4">
      <c r="K50" t="s">
        <v>184</v>
      </c>
      <c r="L50" t="s">
        <v>132</v>
      </c>
      <c r="M50" t="s">
        <v>24</v>
      </c>
      <c r="N50" t="s">
        <v>80</v>
      </c>
      <c r="O50">
        <v>1.3048983934892066E-3</v>
      </c>
      <c r="P50">
        <v>1.4106720738535402E-3</v>
      </c>
      <c r="Q50">
        <v>1.575027852891701E-3</v>
      </c>
      <c r="R50">
        <v>1.6983692215516964E-3</v>
      </c>
      <c r="S50">
        <v>1.7860366885848987E-3</v>
      </c>
      <c r="T50">
        <v>3.2599532557299224E-3</v>
      </c>
      <c r="U50">
        <v>2.9649153689268867E-3</v>
      </c>
      <c r="V50">
        <v>2.0097336462898655E-3</v>
      </c>
      <c r="W50">
        <v>2.191578856270996E-3</v>
      </c>
      <c r="X50">
        <v>2.3792224865941537E-3</v>
      </c>
      <c r="Y50">
        <v>2.4362914299605521E-3</v>
      </c>
      <c r="Z50">
        <v>2.559890995350359E-3</v>
      </c>
      <c r="AA50">
        <v>2.7574446994016598E-3</v>
      </c>
      <c r="AB50">
        <v>2.8696532166065263E-3</v>
      </c>
      <c r="AC50">
        <v>3.1664041254316063E-3</v>
      </c>
      <c r="AD50">
        <v>3.2708870464654574E-3</v>
      </c>
      <c r="AE50">
        <v>3.452411838199537E-3</v>
      </c>
      <c r="AF50">
        <v>3.3259023201559143E-3</v>
      </c>
      <c r="AG50">
        <v>3.6150952199145441E-3</v>
      </c>
      <c r="AH50">
        <v>3.6055170776518263E-3</v>
      </c>
      <c r="AI50">
        <v>3.7477327367630977E-3</v>
      </c>
      <c r="AJ50">
        <v>3.8553929052878751E-3</v>
      </c>
      <c r="AK50">
        <v>1.939019072500251E-3</v>
      </c>
      <c r="AL50">
        <v>2.1386655754991146E-3</v>
      </c>
      <c r="AM50">
        <v>2.1132148882868772E-3</v>
      </c>
      <c r="AN50">
        <v>1.567421833366014E-3</v>
      </c>
      <c r="AO50">
        <v>1.5732070147598655E-3</v>
      </c>
      <c r="AP50">
        <v>1.3083922424090449E-3</v>
      </c>
      <c r="AQ50">
        <v>1.3686520444451593E-3</v>
      </c>
      <c r="AR50">
        <v>1.4570355091397906E-3</v>
      </c>
      <c r="AS50">
        <v>1.5281679621419967E-3</v>
      </c>
      <c r="AT50">
        <v>1.4039779512722908E-3</v>
      </c>
      <c r="AU50">
        <v>1.3086786385830208E-3</v>
      </c>
      <c r="AV50">
        <v>1.5234964490317485E-3</v>
      </c>
      <c r="AW50">
        <v>1.5399460461022912E-3</v>
      </c>
      <c r="AX50">
        <v>1.5641807417566902E-3</v>
      </c>
      <c r="AY50">
        <v>1.6077697426878836E-3</v>
      </c>
      <c r="AZ50">
        <v>1.6483778310654171E-3</v>
      </c>
    </row>
    <row r="51" spans="11:52" ht="14.4">
      <c r="K51" t="s">
        <v>1388</v>
      </c>
      <c r="L51" t="s">
        <v>132</v>
      </c>
      <c r="M51" t="s">
        <v>1386</v>
      </c>
      <c r="N51" t="s">
        <v>80</v>
      </c>
      <c r="O51" t="s">
        <v>6079</v>
      </c>
      <c r="P51" t="s">
        <v>6079</v>
      </c>
      <c r="Q51" t="s">
        <v>6079</v>
      </c>
      <c r="R51" t="s">
        <v>6079</v>
      </c>
      <c r="S51" t="s">
        <v>6079</v>
      </c>
      <c r="T51" t="s">
        <v>6079</v>
      </c>
      <c r="U51" t="s">
        <v>6079</v>
      </c>
      <c r="V51" t="s">
        <v>6079</v>
      </c>
      <c r="W51" t="s">
        <v>6079</v>
      </c>
      <c r="X51" t="s">
        <v>6079</v>
      </c>
      <c r="Y51" t="s">
        <v>6079</v>
      </c>
      <c r="Z51" t="s">
        <v>6079</v>
      </c>
      <c r="AA51" t="s">
        <v>6079</v>
      </c>
      <c r="AB51">
        <v>2.4346257912202171E-2</v>
      </c>
      <c r="AC51">
        <v>2.0661299306157104E-2</v>
      </c>
      <c r="AD51">
        <v>2.0742055423744639E-2</v>
      </c>
      <c r="AE51">
        <v>1.9267870197801799E-2</v>
      </c>
      <c r="AF51">
        <v>1.7531255158673157E-2</v>
      </c>
      <c r="AG51">
        <v>1.8695691195974959E-2</v>
      </c>
      <c r="AH51">
        <v>1.9763835045004539E-2</v>
      </c>
      <c r="AI51">
        <v>1.9851473569952944E-2</v>
      </c>
      <c r="AJ51">
        <v>2.2252993619642072E-2</v>
      </c>
      <c r="AK51">
        <v>1.697829097345285E-2</v>
      </c>
      <c r="AL51">
        <v>1.689731708932591E-2</v>
      </c>
      <c r="AM51">
        <v>1.73059889130486E-2</v>
      </c>
      <c r="AN51">
        <v>1.878561447825219E-2</v>
      </c>
      <c r="AO51">
        <v>2.4104011240869579E-2</v>
      </c>
      <c r="AP51">
        <v>2.6068120395153788E-2</v>
      </c>
      <c r="AQ51">
        <v>2.5869304975238535E-2</v>
      </c>
      <c r="AR51">
        <v>2.7251017104232143E-2</v>
      </c>
      <c r="AS51">
        <v>2.689709527149373E-2</v>
      </c>
      <c r="AT51">
        <v>2.3795703846389803E-2</v>
      </c>
      <c r="AU51">
        <v>2.0021482546353411E-2</v>
      </c>
      <c r="AV51">
        <v>1.5908366802076496E-2</v>
      </c>
      <c r="AW51">
        <v>1.4960717213943289E-2</v>
      </c>
      <c r="AX51">
        <v>1.2144734921095338E-2</v>
      </c>
      <c r="AY51">
        <v>1.174207630139118E-2</v>
      </c>
      <c r="AZ51">
        <v>1.4196607318727416E-2</v>
      </c>
    </row>
    <row r="52" spans="11:52" ht="14.4">
      <c r="K52" t="s">
        <v>185</v>
      </c>
      <c r="L52" t="s">
        <v>132</v>
      </c>
      <c r="M52" t="s">
        <v>25</v>
      </c>
      <c r="N52" t="s">
        <v>80</v>
      </c>
      <c r="O52">
        <v>1.3958545712246835E-2</v>
      </c>
      <c r="P52">
        <v>1.5057211110746612E-2</v>
      </c>
      <c r="Q52">
        <v>1.5722009791732855E-2</v>
      </c>
      <c r="R52">
        <v>1.5669356809859491E-2</v>
      </c>
      <c r="S52">
        <v>1.4660718762195414E-2</v>
      </c>
      <c r="T52">
        <v>1.5061862078602722E-2</v>
      </c>
      <c r="U52">
        <v>1.352905788100746E-2</v>
      </c>
      <c r="V52">
        <v>1.3734584248978578E-2</v>
      </c>
      <c r="W52">
        <v>1.4279801837095756E-2</v>
      </c>
      <c r="X52">
        <v>1.5066155917827251E-2</v>
      </c>
      <c r="Y52">
        <v>1.5761320604368238E-2</v>
      </c>
      <c r="Z52">
        <v>1.5424906544880145E-2</v>
      </c>
      <c r="AA52">
        <v>1.5496675800373573E-2</v>
      </c>
      <c r="AB52">
        <v>1.5896668493689908E-2</v>
      </c>
      <c r="AC52">
        <v>1.509715043726359E-2</v>
      </c>
      <c r="AD52">
        <v>1.4988666529629416E-2</v>
      </c>
      <c r="AE52">
        <v>1.403124310323367E-2</v>
      </c>
      <c r="AF52">
        <v>1.2357765200000924E-2</v>
      </c>
      <c r="AG52">
        <v>1.2848859305681012E-2</v>
      </c>
      <c r="AH52">
        <v>1.2849222266450038E-2</v>
      </c>
      <c r="AI52">
        <v>1.1394921607082527E-2</v>
      </c>
      <c r="AJ52">
        <v>1.2541160521666974E-2</v>
      </c>
      <c r="AK52">
        <v>9.6018947828794173E-3</v>
      </c>
      <c r="AL52">
        <v>1.0510686006784504E-2</v>
      </c>
      <c r="AM52">
        <v>1.0575665027149832E-2</v>
      </c>
      <c r="AN52">
        <v>1.1609301618206761E-2</v>
      </c>
      <c r="AO52">
        <v>1.1373297942147923E-2</v>
      </c>
      <c r="AP52">
        <v>1.2063765963983316E-2</v>
      </c>
      <c r="AQ52">
        <v>1.2204649030107232E-2</v>
      </c>
      <c r="AR52">
        <v>1.2500058948029876E-2</v>
      </c>
      <c r="AS52">
        <v>1.1830881950659185E-2</v>
      </c>
      <c r="AT52">
        <v>1.0722792948946343E-2</v>
      </c>
      <c r="AU52">
        <v>9.8240193349682266E-3</v>
      </c>
      <c r="AV52">
        <v>1.011351246971468E-2</v>
      </c>
      <c r="AW52">
        <v>1.0050857376819915E-2</v>
      </c>
      <c r="AX52">
        <v>1.0527636602520074E-2</v>
      </c>
      <c r="AY52">
        <v>1.0872828898801024E-2</v>
      </c>
      <c r="AZ52">
        <v>1.2676664791975717E-2</v>
      </c>
    </row>
    <row r="53" spans="11:52" ht="14.4">
      <c r="K53" t="s">
        <v>5645</v>
      </c>
      <c r="L53" t="s">
        <v>132</v>
      </c>
      <c r="M53" t="s">
        <v>5610</v>
      </c>
      <c r="N53" t="s">
        <v>80</v>
      </c>
      <c r="AO53">
        <v>6.0967337353191882E-2</v>
      </c>
      <c r="AP53" t="s">
        <v>6079</v>
      </c>
      <c r="AQ53" t="s">
        <v>6079</v>
      </c>
      <c r="AR53" t="s">
        <v>6079</v>
      </c>
      <c r="AS53" t="s">
        <v>6079</v>
      </c>
      <c r="AT53">
        <v>5.5981830189015057E-2</v>
      </c>
      <c r="AU53">
        <v>5.4076890295485694E-2</v>
      </c>
      <c r="AV53">
        <v>5.3503515086124435E-2</v>
      </c>
      <c r="AW53">
        <v>5.4294820519703246E-2</v>
      </c>
      <c r="AX53">
        <v>5.4410160267355734E-2</v>
      </c>
      <c r="AY53">
        <v>5.2868885023819728E-2</v>
      </c>
      <c r="AZ53">
        <v>5.006335953491093E-2</v>
      </c>
    </row>
    <row r="54" spans="11:52" ht="14.4">
      <c r="K54" t="s">
        <v>186</v>
      </c>
      <c r="L54" t="s">
        <v>132</v>
      </c>
      <c r="M54" t="s">
        <v>98</v>
      </c>
      <c r="N54" t="s">
        <v>80</v>
      </c>
      <c r="O54">
        <v>3.0732639221359807E-5</v>
      </c>
      <c r="P54">
        <v>2.3304971267738568E-5</v>
      </c>
      <c r="Q54">
        <v>2.5622366689633227E-5</v>
      </c>
      <c r="R54">
        <v>2.5363796863766519E-5</v>
      </c>
      <c r="S54">
        <v>1.8515753604144509E-5</v>
      </c>
      <c r="T54">
        <v>1.5472045291104687E-3</v>
      </c>
      <c r="U54">
        <v>1.8134075246005216E-3</v>
      </c>
      <c r="V54">
        <v>2.2853196720996183E-4</v>
      </c>
      <c r="W54">
        <v>2.9904325841996238E-4</v>
      </c>
      <c r="X54">
        <v>3.1376558090326047E-4</v>
      </c>
      <c r="Y54">
        <v>3.4935647904386154E-4</v>
      </c>
      <c r="Z54">
        <v>3.391474241183704E-4</v>
      </c>
      <c r="AA54">
        <v>2.6563982949605433E-3</v>
      </c>
      <c r="AB54">
        <v>3.3173935239975407E-4</v>
      </c>
      <c r="AC54">
        <v>3.4738827329095911E-4</v>
      </c>
      <c r="AD54">
        <v>3.7701280414939933E-4</v>
      </c>
      <c r="AE54">
        <v>4.9404508961978808E-4</v>
      </c>
      <c r="AF54">
        <v>6.0472832327391633E-4</v>
      </c>
      <c r="AG54">
        <v>6.9726743447482884E-4</v>
      </c>
      <c r="AH54">
        <v>7.7940496163296622E-4</v>
      </c>
      <c r="AI54">
        <v>7.8840645613741166E-4</v>
      </c>
      <c r="AJ54">
        <v>7.5937239381858724E-4</v>
      </c>
      <c r="AK54">
        <v>6.706329756457802E-4</v>
      </c>
      <c r="AL54">
        <v>6.6768797275887977E-4</v>
      </c>
      <c r="AM54">
        <v>7.194998255504138E-4</v>
      </c>
      <c r="AN54">
        <v>3.7481754670297846E-4</v>
      </c>
      <c r="AO54">
        <v>4.0416201925151847E-4</v>
      </c>
      <c r="AP54">
        <v>4.199939182988241E-4</v>
      </c>
      <c r="AQ54">
        <v>2.0778502336560661E-4</v>
      </c>
      <c r="AR54">
        <v>1.8005961379588255E-4</v>
      </c>
      <c r="AS54">
        <v>4.5462426320634522E-4</v>
      </c>
      <c r="AT54">
        <v>4.9223031215976513E-4</v>
      </c>
      <c r="AU54">
        <v>4.5464752235756933E-4</v>
      </c>
      <c r="AV54">
        <v>1.766392482794889E-4</v>
      </c>
      <c r="AW54">
        <v>1.4125751196318657E-4</v>
      </c>
      <c r="AX54">
        <v>1.4732114822238704E-4</v>
      </c>
      <c r="AY54">
        <v>1.5240754287271167E-4</v>
      </c>
      <c r="AZ54">
        <v>9.4512267612890241E-5</v>
      </c>
    </row>
    <row r="55" spans="11:52" ht="14.4">
      <c r="K55" t="s">
        <v>187</v>
      </c>
      <c r="L55" t="s">
        <v>132</v>
      </c>
      <c r="M55" t="s">
        <v>94</v>
      </c>
      <c r="N55" t="s">
        <v>80</v>
      </c>
      <c r="O55">
        <v>2.2116349089836531E-2</v>
      </c>
      <c r="P55">
        <v>2.2416565445792722E-2</v>
      </c>
      <c r="Q55">
        <v>2.3868223376917821E-2</v>
      </c>
      <c r="R55">
        <v>1.4011034777039822E-2</v>
      </c>
      <c r="S55">
        <v>1.1638653744305071E-2</v>
      </c>
      <c r="T55">
        <v>7.8781421872708719E-3</v>
      </c>
      <c r="U55">
        <v>8.2328657875568884E-3</v>
      </c>
      <c r="V55">
        <v>6.8664952711341614E-3</v>
      </c>
      <c r="W55">
        <v>7.2202665883792094E-3</v>
      </c>
      <c r="X55">
        <v>7.9766615358203789E-3</v>
      </c>
      <c r="Y55">
        <v>6.4004605970655179E-3</v>
      </c>
      <c r="Z55">
        <v>5.3246165545667986E-3</v>
      </c>
      <c r="AA55">
        <v>5.3467801583379285E-3</v>
      </c>
      <c r="AB55">
        <v>5.3652106803066335E-3</v>
      </c>
      <c r="AC55">
        <v>5.8524106600196871E-3</v>
      </c>
      <c r="AD55">
        <v>2.782912106243146E-3</v>
      </c>
      <c r="AE55">
        <v>5.0834280941523223E-3</v>
      </c>
      <c r="AF55">
        <v>4.3533857505764651E-3</v>
      </c>
      <c r="AG55">
        <v>3.0773469739134992E-3</v>
      </c>
      <c r="AH55">
        <v>2.9614761041962629E-3</v>
      </c>
      <c r="AI55">
        <v>2.8396038230905146E-3</v>
      </c>
      <c r="AJ55">
        <v>2.6500619511079433E-3</v>
      </c>
      <c r="AK55">
        <v>2.8205221588438211E-3</v>
      </c>
      <c r="AL55">
        <v>3.3836231062465577E-3</v>
      </c>
      <c r="AM55">
        <v>2.8607687324632121E-3</v>
      </c>
      <c r="AN55">
        <v>3.8268364493833783E-3</v>
      </c>
      <c r="AO55">
        <v>4.1684246783009393E-3</v>
      </c>
      <c r="AP55">
        <v>5.1332711746443016E-3</v>
      </c>
      <c r="AQ55">
        <v>5.5070286194904188E-3</v>
      </c>
      <c r="AR55">
        <v>4.8550412011896882E-3</v>
      </c>
      <c r="AS55">
        <v>5.5962090612791931E-3</v>
      </c>
      <c r="AT55">
        <v>5.2577850520789124E-3</v>
      </c>
      <c r="AU55">
        <v>4.8084358639822961E-3</v>
      </c>
      <c r="AV55">
        <v>5.4773266906454629E-3</v>
      </c>
      <c r="AW55">
        <v>6.6431066138367993E-3</v>
      </c>
      <c r="AX55">
        <v>5.4075649554523935E-3</v>
      </c>
      <c r="AY55">
        <v>5.8612569484826418E-3</v>
      </c>
      <c r="AZ55">
        <v>5.6096425629068858E-3</v>
      </c>
    </row>
    <row r="56" spans="11:52" ht="14.4">
      <c r="K56" t="s">
        <v>188</v>
      </c>
      <c r="L56" t="s">
        <v>132</v>
      </c>
      <c r="M56" t="s">
        <v>99</v>
      </c>
      <c r="N56" t="s">
        <v>80</v>
      </c>
      <c r="O56">
        <v>1.7770519601223889E-3</v>
      </c>
      <c r="P56">
        <v>2.5533219020924124E-3</v>
      </c>
      <c r="Q56">
        <v>2.2155072285283974E-3</v>
      </c>
      <c r="R56">
        <v>1.5581531230028718E-3</v>
      </c>
      <c r="S56">
        <v>1.6819921115178592E-3</v>
      </c>
      <c r="T56">
        <v>4.228701487373393E-3</v>
      </c>
      <c r="U56">
        <v>3.6680480355878913E-3</v>
      </c>
      <c r="V56">
        <v>1.9229648902469728E-3</v>
      </c>
      <c r="W56">
        <v>2.0022715833066221E-3</v>
      </c>
      <c r="X56">
        <v>2.5637417137564741E-3</v>
      </c>
      <c r="Y56">
        <v>1.7586684154379487E-3</v>
      </c>
      <c r="Z56">
        <v>1.8240930889399096E-3</v>
      </c>
      <c r="AA56">
        <v>2.0133857772287093E-3</v>
      </c>
      <c r="AB56">
        <v>2.7610054077473701E-3</v>
      </c>
      <c r="AC56">
        <v>2.173065881616195E-3</v>
      </c>
      <c r="AD56">
        <v>4.4990063194712123E-3</v>
      </c>
      <c r="AE56">
        <v>5.5202945743084808E-4</v>
      </c>
      <c r="AF56">
        <v>6.4593299730580477E-4</v>
      </c>
      <c r="AG56">
        <v>1.4128759183945365E-3</v>
      </c>
      <c r="AH56">
        <v>1.5109149828300625E-3</v>
      </c>
      <c r="AI56">
        <v>1.5079524127735639E-3</v>
      </c>
      <c r="AJ56">
        <v>1.5122341940817562E-3</v>
      </c>
      <c r="AK56">
        <v>1.2982351505094263E-3</v>
      </c>
      <c r="AL56">
        <v>1.7555819820087549E-3</v>
      </c>
      <c r="AM56">
        <v>1.8817099331101305E-3</v>
      </c>
      <c r="AN56">
        <v>1.4106833050395147E-3</v>
      </c>
      <c r="AO56">
        <v>1.0945040531653745E-3</v>
      </c>
      <c r="AP56">
        <v>8.1744949064665746E-4</v>
      </c>
      <c r="AQ56">
        <v>5.3458677967558644E-4</v>
      </c>
      <c r="AR56">
        <v>2.4374151515593588E-4</v>
      </c>
      <c r="AS56">
        <v>1.112070508848846E-4</v>
      </c>
      <c r="AT56">
        <v>1.2097615708656044E-4</v>
      </c>
      <c r="AU56">
        <v>9.0176883578450313E-5</v>
      </c>
      <c r="AV56">
        <v>9.0717362415050301E-5</v>
      </c>
      <c r="AW56">
        <v>8.5679009685780638E-5</v>
      </c>
      <c r="AX56">
        <v>1.1031584175813453E-4</v>
      </c>
      <c r="AY56">
        <v>1.02581140025426E-4</v>
      </c>
      <c r="AZ56">
        <v>1.0084373235308921E-4</v>
      </c>
    </row>
    <row r="57" spans="11:52" ht="14.4">
      <c r="K57" t="s">
        <v>687</v>
      </c>
      <c r="L57" t="s">
        <v>132</v>
      </c>
      <c r="M57" t="s">
        <v>26</v>
      </c>
      <c r="N57" t="s">
        <v>80</v>
      </c>
      <c r="O57" t="s">
        <v>6079</v>
      </c>
      <c r="P57" t="s">
        <v>6079</v>
      </c>
      <c r="Q57" t="s">
        <v>6079</v>
      </c>
      <c r="R57" t="s">
        <v>6079</v>
      </c>
      <c r="S57" t="s">
        <v>6079</v>
      </c>
      <c r="T57">
        <v>4.8516170507556791E-3</v>
      </c>
      <c r="U57">
        <v>6.2519041773290273E-3</v>
      </c>
      <c r="V57">
        <v>4.6020259140295968E-3</v>
      </c>
      <c r="W57">
        <v>4.490912245005016E-3</v>
      </c>
      <c r="X57">
        <v>4.5298837503074353E-3</v>
      </c>
      <c r="Y57">
        <v>4.0736167384821465E-3</v>
      </c>
      <c r="Z57">
        <v>3.769480006284312E-3</v>
      </c>
      <c r="AA57">
        <v>3.6536689657278294E-3</v>
      </c>
      <c r="AB57">
        <v>3.5977827778470471E-3</v>
      </c>
      <c r="AC57">
        <v>3.3807714904661628E-3</v>
      </c>
      <c r="AD57">
        <v>3.4152896414253323E-3</v>
      </c>
      <c r="AE57">
        <v>3.3322777263424114E-3</v>
      </c>
      <c r="AF57">
        <v>2.550058229064827E-3</v>
      </c>
      <c r="AG57">
        <v>2.3979967838394021E-3</v>
      </c>
      <c r="AH57">
        <v>2.6269820769535936E-3</v>
      </c>
      <c r="AI57">
        <v>2.7483399325592952E-3</v>
      </c>
      <c r="AJ57">
        <v>2.8293972570856275E-3</v>
      </c>
      <c r="AK57">
        <v>2.3596046397641453E-3</v>
      </c>
      <c r="AL57">
        <v>2.22821708664637E-3</v>
      </c>
      <c r="AM57">
        <v>2.4711449166535809E-3</v>
      </c>
      <c r="AN57">
        <v>2.6218884699223668E-3</v>
      </c>
      <c r="AO57">
        <v>2.1393670137060186E-3</v>
      </c>
      <c r="AP57">
        <v>2.2522009765372237E-3</v>
      </c>
      <c r="AQ57">
        <v>2.2462477613379864E-3</v>
      </c>
      <c r="AR57">
        <v>2.0458259500224698E-3</v>
      </c>
      <c r="AS57">
        <v>1.9951145965790688E-3</v>
      </c>
      <c r="AT57">
        <v>1.9967501402351788E-3</v>
      </c>
      <c r="AU57">
        <v>2.3122456070654618E-3</v>
      </c>
      <c r="AV57">
        <v>2.3366776792028078E-3</v>
      </c>
      <c r="AW57">
        <v>2.1065234835603757E-3</v>
      </c>
      <c r="AX57">
        <v>2.2460547683798176E-3</v>
      </c>
      <c r="AY57">
        <v>2.1897203473335504E-3</v>
      </c>
      <c r="AZ57">
        <v>1.9329101888148599E-3</v>
      </c>
    </row>
    <row r="58" spans="11:52" ht="14.4">
      <c r="K58" t="s">
        <v>189</v>
      </c>
      <c r="L58" t="s">
        <v>132</v>
      </c>
      <c r="M58" t="s">
        <v>27</v>
      </c>
      <c r="N58" t="s">
        <v>80</v>
      </c>
      <c r="O58">
        <v>1.1492499046485765E-2</v>
      </c>
      <c r="P58">
        <v>1.3091617031349206E-2</v>
      </c>
      <c r="Q58">
        <v>1.3642803821434676E-2</v>
      </c>
      <c r="R58">
        <v>1.1273111554890893E-2</v>
      </c>
      <c r="S58">
        <v>8.8235802766387633E-3</v>
      </c>
      <c r="T58">
        <v>1.034918719019598E-2</v>
      </c>
      <c r="U58">
        <v>8.7820947226177545E-3</v>
      </c>
      <c r="V58">
        <v>7.6736717525063246E-3</v>
      </c>
      <c r="W58">
        <v>8.4969501338921123E-3</v>
      </c>
      <c r="X58">
        <v>7.904908669959642E-3</v>
      </c>
      <c r="Y58">
        <v>8.4358614012008427E-3</v>
      </c>
      <c r="Z58">
        <v>8.9494085393760862E-3</v>
      </c>
      <c r="AA58">
        <v>8.6786269850580491E-3</v>
      </c>
      <c r="AB58">
        <v>9.7395367130786222E-3</v>
      </c>
      <c r="AC58">
        <v>9.0951393403660482E-3</v>
      </c>
      <c r="AD58">
        <v>8.5380647905798877E-3</v>
      </c>
      <c r="AE58">
        <v>8.0804931223748891E-3</v>
      </c>
      <c r="AF58">
        <v>7.0314834207989511E-3</v>
      </c>
      <c r="AG58">
        <v>6.9525468686520882E-3</v>
      </c>
      <c r="AH58">
        <v>6.7684705097335917E-3</v>
      </c>
      <c r="AI58">
        <v>5.8714669862599171E-3</v>
      </c>
      <c r="AJ58">
        <v>6.2772593524871648E-3</v>
      </c>
      <c r="AK58">
        <v>4.3787553087430309E-3</v>
      </c>
      <c r="AL58">
        <v>4.0121991129086799E-3</v>
      </c>
      <c r="AM58">
        <v>4.6775921205963675E-3</v>
      </c>
      <c r="AN58">
        <v>5.5382262623991469E-3</v>
      </c>
      <c r="AO58">
        <v>6.4174030497362693E-3</v>
      </c>
      <c r="AP58">
        <v>8.1857042164552758E-3</v>
      </c>
      <c r="AQ58">
        <v>8.9607567735258409E-3</v>
      </c>
      <c r="AR58">
        <v>1.0202539352858E-2</v>
      </c>
      <c r="AS58">
        <v>8.1453854777544053E-3</v>
      </c>
      <c r="AT58">
        <v>6.7587535693016251E-3</v>
      </c>
      <c r="AU58">
        <v>5.211312449465451E-3</v>
      </c>
      <c r="AV58">
        <v>7.6018451052913298E-3</v>
      </c>
      <c r="AW58">
        <v>7.3412770029757457E-3</v>
      </c>
      <c r="AX58">
        <v>8.1404434406271119E-3</v>
      </c>
      <c r="AY58">
        <v>8.5356115081583993E-3</v>
      </c>
      <c r="AZ58">
        <v>9.4708696034646322E-3</v>
      </c>
    </row>
    <row r="59" spans="11:52" ht="14.4">
      <c r="K59" t="s">
        <v>190</v>
      </c>
      <c r="L59" t="s">
        <v>132</v>
      </c>
      <c r="M59" t="s">
        <v>28</v>
      </c>
      <c r="N59" t="s">
        <v>80</v>
      </c>
      <c r="O59">
        <v>3.4991401536931528E-3</v>
      </c>
      <c r="P59">
        <v>3.38326261866725E-3</v>
      </c>
      <c r="Q59">
        <v>2.7697585747984968E-3</v>
      </c>
      <c r="R59">
        <v>2.8545572919901696E-3</v>
      </c>
      <c r="S59">
        <v>2.3337832059147617E-3</v>
      </c>
      <c r="T59">
        <v>3.095752311424272E-3</v>
      </c>
      <c r="U59">
        <v>2.5483701692206313E-3</v>
      </c>
      <c r="V59">
        <v>1.8774000810589573E-3</v>
      </c>
      <c r="W59">
        <v>1.8701861426596901E-3</v>
      </c>
      <c r="X59">
        <v>2.5712066195614437E-3</v>
      </c>
      <c r="Y59">
        <v>3.2508444418424365E-3</v>
      </c>
      <c r="Z59">
        <v>2.9484528269456021E-3</v>
      </c>
      <c r="AA59">
        <v>3.21815635710683E-3</v>
      </c>
      <c r="AB59">
        <v>3.5456172656152603E-3</v>
      </c>
      <c r="AC59">
        <v>3.2427693960378778E-3</v>
      </c>
      <c r="AD59">
        <v>3.638003226976807E-3</v>
      </c>
      <c r="AE59">
        <v>4.5231146832206155E-3</v>
      </c>
      <c r="AF59">
        <v>3.8789732686910616E-3</v>
      </c>
      <c r="AG59">
        <v>3.5379014055071448E-3</v>
      </c>
      <c r="AH59">
        <v>3.6125374273262094E-3</v>
      </c>
      <c r="AI59">
        <v>3.4064946576219148E-3</v>
      </c>
      <c r="AJ59">
        <v>4.145359435452009E-3</v>
      </c>
      <c r="AK59">
        <v>2.5117043484257839E-3</v>
      </c>
      <c r="AL59">
        <v>2.9805465149123048E-3</v>
      </c>
      <c r="AM59">
        <v>2.8809167982793231E-3</v>
      </c>
      <c r="AN59">
        <v>3.4450120157244845E-3</v>
      </c>
      <c r="AO59">
        <v>3.1956996621642173E-3</v>
      </c>
      <c r="AP59" t="s">
        <v>6079</v>
      </c>
      <c r="AQ59" t="s">
        <v>6079</v>
      </c>
      <c r="AR59" t="s">
        <v>6079</v>
      </c>
      <c r="AS59" t="s">
        <v>6079</v>
      </c>
      <c r="AT59">
        <v>3.4180838369949548E-3</v>
      </c>
      <c r="AU59">
        <v>2.8542359672221319E-3</v>
      </c>
      <c r="AV59">
        <v>3.0912563298070338E-3</v>
      </c>
      <c r="AW59">
        <v>3.1616352451850241E-3</v>
      </c>
      <c r="AX59">
        <v>3.0564012853872137E-3</v>
      </c>
      <c r="AY59">
        <v>2.6053035343106164E-3</v>
      </c>
      <c r="AZ59">
        <v>2.5611232305379006E-3</v>
      </c>
    </row>
    <row r="60" spans="11:52" ht="14.4">
      <c r="K60" t="s">
        <v>191</v>
      </c>
      <c r="L60" t="s">
        <v>132</v>
      </c>
      <c r="M60" t="s">
        <v>29</v>
      </c>
      <c r="N60" t="s">
        <v>80</v>
      </c>
      <c r="O60">
        <v>2.1402828894371553E-3</v>
      </c>
      <c r="P60">
        <v>2.5146550971841416E-3</v>
      </c>
      <c r="Q60">
        <v>2.4697401126836864E-3</v>
      </c>
      <c r="R60">
        <v>2.4278982839174758E-3</v>
      </c>
      <c r="S60">
        <v>2.3960091291799989E-3</v>
      </c>
      <c r="T60">
        <v>3.6877310032048288E-3</v>
      </c>
      <c r="U60">
        <v>3.9303853600021208E-3</v>
      </c>
      <c r="V60">
        <v>2.7469351387224361E-3</v>
      </c>
      <c r="W60">
        <v>2.786137751972226E-3</v>
      </c>
      <c r="X60">
        <v>2.532712574560099E-3</v>
      </c>
      <c r="Y60">
        <v>2.6682104220344589E-3</v>
      </c>
      <c r="Z60">
        <v>2.6493441227935445E-3</v>
      </c>
      <c r="AA60">
        <v>2.8155070131292187E-3</v>
      </c>
      <c r="AB60">
        <v>2.477015217594782E-3</v>
      </c>
      <c r="AC60">
        <v>2.8525651032083247E-3</v>
      </c>
      <c r="AD60">
        <v>2.5702022334215088E-3</v>
      </c>
      <c r="AE60">
        <v>2.5301162820481793E-3</v>
      </c>
      <c r="AF60">
        <v>2.0529146602288268E-3</v>
      </c>
      <c r="AG60">
        <v>2.1133862674585255E-3</v>
      </c>
      <c r="AH60">
        <v>2.1725586968166484E-3</v>
      </c>
      <c r="AI60">
        <v>2.1138664259627857E-3</v>
      </c>
      <c r="AJ60">
        <v>2.3444991866917921E-3</v>
      </c>
      <c r="AK60">
        <v>2.0869771497567498E-3</v>
      </c>
      <c r="AL60">
        <v>1.9685916525814875E-3</v>
      </c>
      <c r="AM60">
        <v>2.1461171590078151E-3</v>
      </c>
      <c r="AN60">
        <v>2.3804440124306778E-3</v>
      </c>
      <c r="AO60">
        <v>2.8633206543079216E-3</v>
      </c>
      <c r="AP60">
        <v>2.7842632298223941E-3</v>
      </c>
      <c r="AQ60">
        <v>2.7273922073201375E-3</v>
      </c>
      <c r="AR60">
        <v>1.393905096009028E-3</v>
      </c>
      <c r="AS60">
        <v>1.329030816928814E-3</v>
      </c>
      <c r="AT60">
        <v>1.1154387217003211E-3</v>
      </c>
      <c r="AU60">
        <v>1.9340225535749303E-3</v>
      </c>
      <c r="AV60">
        <v>1.2447127377811004E-3</v>
      </c>
      <c r="AW60">
        <v>1.2606223266271113E-3</v>
      </c>
      <c r="AX60">
        <v>1.1899572065105393E-3</v>
      </c>
      <c r="AY60">
        <v>1.1519720809441017E-3</v>
      </c>
      <c r="AZ60">
        <v>1.1891636490254424E-3</v>
      </c>
    </row>
    <row r="61" spans="11:52" ht="14.4">
      <c r="K61" t="s">
        <v>192</v>
      </c>
      <c r="L61" t="s">
        <v>132</v>
      </c>
      <c r="M61" t="s">
        <v>30</v>
      </c>
      <c r="N61" t="s">
        <v>80</v>
      </c>
      <c r="O61">
        <v>3.1945586648831563E-2</v>
      </c>
      <c r="P61">
        <v>3.1252926992912461E-2</v>
      </c>
      <c r="Q61">
        <v>3.1647478078853715E-2</v>
      </c>
      <c r="R61">
        <v>2.9149633428164755E-2</v>
      </c>
      <c r="S61">
        <v>3.2638602635822217E-2</v>
      </c>
      <c r="T61">
        <v>3.2830754808798747E-2</v>
      </c>
      <c r="U61">
        <v>3.2512738437307627E-2</v>
      </c>
      <c r="V61">
        <v>3.1483596030995334E-2</v>
      </c>
      <c r="W61">
        <v>3.1684895559520573E-2</v>
      </c>
      <c r="X61">
        <v>2.982758981341704E-2</v>
      </c>
      <c r="Y61">
        <v>2.9902316028838086E-2</v>
      </c>
      <c r="Z61">
        <v>2.7728157960579071E-2</v>
      </c>
      <c r="AA61">
        <v>2.7467184658982745E-2</v>
      </c>
      <c r="AB61">
        <v>2.654895830938921E-2</v>
      </c>
      <c r="AC61">
        <v>2.1054204775316079E-2</v>
      </c>
      <c r="AD61">
        <v>1.783166707263218E-2</v>
      </c>
      <c r="AE61">
        <v>1.7917585022666958E-2</v>
      </c>
      <c r="AF61">
        <v>1.9180536436073491E-2</v>
      </c>
      <c r="AG61">
        <v>1.841465092966096E-2</v>
      </c>
      <c r="AH61">
        <v>1.7463004762782702E-2</v>
      </c>
      <c r="AI61">
        <v>1.6813064262345814E-2</v>
      </c>
      <c r="AJ61">
        <v>1.5875282875326621E-2</v>
      </c>
      <c r="AK61">
        <v>1.5217187184861435E-2</v>
      </c>
      <c r="AL61">
        <v>1.3654052966524373E-2</v>
      </c>
      <c r="AM61">
        <v>1.3373100357716061E-2</v>
      </c>
      <c r="AN61">
        <v>1.2981639453409017E-2</v>
      </c>
      <c r="AO61">
        <v>1.1776886486129816E-2</v>
      </c>
      <c r="AP61">
        <v>1.1521744704292566E-2</v>
      </c>
      <c r="AQ61">
        <v>1.1123124693119829E-2</v>
      </c>
      <c r="AR61">
        <v>1.0761776883002548E-2</v>
      </c>
      <c r="AS61">
        <v>1.0048150052497054E-2</v>
      </c>
      <c r="AT61">
        <v>1.0034437987978062E-2</v>
      </c>
      <c r="AU61">
        <v>9.6716356680329515E-3</v>
      </c>
      <c r="AV61">
        <v>8.0676371275189996E-3</v>
      </c>
      <c r="AW61">
        <v>9.1955335793396792E-3</v>
      </c>
      <c r="AX61">
        <v>8.8889674649230178E-3</v>
      </c>
      <c r="AY61">
        <v>8.5562774339026058E-3</v>
      </c>
      <c r="AZ61">
        <v>8.0661893993188034E-3</v>
      </c>
    </row>
    <row r="62" spans="11:52" ht="14.4">
      <c r="K62" t="s">
        <v>193</v>
      </c>
      <c r="L62" t="s">
        <v>132</v>
      </c>
      <c r="M62" t="s">
        <v>100</v>
      </c>
      <c r="N62" t="s">
        <v>80</v>
      </c>
      <c r="O62">
        <v>1.5754332431039669E-3</v>
      </c>
      <c r="P62">
        <v>2.082414150954589E-3</v>
      </c>
      <c r="Q62">
        <v>2.0449734618204758E-3</v>
      </c>
      <c r="R62">
        <v>2.0009154575737847E-3</v>
      </c>
      <c r="S62">
        <v>1.897238234084143E-3</v>
      </c>
      <c r="T62">
        <v>3.7399065700274127E-3</v>
      </c>
      <c r="U62">
        <v>3.6765546231508814E-3</v>
      </c>
      <c r="V62">
        <v>2.1916735877272227E-3</v>
      </c>
      <c r="W62">
        <v>2.1634427358416782E-3</v>
      </c>
      <c r="X62">
        <v>2.1764829752521013E-3</v>
      </c>
      <c r="Y62">
        <v>2.3690001716547456E-3</v>
      </c>
      <c r="Z62">
        <v>2.4431172006286958E-3</v>
      </c>
      <c r="AA62">
        <v>2.5243864446375364E-3</v>
      </c>
      <c r="AB62">
        <v>2.4970139167774671E-3</v>
      </c>
      <c r="AC62">
        <v>2.5589905793188855E-3</v>
      </c>
      <c r="AD62">
        <v>1.7958478121915505E-3</v>
      </c>
      <c r="AE62">
        <v>1.9698821618761211E-3</v>
      </c>
      <c r="AF62">
        <v>1.579434136399742E-3</v>
      </c>
      <c r="AG62">
        <v>1.8738729540185015E-3</v>
      </c>
      <c r="AH62">
        <v>1.9451146008392913E-3</v>
      </c>
      <c r="AI62">
        <v>1.8531037208030208E-3</v>
      </c>
      <c r="AJ62">
        <v>1.4023862387888199E-3</v>
      </c>
      <c r="AK62">
        <v>1.238592319237025E-3</v>
      </c>
      <c r="AL62">
        <v>1.6135904247379371E-3</v>
      </c>
      <c r="AM62">
        <v>1.7782167197506072E-3</v>
      </c>
      <c r="AN62">
        <v>1.5905775925723383E-3</v>
      </c>
      <c r="AO62">
        <v>1.46627492731508E-3</v>
      </c>
      <c r="AP62">
        <v>1.2920979597653493E-3</v>
      </c>
      <c r="AQ62">
        <v>1.2824108367772225E-3</v>
      </c>
      <c r="AR62">
        <v>1.2491473521618803E-3</v>
      </c>
      <c r="AS62">
        <v>1.2847950370240596E-3</v>
      </c>
      <c r="AT62">
        <v>1.1927629316130048E-3</v>
      </c>
      <c r="AU62">
        <v>1.472088985713839E-3</v>
      </c>
      <c r="AV62">
        <v>1.5430028992327609E-3</v>
      </c>
      <c r="AW62">
        <v>1.5558354335369184E-3</v>
      </c>
      <c r="AX62">
        <v>1.5409049983603647E-3</v>
      </c>
      <c r="AY62">
        <v>1.5124725415951769E-3</v>
      </c>
      <c r="AZ62">
        <v>1.5312826846054651E-3</v>
      </c>
    </row>
    <row r="63" spans="11:52" ht="14.4">
      <c r="K63" t="s">
        <v>194</v>
      </c>
      <c r="L63" t="s">
        <v>132</v>
      </c>
      <c r="M63" t="s">
        <v>31</v>
      </c>
      <c r="N63" t="s">
        <v>80</v>
      </c>
      <c r="O63">
        <v>1.856508425541117E-2</v>
      </c>
      <c r="P63">
        <v>1.7599445349484186E-2</v>
      </c>
      <c r="Q63">
        <v>2.0504348476364113E-2</v>
      </c>
      <c r="R63">
        <v>1.8163174041372493E-2</v>
      </c>
      <c r="S63">
        <v>1.6253820190727568E-2</v>
      </c>
      <c r="T63">
        <v>1.234958096158132E-2</v>
      </c>
      <c r="U63">
        <v>1.2083042623725577E-2</v>
      </c>
      <c r="V63">
        <v>1.2618530874183569E-2</v>
      </c>
      <c r="W63">
        <v>1.0965036557665338E-2</v>
      </c>
      <c r="X63">
        <v>8.2686240701566622E-3</v>
      </c>
      <c r="Y63">
        <v>1.362521986505804E-2</v>
      </c>
      <c r="Z63">
        <v>1.1851104649836871E-2</v>
      </c>
      <c r="AA63">
        <v>1.2405619385459938E-2</v>
      </c>
      <c r="AB63">
        <v>1.0584120773728462E-2</v>
      </c>
      <c r="AC63">
        <v>9.8404974690857634E-3</v>
      </c>
      <c r="AD63">
        <v>7.8867623496244876E-3</v>
      </c>
      <c r="AE63">
        <v>7.6154048856323844E-3</v>
      </c>
      <c r="AF63">
        <v>7.2040466012086926E-3</v>
      </c>
      <c r="AG63">
        <v>8.0370806368339071E-3</v>
      </c>
      <c r="AH63">
        <v>9.6520232243418533E-3</v>
      </c>
      <c r="AI63">
        <v>9.2388902871308708E-3</v>
      </c>
      <c r="AJ63">
        <v>1.0014802179089751E-2</v>
      </c>
      <c r="AK63">
        <v>6.9238627422582855E-3</v>
      </c>
      <c r="AL63">
        <v>6.1961812298660926E-3</v>
      </c>
      <c r="AM63">
        <v>8.5657487130710187E-3</v>
      </c>
      <c r="AN63">
        <v>1.0912706442608699E-2</v>
      </c>
      <c r="AO63">
        <v>1.180735525702456E-2</v>
      </c>
      <c r="AP63">
        <v>1.2304962385325788E-2</v>
      </c>
      <c r="AQ63">
        <v>1.5157037897976788E-2</v>
      </c>
      <c r="AR63">
        <v>1.2597976774784045E-2</v>
      </c>
      <c r="AS63">
        <v>1.0216929253361384E-2</v>
      </c>
      <c r="AT63">
        <v>7.9814018919513001E-3</v>
      </c>
      <c r="AU63">
        <v>6.1969883844060882E-3</v>
      </c>
      <c r="AV63">
        <v>5.7022540886131822E-3</v>
      </c>
      <c r="AW63">
        <v>7.1248737176407831E-3</v>
      </c>
      <c r="AX63">
        <v>5.8554635638315448E-3</v>
      </c>
      <c r="AY63">
        <v>1.0125442464990107E-2</v>
      </c>
      <c r="AZ63">
        <v>8.0451247691845276E-3</v>
      </c>
    </row>
    <row r="64" spans="11:52" ht="14.4">
      <c r="K64" t="s">
        <v>688</v>
      </c>
      <c r="L64" t="s">
        <v>132</v>
      </c>
      <c r="M64" t="s">
        <v>32</v>
      </c>
      <c r="N64" t="s">
        <v>80</v>
      </c>
      <c r="O64" t="s">
        <v>6079</v>
      </c>
      <c r="P64" t="s">
        <v>6079</v>
      </c>
      <c r="Q64" t="s">
        <v>6079</v>
      </c>
      <c r="R64" t="s">
        <v>6079</v>
      </c>
      <c r="S64" t="s">
        <v>6079</v>
      </c>
      <c r="T64">
        <v>8.0010825626952563E-3</v>
      </c>
      <c r="U64">
        <v>9.1346080770089034E-3</v>
      </c>
      <c r="V64">
        <v>8.601757722555517E-3</v>
      </c>
      <c r="W64">
        <v>8.9172124176913614E-3</v>
      </c>
      <c r="X64">
        <v>8.7186933505963467E-3</v>
      </c>
      <c r="Y64">
        <v>7.9505729356422368E-3</v>
      </c>
      <c r="Z64">
        <v>8.0194363370116664E-3</v>
      </c>
      <c r="AA64">
        <v>8.0098048092718827E-3</v>
      </c>
      <c r="AB64">
        <v>7.4648308653093506E-3</v>
      </c>
      <c r="AC64">
        <v>7.3624163814250574E-3</v>
      </c>
      <c r="AD64">
        <v>7.3728226842084098E-3</v>
      </c>
      <c r="AE64">
        <v>7.1509403286589574E-3</v>
      </c>
      <c r="AF64">
        <v>6.801782882952424E-3</v>
      </c>
      <c r="AG64">
        <v>6.8475354120176891E-3</v>
      </c>
      <c r="AH64">
        <v>6.6461709059306992E-3</v>
      </c>
      <c r="AI64">
        <v>6.6154709924940861E-3</v>
      </c>
      <c r="AJ64">
        <v>5.994278013791465E-3</v>
      </c>
      <c r="AK64">
        <v>5.3499159852447237E-3</v>
      </c>
      <c r="AL64">
        <v>5.1909617351259679E-3</v>
      </c>
      <c r="AM64">
        <v>5.1596250262254274E-3</v>
      </c>
      <c r="AN64">
        <v>5.4221658677681408E-3</v>
      </c>
      <c r="AO64">
        <v>5.1968165043585757E-3</v>
      </c>
      <c r="AP64">
        <v>5.0168333125836188E-3</v>
      </c>
      <c r="AQ64">
        <v>4.9833095473987123E-3</v>
      </c>
      <c r="AR64">
        <v>5.0396737248386532E-3</v>
      </c>
      <c r="AS64">
        <v>5.6890777587533681E-3</v>
      </c>
      <c r="AT64">
        <v>5.7467367341272665E-3</v>
      </c>
      <c r="AU64">
        <v>5.4214470140313935E-3</v>
      </c>
      <c r="AV64">
        <v>5.1096106372437097E-3</v>
      </c>
      <c r="AW64">
        <v>5.1564644590339293E-3</v>
      </c>
      <c r="AX64">
        <v>4.8582901933665688E-3</v>
      </c>
      <c r="AY64">
        <v>4.6434248803434936E-3</v>
      </c>
      <c r="AZ64">
        <v>4.2176648730115826E-3</v>
      </c>
    </row>
    <row r="65" spans="11:52" ht="14.4">
      <c r="K65" t="s">
        <v>195</v>
      </c>
      <c r="L65" t="s">
        <v>132</v>
      </c>
      <c r="M65" t="s">
        <v>93</v>
      </c>
      <c r="N65" t="s">
        <v>80</v>
      </c>
      <c r="O65">
        <v>9.4591820487167932E-4</v>
      </c>
      <c r="P65">
        <v>1.0598356172182586E-3</v>
      </c>
      <c r="Q65">
        <v>1.101843600031671E-3</v>
      </c>
      <c r="R65">
        <v>1.0744274704680016E-3</v>
      </c>
      <c r="S65">
        <v>1.0248176243252162E-3</v>
      </c>
      <c r="T65">
        <v>2.7184149713672333E-3</v>
      </c>
      <c r="U65">
        <v>2.6005322492264212E-3</v>
      </c>
      <c r="V65">
        <v>1.5484204701921103E-3</v>
      </c>
      <c r="W65">
        <v>1.3872712644979128E-3</v>
      </c>
      <c r="X65">
        <v>1.4110351356704364E-3</v>
      </c>
      <c r="Y65">
        <v>1.4634600840189162E-3</v>
      </c>
      <c r="Z65">
        <v>1.4379893856487054E-3</v>
      </c>
      <c r="AA65">
        <v>1.5497841403921361E-3</v>
      </c>
      <c r="AB65">
        <v>1.6489137152088731E-3</v>
      </c>
      <c r="AC65">
        <v>1.5874895920192033E-3</v>
      </c>
      <c r="AD65">
        <v>1.8062236158112777E-3</v>
      </c>
      <c r="AE65">
        <v>1.9941412860290803E-3</v>
      </c>
      <c r="AF65">
        <v>1.7400937600684696E-3</v>
      </c>
      <c r="AG65">
        <v>2.3975197857726265E-3</v>
      </c>
      <c r="AH65">
        <v>2.4986738318940539E-3</v>
      </c>
      <c r="AI65">
        <v>2.8559954499828648E-3</v>
      </c>
      <c r="AJ65">
        <v>2.872322065606264E-3</v>
      </c>
      <c r="AK65">
        <v>9.596222776257242E-4</v>
      </c>
      <c r="AL65">
        <v>9.9593842183170111E-4</v>
      </c>
      <c r="AM65">
        <v>1.1828949002583944E-3</v>
      </c>
      <c r="AN65">
        <v>3.9324054833286696E-4</v>
      </c>
      <c r="AO65">
        <v>3.7003051404314174E-4</v>
      </c>
      <c r="AP65">
        <v>3.6649661742530366E-4</v>
      </c>
      <c r="AQ65">
        <v>3.5137665545522279E-4</v>
      </c>
      <c r="AR65">
        <v>3.5786355339976437E-4</v>
      </c>
      <c r="AS65">
        <v>3.6612292589436143E-4</v>
      </c>
      <c r="AT65">
        <v>3.463733750437914E-4</v>
      </c>
      <c r="AU65">
        <v>3.9930638637403275E-4</v>
      </c>
      <c r="AV65">
        <v>2.7754921050243637E-4</v>
      </c>
      <c r="AW65">
        <v>2.815566794775997E-4</v>
      </c>
      <c r="AX65">
        <v>3.0744395568806424E-4</v>
      </c>
      <c r="AY65">
        <v>3.1224146082113109E-4</v>
      </c>
      <c r="AZ65">
        <v>3.4102217744786208E-4</v>
      </c>
    </row>
    <row r="66" spans="11:52" ht="14.4">
      <c r="K66" t="s">
        <v>196</v>
      </c>
      <c r="L66" t="s">
        <v>131</v>
      </c>
      <c r="M66" t="s">
        <v>13</v>
      </c>
      <c r="N66" t="s">
        <v>80</v>
      </c>
      <c r="O66">
        <v>0.16653174521611996</v>
      </c>
      <c r="P66">
        <v>0.16803260349519034</v>
      </c>
      <c r="Q66">
        <v>0.16866374725065778</v>
      </c>
      <c r="R66">
        <v>0.16975266892700314</v>
      </c>
      <c r="S66">
        <v>0.16660342430426256</v>
      </c>
      <c r="T66">
        <v>0.16603854420021028</v>
      </c>
      <c r="U66">
        <v>0.16512604502800396</v>
      </c>
      <c r="V66">
        <v>0.14713302076497725</v>
      </c>
      <c r="W66">
        <v>0.14373683676507201</v>
      </c>
      <c r="X66">
        <v>0.17502284721116076</v>
      </c>
      <c r="Y66">
        <v>0.16695880138596744</v>
      </c>
      <c r="Z66">
        <v>0.1645950535886041</v>
      </c>
      <c r="AA66">
        <v>0.15879601100066656</v>
      </c>
      <c r="AB66">
        <v>0.15935549241672434</v>
      </c>
      <c r="AC66">
        <v>0.15340694591875292</v>
      </c>
      <c r="AD66">
        <v>0.1492350969390461</v>
      </c>
      <c r="AE66">
        <v>0.15139212972384125</v>
      </c>
      <c r="AF66">
        <v>0.14921555809580725</v>
      </c>
      <c r="AG66">
        <v>0.14512747461928571</v>
      </c>
      <c r="AH66">
        <v>0.14461324808276876</v>
      </c>
      <c r="AI66">
        <v>0.14452352256942202</v>
      </c>
      <c r="AJ66">
        <v>0.14263707976533099</v>
      </c>
      <c r="AK66">
        <v>0.14284667723372357</v>
      </c>
      <c r="AL66">
        <v>0.1457006152275965</v>
      </c>
      <c r="AM66">
        <v>0.13881621891178125</v>
      </c>
      <c r="AN66">
        <v>0.13431644838212642</v>
      </c>
      <c r="AO66">
        <v>0.12985006977754415</v>
      </c>
      <c r="AP66">
        <v>0.13345893122475258</v>
      </c>
      <c r="AQ66">
        <v>0.12897313061837082</v>
      </c>
      <c r="AR66">
        <v>0.12993001747748278</v>
      </c>
      <c r="AS66">
        <v>0.13156845791612984</v>
      </c>
      <c r="AT66">
        <v>0.13203694021898779</v>
      </c>
      <c r="AU66">
        <v>0.13004467957892202</v>
      </c>
      <c r="AV66">
        <v>0.13846031718785756</v>
      </c>
      <c r="AW66">
        <v>0.13929981724162299</v>
      </c>
      <c r="AX66">
        <v>0.1499860282706785</v>
      </c>
      <c r="AY66">
        <v>0.15329300441941571</v>
      </c>
      <c r="AZ66">
        <v>0.15878787137098574</v>
      </c>
    </row>
    <row r="67" spans="11:52" ht="14.4">
      <c r="K67" t="s">
        <v>197</v>
      </c>
      <c r="L67" t="s">
        <v>131</v>
      </c>
      <c r="M67" t="s">
        <v>14</v>
      </c>
      <c r="N67" t="s">
        <v>80</v>
      </c>
      <c r="O67">
        <v>0.23824258943091897</v>
      </c>
      <c r="P67">
        <v>0.23783124744685399</v>
      </c>
      <c r="Q67">
        <v>0.22088520164052067</v>
      </c>
      <c r="R67">
        <v>0.22646311396308497</v>
      </c>
      <c r="S67">
        <v>0.22404765166051124</v>
      </c>
      <c r="T67">
        <v>0.22615202470758816</v>
      </c>
      <c r="U67">
        <v>0.21807637941755148</v>
      </c>
      <c r="V67">
        <v>0.21440169037504328</v>
      </c>
      <c r="W67">
        <v>0.20786616187587256</v>
      </c>
      <c r="X67">
        <v>0.20387784169752973</v>
      </c>
      <c r="Y67">
        <v>0.19727178555931593</v>
      </c>
      <c r="Z67">
        <v>0.18867720828826959</v>
      </c>
      <c r="AA67">
        <v>0.18499901037147012</v>
      </c>
      <c r="AB67">
        <v>0.17970510125516756</v>
      </c>
      <c r="AC67">
        <v>0.17484249661450246</v>
      </c>
      <c r="AD67">
        <v>0.16925194572506314</v>
      </c>
      <c r="AE67">
        <v>0.16695002048453206</v>
      </c>
      <c r="AF67">
        <v>0.16951709617292393</v>
      </c>
      <c r="AG67">
        <v>0.14922410433725683</v>
      </c>
      <c r="AH67">
        <v>0.14652679902240529</v>
      </c>
      <c r="AI67">
        <v>0.14353097294270689</v>
      </c>
      <c r="AJ67">
        <v>0.14403902830594514</v>
      </c>
      <c r="AK67">
        <v>0.14101101510482722</v>
      </c>
      <c r="AL67">
        <v>0.14823431753663022</v>
      </c>
      <c r="AM67">
        <v>0.14489800444404247</v>
      </c>
      <c r="AN67">
        <v>0.14143868356557862</v>
      </c>
      <c r="AO67">
        <v>0.13407451475464671</v>
      </c>
      <c r="AP67">
        <v>0.13232174099111479</v>
      </c>
      <c r="AQ67">
        <v>0.1268820296507841</v>
      </c>
      <c r="AR67">
        <v>0.12807694509960049</v>
      </c>
      <c r="AS67">
        <v>0.12054183658696264</v>
      </c>
      <c r="AT67">
        <v>0.11848598961767232</v>
      </c>
      <c r="AU67">
        <v>0.11435568952462778</v>
      </c>
      <c r="AV67">
        <v>0.12208444593047532</v>
      </c>
      <c r="AW67">
        <v>0.12276796852450236</v>
      </c>
      <c r="AX67">
        <v>0.12234219737495308</v>
      </c>
      <c r="AY67">
        <v>0.13246044574137633</v>
      </c>
      <c r="AZ67">
        <v>0.13754531482299306</v>
      </c>
    </row>
    <row r="68" spans="11:52" ht="14.4">
      <c r="K68" t="s">
        <v>198</v>
      </c>
      <c r="L68" t="s">
        <v>131</v>
      </c>
      <c r="M68" t="s">
        <v>92</v>
      </c>
      <c r="N68" t="s">
        <v>80</v>
      </c>
      <c r="O68">
        <v>8.8073425617966175E-2</v>
      </c>
      <c r="P68">
        <v>7.8071064367337697E-2</v>
      </c>
      <c r="Q68">
        <v>0.10095963582335508</v>
      </c>
      <c r="R68">
        <v>0.10255961711029452</v>
      </c>
      <c r="S68">
        <v>0.10156696630794586</v>
      </c>
      <c r="T68">
        <v>9.8654259598077901E-2</v>
      </c>
      <c r="U68">
        <v>0.11319105633860164</v>
      </c>
      <c r="V68">
        <v>0.11370591257937838</v>
      </c>
      <c r="W68">
        <v>0.1161037891473238</v>
      </c>
      <c r="X68">
        <v>0.12603809832252022</v>
      </c>
      <c r="Y68">
        <v>0.12622903794279264</v>
      </c>
      <c r="Z68">
        <v>0.13378349426846692</v>
      </c>
      <c r="AA68">
        <v>0.12451712298853454</v>
      </c>
      <c r="AB68">
        <v>0.14832705779533717</v>
      </c>
      <c r="AC68">
        <v>0.14416091514357873</v>
      </c>
      <c r="AD68">
        <v>0.14296530913340388</v>
      </c>
      <c r="AE68">
        <v>0.13894209982101605</v>
      </c>
      <c r="AF68">
        <v>0.13145195560362508</v>
      </c>
      <c r="AG68">
        <v>0.13387691029373908</v>
      </c>
      <c r="AH68">
        <v>0.13519227856459157</v>
      </c>
      <c r="AI68">
        <v>0.13720659031035243</v>
      </c>
      <c r="AJ68">
        <v>0.13989165475984414</v>
      </c>
      <c r="AK68">
        <v>0.15058725710744611</v>
      </c>
      <c r="AL68">
        <v>0.15435558389328757</v>
      </c>
      <c r="AM68">
        <v>0.15664468296548548</v>
      </c>
      <c r="AN68">
        <v>0.15175669378655626</v>
      </c>
      <c r="AO68">
        <v>0.15974912149130394</v>
      </c>
      <c r="AP68">
        <v>0.16102734429239507</v>
      </c>
      <c r="AQ68">
        <v>0.15834296729615371</v>
      </c>
      <c r="AR68">
        <v>0.16771087696722753</v>
      </c>
      <c r="AS68">
        <v>0.15483910369742818</v>
      </c>
      <c r="AT68">
        <v>0.15492528047818072</v>
      </c>
      <c r="AU68">
        <v>0.15425758404382442</v>
      </c>
      <c r="AV68">
        <v>0.14960373208214747</v>
      </c>
      <c r="AW68">
        <v>0.1359769945579718</v>
      </c>
      <c r="AX68">
        <v>0.13240142109982883</v>
      </c>
      <c r="AY68">
        <v>0.13405836348479677</v>
      </c>
      <c r="AZ68">
        <v>0.14513850157312591</v>
      </c>
    </row>
    <row r="69" spans="11:52" ht="14.4">
      <c r="K69" t="s">
        <v>199</v>
      </c>
      <c r="L69" t="s">
        <v>131</v>
      </c>
      <c r="M69" t="s">
        <v>15</v>
      </c>
      <c r="N69" t="s">
        <v>80</v>
      </c>
      <c r="O69">
        <v>0.12109005314730494</v>
      </c>
      <c r="P69">
        <v>0.12021477204441408</v>
      </c>
      <c r="Q69">
        <v>8.6839456578423846E-2</v>
      </c>
      <c r="R69">
        <v>7.3493569226050659E-2</v>
      </c>
      <c r="S69">
        <v>7.6780985486117739E-2</v>
      </c>
      <c r="T69">
        <v>6.5630904078041799E-2</v>
      </c>
      <c r="U69">
        <v>6.1637373592112077E-2</v>
      </c>
      <c r="V69">
        <v>6.234094688654853E-2</v>
      </c>
      <c r="W69">
        <v>5.9647466210944786E-2</v>
      </c>
      <c r="X69">
        <v>5.6807825255474113E-2</v>
      </c>
      <c r="Y69">
        <v>6.4500762347588142E-2</v>
      </c>
      <c r="Z69">
        <v>6.8981757759939699E-2</v>
      </c>
      <c r="AA69">
        <v>7.0295392314930247E-2</v>
      </c>
      <c r="AB69">
        <v>6.7909303714428451E-2</v>
      </c>
      <c r="AC69">
        <v>6.3189982544413992E-2</v>
      </c>
      <c r="AD69">
        <v>0.11660750947185776</v>
      </c>
      <c r="AE69" t="s">
        <v>6079</v>
      </c>
      <c r="AF69" t="s">
        <v>6079</v>
      </c>
      <c r="AG69">
        <v>0.16956568715104925</v>
      </c>
      <c r="AH69">
        <v>0.18484262706924473</v>
      </c>
      <c r="AI69">
        <v>0.17975836121843558</v>
      </c>
      <c r="AJ69">
        <v>0.16522114047714948</v>
      </c>
      <c r="AK69">
        <v>0.18691973014582591</v>
      </c>
      <c r="AL69">
        <v>0.20810780830083339</v>
      </c>
      <c r="AM69">
        <v>0.20715868216125435</v>
      </c>
      <c r="AN69">
        <v>0.18483458069820868</v>
      </c>
      <c r="AO69">
        <v>0.18205943198749633</v>
      </c>
      <c r="AP69">
        <v>0.16197342170771761</v>
      </c>
      <c r="AQ69">
        <v>0.16305998116257578</v>
      </c>
      <c r="AR69">
        <v>0.14951299231356649</v>
      </c>
      <c r="AS69">
        <v>0.14499739037051029</v>
      </c>
      <c r="AT69">
        <v>0.15063486977691942</v>
      </c>
      <c r="AU69">
        <v>0.15571467762826646</v>
      </c>
      <c r="AV69">
        <v>0.15610843012179326</v>
      </c>
      <c r="AW69">
        <v>0.16765083971741218</v>
      </c>
      <c r="AX69">
        <v>0.17597190554790204</v>
      </c>
      <c r="AY69">
        <v>0.1854822181309233</v>
      </c>
      <c r="AZ69">
        <v>0.18531306951823251</v>
      </c>
    </row>
    <row r="70" spans="11:52" ht="14.4">
      <c r="K70" t="s">
        <v>200</v>
      </c>
      <c r="L70" t="s">
        <v>131</v>
      </c>
      <c r="M70" t="s">
        <v>91</v>
      </c>
      <c r="N70" t="s">
        <v>80</v>
      </c>
      <c r="O70">
        <v>0.23264758538795147</v>
      </c>
      <c r="P70">
        <v>0.23758667159045585</v>
      </c>
      <c r="Q70">
        <v>0.23359303613532381</v>
      </c>
      <c r="R70">
        <v>0.23079527830213525</v>
      </c>
      <c r="S70">
        <v>0.22086090136833328</v>
      </c>
      <c r="T70">
        <v>0.20666837283823816</v>
      </c>
      <c r="U70">
        <v>0.19754184102110384</v>
      </c>
      <c r="V70">
        <v>0.19312288181583279</v>
      </c>
      <c r="W70">
        <v>0.18646568671534708</v>
      </c>
      <c r="X70">
        <v>0.18663176482420463</v>
      </c>
      <c r="Y70">
        <v>0.145980422287947</v>
      </c>
      <c r="Z70">
        <v>0.14168035661418338</v>
      </c>
      <c r="AA70">
        <v>0.13335823959234663</v>
      </c>
      <c r="AB70">
        <v>0.13108476628451224</v>
      </c>
      <c r="AC70">
        <v>0.12893139557132821</v>
      </c>
      <c r="AD70">
        <v>0.13031222245830873</v>
      </c>
      <c r="AE70">
        <v>0.1251649537398381</v>
      </c>
      <c r="AF70">
        <v>0.12857798583978974</v>
      </c>
      <c r="AG70">
        <v>0.12468738047268572</v>
      </c>
      <c r="AH70">
        <v>0.11772766502487962</v>
      </c>
      <c r="AI70">
        <v>0.11276911358042176</v>
      </c>
      <c r="AJ70">
        <v>0.11895584297369532</v>
      </c>
      <c r="AK70">
        <v>0.11410657513749112</v>
      </c>
      <c r="AL70">
        <v>0.14075400981642527</v>
      </c>
      <c r="AM70">
        <v>0.13622191491266319</v>
      </c>
      <c r="AN70">
        <v>0.14465083387786118</v>
      </c>
      <c r="AO70">
        <v>0.14432435480117631</v>
      </c>
      <c r="AP70">
        <v>0.15353721256143232</v>
      </c>
      <c r="AQ70">
        <v>0.1461164193027302</v>
      </c>
      <c r="AR70">
        <v>0.16389583885622858</v>
      </c>
      <c r="AS70">
        <v>0.15017072176290025</v>
      </c>
      <c r="AT70">
        <v>0.15001346108047175</v>
      </c>
      <c r="AU70">
        <v>0.1620718528245301</v>
      </c>
      <c r="AV70">
        <v>0.17788833784123123</v>
      </c>
      <c r="AW70">
        <v>0.17221237638212605</v>
      </c>
      <c r="AX70">
        <v>0.17070810265621864</v>
      </c>
      <c r="AY70">
        <v>0.16660807982725906</v>
      </c>
      <c r="AZ70">
        <v>0.17560406542968207</v>
      </c>
    </row>
    <row r="71" spans="11:52" ht="14.4">
      <c r="K71" t="s">
        <v>201</v>
      </c>
      <c r="L71" t="s">
        <v>131</v>
      </c>
      <c r="M71" t="s">
        <v>16</v>
      </c>
      <c r="N71" t="s">
        <v>80</v>
      </c>
      <c r="O71">
        <v>0.16208764528810529</v>
      </c>
      <c r="P71">
        <v>0.16556816559118137</v>
      </c>
      <c r="Q71">
        <v>0.15821137589109199</v>
      </c>
      <c r="R71">
        <v>0.16441196406526021</v>
      </c>
      <c r="S71">
        <v>0.16586800487129455</v>
      </c>
      <c r="T71">
        <v>0.17106610262536687</v>
      </c>
      <c r="U71">
        <v>0.163372351222101</v>
      </c>
      <c r="V71">
        <v>0.15656263705866544</v>
      </c>
      <c r="W71">
        <v>0.14832667546756348</v>
      </c>
      <c r="X71">
        <v>0.14570846556691697</v>
      </c>
      <c r="Y71">
        <v>0.14258339322882793</v>
      </c>
      <c r="Z71">
        <v>0.13957727884589735</v>
      </c>
      <c r="AA71">
        <v>0.13916667262583116</v>
      </c>
      <c r="AB71">
        <v>0.13992345272970053</v>
      </c>
      <c r="AC71">
        <v>0.13979812792198004</v>
      </c>
      <c r="AD71">
        <v>0.13584537341590305</v>
      </c>
      <c r="AE71">
        <v>0.13786180472236981</v>
      </c>
      <c r="AF71">
        <v>0.14261916477422196</v>
      </c>
      <c r="AG71">
        <v>0.13325165784752666</v>
      </c>
      <c r="AH71">
        <v>0.13393994733358297</v>
      </c>
      <c r="AI71">
        <v>0.13378575492061298</v>
      </c>
      <c r="AJ71">
        <v>0.14095700059926844</v>
      </c>
      <c r="AK71">
        <v>0.1344272177061413</v>
      </c>
      <c r="AL71">
        <v>0.13697953791384401</v>
      </c>
      <c r="AM71">
        <v>0.13667254640394408</v>
      </c>
      <c r="AN71">
        <v>0.13807371116411257</v>
      </c>
      <c r="AO71">
        <v>0.12915421597309806</v>
      </c>
      <c r="AP71">
        <v>0.12581389645638794</v>
      </c>
      <c r="AQ71">
        <v>0.12438627522894716</v>
      </c>
      <c r="AR71">
        <v>0.12175531165906139</v>
      </c>
      <c r="AS71">
        <v>0.11802260680828</v>
      </c>
      <c r="AT71">
        <v>0.11301255071217092</v>
      </c>
      <c r="AU71">
        <v>0.10696881976179227</v>
      </c>
      <c r="AV71">
        <v>0.11415899374775518</v>
      </c>
      <c r="AW71">
        <v>0.11674810472218244</v>
      </c>
      <c r="AX71">
        <v>0.116960448736716</v>
      </c>
      <c r="AY71">
        <v>0.11625592168970619</v>
      </c>
      <c r="AZ71">
        <v>0.12642449887877966</v>
      </c>
    </row>
    <row r="72" spans="11:52" ht="14.4">
      <c r="K72" t="s">
        <v>202</v>
      </c>
      <c r="L72" t="s">
        <v>131</v>
      </c>
      <c r="M72" t="s">
        <v>17</v>
      </c>
      <c r="N72" t="s">
        <v>80</v>
      </c>
      <c r="O72">
        <v>0.17089277871572817</v>
      </c>
      <c r="P72">
        <v>0.17069581662243805</v>
      </c>
      <c r="Q72">
        <v>0.15092802749712805</v>
      </c>
      <c r="R72">
        <v>0.15127280248495181</v>
      </c>
      <c r="S72">
        <v>0.14525903921173439</v>
      </c>
      <c r="T72">
        <v>0.14658763240655642</v>
      </c>
      <c r="U72">
        <v>0.13767967041861051</v>
      </c>
      <c r="V72">
        <v>0.13280507366858332</v>
      </c>
      <c r="W72">
        <v>0.1335371729095535</v>
      </c>
      <c r="X72">
        <v>0.13372236219181177</v>
      </c>
      <c r="Y72">
        <v>0.13546051330528527</v>
      </c>
      <c r="Z72">
        <v>0.13397905559373424</v>
      </c>
      <c r="AA72">
        <v>0.13253488388715023</v>
      </c>
      <c r="AB72">
        <v>0.12975957388626191</v>
      </c>
      <c r="AC72">
        <v>0.12359590486141428</v>
      </c>
      <c r="AD72">
        <v>0.12780957034974996</v>
      </c>
      <c r="AE72">
        <v>0.12390058591853537</v>
      </c>
      <c r="AF72">
        <v>0.1214687200858742</v>
      </c>
      <c r="AG72">
        <v>0.12471801501799712</v>
      </c>
      <c r="AH72">
        <v>0.12950176912533878</v>
      </c>
      <c r="AI72">
        <v>0.12741174348952505</v>
      </c>
      <c r="AJ72">
        <v>0.12375417332553608</v>
      </c>
      <c r="AK72">
        <v>0.12880072893962394</v>
      </c>
      <c r="AL72">
        <v>0.13159392706516512</v>
      </c>
      <c r="AM72">
        <v>0.13978087267044817</v>
      </c>
      <c r="AN72">
        <v>0.13453826408602573</v>
      </c>
      <c r="AO72">
        <v>0.14179072073366633</v>
      </c>
      <c r="AP72">
        <v>0.14134795075859063</v>
      </c>
      <c r="AQ72">
        <v>0.1388923189408077</v>
      </c>
      <c r="AR72">
        <v>0.12445522379965183</v>
      </c>
      <c r="AS72">
        <v>0.13035422044826411</v>
      </c>
      <c r="AT72">
        <v>0.12308578035371764</v>
      </c>
      <c r="AU72">
        <v>0.12074624515394748</v>
      </c>
      <c r="AV72">
        <v>0.11949829363735498</v>
      </c>
      <c r="AW72">
        <v>0.11745890141179904</v>
      </c>
      <c r="AX72">
        <v>0.11568032873359846</v>
      </c>
      <c r="AY72">
        <v>0.11265498858804383</v>
      </c>
      <c r="AZ72">
        <v>0.11503736095521876</v>
      </c>
    </row>
    <row r="73" spans="11:52" ht="14.4">
      <c r="K73" t="s">
        <v>689</v>
      </c>
      <c r="L73" t="s">
        <v>131</v>
      </c>
      <c r="M73" t="s">
        <v>97</v>
      </c>
      <c r="N73" t="s">
        <v>80</v>
      </c>
      <c r="O73" t="s">
        <v>6079</v>
      </c>
      <c r="P73" t="s">
        <v>6079</v>
      </c>
      <c r="Q73" t="s">
        <v>6079</v>
      </c>
      <c r="R73" t="s">
        <v>6079</v>
      </c>
      <c r="S73" t="s">
        <v>6079</v>
      </c>
      <c r="T73" t="s">
        <v>6079</v>
      </c>
      <c r="U73">
        <v>2.115054594871053E-2</v>
      </c>
      <c r="V73">
        <v>2.8671914190367905E-2</v>
      </c>
      <c r="W73">
        <v>2.71069155100527E-2</v>
      </c>
      <c r="X73">
        <v>2.90706501613868E-2</v>
      </c>
      <c r="Y73">
        <v>2.3537538046141521E-2</v>
      </c>
      <c r="Z73">
        <v>2.2499341486777683E-2</v>
      </c>
      <c r="AA73">
        <v>2.1960631007770272E-2</v>
      </c>
      <c r="AB73">
        <v>1.5889596295872742E-2</v>
      </c>
      <c r="AC73">
        <v>1.6764594822850549E-2</v>
      </c>
      <c r="AD73">
        <v>1.513111215755476E-2</v>
      </c>
      <c r="AE73">
        <v>1.4713592416710225E-2</v>
      </c>
      <c r="AF73">
        <v>1.4575748405857561E-2</v>
      </c>
      <c r="AG73">
        <v>1.472180023755631E-2</v>
      </c>
      <c r="AH73">
        <v>1.8066503668918509E-2</v>
      </c>
      <c r="AI73">
        <v>1.9325062713121271E-2</v>
      </c>
      <c r="AJ73">
        <v>1.7126068589284022E-2</v>
      </c>
      <c r="AK73">
        <v>2.1851746945126722E-2</v>
      </c>
      <c r="AL73">
        <v>7.9982738352069718E-2</v>
      </c>
      <c r="AM73">
        <v>7.8280798725867101E-2</v>
      </c>
      <c r="AN73">
        <v>6.9953831433700722E-2</v>
      </c>
      <c r="AO73">
        <v>7.6188539395325772E-2</v>
      </c>
      <c r="AP73">
        <v>7.8033057716392767E-2</v>
      </c>
      <c r="AQ73">
        <v>7.8445348129628556E-2</v>
      </c>
      <c r="AR73">
        <v>8.3013717126076705E-2</v>
      </c>
      <c r="AS73">
        <v>7.913542503058342E-2</v>
      </c>
      <c r="AT73">
        <v>8.3109815488631486E-2</v>
      </c>
      <c r="AU73">
        <v>8.4024986502230406E-2</v>
      </c>
      <c r="AV73">
        <v>4.8424731025377143E-2</v>
      </c>
      <c r="AW73">
        <v>4.7105683835336698E-2</v>
      </c>
      <c r="AX73">
        <v>4.6127755355894744E-2</v>
      </c>
      <c r="AY73">
        <v>4.520517032418947E-2</v>
      </c>
      <c r="AZ73">
        <v>4.5912113093142339E-2</v>
      </c>
    </row>
    <row r="74" spans="11:52" ht="14.4">
      <c r="K74" t="s">
        <v>203</v>
      </c>
      <c r="L74" t="s">
        <v>131</v>
      </c>
      <c r="M74" t="s">
        <v>18</v>
      </c>
      <c r="N74" t="s">
        <v>80</v>
      </c>
      <c r="O74">
        <v>0.17826144521808698</v>
      </c>
      <c r="P74">
        <v>0.1717175880892656</v>
      </c>
      <c r="Q74">
        <v>0.16828489770355853</v>
      </c>
      <c r="R74">
        <v>0.16594204539352506</v>
      </c>
      <c r="S74">
        <v>0.16244552561683154</v>
      </c>
      <c r="T74">
        <v>0.15378221429091538</v>
      </c>
      <c r="U74">
        <v>0.15891029322786396</v>
      </c>
      <c r="V74">
        <v>0.15325703986461836</v>
      </c>
      <c r="W74">
        <v>0.15092944412472384</v>
      </c>
      <c r="X74">
        <v>0.14657626559229736</v>
      </c>
      <c r="Y74">
        <v>0.14833722344624267</v>
      </c>
      <c r="Z74">
        <v>0.14625597427527681</v>
      </c>
      <c r="AA74">
        <v>0.14674137679859811</v>
      </c>
      <c r="AB74">
        <v>0.1382475662221419</v>
      </c>
      <c r="AC74">
        <v>0.14452028277617002</v>
      </c>
      <c r="AD74">
        <v>0.14045023321189479</v>
      </c>
      <c r="AE74">
        <v>0.1393849641182017</v>
      </c>
      <c r="AF74">
        <v>0.13856383158498994</v>
      </c>
      <c r="AG74">
        <v>0.13838659643516393</v>
      </c>
      <c r="AH74">
        <v>0.13824368302974444</v>
      </c>
      <c r="AI74">
        <v>0.13792460115287239</v>
      </c>
      <c r="AJ74">
        <v>0.13428280113521215</v>
      </c>
      <c r="AK74">
        <v>0.12923095838299492</v>
      </c>
      <c r="AL74">
        <v>0.13500581302489542</v>
      </c>
      <c r="AM74">
        <v>0.13779096428302168</v>
      </c>
      <c r="AN74">
        <v>0.1213331267484242</v>
      </c>
      <c r="AO74">
        <v>0.13132524263813766</v>
      </c>
      <c r="AP74">
        <v>0.13131323686242302</v>
      </c>
      <c r="AQ74">
        <v>0.12477705964353319</v>
      </c>
      <c r="AR74">
        <v>0.12181066924440008</v>
      </c>
      <c r="AS74">
        <v>0.12691741759577096</v>
      </c>
      <c r="AT74">
        <v>0.12712851717588949</v>
      </c>
      <c r="AU74">
        <v>0.12651207977958279</v>
      </c>
      <c r="AV74">
        <v>0.13315658639275391</v>
      </c>
      <c r="AW74">
        <v>0.13843542249920446</v>
      </c>
      <c r="AX74">
        <v>0.14141230071647393</v>
      </c>
      <c r="AY74">
        <v>0.14266402947584783</v>
      </c>
      <c r="AZ74">
        <v>0.14328768644245424</v>
      </c>
    </row>
    <row r="75" spans="11:52" ht="14.4">
      <c r="K75" t="s">
        <v>204</v>
      </c>
      <c r="L75" t="s">
        <v>131</v>
      </c>
      <c r="M75" t="s">
        <v>34</v>
      </c>
      <c r="N75" t="s">
        <v>80</v>
      </c>
      <c r="O75">
        <v>0.14937427108460655</v>
      </c>
      <c r="P75">
        <v>0.14757550275589429</v>
      </c>
      <c r="Q75">
        <v>0.14323020547168416</v>
      </c>
      <c r="R75">
        <v>0.14620417815727366</v>
      </c>
      <c r="S75">
        <v>0.14642142450344556</v>
      </c>
      <c r="T75">
        <v>0.14622036776338365</v>
      </c>
      <c r="U75">
        <v>0.14519194019923373</v>
      </c>
      <c r="V75">
        <v>0.14159797105516397</v>
      </c>
      <c r="W75">
        <v>0.13817798748046153</v>
      </c>
      <c r="X75">
        <v>0.1360477587761976</v>
      </c>
      <c r="Y75">
        <v>0.13428097103177794</v>
      </c>
      <c r="Z75">
        <v>0.13230196513971751</v>
      </c>
      <c r="AA75">
        <v>0.13090961431909426</v>
      </c>
      <c r="AB75">
        <v>0.12752728827909926</v>
      </c>
      <c r="AC75">
        <v>0.13007653390388058</v>
      </c>
      <c r="AD75">
        <v>0.12952491948167461</v>
      </c>
      <c r="AE75">
        <v>0.12944704055794787</v>
      </c>
      <c r="AF75">
        <v>0.12939335460541779</v>
      </c>
      <c r="AG75">
        <v>0.13281730539301104</v>
      </c>
      <c r="AH75">
        <v>0.13298136526657198</v>
      </c>
      <c r="AI75">
        <v>0.1325998942314178</v>
      </c>
      <c r="AJ75">
        <v>0.13150976341925755</v>
      </c>
      <c r="AK75">
        <v>0.12867777474003839</v>
      </c>
      <c r="AL75">
        <v>0.13374910333671425</v>
      </c>
      <c r="AM75">
        <v>0.13162774270714528</v>
      </c>
      <c r="AN75">
        <v>0.12545738469315679</v>
      </c>
      <c r="AO75">
        <v>0.12776763328585425</v>
      </c>
      <c r="AP75">
        <v>0.12684109565043367</v>
      </c>
      <c r="AQ75">
        <v>0.12321399070550562</v>
      </c>
      <c r="AR75">
        <v>0.11915270502592264</v>
      </c>
      <c r="AS75">
        <v>0.11937400733639553</v>
      </c>
      <c r="AT75">
        <v>0.11665255143162229</v>
      </c>
      <c r="AU75">
        <v>0.11165103482930595</v>
      </c>
      <c r="AV75">
        <v>0.1160690288846592</v>
      </c>
      <c r="AW75">
        <v>0.12226873497958723</v>
      </c>
      <c r="AX75">
        <v>0.12497942602940966</v>
      </c>
      <c r="AY75">
        <v>0.12521613615671159</v>
      </c>
      <c r="AZ75">
        <v>0.1283231584104107</v>
      </c>
    </row>
    <row r="76" spans="11:52" ht="14.4">
      <c r="K76" t="s">
        <v>205</v>
      </c>
      <c r="L76" t="s">
        <v>131</v>
      </c>
      <c r="M76" t="s">
        <v>19</v>
      </c>
      <c r="N76" t="s">
        <v>80</v>
      </c>
      <c r="O76">
        <v>0.12111582639021908</v>
      </c>
      <c r="P76">
        <v>0.11825216893679322</v>
      </c>
      <c r="Q76">
        <v>0.10989203316834148</v>
      </c>
      <c r="R76">
        <v>0.11549622263945482</v>
      </c>
      <c r="S76">
        <v>0.10488726990886704</v>
      </c>
      <c r="T76">
        <v>0.11117558938423666</v>
      </c>
      <c r="U76">
        <v>0.11281839567458476</v>
      </c>
      <c r="V76">
        <v>0.11850526535918551</v>
      </c>
      <c r="W76">
        <v>0.12170221327652438</v>
      </c>
      <c r="X76">
        <v>0.13185497878005045</v>
      </c>
      <c r="Y76">
        <v>0.12345844673407121</v>
      </c>
      <c r="Z76">
        <v>0.12470458389548296</v>
      </c>
      <c r="AA76">
        <v>0.12227785050755366</v>
      </c>
      <c r="AB76">
        <v>0.12406812797958196</v>
      </c>
      <c r="AC76">
        <v>0.12333170413284368</v>
      </c>
      <c r="AD76">
        <v>0.11747771438349464</v>
      </c>
      <c r="AE76">
        <v>0.11995994546365604</v>
      </c>
      <c r="AF76">
        <v>0.13659639391042763</v>
      </c>
      <c r="AG76">
        <v>0.12701250386624696</v>
      </c>
      <c r="AH76">
        <v>0.12733093153535216</v>
      </c>
      <c r="AI76">
        <v>0.12209769502103038</v>
      </c>
      <c r="AJ76">
        <v>0.12588980720584175</v>
      </c>
      <c r="AK76">
        <v>0.12940329407282267</v>
      </c>
      <c r="AL76">
        <v>0.12956444830731703</v>
      </c>
      <c r="AM76">
        <v>0.1250475259423853</v>
      </c>
      <c r="AN76">
        <v>0.11613997811885374</v>
      </c>
      <c r="AO76">
        <v>0.11468826312014072</v>
      </c>
      <c r="AP76">
        <v>0.11115013662957925</v>
      </c>
      <c r="AQ76">
        <v>0.10554814432571892</v>
      </c>
      <c r="AR76">
        <v>0.10898384439055668</v>
      </c>
      <c r="AS76">
        <v>0.10934663495923189</v>
      </c>
      <c r="AT76">
        <v>0.10890053030107856</v>
      </c>
      <c r="AU76">
        <v>0.10557450059384912</v>
      </c>
      <c r="AV76">
        <v>0.10091245482134097</v>
      </c>
      <c r="AW76">
        <v>0.11351799679603825</v>
      </c>
      <c r="AX76">
        <v>0.10548256338084595</v>
      </c>
      <c r="AY76">
        <v>0.10738170951271422</v>
      </c>
      <c r="AZ76">
        <v>0.10969798043022906</v>
      </c>
    </row>
    <row r="77" spans="11:52" ht="14.4">
      <c r="K77" t="s">
        <v>206</v>
      </c>
      <c r="L77" t="s">
        <v>131</v>
      </c>
      <c r="M77" t="s">
        <v>20</v>
      </c>
      <c r="N77" t="s">
        <v>80</v>
      </c>
      <c r="O77">
        <v>0.13222362872292284</v>
      </c>
      <c r="P77">
        <v>0.12916666257850618</v>
      </c>
      <c r="Q77">
        <v>0.12800906849460977</v>
      </c>
      <c r="R77">
        <v>0.12819733119691232</v>
      </c>
      <c r="S77">
        <v>0.12773654552845581</v>
      </c>
      <c r="T77">
        <v>0.12199497145599346</v>
      </c>
      <c r="U77">
        <v>0.12072503563347792</v>
      </c>
      <c r="V77">
        <v>0.11769854595701766</v>
      </c>
      <c r="W77">
        <v>0.11513474695572321</v>
      </c>
      <c r="X77">
        <v>0.1104906477522134</v>
      </c>
      <c r="Y77">
        <v>0.11038465870291818</v>
      </c>
      <c r="Z77">
        <v>0.10804125126045906</v>
      </c>
      <c r="AA77">
        <v>0.10599862733172082</v>
      </c>
      <c r="AB77">
        <v>0.1011905465694017</v>
      </c>
      <c r="AC77">
        <v>0.10960928721453748</v>
      </c>
      <c r="AD77">
        <v>0.1063202911515298</v>
      </c>
      <c r="AE77">
        <v>0.104872620248424</v>
      </c>
      <c r="AF77">
        <v>0.10082362412154758</v>
      </c>
      <c r="AG77">
        <v>0.10682124189844304</v>
      </c>
      <c r="AH77">
        <v>0.10712318748042279</v>
      </c>
      <c r="AI77">
        <v>0.10676859299773984</v>
      </c>
      <c r="AJ77">
        <v>0.10144964353342396</v>
      </c>
      <c r="AK77">
        <v>0.10754364945091524</v>
      </c>
      <c r="AL77">
        <v>0.11148182750465564</v>
      </c>
      <c r="AM77">
        <v>0.10763014656047055</v>
      </c>
      <c r="AN77">
        <v>0.10057533369315293</v>
      </c>
      <c r="AO77">
        <v>0.10560956035351853</v>
      </c>
      <c r="AP77">
        <v>0.10229294585297068</v>
      </c>
      <c r="AQ77">
        <v>0.10021018711385328</v>
      </c>
      <c r="AR77">
        <v>9.0775754817697854E-2</v>
      </c>
      <c r="AS77">
        <v>9.3391572901684816E-2</v>
      </c>
      <c r="AT77">
        <v>9.0219271385721347E-2</v>
      </c>
      <c r="AU77">
        <v>8.3940993789453619E-2</v>
      </c>
      <c r="AV77">
        <v>8.2816146334597454E-2</v>
      </c>
      <c r="AW77">
        <v>9.1665243751869796E-2</v>
      </c>
      <c r="AX77">
        <v>9.5071884326381403E-2</v>
      </c>
      <c r="AY77">
        <v>9.4765341378120579E-2</v>
      </c>
      <c r="AZ77">
        <v>9.3857636965554284E-2</v>
      </c>
    </row>
    <row r="78" spans="11:52" ht="14.4">
      <c r="K78" t="s">
        <v>207</v>
      </c>
      <c r="L78" t="s">
        <v>131</v>
      </c>
      <c r="M78" t="s">
        <v>21</v>
      </c>
      <c r="N78" t="s">
        <v>80</v>
      </c>
      <c r="O78">
        <v>0.1349301201376992</v>
      </c>
      <c r="P78">
        <v>0.13269343386414814</v>
      </c>
      <c r="Q78">
        <v>0.1275312058465802</v>
      </c>
      <c r="R78">
        <v>0.13479544138856581</v>
      </c>
      <c r="S78">
        <v>0.13773878909318629</v>
      </c>
      <c r="T78">
        <v>0.1420271243874667</v>
      </c>
      <c r="U78">
        <v>0.14046511095662476</v>
      </c>
      <c r="V78">
        <v>0.13609591959964698</v>
      </c>
      <c r="W78">
        <v>0.13506332496923482</v>
      </c>
      <c r="X78">
        <v>0.13527920493754106</v>
      </c>
      <c r="Y78">
        <v>0.13384920433027636</v>
      </c>
      <c r="Z78">
        <v>0.13351638885339753</v>
      </c>
      <c r="AA78">
        <v>0.13314576683240456</v>
      </c>
      <c r="AB78">
        <v>0.13001408333112061</v>
      </c>
      <c r="AC78">
        <v>0.13484630324646207</v>
      </c>
      <c r="AD78">
        <v>0.13568559624676493</v>
      </c>
      <c r="AE78">
        <v>0.13674701175420861</v>
      </c>
      <c r="AF78">
        <v>0.1393265624885095</v>
      </c>
      <c r="AG78">
        <v>0.14506420934382894</v>
      </c>
      <c r="AH78">
        <v>0.14656946319305497</v>
      </c>
      <c r="AI78">
        <v>0.14378315776375539</v>
      </c>
      <c r="AJ78">
        <v>0.1432269379986443</v>
      </c>
      <c r="AK78">
        <v>0.13530875618759047</v>
      </c>
      <c r="AL78">
        <v>0.14233309604839048</v>
      </c>
      <c r="AM78">
        <v>0.1366650669221405</v>
      </c>
      <c r="AN78">
        <v>0.13550099159241735</v>
      </c>
    </row>
    <row r="79" spans="11:52" ht="14.4">
      <c r="K79" t="s">
        <v>208</v>
      </c>
      <c r="L79" t="s">
        <v>131</v>
      </c>
      <c r="M79" t="s">
        <v>22</v>
      </c>
      <c r="N79" t="s">
        <v>80</v>
      </c>
      <c r="O79">
        <v>0.16716580767964134</v>
      </c>
      <c r="P79">
        <v>0.17362205322563093</v>
      </c>
      <c r="Q79">
        <v>0.17497795416252979</v>
      </c>
      <c r="R79">
        <v>0.17703361162566691</v>
      </c>
      <c r="S79">
        <v>0.17932952897696491</v>
      </c>
      <c r="T79">
        <v>0.18457416079209008</v>
      </c>
      <c r="U79">
        <v>0.18561520213324637</v>
      </c>
      <c r="V79">
        <v>0.18956097065686589</v>
      </c>
      <c r="W79">
        <v>0.18173100862682937</v>
      </c>
      <c r="X79">
        <v>0.16769477810796518</v>
      </c>
      <c r="Y79">
        <v>0.15793296154882552</v>
      </c>
      <c r="Z79">
        <v>0.14440992286606591</v>
      </c>
      <c r="AA79">
        <v>0.10639552802340374</v>
      </c>
      <c r="AB79">
        <v>8.69597495490297E-2</v>
      </c>
      <c r="AC79">
        <v>9.1096997303346708E-2</v>
      </c>
      <c r="AD79">
        <v>9.2624254419081217E-2</v>
      </c>
      <c r="AE79">
        <v>0.10145162151267446</v>
      </c>
      <c r="AF79">
        <v>0.10498925431468265</v>
      </c>
      <c r="AG79">
        <v>0.11006590058022528</v>
      </c>
      <c r="AH79">
        <v>0.11359370773236056</v>
      </c>
      <c r="AI79">
        <v>0.11041229730089816</v>
      </c>
      <c r="AJ79">
        <v>0.11305330030598168</v>
      </c>
      <c r="AK79">
        <v>0.12612792307019549</v>
      </c>
      <c r="AL79">
        <v>0.14597181738460871</v>
      </c>
      <c r="AM79">
        <v>0.14414284964330182</v>
      </c>
      <c r="AN79">
        <v>0.1452105755056102</v>
      </c>
      <c r="AO79">
        <v>0.15534846738608851</v>
      </c>
      <c r="AP79">
        <v>0.15919130041825807</v>
      </c>
      <c r="AQ79">
        <v>0.16084698311502624</v>
      </c>
      <c r="AR79">
        <v>0.15611000967680844</v>
      </c>
      <c r="AS79">
        <v>0.15556956492948668</v>
      </c>
      <c r="AT79">
        <v>0.15870494609175839</v>
      </c>
      <c r="AU79">
        <v>0.15487169654997571</v>
      </c>
      <c r="AV79">
        <v>0.16359880918063097</v>
      </c>
      <c r="AW79">
        <v>0.17993873471202187</v>
      </c>
      <c r="AX79">
        <v>0.18745244436530839</v>
      </c>
      <c r="AY79">
        <v>0.18645235322069839</v>
      </c>
      <c r="AZ79">
        <v>0.20063412127370189</v>
      </c>
    </row>
    <row r="80" spans="11:52" ht="14.4">
      <c r="K80" t="s">
        <v>209</v>
      </c>
      <c r="L80" t="s">
        <v>131</v>
      </c>
      <c r="M80" t="s">
        <v>90</v>
      </c>
      <c r="N80" t="s">
        <v>80</v>
      </c>
      <c r="O80">
        <v>0.10025135481402106</v>
      </c>
      <c r="P80">
        <v>0.1086962613812318</v>
      </c>
      <c r="Q80">
        <v>0.1111145044586931</v>
      </c>
      <c r="R80">
        <v>0.11125987293630614</v>
      </c>
      <c r="S80">
        <v>9.7847904911416803E-2</v>
      </c>
      <c r="T80">
        <v>9.9045538415078418E-2</v>
      </c>
      <c r="U80">
        <v>0.10493086461232969</v>
      </c>
      <c r="V80">
        <v>9.7134507468154122E-2</v>
      </c>
      <c r="W80">
        <v>0.10235355210923694</v>
      </c>
      <c r="X80">
        <v>0.1042997844065468</v>
      </c>
      <c r="Y80">
        <v>0.10712895621410404</v>
      </c>
      <c r="Z80">
        <v>0.1081148276716636</v>
      </c>
      <c r="AA80">
        <v>0.1058553806143331</v>
      </c>
      <c r="AB80">
        <v>0.1062867617747924</v>
      </c>
      <c r="AC80">
        <v>0.11319043633836186</v>
      </c>
      <c r="AD80">
        <v>0.10941961725206696</v>
      </c>
      <c r="AE80">
        <v>0.10800582399232179</v>
      </c>
      <c r="AF80">
        <v>0.1049527793726865</v>
      </c>
      <c r="AG80">
        <v>0.11153723196124309</v>
      </c>
      <c r="AH80">
        <v>0.11811872121694408</v>
      </c>
      <c r="AI80">
        <v>0.1173967134814162</v>
      </c>
      <c r="AJ80">
        <v>0.1139358949592947</v>
      </c>
      <c r="AK80">
        <v>0.11218040291559092</v>
      </c>
      <c r="AL80">
        <v>0.10873398499468996</v>
      </c>
      <c r="AM80">
        <v>0.1137800141510452</v>
      </c>
      <c r="AN80">
        <v>0.11151094900557736</v>
      </c>
      <c r="AO80">
        <v>0.10779213077624732</v>
      </c>
      <c r="AP80">
        <v>0.10962537713868314</v>
      </c>
      <c r="AQ80">
        <v>0.11347701119989216</v>
      </c>
      <c r="AR80">
        <v>0.11763969327261339</v>
      </c>
      <c r="AS80">
        <v>0.11566329658284762</v>
      </c>
      <c r="AT80">
        <v>0.11086551599432024</v>
      </c>
      <c r="AU80">
        <v>0.11258395266242972</v>
      </c>
      <c r="AV80">
        <v>0.10809741638454988</v>
      </c>
      <c r="AW80">
        <v>0.12025624789912694</v>
      </c>
      <c r="AX80">
        <v>0.12382576406644195</v>
      </c>
      <c r="AY80">
        <v>0.12075134848972004</v>
      </c>
      <c r="AZ80">
        <v>0.12300804160191968</v>
      </c>
    </row>
    <row r="81" spans="11:52" ht="14.4">
      <c r="K81" t="s">
        <v>210</v>
      </c>
      <c r="L81" t="s">
        <v>131</v>
      </c>
      <c r="M81" t="s">
        <v>23</v>
      </c>
      <c r="N81" t="s">
        <v>80</v>
      </c>
      <c r="O81">
        <v>0.15304897743026014</v>
      </c>
      <c r="P81">
        <v>0.15764806602833459</v>
      </c>
      <c r="Q81">
        <v>0.16668088035133458</v>
      </c>
      <c r="R81">
        <v>0.1898536413035001</v>
      </c>
      <c r="S81">
        <v>0.2110663202050162</v>
      </c>
      <c r="T81">
        <v>0.21771336311871675</v>
      </c>
      <c r="U81">
        <v>0.23799010522218361</v>
      </c>
      <c r="V81">
        <v>0.24756907453840488</v>
      </c>
      <c r="W81">
        <v>0.24804203863487428</v>
      </c>
      <c r="X81">
        <v>0.2502567593048029</v>
      </c>
      <c r="Y81">
        <v>0.25716859226771116</v>
      </c>
      <c r="Z81">
        <v>0.26564410008706224</v>
      </c>
      <c r="AA81">
        <v>0.26738393875227978</v>
      </c>
      <c r="AB81">
        <v>0.27115972980793018</v>
      </c>
      <c r="AC81">
        <v>0.2706554799985843</v>
      </c>
      <c r="AD81">
        <v>0.24783767306123664</v>
      </c>
      <c r="AE81">
        <v>0.25074144596948705</v>
      </c>
      <c r="AF81">
        <v>0.2486742751729758</v>
      </c>
      <c r="AG81">
        <v>0.24987874116198672</v>
      </c>
      <c r="AH81">
        <v>0.24500925231348081</v>
      </c>
      <c r="AI81">
        <v>0.23780985960112491</v>
      </c>
      <c r="AJ81">
        <v>0.23052210144757249</v>
      </c>
      <c r="AK81">
        <v>0.22326496484814495</v>
      </c>
      <c r="AL81">
        <v>0.21535966598517203</v>
      </c>
      <c r="AM81">
        <v>0.2203542237883272</v>
      </c>
      <c r="AN81">
        <v>0.21500849455124693</v>
      </c>
      <c r="AO81">
        <v>0.24616023586424987</v>
      </c>
      <c r="AP81">
        <v>0.24629555492668864</v>
      </c>
      <c r="AQ81">
        <v>0.24030148691729539</v>
      </c>
      <c r="AR81">
        <v>0.23361973032872327</v>
      </c>
      <c r="AS81">
        <v>0.23586918897791032</v>
      </c>
      <c r="AT81">
        <v>0.23901413275953745</v>
      </c>
      <c r="AU81">
        <v>0.22608446326848244</v>
      </c>
      <c r="AV81">
        <v>0.22281758644116889</v>
      </c>
      <c r="AW81">
        <v>0.23046681562917545</v>
      </c>
      <c r="AX81">
        <v>0.23249706388991664</v>
      </c>
      <c r="AY81">
        <v>0.22381892364670719</v>
      </c>
      <c r="AZ81">
        <v>0.21589541113274249</v>
      </c>
    </row>
    <row r="82" spans="11:52" ht="14.4">
      <c r="K82" t="s">
        <v>211</v>
      </c>
      <c r="L82" t="s">
        <v>131</v>
      </c>
      <c r="M82" t="s">
        <v>24</v>
      </c>
      <c r="N82" t="s">
        <v>80</v>
      </c>
      <c r="O82">
        <v>0.22926661085743927</v>
      </c>
      <c r="P82">
        <v>0.21732801117091363</v>
      </c>
      <c r="Q82">
        <v>0.21777795183534376</v>
      </c>
      <c r="R82">
        <v>0.21158545433515785</v>
      </c>
      <c r="S82">
        <v>0.21456709129322468</v>
      </c>
      <c r="T82">
        <v>0.20551048376477568</v>
      </c>
      <c r="U82">
        <v>0.18745362186107489</v>
      </c>
      <c r="V82">
        <v>0.1786970888925539</v>
      </c>
      <c r="W82">
        <v>0.1794415109077519</v>
      </c>
      <c r="X82">
        <v>0.16168406045436637</v>
      </c>
      <c r="Y82">
        <v>0.15929178310702943</v>
      </c>
      <c r="Z82">
        <v>0.16029300623377082</v>
      </c>
      <c r="AA82">
        <v>0.15921730427199865</v>
      </c>
      <c r="AB82">
        <v>0.14860723814674368</v>
      </c>
      <c r="AC82">
        <v>0.15300081967980608</v>
      </c>
      <c r="AD82">
        <v>0.15637208742273798</v>
      </c>
      <c r="AE82">
        <v>0.16223159606660423</v>
      </c>
      <c r="AF82">
        <v>0.1596984843143758</v>
      </c>
      <c r="AG82">
        <v>0.14771461730082772</v>
      </c>
      <c r="AH82">
        <v>0.14369649244253149</v>
      </c>
      <c r="AI82">
        <v>0.14550071219395772</v>
      </c>
      <c r="AJ82">
        <v>0.13569639409527029</v>
      </c>
      <c r="AK82">
        <v>0.13631044748428017</v>
      </c>
      <c r="AL82">
        <v>0.14835917492639095</v>
      </c>
      <c r="AM82">
        <v>0.14348779470733142</v>
      </c>
      <c r="AN82">
        <v>0.14027551212853293</v>
      </c>
      <c r="AO82">
        <v>0.13311924386946519</v>
      </c>
      <c r="AP82">
        <v>0.1239019263641576</v>
      </c>
      <c r="AQ82">
        <v>0.11881355059693648</v>
      </c>
      <c r="AR82">
        <v>0.12124999808549156</v>
      </c>
      <c r="AS82">
        <v>0.10924844924409639</v>
      </c>
      <c r="AT82">
        <v>0.10875066782362304</v>
      </c>
      <c r="AU82">
        <v>0.1062757035628808</v>
      </c>
      <c r="AV82">
        <v>0.10833468719977872</v>
      </c>
      <c r="AW82">
        <v>0.11911913252931558</v>
      </c>
      <c r="AX82">
        <v>0.11613076519603235</v>
      </c>
      <c r="AY82">
        <v>0.11113890967847712</v>
      </c>
      <c r="AZ82">
        <v>0.12046206405742881</v>
      </c>
    </row>
    <row r="83" spans="11:52" ht="14.4">
      <c r="K83" t="s">
        <v>1389</v>
      </c>
      <c r="L83" t="s">
        <v>131</v>
      </c>
      <c r="M83" t="s">
        <v>1386</v>
      </c>
      <c r="N83" t="s">
        <v>80</v>
      </c>
      <c r="O83" t="s">
        <v>6079</v>
      </c>
      <c r="P83" t="s">
        <v>6079</v>
      </c>
      <c r="Q83" t="s">
        <v>6079</v>
      </c>
      <c r="R83" t="s">
        <v>6079</v>
      </c>
      <c r="S83" t="s">
        <v>6079</v>
      </c>
      <c r="T83" t="s">
        <v>6079</v>
      </c>
      <c r="U83" t="s">
        <v>6079</v>
      </c>
      <c r="V83" t="s">
        <v>6079</v>
      </c>
      <c r="W83" t="s">
        <v>6079</v>
      </c>
      <c r="X83" t="s">
        <v>6079</v>
      </c>
      <c r="Y83" t="s">
        <v>6079</v>
      </c>
      <c r="Z83" t="s">
        <v>6079</v>
      </c>
      <c r="AA83" t="s">
        <v>6079</v>
      </c>
      <c r="AB83">
        <v>5.9878973595619063E-2</v>
      </c>
      <c r="AC83">
        <v>6.2226943804731365E-2</v>
      </c>
      <c r="AD83">
        <v>5.7949827558669335E-2</v>
      </c>
      <c r="AE83">
        <v>6.0976639256243907E-2</v>
      </c>
      <c r="AF83">
        <v>6.2951503579143253E-2</v>
      </c>
      <c r="AG83">
        <v>6.6474389921579308E-2</v>
      </c>
      <c r="AH83">
        <v>6.9683201058720182E-2</v>
      </c>
      <c r="AI83">
        <v>7.6628024705461234E-2</v>
      </c>
      <c r="AJ83">
        <v>6.6040864601831825E-2</v>
      </c>
      <c r="AK83">
        <v>8.5493903316581119E-2</v>
      </c>
      <c r="AL83">
        <v>0.10128513274839392</v>
      </c>
      <c r="AM83">
        <v>0.10678687230601404</v>
      </c>
      <c r="AN83">
        <v>0.10597627035417018</v>
      </c>
      <c r="AO83">
        <v>9.3007459391453232E-2</v>
      </c>
      <c r="AP83">
        <v>9.2540499919823618E-2</v>
      </c>
      <c r="AQ83">
        <v>9.8048655776405716E-2</v>
      </c>
      <c r="AR83">
        <v>0.10030651208518104</v>
      </c>
      <c r="AS83">
        <v>8.3916941911148943E-2</v>
      </c>
      <c r="AT83">
        <v>7.7750822967598388E-2</v>
      </c>
      <c r="AU83">
        <v>8.0948864279395405E-2</v>
      </c>
      <c r="AV83">
        <v>8.2552036158391809E-2</v>
      </c>
      <c r="AW83">
        <v>8.0001162091061312E-2</v>
      </c>
      <c r="AX83">
        <v>8.6132611617216276E-2</v>
      </c>
      <c r="AY83">
        <v>9.4871926483922023E-2</v>
      </c>
      <c r="AZ83">
        <v>9.2504112725579804E-2</v>
      </c>
    </row>
    <row r="84" spans="11:52" ht="14.4">
      <c r="K84" t="s">
        <v>212</v>
      </c>
      <c r="L84" t="s">
        <v>131</v>
      </c>
      <c r="M84" t="s">
        <v>25</v>
      </c>
      <c r="N84" t="s">
        <v>80</v>
      </c>
      <c r="O84">
        <v>0.17215389672777898</v>
      </c>
      <c r="P84">
        <v>0.17615406258228841</v>
      </c>
      <c r="Q84">
        <v>0.18108177135920583</v>
      </c>
      <c r="R84">
        <v>0.18373391508004647</v>
      </c>
      <c r="S84">
        <v>0.18407839952389701</v>
      </c>
      <c r="T84">
        <v>0.18067052025607735</v>
      </c>
      <c r="U84">
        <v>0.18696391548987079</v>
      </c>
      <c r="V84">
        <v>0.19020300544955232</v>
      </c>
      <c r="W84">
        <v>0.1830969150079389</v>
      </c>
      <c r="X84">
        <v>0.17583993221815869</v>
      </c>
      <c r="Y84">
        <v>0.17729444051314602</v>
      </c>
      <c r="Z84">
        <v>0.17107059343482922</v>
      </c>
      <c r="AA84">
        <v>0.17263860001806983</v>
      </c>
      <c r="AB84">
        <v>0.16538897949988512</v>
      </c>
      <c r="AC84">
        <v>0.16417441475365224</v>
      </c>
      <c r="AD84">
        <v>0.17641804900634225</v>
      </c>
      <c r="AE84">
        <v>0.18016311766475843</v>
      </c>
      <c r="AF84">
        <v>0.17308405690388068</v>
      </c>
      <c r="AG84">
        <v>0.19287671552423633</v>
      </c>
      <c r="AH84">
        <v>0.19001083610808028</v>
      </c>
      <c r="AI84">
        <v>0.19539059777845855</v>
      </c>
      <c r="AJ84">
        <v>0.1975004491509979</v>
      </c>
      <c r="AK84">
        <v>0.2000611395481022</v>
      </c>
      <c r="AL84">
        <v>0.20804163729444361</v>
      </c>
      <c r="AM84">
        <v>0.20476401282828605</v>
      </c>
      <c r="AN84">
        <v>0.19063702722957376</v>
      </c>
      <c r="AO84">
        <v>0.20394718149483423</v>
      </c>
      <c r="AP84">
        <v>0.20643487715235631</v>
      </c>
      <c r="AQ84">
        <v>0.20356596135992913</v>
      </c>
      <c r="AR84">
        <v>0.20223439137657612</v>
      </c>
      <c r="AS84">
        <v>0.20465248168123096</v>
      </c>
      <c r="AT84">
        <v>0.2007375606941145</v>
      </c>
      <c r="AU84">
        <v>0.19372705708438451</v>
      </c>
      <c r="AV84">
        <v>0.20112791875067859</v>
      </c>
      <c r="AW84">
        <v>0.20531371649748376</v>
      </c>
      <c r="AX84">
        <v>0.21491820433236897</v>
      </c>
      <c r="AY84">
        <v>0.21408746004755896</v>
      </c>
      <c r="AZ84">
        <v>0.22015908074034468</v>
      </c>
    </row>
    <row r="85" spans="11:52" ht="14.4">
      <c r="K85" t="s">
        <v>5646</v>
      </c>
      <c r="L85" t="s">
        <v>131</v>
      </c>
      <c r="M85" t="s">
        <v>5610</v>
      </c>
      <c r="N85" t="s">
        <v>80</v>
      </c>
      <c r="AO85">
        <v>0.15492627742619294</v>
      </c>
      <c r="AP85" t="s">
        <v>6079</v>
      </c>
      <c r="AQ85" t="s">
        <v>6079</v>
      </c>
      <c r="AR85" t="s">
        <v>6079</v>
      </c>
      <c r="AS85" t="s">
        <v>6079</v>
      </c>
      <c r="AT85">
        <v>0.14206327667745025</v>
      </c>
      <c r="AU85">
        <v>0.21065193319443087</v>
      </c>
      <c r="AV85">
        <v>0.18977066307351401</v>
      </c>
      <c r="AW85">
        <v>0.17696482768043614</v>
      </c>
      <c r="AX85">
        <v>0.1989390792630629</v>
      </c>
      <c r="AY85">
        <v>0.17952628386651151</v>
      </c>
      <c r="AZ85">
        <v>0.18343342757629771</v>
      </c>
    </row>
    <row r="86" spans="11:52" ht="14.4">
      <c r="K86" t="s">
        <v>213</v>
      </c>
      <c r="L86" t="s">
        <v>131</v>
      </c>
      <c r="M86" t="s">
        <v>98</v>
      </c>
      <c r="N86" t="s">
        <v>80</v>
      </c>
      <c r="O86">
        <v>7.5529595766510069E-2</v>
      </c>
      <c r="P86">
        <v>7.0924131423003564E-2</v>
      </c>
      <c r="Q86">
        <v>6.169423927969734E-2</v>
      </c>
      <c r="R86">
        <v>5.2608077705011191E-2</v>
      </c>
      <c r="S86">
        <v>4.7739981267246483E-2</v>
      </c>
      <c r="T86">
        <v>5.9412413134567126E-2</v>
      </c>
      <c r="U86">
        <v>4.3568509737721091E-2</v>
      </c>
      <c r="V86">
        <v>4.4579968426385438E-2</v>
      </c>
      <c r="W86">
        <v>4.5461027483983771E-2</v>
      </c>
      <c r="X86">
        <v>4.1603404765350599E-2</v>
      </c>
      <c r="Y86">
        <v>3.397694000797611E-2</v>
      </c>
      <c r="Z86">
        <v>3.2853295988441507E-2</v>
      </c>
      <c r="AA86">
        <v>2.7013793712791445E-2</v>
      </c>
      <c r="AB86">
        <v>2.5607365346255295E-2</v>
      </c>
      <c r="AC86">
        <v>2.8329319209428081E-2</v>
      </c>
      <c r="AD86">
        <v>2.3819336081041472E-2</v>
      </c>
      <c r="AE86">
        <v>2.3440750459417507E-2</v>
      </c>
      <c r="AF86">
        <v>4.6919899909929619E-2</v>
      </c>
      <c r="AG86">
        <v>6.3355303538050023E-2</v>
      </c>
      <c r="AH86">
        <v>6.0526263256610841E-2</v>
      </c>
      <c r="AI86">
        <v>5.7989059937987537E-2</v>
      </c>
      <c r="AJ86">
        <v>5.3926389547784392E-2</v>
      </c>
      <c r="AK86">
        <v>4.4329365890302237E-2</v>
      </c>
      <c r="AL86">
        <v>5.6376868382126327E-2</v>
      </c>
      <c r="AM86">
        <v>5.5568396484775018E-2</v>
      </c>
      <c r="AN86">
        <v>5.4308973875756589E-2</v>
      </c>
      <c r="AO86">
        <v>5.3143021951858445E-2</v>
      </c>
      <c r="AP86">
        <v>8.5019062739227005E-2</v>
      </c>
      <c r="AQ86">
        <v>8.3496677866239266E-2</v>
      </c>
      <c r="AR86">
        <v>7.9562249059414267E-2</v>
      </c>
      <c r="AS86">
        <v>0.1054669045042762</v>
      </c>
      <c r="AT86">
        <v>0.16595796677529459</v>
      </c>
      <c r="AU86">
        <v>0.11497822485209364</v>
      </c>
      <c r="AV86">
        <v>0.11132661012781496</v>
      </c>
      <c r="AW86">
        <v>0.12169042774756848</v>
      </c>
      <c r="AX86">
        <v>0.12201872558566253</v>
      </c>
      <c r="AY86">
        <v>0.12261227275274564</v>
      </c>
      <c r="AZ86">
        <v>0.12591564965962249</v>
      </c>
    </row>
    <row r="87" spans="11:52" ht="14.4">
      <c r="K87" t="s">
        <v>214</v>
      </c>
      <c r="L87" t="s">
        <v>131</v>
      </c>
      <c r="M87" t="s">
        <v>94</v>
      </c>
      <c r="N87" t="s">
        <v>80</v>
      </c>
      <c r="O87">
        <v>0.11684864166545857</v>
      </c>
      <c r="P87">
        <v>0.15028361462289153</v>
      </c>
      <c r="Q87">
        <v>0.14146980022992756</v>
      </c>
      <c r="R87">
        <v>0.1968720675280137</v>
      </c>
      <c r="S87">
        <v>0.1950533179725582</v>
      </c>
      <c r="T87">
        <v>0.18896216442358521</v>
      </c>
      <c r="U87">
        <v>0.17749975977168286</v>
      </c>
      <c r="V87">
        <v>0.17659917292308236</v>
      </c>
      <c r="W87">
        <v>0.16873745586392894</v>
      </c>
      <c r="X87">
        <v>0.16405076764653881</v>
      </c>
      <c r="Y87">
        <v>0.14385021759577463</v>
      </c>
      <c r="Z87">
        <v>0.13880931049219519</v>
      </c>
      <c r="AA87">
        <v>0.14120771427518408</v>
      </c>
      <c r="AB87">
        <v>0.10133161597177796</v>
      </c>
      <c r="AC87">
        <v>8.7091519852811577E-2</v>
      </c>
      <c r="AD87">
        <v>8.0313649369896614E-2</v>
      </c>
      <c r="AE87">
        <v>9.1874648083812641E-2</v>
      </c>
      <c r="AF87">
        <v>0.11101491439785267</v>
      </c>
      <c r="AG87">
        <v>0.11068713480773897</v>
      </c>
      <c r="AH87">
        <v>0.10969512616688196</v>
      </c>
      <c r="AI87">
        <v>0.11076248696724832</v>
      </c>
      <c r="AJ87">
        <v>0.11001621851545172</v>
      </c>
      <c r="AK87">
        <v>0.11343294152133068</v>
      </c>
      <c r="AL87">
        <v>0.12797549598098867</v>
      </c>
      <c r="AM87">
        <v>0.12766083522751318</v>
      </c>
      <c r="AN87">
        <v>0.15876723661592751</v>
      </c>
      <c r="AO87">
        <v>0.14939390618227155</v>
      </c>
      <c r="AP87">
        <v>0.14696092565488364</v>
      </c>
      <c r="AQ87">
        <v>0.13861590750547825</v>
      </c>
      <c r="AR87">
        <v>0.13282527073960676</v>
      </c>
      <c r="AS87">
        <v>0.12284610930795976</v>
      </c>
      <c r="AT87">
        <v>0.12224323345280157</v>
      </c>
      <c r="AU87">
        <v>0.1156884817538108</v>
      </c>
      <c r="AV87">
        <v>0.12996081203490484</v>
      </c>
      <c r="AW87">
        <v>0.13642791546439867</v>
      </c>
      <c r="AX87">
        <v>0.13415809920366761</v>
      </c>
      <c r="AY87">
        <v>0.13372176029809424</v>
      </c>
      <c r="AZ87">
        <v>0.13693336061725089</v>
      </c>
    </row>
    <row r="88" spans="11:52" ht="14.4">
      <c r="K88" t="s">
        <v>215</v>
      </c>
      <c r="L88" t="s">
        <v>131</v>
      </c>
      <c r="M88" t="s">
        <v>99</v>
      </c>
      <c r="N88" t="s">
        <v>80</v>
      </c>
      <c r="O88">
        <v>0.21176826481506544</v>
      </c>
      <c r="P88">
        <v>0.21251873753019135</v>
      </c>
      <c r="Q88">
        <v>0.24156043388525555</v>
      </c>
      <c r="R88">
        <v>0.24571439225882241</v>
      </c>
      <c r="S88">
        <v>0.22527430932891471</v>
      </c>
      <c r="T88">
        <v>0.23534125573206191</v>
      </c>
      <c r="U88">
        <v>0.22604755179940317</v>
      </c>
      <c r="V88">
        <v>0.21585543158505771</v>
      </c>
      <c r="W88">
        <v>0.20813841569196168</v>
      </c>
      <c r="X88">
        <v>0.21350294520308469</v>
      </c>
      <c r="Y88">
        <v>0.1910731459958866</v>
      </c>
      <c r="Z88">
        <v>0.17127193941475474</v>
      </c>
      <c r="AA88">
        <v>0.17719013153935859</v>
      </c>
      <c r="AB88">
        <v>0.18386366523937045</v>
      </c>
      <c r="AC88">
        <v>7.5902581518140944E-2</v>
      </c>
      <c r="AD88">
        <v>5.819843468028766E-2</v>
      </c>
      <c r="AE88">
        <v>3.4480856664288781E-2</v>
      </c>
      <c r="AF88">
        <v>3.4497150620420546E-2</v>
      </c>
      <c r="AG88">
        <v>0.10121673905237244</v>
      </c>
      <c r="AH88">
        <v>0.11151438769193286</v>
      </c>
      <c r="AI88">
        <v>0.11365113766870148</v>
      </c>
      <c r="AJ88">
        <v>0.10565138214397342</v>
      </c>
      <c r="AK88">
        <v>8.5453544895493158E-2</v>
      </c>
      <c r="AL88">
        <v>0.16608951149441431</v>
      </c>
      <c r="AM88">
        <v>0.19538124742393895</v>
      </c>
      <c r="AN88">
        <v>0.17885081642215439</v>
      </c>
      <c r="AO88">
        <v>0.17179690321159405</v>
      </c>
      <c r="AP88">
        <v>0.17137115024606592</v>
      </c>
      <c r="AQ88">
        <v>0.17503169758867976</v>
      </c>
      <c r="AR88">
        <v>0.11578764096810028</v>
      </c>
      <c r="AS88">
        <v>0.11043285058314606</v>
      </c>
      <c r="AT88">
        <v>0.13213139921735795</v>
      </c>
      <c r="AU88">
        <v>0.10826533311366664</v>
      </c>
      <c r="AV88">
        <v>6.7794986449929914E-2</v>
      </c>
      <c r="AW88">
        <v>6.9188745644399169E-2</v>
      </c>
      <c r="AX88">
        <v>5.831240780908345E-2</v>
      </c>
      <c r="AY88">
        <v>5.7346556893451577E-2</v>
      </c>
      <c r="AZ88">
        <v>5.373981498649421E-2</v>
      </c>
    </row>
    <row r="89" spans="11:52" ht="14.4">
      <c r="K89" t="s">
        <v>690</v>
      </c>
      <c r="L89" t="s">
        <v>131</v>
      </c>
      <c r="M89" t="s">
        <v>26</v>
      </c>
      <c r="N89" t="s">
        <v>80</v>
      </c>
      <c r="O89" t="s">
        <v>6079</v>
      </c>
      <c r="P89" t="s">
        <v>6079</v>
      </c>
      <c r="Q89" t="s">
        <v>6079</v>
      </c>
      <c r="R89" t="s">
        <v>6079</v>
      </c>
      <c r="S89" t="s">
        <v>6079</v>
      </c>
      <c r="T89">
        <v>0.33478834202872398</v>
      </c>
      <c r="U89">
        <v>0.32685571613151515</v>
      </c>
      <c r="V89">
        <v>0.32227339872075256</v>
      </c>
      <c r="W89">
        <v>0.31363702796967052</v>
      </c>
      <c r="X89">
        <v>0.29565275094311022</v>
      </c>
      <c r="Y89">
        <v>0.29978418131387607</v>
      </c>
      <c r="Z89">
        <v>0.28826641499079769</v>
      </c>
      <c r="AA89">
        <v>0.27327710235909702</v>
      </c>
      <c r="AB89">
        <v>0.25583100282298471</v>
      </c>
      <c r="AC89">
        <v>0.22422856797442481</v>
      </c>
      <c r="AD89">
        <v>0.26358210601266041</v>
      </c>
      <c r="AE89">
        <v>0.25482052948493972</v>
      </c>
      <c r="AF89">
        <v>0.24543260588578983</v>
      </c>
      <c r="AG89">
        <v>0.24674686419922096</v>
      </c>
      <c r="AH89">
        <v>0.2485299978341971</v>
      </c>
      <c r="AI89">
        <v>0.24715833506233059</v>
      </c>
      <c r="AJ89">
        <v>0.25770286391847058</v>
      </c>
      <c r="AK89">
        <v>0.24381343395642849</v>
      </c>
      <c r="AL89">
        <v>0.27451457603089152</v>
      </c>
      <c r="AM89">
        <v>0.26666755879122589</v>
      </c>
      <c r="AN89">
        <v>0.24982297808219572</v>
      </c>
      <c r="AO89">
        <v>0.24648966678750617</v>
      </c>
      <c r="AP89">
        <v>0.25912233729541745</v>
      </c>
      <c r="AQ89">
        <v>0.24850855859241955</v>
      </c>
      <c r="AR89">
        <v>0.24466966652200883</v>
      </c>
      <c r="AS89">
        <v>0.25159248197753997</v>
      </c>
      <c r="AT89">
        <v>0.25615611682848988</v>
      </c>
      <c r="AU89">
        <v>0.27804969726602946</v>
      </c>
      <c r="AV89">
        <v>0.28399819123993331</v>
      </c>
      <c r="AW89">
        <v>0.29302044648995623</v>
      </c>
      <c r="AX89">
        <v>0.28145898682103321</v>
      </c>
      <c r="AY89">
        <v>0.30239141108026807</v>
      </c>
      <c r="AZ89">
        <v>0.31612215160258844</v>
      </c>
    </row>
    <row r="90" spans="11:52" ht="14.4">
      <c r="K90" t="s">
        <v>216</v>
      </c>
      <c r="L90" t="s">
        <v>131</v>
      </c>
      <c r="M90" t="s">
        <v>27</v>
      </c>
      <c r="N90" t="s">
        <v>80</v>
      </c>
      <c r="O90">
        <v>0.11662549800337405</v>
      </c>
      <c r="P90">
        <v>0.11513854021173384</v>
      </c>
      <c r="Q90">
        <v>0.10850939535681464</v>
      </c>
      <c r="R90">
        <v>0.10721333999945792</v>
      </c>
      <c r="S90">
        <v>0.10630422901320036</v>
      </c>
      <c r="T90">
        <v>0.10596369366861384</v>
      </c>
      <c r="U90">
        <v>0.10490280290935604</v>
      </c>
      <c r="V90">
        <v>0.1045657135075258</v>
      </c>
      <c r="W90">
        <v>0.1006998103869788</v>
      </c>
      <c r="X90">
        <v>0.10121211111077812</v>
      </c>
      <c r="Y90">
        <v>9.3936559564738162E-2</v>
      </c>
      <c r="Z90">
        <v>9.3776053141905916E-2</v>
      </c>
      <c r="AA90">
        <v>8.9618497380576992E-2</v>
      </c>
      <c r="AB90">
        <v>8.9674413901195418E-2</v>
      </c>
      <c r="AC90">
        <v>8.5895805072005213E-2</v>
      </c>
      <c r="AD90">
        <v>8.3798483812663652E-2</v>
      </c>
      <c r="AE90">
        <v>7.9433779164823456E-2</v>
      </c>
      <c r="AF90">
        <v>8.1005936997876726E-2</v>
      </c>
      <c r="AG90">
        <v>8.1633772850990938E-2</v>
      </c>
      <c r="AH90">
        <v>7.9027113049017869E-2</v>
      </c>
      <c r="AI90">
        <v>8.062919599934007E-2</v>
      </c>
      <c r="AJ90">
        <v>8.2016986072132314E-2</v>
      </c>
      <c r="AK90">
        <v>8.1607627851153747E-2</v>
      </c>
      <c r="AL90">
        <v>8.4703634493857274E-2</v>
      </c>
      <c r="AM90">
        <v>8.163093188021607E-2</v>
      </c>
      <c r="AN90">
        <v>8.2777573549435782E-2</v>
      </c>
      <c r="AO90">
        <v>7.6155257017368458E-2</v>
      </c>
      <c r="AP90">
        <v>7.6164881692490707E-2</v>
      </c>
      <c r="AQ90">
        <v>7.2876342575129885E-2</v>
      </c>
      <c r="AR90">
        <v>7.5262885848659158E-2</v>
      </c>
      <c r="AS90">
        <v>7.0367401592701814E-2</v>
      </c>
      <c r="AT90">
        <v>7.0918598635915986E-2</v>
      </c>
      <c r="AU90">
        <v>6.6609308482165189E-2</v>
      </c>
      <c r="AV90">
        <v>7.3699543868869011E-2</v>
      </c>
      <c r="AW90">
        <v>7.3288041428793707E-2</v>
      </c>
      <c r="AX90">
        <v>7.6084871642633375E-2</v>
      </c>
      <c r="AY90">
        <v>7.6276960728603557E-2</v>
      </c>
      <c r="AZ90">
        <v>8.4236788080185115E-2</v>
      </c>
    </row>
    <row r="91" spans="11:52" ht="14.4">
      <c r="K91" t="s">
        <v>217</v>
      </c>
      <c r="L91" t="s">
        <v>131</v>
      </c>
      <c r="M91" t="s">
        <v>28</v>
      </c>
      <c r="N91" t="s">
        <v>80</v>
      </c>
      <c r="O91">
        <v>0.110689500389115</v>
      </c>
      <c r="P91">
        <v>0.10555124961233205</v>
      </c>
      <c r="Q91">
        <v>0.10425676186472033</v>
      </c>
      <c r="R91">
        <v>0.10646723257235316</v>
      </c>
      <c r="S91">
        <v>0.11028740075541152</v>
      </c>
      <c r="T91">
        <v>0.11513881386590924</v>
      </c>
      <c r="U91">
        <v>0.111876957361235</v>
      </c>
      <c r="V91">
        <v>0.11445514950007288</v>
      </c>
      <c r="W91">
        <v>0.11381835575516897</v>
      </c>
      <c r="X91">
        <v>0.11795304681813368</v>
      </c>
      <c r="Y91">
        <v>9.8943419367487004E-2</v>
      </c>
      <c r="Z91">
        <v>9.5505553371967686E-2</v>
      </c>
      <c r="AA91">
        <v>9.1480459824337376E-2</v>
      </c>
      <c r="AB91">
        <v>0.11811277281567736</v>
      </c>
      <c r="AC91">
        <v>9.67315360876429E-2</v>
      </c>
      <c r="AD91">
        <v>9.6693306533358364E-2</v>
      </c>
      <c r="AE91">
        <v>0.10420134541402032</v>
      </c>
      <c r="AF91">
        <v>0.11277044379319046</v>
      </c>
      <c r="AG91">
        <v>9.9399835336847875E-2</v>
      </c>
      <c r="AH91">
        <v>8.2962376781010316E-2</v>
      </c>
      <c r="AI91">
        <v>9.0057037495776107E-2</v>
      </c>
      <c r="AJ91">
        <v>9.6985320721624121E-2</v>
      </c>
      <c r="AK91">
        <v>9.9721911205939054E-2</v>
      </c>
      <c r="AL91">
        <v>0.11849959354696196</v>
      </c>
      <c r="AM91">
        <v>0.10502357101146632</v>
      </c>
      <c r="AN91">
        <v>0.11415614765162836</v>
      </c>
      <c r="AO91">
        <v>0.11211629492453384</v>
      </c>
      <c r="AP91" t="s">
        <v>6079</v>
      </c>
      <c r="AQ91" t="s">
        <v>6079</v>
      </c>
      <c r="AR91" t="s">
        <v>6079</v>
      </c>
      <c r="AS91" t="s">
        <v>6079</v>
      </c>
      <c r="AT91">
        <v>0.10481845476289522</v>
      </c>
      <c r="AU91">
        <v>9.7467877242148157E-2</v>
      </c>
      <c r="AV91">
        <v>0.12112669045670039</v>
      </c>
      <c r="AW91">
        <v>0.10457894603720395</v>
      </c>
      <c r="AX91">
        <v>9.5484064632193069E-2</v>
      </c>
      <c r="AY91">
        <v>8.935189258645039E-2</v>
      </c>
      <c r="AZ91">
        <v>0.13234302216924307</v>
      </c>
    </row>
    <row r="92" spans="11:52" ht="14.4">
      <c r="K92" t="s">
        <v>218</v>
      </c>
      <c r="L92" t="s">
        <v>131</v>
      </c>
      <c r="M92" t="s">
        <v>29</v>
      </c>
      <c r="N92" t="s">
        <v>80</v>
      </c>
      <c r="O92">
        <v>0.21592134903801749</v>
      </c>
      <c r="P92">
        <v>0.19714201409602608</v>
      </c>
      <c r="Q92">
        <v>0.19511801327990971</v>
      </c>
      <c r="R92">
        <v>0.19968895421727159</v>
      </c>
      <c r="S92">
        <v>0.20833703755400793</v>
      </c>
      <c r="T92">
        <v>0.18790164698738815</v>
      </c>
      <c r="U92">
        <v>0.20666732013971623</v>
      </c>
      <c r="V92">
        <v>0.20741725757145893</v>
      </c>
      <c r="W92">
        <v>0.2090496266082626</v>
      </c>
      <c r="X92">
        <v>0.21740986837909293</v>
      </c>
      <c r="Y92">
        <v>0.20900912148919143</v>
      </c>
      <c r="Z92">
        <v>0.20565224585734532</v>
      </c>
      <c r="AA92">
        <v>0.19468577923569996</v>
      </c>
      <c r="AB92">
        <v>0.21769106474457656</v>
      </c>
      <c r="AC92">
        <v>0.20928387814877697</v>
      </c>
      <c r="AD92">
        <v>0.21720492364427929</v>
      </c>
      <c r="AE92">
        <v>0.21039299312023285</v>
      </c>
      <c r="AF92">
        <v>0.20702983374768968</v>
      </c>
      <c r="AG92">
        <v>0.22369610006188231</v>
      </c>
      <c r="AH92">
        <v>0.221202337983916</v>
      </c>
      <c r="AI92">
        <v>0.20938657711840197</v>
      </c>
      <c r="AJ92">
        <v>0.22027105437077876</v>
      </c>
      <c r="AK92">
        <v>0.22083181880264599</v>
      </c>
      <c r="AL92">
        <v>0.28663854519154497</v>
      </c>
      <c r="AM92">
        <v>0.30358749713045791</v>
      </c>
      <c r="AN92">
        <v>0.30960500001191044</v>
      </c>
      <c r="AO92">
        <v>0.31017746220647213</v>
      </c>
      <c r="AP92">
        <v>0.31844800551907387</v>
      </c>
      <c r="AQ92">
        <v>0.30920519831756899</v>
      </c>
      <c r="AR92">
        <v>0.29992709498700404</v>
      </c>
      <c r="AS92">
        <v>0.28032074292330855</v>
      </c>
      <c r="AT92">
        <v>0.26957610734022908</v>
      </c>
      <c r="AU92">
        <v>0.25207368027917942</v>
      </c>
      <c r="AV92">
        <v>0.28142432141468343</v>
      </c>
      <c r="AW92">
        <v>0.29589987466311246</v>
      </c>
      <c r="AX92">
        <v>0.31262245688179663</v>
      </c>
      <c r="AY92">
        <v>0.33438613973314169</v>
      </c>
      <c r="AZ92">
        <v>0.34624488644162998</v>
      </c>
    </row>
    <row r="93" spans="11:52" ht="14.4">
      <c r="K93" t="s">
        <v>219</v>
      </c>
      <c r="L93" t="s">
        <v>131</v>
      </c>
      <c r="M93" t="s">
        <v>30</v>
      </c>
      <c r="N93" t="s">
        <v>80</v>
      </c>
      <c r="O93">
        <v>0.17563301856730285</v>
      </c>
      <c r="P93">
        <v>0.16801545801459553</v>
      </c>
      <c r="Q93">
        <v>0.16680193920031167</v>
      </c>
      <c r="R93">
        <v>0.17520093909312798</v>
      </c>
      <c r="S93">
        <v>0.17866338424612979</v>
      </c>
      <c r="T93">
        <v>0.17998420024858161</v>
      </c>
      <c r="U93">
        <v>0.19027227514571071</v>
      </c>
      <c r="V93">
        <v>0.19176604314641368</v>
      </c>
      <c r="W93">
        <v>0.19238900146262661</v>
      </c>
      <c r="X93">
        <v>0.17779543664979669</v>
      </c>
      <c r="Y93">
        <v>0.19074109073823631</v>
      </c>
      <c r="Z93">
        <v>0.20072056818763437</v>
      </c>
      <c r="AA93">
        <v>0.19904947670040121</v>
      </c>
      <c r="AB93">
        <v>0.19457642137693457</v>
      </c>
      <c r="AC93">
        <v>0.20610943655195971</v>
      </c>
      <c r="AD93">
        <v>0.21105007146403201</v>
      </c>
      <c r="AE93">
        <v>0.21391401669977111</v>
      </c>
      <c r="AF93">
        <v>0.21886954305368031</v>
      </c>
      <c r="AG93">
        <v>0.2299600625625223</v>
      </c>
      <c r="AH93">
        <v>0.22887943063139132</v>
      </c>
      <c r="AI93">
        <v>0.23068064995051765</v>
      </c>
      <c r="AJ93">
        <v>0.22646479600741221</v>
      </c>
      <c r="AK93">
        <v>0.23041855391450411</v>
      </c>
      <c r="AL93">
        <v>0.23912913766359609</v>
      </c>
      <c r="AM93">
        <v>0.24026597831486421</v>
      </c>
      <c r="AN93">
        <v>0.23159863154017801</v>
      </c>
      <c r="AO93">
        <v>0.22623705625279164</v>
      </c>
      <c r="AP93">
        <v>0.22774101506875907</v>
      </c>
      <c r="AQ93">
        <v>0.21245279574577641</v>
      </c>
      <c r="AR93">
        <v>0.20749395348244465</v>
      </c>
      <c r="AS93">
        <v>0.20373710189207889</v>
      </c>
      <c r="AT93">
        <v>0.20051324382448865</v>
      </c>
      <c r="AU93">
        <v>0.1973832160873254</v>
      </c>
      <c r="AV93">
        <v>0.20026883058650016</v>
      </c>
      <c r="AW93">
        <v>0.21833521635284947</v>
      </c>
      <c r="AX93">
        <v>0.22130840943177843</v>
      </c>
      <c r="AY93">
        <v>0.23738265373845849</v>
      </c>
      <c r="AZ93">
        <v>0.22917159627900352</v>
      </c>
    </row>
    <row r="94" spans="11:52" ht="14.4">
      <c r="K94" t="s">
        <v>220</v>
      </c>
      <c r="L94" t="s">
        <v>131</v>
      </c>
      <c r="M94" t="s">
        <v>100</v>
      </c>
      <c r="N94" t="s">
        <v>80</v>
      </c>
      <c r="O94">
        <v>0.2456233525470328</v>
      </c>
      <c r="P94">
        <v>0.25781891755887759</v>
      </c>
      <c r="Q94">
        <v>0.25795617049524533</v>
      </c>
      <c r="R94">
        <v>0.25463318032125032</v>
      </c>
      <c r="S94">
        <v>0.24682007264089129</v>
      </c>
      <c r="T94">
        <v>0.24809107887554319</v>
      </c>
      <c r="U94">
        <v>0.26471281387992668</v>
      </c>
      <c r="V94">
        <v>0.26306797394686904</v>
      </c>
      <c r="W94">
        <v>0.25953094960489753</v>
      </c>
      <c r="X94">
        <v>0.27783837831854136</v>
      </c>
      <c r="Y94">
        <v>0.28971046599637817</v>
      </c>
      <c r="Z94">
        <v>0.2836796012156767</v>
      </c>
      <c r="AA94">
        <v>0.28362043872276904</v>
      </c>
      <c r="AB94">
        <v>0.26890073590253644</v>
      </c>
      <c r="AC94">
        <v>0.2847232070482329</v>
      </c>
      <c r="AD94">
        <v>0.27800526611789922</v>
      </c>
      <c r="AE94">
        <v>0.28017825334601243</v>
      </c>
      <c r="AF94">
        <v>0.27991272019048247</v>
      </c>
      <c r="AG94">
        <v>0.26965481766331523</v>
      </c>
      <c r="AH94">
        <v>0.26741111597996592</v>
      </c>
      <c r="AI94">
        <v>0.27580787381164668</v>
      </c>
      <c r="AJ94">
        <v>0.28222146254181568</v>
      </c>
      <c r="AK94">
        <v>0.27708431729725369</v>
      </c>
      <c r="AL94">
        <v>0.28377499063368539</v>
      </c>
      <c r="AM94">
        <v>0.28526634429332892</v>
      </c>
      <c r="AN94">
        <v>0.29349495972126993</v>
      </c>
      <c r="AO94">
        <v>0.31806672510833106</v>
      </c>
      <c r="AP94">
        <v>0.31955845180866793</v>
      </c>
      <c r="AQ94">
        <v>0.3249247500891958</v>
      </c>
      <c r="AR94">
        <v>0.30905691750750003</v>
      </c>
      <c r="AS94">
        <v>0.30560184707518712</v>
      </c>
      <c r="AT94">
        <v>0.28483373731870432</v>
      </c>
      <c r="AU94">
        <v>0.28523174877129215</v>
      </c>
      <c r="AV94">
        <v>0.28430498650142139</v>
      </c>
      <c r="AW94">
        <v>0.30036251760023303</v>
      </c>
      <c r="AX94">
        <v>0.28929810666087563</v>
      </c>
      <c r="AY94">
        <v>0.29005536243712682</v>
      </c>
      <c r="AZ94">
        <v>0.27717624773134125</v>
      </c>
    </row>
    <row r="95" spans="11:52" ht="14.4">
      <c r="K95" t="s">
        <v>221</v>
      </c>
      <c r="L95" t="s">
        <v>131</v>
      </c>
      <c r="M95" t="s">
        <v>31</v>
      </c>
      <c r="N95" t="s">
        <v>80</v>
      </c>
      <c r="O95">
        <v>0.11830844150681348</v>
      </c>
      <c r="P95">
        <v>0.1119311126935976</v>
      </c>
      <c r="Q95">
        <v>0.11071349307375988</v>
      </c>
      <c r="R95">
        <v>0.11012831260783122</v>
      </c>
      <c r="S95">
        <v>0.10749148835372679</v>
      </c>
      <c r="T95">
        <v>0.1088483348508251</v>
      </c>
      <c r="U95">
        <v>0.11076920179260462</v>
      </c>
      <c r="V95">
        <v>0.10172545462175868</v>
      </c>
      <c r="W95">
        <v>0.10311225558720293</v>
      </c>
      <c r="X95">
        <v>0.11018198104416781</v>
      </c>
      <c r="Y95">
        <v>0.11202414358790698</v>
      </c>
      <c r="Z95">
        <v>0.10697149614031932</v>
      </c>
      <c r="AA95">
        <v>0.1100068455180776</v>
      </c>
      <c r="AB95">
        <v>0.10669276252488026</v>
      </c>
      <c r="AC95">
        <v>0.10723821616303336</v>
      </c>
      <c r="AD95">
        <v>0.11346860981479236</v>
      </c>
      <c r="AE95">
        <v>0.11003375038475156</v>
      </c>
      <c r="AF95">
        <v>7.4996501432181437E-2</v>
      </c>
      <c r="AG95">
        <v>9.1099809551957484E-2</v>
      </c>
      <c r="AH95">
        <v>9.9673551854756945E-2</v>
      </c>
      <c r="AI95">
        <v>9.5244297512920739E-2</v>
      </c>
      <c r="AJ95">
        <v>8.0568697324283275E-2</v>
      </c>
      <c r="AK95">
        <v>0.10305749693418773</v>
      </c>
      <c r="AL95">
        <v>9.9666963651058427E-2</v>
      </c>
      <c r="AM95">
        <v>8.7323093684759531E-2</v>
      </c>
      <c r="AN95">
        <v>8.1230064516836412E-2</v>
      </c>
      <c r="AO95">
        <v>8.4443286085846586E-2</v>
      </c>
      <c r="AP95">
        <v>8.9643485089956218E-2</v>
      </c>
      <c r="AQ95">
        <v>8.2574953156685685E-2</v>
      </c>
      <c r="AR95">
        <v>7.4003566066409815E-2</v>
      </c>
      <c r="AS95">
        <v>8.4590928201561069E-2</v>
      </c>
      <c r="AT95">
        <v>7.7043045935619003E-2</v>
      </c>
      <c r="AU95">
        <v>7.6447832852824096E-2</v>
      </c>
      <c r="AV95">
        <v>7.5912960239537502E-2</v>
      </c>
      <c r="AW95">
        <v>0.11758210595215282</v>
      </c>
      <c r="AX95">
        <v>0.11380766814103392</v>
      </c>
      <c r="AY95">
        <v>0.1200196668728474</v>
      </c>
      <c r="AZ95">
        <v>8.8427287107509855E-2</v>
      </c>
    </row>
    <row r="96" spans="11:52" ht="14.4">
      <c r="K96" t="s">
        <v>691</v>
      </c>
      <c r="L96" t="s">
        <v>131</v>
      </c>
      <c r="M96" t="s">
        <v>32</v>
      </c>
      <c r="N96" t="s">
        <v>80</v>
      </c>
      <c r="O96" t="s">
        <v>6079</v>
      </c>
      <c r="P96" t="s">
        <v>6079</v>
      </c>
      <c r="Q96" t="s">
        <v>6079</v>
      </c>
      <c r="R96" t="s">
        <v>6079</v>
      </c>
      <c r="S96" t="s">
        <v>6079</v>
      </c>
      <c r="T96">
        <v>0.27187841596197582</v>
      </c>
      <c r="U96">
        <v>0.28567839777139775</v>
      </c>
      <c r="V96">
        <v>0.28295895884975264</v>
      </c>
      <c r="W96">
        <v>0.28473699198815811</v>
      </c>
      <c r="X96">
        <v>0.26591361254403367</v>
      </c>
      <c r="Y96">
        <v>0.25715916753920742</v>
      </c>
      <c r="Z96">
        <v>0.26771464342250828</v>
      </c>
      <c r="AA96">
        <v>0.27345289681667079</v>
      </c>
      <c r="AB96">
        <v>0.25917091196863185</v>
      </c>
      <c r="AC96">
        <v>0.25470994206458253</v>
      </c>
      <c r="AD96">
        <v>0.26130868845335725</v>
      </c>
      <c r="AE96">
        <v>0.26242741342933024</v>
      </c>
      <c r="AF96">
        <v>0.27649759999216439</v>
      </c>
      <c r="AG96">
        <v>0.27168267294197462</v>
      </c>
      <c r="AH96">
        <v>0.27462452744082183</v>
      </c>
      <c r="AI96">
        <v>0.27187714723269268</v>
      </c>
      <c r="AJ96">
        <v>0.25881706746364369</v>
      </c>
      <c r="AK96">
        <v>0.23548172829655409</v>
      </c>
      <c r="AL96">
        <v>0.22153200796696207</v>
      </c>
      <c r="AM96">
        <v>0.22959329152603791</v>
      </c>
      <c r="AN96">
        <v>0.23709198892885855</v>
      </c>
      <c r="AO96">
        <v>0.23349183597299056</v>
      </c>
      <c r="AP96">
        <v>0.2286220957289534</v>
      </c>
      <c r="AQ96">
        <v>0.22067962507590899</v>
      </c>
      <c r="AR96">
        <v>0.2154547277953795</v>
      </c>
      <c r="AS96">
        <v>0.20142034601023404</v>
      </c>
      <c r="AT96">
        <v>0.19637754115961353</v>
      </c>
      <c r="AU96">
        <v>0.19067340407004896</v>
      </c>
      <c r="AV96">
        <v>0.19032053149828879</v>
      </c>
      <c r="AW96">
        <v>0.18251124000675945</v>
      </c>
      <c r="AX96">
        <v>0.17733389594397619</v>
      </c>
      <c r="AY96">
        <v>0.18056788035368551</v>
      </c>
      <c r="AZ96">
        <v>0.18479632141929619</v>
      </c>
    </row>
    <row r="97" spans="11:52" ht="14.4">
      <c r="K97" t="s">
        <v>222</v>
      </c>
      <c r="L97" t="s">
        <v>131</v>
      </c>
      <c r="M97" t="s">
        <v>93</v>
      </c>
      <c r="N97" t="s">
        <v>80</v>
      </c>
      <c r="O97">
        <v>0.24431865340063597</v>
      </c>
      <c r="P97">
        <v>0.22250628961748051</v>
      </c>
      <c r="Q97">
        <v>0.22217183704103072</v>
      </c>
      <c r="R97">
        <v>0.22971948169511039</v>
      </c>
      <c r="S97">
        <v>0.22515597272461141</v>
      </c>
      <c r="T97">
        <v>0.21373288054300693</v>
      </c>
      <c r="U97">
        <v>0.19470478324837567</v>
      </c>
      <c r="V97">
        <v>0.19800417061896983</v>
      </c>
      <c r="W97">
        <v>0.19610626468231759</v>
      </c>
      <c r="X97">
        <v>0.18280179586457004</v>
      </c>
      <c r="Y97">
        <v>0.16940146386971633</v>
      </c>
      <c r="Z97">
        <v>0.15098555264189414</v>
      </c>
      <c r="AA97">
        <v>0.14645367488728123</v>
      </c>
      <c r="AB97">
        <v>0.13647785248197478</v>
      </c>
      <c r="AC97">
        <v>0.13903384112254183</v>
      </c>
      <c r="AD97">
        <v>0.13789895023960355</v>
      </c>
      <c r="AE97">
        <v>0.13904283387594463</v>
      </c>
      <c r="AF97">
        <v>0.12537211961856426</v>
      </c>
      <c r="AG97">
        <v>0.12368899585243288</v>
      </c>
      <c r="AH97">
        <v>0.12025523804789057</v>
      </c>
      <c r="AI97">
        <v>0.12689721906907195</v>
      </c>
      <c r="AJ97">
        <v>0.13741998652760887</v>
      </c>
      <c r="AK97">
        <v>0.13480332340572485</v>
      </c>
      <c r="AL97">
        <v>0.15480888413002242</v>
      </c>
      <c r="AM97">
        <v>0.14614017688821726</v>
      </c>
      <c r="AN97">
        <v>0.13789123154677788</v>
      </c>
      <c r="AO97">
        <v>0.12063031866779728</v>
      </c>
      <c r="AP97">
        <v>0.12251181681522436</v>
      </c>
      <c r="AQ97">
        <v>0.11952606561896748</v>
      </c>
      <c r="AR97">
        <v>0.12547118494840703</v>
      </c>
      <c r="AS97">
        <v>0.1258023165324213</v>
      </c>
      <c r="AT97">
        <v>0.1195160673314398</v>
      </c>
      <c r="AU97">
        <v>0.11585622406185628</v>
      </c>
      <c r="AV97">
        <v>0.1287348561541142</v>
      </c>
      <c r="AW97">
        <v>0.12659719854636878</v>
      </c>
      <c r="AX97">
        <v>0.13460873066937545</v>
      </c>
      <c r="AY97">
        <v>0.13775005766684159</v>
      </c>
      <c r="AZ97">
        <v>0.12800508867189817</v>
      </c>
    </row>
    <row r="98" spans="11:52" ht="14.4">
      <c r="K98" t="s">
        <v>223</v>
      </c>
      <c r="L98" t="s">
        <v>133</v>
      </c>
      <c r="M98" t="s">
        <v>13</v>
      </c>
      <c r="N98" t="s">
        <v>80</v>
      </c>
      <c r="O98">
        <v>0.69823183188416293</v>
      </c>
      <c r="P98">
        <v>0.69334692196340586</v>
      </c>
      <c r="Q98">
        <v>0.68974006898350571</v>
      </c>
      <c r="R98">
        <v>0.69024497773659299</v>
      </c>
      <c r="S98">
        <v>0.68883891234847339</v>
      </c>
      <c r="T98">
        <v>0.6813841157024233</v>
      </c>
      <c r="U98">
        <v>0.68244872339028961</v>
      </c>
      <c r="V98">
        <v>0.5362212460456679</v>
      </c>
      <c r="W98">
        <v>0.53653713607945164</v>
      </c>
      <c r="X98">
        <v>0.65964768568174936</v>
      </c>
      <c r="Y98">
        <v>0.6578782802718498</v>
      </c>
      <c r="Z98">
        <v>0.65338965631179791</v>
      </c>
      <c r="AA98">
        <v>0.6718918175214823</v>
      </c>
      <c r="AB98">
        <v>0.67831276943428132</v>
      </c>
      <c r="AC98">
        <v>0.68312586238082584</v>
      </c>
      <c r="AD98">
        <v>0.69042414940956753</v>
      </c>
      <c r="AE98">
        <v>0.69649086680526551</v>
      </c>
      <c r="AF98">
        <v>0.70351966060124571</v>
      </c>
      <c r="AG98">
        <v>0.70288471129266816</v>
      </c>
      <c r="AH98">
        <v>0.70790510046505883</v>
      </c>
      <c r="AI98">
        <v>0.71043259816883086</v>
      </c>
      <c r="AJ98">
        <v>0.71405202152449054</v>
      </c>
      <c r="AK98">
        <v>0.68617133304038169</v>
      </c>
      <c r="AL98">
        <v>0.66569158629744551</v>
      </c>
      <c r="AM98">
        <v>0.65090590754056032</v>
      </c>
      <c r="AN98">
        <v>0.63419335306056623</v>
      </c>
      <c r="AO98">
        <v>0.62272945833665805</v>
      </c>
      <c r="AP98">
        <v>0.61877908600663711</v>
      </c>
      <c r="AQ98">
        <v>0.62856703797091906</v>
      </c>
      <c r="AR98">
        <v>0.62691856538069879</v>
      </c>
      <c r="AS98">
        <v>0.63129758434698602</v>
      </c>
      <c r="AT98">
        <v>0.63376472968709829</v>
      </c>
      <c r="AU98">
        <v>0.63309623511477464</v>
      </c>
      <c r="AV98">
        <v>0.64127863421394826</v>
      </c>
      <c r="AW98">
        <v>0.63181418112387377</v>
      </c>
      <c r="AX98">
        <v>0.64508421745077871</v>
      </c>
      <c r="AY98">
        <v>0.64262769018525467</v>
      </c>
      <c r="AZ98">
        <v>0.64277661549212284</v>
      </c>
    </row>
    <row r="99" spans="11:52" ht="14.4">
      <c r="K99" t="s">
        <v>224</v>
      </c>
      <c r="L99" t="s">
        <v>133</v>
      </c>
      <c r="M99" t="s">
        <v>14</v>
      </c>
      <c r="N99" t="s">
        <v>80</v>
      </c>
      <c r="O99">
        <v>0.54756495571777886</v>
      </c>
      <c r="P99">
        <v>0.54055240588770115</v>
      </c>
      <c r="Q99">
        <v>0.53998436892811019</v>
      </c>
      <c r="R99">
        <v>0.56905784417771699</v>
      </c>
      <c r="S99">
        <v>0.56842049620183743</v>
      </c>
      <c r="T99">
        <v>0.56441410776598067</v>
      </c>
      <c r="U99">
        <v>0.56976505009387235</v>
      </c>
      <c r="V99">
        <v>0.55886822097443178</v>
      </c>
      <c r="W99">
        <v>0.54664384056673865</v>
      </c>
      <c r="X99">
        <v>0.55154807109392279</v>
      </c>
      <c r="Y99">
        <v>0.55931140246291677</v>
      </c>
      <c r="Z99">
        <v>0.55289729203435933</v>
      </c>
      <c r="AA99">
        <v>0.55660409478987638</v>
      </c>
      <c r="AB99">
        <v>0.59305378016888677</v>
      </c>
      <c r="AC99">
        <v>0.60489319519845175</v>
      </c>
      <c r="AD99">
        <v>0.60808577641568751</v>
      </c>
      <c r="AE99">
        <v>0.60731899363228448</v>
      </c>
      <c r="AF99">
        <v>0.63838500992805702</v>
      </c>
      <c r="AG99">
        <v>0.63533038035345624</v>
      </c>
      <c r="AH99">
        <v>0.66142182294810481</v>
      </c>
      <c r="AI99">
        <v>0.65886970998091676</v>
      </c>
      <c r="AJ99">
        <v>0.68393821794054854</v>
      </c>
      <c r="AK99">
        <v>0.65123915866890436</v>
      </c>
      <c r="AL99">
        <v>0.61331562336596013</v>
      </c>
      <c r="AM99">
        <v>0.60347557189746515</v>
      </c>
      <c r="AN99">
        <v>0.59832622426131199</v>
      </c>
      <c r="AO99">
        <v>0.57695430185319041</v>
      </c>
      <c r="AP99">
        <v>0.59057392609643933</v>
      </c>
      <c r="AQ99">
        <v>0.59213055885385846</v>
      </c>
      <c r="AR99">
        <v>0.6166344182746496</v>
      </c>
      <c r="AS99">
        <v>0.60068578961228725</v>
      </c>
      <c r="AT99">
        <v>0.61692184235449965</v>
      </c>
      <c r="AU99">
        <v>0.62822300655703966</v>
      </c>
      <c r="AV99">
        <v>0.64913290773407217</v>
      </c>
      <c r="AW99">
        <v>0.60156799880304068</v>
      </c>
      <c r="AX99">
        <v>0.59831295697972608</v>
      </c>
      <c r="AY99">
        <v>0.6633881324434826</v>
      </c>
      <c r="AZ99">
        <v>0.6675754343662984</v>
      </c>
    </row>
    <row r="100" spans="11:52" ht="14.4">
      <c r="K100" t="s">
        <v>225</v>
      </c>
      <c r="L100" t="s">
        <v>133</v>
      </c>
      <c r="M100" t="s">
        <v>92</v>
      </c>
      <c r="N100" t="s">
        <v>80</v>
      </c>
      <c r="O100">
        <v>0.77112659102955539</v>
      </c>
      <c r="P100">
        <v>0.76528702001627835</v>
      </c>
      <c r="Q100">
        <v>0.70506288037120968</v>
      </c>
      <c r="R100">
        <v>0.69135001978007038</v>
      </c>
      <c r="S100">
        <v>0.67497585647734248</v>
      </c>
      <c r="T100">
        <v>0.63376400288875345</v>
      </c>
      <c r="U100">
        <v>0.63865474300801628</v>
      </c>
      <c r="V100">
        <v>0.65128801941376857</v>
      </c>
      <c r="W100">
        <v>0.63294779329646433</v>
      </c>
      <c r="X100">
        <v>0.60233481748286977</v>
      </c>
      <c r="Y100">
        <v>0.60089914823863189</v>
      </c>
      <c r="Z100">
        <v>0.6316345123791981</v>
      </c>
      <c r="AA100">
        <v>0.6300526447560475</v>
      </c>
      <c r="AB100">
        <v>0.61790750071821143</v>
      </c>
      <c r="AC100">
        <v>0.65060227397292658</v>
      </c>
      <c r="AD100">
        <v>0.63214273005454302</v>
      </c>
      <c r="AE100">
        <v>0.65367934219529666</v>
      </c>
      <c r="AF100">
        <v>0.6478780758310565</v>
      </c>
      <c r="AG100">
        <v>0.63469949081986721</v>
      </c>
      <c r="AH100">
        <v>0.66988148120377866</v>
      </c>
      <c r="AI100">
        <v>0.66856263513406755</v>
      </c>
      <c r="AJ100">
        <v>0.6874819568994508</v>
      </c>
      <c r="AK100">
        <v>0.63324148588554319</v>
      </c>
      <c r="AL100">
        <v>0.62094960368386232</v>
      </c>
      <c r="AM100">
        <v>0.61131397867679216</v>
      </c>
      <c r="AN100">
        <v>0.59752922668697661</v>
      </c>
      <c r="AO100">
        <v>0.6180913117763176</v>
      </c>
      <c r="AP100">
        <v>0.63386950173229728</v>
      </c>
      <c r="AQ100">
        <v>0.63149411728203975</v>
      </c>
      <c r="AR100">
        <v>0.58852384444187544</v>
      </c>
      <c r="AS100">
        <v>0.62295074169717912</v>
      </c>
      <c r="AT100">
        <v>0.63546813135136881</v>
      </c>
      <c r="AU100">
        <v>0.6306659011509772</v>
      </c>
      <c r="AV100">
        <v>0.61997397427482459</v>
      </c>
      <c r="AW100">
        <v>0.657819349181339</v>
      </c>
      <c r="AX100">
        <v>0.70757740057675123</v>
      </c>
      <c r="AY100">
        <v>0.68260189415057737</v>
      </c>
      <c r="AZ100">
        <v>0.62531087539285468</v>
      </c>
    </row>
    <row r="101" spans="11:52" ht="14.4">
      <c r="K101" t="s">
        <v>226</v>
      </c>
      <c r="L101" t="s">
        <v>133</v>
      </c>
      <c r="M101" t="s">
        <v>15</v>
      </c>
      <c r="N101" t="s">
        <v>80</v>
      </c>
      <c r="O101">
        <v>0.71371564312876468</v>
      </c>
      <c r="P101">
        <v>0.69842696748472533</v>
      </c>
      <c r="Q101">
        <v>0.69083414152907852</v>
      </c>
      <c r="R101">
        <v>0.69913333316922621</v>
      </c>
      <c r="S101">
        <v>0.69793990250367677</v>
      </c>
      <c r="T101">
        <v>0.69688710837303569</v>
      </c>
      <c r="U101">
        <v>0.69747501877429952</v>
      </c>
      <c r="V101">
        <v>0.67698631394421893</v>
      </c>
      <c r="W101">
        <v>0.67688491013015795</v>
      </c>
      <c r="X101">
        <v>0.66350527047429253</v>
      </c>
      <c r="Y101">
        <v>0.66172027166816638</v>
      </c>
      <c r="Z101">
        <v>0.64423750575104899</v>
      </c>
      <c r="AA101">
        <v>0.61809832231734885</v>
      </c>
      <c r="AB101">
        <v>0.61035791890520585</v>
      </c>
      <c r="AC101">
        <v>0.63570707492474043</v>
      </c>
      <c r="AD101">
        <v>0.56187518875225295</v>
      </c>
      <c r="AE101" t="s">
        <v>6079</v>
      </c>
      <c r="AF101" t="s">
        <v>6079</v>
      </c>
      <c r="AG101">
        <v>0.47577528854698731</v>
      </c>
      <c r="AH101">
        <v>0.47062881317263977</v>
      </c>
      <c r="AI101">
        <v>0.48006895967490426</v>
      </c>
      <c r="AJ101">
        <v>0.47022158295439481</v>
      </c>
      <c r="AK101">
        <v>0.48128467156424831</v>
      </c>
      <c r="AL101">
        <v>0.46014558991208926</v>
      </c>
      <c r="AM101">
        <v>0.45641676734858655</v>
      </c>
      <c r="AN101">
        <v>0.4529601058786511</v>
      </c>
      <c r="AO101">
        <v>0.43449485644191121</v>
      </c>
      <c r="AP101">
        <v>0.3937856908466571</v>
      </c>
      <c r="AQ101">
        <v>0.38770300886220055</v>
      </c>
      <c r="AR101">
        <v>0.37500388460377609</v>
      </c>
      <c r="AS101">
        <v>0.38462622496592702</v>
      </c>
      <c r="AT101">
        <v>0.37665326902492618</v>
      </c>
      <c r="AU101">
        <v>0.3723158735317223</v>
      </c>
      <c r="AV101">
        <v>0.36826159747862813</v>
      </c>
      <c r="AW101">
        <v>0.37087313771929253</v>
      </c>
      <c r="AX101">
        <v>0.36804246006664576</v>
      </c>
      <c r="AY101">
        <v>0.35832059157913088</v>
      </c>
      <c r="AZ101">
        <v>0.36059817727057469</v>
      </c>
    </row>
    <row r="102" spans="11:52" ht="14.4">
      <c r="K102" t="s">
        <v>227</v>
      </c>
      <c r="L102" t="s">
        <v>133</v>
      </c>
      <c r="M102" t="s">
        <v>91</v>
      </c>
      <c r="N102" t="s">
        <v>80</v>
      </c>
      <c r="O102">
        <v>0.65086318485016059</v>
      </c>
      <c r="P102">
        <v>0.59614466250265596</v>
      </c>
      <c r="Q102">
        <v>0.60264571720080529</v>
      </c>
      <c r="R102">
        <v>0.62228843030555292</v>
      </c>
      <c r="S102">
        <v>0.61515120359150599</v>
      </c>
      <c r="T102">
        <v>0.6133574457673715</v>
      </c>
      <c r="U102">
        <v>0.62774693540157223</v>
      </c>
      <c r="V102">
        <v>0.6473873124009536</v>
      </c>
      <c r="W102">
        <v>0.65330248235608335</v>
      </c>
      <c r="X102">
        <v>0.65402035900596256</v>
      </c>
      <c r="Y102">
        <v>0.6891665574919531</v>
      </c>
      <c r="Z102">
        <v>0.63990539889468734</v>
      </c>
      <c r="AA102">
        <v>0.68668744648165314</v>
      </c>
      <c r="AB102">
        <v>0.73297374990803232</v>
      </c>
      <c r="AC102">
        <v>0.78870379152931613</v>
      </c>
      <c r="AD102">
        <v>0.79058397249442047</v>
      </c>
      <c r="AE102">
        <v>0.82804890966280964</v>
      </c>
      <c r="AF102">
        <v>0.80457225063280213</v>
      </c>
      <c r="AG102">
        <v>0.8195467158260894</v>
      </c>
      <c r="AH102">
        <v>0.81509814441302897</v>
      </c>
      <c r="AI102">
        <v>0.82017980011302638</v>
      </c>
      <c r="AJ102">
        <v>0.81816818232840949</v>
      </c>
      <c r="AK102">
        <v>0.79261493739611477</v>
      </c>
      <c r="AL102">
        <v>0.7855485900528566</v>
      </c>
      <c r="AM102">
        <v>0.78630919316669379</v>
      </c>
      <c r="AN102">
        <v>0.7914045157790156</v>
      </c>
      <c r="AO102">
        <v>0.79708192369454212</v>
      </c>
      <c r="AP102">
        <v>0.79252184927094094</v>
      </c>
      <c r="AQ102">
        <v>0.78013444135212673</v>
      </c>
      <c r="AR102">
        <v>0.7695340638318644</v>
      </c>
      <c r="AS102">
        <v>0.71410744605270815</v>
      </c>
      <c r="AT102">
        <v>0.78215577820842708</v>
      </c>
      <c r="AU102">
        <v>0.75890914796769393</v>
      </c>
      <c r="AV102">
        <v>0.74212380906780373</v>
      </c>
      <c r="AW102">
        <v>0.75689153105342155</v>
      </c>
      <c r="AX102">
        <v>0.76622358466370499</v>
      </c>
      <c r="AY102">
        <v>0.76979309698208176</v>
      </c>
      <c r="AZ102">
        <v>0.77232730999947541</v>
      </c>
    </row>
    <row r="103" spans="11:52" ht="14.4">
      <c r="K103" t="s">
        <v>228</v>
      </c>
      <c r="L103" t="s">
        <v>133</v>
      </c>
      <c r="M103" t="s">
        <v>16</v>
      </c>
      <c r="N103" t="s">
        <v>80</v>
      </c>
      <c r="O103">
        <v>0.53568018934449635</v>
      </c>
      <c r="P103">
        <v>0.52788216992248072</v>
      </c>
      <c r="Q103">
        <v>0.50933740432214325</v>
      </c>
      <c r="R103">
        <v>0.53630968538383272</v>
      </c>
      <c r="S103">
        <v>0.53663722146227721</v>
      </c>
      <c r="T103">
        <v>0.53755687546809572</v>
      </c>
      <c r="U103">
        <v>0.52568868943727121</v>
      </c>
      <c r="V103">
        <v>0.52322391377710531</v>
      </c>
      <c r="W103">
        <v>0.54098206516698577</v>
      </c>
      <c r="X103">
        <v>0.53914067371182828</v>
      </c>
      <c r="Y103">
        <v>0.54178252689719741</v>
      </c>
      <c r="Z103">
        <v>0.53669406403149555</v>
      </c>
      <c r="AA103">
        <v>0.54308155757798049</v>
      </c>
      <c r="AB103">
        <v>0.5494954988620806</v>
      </c>
      <c r="AC103">
        <v>0.56750555800026781</v>
      </c>
      <c r="AD103">
        <v>0.56722830376661026</v>
      </c>
      <c r="AE103">
        <v>0.57674800847852059</v>
      </c>
      <c r="AF103">
        <v>0.57816710726004028</v>
      </c>
      <c r="AG103">
        <v>0.57201506311923156</v>
      </c>
      <c r="AH103">
        <v>0.56922804981954189</v>
      </c>
      <c r="AI103">
        <v>0.56177826138198528</v>
      </c>
      <c r="AJ103">
        <v>0.588350048121973</v>
      </c>
      <c r="AK103">
        <v>0.57174663256914682</v>
      </c>
      <c r="AL103">
        <v>0.55213796743386501</v>
      </c>
      <c r="AM103">
        <v>0.54876472646361052</v>
      </c>
      <c r="AN103">
        <v>0.55397813916507344</v>
      </c>
      <c r="AO103">
        <v>0.55338179546698607</v>
      </c>
      <c r="AP103">
        <v>0.55144603463677311</v>
      </c>
      <c r="AQ103">
        <v>0.55226829859812221</v>
      </c>
      <c r="AR103">
        <v>0.57448651971396103</v>
      </c>
      <c r="AS103">
        <v>0.55736008951715565</v>
      </c>
      <c r="AT103">
        <v>0.56042446366187049</v>
      </c>
      <c r="AU103">
        <v>0.53823612477034033</v>
      </c>
      <c r="AV103">
        <v>0.57866335701714966</v>
      </c>
      <c r="AW103">
        <v>0.58017656795732708</v>
      </c>
      <c r="AX103">
        <v>0.57874375215801899</v>
      </c>
      <c r="AY103">
        <v>0.5726410441269586</v>
      </c>
      <c r="AZ103">
        <v>0.58717868058921086</v>
      </c>
    </row>
    <row r="104" spans="11:52" ht="14.4">
      <c r="K104" t="s">
        <v>229</v>
      </c>
      <c r="L104" t="s">
        <v>133</v>
      </c>
      <c r="M104" t="s">
        <v>17</v>
      </c>
      <c r="N104" t="s">
        <v>80</v>
      </c>
      <c r="O104">
        <v>0.69716538715457155</v>
      </c>
      <c r="P104">
        <v>0.68218281854197438</v>
      </c>
      <c r="Q104">
        <v>0.67499932052910128</v>
      </c>
      <c r="R104">
        <v>0.70032477842571006</v>
      </c>
      <c r="S104">
        <v>0.70905578800239355</v>
      </c>
      <c r="T104">
        <v>0.71454751579267373</v>
      </c>
      <c r="U104">
        <v>0.72140093436804908</v>
      </c>
      <c r="V104">
        <v>0.71511303657189962</v>
      </c>
      <c r="W104">
        <v>0.7287127374204202</v>
      </c>
      <c r="X104">
        <v>0.71954572773947756</v>
      </c>
      <c r="Y104">
        <v>0.71651130980519906</v>
      </c>
      <c r="Z104">
        <v>0.71101909489453219</v>
      </c>
      <c r="AA104">
        <v>0.71897004116787211</v>
      </c>
      <c r="AB104">
        <v>0.71640836484970716</v>
      </c>
      <c r="AC104">
        <v>0.72867243096171919</v>
      </c>
      <c r="AD104">
        <v>0.73327553487371155</v>
      </c>
      <c r="AE104">
        <v>0.74682922517779948</v>
      </c>
      <c r="AF104">
        <v>0.77057925231030444</v>
      </c>
      <c r="AG104">
        <v>0.75374737694611837</v>
      </c>
      <c r="AH104">
        <v>0.73971177923771692</v>
      </c>
      <c r="AI104">
        <v>0.73179760766620172</v>
      </c>
      <c r="AJ104">
        <v>0.75145219581629219</v>
      </c>
      <c r="AK104">
        <v>0.71335481217495811</v>
      </c>
      <c r="AL104">
        <v>0.71401536243513986</v>
      </c>
      <c r="AM104">
        <v>0.70518100929186789</v>
      </c>
      <c r="AN104">
        <v>0.69013858920159654</v>
      </c>
      <c r="AO104">
        <v>0.69456021343209429</v>
      </c>
      <c r="AP104">
        <v>0.69920591451366898</v>
      </c>
      <c r="AQ104">
        <v>0.7058565876151649</v>
      </c>
      <c r="AR104">
        <v>0.7194638871274871</v>
      </c>
      <c r="AS104">
        <v>0.71611114889321503</v>
      </c>
      <c r="AT104">
        <v>0.71269021299695745</v>
      </c>
      <c r="AU104">
        <v>0.69435027535394123</v>
      </c>
      <c r="AV104">
        <v>0.71622640390048675</v>
      </c>
      <c r="AW104">
        <v>0.70744140748466322</v>
      </c>
      <c r="AX104">
        <v>0.69388537848998766</v>
      </c>
      <c r="AY104">
        <v>0.68788123663045275</v>
      </c>
      <c r="AZ104">
        <v>0.697929497170518</v>
      </c>
    </row>
    <row r="105" spans="11:52" ht="14.4">
      <c r="K105" t="s">
        <v>692</v>
      </c>
      <c r="L105" t="s">
        <v>133</v>
      </c>
      <c r="M105" t="s">
        <v>97</v>
      </c>
      <c r="N105" t="s">
        <v>80</v>
      </c>
      <c r="O105" t="s">
        <v>6079</v>
      </c>
      <c r="P105" t="s">
        <v>6079</v>
      </c>
      <c r="Q105" t="s">
        <v>6079</v>
      </c>
      <c r="R105" t="s">
        <v>6079</v>
      </c>
      <c r="S105" t="s">
        <v>6079</v>
      </c>
      <c r="T105" t="s">
        <v>6079</v>
      </c>
      <c r="U105">
        <v>0.71996480666292983</v>
      </c>
      <c r="V105">
        <v>0.71891674811164041</v>
      </c>
      <c r="W105">
        <v>0.71711347304874629</v>
      </c>
      <c r="X105">
        <v>0.71991383277619114</v>
      </c>
      <c r="Y105">
        <v>0.72370663066247187</v>
      </c>
      <c r="Z105">
        <v>0.74548092646515374</v>
      </c>
      <c r="AA105">
        <v>0.74337438397807887</v>
      </c>
      <c r="AB105">
        <v>0.74776592161715838</v>
      </c>
      <c r="AC105">
        <v>0.76826187926221445</v>
      </c>
      <c r="AD105">
        <v>0.75745940950042767</v>
      </c>
      <c r="AE105">
        <v>0.75909310014378428</v>
      </c>
      <c r="AF105">
        <v>0.75056503076201675</v>
      </c>
      <c r="AG105">
        <v>0.77494193640225428</v>
      </c>
      <c r="AH105">
        <v>0.76529895285398941</v>
      </c>
      <c r="AI105">
        <v>0.75251220973140454</v>
      </c>
      <c r="AJ105">
        <v>0.74892844042098161</v>
      </c>
      <c r="AK105">
        <v>0.73934557832095571</v>
      </c>
      <c r="AL105">
        <v>0.67243473347363714</v>
      </c>
      <c r="AM105">
        <v>0.65579028144219265</v>
      </c>
      <c r="AN105">
        <v>0.63518635511817279</v>
      </c>
      <c r="AO105">
        <v>0.6539179899332157</v>
      </c>
      <c r="AP105">
        <v>0.68355646356234712</v>
      </c>
      <c r="AQ105">
        <v>0.6748880078183529</v>
      </c>
      <c r="AR105">
        <v>0.68330463895814897</v>
      </c>
      <c r="AS105">
        <v>0.65135130977048783</v>
      </c>
      <c r="AT105">
        <v>0.6602766984318077</v>
      </c>
      <c r="AU105">
        <v>0.6794784540340908</v>
      </c>
      <c r="AV105">
        <v>0.72797922952437699</v>
      </c>
      <c r="AW105">
        <v>0.70380285596364145</v>
      </c>
      <c r="AX105">
        <v>0.70927456869112504</v>
      </c>
      <c r="AY105">
        <v>0.71982881794075848</v>
      </c>
      <c r="AZ105">
        <v>0.69871896561485158</v>
      </c>
    </row>
    <row r="106" spans="11:52" ht="14.4">
      <c r="K106" t="s">
        <v>230</v>
      </c>
      <c r="L106" t="s">
        <v>133</v>
      </c>
      <c r="M106" t="s">
        <v>18</v>
      </c>
      <c r="N106" t="s">
        <v>80</v>
      </c>
      <c r="O106">
        <v>0.63073826028152757</v>
      </c>
      <c r="P106">
        <v>0.6304586112944186</v>
      </c>
      <c r="Q106">
        <v>0.63146810214903193</v>
      </c>
      <c r="R106">
        <v>0.64062753536442618</v>
      </c>
      <c r="S106">
        <v>0.64349736054387419</v>
      </c>
      <c r="T106">
        <v>0.65070222076317552</v>
      </c>
      <c r="U106">
        <v>0.64952004115119866</v>
      </c>
      <c r="V106">
        <v>0.65352696597699755</v>
      </c>
      <c r="W106">
        <v>0.65541927574811176</v>
      </c>
      <c r="X106">
        <v>0.65255426081756751</v>
      </c>
      <c r="Y106">
        <v>0.65774874447120901</v>
      </c>
      <c r="Z106">
        <v>0.65885039687243807</v>
      </c>
      <c r="AA106">
        <v>0.65244242792884477</v>
      </c>
      <c r="AB106">
        <v>0.64674534378142912</v>
      </c>
      <c r="AC106">
        <v>0.6501945128206198</v>
      </c>
      <c r="AD106">
        <v>0.6545654069562008</v>
      </c>
      <c r="AE106">
        <v>0.65839600336030002</v>
      </c>
      <c r="AF106">
        <v>0.65947052356084035</v>
      </c>
      <c r="AG106">
        <v>0.66373240333374239</v>
      </c>
      <c r="AH106">
        <v>0.66680002998387555</v>
      </c>
      <c r="AI106">
        <v>0.66249798664919479</v>
      </c>
      <c r="AJ106">
        <v>0.67150305630807594</v>
      </c>
      <c r="AK106">
        <v>0.65787659650774166</v>
      </c>
      <c r="AL106">
        <v>0.64549921372832963</v>
      </c>
      <c r="AM106">
        <v>0.63743294682543838</v>
      </c>
      <c r="AN106">
        <v>0.58399759823093644</v>
      </c>
      <c r="AO106">
        <v>0.61753356551961203</v>
      </c>
      <c r="AP106">
        <v>0.63521730238731611</v>
      </c>
      <c r="AQ106">
        <v>0.63013450911701707</v>
      </c>
      <c r="AR106">
        <v>0.63025109175185878</v>
      </c>
      <c r="AS106">
        <v>0.63305563071112303</v>
      </c>
      <c r="AT106">
        <v>0.6270024127755498</v>
      </c>
      <c r="AU106">
        <v>0.62578094906381321</v>
      </c>
      <c r="AV106">
        <v>0.6503665832462705</v>
      </c>
      <c r="AW106">
        <v>0.64842730986349351</v>
      </c>
      <c r="AX106">
        <v>0.65264304021517561</v>
      </c>
      <c r="AY106">
        <v>0.64794482505689321</v>
      </c>
      <c r="AZ106">
        <v>0.65023679532586576</v>
      </c>
    </row>
    <row r="107" spans="11:52" ht="14.4">
      <c r="K107" t="s">
        <v>231</v>
      </c>
      <c r="L107" t="s">
        <v>133</v>
      </c>
      <c r="M107" t="s">
        <v>34</v>
      </c>
      <c r="N107" t="s">
        <v>80</v>
      </c>
      <c r="O107">
        <v>0.59816615285776309</v>
      </c>
      <c r="P107">
        <v>0.58447408697075898</v>
      </c>
      <c r="Q107">
        <v>0.57275719473277587</v>
      </c>
      <c r="R107">
        <v>0.59586838995181168</v>
      </c>
      <c r="S107">
        <v>0.59361261431419732</v>
      </c>
      <c r="T107">
        <v>0.60031040897734889</v>
      </c>
      <c r="U107">
        <v>0.58992051090619313</v>
      </c>
      <c r="V107">
        <v>0.58821153090481715</v>
      </c>
      <c r="W107">
        <v>0.59734999880758088</v>
      </c>
      <c r="X107">
        <v>0.60236563158589163</v>
      </c>
      <c r="Y107">
        <v>0.60544113722501047</v>
      </c>
      <c r="Z107">
        <v>0.61104995505302495</v>
      </c>
      <c r="AA107">
        <v>0.61573539346085637</v>
      </c>
      <c r="AB107">
        <v>0.62264743442170556</v>
      </c>
      <c r="AC107">
        <v>0.61772384033287331</v>
      </c>
      <c r="AD107">
        <v>0.62358297011849895</v>
      </c>
      <c r="AE107">
        <v>0.63137894391667782</v>
      </c>
      <c r="AF107">
        <v>0.63960117003483219</v>
      </c>
      <c r="AG107">
        <v>0.6312161024468893</v>
      </c>
      <c r="AH107">
        <v>0.62926475090971046</v>
      </c>
      <c r="AI107">
        <v>0.62292387274685057</v>
      </c>
      <c r="AJ107">
        <v>0.6372460606849244</v>
      </c>
      <c r="AK107">
        <v>0.63290436278579043</v>
      </c>
      <c r="AL107">
        <v>0.61971277677158021</v>
      </c>
      <c r="AM107">
        <v>0.61446767022458004</v>
      </c>
      <c r="AN107">
        <v>0.60515076431414871</v>
      </c>
      <c r="AO107">
        <v>0.59942710946439648</v>
      </c>
      <c r="AP107">
        <v>0.59876654346299396</v>
      </c>
      <c r="AQ107">
        <v>0.59515436459928439</v>
      </c>
      <c r="AR107">
        <v>0.60575529979741483</v>
      </c>
      <c r="AS107">
        <v>0.59878442578729973</v>
      </c>
      <c r="AT107">
        <v>0.60286987872019204</v>
      </c>
      <c r="AU107">
        <v>0.59128337351337057</v>
      </c>
      <c r="AV107">
        <v>0.61815048661872518</v>
      </c>
      <c r="AW107">
        <v>0.61914075809434954</v>
      </c>
      <c r="AX107">
        <v>0.62065873294272211</v>
      </c>
      <c r="AY107">
        <v>0.62043517428683259</v>
      </c>
      <c r="AZ107">
        <v>0.62835718384559824</v>
      </c>
    </row>
    <row r="108" spans="11:52" ht="14.4">
      <c r="K108" t="s">
        <v>232</v>
      </c>
      <c r="L108" t="s">
        <v>133</v>
      </c>
      <c r="M108" t="s">
        <v>19</v>
      </c>
      <c r="N108" t="s">
        <v>80</v>
      </c>
      <c r="O108">
        <v>0.54829718551179896</v>
      </c>
      <c r="P108">
        <v>0.50772101000559144</v>
      </c>
      <c r="Q108">
        <v>0.48109042455542594</v>
      </c>
      <c r="R108">
        <v>0.52186678403057174</v>
      </c>
      <c r="S108">
        <v>0.52009997373224293</v>
      </c>
      <c r="T108">
        <v>0.50795470510743246</v>
      </c>
      <c r="U108">
        <v>0.47897219344996161</v>
      </c>
      <c r="V108">
        <v>0.4923110582126391</v>
      </c>
      <c r="W108">
        <v>0.48611195733736118</v>
      </c>
      <c r="X108">
        <v>0.50313560386469158</v>
      </c>
      <c r="Y108">
        <v>0.68126321002508228</v>
      </c>
      <c r="Z108">
        <v>0.70151753371895043</v>
      </c>
      <c r="AA108">
        <v>0.71263080375248089</v>
      </c>
      <c r="AB108">
        <v>0.68554099435035587</v>
      </c>
      <c r="AC108">
        <v>0.70445646423062025</v>
      </c>
      <c r="AD108">
        <v>0.69207583959549679</v>
      </c>
      <c r="AE108">
        <v>0.71571909805982448</v>
      </c>
      <c r="AF108">
        <v>0.65739091804325278</v>
      </c>
      <c r="AG108">
        <v>0.64889482836956769</v>
      </c>
      <c r="AH108">
        <v>0.66015084672963109</v>
      </c>
      <c r="AI108">
        <v>0.66416506356571581</v>
      </c>
      <c r="AJ108">
        <v>0.68839022647347159</v>
      </c>
      <c r="AK108">
        <v>0.66433797101575887</v>
      </c>
      <c r="AL108">
        <v>0.65735997880050856</v>
      </c>
      <c r="AM108">
        <v>0.6582754913205201</v>
      </c>
      <c r="AN108">
        <v>0.68429384696160722</v>
      </c>
      <c r="AO108">
        <v>0.65627500483166801</v>
      </c>
      <c r="AP108">
        <v>0.66241566159885013</v>
      </c>
      <c r="AQ108">
        <v>0.64549492143628429</v>
      </c>
      <c r="AR108">
        <v>0.6827552995675612</v>
      </c>
      <c r="AS108">
        <v>0.66082387460696113</v>
      </c>
      <c r="AT108">
        <v>0.65623963440037691</v>
      </c>
      <c r="AU108">
        <v>0.64837980547538498</v>
      </c>
      <c r="AV108">
        <v>0.66907429275760011</v>
      </c>
      <c r="AW108">
        <v>0.68113294248648693</v>
      </c>
      <c r="AX108">
        <v>0.6843857599810782</v>
      </c>
      <c r="AY108">
        <v>0.68434181503942459</v>
      </c>
      <c r="AZ108">
        <v>0.70179081716316771</v>
      </c>
    </row>
    <row r="109" spans="11:52" ht="14.4">
      <c r="K109" t="s">
        <v>233</v>
      </c>
      <c r="L109" t="s">
        <v>133</v>
      </c>
      <c r="M109" t="s">
        <v>20</v>
      </c>
      <c r="N109" t="s">
        <v>80</v>
      </c>
      <c r="O109">
        <v>0.5589144897825149</v>
      </c>
      <c r="P109">
        <v>0.54816784019272435</v>
      </c>
      <c r="Q109">
        <v>0.53569295241668402</v>
      </c>
      <c r="R109">
        <v>0.56476658138723035</v>
      </c>
      <c r="S109">
        <v>0.56303784561043968</v>
      </c>
      <c r="T109">
        <v>0.57445685923342593</v>
      </c>
      <c r="U109">
        <v>0.56760629452759837</v>
      </c>
      <c r="V109">
        <v>0.56681096690495902</v>
      </c>
      <c r="W109">
        <v>0.57640258518872489</v>
      </c>
      <c r="X109">
        <v>0.58511295919862472</v>
      </c>
      <c r="Y109">
        <v>0.58466557333886549</v>
      </c>
      <c r="Z109">
        <v>0.5907294267884593</v>
      </c>
      <c r="AA109">
        <v>0.59956500762079123</v>
      </c>
      <c r="AB109">
        <v>0.61474444735023148</v>
      </c>
      <c r="AC109">
        <v>0.62138260921165978</v>
      </c>
      <c r="AD109">
        <v>0.62681526070668236</v>
      </c>
      <c r="AE109">
        <v>0.63259962113073498</v>
      </c>
      <c r="AF109">
        <v>0.64453899316642937</v>
      </c>
      <c r="AG109">
        <v>0.63050149966558355</v>
      </c>
      <c r="AH109">
        <v>0.62325070440605657</v>
      </c>
      <c r="AI109">
        <v>0.61664116750435294</v>
      </c>
      <c r="AJ109">
        <v>0.63002950272599523</v>
      </c>
      <c r="AK109">
        <v>0.59961348399201941</v>
      </c>
      <c r="AL109">
        <v>0.59060693001863329</v>
      </c>
      <c r="AM109">
        <v>0.58921844511110744</v>
      </c>
      <c r="AN109">
        <v>0.59291783207489424</v>
      </c>
      <c r="AO109">
        <v>0.58286999984776122</v>
      </c>
      <c r="AP109">
        <v>0.58225872744063878</v>
      </c>
      <c r="AQ109">
        <v>0.57840781038305078</v>
      </c>
      <c r="AR109">
        <v>0.58396991034050283</v>
      </c>
      <c r="AS109">
        <v>0.58077302165667333</v>
      </c>
      <c r="AT109">
        <v>0.58654737654140354</v>
      </c>
      <c r="AU109">
        <v>0.56785831723805769</v>
      </c>
      <c r="AV109">
        <v>0.59098291046038243</v>
      </c>
      <c r="AW109">
        <v>0.6089660158126925</v>
      </c>
      <c r="AX109">
        <v>0.60680867217733125</v>
      </c>
      <c r="AY109">
        <v>0.60658784985807912</v>
      </c>
      <c r="AZ109">
        <v>0.61052255084062501</v>
      </c>
    </row>
    <row r="110" spans="11:52" ht="14.4">
      <c r="K110" t="s">
        <v>234</v>
      </c>
      <c r="L110" t="s">
        <v>133</v>
      </c>
      <c r="M110" t="s">
        <v>21</v>
      </c>
      <c r="N110" t="s">
        <v>80</v>
      </c>
      <c r="O110">
        <v>0.5622035752862623</v>
      </c>
      <c r="P110">
        <v>0.52544401764014104</v>
      </c>
      <c r="Q110">
        <v>0.51906897494612592</v>
      </c>
      <c r="R110">
        <v>0.54121479696136654</v>
      </c>
      <c r="S110">
        <v>0.53538875660988272</v>
      </c>
      <c r="T110">
        <v>0.54030463579673005</v>
      </c>
      <c r="U110">
        <v>0.5233860268607069</v>
      </c>
      <c r="V110">
        <v>0.51668149936138108</v>
      </c>
      <c r="W110">
        <v>0.52597555056886725</v>
      </c>
      <c r="X110">
        <v>0.52987967683173387</v>
      </c>
      <c r="Y110">
        <v>0.54925078533570337</v>
      </c>
      <c r="Z110">
        <v>0.55621547584740794</v>
      </c>
      <c r="AA110">
        <v>0.56003726628384598</v>
      </c>
      <c r="AB110">
        <v>0.55759940172065725</v>
      </c>
      <c r="AC110">
        <v>0.52164709479756999</v>
      </c>
      <c r="AD110">
        <v>0.55136112289623895</v>
      </c>
      <c r="AE110">
        <v>0.55787129029374449</v>
      </c>
      <c r="AF110">
        <v>0.57046461186381647</v>
      </c>
      <c r="AG110">
        <v>0.56799785585339446</v>
      </c>
      <c r="AH110">
        <v>0.55912145730757856</v>
      </c>
      <c r="AI110">
        <v>0.55101112924794626</v>
      </c>
      <c r="AJ110">
        <v>0.55930261135743409</v>
      </c>
      <c r="AK110">
        <v>0.54045714791849908</v>
      </c>
      <c r="AL110">
        <v>0.52891425757363941</v>
      </c>
      <c r="AM110">
        <v>0.52970463047986061</v>
      </c>
      <c r="AN110">
        <v>0.51917983538781043</v>
      </c>
    </row>
    <row r="111" spans="11:52" ht="14.4">
      <c r="K111" t="s">
        <v>235</v>
      </c>
      <c r="L111" t="s">
        <v>133</v>
      </c>
      <c r="M111" t="s">
        <v>22</v>
      </c>
      <c r="N111" t="s">
        <v>80</v>
      </c>
      <c r="O111">
        <v>0.66072166667151588</v>
      </c>
      <c r="P111">
        <v>0.64910455167621894</v>
      </c>
      <c r="Q111">
        <v>0.63680854799227848</v>
      </c>
      <c r="R111">
        <v>0.63181064939531806</v>
      </c>
      <c r="S111">
        <v>0.62265709908538802</v>
      </c>
      <c r="T111">
        <v>0.55669006445988978</v>
      </c>
      <c r="U111">
        <v>0.55430926775494116</v>
      </c>
      <c r="V111">
        <v>0.60904264108453587</v>
      </c>
      <c r="W111">
        <v>0.61711076015553468</v>
      </c>
      <c r="X111">
        <v>0.62294638839239402</v>
      </c>
      <c r="Y111">
        <v>0.63124975132358274</v>
      </c>
      <c r="Z111">
        <v>0.64274502737951889</v>
      </c>
      <c r="AA111">
        <v>0.66620519579436721</v>
      </c>
      <c r="AB111">
        <v>0.67246801117431665</v>
      </c>
      <c r="AC111">
        <v>0.64971849753724653</v>
      </c>
      <c r="AD111">
        <v>0.64599054389581845</v>
      </c>
      <c r="AE111">
        <v>0.63424143728424742</v>
      </c>
      <c r="AF111">
        <v>0.62409984090212289</v>
      </c>
      <c r="AG111">
        <v>0.62644039499880755</v>
      </c>
      <c r="AH111">
        <v>0.61020061672095882</v>
      </c>
      <c r="AI111">
        <v>0.6078666513089741</v>
      </c>
      <c r="AJ111">
        <v>0.60533911206765834</v>
      </c>
      <c r="AK111">
        <v>0.58869223099333334</v>
      </c>
      <c r="AL111">
        <v>0.54957081701093746</v>
      </c>
      <c r="AM111">
        <v>0.55581525044527325</v>
      </c>
      <c r="AN111">
        <v>0.53219193579537116</v>
      </c>
      <c r="AO111">
        <v>0.51523303304333146</v>
      </c>
      <c r="AP111">
        <v>0.49122088764805977</v>
      </c>
      <c r="AQ111">
        <v>0.47407803977286112</v>
      </c>
      <c r="AR111">
        <v>0.48194593015730403</v>
      </c>
      <c r="AS111">
        <v>0.48718203078643912</v>
      </c>
      <c r="AT111">
        <v>0.48039944562302817</v>
      </c>
      <c r="AU111">
        <v>0.47860159981290717</v>
      </c>
      <c r="AV111">
        <v>0.50541101364716745</v>
      </c>
      <c r="AW111">
        <v>0.50423442797521711</v>
      </c>
      <c r="AX111">
        <v>0.51122967540129294</v>
      </c>
      <c r="AY111">
        <v>0.5063162577450262</v>
      </c>
      <c r="AZ111">
        <v>0.51101366655066205</v>
      </c>
    </row>
    <row r="112" spans="11:52" ht="14.4">
      <c r="K112" t="s">
        <v>236</v>
      </c>
      <c r="L112" t="s">
        <v>133</v>
      </c>
      <c r="M112" t="s">
        <v>90</v>
      </c>
      <c r="N112" t="s">
        <v>80</v>
      </c>
      <c r="O112">
        <v>0.81203775404204293</v>
      </c>
      <c r="P112">
        <v>0.81188104099446379</v>
      </c>
      <c r="Q112">
        <v>0.77545097295290877</v>
      </c>
      <c r="R112">
        <v>0.76542214089266603</v>
      </c>
      <c r="S112">
        <v>0.7564286495560284</v>
      </c>
      <c r="T112">
        <v>0.76806780568336708</v>
      </c>
      <c r="U112">
        <v>0.75941777929972287</v>
      </c>
      <c r="V112">
        <v>0.76320216279582764</v>
      </c>
      <c r="W112">
        <v>0.75505744388513663</v>
      </c>
      <c r="X112">
        <v>0.74325173875439332</v>
      </c>
      <c r="Y112">
        <v>0.74520904843229707</v>
      </c>
      <c r="Z112">
        <v>0.73582300991363681</v>
      </c>
      <c r="AA112">
        <v>0.74719482256529812</v>
      </c>
      <c r="AB112">
        <v>0.71962998060460759</v>
      </c>
      <c r="AC112">
        <v>0.71042308468152937</v>
      </c>
      <c r="AD112">
        <v>0.7231851496141054</v>
      </c>
      <c r="AE112">
        <v>0.7315464640335394</v>
      </c>
      <c r="AF112">
        <v>0.71969377120020794</v>
      </c>
      <c r="AG112">
        <v>0.71349726324494256</v>
      </c>
      <c r="AH112">
        <v>0.70700168929501161</v>
      </c>
      <c r="AI112">
        <v>0.70183548450669631</v>
      </c>
      <c r="AJ112">
        <v>0.70373638880862011</v>
      </c>
      <c r="AK112">
        <v>0.69520279111097461</v>
      </c>
      <c r="AL112">
        <v>0.69657669626195218</v>
      </c>
      <c r="AM112">
        <v>0.69997102641415898</v>
      </c>
      <c r="AN112">
        <v>0.67726478800027101</v>
      </c>
      <c r="AO112">
        <v>0.66641108728465737</v>
      </c>
      <c r="AP112">
        <v>0.66396986627302257</v>
      </c>
      <c r="AQ112">
        <v>0.67882503836750263</v>
      </c>
      <c r="AR112">
        <v>0.6433147286232509</v>
      </c>
      <c r="AS112">
        <v>0.63024779243488982</v>
      </c>
      <c r="AT112">
        <v>0.64911636299239495</v>
      </c>
      <c r="AU112">
        <v>0.65330224837477979</v>
      </c>
      <c r="AV112">
        <v>0.58961834056933204</v>
      </c>
      <c r="AW112">
        <v>0.63173563348211348</v>
      </c>
      <c r="AX112">
        <v>0.64091991213183019</v>
      </c>
      <c r="AY112">
        <v>0.63397863940141319</v>
      </c>
      <c r="AZ112">
        <v>0.6168256993590906</v>
      </c>
    </row>
    <row r="113" spans="11:52" ht="14.4">
      <c r="K113" t="s">
        <v>237</v>
      </c>
      <c r="L113" t="s">
        <v>133</v>
      </c>
      <c r="M113" t="s">
        <v>23</v>
      </c>
      <c r="N113" t="s">
        <v>80</v>
      </c>
      <c r="O113">
        <v>0.73189757358411667</v>
      </c>
      <c r="P113">
        <v>0.71178204330835992</v>
      </c>
      <c r="Q113">
        <v>0.68278282195176709</v>
      </c>
      <c r="R113">
        <v>0.677750434607723</v>
      </c>
      <c r="S113">
        <v>0.6454918399089451</v>
      </c>
      <c r="T113">
        <v>0.64529558914417662</v>
      </c>
      <c r="U113">
        <v>0.62887943906104871</v>
      </c>
      <c r="V113">
        <v>0.60087511495881141</v>
      </c>
      <c r="W113">
        <v>0.61269129875375716</v>
      </c>
      <c r="X113">
        <v>0.59361957832312606</v>
      </c>
      <c r="Y113">
        <v>0.58263214305008837</v>
      </c>
      <c r="Z113">
        <v>0.58895843040666451</v>
      </c>
      <c r="AA113">
        <v>0.57958770721119457</v>
      </c>
      <c r="AB113">
        <v>0.57166110191352282</v>
      </c>
      <c r="AC113">
        <v>0.56187949045167906</v>
      </c>
      <c r="AD113">
        <v>0.58895740439645994</v>
      </c>
      <c r="AE113">
        <v>0.60011848575617688</v>
      </c>
      <c r="AF113">
        <v>0.58492072543832085</v>
      </c>
      <c r="AG113">
        <v>0.5856545257404715</v>
      </c>
      <c r="AH113">
        <v>0.5959742200768483</v>
      </c>
      <c r="AI113">
        <v>0.60736014470201394</v>
      </c>
      <c r="AJ113">
        <v>0.60771746433501439</v>
      </c>
      <c r="AK113">
        <v>0.61495100580550122</v>
      </c>
      <c r="AL113">
        <v>0.62745768970153093</v>
      </c>
      <c r="AM113">
        <v>0.62998785519492762</v>
      </c>
      <c r="AN113">
        <v>0.631613273331872</v>
      </c>
      <c r="AO113">
        <v>0.60535504283555852</v>
      </c>
      <c r="AP113">
        <v>0.60758432661189232</v>
      </c>
      <c r="AQ113">
        <v>0.61236038029365991</v>
      </c>
      <c r="AR113">
        <v>0.62900488461408288</v>
      </c>
      <c r="AS113">
        <v>0.63535754988244142</v>
      </c>
      <c r="AT113">
        <v>0.63957741190453532</v>
      </c>
      <c r="AU113">
        <v>0.62824919197610551</v>
      </c>
      <c r="AV113">
        <v>0.58165247850574675</v>
      </c>
      <c r="AW113">
        <v>0.55879361279005435</v>
      </c>
      <c r="AX113">
        <v>0.57093250426548781</v>
      </c>
      <c r="AY113">
        <v>0.56823085756315383</v>
      </c>
      <c r="AZ113">
        <v>0.56250879380412988</v>
      </c>
    </row>
    <row r="114" spans="11:52" ht="14.4">
      <c r="K114" t="s">
        <v>238</v>
      </c>
      <c r="L114" t="s">
        <v>133</v>
      </c>
      <c r="M114" t="s">
        <v>24</v>
      </c>
      <c r="N114" t="s">
        <v>80</v>
      </c>
      <c r="O114">
        <v>0.61400355220597813</v>
      </c>
      <c r="P114">
        <v>0.61741426688765344</v>
      </c>
      <c r="Q114">
        <v>0.63626540655250319</v>
      </c>
      <c r="R114">
        <v>0.64318717701194927</v>
      </c>
      <c r="S114">
        <v>0.65248603954363105</v>
      </c>
      <c r="T114">
        <v>0.65795972164158023</v>
      </c>
      <c r="U114">
        <v>0.63955778763071958</v>
      </c>
      <c r="V114">
        <v>0.63537399818973783</v>
      </c>
      <c r="W114">
        <v>0.63279375715164055</v>
      </c>
      <c r="X114">
        <v>0.63965572953144989</v>
      </c>
      <c r="Y114">
        <v>0.64140667932984174</v>
      </c>
      <c r="Z114">
        <v>0.64718599858269166</v>
      </c>
      <c r="AA114">
        <v>0.65482259612066707</v>
      </c>
      <c r="AB114">
        <v>0.66115962339338685</v>
      </c>
      <c r="AC114">
        <v>0.63992525829947899</v>
      </c>
      <c r="AD114">
        <v>0.63826523961494086</v>
      </c>
      <c r="AE114">
        <v>0.64636772850105018</v>
      </c>
      <c r="AF114">
        <v>0.64526234881280453</v>
      </c>
      <c r="AG114">
        <v>0.66407846187034514</v>
      </c>
      <c r="AH114">
        <v>0.6604467267578219</v>
      </c>
      <c r="AI114">
        <v>0.65745785983583416</v>
      </c>
      <c r="AJ114">
        <v>0.64547949059569865</v>
      </c>
      <c r="AK114">
        <v>0.62968792909674842</v>
      </c>
      <c r="AL114">
        <v>0.60418079184006035</v>
      </c>
      <c r="AM114">
        <v>0.58625127484228368</v>
      </c>
      <c r="AN114">
        <v>0.57971613423612034</v>
      </c>
      <c r="AO114">
        <v>0.54941299303655688</v>
      </c>
      <c r="AP114">
        <v>0.51879600612089682</v>
      </c>
      <c r="AQ114">
        <v>0.50862531405753519</v>
      </c>
      <c r="AR114">
        <v>0.50084933286202205</v>
      </c>
      <c r="AS114">
        <v>0.49177401537565807</v>
      </c>
      <c r="AT114">
        <v>0.47238993110037863</v>
      </c>
      <c r="AU114">
        <v>0.44673489557234247</v>
      </c>
      <c r="AV114">
        <v>0.48490728052873422</v>
      </c>
      <c r="AW114">
        <v>0.48708472890001259</v>
      </c>
      <c r="AX114">
        <v>0.48751244107008979</v>
      </c>
      <c r="AY114">
        <v>0.47771121872606026</v>
      </c>
      <c r="AZ114">
        <v>0.47627927848885238</v>
      </c>
    </row>
    <row r="115" spans="11:52" ht="14.4">
      <c r="K115" t="s">
        <v>1390</v>
      </c>
      <c r="L115" t="s">
        <v>133</v>
      </c>
      <c r="M115" t="s">
        <v>1386</v>
      </c>
      <c r="N115" t="s">
        <v>80</v>
      </c>
      <c r="O115" t="s">
        <v>6079</v>
      </c>
      <c r="P115" t="s">
        <v>6079</v>
      </c>
      <c r="Q115" t="s">
        <v>6079</v>
      </c>
      <c r="R115" t="s">
        <v>6079</v>
      </c>
      <c r="S115" t="s">
        <v>6079</v>
      </c>
      <c r="T115" t="s">
        <v>6079</v>
      </c>
      <c r="U115" t="s">
        <v>6079</v>
      </c>
      <c r="V115" t="s">
        <v>6079</v>
      </c>
      <c r="W115" t="s">
        <v>6079</v>
      </c>
      <c r="X115" t="s">
        <v>6079</v>
      </c>
      <c r="Y115" t="s">
        <v>6079</v>
      </c>
      <c r="Z115" t="s">
        <v>6079</v>
      </c>
      <c r="AA115" t="s">
        <v>6079</v>
      </c>
      <c r="AB115">
        <v>0.77122621751702403</v>
      </c>
      <c r="AC115">
        <v>0.75705221610319395</v>
      </c>
      <c r="AD115">
        <v>0.76474599604812965</v>
      </c>
      <c r="AE115">
        <v>0.76375734141560547</v>
      </c>
      <c r="AF115">
        <v>0.7755646588559898</v>
      </c>
      <c r="AG115">
        <v>0.76120390416081951</v>
      </c>
      <c r="AH115">
        <v>0.76482966806672636</v>
      </c>
      <c r="AI115">
        <v>0.75830393215263137</v>
      </c>
      <c r="AJ115">
        <v>0.77427801589112955</v>
      </c>
      <c r="AK115">
        <v>0.75218976632024204</v>
      </c>
      <c r="AL115">
        <v>0.74933631051256788</v>
      </c>
      <c r="AM115">
        <v>0.73695175392515611</v>
      </c>
      <c r="AN115">
        <v>0.77267850266296323</v>
      </c>
      <c r="AO115">
        <v>0.7715283430608233</v>
      </c>
      <c r="AP115">
        <v>0.76093036592212737</v>
      </c>
      <c r="AQ115">
        <v>0.75436639764723645</v>
      </c>
      <c r="AR115">
        <v>0.76743974794755743</v>
      </c>
      <c r="AS115">
        <v>0.78421695205844388</v>
      </c>
      <c r="AT115">
        <v>0.79865306277083281</v>
      </c>
      <c r="AU115">
        <v>0.79365734721954961</v>
      </c>
      <c r="AV115">
        <v>0.8033914677672237</v>
      </c>
      <c r="AW115">
        <v>0.79747123373915396</v>
      </c>
      <c r="AX115">
        <v>0.80768110097049295</v>
      </c>
      <c r="AY115">
        <v>0.78164250938797619</v>
      </c>
      <c r="AZ115">
        <v>0.80152261869366581</v>
      </c>
    </row>
    <row r="116" spans="11:52" ht="14.4">
      <c r="K116" t="s">
        <v>239</v>
      </c>
      <c r="L116" t="s">
        <v>133</v>
      </c>
      <c r="M116" t="s">
        <v>25</v>
      </c>
      <c r="N116" t="s">
        <v>80</v>
      </c>
      <c r="O116">
        <v>0.67110222902408978</v>
      </c>
      <c r="P116">
        <v>0.66677175695965718</v>
      </c>
      <c r="Q116">
        <v>0.66049610279164028</v>
      </c>
      <c r="R116">
        <v>0.6679591909096565</v>
      </c>
      <c r="S116">
        <v>0.67134371224812606</v>
      </c>
      <c r="T116">
        <v>0.67698939643727396</v>
      </c>
      <c r="U116">
        <v>0.67368458951871601</v>
      </c>
      <c r="V116">
        <v>0.66886140485982915</v>
      </c>
      <c r="W116">
        <v>0.67649991951665533</v>
      </c>
      <c r="X116">
        <v>0.67047094602734336</v>
      </c>
      <c r="Y116">
        <v>0.66639428535254541</v>
      </c>
      <c r="Z116">
        <v>0.67926721727985306</v>
      </c>
      <c r="AA116">
        <v>0.68129765056415814</v>
      </c>
      <c r="AB116">
        <v>0.68436262646813539</v>
      </c>
      <c r="AC116">
        <v>0.66451276072490395</v>
      </c>
      <c r="AD116">
        <v>0.64225961786415731</v>
      </c>
      <c r="AE116">
        <v>0.66204283711976564</v>
      </c>
      <c r="AF116">
        <v>0.66786812749463875</v>
      </c>
      <c r="AG116">
        <v>0.64800170098220278</v>
      </c>
      <c r="AH116">
        <v>0.6503693262446405</v>
      </c>
      <c r="AI116">
        <v>0.64175236702127469</v>
      </c>
      <c r="AJ116">
        <v>0.65966463173132606</v>
      </c>
      <c r="AK116">
        <v>0.63874626259658951</v>
      </c>
      <c r="AL116">
        <v>0.62603599104358076</v>
      </c>
      <c r="AM116">
        <v>0.61618759402297696</v>
      </c>
      <c r="AN116">
        <v>0.56083216800280211</v>
      </c>
      <c r="AO116">
        <v>0.55426389107449858</v>
      </c>
      <c r="AP116">
        <v>0.54286872565846689</v>
      </c>
      <c r="AQ116">
        <v>0.53931105814113911</v>
      </c>
      <c r="AR116">
        <v>0.54836747121406693</v>
      </c>
      <c r="AS116">
        <v>0.54678895632906488</v>
      </c>
      <c r="AT116">
        <v>0.55789721651864854</v>
      </c>
      <c r="AU116">
        <v>0.56193578279805356</v>
      </c>
      <c r="AV116">
        <v>0.57479930026093884</v>
      </c>
      <c r="AW116">
        <v>0.57437371062365661</v>
      </c>
      <c r="AX116">
        <v>0.58558449750352848</v>
      </c>
      <c r="AY116">
        <v>0.58238482407089354</v>
      </c>
      <c r="AZ116">
        <v>0.57902124143213052</v>
      </c>
    </row>
    <row r="117" spans="11:52" ht="14.4">
      <c r="K117" t="s">
        <v>5647</v>
      </c>
      <c r="L117" t="s">
        <v>133</v>
      </c>
      <c r="M117" t="s">
        <v>5610</v>
      </c>
      <c r="N117" t="s">
        <v>80</v>
      </c>
      <c r="AO117">
        <v>0.49617747415248409</v>
      </c>
      <c r="AP117" t="s">
        <v>6079</v>
      </c>
      <c r="AQ117" t="s">
        <v>6079</v>
      </c>
      <c r="AR117" t="s">
        <v>6079</v>
      </c>
      <c r="AS117" t="s">
        <v>6079</v>
      </c>
      <c r="AT117">
        <v>0.53350901519655058</v>
      </c>
      <c r="AU117">
        <v>0.53371789876662767</v>
      </c>
      <c r="AV117">
        <v>0.55978920505559193</v>
      </c>
      <c r="AW117">
        <v>0.57408024982234251</v>
      </c>
      <c r="AX117">
        <v>0.5460552654014692</v>
      </c>
      <c r="AY117">
        <v>0.56326406147120978</v>
      </c>
      <c r="AZ117">
        <v>0.57171611712119164</v>
      </c>
    </row>
    <row r="118" spans="11:52" ht="14.4">
      <c r="K118" t="s">
        <v>240</v>
      </c>
      <c r="L118" t="s">
        <v>133</v>
      </c>
      <c r="M118" t="s">
        <v>98</v>
      </c>
      <c r="N118" t="s">
        <v>80</v>
      </c>
      <c r="O118">
        <v>0.80959242599390613</v>
      </c>
      <c r="P118">
        <v>0.74097899121391331</v>
      </c>
      <c r="Q118">
        <v>0.80816307101444995</v>
      </c>
      <c r="R118">
        <v>0.75650930141762485</v>
      </c>
      <c r="S118">
        <v>0.74566100414823644</v>
      </c>
      <c r="T118">
        <v>0.71626121820743505</v>
      </c>
      <c r="U118">
        <v>0.7419651664401935</v>
      </c>
      <c r="V118">
        <v>0.75188312603673757</v>
      </c>
      <c r="W118">
        <v>0.749540307794197</v>
      </c>
      <c r="X118">
        <v>0.72324389226893293</v>
      </c>
      <c r="Y118">
        <v>0.73407730566168572</v>
      </c>
      <c r="Z118">
        <v>0.74240087610500283</v>
      </c>
      <c r="AA118">
        <v>0.71050137800240254</v>
      </c>
      <c r="AB118">
        <v>0.71652622170409852</v>
      </c>
      <c r="AC118">
        <v>0.74852364670054949</v>
      </c>
      <c r="AD118">
        <v>0.75652387935971221</v>
      </c>
      <c r="AE118">
        <v>0.73815693822593387</v>
      </c>
      <c r="AF118">
        <v>0.69328824029397695</v>
      </c>
      <c r="AG118">
        <v>0.68285472176212125</v>
      </c>
      <c r="AH118">
        <v>0.69163628428767898</v>
      </c>
      <c r="AI118">
        <v>0.69473003735357297</v>
      </c>
      <c r="AJ118">
        <v>0.64991067503505839</v>
      </c>
      <c r="AK118">
        <v>0.64027063923561267</v>
      </c>
      <c r="AL118">
        <v>0.59325697772750596</v>
      </c>
      <c r="AM118">
        <v>0.55417024667961368</v>
      </c>
      <c r="AN118">
        <v>0.56802048322281273</v>
      </c>
      <c r="AO118">
        <v>0.49785333510555241</v>
      </c>
      <c r="AP118">
        <v>0.49581418517374504</v>
      </c>
      <c r="AQ118">
        <v>0.50169131586794447</v>
      </c>
      <c r="AR118">
        <v>0.48776708396994983</v>
      </c>
      <c r="AS118">
        <v>0.47180940309866226</v>
      </c>
      <c r="AT118">
        <v>0.49180963672621647</v>
      </c>
      <c r="AU118">
        <v>0.51571408985392631</v>
      </c>
      <c r="AV118">
        <v>0.36178631718211351</v>
      </c>
      <c r="AW118">
        <v>0.36506480412885056</v>
      </c>
      <c r="AX118">
        <v>0.43936912356723318</v>
      </c>
      <c r="AY118">
        <v>0.46264905904211578</v>
      </c>
      <c r="AZ118">
        <v>0.45445481913541169</v>
      </c>
    </row>
    <row r="119" spans="11:52" ht="14.4">
      <c r="K119" t="s">
        <v>241</v>
      </c>
      <c r="L119" t="s">
        <v>133</v>
      </c>
      <c r="M119" t="s">
        <v>94</v>
      </c>
      <c r="N119" t="s">
        <v>80</v>
      </c>
      <c r="O119">
        <v>0.78116583100790404</v>
      </c>
      <c r="P119">
        <v>0.75061254441776237</v>
      </c>
      <c r="Q119">
        <v>0.74397184215864687</v>
      </c>
      <c r="R119">
        <v>0.66463587796753187</v>
      </c>
      <c r="S119">
        <v>0.66809428505368118</v>
      </c>
      <c r="T119">
        <v>0.67034043706067503</v>
      </c>
      <c r="U119">
        <v>0.66372781398851144</v>
      </c>
      <c r="V119">
        <v>0.66492007820588872</v>
      </c>
      <c r="W119">
        <v>0.66610405125214922</v>
      </c>
      <c r="X119">
        <v>0.66031907992915795</v>
      </c>
      <c r="Y119">
        <v>0.65364670558252957</v>
      </c>
      <c r="Z119">
        <v>0.6466635105598002</v>
      </c>
      <c r="AA119">
        <v>0.66016435076113733</v>
      </c>
      <c r="AB119">
        <v>0.62592618266197031</v>
      </c>
      <c r="AC119">
        <v>0.6108912636735343</v>
      </c>
      <c r="AD119">
        <v>0.60176786378892233</v>
      </c>
      <c r="AE119">
        <v>0.68643169270444115</v>
      </c>
      <c r="AF119">
        <v>0.71270030984440824</v>
      </c>
      <c r="AG119">
        <v>0.68404377989139653</v>
      </c>
      <c r="AH119">
        <v>0.69325080677439588</v>
      </c>
      <c r="AI119">
        <v>0.69083576377559486</v>
      </c>
      <c r="AJ119">
        <v>0.7150928519022397</v>
      </c>
      <c r="AK119">
        <v>0.65588178006921416</v>
      </c>
      <c r="AL119">
        <v>0.6632791812643789</v>
      </c>
      <c r="AM119">
        <v>0.66439979760873447</v>
      </c>
      <c r="AN119">
        <v>0.5868307091567686</v>
      </c>
      <c r="AO119">
        <v>0.59611348934364294</v>
      </c>
      <c r="AP119">
        <v>0.58666913473772742</v>
      </c>
      <c r="AQ119">
        <v>0.58274873675201488</v>
      </c>
      <c r="AR119">
        <v>0.56294710894667344</v>
      </c>
      <c r="AS119">
        <v>0.57186177142041394</v>
      </c>
      <c r="AT119">
        <v>0.55211314705814862</v>
      </c>
      <c r="AU119">
        <v>0.54674937121633238</v>
      </c>
      <c r="AV119">
        <v>0.5342753188351117</v>
      </c>
      <c r="AW119">
        <v>0.53540326579846276</v>
      </c>
      <c r="AX119">
        <v>0.54487073239730144</v>
      </c>
      <c r="AY119">
        <v>0.55724593118845878</v>
      </c>
      <c r="AZ119">
        <v>0.55136838577875991</v>
      </c>
    </row>
    <row r="120" spans="11:52" ht="14.4">
      <c r="K120" t="s">
        <v>242</v>
      </c>
      <c r="L120" t="s">
        <v>133</v>
      </c>
      <c r="M120" t="s">
        <v>99</v>
      </c>
      <c r="N120" t="s">
        <v>80</v>
      </c>
      <c r="O120">
        <v>0.66816563031629517</v>
      </c>
      <c r="P120">
        <v>0.54526670184521941</v>
      </c>
      <c r="Q120">
        <v>0.54217555725865374</v>
      </c>
      <c r="R120">
        <v>0.50760506439124553</v>
      </c>
      <c r="S120">
        <v>0.4966575502251851</v>
      </c>
      <c r="T120">
        <v>0.48480694297949128</v>
      </c>
      <c r="U120">
        <v>0.48654305212699162</v>
      </c>
      <c r="V120">
        <v>0.53645070390407956</v>
      </c>
      <c r="W120">
        <v>0.54698345617226707</v>
      </c>
      <c r="X120">
        <v>0.54651579535640848</v>
      </c>
      <c r="Y120">
        <v>0.55778084217697632</v>
      </c>
      <c r="Z120">
        <v>0.56939122376318518</v>
      </c>
      <c r="AA120">
        <v>0.57503556806152456</v>
      </c>
      <c r="AB120">
        <v>0.55114132659331727</v>
      </c>
      <c r="AC120">
        <v>0.6076115033139583</v>
      </c>
      <c r="AD120">
        <v>0.61912823114903037</v>
      </c>
      <c r="AE120">
        <v>0.68652701261718729</v>
      </c>
      <c r="AF120">
        <v>0.67448274507723494</v>
      </c>
      <c r="AG120">
        <v>0.63087588269375516</v>
      </c>
      <c r="AH120">
        <v>0.64955732284849677</v>
      </c>
      <c r="AI120">
        <v>0.62999651743161689</v>
      </c>
      <c r="AJ120">
        <v>0.61701214290099859</v>
      </c>
      <c r="AK120">
        <v>0.59591246050018776</v>
      </c>
      <c r="AL120">
        <v>0.53714404510899294</v>
      </c>
      <c r="AM120">
        <v>0.52835835947951748</v>
      </c>
      <c r="AN120">
        <v>0.50817502332901143</v>
      </c>
      <c r="AO120">
        <v>0.55018806248580965</v>
      </c>
      <c r="AP120">
        <v>0.52634716345969512</v>
      </c>
      <c r="AQ120">
        <v>0.54675187315261442</v>
      </c>
      <c r="AR120">
        <v>0.51231646445609269</v>
      </c>
      <c r="AS120">
        <v>0.52733640490431755</v>
      </c>
      <c r="AT120">
        <v>0.55188825074552339</v>
      </c>
      <c r="AU120">
        <v>0.56872019138415653</v>
      </c>
      <c r="AV120">
        <v>0.62327831700932168</v>
      </c>
      <c r="AW120">
        <v>0.62709385722607458</v>
      </c>
      <c r="AX120">
        <v>0.68170715960075901</v>
      </c>
      <c r="AY120">
        <v>0.71358984760256494</v>
      </c>
      <c r="AZ120">
        <v>0.67227612614718302</v>
      </c>
    </row>
    <row r="121" spans="11:52" ht="14.4">
      <c r="K121" t="s">
        <v>693</v>
      </c>
      <c r="L121" t="s">
        <v>133</v>
      </c>
      <c r="M121" t="s">
        <v>26</v>
      </c>
      <c r="N121" t="s">
        <v>80</v>
      </c>
      <c r="O121" t="s">
        <v>6079</v>
      </c>
      <c r="P121" t="s">
        <v>6079</v>
      </c>
      <c r="Q121" t="s">
        <v>6079</v>
      </c>
      <c r="R121" t="s">
        <v>6079</v>
      </c>
      <c r="S121" t="s">
        <v>6079</v>
      </c>
      <c r="T121">
        <v>0.58846053567273482</v>
      </c>
      <c r="U121">
        <v>0.60696883976057869</v>
      </c>
      <c r="V121">
        <v>0.61401311442788165</v>
      </c>
      <c r="W121">
        <v>0.62665102794202809</v>
      </c>
      <c r="X121">
        <v>0.63951226793597227</v>
      </c>
      <c r="Y121">
        <v>0.63030191402091218</v>
      </c>
      <c r="Z121">
        <v>0.63898692400877155</v>
      </c>
      <c r="AA121">
        <v>0.6596442803434418</v>
      </c>
      <c r="AB121">
        <v>0.66751136745018813</v>
      </c>
      <c r="AC121">
        <v>0.58595122343103268</v>
      </c>
      <c r="AD121">
        <v>0.66866129944930863</v>
      </c>
      <c r="AE121">
        <v>0.67840267412427069</v>
      </c>
      <c r="AF121">
        <v>0.68529694022552234</v>
      </c>
      <c r="AG121">
        <v>0.52436408353280828</v>
      </c>
      <c r="AH121">
        <v>0.51882308587980697</v>
      </c>
      <c r="AI121">
        <v>0.4960241396174237</v>
      </c>
      <c r="AJ121">
        <v>0.47020723301116918</v>
      </c>
      <c r="AK121">
        <v>0.50121349690396755</v>
      </c>
      <c r="AL121">
        <v>0.47876729112272581</v>
      </c>
      <c r="AM121">
        <v>0.48161280363477282</v>
      </c>
      <c r="AN121">
        <v>0.47724203222974099</v>
      </c>
      <c r="AO121">
        <v>0.48810888172875599</v>
      </c>
      <c r="AP121">
        <v>0.47752279129911024</v>
      </c>
      <c r="AQ121">
        <v>0.46903985494091882</v>
      </c>
      <c r="AR121">
        <v>0.45404664824922603</v>
      </c>
      <c r="AS121">
        <v>0.4616658240007519</v>
      </c>
      <c r="AT121">
        <v>0.45967047768910674</v>
      </c>
      <c r="AU121">
        <v>0.46230081760113728</v>
      </c>
      <c r="AV121">
        <v>0.47234360003747938</v>
      </c>
      <c r="AW121">
        <v>0.49243468125598666</v>
      </c>
      <c r="AX121">
        <v>0.4814323425405892</v>
      </c>
      <c r="AY121">
        <v>0.48309291965016526</v>
      </c>
      <c r="AZ121">
        <v>0.47357279747273001</v>
      </c>
    </row>
    <row r="122" spans="11:52" ht="14.4">
      <c r="K122" t="s">
        <v>243</v>
      </c>
      <c r="L122" t="s">
        <v>133</v>
      </c>
      <c r="M122" t="s">
        <v>27</v>
      </c>
      <c r="N122" t="s">
        <v>80</v>
      </c>
      <c r="O122">
        <v>0.72875579352541675</v>
      </c>
      <c r="P122">
        <v>0.71871679943666344</v>
      </c>
      <c r="Q122">
        <v>0.71002474910722457</v>
      </c>
      <c r="R122">
        <v>0.73246618336069491</v>
      </c>
      <c r="S122">
        <v>0.722569726858725</v>
      </c>
      <c r="T122">
        <v>0.72536168884760477</v>
      </c>
      <c r="U122">
        <v>0.71691511036655364</v>
      </c>
      <c r="V122">
        <v>0.72015978657746083</v>
      </c>
      <c r="W122">
        <v>0.72037839448379171</v>
      </c>
      <c r="X122">
        <v>0.73455713195036221</v>
      </c>
      <c r="Y122">
        <v>0.7342327014542559</v>
      </c>
      <c r="Z122">
        <v>0.75964004797361884</v>
      </c>
      <c r="AA122">
        <v>0.757978479021857</v>
      </c>
      <c r="AB122">
        <v>0.76879225955242347</v>
      </c>
      <c r="AC122">
        <v>0.76355120426092027</v>
      </c>
      <c r="AD122">
        <v>0.77051550615962128</v>
      </c>
      <c r="AE122">
        <v>0.7677743170958008</v>
      </c>
      <c r="AF122">
        <v>0.77231697543195221</v>
      </c>
      <c r="AG122">
        <v>0.75825642642836533</v>
      </c>
      <c r="AH122">
        <v>0.76238966014403631</v>
      </c>
      <c r="AI122">
        <v>0.75445059975485029</v>
      </c>
      <c r="AJ122">
        <v>0.77443245818572437</v>
      </c>
      <c r="AK122">
        <v>0.74922444800740939</v>
      </c>
      <c r="AL122">
        <v>0.72100422265768493</v>
      </c>
      <c r="AM122">
        <v>0.70060138850749687</v>
      </c>
      <c r="AN122">
        <v>0.7116159257724658</v>
      </c>
      <c r="AO122">
        <v>0.69365673684205942</v>
      </c>
      <c r="AP122">
        <v>0.69814108011803266</v>
      </c>
      <c r="AQ122">
        <v>0.68898998746052198</v>
      </c>
      <c r="AR122">
        <v>0.71085332706882287</v>
      </c>
      <c r="AS122">
        <v>0.69366308800337162</v>
      </c>
      <c r="AT122">
        <v>0.70886583418928384</v>
      </c>
      <c r="AU122">
        <v>0.69134619350227822</v>
      </c>
      <c r="AV122">
        <v>0.73807546878683394</v>
      </c>
      <c r="AW122">
        <v>0.71347901204387343</v>
      </c>
      <c r="AX122">
        <v>0.73145932629337573</v>
      </c>
      <c r="AY122">
        <v>0.72311703480033684</v>
      </c>
      <c r="AZ122">
        <v>0.75074767840795165</v>
      </c>
    </row>
    <row r="123" spans="11:52" ht="14.4">
      <c r="K123" t="s">
        <v>244</v>
      </c>
      <c r="L123" t="s">
        <v>133</v>
      </c>
      <c r="M123" t="s">
        <v>28</v>
      </c>
      <c r="N123" t="s">
        <v>80</v>
      </c>
      <c r="O123">
        <v>0.73208372514684483</v>
      </c>
      <c r="P123">
        <v>0.76671413535010913</v>
      </c>
      <c r="Q123">
        <v>0.69899476164828722</v>
      </c>
      <c r="R123">
        <v>0.75578163244414798</v>
      </c>
      <c r="S123">
        <v>0.7373931099452522</v>
      </c>
      <c r="T123">
        <v>0.78484457253082685</v>
      </c>
      <c r="U123">
        <v>0.7400518743995943</v>
      </c>
      <c r="V123">
        <v>0.74522514720024557</v>
      </c>
      <c r="W123">
        <v>0.73362405879190895</v>
      </c>
      <c r="X123">
        <v>0.73238334070369726</v>
      </c>
      <c r="Y123">
        <v>0.68726560709553897</v>
      </c>
      <c r="Z123">
        <v>0.71626071271723324</v>
      </c>
      <c r="AA123">
        <v>0.69993536646467758</v>
      </c>
      <c r="AB123">
        <v>0.75438681138335573</v>
      </c>
      <c r="AC123">
        <v>0.73614582959172803</v>
      </c>
      <c r="AD123">
        <v>0.70883195956091916</v>
      </c>
      <c r="AE123">
        <v>0.70750746799277398</v>
      </c>
      <c r="AF123">
        <v>0.75150641789441075</v>
      </c>
      <c r="AG123">
        <v>0.71734723478541762</v>
      </c>
      <c r="AH123">
        <v>0.71065626516868574</v>
      </c>
      <c r="AI123">
        <v>0.71838823006725394</v>
      </c>
      <c r="AJ123">
        <v>0.74600834543586736</v>
      </c>
      <c r="AK123">
        <v>0.68984302802435726</v>
      </c>
      <c r="AL123">
        <v>0.69765544249889511</v>
      </c>
      <c r="AM123">
        <v>0.69558540457623874</v>
      </c>
      <c r="AN123">
        <v>0.70828527950543674</v>
      </c>
      <c r="AO123">
        <v>0.68944054241250941</v>
      </c>
      <c r="AP123" t="s">
        <v>6079</v>
      </c>
      <c r="AQ123" t="s">
        <v>6079</v>
      </c>
      <c r="AR123" t="s">
        <v>6079</v>
      </c>
      <c r="AS123" t="s">
        <v>6079</v>
      </c>
      <c r="AT123">
        <v>0.68833700408427001</v>
      </c>
      <c r="AU123">
        <v>0.66106630368133312</v>
      </c>
      <c r="AV123">
        <v>0.70286166557651664</v>
      </c>
      <c r="AW123">
        <v>0.66585652976931864</v>
      </c>
      <c r="AX123">
        <v>0.67300297635873496</v>
      </c>
      <c r="AY123">
        <v>0.65889820502920204</v>
      </c>
      <c r="AZ123">
        <v>0.70414656815204713</v>
      </c>
    </row>
    <row r="124" spans="11:52" ht="14.4">
      <c r="K124" t="s">
        <v>245</v>
      </c>
      <c r="L124" t="s">
        <v>133</v>
      </c>
      <c r="M124" t="s">
        <v>29</v>
      </c>
      <c r="N124" t="s">
        <v>80</v>
      </c>
      <c r="O124">
        <v>0.68463799952705762</v>
      </c>
      <c r="P124">
        <v>0.68080381474087304</v>
      </c>
      <c r="Q124">
        <v>0.69055089832784688</v>
      </c>
      <c r="R124">
        <v>0.69358048614029666</v>
      </c>
      <c r="S124">
        <v>0.69474319571597931</v>
      </c>
      <c r="T124">
        <v>0.6972894578834663</v>
      </c>
      <c r="U124">
        <v>0.68938070762984593</v>
      </c>
      <c r="V124">
        <v>0.69163139006264118</v>
      </c>
      <c r="W124">
        <v>0.69445227465022896</v>
      </c>
      <c r="X124">
        <v>0.68786500384426186</v>
      </c>
      <c r="Y124">
        <v>0.69430422740366826</v>
      </c>
      <c r="Z124">
        <v>0.69844507133706146</v>
      </c>
      <c r="AA124">
        <v>0.70266776216920401</v>
      </c>
      <c r="AB124">
        <v>0.68444221723279663</v>
      </c>
      <c r="AC124">
        <v>0.68693882927460714</v>
      </c>
      <c r="AD124">
        <v>0.68948382164468414</v>
      </c>
      <c r="AE124">
        <v>0.68731895123112119</v>
      </c>
      <c r="AF124">
        <v>0.67454699782712846</v>
      </c>
      <c r="AG124">
        <v>0.67894429333622519</v>
      </c>
      <c r="AH124">
        <v>0.69154226874337832</v>
      </c>
      <c r="AI124">
        <v>0.69745650023158701</v>
      </c>
      <c r="AJ124">
        <v>0.69015128649652047</v>
      </c>
      <c r="AK124">
        <v>0.67576966237823533</v>
      </c>
      <c r="AL124">
        <v>0.63044942810446847</v>
      </c>
      <c r="AM124">
        <v>0.62526461002118228</v>
      </c>
      <c r="AN124">
        <v>0.61318436597493031</v>
      </c>
      <c r="AO124">
        <v>0.60658661192072361</v>
      </c>
      <c r="AP124">
        <v>0.60823362746857557</v>
      </c>
      <c r="AQ124">
        <v>0.61153698354499952</v>
      </c>
      <c r="AR124">
        <v>0.60889984332996316</v>
      </c>
      <c r="AS124">
        <v>0.60397184911832968</v>
      </c>
      <c r="AT124">
        <v>0.60149774040124016</v>
      </c>
      <c r="AU124">
        <v>0.61137580081911103</v>
      </c>
      <c r="AV124">
        <v>0.60181327924987926</v>
      </c>
      <c r="AW124">
        <v>0.58875335549441388</v>
      </c>
      <c r="AX124">
        <v>0.58098423740234051</v>
      </c>
      <c r="AY124">
        <v>0.56304776179801186</v>
      </c>
      <c r="AZ124">
        <v>0.5559899603005497</v>
      </c>
    </row>
    <row r="125" spans="11:52" ht="14.4">
      <c r="K125" t="s">
        <v>246</v>
      </c>
      <c r="L125" t="s">
        <v>133</v>
      </c>
      <c r="M125" t="s">
        <v>30</v>
      </c>
      <c r="N125" t="s">
        <v>80</v>
      </c>
      <c r="O125">
        <v>0.66032487461574974</v>
      </c>
      <c r="P125">
        <v>0.64555162087603901</v>
      </c>
      <c r="Q125">
        <v>0.64748927493965402</v>
      </c>
      <c r="R125">
        <v>0.64247772387355095</v>
      </c>
      <c r="S125">
        <v>0.65296686871615739</v>
      </c>
      <c r="T125">
        <v>0.65221535322576341</v>
      </c>
      <c r="U125">
        <v>0.6416498011217644</v>
      </c>
      <c r="V125">
        <v>0.63607855177677286</v>
      </c>
      <c r="W125">
        <v>0.64009828019260728</v>
      </c>
      <c r="X125">
        <v>0.63213337643248191</v>
      </c>
      <c r="Y125">
        <v>0.63338061629955233</v>
      </c>
      <c r="Z125">
        <v>0.62586352208265761</v>
      </c>
      <c r="AA125">
        <v>0.62113770566409898</v>
      </c>
      <c r="AB125">
        <v>0.61830897433450516</v>
      </c>
      <c r="AC125">
        <v>0.6331921782429687</v>
      </c>
      <c r="AD125">
        <v>0.61854644125025959</v>
      </c>
      <c r="AE125">
        <v>0.621045765833243</v>
      </c>
      <c r="AF125">
        <v>0.62214134040159685</v>
      </c>
      <c r="AG125">
        <v>0.61328263841164832</v>
      </c>
      <c r="AH125">
        <v>0.61663742431822932</v>
      </c>
      <c r="AI125">
        <v>0.617742905171768</v>
      </c>
      <c r="AJ125">
        <v>0.61473406244305839</v>
      </c>
      <c r="AK125">
        <v>0.61287115102951928</v>
      </c>
      <c r="AL125">
        <v>0.58831030172470167</v>
      </c>
      <c r="AM125">
        <v>0.59028754319120225</v>
      </c>
      <c r="AN125">
        <v>0.58960660079519389</v>
      </c>
      <c r="AO125">
        <v>0.57590321361086405</v>
      </c>
      <c r="AP125">
        <v>0.56631905796546389</v>
      </c>
      <c r="AQ125">
        <v>0.56713285249740608</v>
      </c>
      <c r="AR125">
        <v>0.56628256699914781</v>
      </c>
      <c r="AS125">
        <v>0.56436296754370274</v>
      </c>
      <c r="AT125">
        <v>0.55942340348287967</v>
      </c>
      <c r="AU125">
        <v>0.55721089444227101</v>
      </c>
      <c r="AV125">
        <v>0.58466762977874154</v>
      </c>
      <c r="AW125">
        <v>0.58966615500090891</v>
      </c>
      <c r="AX125">
        <v>0.58683119248238713</v>
      </c>
      <c r="AY125">
        <v>0.58080441234819957</v>
      </c>
      <c r="AZ125">
        <v>0.56615971599692116</v>
      </c>
    </row>
    <row r="126" spans="11:52" ht="14.4">
      <c r="K126" t="s">
        <v>247</v>
      </c>
      <c r="L126" t="s">
        <v>133</v>
      </c>
      <c r="M126" t="s">
        <v>100</v>
      </c>
      <c r="N126" t="s">
        <v>80</v>
      </c>
      <c r="O126">
        <v>0.58021006330109448</v>
      </c>
      <c r="P126">
        <v>0.56430857466319606</v>
      </c>
      <c r="Q126">
        <v>0.57711119961537549</v>
      </c>
      <c r="R126">
        <v>0.58311382345861962</v>
      </c>
      <c r="S126">
        <v>0.60439785534532364</v>
      </c>
      <c r="T126">
        <v>0.55470157532811137</v>
      </c>
      <c r="U126">
        <v>0.56961584595732873</v>
      </c>
      <c r="V126">
        <v>0.57260375061176316</v>
      </c>
      <c r="W126">
        <v>0.57853469351938358</v>
      </c>
      <c r="X126">
        <v>0.53794337552933558</v>
      </c>
      <c r="Y126">
        <v>0.53984121598574708</v>
      </c>
      <c r="Z126">
        <v>0.55122191731744996</v>
      </c>
      <c r="AA126">
        <v>0.56465530048958723</v>
      </c>
      <c r="AB126">
        <v>0.54220316473715013</v>
      </c>
      <c r="AC126">
        <v>0.53949495318910423</v>
      </c>
      <c r="AD126">
        <v>0.55605609683389201</v>
      </c>
      <c r="AE126">
        <v>0.55555017402183526</v>
      </c>
      <c r="AF126">
        <v>0.54616963552361419</v>
      </c>
      <c r="AG126">
        <v>0.56005692763610571</v>
      </c>
      <c r="AH126">
        <v>0.55205454515167107</v>
      </c>
      <c r="AI126">
        <v>0.5490615609932934</v>
      </c>
      <c r="AJ126">
        <v>0.54203400029546212</v>
      </c>
      <c r="AK126">
        <v>0.53560350724282701</v>
      </c>
      <c r="AL126">
        <v>0.52975293083065356</v>
      </c>
      <c r="AM126">
        <v>0.53971511750543588</v>
      </c>
      <c r="AN126">
        <v>0.51511425216395024</v>
      </c>
      <c r="AO126">
        <v>0.5193698680509885</v>
      </c>
      <c r="AP126">
        <v>0.51337051744383699</v>
      </c>
      <c r="AQ126">
        <v>0.51067860088859274</v>
      </c>
      <c r="AR126">
        <v>0.53093797063272241</v>
      </c>
      <c r="AS126">
        <v>0.53893683772706091</v>
      </c>
      <c r="AT126">
        <v>0.54718505190992317</v>
      </c>
      <c r="AU126">
        <v>0.56096423205782819</v>
      </c>
      <c r="AV126">
        <v>0.55983265755920264</v>
      </c>
      <c r="AW126">
        <v>0.53985231170891479</v>
      </c>
      <c r="AX126">
        <v>0.52894424523231343</v>
      </c>
      <c r="AY126">
        <v>0.54693316583841434</v>
      </c>
      <c r="AZ126">
        <v>0.54715997809441763</v>
      </c>
    </row>
    <row r="127" spans="11:52" ht="14.4">
      <c r="K127" t="s">
        <v>248</v>
      </c>
      <c r="L127" t="s">
        <v>133</v>
      </c>
      <c r="M127" t="s">
        <v>31</v>
      </c>
      <c r="N127" t="s">
        <v>80</v>
      </c>
      <c r="O127">
        <v>0.65544702646180608</v>
      </c>
      <c r="P127">
        <v>0.65258968800233341</v>
      </c>
      <c r="Q127">
        <v>0.61994446402695913</v>
      </c>
      <c r="R127">
        <v>0.65881956489212512</v>
      </c>
      <c r="S127">
        <v>0.65315733454384273</v>
      </c>
      <c r="T127">
        <v>0.69253628704702308</v>
      </c>
      <c r="U127">
        <v>0.65345650194087734</v>
      </c>
      <c r="V127">
        <v>0.65867919432680988</v>
      </c>
      <c r="W127">
        <v>0.6629135373478291</v>
      </c>
      <c r="X127">
        <v>0.69709778489183871</v>
      </c>
      <c r="Y127">
        <v>0.6587105655607054</v>
      </c>
      <c r="Z127">
        <v>0.66992490244300951</v>
      </c>
      <c r="AA127">
        <v>0.67793265005419123</v>
      </c>
      <c r="AB127">
        <v>0.72077222285069775</v>
      </c>
      <c r="AC127">
        <v>0.70912816330992257</v>
      </c>
      <c r="AD127">
        <v>0.69056959638758775</v>
      </c>
      <c r="AE127">
        <v>0.70965423799963923</v>
      </c>
      <c r="AF127">
        <v>0.78858665856257648</v>
      </c>
      <c r="AG127">
        <v>0.76049178403515871</v>
      </c>
      <c r="AH127">
        <v>0.76860642100938115</v>
      </c>
      <c r="AI127">
        <v>0.75941122525957627</v>
      </c>
      <c r="AJ127">
        <v>0.7873306192527354</v>
      </c>
      <c r="AK127">
        <v>0.70944521351937906</v>
      </c>
      <c r="AL127">
        <v>0.71939629909251368</v>
      </c>
      <c r="AM127">
        <v>0.73247477630204827</v>
      </c>
      <c r="AN127">
        <v>0.75451984555249052</v>
      </c>
      <c r="AO127">
        <v>0.70090145261783632</v>
      </c>
      <c r="AP127">
        <v>0.70288843374590237</v>
      </c>
      <c r="AQ127">
        <v>0.69217914469424791</v>
      </c>
      <c r="AR127">
        <v>0.72208894560648396</v>
      </c>
      <c r="AS127">
        <v>0.69323359936321083</v>
      </c>
      <c r="AT127">
        <v>0.67425128783342814</v>
      </c>
      <c r="AU127">
        <v>0.67015931760942471</v>
      </c>
      <c r="AV127">
        <v>0.73815219824283029</v>
      </c>
      <c r="AW127">
        <v>0.70593415834364115</v>
      </c>
      <c r="AX127">
        <v>0.68680771542572006</v>
      </c>
      <c r="AY127">
        <v>0.69121321183014228</v>
      </c>
      <c r="AZ127">
        <v>0.73959661989576686</v>
      </c>
    </row>
    <row r="128" spans="11:52" ht="14.4">
      <c r="K128" t="s">
        <v>694</v>
      </c>
      <c r="L128" t="s">
        <v>133</v>
      </c>
      <c r="M128" t="s">
        <v>32</v>
      </c>
      <c r="N128" t="s">
        <v>80</v>
      </c>
      <c r="O128" t="s">
        <v>6079</v>
      </c>
      <c r="P128" t="s">
        <v>6079</v>
      </c>
      <c r="Q128" t="s">
        <v>6079</v>
      </c>
      <c r="R128" t="s">
        <v>6079</v>
      </c>
      <c r="S128" t="s">
        <v>6079</v>
      </c>
      <c r="T128">
        <v>0.58424153994971628</v>
      </c>
      <c r="U128">
        <v>0.57415426761422506</v>
      </c>
      <c r="V128">
        <v>0.57663220840908069</v>
      </c>
      <c r="W128">
        <v>0.55924435845764153</v>
      </c>
      <c r="X128">
        <v>0.57286135971508234</v>
      </c>
      <c r="Y128">
        <v>0.56675043201234565</v>
      </c>
      <c r="Z128">
        <v>0.572150824605132</v>
      </c>
      <c r="AA128">
        <v>0.57869006195915096</v>
      </c>
      <c r="AB128">
        <v>0.59053280495232108</v>
      </c>
      <c r="AC128">
        <v>0.59452144208981739</v>
      </c>
      <c r="AD128">
        <v>0.59480104411321466</v>
      </c>
      <c r="AE128">
        <v>0.59161114176156571</v>
      </c>
      <c r="AF128">
        <v>0.56410050952505664</v>
      </c>
      <c r="AG128">
        <v>0.56317984497290341</v>
      </c>
      <c r="AH128">
        <v>0.56742124802205685</v>
      </c>
      <c r="AI128">
        <v>0.57007012403733615</v>
      </c>
      <c r="AJ128">
        <v>0.5481214965081318</v>
      </c>
      <c r="AK128">
        <v>0.59331657462856691</v>
      </c>
      <c r="AL128">
        <v>0.55498267250049438</v>
      </c>
      <c r="AM128">
        <v>0.55084876059069732</v>
      </c>
      <c r="AN128">
        <v>0.52854579432276827</v>
      </c>
      <c r="AO128">
        <v>0.52442253859582577</v>
      </c>
      <c r="AP128">
        <v>0.51401900368382436</v>
      </c>
      <c r="AQ128">
        <v>0.5195650586451237</v>
      </c>
      <c r="AR128">
        <v>0.52129879461064588</v>
      </c>
      <c r="AS128">
        <v>0.55302243347556812</v>
      </c>
      <c r="AT128">
        <v>0.58309372908386314</v>
      </c>
      <c r="AU128">
        <v>0.58409013591963543</v>
      </c>
      <c r="AV128">
        <v>0.57361420084184012</v>
      </c>
      <c r="AW128">
        <v>0.57413407559445251</v>
      </c>
      <c r="AX128">
        <v>0.56736279169362336</v>
      </c>
      <c r="AY128">
        <v>0.56556710986584979</v>
      </c>
      <c r="AZ128">
        <v>0.56126924364838238</v>
      </c>
    </row>
    <row r="129" spans="11:52" ht="14.4">
      <c r="K129" t="s">
        <v>249</v>
      </c>
      <c r="L129" t="s">
        <v>133</v>
      </c>
      <c r="M129" t="s">
        <v>93</v>
      </c>
      <c r="N129" t="s">
        <v>80</v>
      </c>
      <c r="O129">
        <v>0.68728367303707427</v>
      </c>
      <c r="P129">
        <v>0.70696656631049115</v>
      </c>
      <c r="Q129">
        <v>0.71489170126345181</v>
      </c>
      <c r="R129">
        <v>0.71105815800130723</v>
      </c>
      <c r="S129">
        <v>0.72341111677130931</v>
      </c>
      <c r="T129">
        <v>0.7075227316264201</v>
      </c>
      <c r="U129">
        <v>0.72598777249813595</v>
      </c>
      <c r="V129">
        <v>0.72769777432961813</v>
      </c>
      <c r="W129">
        <v>0.73313594325711029</v>
      </c>
      <c r="X129">
        <v>0.73586528423591102</v>
      </c>
      <c r="Y129">
        <v>0.74289490621949883</v>
      </c>
      <c r="Z129">
        <v>0.75717483754363468</v>
      </c>
      <c r="AA129">
        <v>0.80055678401946095</v>
      </c>
      <c r="AB129">
        <v>0.77931064299321884</v>
      </c>
      <c r="AC129">
        <v>0.78127551925434346</v>
      </c>
      <c r="AD129">
        <v>0.80599849486280284</v>
      </c>
      <c r="AE129">
        <v>0.81907229810927829</v>
      </c>
      <c r="AF129">
        <v>0.80327108704307648</v>
      </c>
      <c r="AG129">
        <v>0.81787867065510433</v>
      </c>
      <c r="AH129">
        <v>0.80801912613845905</v>
      </c>
      <c r="AI129">
        <v>0.79775513836496637</v>
      </c>
      <c r="AJ129">
        <v>0.78405594157993364</v>
      </c>
      <c r="AK129">
        <v>0.796801568888171</v>
      </c>
      <c r="AL129">
        <v>0.76775946424156738</v>
      </c>
      <c r="AM129">
        <v>0.76523546126422659</v>
      </c>
      <c r="AN129">
        <v>0.75891525182422293</v>
      </c>
      <c r="AO129">
        <v>0.69734326617809173</v>
      </c>
      <c r="AP129">
        <v>0.68460642953586881</v>
      </c>
      <c r="AQ129">
        <v>0.71190106254840013</v>
      </c>
      <c r="AR129">
        <v>0.71330928431748841</v>
      </c>
      <c r="AS129">
        <v>0.72215108178859444</v>
      </c>
      <c r="AT129">
        <v>0.72741254925359566</v>
      </c>
      <c r="AU129">
        <v>0.79462536593873068</v>
      </c>
      <c r="AV129">
        <v>0.72579548334301891</v>
      </c>
      <c r="AW129">
        <v>0.72106023346326098</v>
      </c>
      <c r="AX129">
        <v>0.73133626319087131</v>
      </c>
      <c r="AY129">
        <v>0.72480163381057883</v>
      </c>
      <c r="AZ129">
        <v>0.7139487513229158</v>
      </c>
    </row>
    <row r="130" spans="11:52" ht="14.4">
      <c r="K130" t="s">
        <v>250</v>
      </c>
      <c r="L130" t="s">
        <v>134</v>
      </c>
      <c r="M130" t="s">
        <v>13</v>
      </c>
      <c r="N130" t="s">
        <v>80</v>
      </c>
      <c r="O130">
        <v>4.1554444506561782E-2</v>
      </c>
      <c r="P130">
        <v>4.4761326937091762E-2</v>
      </c>
      <c r="Q130">
        <v>4.7391374119953623E-2</v>
      </c>
      <c r="R130">
        <v>3.6956707791173896E-2</v>
      </c>
      <c r="S130">
        <v>3.6385939669838045E-2</v>
      </c>
      <c r="T130">
        <v>3.3420753218987471E-2</v>
      </c>
      <c r="U130">
        <v>3.620488461871222E-2</v>
      </c>
      <c r="V130">
        <v>3.3309118972712451E-2</v>
      </c>
      <c r="W130">
        <v>3.1733200413285374E-2</v>
      </c>
      <c r="X130">
        <v>3.1403419226874618E-2</v>
      </c>
      <c r="Y130">
        <v>2.748954236885964E-2</v>
      </c>
      <c r="Z130">
        <v>2.628409842330915E-2</v>
      </c>
      <c r="AA130">
        <v>2.4633969445466999E-2</v>
      </c>
      <c r="AB130">
        <v>2.2873249542816037E-2</v>
      </c>
      <c r="AC130">
        <v>2.0204968223931793E-2</v>
      </c>
      <c r="AD130">
        <v>1.9805932314385637E-2</v>
      </c>
      <c r="AE130">
        <v>1.7608701226176551E-2</v>
      </c>
      <c r="AF130">
        <v>1.7828281004442486E-2</v>
      </c>
      <c r="AG130">
        <v>1.872266923596758E-2</v>
      </c>
      <c r="AH130">
        <v>1.9698541778172939E-2</v>
      </c>
      <c r="AI130">
        <v>2.2151787865889876E-2</v>
      </c>
      <c r="AJ130">
        <v>1.7680289966951191E-2</v>
      </c>
      <c r="AK130">
        <v>2.2073549204977692E-2</v>
      </c>
      <c r="AL130">
        <v>1.8979210735514177E-2</v>
      </c>
      <c r="AM130">
        <v>1.9059061351261633E-2</v>
      </c>
      <c r="AN130">
        <v>1.7439373100053605E-2</v>
      </c>
      <c r="AO130">
        <v>1.4300877295013129E-2</v>
      </c>
      <c r="AP130">
        <v>1.2749160262128663E-2</v>
      </c>
      <c r="AQ130">
        <v>1.260530950457551E-2</v>
      </c>
      <c r="AR130">
        <v>1.2662516912430016E-2</v>
      </c>
      <c r="AS130">
        <v>1.4744547191753072E-2</v>
      </c>
      <c r="AT130">
        <v>1.8781554356046302E-2</v>
      </c>
      <c r="AU130">
        <v>2.5073243060677864E-2</v>
      </c>
      <c r="AV130">
        <v>2.2629030786149681E-2</v>
      </c>
      <c r="AW130">
        <v>1.9510448107198281E-2</v>
      </c>
      <c r="AX130">
        <v>1.9314647556264948E-2</v>
      </c>
      <c r="AY130">
        <v>2.0136279597931538E-2</v>
      </c>
      <c r="AZ130">
        <v>1.6561310656615785E-2</v>
      </c>
    </row>
    <row r="131" spans="11:52" ht="14.4">
      <c r="K131" t="s">
        <v>251</v>
      </c>
      <c r="L131" t="s">
        <v>134</v>
      </c>
      <c r="M131" t="s">
        <v>14</v>
      </c>
      <c r="N131" t="s">
        <v>80</v>
      </c>
      <c r="O131">
        <v>7.759587429170535E-2</v>
      </c>
      <c r="P131">
        <v>8.8368093416519009E-2</v>
      </c>
      <c r="Q131">
        <v>9.3008093519015997E-2</v>
      </c>
      <c r="R131">
        <v>7.4978762300515492E-2</v>
      </c>
      <c r="S131">
        <v>7.4238477428924157E-2</v>
      </c>
      <c r="T131">
        <v>7.2373368551416684E-2</v>
      </c>
      <c r="U131">
        <v>7.5563463766922884E-2</v>
      </c>
      <c r="V131">
        <v>7.8722257276873958E-2</v>
      </c>
      <c r="W131">
        <v>7.568287907774815E-2</v>
      </c>
      <c r="X131">
        <v>6.7881273802757366E-2</v>
      </c>
      <c r="Y131">
        <v>6.1864691328951255E-2</v>
      </c>
      <c r="Z131">
        <v>5.7490470047865706E-2</v>
      </c>
      <c r="AA131">
        <v>5.5698584237681606E-2</v>
      </c>
      <c r="AB131">
        <v>5.4640551359605743E-2</v>
      </c>
      <c r="AC131">
        <v>4.6124693907633019E-2</v>
      </c>
      <c r="AD131">
        <v>4.6983019828891075E-2</v>
      </c>
      <c r="AE131">
        <v>4.3611112273637086E-2</v>
      </c>
      <c r="AF131">
        <v>4.0642443684441497E-2</v>
      </c>
      <c r="AG131">
        <v>4.5452988088693455E-2</v>
      </c>
      <c r="AH131">
        <v>4.8886064014493635E-2</v>
      </c>
      <c r="AI131">
        <v>5.5240662688501189E-2</v>
      </c>
      <c r="AJ131">
        <v>4.715832544155496E-2</v>
      </c>
      <c r="AK131">
        <v>5.3630244471612541E-2</v>
      </c>
      <c r="AL131">
        <v>5.0277948300817832E-2</v>
      </c>
      <c r="AM131">
        <v>4.8393489629418439E-2</v>
      </c>
      <c r="AN131">
        <v>4.4782129085135222E-2</v>
      </c>
      <c r="AO131">
        <v>3.5619787335898476E-2</v>
      </c>
      <c r="AP131">
        <v>3.2725154144217596E-2</v>
      </c>
      <c r="AQ131">
        <v>3.2145971130887033E-2</v>
      </c>
      <c r="AR131">
        <v>3.2693109646443209E-2</v>
      </c>
      <c r="AS131">
        <v>3.1452346102098822E-2</v>
      </c>
      <c r="AT131">
        <v>3.6778418678494691E-2</v>
      </c>
      <c r="AU131">
        <v>4.9124421503349079E-2</v>
      </c>
      <c r="AV131">
        <v>4.4634575780864487E-2</v>
      </c>
      <c r="AW131">
        <v>2.6357576052280271E-2</v>
      </c>
      <c r="AX131">
        <v>2.5474162771129263E-2</v>
      </c>
      <c r="AY131">
        <v>3.2094044674415366E-2</v>
      </c>
      <c r="AZ131">
        <v>2.637181297733272E-2</v>
      </c>
    </row>
    <row r="132" spans="11:52" ht="14.4">
      <c r="K132" t="s">
        <v>252</v>
      </c>
      <c r="L132" t="s">
        <v>134</v>
      </c>
      <c r="M132" t="s">
        <v>92</v>
      </c>
      <c r="N132" t="s">
        <v>80</v>
      </c>
      <c r="O132">
        <v>3.494603524426221E-3</v>
      </c>
      <c r="P132">
        <v>3.7275222640019232E-3</v>
      </c>
      <c r="Q132">
        <v>5.3362034633669276E-3</v>
      </c>
      <c r="R132">
        <v>4.6678442066287696E-3</v>
      </c>
      <c r="S132">
        <v>3.9970304949639851E-3</v>
      </c>
      <c r="T132">
        <v>3.8998683354679545E-3</v>
      </c>
      <c r="U132">
        <v>3.1600674430847177E-3</v>
      </c>
      <c r="V132">
        <v>3.1352699694542382E-3</v>
      </c>
      <c r="W132">
        <v>2.4569293080508136E-3</v>
      </c>
      <c r="X132">
        <v>2.8236114594817107E-3</v>
      </c>
      <c r="Y132">
        <v>2.639084169670763E-3</v>
      </c>
      <c r="Z132">
        <v>2.4351543730873151E-3</v>
      </c>
      <c r="AA132">
        <v>2.6088801438247824E-3</v>
      </c>
      <c r="AB132">
        <v>2.3808773478256567E-3</v>
      </c>
      <c r="AC132">
        <v>2.2748853948309786E-3</v>
      </c>
      <c r="AD132">
        <v>2.9321719403908558E-3</v>
      </c>
      <c r="AE132">
        <v>2.2777205512695192E-3</v>
      </c>
      <c r="AF132">
        <v>1.6477879079993248E-3</v>
      </c>
      <c r="AG132">
        <v>1.8635063839614985E-3</v>
      </c>
      <c r="AH132">
        <v>1.3918274071323053E-3</v>
      </c>
      <c r="AI132">
        <v>2.7000310040501082E-3</v>
      </c>
      <c r="AJ132">
        <v>1.5180786546380729E-3</v>
      </c>
      <c r="AK132">
        <v>2.8739963028442212E-3</v>
      </c>
      <c r="AL132">
        <v>1.5296791528372374E-3</v>
      </c>
      <c r="AM132">
        <v>1.7522570798499696E-3</v>
      </c>
      <c r="AN132">
        <v>2.0606834435569705E-3</v>
      </c>
      <c r="AO132">
        <v>2.9076165529840444E-3</v>
      </c>
      <c r="AP132">
        <v>2.0853763758854737E-3</v>
      </c>
      <c r="AQ132">
        <v>1.9221700774294721E-3</v>
      </c>
      <c r="AR132">
        <v>2.0335770263093158E-3</v>
      </c>
      <c r="AS132">
        <v>3.0426200533184415E-3</v>
      </c>
      <c r="AT132">
        <v>5.0258353147747837E-3</v>
      </c>
      <c r="AU132">
        <v>7.4215423057479154E-3</v>
      </c>
      <c r="AV132">
        <v>4.8663947856963522E-3</v>
      </c>
      <c r="AW132">
        <v>4.5637955692074553E-3</v>
      </c>
      <c r="AX132">
        <v>3.9415261068901364E-3</v>
      </c>
      <c r="AY132">
        <v>4.1840362501953474E-3</v>
      </c>
      <c r="AZ132">
        <v>2.5341855744981678E-3</v>
      </c>
    </row>
    <row r="133" spans="11:52" ht="14.4">
      <c r="K133" t="s">
        <v>253</v>
      </c>
      <c r="L133" t="s">
        <v>134</v>
      </c>
      <c r="M133" t="s">
        <v>15</v>
      </c>
      <c r="N133" t="s">
        <v>80</v>
      </c>
      <c r="O133">
        <v>1.1411522949104154E-3</v>
      </c>
      <c r="P133">
        <v>1.5512315821391222E-3</v>
      </c>
      <c r="Q133">
        <v>1.7338137295613894E-3</v>
      </c>
      <c r="R133">
        <v>5.9808398059545912E-4</v>
      </c>
      <c r="S133">
        <v>1.2672488311617726E-3</v>
      </c>
      <c r="T133">
        <v>4.6816580101918722E-4</v>
      </c>
      <c r="U133">
        <v>1.4304777435794941E-4</v>
      </c>
      <c r="V133">
        <v>4.8380231653204306E-4</v>
      </c>
      <c r="W133">
        <v>3.4404823361455653E-4</v>
      </c>
      <c r="X133">
        <v>7.4774864325764508E-4</v>
      </c>
      <c r="Y133">
        <v>3.809384580236271E-4</v>
      </c>
      <c r="Z133">
        <v>1.9694971613796352E-4</v>
      </c>
      <c r="AA133">
        <v>5.3649629200203423E-4</v>
      </c>
      <c r="AB133">
        <v>4.2792058022805336E-4</v>
      </c>
      <c r="AC133">
        <v>2.1325144633932704E-4</v>
      </c>
      <c r="AD133">
        <v>3.9377814363369056E-4</v>
      </c>
      <c r="AE133" t="s">
        <v>6079</v>
      </c>
      <c r="AF133" t="s">
        <v>6079</v>
      </c>
      <c r="AG133">
        <v>3.3040081897913929E-4</v>
      </c>
      <c r="AH133">
        <v>3.6628363299079895E-4</v>
      </c>
      <c r="AI133">
        <v>6.6349645189859848E-4</v>
      </c>
      <c r="AJ133">
        <v>6.3254507318858755E-4</v>
      </c>
      <c r="AK133">
        <v>6.3021711484810431E-4</v>
      </c>
      <c r="AL133">
        <v>4.7325551201272552E-4</v>
      </c>
      <c r="AM133">
        <v>6.0088791426146399E-4</v>
      </c>
      <c r="AN133">
        <v>6.8860141276871824E-4</v>
      </c>
      <c r="AO133">
        <v>3.8718436692681071E-4</v>
      </c>
      <c r="AP133">
        <v>2.3619416439819773E-4</v>
      </c>
      <c r="AQ133">
        <v>4.4820401421223486E-4</v>
      </c>
      <c r="AR133">
        <v>1.7945640944088073E-4</v>
      </c>
      <c r="AS133">
        <v>2.7536686346304074E-4</v>
      </c>
      <c r="AT133">
        <v>9.8814327367724225E-4</v>
      </c>
      <c r="AU133">
        <v>1.6498731115778468E-3</v>
      </c>
      <c r="AV133">
        <v>1.0764613597356303E-3</v>
      </c>
      <c r="AW133">
        <v>1.0375476999195687E-3</v>
      </c>
      <c r="AX133">
        <v>1.117229716455444E-3</v>
      </c>
      <c r="AY133">
        <v>1.252937454741638E-3</v>
      </c>
      <c r="AZ133">
        <v>1.1038150439566807E-3</v>
      </c>
    </row>
    <row r="134" spans="11:52" ht="14.4">
      <c r="K134" t="s">
        <v>254</v>
      </c>
      <c r="L134" t="s">
        <v>134</v>
      </c>
      <c r="M134" t="s">
        <v>91</v>
      </c>
      <c r="N134" t="s">
        <v>80</v>
      </c>
      <c r="O134">
        <v>3.2392729241158866E-2</v>
      </c>
      <c r="P134">
        <v>3.6722789652316089E-2</v>
      </c>
      <c r="Q134">
        <v>3.8725390910458797E-2</v>
      </c>
      <c r="R134">
        <v>2.8156045037287299E-2</v>
      </c>
      <c r="S134">
        <v>3.0258802319486727E-2</v>
      </c>
      <c r="T134">
        <v>2.7908162925754151E-2</v>
      </c>
      <c r="U134">
        <v>3.0693950254143128E-2</v>
      </c>
      <c r="V134">
        <v>3.1469170925623013E-2</v>
      </c>
      <c r="W134">
        <v>2.8296269207028071E-2</v>
      </c>
      <c r="X134">
        <v>2.5051361151326897E-2</v>
      </c>
      <c r="Y134">
        <v>1.8448866757810933E-2</v>
      </c>
      <c r="Z134">
        <v>1.8103280575555453E-2</v>
      </c>
      <c r="AA134">
        <v>1.6270547295517607E-2</v>
      </c>
      <c r="AB134">
        <v>1.6955449632976231E-2</v>
      </c>
      <c r="AC134">
        <v>1.492261405029752E-2</v>
      </c>
      <c r="AD134">
        <v>1.6444595388341365E-2</v>
      </c>
      <c r="AE134">
        <v>1.7295056181776975E-2</v>
      </c>
      <c r="AF134">
        <v>1.7111411607515607E-2</v>
      </c>
      <c r="AG134">
        <v>1.58475242832532E-2</v>
      </c>
      <c r="AH134">
        <v>2.0257350594802975E-2</v>
      </c>
      <c r="AI134">
        <v>2.0816653194630587E-2</v>
      </c>
      <c r="AJ134">
        <v>1.8614495803972987E-2</v>
      </c>
      <c r="AK134">
        <v>3.094572865686377E-2</v>
      </c>
      <c r="AL134">
        <v>2.7948700011019394E-2</v>
      </c>
      <c r="AM134">
        <v>2.7891447416187411E-2</v>
      </c>
      <c r="AN134">
        <v>2.1408219617124333E-2</v>
      </c>
      <c r="AO134">
        <v>1.5975019357031994E-2</v>
      </c>
      <c r="AP134">
        <v>1.4684401913538659E-2</v>
      </c>
      <c r="AQ134">
        <v>1.6672049894176519E-2</v>
      </c>
      <c r="AR134">
        <v>2.925706280094913E-2</v>
      </c>
      <c r="AS134">
        <v>3.0321515766415761E-2</v>
      </c>
      <c r="AT134">
        <v>3.7907079803610071E-2</v>
      </c>
      <c r="AU134">
        <v>4.2629790926321721E-2</v>
      </c>
      <c r="AV134">
        <v>4.6204109925048649E-2</v>
      </c>
      <c r="AW134">
        <v>3.9051662693745437E-2</v>
      </c>
      <c r="AX134">
        <v>3.1993399456769191E-2</v>
      </c>
      <c r="AY134">
        <v>2.9642713324731677E-2</v>
      </c>
      <c r="AZ134">
        <v>2.4204272497649705E-2</v>
      </c>
    </row>
    <row r="135" spans="11:52" ht="14.4">
      <c r="K135" t="s">
        <v>255</v>
      </c>
      <c r="L135" t="s">
        <v>134</v>
      </c>
      <c r="M135" t="s">
        <v>16</v>
      </c>
      <c r="N135" t="s">
        <v>80</v>
      </c>
      <c r="O135">
        <v>0.1902228608736245</v>
      </c>
      <c r="P135">
        <v>0.2175301616977576</v>
      </c>
      <c r="Q135">
        <v>0.23473894226330436</v>
      </c>
      <c r="R135">
        <v>0.18658727932174715</v>
      </c>
      <c r="S135">
        <v>0.19345820989794552</v>
      </c>
      <c r="T135">
        <v>0.17410320384217229</v>
      </c>
      <c r="U135">
        <v>0.18523962694671156</v>
      </c>
      <c r="V135">
        <v>0.19082332292926657</v>
      </c>
      <c r="W135">
        <v>0.17646796957147454</v>
      </c>
      <c r="X135">
        <v>0.16400874130353879</v>
      </c>
      <c r="Y135">
        <v>0.14132015024783787</v>
      </c>
      <c r="Z135">
        <v>0.13430911598894996</v>
      </c>
      <c r="AA135">
        <v>0.12908114007253552</v>
      </c>
      <c r="AB135">
        <v>0.12867926567803462</v>
      </c>
      <c r="AC135">
        <v>0.11714360548546714</v>
      </c>
      <c r="AD135">
        <v>0.12031561922922908</v>
      </c>
      <c r="AE135">
        <v>0.11314939498808479</v>
      </c>
      <c r="AF135">
        <v>0.116180890864723</v>
      </c>
      <c r="AG135">
        <v>0.12022073496284492</v>
      </c>
      <c r="AH135">
        <v>0.13485522836292413</v>
      </c>
      <c r="AI135">
        <v>0.15501809771437652</v>
      </c>
      <c r="AJ135">
        <v>0.13211612392462604</v>
      </c>
      <c r="AK135">
        <v>0.15611175268362437</v>
      </c>
      <c r="AL135">
        <v>0.13869708994600671</v>
      </c>
      <c r="AM135">
        <v>0.12982988470234008</v>
      </c>
      <c r="AN135">
        <v>0.13576574825867344</v>
      </c>
      <c r="AO135">
        <v>0.11166332241786624</v>
      </c>
      <c r="AP135">
        <v>0.10430413827222854</v>
      </c>
      <c r="AQ135">
        <v>0.10333654099943368</v>
      </c>
      <c r="AR135">
        <v>0.111544868153794</v>
      </c>
      <c r="AS135">
        <v>0.1107901880357138</v>
      </c>
      <c r="AT135">
        <v>0.12123909947184018</v>
      </c>
      <c r="AU135">
        <v>0.14137328312905073</v>
      </c>
      <c r="AV135">
        <v>0.1225443086816231</v>
      </c>
      <c r="AW135">
        <v>9.9991580246698339E-2</v>
      </c>
      <c r="AX135">
        <v>0.11338694767246062</v>
      </c>
      <c r="AY135">
        <v>0.11993539356312694</v>
      </c>
      <c r="AZ135">
        <v>0.1008662111476184</v>
      </c>
    </row>
    <row r="136" spans="11:52" ht="14.4">
      <c r="K136" t="s">
        <v>256</v>
      </c>
      <c r="L136" t="s">
        <v>134</v>
      </c>
      <c r="M136" t="s">
        <v>17</v>
      </c>
      <c r="N136" t="s">
        <v>80</v>
      </c>
      <c r="O136">
        <v>8.8731532951392494E-2</v>
      </c>
      <c r="P136">
        <v>9.5447761484582005E-2</v>
      </c>
      <c r="Q136">
        <v>0.11007511998758476</v>
      </c>
      <c r="R136">
        <v>7.9670972727945946E-2</v>
      </c>
      <c r="S136">
        <v>8.1265148468441295E-2</v>
      </c>
      <c r="T136">
        <v>8.0860991492243142E-2</v>
      </c>
      <c r="U136">
        <v>7.6963021771579307E-2</v>
      </c>
      <c r="V136">
        <v>7.9502850271067196E-2</v>
      </c>
      <c r="W136">
        <v>7.2713957906525198E-2</v>
      </c>
      <c r="X136">
        <v>6.7451969204163201E-2</v>
      </c>
      <c r="Y136">
        <v>6.2395016925531725E-2</v>
      </c>
      <c r="Z136">
        <v>6.4110741534849178E-2</v>
      </c>
      <c r="AA136">
        <v>6.0469052264669115E-2</v>
      </c>
      <c r="AB136">
        <v>5.8398747839837326E-2</v>
      </c>
      <c r="AC136">
        <v>5.7335982737526693E-2</v>
      </c>
      <c r="AD136">
        <v>6.4985567808427666E-2</v>
      </c>
      <c r="AE136">
        <v>5.1897872007939702E-2</v>
      </c>
      <c r="AF136">
        <v>5.5994288845732758E-2</v>
      </c>
      <c r="AG136">
        <v>5.9503834247652945E-2</v>
      </c>
      <c r="AH136">
        <v>6.5083588441889981E-2</v>
      </c>
      <c r="AI136">
        <v>8.0636724901314932E-2</v>
      </c>
      <c r="AJ136">
        <v>6.295309147870394E-2</v>
      </c>
      <c r="AK136">
        <v>8.9047897503073556E-2</v>
      </c>
      <c r="AL136">
        <v>7.8688225027800623E-2</v>
      </c>
      <c r="AM136">
        <v>7.4262573907958221E-2</v>
      </c>
      <c r="AN136">
        <v>7.4824350067408771E-2</v>
      </c>
      <c r="AO136">
        <v>6.2695139871258451E-2</v>
      </c>
      <c r="AP136">
        <v>5.5386980345193473E-2</v>
      </c>
      <c r="AQ136">
        <v>5.6999531745755859E-2</v>
      </c>
      <c r="AR136">
        <v>5.4107727045331309E-2</v>
      </c>
      <c r="AS136">
        <v>6.5002550910013251E-2</v>
      </c>
      <c r="AT136">
        <v>8.2227838173106665E-2</v>
      </c>
      <c r="AU136">
        <v>0.10306889510586097</v>
      </c>
      <c r="AV136">
        <v>8.4092460491017637E-2</v>
      </c>
      <c r="AW136">
        <v>7.2734203037262912E-2</v>
      </c>
      <c r="AX136">
        <v>7.3223486444119773E-2</v>
      </c>
      <c r="AY136">
        <v>8.0091820144512937E-2</v>
      </c>
      <c r="AZ136">
        <v>6.7521199567661061E-2</v>
      </c>
    </row>
    <row r="137" spans="11:52" ht="14.4">
      <c r="K137" t="s">
        <v>695</v>
      </c>
      <c r="L137" t="s">
        <v>134</v>
      </c>
      <c r="M137" t="s">
        <v>97</v>
      </c>
      <c r="N137" t="s">
        <v>80</v>
      </c>
      <c r="O137" t="s">
        <v>6079</v>
      </c>
      <c r="P137" t="s">
        <v>6079</v>
      </c>
      <c r="Q137" t="s">
        <v>6079</v>
      </c>
      <c r="R137" t="s">
        <v>6079</v>
      </c>
      <c r="S137" t="s">
        <v>6079</v>
      </c>
      <c r="T137" t="s">
        <v>6079</v>
      </c>
      <c r="U137">
        <v>3.7068926666419858E-3</v>
      </c>
      <c r="V137">
        <v>3.12386553759267E-3</v>
      </c>
      <c r="W137">
        <v>3.0553930046053192E-3</v>
      </c>
      <c r="X137">
        <v>2.7320839878431399E-3</v>
      </c>
      <c r="Y137">
        <v>2.548348730094041E-3</v>
      </c>
      <c r="Z137">
        <v>2.3210785319428377E-3</v>
      </c>
      <c r="AA137">
        <v>2.2405512262642776E-3</v>
      </c>
      <c r="AB137">
        <v>1.9188345832962352E-3</v>
      </c>
      <c r="AC137">
        <v>1.6366618103553785E-3</v>
      </c>
      <c r="AD137">
        <v>2.1543613416193119E-3</v>
      </c>
      <c r="AE137">
        <v>2.1772956096012502E-3</v>
      </c>
      <c r="AF137">
        <v>1.1178105090795542E-3</v>
      </c>
      <c r="AG137">
        <v>2.1969718075942404E-3</v>
      </c>
      <c r="AH137">
        <v>2.0475000904582809E-3</v>
      </c>
      <c r="AI137">
        <v>2.6746871285890047E-3</v>
      </c>
      <c r="AJ137">
        <v>2.1480627150697535E-3</v>
      </c>
      <c r="AK137">
        <v>2.5023030142036452E-3</v>
      </c>
      <c r="AL137">
        <v>1.837217847726989E-3</v>
      </c>
      <c r="AM137">
        <v>1.7666567379866079E-3</v>
      </c>
      <c r="AN137">
        <v>1.4840570772419041E-3</v>
      </c>
      <c r="AO137">
        <v>1.9718749040955547E-3</v>
      </c>
      <c r="AP137">
        <v>1.8241065953737603E-3</v>
      </c>
      <c r="AQ137">
        <v>2.7660094411023051E-3</v>
      </c>
      <c r="AR137">
        <v>2.6210886990109682E-3</v>
      </c>
      <c r="AS137">
        <v>4.2480415959447919E-3</v>
      </c>
      <c r="AT137">
        <v>4.4429446842330807E-3</v>
      </c>
      <c r="AU137">
        <v>5.1041816446279415E-3</v>
      </c>
      <c r="AV137">
        <v>4.6313043021484271E-3</v>
      </c>
      <c r="AW137">
        <v>4.3257380988557881E-3</v>
      </c>
      <c r="AX137">
        <v>3.6458558926521526E-3</v>
      </c>
      <c r="AY137">
        <v>3.40033109677734E-3</v>
      </c>
      <c r="AZ137">
        <v>3.1202581240645463E-3</v>
      </c>
    </row>
    <row r="138" spans="11:52" ht="14.4">
      <c r="K138" t="s">
        <v>257</v>
      </c>
      <c r="L138" t="s">
        <v>134</v>
      </c>
      <c r="M138" t="s">
        <v>18</v>
      </c>
      <c r="N138" t="s">
        <v>80</v>
      </c>
      <c r="O138">
        <v>5.5444971678858958E-2</v>
      </c>
      <c r="P138">
        <v>5.6909592714783033E-2</v>
      </c>
      <c r="Q138">
        <v>6.1933350894373365E-2</v>
      </c>
      <c r="R138">
        <v>5.0171828597364507E-2</v>
      </c>
      <c r="S138">
        <v>5.4569556992138127E-2</v>
      </c>
      <c r="T138">
        <v>5.080430600285487E-2</v>
      </c>
      <c r="U138">
        <v>5.3401536339291622E-2</v>
      </c>
      <c r="V138">
        <v>5.7846959822829037E-2</v>
      </c>
      <c r="W138">
        <v>5.657109188752027E-2</v>
      </c>
      <c r="X138">
        <v>5.1043204704739366E-2</v>
      </c>
      <c r="Y138">
        <v>4.6100967625968589E-2</v>
      </c>
      <c r="Z138">
        <v>4.3563527820112635E-2</v>
      </c>
      <c r="AA138">
        <v>4.2445987013645541E-2</v>
      </c>
      <c r="AB138">
        <v>4.249164122557935E-2</v>
      </c>
      <c r="AC138">
        <v>4.1118763426909934E-2</v>
      </c>
      <c r="AD138">
        <v>4.205810953570957E-2</v>
      </c>
      <c r="AE138">
        <v>4.1344100724213066E-2</v>
      </c>
      <c r="AF138">
        <v>4.0371526103486967E-2</v>
      </c>
      <c r="AG138">
        <v>3.9369849949806072E-2</v>
      </c>
      <c r="AH138">
        <v>4.110644194605742E-2</v>
      </c>
      <c r="AI138">
        <v>4.835946832132388E-2</v>
      </c>
      <c r="AJ138">
        <v>4.0698716426064034E-2</v>
      </c>
      <c r="AK138">
        <v>5.5327261341023011E-2</v>
      </c>
      <c r="AL138">
        <v>5.0381718887778343E-2</v>
      </c>
      <c r="AM138">
        <v>4.7115654144007875E-2</v>
      </c>
      <c r="AN138">
        <v>3.9519996637413818E-2</v>
      </c>
      <c r="AO138">
        <v>3.4979559270063014E-2</v>
      </c>
      <c r="AP138">
        <v>3.2922817184824232E-2</v>
      </c>
      <c r="AQ138">
        <v>3.3864064856004086E-2</v>
      </c>
      <c r="AR138">
        <v>3.2686275222536358E-2</v>
      </c>
      <c r="AS138">
        <v>3.3442922928282159E-2</v>
      </c>
      <c r="AT138">
        <v>3.9131561914216323E-2</v>
      </c>
      <c r="AU138">
        <v>4.6896199037974498E-2</v>
      </c>
      <c r="AV138">
        <v>4.0722961786282798E-2</v>
      </c>
      <c r="AW138">
        <v>3.8831131003792395E-2</v>
      </c>
      <c r="AX138">
        <v>3.9236612244272336E-2</v>
      </c>
      <c r="AY138">
        <v>4.0105755193759349E-2</v>
      </c>
      <c r="AZ138">
        <v>3.3336131112197437E-2</v>
      </c>
    </row>
    <row r="139" spans="11:52" ht="14.4">
      <c r="K139" t="s">
        <v>258</v>
      </c>
      <c r="L139" t="s">
        <v>134</v>
      </c>
      <c r="M139" t="s">
        <v>34</v>
      </c>
      <c r="N139" t="s">
        <v>80</v>
      </c>
      <c r="O139">
        <v>0.12484513176437928</v>
      </c>
      <c r="P139">
        <v>0.14001759496865776</v>
      </c>
      <c r="Q139">
        <v>0.15201653496881229</v>
      </c>
      <c r="R139">
        <v>0.12061765615754907</v>
      </c>
      <c r="S139">
        <v>0.12720784608283839</v>
      </c>
      <c r="T139">
        <v>0.12045503271910966</v>
      </c>
      <c r="U139">
        <v>0.12806982667300387</v>
      </c>
      <c r="V139">
        <v>0.13286712725164351</v>
      </c>
      <c r="W139">
        <v>0.122168780392078</v>
      </c>
      <c r="X139">
        <v>0.11300421897964393</v>
      </c>
      <c r="Y139">
        <v>9.4544138633745681E-2</v>
      </c>
      <c r="Z139">
        <v>9.0522999131479612E-2</v>
      </c>
      <c r="AA139">
        <v>8.5735962955340222E-2</v>
      </c>
      <c r="AB139">
        <v>8.3815306134063475E-2</v>
      </c>
      <c r="AC139">
        <v>7.838437419254328E-2</v>
      </c>
      <c r="AD139">
        <v>8.0474602423653591E-2</v>
      </c>
      <c r="AE139">
        <v>7.5765883393565742E-2</v>
      </c>
      <c r="AF139">
        <v>7.6715061006621468E-2</v>
      </c>
      <c r="AG139">
        <v>7.649674122088182E-2</v>
      </c>
      <c r="AH139">
        <v>8.2338614786542655E-2</v>
      </c>
      <c r="AI139">
        <v>9.4951731160609926E-2</v>
      </c>
      <c r="AJ139">
        <v>8.1252674879213296E-2</v>
      </c>
      <c r="AK139">
        <v>8.547569282146901E-2</v>
      </c>
      <c r="AL139">
        <v>7.3721221463713529E-2</v>
      </c>
      <c r="AM139">
        <v>6.9720490437878188E-2</v>
      </c>
      <c r="AN139">
        <v>6.8062508820150455E-2</v>
      </c>
      <c r="AO139">
        <v>5.7782556032613293E-2</v>
      </c>
      <c r="AP139">
        <v>5.3828616793699456E-2</v>
      </c>
      <c r="AQ139">
        <v>5.3181228938016419E-2</v>
      </c>
      <c r="AR139">
        <v>5.3396381418799835E-2</v>
      </c>
      <c r="AS139">
        <v>5.5296273306765578E-2</v>
      </c>
      <c r="AT139">
        <v>6.597058737037631E-2</v>
      </c>
      <c r="AU139">
        <v>8.0873982467965122E-2</v>
      </c>
      <c r="AV139">
        <v>6.7206992944031305E-2</v>
      </c>
      <c r="AW139">
        <v>5.7519128557316737E-2</v>
      </c>
      <c r="AX139">
        <v>6.1677879006857998E-2</v>
      </c>
      <c r="AY139">
        <v>6.5284536223605735E-2</v>
      </c>
      <c r="AZ139">
        <v>5.5849498729881583E-2</v>
      </c>
    </row>
    <row r="140" spans="11:52" ht="14.4">
      <c r="K140" t="s">
        <v>259</v>
      </c>
      <c r="L140" t="s">
        <v>134</v>
      </c>
      <c r="M140" t="s">
        <v>19</v>
      </c>
      <c r="N140" t="s">
        <v>80</v>
      </c>
      <c r="O140">
        <v>0.22094392302986324</v>
      </c>
      <c r="P140">
        <v>0.24411071530433065</v>
      </c>
      <c r="Q140">
        <v>0.26543707626635837</v>
      </c>
      <c r="R140">
        <v>0.19462630268335809</v>
      </c>
      <c r="S140">
        <v>0.20213312505907424</v>
      </c>
      <c r="T140">
        <v>0.2037082910531601</v>
      </c>
      <c r="U140">
        <v>0.20739472671422943</v>
      </c>
      <c r="V140">
        <v>0.20151576007960045</v>
      </c>
      <c r="W140">
        <v>0.19502734017914916</v>
      </c>
      <c r="X140">
        <v>0.19193216180743464</v>
      </c>
      <c r="Y140">
        <v>5.5657046565944383E-2</v>
      </c>
      <c r="Z140">
        <v>4.4848395579739561E-2</v>
      </c>
      <c r="AA140">
        <v>3.9626122349111753E-2</v>
      </c>
      <c r="AB140">
        <v>3.5034943574384379E-2</v>
      </c>
      <c r="AC140">
        <v>3.0583180188788143E-2</v>
      </c>
      <c r="AD140">
        <v>3.2707748125971908E-2</v>
      </c>
      <c r="AE140">
        <v>2.9834779674880484E-2</v>
      </c>
      <c r="AF140">
        <v>6.1859466927336258E-2</v>
      </c>
      <c r="AG140">
        <v>6.3229672242071697E-2</v>
      </c>
      <c r="AH140">
        <v>6.8118217331375672E-2</v>
      </c>
      <c r="AI140">
        <v>8.4412384399201082E-2</v>
      </c>
      <c r="AJ140">
        <v>6.7275275563748627E-2</v>
      </c>
      <c r="AK140">
        <v>8.7768005579763095E-2</v>
      </c>
      <c r="AL140">
        <v>7.4519795230771166E-2</v>
      </c>
      <c r="AM140">
        <v>7.329019063662684E-2</v>
      </c>
      <c r="AN140">
        <v>7.4892036487742411E-2</v>
      </c>
      <c r="AO140">
        <v>5.8556072259052357E-2</v>
      </c>
      <c r="AP140">
        <v>5.2609856646003726E-2</v>
      </c>
      <c r="AQ140">
        <v>4.7601875495181155E-2</v>
      </c>
      <c r="AR140">
        <v>5.0635916085282368E-2</v>
      </c>
      <c r="AS140">
        <v>4.713954017304027E-2</v>
      </c>
      <c r="AT140">
        <v>5.932425296353859E-2</v>
      </c>
      <c r="AU140">
        <v>7.2935012665634277E-2</v>
      </c>
      <c r="AV140">
        <v>5.9202528166330905E-2</v>
      </c>
      <c r="AW140">
        <v>5.2464857249642921E-2</v>
      </c>
      <c r="AX140">
        <v>5.3017479568412969E-2</v>
      </c>
      <c r="AY140">
        <v>5.5752393672204685E-2</v>
      </c>
      <c r="AZ140">
        <v>4.5559051988374726E-2</v>
      </c>
    </row>
    <row r="141" spans="11:52" ht="14.4">
      <c r="K141" t="s">
        <v>260</v>
      </c>
      <c r="L141" t="s">
        <v>134</v>
      </c>
      <c r="M141" t="s">
        <v>20</v>
      </c>
      <c r="N141" t="s">
        <v>80</v>
      </c>
      <c r="O141">
        <v>0.1364587167536731</v>
      </c>
      <c r="P141">
        <v>0.15156125462658093</v>
      </c>
      <c r="Q141">
        <v>0.1637871121142323</v>
      </c>
      <c r="R141">
        <v>0.13348020912901534</v>
      </c>
      <c r="S141">
        <v>0.13998446509874254</v>
      </c>
      <c r="T141">
        <v>0.13059472855174015</v>
      </c>
      <c r="U141">
        <v>0.13925427291407316</v>
      </c>
      <c r="V141">
        <v>0.14230643779402677</v>
      </c>
      <c r="W141">
        <v>0.13151421888672227</v>
      </c>
      <c r="X141">
        <v>0.12281122918035849</v>
      </c>
      <c r="Y141">
        <v>0.10411949634731608</v>
      </c>
      <c r="Z141">
        <v>9.9809857642263203E-2</v>
      </c>
      <c r="AA141">
        <v>9.5812098506565413E-2</v>
      </c>
      <c r="AB141">
        <v>9.2051095752193363E-2</v>
      </c>
      <c r="AC141">
        <v>8.599434886984339E-2</v>
      </c>
      <c r="AD141">
        <v>8.5815460286055342E-2</v>
      </c>
      <c r="AE141">
        <v>8.1232596814100028E-2</v>
      </c>
      <c r="AF141">
        <v>8.3656030884564969E-2</v>
      </c>
      <c r="AG141">
        <v>8.3886289076300358E-2</v>
      </c>
      <c r="AH141">
        <v>9.0981383867415458E-2</v>
      </c>
      <c r="AI141">
        <v>0.10190593891607916</v>
      </c>
      <c r="AJ141">
        <v>8.733910872586978E-2</v>
      </c>
      <c r="AK141">
        <v>0.10973976959217908</v>
      </c>
      <c r="AL141">
        <v>9.2624333159572511E-2</v>
      </c>
      <c r="AM141">
        <v>8.7967763962769313E-2</v>
      </c>
      <c r="AN141">
        <v>8.5009012765757633E-2</v>
      </c>
      <c r="AO141">
        <v>7.4700193005890619E-2</v>
      </c>
      <c r="AP141">
        <v>7.0227333755701365E-2</v>
      </c>
      <c r="AQ141">
        <v>6.8142166614045693E-2</v>
      </c>
      <c r="AR141">
        <v>6.6483212195784958E-2</v>
      </c>
      <c r="AS141">
        <v>6.9035965408711361E-2</v>
      </c>
      <c r="AT141">
        <v>8.5241553707980658E-2</v>
      </c>
      <c r="AU141">
        <v>0.10596445745594292</v>
      </c>
      <c r="AV141">
        <v>8.691998462975975E-2</v>
      </c>
      <c r="AW141">
        <v>7.5169250753345573E-2</v>
      </c>
      <c r="AX141">
        <v>8.0399837863976378E-2</v>
      </c>
      <c r="AY141">
        <v>8.3968232821001007E-2</v>
      </c>
      <c r="AZ141">
        <v>7.3405801939937426E-2</v>
      </c>
    </row>
    <row r="142" spans="11:52" ht="14.4">
      <c r="K142" t="s">
        <v>261</v>
      </c>
      <c r="L142" t="s">
        <v>134</v>
      </c>
      <c r="M142" t="s">
        <v>21</v>
      </c>
      <c r="N142" t="s">
        <v>80</v>
      </c>
      <c r="O142">
        <v>0.18378200592330557</v>
      </c>
      <c r="P142">
        <v>0.20857206469173156</v>
      </c>
      <c r="Q142">
        <v>0.2206473087741764</v>
      </c>
      <c r="R142">
        <v>0.17900700407395911</v>
      </c>
      <c r="S142">
        <v>0.19298987453183319</v>
      </c>
      <c r="T142">
        <v>0.19030434762694584</v>
      </c>
      <c r="U142">
        <v>0.2041481989045032</v>
      </c>
      <c r="V142">
        <v>0.21324801913230321</v>
      </c>
      <c r="W142">
        <v>0.19718670937134089</v>
      </c>
      <c r="X142">
        <v>0.18461286201254704</v>
      </c>
      <c r="Y142">
        <v>0.1504611507028627</v>
      </c>
      <c r="Z142">
        <v>0.14543915558051143</v>
      </c>
      <c r="AA142">
        <v>0.13679660098225133</v>
      </c>
      <c r="AB142">
        <v>0.13450545493121005</v>
      </c>
      <c r="AC142">
        <v>0.12644753382125315</v>
      </c>
      <c r="AD142">
        <v>0.13108689841236337</v>
      </c>
      <c r="AE142">
        <v>0.12423985149651622</v>
      </c>
      <c r="AF142">
        <v>0.12529960848489599</v>
      </c>
      <c r="AG142">
        <v>0.12254799778308334</v>
      </c>
      <c r="AH142">
        <v>0.1307191316343598</v>
      </c>
      <c r="AI142">
        <v>0.15039888527158407</v>
      </c>
      <c r="AJ142">
        <v>0.13432675904361324</v>
      </c>
      <c r="AK142">
        <v>0.17782974338067448</v>
      </c>
      <c r="AL142">
        <v>0.15600370527831772</v>
      </c>
      <c r="AM142">
        <v>0.1466682416759868</v>
      </c>
      <c r="AN142">
        <v>0.15342731066961379</v>
      </c>
    </row>
    <row r="143" spans="11:52" ht="14.4">
      <c r="K143" t="s">
        <v>262</v>
      </c>
      <c r="L143" t="s">
        <v>134</v>
      </c>
      <c r="M143" t="s">
        <v>22</v>
      </c>
      <c r="N143" t="s">
        <v>80</v>
      </c>
      <c r="O143">
        <v>2.4553526207389171E-2</v>
      </c>
      <c r="P143">
        <v>2.7880781043686676E-2</v>
      </c>
      <c r="Q143">
        <v>3.2849572687099184E-2</v>
      </c>
      <c r="R143">
        <v>2.5518545408117654E-2</v>
      </c>
      <c r="S143">
        <v>2.8682876485168388E-2</v>
      </c>
      <c r="T143">
        <v>2.0770291688803063E-2</v>
      </c>
      <c r="U143">
        <v>2.4547090644349404E-2</v>
      </c>
      <c r="V143">
        <v>2.8765564198489062E-2</v>
      </c>
      <c r="W143">
        <v>2.9376866768064839E-2</v>
      </c>
      <c r="X143">
        <v>2.6108402192377256E-2</v>
      </c>
      <c r="Y143">
        <v>2.3581363960277664E-2</v>
      </c>
      <c r="Z143">
        <v>2.3661053278249349E-2</v>
      </c>
      <c r="AA143">
        <v>2.4990442330940808E-2</v>
      </c>
      <c r="AB143">
        <v>2.6538952856891639E-2</v>
      </c>
      <c r="AC143">
        <v>2.6411588739164143E-2</v>
      </c>
      <c r="AD143">
        <v>2.8450096492394224E-2</v>
      </c>
      <c r="AE143">
        <v>2.664753604728318E-2</v>
      </c>
      <c r="AF143">
        <v>2.7798807311585016E-2</v>
      </c>
      <c r="AG143">
        <v>3.1634890801656983E-2</v>
      </c>
      <c r="AH143">
        <v>3.5838049848877208E-2</v>
      </c>
      <c r="AI143">
        <v>4.1276911097497246E-2</v>
      </c>
      <c r="AJ143">
        <v>3.4314027854058654E-2</v>
      </c>
      <c r="AK143">
        <v>3.6524086671115501E-2</v>
      </c>
      <c r="AL143">
        <v>3.7378013518385614E-2</v>
      </c>
      <c r="AM143">
        <v>3.6165986184806806E-2</v>
      </c>
      <c r="AN143">
        <v>3.5031515381789669E-2</v>
      </c>
      <c r="AO143">
        <v>3.0108055908667285E-2</v>
      </c>
      <c r="AP143">
        <v>2.8447223965539559E-2</v>
      </c>
      <c r="AQ143">
        <v>2.7158526727903469E-2</v>
      </c>
      <c r="AR143">
        <v>2.513635678640997E-2</v>
      </c>
      <c r="AS143">
        <v>2.1806333112799527E-2</v>
      </c>
      <c r="AT143">
        <v>2.477582851905025E-2</v>
      </c>
      <c r="AU143">
        <v>2.628462252239849E-2</v>
      </c>
      <c r="AV143">
        <v>2.2780215396502247E-2</v>
      </c>
      <c r="AW143">
        <v>2.3070774245649045E-2</v>
      </c>
      <c r="AX143">
        <v>2.4034569265393841E-2</v>
      </c>
      <c r="AY143">
        <v>2.5362934140795195E-2</v>
      </c>
      <c r="AZ143">
        <v>1.6361938406267734E-2</v>
      </c>
    </row>
    <row r="144" spans="11:52" ht="14.4">
      <c r="K144" t="s">
        <v>263</v>
      </c>
      <c r="L144" t="s">
        <v>134</v>
      </c>
      <c r="M144" t="s">
        <v>90</v>
      </c>
      <c r="N144" t="s">
        <v>80</v>
      </c>
      <c r="O144">
        <v>4.2392576804908925E-3</v>
      </c>
      <c r="P144">
        <v>4.5519944732034688E-3</v>
      </c>
      <c r="Q144">
        <v>1.0755636134897901E-2</v>
      </c>
      <c r="R144">
        <v>8.7311143042563422E-3</v>
      </c>
      <c r="S144">
        <v>8.2084438280210816E-3</v>
      </c>
      <c r="T144">
        <v>8.2500957500527394E-3</v>
      </c>
      <c r="U144">
        <v>7.6496774565435327E-3</v>
      </c>
      <c r="V144">
        <v>8.6235643772228001E-3</v>
      </c>
      <c r="W144">
        <v>7.2201956014135149E-3</v>
      </c>
      <c r="X144">
        <v>9.1251248388755993E-3</v>
      </c>
      <c r="Y144">
        <v>8.2651092434645555E-3</v>
      </c>
      <c r="Z144">
        <v>5.3262999197323168E-3</v>
      </c>
      <c r="AA144">
        <v>3.8084303113001842E-3</v>
      </c>
      <c r="AB144">
        <v>3.4868793175342541E-3</v>
      </c>
      <c r="AC144">
        <v>3.3640334649596582E-3</v>
      </c>
      <c r="AD144">
        <v>3.616349876007674E-3</v>
      </c>
      <c r="AE144">
        <v>3.3544633282645018E-3</v>
      </c>
      <c r="AF144">
        <v>3.6532508419824489E-3</v>
      </c>
      <c r="AG144">
        <v>4.410472324651955E-3</v>
      </c>
      <c r="AH144">
        <v>4.3502103999450131E-3</v>
      </c>
      <c r="AI144">
        <v>5.8388245623789753E-3</v>
      </c>
      <c r="AJ144">
        <v>4.9407040275472281E-3</v>
      </c>
      <c r="AK144">
        <v>6.5799678622532783E-3</v>
      </c>
      <c r="AL144">
        <v>5.5206715334908691E-3</v>
      </c>
      <c r="AM144">
        <v>2.8032681550236218E-3</v>
      </c>
      <c r="AN144">
        <v>2.265928921344485E-3</v>
      </c>
      <c r="AO144">
        <v>2.7985267671922294E-3</v>
      </c>
      <c r="AP144">
        <v>2.4027625533875139E-3</v>
      </c>
      <c r="AQ144">
        <v>2.5797137778156964E-3</v>
      </c>
      <c r="AR144">
        <v>3.0387923486149388E-3</v>
      </c>
      <c r="AS144">
        <v>4.2000639554750059E-3</v>
      </c>
      <c r="AT144">
        <v>6.3215993010320611E-3</v>
      </c>
      <c r="AU144">
        <v>9.0568146228090438E-3</v>
      </c>
      <c r="AV144">
        <v>6.3175822423200741E-3</v>
      </c>
      <c r="AW144">
        <v>5.4224251006774974E-3</v>
      </c>
      <c r="AX144">
        <v>5.3311376716277808E-3</v>
      </c>
      <c r="AY144">
        <v>5.7160851651525211E-3</v>
      </c>
      <c r="AZ144">
        <v>4.7364411974149872E-3</v>
      </c>
    </row>
    <row r="145" spans="11:52" ht="14.4">
      <c r="K145" t="s">
        <v>264</v>
      </c>
      <c r="L145" t="s">
        <v>134</v>
      </c>
      <c r="M145" t="s">
        <v>23</v>
      </c>
      <c r="N145" t="s">
        <v>80</v>
      </c>
      <c r="O145">
        <v>1.0896067444498713E-2</v>
      </c>
      <c r="P145">
        <v>1.961361828454241E-2</v>
      </c>
      <c r="Q145">
        <v>2.4261717188269097E-2</v>
      </c>
      <c r="R145">
        <v>2.0701068792392228E-2</v>
      </c>
      <c r="S145">
        <v>1.9253180254601897E-2</v>
      </c>
      <c r="T145">
        <v>1.7285148149458685E-2</v>
      </c>
      <c r="U145">
        <v>1.8300686864593903E-2</v>
      </c>
      <c r="V145">
        <v>1.7652099188961351E-2</v>
      </c>
      <c r="W145">
        <v>1.5240873269958813E-2</v>
      </c>
      <c r="X145">
        <v>1.5361618206291776E-2</v>
      </c>
      <c r="Y145">
        <v>1.2740678194555604E-2</v>
      </c>
      <c r="Z145">
        <v>1.2956478932310604E-2</v>
      </c>
      <c r="AA145">
        <v>1.3865185209353375E-2</v>
      </c>
      <c r="AB145">
        <v>1.3840972781816202E-2</v>
      </c>
      <c r="AC145">
        <v>1.2225106586807168E-2</v>
      </c>
      <c r="AD145">
        <v>1.8675135024127893E-2</v>
      </c>
      <c r="AE145">
        <v>1.8205279636085724E-2</v>
      </c>
      <c r="AF145">
        <v>1.3640173424246792E-2</v>
      </c>
      <c r="AG145">
        <v>1.3777596569846395E-2</v>
      </c>
      <c r="AH145">
        <v>1.3030794285423072E-2</v>
      </c>
      <c r="AI145">
        <v>1.6315651271333973E-2</v>
      </c>
      <c r="AJ145">
        <v>1.2383647762076844E-2</v>
      </c>
      <c r="AK145">
        <v>2.0022322371930117E-2</v>
      </c>
      <c r="AL145">
        <v>1.5497483848380558E-2</v>
      </c>
      <c r="AM145">
        <v>1.3387418897118085E-2</v>
      </c>
      <c r="AN145">
        <v>1.0575834679381868E-2</v>
      </c>
      <c r="AO145">
        <v>9.0197539196810381E-3</v>
      </c>
      <c r="AP145">
        <v>9.2997283744309673E-3</v>
      </c>
      <c r="AQ145">
        <v>1.413070318105002E-2</v>
      </c>
      <c r="AR145">
        <v>1.7892161807432905E-2</v>
      </c>
      <c r="AS145">
        <v>2.3773282370888348E-2</v>
      </c>
      <c r="AT145">
        <v>3.0052670818195633E-2</v>
      </c>
      <c r="AU145">
        <v>3.6571075634762806E-2</v>
      </c>
      <c r="AV145">
        <v>3.1197986509851641E-2</v>
      </c>
      <c r="AW145">
        <v>2.0657096871872199E-2</v>
      </c>
      <c r="AX145">
        <v>1.7117940516928366E-2</v>
      </c>
      <c r="AY145">
        <v>1.567323585944928E-2</v>
      </c>
      <c r="AZ145">
        <v>1.1824196373257625E-2</v>
      </c>
    </row>
    <row r="146" spans="11:52" ht="14.4">
      <c r="K146" t="s">
        <v>265</v>
      </c>
      <c r="L146" t="s">
        <v>134</v>
      </c>
      <c r="M146" t="s">
        <v>24</v>
      </c>
      <c r="N146" t="s">
        <v>80</v>
      </c>
      <c r="O146">
        <v>9.1391440046739533E-2</v>
      </c>
      <c r="P146">
        <v>9.0388768192772126E-2</v>
      </c>
      <c r="Q146">
        <v>6.7341711579784816E-2</v>
      </c>
      <c r="R146">
        <v>5.4408114138799465E-2</v>
      </c>
      <c r="S146">
        <v>5.4460859966932819E-2</v>
      </c>
      <c r="T146">
        <v>5.2068992101237027E-2</v>
      </c>
      <c r="U146">
        <v>5.8004081423991112E-2</v>
      </c>
      <c r="V146">
        <v>6.4709807049148985E-2</v>
      </c>
      <c r="W146">
        <v>6.6293135001624107E-2</v>
      </c>
      <c r="X146">
        <v>5.7151378288353399E-2</v>
      </c>
      <c r="Y146">
        <v>5.2130855614643312E-2</v>
      </c>
      <c r="Z146">
        <v>4.874490912165657E-2</v>
      </c>
      <c r="AA146">
        <v>4.4864677784852626E-2</v>
      </c>
      <c r="AB146">
        <v>4.1042052452418071E-2</v>
      </c>
      <c r="AC146">
        <v>4.0380700004056129E-2</v>
      </c>
      <c r="AD146">
        <v>3.7666963008186595E-2</v>
      </c>
      <c r="AE146">
        <v>3.541131862185725E-2</v>
      </c>
      <c r="AF146">
        <v>3.528753423617631E-2</v>
      </c>
      <c r="AG146">
        <v>1.7434292587043414E-2</v>
      </c>
      <c r="AH146">
        <v>2.1325862508778309E-2</v>
      </c>
      <c r="AI146">
        <v>2.6642408937596077E-2</v>
      </c>
      <c r="AJ146">
        <v>2.2958836157081573E-2</v>
      </c>
      <c r="AK146">
        <v>3.4077584482803257E-2</v>
      </c>
      <c r="AL146">
        <v>3.5332501046335951E-2</v>
      </c>
      <c r="AM146">
        <v>3.6049688741286251E-2</v>
      </c>
      <c r="AN146">
        <v>4.4827613118640003E-2</v>
      </c>
      <c r="AO146">
        <v>4.491785680560878E-2</v>
      </c>
      <c r="AP146">
        <v>3.820070561575304E-2</v>
      </c>
      <c r="AQ146">
        <v>4.3938621427475989E-2</v>
      </c>
      <c r="AR146">
        <v>4.1256423533652567E-2</v>
      </c>
      <c r="AS146">
        <v>5.1469320523558008E-2</v>
      </c>
      <c r="AT146">
        <v>7.2861614366222752E-2</v>
      </c>
      <c r="AU146">
        <v>0.10071417565735838</v>
      </c>
      <c r="AV146">
        <v>7.4899591865921045E-2</v>
      </c>
      <c r="AW146">
        <v>7.008900010507127E-2</v>
      </c>
      <c r="AX146">
        <v>7.5256276746852785E-2</v>
      </c>
      <c r="AY146">
        <v>8.7045499756632033E-2</v>
      </c>
      <c r="AZ146">
        <v>8.0702632546670219E-2</v>
      </c>
    </row>
    <row r="147" spans="11:52" ht="14.4">
      <c r="K147" t="s">
        <v>1391</v>
      </c>
      <c r="L147" t="s">
        <v>134</v>
      </c>
      <c r="M147" t="s">
        <v>1386</v>
      </c>
      <c r="N147" t="s">
        <v>80</v>
      </c>
      <c r="O147" t="s">
        <v>6079</v>
      </c>
      <c r="P147" t="s">
        <v>6079</v>
      </c>
      <c r="Q147" t="s">
        <v>6079</v>
      </c>
      <c r="R147" t="s">
        <v>6079</v>
      </c>
      <c r="S147" t="s">
        <v>6079</v>
      </c>
      <c r="T147" t="s">
        <v>6079</v>
      </c>
      <c r="U147" t="s">
        <v>6079</v>
      </c>
      <c r="V147" t="s">
        <v>6079</v>
      </c>
      <c r="W147" t="s">
        <v>6079</v>
      </c>
      <c r="X147" t="s">
        <v>6079</v>
      </c>
      <c r="Y147" t="s">
        <v>6079</v>
      </c>
      <c r="Z147" t="s">
        <v>6079</v>
      </c>
      <c r="AA147" t="s">
        <v>6079</v>
      </c>
      <c r="AB147">
        <v>3.6796383393641321E-3</v>
      </c>
      <c r="AC147">
        <v>3.9160699293196675E-3</v>
      </c>
      <c r="AD147">
        <v>2.589153265798979E-3</v>
      </c>
      <c r="AE147">
        <v>2.952712853678461E-3</v>
      </c>
      <c r="AF147">
        <v>3.5111938198629017E-3</v>
      </c>
      <c r="AG147">
        <v>3.1919956143459695E-3</v>
      </c>
      <c r="AH147">
        <v>3.859879906661162E-3</v>
      </c>
      <c r="AI147">
        <v>3.679480201519618E-3</v>
      </c>
      <c r="AJ147">
        <v>4.0272633255767033E-3</v>
      </c>
      <c r="AK147">
        <v>4.4426666991749476E-3</v>
      </c>
      <c r="AL147">
        <v>4.2507710604964312E-3</v>
      </c>
      <c r="AM147">
        <v>4.163183541953823E-3</v>
      </c>
      <c r="AN147">
        <v>4.222874438446789E-3</v>
      </c>
      <c r="AO147">
        <v>2.0730684720450046E-3</v>
      </c>
      <c r="AP147">
        <v>1.9449386551256935E-3</v>
      </c>
      <c r="AQ147">
        <v>1.9571756739615504E-3</v>
      </c>
      <c r="AR147">
        <v>1.4718663373820904E-3</v>
      </c>
      <c r="AS147">
        <v>1.8561544712147936E-3</v>
      </c>
      <c r="AT147">
        <v>2.7394789601502914E-3</v>
      </c>
      <c r="AU147">
        <v>3.4756112449034655E-3</v>
      </c>
      <c r="AV147">
        <v>4.1574425419454077E-3</v>
      </c>
      <c r="AW147">
        <v>3.4513271577825536E-3</v>
      </c>
      <c r="AX147">
        <v>3.2338346158343311E-3</v>
      </c>
      <c r="AY147">
        <v>3.350763943681508E-3</v>
      </c>
      <c r="AZ147">
        <v>3.9134226291135882E-3</v>
      </c>
    </row>
    <row r="148" spans="11:52" ht="14.4">
      <c r="K148" t="s">
        <v>266</v>
      </c>
      <c r="L148" t="s">
        <v>134</v>
      </c>
      <c r="M148" t="s">
        <v>25</v>
      </c>
      <c r="N148" t="s">
        <v>80</v>
      </c>
      <c r="O148">
        <v>6.2407426017178934E-2</v>
      </c>
      <c r="P148">
        <v>6.5492588679990749E-2</v>
      </c>
      <c r="Q148">
        <v>6.9908255584974502E-2</v>
      </c>
      <c r="R148">
        <v>5.5786753375420425E-2</v>
      </c>
      <c r="S148">
        <v>5.414862090837809E-2</v>
      </c>
      <c r="T148">
        <v>5.016485646412825E-2</v>
      </c>
      <c r="U148">
        <v>5.2828035355463411E-2</v>
      </c>
      <c r="V148">
        <v>5.3261525909807199E-2</v>
      </c>
      <c r="W148">
        <v>5.1204191471225007E-2</v>
      </c>
      <c r="X148">
        <v>4.5917908026914082E-2</v>
      </c>
      <c r="Y148">
        <v>4.0972138819782018E-2</v>
      </c>
      <c r="Z148">
        <v>3.9839692577486249E-2</v>
      </c>
      <c r="AA148">
        <v>3.7793610426148039E-2</v>
      </c>
      <c r="AB148">
        <v>3.5390916111415115E-2</v>
      </c>
      <c r="AC148">
        <v>3.4435847672954482E-2</v>
      </c>
      <c r="AD148">
        <v>3.5659549575597201E-2</v>
      </c>
      <c r="AE148">
        <v>3.4426954273852471E-2</v>
      </c>
      <c r="AF148">
        <v>3.4702387437276175E-2</v>
      </c>
      <c r="AG148">
        <v>3.2814614906392175E-2</v>
      </c>
      <c r="AH148">
        <v>3.4644322023930155E-2</v>
      </c>
      <c r="AI148">
        <v>3.902572051088618E-2</v>
      </c>
      <c r="AJ148">
        <v>3.3005309551139048E-2</v>
      </c>
      <c r="AK148">
        <v>4.084688709963729E-2</v>
      </c>
      <c r="AL148">
        <v>3.7910818423417453E-2</v>
      </c>
      <c r="AM148">
        <v>3.53323762088655E-2</v>
      </c>
      <c r="AN148">
        <v>3.4583019994040051E-2</v>
      </c>
      <c r="AO148">
        <v>2.9637232611246213E-2</v>
      </c>
      <c r="AP148">
        <v>2.7464452332624883E-2</v>
      </c>
      <c r="AQ148">
        <v>2.8274785569584578E-2</v>
      </c>
      <c r="AR148">
        <v>2.796782230167353E-2</v>
      </c>
      <c r="AS148">
        <v>2.931535689778355E-2</v>
      </c>
      <c r="AT148">
        <v>3.4382126074056198E-2</v>
      </c>
      <c r="AU148">
        <v>4.3223479402173873E-2</v>
      </c>
      <c r="AV148">
        <v>3.8743667525033665E-2</v>
      </c>
      <c r="AW148">
        <v>3.4473591482234139E-2</v>
      </c>
      <c r="AX148">
        <v>3.4786205243480459E-2</v>
      </c>
      <c r="AY148">
        <v>3.5897379058118663E-2</v>
      </c>
      <c r="AZ148">
        <v>2.9902284226303848E-2</v>
      </c>
    </row>
    <row r="149" spans="11:52" ht="14.4">
      <c r="K149" t="s">
        <v>5648</v>
      </c>
      <c r="L149" t="s">
        <v>134</v>
      </c>
      <c r="M149" t="s">
        <v>5610</v>
      </c>
      <c r="N149" t="s">
        <v>80</v>
      </c>
      <c r="AO149">
        <v>2.0626611263685535E-2</v>
      </c>
      <c r="AP149" t="s">
        <v>6079</v>
      </c>
      <c r="AQ149" t="s">
        <v>6079</v>
      </c>
      <c r="AR149" t="s">
        <v>6079</v>
      </c>
      <c r="AS149" t="s">
        <v>6079</v>
      </c>
      <c r="AT149">
        <v>2.3156706988709194E-2</v>
      </c>
      <c r="AU149">
        <v>2.541976914833894E-2</v>
      </c>
      <c r="AV149">
        <v>1.9638091871581598E-2</v>
      </c>
      <c r="AW149">
        <v>1.399672097791275E-2</v>
      </c>
      <c r="AX149">
        <v>1.4939210787069584E-2</v>
      </c>
      <c r="AY149">
        <v>2.2258762371930932E-2</v>
      </c>
      <c r="AZ149">
        <v>1.6942703808612649E-2</v>
      </c>
    </row>
    <row r="150" spans="11:52" ht="14.4">
      <c r="K150" t="s">
        <v>267</v>
      </c>
      <c r="L150" t="s">
        <v>134</v>
      </c>
      <c r="M150" t="s">
        <v>98</v>
      </c>
      <c r="N150" t="s">
        <v>80</v>
      </c>
      <c r="O150">
        <v>6.6144575834075677E-3</v>
      </c>
      <c r="P150">
        <v>8.4363996628558646E-3</v>
      </c>
      <c r="Q150">
        <v>9.1931737714881466E-3</v>
      </c>
      <c r="R150">
        <v>7.5259216494197884E-3</v>
      </c>
      <c r="S150">
        <v>7.2370650950211966E-3</v>
      </c>
      <c r="T150">
        <v>7.3339719058661233E-3</v>
      </c>
      <c r="U150">
        <v>6.8197584671807771E-3</v>
      </c>
      <c r="V150">
        <v>7.7490438426134284E-3</v>
      </c>
      <c r="W150">
        <v>6.7782591778229647E-3</v>
      </c>
      <c r="X150">
        <v>8.0870291220117019E-3</v>
      </c>
      <c r="Y150">
        <v>6.6944544627946332E-3</v>
      </c>
      <c r="Z150">
        <v>5.5741442943699118E-3</v>
      </c>
      <c r="AA150">
        <v>4.3310424700174549E-3</v>
      </c>
      <c r="AB150">
        <v>2.9644346466328143E-3</v>
      </c>
      <c r="AC150">
        <v>2.1198042010409463E-3</v>
      </c>
      <c r="AD150">
        <v>3.5967012445413532E-3</v>
      </c>
      <c r="AE150">
        <v>3.2882677003023609E-3</v>
      </c>
      <c r="AF150">
        <v>3.1392856577550448E-3</v>
      </c>
      <c r="AG150">
        <v>4.6825340805331291E-3</v>
      </c>
      <c r="AH150">
        <v>4.4702188016309203E-3</v>
      </c>
      <c r="AI150">
        <v>5.5782299696668942E-3</v>
      </c>
      <c r="AJ150">
        <v>4.5961353990625576E-3</v>
      </c>
      <c r="AK150">
        <v>1.4132102085544259E-3</v>
      </c>
      <c r="AL150">
        <v>1.0231076401287936E-3</v>
      </c>
      <c r="AM150">
        <v>1.1580771754118714E-3</v>
      </c>
      <c r="AN150">
        <v>1.1631787699465264E-3</v>
      </c>
      <c r="AO150">
        <v>1.2162498725679842E-3</v>
      </c>
      <c r="AP150">
        <v>1.0406771189191988E-3</v>
      </c>
      <c r="AQ150">
        <v>1.6418631662655392E-3</v>
      </c>
      <c r="AR150">
        <v>9.8342186762500456E-4</v>
      </c>
      <c r="AS150">
        <v>1.0199055899394909E-3</v>
      </c>
      <c r="AT150">
        <v>8.8926840501999749E-4</v>
      </c>
      <c r="AU150">
        <v>1.6772303010709954E-3</v>
      </c>
      <c r="AV150">
        <v>8.4720575094255777E-4</v>
      </c>
      <c r="AW150">
        <v>1.0865666383435306E-3</v>
      </c>
      <c r="AX150">
        <v>6.1486675289716415E-4</v>
      </c>
      <c r="AY150">
        <v>8.5199488186968526E-4</v>
      </c>
      <c r="AZ150">
        <v>5.8954545075371758E-4</v>
      </c>
    </row>
    <row r="151" spans="11:52" ht="14.4">
      <c r="K151" t="s">
        <v>268</v>
      </c>
      <c r="L151" t="s">
        <v>134</v>
      </c>
      <c r="M151" t="s">
        <v>94</v>
      </c>
      <c r="N151" t="s">
        <v>80</v>
      </c>
      <c r="O151">
        <v>8.5088889555393604E-3</v>
      </c>
      <c r="P151">
        <v>9.2851216103223937E-3</v>
      </c>
      <c r="Q151">
        <v>1.0350577855564973E-2</v>
      </c>
      <c r="R151">
        <v>8.8596631795642023E-3</v>
      </c>
      <c r="S151">
        <v>1.3912427023837919E-2</v>
      </c>
      <c r="T151">
        <v>2.3102835361108631E-2</v>
      </c>
      <c r="U151">
        <v>2.6896134466985945E-2</v>
      </c>
      <c r="V151">
        <v>3.8688546451274078E-2</v>
      </c>
      <c r="W151">
        <v>4.3075396361486856E-2</v>
      </c>
      <c r="X151">
        <v>5.0965153946004399E-2</v>
      </c>
      <c r="Y151">
        <v>6.5595909056678586E-2</v>
      </c>
      <c r="Z151">
        <v>5.711516046552572E-2</v>
      </c>
      <c r="AA151">
        <v>4.2176675542798275E-2</v>
      </c>
      <c r="AB151">
        <v>2.3290159195958272E-2</v>
      </c>
      <c r="AC151">
        <v>2.9635804547434343E-2</v>
      </c>
      <c r="AD151">
        <v>2.2073185014397284E-2</v>
      </c>
      <c r="AE151">
        <v>2.7061264154290304E-2</v>
      </c>
      <c r="AF151">
        <v>2.6996816040464867E-2</v>
      </c>
      <c r="AG151">
        <v>2.9064760002647998E-2</v>
      </c>
      <c r="AH151">
        <v>2.2105046908099061E-2</v>
      </c>
      <c r="AI151">
        <v>2.5268622914812505E-2</v>
      </c>
      <c r="AJ151">
        <v>3.2372466966164186E-2</v>
      </c>
      <c r="AK151">
        <v>4.3190571684150927E-2</v>
      </c>
      <c r="AL151">
        <v>1.5241473213764546E-2</v>
      </c>
      <c r="AM151">
        <v>1.1713403592317652E-2</v>
      </c>
      <c r="AN151">
        <v>1.1012757586228838E-2</v>
      </c>
      <c r="AO151">
        <v>1.0019202466203548E-2</v>
      </c>
      <c r="AP151">
        <v>8.4608899024634851E-3</v>
      </c>
      <c r="AQ151">
        <v>8.9329191984662479E-3</v>
      </c>
      <c r="AR151">
        <v>8.5734963073572125E-3</v>
      </c>
      <c r="AS151">
        <v>1.0634741749761535E-2</v>
      </c>
      <c r="AT151">
        <v>1.55552767917056E-2</v>
      </c>
      <c r="AU151">
        <v>2.2872672848079881E-2</v>
      </c>
      <c r="AV151">
        <v>1.7832234123776474E-2</v>
      </c>
      <c r="AW151">
        <v>1.7128764781792805E-2</v>
      </c>
      <c r="AX151">
        <v>1.4790214870363539E-2</v>
      </c>
      <c r="AY151">
        <v>1.5808118596980017E-2</v>
      </c>
      <c r="AZ151">
        <v>1.2524665000713532E-2</v>
      </c>
    </row>
    <row r="152" spans="11:52" ht="14.4">
      <c r="K152" t="s">
        <v>269</v>
      </c>
      <c r="L152" t="s">
        <v>134</v>
      </c>
      <c r="M152" t="s">
        <v>99</v>
      </c>
      <c r="N152" t="s">
        <v>80</v>
      </c>
      <c r="O152">
        <v>2.8105205965817054E-3</v>
      </c>
      <c r="P152">
        <v>4.6299867233118722E-3</v>
      </c>
      <c r="Q152">
        <v>8.8933319904095781E-3</v>
      </c>
      <c r="R152">
        <v>7.5807703440421261E-3</v>
      </c>
      <c r="S152">
        <v>7.1116943902160513E-3</v>
      </c>
      <c r="T152">
        <v>7.8819350139696723E-3</v>
      </c>
      <c r="U152">
        <v>6.8048494579685164E-3</v>
      </c>
      <c r="V152">
        <v>8.2673784083832722E-3</v>
      </c>
      <c r="W152">
        <v>7.6572385603151357E-3</v>
      </c>
      <c r="X152">
        <v>1.0486962656619504E-2</v>
      </c>
      <c r="Y152">
        <v>4.441094829938849E-3</v>
      </c>
      <c r="Z152">
        <v>3.3764867688640195E-3</v>
      </c>
      <c r="AA152">
        <v>3.1732169215317454E-3</v>
      </c>
      <c r="AB152">
        <v>2.3969458957028601E-3</v>
      </c>
      <c r="AC152">
        <v>2.1798520019240316E-3</v>
      </c>
      <c r="AD152">
        <v>2.9634227759714115E-3</v>
      </c>
      <c r="AE152">
        <v>4.3384589776108299E-3</v>
      </c>
      <c r="AF152">
        <v>4.0196463397611367E-3</v>
      </c>
      <c r="AG152">
        <v>4.1003105595288844E-3</v>
      </c>
      <c r="AH152">
        <v>3.5797440336607536E-3</v>
      </c>
      <c r="AI152">
        <v>4.9132113412940137E-3</v>
      </c>
      <c r="AJ152">
        <v>3.8695418378782336E-3</v>
      </c>
      <c r="AK152">
        <v>4.6908656869492603E-3</v>
      </c>
      <c r="AL152">
        <v>3.7364435362833913E-3</v>
      </c>
      <c r="AM152">
        <v>3.3555940988513307E-3</v>
      </c>
      <c r="AN152">
        <v>2.2326720567548445E-3</v>
      </c>
      <c r="AO152">
        <v>3.4274400254555725E-3</v>
      </c>
      <c r="AP152">
        <v>1.2997507931059235E-3</v>
      </c>
      <c r="AQ152">
        <v>1.3253348770581493E-3</v>
      </c>
      <c r="AR152">
        <v>8.29864615555265E-4</v>
      </c>
      <c r="AS152">
        <v>1.2314374971775454E-3</v>
      </c>
      <c r="AT152">
        <v>1.8688156637025495E-3</v>
      </c>
      <c r="AU152">
        <v>2.2352522389395804E-3</v>
      </c>
      <c r="AV152">
        <v>1.7843375289730145E-3</v>
      </c>
      <c r="AW152">
        <v>1.5002839365053143E-3</v>
      </c>
      <c r="AX152">
        <v>1.4621026544176024E-3</v>
      </c>
      <c r="AY152">
        <v>1.5793703306684842E-3</v>
      </c>
      <c r="AZ152">
        <v>1.0481769269842767E-3</v>
      </c>
    </row>
    <row r="153" spans="11:52" ht="14.4">
      <c r="K153" t="s">
        <v>696</v>
      </c>
      <c r="L153" t="s">
        <v>134</v>
      </c>
      <c r="M153" t="s">
        <v>26</v>
      </c>
      <c r="N153" t="s">
        <v>80</v>
      </c>
      <c r="O153" t="s">
        <v>6079</v>
      </c>
      <c r="P153" t="s">
        <v>6079</v>
      </c>
      <c r="Q153" t="s">
        <v>6079</v>
      </c>
      <c r="R153" t="s">
        <v>6079</v>
      </c>
      <c r="S153" t="s">
        <v>6079</v>
      </c>
      <c r="T153">
        <v>1.6303838515099799E-3</v>
      </c>
      <c r="U153">
        <v>1.7290350512751899E-3</v>
      </c>
      <c r="V153">
        <v>2.0308840466003184E-3</v>
      </c>
      <c r="W153">
        <v>1.1911948953963894E-3</v>
      </c>
      <c r="X153">
        <v>1.1254572304496937E-3</v>
      </c>
      <c r="Y153">
        <v>8.628000479225258E-4</v>
      </c>
      <c r="Z153">
        <v>1.105896586629757E-3</v>
      </c>
      <c r="AA153">
        <v>6.8388276949411656E-4</v>
      </c>
      <c r="AB153">
        <v>7.1706360605651161E-4</v>
      </c>
      <c r="AC153">
        <v>7.4099647032512255E-4</v>
      </c>
      <c r="AD153">
        <v>8.9385176593089692E-4</v>
      </c>
      <c r="AE153">
        <v>5.204144801832228E-4</v>
      </c>
      <c r="AF153">
        <v>6.7594315023374637E-4</v>
      </c>
      <c r="AG153">
        <v>4.0174676726585325E-4</v>
      </c>
      <c r="AH153">
        <v>5.3336174538297582E-4</v>
      </c>
      <c r="AI153">
        <v>6.3569110350798633E-4</v>
      </c>
      <c r="AJ153">
        <v>4.0825013842792443E-4</v>
      </c>
      <c r="AK153">
        <v>1.0600629106047026E-3</v>
      </c>
      <c r="AL153">
        <v>7.8911280260933947E-4</v>
      </c>
      <c r="AM153">
        <v>6.481527317894521E-4</v>
      </c>
      <c r="AN153">
        <v>4.5662569795615977E-4</v>
      </c>
      <c r="AO153">
        <v>1.0551458537873201E-3</v>
      </c>
      <c r="AP153">
        <v>1.1766033360748654E-3</v>
      </c>
      <c r="AQ153">
        <v>1.2969815148697109E-3</v>
      </c>
      <c r="AR153">
        <v>1.7455264715500163E-3</v>
      </c>
      <c r="AS153">
        <v>5.045991387461644E-3</v>
      </c>
      <c r="AT153">
        <v>8.3164476888102894E-3</v>
      </c>
      <c r="AU153">
        <v>1.11222961409598E-2</v>
      </c>
      <c r="AV153">
        <v>1.6157247753342898E-2</v>
      </c>
      <c r="AW153">
        <v>1.4974986753747574E-2</v>
      </c>
      <c r="AX153">
        <v>1.4490117466602705E-2</v>
      </c>
      <c r="AY153">
        <v>1.5042782378947468E-2</v>
      </c>
      <c r="AZ153">
        <v>8.6652897191348607E-3</v>
      </c>
    </row>
    <row r="154" spans="11:52" ht="14.4">
      <c r="K154" t="s">
        <v>270</v>
      </c>
      <c r="L154" t="s">
        <v>134</v>
      </c>
      <c r="M154" t="s">
        <v>27</v>
      </c>
      <c r="N154" t="s">
        <v>80</v>
      </c>
      <c r="O154">
        <v>6.3576125374209203E-2</v>
      </c>
      <c r="P154">
        <v>7.1360221769195278E-2</v>
      </c>
      <c r="Q154">
        <v>8.1897251905448165E-2</v>
      </c>
      <c r="R154">
        <v>6.2567499157215503E-2</v>
      </c>
      <c r="S154">
        <v>6.289460065678594E-2</v>
      </c>
      <c r="T154">
        <v>6.0591177818771651E-2</v>
      </c>
      <c r="U154">
        <v>6.5547171617630212E-2</v>
      </c>
      <c r="V154">
        <v>6.7466492155425023E-2</v>
      </c>
      <c r="W154">
        <v>5.9466541718420883E-2</v>
      </c>
      <c r="X154">
        <v>5.5410707719519933E-2</v>
      </c>
      <c r="Y154">
        <v>4.3960776633318141E-2</v>
      </c>
      <c r="Z154">
        <v>4.2727662557879798E-2</v>
      </c>
      <c r="AA154">
        <v>3.8259573699963627E-2</v>
      </c>
      <c r="AB154">
        <v>3.7740684251741E-2</v>
      </c>
      <c r="AC154">
        <v>3.3424240513314191E-2</v>
      </c>
      <c r="AD154">
        <v>3.4582772511162943E-2</v>
      </c>
      <c r="AE154">
        <v>3.0738688543578436E-2</v>
      </c>
      <c r="AF154">
        <v>3.0496510748761127E-2</v>
      </c>
      <c r="AG154">
        <v>3.2312321213310846E-2</v>
      </c>
      <c r="AH154">
        <v>3.3344709726692366E-2</v>
      </c>
      <c r="AI154">
        <v>3.9109432761865057E-2</v>
      </c>
      <c r="AJ154">
        <v>3.090804067866159E-2</v>
      </c>
      <c r="AK154">
        <v>3.9459810866756359E-2</v>
      </c>
      <c r="AL154">
        <v>3.4521359754765044E-2</v>
      </c>
      <c r="AM154">
        <v>3.2849652488240746E-2</v>
      </c>
      <c r="AN154">
        <v>3.4762683666103064E-2</v>
      </c>
      <c r="AO154">
        <v>2.8272711647146051E-2</v>
      </c>
      <c r="AP154">
        <v>2.5254629014306588E-2</v>
      </c>
      <c r="AQ154">
        <v>2.4569608018972129E-2</v>
      </c>
      <c r="AR154">
        <v>2.4290354743008419E-2</v>
      </c>
      <c r="AS154">
        <v>2.5066308508164048E-2</v>
      </c>
      <c r="AT154">
        <v>3.1938469526680363E-2</v>
      </c>
      <c r="AU154">
        <v>3.921517223334927E-2</v>
      </c>
      <c r="AV154">
        <v>3.3860472031688182E-2</v>
      </c>
      <c r="AW154">
        <v>2.7734470114997838E-2</v>
      </c>
      <c r="AX154">
        <v>2.9030129930842918E-2</v>
      </c>
      <c r="AY154">
        <v>3.1321372424954863E-2</v>
      </c>
      <c r="AZ154">
        <v>2.7405277849729473E-2</v>
      </c>
    </row>
    <row r="155" spans="11:52" ht="14.4">
      <c r="K155" t="s">
        <v>271</v>
      </c>
      <c r="L155" t="s">
        <v>134</v>
      </c>
      <c r="M155" t="s">
        <v>28</v>
      </c>
      <c r="N155" t="s">
        <v>80</v>
      </c>
      <c r="O155">
        <v>5.564096108000665E-2</v>
      </c>
      <c r="P155">
        <v>8.1145897581715476E-2</v>
      </c>
      <c r="Q155">
        <v>7.7124882308501397E-2</v>
      </c>
      <c r="R155">
        <v>6.2354149296621184E-2</v>
      </c>
      <c r="S155">
        <v>7.2531954048290825E-2</v>
      </c>
      <c r="T155">
        <v>7.0934075933807766E-2</v>
      </c>
      <c r="U155">
        <v>7.2189651049604259E-2</v>
      </c>
      <c r="V155">
        <v>6.5726688239814826E-2</v>
      </c>
      <c r="W155">
        <v>6.1488772626033229E-2</v>
      </c>
      <c r="X155">
        <v>5.25594341058662E-2</v>
      </c>
      <c r="Y155">
        <v>5.3377234751299393E-2</v>
      </c>
      <c r="Z155">
        <v>5.5366612538318573E-2</v>
      </c>
      <c r="AA155">
        <v>5.0383175336502141E-2</v>
      </c>
      <c r="AB155">
        <v>5.2617971172443219E-2</v>
      </c>
      <c r="AC155">
        <v>4.48404237163995E-2</v>
      </c>
      <c r="AD155">
        <v>4.2918114850686744E-2</v>
      </c>
      <c r="AE155">
        <v>4.0299014209032813E-2</v>
      </c>
      <c r="AF155">
        <v>4.9792679130176418E-2</v>
      </c>
      <c r="AG155">
        <v>4.0680223131044614E-2</v>
      </c>
      <c r="AH155">
        <v>4.2802647333779573E-2</v>
      </c>
      <c r="AI155">
        <v>5.050429444812269E-2</v>
      </c>
      <c r="AJ155">
        <v>4.6264079712190806E-2</v>
      </c>
      <c r="AK155">
        <v>7.97105079278696E-2</v>
      </c>
      <c r="AL155">
        <v>6.9008605067202244E-2</v>
      </c>
      <c r="AM155">
        <v>6.9037964886369749E-2</v>
      </c>
      <c r="AN155">
        <v>6.594215708094528E-2</v>
      </c>
      <c r="AO155">
        <v>4.6464115012391699E-2</v>
      </c>
      <c r="AP155" t="s">
        <v>6079</v>
      </c>
      <c r="AQ155" t="s">
        <v>6079</v>
      </c>
      <c r="AR155" t="s">
        <v>6079</v>
      </c>
      <c r="AS155" t="s">
        <v>6079</v>
      </c>
      <c r="AT155">
        <v>7.1817674650792168E-2</v>
      </c>
      <c r="AU155">
        <v>9.0191310467620564E-2</v>
      </c>
      <c r="AV155">
        <v>5.9657567480682232E-2</v>
      </c>
      <c r="AW155">
        <v>5.1938262918377685E-2</v>
      </c>
      <c r="AX155">
        <v>5.9025187937938171E-2</v>
      </c>
      <c r="AY155">
        <v>5.7155575083089299E-2</v>
      </c>
      <c r="AZ155">
        <v>5.3483441869835467E-2</v>
      </c>
    </row>
    <row r="156" spans="11:52" ht="14.4">
      <c r="K156" t="s">
        <v>272</v>
      </c>
      <c r="L156" t="s">
        <v>134</v>
      </c>
      <c r="M156" t="s">
        <v>29</v>
      </c>
      <c r="N156" t="s">
        <v>80</v>
      </c>
      <c r="O156">
        <v>1.8842616484324656E-2</v>
      </c>
      <c r="P156">
        <v>2.3186567327169127E-2</v>
      </c>
      <c r="Q156">
        <v>2.3767569296668723E-2</v>
      </c>
      <c r="R156">
        <v>1.769692706096582E-2</v>
      </c>
      <c r="S156">
        <v>1.8310702052771372E-2</v>
      </c>
      <c r="T156">
        <v>1.803160771056413E-2</v>
      </c>
      <c r="U156">
        <v>1.4292560549661885E-2</v>
      </c>
      <c r="V156">
        <v>1.3600874345803522E-2</v>
      </c>
      <c r="W156">
        <v>1.1899172199059904E-2</v>
      </c>
      <c r="X156">
        <v>1.1925846199561371E-2</v>
      </c>
      <c r="Y156">
        <v>1.1571354637952544E-2</v>
      </c>
      <c r="Z156">
        <v>9.0121558336028699E-3</v>
      </c>
      <c r="AA156">
        <v>9.8423641046610048E-3</v>
      </c>
      <c r="AB156">
        <v>8.9240781020247604E-3</v>
      </c>
      <c r="AC156">
        <v>7.7769271706574477E-3</v>
      </c>
      <c r="AD156">
        <v>8.7743365072986881E-3</v>
      </c>
      <c r="AE156">
        <v>6.3443529570038982E-3</v>
      </c>
      <c r="AF156">
        <v>7.619852954738375E-3</v>
      </c>
      <c r="AG156">
        <v>8.5205305793985588E-3</v>
      </c>
      <c r="AH156">
        <v>9.3647302654503353E-3</v>
      </c>
      <c r="AI156">
        <v>1.1396024054731422E-2</v>
      </c>
      <c r="AJ156">
        <v>9.7752260064915587E-3</v>
      </c>
      <c r="AK156">
        <v>2.1202253361787857E-2</v>
      </c>
      <c r="AL156">
        <v>1.9041866623452256E-2</v>
      </c>
      <c r="AM156">
        <v>1.879548851871235E-2</v>
      </c>
      <c r="AN156">
        <v>1.7925665355637162E-2</v>
      </c>
      <c r="AO156">
        <v>1.6330380601730633E-2</v>
      </c>
      <c r="AP156">
        <v>1.5117070522486686E-2</v>
      </c>
      <c r="AQ156">
        <v>2.0419324990002621E-2</v>
      </c>
      <c r="AR156">
        <v>2.5966009889479457E-2</v>
      </c>
      <c r="AS156">
        <v>3.7524368163707703E-2</v>
      </c>
      <c r="AT156">
        <v>5.0587131919269522E-2</v>
      </c>
      <c r="AU156">
        <v>5.1379158192693855E-2</v>
      </c>
      <c r="AV156">
        <v>3.792481513024322E-2</v>
      </c>
      <c r="AW156">
        <v>3.2270700480447195E-2</v>
      </c>
      <c r="AX156">
        <v>3.1304147345533849E-2</v>
      </c>
      <c r="AY156">
        <v>2.7654814334520425E-2</v>
      </c>
      <c r="AZ156">
        <v>2.6516945969499779E-2</v>
      </c>
    </row>
    <row r="157" spans="11:52" ht="14.4">
      <c r="K157" t="s">
        <v>273</v>
      </c>
      <c r="L157" t="s">
        <v>134</v>
      </c>
      <c r="M157" t="s">
        <v>30</v>
      </c>
      <c r="N157" t="s">
        <v>80</v>
      </c>
      <c r="O157">
        <v>1.6714470874556721E-2</v>
      </c>
      <c r="P157">
        <v>1.5777772941230297E-2</v>
      </c>
      <c r="Q157">
        <v>1.7410050716263233E-2</v>
      </c>
      <c r="R157">
        <v>1.3576107441084067E-2</v>
      </c>
      <c r="S157">
        <v>1.4529094274188579E-2</v>
      </c>
      <c r="T157">
        <v>1.3674742184757499E-2</v>
      </c>
      <c r="U157">
        <v>1.4684326400289697E-2</v>
      </c>
      <c r="V157">
        <v>1.4446401385480857E-2</v>
      </c>
      <c r="W157">
        <v>1.385926558246414E-2</v>
      </c>
      <c r="X157">
        <v>1.2512392891459952E-2</v>
      </c>
      <c r="Y157">
        <v>1.2037873324034146E-2</v>
      </c>
      <c r="Z157">
        <v>1.1067238886023753E-2</v>
      </c>
      <c r="AA157">
        <v>1.0887708205415018E-2</v>
      </c>
      <c r="AB157">
        <v>1.0560412995342315E-2</v>
      </c>
      <c r="AC157">
        <v>1.2835294836577188E-2</v>
      </c>
      <c r="AD157">
        <v>1.172250757257373E-2</v>
      </c>
      <c r="AE157">
        <v>1.121610870492111E-2</v>
      </c>
      <c r="AF157">
        <v>1.0922731997350749E-2</v>
      </c>
      <c r="AG157">
        <v>1.13620597153462E-2</v>
      </c>
      <c r="AH157">
        <v>1.1506853881562494E-2</v>
      </c>
      <c r="AI157">
        <v>1.3005875872868836E-2</v>
      </c>
      <c r="AJ157">
        <v>1.0586453038304465E-2</v>
      </c>
      <c r="AK157">
        <v>1.1838957588484827E-2</v>
      </c>
      <c r="AL157">
        <v>1.0312688420961899E-2</v>
      </c>
      <c r="AM157">
        <v>9.8026626154192227E-3</v>
      </c>
      <c r="AN157">
        <v>9.1640012939812367E-3</v>
      </c>
      <c r="AO157">
        <v>9.2427697338184379E-3</v>
      </c>
      <c r="AP157">
        <v>7.8105608932901426E-3</v>
      </c>
      <c r="AQ157">
        <v>6.9701655356840123E-3</v>
      </c>
      <c r="AR157">
        <v>6.2236778667412035E-3</v>
      </c>
      <c r="AS157">
        <v>7.489282430209538E-3</v>
      </c>
      <c r="AT157">
        <v>8.6562775193740026E-3</v>
      </c>
      <c r="AU157">
        <v>1.1237043942756332E-2</v>
      </c>
      <c r="AV157">
        <v>8.9284533937735513E-3</v>
      </c>
      <c r="AW157">
        <v>9.2503387904465904E-3</v>
      </c>
      <c r="AX157">
        <v>1.0302883254221852E-2</v>
      </c>
      <c r="AY157">
        <v>1.134169506834978E-2</v>
      </c>
      <c r="AZ157">
        <v>1.138656195326722E-2</v>
      </c>
    </row>
    <row r="158" spans="11:52" ht="14.4">
      <c r="K158" t="s">
        <v>274</v>
      </c>
      <c r="L158" t="s">
        <v>134</v>
      </c>
      <c r="M158" t="s">
        <v>100</v>
      </c>
      <c r="N158" t="s">
        <v>80</v>
      </c>
      <c r="O158">
        <v>2.159582536840671E-3</v>
      </c>
      <c r="P158">
        <v>2.1227781352862419E-3</v>
      </c>
      <c r="Q158">
        <v>2.8289328278380097E-3</v>
      </c>
      <c r="R158">
        <v>1.8866244970143229E-3</v>
      </c>
      <c r="S158">
        <v>1.9699453165473095E-3</v>
      </c>
      <c r="T158">
        <v>2.2173130243202392E-3</v>
      </c>
      <c r="U158">
        <v>2.3731173654257111E-3</v>
      </c>
      <c r="V158">
        <v>2.5998411692534345E-3</v>
      </c>
      <c r="W158">
        <v>2.4691055232602438E-3</v>
      </c>
      <c r="X158">
        <v>2.2975158391781653E-3</v>
      </c>
      <c r="Y158">
        <v>2.036333268780915E-3</v>
      </c>
      <c r="Z158">
        <v>1.5338779061049718E-3</v>
      </c>
      <c r="AA158">
        <v>1.3680371181295408E-3</v>
      </c>
      <c r="AB158">
        <v>1.107202549036133E-3</v>
      </c>
      <c r="AC158">
        <v>1.137085067988485E-3</v>
      </c>
      <c r="AD158">
        <v>1.1035714897031225E-3</v>
      </c>
      <c r="AE158">
        <v>1.0608986534303333E-3</v>
      </c>
      <c r="AF158">
        <v>9.2686514161742029E-4</v>
      </c>
      <c r="AG158">
        <v>1.0379978836113752E-3</v>
      </c>
      <c r="AH158">
        <v>1.0447265567508591E-3</v>
      </c>
      <c r="AI158">
        <v>1.2246369170797033E-3</v>
      </c>
      <c r="AJ158">
        <v>7.657455646728924E-4</v>
      </c>
      <c r="AK158">
        <v>1.0202785386820476E-3</v>
      </c>
      <c r="AL158">
        <v>1.0318584049768351E-3</v>
      </c>
      <c r="AM158">
        <v>8.9107640775712524E-4</v>
      </c>
      <c r="AN158">
        <v>7.6021992781009277E-4</v>
      </c>
      <c r="AO158">
        <v>6.2316556629459137E-4</v>
      </c>
      <c r="AP158">
        <v>5.2799534559177142E-4</v>
      </c>
      <c r="AQ158">
        <v>5.1442379008969491E-4</v>
      </c>
      <c r="AR158">
        <v>6.4968694715399023E-4</v>
      </c>
      <c r="AS158">
        <v>9.4225678394445681E-4</v>
      </c>
      <c r="AT158">
        <v>1.4047136894547575E-3</v>
      </c>
      <c r="AU158">
        <v>1.9821256577784124E-3</v>
      </c>
      <c r="AV158">
        <v>1.8369412765938101E-3</v>
      </c>
      <c r="AW158">
        <v>1.6494714630051633E-3</v>
      </c>
      <c r="AX158">
        <v>1.5524912755623796E-3</v>
      </c>
      <c r="AY158">
        <v>1.4582173937694343E-3</v>
      </c>
      <c r="AZ158">
        <v>9.6046702230357989E-4</v>
      </c>
    </row>
    <row r="159" spans="11:52" ht="14.4">
      <c r="K159" t="s">
        <v>275</v>
      </c>
      <c r="L159" t="s">
        <v>134</v>
      </c>
      <c r="M159" t="s">
        <v>31</v>
      </c>
      <c r="N159" t="s">
        <v>80</v>
      </c>
      <c r="O159">
        <v>9.3728639851369575E-2</v>
      </c>
      <c r="P159">
        <v>0.11169599369115452</v>
      </c>
      <c r="Q159">
        <v>0.12217195164983466</v>
      </c>
      <c r="R159">
        <v>8.7645154292163532E-2</v>
      </c>
      <c r="S159">
        <v>9.2694903507520743E-2</v>
      </c>
      <c r="T159">
        <v>8.8965864397953315E-2</v>
      </c>
      <c r="U159">
        <v>8.8712213981477189E-2</v>
      </c>
      <c r="V159">
        <v>8.8397414959625234E-2</v>
      </c>
      <c r="W159">
        <v>8.2834957505003595E-2</v>
      </c>
      <c r="X159">
        <v>7.9326235548413518E-2</v>
      </c>
      <c r="Y159">
        <v>5.9171942901487279E-2</v>
      </c>
      <c r="Z159">
        <v>5.7353935120329658E-2</v>
      </c>
      <c r="AA159">
        <v>5.1492610885126792E-2</v>
      </c>
      <c r="AB159">
        <v>5.3531076985067677E-2</v>
      </c>
      <c r="AC159">
        <v>5.1053057342396672E-2</v>
      </c>
      <c r="AD159">
        <v>5.304683896612139E-2</v>
      </c>
      <c r="AE159">
        <v>4.4126921055372456E-2</v>
      </c>
      <c r="AF159">
        <v>2.821973860135172E-2</v>
      </c>
      <c r="AG159">
        <v>2.857352144290887E-2</v>
      </c>
      <c r="AH159">
        <v>2.887473597550725E-2</v>
      </c>
      <c r="AI159">
        <v>3.7025190720146789E-2</v>
      </c>
      <c r="AJ159">
        <v>2.8530643350316662E-2</v>
      </c>
      <c r="AK159">
        <v>4.3583757843894906E-2</v>
      </c>
      <c r="AL159">
        <v>2.8527135974430923E-2</v>
      </c>
      <c r="AM159">
        <v>2.7854574580010425E-2</v>
      </c>
      <c r="AN159">
        <v>2.7655380167878284E-2</v>
      </c>
      <c r="AO159">
        <v>2.3190572981710105E-2</v>
      </c>
      <c r="AP159">
        <v>1.9018006470247796E-2</v>
      </c>
      <c r="AQ159">
        <v>1.9658999781015145E-2</v>
      </c>
      <c r="AR159">
        <v>2.0891691296754923E-2</v>
      </c>
      <c r="AS159">
        <v>2.185566967709095E-2</v>
      </c>
      <c r="AT159">
        <v>3.8659201485822491E-2</v>
      </c>
      <c r="AU159">
        <v>4.5303576820203209E-2</v>
      </c>
      <c r="AV159">
        <v>2.8922831215185463E-2</v>
      </c>
      <c r="AW159">
        <v>2.3841990693905607E-2</v>
      </c>
      <c r="AX159">
        <v>2.8482475564286618E-2</v>
      </c>
      <c r="AY159">
        <v>2.7294515340707381E-2</v>
      </c>
      <c r="AZ159">
        <v>2.5763846688995434E-2</v>
      </c>
    </row>
    <row r="160" spans="11:52" ht="14.4">
      <c r="K160" t="s">
        <v>697</v>
      </c>
      <c r="L160" t="s">
        <v>134</v>
      </c>
      <c r="M160" t="s">
        <v>32</v>
      </c>
      <c r="N160" t="s">
        <v>80</v>
      </c>
      <c r="O160" t="s">
        <v>6079</v>
      </c>
      <c r="P160" t="s">
        <v>6079</v>
      </c>
      <c r="Q160" t="s">
        <v>6079</v>
      </c>
      <c r="R160" t="s">
        <v>6079</v>
      </c>
      <c r="S160" t="s">
        <v>6079</v>
      </c>
      <c r="T160">
        <v>3.0951850636752308E-3</v>
      </c>
      <c r="U160">
        <v>3.4968841467403985E-3</v>
      </c>
      <c r="V160">
        <v>2.7266851222639611E-3</v>
      </c>
      <c r="W160">
        <v>2.1307187466483167E-3</v>
      </c>
      <c r="X160">
        <v>2.4030631319378985E-3</v>
      </c>
      <c r="Y160">
        <v>1.8771309442354664E-3</v>
      </c>
      <c r="Z160">
        <v>1.9242387446986068E-3</v>
      </c>
      <c r="AA160">
        <v>1.7850013150689655E-3</v>
      </c>
      <c r="AB160">
        <v>1.5205232411036609E-3</v>
      </c>
      <c r="AC160">
        <v>1.5586454181852336E-3</v>
      </c>
      <c r="AD160">
        <v>1.6555172006341514E-3</v>
      </c>
      <c r="AE160">
        <v>1.4545981610033008E-3</v>
      </c>
      <c r="AF160">
        <v>9.461508808890442E-4</v>
      </c>
      <c r="AG160">
        <v>1.1655641337246054E-3</v>
      </c>
      <c r="AH160">
        <v>1.4687637837342111E-3</v>
      </c>
      <c r="AI160">
        <v>1.590778432744437E-3</v>
      </c>
      <c r="AJ160">
        <v>1.1796421450143526E-3</v>
      </c>
      <c r="AK160">
        <v>1.6949949786697162E-3</v>
      </c>
      <c r="AL160">
        <v>1.4629270122636388E-3</v>
      </c>
      <c r="AM160">
        <v>1.3418031944981139E-3</v>
      </c>
      <c r="AN160">
        <v>1.0024829849543222E-3</v>
      </c>
      <c r="AO160">
        <v>8.929426238546913E-4</v>
      </c>
      <c r="AP160">
        <v>7.6379685482954403E-4</v>
      </c>
      <c r="AQ160">
        <v>6.4842360438684783E-4</v>
      </c>
      <c r="AR160">
        <v>4.9916080910141663E-4</v>
      </c>
      <c r="AS160">
        <v>6.2255525547901946E-4</v>
      </c>
      <c r="AT160">
        <v>1.4989545604177834E-3</v>
      </c>
      <c r="AU160">
        <v>2.6595099229170835E-3</v>
      </c>
      <c r="AV160">
        <v>2.3859083562505767E-3</v>
      </c>
      <c r="AW160">
        <v>2.2308178153578407E-3</v>
      </c>
      <c r="AX160">
        <v>2.2299782821025103E-3</v>
      </c>
      <c r="AY160">
        <v>2.3278959341816023E-3</v>
      </c>
      <c r="AZ160">
        <v>1.934790601558599E-3</v>
      </c>
    </row>
    <row r="161" spans="11:52" ht="14.4">
      <c r="K161" t="s">
        <v>276</v>
      </c>
      <c r="L161" t="s">
        <v>134</v>
      </c>
      <c r="M161" t="s">
        <v>93</v>
      </c>
      <c r="N161" t="s">
        <v>80</v>
      </c>
      <c r="O161">
        <v>5.6109284227450866E-3</v>
      </c>
      <c r="P161">
        <v>6.8242844140573777E-3</v>
      </c>
      <c r="Q161">
        <v>6.9608007877990565E-3</v>
      </c>
      <c r="R161">
        <v>5.155622176361313E-3</v>
      </c>
      <c r="S161">
        <v>5.0366148309178033E-3</v>
      </c>
      <c r="T161">
        <v>5.2969595848171153E-3</v>
      </c>
      <c r="U161">
        <v>5.3986288711135302E-3</v>
      </c>
      <c r="V161">
        <v>5.5805108895348714E-3</v>
      </c>
      <c r="W161">
        <v>5.0953946490864188E-3</v>
      </c>
      <c r="X161">
        <v>3.7030278822913465E-3</v>
      </c>
      <c r="Y161">
        <v>3.2411961712936897E-3</v>
      </c>
      <c r="Z161">
        <v>3.6001087611679662E-3</v>
      </c>
      <c r="AA161">
        <v>3.4288869309152719E-3</v>
      </c>
      <c r="AB161">
        <v>2.9253164251431011E-3</v>
      </c>
      <c r="AC161">
        <v>2.8363522335815672E-3</v>
      </c>
      <c r="AD161">
        <v>3.633354010465465E-3</v>
      </c>
      <c r="AE161">
        <v>2.8855321937622351E-3</v>
      </c>
      <c r="AF161">
        <v>3.117796805320597E-3</v>
      </c>
      <c r="AG161">
        <v>4.3333492358970244E-3</v>
      </c>
      <c r="AH161">
        <v>5.5768697309324239E-3</v>
      </c>
      <c r="AI161">
        <v>6.2830506130789818E-3</v>
      </c>
      <c r="AJ161">
        <v>3.9557479289703927E-3</v>
      </c>
      <c r="AK161">
        <v>5.3179192468277448E-3</v>
      </c>
      <c r="AL161">
        <v>5.2994905975277933E-3</v>
      </c>
      <c r="AM161">
        <v>5.5260676882523362E-3</v>
      </c>
      <c r="AN161">
        <v>5.5292884826915771E-3</v>
      </c>
      <c r="AO161">
        <v>4.3716197384426319E-3</v>
      </c>
      <c r="AP161">
        <v>3.9510142217905947E-3</v>
      </c>
      <c r="AQ161">
        <v>3.85907014687469E-3</v>
      </c>
      <c r="AR161">
        <v>2.7567164268668546E-3</v>
      </c>
      <c r="AS161">
        <v>3.7351208273055858E-3</v>
      </c>
      <c r="AT161">
        <v>5.4474644919361714E-3</v>
      </c>
      <c r="AU161">
        <v>8.0003973151282701E-3</v>
      </c>
      <c r="AV161">
        <v>8.4050405062735707E-3</v>
      </c>
      <c r="AW161">
        <v>7.9045382874798342E-3</v>
      </c>
      <c r="AX161">
        <v>7.8689115454558516E-3</v>
      </c>
      <c r="AY161">
        <v>7.6577523756555695E-3</v>
      </c>
      <c r="AZ161">
        <v>5.1934741639733393E-3</v>
      </c>
    </row>
    <row r="162" spans="11:52" ht="14.4">
      <c r="K162" t="s">
        <v>277</v>
      </c>
      <c r="L162" t="s">
        <v>135</v>
      </c>
      <c r="M162" t="s">
        <v>13</v>
      </c>
      <c r="N162" t="s">
        <v>80</v>
      </c>
      <c r="O162">
        <v>4.5880674275410378E-2</v>
      </c>
      <c r="P162">
        <v>4.3040754351111273E-2</v>
      </c>
      <c r="Q162">
        <v>4.1666325506689861E-2</v>
      </c>
      <c r="R162">
        <v>4.3335092716263422E-2</v>
      </c>
      <c r="S162">
        <v>4.2363049963154722E-2</v>
      </c>
      <c r="T162">
        <v>4.5361885857219571E-2</v>
      </c>
      <c r="U162">
        <v>4.6172400675864707E-2</v>
      </c>
      <c r="V162">
        <v>0.21444830015403543</v>
      </c>
      <c r="W162">
        <v>0.21614031235067155</v>
      </c>
      <c r="X162">
        <v>3.9414489210081949E-2</v>
      </c>
      <c r="Y162">
        <v>3.9358736069888073E-2</v>
      </c>
      <c r="Z162">
        <v>3.970518852440804E-2</v>
      </c>
      <c r="AA162">
        <v>3.9231856232129096E-2</v>
      </c>
      <c r="AB162">
        <v>4.0060653856110302E-2</v>
      </c>
      <c r="AC162">
        <v>3.3593748391576028E-2</v>
      </c>
      <c r="AD162">
        <v>4.5895598382154672E-2</v>
      </c>
      <c r="AE162">
        <v>4.5861956425742464E-2</v>
      </c>
      <c r="AF162">
        <v>3.3898091057108864E-2</v>
      </c>
      <c r="AG162">
        <v>3.6144477275670675E-2</v>
      </c>
      <c r="AH162">
        <v>3.6657811331580539E-2</v>
      </c>
      <c r="AI162">
        <v>3.6631324547243327E-2</v>
      </c>
      <c r="AJ162">
        <v>3.7114600527021285E-2</v>
      </c>
      <c r="AK162">
        <v>3.5023855352133273E-2</v>
      </c>
      <c r="AL162">
        <v>3.3299847943418927E-2</v>
      </c>
      <c r="AM162">
        <v>3.2808535551631136E-2</v>
      </c>
      <c r="AN162">
        <v>3.2161464532336717E-2</v>
      </c>
      <c r="AO162">
        <v>2.9665948735578564E-2</v>
      </c>
      <c r="AP162">
        <v>2.9665144706743304E-2</v>
      </c>
      <c r="AQ162">
        <v>2.8769387514794985E-2</v>
      </c>
      <c r="AR162">
        <v>4.5543663277879953E-2</v>
      </c>
      <c r="AS162">
        <v>3.3286743440034537E-2</v>
      </c>
      <c r="AT162">
        <v>2.5531871808649353E-2</v>
      </c>
      <c r="AU162">
        <v>2.2036313470409425E-2</v>
      </c>
      <c r="AV162">
        <v>2.3887422675418265E-2</v>
      </c>
      <c r="AW162">
        <v>2.4152348098506499E-2</v>
      </c>
      <c r="AX162">
        <v>2.4547238866503777E-2</v>
      </c>
      <c r="AY162">
        <v>2.3687993953774595E-2</v>
      </c>
      <c r="AZ162">
        <v>2.8016973105654753E-2</v>
      </c>
    </row>
    <row r="163" spans="11:52" ht="14.4">
      <c r="K163" t="s">
        <v>278</v>
      </c>
      <c r="L163" t="s">
        <v>135</v>
      </c>
      <c r="M163" t="s">
        <v>14</v>
      </c>
      <c r="N163" t="s">
        <v>80</v>
      </c>
      <c r="O163">
        <v>7.2798470193025197E-2</v>
      </c>
      <c r="P163">
        <v>8.294834270465716E-2</v>
      </c>
      <c r="Q163">
        <v>8.5837968804470033E-2</v>
      </c>
      <c r="R163">
        <v>7.3104055787110198E-2</v>
      </c>
      <c r="S163">
        <v>7.4884331881290386E-2</v>
      </c>
      <c r="T163">
        <v>7.6875385409712449E-2</v>
      </c>
      <c r="U163">
        <v>8.0069356496339866E-2</v>
      </c>
      <c r="V163">
        <v>9.677566167980324E-2</v>
      </c>
      <c r="W163">
        <v>9.7773334568000969E-2</v>
      </c>
      <c r="X163">
        <v>0.10733613603057332</v>
      </c>
      <c r="Y163">
        <v>8.8087437885902189E-2</v>
      </c>
      <c r="Z163">
        <v>8.591833142605039E-2</v>
      </c>
      <c r="AA163">
        <v>8.5413037929679414E-2</v>
      </c>
      <c r="AB163">
        <v>8.7409976463642861E-2</v>
      </c>
      <c r="AC163">
        <v>5.6219943633881608E-2</v>
      </c>
      <c r="AD163">
        <v>5.8535534939767965E-2</v>
      </c>
      <c r="AE163">
        <v>5.9310473932117434E-2</v>
      </c>
      <c r="AF163">
        <v>8.6311926439381709E-2</v>
      </c>
      <c r="AG163">
        <v>7.5934517197067425E-2</v>
      </c>
      <c r="AH163">
        <v>5.8799682014737745E-2</v>
      </c>
      <c r="AI163">
        <v>6.0549839340585741E-2</v>
      </c>
      <c r="AJ163">
        <v>6.0180426949283113E-2</v>
      </c>
      <c r="AK163">
        <v>5.9287219796314246E-2</v>
      </c>
      <c r="AL163">
        <v>5.8709768458125165E-2</v>
      </c>
      <c r="AM163">
        <v>5.7887838670437251E-2</v>
      </c>
      <c r="AN163">
        <v>5.844450745642471E-2</v>
      </c>
      <c r="AO163">
        <v>5.5139969185202642E-2</v>
      </c>
      <c r="AP163">
        <v>3.6008996600459746E-2</v>
      </c>
      <c r="AQ163">
        <v>4.3349364532000542E-2</v>
      </c>
      <c r="AR163">
        <v>4.2441491729768542E-2</v>
      </c>
      <c r="AS163">
        <v>3.6219371244652437E-2</v>
      </c>
      <c r="AT163">
        <v>3.051603521161288E-2</v>
      </c>
      <c r="AU163">
        <v>2.9729166819493349E-2</v>
      </c>
      <c r="AV163">
        <v>2.8967110908708051E-2</v>
      </c>
      <c r="AW163">
        <v>2.6727481736710929E-2</v>
      </c>
      <c r="AX163">
        <v>2.4960035578753193E-2</v>
      </c>
      <c r="AY163">
        <v>2.3444207925719711E-2</v>
      </c>
      <c r="AZ163">
        <v>3.6248568681832634E-2</v>
      </c>
    </row>
    <row r="164" spans="11:52" ht="14.4">
      <c r="K164" t="s">
        <v>279</v>
      </c>
      <c r="L164" t="s">
        <v>135</v>
      </c>
      <c r="M164" t="s">
        <v>92</v>
      </c>
      <c r="N164" t="s">
        <v>80</v>
      </c>
      <c r="O164">
        <v>4.7170090584528909E-2</v>
      </c>
      <c r="P164">
        <v>4.233269354884258E-2</v>
      </c>
      <c r="Q164">
        <v>4.2932945247829486E-2</v>
      </c>
      <c r="R164">
        <v>4.3578819019365583E-2</v>
      </c>
      <c r="S164">
        <v>3.988878032591793E-2</v>
      </c>
      <c r="T164">
        <v>5.3824107100647584E-2</v>
      </c>
      <c r="U164">
        <v>5.4800392569303399E-2</v>
      </c>
      <c r="V164">
        <v>5.6036764939451637E-2</v>
      </c>
      <c r="W164">
        <v>5.5896520994461685E-2</v>
      </c>
      <c r="X164">
        <v>5.5197493387562205E-2</v>
      </c>
      <c r="Y164">
        <v>5.4200206073727566E-2</v>
      </c>
      <c r="Z164">
        <v>5.8713648538866403E-2</v>
      </c>
      <c r="AA164">
        <v>5.5520302793113673E-2</v>
      </c>
      <c r="AB164">
        <v>5.5154500149492469E-2</v>
      </c>
      <c r="AC164">
        <v>5.511820577863747E-2</v>
      </c>
      <c r="AD164">
        <v>5.6616676392194629E-2</v>
      </c>
      <c r="AE164">
        <v>5.3154376181105689E-2</v>
      </c>
      <c r="AF164">
        <v>4.82904026276866E-2</v>
      </c>
      <c r="AG164">
        <v>6.2513671545170041E-2</v>
      </c>
      <c r="AH164">
        <v>4.7057210682834874E-2</v>
      </c>
      <c r="AI164">
        <v>4.597882120634194E-2</v>
      </c>
      <c r="AJ164">
        <v>4.7258189176891674E-2</v>
      </c>
      <c r="AK164">
        <v>5.1456400161493283E-2</v>
      </c>
      <c r="AL164">
        <v>4.6909800444641138E-2</v>
      </c>
      <c r="AM164">
        <v>4.5439144602683751E-2</v>
      </c>
      <c r="AN164">
        <v>4.2555843365272426E-2</v>
      </c>
      <c r="AO164">
        <v>4.135460059934358E-2</v>
      </c>
      <c r="AP164">
        <v>4.2250979777998986E-2</v>
      </c>
      <c r="AQ164">
        <v>4.0958514601238942E-2</v>
      </c>
      <c r="AR164">
        <v>3.9976278442856734E-2</v>
      </c>
      <c r="AS164">
        <v>2.3530281962347094E-2</v>
      </c>
      <c r="AT164">
        <v>2.4363150518538587E-2</v>
      </c>
      <c r="AU164">
        <v>2.4135359916955888E-2</v>
      </c>
      <c r="AV164">
        <v>2.2524108469558927E-2</v>
      </c>
      <c r="AW164">
        <v>1.9675220561410932E-2</v>
      </c>
      <c r="AX164">
        <v>1.862249329384796E-2</v>
      </c>
      <c r="AY164">
        <v>1.7818805168294202E-2</v>
      </c>
      <c r="AZ164">
        <v>1.7294454741886595E-2</v>
      </c>
    </row>
    <row r="165" spans="11:52" ht="14.4">
      <c r="K165" t="s">
        <v>280</v>
      </c>
      <c r="L165" t="s">
        <v>135</v>
      </c>
      <c r="M165" t="s">
        <v>15</v>
      </c>
      <c r="N165" t="s">
        <v>80</v>
      </c>
      <c r="O165">
        <v>7.0850083763195987E-2</v>
      </c>
      <c r="P165">
        <v>7.3437302500119706E-2</v>
      </c>
      <c r="Q165">
        <v>7.4607443207196894E-2</v>
      </c>
      <c r="R165">
        <v>7.2894751082145923E-2</v>
      </c>
      <c r="S165">
        <v>5.7681824053252249E-2</v>
      </c>
      <c r="T165">
        <v>5.9469441828491648E-2</v>
      </c>
      <c r="U165">
        <v>6.5343674296388807E-2</v>
      </c>
      <c r="V165">
        <v>7.5014823562900595E-2</v>
      </c>
      <c r="W165">
        <v>7.9698061622044611E-2</v>
      </c>
      <c r="X165">
        <v>8.2980299130535021E-2</v>
      </c>
      <c r="Y165">
        <v>8.3313596483589977E-2</v>
      </c>
      <c r="Z165">
        <v>8.5698571044595398E-2</v>
      </c>
      <c r="AA165">
        <v>9.4488831638153414E-2</v>
      </c>
      <c r="AB165">
        <v>8.7478489701004566E-2</v>
      </c>
      <c r="AC165">
        <v>9.4860859713410642E-2</v>
      </c>
      <c r="AD165">
        <v>0.11924721131756316</v>
      </c>
      <c r="AE165" t="s">
        <v>6079</v>
      </c>
      <c r="AF165" t="s">
        <v>6079</v>
      </c>
      <c r="AG165">
        <v>0.12428529754171204</v>
      </c>
      <c r="AH165">
        <v>8.6872721580092724E-2</v>
      </c>
      <c r="AI165">
        <v>8.6189725378020346E-2</v>
      </c>
      <c r="AJ165">
        <v>8.1902373619013175E-2</v>
      </c>
      <c r="AK165">
        <v>8.4223577156156526E-2</v>
      </c>
      <c r="AL165">
        <v>9.0016266065328171E-2</v>
      </c>
      <c r="AM165">
        <v>9.1573786266194362E-2</v>
      </c>
      <c r="AN165">
        <v>9.6363430666488142E-2</v>
      </c>
      <c r="AO165">
        <v>9.0712304017761911E-2</v>
      </c>
      <c r="AP165">
        <v>7.5987906955207074E-2</v>
      </c>
      <c r="AQ165">
        <v>7.9074835783927572E-2</v>
      </c>
      <c r="AR165">
        <v>8.035478596267645E-2</v>
      </c>
      <c r="AS165">
        <v>7.7695209994823669E-2</v>
      </c>
      <c r="AT165">
        <v>7.4365213460152221E-2</v>
      </c>
      <c r="AU165">
        <v>7.2185042548241776E-2</v>
      </c>
      <c r="AV165">
        <v>6.3765788020044276E-2</v>
      </c>
      <c r="AW165">
        <v>5.6867981335232014E-2</v>
      </c>
      <c r="AX165">
        <v>5.5641201420655165E-2</v>
      </c>
      <c r="AY165">
        <v>5.4602014972197625E-2</v>
      </c>
      <c r="AZ165">
        <v>5.0970893001744261E-2</v>
      </c>
    </row>
    <row r="166" spans="11:52" ht="14.4">
      <c r="K166" t="s">
        <v>281</v>
      </c>
      <c r="L166" t="s">
        <v>135</v>
      </c>
      <c r="M166" t="s">
        <v>91</v>
      </c>
      <c r="N166" t="s">
        <v>80</v>
      </c>
      <c r="O166">
        <v>2.0948628969880059E-2</v>
      </c>
      <c r="P166">
        <v>2.2635328157294611E-2</v>
      </c>
      <c r="Q166">
        <v>2.2005549969648201E-2</v>
      </c>
      <c r="R166">
        <v>2.134041729676512E-2</v>
      </c>
      <c r="S166">
        <v>1.9417719979300061E-2</v>
      </c>
      <c r="T166">
        <v>2.0887824975729209E-2</v>
      </c>
      <c r="U166">
        <v>2.0515859547995893E-2</v>
      </c>
      <c r="V166">
        <v>1.9467499622376244E-2</v>
      </c>
      <c r="W166">
        <v>1.904933690618486E-2</v>
      </c>
      <c r="X166">
        <v>1.9595596049349552E-2</v>
      </c>
      <c r="Y166">
        <v>1.6188079928991718E-2</v>
      </c>
      <c r="Z166">
        <v>1.5552017124951705E-2</v>
      </c>
      <c r="AA166">
        <v>1.487730758407446E-2</v>
      </c>
      <c r="AB166">
        <v>1.5863267195214661E-2</v>
      </c>
      <c r="AC166">
        <v>1.5540635356671976E-2</v>
      </c>
      <c r="AD166">
        <v>1.4383309344601697E-2</v>
      </c>
      <c r="AE166">
        <v>1.3066909685157739E-2</v>
      </c>
      <c r="AF166">
        <v>1.5228816011658554E-2</v>
      </c>
      <c r="AG166">
        <v>1.6027056943157491E-2</v>
      </c>
      <c r="AH166">
        <v>1.715545557560353E-2</v>
      </c>
      <c r="AI166">
        <v>1.6478570386789706E-2</v>
      </c>
      <c r="AJ166">
        <v>1.7763801144772599E-2</v>
      </c>
      <c r="AK166">
        <v>1.8812446752559876E-2</v>
      </c>
      <c r="AL166">
        <v>1.949981624286052E-2</v>
      </c>
      <c r="AM166">
        <v>1.9306304249879971E-2</v>
      </c>
      <c r="AN166">
        <v>1.9815136136083746E-2</v>
      </c>
      <c r="AO166">
        <v>1.8206882830071044E-2</v>
      </c>
      <c r="AP166">
        <v>1.685304340480645E-2</v>
      </c>
      <c r="AQ166">
        <v>1.463812653467998E-2</v>
      </c>
      <c r="AR166">
        <v>1.3943910419620504E-2</v>
      </c>
      <c r="AS166">
        <v>1.1241963065070198E-2</v>
      </c>
      <c r="AT166">
        <v>9.5794211997829882E-3</v>
      </c>
      <c r="AU166">
        <v>1.0336623431239506E-2</v>
      </c>
      <c r="AV166">
        <v>1.2487740182863857E-2</v>
      </c>
      <c r="AW166">
        <v>1.2702814846561206E-2</v>
      </c>
      <c r="AX166">
        <v>1.2373856232703458E-2</v>
      </c>
      <c r="AY166">
        <v>1.2576494026807395E-2</v>
      </c>
      <c r="AZ166">
        <v>1.4782016742280977E-2</v>
      </c>
    </row>
    <row r="167" spans="11:52" ht="14.4">
      <c r="K167" t="s">
        <v>282</v>
      </c>
      <c r="L167" t="s">
        <v>135</v>
      </c>
      <c r="M167" t="s">
        <v>16</v>
      </c>
      <c r="N167" t="s">
        <v>80</v>
      </c>
      <c r="O167">
        <v>5.8870769664803715E-2</v>
      </c>
      <c r="P167">
        <v>4.0052612141367669E-2</v>
      </c>
      <c r="Q167">
        <v>4.3557795423781888E-2</v>
      </c>
      <c r="R167">
        <v>4.598179936737147E-2</v>
      </c>
      <c r="S167">
        <v>4.3085556907087035E-2</v>
      </c>
      <c r="T167">
        <v>3.8501324997431675E-2</v>
      </c>
      <c r="U167">
        <v>4.6943437990244419E-2</v>
      </c>
      <c r="V167">
        <v>4.6149285508045389E-2</v>
      </c>
      <c r="W167">
        <v>4.6769978371579007E-2</v>
      </c>
      <c r="X167">
        <v>4.2002585487583663E-2</v>
      </c>
      <c r="Y167">
        <v>4.549830635838957E-2</v>
      </c>
      <c r="Z167">
        <v>4.8837792858749618E-2</v>
      </c>
      <c r="AA167">
        <v>4.5472799058254722E-2</v>
      </c>
      <c r="AB167">
        <v>3.4163111866816566E-2</v>
      </c>
      <c r="AC167">
        <v>2.6678971393799145E-2</v>
      </c>
      <c r="AD167">
        <v>2.7024702529827145E-2</v>
      </c>
      <c r="AE167">
        <v>2.891565774664745E-2</v>
      </c>
      <c r="AF167">
        <v>3.2633178088577672E-2</v>
      </c>
      <c r="AG167">
        <v>3.152194043773443E-2</v>
      </c>
      <c r="AH167">
        <v>3.0996015790173383E-2</v>
      </c>
      <c r="AI167">
        <v>2.9063444159548361E-2</v>
      </c>
      <c r="AJ167">
        <v>2.9654218413996881E-2</v>
      </c>
      <c r="AK167">
        <v>2.7006308475322927E-2</v>
      </c>
      <c r="AL167">
        <v>2.600730689424658E-2</v>
      </c>
      <c r="AM167">
        <v>2.5843029845679329E-2</v>
      </c>
      <c r="AN167">
        <v>2.6653184262267281E-2</v>
      </c>
      <c r="AO167">
        <v>2.5649333170765683E-2</v>
      </c>
      <c r="AP167">
        <v>2.581611177655585E-2</v>
      </c>
      <c r="AQ167">
        <v>2.530109372991789E-2</v>
      </c>
      <c r="AR167">
        <v>2.5954123345680934E-2</v>
      </c>
      <c r="AS167">
        <v>2.2640210961886204E-2</v>
      </c>
      <c r="AT167">
        <v>2.0739889393012488E-2</v>
      </c>
      <c r="AU167">
        <v>1.8917362050649436E-2</v>
      </c>
      <c r="AV167">
        <v>2.0292390120178659E-2</v>
      </c>
      <c r="AW167">
        <v>2.0844064975077143E-2</v>
      </c>
      <c r="AX167">
        <v>2.11802581931652E-2</v>
      </c>
      <c r="AY167">
        <v>2.0785208239314647E-2</v>
      </c>
      <c r="AZ167">
        <v>2.4659513474846972E-2</v>
      </c>
    </row>
    <row r="168" spans="11:52" ht="14.4">
      <c r="K168" t="s">
        <v>283</v>
      </c>
      <c r="L168" t="s">
        <v>135</v>
      </c>
      <c r="M168" t="s">
        <v>17</v>
      </c>
      <c r="N168" t="s">
        <v>80</v>
      </c>
      <c r="O168">
        <v>2.5379578955293147E-2</v>
      </c>
      <c r="P168">
        <v>2.5206509854572536E-2</v>
      </c>
      <c r="Q168">
        <v>2.5966856089671891E-2</v>
      </c>
      <c r="R168">
        <v>2.5486780495092225E-2</v>
      </c>
      <c r="S168">
        <v>2.5814383904689927E-2</v>
      </c>
      <c r="T168">
        <v>2.4426720081993935E-2</v>
      </c>
      <c r="U168">
        <v>2.784170352267509E-2</v>
      </c>
      <c r="V168">
        <v>2.6707730984057411E-2</v>
      </c>
      <c r="W168">
        <v>2.6664110732379797E-2</v>
      </c>
      <c r="X168">
        <v>2.6139398776765591E-2</v>
      </c>
      <c r="Y168">
        <v>2.2885300229134199E-2</v>
      </c>
      <c r="Z168">
        <v>2.248017636088263E-2</v>
      </c>
      <c r="AA168">
        <v>2.2975970978571729E-2</v>
      </c>
      <c r="AB168">
        <v>2.2641250368529754E-2</v>
      </c>
      <c r="AC168">
        <v>2.3997893103114759E-2</v>
      </c>
      <c r="AD168">
        <v>2.4099519879798959E-2</v>
      </c>
      <c r="AE168">
        <v>2.42604475286088E-2</v>
      </c>
      <c r="AF168">
        <v>2.3265441290702977E-2</v>
      </c>
      <c r="AG168">
        <v>2.5217108851684565E-2</v>
      </c>
      <c r="AH168">
        <v>2.5412201980372001E-2</v>
      </c>
      <c r="AI168">
        <v>2.515122265918044E-2</v>
      </c>
      <c r="AJ168">
        <v>2.5773290573405383E-2</v>
      </c>
      <c r="AK168">
        <v>2.5603974527088975E-2</v>
      </c>
      <c r="AL168">
        <v>2.376765947647792E-2</v>
      </c>
      <c r="AM168">
        <v>2.386003444717345E-2</v>
      </c>
      <c r="AN168">
        <v>2.3593772864408512E-2</v>
      </c>
      <c r="AO168">
        <v>2.4108099595683673E-2</v>
      </c>
      <c r="AP168">
        <v>2.4318988286331895E-2</v>
      </c>
      <c r="AQ168">
        <v>2.5090133290402283E-2</v>
      </c>
      <c r="AR168">
        <v>2.6396856772940413E-2</v>
      </c>
      <c r="AS168">
        <v>2.3744135248805837E-2</v>
      </c>
      <c r="AT168">
        <v>2.3369679773117907E-2</v>
      </c>
      <c r="AU168">
        <v>2.1972865189157243E-2</v>
      </c>
      <c r="AV168">
        <v>2.3964048078322971E-2</v>
      </c>
      <c r="AW168">
        <v>2.3476406265295752E-2</v>
      </c>
      <c r="AX168">
        <v>4.5845419397151393E-2</v>
      </c>
      <c r="AY168">
        <v>4.3588642318087165E-2</v>
      </c>
      <c r="AZ168">
        <v>4.3102276241838794E-2</v>
      </c>
    </row>
    <row r="169" spans="11:52" ht="14.4">
      <c r="K169" t="s">
        <v>698</v>
      </c>
      <c r="L169" t="s">
        <v>135</v>
      </c>
      <c r="M169" t="s">
        <v>97</v>
      </c>
      <c r="N169" t="s">
        <v>80</v>
      </c>
      <c r="O169" t="s">
        <v>6079</v>
      </c>
      <c r="P169" t="s">
        <v>6079</v>
      </c>
      <c r="Q169" t="s">
        <v>6079</v>
      </c>
      <c r="R169" t="s">
        <v>6079</v>
      </c>
      <c r="S169" t="s">
        <v>6079</v>
      </c>
      <c r="T169" t="s">
        <v>6079</v>
      </c>
      <c r="U169">
        <v>1.2407429625215185E-2</v>
      </c>
      <c r="V169">
        <v>1.3168650780594248E-2</v>
      </c>
      <c r="W169">
        <v>1.2825753130365653E-2</v>
      </c>
      <c r="X169">
        <v>1.2234613406815123E-2</v>
      </c>
      <c r="Y169">
        <v>1.12101990875366E-2</v>
      </c>
      <c r="Z169">
        <v>1.3111384608711404E-2</v>
      </c>
      <c r="AA169">
        <v>1.1479097160860345E-2</v>
      </c>
      <c r="AB169">
        <v>1.0066752440049008E-2</v>
      </c>
      <c r="AC169">
        <v>1.1046128666018028E-2</v>
      </c>
      <c r="AD169">
        <v>1.1012980548039815E-2</v>
      </c>
      <c r="AE169">
        <v>1.0386410367816614E-2</v>
      </c>
      <c r="AF169">
        <v>1.0423050307290944E-2</v>
      </c>
      <c r="AG169">
        <v>1.3225435317019162E-2</v>
      </c>
      <c r="AH169">
        <v>1.4238044071756231E-2</v>
      </c>
      <c r="AI169">
        <v>1.4043661869443103E-2</v>
      </c>
      <c r="AJ169">
        <v>1.1979193751766795E-2</v>
      </c>
      <c r="AK169">
        <v>1.1283678690836916E-2</v>
      </c>
      <c r="AL169">
        <v>1.065445423907585E-2</v>
      </c>
      <c r="AM169">
        <v>1.0610789615924696E-2</v>
      </c>
      <c r="AN169">
        <v>9.7398572890979966E-3</v>
      </c>
      <c r="AO169">
        <v>8.504403488223242E-3</v>
      </c>
      <c r="AP169">
        <v>9.2785928223904721E-3</v>
      </c>
      <c r="AQ169">
        <v>8.0212315049745537E-3</v>
      </c>
      <c r="AR169">
        <v>8.4969079625736906E-3</v>
      </c>
      <c r="AS169">
        <v>7.305792623916803E-3</v>
      </c>
      <c r="AT169">
        <v>8.0305027643081794E-3</v>
      </c>
      <c r="AU169">
        <v>9.9030116291320552E-3</v>
      </c>
      <c r="AV169">
        <v>1.0702099777083618E-2</v>
      </c>
      <c r="AW169">
        <v>9.6619701984444906E-3</v>
      </c>
      <c r="AX169">
        <v>1.0407629803658945E-2</v>
      </c>
      <c r="AY169">
        <v>1.0934448904700252E-2</v>
      </c>
      <c r="AZ169">
        <v>1.1279955430353403E-2</v>
      </c>
    </row>
    <row r="170" spans="11:52" ht="14.4">
      <c r="K170" t="s">
        <v>284</v>
      </c>
      <c r="L170" t="s">
        <v>135</v>
      </c>
      <c r="M170" t="s">
        <v>18</v>
      </c>
      <c r="N170" t="s">
        <v>80</v>
      </c>
      <c r="O170">
        <v>9.2937847710440155E-2</v>
      </c>
      <c r="P170">
        <v>9.3956542751007968E-2</v>
      </c>
      <c r="Q170">
        <v>9.2016764206079321E-2</v>
      </c>
      <c r="R170">
        <v>9.2502703219670315E-2</v>
      </c>
      <c r="S170">
        <v>9.070521704310272E-2</v>
      </c>
      <c r="T170">
        <v>8.9851172179785638E-2</v>
      </c>
      <c r="U170">
        <v>9.0588703551416766E-2</v>
      </c>
      <c r="V170">
        <v>8.9597733238525074E-2</v>
      </c>
      <c r="W170">
        <v>9.0519293637757389E-2</v>
      </c>
      <c r="X170">
        <v>9.0299151000469757E-2</v>
      </c>
      <c r="Y170">
        <v>9.1937814547264476E-2</v>
      </c>
      <c r="Z170">
        <v>8.8551890627392701E-2</v>
      </c>
      <c r="AA170">
        <v>8.4410116540017663E-2</v>
      </c>
      <c r="AB170">
        <v>8.9202398619791526E-2</v>
      </c>
      <c r="AC170">
        <v>8.9308887650704563E-2</v>
      </c>
      <c r="AD170">
        <v>8.6844014692184779E-2</v>
      </c>
      <c r="AE170">
        <v>8.0985086145919719E-2</v>
      </c>
      <c r="AF170">
        <v>7.8633706528748806E-2</v>
      </c>
      <c r="AG170">
        <v>8.095956072974532E-2</v>
      </c>
      <c r="AH170">
        <v>8.0886679359971028E-2</v>
      </c>
      <c r="AI170">
        <v>8.0864095359282837E-2</v>
      </c>
      <c r="AJ170">
        <v>7.8182641577296638E-2</v>
      </c>
      <c r="AK170">
        <v>7.661131574865962E-2</v>
      </c>
      <c r="AL170">
        <v>6.7862324531689333E-2</v>
      </c>
      <c r="AM170">
        <v>6.8695730144211362E-2</v>
      </c>
      <c r="AN170">
        <v>0.14382200123241709</v>
      </c>
      <c r="AO170">
        <v>8.7530708331909665E-2</v>
      </c>
      <c r="AP170">
        <v>6.4387496236014363E-2</v>
      </c>
      <c r="AQ170">
        <v>6.3183575938160375E-2</v>
      </c>
      <c r="AR170">
        <v>6.1462504377717962E-2</v>
      </c>
      <c r="AS170">
        <v>6.0735162392453024E-2</v>
      </c>
      <c r="AT170">
        <v>5.8677790296504904E-2</v>
      </c>
      <c r="AU170">
        <v>5.5901161614153705E-2</v>
      </c>
      <c r="AV170">
        <v>5.8628836312210088E-2</v>
      </c>
      <c r="AW170">
        <v>5.7306813741685551E-2</v>
      </c>
      <c r="AX170">
        <v>5.6307716753942687E-2</v>
      </c>
      <c r="AY170">
        <v>5.6565534618139651E-2</v>
      </c>
      <c r="AZ170">
        <v>5.7552157849938189E-2</v>
      </c>
    </row>
    <row r="171" spans="11:52" ht="14.4">
      <c r="K171" t="s">
        <v>285</v>
      </c>
      <c r="L171" t="s">
        <v>135</v>
      </c>
      <c r="M171" t="s">
        <v>34</v>
      </c>
      <c r="N171" t="s">
        <v>80</v>
      </c>
      <c r="O171">
        <v>5.9879224444770507E-2</v>
      </c>
      <c r="P171">
        <v>6.0854138755617203E-2</v>
      </c>
      <c r="Q171">
        <v>6.0786747617479757E-2</v>
      </c>
      <c r="R171">
        <v>6.1675186716215032E-2</v>
      </c>
      <c r="S171">
        <v>6.0685960281752369E-2</v>
      </c>
      <c r="T171">
        <v>5.7404792336430088E-2</v>
      </c>
      <c r="U171">
        <v>6.160586056058908E-2</v>
      </c>
      <c r="V171">
        <v>6.0892112655067977E-2</v>
      </c>
      <c r="W171">
        <v>6.1344894963631394E-2</v>
      </c>
      <c r="X171">
        <v>6.1512409418590895E-2</v>
      </c>
      <c r="Y171">
        <v>6.1967545113122871E-2</v>
      </c>
      <c r="Z171">
        <v>5.7720514268983281E-2</v>
      </c>
      <c r="AA171">
        <v>5.7008585910028574E-2</v>
      </c>
      <c r="AB171">
        <v>5.4953968548382817E-2</v>
      </c>
      <c r="AC171">
        <v>5.3102727250685114E-2</v>
      </c>
      <c r="AD171">
        <v>5.4128569235136641E-2</v>
      </c>
      <c r="AE171">
        <v>5.1540870420381198E-2</v>
      </c>
      <c r="AF171">
        <v>5.3147974847763069E-2</v>
      </c>
      <c r="AG171">
        <v>5.4681271840674547E-2</v>
      </c>
      <c r="AH171">
        <v>5.4679879903783694E-2</v>
      </c>
      <c r="AI171">
        <v>5.3635442419374763E-2</v>
      </c>
      <c r="AJ171">
        <v>5.1626100737438146E-2</v>
      </c>
      <c r="AK171">
        <v>5.4370162505104215E-2</v>
      </c>
      <c r="AL171">
        <v>5.0270017783956615E-2</v>
      </c>
      <c r="AM171">
        <v>5.0213333768941659E-2</v>
      </c>
      <c r="AN171">
        <v>6.1885561667390787E-2</v>
      </c>
      <c r="AO171">
        <v>5.0925548579670514E-2</v>
      </c>
      <c r="AP171">
        <v>4.8251575354297069E-2</v>
      </c>
      <c r="AQ171">
        <v>4.8803278918096243E-2</v>
      </c>
      <c r="AR171">
        <v>5.6167147273655647E-2</v>
      </c>
      <c r="AS171">
        <v>5.2523415881068243E-2</v>
      </c>
      <c r="AT171">
        <v>5.0296550227837376E-2</v>
      </c>
      <c r="AU171">
        <v>5.06205938476166E-2</v>
      </c>
      <c r="AV171">
        <v>4.8321768204469512E-2</v>
      </c>
      <c r="AW171">
        <v>4.2575598687818642E-2</v>
      </c>
      <c r="AX171">
        <v>4.3451499858409008E-2</v>
      </c>
      <c r="AY171">
        <v>4.3534554650309754E-2</v>
      </c>
      <c r="AZ171">
        <v>4.7401471757636655E-2</v>
      </c>
    </row>
    <row r="172" spans="11:52" ht="14.4">
      <c r="K172" t="s">
        <v>286</v>
      </c>
      <c r="L172" t="s">
        <v>135</v>
      </c>
      <c r="M172" t="s">
        <v>19</v>
      </c>
      <c r="N172" t="s">
        <v>80</v>
      </c>
      <c r="O172">
        <v>4.3342967568788485E-2</v>
      </c>
      <c r="P172">
        <v>4.4145644091891346E-2</v>
      </c>
      <c r="Q172">
        <v>5.515170314208491E-2</v>
      </c>
      <c r="R172">
        <v>4.9034821705123029E-2</v>
      </c>
      <c r="S172">
        <v>5.2129151339913214E-2</v>
      </c>
      <c r="T172">
        <v>5.2076240121126834E-2</v>
      </c>
      <c r="U172">
        <v>5.7702099683174059E-2</v>
      </c>
      <c r="V172">
        <v>5.2449457664407034E-2</v>
      </c>
      <c r="W172">
        <v>5.1239004201428663E-2</v>
      </c>
      <c r="X172">
        <v>5.6267264554419973E-2</v>
      </c>
      <c r="Y172">
        <v>3.5382239659749112E-2</v>
      </c>
      <c r="Z172">
        <v>3.4485555384593122E-2</v>
      </c>
      <c r="AA172">
        <v>3.2705010216650718E-2</v>
      </c>
      <c r="AB172">
        <v>3.3117529300349058E-2</v>
      </c>
      <c r="AC172">
        <v>3.5443283385330523E-2</v>
      </c>
      <c r="AD172">
        <v>3.3877450288339953E-2</v>
      </c>
      <c r="AE172">
        <v>3.3628517101196888E-2</v>
      </c>
      <c r="AF172">
        <v>4.5919569049056662E-2</v>
      </c>
      <c r="AG172">
        <v>5.2447833305618821E-2</v>
      </c>
      <c r="AH172">
        <v>4.7501201644330471E-2</v>
      </c>
      <c r="AI172">
        <v>4.6350104573914634E-2</v>
      </c>
      <c r="AJ172">
        <v>2.3341455393077023E-2</v>
      </c>
      <c r="AK172">
        <v>2.5161526113412672E-2</v>
      </c>
      <c r="AL172">
        <v>2.3127930080862471E-2</v>
      </c>
      <c r="AM172">
        <v>2.2903558385218091E-2</v>
      </c>
      <c r="AN172">
        <v>2.4258139652440468E-2</v>
      </c>
      <c r="AO172">
        <v>2.5390508115428895E-2</v>
      </c>
      <c r="AP172">
        <v>2.4467093199294323E-2</v>
      </c>
      <c r="AQ172">
        <v>2.4387128092380091E-2</v>
      </c>
      <c r="AR172">
        <v>2.1261766723378085E-2</v>
      </c>
      <c r="AS172">
        <v>1.9671020622203644E-2</v>
      </c>
      <c r="AT172">
        <v>1.7132325603680887E-2</v>
      </c>
      <c r="AU172">
        <v>1.6050862390149221E-2</v>
      </c>
      <c r="AV172">
        <v>1.621132894192474E-2</v>
      </c>
      <c r="AW172">
        <v>1.5099607988612179E-2</v>
      </c>
      <c r="AX172">
        <v>1.4518514740398416E-2</v>
      </c>
      <c r="AY172">
        <v>1.5504334607157239E-2</v>
      </c>
      <c r="AZ172">
        <v>1.6292946063308267E-2</v>
      </c>
    </row>
    <row r="173" spans="11:52" ht="14.4">
      <c r="K173" t="s">
        <v>287</v>
      </c>
      <c r="L173" t="s">
        <v>135</v>
      </c>
      <c r="M173" t="s">
        <v>20</v>
      </c>
      <c r="N173" t="s">
        <v>80</v>
      </c>
      <c r="O173">
        <v>7.9594816314271968E-2</v>
      </c>
      <c r="P173">
        <v>8.0703914441949451E-2</v>
      </c>
      <c r="Q173">
        <v>8.2252787391567661E-2</v>
      </c>
      <c r="R173">
        <v>7.9125545428510705E-2</v>
      </c>
      <c r="S173">
        <v>7.9345882155074404E-2</v>
      </c>
      <c r="T173">
        <v>7.8749548408105732E-2</v>
      </c>
      <c r="U173">
        <v>7.9457925159749601E-2</v>
      </c>
      <c r="V173">
        <v>8.1396868427966618E-2</v>
      </c>
      <c r="W173">
        <v>8.1570437010816427E-2</v>
      </c>
      <c r="X173">
        <v>7.9637438592496571E-2</v>
      </c>
      <c r="Y173">
        <v>7.8759749896229067E-2</v>
      </c>
      <c r="Z173">
        <v>7.6446629342090483E-2</v>
      </c>
      <c r="AA173">
        <v>7.6928822667107447E-2</v>
      </c>
      <c r="AB173">
        <v>7.4244471153314617E-2</v>
      </c>
      <c r="AC173">
        <v>6.9514199757822984E-2</v>
      </c>
      <c r="AD173">
        <v>7.2102857216635452E-2</v>
      </c>
      <c r="AE173">
        <v>6.8340536474772923E-2</v>
      </c>
      <c r="AF173">
        <v>7.2023489538730986E-2</v>
      </c>
      <c r="AG173">
        <v>7.2147264469103578E-2</v>
      </c>
      <c r="AH173">
        <v>7.32610222686923E-2</v>
      </c>
      <c r="AI173">
        <v>7.252636179780067E-2</v>
      </c>
      <c r="AJ173">
        <v>7.0160128173391359E-2</v>
      </c>
      <c r="AK173">
        <v>7.3055995806303578E-2</v>
      </c>
      <c r="AL173">
        <v>6.5067306200970926E-2</v>
      </c>
      <c r="AM173">
        <v>6.5453907558165367E-2</v>
      </c>
      <c r="AN173">
        <v>6.6663811108331555E-2</v>
      </c>
      <c r="AO173">
        <v>6.0219378629177686E-2</v>
      </c>
      <c r="AP173">
        <v>6.0313928689254941E-2</v>
      </c>
      <c r="AQ173">
        <v>6.2287118934147061E-2</v>
      </c>
      <c r="AR173">
        <v>7.8095452547024422E-2</v>
      </c>
      <c r="AS173">
        <v>7.5890578873617359E-2</v>
      </c>
      <c r="AT173">
        <v>7.6903360269291066E-2</v>
      </c>
      <c r="AU173">
        <v>8.2677287601287841E-2</v>
      </c>
      <c r="AV173">
        <v>7.3814729529054934E-2</v>
      </c>
      <c r="AW173">
        <v>5.7406913439268431E-2</v>
      </c>
      <c r="AX173">
        <v>5.9617950208561456E-2</v>
      </c>
      <c r="AY173">
        <v>6.0464053299527469E-2</v>
      </c>
      <c r="AZ173">
        <v>6.55813698923296E-2</v>
      </c>
    </row>
    <row r="174" spans="11:52" ht="14.4">
      <c r="K174" t="s">
        <v>288</v>
      </c>
      <c r="L174" t="s">
        <v>135</v>
      </c>
      <c r="M174" t="s">
        <v>21</v>
      </c>
      <c r="N174" t="s">
        <v>80</v>
      </c>
      <c r="O174">
        <v>3.6555859018275273E-2</v>
      </c>
      <c r="P174">
        <v>4.8415972847357741E-2</v>
      </c>
      <c r="Q174">
        <v>4.7130381349585936E-2</v>
      </c>
      <c r="R174">
        <v>5.2682148560757106E-2</v>
      </c>
      <c r="S174">
        <v>5.1715056213627347E-2</v>
      </c>
      <c r="T174">
        <v>3.8469155681005021E-2</v>
      </c>
      <c r="U174">
        <v>4.8900591078793305E-2</v>
      </c>
      <c r="V174">
        <v>4.7246651562360846E-2</v>
      </c>
      <c r="W174">
        <v>4.5969072807481047E-2</v>
      </c>
      <c r="X174">
        <v>4.7653197673635392E-2</v>
      </c>
      <c r="Y174">
        <v>4.9697685746128886E-2</v>
      </c>
      <c r="Z174">
        <v>3.7983998249516614E-2</v>
      </c>
      <c r="AA174">
        <v>3.9094562164156042E-2</v>
      </c>
      <c r="AB174">
        <v>3.6345118351608995E-2</v>
      </c>
      <c r="AC174">
        <v>4.2957701859404618E-2</v>
      </c>
      <c r="AD174">
        <v>4.4240506497287869E-2</v>
      </c>
      <c r="AE174">
        <v>4.2900735461275395E-2</v>
      </c>
      <c r="AF174">
        <v>4.1266257523039647E-2</v>
      </c>
      <c r="AG174">
        <v>4.405240807947839E-2</v>
      </c>
      <c r="AH174">
        <v>4.4468791125609371E-2</v>
      </c>
      <c r="AI174">
        <v>4.5255146050877937E-2</v>
      </c>
      <c r="AJ174">
        <v>4.3773318493387843E-2</v>
      </c>
      <c r="AK174">
        <v>4.50437688658131E-2</v>
      </c>
      <c r="AL174">
        <v>4.4784437202311331E-2</v>
      </c>
      <c r="AM174">
        <v>4.3289027621261099E-2</v>
      </c>
      <c r="AN174">
        <v>4.2456313364936819E-2</v>
      </c>
    </row>
    <row r="175" spans="11:52" ht="14.4">
      <c r="K175" t="s">
        <v>289</v>
      </c>
      <c r="L175" t="s">
        <v>135</v>
      </c>
      <c r="M175" t="s">
        <v>22</v>
      </c>
      <c r="N175" t="s">
        <v>80</v>
      </c>
      <c r="O175">
        <v>0.10775124856033086</v>
      </c>
      <c r="P175">
        <v>0.10845228374749712</v>
      </c>
      <c r="Q175">
        <v>0.10740805807975326</v>
      </c>
      <c r="R175">
        <v>0.12086359060648022</v>
      </c>
      <c r="S175">
        <v>0.12572511841266548</v>
      </c>
      <c r="T175">
        <v>0.20181044366518813</v>
      </c>
      <c r="U175">
        <v>0.20202712916140861</v>
      </c>
      <c r="V175">
        <v>0.13385685073984302</v>
      </c>
      <c r="W175">
        <v>0.13397511984642119</v>
      </c>
      <c r="X175">
        <v>0.14782497462800231</v>
      </c>
      <c r="Y175">
        <v>0.15241099336540967</v>
      </c>
      <c r="Z175">
        <v>0.15415052036800295</v>
      </c>
      <c r="AA175">
        <v>0.16549007934708157</v>
      </c>
      <c r="AB175">
        <v>0.17578490806502453</v>
      </c>
      <c r="AC175">
        <v>0.18270081772265401</v>
      </c>
      <c r="AD175">
        <v>0.18158440060511305</v>
      </c>
      <c r="AE175">
        <v>0.17991210558647339</v>
      </c>
      <c r="AF175">
        <v>0.17906596645876136</v>
      </c>
      <c r="AG175">
        <v>0.18238182575646136</v>
      </c>
      <c r="AH175">
        <v>0.18278620571253909</v>
      </c>
      <c r="AI175">
        <v>0.18113216316602493</v>
      </c>
      <c r="AJ175">
        <v>0.17329664318744945</v>
      </c>
      <c r="AK175">
        <v>0.16673622968363613</v>
      </c>
      <c r="AL175">
        <v>0.16869006239781725</v>
      </c>
      <c r="AM175">
        <v>0.15628986708579493</v>
      </c>
      <c r="AN175">
        <v>0.15859317378971485</v>
      </c>
      <c r="AO175">
        <v>0.15458055703412427</v>
      </c>
      <c r="AP175">
        <v>0.15984946009277146</v>
      </c>
      <c r="AQ175">
        <v>0.16410849649500753</v>
      </c>
      <c r="AR175">
        <v>0.14035768888774591</v>
      </c>
      <c r="AS175">
        <v>0.1390137874424181</v>
      </c>
      <c r="AT175">
        <v>0.13889337019439904</v>
      </c>
      <c r="AU175">
        <v>0.13217434640629114</v>
      </c>
      <c r="AV175">
        <v>0.13302331596446107</v>
      </c>
      <c r="AW175">
        <v>0.14517959640538436</v>
      </c>
      <c r="AX175">
        <v>0.14397567166267569</v>
      </c>
      <c r="AY175">
        <v>0.14287371881215605</v>
      </c>
      <c r="AZ175">
        <v>0.14571565144582305</v>
      </c>
    </row>
    <row r="176" spans="11:52" ht="14.4">
      <c r="K176" t="s">
        <v>290</v>
      </c>
      <c r="L176" t="s">
        <v>135</v>
      </c>
      <c r="M176" t="s">
        <v>90</v>
      </c>
      <c r="N176" t="s">
        <v>80</v>
      </c>
      <c r="O176">
        <v>3.1709734519346854E-2</v>
      </c>
      <c r="P176">
        <v>2.9500818689371603E-2</v>
      </c>
      <c r="Q176">
        <v>2.8615732233137178E-2</v>
      </c>
      <c r="R176">
        <v>3.1999346683208751E-2</v>
      </c>
      <c r="S176">
        <v>3.2805863128611924E-2</v>
      </c>
      <c r="T176">
        <v>3.3032926925832172E-2</v>
      </c>
      <c r="U176">
        <v>3.3444767744117664E-2</v>
      </c>
      <c r="V176">
        <v>3.4682641352337555E-2</v>
      </c>
      <c r="W176">
        <v>3.280737703007449E-2</v>
      </c>
      <c r="X176">
        <v>3.0956571649612456E-2</v>
      </c>
      <c r="Y176">
        <v>3.1764844783084535E-2</v>
      </c>
      <c r="Z176">
        <v>3.4852279092968626E-2</v>
      </c>
      <c r="AA176">
        <v>3.2109316948412417E-2</v>
      </c>
      <c r="AB176">
        <v>3.3446696982743385E-2</v>
      </c>
      <c r="AC176">
        <v>2.9875365420291105E-2</v>
      </c>
      <c r="AD176">
        <v>2.9805402713178372E-2</v>
      </c>
      <c r="AE176">
        <v>2.813941773727948E-2</v>
      </c>
      <c r="AF176">
        <v>2.6478641024909676E-2</v>
      </c>
      <c r="AG176">
        <v>2.6847700625425023E-2</v>
      </c>
      <c r="AH176">
        <v>2.7282545628074452E-2</v>
      </c>
      <c r="AI176">
        <v>2.5889911083946469E-2</v>
      </c>
      <c r="AJ176">
        <v>2.5171915361833851E-2</v>
      </c>
      <c r="AK176">
        <v>2.4488957392032589E-2</v>
      </c>
      <c r="AL176">
        <v>2.4613074133780329E-2</v>
      </c>
      <c r="AM176">
        <v>2.4444781845753549E-2</v>
      </c>
      <c r="AN176">
        <v>2.4685694131018343E-2</v>
      </c>
      <c r="AO176">
        <v>2.4595619183787491E-2</v>
      </c>
      <c r="AP176">
        <v>2.3239355411668876E-2</v>
      </c>
      <c r="AQ176">
        <v>2.1909971413414008E-2</v>
      </c>
      <c r="AR176">
        <v>2.2373681699267567E-2</v>
      </c>
      <c r="AS176">
        <v>2.1289261736990604E-2</v>
      </c>
      <c r="AT176">
        <v>2.0505513470187059E-2</v>
      </c>
      <c r="AU176">
        <v>2.0309933272810127E-2</v>
      </c>
      <c r="AV176">
        <v>1.9519720654967449E-2</v>
      </c>
      <c r="AW176">
        <v>1.9276980362632853E-2</v>
      </c>
      <c r="AX176">
        <v>2.0403850155306911E-2</v>
      </c>
      <c r="AY176">
        <v>1.867596186915834E-2</v>
      </c>
      <c r="AZ176">
        <v>2.0311335039155453E-2</v>
      </c>
    </row>
    <row r="177" spans="11:52" ht="14.4">
      <c r="K177" t="s">
        <v>291</v>
      </c>
      <c r="L177" t="s">
        <v>135</v>
      </c>
      <c r="M177" t="s">
        <v>23</v>
      </c>
      <c r="N177" t="s">
        <v>80</v>
      </c>
      <c r="O177">
        <v>5.3463838856186247E-2</v>
      </c>
      <c r="P177">
        <v>5.3299238308733891E-2</v>
      </c>
      <c r="Q177">
        <v>5.0678887864874698E-2</v>
      </c>
      <c r="R177">
        <v>5.1901806896567274E-2</v>
      </c>
      <c r="S177">
        <v>4.9320573515609978E-2</v>
      </c>
      <c r="T177">
        <v>4.5469203866009923E-2</v>
      </c>
      <c r="U177">
        <v>4.5720889584593381E-2</v>
      </c>
      <c r="V177">
        <v>4.6229160335216776E-2</v>
      </c>
      <c r="W177">
        <v>4.3444747497495453E-2</v>
      </c>
      <c r="X177">
        <v>4.2812531476100826E-2</v>
      </c>
      <c r="Y177">
        <v>4.8230987256387602E-2</v>
      </c>
      <c r="Z177">
        <v>4.5591602051692298E-2</v>
      </c>
      <c r="AA177">
        <v>4.4206424191572939E-2</v>
      </c>
      <c r="AB177">
        <v>4.3847082994510712E-2</v>
      </c>
      <c r="AC177">
        <v>4.4488868801231131E-2</v>
      </c>
      <c r="AD177">
        <v>4.2751267702700137E-2</v>
      </c>
      <c r="AE177">
        <v>4.2933940948444362E-2</v>
      </c>
      <c r="AF177">
        <v>4.3944727314056409E-2</v>
      </c>
      <c r="AG177">
        <v>4.618045650817125E-2</v>
      </c>
      <c r="AH177">
        <v>4.709890855994233E-2</v>
      </c>
      <c r="AI177">
        <v>4.5068368016818704E-2</v>
      </c>
      <c r="AJ177">
        <v>4.3587480209032983E-2</v>
      </c>
      <c r="AK177">
        <v>4.3036349473407773E-2</v>
      </c>
      <c r="AL177">
        <v>4.3750452743950542E-2</v>
      </c>
      <c r="AM177">
        <v>4.105477343053824E-2</v>
      </c>
      <c r="AN177">
        <v>4.1163588062809627E-2</v>
      </c>
      <c r="AO177">
        <v>4.0608275767232901E-2</v>
      </c>
      <c r="AP177">
        <v>4.0446866860550733E-2</v>
      </c>
      <c r="AQ177">
        <v>3.5530222957981618E-2</v>
      </c>
      <c r="AR177">
        <v>2.9995230457661014E-2</v>
      </c>
      <c r="AS177">
        <v>2.8380513855652729E-2</v>
      </c>
      <c r="AT177">
        <v>2.6183695107664336E-2</v>
      </c>
      <c r="AU177">
        <v>2.5614210297427203E-2</v>
      </c>
      <c r="AV177">
        <v>2.724032877118493E-2</v>
      </c>
      <c r="AW177">
        <v>2.9167244340371084E-2</v>
      </c>
      <c r="AX177">
        <v>3.1457757446275783E-2</v>
      </c>
      <c r="AY177">
        <v>3.0680325334545632E-2</v>
      </c>
      <c r="AZ177">
        <v>3.2122571529854468E-2</v>
      </c>
    </row>
    <row r="178" spans="11:52" ht="14.4">
      <c r="K178" t="s">
        <v>292</v>
      </c>
      <c r="L178" t="s">
        <v>135</v>
      </c>
      <c r="M178" t="s">
        <v>24</v>
      </c>
      <c r="N178" t="s">
        <v>80</v>
      </c>
      <c r="O178">
        <v>2.9830107345020177E-2</v>
      </c>
      <c r="P178">
        <v>3.234001289964953E-2</v>
      </c>
      <c r="Q178">
        <v>3.3560790511976218E-2</v>
      </c>
      <c r="R178">
        <v>4.4999595307874882E-2</v>
      </c>
      <c r="S178">
        <v>3.5813993423002947E-2</v>
      </c>
      <c r="T178">
        <v>3.2362088437430506E-2</v>
      </c>
      <c r="U178">
        <v>4.5054017339920559E-2</v>
      </c>
      <c r="V178">
        <v>5.0294754458600467E-2</v>
      </c>
      <c r="W178">
        <v>4.8706424982704291E-2</v>
      </c>
      <c r="X178">
        <v>4.2428696107045312E-2</v>
      </c>
      <c r="Y178">
        <v>5.3209470660853381E-2</v>
      </c>
      <c r="Z178">
        <v>5.2062531875273946E-2</v>
      </c>
      <c r="AA178">
        <v>4.7273850524202438E-2</v>
      </c>
      <c r="AB178">
        <v>4.5307638468187361E-2</v>
      </c>
      <c r="AC178">
        <v>4.9770142693056595E-2</v>
      </c>
      <c r="AD178">
        <v>5.4278450102143501E-2</v>
      </c>
      <c r="AE178">
        <v>4.5269322679047458E-2</v>
      </c>
      <c r="AF178">
        <v>4.9272292962081854E-2</v>
      </c>
      <c r="AG178">
        <v>5.877413451824301E-2</v>
      </c>
      <c r="AH178">
        <v>5.2085531301470894E-2</v>
      </c>
      <c r="AI178">
        <v>4.8985104330797079E-2</v>
      </c>
      <c r="AJ178">
        <v>4.7854959734923319E-2</v>
      </c>
      <c r="AK178">
        <v>5.6890624345028715E-2</v>
      </c>
      <c r="AL178">
        <v>5.4282649176143942E-2</v>
      </c>
      <c r="AM178">
        <v>4.9411476985859362E-2</v>
      </c>
      <c r="AN178">
        <v>4.5923097775904927E-2</v>
      </c>
      <c r="AO178">
        <v>4.7513504007957043E-2</v>
      </c>
      <c r="AP178">
        <v>4.907271887263271E-2</v>
      </c>
      <c r="AQ178">
        <v>4.969782217775514E-2</v>
      </c>
      <c r="AR178">
        <v>4.3207562867508528E-2</v>
      </c>
      <c r="AS178">
        <v>5.3068713197330551E-2</v>
      </c>
      <c r="AT178">
        <v>5.772117864783062E-2</v>
      </c>
      <c r="AU178">
        <v>5.3811756933055635E-2</v>
      </c>
      <c r="AV178">
        <v>5.1792301838706631E-2</v>
      </c>
      <c r="AW178">
        <v>5.8622725358138283E-2</v>
      </c>
      <c r="AX178">
        <v>6.1516557308512992E-2</v>
      </c>
      <c r="AY178">
        <v>6.597136654800953E-2</v>
      </c>
      <c r="AZ178">
        <v>4.8273549597318215E-2</v>
      </c>
    </row>
    <row r="179" spans="11:52" ht="14.4">
      <c r="K179" t="s">
        <v>1392</v>
      </c>
      <c r="L179" t="s">
        <v>135</v>
      </c>
      <c r="M179" t="s">
        <v>1386</v>
      </c>
      <c r="N179" t="s">
        <v>80</v>
      </c>
      <c r="O179" t="s">
        <v>6079</v>
      </c>
      <c r="P179" t="s">
        <v>6079</v>
      </c>
      <c r="Q179" t="s">
        <v>6079</v>
      </c>
      <c r="R179" t="s">
        <v>6079</v>
      </c>
      <c r="S179" t="s">
        <v>6079</v>
      </c>
      <c r="T179" t="s">
        <v>6079</v>
      </c>
      <c r="U179" t="s">
        <v>6079</v>
      </c>
      <c r="V179" t="s">
        <v>6079</v>
      </c>
      <c r="W179" t="s">
        <v>6079</v>
      </c>
      <c r="X179" t="s">
        <v>6079</v>
      </c>
      <c r="Y179" t="s">
        <v>6079</v>
      </c>
      <c r="Z179" t="s">
        <v>6079</v>
      </c>
      <c r="AA179" t="s">
        <v>6079</v>
      </c>
      <c r="AB179">
        <v>2.7123385455566976E-2</v>
      </c>
      <c r="AC179">
        <v>2.7016970271685078E-2</v>
      </c>
      <c r="AD179">
        <v>2.4594821004763928E-2</v>
      </c>
      <c r="AE179">
        <v>2.8682480950319028E-2</v>
      </c>
      <c r="AF179">
        <v>3.1307568793766477E-2</v>
      </c>
      <c r="AG179">
        <v>3.8792711415593699E-2</v>
      </c>
      <c r="AH179">
        <v>3.7684142730609951E-2</v>
      </c>
      <c r="AI179">
        <v>3.6221475689971881E-2</v>
      </c>
      <c r="AJ179">
        <v>3.2142749171899729E-2</v>
      </c>
      <c r="AK179">
        <v>3.2247146554798774E-2</v>
      </c>
      <c r="AL179">
        <v>3.2657596940455079E-2</v>
      </c>
      <c r="AM179">
        <v>3.1286799031314212E-2</v>
      </c>
      <c r="AN179">
        <v>2.3686381230701235E-2</v>
      </c>
      <c r="AO179">
        <v>2.8701631372805105E-2</v>
      </c>
      <c r="AP179">
        <v>2.5171107917551293E-2</v>
      </c>
      <c r="AQ179">
        <v>3.4199357679348105E-2</v>
      </c>
      <c r="AR179">
        <v>2.2076061732174294E-2</v>
      </c>
      <c r="AS179">
        <v>2.9413935409846853E-2</v>
      </c>
      <c r="AT179">
        <v>2.4251464772762878E-2</v>
      </c>
      <c r="AU179">
        <v>1.8794363372843587E-2</v>
      </c>
      <c r="AV179">
        <v>1.5946416265656849E-2</v>
      </c>
      <c r="AW179">
        <v>2.0690181897900815E-2</v>
      </c>
      <c r="AX179">
        <v>1.9535952887525333E-2</v>
      </c>
      <c r="AY179">
        <v>2.1877870081981655E-2</v>
      </c>
      <c r="AZ179">
        <v>1.5772573411021531E-2</v>
      </c>
    </row>
    <row r="180" spans="11:52" ht="14.4">
      <c r="K180" t="s">
        <v>293</v>
      </c>
      <c r="L180" t="s">
        <v>135</v>
      </c>
      <c r="M180" t="s">
        <v>25</v>
      </c>
      <c r="N180" t="s">
        <v>80</v>
      </c>
      <c r="O180">
        <v>7.1133234492163494E-2</v>
      </c>
      <c r="P180">
        <v>6.791173213692675E-2</v>
      </c>
      <c r="Q180">
        <v>6.4622632114150008E-2</v>
      </c>
      <c r="R180">
        <v>6.7998860382449761E-2</v>
      </c>
      <c r="S180">
        <v>6.6000234476950789E-2</v>
      </c>
      <c r="T180">
        <v>6.6148858725130558E-2</v>
      </c>
      <c r="U180">
        <v>6.4116903927261659E-2</v>
      </c>
      <c r="V180">
        <v>6.3090243348140534E-2</v>
      </c>
      <c r="W180">
        <v>6.2695851474885558E-2</v>
      </c>
      <c r="X180">
        <v>7.9651758191789407E-2</v>
      </c>
      <c r="Y180">
        <v>7.8275284237219106E-2</v>
      </c>
      <c r="Z180">
        <v>6.6210747088096544E-2</v>
      </c>
      <c r="AA180">
        <v>6.5215270135815961E-2</v>
      </c>
      <c r="AB180">
        <v>6.2027534228398615E-2</v>
      </c>
      <c r="AC180">
        <v>6.2540794689407736E-2</v>
      </c>
      <c r="AD180">
        <v>6.1305917160078181E-2</v>
      </c>
      <c r="AE180">
        <v>6.0762306824431775E-2</v>
      </c>
      <c r="AF180">
        <v>6.2548816515972855E-2</v>
      </c>
      <c r="AG180">
        <v>6.2390619046747926E-2</v>
      </c>
      <c r="AH180">
        <v>6.3949118833511204E-2</v>
      </c>
      <c r="AI180">
        <v>6.3468384079978735E-2</v>
      </c>
      <c r="AJ180">
        <v>6.0800862859393491E-2</v>
      </c>
      <c r="AK180">
        <v>5.9052101190992003E-2</v>
      </c>
      <c r="AL180">
        <v>5.8175228667039086E-2</v>
      </c>
      <c r="AM180">
        <v>5.7408119794904358E-2</v>
      </c>
      <c r="AN180">
        <v>6.5384593099083732E-2</v>
      </c>
      <c r="AO180">
        <v>5.2852813323639211E-2</v>
      </c>
      <c r="AP180">
        <v>5.2218566309003976E-2</v>
      </c>
      <c r="AQ180">
        <v>5.1809187869615914E-2</v>
      </c>
      <c r="AR180">
        <v>5.7625941141357821E-2</v>
      </c>
      <c r="AS180">
        <v>5.3656669345150947E-2</v>
      </c>
      <c r="AT180">
        <v>5.0813530363146807E-2</v>
      </c>
      <c r="AU180">
        <v>5.1356453811762973E-2</v>
      </c>
      <c r="AV180">
        <v>5.5150405355195123E-2</v>
      </c>
      <c r="AW180">
        <v>5.5302443210928726E-2</v>
      </c>
      <c r="AX180">
        <v>5.8993181210046639E-2</v>
      </c>
      <c r="AY180">
        <v>5.9492325242596213E-2</v>
      </c>
      <c r="AZ180">
        <v>6.5913938441030342E-2</v>
      </c>
    </row>
    <row r="181" spans="11:52" ht="14.4">
      <c r="K181" t="s">
        <v>5649</v>
      </c>
      <c r="L181" t="s">
        <v>135</v>
      </c>
      <c r="M181" t="s">
        <v>5610</v>
      </c>
      <c r="N181" t="s">
        <v>80</v>
      </c>
      <c r="AO181">
        <v>3.851043663961462E-2</v>
      </c>
      <c r="AP181" t="s">
        <v>6079</v>
      </c>
      <c r="AQ181" t="s">
        <v>6079</v>
      </c>
      <c r="AR181" t="s">
        <v>6079</v>
      </c>
      <c r="AS181" t="s">
        <v>6079</v>
      </c>
      <c r="AT181">
        <v>4.148037884777582E-2</v>
      </c>
      <c r="AU181">
        <v>4.0285740743233933E-2</v>
      </c>
      <c r="AV181">
        <v>3.8457246728911237E-2</v>
      </c>
      <c r="AW181">
        <v>3.8859233508633219E-2</v>
      </c>
      <c r="AX181">
        <v>3.8167309486610033E-2</v>
      </c>
      <c r="AY181">
        <v>3.9378246048052547E-2</v>
      </c>
      <c r="AZ181">
        <v>4.0523732358017039E-2</v>
      </c>
    </row>
    <row r="182" spans="11:52" ht="14.4">
      <c r="K182" t="s">
        <v>294</v>
      </c>
      <c r="L182" t="s">
        <v>135</v>
      </c>
      <c r="M182" t="s">
        <v>98</v>
      </c>
      <c r="N182" t="s">
        <v>80</v>
      </c>
      <c r="O182">
        <v>2.0016788643407092E-2</v>
      </c>
      <c r="P182">
        <v>1.9886346126831548E-2</v>
      </c>
      <c r="Q182">
        <v>2.150224234530302E-2</v>
      </c>
      <c r="R182">
        <v>2.5129664862716939E-2</v>
      </c>
      <c r="S182">
        <v>2.5045328215909254E-2</v>
      </c>
      <c r="T182">
        <v>2.430472109499978E-2</v>
      </c>
      <c r="U182">
        <v>1.9362283750170618E-2</v>
      </c>
      <c r="V182">
        <v>1.5801514782284837E-2</v>
      </c>
      <c r="W182">
        <v>1.3932769345075032E-2</v>
      </c>
      <c r="X182">
        <v>1.3959489094071168E-2</v>
      </c>
      <c r="Y182">
        <v>1.3375515409294072E-2</v>
      </c>
      <c r="Z182">
        <v>1.2762754373266736E-2</v>
      </c>
      <c r="AA182">
        <v>1.1949981250539254E-2</v>
      </c>
      <c r="AB182">
        <v>9.9895716086151089E-3</v>
      </c>
      <c r="AC182">
        <v>1.1142620623466586E-2</v>
      </c>
      <c r="AD182">
        <v>9.4217372802623753E-3</v>
      </c>
      <c r="AE182">
        <v>9.2233186291286826E-3</v>
      </c>
      <c r="AF182">
        <v>8.7870400865652093E-3</v>
      </c>
      <c r="AG182">
        <v>1.2327645057511069E-2</v>
      </c>
      <c r="AH182">
        <v>1.1960899868109732E-2</v>
      </c>
      <c r="AI182">
        <v>1.0904710369574251E-2</v>
      </c>
      <c r="AJ182">
        <v>9.4390540670638984E-3</v>
      </c>
      <c r="AK182">
        <v>8.434987862241717E-3</v>
      </c>
      <c r="AL182">
        <v>9.3471168906484013E-3</v>
      </c>
      <c r="AM182">
        <v>8.6846612897525047E-3</v>
      </c>
      <c r="AN182">
        <v>7.851163039282464E-3</v>
      </c>
      <c r="AO182">
        <v>7.9207511226563436E-3</v>
      </c>
      <c r="AP182">
        <v>7.5191972977225836E-3</v>
      </c>
      <c r="AQ182">
        <v>7.0406589569988421E-3</v>
      </c>
      <c r="AR182">
        <v>6.1956490071488355E-3</v>
      </c>
      <c r="AS182">
        <v>7.0030742588706452E-3</v>
      </c>
      <c r="AT182">
        <v>7.281537194616561E-3</v>
      </c>
      <c r="AU182">
        <v>6.531683297051785E-3</v>
      </c>
      <c r="AV182">
        <v>2.0256604401169241E-2</v>
      </c>
      <c r="AW182">
        <v>1.5401815877504719E-2</v>
      </c>
      <c r="AX182">
        <v>2.0099677846852352E-2</v>
      </c>
      <c r="AY182">
        <v>2.4484530027630947E-2</v>
      </c>
      <c r="AZ182">
        <v>2.299275492960496E-2</v>
      </c>
    </row>
    <row r="183" spans="11:52" ht="14.4">
      <c r="K183" t="s">
        <v>295</v>
      </c>
      <c r="L183" t="s">
        <v>135</v>
      </c>
      <c r="M183" t="s">
        <v>94</v>
      </c>
      <c r="N183" t="s">
        <v>80</v>
      </c>
      <c r="O183">
        <v>3.787878098122046E-2</v>
      </c>
      <c r="P183">
        <v>3.1745894369159762E-2</v>
      </c>
      <c r="Q183">
        <v>3.1360953026083757E-2</v>
      </c>
      <c r="R183">
        <v>4.7368346664671539E-2</v>
      </c>
      <c r="S183">
        <v>4.570619682763407E-2</v>
      </c>
      <c r="T183">
        <v>3.7037762304543413E-2</v>
      </c>
      <c r="U183">
        <v>4.1734580693069387E-2</v>
      </c>
      <c r="V183">
        <v>3.4418506172890884E-2</v>
      </c>
      <c r="W183">
        <v>3.2337674441565316E-2</v>
      </c>
      <c r="X183">
        <v>2.5892702629137763E-2</v>
      </c>
      <c r="Y183">
        <v>2.4878524030582785E-2</v>
      </c>
      <c r="Z183">
        <v>2.4337544474726285E-2</v>
      </c>
      <c r="AA183">
        <v>3.1681837488581423E-2</v>
      </c>
      <c r="AB183">
        <v>0.14129215538161471</v>
      </c>
      <c r="AC183">
        <v>0.14231897795411666</v>
      </c>
      <c r="AD183">
        <v>0.14386363125043641</v>
      </c>
      <c r="AE183">
        <v>2.6439680450201265E-2</v>
      </c>
      <c r="AF183">
        <v>2.3236970782232681E-2</v>
      </c>
      <c r="AG183">
        <v>2.5691598500779463E-2</v>
      </c>
      <c r="AH183">
        <v>2.6599470604952224E-2</v>
      </c>
      <c r="AI183">
        <v>2.6227554277569298E-2</v>
      </c>
      <c r="AJ183">
        <v>2.2453925349055201E-2</v>
      </c>
      <c r="AK183">
        <v>2.5007467735157846E-2</v>
      </c>
      <c r="AL183">
        <v>2.5546525815495647E-2</v>
      </c>
      <c r="AM183">
        <v>2.6995797970219559E-2</v>
      </c>
      <c r="AN183">
        <v>2.8403429269971227E-2</v>
      </c>
      <c r="AO183">
        <v>2.81446676686023E-2</v>
      </c>
      <c r="AP183">
        <v>2.7926214555828041E-2</v>
      </c>
      <c r="AQ183">
        <v>2.6072652836683329E-2</v>
      </c>
      <c r="AR183">
        <v>2.6716968230102035E-2</v>
      </c>
      <c r="AS183">
        <v>2.583047685374272E-2</v>
      </c>
      <c r="AT183">
        <v>2.6065170561258868E-2</v>
      </c>
      <c r="AU183">
        <v>2.4922490163770756E-2</v>
      </c>
      <c r="AV183">
        <v>2.400244928343568E-2</v>
      </c>
      <c r="AW183">
        <v>2.9769624907075656E-2</v>
      </c>
      <c r="AX183">
        <v>2.528782762903288E-2</v>
      </c>
      <c r="AY183">
        <v>2.6308057576976476E-2</v>
      </c>
      <c r="AZ183">
        <v>2.7678400169472889E-2</v>
      </c>
    </row>
    <row r="184" spans="11:52" ht="14.4">
      <c r="K184" t="s">
        <v>296</v>
      </c>
      <c r="L184" t="s">
        <v>135</v>
      </c>
      <c r="M184" t="s">
        <v>99</v>
      </c>
      <c r="N184" t="s">
        <v>80</v>
      </c>
      <c r="O184">
        <v>2.070388394631598E-2</v>
      </c>
      <c r="P184">
        <v>1.9915165136469133E-2</v>
      </c>
      <c r="Q184">
        <v>2.0267504936123705E-2</v>
      </c>
      <c r="R184">
        <v>1.659785860522528E-2</v>
      </c>
      <c r="S184">
        <v>1.6095050191649956E-2</v>
      </c>
      <c r="T184">
        <v>1.4842469565611943E-2</v>
      </c>
      <c r="U184">
        <v>1.6783075676022597E-2</v>
      </c>
      <c r="V184">
        <v>1.6066288830527541E-2</v>
      </c>
      <c r="W184">
        <v>1.5998486430029116E-2</v>
      </c>
      <c r="X184">
        <v>1.6402052658721515E-2</v>
      </c>
      <c r="Y184">
        <v>1.6250048185748652E-2</v>
      </c>
      <c r="Z184">
        <v>1.6430513456812925E-2</v>
      </c>
      <c r="AA184">
        <v>1.6856435887215467E-2</v>
      </c>
      <c r="AB184">
        <v>1.7375671419282628E-2</v>
      </c>
      <c r="AC184">
        <v>2.0134243531479933E-2</v>
      </c>
      <c r="AD184">
        <v>1.962692238859181E-2</v>
      </c>
      <c r="AE184">
        <v>9.6204726268466732E-3</v>
      </c>
      <c r="AF184">
        <v>8.2986253159772379E-3</v>
      </c>
      <c r="AG184">
        <v>1.4667937165423485E-2</v>
      </c>
      <c r="AH184">
        <v>1.5396196999105764E-2</v>
      </c>
      <c r="AI184">
        <v>1.4520292609147212E-2</v>
      </c>
      <c r="AJ184">
        <v>1.3759352013238187E-2</v>
      </c>
      <c r="AK184">
        <v>1.2664654165748189E-2</v>
      </c>
      <c r="AL184">
        <v>1.1360124740549867E-2</v>
      </c>
      <c r="AM184">
        <v>1.0646981892763894E-2</v>
      </c>
      <c r="AN184">
        <v>7.9562579027177231E-3</v>
      </c>
      <c r="AO184">
        <v>9.5281959255458896E-3</v>
      </c>
      <c r="AP184">
        <v>9.1453511699381273E-3</v>
      </c>
      <c r="AQ184">
        <v>9.6154754261235913E-3</v>
      </c>
      <c r="AR184">
        <v>7.4321466073649341E-3</v>
      </c>
      <c r="AS184">
        <v>1.0001857839220096E-2</v>
      </c>
      <c r="AT184">
        <v>9.8484796714073293E-3</v>
      </c>
      <c r="AU184">
        <v>9.7649055609765178E-3</v>
      </c>
      <c r="AV184">
        <v>1.0003021630486008E-2</v>
      </c>
      <c r="AW184">
        <v>1.0056997846037001E-2</v>
      </c>
      <c r="AX184">
        <v>1.0171598981655934E-2</v>
      </c>
      <c r="AY184">
        <v>9.9793646538400647E-3</v>
      </c>
      <c r="AZ184">
        <v>9.6257281404892332E-3</v>
      </c>
    </row>
    <row r="185" spans="11:52" ht="14.4">
      <c r="K185" t="s">
        <v>699</v>
      </c>
      <c r="L185" t="s">
        <v>135</v>
      </c>
      <c r="M185" t="s">
        <v>26</v>
      </c>
      <c r="N185" t="s">
        <v>80</v>
      </c>
      <c r="O185" t="s">
        <v>6079</v>
      </c>
      <c r="P185" t="s">
        <v>6079</v>
      </c>
      <c r="Q185" t="s">
        <v>6079</v>
      </c>
      <c r="R185" t="s">
        <v>6079</v>
      </c>
      <c r="S185" t="s">
        <v>6079</v>
      </c>
      <c r="T185">
        <v>2.9349281504438936E-2</v>
      </c>
      <c r="U185">
        <v>2.8040046403245627E-2</v>
      </c>
      <c r="V185">
        <v>2.8407405077553734E-2</v>
      </c>
      <c r="W185">
        <v>2.7782575979380005E-2</v>
      </c>
      <c r="X185">
        <v>2.9566081259657935E-2</v>
      </c>
      <c r="Y185">
        <v>2.7619109612123591E-2</v>
      </c>
      <c r="Z185">
        <v>2.8537848062391475E-2</v>
      </c>
      <c r="AA185">
        <v>2.7870613337944512E-2</v>
      </c>
      <c r="AB185">
        <v>2.8600855407533952E-2</v>
      </c>
      <c r="AC185">
        <v>2.3849999472571763E-2</v>
      </c>
      <c r="AD185">
        <v>2.9414871011265189E-2</v>
      </c>
      <c r="AE185">
        <v>2.9670897841022788E-2</v>
      </c>
      <c r="AF185">
        <v>3.038236939005437E-2</v>
      </c>
      <c r="AG185">
        <v>2.9132168195234225E-2</v>
      </c>
      <c r="AH185">
        <v>3.0154280526545681E-2</v>
      </c>
      <c r="AI185">
        <v>3.1965642846012096E-2</v>
      </c>
      <c r="AJ185">
        <v>3.4782953689780655E-2</v>
      </c>
      <c r="AK185">
        <v>3.2533138074949543E-2</v>
      </c>
      <c r="AL185">
        <v>3.1098022768952148E-2</v>
      </c>
      <c r="AM185">
        <v>3.0090258097239461E-2</v>
      </c>
      <c r="AN185">
        <v>3.1189105913988067E-2</v>
      </c>
      <c r="AO185">
        <v>2.8869137500920197E-2</v>
      </c>
      <c r="AP185">
        <v>2.8145113873996399E-2</v>
      </c>
      <c r="AQ185">
        <v>2.7098613623372937E-2</v>
      </c>
      <c r="AR185">
        <v>2.553395112551661E-2</v>
      </c>
      <c r="AS185">
        <v>2.2685156320522412E-2</v>
      </c>
      <c r="AT185">
        <v>2.0895697898374536E-2</v>
      </c>
      <c r="AU185">
        <v>1.8407172401859413E-2</v>
      </c>
      <c r="AV185">
        <v>1.6068494439589867E-2</v>
      </c>
      <c r="AW185">
        <v>1.6868971729460558E-2</v>
      </c>
      <c r="AX185">
        <v>1.3469796300112561E-2</v>
      </c>
      <c r="AY185">
        <v>1.233592852345973E-2</v>
      </c>
      <c r="AZ185">
        <v>1.6075702679862577E-2</v>
      </c>
    </row>
    <row r="186" spans="11:52" ht="14.4">
      <c r="K186" t="s">
        <v>297</v>
      </c>
      <c r="L186" t="s">
        <v>135</v>
      </c>
      <c r="M186" t="s">
        <v>27</v>
      </c>
      <c r="N186" t="s">
        <v>80</v>
      </c>
      <c r="O186">
        <v>4.9596725804770793E-2</v>
      </c>
      <c r="P186">
        <v>4.9790392165634856E-2</v>
      </c>
      <c r="Q186">
        <v>4.9278092931470181E-2</v>
      </c>
      <c r="R186">
        <v>4.0587275271759357E-2</v>
      </c>
      <c r="S186">
        <v>3.8581710550548494E-2</v>
      </c>
      <c r="T186">
        <v>3.7967013439906737E-2</v>
      </c>
      <c r="U186">
        <v>4.2031167640339186E-2</v>
      </c>
      <c r="V186">
        <v>4.3378569516923801E-2</v>
      </c>
      <c r="W186">
        <v>4.1795332448046882E-2</v>
      </c>
      <c r="X186">
        <v>3.4747002481738176E-2</v>
      </c>
      <c r="Y186">
        <v>3.5776618965891287E-2</v>
      </c>
      <c r="Z186">
        <v>3.2022890556929709E-2</v>
      </c>
      <c r="AA186">
        <v>3.1128166580622424E-2</v>
      </c>
      <c r="AB186">
        <v>3.027484991832486E-2</v>
      </c>
      <c r="AC186">
        <v>3.1110336770624265E-2</v>
      </c>
      <c r="AD186">
        <v>3.0359150638412963E-2</v>
      </c>
      <c r="AE186">
        <v>2.8412175929885507E-2</v>
      </c>
      <c r="AF186">
        <v>2.8814374668741097E-2</v>
      </c>
      <c r="AG186">
        <v>3.3752430772795057E-2</v>
      </c>
      <c r="AH186">
        <v>3.9977690554653007E-2</v>
      </c>
      <c r="AI186">
        <v>3.5867051808914509E-2</v>
      </c>
      <c r="AJ186">
        <v>3.3049028482380463E-2</v>
      </c>
      <c r="AK186">
        <v>3.444375589821122E-2</v>
      </c>
      <c r="AL186">
        <v>3.4540767085833084E-2</v>
      </c>
      <c r="AM186">
        <v>3.3037705913969886E-2</v>
      </c>
      <c r="AN186">
        <v>3.2515153941475458E-2</v>
      </c>
      <c r="AO186">
        <v>3.9128412960045898E-2</v>
      </c>
      <c r="AP186">
        <v>3.962706901204377E-2</v>
      </c>
      <c r="AQ186">
        <v>3.7492080637453795E-2</v>
      </c>
      <c r="AR186">
        <v>3.5472375824423648E-2</v>
      </c>
      <c r="AS186">
        <v>2.668890551408639E-2</v>
      </c>
      <c r="AT186">
        <v>1.6845512457439267E-2</v>
      </c>
      <c r="AU186">
        <v>9.1135934826181344E-3</v>
      </c>
      <c r="AV186">
        <v>7.4596646784404882E-3</v>
      </c>
      <c r="AW186">
        <v>8.1895228236935624E-3</v>
      </c>
      <c r="AX186">
        <v>9.7067561896221691E-3</v>
      </c>
      <c r="AY186">
        <v>5.7904725704655538E-3</v>
      </c>
      <c r="AZ186">
        <v>1.3605457780769143E-2</v>
      </c>
    </row>
    <row r="187" spans="11:52" ht="14.4">
      <c r="K187" t="s">
        <v>298</v>
      </c>
      <c r="L187" t="s">
        <v>135</v>
      </c>
      <c r="M187" t="s">
        <v>28</v>
      </c>
      <c r="N187" t="s">
        <v>80</v>
      </c>
      <c r="O187">
        <v>1.8183074890553184E-2</v>
      </c>
      <c r="P187">
        <v>1.7550586114146487E-2</v>
      </c>
      <c r="Q187">
        <v>1.4120447859476457E-2</v>
      </c>
      <c r="R187">
        <v>1.512191957284831E-2</v>
      </c>
      <c r="S187">
        <v>1.3568795098542969E-2</v>
      </c>
      <c r="T187">
        <v>1.1642382709448723E-2</v>
      </c>
      <c r="U187">
        <v>1.2878450064357574E-2</v>
      </c>
      <c r="V187">
        <v>1.2449625414023308E-2</v>
      </c>
      <c r="W187">
        <v>2.9486558950362951E-2</v>
      </c>
      <c r="X187">
        <v>2.5416623673669911E-2</v>
      </c>
      <c r="Y187">
        <v>3.0023890745031558E-2</v>
      </c>
      <c r="Z187">
        <v>3.22125874162165E-2</v>
      </c>
      <c r="AA187">
        <v>3.9957764670624007E-2</v>
      </c>
      <c r="AB187">
        <v>1.1037876721975776E-2</v>
      </c>
      <c r="AC187">
        <v>1.1783577638341754E-2</v>
      </c>
      <c r="AD187">
        <v>1.3299417843771456E-2</v>
      </c>
      <c r="AE187">
        <v>3.3178935029256805E-2</v>
      </c>
      <c r="AF187">
        <v>3.4762784270559406E-2</v>
      </c>
      <c r="AG187">
        <v>3.5225490168800049E-2</v>
      </c>
      <c r="AH187">
        <v>3.3706252240181686E-2</v>
      </c>
      <c r="AI187">
        <v>1.5103777472629323E-2</v>
      </c>
      <c r="AJ187">
        <v>1.3884778644605848E-2</v>
      </c>
      <c r="AK187">
        <v>1.4603574091772507E-2</v>
      </c>
      <c r="AL187">
        <v>1.6423272054563457E-2</v>
      </c>
      <c r="AM187">
        <v>1.4998444203610031E-2</v>
      </c>
      <c r="AN187">
        <v>1.4975868881837336E-2</v>
      </c>
      <c r="AO187">
        <v>1.8219126502563777E-2</v>
      </c>
      <c r="AP187" t="s">
        <v>6079</v>
      </c>
      <c r="AQ187" t="s">
        <v>6079</v>
      </c>
      <c r="AR187" t="s">
        <v>6079</v>
      </c>
      <c r="AS187" t="s">
        <v>6079</v>
      </c>
      <c r="AT187">
        <v>2.6006238823076667E-2</v>
      </c>
      <c r="AU187">
        <v>2.5290818197837857E-2</v>
      </c>
      <c r="AV187">
        <v>2.3813162339218166E-2</v>
      </c>
      <c r="AW187">
        <v>2.5972316225786819E-2</v>
      </c>
      <c r="AX187">
        <v>2.4584760801299999E-2</v>
      </c>
      <c r="AY187">
        <v>2.9809241395766139E-2</v>
      </c>
      <c r="AZ187">
        <v>2.2951235639958909E-2</v>
      </c>
    </row>
    <row r="188" spans="11:52" ht="14.4">
      <c r="K188" t="s">
        <v>299</v>
      </c>
      <c r="L188" t="s">
        <v>135</v>
      </c>
      <c r="M188" t="s">
        <v>29</v>
      </c>
      <c r="N188" t="s">
        <v>80</v>
      </c>
      <c r="O188">
        <v>3.7618309243677706E-2</v>
      </c>
      <c r="P188">
        <v>3.8408766316606557E-2</v>
      </c>
      <c r="Q188">
        <v>4.01761909175632E-2</v>
      </c>
      <c r="R188">
        <v>3.9259627159194378E-2</v>
      </c>
      <c r="S188">
        <v>3.8342414749613155E-2</v>
      </c>
      <c r="T188">
        <v>3.5727525425792175E-2</v>
      </c>
      <c r="U188">
        <v>3.5389757873458778E-2</v>
      </c>
      <c r="V188">
        <v>3.532362868697636E-2</v>
      </c>
      <c r="W188">
        <v>3.4988700868822095E-2</v>
      </c>
      <c r="X188">
        <v>3.6422357203170837E-2</v>
      </c>
      <c r="Y188">
        <v>3.6781059699954509E-2</v>
      </c>
      <c r="Z188">
        <v>3.6579797002424023E-2</v>
      </c>
      <c r="AA188">
        <v>3.6566060592244785E-2</v>
      </c>
      <c r="AB188">
        <v>3.6434169224379073E-2</v>
      </c>
      <c r="AC188">
        <v>3.7404039980051977E-2</v>
      </c>
      <c r="AD188">
        <v>3.717649161308715E-2</v>
      </c>
      <c r="AE188">
        <v>3.7407047967071165E-2</v>
      </c>
      <c r="AF188">
        <v>3.489793498186039E-2</v>
      </c>
      <c r="AG188">
        <v>3.6977102709171483E-2</v>
      </c>
      <c r="AH188">
        <v>3.7414680239770952E-2</v>
      </c>
      <c r="AI188">
        <v>3.7766817658427723E-2</v>
      </c>
      <c r="AJ188">
        <v>3.6221432840849506E-2</v>
      </c>
      <c r="AK188">
        <v>3.4698342183964392E-2</v>
      </c>
      <c r="AL188">
        <v>3.2158351672609595E-2</v>
      </c>
      <c r="AM188">
        <v>3.1691397220042231E-2</v>
      </c>
      <c r="AN188">
        <v>3.3918520977562996E-2</v>
      </c>
      <c r="AO188">
        <v>3.3505324777162442E-2</v>
      </c>
      <c r="AP188">
        <v>3.4187641989922031E-2</v>
      </c>
      <c r="AQ188">
        <v>3.3559190242345625E-2</v>
      </c>
      <c r="AR188">
        <v>3.4404253120002712E-2</v>
      </c>
      <c r="AS188">
        <v>3.4817365098051674E-2</v>
      </c>
      <c r="AT188">
        <v>3.4560909104470558E-2</v>
      </c>
      <c r="AU188">
        <v>3.3699552869365795E-2</v>
      </c>
      <c r="AV188">
        <v>3.3813349307895639E-2</v>
      </c>
      <c r="AW188">
        <v>3.2276683682275681E-2</v>
      </c>
      <c r="AX188">
        <v>3.1877635894551511E-2</v>
      </c>
      <c r="AY188">
        <v>3.0323747473445583E-2</v>
      </c>
      <c r="AZ188">
        <v>3.0265937412547211E-2</v>
      </c>
    </row>
    <row r="189" spans="11:52" ht="14.4">
      <c r="K189" t="s">
        <v>300</v>
      </c>
      <c r="L189" t="s">
        <v>135</v>
      </c>
      <c r="M189" t="s">
        <v>30</v>
      </c>
      <c r="N189" t="s">
        <v>80</v>
      </c>
      <c r="O189">
        <v>8.8111906967423631E-2</v>
      </c>
      <c r="P189">
        <v>0.1016920918890344</v>
      </c>
      <c r="Q189">
        <v>0.1013353015424682</v>
      </c>
      <c r="R189">
        <v>0.10175854269935156</v>
      </c>
      <c r="S189">
        <v>8.7006295392027852E-2</v>
      </c>
      <c r="T189">
        <v>8.2129517418945294E-2</v>
      </c>
      <c r="U189">
        <v>8.6148461068411245E-2</v>
      </c>
      <c r="V189">
        <v>9.0265340024840102E-2</v>
      </c>
      <c r="W189">
        <v>8.910873639389072E-2</v>
      </c>
      <c r="X189">
        <v>0.11775925232459876</v>
      </c>
      <c r="Y189">
        <v>9.7112698011754719E-2</v>
      </c>
      <c r="Z189">
        <v>9.7455597263446783E-2</v>
      </c>
      <c r="AA189">
        <v>9.8648479597844035E-2</v>
      </c>
      <c r="AB189">
        <v>9.4793921977529325E-2</v>
      </c>
      <c r="AC189">
        <v>8.6775043367643606E-2</v>
      </c>
      <c r="AD189">
        <v>8.3806416286668323E-2</v>
      </c>
      <c r="AE189">
        <v>8.1421688933535991E-2</v>
      </c>
      <c r="AF189">
        <v>7.3150112747955812E-2</v>
      </c>
      <c r="AG189">
        <v>7.4840662327380431E-2</v>
      </c>
      <c r="AH189">
        <v>7.0185758332191955E-2</v>
      </c>
      <c r="AI189">
        <v>7.0313927731195158E-2</v>
      </c>
      <c r="AJ189">
        <v>6.6401044256685623E-2</v>
      </c>
      <c r="AK189">
        <v>6.5644790357064095E-2</v>
      </c>
      <c r="AL189">
        <v>5.8870965243186073E-2</v>
      </c>
      <c r="AM189">
        <v>6.5247666016463771E-2</v>
      </c>
      <c r="AN189">
        <v>6.201282855790935E-2</v>
      </c>
      <c r="AO189">
        <v>6.4451325890855587E-2</v>
      </c>
      <c r="AP189">
        <v>6.2028587340186486E-2</v>
      </c>
      <c r="AQ189">
        <v>6.0327520509618648E-2</v>
      </c>
      <c r="AR189">
        <v>5.3620362393617567E-2</v>
      </c>
      <c r="AS189">
        <v>5.5569633412493151E-2</v>
      </c>
      <c r="AT189">
        <v>5.7642027148313325E-2</v>
      </c>
      <c r="AU189">
        <v>5.8365944049478584E-2</v>
      </c>
      <c r="AV189">
        <v>4.98702982961855E-2</v>
      </c>
      <c r="AW189">
        <v>4.9421117675426611E-2</v>
      </c>
      <c r="AX189">
        <v>4.9006772519363133E-2</v>
      </c>
      <c r="AY189">
        <v>4.8720429820624293E-2</v>
      </c>
      <c r="AZ189">
        <v>4.4386259712035005E-2</v>
      </c>
    </row>
    <row r="190" spans="11:52" ht="14.4">
      <c r="K190" t="s">
        <v>301</v>
      </c>
      <c r="L190" t="s">
        <v>135</v>
      </c>
      <c r="M190" t="s">
        <v>100</v>
      </c>
      <c r="N190" t="s">
        <v>80</v>
      </c>
      <c r="O190">
        <v>3.7022648804699049E-2</v>
      </c>
      <c r="P190">
        <v>3.1412558479358206E-2</v>
      </c>
      <c r="Q190">
        <v>3.2049859351391249E-2</v>
      </c>
      <c r="R190">
        <v>3.0068867530769382E-2</v>
      </c>
      <c r="S190">
        <v>2.9818098846479704E-2</v>
      </c>
      <c r="T190">
        <v>3.015929767650995E-2</v>
      </c>
      <c r="U190">
        <v>3.0741645972739609E-2</v>
      </c>
      <c r="V190">
        <v>2.8580274116680821E-2</v>
      </c>
      <c r="W190">
        <v>2.8268386446835724E-2</v>
      </c>
      <c r="X190">
        <v>3.0035781340122532E-2</v>
      </c>
      <c r="Y190">
        <v>2.9903523625624377E-2</v>
      </c>
      <c r="Z190">
        <v>2.8523137230622872E-2</v>
      </c>
      <c r="AA190">
        <v>2.8415221736919224E-2</v>
      </c>
      <c r="AB190">
        <v>2.6674865912105647E-2</v>
      </c>
      <c r="AC190">
        <v>2.7597021671403904E-2</v>
      </c>
      <c r="AD190">
        <v>2.5666120826336528E-2</v>
      </c>
      <c r="AE190">
        <v>2.6333166137620385E-2</v>
      </c>
      <c r="AF190">
        <v>2.6165415519904568E-2</v>
      </c>
      <c r="AG190">
        <v>2.9359768467627872E-2</v>
      </c>
      <c r="AH190">
        <v>2.8194486755502079E-2</v>
      </c>
      <c r="AI190">
        <v>2.853230091863965E-2</v>
      </c>
      <c r="AJ190">
        <v>2.6921037115714912E-2</v>
      </c>
      <c r="AK190">
        <v>2.5484868205465534E-2</v>
      </c>
      <c r="AL190">
        <v>2.5461188153865201E-2</v>
      </c>
      <c r="AM190">
        <v>2.416330461691046E-2</v>
      </c>
      <c r="AN190">
        <v>2.3080190910301394E-2</v>
      </c>
      <c r="AO190">
        <v>2.1727255259821759E-2</v>
      </c>
      <c r="AP190">
        <v>2.1345001075692361E-2</v>
      </c>
      <c r="AQ190">
        <v>2.1408054086896357E-2</v>
      </c>
      <c r="AR190">
        <v>2.1747394556914917E-2</v>
      </c>
      <c r="AS190">
        <v>2.3380239493620416E-2</v>
      </c>
      <c r="AT190">
        <v>2.3462628196946569E-2</v>
      </c>
      <c r="AU190">
        <v>2.348118883716584E-2</v>
      </c>
      <c r="AV190">
        <v>2.7012050666063544E-2</v>
      </c>
      <c r="AW190">
        <v>2.6045867607743113E-2</v>
      </c>
      <c r="AX190">
        <v>2.4778990377048435E-2</v>
      </c>
      <c r="AY190">
        <v>2.5403420453300424E-2</v>
      </c>
      <c r="AZ190">
        <v>2.2221005870135792E-2</v>
      </c>
    </row>
    <row r="191" spans="11:52" ht="14.4">
      <c r="K191" t="s">
        <v>302</v>
      </c>
      <c r="L191" t="s">
        <v>135</v>
      </c>
      <c r="M191" t="s">
        <v>31</v>
      </c>
      <c r="N191" t="s">
        <v>80</v>
      </c>
      <c r="O191">
        <v>2.7968617545474545E-2</v>
      </c>
      <c r="P191">
        <v>2.9144071713738003E-2</v>
      </c>
      <c r="Q191">
        <v>3.1679770794512424E-2</v>
      </c>
      <c r="R191">
        <v>2.7893649810417403E-2</v>
      </c>
      <c r="S191">
        <v>3.0923720188725943E-2</v>
      </c>
      <c r="T191">
        <v>3.0491911736789855E-2</v>
      </c>
      <c r="U191">
        <v>3.0839909512629753E-2</v>
      </c>
      <c r="V191">
        <v>3.115403159574567E-2</v>
      </c>
      <c r="W191">
        <v>3.7187594763808687E-2</v>
      </c>
      <c r="X191">
        <v>3.8593080306114531E-2</v>
      </c>
      <c r="Y191">
        <v>3.4662100030026746E-2</v>
      </c>
      <c r="Z191">
        <v>3.1968009056444951E-2</v>
      </c>
      <c r="AA191">
        <v>3.0994201072704203E-2</v>
      </c>
      <c r="AB191">
        <v>2.6409937335492167E-2</v>
      </c>
      <c r="AC191">
        <v>2.7474168261432789E-2</v>
      </c>
      <c r="AD191">
        <v>3.0946721998318764E-2</v>
      </c>
      <c r="AE191">
        <v>2.8054647947250065E-2</v>
      </c>
      <c r="AF191">
        <v>1.3092240152477608E-2</v>
      </c>
      <c r="AG191">
        <v>1.4222671791989812E-2</v>
      </c>
      <c r="AH191">
        <v>1.5023608130524641E-2</v>
      </c>
      <c r="AI191">
        <v>1.3999740714672739E-2</v>
      </c>
      <c r="AJ191">
        <v>1.3683232562021152E-2</v>
      </c>
      <c r="AK191">
        <v>1.2435129196131224E-2</v>
      </c>
      <c r="AL191">
        <v>1.2526751214996029E-2</v>
      </c>
      <c r="AM191">
        <v>1.3219190285435384E-2</v>
      </c>
      <c r="AN191">
        <v>1.5492495108656168E-2</v>
      </c>
      <c r="AO191">
        <v>1.5270266933188448E-2</v>
      </c>
      <c r="AP191">
        <v>1.4216530885966337E-2</v>
      </c>
      <c r="AQ191">
        <v>1.3434987593336969E-2</v>
      </c>
      <c r="AR191">
        <v>5.6359010389146459E-2</v>
      </c>
      <c r="AS191">
        <v>4.3162466391579411E-2</v>
      </c>
      <c r="AT191">
        <v>4.0809333435901714E-2</v>
      </c>
      <c r="AU191">
        <v>3.8869624451767046E-2</v>
      </c>
      <c r="AV191">
        <v>2.7875231900502478E-2</v>
      </c>
      <c r="AW191">
        <v>2.7632606637418143E-2</v>
      </c>
      <c r="AX191">
        <v>2.7679160326566421E-2</v>
      </c>
      <c r="AY191">
        <v>2.7775337432631136E-2</v>
      </c>
      <c r="AZ191">
        <v>2.9318352742944632E-2</v>
      </c>
    </row>
    <row r="192" spans="11:52" ht="14.4">
      <c r="K192" t="s">
        <v>700</v>
      </c>
      <c r="L192" t="s">
        <v>135</v>
      </c>
      <c r="M192" t="s">
        <v>32</v>
      </c>
      <c r="N192" t="s">
        <v>80</v>
      </c>
      <c r="O192" t="s">
        <v>6079</v>
      </c>
      <c r="P192" t="s">
        <v>6079</v>
      </c>
      <c r="Q192" t="s">
        <v>6079</v>
      </c>
      <c r="R192" t="s">
        <v>6079</v>
      </c>
      <c r="S192" t="s">
        <v>6079</v>
      </c>
      <c r="T192">
        <v>3.8616398801451506E-2</v>
      </c>
      <c r="U192">
        <v>3.5496781933448129E-2</v>
      </c>
      <c r="V192">
        <v>3.2255028870526538E-2</v>
      </c>
      <c r="W192">
        <v>3.1122982762585415E-2</v>
      </c>
      <c r="X192">
        <v>3.0666762277383221E-2</v>
      </c>
      <c r="Y192">
        <v>3.0503367109266863E-2</v>
      </c>
      <c r="Z192">
        <v>3.1030191670592094E-2</v>
      </c>
      <c r="AA192">
        <v>3.2142398254623221E-2</v>
      </c>
      <c r="AB192">
        <v>2.966339134829539E-2</v>
      </c>
      <c r="AC192">
        <v>2.9521312322462832E-2</v>
      </c>
      <c r="AD192">
        <v>2.8596805947055885E-2</v>
      </c>
      <c r="AE192">
        <v>2.7712797007040438E-2</v>
      </c>
      <c r="AF192">
        <v>2.9344016514497875E-2</v>
      </c>
      <c r="AG192">
        <v>3.0084092500154438E-2</v>
      </c>
      <c r="AH192">
        <v>3.1186039833991069E-2</v>
      </c>
      <c r="AI192">
        <v>2.8993344150053033E-2</v>
      </c>
      <c r="AJ192">
        <v>2.7842346469537975E-2</v>
      </c>
      <c r="AK192">
        <v>2.7357355876720928E-2</v>
      </c>
      <c r="AL192">
        <v>2.5654408863574545E-2</v>
      </c>
      <c r="AM192">
        <v>2.4647944789968124E-2</v>
      </c>
      <c r="AN192">
        <v>2.4212341899529505E-2</v>
      </c>
      <c r="AO192">
        <v>2.3644527042950201E-2</v>
      </c>
      <c r="AP192">
        <v>2.2360836742199644E-2</v>
      </c>
      <c r="AQ192">
        <v>2.1403918793359223E-2</v>
      </c>
      <c r="AR192">
        <v>2.1739304794523628E-2</v>
      </c>
      <c r="AS192">
        <v>2.423473672696877E-2</v>
      </c>
      <c r="AT192">
        <v>2.3477413900061549E-2</v>
      </c>
      <c r="AU192">
        <v>2.2086821562746311E-2</v>
      </c>
      <c r="AV192">
        <v>2.2010078828162513E-2</v>
      </c>
      <c r="AW192">
        <v>2.0605707909885203E-2</v>
      </c>
      <c r="AX192">
        <v>1.8859133701887847E-2</v>
      </c>
      <c r="AY192">
        <v>1.8045599209151934E-2</v>
      </c>
      <c r="AZ192">
        <v>2.1068890051628455E-2</v>
      </c>
    </row>
    <row r="193" spans="11:52" ht="14.4">
      <c r="K193" t="s">
        <v>303</v>
      </c>
      <c r="L193" t="s">
        <v>135</v>
      </c>
      <c r="M193" t="s">
        <v>93</v>
      </c>
      <c r="N193" t="s">
        <v>80</v>
      </c>
      <c r="O193">
        <v>2.5137730538955839E-2</v>
      </c>
      <c r="P193">
        <v>2.54344495622871E-2</v>
      </c>
      <c r="Q193">
        <v>2.5527759278828065E-2</v>
      </c>
      <c r="R193">
        <v>2.5212093048512737E-2</v>
      </c>
      <c r="S193">
        <v>2.4619241505129581E-2</v>
      </c>
      <c r="T193">
        <v>2.3358532156317054E-2</v>
      </c>
      <c r="U193">
        <v>2.2783146143204275E-2</v>
      </c>
      <c r="V193">
        <v>2.2204948039062838E-2</v>
      </c>
      <c r="W193">
        <v>2.1512524590947504E-2</v>
      </c>
      <c r="X193">
        <v>2.0721331197595231E-2</v>
      </c>
      <c r="Y193">
        <v>2.0210290727645831E-2</v>
      </c>
      <c r="Z193">
        <v>1.9823145212763241E-2</v>
      </c>
      <c r="AA193">
        <v>1.8822070030419281E-2</v>
      </c>
      <c r="AB193">
        <v>1.9526763036527894E-2</v>
      </c>
      <c r="AC193">
        <v>2.0535638158580557E-2</v>
      </c>
      <c r="AD193">
        <v>1.9355107658411159E-2</v>
      </c>
      <c r="AE193">
        <v>1.8923253750996495E-2</v>
      </c>
      <c r="AF193">
        <v>1.9230840575696038E-2</v>
      </c>
      <c r="AG193">
        <v>2.0100725929969324E-2</v>
      </c>
      <c r="AH193">
        <v>1.995567653468024E-2</v>
      </c>
      <c r="AI193">
        <v>2.0335151687966371E-2</v>
      </c>
      <c r="AJ193">
        <v>1.9136855914873949E-2</v>
      </c>
      <c r="AK193">
        <v>1.9410559668726089E-2</v>
      </c>
      <c r="AL193">
        <v>1.885009610413187E-2</v>
      </c>
      <c r="AM193">
        <v>1.8763082401652312E-2</v>
      </c>
      <c r="AN193">
        <v>1.8288510371959839E-2</v>
      </c>
      <c r="AO193">
        <v>1.709520818117452E-2</v>
      </c>
      <c r="AP193">
        <v>1.5945109530847396E-2</v>
      </c>
      <c r="AQ193">
        <v>1.5068076844979928E-2</v>
      </c>
      <c r="AR193">
        <v>1.4784299217263222E-2</v>
      </c>
      <c r="AS193">
        <v>1.5715857142934563E-2</v>
      </c>
      <c r="AT193">
        <v>1.4937170759658822E-2</v>
      </c>
      <c r="AU193">
        <v>1.4454341082304268E-2</v>
      </c>
      <c r="AV193">
        <v>1.2417712982734292E-2</v>
      </c>
      <c r="AW193">
        <v>1.5386507759129447E-2</v>
      </c>
      <c r="AX193">
        <v>1.2691273345651954E-2</v>
      </c>
      <c r="AY193">
        <v>1.2250519504668234E-2</v>
      </c>
      <c r="AZ193">
        <v>1.3055084982713645E-2</v>
      </c>
    </row>
    <row r="194" spans="11:52" ht="14.4">
      <c r="K194" t="s">
        <v>304</v>
      </c>
      <c r="L194" t="s">
        <v>136</v>
      </c>
      <c r="M194" t="s">
        <v>13</v>
      </c>
      <c r="N194" t="s">
        <v>80</v>
      </c>
      <c r="O194">
        <v>714.29246110348004</v>
      </c>
      <c r="P194">
        <v>709.01289675310011</v>
      </c>
      <c r="Q194">
        <v>727.81493106564005</v>
      </c>
      <c r="R194">
        <v>707.28520506885002</v>
      </c>
      <c r="S194">
        <v>704.30609821389999</v>
      </c>
      <c r="T194">
        <v>709.13271559586997</v>
      </c>
      <c r="U194">
        <v>720.72159074727995</v>
      </c>
      <c r="V194">
        <v>714.49181702034002</v>
      </c>
      <c r="W194">
        <v>711.95732714911992</v>
      </c>
      <c r="X194">
        <v>598.78870873869005</v>
      </c>
      <c r="Y194">
        <v>617.37560630130019</v>
      </c>
      <c r="Z194">
        <v>610.8632943883398</v>
      </c>
      <c r="AA194">
        <v>615.53934769859995</v>
      </c>
      <c r="AB194">
        <v>607.27898524075999</v>
      </c>
      <c r="AC194">
        <v>592.47892965111998</v>
      </c>
      <c r="AD194">
        <v>594.60903495444995</v>
      </c>
      <c r="AE194">
        <v>601.80907170977014</v>
      </c>
      <c r="AF194">
        <v>599.41231524773013</v>
      </c>
      <c r="AG194">
        <v>618.07296831423002</v>
      </c>
      <c r="AH194">
        <v>622.78109905493011</v>
      </c>
      <c r="AI194">
        <v>631.79590474955</v>
      </c>
      <c r="AJ194">
        <v>627.85172572676993</v>
      </c>
      <c r="AK194">
        <v>650.33514271473996</v>
      </c>
      <c r="AL194">
        <v>683.40072522666003</v>
      </c>
      <c r="AM194">
        <v>692.19613470559</v>
      </c>
      <c r="AN194">
        <v>705.01041973017993</v>
      </c>
      <c r="AO194">
        <v>743.75215427370995</v>
      </c>
      <c r="AP194">
        <v>750.69463856374989</v>
      </c>
      <c r="AQ194">
        <v>766.20907102710987</v>
      </c>
      <c r="AR194">
        <v>770.25470331144993</v>
      </c>
      <c r="AS194">
        <v>772.61085482243004</v>
      </c>
      <c r="AT194">
        <v>800.3207525116801</v>
      </c>
      <c r="AU194">
        <v>814.07280756596992</v>
      </c>
      <c r="AV194">
        <v>772.32567313740003</v>
      </c>
      <c r="AW194">
        <v>806.69564437442</v>
      </c>
      <c r="AX194">
        <v>794.98150704227999</v>
      </c>
      <c r="AY194">
        <v>789.11737764021996</v>
      </c>
      <c r="AZ194">
        <v>770.85413812282991</v>
      </c>
    </row>
    <row r="195" spans="11:52" ht="14.4">
      <c r="K195" t="s">
        <v>305</v>
      </c>
      <c r="L195" t="s">
        <v>136</v>
      </c>
      <c r="M195" t="s">
        <v>14</v>
      </c>
      <c r="N195" t="s">
        <v>80</v>
      </c>
      <c r="O195">
        <v>1044.5292587190299</v>
      </c>
      <c r="P195">
        <v>1025.19302362548</v>
      </c>
      <c r="Q195">
        <v>1099.2410334481999</v>
      </c>
      <c r="R195">
        <v>1023.65986909819</v>
      </c>
      <c r="S195">
        <v>1020.16063189791</v>
      </c>
      <c r="T195">
        <v>984.55254062462996</v>
      </c>
      <c r="U195">
        <v>1023.46968849982</v>
      </c>
      <c r="V195">
        <v>1040.6019227731799</v>
      </c>
      <c r="W195">
        <v>1036.2828452491999</v>
      </c>
      <c r="X195">
        <v>1016.0188967558601</v>
      </c>
      <c r="Y195">
        <v>1018.65796522254</v>
      </c>
      <c r="Z195">
        <v>1028.3745080836202</v>
      </c>
      <c r="AA195">
        <v>1012.6021770371772</v>
      </c>
      <c r="AB195">
        <v>973.75603953691359</v>
      </c>
      <c r="AC195">
        <v>1004.38956195964</v>
      </c>
      <c r="AD195">
        <v>1005.40609891731</v>
      </c>
      <c r="AE195">
        <v>993.67704047337998</v>
      </c>
      <c r="AF195">
        <v>947.40067555264</v>
      </c>
      <c r="AG195">
        <v>1159.2188691519</v>
      </c>
      <c r="AH195">
        <v>1137.9647588279299</v>
      </c>
      <c r="AI195">
        <v>1162.2241442008301</v>
      </c>
      <c r="AJ195">
        <v>1116.80926904226</v>
      </c>
      <c r="AK195">
        <v>1184.2065129678199</v>
      </c>
      <c r="AL195">
        <v>1203.99287415802</v>
      </c>
      <c r="AM195">
        <v>1194.63946037662</v>
      </c>
      <c r="AN195">
        <v>1193.7259792820898</v>
      </c>
      <c r="AO195">
        <v>1243.4913964295504</v>
      </c>
      <c r="AP195">
        <v>1246.2752457567915</v>
      </c>
      <c r="AQ195">
        <v>1234.5148195443114</v>
      </c>
      <c r="AR195">
        <v>1219.6513903079033</v>
      </c>
      <c r="AS195">
        <v>1273.1687481579313</v>
      </c>
      <c r="AT195">
        <v>1271.0104141518611</v>
      </c>
      <c r="AU195">
        <v>1255.1362698389155</v>
      </c>
      <c r="AV195">
        <v>1199.1210624969572</v>
      </c>
      <c r="AW195">
        <v>1200.8194294853508</v>
      </c>
      <c r="AX195">
        <v>1223.0552832483147</v>
      </c>
      <c r="AY195">
        <v>1049.9761847712036</v>
      </c>
      <c r="AZ195">
        <v>1035.3302283027583</v>
      </c>
    </row>
    <row r="196" spans="11:52" ht="14.4">
      <c r="K196" t="s">
        <v>306</v>
      </c>
      <c r="L196" t="s">
        <v>136</v>
      </c>
      <c r="M196" t="s">
        <v>92</v>
      </c>
      <c r="N196" t="s">
        <v>80</v>
      </c>
      <c r="O196">
        <v>16.891192037174356</v>
      </c>
      <c r="P196">
        <v>17.851969526536458</v>
      </c>
      <c r="Q196">
        <v>18.401680642192456</v>
      </c>
      <c r="R196">
        <v>18.636007260456083</v>
      </c>
      <c r="S196">
        <v>19.141293588301465</v>
      </c>
      <c r="T196">
        <v>19.954604254013702</v>
      </c>
      <c r="U196">
        <v>19.840918294304124</v>
      </c>
      <c r="V196">
        <v>20.168425708150117</v>
      </c>
      <c r="W196">
        <v>20.574527047755392</v>
      </c>
      <c r="X196">
        <v>21.120453522855097</v>
      </c>
      <c r="Y196">
        <v>21.390982206769607</v>
      </c>
      <c r="Z196">
        <v>20.588850086920953</v>
      </c>
      <c r="AA196">
        <v>21.014423765211166</v>
      </c>
      <c r="AB196">
        <v>21.237963493199715</v>
      </c>
      <c r="AC196">
        <v>21.0690822169956</v>
      </c>
      <c r="AD196">
        <v>21.207929236118211</v>
      </c>
      <c r="AE196">
        <v>21.858163411391757</v>
      </c>
      <c r="AF196">
        <v>22.750181000102259</v>
      </c>
      <c r="AG196">
        <v>29.444562327436344</v>
      </c>
      <c r="AH196">
        <v>32.622910318028424</v>
      </c>
      <c r="AI196">
        <v>33.423089784231514</v>
      </c>
      <c r="AJ196">
        <v>34.111489927395439</v>
      </c>
      <c r="AK196">
        <v>33.884591471520608</v>
      </c>
      <c r="AL196">
        <v>34.063715103793847</v>
      </c>
      <c r="AM196">
        <v>35.171793128131711</v>
      </c>
      <c r="AN196">
        <v>36.620986297167399</v>
      </c>
      <c r="AO196">
        <v>37.494747929236112</v>
      </c>
      <c r="AP196">
        <v>37.66262603538194</v>
      </c>
      <c r="AQ196">
        <v>38.677119848655281</v>
      </c>
      <c r="AR196">
        <v>39.594244810307806</v>
      </c>
      <c r="AS196">
        <v>34.936063503425714</v>
      </c>
      <c r="AT196">
        <v>35.132304939155333</v>
      </c>
      <c r="AU196">
        <v>36.97134420697413</v>
      </c>
      <c r="AV196">
        <v>38.855731669904898</v>
      </c>
      <c r="AW196">
        <v>40.440197361693421</v>
      </c>
      <c r="AX196">
        <v>47.305969935576243</v>
      </c>
      <c r="AY196">
        <v>48.575496983331625</v>
      </c>
      <c r="AZ196">
        <v>50.921440842621955</v>
      </c>
    </row>
    <row r="197" spans="11:52" ht="14.4">
      <c r="K197" t="s">
        <v>307</v>
      </c>
      <c r="L197" t="s">
        <v>136</v>
      </c>
      <c r="M197" t="s">
        <v>15</v>
      </c>
      <c r="N197" t="s">
        <v>80</v>
      </c>
      <c r="O197">
        <v>47.525646000000002</v>
      </c>
      <c r="P197">
        <v>47.484206</v>
      </c>
      <c r="Q197">
        <v>47.892688</v>
      </c>
      <c r="R197">
        <v>46.311222000000001</v>
      </c>
      <c r="S197">
        <v>45.040877999999999</v>
      </c>
      <c r="T197">
        <v>44.165976999999998</v>
      </c>
      <c r="U197">
        <v>43.349153999999999</v>
      </c>
      <c r="V197">
        <v>43.118850999999999</v>
      </c>
      <c r="W197">
        <v>42.714941000000003</v>
      </c>
      <c r="X197">
        <v>42.474165999999997</v>
      </c>
      <c r="Y197">
        <v>42.492427999999997</v>
      </c>
      <c r="Z197">
        <v>41.777161</v>
      </c>
      <c r="AA197">
        <v>42.147542000000001</v>
      </c>
      <c r="AB197">
        <v>42.662121999999997</v>
      </c>
      <c r="AC197">
        <v>40.989170999999999</v>
      </c>
      <c r="AD197">
        <v>43.290874000000002</v>
      </c>
      <c r="AE197" t="s">
        <v>6079</v>
      </c>
      <c r="AF197" t="s">
        <v>6079</v>
      </c>
      <c r="AG197">
        <v>37.021700000000003</v>
      </c>
      <c r="AH197">
        <v>37.432740000000003</v>
      </c>
      <c r="AI197">
        <v>36.581958999999998</v>
      </c>
      <c r="AJ197">
        <v>36.476452000000002</v>
      </c>
      <c r="AK197">
        <v>35.332267999999999</v>
      </c>
      <c r="AL197">
        <v>36.309713387000002</v>
      </c>
      <c r="AM197">
        <v>36.278815870000003</v>
      </c>
      <c r="AN197">
        <v>36.354903628999999</v>
      </c>
      <c r="AO197">
        <v>37.992096934999999</v>
      </c>
      <c r="AP197">
        <v>41.606540216770007</v>
      </c>
      <c r="AQ197">
        <v>42.15101471861</v>
      </c>
      <c r="AR197">
        <v>42.700397404999997</v>
      </c>
      <c r="AS197">
        <v>43.250283822180002</v>
      </c>
      <c r="AT197">
        <v>44.236151947209997</v>
      </c>
      <c r="AU197">
        <v>44.851517659579997</v>
      </c>
      <c r="AV197">
        <v>44.897682172140001</v>
      </c>
      <c r="AW197">
        <v>45.22708884</v>
      </c>
      <c r="AX197">
        <v>45.523114227000001</v>
      </c>
      <c r="AY197">
        <v>45.987400872999999</v>
      </c>
      <c r="AZ197">
        <v>46.268033109000001</v>
      </c>
    </row>
    <row r="198" spans="11:52" ht="14.4">
      <c r="K198" t="s">
        <v>308</v>
      </c>
      <c r="L198" t="s">
        <v>136</v>
      </c>
      <c r="M198" t="s">
        <v>91</v>
      </c>
      <c r="N198" t="s">
        <v>80</v>
      </c>
      <c r="O198">
        <v>102.74008356363636</v>
      </c>
      <c r="P198">
        <v>99.161821705426362</v>
      </c>
      <c r="Q198">
        <v>103.8522285024516</v>
      </c>
      <c r="R198">
        <v>103.70241790195576</v>
      </c>
      <c r="S198">
        <v>107.27626165104648</v>
      </c>
      <c r="T198">
        <v>106.58570503463714</v>
      </c>
      <c r="U198">
        <v>112.12746014276736</v>
      </c>
      <c r="V198">
        <v>114.90717094371752</v>
      </c>
      <c r="W198">
        <v>118.01338889415641</v>
      </c>
      <c r="X198">
        <v>116.4759817928648</v>
      </c>
      <c r="Y198">
        <v>142.19028153758785</v>
      </c>
      <c r="Z198">
        <v>142.97381277379088</v>
      </c>
      <c r="AA198">
        <v>149.32296521076941</v>
      </c>
      <c r="AB198">
        <v>145.74438531004503</v>
      </c>
      <c r="AC198">
        <v>156.48590971622417</v>
      </c>
      <c r="AD198">
        <v>155.70981391445045</v>
      </c>
      <c r="AE198">
        <v>161.00048358882282</v>
      </c>
      <c r="AF198">
        <v>153.11659887735186</v>
      </c>
      <c r="AG198">
        <v>166.06345837090149</v>
      </c>
      <c r="AH198">
        <v>171.84108164388729</v>
      </c>
      <c r="AI198">
        <v>173.95276942051439</v>
      </c>
      <c r="AJ198">
        <v>163.99916894678842</v>
      </c>
      <c r="AK198">
        <v>172.85260441278558</v>
      </c>
      <c r="AL198">
        <v>174.42904172954377</v>
      </c>
      <c r="AM198">
        <v>171.77142555241804</v>
      </c>
      <c r="AN198">
        <v>170.00108213459339</v>
      </c>
      <c r="AO198">
        <v>184.46562671170105</v>
      </c>
      <c r="AP198">
        <v>191.78493596720023</v>
      </c>
      <c r="AQ198">
        <v>199.4459618986468</v>
      </c>
      <c r="AR198">
        <v>188.72959896725399</v>
      </c>
      <c r="AS198">
        <v>224.50249521111795</v>
      </c>
      <c r="AT198">
        <v>222.7323013393023</v>
      </c>
      <c r="AU198">
        <v>214.02359534498348</v>
      </c>
      <c r="AV198">
        <v>196.94701374013104</v>
      </c>
      <c r="AW198">
        <v>223.27306253911968</v>
      </c>
      <c r="AX198">
        <v>229.45194465318841</v>
      </c>
      <c r="AY198">
        <v>225.94105285286992</v>
      </c>
      <c r="AZ198">
        <v>209.63934000954541</v>
      </c>
    </row>
    <row r="199" spans="11:52" ht="14.4">
      <c r="K199" t="s">
        <v>309</v>
      </c>
      <c r="L199" t="s">
        <v>136</v>
      </c>
      <c r="M199" t="s">
        <v>16</v>
      </c>
      <c r="N199" t="s">
        <v>80</v>
      </c>
      <c r="O199">
        <v>4229.5121395884007</v>
      </c>
      <c r="P199">
        <v>4096.9014686340706</v>
      </c>
      <c r="Q199">
        <v>4501.1667240407096</v>
      </c>
      <c r="R199">
        <v>4102.6014747265799</v>
      </c>
      <c r="S199">
        <v>4148.1925284236395</v>
      </c>
      <c r="T199">
        <v>4203.5049716908698</v>
      </c>
      <c r="U199">
        <v>4426.3388772825192</v>
      </c>
      <c r="V199">
        <v>4501.3108437214096</v>
      </c>
      <c r="W199">
        <v>4334.0934612569608</v>
      </c>
      <c r="X199">
        <v>4116.07197162176</v>
      </c>
      <c r="Y199">
        <v>4184.1017008521512</v>
      </c>
      <c r="Z199">
        <v>4120.3470673167112</v>
      </c>
      <c r="AA199">
        <v>4018.1596398216702</v>
      </c>
      <c r="AB199">
        <v>3877.2478928853202</v>
      </c>
      <c r="AC199">
        <v>3961.3470181262192</v>
      </c>
      <c r="AD199">
        <v>3933.8224728943505</v>
      </c>
      <c r="AE199">
        <v>3888.0693442579886</v>
      </c>
      <c r="AF199">
        <v>3769.0223941467702</v>
      </c>
      <c r="AG199">
        <v>3831.6076767466407</v>
      </c>
      <c r="AH199">
        <v>3787.3275249347207</v>
      </c>
      <c r="AI199">
        <v>3896.9791316279602</v>
      </c>
      <c r="AJ199">
        <v>3532.2489514022704</v>
      </c>
      <c r="AK199">
        <v>3940.5824253139799</v>
      </c>
      <c r="AL199">
        <v>3938.5565293376799</v>
      </c>
      <c r="AM199">
        <v>3915.6904830602703</v>
      </c>
      <c r="AN199">
        <v>3742.6438946936696</v>
      </c>
      <c r="AO199">
        <v>3864.5855299700606</v>
      </c>
      <c r="AP199">
        <v>3874.97987739357</v>
      </c>
      <c r="AQ199">
        <v>3903.8946034034698</v>
      </c>
      <c r="AR199">
        <v>3746.4739013190906</v>
      </c>
      <c r="AS199">
        <v>4070.0315696786402</v>
      </c>
      <c r="AT199">
        <v>4152.6974473878199</v>
      </c>
      <c r="AU199">
        <v>4357.1076137284099</v>
      </c>
      <c r="AV199">
        <v>3934.3032531939202</v>
      </c>
      <c r="AW199">
        <v>4021.7428134415095</v>
      </c>
      <c r="AX199">
        <v>3991.0379729446208</v>
      </c>
      <c r="AY199">
        <v>4087.8904954780601</v>
      </c>
      <c r="AZ199">
        <v>3903.5293658727505</v>
      </c>
    </row>
    <row r="200" spans="11:52" ht="14.4">
      <c r="K200" t="s">
        <v>310</v>
      </c>
      <c r="L200" t="s">
        <v>136</v>
      </c>
      <c r="M200" t="s">
        <v>17</v>
      </c>
      <c r="N200" t="s">
        <v>80</v>
      </c>
      <c r="O200">
        <v>689.95108278081841</v>
      </c>
      <c r="P200">
        <v>715.60730176909863</v>
      </c>
      <c r="Q200">
        <v>745.82696585103554</v>
      </c>
      <c r="R200">
        <v>707.96510822239702</v>
      </c>
      <c r="S200">
        <v>688.67408332409718</v>
      </c>
      <c r="T200">
        <v>681.55784937599503</v>
      </c>
      <c r="U200">
        <v>808.43954738432876</v>
      </c>
      <c r="V200">
        <v>819.99822610253125</v>
      </c>
      <c r="W200">
        <v>825.10296640553725</v>
      </c>
      <c r="X200">
        <v>822.80863781608878</v>
      </c>
      <c r="Y200">
        <v>713.48662994739243</v>
      </c>
      <c r="Z200">
        <v>718.13338198071972</v>
      </c>
      <c r="AA200">
        <v>714.63559700165808</v>
      </c>
      <c r="AB200">
        <v>719.36407055621703</v>
      </c>
      <c r="AC200">
        <v>717.49078722101831</v>
      </c>
      <c r="AD200">
        <v>722.68573645490369</v>
      </c>
      <c r="AE200">
        <v>718.48689387221987</v>
      </c>
      <c r="AF200">
        <v>709.29861522056717</v>
      </c>
      <c r="AG200">
        <v>731.46380443973771</v>
      </c>
      <c r="AH200">
        <v>754.27321057063489</v>
      </c>
      <c r="AI200">
        <v>782.34433824948155</v>
      </c>
      <c r="AJ200">
        <v>757.99052029922245</v>
      </c>
      <c r="AK200">
        <v>789.75714937896316</v>
      </c>
      <c r="AL200">
        <v>791.26170911369172</v>
      </c>
      <c r="AM200">
        <v>794.2693590983132</v>
      </c>
      <c r="AN200">
        <v>813.63370686882899</v>
      </c>
      <c r="AO200">
        <v>810.8705900242104</v>
      </c>
      <c r="AP200">
        <v>793.6678089715607</v>
      </c>
      <c r="AQ200">
        <v>786.47495895762108</v>
      </c>
      <c r="AR200">
        <v>786.26341943430828</v>
      </c>
      <c r="AS200">
        <v>768.99215557951436</v>
      </c>
      <c r="AT200">
        <v>765.87902051581091</v>
      </c>
      <c r="AU200">
        <v>779.80361328149138</v>
      </c>
      <c r="AV200">
        <v>760.0865553329121</v>
      </c>
      <c r="AW200">
        <v>767.06751880880995</v>
      </c>
      <c r="AX200">
        <v>754.03631244232747</v>
      </c>
      <c r="AY200">
        <v>766.54463876167404</v>
      </c>
      <c r="AZ200">
        <v>771.23419745820956</v>
      </c>
    </row>
    <row r="201" spans="11:52" ht="14.4">
      <c r="K201" t="s">
        <v>701</v>
      </c>
      <c r="L201" t="s">
        <v>136</v>
      </c>
      <c r="M201" t="s">
        <v>97</v>
      </c>
      <c r="N201" t="s">
        <v>80</v>
      </c>
      <c r="O201" t="s">
        <v>6079</v>
      </c>
      <c r="P201" t="s">
        <v>6079</v>
      </c>
      <c r="Q201" t="s">
        <v>6079</v>
      </c>
      <c r="R201" t="s">
        <v>6079</v>
      </c>
      <c r="S201" t="s">
        <v>6079</v>
      </c>
      <c r="T201" t="s">
        <v>6079</v>
      </c>
      <c r="U201">
        <v>15.558247315599999</v>
      </c>
      <c r="V201">
        <v>15.985991201940005</v>
      </c>
      <c r="W201">
        <v>16.295587623246377</v>
      </c>
      <c r="X201">
        <v>16.487526551320002</v>
      </c>
      <c r="Y201">
        <v>16.540374915031556</v>
      </c>
      <c r="Z201">
        <v>16.40887640631453</v>
      </c>
      <c r="AA201">
        <v>16.831183620325714</v>
      </c>
      <c r="AB201">
        <v>21.543915853854472</v>
      </c>
      <c r="AC201">
        <v>21.312350895769999</v>
      </c>
      <c r="AD201">
        <v>22.062025140255585</v>
      </c>
      <c r="AE201">
        <v>22.33969701014</v>
      </c>
      <c r="AF201">
        <v>22.95522461238</v>
      </c>
      <c r="AG201">
        <v>33.169675076440001</v>
      </c>
      <c r="AH201">
        <v>33.813580029930002</v>
      </c>
      <c r="AI201">
        <v>34.229712033009996</v>
      </c>
      <c r="AJ201">
        <v>34.714486726510003</v>
      </c>
      <c r="AK201">
        <v>35.172326009449996</v>
      </c>
      <c r="AL201">
        <v>38.190914399731291</v>
      </c>
      <c r="AM201">
        <v>39.463891251651006</v>
      </c>
      <c r="AN201">
        <v>41.523291020063205</v>
      </c>
      <c r="AO201">
        <v>36.66777670319</v>
      </c>
      <c r="AP201">
        <v>35.560608587519994</v>
      </c>
      <c r="AQ201">
        <v>36.639706450029998</v>
      </c>
      <c r="AR201">
        <v>36.879630345693805</v>
      </c>
      <c r="AS201">
        <v>43.492300524710096</v>
      </c>
      <c r="AT201">
        <v>43.934695529974704</v>
      </c>
      <c r="AU201">
        <v>44.375478256791205</v>
      </c>
      <c r="AV201">
        <v>43.071462081959098</v>
      </c>
      <c r="AW201">
        <v>43.929811453510098</v>
      </c>
      <c r="AX201">
        <v>44.087328342913104</v>
      </c>
      <c r="AY201">
        <v>44.262354990442702</v>
      </c>
      <c r="AZ201">
        <v>45.8017858037772</v>
      </c>
    </row>
    <row r="202" spans="11:52" ht="14.4">
      <c r="K202" t="s">
        <v>311</v>
      </c>
      <c r="L202" t="s">
        <v>136</v>
      </c>
      <c r="M202" t="s">
        <v>18</v>
      </c>
      <c r="N202" t="s">
        <v>80</v>
      </c>
      <c r="O202">
        <v>3237.7909159309802</v>
      </c>
      <c r="P202">
        <v>3248.76689772906</v>
      </c>
      <c r="Q202">
        <v>3394.3255111498997</v>
      </c>
      <c r="R202">
        <v>3354.0918934373799</v>
      </c>
      <c r="S202">
        <v>3368.8528603749801</v>
      </c>
      <c r="T202">
        <v>3370.33527364665</v>
      </c>
      <c r="U202">
        <v>3323.2622317570599</v>
      </c>
      <c r="V202">
        <v>3364.9752721561499</v>
      </c>
      <c r="W202">
        <v>3296.0310655287803</v>
      </c>
      <c r="X202">
        <v>3307.2877743678496</v>
      </c>
      <c r="Y202">
        <v>3331.7530453375798</v>
      </c>
      <c r="Z202">
        <v>3267.0026023673399</v>
      </c>
      <c r="AA202">
        <v>3249.4627680270296</v>
      </c>
      <c r="AB202">
        <v>3235.2595178134511</v>
      </c>
      <c r="AC202">
        <v>3222.4696194923399</v>
      </c>
      <c r="AD202">
        <v>3233.8697139575402</v>
      </c>
      <c r="AE202">
        <v>3210.9213039845795</v>
      </c>
      <c r="AF202">
        <v>3237.7941475323601</v>
      </c>
      <c r="AG202">
        <v>3321.0276864012799</v>
      </c>
      <c r="AH202">
        <v>3337.7831505555414</v>
      </c>
      <c r="AI202">
        <v>3361.3122142840803</v>
      </c>
      <c r="AJ202">
        <v>3340.2788147460801</v>
      </c>
      <c r="AK202">
        <v>3418.58781116316</v>
      </c>
      <c r="AL202">
        <v>3558.8868433445905</v>
      </c>
      <c r="AM202">
        <v>3477.4753399015999</v>
      </c>
      <c r="AN202">
        <v>3476.0980486232106</v>
      </c>
      <c r="AO202">
        <v>3539.4890796666396</v>
      </c>
      <c r="AP202">
        <v>3498.05374302068</v>
      </c>
      <c r="AQ202">
        <v>3520.7501140079794</v>
      </c>
      <c r="AR202">
        <v>3560.1450822847901</v>
      </c>
      <c r="AS202">
        <v>3656.0686028035097</v>
      </c>
      <c r="AT202">
        <v>3789.6409349529504</v>
      </c>
      <c r="AU202">
        <v>3875.3457996942502</v>
      </c>
      <c r="AV202">
        <v>3650.7711674369998</v>
      </c>
      <c r="AW202">
        <v>3704.8906250489999</v>
      </c>
      <c r="AX202">
        <v>3748.9437741269999</v>
      </c>
      <c r="AY202">
        <v>3761.354871943</v>
      </c>
      <c r="AZ202">
        <v>3750.8500170030002</v>
      </c>
    </row>
    <row r="203" spans="11:52" ht="14.4">
      <c r="K203" t="s">
        <v>312</v>
      </c>
      <c r="L203" t="s">
        <v>136</v>
      </c>
      <c r="M203" t="s">
        <v>34</v>
      </c>
      <c r="N203" t="s">
        <v>80</v>
      </c>
      <c r="O203">
        <v>31325.887619037894</v>
      </c>
      <c r="P203">
        <v>31262.38909832581</v>
      </c>
      <c r="Q203">
        <v>33706.41874900282</v>
      </c>
      <c r="R203">
        <v>31638.157815119739</v>
      </c>
      <c r="S203">
        <v>31504.671487336847</v>
      </c>
      <c r="T203">
        <v>30825.26895952885</v>
      </c>
      <c r="U203">
        <v>31469.543728276854</v>
      </c>
      <c r="V203">
        <v>31985.756719804889</v>
      </c>
      <c r="W203">
        <v>31005.861516586363</v>
      </c>
      <c r="X203">
        <v>30262.562767987711</v>
      </c>
      <c r="Y203">
        <v>30746.686177105246</v>
      </c>
      <c r="Z203">
        <v>29977.492418952836</v>
      </c>
      <c r="AA203">
        <v>29775.458057720563</v>
      </c>
      <c r="AB203">
        <v>29042.294648753319</v>
      </c>
      <c r="AC203">
        <v>29498.523061537991</v>
      </c>
      <c r="AD203">
        <v>29918.751951818755</v>
      </c>
      <c r="AE203">
        <v>29275.457756816257</v>
      </c>
      <c r="AF203">
        <v>29285.871667765528</v>
      </c>
      <c r="AG203">
        <v>30697.46641585933</v>
      </c>
      <c r="AH203">
        <v>30821.792512585616</v>
      </c>
      <c r="AI203">
        <v>31753.568694763399</v>
      </c>
      <c r="AJ203">
        <v>30458.075807024376</v>
      </c>
      <c r="AK203">
        <v>25557.899943569912</v>
      </c>
      <c r="AL203">
        <v>26054.12025001951</v>
      </c>
      <c r="AM203">
        <v>25965.198036596175</v>
      </c>
      <c r="AN203">
        <v>25620.669622396032</v>
      </c>
      <c r="AO203">
        <v>26706.340765453991</v>
      </c>
      <c r="AP203">
        <v>26365.06308532957</v>
      </c>
      <c r="AQ203">
        <v>26716.802186731136</v>
      </c>
      <c r="AR203">
        <v>26181.727704152599</v>
      </c>
      <c r="AS203">
        <v>27458.469295290048</v>
      </c>
      <c r="AT203">
        <v>28152.279918192777</v>
      </c>
      <c r="AU203">
        <v>29005.986725477265</v>
      </c>
      <c r="AV203">
        <v>27001.699262781523</v>
      </c>
      <c r="AW203">
        <v>27665.070396008592</v>
      </c>
      <c r="AX203">
        <v>27606.687669245184</v>
      </c>
      <c r="AY203">
        <v>27727.158524004277</v>
      </c>
      <c r="AZ203">
        <v>27144.672751852191</v>
      </c>
    </row>
    <row r="204" spans="11:52" ht="14.4">
      <c r="K204" t="s">
        <v>313</v>
      </c>
      <c r="L204" t="s">
        <v>136</v>
      </c>
      <c r="M204" t="s">
        <v>19</v>
      </c>
      <c r="N204" t="s">
        <v>80</v>
      </c>
      <c r="O204">
        <v>460.79331919999998</v>
      </c>
      <c r="P204">
        <v>472.64612238000001</v>
      </c>
      <c r="Q204">
        <v>518.49348387900011</v>
      </c>
      <c r="R204">
        <v>487.212272692</v>
      </c>
      <c r="S204">
        <v>487.60016032599998</v>
      </c>
      <c r="T204">
        <v>439.43089429600002</v>
      </c>
      <c r="U204">
        <v>471.55471688900002</v>
      </c>
      <c r="V204">
        <v>497.19058329379999</v>
      </c>
      <c r="W204">
        <v>482.46301552345</v>
      </c>
      <c r="X204">
        <v>415.38657524046999</v>
      </c>
      <c r="Y204">
        <v>181.49208298776</v>
      </c>
      <c r="Z204">
        <v>177.69754909203999</v>
      </c>
      <c r="AA204">
        <v>177.27229116193001</v>
      </c>
      <c r="AB204">
        <v>179.36938096126002</v>
      </c>
      <c r="AC204">
        <v>162.89155076444001</v>
      </c>
      <c r="AD204">
        <v>168.00332489097997</v>
      </c>
      <c r="AE204">
        <v>166.29122984733002</v>
      </c>
      <c r="AF204">
        <v>682.82625266697994</v>
      </c>
      <c r="AG204">
        <v>725.88473400390001</v>
      </c>
      <c r="AH204">
        <v>711.94437194045997</v>
      </c>
      <c r="AI204">
        <v>717.46570205097998</v>
      </c>
      <c r="AJ204">
        <v>686.18357959763</v>
      </c>
      <c r="AK204">
        <v>742.43371929661998</v>
      </c>
      <c r="AL204">
        <v>737.76861246390001</v>
      </c>
      <c r="AM204">
        <v>724.14440488052003</v>
      </c>
      <c r="AN204">
        <v>698.21225154196998</v>
      </c>
      <c r="AO204">
        <v>728.20540956856996</v>
      </c>
      <c r="AP204">
        <v>724.59985201149004</v>
      </c>
      <c r="AQ204">
        <v>752.92527817644986</v>
      </c>
      <c r="AR204">
        <v>707.18989259143996</v>
      </c>
      <c r="AS204">
        <v>761.96517099126004</v>
      </c>
      <c r="AT204">
        <v>752.8885011295971</v>
      </c>
      <c r="AU204">
        <v>771.45555402490004</v>
      </c>
      <c r="AV204">
        <v>733.02949898684301</v>
      </c>
      <c r="AW204">
        <v>721.58923864827</v>
      </c>
      <c r="AX204">
        <v>718.07375472374997</v>
      </c>
      <c r="AY204">
        <v>724.92785177324004</v>
      </c>
      <c r="AZ204">
        <v>700.60117160559957</v>
      </c>
    </row>
    <row r="205" spans="11:52" ht="14.4">
      <c r="K205" t="s">
        <v>314</v>
      </c>
      <c r="L205" t="s">
        <v>136</v>
      </c>
      <c r="M205" t="s">
        <v>20</v>
      </c>
      <c r="N205" t="s">
        <v>80</v>
      </c>
      <c r="O205">
        <v>6836.6234115730713</v>
      </c>
      <c r="P205">
        <v>6928.9558063804907</v>
      </c>
      <c r="Q205">
        <v>7367.4157677420508</v>
      </c>
      <c r="R205">
        <v>6891.3831540315896</v>
      </c>
      <c r="S205">
        <v>6896.5660720135302</v>
      </c>
      <c r="T205">
        <v>6704.4157902268789</v>
      </c>
      <c r="U205">
        <v>6954.3723074256195</v>
      </c>
      <c r="V205">
        <v>7173.6941150374296</v>
      </c>
      <c r="W205">
        <v>7078.1840228635692</v>
      </c>
      <c r="X205">
        <v>6918.8330598456096</v>
      </c>
      <c r="Y205">
        <v>7116.39604593698</v>
      </c>
      <c r="Z205">
        <v>6961.574562035059</v>
      </c>
      <c r="AA205">
        <v>6974.4728466594406</v>
      </c>
      <c r="AB205">
        <v>6705.6619227587198</v>
      </c>
      <c r="AC205">
        <v>6925.5327485691396</v>
      </c>
      <c r="AD205">
        <v>7117.3558855816</v>
      </c>
      <c r="AE205">
        <v>7136.2362680286587</v>
      </c>
      <c r="AF205">
        <v>6987.0256000480995</v>
      </c>
      <c r="AG205">
        <v>7411.5785137472685</v>
      </c>
      <c r="AH205">
        <v>7625.6382054103697</v>
      </c>
      <c r="AI205">
        <v>7887.3962587878896</v>
      </c>
      <c r="AJ205">
        <v>7438.1048690607695</v>
      </c>
      <c r="AK205">
        <v>8336.6115115422108</v>
      </c>
      <c r="AL205">
        <v>8445.9795847139194</v>
      </c>
      <c r="AM205">
        <v>8465.0797636253519</v>
      </c>
      <c r="AN205">
        <v>8290.6179645805805</v>
      </c>
      <c r="AO205">
        <v>8617.8379865019306</v>
      </c>
      <c r="AP205">
        <v>8631.2978362128106</v>
      </c>
      <c r="AQ205">
        <v>8800.3843570120989</v>
      </c>
      <c r="AR205">
        <v>8607.6379543540097</v>
      </c>
      <c r="AS205">
        <v>9095.4531380836797</v>
      </c>
      <c r="AT205">
        <v>9071.0976845083787</v>
      </c>
      <c r="AU205">
        <v>9472.5355747720605</v>
      </c>
      <c r="AV205">
        <v>8874.9449248900801</v>
      </c>
      <c r="AW205">
        <v>9027.1499635458185</v>
      </c>
      <c r="AX205">
        <v>9048.1444970185294</v>
      </c>
      <c r="AY205">
        <v>9182.1776823107703</v>
      </c>
      <c r="AZ205">
        <v>9004.9736948308509</v>
      </c>
    </row>
    <row r="206" spans="11:52" ht="14.4">
      <c r="K206" t="s">
        <v>315</v>
      </c>
      <c r="L206" t="s">
        <v>136</v>
      </c>
      <c r="M206" t="s">
        <v>21</v>
      </c>
      <c r="N206" t="s">
        <v>80</v>
      </c>
      <c r="O206">
        <v>7689.0302272464514</v>
      </c>
      <c r="P206">
        <v>7683.4032733869453</v>
      </c>
      <c r="Q206">
        <v>8656.2022278990535</v>
      </c>
      <c r="R206">
        <v>7902.3718951464316</v>
      </c>
      <c r="S206">
        <v>7795.8517745711533</v>
      </c>
      <c r="T206">
        <v>7483.337593797527</v>
      </c>
      <c r="U206">
        <v>7373.945011074893</v>
      </c>
      <c r="V206">
        <v>7513.9637103132336</v>
      </c>
      <c r="W206">
        <v>6994.2526828164437</v>
      </c>
      <c r="X206">
        <v>6784.2206247623535</v>
      </c>
      <c r="Y206">
        <v>6766.4452653665485</v>
      </c>
      <c r="Z206">
        <v>6464.1956668051762</v>
      </c>
      <c r="AA206">
        <v>6387.843526744392</v>
      </c>
      <c r="AB206">
        <v>6284.6226586870407</v>
      </c>
      <c r="AC206">
        <v>6386.7053238521676</v>
      </c>
      <c r="AD206">
        <v>6535.77380546728</v>
      </c>
      <c r="AE206">
        <v>6527.1727774692363</v>
      </c>
      <c r="AF206">
        <v>6444.4618769879626</v>
      </c>
      <c r="AG206">
        <v>6883.8979359407695</v>
      </c>
      <c r="AH206">
        <v>6855.3898237935782</v>
      </c>
      <c r="AI206">
        <v>7211.9087692233124</v>
      </c>
      <c r="AJ206">
        <v>6935.3211953965292</v>
      </c>
      <c r="AK206">
        <v>7679.5908008436445</v>
      </c>
      <c r="AL206">
        <v>7344.20041770015</v>
      </c>
      <c r="AM206">
        <v>7235.159275516673</v>
      </c>
      <c r="AN206">
        <v>7154.7487129797082</v>
      </c>
    </row>
    <row r="207" spans="11:52" ht="14.4">
      <c r="K207" t="s">
        <v>316</v>
      </c>
      <c r="L207" t="s">
        <v>136</v>
      </c>
      <c r="M207" t="s">
        <v>22</v>
      </c>
      <c r="N207" t="s">
        <v>80</v>
      </c>
      <c r="O207">
        <v>342.95075049000002</v>
      </c>
      <c r="P207">
        <v>349.01956171</v>
      </c>
      <c r="Q207">
        <v>354.25556005999999</v>
      </c>
      <c r="R207">
        <v>341.82281671999999</v>
      </c>
      <c r="S207">
        <v>336.31157268999999</v>
      </c>
      <c r="T207">
        <v>337.45774903</v>
      </c>
      <c r="U207">
        <v>334.37286922999999</v>
      </c>
      <c r="V207">
        <v>303.99101925000002</v>
      </c>
      <c r="W207">
        <v>295.91343143</v>
      </c>
      <c r="X207">
        <v>288.85187092000001</v>
      </c>
      <c r="Y207">
        <v>279.52715928999999</v>
      </c>
      <c r="Z207">
        <v>268.14265136</v>
      </c>
      <c r="AA207">
        <v>253.56153628999999</v>
      </c>
      <c r="AB207">
        <v>250.44926247999999</v>
      </c>
      <c r="AC207">
        <v>240.32084599999999</v>
      </c>
      <c r="AD207">
        <v>235.25716904999999</v>
      </c>
      <c r="AE207">
        <v>237.30585554999999</v>
      </c>
      <c r="AF207">
        <v>243.39844124967999</v>
      </c>
      <c r="AG207">
        <v>241.21082921362</v>
      </c>
      <c r="AH207">
        <v>246.86312382584001</v>
      </c>
      <c r="AI207">
        <v>248.72264490965</v>
      </c>
      <c r="AJ207">
        <v>250.43311646358001</v>
      </c>
      <c r="AK207">
        <v>258.72327874889999</v>
      </c>
      <c r="AL207">
        <v>270.762686573</v>
      </c>
      <c r="AM207">
        <v>274.79467398499997</v>
      </c>
      <c r="AN207">
        <v>282.95192089099999</v>
      </c>
      <c r="AO207">
        <v>286.26801219399999</v>
      </c>
      <c r="AP207">
        <v>293.54181740600001</v>
      </c>
      <c r="AQ207">
        <v>299.56440375099999</v>
      </c>
      <c r="AR207">
        <v>310.88457139600001</v>
      </c>
      <c r="AS207">
        <v>309.653157093</v>
      </c>
      <c r="AT207">
        <v>316.64784888899999</v>
      </c>
      <c r="AU207">
        <v>323.70560649100003</v>
      </c>
      <c r="AV207">
        <v>312.54115047099998</v>
      </c>
      <c r="AW207">
        <v>304.75819793199997</v>
      </c>
      <c r="AX207">
        <v>303.39437626199998</v>
      </c>
      <c r="AY207">
        <v>307.15572191899997</v>
      </c>
      <c r="AZ207">
        <v>303.50499877800002</v>
      </c>
    </row>
    <row r="208" spans="11:52" ht="14.4">
      <c r="K208" t="s">
        <v>317</v>
      </c>
      <c r="L208" t="s">
        <v>136</v>
      </c>
      <c r="M208" t="s">
        <v>90</v>
      </c>
      <c r="N208" t="s">
        <v>80</v>
      </c>
      <c r="O208">
        <v>34.626430673950928</v>
      </c>
      <c r="P208">
        <v>34.266089437154612</v>
      </c>
      <c r="Q208">
        <v>34.511224666179196</v>
      </c>
      <c r="R208">
        <v>35.215791717978085</v>
      </c>
      <c r="S208">
        <v>37.110226746451701</v>
      </c>
      <c r="T208">
        <v>35.982294157418167</v>
      </c>
      <c r="U208">
        <v>35.446800365054813</v>
      </c>
      <c r="V208">
        <v>35.500009377831063</v>
      </c>
      <c r="W208">
        <v>36.450237777513962</v>
      </c>
      <c r="X208">
        <v>36.50466812685557</v>
      </c>
      <c r="Y208">
        <v>36.141852695514672</v>
      </c>
      <c r="Z208">
        <v>36.551666885406803</v>
      </c>
      <c r="AA208">
        <v>39.435486438502998</v>
      </c>
      <c r="AB208">
        <v>39.744397569702954</v>
      </c>
      <c r="AC208">
        <v>40.009934368818541</v>
      </c>
      <c r="AD208">
        <v>41.017882077396422</v>
      </c>
      <c r="AE208">
        <v>41.803739319573346</v>
      </c>
      <c r="AF208">
        <v>43.200606905065769</v>
      </c>
      <c r="AG208">
        <v>43.772798303477359</v>
      </c>
      <c r="AH208">
        <v>44.128095088975705</v>
      </c>
      <c r="AI208">
        <v>45.037505229032519</v>
      </c>
      <c r="AJ208">
        <v>45.337863682793198</v>
      </c>
      <c r="AK208">
        <v>45.475767443064711</v>
      </c>
      <c r="AL208">
        <v>46.64333851803508</v>
      </c>
      <c r="AM208">
        <v>46.694201963766297</v>
      </c>
      <c r="AN208">
        <v>47.767641836243875</v>
      </c>
      <c r="AO208">
        <v>48.470614024366945</v>
      </c>
      <c r="AP208">
        <v>50.024447234461313</v>
      </c>
      <c r="AQ208">
        <v>51.422861938778723</v>
      </c>
      <c r="AR208">
        <v>52.080603453677689</v>
      </c>
      <c r="AS208">
        <v>52.958808343345659</v>
      </c>
      <c r="AT208">
        <v>55.239715736635368</v>
      </c>
      <c r="AU208">
        <v>57.488446872478733</v>
      </c>
      <c r="AV208">
        <v>59.514009864853712</v>
      </c>
      <c r="AW208">
        <v>56.848890982649991</v>
      </c>
      <c r="AX208">
        <v>58.042300279880003</v>
      </c>
      <c r="AY208">
        <v>61.685927788409998</v>
      </c>
      <c r="AZ208">
        <v>61.035785080110003</v>
      </c>
    </row>
    <row r="209" spans="11:52" ht="14.4">
      <c r="K209" t="s">
        <v>318</v>
      </c>
      <c r="L209" t="s">
        <v>136</v>
      </c>
      <c r="M209" t="s">
        <v>23</v>
      </c>
      <c r="N209" t="s">
        <v>80</v>
      </c>
      <c r="O209">
        <v>50.570041936671281</v>
      </c>
      <c r="P209">
        <v>48.554634043832792</v>
      </c>
      <c r="Q209">
        <v>57.707430195858805</v>
      </c>
      <c r="R209">
        <v>55.123819098177371</v>
      </c>
      <c r="S209">
        <v>55.447058479572213</v>
      </c>
      <c r="T209">
        <v>56.827882991431416</v>
      </c>
      <c r="U209">
        <v>56.449709619491209</v>
      </c>
      <c r="V209">
        <v>55.597371442248566</v>
      </c>
      <c r="W209">
        <v>59.058148395031921</v>
      </c>
      <c r="X209">
        <v>61.144260693364743</v>
      </c>
      <c r="Y209">
        <v>55.331555296966613</v>
      </c>
      <c r="Z209">
        <v>57.42653997153073</v>
      </c>
      <c r="AA209">
        <v>58.836707069356613</v>
      </c>
      <c r="AB209">
        <v>61.133145792185736</v>
      </c>
      <c r="AC209">
        <v>61.614603940044873</v>
      </c>
      <c r="AD209">
        <v>62.150102825740966</v>
      </c>
      <c r="AE209">
        <v>63.361372230409721</v>
      </c>
      <c r="AF209">
        <v>65.083687162070134</v>
      </c>
      <c r="AG209">
        <v>70.141725395757661</v>
      </c>
      <c r="AH209">
        <v>70.631823797152549</v>
      </c>
      <c r="AI209">
        <v>76.384167796183135</v>
      </c>
      <c r="AJ209">
        <v>81.928883571621341</v>
      </c>
      <c r="AK209">
        <v>80.520618712038228</v>
      </c>
      <c r="AL209">
        <v>82.355895763562174</v>
      </c>
      <c r="AM209">
        <v>83.654955905255378</v>
      </c>
      <c r="AN209">
        <v>87.588033264151264</v>
      </c>
      <c r="AO209">
        <v>114.2942288438792</v>
      </c>
      <c r="AP209">
        <v>120.73221810179136</v>
      </c>
      <c r="AQ209">
        <v>124.31395145637023</v>
      </c>
      <c r="AR209">
        <v>128.03609640799317</v>
      </c>
      <c r="AS209">
        <v>132.1521653266328</v>
      </c>
      <c r="AT209">
        <v>129.55630375936431</v>
      </c>
      <c r="AU209">
        <v>132.25150466030604</v>
      </c>
      <c r="AV209">
        <v>135.66273215405744</v>
      </c>
      <c r="AW209">
        <v>137.58755361932279</v>
      </c>
      <c r="AX209">
        <v>142.32719311034603</v>
      </c>
      <c r="AY209">
        <v>143.7583913932144</v>
      </c>
      <c r="AZ209">
        <v>148.18309287799633</v>
      </c>
    </row>
    <row r="210" spans="11:52" ht="14.4">
      <c r="K210" t="s">
        <v>319</v>
      </c>
      <c r="L210" t="s">
        <v>136</v>
      </c>
      <c r="M210" t="s">
        <v>24</v>
      </c>
      <c r="N210" t="s">
        <v>80</v>
      </c>
      <c r="O210">
        <v>336.27256623024601</v>
      </c>
      <c r="P210">
        <v>327.18803737226312</v>
      </c>
      <c r="Q210">
        <v>310.37155612359379</v>
      </c>
      <c r="R210">
        <v>297.83900864491892</v>
      </c>
      <c r="S210">
        <v>288.07101510756178</v>
      </c>
      <c r="T210">
        <v>285.59270597011658</v>
      </c>
      <c r="U210">
        <v>324.48680851831909</v>
      </c>
      <c r="V210">
        <v>323.31203965736017</v>
      </c>
      <c r="W210">
        <v>315.20098583876</v>
      </c>
      <c r="X210">
        <v>301.20371779767999</v>
      </c>
      <c r="Y210">
        <v>298.80482881794939</v>
      </c>
      <c r="Z210">
        <v>290.14477946094928</v>
      </c>
      <c r="AA210">
        <v>286.34015556189712</v>
      </c>
      <c r="AB210">
        <v>279.06628751016962</v>
      </c>
      <c r="AC210">
        <v>259.60124250342</v>
      </c>
      <c r="AD210">
        <v>263.2786908770114</v>
      </c>
      <c r="AE210">
        <v>260.64136998478</v>
      </c>
      <c r="AF210">
        <v>267.59078793038003</v>
      </c>
      <c r="AG210">
        <v>258.2544697957</v>
      </c>
      <c r="AH210">
        <v>260.66506113794003</v>
      </c>
      <c r="AI210">
        <v>263.27328718807996</v>
      </c>
      <c r="AJ210">
        <v>267.15716066896999</v>
      </c>
      <c r="AK210">
        <v>276.06073293538003</v>
      </c>
      <c r="AL210">
        <v>275.87596622829005</v>
      </c>
      <c r="AM210">
        <v>279.8104980745</v>
      </c>
      <c r="AN210">
        <v>285.56031457189431</v>
      </c>
      <c r="AO210">
        <v>307.35954203955004</v>
      </c>
      <c r="AP210">
        <v>321.45088413671004</v>
      </c>
      <c r="AQ210">
        <v>330.28951404026003</v>
      </c>
      <c r="AR210">
        <v>340.36705649184</v>
      </c>
      <c r="AS210">
        <v>348.52189558395543</v>
      </c>
      <c r="AT210">
        <v>382.96946445116998</v>
      </c>
      <c r="AU210">
        <v>406.19342052063223</v>
      </c>
      <c r="AV210">
        <v>381.86328545087179</v>
      </c>
      <c r="AW210">
        <v>390.96174086348998</v>
      </c>
      <c r="AX210">
        <v>398.93700470917798</v>
      </c>
      <c r="AY210">
        <v>398.61278834528582</v>
      </c>
      <c r="AZ210">
        <v>409.51781257194693</v>
      </c>
    </row>
    <row r="211" spans="11:52" ht="14.4">
      <c r="K211" t="s">
        <v>1393</v>
      </c>
      <c r="L211" t="s">
        <v>136</v>
      </c>
      <c r="M211" t="s">
        <v>1386</v>
      </c>
      <c r="N211" t="s">
        <v>80</v>
      </c>
      <c r="O211" t="s">
        <v>6079</v>
      </c>
      <c r="P211" t="s">
        <v>6079</v>
      </c>
      <c r="Q211" t="s">
        <v>6079</v>
      </c>
      <c r="R211" t="s">
        <v>6079</v>
      </c>
      <c r="S211" t="s">
        <v>6079</v>
      </c>
      <c r="T211" t="s">
        <v>6079</v>
      </c>
      <c r="U211" t="s">
        <v>6079</v>
      </c>
      <c r="V211" t="s">
        <v>6079</v>
      </c>
      <c r="W211" t="s">
        <v>6079</v>
      </c>
      <c r="X211" t="s">
        <v>6079</v>
      </c>
      <c r="Y211" t="s">
        <v>6079</v>
      </c>
      <c r="Z211" t="s">
        <v>6079</v>
      </c>
      <c r="AA211" t="s">
        <v>6079</v>
      </c>
      <c r="AB211">
        <v>26.87183288524831</v>
      </c>
      <c r="AC211">
        <v>28.199369419390944</v>
      </c>
      <c r="AD211">
        <v>28.65833437856563</v>
      </c>
      <c r="AE211">
        <v>28.744155970901321</v>
      </c>
      <c r="AF211">
        <v>27.182963773453451</v>
      </c>
      <c r="AG211">
        <v>27.688887838138186</v>
      </c>
      <c r="AH211">
        <v>27.28461893427664</v>
      </c>
      <c r="AI211">
        <v>28.585265927934859</v>
      </c>
      <c r="AJ211">
        <v>27.302445918422087</v>
      </c>
      <c r="AK211">
        <v>25.492904936467799</v>
      </c>
      <c r="AL211">
        <v>25.653874178114545</v>
      </c>
      <c r="AM211">
        <v>25.741366066061897</v>
      </c>
      <c r="AN211">
        <v>26.144486413632286</v>
      </c>
      <c r="AO211">
        <v>28.138284258016679</v>
      </c>
      <c r="AP211">
        <v>29.638757887050922</v>
      </c>
      <c r="AQ211">
        <v>29.959063311071969</v>
      </c>
      <c r="AR211">
        <v>30.301381979964567</v>
      </c>
      <c r="AS211">
        <v>31.838111829175421</v>
      </c>
      <c r="AT211">
        <v>32.74843210149006</v>
      </c>
      <c r="AU211">
        <v>33.695427244820507</v>
      </c>
      <c r="AV211">
        <v>31.833753590161457</v>
      </c>
      <c r="AW211">
        <v>33.507542422425487</v>
      </c>
      <c r="AX211">
        <v>33.677425503219233</v>
      </c>
      <c r="AY211">
        <v>35.65679541703885</v>
      </c>
      <c r="AZ211">
        <v>33.682008294873491</v>
      </c>
    </row>
    <row r="212" spans="11:52" ht="14.4">
      <c r="K212" t="s">
        <v>320</v>
      </c>
      <c r="L212" t="s">
        <v>136</v>
      </c>
      <c r="M212" t="s">
        <v>25</v>
      </c>
      <c r="N212" t="s">
        <v>80</v>
      </c>
      <c r="O212">
        <v>2290.941792306</v>
      </c>
      <c r="P212">
        <v>2275.7724955150002</v>
      </c>
      <c r="Q212">
        <v>2371.4547303999998</v>
      </c>
      <c r="R212">
        <v>2312.6559427249999</v>
      </c>
      <c r="S212">
        <v>2296.5483480809999</v>
      </c>
      <c r="T212">
        <v>2275.998928426</v>
      </c>
      <c r="U212">
        <v>2322.9282907510001</v>
      </c>
      <c r="V212">
        <v>2331.0034781999998</v>
      </c>
      <c r="W212">
        <v>2296.5345525880002</v>
      </c>
      <c r="X212">
        <v>2277.299839198</v>
      </c>
      <c r="Y212">
        <v>2289.00768277</v>
      </c>
      <c r="Z212">
        <v>2228.0465058899999</v>
      </c>
      <c r="AA212">
        <v>2215.5475375030001</v>
      </c>
      <c r="AB212">
        <v>2218.6362486580001</v>
      </c>
      <c r="AC212">
        <v>2196.8212272124251</v>
      </c>
      <c r="AD212">
        <v>2209.9675994205322</v>
      </c>
      <c r="AE212">
        <v>2214.4589500298207</v>
      </c>
      <c r="AF212">
        <v>2196.0016047236413</v>
      </c>
      <c r="AG212">
        <v>2417.8538820379285</v>
      </c>
      <c r="AH212">
        <v>2402.1678543605431</v>
      </c>
      <c r="AI212">
        <v>2473.0953833402623</v>
      </c>
      <c r="AJ212">
        <v>2422.3695813887862</v>
      </c>
      <c r="AK212">
        <v>2466.6096100354898</v>
      </c>
      <c r="AL212">
        <v>2545.205180492695</v>
      </c>
      <c r="AM212">
        <v>2582.7067419287528</v>
      </c>
      <c r="AN212">
        <v>2623.5694296402207</v>
      </c>
      <c r="AO212">
        <v>2752.2916186866632</v>
      </c>
      <c r="AP212">
        <v>2805.6196206929999</v>
      </c>
      <c r="AQ212">
        <v>2820.6913592579999</v>
      </c>
      <c r="AR212">
        <v>2799.0411697630002</v>
      </c>
      <c r="AS212">
        <v>2849.698896803</v>
      </c>
      <c r="AT212">
        <v>2848.2921665479998</v>
      </c>
      <c r="AU212">
        <v>2833.7018781010001</v>
      </c>
      <c r="AV212">
        <v>2668.2504352279998</v>
      </c>
      <c r="AW212">
        <v>2693.2740600249999</v>
      </c>
      <c r="AX212">
        <v>2617.5425404030002</v>
      </c>
      <c r="AY212">
        <v>2600.5996355850002</v>
      </c>
      <c r="AZ212">
        <v>2574.2065445049998</v>
      </c>
    </row>
    <row r="213" spans="11:52" ht="14.4">
      <c r="K213" t="s">
        <v>5650</v>
      </c>
      <c r="L213" t="s">
        <v>136</v>
      </c>
      <c r="M213" t="s">
        <v>5610</v>
      </c>
      <c r="N213" t="s">
        <v>80</v>
      </c>
      <c r="AO213">
        <v>81.621501515149106</v>
      </c>
      <c r="AP213" t="s">
        <v>6079</v>
      </c>
      <c r="AQ213" t="s">
        <v>6079</v>
      </c>
      <c r="AR213" t="s">
        <v>6079</v>
      </c>
      <c r="AS213" t="s">
        <v>6079</v>
      </c>
      <c r="AT213">
        <v>97.433716306513745</v>
      </c>
      <c r="AU213">
        <v>103.7373347664747</v>
      </c>
      <c r="AV213">
        <v>100.48655251019834</v>
      </c>
      <c r="AW213">
        <v>97.949182816978563</v>
      </c>
      <c r="AX213">
        <v>99.387639424114781</v>
      </c>
      <c r="AY213">
        <v>101.22710260470711</v>
      </c>
      <c r="AZ213">
        <v>102.88839403077644</v>
      </c>
    </row>
    <row r="214" spans="11:52" ht="14.4">
      <c r="K214" t="s">
        <v>321</v>
      </c>
      <c r="L214" t="s">
        <v>136</v>
      </c>
      <c r="M214" t="s">
        <v>98</v>
      </c>
      <c r="N214" t="s">
        <v>80</v>
      </c>
      <c r="O214">
        <v>16.275002234871195</v>
      </c>
      <c r="P214">
        <v>16.801833201229954</v>
      </c>
      <c r="Q214">
        <v>16.743183999999999</v>
      </c>
      <c r="R214">
        <v>16.559035000000002</v>
      </c>
      <c r="S214">
        <v>16.958532000000002</v>
      </c>
      <c r="T214">
        <v>17.443072000000001</v>
      </c>
      <c r="U214">
        <v>17.055736</v>
      </c>
      <c r="V214">
        <v>17.678052000000001</v>
      </c>
      <c r="W214">
        <v>18.288323999999999</v>
      </c>
      <c r="X214">
        <v>18.835718</v>
      </c>
      <c r="Y214">
        <v>18.665748000000001</v>
      </c>
      <c r="Z214">
        <v>18.702781000000002</v>
      </c>
      <c r="AA214">
        <v>19.285888</v>
      </c>
      <c r="AB214">
        <v>22.385044000000001</v>
      </c>
      <c r="AC214">
        <v>21.339234999999999</v>
      </c>
      <c r="AD214">
        <v>22.049648999999999</v>
      </c>
      <c r="AE214">
        <v>22.734767000000002</v>
      </c>
      <c r="AF214">
        <v>26.218385000000001</v>
      </c>
      <c r="AG214">
        <v>19.451647000000001</v>
      </c>
      <c r="AH214">
        <v>19.586736999999999</v>
      </c>
      <c r="AI214">
        <v>20.055644999999998</v>
      </c>
      <c r="AJ214">
        <v>21.553325000000001</v>
      </c>
      <c r="AK214">
        <v>22.044844999999999</v>
      </c>
      <c r="AL214">
        <v>23.313285</v>
      </c>
      <c r="AM214">
        <v>25.067413999999999</v>
      </c>
      <c r="AN214">
        <v>27.242588000000001</v>
      </c>
      <c r="AO214">
        <v>27.897227999999998</v>
      </c>
      <c r="AP214">
        <v>29.16947</v>
      </c>
      <c r="AQ214">
        <v>29.877033000000001</v>
      </c>
      <c r="AR214">
        <v>31.783918</v>
      </c>
      <c r="AS214">
        <v>20.423459000000001</v>
      </c>
      <c r="AT214">
        <v>20.222241</v>
      </c>
      <c r="AU214">
        <v>20.904105999999999</v>
      </c>
      <c r="AV214">
        <v>30.785910000000001</v>
      </c>
      <c r="AW214">
        <v>31.177102999999999</v>
      </c>
      <c r="AX214">
        <v>32.405394999999999</v>
      </c>
      <c r="AY214">
        <v>32.137517000000003</v>
      </c>
      <c r="AZ214">
        <v>35.244101999999998</v>
      </c>
    </row>
    <row r="215" spans="11:52" ht="14.4">
      <c r="K215" t="s">
        <v>322</v>
      </c>
      <c r="L215" t="s">
        <v>136</v>
      </c>
      <c r="M215" t="s">
        <v>94</v>
      </c>
      <c r="N215" t="s">
        <v>80</v>
      </c>
      <c r="O215">
        <v>281.72678136661</v>
      </c>
      <c r="P215">
        <v>274.46018304132002</v>
      </c>
      <c r="Q215">
        <v>297.19984308760996</v>
      </c>
      <c r="R215">
        <v>169.47380352600001</v>
      </c>
      <c r="S215">
        <v>168.774464655</v>
      </c>
      <c r="T215">
        <v>172.05654058772001</v>
      </c>
      <c r="U215">
        <v>180.91818722846003</v>
      </c>
      <c r="V215">
        <v>186.97673015916001</v>
      </c>
      <c r="W215">
        <v>195.47514886522001</v>
      </c>
      <c r="X215">
        <v>197.51834668987996</v>
      </c>
      <c r="Y215">
        <v>208.30127313982001</v>
      </c>
      <c r="Z215">
        <v>209.29192625038999</v>
      </c>
      <c r="AA215">
        <v>201.37476885990003</v>
      </c>
      <c r="AB215">
        <v>199.50854696889999</v>
      </c>
      <c r="AC215">
        <v>203.50893256455001</v>
      </c>
      <c r="AD215">
        <v>215.41297700892</v>
      </c>
      <c r="AE215">
        <v>187.80673439803999</v>
      </c>
      <c r="AF215">
        <v>212.40707240049997</v>
      </c>
      <c r="AG215">
        <v>222.46446807373999</v>
      </c>
      <c r="AH215">
        <v>226.83156887140001</v>
      </c>
      <c r="AI215">
        <v>232.27388883149001</v>
      </c>
      <c r="AJ215">
        <v>233.04725366205</v>
      </c>
      <c r="AK215">
        <v>231.02555393754</v>
      </c>
      <c r="AL215">
        <v>221.33513094215999</v>
      </c>
      <c r="AM215">
        <v>218.72177149435001</v>
      </c>
      <c r="AN215">
        <v>177.30631677226</v>
      </c>
      <c r="AO215">
        <v>183.53381347695</v>
      </c>
      <c r="AP215">
        <v>186.76841986561001</v>
      </c>
      <c r="AQ215">
        <v>190.03796668971003</v>
      </c>
      <c r="AR215">
        <v>194.75097685027001</v>
      </c>
      <c r="AS215">
        <v>202.02941843305001</v>
      </c>
      <c r="AT215">
        <v>204.40113573777001</v>
      </c>
      <c r="AU215">
        <v>207.98091254600999</v>
      </c>
      <c r="AV215">
        <v>193.81445337248999</v>
      </c>
      <c r="AW215">
        <v>191.04689566573001</v>
      </c>
      <c r="AX215">
        <v>189.17884951127999</v>
      </c>
      <c r="AY215">
        <v>191.51646830815</v>
      </c>
      <c r="AZ215">
        <v>190.15352697930996</v>
      </c>
    </row>
    <row r="216" spans="11:52" ht="14.4">
      <c r="K216" t="s">
        <v>323</v>
      </c>
      <c r="L216" t="s">
        <v>136</v>
      </c>
      <c r="M216" t="s">
        <v>99</v>
      </c>
      <c r="N216" t="s">
        <v>80</v>
      </c>
      <c r="O216">
        <v>12.456384785999999</v>
      </c>
      <c r="P216">
        <v>12.922625609000001</v>
      </c>
      <c r="Q216">
        <v>13.200044497</v>
      </c>
      <c r="R216">
        <v>13.225750214</v>
      </c>
      <c r="S216">
        <v>13.612561464000001</v>
      </c>
      <c r="T216">
        <v>13.917217892</v>
      </c>
      <c r="U216">
        <v>13.575841842000001</v>
      </c>
      <c r="V216">
        <v>12.989890833</v>
      </c>
      <c r="W216">
        <v>12.870921315</v>
      </c>
      <c r="X216">
        <v>12.735096841000001</v>
      </c>
      <c r="Y216">
        <v>12.637969048</v>
      </c>
      <c r="Z216">
        <v>12.511867479999999</v>
      </c>
      <c r="AA216">
        <v>12.465173978999999</v>
      </c>
      <c r="AB216">
        <v>12.793960454</v>
      </c>
      <c r="AC216">
        <v>11.566402663</v>
      </c>
      <c r="AD216">
        <v>11.311632033</v>
      </c>
      <c r="AE216">
        <v>9.0824265489999991</v>
      </c>
      <c r="AF216">
        <v>9.5535141039999996</v>
      </c>
      <c r="AG216">
        <v>12.729581392</v>
      </c>
      <c r="AH216">
        <v>12.563384581999999</v>
      </c>
      <c r="AI216">
        <v>13.040332595000001</v>
      </c>
      <c r="AJ216">
        <v>13.465609413999999</v>
      </c>
      <c r="AK216">
        <v>13.947091937</v>
      </c>
      <c r="AL216">
        <v>15.491013965</v>
      </c>
      <c r="AM216">
        <v>15.783161622</v>
      </c>
      <c r="AN216">
        <v>16.493140534719998</v>
      </c>
      <c r="AO216">
        <v>17.34828751441</v>
      </c>
      <c r="AP216">
        <v>17.294836148000002</v>
      </c>
      <c r="AQ216">
        <v>17.208656011999999</v>
      </c>
      <c r="AR216">
        <v>49.609845833050002</v>
      </c>
      <c r="AS216">
        <v>48.588132290220003</v>
      </c>
      <c r="AT216">
        <v>48.729381987080011</v>
      </c>
      <c r="AU216">
        <v>49.658816010250007</v>
      </c>
      <c r="AV216">
        <v>51.383714494179998</v>
      </c>
      <c r="AW216">
        <v>50.8743466572</v>
      </c>
      <c r="AX216">
        <v>51.00613466139</v>
      </c>
      <c r="AY216">
        <v>50.048688274739995</v>
      </c>
      <c r="AZ216">
        <v>52.967132962690002</v>
      </c>
    </row>
    <row r="217" spans="11:52" ht="14.4">
      <c r="K217" t="s">
        <v>702</v>
      </c>
      <c r="L217" t="s">
        <v>136</v>
      </c>
      <c r="M217" t="s">
        <v>26</v>
      </c>
      <c r="N217" t="s">
        <v>80</v>
      </c>
      <c r="O217" t="s">
        <v>6079</v>
      </c>
      <c r="P217" t="s">
        <v>6079</v>
      </c>
      <c r="Q217" t="s">
        <v>6079</v>
      </c>
      <c r="R217" t="s">
        <v>6079</v>
      </c>
      <c r="S217" t="s">
        <v>6079</v>
      </c>
      <c r="T217">
        <v>18.156395337566799</v>
      </c>
      <c r="U217">
        <v>18.426397392292792</v>
      </c>
      <c r="V217">
        <v>18.890250738262335</v>
      </c>
      <c r="W217">
        <v>18.764642589872263</v>
      </c>
      <c r="X217">
        <v>19.266284940331381</v>
      </c>
      <c r="Y217">
        <v>19.460136561481637</v>
      </c>
      <c r="Z217">
        <v>19.69853893539911</v>
      </c>
      <c r="AA217">
        <v>19.604386070370879</v>
      </c>
      <c r="AB217">
        <v>19.825598373863912</v>
      </c>
      <c r="AC217">
        <v>19.896670200778615</v>
      </c>
      <c r="AD217">
        <v>19.812346929310749</v>
      </c>
      <c r="AE217">
        <v>20.08811564259203</v>
      </c>
      <c r="AF217">
        <v>20.246587239278085</v>
      </c>
      <c r="AG217">
        <v>20.664166500949996</v>
      </c>
      <c r="AH217">
        <v>20.779283489936155</v>
      </c>
      <c r="AI217">
        <v>20.997867260277467</v>
      </c>
      <c r="AJ217">
        <v>21.102727639419999</v>
      </c>
      <c r="AK217">
        <v>21.739890990860001</v>
      </c>
      <c r="AL217">
        <v>22.388761000430002</v>
      </c>
      <c r="AM217">
        <v>22.4961934508</v>
      </c>
      <c r="AN217">
        <v>22.84453198033</v>
      </c>
      <c r="AO217">
        <v>23.811704230099998</v>
      </c>
      <c r="AP217">
        <v>23.794435407090003</v>
      </c>
      <c r="AQ217">
        <v>24.201592983500003</v>
      </c>
      <c r="AR217">
        <v>24.909917253440003</v>
      </c>
      <c r="AS217">
        <v>25.28821397854</v>
      </c>
      <c r="AT217">
        <v>25.506947000389999</v>
      </c>
      <c r="AU217">
        <v>25.8758000176</v>
      </c>
      <c r="AV217">
        <v>25.870214000000001</v>
      </c>
      <c r="AW217">
        <v>25.837355336769999</v>
      </c>
      <c r="AX217">
        <v>25.873652</v>
      </c>
      <c r="AY217">
        <v>25.970141903849999</v>
      </c>
      <c r="AZ217">
        <v>26.479006999999999</v>
      </c>
    </row>
    <row r="218" spans="11:52" ht="14.4">
      <c r="K218" t="s">
        <v>324</v>
      </c>
      <c r="L218" t="s">
        <v>136</v>
      </c>
      <c r="M218" t="s">
        <v>27</v>
      </c>
      <c r="N218" t="s">
        <v>80</v>
      </c>
      <c r="O218">
        <v>2147.2254119999998</v>
      </c>
      <c r="P218">
        <v>2134.1928910000001</v>
      </c>
      <c r="Q218">
        <v>2290.1395790000001</v>
      </c>
      <c r="R218">
        <v>2169.098379</v>
      </c>
      <c r="S218">
        <v>2171.0593766249999</v>
      </c>
      <c r="T218">
        <v>2112.072595779</v>
      </c>
      <c r="U218">
        <v>2191.0518423859999</v>
      </c>
      <c r="V218">
        <v>2216.1396416839998</v>
      </c>
      <c r="W218">
        <v>2210.53772248</v>
      </c>
      <c r="X218">
        <v>2114.4310972899998</v>
      </c>
      <c r="Y218">
        <v>2178.2404805020001</v>
      </c>
      <c r="Z218">
        <v>2093.6841277899998</v>
      </c>
      <c r="AA218">
        <v>2114.246728266</v>
      </c>
      <c r="AB218">
        <v>2040.586996126</v>
      </c>
      <c r="AC218">
        <v>2109.253798659</v>
      </c>
      <c r="AD218">
        <v>2113.50461593</v>
      </c>
      <c r="AE218">
        <v>2129.336689534</v>
      </c>
      <c r="AF218">
        <v>2057.5464821840001</v>
      </c>
      <c r="AG218">
        <v>2075.3918646789998</v>
      </c>
      <c r="AH218">
        <v>2075.2898030360002</v>
      </c>
      <c r="AI218">
        <v>2112.2415258354299</v>
      </c>
      <c r="AJ218">
        <v>2070.2359074587198</v>
      </c>
      <c r="AK218">
        <v>2212.14618309663</v>
      </c>
      <c r="AL218">
        <v>2262.3562892843397</v>
      </c>
      <c r="AM218">
        <v>2290.6661805270705</v>
      </c>
      <c r="AN218">
        <v>2193.2848318999499</v>
      </c>
      <c r="AO218">
        <v>2338.0708136395801</v>
      </c>
      <c r="AP218">
        <v>2303.1273936152502</v>
      </c>
      <c r="AQ218">
        <v>2354.5857313408701</v>
      </c>
      <c r="AR218">
        <v>2244.0369164492899</v>
      </c>
      <c r="AS218">
        <v>2377.3809300647899</v>
      </c>
      <c r="AT218">
        <v>2356.2396880280899</v>
      </c>
      <c r="AU218">
        <v>2475.44889065196</v>
      </c>
      <c r="AV218">
        <v>2197.0972642226602</v>
      </c>
      <c r="AW218">
        <v>2337.0708603932899</v>
      </c>
      <c r="AX218">
        <v>2298.4672215238197</v>
      </c>
      <c r="AY218">
        <v>2319.5204539998599</v>
      </c>
      <c r="AZ218">
        <v>2188.2868439048502</v>
      </c>
    </row>
    <row r="219" spans="11:52" ht="14.4">
      <c r="K219" t="s">
        <v>325</v>
      </c>
      <c r="L219" t="s">
        <v>136</v>
      </c>
      <c r="M219" t="s">
        <v>28</v>
      </c>
      <c r="N219" t="s">
        <v>80</v>
      </c>
      <c r="O219">
        <v>368.57937019551673</v>
      </c>
      <c r="P219">
        <v>361.01092394358869</v>
      </c>
      <c r="Q219">
        <v>393.46710544239102</v>
      </c>
      <c r="R219">
        <v>370.21542450338183</v>
      </c>
      <c r="S219">
        <v>357.12491478577141</v>
      </c>
      <c r="T219">
        <v>337.55317046925541</v>
      </c>
      <c r="U219">
        <v>348.17685742567852</v>
      </c>
      <c r="V219">
        <v>356.21809717614394</v>
      </c>
      <c r="W219">
        <v>363.02906985467422</v>
      </c>
      <c r="X219">
        <v>381.39640080789536</v>
      </c>
      <c r="Y219">
        <v>327.19002772422363</v>
      </c>
      <c r="Z219">
        <v>299.90547395494866</v>
      </c>
      <c r="AA219">
        <v>309.26854596929616</v>
      </c>
      <c r="AB219">
        <v>291.97956754672111</v>
      </c>
      <c r="AC219">
        <v>294.91968253454689</v>
      </c>
      <c r="AD219">
        <v>319.13163417116118</v>
      </c>
      <c r="AE219">
        <v>307.25262580896845</v>
      </c>
      <c r="AF219">
        <v>285.42337714152166</v>
      </c>
      <c r="AG219">
        <v>311.38588933274661</v>
      </c>
      <c r="AH219">
        <v>317.42452929460063</v>
      </c>
      <c r="AI219">
        <v>313.97202504300026</v>
      </c>
      <c r="AJ219">
        <v>303.98759535655631</v>
      </c>
      <c r="AK219">
        <v>301.56252954005214</v>
      </c>
      <c r="AL219">
        <v>303.65801189781888</v>
      </c>
      <c r="AM219">
        <v>270.2714368015819</v>
      </c>
      <c r="AN219">
        <v>302.96861306657877</v>
      </c>
      <c r="AO219">
        <v>324.00291659566801</v>
      </c>
      <c r="AP219" t="s">
        <v>6079</v>
      </c>
      <c r="AQ219" t="s">
        <v>6079</v>
      </c>
      <c r="AR219" t="s">
        <v>6079</v>
      </c>
      <c r="AS219" t="s">
        <v>6079</v>
      </c>
      <c r="AT219">
        <v>348.19343200338216</v>
      </c>
      <c r="AU219">
        <v>360.15583759198023</v>
      </c>
      <c r="AV219">
        <v>340.30826057296122</v>
      </c>
      <c r="AW219">
        <v>342.61493061023344</v>
      </c>
      <c r="AX219">
        <v>338.79413221129528</v>
      </c>
      <c r="AY219">
        <v>359.63316859732527</v>
      </c>
      <c r="AZ219">
        <v>339.54313546888477</v>
      </c>
    </row>
    <row r="220" spans="11:52" ht="14.4">
      <c r="K220" t="s">
        <v>326</v>
      </c>
      <c r="L220" t="s">
        <v>136</v>
      </c>
      <c r="M220" t="s">
        <v>29</v>
      </c>
      <c r="N220" t="s">
        <v>80</v>
      </c>
      <c r="O220">
        <v>128.1276024353696</v>
      </c>
      <c r="P220">
        <v>128.08713550196575</v>
      </c>
      <c r="Q220">
        <v>134.64697261712439</v>
      </c>
      <c r="R220">
        <v>133.22664991243349</v>
      </c>
      <c r="S220">
        <v>131.88679939054842</v>
      </c>
      <c r="T220">
        <v>134.43427190506344</v>
      </c>
      <c r="U220">
        <v>132.06965464557501</v>
      </c>
      <c r="V220">
        <v>130.38990193296067</v>
      </c>
      <c r="W220">
        <v>133.97480341012226</v>
      </c>
      <c r="X220">
        <v>137.72266940457564</v>
      </c>
      <c r="Y220">
        <v>142.35159095540044</v>
      </c>
      <c r="Z220">
        <v>143.01339700371517</v>
      </c>
      <c r="AA220">
        <v>141.6072101726221</v>
      </c>
      <c r="AB220">
        <v>151.49303798563562</v>
      </c>
      <c r="AC220">
        <v>150.4039486448487</v>
      </c>
      <c r="AD220">
        <v>148.29199308538367</v>
      </c>
      <c r="AE220">
        <v>155.37177274185254</v>
      </c>
      <c r="AF220">
        <v>167.19203407262751</v>
      </c>
      <c r="AG220">
        <v>169.41091620029761</v>
      </c>
      <c r="AH220">
        <v>171.57961862457643</v>
      </c>
      <c r="AI220">
        <v>169.45165574962314</v>
      </c>
      <c r="AJ220">
        <v>178.13569416322119</v>
      </c>
      <c r="AK220">
        <v>174.84451075374673</v>
      </c>
      <c r="AL220">
        <v>186.73622117908431</v>
      </c>
      <c r="AM220">
        <v>182.44761140314984</v>
      </c>
      <c r="AN220">
        <v>183.62339763756384</v>
      </c>
      <c r="AO220">
        <v>186.52927340844587</v>
      </c>
      <c r="AP220">
        <v>191.33011689077671</v>
      </c>
      <c r="AQ220">
        <v>190.97191019936361</v>
      </c>
      <c r="AR220">
        <v>198.2130124359895</v>
      </c>
      <c r="AS220">
        <v>201.39912445616901</v>
      </c>
      <c r="AT220">
        <v>202.72930199258056</v>
      </c>
      <c r="AU220">
        <v>202.05782091372231</v>
      </c>
      <c r="AV220">
        <v>207.03135613378055</v>
      </c>
      <c r="AW220">
        <v>212.6788764404711</v>
      </c>
      <c r="AX220">
        <v>227.46518504280439</v>
      </c>
      <c r="AY220">
        <v>228.59288448804097</v>
      </c>
      <c r="AZ220">
        <v>249.05901545523676</v>
      </c>
    </row>
    <row r="221" spans="11:52" ht="14.4">
      <c r="K221" t="s">
        <v>327</v>
      </c>
      <c r="L221" t="s">
        <v>136</v>
      </c>
      <c r="M221" t="s">
        <v>30</v>
      </c>
      <c r="N221" t="s">
        <v>80</v>
      </c>
      <c r="O221">
        <v>327.12390920271997</v>
      </c>
      <c r="P221">
        <v>323.89628587414001</v>
      </c>
      <c r="Q221">
        <v>321.80073818661998</v>
      </c>
      <c r="R221">
        <v>319.40636052404</v>
      </c>
      <c r="S221">
        <v>311.69422136486997</v>
      </c>
      <c r="T221">
        <v>298.29419680004997</v>
      </c>
      <c r="U221">
        <v>297.60538189846994</v>
      </c>
      <c r="V221">
        <v>293.42382114277001</v>
      </c>
      <c r="W221">
        <v>289.40998281576003</v>
      </c>
      <c r="X221">
        <v>283.88903649872003</v>
      </c>
      <c r="Y221">
        <v>281.23269268673999</v>
      </c>
      <c r="Z221">
        <v>279.95086690165004</v>
      </c>
      <c r="AA221">
        <v>278.52374759013003</v>
      </c>
      <c r="AB221">
        <v>278.54010555528004</v>
      </c>
      <c r="AC221">
        <v>325.81712304672004</v>
      </c>
      <c r="AD221">
        <v>332.29505208540996</v>
      </c>
      <c r="AE221">
        <v>330.53725533645996</v>
      </c>
      <c r="AF221">
        <v>327.72155003328999</v>
      </c>
      <c r="AG221">
        <v>333.69815128844999</v>
      </c>
      <c r="AH221">
        <v>338.42313044746999</v>
      </c>
      <c r="AI221">
        <v>338.00479624985996</v>
      </c>
      <c r="AJ221">
        <v>333.35445152507998</v>
      </c>
      <c r="AK221">
        <v>337.60261687460996</v>
      </c>
      <c r="AL221">
        <v>356.03610861614004</v>
      </c>
      <c r="AM221">
        <v>354.15184718683003</v>
      </c>
      <c r="AN221">
        <v>355.00902858303999</v>
      </c>
      <c r="AO221">
        <v>284.48806073455</v>
      </c>
      <c r="AP221">
        <v>294.28315810770999</v>
      </c>
      <c r="AQ221">
        <v>296.84975258008001</v>
      </c>
      <c r="AR221">
        <v>298.19014714553998</v>
      </c>
      <c r="AS221">
        <v>301.07496126794001</v>
      </c>
      <c r="AT221">
        <v>306.71071847543999</v>
      </c>
      <c r="AU221">
        <v>309.59664593931001</v>
      </c>
      <c r="AV221">
        <v>294.36196691834999</v>
      </c>
      <c r="AW221">
        <v>287.65301258026</v>
      </c>
      <c r="AX221">
        <v>286.69095615730998</v>
      </c>
      <c r="AY221">
        <v>286.50069668578999</v>
      </c>
      <c r="AZ221">
        <v>291.88186599348001</v>
      </c>
    </row>
    <row r="222" spans="11:52" ht="14.4">
      <c r="K222" t="s">
        <v>328</v>
      </c>
      <c r="L222" t="s">
        <v>136</v>
      </c>
      <c r="M222" t="s">
        <v>100</v>
      </c>
      <c r="N222" t="s">
        <v>80</v>
      </c>
      <c r="O222">
        <v>31.694537209877101</v>
      </c>
      <c r="P222">
        <v>32.021612213571878</v>
      </c>
      <c r="Q222">
        <v>32.579425033334843</v>
      </c>
      <c r="R222">
        <v>34.494195474343208</v>
      </c>
      <c r="S222">
        <v>34.548295720979716</v>
      </c>
      <c r="T222">
        <v>35.405901340627764</v>
      </c>
      <c r="U222">
        <v>35.125898078626058</v>
      </c>
      <c r="V222">
        <v>35.718610678693018</v>
      </c>
      <c r="W222">
        <v>36.626284551945574</v>
      </c>
      <c r="X222">
        <v>37.748892558052439</v>
      </c>
      <c r="Y222">
        <v>37.548868162987368</v>
      </c>
      <c r="Z222">
        <v>37.815831701337785</v>
      </c>
      <c r="AA222">
        <v>37.95124351205618</v>
      </c>
      <c r="AB222">
        <v>39.858651281957719</v>
      </c>
      <c r="AC222">
        <v>40.295597645227105</v>
      </c>
      <c r="AD222">
        <v>42.784998177178267</v>
      </c>
      <c r="AE222">
        <v>43.633428566619493</v>
      </c>
      <c r="AF222">
        <v>44.045912571030343</v>
      </c>
      <c r="AG222">
        <v>43.175611024197615</v>
      </c>
      <c r="AH222">
        <v>44.429350128002035</v>
      </c>
      <c r="AI222">
        <v>45.123580340660268</v>
      </c>
      <c r="AJ222">
        <v>46.939650238762283</v>
      </c>
      <c r="AK222">
        <v>48.401045219849642</v>
      </c>
      <c r="AL222">
        <v>48.513647001053791</v>
      </c>
      <c r="AM222">
        <v>49.138242234171379</v>
      </c>
      <c r="AN222">
        <v>51.951306912885407</v>
      </c>
      <c r="AO222">
        <v>52.676677835970992</v>
      </c>
      <c r="AP222">
        <v>53.827749764407471</v>
      </c>
      <c r="AQ222">
        <v>54.724449979787778</v>
      </c>
      <c r="AR222">
        <v>58.971093718731062</v>
      </c>
      <c r="AS222">
        <v>58.864490277379062</v>
      </c>
      <c r="AT222">
        <v>61.554769947234355</v>
      </c>
      <c r="AU222">
        <v>62.096101084259459</v>
      </c>
      <c r="AV222">
        <v>63.325845778563497</v>
      </c>
      <c r="AW222">
        <v>64.916114060416248</v>
      </c>
      <c r="AX222">
        <v>67.61875003404856</v>
      </c>
      <c r="AY222">
        <v>68.848826090278479</v>
      </c>
      <c r="AZ222">
        <v>72.773783853002655</v>
      </c>
    </row>
    <row r="223" spans="11:52" ht="14.4">
      <c r="K223" t="s">
        <v>329</v>
      </c>
      <c r="L223" t="s">
        <v>136</v>
      </c>
      <c r="M223" t="s">
        <v>31</v>
      </c>
      <c r="N223" t="s">
        <v>80</v>
      </c>
      <c r="O223">
        <v>1494.8338827582136</v>
      </c>
      <c r="P223">
        <v>1466.1394393165122</v>
      </c>
      <c r="Q223">
        <v>1591.0102461690403</v>
      </c>
      <c r="R223">
        <v>1537.5142979667603</v>
      </c>
      <c r="S223">
        <v>1522.6106757556645</v>
      </c>
      <c r="T223">
        <v>1412.0563662246434</v>
      </c>
      <c r="U223">
        <v>1531.3509626033094</v>
      </c>
      <c r="V223">
        <v>1526.0903460497188</v>
      </c>
      <c r="W223">
        <v>1486.9070153974212</v>
      </c>
      <c r="X223">
        <v>1395.7773920088114</v>
      </c>
      <c r="Y223">
        <v>1531.2149313892426</v>
      </c>
      <c r="Z223">
        <v>1494.9738224178211</v>
      </c>
      <c r="AA223">
        <v>1486.1062270580601</v>
      </c>
      <c r="AB223">
        <v>1348.3866820882088</v>
      </c>
      <c r="AC223">
        <v>1396.8755840260812</v>
      </c>
      <c r="AD223">
        <v>1438.7332472178141</v>
      </c>
      <c r="AE223">
        <v>1424.167830061748</v>
      </c>
      <c r="AF223">
        <v>821.4694972504027</v>
      </c>
      <c r="AG223">
        <v>881.98666016552977</v>
      </c>
      <c r="AH223">
        <v>867.4376075562069</v>
      </c>
      <c r="AI223">
        <v>880.00024478447983</v>
      </c>
      <c r="AJ223">
        <v>855.9430797506518</v>
      </c>
      <c r="AK223">
        <v>940.17805510156961</v>
      </c>
      <c r="AL223">
        <v>980.19492571924957</v>
      </c>
      <c r="AM223">
        <v>941.91343675898042</v>
      </c>
      <c r="AN223">
        <v>939.93346327459426</v>
      </c>
      <c r="AO223">
        <v>1013.9934949585926</v>
      </c>
      <c r="AP223">
        <v>1030.0445659715112</v>
      </c>
      <c r="AQ223">
        <v>1047.5517302919857</v>
      </c>
      <c r="AR223">
        <v>966.64956306890622</v>
      </c>
      <c r="AS223">
        <v>1047.500953870149</v>
      </c>
      <c r="AT223">
        <v>1071.7558710856497</v>
      </c>
      <c r="AU223">
        <v>1081.4301179722129</v>
      </c>
      <c r="AV223">
        <v>951.87295387356971</v>
      </c>
      <c r="AW223">
        <v>992.03872869064412</v>
      </c>
      <c r="AX223">
        <v>992.4477706978264</v>
      </c>
      <c r="AY223">
        <v>1003.3948931914196</v>
      </c>
      <c r="AZ223">
        <v>962.26441926668429</v>
      </c>
    </row>
    <row r="224" spans="11:52" ht="14.4">
      <c r="K224" t="s">
        <v>703</v>
      </c>
      <c r="L224" t="s">
        <v>136</v>
      </c>
      <c r="M224" t="s">
        <v>32</v>
      </c>
      <c r="N224" t="s">
        <v>80</v>
      </c>
      <c r="O224" t="s">
        <v>6079</v>
      </c>
      <c r="P224" t="s">
        <v>6079</v>
      </c>
      <c r="Q224" t="s">
        <v>6079</v>
      </c>
      <c r="R224" t="s">
        <v>6079</v>
      </c>
      <c r="S224" t="s">
        <v>6079</v>
      </c>
      <c r="T224">
        <v>18.681597</v>
      </c>
      <c r="U224">
        <v>22.697634999999998</v>
      </c>
      <c r="V224">
        <v>22.878696000000001</v>
      </c>
      <c r="W224">
        <v>22.982855000000001</v>
      </c>
      <c r="X224">
        <v>23.107590999999999</v>
      </c>
      <c r="Y224">
        <v>23.289265</v>
      </c>
      <c r="Z224">
        <v>23.005980999999998</v>
      </c>
      <c r="AA224">
        <v>23.192699999999999</v>
      </c>
      <c r="AB224">
        <v>23.543869000000001</v>
      </c>
      <c r="AC224">
        <v>23.657722</v>
      </c>
      <c r="AD224">
        <v>23.738804999999999</v>
      </c>
      <c r="AE224">
        <v>23.981881000000001</v>
      </c>
      <c r="AF224">
        <v>21.440555</v>
      </c>
      <c r="AG224">
        <v>21.933585000000001</v>
      </c>
      <c r="AH224">
        <v>21.982431999999999</v>
      </c>
      <c r="AI224">
        <v>22.313604000000002</v>
      </c>
      <c r="AJ224">
        <v>23.067164999999999</v>
      </c>
      <c r="AK224">
        <v>26.611254816460001</v>
      </c>
      <c r="AL224">
        <v>27.40302350284</v>
      </c>
      <c r="AM224">
        <v>27.67413222167</v>
      </c>
      <c r="AN224">
        <v>32.397115459749998</v>
      </c>
      <c r="AO224">
        <v>33.22855623345</v>
      </c>
      <c r="AP224">
        <v>34.696587688769995</v>
      </c>
      <c r="AQ224">
        <v>34.851036478489995</v>
      </c>
      <c r="AR224">
        <v>35.379425063019994</v>
      </c>
      <c r="AS224">
        <v>42.96669306794</v>
      </c>
      <c r="AT224">
        <v>42.46724810808</v>
      </c>
      <c r="AU224">
        <v>43.524806635440001</v>
      </c>
      <c r="AV224">
        <v>44.791198454890008</v>
      </c>
      <c r="AW224">
        <v>44.376316760820004</v>
      </c>
      <c r="AX224">
        <v>45.820791426569997</v>
      </c>
      <c r="AY224">
        <v>46.609017416470003</v>
      </c>
      <c r="AZ224">
        <v>50.170699548469997</v>
      </c>
    </row>
    <row r="225" spans="11:52" ht="14.4">
      <c r="K225" t="s">
        <v>330</v>
      </c>
      <c r="L225" t="s">
        <v>136</v>
      </c>
      <c r="M225" t="s">
        <v>93</v>
      </c>
      <c r="N225" t="s">
        <v>80</v>
      </c>
      <c r="O225">
        <v>34.191839033679997</v>
      </c>
      <c r="P225">
        <v>34.325461674410001</v>
      </c>
      <c r="Q225">
        <v>34.925394873550005</v>
      </c>
      <c r="R225">
        <v>35.368020303359998</v>
      </c>
      <c r="S225">
        <v>36.24003629373</v>
      </c>
      <c r="T225">
        <v>37.820617382889999</v>
      </c>
      <c r="U225">
        <v>38.18992411632</v>
      </c>
      <c r="V225">
        <v>38.760936932429999</v>
      </c>
      <c r="W225">
        <v>39.671499279499997</v>
      </c>
      <c r="X225">
        <v>40.232995185500002</v>
      </c>
      <c r="Y225">
        <v>41.321681978459999</v>
      </c>
      <c r="Z225">
        <v>42.116239441280001</v>
      </c>
      <c r="AA225">
        <v>43.002223331010001</v>
      </c>
      <c r="AB225">
        <v>43.814003476129997</v>
      </c>
      <c r="AC225">
        <v>44.341565370809995</v>
      </c>
      <c r="AD225">
        <v>45.238427072219999</v>
      </c>
      <c r="AE225">
        <v>46.029365157359997</v>
      </c>
      <c r="AF225">
        <v>47.298923976809995</v>
      </c>
      <c r="AG225">
        <v>48.087933590439995</v>
      </c>
      <c r="AH225">
        <v>49.511340252130005</v>
      </c>
      <c r="AI225">
        <v>49.952257749869993</v>
      </c>
      <c r="AJ225">
        <v>50.770677597819997</v>
      </c>
      <c r="AK225">
        <v>50.623705662810004</v>
      </c>
      <c r="AL225">
        <v>52.769612064310003</v>
      </c>
      <c r="AM225">
        <v>54.145689220580003</v>
      </c>
      <c r="AN225">
        <v>55.601107598630001</v>
      </c>
      <c r="AO225">
        <v>60.301937794779995</v>
      </c>
      <c r="AP225">
        <v>62.17394910785</v>
      </c>
      <c r="AQ225">
        <v>64.110545451050001</v>
      </c>
      <c r="AR225">
        <v>65.905871234819998</v>
      </c>
      <c r="AS225">
        <v>65.942775042080001</v>
      </c>
      <c r="AT225">
        <v>68.071011627320004</v>
      </c>
      <c r="AU225">
        <v>69.165179427232999</v>
      </c>
      <c r="AV225">
        <v>68.341030283109006</v>
      </c>
      <c r="AW225">
        <v>69.428422143169996</v>
      </c>
      <c r="AX225">
        <v>69.593721405630006</v>
      </c>
      <c r="AY225">
        <v>71.060223525889995</v>
      </c>
      <c r="AZ225">
        <v>73.067218638029999</v>
      </c>
    </row>
    <row r="226" spans="11:52" ht="14.4">
      <c r="K226" t="s">
        <v>331</v>
      </c>
      <c r="L226" t="s">
        <v>137</v>
      </c>
      <c r="M226" t="s">
        <v>13</v>
      </c>
      <c r="N226" t="s">
        <v>80</v>
      </c>
      <c r="O226">
        <v>79.014892415149987</v>
      </c>
      <c r="P226">
        <v>79.704659256960014</v>
      </c>
      <c r="Q226">
        <v>86.585796009509977</v>
      </c>
      <c r="R226">
        <v>81.930556717039991</v>
      </c>
      <c r="S226">
        <v>86.794203689569997</v>
      </c>
      <c r="T226">
        <v>98.160391882530007</v>
      </c>
      <c r="U226">
        <v>98.615541331759999</v>
      </c>
      <c r="V226">
        <v>95.628148174319989</v>
      </c>
      <c r="W226">
        <v>94.794563845520003</v>
      </c>
      <c r="X226">
        <v>95.894577988029994</v>
      </c>
      <c r="Y226">
        <v>104.07035145159</v>
      </c>
      <c r="Z226">
        <v>104.9388867087</v>
      </c>
      <c r="AA226">
        <v>97.755068583539995</v>
      </c>
      <c r="AB226">
        <v>85.006353984899988</v>
      </c>
      <c r="AC226">
        <v>572.5753415611</v>
      </c>
      <c r="AD226">
        <v>567.31909749173985</v>
      </c>
      <c r="AE226">
        <v>574.20893028639</v>
      </c>
      <c r="AF226">
        <v>579.09338200471996</v>
      </c>
      <c r="AG226">
        <v>595.73304395626997</v>
      </c>
      <c r="AH226">
        <v>599.9513070252101</v>
      </c>
      <c r="AI226">
        <v>608.65238391502999</v>
      </c>
      <c r="AJ226">
        <v>604.54925973622994</v>
      </c>
      <c r="AK226">
        <v>627.55789874590005</v>
      </c>
      <c r="AL226">
        <v>660.64358499218997</v>
      </c>
      <c r="AM226">
        <v>669.48619321139995</v>
      </c>
      <c r="AN226">
        <v>682.33625212109996</v>
      </c>
      <c r="AO226">
        <v>721.68804099305009</v>
      </c>
      <c r="AP226">
        <v>728.42517348017998</v>
      </c>
      <c r="AQ226">
        <v>744.16570534538005</v>
      </c>
      <c r="AR226">
        <v>735.17448246563004</v>
      </c>
      <c r="AS226">
        <v>746.89315551896993</v>
      </c>
      <c r="AT226">
        <v>779.88706565275004</v>
      </c>
      <c r="AU226">
        <v>796.13364399070997</v>
      </c>
      <c r="AV226">
        <v>753.87680334008996</v>
      </c>
      <c r="AW226">
        <v>787.2120503619401</v>
      </c>
      <c r="AX226">
        <v>775.46690609446</v>
      </c>
      <c r="AY226">
        <v>770.42476996986011</v>
      </c>
      <c r="AZ226">
        <v>749.25713846666019</v>
      </c>
    </row>
    <row r="227" spans="11:52" ht="14.4">
      <c r="K227" t="s">
        <v>332</v>
      </c>
      <c r="L227" t="s">
        <v>137</v>
      </c>
      <c r="M227" t="s">
        <v>14</v>
      </c>
      <c r="N227" t="s">
        <v>80</v>
      </c>
      <c r="O227">
        <v>171.00371619149999</v>
      </c>
      <c r="P227">
        <v>158.91496619289001</v>
      </c>
      <c r="Q227">
        <v>195.06559459874001</v>
      </c>
      <c r="R227">
        <v>162.26207151445999</v>
      </c>
      <c r="S227">
        <v>159.38604690965002</v>
      </c>
      <c r="T227">
        <v>138.93654683359</v>
      </c>
      <c r="U227">
        <v>151.21527301346003</v>
      </c>
      <c r="V227">
        <v>151.36981891260001</v>
      </c>
      <c r="W227">
        <v>161.83092458412003</v>
      </c>
      <c r="X227">
        <v>145.12918549013</v>
      </c>
      <c r="Y227">
        <v>165.69297263233997</v>
      </c>
      <c r="Z227">
        <v>185.04294288566999</v>
      </c>
      <c r="AA227">
        <v>182.3530468354887</v>
      </c>
      <c r="AB227">
        <v>140.2555249460344</v>
      </c>
      <c r="AC227">
        <v>947.92283739881009</v>
      </c>
      <c r="AD227">
        <v>946.55411508477005</v>
      </c>
      <c r="AE227">
        <v>934.74158426830002</v>
      </c>
      <c r="AF227">
        <v>865.62869813270004</v>
      </c>
      <c r="AG227">
        <v>1071.1941439920499</v>
      </c>
      <c r="AH227">
        <v>1071.05279286256</v>
      </c>
      <c r="AI227">
        <v>1091.85165952071</v>
      </c>
      <c r="AJ227">
        <v>1049.5992104123502</v>
      </c>
      <c r="AK227">
        <v>1113.99820115327</v>
      </c>
      <c r="AL227">
        <v>1133.30673129297</v>
      </c>
      <c r="AM227">
        <v>1125.4843640260001</v>
      </c>
      <c r="AN227">
        <v>1123.9592523840099</v>
      </c>
      <c r="AO227">
        <v>1174.9253191503601</v>
      </c>
      <c r="AP227">
        <v>1201.3981246703379</v>
      </c>
      <c r="AQ227">
        <v>1180.9993866149882</v>
      </c>
      <c r="AR227">
        <v>1167.8875659144696</v>
      </c>
      <c r="AS227">
        <v>1227.0553766133098</v>
      </c>
      <c r="AT227">
        <v>1232.2242156015359</v>
      </c>
      <c r="AU227">
        <v>1217.8221143280275</v>
      </c>
      <c r="AV227">
        <v>1164.3859896895201</v>
      </c>
      <c r="AW227">
        <v>1168.7245501215937</v>
      </c>
      <c r="AX227">
        <v>1192.5277798627144</v>
      </c>
      <c r="AY227">
        <v>1025.3603247813635</v>
      </c>
      <c r="AZ227">
        <v>997.80098941459835</v>
      </c>
    </row>
    <row r="228" spans="11:52" ht="14.4">
      <c r="K228" t="s">
        <v>333</v>
      </c>
      <c r="L228" t="s">
        <v>137</v>
      </c>
      <c r="M228" t="s">
        <v>92</v>
      </c>
      <c r="N228" t="s">
        <v>80</v>
      </c>
      <c r="O228">
        <v>1.6861165723815932</v>
      </c>
      <c r="P228">
        <v>2.1043797934349122</v>
      </c>
      <c r="Q228">
        <v>2.8798982513549443</v>
      </c>
      <c r="R228">
        <v>3.0708779016259329</v>
      </c>
      <c r="S228">
        <v>3.558182329481542</v>
      </c>
      <c r="T228">
        <v>4.2898655281726148</v>
      </c>
      <c r="U228">
        <v>3.8487222619899786</v>
      </c>
      <c r="V228">
        <v>3.6213845996523162</v>
      </c>
      <c r="W228">
        <v>4.0886874936087532</v>
      </c>
      <c r="X228">
        <v>4.658840372226198</v>
      </c>
      <c r="Y228">
        <v>4.8008564270375294</v>
      </c>
      <c r="Z228">
        <v>3.7533587278862863</v>
      </c>
      <c r="AA228">
        <v>4.1225426935269454</v>
      </c>
      <c r="AB228">
        <v>3.9258589835361488</v>
      </c>
      <c r="AC228">
        <v>19.907792207792205</v>
      </c>
      <c r="AD228">
        <v>20.007206769608345</v>
      </c>
      <c r="AE228">
        <v>20.696306370794559</v>
      </c>
      <c r="AF228">
        <v>21.651565599754576</v>
      </c>
      <c r="AG228">
        <v>27.603874629307697</v>
      </c>
      <c r="AH228">
        <v>31.087767154105737</v>
      </c>
      <c r="AI228">
        <v>31.886335514878816</v>
      </c>
      <c r="AJ228">
        <v>32.499442683300956</v>
      </c>
      <c r="AK228">
        <v>32.141012373453322</v>
      </c>
      <c r="AL228">
        <v>32.465793025871768</v>
      </c>
      <c r="AM228">
        <v>33.573616934246857</v>
      </c>
      <c r="AN228">
        <v>35.062549340423352</v>
      </c>
      <c r="AO228">
        <v>35.94416760404949</v>
      </c>
      <c r="AP228">
        <v>36.071343184374669</v>
      </c>
      <c r="AQ228">
        <v>37.092962470600263</v>
      </c>
      <c r="AR228">
        <v>38.0114142550363</v>
      </c>
      <c r="AS228">
        <v>34.11400807853564</v>
      </c>
      <c r="AT228">
        <v>34.276371305859499</v>
      </c>
      <c r="AU228">
        <v>36.07902750792514</v>
      </c>
      <c r="AV228">
        <v>37.980540955107891</v>
      </c>
      <c r="AW228">
        <v>39.644527559055113</v>
      </c>
      <c r="AX228">
        <v>46.425014827692003</v>
      </c>
      <c r="AY228">
        <v>47.709939666632586</v>
      </c>
      <c r="AZ228">
        <v>50.04078228857756</v>
      </c>
    </row>
    <row r="229" spans="11:52" ht="14.4">
      <c r="K229" t="s">
        <v>334</v>
      </c>
      <c r="L229" t="s">
        <v>137</v>
      </c>
      <c r="M229" t="s">
        <v>15</v>
      </c>
      <c r="N229" t="s">
        <v>80</v>
      </c>
      <c r="O229">
        <v>4.4604730000000004</v>
      </c>
      <c r="P229">
        <v>5.0891469999999996</v>
      </c>
      <c r="Q229">
        <v>7.0373049999999999</v>
      </c>
      <c r="R229">
        <v>7.1286259999999997</v>
      </c>
      <c r="S229">
        <v>7.5218340000000001</v>
      </c>
      <c r="T229">
        <v>7.7780610000000001</v>
      </c>
      <c r="U229">
        <v>7.5244549999999997</v>
      </c>
      <c r="V229">
        <v>7.9656180000000001</v>
      </c>
      <c r="W229">
        <v>7.8057119999999998</v>
      </c>
      <c r="X229">
        <v>8.2992010000000001</v>
      </c>
      <c r="Y229">
        <v>8.0250459999999997</v>
      </c>
      <c r="Z229">
        <v>8.3404539999999994</v>
      </c>
      <c r="AA229">
        <v>9.0891710000000003</v>
      </c>
      <c r="AB229">
        <v>9.9324239999999993</v>
      </c>
      <c r="AC229">
        <v>37.100903000000002</v>
      </c>
      <c r="AD229">
        <v>38.128557999999998</v>
      </c>
      <c r="AE229" t="s">
        <v>6079</v>
      </c>
      <c r="AF229" t="s">
        <v>6079</v>
      </c>
      <c r="AG229">
        <v>32.420447000000003</v>
      </c>
      <c r="AH229">
        <v>34.180855999999999</v>
      </c>
      <c r="AI229">
        <v>33.42897</v>
      </c>
      <c r="AJ229">
        <v>33.488943999999996</v>
      </c>
      <c r="AK229">
        <v>32.356458000000003</v>
      </c>
      <c r="AL229">
        <v>33.041248566</v>
      </c>
      <c r="AM229">
        <v>32.956627339530002</v>
      </c>
      <c r="AN229">
        <v>32.851620393760001</v>
      </c>
      <c r="AO229">
        <v>34.54574628756</v>
      </c>
      <c r="AP229">
        <v>38.444946310059997</v>
      </c>
      <c r="AQ229">
        <v>38.81793015161</v>
      </c>
      <c r="AR229">
        <v>39.269216110999999</v>
      </c>
      <c r="AS229">
        <v>39.889943938279998</v>
      </c>
      <c r="AT229">
        <v>40.946521064999999</v>
      </c>
      <c r="AU229">
        <v>41.613908948960002</v>
      </c>
      <c r="AV229">
        <v>42.034746088160006</v>
      </c>
      <c r="AW229">
        <v>42.655115596000002</v>
      </c>
      <c r="AX229">
        <v>42.990153458999998</v>
      </c>
      <c r="AY229">
        <v>43.476396121999997</v>
      </c>
      <c r="AZ229">
        <v>43.909710144000002</v>
      </c>
    </row>
    <row r="230" spans="11:52" ht="14.4">
      <c r="K230" t="s">
        <v>335</v>
      </c>
      <c r="L230" t="s">
        <v>137</v>
      </c>
      <c r="M230" t="s">
        <v>91</v>
      </c>
      <c r="N230" t="s">
        <v>80</v>
      </c>
      <c r="O230">
        <v>12.80561738181818</v>
      </c>
      <c r="P230">
        <v>16.444741373715519</v>
      </c>
      <c r="Q230">
        <v>17.259787496422479</v>
      </c>
      <c r="R230">
        <v>15.50334004773786</v>
      </c>
      <c r="S230">
        <v>18.220665450362304</v>
      </c>
      <c r="T230">
        <v>17.794961734522445</v>
      </c>
      <c r="U230">
        <v>19.444927982699348</v>
      </c>
      <c r="V230">
        <v>18.436203152076956</v>
      </c>
      <c r="W230">
        <v>18.852564231412604</v>
      </c>
      <c r="X230">
        <v>17.124375951852262</v>
      </c>
      <c r="Y230">
        <v>25.96251961772105</v>
      </c>
      <c r="Z230">
        <v>31.129924006565631</v>
      </c>
      <c r="AA230">
        <v>25.615762863862052</v>
      </c>
      <c r="AB230">
        <v>17.638453441589974</v>
      </c>
      <c r="AC230">
        <v>154.05401925478861</v>
      </c>
      <c r="AD230">
        <v>153.47019149289011</v>
      </c>
      <c r="AE230">
        <v>158.89670481050095</v>
      </c>
      <c r="AF230">
        <v>150.78481436475664</v>
      </c>
      <c r="AG230">
        <v>163.40194986741338</v>
      </c>
      <c r="AH230">
        <v>168.89306960156404</v>
      </c>
      <c r="AI230">
        <v>171.08627646560271</v>
      </c>
      <c r="AJ230">
        <v>161.08592032167033</v>
      </c>
      <c r="AK230">
        <v>169.60082399622877</v>
      </c>
      <c r="AL230">
        <v>171.0277074684368</v>
      </c>
      <c r="AM230">
        <v>168.45515414934087</v>
      </c>
      <c r="AN230">
        <v>166.63248754881488</v>
      </c>
      <c r="AO230">
        <v>181.1070826599472</v>
      </c>
      <c r="AP230">
        <v>188.55277611695701</v>
      </c>
      <c r="AQ230">
        <v>196.52644667154345</v>
      </c>
      <c r="AR230">
        <v>186.09797034572372</v>
      </c>
      <c r="AS230">
        <v>221.97864645193852</v>
      </c>
      <c r="AT230">
        <v>220.59865480993577</v>
      </c>
      <c r="AU230">
        <v>211.81131403454316</v>
      </c>
      <c r="AV230">
        <v>194.48759060283629</v>
      </c>
      <c r="AW230">
        <v>220.436866165418</v>
      </c>
      <c r="AX230">
        <v>226.61273927769355</v>
      </c>
      <c r="AY230">
        <v>223.09950655121412</v>
      </c>
      <c r="AZ230">
        <v>206.54044777560267</v>
      </c>
    </row>
    <row r="231" spans="11:52" ht="14.4">
      <c r="K231" t="s">
        <v>336</v>
      </c>
      <c r="L231" t="s">
        <v>137</v>
      </c>
      <c r="M231" t="s">
        <v>16</v>
      </c>
      <c r="N231" t="s">
        <v>80</v>
      </c>
      <c r="O231">
        <v>1598.3794578170498</v>
      </c>
      <c r="P231">
        <v>1583.1714972344507</v>
      </c>
      <c r="Q231">
        <v>1838.4788250829199</v>
      </c>
      <c r="R231">
        <v>1531.2674080330798</v>
      </c>
      <c r="S231">
        <v>1554.8784371614599</v>
      </c>
      <c r="T231">
        <v>1745.2697163966002</v>
      </c>
      <c r="U231">
        <v>1900.5382906272696</v>
      </c>
      <c r="V231">
        <v>1959.5417014853799</v>
      </c>
      <c r="W231">
        <v>1812.05949660382</v>
      </c>
      <c r="X231">
        <v>1715.8405685127998</v>
      </c>
      <c r="Y231">
        <v>1746.6731604063898</v>
      </c>
      <c r="Z231">
        <v>1719.5724345820497</v>
      </c>
      <c r="AA231">
        <v>1697.73778138223</v>
      </c>
      <c r="AB231">
        <v>1711.5372136389501</v>
      </c>
      <c r="AC231">
        <v>3855.6623543490346</v>
      </c>
      <c r="AD231">
        <v>3827.51209075923</v>
      </c>
      <c r="AE231">
        <v>3775.6432618041954</v>
      </c>
      <c r="AF231">
        <v>3646.0272151387417</v>
      </c>
      <c r="AG231">
        <v>3710.8279677794712</v>
      </c>
      <c r="AH231">
        <v>3669.9354611692802</v>
      </c>
      <c r="AI231">
        <v>3783.719496244963</v>
      </c>
      <c r="AJ231">
        <v>3427.5028695047754</v>
      </c>
      <c r="AK231">
        <v>3834.1618407635151</v>
      </c>
      <c r="AL231">
        <v>3836.1252809588527</v>
      </c>
      <c r="AM231">
        <v>3814.4971770401007</v>
      </c>
      <c r="AN231">
        <v>3642.8905173403487</v>
      </c>
      <c r="AO231">
        <v>3765.4614881449311</v>
      </c>
      <c r="AP231">
        <v>3774.9429637468729</v>
      </c>
      <c r="AQ231">
        <v>3805.1218001310353</v>
      </c>
      <c r="AR231">
        <v>3649.2374555728848</v>
      </c>
      <c r="AS231">
        <v>3977.885196319583</v>
      </c>
      <c r="AT231">
        <v>4066.5709616463519</v>
      </c>
      <c r="AU231">
        <v>4274.6826315058661</v>
      </c>
      <c r="AV231">
        <v>3854.4668367290255</v>
      </c>
      <c r="AW231">
        <v>3937.913344925098</v>
      </c>
      <c r="AX231">
        <v>3906.5067582189249</v>
      </c>
      <c r="AY231">
        <v>4002.9228402700319</v>
      </c>
      <c r="AZ231">
        <v>3807.2702308755634</v>
      </c>
    </row>
    <row r="232" spans="11:52" ht="14.4">
      <c r="K232" t="s">
        <v>337</v>
      </c>
      <c r="L232" t="s">
        <v>137</v>
      </c>
      <c r="M232" t="s">
        <v>17</v>
      </c>
      <c r="N232" t="s">
        <v>80</v>
      </c>
      <c r="O232">
        <v>460.40910374436862</v>
      </c>
      <c r="P232">
        <v>477.68074464716136</v>
      </c>
      <c r="Q232">
        <v>493.15683965443731</v>
      </c>
      <c r="R232">
        <v>460.05085915866175</v>
      </c>
      <c r="S232">
        <v>449.30403860895183</v>
      </c>
      <c r="T232">
        <v>447.02679907777321</v>
      </c>
      <c r="U232">
        <v>524.04021259914509</v>
      </c>
      <c r="V232">
        <v>532.95065451781477</v>
      </c>
      <c r="W232">
        <v>520.75948724499074</v>
      </c>
      <c r="X232">
        <v>526.98496760699447</v>
      </c>
      <c r="Y232">
        <v>457.45363318472289</v>
      </c>
      <c r="Z232">
        <v>463.88473063617658</v>
      </c>
      <c r="AA232">
        <v>461.6648796641428</v>
      </c>
      <c r="AB232">
        <v>466.63528616048842</v>
      </c>
      <c r="AC232">
        <v>700.27252000700537</v>
      </c>
      <c r="AD232">
        <v>705.26935718224354</v>
      </c>
      <c r="AE232">
        <v>701.05608028343966</v>
      </c>
      <c r="AF232">
        <v>692.796469930576</v>
      </c>
      <c r="AG232">
        <v>713.0184020621042</v>
      </c>
      <c r="AH232">
        <v>735.10546739540302</v>
      </c>
      <c r="AI232">
        <v>762.66742160190188</v>
      </c>
      <c r="AJ232">
        <v>738.4546103676638</v>
      </c>
      <c r="AK232">
        <v>769.53622744367794</v>
      </c>
      <c r="AL232">
        <v>772.45527024993532</v>
      </c>
      <c r="AM232">
        <v>775.31806482983518</v>
      </c>
      <c r="AN232">
        <v>794.43701799439589</v>
      </c>
      <c r="AO232">
        <v>791.32204108069323</v>
      </c>
      <c r="AP232">
        <v>774.36661082194257</v>
      </c>
      <c r="AQ232">
        <v>766.74219740780927</v>
      </c>
      <c r="AR232">
        <v>765.50853656592176</v>
      </c>
      <c r="AS232">
        <v>750.7331018321637</v>
      </c>
      <c r="AT232">
        <v>747.98067306161954</v>
      </c>
      <c r="AU232">
        <v>762.66909358147245</v>
      </c>
      <c r="AV232">
        <v>741.87180457709428</v>
      </c>
      <c r="AW232">
        <v>749.0595301048279</v>
      </c>
      <c r="AX232">
        <v>719.46720145772633</v>
      </c>
      <c r="AY232">
        <v>733.13199868184574</v>
      </c>
      <c r="AZ232">
        <v>737.99224803250013</v>
      </c>
    </row>
    <row r="233" spans="11:52" ht="14.4">
      <c r="K233" t="s">
        <v>704</v>
      </c>
      <c r="L233" t="s">
        <v>137</v>
      </c>
      <c r="M233" t="s">
        <v>97</v>
      </c>
      <c r="N233" t="s">
        <v>80</v>
      </c>
      <c r="O233" t="s">
        <v>6079</v>
      </c>
      <c r="P233" t="s">
        <v>6079</v>
      </c>
      <c r="Q233" t="s">
        <v>6079</v>
      </c>
      <c r="R233" t="s">
        <v>6079</v>
      </c>
      <c r="S233" t="s">
        <v>6079</v>
      </c>
      <c r="T233" t="s">
        <v>6079</v>
      </c>
      <c r="U233">
        <v>4.1388948503499998</v>
      </c>
      <c r="V233">
        <v>4.2715462231800005</v>
      </c>
      <c r="W233">
        <v>4.3899692741600003</v>
      </c>
      <c r="X233">
        <v>4.404771632160001</v>
      </c>
      <c r="Y233">
        <v>4.3762906811300004</v>
      </c>
      <c r="Z233">
        <v>3.953115704482971</v>
      </c>
      <c r="AA233">
        <v>4.1185074220741544</v>
      </c>
      <c r="AB233">
        <v>5.174988410564473</v>
      </c>
      <c r="AC233">
        <v>21.076931924600004</v>
      </c>
      <c r="AD233">
        <v>21.819056486535583</v>
      </c>
      <c r="AE233">
        <v>22.107667749499999</v>
      </c>
      <c r="AF233">
        <v>22.715961151430001</v>
      </c>
      <c r="AG233">
        <v>32.730991684230005</v>
      </c>
      <c r="AH233">
        <v>33.33214078724</v>
      </c>
      <c r="AI233">
        <v>33.749001531329995</v>
      </c>
      <c r="AJ233">
        <v>34.298635164019998</v>
      </c>
      <c r="AK233">
        <v>34.775452783949994</v>
      </c>
      <c r="AL233">
        <v>37.784011049910902</v>
      </c>
      <c r="AM233">
        <v>39.045148204154003</v>
      </c>
      <c r="AN233">
        <v>41.118860091354115</v>
      </c>
      <c r="AO233">
        <v>36.355939135089997</v>
      </c>
      <c r="AP233">
        <v>35.230656179919997</v>
      </c>
      <c r="AQ233">
        <v>36.345810882320002</v>
      </c>
      <c r="AR233">
        <v>36.566267520952699</v>
      </c>
      <c r="AS233">
        <v>43.1745547963395</v>
      </c>
      <c r="AT233">
        <v>43.581877836072195</v>
      </c>
      <c r="AU233">
        <v>43.936027379565893</v>
      </c>
      <c r="AV233">
        <v>42.610506997213093</v>
      </c>
      <c r="AW233">
        <v>43.505362924423011</v>
      </c>
      <c r="AX233">
        <v>43.628483750487696</v>
      </c>
      <c r="AY233">
        <v>43.778370531397997</v>
      </c>
      <c r="AZ233">
        <v>45.285143701339997</v>
      </c>
    </row>
    <row r="234" spans="11:52" ht="14.4">
      <c r="K234" t="s">
        <v>338</v>
      </c>
      <c r="L234" t="s">
        <v>137</v>
      </c>
      <c r="M234" t="s">
        <v>18</v>
      </c>
      <c r="N234" t="s">
        <v>80</v>
      </c>
      <c r="O234">
        <v>432.26465463547999</v>
      </c>
      <c r="P234">
        <v>453.31205586207</v>
      </c>
      <c r="Q234">
        <v>496.31963445332002</v>
      </c>
      <c r="R234">
        <v>456.00516911104</v>
      </c>
      <c r="S234">
        <v>477.49316680035997</v>
      </c>
      <c r="T234">
        <v>471.80943421121998</v>
      </c>
      <c r="U234">
        <v>467.08218950173</v>
      </c>
      <c r="V234">
        <v>470.24125853995997</v>
      </c>
      <c r="W234">
        <v>455.35317785428998</v>
      </c>
      <c r="X234">
        <v>470.71439372880991</v>
      </c>
      <c r="Y234">
        <v>465.66683224188989</v>
      </c>
      <c r="Z234">
        <v>456.47859680854998</v>
      </c>
      <c r="AA234">
        <v>480.29366200907998</v>
      </c>
      <c r="AB234">
        <v>498.78509534074999</v>
      </c>
      <c r="AC234">
        <v>2934.6744422872603</v>
      </c>
      <c r="AD234">
        <v>2953.0274860044697</v>
      </c>
      <c r="AE234">
        <v>2950.8845655726104</v>
      </c>
      <c r="AF234">
        <v>2983.1943917347799</v>
      </c>
      <c r="AG234">
        <v>3052.1587418989002</v>
      </c>
      <c r="AH234">
        <v>3067.8009570834715</v>
      </c>
      <c r="AI234">
        <v>3089.5027418559498</v>
      </c>
      <c r="AJ234">
        <v>3079.1269924045396</v>
      </c>
      <c r="AK234">
        <v>3156.6853009476399</v>
      </c>
      <c r="AL234">
        <v>3317.3725094087899</v>
      </c>
      <c r="AM234">
        <v>3238.58763436758</v>
      </c>
      <c r="AN234">
        <v>2976.1586707881297</v>
      </c>
      <c r="AO234">
        <v>3229.6750913913702</v>
      </c>
      <c r="AP234">
        <v>3272.8228218095696</v>
      </c>
      <c r="AQ234">
        <v>3298.2965298192694</v>
      </c>
      <c r="AR234">
        <v>3341.3296495795498</v>
      </c>
      <c r="AS234">
        <v>3434.0166824932999</v>
      </c>
      <c r="AT234">
        <v>3567.2731808737203</v>
      </c>
      <c r="AU234">
        <v>3658.7094678348094</v>
      </c>
      <c r="AV234">
        <v>3436.7307032499998</v>
      </c>
      <c r="AW234">
        <v>3492.575149066</v>
      </c>
      <c r="AX234">
        <v>3537.8493109659998</v>
      </c>
      <c r="AY234">
        <v>3548.5918217230001</v>
      </c>
      <c r="AZ234">
        <v>3534.980503752</v>
      </c>
    </row>
    <row r="235" spans="11:52" ht="14.4">
      <c r="K235" t="s">
        <v>339</v>
      </c>
      <c r="L235" t="s">
        <v>137</v>
      </c>
      <c r="M235" t="s">
        <v>34</v>
      </c>
      <c r="N235" t="s">
        <v>80</v>
      </c>
      <c r="O235">
        <v>9062.3105255181144</v>
      </c>
      <c r="P235">
        <v>9339.3616144012867</v>
      </c>
      <c r="Q235">
        <v>10653.611303664828</v>
      </c>
      <c r="R235">
        <v>9061.8178745707519</v>
      </c>
      <c r="S235">
        <v>9095.1646287919521</v>
      </c>
      <c r="T235">
        <v>8873.1478076350286</v>
      </c>
      <c r="U235">
        <v>9440.3590223648807</v>
      </c>
      <c r="V235">
        <v>9743.2314095861439</v>
      </c>
      <c r="W235">
        <v>9227.7361153260008</v>
      </c>
      <c r="X235">
        <v>8627.3616612487058</v>
      </c>
      <c r="Y235">
        <v>8919.6972084623412</v>
      </c>
      <c r="Z235">
        <v>8678.1585460854531</v>
      </c>
      <c r="AA235">
        <v>8635.4899703366827</v>
      </c>
      <c r="AB235">
        <v>8215.1953582774368</v>
      </c>
      <c r="AC235">
        <v>27594.946978614975</v>
      </c>
      <c r="AD235">
        <v>28200.95688392688</v>
      </c>
      <c r="AE235">
        <v>27724.022886041144</v>
      </c>
      <c r="AF235">
        <v>27729.386896794294</v>
      </c>
      <c r="AG235">
        <v>29018.889908767032</v>
      </c>
      <c r="AH235">
        <v>29136.460603454525</v>
      </c>
      <c r="AI235">
        <v>30050.451989446185</v>
      </c>
      <c r="AJ235">
        <v>28885.644117112766</v>
      </c>
      <c r="AK235">
        <v>24168.312769218781</v>
      </c>
      <c r="AL235">
        <v>24744.379162706518</v>
      </c>
      <c r="AM235">
        <v>24661.398883638882</v>
      </c>
      <c r="AN235">
        <v>24035.120094517384</v>
      </c>
      <c r="AO235">
        <v>25346.305710421791</v>
      </c>
      <c r="AP235">
        <v>25092.907259146519</v>
      </c>
      <c r="AQ235">
        <v>25412.934636809176</v>
      </c>
      <c r="AR235">
        <v>24711.174747317109</v>
      </c>
      <c r="AS235">
        <v>26016.256693043983</v>
      </c>
      <c r="AT235">
        <v>26736.317360045399</v>
      </c>
      <c r="AU235">
        <v>27537.686453713344</v>
      </c>
      <c r="AV235">
        <v>25696.929410809789</v>
      </c>
      <c r="AW235">
        <v>26487.21346117025</v>
      </c>
      <c r="AX235">
        <v>26407.135682897289</v>
      </c>
      <c r="AY235">
        <v>26520.06902494132</v>
      </c>
      <c r="AZ235">
        <v>25857.975312025977</v>
      </c>
    </row>
    <row r="236" spans="11:52" ht="14.4">
      <c r="K236" t="s">
        <v>340</v>
      </c>
      <c r="L236" t="s">
        <v>137</v>
      </c>
      <c r="M236" t="s">
        <v>19</v>
      </c>
      <c r="N236" t="s">
        <v>80</v>
      </c>
      <c r="O236">
        <v>225.91956187</v>
      </c>
      <c r="P236">
        <v>241.33593852000001</v>
      </c>
      <c r="Q236">
        <v>274.88031305599998</v>
      </c>
      <c r="R236">
        <v>250.410028356</v>
      </c>
      <c r="S236">
        <v>247.58124252600001</v>
      </c>
      <c r="T236">
        <v>216.06926166299999</v>
      </c>
      <c r="U236">
        <v>240.82747408200001</v>
      </c>
      <c r="V236">
        <v>238.71108095098</v>
      </c>
      <c r="W236">
        <v>227.01849185483999</v>
      </c>
      <c r="X236">
        <v>179.97299309751995</v>
      </c>
      <c r="Y236">
        <v>31.923687648669997</v>
      </c>
      <c r="Z236">
        <v>27.639138128910002</v>
      </c>
      <c r="AA236">
        <v>26.204715122580001</v>
      </c>
      <c r="AB236">
        <v>31.938855148669997</v>
      </c>
      <c r="AC236">
        <v>157.11813936743997</v>
      </c>
      <c r="AD236">
        <v>162.31180058111002</v>
      </c>
      <c r="AE236">
        <v>160.69910238062999</v>
      </c>
      <c r="AF236">
        <v>651.47116534913005</v>
      </c>
      <c r="AG236">
        <v>687.81365211989998</v>
      </c>
      <c r="AH236">
        <v>678.12615877236999</v>
      </c>
      <c r="AI236">
        <v>684.21109173072</v>
      </c>
      <c r="AJ236">
        <v>670.16705614800003</v>
      </c>
      <c r="AK236">
        <v>723.75295374706002</v>
      </c>
      <c r="AL236">
        <v>720.70555157798015</v>
      </c>
      <c r="AM236">
        <v>707.55892065548005</v>
      </c>
      <c r="AN236">
        <v>681.27492123543004</v>
      </c>
      <c r="AO236">
        <v>709.71590420620998</v>
      </c>
      <c r="AP236">
        <v>706.87099990012996</v>
      </c>
      <c r="AQ236">
        <v>734.56359297357005</v>
      </c>
      <c r="AR236">
        <v>692.15378606502998</v>
      </c>
      <c r="AS236">
        <v>746.97653840128987</v>
      </c>
      <c r="AT236">
        <v>739.98976996742749</v>
      </c>
      <c r="AU236">
        <v>759.07302708715986</v>
      </c>
      <c r="AV236">
        <v>721.14611665458006</v>
      </c>
      <c r="AW236">
        <v>710.69352401589992</v>
      </c>
      <c r="AX236">
        <v>707.64839033109001</v>
      </c>
      <c r="AY236">
        <v>713.68832779331728</v>
      </c>
      <c r="AZ236">
        <v>689.18631450563294</v>
      </c>
    </row>
    <row r="237" spans="11:52" ht="14.4">
      <c r="K237" t="s">
        <v>341</v>
      </c>
      <c r="L237" t="s">
        <v>137</v>
      </c>
      <c r="M237" t="s">
        <v>20</v>
      </c>
      <c r="N237" t="s">
        <v>80</v>
      </c>
      <c r="O237">
        <v>2350.5344965303302</v>
      </c>
      <c r="P237">
        <v>2438.4640649955304</v>
      </c>
      <c r="Q237">
        <v>2735.5172207270898</v>
      </c>
      <c r="R237">
        <v>2305.4658637877201</v>
      </c>
      <c r="S237">
        <v>2330.92081263006</v>
      </c>
      <c r="T237">
        <v>2151.06315341257</v>
      </c>
      <c r="U237">
        <v>2331.91343438698</v>
      </c>
      <c r="V237">
        <v>2418.5546352530801</v>
      </c>
      <c r="W237">
        <v>2343.6161262590199</v>
      </c>
      <c r="X237">
        <v>2180.2980911047898</v>
      </c>
      <c r="Y237">
        <v>2314.4422444943002</v>
      </c>
      <c r="Z237">
        <v>2233.4214753152596</v>
      </c>
      <c r="AA237">
        <v>2235.02116303412</v>
      </c>
      <c r="AB237">
        <v>1960.5795120543701</v>
      </c>
      <c r="AC237">
        <v>6444.1098816557496</v>
      </c>
      <c r="AD237">
        <v>6604.1741904015389</v>
      </c>
      <c r="AE237">
        <v>6648.5420530598594</v>
      </c>
      <c r="AF237">
        <v>6483.7956348362104</v>
      </c>
      <c r="AG237">
        <v>6876.8533995820599</v>
      </c>
      <c r="AH237">
        <v>7066.9761550298008</v>
      </c>
      <c r="AI237">
        <v>7315.3521040804189</v>
      </c>
      <c r="AJ237">
        <v>6916.2464790823296</v>
      </c>
      <c r="AK237">
        <v>7727.5720559182</v>
      </c>
      <c r="AL237">
        <v>7896.4224449071908</v>
      </c>
      <c r="AM237">
        <v>7911.0072153045412</v>
      </c>
      <c r="AN237">
        <v>7737.9337766164308</v>
      </c>
      <c r="AO237">
        <v>8098.8771378298607</v>
      </c>
      <c r="AP237">
        <v>8110.7103540237395</v>
      </c>
      <c r="AQ237">
        <v>8252.2337708996893</v>
      </c>
      <c r="AR237">
        <v>7935.4205719487891</v>
      </c>
      <c r="AS237">
        <v>8405.19393431565</v>
      </c>
      <c r="AT237">
        <v>8373.4997912406798</v>
      </c>
      <c r="AU237">
        <v>8689.3720277431694</v>
      </c>
      <c r="AV237">
        <v>8219.8432666740609</v>
      </c>
      <c r="AW237">
        <v>8508.9291469852506</v>
      </c>
      <c r="AX237">
        <v>8508.7126679144094</v>
      </c>
      <c r="AY237">
        <v>8626.9860025217986</v>
      </c>
      <c r="AZ237">
        <v>8414.4151840784398</v>
      </c>
    </row>
    <row r="238" spans="11:52" ht="14.4">
      <c r="K238" t="s">
        <v>342</v>
      </c>
      <c r="L238" t="s">
        <v>137</v>
      </c>
      <c r="M238" t="s">
        <v>21</v>
      </c>
      <c r="N238" t="s">
        <v>80</v>
      </c>
      <c r="O238">
        <v>2717.5312513998792</v>
      </c>
      <c r="P238">
        <v>2873.8231442131964</v>
      </c>
      <c r="Q238">
        <v>3357.234515104748</v>
      </c>
      <c r="R238">
        <v>2758.661961565339</v>
      </c>
      <c r="S238">
        <v>2720.968626085526</v>
      </c>
      <c r="T238">
        <v>2632.3520705064225</v>
      </c>
      <c r="U238">
        <v>2696.9149155852515</v>
      </c>
      <c r="V238">
        <v>2845.105178116195</v>
      </c>
      <c r="W238">
        <v>2622.6071173119853</v>
      </c>
      <c r="X238">
        <v>2426.4717237973982</v>
      </c>
      <c r="Y238">
        <v>2367.542412176816</v>
      </c>
      <c r="Z238">
        <v>2320.0490796147524</v>
      </c>
      <c r="AA238">
        <v>2286.338044774237</v>
      </c>
      <c r="AB238">
        <v>2257.2242991056287</v>
      </c>
      <c r="AC238">
        <v>5835.2920169622093</v>
      </c>
      <c r="AD238">
        <v>6204.8850138175712</v>
      </c>
      <c r="AE238">
        <v>6204.5999697941879</v>
      </c>
      <c r="AF238">
        <v>6178.523054449247</v>
      </c>
      <c r="AG238">
        <v>6580.6456548892165</v>
      </c>
      <c r="AH238">
        <v>6550.5389265134081</v>
      </c>
      <c r="AI238">
        <v>6885.5327845665133</v>
      </c>
      <c r="AJ238">
        <v>6631.7391718565059</v>
      </c>
      <c r="AK238">
        <v>7333.6730869023731</v>
      </c>
      <c r="AL238">
        <v>7015.2945317204039</v>
      </c>
      <c r="AM238">
        <v>6921.9562666490501</v>
      </c>
      <c r="AN238">
        <v>6850.9844587591251</v>
      </c>
    </row>
    <row r="239" spans="11:52" ht="14.4">
      <c r="K239" t="s">
        <v>343</v>
      </c>
      <c r="L239" t="s">
        <v>137</v>
      </c>
      <c r="M239" t="s">
        <v>22</v>
      </c>
      <c r="N239" t="s">
        <v>80</v>
      </c>
      <c r="O239">
        <v>23.724630820000002</v>
      </c>
      <c r="P239">
        <v>26.209814890000001</v>
      </c>
      <c r="Q239">
        <v>31.4270225</v>
      </c>
      <c r="R239">
        <v>26.68057872</v>
      </c>
      <c r="S239">
        <v>26.982072169999999</v>
      </c>
      <c r="T239">
        <v>21.18635656</v>
      </c>
      <c r="U239">
        <v>21.645932899999998</v>
      </c>
      <c r="V239">
        <v>22.88072214</v>
      </c>
      <c r="W239">
        <v>22.05357849</v>
      </c>
      <c r="X239">
        <v>19.21182782</v>
      </c>
      <c r="Y239">
        <v>17.74331784</v>
      </c>
      <c r="Z239">
        <v>18.655086820000001</v>
      </c>
      <c r="AA239">
        <v>16.962085500000001</v>
      </c>
      <c r="AB239">
        <v>18.86815777</v>
      </c>
      <c r="AC239">
        <v>196.41403091999999</v>
      </c>
      <c r="AD239">
        <v>192.53813701999999</v>
      </c>
      <c r="AE239">
        <v>194.61165940999999</v>
      </c>
      <c r="AF239">
        <v>199.81406413274999</v>
      </c>
      <c r="AG239">
        <v>197.21835778940999</v>
      </c>
      <c r="AH239">
        <v>201.73995009136999</v>
      </c>
      <c r="AI239">
        <v>203.67097420879</v>
      </c>
      <c r="AJ239">
        <v>207.03389803747001</v>
      </c>
      <c r="AK239">
        <v>215.58473471892</v>
      </c>
      <c r="AL239">
        <v>225.087712082</v>
      </c>
      <c r="AM239">
        <v>231.84705091199999</v>
      </c>
      <c r="AN239">
        <v>238.07767772700001</v>
      </c>
      <c r="AO239">
        <v>242.01654340799999</v>
      </c>
      <c r="AP239">
        <v>246.619316379</v>
      </c>
      <c r="AQ239">
        <v>250.40333984899999</v>
      </c>
      <c r="AR239">
        <v>267.24953144400001</v>
      </c>
      <c r="AS239">
        <v>266.60709893400002</v>
      </c>
      <c r="AT239">
        <v>272.66756199000002</v>
      </c>
      <c r="AU239">
        <v>280.92002952600001</v>
      </c>
      <c r="AV239">
        <v>270.96589026200002</v>
      </c>
      <c r="AW239">
        <v>260.51352575599998</v>
      </c>
      <c r="AX239">
        <v>259.71296716099999</v>
      </c>
      <c r="AY239">
        <v>263.27124167400001</v>
      </c>
      <c r="AZ239">
        <v>259.27957016400001</v>
      </c>
    </row>
    <row r="240" spans="11:52" ht="14.4">
      <c r="K240" t="s">
        <v>344</v>
      </c>
      <c r="L240" t="s">
        <v>137</v>
      </c>
      <c r="M240" t="s">
        <v>90</v>
      </c>
      <c r="N240" t="s">
        <v>80</v>
      </c>
      <c r="O240">
        <v>2.6711141964474971</v>
      </c>
      <c r="P240">
        <v>2.4939529869744059</v>
      </c>
      <c r="Q240">
        <v>3.7336610687024199</v>
      </c>
      <c r="R240">
        <v>4.037261527089588</v>
      </c>
      <c r="S240">
        <v>4.8943586299313226</v>
      </c>
      <c r="T240">
        <v>4.2743079359806231</v>
      </c>
      <c r="U240">
        <v>4.3405761524005051</v>
      </c>
      <c r="V240">
        <v>4.3948583409306465</v>
      </c>
      <c r="W240">
        <v>4.7336390870380223</v>
      </c>
      <c r="X240">
        <v>5.1503020001071471</v>
      </c>
      <c r="Y240">
        <v>4.9440740400899754</v>
      </c>
      <c r="Z240">
        <v>5.0981671096325378</v>
      </c>
      <c r="AA240">
        <v>5.1516372194716471</v>
      </c>
      <c r="AB240">
        <v>5.8277421589919358</v>
      </c>
      <c r="AC240">
        <v>38.814622959108213</v>
      </c>
      <c r="AD240">
        <v>39.795327583637963</v>
      </c>
      <c r="AE240">
        <v>40.627406435879529</v>
      </c>
      <c r="AF240">
        <v>42.056713542768293</v>
      </c>
      <c r="AG240">
        <v>42.597599319088488</v>
      </c>
      <c r="AH240">
        <v>42.924168321230717</v>
      </c>
      <c r="AI240">
        <v>43.8714882232101</v>
      </c>
      <c r="AJ240">
        <v>44.196622815483565</v>
      </c>
      <c r="AK240">
        <v>44.362113311781528</v>
      </c>
      <c r="AL240">
        <v>45.495302569243677</v>
      </c>
      <c r="AM240">
        <v>45.552772383300471</v>
      </c>
      <c r="AN240">
        <v>46.588464440514315</v>
      </c>
      <c r="AO240">
        <v>47.278449260219269</v>
      </c>
      <c r="AP240">
        <v>48.861911325907386</v>
      </c>
      <c r="AQ240">
        <v>50.296188503704158</v>
      </c>
      <c r="AR240">
        <v>50.915368609299328</v>
      </c>
      <c r="AS240">
        <v>51.831354411245059</v>
      </c>
      <c r="AT240">
        <v>54.106997001508482</v>
      </c>
      <c r="AU240">
        <v>56.320860352541203</v>
      </c>
      <c r="AV240">
        <v>58.352313017234785</v>
      </c>
      <c r="AW240">
        <v>55.753016027539992</v>
      </c>
      <c r="AX240">
        <v>56.8580138823</v>
      </c>
      <c r="AY240">
        <v>60.533883753169995</v>
      </c>
      <c r="AZ240">
        <v>59.796066799969999</v>
      </c>
    </row>
    <row r="241" spans="11:52" ht="14.4">
      <c r="K241" t="s">
        <v>345</v>
      </c>
      <c r="L241" t="s">
        <v>137</v>
      </c>
      <c r="M241" t="s">
        <v>23</v>
      </c>
      <c r="N241" t="s">
        <v>80</v>
      </c>
      <c r="O241">
        <v>3.3340926544836913</v>
      </c>
      <c r="P241">
        <v>3.9434884003042399</v>
      </c>
      <c r="Q241">
        <v>6.1305966146845661</v>
      </c>
      <c r="R241">
        <v>4.8752323088178331</v>
      </c>
      <c r="S241">
        <v>5.7807272505555618</v>
      </c>
      <c r="T241">
        <v>5.4212927518882239</v>
      </c>
      <c r="U241">
        <v>5.720340910157395</v>
      </c>
      <c r="V241">
        <v>6.4675959922684685</v>
      </c>
      <c r="W241">
        <v>6.4233310864779369</v>
      </c>
      <c r="X241">
        <v>7.541350955009654</v>
      </c>
      <c r="Y241">
        <v>6.6670067354658338</v>
      </c>
      <c r="Z241">
        <v>6.3139887900734699</v>
      </c>
      <c r="AA241">
        <v>7.1825557309331458</v>
      </c>
      <c r="AB241">
        <v>7.8580956647278706</v>
      </c>
      <c r="AC241">
        <v>58.873439909116435</v>
      </c>
      <c r="AD241">
        <v>59.493107142087361</v>
      </c>
      <c r="AE241">
        <v>60.641018816656896</v>
      </c>
      <c r="AF241">
        <v>62.223602277139619</v>
      </c>
      <c r="AG241">
        <v>66.902548496710779</v>
      </c>
      <c r="AH241">
        <v>67.305141986708506</v>
      </c>
      <c r="AI241">
        <v>72.941658011286322</v>
      </c>
      <c r="AJ241">
        <v>78.357809980395118</v>
      </c>
      <c r="AK241">
        <v>77.055305225331921</v>
      </c>
      <c r="AL241">
        <v>78.752788037772731</v>
      </c>
      <c r="AM241">
        <v>80.220520644223456</v>
      </c>
      <c r="AN241">
        <v>83.982595543634062</v>
      </c>
      <c r="AO241">
        <v>109.65293728038374</v>
      </c>
      <c r="AP241">
        <v>115.84897815039524</v>
      </c>
      <c r="AQ241">
        <v>119.89704904448972</v>
      </c>
      <c r="AR241">
        <v>124.19562418958802</v>
      </c>
      <c r="AS241">
        <v>128.40161896751721</v>
      </c>
      <c r="AT241">
        <v>126.16404100245566</v>
      </c>
      <c r="AU241">
        <v>128.86398680778339</v>
      </c>
      <c r="AV241">
        <v>131.96723472818371</v>
      </c>
      <c r="AW241">
        <v>133.57450382471674</v>
      </c>
      <c r="AX241">
        <v>137.84989879147153</v>
      </c>
      <c r="AY241">
        <v>139.3478371756996</v>
      </c>
      <c r="AZ241">
        <v>143.42307087750785</v>
      </c>
    </row>
    <row r="242" spans="11:52" ht="14.4">
      <c r="K242" t="s">
        <v>346</v>
      </c>
      <c r="L242" t="s">
        <v>137</v>
      </c>
      <c r="M242" t="s">
        <v>24</v>
      </c>
      <c r="N242" t="s">
        <v>80</v>
      </c>
      <c r="O242">
        <v>47.231795398371339</v>
      </c>
      <c r="P242">
        <v>44.761548871749909</v>
      </c>
      <c r="Q242">
        <v>35.033829123287575</v>
      </c>
      <c r="R242">
        <v>29.9076256697318</v>
      </c>
      <c r="S242">
        <v>28.234484568315857</v>
      </c>
      <c r="T242">
        <v>28.87157500134191</v>
      </c>
      <c r="U242">
        <v>43.512347736755423</v>
      </c>
      <c r="V242">
        <v>45.580572262993634</v>
      </c>
      <c r="W242">
        <v>45.833695874323929</v>
      </c>
      <c r="X242">
        <v>47.959468731863645</v>
      </c>
      <c r="Y242">
        <v>44.91661293713679</v>
      </c>
      <c r="Z242">
        <v>41.944983813227061</v>
      </c>
      <c r="AA242">
        <v>40.50831536002768</v>
      </c>
      <c r="AB242">
        <v>40.902348414689584</v>
      </c>
      <c r="AC242">
        <v>246.68085162787943</v>
      </c>
      <c r="AD242">
        <v>248.9883315875415</v>
      </c>
      <c r="AE242">
        <v>248.8423117133822</v>
      </c>
      <c r="AF242">
        <v>254.40597623498417</v>
      </c>
      <c r="AG242">
        <v>243.07578685832999</v>
      </c>
      <c r="AH242">
        <v>247.08818293531996</v>
      </c>
      <c r="AI242">
        <v>250.37681774766</v>
      </c>
      <c r="AJ242">
        <v>254.37236550445999</v>
      </c>
      <c r="AK242">
        <v>260.35546548154002</v>
      </c>
      <c r="AL242">
        <v>260.90068793738999</v>
      </c>
      <c r="AM242">
        <v>265.98464808849002</v>
      </c>
      <c r="AN242">
        <v>272.44650032489108</v>
      </c>
      <c r="AO242">
        <v>292.75581320718004</v>
      </c>
      <c r="AP242">
        <v>305.67641526810996</v>
      </c>
      <c r="AQ242">
        <v>313.87484450260001</v>
      </c>
      <c r="AR242">
        <v>325.66062550073997</v>
      </c>
      <c r="AS242">
        <v>330.02628706169054</v>
      </c>
      <c r="AT242">
        <v>360.86401557848001</v>
      </c>
      <c r="AU242">
        <v>384.33543890733949</v>
      </c>
      <c r="AV242">
        <v>362.08570690757</v>
      </c>
      <c r="AW242">
        <v>368.04249810419009</v>
      </c>
      <c r="AX242">
        <v>374.39577359633341</v>
      </c>
      <c r="AY242">
        <v>372.31575797281016</v>
      </c>
      <c r="AZ242">
        <v>389.74893413265011</v>
      </c>
    </row>
    <row r="243" spans="11:52" ht="14.4">
      <c r="K243" t="s">
        <v>1394</v>
      </c>
      <c r="L243" t="s">
        <v>137</v>
      </c>
      <c r="M243" t="s">
        <v>1386</v>
      </c>
      <c r="N243" t="s">
        <v>80</v>
      </c>
      <c r="O243" t="s">
        <v>6079</v>
      </c>
      <c r="P243" t="s">
        <v>6079</v>
      </c>
      <c r="Q243" t="s">
        <v>6079</v>
      </c>
      <c r="R243" t="s">
        <v>6079</v>
      </c>
      <c r="S243" t="s">
        <v>6079</v>
      </c>
      <c r="T243" t="s">
        <v>6079</v>
      </c>
      <c r="U243" t="s">
        <v>6079</v>
      </c>
      <c r="V243" t="s">
        <v>6079</v>
      </c>
      <c r="W243" t="s">
        <v>6079</v>
      </c>
      <c r="X243" t="s">
        <v>6079</v>
      </c>
      <c r="Y243" t="s">
        <v>6079</v>
      </c>
      <c r="Z243" t="s">
        <v>6079</v>
      </c>
      <c r="AA243" t="s">
        <v>6079</v>
      </c>
      <c r="AB243">
        <v>5.015556420709669</v>
      </c>
      <c r="AC243">
        <v>27.437507894098761</v>
      </c>
      <c r="AD243">
        <v>27.953487774230148</v>
      </c>
      <c r="AE243">
        <v>27.919702264825176</v>
      </c>
      <c r="AF243">
        <v>26.331931265097595</v>
      </c>
      <c r="AG243">
        <v>26.614760802814544</v>
      </c>
      <c r="AH243">
        <v>26.256421460014113</v>
      </c>
      <c r="AI243">
        <v>27.549865413042191</v>
      </c>
      <c r="AJ243">
        <v>26.424870247479525</v>
      </c>
      <c r="AK243">
        <v>24.6708314948804</v>
      </c>
      <c r="AL243">
        <v>24.816080295244529</v>
      </c>
      <c r="AM243">
        <v>24.936001119173863</v>
      </c>
      <c r="AN243">
        <v>25.525218141364508</v>
      </c>
      <c r="AO243">
        <v>27.330669595786631</v>
      </c>
      <c r="AP243">
        <v>28.892717513740617</v>
      </c>
      <c r="AQ243">
        <v>28.934482589158375</v>
      </c>
      <c r="AR243">
        <v>29.632446800797904</v>
      </c>
      <c r="AS243">
        <v>30.901627664253521</v>
      </c>
      <c r="AT243">
        <v>31.954234654024795</v>
      </c>
      <c r="AU243">
        <v>33.062143141171042</v>
      </c>
      <c r="AV243">
        <v>31.326119304127591</v>
      </c>
      <c r="AW243">
        <v>32.814265274753879</v>
      </c>
      <c r="AX243">
        <v>33.019504905221929</v>
      </c>
      <c r="AY243">
        <v>34.87670067935818</v>
      </c>
      <c r="AZ243">
        <v>33.150756346411967</v>
      </c>
    </row>
    <row r="244" spans="11:52" ht="14.4">
      <c r="K244" t="s">
        <v>347</v>
      </c>
      <c r="L244" t="s">
        <v>137</v>
      </c>
      <c r="M244" t="s">
        <v>25</v>
      </c>
      <c r="N244" t="s">
        <v>80</v>
      </c>
      <c r="O244">
        <v>279.47382708999999</v>
      </c>
      <c r="P244">
        <v>282.62154914199999</v>
      </c>
      <c r="Q244">
        <v>309.21347535899997</v>
      </c>
      <c r="R244">
        <v>270.42607617300001</v>
      </c>
      <c r="S244">
        <v>266.57246422899999</v>
      </c>
      <c r="T244">
        <v>265.79368808599997</v>
      </c>
      <c r="U244">
        <v>276.40922123199999</v>
      </c>
      <c r="V244">
        <v>278.08634370499999</v>
      </c>
      <c r="W244">
        <v>263.74564470199999</v>
      </c>
      <c r="X244">
        <v>235.66715185000001</v>
      </c>
      <c r="Y244">
        <v>250.95053345599999</v>
      </c>
      <c r="Z244">
        <v>250.113884412</v>
      </c>
      <c r="AA244">
        <v>246.83086354400001</v>
      </c>
      <c r="AB244">
        <v>254.76362992700001</v>
      </c>
      <c r="AC244">
        <v>2001.724382034</v>
      </c>
      <c r="AD244">
        <v>2017.8905255879999</v>
      </c>
      <c r="AE244">
        <v>2079.9033158570001</v>
      </c>
      <c r="AF244">
        <v>2058.6443032819998</v>
      </c>
      <c r="AG244">
        <v>2267.0024815749998</v>
      </c>
      <c r="AH244">
        <v>2248.5513367829999</v>
      </c>
      <c r="AI244">
        <v>2316.1320156810002</v>
      </c>
      <c r="AJ244">
        <v>2275.087420676</v>
      </c>
      <c r="AK244">
        <v>2320.9511297449999</v>
      </c>
      <c r="AL244">
        <v>2397.1372871130002</v>
      </c>
      <c r="AM244">
        <v>2434.4384038930002</v>
      </c>
      <c r="AN244">
        <v>2452.0284100180002</v>
      </c>
      <c r="AO244">
        <v>2606.8252635529998</v>
      </c>
      <c r="AP244">
        <v>2659.1141864910001</v>
      </c>
      <c r="AQ244">
        <v>2674.5536307030002</v>
      </c>
      <c r="AR244">
        <v>2637.743788064</v>
      </c>
      <c r="AS244">
        <v>2696.7935453649998</v>
      </c>
      <c r="AT244">
        <v>2703.5603860609999</v>
      </c>
      <c r="AU244">
        <v>2688.1729984819999</v>
      </c>
      <c r="AV244">
        <v>2521.095342137</v>
      </c>
      <c r="AW244">
        <v>2544.3294242679999</v>
      </c>
      <c r="AX244">
        <v>2463.1253789940001</v>
      </c>
      <c r="AY244">
        <v>2445.883916239</v>
      </c>
      <c r="AZ244">
        <v>2404.5304527960002</v>
      </c>
    </row>
    <row r="245" spans="11:52" ht="14.4">
      <c r="K245" t="s">
        <v>5651</v>
      </c>
      <c r="L245" t="s">
        <v>137</v>
      </c>
      <c r="M245" t="s">
        <v>5610</v>
      </c>
      <c r="N245" t="s">
        <v>80</v>
      </c>
      <c r="AO245">
        <v>78.478221852619782</v>
      </c>
      <c r="AP245" t="s">
        <v>6079</v>
      </c>
      <c r="AQ245" t="s">
        <v>6079</v>
      </c>
      <c r="AR245" t="s">
        <v>6079</v>
      </c>
      <c r="AS245" t="s">
        <v>6079</v>
      </c>
      <c r="AT245">
        <v>93.392128841572827</v>
      </c>
      <c r="AU245">
        <v>99.558199392678432</v>
      </c>
      <c r="AV245">
        <v>96.62211629295328</v>
      </c>
      <c r="AW245">
        <v>94.142952649913809</v>
      </c>
      <c r="AX245">
        <v>95.594280631071001</v>
      </c>
      <c r="AY245">
        <v>97.240956851607478</v>
      </c>
      <c r="AZ245">
        <v>98.718972288327038</v>
      </c>
    </row>
    <row r="246" spans="11:52" ht="14.4">
      <c r="K246" t="s">
        <v>348</v>
      </c>
      <c r="L246" t="s">
        <v>137</v>
      </c>
      <c r="M246" t="s">
        <v>98</v>
      </c>
      <c r="N246" t="s">
        <v>80</v>
      </c>
      <c r="O246">
        <v>2.6989271408923079</v>
      </c>
      <c r="P246">
        <v>3.9428129646949026</v>
      </c>
      <c r="Q246">
        <v>2.7784719999999998</v>
      </c>
      <c r="R246">
        <v>3.546961</v>
      </c>
      <c r="S246">
        <v>3.8196289999999999</v>
      </c>
      <c r="T246">
        <v>4.4295590000000002</v>
      </c>
      <c r="U246">
        <v>4.0234949999999996</v>
      </c>
      <c r="V246">
        <v>4.0864969999999996</v>
      </c>
      <c r="W246">
        <v>4.3036570000000003</v>
      </c>
      <c r="X246">
        <v>4.9274079999999998</v>
      </c>
      <c r="Y246">
        <v>4.6915259999999996</v>
      </c>
      <c r="Z246">
        <v>4.5568980000000003</v>
      </c>
      <c r="AA246">
        <v>5.2856420000000002</v>
      </c>
      <c r="AB246">
        <v>6.0986459999999996</v>
      </c>
      <c r="AC246">
        <v>21.101459999999999</v>
      </c>
      <c r="AD246">
        <v>21.841902999999999</v>
      </c>
      <c r="AE246">
        <v>22.525077</v>
      </c>
      <c r="AF246">
        <v>25.988002999999999</v>
      </c>
      <c r="AG246">
        <v>19.211853999999999</v>
      </c>
      <c r="AH246">
        <v>19.352461999999999</v>
      </c>
      <c r="AI246">
        <v>19.836943999999999</v>
      </c>
      <c r="AJ246">
        <v>21.349882000000001</v>
      </c>
      <c r="AK246">
        <v>21.858896999999999</v>
      </c>
      <c r="AL246">
        <v>23.095372999999999</v>
      </c>
      <c r="AM246">
        <v>24.849712</v>
      </c>
      <c r="AN246">
        <v>27.028701999999999</v>
      </c>
      <c r="AO246">
        <v>27.676261</v>
      </c>
      <c r="AP246">
        <v>28.950139</v>
      </c>
      <c r="AQ246">
        <v>29.666678999999998</v>
      </c>
      <c r="AR246">
        <v>31.586995999999999</v>
      </c>
      <c r="AS246">
        <v>20.280432000000001</v>
      </c>
      <c r="AT246">
        <v>20.074992000000002</v>
      </c>
      <c r="AU246">
        <v>20.767567</v>
      </c>
      <c r="AV246">
        <v>30.162291</v>
      </c>
      <c r="AW246">
        <v>30.696918</v>
      </c>
      <c r="AX246">
        <v>31.754055999999999</v>
      </c>
      <c r="AY246">
        <v>31.350643999999999</v>
      </c>
      <c r="AZ246">
        <v>34.433743</v>
      </c>
    </row>
    <row r="247" spans="11:52" ht="14.4">
      <c r="K247" t="s">
        <v>349</v>
      </c>
      <c r="L247" t="s">
        <v>137</v>
      </c>
      <c r="M247" t="s">
        <v>94</v>
      </c>
      <c r="N247" t="s">
        <v>80</v>
      </c>
      <c r="O247">
        <v>50.312333530839993</v>
      </c>
      <c r="P247">
        <v>41.206154381169995</v>
      </c>
      <c r="Q247">
        <v>52.029321524869999</v>
      </c>
      <c r="R247">
        <v>44.954907431999999</v>
      </c>
      <c r="S247">
        <v>44.817415955999998</v>
      </c>
      <c r="T247">
        <v>51.62202308514</v>
      </c>
      <c r="U247">
        <v>56.371476713379998</v>
      </c>
      <c r="V247">
        <v>62.375253237990009</v>
      </c>
      <c r="W247">
        <v>68.547250392780001</v>
      </c>
      <c r="X247">
        <v>72.767702824479997</v>
      </c>
      <c r="Y247">
        <v>81.203591140239993</v>
      </c>
      <c r="Z247">
        <v>85.590155084969993</v>
      </c>
      <c r="AA247">
        <v>76.68662823212</v>
      </c>
      <c r="AB247">
        <v>69.566164560769991</v>
      </c>
      <c r="AC247">
        <v>174.54574927740001</v>
      </c>
      <c r="AD247">
        <v>184.42288391795</v>
      </c>
      <c r="AE247">
        <v>182.84118435412</v>
      </c>
      <c r="AF247">
        <v>207.47137546518999</v>
      </c>
      <c r="AG247">
        <v>216.74900027929999</v>
      </c>
      <c r="AH247">
        <v>220.79796922289</v>
      </c>
      <c r="AI247">
        <v>226.18191280490004</v>
      </c>
      <c r="AJ247">
        <v>227.81442802545999</v>
      </c>
      <c r="AK247">
        <v>225.24818985141999</v>
      </c>
      <c r="AL247">
        <v>215.68078730562999</v>
      </c>
      <c r="AM247">
        <v>212.81720273939999</v>
      </c>
      <c r="AN247">
        <v>172.27020934467998</v>
      </c>
      <c r="AO247">
        <v>178.36831529069002</v>
      </c>
      <c r="AP247">
        <v>181.55268490021001</v>
      </c>
      <c r="AQ247">
        <v>185.08317275842001</v>
      </c>
      <c r="AR247">
        <v>189.54782118898001</v>
      </c>
      <c r="AS247">
        <v>196.81090221644001</v>
      </c>
      <c r="AT247">
        <v>199.07338527184999</v>
      </c>
      <c r="AU247">
        <v>202.79751029884</v>
      </c>
      <c r="AV247">
        <v>189.16243178502</v>
      </c>
      <c r="AW247">
        <v>185.35950124209</v>
      </c>
      <c r="AX247">
        <v>184.39492737378001</v>
      </c>
      <c r="AY247">
        <v>186.47804203297</v>
      </c>
      <c r="AZ247">
        <v>184.89038156594</v>
      </c>
    </row>
    <row r="248" spans="11:52" ht="14.4">
      <c r="K248" t="s">
        <v>350</v>
      </c>
      <c r="L248" t="s">
        <v>137</v>
      </c>
      <c r="M248" t="s">
        <v>99</v>
      </c>
      <c r="N248" t="s">
        <v>80</v>
      </c>
      <c r="O248">
        <v>1.8220685320000001</v>
      </c>
      <c r="P248">
        <v>3.3660027920000002</v>
      </c>
      <c r="Q248">
        <v>3.0848651149999999</v>
      </c>
      <c r="R248">
        <v>3.5828158650000002</v>
      </c>
      <c r="S248">
        <v>3.9630540779999999</v>
      </c>
      <c r="T248">
        <v>4.1017364299999999</v>
      </c>
      <c r="U248">
        <v>4.1392473340000002</v>
      </c>
      <c r="V248">
        <v>3.5435546659999999</v>
      </c>
      <c r="W248">
        <v>3.475716399</v>
      </c>
      <c r="X248">
        <v>3.4564850100000002</v>
      </c>
      <c r="Y248">
        <v>3.3711698509999999</v>
      </c>
      <c r="Z248">
        <v>3.4586631919999999</v>
      </c>
      <c r="AA248">
        <v>3.2935403330000002</v>
      </c>
      <c r="AB248">
        <v>3.596240517</v>
      </c>
      <c r="AC248">
        <v>11.333521895000001</v>
      </c>
      <c r="AD248">
        <v>11.089619509</v>
      </c>
      <c r="AE248">
        <v>8.9950493130000009</v>
      </c>
      <c r="AF248">
        <v>9.4742330700000004</v>
      </c>
      <c r="AG248">
        <v>12.542864692</v>
      </c>
      <c r="AH248">
        <v>12.369956238</v>
      </c>
      <c r="AI248">
        <v>12.850983149999999</v>
      </c>
      <c r="AJ248">
        <v>13.280331353999999</v>
      </c>
      <c r="AK248">
        <v>13.770456841</v>
      </c>
      <c r="AL248">
        <v>15.315034113999999</v>
      </c>
      <c r="AM248">
        <v>15.615118585999999</v>
      </c>
      <c r="AN248">
        <v>16.361916855</v>
      </c>
      <c r="AO248">
        <v>17.182989632000002</v>
      </c>
      <c r="AP248">
        <v>17.136668797999999</v>
      </c>
      <c r="AQ248">
        <v>17.043186602999999</v>
      </c>
      <c r="AR248">
        <v>49.241138185650001</v>
      </c>
      <c r="AS248">
        <v>48.102160698379997</v>
      </c>
      <c r="AT248">
        <v>48.249471659180003</v>
      </c>
      <c r="AU248">
        <v>49.173902361640003</v>
      </c>
      <c r="AV248">
        <v>50.869722086640003</v>
      </c>
      <c r="AW248">
        <v>50.36270346245</v>
      </c>
      <c r="AX248">
        <v>50.487320714010004</v>
      </c>
      <c r="AY248">
        <v>49.549234163999998</v>
      </c>
      <c r="AZ248">
        <v>52.457285740410001</v>
      </c>
    </row>
    <row r="249" spans="11:52" ht="14.4">
      <c r="K249" t="s">
        <v>705</v>
      </c>
      <c r="L249" t="s">
        <v>137</v>
      </c>
      <c r="M249" t="s">
        <v>26</v>
      </c>
      <c r="N249" t="s">
        <v>80</v>
      </c>
      <c r="O249" t="s">
        <v>6079</v>
      </c>
      <c r="P249" t="s">
        <v>6079</v>
      </c>
      <c r="Q249" t="s">
        <v>6079</v>
      </c>
      <c r="R249" t="s">
        <v>6079</v>
      </c>
      <c r="S249" t="s">
        <v>6079</v>
      </c>
      <c r="T249">
        <v>1.1708433278461201</v>
      </c>
      <c r="U249">
        <v>0.98531839920924913</v>
      </c>
      <c r="V249">
        <v>0.96834212459290436</v>
      </c>
      <c r="W249">
        <v>0.90193600007992225</v>
      </c>
      <c r="X249">
        <v>0.98611784901904076</v>
      </c>
      <c r="Y249">
        <v>1.1119022596429715</v>
      </c>
      <c r="Z249">
        <v>1.1424056826817659</v>
      </c>
      <c r="AA249">
        <v>1.0306317538390803</v>
      </c>
      <c r="AB249">
        <v>1.2002279554677238</v>
      </c>
      <c r="AC249">
        <v>17.059100594566804</v>
      </c>
      <c r="AD249">
        <v>19.22956929995464</v>
      </c>
      <c r="AE249">
        <v>19.492083215542028</v>
      </c>
      <c r="AF249">
        <v>19.631447946886375</v>
      </c>
      <c r="AG249">
        <v>20.062174526829999</v>
      </c>
      <c r="AH249">
        <v>20.152699146449997</v>
      </c>
      <c r="AI249">
        <v>20.326656934239999</v>
      </c>
      <c r="AJ249">
        <v>20.36871244121</v>
      </c>
      <c r="AK249">
        <v>21.032624115520004</v>
      </c>
      <c r="AL249">
        <v>21.692514800680001</v>
      </c>
      <c r="AM249">
        <v>21.819277183659995</v>
      </c>
      <c r="AN249">
        <v>22.132031453330001</v>
      </c>
      <c r="AO249">
        <v>23.124280866549999</v>
      </c>
      <c r="AP249">
        <v>23.124738312989997</v>
      </c>
      <c r="AQ249">
        <v>23.545763366110005</v>
      </c>
      <c r="AR249">
        <v>24.273868643690001</v>
      </c>
      <c r="AS249">
        <v>24.714546891569999</v>
      </c>
      <c r="AT249">
        <v>24.973961541439991</v>
      </c>
      <c r="AU249">
        <v>25.399500117790001</v>
      </c>
      <c r="AV249">
        <v>25.45451861019</v>
      </c>
      <c r="AW249">
        <v>25.401505720029999</v>
      </c>
      <c r="AX249">
        <v>25.525139178020002</v>
      </c>
      <c r="AY249">
        <v>25.649776089580001</v>
      </c>
      <c r="AZ249">
        <v>26.053338356209998</v>
      </c>
    </row>
    <row r="250" spans="11:52" ht="14.4">
      <c r="K250" t="s">
        <v>351</v>
      </c>
      <c r="L250" t="s">
        <v>137</v>
      </c>
      <c r="M250" t="s">
        <v>27</v>
      </c>
      <c r="N250" t="s">
        <v>80</v>
      </c>
      <c r="O250">
        <v>325.12756100000001</v>
      </c>
      <c r="P250">
        <v>337.44623100000001</v>
      </c>
      <c r="Q250">
        <v>403.90883200000002</v>
      </c>
      <c r="R250">
        <v>357.93576200000001</v>
      </c>
      <c r="S250">
        <v>385.62772199599999</v>
      </c>
      <c r="T250">
        <v>363.63694736600002</v>
      </c>
      <c r="U250">
        <v>395.96866049499999</v>
      </c>
      <c r="V250">
        <v>397.66532706999999</v>
      </c>
      <c r="W250">
        <v>400.11024905400001</v>
      </c>
      <c r="X250">
        <v>349.76363268799997</v>
      </c>
      <c r="Y250">
        <v>392.75942242899998</v>
      </c>
      <c r="Z250">
        <v>344.06890584400003</v>
      </c>
      <c r="AA250">
        <v>362.54201894599998</v>
      </c>
      <c r="AB250">
        <v>309.79494155600003</v>
      </c>
      <c r="AC250">
        <v>2043.6342026520001</v>
      </c>
      <c r="AD250">
        <v>2049.3404109130001</v>
      </c>
      <c r="AE250">
        <v>2068.8376008939999</v>
      </c>
      <c r="AF250">
        <v>1998.2595669540001</v>
      </c>
      <c r="AG250">
        <v>2005.342344441</v>
      </c>
      <c r="AH250">
        <v>1992.324509481</v>
      </c>
      <c r="AI250">
        <v>2036.4816495903499</v>
      </c>
      <c r="AJ250">
        <v>2001.8166219868699</v>
      </c>
      <c r="AK250">
        <v>2135.95155995189</v>
      </c>
      <c r="AL250">
        <v>2184.2127676350001</v>
      </c>
      <c r="AM250">
        <v>2214.9878249087401</v>
      </c>
      <c r="AN250">
        <v>2121.9698379562201</v>
      </c>
      <c r="AO250">
        <v>2246.5858133146603</v>
      </c>
      <c r="AP250">
        <v>2211.8612054449295</v>
      </c>
      <c r="AQ250">
        <v>2266.3074132326401</v>
      </c>
      <c r="AR250">
        <v>2164.4355955821197</v>
      </c>
      <c r="AS250">
        <v>2313.93123505629</v>
      </c>
      <c r="AT250">
        <v>2316.5476230086906</v>
      </c>
      <c r="AU250">
        <v>2452.88865577557</v>
      </c>
      <c r="AV250">
        <v>2180.7076553666402</v>
      </c>
      <c r="AW250">
        <v>2317.9313652454998</v>
      </c>
      <c r="AX250">
        <v>2276.1565605996498</v>
      </c>
      <c r="AY250">
        <v>2306.0893344323399</v>
      </c>
      <c r="AZ250">
        <v>2158.5141996328898</v>
      </c>
    </row>
    <row r="251" spans="11:52" ht="14.4">
      <c r="K251" t="s">
        <v>352</v>
      </c>
      <c r="L251" t="s">
        <v>137</v>
      </c>
      <c r="M251" t="s">
        <v>28</v>
      </c>
      <c r="N251" t="s">
        <v>80</v>
      </c>
      <c r="O251">
        <v>111.37821644191328</v>
      </c>
      <c r="P251">
        <v>122.30084471469767</v>
      </c>
      <c r="Q251">
        <v>140.40944192490468</v>
      </c>
      <c r="R251">
        <v>117.31662294834888</v>
      </c>
      <c r="S251">
        <v>115.44135409554936</v>
      </c>
      <c r="T251">
        <v>102.44212160570838</v>
      </c>
      <c r="U251">
        <v>107.67481576180266</v>
      </c>
      <c r="V251">
        <v>109.45093472254992</v>
      </c>
      <c r="W251">
        <v>108.79872983306215</v>
      </c>
      <c r="X251">
        <v>114.16254811223686</v>
      </c>
      <c r="Y251">
        <v>124.45917144868731</v>
      </c>
      <c r="Z251">
        <v>101.05167747181676</v>
      </c>
      <c r="AA251">
        <v>106.25481017561754</v>
      </c>
      <c r="AB251">
        <v>99.893809390059246</v>
      </c>
      <c r="AC251">
        <v>291.44447355827941</v>
      </c>
      <c r="AD251">
        <v>314.8873692212585</v>
      </c>
      <c r="AE251">
        <v>297.0583109000159</v>
      </c>
      <c r="AF251">
        <v>275.50126585617647</v>
      </c>
      <c r="AG251">
        <v>300.41716874945638</v>
      </c>
      <c r="AH251">
        <v>306.72533804287275</v>
      </c>
      <c r="AI251">
        <v>309.22986144411999</v>
      </c>
      <c r="AJ251">
        <v>299.76679488462867</v>
      </c>
      <c r="AK251">
        <v>297.15863879661168</v>
      </c>
      <c r="AL251">
        <v>298.6709537567815</v>
      </c>
      <c r="AM251">
        <v>266.21778573688385</v>
      </c>
      <c r="AN251">
        <v>298.43139484188612</v>
      </c>
      <c r="AO251">
        <v>318.09986647091188</v>
      </c>
      <c r="AP251" t="s">
        <v>6079</v>
      </c>
      <c r="AQ251" t="s">
        <v>6079</v>
      </c>
      <c r="AR251" t="s">
        <v>6079</v>
      </c>
      <c r="AS251" t="s">
        <v>6079</v>
      </c>
      <c r="AT251">
        <v>339.13823045397896</v>
      </c>
      <c r="AU251">
        <v>351.0472017805514</v>
      </c>
      <c r="AV251">
        <v>332.20444471856041</v>
      </c>
      <c r="AW251">
        <v>333.71642728866067</v>
      </c>
      <c r="AX251">
        <v>330.46495950991113</v>
      </c>
      <c r="AY251">
        <v>348.91277666068328</v>
      </c>
      <c r="AZ251">
        <v>331.75020095671897</v>
      </c>
    </row>
    <row r="252" spans="11:52" ht="14.4">
      <c r="K252" t="s">
        <v>353</v>
      </c>
      <c r="L252" t="s">
        <v>137</v>
      </c>
      <c r="M252" t="s">
        <v>29</v>
      </c>
      <c r="N252" t="s">
        <v>80</v>
      </c>
      <c r="O252">
        <v>12.004714873611642</v>
      </c>
      <c r="P252">
        <v>14.864236297388372</v>
      </c>
      <c r="Q252">
        <v>15.061966554315369</v>
      </c>
      <c r="R252">
        <v>12.779950873279091</v>
      </c>
      <c r="S252">
        <v>12.09111121112891</v>
      </c>
      <c r="T252">
        <v>14.095893442857475</v>
      </c>
      <c r="U252">
        <v>12.189877018977828</v>
      </c>
      <c r="V252">
        <v>12.611783059825978</v>
      </c>
      <c r="W252">
        <v>11.856006927671793</v>
      </c>
      <c r="X252">
        <v>10.903283532639504</v>
      </c>
      <c r="Y252">
        <v>11.406527276469893</v>
      </c>
      <c r="Z252">
        <v>11.616483871837952</v>
      </c>
      <c r="AA252">
        <v>10.857197573532828</v>
      </c>
      <c r="AB252">
        <v>11.508497988987312</v>
      </c>
      <c r="AC252">
        <v>144.77823333657909</v>
      </c>
      <c r="AD252">
        <v>142.77901704815696</v>
      </c>
      <c r="AE252">
        <v>149.55977338616916</v>
      </c>
      <c r="AF252">
        <v>161.35737733807599</v>
      </c>
      <c r="AG252">
        <v>163.14659135190439</v>
      </c>
      <c r="AH252">
        <v>165.16002205807604</v>
      </c>
      <c r="AI252">
        <v>163.05200596500845</v>
      </c>
      <c r="AJ252">
        <v>171.68336408053</v>
      </c>
      <c r="AK252">
        <v>168.77769609062543</v>
      </c>
      <c r="AL252">
        <v>180.73109210839311</v>
      </c>
      <c r="AM252">
        <v>176.66559167832477</v>
      </c>
      <c r="AN252">
        <v>177.39516357282275</v>
      </c>
      <c r="AO252">
        <v>180.27954952244775</v>
      </c>
      <c r="AP252">
        <v>184.78899135262495</v>
      </c>
      <c r="AQ252">
        <v>184.56304753403899</v>
      </c>
      <c r="AR252">
        <v>191.39364178446343</v>
      </c>
      <c r="AS252">
        <v>194.38693760955061</v>
      </c>
      <c r="AT252">
        <v>195.72279301360223</v>
      </c>
      <c r="AU252">
        <v>195.2485626951715</v>
      </c>
      <c r="AV252">
        <v>200.03093257114168</v>
      </c>
      <c r="AW252">
        <v>205.8143076197002</v>
      </c>
      <c r="AX252">
        <v>220.21413269532309</v>
      </c>
      <c r="AY252">
        <v>221.66109158459909</v>
      </c>
      <c r="AZ252">
        <v>241.521010881438</v>
      </c>
    </row>
    <row r="253" spans="11:52" ht="14.4">
      <c r="K253" t="s">
        <v>354</v>
      </c>
      <c r="L253" t="s">
        <v>137</v>
      </c>
      <c r="M253" t="s">
        <v>30</v>
      </c>
      <c r="N253" t="s">
        <v>80</v>
      </c>
      <c r="O253">
        <v>19.106957368580002</v>
      </c>
      <c r="P253">
        <v>20.950739758000001</v>
      </c>
      <c r="Q253">
        <v>20.830734025159995</v>
      </c>
      <c r="R253">
        <v>19.818763606929998</v>
      </c>
      <c r="S253">
        <v>17.57506412343</v>
      </c>
      <c r="T253">
        <v>18.718356352830003</v>
      </c>
      <c r="U253">
        <v>20.076017247849997</v>
      </c>
      <c r="V253">
        <v>21.633748278419997</v>
      </c>
      <c r="W253">
        <v>22.282457312399998</v>
      </c>
      <c r="X253">
        <v>18.119833262899999</v>
      </c>
      <c r="Y253">
        <v>21.676686579049999</v>
      </c>
      <c r="Z253">
        <v>21.067189816860001</v>
      </c>
      <c r="AA253">
        <v>22.06386297057</v>
      </c>
      <c r="AB253">
        <v>24.76065135296</v>
      </c>
      <c r="AC253">
        <v>297.54432806441997</v>
      </c>
      <c r="AD253">
        <v>304.44659462033002</v>
      </c>
      <c r="AE253">
        <v>303.6243537515</v>
      </c>
      <c r="AF253">
        <v>303.74868169842</v>
      </c>
      <c r="AG253">
        <v>308.72396062859002</v>
      </c>
      <c r="AH253">
        <v>314.67064639987001</v>
      </c>
      <c r="AI253">
        <v>314.23835143355001</v>
      </c>
      <c r="AJ253">
        <v>311.21936783620004</v>
      </c>
      <c r="AK253">
        <v>315.44076386589001</v>
      </c>
      <c r="AL253">
        <v>335.07591924048</v>
      </c>
      <c r="AM253">
        <v>331.04426574247998</v>
      </c>
      <c r="AN253">
        <v>332.99391455700999</v>
      </c>
      <c r="AO253">
        <v>266.15242802008999</v>
      </c>
      <c r="AP253">
        <v>276.02918953228004</v>
      </c>
      <c r="AQ253">
        <v>278.94154304303004</v>
      </c>
      <c r="AR253">
        <v>282.20108339339004</v>
      </c>
      <c r="AS253">
        <v>284.34433604059996</v>
      </c>
      <c r="AT253">
        <v>289.03129091440002</v>
      </c>
      <c r="AU253">
        <v>291.52674542451001</v>
      </c>
      <c r="AV253">
        <v>279.68204782108</v>
      </c>
      <c r="AW253">
        <v>273.43687919583999</v>
      </c>
      <c r="AX253">
        <v>272.64115768555001</v>
      </c>
      <c r="AY253">
        <v>272.54225959935002</v>
      </c>
      <c r="AZ253">
        <v>278.92632168426002</v>
      </c>
    </row>
    <row r="254" spans="11:52" ht="14.4">
      <c r="K254" t="s">
        <v>355</v>
      </c>
      <c r="L254" t="s">
        <v>137</v>
      </c>
      <c r="M254" t="s">
        <v>100</v>
      </c>
      <c r="N254" t="s">
        <v>80</v>
      </c>
      <c r="O254">
        <v>4.5002831105165297</v>
      </c>
      <c r="P254">
        <v>4.8108978181047561</v>
      </c>
      <c r="Q254">
        <v>4.5005712547054291</v>
      </c>
      <c r="R254">
        <v>4.81898467389603</v>
      </c>
      <c r="S254">
        <v>4.2527115186979358</v>
      </c>
      <c r="T254">
        <v>6.0467655899646333</v>
      </c>
      <c r="U254">
        <v>4.8111273630305469</v>
      </c>
      <c r="V254">
        <v>5.0659714340982438</v>
      </c>
      <c r="W254">
        <v>4.9970980973123478</v>
      </c>
      <c r="X254">
        <v>6.0732330185062793</v>
      </c>
      <c r="Y254">
        <v>5.6350868907193865</v>
      </c>
      <c r="Z254">
        <v>5.3205147753882658</v>
      </c>
      <c r="AA254">
        <v>4.8538945200356576</v>
      </c>
      <c r="AB254">
        <v>6.5036168796823013</v>
      </c>
      <c r="AC254">
        <v>39.183559163749592</v>
      </c>
      <c r="AD254">
        <v>41.686873244408233</v>
      </c>
      <c r="AE254">
        <v>42.48442224302071</v>
      </c>
      <c r="AF254">
        <v>42.893432966655951</v>
      </c>
      <c r="AG254">
        <v>41.907985081078813</v>
      </c>
      <c r="AH254">
        <v>43.176687404262509</v>
      </c>
      <c r="AI254">
        <v>43.836100767854134</v>
      </c>
      <c r="AJ254">
        <v>45.675986172485885</v>
      </c>
      <c r="AK254">
        <v>47.167550961414989</v>
      </c>
      <c r="AL254">
        <v>47.27843190672975</v>
      </c>
      <c r="AM254">
        <v>47.950899918727558</v>
      </c>
      <c r="AN254">
        <v>50.752260831296354</v>
      </c>
      <c r="AO254">
        <v>51.532158210389447</v>
      </c>
      <c r="AP254">
        <v>52.678796387784089</v>
      </c>
      <c r="AQ254">
        <v>53.552905994744826</v>
      </c>
      <c r="AR254">
        <v>57.688626076177009</v>
      </c>
      <c r="AS254">
        <v>57.488224397024041</v>
      </c>
      <c r="AT254">
        <v>60.110533266213814</v>
      </c>
      <c r="AU254">
        <v>60.638010808648211</v>
      </c>
      <c r="AV254">
        <v>61.615284823921613</v>
      </c>
      <c r="AW254">
        <v>63.225317547989498</v>
      </c>
      <c r="AX254">
        <v>65.943225677646822</v>
      </c>
      <c r="AY254">
        <v>67.099830413390961</v>
      </c>
      <c r="AZ254">
        <v>71.156677174813098</v>
      </c>
    </row>
    <row r="255" spans="11:52" ht="14.4">
      <c r="K255" t="s">
        <v>356</v>
      </c>
      <c r="L255" t="s">
        <v>137</v>
      </c>
      <c r="M255" t="s">
        <v>31</v>
      </c>
      <c r="N255" t="s">
        <v>80</v>
      </c>
      <c r="O255">
        <v>579.97206543672439</v>
      </c>
      <c r="P255">
        <v>561.8352248793783</v>
      </c>
      <c r="Q255">
        <v>651.73137948977944</v>
      </c>
      <c r="R255">
        <v>584.9733375939478</v>
      </c>
      <c r="S255">
        <v>578.26016604122674</v>
      </c>
      <c r="T255">
        <v>465.30407429619606</v>
      </c>
      <c r="U255">
        <v>567.09270195130705</v>
      </c>
      <c r="V255">
        <v>552.37676649313744</v>
      </c>
      <c r="W255">
        <v>513.41551578567248</v>
      </c>
      <c r="X255">
        <v>410.848155318279</v>
      </c>
      <c r="Y255">
        <v>519.62524738982768</v>
      </c>
      <c r="Z255">
        <v>491.43050802953633</v>
      </c>
      <c r="AA255">
        <v>464.57001314741677</v>
      </c>
      <c r="AB255">
        <v>369.15705129783038</v>
      </c>
      <c r="AC255">
        <v>1358.4975892872571</v>
      </c>
      <c r="AD255">
        <v>1394.2091693862301</v>
      </c>
      <c r="AE255">
        <v>1384.2133026805527</v>
      </c>
      <c r="AF255">
        <v>810.71462131451403</v>
      </c>
      <c r="AG255">
        <v>869.44245337326993</v>
      </c>
      <c r="AH255">
        <v>854.40556486269247</v>
      </c>
      <c r="AI255">
        <v>867.68046952883174</v>
      </c>
      <c r="AJ255">
        <v>844.23101153043797</v>
      </c>
      <c r="AK255">
        <v>928.48681951891922</v>
      </c>
      <c r="AL255">
        <v>967.91626774284987</v>
      </c>
      <c r="AM255">
        <v>929.46210380558034</v>
      </c>
      <c r="AN255">
        <v>925.37154869226947</v>
      </c>
      <c r="AO255">
        <v>998.50954362110974</v>
      </c>
      <c r="AP255">
        <v>1015.40090558478</v>
      </c>
      <c r="AQ255">
        <v>1033.4778857921738</v>
      </c>
      <c r="AR255">
        <v>912.17015030240691</v>
      </c>
      <c r="AS255">
        <v>1002.2882291529224</v>
      </c>
      <c r="AT255">
        <v>1028.0182283795159</v>
      </c>
      <c r="AU255">
        <v>1039.3953354159148</v>
      </c>
      <c r="AV255">
        <v>925.33927454454397</v>
      </c>
      <c r="AW255">
        <v>964.62611273181506</v>
      </c>
      <c r="AX255">
        <v>964.97764973657706</v>
      </c>
      <c r="AY255">
        <v>975.52526145477827</v>
      </c>
      <c r="AZ255">
        <v>934.05241158979823</v>
      </c>
    </row>
    <row r="256" spans="11:52" ht="14.4">
      <c r="K256" t="s">
        <v>706</v>
      </c>
      <c r="L256" t="s">
        <v>137</v>
      </c>
      <c r="M256" t="s">
        <v>32</v>
      </c>
      <c r="N256" t="s">
        <v>80</v>
      </c>
      <c r="O256" t="s">
        <v>6079</v>
      </c>
      <c r="P256" t="s">
        <v>6079</v>
      </c>
      <c r="Q256" t="s">
        <v>6079</v>
      </c>
      <c r="R256" t="s">
        <v>6079</v>
      </c>
      <c r="S256" t="s">
        <v>6079</v>
      </c>
      <c r="T256">
        <v>2.0768710000000001</v>
      </c>
      <c r="U256">
        <v>2.4787319999999999</v>
      </c>
      <c r="V256">
        <v>2.629562</v>
      </c>
      <c r="W256">
        <v>2.9764020000000002</v>
      </c>
      <c r="X256">
        <v>2.9811000000000001</v>
      </c>
      <c r="Y256">
        <v>3.3492869999999999</v>
      </c>
      <c r="Z256">
        <v>2.9465379999999999</v>
      </c>
      <c r="AA256">
        <v>2.6499980000000001</v>
      </c>
      <c r="AB256">
        <v>2.747071</v>
      </c>
      <c r="AC256">
        <v>22.959315</v>
      </c>
      <c r="AD256">
        <v>23.059951000000002</v>
      </c>
      <c r="AE256">
        <v>23.317274000000001</v>
      </c>
      <c r="AF256">
        <v>20.811402999999999</v>
      </c>
      <c r="AG256">
        <v>21.273734000000001</v>
      </c>
      <c r="AH256">
        <v>21.296887999999999</v>
      </c>
      <c r="AI256">
        <v>21.666658999999999</v>
      </c>
      <c r="AJ256">
        <v>22.424921999999999</v>
      </c>
      <c r="AK256">
        <v>25.88324024812</v>
      </c>
      <c r="AL256">
        <v>26.700016133799998</v>
      </c>
      <c r="AM256">
        <v>26.992022738560003</v>
      </c>
      <c r="AN256">
        <v>31.612705423680001</v>
      </c>
      <c r="AO256">
        <v>32.442883736989998</v>
      </c>
      <c r="AP256">
        <v>33.920743955950002</v>
      </c>
      <c r="AQ256">
        <v>34.105087723840001</v>
      </c>
      <c r="AR256">
        <v>34.61030095812</v>
      </c>
      <c r="AS256">
        <v>41.925406573410001</v>
      </c>
      <c r="AT256">
        <v>41.470227947050006</v>
      </c>
      <c r="AU256">
        <v>42.563481997730001</v>
      </c>
      <c r="AV256">
        <v>43.805340646089995</v>
      </c>
      <c r="AW256">
        <v>43.461911339529998</v>
      </c>
      <c r="AX256">
        <v>44.95664999473</v>
      </c>
      <c r="AY256">
        <v>45.767929768640002</v>
      </c>
      <c r="AZ256">
        <v>49.113659595869997</v>
      </c>
    </row>
    <row r="257" spans="11:52" ht="14.4">
      <c r="K257" t="s">
        <v>357</v>
      </c>
      <c r="L257" t="s">
        <v>137</v>
      </c>
      <c r="M257" t="s">
        <v>93</v>
      </c>
      <c r="N257" t="s">
        <v>80</v>
      </c>
      <c r="O257">
        <v>1.8185549964600001</v>
      </c>
      <c r="P257">
        <v>1.6393470110399999</v>
      </c>
      <c r="Q257">
        <v>1.38387216919</v>
      </c>
      <c r="R257">
        <v>1.4733818908399998</v>
      </c>
      <c r="S257">
        <v>1.1854726991300002</v>
      </c>
      <c r="T257">
        <v>2.1902834319700002</v>
      </c>
      <c r="U257">
        <v>2.39033056797</v>
      </c>
      <c r="V257">
        <v>2.2134403904099997</v>
      </c>
      <c r="W257">
        <v>2.15594059879</v>
      </c>
      <c r="X257">
        <v>2.5107798610900001</v>
      </c>
      <c r="Y257">
        <v>2.84127899863</v>
      </c>
      <c r="Z257">
        <v>3.0586954592</v>
      </c>
      <c r="AA257">
        <v>1.45628074323</v>
      </c>
      <c r="AB257">
        <v>2.7938467741599999</v>
      </c>
      <c r="AC257">
        <v>43.430983028970005</v>
      </c>
      <c r="AD257">
        <v>44.362832446280002</v>
      </c>
      <c r="AE257">
        <v>45.158339800489998</v>
      </c>
      <c r="AF257">
        <v>46.389325910409994</v>
      </c>
      <c r="AG257">
        <v>47.121331216800002</v>
      </c>
      <c r="AH257">
        <v>48.523307961260002</v>
      </c>
      <c r="AI257">
        <v>48.936471011370003</v>
      </c>
      <c r="AJ257">
        <v>49.799086455930002</v>
      </c>
      <c r="AK257">
        <v>49.641071203389998</v>
      </c>
      <c r="AL257">
        <v>51.774899805520008</v>
      </c>
      <c r="AM257">
        <v>53.129749192039995</v>
      </c>
      <c r="AN257">
        <v>54.584246165619994</v>
      </c>
      <c r="AO257">
        <v>59.27106361445</v>
      </c>
      <c r="AP257">
        <v>61.182578679359999</v>
      </c>
      <c r="AQ257">
        <v>63.144522825620001</v>
      </c>
      <c r="AR257">
        <v>64.93149911431</v>
      </c>
      <c r="AS257">
        <v>64.906427809909999</v>
      </c>
      <c r="AT257">
        <v>67.054223302859995</v>
      </c>
      <c r="AU257">
        <v>68.165442332772997</v>
      </c>
      <c r="AV257">
        <v>67.492390984108994</v>
      </c>
      <c r="AW257">
        <v>68.360161187160003</v>
      </c>
      <c r="AX257">
        <v>68.710488464129995</v>
      </c>
      <c r="AY257">
        <v>70.189698871580006</v>
      </c>
      <c r="AZ257">
        <v>72.113319889259998</v>
      </c>
    </row>
    <row r="258" spans="11:52" ht="14.4">
      <c r="K258" t="s">
        <v>358</v>
      </c>
      <c r="L258" t="s">
        <v>138</v>
      </c>
      <c r="M258" t="s">
        <v>13</v>
      </c>
      <c r="N258" t="s">
        <v>80</v>
      </c>
      <c r="O258">
        <v>0.34589923087207336</v>
      </c>
      <c r="P258">
        <v>0.3770899445781829</v>
      </c>
      <c r="Q258">
        <v>0.36788740126788683</v>
      </c>
      <c r="R258">
        <v>0.44525457164949134</v>
      </c>
      <c r="S258">
        <v>0.4716919519713243</v>
      </c>
      <c r="T258">
        <v>0.55952291013321487</v>
      </c>
      <c r="U258">
        <v>0.54019673544613356</v>
      </c>
      <c r="V258">
        <v>0.54987892820202999</v>
      </c>
      <c r="W258">
        <v>0.56929475081803904</v>
      </c>
      <c r="X258">
        <v>0.62778174255289543</v>
      </c>
      <c r="Y258">
        <v>0.67547787326210651</v>
      </c>
      <c r="Z258">
        <v>0.70353704408024009</v>
      </c>
      <c r="AA258">
        <v>0.69091999676886873</v>
      </c>
      <c r="AB258">
        <v>0.67056232346543765</v>
      </c>
      <c r="AC258">
        <v>0.87633974070559184</v>
      </c>
      <c r="AD258">
        <v>0.88062038272288912</v>
      </c>
      <c r="AE258">
        <v>0.88275187142503797</v>
      </c>
      <c r="AF258">
        <v>0.8888284407273277</v>
      </c>
      <c r="AG258">
        <v>0.89150404058503996</v>
      </c>
      <c r="AH258">
        <v>0.89162495237363004</v>
      </c>
      <c r="AI258">
        <v>0.88772103528823054</v>
      </c>
      <c r="AJ258">
        <v>0.89322030422747467</v>
      </c>
      <c r="AK258">
        <v>0.89060430985997741</v>
      </c>
      <c r="AL258">
        <v>0.89689521383088111</v>
      </c>
      <c r="AM258">
        <v>0.90414109024270017</v>
      </c>
      <c r="AN258">
        <v>0.90781926558857828</v>
      </c>
      <c r="AO258">
        <v>0.91484429055374672</v>
      </c>
      <c r="AP258">
        <v>0.91665718151422193</v>
      </c>
      <c r="AQ258">
        <v>0.92107125561775316</v>
      </c>
      <c r="AR258">
        <v>0.92144379884458238</v>
      </c>
      <c r="AS258">
        <v>0.92119216956287253</v>
      </c>
      <c r="AT258">
        <v>0.92038853253371555</v>
      </c>
      <c r="AU258">
        <v>0.91898868883529738</v>
      </c>
      <c r="AV258">
        <v>0.91673595078482251</v>
      </c>
      <c r="AW258">
        <v>0.92132329160284843</v>
      </c>
      <c r="AX258">
        <v>0.91606883600910005</v>
      </c>
      <c r="AY258">
        <v>0.91466197521038661</v>
      </c>
      <c r="AZ258">
        <v>0.91543765910836317</v>
      </c>
    </row>
    <row r="259" spans="11:52" ht="14.4">
      <c r="K259" t="s">
        <v>359</v>
      </c>
      <c r="L259" t="s">
        <v>138</v>
      </c>
      <c r="M259" t="s">
        <v>14</v>
      </c>
      <c r="N259" t="s">
        <v>80</v>
      </c>
      <c r="O259">
        <v>0.34700682028283059</v>
      </c>
      <c r="P259">
        <v>0.28082671010351112</v>
      </c>
      <c r="Q259">
        <v>0.30168339937036814</v>
      </c>
      <c r="R259">
        <v>0.31131022062397656</v>
      </c>
      <c r="S259">
        <v>0.32851762126180067</v>
      </c>
      <c r="T259">
        <v>0.37423854411616431</v>
      </c>
      <c r="U259">
        <v>0.33433196920730279</v>
      </c>
      <c r="V259">
        <v>0.30625192128727069</v>
      </c>
      <c r="W259">
        <v>0.41758991556358765</v>
      </c>
      <c r="X259">
        <v>0.45461613648839139</v>
      </c>
      <c r="Y259">
        <v>0.54759516764955907</v>
      </c>
      <c r="Z259">
        <v>0.61642307364531956</v>
      </c>
      <c r="AA259">
        <v>0.62966030034401299</v>
      </c>
      <c r="AB259">
        <v>0.56068480387745212</v>
      </c>
      <c r="AC259">
        <v>0.87720407425468772</v>
      </c>
      <c r="AD259">
        <v>0.8823853341610588</v>
      </c>
      <c r="AE259">
        <v>0.88530359988030971</v>
      </c>
      <c r="AF259">
        <v>0.88768020821050075</v>
      </c>
      <c r="AG259">
        <v>0.8932818192934423</v>
      </c>
      <c r="AH259">
        <v>0.89424840552280371</v>
      </c>
      <c r="AI259">
        <v>0.88450116995500316</v>
      </c>
      <c r="AJ259">
        <v>0.89516065496801445</v>
      </c>
      <c r="AK259">
        <v>0.88434265394692213</v>
      </c>
      <c r="AL259">
        <v>0.88682203685202299</v>
      </c>
      <c r="AM259">
        <v>0.89230128426151101</v>
      </c>
      <c r="AN259">
        <v>0.90203687737631488</v>
      </c>
      <c r="AO259">
        <v>0.91370327320582301</v>
      </c>
      <c r="AP259">
        <v>0.91841589102467214</v>
      </c>
      <c r="AQ259">
        <v>0.92154639003507532</v>
      </c>
      <c r="AR259">
        <v>0.92320867452259714</v>
      </c>
      <c r="AS259">
        <v>0.9284419991105658</v>
      </c>
      <c r="AT259">
        <v>0.92416341423020365</v>
      </c>
      <c r="AU259">
        <v>0.91351001565856838</v>
      </c>
      <c r="AV259">
        <v>0.92004577057559989</v>
      </c>
      <c r="AW259">
        <v>0.92976063524698349</v>
      </c>
      <c r="AX259">
        <v>0.92909130234161075</v>
      </c>
      <c r="AY259">
        <v>0.92622169742798177</v>
      </c>
      <c r="AZ259">
        <v>0.93118279223358347</v>
      </c>
    </row>
    <row r="260" spans="11:52" ht="14.4">
      <c r="K260" t="s">
        <v>360</v>
      </c>
      <c r="L260" t="s">
        <v>138</v>
      </c>
      <c r="M260" t="s">
        <v>92</v>
      </c>
      <c r="N260" t="s">
        <v>80</v>
      </c>
      <c r="O260">
        <v>0.89390172564135029</v>
      </c>
      <c r="P260">
        <v>0.93085457654578307</v>
      </c>
      <c r="Q260">
        <v>0.9257449394186068</v>
      </c>
      <c r="R260">
        <v>0.95295738960706611</v>
      </c>
      <c r="S260">
        <v>0.96177432892476078</v>
      </c>
      <c r="T260">
        <v>0.96918959075550659</v>
      </c>
      <c r="U260">
        <v>0.97268899162266165</v>
      </c>
      <c r="V260">
        <v>0.97318891203133717</v>
      </c>
      <c r="W260">
        <v>0.96312908334797487</v>
      </c>
      <c r="X260">
        <v>0.96305071687577359</v>
      </c>
      <c r="Y260">
        <v>0.95716956626620242</v>
      </c>
      <c r="Z260">
        <v>0.94446995628144481</v>
      </c>
      <c r="AA260">
        <v>0.94833625599026838</v>
      </c>
      <c r="AB260">
        <v>0.94616403985572128</v>
      </c>
      <c r="AC260">
        <v>0.84430265211890587</v>
      </c>
      <c r="AD260">
        <v>0.84421987730926795</v>
      </c>
      <c r="AE260">
        <v>0.8497048359996322</v>
      </c>
      <c r="AF260">
        <v>0.85816992683062532</v>
      </c>
      <c r="AG260">
        <v>0.87651779597477619</v>
      </c>
      <c r="AH260">
        <v>0.88002870983926307</v>
      </c>
      <c r="AI260">
        <v>0.87864749609525949</v>
      </c>
      <c r="AJ260">
        <v>0.87796225788166304</v>
      </c>
      <c r="AK260">
        <v>0.87155389432038044</v>
      </c>
      <c r="AL260">
        <v>0.87487357984123804</v>
      </c>
      <c r="AM260">
        <v>0.87876840754832852</v>
      </c>
      <c r="AN260">
        <v>0.88311370091175934</v>
      </c>
      <c r="AO260">
        <v>0.8875811859136673</v>
      </c>
      <c r="AP260">
        <v>0.88694967462944885</v>
      </c>
      <c r="AQ260">
        <v>0.89234648063110389</v>
      </c>
      <c r="AR260">
        <v>0.8975808984346606</v>
      </c>
      <c r="AS260">
        <v>0.9238119677050618</v>
      </c>
      <c r="AT260">
        <v>0.92639247747764475</v>
      </c>
      <c r="AU260">
        <v>0.93059977782804626</v>
      </c>
      <c r="AV260">
        <v>0.93598913453751909</v>
      </c>
      <c r="AW260">
        <v>0.94735720667847823</v>
      </c>
      <c r="AX260">
        <v>0.95344545087336907</v>
      </c>
      <c r="AY260">
        <v>0.95756920666458756</v>
      </c>
      <c r="AZ260">
        <v>0.95844810575916195</v>
      </c>
    </row>
    <row r="261" spans="11:52" ht="14.4">
      <c r="K261" t="s">
        <v>361</v>
      </c>
      <c r="L261" t="s">
        <v>138</v>
      </c>
      <c r="M261" t="s">
        <v>15</v>
      </c>
      <c r="N261" t="s">
        <v>80</v>
      </c>
      <c r="O261">
        <v>0.98286527011821401</v>
      </c>
      <c r="P261">
        <v>0.98122966383167931</v>
      </c>
      <c r="Q261">
        <v>0.98508079442343344</v>
      </c>
      <c r="R261">
        <v>0.99262606847378443</v>
      </c>
      <c r="S261">
        <v>0.98943715056726844</v>
      </c>
      <c r="T261">
        <v>0.99440528944167439</v>
      </c>
      <c r="U261">
        <v>0.99642738244829676</v>
      </c>
      <c r="V261">
        <v>0.99478307897767637</v>
      </c>
      <c r="W261">
        <v>0.99600356764379727</v>
      </c>
      <c r="X261">
        <v>0.99457815276434447</v>
      </c>
      <c r="Y261">
        <v>0.99740574695771211</v>
      </c>
      <c r="Z261">
        <v>0.99869443557868676</v>
      </c>
      <c r="AA261">
        <v>0.99720997657542143</v>
      </c>
      <c r="AB261">
        <v>0.99790846625154139</v>
      </c>
      <c r="AC261">
        <v>0.92942934569544033</v>
      </c>
      <c r="AD261">
        <v>0.93059247087183317</v>
      </c>
      <c r="AE261" t="s">
        <v>6079</v>
      </c>
      <c r="AF261" t="s">
        <v>6079</v>
      </c>
      <c r="AG261">
        <v>0.94407914856941988</v>
      </c>
      <c r="AH261">
        <v>0.94452824703980498</v>
      </c>
      <c r="AI261">
        <v>0.94114308637089328</v>
      </c>
      <c r="AJ261">
        <v>0.94570617096794685</v>
      </c>
      <c r="AK261">
        <v>0.94838344172282396</v>
      </c>
      <c r="AL261">
        <v>0.95436733058109957</v>
      </c>
      <c r="AM261">
        <v>0.95579184697784747</v>
      </c>
      <c r="AN261">
        <v>0.96107369769033058</v>
      </c>
      <c r="AO261">
        <v>0.96213557420436924</v>
      </c>
      <c r="AP261">
        <v>0.96523811575826557</v>
      </c>
      <c r="AQ261">
        <v>0.96598805223633899</v>
      </c>
      <c r="AR261">
        <v>0.96793875313321243</v>
      </c>
      <c r="AS261">
        <v>0.97157189630061691</v>
      </c>
      <c r="AT261">
        <v>0.97504803220331904</v>
      </c>
      <c r="AU261">
        <v>0.97718071418201313</v>
      </c>
      <c r="AV261">
        <v>0.97957065149866851</v>
      </c>
      <c r="AW261">
        <v>0.98110820866992177</v>
      </c>
      <c r="AX261">
        <v>0.97971080231588725</v>
      </c>
      <c r="AY261">
        <v>0.98191213947924116</v>
      </c>
      <c r="AZ261">
        <v>0.98332011820168941</v>
      </c>
    </row>
    <row r="262" spans="11:52" ht="14.4">
      <c r="K262" t="s">
        <v>362</v>
      </c>
      <c r="L262" t="s">
        <v>138</v>
      </c>
      <c r="M262" t="s">
        <v>91</v>
      </c>
      <c r="N262" t="s">
        <v>80</v>
      </c>
      <c r="O262">
        <v>0.49783941977872559</v>
      </c>
      <c r="P262">
        <v>0.63680260341958395</v>
      </c>
      <c r="Q262">
        <v>0.61075023234041648</v>
      </c>
      <c r="R262">
        <v>0.64090154782599418</v>
      </c>
      <c r="S262">
        <v>0.66219852499769616</v>
      </c>
      <c r="T262">
        <v>0.76959120586422525</v>
      </c>
      <c r="U262">
        <v>0.69894705451365924</v>
      </c>
      <c r="V262">
        <v>0.66768620372113885</v>
      </c>
      <c r="W262">
        <v>0.69724364396561644</v>
      </c>
      <c r="X262">
        <v>0.77158797496281339</v>
      </c>
      <c r="Y262">
        <v>0.70819836124490809</v>
      </c>
      <c r="Z262">
        <v>0.84441582230349477</v>
      </c>
      <c r="AA262">
        <v>0.86163523024980271</v>
      </c>
      <c r="AB262">
        <v>0.84445565820689483</v>
      </c>
      <c r="AC262">
        <v>0.95107357154989103</v>
      </c>
      <c r="AD262">
        <v>0.95109150505762685</v>
      </c>
      <c r="AE262">
        <v>0.94931168752962414</v>
      </c>
      <c r="AF262">
        <v>0.95762631413452493</v>
      </c>
      <c r="AG262">
        <v>0.95437010122042853</v>
      </c>
      <c r="AH262">
        <v>0.95368329842246269</v>
      </c>
      <c r="AI262">
        <v>0.95513649802714429</v>
      </c>
      <c r="AJ262">
        <v>0.96075790192169963</v>
      </c>
      <c r="AK262">
        <v>0.94894899394581678</v>
      </c>
      <c r="AL262">
        <v>0.9412799346992432</v>
      </c>
      <c r="AM262">
        <v>0.94510836519692099</v>
      </c>
      <c r="AN262">
        <v>0.95724004681536867</v>
      </c>
      <c r="AO262">
        <v>0.95875534175477173</v>
      </c>
      <c r="AP262">
        <v>0.95509837656814001</v>
      </c>
      <c r="AQ262">
        <v>0.95642638392190427</v>
      </c>
      <c r="AR262">
        <v>0.94907955009496547</v>
      </c>
      <c r="AS262">
        <v>0.94338093827078107</v>
      </c>
      <c r="AT262">
        <v>0.93603526888066868</v>
      </c>
      <c r="AU262">
        <v>0.93215847185754785</v>
      </c>
      <c r="AV262">
        <v>0.92987727382791441</v>
      </c>
      <c r="AW262">
        <v>0.93366810269990175</v>
      </c>
      <c r="AX262">
        <v>0.94245974986267955</v>
      </c>
      <c r="AY262">
        <v>0.94602399050554709</v>
      </c>
      <c r="AZ262">
        <v>0.95414112770035653</v>
      </c>
    </row>
    <row r="263" spans="11:52" ht="14.4">
      <c r="K263" t="s">
        <v>363</v>
      </c>
      <c r="L263" t="s">
        <v>138</v>
      </c>
      <c r="M263" t="s">
        <v>16</v>
      </c>
      <c r="N263" t="s">
        <v>80</v>
      </c>
      <c r="O263">
        <v>6.5370256136011662E-2</v>
      </c>
      <c r="P263">
        <v>5.3108266479338161E-2</v>
      </c>
      <c r="Q263">
        <v>5.7667314531380715E-2</v>
      </c>
      <c r="R263">
        <v>9.0009635582364911E-2</v>
      </c>
      <c r="S263">
        <v>8.7073240174679434E-2</v>
      </c>
      <c r="T263">
        <v>0.2575537531573453</v>
      </c>
      <c r="U263">
        <v>0.27716478744481543</v>
      </c>
      <c r="V263">
        <v>0.28260188028262367</v>
      </c>
      <c r="W263">
        <v>0.30567897783481768</v>
      </c>
      <c r="X263">
        <v>0.35085373164889649</v>
      </c>
      <c r="Y263">
        <v>0.39505573766001151</v>
      </c>
      <c r="Z263">
        <v>0.41947603156463142</v>
      </c>
      <c r="AA263">
        <v>0.42635431699859455</v>
      </c>
      <c r="AB263">
        <v>0.46813911489079174</v>
      </c>
      <c r="AC263">
        <v>0.69874764658098276</v>
      </c>
      <c r="AD263">
        <v>0.70627634940960837</v>
      </c>
      <c r="AE263">
        <v>0.71096594705641525</v>
      </c>
      <c r="AF263">
        <v>0.71170805451840513</v>
      </c>
      <c r="AG263">
        <v>0.69962311317226777</v>
      </c>
      <c r="AH263">
        <v>0.68250808227797444</v>
      </c>
      <c r="AI263">
        <v>0.67299558816939986</v>
      </c>
      <c r="AJ263">
        <v>0.69782592013621414</v>
      </c>
      <c r="AK263">
        <v>0.6822744847557155</v>
      </c>
      <c r="AL263">
        <v>0.69671163610172504</v>
      </c>
      <c r="AM263">
        <v>0.70482635304841068</v>
      </c>
      <c r="AN263">
        <v>0.70167046366370212</v>
      </c>
      <c r="AO263">
        <v>0.72937673000979075</v>
      </c>
      <c r="AP263">
        <v>0.73833452502769026</v>
      </c>
      <c r="AQ263">
        <v>0.73979766603010788</v>
      </c>
      <c r="AR263">
        <v>0.73732569511024382</v>
      </c>
      <c r="AS263">
        <v>0.74147086874399748</v>
      </c>
      <c r="AT263">
        <v>0.73388869407897594</v>
      </c>
      <c r="AU263">
        <v>0.72527184285639468</v>
      </c>
      <c r="AV263">
        <v>0.73614172258761068</v>
      </c>
      <c r="AW263">
        <v>0.75445741306457947</v>
      </c>
      <c r="AX263">
        <v>0.74154831893144879</v>
      </c>
      <c r="AY263">
        <v>0.73542435625932046</v>
      </c>
      <c r="AZ263">
        <v>0.74085717437858245</v>
      </c>
    </row>
    <row r="264" spans="11:52" ht="14.4">
      <c r="K264" t="s">
        <v>364</v>
      </c>
      <c r="L264" t="s">
        <v>138</v>
      </c>
      <c r="M264" t="s">
        <v>17</v>
      </c>
      <c r="N264" t="s">
        <v>80</v>
      </c>
      <c r="O264">
        <v>2.3685195676485065E-2</v>
      </c>
      <c r="P264">
        <v>3.3610731250442387E-2</v>
      </c>
      <c r="Q264">
        <v>4.7897315442874025E-2</v>
      </c>
      <c r="R264">
        <v>5.7845570100607466E-2</v>
      </c>
      <c r="S264">
        <v>5.1178938064427561E-2</v>
      </c>
      <c r="T264">
        <v>4.013828610361618E-2</v>
      </c>
      <c r="U264">
        <v>4.7485399743802489E-2</v>
      </c>
      <c r="V264">
        <v>6.3290931247459298E-2</v>
      </c>
      <c r="W264">
        <v>5.1016551806831664E-2</v>
      </c>
      <c r="X264">
        <v>7.1973487311954368E-2</v>
      </c>
      <c r="Y264">
        <v>8.7760037015965423E-2</v>
      </c>
      <c r="Z264">
        <v>9.838451124924999E-2</v>
      </c>
      <c r="AA264">
        <v>9.2945219217175773E-2</v>
      </c>
      <c r="AB264">
        <v>0.10113991293180739</v>
      </c>
      <c r="AC264">
        <v>0.34823323975795067</v>
      </c>
      <c r="AD264">
        <v>0.33510292109202078</v>
      </c>
      <c r="AE264">
        <v>0.33962067779149113</v>
      </c>
      <c r="AF264">
        <v>0.33079060489864937</v>
      </c>
      <c r="AG264">
        <v>0.32521399316650412</v>
      </c>
      <c r="AH264">
        <v>0.32629001842383809</v>
      </c>
      <c r="AI264">
        <v>0.31209759843773294</v>
      </c>
      <c r="AJ264">
        <v>0.32084394113755554</v>
      </c>
      <c r="AK264">
        <v>0.31332018885422508</v>
      </c>
      <c r="AL264">
        <v>0.31671520978979162</v>
      </c>
      <c r="AM264">
        <v>0.31491745664145254</v>
      </c>
      <c r="AN264">
        <v>0.33321688885599537</v>
      </c>
      <c r="AO264">
        <v>0.33623951389224904</v>
      </c>
      <c r="AP264">
        <v>0.34003675122058025</v>
      </c>
      <c r="AQ264">
        <v>0.33822280821466333</v>
      </c>
      <c r="AR264">
        <v>0.34699814066279178</v>
      </c>
      <c r="AS264">
        <v>0.34230919865676429</v>
      </c>
      <c r="AT264">
        <v>0.34639081462062943</v>
      </c>
      <c r="AU264">
        <v>0.35308524517843443</v>
      </c>
      <c r="AV264">
        <v>0.35137895585645035</v>
      </c>
      <c r="AW264">
        <v>0.3658522365425545</v>
      </c>
      <c r="AX264">
        <v>0.34461605837726217</v>
      </c>
      <c r="AY264">
        <v>0.34456139003580477</v>
      </c>
      <c r="AZ264">
        <v>0.34176355985150619</v>
      </c>
    </row>
    <row r="265" spans="11:52" ht="14.4">
      <c r="K265" t="s">
        <v>707</v>
      </c>
      <c r="L265" t="s">
        <v>138</v>
      </c>
      <c r="M265" t="s">
        <v>97</v>
      </c>
      <c r="N265" t="s">
        <v>80</v>
      </c>
      <c r="O265" t="s">
        <v>6079</v>
      </c>
      <c r="P265" t="s">
        <v>6079</v>
      </c>
      <c r="Q265" t="s">
        <v>6079</v>
      </c>
      <c r="R265" t="s">
        <v>6079</v>
      </c>
      <c r="S265" t="s">
        <v>6079</v>
      </c>
      <c r="T265" t="s">
        <v>6079</v>
      </c>
      <c r="U265">
        <v>0.90456687678678316</v>
      </c>
      <c r="V265">
        <v>0.87862037384111147</v>
      </c>
      <c r="W265">
        <v>0.88542272793555155</v>
      </c>
      <c r="X265">
        <v>0.87828289767497181</v>
      </c>
      <c r="Y265">
        <v>0.89852177258588117</v>
      </c>
      <c r="Z265">
        <v>0.89485774158630116</v>
      </c>
      <c r="AA265">
        <v>0.89877704891932719</v>
      </c>
      <c r="AB265">
        <v>0.92975467089590091</v>
      </c>
      <c r="AC265">
        <v>0.98222397418939744</v>
      </c>
      <c r="AD265">
        <v>0.98319608806016645</v>
      </c>
      <c r="AE265">
        <v>0.98346189996915134</v>
      </c>
      <c r="AF265">
        <v>0.98454025106272514</v>
      </c>
      <c r="AG265">
        <v>0.98280911862468545</v>
      </c>
      <c r="AH265">
        <v>0.97946737553316721</v>
      </c>
      <c r="AI265">
        <v>0.97746170653689179</v>
      </c>
      <c r="AJ265">
        <v>0.98052225713456942</v>
      </c>
      <c r="AK265">
        <v>0.9754661000090914</v>
      </c>
      <c r="AL265">
        <v>0.91732764604927874</v>
      </c>
      <c r="AM265">
        <v>0.91902562127525667</v>
      </c>
      <c r="AN265">
        <v>0.92787473666196574</v>
      </c>
      <c r="AO265">
        <v>0.92114887885970964</v>
      </c>
      <c r="AP265">
        <v>0.92059732305938702</v>
      </c>
      <c r="AQ265">
        <v>0.92206421553940598</v>
      </c>
      <c r="AR265">
        <v>0.92253234443330479</v>
      </c>
      <c r="AS265">
        <v>0.92842280226536789</v>
      </c>
      <c r="AT265">
        <v>0.93818764556632772</v>
      </c>
      <c r="AU265">
        <v>0.93782086341264292</v>
      </c>
      <c r="AV265">
        <v>0.97943318536652668</v>
      </c>
      <c r="AW265">
        <v>0.98013697384984033</v>
      </c>
      <c r="AX265">
        <v>0.98401683557126796</v>
      </c>
      <c r="AY265">
        <v>0.98515022440763644</v>
      </c>
      <c r="AZ265">
        <v>0.98556121142023989</v>
      </c>
    </row>
    <row r="266" spans="11:52" ht="14.4">
      <c r="K266" t="s">
        <v>365</v>
      </c>
      <c r="L266" t="s">
        <v>138</v>
      </c>
      <c r="M266" t="s">
        <v>18</v>
      </c>
      <c r="N266" t="s">
        <v>80</v>
      </c>
      <c r="O266">
        <v>0.23405941605829267</v>
      </c>
      <c r="P266">
        <v>0.24504249348481633</v>
      </c>
      <c r="Q266">
        <v>0.22803147583728023</v>
      </c>
      <c r="R266">
        <v>0.27199016436047946</v>
      </c>
      <c r="S266">
        <v>0.25960131486471472</v>
      </c>
      <c r="T266">
        <v>0.29961721726968443</v>
      </c>
      <c r="U266">
        <v>0.25590540662950556</v>
      </c>
      <c r="V266">
        <v>0.24867649156036972</v>
      </c>
      <c r="W266">
        <v>0.25405878882481175</v>
      </c>
      <c r="X266">
        <v>0.33527282623514304</v>
      </c>
      <c r="Y266">
        <v>0.31333249505519434</v>
      </c>
      <c r="Z266">
        <v>0.35954239800201282</v>
      </c>
      <c r="AA266">
        <v>0.4175999238060073</v>
      </c>
      <c r="AB266">
        <v>0.45405352672583615</v>
      </c>
      <c r="AC266">
        <v>0.8071856456378671</v>
      </c>
      <c r="AD266">
        <v>0.81606494014397468</v>
      </c>
      <c r="AE266">
        <v>0.81917976694550565</v>
      </c>
      <c r="AF266">
        <v>0.82366894344870556</v>
      </c>
      <c r="AG266">
        <v>0.82080586695205804</v>
      </c>
      <c r="AH266">
        <v>0.81898055817147597</v>
      </c>
      <c r="AI266">
        <v>0.8147857583647875</v>
      </c>
      <c r="AJ266">
        <v>0.82583005992599845</v>
      </c>
      <c r="AK266">
        <v>0.81993954906909228</v>
      </c>
      <c r="AL266">
        <v>0.81565487238370571</v>
      </c>
      <c r="AM266">
        <v>0.82888459881495324</v>
      </c>
      <c r="AN266">
        <v>0.82771001646027387</v>
      </c>
      <c r="AO266">
        <v>0.84045855802079183</v>
      </c>
      <c r="AP266">
        <v>0.84594940687971776</v>
      </c>
      <c r="AQ266">
        <v>0.84885875423091628</v>
      </c>
      <c r="AR266">
        <v>0.85791248062517556</v>
      </c>
      <c r="AS266">
        <v>0.85796867855966197</v>
      </c>
      <c r="AT266">
        <v>0.85795101943726415</v>
      </c>
      <c r="AU266">
        <v>0.8561819740440163</v>
      </c>
      <c r="AV266">
        <v>0.86230666839781867</v>
      </c>
      <c r="AW266">
        <v>0.85843945104596597</v>
      </c>
      <c r="AX266">
        <v>0.85135277461141867</v>
      </c>
      <c r="AY266">
        <v>0.84915213838651948</v>
      </c>
      <c r="AZ266">
        <v>0.85732611171385875</v>
      </c>
    </row>
    <row r="267" spans="11:52" ht="14.4">
      <c r="K267" t="s">
        <v>366</v>
      </c>
      <c r="L267" t="s">
        <v>138</v>
      </c>
      <c r="M267" t="s">
        <v>34</v>
      </c>
      <c r="N267" t="s">
        <v>80</v>
      </c>
      <c r="O267">
        <v>0.15402245124761058</v>
      </c>
      <c r="P267">
        <v>0.15062874841043228</v>
      </c>
      <c r="Q267">
        <v>0.14669319392792335</v>
      </c>
      <c r="R267">
        <v>0.17936770286896633</v>
      </c>
      <c r="S267">
        <v>0.17843928448659088</v>
      </c>
      <c r="T267">
        <v>0.21639414345830221</v>
      </c>
      <c r="U267">
        <v>0.22014932438507789</v>
      </c>
      <c r="V267">
        <v>0.22345306156350844</v>
      </c>
      <c r="W267">
        <v>0.23913363994426232</v>
      </c>
      <c r="X267">
        <v>0.2658212087641364</v>
      </c>
      <c r="Y267">
        <v>0.30776081695134277</v>
      </c>
      <c r="Z267">
        <v>0.32310644265600075</v>
      </c>
      <c r="AA267">
        <v>0.32948081069241814</v>
      </c>
      <c r="AB267">
        <v>0.34890087960909522</v>
      </c>
      <c r="AC267">
        <v>0.7189773499221952</v>
      </c>
      <c r="AD267">
        <v>0.7225524231030368</v>
      </c>
      <c r="AE267">
        <v>0.7304832454699256</v>
      </c>
      <c r="AF267">
        <v>0.73738542807113916</v>
      </c>
      <c r="AG267">
        <v>0.72839976803974849</v>
      </c>
      <c r="AH267">
        <v>0.72160710439867715</v>
      </c>
      <c r="AI267">
        <v>0.70900167716520635</v>
      </c>
      <c r="AJ267">
        <v>0.73383460910577825</v>
      </c>
      <c r="AK267">
        <v>0.74058746624644189</v>
      </c>
      <c r="AL267">
        <v>0.75536961819407522</v>
      </c>
      <c r="AM267">
        <v>0.76182412076063244</v>
      </c>
      <c r="AN267">
        <v>0.76878247356800156</v>
      </c>
      <c r="AO267">
        <v>0.77518583736724189</v>
      </c>
      <c r="AP267">
        <v>0.7824262527889766</v>
      </c>
      <c r="AQ267">
        <v>0.78555585548038098</v>
      </c>
      <c r="AR267">
        <v>0.79636905359382748</v>
      </c>
      <c r="AS267">
        <v>0.79093972031917525</v>
      </c>
      <c r="AT267">
        <v>0.78831386645337387</v>
      </c>
      <c r="AU267">
        <v>0.78071078393561089</v>
      </c>
      <c r="AV267">
        <v>0.79737182034849741</v>
      </c>
      <c r="AW267">
        <v>0.79356802869897003</v>
      </c>
      <c r="AX267">
        <v>0.78735112129646523</v>
      </c>
      <c r="AY267">
        <v>0.78119602916426578</v>
      </c>
      <c r="AZ267">
        <v>0.79047566994968932</v>
      </c>
    </row>
    <row r="268" spans="11:52" ht="14.4">
      <c r="K268" t="s">
        <v>367</v>
      </c>
      <c r="L268" t="s">
        <v>138</v>
      </c>
      <c r="M268" t="s">
        <v>19</v>
      </c>
      <c r="N268" t="s">
        <v>80</v>
      </c>
      <c r="O268">
        <v>0.12927028380483996</v>
      </c>
      <c r="P268">
        <v>0.15796452473588268</v>
      </c>
      <c r="Q268">
        <v>0.15743012462367181</v>
      </c>
      <c r="R268">
        <v>0.22194730814449157</v>
      </c>
      <c r="S268">
        <v>0.22936361697125152</v>
      </c>
      <c r="T268">
        <v>0.24379469529154413</v>
      </c>
      <c r="U268">
        <v>0.27237190241286802</v>
      </c>
      <c r="V268">
        <v>0.27568676273555209</v>
      </c>
      <c r="W268">
        <v>0.30335060457354446</v>
      </c>
      <c r="X268">
        <v>0.26106061957402338</v>
      </c>
      <c r="Y268">
        <v>0.5858729121624271</v>
      </c>
      <c r="Z268">
        <v>0.60123689123208368</v>
      </c>
      <c r="AA268">
        <v>0.62201829664596608</v>
      </c>
      <c r="AB268">
        <v>0.68345329270166388</v>
      </c>
      <c r="AC268">
        <v>0.84627805835571668</v>
      </c>
      <c r="AD268">
        <v>0.84952996734500896</v>
      </c>
      <c r="AE268">
        <v>0.84935184514062301</v>
      </c>
      <c r="AF268">
        <v>0.67033667085350634</v>
      </c>
      <c r="AG268">
        <v>0.65326640841181405</v>
      </c>
      <c r="AH268">
        <v>0.64069777010339757</v>
      </c>
      <c r="AI268">
        <v>0.62902361373943272</v>
      </c>
      <c r="AJ268">
        <v>0.65433675850844597</v>
      </c>
      <c r="AK268">
        <v>0.61712104164969606</v>
      </c>
      <c r="AL268">
        <v>0.63938783237407937</v>
      </c>
      <c r="AM268">
        <v>0.64965711600601783</v>
      </c>
      <c r="AN268">
        <v>0.67286218660981356</v>
      </c>
      <c r="AO268">
        <v>0.67452073377476007</v>
      </c>
      <c r="AP268">
        <v>0.68248869042577798</v>
      </c>
      <c r="AQ268">
        <v>0.69484943561823775</v>
      </c>
      <c r="AR268">
        <v>0.70914648404826353</v>
      </c>
      <c r="AS268">
        <v>0.6990610642913978</v>
      </c>
      <c r="AT268">
        <v>0.69936229175375886</v>
      </c>
      <c r="AU268">
        <v>0.69015659181153577</v>
      </c>
      <c r="AV268">
        <v>0.71931804769537</v>
      </c>
      <c r="AW268">
        <v>0.69885219363985418</v>
      </c>
      <c r="AX268">
        <v>0.69184784969506696</v>
      </c>
      <c r="AY268">
        <v>0.68867989594980206</v>
      </c>
      <c r="AZ268">
        <v>0.71205692126831932</v>
      </c>
    </row>
    <row r="269" spans="11:52" ht="14.4">
      <c r="K269" t="s">
        <v>368</v>
      </c>
      <c r="L269" t="s">
        <v>138</v>
      </c>
      <c r="M269" t="s">
        <v>20</v>
      </c>
      <c r="N269" t="s">
        <v>80</v>
      </c>
      <c r="O269">
        <v>0.15447856736595</v>
      </c>
      <c r="P269">
        <v>0.16224471851377689</v>
      </c>
      <c r="Q269">
        <v>0.13487359114218803</v>
      </c>
      <c r="R269">
        <v>0.16557377709911647</v>
      </c>
      <c r="S269">
        <v>0.16936092985058576</v>
      </c>
      <c r="T269">
        <v>0.19737234332908499</v>
      </c>
      <c r="U269">
        <v>0.19269057226636851</v>
      </c>
      <c r="V269">
        <v>0.19586063780974772</v>
      </c>
      <c r="W269">
        <v>0.202647884988815</v>
      </c>
      <c r="X269">
        <v>0.23036910710425404</v>
      </c>
      <c r="Y269">
        <v>0.26318277761898595</v>
      </c>
      <c r="Z269">
        <v>0.27845458137233792</v>
      </c>
      <c r="AA269">
        <v>0.2634831185771192</v>
      </c>
      <c r="AB269">
        <v>0.29243896040248951</v>
      </c>
      <c r="AC269">
        <v>0.70046184840725123</v>
      </c>
      <c r="AD269">
        <v>0.69699590446770743</v>
      </c>
      <c r="AE269">
        <v>0.70118290586529997</v>
      </c>
      <c r="AF269">
        <v>0.72504480449262276</v>
      </c>
      <c r="AG269">
        <v>0.7043711254581746</v>
      </c>
      <c r="AH269">
        <v>0.69328542753647648</v>
      </c>
      <c r="AI269">
        <v>0.67671823055991875</v>
      </c>
      <c r="AJ269">
        <v>0.72491822807367268</v>
      </c>
      <c r="AK269">
        <v>0.68300742044798857</v>
      </c>
      <c r="AL269">
        <v>0.71425918363739227</v>
      </c>
      <c r="AM269">
        <v>0.71742668648524111</v>
      </c>
      <c r="AN269">
        <v>0.73011966449395516</v>
      </c>
      <c r="AO269">
        <v>0.72244702574078956</v>
      </c>
      <c r="AP269">
        <v>0.7341846693423828</v>
      </c>
      <c r="AQ269">
        <v>0.73782499050054973</v>
      </c>
      <c r="AR269">
        <v>0.76063632642130763</v>
      </c>
      <c r="AS269">
        <v>0.74140214471972532</v>
      </c>
      <c r="AT269">
        <v>0.73815927443034668</v>
      </c>
      <c r="AU269">
        <v>0.72517837824247167</v>
      </c>
      <c r="AV269">
        <v>0.75858223531133084</v>
      </c>
      <c r="AW269">
        <v>0.7413686600437237</v>
      </c>
      <c r="AX269">
        <v>0.73627769814491728</v>
      </c>
      <c r="AY269">
        <v>0.72765870128252563</v>
      </c>
      <c r="AZ269">
        <v>0.7462226871570754</v>
      </c>
    </row>
    <row r="270" spans="11:52" ht="14.4">
      <c r="K270" t="s">
        <v>369</v>
      </c>
      <c r="L270" t="s">
        <v>138</v>
      </c>
      <c r="M270" t="s">
        <v>21</v>
      </c>
      <c r="N270" t="s">
        <v>80</v>
      </c>
      <c r="O270">
        <v>0.1659826173902596</v>
      </c>
      <c r="P270">
        <v>0.16300232020800756</v>
      </c>
      <c r="Q270">
        <v>0.15322710093348152</v>
      </c>
      <c r="R270">
        <v>0.19165681482649283</v>
      </c>
      <c r="S270">
        <v>0.17655558544221345</v>
      </c>
      <c r="T270">
        <v>0.18286990019259583</v>
      </c>
      <c r="U270">
        <v>0.174366830047466</v>
      </c>
      <c r="V270">
        <v>0.18009607896025889</v>
      </c>
      <c r="W270">
        <v>0.1968105607733513</v>
      </c>
      <c r="X270">
        <v>0.21535689843031641</v>
      </c>
      <c r="Y270">
        <v>0.24675765478217587</v>
      </c>
      <c r="Z270">
        <v>0.26106140307710601</v>
      </c>
      <c r="AA270">
        <v>0.27309275900035562</v>
      </c>
      <c r="AB270">
        <v>0.28914996756062805</v>
      </c>
      <c r="AC270">
        <v>0.61318163262721004</v>
      </c>
      <c r="AD270">
        <v>0.62958022064390973</v>
      </c>
      <c r="AE270">
        <v>0.63662955056268644</v>
      </c>
      <c r="AF270">
        <v>0.6420663409894305</v>
      </c>
      <c r="AG270">
        <v>0.63721835682757788</v>
      </c>
      <c r="AH270">
        <v>0.63146350580930555</v>
      </c>
      <c r="AI270">
        <v>0.61347357258469659</v>
      </c>
      <c r="AJ270">
        <v>0.63217143286748356</v>
      </c>
      <c r="AK270">
        <v>0.60293596136514938</v>
      </c>
      <c r="AL270">
        <v>0.62207263674882751</v>
      </c>
      <c r="AM270">
        <v>0.62979561907769921</v>
      </c>
      <c r="AN270">
        <v>0.61856172162401035</v>
      </c>
    </row>
    <row r="271" spans="11:52" ht="14.4">
      <c r="K271" t="s">
        <v>370</v>
      </c>
      <c r="L271" t="s">
        <v>138</v>
      </c>
      <c r="M271" t="s">
        <v>22</v>
      </c>
      <c r="N271" t="s">
        <v>80</v>
      </c>
      <c r="O271">
        <v>0.54018362550014176</v>
      </c>
      <c r="P271">
        <v>0.52044937697001792</v>
      </c>
      <c r="Q271">
        <v>0.51894764354465972</v>
      </c>
      <c r="R271">
        <v>0.54833867374223133</v>
      </c>
      <c r="S271">
        <v>0.5194844573718298</v>
      </c>
      <c r="T271">
        <v>0.53602598482841735</v>
      </c>
      <c r="U271">
        <v>0.48261007313757309</v>
      </c>
      <c r="V271">
        <v>0.48546410170251736</v>
      </c>
      <c r="W271">
        <v>0.47488022339543678</v>
      </c>
      <c r="X271">
        <v>0.49618360883269674</v>
      </c>
      <c r="Y271">
        <v>0.50681984232549826</v>
      </c>
      <c r="Z271">
        <v>0.46381535146347819</v>
      </c>
      <c r="AA271">
        <v>0.50865207229382259</v>
      </c>
      <c r="AB271">
        <v>0.47019261806819201</v>
      </c>
      <c r="AC271">
        <v>0.86634505606835999</v>
      </c>
      <c r="AD271">
        <v>0.8626180908915082</v>
      </c>
      <c r="AE271">
        <v>0.85482087036482979</v>
      </c>
      <c r="AF271">
        <v>0.8486384880233615</v>
      </c>
      <c r="AG271">
        <v>0.862295969089657</v>
      </c>
      <c r="AH271">
        <v>0.85389267457313167</v>
      </c>
      <c r="AI271">
        <v>0.84992070726545987</v>
      </c>
      <c r="AJ271">
        <v>0.86235013969059171</v>
      </c>
      <c r="AK271">
        <v>0.87220190471152093</v>
      </c>
      <c r="AL271">
        <v>0.86872294716721243</v>
      </c>
      <c r="AM271">
        <v>0.8795110219081328</v>
      </c>
      <c r="AN271">
        <v>0.87824524693894634</v>
      </c>
      <c r="AO271">
        <v>0.87862988016285748</v>
      </c>
      <c r="AP271">
        <v>0.88208782579580547</v>
      </c>
      <c r="AQ271">
        <v>0.88170751115036172</v>
      </c>
      <c r="AR271">
        <v>0.89518488706173971</v>
      </c>
      <c r="AS271">
        <v>0.92316749299285938</v>
      </c>
      <c r="AT271">
        <v>0.92276269067982364</v>
      </c>
      <c r="AU271">
        <v>0.92579032835011665</v>
      </c>
      <c r="AV271">
        <v>0.93118480760449052</v>
      </c>
      <c r="AW271">
        <v>0.92492373720234933</v>
      </c>
      <c r="AX271">
        <v>0.92037801587249646</v>
      </c>
      <c r="AY271">
        <v>0.92026420800265807</v>
      </c>
      <c r="AZ271">
        <v>0.93033531167698635</v>
      </c>
    </row>
    <row r="272" spans="11:52" ht="14.4">
      <c r="K272" t="s">
        <v>371</v>
      </c>
      <c r="L272" t="s">
        <v>138</v>
      </c>
      <c r="M272" t="s">
        <v>90</v>
      </c>
      <c r="N272" t="s">
        <v>80</v>
      </c>
      <c r="O272">
        <v>0.6301985917951648</v>
      </c>
      <c r="P272">
        <v>0.58564422578469455</v>
      </c>
      <c r="Q272">
        <v>0.6573315749115568</v>
      </c>
      <c r="R272">
        <v>0.6930175957091097</v>
      </c>
      <c r="S272">
        <v>0.77156223906517951</v>
      </c>
      <c r="T272">
        <v>0.73883077687644672</v>
      </c>
      <c r="U272">
        <v>0.73863645946234513</v>
      </c>
      <c r="V272">
        <v>0.75132109387070911</v>
      </c>
      <c r="W272">
        <v>0.75787914629272479</v>
      </c>
      <c r="X272">
        <v>0.77533074318047956</v>
      </c>
      <c r="Y272">
        <v>0.76701952696398545</v>
      </c>
      <c r="Z272">
        <v>0.80802259510820595</v>
      </c>
      <c r="AA272">
        <v>0.82426400356877982</v>
      </c>
      <c r="AB272">
        <v>0.91606425442029105</v>
      </c>
      <c r="AC272">
        <v>0.88586049606479067</v>
      </c>
      <c r="AD272">
        <v>0.8885016475735712</v>
      </c>
      <c r="AE272">
        <v>0.88974350033417204</v>
      </c>
      <c r="AF272">
        <v>0.89271993080521683</v>
      </c>
      <c r="AG272">
        <v>0.88573261975526496</v>
      </c>
      <c r="AH272">
        <v>0.87737311899112924</v>
      </c>
      <c r="AI272">
        <v>0.87658230288574501</v>
      </c>
      <c r="AJ272">
        <v>0.8817233926019602</v>
      </c>
      <c r="AK272">
        <v>0.88398057850144207</v>
      </c>
      <c r="AL272">
        <v>0.88867041375237266</v>
      </c>
      <c r="AM272">
        <v>0.88907939445999773</v>
      </c>
      <c r="AN272">
        <v>0.89273636701655323</v>
      </c>
      <c r="AO272">
        <v>0.89711053924985984</v>
      </c>
      <c r="AP272">
        <v>0.89704565186252283</v>
      </c>
      <c r="AQ272">
        <v>0.90270405506194429</v>
      </c>
      <c r="AR272">
        <v>0.90242321436861761</v>
      </c>
      <c r="AS272">
        <v>0.906850622005136</v>
      </c>
      <c r="AT272">
        <v>0.91733305480030203</v>
      </c>
      <c r="AU272">
        <v>0.91998263894121868</v>
      </c>
      <c r="AV272">
        <v>0.93045961432122126</v>
      </c>
      <c r="AW272">
        <v>0.92796020892688524</v>
      </c>
      <c r="AX272">
        <v>0.92755818301028925</v>
      </c>
      <c r="AY272">
        <v>0.92921356830709556</v>
      </c>
      <c r="AZ272">
        <v>0.93237398289393791</v>
      </c>
    </row>
    <row r="273" spans="11:52" ht="14.4">
      <c r="K273" t="s">
        <v>372</v>
      </c>
      <c r="L273" t="s">
        <v>138</v>
      </c>
      <c r="M273" t="s">
        <v>23</v>
      </c>
      <c r="N273" t="s">
        <v>80</v>
      </c>
      <c r="O273">
        <v>0.65649486947535796</v>
      </c>
      <c r="P273">
        <v>0.62059958167331997</v>
      </c>
      <c r="Q273">
        <v>0.64343175951665599</v>
      </c>
      <c r="R273">
        <v>0.58658001681839222</v>
      </c>
      <c r="S273">
        <v>0.6481903005008911</v>
      </c>
      <c r="T273">
        <v>0.69080889451817817</v>
      </c>
      <c r="U273">
        <v>0.59319483600114176</v>
      </c>
      <c r="V273">
        <v>0.6812741385578005</v>
      </c>
      <c r="W273">
        <v>0.66441908252751491</v>
      </c>
      <c r="X273">
        <v>0.72040580472234683</v>
      </c>
      <c r="Y273">
        <v>0.73863985144014621</v>
      </c>
      <c r="Z273">
        <v>0.7481674489654857</v>
      </c>
      <c r="AA273">
        <v>0.74157521993410747</v>
      </c>
      <c r="AB273">
        <v>0.74054251581442765</v>
      </c>
      <c r="AC273">
        <v>0.8098943014465374</v>
      </c>
      <c r="AD273">
        <v>0.82661908149315244</v>
      </c>
      <c r="AE273">
        <v>0.8272022635173315</v>
      </c>
      <c r="AF273">
        <v>0.8414457832148462</v>
      </c>
      <c r="AG273">
        <v>0.83877691031770718</v>
      </c>
      <c r="AH273">
        <v>0.84051916647117997</v>
      </c>
      <c r="AI273">
        <v>0.83922909286427683</v>
      </c>
      <c r="AJ273">
        <v>0.85149469163255675</v>
      </c>
      <c r="AK273">
        <v>0.86192829972606677</v>
      </c>
      <c r="AL273">
        <v>0.88515991997926435</v>
      </c>
      <c r="AM273">
        <v>0.88561381336563205</v>
      </c>
      <c r="AN273">
        <v>0.86579122369094363</v>
      </c>
      <c r="AO273">
        <v>0.86518649859244545</v>
      </c>
      <c r="AP273">
        <v>0.87241079176698788</v>
      </c>
      <c r="AQ273">
        <v>0.87140401701680437</v>
      </c>
      <c r="AR273">
        <v>0.87047279692656643</v>
      </c>
      <c r="AS273">
        <v>0.8708036012003223</v>
      </c>
      <c r="AT273">
        <v>0.86790114711008082</v>
      </c>
      <c r="AU273">
        <v>0.86794323806278229</v>
      </c>
      <c r="AV273">
        <v>0.87527157426472724</v>
      </c>
      <c r="AW273">
        <v>0.88489267428530716</v>
      </c>
      <c r="AX273">
        <v>0.88363959165672923</v>
      </c>
      <c r="AY273">
        <v>0.8901478697102726</v>
      </c>
      <c r="AZ273">
        <v>0.89457452747961308</v>
      </c>
    </row>
    <row r="274" spans="11:52" ht="14.4">
      <c r="K274" t="s">
        <v>373</v>
      </c>
      <c r="L274" t="s">
        <v>138</v>
      </c>
      <c r="M274" t="s">
        <v>24</v>
      </c>
      <c r="N274" t="s">
        <v>80</v>
      </c>
      <c r="O274">
        <v>0.24351524903735361</v>
      </c>
      <c r="P274">
        <v>0.30055716316554248</v>
      </c>
      <c r="Q274">
        <v>0.38518996957924306</v>
      </c>
      <c r="R274">
        <v>0.43938764687721921</v>
      </c>
      <c r="S274">
        <v>0.41715178173385387</v>
      </c>
      <c r="T274">
        <v>0.48310471227374041</v>
      </c>
      <c r="U274">
        <v>0.49938574151550241</v>
      </c>
      <c r="V274">
        <v>0.4888250476699178</v>
      </c>
      <c r="W274">
        <v>0.48533869477415609</v>
      </c>
      <c r="X274">
        <v>0.60731853746074993</v>
      </c>
      <c r="Y274">
        <v>0.60886354050059643</v>
      </c>
      <c r="Z274">
        <v>0.61669996566199348</v>
      </c>
      <c r="AA274">
        <v>0.64370280417166637</v>
      </c>
      <c r="AB274">
        <v>0.6891913444599691</v>
      </c>
      <c r="AC274">
        <v>0.82859171208678173</v>
      </c>
      <c r="AD274">
        <v>0.82606167002681885</v>
      </c>
      <c r="AE274">
        <v>0.82613637014486252</v>
      </c>
      <c r="AF274">
        <v>0.82631608736828133</v>
      </c>
      <c r="AG274">
        <v>0.83547061402405787</v>
      </c>
      <c r="AH274">
        <v>0.83818471272555284</v>
      </c>
      <c r="AI274">
        <v>0.8302810785060506</v>
      </c>
      <c r="AJ274">
        <v>0.84562773587989648</v>
      </c>
      <c r="AK274">
        <v>0.83880128599668013</v>
      </c>
      <c r="AL274">
        <v>0.83227412851766303</v>
      </c>
      <c r="AM274">
        <v>0.84089553592810795</v>
      </c>
      <c r="AN274">
        <v>0.83672244137259599</v>
      </c>
      <c r="AO274">
        <v>0.84063679559857907</v>
      </c>
      <c r="AP274">
        <v>0.85558389196097906</v>
      </c>
      <c r="AQ274">
        <v>0.85269636596736864</v>
      </c>
      <c r="AR274">
        <v>0.84930159332338917</v>
      </c>
      <c r="AS274">
        <v>0.84711929605898018</v>
      </c>
      <c r="AT274">
        <v>0.79999197219177076</v>
      </c>
      <c r="AU274">
        <v>0.77840176291829755</v>
      </c>
      <c r="AV274">
        <v>0.7959153357853378</v>
      </c>
      <c r="AW274">
        <v>0.79805776499979164</v>
      </c>
      <c r="AX274">
        <v>0.79983956769310238</v>
      </c>
      <c r="AY274">
        <v>0.80101284527613137</v>
      </c>
      <c r="AZ274">
        <v>0.80655620202807365</v>
      </c>
    </row>
    <row r="275" spans="11:52" ht="14.4">
      <c r="K275" t="s">
        <v>1395</v>
      </c>
      <c r="L275" t="s">
        <v>138</v>
      </c>
      <c r="M275" t="s">
        <v>1386</v>
      </c>
      <c r="N275" t="s">
        <v>80</v>
      </c>
      <c r="O275" t="s">
        <v>6079</v>
      </c>
      <c r="P275" t="s">
        <v>6079</v>
      </c>
      <c r="Q275" t="s">
        <v>6079</v>
      </c>
      <c r="R275" t="s">
        <v>6079</v>
      </c>
      <c r="S275" t="s">
        <v>6079</v>
      </c>
      <c r="T275" t="s">
        <v>6079</v>
      </c>
      <c r="U275" t="s">
        <v>6079</v>
      </c>
      <c r="V275" t="s">
        <v>6079</v>
      </c>
      <c r="W275" t="s">
        <v>6079</v>
      </c>
      <c r="X275" t="s">
        <v>6079</v>
      </c>
      <c r="Y275" t="s">
        <v>6079</v>
      </c>
      <c r="Z275" t="s">
        <v>6079</v>
      </c>
      <c r="AA275" t="s">
        <v>6079</v>
      </c>
      <c r="AB275">
        <v>0.60941409914375044</v>
      </c>
      <c r="AC275">
        <v>0.91473655838480061</v>
      </c>
      <c r="AD275">
        <v>0.91888401355601435</v>
      </c>
      <c r="AE275">
        <v>0.91271346916252671</v>
      </c>
      <c r="AF275">
        <v>0.91025840532974245</v>
      </c>
      <c r="AG275">
        <v>0.90662853682201372</v>
      </c>
      <c r="AH275">
        <v>0.90158565977335281</v>
      </c>
      <c r="AI275">
        <v>0.89446215886633884</v>
      </c>
      <c r="AJ275">
        <v>0.90164243843433323</v>
      </c>
      <c r="AK275">
        <v>0.88701549702009164</v>
      </c>
      <c r="AL275">
        <v>0.87144926012357893</v>
      </c>
      <c r="AM275">
        <v>0.86546107481066459</v>
      </c>
      <c r="AN275">
        <v>0.8648231305228965</v>
      </c>
      <c r="AO275">
        <v>0.87196987832028949</v>
      </c>
      <c r="AP275">
        <v>0.87117791362841679</v>
      </c>
      <c r="AQ275">
        <v>0.86395786388835227</v>
      </c>
      <c r="AR275">
        <v>0.86251157058132111</v>
      </c>
      <c r="AS275">
        <v>0.87702644912546368</v>
      </c>
      <c r="AT275">
        <v>0.88833753376384372</v>
      </c>
      <c r="AU275">
        <v>0.88885934246050258</v>
      </c>
      <c r="AV275">
        <v>0.8914982412471365</v>
      </c>
      <c r="AW275">
        <v>0.89579650030064051</v>
      </c>
      <c r="AX275">
        <v>0.89347437377627614</v>
      </c>
      <c r="AY275">
        <v>0.88455013486063538</v>
      </c>
      <c r="AZ275">
        <v>0.88448562842901957</v>
      </c>
    </row>
    <row r="276" spans="11:52" ht="14.4">
      <c r="K276" t="s">
        <v>374</v>
      </c>
      <c r="L276" t="s">
        <v>138</v>
      </c>
      <c r="M276" t="s">
        <v>25</v>
      </c>
      <c r="N276" t="s">
        <v>80</v>
      </c>
      <c r="O276">
        <v>7.578168073384435E-2</v>
      </c>
      <c r="P276">
        <v>6.9352208628479309E-2</v>
      </c>
      <c r="Q276">
        <v>6.2652364071481045E-2</v>
      </c>
      <c r="R276">
        <v>7.5700737309458935E-2</v>
      </c>
      <c r="S276">
        <v>8.4154999391566954E-2</v>
      </c>
      <c r="T276">
        <v>9.3889377790361647E-2</v>
      </c>
      <c r="U276">
        <v>7.4606016264889385E-2</v>
      </c>
      <c r="V276">
        <v>9.0941564922108364E-2</v>
      </c>
      <c r="W276">
        <v>0.10643314451208125</v>
      </c>
      <c r="X276">
        <v>0.12613670122308987</v>
      </c>
      <c r="Y276">
        <v>0.1943078392521112</v>
      </c>
      <c r="Z276">
        <v>0.25109200703768247</v>
      </c>
      <c r="AA276">
        <v>0.24736163818961027</v>
      </c>
      <c r="AB276">
        <v>0.32163736699967543</v>
      </c>
      <c r="AC276">
        <v>0.7944981784080537</v>
      </c>
      <c r="AD276">
        <v>0.79073021368840146</v>
      </c>
      <c r="AE276">
        <v>0.7993761133329097</v>
      </c>
      <c r="AF276">
        <v>0.81682954069829616</v>
      </c>
      <c r="AG276">
        <v>0.82036711250705019</v>
      </c>
      <c r="AH276">
        <v>0.81875323127019595</v>
      </c>
      <c r="AI276">
        <v>0.81501904673640635</v>
      </c>
      <c r="AJ276">
        <v>0.82475530714396261</v>
      </c>
      <c r="AK276">
        <v>0.82289618061102321</v>
      </c>
      <c r="AL276">
        <v>0.82767776984584229</v>
      </c>
      <c r="AM276">
        <v>0.83412437212161694</v>
      </c>
      <c r="AN276">
        <v>0.84915660921796388</v>
      </c>
      <c r="AO276">
        <v>0.85552028983037265</v>
      </c>
      <c r="AP276">
        <v>0.85175292751824283</v>
      </c>
      <c r="AQ276">
        <v>0.85398537483305137</v>
      </c>
      <c r="AR276">
        <v>0.85610183971370979</v>
      </c>
      <c r="AS276">
        <v>0.86027947600712529</v>
      </c>
      <c r="AT276">
        <v>0.86155675259529596</v>
      </c>
      <c r="AU276">
        <v>0.8620504525295033</v>
      </c>
      <c r="AV276">
        <v>0.86765539872197794</v>
      </c>
      <c r="AW276">
        <v>0.86785654381380706</v>
      </c>
      <c r="AX276">
        <v>0.8586755506140038</v>
      </c>
      <c r="AY276">
        <v>0.8588948886295894</v>
      </c>
      <c r="AZ276">
        <v>0.8585344894574064</v>
      </c>
    </row>
    <row r="277" spans="11:52" ht="14.4">
      <c r="K277" t="s">
        <v>5652</v>
      </c>
      <c r="L277" t="s">
        <v>138</v>
      </c>
      <c r="M277" t="s">
        <v>5610</v>
      </c>
      <c r="N277" t="s">
        <v>80</v>
      </c>
      <c r="AO277">
        <v>0.78275034327214654</v>
      </c>
      <c r="AP277" t="s">
        <v>6079</v>
      </c>
      <c r="AQ277" t="s">
        <v>6079</v>
      </c>
      <c r="AR277" t="s">
        <v>6079</v>
      </c>
      <c r="AS277" t="s">
        <v>6079</v>
      </c>
      <c r="AT277">
        <v>0.79751583795137149</v>
      </c>
      <c r="AU277">
        <v>0.72573864936944044</v>
      </c>
      <c r="AV277">
        <v>0.83393564378730178</v>
      </c>
      <c r="AW277">
        <v>0.84331048820033072</v>
      </c>
      <c r="AX277">
        <v>0.84209010522032812</v>
      </c>
      <c r="AY277">
        <v>0.83462762859821438</v>
      </c>
      <c r="AZ277">
        <v>0.84736502452028928</v>
      </c>
    </row>
    <row r="278" spans="11:52" ht="14.4">
      <c r="K278" t="s">
        <v>375</v>
      </c>
      <c r="L278" t="s">
        <v>138</v>
      </c>
      <c r="M278" t="s">
        <v>98</v>
      </c>
      <c r="N278" t="s">
        <v>80</v>
      </c>
      <c r="O278">
        <v>0.5319577826251416</v>
      </c>
      <c r="P278">
        <v>0.68075933765102159</v>
      </c>
      <c r="Q278">
        <v>0.5991188682124563</v>
      </c>
      <c r="R278">
        <v>0.73856662083400415</v>
      </c>
      <c r="S278">
        <v>0.7738552618592015</v>
      </c>
      <c r="T278">
        <v>0.7526882472950468</v>
      </c>
      <c r="U278">
        <v>0.79045655580533836</v>
      </c>
      <c r="V278">
        <v>0.77762641205903249</v>
      </c>
      <c r="W278">
        <v>0.78185668606954517</v>
      </c>
      <c r="X278">
        <v>0.81342929183051216</v>
      </c>
      <c r="Y278">
        <v>0.8415809696034936</v>
      </c>
      <c r="Z278">
        <v>0.84576788859439045</v>
      </c>
      <c r="AA278">
        <v>0.88863907165865563</v>
      </c>
      <c r="AB278">
        <v>0.8977318899965665</v>
      </c>
      <c r="AC278">
        <v>0.96885646775152046</v>
      </c>
      <c r="AD278">
        <v>0.97194260042268299</v>
      </c>
      <c r="AE278">
        <v>0.97252351235025747</v>
      </c>
      <c r="AF278">
        <v>0.97346194703763889</v>
      </c>
      <c r="AG278">
        <v>0.96388297558372027</v>
      </c>
      <c r="AH278">
        <v>0.96589782736687457</v>
      </c>
      <c r="AI278">
        <v>0.96339899936199835</v>
      </c>
      <c r="AJ278">
        <v>0.96523432775881379</v>
      </c>
      <c r="AK278">
        <v>0.97702820961185732</v>
      </c>
      <c r="AL278">
        <v>0.96845272860498943</v>
      </c>
      <c r="AM278">
        <v>0.9700972389539162</v>
      </c>
      <c r="AN278">
        <v>0.96950352998823253</v>
      </c>
      <c r="AO278">
        <v>0.96908104747241675</v>
      </c>
      <c r="AP278">
        <v>0.93594970303942238</v>
      </c>
      <c r="AQ278">
        <v>0.93781228428028629</v>
      </c>
      <c r="AR278">
        <v>0.94068590758044868</v>
      </c>
      <c r="AS278">
        <v>0.92879737473047908</v>
      </c>
      <c r="AT278">
        <v>0.87927646496695988</v>
      </c>
      <c r="AU278">
        <v>0.93056230419287922</v>
      </c>
      <c r="AV278">
        <v>0.95377403526807691</v>
      </c>
      <c r="AW278">
        <v>0.95445233296710763</v>
      </c>
      <c r="AX278">
        <v>0.95793457062619025</v>
      </c>
      <c r="AY278">
        <v>0.95756520982471682</v>
      </c>
      <c r="AZ278">
        <v>0.9621052523973358</v>
      </c>
    </row>
    <row r="279" spans="11:52" ht="14.4">
      <c r="K279" t="s">
        <v>376</v>
      </c>
      <c r="L279" t="s">
        <v>138</v>
      </c>
      <c r="M279" t="s">
        <v>94</v>
      </c>
      <c r="N279" t="s">
        <v>80</v>
      </c>
      <c r="O279">
        <v>0.18748161547482323</v>
      </c>
      <c r="P279">
        <v>0.237494220614822</v>
      </c>
      <c r="Q279">
        <v>0.27977365078962307</v>
      </c>
      <c r="R279">
        <v>0.25730443788582374</v>
      </c>
      <c r="S279">
        <v>0.2470196221903749</v>
      </c>
      <c r="T279">
        <v>0.24223844469357231</v>
      </c>
      <c r="U279">
        <v>0.26287762308562512</v>
      </c>
      <c r="V279">
        <v>0.23533403025047211</v>
      </c>
      <c r="W279">
        <v>0.23533572772919167</v>
      </c>
      <c r="X279">
        <v>0.24645279265057185</v>
      </c>
      <c r="Y279">
        <v>0.27095458117069388</v>
      </c>
      <c r="Z279">
        <v>0.31238421893320228</v>
      </c>
      <c r="AA279">
        <v>0.31359713469312844</v>
      </c>
      <c r="AB279">
        <v>0.2948044727779226</v>
      </c>
      <c r="AC279">
        <v>0.64884297552987646</v>
      </c>
      <c r="AD279">
        <v>0.67756072770635034</v>
      </c>
      <c r="AE279">
        <v>0.66232278856041682</v>
      </c>
      <c r="AF279">
        <v>0.70282486305208569</v>
      </c>
      <c r="AG279">
        <v>0.69429005321576942</v>
      </c>
      <c r="AH279">
        <v>0.69163476419346737</v>
      </c>
      <c r="AI279">
        <v>0.68508919755427522</v>
      </c>
      <c r="AJ279">
        <v>0.68056314712583899</v>
      </c>
      <c r="AK279">
        <v>0.7032551383956499</v>
      </c>
      <c r="AL279">
        <v>0.7210186324852621</v>
      </c>
      <c r="AM279">
        <v>0.72978931123125934</v>
      </c>
      <c r="AN279">
        <v>0.91845331249564754</v>
      </c>
      <c r="AO279">
        <v>0.923273965688993</v>
      </c>
      <c r="AP279">
        <v>0.92905956272236256</v>
      </c>
      <c r="AQ279">
        <v>0.93187529664380908</v>
      </c>
      <c r="AR279">
        <v>0.93654135079913381</v>
      </c>
      <c r="AS279">
        <v>0.94011665229297681</v>
      </c>
      <c r="AT279">
        <v>0.94042974987874028</v>
      </c>
      <c r="AU279">
        <v>0.93823464333653794</v>
      </c>
      <c r="AV279">
        <v>0.94041844037282818</v>
      </c>
      <c r="AW279">
        <v>0.93490910898313151</v>
      </c>
      <c r="AX279">
        <v>0.94486859391460942</v>
      </c>
      <c r="AY279">
        <v>0.94326141600607682</v>
      </c>
      <c r="AZ279">
        <v>0.94924132271108452</v>
      </c>
    </row>
    <row r="280" spans="11:52" ht="14.4">
      <c r="K280" t="s">
        <v>377</v>
      </c>
      <c r="L280" t="s">
        <v>138</v>
      </c>
      <c r="M280" t="s">
        <v>99</v>
      </c>
      <c r="N280" t="s">
        <v>80</v>
      </c>
      <c r="O280">
        <v>0.64791717065886956</v>
      </c>
      <c r="P280">
        <v>0.82586522524785844</v>
      </c>
      <c r="Q280">
        <v>0.79112872395394829</v>
      </c>
      <c r="R280">
        <v>0.81560066386498475</v>
      </c>
      <c r="S280">
        <v>0.86963743773571589</v>
      </c>
      <c r="T280">
        <v>0.85808688711868308</v>
      </c>
      <c r="U280">
        <v>0.85324732711418116</v>
      </c>
      <c r="V280">
        <v>0.8117401158218791</v>
      </c>
      <c r="W280">
        <v>0.81179381171944687</v>
      </c>
      <c r="X280">
        <v>0.77567264381106049</v>
      </c>
      <c r="Y280">
        <v>0.8573449662118493</v>
      </c>
      <c r="Z280">
        <v>0.8599110687849828</v>
      </c>
      <c r="AA280">
        <v>0.85433277461551582</v>
      </c>
      <c r="AB280">
        <v>0.86257895219637237</v>
      </c>
      <c r="AC280">
        <v>0.94359470304795312</v>
      </c>
      <c r="AD280">
        <v>0.95411083044039557</v>
      </c>
      <c r="AE280">
        <v>0.96024620460021259</v>
      </c>
      <c r="AF280">
        <v>0.96050955362448143</v>
      </c>
      <c r="AG280">
        <v>0.94137475671973081</v>
      </c>
      <c r="AH280">
        <v>0.93979229662008767</v>
      </c>
      <c r="AI280">
        <v>0.93870812989121377</v>
      </c>
      <c r="AJ280">
        <v>0.94844171159978108</v>
      </c>
      <c r="AK280">
        <v>0.95713725558889029</v>
      </c>
      <c r="AL280">
        <v>0.89132494334579715</v>
      </c>
      <c r="AM280">
        <v>0.88649174444380363</v>
      </c>
      <c r="AN280">
        <v>0.90058101404525204</v>
      </c>
      <c r="AO280">
        <v>0.89985406906168819</v>
      </c>
      <c r="AP280">
        <v>0.9047913608979582</v>
      </c>
      <c r="AQ280">
        <v>0.90350513543573396</v>
      </c>
      <c r="AR280">
        <v>0.91193441424504385</v>
      </c>
      <c r="AS280">
        <v>0.91600614982548867</v>
      </c>
      <c r="AT280">
        <v>0.89410730538314798</v>
      </c>
      <c r="AU280">
        <v>0.91662767613521445</v>
      </c>
      <c r="AV280">
        <v>0.95655911686747008</v>
      </c>
      <c r="AW280">
        <v>0.95660893543573711</v>
      </c>
      <c r="AX280">
        <v>0.96150052973259437</v>
      </c>
      <c r="AY280">
        <v>0.96099336706309291</v>
      </c>
      <c r="AZ280">
        <v>0.96336284453811361</v>
      </c>
    </row>
    <row r="281" spans="11:52" ht="14.4">
      <c r="K281" t="s">
        <v>708</v>
      </c>
      <c r="L281" t="s">
        <v>138</v>
      </c>
      <c r="M281" t="s">
        <v>26</v>
      </c>
      <c r="N281" t="s">
        <v>80</v>
      </c>
      <c r="O281" t="s">
        <v>6079</v>
      </c>
      <c r="P281" t="s">
        <v>6079</v>
      </c>
      <c r="Q281" t="s">
        <v>6079</v>
      </c>
      <c r="R281" t="s">
        <v>6079</v>
      </c>
      <c r="S281" t="s">
        <v>6079</v>
      </c>
      <c r="T281">
        <v>0.6345484255291961</v>
      </c>
      <c r="U281">
        <v>0.56391724273612176</v>
      </c>
      <c r="V281">
        <v>0.55935127808262708</v>
      </c>
      <c r="W281">
        <v>0.54607017151913828</v>
      </c>
      <c r="X281">
        <v>0.57857513078847456</v>
      </c>
      <c r="Y281">
        <v>0.65383367650370949</v>
      </c>
      <c r="Z281">
        <v>0.67822770413979983</v>
      </c>
      <c r="AA281">
        <v>0.66329589134929712</v>
      </c>
      <c r="AB281">
        <v>0.72253765744656795</v>
      </c>
      <c r="AC281">
        <v>0.91220933790630299</v>
      </c>
      <c r="AD281">
        <v>0.90980328621902928</v>
      </c>
      <c r="AE281">
        <v>0.91489809159834545</v>
      </c>
      <c r="AF281">
        <v>0.91760074364559219</v>
      </c>
      <c r="AG281">
        <v>0.90823533062689932</v>
      </c>
      <c r="AH281">
        <v>0.90768106340049604</v>
      </c>
      <c r="AI281">
        <v>0.91051177407555284</v>
      </c>
      <c r="AJ281">
        <v>0.89907528831715011</v>
      </c>
      <c r="AK281">
        <v>0.9044287800300328</v>
      </c>
      <c r="AL281">
        <v>0.87997662186320691</v>
      </c>
      <c r="AM281">
        <v>0.88834358433585237</v>
      </c>
      <c r="AN281">
        <v>0.89705395308946256</v>
      </c>
      <c r="AO281">
        <v>0.89850971350487041</v>
      </c>
      <c r="AP281">
        <v>0.89038138406063372</v>
      </c>
      <c r="AQ281">
        <v>0.8944912246249066</v>
      </c>
      <c r="AR281">
        <v>0.8948811258569902</v>
      </c>
      <c r="AS281">
        <v>0.89136790863336557</v>
      </c>
      <c r="AT281">
        <v>0.88456239385664692</v>
      </c>
      <c r="AU281">
        <v>0.92191926153023196</v>
      </c>
      <c r="AV281">
        <v>0.93101746844361588</v>
      </c>
      <c r="AW281">
        <v>0.9412294209530726</v>
      </c>
      <c r="AX281">
        <v>0.94525600957336708</v>
      </c>
      <c r="AY281">
        <v>0.94674686502566019</v>
      </c>
      <c r="AZ281">
        <v>0.95142044069802212</v>
      </c>
    </row>
    <row r="282" spans="11:52" ht="14.4">
      <c r="K282" t="s">
        <v>378</v>
      </c>
      <c r="L282" t="s">
        <v>138</v>
      </c>
      <c r="M282" t="s">
        <v>27</v>
      </c>
      <c r="N282" t="s">
        <v>80</v>
      </c>
      <c r="O282">
        <v>0.19781962747845913</v>
      </c>
      <c r="P282">
        <v>0.20176825741461604</v>
      </c>
      <c r="Q282">
        <v>0.20779037334840947</v>
      </c>
      <c r="R282">
        <v>0.2781100844569982</v>
      </c>
      <c r="S282">
        <v>0.34244734366988738</v>
      </c>
      <c r="T282">
        <v>0.34713949889956297</v>
      </c>
      <c r="U282">
        <v>0.34208375473874258</v>
      </c>
      <c r="V282">
        <v>0.3162928609862421</v>
      </c>
      <c r="W282">
        <v>0.3821130710384924</v>
      </c>
      <c r="X282">
        <v>0.40000719258254686</v>
      </c>
      <c r="Y282">
        <v>0.46396369721197822</v>
      </c>
      <c r="Z282">
        <v>0.38265329716743979</v>
      </c>
      <c r="AA282">
        <v>0.43351121863589998</v>
      </c>
      <c r="AB282">
        <v>0.4201007237087967</v>
      </c>
      <c r="AC282">
        <v>0.84195709668595764</v>
      </c>
      <c r="AD282">
        <v>0.84543975331951493</v>
      </c>
      <c r="AE282">
        <v>0.86072307409267579</v>
      </c>
      <c r="AF282">
        <v>0.86479178929499922</v>
      </c>
      <c r="AG282">
        <v>0.86196126717048716</v>
      </c>
      <c r="AH282">
        <v>0.86429348909709924</v>
      </c>
      <c r="AI282">
        <v>0.85779891335170988</v>
      </c>
      <c r="AJ282">
        <v>0.87573840002932524</v>
      </c>
      <c r="AK282">
        <v>0.86304214451763628</v>
      </c>
      <c r="AL282">
        <v>0.86833450046475613</v>
      </c>
      <c r="AM282">
        <v>0.872792132324547</v>
      </c>
      <c r="AN282">
        <v>0.87409921847998884</v>
      </c>
      <c r="AO282">
        <v>0.87800837912524277</v>
      </c>
      <c r="AP282">
        <v>0.87866160709431029</v>
      </c>
      <c r="AQ282">
        <v>0.88130927422932637</v>
      </c>
      <c r="AR282">
        <v>0.88858538712556001</v>
      </c>
      <c r="AS282">
        <v>0.88530884063526016</v>
      </c>
      <c r="AT282">
        <v>0.87833338503032243</v>
      </c>
      <c r="AU282">
        <v>0.87375549251071549</v>
      </c>
      <c r="AV282">
        <v>0.88408269258921379</v>
      </c>
      <c r="AW282">
        <v>0.87767446530547755</v>
      </c>
      <c r="AX282">
        <v>0.87363571514183291</v>
      </c>
      <c r="AY282">
        <v>0.86999322599470785</v>
      </c>
      <c r="AZ282">
        <v>0.87267717420373636</v>
      </c>
    </row>
    <row r="283" spans="11:52" ht="14.4">
      <c r="K283" t="s">
        <v>379</v>
      </c>
      <c r="L283" t="s">
        <v>138</v>
      </c>
      <c r="M283" t="s">
        <v>28</v>
      </c>
      <c r="N283" t="s">
        <v>80</v>
      </c>
      <c r="O283">
        <v>0.26442170597800257</v>
      </c>
      <c r="P283">
        <v>7.5728732019124237E-2</v>
      </c>
      <c r="Q283">
        <v>0.28788810890386457</v>
      </c>
      <c r="R283">
        <v>0.18120158520170229</v>
      </c>
      <c r="S283">
        <v>0.19763203562874773</v>
      </c>
      <c r="T283">
        <v>4.7265700052101803E-2</v>
      </c>
      <c r="U283">
        <v>0.19548606843518176</v>
      </c>
      <c r="V283">
        <v>0.19614118583476639</v>
      </c>
      <c r="W283">
        <v>0.19924144741096095</v>
      </c>
      <c r="X283">
        <v>0.23090520341598608</v>
      </c>
      <c r="Y283">
        <v>0.3342350236476731</v>
      </c>
      <c r="Z283">
        <v>0.28997627058235936</v>
      </c>
      <c r="AA283">
        <v>0.33479555760672042</v>
      </c>
      <c r="AB283">
        <v>0.17624777390272053</v>
      </c>
      <c r="AC283">
        <v>0.81268459164255979</v>
      </c>
      <c r="AD283">
        <v>0.8155505441842138</v>
      </c>
      <c r="AE283">
        <v>0.80185342941260129</v>
      </c>
      <c r="AF283">
        <v>0.78393153727290255</v>
      </c>
      <c r="AG283">
        <v>0.81095609193268892</v>
      </c>
      <c r="AH283">
        <v>0.82861075543790474</v>
      </c>
      <c r="AI283">
        <v>0.81319840220897233</v>
      </c>
      <c r="AJ283">
        <v>0.80571504244905312</v>
      </c>
      <c r="AK283">
        <v>0.77757145399929473</v>
      </c>
      <c r="AL283">
        <v>0.76628434859164363</v>
      </c>
      <c r="AM283">
        <v>0.77813112416010355</v>
      </c>
      <c r="AN283">
        <v>0.76921168704782927</v>
      </c>
      <c r="AO283">
        <v>0.7913240859727162</v>
      </c>
      <c r="AP283" t="s">
        <v>6079</v>
      </c>
      <c r="AQ283" t="s">
        <v>6079</v>
      </c>
      <c r="AR283" t="s">
        <v>6079</v>
      </c>
      <c r="AS283" t="s">
        <v>6079</v>
      </c>
      <c r="AT283">
        <v>0.774368994569409</v>
      </c>
      <c r="AU283">
        <v>0.76640282813141636</v>
      </c>
      <c r="AV283">
        <v>0.77007559841911355</v>
      </c>
      <c r="AW283">
        <v>0.79882196014455109</v>
      </c>
      <c r="AX283">
        <v>0.79929760124893923</v>
      </c>
      <c r="AY283">
        <v>0.8075194202245225</v>
      </c>
      <c r="AZ283">
        <v>0.7668852257910338</v>
      </c>
    </row>
    <row r="284" spans="11:52" ht="14.4">
      <c r="K284" t="s">
        <v>380</v>
      </c>
      <c r="L284" t="s">
        <v>138</v>
      </c>
      <c r="M284" t="s">
        <v>29</v>
      </c>
      <c r="N284" t="s">
        <v>80</v>
      </c>
      <c r="O284">
        <v>0.435883729692158</v>
      </c>
      <c r="P284">
        <v>0.49931286054429952</v>
      </c>
      <c r="Q284">
        <v>0.42836094110581463</v>
      </c>
      <c r="R284">
        <v>0.49356709606972216</v>
      </c>
      <c r="S284">
        <v>0.41308342290155359</v>
      </c>
      <c r="T284">
        <v>0.54706875462285198</v>
      </c>
      <c r="U284">
        <v>0.5453943291304223</v>
      </c>
      <c r="V284">
        <v>0.50949204791989511</v>
      </c>
      <c r="W284">
        <v>0.52911979660877129</v>
      </c>
      <c r="X284">
        <v>0.55380948948730901</v>
      </c>
      <c r="Y284">
        <v>0.56990452445109163</v>
      </c>
      <c r="Z284">
        <v>0.58677107212935975</v>
      </c>
      <c r="AA284">
        <v>0.69677418517344125</v>
      </c>
      <c r="AB284">
        <v>0.65859308421944684</v>
      </c>
      <c r="AC284">
        <v>0.79884574244886641</v>
      </c>
      <c r="AD284">
        <v>0.7874628658350421</v>
      </c>
      <c r="AE284">
        <v>0.79509679513333131</v>
      </c>
      <c r="AF284">
        <v>0.79895407161304011</v>
      </c>
      <c r="AG284">
        <v>0.78754487374198945</v>
      </c>
      <c r="AH284">
        <v>0.790376119839164</v>
      </c>
      <c r="AI284">
        <v>0.79119528341376832</v>
      </c>
      <c r="AJ284">
        <v>0.78127584527052851</v>
      </c>
      <c r="AK284">
        <v>0.78216852871383125</v>
      </c>
      <c r="AL284">
        <v>0.74407169708065435</v>
      </c>
      <c r="AM284">
        <v>0.73419338182868044</v>
      </c>
      <c r="AN284">
        <v>0.73757656157228491</v>
      </c>
      <c r="AO284">
        <v>0.75167326887905905</v>
      </c>
      <c r="AP284">
        <v>0.76641235069322589</v>
      </c>
      <c r="AQ284">
        <v>0.77245863563269646</v>
      </c>
      <c r="AR284">
        <v>0.78622911224346437</v>
      </c>
      <c r="AS284">
        <v>0.79359214817899615</v>
      </c>
      <c r="AT284">
        <v>0.80218926196093132</v>
      </c>
      <c r="AU284">
        <v>0.81160984669763325</v>
      </c>
      <c r="AV284">
        <v>0.81899142154596061</v>
      </c>
      <c r="AW284">
        <v>0.82469457537060187</v>
      </c>
      <c r="AX284">
        <v>0.8095391727322363</v>
      </c>
      <c r="AY284">
        <v>0.81007801086839204</v>
      </c>
      <c r="AZ284">
        <v>0.79943211950550142</v>
      </c>
    </row>
    <row r="285" spans="11:52" ht="14.4">
      <c r="K285" t="s">
        <v>381</v>
      </c>
      <c r="L285" t="s">
        <v>138</v>
      </c>
      <c r="M285" t="s">
        <v>30</v>
      </c>
      <c r="N285" t="s">
        <v>80</v>
      </c>
      <c r="O285">
        <v>0.46688310389541487</v>
      </c>
      <c r="P285">
        <v>0.58299472747572267</v>
      </c>
      <c r="Q285">
        <v>0.54557369621077034</v>
      </c>
      <c r="R285">
        <v>0.60979563507655521</v>
      </c>
      <c r="S285">
        <v>0.60646260357654003</v>
      </c>
      <c r="T285">
        <v>0.62413712477237304</v>
      </c>
      <c r="U285">
        <v>0.51487047414830112</v>
      </c>
      <c r="V285">
        <v>0.48773519587843805</v>
      </c>
      <c r="W285">
        <v>0.42679135619112296</v>
      </c>
      <c r="X285">
        <v>0.46957984767781558</v>
      </c>
      <c r="Y285">
        <v>0.47777172667612944</v>
      </c>
      <c r="Z285">
        <v>0.49386512565256491</v>
      </c>
      <c r="AA285">
        <v>0.54040614364828832</v>
      </c>
      <c r="AB285">
        <v>0.62108884682920817</v>
      </c>
      <c r="AC285">
        <v>0.8246100967398331</v>
      </c>
      <c r="AD285">
        <v>0.83069343620755343</v>
      </c>
      <c r="AE285">
        <v>0.83142530556702043</v>
      </c>
      <c r="AF285">
        <v>0.82629384913677983</v>
      </c>
      <c r="AG285">
        <v>0.82025290071893764</v>
      </c>
      <c r="AH285">
        <v>0.81984871605913023</v>
      </c>
      <c r="AI285">
        <v>0.8230216976696102</v>
      </c>
      <c r="AJ285">
        <v>0.83174740260786162</v>
      </c>
      <c r="AK285">
        <v>0.83428060622562827</v>
      </c>
      <c r="AL285">
        <v>0.83192628617047348</v>
      </c>
      <c r="AM285">
        <v>0.83688449037647583</v>
      </c>
      <c r="AN285">
        <v>0.8495353772296278</v>
      </c>
      <c r="AO285">
        <v>0.83547994288973837</v>
      </c>
      <c r="AP285">
        <v>0.84064506173110354</v>
      </c>
      <c r="AQ285">
        <v>0.85486574367538748</v>
      </c>
      <c r="AR285">
        <v>0.86321315315987135</v>
      </c>
      <c r="AS285">
        <v>0.88433650510979733</v>
      </c>
      <c r="AT285">
        <v>0.90074956921015215</v>
      </c>
      <c r="AU285">
        <v>0.90904956165308037</v>
      </c>
      <c r="AV285">
        <v>0.91706262422692508</v>
      </c>
      <c r="AW285">
        <v>0.91021851333701342</v>
      </c>
      <c r="AX285">
        <v>0.91229698695246819</v>
      </c>
      <c r="AY285">
        <v>0.91203047538390947</v>
      </c>
      <c r="AZ285">
        <v>0.91410093717332364</v>
      </c>
    </row>
    <row r="286" spans="11:52" ht="14.4">
      <c r="K286" t="s">
        <v>382</v>
      </c>
      <c r="L286" t="s">
        <v>138</v>
      </c>
      <c r="M286" t="s">
        <v>100</v>
      </c>
      <c r="N286" t="s">
        <v>80</v>
      </c>
      <c r="O286">
        <v>0.93957065844858123</v>
      </c>
      <c r="P286">
        <v>0.94685583373690485</v>
      </c>
      <c r="Q286">
        <v>0.92665018735577198</v>
      </c>
      <c r="R286">
        <v>0.91834440447198318</v>
      </c>
      <c r="S286">
        <v>0.93502648997684812</v>
      </c>
      <c r="T286">
        <v>0.94324244867689067</v>
      </c>
      <c r="U286">
        <v>0.94094921681034949</v>
      </c>
      <c r="V286">
        <v>0.92333401804781667</v>
      </c>
      <c r="W286">
        <v>0.94575186339519501</v>
      </c>
      <c r="X286">
        <v>0.93053053962402965</v>
      </c>
      <c r="Y286">
        <v>0.90715241312051276</v>
      </c>
      <c r="Z286">
        <v>0.94244956855535067</v>
      </c>
      <c r="AA286">
        <v>0.93368511306993918</v>
      </c>
      <c r="AB286">
        <v>0.97211451477665245</v>
      </c>
      <c r="AC286">
        <v>0.79406654001189547</v>
      </c>
      <c r="AD286">
        <v>0.79617738487218781</v>
      </c>
      <c r="AE286">
        <v>0.79350907394175618</v>
      </c>
      <c r="AF286">
        <v>0.79037186205429244</v>
      </c>
      <c r="AG286">
        <v>0.80218837140667532</v>
      </c>
      <c r="AH286">
        <v>0.80146484641034144</v>
      </c>
      <c r="AI286">
        <v>0.79270343561748469</v>
      </c>
      <c r="AJ286">
        <v>0.79037887062908629</v>
      </c>
      <c r="AK286">
        <v>0.78600614348077291</v>
      </c>
      <c r="AL286">
        <v>0.7760492608389673</v>
      </c>
      <c r="AM286">
        <v>0.77264143004330965</v>
      </c>
      <c r="AN286">
        <v>0.75871398550974045</v>
      </c>
      <c r="AO286">
        <v>0.7291249105345845</v>
      </c>
      <c r="AP286">
        <v>0.72646956134272256</v>
      </c>
      <c r="AQ286">
        <v>0.72591309686350158</v>
      </c>
      <c r="AR286">
        <v>0.73880995489927237</v>
      </c>
      <c r="AS286">
        <v>0.74146508830805558</v>
      </c>
      <c r="AT286">
        <v>0.84288272018776444</v>
      </c>
      <c r="AU286">
        <v>0.84455168042454676</v>
      </c>
      <c r="AV286">
        <v>0.76740491784572096</v>
      </c>
      <c r="AW286">
        <v>0.76139243289709724</v>
      </c>
      <c r="AX286">
        <v>0.77346079983537586</v>
      </c>
      <c r="AY286">
        <v>0.78085902637767435</v>
      </c>
      <c r="AZ286">
        <v>0.80532487385151275</v>
      </c>
    </row>
    <row r="287" spans="11:52" ht="14.4">
      <c r="K287" t="s">
        <v>383</v>
      </c>
      <c r="L287" t="s">
        <v>138</v>
      </c>
      <c r="M287" t="s">
        <v>31</v>
      </c>
      <c r="N287" t="s">
        <v>80</v>
      </c>
      <c r="O287">
        <v>0.22161255541818067</v>
      </c>
      <c r="P287">
        <v>0.2010392385053961</v>
      </c>
      <c r="Q287">
        <v>0.23188027984557039</v>
      </c>
      <c r="R287">
        <v>0.25587018969507691</v>
      </c>
      <c r="S287">
        <v>0.26193639143683456</v>
      </c>
      <c r="T287">
        <v>0.20274202762518981</v>
      </c>
      <c r="U287">
        <v>0.28121250132339581</v>
      </c>
      <c r="V287">
        <v>0.2967916747218145</v>
      </c>
      <c r="W287">
        <v>0.29826041567255174</v>
      </c>
      <c r="X287">
        <v>0.22603064149260421</v>
      </c>
      <c r="Y287">
        <v>0.3589340774385163</v>
      </c>
      <c r="Z287">
        <v>0.37092321558516594</v>
      </c>
      <c r="AA287">
        <v>0.37480723678263145</v>
      </c>
      <c r="AB287">
        <v>0.29955009356598422</v>
      </c>
      <c r="AC287">
        <v>0.75532945918782923</v>
      </c>
      <c r="AD287">
        <v>0.7606773593792534</v>
      </c>
      <c r="AE287">
        <v>0.76249894266009099</v>
      </c>
      <c r="AF287">
        <v>0.87733744635759947</v>
      </c>
      <c r="AG287">
        <v>0.85559077121205795</v>
      </c>
      <c r="AH287">
        <v>0.84426378215995235</v>
      </c>
      <c r="AI287">
        <v>0.84023726070777582</v>
      </c>
      <c r="AJ287">
        <v>0.85754190826678878</v>
      </c>
      <c r="AK287">
        <v>0.82829800702910095</v>
      </c>
      <c r="AL287">
        <v>0.84109369976326942</v>
      </c>
      <c r="AM287">
        <v>0.8533020935933211</v>
      </c>
      <c r="AN287">
        <v>0.87005215382510415</v>
      </c>
      <c r="AO287">
        <v>0.86457609070926578</v>
      </c>
      <c r="AP287">
        <v>0.86953561909152444</v>
      </c>
      <c r="AQ287">
        <v>0.87378778485104547</v>
      </c>
      <c r="AR287">
        <v>0.88414171951508558</v>
      </c>
      <c r="AS287">
        <v>0.8699071886847074</v>
      </c>
      <c r="AT287">
        <v>0.86011028053976468</v>
      </c>
      <c r="AU287">
        <v>0.8536753680910607</v>
      </c>
      <c r="AV287">
        <v>0.8763501349346402</v>
      </c>
      <c r="AW287">
        <v>0.84824475139875566</v>
      </c>
      <c r="AX287">
        <v>0.84601296511175084</v>
      </c>
      <c r="AY287">
        <v>0.83569838678842367</v>
      </c>
      <c r="AZ287">
        <v>0.85506050789008692</v>
      </c>
    </row>
    <row r="288" spans="11:52" ht="14.4">
      <c r="K288" t="s">
        <v>709</v>
      </c>
      <c r="L288" t="s">
        <v>138</v>
      </c>
      <c r="M288" t="s">
        <v>32</v>
      </c>
      <c r="N288" t="s">
        <v>80</v>
      </c>
      <c r="O288" t="s">
        <v>6079</v>
      </c>
      <c r="P288" t="s">
        <v>6079</v>
      </c>
      <c r="Q288" t="s">
        <v>6079</v>
      </c>
      <c r="R288" t="s">
        <v>6079</v>
      </c>
      <c r="S288" t="s">
        <v>6079</v>
      </c>
      <c r="T288">
        <v>0.84704201657204514</v>
      </c>
      <c r="U288">
        <v>0.84279663957216833</v>
      </c>
      <c r="V288">
        <v>0.84243763790319459</v>
      </c>
      <c r="W288">
        <v>0.87909596889129893</v>
      </c>
      <c r="X288">
        <v>0.92579517627721308</v>
      </c>
      <c r="Y288">
        <v>0.94400181292316843</v>
      </c>
      <c r="Z288">
        <v>0.9303823673748649</v>
      </c>
      <c r="AA288">
        <v>0.92700749208112609</v>
      </c>
      <c r="AB288">
        <v>0.95687952732200965</v>
      </c>
      <c r="AC288">
        <v>0.82005042397824146</v>
      </c>
      <c r="AD288">
        <v>0.8183462315249499</v>
      </c>
      <c r="AE288">
        <v>0.82035734537407756</v>
      </c>
      <c r="AF288">
        <v>0.82151323483572924</v>
      </c>
      <c r="AG288">
        <v>0.82240306285676035</v>
      </c>
      <c r="AH288">
        <v>0.82690142334410544</v>
      </c>
      <c r="AI288">
        <v>0.83463804917961748</v>
      </c>
      <c r="AJ288">
        <v>0.8416344101442137</v>
      </c>
      <c r="AK288">
        <v>0.81640949098345028</v>
      </c>
      <c r="AL288">
        <v>0.83002085264754943</v>
      </c>
      <c r="AM288">
        <v>0.82688144029478194</v>
      </c>
      <c r="AN288">
        <v>0.81145589473227187</v>
      </c>
      <c r="AO288">
        <v>0.8256126493814292</v>
      </c>
      <c r="AP288">
        <v>0.83715945217348053</v>
      </c>
      <c r="AQ288">
        <v>0.84062942507077598</v>
      </c>
      <c r="AR288">
        <v>0.84674763063695357</v>
      </c>
      <c r="AS288">
        <v>0.86785051731105067</v>
      </c>
      <c r="AT288">
        <v>0.87715233083370592</v>
      </c>
      <c r="AU288">
        <v>0.88688401929859084</v>
      </c>
      <c r="AV288">
        <v>0.8928954614601593</v>
      </c>
      <c r="AW288">
        <v>0.9038515064621826</v>
      </c>
      <c r="AX288">
        <v>0.9116507709194166</v>
      </c>
      <c r="AY288">
        <v>0.91796098053898112</v>
      </c>
      <c r="AZ288">
        <v>0.92322163615502428</v>
      </c>
    </row>
    <row r="289" spans="11:52" ht="14.4">
      <c r="K289" t="s">
        <v>384</v>
      </c>
      <c r="L289" t="s">
        <v>138</v>
      </c>
      <c r="M289" t="s">
        <v>93</v>
      </c>
      <c r="N289" t="s">
        <v>80</v>
      </c>
      <c r="O289">
        <v>0.69007886285698217</v>
      </c>
      <c r="P289">
        <v>0.77909160697450197</v>
      </c>
      <c r="Q289">
        <v>0.74061946432516357</v>
      </c>
      <c r="R289">
        <v>0.66685447032326584</v>
      </c>
      <c r="S289">
        <v>0.63439824980526871</v>
      </c>
      <c r="T289">
        <v>0.81796758148264115</v>
      </c>
      <c r="U289">
        <v>0.77527824972083892</v>
      </c>
      <c r="V289">
        <v>0.7873957590911983</v>
      </c>
      <c r="W289">
        <v>0.78687535167811173</v>
      </c>
      <c r="X289">
        <v>0.88929806959685631</v>
      </c>
      <c r="Y289">
        <v>0.91315706378747918</v>
      </c>
      <c r="Z289">
        <v>0.92224837569733042</v>
      </c>
      <c r="AA289">
        <v>0.86191024761889667</v>
      </c>
      <c r="AB289">
        <v>0.94267207654644725</v>
      </c>
      <c r="AC289">
        <v>0.9649785605486888</v>
      </c>
      <c r="AD289">
        <v>0.96573290421388613</v>
      </c>
      <c r="AE289">
        <v>0.96405702900613743</v>
      </c>
      <c r="AF289">
        <v>0.96796863796448163</v>
      </c>
      <c r="AG289">
        <v>0.96685777379707794</v>
      </c>
      <c r="AH289">
        <v>0.96489887316874989</v>
      </c>
      <c r="AI289">
        <v>0.96046375598190437</v>
      </c>
      <c r="AJ289">
        <v>0.95403392868952064</v>
      </c>
      <c r="AK289">
        <v>0.95976509373565644</v>
      </c>
      <c r="AL289">
        <v>0.94821742465556325</v>
      </c>
      <c r="AM289">
        <v>0.95432587370893196</v>
      </c>
      <c r="AN289">
        <v>0.95953298351858085</v>
      </c>
      <c r="AO289">
        <v>0.96731957271814917</v>
      </c>
      <c r="AP289">
        <v>0.96765775506193985</v>
      </c>
      <c r="AQ289">
        <v>0.96916239417775851</v>
      </c>
      <c r="AR289">
        <v>0.96453711540763531</v>
      </c>
      <c r="AS289">
        <v>0.96450860997039356</v>
      </c>
      <c r="AT289">
        <v>0.96761960904605104</v>
      </c>
      <c r="AU289">
        <v>0.96863917687684076</v>
      </c>
      <c r="AV289">
        <v>0.96662008818400835</v>
      </c>
      <c r="AW289">
        <v>0.96652812114434017</v>
      </c>
      <c r="AX289">
        <v>0.96518221213113764</v>
      </c>
      <c r="AY289">
        <v>0.96574480896621229</v>
      </c>
      <c r="AZ289">
        <v>0.97460679506584869</v>
      </c>
    </row>
    <row r="290" spans="11:52" ht="14.4">
      <c r="K290" t="s">
        <v>1491</v>
      </c>
      <c r="L290" t="s">
        <v>1492</v>
      </c>
      <c r="M290" t="s">
        <v>13</v>
      </c>
      <c r="N290" t="s">
        <v>80</v>
      </c>
      <c r="AC290">
        <v>6.9676223365065709E-2</v>
      </c>
      <c r="AD290">
        <v>6.6763433570401667E-2</v>
      </c>
      <c r="AE290">
        <v>6.8028206718515158E-2</v>
      </c>
      <c r="AF290">
        <v>6.5513098737745176E-2</v>
      </c>
      <c r="AG290">
        <v>6.2005672194023038E-2</v>
      </c>
      <c r="AH290">
        <v>6.0667027564506301E-2</v>
      </c>
      <c r="AI290">
        <v>6.1490472208246286E-2</v>
      </c>
      <c r="AJ290">
        <v>6.2650777099000007E-2</v>
      </c>
      <c r="AK290">
        <v>6.1447850345062581E-2</v>
      </c>
      <c r="AL290">
        <v>6.094472263775326E-2</v>
      </c>
      <c r="AM290">
        <v>5.5726835328401385E-2</v>
      </c>
      <c r="AN290">
        <v>5.3973470646088151E-2</v>
      </c>
      <c r="AO290">
        <v>5.0872881379273906E-2</v>
      </c>
      <c r="AP290">
        <v>5.1494738108142327E-2</v>
      </c>
      <c r="AQ290">
        <v>4.7775340799760931E-2</v>
      </c>
      <c r="AR290">
        <v>4.6933197312956379E-2</v>
      </c>
      <c r="AS290">
        <v>4.3982245504665965E-2</v>
      </c>
      <c r="AT290">
        <v>4.276303520447082E-2</v>
      </c>
      <c r="AU290">
        <v>3.964974187846073E-2</v>
      </c>
      <c r="AV290">
        <v>4.0729922219278264E-2</v>
      </c>
      <c r="AW290">
        <v>4.0594202111448027E-2</v>
      </c>
      <c r="AX290">
        <v>4.3086466178248552E-2</v>
      </c>
      <c r="AY290">
        <v>4.4654124871511942E-2</v>
      </c>
      <c r="AZ290">
        <v>4.4925724628858937E-2</v>
      </c>
    </row>
    <row r="291" spans="11:52" ht="14.4">
      <c r="K291" t="s">
        <v>1493</v>
      </c>
      <c r="L291" t="s">
        <v>1492</v>
      </c>
      <c r="M291" t="s">
        <v>14</v>
      </c>
      <c r="N291" t="s">
        <v>80</v>
      </c>
      <c r="AC291">
        <v>5.4242386614964097E-2</v>
      </c>
      <c r="AD291">
        <v>5.0131647282311315E-2</v>
      </c>
      <c r="AE291">
        <v>4.8419865061431734E-2</v>
      </c>
      <c r="AF291">
        <v>4.8810367891872805E-2</v>
      </c>
      <c r="AG291">
        <v>4.1711757228007795E-2</v>
      </c>
      <c r="AH291">
        <v>3.8097392764294961E-2</v>
      </c>
      <c r="AI291">
        <v>4.0824093770280637E-2</v>
      </c>
      <c r="AJ291">
        <v>3.9138797632499285E-2</v>
      </c>
      <c r="AK291">
        <v>3.8490702678128048E-2</v>
      </c>
      <c r="AL291">
        <v>4.0651680506652063E-2</v>
      </c>
      <c r="AM291">
        <v>3.8094138718092002E-2</v>
      </c>
      <c r="AN291">
        <v>3.6735791776340197E-2</v>
      </c>
      <c r="AO291">
        <v>3.4890984027771903E-2</v>
      </c>
      <c r="AP291">
        <v>3.3086794561855246E-2</v>
      </c>
      <c r="AQ291">
        <v>3.1263605877553946E-2</v>
      </c>
      <c r="AR291">
        <v>3.0826998434465059E-2</v>
      </c>
      <c r="AS291">
        <v>2.7389570391738415E-2</v>
      </c>
      <c r="AT291">
        <v>2.6383730283543506E-2</v>
      </c>
      <c r="AU291">
        <v>2.529809268867764E-2</v>
      </c>
      <c r="AV291">
        <v>2.550235443386769E-2</v>
      </c>
      <c r="AW291">
        <v>3.2849762695372063E-2</v>
      </c>
      <c r="AX291">
        <v>3.4838243496567695E-2</v>
      </c>
      <c r="AY291">
        <v>2.95910368866018E-2</v>
      </c>
      <c r="AZ291">
        <v>3.1046666802380676E-2</v>
      </c>
    </row>
    <row r="292" spans="11:52" ht="14.4">
      <c r="K292" t="s">
        <v>1494</v>
      </c>
      <c r="L292" t="s">
        <v>1492</v>
      </c>
      <c r="M292" t="s">
        <v>92</v>
      </c>
      <c r="N292" t="s">
        <v>80</v>
      </c>
      <c r="AC292">
        <v>0.14025880131478444</v>
      </c>
      <c r="AD292">
        <v>0.14461237571746249</v>
      </c>
      <c r="AE292">
        <v>0.13884902345075958</v>
      </c>
      <c r="AF292">
        <v>0.13187705077762474</v>
      </c>
      <c r="AG292">
        <v>0.11418815389250636</v>
      </c>
      <c r="AH292">
        <v>0.1108490742532395</v>
      </c>
      <c r="AI292">
        <v>0.11108992877942066</v>
      </c>
      <c r="AJ292">
        <v>0.10876983739288676</v>
      </c>
      <c r="AK292">
        <v>0.11654081729529628</v>
      </c>
      <c r="AL292">
        <v>0.11505783349211876</v>
      </c>
      <c r="AM292">
        <v>0.11115373767499886</v>
      </c>
      <c r="AN292">
        <v>0.10662558347874763</v>
      </c>
      <c r="AO292">
        <v>0.10121792579682136</v>
      </c>
      <c r="AP292">
        <v>0.10230275745849306</v>
      </c>
      <c r="AQ292">
        <v>9.9894142255077076E-2</v>
      </c>
      <c r="AR292">
        <v>9.4306323776890411E-2</v>
      </c>
      <c r="AS292">
        <v>7.1766251459434841E-2</v>
      </c>
      <c r="AT292">
        <v>6.7210721509098889E-2</v>
      </c>
      <c r="AU292">
        <v>6.0712654252500053E-2</v>
      </c>
      <c r="AV292">
        <v>5.7944820856617583E-2</v>
      </c>
      <c r="AW292">
        <v>4.6736795203235648E-2</v>
      </c>
      <c r="AX292">
        <v>4.1369040945419482E-2</v>
      </c>
      <c r="AY292">
        <v>3.7183250438586606E-2</v>
      </c>
      <c r="AZ292">
        <v>3.7957208887460056E-2</v>
      </c>
    </row>
    <row r="293" spans="11:52" ht="14.4">
      <c r="K293" t="s">
        <v>1495</v>
      </c>
      <c r="L293" t="s">
        <v>1492</v>
      </c>
      <c r="M293" t="s">
        <v>15</v>
      </c>
      <c r="N293" t="s">
        <v>80</v>
      </c>
      <c r="AC293">
        <v>5.9155649122610302E-2</v>
      </c>
      <c r="AD293">
        <v>5.7585734031693515E-2</v>
      </c>
      <c r="AE293" t="s">
        <v>6079</v>
      </c>
      <c r="AF293" t="s">
        <v>6079</v>
      </c>
      <c r="AG293">
        <v>4.2661749851875888E-2</v>
      </c>
      <c r="AH293">
        <v>4.2692260252347104E-2</v>
      </c>
      <c r="AI293">
        <v>4.6142642145420576E-2</v>
      </c>
      <c r="AJ293">
        <v>4.1623975960543874E-2</v>
      </c>
      <c r="AK293">
        <v>4.1161952893607821E-2</v>
      </c>
      <c r="AL293">
        <v>3.5152481864598316E-2</v>
      </c>
      <c r="AM293">
        <v>3.3532698893446913E-2</v>
      </c>
      <c r="AN293">
        <v>2.8266955744636141E-2</v>
      </c>
      <c r="AO293">
        <v>2.7703539442846897E-2</v>
      </c>
      <c r="AP293">
        <v>2.6061306581869857E-2</v>
      </c>
      <c r="AQ293">
        <v>2.5253989735703131E-2</v>
      </c>
      <c r="AR293">
        <v>2.3725489206773843E-2</v>
      </c>
      <c r="AS293">
        <v>2.011084713684335E-2</v>
      </c>
      <c r="AT293">
        <v>1.6076550189820137E-2</v>
      </c>
      <c r="AU293">
        <v>1.4537101887063137E-2</v>
      </c>
      <c r="AV293">
        <v>1.327773142317632E-2</v>
      </c>
      <c r="AW293">
        <v>1.2097641508874274E-2</v>
      </c>
      <c r="AX293">
        <v>1.3467728896389655E-2</v>
      </c>
      <c r="AY293">
        <v>1.1373983703993631E-2</v>
      </c>
      <c r="AZ293">
        <v>1.1676344578878029E-2</v>
      </c>
    </row>
    <row r="294" spans="11:52" ht="14.4">
      <c r="K294" t="s">
        <v>1496</v>
      </c>
      <c r="L294" t="s">
        <v>1492</v>
      </c>
      <c r="M294" t="s">
        <v>91</v>
      </c>
      <c r="N294" t="s">
        <v>80</v>
      </c>
      <c r="AC294">
        <v>2.4548644477059515E-2</v>
      </c>
      <c r="AD294">
        <v>2.4444243289007152E-2</v>
      </c>
      <c r="AE294">
        <v>2.2890088781688221E-2</v>
      </c>
      <c r="AF294">
        <v>2.1915138044952487E-2</v>
      </c>
      <c r="AG294">
        <v>2.1173965177917281E-2</v>
      </c>
      <c r="AH294">
        <v>2.0881933960968831E-2</v>
      </c>
      <c r="AI294">
        <v>1.7310731663133308E-2</v>
      </c>
      <c r="AJ294">
        <v>1.8041797597517853E-2</v>
      </c>
      <c r="AK294">
        <v>1.6243104995783721E-2</v>
      </c>
      <c r="AL294">
        <v>2.2779365565376897E-2</v>
      </c>
      <c r="AM294">
        <v>2.1149242192881633E-2</v>
      </c>
      <c r="AN294">
        <v>1.9068046778574411E-2</v>
      </c>
      <c r="AO294">
        <v>1.8403376108052601E-2</v>
      </c>
      <c r="AP294">
        <v>1.9059384153366533E-2</v>
      </c>
      <c r="AQ294">
        <v>1.776497250682868E-2</v>
      </c>
      <c r="AR294">
        <v>1.847958429049797E-2</v>
      </c>
      <c r="AS294">
        <v>1.7248818092212907E-2</v>
      </c>
      <c r="AT294">
        <v>1.7060641268960185E-2</v>
      </c>
      <c r="AU294">
        <v>1.7196654266700594E-2</v>
      </c>
      <c r="AV294">
        <v>2.0097177570041209E-2</v>
      </c>
      <c r="AW294">
        <v>1.8870078793350818E-2</v>
      </c>
      <c r="AX294">
        <v>1.7818808531942742E-2</v>
      </c>
      <c r="AY294">
        <v>1.6121313358783924E-2</v>
      </c>
      <c r="AZ294">
        <v>1.6730987484518508E-2</v>
      </c>
    </row>
    <row r="295" spans="11:52" ht="14.4">
      <c r="K295" t="s">
        <v>1497</v>
      </c>
      <c r="L295" t="s">
        <v>1492</v>
      </c>
      <c r="M295" t="s">
        <v>16</v>
      </c>
      <c r="N295" t="s">
        <v>80</v>
      </c>
      <c r="O295">
        <v>0</v>
      </c>
      <c r="P295">
        <v>0</v>
      </c>
      <c r="Q295">
        <v>0</v>
      </c>
      <c r="R295">
        <v>0</v>
      </c>
      <c r="S295">
        <v>0</v>
      </c>
      <c r="T295">
        <v>0</v>
      </c>
      <c r="U295">
        <v>0</v>
      </c>
      <c r="V295">
        <v>0</v>
      </c>
      <c r="W295">
        <v>0</v>
      </c>
      <c r="X295">
        <v>0</v>
      </c>
      <c r="Y295">
        <v>0</v>
      </c>
      <c r="Z295">
        <v>0</v>
      </c>
      <c r="AA295">
        <v>0</v>
      </c>
      <c r="AB295">
        <v>0</v>
      </c>
      <c r="AC295">
        <v>5.7283667656196025E-2</v>
      </c>
      <c r="AD295">
        <v>5.6483923857903295E-2</v>
      </c>
      <c r="AE295">
        <v>5.683020556711791E-2</v>
      </c>
      <c r="AF295">
        <v>5.9321314593834579E-2</v>
      </c>
      <c r="AG295">
        <v>5.9849098367877634E-2</v>
      </c>
      <c r="AH295">
        <v>6.0888520163552291E-2</v>
      </c>
      <c r="AI295">
        <v>5.8831729293295526E-2</v>
      </c>
      <c r="AJ295">
        <v>6.4026038264112989E-2</v>
      </c>
      <c r="AK295">
        <v>5.9557960704692506E-2</v>
      </c>
      <c r="AL295">
        <v>6.2323604047129569E-2</v>
      </c>
      <c r="AM295">
        <v>6.424618438736629E-2</v>
      </c>
      <c r="AN295">
        <v>6.7395347408151812E-2</v>
      </c>
      <c r="AO295">
        <v>5.9856030338717843E-2</v>
      </c>
      <c r="AP295">
        <v>5.7638770720475838E-2</v>
      </c>
      <c r="AQ295">
        <v>5.4775823536966632E-2</v>
      </c>
      <c r="AR295">
        <v>5.4869515670215523E-2</v>
      </c>
      <c r="AS295">
        <v>4.932043029563643E-2</v>
      </c>
      <c r="AT295">
        <v>4.6745042246710763E-2</v>
      </c>
      <c r="AU295">
        <v>4.3319412324436112E-2</v>
      </c>
      <c r="AV295">
        <v>4.955768536535797E-2</v>
      </c>
      <c r="AW295">
        <v>4.8837763253480625E-2</v>
      </c>
      <c r="AX295">
        <v>4.9111702195713779E-2</v>
      </c>
      <c r="AY295">
        <v>4.9244246930395225E-2</v>
      </c>
      <c r="AZ295">
        <v>5.3803776881581146E-2</v>
      </c>
    </row>
    <row r="296" spans="11:52" ht="14.4">
      <c r="K296" t="s">
        <v>1498</v>
      </c>
      <c r="L296" t="s">
        <v>1492</v>
      </c>
      <c r="M296" t="s">
        <v>17</v>
      </c>
      <c r="N296" t="s">
        <v>80</v>
      </c>
      <c r="AC296">
        <v>1.1313963213788428E-2</v>
      </c>
      <c r="AD296">
        <v>1.1676182580682508E-2</v>
      </c>
      <c r="AE296">
        <v>1.3056240347244893E-2</v>
      </c>
      <c r="AF296">
        <v>1.4391510929882166E-2</v>
      </c>
      <c r="AG296">
        <v>1.6131116577231808E-2</v>
      </c>
      <c r="AH296">
        <v>1.7877698209806715E-2</v>
      </c>
      <c r="AI296">
        <v>1.9497665672628475E-2</v>
      </c>
      <c r="AJ296">
        <v>1.9602987370254333E-2</v>
      </c>
      <c r="AK296">
        <v>1.9129258161367679E-2</v>
      </c>
      <c r="AL296">
        <v>2.0043517953525679E-2</v>
      </c>
      <c r="AM296">
        <v>2.0461510132466464E-2</v>
      </c>
      <c r="AN296">
        <v>1.9782775234064701E-2</v>
      </c>
      <c r="AO296">
        <v>2.0990496895601441E-2</v>
      </c>
      <c r="AP296">
        <v>2.1462067194468162E-2</v>
      </c>
      <c r="AQ296">
        <v>2.1400611445901226E-2</v>
      </c>
      <c r="AR296">
        <v>2.0979584721941925E-2</v>
      </c>
      <c r="AS296">
        <v>2.1829601881610199E-2</v>
      </c>
      <c r="AT296">
        <v>2.1781590238197375E-2</v>
      </c>
      <c r="AU296">
        <v>2.0313247632819536E-2</v>
      </c>
      <c r="AV296">
        <v>2.1176206526037959E-2</v>
      </c>
      <c r="AW296">
        <v>2.0092433694901775E-2</v>
      </c>
      <c r="AX296">
        <v>2.0963574105538955E-2</v>
      </c>
      <c r="AY296">
        <v>1.9197069344790929E-2</v>
      </c>
      <c r="AZ296">
        <v>1.9639529010307667E-2</v>
      </c>
    </row>
    <row r="297" spans="11:52" ht="14.4">
      <c r="K297" t="s">
        <v>1499</v>
      </c>
      <c r="L297" t="s">
        <v>1492</v>
      </c>
      <c r="M297" t="s">
        <v>97</v>
      </c>
      <c r="N297" t="s">
        <v>80</v>
      </c>
      <c r="O297" t="s">
        <v>6079</v>
      </c>
      <c r="P297" t="s">
        <v>6079</v>
      </c>
      <c r="Q297" t="s">
        <v>6079</v>
      </c>
      <c r="R297" t="s">
        <v>6079</v>
      </c>
      <c r="S297" t="s">
        <v>6079</v>
      </c>
      <c r="T297" t="s">
        <v>6079</v>
      </c>
      <c r="U297">
        <v>0</v>
      </c>
      <c r="V297">
        <v>0</v>
      </c>
      <c r="AC297">
        <v>3.6774204270942986E-5</v>
      </c>
      <c r="AD297">
        <v>3.5529813146521171E-5</v>
      </c>
      <c r="AE297">
        <v>9.9493081989607277E-6</v>
      </c>
      <c r="AF297">
        <v>1.310175686672472E-5</v>
      </c>
      <c r="AG297">
        <v>3.1531641630560615E-4</v>
      </c>
      <c r="AH297">
        <v>3.6003145062299749E-4</v>
      </c>
      <c r="AI297">
        <v>3.7327382821400901E-4</v>
      </c>
      <c r="AJ297">
        <v>1.6675197344294727E-5</v>
      </c>
      <c r="AK297">
        <v>1.6446558253411652E-5</v>
      </c>
      <c r="AL297">
        <v>2.097011375931906E-5</v>
      </c>
      <c r="AM297">
        <v>2.029279043473329E-5</v>
      </c>
      <c r="AN297">
        <v>3.4035479020836649E-6</v>
      </c>
      <c r="AO297">
        <v>3.8508151166111637E-6</v>
      </c>
      <c r="AP297">
        <v>3.9738118780709552E-6</v>
      </c>
      <c r="AQ297">
        <v>2.5862677903748521E-5</v>
      </c>
      <c r="AR297">
        <v>5.2428394801342077E-5</v>
      </c>
      <c r="AS297">
        <v>4.3430921727975265E-5</v>
      </c>
      <c r="AT297">
        <v>7.6190575415078555E-5</v>
      </c>
      <c r="AU297">
        <v>7.2999611965183765E-5</v>
      </c>
      <c r="AV297">
        <v>7.5356943070637778E-5</v>
      </c>
      <c r="AW297">
        <v>7.4047190126795727E-5</v>
      </c>
      <c r="AX297">
        <v>7.3108844401780166E-5</v>
      </c>
      <c r="AY297">
        <v>7.3101931413932964E-5</v>
      </c>
      <c r="AZ297">
        <v>7.1490086712570225E-5</v>
      </c>
    </row>
    <row r="298" spans="11:52" ht="14.4">
      <c r="K298" t="s">
        <v>1500</v>
      </c>
      <c r="L298" t="s">
        <v>1492</v>
      </c>
      <c r="M298" t="s">
        <v>18</v>
      </c>
      <c r="N298" t="s">
        <v>80</v>
      </c>
      <c r="AC298">
        <v>8.1073092803477978E-2</v>
      </c>
      <c r="AD298">
        <v>7.9298086637428461E-2</v>
      </c>
      <c r="AE298">
        <v>7.6069152989409472E-2</v>
      </c>
      <c r="AF298">
        <v>7.4797175593452822E-2</v>
      </c>
      <c r="AG298">
        <v>7.241598944891682E-2</v>
      </c>
      <c r="AH298">
        <v>6.9381328490272912E-2</v>
      </c>
      <c r="AI298">
        <v>6.8830989275106821E-2</v>
      </c>
      <c r="AJ298">
        <v>6.9614695062063262E-2</v>
      </c>
      <c r="AK298">
        <v>6.2079777870261789E-2</v>
      </c>
      <c r="AL298">
        <v>6.6523878112054291E-2</v>
      </c>
      <c r="AM298">
        <v>6.6060690748116227E-2</v>
      </c>
      <c r="AN298">
        <v>6.8919868352476724E-2</v>
      </c>
      <c r="AO298">
        <v>6.3558230224656134E-2</v>
      </c>
      <c r="AP298">
        <v>6.1040444152269467E-2</v>
      </c>
      <c r="AQ298">
        <v>5.761036180264905E-2</v>
      </c>
      <c r="AR298">
        <v>5.3570455295305477E-2</v>
      </c>
      <c r="AS298">
        <v>5.0795379787654936E-2</v>
      </c>
      <c r="AT298">
        <v>4.6388244874764437E-2</v>
      </c>
      <c r="AU298">
        <v>4.3311118795146313E-2</v>
      </c>
      <c r="AV298">
        <v>4.3117642788207886E-2</v>
      </c>
      <c r="AW298">
        <v>4.1881933449339728E-2</v>
      </c>
      <c r="AX298">
        <v>4.039694127870487E-2</v>
      </c>
      <c r="AY298">
        <v>3.9807968928196109E-2</v>
      </c>
      <c r="AZ298">
        <v>3.7770113192501779E-2</v>
      </c>
    </row>
    <row r="299" spans="11:52" ht="14.4">
      <c r="K299" t="s">
        <v>1501</v>
      </c>
      <c r="L299" t="s">
        <v>1492</v>
      </c>
      <c r="M299" t="s">
        <v>34</v>
      </c>
      <c r="N299" t="s">
        <v>80</v>
      </c>
      <c r="O299">
        <v>0</v>
      </c>
      <c r="P299">
        <v>0</v>
      </c>
      <c r="Q299">
        <v>0</v>
      </c>
      <c r="R299">
        <v>0</v>
      </c>
      <c r="S299">
        <v>0</v>
      </c>
      <c r="T299">
        <v>0</v>
      </c>
      <c r="U299">
        <v>0</v>
      </c>
      <c r="V299">
        <v>0</v>
      </c>
      <c r="W299">
        <v>0</v>
      </c>
      <c r="X299">
        <v>0</v>
      </c>
      <c r="Y299">
        <v>0</v>
      </c>
      <c r="Z299">
        <v>0</v>
      </c>
      <c r="AA299">
        <v>0</v>
      </c>
      <c r="AB299">
        <v>0</v>
      </c>
      <c r="AC299">
        <v>6.6704735806281445E-2</v>
      </c>
      <c r="AD299">
        <v>6.556975748355362E-2</v>
      </c>
      <c r="AE299">
        <v>6.4947212188925463E-2</v>
      </c>
      <c r="AF299">
        <v>6.5905950943057331E-2</v>
      </c>
      <c r="AG299">
        <v>6.5597218760851408E-2</v>
      </c>
      <c r="AH299">
        <v>6.4253653290731988E-2</v>
      </c>
      <c r="AI299">
        <v>6.429582143891685E-2</v>
      </c>
      <c r="AJ299">
        <v>6.5880349825445703E-2</v>
      </c>
      <c r="AK299">
        <v>5.4284933225879163E-2</v>
      </c>
      <c r="AL299">
        <v>5.5822195634846403E-2</v>
      </c>
      <c r="AM299">
        <v>5.4911126793928143E-2</v>
      </c>
      <c r="AN299">
        <v>5.4494814498344445E-2</v>
      </c>
      <c r="AO299">
        <v>5.1400453661051511E-2</v>
      </c>
      <c r="AP299">
        <v>4.996265507974227E-2</v>
      </c>
      <c r="AQ299">
        <v>4.7466271826819957E-2</v>
      </c>
      <c r="AR299">
        <v>4.7802514719370803E-2</v>
      </c>
      <c r="AS299">
        <v>4.3740512250192064E-2</v>
      </c>
      <c r="AT299">
        <v>4.2505410747487891E-2</v>
      </c>
      <c r="AU299">
        <v>3.9831546140516635E-2</v>
      </c>
      <c r="AV299">
        <v>4.1457480115476703E-2</v>
      </c>
      <c r="AW299">
        <v>4.1698008899194679E-2</v>
      </c>
      <c r="AX299">
        <v>4.2197612277050177E-2</v>
      </c>
      <c r="AY299">
        <v>4.189679350829479E-2</v>
      </c>
      <c r="AZ299">
        <v>4.5082176872745718E-2</v>
      </c>
    </row>
    <row r="300" spans="11:52" ht="14.4">
      <c r="K300" t="s">
        <v>1502</v>
      </c>
      <c r="L300" t="s">
        <v>1492</v>
      </c>
      <c r="M300" t="s">
        <v>19</v>
      </c>
      <c r="N300" t="s">
        <v>80</v>
      </c>
      <c r="X300">
        <v>0</v>
      </c>
      <c r="Y300">
        <v>0</v>
      </c>
      <c r="AC300">
        <v>8.824906778353428E-2</v>
      </c>
      <c r="AD300">
        <v>8.5129287578170662E-2</v>
      </c>
      <c r="AE300">
        <v>8.8167666915156387E-2</v>
      </c>
      <c r="AF300">
        <v>7.3513893152760038E-2</v>
      </c>
      <c r="AG300">
        <v>6.5398506739175216E-2</v>
      </c>
      <c r="AH300">
        <v>6.0294995264376691E-2</v>
      </c>
      <c r="AI300">
        <v>5.9543611441341411E-2</v>
      </c>
      <c r="AJ300">
        <v>6.6229579408239411E-2</v>
      </c>
      <c r="AK300">
        <v>6.6309322837806717E-2</v>
      </c>
      <c r="AL300">
        <v>6.9256411740446236E-2</v>
      </c>
      <c r="AM300">
        <v>6.981900580832906E-2</v>
      </c>
      <c r="AN300">
        <v>7.1248211152184826E-2</v>
      </c>
      <c r="AO300">
        <v>6.8535998901917222E-2</v>
      </c>
      <c r="AP300">
        <v>6.6582316890676771E-2</v>
      </c>
      <c r="AQ300">
        <v>6.2935041075747086E-2</v>
      </c>
      <c r="AR300">
        <v>6.8466569676030958E-2</v>
      </c>
      <c r="AS300">
        <v>6.2836629612661649E-2</v>
      </c>
      <c r="AT300">
        <v>6.5311731888404112E-2</v>
      </c>
      <c r="AU300">
        <v>6.3552272524341438E-2</v>
      </c>
      <c r="AV300">
        <v>6.165284961275902E-2</v>
      </c>
      <c r="AW300">
        <v>6.5883714434623777E-2</v>
      </c>
      <c r="AX300">
        <v>6.307792400896374E-2</v>
      </c>
      <c r="AY300">
        <v>6.3368025704866313E-2</v>
      </c>
      <c r="AZ300">
        <v>6.9501807273294011E-2</v>
      </c>
    </row>
    <row r="301" spans="11:52" ht="14.4">
      <c r="K301" t="s">
        <v>1503</v>
      </c>
      <c r="L301" t="s">
        <v>1492</v>
      </c>
      <c r="M301" t="s">
        <v>20</v>
      </c>
      <c r="N301" t="s">
        <v>80</v>
      </c>
      <c r="AC301">
        <v>4.3850820964875296E-2</v>
      </c>
      <c r="AD301">
        <v>4.2415248659720559E-2</v>
      </c>
      <c r="AE301">
        <v>4.1855606814301151E-2</v>
      </c>
      <c r="AF301">
        <v>4.2835087019055307E-2</v>
      </c>
      <c r="AG301">
        <v>4.1841009103530842E-2</v>
      </c>
      <c r="AH301">
        <v>4.0265151226516353E-2</v>
      </c>
      <c r="AI301">
        <v>3.9500512574334089E-2</v>
      </c>
      <c r="AJ301">
        <v>4.0266743698958163E-2</v>
      </c>
      <c r="AK301">
        <v>3.9097113835420728E-2</v>
      </c>
      <c r="AL301">
        <v>3.9674823832858176E-2</v>
      </c>
      <c r="AM301">
        <v>3.8314480501661599E-2</v>
      </c>
      <c r="AN301">
        <v>3.8486721716833101E-2</v>
      </c>
      <c r="AO301">
        <v>3.6031404256502059E-2</v>
      </c>
      <c r="AP301">
        <v>3.5109150660744513E-2</v>
      </c>
      <c r="AQ301">
        <v>3.3087828854818202E-2</v>
      </c>
      <c r="AR301">
        <v>3.3975411108423344E-2</v>
      </c>
      <c r="AS301">
        <v>3.1404406505405824E-2</v>
      </c>
      <c r="AT301">
        <v>3.1109912759930039E-2</v>
      </c>
      <c r="AU301">
        <v>2.8637617645880704E-2</v>
      </c>
      <c r="AV301">
        <v>2.9880093117783908E-2</v>
      </c>
      <c r="AW301">
        <v>2.9907120835437027E-2</v>
      </c>
      <c r="AX301">
        <v>3.0021575266309081E-2</v>
      </c>
      <c r="AY301">
        <v>2.9577016381969641E-2</v>
      </c>
      <c r="AZ301">
        <v>3.2560093707726417E-2</v>
      </c>
    </row>
    <row r="302" spans="11:52" ht="14.4">
      <c r="K302" t="s">
        <v>1504</v>
      </c>
      <c r="L302" t="s">
        <v>1492</v>
      </c>
      <c r="M302" t="s">
        <v>21</v>
      </c>
      <c r="N302" t="s">
        <v>80</v>
      </c>
      <c r="P302">
        <v>0</v>
      </c>
      <c r="AB302">
        <v>0</v>
      </c>
      <c r="AC302">
        <v>8.9415924224741331E-2</v>
      </c>
      <c r="AD302">
        <v>8.7493815874876354E-2</v>
      </c>
      <c r="AE302">
        <v>8.7819942984509E-2</v>
      </c>
      <c r="AF302">
        <v>8.9856249320629772E-2</v>
      </c>
      <c r="AG302">
        <v>9.0910704402686685E-2</v>
      </c>
      <c r="AH302">
        <v>8.998089014544236E-2</v>
      </c>
      <c r="AI302">
        <v>9.0599749422700396E-2</v>
      </c>
      <c r="AJ302">
        <v>9.2889151358524838E-2</v>
      </c>
      <c r="AK302">
        <v>8.7135554064447882E-2</v>
      </c>
      <c r="AL302">
        <v>9.5475443036524554E-2</v>
      </c>
      <c r="AM302">
        <v>8.9945928687188662E-2</v>
      </c>
      <c r="AN302">
        <v>9.1586000983591515E-2</v>
      </c>
    </row>
    <row r="303" spans="11:52" ht="14.4">
      <c r="K303" t="s">
        <v>1505</v>
      </c>
      <c r="L303" t="s">
        <v>1492</v>
      </c>
      <c r="M303" t="s">
        <v>22</v>
      </c>
      <c r="N303" t="s">
        <v>80</v>
      </c>
      <c r="O303">
        <v>0</v>
      </c>
      <c r="P303">
        <v>0</v>
      </c>
      <c r="Q303">
        <v>0</v>
      </c>
      <c r="R303">
        <v>0</v>
      </c>
      <c r="S303">
        <v>0</v>
      </c>
      <c r="T303">
        <v>0</v>
      </c>
      <c r="U303">
        <v>0</v>
      </c>
      <c r="V303">
        <v>0</v>
      </c>
      <c r="W303">
        <v>0</v>
      </c>
      <c r="X303">
        <v>0</v>
      </c>
      <c r="Y303">
        <v>0</v>
      </c>
      <c r="Z303">
        <v>0</v>
      </c>
      <c r="AA303">
        <v>0</v>
      </c>
      <c r="AB303">
        <v>0</v>
      </c>
      <c r="AC303">
        <v>7.0006557248450979E-2</v>
      </c>
      <c r="AD303">
        <v>6.7968986781255805E-2</v>
      </c>
      <c r="AE303">
        <v>7.9066605498608347E-2</v>
      </c>
      <c r="AF303">
        <v>8.8508341439021615E-2</v>
      </c>
      <c r="AG303">
        <v>9.0444185551563305E-2</v>
      </c>
      <c r="AH303">
        <v>9.3605309278292595E-2</v>
      </c>
      <c r="AI303">
        <v>8.9197570744992058E-2</v>
      </c>
      <c r="AJ303">
        <v>8.6027574221524572E-2</v>
      </c>
      <c r="AK303">
        <v>7.3619292893687072E-2</v>
      </c>
      <c r="AL303">
        <v>7.8135798939539022E-2</v>
      </c>
      <c r="AM303">
        <v>7.0531414601459674E-2</v>
      </c>
      <c r="AN303">
        <v>7.2459606291949266E-2</v>
      </c>
      <c r="AO303">
        <v>7.6762584364660005E-2</v>
      </c>
      <c r="AP303">
        <v>7.3636458906129562E-2</v>
      </c>
      <c r="AQ303">
        <v>7.4486393944455553E-2</v>
      </c>
      <c r="AR303">
        <v>6.6453087513537415E-2</v>
      </c>
      <c r="AS303">
        <v>4.2038810552357281E-2</v>
      </c>
      <c r="AT303">
        <v>3.9783663754612057E-2</v>
      </c>
      <c r="AU303">
        <v>3.4120725080277199E-2</v>
      </c>
      <c r="AV303">
        <v>3.2774867373206958E-2</v>
      </c>
      <c r="AW303">
        <v>3.5792145183023177E-2</v>
      </c>
      <c r="AX303">
        <v>3.5615379744461988E-2</v>
      </c>
      <c r="AY303">
        <v>3.5447835782063862E-2</v>
      </c>
      <c r="AZ303">
        <v>3.6157997979054377E-2</v>
      </c>
    </row>
    <row r="304" spans="11:52" ht="14.4">
      <c r="K304" t="s">
        <v>1506</v>
      </c>
      <c r="L304" t="s">
        <v>1492</v>
      </c>
      <c r="M304" t="s">
        <v>90</v>
      </c>
      <c r="N304" t="s">
        <v>80</v>
      </c>
      <c r="AC304">
        <v>0.10584753205509875</v>
      </c>
      <c r="AD304">
        <v>0.10289848061484425</v>
      </c>
      <c r="AE304">
        <v>0.10208133019956207</v>
      </c>
      <c r="AF304">
        <v>9.8357857678388796E-2</v>
      </c>
      <c r="AG304">
        <v>0.10506876887997033</v>
      </c>
      <c r="AH304">
        <v>0.11268308553792387</v>
      </c>
      <c r="AI304">
        <v>0.11166538969676348</v>
      </c>
      <c r="AJ304">
        <v>0.10629503289990022</v>
      </c>
      <c r="AK304">
        <v>0.10243606704640056</v>
      </c>
      <c r="AL304">
        <v>9.9607129779836726E-2</v>
      </c>
      <c r="AM304">
        <v>0.10248000955417408</v>
      </c>
      <c r="AN304">
        <v>9.9528303243160393E-2</v>
      </c>
      <c r="AO304">
        <v>9.4925193030239177E-2</v>
      </c>
      <c r="AP304">
        <v>9.5641245264699887E-2</v>
      </c>
      <c r="AQ304">
        <v>9.0262466089506443E-2</v>
      </c>
      <c r="AR304">
        <v>9.0100671746902186E-2</v>
      </c>
      <c r="AS304">
        <v>8.5530175523832144E-2</v>
      </c>
      <c r="AT304">
        <v>7.3564746979347617E-2</v>
      </c>
      <c r="AU304">
        <v>6.8304056882392772E-2</v>
      </c>
      <c r="AV304">
        <v>6.1257763881445541E-2</v>
      </c>
      <c r="AW304">
        <v>6.4477503526343571E-2</v>
      </c>
      <c r="AX304">
        <v>6.4988126461629533E-2</v>
      </c>
      <c r="AY304">
        <v>6.3273697665060552E-2</v>
      </c>
      <c r="AZ304">
        <v>6.0070406400405618E-2</v>
      </c>
    </row>
    <row r="305" spans="11:52" ht="14.4">
      <c r="K305" t="s">
        <v>1507</v>
      </c>
      <c r="L305" t="s">
        <v>1492</v>
      </c>
      <c r="M305" t="s">
        <v>23</v>
      </c>
      <c r="N305" t="s">
        <v>80</v>
      </c>
      <c r="AC305">
        <v>0.15685563577313233</v>
      </c>
      <c r="AD305">
        <v>0.13860658561060543</v>
      </c>
      <c r="AE305">
        <v>0.14417229061720713</v>
      </c>
      <c r="AF305">
        <v>0.13507773249782598</v>
      </c>
      <c r="AG305">
        <v>0.13821696935861666</v>
      </c>
      <c r="AH305">
        <v>0.13569338756467778</v>
      </c>
      <c r="AI305">
        <v>0.13309992600547343</v>
      </c>
      <c r="AJ305">
        <v>0.12408825879061598</v>
      </c>
      <c r="AK305">
        <v>0.10688203226801384</v>
      </c>
      <c r="AL305">
        <v>8.9191603783782505E-2</v>
      </c>
      <c r="AM305">
        <v>9.0834310405911459E-2</v>
      </c>
      <c r="AN305">
        <v>8.7510531479341E-2</v>
      </c>
      <c r="AO305">
        <v>9.2478523481109284E-2</v>
      </c>
      <c r="AP305">
        <v>8.3034282026099748E-2</v>
      </c>
      <c r="AQ305">
        <v>7.8456944125881542E-2</v>
      </c>
      <c r="AR305">
        <v>6.9393123679213894E-2</v>
      </c>
      <c r="AS305">
        <v>6.251884460249274E-2</v>
      </c>
      <c r="AT305">
        <v>5.9389789337084845E-2</v>
      </c>
      <c r="AU305">
        <v>5.4625029225338149E-2</v>
      </c>
      <c r="AV305">
        <v>4.9964061830001578E-2</v>
      </c>
      <c r="AW305">
        <v>5.2008080115453083E-2</v>
      </c>
      <c r="AX305">
        <v>5.3230851395825847E-2</v>
      </c>
      <c r="AY305">
        <v>4.8005690159061885E-2</v>
      </c>
      <c r="AZ305">
        <v>4.929156630437051E-2</v>
      </c>
    </row>
    <row r="306" spans="11:52" ht="14.4">
      <c r="K306" t="s">
        <v>1508</v>
      </c>
      <c r="L306" t="s">
        <v>1492</v>
      </c>
      <c r="M306" t="s">
        <v>24</v>
      </c>
      <c r="N306" t="s">
        <v>80</v>
      </c>
      <c r="O306">
        <v>0</v>
      </c>
      <c r="P306">
        <v>0</v>
      </c>
      <c r="Q306">
        <v>0</v>
      </c>
      <c r="R306">
        <v>0</v>
      </c>
      <c r="S306">
        <v>0</v>
      </c>
      <c r="T306">
        <v>0</v>
      </c>
      <c r="U306">
        <v>0</v>
      </c>
      <c r="V306">
        <v>0</v>
      </c>
      <c r="W306">
        <v>0</v>
      </c>
      <c r="Y306">
        <v>0</v>
      </c>
      <c r="Z306">
        <v>0</v>
      </c>
      <c r="AC306">
        <v>0.11609089392426702</v>
      </c>
      <c r="AD306">
        <v>0.12136343424232178</v>
      </c>
      <c r="AE306">
        <v>0.12515636023094032</v>
      </c>
      <c r="AF306">
        <v>0.12688109288633595</v>
      </c>
      <c r="AG306">
        <v>0.13611166781487349</v>
      </c>
      <c r="AH306">
        <v>0.12955661293186865</v>
      </c>
      <c r="AI306">
        <v>0.13118832716151885</v>
      </c>
      <c r="AJ306">
        <v>0.12080149793681588</v>
      </c>
      <c r="AK306">
        <v>0.11585892163872684</v>
      </c>
      <c r="AL306">
        <v>0.12067460270842764</v>
      </c>
      <c r="AM306">
        <v>0.11374447363903779</v>
      </c>
      <c r="AN306">
        <v>0.10954923140174506</v>
      </c>
      <c r="AO306">
        <v>0.10403172845366079</v>
      </c>
      <c r="AP306">
        <v>9.5629268204682524E-2</v>
      </c>
      <c r="AQ306">
        <v>9.1528881316584834E-2</v>
      </c>
      <c r="AR306">
        <v>8.8325428268682851E-2</v>
      </c>
      <c r="AS306">
        <v>7.8280607901511104E-2</v>
      </c>
      <c r="AT306">
        <v>6.9585342829781099E-2</v>
      </c>
      <c r="AU306">
        <v>6.4486954396214338E-2</v>
      </c>
      <c r="AV306">
        <v>6.7859087708486143E-2</v>
      </c>
      <c r="AW306">
        <v>6.581273407475613E-2</v>
      </c>
      <c r="AX306">
        <v>6.5113048203883792E-2</v>
      </c>
      <c r="AY306">
        <v>6.5517921094119858E-2</v>
      </c>
      <c r="AZ306">
        <v>8.2247750619273877E-2</v>
      </c>
    </row>
    <row r="307" spans="11:52" ht="14.4">
      <c r="K307" t="s">
        <v>1509</v>
      </c>
      <c r="L307" t="s">
        <v>1492</v>
      </c>
      <c r="M307" t="s">
        <v>1386</v>
      </c>
      <c r="N307" t="s">
        <v>80</v>
      </c>
      <c r="O307" t="s">
        <v>6079</v>
      </c>
      <c r="P307" t="s">
        <v>6079</v>
      </c>
      <c r="Q307" t="s">
        <v>6079</v>
      </c>
      <c r="R307" t="s">
        <v>6079</v>
      </c>
      <c r="S307" t="s">
        <v>6079</v>
      </c>
      <c r="T307" t="s">
        <v>6079</v>
      </c>
      <c r="U307" t="s">
        <v>6079</v>
      </c>
      <c r="V307" t="s">
        <v>6079</v>
      </c>
      <c r="W307" t="s">
        <v>6079</v>
      </c>
      <c r="X307" t="s">
        <v>6079</v>
      </c>
      <c r="Y307" t="s">
        <v>6079</v>
      </c>
      <c r="Z307" t="s">
        <v>6079</v>
      </c>
      <c r="AA307" t="s">
        <v>6079</v>
      </c>
      <c r="AC307">
        <v>1.302787063469407E-2</v>
      </c>
      <c r="AD307">
        <v>1.0806454839308748E-2</v>
      </c>
      <c r="AE307">
        <v>1.409765174867147E-2</v>
      </c>
      <c r="AF307">
        <v>1.5860711591672138E-2</v>
      </c>
      <c r="AG307">
        <v>1.8361975084522929E-2</v>
      </c>
      <c r="AH307">
        <v>2.083160516272882E-2</v>
      </c>
      <c r="AI307">
        <v>2.7030439931522415E-2</v>
      </c>
      <c r="AJ307">
        <v>1.4493181584734888E-2</v>
      </c>
      <c r="AK307">
        <v>2.9361361561643203E-2</v>
      </c>
      <c r="AL307">
        <v>3.1683991281864686E-2</v>
      </c>
      <c r="AM307">
        <v>3.7811170513935705E-2</v>
      </c>
      <c r="AN307">
        <v>3.4547786281647577E-2</v>
      </c>
      <c r="AO307">
        <v>2.5774360307400535E-2</v>
      </c>
      <c r="AP307">
        <v>2.773937654323563E-2</v>
      </c>
      <c r="AQ307">
        <v>3.2909036834945643E-2</v>
      </c>
      <c r="AR307">
        <v>3.0597277132224699E-2</v>
      </c>
      <c r="AS307">
        <v>1.9012614407971428E-2</v>
      </c>
      <c r="AT307">
        <v>2.450775489695841E-2</v>
      </c>
      <c r="AU307">
        <v>2.8818654142309191E-2</v>
      </c>
      <c r="AV307">
        <v>2.440131101162837E-2</v>
      </c>
      <c r="AW307">
        <v>2.5348919671776417E-2</v>
      </c>
      <c r="AX307">
        <v>3.1209640582048771E-2</v>
      </c>
      <c r="AY307">
        <v>2.9609954410216081E-2</v>
      </c>
      <c r="AZ307">
        <v>2.5968934922532123E-2</v>
      </c>
    </row>
    <row r="308" spans="11:52" ht="14.4">
      <c r="K308" t="s">
        <v>1510</v>
      </c>
      <c r="L308" t="s">
        <v>1492</v>
      </c>
      <c r="M308" t="s">
        <v>25</v>
      </c>
      <c r="N308" t="s">
        <v>80</v>
      </c>
      <c r="AC308">
        <v>0.1121915165677317</v>
      </c>
      <c r="AD308">
        <v>0.1137166945303609</v>
      </c>
      <c r="AE308">
        <v>0.11122607572058188</v>
      </c>
      <c r="AF308">
        <v>0.10180672134174434</v>
      </c>
      <c r="AG308">
        <v>9.9559626330974982E-2</v>
      </c>
      <c r="AH308">
        <v>9.6946568436314676E-2</v>
      </c>
      <c r="AI308">
        <v>9.7619296657630833E-2</v>
      </c>
      <c r="AJ308">
        <v>9.6268119828082366E-2</v>
      </c>
      <c r="AK308">
        <v>9.3069383758516575E-2</v>
      </c>
      <c r="AL308">
        <v>8.9625909627708486E-2</v>
      </c>
      <c r="AM308">
        <v>8.5440265577219399E-2</v>
      </c>
      <c r="AN308">
        <v>7.3818920854865328E-2</v>
      </c>
      <c r="AO308">
        <v>7.130439472634828E-2</v>
      </c>
      <c r="AP308">
        <v>7.3770902278123718E-2</v>
      </c>
      <c r="AQ308">
        <v>7.0745170253051215E-2</v>
      </c>
      <c r="AR308">
        <v>7.3163664523173744E-2</v>
      </c>
      <c r="AS308">
        <v>7.0213379505983692E-2</v>
      </c>
      <c r="AT308">
        <v>6.7380799982209E-2</v>
      </c>
      <c r="AU308">
        <v>6.3028465859778074E-2</v>
      </c>
      <c r="AV308">
        <v>6.2981450705235378E-2</v>
      </c>
      <c r="AW308">
        <v>6.4993937621727407E-2</v>
      </c>
      <c r="AX308">
        <v>6.9743481128095045E-2</v>
      </c>
      <c r="AY308">
        <v>7.1507579676528557E-2</v>
      </c>
      <c r="AZ308">
        <v>7.7322444131163501E-2</v>
      </c>
    </row>
    <row r="309" spans="11:52" ht="14.4">
      <c r="K309" t="s">
        <v>5653</v>
      </c>
      <c r="L309" t="s">
        <v>1492</v>
      </c>
      <c r="M309" t="s">
        <v>5610</v>
      </c>
      <c r="N309" t="s">
        <v>80</v>
      </c>
      <c r="AO309">
        <v>0.16893699757764041</v>
      </c>
      <c r="AP309" t="s">
        <v>6079</v>
      </c>
      <c r="AQ309" t="s">
        <v>6079</v>
      </c>
      <c r="AR309" t="s">
        <v>6079</v>
      </c>
      <c r="AS309" t="s">
        <v>6079</v>
      </c>
      <c r="AT309">
        <v>0.1591780601522329</v>
      </c>
      <c r="AU309">
        <v>0.22940975781726375</v>
      </c>
      <c r="AV309">
        <v>0.1268561532540235</v>
      </c>
      <c r="AW309">
        <v>0.12210594693068508</v>
      </c>
      <c r="AX309">
        <v>0.11910890012531614</v>
      </c>
      <c r="AY309">
        <v>0.11733285054661054</v>
      </c>
      <c r="AZ309">
        <v>0.1114316602834296</v>
      </c>
    </row>
    <row r="310" spans="11:52" ht="14.4">
      <c r="K310" t="s">
        <v>1511</v>
      </c>
      <c r="L310" t="s">
        <v>1492</v>
      </c>
      <c r="M310" t="s">
        <v>98</v>
      </c>
      <c r="N310" t="s">
        <v>80</v>
      </c>
      <c r="AC310">
        <v>1.5145871423114798E-4</v>
      </c>
      <c r="AD310">
        <v>2.1257305281504089E-4</v>
      </c>
      <c r="AE310">
        <v>2.071025106817615E-4</v>
      </c>
      <c r="AF310">
        <v>8.307679508887235E-4</v>
      </c>
      <c r="AG310">
        <v>8.9304238934982542E-4</v>
      </c>
      <c r="AH310">
        <v>6.9567375975211837E-4</v>
      </c>
      <c r="AI310">
        <v>4.5258987473070447E-4</v>
      </c>
      <c r="AJ310">
        <v>4.1934657999514937E-4</v>
      </c>
      <c r="AK310">
        <v>3.177195994839081E-4</v>
      </c>
      <c r="AL310">
        <v>1.598069015815419E-3</v>
      </c>
      <c r="AM310">
        <v>1.3053672412782892E-3</v>
      </c>
      <c r="AN310">
        <v>1.1258032294706568E-3</v>
      </c>
      <c r="AO310">
        <v>1.7757817791933671E-3</v>
      </c>
      <c r="AP310">
        <v>1.7286963630813656E-3</v>
      </c>
      <c r="AQ310">
        <v>1.7669992654047997E-3</v>
      </c>
      <c r="AR310">
        <v>2.4733596065925358E-3</v>
      </c>
      <c r="AS310">
        <v>6.024773042309947E-3</v>
      </c>
      <c r="AT310">
        <v>6.0152950496817131E-3</v>
      </c>
      <c r="AU310">
        <v>5.8663106756800159E-3</v>
      </c>
      <c r="AV310">
        <v>2.8279018990964577E-3</v>
      </c>
      <c r="AW310">
        <v>2.4823013176762565E-3</v>
      </c>
      <c r="AX310">
        <v>2.2422332441562739E-3</v>
      </c>
      <c r="AY310">
        <v>2.2429523297830818E-3</v>
      </c>
      <c r="AZ310">
        <v>2.0875743888777937E-3</v>
      </c>
    </row>
    <row r="311" spans="11:52" ht="14.4">
      <c r="K311" t="s">
        <v>1512</v>
      </c>
      <c r="L311" t="s">
        <v>1492</v>
      </c>
      <c r="M311" t="s">
        <v>94</v>
      </c>
      <c r="N311" t="s">
        <v>80</v>
      </c>
      <c r="AC311">
        <v>4.9486986760945463E-2</v>
      </c>
      <c r="AD311">
        <v>4.5396079143544613E-2</v>
      </c>
      <c r="AE311">
        <v>4.5998800047700995E-2</v>
      </c>
      <c r="AF311">
        <v>4.5019876376089007E-2</v>
      </c>
      <c r="AG311">
        <v>4.5395481195027627E-2</v>
      </c>
      <c r="AH311">
        <v>4.5638291223628419E-2</v>
      </c>
      <c r="AI311">
        <v>4.7598370165948874E-2</v>
      </c>
      <c r="AJ311">
        <v>4.7606336974837883E-2</v>
      </c>
      <c r="AK311">
        <v>4.8668944118757322E-2</v>
      </c>
      <c r="AL311">
        <v>5.3536082622917022E-2</v>
      </c>
      <c r="AM311">
        <v>5.1931720018815429E-2</v>
      </c>
      <c r="AN311">
        <v>6.36592734364647E-2</v>
      </c>
      <c r="AO311">
        <v>5.9719060747141471E-2</v>
      </c>
      <c r="AP311">
        <v>5.3294274451783696E-2</v>
      </c>
      <c r="AQ311">
        <v>4.9182690169200606E-2</v>
      </c>
      <c r="AR311">
        <v>4.6232436358279186E-2</v>
      </c>
      <c r="AS311">
        <v>4.1412406137982631E-2</v>
      </c>
      <c r="AT311">
        <v>3.690660200687771E-2</v>
      </c>
      <c r="AU311">
        <v>3.218459911096519E-2</v>
      </c>
      <c r="AV311">
        <v>3.4293281148829645E-2</v>
      </c>
      <c r="AW311">
        <v>3.9061222412784057E-2</v>
      </c>
      <c r="AX311">
        <v>3.3335960147969176E-2</v>
      </c>
      <c r="AY311">
        <v>3.3821290111330705E-2</v>
      </c>
      <c r="AZ311">
        <v>3.2571167940676556E-2</v>
      </c>
    </row>
    <row r="312" spans="11:52" ht="14.4">
      <c r="K312" t="s">
        <v>1513</v>
      </c>
      <c r="L312" t="s">
        <v>1492</v>
      </c>
      <c r="M312" t="s">
        <v>99</v>
      </c>
      <c r="N312" t="s">
        <v>80</v>
      </c>
      <c r="P312">
        <v>0</v>
      </c>
      <c r="Q312">
        <v>0</v>
      </c>
      <c r="R312">
        <v>0</v>
      </c>
      <c r="S312">
        <v>0</v>
      </c>
      <c r="T312">
        <v>0</v>
      </c>
      <c r="U312">
        <v>0</v>
      </c>
      <c r="V312">
        <v>0</v>
      </c>
      <c r="W312">
        <v>0</v>
      </c>
      <c r="AC312">
        <v>2.4514274342432901E-2</v>
      </c>
      <c r="AD312">
        <v>1.0048829169437286E-2</v>
      </c>
      <c r="AG312">
        <v>3.5593973622688589E-2</v>
      </c>
      <c r="AH312">
        <v>3.7610832572777288E-2</v>
      </c>
      <c r="AI312">
        <v>3.5630342881587236E-2</v>
      </c>
      <c r="AJ312">
        <v>2.9568925769440556E-2</v>
      </c>
      <c r="AK312">
        <v>2.208747440349354E-2</v>
      </c>
      <c r="AL312">
        <v>2.4480754545448215E-2</v>
      </c>
      <c r="AM312">
        <v>3.0698194852633059E-2</v>
      </c>
      <c r="AN312">
        <v>2.0686725033477137E-2</v>
      </c>
      <c r="AO312">
        <v>1.9010642210460248E-2</v>
      </c>
      <c r="AP312">
        <v>1.6181219656434185E-2</v>
      </c>
      <c r="AQ312">
        <v>1.6793059811339554E-2</v>
      </c>
      <c r="AR312">
        <v>5.9393486971678015E-3</v>
      </c>
      <c r="AS312">
        <v>4.2017080088630355E-3</v>
      </c>
      <c r="AT312">
        <v>3.9369494957746092E-3</v>
      </c>
      <c r="AU312">
        <v>3.7926068400763002E-3</v>
      </c>
      <c r="AV312">
        <v>3.544761904593892E-3</v>
      </c>
      <c r="AW312">
        <v>3.3288080530664279E-3</v>
      </c>
      <c r="AX312">
        <v>3.1717646507148393E-3</v>
      </c>
      <c r="AY312">
        <v>3.2310981312062238E-3</v>
      </c>
      <c r="AZ312">
        <v>2.612128383235122E-3</v>
      </c>
    </row>
    <row r="313" spans="11:52" ht="14.4">
      <c r="K313" t="s">
        <v>1514</v>
      </c>
      <c r="L313" t="s">
        <v>1492</v>
      </c>
      <c r="M313" t="s">
        <v>26</v>
      </c>
      <c r="N313" t="s">
        <v>80</v>
      </c>
      <c r="O313" t="s">
        <v>6079</v>
      </c>
      <c r="P313" t="s">
        <v>6079</v>
      </c>
      <c r="Q313" t="s">
        <v>6079</v>
      </c>
      <c r="R313" t="s">
        <v>6079</v>
      </c>
      <c r="S313" t="s">
        <v>6079</v>
      </c>
      <c r="X313">
        <v>0</v>
      </c>
      <c r="Y313">
        <v>0</v>
      </c>
      <c r="Z313">
        <v>0</v>
      </c>
      <c r="AA313">
        <v>0</v>
      </c>
      <c r="AB313">
        <v>0</v>
      </c>
      <c r="AC313">
        <v>7.3077264846368464E-2</v>
      </c>
      <c r="AD313">
        <v>7.7125273771620512E-2</v>
      </c>
      <c r="AE313">
        <v>7.287642828775924E-2</v>
      </c>
      <c r="AF313">
        <v>7.1283239012721322E-2</v>
      </c>
      <c r="AG313">
        <v>8.1561460353248655E-2</v>
      </c>
      <c r="AH313">
        <v>8.1252311209064287E-2</v>
      </c>
      <c r="AI313">
        <v>7.8033258100998468E-2</v>
      </c>
      <c r="AJ313">
        <v>9.020068479207502E-2</v>
      </c>
      <c r="AK313">
        <v>8.4778178956958702E-2</v>
      </c>
      <c r="AL313">
        <v>0.11120701967594736</v>
      </c>
      <c r="AM313">
        <v>0.10314395014172938</v>
      </c>
      <c r="AN313">
        <v>9.4898301648400601E-2</v>
      </c>
      <c r="AO313">
        <v>9.3341648921168294E-2</v>
      </c>
      <c r="AP313">
        <v>0.1014731840512056</v>
      </c>
      <c r="AQ313">
        <v>9.7913640676364433E-2</v>
      </c>
      <c r="AR313">
        <v>9.7602043474675743E-2</v>
      </c>
      <c r="AS313">
        <v>9.8159626189929683E-2</v>
      </c>
      <c r="AT313">
        <v>0.10194638953557056</v>
      </c>
      <c r="AU313">
        <v>6.1777248503838957E-2</v>
      </c>
      <c r="AV313">
        <v>4.7896217683014344E-2</v>
      </c>
      <c r="AW313">
        <v>3.902104213878977E-2</v>
      </c>
      <c r="AX313">
        <v>3.569107290527488E-2</v>
      </c>
      <c r="AY313">
        <v>3.3871767738079546E-2</v>
      </c>
      <c r="AZ313">
        <v>3.5700895844247821E-2</v>
      </c>
    </row>
    <row r="314" spans="11:52" ht="14.4">
      <c r="K314" t="s">
        <v>1515</v>
      </c>
      <c r="L314" t="s">
        <v>1492</v>
      </c>
      <c r="M314" t="s">
        <v>27</v>
      </c>
      <c r="N314" t="s">
        <v>80</v>
      </c>
      <c r="AC314">
        <v>5.6043594728142826E-2</v>
      </c>
      <c r="AD314">
        <v>5.3834422211412485E-2</v>
      </c>
      <c r="AE314">
        <v>4.9570093951639478E-2</v>
      </c>
      <c r="AF314">
        <v>5.137368372642611E-2</v>
      </c>
      <c r="AG314">
        <v>5.1809316926363216E-2</v>
      </c>
      <c r="AH314">
        <v>4.959797315686356E-2</v>
      </c>
      <c r="AI314">
        <v>5.1478080838061067E-2</v>
      </c>
      <c r="AJ314">
        <v>5.1766974424738141E-2</v>
      </c>
      <c r="AK314">
        <v>5.1477898553367277E-2</v>
      </c>
      <c r="AL314">
        <v>5.3007078551519371E-2</v>
      </c>
      <c r="AM314">
        <v>5.0848487966443069E-2</v>
      </c>
      <c r="AN314">
        <v>5.1705519799864222E-2</v>
      </c>
      <c r="AO314">
        <v>4.6111435895028759E-2</v>
      </c>
      <c r="AP314">
        <v>4.6021343860797891E-2</v>
      </c>
      <c r="AQ314">
        <v>4.3358751953450458E-2</v>
      </c>
      <c r="AR314">
        <v>4.5108248449444666E-2</v>
      </c>
      <c r="AS314">
        <v>4.0196524117410662E-2</v>
      </c>
      <c r="AT314">
        <v>4.0300165206221539E-2</v>
      </c>
      <c r="AU314">
        <v>3.7760673913783488E-2</v>
      </c>
      <c r="AV314">
        <v>4.2049708492742872E-2</v>
      </c>
      <c r="AW314">
        <v>4.2245754293798371E-2</v>
      </c>
      <c r="AX314">
        <v>4.3737248366546001E-2</v>
      </c>
      <c r="AY314">
        <v>4.3610825172649317E-2</v>
      </c>
      <c r="AZ314">
        <v>5.0681393645372198E-2</v>
      </c>
    </row>
    <row r="315" spans="11:52" ht="14.4">
      <c r="K315" t="s">
        <v>1516</v>
      </c>
      <c r="L315" t="s">
        <v>1492</v>
      </c>
      <c r="M315" t="s">
        <v>28</v>
      </c>
      <c r="N315" t="s">
        <v>80</v>
      </c>
      <c r="AC315">
        <v>2.3196335831891655E-2</v>
      </c>
      <c r="AD315">
        <v>2.2758586087602433E-2</v>
      </c>
      <c r="AE315">
        <v>2.4958230461951746E-2</v>
      </c>
      <c r="AF315">
        <v>2.5620282386904485E-2</v>
      </c>
      <c r="AG315">
        <v>2.7164658025968024E-2</v>
      </c>
      <c r="AH315">
        <v>3.2083227553898086E-2</v>
      </c>
      <c r="AI315">
        <v>3.8744981029993408E-2</v>
      </c>
      <c r="AJ315">
        <v>4.5854877849155602E-2</v>
      </c>
      <c r="AK315">
        <v>4.7335695014946055E-2</v>
      </c>
      <c r="AL315">
        <v>5.1420170238542874E-2</v>
      </c>
      <c r="AM315">
        <v>5.6503275744324843E-2</v>
      </c>
      <c r="AN315">
        <v>5.6865728141759726E-2</v>
      </c>
      <c r="AO315">
        <v>5.8445718307572198E-2</v>
      </c>
      <c r="AP315" t="s">
        <v>6079</v>
      </c>
      <c r="AQ315" t="s">
        <v>6079</v>
      </c>
      <c r="AR315" t="s">
        <v>6079</v>
      </c>
      <c r="AS315" t="s">
        <v>6079</v>
      </c>
      <c r="AT315">
        <v>6.6875718169650461E-2</v>
      </c>
      <c r="AU315">
        <v>6.5000231151580865E-2</v>
      </c>
      <c r="AV315">
        <v>6.9903079224271303E-2</v>
      </c>
      <c r="AW315">
        <v>6.9965590947782416E-2</v>
      </c>
      <c r="AX315">
        <v>7.3099443863074876E-2</v>
      </c>
      <c r="AY315">
        <v>7.514599982339977E-2</v>
      </c>
      <c r="AZ315">
        <v>8.1772907992991514E-2</v>
      </c>
    </row>
    <row r="316" spans="11:52" ht="14.4">
      <c r="K316" t="s">
        <v>1517</v>
      </c>
      <c r="L316" t="s">
        <v>1492</v>
      </c>
      <c r="M316" t="s">
        <v>29</v>
      </c>
      <c r="N316" t="s">
        <v>80</v>
      </c>
      <c r="AC316">
        <v>0.17387529152523207</v>
      </c>
      <c r="AD316">
        <v>0.18694092499094936</v>
      </c>
      <c r="AE316">
        <v>0.17385102000628411</v>
      </c>
      <c r="AF316">
        <v>0.17290408487737088</v>
      </c>
      <c r="AG316">
        <v>0.17667334685395267</v>
      </c>
      <c r="AH316">
        <v>0.17942073771041983</v>
      </c>
      <c r="AI316">
        <v>0.17526010066988909</v>
      </c>
      <c r="AJ316">
        <v>0.18963305410171263</v>
      </c>
      <c r="AK316">
        <v>0.18010247389166162</v>
      </c>
      <c r="AL316">
        <v>0.2210887400723254</v>
      </c>
      <c r="AM316">
        <v>0.23032202450630113</v>
      </c>
      <c r="AN316">
        <v>0.22983698812621536</v>
      </c>
      <c r="AO316">
        <v>0.22013550542713745</v>
      </c>
      <c r="AP316">
        <v>0.20637154248127643</v>
      </c>
      <c r="AQ316">
        <v>0.19550417849313967</v>
      </c>
      <c r="AR316">
        <v>0.17823010502073874</v>
      </c>
      <c r="AS316">
        <v>0.15936074950476131</v>
      </c>
      <c r="AT316">
        <v>0.13695121506778921</v>
      </c>
      <c r="AU316">
        <v>0.12676404149456266</v>
      </c>
      <c r="AV316">
        <v>0.13490573689338661</v>
      </c>
      <c r="AW316">
        <v>0.13412367735046182</v>
      </c>
      <c r="AX316">
        <v>0.14968897833205524</v>
      </c>
      <c r="AY316">
        <v>0.15463113651151819</v>
      </c>
      <c r="AZ316">
        <v>0.16576402554211034</v>
      </c>
    </row>
    <row r="317" spans="11:52" ht="14.4">
      <c r="K317" t="s">
        <v>1518</v>
      </c>
      <c r="L317" t="s">
        <v>1492</v>
      </c>
      <c r="M317" t="s">
        <v>30</v>
      </c>
      <c r="N317" t="s">
        <v>80</v>
      </c>
      <c r="U317">
        <v>0</v>
      </c>
      <c r="V317">
        <v>0</v>
      </c>
      <c r="W317">
        <v>0</v>
      </c>
      <c r="X317">
        <v>0</v>
      </c>
      <c r="Y317">
        <v>0</v>
      </c>
      <c r="Z317">
        <v>0</v>
      </c>
      <c r="AA317">
        <v>0</v>
      </c>
      <c r="AB317">
        <v>0</v>
      </c>
      <c r="AC317">
        <v>0.1165667751043158</v>
      </c>
      <c r="AD317">
        <v>0.11257510587849208</v>
      </c>
      <c r="AE317">
        <v>0.11071495966954832</v>
      </c>
      <c r="AF317">
        <v>0.11880603164055711</v>
      </c>
      <c r="AG317">
        <v>0.11999642228410599</v>
      </c>
      <c r="AH317">
        <v>0.1225660788489928</v>
      </c>
      <c r="AI317">
        <v>0.12247936594511684</v>
      </c>
      <c r="AJ317">
        <v>0.11668178994291407</v>
      </c>
      <c r="AK317">
        <v>0.1103466609414774</v>
      </c>
      <c r="AL317">
        <v>0.11670630408828175</v>
      </c>
      <c r="AM317">
        <v>0.11686614375702664</v>
      </c>
      <c r="AN317">
        <v>0.11198381758068376</v>
      </c>
      <c r="AO317">
        <v>0.12666472229742465</v>
      </c>
      <c r="AP317">
        <v>0.12426171977691812</v>
      </c>
      <c r="AQ317">
        <v>0.11611774063138902</v>
      </c>
      <c r="AR317">
        <v>0.11183366351852644</v>
      </c>
      <c r="AS317">
        <v>8.7471396532543072E-2</v>
      </c>
      <c r="AT317">
        <v>6.8280671160946466E-2</v>
      </c>
      <c r="AU317">
        <v>6.1006752676781066E-2</v>
      </c>
      <c r="AV317">
        <v>5.9594451885280238E-2</v>
      </c>
      <c r="AW317">
        <v>6.2707317659441986E-2</v>
      </c>
      <c r="AX317">
        <v>6.0250697483854705E-2</v>
      </c>
      <c r="AY317">
        <v>6.1402872510821112E-2</v>
      </c>
      <c r="AZ317">
        <v>6.2195252434574917E-2</v>
      </c>
    </row>
    <row r="318" spans="11:52" ht="14.4">
      <c r="K318" t="s">
        <v>1519</v>
      </c>
      <c r="L318" t="s">
        <v>1492</v>
      </c>
      <c r="M318" t="s">
        <v>100</v>
      </c>
      <c r="N318" t="s">
        <v>80</v>
      </c>
      <c r="AC318">
        <v>0.19645020234943977</v>
      </c>
      <c r="AD318">
        <v>0.18696563925074561</v>
      </c>
      <c r="AE318">
        <v>0.18872390701874461</v>
      </c>
      <c r="AF318">
        <v>0.193249351605286</v>
      </c>
      <c r="AG318">
        <v>0.18226055724850973</v>
      </c>
      <c r="AH318">
        <v>0.1794020222340077</v>
      </c>
      <c r="AI318">
        <v>0.1884987145871779</v>
      </c>
      <c r="AJ318">
        <v>0.19560860534502028</v>
      </c>
      <c r="AK318">
        <v>0.19192260668895347</v>
      </c>
      <c r="AL318">
        <v>0.20230291686262189</v>
      </c>
      <c r="AM318">
        <v>0.20682126455673192</v>
      </c>
      <c r="AN318">
        <v>0.2199991194490129</v>
      </c>
      <c r="AO318">
        <v>0.24875954513243465</v>
      </c>
      <c r="AP318">
        <v>0.25241932094835601</v>
      </c>
      <c r="AQ318">
        <v>0.2542033422517358</v>
      </c>
      <c r="AR318">
        <v>0.24130265977052937</v>
      </c>
      <c r="AS318">
        <v>0.24677447155388241</v>
      </c>
      <c r="AT318">
        <v>0.14737958639722379</v>
      </c>
      <c r="AU318">
        <v>0.14341251447030826</v>
      </c>
      <c r="AV318">
        <v>0.21835180092645223</v>
      </c>
      <c r="AW318">
        <v>0.22642542227840545</v>
      </c>
      <c r="AX318">
        <v>0.21449254281384497</v>
      </c>
      <c r="AY318">
        <v>0.20700788677015008</v>
      </c>
      <c r="AZ318">
        <v>0.18123372566575391</v>
      </c>
    </row>
    <row r="319" spans="11:52" ht="14.4">
      <c r="K319" t="s">
        <v>1520</v>
      </c>
      <c r="L319" t="s">
        <v>1492</v>
      </c>
      <c r="M319" t="s">
        <v>31</v>
      </c>
      <c r="N319" t="s">
        <v>80</v>
      </c>
      <c r="R319">
        <v>0</v>
      </c>
      <c r="S319">
        <v>0</v>
      </c>
      <c r="T319">
        <v>0</v>
      </c>
      <c r="U319">
        <v>0</v>
      </c>
      <c r="V319">
        <v>0</v>
      </c>
      <c r="W319">
        <v>0</v>
      </c>
      <c r="X319">
        <v>0</v>
      </c>
      <c r="Y319">
        <v>0</v>
      </c>
      <c r="Z319">
        <v>0</v>
      </c>
      <c r="AA319">
        <v>0</v>
      </c>
      <c r="AB319">
        <v>0</v>
      </c>
      <c r="AC319">
        <v>3.2773217146675977E-2</v>
      </c>
      <c r="AD319">
        <v>3.2183021095167963E-2</v>
      </c>
      <c r="AE319">
        <v>3.2479152448503114E-2</v>
      </c>
      <c r="AF319">
        <v>1.1640583740721824E-2</v>
      </c>
      <c r="AG319">
        <v>1.2133260043524292E-2</v>
      </c>
      <c r="AH319">
        <v>1.2111613795676332E-2</v>
      </c>
      <c r="AI319">
        <v>1.15447705063438E-2</v>
      </c>
      <c r="AJ319">
        <v>1.1033630405304246E-2</v>
      </c>
      <c r="AK319">
        <v>1.2393879341683208E-2</v>
      </c>
      <c r="AL319">
        <v>9.7987299942121232E-3</v>
      </c>
      <c r="AM319">
        <v>1.0080147420921046E-2</v>
      </c>
      <c r="AN319">
        <v>1.1072745230095767E-2</v>
      </c>
      <c r="AO319">
        <v>1.0438264989616707E-2</v>
      </c>
      <c r="AP319">
        <v>1.0691914839558642E-2</v>
      </c>
      <c r="AQ319">
        <v>1.1485623322541881E-2</v>
      </c>
      <c r="AR319">
        <v>1.2786252678931529E-2</v>
      </c>
      <c r="AS319">
        <v>1.3010593255445541E-2</v>
      </c>
      <c r="AT319">
        <v>1.1635340055305032E-2</v>
      </c>
      <c r="AU319">
        <v>1.158547798721386E-2</v>
      </c>
      <c r="AV319">
        <v>1.295786738783097E-2</v>
      </c>
      <c r="AW319">
        <v>1.6187131359562745E-2</v>
      </c>
      <c r="AX319">
        <v>1.5104113244646049E-2</v>
      </c>
      <c r="AY319">
        <v>1.4054778580702997E-2</v>
      </c>
      <c r="AZ319">
        <v>1.6098092267671206E-2</v>
      </c>
    </row>
    <row r="320" spans="11:52" ht="14.4">
      <c r="K320" t="s">
        <v>1521</v>
      </c>
      <c r="L320" t="s">
        <v>1492</v>
      </c>
      <c r="M320" t="s">
        <v>32</v>
      </c>
      <c r="N320" t="s">
        <v>80</v>
      </c>
      <c r="O320" t="s">
        <v>6079</v>
      </c>
      <c r="P320" t="s">
        <v>6079</v>
      </c>
      <c r="Q320" t="s">
        <v>6079</v>
      </c>
      <c r="R320" t="s">
        <v>6079</v>
      </c>
      <c r="S320" t="s">
        <v>6079</v>
      </c>
      <c r="AC320">
        <v>0.17210626710770771</v>
      </c>
      <c r="AD320">
        <v>0.17307118302202809</v>
      </c>
      <c r="AE320">
        <v>0.1722004896455735</v>
      </c>
      <c r="AF320">
        <v>0.16989301490149414</v>
      </c>
      <c r="AG320">
        <v>0.17077975121809832</v>
      </c>
      <c r="AH320">
        <v>0.16212124513215265</v>
      </c>
      <c r="AI320">
        <v>0.15679630163561442</v>
      </c>
      <c r="AJ320">
        <v>0.1535417603682189</v>
      </c>
      <c r="AK320">
        <v>0.17687519895012083</v>
      </c>
      <c r="AL320">
        <v>0.16379862555639457</v>
      </c>
      <c r="AM320">
        <v>0.16717755649129742</v>
      </c>
      <c r="AN320">
        <v>0.18094588262936839</v>
      </c>
      <c r="AO320">
        <v>0.1673931092863403</v>
      </c>
      <c r="AP320">
        <v>0.16016469745401973</v>
      </c>
      <c r="AQ320">
        <v>0.1568010357065249</v>
      </c>
      <c r="AR320">
        <v>0.15083699303906814</v>
      </c>
      <c r="AS320">
        <v>0.12904395655023362</v>
      </c>
      <c r="AT320">
        <v>0.11876997516167188</v>
      </c>
      <c r="AU320">
        <v>0.10784153006971564</v>
      </c>
      <c r="AV320">
        <v>0.1025750496607785</v>
      </c>
      <c r="AW320">
        <v>9.1517890685407971E-2</v>
      </c>
      <c r="AX320">
        <v>8.3806337698686603E-2</v>
      </c>
      <c r="AY320">
        <v>7.7779604931337051E-2</v>
      </c>
      <c r="AZ320">
        <v>7.3455868959383622E-2</v>
      </c>
    </row>
    <row r="321" spans="11:52" ht="14.4">
      <c r="K321" t="s">
        <v>1522</v>
      </c>
      <c r="L321" t="s">
        <v>1492</v>
      </c>
      <c r="M321" t="s">
        <v>93</v>
      </c>
      <c r="N321" t="s">
        <v>80</v>
      </c>
      <c r="AC321">
        <v>3.0605223844999467E-2</v>
      </c>
      <c r="AD321">
        <v>2.8060762283549503E-2</v>
      </c>
      <c r="AE321">
        <v>3.12923262828778E-2</v>
      </c>
      <c r="AF321">
        <v>2.8212503044289936E-2</v>
      </c>
      <c r="AG321">
        <v>2.7499574222088347E-2</v>
      </c>
      <c r="AH321">
        <v>2.7316353500223756E-2</v>
      </c>
      <c r="AI321">
        <v>3.1008232173044041E-2</v>
      </c>
      <c r="AJ321">
        <v>4.1362657487157971E-2</v>
      </c>
      <c r="AK321">
        <v>3.3982165987481765E-2</v>
      </c>
      <c r="AL321">
        <v>4.1981289524934302E-2</v>
      </c>
      <c r="AM321">
        <v>3.651917663448509E-2</v>
      </c>
      <c r="AN321">
        <v>3.3696133851867191E-2</v>
      </c>
      <c r="AO321">
        <v>2.677497369244276E-2</v>
      </c>
      <c r="AP321">
        <v>2.5047511645941472E-2</v>
      </c>
      <c r="AQ321">
        <v>2.5247818728517668E-2</v>
      </c>
      <c r="AR321">
        <v>3.099583196834662E-2</v>
      </c>
      <c r="AS321">
        <v>3.0204788942346791E-2</v>
      </c>
      <c r="AT321">
        <v>2.544741895365777E-2</v>
      </c>
      <c r="AU321">
        <v>2.2248243011413107E-2</v>
      </c>
      <c r="AV321">
        <v>2.3908254048666408E-2</v>
      </c>
      <c r="AW321">
        <v>2.402192159120364E-2</v>
      </c>
      <c r="AX321">
        <v>2.5404834342158279E-2</v>
      </c>
      <c r="AY321">
        <v>2.4952860051507649E-2</v>
      </c>
      <c r="AZ321">
        <v>1.8901851573234891E-2</v>
      </c>
    </row>
    <row r="322" spans="11:52" ht="14.4">
      <c r="K322" t="s">
        <v>1523</v>
      </c>
      <c r="L322" t="s">
        <v>1524</v>
      </c>
      <c r="M322" t="s">
        <v>13</v>
      </c>
      <c r="N322" t="s">
        <v>80</v>
      </c>
      <c r="O322">
        <v>0.65410076912792681</v>
      </c>
      <c r="P322">
        <v>0.62291005542181699</v>
      </c>
      <c r="Q322">
        <v>0.63211259873211323</v>
      </c>
      <c r="R322">
        <v>0.55474542835050877</v>
      </c>
      <c r="S322">
        <v>0.52830804802867559</v>
      </c>
      <c r="T322">
        <v>0.44047708986678502</v>
      </c>
      <c r="U322">
        <v>0.4598032645538665</v>
      </c>
      <c r="V322">
        <v>0.45012107179797006</v>
      </c>
      <c r="W322">
        <v>0.43070524918196096</v>
      </c>
      <c r="X322">
        <v>0.37221825744710463</v>
      </c>
      <c r="Y322">
        <v>0.32452212673789343</v>
      </c>
      <c r="Z322">
        <v>0.29646295591975991</v>
      </c>
      <c r="AA322">
        <v>0.30908000323113127</v>
      </c>
      <c r="AB322">
        <v>0.32943767653456246</v>
      </c>
      <c r="AC322">
        <v>5.398403592934254E-2</v>
      </c>
      <c r="AD322">
        <v>5.2616183706709459E-2</v>
      </c>
      <c r="AE322">
        <v>4.9219921856446761E-2</v>
      </c>
      <c r="AF322">
        <v>4.5658460534927149E-2</v>
      </c>
      <c r="AG322">
        <v>4.6490287220936864E-2</v>
      </c>
      <c r="AH322">
        <v>4.7708020061863574E-2</v>
      </c>
      <c r="AI322">
        <v>5.0788492503523158E-2</v>
      </c>
      <c r="AJ322">
        <v>4.4128918673525273E-2</v>
      </c>
      <c r="AK322">
        <v>4.7947839794959757E-2</v>
      </c>
      <c r="AL322">
        <v>4.2160063531365817E-2</v>
      </c>
      <c r="AM322">
        <v>4.0132074428898767E-2</v>
      </c>
      <c r="AN322">
        <v>3.8207263765333545E-2</v>
      </c>
      <c r="AO322">
        <v>3.4282828066979514E-2</v>
      </c>
      <c r="AP322">
        <v>3.1848080377635701E-2</v>
      </c>
      <c r="AQ322">
        <v>3.1153403582486028E-2</v>
      </c>
      <c r="AR322">
        <v>3.1623003842461139E-2</v>
      </c>
      <c r="AS322">
        <v>3.4825584932461413E-2</v>
      </c>
      <c r="AT322">
        <v>3.6848432261813682E-2</v>
      </c>
      <c r="AU322">
        <v>4.136156928624192E-2</v>
      </c>
      <c r="AV322">
        <v>4.2534126995899327E-2</v>
      </c>
      <c r="AW322">
        <v>3.8082506285703345E-2</v>
      </c>
      <c r="AX322">
        <v>4.084469781265148E-2</v>
      </c>
      <c r="AY322">
        <v>4.0683899918101299E-2</v>
      </c>
      <c r="AZ322">
        <v>3.9636616262777841E-2</v>
      </c>
    </row>
    <row r="323" spans="11:52" ht="14.4">
      <c r="K323" t="s">
        <v>1525</v>
      </c>
      <c r="L323" t="s">
        <v>1524</v>
      </c>
      <c r="M323" t="s">
        <v>14</v>
      </c>
      <c r="N323" t="s">
        <v>80</v>
      </c>
      <c r="O323">
        <v>0.65299317971716941</v>
      </c>
      <c r="P323">
        <v>0.71917328989648877</v>
      </c>
      <c r="Q323">
        <v>0.69831660062963197</v>
      </c>
      <c r="R323">
        <v>0.6886897793760236</v>
      </c>
      <c r="S323">
        <v>0.67148237873819927</v>
      </c>
      <c r="T323">
        <v>0.62576145588383569</v>
      </c>
      <c r="U323">
        <v>0.6656680307926971</v>
      </c>
      <c r="V323">
        <v>0.69374807871272925</v>
      </c>
      <c r="W323">
        <v>0.58241008443641218</v>
      </c>
      <c r="X323">
        <v>0.54538386351160861</v>
      </c>
      <c r="Y323">
        <v>0.45240483235044121</v>
      </c>
      <c r="Z323">
        <v>0.3835769263546806</v>
      </c>
      <c r="AA323">
        <v>0.3703396996559869</v>
      </c>
      <c r="AB323">
        <v>0.43931519612254782</v>
      </c>
      <c r="AC323">
        <v>6.8553539130348173E-2</v>
      </c>
      <c r="AD323">
        <v>6.748301855662997E-2</v>
      </c>
      <c r="AE323">
        <v>6.6276535058258423E-2</v>
      </c>
      <c r="AF323">
        <v>6.3509423897626247E-2</v>
      </c>
      <c r="AG323">
        <v>6.5006423478549943E-2</v>
      </c>
      <c r="AH323">
        <v>6.765420171290136E-2</v>
      </c>
      <c r="AI323">
        <v>7.4674736274715964E-2</v>
      </c>
      <c r="AJ323">
        <v>6.5700547399486303E-2</v>
      </c>
      <c r="AK323">
        <v>7.7166643374949828E-2</v>
      </c>
      <c r="AL323">
        <v>7.2526282641324921E-2</v>
      </c>
      <c r="AM323">
        <v>6.9604577020396782E-2</v>
      </c>
      <c r="AN323">
        <v>6.1227330847344698E-2</v>
      </c>
      <c r="AO323">
        <v>5.1405742766405263E-2</v>
      </c>
      <c r="AP323">
        <v>4.8497314413472555E-2</v>
      </c>
      <c r="AQ323">
        <v>4.7190004087370757E-2</v>
      </c>
      <c r="AR323">
        <v>4.5964327042937729E-2</v>
      </c>
      <c r="AS323">
        <v>4.416843049769599E-2</v>
      </c>
      <c r="AT323">
        <v>4.9452855486252861E-2</v>
      </c>
      <c r="AU323">
        <v>6.1191891652753759E-2</v>
      </c>
      <c r="AV323">
        <v>5.4451874990532473E-2</v>
      </c>
      <c r="AW323">
        <v>3.7389602057644467E-2</v>
      </c>
      <c r="AX323">
        <v>3.6070454161821822E-2</v>
      </c>
      <c r="AY323">
        <v>4.4187265685416643E-2</v>
      </c>
      <c r="AZ323">
        <v>3.7770540964035794E-2</v>
      </c>
    </row>
    <row r="324" spans="11:52" ht="14.4">
      <c r="K324" t="s">
        <v>1526</v>
      </c>
      <c r="L324" t="s">
        <v>1524</v>
      </c>
      <c r="M324" t="s">
        <v>92</v>
      </c>
      <c r="N324" t="s">
        <v>80</v>
      </c>
      <c r="O324">
        <v>0.10609827435864969</v>
      </c>
      <c r="P324">
        <v>6.9145423454217037E-2</v>
      </c>
      <c r="Q324">
        <v>7.4255060581393181E-2</v>
      </c>
      <c r="R324">
        <v>4.7042610392933906E-2</v>
      </c>
      <c r="S324">
        <v>3.8225671075239262E-2</v>
      </c>
      <c r="T324">
        <v>3.0810409244493436E-2</v>
      </c>
      <c r="U324">
        <v>2.731100837733853E-2</v>
      </c>
      <c r="V324">
        <v>2.6811087968662817E-2</v>
      </c>
      <c r="W324">
        <v>3.6870916652025125E-2</v>
      </c>
      <c r="X324">
        <v>3.6949283124226275E-2</v>
      </c>
      <c r="Y324">
        <v>4.2830433733797753E-2</v>
      </c>
      <c r="Z324">
        <v>5.5530043718555112E-2</v>
      </c>
      <c r="AA324">
        <v>5.1663744009731533E-2</v>
      </c>
      <c r="AB324">
        <v>5.3835960144278695E-2</v>
      </c>
      <c r="AC324">
        <v>1.5438546566309653E-2</v>
      </c>
      <c r="AD324">
        <v>1.1167746973269548E-2</v>
      </c>
      <c r="AE324">
        <v>1.1446140549608434E-2</v>
      </c>
      <c r="AF324">
        <v>9.9530223917499699E-3</v>
      </c>
      <c r="AG324">
        <v>9.2940501327173717E-3</v>
      </c>
      <c r="AH324">
        <v>9.1222159074976095E-3</v>
      </c>
      <c r="AI324">
        <v>1.0262575125320111E-2</v>
      </c>
      <c r="AJ324">
        <v>1.3267904725450152E-2</v>
      </c>
      <c r="AK324">
        <v>1.1905288384323399E-2</v>
      </c>
      <c r="AL324">
        <v>1.0068586666643148E-2</v>
      </c>
      <c r="AM324">
        <v>1.0077854776672744E-2</v>
      </c>
      <c r="AN324">
        <v>1.026071560949306E-2</v>
      </c>
      <c r="AO324">
        <v>1.1200888289511391E-2</v>
      </c>
      <c r="AP324">
        <v>1.0747567912058248E-2</v>
      </c>
      <c r="AQ324">
        <v>7.759377113819103E-3</v>
      </c>
      <c r="AR324">
        <v>8.1127777884490767E-3</v>
      </c>
      <c r="AS324">
        <v>4.4217808355034782E-3</v>
      </c>
      <c r="AT324">
        <v>6.3968010132563107E-3</v>
      </c>
      <c r="AU324">
        <v>8.6875679194537269E-3</v>
      </c>
      <c r="AV324">
        <v>6.0660446058633955E-3</v>
      </c>
      <c r="AW324">
        <v>5.9059981182862584E-3</v>
      </c>
      <c r="AX324">
        <v>5.1855081812114808E-3</v>
      </c>
      <c r="AY324">
        <v>5.2475428968257786E-3</v>
      </c>
      <c r="AZ324">
        <v>3.5946853533780948E-3</v>
      </c>
    </row>
    <row r="325" spans="11:52" ht="14.4">
      <c r="K325" t="s">
        <v>1527</v>
      </c>
      <c r="L325" t="s">
        <v>1524</v>
      </c>
      <c r="M325" t="s">
        <v>15</v>
      </c>
      <c r="N325" t="s">
        <v>80</v>
      </c>
      <c r="O325">
        <v>1.713472988178608E-2</v>
      </c>
      <c r="P325">
        <v>1.8770336168320547E-2</v>
      </c>
      <c r="Q325">
        <v>1.4919205576566598E-2</v>
      </c>
      <c r="R325">
        <v>7.3739315262155714E-3</v>
      </c>
      <c r="S325">
        <v>1.0562849432731431E-2</v>
      </c>
      <c r="T325">
        <v>5.5947105583255257E-3</v>
      </c>
      <c r="U325">
        <v>3.5726175517030801E-3</v>
      </c>
      <c r="V325">
        <v>5.2169210223236917E-3</v>
      </c>
      <c r="W325">
        <v>3.9964323562027395E-3</v>
      </c>
      <c r="X325">
        <v>5.4218472356555771E-3</v>
      </c>
      <c r="Y325">
        <v>2.5942530422878572E-3</v>
      </c>
      <c r="Z325">
        <v>1.3055644213132763E-3</v>
      </c>
      <c r="AA325">
        <v>2.790023424578545E-3</v>
      </c>
      <c r="AB325">
        <v>2.0915337484585842E-3</v>
      </c>
      <c r="AC325">
        <v>1.1415005181949343E-2</v>
      </c>
      <c r="AD325">
        <v>1.1821795096473357E-2</v>
      </c>
      <c r="AE325" t="s">
        <v>6079</v>
      </c>
      <c r="AF325" t="s">
        <v>6079</v>
      </c>
      <c r="AG325">
        <v>1.3259101578704328E-2</v>
      </c>
      <c r="AH325">
        <v>1.2779492707847924E-2</v>
      </c>
      <c r="AI325">
        <v>1.2714271483686156E-2</v>
      </c>
      <c r="AJ325">
        <v>1.2669853071509212E-2</v>
      </c>
      <c r="AK325">
        <v>1.0454605383568252E-2</v>
      </c>
      <c r="AL325">
        <v>1.048018755430224E-2</v>
      </c>
      <c r="AM325">
        <v>1.0675454128705681E-2</v>
      </c>
      <c r="AN325">
        <v>1.0659346565033192E-2</v>
      </c>
      <c r="AO325">
        <v>1.01608863527838E-2</v>
      </c>
      <c r="AP325">
        <v>8.7005776598645477E-3</v>
      </c>
      <c r="AQ325">
        <v>8.7579580279578528E-3</v>
      </c>
      <c r="AR325">
        <v>8.3357576600136575E-3</v>
      </c>
      <c r="AS325">
        <v>8.3172565625396992E-3</v>
      </c>
      <c r="AT325">
        <v>8.8754176068608585E-3</v>
      </c>
      <c r="AU325">
        <v>8.2821839309237377E-3</v>
      </c>
      <c r="AV325">
        <v>7.1516170781551385E-3</v>
      </c>
      <c r="AW325">
        <v>6.7941498212040156E-3</v>
      </c>
      <c r="AX325">
        <v>6.8214687877232215E-3</v>
      </c>
      <c r="AY325">
        <v>6.7138768167652862E-3</v>
      </c>
      <c r="AZ325">
        <v>5.0035372194325725E-3</v>
      </c>
    </row>
    <row r="326" spans="11:52" ht="14.4">
      <c r="K326" t="s">
        <v>1528</v>
      </c>
      <c r="L326" t="s">
        <v>1524</v>
      </c>
      <c r="M326" t="s">
        <v>91</v>
      </c>
      <c r="N326" t="s">
        <v>80</v>
      </c>
      <c r="O326">
        <v>0.50216058022127452</v>
      </c>
      <c r="P326">
        <v>0.36319739658041605</v>
      </c>
      <c r="Q326">
        <v>0.38924976765958347</v>
      </c>
      <c r="R326">
        <v>0.35909845217400588</v>
      </c>
      <c r="S326">
        <v>0.33780147500230379</v>
      </c>
      <c r="T326">
        <v>0.2304087941357745</v>
      </c>
      <c r="U326">
        <v>0.30105294548634065</v>
      </c>
      <c r="V326">
        <v>0.33231379627886115</v>
      </c>
      <c r="W326">
        <v>0.30275635603438361</v>
      </c>
      <c r="X326">
        <v>0.22841202503718641</v>
      </c>
      <c r="Y326">
        <v>0.29180163875509202</v>
      </c>
      <c r="Z326">
        <v>0.15558417769650548</v>
      </c>
      <c r="AA326">
        <v>0.13836476975019718</v>
      </c>
      <c r="AB326">
        <v>0.15554434179310514</v>
      </c>
      <c r="AC326">
        <v>2.4377783973049568E-2</v>
      </c>
      <c r="AD326">
        <v>2.4464251653365972E-2</v>
      </c>
      <c r="AE326">
        <v>2.779822368868777E-2</v>
      </c>
      <c r="AF326">
        <v>2.0458547820522633E-2</v>
      </c>
      <c r="AG326">
        <v>2.4455933601654063E-2</v>
      </c>
      <c r="AH326">
        <v>2.5434767616568554E-2</v>
      </c>
      <c r="AI326">
        <v>2.7552770309722401E-2</v>
      </c>
      <c r="AJ326">
        <v>2.1200300480782641E-2</v>
      </c>
      <c r="AK326">
        <v>3.4807901058399586E-2</v>
      </c>
      <c r="AL326">
        <v>3.5940699735379902E-2</v>
      </c>
      <c r="AM326">
        <v>3.3742392610197153E-2</v>
      </c>
      <c r="AN326">
        <v>2.369190640605711E-2</v>
      </c>
      <c r="AO326">
        <v>2.2841282137175702E-2</v>
      </c>
      <c r="AP326">
        <v>2.5842239278493443E-2</v>
      </c>
      <c r="AQ326">
        <v>2.5808643571266745E-2</v>
      </c>
      <c r="AR326">
        <v>3.2440865614536712E-2</v>
      </c>
      <c r="AS326">
        <v>3.9370243637006017E-2</v>
      </c>
      <c r="AT326">
        <v>4.6904089850371145E-2</v>
      </c>
      <c r="AU326">
        <v>5.0644873875751582E-2</v>
      </c>
      <c r="AV326">
        <v>5.002554860204448E-2</v>
      </c>
      <c r="AW326">
        <v>4.7461818506747619E-2</v>
      </c>
      <c r="AX326">
        <v>3.9721441605377585E-2</v>
      </c>
      <c r="AY326">
        <v>3.7854696135669011E-2</v>
      </c>
      <c r="AZ326">
        <v>2.9127884815124985E-2</v>
      </c>
    </row>
    <row r="327" spans="11:52" ht="14.4">
      <c r="K327" t="s">
        <v>1529</v>
      </c>
      <c r="L327" t="s">
        <v>1524</v>
      </c>
      <c r="M327" t="s">
        <v>16</v>
      </c>
      <c r="N327" t="s">
        <v>80</v>
      </c>
      <c r="O327">
        <v>0.93462974386398845</v>
      </c>
      <c r="P327">
        <v>0.9468917335206618</v>
      </c>
      <c r="Q327">
        <v>0.94233268546861937</v>
      </c>
      <c r="R327">
        <v>0.90999036441763548</v>
      </c>
      <c r="S327">
        <v>0.91292675982532068</v>
      </c>
      <c r="T327">
        <v>0.74244624684265437</v>
      </c>
      <c r="U327">
        <v>0.72283521255518468</v>
      </c>
      <c r="V327">
        <v>0.71739811971737633</v>
      </c>
      <c r="W327">
        <v>0.69432102216518243</v>
      </c>
      <c r="X327">
        <v>0.64914626835110356</v>
      </c>
      <c r="Y327">
        <v>0.60494426233998855</v>
      </c>
      <c r="Z327">
        <v>0.58052396843536869</v>
      </c>
      <c r="AA327">
        <v>0.57364568300140539</v>
      </c>
      <c r="AB327">
        <v>0.53186088510920815</v>
      </c>
      <c r="AC327">
        <v>0.24396868576282116</v>
      </c>
      <c r="AD327">
        <v>0.2372397267324883</v>
      </c>
      <c r="AE327">
        <v>0.23220384737646671</v>
      </c>
      <c r="AF327">
        <v>0.22897063088776032</v>
      </c>
      <c r="AG327">
        <v>0.2405277884598547</v>
      </c>
      <c r="AH327">
        <v>0.25660339755847333</v>
      </c>
      <c r="AI327">
        <v>0.26817268253730475</v>
      </c>
      <c r="AJ327">
        <v>0.23814804159967293</v>
      </c>
      <c r="AK327">
        <v>0.258167554539592</v>
      </c>
      <c r="AL327">
        <v>0.2409647598511456</v>
      </c>
      <c r="AM327">
        <v>0.23092746256422303</v>
      </c>
      <c r="AN327">
        <v>0.23093418892814624</v>
      </c>
      <c r="AO327">
        <v>0.21076723965149133</v>
      </c>
      <c r="AP327">
        <v>0.20402670425183397</v>
      </c>
      <c r="AQ327">
        <v>0.20542651043292548</v>
      </c>
      <c r="AR327">
        <v>0.20780478921954024</v>
      </c>
      <c r="AS327">
        <v>0.2092087009603662</v>
      </c>
      <c r="AT327">
        <v>0.219366263674313</v>
      </c>
      <c r="AU327">
        <v>0.2314087448191692</v>
      </c>
      <c r="AV327">
        <v>0.21430059204703103</v>
      </c>
      <c r="AW327">
        <v>0.19670482368194023</v>
      </c>
      <c r="AX327">
        <v>0.20933997887283745</v>
      </c>
      <c r="AY327">
        <v>0.2153313968102844</v>
      </c>
      <c r="AZ327">
        <v>0.20533904873983636</v>
      </c>
    </row>
    <row r="328" spans="11:52" ht="14.4">
      <c r="K328" t="s">
        <v>1530</v>
      </c>
      <c r="L328" t="s">
        <v>1524</v>
      </c>
      <c r="M328" t="s">
        <v>17</v>
      </c>
      <c r="N328" t="s">
        <v>80</v>
      </c>
      <c r="O328">
        <v>0.97631480432351492</v>
      </c>
      <c r="P328">
        <v>0.96638926874955755</v>
      </c>
      <c r="Q328">
        <v>0.95210268455712599</v>
      </c>
      <c r="R328">
        <v>0.94215442989939246</v>
      </c>
      <c r="S328">
        <v>0.94882106193557247</v>
      </c>
      <c r="T328">
        <v>0.95986171389638364</v>
      </c>
      <c r="U328">
        <v>0.95251460025619739</v>
      </c>
      <c r="V328">
        <v>0.93670906875254079</v>
      </c>
      <c r="W328">
        <v>0.94898344819316849</v>
      </c>
      <c r="X328">
        <v>0.92802651268804559</v>
      </c>
      <c r="Y328">
        <v>0.91223996298403454</v>
      </c>
      <c r="Z328">
        <v>0.90161548875074993</v>
      </c>
      <c r="AA328">
        <v>0.9070547807828242</v>
      </c>
      <c r="AB328">
        <v>0.89886008706819243</v>
      </c>
      <c r="AC328">
        <v>0.64045279702826075</v>
      </c>
      <c r="AD328">
        <v>0.65322089632729663</v>
      </c>
      <c r="AE328">
        <v>0.64732308186126397</v>
      </c>
      <c r="AF328">
        <v>0.65481788417146847</v>
      </c>
      <c r="AG328">
        <v>0.658654890256264</v>
      </c>
      <c r="AH328">
        <v>0.65583228336635502</v>
      </c>
      <c r="AI328">
        <v>0.66840473588963867</v>
      </c>
      <c r="AJ328">
        <v>0.65955307149219011</v>
      </c>
      <c r="AK328">
        <v>0.66755055298440713</v>
      </c>
      <c r="AL328">
        <v>0.66324127225668283</v>
      </c>
      <c r="AM328">
        <v>0.66462103322608113</v>
      </c>
      <c r="AN328">
        <v>0.64700033590994011</v>
      </c>
      <c r="AO328">
        <v>0.64276998921214945</v>
      </c>
      <c r="AP328">
        <v>0.63850118158495162</v>
      </c>
      <c r="AQ328">
        <v>0.64037658033943545</v>
      </c>
      <c r="AR328">
        <v>0.63202227461526628</v>
      </c>
      <c r="AS328">
        <v>0.63586119946162556</v>
      </c>
      <c r="AT328">
        <v>0.63182759514117326</v>
      </c>
      <c r="AU328">
        <v>0.62660150718874608</v>
      </c>
      <c r="AV328">
        <v>0.62744483761751169</v>
      </c>
      <c r="AW328">
        <v>0.61405532976254362</v>
      </c>
      <c r="AX328">
        <v>0.63442036751719877</v>
      </c>
      <c r="AY328">
        <v>0.63624154061940408</v>
      </c>
      <c r="AZ328">
        <v>0.63859691113818617</v>
      </c>
    </row>
    <row r="329" spans="11:52" ht="14.4">
      <c r="K329" t="s">
        <v>1531</v>
      </c>
      <c r="L329" t="s">
        <v>1524</v>
      </c>
      <c r="M329" t="s">
        <v>97</v>
      </c>
      <c r="N329" t="s">
        <v>80</v>
      </c>
      <c r="O329" t="s">
        <v>6079</v>
      </c>
      <c r="P329" t="s">
        <v>6079</v>
      </c>
      <c r="Q329" t="s">
        <v>6079</v>
      </c>
      <c r="R329" t="s">
        <v>6079</v>
      </c>
      <c r="S329" t="s">
        <v>6079</v>
      </c>
      <c r="T329" t="s">
        <v>6079</v>
      </c>
      <c r="U329">
        <v>9.54331232132168E-2</v>
      </c>
      <c r="V329">
        <v>0.12137962615888838</v>
      </c>
      <c r="W329">
        <v>0.11457727206444857</v>
      </c>
      <c r="X329">
        <v>0.12171710232502812</v>
      </c>
      <c r="Y329">
        <v>0.10147822741411903</v>
      </c>
      <c r="Z329">
        <v>0.10514225841369892</v>
      </c>
      <c r="AA329">
        <v>0.10122295108067278</v>
      </c>
      <c r="AB329">
        <v>7.0245329104099072E-2</v>
      </c>
      <c r="AC329">
        <v>1.7739251606331486E-2</v>
      </c>
      <c r="AD329">
        <v>1.6768382126687121E-2</v>
      </c>
      <c r="AE329">
        <v>1.65281507226498E-2</v>
      </c>
      <c r="AF329">
        <v>1.5446647180408273E-2</v>
      </c>
      <c r="AG329">
        <v>1.6875564959008792E-2</v>
      </c>
      <c r="AH329">
        <v>2.0172593016209817E-2</v>
      </c>
      <c r="AI329">
        <v>2.2165019634894086E-2</v>
      </c>
      <c r="AJ329">
        <v>1.9461067668086376E-2</v>
      </c>
      <c r="AK329">
        <v>2.4517453432655385E-2</v>
      </c>
      <c r="AL329">
        <v>8.2651383836962022E-2</v>
      </c>
      <c r="AM329">
        <v>8.0954085934308653E-2</v>
      </c>
      <c r="AN329">
        <v>7.2121859790132109E-2</v>
      </c>
      <c r="AO329">
        <v>7.8847270325173593E-2</v>
      </c>
      <c r="AP329">
        <v>7.9398703128734982E-2</v>
      </c>
      <c r="AQ329">
        <v>7.790992178269017E-2</v>
      </c>
      <c r="AR329">
        <v>7.7415227171893933E-2</v>
      </c>
      <c r="AS329">
        <v>7.1533766812904104E-2</v>
      </c>
      <c r="AT329">
        <v>6.1736163858257184E-2</v>
      </c>
      <c r="AU329">
        <v>6.2106136975392176E-2</v>
      </c>
      <c r="AV329">
        <v>2.0491457690402691E-2</v>
      </c>
      <c r="AW329">
        <v>1.9788978960032851E-2</v>
      </c>
      <c r="AX329">
        <v>1.5910055584330059E-2</v>
      </c>
      <c r="AY329">
        <v>1.477667366094958E-2</v>
      </c>
      <c r="AZ329">
        <v>1.4367298493047465E-2</v>
      </c>
    </row>
    <row r="330" spans="11:52" ht="14.4">
      <c r="K330" t="s">
        <v>1532</v>
      </c>
      <c r="L330" t="s">
        <v>1524</v>
      </c>
      <c r="M330" t="s">
        <v>18</v>
      </c>
      <c r="N330" t="s">
        <v>80</v>
      </c>
      <c r="O330">
        <v>0.76594058394170739</v>
      </c>
      <c r="P330">
        <v>0.75495750651518356</v>
      </c>
      <c r="Q330">
        <v>0.77196852416271988</v>
      </c>
      <c r="R330">
        <v>0.7280098356395206</v>
      </c>
      <c r="S330">
        <v>0.74039868513528517</v>
      </c>
      <c r="T330">
        <v>0.70038278273031551</v>
      </c>
      <c r="U330">
        <v>0.74409459337049444</v>
      </c>
      <c r="V330">
        <v>0.75132350843963036</v>
      </c>
      <c r="W330">
        <v>0.7459412111751883</v>
      </c>
      <c r="X330">
        <v>0.66472717376485713</v>
      </c>
      <c r="Y330">
        <v>0.68666750494480566</v>
      </c>
      <c r="Z330">
        <v>0.64045760199798729</v>
      </c>
      <c r="AA330">
        <v>0.58240007619399281</v>
      </c>
      <c r="AB330">
        <v>0.54594647327416379</v>
      </c>
      <c r="AC330">
        <v>0.11174126155865474</v>
      </c>
      <c r="AD330">
        <v>0.10463697321859684</v>
      </c>
      <c r="AE330">
        <v>0.10475108006508496</v>
      </c>
      <c r="AF330">
        <v>0.10153388095784166</v>
      </c>
      <c r="AG330">
        <v>0.10677814359902492</v>
      </c>
      <c r="AH330">
        <v>0.11163811333825116</v>
      </c>
      <c r="AI330">
        <v>0.11638325236010588</v>
      </c>
      <c r="AJ330">
        <v>0.10455524501193852</v>
      </c>
      <c r="AK330">
        <v>0.11798067306064586</v>
      </c>
      <c r="AL330">
        <v>0.11782124950424008</v>
      </c>
      <c r="AM330">
        <v>0.10505471043693052</v>
      </c>
      <c r="AN330">
        <v>0.10337011518724935</v>
      </c>
      <c r="AO330">
        <v>9.5983211754552003E-2</v>
      </c>
      <c r="AP330">
        <v>9.3010148968012768E-2</v>
      </c>
      <c r="AQ330">
        <v>9.353088396643458E-2</v>
      </c>
      <c r="AR330">
        <v>8.8517064079519078E-2</v>
      </c>
      <c r="AS330">
        <v>9.1235941652683367E-2</v>
      </c>
      <c r="AT330">
        <v>9.5660735687971413E-2</v>
      </c>
      <c r="AU330">
        <v>0.10050690716083741</v>
      </c>
      <c r="AV330">
        <v>9.4575688813973408E-2</v>
      </c>
      <c r="AW330">
        <v>9.9678615504694243E-2</v>
      </c>
      <c r="AX330">
        <v>0.10825028410987642</v>
      </c>
      <c r="AY330">
        <v>0.11103989268528446</v>
      </c>
      <c r="AZ330">
        <v>0.10490377509363942</v>
      </c>
    </row>
    <row r="331" spans="11:52" ht="14.4">
      <c r="K331" t="s">
        <v>1533</v>
      </c>
      <c r="L331" t="s">
        <v>1524</v>
      </c>
      <c r="M331" t="s">
        <v>34</v>
      </c>
      <c r="N331" t="s">
        <v>80</v>
      </c>
      <c r="O331">
        <v>0.84597754875238917</v>
      </c>
      <c r="P331">
        <v>0.84937125158956817</v>
      </c>
      <c r="Q331">
        <v>0.85330680607207632</v>
      </c>
      <c r="R331">
        <v>0.82063229713103381</v>
      </c>
      <c r="S331">
        <v>0.82156071551340892</v>
      </c>
      <c r="T331">
        <v>0.78360585654169757</v>
      </c>
      <c r="U331">
        <v>0.77985067561492172</v>
      </c>
      <c r="V331">
        <v>0.77654693843649147</v>
      </c>
      <c r="W331">
        <v>0.7608663600557376</v>
      </c>
      <c r="X331">
        <v>0.73417879123586338</v>
      </c>
      <c r="Y331">
        <v>0.69223918304865695</v>
      </c>
      <c r="Z331">
        <v>0.67689355734399903</v>
      </c>
      <c r="AA331">
        <v>0.67051918930758214</v>
      </c>
      <c r="AB331">
        <v>0.6510991203909049</v>
      </c>
      <c r="AC331">
        <v>0.21431791427152347</v>
      </c>
      <c r="AD331">
        <v>0.21187781941340983</v>
      </c>
      <c r="AE331">
        <v>0.2045695423411491</v>
      </c>
      <c r="AF331">
        <v>0.196708620985803</v>
      </c>
      <c r="AG331">
        <v>0.20600301319939993</v>
      </c>
      <c r="AH331">
        <v>0.21413924231059037</v>
      </c>
      <c r="AI331">
        <v>0.22670250139587703</v>
      </c>
      <c r="AJ331">
        <v>0.20028504106877587</v>
      </c>
      <c r="AK331">
        <v>0.20512760052767881</v>
      </c>
      <c r="AL331">
        <v>0.18880818617107817</v>
      </c>
      <c r="AM331">
        <v>0.18326475244543952</v>
      </c>
      <c r="AN331">
        <v>0.17672271193365369</v>
      </c>
      <c r="AO331">
        <v>0.17341370897170633</v>
      </c>
      <c r="AP331">
        <v>0.1676110921312812</v>
      </c>
      <c r="AQ331">
        <v>0.16697787269279912</v>
      </c>
      <c r="AR331">
        <v>0.15582843168680155</v>
      </c>
      <c r="AS331">
        <v>0.16531976743063248</v>
      </c>
      <c r="AT331">
        <v>0.16918072279913784</v>
      </c>
      <c r="AU331">
        <v>0.17945766992387227</v>
      </c>
      <c r="AV331">
        <v>0.16117069953602542</v>
      </c>
      <c r="AW331">
        <v>0.16473396240183535</v>
      </c>
      <c r="AX331">
        <v>0.17045126642648464</v>
      </c>
      <c r="AY331">
        <v>0.17690717732743971</v>
      </c>
      <c r="AZ331">
        <v>0.16444215317756458</v>
      </c>
    </row>
    <row r="332" spans="11:52" ht="14.4">
      <c r="K332" t="s">
        <v>1534</v>
      </c>
      <c r="L332" t="s">
        <v>1524</v>
      </c>
      <c r="M332" t="s">
        <v>19</v>
      </c>
      <c r="N332" t="s">
        <v>80</v>
      </c>
      <c r="O332">
        <v>0.87072971619516004</v>
      </c>
      <c r="P332">
        <v>0.84203547526411748</v>
      </c>
      <c r="Q332">
        <v>0.84256987537632833</v>
      </c>
      <c r="R332">
        <v>0.7780526918555084</v>
      </c>
      <c r="S332">
        <v>0.77063638302874848</v>
      </c>
      <c r="T332">
        <v>0.75620530470845604</v>
      </c>
      <c r="U332">
        <v>0.72762809758713198</v>
      </c>
      <c r="V332">
        <v>0.72431323726444785</v>
      </c>
      <c r="W332">
        <v>0.69664939542645543</v>
      </c>
      <c r="X332">
        <v>0.73893938042597684</v>
      </c>
      <c r="Y332">
        <v>0.4141270878375729</v>
      </c>
      <c r="Z332">
        <v>0.39876310876791632</v>
      </c>
      <c r="AA332">
        <v>0.37798170335403386</v>
      </c>
      <c r="AB332">
        <v>0.31654670729833623</v>
      </c>
      <c r="AC332">
        <v>6.547287386074914E-2</v>
      </c>
      <c r="AD332">
        <v>6.5340745076820278E-2</v>
      </c>
      <c r="AE332">
        <v>6.2480487944220446E-2</v>
      </c>
      <c r="AF332">
        <v>0.25614943599373358</v>
      </c>
      <c r="AG332">
        <v>0.28133508484901071</v>
      </c>
      <c r="AH332">
        <v>0.29900723463222573</v>
      </c>
      <c r="AI332">
        <v>0.31143277481922588</v>
      </c>
      <c r="AJ332">
        <v>0.27943366208331466</v>
      </c>
      <c r="AK332">
        <v>0.31656963551249717</v>
      </c>
      <c r="AL332">
        <v>0.29135575588547419</v>
      </c>
      <c r="AM332">
        <v>0.280523878185653</v>
      </c>
      <c r="AN332">
        <v>0.2558896022380015</v>
      </c>
      <c r="AO332">
        <v>0.25694326732332284</v>
      </c>
      <c r="AP332">
        <v>0.25092899268354518</v>
      </c>
      <c r="AQ332">
        <v>0.24221552330601517</v>
      </c>
      <c r="AR332">
        <v>0.22238694627570552</v>
      </c>
      <c r="AS332">
        <v>0.23810230609594049</v>
      </c>
      <c r="AT332">
        <v>0.23532597635783709</v>
      </c>
      <c r="AU332">
        <v>0.2462911356641227</v>
      </c>
      <c r="AV332">
        <v>0.21902910269187095</v>
      </c>
      <c r="AW332">
        <v>0.23526409192552225</v>
      </c>
      <c r="AX332">
        <v>0.24507422629596937</v>
      </c>
      <c r="AY332">
        <v>0.24795207834533159</v>
      </c>
      <c r="AZ332">
        <v>0.21844127145838677</v>
      </c>
    </row>
    <row r="333" spans="11:52" ht="14.4">
      <c r="K333" t="s">
        <v>1535</v>
      </c>
      <c r="L333" t="s">
        <v>1524</v>
      </c>
      <c r="M333" t="s">
        <v>20</v>
      </c>
      <c r="N333" t="s">
        <v>80</v>
      </c>
      <c r="O333">
        <v>0.84552143263405</v>
      </c>
      <c r="P333">
        <v>0.83775528148622302</v>
      </c>
      <c r="Q333">
        <v>0.86512640885781211</v>
      </c>
      <c r="R333">
        <v>0.83442622290088331</v>
      </c>
      <c r="S333">
        <v>0.83063907014941429</v>
      </c>
      <c r="T333">
        <v>0.80262765667091485</v>
      </c>
      <c r="U333">
        <v>0.80730942773363157</v>
      </c>
      <c r="V333">
        <v>0.80413936219025228</v>
      </c>
      <c r="W333">
        <v>0.79735211501118497</v>
      </c>
      <c r="X333">
        <v>0.76963089289574604</v>
      </c>
      <c r="Y333">
        <v>0.73681722238101421</v>
      </c>
      <c r="Z333">
        <v>0.72154541862766208</v>
      </c>
      <c r="AA333">
        <v>0.73651688142288085</v>
      </c>
      <c r="AB333">
        <v>0.70756103959751049</v>
      </c>
      <c r="AC333">
        <v>0.25568733062787335</v>
      </c>
      <c r="AD333">
        <v>0.26058884687257217</v>
      </c>
      <c r="AE333">
        <v>0.25696148732039892</v>
      </c>
      <c r="AF333">
        <v>0.23212010848832207</v>
      </c>
      <c r="AG333">
        <v>0.25378786543829451</v>
      </c>
      <c r="AH333">
        <v>0.26644942123700704</v>
      </c>
      <c r="AI333">
        <v>0.28378125686574718</v>
      </c>
      <c r="AJ333">
        <v>0.23481502822736919</v>
      </c>
      <c r="AK333">
        <v>0.27789546571659068</v>
      </c>
      <c r="AL333">
        <v>0.24606599252974959</v>
      </c>
      <c r="AM333">
        <v>0.24425883301309737</v>
      </c>
      <c r="AN333">
        <v>0.23139361378921189</v>
      </c>
      <c r="AO333">
        <v>0.24152157000270852</v>
      </c>
      <c r="AP333">
        <v>0.23070617999687271</v>
      </c>
      <c r="AQ333">
        <v>0.22908718064463199</v>
      </c>
      <c r="AR333">
        <v>0.20538826247026901</v>
      </c>
      <c r="AS333">
        <v>0.22719344877486869</v>
      </c>
      <c r="AT333">
        <v>0.23073081280972324</v>
      </c>
      <c r="AU333">
        <v>0.24618400411164759</v>
      </c>
      <c r="AV333">
        <v>0.21153767157088527</v>
      </c>
      <c r="AW333">
        <v>0.22872421912083923</v>
      </c>
      <c r="AX333">
        <v>0.23370072658877361</v>
      </c>
      <c r="AY333">
        <v>0.24276428233550479</v>
      </c>
      <c r="AZ333">
        <v>0.22121721913519823</v>
      </c>
    </row>
    <row r="334" spans="11:52" ht="14.4">
      <c r="K334" t="s">
        <v>1536</v>
      </c>
      <c r="L334" t="s">
        <v>1524</v>
      </c>
      <c r="M334" t="s">
        <v>21</v>
      </c>
      <c r="N334" t="s">
        <v>80</v>
      </c>
      <c r="O334">
        <v>0.83401738260974068</v>
      </c>
      <c r="P334">
        <v>0.83699767979199236</v>
      </c>
      <c r="Q334">
        <v>0.84677289906651854</v>
      </c>
      <c r="R334">
        <v>0.80834318517350734</v>
      </c>
      <c r="S334">
        <v>0.8234444145577865</v>
      </c>
      <c r="T334">
        <v>0.81713009980740403</v>
      </c>
      <c r="U334">
        <v>0.825633169952534</v>
      </c>
      <c r="V334">
        <v>0.81990392103974141</v>
      </c>
      <c r="W334">
        <v>0.80318943922664876</v>
      </c>
      <c r="X334">
        <v>0.78464310156968364</v>
      </c>
      <c r="Y334">
        <v>0.75324234521782396</v>
      </c>
      <c r="Z334">
        <v>0.73893859692289388</v>
      </c>
      <c r="AA334">
        <v>0.72690724099964432</v>
      </c>
      <c r="AB334">
        <v>0.71085003243937195</v>
      </c>
      <c r="AC334">
        <v>0.2974024431480487</v>
      </c>
      <c r="AD334">
        <v>0.28292596348121363</v>
      </c>
      <c r="AE334">
        <v>0.27555050645280449</v>
      </c>
      <c r="AF334">
        <v>0.26807740968993982</v>
      </c>
      <c r="AG334">
        <v>0.2718709387697355</v>
      </c>
      <c r="AH334">
        <v>0.27855560404525204</v>
      </c>
      <c r="AI334">
        <v>0.29592667799260292</v>
      </c>
      <c r="AJ334">
        <v>0.27493941577399145</v>
      </c>
      <c r="AK334">
        <v>0.30992848457040273</v>
      </c>
      <c r="AL334">
        <v>0.28245192021464777</v>
      </c>
      <c r="AM334">
        <v>0.28025845223511198</v>
      </c>
      <c r="AN334">
        <v>0.28985227739239794</v>
      </c>
    </row>
    <row r="335" spans="11:52" ht="14.4">
      <c r="K335" t="s">
        <v>1537</v>
      </c>
      <c r="L335" t="s">
        <v>1524</v>
      </c>
      <c r="M335" t="s">
        <v>22</v>
      </c>
      <c r="N335" t="s">
        <v>80</v>
      </c>
      <c r="O335">
        <v>0.45981637449985829</v>
      </c>
      <c r="P335">
        <v>0.47955062302998203</v>
      </c>
      <c r="Q335">
        <v>0.48105235645534034</v>
      </c>
      <c r="R335">
        <v>0.45166132625776861</v>
      </c>
      <c r="S335">
        <v>0.4805155426281702</v>
      </c>
      <c r="T335">
        <v>0.46397401517158265</v>
      </c>
      <c r="U335">
        <v>0.51738992686242691</v>
      </c>
      <c r="V335">
        <v>0.5145358982974827</v>
      </c>
      <c r="W335">
        <v>0.52511977660456322</v>
      </c>
      <c r="X335">
        <v>0.50381639116730326</v>
      </c>
      <c r="Y335">
        <v>0.49318015767450174</v>
      </c>
      <c r="Z335">
        <v>0.53618464853652181</v>
      </c>
      <c r="AA335">
        <v>0.49134792770617747</v>
      </c>
      <c r="AB335">
        <v>0.52980738193180799</v>
      </c>
      <c r="AC335">
        <v>6.3648386683188993E-2</v>
      </c>
      <c r="AD335">
        <v>6.9412922327236087E-2</v>
      </c>
      <c r="AE335">
        <v>6.6112524136561962E-2</v>
      </c>
      <c r="AF335">
        <v>6.2853170537616604E-2</v>
      </c>
      <c r="AG335">
        <v>4.7259845358779688E-2</v>
      </c>
      <c r="AH335">
        <v>5.2502016148575886E-2</v>
      </c>
      <c r="AI335">
        <v>6.0881721989548221E-2</v>
      </c>
      <c r="AJ335">
        <v>5.1622286087883607E-2</v>
      </c>
      <c r="AK335">
        <v>5.4178802394791899E-2</v>
      </c>
      <c r="AL335">
        <v>5.3141253893248593E-2</v>
      </c>
      <c r="AM335">
        <v>4.9957563490407586E-2</v>
      </c>
      <c r="AN335">
        <v>4.9295146769104389E-2</v>
      </c>
      <c r="AO335">
        <v>4.4607535472482661E-2</v>
      </c>
      <c r="AP335">
        <v>4.4275715298064906E-2</v>
      </c>
      <c r="AQ335">
        <v>4.3806094905182655E-2</v>
      </c>
      <c r="AR335">
        <v>3.8362025424722862E-2</v>
      </c>
      <c r="AS335">
        <v>3.479369645478339E-2</v>
      </c>
      <c r="AT335">
        <v>3.7453645565564325E-2</v>
      </c>
      <c r="AU335">
        <v>4.0088946569606161E-2</v>
      </c>
      <c r="AV335">
        <v>3.604032502230238E-2</v>
      </c>
      <c r="AW335">
        <v>3.9284117614627523E-2</v>
      </c>
      <c r="AX335">
        <v>4.4006604383041603E-2</v>
      </c>
      <c r="AY335">
        <v>4.4287956215278056E-2</v>
      </c>
      <c r="AZ335">
        <v>3.3506690343959235E-2</v>
      </c>
    </row>
    <row r="336" spans="11:52" ht="14.4">
      <c r="K336" t="s">
        <v>1538</v>
      </c>
      <c r="L336" t="s">
        <v>1524</v>
      </c>
      <c r="M336" t="s">
        <v>90</v>
      </c>
      <c r="N336" t="s">
        <v>80</v>
      </c>
      <c r="O336">
        <v>0.36980140820483515</v>
      </c>
      <c r="P336">
        <v>0.41435577421530551</v>
      </c>
      <c r="Q336">
        <v>0.34266842508844308</v>
      </c>
      <c r="R336">
        <v>0.30698240429089019</v>
      </c>
      <c r="S336">
        <v>0.22843776093482052</v>
      </c>
      <c r="T336">
        <v>0.26116922312355334</v>
      </c>
      <c r="U336">
        <v>0.2613635405376547</v>
      </c>
      <c r="V336">
        <v>0.24867890612929092</v>
      </c>
      <c r="W336">
        <v>0.24212085370727515</v>
      </c>
      <c r="X336">
        <v>0.22466925681952044</v>
      </c>
      <c r="Y336">
        <v>0.23298047303601441</v>
      </c>
      <c r="Z336">
        <v>0.19197740489179413</v>
      </c>
      <c r="AA336">
        <v>0.1757359964312202</v>
      </c>
      <c r="AB336">
        <v>8.393574557970887E-2</v>
      </c>
      <c r="AC336">
        <v>8.291971880110478E-3</v>
      </c>
      <c r="AD336">
        <v>8.5998718115846886E-3</v>
      </c>
      <c r="AE336">
        <v>8.1751694662656974E-3</v>
      </c>
      <c r="AF336">
        <v>8.9222115163943346E-3</v>
      </c>
      <c r="AG336">
        <v>9.1986113647648075E-3</v>
      </c>
      <c r="AH336">
        <v>9.9437954709470089E-3</v>
      </c>
      <c r="AI336">
        <v>1.1752307417491338E-2</v>
      </c>
      <c r="AJ336">
        <v>1.1981574498139641E-2</v>
      </c>
      <c r="AK336">
        <v>1.3583354452157378E-2</v>
      </c>
      <c r="AL336">
        <v>1.1722456467790668E-2</v>
      </c>
      <c r="AM336">
        <v>8.44059598582814E-3</v>
      </c>
      <c r="AN336">
        <v>7.7353297402862004E-3</v>
      </c>
      <c r="AO336">
        <v>7.9642677199009519E-3</v>
      </c>
      <c r="AP336">
        <v>7.3131028727771181E-3</v>
      </c>
      <c r="AQ336">
        <v>7.0334788485491694E-3</v>
      </c>
      <c r="AR336">
        <v>7.4761138844802195E-3</v>
      </c>
      <c r="AS336">
        <v>7.6192024710316749E-3</v>
      </c>
      <c r="AT336">
        <v>9.1021982203503913E-3</v>
      </c>
      <c r="AU336">
        <v>1.1713304176388613E-2</v>
      </c>
      <c r="AV336">
        <v>8.2826217973331548E-3</v>
      </c>
      <c r="AW336">
        <v>7.5622875467711874E-3</v>
      </c>
      <c r="AX336">
        <v>7.453690528081044E-3</v>
      </c>
      <c r="AY336">
        <v>7.5127340278441108E-3</v>
      </c>
      <c r="AZ336">
        <v>7.5556107056564238E-3</v>
      </c>
    </row>
    <row r="337" spans="11:52" ht="14.4">
      <c r="K337" t="s">
        <v>1539</v>
      </c>
      <c r="L337" t="s">
        <v>1524</v>
      </c>
      <c r="M337" t="s">
        <v>23</v>
      </c>
      <c r="N337" t="s">
        <v>80</v>
      </c>
      <c r="O337">
        <v>0.34350513052464215</v>
      </c>
      <c r="P337">
        <v>0.3794004183266802</v>
      </c>
      <c r="Q337">
        <v>0.35656824048334407</v>
      </c>
      <c r="R337">
        <v>0.41341998318160778</v>
      </c>
      <c r="S337">
        <v>0.35180969949910895</v>
      </c>
      <c r="T337">
        <v>0.30919110548182188</v>
      </c>
      <c r="U337">
        <v>0.4068051639988583</v>
      </c>
      <c r="V337">
        <v>0.31872586144219939</v>
      </c>
      <c r="W337">
        <v>0.3355809174724852</v>
      </c>
      <c r="X337">
        <v>0.27959419527765306</v>
      </c>
      <c r="Y337">
        <v>0.26136014855985362</v>
      </c>
      <c r="Z337">
        <v>0.2518325510345143</v>
      </c>
      <c r="AA337">
        <v>0.25842478006589248</v>
      </c>
      <c r="AB337">
        <v>0.25945748418557235</v>
      </c>
      <c r="AC337">
        <v>3.3250062780330179E-2</v>
      </c>
      <c r="AD337">
        <v>3.4774332896241912E-2</v>
      </c>
      <c r="AE337">
        <v>2.8625445865461455E-2</v>
      </c>
      <c r="AF337">
        <v>2.3476484287327713E-2</v>
      </c>
      <c r="AG337">
        <v>2.300612032367615E-2</v>
      </c>
      <c r="AH337">
        <v>2.3787445964142284E-2</v>
      </c>
      <c r="AI337">
        <v>2.767098113024993E-2</v>
      </c>
      <c r="AJ337">
        <v>2.4417049576827072E-2</v>
      </c>
      <c r="AK337">
        <v>3.1189668005919345E-2</v>
      </c>
      <c r="AL337">
        <v>2.564847623695321E-2</v>
      </c>
      <c r="AM337">
        <v>2.3551876228456455E-2</v>
      </c>
      <c r="AN337">
        <v>4.6698244829715282E-2</v>
      </c>
      <c r="AO337">
        <v>4.2334977926445243E-2</v>
      </c>
      <c r="AP337">
        <v>4.4554926206912301E-2</v>
      </c>
      <c r="AQ337">
        <v>5.0139038857314064E-2</v>
      </c>
      <c r="AR337">
        <v>6.0134079394219629E-2</v>
      </c>
      <c r="AS337">
        <v>6.6677554197184824E-2</v>
      </c>
      <c r="AT337">
        <v>7.270906355283431E-2</v>
      </c>
      <c r="AU337">
        <v>7.7431732711879739E-2</v>
      </c>
      <c r="AV337">
        <v>7.4764363905271261E-2</v>
      </c>
      <c r="AW337">
        <v>6.3099245599239892E-2</v>
      </c>
      <c r="AX337">
        <v>6.3129556947444695E-2</v>
      </c>
      <c r="AY337">
        <v>6.1846440130665634E-2</v>
      </c>
      <c r="AZ337">
        <v>5.613390621601639E-2</v>
      </c>
    </row>
    <row r="338" spans="11:52" ht="14.4">
      <c r="K338" t="s">
        <v>1540</v>
      </c>
      <c r="L338" t="s">
        <v>1524</v>
      </c>
      <c r="M338" t="s">
        <v>24</v>
      </c>
      <c r="N338" t="s">
        <v>80</v>
      </c>
      <c r="O338">
        <v>0.75648475096264645</v>
      </c>
      <c r="P338">
        <v>0.6994428368344574</v>
      </c>
      <c r="Q338">
        <v>0.61481003042075699</v>
      </c>
      <c r="R338">
        <v>0.5606123531227809</v>
      </c>
      <c r="S338">
        <v>0.5828482182661463</v>
      </c>
      <c r="T338">
        <v>0.51689528772625959</v>
      </c>
      <c r="U338">
        <v>0.50061425848449748</v>
      </c>
      <c r="V338">
        <v>0.51117495233008214</v>
      </c>
      <c r="W338">
        <v>0.51466130522584386</v>
      </c>
      <c r="X338">
        <v>0.39268146253925007</v>
      </c>
      <c r="Y338">
        <v>0.39113645949940362</v>
      </c>
      <c r="Z338">
        <v>0.38330003433800647</v>
      </c>
      <c r="AA338">
        <v>0.35629719582833375</v>
      </c>
      <c r="AB338">
        <v>0.3108086555400309</v>
      </c>
      <c r="AC338">
        <v>5.5317393988951101E-2</v>
      </c>
      <c r="AD338">
        <v>5.2574895730859203E-2</v>
      </c>
      <c r="AE338">
        <v>4.8707269624196969E-2</v>
      </c>
      <c r="AF338">
        <v>4.6802819745382945E-2</v>
      </c>
      <c r="AG338">
        <v>2.8417718161068584E-2</v>
      </c>
      <c r="AH338">
        <v>3.225867434257871E-2</v>
      </c>
      <c r="AI338">
        <v>3.8530594332430605E-2</v>
      </c>
      <c r="AJ338">
        <v>3.3570766183287602E-2</v>
      </c>
      <c r="AK338">
        <v>4.5339792364593061E-2</v>
      </c>
      <c r="AL338">
        <v>4.7051268773909402E-2</v>
      </c>
      <c r="AM338">
        <v>4.5359990432854207E-2</v>
      </c>
      <c r="AN338">
        <v>5.3728327225658963E-2</v>
      </c>
      <c r="AO338">
        <v>5.5331475947759994E-2</v>
      </c>
      <c r="AP338">
        <v>4.8786839834338423E-2</v>
      </c>
      <c r="AQ338">
        <v>5.5774752716046289E-2</v>
      </c>
      <c r="AR338">
        <v>6.2372978407928062E-2</v>
      </c>
      <c r="AS338">
        <v>7.4600096039508679E-2</v>
      </c>
      <c r="AT338">
        <v>0.13042268497844842</v>
      </c>
      <c r="AU338">
        <v>0.15711128268548818</v>
      </c>
      <c r="AV338">
        <v>0.13622557650617603</v>
      </c>
      <c r="AW338">
        <v>0.13612950092545198</v>
      </c>
      <c r="AX338">
        <v>0.13504738410301381</v>
      </c>
      <c r="AY338">
        <v>0.13346923362974877</v>
      </c>
      <c r="AZ338">
        <v>0.1111960473526525</v>
      </c>
    </row>
    <row r="339" spans="11:52" ht="14.4">
      <c r="K339" t="s">
        <v>1541</v>
      </c>
      <c r="L339" t="s">
        <v>1524</v>
      </c>
      <c r="M339" t="s">
        <v>1386</v>
      </c>
      <c r="N339" t="s">
        <v>80</v>
      </c>
      <c r="O339" t="s">
        <v>6079</v>
      </c>
      <c r="P339" t="s">
        <v>6079</v>
      </c>
      <c r="Q339" t="s">
        <v>6079</v>
      </c>
      <c r="R339" t="s">
        <v>6079</v>
      </c>
      <c r="S339" t="s">
        <v>6079</v>
      </c>
      <c r="T339" t="s">
        <v>6079</v>
      </c>
      <c r="U339" t="s">
        <v>6079</v>
      </c>
      <c r="V339" t="s">
        <v>6079</v>
      </c>
      <c r="W339" t="s">
        <v>6079</v>
      </c>
      <c r="X339" t="s">
        <v>6079</v>
      </c>
      <c r="Y339" t="s">
        <v>6079</v>
      </c>
      <c r="Z339" t="s">
        <v>6079</v>
      </c>
      <c r="AA339" t="s">
        <v>6079</v>
      </c>
      <c r="AB339">
        <v>0.39058590085624967</v>
      </c>
      <c r="AC339">
        <v>7.2235570980505301E-2</v>
      </c>
      <c r="AD339">
        <v>7.0309531604676651E-2</v>
      </c>
      <c r="AE339">
        <v>7.3188879088801714E-2</v>
      </c>
      <c r="AF339">
        <v>7.388088307858566E-2</v>
      </c>
      <c r="AG339">
        <v>7.5009488093463278E-2</v>
      </c>
      <c r="AH339">
        <v>7.7582735063918398E-2</v>
      </c>
      <c r="AI339">
        <v>7.8507401202138866E-2</v>
      </c>
      <c r="AJ339">
        <v>8.3864379980931825E-2</v>
      </c>
      <c r="AK339">
        <v>8.3623141418265046E-2</v>
      </c>
      <c r="AL339">
        <v>9.6866748594556379E-2</v>
      </c>
      <c r="AM339">
        <v>9.6727754675399541E-2</v>
      </c>
      <c r="AN339">
        <v>0.10062908319545602</v>
      </c>
      <c r="AO339">
        <v>0.10225576137231009</v>
      </c>
      <c r="AP339">
        <v>0.10108270982834752</v>
      </c>
      <c r="AQ339">
        <v>0.1031330992767019</v>
      </c>
      <c r="AR339">
        <v>0.10689115228645404</v>
      </c>
      <c r="AS339">
        <v>0.1039609364665648</v>
      </c>
      <c r="AT339">
        <v>8.715471133919804E-2</v>
      </c>
      <c r="AU339">
        <v>8.2322003397188204E-2</v>
      </c>
      <c r="AV339">
        <v>8.4100447741234999E-2</v>
      </c>
      <c r="AW339">
        <v>7.8854580027582971E-2</v>
      </c>
      <c r="AX339">
        <v>7.5315985641675243E-2</v>
      </c>
      <c r="AY339">
        <v>8.5839910729148539E-2</v>
      </c>
      <c r="AZ339">
        <v>8.954543664844837E-2</v>
      </c>
    </row>
    <row r="340" spans="11:52" ht="14.4">
      <c r="K340" t="s">
        <v>1542</v>
      </c>
      <c r="L340" t="s">
        <v>1524</v>
      </c>
      <c r="M340" t="s">
        <v>25</v>
      </c>
      <c r="N340" t="s">
        <v>80</v>
      </c>
      <c r="O340">
        <v>0.92421831926615572</v>
      </c>
      <c r="P340">
        <v>0.93064779137152065</v>
      </c>
      <c r="Q340">
        <v>0.937347635928519</v>
      </c>
      <c r="R340">
        <v>0.92429926269054108</v>
      </c>
      <c r="S340">
        <v>0.91584500060843299</v>
      </c>
      <c r="T340">
        <v>0.90611062220963845</v>
      </c>
      <c r="U340">
        <v>0.92539398373511061</v>
      </c>
      <c r="V340">
        <v>0.90905843507789164</v>
      </c>
      <c r="W340">
        <v>0.89356685548791892</v>
      </c>
      <c r="X340">
        <v>0.87386329877691005</v>
      </c>
      <c r="Y340">
        <v>0.80569216074788885</v>
      </c>
      <c r="Z340">
        <v>0.74890799296231758</v>
      </c>
      <c r="AA340">
        <v>0.75263836181038979</v>
      </c>
      <c r="AB340">
        <v>0.67836263300032451</v>
      </c>
      <c r="AC340">
        <v>9.3310305024214599E-2</v>
      </c>
      <c r="AD340">
        <v>9.5553091781237623E-2</v>
      </c>
      <c r="AE340">
        <v>8.939781094650838E-2</v>
      </c>
      <c r="AF340">
        <v>8.1363737959959478E-2</v>
      </c>
      <c r="AG340">
        <v>8.0073261161974829E-2</v>
      </c>
      <c r="AH340">
        <v>8.4300200293489294E-2</v>
      </c>
      <c r="AI340">
        <v>8.7361656605962817E-2</v>
      </c>
      <c r="AJ340">
        <v>7.8976573027955049E-2</v>
      </c>
      <c r="AK340">
        <v>8.4034435630460161E-2</v>
      </c>
      <c r="AL340">
        <v>8.2696320526449402E-2</v>
      </c>
      <c r="AM340">
        <v>8.0435362301163646E-2</v>
      </c>
      <c r="AN340">
        <v>7.7024469927170852E-2</v>
      </c>
      <c r="AO340">
        <v>7.3175315443279126E-2</v>
      </c>
      <c r="AP340">
        <v>7.4476170203633438E-2</v>
      </c>
      <c r="AQ340">
        <v>7.5269454913897374E-2</v>
      </c>
      <c r="AR340">
        <v>7.0734495763116551E-2</v>
      </c>
      <c r="AS340">
        <v>6.9507144486890965E-2</v>
      </c>
      <c r="AT340">
        <v>7.106244742249497E-2</v>
      </c>
      <c r="AU340">
        <v>7.4921081610718587E-2</v>
      </c>
      <c r="AV340">
        <v>6.9363150572786733E-2</v>
      </c>
      <c r="AW340">
        <v>6.7149518564465549E-2</v>
      </c>
      <c r="AX340">
        <v>7.1580968257901043E-2</v>
      </c>
      <c r="AY340">
        <v>6.9597531693881984E-2</v>
      </c>
      <c r="AZ340">
        <v>6.4143066411430139E-2</v>
      </c>
    </row>
    <row r="341" spans="11:52" ht="14.4">
      <c r="K341" t="s">
        <v>5654</v>
      </c>
      <c r="L341" t="s">
        <v>1524</v>
      </c>
      <c r="M341" t="s">
        <v>5610</v>
      </c>
      <c r="N341" t="s">
        <v>80</v>
      </c>
      <c r="AO341">
        <v>4.8312659150212878E-2</v>
      </c>
      <c r="AP341" t="s">
        <v>6079</v>
      </c>
      <c r="AQ341" t="s">
        <v>6079</v>
      </c>
      <c r="AR341" t="s">
        <v>6079</v>
      </c>
      <c r="AS341" t="s">
        <v>6079</v>
      </c>
      <c r="AT341">
        <v>4.3306101896395457E-2</v>
      </c>
      <c r="AU341">
        <v>4.4851592813295565E-2</v>
      </c>
      <c r="AV341">
        <v>3.9208202958674616E-2</v>
      </c>
      <c r="AW341">
        <v>3.4583564868984243E-2</v>
      </c>
      <c r="AX341">
        <v>3.880099465435588E-2</v>
      </c>
      <c r="AY341">
        <v>4.8039520855175009E-2</v>
      </c>
      <c r="AZ341">
        <v>4.1203315196281051E-2</v>
      </c>
    </row>
    <row r="342" spans="11:52" ht="14.4">
      <c r="K342" t="s">
        <v>1543</v>
      </c>
      <c r="L342" t="s">
        <v>1524</v>
      </c>
      <c r="M342" t="s">
        <v>98</v>
      </c>
      <c r="N342" t="s">
        <v>80</v>
      </c>
      <c r="O342">
        <v>0.46804221737485846</v>
      </c>
      <c r="P342">
        <v>0.31924066234897847</v>
      </c>
      <c r="Q342">
        <v>0.4008811317875437</v>
      </c>
      <c r="R342">
        <v>0.2614333791659959</v>
      </c>
      <c r="S342">
        <v>0.2261447381407985</v>
      </c>
      <c r="T342">
        <v>0.24731175270495329</v>
      </c>
      <c r="U342">
        <v>0.20954344419466159</v>
      </c>
      <c r="V342">
        <v>0.22237358794096751</v>
      </c>
      <c r="W342">
        <v>0.21814331393045497</v>
      </c>
      <c r="X342">
        <v>0.1865707081694879</v>
      </c>
      <c r="Y342">
        <v>0.15841903039650637</v>
      </c>
      <c r="Z342">
        <v>0.15423211140560969</v>
      </c>
      <c r="AA342">
        <v>0.11136092834134434</v>
      </c>
      <c r="AB342">
        <v>0.10226811000343355</v>
      </c>
      <c r="AC342">
        <v>3.0992073534248345E-2</v>
      </c>
      <c r="AD342">
        <v>2.7844826524502007E-2</v>
      </c>
      <c r="AE342">
        <v>2.7269385139060791E-2</v>
      </c>
      <c r="AF342">
        <v>2.570728501147241E-2</v>
      </c>
      <c r="AG342">
        <v>3.5223982026929834E-2</v>
      </c>
      <c r="AH342">
        <v>3.3406498873373318E-2</v>
      </c>
      <c r="AI342">
        <v>3.6148410763270793E-2</v>
      </c>
      <c r="AJ342">
        <v>3.4346325661191009E-2</v>
      </c>
      <c r="AK342">
        <v>2.2654070788658737E-2</v>
      </c>
      <c r="AL342">
        <v>2.9949202379195176E-2</v>
      </c>
      <c r="AM342">
        <v>2.8597393804805464E-2</v>
      </c>
      <c r="AN342">
        <v>2.9370666782296835E-2</v>
      </c>
      <c r="AO342">
        <v>2.9143170748389749E-2</v>
      </c>
      <c r="AP342">
        <v>6.2321600597496266E-2</v>
      </c>
      <c r="AQ342">
        <v>6.0420716454308888E-2</v>
      </c>
      <c r="AR342">
        <v>5.6840732812958851E-2</v>
      </c>
      <c r="AS342">
        <v>6.5177852227210939E-2</v>
      </c>
      <c r="AT342">
        <v>0.1147082399833584</v>
      </c>
      <c r="AU342">
        <v>6.3571385131440769E-2</v>
      </c>
      <c r="AV342">
        <v>4.3398062832826594E-2</v>
      </c>
      <c r="AW342">
        <v>4.3065365715216103E-2</v>
      </c>
      <c r="AX342">
        <v>3.9823196129653488E-2</v>
      </c>
      <c r="AY342">
        <v>4.0191837845500081E-2</v>
      </c>
      <c r="AZ342">
        <v>3.5807173213786257E-2</v>
      </c>
    </row>
    <row r="343" spans="11:52" ht="14.4">
      <c r="K343" t="s">
        <v>1544</v>
      </c>
      <c r="L343" t="s">
        <v>1524</v>
      </c>
      <c r="M343" t="s">
        <v>94</v>
      </c>
      <c r="N343" t="s">
        <v>80</v>
      </c>
      <c r="O343">
        <v>0.81251838452517677</v>
      </c>
      <c r="P343">
        <v>0.76250577938517827</v>
      </c>
      <c r="Q343">
        <v>0.72022634921037687</v>
      </c>
      <c r="R343">
        <v>0.74269556211417631</v>
      </c>
      <c r="S343">
        <v>0.75298037780962512</v>
      </c>
      <c r="T343">
        <v>0.75776155530642764</v>
      </c>
      <c r="U343">
        <v>0.73712237691437488</v>
      </c>
      <c r="V343">
        <v>0.76466596974952783</v>
      </c>
      <c r="W343">
        <v>0.76466427227080835</v>
      </c>
      <c r="X343">
        <v>0.75354720734942815</v>
      </c>
      <c r="Y343">
        <v>0.72904541882930629</v>
      </c>
      <c r="Z343">
        <v>0.68761578106679777</v>
      </c>
      <c r="AA343">
        <v>0.68640286530687167</v>
      </c>
      <c r="AB343">
        <v>0.70519552722207746</v>
      </c>
      <c r="AC343">
        <v>0.30167003770917805</v>
      </c>
      <c r="AD343">
        <v>0.27704319315010495</v>
      </c>
      <c r="AE343">
        <v>0.29167841139188228</v>
      </c>
      <c r="AF343">
        <v>0.25215526057182541</v>
      </c>
      <c r="AG343">
        <v>0.26031446558920301</v>
      </c>
      <c r="AH343">
        <v>0.26272694458290413</v>
      </c>
      <c r="AI343">
        <v>0.26731243227977586</v>
      </c>
      <c r="AJ343">
        <v>0.27183051589932306</v>
      </c>
      <c r="AK343">
        <v>0.24807591748559277</v>
      </c>
      <c r="AL343">
        <v>0.22544528489182095</v>
      </c>
      <c r="AM343">
        <v>0.21827896874992525</v>
      </c>
      <c r="AN343">
        <v>1.7887414067887769E-2</v>
      </c>
      <c r="AO343">
        <v>1.7006973563865546E-2</v>
      </c>
      <c r="AP343">
        <v>1.7646162825853611E-2</v>
      </c>
      <c r="AQ343">
        <v>1.8942013186990327E-2</v>
      </c>
      <c r="AR343">
        <v>1.7226212842587043E-2</v>
      </c>
      <c r="AS343">
        <v>1.8470941569040469E-2</v>
      </c>
      <c r="AT343">
        <v>2.2663648114381981E-2</v>
      </c>
      <c r="AU343">
        <v>2.9580757552496999E-2</v>
      </c>
      <c r="AV343">
        <v>2.5288278478342228E-2</v>
      </c>
      <c r="AW343">
        <v>2.6029668604084545E-2</v>
      </c>
      <c r="AX343">
        <v>2.1795445937421581E-2</v>
      </c>
      <c r="AY343">
        <v>2.2917293882592445E-2</v>
      </c>
      <c r="AZ343">
        <v>1.8187509348238949E-2</v>
      </c>
    </row>
    <row r="344" spans="11:52" ht="14.4">
      <c r="K344" t="s">
        <v>1545</v>
      </c>
      <c r="L344" t="s">
        <v>1524</v>
      </c>
      <c r="M344" t="s">
        <v>99</v>
      </c>
      <c r="N344" t="s">
        <v>80</v>
      </c>
      <c r="O344">
        <v>0.35208282934113039</v>
      </c>
      <c r="P344">
        <v>0.17413477475214167</v>
      </c>
      <c r="Q344">
        <v>0.20887127604605168</v>
      </c>
      <c r="R344">
        <v>0.18439933613501511</v>
      </c>
      <c r="S344">
        <v>0.13036256226428411</v>
      </c>
      <c r="T344">
        <v>0.14191311288131694</v>
      </c>
      <c r="U344">
        <v>0.14675267288581892</v>
      </c>
      <c r="V344">
        <v>0.18825988417812092</v>
      </c>
      <c r="W344">
        <v>0.18820618828055313</v>
      </c>
      <c r="X344">
        <v>0.22432735618893948</v>
      </c>
      <c r="Y344">
        <v>0.1426550337881507</v>
      </c>
      <c r="Z344">
        <v>0.14008893121501725</v>
      </c>
      <c r="AA344">
        <v>0.14566722538448415</v>
      </c>
      <c r="AB344">
        <v>0.13742104780362777</v>
      </c>
      <c r="AC344">
        <v>3.1891022609613975E-2</v>
      </c>
      <c r="AD344">
        <v>3.5840340390167306E-2</v>
      </c>
      <c r="AE344">
        <v>3.9753795399787378E-2</v>
      </c>
      <c r="AF344">
        <v>3.9490446375518608E-2</v>
      </c>
      <c r="AG344">
        <v>2.3031269657580709E-2</v>
      </c>
      <c r="AH344">
        <v>2.2596870807135024E-2</v>
      </c>
      <c r="AI344">
        <v>2.5661527227198951E-2</v>
      </c>
      <c r="AJ344">
        <v>2.1989362630778227E-2</v>
      </c>
      <c r="AK344">
        <v>2.0775270007616156E-2</v>
      </c>
      <c r="AL344">
        <v>8.4194302108754671E-2</v>
      </c>
      <c r="AM344">
        <v>8.2810060703563337E-2</v>
      </c>
      <c r="AN344">
        <v>7.8732260921270891E-2</v>
      </c>
      <c r="AO344">
        <v>8.1135288727851571E-2</v>
      </c>
      <c r="AP344">
        <v>7.9027419445607469E-2</v>
      </c>
      <c r="AQ344">
        <v>7.9701804752926569E-2</v>
      </c>
      <c r="AR344">
        <v>8.2126237057788223E-2</v>
      </c>
      <c r="AS344">
        <v>7.9792142165648353E-2</v>
      </c>
      <c r="AT344">
        <v>0.10195574512107732</v>
      </c>
      <c r="AU344">
        <v>7.9579717024709395E-2</v>
      </c>
      <c r="AV344">
        <v>3.9896121227935955E-2</v>
      </c>
      <c r="AW344">
        <v>4.0062256511196583E-2</v>
      </c>
      <c r="AX344">
        <v>3.5327705616690783E-2</v>
      </c>
      <c r="AY344">
        <v>3.5775534805700775E-2</v>
      </c>
      <c r="AZ344">
        <v>3.4025027078651314E-2</v>
      </c>
    </row>
    <row r="345" spans="11:52" ht="14.4">
      <c r="K345" t="s">
        <v>1546</v>
      </c>
      <c r="L345" t="s">
        <v>1524</v>
      </c>
      <c r="M345" t="s">
        <v>26</v>
      </c>
      <c r="N345" t="s">
        <v>80</v>
      </c>
      <c r="O345" t="s">
        <v>6079</v>
      </c>
      <c r="P345" t="s">
        <v>6079</v>
      </c>
      <c r="Q345" t="s">
        <v>6079</v>
      </c>
      <c r="R345" t="s">
        <v>6079</v>
      </c>
      <c r="S345" t="s">
        <v>6079</v>
      </c>
      <c r="T345">
        <v>0.36545157447080379</v>
      </c>
      <c r="U345">
        <v>0.43608275726387818</v>
      </c>
      <c r="V345">
        <v>0.44064872191737298</v>
      </c>
      <c r="W345">
        <v>0.45392982848086166</v>
      </c>
      <c r="X345">
        <v>0.42142486921152533</v>
      </c>
      <c r="Y345">
        <v>0.34616632349629051</v>
      </c>
      <c r="Z345">
        <v>0.32177229586020034</v>
      </c>
      <c r="AA345">
        <v>0.33670410865070288</v>
      </c>
      <c r="AB345">
        <v>0.277462342553432</v>
      </c>
      <c r="AC345">
        <v>1.4713397247328548E-2</v>
      </c>
      <c r="AD345">
        <v>1.3071440009350233E-2</v>
      </c>
      <c r="AE345">
        <v>1.2225480113895229E-2</v>
      </c>
      <c r="AF345">
        <v>1.1116017341686258E-2</v>
      </c>
      <c r="AG345">
        <v>1.0203209019852156E-2</v>
      </c>
      <c r="AH345">
        <v>1.1066625390439896E-2</v>
      </c>
      <c r="AI345">
        <v>1.1454967823448722E-2</v>
      </c>
      <c r="AJ345">
        <v>1.0724026890775031E-2</v>
      </c>
      <c r="AK345">
        <v>1.0793041013008544E-2</v>
      </c>
      <c r="AL345">
        <v>8.8163584608458995E-3</v>
      </c>
      <c r="AM345">
        <v>8.5124655224185775E-3</v>
      </c>
      <c r="AN345">
        <v>8.0477452621368368E-3</v>
      </c>
      <c r="AO345">
        <v>8.148637573961141E-3</v>
      </c>
      <c r="AP345">
        <v>8.1454318881606907E-3</v>
      </c>
      <c r="AQ345">
        <v>7.5951346987288204E-3</v>
      </c>
      <c r="AR345">
        <v>7.5168306683339988E-3</v>
      </c>
      <c r="AS345">
        <v>1.0472465176704611E-2</v>
      </c>
      <c r="AT345">
        <v>1.3491216607782632E-2</v>
      </c>
      <c r="AU345">
        <v>1.6303489965928931E-2</v>
      </c>
      <c r="AV345">
        <v>2.1086313873369834E-2</v>
      </c>
      <c r="AW345">
        <v>1.9749536908137567E-2</v>
      </c>
      <c r="AX345">
        <v>1.905291752135805E-2</v>
      </c>
      <c r="AY345">
        <v>1.9381367236260348E-2</v>
      </c>
      <c r="AZ345">
        <v>1.2878663457730113E-2</v>
      </c>
    </row>
    <row r="346" spans="11:52" ht="14.4">
      <c r="K346" t="s">
        <v>1547</v>
      </c>
      <c r="L346" t="s">
        <v>1524</v>
      </c>
      <c r="M346" t="s">
        <v>27</v>
      </c>
      <c r="N346" t="s">
        <v>80</v>
      </c>
      <c r="O346">
        <v>0.80218037252154084</v>
      </c>
      <c r="P346">
        <v>0.79823174258538387</v>
      </c>
      <c r="Q346">
        <v>0.79220962665159056</v>
      </c>
      <c r="R346">
        <v>0.72188991554300197</v>
      </c>
      <c r="S346">
        <v>0.65755265633011262</v>
      </c>
      <c r="T346">
        <v>0.65286050110043703</v>
      </c>
      <c r="U346">
        <v>0.65791624526125747</v>
      </c>
      <c r="V346">
        <v>0.6837071390137579</v>
      </c>
      <c r="W346">
        <v>0.61788692896150754</v>
      </c>
      <c r="X346">
        <v>0.59999280741745309</v>
      </c>
      <c r="Y346">
        <v>0.53603630278802183</v>
      </c>
      <c r="Z346">
        <v>0.61734670283256021</v>
      </c>
      <c r="AA346">
        <v>0.56648878136409997</v>
      </c>
      <c r="AB346">
        <v>0.57989927629120319</v>
      </c>
      <c r="AC346">
        <v>0.10199930858589948</v>
      </c>
      <c r="AD346">
        <v>0.10072582446907262</v>
      </c>
      <c r="AE346">
        <v>8.9706831955684727E-2</v>
      </c>
      <c r="AF346">
        <v>8.3834526978574644E-2</v>
      </c>
      <c r="AG346">
        <v>8.6229415903149573E-2</v>
      </c>
      <c r="AH346">
        <v>8.6108537746037328E-2</v>
      </c>
      <c r="AI346">
        <v>9.0723005810228963E-2</v>
      </c>
      <c r="AJ346">
        <v>7.2494625545936678E-2</v>
      </c>
      <c r="AK346">
        <v>8.5479956928996292E-2</v>
      </c>
      <c r="AL346">
        <v>7.8658420983724567E-2</v>
      </c>
      <c r="AM346">
        <v>7.6359379709009689E-2</v>
      </c>
      <c r="AN346">
        <v>7.4195261720147149E-2</v>
      </c>
      <c r="AO346">
        <v>7.5880184979728399E-2</v>
      </c>
      <c r="AP346">
        <v>7.5317049044892143E-2</v>
      </c>
      <c r="AQ346">
        <v>7.5331973817223175E-2</v>
      </c>
      <c r="AR346">
        <v>6.6306364424995407E-2</v>
      </c>
      <c r="AS346">
        <v>7.449463524732905E-2</v>
      </c>
      <c r="AT346">
        <v>8.1366449763456014E-2</v>
      </c>
      <c r="AU346">
        <v>8.8483833575501034E-2</v>
      </c>
      <c r="AV346">
        <v>7.3867598918043509E-2</v>
      </c>
      <c r="AW346">
        <v>8.0079780400723999E-2</v>
      </c>
      <c r="AX346">
        <v>8.2627036491621078E-2</v>
      </c>
      <c r="AY346">
        <v>8.6395948832642913E-2</v>
      </c>
      <c r="AZ346">
        <v>7.6641432150891503E-2</v>
      </c>
    </row>
    <row r="347" spans="11:52" ht="14.4">
      <c r="K347" t="s">
        <v>1548</v>
      </c>
      <c r="L347" t="s">
        <v>1524</v>
      </c>
      <c r="M347" t="s">
        <v>28</v>
      </c>
      <c r="N347" t="s">
        <v>80</v>
      </c>
      <c r="O347">
        <v>0.73557829402199748</v>
      </c>
      <c r="P347">
        <v>0.92427126798087589</v>
      </c>
      <c r="Q347">
        <v>0.71211189109613537</v>
      </c>
      <c r="R347">
        <v>0.81879841479829774</v>
      </c>
      <c r="S347">
        <v>0.80236796437125213</v>
      </c>
      <c r="T347">
        <v>0.95273429994789827</v>
      </c>
      <c r="U347">
        <v>0.8045139315648181</v>
      </c>
      <c r="V347">
        <v>0.80385881416523342</v>
      </c>
      <c r="W347">
        <v>0.80075855258903916</v>
      </c>
      <c r="X347">
        <v>0.76909479658401392</v>
      </c>
      <c r="Y347">
        <v>0.66576497635232701</v>
      </c>
      <c r="Z347">
        <v>0.7100237294176408</v>
      </c>
      <c r="AA347">
        <v>0.66520444239327958</v>
      </c>
      <c r="AB347">
        <v>0.82375222609727938</v>
      </c>
      <c r="AC347">
        <v>0.16411907252554839</v>
      </c>
      <c r="AD347">
        <v>0.16169086972818397</v>
      </c>
      <c r="AE347">
        <v>0.17318834012544687</v>
      </c>
      <c r="AF347">
        <v>0.19044818034019273</v>
      </c>
      <c r="AG347">
        <v>0.16187925004134329</v>
      </c>
      <c r="AH347">
        <v>0.13930601700819725</v>
      </c>
      <c r="AI347">
        <v>0.1480566167610344</v>
      </c>
      <c r="AJ347">
        <v>0.1484300797017912</v>
      </c>
      <c r="AK347">
        <v>0.17509285098575908</v>
      </c>
      <c r="AL347">
        <v>0.18229548116981345</v>
      </c>
      <c r="AM347">
        <v>0.16536560009557155</v>
      </c>
      <c r="AN347">
        <v>0.17392258481041101</v>
      </c>
      <c r="AO347">
        <v>0.15023019571971177</v>
      </c>
      <c r="AP347" t="s">
        <v>6079</v>
      </c>
      <c r="AQ347" t="s">
        <v>6079</v>
      </c>
      <c r="AR347" t="s">
        <v>6079</v>
      </c>
      <c r="AS347" t="s">
        <v>6079</v>
      </c>
      <c r="AT347">
        <v>0.1587552872609404</v>
      </c>
      <c r="AU347">
        <v>0.16859694071700287</v>
      </c>
      <c r="AV347">
        <v>0.16002132235661495</v>
      </c>
      <c r="AW347">
        <v>0.13121244890766659</v>
      </c>
      <c r="AX347">
        <v>0.1276029548879859</v>
      </c>
      <c r="AY347">
        <v>0.1173345799520778</v>
      </c>
      <c r="AZ347">
        <v>0.15134186621597467</v>
      </c>
    </row>
    <row r="348" spans="11:52" ht="14.4">
      <c r="K348" t="s">
        <v>1549</v>
      </c>
      <c r="L348" t="s">
        <v>1524</v>
      </c>
      <c r="M348" t="s">
        <v>29</v>
      </c>
      <c r="N348" t="s">
        <v>80</v>
      </c>
      <c r="O348">
        <v>0.56411627030784206</v>
      </c>
      <c r="P348">
        <v>0.50068713945570043</v>
      </c>
      <c r="Q348">
        <v>0.57163905889418543</v>
      </c>
      <c r="R348">
        <v>0.50643290393027784</v>
      </c>
      <c r="S348">
        <v>0.58691657709844658</v>
      </c>
      <c r="T348">
        <v>0.45293124537714802</v>
      </c>
      <c r="U348">
        <v>0.4546056708695777</v>
      </c>
      <c r="V348">
        <v>0.49050795208010478</v>
      </c>
      <c r="W348">
        <v>0.47088020339122866</v>
      </c>
      <c r="X348">
        <v>0.44619051051269099</v>
      </c>
      <c r="Y348">
        <v>0.43009547554890815</v>
      </c>
      <c r="Z348">
        <v>0.41322892787064031</v>
      </c>
      <c r="AA348">
        <v>0.30322581482655864</v>
      </c>
      <c r="AB348">
        <v>0.34140691578055316</v>
      </c>
      <c r="AC348">
        <v>2.727896602590164E-2</v>
      </c>
      <c r="AD348">
        <v>2.559620917400859E-2</v>
      </c>
      <c r="AE348">
        <v>3.1052184860384534E-2</v>
      </c>
      <c r="AF348">
        <v>2.8141843509588808E-2</v>
      </c>
      <c r="AG348">
        <v>3.5781779404057891E-2</v>
      </c>
      <c r="AH348">
        <v>3.0203142450416252E-2</v>
      </c>
      <c r="AI348">
        <v>3.3544615916342564E-2</v>
      </c>
      <c r="AJ348">
        <v>2.9091100627758739E-2</v>
      </c>
      <c r="AK348">
        <v>3.7728997394507267E-2</v>
      </c>
      <c r="AL348">
        <v>3.4839562847020458E-2</v>
      </c>
      <c r="AM348">
        <v>3.548459366501841E-2</v>
      </c>
      <c r="AN348">
        <v>3.2586450301499724E-2</v>
      </c>
      <c r="AO348">
        <v>2.8191225693803498E-2</v>
      </c>
      <c r="AP348">
        <v>2.7216106825497684E-2</v>
      </c>
      <c r="AQ348">
        <v>3.2037185874164008E-2</v>
      </c>
      <c r="AR348">
        <v>3.5540782735796951E-2</v>
      </c>
      <c r="AS348">
        <v>4.7047102316242539E-2</v>
      </c>
      <c r="AT348">
        <v>6.0859522971279417E-2</v>
      </c>
      <c r="AU348">
        <v>6.1626111807803946E-2</v>
      </c>
      <c r="AV348">
        <v>4.610284156065296E-2</v>
      </c>
      <c r="AW348">
        <v>4.1181747278936198E-2</v>
      </c>
      <c r="AX348">
        <v>4.0771848935708323E-2</v>
      </c>
      <c r="AY348">
        <v>3.5290852620089769E-2</v>
      </c>
      <c r="AZ348">
        <v>3.4803854952388184E-2</v>
      </c>
    </row>
    <row r="349" spans="11:52" ht="14.4">
      <c r="K349" t="s">
        <v>1550</v>
      </c>
      <c r="L349" t="s">
        <v>1524</v>
      </c>
      <c r="M349" t="s">
        <v>30</v>
      </c>
      <c r="N349" t="s">
        <v>80</v>
      </c>
      <c r="O349">
        <v>0.53311689610458501</v>
      </c>
      <c r="P349">
        <v>0.4170052725242771</v>
      </c>
      <c r="Q349">
        <v>0.45442630378922966</v>
      </c>
      <c r="R349">
        <v>0.39020436492344474</v>
      </c>
      <c r="S349">
        <v>0.39353739642345997</v>
      </c>
      <c r="T349">
        <v>0.3758628752276269</v>
      </c>
      <c r="U349">
        <v>0.48512952585169894</v>
      </c>
      <c r="V349">
        <v>0.51226480412156206</v>
      </c>
      <c r="W349">
        <v>0.57320864380887693</v>
      </c>
      <c r="X349">
        <v>0.53042015232218431</v>
      </c>
      <c r="Y349">
        <v>0.52222827332387056</v>
      </c>
      <c r="Z349">
        <v>0.50613487434743509</v>
      </c>
      <c r="AA349">
        <v>0.45959385635171174</v>
      </c>
      <c r="AB349">
        <v>0.37891115317079183</v>
      </c>
      <c r="AC349">
        <v>5.8823128155851161E-2</v>
      </c>
      <c r="AD349">
        <v>5.6731457913954439E-2</v>
      </c>
      <c r="AE349">
        <v>5.7859734763431203E-2</v>
      </c>
      <c r="AF349">
        <v>5.4900119222663094E-2</v>
      </c>
      <c r="AG349">
        <v>5.9750676996956513E-2</v>
      </c>
      <c r="AH349">
        <v>5.7585205091876937E-2</v>
      </c>
      <c r="AI349">
        <v>5.449893638527268E-2</v>
      </c>
      <c r="AJ349">
        <v>5.1570807449224362E-2</v>
      </c>
      <c r="AK349">
        <v>5.537273283289422E-2</v>
      </c>
      <c r="AL349">
        <v>5.1367409741244839E-2</v>
      </c>
      <c r="AM349">
        <v>4.6249365866497562E-2</v>
      </c>
      <c r="AN349">
        <v>3.8480805189688258E-2</v>
      </c>
      <c r="AO349">
        <v>3.7855334812836976E-2</v>
      </c>
      <c r="AP349">
        <v>3.5093218491978329E-2</v>
      </c>
      <c r="AQ349">
        <v>2.9016515693223291E-2</v>
      </c>
      <c r="AR349">
        <v>2.4953183321602158E-2</v>
      </c>
      <c r="AS349">
        <v>2.8192098357659574E-2</v>
      </c>
      <c r="AT349">
        <v>3.0969759628901257E-2</v>
      </c>
      <c r="AU349">
        <v>2.9943685670138449E-2</v>
      </c>
      <c r="AV349">
        <v>2.3342923887794596E-2</v>
      </c>
      <c r="AW349">
        <v>2.7074169003544674E-2</v>
      </c>
      <c r="AX349">
        <v>2.7452315563677224E-2</v>
      </c>
      <c r="AY349">
        <v>2.6566652105269581E-2</v>
      </c>
      <c r="AZ349">
        <v>2.3703810392101468E-2</v>
      </c>
    </row>
    <row r="350" spans="11:52" ht="14.4">
      <c r="K350" t="s">
        <v>1551</v>
      </c>
      <c r="L350" t="s">
        <v>1524</v>
      </c>
      <c r="M350" t="s">
        <v>100</v>
      </c>
      <c r="N350" t="s">
        <v>80</v>
      </c>
      <c r="O350">
        <v>6.0429341551418762E-2</v>
      </c>
      <c r="P350">
        <v>5.3144166263095247E-2</v>
      </c>
      <c r="Q350">
        <v>7.334981264422781E-2</v>
      </c>
      <c r="R350">
        <v>8.165559552801703E-2</v>
      </c>
      <c r="S350">
        <v>6.4973510023151826E-2</v>
      </c>
      <c r="T350">
        <v>5.6757551323109307E-2</v>
      </c>
      <c r="U350">
        <v>5.905078318965043E-2</v>
      </c>
      <c r="V350">
        <v>7.6665981952183451E-2</v>
      </c>
      <c r="W350">
        <v>5.4248136604804993E-2</v>
      </c>
      <c r="X350">
        <v>6.9469460375970404E-2</v>
      </c>
      <c r="Y350">
        <v>9.2847586879487229E-2</v>
      </c>
      <c r="Z350">
        <v>5.7550431444649691E-2</v>
      </c>
      <c r="AA350">
        <v>6.6314886930060685E-2</v>
      </c>
      <c r="AB350">
        <v>2.7885485223347505E-2</v>
      </c>
      <c r="AC350">
        <v>9.4832576386648573E-3</v>
      </c>
      <c r="AD350">
        <v>1.6856975877066371E-2</v>
      </c>
      <c r="AE350">
        <v>1.7767019039499374E-2</v>
      </c>
      <c r="AF350">
        <v>1.6378786340421499E-2</v>
      </c>
      <c r="AG350">
        <v>1.5551071344814826E-2</v>
      </c>
      <c r="AH350">
        <v>1.9133131355650829E-2</v>
      </c>
      <c r="AI350">
        <v>1.879784979533743E-2</v>
      </c>
      <c r="AJ350">
        <v>1.4012524025893499E-2</v>
      </c>
      <c r="AK350">
        <v>2.2071249830273428E-2</v>
      </c>
      <c r="AL350">
        <v>2.1647822298410977E-2</v>
      </c>
      <c r="AM350">
        <v>2.0537305399958666E-2</v>
      </c>
      <c r="AN350">
        <v>2.1286895041246465E-2</v>
      </c>
      <c r="AO350">
        <v>2.2115544332980987E-2</v>
      </c>
      <c r="AP350">
        <v>2.1111117708921493E-2</v>
      </c>
      <c r="AQ350">
        <v>1.9883560884762588E-2</v>
      </c>
      <c r="AR350">
        <v>1.9887385330198272E-2</v>
      </c>
      <c r="AS350">
        <v>1.1760440138062036E-2</v>
      </c>
      <c r="AT350">
        <v>9.7376934150115533E-3</v>
      </c>
      <c r="AU350">
        <v>1.2035805105145188E-2</v>
      </c>
      <c r="AV350">
        <v>1.4243281227826823E-2</v>
      </c>
      <c r="AW350">
        <v>1.2182144824497216E-2</v>
      </c>
      <c r="AX350">
        <v>1.2046657350779096E-2</v>
      </c>
      <c r="AY350">
        <v>1.2133086852175371E-2</v>
      </c>
      <c r="AZ350">
        <v>1.3441400482733503E-2</v>
      </c>
    </row>
    <row r="351" spans="11:52" ht="14.4">
      <c r="K351" t="s">
        <v>1552</v>
      </c>
      <c r="L351" t="s">
        <v>1524</v>
      </c>
      <c r="M351" t="s">
        <v>31</v>
      </c>
      <c r="N351" t="s">
        <v>80</v>
      </c>
      <c r="O351">
        <v>0.7783874445818193</v>
      </c>
      <c r="P351">
        <v>0.79896076149460382</v>
      </c>
      <c r="Q351">
        <v>0.76811972015442964</v>
      </c>
      <c r="R351">
        <v>0.74412981030492309</v>
      </c>
      <c r="S351">
        <v>0.73806360856316544</v>
      </c>
      <c r="T351">
        <v>0.79725797237481022</v>
      </c>
      <c r="U351">
        <v>0.71878749867660408</v>
      </c>
      <c r="V351">
        <v>0.70320832527818555</v>
      </c>
      <c r="W351">
        <v>0.70173958432744821</v>
      </c>
      <c r="X351">
        <v>0.77396935850739579</v>
      </c>
      <c r="Y351">
        <v>0.64106592256148376</v>
      </c>
      <c r="Z351">
        <v>0.62907678441483383</v>
      </c>
      <c r="AA351">
        <v>0.62519276321736872</v>
      </c>
      <c r="AB351">
        <v>0.70044990643401572</v>
      </c>
      <c r="AC351">
        <v>0.21189732366549485</v>
      </c>
      <c r="AD351">
        <v>0.20713961952557824</v>
      </c>
      <c r="AE351">
        <v>0.20502190489140565</v>
      </c>
      <c r="AF351">
        <v>0.11102196990167858</v>
      </c>
      <c r="AG351">
        <v>0.13227596874441783</v>
      </c>
      <c r="AH351">
        <v>0.14362460404437144</v>
      </c>
      <c r="AI351">
        <v>0.14821796878588048</v>
      </c>
      <c r="AJ351">
        <v>0.13142446132790708</v>
      </c>
      <c r="AK351">
        <v>0.15930811362921571</v>
      </c>
      <c r="AL351">
        <v>0.14910757024251833</v>
      </c>
      <c r="AM351">
        <v>0.13661775898575765</v>
      </c>
      <c r="AN351">
        <v>0.11887510094480008</v>
      </c>
      <c r="AO351">
        <v>0.12498564430111768</v>
      </c>
      <c r="AP351">
        <v>0.1197724660689168</v>
      </c>
      <c r="AQ351">
        <v>0.1147265918264127</v>
      </c>
      <c r="AR351">
        <v>0.10307202780598282</v>
      </c>
      <c r="AS351">
        <v>0.11708221805984696</v>
      </c>
      <c r="AT351">
        <v>0.12825437940493026</v>
      </c>
      <c r="AU351">
        <v>0.13473915392172539</v>
      </c>
      <c r="AV351">
        <v>0.11069199767752896</v>
      </c>
      <c r="AW351">
        <v>0.13556811724168161</v>
      </c>
      <c r="AX351">
        <v>0.13888292164360311</v>
      </c>
      <c r="AY351">
        <v>0.15024683463087332</v>
      </c>
      <c r="AZ351">
        <v>0.12884139984224183</v>
      </c>
    </row>
    <row r="352" spans="11:52" ht="14.4">
      <c r="K352" t="s">
        <v>1553</v>
      </c>
      <c r="L352" t="s">
        <v>1524</v>
      </c>
      <c r="M352" t="s">
        <v>32</v>
      </c>
      <c r="N352" t="s">
        <v>80</v>
      </c>
      <c r="O352" t="s">
        <v>6079</v>
      </c>
      <c r="P352" t="s">
        <v>6079</v>
      </c>
      <c r="Q352" t="s">
        <v>6079</v>
      </c>
      <c r="R352" t="s">
        <v>6079</v>
      </c>
      <c r="S352" t="s">
        <v>6079</v>
      </c>
      <c r="T352">
        <v>0.15295798342795483</v>
      </c>
      <c r="U352">
        <v>0.15720336042783165</v>
      </c>
      <c r="V352">
        <v>0.15756236209680546</v>
      </c>
      <c r="W352">
        <v>0.12090403110870104</v>
      </c>
      <c r="X352">
        <v>7.4204823722786903E-2</v>
      </c>
      <c r="Y352">
        <v>5.5998187076831574E-2</v>
      </c>
      <c r="Z352">
        <v>6.9617632625134984E-2</v>
      </c>
      <c r="AA352">
        <v>7.2992507918873906E-2</v>
      </c>
      <c r="AB352">
        <v>4.3120472677990483E-2</v>
      </c>
      <c r="AC352">
        <v>7.8433089140507901E-3</v>
      </c>
      <c r="AD352">
        <v>8.5825854530219951E-3</v>
      </c>
      <c r="AE352">
        <v>7.4421649803489039E-3</v>
      </c>
      <c r="AF352">
        <v>8.5937502627766137E-3</v>
      </c>
      <c r="AG352">
        <v>6.8171859251413038E-3</v>
      </c>
      <c r="AH352">
        <v>1.0977331523741873E-2</v>
      </c>
      <c r="AI352">
        <v>8.5656491847681728E-3</v>
      </c>
      <c r="AJ352">
        <v>4.8238294875674482E-3</v>
      </c>
      <c r="AK352">
        <v>6.7153100664289825E-3</v>
      </c>
      <c r="AL352">
        <v>6.1805217960560835E-3</v>
      </c>
      <c r="AM352">
        <v>5.9410032139204936E-3</v>
      </c>
      <c r="AN352">
        <v>7.598222638359642E-3</v>
      </c>
      <c r="AO352">
        <v>6.9942413322303726E-3</v>
      </c>
      <c r="AP352">
        <v>2.6758503724998248E-3</v>
      </c>
      <c r="AQ352">
        <v>2.5695392226990862E-3</v>
      </c>
      <c r="AR352">
        <v>2.4153763239781116E-3</v>
      </c>
      <c r="AS352">
        <v>3.1055261387155143E-3</v>
      </c>
      <c r="AT352">
        <v>4.0776940046221566E-3</v>
      </c>
      <c r="AU352">
        <v>5.2744506316934553E-3</v>
      </c>
      <c r="AV352">
        <v>4.5294888790622916E-3</v>
      </c>
      <c r="AW352">
        <v>4.6306028524095832E-3</v>
      </c>
      <c r="AX352">
        <v>4.5428913818965832E-3</v>
      </c>
      <c r="AY352">
        <v>4.2594145296817694E-3</v>
      </c>
      <c r="AZ352">
        <v>3.3224948855923152E-3</v>
      </c>
    </row>
    <row r="353" spans="11:52" ht="14.4">
      <c r="K353" t="s">
        <v>1554</v>
      </c>
      <c r="L353" t="s">
        <v>1524</v>
      </c>
      <c r="M353" t="s">
        <v>93</v>
      </c>
      <c r="N353" t="s">
        <v>80</v>
      </c>
      <c r="O353">
        <v>0.30992113714301789</v>
      </c>
      <c r="P353">
        <v>0.22090839302549817</v>
      </c>
      <c r="Q353">
        <v>0.25938053567483638</v>
      </c>
      <c r="R353">
        <v>0.33314552967673422</v>
      </c>
      <c r="S353">
        <v>0.36560175019473118</v>
      </c>
      <c r="T353">
        <v>0.18203241851735877</v>
      </c>
      <c r="U353">
        <v>0.22472175027916128</v>
      </c>
      <c r="V353">
        <v>0.21260424090880184</v>
      </c>
      <c r="W353">
        <v>0.21312464832188829</v>
      </c>
      <c r="X353">
        <v>0.1107019304031437</v>
      </c>
      <c r="Y353">
        <v>8.6842936212520774E-2</v>
      </c>
      <c r="Z353">
        <v>7.7751624302669645E-2</v>
      </c>
      <c r="AA353">
        <v>0.13808975238110344</v>
      </c>
      <c r="AB353">
        <v>5.7327923453552837E-2</v>
      </c>
      <c r="AC353">
        <v>4.4162156063117944E-3</v>
      </c>
      <c r="AD353">
        <v>6.2063335025644324E-3</v>
      </c>
      <c r="AE353">
        <v>4.6506447109847292E-3</v>
      </c>
      <c r="AF353">
        <v>3.8188589912285338E-3</v>
      </c>
      <c r="AG353">
        <v>5.6426519808337556E-3</v>
      </c>
      <c r="AH353">
        <v>7.784773331026445E-3</v>
      </c>
      <c r="AI353">
        <v>8.5280118450518534E-3</v>
      </c>
      <c r="AJ353">
        <v>4.6034138233212859E-3</v>
      </c>
      <c r="AK353">
        <v>6.252740276861778E-3</v>
      </c>
      <c r="AL353">
        <v>9.8012858195023842E-3</v>
      </c>
      <c r="AM353">
        <v>9.15494965658286E-3</v>
      </c>
      <c r="AN353">
        <v>6.7708826295522426E-3</v>
      </c>
      <c r="AO353">
        <v>5.9054535894082763E-3</v>
      </c>
      <c r="AP353">
        <v>7.2947332921187132E-3</v>
      </c>
      <c r="AQ353">
        <v>5.5897870937238227E-3</v>
      </c>
      <c r="AR353">
        <v>4.4670526240179857E-3</v>
      </c>
      <c r="AS353">
        <v>5.2866010872594923E-3</v>
      </c>
      <c r="AT353">
        <v>6.9329720002911681E-3</v>
      </c>
      <c r="AU353">
        <v>9.1125801117460572E-3</v>
      </c>
      <c r="AV353">
        <v>9.4716577673254181E-3</v>
      </c>
      <c r="AW353">
        <v>9.4499572644562071E-3</v>
      </c>
      <c r="AX353">
        <v>9.4129535267041906E-3</v>
      </c>
      <c r="AY353">
        <v>9.3023309822799684E-3</v>
      </c>
      <c r="AZ353">
        <v>6.4913533609165753E-3</v>
      </c>
    </row>
    <row r="354" spans="11:52" ht="14.4">
      <c r="K354" t="s">
        <v>385</v>
      </c>
      <c r="L354" t="s">
        <v>139</v>
      </c>
      <c r="M354" t="s">
        <v>13</v>
      </c>
      <c r="N354" t="s">
        <v>80</v>
      </c>
      <c r="O354">
        <v>0.29223894922068316</v>
      </c>
      <c r="P354">
        <v>0.26698014285264043</v>
      </c>
      <c r="Q354">
        <v>0.31579483705104694</v>
      </c>
      <c r="R354">
        <v>0.34142621484444718</v>
      </c>
      <c r="S354">
        <v>0.35889913730824263</v>
      </c>
      <c r="T354">
        <v>0.31033802534818367</v>
      </c>
      <c r="U354">
        <v>0.32083412469682443</v>
      </c>
      <c r="V354">
        <v>0.34002332940863433</v>
      </c>
      <c r="W354">
        <v>0.35561832715158348</v>
      </c>
      <c r="X354">
        <v>0.30960625427019844</v>
      </c>
      <c r="Y354">
        <v>0.33887322757041288</v>
      </c>
      <c r="Z354">
        <v>0.34663697024963364</v>
      </c>
      <c r="AA354">
        <v>0.35608598043034828</v>
      </c>
      <c r="AB354">
        <v>0.35202811661900635</v>
      </c>
      <c r="AC354">
        <v>0.35740928291269503</v>
      </c>
      <c r="AD354">
        <v>0.37858278564645792</v>
      </c>
      <c r="AE354">
        <v>0.36003416956054118</v>
      </c>
      <c r="AF354">
        <v>0.36075305031931709</v>
      </c>
      <c r="AG354">
        <v>0.37534422180208377</v>
      </c>
      <c r="AH354">
        <v>0.38991761722964918</v>
      </c>
      <c r="AI354">
        <v>0.39130250392602189</v>
      </c>
      <c r="AJ354">
        <v>0.38929781188276047</v>
      </c>
      <c r="AK354">
        <v>0.41286841846399497</v>
      </c>
      <c r="AL354">
        <v>0.40231785585340746</v>
      </c>
      <c r="AM354">
        <v>0.40105747309368983</v>
      </c>
      <c r="AN354">
        <v>0.38853615428029631</v>
      </c>
      <c r="AO354">
        <v>0.35502032353701674</v>
      </c>
      <c r="AP354">
        <v>0.35800107769511813</v>
      </c>
      <c r="AQ354">
        <v>0.34667089666060424</v>
      </c>
      <c r="AR354">
        <v>0.34690150719342561</v>
      </c>
      <c r="AS354">
        <v>0.33940863810089988</v>
      </c>
      <c r="AT354">
        <v>0.37774344446999958</v>
      </c>
      <c r="AU354">
        <v>0.38127610132117007</v>
      </c>
      <c r="AV354">
        <v>0.36361489513957074</v>
      </c>
      <c r="AW354">
        <v>0.37800439659566198</v>
      </c>
      <c r="AX354">
        <v>0.38522022789876453</v>
      </c>
      <c r="AY354">
        <v>0.39108263567127338</v>
      </c>
      <c r="AZ354">
        <v>0.39979760224593464</v>
      </c>
    </row>
    <row r="355" spans="11:52" ht="14.4">
      <c r="K355" t="s">
        <v>386</v>
      </c>
      <c r="L355" t="s">
        <v>139</v>
      </c>
      <c r="M355" t="s">
        <v>14</v>
      </c>
      <c r="N355" t="s">
        <v>80</v>
      </c>
      <c r="O355">
        <v>0.22608891331480868</v>
      </c>
      <c r="P355">
        <v>0.25388288403595838</v>
      </c>
      <c r="Q355">
        <v>0.2355932239606868</v>
      </c>
      <c r="R355">
        <v>0.2533805516915798</v>
      </c>
      <c r="S355">
        <v>0.26131223711777657</v>
      </c>
      <c r="T355">
        <v>0.26445311737123484</v>
      </c>
      <c r="U355">
        <v>0.2596719766267947</v>
      </c>
      <c r="V355">
        <v>0.25291836626343672</v>
      </c>
      <c r="W355">
        <v>0.2419611465081305</v>
      </c>
      <c r="X355">
        <v>0.22965460132134499</v>
      </c>
      <c r="Y355">
        <v>0.22925209106090269</v>
      </c>
      <c r="Z355">
        <v>0.22681609602026104</v>
      </c>
      <c r="AA355">
        <v>0.22616987775860392</v>
      </c>
      <c r="AB355">
        <v>0.21674800914903761</v>
      </c>
      <c r="AC355">
        <v>0.24585648807312477</v>
      </c>
      <c r="AD355">
        <v>0.25013549887668407</v>
      </c>
      <c r="AE355">
        <v>0.25002873635486861</v>
      </c>
      <c r="AF355">
        <v>0.17632013184995846</v>
      </c>
      <c r="AG355">
        <v>0.1907387299639216</v>
      </c>
      <c r="AH355">
        <v>0.20164963220786361</v>
      </c>
      <c r="AI355">
        <v>0.1929169625638178</v>
      </c>
      <c r="AJ355">
        <v>0.20284195724823431</v>
      </c>
      <c r="AK355">
        <v>0.21558950147230424</v>
      </c>
      <c r="AL355">
        <v>0.22421279440138756</v>
      </c>
      <c r="AM355">
        <v>0.23026252649963655</v>
      </c>
      <c r="AN355">
        <v>0.22749533067100955</v>
      </c>
      <c r="AO355">
        <v>0.21559199277043617</v>
      </c>
      <c r="AP355">
        <v>0.20460545242665468</v>
      </c>
      <c r="AQ355">
        <v>0.21158822732320015</v>
      </c>
      <c r="AR355">
        <v>0.2258006789157718</v>
      </c>
      <c r="AS355">
        <v>0.21060017802060041</v>
      </c>
      <c r="AT355">
        <v>0.21073907631135708</v>
      </c>
      <c r="AU355">
        <v>0.20879202214038639</v>
      </c>
      <c r="AV355">
        <v>0.22163013304547544</v>
      </c>
      <c r="AW355">
        <v>0.17304093473259152</v>
      </c>
      <c r="AX355">
        <v>0.16780842319141512</v>
      </c>
      <c r="AY355">
        <v>0.16883897557813962</v>
      </c>
      <c r="AZ355">
        <v>0.17074033785218337</v>
      </c>
    </row>
    <row r="356" spans="11:52" ht="14.4">
      <c r="K356" t="s">
        <v>387</v>
      </c>
      <c r="L356" t="s">
        <v>139</v>
      </c>
      <c r="M356" t="s">
        <v>92</v>
      </c>
      <c r="N356" t="s">
        <v>80</v>
      </c>
      <c r="O356">
        <v>0</v>
      </c>
      <c r="P356">
        <v>0</v>
      </c>
      <c r="Q356">
        <v>0</v>
      </c>
      <c r="R356">
        <v>0</v>
      </c>
      <c r="S356">
        <v>0</v>
      </c>
      <c r="T356">
        <v>0</v>
      </c>
      <c r="U356">
        <v>0</v>
      </c>
      <c r="V356">
        <v>0</v>
      </c>
      <c r="W356">
        <v>0</v>
      </c>
      <c r="X356">
        <v>0</v>
      </c>
      <c r="Y356">
        <v>0</v>
      </c>
      <c r="Z356">
        <v>0</v>
      </c>
      <c r="AA356">
        <v>0</v>
      </c>
      <c r="AB356">
        <v>0</v>
      </c>
      <c r="AC356">
        <v>0</v>
      </c>
      <c r="AE356">
        <v>0</v>
      </c>
      <c r="AF356">
        <v>0</v>
      </c>
      <c r="AG356">
        <v>0</v>
      </c>
      <c r="AH356">
        <v>0</v>
      </c>
      <c r="AI356">
        <v>0</v>
      </c>
      <c r="AJ356">
        <v>0</v>
      </c>
      <c r="AK356">
        <v>0</v>
      </c>
      <c r="AL356">
        <v>0</v>
      </c>
      <c r="AM356">
        <v>0</v>
      </c>
      <c r="AN356">
        <v>0</v>
      </c>
      <c r="AO356">
        <v>0</v>
      </c>
      <c r="AP356">
        <v>0</v>
      </c>
      <c r="AQ356">
        <v>0</v>
      </c>
      <c r="AR356">
        <v>0</v>
      </c>
      <c r="AS356">
        <v>0</v>
      </c>
      <c r="AT356">
        <v>0</v>
      </c>
      <c r="AU356">
        <v>0</v>
      </c>
      <c r="AV356">
        <v>0</v>
      </c>
      <c r="AW356">
        <v>0</v>
      </c>
      <c r="AX356">
        <v>0</v>
      </c>
      <c r="AY356">
        <v>0</v>
      </c>
      <c r="AZ356">
        <v>0</v>
      </c>
    </row>
    <row r="357" spans="11:52" ht="14.4">
      <c r="K357" t="s">
        <v>388</v>
      </c>
      <c r="L357" t="s">
        <v>139</v>
      </c>
      <c r="M357" t="s">
        <v>15</v>
      </c>
      <c r="N357" t="s">
        <v>80</v>
      </c>
      <c r="AE357" t="s">
        <v>6079</v>
      </c>
      <c r="AF357" t="s">
        <v>6079</v>
      </c>
      <c r="AL357">
        <v>0</v>
      </c>
      <c r="AM357">
        <v>0</v>
      </c>
      <c r="AN357">
        <v>0</v>
      </c>
      <c r="AO357">
        <v>0</v>
      </c>
      <c r="AP357">
        <v>0</v>
      </c>
      <c r="AQ357">
        <v>0</v>
      </c>
      <c r="AR357">
        <v>0</v>
      </c>
      <c r="AS357">
        <v>0</v>
      </c>
      <c r="AT357">
        <v>0</v>
      </c>
      <c r="AU357">
        <v>0</v>
      </c>
      <c r="AV357">
        <v>0</v>
      </c>
      <c r="AW357">
        <v>0</v>
      </c>
      <c r="AX357">
        <v>0</v>
      </c>
      <c r="AY357">
        <v>0</v>
      </c>
      <c r="AZ357">
        <v>0</v>
      </c>
    </row>
    <row r="358" spans="11:52" ht="14.4">
      <c r="K358" t="s">
        <v>389</v>
      </c>
      <c r="L358" t="s">
        <v>139</v>
      </c>
      <c r="M358" t="s">
        <v>91</v>
      </c>
      <c r="N358" t="s">
        <v>80</v>
      </c>
      <c r="O358">
        <v>0.4747899683977031</v>
      </c>
      <c r="P358">
        <v>0.69276980986945147</v>
      </c>
      <c r="Q358">
        <v>0.68695541343748712</v>
      </c>
      <c r="R358">
        <v>0.65292329869585986</v>
      </c>
      <c r="S358">
        <v>0.70082548173961956</v>
      </c>
      <c r="T358">
        <v>0.2121234431802978</v>
      </c>
      <c r="U358">
        <v>0.21441275823961317</v>
      </c>
      <c r="V358">
        <v>0.19240657388115684</v>
      </c>
      <c r="W358">
        <v>0.25374477081724811</v>
      </c>
      <c r="X358">
        <v>0.15336945592991788</v>
      </c>
      <c r="Y358">
        <v>0.12288145197351012</v>
      </c>
      <c r="Z358">
        <v>0.12025516969358792</v>
      </c>
      <c r="AA358">
        <v>0.11007829035836927</v>
      </c>
      <c r="AB358">
        <v>4.418121666667732E-2</v>
      </c>
      <c r="AC358">
        <v>4.4504473590410425E-2</v>
      </c>
      <c r="AD358">
        <v>3.829936817555285E-2</v>
      </c>
      <c r="AE358">
        <v>3.7293216307101709E-2</v>
      </c>
      <c r="AF358">
        <v>4.2531458193873481E-2</v>
      </c>
      <c r="AG358">
        <v>4.1581359021392365E-2</v>
      </c>
      <c r="AH358">
        <v>4.1582809344771758E-2</v>
      </c>
      <c r="AI358">
        <v>3.943090742268502E-2</v>
      </c>
      <c r="AJ358">
        <v>3.406071866221122E-2</v>
      </c>
      <c r="AK358">
        <v>3.4563557828668788E-2</v>
      </c>
      <c r="AL358">
        <v>3.7733860282850605E-2</v>
      </c>
      <c r="AM358">
        <v>3.3795489265703686E-2</v>
      </c>
      <c r="AN358">
        <v>0.28319444682289874</v>
      </c>
      <c r="AO358">
        <v>0.23524968921014752</v>
      </c>
      <c r="AP358">
        <v>0.23557348877279968</v>
      </c>
      <c r="AQ358">
        <v>0.24631558496569256</v>
      </c>
      <c r="AR358">
        <v>0.32300608413344556</v>
      </c>
      <c r="AS358">
        <v>0.26093588921349881</v>
      </c>
      <c r="AT358">
        <v>0.25251275468093298</v>
      </c>
      <c r="AU358">
        <v>7.2275473896848269E-2</v>
      </c>
      <c r="AV358">
        <v>0.14655479604142294</v>
      </c>
      <c r="AW358">
        <v>0.13883232438274434</v>
      </c>
      <c r="AX358">
        <v>0.12106089724353104</v>
      </c>
      <c r="AY358">
        <v>0.11812957404014388</v>
      </c>
      <c r="AZ358">
        <v>0.31829404560546459</v>
      </c>
    </row>
    <row r="359" spans="11:52" ht="14.4">
      <c r="K359" t="s">
        <v>390</v>
      </c>
      <c r="L359" t="s">
        <v>139</v>
      </c>
      <c r="M359" t="s">
        <v>16</v>
      </c>
      <c r="N359" t="s">
        <v>80</v>
      </c>
      <c r="O359">
        <v>0.28532042930295892</v>
      </c>
      <c r="P359">
        <v>0.28552028770327226</v>
      </c>
      <c r="Q359">
        <v>0.26840653990905144</v>
      </c>
      <c r="R359">
        <v>0.26207042677619485</v>
      </c>
      <c r="S359">
        <v>0.24735528345710245</v>
      </c>
      <c r="T359">
        <v>0.24660715127898283</v>
      </c>
      <c r="U359">
        <v>0.2477019856295494</v>
      </c>
      <c r="V359">
        <v>0.24023682450825273</v>
      </c>
      <c r="W359">
        <v>0.24773166108377295</v>
      </c>
      <c r="X359">
        <v>0.24452055798509795</v>
      </c>
      <c r="Y359">
        <v>0.25069634340910629</v>
      </c>
      <c r="Z359">
        <v>0.24953420089610401</v>
      </c>
      <c r="AA359">
        <v>0.2495999480420186</v>
      </c>
      <c r="AB359">
        <v>0.25142454957725491</v>
      </c>
      <c r="AC359">
        <v>0.23994746919034807</v>
      </c>
      <c r="AD359">
        <v>0.23732877753439041</v>
      </c>
      <c r="AE359">
        <v>0.23948975013791679</v>
      </c>
      <c r="AF359">
        <v>0.24500904256379716</v>
      </c>
      <c r="AG359">
        <v>0.26968171172079086</v>
      </c>
      <c r="AH359">
        <v>0.30478723706565097</v>
      </c>
      <c r="AI359">
        <v>0.29499343801089606</v>
      </c>
      <c r="AJ359">
        <v>0.3066366557717598</v>
      </c>
      <c r="AK359">
        <v>0.31286703364017626</v>
      </c>
      <c r="AL359">
        <v>0.31088997656589357</v>
      </c>
      <c r="AM359">
        <v>0.30872486540633021</v>
      </c>
      <c r="AN359">
        <v>0.30891876753407882</v>
      </c>
      <c r="AO359">
        <v>0.30510904453908549</v>
      </c>
      <c r="AP359">
        <v>0.30381100806970029</v>
      </c>
      <c r="AQ359">
        <v>0.29766856226553012</v>
      </c>
      <c r="AR359">
        <v>0.29481026639824343</v>
      </c>
      <c r="AS359">
        <v>0.29573486887976552</v>
      </c>
      <c r="AT359">
        <v>0.29439447402457869</v>
      </c>
      <c r="AU359">
        <v>0.2851303932993719</v>
      </c>
      <c r="AV359">
        <v>0.31005829562937398</v>
      </c>
      <c r="AW359">
        <v>0.29867046225015292</v>
      </c>
      <c r="AX359">
        <v>0.3001182216774545</v>
      </c>
      <c r="AY359">
        <v>0.29978403547428412</v>
      </c>
      <c r="AZ359">
        <v>0.30745480067715686</v>
      </c>
    </row>
    <row r="360" spans="11:52" ht="14.4">
      <c r="K360" t="s">
        <v>391</v>
      </c>
      <c r="L360" t="s">
        <v>139</v>
      </c>
      <c r="M360" t="s">
        <v>17</v>
      </c>
      <c r="N360" t="s">
        <v>80</v>
      </c>
      <c r="O360">
        <v>0.90168812180539137</v>
      </c>
      <c r="P360">
        <v>0.89361040063998143</v>
      </c>
      <c r="Q360">
        <v>0.89070755245874211</v>
      </c>
      <c r="R360">
        <v>0.89801561258372509</v>
      </c>
      <c r="S360">
        <v>0.89842359594882881</v>
      </c>
      <c r="T360">
        <v>0.89087582565499124</v>
      </c>
      <c r="U360">
        <v>0.89935002521019747</v>
      </c>
      <c r="V360">
        <v>0.8996441675120822</v>
      </c>
      <c r="W360">
        <v>0.90075000814430173</v>
      </c>
      <c r="X360">
        <v>0.89659160085848189</v>
      </c>
      <c r="Y360">
        <v>0.86699074838181212</v>
      </c>
      <c r="Z360">
        <v>0.87556548281578961</v>
      </c>
      <c r="AA360">
        <v>0.88215797031746179</v>
      </c>
      <c r="AB360">
        <v>0.888986227057175</v>
      </c>
      <c r="AC360">
        <v>0.89723889051132932</v>
      </c>
      <c r="AD360">
        <v>0.8971147362211338</v>
      </c>
      <c r="AE360">
        <v>0.90104059419241567</v>
      </c>
      <c r="AF360">
        <v>0.9270688148425974</v>
      </c>
      <c r="AG360">
        <v>0.91370326152161074</v>
      </c>
      <c r="AH360">
        <v>0.91808344197061797</v>
      </c>
      <c r="AI360">
        <v>0.91595085403701726</v>
      </c>
      <c r="AJ360">
        <v>0.91712707212395517</v>
      </c>
      <c r="AK360">
        <v>0.91858318129417893</v>
      </c>
      <c r="AL360">
        <v>0.91127002725954875</v>
      </c>
      <c r="AM360">
        <v>0.90717165557371093</v>
      </c>
      <c r="AN360">
        <v>0.90725728069360156</v>
      </c>
      <c r="AO360">
        <v>0.90009161558916084</v>
      </c>
      <c r="AP360">
        <v>0.90682370135751356</v>
      </c>
      <c r="AQ360">
        <v>0.9043800307791684</v>
      </c>
      <c r="AR360">
        <v>0.86955109502323058</v>
      </c>
      <c r="AS360">
        <v>0.87986843101151602</v>
      </c>
      <c r="AT360">
        <v>0.87005381682486305</v>
      </c>
      <c r="AU360">
        <v>0.86306538744740213</v>
      </c>
      <c r="AV360">
        <v>0.867324550243457</v>
      </c>
      <c r="AW360">
        <v>0.8578594237842414</v>
      </c>
      <c r="AX360">
        <v>0.86648626902878978</v>
      </c>
      <c r="AY360">
        <v>0.86154562672392787</v>
      </c>
      <c r="AZ360">
        <v>0.86150066582721108</v>
      </c>
    </row>
    <row r="361" spans="11:52" ht="14.4">
      <c r="K361" t="s">
        <v>710</v>
      </c>
      <c r="L361" t="s">
        <v>139</v>
      </c>
      <c r="M361" t="s">
        <v>97</v>
      </c>
      <c r="N361" t="s">
        <v>80</v>
      </c>
      <c r="O361" t="s">
        <v>6079</v>
      </c>
      <c r="P361" t="s">
        <v>6079</v>
      </c>
      <c r="Q361" t="s">
        <v>6079</v>
      </c>
      <c r="R361" t="s">
        <v>6079</v>
      </c>
      <c r="S361" t="s">
        <v>6079</v>
      </c>
      <c r="T361" t="s">
        <v>6079</v>
      </c>
      <c r="U361">
        <v>0</v>
      </c>
      <c r="V361">
        <v>0</v>
      </c>
      <c r="AK361">
        <v>0.4084544128593125</v>
      </c>
      <c r="AL361">
        <v>0.50053267365242238</v>
      </c>
      <c r="AM361">
        <v>0.48802778496504889</v>
      </c>
      <c r="AN361">
        <v>0.51768849411249218</v>
      </c>
      <c r="AO361">
        <v>0.4162271242365107</v>
      </c>
      <c r="AP361">
        <v>0.4152144117590309</v>
      </c>
      <c r="AQ361">
        <v>0.39211915825844895</v>
      </c>
      <c r="AR361">
        <v>0.4249683605572292</v>
      </c>
      <c r="AS361">
        <v>0.45670792943465233</v>
      </c>
      <c r="AT361">
        <v>0.61291112159682404</v>
      </c>
      <c r="AU361">
        <v>0.50251595754659562</v>
      </c>
      <c r="AV361">
        <v>0.49338417024735137</v>
      </c>
      <c r="AW361">
        <v>0.43866592679470207</v>
      </c>
      <c r="AX361">
        <v>0.42387453365714389</v>
      </c>
      <c r="AY361">
        <v>0.44052317678892594</v>
      </c>
      <c r="AZ361">
        <v>0.46831449040740247</v>
      </c>
    </row>
    <row r="362" spans="11:52" ht="14.4">
      <c r="K362" t="s">
        <v>392</v>
      </c>
      <c r="L362" t="s">
        <v>139</v>
      </c>
      <c r="M362" t="s">
        <v>18</v>
      </c>
      <c r="N362" t="s">
        <v>80</v>
      </c>
      <c r="O362">
        <v>0.40258066318188135</v>
      </c>
      <c r="P362">
        <v>0.53205420127705461</v>
      </c>
      <c r="Q362">
        <v>0.51099123401694946</v>
      </c>
      <c r="R362">
        <v>0.50666888040608682</v>
      </c>
      <c r="S362">
        <v>0.50569464326600977</v>
      </c>
      <c r="T362">
        <v>0.50077230784579885</v>
      </c>
      <c r="U362">
        <v>0.49722627119481494</v>
      </c>
      <c r="V362">
        <v>0.49318925202860359</v>
      </c>
      <c r="W362">
        <v>0.48642347412340758</v>
      </c>
      <c r="X362">
        <v>0.47994006364298064</v>
      </c>
      <c r="Y362">
        <v>0.46000533104475599</v>
      </c>
      <c r="Z362">
        <v>0.45592466439438351</v>
      </c>
      <c r="AA362">
        <v>0.45989648341201822</v>
      </c>
      <c r="AB362">
        <v>0.44900210268628082</v>
      </c>
      <c r="AC362">
        <v>0.41423919767019529</v>
      </c>
      <c r="AD362">
        <v>0.41267231468991694</v>
      </c>
      <c r="AE362">
        <v>0.41046836250660301</v>
      </c>
      <c r="AF362">
        <v>0.40427215075112283</v>
      </c>
      <c r="AG362">
        <v>0.39655857847533055</v>
      </c>
      <c r="AH362">
        <v>0.38372218449192086</v>
      </c>
      <c r="AI362">
        <v>0.3805298161192624</v>
      </c>
      <c r="AJ362">
        <v>0.38128940871209377</v>
      </c>
      <c r="AK362">
        <v>0.3947983910960482</v>
      </c>
      <c r="AL362">
        <v>0.38399858137383946</v>
      </c>
      <c r="AM362">
        <v>0.38700370118103233</v>
      </c>
      <c r="AN362">
        <v>0.36818598256400886</v>
      </c>
      <c r="AO362">
        <v>0.36996850057788455</v>
      </c>
      <c r="AP362">
        <v>0.35423040279460083</v>
      </c>
      <c r="AQ362">
        <v>0.35039328562367117</v>
      </c>
      <c r="AR362">
        <v>0.34565476621560892</v>
      </c>
      <c r="AS362">
        <v>0.33275197855659933</v>
      </c>
      <c r="AT362">
        <v>0.31979523901405482</v>
      </c>
      <c r="AU362">
        <v>0.31182266238484529</v>
      </c>
      <c r="AV362">
        <v>0.30347216644740865</v>
      </c>
      <c r="AW362">
        <v>0.29744330116685819</v>
      </c>
      <c r="AX362">
        <v>0.28211134732797988</v>
      </c>
      <c r="AY362">
        <v>0.28084481821740126</v>
      </c>
      <c r="AZ362">
        <v>0.27422809222306338</v>
      </c>
    </row>
    <row r="363" spans="11:52" ht="14.4">
      <c r="K363" t="s">
        <v>393</v>
      </c>
      <c r="L363" t="s">
        <v>139</v>
      </c>
      <c r="M363" t="s">
        <v>34</v>
      </c>
      <c r="N363" t="s">
        <v>80</v>
      </c>
      <c r="O363">
        <v>0.29464294895494481</v>
      </c>
      <c r="P363">
        <v>0.31736736544922228</v>
      </c>
      <c r="Q363">
        <v>0.31562362036596336</v>
      </c>
      <c r="R363">
        <v>0.32562455341933405</v>
      </c>
      <c r="S363">
        <v>0.33398807406737818</v>
      </c>
      <c r="T363">
        <v>0.32738429132551372</v>
      </c>
      <c r="U363">
        <v>0.33062460915121833</v>
      </c>
      <c r="V363">
        <v>0.32615302913109412</v>
      </c>
      <c r="W363">
        <v>0.32683418078372978</v>
      </c>
      <c r="X363">
        <v>0.32692528837483714</v>
      </c>
      <c r="Y363">
        <v>0.31932473929678734</v>
      </c>
      <c r="Z363">
        <v>0.32461661433035716</v>
      </c>
      <c r="AA363">
        <v>0.3283319831044329</v>
      </c>
      <c r="AB363">
        <v>0.331984533846028</v>
      </c>
      <c r="AC363">
        <v>0.32426400753118423</v>
      </c>
      <c r="AD363">
        <v>0.33170754409070596</v>
      </c>
      <c r="AE363">
        <v>0.31525818928341082</v>
      </c>
      <c r="AF363">
        <v>0.32756633553543962</v>
      </c>
      <c r="AG363">
        <v>0.32417496230837145</v>
      </c>
      <c r="AH363">
        <v>0.32985818502285968</v>
      </c>
      <c r="AI363">
        <v>0.3274249566040231</v>
      </c>
      <c r="AJ363">
        <v>0.33432253195498635</v>
      </c>
      <c r="AK363">
        <v>0.36920557429625406</v>
      </c>
      <c r="AL363">
        <v>0.36714607005183719</v>
      </c>
      <c r="AM363">
        <v>0.37001284738076751</v>
      </c>
      <c r="AN363">
        <v>0.37540351384083587</v>
      </c>
      <c r="AO363">
        <v>0.36215775398203998</v>
      </c>
      <c r="AP363">
        <v>0.35446643426690316</v>
      </c>
      <c r="AQ363">
        <v>0.3511691571584567</v>
      </c>
      <c r="AR363">
        <v>0.35598979852798263</v>
      </c>
      <c r="AS363">
        <v>0.3478464130002154</v>
      </c>
      <c r="AT363">
        <v>0.3437808215917979</v>
      </c>
      <c r="AU363">
        <v>0.33365648468189102</v>
      </c>
      <c r="AV363">
        <v>0.33664080098655425</v>
      </c>
      <c r="AW363">
        <v>0.32649318644878939</v>
      </c>
      <c r="AX363">
        <v>0.32059006871861861</v>
      </c>
      <c r="AY363">
        <v>0.31728669555195504</v>
      </c>
      <c r="AZ363">
        <v>0.32090245565684233</v>
      </c>
    </row>
    <row r="364" spans="11:52" ht="14.4">
      <c r="K364" t="s">
        <v>394</v>
      </c>
      <c r="L364" t="s">
        <v>139</v>
      </c>
      <c r="M364" t="s">
        <v>19</v>
      </c>
      <c r="N364" t="s">
        <v>80</v>
      </c>
      <c r="O364">
        <v>0.35519312967219074</v>
      </c>
      <c r="P364">
        <v>0.35002594604881426</v>
      </c>
      <c r="Q364">
        <v>0.39679298603840546</v>
      </c>
      <c r="R364">
        <v>0.41799329541482816</v>
      </c>
      <c r="S364">
        <v>0.42265880384497495</v>
      </c>
      <c r="T364">
        <v>0.38949860725783186</v>
      </c>
      <c r="U364">
        <v>0.4494284110628759</v>
      </c>
      <c r="V364">
        <v>0.32039874239657706</v>
      </c>
      <c r="W364">
        <v>0.29364952260474941</v>
      </c>
      <c r="X364">
        <v>0.15854623930212128</v>
      </c>
      <c r="Y364">
        <v>0.21630809263718281</v>
      </c>
      <c r="Z364">
        <v>0.21905697401068441</v>
      </c>
      <c r="AA364">
        <v>0.22329625892418145</v>
      </c>
      <c r="AB364">
        <v>0.19375634905644201</v>
      </c>
      <c r="AC364">
        <v>0.19825473232714655</v>
      </c>
      <c r="AD364">
        <v>0.21032623877793952</v>
      </c>
      <c r="AE364">
        <v>0.19669252612012139</v>
      </c>
      <c r="AF364">
        <v>0.45781722009686354</v>
      </c>
      <c r="AG364">
        <v>0.4772917696403372</v>
      </c>
      <c r="AH364">
        <v>0.47037802349037416</v>
      </c>
      <c r="AI364">
        <v>0.4755984615716331</v>
      </c>
      <c r="AJ364">
        <v>0.47392480555738375</v>
      </c>
      <c r="AK364">
        <v>0.48082849297861058</v>
      </c>
      <c r="AL364">
        <v>0.4758450389384567</v>
      </c>
      <c r="AM364">
        <v>0.48811190688672118</v>
      </c>
      <c r="AN364">
        <v>0.50632950006612276</v>
      </c>
      <c r="AO364">
        <v>0.47575507797999522</v>
      </c>
      <c r="AP364">
        <v>0.47389450261507415</v>
      </c>
      <c r="AQ364">
        <v>0.45078394350747031</v>
      </c>
      <c r="AR364">
        <v>0.48582014581169231</v>
      </c>
      <c r="AS364">
        <v>0.44848508811480592</v>
      </c>
      <c r="AT364">
        <v>0.42557253741032458</v>
      </c>
      <c r="AU364">
        <v>0.43207093032652794</v>
      </c>
      <c r="AV364">
        <v>0.44755942792455217</v>
      </c>
      <c r="AW364">
        <v>0.4434715100941965</v>
      </c>
      <c r="AX364">
        <v>0.44779815782335791</v>
      </c>
      <c r="AY364">
        <v>0.4426299020712805</v>
      </c>
      <c r="AZ364">
        <v>0.46884061950668926</v>
      </c>
    </row>
    <row r="365" spans="11:52" ht="14.4">
      <c r="K365" t="s">
        <v>395</v>
      </c>
      <c r="L365" t="s">
        <v>139</v>
      </c>
      <c r="M365" t="s">
        <v>20</v>
      </c>
      <c r="N365" t="s">
        <v>80</v>
      </c>
      <c r="O365">
        <v>0.17889071197907658</v>
      </c>
      <c r="P365">
        <v>0.18433911842679759</v>
      </c>
      <c r="Q365">
        <v>0.2521621490559367</v>
      </c>
      <c r="R365">
        <v>0.23560383303617391</v>
      </c>
      <c r="S365">
        <v>0.26734165797890258</v>
      </c>
      <c r="T365">
        <v>0.23875792323620856</v>
      </c>
      <c r="U365">
        <v>0.23701712361246452</v>
      </c>
      <c r="V365">
        <v>0.23237940296532592</v>
      </c>
      <c r="W365">
        <v>0.2305490617050118</v>
      </c>
      <c r="X365">
        <v>0.23228607032660231</v>
      </c>
      <c r="Y365">
        <v>0.22551180424007605</v>
      </c>
      <c r="Z365">
        <v>0.23366289567577289</v>
      </c>
      <c r="AA365">
        <v>0.23617193672573147</v>
      </c>
      <c r="AB365">
        <v>0.23628984743176973</v>
      </c>
      <c r="AC365">
        <v>0.2398354103477125</v>
      </c>
      <c r="AD365">
        <v>0.24262147646818791</v>
      </c>
      <c r="AE365">
        <v>0.23246673676756044</v>
      </c>
      <c r="AF365">
        <v>0.23942670635662691</v>
      </c>
      <c r="AG365">
        <v>0.22891696168198147</v>
      </c>
      <c r="AH365">
        <v>0.22662327814248948</v>
      </c>
      <c r="AI365">
        <v>0.22850774665448265</v>
      </c>
      <c r="AJ365">
        <v>0.2322315463116367</v>
      </c>
      <c r="AK365">
        <v>0.23813735438757641</v>
      </c>
      <c r="AL365">
        <v>0.23648630762653824</v>
      </c>
      <c r="AM365">
        <v>0.23755585139001939</v>
      </c>
      <c r="AN365">
        <v>0.23961423947582697</v>
      </c>
      <c r="AO365">
        <v>0.23123473717127599</v>
      </c>
      <c r="AP365">
        <v>0.2248800101418231</v>
      </c>
      <c r="AQ365">
        <v>0.22501783366553213</v>
      </c>
      <c r="AR365">
        <v>0.22992612744698013</v>
      </c>
      <c r="AS365">
        <v>0.22855033623220297</v>
      </c>
      <c r="AT365">
        <v>0.23243280297586075</v>
      </c>
      <c r="AU365">
        <v>0.22228857325969145</v>
      </c>
      <c r="AV365">
        <v>0.21865189909420699</v>
      </c>
      <c r="AW365">
        <v>0.21472430078818508</v>
      </c>
      <c r="AX365">
        <v>0.21018933328237735</v>
      </c>
      <c r="AY365">
        <v>0.20698924464432411</v>
      </c>
      <c r="AZ365">
        <v>0.20149630254834436</v>
      </c>
    </row>
    <row r="366" spans="11:52" ht="14.4">
      <c r="K366" t="s">
        <v>396</v>
      </c>
      <c r="L366" t="s">
        <v>139</v>
      </c>
      <c r="M366" t="s">
        <v>21</v>
      </c>
      <c r="N366" t="s">
        <v>80</v>
      </c>
      <c r="O366">
        <v>0.19258559888169541</v>
      </c>
      <c r="P366">
        <v>0.19645936273454209</v>
      </c>
      <c r="Q366">
        <v>0.18432478468129249</v>
      </c>
      <c r="R366">
        <v>0.19171712145039624</v>
      </c>
      <c r="S366">
        <v>0.1857724909381907</v>
      </c>
      <c r="T366">
        <v>0.18670755205296097</v>
      </c>
      <c r="U366">
        <v>0.18873672221726756</v>
      </c>
      <c r="V366">
        <v>0.18552922887824069</v>
      </c>
      <c r="W366">
        <v>0.18427619307838403</v>
      </c>
      <c r="X366">
        <v>0.17996299388770989</v>
      </c>
      <c r="Y366">
        <v>0.16140753018834031</v>
      </c>
      <c r="Z366">
        <v>0.16318159655162781</v>
      </c>
      <c r="AA366">
        <v>0.16165219503032704</v>
      </c>
      <c r="AB366">
        <v>0.15798243404497475</v>
      </c>
      <c r="AC366">
        <v>0.10993302563354146</v>
      </c>
      <c r="AD366">
        <v>0.13910409674444751</v>
      </c>
      <c r="AE366">
        <v>0.14050414782607626</v>
      </c>
      <c r="AF366">
        <v>0.1530102055679472</v>
      </c>
      <c r="AG366">
        <v>0.14701255914139311</v>
      </c>
      <c r="AH366">
        <v>0.14705799467477829</v>
      </c>
      <c r="AI366">
        <v>0.14830067175019529</v>
      </c>
      <c r="AJ366">
        <v>0.15032525515053216</v>
      </c>
      <c r="AK366">
        <v>0.15219651605509443</v>
      </c>
      <c r="AL366">
        <v>0.13863488659532533</v>
      </c>
      <c r="AM366">
        <v>0.12912387485966553</v>
      </c>
      <c r="AN366">
        <v>0.13460139729925452</v>
      </c>
    </row>
    <row r="367" spans="11:52" ht="14.4">
      <c r="K367" t="s">
        <v>397</v>
      </c>
      <c r="L367" t="s">
        <v>139</v>
      </c>
      <c r="M367" t="s">
        <v>22</v>
      </c>
      <c r="N367" t="s">
        <v>80</v>
      </c>
      <c r="O367">
        <v>0.17190959547963977</v>
      </c>
      <c r="P367">
        <v>0.20577561325102028</v>
      </c>
      <c r="Q367">
        <v>0.1948882455699974</v>
      </c>
      <c r="R367">
        <v>0.20031145073982631</v>
      </c>
      <c r="S367">
        <v>0.20913380830695111</v>
      </c>
      <c r="T367">
        <v>0.65425869004005621</v>
      </c>
      <c r="U367">
        <v>0.70781000810089989</v>
      </c>
      <c r="V367">
        <v>0.71241632886461315</v>
      </c>
      <c r="W367">
        <v>0.74400065721434994</v>
      </c>
      <c r="X367">
        <v>0.64609083860458449</v>
      </c>
      <c r="Y367">
        <v>0.62734421237001836</v>
      </c>
      <c r="Z367">
        <v>0.61495060290792003</v>
      </c>
      <c r="AA367">
        <v>0.57357984232033665</v>
      </c>
      <c r="AB367">
        <v>0.85215173366913122</v>
      </c>
      <c r="AC367">
        <v>0.67132556304200119</v>
      </c>
      <c r="AD367">
        <v>0.73798021896152177</v>
      </c>
      <c r="AE367">
        <v>0.73677964165943954</v>
      </c>
      <c r="AF367">
        <v>0.76190255418994912</v>
      </c>
      <c r="AG367">
        <v>0.8124007308975485</v>
      </c>
      <c r="AH367">
        <v>0.75004418085408875</v>
      </c>
      <c r="AI367">
        <v>0.68939963768598933</v>
      </c>
      <c r="AJ367">
        <v>0.68883895478542001</v>
      </c>
      <c r="AK367">
        <v>0.56836263391533892</v>
      </c>
      <c r="AL367">
        <v>0.555891606490864</v>
      </c>
      <c r="AM367">
        <v>0.55840821152442965</v>
      </c>
      <c r="AN367">
        <v>0.34804633235519078</v>
      </c>
      <c r="AO367">
        <v>0.31092040178461466</v>
      </c>
      <c r="AP367">
        <v>0.28653193417701972</v>
      </c>
      <c r="AQ367">
        <v>0.24535306510558763</v>
      </c>
      <c r="AR367">
        <v>0.21682081052236624</v>
      </c>
      <c r="AS367">
        <v>0.21630252012704521</v>
      </c>
      <c r="AT367">
        <v>0.20501119305371571</v>
      </c>
      <c r="AU367">
        <v>0.204177380550426</v>
      </c>
      <c r="AV367">
        <v>0.1259195763981498</v>
      </c>
      <c r="AW367">
        <v>7.4649806007853453E-2</v>
      </c>
      <c r="AX367">
        <v>7.1180008813392634E-2</v>
      </c>
      <c r="AY367">
        <v>6.449261224843951E-2</v>
      </c>
      <c r="AZ367">
        <v>4.31856949456315E-2</v>
      </c>
    </row>
    <row r="368" spans="11:52" ht="14.4">
      <c r="K368" t="s">
        <v>398</v>
      </c>
      <c r="L368" t="s">
        <v>139</v>
      </c>
      <c r="M368" t="s">
        <v>90</v>
      </c>
      <c r="N368" t="s">
        <v>80</v>
      </c>
    </row>
    <row r="369" spans="11:52" ht="14.4">
      <c r="K369" t="s">
        <v>399</v>
      </c>
      <c r="L369" t="s">
        <v>139</v>
      </c>
      <c r="M369" t="s">
        <v>23</v>
      </c>
      <c r="N369" t="s">
        <v>80</v>
      </c>
      <c r="O369">
        <v>0.22071972570722381</v>
      </c>
      <c r="P369">
        <v>0.11321228961969422</v>
      </c>
      <c r="Q369">
        <v>0.11843052448772053</v>
      </c>
      <c r="R369">
        <v>0.11540261400358363</v>
      </c>
      <c r="S369">
        <v>0.11715096512731184</v>
      </c>
      <c r="T369">
        <v>0.11133071989574006</v>
      </c>
      <c r="U369">
        <v>0.11289123695248386</v>
      </c>
      <c r="V369">
        <v>0.11148304893805085</v>
      </c>
      <c r="W369">
        <v>0.13610547943357942</v>
      </c>
      <c r="X369">
        <v>0.35057155560666942</v>
      </c>
      <c r="Y369">
        <v>0.48426900949186574</v>
      </c>
      <c r="Z369">
        <v>0.52536361145511945</v>
      </c>
      <c r="AA369">
        <v>0.53367007332377248</v>
      </c>
      <c r="AB369">
        <v>0.55227609930988741</v>
      </c>
      <c r="AC369">
        <v>0.60437365833479706</v>
      </c>
      <c r="AD369">
        <v>0.63704998457661755</v>
      </c>
      <c r="AE369">
        <v>0.6458938573402796</v>
      </c>
      <c r="AF369">
        <v>0.69348737093967028</v>
      </c>
      <c r="AG369">
        <v>0.68546032091866138</v>
      </c>
      <c r="AH369">
        <v>0.68939400187316424</v>
      </c>
      <c r="AI369">
        <v>0.53897467326583737</v>
      </c>
      <c r="AJ369">
        <v>0.53718525761509139</v>
      </c>
      <c r="AK369">
        <v>0.53640101331684475</v>
      </c>
      <c r="AL369">
        <v>0.54771581250028922</v>
      </c>
      <c r="AM369">
        <v>0.57012256871772338</v>
      </c>
      <c r="AN369">
        <v>0.59392987084869209</v>
      </c>
      <c r="AO369">
        <v>0.65588389780741729</v>
      </c>
      <c r="AP369">
        <v>0.6570338615874336</v>
      </c>
      <c r="AQ369">
        <v>0.65401491529188205</v>
      </c>
      <c r="AR369">
        <v>0.63113288045281568</v>
      </c>
      <c r="AS369">
        <v>0.61653114999049163</v>
      </c>
      <c r="AT369">
        <v>0.58565166365374477</v>
      </c>
      <c r="AU369">
        <v>0.50542202218246368</v>
      </c>
      <c r="AV369">
        <v>0.415350042262428</v>
      </c>
      <c r="AW369">
        <v>0.30212774176300916</v>
      </c>
      <c r="AX369">
        <v>0.27151695606297671</v>
      </c>
      <c r="AY369">
        <v>0.24402374960174603</v>
      </c>
      <c r="AZ369">
        <v>0.22507824011687155</v>
      </c>
    </row>
    <row r="370" spans="11:52" ht="14.4">
      <c r="K370" t="s">
        <v>400</v>
      </c>
      <c r="L370" t="s">
        <v>139</v>
      </c>
      <c r="M370" t="s">
        <v>24</v>
      </c>
      <c r="N370" t="s">
        <v>80</v>
      </c>
      <c r="O370">
        <v>0.65888817501003394</v>
      </c>
      <c r="P370">
        <v>0.66655010547475235</v>
      </c>
      <c r="Q370">
        <v>0.7244763612552122</v>
      </c>
      <c r="R370">
        <v>0.73303612846451582</v>
      </c>
      <c r="S370">
        <v>0.74738178829874069</v>
      </c>
      <c r="T370">
        <v>0.71316153435267449</v>
      </c>
      <c r="U370">
        <v>0.72094486533902669</v>
      </c>
      <c r="V370">
        <v>0.76319004499627285</v>
      </c>
      <c r="W370">
        <v>0.78035263710919645</v>
      </c>
      <c r="X370">
        <v>0.71396235884340697</v>
      </c>
      <c r="Y370">
        <v>0.71887324159067545</v>
      </c>
      <c r="Z370">
        <v>0.68794367839962045</v>
      </c>
      <c r="AA370">
        <v>0.66466433226106691</v>
      </c>
      <c r="AB370">
        <v>0.63233387827344045</v>
      </c>
      <c r="AC370">
        <v>0.63079778639885131</v>
      </c>
      <c r="AD370">
        <v>0.61094012165773903</v>
      </c>
      <c r="AE370">
        <v>0.55797921820604102</v>
      </c>
      <c r="AF370">
        <v>0.54203640308140577</v>
      </c>
      <c r="AG370">
        <v>0.47009489664468695</v>
      </c>
      <c r="AH370">
        <v>0.48259573295363234</v>
      </c>
      <c r="AI370">
        <v>0.46990723326970096</v>
      </c>
      <c r="AJ370">
        <v>0.42650704087166486</v>
      </c>
      <c r="AK370">
        <v>0.41510068211508883</v>
      </c>
      <c r="AL370">
        <v>0.42541101522117403</v>
      </c>
      <c r="AM370">
        <v>0.35652180540984624</v>
      </c>
      <c r="AN370">
        <v>0.35455774051029448</v>
      </c>
      <c r="AO370">
        <v>0.25963938192241159</v>
      </c>
      <c r="AP370">
        <v>0.23928974765328359</v>
      </c>
      <c r="AQ370">
        <v>0.2279108332918599</v>
      </c>
      <c r="AR370">
        <v>0.22068353915920247</v>
      </c>
      <c r="AS370">
        <v>0.15518536926633669</v>
      </c>
      <c r="AT370">
        <v>0.10777487632909452</v>
      </c>
      <c r="AU370">
        <v>0.1025160435118903</v>
      </c>
      <c r="AV370">
        <v>0.11260233391846187</v>
      </c>
      <c r="AW370">
        <v>5.5376303488765613E-2</v>
      </c>
      <c r="AX370">
        <v>5.5763177477843498E-2</v>
      </c>
      <c r="AY370">
        <v>5.3628053470506254E-2</v>
      </c>
      <c r="AZ370">
        <v>6.7515699608405741E-2</v>
      </c>
    </row>
    <row r="371" spans="11:52" ht="14.4">
      <c r="K371" t="s">
        <v>1396</v>
      </c>
      <c r="L371" t="s">
        <v>139</v>
      </c>
      <c r="M371" t="s">
        <v>1386</v>
      </c>
      <c r="N371" t="s">
        <v>80</v>
      </c>
      <c r="O371" t="s">
        <v>6079</v>
      </c>
      <c r="P371" t="s">
        <v>6079</v>
      </c>
      <c r="Q371" t="s">
        <v>6079</v>
      </c>
      <c r="R371" t="s">
        <v>6079</v>
      </c>
      <c r="S371" t="s">
        <v>6079</v>
      </c>
      <c r="T371" t="s">
        <v>6079</v>
      </c>
      <c r="U371" t="s">
        <v>6079</v>
      </c>
      <c r="V371" t="s">
        <v>6079</v>
      </c>
      <c r="W371" t="s">
        <v>6079</v>
      </c>
      <c r="X371" t="s">
        <v>6079</v>
      </c>
      <c r="Y371" t="s">
        <v>6079</v>
      </c>
      <c r="Z371" t="s">
        <v>6079</v>
      </c>
      <c r="AA371" t="s">
        <v>6079</v>
      </c>
      <c r="AB371">
        <v>0.63660992922108861</v>
      </c>
      <c r="AC371">
        <v>0.61036657522818005</v>
      </c>
      <c r="AD371">
        <v>0.60260176935887222</v>
      </c>
      <c r="AE371">
        <v>0.59757345080988944</v>
      </c>
      <c r="AF371">
        <v>0.58701500781138372</v>
      </c>
      <c r="AG371">
        <v>0.58604125645333283</v>
      </c>
      <c r="AH371">
        <v>0.59779701103593419</v>
      </c>
      <c r="AI371">
        <v>0.60477157684353378</v>
      </c>
      <c r="AJ371">
        <v>0.65360858757164553</v>
      </c>
      <c r="AK371">
        <v>0.64375682886614138</v>
      </c>
      <c r="AL371">
        <v>0.64726379693759462</v>
      </c>
      <c r="AM371">
        <v>0.66356720712902062</v>
      </c>
      <c r="AN371">
        <v>0.6434456494900026</v>
      </c>
      <c r="AO371">
        <v>0.65738918486423537</v>
      </c>
      <c r="AP371">
        <v>0.67857830548818554</v>
      </c>
      <c r="AQ371">
        <v>0.66089554119669081</v>
      </c>
      <c r="AR371">
        <v>0.68238418098352394</v>
      </c>
      <c r="AS371">
        <v>0.68961854786418064</v>
      </c>
      <c r="AT371">
        <v>0.70243274920721532</v>
      </c>
      <c r="AU371">
        <v>0.67282461983188624</v>
      </c>
      <c r="AV371">
        <v>0.66517813048654872</v>
      </c>
      <c r="AW371">
        <v>0.70656836313866944</v>
      </c>
      <c r="AX371">
        <v>0.6906387629155194</v>
      </c>
      <c r="AY371">
        <v>0.69184009902541499</v>
      </c>
      <c r="AZ371">
        <v>0.67144099788066525</v>
      </c>
    </row>
    <row r="372" spans="11:52" ht="14.4">
      <c r="K372" t="s">
        <v>401</v>
      </c>
      <c r="L372" t="s">
        <v>139</v>
      </c>
      <c r="M372" t="s">
        <v>25</v>
      </c>
      <c r="N372" t="s">
        <v>80</v>
      </c>
      <c r="O372">
        <v>0.23979880920418384</v>
      </c>
      <c r="P372">
        <v>0.20921888304244596</v>
      </c>
      <c r="Q372">
        <v>0.2240878313869703</v>
      </c>
      <c r="R372">
        <v>0.23513592460207919</v>
      </c>
      <c r="S372">
        <v>0.28492231754598207</v>
      </c>
      <c r="T372">
        <v>0.24519178423038221</v>
      </c>
      <c r="U372">
        <v>0.25752444523360263</v>
      </c>
      <c r="V372">
        <v>0.26247401409411114</v>
      </c>
      <c r="W372">
        <v>0.25848784824348964</v>
      </c>
      <c r="X372">
        <v>0.25920650069564694</v>
      </c>
      <c r="Y372">
        <v>0.25898488697513872</v>
      </c>
      <c r="Z372">
        <v>0.25125163696564135</v>
      </c>
      <c r="AA372">
        <v>0.26598482250196936</v>
      </c>
      <c r="AB372">
        <v>0.27249805922220716</v>
      </c>
      <c r="AC372">
        <v>0.25499857644701546</v>
      </c>
      <c r="AD372">
        <v>0.27483077474911394</v>
      </c>
      <c r="AE372">
        <v>0.29931378296638167</v>
      </c>
      <c r="AF372">
        <v>0.30602258938377613</v>
      </c>
      <c r="AG372">
        <v>0.29903416092707774</v>
      </c>
      <c r="AH372">
        <v>0.29371142978385073</v>
      </c>
      <c r="AI372">
        <v>0.28634438618124075</v>
      </c>
      <c r="AJ372">
        <v>0.29383088579439598</v>
      </c>
      <c r="AK372">
        <v>0.31507191891009284</v>
      </c>
      <c r="AL372">
        <v>0.3156541355273158</v>
      </c>
      <c r="AM372">
        <v>0.31571370055206899</v>
      </c>
      <c r="AN372">
        <v>0.30325074265325325</v>
      </c>
      <c r="AO372">
        <v>0.303608152094754</v>
      </c>
      <c r="AP372">
        <v>0.30099548756515421</v>
      </c>
      <c r="AQ372">
        <v>0.30241644507484899</v>
      </c>
      <c r="AR372">
        <v>0.29582984287270642</v>
      </c>
      <c r="AS372">
        <v>0.30297723316321462</v>
      </c>
      <c r="AT372">
        <v>0.31145683933718232</v>
      </c>
      <c r="AU372">
        <v>0.30734066411382105</v>
      </c>
      <c r="AV372">
        <v>0.29744981240595414</v>
      </c>
      <c r="AW372">
        <v>0.3065927017936062</v>
      </c>
      <c r="AX372">
        <v>0.31828933680893923</v>
      </c>
      <c r="AY372">
        <v>0.31859981792846825</v>
      </c>
      <c r="AZ372">
        <v>0.31589146738453605</v>
      </c>
    </row>
    <row r="373" spans="11:52" ht="14.4">
      <c r="K373" t="s">
        <v>5655</v>
      </c>
      <c r="L373" t="s">
        <v>139</v>
      </c>
      <c r="M373" t="s">
        <v>5610</v>
      </c>
      <c r="N373" t="s">
        <v>80</v>
      </c>
      <c r="AP373" t="s">
        <v>6079</v>
      </c>
      <c r="AQ373" t="s">
        <v>6079</v>
      </c>
      <c r="AR373" t="s">
        <v>6079</v>
      </c>
      <c r="AS373" t="s">
        <v>6079</v>
      </c>
    </row>
    <row r="374" spans="11:52" ht="14.4">
      <c r="K374" t="s">
        <v>402</v>
      </c>
      <c r="L374" t="s">
        <v>139</v>
      </c>
      <c r="M374" t="s">
        <v>98</v>
      </c>
      <c r="N374" t="s">
        <v>80</v>
      </c>
    </row>
    <row r="375" spans="11:52" ht="14.4">
      <c r="K375" t="s">
        <v>403</v>
      </c>
      <c r="L375" t="s">
        <v>139</v>
      </c>
      <c r="M375" t="s">
        <v>94</v>
      </c>
      <c r="N375" t="s">
        <v>80</v>
      </c>
      <c r="O375">
        <v>0</v>
      </c>
      <c r="P375">
        <v>9.9745673311315446E-4</v>
      </c>
      <c r="Q375">
        <v>6.994961871767226E-2</v>
      </c>
      <c r="R375">
        <v>6.6509769593525975E-2</v>
      </c>
      <c r="S375">
        <v>6.5954262981271175E-2</v>
      </c>
      <c r="T375">
        <v>0</v>
      </c>
      <c r="U375">
        <v>0</v>
      </c>
      <c r="V375">
        <v>6.8437672646446844E-4</v>
      </c>
      <c r="W375">
        <v>0</v>
      </c>
      <c r="X375">
        <v>0</v>
      </c>
      <c r="Y375">
        <v>0</v>
      </c>
      <c r="Z375">
        <v>0</v>
      </c>
      <c r="AA375">
        <v>0</v>
      </c>
      <c r="AB375">
        <v>0</v>
      </c>
      <c r="AC375">
        <v>0</v>
      </c>
      <c r="AD375">
        <v>0</v>
      </c>
      <c r="AE375">
        <v>0.46832624119248378</v>
      </c>
      <c r="AF375">
        <v>0</v>
      </c>
      <c r="AG375">
        <v>0</v>
      </c>
      <c r="AH375">
        <v>0</v>
      </c>
      <c r="AI375">
        <v>0</v>
      </c>
      <c r="AJ375">
        <v>0</v>
      </c>
      <c r="AK375">
        <v>0</v>
      </c>
      <c r="AL375">
        <v>0</v>
      </c>
      <c r="AM375">
        <v>0</v>
      </c>
      <c r="AN375">
        <v>0</v>
      </c>
      <c r="AO375">
        <v>0</v>
      </c>
      <c r="AP375">
        <v>0</v>
      </c>
      <c r="AR375">
        <v>0</v>
      </c>
      <c r="AS375">
        <v>0</v>
      </c>
      <c r="AT375">
        <v>0</v>
      </c>
      <c r="AU375">
        <v>0</v>
      </c>
      <c r="AV375">
        <v>0</v>
      </c>
      <c r="AW375">
        <v>4.9800765865313512E-2</v>
      </c>
      <c r="AX375">
        <v>4.3746534328749614E-2</v>
      </c>
      <c r="AY375">
        <v>3.6205955871780875E-2</v>
      </c>
      <c r="AZ375">
        <v>3.1726271359800155E-2</v>
      </c>
    </row>
    <row r="376" spans="11:52" ht="14.4">
      <c r="K376" t="s">
        <v>404</v>
      </c>
      <c r="L376" t="s">
        <v>139</v>
      </c>
      <c r="M376" t="s">
        <v>99</v>
      </c>
      <c r="N376" t="s">
        <v>80</v>
      </c>
      <c r="O376">
        <v>0</v>
      </c>
      <c r="P376">
        <v>0</v>
      </c>
      <c r="Q376">
        <v>0</v>
      </c>
      <c r="R376">
        <v>0</v>
      </c>
      <c r="S376">
        <v>0</v>
      </c>
      <c r="T376">
        <v>0</v>
      </c>
      <c r="U376">
        <v>0</v>
      </c>
      <c r="V376">
        <v>0</v>
      </c>
      <c r="W376">
        <v>0</v>
      </c>
    </row>
    <row r="377" spans="11:52" ht="14.4">
      <c r="K377" t="s">
        <v>711</v>
      </c>
      <c r="L377" t="s">
        <v>139</v>
      </c>
      <c r="M377" t="s">
        <v>26</v>
      </c>
      <c r="N377" t="s">
        <v>80</v>
      </c>
      <c r="O377" t="s">
        <v>6079</v>
      </c>
      <c r="P377" t="s">
        <v>6079</v>
      </c>
      <c r="Q377" t="s">
        <v>6079</v>
      </c>
      <c r="R377" t="s">
        <v>6079</v>
      </c>
      <c r="S377" t="s">
        <v>6079</v>
      </c>
      <c r="X377">
        <v>0</v>
      </c>
      <c r="AA377">
        <v>0</v>
      </c>
      <c r="AB377">
        <v>0</v>
      </c>
      <c r="AC377">
        <v>0</v>
      </c>
      <c r="AD377">
        <v>0</v>
      </c>
      <c r="AE377">
        <v>0</v>
      </c>
      <c r="AF377">
        <v>0</v>
      </c>
      <c r="AG377">
        <v>0</v>
      </c>
      <c r="AH377">
        <v>0</v>
      </c>
      <c r="AI377">
        <v>0</v>
      </c>
      <c r="AL377">
        <v>0.61484370473144545</v>
      </c>
      <c r="AM377">
        <v>0.67527584433883203</v>
      </c>
      <c r="AN377">
        <v>0.71728326191449188</v>
      </c>
      <c r="AO377">
        <v>0.77734188243307101</v>
      </c>
      <c r="AP377">
        <v>0.74783761195007747</v>
      </c>
      <c r="AQ377">
        <v>0.74432645811216769</v>
      </c>
      <c r="AR377">
        <v>0.74129093337612051</v>
      </c>
      <c r="AS377">
        <v>0.73751957789220324</v>
      </c>
      <c r="AT377">
        <v>0.73179307354969803</v>
      </c>
      <c r="AU377">
        <v>0.72749247036978437</v>
      </c>
      <c r="AV377">
        <v>0.6263915748942136</v>
      </c>
      <c r="AW377">
        <v>0.61868336915900379</v>
      </c>
      <c r="AX377">
        <v>0.61070304066815184</v>
      </c>
      <c r="AY377">
        <v>0.60142542921727093</v>
      </c>
      <c r="AZ377">
        <v>0.61238926486652767</v>
      </c>
    </row>
    <row r="378" spans="11:52" ht="14.4">
      <c r="K378" t="s">
        <v>405</v>
      </c>
      <c r="L378" t="s">
        <v>139</v>
      </c>
      <c r="M378" t="s">
        <v>27</v>
      </c>
      <c r="N378" t="s">
        <v>80</v>
      </c>
      <c r="O378">
        <v>0.17563626681087596</v>
      </c>
      <c r="P378">
        <v>0.18837330920588613</v>
      </c>
      <c r="Q378">
        <v>0.17258703479508142</v>
      </c>
      <c r="R378">
        <v>0.17606771415337477</v>
      </c>
      <c r="S378">
        <v>0.17358720814105064</v>
      </c>
      <c r="T378">
        <v>0.17001786825738149</v>
      </c>
      <c r="U378">
        <v>0.16544341162576701</v>
      </c>
      <c r="V378">
        <v>0.17262190642294331</v>
      </c>
      <c r="W378">
        <v>0.17011019027173779</v>
      </c>
      <c r="X378">
        <v>0.17471594712706282</v>
      </c>
      <c r="Y378">
        <v>0.16900475252947483</v>
      </c>
      <c r="Z378">
        <v>0.19048445265595415</v>
      </c>
      <c r="AA378">
        <v>0.18506721925559269</v>
      </c>
      <c r="AB378">
        <v>0.1911437348208172</v>
      </c>
      <c r="AC378">
        <v>0.18666208936496376</v>
      </c>
      <c r="AD378">
        <v>0.19566995683464561</v>
      </c>
      <c r="AE378">
        <v>0.19247859384965305</v>
      </c>
      <c r="AF378">
        <v>0.20387198979006185</v>
      </c>
      <c r="AG378">
        <v>0.19667817457494352</v>
      </c>
      <c r="AH378">
        <v>0.21208080285738279</v>
      </c>
      <c r="AI378">
        <v>0.20260807718078841</v>
      </c>
      <c r="AJ378">
        <v>0.21611186275195865</v>
      </c>
      <c r="AK378">
        <v>0.2174123490098972</v>
      </c>
      <c r="AL378">
        <v>0.21850188355924147</v>
      </c>
      <c r="AM378">
        <v>0.22336845203128969</v>
      </c>
      <c r="AN378">
        <v>0.24554213839861827</v>
      </c>
      <c r="AO378">
        <v>0.2311125318943808</v>
      </c>
      <c r="AP378">
        <v>0.23309081013388072</v>
      </c>
      <c r="AQ378">
        <v>0.21896043575686647</v>
      </c>
      <c r="AR378">
        <v>0.24046057693277303</v>
      </c>
      <c r="AS378">
        <v>0.22120622961664668</v>
      </c>
      <c r="AT378">
        <v>0.23173834631418588</v>
      </c>
      <c r="AU378">
        <v>0.21824744942949348</v>
      </c>
      <c r="AV378">
        <v>0.22658074300703832</v>
      </c>
      <c r="AW378">
        <v>0.2135380056192103</v>
      </c>
      <c r="AX378">
        <v>0.21073864568952555</v>
      </c>
      <c r="AY378">
        <v>0.19975766489525401</v>
      </c>
      <c r="AZ378">
        <v>0.21594218435498705</v>
      </c>
    </row>
    <row r="379" spans="11:52" ht="14.4">
      <c r="K379" t="s">
        <v>406</v>
      </c>
      <c r="L379" t="s">
        <v>139</v>
      </c>
      <c r="M379" t="s">
        <v>28</v>
      </c>
      <c r="N379" t="s">
        <v>80</v>
      </c>
      <c r="O379">
        <v>0.12168078120602778</v>
      </c>
      <c r="P379">
        <v>0.56016844688631573</v>
      </c>
      <c r="Q379">
        <v>0.1144021539500478</v>
      </c>
      <c r="R379">
        <v>0.58094143696468858</v>
      </c>
      <c r="S379">
        <v>0.52108709322240088</v>
      </c>
      <c r="T379">
        <v>0.53280612780076331</v>
      </c>
      <c r="U379">
        <v>0.56251159427956232</v>
      </c>
      <c r="V379">
        <v>0.56158011946028541</v>
      </c>
      <c r="W379">
        <v>0.57804320349386884</v>
      </c>
      <c r="X379">
        <v>0.56114673749327681</v>
      </c>
      <c r="Y379">
        <v>0.5214312190546001</v>
      </c>
      <c r="Z379">
        <v>0.55556434315001724</v>
      </c>
      <c r="AA379">
        <v>0.53651760088211742</v>
      </c>
      <c r="AB379">
        <v>0.54723423813935546</v>
      </c>
      <c r="AC379">
        <v>0.64573937897408418</v>
      </c>
      <c r="AD379">
        <v>0.68577953024241689</v>
      </c>
      <c r="AE379">
        <v>0.69570821020759976</v>
      </c>
      <c r="AF379">
        <v>0.55145099618336879</v>
      </c>
      <c r="AG379">
        <v>0.52540475927189212</v>
      </c>
      <c r="AH379">
        <v>0.50617382359326279</v>
      </c>
      <c r="AI379">
        <v>0.50056958934772477</v>
      </c>
      <c r="AJ379">
        <v>0.50420290959578351</v>
      </c>
      <c r="AK379">
        <v>0.53583961182796291</v>
      </c>
      <c r="AL379">
        <v>0.54913496910226867</v>
      </c>
      <c r="AM379">
        <v>0.51458083500825225</v>
      </c>
      <c r="AN379">
        <v>0.55735339956121677</v>
      </c>
      <c r="AO379">
        <v>0.52051411814701698</v>
      </c>
      <c r="AP379" t="s">
        <v>6079</v>
      </c>
      <c r="AQ379" t="s">
        <v>6079</v>
      </c>
      <c r="AR379" t="s">
        <v>6079</v>
      </c>
      <c r="AS379" t="s">
        <v>6079</v>
      </c>
      <c r="AT379">
        <v>0.42503451347914384</v>
      </c>
      <c r="AU379">
        <v>0.40673814559373273</v>
      </c>
      <c r="AV379">
        <v>0.39783322575896934</v>
      </c>
      <c r="AW379">
        <v>0.37346341808372463</v>
      </c>
      <c r="AX379">
        <v>0.35288723151108503</v>
      </c>
      <c r="AY379">
        <v>0.33597353183502188</v>
      </c>
      <c r="AZ379">
        <v>0.34742763925374887</v>
      </c>
    </row>
    <row r="380" spans="11:52" ht="14.4">
      <c r="K380" t="s">
        <v>407</v>
      </c>
      <c r="L380" t="s">
        <v>139</v>
      </c>
      <c r="M380" t="s">
        <v>29</v>
      </c>
      <c r="N380" t="s">
        <v>80</v>
      </c>
      <c r="P380">
        <v>1.8991293991153232E-2</v>
      </c>
      <c r="Q380">
        <v>5.6979371686487278E-2</v>
      </c>
      <c r="R380">
        <v>5.4391992925537952E-2</v>
      </c>
      <c r="S380">
        <v>9.4085526308401612E-2</v>
      </c>
      <c r="T380">
        <v>0.12333373698731943</v>
      </c>
      <c r="U380">
        <v>0.12820359063610878</v>
      </c>
      <c r="V380">
        <v>0.17028235440707715</v>
      </c>
      <c r="W380">
        <v>0.22558543480845503</v>
      </c>
      <c r="X380">
        <v>0.28401629764459313</v>
      </c>
      <c r="Y380">
        <v>0.3420242305599257</v>
      </c>
      <c r="Z380">
        <v>0.41575103316629403</v>
      </c>
      <c r="AA380">
        <v>0.39978914206762345</v>
      </c>
      <c r="AB380">
        <v>0.36683722109055178</v>
      </c>
      <c r="AC380">
        <v>0.38735693309567071</v>
      </c>
      <c r="AD380">
        <v>0.37254596804042822</v>
      </c>
      <c r="AE380">
        <v>0.36378011379142217</v>
      </c>
      <c r="AF380">
        <v>0.36144866462574426</v>
      </c>
      <c r="AG380">
        <v>0.40235949808512322</v>
      </c>
      <c r="AH380">
        <v>0.4093707060241395</v>
      </c>
      <c r="AI380">
        <v>0.42497208191624969</v>
      </c>
      <c r="AJ380">
        <v>0.42551508959487794</v>
      </c>
      <c r="AK380">
        <v>0.44002969568459355</v>
      </c>
      <c r="AL380">
        <v>0.48163026400444597</v>
      </c>
      <c r="AM380">
        <v>0.48381882516975122</v>
      </c>
      <c r="AN380">
        <v>0.44967250860276065</v>
      </c>
      <c r="AO380">
        <v>0.44269785320954474</v>
      </c>
      <c r="AP380">
        <v>0.41406808124074435</v>
      </c>
      <c r="AQ380">
        <v>0.44210030234520115</v>
      </c>
      <c r="AR380">
        <v>0.40933546967350126</v>
      </c>
      <c r="AS380">
        <v>0.38706021804253488</v>
      </c>
      <c r="AT380">
        <v>0.32674875859755759</v>
      </c>
      <c r="AU380">
        <v>0.36739118726552639</v>
      </c>
      <c r="AV380">
        <v>0.3655313670021974</v>
      </c>
      <c r="AW380">
        <v>0.32961240132545572</v>
      </c>
      <c r="AX380">
        <v>0.31771727593975907</v>
      </c>
      <c r="AY380">
        <v>0.30666894369580994</v>
      </c>
      <c r="AZ380">
        <v>0.29830007936712755</v>
      </c>
    </row>
    <row r="381" spans="11:52" ht="14.4">
      <c r="K381" t="s">
        <v>408</v>
      </c>
      <c r="L381" t="s">
        <v>139</v>
      </c>
      <c r="M381" t="s">
        <v>30</v>
      </c>
      <c r="N381" t="s">
        <v>80</v>
      </c>
      <c r="O381">
        <v>0.14412139486652961</v>
      </c>
      <c r="P381">
        <v>0.28933714162508417</v>
      </c>
      <c r="Q381">
        <v>0.28129872249314219</v>
      </c>
      <c r="R381">
        <v>0.29775884750415499</v>
      </c>
      <c r="S381">
        <v>0.36524636356716839</v>
      </c>
      <c r="T381">
        <v>0.38431528273864768</v>
      </c>
      <c r="U381">
        <v>0.40139341296805903</v>
      </c>
      <c r="V381">
        <v>0.42900279097052063</v>
      </c>
      <c r="W381">
        <v>0.46198274814222517</v>
      </c>
      <c r="X381">
        <v>0.41380939557951857</v>
      </c>
      <c r="Y381">
        <v>0.4386572378475791</v>
      </c>
      <c r="Z381">
        <v>0.43574974581389914</v>
      </c>
      <c r="AA381">
        <v>0.42463963421892847</v>
      </c>
      <c r="AB381">
        <v>0.54688303030798624</v>
      </c>
      <c r="AC381">
        <v>0.59492604080449785</v>
      </c>
      <c r="AD381">
        <v>0.57714155437407144</v>
      </c>
      <c r="AE381">
        <v>0.584349224650341</v>
      </c>
      <c r="AF381">
        <v>0.65127620405309128</v>
      </c>
      <c r="AG381">
        <v>0.62873501487998551</v>
      </c>
      <c r="AH381">
        <v>0.61394266655379726</v>
      </c>
      <c r="AI381">
        <v>0.59273468729364065</v>
      </c>
      <c r="AJ381">
        <v>0.59270632532788614</v>
      </c>
      <c r="AK381">
        <v>0.55842175833698815</v>
      </c>
      <c r="AL381">
        <v>0.5574891878075795</v>
      </c>
      <c r="AM381">
        <v>0.56158268266267808</v>
      </c>
      <c r="AN381">
        <v>0.54083848380406085</v>
      </c>
      <c r="AO381">
        <v>0.4717470019574172</v>
      </c>
      <c r="AP381">
        <v>0.45262919318690181</v>
      </c>
      <c r="AQ381">
        <v>0.41913580610445306</v>
      </c>
      <c r="AR381">
        <v>0.38594492086125987</v>
      </c>
      <c r="AS381">
        <v>0.33565056529778803</v>
      </c>
      <c r="AT381">
        <v>0.22978806059470305</v>
      </c>
      <c r="AU381">
        <v>0.27174035649100731</v>
      </c>
      <c r="AV381">
        <v>0.2531774633938555</v>
      </c>
      <c r="AW381">
        <v>0.2518331116040527</v>
      </c>
      <c r="AX381">
        <v>0.29696544855942586</v>
      </c>
      <c r="AY381">
        <v>0.34507102304043935</v>
      </c>
      <c r="AZ381">
        <v>0.33849243288233449</v>
      </c>
    </row>
    <row r="382" spans="11:52" ht="14.4">
      <c r="K382" t="s">
        <v>409</v>
      </c>
      <c r="L382" t="s">
        <v>139</v>
      </c>
      <c r="M382" t="s">
        <v>100</v>
      </c>
      <c r="N382" t="s">
        <v>80</v>
      </c>
      <c r="U382">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row>
    <row r="383" spans="11:52" ht="14.4">
      <c r="K383" t="s">
        <v>410</v>
      </c>
      <c r="L383" t="s">
        <v>139</v>
      </c>
      <c r="M383" t="s">
        <v>31</v>
      </c>
      <c r="N383" t="s">
        <v>80</v>
      </c>
      <c r="O383">
        <v>0.45821228080456722</v>
      </c>
      <c r="P383">
        <v>0.46237847489106343</v>
      </c>
      <c r="Q383">
        <v>0.46079985821480113</v>
      </c>
      <c r="R383">
        <v>0.4585097759358806</v>
      </c>
      <c r="S383">
        <v>0.45592672357811848</v>
      </c>
      <c r="T383">
        <v>0.47707640996242862</v>
      </c>
      <c r="U383">
        <v>0.49543277268738239</v>
      </c>
      <c r="V383">
        <v>0.47940954423029625</v>
      </c>
      <c r="W383">
        <v>0.47500175472425021</v>
      </c>
      <c r="X383">
        <v>0.49479053320701183</v>
      </c>
      <c r="Y383">
        <v>0.47816722738130824</v>
      </c>
      <c r="Z383">
        <v>0.4826609611271987</v>
      </c>
      <c r="AA383">
        <v>0.48800425020804267</v>
      </c>
      <c r="AB383">
        <v>0.50693903628922421</v>
      </c>
      <c r="AC383">
        <v>0.52293176865153179</v>
      </c>
      <c r="AD383">
        <v>0.52210600845517674</v>
      </c>
      <c r="AE383">
        <v>0.4756235806085482</v>
      </c>
      <c r="AF383">
        <v>0.47522828482328927</v>
      </c>
      <c r="AG383">
        <v>0.46989840660888427</v>
      </c>
      <c r="AH383">
        <v>0.47527849205967743</v>
      </c>
      <c r="AI383">
        <v>0.46996630128510875</v>
      </c>
      <c r="AJ383">
        <v>0.48366868115587602</v>
      </c>
      <c r="AK383">
        <v>0.47516232829924598</v>
      </c>
      <c r="AL383">
        <v>0.47108260123671486</v>
      </c>
      <c r="AM383">
        <v>0.46960026298980001</v>
      </c>
      <c r="AN383">
        <v>0.47623740029448086</v>
      </c>
      <c r="AO383">
        <v>0.4383162091841763</v>
      </c>
      <c r="AP383">
        <v>0.438486884219287</v>
      </c>
      <c r="AQ383">
        <v>0.44251185696150608</v>
      </c>
      <c r="AR383">
        <v>0.46204257718962621</v>
      </c>
      <c r="AS383">
        <v>0.45301347071628545</v>
      </c>
      <c r="AT383">
        <v>0.41768484861026678</v>
      </c>
      <c r="AU383">
        <v>0.4039015877982311</v>
      </c>
      <c r="AV383">
        <v>0.41176197280076626</v>
      </c>
      <c r="AW383">
        <v>0.4017459447556464</v>
      </c>
      <c r="AX383">
        <v>0.39292602582494279</v>
      </c>
      <c r="AY383">
        <v>0.40135449851294369</v>
      </c>
      <c r="AZ383">
        <v>0.42243491538301425</v>
      </c>
    </row>
    <row r="384" spans="11:52" ht="14.4">
      <c r="K384" t="s">
        <v>712</v>
      </c>
      <c r="L384" t="s">
        <v>139</v>
      </c>
      <c r="M384" t="s">
        <v>32</v>
      </c>
      <c r="N384" t="s">
        <v>80</v>
      </c>
      <c r="O384" t="s">
        <v>6079</v>
      </c>
      <c r="P384" t="s">
        <v>6079</v>
      </c>
      <c r="Q384" t="s">
        <v>6079</v>
      </c>
      <c r="R384" t="s">
        <v>6079</v>
      </c>
      <c r="S384" t="s">
        <v>6079</v>
      </c>
      <c r="V384">
        <v>0</v>
      </c>
      <c r="AS384">
        <v>0</v>
      </c>
      <c r="AT384">
        <v>0</v>
      </c>
      <c r="AU384">
        <v>0</v>
      </c>
      <c r="AV384">
        <v>0</v>
      </c>
      <c r="AW384">
        <v>0</v>
      </c>
      <c r="AX384">
        <v>0</v>
      </c>
      <c r="AY384">
        <v>0</v>
      </c>
      <c r="AZ384">
        <v>0</v>
      </c>
    </row>
    <row r="385" spans="11:52" ht="14.4">
      <c r="K385" t="s">
        <v>411</v>
      </c>
      <c r="L385" t="s">
        <v>139</v>
      </c>
      <c r="M385" t="s">
        <v>93</v>
      </c>
      <c r="N385" t="s">
        <v>80</v>
      </c>
      <c r="O385">
        <v>0.68288780916559677</v>
      </c>
      <c r="P385">
        <v>0.89345156941402559</v>
      </c>
      <c r="Q385">
        <v>0.9196315607886334</v>
      </c>
      <c r="R385">
        <v>0.92238394374823429</v>
      </c>
      <c r="S385">
        <v>0.92099356801554988</v>
      </c>
      <c r="T385">
        <v>0.9223356854721898</v>
      </c>
      <c r="U385">
        <v>0.87914024412584413</v>
      </c>
      <c r="V385">
        <v>0.89223706803725311</v>
      </c>
      <c r="W385">
        <v>0.93504363016070091</v>
      </c>
      <c r="X385">
        <v>0.93724842778738315</v>
      </c>
      <c r="Y385">
        <v>0.93949768318489413</v>
      </c>
      <c r="Z385">
        <v>0.94275436763660547</v>
      </c>
      <c r="AA385">
        <v>0.9375117007150382</v>
      </c>
      <c r="AB385">
        <v>0.93746592899019077</v>
      </c>
      <c r="AC385">
        <v>0.92765612427611788</v>
      </c>
      <c r="AD385">
        <v>0.9321830016249526</v>
      </c>
      <c r="AE385">
        <v>0.92601049346747843</v>
      </c>
      <c r="AF385">
        <v>0.92979926659597067</v>
      </c>
      <c r="AG385">
        <v>0.93330261539257597</v>
      </c>
      <c r="AH385">
        <v>0.95767557706294881</v>
      </c>
      <c r="AI385">
        <v>0.96128247407404332</v>
      </c>
      <c r="AJ385">
        <v>0.96042185990032525</v>
      </c>
      <c r="AK385">
        <v>0.95029920855952899</v>
      </c>
      <c r="AL385">
        <v>0.94990195432544144</v>
      </c>
      <c r="AM385">
        <v>0.94919933052215621</v>
      </c>
      <c r="AN385">
        <v>0.91527934967359359</v>
      </c>
      <c r="AO385">
        <v>0.91048886282733077</v>
      </c>
      <c r="AP385">
        <v>0.85750757467462879</v>
      </c>
      <c r="AQ385">
        <v>0.85884233300353341</v>
      </c>
      <c r="AR385">
        <v>0.85107145334095125</v>
      </c>
      <c r="AS385">
        <v>0.85775229280515564</v>
      </c>
      <c r="AT385">
        <v>0.86469859196847676</v>
      </c>
      <c r="AU385">
        <v>0.84714568172071036</v>
      </c>
      <c r="AV385">
        <v>0.79062935491029795</v>
      </c>
      <c r="AW385">
        <v>0.7766909388187605</v>
      </c>
      <c r="AX385">
        <v>0.77775452558548885</v>
      </c>
      <c r="AY385">
        <v>0.79276317197892587</v>
      </c>
      <c r="AZ385">
        <v>0.76703564429388571</v>
      </c>
    </row>
    <row r="386" spans="11:52" ht="14.4">
      <c r="K386" t="s">
        <v>412</v>
      </c>
      <c r="L386" t="s">
        <v>140</v>
      </c>
      <c r="M386" t="s">
        <v>13</v>
      </c>
      <c r="N386" t="s">
        <v>80</v>
      </c>
      <c r="O386">
        <v>0.16218081081761684</v>
      </c>
      <c r="P386">
        <v>0.16151880711003819</v>
      </c>
      <c r="Q386">
        <v>0.15514293970372262</v>
      </c>
      <c r="R386">
        <v>0.15228635754073697</v>
      </c>
      <c r="S386">
        <v>0.14790909960871484</v>
      </c>
      <c r="T386">
        <v>0.14979010764246178</v>
      </c>
      <c r="U386">
        <v>0.14702655075666674</v>
      </c>
      <c r="V386">
        <v>0.12599636116908083</v>
      </c>
      <c r="W386">
        <v>0.12548764829300349</v>
      </c>
      <c r="X386">
        <v>0.14990276151275822</v>
      </c>
      <c r="Y386">
        <v>0.1414527899043124</v>
      </c>
      <c r="Z386">
        <v>0.13955688383834181</v>
      </c>
      <c r="AA386">
        <v>0.13439998773683126</v>
      </c>
      <c r="AB386">
        <v>0.1342928477757509</v>
      </c>
      <c r="AC386">
        <v>0.12498115249908656</v>
      </c>
      <c r="AD386">
        <v>0.12733615787406352</v>
      </c>
      <c r="AE386">
        <v>0.12496630388174758</v>
      </c>
      <c r="AF386">
        <v>0.12741782295999096</v>
      </c>
      <c r="AG386">
        <v>0.12539091911654937</v>
      </c>
      <c r="AH386">
        <v>0.12817937197493876</v>
      </c>
      <c r="AI386">
        <v>0.12795980170258983</v>
      </c>
      <c r="AJ386">
        <v>0.1297970606697528</v>
      </c>
      <c r="AK386">
        <v>0.12358711217495884</v>
      </c>
      <c r="AL386">
        <v>0.11959610173745608</v>
      </c>
      <c r="AM386">
        <v>0.12080929852486058</v>
      </c>
      <c r="AN386">
        <v>0.11944836761842688</v>
      </c>
      <c r="AO386">
        <v>0.11338129889126088</v>
      </c>
      <c r="AP386">
        <v>0.1101879856457431</v>
      </c>
      <c r="AQ386">
        <v>0.11286023718779288</v>
      </c>
      <c r="AR386">
        <v>0.10973724375456348</v>
      </c>
      <c r="AS386">
        <v>0.10956625573334176</v>
      </c>
      <c r="AT386">
        <v>0.10435151579237592</v>
      </c>
      <c r="AU386">
        <v>0.10574328361961352</v>
      </c>
      <c r="AV386">
        <v>0.12214053337124388</v>
      </c>
      <c r="AW386">
        <v>0.13179084908566907</v>
      </c>
      <c r="AX386">
        <v>0.13941190893153182</v>
      </c>
      <c r="AY386">
        <v>0.14420673203752762</v>
      </c>
      <c r="AZ386">
        <v>0.15413851226212433</v>
      </c>
    </row>
    <row r="387" spans="11:52" ht="14.4">
      <c r="K387" t="s">
        <v>413</v>
      </c>
      <c r="L387" t="s">
        <v>140</v>
      </c>
      <c r="M387" t="s">
        <v>14</v>
      </c>
      <c r="N387" t="s">
        <v>80</v>
      </c>
      <c r="O387">
        <v>0.19150661384500803</v>
      </c>
      <c r="P387">
        <v>0.18768601675143257</v>
      </c>
      <c r="Q387">
        <v>0.19320018082028456</v>
      </c>
      <c r="R387">
        <v>0.19005206272591033</v>
      </c>
      <c r="S387">
        <v>0.18513756852509355</v>
      </c>
      <c r="T387">
        <v>0.19195587406441644</v>
      </c>
      <c r="U387">
        <v>0.19576711441008737</v>
      </c>
      <c r="V387">
        <v>0.19479884680785056</v>
      </c>
      <c r="W387">
        <v>0.19371286042731373</v>
      </c>
      <c r="X387">
        <v>0.20338231770528348</v>
      </c>
      <c r="Y387">
        <v>0.20560451750008588</v>
      </c>
      <c r="Z387">
        <v>0.19885056920346036</v>
      </c>
      <c r="AA387">
        <v>0.20076850403931543</v>
      </c>
      <c r="AB387">
        <v>0.20567918114990477</v>
      </c>
      <c r="AC387">
        <v>0.18698558496154419</v>
      </c>
      <c r="AD387">
        <v>0.18935739859905332</v>
      </c>
      <c r="AE387">
        <v>0.19085186380592983</v>
      </c>
      <c r="AF387">
        <v>0.17906375758654167</v>
      </c>
      <c r="AG387">
        <v>0.15423726876873667</v>
      </c>
      <c r="AH387">
        <v>0.15018867357452576</v>
      </c>
      <c r="AI387">
        <v>0.15105448687438236</v>
      </c>
      <c r="AJ387">
        <v>0.14823465495765695</v>
      </c>
      <c r="AK387">
        <v>0.139427574337081</v>
      </c>
      <c r="AL387">
        <v>0.13333998079053078</v>
      </c>
      <c r="AM387">
        <v>0.13029744345177305</v>
      </c>
      <c r="AN387">
        <v>0.1278883996801766</v>
      </c>
      <c r="AO387">
        <v>0.13022753211814866</v>
      </c>
      <c r="AP387">
        <v>0.1342086889462116</v>
      </c>
      <c r="AQ387">
        <v>0.13084662283667309</v>
      </c>
      <c r="AR387">
        <v>0.11758963556354828</v>
      </c>
      <c r="AS387">
        <v>0.10986169577166748</v>
      </c>
      <c r="AT387">
        <v>0.11018866652743424</v>
      </c>
      <c r="AU387">
        <v>0.10454997637028872</v>
      </c>
      <c r="AV387">
        <v>0.1119839713006695</v>
      </c>
      <c r="AW387">
        <v>0.11425913318922852</v>
      </c>
      <c r="AX387">
        <v>0.12164403601828856</v>
      </c>
      <c r="AY387">
        <v>0.14692320445509444</v>
      </c>
      <c r="AZ387">
        <v>0.15478877546420913</v>
      </c>
    </row>
    <row r="388" spans="11:52" ht="14.4">
      <c r="K388" t="s">
        <v>414</v>
      </c>
      <c r="L388" t="s">
        <v>140</v>
      </c>
      <c r="M388" t="s">
        <v>92</v>
      </c>
      <c r="N388" t="s">
        <v>80</v>
      </c>
      <c r="O388">
        <v>1.1223581558379268E-2</v>
      </c>
      <c r="P388">
        <v>9.7660964273353912E-3</v>
      </c>
      <c r="Q388">
        <v>9.4399938627596942E-3</v>
      </c>
      <c r="R388">
        <v>9.3209591640972533E-3</v>
      </c>
      <c r="S388">
        <v>7.4330663756357442E-3</v>
      </c>
      <c r="T388">
        <v>7.2560538757448813E-3</v>
      </c>
      <c r="U388">
        <v>6.0490419840513506E-3</v>
      </c>
      <c r="V388">
        <v>5.6727105228884618E-3</v>
      </c>
      <c r="W388">
        <v>5.5887213624145398E-3</v>
      </c>
      <c r="X388">
        <v>5.8081840134200941E-3</v>
      </c>
      <c r="Y388">
        <v>5.8628324997355525E-3</v>
      </c>
      <c r="Z388">
        <v>5.9976727826175445E-3</v>
      </c>
      <c r="AA388">
        <v>5.6994398779851504E-3</v>
      </c>
      <c r="AB388">
        <v>5.8343475197218638E-3</v>
      </c>
      <c r="AC388">
        <v>5.9943489951313732E-3</v>
      </c>
      <c r="AD388">
        <v>5.8141101518770898E-3</v>
      </c>
      <c r="AE388">
        <v>5.4604619872845447E-3</v>
      </c>
      <c r="AF388">
        <v>5.5389977291504756E-3</v>
      </c>
      <c r="AG388">
        <v>4.3582800155682472E-3</v>
      </c>
      <c r="AH388">
        <v>3.7825729181292498E-3</v>
      </c>
      <c r="AI388">
        <v>3.5568066618443211E-3</v>
      </c>
      <c r="AJ388">
        <v>4.6078957343298225E-3</v>
      </c>
      <c r="AK388">
        <v>4.7644339842636474E-3</v>
      </c>
      <c r="AL388">
        <v>4.8585149219627123E-3</v>
      </c>
      <c r="AM388">
        <v>4.6138280412295939E-3</v>
      </c>
      <c r="AN388">
        <v>4.4485920829209023E-3</v>
      </c>
      <c r="AO388">
        <v>4.4505528703125564E-3</v>
      </c>
      <c r="AP388">
        <v>4.3985389699613582E-3</v>
      </c>
      <c r="AQ388">
        <v>4.1954701833130546E-3</v>
      </c>
      <c r="AR388">
        <v>9.5911530992391358E-3</v>
      </c>
      <c r="AS388">
        <v>5.2521573301485486E-3</v>
      </c>
      <c r="AT388">
        <v>5.1805985043355453E-3</v>
      </c>
      <c r="AU388">
        <v>4.9099510413428658E-3</v>
      </c>
      <c r="AV388">
        <v>4.6774807529810459E-3</v>
      </c>
      <c r="AW388">
        <v>1.1459725219646048E-2</v>
      </c>
      <c r="AX388">
        <v>1.2810813015184254E-2</v>
      </c>
      <c r="AY388">
        <v>1.4926781626725632E-2</v>
      </c>
      <c r="AZ388">
        <v>1.5983297625060344E-2</v>
      </c>
    </row>
    <row r="389" spans="11:52" ht="14.4">
      <c r="K389" t="s">
        <v>642</v>
      </c>
      <c r="L389" t="s">
        <v>140</v>
      </c>
      <c r="M389" t="s">
        <v>15</v>
      </c>
      <c r="N389" t="s">
        <v>80</v>
      </c>
      <c r="O389">
        <v>5.0867880535790215E-3</v>
      </c>
      <c r="P389">
        <v>4.3078253256818117E-3</v>
      </c>
      <c r="Q389">
        <v>4.2750533311007458E-3</v>
      </c>
      <c r="R389">
        <v>4.4388262614576488E-3</v>
      </c>
      <c r="S389">
        <v>4.5549527767886622E-3</v>
      </c>
      <c r="T389">
        <v>4.6230844987327118E-3</v>
      </c>
      <c r="U389">
        <v>4.7255385743760862E-3</v>
      </c>
      <c r="V389">
        <v>4.7371497685970683E-3</v>
      </c>
      <c r="W389">
        <v>3.6867657626407369E-3</v>
      </c>
      <c r="X389">
        <v>3.6924764694777042E-3</v>
      </c>
      <c r="Y389">
        <v>1.0332844910487299E-2</v>
      </c>
      <c r="Z389">
        <v>1.0516675194061726E-2</v>
      </c>
      <c r="AA389">
        <v>1.0582573847771313E-2</v>
      </c>
      <c r="AB389">
        <v>1.1454290240180466E-2</v>
      </c>
      <c r="AC389">
        <v>1.1431958523090096E-2</v>
      </c>
      <c r="AD389">
        <v>1.0886769361381264E-2</v>
      </c>
      <c r="AE389" t="s">
        <v>6079</v>
      </c>
      <c r="AF389" t="s">
        <v>6079</v>
      </c>
      <c r="AG389">
        <v>1.1361081509292869E-2</v>
      </c>
      <c r="AH389">
        <v>1.1455972578194772E-2</v>
      </c>
      <c r="AI389">
        <v>1.1944116538686936E-2</v>
      </c>
      <c r="AJ389">
        <v>1.2062657122054983E-2</v>
      </c>
      <c r="AK389">
        <v>1.192997559753039E-2</v>
      </c>
      <c r="AL389">
        <v>1.1717230450599844E-2</v>
      </c>
      <c r="AM389">
        <v>1.1910464765016136E-2</v>
      </c>
      <c r="AN389">
        <v>1.2044176491897577E-2</v>
      </c>
      <c r="AO389">
        <v>1.0981727677039522E-2</v>
      </c>
      <c r="AP389">
        <v>2.0063313394299599E-2</v>
      </c>
      <c r="AQ389">
        <v>1.9889030723471784E-2</v>
      </c>
      <c r="AR389">
        <v>1.9440606647692687E-2</v>
      </c>
      <c r="AS389">
        <v>1.8400273722480737E-2</v>
      </c>
      <c r="AT389">
        <v>1.7963012215178143E-2</v>
      </c>
      <c r="AU389">
        <v>2.0213425809859468E-2</v>
      </c>
      <c r="AV389">
        <v>2.0141441189897327E-2</v>
      </c>
      <c r="AW389">
        <v>2.5049313208902069E-2</v>
      </c>
      <c r="AX389">
        <v>2.4896839990129243E-2</v>
      </c>
      <c r="AY389">
        <v>3.3155041226265662E-2</v>
      </c>
      <c r="AZ389">
        <v>3.3772320442945494E-2</v>
      </c>
    </row>
    <row r="390" spans="11:52" ht="14.4">
      <c r="K390" t="s">
        <v>415</v>
      </c>
      <c r="L390" t="s">
        <v>140</v>
      </c>
      <c r="M390" t="s">
        <v>91</v>
      </c>
      <c r="N390" t="s">
        <v>80</v>
      </c>
      <c r="O390">
        <v>3.6784062833691671E-2</v>
      </c>
      <c r="P390">
        <v>3.8194980595888925E-2</v>
      </c>
      <c r="Q390">
        <v>3.7956775239604473E-2</v>
      </c>
      <c r="R390">
        <v>4.0314082355866213E-2</v>
      </c>
      <c r="S390">
        <v>3.629768480409875E-2</v>
      </c>
      <c r="T390">
        <v>8.2931595596791627E-2</v>
      </c>
      <c r="U390">
        <v>7.1322973542431709E-2</v>
      </c>
      <c r="V390">
        <v>7.7175658870640471E-2</v>
      </c>
      <c r="W390">
        <v>5.4356501577540219E-2</v>
      </c>
      <c r="X390">
        <v>9.1066169669269809E-2</v>
      </c>
      <c r="Y390">
        <v>9.2179396929335758E-2</v>
      </c>
      <c r="Z390">
        <v>9.6679529673584078E-2</v>
      </c>
      <c r="AA390">
        <v>9.2392736425256097E-2</v>
      </c>
      <c r="AB390">
        <v>0.10907286420771641</v>
      </c>
      <c r="AC390">
        <v>8.7482137462549361E-2</v>
      </c>
      <c r="AD390">
        <v>8.99901996776033E-2</v>
      </c>
      <c r="AE390">
        <v>9.2914455739871116E-2</v>
      </c>
      <c r="AF390">
        <v>0.111544965673535</v>
      </c>
      <c r="AG390">
        <v>0.11680696800219144</v>
      </c>
      <c r="AH390">
        <v>0.11559674673102334</v>
      </c>
      <c r="AI390">
        <v>0.1142814575215888</v>
      </c>
      <c r="AJ390">
        <v>0.12347023398711938</v>
      </c>
      <c r="AK390">
        <v>9.5934199263034814E-2</v>
      </c>
      <c r="AL390">
        <v>8.8420857420530227E-2</v>
      </c>
      <c r="AM390">
        <v>9.1457776493960558E-2</v>
      </c>
      <c r="AN390">
        <v>0.15258600906449621</v>
      </c>
      <c r="AO390">
        <v>0.1163767781436606</v>
      </c>
      <c r="AP390">
        <v>0.11261773492969952</v>
      </c>
      <c r="AQ390">
        <v>0.10334571607435464</v>
      </c>
      <c r="AR390">
        <v>0.1564021450672925</v>
      </c>
      <c r="AS390">
        <v>0.11860717598810364</v>
      </c>
      <c r="AT390">
        <v>6.7819434811777379E-2</v>
      </c>
      <c r="AU390">
        <v>6.1495767121727656E-2</v>
      </c>
      <c r="AV390">
        <v>9.5307857018416223E-2</v>
      </c>
      <c r="AW390">
        <v>7.1774532532635646E-2</v>
      </c>
      <c r="AX390">
        <v>7.052595259735836E-2</v>
      </c>
      <c r="AY390">
        <v>7.2208261169642629E-2</v>
      </c>
      <c r="AZ390">
        <v>4.7808610065014454E-2</v>
      </c>
    </row>
    <row r="391" spans="11:52" ht="14.4">
      <c r="K391" t="s">
        <v>416</v>
      </c>
      <c r="L391" t="s">
        <v>140</v>
      </c>
      <c r="M391" t="s">
        <v>16</v>
      </c>
      <c r="N391" t="s">
        <v>80</v>
      </c>
      <c r="O391">
        <v>0.18377230262776889</v>
      </c>
      <c r="P391">
        <v>0.18800547810429016</v>
      </c>
      <c r="Q391">
        <v>0.17983429382119856</v>
      </c>
      <c r="R391">
        <v>0.19374364132920924</v>
      </c>
      <c r="S391">
        <v>0.19509065343825341</v>
      </c>
      <c r="T391">
        <v>0.19869636421158565</v>
      </c>
      <c r="U391">
        <v>0.1906311330075893</v>
      </c>
      <c r="V391">
        <v>0.18833634959405787</v>
      </c>
      <c r="W391">
        <v>0.19365374760294185</v>
      </c>
      <c r="X391">
        <v>0.20129765043563383</v>
      </c>
      <c r="Y391">
        <v>0.20296840610311692</v>
      </c>
      <c r="Z391">
        <v>0.19913629048713369</v>
      </c>
      <c r="AA391">
        <v>0.19891509044400865</v>
      </c>
      <c r="AB391">
        <v>0.20411321811477989</v>
      </c>
      <c r="AC391">
        <v>0.19718005403255048</v>
      </c>
      <c r="AD391">
        <v>0.19948180602905843</v>
      </c>
      <c r="AE391">
        <v>0.20232592097879029</v>
      </c>
      <c r="AF391">
        <v>0.20541816290257656</v>
      </c>
      <c r="AG391">
        <v>0.18942712371839979</v>
      </c>
      <c r="AH391">
        <v>0.16934317204470228</v>
      </c>
      <c r="AI391">
        <v>0.16896872088764792</v>
      </c>
      <c r="AJ391">
        <v>0.17950366040086879</v>
      </c>
      <c r="AK391">
        <v>0.15756823851584953</v>
      </c>
      <c r="AL391">
        <v>0.16073891533426315</v>
      </c>
      <c r="AM391">
        <v>0.15917928273661577</v>
      </c>
      <c r="AN391">
        <v>0.16160684761066327</v>
      </c>
      <c r="AO391">
        <v>0.16138636436677747</v>
      </c>
      <c r="AP391">
        <v>0.1617058211495</v>
      </c>
      <c r="AQ391">
        <v>0.16204755116148531</v>
      </c>
      <c r="AR391">
        <v>0.16371038690156339</v>
      </c>
      <c r="AS391">
        <v>0.15456649454210039</v>
      </c>
      <c r="AT391">
        <v>0.15150698084741293</v>
      </c>
      <c r="AU391">
        <v>0.14038848331447693</v>
      </c>
      <c r="AV391">
        <v>0.15469851419246419</v>
      </c>
      <c r="AW391">
        <v>0.1616753609090302</v>
      </c>
      <c r="AX391">
        <v>0.16425899717212414</v>
      </c>
      <c r="AY391">
        <v>0.1641064113418943</v>
      </c>
      <c r="AZ391">
        <v>0.17203729653882013</v>
      </c>
    </row>
    <row r="392" spans="11:52" ht="14.4">
      <c r="K392" t="s">
        <v>417</v>
      </c>
      <c r="L392" t="s">
        <v>140</v>
      </c>
      <c r="M392" t="s">
        <v>17</v>
      </c>
      <c r="N392" t="s">
        <v>80</v>
      </c>
      <c r="O392">
        <v>0.50844811471913454</v>
      </c>
      <c r="P392">
        <v>0.49808450677659694</v>
      </c>
      <c r="Q392">
        <v>0.49280642051887824</v>
      </c>
      <c r="R392">
        <v>0.51823935201443727</v>
      </c>
      <c r="S392">
        <v>0.52773379960300515</v>
      </c>
      <c r="T392">
        <v>0.53972005550926239</v>
      </c>
      <c r="U392">
        <v>0.52808079340910374</v>
      </c>
      <c r="V392">
        <v>0.52681534636895311</v>
      </c>
      <c r="W392">
        <v>0.53142867707490427</v>
      </c>
      <c r="X392">
        <v>0.53805556087741768</v>
      </c>
      <c r="Y392">
        <v>0.55101575756214738</v>
      </c>
      <c r="Z392">
        <v>0.54135320929044939</v>
      </c>
      <c r="AA392">
        <v>0.54982322957349128</v>
      </c>
      <c r="AB392">
        <v>0.55238181679926424</v>
      </c>
      <c r="AC392">
        <v>0.5451186652871407</v>
      </c>
      <c r="AD392">
        <v>0.54110786363425623</v>
      </c>
      <c r="AE392">
        <v>0.54660640878282751</v>
      </c>
      <c r="AF392">
        <v>0.5485667554552569</v>
      </c>
      <c r="AG392">
        <v>0.54795982708781366</v>
      </c>
      <c r="AH392">
        <v>0.54803165138610033</v>
      </c>
      <c r="AI392">
        <v>0.54661183390037749</v>
      </c>
      <c r="AJ392">
        <v>0.56292429053456938</v>
      </c>
      <c r="AK392">
        <v>0.52875040361110703</v>
      </c>
      <c r="AL392">
        <v>0.53081324408632624</v>
      </c>
      <c r="AM392">
        <v>0.5405828960298269</v>
      </c>
      <c r="AN392">
        <v>0.53561019931372189</v>
      </c>
      <c r="AO392">
        <v>0.54082107779836341</v>
      </c>
      <c r="AP392">
        <v>0.54218008403606166</v>
      </c>
      <c r="AQ392">
        <v>0.54961970743510014</v>
      </c>
      <c r="AR392">
        <v>0.55809576864724608</v>
      </c>
      <c r="AS392">
        <v>0.54348829533893617</v>
      </c>
      <c r="AT392">
        <v>0.52258344826880798</v>
      </c>
      <c r="AU392">
        <v>0.49870944526507482</v>
      </c>
      <c r="AV392">
        <v>0.5261368428755</v>
      </c>
      <c r="AW392">
        <v>0.5328982854187152</v>
      </c>
      <c r="AX392">
        <v>0.53642661718734586</v>
      </c>
      <c r="AY392">
        <v>0.53073103953628586</v>
      </c>
      <c r="AZ392">
        <v>0.54763592139171402</v>
      </c>
    </row>
    <row r="393" spans="11:52" ht="14.4">
      <c r="K393" t="s">
        <v>713</v>
      </c>
      <c r="L393" t="s">
        <v>140</v>
      </c>
      <c r="M393" t="s">
        <v>97</v>
      </c>
      <c r="N393" t="s">
        <v>80</v>
      </c>
      <c r="O393" t="s">
        <v>6079</v>
      </c>
      <c r="P393" t="s">
        <v>6079</v>
      </c>
      <c r="Q393" t="s">
        <v>6079</v>
      </c>
      <c r="R393" t="s">
        <v>6079</v>
      </c>
      <c r="S393" t="s">
        <v>6079</v>
      </c>
      <c r="T393" t="s">
        <v>6079</v>
      </c>
      <c r="U393">
        <v>2.5008287509704209E-3</v>
      </c>
      <c r="V393">
        <v>2.4335169840286053E-3</v>
      </c>
      <c r="W393">
        <v>2.3908392786040037E-3</v>
      </c>
      <c r="X393">
        <v>2.3593280745188207E-3</v>
      </c>
      <c r="Y393">
        <v>2.3251203877972088E-3</v>
      </c>
      <c r="Z393">
        <v>2.3592403049776983E-3</v>
      </c>
      <c r="AA393">
        <v>2.3042871963483988E-3</v>
      </c>
      <c r="AB393">
        <v>5.3526810504649705E-3</v>
      </c>
      <c r="AC393">
        <v>6.4912075567255091E-3</v>
      </c>
      <c r="AD393">
        <v>5.1885133574996693E-3</v>
      </c>
      <c r="AE393">
        <v>5.1377705564457565E-3</v>
      </c>
      <c r="AF393">
        <v>2.0586254744441576E-2</v>
      </c>
      <c r="AG393">
        <v>1.4223488334620728E-2</v>
      </c>
      <c r="AH393">
        <v>2.4982225015336229E-2</v>
      </c>
      <c r="AI393">
        <v>2.4794411329692199E-2</v>
      </c>
      <c r="AJ393">
        <v>2.4223956615522055E-2</v>
      </c>
      <c r="AK393">
        <v>4.0517356200605155E-2</v>
      </c>
      <c r="AL393">
        <v>4.4875441747173415E-2</v>
      </c>
      <c r="AM393">
        <v>4.454115726573897E-2</v>
      </c>
      <c r="AN393">
        <v>3.9378917990891077E-2</v>
      </c>
      <c r="AO393">
        <v>3.7270880214934354E-2</v>
      </c>
      <c r="AP393">
        <v>3.8697689912225559E-2</v>
      </c>
      <c r="AQ393">
        <v>3.9669716113641187E-2</v>
      </c>
      <c r="AR393">
        <v>3.5791823682280635E-2</v>
      </c>
      <c r="AS393">
        <v>4.0951963178435261E-2</v>
      </c>
      <c r="AT393">
        <v>5.0411071507190326E-2</v>
      </c>
      <c r="AU393">
        <v>5.8992432467742224E-2</v>
      </c>
      <c r="AV393">
        <v>6.2380518980941088E-2</v>
      </c>
      <c r="AW393">
        <v>6.8936592773604213E-2</v>
      </c>
      <c r="AX393">
        <v>7.0990699824998865E-2</v>
      </c>
      <c r="AY393">
        <v>6.8885504736172984E-2</v>
      </c>
      <c r="AZ393">
        <v>6.4303939185009526E-2</v>
      </c>
    </row>
    <row r="394" spans="11:52" ht="14.4">
      <c r="K394" t="s">
        <v>418</v>
      </c>
      <c r="L394" t="s">
        <v>140</v>
      </c>
      <c r="M394" t="s">
        <v>18</v>
      </c>
      <c r="N394" t="s">
        <v>80</v>
      </c>
      <c r="O394">
        <v>0.14961540567254095</v>
      </c>
      <c r="P394">
        <v>0.14453947238401815</v>
      </c>
      <c r="Q394">
        <v>0.1422486958859146</v>
      </c>
      <c r="R394">
        <v>0.14091739739228201</v>
      </c>
      <c r="S394">
        <v>0.1395613183099883</v>
      </c>
      <c r="T394">
        <v>0.14290920647724056</v>
      </c>
      <c r="U394">
        <v>0.13994442388089975</v>
      </c>
      <c r="V394">
        <v>0.14015315995142522</v>
      </c>
      <c r="W394">
        <v>0.14141814152109242</v>
      </c>
      <c r="X394">
        <v>0.1393818013324562</v>
      </c>
      <c r="Y394">
        <v>0.13100597965858776</v>
      </c>
      <c r="Z394">
        <v>0.12902706907102787</v>
      </c>
      <c r="AA394">
        <v>0.12688651418615624</v>
      </c>
      <c r="AB394">
        <v>0.12587833979749893</v>
      </c>
      <c r="AC394">
        <v>0.12795596583041316</v>
      </c>
      <c r="AD394">
        <v>0.12697481474320288</v>
      </c>
      <c r="AE394">
        <v>0.13061983650868858</v>
      </c>
      <c r="AF394">
        <v>0.13380416773094128</v>
      </c>
      <c r="AG394">
        <v>0.13354189683065346</v>
      </c>
      <c r="AH394">
        <v>0.13378944326850772</v>
      </c>
      <c r="AI394">
        <v>0.13591698479707662</v>
      </c>
      <c r="AJ394">
        <v>0.1384806116050496</v>
      </c>
      <c r="AK394">
        <v>0.13492449126581266</v>
      </c>
      <c r="AL394">
        <v>0.12738389157275967</v>
      </c>
      <c r="AM394">
        <v>0.12714136878197518</v>
      </c>
      <c r="AN394">
        <v>0.11626654443107529</v>
      </c>
      <c r="AO394">
        <v>0.1212410638722738</v>
      </c>
      <c r="AP394">
        <v>0.12151768033465972</v>
      </c>
      <c r="AQ394">
        <v>0.1215285623723536</v>
      </c>
      <c r="AR394">
        <v>0.12076868078973352</v>
      </c>
      <c r="AS394">
        <v>0.11642713403646616</v>
      </c>
      <c r="AT394">
        <v>0.11590836470171814</v>
      </c>
      <c r="AU394">
        <v>0.11995357873194308</v>
      </c>
      <c r="AV394">
        <v>0.1275187765857585</v>
      </c>
      <c r="AW394">
        <v>0.12845801279741009</v>
      </c>
      <c r="AX394">
        <v>0.13220863498944532</v>
      </c>
      <c r="AY394">
        <v>0.13733848682512742</v>
      </c>
      <c r="AZ394">
        <v>0.14059993131518286</v>
      </c>
    </row>
    <row r="395" spans="11:52" ht="14.4">
      <c r="K395" t="s">
        <v>419</v>
      </c>
      <c r="L395" t="s">
        <v>140</v>
      </c>
      <c r="M395" t="s">
        <v>34</v>
      </c>
      <c r="N395" t="s">
        <v>80</v>
      </c>
      <c r="O395">
        <v>0.19403990754680428</v>
      </c>
      <c r="P395">
        <v>0.19079180949842928</v>
      </c>
      <c r="Q395">
        <v>0.18369485897076465</v>
      </c>
      <c r="R395">
        <v>0.18999907937795901</v>
      </c>
      <c r="S395">
        <v>0.18764566179779615</v>
      </c>
      <c r="T395">
        <v>0.19074053313724323</v>
      </c>
      <c r="U395">
        <v>0.18618607352714703</v>
      </c>
      <c r="V395">
        <v>0.18366190131663673</v>
      </c>
      <c r="W395">
        <v>0.18754390133813428</v>
      </c>
      <c r="X395">
        <v>0.19032652705138561</v>
      </c>
      <c r="Y395">
        <v>0.18971512165229187</v>
      </c>
      <c r="Z395">
        <v>0.18764138409723993</v>
      </c>
      <c r="AA395">
        <v>0.18586903576972552</v>
      </c>
      <c r="AB395">
        <v>0.18797534416351705</v>
      </c>
      <c r="AC395">
        <v>0.18390097346037312</v>
      </c>
      <c r="AD395">
        <v>0.18554355762879693</v>
      </c>
      <c r="AE395">
        <v>0.1842562213141988</v>
      </c>
      <c r="AF395">
        <v>0.18905135716617164</v>
      </c>
      <c r="AG395">
        <v>0.18676944752686156</v>
      </c>
      <c r="AH395">
        <v>0.18428576075991249</v>
      </c>
      <c r="AI395">
        <v>0.1830131326617141</v>
      </c>
      <c r="AJ395">
        <v>0.18835536193689237</v>
      </c>
      <c r="AK395">
        <v>0.18960996509427977</v>
      </c>
      <c r="AL395">
        <v>0.1861471165325643</v>
      </c>
      <c r="AM395">
        <v>0.18308721238775663</v>
      </c>
      <c r="AN395">
        <v>0.18083029797869385</v>
      </c>
      <c r="AO395">
        <v>0.17862478754553016</v>
      </c>
      <c r="AP395">
        <v>0.1756873072737454</v>
      </c>
      <c r="AQ395">
        <v>0.17417095684424305</v>
      </c>
      <c r="AR395">
        <v>0.17360307143930673</v>
      </c>
      <c r="AS395">
        <v>0.16629882389141962</v>
      </c>
      <c r="AT395">
        <v>0.16457389245953596</v>
      </c>
      <c r="AU395">
        <v>0.16030348169840097</v>
      </c>
      <c r="AV395">
        <v>0.17410294085700315</v>
      </c>
      <c r="AW395">
        <v>0.1805690485850675</v>
      </c>
      <c r="AX395">
        <v>0.18647992693861715</v>
      </c>
      <c r="AY395">
        <v>0.18989862776426519</v>
      </c>
      <c r="AZ395">
        <v>0.19760960451663473</v>
      </c>
    </row>
    <row r="396" spans="11:52" ht="14.4">
      <c r="K396" t="s">
        <v>420</v>
      </c>
      <c r="L396" t="s">
        <v>140</v>
      </c>
      <c r="M396" t="s">
        <v>19</v>
      </c>
      <c r="N396" t="s">
        <v>80</v>
      </c>
      <c r="O396">
        <v>0.17303576719285496</v>
      </c>
      <c r="P396">
        <v>0.17680821038672043</v>
      </c>
      <c r="Q396">
        <v>0.15011263960616453</v>
      </c>
      <c r="R396">
        <v>0.14694416531333199</v>
      </c>
      <c r="S396">
        <v>0.15043348766282569</v>
      </c>
      <c r="T396">
        <v>0.18784252430040152</v>
      </c>
      <c r="U396">
        <v>0.15136690914597334</v>
      </c>
      <c r="V396">
        <v>0.20235229841058169</v>
      </c>
      <c r="W396">
        <v>0.21396504303261535</v>
      </c>
      <c r="X396">
        <v>0.19890799323848504</v>
      </c>
      <c r="Y396">
        <v>0.36612108674175681</v>
      </c>
      <c r="Z396">
        <v>0.36143685787684554</v>
      </c>
      <c r="AA396">
        <v>0.35347184908366452</v>
      </c>
      <c r="AB396">
        <v>0.3389229620388679</v>
      </c>
      <c r="AC396">
        <v>0.39914004786969171</v>
      </c>
      <c r="AD396">
        <v>0.39632337444314902</v>
      </c>
      <c r="AE396">
        <v>0.39365024625570544</v>
      </c>
      <c r="AF396">
        <v>0.4112354054622403</v>
      </c>
      <c r="AG396">
        <v>0.3951381324146242</v>
      </c>
      <c r="AH396">
        <v>0.3949614807334077</v>
      </c>
      <c r="AI396">
        <v>0.39961138593155898</v>
      </c>
      <c r="AJ396">
        <v>0.42597290115414765</v>
      </c>
      <c r="AK396">
        <v>0.37375757863792358</v>
      </c>
      <c r="AL396">
        <v>0.38105646659094894</v>
      </c>
      <c r="AM396">
        <v>0.3847937529971272</v>
      </c>
      <c r="AN396">
        <v>0.39179296596116514</v>
      </c>
      <c r="AO396">
        <v>0.38641402913705369</v>
      </c>
      <c r="AP396">
        <v>0.38652279805064743</v>
      </c>
      <c r="AQ396">
        <v>0.38485856995694034</v>
      </c>
      <c r="AR396">
        <v>0.38743056269588194</v>
      </c>
      <c r="AS396">
        <v>0.37926112848477234</v>
      </c>
      <c r="AT396">
        <v>0.37831493463864857</v>
      </c>
      <c r="AU396">
        <v>0.36774078118641906</v>
      </c>
      <c r="AV396">
        <v>0.37912342243964625</v>
      </c>
      <c r="AW396">
        <v>0.39963239193197742</v>
      </c>
      <c r="AX396">
        <v>0.40453239294330506</v>
      </c>
      <c r="AY396">
        <v>0.40122474313675066</v>
      </c>
      <c r="AZ396">
        <v>0.41209917254777179</v>
      </c>
    </row>
    <row r="397" spans="11:52" ht="14.4">
      <c r="K397" t="s">
        <v>421</v>
      </c>
      <c r="L397" t="s">
        <v>140</v>
      </c>
      <c r="M397" t="s">
        <v>20</v>
      </c>
      <c r="N397" t="s">
        <v>80</v>
      </c>
      <c r="O397">
        <v>0.19729174442390651</v>
      </c>
      <c r="P397">
        <v>0.18910453057565699</v>
      </c>
      <c r="Q397">
        <v>0.1826285935451013</v>
      </c>
      <c r="R397">
        <v>0.19045936118009507</v>
      </c>
      <c r="S397">
        <v>0.18304754546516849</v>
      </c>
      <c r="T397">
        <v>0.1868235195643235</v>
      </c>
      <c r="U397">
        <v>0.18072976803200888</v>
      </c>
      <c r="V397">
        <v>0.17712025877657303</v>
      </c>
      <c r="W397">
        <v>0.18069680679642844</v>
      </c>
      <c r="X397">
        <v>0.18432212410247092</v>
      </c>
      <c r="Y397">
        <v>0.18305478547243564</v>
      </c>
      <c r="Z397">
        <v>0.18374939591352021</v>
      </c>
      <c r="AA397">
        <v>0.17844926791621066</v>
      </c>
      <c r="AB397">
        <v>0.18714255979832972</v>
      </c>
      <c r="AC397">
        <v>0.18178042701061731</v>
      </c>
      <c r="AD397">
        <v>0.18261305903270791</v>
      </c>
      <c r="AE397">
        <v>0.18560272399743177</v>
      </c>
      <c r="AF397">
        <v>0.18899307965592513</v>
      </c>
      <c r="AG397">
        <v>0.19042207737694417</v>
      </c>
      <c r="AH397">
        <v>0.1873521022837889</v>
      </c>
      <c r="AI397">
        <v>0.18408601501327415</v>
      </c>
      <c r="AJ397">
        <v>0.19313701435440248</v>
      </c>
      <c r="AK397">
        <v>0.16761209177184783</v>
      </c>
      <c r="AL397">
        <v>0.16844575826177538</v>
      </c>
      <c r="AM397">
        <v>0.16290656280292229</v>
      </c>
      <c r="AN397">
        <v>0.16419861032748745</v>
      </c>
      <c r="AO397">
        <v>0.16077025829499225</v>
      </c>
      <c r="AP397">
        <v>0.16061489290896844</v>
      </c>
      <c r="AQ397">
        <v>0.15570698346410689</v>
      </c>
      <c r="AR397">
        <v>0.15829876212134639</v>
      </c>
      <c r="AS397">
        <v>0.14837131614041232</v>
      </c>
      <c r="AT397">
        <v>0.14794118326734929</v>
      </c>
      <c r="AU397">
        <v>0.14332629053608137</v>
      </c>
      <c r="AV397">
        <v>0.1596641519486558</v>
      </c>
      <c r="AW397">
        <v>0.16879338830455226</v>
      </c>
      <c r="AX397">
        <v>0.17829242787959801</v>
      </c>
      <c r="AY397">
        <v>0.1783366062146049</v>
      </c>
      <c r="AZ397">
        <v>0.18912143391137609</v>
      </c>
    </row>
    <row r="398" spans="11:52" ht="14.4">
      <c r="K398" t="s">
        <v>422</v>
      </c>
      <c r="L398" t="s">
        <v>140</v>
      </c>
      <c r="M398" t="s">
        <v>21</v>
      </c>
      <c r="N398" t="s">
        <v>80</v>
      </c>
      <c r="O398">
        <v>0.10473248289945146</v>
      </c>
      <c r="P398">
        <v>0.10486281722839372</v>
      </c>
      <c r="Q398">
        <v>0.10105521230567877</v>
      </c>
      <c r="R398">
        <v>0.10569982805314621</v>
      </c>
      <c r="S398">
        <v>0.10358941810618204</v>
      </c>
      <c r="T398">
        <v>0.10387237891019492</v>
      </c>
      <c r="U398">
        <v>0.10049339263132497</v>
      </c>
      <c r="V398">
        <v>9.7375232696097783E-2</v>
      </c>
      <c r="W398">
        <v>0.10171825343447924</v>
      </c>
      <c r="X398">
        <v>0.10335270377191644</v>
      </c>
      <c r="Y398">
        <v>0.10477657523631401</v>
      </c>
      <c r="Z398">
        <v>0.10557248827901902</v>
      </c>
      <c r="AA398">
        <v>0.10413206394586752</v>
      </c>
      <c r="AB398">
        <v>0.10534278499106642</v>
      </c>
      <c r="AC398">
        <v>0.10560955224371356</v>
      </c>
      <c r="AD398">
        <v>0.10749906084952256</v>
      </c>
      <c r="AE398">
        <v>0.11063541693004278</v>
      </c>
      <c r="AF398">
        <v>0.11325840466347828</v>
      </c>
      <c r="AG398">
        <v>0.11471051569013511</v>
      </c>
      <c r="AH398">
        <v>0.11760937121836278</v>
      </c>
      <c r="AI398">
        <v>0.11433620142946548</v>
      </c>
      <c r="AJ398">
        <v>0.11784863022861256</v>
      </c>
      <c r="AK398">
        <v>0.10358090049319076</v>
      </c>
      <c r="AL398">
        <v>0.11245012621935029</v>
      </c>
      <c r="AM398">
        <v>0.10760454064495371</v>
      </c>
      <c r="AN398">
        <v>0.10087673862552846</v>
      </c>
    </row>
    <row r="399" spans="11:52" ht="14.4">
      <c r="K399" t="s">
        <v>423</v>
      </c>
      <c r="L399" t="s">
        <v>140</v>
      </c>
      <c r="M399" t="s">
        <v>22</v>
      </c>
      <c r="N399" t="s">
        <v>80</v>
      </c>
      <c r="O399">
        <v>2.370448391221535E-2</v>
      </c>
      <c r="P399">
        <v>2.3788302361880197E-2</v>
      </c>
      <c r="Q399">
        <v>2.2476218498866996E-2</v>
      </c>
      <c r="R399">
        <v>2.1049858266131812E-2</v>
      </c>
      <c r="S399">
        <v>2.1043502834426301E-2</v>
      </c>
      <c r="T399">
        <v>6.4344722615437477E-3</v>
      </c>
      <c r="U399">
        <v>5.8227439430904408E-3</v>
      </c>
      <c r="V399">
        <v>6.4521029001145492E-3</v>
      </c>
      <c r="W399">
        <v>7.4223390463752483E-3</v>
      </c>
      <c r="X399">
        <v>5.460399226945435E-3</v>
      </c>
      <c r="Y399">
        <v>4.9181816787848215E-3</v>
      </c>
      <c r="Z399">
        <v>4.3688889073344051E-3</v>
      </c>
      <c r="AA399">
        <v>4.2038271896758595E-3</v>
      </c>
      <c r="AB399">
        <v>1.251069310213569E-2</v>
      </c>
      <c r="AC399">
        <v>1.9570529678269864E-2</v>
      </c>
      <c r="AD399">
        <v>2.361800547458999E-2</v>
      </c>
      <c r="AE399">
        <v>2.3097137662259151E-2</v>
      </c>
      <c r="AF399">
        <v>2.45199810476265E-2</v>
      </c>
      <c r="AG399">
        <v>2.4371142290961701E-2</v>
      </c>
      <c r="AH399">
        <v>2.5441705095872454E-2</v>
      </c>
      <c r="AI399">
        <v>2.6187230091610069E-2</v>
      </c>
      <c r="AJ399">
        <v>2.5888293233028735E-2</v>
      </c>
      <c r="AK399">
        <v>2.8212201696200409E-2</v>
      </c>
      <c r="AL399">
        <v>2.5808353108316751E-2</v>
      </c>
      <c r="AM399">
        <v>2.5684696321695177E-2</v>
      </c>
      <c r="AN399">
        <v>1.9828871117173807E-2</v>
      </c>
      <c r="AO399">
        <v>2.1267318424047763E-2</v>
      </c>
      <c r="AP399">
        <v>2.231742432006014E-2</v>
      </c>
      <c r="AQ399">
        <v>2.554797485593702E-2</v>
      </c>
      <c r="AR399">
        <v>2.7783605041659599E-2</v>
      </c>
      <c r="AS399">
        <v>2.7885194068678308E-2</v>
      </c>
      <c r="AT399">
        <v>2.8844102721492199E-2</v>
      </c>
      <c r="AU399">
        <v>2.8385792599668318E-2</v>
      </c>
      <c r="AV399">
        <v>3.499964914703238E-2</v>
      </c>
      <c r="AW399">
        <v>3.6446835958695391E-2</v>
      </c>
      <c r="AX399">
        <v>3.8647100259703887E-2</v>
      </c>
      <c r="AY399">
        <v>4.2363131552233153E-2</v>
      </c>
      <c r="AZ399">
        <v>4.7066120938112278E-2</v>
      </c>
    </row>
    <row r="400" spans="11:52" ht="14.4">
      <c r="K400" t="s">
        <v>643</v>
      </c>
      <c r="L400" t="s">
        <v>140</v>
      </c>
      <c r="M400" t="s">
        <v>90</v>
      </c>
      <c r="N400" t="s">
        <v>80</v>
      </c>
      <c r="O400">
        <v>4.4389044640186755E-3</v>
      </c>
      <c r="P400">
        <v>4.5395282078490298E-3</v>
      </c>
      <c r="Q400">
        <v>4.2252673512363373E-3</v>
      </c>
      <c r="R400">
        <v>4.1506283801584064E-3</v>
      </c>
      <c r="S400">
        <v>3.7432099261683568E-3</v>
      </c>
      <c r="T400">
        <v>3.9164636714657339E-3</v>
      </c>
      <c r="U400">
        <v>4.0913905969616644E-3</v>
      </c>
      <c r="V400">
        <v>4.1205547410776188E-3</v>
      </c>
      <c r="W400">
        <v>3.9119255474584953E-3</v>
      </c>
      <c r="X400">
        <v>4.1639590056797978E-3</v>
      </c>
      <c r="Y400">
        <v>4.300697017247385E-3</v>
      </c>
      <c r="Z400">
        <v>4.2542574158047361E-3</v>
      </c>
      <c r="AA400">
        <v>1.4182917119325794E-3</v>
      </c>
      <c r="AB400">
        <v>1.7017584293576324E-3</v>
      </c>
      <c r="AC400">
        <v>1.6761261298075874E-3</v>
      </c>
      <c r="AD400">
        <v>1.6237957835110494E-3</v>
      </c>
      <c r="AE400">
        <v>1.6015532113320687E-3</v>
      </c>
      <c r="AF400">
        <v>2.6304949290049139E-3</v>
      </c>
      <c r="AG400">
        <v>2.607101581754642E-3</v>
      </c>
      <c r="AH400">
        <v>2.5645921475211477E-3</v>
      </c>
      <c r="AI400">
        <v>2.5226858856617555E-3</v>
      </c>
      <c r="AJ400">
        <v>2.4980533586411529E-3</v>
      </c>
      <c r="AK400">
        <v>2.4667117219459725E-3</v>
      </c>
      <c r="AL400">
        <v>2.4013301573020769E-3</v>
      </c>
      <c r="AM400">
        <v>2.418467227739187E-3</v>
      </c>
      <c r="AN400">
        <v>2.3526235532736047E-3</v>
      </c>
      <c r="AO400">
        <v>3.398603998972221E-3</v>
      </c>
      <c r="AP400">
        <v>3.2958101462908168E-3</v>
      </c>
      <c r="AQ400">
        <v>1.216161644684932E-2</v>
      </c>
      <c r="AR400">
        <v>1.1795229885971176E-2</v>
      </c>
      <c r="AS400">
        <v>1.1599199145764997E-2</v>
      </c>
      <c r="AT400">
        <v>1.097341279904755E-2</v>
      </c>
      <c r="AU400">
        <v>1.0492273477366709E-2</v>
      </c>
      <c r="AV400">
        <v>1.2009134016131804E-2</v>
      </c>
      <c r="AW400">
        <v>1.271863595799314E-2</v>
      </c>
      <c r="AX400">
        <v>1.4116161547101188E-2</v>
      </c>
      <c r="AY400">
        <v>1.3251401348736534E-2</v>
      </c>
      <c r="AZ400">
        <v>1.2775776126167772E-2</v>
      </c>
    </row>
    <row r="401" spans="11:52" ht="14.4">
      <c r="K401" t="s">
        <v>424</v>
      </c>
      <c r="L401" t="s">
        <v>140</v>
      </c>
      <c r="M401" t="s">
        <v>23</v>
      </c>
      <c r="N401" t="s">
        <v>80</v>
      </c>
      <c r="O401">
        <v>4.6381207886933638E-2</v>
      </c>
      <c r="P401">
        <v>4.2561269610291066E-2</v>
      </c>
      <c r="Q401">
        <v>3.4910290505347399E-2</v>
      </c>
      <c r="R401">
        <v>3.6344673685364114E-2</v>
      </c>
      <c r="S401">
        <v>3.5278360766730216E-2</v>
      </c>
      <c r="T401">
        <v>3.1602966103961815E-2</v>
      </c>
      <c r="U401">
        <v>3.2105105014021716E-2</v>
      </c>
      <c r="V401">
        <v>3.2285736156724344E-2</v>
      </c>
      <c r="W401">
        <v>2.0281988754049952E-2</v>
      </c>
      <c r="X401">
        <v>1.9148881960747308E-2</v>
      </c>
      <c r="Y401">
        <v>3.0544765776123223E-2</v>
      </c>
      <c r="Z401">
        <v>2.9910322235907713E-2</v>
      </c>
      <c r="AA401">
        <v>2.8726218630967471E-2</v>
      </c>
      <c r="AB401">
        <v>2.9093170179635749E-2</v>
      </c>
      <c r="AC401">
        <v>3.1306109697697274E-2</v>
      </c>
      <c r="AD401">
        <v>3.2381770797344771E-2</v>
      </c>
      <c r="AE401">
        <v>3.6438079529659384E-2</v>
      </c>
      <c r="AF401">
        <v>4.120394111423497E-2</v>
      </c>
      <c r="AG401">
        <v>3.6166241657913531E-2</v>
      </c>
      <c r="AH401">
        <v>3.6822992806833793E-2</v>
      </c>
      <c r="AI401">
        <v>4.213655777181536E-2</v>
      </c>
      <c r="AJ401">
        <v>3.9302193463558469E-2</v>
      </c>
      <c r="AK401">
        <v>3.7982795579297277E-2</v>
      </c>
      <c r="AL401">
        <v>3.8412599851545819E-2</v>
      </c>
      <c r="AM401">
        <v>3.8834563799492863E-2</v>
      </c>
      <c r="AN401">
        <v>3.8785990433162103E-2</v>
      </c>
      <c r="AO401">
        <v>3.8703896440334937E-2</v>
      </c>
      <c r="AP401">
        <v>3.8613105765649754E-2</v>
      </c>
      <c r="AQ401">
        <v>3.5963342611371088E-2</v>
      </c>
      <c r="AR401">
        <v>3.282523130263449E-2</v>
      </c>
      <c r="AS401">
        <v>3.1327837025935466E-2</v>
      </c>
      <c r="AT401">
        <v>3.1464122236968338E-2</v>
      </c>
      <c r="AU401">
        <v>3.2792875365312543E-2</v>
      </c>
      <c r="AV401">
        <v>4.141778513816706E-2</v>
      </c>
      <c r="AW401">
        <v>4.6699151932705678E-2</v>
      </c>
      <c r="AX401">
        <v>6.0980282637486248E-2</v>
      </c>
      <c r="AY401">
        <v>6.539306163880268E-2</v>
      </c>
      <c r="AZ401">
        <v>6.7897835217030841E-2</v>
      </c>
    </row>
    <row r="402" spans="11:52" ht="14.4">
      <c r="K402" t="s">
        <v>425</v>
      </c>
      <c r="L402" t="s">
        <v>140</v>
      </c>
      <c r="M402" t="s">
        <v>24</v>
      </c>
      <c r="N402" t="s">
        <v>80</v>
      </c>
      <c r="O402">
        <v>0.20094682368666195</v>
      </c>
      <c r="P402">
        <v>0.20180549789393079</v>
      </c>
      <c r="Q402">
        <v>0.190972210318653</v>
      </c>
      <c r="R402">
        <v>0.18064181054633172</v>
      </c>
      <c r="S402">
        <v>0.18533925365190007</v>
      </c>
      <c r="T402">
        <v>0.18189728679756431</v>
      </c>
      <c r="U402">
        <v>0.16507629478016642</v>
      </c>
      <c r="V402">
        <v>0.15320518074538578</v>
      </c>
      <c r="W402">
        <v>0.14569287410604578</v>
      </c>
      <c r="X402">
        <v>0.11306148504981919</v>
      </c>
      <c r="Y402">
        <v>0.10835067851577491</v>
      </c>
      <c r="Z402">
        <v>9.3153161577224711E-2</v>
      </c>
      <c r="AA402">
        <v>9.5143603136920413E-2</v>
      </c>
      <c r="AB402">
        <v>8.9069114422134651E-2</v>
      </c>
      <c r="AC402">
        <v>8.8164204049526532E-2</v>
      </c>
      <c r="AD402">
        <v>8.8139818016124166E-2</v>
      </c>
      <c r="AE402">
        <v>8.9653153824487783E-2</v>
      </c>
      <c r="AF402">
        <v>8.9561190253088147E-2</v>
      </c>
      <c r="AG402">
        <v>7.3845779182103902E-2</v>
      </c>
      <c r="AH402">
        <v>7.4639648977155762E-2</v>
      </c>
      <c r="AI402">
        <v>7.5460260932827997E-2</v>
      </c>
      <c r="AJ402">
        <v>8.0502691959257133E-2</v>
      </c>
      <c r="AK402">
        <v>7.132444844239072E-2</v>
      </c>
      <c r="AL402">
        <v>6.9001834869031761E-2</v>
      </c>
      <c r="AM402">
        <v>6.6278330859046608E-2</v>
      </c>
      <c r="AN402">
        <v>5.8757412898538038E-2</v>
      </c>
      <c r="AO402">
        <v>5.6222196730262047E-2</v>
      </c>
      <c r="AP402">
        <v>5.7494231030750048E-2</v>
      </c>
      <c r="AQ402">
        <v>5.9070888541899597E-2</v>
      </c>
      <c r="AR402">
        <v>5.8852497052562291E-2</v>
      </c>
      <c r="AS402">
        <v>6.441136498761843E-2</v>
      </c>
      <c r="AT402">
        <v>5.7003077194420854E-2</v>
      </c>
      <c r="AU402">
        <v>5.4680257880773062E-2</v>
      </c>
      <c r="AV402">
        <v>5.2905036814689867E-2</v>
      </c>
      <c r="AW402">
        <v>5.2629740545991906E-2</v>
      </c>
      <c r="AX402">
        <v>5.1292090527547192E-2</v>
      </c>
      <c r="AY402">
        <v>5.2461422721044551E-2</v>
      </c>
      <c r="AZ402">
        <v>5.6192904941513626E-2</v>
      </c>
    </row>
    <row r="403" spans="11:52" ht="14.4">
      <c r="K403" t="s">
        <v>1397</v>
      </c>
      <c r="L403" t="s">
        <v>140</v>
      </c>
      <c r="M403" t="s">
        <v>1386</v>
      </c>
      <c r="N403" t="s">
        <v>80</v>
      </c>
      <c r="O403" t="s">
        <v>6079</v>
      </c>
      <c r="P403" t="s">
        <v>6079</v>
      </c>
      <c r="Q403" t="s">
        <v>6079</v>
      </c>
      <c r="R403" t="s">
        <v>6079</v>
      </c>
      <c r="S403" t="s">
        <v>6079</v>
      </c>
      <c r="T403" t="s">
        <v>6079</v>
      </c>
      <c r="U403" t="s">
        <v>6079</v>
      </c>
      <c r="V403" t="s">
        <v>6079</v>
      </c>
      <c r="W403" t="s">
        <v>6079</v>
      </c>
      <c r="X403" t="s">
        <v>6079</v>
      </c>
      <c r="Y403" t="s">
        <v>6079</v>
      </c>
      <c r="Z403" t="s">
        <v>6079</v>
      </c>
      <c r="AA403" t="s">
        <v>6079</v>
      </c>
      <c r="AB403">
        <v>0.3274110671855221</v>
      </c>
      <c r="AC403">
        <v>0.34018502377680299</v>
      </c>
      <c r="AD403">
        <v>0.34381143128396191</v>
      </c>
      <c r="AE403">
        <v>0.33883931391942479</v>
      </c>
      <c r="AF403">
        <v>0.34479558771209623</v>
      </c>
      <c r="AG403">
        <v>0.35177575235894676</v>
      </c>
      <c r="AH403">
        <v>0.35805703161056479</v>
      </c>
      <c r="AI403">
        <v>0.34654628445203473</v>
      </c>
      <c r="AJ403">
        <v>0.3321746961878399</v>
      </c>
      <c r="AK403">
        <v>0.33221636474292837</v>
      </c>
      <c r="AL403">
        <v>0.32811078503087354</v>
      </c>
      <c r="AM403">
        <v>0.31984593994587934</v>
      </c>
      <c r="AN403">
        <v>0.34077996247113651</v>
      </c>
      <c r="AO403">
        <v>0.34159660188728852</v>
      </c>
      <c r="AP403">
        <v>0.33026805070888632</v>
      </c>
      <c r="AQ403">
        <v>0.34845632487009282</v>
      </c>
      <c r="AR403">
        <v>0.34728954113244581</v>
      </c>
      <c r="AS403">
        <v>0.33936660645678618</v>
      </c>
      <c r="AT403">
        <v>0.32732282426358517</v>
      </c>
      <c r="AU403">
        <v>0.33447698766946748</v>
      </c>
      <c r="AV403">
        <v>0.34014295493572699</v>
      </c>
      <c r="AW403">
        <v>0.33596381352148119</v>
      </c>
      <c r="AX403">
        <v>0.33389530403688705</v>
      </c>
      <c r="AY403">
        <v>0.32862207783033986</v>
      </c>
      <c r="AZ403">
        <v>0.3266271983170842</v>
      </c>
    </row>
    <row r="404" spans="11:52" ht="14.4">
      <c r="K404" t="s">
        <v>426</v>
      </c>
      <c r="L404" t="s">
        <v>140</v>
      </c>
      <c r="M404" t="s">
        <v>25</v>
      </c>
      <c r="N404" t="s">
        <v>80</v>
      </c>
      <c r="O404">
        <v>0.23569753496802529</v>
      </c>
      <c r="P404">
        <v>0.22568983994770575</v>
      </c>
      <c r="Q404">
        <v>0.21213559707017399</v>
      </c>
      <c r="R404">
        <v>0.21032823447428575</v>
      </c>
      <c r="S404">
        <v>0.2066881717834794</v>
      </c>
      <c r="T404">
        <v>0.20450117404014315</v>
      </c>
      <c r="U404">
        <v>0.19251426449031181</v>
      </c>
      <c r="V404">
        <v>0.18742955468693981</v>
      </c>
      <c r="W404">
        <v>0.18147253599238281</v>
      </c>
      <c r="X404">
        <v>0.17284993026889173</v>
      </c>
      <c r="Y404">
        <v>0.16865285265131882</v>
      </c>
      <c r="Z404">
        <v>0.17077101422808125</v>
      </c>
      <c r="AA404">
        <v>0.16499963024359521</v>
      </c>
      <c r="AB404">
        <v>0.1515509644956414</v>
      </c>
      <c r="AC404">
        <v>0.1431461906083131</v>
      </c>
      <c r="AD404">
        <v>0.13567927322335394</v>
      </c>
      <c r="AE404">
        <v>0.129613209358038</v>
      </c>
      <c r="AF404">
        <v>0.12927765229871482</v>
      </c>
      <c r="AG404">
        <v>0.12604092152409044</v>
      </c>
      <c r="AH404">
        <v>0.13010671797047876</v>
      </c>
      <c r="AI404">
        <v>0.13028044390481658</v>
      </c>
      <c r="AJ404">
        <v>0.13164319650134962</v>
      </c>
      <c r="AK404">
        <v>0.12246954982527512</v>
      </c>
      <c r="AL404">
        <v>0.11864404206904372</v>
      </c>
      <c r="AM404">
        <v>0.1178601581965099</v>
      </c>
      <c r="AN404">
        <v>0.11357090729598145</v>
      </c>
      <c r="AO404">
        <v>0.10379677704728048</v>
      </c>
      <c r="AP404">
        <v>9.9588344233339246E-2</v>
      </c>
      <c r="AQ404">
        <v>0.10060360400087018</v>
      </c>
      <c r="AR404">
        <v>9.9501964215462285E-2</v>
      </c>
      <c r="AS404">
        <v>9.2332425396855086E-2</v>
      </c>
      <c r="AT404">
        <v>9.1145009246001801E-2</v>
      </c>
      <c r="AU404">
        <v>9.0679451746066578E-2</v>
      </c>
      <c r="AV404">
        <v>9.9163729503150277E-2</v>
      </c>
      <c r="AW404">
        <v>0.10735372861709085</v>
      </c>
      <c r="AX404">
        <v>0.12031848377448802</v>
      </c>
      <c r="AY404">
        <v>0.12555507011734574</v>
      </c>
      <c r="AZ404">
        <v>0.13468079784489984</v>
      </c>
    </row>
    <row r="405" spans="11:52" ht="14.4">
      <c r="K405" t="s">
        <v>5656</v>
      </c>
      <c r="L405" t="s">
        <v>140</v>
      </c>
      <c r="M405" t="s">
        <v>5610</v>
      </c>
      <c r="N405" t="s">
        <v>80</v>
      </c>
      <c r="AO405">
        <v>5.7104917294327061E-2</v>
      </c>
      <c r="AP405" t="s">
        <v>6079</v>
      </c>
      <c r="AQ405" t="s">
        <v>6079</v>
      </c>
      <c r="AR405" t="s">
        <v>6079</v>
      </c>
      <c r="AS405" t="s">
        <v>6079</v>
      </c>
      <c r="AT405">
        <v>5.3575587454276694E-2</v>
      </c>
      <c r="AU405">
        <v>5.4984393391672402E-2</v>
      </c>
      <c r="AV405">
        <v>5.6374878357755301E-2</v>
      </c>
      <c r="AW405">
        <v>5.7921151954065567E-2</v>
      </c>
      <c r="AX405">
        <v>5.8918014579575302E-2</v>
      </c>
      <c r="AY405">
        <v>5.9104852329873558E-2</v>
      </c>
      <c r="AZ405">
        <v>6.3116142103993161E-2</v>
      </c>
    </row>
    <row r="406" spans="11:52" ht="14.4">
      <c r="K406" t="s">
        <v>644</v>
      </c>
      <c r="L406" t="s">
        <v>140</v>
      </c>
      <c r="M406" t="s">
        <v>98</v>
      </c>
      <c r="N406" t="s">
        <v>80</v>
      </c>
      <c r="O406">
        <v>6.817069149786038E-3</v>
      </c>
      <c r="P406">
        <v>3.8645662438662976E-3</v>
      </c>
      <c r="Q406">
        <v>2.7090082209818866E-3</v>
      </c>
      <c r="R406">
        <v>2.715351574016187E-3</v>
      </c>
      <c r="S406">
        <v>2.5307956300386612E-3</v>
      </c>
      <c r="T406">
        <v>2.8119228338487267E-3</v>
      </c>
      <c r="U406">
        <v>2.5196574688473076E-3</v>
      </c>
      <c r="V406">
        <v>1.946759044746064E-3</v>
      </c>
      <c r="W406">
        <v>1.1374939124990213E-3</v>
      </c>
      <c r="X406">
        <v>7.269587782110918E-4</v>
      </c>
      <c r="Y406">
        <v>3.483613576506767E-4</v>
      </c>
      <c r="Z406">
        <v>1.026047309653932E-4</v>
      </c>
      <c r="AA406">
        <v>5.5884722677617112E-5</v>
      </c>
      <c r="AB406">
        <v>2.6128373168008617E-5</v>
      </c>
      <c r="AC406">
        <v>1.7706181847799432E-5</v>
      </c>
      <c r="AD406">
        <v>1.7189402617346154E-5</v>
      </c>
      <c r="AE406">
        <v>0</v>
      </c>
      <c r="AF406">
        <v>8.4780700771002978E-4</v>
      </c>
      <c r="AG406">
        <v>1.1357689841464045E-3</v>
      </c>
      <c r="AH406">
        <v>1.1293072252077721E-3</v>
      </c>
      <c r="AI406">
        <v>1.1063748622468863E-3</v>
      </c>
      <c r="AJ406">
        <v>1.0230819726821188E-3</v>
      </c>
      <c r="AK406">
        <v>1.0151887314749904E-3</v>
      </c>
      <c r="AL406">
        <v>9.7178329698661948E-4</v>
      </c>
      <c r="AM406">
        <v>9.1371390482204251E-4</v>
      </c>
      <c r="AN406">
        <v>7.996058785864731E-4</v>
      </c>
      <c r="AO406">
        <v>7.9125883559392834E-4</v>
      </c>
      <c r="AP406">
        <v>7.6720888907989284E-4</v>
      </c>
      <c r="AQ406">
        <v>7.6073518389511963E-4</v>
      </c>
      <c r="AR406">
        <v>3.2405704223513725E-3</v>
      </c>
      <c r="AS406">
        <v>5.0336041687155941E-3</v>
      </c>
      <c r="AT406">
        <v>5.1241344757888092E-3</v>
      </c>
      <c r="AU406">
        <v>4.9845771301196291E-3</v>
      </c>
      <c r="AV406">
        <v>5.9327059824145828E-3</v>
      </c>
      <c r="AW406">
        <v>5.9395999089076846E-3</v>
      </c>
      <c r="AX406">
        <v>7.4517912517401185E-3</v>
      </c>
      <c r="AY406">
        <v>7.6701487360667535E-3</v>
      </c>
      <c r="AZ406">
        <v>8.453566885133032E-3</v>
      </c>
    </row>
    <row r="407" spans="11:52" ht="14.4">
      <c r="K407" t="s">
        <v>427</v>
      </c>
      <c r="L407" t="s">
        <v>140</v>
      </c>
      <c r="M407" t="s">
        <v>94</v>
      </c>
      <c r="N407" t="s">
        <v>80</v>
      </c>
      <c r="O407">
        <v>0.15474700572738487</v>
      </c>
      <c r="P407">
        <v>0.12312939795713999</v>
      </c>
      <c r="Q407">
        <v>0.12918616071574959</v>
      </c>
      <c r="R407">
        <v>0.23304752078294377</v>
      </c>
      <c r="S407">
        <v>0.23344068749000588</v>
      </c>
      <c r="T407">
        <v>0.25186886245771595</v>
      </c>
      <c r="U407">
        <v>0.24202839810725776</v>
      </c>
      <c r="V407">
        <v>0.25397281623905194</v>
      </c>
      <c r="W407">
        <v>0.26493810762339071</v>
      </c>
      <c r="X407">
        <v>0.26735093789477093</v>
      </c>
      <c r="Y407">
        <v>0.25715981127864307</v>
      </c>
      <c r="Z407">
        <v>0.26331533616183728</v>
      </c>
      <c r="AA407">
        <v>0.26603839112201677</v>
      </c>
      <c r="AB407">
        <v>0.25016517380410142</v>
      </c>
      <c r="AC407">
        <v>0.24565567692988605</v>
      </c>
      <c r="AD407">
        <v>0.23550752609582709</v>
      </c>
      <c r="AE407">
        <v>0.28095596911214199</v>
      </c>
      <c r="AF407">
        <v>0.25231155598163374</v>
      </c>
      <c r="AG407">
        <v>0.25973373848625297</v>
      </c>
      <c r="AH407">
        <v>0.26505698634062108</v>
      </c>
      <c r="AI407">
        <v>0.26927446751491846</v>
      </c>
      <c r="AJ407">
        <v>0.26425931288955001</v>
      </c>
      <c r="AK407">
        <v>0.22929340007300861</v>
      </c>
      <c r="AL407">
        <v>0.23972341943874495</v>
      </c>
      <c r="AM407">
        <v>0.24063003734120533</v>
      </c>
      <c r="AN407">
        <v>3.8967417893131677E-2</v>
      </c>
      <c r="AO407">
        <v>4.0884902174275248E-2</v>
      </c>
      <c r="AP407">
        <v>4.3021648017123174E-2</v>
      </c>
      <c r="AQ407">
        <v>4.5470213728126166E-2</v>
      </c>
      <c r="AR407">
        <v>4.1789730026150919E-2</v>
      </c>
      <c r="AS407">
        <v>3.9404977678864722E-2</v>
      </c>
      <c r="AT407">
        <v>3.6960972819611013E-2</v>
      </c>
      <c r="AU407">
        <v>3.6047680095797958E-2</v>
      </c>
      <c r="AV407">
        <v>3.8034526703070455E-2</v>
      </c>
      <c r="AW407">
        <v>3.8435902432792497E-2</v>
      </c>
      <c r="AX407">
        <v>3.8328406212755441E-2</v>
      </c>
      <c r="AY407">
        <v>3.9409833877325037E-2</v>
      </c>
      <c r="AZ407">
        <v>3.8803368227713374E-2</v>
      </c>
    </row>
    <row r="408" spans="11:52" ht="14.4">
      <c r="K408" t="s">
        <v>428</v>
      </c>
      <c r="L408" t="s">
        <v>140</v>
      </c>
      <c r="M408" t="s">
        <v>99</v>
      </c>
      <c r="N408" t="s">
        <v>80</v>
      </c>
      <c r="O408">
        <v>3.8728963083433897E-2</v>
      </c>
      <c r="P408">
        <v>3.9781666098700118E-2</v>
      </c>
      <c r="Q408">
        <v>4.6638725669618672E-2</v>
      </c>
      <c r="R408">
        <v>4.1306318320162259E-2</v>
      </c>
      <c r="S408">
        <v>4.4420464493048185E-2</v>
      </c>
      <c r="T408">
        <v>4.5922729720331089E-2</v>
      </c>
      <c r="U408">
        <v>4.6623856255098878E-2</v>
      </c>
      <c r="V408">
        <v>4.7996569266111622E-2</v>
      </c>
      <c r="W408">
        <v>4.7128981435150527E-2</v>
      </c>
      <c r="X408">
        <v>4.625092355659749E-2</v>
      </c>
      <c r="Y408">
        <v>4.6030759291432993E-2</v>
      </c>
      <c r="Z408">
        <v>4.0930407418431701E-2</v>
      </c>
      <c r="AA408">
        <v>4.3812040670011272E-2</v>
      </c>
      <c r="AB408">
        <v>4.573789045281948E-2</v>
      </c>
      <c r="AC408">
        <v>4.0965950160787919E-2</v>
      </c>
      <c r="AD408">
        <v>4.35670319651775E-2</v>
      </c>
      <c r="AG408">
        <v>5.398462474696269E-3</v>
      </c>
      <c r="AH408">
        <v>5.4207290761788375E-3</v>
      </c>
      <c r="AI408">
        <v>5.299781510354931E-3</v>
      </c>
      <c r="AJ408">
        <v>5.0545358726774578E-3</v>
      </c>
      <c r="AK408">
        <v>4.9383078668913689E-3</v>
      </c>
      <c r="AL408">
        <v>4.3271940657321553E-3</v>
      </c>
      <c r="AM408">
        <v>4.3153788706834029E-3</v>
      </c>
      <c r="AN408">
        <v>4.0623817526387407E-3</v>
      </c>
      <c r="AO408">
        <v>3.9017677875832018E-3</v>
      </c>
      <c r="AP408">
        <v>3.8731975399585871E-3</v>
      </c>
      <c r="AQ408">
        <v>3.9665612515701254E-3</v>
      </c>
      <c r="AR408">
        <v>5.789249237435002E-3</v>
      </c>
      <c r="AS408">
        <v>5.9399309989860071E-3</v>
      </c>
      <c r="AT408">
        <v>5.9329646210472091E-3</v>
      </c>
      <c r="AU408">
        <v>5.8656824900961612E-3</v>
      </c>
      <c r="AV408">
        <v>5.6067392797221095E-3</v>
      </c>
      <c r="AW408">
        <v>5.6987579613352428E-3</v>
      </c>
      <c r="AX408">
        <v>5.7270075970789315E-3</v>
      </c>
      <c r="AY408">
        <v>5.9318989573313476E-3</v>
      </c>
      <c r="AZ408">
        <v>5.5318563946746861E-3</v>
      </c>
    </row>
    <row r="409" spans="11:52" ht="14.4">
      <c r="K409" t="s">
        <v>714</v>
      </c>
      <c r="L409" t="s">
        <v>140</v>
      </c>
      <c r="M409" t="s">
        <v>26</v>
      </c>
      <c r="N409" t="s">
        <v>80</v>
      </c>
      <c r="O409" t="s">
        <v>6079</v>
      </c>
      <c r="P409" t="s">
        <v>6079</v>
      </c>
      <c r="Q409" t="s">
        <v>6079</v>
      </c>
      <c r="R409" t="s">
        <v>6079</v>
      </c>
      <c r="S409" t="s">
        <v>6079</v>
      </c>
      <c r="T409">
        <v>2.5356006702891169E-2</v>
      </c>
      <c r="U409">
        <v>2.7178030390744484E-2</v>
      </c>
      <c r="V409">
        <v>2.6541616900209411E-2</v>
      </c>
      <c r="W409">
        <v>2.6769140351247209E-2</v>
      </c>
      <c r="X409">
        <v>2.5923526562490348E-2</v>
      </c>
      <c r="Y409">
        <v>2.2476882526949241E-2</v>
      </c>
      <c r="Z409">
        <v>2.2212479131235235E-2</v>
      </c>
      <c r="AA409">
        <v>2.2437475722432296E-2</v>
      </c>
      <c r="AB409">
        <v>2.3442487510877373E-2</v>
      </c>
      <c r="AC409">
        <v>2.3469396793225905E-2</v>
      </c>
      <c r="AD409">
        <v>2.3705404613153448E-2</v>
      </c>
      <c r="AE409">
        <v>2.0334018380368499E-2</v>
      </c>
      <c r="AF409">
        <v>1.8458068290223492E-2</v>
      </c>
      <c r="AG409">
        <v>1.8110412918167319E-2</v>
      </c>
      <c r="AH409">
        <v>1.5995927952125989E-2</v>
      </c>
      <c r="AI409">
        <v>1.5815763274492255E-2</v>
      </c>
      <c r="AJ409">
        <v>1.501415828911592E-2</v>
      </c>
      <c r="AK409">
        <v>1.0967504621725773E-2</v>
      </c>
      <c r="AL409">
        <v>2.7648932387961338E-2</v>
      </c>
      <c r="AM409">
        <v>3.2681903001552548E-2</v>
      </c>
      <c r="AN409">
        <v>3.6649383853930587E-2</v>
      </c>
      <c r="AO409">
        <v>4.6646111345368522E-2</v>
      </c>
      <c r="AP409">
        <v>4.1499517739776989E-2</v>
      </c>
      <c r="AQ409">
        <v>4.0287192245393733E-2</v>
      </c>
      <c r="AR409">
        <v>3.8459876270005987E-2</v>
      </c>
      <c r="AS409">
        <v>3.7172977279851721E-2</v>
      </c>
      <c r="AT409">
        <v>3.6126993794899427E-2</v>
      </c>
      <c r="AU409">
        <v>3.5119647979299819E-2</v>
      </c>
      <c r="AV409">
        <v>6.4665549604998734E-2</v>
      </c>
      <c r="AW409">
        <v>6.4464074960399326E-2</v>
      </c>
      <c r="AX409">
        <v>6.4161426873875729E-2</v>
      </c>
      <c r="AY409">
        <v>6.3528472410778761E-2</v>
      </c>
      <c r="AZ409">
        <v>6.1273162817514146E-2</v>
      </c>
    </row>
    <row r="410" spans="11:52" ht="14.4">
      <c r="K410" t="s">
        <v>429</v>
      </c>
      <c r="L410" t="s">
        <v>140</v>
      </c>
      <c r="M410" t="s">
        <v>27</v>
      </c>
      <c r="N410" t="s">
        <v>80</v>
      </c>
      <c r="O410">
        <v>0.28946170559986933</v>
      </c>
      <c r="P410">
        <v>0.28298556776099343</v>
      </c>
      <c r="Q410">
        <v>0.28182369892629561</v>
      </c>
      <c r="R410">
        <v>0.28425277731480647</v>
      </c>
      <c r="S410">
        <v>0.27816436911442183</v>
      </c>
      <c r="T410">
        <v>0.27917344803910688</v>
      </c>
      <c r="U410">
        <v>0.27640004730546436</v>
      </c>
      <c r="V410">
        <v>0.26722521166405355</v>
      </c>
      <c r="W410">
        <v>0.26538416983775309</v>
      </c>
      <c r="X410">
        <v>0.26662936678001842</v>
      </c>
      <c r="Y410">
        <v>0.26423561622892794</v>
      </c>
      <c r="Z410">
        <v>0.25264682678620243</v>
      </c>
      <c r="AA410">
        <v>0.2490640356063481</v>
      </c>
      <c r="AB410">
        <v>0.24924391224833903</v>
      </c>
      <c r="AC410">
        <v>0.25213436508188858</v>
      </c>
      <c r="AD410">
        <v>0.25418550532091022</v>
      </c>
      <c r="AE410">
        <v>0.25709497166190837</v>
      </c>
      <c r="AF410">
        <v>0.25672453898937608</v>
      </c>
      <c r="AG410">
        <v>0.26062524008233812</v>
      </c>
      <c r="AH410">
        <v>0.25442677296469846</v>
      </c>
      <c r="AI410">
        <v>0.2613960565835583</v>
      </c>
      <c r="AJ410">
        <v>0.25764751146142495</v>
      </c>
      <c r="AK410">
        <v>0.24469067884635215</v>
      </c>
      <c r="AL410">
        <v>0.22929149792602643</v>
      </c>
      <c r="AM410">
        <v>0.21614595853875143</v>
      </c>
      <c r="AN410">
        <v>0.20625914171633661</v>
      </c>
      <c r="AO410">
        <v>0.20492089238388833</v>
      </c>
      <c r="AP410">
        <v>0.19973557960429136</v>
      </c>
      <c r="AQ410">
        <v>0.20145764868290475</v>
      </c>
      <c r="AR410">
        <v>0.19966698997582932</v>
      </c>
      <c r="AS410">
        <v>0.20035772213263583</v>
      </c>
      <c r="AT410">
        <v>0.18968895616756784</v>
      </c>
      <c r="AU410">
        <v>0.18478308571920793</v>
      </c>
      <c r="AV410">
        <v>0.20236279366875515</v>
      </c>
      <c r="AW410">
        <v>0.21237827918448313</v>
      </c>
      <c r="AX410">
        <v>0.21857890404706729</v>
      </c>
      <c r="AY410">
        <v>0.2231529924727968</v>
      </c>
      <c r="AZ410">
        <v>0.22831954709352204</v>
      </c>
    </row>
    <row r="411" spans="11:52" ht="14.4">
      <c r="K411" t="s">
        <v>430</v>
      </c>
      <c r="L411" t="s">
        <v>140</v>
      </c>
      <c r="M411" t="s">
        <v>28</v>
      </c>
      <c r="N411" t="s">
        <v>80</v>
      </c>
      <c r="O411">
        <v>0.3480576776885842</v>
      </c>
      <c r="P411">
        <v>0.34924831979084731</v>
      </c>
      <c r="Q411">
        <v>0.34777866344823821</v>
      </c>
      <c r="R411">
        <v>0.33996055305926098</v>
      </c>
      <c r="S411">
        <v>0.34660427683473677</v>
      </c>
      <c r="T411">
        <v>0.3570474872879098</v>
      </c>
      <c r="U411">
        <v>0.36636141258081062</v>
      </c>
      <c r="V411">
        <v>0.35322660076486517</v>
      </c>
      <c r="W411">
        <v>0.3482945816922019</v>
      </c>
      <c r="X411">
        <v>0.34962236801145441</v>
      </c>
      <c r="Y411">
        <v>0.38891388913087011</v>
      </c>
      <c r="Z411">
        <v>0.38148560072935667</v>
      </c>
      <c r="AA411">
        <v>0.37504105268453342</v>
      </c>
      <c r="AB411">
        <v>0.39059296328653115</v>
      </c>
      <c r="AC411">
        <v>0.38782450124442586</v>
      </c>
      <c r="AD411">
        <v>0.37539487208172306</v>
      </c>
      <c r="AE411">
        <v>0.38690443560842791</v>
      </c>
      <c r="AF411">
        <v>0.40814359546533807</v>
      </c>
      <c r="AG411">
        <v>0.41258714870156094</v>
      </c>
      <c r="AH411">
        <v>0.4141798971795243</v>
      </c>
      <c r="AI411">
        <v>0.42422437016610898</v>
      </c>
      <c r="AJ411">
        <v>0.41614272752216519</v>
      </c>
      <c r="AK411">
        <v>0.37915211833800577</v>
      </c>
      <c r="AL411">
        <v>0.3666574187556863</v>
      </c>
      <c r="AM411">
        <v>0.38200448233883438</v>
      </c>
      <c r="AN411">
        <v>0.36949122925526728</v>
      </c>
      <c r="AO411">
        <v>0.3720419309583356</v>
      </c>
      <c r="AP411" t="s">
        <v>6079</v>
      </c>
      <c r="AQ411" t="s">
        <v>6079</v>
      </c>
      <c r="AR411" t="s">
        <v>6079</v>
      </c>
      <c r="AS411" t="s">
        <v>6079</v>
      </c>
      <c r="AT411">
        <v>0.32846198905334301</v>
      </c>
      <c r="AU411">
        <v>0.32281128269141424</v>
      </c>
      <c r="AV411">
        <v>0.33857201001887227</v>
      </c>
      <c r="AW411">
        <v>0.33641809750679813</v>
      </c>
      <c r="AX411">
        <v>0.33241027695748893</v>
      </c>
      <c r="AY411">
        <v>0.32868668108466559</v>
      </c>
      <c r="AZ411">
        <v>0.35707433889954809</v>
      </c>
    </row>
    <row r="412" spans="11:52" ht="14.4">
      <c r="K412" t="s">
        <v>431</v>
      </c>
      <c r="L412" t="s">
        <v>140</v>
      </c>
      <c r="M412" t="s">
        <v>29</v>
      </c>
      <c r="N412" t="s">
        <v>80</v>
      </c>
      <c r="O412">
        <v>4.874424357817321E-2</v>
      </c>
      <c r="P412">
        <v>4.7466885987271085E-2</v>
      </c>
      <c r="Q412">
        <v>4.8604895986164257E-2</v>
      </c>
      <c r="R412">
        <v>4.7938060630126081E-2</v>
      </c>
      <c r="S412">
        <v>4.9587159319026297E-2</v>
      </c>
      <c r="T412">
        <v>3.7485780815130272E-2</v>
      </c>
      <c r="U412">
        <v>3.6949352084186315E-2</v>
      </c>
      <c r="V412">
        <v>3.8333169233374445E-2</v>
      </c>
      <c r="W412">
        <v>3.8407875519421673E-2</v>
      </c>
      <c r="X412">
        <v>4.4472288624509096E-2</v>
      </c>
      <c r="Y412">
        <v>4.9291412687105025E-2</v>
      </c>
      <c r="Z412">
        <v>4.9556295096433271E-2</v>
      </c>
      <c r="AA412">
        <v>6.2293624126752746E-2</v>
      </c>
      <c r="AB412">
        <v>6.7419583982324699E-2</v>
      </c>
      <c r="AC412">
        <v>7.3461942656299836E-2</v>
      </c>
      <c r="AD412">
        <v>7.8749647495383171E-2</v>
      </c>
      <c r="AE412">
        <v>8.2560115097179726E-2</v>
      </c>
      <c r="AF412">
        <v>8.0183969257952389E-2</v>
      </c>
      <c r="AG412">
        <v>8.1446705843114864E-2</v>
      </c>
      <c r="AH412">
        <v>8.283571515988955E-2</v>
      </c>
      <c r="AI412">
        <v>8.7866952307121562E-2</v>
      </c>
      <c r="AJ412">
        <v>8.438725202321895E-2</v>
      </c>
      <c r="AK412">
        <v>8.2882617023457936E-2</v>
      </c>
      <c r="AL412">
        <v>7.1545155172610411E-2</v>
      </c>
      <c r="AM412">
        <v>7.3661760070692278E-2</v>
      </c>
      <c r="AN412">
        <v>7.7950682905569182E-2</v>
      </c>
      <c r="AO412">
        <v>7.5668824445962873E-2</v>
      </c>
      <c r="AP412">
        <v>7.5151423378022789E-2</v>
      </c>
      <c r="AQ412">
        <v>6.8972519956731079E-2</v>
      </c>
      <c r="AR412">
        <v>6.1306670830084398E-2</v>
      </c>
      <c r="AS412">
        <v>5.7062590029832126E-2</v>
      </c>
      <c r="AT412">
        <v>5.1500453844875026E-2</v>
      </c>
      <c r="AU412">
        <v>5.0925193961187408E-2</v>
      </c>
      <c r="AV412">
        <v>4.9650300822803771E-2</v>
      </c>
      <c r="AW412">
        <v>4.7408993297921739E-2</v>
      </c>
      <c r="AX412">
        <v>4.6042433409087417E-2</v>
      </c>
      <c r="AY412">
        <v>4.7121468787495679E-2</v>
      </c>
      <c r="AZ412">
        <v>4.6193973292553037E-2</v>
      </c>
    </row>
    <row r="413" spans="11:52" ht="14.4">
      <c r="K413" t="s">
        <v>432</v>
      </c>
      <c r="L413" t="s">
        <v>140</v>
      </c>
      <c r="M413" t="s">
        <v>30</v>
      </c>
      <c r="N413" t="s">
        <v>80</v>
      </c>
      <c r="O413">
        <v>0.12411645630277654</v>
      </c>
      <c r="P413">
        <v>0.1133695487217011</v>
      </c>
      <c r="Q413">
        <v>0.11005620017453981</v>
      </c>
      <c r="R413">
        <v>0.10396410972197108</v>
      </c>
      <c r="S413">
        <v>0.10324164372558264</v>
      </c>
      <c r="T413">
        <v>8.9276759082042273E-2</v>
      </c>
      <c r="U413">
        <v>8.4481315758362929E-2</v>
      </c>
      <c r="V413">
        <v>7.9313845035255195E-2</v>
      </c>
      <c r="W413">
        <v>7.8392532610882484E-2</v>
      </c>
      <c r="X413">
        <v>7.1634452173448243E-2</v>
      </c>
      <c r="Y413">
        <v>6.3082292601961035E-2</v>
      </c>
      <c r="Z413">
        <v>6.0797673812033416E-2</v>
      </c>
      <c r="AA413">
        <v>5.8998875952939102E-2</v>
      </c>
      <c r="AB413">
        <v>5.1818542646868845E-2</v>
      </c>
      <c r="AC413">
        <v>5.3390937134281405E-2</v>
      </c>
      <c r="AD413">
        <v>5.2349581943352153E-2</v>
      </c>
      <c r="AE413">
        <v>5.3043977831086581E-2</v>
      </c>
      <c r="AF413">
        <v>5.3042876224794311E-2</v>
      </c>
      <c r="AG413">
        <v>5.2237707005638567E-2</v>
      </c>
      <c r="AH413">
        <v>4.7737433662977571E-2</v>
      </c>
      <c r="AI413">
        <v>4.8825814014619273E-2</v>
      </c>
      <c r="AJ413">
        <v>5.1803314983046973E-2</v>
      </c>
      <c r="AK413">
        <v>4.7810918370031659E-2</v>
      </c>
      <c r="AL413">
        <v>4.4726430854852027E-2</v>
      </c>
      <c r="AM413">
        <v>4.4589891469710929E-2</v>
      </c>
      <c r="AN413">
        <v>4.1716985094216591E-2</v>
      </c>
      <c r="AO413">
        <v>4.057600168597654E-2</v>
      </c>
      <c r="AP413">
        <v>4.0583865527371359E-2</v>
      </c>
      <c r="AQ413">
        <v>4.3260574825546787E-2</v>
      </c>
      <c r="AR413">
        <v>4.6598914072067843E-2</v>
      </c>
      <c r="AS413">
        <v>4.184937459198107E-2</v>
      </c>
      <c r="AT413">
        <v>3.9918100524134019E-2</v>
      </c>
      <c r="AU413">
        <v>4.1414594882337105E-2</v>
      </c>
      <c r="AV413">
        <v>4.7535864504914968E-2</v>
      </c>
      <c r="AW413">
        <v>4.8895184575633237E-2</v>
      </c>
      <c r="AX413">
        <v>5.1087550531390899E-2</v>
      </c>
      <c r="AY413">
        <v>5.3885864516997818E-2</v>
      </c>
      <c r="AZ413">
        <v>5.5477707052223955E-2</v>
      </c>
    </row>
    <row r="414" spans="11:52" ht="14.4">
      <c r="K414" t="s">
        <v>645</v>
      </c>
      <c r="L414" t="s">
        <v>140</v>
      </c>
      <c r="M414" t="s">
        <v>100</v>
      </c>
      <c r="N414" t="s">
        <v>80</v>
      </c>
      <c r="O414">
        <v>9.8509469939956282E-3</v>
      </c>
      <c r="P414">
        <v>8.4451402122171365E-3</v>
      </c>
      <c r="Q414">
        <v>7.4361061161935709E-3</v>
      </c>
      <c r="R414">
        <v>6.9037131185351683E-3</v>
      </c>
      <c r="S414">
        <v>6.9998236514982725E-3</v>
      </c>
      <c r="T414">
        <v>6.7599917941944445E-3</v>
      </c>
      <c r="U414">
        <v>6.3131504339520878E-3</v>
      </c>
      <c r="V414">
        <v>5.8502169537279908E-3</v>
      </c>
      <c r="W414">
        <v>5.481139996732283E-3</v>
      </c>
      <c r="X414">
        <v>4.5051343987028954E-3</v>
      </c>
      <c r="Y414">
        <v>4.0334025407620863E-3</v>
      </c>
      <c r="Z414">
        <v>4.0010367499959364E-3</v>
      </c>
      <c r="AA414">
        <v>3.7887282925398438E-3</v>
      </c>
      <c r="AB414">
        <v>3.5857864363702122E-3</v>
      </c>
      <c r="AC414">
        <v>3.6072028538636342E-3</v>
      </c>
      <c r="AD414">
        <v>1.0261035806793935E-2</v>
      </c>
      <c r="AE414">
        <v>9.9484165504045603E-3</v>
      </c>
      <c r="AF414">
        <v>9.4984412507644594E-3</v>
      </c>
      <c r="AG414">
        <v>9.8357565945997403E-3</v>
      </c>
      <c r="AH414">
        <v>8.9156185665631143E-3</v>
      </c>
      <c r="AI414">
        <v>8.8274793582259359E-3</v>
      </c>
      <c r="AJ414">
        <v>1.1999515594712773E-2</v>
      </c>
      <c r="AK414">
        <v>1.1674816464801016E-2</v>
      </c>
      <c r="AL414">
        <v>1.0735857288179784E-2</v>
      </c>
      <c r="AM414">
        <v>1.0727899541068481E-2</v>
      </c>
      <c r="AN414">
        <v>9.8265219168325625E-3</v>
      </c>
      <c r="AO414">
        <v>9.7779898002676446E-3</v>
      </c>
      <c r="AP414">
        <v>1.3824620117233424E-2</v>
      </c>
      <c r="AQ414">
        <v>1.3666252334728778E-2</v>
      </c>
      <c r="AR414">
        <v>1.6699749119067155E-2</v>
      </c>
      <c r="AS414">
        <v>1.8044671245477345E-2</v>
      </c>
      <c r="AT414">
        <v>1.950383025850971E-2</v>
      </c>
      <c r="AU414">
        <v>2.1410848253204825E-2</v>
      </c>
      <c r="AV414">
        <v>2.4557687915199421E-2</v>
      </c>
      <c r="AW414">
        <v>2.4659339557256382E-2</v>
      </c>
      <c r="AX414">
        <v>4.8045314531052971E-2</v>
      </c>
      <c r="AY414">
        <v>5.1303870195091715E-2</v>
      </c>
      <c r="AZ414">
        <v>5.9390028460347181E-2</v>
      </c>
    </row>
    <row r="415" spans="11:52" ht="14.4">
      <c r="K415" t="s">
        <v>433</v>
      </c>
      <c r="L415" t="s">
        <v>140</v>
      </c>
      <c r="M415" t="s">
        <v>31</v>
      </c>
      <c r="N415" t="s">
        <v>80</v>
      </c>
      <c r="O415">
        <v>0.42275280691873746</v>
      </c>
      <c r="P415">
        <v>0.42920443934808505</v>
      </c>
      <c r="Q415">
        <v>0.40642544290146226</v>
      </c>
      <c r="R415">
        <v>0.41732801478959614</v>
      </c>
      <c r="S415">
        <v>0.424703699238965</v>
      </c>
      <c r="T415">
        <v>0.45758530786223456</v>
      </c>
      <c r="U415">
        <v>0.42150412419850825</v>
      </c>
      <c r="V415">
        <v>0.42170639784608449</v>
      </c>
      <c r="W415">
        <v>0.43158365301562518</v>
      </c>
      <c r="X415">
        <v>0.46820980635840997</v>
      </c>
      <c r="Y415">
        <v>0.43980634404074759</v>
      </c>
      <c r="Z415">
        <v>0.4303595083307965</v>
      </c>
      <c r="AA415">
        <v>0.43553821061787207</v>
      </c>
      <c r="AB415">
        <v>0.46082953848485458</v>
      </c>
      <c r="AC415">
        <v>0.42527445836414474</v>
      </c>
      <c r="AD415">
        <v>0.4500363597122069</v>
      </c>
      <c r="AE415">
        <v>0.45704621778491478</v>
      </c>
      <c r="AF415">
        <v>0.49186225310953918</v>
      </c>
      <c r="AG415">
        <v>0.48437544041001385</v>
      </c>
      <c r="AH415">
        <v>0.48712225735487535</v>
      </c>
      <c r="AI415">
        <v>0.4851286618841294</v>
      </c>
      <c r="AJ415">
        <v>0.49911556626117648</v>
      </c>
      <c r="AK415">
        <v>0.45295547612656234</v>
      </c>
      <c r="AL415">
        <v>0.43571437983152966</v>
      </c>
      <c r="AM415">
        <v>0.44883297515075021</v>
      </c>
      <c r="AN415">
        <v>0.44674504093145317</v>
      </c>
      <c r="AO415">
        <v>0.43223335740112417</v>
      </c>
      <c r="AP415">
        <v>0.4386689521198624</v>
      </c>
      <c r="AQ415">
        <v>0.43073238308695894</v>
      </c>
      <c r="AR415">
        <v>0.43887896819497879</v>
      </c>
      <c r="AS415">
        <v>0.41894737136553112</v>
      </c>
      <c r="AT415">
        <v>0.40983551506266208</v>
      </c>
      <c r="AU415">
        <v>0.4046333151289514</v>
      </c>
      <c r="AV415">
        <v>0.44209098801483454</v>
      </c>
      <c r="AW415">
        <v>0.43993254743055837</v>
      </c>
      <c r="AX415">
        <v>0.43900399885525249</v>
      </c>
      <c r="AY415">
        <v>0.44330066177475352</v>
      </c>
      <c r="AZ415">
        <v>0.45473246822209151</v>
      </c>
    </row>
    <row r="416" spans="11:52" ht="14.4">
      <c r="K416" t="s">
        <v>715</v>
      </c>
      <c r="L416" t="s">
        <v>140</v>
      </c>
      <c r="M416" t="s">
        <v>32</v>
      </c>
      <c r="N416" t="s">
        <v>80</v>
      </c>
      <c r="O416" t="s">
        <v>6079</v>
      </c>
      <c r="P416" t="s">
        <v>6079</v>
      </c>
      <c r="Q416" t="s">
        <v>6079</v>
      </c>
      <c r="R416" t="s">
        <v>6079</v>
      </c>
      <c r="S416" t="s">
        <v>6079</v>
      </c>
      <c r="T416">
        <v>1.9422523532188055E-2</v>
      </c>
      <c r="U416">
        <v>1.7162479344483783E-2</v>
      </c>
      <c r="V416">
        <v>1.7180498247048901E-2</v>
      </c>
      <c r="W416">
        <v>1.5518602642618954E-2</v>
      </c>
      <c r="X416">
        <v>1.5634845921508978E-2</v>
      </c>
      <c r="Y416">
        <v>1.524853096743172E-2</v>
      </c>
      <c r="Z416">
        <v>1.5209705153113337E-2</v>
      </c>
      <c r="AA416">
        <v>1.0826303118312824E-3</v>
      </c>
      <c r="AB416">
        <v>7.146166588199727E-4</v>
      </c>
      <c r="AC416">
        <v>6.4998255082051996E-4</v>
      </c>
      <c r="AD416">
        <v>6.5776563192743501E-4</v>
      </c>
      <c r="AE416">
        <v>6.5343562796403164E-4</v>
      </c>
      <c r="AF416">
        <v>7.375586441289272E-4</v>
      </c>
      <c r="AG416">
        <v>7.3254015577833267E-4</v>
      </c>
      <c r="AH416">
        <v>3.0899314539503103E-3</v>
      </c>
      <c r="AI416">
        <v>3.0803124208051815E-3</v>
      </c>
      <c r="AJ416">
        <v>1.348133649573997E-2</v>
      </c>
      <c r="AK416">
        <v>1.6639280986056822E-2</v>
      </c>
      <c r="AL416">
        <v>1.6243095468972228E-2</v>
      </c>
      <c r="AM416">
        <v>1.5662722544097511E-2</v>
      </c>
      <c r="AN416">
        <v>1.3112382570700021E-2</v>
      </c>
      <c r="AO416">
        <v>1.2761355165644342E-2</v>
      </c>
      <c r="AP416">
        <v>1.6300176189555655E-2</v>
      </c>
      <c r="AQ416">
        <v>1.6397088556886607E-2</v>
      </c>
      <c r="AR416">
        <v>1.7546554551225203E-2</v>
      </c>
      <c r="AS416">
        <v>2.2398789283970391E-2</v>
      </c>
      <c r="AT416">
        <v>2.2620927736225253E-2</v>
      </c>
      <c r="AU416">
        <v>3.0025473798504985E-2</v>
      </c>
      <c r="AV416">
        <v>3.4728308354587283E-2</v>
      </c>
      <c r="AW416">
        <v>3.542311272428552E-2</v>
      </c>
      <c r="AX416">
        <v>5.6717284113107079E-2</v>
      </c>
      <c r="AY416">
        <v>5.6312360595759857E-2</v>
      </c>
      <c r="AZ416">
        <v>5.4156554695042922E-2</v>
      </c>
    </row>
    <row r="417" spans="11:52" ht="14.4">
      <c r="K417" t="s">
        <v>434</v>
      </c>
      <c r="L417" t="s">
        <v>140</v>
      </c>
      <c r="M417" t="s">
        <v>93</v>
      </c>
      <c r="N417" t="s">
        <v>80</v>
      </c>
      <c r="O417">
        <v>0.10031683377901995</v>
      </c>
      <c r="P417">
        <v>0.10254998344976846</v>
      </c>
      <c r="Q417">
        <v>0.10192851619596811</v>
      </c>
      <c r="R417">
        <v>0.10287127237521974</v>
      </c>
      <c r="S417">
        <v>0.10301638193310018</v>
      </c>
      <c r="T417">
        <v>0.10065676640292376</v>
      </c>
      <c r="U417">
        <v>0.10922319583327388</v>
      </c>
      <c r="V417">
        <v>0.10901616043969578</v>
      </c>
      <c r="W417">
        <v>0.10084654206005408</v>
      </c>
      <c r="X417">
        <v>0.1038412634800394</v>
      </c>
      <c r="Y417">
        <v>0.1069632519340485</v>
      </c>
      <c r="Z417">
        <v>0.11121152558130692</v>
      </c>
      <c r="AA417">
        <v>0.11474743997287554</v>
      </c>
      <c r="AB417">
        <v>0.11586742329143976</v>
      </c>
      <c r="AC417">
        <v>0.1076146535320979</v>
      </c>
      <c r="AD417">
        <v>0.11109562337264596</v>
      </c>
      <c r="AE417">
        <v>0.10829288545145174</v>
      </c>
      <c r="AF417">
        <v>0.10968471056432784</v>
      </c>
      <c r="AG417">
        <v>0.11857971404673869</v>
      </c>
      <c r="AH417">
        <v>0.13073843204046456</v>
      </c>
      <c r="AI417">
        <v>0.13434167157636123</v>
      </c>
      <c r="AJ417">
        <v>0.12915069641487925</v>
      </c>
      <c r="AK417">
        <v>0.12513209916409498</v>
      </c>
      <c r="AL417">
        <v>0.12819337640047623</v>
      </c>
      <c r="AM417">
        <v>0.12151691182361854</v>
      </c>
      <c r="AN417">
        <v>0.12024603657899303</v>
      </c>
      <c r="AO417">
        <v>0.11789486259485392</v>
      </c>
      <c r="AP417">
        <v>0.12008644468611332</v>
      </c>
      <c r="AQ417">
        <v>0.11467590973666036</v>
      </c>
      <c r="AR417">
        <v>0.1095131271418527</v>
      </c>
      <c r="AS417">
        <v>0.11463554860838863</v>
      </c>
      <c r="AT417">
        <v>0.11667287697794154</v>
      </c>
      <c r="AU417">
        <v>0.10938100471599647</v>
      </c>
      <c r="AV417">
        <v>0.12631898539394304</v>
      </c>
      <c r="AW417">
        <v>0.14400059147110211</v>
      </c>
      <c r="AX417">
        <v>0.14892086590092987</v>
      </c>
      <c r="AY417">
        <v>0.1633843714407735</v>
      </c>
      <c r="AZ417">
        <v>0.16593251702749434</v>
      </c>
    </row>
    <row r="418" spans="11:52" ht="14.4">
      <c r="K418" t="s">
        <v>435</v>
      </c>
      <c r="L418" t="s">
        <v>141</v>
      </c>
      <c r="M418" t="s">
        <v>13</v>
      </c>
      <c r="N418" t="s">
        <v>80</v>
      </c>
      <c r="O418">
        <v>0.16057431811598327</v>
      </c>
      <c r="P418">
        <v>0.14459750130262425</v>
      </c>
      <c r="Q418">
        <v>0.14370099158604407</v>
      </c>
      <c r="R418">
        <v>0.14298123744396379</v>
      </c>
      <c r="S418">
        <v>0.14279964434445214</v>
      </c>
      <c r="T418">
        <v>0.13105531140616233</v>
      </c>
      <c r="U418">
        <v>0.13367517094414016</v>
      </c>
      <c r="V418">
        <v>0.11815470060400925</v>
      </c>
      <c r="W418">
        <v>0.11080882480090734</v>
      </c>
      <c r="X418">
        <v>0.12726096096882408</v>
      </c>
      <c r="Y418">
        <v>0.14016922082709105</v>
      </c>
      <c r="Z418">
        <v>0.13336548584122362</v>
      </c>
      <c r="AA418">
        <v>0.13347433509218032</v>
      </c>
      <c r="AB418">
        <v>0.11443410073308388</v>
      </c>
      <c r="AC418">
        <v>0.11732985743436776</v>
      </c>
      <c r="AD418">
        <v>0.11353148396833351</v>
      </c>
      <c r="AE418">
        <v>0.11256236663153341</v>
      </c>
      <c r="AF418">
        <v>0.10893567952182052</v>
      </c>
      <c r="AG418">
        <v>0.1182510776042516</v>
      </c>
      <c r="AH418">
        <v>0.11660155078127132</v>
      </c>
      <c r="AI418">
        <v>0.1145923893992683</v>
      </c>
      <c r="AJ418">
        <v>9.9103740896058071E-2</v>
      </c>
      <c r="AK418">
        <v>0.10452487016742049</v>
      </c>
      <c r="AL418">
        <v>9.8476219257033606E-2</v>
      </c>
      <c r="AM418">
        <v>9.4915476611615701E-2</v>
      </c>
      <c r="AN418">
        <v>8.8631146569728425E-2</v>
      </c>
      <c r="AO418">
        <v>9.8159191386780489E-2</v>
      </c>
      <c r="AP418">
        <v>9.3970476318319424E-2</v>
      </c>
      <c r="AQ418">
        <v>9.5051388124570049E-2</v>
      </c>
      <c r="AR418">
        <v>8.23647041633776E-2</v>
      </c>
      <c r="AS418">
        <v>8.6082257684877692E-2</v>
      </c>
      <c r="AT418">
        <v>9.2864508267508541E-2</v>
      </c>
      <c r="AU418">
        <v>9.2566238907607026E-2</v>
      </c>
      <c r="AV418">
        <v>8.1720405987848119E-2</v>
      </c>
      <c r="AW418">
        <v>0.10321740196198964</v>
      </c>
      <c r="AX418">
        <v>0.10729079505511642</v>
      </c>
      <c r="AY418">
        <v>0.10664577645156824</v>
      </c>
      <c r="AZ418">
        <v>8.6992260027939181E-2</v>
      </c>
    </row>
    <row r="419" spans="11:52" ht="14.4">
      <c r="K419" t="s">
        <v>436</v>
      </c>
      <c r="L419" t="s">
        <v>141</v>
      </c>
      <c r="M419" t="s">
        <v>14</v>
      </c>
      <c r="N419" t="s">
        <v>80</v>
      </c>
      <c r="O419">
        <v>0.11987674201845448</v>
      </c>
      <c r="P419">
        <v>0.10981855795722666</v>
      </c>
      <c r="Q419">
        <v>0.11122346695689968</v>
      </c>
      <c r="R419">
        <v>0.11055524911747902</v>
      </c>
      <c r="S419">
        <v>0.11917712525655905</v>
      </c>
      <c r="T419">
        <v>0.11512562795928026</v>
      </c>
      <c r="U419">
        <v>0.11318719745241219</v>
      </c>
      <c r="V419">
        <v>0.11060012955235513</v>
      </c>
      <c r="W419">
        <v>0.12262447221017654</v>
      </c>
      <c r="X419">
        <v>0.12114896506732711</v>
      </c>
      <c r="Y419">
        <v>0.13275772442671005</v>
      </c>
      <c r="Z419">
        <v>0.14163614991549148</v>
      </c>
      <c r="AA419">
        <v>0.13804180137915306</v>
      </c>
      <c r="AB419">
        <v>0.11645771642491221</v>
      </c>
      <c r="AC419">
        <v>0.1367046424535962</v>
      </c>
      <c r="AD419">
        <v>0.13653551176633205</v>
      </c>
      <c r="AE419">
        <v>0.13489384326189832</v>
      </c>
      <c r="AF419">
        <v>0.10052006063096321</v>
      </c>
      <c r="AG419">
        <v>0.11553828206415788</v>
      </c>
      <c r="AH419">
        <v>0.11445586253301104</v>
      </c>
      <c r="AI419">
        <v>0.11255843939376264</v>
      </c>
      <c r="AJ419">
        <v>0.10203712369682062</v>
      </c>
      <c r="AK419">
        <v>0.10697565447954994</v>
      </c>
      <c r="AL419">
        <v>8.3624173213669897E-2</v>
      </c>
      <c r="AM419">
        <v>8.646409504961633E-2</v>
      </c>
      <c r="AN419">
        <v>7.1249702143326682E-2</v>
      </c>
      <c r="AO419">
        <v>9.1030222077241402E-2</v>
      </c>
      <c r="AP419">
        <v>8.2358707393183225E-2</v>
      </c>
      <c r="AQ419">
        <v>7.5561149651052331E-2</v>
      </c>
      <c r="AR419">
        <v>6.6583720898117246E-2</v>
      </c>
      <c r="AS419">
        <v>8.8193678850849777E-2</v>
      </c>
      <c r="AT419">
        <v>7.9555032658933586E-2</v>
      </c>
      <c r="AU419">
        <v>6.7760971720417063E-2</v>
      </c>
      <c r="AV419">
        <v>6.4061518229641748E-2</v>
      </c>
      <c r="AW419">
        <v>9.5388168807513066E-2</v>
      </c>
      <c r="AX419">
        <v>0.1145966402335965</v>
      </c>
      <c r="AY419">
        <v>0.1053282760368318</v>
      </c>
      <c r="AZ419">
        <v>8.6396768494468118E-2</v>
      </c>
    </row>
    <row r="420" spans="11:52" ht="14.4">
      <c r="K420" t="s">
        <v>437</v>
      </c>
      <c r="L420" t="s">
        <v>141</v>
      </c>
      <c r="M420" t="s">
        <v>92</v>
      </c>
      <c r="N420" t="s">
        <v>80</v>
      </c>
      <c r="O420">
        <v>9.8953410687132065E-2</v>
      </c>
      <c r="P420">
        <v>0.1017449964812488</v>
      </c>
      <c r="Q420">
        <v>8.7524223177554233E-2</v>
      </c>
      <c r="R420">
        <v>8.5146853667413744E-2</v>
      </c>
      <c r="S420">
        <v>7.8920237547322261E-2</v>
      </c>
      <c r="T420">
        <v>8.3154959177987403E-2</v>
      </c>
      <c r="U420">
        <v>7.5564726997626147E-2</v>
      </c>
      <c r="V420">
        <v>7.4868071946148002E-2</v>
      </c>
      <c r="W420">
        <v>6.7952783275883263E-2</v>
      </c>
      <c r="X420">
        <v>6.8316392379252994E-2</v>
      </c>
      <c r="Y420">
        <v>6.3339538963162106E-2</v>
      </c>
      <c r="Z420">
        <v>5.1571571068688871E-2</v>
      </c>
      <c r="AA420">
        <v>4.9784823541152018E-2</v>
      </c>
      <c r="AB420">
        <v>3.6295567968223245E-2</v>
      </c>
      <c r="AC420">
        <v>3.9651885620950934E-2</v>
      </c>
      <c r="AD420">
        <v>4.11806474162901E-2</v>
      </c>
      <c r="AE420">
        <v>3.4106598886196791E-2</v>
      </c>
      <c r="AF420">
        <v>2.4298384379849183E-2</v>
      </c>
      <c r="AG420">
        <v>5.8540419282927685E-2</v>
      </c>
      <c r="AH420">
        <v>4.8290935181839266E-2</v>
      </c>
      <c r="AI420">
        <v>5.3016458250436133E-2</v>
      </c>
      <c r="AJ420">
        <v>4.9987115489124309E-2</v>
      </c>
      <c r="AK420">
        <v>3.7473570316558374E-2</v>
      </c>
      <c r="AL420">
        <v>3.1710492578908803E-2</v>
      </c>
      <c r="AM420">
        <v>3.0826448295289553E-2</v>
      </c>
      <c r="AN420">
        <v>4.1146981272509313E-2</v>
      </c>
      <c r="AO420">
        <v>3.2684750243941824E-2</v>
      </c>
      <c r="AP420">
        <v>3.0059812087693243E-2</v>
      </c>
      <c r="AQ420">
        <v>3.453880656615383E-2</v>
      </c>
      <c r="AR420">
        <v>4.8122037648457149E-2</v>
      </c>
      <c r="AS420">
        <v>6.4419259261098219E-2</v>
      </c>
      <c r="AT420">
        <v>7.310625099745402E-2</v>
      </c>
      <c r="AU420">
        <v>7.4756256455122475E-2</v>
      </c>
      <c r="AV420">
        <v>7.4362000070676407E-2</v>
      </c>
      <c r="AW420">
        <v>8.011644163755649E-2</v>
      </c>
      <c r="AX420">
        <v>8.2761714413764162E-2</v>
      </c>
      <c r="AY420">
        <v>8.1794621404959453E-2</v>
      </c>
      <c r="AZ420">
        <v>8.5167664039341298E-2</v>
      </c>
    </row>
    <row r="421" spans="11:52" ht="14.4">
      <c r="K421" t="s">
        <v>438</v>
      </c>
      <c r="L421" t="s">
        <v>141</v>
      </c>
      <c r="M421" t="s">
        <v>15</v>
      </c>
      <c r="N421" t="s">
        <v>80</v>
      </c>
      <c r="O421">
        <v>1.3255649794648992E-2</v>
      </c>
      <c r="P421">
        <v>1.2309989462333739E-2</v>
      </c>
      <c r="Q421">
        <v>1.2416320399188451E-2</v>
      </c>
      <c r="R421">
        <v>1.4171623583197892E-2</v>
      </c>
      <c r="S421">
        <v>1.2870382284089332E-2</v>
      </c>
      <c r="T421">
        <v>9.7850128675175171E-3</v>
      </c>
      <c r="U421">
        <v>1.4283643415693974E-2</v>
      </c>
      <c r="V421">
        <v>1.5383206539369669E-2</v>
      </c>
      <c r="W421">
        <v>1.5523361804132135E-2</v>
      </c>
      <c r="X421">
        <v>1.6601841410742377E-2</v>
      </c>
      <c r="Y421">
        <v>1.5548070016346378E-2</v>
      </c>
      <c r="Z421">
        <v>1.6486108345186476E-2</v>
      </c>
      <c r="AA421">
        <v>1.7962627284517339E-2</v>
      </c>
      <c r="AB421">
        <v>1.9956759637075373E-2</v>
      </c>
      <c r="AC421">
        <v>1.8495616432656545E-2</v>
      </c>
      <c r="AD421">
        <v>1.9446298024433751E-2</v>
      </c>
      <c r="AE421" t="s">
        <v>6079</v>
      </c>
      <c r="AF421" t="s">
        <v>6079</v>
      </c>
      <c r="AG421">
        <v>2.1427586916655871E-2</v>
      </c>
      <c r="AH421">
        <v>2.3577389571437041E-2</v>
      </c>
      <c r="AI421">
        <v>2.045006189201333E-2</v>
      </c>
      <c r="AJ421">
        <v>2.3430139300955031E-2</v>
      </c>
      <c r="AK421">
        <v>1.9185500095497639E-2</v>
      </c>
      <c r="AL421">
        <v>1.7277039822179523E-2</v>
      </c>
      <c r="AM421">
        <v>1.6696067533861478E-2</v>
      </c>
      <c r="AN421">
        <v>1.61129816181525E-2</v>
      </c>
      <c r="AO421">
        <v>1.6319701788909617E-2</v>
      </c>
      <c r="AP421">
        <v>1.3929788105498379E-2</v>
      </c>
      <c r="AQ421">
        <v>1.6212032633889154E-2</v>
      </c>
      <c r="AR421">
        <v>1.4680281953179806E-2</v>
      </c>
      <c r="AS421">
        <v>1.8181434217812313E-2</v>
      </c>
      <c r="AT421">
        <v>1.5075641930812404E-2</v>
      </c>
      <c r="AU421">
        <v>1.5709093458148565E-2</v>
      </c>
      <c r="AV421">
        <v>1.4789840621368316E-2</v>
      </c>
      <c r="AW421">
        <v>1.484132839588914E-2</v>
      </c>
      <c r="AX421">
        <v>1.3467594110003268E-2</v>
      </c>
      <c r="AY421">
        <v>1.3258358587725796E-2</v>
      </c>
      <c r="AZ421">
        <v>1.3907714267064329E-2</v>
      </c>
    </row>
    <row r="422" spans="11:52" ht="14.4">
      <c r="K422" t="s">
        <v>439</v>
      </c>
      <c r="L422" t="s">
        <v>141</v>
      </c>
      <c r="M422" t="s">
        <v>91</v>
      </c>
      <c r="N422" t="s">
        <v>80</v>
      </c>
      <c r="O422">
        <v>7.8489689810555929E-2</v>
      </c>
      <c r="P422">
        <v>8.2649800085575584E-2</v>
      </c>
      <c r="Q422">
        <v>9.2442678521438698E-2</v>
      </c>
      <c r="R422">
        <v>9.5263850907932116E-2</v>
      </c>
      <c r="S422">
        <v>0.11873011037567734</v>
      </c>
      <c r="T422">
        <v>6.2006336034397022E-2</v>
      </c>
      <c r="U422">
        <v>8.2052286227354262E-2</v>
      </c>
      <c r="V422">
        <v>8.2515775053649723E-2</v>
      </c>
      <c r="W422">
        <v>0.10766563354133248</v>
      </c>
      <c r="X422">
        <v>6.9798229059410938E-2</v>
      </c>
      <c r="Y422">
        <v>0.16110927461836566</v>
      </c>
      <c r="Z422">
        <v>0.1443849447898933</v>
      </c>
      <c r="AA422">
        <v>0.15532552355243801</v>
      </c>
      <c r="AB422">
        <v>0.13158121572024284</v>
      </c>
      <c r="AC422">
        <v>0.14559386680532072</v>
      </c>
      <c r="AD422">
        <v>0.15476860660282743</v>
      </c>
      <c r="AE422">
        <v>0.15446257792876289</v>
      </c>
      <c r="AF422">
        <v>0.12868057007428652</v>
      </c>
      <c r="AG422">
        <v>0.14894845842905174</v>
      </c>
      <c r="AH422">
        <v>0.1288303604411257</v>
      </c>
      <c r="AI422">
        <v>0.13879571319019221</v>
      </c>
      <c r="AJ422">
        <v>0.11825681454084916</v>
      </c>
      <c r="AK422">
        <v>0.13502979551820782</v>
      </c>
      <c r="AL422">
        <v>0.1350476168222898</v>
      </c>
      <c r="AM422">
        <v>0.12027137612859412</v>
      </c>
      <c r="AN422">
        <v>5.8316662395527893E-2</v>
      </c>
      <c r="AO422">
        <v>8.4952532572454761E-2</v>
      </c>
      <c r="AP422">
        <v>9.2699190146535354E-2</v>
      </c>
      <c r="AQ422">
        <v>9.9019544893764494E-2</v>
      </c>
      <c r="AR422">
        <v>3.7311468843045689E-2</v>
      </c>
      <c r="AS422">
        <v>0.10171565985679742</v>
      </c>
      <c r="AT422">
        <v>0.13544421129539308</v>
      </c>
      <c r="AU422">
        <v>0.10020617845803044</v>
      </c>
      <c r="AV422">
        <v>6.4227791488354224E-2</v>
      </c>
      <c r="AW422">
        <v>9.5164117422133002E-2</v>
      </c>
      <c r="AX422">
        <v>9.9692450448529035E-2</v>
      </c>
      <c r="AY422">
        <v>0.10142243434347918</v>
      </c>
      <c r="AZ422">
        <v>0.11524668088496054</v>
      </c>
    </row>
    <row r="423" spans="11:52" ht="14.4">
      <c r="K423" t="s">
        <v>440</v>
      </c>
      <c r="L423" t="s">
        <v>141</v>
      </c>
      <c r="M423" t="s">
        <v>16</v>
      </c>
      <c r="N423" t="s">
        <v>80</v>
      </c>
      <c r="O423">
        <v>0.15083686681895472</v>
      </c>
      <c r="P423">
        <v>0.13514144734624964</v>
      </c>
      <c r="Q423">
        <v>0.13789484071452135</v>
      </c>
      <c r="R423">
        <v>0.14091466130285418</v>
      </c>
      <c r="S423">
        <v>0.13773096993786382</v>
      </c>
      <c r="T423">
        <v>0.14158065918944426</v>
      </c>
      <c r="U423">
        <v>0.14051078864562652</v>
      </c>
      <c r="V423">
        <v>0.13810191262423646</v>
      </c>
      <c r="W423">
        <v>0.13879000477873998</v>
      </c>
      <c r="X423">
        <v>0.1379172656500495</v>
      </c>
      <c r="Y423">
        <v>0.14137136767977396</v>
      </c>
      <c r="Z423">
        <v>0.13817302380164953</v>
      </c>
      <c r="AA423">
        <v>0.14088980592056308</v>
      </c>
      <c r="AB423">
        <v>0.13433537795684658</v>
      </c>
      <c r="AC423">
        <v>0.13778040301642069</v>
      </c>
      <c r="AD423">
        <v>0.13865925261620071</v>
      </c>
      <c r="AE423">
        <v>0.13872509627412871</v>
      </c>
      <c r="AF423">
        <v>0.13145183410169092</v>
      </c>
      <c r="AG423">
        <v>0.12964068988811089</v>
      </c>
      <c r="AH423">
        <v>0.12846700127769056</v>
      </c>
      <c r="AI423">
        <v>0.12767209568035243</v>
      </c>
      <c r="AJ423">
        <v>0.12039493796866216</v>
      </c>
      <c r="AK423">
        <v>0.12009666879381974</v>
      </c>
      <c r="AL423">
        <v>0.12109543389659262</v>
      </c>
      <c r="AM423">
        <v>0.12258948795021279</v>
      </c>
      <c r="AN423">
        <v>0.11763047788791842</v>
      </c>
      <c r="AO423">
        <v>0.12426646045271976</v>
      </c>
      <c r="AP423">
        <v>0.12445004062206422</v>
      </c>
      <c r="AQ423">
        <v>0.12257583781032504</v>
      </c>
      <c r="AR423">
        <v>0.11511210938988764</v>
      </c>
      <c r="AS423">
        <v>0.11917699616808848</v>
      </c>
      <c r="AT423">
        <v>0.12175580193832304</v>
      </c>
      <c r="AU423">
        <v>0.12310913761918728</v>
      </c>
      <c r="AV423">
        <v>0.11948779048015154</v>
      </c>
      <c r="AW423">
        <v>0.12770098337610966</v>
      </c>
      <c r="AX423">
        <v>0.12746681533174054</v>
      </c>
      <c r="AY423">
        <v>0.13743208709004842</v>
      </c>
      <c r="AZ423">
        <v>0.13679624177973912</v>
      </c>
    </row>
    <row r="424" spans="11:52" ht="14.4">
      <c r="K424" t="s">
        <v>441</v>
      </c>
      <c r="L424" t="s">
        <v>141</v>
      </c>
      <c r="M424" t="s">
        <v>17</v>
      </c>
      <c r="N424" t="s">
        <v>80</v>
      </c>
      <c r="O424">
        <v>6.2476587001030919E-2</v>
      </c>
      <c r="P424">
        <v>5.8629531898320465E-2</v>
      </c>
      <c r="Q424">
        <v>7.4858598694267323E-2</v>
      </c>
      <c r="R424">
        <v>6.7739591412327937E-2</v>
      </c>
      <c r="S424">
        <v>6.078484067103819E-2</v>
      </c>
      <c r="T424">
        <v>5.2697778368882654E-2</v>
      </c>
      <c r="U424">
        <v>5.4257996439700411E-2</v>
      </c>
      <c r="V424">
        <v>4.9302506783308594E-2</v>
      </c>
      <c r="W424">
        <v>4.0887960641866665E-2</v>
      </c>
      <c r="X424">
        <v>3.8925259886613925E-2</v>
      </c>
      <c r="Y424">
        <v>3.4299402363297066E-2</v>
      </c>
      <c r="Z424">
        <v>3.0616354092868163E-2</v>
      </c>
      <c r="AA424">
        <v>2.7264089429949491E-2</v>
      </c>
      <c r="AB424">
        <v>2.560630254625592E-2</v>
      </c>
      <c r="AC424">
        <v>3.2967523113396284E-2</v>
      </c>
      <c r="AD424">
        <v>2.6052312145257051E-2</v>
      </c>
      <c r="AE424">
        <v>2.4277338968952813E-2</v>
      </c>
      <c r="AF424">
        <v>2.2585108689019289E-2</v>
      </c>
      <c r="AG424">
        <v>2.448877645403431E-2</v>
      </c>
      <c r="AH424">
        <v>2.7547966781838663E-2</v>
      </c>
      <c r="AI424">
        <v>2.7528351720733601E-2</v>
      </c>
      <c r="AJ424">
        <v>2.4672328008439791E-2</v>
      </c>
      <c r="AK424">
        <v>2.9228782808741808E-2</v>
      </c>
      <c r="AL424">
        <v>2.6860699311568665E-2</v>
      </c>
      <c r="AM424">
        <v>2.5366631787857211E-2</v>
      </c>
      <c r="AN424">
        <v>2.8119070503867305E-2</v>
      </c>
      <c r="AO424">
        <v>2.6400619816183343E-2</v>
      </c>
      <c r="AP424">
        <v>2.299484004476068E-2</v>
      </c>
      <c r="AQ424">
        <v>2.3774787571804821E-2</v>
      </c>
      <c r="AR424">
        <v>1.7201494945828198E-2</v>
      </c>
      <c r="AS424">
        <v>2.5071013414514596E-2</v>
      </c>
      <c r="AT424">
        <v>2.4541575840602708E-2</v>
      </c>
      <c r="AU424">
        <v>2.3477469398322032E-2</v>
      </c>
      <c r="AV424">
        <v>2.3246278899555075E-2</v>
      </c>
      <c r="AW424">
        <v>2.8052449083225409E-2</v>
      </c>
      <c r="AX424">
        <v>2.9266550334967889E-2</v>
      </c>
      <c r="AY424">
        <v>2.7493708549980976E-2</v>
      </c>
      <c r="AZ424">
        <v>2.587579726243306E-2</v>
      </c>
    </row>
    <row r="425" spans="11:52" ht="14.4">
      <c r="K425" t="s">
        <v>716</v>
      </c>
      <c r="L425" t="s">
        <v>141</v>
      </c>
      <c r="M425" t="s">
        <v>97</v>
      </c>
      <c r="N425" t="s">
        <v>80</v>
      </c>
      <c r="O425" t="s">
        <v>6079</v>
      </c>
      <c r="P425" t="s">
        <v>6079</v>
      </c>
      <c r="Q425" t="s">
        <v>6079</v>
      </c>
      <c r="R425" t="s">
        <v>6079</v>
      </c>
      <c r="S425" t="s">
        <v>6079</v>
      </c>
      <c r="T425" t="s">
        <v>6079</v>
      </c>
      <c r="U425">
        <v>9.2908197273461279E-2</v>
      </c>
      <c r="V425">
        <v>7.623398885562907E-2</v>
      </c>
      <c r="W425">
        <v>8.2562994481885699E-2</v>
      </c>
      <c r="X425">
        <v>8.1510356656107827E-2</v>
      </c>
      <c r="Y425">
        <v>8.598658563526039E-2</v>
      </c>
      <c r="Z425">
        <v>7.3891211716056351E-2</v>
      </c>
      <c r="AA425">
        <v>8.0776215959438902E-2</v>
      </c>
      <c r="AB425">
        <v>0.15227880482332123</v>
      </c>
      <c r="AC425">
        <v>0.14633582502966225</v>
      </c>
      <c r="AD425">
        <v>0.13823385171928976</v>
      </c>
      <c r="AE425">
        <v>0.13783937781609193</v>
      </c>
      <c r="AF425">
        <v>0.1332800662679729</v>
      </c>
      <c r="AG425">
        <v>0.11675248999772192</v>
      </c>
      <c r="AH425">
        <v>0.10569010344816872</v>
      </c>
      <c r="AI425">
        <v>8.0688480509739077E-2</v>
      </c>
      <c r="AJ425">
        <v>7.3142037982225058E-2</v>
      </c>
      <c r="AK425">
        <v>5.0706664268461051E-2</v>
      </c>
      <c r="AL425">
        <v>3.8097635725586866E-2</v>
      </c>
      <c r="AM425">
        <v>3.4323571379678897E-2</v>
      </c>
      <c r="AN425">
        <v>2.9157081056514669E-2</v>
      </c>
      <c r="AO425">
        <v>3.0744902901583663E-2</v>
      </c>
      <c r="AP425">
        <v>2.2758218692345556E-2</v>
      </c>
      <c r="AQ425">
        <v>1.8123291407208336E-2</v>
      </c>
      <c r="AR425">
        <v>2.9941790228879873E-2</v>
      </c>
      <c r="AS425">
        <v>1.7874855791839665E-2</v>
      </c>
      <c r="AT425">
        <v>1.4268646163028692E-2</v>
      </c>
      <c r="AU425">
        <v>2.5642663573742459E-2</v>
      </c>
      <c r="AV425">
        <v>3.193765303032485E-2</v>
      </c>
      <c r="AW425">
        <v>3.7360440255631247E-2</v>
      </c>
      <c r="AX425">
        <v>3.7575072836500474E-2</v>
      </c>
      <c r="AY425">
        <v>3.9504785966487245E-2</v>
      </c>
      <c r="AZ425">
        <v>4.4047029174368271E-2</v>
      </c>
    </row>
    <row r="426" spans="11:52" ht="14.4">
      <c r="K426" t="s">
        <v>442</v>
      </c>
      <c r="L426" t="s">
        <v>141</v>
      </c>
      <c r="M426" t="s">
        <v>18</v>
      </c>
      <c r="N426" t="s">
        <v>80</v>
      </c>
      <c r="O426">
        <v>9.5305379046199484E-2</v>
      </c>
      <c r="P426">
        <v>9.9867365026239219E-2</v>
      </c>
      <c r="Q426">
        <v>9.5671857325867429E-2</v>
      </c>
      <c r="R426">
        <v>8.9464690882056566E-2</v>
      </c>
      <c r="S426">
        <v>9.4771191909752084E-2</v>
      </c>
      <c r="T426">
        <v>8.7491561352010971E-2</v>
      </c>
      <c r="U426">
        <v>8.9204482491942502E-2</v>
      </c>
      <c r="V426">
        <v>8.5773046366749622E-2</v>
      </c>
      <c r="W426">
        <v>8.5127603978016358E-2</v>
      </c>
      <c r="X426">
        <v>7.7683853124736996E-2</v>
      </c>
      <c r="Y426">
        <v>7.8558945866277805E-2</v>
      </c>
      <c r="Z426">
        <v>7.7872012975621407E-2</v>
      </c>
      <c r="AA426">
        <v>7.3422669337729216E-2</v>
      </c>
      <c r="AB426">
        <v>7.4616841839749148E-2</v>
      </c>
      <c r="AC426">
        <v>7.7470074580935175E-2</v>
      </c>
      <c r="AD426">
        <v>7.3292722049541584E-2</v>
      </c>
      <c r="AE426">
        <v>7.2575607535125847E-2</v>
      </c>
      <c r="AF426">
        <v>6.8600939120643661E-2</v>
      </c>
      <c r="AG426">
        <v>7.6159970155128945E-2</v>
      </c>
      <c r="AH426">
        <v>7.1629975885458386E-2</v>
      </c>
      <c r="AI426">
        <v>6.6951997886770129E-2</v>
      </c>
      <c r="AJ426">
        <v>6.9811413706188263E-2</v>
      </c>
      <c r="AK426">
        <v>7.3705536463153185E-2</v>
      </c>
      <c r="AL426">
        <v>6.2636170086610168E-2</v>
      </c>
      <c r="AM426">
        <v>5.6079523844262361E-2</v>
      </c>
      <c r="AN426">
        <v>4.356579062865415E-2</v>
      </c>
      <c r="AO426">
        <v>4.9345676370810394E-2</v>
      </c>
      <c r="AP426">
        <v>4.5059747046053075E-2</v>
      </c>
      <c r="AQ426">
        <v>4.3645912995059745E-2</v>
      </c>
      <c r="AR426">
        <v>4.058544481713823E-2</v>
      </c>
      <c r="AS426">
        <v>4.4912785990501906E-2</v>
      </c>
      <c r="AT426">
        <v>4.7841286930223735E-2</v>
      </c>
      <c r="AU426">
        <v>5.012947160277334E-2</v>
      </c>
      <c r="AV426">
        <v>5.0794776579822509E-2</v>
      </c>
      <c r="AW426">
        <v>7.2345478646522535E-2</v>
      </c>
      <c r="AX426">
        <v>7.7232961337645664E-2</v>
      </c>
      <c r="AY426">
        <v>7.1739460294799801E-2</v>
      </c>
      <c r="AZ426">
        <v>6.9370820273582434E-2</v>
      </c>
    </row>
    <row r="427" spans="11:52" ht="14.4">
      <c r="K427" t="s">
        <v>443</v>
      </c>
      <c r="L427" t="s">
        <v>141</v>
      </c>
      <c r="M427" t="s">
        <v>34</v>
      </c>
      <c r="N427" t="s">
        <v>80</v>
      </c>
      <c r="O427">
        <v>8.7369471937404991E-2</v>
      </c>
      <c r="P427">
        <v>8.0068933037613865E-2</v>
      </c>
      <c r="Q427">
        <v>8.2253816547250017E-2</v>
      </c>
      <c r="R427">
        <v>7.917790900999222E-2</v>
      </c>
      <c r="S427">
        <v>7.8850171755415047E-2</v>
      </c>
      <c r="T427">
        <v>7.4637280294511943E-2</v>
      </c>
      <c r="U427">
        <v>7.7232019117725578E-2</v>
      </c>
      <c r="V427">
        <v>7.6210235455413569E-2</v>
      </c>
      <c r="W427">
        <v>7.5610378617142038E-2</v>
      </c>
      <c r="X427">
        <v>6.9567217127184777E-2</v>
      </c>
      <c r="Y427">
        <v>7.2281180022509051E-2</v>
      </c>
      <c r="Z427">
        <v>7.0791076326261346E-2</v>
      </c>
      <c r="AA427">
        <v>6.9371919821181738E-2</v>
      </c>
      <c r="AB427">
        <v>6.4182079534184325E-2</v>
      </c>
      <c r="AC427">
        <v>7.1428573655590327E-2</v>
      </c>
      <c r="AD427">
        <v>6.7489233084550876E-2</v>
      </c>
      <c r="AE427">
        <v>6.6625048712181889E-2</v>
      </c>
      <c r="AF427">
        <v>6.1857458806174936E-2</v>
      </c>
      <c r="AG427">
        <v>6.738195027646661E-2</v>
      </c>
      <c r="AH427">
        <v>6.5138681497136433E-2</v>
      </c>
      <c r="AI427">
        <v>6.4103432455319978E-2</v>
      </c>
      <c r="AJ427">
        <v>5.8921012152706391E-2</v>
      </c>
      <c r="AK427">
        <v>6.7134152482545797E-2</v>
      </c>
      <c r="AL427">
        <v>6.2586506101868083E-2</v>
      </c>
      <c r="AM427">
        <v>6.0836247660039845E-2</v>
      </c>
      <c r="AN427">
        <v>5.3426775456045711E-2</v>
      </c>
      <c r="AO427">
        <v>6.0410530060685946E-2</v>
      </c>
      <c r="AP427">
        <v>5.7758736798164269E-2</v>
      </c>
      <c r="AQ427">
        <v>5.8711064935037291E-2</v>
      </c>
      <c r="AR427">
        <v>4.9500793327212189E-2</v>
      </c>
      <c r="AS427">
        <v>5.7842435238184539E-2</v>
      </c>
      <c r="AT427">
        <v>5.6538563764798003E-2</v>
      </c>
      <c r="AU427">
        <v>5.7910924949903082E-2</v>
      </c>
      <c r="AV427">
        <v>5.4145033759372158E-2</v>
      </c>
      <c r="AW427">
        <v>6.4448594642693174E-2</v>
      </c>
      <c r="AX427">
        <v>6.6922522594488873E-2</v>
      </c>
      <c r="AY427">
        <v>6.8270964064165329E-2</v>
      </c>
      <c r="AZ427">
        <v>6.2929706832958926E-2</v>
      </c>
    </row>
    <row r="428" spans="11:52" ht="14.4">
      <c r="K428" t="s">
        <v>444</v>
      </c>
      <c r="L428" t="s">
        <v>141</v>
      </c>
      <c r="M428" t="s">
        <v>19</v>
      </c>
      <c r="N428" t="s">
        <v>80</v>
      </c>
      <c r="O428">
        <v>0.18893681063523424</v>
      </c>
      <c r="P428">
        <v>0.17830608559488431</v>
      </c>
      <c r="Q428">
        <v>0.18990839045738797</v>
      </c>
      <c r="R428">
        <v>0.22352025231704209</v>
      </c>
      <c r="S428">
        <v>0.20645007171729435</v>
      </c>
      <c r="T428">
        <v>0.18013761743521994</v>
      </c>
      <c r="U428">
        <v>0.20061072040609321</v>
      </c>
      <c r="V428">
        <v>0.17976223714274259</v>
      </c>
      <c r="W428">
        <v>0.17662649247077983</v>
      </c>
      <c r="X428">
        <v>0.16518203071771337</v>
      </c>
      <c r="Y428">
        <v>2.8677924431145169E-2</v>
      </c>
      <c r="Z428">
        <v>1.8586131621121233E-2</v>
      </c>
      <c r="AA428">
        <v>1.4988564345616301E-2</v>
      </c>
      <c r="AB428">
        <v>1.4342471542154293E-2</v>
      </c>
      <c r="AC428">
        <v>9.445742256117268E-3</v>
      </c>
      <c r="AD428">
        <v>9.1055924777839348E-3</v>
      </c>
      <c r="AE428">
        <v>8.5205868592659467E-3</v>
      </c>
      <c r="AF428">
        <v>4.7250207983215949E-2</v>
      </c>
      <c r="AG428">
        <v>5.6200164841156662E-2</v>
      </c>
      <c r="AH428">
        <v>4.6055932302021402E-2</v>
      </c>
      <c r="AI428">
        <v>4.1801502543698181E-2</v>
      </c>
      <c r="AJ428">
        <v>3.816011700497917E-2</v>
      </c>
      <c r="AK428">
        <v>4.1066204898712905E-2</v>
      </c>
      <c r="AL428">
        <v>3.4812668895220125E-2</v>
      </c>
      <c r="AM428">
        <v>2.6692830280557404E-2</v>
      </c>
      <c r="AN428">
        <v>1.519232262509324E-2</v>
      </c>
      <c r="AO428">
        <v>2.7971695931835284E-2</v>
      </c>
      <c r="AP428">
        <v>2.6864043608158431E-2</v>
      </c>
      <c r="AQ428">
        <v>3.9393466965719277E-2</v>
      </c>
      <c r="AR428">
        <v>2.4463690489320157E-2</v>
      </c>
      <c r="AS428">
        <v>3.9024200939261969E-2</v>
      </c>
      <c r="AT428">
        <v>2.7541396572330505E-2</v>
      </c>
      <c r="AU428">
        <v>3.4111766824401493E-2</v>
      </c>
      <c r="AV428">
        <v>2.48332110622633E-2</v>
      </c>
      <c r="AW428">
        <v>3.5598286057343866E-2</v>
      </c>
      <c r="AX428">
        <v>3.3336343544822983E-2</v>
      </c>
      <c r="AY428">
        <v>4.12057862413404E-2</v>
      </c>
      <c r="AZ428">
        <v>3.4392853412433047E-2</v>
      </c>
    </row>
    <row r="429" spans="11:52" ht="14.4">
      <c r="K429" t="s">
        <v>445</v>
      </c>
      <c r="L429" t="s">
        <v>141</v>
      </c>
      <c r="M429" t="s">
        <v>20</v>
      </c>
      <c r="N429" t="s">
        <v>80</v>
      </c>
      <c r="O429">
        <v>8.4328418447507811E-2</v>
      </c>
      <c r="P429">
        <v>7.8851787388317635E-2</v>
      </c>
      <c r="Q429">
        <v>7.9518723116167769E-2</v>
      </c>
      <c r="R429">
        <v>7.4249379472170599E-2</v>
      </c>
      <c r="S429">
        <v>7.6849230062653581E-2</v>
      </c>
      <c r="T429">
        <v>7.0884845206722502E-2</v>
      </c>
      <c r="U429">
        <v>7.3003958830729465E-2</v>
      </c>
      <c r="V429">
        <v>7.1909500363596376E-2</v>
      </c>
      <c r="W429">
        <v>7.0231853354626617E-2</v>
      </c>
      <c r="X429">
        <v>6.0925081798470157E-2</v>
      </c>
      <c r="Y429">
        <v>5.9546549395245327E-2</v>
      </c>
      <c r="Z429">
        <v>5.904556292350005E-2</v>
      </c>
      <c r="AA429">
        <v>5.6088798002117322E-2</v>
      </c>
      <c r="AB429">
        <v>4.9460073456813219E-2</v>
      </c>
      <c r="AC429">
        <v>6.6161249988317225E-2</v>
      </c>
      <c r="AD429">
        <v>5.6889019046803678E-2</v>
      </c>
      <c r="AE429">
        <v>5.4495568604566134E-2</v>
      </c>
      <c r="AF429">
        <v>5.0211882377249058E-2</v>
      </c>
      <c r="AG429">
        <v>5.8259985726690555E-2</v>
      </c>
      <c r="AH429">
        <v>5.8511886934055485E-2</v>
      </c>
      <c r="AI429">
        <v>5.7755432917340081E-2</v>
      </c>
      <c r="AJ429">
        <v>5.4373153777440585E-2</v>
      </c>
      <c r="AK429">
        <v>5.2592758938478819E-2</v>
      </c>
      <c r="AL429">
        <v>5.3959744392542704E-2</v>
      </c>
      <c r="AM429">
        <v>5.4029492639269511E-2</v>
      </c>
      <c r="AN429">
        <v>4.5082993839457984E-2</v>
      </c>
      <c r="AO429">
        <v>5.4892624076034957E-2</v>
      </c>
      <c r="AP429">
        <v>5.1358359991164011E-2</v>
      </c>
      <c r="AQ429">
        <v>5.3565668597346745E-2</v>
      </c>
      <c r="AR429">
        <v>4.3444960271001178E-2</v>
      </c>
      <c r="AS429">
        <v>5.1289427725253502E-2</v>
      </c>
      <c r="AT429">
        <v>4.7703435151500891E-2</v>
      </c>
      <c r="AU429">
        <v>4.7321756320190742E-2</v>
      </c>
      <c r="AV429">
        <v>4.6898836002342223E-2</v>
      </c>
      <c r="AW429">
        <v>5.4405004959734979E-2</v>
      </c>
      <c r="AX429">
        <v>5.6402450599051641E-2</v>
      </c>
      <c r="AY429">
        <v>5.8778422167536142E-2</v>
      </c>
      <c r="AZ429">
        <v>5.4628581485295299E-2</v>
      </c>
    </row>
    <row r="430" spans="11:52" ht="14.4">
      <c r="K430" t="s">
        <v>446</v>
      </c>
      <c r="L430" t="s">
        <v>141</v>
      </c>
      <c r="M430" t="s">
        <v>21</v>
      </c>
      <c r="N430" t="s">
        <v>80</v>
      </c>
      <c r="O430">
        <v>7.0795795335533221E-2</v>
      </c>
      <c r="P430">
        <v>6.1687601498883915E-2</v>
      </c>
      <c r="Q430">
        <v>6.378616992180175E-2</v>
      </c>
      <c r="R430">
        <v>5.970464728431471E-2</v>
      </c>
      <c r="S430">
        <v>5.6741132148256677E-2</v>
      </c>
      <c r="T430">
        <v>5.2780321295016371E-2</v>
      </c>
      <c r="U430">
        <v>5.4392217624763491E-2</v>
      </c>
      <c r="V430">
        <v>5.4136999899939649E-2</v>
      </c>
      <c r="W430">
        <v>5.3461080573100825E-2</v>
      </c>
      <c r="X430">
        <v>5.029771072139929E-2</v>
      </c>
      <c r="Y430">
        <v>5.1772066323828157E-2</v>
      </c>
      <c r="Z430">
        <v>5.0498744422976832E-2</v>
      </c>
      <c r="AA430">
        <v>5.0649916504119777E-2</v>
      </c>
      <c r="AB430">
        <v>4.7668066224540485E-2</v>
      </c>
      <c r="AC430">
        <v>4.5449060461968054E-2</v>
      </c>
      <c r="AD430">
        <v>4.32440561570933E-2</v>
      </c>
      <c r="AE430">
        <v>4.3100422872848515E-2</v>
      </c>
      <c r="AF430">
        <v>4.120610200035843E-2</v>
      </c>
      <c r="AG430">
        <v>5.0634972626165127E-2</v>
      </c>
      <c r="AH430">
        <v>4.6059646979735101E-2</v>
      </c>
      <c r="AI430">
        <v>4.4666401020347697E-2</v>
      </c>
      <c r="AJ430">
        <v>3.9369512723482221E-2</v>
      </c>
      <c r="AK430">
        <v>4.4239066810817927E-2</v>
      </c>
      <c r="AL430">
        <v>3.9345066596543403E-2</v>
      </c>
      <c r="AM430">
        <v>4.2423070227980045E-2</v>
      </c>
      <c r="AN430">
        <v>4.0332551885219177E-2</v>
      </c>
    </row>
    <row r="431" spans="11:52" ht="14.4">
      <c r="K431" t="s">
        <v>447</v>
      </c>
      <c r="L431" t="s">
        <v>141</v>
      </c>
      <c r="M431" t="s">
        <v>22</v>
      </c>
      <c r="N431" t="s">
        <v>80</v>
      </c>
      <c r="O431">
        <v>0.10057218949115702</v>
      </c>
      <c r="P431">
        <v>8.717830585032102E-2</v>
      </c>
      <c r="Q431">
        <v>2.3091985634084371E-2</v>
      </c>
      <c r="R431">
        <v>1.8914269623401668E-2</v>
      </c>
      <c r="S431">
        <v>2.0770029239530821E-2</v>
      </c>
      <c r="T431">
        <v>2.6040037287075355E-2</v>
      </c>
      <c r="U431">
        <v>3.8898447053606955E-2</v>
      </c>
      <c r="V431">
        <v>5.7378175903043963E-2</v>
      </c>
      <c r="W431">
        <v>6.7362701425344132E-2</v>
      </c>
      <c r="X431">
        <v>7.5334014008016259E-2</v>
      </c>
      <c r="Y431">
        <v>8.2893509809198518E-2</v>
      </c>
      <c r="Z431">
        <v>7.4039679339771264E-2</v>
      </c>
      <c r="AA431">
        <v>5.8437818277704029E-2</v>
      </c>
      <c r="AB431">
        <v>5.344462869048934E-2</v>
      </c>
      <c r="AC431">
        <v>6.8590487865772765E-2</v>
      </c>
      <c r="AD431">
        <v>7.9483241809560137E-2</v>
      </c>
      <c r="AE431">
        <v>8.6555039243200446E-2</v>
      </c>
      <c r="AF431">
        <v>9.6889422123795685E-2</v>
      </c>
      <c r="AG431">
        <v>8.8291006882397091E-2</v>
      </c>
      <c r="AH431">
        <v>8.3647532122119714E-2</v>
      </c>
      <c r="AI431">
        <v>7.558729438920081E-2</v>
      </c>
      <c r="AJ431">
        <v>7.3679095508629847E-2</v>
      </c>
      <c r="AK431">
        <v>7.029709578789875E-2</v>
      </c>
      <c r="AL431">
        <v>2.8654406929745871E-2</v>
      </c>
      <c r="AM431">
        <v>2.2366120321696763E-2</v>
      </c>
      <c r="AN431">
        <v>2.0586556806504896E-2</v>
      </c>
      <c r="AO431">
        <v>1.9969850316679919E-2</v>
      </c>
      <c r="AP431">
        <v>1.9601206701205826E-2</v>
      </c>
      <c r="AQ431">
        <v>2.0662421437877967E-2</v>
      </c>
      <c r="AR431">
        <v>1.9672268903375908E-2</v>
      </c>
      <c r="AS431">
        <v>2.2572205496292685E-2</v>
      </c>
      <c r="AT431">
        <v>2.0043272987758851E-2</v>
      </c>
      <c r="AU431">
        <v>2.1782159405256452E-2</v>
      </c>
      <c r="AV431">
        <v>2.2600204806543307E-2</v>
      </c>
      <c r="AW431">
        <v>2.5314090574879707E-2</v>
      </c>
      <c r="AX431">
        <v>2.7328707179960037E-2</v>
      </c>
      <c r="AY431">
        <v>3.6403629898672851E-2</v>
      </c>
      <c r="AZ431">
        <v>2.827077202665575E-2</v>
      </c>
    </row>
    <row r="432" spans="11:52" ht="14.4">
      <c r="K432" t="s">
        <v>448</v>
      </c>
      <c r="L432" t="s">
        <v>141</v>
      </c>
      <c r="M432" t="s">
        <v>90</v>
      </c>
      <c r="N432" t="s">
        <v>80</v>
      </c>
      <c r="O432">
        <v>0.22156401549493945</v>
      </c>
      <c r="P432">
        <v>0.22494794368724452</v>
      </c>
      <c r="Q432">
        <v>0.20034862386511143</v>
      </c>
      <c r="R432">
        <v>0.20815349430244812</v>
      </c>
      <c r="S432">
        <v>0.18887387849623269</v>
      </c>
      <c r="T432">
        <v>0.15840012677753321</v>
      </c>
      <c r="U432">
        <v>0.15199078680660252</v>
      </c>
      <c r="V432">
        <v>0.13259184725499679</v>
      </c>
      <c r="W432">
        <v>0.11915216185373977</v>
      </c>
      <c r="X432">
        <v>0.10883635822217716</v>
      </c>
      <c r="Y432">
        <v>0.11168849628967382</v>
      </c>
      <c r="Z432">
        <v>0.10385576435785164</v>
      </c>
      <c r="AA432">
        <v>7.8845855697507738E-2</v>
      </c>
      <c r="AB432">
        <v>7.7332276511923759E-2</v>
      </c>
      <c r="AC432">
        <v>9.2710977615560353E-2</v>
      </c>
      <c r="AD432">
        <v>9.5822819325247319E-2</v>
      </c>
      <c r="AE432">
        <v>7.4426477727953702E-2</v>
      </c>
      <c r="AF432">
        <v>9.2599930670926381E-2</v>
      </c>
      <c r="AG432">
        <v>9.5935769839778945E-2</v>
      </c>
      <c r="AH432">
        <v>9.1566606392499916E-2</v>
      </c>
      <c r="AI432">
        <v>7.5215826974963151E-2</v>
      </c>
      <c r="AJ432">
        <v>7.4361827049815851E-2</v>
      </c>
      <c r="AK432">
        <v>8.0014143735819054E-2</v>
      </c>
      <c r="AL432">
        <v>7.2520182835824495E-2</v>
      </c>
      <c r="AM432">
        <v>6.2129650983231657E-2</v>
      </c>
      <c r="AN432">
        <v>6.713183445005709E-2</v>
      </c>
      <c r="AO432">
        <v>6.6504124759675973E-2</v>
      </c>
      <c r="AP432">
        <v>6.2085288148120345E-2</v>
      </c>
      <c r="AQ432">
        <v>4.4394889020092046E-2</v>
      </c>
      <c r="AR432">
        <v>4.3218619940174861E-2</v>
      </c>
      <c r="AS432">
        <v>5.0897868513462514E-2</v>
      </c>
      <c r="AT432">
        <v>5.1010843347825657E-2</v>
      </c>
      <c r="AU432">
        <v>4.8604569889918674E-2</v>
      </c>
      <c r="AV432">
        <v>5.6831907030717978E-2</v>
      </c>
      <c r="AW432">
        <v>4.1882854363931167E-2</v>
      </c>
      <c r="AX432">
        <v>4.4152313721928349E-2</v>
      </c>
      <c r="AY432">
        <v>4.274751699104435E-2</v>
      </c>
      <c r="AZ432">
        <v>3.6821066602559696E-2</v>
      </c>
    </row>
    <row r="433" spans="11:52" ht="14.4">
      <c r="K433" t="s">
        <v>449</v>
      </c>
      <c r="L433" t="s">
        <v>141</v>
      </c>
      <c r="M433" t="s">
        <v>23</v>
      </c>
      <c r="N433" t="s">
        <v>80</v>
      </c>
      <c r="O433">
        <v>0.10659600501437561</v>
      </c>
      <c r="P433">
        <v>7.4848221428536837E-2</v>
      </c>
      <c r="Q433">
        <v>0.10743751041114956</v>
      </c>
      <c r="R433">
        <v>0.11088554351443444</v>
      </c>
      <c r="S433">
        <v>0.10138807026447384</v>
      </c>
      <c r="T433">
        <v>9.7762060959413075E-2</v>
      </c>
      <c r="U433">
        <v>7.71619546823714E-2</v>
      </c>
      <c r="V433">
        <v>7.737632727107753E-2</v>
      </c>
      <c r="W433">
        <v>7.4010592397994415E-2</v>
      </c>
      <c r="X433">
        <v>7.2029677454968258E-2</v>
      </c>
      <c r="Y433">
        <v>6.7260461849544373E-2</v>
      </c>
      <c r="Z433">
        <v>6.4074500429676079E-2</v>
      </c>
      <c r="AA433">
        <v>5.7046135274353059E-2</v>
      </c>
      <c r="AB433">
        <v>5.0306532449237065E-2</v>
      </c>
      <c r="AC433">
        <v>5.7168935413813855E-2</v>
      </c>
      <c r="AD433">
        <v>7.4175667289591962E-2</v>
      </c>
      <c r="AE433">
        <v>6.6530240793675477E-2</v>
      </c>
      <c r="AF433">
        <v>4.7165359975704195E-2</v>
      </c>
      <c r="AG433">
        <v>5.3634487979403699E-2</v>
      </c>
      <c r="AH433">
        <v>4.8649689032971219E-2</v>
      </c>
      <c r="AI433">
        <v>5.3381570398679627E-2</v>
      </c>
      <c r="AJ433">
        <v>5.2263450777021776E-2</v>
      </c>
      <c r="AK433">
        <v>5.2817779353360891E-2</v>
      </c>
      <c r="AL433">
        <v>5.3387776561292115E-2</v>
      </c>
      <c r="AM433">
        <v>5.1658389874373559E-2</v>
      </c>
      <c r="AN433">
        <v>3.3268140560383727E-2</v>
      </c>
      <c r="AO433">
        <v>3.8588777343902911E-2</v>
      </c>
      <c r="AP433">
        <v>4.2057566392341816E-2</v>
      </c>
      <c r="AQ433">
        <v>3.9484877499272347E-2</v>
      </c>
      <c r="AR433">
        <v>4.2019420290631194E-2</v>
      </c>
      <c r="AS433">
        <v>4.9318086905491186E-2</v>
      </c>
      <c r="AT433">
        <v>4.5997540639846062E-2</v>
      </c>
      <c r="AU433">
        <v>5.2573002679197262E-2</v>
      </c>
      <c r="AV433">
        <v>4.4510013776624835E-2</v>
      </c>
      <c r="AW433">
        <v>4.4390750066769229E-2</v>
      </c>
      <c r="AX433">
        <v>4.5449502397651373E-2</v>
      </c>
      <c r="AY433">
        <v>5.0104161219846642E-2</v>
      </c>
      <c r="AZ433">
        <v>3.6155453212301673E-2</v>
      </c>
    </row>
    <row r="434" spans="11:52" ht="14.4">
      <c r="K434" t="s">
        <v>450</v>
      </c>
      <c r="L434" t="s">
        <v>141</v>
      </c>
      <c r="M434" t="s">
        <v>24</v>
      </c>
      <c r="N434" t="s">
        <v>80</v>
      </c>
      <c r="O434">
        <v>9.4448121024107004E-2</v>
      </c>
      <c r="P434">
        <v>8.732493912289177E-2</v>
      </c>
      <c r="Q434">
        <v>9.4189157805646379E-2</v>
      </c>
      <c r="R434">
        <v>9.3143980105917637E-2</v>
      </c>
      <c r="S434">
        <v>8.8327704100968324E-2</v>
      </c>
      <c r="T434">
        <v>7.9796372133910387E-2</v>
      </c>
      <c r="U434">
        <v>9.6022660180912864E-2</v>
      </c>
      <c r="V434">
        <v>9.1922270847273044E-2</v>
      </c>
      <c r="W434">
        <v>9.0120060277594269E-2</v>
      </c>
      <c r="X434">
        <v>8.2797681040013157E-2</v>
      </c>
      <c r="Y434">
        <v>7.7951309050739229E-2</v>
      </c>
      <c r="Z434">
        <v>7.6105313533205668E-2</v>
      </c>
      <c r="AA434">
        <v>6.8227288767055125E-2</v>
      </c>
      <c r="AB434">
        <v>5.7367738972259441E-2</v>
      </c>
      <c r="AC434">
        <v>5.6157981354962909E-2</v>
      </c>
      <c r="AD434">
        <v>6.0995442258779807E-2</v>
      </c>
      <c r="AE434">
        <v>5.2795137649991199E-2</v>
      </c>
      <c r="AF434">
        <v>6.6666679914890933E-2</v>
      </c>
      <c r="AG434">
        <v>4.9512411113272786E-2</v>
      </c>
      <c r="AH434">
        <v>7.1461916137697451E-2</v>
      </c>
      <c r="AI434">
        <v>7.4100085745375438E-2</v>
      </c>
      <c r="AJ434">
        <v>6.5567280281830273E-2</v>
      </c>
      <c r="AK434">
        <v>6.8837805962171608E-2</v>
      </c>
      <c r="AL434">
        <v>6.9551674029826746E-2</v>
      </c>
      <c r="AM434">
        <v>5.5653811933543851E-2</v>
      </c>
      <c r="AN434">
        <v>5.139691533383562E-2</v>
      </c>
      <c r="AO434">
        <v>4.6502583579963619E-2</v>
      </c>
      <c r="AP434">
        <v>5.1100889523699879E-2</v>
      </c>
      <c r="AQ434">
        <v>4.5068767843263448E-2</v>
      </c>
      <c r="AR434">
        <v>3.4627397854706712E-2</v>
      </c>
      <c r="AS434">
        <v>4.0725359748494533E-2</v>
      </c>
      <c r="AT434">
        <v>3.8845905257358565E-2</v>
      </c>
      <c r="AU434">
        <v>5.0833754101220478E-2</v>
      </c>
      <c r="AV434">
        <v>3.2141201187623807E-2</v>
      </c>
      <c r="AW434">
        <v>3.0634152559680751E-2</v>
      </c>
      <c r="AX434">
        <v>3.366143667981971E-2</v>
      </c>
      <c r="AY434">
        <v>2.7188917077132252E-2</v>
      </c>
      <c r="AZ434">
        <v>3.0074589130904793E-2</v>
      </c>
    </row>
    <row r="435" spans="11:52" ht="14.4">
      <c r="K435" t="s">
        <v>1398</v>
      </c>
      <c r="L435" t="s">
        <v>141</v>
      </c>
      <c r="M435" t="s">
        <v>1386</v>
      </c>
      <c r="N435" t="s">
        <v>80</v>
      </c>
      <c r="O435" t="s">
        <v>6079</v>
      </c>
      <c r="P435" t="s">
        <v>6079</v>
      </c>
      <c r="Q435" t="s">
        <v>6079</v>
      </c>
      <c r="R435" t="s">
        <v>6079</v>
      </c>
      <c r="S435" t="s">
        <v>6079</v>
      </c>
      <c r="T435" t="s">
        <v>6079</v>
      </c>
      <c r="U435" t="s">
        <v>6079</v>
      </c>
      <c r="V435" t="s">
        <v>6079</v>
      </c>
      <c r="W435" t="s">
        <v>6079</v>
      </c>
      <c r="X435" t="s">
        <v>6079</v>
      </c>
      <c r="Y435" t="s">
        <v>6079</v>
      </c>
      <c r="Z435" t="s">
        <v>6079</v>
      </c>
      <c r="AA435" t="s">
        <v>6079</v>
      </c>
      <c r="AB435">
        <v>9.2306823113942164E-3</v>
      </c>
      <c r="AC435">
        <v>1.0136283286080716E-2</v>
      </c>
      <c r="AD435">
        <v>1.0049137757333413E-2</v>
      </c>
      <c r="AE435">
        <v>1.280097409519158E-2</v>
      </c>
      <c r="AF435">
        <v>1.1037464746163492E-2</v>
      </c>
      <c r="AG435">
        <v>1.0728174545920136E-2</v>
      </c>
      <c r="AH435">
        <v>1.1141522147527226E-2</v>
      </c>
      <c r="AI435">
        <v>1.4772423425493711E-2</v>
      </c>
      <c r="AJ435">
        <v>1.4528052257125324E-2</v>
      </c>
      <c r="AK435">
        <v>1.454304661146266E-2</v>
      </c>
      <c r="AL435">
        <v>1.4727235517105938E-2</v>
      </c>
      <c r="AM435">
        <v>1.5438609613583997E-2</v>
      </c>
      <c r="AN435">
        <v>1.6884086698559696E-2</v>
      </c>
      <c r="AO435">
        <v>1.2788408057699012E-2</v>
      </c>
      <c r="AP435">
        <v>1.2001558965797804E-2</v>
      </c>
      <c r="AQ435">
        <v>8.630372396220342E-3</v>
      </c>
      <c r="AR435">
        <v>6.2101375945446957E-3</v>
      </c>
      <c r="AS435">
        <v>5.1074952609502589E-3</v>
      </c>
      <c r="AT435">
        <v>4.9939976355993631E-3</v>
      </c>
      <c r="AU435">
        <v>7.1510375901407599E-3</v>
      </c>
      <c r="AV435">
        <v>7.8084207372639651E-3</v>
      </c>
      <c r="AW435">
        <v>1.3874656121557499E-2</v>
      </c>
      <c r="AX435">
        <v>1.2961306237154734E-2</v>
      </c>
      <c r="AY435">
        <v>1.302324540137783E-2</v>
      </c>
      <c r="AZ435">
        <v>1.0917162509293796E-2</v>
      </c>
    </row>
    <row r="436" spans="11:52" ht="14.4">
      <c r="K436" t="s">
        <v>451</v>
      </c>
      <c r="L436" t="s">
        <v>141</v>
      </c>
      <c r="M436" t="s">
        <v>25</v>
      </c>
      <c r="N436" t="s">
        <v>80</v>
      </c>
      <c r="O436">
        <v>8.1128039836169702E-2</v>
      </c>
      <c r="P436">
        <v>6.9326053462040974E-2</v>
      </c>
      <c r="Q436">
        <v>7.951092003601247E-2</v>
      </c>
      <c r="R436">
        <v>7.6215305727168059E-2</v>
      </c>
      <c r="S436">
        <v>7.563084370652802E-2</v>
      </c>
      <c r="T436">
        <v>7.0892800033850872E-2</v>
      </c>
      <c r="U436">
        <v>7.2865819963117903E-2</v>
      </c>
      <c r="V436">
        <v>7.208394152659385E-2</v>
      </c>
      <c r="W436">
        <v>7.0053422239175156E-2</v>
      </c>
      <c r="X436">
        <v>6.3627218658896159E-2</v>
      </c>
      <c r="Y436">
        <v>7.1224481675152454E-2</v>
      </c>
      <c r="Z436">
        <v>6.7784337803305145E-2</v>
      </c>
      <c r="AA436">
        <v>6.8118621291628184E-2</v>
      </c>
      <c r="AB436">
        <v>6.6735717657656207E-2</v>
      </c>
      <c r="AC436">
        <v>7.0133782389172686E-2</v>
      </c>
      <c r="AD436">
        <v>7.4172675580438857E-2</v>
      </c>
      <c r="AE436">
        <v>8.1757206829872836E-2</v>
      </c>
      <c r="AF436">
        <v>7.8213337736999011E-2</v>
      </c>
      <c r="AG436">
        <v>8.1266201737533642E-2</v>
      </c>
      <c r="AH436">
        <v>7.7930336339288961E-2</v>
      </c>
      <c r="AI436">
        <v>7.9196377447067604E-2</v>
      </c>
      <c r="AJ436">
        <v>7.7129201244317991E-2</v>
      </c>
      <c r="AK436">
        <v>7.1933932653918356E-2</v>
      </c>
      <c r="AL436">
        <v>5.5489563848512759E-2</v>
      </c>
      <c r="AM436">
        <v>5.1023124179419566E-2</v>
      </c>
      <c r="AN436">
        <v>5.3738313230313625E-2</v>
      </c>
      <c r="AO436">
        <v>5.2149737166707642E-2</v>
      </c>
      <c r="AP436">
        <v>5.1006860613737229E-2</v>
      </c>
      <c r="AQ436">
        <v>5.3930734479847191E-2</v>
      </c>
      <c r="AR436">
        <v>4.4320250870500767E-2</v>
      </c>
      <c r="AS436">
        <v>5.6377887719005856E-2</v>
      </c>
      <c r="AT436">
        <v>5.2555523099779879E-2</v>
      </c>
      <c r="AU436">
        <v>5.2881681841914746E-2</v>
      </c>
      <c r="AV436">
        <v>5.1261259496118379E-2</v>
      </c>
      <c r="AW436">
        <v>6.0837112751417587E-2</v>
      </c>
      <c r="AX436">
        <v>7.0282836631408913E-2</v>
      </c>
      <c r="AY436">
        <v>7.466605353526283E-2</v>
      </c>
      <c r="AZ436">
        <v>6.0674455796991725E-2</v>
      </c>
    </row>
    <row r="437" spans="11:52" ht="14.4">
      <c r="K437" t="s">
        <v>5657</v>
      </c>
      <c r="L437" t="s">
        <v>141</v>
      </c>
      <c r="M437" t="s">
        <v>5610</v>
      </c>
      <c r="N437" t="s">
        <v>80</v>
      </c>
      <c r="AO437">
        <v>5.7749500433632535E-2</v>
      </c>
      <c r="AP437" t="s">
        <v>6079</v>
      </c>
      <c r="AQ437" t="s">
        <v>6079</v>
      </c>
      <c r="AR437" t="s">
        <v>6079</v>
      </c>
      <c r="AS437" t="s">
        <v>6079</v>
      </c>
      <c r="AT437">
        <v>6.9749732896353195E-2</v>
      </c>
      <c r="AU437">
        <v>8.1652862050027822E-2</v>
      </c>
      <c r="AV437">
        <v>7.0685373225026174E-2</v>
      </c>
      <c r="AW437">
        <v>6.6503871686062171E-2</v>
      </c>
      <c r="AX437">
        <v>6.4198122072974248E-2</v>
      </c>
      <c r="AY437">
        <v>6.5675790288827585E-2</v>
      </c>
      <c r="AZ437">
        <v>5.8757839221538329E-2</v>
      </c>
    </row>
    <row r="438" spans="11:52" ht="14.4">
      <c r="K438" t="s">
        <v>452</v>
      </c>
      <c r="L438" t="s">
        <v>141</v>
      </c>
      <c r="M438" t="s">
        <v>98</v>
      </c>
      <c r="N438" t="s">
        <v>80</v>
      </c>
      <c r="O438">
        <v>0.23521984901369147</v>
      </c>
      <c r="P438">
        <v>0.1750110417232566</v>
      </c>
      <c r="Q438">
        <v>0.16103222533280701</v>
      </c>
      <c r="R438">
        <v>0.14555044346831073</v>
      </c>
      <c r="S438">
        <v>0.15590337767758633</v>
      </c>
      <c r="T438">
        <v>0.122595964721053</v>
      </c>
      <c r="U438">
        <v>0.13439699914163136</v>
      </c>
      <c r="V438">
        <v>0.14112034001309512</v>
      </c>
      <c r="W438">
        <v>0.15622100153941862</v>
      </c>
      <c r="X438">
        <v>0.12395898500708308</v>
      </c>
      <c r="Y438">
        <v>0.144419748199796</v>
      </c>
      <c r="Z438">
        <v>0.14755846593838548</v>
      </c>
      <c r="AA438">
        <v>0.14145574909115716</v>
      </c>
      <c r="AB438">
        <v>0.16549204892741537</v>
      </c>
      <c r="AC438">
        <v>0.13437335973706946</v>
      </c>
      <c r="AD438">
        <v>0.13274982452694864</v>
      </c>
      <c r="AE438">
        <v>0.11748126925629047</v>
      </c>
      <c r="AF438">
        <v>8.3033081596433772E-2</v>
      </c>
      <c r="AG438">
        <v>3.9016978422487011E-2</v>
      </c>
      <c r="AH438">
        <v>3.6956034358002945E-2</v>
      </c>
      <c r="AI438">
        <v>3.6232193685915966E-2</v>
      </c>
      <c r="AJ438">
        <v>3.0329807144148135E-2</v>
      </c>
      <c r="AK438">
        <v>2.6421123156275199E-2</v>
      </c>
      <c r="AL438">
        <v>2.4917103875756397E-2</v>
      </c>
      <c r="AM438">
        <v>6.4348193786911201E-2</v>
      </c>
      <c r="AN438">
        <v>5.1920521403561251E-2</v>
      </c>
      <c r="AO438">
        <v>3.2991679210824201E-2</v>
      </c>
      <c r="AP438">
        <v>3.1892832996800381E-2</v>
      </c>
      <c r="AQ438">
        <v>2.4163356540713731E-2</v>
      </c>
      <c r="AR438">
        <v>2.2895420333929325E-2</v>
      </c>
      <c r="AS438">
        <v>2.3870503907381976E-2</v>
      </c>
      <c r="AT438">
        <v>2.6173078265826853E-2</v>
      </c>
      <c r="AU438">
        <v>2.3701723778595904E-2</v>
      </c>
      <c r="AV438">
        <v>2.0071887082516796E-2</v>
      </c>
      <c r="AW438">
        <v>1.9248958709217487E-2</v>
      </c>
      <c r="AX438">
        <v>3.8335888809572755E-2</v>
      </c>
      <c r="AY438">
        <v>3.955497591048459E-2</v>
      </c>
      <c r="AZ438">
        <v>4.8842341680833151E-2</v>
      </c>
    </row>
    <row r="439" spans="11:52" ht="14.4">
      <c r="K439" t="s">
        <v>453</v>
      </c>
      <c r="L439" t="s">
        <v>141</v>
      </c>
      <c r="M439" t="s">
        <v>94</v>
      </c>
      <c r="N439" t="s">
        <v>80</v>
      </c>
      <c r="O439">
        <v>0.34191213744917232</v>
      </c>
      <c r="P439">
        <v>0.34729940354805372</v>
      </c>
      <c r="Q439">
        <v>0.34446337982117881</v>
      </c>
      <c r="R439">
        <v>0.18160762247196952</v>
      </c>
      <c r="S439">
        <v>0.18872992138906511</v>
      </c>
      <c r="T439">
        <v>0.17880370920009722</v>
      </c>
      <c r="U439">
        <v>0.18492873963351236</v>
      </c>
      <c r="V439">
        <v>0.1874398424436288</v>
      </c>
      <c r="W439">
        <v>0.19730841106133615</v>
      </c>
      <c r="X439">
        <v>0.18609071066651139</v>
      </c>
      <c r="Y439">
        <v>0.19220085316106625</v>
      </c>
      <c r="Z439">
        <v>0.18501875302717227</v>
      </c>
      <c r="AA439">
        <v>0.1890334998181479</v>
      </c>
      <c r="AB439">
        <v>0.18991917872162128</v>
      </c>
      <c r="AC439">
        <v>0.18617336447802929</v>
      </c>
      <c r="AD439">
        <v>0.18873123147827203</v>
      </c>
      <c r="AE439">
        <v>0.19260940567036827</v>
      </c>
      <c r="AF439">
        <v>0.18616821523487609</v>
      </c>
      <c r="AG439">
        <v>0.17405947228043153</v>
      </c>
      <c r="AH439">
        <v>0.1787240722235055</v>
      </c>
      <c r="AI439">
        <v>0.17510388973306398</v>
      </c>
      <c r="AJ439">
        <v>0.19076315988732581</v>
      </c>
      <c r="AK439">
        <v>0.19028651232918775</v>
      </c>
      <c r="AL439">
        <v>0.19993136289560853</v>
      </c>
      <c r="AM439">
        <v>0.19279689938391395</v>
      </c>
      <c r="AN439">
        <v>0.25719747776878599</v>
      </c>
      <c r="AO439">
        <v>0.27420105924746307</v>
      </c>
      <c r="AP439">
        <v>0.25029404531542659</v>
      </c>
      <c r="AQ439">
        <v>0.2364272819968741</v>
      </c>
      <c r="AR439">
        <v>0.23109056052711807</v>
      </c>
      <c r="AS439">
        <v>0.22635516734944747</v>
      </c>
      <c r="AT439">
        <v>0.22081655710485881</v>
      </c>
      <c r="AU439">
        <v>0.21321878471844624</v>
      </c>
      <c r="AV439">
        <v>0.21938846516424448</v>
      </c>
      <c r="AW439">
        <v>0.21745238585592355</v>
      </c>
      <c r="AX439">
        <v>0.23866070122263747</v>
      </c>
      <c r="AY439">
        <v>0.25516669380101353</v>
      </c>
      <c r="AZ439">
        <v>0.26136678621900211</v>
      </c>
    </row>
    <row r="440" spans="11:52" ht="14.4">
      <c r="K440" t="s">
        <v>454</v>
      </c>
      <c r="L440" t="s">
        <v>141</v>
      </c>
      <c r="M440" t="s">
        <v>99</v>
      </c>
      <c r="N440" t="s">
        <v>80</v>
      </c>
      <c r="O440">
        <v>0.11208792773641488</v>
      </c>
      <c r="P440">
        <v>9.3448135330288035E-2</v>
      </c>
      <c r="Q440">
        <v>8.7586836860130982E-2</v>
      </c>
      <c r="R440">
        <v>9.3176728675473053E-2</v>
      </c>
      <c r="S440">
        <v>8.8673150973862316E-2</v>
      </c>
      <c r="T440">
        <v>7.5560482221824238E-2</v>
      </c>
      <c r="U440">
        <v>5.8653517118337918E-2</v>
      </c>
      <c r="V440">
        <v>6.788621965210706E-2</v>
      </c>
      <c r="W440">
        <v>6.9578668548311629E-2</v>
      </c>
      <c r="X440">
        <v>6.3457363745855686E-2</v>
      </c>
      <c r="Y440">
        <v>7.0419374278583038E-2</v>
      </c>
      <c r="Z440">
        <v>7.0783837139214087E-2</v>
      </c>
      <c r="AA440">
        <v>7.8831291381216945E-2</v>
      </c>
      <c r="AB440">
        <v>7.9120794084173801E-2</v>
      </c>
      <c r="AC440">
        <v>6.4829739990545782E-2</v>
      </c>
      <c r="AD440">
        <v>4.3500549544069664E-2</v>
      </c>
      <c r="AE440">
        <v>7.0424366935619445E-2</v>
      </c>
      <c r="AF440">
        <v>6.5783144138011451E-2</v>
      </c>
      <c r="AG440">
        <v>4.6961838783407678E-2</v>
      </c>
      <c r="AH440">
        <v>3.6420832843185189E-2</v>
      </c>
      <c r="AI440">
        <v>3.7938308308187715E-2</v>
      </c>
      <c r="AJ440">
        <v>2.8442596355694912E-2</v>
      </c>
      <c r="AK440">
        <v>2.855877113955553E-2</v>
      </c>
      <c r="AL440">
        <v>2.6488688517025936E-2</v>
      </c>
      <c r="AM440">
        <v>3.300153284206974E-2</v>
      </c>
      <c r="AN440">
        <v>2.3854768385708703E-2</v>
      </c>
      <c r="AO440">
        <v>7.3526099279179261E-3</v>
      </c>
      <c r="AP440">
        <v>7.9080907711341318E-3</v>
      </c>
      <c r="AQ440">
        <v>3.6000572292260757E-4</v>
      </c>
      <c r="AR440">
        <v>1.0050235297595671E-2</v>
      </c>
      <c r="AS440">
        <v>1.2173580476528391E-2</v>
      </c>
      <c r="AT440">
        <v>1.9941815777911431E-2</v>
      </c>
      <c r="AU440">
        <v>2.3287584379389745E-2</v>
      </c>
      <c r="AV440">
        <v>3.0890055168291221E-2</v>
      </c>
      <c r="AW440">
        <v>3.6660651967092811E-2</v>
      </c>
      <c r="AX440">
        <v>5.0034442483329715E-2</v>
      </c>
      <c r="AY440">
        <v>5.1324806190068586E-2</v>
      </c>
      <c r="AZ440">
        <v>5.8311941179658384E-2</v>
      </c>
    </row>
    <row r="441" spans="11:52" ht="14.4">
      <c r="K441" t="s">
        <v>717</v>
      </c>
      <c r="L441" t="s">
        <v>141</v>
      </c>
      <c r="M441" t="s">
        <v>26</v>
      </c>
      <c r="N441" t="s">
        <v>80</v>
      </c>
      <c r="O441" t="s">
        <v>6079</v>
      </c>
      <c r="P441" t="s">
        <v>6079</v>
      </c>
      <c r="Q441" t="s">
        <v>6079</v>
      </c>
      <c r="R441" t="s">
        <v>6079</v>
      </c>
      <c r="S441" t="s">
        <v>6079</v>
      </c>
      <c r="T441">
        <v>1.1416812351602305E-2</v>
      </c>
      <c r="U441">
        <v>1.5940551741942369E-2</v>
      </c>
      <c r="V441">
        <v>1.6046068334433092E-2</v>
      </c>
      <c r="W441">
        <v>1.7949830405246781E-2</v>
      </c>
      <c r="X441">
        <v>1.7500937109502224E-2</v>
      </c>
      <c r="Y441">
        <v>1.9641258007590104E-2</v>
      </c>
      <c r="Z441">
        <v>1.489932791300581E-2</v>
      </c>
      <c r="AA441">
        <v>9.5211310162914547E-3</v>
      </c>
      <c r="AB441">
        <v>8.2285931561545886E-3</v>
      </c>
      <c r="AC441">
        <v>2.0012279617445901E-2</v>
      </c>
      <c r="AD441">
        <v>1.2286556288188508E-2</v>
      </c>
      <c r="AE441">
        <v>1.3978432945702061E-2</v>
      </c>
      <c r="AF441">
        <v>1.4109558440224663E-2</v>
      </c>
      <c r="AG441">
        <v>1.1832918707961914E-2</v>
      </c>
      <c r="AH441">
        <v>9.2158815872430116E-3</v>
      </c>
      <c r="AI441">
        <v>9.875258966649314E-3</v>
      </c>
      <c r="AJ441">
        <v>6.6865035493332602E-3</v>
      </c>
      <c r="AK441">
        <v>1.1493287241052676E-2</v>
      </c>
      <c r="AL441">
        <v>1.168457415400845E-2</v>
      </c>
      <c r="AM441">
        <v>1.1278832104316017E-2</v>
      </c>
      <c r="AN441">
        <v>1.1176596092268912E-2</v>
      </c>
      <c r="AO441">
        <v>7.2153617307436418E-3</v>
      </c>
      <c r="AP441">
        <v>6.5410136566727518E-3</v>
      </c>
      <c r="AQ441">
        <v>7.905737789090473E-3</v>
      </c>
      <c r="AR441">
        <v>1.1979127993770593E-2</v>
      </c>
      <c r="AS441">
        <v>1.0626248875899118E-2</v>
      </c>
      <c r="AT441">
        <v>1.2737124826952514E-2</v>
      </c>
      <c r="AU441">
        <v>1.6375708208510652E-2</v>
      </c>
      <c r="AV441">
        <v>1.3475361103854279E-2</v>
      </c>
      <c r="AW441">
        <v>2.1241128841157583E-2</v>
      </c>
      <c r="AX441">
        <v>2.1947337486784284E-2</v>
      </c>
      <c r="AY441">
        <v>2.9468496402562432E-2</v>
      </c>
      <c r="AZ441">
        <v>2.5550927642754986E-2</v>
      </c>
    </row>
    <row r="442" spans="11:52" ht="14.4">
      <c r="K442" t="s">
        <v>455</v>
      </c>
      <c r="L442" t="s">
        <v>141</v>
      </c>
      <c r="M442" t="s">
        <v>27</v>
      </c>
      <c r="N442" t="s">
        <v>80</v>
      </c>
      <c r="O442">
        <v>4.0326495165930495E-2</v>
      </c>
      <c r="P442">
        <v>3.6620574298954621E-2</v>
      </c>
      <c r="Q442">
        <v>4.1173415497597184E-2</v>
      </c>
      <c r="R442">
        <v>3.9637156539436391E-2</v>
      </c>
      <c r="S442">
        <v>4.0809023323342485E-2</v>
      </c>
      <c r="T442">
        <v>3.3826122183538025E-2</v>
      </c>
      <c r="U442">
        <v>3.9749317563060813E-2</v>
      </c>
      <c r="V442">
        <v>3.9127167601532141E-2</v>
      </c>
      <c r="W442">
        <v>4.1193033461618768E-2</v>
      </c>
      <c r="X442">
        <v>3.364406216595911E-2</v>
      </c>
      <c r="Y442">
        <v>3.7944394610525213E-2</v>
      </c>
      <c r="Z442">
        <v>3.4871641050458278E-2</v>
      </c>
      <c r="AA442">
        <v>3.9046660985699581E-2</v>
      </c>
      <c r="AB442">
        <v>3.2052764395757785E-2</v>
      </c>
      <c r="AC442">
        <v>3.9673278628587112E-2</v>
      </c>
      <c r="AD442">
        <v>3.509868023494913E-2</v>
      </c>
      <c r="AE442">
        <v>3.8333089861812927E-2</v>
      </c>
      <c r="AF442">
        <v>3.188340436183959E-2</v>
      </c>
      <c r="AG442">
        <v>3.5423233269937425E-2</v>
      </c>
      <c r="AH442">
        <v>3.3957126175963408E-2</v>
      </c>
      <c r="AI442">
        <v>3.6727730825935521E-2</v>
      </c>
      <c r="AJ442">
        <v>2.9598135935911759E-2</v>
      </c>
      <c r="AK442">
        <v>3.7474045559151258E-2</v>
      </c>
      <c r="AL442">
        <v>3.0789305937233565E-2</v>
      </c>
      <c r="AM442">
        <v>3.3996175236002298E-2</v>
      </c>
      <c r="AN442">
        <v>2.8555102642941567E-2</v>
      </c>
      <c r="AO442">
        <v>3.5015031018323602E-2</v>
      </c>
      <c r="AP442">
        <v>3.1906642823655719E-2</v>
      </c>
      <c r="AQ442">
        <v>3.7642779082664751E-2</v>
      </c>
      <c r="AR442">
        <v>2.4193296380132005E-2</v>
      </c>
      <c r="AS442">
        <v>3.2807491165893057E-2</v>
      </c>
      <c r="AT442">
        <v>3.0721153587843789E-2</v>
      </c>
      <c r="AU442">
        <v>3.4577809917033506E-2</v>
      </c>
      <c r="AV442">
        <v>2.5872113608225899E-2</v>
      </c>
      <c r="AW442">
        <v>3.3559013936686033E-2</v>
      </c>
      <c r="AX442">
        <v>3.1524667547604975E-2</v>
      </c>
      <c r="AY442">
        <v>3.2746126546680188E-2</v>
      </c>
      <c r="AZ442">
        <v>2.5940919387789509E-2</v>
      </c>
    </row>
    <row r="443" spans="11:52" ht="14.4">
      <c r="K443" t="s">
        <v>456</v>
      </c>
      <c r="L443" t="s">
        <v>141</v>
      </c>
      <c r="M443" t="s">
        <v>28</v>
      </c>
      <c r="N443" t="s">
        <v>80</v>
      </c>
      <c r="O443">
        <v>0.12605345971666748</v>
      </c>
      <c r="P443">
        <v>0.12729288063298566</v>
      </c>
      <c r="Q443">
        <v>0.1255730434696164</v>
      </c>
      <c r="R443">
        <v>0.13056662760029769</v>
      </c>
      <c r="S443">
        <v>0.11905580035072438</v>
      </c>
      <c r="T443">
        <v>0.10248527732110307</v>
      </c>
      <c r="U443">
        <v>0.1044949064573924</v>
      </c>
      <c r="V443">
        <v>0.12636927239513676</v>
      </c>
      <c r="W443">
        <v>0.11443936605586338</v>
      </c>
      <c r="X443">
        <v>0.12855525535058915</v>
      </c>
      <c r="Y443">
        <v>8.1024006113630795E-2</v>
      </c>
      <c r="Z443">
        <v>6.862917555632396E-2</v>
      </c>
      <c r="AA443">
        <v>8.2140972866889164E-2</v>
      </c>
      <c r="AB443">
        <v>7.6770117393194462E-2</v>
      </c>
      <c r="AC443">
        <v>8.2064717081820795E-2</v>
      </c>
      <c r="AD443">
        <v>9.1200994628547721E-2</v>
      </c>
      <c r="AE443">
        <v>7.5862350318479058E-2</v>
      </c>
      <c r="AF443">
        <v>5.53216282219944E-2</v>
      </c>
      <c r="AG443">
        <v>7.2588120202020129E-2</v>
      </c>
      <c r="AH443">
        <v>6.865284569052986E-2</v>
      </c>
      <c r="AI443">
        <v>6.636314184597901E-2</v>
      </c>
      <c r="AJ443">
        <v>5.7312497287959049E-2</v>
      </c>
      <c r="AK443">
        <v>8.0997269791008603E-2</v>
      </c>
      <c r="AL443">
        <v>8.7174240356639399E-2</v>
      </c>
      <c r="AM443">
        <v>5.9604696903858383E-2</v>
      </c>
      <c r="AN443">
        <v>5.1864291631318241E-2</v>
      </c>
      <c r="AO443">
        <v>6.5254884579088401E-2</v>
      </c>
      <c r="AP443" t="s">
        <v>6079</v>
      </c>
      <c r="AQ443" t="s">
        <v>6079</v>
      </c>
      <c r="AR443" t="s">
        <v>6079</v>
      </c>
      <c r="AS443" t="s">
        <v>6079</v>
      </c>
      <c r="AT443">
        <v>5.2103549745478539E-2</v>
      </c>
      <c r="AU443">
        <v>5.6251777086505583E-2</v>
      </c>
      <c r="AV443">
        <v>3.9617442627011175E-2</v>
      </c>
      <c r="AW443">
        <v>6.4507971717140997E-2</v>
      </c>
      <c r="AX443">
        <v>7.3546928177815482E-2</v>
      </c>
      <c r="AY443">
        <v>7.8948177770397004E-2</v>
      </c>
      <c r="AZ443">
        <v>4.6452687729128035E-2</v>
      </c>
    </row>
    <row r="444" spans="11:52" ht="14.4">
      <c r="K444" t="s">
        <v>457</v>
      </c>
      <c r="L444" t="s">
        <v>141</v>
      </c>
      <c r="M444" t="s">
        <v>29</v>
      </c>
      <c r="N444" t="s">
        <v>80</v>
      </c>
      <c r="O444">
        <v>5.0254193841363405E-2</v>
      </c>
      <c r="P444">
        <v>4.11103668144535E-2</v>
      </c>
      <c r="Q444">
        <v>7.5697365193575936E-2</v>
      </c>
      <c r="R444">
        <v>8.2576073323792493E-2</v>
      </c>
      <c r="S444">
        <v>8.0030454834345829E-2</v>
      </c>
      <c r="T444">
        <v>3.5642199146819743E-2</v>
      </c>
      <c r="U444">
        <v>3.3539936846000387E-2</v>
      </c>
      <c r="V444">
        <v>3.0781260922293729E-2</v>
      </c>
      <c r="W444">
        <v>3.094973220582594E-2</v>
      </c>
      <c r="X444">
        <v>2.8543508572656726E-2</v>
      </c>
      <c r="Y444">
        <v>6.0153308173293195E-2</v>
      </c>
      <c r="Z444">
        <v>2.4866870996219204E-2</v>
      </c>
      <c r="AA444">
        <v>2.5549579661752676E-2</v>
      </c>
      <c r="AB444">
        <v>2.530546980873366E-2</v>
      </c>
      <c r="AC444">
        <v>2.3867656296261891E-2</v>
      </c>
      <c r="AD444">
        <v>2.3926241073174467E-2</v>
      </c>
      <c r="AE444">
        <v>1.9681284839656223E-2</v>
      </c>
      <c r="AF444">
        <v>1.8750168655207757E-2</v>
      </c>
      <c r="AG444">
        <v>3.0127393392282563E-2</v>
      </c>
      <c r="AH444">
        <v>2.8788196319244244E-2</v>
      </c>
      <c r="AI444">
        <v>2.3719019625628803E-2</v>
      </c>
      <c r="AJ444">
        <v>2.0858590357332195E-2</v>
      </c>
      <c r="AK444">
        <v>2.2177318579107156E-2</v>
      </c>
      <c r="AL444">
        <v>2.0517659596994565E-2</v>
      </c>
      <c r="AM444">
        <v>1.9335447098175376E-2</v>
      </c>
      <c r="AN444">
        <v>2.1878764964169062E-2</v>
      </c>
      <c r="AO444">
        <v>1.7563344872276027E-2</v>
      </c>
      <c r="AP444">
        <v>1.8662568798849595E-2</v>
      </c>
      <c r="AQ444">
        <v>1.9871831235559734E-2</v>
      </c>
      <c r="AR444">
        <v>1.7498845724472668E-2</v>
      </c>
      <c r="AS444">
        <v>2.2160321138833879E-2</v>
      </c>
      <c r="AT444">
        <v>2.1894656729409118E-2</v>
      </c>
      <c r="AU444">
        <v>2.6618699810423967E-2</v>
      </c>
      <c r="AV444">
        <v>1.5185983695724018E-2</v>
      </c>
      <c r="AW444">
        <v>1.3376607963527897E-2</v>
      </c>
      <c r="AX444">
        <v>1.1990302098656171E-2</v>
      </c>
      <c r="AY444">
        <v>1.1737130486733322E-2</v>
      </c>
      <c r="AZ444">
        <v>1.1083212204185742E-2</v>
      </c>
    </row>
    <row r="445" spans="11:52" ht="14.4">
      <c r="K445" t="s">
        <v>458</v>
      </c>
      <c r="L445" t="s">
        <v>141</v>
      </c>
      <c r="M445" t="s">
        <v>30</v>
      </c>
      <c r="N445" t="s">
        <v>80</v>
      </c>
      <c r="O445">
        <v>3.9988351464393626E-2</v>
      </c>
      <c r="P445">
        <v>3.7830828316628685E-2</v>
      </c>
      <c r="Q445">
        <v>4.1754620696774103E-2</v>
      </c>
      <c r="R445">
        <v>5.0823036878647795E-2</v>
      </c>
      <c r="S445">
        <v>4.8319751705474694E-2</v>
      </c>
      <c r="T445">
        <v>4.4493911669628947E-2</v>
      </c>
      <c r="U445">
        <v>4.9077428947890814E-2</v>
      </c>
      <c r="V445">
        <v>5.304513823852134E-2</v>
      </c>
      <c r="W445">
        <v>5.0128481111918061E-2</v>
      </c>
      <c r="X445">
        <v>4.5939540227879515E-2</v>
      </c>
      <c r="Y445">
        <v>4.9850027088529203E-2</v>
      </c>
      <c r="Z445">
        <v>4.6646751726927269E-2</v>
      </c>
      <c r="AA445">
        <v>4.546657399644053E-2</v>
      </c>
      <c r="AB445">
        <v>3.8824192415918175E-2</v>
      </c>
      <c r="AC445">
        <v>5.2976782232477329E-2</v>
      </c>
      <c r="AD445">
        <v>5.2868495770574959E-2</v>
      </c>
      <c r="AE445">
        <v>5.2185144262130237E-2</v>
      </c>
      <c r="AF445">
        <v>4.4557755595508515E-2</v>
      </c>
      <c r="AG445">
        <v>4.6950748017659555E-2</v>
      </c>
      <c r="AH445">
        <v>4.4063938645488659E-2</v>
      </c>
      <c r="AI445">
        <v>4.0638557128079997E-2</v>
      </c>
      <c r="AJ445">
        <v>4.0683376720852357E-2</v>
      </c>
      <c r="AK445">
        <v>3.8897466198229577E-2</v>
      </c>
      <c r="AL445">
        <v>3.1392349813016633E-2</v>
      </c>
      <c r="AM445">
        <v>2.6696588875264004E-2</v>
      </c>
      <c r="AN445">
        <v>2.714242651480649E-2</v>
      </c>
      <c r="AO445">
        <v>2.2283099562557415E-2</v>
      </c>
      <c r="AP445">
        <v>2.0403113888063488E-2</v>
      </c>
      <c r="AQ445">
        <v>2.1877464769502631E-2</v>
      </c>
      <c r="AR445">
        <v>1.7513166024446306E-2</v>
      </c>
      <c r="AS445">
        <v>1.635455456139167E-2</v>
      </c>
      <c r="AT445">
        <v>1.4574851221797381E-2</v>
      </c>
      <c r="AU445">
        <v>1.6281151917874687E-2</v>
      </c>
      <c r="AV445">
        <v>2.6757500942386481E-2</v>
      </c>
      <c r="AW445">
        <v>2.8639242328657905E-2</v>
      </c>
      <c r="AX445">
        <v>4.5909235345007682E-2</v>
      </c>
      <c r="AY445">
        <v>4.3129233762722818E-2</v>
      </c>
      <c r="AZ445">
        <v>4.0037653274014727E-2</v>
      </c>
    </row>
    <row r="446" spans="11:52" ht="14.4">
      <c r="K446" t="s">
        <v>459</v>
      </c>
      <c r="L446" t="s">
        <v>141</v>
      </c>
      <c r="M446" t="s">
        <v>100</v>
      </c>
      <c r="N446" t="s">
        <v>80</v>
      </c>
      <c r="O446">
        <v>0.17477044673362699</v>
      </c>
      <c r="P446">
        <v>0.14583009450000314</v>
      </c>
      <c r="Q446">
        <v>0.14787656201908633</v>
      </c>
      <c r="R446">
        <v>0.14216253062768974</v>
      </c>
      <c r="S446">
        <v>0.1172781036014114</v>
      </c>
      <c r="T446">
        <v>0.10158641507146211</v>
      </c>
      <c r="U446">
        <v>0.10898951240245</v>
      </c>
      <c r="V446">
        <v>0.10151479175920554</v>
      </c>
      <c r="W446">
        <v>9.2892332727770394E-2</v>
      </c>
      <c r="X446">
        <v>8.866066093484179E-2</v>
      </c>
      <c r="Y446">
        <v>8.7736071175326627E-2</v>
      </c>
      <c r="Z446">
        <v>7.8169101074940045E-2</v>
      </c>
      <c r="AA446">
        <v>7.8484353652336275E-2</v>
      </c>
      <c r="AB446">
        <v>6.8995618378240267E-2</v>
      </c>
      <c r="AC446">
        <v>7.1734330769547355E-2</v>
      </c>
      <c r="AD446">
        <v>6.0583932973177337E-2</v>
      </c>
      <c r="AE446">
        <v>5.9059240909377496E-2</v>
      </c>
      <c r="AF446">
        <v>5.0122190121028962E-2</v>
      </c>
      <c r="AG446">
        <v>4.6769258264855618E-2</v>
      </c>
      <c r="AH446">
        <v>4.7986913702749018E-2</v>
      </c>
      <c r="AI446">
        <v>4.6821724006126206E-2</v>
      </c>
      <c r="AJ446">
        <v>4.1409601192795784E-2</v>
      </c>
      <c r="AK446">
        <v>3.925551798263463E-2</v>
      </c>
      <c r="AL446">
        <v>3.7886737765712129E-2</v>
      </c>
      <c r="AM446">
        <v>3.5953102929544671E-2</v>
      </c>
      <c r="AN446">
        <v>3.4838542984550129E-2</v>
      </c>
      <c r="AO446">
        <v>3.1933285397170226E-2</v>
      </c>
      <c r="AP446">
        <v>3.1458644664011902E-2</v>
      </c>
      <c r="AQ446">
        <v>2.745891875284448E-2</v>
      </c>
      <c r="AR446">
        <v>3.5987600194514371E-2</v>
      </c>
      <c r="AS446">
        <v>3.7187369437236134E-2</v>
      </c>
      <c r="AT446">
        <v>4.607504103454807E-2</v>
      </c>
      <c r="AU446">
        <v>5.3050057080732925E-2</v>
      </c>
      <c r="AV446">
        <v>5.8825065763833423E-2</v>
      </c>
      <c r="AW446">
        <v>4.8274163421901495E-2</v>
      </c>
      <c r="AX446">
        <v>4.3985294621874976E-2</v>
      </c>
      <c r="AY446">
        <v>4.2552049310333143E-2</v>
      </c>
      <c r="AZ446">
        <v>4.5464289951473141E-2</v>
      </c>
    </row>
    <row r="447" spans="11:52" ht="14.4">
      <c r="K447" t="s">
        <v>460</v>
      </c>
      <c r="L447" t="s">
        <v>141</v>
      </c>
      <c r="M447" t="s">
        <v>31</v>
      </c>
      <c r="N447" t="s">
        <v>80</v>
      </c>
      <c r="O447">
        <v>6.2048438929883903E-2</v>
      </c>
      <c r="P447">
        <v>5.7177762317411465E-2</v>
      </c>
      <c r="Q447">
        <v>6.4699463082761588E-2</v>
      </c>
      <c r="R447">
        <v>6.7207774114802235E-2</v>
      </c>
      <c r="S447">
        <v>6.025206356325747E-2</v>
      </c>
      <c r="T447">
        <v>4.846241840300209E-2</v>
      </c>
      <c r="U447">
        <v>5.7206598808061754E-2</v>
      </c>
      <c r="V447">
        <v>5.7551694676553661E-2</v>
      </c>
      <c r="W447">
        <v>5.9351878282822609E-2</v>
      </c>
      <c r="X447">
        <v>3.8977351272621551E-2</v>
      </c>
      <c r="Y447">
        <v>5.4158066212005126E-2</v>
      </c>
      <c r="Z447">
        <v>5.9409921913029497E-2</v>
      </c>
      <c r="AA447">
        <v>4.8675239511115187E-2</v>
      </c>
      <c r="AB447">
        <v>3.884392418809518E-2</v>
      </c>
      <c r="AC447">
        <v>6.7464545430961503E-2</v>
      </c>
      <c r="AD447">
        <v>5.8720026968407731E-2</v>
      </c>
      <c r="AE447">
        <v>5.2277233439557334E-2</v>
      </c>
      <c r="AF447">
        <v>3.3485978325751689E-2</v>
      </c>
      <c r="AG447">
        <v>3.7552384184728997E-2</v>
      </c>
      <c r="AH447">
        <v>3.6404136645584242E-2</v>
      </c>
      <c r="AI447">
        <v>4.1661422310389072E-2</v>
      </c>
      <c r="AJ447">
        <v>2.625921172641062E-2</v>
      </c>
      <c r="AK447">
        <v>4.601726523178095E-2</v>
      </c>
      <c r="AL447">
        <v>4.0386575087222168E-2</v>
      </c>
      <c r="AM447">
        <v>3.6667861959375082E-2</v>
      </c>
      <c r="AN447">
        <v>2.4628115707763607E-2</v>
      </c>
      <c r="AO447">
        <v>3.7450968794250701E-2</v>
      </c>
      <c r="AP447">
        <v>3.3092570482789171E-2</v>
      </c>
      <c r="AQ447">
        <v>3.2842040515621639E-2</v>
      </c>
      <c r="AR447">
        <v>1.7301607439063123E-2</v>
      </c>
      <c r="AS447">
        <v>3.3002130014235451E-2</v>
      </c>
      <c r="AT447">
        <v>3.7177004519563954E-2</v>
      </c>
      <c r="AU447">
        <v>4.1285034205238651E-2</v>
      </c>
      <c r="AV447">
        <v>1.7978060291139623E-2</v>
      </c>
      <c r="AW447">
        <v>3.8364685638433177E-2</v>
      </c>
      <c r="AX447">
        <v>3.7540625314242029E-2</v>
      </c>
      <c r="AY447">
        <v>3.5556197646153261E-2</v>
      </c>
      <c r="AZ447">
        <v>2.423869268855813E-2</v>
      </c>
    </row>
    <row r="448" spans="11:52" ht="14.4">
      <c r="K448" t="s">
        <v>718</v>
      </c>
      <c r="L448" t="s">
        <v>141</v>
      </c>
      <c r="M448" t="s">
        <v>32</v>
      </c>
      <c r="N448" t="s">
        <v>80</v>
      </c>
      <c r="O448" t="s">
        <v>6079</v>
      </c>
      <c r="P448" t="s">
        <v>6079</v>
      </c>
      <c r="Q448" t="s">
        <v>6079</v>
      </c>
      <c r="R448" t="s">
        <v>6079</v>
      </c>
      <c r="S448" t="s">
        <v>6079</v>
      </c>
      <c r="T448">
        <v>6.9897162478055497E-2</v>
      </c>
      <c r="U448">
        <v>6.4200288035015707E-2</v>
      </c>
      <c r="V448">
        <v>6.4810580836313122E-2</v>
      </c>
      <c r="W448">
        <v>5.7453750451201019E-2</v>
      </c>
      <c r="X448">
        <v>5.5736269288675894E-2</v>
      </c>
      <c r="Y448">
        <v>5.0074635319882023E-2</v>
      </c>
      <c r="Z448">
        <v>4.823202740006452E-2</v>
      </c>
      <c r="AA448">
        <v>4.7494282275969225E-2</v>
      </c>
      <c r="AB448">
        <v>4.3771414388894751E-2</v>
      </c>
      <c r="AC448">
        <v>4.491011790093876E-2</v>
      </c>
      <c r="AD448">
        <v>4.3556371899529323E-2</v>
      </c>
      <c r="AE448">
        <v>4.0298437100563474E-2</v>
      </c>
      <c r="AF448">
        <v>3.3592001413275667E-2</v>
      </c>
      <c r="AG448">
        <v>3.2156014219261897E-2</v>
      </c>
      <c r="AH448">
        <v>3.1196261904848095E-2</v>
      </c>
      <c r="AI448">
        <v>2.8823415701990644E-2</v>
      </c>
      <c r="AJ448">
        <v>2.6064520191073588E-2</v>
      </c>
      <c r="AK448">
        <v>2.7892026507096504E-2</v>
      </c>
      <c r="AL448">
        <v>2.2684649471829608E-2</v>
      </c>
      <c r="AM448">
        <v>1.9756238991486295E-2</v>
      </c>
      <c r="AN448">
        <v>1.7589091079515232E-2</v>
      </c>
      <c r="AO448">
        <v>1.6405237171432326E-2</v>
      </c>
      <c r="AP448">
        <v>1.5356088051811928E-2</v>
      </c>
      <c r="AQ448">
        <v>1.512909436882074E-2</v>
      </c>
      <c r="AR448">
        <v>1.3351779598312944E-2</v>
      </c>
      <c r="AS448">
        <v>1.7430754315857833E-2</v>
      </c>
      <c r="AT448">
        <v>1.6950629688593764E-2</v>
      </c>
      <c r="AU448">
        <v>1.3164739679453346E-2</v>
      </c>
      <c r="AV448">
        <v>1.8355694853055195E-2</v>
      </c>
      <c r="AW448">
        <v>2.048833858415736E-2</v>
      </c>
      <c r="AX448">
        <v>1.9553993742087255E-2</v>
      </c>
      <c r="AY448">
        <v>1.9410354280175308E-2</v>
      </c>
      <c r="AZ448">
        <v>2.8985454149063297E-2</v>
      </c>
    </row>
    <row r="449" spans="11:52" ht="14.4">
      <c r="K449" t="s">
        <v>461</v>
      </c>
      <c r="L449" t="s">
        <v>141</v>
      </c>
      <c r="M449" t="s">
        <v>93</v>
      </c>
      <c r="N449" t="s">
        <v>80</v>
      </c>
      <c r="O449">
        <v>5.808568321153125E-2</v>
      </c>
      <c r="P449">
        <v>6.0430241618532311E-2</v>
      </c>
      <c r="Q449">
        <v>4.129801769635056E-2</v>
      </c>
      <c r="R449">
        <v>4.1941108846856069E-2</v>
      </c>
      <c r="S449">
        <v>5.158704559454174E-2</v>
      </c>
      <c r="T449">
        <v>5.0211779219418926E-2</v>
      </c>
      <c r="U449">
        <v>4.5851867781734584E-2</v>
      </c>
      <c r="V449">
        <v>4.3807128890588416E-2</v>
      </c>
      <c r="W449">
        <v>4.6383927666660961E-2</v>
      </c>
      <c r="X449">
        <v>3.9110920165120903E-2</v>
      </c>
      <c r="Y449">
        <v>3.6059739670578544E-2</v>
      </c>
      <c r="Z449">
        <v>3.2894430449314824E-2</v>
      </c>
      <c r="AA449">
        <v>3.4529715249738753E-2</v>
      </c>
      <c r="AB449">
        <v>3.7143755515146849E-2</v>
      </c>
      <c r="AC449">
        <v>3.1076954403790349E-2</v>
      </c>
      <c r="AD449">
        <v>3.4856396771349933E-2</v>
      </c>
      <c r="AE449">
        <v>3.3493166893501708E-2</v>
      </c>
      <c r="AF449">
        <v>3.5910868501822957E-2</v>
      </c>
      <c r="AG449">
        <v>3.6223037588341514E-2</v>
      </c>
      <c r="AH449">
        <v>2.1726047819068877E-2</v>
      </c>
      <c r="AI449">
        <v>2.0522528202974191E-2</v>
      </c>
      <c r="AJ449">
        <v>2.1038790852714807E-2</v>
      </c>
      <c r="AK449">
        <v>3.3815145968754561E-2</v>
      </c>
      <c r="AL449">
        <v>2.7211885135691002E-2</v>
      </c>
      <c r="AM449">
        <v>2.3779917579782265E-2</v>
      </c>
      <c r="AN449">
        <v>2.1374737876324833E-2</v>
      </c>
      <c r="AO449">
        <v>2.1564075053245337E-2</v>
      </c>
      <c r="AP449">
        <v>2.200090960285454E-2</v>
      </c>
      <c r="AQ449">
        <v>2.1295591282298569E-2</v>
      </c>
      <c r="AR449">
        <v>2.2720269461233646E-2</v>
      </c>
      <c r="AS449">
        <v>2.3467319481397256E-2</v>
      </c>
      <c r="AT449">
        <v>2.3909951174714991E-2</v>
      </c>
      <c r="AU449">
        <v>2.435751972858928E-2</v>
      </c>
      <c r="AV449">
        <v>2.242747023470034E-2</v>
      </c>
      <c r="AW449">
        <v>2.1209498207957665E-2</v>
      </c>
      <c r="AX449">
        <v>2.3937802601465694E-2</v>
      </c>
      <c r="AY449">
        <v>2.2616379110217768E-2</v>
      </c>
      <c r="AZ449">
        <v>2.2284446213202063E-2</v>
      </c>
    </row>
    <row r="450" spans="11:52" ht="14.4">
      <c r="K450" t="s">
        <v>4549</v>
      </c>
      <c r="L450" t="s">
        <v>2315</v>
      </c>
      <c r="M450" t="s">
        <v>13</v>
      </c>
      <c r="N450" t="s">
        <v>80</v>
      </c>
      <c r="AG450">
        <v>0.40590861582127841</v>
      </c>
      <c r="AH450">
        <v>0.41085478603375902</v>
      </c>
      <c r="AI450">
        <v>0.40607987037683357</v>
      </c>
      <c r="AJ450">
        <v>0.42269374132301646</v>
      </c>
      <c r="AK450">
        <v>0.40223880275292362</v>
      </c>
      <c r="AL450">
        <v>0.39531898827261558</v>
      </c>
      <c r="AM450">
        <v>0.39171852744242847</v>
      </c>
      <c r="AN450">
        <v>0.40415036823735695</v>
      </c>
      <c r="AO450">
        <v>0.38875266721875457</v>
      </c>
      <c r="AP450">
        <v>0.40338402172759757</v>
      </c>
      <c r="AQ450">
        <v>0.39992635771234264</v>
      </c>
      <c r="AR450">
        <v>0.40212936637037422</v>
      </c>
      <c r="AS450">
        <v>0.39586307774424312</v>
      </c>
      <c r="AT450">
        <v>0.39245386015659689</v>
      </c>
      <c r="AU450">
        <v>0.38692555185512439</v>
      </c>
      <c r="AV450">
        <v>0.40847498603865473</v>
      </c>
      <c r="AW450">
        <v>0.38887692890579728</v>
      </c>
      <c r="AX450">
        <v>0.39743951731459448</v>
      </c>
      <c r="AY450">
        <v>0.39640125798734355</v>
      </c>
      <c r="AZ450">
        <v>0.41115450306190054</v>
      </c>
    </row>
    <row r="451" spans="11:52" ht="14.4">
      <c r="K451" t="s">
        <v>4550</v>
      </c>
      <c r="L451" t="s">
        <v>2315</v>
      </c>
      <c r="M451" t="s">
        <v>14</v>
      </c>
      <c r="N451" t="s">
        <v>80</v>
      </c>
      <c r="AG451">
        <v>0.33725687630813989</v>
      </c>
      <c r="AH451">
        <v>0.35680805344267114</v>
      </c>
      <c r="AI451">
        <v>0.34769250799403129</v>
      </c>
      <c r="AJ451">
        <v>0.36997970071991393</v>
      </c>
      <c r="AK451">
        <v>0.34786227424996569</v>
      </c>
      <c r="AL451">
        <v>0.35476250269791754</v>
      </c>
      <c r="AM451">
        <v>0.35777811412812038</v>
      </c>
      <c r="AN451">
        <v>0.36847541720333482</v>
      </c>
      <c r="AO451">
        <v>0.35858758600159985</v>
      </c>
      <c r="AP451">
        <v>0.36565269609340861</v>
      </c>
      <c r="AQ451">
        <v>0.36734663025880609</v>
      </c>
      <c r="AR451">
        <v>0.39330180459390462</v>
      </c>
      <c r="AS451">
        <v>0.38382201853169173</v>
      </c>
      <c r="AT451">
        <v>0.39053029855256705</v>
      </c>
      <c r="AU451">
        <v>0.39779379220766903</v>
      </c>
      <c r="AV451">
        <v>0.42002618514321766</v>
      </c>
      <c r="AW451">
        <v>0.36353832467466951</v>
      </c>
      <c r="AX451">
        <v>0.35848525899910449</v>
      </c>
      <c r="AY451">
        <v>0.39797677229685485</v>
      </c>
      <c r="AZ451">
        <v>0.40663720717026369</v>
      </c>
    </row>
    <row r="452" spans="11:52" ht="14.4">
      <c r="K452" t="s">
        <v>4551</v>
      </c>
      <c r="L452" t="s">
        <v>2315</v>
      </c>
      <c r="M452" t="s">
        <v>92</v>
      </c>
      <c r="N452" t="s">
        <v>80</v>
      </c>
      <c r="AG452">
        <v>0.62226711414233093</v>
      </c>
      <c r="AH452">
        <v>0.62309982892765992</v>
      </c>
      <c r="AI452">
        <v>0.61651067276762017</v>
      </c>
      <c r="AJ452">
        <v>0.62720528226721106</v>
      </c>
      <c r="AK452">
        <v>0.63663787451446852</v>
      </c>
      <c r="AL452">
        <v>0.64402622853775893</v>
      </c>
      <c r="AM452">
        <v>0.63142446082361725</v>
      </c>
      <c r="AN452">
        <v>0.6325952923033703</v>
      </c>
      <c r="AO452">
        <v>0.63562194970892172</v>
      </c>
      <c r="AP452">
        <v>0.6396321325014982</v>
      </c>
      <c r="AQ452">
        <v>0.62426290815865326</v>
      </c>
      <c r="AR452">
        <v>0.62556654571504144</v>
      </c>
      <c r="AS452">
        <v>0.58452828461879192</v>
      </c>
      <c r="AT452">
        <v>0.58323338596675611</v>
      </c>
      <c r="AU452">
        <v>0.56797687374031114</v>
      </c>
      <c r="AV452">
        <v>0.56421471730258277</v>
      </c>
      <c r="AW452">
        <v>0.5485603803830168</v>
      </c>
      <c r="AX452">
        <v>0.55818646443766706</v>
      </c>
      <c r="AY452">
        <v>0.55898554912683407</v>
      </c>
      <c r="AZ452">
        <v>0.55925878877215662</v>
      </c>
    </row>
    <row r="453" spans="11:52" ht="14.4">
      <c r="K453" t="s">
        <v>4552</v>
      </c>
      <c r="L453" t="s">
        <v>2315</v>
      </c>
      <c r="M453" t="s">
        <v>15</v>
      </c>
      <c r="N453" t="s">
        <v>80</v>
      </c>
      <c r="AE453" t="s">
        <v>6079</v>
      </c>
      <c r="AF453" t="s">
        <v>6079</v>
      </c>
      <c r="AG453">
        <v>0.6421823315898525</v>
      </c>
      <c r="AH453">
        <v>0.63205188878767904</v>
      </c>
      <c r="AI453">
        <v>0.64122943663005749</v>
      </c>
      <c r="AJ453">
        <v>0.6462711660177306</v>
      </c>
      <c r="AK453">
        <v>0.66427467528011086</v>
      </c>
      <c r="AL453">
        <v>0.64990651133937072</v>
      </c>
      <c r="AM453">
        <v>0.64613691537834428</v>
      </c>
      <c r="AN453">
        <v>0.65515046530957666</v>
      </c>
      <c r="AO453">
        <v>0.63029207077363636</v>
      </c>
      <c r="AP453">
        <v>0.57595815610230816</v>
      </c>
      <c r="AQ453">
        <v>0.56971989748403173</v>
      </c>
      <c r="AR453">
        <v>0.57298609987448756</v>
      </c>
      <c r="AS453">
        <v>0.57200514715927431</v>
      </c>
      <c r="AT453">
        <v>0.56985802414137332</v>
      </c>
      <c r="AU453">
        <v>0.56577067190421515</v>
      </c>
      <c r="AV453">
        <v>0.58457367171494623</v>
      </c>
      <c r="AW453">
        <v>0.58437502123533946</v>
      </c>
      <c r="AX453">
        <v>0.58293119099569524</v>
      </c>
      <c r="AY453">
        <v>0.5739364746251302</v>
      </c>
      <c r="AZ453">
        <v>0.57245740396610201</v>
      </c>
    </row>
    <row r="454" spans="11:52" ht="14.4">
      <c r="K454" t="s">
        <v>4553</v>
      </c>
      <c r="L454" t="s">
        <v>2315</v>
      </c>
      <c r="M454" t="s">
        <v>91</v>
      </c>
      <c r="N454" t="s">
        <v>80</v>
      </c>
      <c r="AG454">
        <v>0.41600528646547985</v>
      </c>
      <c r="AH454">
        <v>0.4253779559136181</v>
      </c>
      <c r="AI454">
        <v>0.41734293716846721</v>
      </c>
      <c r="AJ454">
        <v>0.45741058526554967</v>
      </c>
      <c r="AK454">
        <v>0.41145713913949278</v>
      </c>
      <c r="AL454">
        <v>0.43448277086428466</v>
      </c>
      <c r="AM454">
        <v>0.44352128208672142</v>
      </c>
      <c r="AN454">
        <v>0.48157632617327106</v>
      </c>
      <c r="AO454">
        <v>0.46460882345372106</v>
      </c>
      <c r="AP454">
        <v>0.4704848061739702</v>
      </c>
      <c r="AQ454">
        <v>0.45833192068362538</v>
      </c>
      <c r="AR454">
        <v>0.49812375949551313</v>
      </c>
      <c r="AS454">
        <v>0.4259261039892388</v>
      </c>
      <c r="AT454">
        <v>0.41910525868362847</v>
      </c>
      <c r="AU454">
        <v>0.44051980411651043</v>
      </c>
      <c r="AV454">
        <v>0.49043811548464872</v>
      </c>
      <c r="AW454">
        <v>0.4415482891445921</v>
      </c>
      <c r="AX454">
        <v>0.42548931243591026</v>
      </c>
      <c r="AY454">
        <v>0.42564813097229592</v>
      </c>
      <c r="AZ454">
        <v>0.45642469725174134</v>
      </c>
    </row>
    <row r="455" spans="11:52" ht="14.4">
      <c r="K455" t="s">
        <v>4554</v>
      </c>
      <c r="L455" t="s">
        <v>2315</v>
      </c>
      <c r="M455" t="s">
        <v>16</v>
      </c>
      <c r="N455" t="s">
        <v>80</v>
      </c>
      <c r="AG455">
        <v>0.16640809562158981</v>
      </c>
      <c r="AH455">
        <v>0.16989604495716518</v>
      </c>
      <c r="AI455">
        <v>0.16375674322960737</v>
      </c>
      <c r="AJ455">
        <v>0.18484537813037277</v>
      </c>
      <c r="AK455">
        <v>0.16586674313108177</v>
      </c>
      <c r="AL455">
        <v>0.17177157532691373</v>
      </c>
      <c r="AM455">
        <v>0.17512998908730604</v>
      </c>
      <c r="AN455">
        <v>0.18791983030729911</v>
      </c>
      <c r="AO455">
        <v>0.183427342661515</v>
      </c>
      <c r="AP455">
        <v>0.18530201435422136</v>
      </c>
      <c r="AQ455">
        <v>0.18106181991644671</v>
      </c>
      <c r="AR455">
        <v>0.19161415776819535</v>
      </c>
      <c r="AS455">
        <v>0.17729077126842813</v>
      </c>
      <c r="AT455">
        <v>0.17555241801488183</v>
      </c>
      <c r="AU455">
        <v>0.1683615592986043</v>
      </c>
      <c r="AV455">
        <v>0.18896021166879504</v>
      </c>
      <c r="AW455">
        <v>0.180459752770006</v>
      </c>
      <c r="AX455">
        <v>0.1832052117758918</v>
      </c>
      <c r="AY455">
        <v>0.18293995235545296</v>
      </c>
      <c r="AZ455">
        <v>0.19864173721279943</v>
      </c>
    </row>
    <row r="456" spans="11:52" ht="14.4">
      <c r="K456" t="s">
        <v>4555</v>
      </c>
      <c r="L456" t="s">
        <v>2315</v>
      </c>
      <c r="M456" t="s">
        <v>17</v>
      </c>
      <c r="N456" t="s">
        <v>80</v>
      </c>
      <c r="AG456">
        <v>0.1108060511993476</v>
      </c>
      <c r="AH456">
        <v>0.11005489291737318</v>
      </c>
      <c r="AI456">
        <v>0.1061914816512856</v>
      </c>
      <c r="AJ456">
        <v>0.11132929361525166</v>
      </c>
      <c r="AK456">
        <v>0.10663109818231915</v>
      </c>
      <c r="AL456">
        <v>0.11134625191837023</v>
      </c>
      <c r="AM456">
        <v>0.11099844506260866</v>
      </c>
      <c r="AN456">
        <v>0.1124323448759032</v>
      </c>
      <c r="AO456">
        <v>0.1147163606971859</v>
      </c>
      <c r="AP456">
        <v>0.1179836872766245</v>
      </c>
      <c r="AQ456">
        <v>0.1170209933849912</v>
      </c>
      <c r="AR456">
        <v>0.11826239912635764</v>
      </c>
      <c r="AS456">
        <v>0.10840465200801912</v>
      </c>
      <c r="AT456">
        <v>0.11048868618804655</v>
      </c>
      <c r="AU456">
        <v>0.10837284801427682</v>
      </c>
      <c r="AV456">
        <v>0.11165490587254635</v>
      </c>
      <c r="AW456">
        <v>0.11097876851017048</v>
      </c>
      <c r="AX456">
        <v>0.1085192461808334</v>
      </c>
      <c r="AY456">
        <v>0.10610287271171932</v>
      </c>
      <c r="AZ456">
        <v>0.11022530140430352</v>
      </c>
    </row>
    <row r="457" spans="11:52" ht="14.4">
      <c r="K457" t="s">
        <v>4556</v>
      </c>
      <c r="L457" t="s">
        <v>2315</v>
      </c>
      <c r="M457" t="s">
        <v>97</v>
      </c>
      <c r="N457" t="s">
        <v>80</v>
      </c>
      <c r="O457" t="s">
        <v>6079</v>
      </c>
      <c r="P457" t="s">
        <v>6079</v>
      </c>
      <c r="Q457" t="s">
        <v>6079</v>
      </c>
      <c r="R457" t="s">
        <v>6079</v>
      </c>
      <c r="S457" t="s">
        <v>6079</v>
      </c>
      <c r="T457" t="s">
        <v>6079</v>
      </c>
      <c r="AG457">
        <v>0.38092682370606673</v>
      </c>
      <c r="AH457">
        <v>0.38634269824611567</v>
      </c>
      <c r="AI457">
        <v>0.38782914602405033</v>
      </c>
      <c r="AJ457">
        <v>0.39307758209402921</v>
      </c>
      <c r="AK457">
        <v>0.3977887541474846</v>
      </c>
      <c r="AL457">
        <v>0.37361924582678824</v>
      </c>
      <c r="AM457">
        <v>0.36458828228905649</v>
      </c>
      <c r="AN457">
        <v>0.36170325839887424</v>
      </c>
      <c r="AO457">
        <v>0.39736765509438127</v>
      </c>
      <c r="AP457">
        <v>0.41963875119344535</v>
      </c>
      <c r="AQ457">
        <v>0.43085079567038992</v>
      </c>
      <c r="AR457">
        <v>0.42730194828844209</v>
      </c>
      <c r="AS457">
        <v>0.38324429369628499</v>
      </c>
      <c r="AT457">
        <v>0.38145576945972376</v>
      </c>
      <c r="AU457">
        <v>0.37731271482368522</v>
      </c>
      <c r="AV457">
        <v>0.3954613976875489</v>
      </c>
      <c r="AW457">
        <v>0.38531152681732911</v>
      </c>
      <c r="AX457">
        <v>0.39300307915605953</v>
      </c>
      <c r="AY457">
        <v>0.39947973044235102</v>
      </c>
      <c r="AZ457">
        <v>0.40004096519669263</v>
      </c>
    </row>
    <row r="458" spans="11:52" ht="14.4">
      <c r="K458" t="s">
        <v>4557</v>
      </c>
      <c r="L458" t="s">
        <v>2315</v>
      </c>
      <c r="M458" t="s">
        <v>18</v>
      </c>
      <c r="N458" t="s">
        <v>80</v>
      </c>
      <c r="AG458">
        <v>0.38527520115620006</v>
      </c>
      <c r="AH458">
        <v>0.38933702210663118</v>
      </c>
      <c r="AI458">
        <v>0.38425168980805013</v>
      </c>
      <c r="AJ458">
        <v>0.39643707808481127</v>
      </c>
      <c r="AK458">
        <v>0.38185780564298666</v>
      </c>
      <c r="AL458">
        <v>0.37462558436048971</v>
      </c>
      <c r="AM458">
        <v>0.38160968843697984</v>
      </c>
      <c r="AN458">
        <v>0.35313755786278728</v>
      </c>
      <c r="AO458">
        <v>0.38431670849791277</v>
      </c>
      <c r="AP458">
        <v>0.39627349830615599</v>
      </c>
      <c r="AQ458">
        <v>0.3944294117714614</v>
      </c>
      <c r="AR458">
        <v>0.39813176508359976</v>
      </c>
      <c r="AS458">
        <v>0.39380247496521104</v>
      </c>
      <c r="AT458">
        <v>0.38463183470008638</v>
      </c>
      <c r="AU458">
        <v>0.37681895905446666</v>
      </c>
      <c r="AV458">
        <v>0.40406145941353822</v>
      </c>
      <c r="AW458">
        <v>0.39265199314649801</v>
      </c>
      <c r="AX458">
        <v>0.39236509566937489</v>
      </c>
      <c r="AY458">
        <v>0.38947868510667139</v>
      </c>
      <c r="AZ458">
        <v>0.39823422508459622</v>
      </c>
    </row>
    <row r="459" spans="11:52" ht="14.4">
      <c r="K459" t="s">
        <v>4558</v>
      </c>
      <c r="L459" t="s">
        <v>2315</v>
      </c>
      <c r="M459" t="s">
        <v>34</v>
      </c>
      <c r="N459" t="s">
        <v>80</v>
      </c>
      <c r="AG459">
        <v>0.28264521449700231</v>
      </c>
      <c r="AH459">
        <v>0.28313105526275528</v>
      </c>
      <c r="AI459">
        <v>0.27756288393395412</v>
      </c>
      <c r="AJ459">
        <v>0.29767985269720504</v>
      </c>
      <c r="AK459">
        <v>0.27494428015402556</v>
      </c>
      <c r="AL459">
        <v>0.27852986997480106</v>
      </c>
      <c r="AM459">
        <v>0.28094593604486534</v>
      </c>
      <c r="AN459">
        <v>0.28627228621928874</v>
      </c>
      <c r="AO459">
        <v>0.28718917801872268</v>
      </c>
      <c r="AP459">
        <v>0.29343878676635099</v>
      </c>
      <c r="AQ459">
        <v>0.2910957573396431</v>
      </c>
      <c r="AR459">
        <v>0.30019688768666686</v>
      </c>
      <c r="AS459">
        <v>0.28746598549587138</v>
      </c>
      <c r="AT459">
        <v>0.28880714111516625</v>
      </c>
      <c r="AU459">
        <v>0.28089810415166255</v>
      </c>
      <c r="AV459">
        <v>0.30569718916286526</v>
      </c>
      <c r="AW459">
        <v>0.29704626951240376</v>
      </c>
      <c r="AX459">
        <v>0.30128954222113169</v>
      </c>
      <c r="AY459">
        <v>0.29846516497157577</v>
      </c>
      <c r="AZ459">
        <v>0.30897796742596839</v>
      </c>
    </row>
    <row r="460" spans="11:52" ht="14.4">
      <c r="K460" t="s">
        <v>4559</v>
      </c>
      <c r="L460" t="s">
        <v>2315</v>
      </c>
      <c r="M460" t="s">
        <v>19</v>
      </c>
      <c r="N460" t="s">
        <v>80</v>
      </c>
      <c r="AG460">
        <v>0.18345961006368439</v>
      </c>
      <c r="AH460">
        <v>0.19963507796514471</v>
      </c>
      <c r="AI460">
        <v>0.19688912014755847</v>
      </c>
      <c r="AJ460">
        <v>0.19477990427349337</v>
      </c>
      <c r="AK460">
        <v>0.18945963589684284</v>
      </c>
      <c r="AL460">
        <v>0.20221163675341097</v>
      </c>
      <c r="AM460">
        <v>0.20753973074539489</v>
      </c>
      <c r="AN460">
        <v>0.21798849792011532</v>
      </c>
      <c r="AO460">
        <v>0.2030621099385615</v>
      </c>
      <c r="AP460">
        <v>0.21411713465278895</v>
      </c>
      <c r="AQ460">
        <v>0.20515804139298505</v>
      </c>
      <c r="AR460">
        <v>0.2178289031637145</v>
      </c>
      <c r="AS460">
        <v>0.19407598318924457</v>
      </c>
      <c r="AT460">
        <v>0.21203510775780465</v>
      </c>
      <c r="AU460">
        <v>0.19596070737363916</v>
      </c>
      <c r="AV460">
        <v>0.21516605605281708</v>
      </c>
      <c r="AW460">
        <v>0.2163858838512969</v>
      </c>
      <c r="AX460">
        <v>0.21992663875626159</v>
      </c>
      <c r="AY460">
        <v>0.21812908754000085</v>
      </c>
      <c r="AZ460">
        <v>0.22761143985505941</v>
      </c>
    </row>
    <row r="461" spans="11:52" ht="14.4">
      <c r="K461" t="s">
        <v>4560</v>
      </c>
      <c r="L461" t="s">
        <v>2315</v>
      </c>
      <c r="M461" t="s">
        <v>20</v>
      </c>
      <c r="N461" t="s">
        <v>80</v>
      </c>
      <c r="AG461">
        <v>0.25121728303771201</v>
      </c>
      <c r="AH461">
        <v>0.24875306634514105</v>
      </c>
      <c r="AI461">
        <v>0.24335123376260523</v>
      </c>
      <c r="AJ461">
        <v>0.26224892193786692</v>
      </c>
      <c r="AK461">
        <v>0.23537377698338063</v>
      </c>
      <c r="AL461">
        <v>0.24014825661785424</v>
      </c>
      <c r="AM461">
        <v>0.24222372412527485</v>
      </c>
      <c r="AN461">
        <v>0.25205013302636442</v>
      </c>
      <c r="AO461">
        <v>0.24862770776749332</v>
      </c>
      <c r="AP461">
        <v>0.25459554343641805</v>
      </c>
      <c r="AQ461">
        <v>0.25340689367144009</v>
      </c>
      <c r="AR461">
        <v>0.25738859066785347</v>
      </c>
      <c r="AS461">
        <v>0.24606955338447051</v>
      </c>
      <c r="AT461">
        <v>0.25040676906323234</v>
      </c>
      <c r="AU461">
        <v>0.24105252500947069</v>
      </c>
      <c r="AV461">
        <v>0.25984723074686872</v>
      </c>
      <c r="AW461">
        <v>0.25963899165595478</v>
      </c>
      <c r="AX461">
        <v>0.26552686407135423</v>
      </c>
      <c r="AY461">
        <v>0.25954418805814905</v>
      </c>
      <c r="AZ461">
        <v>0.26283329333610767</v>
      </c>
    </row>
    <row r="462" spans="11:52" ht="14.4">
      <c r="K462" t="s">
        <v>4561</v>
      </c>
      <c r="L462" t="s">
        <v>2315</v>
      </c>
      <c r="M462" t="s">
        <v>21</v>
      </c>
      <c r="N462" t="s">
        <v>80</v>
      </c>
      <c r="AG462">
        <v>0.2861507372535485</v>
      </c>
      <c r="AH462">
        <v>0.28076347774759364</v>
      </c>
      <c r="AI462">
        <v>0.27335420184888887</v>
      </c>
      <c r="AJ462">
        <v>0.29431892080503946</v>
      </c>
      <c r="AK462">
        <v>0.25922020272871155</v>
      </c>
      <c r="AL462">
        <v>0.27325475310436054</v>
      </c>
      <c r="AM462">
        <v>0.27668366190755239</v>
      </c>
      <c r="AN462">
        <v>0.28782343934943316</v>
      </c>
    </row>
    <row r="463" spans="11:52" ht="14.4">
      <c r="K463" t="s">
        <v>4562</v>
      </c>
      <c r="L463" t="s">
        <v>2315</v>
      </c>
      <c r="M463" t="s">
        <v>22</v>
      </c>
      <c r="N463" t="s">
        <v>80</v>
      </c>
      <c r="AG463">
        <v>0.5410139616662023</v>
      </c>
      <c r="AH463">
        <v>0.54352075680182654</v>
      </c>
      <c r="AI463">
        <v>0.54854033996269069</v>
      </c>
      <c r="AJ463">
        <v>0.55326542310448756</v>
      </c>
      <c r="AK463">
        <v>0.53513590246461695</v>
      </c>
      <c r="AL463">
        <v>0.51530518950896853</v>
      </c>
      <c r="AM463">
        <v>0.50970582104921824</v>
      </c>
      <c r="AN463">
        <v>0.51236342891197739</v>
      </c>
      <c r="AO463">
        <v>0.51392178762709551</v>
      </c>
      <c r="AP463">
        <v>0.50717564362144829</v>
      </c>
      <c r="AQ463">
        <v>0.50391605248231686</v>
      </c>
      <c r="AR463">
        <v>0.49721230090991342</v>
      </c>
      <c r="AS463">
        <v>0.50115745015470692</v>
      </c>
      <c r="AT463">
        <v>0.49808075889234354</v>
      </c>
      <c r="AU463">
        <v>0.49580638068666183</v>
      </c>
      <c r="AV463">
        <v>0.52716038343421456</v>
      </c>
      <c r="AW463">
        <v>0.53802566138407504</v>
      </c>
      <c r="AX463">
        <v>0.55101766073739755</v>
      </c>
      <c r="AY463">
        <v>0.54993959755808475</v>
      </c>
      <c r="AZ463">
        <v>0.56537419029439684</v>
      </c>
    </row>
    <row r="464" spans="11:52" ht="14.4">
      <c r="K464" t="s">
        <v>4563</v>
      </c>
      <c r="L464" t="s">
        <v>2315</v>
      </c>
      <c r="M464" t="s">
        <v>90</v>
      </c>
      <c r="N464" t="s">
        <v>80</v>
      </c>
      <c r="AG464">
        <v>0.56047389124197355</v>
      </c>
      <c r="AH464">
        <v>0.56153064823171595</v>
      </c>
      <c r="AI464">
        <v>0.56444125312544391</v>
      </c>
      <c r="AJ464">
        <v>0.57081201963511319</v>
      </c>
      <c r="AK464">
        <v>0.57153314822911028</v>
      </c>
      <c r="AL464">
        <v>0.564117222988617</v>
      </c>
      <c r="AM464">
        <v>0.57431661085355024</v>
      </c>
      <c r="AN464">
        <v>0.57116666729951693</v>
      </c>
      <c r="AO464">
        <v>0.57502633850323015</v>
      </c>
      <c r="AP464">
        <v>0.57361765654305108</v>
      </c>
      <c r="AQ464">
        <v>0.57473159999323842</v>
      </c>
      <c r="AR464">
        <v>0.58055844096922893</v>
      </c>
      <c r="AS464">
        <v>0.57855358626377984</v>
      </c>
      <c r="AT464">
        <v>0.56798329000725378</v>
      </c>
      <c r="AU464">
        <v>0.5631623694469664</v>
      </c>
      <c r="AV464">
        <v>0.56414586652495569</v>
      </c>
      <c r="AW464">
        <v>0.58127686766214737</v>
      </c>
      <c r="AX464">
        <v>0.57079359545014796</v>
      </c>
      <c r="AY464">
        <v>0.55293297487832316</v>
      </c>
      <c r="AZ464">
        <v>0.5551348619879608</v>
      </c>
    </row>
    <row r="465" spans="11:52" ht="14.4">
      <c r="K465" t="s">
        <v>4564</v>
      </c>
      <c r="L465" t="s">
        <v>2315</v>
      </c>
      <c r="M465" t="s">
        <v>23</v>
      </c>
      <c r="N465" t="s">
        <v>80</v>
      </c>
      <c r="AG465">
        <v>0.48130487540135442</v>
      </c>
      <c r="AH465">
        <v>0.48450543133098001</v>
      </c>
      <c r="AI465">
        <v>0.46516122131148285</v>
      </c>
      <c r="AJ465">
        <v>0.474971709776769</v>
      </c>
      <c r="AK465">
        <v>0.46626333239235263</v>
      </c>
      <c r="AL465">
        <v>0.47419948859978689</v>
      </c>
      <c r="AM465">
        <v>0.46675949546431822</v>
      </c>
      <c r="AN465">
        <v>0.46715092944728936</v>
      </c>
      <c r="AO465">
        <v>0.42299352937711071</v>
      </c>
      <c r="AP465">
        <v>0.41337252098790783</v>
      </c>
      <c r="AQ465">
        <v>0.4026605475133293</v>
      </c>
      <c r="AR465">
        <v>0.40663901351552662</v>
      </c>
      <c r="AS465">
        <v>0.40057042540928328</v>
      </c>
      <c r="AT465">
        <v>0.4023933928402228</v>
      </c>
      <c r="AU465">
        <v>0.38882054807573346</v>
      </c>
      <c r="AV465">
        <v>0.3919520330059178</v>
      </c>
      <c r="AW465">
        <v>0.43006273511431592</v>
      </c>
      <c r="AX465">
        <v>0.42063977988517409</v>
      </c>
      <c r="AY465">
        <v>0.41719377818428577</v>
      </c>
      <c r="AZ465">
        <v>0.41730168376173665</v>
      </c>
    </row>
    <row r="466" spans="11:52" ht="14.4">
      <c r="K466" t="s">
        <v>4565</v>
      </c>
      <c r="L466" t="s">
        <v>2315</v>
      </c>
      <c r="M466" t="s">
        <v>24</v>
      </c>
      <c r="N466" t="s">
        <v>80</v>
      </c>
      <c r="AG466">
        <v>0.40322118207037766</v>
      </c>
      <c r="AH466">
        <v>0.38671177970419057</v>
      </c>
      <c r="AI466">
        <v>0.3902798642185043</v>
      </c>
      <c r="AJ466">
        <v>0.39096938653913449</v>
      </c>
      <c r="AK466">
        <v>0.38183903589545998</v>
      </c>
      <c r="AL466">
        <v>0.39200610732538155</v>
      </c>
      <c r="AM466">
        <v>0.38601697204497887</v>
      </c>
      <c r="AN466">
        <v>0.38899808085325194</v>
      </c>
      <c r="AO466">
        <v>0.37101075875060552</v>
      </c>
      <c r="AP466">
        <v>0.36020185355845108</v>
      </c>
      <c r="AQ466">
        <v>0.35470630927890179</v>
      </c>
      <c r="AR466">
        <v>0.34884152816130493</v>
      </c>
      <c r="AS466">
        <v>0.3576200946237803</v>
      </c>
      <c r="AT466">
        <v>0.32932941628101736</v>
      </c>
      <c r="AU466">
        <v>0.32134468905909241</v>
      </c>
      <c r="AV466">
        <v>0.35067812622892641</v>
      </c>
      <c r="AW466">
        <v>0.35142359171589699</v>
      </c>
      <c r="AX466">
        <v>0.35290463182177823</v>
      </c>
      <c r="AY466">
        <v>0.35653630196837804</v>
      </c>
      <c r="AZ466">
        <v>0.36118779231540976</v>
      </c>
    </row>
    <row r="467" spans="11:52" ht="14.4">
      <c r="K467" t="s">
        <v>4566</v>
      </c>
      <c r="L467" t="s">
        <v>2315</v>
      </c>
      <c r="M467" t="s">
        <v>1386</v>
      </c>
      <c r="N467" t="s">
        <v>80</v>
      </c>
      <c r="O467" t="s">
        <v>6079</v>
      </c>
      <c r="P467" t="s">
        <v>6079</v>
      </c>
      <c r="Q467" t="s">
        <v>6079</v>
      </c>
      <c r="R467" t="s">
        <v>6079</v>
      </c>
      <c r="S467" t="s">
        <v>6079</v>
      </c>
      <c r="T467" t="s">
        <v>6079</v>
      </c>
      <c r="U467" t="s">
        <v>6079</v>
      </c>
      <c r="V467" t="s">
        <v>6079</v>
      </c>
      <c r="W467" t="s">
        <v>6079</v>
      </c>
      <c r="X467" t="s">
        <v>6079</v>
      </c>
      <c r="Y467" t="s">
        <v>6079</v>
      </c>
      <c r="Z467" t="s">
        <v>6079</v>
      </c>
      <c r="AA467" t="s">
        <v>6079</v>
      </c>
      <c r="AG467">
        <v>0.2862305052333583</v>
      </c>
      <c r="AH467">
        <v>0.28525737828189818</v>
      </c>
      <c r="AI467">
        <v>0.28646093719856019</v>
      </c>
      <c r="AJ467">
        <v>0.30845546728160345</v>
      </c>
      <c r="AK467">
        <v>0.29167104597146071</v>
      </c>
      <c r="AL467">
        <v>0.30324209154859683</v>
      </c>
      <c r="AM467">
        <v>0.29024423632502239</v>
      </c>
      <c r="AN467">
        <v>0.31349557711688247</v>
      </c>
      <c r="AO467">
        <v>0.31653195527851091</v>
      </c>
      <c r="AP467">
        <v>0.30243597626649943</v>
      </c>
      <c r="AQ467">
        <v>0.29437790685641907</v>
      </c>
      <c r="AR467">
        <v>0.30879413464082334</v>
      </c>
      <c r="AS467">
        <v>0.30141849421214595</v>
      </c>
      <c r="AT467">
        <v>0.30294473965064012</v>
      </c>
      <c r="AU467">
        <v>0.29596028385994505</v>
      </c>
      <c r="AV467">
        <v>0.29893587484937989</v>
      </c>
      <c r="AW467">
        <v>0.29925541476202316</v>
      </c>
      <c r="AX467">
        <v>0.30537136570354673</v>
      </c>
      <c r="AY467">
        <v>0.30651476913676901</v>
      </c>
      <c r="AZ467">
        <v>0.32341209161020801</v>
      </c>
    </row>
    <row r="468" spans="11:52" ht="14.4">
      <c r="K468" t="s">
        <v>4567</v>
      </c>
      <c r="L468" t="s">
        <v>2315</v>
      </c>
      <c r="M468" t="s">
        <v>25</v>
      </c>
      <c r="N468" t="s">
        <v>80</v>
      </c>
      <c r="AG468">
        <v>0.33431054840992713</v>
      </c>
      <c r="AH468">
        <v>0.32965487645680525</v>
      </c>
      <c r="AI468">
        <v>0.33070431111232912</v>
      </c>
      <c r="AJ468">
        <v>0.34235816130220798</v>
      </c>
      <c r="AK468">
        <v>0.3361556660638404</v>
      </c>
      <c r="AL468">
        <v>0.32916839117671642</v>
      </c>
      <c r="AM468">
        <v>0.32936130605222758</v>
      </c>
      <c r="AN468">
        <v>0.32525007217565288</v>
      </c>
      <c r="AO468">
        <v>0.34243764803539112</v>
      </c>
      <c r="AP468">
        <v>0.34022338659397355</v>
      </c>
      <c r="AQ468">
        <v>0.34316290687266104</v>
      </c>
      <c r="AR468">
        <v>0.35329511390592566</v>
      </c>
      <c r="AS468">
        <v>0.34987986087432171</v>
      </c>
      <c r="AT468">
        <v>0.35468619026825216</v>
      </c>
      <c r="AU468">
        <v>0.35641676994399601</v>
      </c>
      <c r="AV468">
        <v>0.38054583745526271</v>
      </c>
      <c r="AW468">
        <v>0.36760373310800915</v>
      </c>
      <c r="AX468">
        <v>0.3712125223412221</v>
      </c>
      <c r="AY468">
        <v>0.3723671279344356</v>
      </c>
      <c r="AZ468">
        <v>0.37639761911684955</v>
      </c>
    </row>
    <row r="469" spans="11:52" ht="14.4">
      <c r="K469" t="s">
        <v>5658</v>
      </c>
      <c r="L469" t="s">
        <v>2315</v>
      </c>
      <c r="M469" t="s">
        <v>5610</v>
      </c>
      <c r="N469" t="s">
        <v>80</v>
      </c>
      <c r="AO469">
        <v>0.39914627657986446</v>
      </c>
      <c r="AP469" t="s">
        <v>6079</v>
      </c>
      <c r="AQ469" t="s">
        <v>6079</v>
      </c>
      <c r="AR469" t="s">
        <v>6079</v>
      </c>
      <c r="AS469" t="s">
        <v>6079</v>
      </c>
      <c r="AT469">
        <v>0.37516840580149352</v>
      </c>
      <c r="AU469">
        <v>0.37758615336320334</v>
      </c>
      <c r="AV469">
        <v>0.39296159335457848</v>
      </c>
      <c r="AW469">
        <v>0.40098013687079986</v>
      </c>
      <c r="AX469">
        <v>0.40174327909783186</v>
      </c>
      <c r="AY469">
        <v>0.40663488588573909</v>
      </c>
      <c r="AZ469">
        <v>0.40846710126672114</v>
      </c>
    </row>
    <row r="470" spans="11:52" ht="14.4">
      <c r="K470" t="s">
        <v>4568</v>
      </c>
      <c r="L470" t="s">
        <v>2315</v>
      </c>
      <c r="M470" t="s">
        <v>98</v>
      </c>
      <c r="N470" t="s">
        <v>80</v>
      </c>
      <c r="AG470">
        <v>0.61432793578962108</v>
      </c>
      <c r="AH470">
        <v>0.62656005859361252</v>
      </c>
      <c r="AI470">
        <v>0.6220409166530203</v>
      </c>
      <c r="AJ470">
        <v>0.62024370114756788</v>
      </c>
      <c r="AK470">
        <v>0.60795853036425496</v>
      </c>
      <c r="AL470">
        <v>0.59948043474411827</v>
      </c>
      <c r="AM470">
        <v>0.57808354233624692</v>
      </c>
      <c r="AN470">
        <v>0.58575177146419943</v>
      </c>
      <c r="AO470">
        <v>0.5795849148779858</v>
      </c>
      <c r="AP470">
        <v>0.57649768194137418</v>
      </c>
      <c r="AQ470">
        <v>0.57448355389097139</v>
      </c>
      <c r="AR470">
        <v>0.5722940894918449</v>
      </c>
      <c r="AS470">
        <v>0.56411298826496881</v>
      </c>
      <c r="AT470">
        <v>0.57907512917121173</v>
      </c>
      <c r="AU470">
        <v>0.57037628792765405</v>
      </c>
      <c r="AV470">
        <v>0.62168214498065621</v>
      </c>
      <c r="AW470">
        <v>0.6366329383982714</v>
      </c>
      <c r="AX470">
        <v>0.64115509028528161</v>
      </c>
      <c r="AY470">
        <v>0.65555209373454248</v>
      </c>
      <c r="AZ470">
        <v>0.63321762574810692</v>
      </c>
    </row>
    <row r="471" spans="11:52" ht="14.4">
      <c r="K471" t="s">
        <v>4569</v>
      </c>
      <c r="L471" t="s">
        <v>2315</v>
      </c>
      <c r="M471" t="s">
        <v>94</v>
      </c>
      <c r="N471" t="s">
        <v>80</v>
      </c>
      <c r="AG471">
        <v>0.12826635101667205</v>
      </c>
      <c r="AH471">
        <v>0.12618935917856522</v>
      </c>
      <c r="AI471">
        <v>0.1252276408291213</v>
      </c>
      <c r="AJ471">
        <v>0.12392315655890768</v>
      </c>
      <c r="AK471">
        <v>0.12813913400171456</v>
      </c>
      <c r="AL471">
        <v>0.13565902007680838</v>
      </c>
      <c r="AM471">
        <v>0.13434733712920391</v>
      </c>
      <c r="AN471">
        <v>0.16633673949548203</v>
      </c>
      <c r="AO471">
        <v>0.16331691326042974</v>
      </c>
      <c r="AP471">
        <v>0.16032192447247318</v>
      </c>
      <c r="AQ471">
        <v>0.16186356909099653</v>
      </c>
      <c r="AR471">
        <v>0.16144796673628292</v>
      </c>
      <c r="AS471">
        <v>0.1555514250905152</v>
      </c>
      <c r="AT471">
        <v>0.15492258781284907</v>
      </c>
      <c r="AU471">
        <v>0.1560285089157768</v>
      </c>
      <c r="AV471">
        <v>0.1672266025801763</v>
      </c>
      <c r="AW471">
        <v>0.16747442961295214</v>
      </c>
      <c r="AX471">
        <v>0.16642042412768146</v>
      </c>
      <c r="AY471">
        <v>0.16454215347051893</v>
      </c>
      <c r="AZ471">
        <v>0.16438597475623418</v>
      </c>
    </row>
    <row r="472" spans="11:52" ht="14.4">
      <c r="K472" t="s">
        <v>4570</v>
      </c>
      <c r="L472" t="s">
        <v>2315</v>
      </c>
      <c r="M472" t="s">
        <v>99</v>
      </c>
      <c r="N472" t="s">
        <v>80</v>
      </c>
      <c r="AG472">
        <v>0.53406389652728037</v>
      </c>
      <c r="AH472">
        <v>0.55238563014152076</v>
      </c>
      <c r="AI472">
        <v>0.54891029177088124</v>
      </c>
      <c r="AJ472">
        <v>0.56163853707408218</v>
      </c>
      <c r="AK472">
        <v>0.56100301030438671</v>
      </c>
      <c r="AL472">
        <v>0.51556780480713693</v>
      </c>
      <c r="AM472">
        <v>0.51093652895748787</v>
      </c>
      <c r="AN472">
        <v>0.51237493502043463</v>
      </c>
      <c r="AO472">
        <v>0.50411591884692664</v>
      </c>
      <c r="AP472">
        <v>0.52654696452837169</v>
      </c>
      <c r="AQ472">
        <v>0.53278077573198057</v>
      </c>
      <c r="AR472">
        <v>0.54040347874148564</v>
      </c>
      <c r="AS472">
        <v>0.54230321886973509</v>
      </c>
      <c r="AT472">
        <v>0.54935367391596246</v>
      </c>
      <c r="AU472">
        <v>0.54326002776579951</v>
      </c>
      <c r="AV472">
        <v>0.54285379105398313</v>
      </c>
      <c r="AW472">
        <v>0.54432831382726021</v>
      </c>
      <c r="AX472">
        <v>0.54978243854006437</v>
      </c>
      <c r="AY472">
        <v>0.56199174346083769</v>
      </c>
      <c r="AZ472">
        <v>0.55007009740502721</v>
      </c>
    </row>
    <row r="473" spans="11:52" ht="14.4">
      <c r="K473" t="s">
        <v>4571</v>
      </c>
      <c r="L473" t="s">
        <v>2315</v>
      </c>
      <c r="M473" t="s">
        <v>26</v>
      </c>
      <c r="N473" t="s">
        <v>80</v>
      </c>
      <c r="O473" t="s">
        <v>6079</v>
      </c>
      <c r="P473" t="s">
        <v>6079</v>
      </c>
      <c r="Q473" t="s">
        <v>6079</v>
      </c>
      <c r="R473" t="s">
        <v>6079</v>
      </c>
      <c r="S473" t="s">
        <v>6079</v>
      </c>
      <c r="AG473">
        <v>0.64795381737137403</v>
      </c>
      <c r="AH473">
        <v>0.6623746440646</v>
      </c>
      <c r="AI473">
        <v>0.6605037963365249</v>
      </c>
      <c r="AJ473">
        <v>0.66707445018141442</v>
      </c>
      <c r="AK473">
        <v>0.65861416093052239</v>
      </c>
      <c r="AL473">
        <v>0.65811003687273661</v>
      </c>
      <c r="AM473">
        <v>0.66220235064867061</v>
      </c>
      <c r="AN473">
        <v>0.66622728427709732</v>
      </c>
      <c r="AO473">
        <v>0.65056637342758628</v>
      </c>
      <c r="AP473">
        <v>0.66525814930934524</v>
      </c>
      <c r="AQ473">
        <v>0.66152636270013432</v>
      </c>
      <c r="AR473">
        <v>0.65409399764460385</v>
      </c>
      <c r="AS473">
        <v>0.65792385814083276</v>
      </c>
      <c r="AT473">
        <v>0.65381017134585606</v>
      </c>
      <c r="AU473">
        <v>0.6478116063545003</v>
      </c>
      <c r="AV473">
        <v>0.64816668719966297</v>
      </c>
      <c r="AW473">
        <v>0.65354291868750936</v>
      </c>
      <c r="AX473">
        <v>0.65162371623248971</v>
      </c>
      <c r="AY473">
        <v>0.64558730689961896</v>
      </c>
      <c r="AZ473">
        <v>0.64584869961669478</v>
      </c>
    </row>
    <row r="474" spans="11:52" ht="14.4">
      <c r="K474" t="s">
        <v>4572</v>
      </c>
      <c r="L474" t="s">
        <v>2315</v>
      </c>
      <c r="M474" t="s">
        <v>27</v>
      </c>
      <c r="N474" t="s">
        <v>80</v>
      </c>
      <c r="AG474">
        <v>0.35904588227381673</v>
      </c>
      <c r="AH474">
        <v>0.36374137673694906</v>
      </c>
      <c r="AI474">
        <v>0.35661640275071799</v>
      </c>
      <c r="AJ474">
        <v>0.3922796382756315</v>
      </c>
      <c r="AK474">
        <v>0.36638794462224594</v>
      </c>
      <c r="AL474">
        <v>0.37369192770589393</v>
      </c>
      <c r="AM474">
        <v>0.36933105265349325</v>
      </c>
      <c r="AN474">
        <v>0.38973780597030178</v>
      </c>
      <c r="AO474">
        <v>0.37424949868123192</v>
      </c>
      <c r="AP474">
        <v>0.38327245850390912</v>
      </c>
      <c r="AQ474">
        <v>0.37312677080968232</v>
      </c>
      <c r="AR474">
        <v>0.38790216714299114</v>
      </c>
      <c r="AS474">
        <v>0.36481878199772538</v>
      </c>
      <c r="AT474">
        <v>0.3733357561516133</v>
      </c>
      <c r="AU474">
        <v>0.35549194316036786</v>
      </c>
      <c r="AV474">
        <v>0.40832943506286962</v>
      </c>
      <c r="AW474">
        <v>0.38238931076209126</v>
      </c>
      <c r="AX474">
        <v>0.40185797276278062</v>
      </c>
      <c r="AY474">
        <v>0.39215416686668231</v>
      </c>
      <c r="AZ474">
        <v>0.422707843741776</v>
      </c>
    </row>
    <row r="475" spans="11:52" ht="14.4">
      <c r="K475" t="s">
        <v>4573</v>
      </c>
      <c r="L475" t="s">
        <v>2315</v>
      </c>
      <c r="M475" t="s">
        <v>28</v>
      </c>
      <c r="N475" t="s">
        <v>80</v>
      </c>
      <c r="AG475">
        <v>0.17636525615670354</v>
      </c>
      <c r="AH475">
        <v>0.17966883974482184</v>
      </c>
      <c r="AI475">
        <v>0.17890796071834092</v>
      </c>
      <c r="AJ475">
        <v>0.1852138295187786</v>
      </c>
      <c r="AK475">
        <v>0.16309115149820019</v>
      </c>
      <c r="AL475">
        <v>0.17264104764424876</v>
      </c>
      <c r="AM475">
        <v>0.17834548821660037</v>
      </c>
      <c r="AN475">
        <v>0.18981858782472369</v>
      </c>
      <c r="AO475">
        <v>0.18616564389165921</v>
      </c>
      <c r="AP475" t="s">
        <v>6079</v>
      </c>
      <c r="AQ475" t="s">
        <v>6079</v>
      </c>
      <c r="AR475" t="s">
        <v>6079</v>
      </c>
      <c r="AS475" t="s">
        <v>6079</v>
      </c>
      <c r="AT475">
        <v>0.2103896250601027</v>
      </c>
      <c r="AU475">
        <v>0.19462745688672517</v>
      </c>
      <c r="AV475">
        <v>0.20889070891096856</v>
      </c>
      <c r="AW475">
        <v>0.18845471527868185</v>
      </c>
      <c r="AX475">
        <v>0.19168756838167089</v>
      </c>
      <c r="AY475">
        <v>0.16791833991306657</v>
      </c>
      <c r="AZ475">
        <v>0.19712341595104585</v>
      </c>
    </row>
    <row r="476" spans="11:52" ht="14.4">
      <c r="K476" t="s">
        <v>4574</v>
      </c>
      <c r="L476" t="s">
        <v>2315</v>
      </c>
      <c r="M476" t="s">
        <v>29</v>
      </c>
      <c r="N476" t="s">
        <v>80</v>
      </c>
      <c r="AG476">
        <v>0.57094746181975031</v>
      </c>
      <c r="AH476">
        <v>0.57746619111443154</v>
      </c>
      <c r="AI476">
        <v>0.58130690388520856</v>
      </c>
      <c r="AJ476">
        <v>0.58438405462535825</v>
      </c>
      <c r="AK476">
        <v>0.58376614062036591</v>
      </c>
      <c r="AL476">
        <v>0.57830561485158993</v>
      </c>
      <c r="AM476">
        <v>0.58692742842861501</v>
      </c>
      <c r="AN476">
        <v>0.59518844910660995</v>
      </c>
      <c r="AO476">
        <v>0.59791910489674938</v>
      </c>
      <c r="AP476">
        <v>0.60449854823859661</v>
      </c>
      <c r="AQ476">
        <v>0.59726428656129238</v>
      </c>
      <c r="AR476">
        <v>0.58829897776396123</v>
      </c>
      <c r="AS476">
        <v>0.55886076207274238</v>
      </c>
      <c r="AT476">
        <v>0.54470547570104388</v>
      </c>
      <c r="AU476">
        <v>0.53741941984455444</v>
      </c>
      <c r="AV476">
        <v>0.57567307607897111</v>
      </c>
      <c r="AW476">
        <v>0.58705183077196599</v>
      </c>
      <c r="AX476">
        <v>0.60444017869044231</v>
      </c>
      <c r="AY476">
        <v>0.59050683894655998</v>
      </c>
      <c r="AZ476">
        <v>0.58995763699608161</v>
      </c>
    </row>
    <row r="477" spans="11:52" ht="14.4">
      <c r="K477" t="s">
        <v>4575</v>
      </c>
      <c r="L477" t="s">
        <v>2315</v>
      </c>
      <c r="M477" t="s">
        <v>30</v>
      </c>
      <c r="N477" t="s">
        <v>80</v>
      </c>
      <c r="AG477">
        <v>0.53910754475312039</v>
      </c>
      <c r="AH477">
        <v>0.54823054619427769</v>
      </c>
      <c r="AI477">
        <v>0.54976061410542143</v>
      </c>
      <c r="AJ477">
        <v>0.55872185479214576</v>
      </c>
      <c r="AK477">
        <v>0.55549773616967002</v>
      </c>
      <c r="AL477">
        <v>0.54069396986004459</v>
      </c>
      <c r="AM477">
        <v>0.54156770906032592</v>
      </c>
      <c r="AN477">
        <v>0.54829201659265125</v>
      </c>
      <c r="AO477">
        <v>0.54549408637396524</v>
      </c>
      <c r="AP477">
        <v>0.53850098953186487</v>
      </c>
      <c r="AQ477">
        <v>0.53611494027530371</v>
      </c>
      <c r="AR477">
        <v>0.54358311394544245</v>
      </c>
      <c r="AS477">
        <v>0.5427668071244669</v>
      </c>
      <c r="AT477">
        <v>0.54844339980217094</v>
      </c>
      <c r="AU477">
        <v>0.54653681386118624</v>
      </c>
      <c r="AV477">
        <v>0.58303988302546272</v>
      </c>
      <c r="AW477">
        <v>0.57961827759224294</v>
      </c>
      <c r="AX477">
        <v>0.58528756507690172</v>
      </c>
      <c r="AY477">
        <v>0.58332678176803487</v>
      </c>
      <c r="AZ477">
        <v>0.59119271214501823</v>
      </c>
    </row>
    <row r="478" spans="11:52" ht="14.4">
      <c r="K478" t="s">
        <v>4576</v>
      </c>
      <c r="L478" t="s">
        <v>2315</v>
      </c>
      <c r="M478" t="s">
        <v>100</v>
      </c>
      <c r="N478" t="s">
        <v>80</v>
      </c>
      <c r="AG478">
        <v>0.59104568485637521</v>
      </c>
      <c r="AH478">
        <v>0.5854250564591218</v>
      </c>
      <c r="AI478">
        <v>0.58946283538185151</v>
      </c>
      <c r="AJ478">
        <v>0.58652130419374882</v>
      </c>
      <c r="AK478">
        <v>0.58024949678079152</v>
      </c>
      <c r="AL478">
        <v>0.60184636772462852</v>
      </c>
      <c r="AM478">
        <v>0.60165638281959399</v>
      </c>
      <c r="AN478">
        <v>0.59457955325066525</v>
      </c>
      <c r="AO478">
        <v>0.59688507608760599</v>
      </c>
      <c r="AP478">
        <v>0.59107795751258541</v>
      </c>
      <c r="AQ478">
        <v>0.58453798622063402</v>
      </c>
      <c r="AR478">
        <v>0.55939804167743234</v>
      </c>
      <c r="AS478">
        <v>0.55067253627634405</v>
      </c>
      <c r="AT478">
        <v>0.52244936117548435</v>
      </c>
      <c r="AU478">
        <v>0.52685287265614833</v>
      </c>
      <c r="AV478">
        <v>0.53979870222669935</v>
      </c>
      <c r="AW478">
        <v>0.53901398916495613</v>
      </c>
      <c r="AX478">
        <v>0.52773658165256698</v>
      </c>
      <c r="AY478">
        <v>0.52575469210412107</v>
      </c>
      <c r="AZ478">
        <v>0.5221734218674533</v>
      </c>
    </row>
    <row r="479" spans="11:52" ht="14.4">
      <c r="K479" t="s">
        <v>4577</v>
      </c>
      <c r="L479" t="s">
        <v>2315</v>
      </c>
      <c r="M479" t="s">
        <v>31</v>
      </c>
      <c r="N479" t="s">
        <v>80</v>
      </c>
      <c r="AG479">
        <v>0.17771264182566832</v>
      </c>
      <c r="AH479">
        <v>0.18483828100625549</v>
      </c>
      <c r="AI479">
        <v>0.18141322432229812</v>
      </c>
      <c r="AJ479">
        <v>0.19310399139012541</v>
      </c>
      <c r="AK479">
        <v>0.17145736593117483</v>
      </c>
      <c r="AL479">
        <v>0.17836699203353243</v>
      </c>
      <c r="AM479">
        <v>0.18638139317651081</v>
      </c>
      <c r="AN479">
        <v>0.20003921797095531</v>
      </c>
      <c r="AO479">
        <v>0.18562955884907439</v>
      </c>
      <c r="AP479">
        <v>0.19187432094289256</v>
      </c>
      <c r="AQ479">
        <v>0.19195349468157188</v>
      </c>
      <c r="AR479">
        <v>0.20695018165227289</v>
      </c>
      <c r="AS479">
        <v>0.18448464364336312</v>
      </c>
      <c r="AT479">
        <v>0.18814742038882712</v>
      </c>
      <c r="AU479">
        <v>0.18470657727795095</v>
      </c>
      <c r="AV479">
        <v>0.20769763641455063</v>
      </c>
      <c r="AW479">
        <v>0.19529154009047067</v>
      </c>
      <c r="AX479">
        <v>0.19163350114326749</v>
      </c>
      <c r="AY479">
        <v>0.19247594085645808</v>
      </c>
      <c r="AZ479">
        <v>0.20825345408192319</v>
      </c>
    </row>
    <row r="480" spans="11:52" ht="14.4">
      <c r="K480" t="s">
        <v>4578</v>
      </c>
      <c r="L480" t="s">
        <v>2315</v>
      </c>
      <c r="M480" t="s">
        <v>32</v>
      </c>
      <c r="N480" t="s">
        <v>80</v>
      </c>
      <c r="O480" t="s">
        <v>6079</v>
      </c>
      <c r="P480" t="s">
        <v>6079</v>
      </c>
      <c r="Q480" t="s">
        <v>6079</v>
      </c>
      <c r="R480" t="s">
        <v>6079</v>
      </c>
      <c r="S480" t="s">
        <v>6079</v>
      </c>
      <c r="AG480">
        <v>0.72163632890978879</v>
      </c>
      <c r="AH480">
        <v>0.72953514568809597</v>
      </c>
      <c r="AI480">
        <v>0.73072139645113932</v>
      </c>
      <c r="AJ480">
        <v>0.73301331163988337</v>
      </c>
      <c r="AK480">
        <v>0.70420752762399574</v>
      </c>
      <c r="AL480">
        <v>0.71624951126365921</v>
      </c>
      <c r="AM480">
        <v>0.71161464395233243</v>
      </c>
      <c r="AN480">
        <v>0.71641387085311836</v>
      </c>
      <c r="AO480">
        <v>0.71114182063047315</v>
      </c>
      <c r="AP480">
        <v>0.69529050055922803</v>
      </c>
      <c r="AQ480">
        <v>0.6933867090012521</v>
      </c>
      <c r="AR480">
        <v>0.6854709871892164</v>
      </c>
      <c r="AS480">
        <v>0.65133275393154377</v>
      </c>
      <c r="AT480">
        <v>0.67751282881185115</v>
      </c>
      <c r="AU480">
        <v>0.66591508498768182</v>
      </c>
      <c r="AV480">
        <v>0.6625806999667011</v>
      </c>
      <c r="AW480">
        <v>0.6713597635477736</v>
      </c>
      <c r="AX480">
        <v>0.66085155150572061</v>
      </c>
      <c r="AY480">
        <v>0.65163149692225619</v>
      </c>
      <c r="AZ480">
        <v>0.63464985243289762</v>
      </c>
    </row>
    <row r="481" spans="11:52" ht="14.4">
      <c r="K481" t="s">
        <v>4579</v>
      </c>
      <c r="L481" t="s">
        <v>2315</v>
      </c>
      <c r="M481" t="s">
        <v>93</v>
      </c>
      <c r="N481" t="s">
        <v>80</v>
      </c>
      <c r="AG481">
        <v>0.52532621057362838</v>
      </c>
      <c r="AH481">
        <v>0.51897721308978584</v>
      </c>
      <c r="AI481">
        <v>0.52107769623554034</v>
      </c>
      <c r="AJ481">
        <v>0.52486615599104758</v>
      </c>
      <c r="AK481">
        <v>0.54026921055355126</v>
      </c>
      <c r="AL481">
        <v>0.52716903459781272</v>
      </c>
      <c r="AM481">
        <v>0.5203783939888581</v>
      </c>
      <c r="AN481">
        <v>0.52528224752559971</v>
      </c>
      <c r="AO481">
        <v>0.50121687974249929</v>
      </c>
      <c r="AP481">
        <v>0.49644323929845818</v>
      </c>
      <c r="AQ481">
        <v>0.48095472459006511</v>
      </c>
      <c r="AR481">
        <v>0.47306299519684486</v>
      </c>
      <c r="AS481">
        <v>0.47284370059522363</v>
      </c>
      <c r="AT481">
        <v>0.46417131370796222</v>
      </c>
      <c r="AU481">
        <v>0.4529226204545091</v>
      </c>
      <c r="AV481">
        <v>0.45725201205586086</v>
      </c>
      <c r="AW481">
        <v>0.44983539086429702</v>
      </c>
      <c r="AX481">
        <v>0.45413958195970994</v>
      </c>
      <c r="AY481">
        <v>0.44172743485144866</v>
      </c>
      <c r="AZ481">
        <v>0.4398848199629406</v>
      </c>
    </row>
    <row r="482" spans="11:52" ht="14.4">
      <c r="K482" t="s">
        <v>4580</v>
      </c>
      <c r="L482" t="s">
        <v>4581</v>
      </c>
      <c r="M482" t="s">
        <v>13</v>
      </c>
      <c r="N482" t="s">
        <v>80</v>
      </c>
      <c r="AG482">
        <v>0.16810542857808977</v>
      </c>
      <c r="AH482">
        <v>0.16389311331535192</v>
      </c>
      <c r="AI482">
        <v>0.16307000569320845</v>
      </c>
      <c r="AJ482">
        <v>0.17586246981242437</v>
      </c>
      <c r="AK482">
        <v>0.17301042241443429</v>
      </c>
      <c r="AL482">
        <v>0.17038845731558658</v>
      </c>
      <c r="AM482">
        <v>0.17375750568938736</v>
      </c>
      <c r="AN482">
        <v>0.17523997480706036</v>
      </c>
      <c r="AO482">
        <v>0.17160872325162357</v>
      </c>
      <c r="AP482">
        <v>0.16765693117078073</v>
      </c>
      <c r="AQ482">
        <v>0.16918543567568564</v>
      </c>
      <c r="AR482">
        <v>0.17327829018021357</v>
      </c>
      <c r="AS482">
        <v>0.17398009566966016</v>
      </c>
      <c r="AT482">
        <v>0.17658946889808119</v>
      </c>
      <c r="AU482">
        <v>0.17645252069713108</v>
      </c>
      <c r="AV482">
        <v>0.1840375364227457</v>
      </c>
      <c r="AW482">
        <v>0.17884084492627925</v>
      </c>
      <c r="AX482">
        <v>0.17409119107900356</v>
      </c>
      <c r="AY482">
        <v>0.17283537417485351</v>
      </c>
      <c r="AZ482">
        <v>0.17791412450395563</v>
      </c>
    </row>
    <row r="483" spans="11:52" ht="14.4">
      <c r="K483" t="s">
        <v>4582</v>
      </c>
      <c r="L483" t="s">
        <v>4581</v>
      </c>
      <c r="M483" t="s">
        <v>14</v>
      </c>
      <c r="N483" t="s">
        <v>80</v>
      </c>
      <c r="AG483">
        <v>0.1266078949344599</v>
      </c>
      <c r="AH483">
        <v>0.1313487980007195</v>
      </c>
      <c r="AI483">
        <v>0.13172701980395338</v>
      </c>
      <c r="AJ483">
        <v>0.1379351878402113</v>
      </c>
      <c r="AK483">
        <v>0.13591076480079595</v>
      </c>
      <c r="AL483">
        <v>0.1358643997804993</v>
      </c>
      <c r="AM483">
        <v>0.13736773148830833</v>
      </c>
      <c r="AN483">
        <v>0.14005132520879116</v>
      </c>
      <c r="AO483">
        <v>0.13588079639668085</v>
      </c>
      <c r="AP483">
        <v>0.13804165610907235</v>
      </c>
      <c r="AQ483">
        <v>0.13959750758021808</v>
      </c>
      <c r="AR483">
        <v>0.14984059192868834</v>
      </c>
      <c r="AS483">
        <v>0.14364629419289199</v>
      </c>
      <c r="AT483">
        <v>0.14644329587741894</v>
      </c>
      <c r="AU483">
        <v>0.15072305989700965</v>
      </c>
      <c r="AV483">
        <v>0.16092511961111469</v>
      </c>
      <c r="AW483">
        <v>0.13380730358847162</v>
      </c>
      <c r="AX483">
        <v>0.13164409466461324</v>
      </c>
      <c r="AY483">
        <v>0.15298218081159423</v>
      </c>
      <c r="AZ483">
        <v>0.15692385769148451</v>
      </c>
    </row>
    <row r="484" spans="11:52" ht="14.4">
      <c r="K484" t="s">
        <v>4583</v>
      </c>
      <c r="L484" t="s">
        <v>4581</v>
      </c>
      <c r="M484" t="s">
        <v>92</v>
      </c>
      <c r="N484" t="s">
        <v>80</v>
      </c>
      <c r="AG484">
        <v>0.23654459703501271</v>
      </c>
      <c r="AH484">
        <v>0.2332116806516944</v>
      </c>
      <c r="AI484">
        <v>0.24605910979656029</v>
      </c>
      <c r="AJ484">
        <v>0.25019955237043146</v>
      </c>
      <c r="AK484">
        <v>0.24346005613544469</v>
      </c>
      <c r="AL484">
        <v>0.25111096273891748</v>
      </c>
      <c r="AM484">
        <v>0.26549829901428224</v>
      </c>
      <c r="AN484">
        <v>0.2593469388763846</v>
      </c>
      <c r="AO484">
        <v>0.2617332583031512</v>
      </c>
      <c r="AP484">
        <v>0.25455256557925798</v>
      </c>
      <c r="AQ484">
        <v>0.26409062964879676</v>
      </c>
      <c r="AR484">
        <v>0.25422172894568618</v>
      </c>
      <c r="AS484">
        <v>0.26306694465877301</v>
      </c>
      <c r="AT484">
        <v>0.26733861890972799</v>
      </c>
      <c r="AU484">
        <v>0.28315538921255029</v>
      </c>
      <c r="AV484">
        <v>0.28516122048309561</v>
      </c>
      <c r="AW484">
        <v>0.27580020809469047</v>
      </c>
      <c r="AX484">
        <v>0.27917767117945252</v>
      </c>
      <c r="AY484">
        <v>0.28839290218504721</v>
      </c>
      <c r="AZ484">
        <v>0.28215341301456942</v>
      </c>
    </row>
    <row r="485" spans="11:52" ht="14.4">
      <c r="K485" t="s">
        <v>4584</v>
      </c>
      <c r="L485" t="s">
        <v>4581</v>
      </c>
      <c r="M485" t="s">
        <v>15</v>
      </c>
      <c r="N485" t="s">
        <v>80</v>
      </c>
      <c r="AE485" t="s">
        <v>6079</v>
      </c>
      <c r="AF485" t="s">
        <v>6079</v>
      </c>
      <c r="AG485">
        <v>0.19132805043703999</v>
      </c>
      <c r="AH485">
        <v>0.19628641768103708</v>
      </c>
      <c r="AI485">
        <v>0.20276762450300012</v>
      </c>
      <c r="AJ485">
        <v>0.19829404465197695</v>
      </c>
      <c r="AK485">
        <v>0.19449859148741885</v>
      </c>
      <c r="AL485">
        <v>0.18806436096365295</v>
      </c>
      <c r="AM485">
        <v>0.19063582711272151</v>
      </c>
      <c r="AN485">
        <v>0.18489129966389209</v>
      </c>
      <c r="AO485">
        <v>0.16976772885694935</v>
      </c>
      <c r="AP485">
        <v>0.16417935765410832</v>
      </c>
      <c r="AQ485">
        <v>0.17015161198481801</v>
      </c>
      <c r="AR485">
        <v>0.17132556309260125</v>
      </c>
      <c r="AS485">
        <v>0.16982279058101907</v>
      </c>
      <c r="AT485">
        <v>0.17496354418829019</v>
      </c>
      <c r="AU485">
        <v>0.17882810580108766</v>
      </c>
      <c r="AV485">
        <v>0.18523041745322633</v>
      </c>
      <c r="AW485">
        <v>0.17946789705892699</v>
      </c>
      <c r="AX485">
        <v>0.18145804339242047</v>
      </c>
      <c r="AY485">
        <v>0.18446149104147672</v>
      </c>
      <c r="AZ485">
        <v>0.17952374832886675</v>
      </c>
    </row>
    <row r="486" spans="11:52" ht="14.4">
      <c r="K486" t="s">
        <v>4585</v>
      </c>
      <c r="L486" t="s">
        <v>4581</v>
      </c>
      <c r="M486" t="s">
        <v>91</v>
      </c>
      <c r="N486" t="s">
        <v>80</v>
      </c>
      <c r="AG486">
        <v>0.15600589370506915</v>
      </c>
      <c r="AH486">
        <v>0.15462273783007999</v>
      </c>
      <c r="AI486">
        <v>0.15299758654264087</v>
      </c>
      <c r="AJ486">
        <v>0.17012191028059337</v>
      </c>
      <c r="AK486">
        <v>0.15676368574742416</v>
      </c>
      <c r="AL486">
        <v>0.15965665344418156</v>
      </c>
      <c r="AM486">
        <v>0.16478000997138997</v>
      </c>
      <c r="AN486">
        <v>0.1789477598395976</v>
      </c>
      <c r="AO486">
        <v>0.16554542746864426</v>
      </c>
      <c r="AP486">
        <v>0.16407679231109892</v>
      </c>
      <c r="AQ486">
        <v>0.16355494722450822</v>
      </c>
      <c r="AR486">
        <v>0.17608850527780759</v>
      </c>
      <c r="AS486">
        <v>0.16240703367708689</v>
      </c>
      <c r="AT486">
        <v>0.15980971982094727</v>
      </c>
      <c r="AU486">
        <v>0.17694791334251905</v>
      </c>
      <c r="AV486">
        <v>0.17902041030077276</v>
      </c>
      <c r="AW486">
        <v>0.17733483456251678</v>
      </c>
      <c r="AX486">
        <v>0.1711929808540455</v>
      </c>
      <c r="AY486">
        <v>0.16431710603044938</v>
      </c>
      <c r="AZ486">
        <v>0.1764306248268058</v>
      </c>
    </row>
    <row r="487" spans="11:52" ht="14.4">
      <c r="K487" t="s">
        <v>4586</v>
      </c>
      <c r="L487" t="s">
        <v>4581</v>
      </c>
      <c r="M487" t="s">
        <v>16</v>
      </c>
      <c r="N487" t="s">
        <v>80</v>
      </c>
      <c r="AG487">
        <v>9.9865121400550649E-2</v>
      </c>
      <c r="AH487">
        <v>0.1015817983684966</v>
      </c>
      <c r="AI487">
        <v>0.10094061025756706</v>
      </c>
      <c r="AJ487">
        <v>0.11380882427406684</v>
      </c>
      <c r="AK487">
        <v>0.10122444646800258</v>
      </c>
      <c r="AL487">
        <v>0.10772161481624117</v>
      </c>
      <c r="AM487">
        <v>0.11044855026451444</v>
      </c>
      <c r="AN487">
        <v>0.11463490006699316</v>
      </c>
      <c r="AO487">
        <v>0.11726752797156161</v>
      </c>
      <c r="AP487">
        <v>0.11756738223480588</v>
      </c>
      <c r="AQ487">
        <v>0.12140682534120824</v>
      </c>
      <c r="AR487">
        <v>0.12097139918595227</v>
      </c>
      <c r="AS487">
        <v>0.12050483845760825</v>
      </c>
      <c r="AT487">
        <v>0.11509657729594774</v>
      </c>
      <c r="AU487">
        <v>0.11860693403963354</v>
      </c>
      <c r="AV487">
        <v>0.13247548993826741</v>
      </c>
      <c r="AW487">
        <v>0.1304628447136609</v>
      </c>
      <c r="AX487">
        <v>0.12501245745261608</v>
      </c>
      <c r="AY487">
        <v>0.1296321408578105</v>
      </c>
      <c r="AZ487">
        <v>0.13889745077490018</v>
      </c>
    </row>
    <row r="488" spans="11:52" ht="14.4">
      <c r="K488" t="s">
        <v>4587</v>
      </c>
      <c r="L488" t="s">
        <v>4581</v>
      </c>
      <c r="M488" t="s">
        <v>17</v>
      </c>
      <c r="N488" t="s">
        <v>80</v>
      </c>
      <c r="AG488">
        <v>8.2391331436334023E-2</v>
      </c>
      <c r="AH488">
        <v>7.7869243325133522E-2</v>
      </c>
      <c r="AI488">
        <v>7.7075262698464597E-2</v>
      </c>
      <c r="AJ488">
        <v>8.3022109961742557E-2</v>
      </c>
      <c r="AK488">
        <v>7.7276470355293045E-2</v>
      </c>
      <c r="AL488">
        <v>9.2892349973484348E-2</v>
      </c>
      <c r="AM488">
        <v>9.5658579768306884E-2</v>
      </c>
      <c r="AN488">
        <v>0.1018430939010026</v>
      </c>
      <c r="AO488">
        <v>9.8403162235421823E-2</v>
      </c>
      <c r="AP488">
        <v>0.10534039446745606</v>
      </c>
      <c r="AQ488">
        <v>0.10427589783767344</v>
      </c>
      <c r="AR488">
        <v>0.10484059108201724</v>
      </c>
      <c r="AS488">
        <v>0.10063983144485976</v>
      </c>
      <c r="AT488">
        <v>9.7403070369886838E-2</v>
      </c>
      <c r="AU488">
        <v>0.10064933948596223</v>
      </c>
      <c r="AV488">
        <v>0.11266801224153453</v>
      </c>
      <c r="AW488">
        <v>0.10775848003764241</v>
      </c>
      <c r="AX488">
        <v>0.10154974717980324</v>
      </c>
      <c r="AY488">
        <v>0.10629818773132224</v>
      </c>
      <c r="AZ488">
        <v>0.10126771219873412</v>
      </c>
    </row>
    <row r="489" spans="11:52" ht="14.4">
      <c r="K489" t="s">
        <v>4588</v>
      </c>
      <c r="L489" t="s">
        <v>4581</v>
      </c>
      <c r="M489" t="s">
        <v>97</v>
      </c>
      <c r="N489" t="s">
        <v>80</v>
      </c>
      <c r="O489" t="s">
        <v>6079</v>
      </c>
      <c r="P489" t="s">
        <v>6079</v>
      </c>
      <c r="Q489" t="s">
        <v>6079</v>
      </c>
      <c r="R489" t="s">
        <v>6079</v>
      </c>
      <c r="S489" t="s">
        <v>6079</v>
      </c>
      <c r="T489" t="s">
        <v>6079</v>
      </c>
      <c r="AG489">
        <v>0.33163553914912602</v>
      </c>
      <c r="AH489">
        <v>0.31869638123220617</v>
      </c>
      <c r="AI489">
        <v>0.32613334274015604</v>
      </c>
      <c r="AJ489">
        <v>0.33967514806587606</v>
      </c>
      <c r="AK489">
        <v>0.33300434624690833</v>
      </c>
      <c r="AL489">
        <v>0.30674175943495857</v>
      </c>
      <c r="AM489">
        <v>0.30695242782696253</v>
      </c>
      <c r="AN489">
        <v>0.32111602735584055</v>
      </c>
      <c r="AO489">
        <v>0.31754288409496584</v>
      </c>
      <c r="AP489">
        <v>0.31782780854789844</v>
      </c>
      <c r="AQ489">
        <v>0.31644350087799467</v>
      </c>
      <c r="AR489">
        <v>0.3354381777215289</v>
      </c>
      <c r="AS489">
        <v>0.31682799309650661</v>
      </c>
      <c r="AT489">
        <v>0.31994565035165823</v>
      </c>
      <c r="AU489">
        <v>0.32104398301654619</v>
      </c>
      <c r="AV489">
        <v>0.34203513844180766</v>
      </c>
      <c r="AW489">
        <v>0.34787392984592413</v>
      </c>
      <c r="AX489">
        <v>0.33835735590506794</v>
      </c>
      <c r="AY489">
        <v>0.33054176306187311</v>
      </c>
      <c r="AZ489">
        <v>0.32918813652260642</v>
      </c>
    </row>
    <row r="490" spans="11:52" ht="14.4">
      <c r="K490" t="s">
        <v>4589</v>
      </c>
      <c r="L490" t="s">
        <v>4581</v>
      </c>
      <c r="M490" t="s">
        <v>18</v>
      </c>
      <c r="N490" t="s">
        <v>80</v>
      </c>
      <c r="AG490">
        <v>0.14492667079441138</v>
      </c>
      <c r="AH490">
        <v>0.14707007654719612</v>
      </c>
      <c r="AI490">
        <v>0.14816581677293245</v>
      </c>
      <c r="AJ490">
        <v>0.15187620198130022</v>
      </c>
      <c r="AK490">
        <v>0.14687343518834195</v>
      </c>
      <c r="AL490">
        <v>0.15529064734715295</v>
      </c>
      <c r="AM490">
        <v>0.15895757007665234</v>
      </c>
      <c r="AN490">
        <v>0.1482008640563843</v>
      </c>
      <c r="AO490">
        <v>0.14768679708205404</v>
      </c>
      <c r="AP490">
        <v>0.15499233312324001</v>
      </c>
      <c r="AQ490">
        <v>0.15633576949429231</v>
      </c>
      <c r="AR490">
        <v>0.16249231604930928</v>
      </c>
      <c r="AS490">
        <v>0.15957294360244445</v>
      </c>
      <c r="AT490">
        <v>0.15664612242424594</v>
      </c>
      <c r="AU490">
        <v>0.16146480549322623</v>
      </c>
      <c r="AV490">
        <v>0.17279004512470042</v>
      </c>
      <c r="AW490">
        <v>0.1615635088547786</v>
      </c>
      <c r="AX490">
        <v>0.16277909996425327</v>
      </c>
      <c r="AY490">
        <v>0.16603398383857926</v>
      </c>
      <c r="AZ490">
        <v>0.17060483220773492</v>
      </c>
    </row>
    <row r="491" spans="11:52" ht="14.4">
      <c r="K491" t="s">
        <v>4590</v>
      </c>
      <c r="L491" t="s">
        <v>4581</v>
      </c>
      <c r="M491" t="s">
        <v>34</v>
      </c>
      <c r="N491" t="s">
        <v>80</v>
      </c>
      <c r="AG491">
        <v>0.14138586811472317</v>
      </c>
      <c r="AH491">
        <v>0.1423011430872988</v>
      </c>
      <c r="AI491">
        <v>0.14154515778686971</v>
      </c>
      <c r="AJ491">
        <v>0.15094807659634588</v>
      </c>
      <c r="AK491">
        <v>0.13978005277964067</v>
      </c>
      <c r="AL491">
        <v>0.15107682117695009</v>
      </c>
      <c r="AM491">
        <v>0.1554103658448108</v>
      </c>
      <c r="AN491">
        <v>0.15744278529617242</v>
      </c>
      <c r="AO491">
        <v>0.15415137713620147</v>
      </c>
      <c r="AP491">
        <v>0.15516826106538537</v>
      </c>
      <c r="AQ491">
        <v>0.15754417024490747</v>
      </c>
      <c r="AR491">
        <v>0.1628034254668895</v>
      </c>
      <c r="AS491">
        <v>0.15773110317107106</v>
      </c>
      <c r="AT491">
        <v>0.15685551445885076</v>
      </c>
      <c r="AU491">
        <v>0.1573184054559589</v>
      </c>
      <c r="AV491">
        <v>0.17108425471447888</v>
      </c>
      <c r="AW491">
        <v>0.16325030185144476</v>
      </c>
      <c r="AX491">
        <v>0.1610569104681972</v>
      </c>
      <c r="AY491">
        <v>0.16512318745965393</v>
      </c>
      <c r="AZ491">
        <v>0.17329704567355994</v>
      </c>
    </row>
    <row r="492" spans="11:52" ht="14.4">
      <c r="K492" t="s">
        <v>4591</v>
      </c>
      <c r="L492" t="s">
        <v>4581</v>
      </c>
      <c r="M492" t="s">
        <v>19</v>
      </c>
      <c r="N492" t="s">
        <v>80</v>
      </c>
      <c r="AG492">
        <v>0.13190807570666305</v>
      </c>
      <c r="AH492">
        <v>0.12612868203639088</v>
      </c>
      <c r="AI492">
        <v>0.11911766088270818</v>
      </c>
      <c r="AJ492">
        <v>0.12010679222028188</v>
      </c>
      <c r="AK492">
        <v>0.11426785304985332</v>
      </c>
      <c r="AL492">
        <v>0.14051290757460411</v>
      </c>
      <c r="AM492">
        <v>0.14063084385608496</v>
      </c>
      <c r="AN492">
        <v>0.13135708069147675</v>
      </c>
      <c r="AO492">
        <v>0.13100807717112767</v>
      </c>
      <c r="AP492">
        <v>0.15307296695421721</v>
      </c>
      <c r="AQ492">
        <v>0.15448328168923176</v>
      </c>
      <c r="AR492">
        <v>0.16015644107523844</v>
      </c>
      <c r="AS492">
        <v>0.16737547981183112</v>
      </c>
      <c r="AT492">
        <v>0.15851169726791509</v>
      </c>
      <c r="AU492">
        <v>0.16544813595987645</v>
      </c>
      <c r="AV492">
        <v>0.15903035410231059</v>
      </c>
      <c r="AW492">
        <v>0.15620649887888405</v>
      </c>
      <c r="AX492">
        <v>0.14586528726095249</v>
      </c>
      <c r="AY492">
        <v>0.14958518440661453</v>
      </c>
      <c r="AZ492">
        <v>0.1545966568034009</v>
      </c>
    </row>
    <row r="493" spans="11:52" ht="14.4">
      <c r="K493" t="s">
        <v>4592</v>
      </c>
      <c r="L493" t="s">
        <v>4581</v>
      </c>
      <c r="M493" t="s">
        <v>20</v>
      </c>
      <c r="N493" t="s">
        <v>80</v>
      </c>
      <c r="AG493">
        <v>0.1441602206355147</v>
      </c>
      <c r="AH493">
        <v>0.14488649512985369</v>
      </c>
      <c r="AI493">
        <v>0.14501260319965703</v>
      </c>
      <c r="AJ493">
        <v>0.15856633802749076</v>
      </c>
      <c r="AK493">
        <v>0.15085079120370967</v>
      </c>
      <c r="AL493">
        <v>0.1684817010230055</v>
      </c>
      <c r="AM493">
        <v>0.17216215716102173</v>
      </c>
      <c r="AN493">
        <v>0.1751867868428503</v>
      </c>
      <c r="AO493">
        <v>0.17147549292666539</v>
      </c>
      <c r="AP493">
        <v>0.16908067533731583</v>
      </c>
      <c r="AQ493">
        <v>0.17090961072243957</v>
      </c>
      <c r="AR493">
        <v>0.17435147171129245</v>
      </c>
      <c r="AS493">
        <v>0.16658584337805438</v>
      </c>
      <c r="AT493">
        <v>0.16426663805147701</v>
      </c>
      <c r="AU493">
        <v>0.16054571711406687</v>
      </c>
      <c r="AV493">
        <v>0.1777379255024629</v>
      </c>
      <c r="AW493">
        <v>0.17124822149677496</v>
      </c>
      <c r="AX493">
        <v>0.1690248245900951</v>
      </c>
      <c r="AY493">
        <v>0.17007306347254161</v>
      </c>
      <c r="AZ493">
        <v>0.18180885344790201</v>
      </c>
    </row>
    <row r="494" spans="11:52" ht="14.4">
      <c r="K494" t="s">
        <v>4593</v>
      </c>
      <c r="L494" t="s">
        <v>4581</v>
      </c>
      <c r="M494" t="s">
        <v>21</v>
      </c>
      <c r="N494" t="s">
        <v>80</v>
      </c>
      <c r="AG494">
        <v>0.15522852983632052</v>
      </c>
      <c r="AH494">
        <v>0.155189004940683</v>
      </c>
      <c r="AI494">
        <v>0.15178143365801683</v>
      </c>
      <c r="AJ494">
        <v>0.16361596980160861</v>
      </c>
      <c r="AK494">
        <v>0.15006742644170251</v>
      </c>
      <c r="AL494">
        <v>0.16682091821837861</v>
      </c>
      <c r="AM494">
        <v>0.17048067033643119</v>
      </c>
      <c r="AN494">
        <v>0.17471889886229125</v>
      </c>
    </row>
    <row r="495" spans="11:52" ht="14.4">
      <c r="K495" t="s">
        <v>4594</v>
      </c>
      <c r="L495" t="s">
        <v>4581</v>
      </c>
      <c r="M495" t="s">
        <v>22</v>
      </c>
      <c r="N495" t="s">
        <v>80</v>
      </c>
      <c r="AG495">
        <v>0.12858159332289767</v>
      </c>
      <c r="AH495">
        <v>0.1357839259448759</v>
      </c>
      <c r="AI495">
        <v>0.13869550983833764</v>
      </c>
      <c r="AJ495">
        <v>0.14555124698950012</v>
      </c>
      <c r="AK495">
        <v>0.14005065525351337</v>
      </c>
      <c r="AL495">
        <v>0.14009184607286806</v>
      </c>
      <c r="AM495">
        <v>0.1524700597804966</v>
      </c>
      <c r="AN495">
        <v>0.16039260836793437</v>
      </c>
      <c r="AO495">
        <v>0.15938454552915368</v>
      </c>
      <c r="AP495">
        <v>0.16328689704400301</v>
      </c>
      <c r="AQ495">
        <v>0.1666994479795518</v>
      </c>
      <c r="AR495">
        <v>0.17455966571716047</v>
      </c>
      <c r="AS495">
        <v>0.16661406527552189</v>
      </c>
      <c r="AT495">
        <v>0.17481215099107558</v>
      </c>
      <c r="AU495">
        <v>0.1777275810192333</v>
      </c>
      <c r="AV495">
        <v>0.18990999599673669</v>
      </c>
      <c r="AW495">
        <v>0.18569209712475063</v>
      </c>
      <c r="AX495">
        <v>0.19359980894307069</v>
      </c>
      <c r="AY495">
        <v>0.19890863194517544</v>
      </c>
      <c r="AZ495">
        <v>0.19774831525127287</v>
      </c>
    </row>
    <row r="496" spans="11:52" ht="14.4">
      <c r="K496" t="s">
        <v>4595</v>
      </c>
      <c r="L496" t="s">
        <v>4581</v>
      </c>
      <c r="M496" t="s">
        <v>90</v>
      </c>
      <c r="N496" t="s">
        <v>80</v>
      </c>
      <c r="AG496">
        <v>0.18790342728596623</v>
      </c>
      <c r="AH496">
        <v>0.19362415051473497</v>
      </c>
      <c r="AI496">
        <v>0.20406178117180188</v>
      </c>
      <c r="AJ496">
        <v>0.20416976157766972</v>
      </c>
      <c r="AK496">
        <v>0.20103076044999957</v>
      </c>
      <c r="AL496">
        <v>0.2129255562812572</v>
      </c>
      <c r="AM496">
        <v>0.22123038453918095</v>
      </c>
      <c r="AN496">
        <v>0.22345163463211068</v>
      </c>
      <c r="AO496">
        <v>0.21871297120856764</v>
      </c>
      <c r="AP496">
        <v>0.21800164645854583</v>
      </c>
      <c r="AQ496">
        <v>0.23329143659654517</v>
      </c>
      <c r="AR496">
        <v>0.23332024129266551</v>
      </c>
      <c r="AS496">
        <v>0.22861516003899551</v>
      </c>
      <c r="AT496">
        <v>0.23404807655298149</v>
      </c>
      <c r="AU496">
        <v>0.24689598214647501</v>
      </c>
      <c r="AV496">
        <v>0.24017138823942785</v>
      </c>
      <c r="AW496">
        <v>0.24192288129595707</v>
      </c>
      <c r="AX496">
        <v>0.24343793923779616</v>
      </c>
      <c r="AY496">
        <v>0.26281088572389633</v>
      </c>
      <c r="AZ496">
        <v>0.26218645896023396</v>
      </c>
    </row>
    <row r="497" spans="11:52" ht="14.4">
      <c r="K497" t="s">
        <v>4596</v>
      </c>
      <c r="L497" t="s">
        <v>4581</v>
      </c>
      <c r="M497" t="s">
        <v>23</v>
      </c>
      <c r="N497" t="s">
        <v>80</v>
      </c>
      <c r="AG497">
        <v>0.24999949617672612</v>
      </c>
      <c r="AH497">
        <v>0.25553691979183712</v>
      </c>
      <c r="AI497">
        <v>0.25101428506503515</v>
      </c>
      <c r="AJ497">
        <v>0.26751545397922089</v>
      </c>
      <c r="AK497">
        <v>0.25461141371050339</v>
      </c>
      <c r="AL497">
        <v>0.26071317552159928</v>
      </c>
      <c r="AM497">
        <v>0.27410894698598248</v>
      </c>
      <c r="AN497">
        <v>0.28704085981412714</v>
      </c>
      <c r="AO497">
        <v>0.27748480164856371</v>
      </c>
      <c r="AP497">
        <v>0.27425026956391424</v>
      </c>
      <c r="AQ497">
        <v>0.27277238042900076</v>
      </c>
      <c r="AR497">
        <v>0.29548380013597447</v>
      </c>
      <c r="AS497">
        <v>0.27850489297375991</v>
      </c>
      <c r="AT497">
        <v>0.28437824739542411</v>
      </c>
      <c r="AU497">
        <v>0.28124609237786652</v>
      </c>
      <c r="AV497">
        <v>0.29036575639250684</v>
      </c>
      <c r="AW497">
        <v>0.26087237649214789</v>
      </c>
      <c r="AX497">
        <v>0.25825948903074941</v>
      </c>
      <c r="AY497">
        <v>0.26187950336472632</v>
      </c>
      <c r="AZ497">
        <v>0.28281290452144819</v>
      </c>
    </row>
    <row r="498" spans="11:52" ht="14.4">
      <c r="K498" t="s">
        <v>4597</v>
      </c>
      <c r="L498" t="s">
        <v>4581</v>
      </c>
      <c r="M498" t="s">
        <v>24</v>
      </c>
      <c r="N498" t="s">
        <v>80</v>
      </c>
      <c r="AG498">
        <v>0.28902479330099662</v>
      </c>
      <c r="AH498">
        <v>0.29213316019756597</v>
      </c>
      <c r="AI498">
        <v>0.2904377245246893</v>
      </c>
      <c r="AJ498">
        <v>0.30363466609714118</v>
      </c>
      <c r="AK498">
        <v>0.29155548242386692</v>
      </c>
      <c r="AL498">
        <v>0.29651402722609199</v>
      </c>
      <c r="AM498">
        <v>0.30865726344408734</v>
      </c>
      <c r="AN498">
        <v>0.31453596192886207</v>
      </c>
      <c r="AO498">
        <v>0.29831477644790799</v>
      </c>
      <c r="AP498">
        <v>0.29606572300484513</v>
      </c>
      <c r="AQ498">
        <v>0.29949859128658157</v>
      </c>
      <c r="AR498">
        <v>0.30499436359128757</v>
      </c>
      <c r="AS498">
        <v>0.2808362314680129</v>
      </c>
      <c r="AT498">
        <v>0.27352855348543881</v>
      </c>
      <c r="AU498">
        <v>0.25938783154403694</v>
      </c>
      <c r="AV498">
        <v>0.30433878497744488</v>
      </c>
      <c r="AW498">
        <v>0.29973890503861506</v>
      </c>
      <c r="AX498">
        <v>0.27380739435226309</v>
      </c>
      <c r="AY498">
        <v>0.27291661269623413</v>
      </c>
      <c r="AZ498">
        <v>0.28716124367685464</v>
      </c>
    </row>
    <row r="499" spans="11:52" ht="14.4">
      <c r="K499" t="s">
        <v>4598</v>
      </c>
      <c r="L499" t="s">
        <v>4581</v>
      </c>
      <c r="M499" t="s">
        <v>1386</v>
      </c>
      <c r="N499" t="s">
        <v>80</v>
      </c>
      <c r="O499" t="s">
        <v>6079</v>
      </c>
      <c r="P499" t="s">
        <v>6079</v>
      </c>
      <c r="Q499" t="s">
        <v>6079</v>
      </c>
      <c r="R499" t="s">
        <v>6079</v>
      </c>
      <c r="S499" t="s">
        <v>6079</v>
      </c>
      <c r="T499" t="s">
        <v>6079</v>
      </c>
      <c r="U499" t="s">
        <v>6079</v>
      </c>
      <c r="V499" t="s">
        <v>6079</v>
      </c>
      <c r="W499" t="s">
        <v>6079</v>
      </c>
      <c r="X499" t="s">
        <v>6079</v>
      </c>
      <c r="Y499" t="s">
        <v>6079</v>
      </c>
      <c r="Z499" t="s">
        <v>6079</v>
      </c>
      <c r="AA499" t="s">
        <v>6079</v>
      </c>
      <c r="AG499">
        <v>0.17749036210221025</v>
      </c>
      <c r="AH499">
        <v>0.17798524896773149</v>
      </c>
      <c r="AI499">
        <v>0.18204574133124524</v>
      </c>
      <c r="AJ499">
        <v>0.18452312032149951</v>
      </c>
      <c r="AK499">
        <v>0.18702286462516723</v>
      </c>
      <c r="AL499">
        <v>0.18333402590083897</v>
      </c>
      <c r="AM499">
        <v>0.19424597094147089</v>
      </c>
      <c r="AN499">
        <v>0.18639036070909831</v>
      </c>
      <c r="AO499">
        <v>0.17703080006225835</v>
      </c>
      <c r="AP499">
        <v>0.18541314525238892</v>
      </c>
      <c r="AQ499">
        <v>0.19368776441578148</v>
      </c>
      <c r="AR499">
        <v>0.19569541908374036</v>
      </c>
      <c r="AS499">
        <v>0.20276748223380617</v>
      </c>
      <c r="AT499">
        <v>0.20912901420503169</v>
      </c>
      <c r="AU499">
        <v>0.22564347856649183</v>
      </c>
      <c r="AV499">
        <v>0.2021889026001164</v>
      </c>
      <c r="AW499">
        <v>0.19598832201995911</v>
      </c>
      <c r="AX499">
        <v>0.19621026482972723</v>
      </c>
      <c r="AY499">
        <v>0.20504272415810215</v>
      </c>
      <c r="AZ499">
        <v>0.20278852726883653</v>
      </c>
    </row>
    <row r="500" spans="11:52" ht="14.4">
      <c r="K500" t="s">
        <v>4599</v>
      </c>
      <c r="L500" t="s">
        <v>4581</v>
      </c>
      <c r="M500" t="s">
        <v>25</v>
      </c>
      <c r="N500" t="s">
        <v>80</v>
      </c>
      <c r="AG500">
        <v>0.14582727175762311</v>
      </c>
      <c r="AH500">
        <v>0.15091189698833293</v>
      </c>
      <c r="AI500">
        <v>0.14544785606382349</v>
      </c>
      <c r="AJ500">
        <v>0.15150620683362259</v>
      </c>
      <c r="AK500">
        <v>0.14909086435607341</v>
      </c>
      <c r="AL500">
        <v>0.15891025287565202</v>
      </c>
      <c r="AM500">
        <v>0.17020873616506341</v>
      </c>
      <c r="AN500">
        <v>0.17244673963755858</v>
      </c>
      <c r="AO500">
        <v>0.16358838083265645</v>
      </c>
      <c r="AP500">
        <v>0.16398883794270863</v>
      </c>
      <c r="AQ500">
        <v>0.16714703500344036</v>
      </c>
      <c r="AR500">
        <v>0.17837170811143985</v>
      </c>
      <c r="AS500">
        <v>0.17228849051539749</v>
      </c>
      <c r="AT500">
        <v>0.17586026593826015</v>
      </c>
      <c r="AU500">
        <v>0.17675862094943315</v>
      </c>
      <c r="AV500">
        <v>0.18940363234000965</v>
      </c>
      <c r="AW500">
        <v>0.17560960537974341</v>
      </c>
      <c r="AX500">
        <v>0.18190282340795663</v>
      </c>
      <c r="AY500">
        <v>0.18980476165573065</v>
      </c>
      <c r="AZ500">
        <v>0.19580832817605787</v>
      </c>
    </row>
    <row r="501" spans="11:52" ht="14.4">
      <c r="K501" t="s">
        <v>5659</v>
      </c>
      <c r="L501" t="s">
        <v>4581</v>
      </c>
      <c r="M501" t="s">
        <v>5610</v>
      </c>
      <c r="N501" t="s">
        <v>80</v>
      </c>
      <c r="AO501">
        <v>7.6386959547654135E-2</v>
      </c>
      <c r="AP501" t="s">
        <v>6079</v>
      </c>
      <c r="AQ501" t="s">
        <v>6079</v>
      </c>
      <c r="AR501" t="s">
        <v>6079</v>
      </c>
      <c r="AS501" t="s">
        <v>6079</v>
      </c>
      <c r="AT501">
        <v>8.6083761220786009E-2</v>
      </c>
      <c r="AU501">
        <v>8.0153881242235242E-2</v>
      </c>
      <c r="AV501">
        <v>8.2316973569474691E-2</v>
      </c>
      <c r="AW501">
        <v>9.1017863079296227E-2</v>
      </c>
      <c r="AX501">
        <v>8.8787797931207238E-2</v>
      </c>
      <c r="AY501">
        <v>9.4043151074350323E-2</v>
      </c>
      <c r="AZ501">
        <v>0.10010493404597948</v>
      </c>
    </row>
    <row r="502" spans="11:52" ht="14.4">
      <c r="K502" t="s">
        <v>4600</v>
      </c>
      <c r="L502" t="s">
        <v>4581</v>
      </c>
      <c r="M502" t="s">
        <v>98</v>
      </c>
      <c r="N502" t="s">
        <v>80</v>
      </c>
      <c r="AG502">
        <v>0.22162661077305201</v>
      </c>
      <c r="AH502">
        <v>0.22559554027497505</v>
      </c>
      <c r="AI502">
        <v>0.2286153261303244</v>
      </c>
      <c r="AJ502">
        <v>0.23015536666570879</v>
      </c>
      <c r="AK502">
        <v>0.2357131411212707</v>
      </c>
      <c r="AL502">
        <v>0.24618373631159149</v>
      </c>
      <c r="AM502">
        <v>0.25179075406326135</v>
      </c>
      <c r="AN502">
        <v>0.26594874752700909</v>
      </c>
      <c r="AO502">
        <v>0.2648606037791425</v>
      </c>
      <c r="AP502">
        <v>0.24892075119181889</v>
      </c>
      <c r="AQ502">
        <v>0.24153932242235632</v>
      </c>
      <c r="AR502">
        <v>0.23602680988999547</v>
      </c>
      <c r="AS502">
        <v>0.19070690506631688</v>
      </c>
      <c r="AT502">
        <v>0.18334448317641264</v>
      </c>
      <c r="AU502">
        <v>0.19014745265478891</v>
      </c>
      <c r="AV502">
        <v>0.18894572484039596</v>
      </c>
      <c r="AW502">
        <v>0.17303648203237076</v>
      </c>
      <c r="AX502">
        <v>0.16565359064021556</v>
      </c>
      <c r="AY502">
        <v>0.17550697995493661</v>
      </c>
      <c r="AZ502">
        <v>0.17351392436815566</v>
      </c>
    </row>
    <row r="503" spans="11:52" ht="14.4">
      <c r="K503" t="s">
        <v>4601</v>
      </c>
      <c r="L503" t="s">
        <v>4581</v>
      </c>
      <c r="M503" t="s">
        <v>94</v>
      </c>
      <c r="N503" t="s">
        <v>80</v>
      </c>
      <c r="AG503">
        <v>0.10636940935779352</v>
      </c>
      <c r="AH503">
        <v>0.10799964984885828</v>
      </c>
      <c r="AI503">
        <v>9.7548352466228797E-2</v>
      </c>
      <c r="AJ503">
        <v>8.7582090743227078E-2</v>
      </c>
      <c r="AK503">
        <v>8.5527423102323294E-2</v>
      </c>
      <c r="AL503">
        <v>9.5206687677312676E-2</v>
      </c>
      <c r="AM503">
        <v>0.10022033925985988</v>
      </c>
      <c r="AN503">
        <v>0.1171333349433472</v>
      </c>
      <c r="AO503">
        <v>0.10633878240007529</v>
      </c>
      <c r="AP503">
        <v>0.10903314503026296</v>
      </c>
      <c r="AQ503">
        <v>0.10747609117143066</v>
      </c>
      <c r="AR503">
        <v>0.10201171412209084</v>
      </c>
      <c r="AS503">
        <v>9.6905367480016033E-2</v>
      </c>
      <c r="AT503">
        <v>0.10314288655144543</v>
      </c>
      <c r="AU503">
        <v>9.5299925257309542E-2</v>
      </c>
      <c r="AV503">
        <v>0.1039227687042769</v>
      </c>
      <c r="AW503">
        <v>0.10614076242639302</v>
      </c>
      <c r="AX503">
        <v>0.10552133199663224</v>
      </c>
      <c r="AY503">
        <v>0.10389512152198004</v>
      </c>
      <c r="AZ503">
        <v>0.10882713067650519</v>
      </c>
    </row>
    <row r="504" spans="11:52" ht="14.4">
      <c r="K504" t="s">
        <v>4602</v>
      </c>
      <c r="L504" t="s">
        <v>4581</v>
      </c>
      <c r="M504" t="s">
        <v>99</v>
      </c>
      <c r="N504" t="s">
        <v>80</v>
      </c>
      <c r="AG504">
        <v>0.30347406618793321</v>
      </c>
      <c r="AH504">
        <v>0.30139756006472412</v>
      </c>
      <c r="AI504">
        <v>0.3025714772256532</v>
      </c>
      <c r="AJ504">
        <v>0.30187827896658165</v>
      </c>
      <c r="AK504">
        <v>0.30311022491775963</v>
      </c>
      <c r="AL504">
        <v>0.2744284722832796</v>
      </c>
      <c r="AM504">
        <v>0.28733674921426983</v>
      </c>
      <c r="AN504">
        <v>0.30305356588247184</v>
      </c>
      <c r="AO504">
        <v>0.30643057377929289</v>
      </c>
      <c r="AP504">
        <v>0.30708109464154371</v>
      </c>
      <c r="AQ504">
        <v>0.30431934034663449</v>
      </c>
      <c r="AR504">
        <v>0.27847002086113232</v>
      </c>
      <c r="AS504">
        <v>0.26945314139274756</v>
      </c>
      <c r="AT504">
        <v>0.26749377868343105</v>
      </c>
      <c r="AU504">
        <v>0.27050227225542839</v>
      </c>
      <c r="AV504">
        <v>0.28620882986057861</v>
      </c>
      <c r="AW504">
        <v>0.28196762631925176</v>
      </c>
      <c r="AX504">
        <v>0.27162840799067772</v>
      </c>
      <c r="AY504">
        <v>0.27821838917552805</v>
      </c>
      <c r="AZ504">
        <v>0.27772276432342247</v>
      </c>
    </row>
    <row r="505" spans="11:52" ht="14.4">
      <c r="K505" t="s">
        <v>4603</v>
      </c>
      <c r="L505" t="s">
        <v>4581</v>
      </c>
      <c r="M505" t="s">
        <v>26</v>
      </c>
      <c r="N505" t="s">
        <v>80</v>
      </c>
      <c r="O505" t="s">
        <v>6079</v>
      </c>
      <c r="P505" t="s">
        <v>6079</v>
      </c>
      <c r="Q505" t="s">
        <v>6079</v>
      </c>
      <c r="R505" t="s">
        <v>6079</v>
      </c>
      <c r="S505" t="s">
        <v>6079</v>
      </c>
      <c r="AG505">
        <v>0.15559889869210763</v>
      </c>
      <c r="AH505">
        <v>0.14932839527391925</v>
      </c>
      <c r="AI505">
        <v>0.15748252911737257</v>
      </c>
      <c r="AJ505">
        <v>0.20620501622037876</v>
      </c>
      <c r="AK505">
        <v>0.19224435701305703</v>
      </c>
      <c r="AL505">
        <v>0.19566755113481457</v>
      </c>
      <c r="AM505">
        <v>0.18379086483221363</v>
      </c>
      <c r="AN505">
        <v>0.19085950544825761</v>
      </c>
      <c r="AO505">
        <v>0.17770944004931727</v>
      </c>
      <c r="AP505">
        <v>0.17305964464826157</v>
      </c>
      <c r="AQ505">
        <v>0.17577334184510926</v>
      </c>
      <c r="AR505">
        <v>0.18493037176106647</v>
      </c>
      <c r="AS505">
        <v>0.17915590774899803</v>
      </c>
      <c r="AT505">
        <v>0.17967649528695831</v>
      </c>
      <c r="AU505">
        <v>0.1832378920573044</v>
      </c>
      <c r="AV505">
        <v>0.17997398176751239</v>
      </c>
      <c r="AW505">
        <v>0.16524690636098521</v>
      </c>
      <c r="AX505">
        <v>0.17106586928968348</v>
      </c>
      <c r="AY505">
        <v>0.16468725772138745</v>
      </c>
      <c r="AZ505">
        <v>0.16864432853928962</v>
      </c>
    </row>
    <row r="506" spans="11:52" ht="14.4">
      <c r="K506" t="s">
        <v>4604</v>
      </c>
      <c r="L506" t="s">
        <v>4581</v>
      </c>
      <c r="M506" t="s">
        <v>27</v>
      </c>
      <c r="N506" t="s">
        <v>80</v>
      </c>
      <c r="AG506">
        <v>0.1513701820037035</v>
      </c>
      <c r="AH506">
        <v>0.15113330841243025</v>
      </c>
      <c r="AI506">
        <v>0.15209589099394974</v>
      </c>
      <c r="AJ506">
        <v>0.14912658067795265</v>
      </c>
      <c r="AK506">
        <v>0.13948932460579491</v>
      </c>
      <c r="AL506">
        <v>0.14296305404311627</v>
      </c>
      <c r="AM506">
        <v>0.14350005075251079</v>
      </c>
      <c r="AN506">
        <v>0.15194888375482729</v>
      </c>
      <c r="AO506">
        <v>0.14161744954793273</v>
      </c>
      <c r="AP506">
        <v>0.1440272190288466</v>
      </c>
      <c r="AQ506">
        <v>0.14390104457813094</v>
      </c>
      <c r="AR506">
        <v>0.15845891015132943</v>
      </c>
      <c r="AS506">
        <v>0.15013625785329937</v>
      </c>
      <c r="AT506">
        <v>0.15318484438431051</v>
      </c>
      <c r="AU506">
        <v>0.15491251977878503</v>
      </c>
      <c r="AV506">
        <v>0.17232828744235509</v>
      </c>
      <c r="AW506">
        <v>0.16092454142530549</v>
      </c>
      <c r="AX506">
        <v>0.16142435909854552</v>
      </c>
      <c r="AY506">
        <v>0.16198791888584471</v>
      </c>
      <c r="AZ506">
        <v>0.17286599878378928</v>
      </c>
    </row>
    <row r="507" spans="11:52" ht="14.4">
      <c r="K507" t="s">
        <v>4605</v>
      </c>
      <c r="L507" t="s">
        <v>4581</v>
      </c>
      <c r="M507" t="s">
        <v>28</v>
      </c>
      <c r="N507" t="s">
        <v>80</v>
      </c>
      <c r="AG507">
        <v>0.18164727502170461</v>
      </c>
      <c r="AH507">
        <v>0.17820101566652735</v>
      </c>
      <c r="AI507">
        <v>0.18578998114066231</v>
      </c>
      <c r="AJ507">
        <v>0.19258165431996815</v>
      </c>
      <c r="AK507">
        <v>0.17825910184322891</v>
      </c>
      <c r="AL507">
        <v>0.18868398209562809</v>
      </c>
      <c r="AM507">
        <v>0.20864662852958377</v>
      </c>
      <c r="AN507">
        <v>0.21690931765874477</v>
      </c>
      <c r="AO507">
        <v>0.22610115273459425</v>
      </c>
      <c r="AP507" t="s">
        <v>6079</v>
      </c>
      <c r="AQ507" t="s">
        <v>6079</v>
      </c>
      <c r="AR507" t="s">
        <v>6079</v>
      </c>
      <c r="AS507" t="s">
        <v>6079</v>
      </c>
      <c r="AT507">
        <v>0.2335781347042134</v>
      </c>
      <c r="AU507">
        <v>0.24571659481223279</v>
      </c>
      <c r="AV507">
        <v>0.24753533038301315</v>
      </c>
      <c r="AW507">
        <v>0.24708888729897019</v>
      </c>
      <c r="AX507">
        <v>0.21307253459920489</v>
      </c>
      <c r="AY507">
        <v>0.2392205368039379</v>
      </c>
      <c r="AZ507">
        <v>0.23255115386916503</v>
      </c>
    </row>
    <row r="508" spans="11:52" ht="14.4">
      <c r="K508" t="s">
        <v>4606</v>
      </c>
      <c r="L508" t="s">
        <v>4581</v>
      </c>
      <c r="M508" t="s">
        <v>29</v>
      </c>
      <c r="N508" t="s">
        <v>80</v>
      </c>
      <c r="AG508">
        <v>0.17547405604255187</v>
      </c>
      <c r="AH508">
        <v>0.17819338699595508</v>
      </c>
      <c r="AI508">
        <v>0.18319354652476069</v>
      </c>
      <c r="AJ508">
        <v>0.19454732798169283</v>
      </c>
      <c r="AK508">
        <v>0.18479918620168695</v>
      </c>
      <c r="AL508">
        <v>0.20397511571174956</v>
      </c>
      <c r="AM508">
        <v>0.19954305201412703</v>
      </c>
      <c r="AN508">
        <v>0.19177311765554159</v>
      </c>
      <c r="AO508">
        <v>0.1894344986361369</v>
      </c>
      <c r="AP508">
        <v>0.1807698986871781</v>
      </c>
      <c r="AQ508">
        <v>0.18886022856950432</v>
      </c>
      <c r="AR508">
        <v>0.1931274711301032</v>
      </c>
      <c r="AS508">
        <v>0.19245629709583148</v>
      </c>
      <c r="AT508">
        <v>0.18914657492605463</v>
      </c>
      <c r="AU508">
        <v>0.20974465396419328</v>
      </c>
      <c r="AV508">
        <v>0.20371489302446996</v>
      </c>
      <c r="AW508">
        <v>0.21291110009702283</v>
      </c>
      <c r="AX508">
        <v>0.20428077847529999</v>
      </c>
      <c r="AY508">
        <v>0.21695842310828761</v>
      </c>
      <c r="AZ508">
        <v>0.20830947626189403</v>
      </c>
    </row>
    <row r="509" spans="11:52" ht="14.4">
      <c r="K509" t="s">
        <v>4607</v>
      </c>
      <c r="L509" t="s">
        <v>4581</v>
      </c>
      <c r="M509" t="s">
        <v>30</v>
      </c>
      <c r="N509" t="s">
        <v>80</v>
      </c>
      <c r="AG509">
        <v>0.16846694386029773</v>
      </c>
      <c r="AH509">
        <v>0.16795766516729432</v>
      </c>
      <c r="AI509">
        <v>0.17638617312708141</v>
      </c>
      <c r="AJ509">
        <v>0.18139808566731044</v>
      </c>
      <c r="AK509">
        <v>0.18162167208144267</v>
      </c>
      <c r="AL509">
        <v>0.18411889128089445</v>
      </c>
      <c r="AM509">
        <v>0.18514623991052059</v>
      </c>
      <c r="AN509">
        <v>0.18789909410383873</v>
      </c>
      <c r="AO509">
        <v>0.1879622775444364</v>
      </c>
      <c r="AP509">
        <v>0.19048089282411351</v>
      </c>
      <c r="AQ509">
        <v>0.19155861008484537</v>
      </c>
      <c r="AR509">
        <v>0.19672195686837329</v>
      </c>
      <c r="AS509">
        <v>0.20255853197437065</v>
      </c>
      <c r="AT509">
        <v>0.20110628998718075</v>
      </c>
      <c r="AU509">
        <v>0.19589421866178983</v>
      </c>
      <c r="AV509">
        <v>0.21189341805760256</v>
      </c>
      <c r="AW509">
        <v>0.21351389142688423</v>
      </c>
      <c r="AX509">
        <v>0.21098546555533143</v>
      </c>
      <c r="AY509">
        <v>0.21366040315832965</v>
      </c>
      <c r="AZ509">
        <v>0.20813503143626871</v>
      </c>
    </row>
    <row r="510" spans="11:52" ht="14.4">
      <c r="K510" t="s">
        <v>4608</v>
      </c>
      <c r="L510" t="s">
        <v>4581</v>
      </c>
      <c r="M510" t="s">
        <v>100</v>
      </c>
      <c r="N510" t="s">
        <v>80</v>
      </c>
      <c r="AG510">
        <v>0.25206090720900581</v>
      </c>
      <c r="AH510">
        <v>0.24495233970621655</v>
      </c>
      <c r="AI510">
        <v>0.25508452505958529</v>
      </c>
      <c r="AJ510">
        <v>0.26698505952056034</v>
      </c>
      <c r="AK510">
        <v>0.24901086351898405</v>
      </c>
      <c r="AL510">
        <v>0.24133523245014032</v>
      </c>
      <c r="AM510">
        <v>0.2573974303086628</v>
      </c>
      <c r="AN510">
        <v>0.27003964098453465</v>
      </c>
      <c r="AO510">
        <v>0.26431543366614713</v>
      </c>
      <c r="AP510">
        <v>0.26963546357034884</v>
      </c>
      <c r="AQ510">
        <v>0.27287051026729248</v>
      </c>
      <c r="AR510">
        <v>0.27201437062806877</v>
      </c>
      <c r="AS510">
        <v>0.26441709033114402</v>
      </c>
      <c r="AT510">
        <v>0.26492879150503518</v>
      </c>
      <c r="AU510">
        <v>0.27721420328375529</v>
      </c>
      <c r="AV510">
        <v>0.27083019356185728</v>
      </c>
      <c r="AW510">
        <v>0.28297410029230141</v>
      </c>
      <c r="AX510">
        <v>0.27007294631749951</v>
      </c>
      <c r="AY510">
        <v>0.26809579075867879</v>
      </c>
      <c r="AZ510">
        <v>0.27241187004789913</v>
      </c>
    </row>
    <row r="511" spans="11:52" ht="14.4">
      <c r="K511" t="s">
        <v>4609</v>
      </c>
      <c r="L511" t="s">
        <v>4581</v>
      </c>
      <c r="M511" t="s">
        <v>31</v>
      </c>
      <c r="N511" t="s">
        <v>80</v>
      </c>
      <c r="AG511">
        <v>0.15223491097370584</v>
      </c>
      <c r="AH511">
        <v>0.15135727590461981</v>
      </c>
      <c r="AI511">
        <v>0.15607653520463863</v>
      </c>
      <c r="AJ511">
        <v>0.160433975548573</v>
      </c>
      <c r="AK511">
        <v>0.15247420548249277</v>
      </c>
      <c r="AL511">
        <v>0.16518411522641124</v>
      </c>
      <c r="AM511">
        <v>0.17566428147549598</v>
      </c>
      <c r="AN511">
        <v>0.18357437571981841</v>
      </c>
      <c r="AO511">
        <v>0.17746358126502845</v>
      </c>
      <c r="AP511">
        <v>0.18194021310188188</v>
      </c>
      <c r="AQ511">
        <v>0.18855750193035628</v>
      </c>
      <c r="AR511">
        <v>0.18852457775174672</v>
      </c>
      <c r="AS511">
        <v>0.18234508189034213</v>
      </c>
      <c r="AT511">
        <v>0.1756172625634651</v>
      </c>
      <c r="AU511">
        <v>0.17294444963868644</v>
      </c>
      <c r="AV511">
        <v>0.18079098003971988</v>
      </c>
      <c r="AW511">
        <v>0.16970562465135433</v>
      </c>
      <c r="AX511">
        <v>0.15910173899910782</v>
      </c>
      <c r="AY511">
        <v>0.16211602370087086</v>
      </c>
      <c r="AZ511">
        <v>0.172200120499475</v>
      </c>
    </row>
    <row r="512" spans="11:52" ht="14.4">
      <c r="K512" t="s">
        <v>4610</v>
      </c>
      <c r="L512" t="s">
        <v>4581</v>
      </c>
      <c r="M512" t="s">
        <v>32</v>
      </c>
      <c r="N512" t="s">
        <v>80</v>
      </c>
      <c r="O512" t="s">
        <v>6079</v>
      </c>
      <c r="P512" t="s">
        <v>6079</v>
      </c>
      <c r="Q512" t="s">
        <v>6079</v>
      </c>
      <c r="R512" t="s">
        <v>6079</v>
      </c>
      <c r="S512" t="s">
        <v>6079</v>
      </c>
      <c r="AG512">
        <v>0.14888891900407572</v>
      </c>
      <c r="AH512">
        <v>0.14327295910725241</v>
      </c>
      <c r="AI512">
        <v>0.15110218457205907</v>
      </c>
      <c r="AJ512">
        <v>0.14719222313805314</v>
      </c>
      <c r="AK512">
        <v>0.16704857243055202</v>
      </c>
      <c r="AL512">
        <v>0.16899304003921098</v>
      </c>
      <c r="AM512">
        <v>0.1791963890897649</v>
      </c>
      <c r="AN512">
        <v>0.18294422128543175</v>
      </c>
      <c r="AO512">
        <v>0.18590477704496497</v>
      </c>
      <c r="AP512">
        <v>0.17357975706886622</v>
      </c>
      <c r="AQ512">
        <v>0.18234091575788505</v>
      </c>
      <c r="AR512">
        <v>0.19115455193107345</v>
      </c>
      <c r="AS512">
        <v>0.20621100653179167</v>
      </c>
      <c r="AT512">
        <v>0.20276160497108775</v>
      </c>
      <c r="AU512">
        <v>0.21014377507508691</v>
      </c>
      <c r="AV512">
        <v>0.2131421857061476</v>
      </c>
      <c r="AW512">
        <v>0.2064121918388761</v>
      </c>
      <c r="AX512">
        <v>0.20127911386241676</v>
      </c>
      <c r="AY512">
        <v>0.20859222127011717</v>
      </c>
      <c r="AZ512">
        <v>0.22034277784109041</v>
      </c>
    </row>
    <row r="513" spans="11:52" ht="14.4">
      <c r="K513" t="s">
        <v>4611</v>
      </c>
      <c r="L513" t="s">
        <v>4581</v>
      </c>
      <c r="M513" t="s">
        <v>93</v>
      </c>
      <c r="N513" t="s">
        <v>80</v>
      </c>
      <c r="AG513">
        <v>0.20372962275555817</v>
      </c>
      <c r="AH513">
        <v>0.1999832170039475</v>
      </c>
      <c r="AI513">
        <v>0.20796490931750675</v>
      </c>
      <c r="AJ513">
        <v>0.21678559233380229</v>
      </c>
      <c r="AK513">
        <v>0.21012130279157312</v>
      </c>
      <c r="AL513">
        <v>0.21755376581073421</v>
      </c>
      <c r="AM513">
        <v>0.22044395693766763</v>
      </c>
      <c r="AN513">
        <v>0.22749021991209312</v>
      </c>
      <c r="AO513">
        <v>0.19680487415282807</v>
      </c>
      <c r="AP513">
        <v>0.18595510171961557</v>
      </c>
      <c r="AQ513">
        <v>0.18551148211325569</v>
      </c>
      <c r="AR513">
        <v>0.19956069565098145</v>
      </c>
      <c r="AS513">
        <v>0.19319233897023208</v>
      </c>
      <c r="AT513">
        <v>0.18756835093655935</v>
      </c>
      <c r="AU513">
        <v>0.20690408129921856</v>
      </c>
      <c r="AV513">
        <v>0.23900561980572255</v>
      </c>
      <c r="AW513">
        <v>0.23315561046562783</v>
      </c>
      <c r="AX513">
        <v>0.22119929681178452</v>
      </c>
      <c r="AY513">
        <v>0.22405270973554503</v>
      </c>
      <c r="AZ513">
        <v>0.24397353276536352</v>
      </c>
    </row>
    <row r="514" spans="11:52" ht="14.4">
      <c r="K514" t="s">
        <v>4612</v>
      </c>
      <c r="L514" t="s">
        <v>4613</v>
      </c>
      <c r="M514" t="s">
        <v>13</v>
      </c>
      <c r="N514" t="s">
        <v>80</v>
      </c>
      <c r="AG514">
        <v>0.10471156819064401</v>
      </c>
      <c r="AH514">
        <v>0.104611033280193</v>
      </c>
      <c r="AI514">
        <v>0.10711929693040376</v>
      </c>
      <c r="AJ514">
        <v>0.10235126601895388</v>
      </c>
      <c r="AK514">
        <v>0.1108172472685415</v>
      </c>
      <c r="AL514">
        <v>9.5099234043792238E-2</v>
      </c>
      <c r="AM514">
        <v>9.0328776891791612E-2</v>
      </c>
      <c r="AN514">
        <v>8.9024030100968557E-2</v>
      </c>
      <c r="AO514">
        <v>9.2867482570604162E-2</v>
      </c>
      <c r="AP514">
        <v>8.5456011490710609E-2</v>
      </c>
      <c r="AQ514">
        <v>8.5786879367252045E-2</v>
      </c>
      <c r="AR514">
        <v>8.1739911068500912E-2</v>
      </c>
      <c r="AS514">
        <v>8.9224275879627946E-2</v>
      </c>
      <c r="AT514">
        <v>9.3156873540578916E-2</v>
      </c>
      <c r="AU514">
        <v>9.8380714890364845E-2</v>
      </c>
      <c r="AV514">
        <v>9.1125935276194822E-2</v>
      </c>
      <c r="AW514">
        <v>9.8716689545278083E-2</v>
      </c>
      <c r="AX514">
        <v>0.10220120721636232</v>
      </c>
      <c r="AY514">
        <v>0.1036516271067794</v>
      </c>
      <c r="AZ514">
        <v>9.9727706411813333E-2</v>
      </c>
    </row>
    <row r="515" spans="11:52" ht="14.4">
      <c r="K515" t="s">
        <v>4614</v>
      </c>
      <c r="L515" t="s">
        <v>4613</v>
      </c>
      <c r="M515" t="s">
        <v>14</v>
      </c>
      <c r="N515" t="s">
        <v>80</v>
      </c>
      <c r="AG515">
        <v>0.10889765681383665</v>
      </c>
      <c r="AH515">
        <v>0.10545281223909796</v>
      </c>
      <c r="AI515">
        <v>0.10994674055194371</v>
      </c>
      <c r="AJ515">
        <v>0.10863288931551418</v>
      </c>
      <c r="AK515">
        <v>0.1136835501095156</v>
      </c>
      <c r="AL515">
        <v>0.10570390978485808</v>
      </c>
      <c r="AM515">
        <v>0.10610434791884044</v>
      </c>
      <c r="AN515">
        <v>0.11349846619815208</v>
      </c>
      <c r="AO515">
        <v>0.11404235788970374</v>
      </c>
      <c r="AP515">
        <v>0.1142543895252898</v>
      </c>
      <c r="AQ515">
        <v>0.12006962697764707</v>
      </c>
      <c r="AR515">
        <v>0.11203878873840956</v>
      </c>
      <c r="AS515">
        <v>0.12089203818730364</v>
      </c>
      <c r="AT515">
        <v>0.12548425020665252</v>
      </c>
      <c r="AU515">
        <v>0.120323572801505</v>
      </c>
      <c r="AV515">
        <v>0.11746232522274908</v>
      </c>
      <c r="AW515">
        <v>0.10849125301114648</v>
      </c>
      <c r="AX515">
        <v>0.11219046681590632</v>
      </c>
      <c r="AY515">
        <v>0.11626004230702262</v>
      </c>
      <c r="AZ515">
        <v>0.11473546133389272</v>
      </c>
    </row>
    <row r="516" spans="11:52" ht="14.4">
      <c r="K516" t="s">
        <v>4615</v>
      </c>
      <c r="L516" t="s">
        <v>4613</v>
      </c>
      <c r="M516" t="s">
        <v>92</v>
      </c>
      <c r="N516" t="s">
        <v>80</v>
      </c>
      <c r="AG516">
        <v>5.7708206254603787E-2</v>
      </c>
      <c r="AH516">
        <v>7.0988820515188955E-2</v>
      </c>
      <c r="AI516">
        <v>5.9560419776698591E-2</v>
      </c>
      <c r="AJ516">
        <v>4.663428441100223E-2</v>
      </c>
      <c r="AK516">
        <v>5.3307981065718019E-2</v>
      </c>
      <c r="AL516">
        <v>4.6991825539478609E-2</v>
      </c>
      <c r="AM516">
        <v>4.5602107880684459E-2</v>
      </c>
      <c r="AN516">
        <v>4.2854958697640097E-2</v>
      </c>
      <c r="AO516">
        <v>4.170782885517494E-2</v>
      </c>
      <c r="AP516">
        <v>5.1680707231187971E-2</v>
      </c>
      <c r="AQ516">
        <v>5.3443103601501153E-2</v>
      </c>
      <c r="AR516">
        <v>4.6860456077582525E-2</v>
      </c>
      <c r="AS516">
        <v>5.8274073480886285E-2</v>
      </c>
      <c r="AT516">
        <v>5.1600269846723064E-2</v>
      </c>
      <c r="AU516">
        <v>4.9156635113860842E-2</v>
      </c>
      <c r="AV516">
        <v>5.3800310528860799E-2</v>
      </c>
      <c r="AW516">
        <v>5.457718916636109E-2</v>
      </c>
      <c r="AX516">
        <v>4.6579653385732937E-2</v>
      </c>
      <c r="AY516">
        <v>3.7756237176570631E-2</v>
      </c>
      <c r="AZ516">
        <v>4.0241413260192614E-2</v>
      </c>
    </row>
    <row r="517" spans="11:52" ht="14.4">
      <c r="K517" t="s">
        <v>4616</v>
      </c>
      <c r="L517" t="s">
        <v>4613</v>
      </c>
      <c r="M517" t="s">
        <v>15</v>
      </c>
      <c r="N517" t="s">
        <v>80</v>
      </c>
      <c r="AE517" t="s">
        <v>6079</v>
      </c>
      <c r="AF517" t="s">
        <v>6079</v>
      </c>
      <c r="AG517">
        <v>8.8754095816859169E-2</v>
      </c>
      <c r="AH517">
        <v>9.2014204193275259E-2</v>
      </c>
      <c r="AI517">
        <v>0.10140784068552793</v>
      </c>
      <c r="AJ517">
        <v>9.92172662748175E-2</v>
      </c>
      <c r="AK517">
        <v>8.873669595054029E-2</v>
      </c>
      <c r="AL517">
        <v>8.2983245866767655E-2</v>
      </c>
      <c r="AM517">
        <v>8.3960892538171808E-2</v>
      </c>
      <c r="AN517">
        <v>8.1487854325281606E-2</v>
      </c>
      <c r="AO517">
        <v>7.6246491641455513E-2</v>
      </c>
      <c r="AP517">
        <v>7.0638143418251517E-2</v>
      </c>
      <c r="AQ517">
        <v>7.2128711642292315E-2</v>
      </c>
      <c r="AR517">
        <v>7.3773844889950507E-2</v>
      </c>
      <c r="AS517">
        <v>7.5028728385386448E-2</v>
      </c>
      <c r="AT517">
        <v>7.9013332324320076E-2</v>
      </c>
      <c r="AU517">
        <v>7.7063866300123102E-2</v>
      </c>
      <c r="AV517">
        <v>7.7026417477520523E-2</v>
      </c>
      <c r="AW517">
        <v>7.7190044408608702E-2</v>
      </c>
      <c r="AX517">
        <v>7.6877630264323427E-2</v>
      </c>
      <c r="AY517">
        <v>7.3943549487397287E-2</v>
      </c>
      <c r="AZ517">
        <v>7.7734626456444231E-2</v>
      </c>
    </row>
    <row r="518" spans="11:52" ht="14.4">
      <c r="K518" t="s">
        <v>4617</v>
      </c>
      <c r="L518" t="s">
        <v>4613</v>
      </c>
      <c r="M518" t="s">
        <v>91</v>
      </c>
      <c r="N518" t="s">
        <v>80</v>
      </c>
      <c r="AG518">
        <v>0.12566819437497798</v>
      </c>
      <c r="AH518">
        <v>0.13633426522379505</v>
      </c>
      <c r="AI518">
        <v>0.13671550288402354</v>
      </c>
      <c r="AJ518">
        <v>9.497304816671974E-2</v>
      </c>
      <c r="AK518">
        <v>0.14730954056658019</v>
      </c>
      <c r="AL518">
        <v>0.13292298816228071</v>
      </c>
      <c r="AM518">
        <v>0.12954264232486742</v>
      </c>
      <c r="AN518">
        <v>9.0241105168036892E-2</v>
      </c>
      <c r="AO518">
        <v>0.1349439267774942</v>
      </c>
      <c r="AP518">
        <v>0.12138475039069883</v>
      </c>
      <c r="AQ518">
        <v>0.14438800372555294</v>
      </c>
      <c r="AR518">
        <v>8.6787538257959956E-2</v>
      </c>
      <c r="AS518">
        <v>0.14785694610918224</v>
      </c>
      <c r="AT518">
        <v>0.16863813344437317</v>
      </c>
      <c r="AU518">
        <v>0.16724091465892635</v>
      </c>
      <c r="AV518">
        <v>0.11114480203670818</v>
      </c>
      <c r="AW518">
        <v>0.1621432180791256</v>
      </c>
      <c r="AX518">
        <v>0.18819378638955567</v>
      </c>
      <c r="AY518">
        <v>0.19471326610674983</v>
      </c>
      <c r="AZ518">
        <v>0.16339181619283713</v>
      </c>
    </row>
    <row r="519" spans="11:52" ht="14.4">
      <c r="K519" t="s">
        <v>4618</v>
      </c>
      <c r="L519" t="s">
        <v>4613</v>
      </c>
      <c r="M519" t="s">
        <v>16</v>
      </c>
      <c r="N519" t="s">
        <v>80</v>
      </c>
      <c r="AG519">
        <v>0.17677760567901657</v>
      </c>
      <c r="AH519">
        <v>0.1816029885773349</v>
      </c>
      <c r="AI519">
        <v>0.17455582008087667</v>
      </c>
      <c r="AJ519">
        <v>0.17591674104469968</v>
      </c>
      <c r="AK519">
        <v>0.17775988366049181</v>
      </c>
      <c r="AL519">
        <v>0.16840665388167886</v>
      </c>
      <c r="AM519">
        <v>0.16542210093223439</v>
      </c>
      <c r="AN519">
        <v>0.15828961139746242</v>
      </c>
      <c r="AO519">
        <v>0.15754915334452274</v>
      </c>
      <c r="AP519">
        <v>0.1591461337000383</v>
      </c>
      <c r="AQ519">
        <v>0.16435710909485776</v>
      </c>
      <c r="AR519">
        <v>0.16225090052439567</v>
      </c>
      <c r="AS519">
        <v>0.17912746908932892</v>
      </c>
      <c r="AT519">
        <v>0.17954838297421827</v>
      </c>
      <c r="AU519">
        <v>0.17380091616806631</v>
      </c>
      <c r="AV519">
        <v>0.17365968567297466</v>
      </c>
      <c r="AW519">
        <v>0.18395353197161535</v>
      </c>
      <c r="AX519">
        <v>0.18032778677331421</v>
      </c>
      <c r="AY519">
        <v>0.16395247608652608</v>
      </c>
      <c r="AZ519">
        <v>0.16276099563430868</v>
      </c>
    </row>
    <row r="520" spans="11:52" ht="14.4">
      <c r="K520" t="s">
        <v>4619</v>
      </c>
      <c r="L520" t="s">
        <v>4613</v>
      </c>
      <c r="M520" t="s">
        <v>17</v>
      </c>
      <c r="N520" t="s">
        <v>80</v>
      </c>
      <c r="AG520">
        <v>8.2740213799308612E-2</v>
      </c>
      <c r="AH520">
        <v>8.4654375693875974E-2</v>
      </c>
      <c r="AI520">
        <v>7.6269998829674029E-2</v>
      </c>
      <c r="AJ520">
        <v>7.7217729263225482E-2</v>
      </c>
      <c r="AK520">
        <v>7.5373261144333931E-2</v>
      </c>
      <c r="AL520">
        <v>7.9985243567679568E-2</v>
      </c>
      <c r="AM520">
        <v>7.7382898083778198E-2</v>
      </c>
      <c r="AN520">
        <v>7.4392569762508701E-2</v>
      </c>
      <c r="AO520">
        <v>8.6317348471443414E-2</v>
      </c>
      <c r="AP520">
        <v>8.4381110457796962E-2</v>
      </c>
      <c r="AQ520">
        <v>7.3410043503377681E-2</v>
      </c>
      <c r="AR520">
        <v>7.4040834343975792E-2</v>
      </c>
      <c r="AS520">
        <v>8.1473046759794679E-2</v>
      </c>
      <c r="AT520">
        <v>8.1540854727249673E-2</v>
      </c>
      <c r="AU520">
        <v>7.8736640696301541E-2</v>
      </c>
      <c r="AV520">
        <v>7.0712088986448082E-2</v>
      </c>
      <c r="AW520">
        <v>7.7063288316925618E-2</v>
      </c>
      <c r="AX520">
        <v>7.2421491039458386E-2</v>
      </c>
      <c r="AY520">
        <v>6.8174606093780177E-2</v>
      </c>
      <c r="AZ520">
        <v>7.314459109527463E-2</v>
      </c>
    </row>
    <row r="521" spans="11:52" ht="14.4">
      <c r="K521" t="s">
        <v>4620</v>
      </c>
      <c r="L521" t="s">
        <v>4613</v>
      </c>
      <c r="M521" t="s">
        <v>97</v>
      </c>
      <c r="N521" t="s">
        <v>80</v>
      </c>
      <c r="O521" t="s">
        <v>6079</v>
      </c>
      <c r="P521" t="s">
        <v>6079</v>
      </c>
      <c r="Q521" t="s">
        <v>6079</v>
      </c>
      <c r="R521" t="s">
        <v>6079</v>
      </c>
      <c r="S521" t="s">
        <v>6079</v>
      </c>
      <c r="T521" t="s">
        <v>6079</v>
      </c>
      <c r="AG521">
        <v>0.1286025168971914</v>
      </c>
      <c r="AH521">
        <v>0.14057004882120688</v>
      </c>
      <c r="AI521">
        <v>0.15816311759200946</v>
      </c>
      <c r="AJ521">
        <v>0.14980572837876999</v>
      </c>
      <c r="AK521">
        <v>0.15442905414341229</v>
      </c>
      <c r="AL521">
        <v>0.1689157601566218</v>
      </c>
      <c r="AM521">
        <v>0.17908140884069038</v>
      </c>
      <c r="AN521">
        <v>0.18389843818144205</v>
      </c>
      <c r="AO521">
        <v>0.14030902673154025</v>
      </c>
      <c r="AP521">
        <v>0.12798569311080882</v>
      </c>
      <c r="AQ521">
        <v>0.12516119232956832</v>
      </c>
      <c r="AR521">
        <v>0.10478881958237984</v>
      </c>
      <c r="AS521">
        <v>0.17211368845934147</v>
      </c>
      <c r="AT521">
        <v>0.16276418537140414</v>
      </c>
      <c r="AU521">
        <v>0.14228120805196209</v>
      </c>
      <c r="AV521">
        <v>0.14244772701397629</v>
      </c>
      <c r="AW521">
        <v>0.13682348858774163</v>
      </c>
      <c r="AX521">
        <v>0.13798202045091876</v>
      </c>
      <c r="AY521">
        <v>0.14156354590631154</v>
      </c>
      <c r="AZ521">
        <v>0.1404782111067803</v>
      </c>
    </row>
    <row r="522" spans="11:52" ht="14.4">
      <c r="K522" t="s">
        <v>4621</v>
      </c>
      <c r="L522" t="s">
        <v>4613</v>
      </c>
      <c r="M522" t="s">
        <v>18</v>
      </c>
      <c r="N522" t="s">
        <v>80</v>
      </c>
      <c r="AG522">
        <v>9.6971078861279703E-2</v>
      </c>
      <c r="AH522">
        <v>9.5216030000030316E-2</v>
      </c>
      <c r="AI522">
        <v>9.5925389703066549E-2</v>
      </c>
      <c r="AJ522">
        <v>9.1016795482001089E-2</v>
      </c>
      <c r="AK522">
        <v>8.8574182550643393E-2</v>
      </c>
      <c r="AL522">
        <v>8.676502421644855E-2</v>
      </c>
      <c r="AM522">
        <v>8.8818354450870524E-2</v>
      </c>
      <c r="AN522">
        <v>7.9457980676091722E-2</v>
      </c>
      <c r="AO522">
        <v>8.5936124178599735E-2</v>
      </c>
      <c r="AP522">
        <v>8.7024568697608565E-2</v>
      </c>
      <c r="AQ522">
        <v>9.2015162310407822E-2</v>
      </c>
      <c r="AR522">
        <v>8.6209915424800138E-2</v>
      </c>
      <c r="AS522">
        <v>9.1331049973394404E-2</v>
      </c>
      <c r="AT522">
        <v>9.7410151308419346E-2</v>
      </c>
      <c r="AU522">
        <v>9.0778880315683569E-2</v>
      </c>
      <c r="AV522">
        <v>9.4822836217512987E-2</v>
      </c>
      <c r="AW522">
        <v>0.10229804588678652</v>
      </c>
      <c r="AX522">
        <v>0.10409355428180656</v>
      </c>
      <c r="AY522">
        <v>0.10728341287412084</v>
      </c>
      <c r="AZ522">
        <v>0.10853654177852058</v>
      </c>
    </row>
    <row r="523" spans="11:52" ht="14.4">
      <c r="K523" t="s">
        <v>4622</v>
      </c>
      <c r="L523" t="s">
        <v>4613</v>
      </c>
      <c r="M523" t="s">
        <v>34</v>
      </c>
      <c r="N523" t="s">
        <v>80</v>
      </c>
      <c r="AG523">
        <v>0.13005417984368406</v>
      </c>
      <c r="AH523">
        <v>0.13021382817035218</v>
      </c>
      <c r="AI523">
        <v>0.12591420833648073</v>
      </c>
      <c r="AJ523">
        <v>0.12221591051924741</v>
      </c>
      <c r="AK523">
        <v>0.1220973947463834</v>
      </c>
      <c r="AL523">
        <v>0.11427750092201255</v>
      </c>
      <c r="AM523">
        <v>0.11431779000388261</v>
      </c>
      <c r="AN523">
        <v>0.10877084327793528</v>
      </c>
      <c r="AO523">
        <v>0.11533058711081907</v>
      </c>
      <c r="AP523">
        <v>0.11392730284579448</v>
      </c>
      <c r="AQ523">
        <v>0.11613069427331681</v>
      </c>
      <c r="AR523">
        <v>0.10915054871879223</v>
      </c>
      <c r="AS523">
        <v>0.12167778437481216</v>
      </c>
      <c r="AT523">
        <v>0.1202298552647547</v>
      </c>
      <c r="AU523">
        <v>0.11725149594992268</v>
      </c>
      <c r="AV523">
        <v>0.11122354328536928</v>
      </c>
      <c r="AW523">
        <v>0.1236611830653354</v>
      </c>
      <c r="AX523">
        <v>0.12506984128558829</v>
      </c>
      <c r="AY523">
        <v>0.12329521526027848</v>
      </c>
      <c r="AZ523">
        <v>0.11703521667647009</v>
      </c>
    </row>
    <row r="524" spans="11:52" ht="14.4">
      <c r="K524" t="s">
        <v>4623</v>
      </c>
      <c r="L524" t="s">
        <v>4613</v>
      </c>
      <c r="M524" t="s">
        <v>19</v>
      </c>
      <c r="N524" t="s">
        <v>80</v>
      </c>
      <c r="AG524">
        <v>5.8786571617285795E-2</v>
      </c>
      <c r="AH524">
        <v>5.7560613807811113E-2</v>
      </c>
      <c r="AI524">
        <v>5.2615453194826141E-2</v>
      </c>
      <c r="AJ524">
        <v>6.7449427870646755E-2</v>
      </c>
      <c r="AK524">
        <v>7.0438633382719149E-2</v>
      </c>
      <c r="AL524">
        <v>5.7857365279289169E-2</v>
      </c>
      <c r="AM524">
        <v>6.5117928710169151E-2</v>
      </c>
      <c r="AN524">
        <v>7.1635011134062551E-2</v>
      </c>
      <c r="AO524">
        <v>7.8814425220667159E-2</v>
      </c>
      <c r="AP524">
        <v>6.1915682755938659E-2</v>
      </c>
      <c r="AQ524">
        <v>6.1714607551469541E-2</v>
      </c>
      <c r="AR524">
        <v>6.1442678695651329E-2</v>
      </c>
      <c r="AS524">
        <v>6.7845429484145028E-2</v>
      </c>
      <c r="AT524">
        <v>6.6798812541015579E-2</v>
      </c>
      <c r="AU524">
        <v>6.8134404630739928E-2</v>
      </c>
      <c r="AV524">
        <v>6.9754103716801658E-2</v>
      </c>
      <c r="AW524">
        <v>7.0529644267390279E-2</v>
      </c>
      <c r="AX524">
        <v>7.9127607506304598E-2</v>
      </c>
      <c r="AY524">
        <v>6.707217086175335E-2</v>
      </c>
      <c r="AZ524">
        <v>6.7840147175706245E-2</v>
      </c>
    </row>
    <row r="525" spans="11:52" ht="14.4">
      <c r="K525" t="s">
        <v>4624</v>
      </c>
      <c r="L525" t="s">
        <v>4613</v>
      </c>
      <c r="M525" t="s">
        <v>20</v>
      </c>
      <c r="N525" t="s">
        <v>80</v>
      </c>
      <c r="AG525">
        <v>0.13857857836290027</v>
      </c>
      <c r="AH525">
        <v>0.13852310492231226</v>
      </c>
      <c r="AI525">
        <v>0.13218817091511337</v>
      </c>
      <c r="AJ525">
        <v>0.12402404734288812</v>
      </c>
      <c r="AK525">
        <v>0.1346415625752557</v>
      </c>
      <c r="AL525">
        <v>0.12624125793682683</v>
      </c>
      <c r="AM525">
        <v>0.12647295548468901</v>
      </c>
      <c r="AN525">
        <v>0.12424962457965512</v>
      </c>
      <c r="AO525">
        <v>0.12813245190711789</v>
      </c>
      <c r="AP525">
        <v>0.12892393927275725</v>
      </c>
      <c r="AQ525">
        <v>0.13109825323187066</v>
      </c>
      <c r="AR525">
        <v>0.123624739570975</v>
      </c>
      <c r="AS525">
        <v>0.1356608860937818</v>
      </c>
      <c r="AT525">
        <v>0.12843941484343688</v>
      </c>
      <c r="AU525">
        <v>0.12070060026776512</v>
      </c>
      <c r="AV525">
        <v>0.11564993926277981</v>
      </c>
      <c r="AW525">
        <v>0.13196598337068391</v>
      </c>
      <c r="AX525">
        <v>0.13179755748871833</v>
      </c>
      <c r="AY525">
        <v>0.13393055554932318</v>
      </c>
      <c r="AZ525">
        <v>0.12764096881893019</v>
      </c>
    </row>
    <row r="526" spans="11:52" ht="14.4">
      <c r="K526" t="s">
        <v>4625</v>
      </c>
      <c r="L526" t="s">
        <v>4613</v>
      </c>
      <c r="M526" t="s">
        <v>21</v>
      </c>
      <c r="N526" t="s">
        <v>80</v>
      </c>
      <c r="AG526">
        <v>0.14980379040474606</v>
      </c>
      <c r="AH526">
        <v>0.15278011935679744</v>
      </c>
      <c r="AI526">
        <v>0.1462615727213854</v>
      </c>
      <c r="AJ526">
        <v>0.14310538228945752</v>
      </c>
      <c r="AK526">
        <v>0.14404309728156822</v>
      </c>
      <c r="AL526">
        <v>0.13958749194052991</v>
      </c>
      <c r="AM526">
        <v>0.14351727258095151</v>
      </c>
      <c r="AN526">
        <v>0.1415816161944522</v>
      </c>
    </row>
    <row r="527" spans="11:52" ht="14.4">
      <c r="K527" t="s">
        <v>4626</v>
      </c>
      <c r="L527" t="s">
        <v>4613</v>
      </c>
      <c r="M527" t="s">
        <v>22</v>
      </c>
      <c r="N527" t="s">
        <v>80</v>
      </c>
      <c r="AG527">
        <v>0.10435473917050736</v>
      </c>
      <c r="AH527">
        <v>9.6833414009364405E-2</v>
      </c>
      <c r="AI527">
        <v>9.2281511550710529E-2</v>
      </c>
      <c r="AJ527">
        <v>9.8011564045790436E-2</v>
      </c>
      <c r="AK527">
        <v>0.10221597183962559</v>
      </c>
      <c r="AL527">
        <v>6.783772559270021E-2</v>
      </c>
      <c r="AM527">
        <v>6.4170716763814667E-2</v>
      </c>
      <c r="AN527">
        <v>6.3035587015307051E-2</v>
      </c>
      <c r="AO527">
        <v>5.6969626748119485E-2</v>
      </c>
      <c r="AP527">
        <v>5.9310946006493344E-2</v>
      </c>
      <c r="AQ527">
        <v>5.8202297592058083E-2</v>
      </c>
      <c r="AR527">
        <v>5.4961025567236949E-2</v>
      </c>
      <c r="AS527">
        <v>5.6911564854470291E-2</v>
      </c>
      <c r="AT527">
        <v>5.5675350856172423E-2</v>
      </c>
      <c r="AU527">
        <v>5.6903188076272246E-2</v>
      </c>
      <c r="AV527">
        <v>5.4303708849453743E-2</v>
      </c>
      <c r="AW527">
        <v>5.8005141828713171E-2</v>
      </c>
      <c r="AX527">
        <v>5.9915629278056687E-2</v>
      </c>
      <c r="AY527">
        <v>5.548562451308902E-2</v>
      </c>
      <c r="AZ527">
        <v>5.1857865122708152E-2</v>
      </c>
    </row>
    <row r="528" spans="11:52" ht="14.4">
      <c r="K528" t="s">
        <v>4627</v>
      </c>
      <c r="L528" t="s">
        <v>4613</v>
      </c>
      <c r="M528" t="s">
        <v>90</v>
      </c>
      <c r="N528" t="s">
        <v>80</v>
      </c>
      <c r="AG528">
        <v>0.1107119742883778</v>
      </c>
      <c r="AH528">
        <v>0.10897153059066006</v>
      </c>
      <c r="AI528">
        <v>0.11131778470294106</v>
      </c>
      <c r="AJ528">
        <v>0.1055873769014746</v>
      </c>
      <c r="AK528">
        <v>0.10420535005445364</v>
      </c>
      <c r="AL528">
        <v>0.10801325067004391</v>
      </c>
      <c r="AM528">
        <v>0.10390568606827288</v>
      </c>
      <c r="AN528">
        <v>9.9992164389090046E-2</v>
      </c>
      <c r="AO528">
        <v>0.10007507323707088</v>
      </c>
      <c r="AP528">
        <v>9.9961657181310948E-2</v>
      </c>
      <c r="AQ528">
        <v>9.7435082950892704E-2</v>
      </c>
      <c r="AR528">
        <v>9.2625637533048422E-2</v>
      </c>
      <c r="AS528">
        <v>9.0956251045589825E-2</v>
      </c>
      <c r="AT528">
        <v>9.5340335251468719E-2</v>
      </c>
      <c r="AU528">
        <v>8.8476270884356542E-2</v>
      </c>
      <c r="AV528">
        <v>9.2713327590991615E-2</v>
      </c>
      <c r="AW528">
        <v>8.1709212504941356E-2</v>
      </c>
      <c r="AX528">
        <v>8.5971283125605993E-2</v>
      </c>
      <c r="AY528">
        <v>8.8387480092788379E-2</v>
      </c>
      <c r="AZ528">
        <v>9.3396672560979485E-2</v>
      </c>
    </row>
    <row r="529" spans="11:52" ht="14.4">
      <c r="K529" t="s">
        <v>4628</v>
      </c>
      <c r="L529" t="s">
        <v>4613</v>
      </c>
      <c r="M529" t="s">
        <v>23</v>
      </c>
      <c r="N529" t="s">
        <v>80</v>
      </c>
      <c r="AG529">
        <v>0.1058250879628342</v>
      </c>
      <c r="AH529">
        <v>0.1030563645174276</v>
      </c>
      <c r="AI529">
        <v>0.11921851752113008</v>
      </c>
      <c r="AJ529">
        <v>9.8850997601320781E-2</v>
      </c>
      <c r="AK529">
        <v>9.1345558347407069E-2</v>
      </c>
      <c r="AL529">
        <v>8.6968420258745446E-2</v>
      </c>
      <c r="AM529">
        <v>8.0133340889846028E-2</v>
      </c>
      <c r="AN529">
        <v>8.099589724648755E-2</v>
      </c>
      <c r="AO529">
        <v>8.9802796691806075E-2</v>
      </c>
      <c r="AP529">
        <v>9.3186734938950688E-2</v>
      </c>
      <c r="AQ529">
        <v>0.10847386514105362</v>
      </c>
      <c r="AR529">
        <v>9.2718164216974749E-2</v>
      </c>
      <c r="AS529">
        <v>0.10137304471635812</v>
      </c>
      <c r="AT529">
        <v>0.10230961144465328</v>
      </c>
      <c r="AU529">
        <v>0.10895083901105353</v>
      </c>
      <c r="AV529">
        <v>0.10630787086687744</v>
      </c>
      <c r="AW529">
        <v>0.10243513944968882</v>
      </c>
      <c r="AX529">
        <v>0.11433347489602372</v>
      </c>
      <c r="AY529">
        <v>0.11167896414800908</v>
      </c>
      <c r="AZ529">
        <v>0.1049804822764686</v>
      </c>
    </row>
    <row r="530" spans="11:52" ht="14.4">
      <c r="K530" t="s">
        <v>4629</v>
      </c>
      <c r="L530" t="s">
        <v>4613</v>
      </c>
      <c r="M530" t="s">
        <v>24</v>
      </c>
      <c r="N530" t="s">
        <v>80</v>
      </c>
      <c r="AG530">
        <v>7.9644449786509905E-2</v>
      </c>
      <c r="AH530">
        <v>7.3498304925420657E-2</v>
      </c>
      <c r="AI530">
        <v>7.6283857858999507E-2</v>
      </c>
      <c r="AJ530">
        <v>7.7435046934428098E-2</v>
      </c>
      <c r="AK530">
        <v>8.3265077541848309E-2</v>
      </c>
      <c r="AL530">
        <v>7.7783233284721948E-2</v>
      </c>
      <c r="AM530">
        <v>7.3409740271390522E-2</v>
      </c>
      <c r="AN530">
        <v>7.1696993722282207E-2</v>
      </c>
      <c r="AO530">
        <v>7.110118234390965E-2</v>
      </c>
      <c r="AP530">
        <v>6.5656999766460944E-2</v>
      </c>
      <c r="AQ530">
        <v>6.5304983927703092E-2</v>
      </c>
      <c r="AR530">
        <v>6.8085467532819854E-2</v>
      </c>
      <c r="AS530">
        <v>6.579689745678878E-2</v>
      </c>
      <c r="AT530">
        <v>6.5200767079996641E-2</v>
      </c>
      <c r="AU530">
        <v>5.7890762467607139E-2</v>
      </c>
      <c r="AV530">
        <v>7.6077732613230892E-2</v>
      </c>
      <c r="AW530">
        <v>7.2170546716640319E-2</v>
      </c>
      <c r="AX530">
        <v>9.1220175445805962E-2</v>
      </c>
      <c r="AY530">
        <v>7.8197017247839395E-2</v>
      </c>
      <c r="AZ530">
        <v>8.2747590214710134E-2</v>
      </c>
    </row>
    <row r="531" spans="11:52" ht="14.4">
      <c r="K531" t="s">
        <v>4630</v>
      </c>
      <c r="L531" t="s">
        <v>4613</v>
      </c>
      <c r="M531" t="s">
        <v>1386</v>
      </c>
      <c r="N531" t="s">
        <v>80</v>
      </c>
      <c r="O531" t="s">
        <v>6079</v>
      </c>
      <c r="P531" t="s">
        <v>6079</v>
      </c>
      <c r="Q531" t="s">
        <v>6079</v>
      </c>
      <c r="R531" t="s">
        <v>6079</v>
      </c>
      <c r="S531" t="s">
        <v>6079</v>
      </c>
      <c r="T531" t="s">
        <v>6079</v>
      </c>
      <c r="U531" t="s">
        <v>6079</v>
      </c>
      <c r="V531" t="s">
        <v>6079</v>
      </c>
      <c r="W531" t="s">
        <v>6079</v>
      </c>
      <c r="X531" t="s">
        <v>6079</v>
      </c>
      <c r="Y531" t="s">
        <v>6079</v>
      </c>
      <c r="Z531" t="s">
        <v>6079</v>
      </c>
      <c r="AA531" t="s">
        <v>6079</v>
      </c>
      <c r="AG531">
        <v>0.10746082393914599</v>
      </c>
      <c r="AH531">
        <v>0.103767360796776</v>
      </c>
      <c r="AI531">
        <v>0.10581223456666608</v>
      </c>
      <c r="AJ531">
        <v>0.10863023784902076</v>
      </c>
      <c r="AK531">
        <v>0.10982952322300546</v>
      </c>
      <c r="AL531">
        <v>0.1141019167329847</v>
      </c>
      <c r="AM531">
        <v>0.12170051554003523</v>
      </c>
      <c r="AN531">
        <v>0.105504152554458</v>
      </c>
      <c r="AO531">
        <v>0.1067906305502387</v>
      </c>
      <c r="AP531">
        <v>0.1205875649696055</v>
      </c>
      <c r="AQ531">
        <v>0.11080040093108552</v>
      </c>
      <c r="AR531">
        <v>0.10295266567218392</v>
      </c>
      <c r="AS531">
        <v>0.10425275955614094</v>
      </c>
      <c r="AT531">
        <v>0.10899660312458248</v>
      </c>
      <c r="AU531">
        <v>8.8904644169991789E-2</v>
      </c>
      <c r="AV531">
        <v>0.10630168656249912</v>
      </c>
      <c r="AW531">
        <v>0.10415935362162368</v>
      </c>
      <c r="AX531">
        <v>0.10281696062930262</v>
      </c>
      <c r="AY531">
        <v>0.1015729205383194</v>
      </c>
      <c r="AZ531">
        <v>9.4055503310914404E-2</v>
      </c>
    </row>
    <row r="532" spans="11:52" ht="14.4">
      <c r="K532" t="s">
        <v>4631</v>
      </c>
      <c r="L532" t="s">
        <v>4613</v>
      </c>
      <c r="M532" t="s">
        <v>25</v>
      </c>
      <c r="N532" t="s">
        <v>80</v>
      </c>
      <c r="AG532">
        <v>0.12393614532776656</v>
      </c>
      <c r="AH532">
        <v>0.11711920635794164</v>
      </c>
      <c r="AI532">
        <v>0.11011998131484212</v>
      </c>
      <c r="AJ532">
        <v>0.11743871151226731</v>
      </c>
      <c r="AK532">
        <v>0.11262842119418018</v>
      </c>
      <c r="AL532">
        <v>0.1057294395375236</v>
      </c>
      <c r="AM532">
        <v>9.9362472779233754E-2</v>
      </c>
      <c r="AN532">
        <v>9.6783806224826158E-2</v>
      </c>
      <c r="AO532">
        <v>9.5053168282351733E-2</v>
      </c>
      <c r="AP532">
        <v>9.591088177980002E-2</v>
      </c>
      <c r="AQ532">
        <v>9.1784126326004453E-2</v>
      </c>
      <c r="AR532">
        <v>8.6022251675639871E-2</v>
      </c>
      <c r="AS532">
        <v>9.2366103732705707E-2</v>
      </c>
      <c r="AT532">
        <v>9.1308062317062857E-2</v>
      </c>
      <c r="AU532">
        <v>9.2582211337103509E-2</v>
      </c>
      <c r="AV532">
        <v>8.628875383169439E-2</v>
      </c>
      <c r="AW532">
        <v>0.10161350951609624</v>
      </c>
      <c r="AX532">
        <v>0.1092056234205542</v>
      </c>
      <c r="AY532">
        <v>0.10994691629924536</v>
      </c>
      <c r="AZ532">
        <v>0.10530387455227694</v>
      </c>
    </row>
    <row r="533" spans="11:52" ht="14.4">
      <c r="K533" t="s">
        <v>5660</v>
      </c>
      <c r="L533" t="s">
        <v>4613</v>
      </c>
      <c r="M533" t="s">
        <v>5610</v>
      </c>
      <c r="N533" t="s">
        <v>80</v>
      </c>
      <c r="AO533">
        <v>0.3598796735334539</v>
      </c>
      <c r="AP533" t="s">
        <v>6079</v>
      </c>
      <c r="AQ533" t="s">
        <v>6079</v>
      </c>
      <c r="AR533" t="s">
        <v>6079</v>
      </c>
      <c r="AS533" t="s">
        <v>6079</v>
      </c>
      <c r="AT533">
        <v>0.35915070512944325</v>
      </c>
      <c r="AU533">
        <v>0.35644659933746248</v>
      </c>
      <c r="AV533">
        <v>0.34917948829504092</v>
      </c>
      <c r="AW533">
        <v>0.34478146979554519</v>
      </c>
      <c r="AX533">
        <v>0.34848591733529705</v>
      </c>
      <c r="AY533">
        <v>0.33453138266054139</v>
      </c>
      <c r="AZ533">
        <v>0.31427802277825145</v>
      </c>
    </row>
    <row r="534" spans="11:52" ht="14.4">
      <c r="K534" t="s">
        <v>4632</v>
      </c>
      <c r="L534" t="s">
        <v>4613</v>
      </c>
      <c r="M534" t="s">
        <v>98</v>
      </c>
      <c r="N534" t="s">
        <v>80</v>
      </c>
      <c r="AG534">
        <v>9.8359873162163866E-2</v>
      </c>
      <c r="AH534">
        <v>8.3464883205946902E-2</v>
      </c>
      <c r="AI534">
        <v>8.5293776582207451E-2</v>
      </c>
      <c r="AJ534">
        <v>9.6721671529334516E-2</v>
      </c>
      <c r="AK534">
        <v>0.10415811417182996</v>
      </c>
      <c r="AL534">
        <v>9.9831344717910192E-2</v>
      </c>
      <c r="AM534">
        <v>7.95423570102297E-2</v>
      </c>
      <c r="AN534">
        <v>7.5627456246761718E-2</v>
      </c>
      <c r="AO534">
        <v>9.6413585272014782E-2</v>
      </c>
      <c r="AP534">
        <v>7.9453835899457537E-2</v>
      </c>
      <c r="AQ534">
        <v>8.0396420495274304E-2</v>
      </c>
      <c r="AR534">
        <v>9.7500218421634727E-2</v>
      </c>
      <c r="AS534">
        <v>0.11100730461380844</v>
      </c>
      <c r="AT534">
        <v>0.10093364157709644</v>
      </c>
      <c r="AU534">
        <v>0.10562568324766904</v>
      </c>
      <c r="AV534">
        <v>9.3534178205140164E-2</v>
      </c>
      <c r="AW534">
        <v>9.3818621777664341E-2</v>
      </c>
      <c r="AX534">
        <v>8.2813073900846371E-2</v>
      </c>
      <c r="AY534">
        <v>8.6011217979671942E-2</v>
      </c>
      <c r="AZ534">
        <v>8.9435820723842166E-2</v>
      </c>
    </row>
    <row r="535" spans="11:52" ht="14.4">
      <c r="K535" t="s">
        <v>4633</v>
      </c>
      <c r="L535" t="s">
        <v>4613</v>
      </c>
      <c r="M535" t="s">
        <v>94</v>
      </c>
      <c r="N535" t="s">
        <v>80</v>
      </c>
      <c r="AG535">
        <v>0.2715597497207175</v>
      </c>
      <c r="AH535">
        <v>0.26745979781155954</v>
      </c>
      <c r="AI535">
        <v>0.27701298063256502</v>
      </c>
      <c r="AJ535">
        <v>0.27240176739522043</v>
      </c>
      <c r="AK535">
        <v>0.28723917740184868</v>
      </c>
      <c r="AL535">
        <v>0.27826990636201271</v>
      </c>
      <c r="AM535">
        <v>0.28379100762408094</v>
      </c>
      <c r="AN535">
        <v>0.36807224407410422</v>
      </c>
      <c r="AO535">
        <v>0.36548488721199274</v>
      </c>
      <c r="AP535">
        <v>0.38318483965796346</v>
      </c>
      <c r="AQ535">
        <v>0.40590071258920474</v>
      </c>
      <c r="AR535">
        <v>0.41914005346681293</v>
      </c>
      <c r="AS535">
        <v>0.43774417664276977</v>
      </c>
      <c r="AT535">
        <v>0.44221047390192958</v>
      </c>
      <c r="AU535">
        <v>0.45413990495992551</v>
      </c>
      <c r="AV535">
        <v>0.43403626240079113</v>
      </c>
      <c r="AW535">
        <v>0.43497144972392598</v>
      </c>
      <c r="AX535">
        <v>0.41813517954347462</v>
      </c>
      <c r="AY535">
        <v>0.40305565407490129</v>
      </c>
      <c r="AZ535">
        <v>0.38973679058128158</v>
      </c>
    </row>
    <row r="536" spans="11:52" ht="14.4">
      <c r="K536" t="s">
        <v>4634</v>
      </c>
      <c r="L536" t="s">
        <v>4613</v>
      </c>
      <c r="M536" t="s">
        <v>99</v>
      </c>
      <c r="N536" t="s">
        <v>80</v>
      </c>
      <c r="AG536">
        <v>7.4432688019593726E-2</v>
      </c>
      <c r="AH536">
        <v>7.5185235591202118E-2</v>
      </c>
      <c r="AI536">
        <v>7.9976652746770627E-2</v>
      </c>
      <c r="AJ536">
        <v>8.0932944437394294E-2</v>
      </c>
      <c r="AK536">
        <v>8.2072209172991184E-2</v>
      </c>
      <c r="AL536">
        <v>7.6030513663097474E-2</v>
      </c>
      <c r="AM536">
        <v>6.4536249344616631E-2</v>
      </c>
      <c r="AN536">
        <v>6.2096307675157107E-2</v>
      </c>
      <c r="AO536">
        <v>6.848636671657421E-2</v>
      </c>
      <c r="AP536">
        <v>6.0905509444507275E-2</v>
      </c>
      <c r="AQ536">
        <v>6.2212571851902675E-2</v>
      </c>
      <c r="AR536">
        <v>8.5135786965720023E-2</v>
      </c>
      <c r="AS536">
        <v>7.9813010700119702E-2</v>
      </c>
      <c r="AT536">
        <v>6.9952985742968779E-2</v>
      </c>
      <c r="AU536">
        <v>6.8911265810038119E-2</v>
      </c>
      <c r="AV536">
        <v>8.5209447255583354E-2</v>
      </c>
      <c r="AW536">
        <v>8.3678374209000803E-2</v>
      </c>
      <c r="AX536">
        <v>8.0447107126664169E-2</v>
      </c>
      <c r="AY536">
        <v>8.1105255152499223E-2</v>
      </c>
      <c r="AZ536">
        <v>8.364112189287369E-2</v>
      </c>
    </row>
    <row r="537" spans="11:52" ht="14.4">
      <c r="K537" t="s">
        <v>4635</v>
      </c>
      <c r="L537" t="s">
        <v>4613</v>
      </c>
      <c r="M537" t="s">
        <v>26</v>
      </c>
      <c r="N537" t="s">
        <v>80</v>
      </c>
      <c r="O537" t="s">
        <v>6079</v>
      </c>
      <c r="P537" t="s">
        <v>6079</v>
      </c>
      <c r="Q537" t="s">
        <v>6079</v>
      </c>
      <c r="R537" t="s">
        <v>6079</v>
      </c>
      <c r="S537" t="s">
        <v>6079</v>
      </c>
      <c r="AG537">
        <v>0.1379713345000155</v>
      </c>
      <c r="AH537">
        <v>0.13574027591550952</v>
      </c>
      <c r="AI537">
        <v>0.12854341750837098</v>
      </c>
      <c r="AJ537">
        <v>7.6811821511976977E-2</v>
      </c>
      <c r="AK537">
        <v>9.887258624956656E-2</v>
      </c>
      <c r="AL537">
        <v>8.111870507623925E-2</v>
      </c>
      <c r="AM537">
        <v>8.6273915835451964E-2</v>
      </c>
      <c r="AN537">
        <v>7.3600757860826468E-2</v>
      </c>
      <c r="AO537">
        <v>7.2597461209787759E-2</v>
      </c>
      <c r="AP537">
        <v>6.9165234131037312E-2</v>
      </c>
      <c r="AQ537">
        <v>7.1396999831818256E-2</v>
      </c>
      <c r="AR537">
        <v>6.8827333736069404E-2</v>
      </c>
      <c r="AS537">
        <v>6.9071676034163282E-2</v>
      </c>
      <c r="AT537">
        <v>7.0053923643702512E-2</v>
      </c>
      <c r="AU537">
        <v>6.8385176192237176E-2</v>
      </c>
      <c r="AV537">
        <v>6.7403076302322923E-2</v>
      </c>
      <c r="AW537">
        <v>6.9413647933608047E-2</v>
      </c>
      <c r="AX537">
        <v>6.4734232303050351E-2</v>
      </c>
      <c r="AY537">
        <v>6.6952884197269358E-2</v>
      </c>
      <c r="AZ537">
        <v>7.3100707223034994E-2</v>
      </c>
    </row>
    <row r="538" spans="11:52" ht="14.4">
      <c r="K538" t="s">
        <v>4636</v>
      </c>
      <c r="L538" t="s">
        <v>4613</v>
      </c>
      <c r="M538" t="s">
        <v>27</v>
      </c>
      <c r="N538" t="s">
        <v>80</v>
      </c>
      <c r="AG538">
        <v>0.10219643241974728</v>
      </c>
      <c r="AH538">
        <v>9.9090048201249684E-2</v>
      </c>
      <c r="AI538">
        <v>0.10001597673686798</v>
      </c>
      <c r="AJ538">
        <v>9.0824023146317753E-2</v>
      </c>
      <c r="AK538">
        <v>0.10855257934347358</v>
      </c>
      <c r="AL538">
        <v>9.4920248439529994E-2</v>
      </c>
      <c r="AM538">
        <v>0.10485276108618534</v>
      </c>
      <c r="AN538">
        <v>8.6685494898854173E-2</v>
      </c>
      <c r="AO538">
        <v>0.10962052244902032</v>
      </c>
      <c r="AP538">
        <v>9.888301160360409E-2</v>
      </c>
      <c r="AQ538">
        <v>0.10534648314921533</v>
      </c>
      <c r="AR538">
        <v>8.9147972228105388E-2</v>
      </c>
      <c r="AS538">
        <v>0.11527127524345038</v>
      </c>
      <c r="AT538">
        <v>0.11150112656091804</v>
      </c>
      <c r="AU538">
        <v>0.1297733488416449</v>
      </c>
      <c r="AV538">
        <v>9.94635986229747E-2</v>
      </c>
      <c r="AW538">
        <v>0.12766897977502265</v>
      </c>
      <c r="AX538">
        <v>0.11821587017569823</v>
      </c>
      <c r="AY538">
        <v>0.12202451658543756</v>
      </c>
      <c r="AZ538">
        <v>9.5135696067708567E-2</v>
      </c>
    </row>
    <row r="539" spans="11:52" ht="14.4">
      <c r="K539" t="s">
        <v>4637</v>
      </c>
      <c r="L539" t="s">
        <v>4613</v>
      </c>
      <c r="M539" t="s">
        <v>28</v>
      </c>
      <c r="N539" t="s">
        <v>80</v>
      </c>
      <c r="AG539">
        <v>6.6435036026469038E-2</v>
      </c>
      <c r="AH539">
        <v>6.5548468279536434E-2</v>
      </c>
      <c r="AI539">
        <v>5.7534262488863466E-2</v>
      </c>
      <c r="AJ539">
        <v>6.2173651791030904E-2</v>
      </c>
      <c r="AK539">
        <v>6.9844806804208001E-2</v>
      </c>
      <c r="AL539">
        <v>6.6054417657779155E-2</v>
      </c>
      <c r="AM539">
        <v>6.0065100067843838E-2</v>
      </c>
      <c r="AN539">
        <v>6.538318012941019E-2</v>
      </c>
      <c r="AO539">
        <v>7.2488820290235442E-2</v>
      </c>
      <c r="AP539" t="s">
        <v>6079</v>
      </c>
      <c r="AQ539" t="s">
        <v>6079</v>
      </c>
      <c r="AR539" t="s">
        <v>6079</v>
      </c>
      <c r="AS539" t="s">
        <v>6079</v>
      </c>
      <c r="AT539">
        <v>7.1072577879503898E-2</v>
      </c>
      <c r="AU539">
        <v>6.7508420172737629E-2</v>
      </c>
      <c r="AV539">
        <v>6.8931148826407898E-2</v>
      </c>
      <c r="AW539">
        <v>7.8851505610883915E-2</v>
      </c>
      <c r="AX539">
        <v>8.9974555748880719E-2</v>
      </c>
      <c r="AY539">
        <v>8.3446078352334918E-2</v>
      </c>
      <c r="AZ539">
        <v>7.4577743586435569E-2</v>
      </c>
    </row>
    <row r="540" spans="11:52" ht="14.4">
      <c r="K540" t="s">
        <v>4638</v>
      </c>
      <c r="L540" t="s">
        <v>4613</v>
      </c>
      <c r="M540" t="s">
        <v>29</v>
      </c>
      <c r="N540" t="s">
        <v>80</v>
      </c>
      <c r="AG540">
        <v>8.8590209314982057E-2</v>
      </c>
      <c r="AH540">
        <v>7.5919124258101475E-2</v>
      </c>
      <c r="AI540">
        <v>7.2213606601392283E-2</v>
      </c>
      <c r="AJ540">
        <v>6.5655699627140268E-2</v>
      </c>
      <c r="AK540">
        <v>6.2987651499195912E-2</v>
      </c>
      <c r="AL540">
        <v>6.6126746610124812E-2</v>
      </c>
      <c r="AM540">
        <v>6.1837660153090862E-2</v>
      </c>
      <c r="AN540">
        <v>5.4232333886762643E-2</v>
      </c>
      <c r="AO540">
        <v>6.2235196725124522E-2</v>
      </c>
      <c r="AP540">
        <v>6.3354137221230358E-2</v>
      </c>
      <c r="AQ540">
        <v>6.1024943794388414E-2</v>
      </c>
      <c r="AR540">
        <v>6.6472266544597439E-2</v>
      </c>
      <c r="AS540">
        <v>8.03809279942619E-2</v>
      </c>
      <c r="AT540">
        <v>7.7361654137665131E-2</v>
      </c>
      <c r="AU540">
        <v>6.7270032873833777E-2</v>
      </c>
      <c r="AV540">
        <v>6.1971084814010521E-2</v>
      </c>
      <c r="AW540">
        <v>5.7656542419694479E-2</v>
      </c>
      <c r="AX540">
        <v>5.3627633663373281E-2</v>
      </c>
      <c r="AY540">
        <v>5.9003182095458323E-2</v>
      </c>
      <c r="AZ540">
        <v>6.4137067382705498E-2</v>
      </c>
    </row>
    <row r="541" spans="11:52" ht="14.4">
      <c r="K541" t="s">
        <v>4639</v>
      </c>
      <c r="L541" t="s">
        <v>4613</v>
      </c>
      <c r="M541" t="s">
        <v>30</v>
      </c>
      <c r="N541" t="s">
        <v>80</v>
      </c>
      <c r="AG541">
        <v>7.8970900094723309E-2</v>
      </c>
      <c r="AH541">
        <v>7.7126542857900479E-2</v>
      </c>
      <c r="AI541">
        <v>6.9863984977963894E-2</v>
      </c>
      <c r="AJ541">
        <v>6.3213459612866826E-2</v>
      </c>
      <c r="AK541">
        <v>6.5672654583217221E-2</v>
      </c>
      <c r="AL541">
        <v>5.7607929596627264E-2</v>
      </c>
      <c r="AM541">
        <v>5.2710854052160618E-2</v>
      </c>
      <c r="AN541">
        <v>4.8551483692403231E-2</v>
      </c>
      <c r="AO541">
        <v>4.8678979959653063E-2</v>
      </c>
      <c r="AP541">
        <v>5.2530883301837493E-2</v>
      </c>
      <c r="AQ541">
        <v>5.2014506980530638E-2</v>
      </c>
      <c r="AR541">
        <v>4.8240458921757053E-2</v>
      </c>
      <c r="AS541">
        <v>4.8482095310082199E-2</v>
      </c>
      <c r="AT541">
        <v>4.887792836615179E-2</v>
      </c>
      <c r="AU541">
        <v>4.7754789722136731E-2</v>
      </c>
      <c r="AV541">
        <v>4.8197367584943342E-2</v>
      </c>
      <c r="AW541">
        <v>4.9403699057023583E-2</v>
      </c>
      <c r="AX541">
        <v>5.0567396673910574E-2</v>
      </c>
      <c r="AY541">
        <v>4.8647755025349321E-2</v>
      </c>
      <c r="AZ541">
        <v>4.689920320172207E-2</v>
      </c>
    </row>
    <row r="542" spans="11:52" ht="14.4">
      <c r="K542" t="s">
        <v>4640</v>
      </c>
      <c r="L542" t="s">
        <v>4613</v>
      </c>
      <c r="M542" t="s">
        <v>100</v>
      </c>
      <c r="N542" t="s">
        <v>80</v>
      </c>
      <c r="AG542">
        <v>5.915814082447609E-2</v>
      </c>
      <c r="AH542">
        <v>6.5914615520563671E-2</v>
      </c>
      <c r="AI542">
        <v>5.7210869412619873E-2</v>
      </c>
      <c r="AJ542">
        <v>5.545470795408608E-2</v>
      </c>
      <c r="AK542">
        <v>5.7861193327231053E-2</v>
      </c>
      <c r="AL542">
        <v>5.4043474957675842E-2</v>
      </c>
      <c r="AM542">
        <v>5.3433231389693879E-2</v>
      </c>
      <c r="AN542">
        <v>5.53145445975761E-2</v>
      </c>
      <c r="AO542">
        <v>5.7868921268071298E-2</v>
      </c>
      <c r="AP542">
        <v>5.4950909859166043E-2</v>
      </c>
      <c r="AQ542">
        <v>5.230094546588443E-2</v>
      </c>
      <c r="AR542">
        <v>5.7845689037635581E-2</v>
      </c>
      <c r="AS542">
        <v>5.8322297288407231E-2</v>
      </c>
      <c r="AT542">
        <v>5.2963328191958134E-2</v>
      </c>
      <c r="AU542">
        <v>5.6918937868266545E-2</v>
      </c>
      <c r="AV542">
        <v>6.8738512501709523E-2</v>
      </c>
      <c r="AW542">
        <v>6.8027692693005112E-2</v>
      </c>
      <c r="AX542">
        <v>6.9231434064987579E-2</v>
      </c>
      <c r="AY542">
        <v>6.2528999465849278E-2</v>
      </c>
      <c r="AZ542">
        <v>5.4982024715265421E-2</v>
      </c>
    </row>
    <row r="543" spans="11:52" ht="14.4">
      <c r="K543" t="s">
        <v>4641</v>
      </c>
      <c r="L543" t="s">
        <v>4613</v>
      </c>
      <c r="M543" t="s">
        <v>31</v>
      </c>
      <c r="N543" t="s">
        <v>80</v>
      </c>
      <c r="AG543">
        <v>7.2232717807358959E-2</v>
      </c>
      <c r="AH543">
        <v>7.3386535538151471E-2</v>
      </c>
      <c r="AI543">
        <v>6.6254997017384604E-2</v>
      </c>
      <c r="AJ543">
        <v>6.2475691390189075E-2</v>
      </c>
      <c r="AK543">
        <v>8.4471751229135611E-2</v>
      </c>
      <c r="AL543">
        <v>8.6588432552998265E-2</v>
      </c>
      <c r="AM543">
        <v>8.2666137730183734E-2</v>
      </c>
      <c r="AN543">
        <v>7.2809838384601339E-2</v>
      </c>
      <c r="AO543">
        <v>0.10488124381690681</v>
      </c>
      <c r="AP543">
        <v>0.1006457536643663</v>
      </c>
      <c r="AQ543">
        <v>9.8984554620706891E-2</v>
      </c>
      <c r="AR543">
        <v>8.3659781436927719E-2</v>
      </c>
      <c r="AS543">
        <v>0.10039704302776432</v>
      </c>
      <c r="AT543">
        <v>0.10138083357179783</v>
      </c>
      <c r="AU543">
        <v>0.1053513119000264</v>
      </c>
      <c r="AV543">
        <v>8.1643827303605671E-2</v>
      </c>
      <c r="AW543">
        <v>8.9573451963712497E-2</v>
      </c>
      <c r="AX543">
        <v>0.10630562366111944</v>
      </c>
      <c r="AY543">
        <v>0.10198946962522762</v>
      </c>
      <c r="AZ543">
        <v>7.5392596506554291E-2</v>
      </c>
    </row>
    <row r="544" spans="11:52" ht="14.4">
      <c r="K544" t="s">
        <v>4642</v>
      </c>
      <c r="L544" t="s">
        <v>4613</v>
      </c>
      <c r="M544" t="s">
        <v>32</v>
      </c>
      <c r="N544" t="s">
        <v>80</v>
      </c>
      <c r="O544" t="s">
        <v>6079</v>
      </c>
      <c r="P544" t="s">
        <v>6079</v>
      </c>
      <c r="Q544" t="s">
        <v>6079</v>
      </c>
      <c r="R544" t="s">
        <v>6079</v>
      </c>
      <c r="S544" t="s">
        <v>6079</v>
      </c>
      <c r="AG544">
        <v>5.7671470933009894E-2</v>
      </c>
      <c r="AH544">
        <v>5.126943162438026E-2</v>
      </c>
      <c r="AI544">
        <v>4.8940519087862261E-2</v>
      </c>
      <c r="AJ544">
        <v>4.6069582107101249E-2</v>
      </c>
      <c r="AK544">
        <v>4.7413278698486584E-2</v>
      </c>
      <c r="AL544">
        <v>4.0800722393559287E-2</v>
      </c>
      <c r="AM544">
        <v>4.0136410280446157E-2</v>
      </c>
      <c r="AN544">
        <v>3.9310215703502377E-2</v>
      </c>
      <c r="AO544">
        <v>4.4278189366965585E-2</v>
      </c>
      <c r="AP544">
        <v>4.633260178167236E-2</v>
      </c>
      <c r="AQ544">
        <v>4.3159676759985666E-2</v>
      </c>
      <c r="AR544">
        <v>4.4225091683326667E-2</v>
      </c>
      <c r="AS544">
        <v>5.0119233506921178E-2</v>
      </c>
      <c r="AT544">
        <v>5.2108150591933397E-2</v>
      </c>
      <c r="AU544">
        <v>5.6702833621482339E-2</v>
      </c>
      <c r="AV544">
        <v>4.8325376457398754E-2</v>
      </c>
      <c r="AW544">
        <v>4.3281463206781279E-2</v>
      </c>
      <c r="AX544">
        <v>4.2137003997374509E-2</v>
      </c>
      <c r="AY544">
        <v>4.4075045748476649E-2</v>
      </c>
      <c r="AZ544">
        <v>3.938657164255456E-2</v>
      </c>
    </row>
    <row r="545" spans="11:52" ht="14.4">
      <c r="K545" t="s">
        <v>4643</v>
      </c>
      <c r="L545" t="s">
        <v>4613</v>
      </c>
      <c r="M545" t="s">
        <v>93</v>
      </c>
      <c r="N545" t="s">
        <v>80</v>
      </c>
      <c r="AG545">
        <v>8.9100411528182127E-2</v>
      </c>
      <c r="AH545">
        <v>9.9728145510788901E-2</v>
      </c>
      <c r="AI545">
        <v>8.6746734558444324E-2</v>
      </c>
      <c r="AJ545">
        <v>8.6117581411951125E-2</v>
      </c>
      <c r="AK545">
        <v>7.0270512631371643E-2</v>
      </c>
      <c r="AL545">
        <v>5.8264230862216895E-2</v>
      </c>
      <c r="AM545">
        <v>5.3231869389273954E-2</v>
      </c>
      <c r="AN545">
        <v>4.0097575433573299E-2</v>
      </c>
      <c r="AO545">
        <v>4.027738789744563E-2</v>
      </c>
      <c r="AP545">
        <v>3.8010231442458714E-2</v>
      </c>
      <c r="AQ545">
        <v>3.9638282189455219E-2</v>
      </c>
      <c r="AR545">
        <v>4.3910821874995454E-2</v>
      </c>
      <c r="AS545">
        <v>3.8711170252273219E-2</v>
      </c>
      <c r="AT545">
        <v>5.3671408941524085E-2</v>
      </c>
      <c r="AU545">
        <v>5.3477144237516851E-2</v>
      </c>
      <c r="AV545">
        <v>6.550965557637399E-2</v>
      </c>
      <c r="AW545">
        <v>6.7252372690253637E-2</v>
      </c>
      <c r="AX545">
        <v>6.7566756999312583E-2</v>
      </c>
      <c r="AY545">
        <v>6.6481317813824103E-2</v>
      </c>
      <c r="AZ545">
        <v>5.4547962851736749E-2</v>
      </c>
    </row>
    <row r="546" spans="11:52" ht="14.4">
      <c r="K546" t="s">
        <v>462</v>
      </c>
      <c r="L546" t="s">
        <v>142</v>
      </c>
      <c r="M546" t="s">
        <v>13</v>
      </c>
      <c r="N546" t="s">
        <v>80</v>
      </c>
      <c r="O546">
        <v>660.68290122373014</v>
      </c>
      <c r="P546">
        <v>659.76997757221</v>
      </c>
      <c r="Q546">
        <v>676.242426475</v>
      </c>
      <c r="R546">
        <v>656.05644263495003</v>
      </c>
      <c r="S546">
        <v>653.31630743844005</v>
      </c>
      <c r="T546">
        <v>657.2712782427501</v>
      </c>
      <c r="U546">
        <v>667.5256773182499</v>
      </c>
      <c r="V546">
        <v>660.22761476832</v>
      </c>
      <c r="W546">
        <v>655.00377624658006</v>
      </c>
      <c r="X546">
        <v>551.48927676801986</v>
      </c>
      <c r="Y546">
        <v>568.93110565645009</v>
      </c>
      <c r="Z546">
        <v>561.24065103187002</v>
      </c>
      <c r="AA546">
        <v>564.09941867221994</v>
      </c>
      <c r="AB546">
        <v>555.63178114273012</v>
      </c>
      <c r="AC546">
        <v>543.18591153074999</v>
      </c>
      <c r="AD546">
        <v>545.42617160806003</v>
      </c>
      <c r="AE546">
        <v>551.43030851691003</v>
      </c>
      <c r="AF546">
        <v>548.28219459664001</v>
      </c>
      <c r="AG546">
        <v>565.36939420394992</v>
      </c>
      <c r="AH546">
        <v>569.92941850053001</v>
      </c>
      <c r="AI546">
        <v>578.01316219446005</v>
      </c>
      <c r="AJ546">
        <v>573.29802474318001</v>
      </c>
      <c r="AK546">
        <v>596.14858968666988</v>
      </c>
      <c r="AL546">
        <v>628.51962842998012</v>
      </c>
      <c r="AM546">
        <v>636.15314105888012</v>
      </c>
      <c r="AN546">
        <v>647.24084315099003</v>
      </c>
      <c r="AO546">
        <v>685.10449616719995</v>
      </c>
      <c r="AP546">
        <v>690.72638433126986</v>
      </c>
      <c r="AQ546">
        <v>705.08087651384994</v>
      </c>
      <c r="AR546">
        <v>709.96383888901994</v>
      </c>
      <c r="AS546">
        <v>712.35077042190994</v>
      </c>
      <c r="AT546">
        <v>737.91543791887989</v>
      </c>
      <c r="AU546">
        <v>749.59516311954019</v>
      </c>
      <c r="AV546">
        <v>707.24548030823996</v>
      </c>
      <c r="AW546">
        <v>739.75598088593995</v>
      </c>
      <c r="AX546">
        <v>727.01573191352998</v>
      </c>
      <c r="AY546">
        <v>718.95935755730989</v>
      </c>
      <c r="AZ546">
        <v>699.51601525568003</v>
      </c>
    </row>
    <row r="547" spans="11:52" ht="14.4">
      <c r="K547" t="s">
        <v>463</v>
      </c>
      <c r="L547" t="s">
        <v>142</v>
      </c>
      <c r="M547" t="s">
        <v>14</v>
      </c>
      <c r="N547" t="s">
        <v>80</v>
      </c>
      <c r="O547">
        <v>988.2095966159402</v>
      </c>
      <c r="P547">
        <v>968.16461266885005</v>
      </c>
      <c r="Q547">
        <v>1039.9989590008399</v>
      </c>
      <c r="R547">
        <v>965.22138729837013</v>
      </c>
      <c r="S547">
        <v>960.06087767680003</v>
      </c>
      <c r="T547">
        <v>926.85376132628994</v>
      </c>
      <c r="U547">
        <v>965.97710113264986</v>
      </c>
      <c r="V547">
        <v>982.50568856369011</v>
      </c>
      <c r="W547">
        <v>976.82646633181002</v>
      </c>
      <c r="X547">
        <v>953.56761896371995</v>
      </c>
      <c r="Y547">
        <v>955.42219000546993</v>
      </c>
      <c r="Z547">
        <v>963.44388099210005</v>
      </c>
      <c r="AA547">
        <v>946.71740618418596</v>
      </c>
      <c r="AB547">
        <v>906.49971831807022</v>
      </c>
      <c r="AC547">
        <v>934.07953101427995</v>
      </c>
      <c r="AD547">
        <v>934.39295646620997</v>
      </c>
      <c r="AE547">
        <v>922.10925768770005</v>
      </c>
      <c r="AF547">
        <v>876.88618597100992</v>
      </c>
      <c r="AG547">
        <v>1078.99353603539</v>
      </c>
      <c r="AH547">
        <v>1058.1741438822201</v>
      </c>
      <c r="AI547">
        <v>1081.83118634468</v>
      </c>
      <c r="AJ547">
        <v>1034.2991984426001</v>
      </c>
      <c r="AK547">
        <v>1103.3218051378501</v>
      </c>
      <c r="AL547">
        <v>1122.8236530598199</v>
      </c>
      <c r="AM547">
        <v>1111.95407509347</v>
      </c>
      <c r="AN547">
        <v>1108.79596088065</v>
      </c>
      <c r="AO547">
        <v>1157.26204404842</v>
      </c>
      <c r="AP547">
        <v>1158.8222112394762</v>
      </c>
      <c r="AQ547">
        <v>1144.8934669738624</v>
      </c>
      <c r="AR547">
        <v>1130.3900744991734</v>
      </c>
      <c r="AS547">
        <v>1182.9671323038733</v>
      </c>
      <c r="AT547">
        <v>1184.9050585780799</v>
      </c>
      <c r="AU547">
        <v>1168.6256062522775</v>
      </c>
      <c r="AV547">
        <v>1110.4411937377554</v>
      </c>
      <c r="AW547">
        <v>1114.2376382208718</v>
      </c>
      <c r="AX547">
        <v>1137.5169663894287</v>
      </c>
      <c r="AY547">
        <v>968.65913553756036</v>
      </c>
      <c r="AZ547">
        <v>952.52170030714933</v>
      </c>
    </row>
    <row r="548" spans="11:52" ht="14.4">
      <c r="K548" t="s">
        <v>464</v>
      </c>
      <c r="L548" t="s">
        <v>142</v>
      </c>
      <c r="M548" t="s">
        <v>92</v>
      </c>
      <c r="N548" t="s">
        <v>80</v>
      </c>
      <c r="O548">
        <v>14.556777533573296</v>
      </c>
      <c r="P548">
        <v>15.467946620308824</v>
      </c>
      <c r="Q548">
        <v>15.902406687800388</v>
      </c>
      <c r="R548">
        <v>16.264844053584213</v>
      </c>
      <c r="S548">
        <v>16.661563554555681</v>
      </c>
      <c r="T548">
        <v>17.384272931792619</v>
      </c>
      <c r="U548">
        <v>17.351104918703346</v>
      </c>
      <c r="V548">
        <v>17.627175580325186</v>
      </c>
      <c r="W548">
        <v>17.89235709172717</v>
      </c>
      <c r="X548">
        <v>18.37557214439104</v>
      </c>
      <c r="Y548">
        <v>18.696592698639943</v>
      </c>
      <c r="Z548">
        <v>17.912493608753451</v>
      </c>
      <c r="AA548">
        <v>18.209441660701504</v>
      </c>
      <c r="AB548">
        <v>18.297200122711931</v>
      </c>
      <c r="AC548">
        <v>18.290055731669906</v>
      </c>
      <c r="AD548">
        <v>18.481543102566725</v>
      </c>
      <c r="AE548">
        <v>19.009938644033134</v>
      </c>
      <c r="AF548">
        <v>19.272841292565705</v>
      </c>
      <c r="AG548">
        <v>25.156019531649452</v>
      </c>
      <c r="AH548">
        <v>28.407575928008995</v>
      </c>
      <c r="AI548">
        <v>29.18433786685755</v>
      </c>
      <c r="AJ548">
        <v>29.695002556498615</v>
      </c>
      <c r="AK548">
        <v>29.455221392780448</v>
      </c>
      <c r="AL548">
        <v>29.567208814807231</v>
      </c>
      <c r="AM548">
        <v>30.481204110849784</v>
      </c>
      <c r="AN548">
        <v>31.860261274158908</v>
      </c>
      <c r="AO548">
        <v>32.638238572451172</v>
      </c>
      <c r="AP548">
        <v>32.652797832089171</v>
      </c>
      <c r="AQ548">
        <v>33.51873504448308</v>
      </c>
      <c r="AR548">
        <v>34.302487473156759</v>
      </c>
      <c r="AS548">
        <v>30.481195418754471</v>
      </c>
      <c r="AT548">
        <v>30.906866243992223</v>
      </c>
      <c r="AU548">
        <v>32.633848041722061</v>
      </c>
      <c r="AV548">
        <v>34.290944881889764</v>
      </c>
      <c r="AW548">
        <v>36.030228039676857</v>
      </c>
      <c r="AX548">
        <v>41.850918294304122</v>
      </c>
      <c r="AY548">
        <v>42.781241947029351</v>
      </c>
      <c r="AZ548">
        <v>44.830262808058087</v>
      </c>
    </row>
    <row r="549" spans="11:52" ht="14.4">
      <c r="K549" t="s">
        <v>465</v>
      </c>
      <c r="L549" t="s">
        <v>142</v>
      </c>
      <c r="M549" t="s">
        <v>15</v>
      </c>
      <c r="N549" t="s">
        <v>80</v>
      </c>
      <c r="O549">
        <v>42.298794000000001</v>
      </c>
      <c r="P549">
        <v>42.400280000000002</v>
      </c>
      <c r="Q549">
        <v>42.730694999999997</v>
      </c>
      <c r="R549">
        <v>41.152095000000003</v>
      </c>
      <c r="S549">
        <v>40.103160000000003</v>
      </c>
      <c r="T549">
        <v>39.406590999999999</v>
      </c>
      <c r="U549">
        <v>38.541426999999999</v>
      </c>
      <c r="V549">
        <v>38.307423</v>
      </c>
      <c r="W549">
        <v>37.883611000000002</v>
      </c>
      <c r="X549">
        <v>37.825021</v>
      </c>
      <c r="Y549">
        <v>37.846305000000001</v>
      </c>
      <c r="Z549">
        <v>37.670746000000001</v>
      </c>
      <c r="AA549">
        <v>38.052841000000001</v>
      </c>
      <c r="AB549">
        <v>38.584319999999998</v>
      </c>
      <c r="AC549">
        <v>37.205086000000001</v>
      </c>
      <c r="AD549">
        <v>39.600544999999997</v>
      </c>
      <c r="AE549" t="s">
        <v>6079</v>
      </c>
      <c r="AF549" t="s">
        <v>6079</v>
      </c>
      <c r="AG549">
        <v>33.794846</v>
      </c>
      <c r="AH549">
        <v>34.138088000000003</v>
      </c>
      <c r="AI549">
        <v>33.252271</v>
      </c>
      <c r="AJ549">
        <v>33.312477999999999</v>
      </c>
      <c r="AK549">
        <v>32.231164</v>
      </c>
      <c r="AL549">
        <v>33.317918227</v>
      </c>
      <c r="AM549">
        <v>33.262742791000001</v>
      </c>
      <c r="AN549">
        <v>33.362075545000003</v>
      </c>
      <c r="AO549">
        <v>34.977804704</v>
      </c>
      <c r="AP549">
        <v>38.616040669539998</v>
      </c>
      <c r="AQ549">
        <v>39.133517204610001</v>
      </c>
      <c r="AR549">
        <v>39.733416759999997</v>
      </c>
      <c r="AS549">
        <v>40.260473141490003</v>
      </c>
      <c r="AT549">
        <v>41.212616076410001</v>
      </c>
      <c r="AU549">
        <v>41.865769578119995</v>
      </c>
      <c r="AV549">
        <v>41.871297592300003</v>
      </c>
      <c r="AW549">
        <v>41.993677679999998</v>
      </c>
      <c r="AX549">
        <v>42.099704918999997</v>
      </c>
      <c r="AY549">
        <v>42.369305392000001</v>
      </c>
      <c r="AZ549">
        <v>42.386656979000001</v>
      </c>
    </row>
    <row r="550" spans="11:52" ht="14.4">
      <c r="K550" t="s">
        <v>466</v>
      </c>
      <c r="L550" t="s">
        <v>142</v>
      </c>
      <c r="M550" t="s">
        <v>91</v>
      </c>
      <c r="N550" t="s">
        <v>80</v>
      </c>
      <c r="O550">
        <v>92.213152618181823</v>
      </c>
      <c r="P550">
        <v>88.30277288624481</v>
      </c>
      <c r="Q550">
        <v>92.449795617731439</v>
      </c>
      <c r="R550">
        <v>93.461331140388211</v>
      </c>
      <c r="S550">
        <v>96.464065093022398</v>
      </c>
      <c r="T550">
        <v>94.876332370240178</v>
      </c>
      <c r="U550">
        <v>100.02821023792096</v>
      </c>
      <c r="V550">
        <v>103.92390066333716</v>
      </c>
      <c r="W550">
        <v>106.5326758900855</v>
      </c>
      <c r="X550">
        <v>104.80787783912514</v>
      </c>
      <c r="Y550">
        <v>130.22222474794671</v>
      </c>
      <c r="Z550">
        <v>131.45583329033855</v>
      </c>
      <c r="AA550">
        <v>137.46889348058198</v>
      </c>
      <c r="AB550">
        <v>133.4161511934208</v>
      </c>
      <c r="AC550">
        <v>143.8724538980924</v>
      </c>
      <c r="AD550">
        <v>144.43706533374328</v>
      </c>
      <c r="AE550">
        <v>149.18718088321478</v>
      </c>
      <c r="AF550">
        <v>140.76678016991917</v>
      </c>
      <c r="AG550">
        <v>153.27756899395396</v>
      </c>
      <c r="AH550">
        <v>159.26179074118755</v>
      </c>
      <c r="AI550">
        <v>161.07345125677875</v>
      </c>
      <c r="AJ550">
        <v>150.44524062346505</v>
      </c>
      <c r="AK550">
        <v>159.83122005576303</v>
      </c>
      <c r="AL550">
        <v>160.9095958109574</v>
      </c>
      <c r="AM550">
        <v>158.21536293173725</v>
      </c>
      <c r="AN550">
        <v>155.77240694645988</v>
      </c>
      <c r="AO550">
        <v>169.98398133014572</v>
      </c>
      <c r="AP550">
        <v>176.51357818997175</v>
      </c>
      <c r="AQ550">
        <v>183.94371175018631</v>
      </c>
      <c r="AR550">
        <v>173.14719447252395</v>
      </c>
      <c r="AS550">
        <v>208.16793616147692</v>
      </c>
      <c r="AT550">
        <v>208.68095402647637</v>
      </c>
      <c r="AU550">
        <v>199.30670437744917</v>
      </c>
      <c r="AV550">
        <v>181.93106318730304</v>
      </c>
      <c r="AW550">
        <v>207.27880021560529</v>
      </c>
      <c r="AX550">
        <v>214.29926880713501</v>
      </c>
      <c r="AY550">
        <v>210.58101337125601</v>
      </c>
      <c r="AZ550">
        <v>193.97626786753759</v>
      </c>
    </row>
    <row r="551" spans="11:52" ht="14.4">
      <c r="K551" t="s">
        <v>467</v>
      </c>
      <c r="L551" t="s">
        <v>142</v>
      </c>
      <c r="M551" t="s">
        <v>16</v>
      </c>
      <c r="N551" t="s">
        <v>80</v>
      </c>
      <c r="O551">
        <v>4037.1596569292401</v>
      </c>
      <c r="P551">
        <v>3906.9868452333599</v>
      </c>
      <c r="Q551">
        <v>4302.8918245544601</v>
      </c>
      <c r="R551">
        <v>3903.87147310512</v>
      </c>
      <c r="S551">
        <v>3956.6526114476305</v>
      </c>
      <c r="T551">
        <v>3983.4811136418302</v>
      </c>
      <c r="U551">
        <v>4203.7636803094301</v>
      </c>
      <c r="V551">
        <v>4281.0595426337104</v>
      </c>
      <c r="W551">
        <v>4114.9694765726008</v>
      </c>
      <c r="X551">
        <v>3895.8890078672998</v>
      </c>
      <c r="Y551">
        <v>3961.4514789348905</v>
      </c>
      <c r="Z551">
        <v>3892.51136934537</v>
      </c>
      <c r="AA551">
        <v>3796.8489112401494</v>
      </c>
      <c r="AB551">
        <v>3657.6909183919706</v>
      </c>
      <c r="AC551">
        <v>3742.050135414479</v>
      </c>
      <c r="AD551">
        <v>3713.67089335536</v>
      </c>
      <c r="AE551">
        <v>3666.733281776339</v>
      </c>
      <c r="AF551">
        <v>3547.8764508831505</v>
      </c>
      <c r="AG551">
        <v>3629.4872843545591</v>
      </c>
      <c r="AH551">
        <v>3592.3566217347902</v>
      </c>
      <c r="AI551">
        <v>3698.9104192539894</v>
      </c>
      <c r="AJ551">
        <v>3331.6405803180801</v>
      </c>
      <c r="AK551">
        <v>3735.5480639027601</v>
      </c>
      <c r="AL551">
        <v>3730.58656915049</v>
      </c>
      <c r="AM551">
        <v>3707.3692072489898</v>
      </c>
      <c r="AN551">
        <v>3536.66370111063</v>
      </c>
      <c r="AO551">
        <v>3656.083367405879</v>
      </c>
      <c r="AP551">
        <v>3664.0709089280799</v>
      </c>
      <c r="AQ551">
        <v>3690.0264236480498</v>
      </c>
      <c r="AR551">
        <v>3531.3851366714898</v>
      </c>
      <c r="AS551">
        <v>3848.23857793351</v>
      </c>
      <c r="AT551">
        <v>3929.6970692896398</v>
      </c>
      <c r="AU551">
        <v>4132.9367256301202</v>
      </c>
      <c r="AV551">
        <v>3705.7918168855695</v>
      </c>
      <c r="AW551">
        <v>3784.6154487007798</v>
      </c>
      <c r="AX551">
        <v>3754.8678301577402</v>
      </c>
      <c r="AY551">
        <v>3847.8971511956097</v>
      </c>
      <c r="AZ551">
        <v>3661.1389050621601</v>
      </c>
    </row>
    <row r="552" spans="11:52" ht="14.4">
      <c r="K552" t="s">
        <v>468</v>
      </c>
      <c r="L552" t="s">
        <v>142</v>
      </c>
      <c r="M552" t="s">
        <v>17</v>
      </c>
      <c r="N552" t="s">
        <v>80</v>
      </c>
      <c r="O552">
        <v>656.2669492188511</v>
      </c>
      <c r="P552">
        <v>681.31707448297436</v>
      </c>
      <c r="Q552">
        <v>710.36390581021465</v>
      </c>
      <c r="R552">
        <v>671.69737017927332</v>
      </c>
      <c r="S552">
        <v>652.41620278348341</v>
      </c>
      <c r="T552">
        <v>645.18019814320064</v>
      </c>
      <c r="U552">
        <v>766.44061901938358</v>
      </c>
      <c r="V552">
        <v>777.70766829520949</v>
      </c>
      <c r="W552">
        <v>781.93605499828493</v>
      </c>
      <c r="X552">
        <v>778.15418268960514</v>
      </c>
      <c r="Y552">
        <v>676.05643074769091</v>
      </c>
      <c r="Z552">
        <v>679.96060689748685</v>
      </c>
      <c r="AA552">
        <v>675.63293332679143</v>
      </c>
      <c r="AB552">
        <v>679.89156024478234</v>
      </c>
      <c r="AC552">
        <v>679.76642968657598</v>
      </c>
      <c r="AD552">
        <v>684.37886631221465</v>
      </c>
      <c r="AE552">
        <v>680.10640785736007</v>
      </c>
      <c r="AF552">
        <v>670.54233505427396</v>
      </c>
      <c r="AG552">
        <v>693.45629051942342</v>
      </c>
      <c r="AH552">
        <v>715.32967889516317</v>
      </c>
      <c r="AI552">
        <v>742.91485249148286</v>
      </c>
      <c r="AJ552">
        <v>717.49088052387219</v>
      </c>
      <c r="AK552">
        <v>750.00116737997826</v>
      </c>
      <c r="AL552">
        <v>751.30718015797572</v>
      </c>
      <c r="AM552">
        <v>753.68685794490204</v>
      </c>
      <c r="AN552">
        <v>772.27451360149189</v>
      </c>
      <c r="AO552">
        <v>769.13369981561868</v>
      </c>
      <c r="AP552">
        <v>750.9969673557448</v>
      </c>
      <c r="AQ552">
        <v>743.2069960629558</v>
      </c>
      <c r="AR552">
        <v>742.96954542327057</v>
      </c>
      <c r="AS552">
        <v>727.62854332715131</v>
      </c>
      <c r="AT552">
        <v>725.1168257603465</v>
      </c>
      <c r="AU552">
        <v>740.68622905174357</v>
      </c>
      <c r="AV552">
        <v>720.01942190253078</v>
      </c>
      <c r="AW552">
        <v>726.57156274259648</v>
      </c>
      <c r="AX552">
        <v>712.5078058946666</v>
      </c>
      <c r="AY552">
        <v>724.71370810198755</v>
      </c>
      <c r="AZ552">
        <v>727.92023786048924</v>
      </c>
    </row>
    <row r="553" spans="11:52" ht="14.4">
      <c r="K553" t="s">
        <v>719</v>
      </c>
      <c r="L553" t="s">
        <v>142</v>
      </c>
      <c r="M553" t="s">
        <v>97</v>
      </c>
      <c r="N553" t="s">
        <v>80</v>
      </c>
      <c r="O553" t="s">
        <v>6079</v>
      </c>
      <c r="P553" t="s">
        <v>6079</v>
      </c>
      <c r="Q553" t="s">
        <v>6079</v>
      </c>
      <c r="R553" t="s">
        <v>6079</v>
      </c>
      <c r="S553" t="s">
        <v>6079</v>
      </c>
      <c r="T553" t="s">
        <v>6079</v>
      </c>
      <c r="U553">
        <v>12.986023708099999</v>
      </c>
      <c r="V553">
        <v>13.344521284680001</v>
      </c>
      <c r="W553">
        <v>13.584497565626371</v>
      </c>
      <c r="X553">
        <v>13.713005571129999</v>
      </c>
      <c r="Y553">
        <v>13.823343302430001</v>
      </c>
      <c r="Z553">
        <v>13.628667411352971</v>
      </c>
      <c r="AA553">
        <v>13.990655887464156</v>
      </c>
      <c r="AB553">
        <v>18.168449136634472</v>
      </c>
      <c r="AC553">
        <v>18.096211734640001</v>
      </c>
      <c r="AD553">
        <v>18.763851157726581</v>
      </c>
      <c r="AE553">
        <v>18.962291997989997</v>
      </c>
      <c r="AF553">
        <v>19.510079952179996</v>
      </c>
      <c r="AG553">
        <v>28.381856971569999</v>
      </c>
      <c r="AH553">
        <v>29.114265766700001</v>
      </c>
      <c r="AI553">
        <v>29.622493531050001</v>
      </c>
      <c r="AJ553">
        <v>30.046967496779999</v>
      </c>
      <c r="AK553">
        <v>30.409390903979997</v>
      </c>
      <c r="AL553">
        <v>33.355509417448395</v>
      </c>
      <c r="AM553">
        <v>34.532864012564204</v>
      </c>
      <c r="AN553">
        <v>36.831633972408696</v>
      </c>
      <c r="AO553">
        <v>32.224464950220003</v>
      </c>
      <c r="AP553">
        <v>31.015372624369999</v>
      </c>
      <c r="AQ553">
        <v>31.998381119080001</v>
      </c>
      <c r="AR553">
        <v>32.516928056286204</v>
      </c>
      <c r="AS553">
        <v>38.989595906388693</v>
      </c>
      <c r="AT553">
        <v>39.293954270689603</v>
      </c>
      <c r="AU553">
        <v>39.689039565037085</v>
      </c>
      <c r="AV553">
        <v>38.214190442183096</v>
      </c>
      <c r="AW553">
        <v>39.130365063137802</v>
      </c>
      <c r="AX553">
        <v>39.023579196701398</v>
      </c>
      <c r="AY553">
        <v>38.917360702048285</v>
      </c>
      <c r="AZ553">
        <v>40.2308057512125</v>
      </c>
    </row>
    <row r="554" spans="11:52" ht="14.4">
      <c r="K554" t="s">
        <v>469</v>
      </c>
      <c r="L554" t="s">
        <v>142</v>
      </c>
      <c r="M554" t="s">
        <v>18</v>
      </c>
      <c r="N554" t="s">
        <v>80</v>
      </c>
      <c r="O554">
        <v>3005.1493195519806</v>
      </c>
      <c r="P554">
        <v>3013.8136646825501</v>
      </c>
      <c r="Q554">
        <v>3141.2165331240499</v>
      </c>
      <c r="R554">
        <v>3107.2028686599297</v>
      </c>
      <c r="S554">
        <v>3121.0162208718998</v>
      </c>
      <c r="T554">
        <v>3121.6304898984699</v>
      </c>
      <c r="U554">
        <v>3076.2976940462299</v>
      </c>
      <c r="V554">
        <v>3112.8557514722202</v>
      </c>
      <c r="W554">
        <v>3040.1857284999401</v>
      </c>
      <c r="X554">
        <v>3054.4417980823905</v>
      </c>
      <c r="Y554">
        <v>3075.30228379854</v>
      </c>
      <c r="Z554">
        <v>3024.7740891922203</v>
      </c>
      <c r="AA554">
        <v>3006.3199497921805</v>
      </c>
      <c r="AB554">
        <v>2995.6611032909605</v>
      </c>
      <c r="AC554">
        <v>2986.5806450610894</v>
      </c>
      <c r="AD554">
        <v>2999.8716357290095</v>
      </c>
      <c r="AE554">
        <v>2976.0051467552003</v>
      </c>
      <c r="AF554">
        <v>2999.7771641827799</v>
      </c>
      <c r="AG554">
        <v>3077.5992989359802</v>
      </c>
      <c r="AH554">
        <v>3093.2962559284001</v>
      </c>
      <c r="AI554">
        <v>3114.4295864098999</v>
      </c>
      <c r="AJ554">
        <v>3093.12055671706</v>
      </c>
      <c r="AK554">
        <v>3183.2898025814397</v>
      </c>
      <c r="AL554">
        <v>3336.7926681572299</v>
      </c>
      <c r="AM554">
        <v>3256.5098601209802</v>
      </c>
      <c r="AN554">
        <v>3258.6306149668894</v>
      </c>
      <c r="AO554">
        <v>3318.18043058067</v>
      </c>
      <c r="AP554">
        <v>3275.6465989952499</v>
      </c>
      <c r="AQ554">
        <v>3298.2109217280899</v>
      </c>
      <c r="AR554">
        <v>3337.20699795672</v>
      </c>
      <c r="AS554">
        <v>3431.1513739152001</v>
      </c>
      <c r="AT554">
        <v>3567.14858227899</v>
      </c>
      <c r="AU554">
        <v>3649.7228494556498</v>
      </c>
      <c r="AV554">
        <v>3426.3200735710002</v>
      </c>
      <c r="AW554">
        <v>3478.37691752</v>
      </c>
      <c r="AX554">
        <v>3517.1076916430002</v>
      </c>
      <c r="AY554">
        <v>3525.7828163969998</v>
      </c>
      <c r="AZ554">
        <v>3510.5643262479998</v>
      </c>
    </row>
    <row r="555" spans="11:52" ht="14.4">
      <c r="K555" t="s">
        <v>470</v>
      </c>
      <c r="L555" t="s">
        <v>142</v>
      </c>
      <c r="M555" t="s">
        <v>34</v>
      </c>
      <c r="N555" t="s">
        <v>80</v>
      </c>
      <c r="O555">
        <v>29467.034434887621</v>
      </c>
      <c r="P555">
        <v>29414.749649776764</v>
      </c>
      <c r="Q555">
        <v>31762.159751769239</v>
      </c>
      <c r="R555">
        <v>29717.662574214879</v>
      </c>
      <c r="S555">
        <v>29577.175782750634</v>
      </c>
      <c r="T555">
        <v>28851.927529880228</v>
      </c>
      <c r="U555">
        <v>29508.437613843798</v>
      </c>
      <c r="V555">
        <v>30025.874770603823</v>
      </c>
      <c r="W555">
        <v>29037.273490264408</v>
      </c>
      <c r="X555">
        <v>28297.76127023649</v>
      </c>
      <c r="Y555">
        <v>28748.096027120479</v>
      </c>
      <c r="Z555">
        <v>28009.178139179203</v>
      </c>
      <c r="AA555">
        <v>27790.039315305781</v>
      </c>
      <c r="AB555">
        <v>27050.614687810368</v>
      </c>
      <c r="AC555">
        <v>27541.830687573231</v>
      </c>
      <c r="AD555">
        <v>27965.481887643433</v>
      </c>
      <c r="AE555">
        <v>27335.402178820103</v>
      </c>
      <c r="AF555">
        <v>27295.983607498962</v>
      </c>
      <c r="AG555">
        <v>28675.467213143645</v>
      </c>
      <c r="AH555">
        <v>28810.817726892295</v>
      </c>
      <c r="AI555">
        <v>29706.885529547799</v>
      </c>
      <c r="AJ555">
        <v>28396.877330734838</v>
      </c>
      <c r="AK555">
        <v>23943.564836451977</v>
      </c>
      <c r="AL555">
        <v>24441.035097660479</v>
      </c>
      <c r="AM555">
        <v>24344.53035632231</v>
      </c>
      <c r="AN555">
        <v>23987.806528090543</v>
      </c>
      <c r="AO555">
        <v>25036.965893178553</v>
      </c>
      <c r="AP555">
        <v>24711.80686780699</v>
      </c>
      <c r="AQ555">
        <v>25044.294417159119</v>
      </c>
      <c r="AR555">
        <v>24507.15884998237</v>
      </c>
      <c r="AS555">
        <v>25779.504778472841</v>
      </c>
      <c r="AT555">
        <v>26443.879146838543</v>
      </c>
      <c r="AU555">
        <v>27284.836678675209</v>
      </c>
      <c r="AV555">
        <v>25260.73796327629</v>
      </c>
      <c r="AW555">
        <v>25874.121471315026</v>
      </c>
      <c r="AX555">
        <v>25804.810551221875</v>
      </c>
      <c r="AY555">
        <v>25894.444465565088</v>
      </c>
      <c r="AZ555">
        <v>25281.494951895409</v>
      </c>
    </row>
    <row r="556" spans="11:52" ht="14.4">
      <c r="K556" t="s">
        <v>471</v>
      </c>
      <c r="L556" t="s">
        <v>142</v>
      </c>
      <c r="M556" t="s">
        <v>19</v>
      </c>
      <c r="N556" t="s">
        <v>80</v>
      </c>
      <c r="O556">
        <v>442.28123868</v>
      </c>
      <c r="P556">
        <v>453.31783736</v>
      </c>
      <c r="Q556">
        <v>498.88449762443997</v>
      </c>
      <c r="R556">
        <v>466.67604054080999</v>
      </c>
      <c r="S556">
        <v>464.67595742164002</v>
      </c>
      <c r="T556">
        <v>415.64531785219998</v>
      </c>
      <c r="U556">
        <v>448.32553795199999</v>
      </c>
      <c r="V556">
        <v>472.41093694876997</v>
      </c>
      <c r="W556">
        <v>456.97367627708991</v>
      </c>
      <c r="X556">
        <v>390.10929249467</v>
      </c>
      <c r="Y556">
        <v>167.43700518386001</v>
      </c>
      <c r="Z556">
        <v>163.31724380562</v>
      </c>
      <c r="AA556">
        <v>162.61534823933002</v>
      </c>
      <c r="AB556">
        <v>164.40311973913998</v>
      </c>
      <c r="AC556">
        <v>149.41914585864998</v>
      </c>
      <c r="AD556">
        <v>154.34817167240999</v>
      </c>
      <c r="AE556">
        <v>152.34827057461999</v>
      </c>
      <c r="AF556">
        <v>636.28338393980005</v>
      </c>
      <c r="AG556">
        <v>681.35303715351006</v>
      </c>
      <c r="AH556">
        <v>666.72774994942995</v>
      </c>
      <c r="AI556">
        <v>672.5054725177099</v>
      </c>
      <c r="AJ556">
        <v>640.36930613397999</v>
      </c>
      <c r="AK556">
        <v>696.41897648974998</v>
      </c>
      <c r="AL556">
        <v>691.48006459984992</v>
      </c>
      <c r="AM556">
        <v>676.87081697328006</v>
      </c>
      <c r="AN556">
        <v>649.03665302917989</v>
      </c>
      <c r="AO556">
        <v>679.39700919925997</v>
      </c>
      <c r="AP556">
        <v>674.51839812853007</v>
      </c>
      <c r="AQ556">
        <v>701.58946021635995</v>
      </c>
      <c r="AR556">
        <v>658.63744183135998</v>
      </c>
      <c r="AS556">
        <v>716.10207168994009</v>
      </c>
      <c r="AT556">
        <v>707.49528729214603</v>
      </c>
      <c r="AU556">
        <v>725.45999703767006</v>
      </c>
      <c r="AV556">
        <v>686.40640097175003</v>
      </c>
      <c r="AW556">
        <v>677.86748605500998</v>
      </c>
      <c r="AX556">
        <v>673.20674277173998</v>
      </c>
      <c r="AY556">
        <v>678.30999834796</v>
      </c>
      <c r="AZ556">
        <v>652.68712435895509</v>
      </c>
    </row>
    <row r="557" spans="11:52" ht="14.4">
      <c r="K557" t="s">
        <v>472</v>
      </c>
      <c r="L557" t="s">
        <v>142</v>
      </c>
      <c r="M557" t="s">
        <v>20</v>
      </c>
      <c r="N557" t="s">
        <v>80</v>
      </c>
      <c r="O557">
        <v>6450.4622267227605</v>
      </c>
      <c r="P557">
        <v>6535.6697631806892</v>
      </c>
      <c r="Q557">
        <v>6963.9297096402806</v>
      </c>
      <c r="R557">
        <v>6493.0233217436789</v>
      </c>
      <c r="S557">
        <v>6491.1951140999499</v>
      </c>
      <c r="T557">
        <v>6290.2195085632193</v>
      </c>
      <c r="U557">
        <v>6534.4396186485992</v>
      </c>
      <c r="V557">
        <v>6753.1927555843604</v>
      </c>
      <c r="W557">
        <v>6648.5448356299103</v>
      </c>
      <c r="X557">
        <v>6482.7352852484391</v>
      </c>
      <c r="Y557">
        <v>6676.4745474822503</v>
      </c>
      <c r="Z557">
        <v>6524.7282610166903</v>
      </c>
      <c r="AA557">
        <v>6533.2087031256606</v>
      </c>
      <c r="AB557">
        <v>6260.9095188770498</v>
      </c>
      <c r="AC557">
        <v>6484.4197633042913</v>
      </c>
      <c r="AD557">
        <v>6674.0768981646297</v>
      </c>
      <c r="AE557">
        <v>6687.3187793198813</v>
      </c>
      <c r="AF557">
        <v>6532.8702217620694</v>
      </c>
      <c r="AG557">
        <v>6943.4892789083615</v>
      </c>
      <c r="AH557">
        <v>7154.1246470737697</v>
      </c>
      <c r="AI557">
        <v>7405.8218409392684</v>
      </c>
      <c r="AJ557">
        <v>6950.2933406291504</v>
      </c>
      <c r="AK557">
        <v>7844.5663350463692</v>
      </c>
      <c r="AL557">
        <v>7951.2182088695108</v>
      </c>
      <c r="AM557">
        <v>7965.9968076096493</v>
      </c>
      <c r="AN557">
        <v>7782.5908223059196</v>
      </c>
      <c r="AO557">
        <v>8102.4304131140098</v>
      </c>
      <c r="AP557">
        <v>8111.0289813642594</v>
      </c>
      <c r="AQ557">
        <v>8273.7078243353099</v>
      </c>
      <c r="AR557">
        <v>8070.8588886853086</v>
      </c>
      <c r="AS557">
        <v>8557.1829790427</v>
      </c>
      <c r="AT557">
        <v>8539.4920269928007</v>
      </c>
      <c r="AU557">
        <v>8933.0180125629813</v>
      </c>
      <c r="AV557">
        <v>8328.2255581017707</v>
      </c>
      <c r="AW557">
        <v>8456.2344185039692</v>
      </c>
      <c r="AX557">
        <v>8476.4226737605386</v>
      </c>
      <c r="AY557">
        <v>8604.5262858006099</v>
      </c>
      <c r="AZ557">
        <v>8426.6819939709003</v>
      </c>
    </row>
    <row r="558" spans="11:52" ht="14.4">
      <c r="K558" t="s">
        <v>473</v>
      </c>
      <c r="L558" t="s">
        <v>142</v>
      </c>
      <c r="M558" t="s">
        <v>21</v>
      </c>
      <c r="N558" t="s">
        <v>80</v>
      </c>
      <c r="O558">
        <v>7232.2555415272464</v>
      </c>
      <c r="P558">
        <v>7224.1905658430078</v>
      </c>
      <c r="Q558">
        <v>8150.7489875396368</v>
      </c>
      <c r="R558">
        <v>7399.461809405012</v>
      </c>
      <c r="S558">
        <v>7292.956430802953</v>
      </c>
      <c r="T558">
        <v>6987.6051569441424</v>
      </c>
      <c r="U558">
        <v>6904.0551374382458</v>
      </c>
      <c r="V558">
        <v>7049.6169167385533</v>
      </c>
      <c r="W558">
        <v>6540.2407744596521</v>
      </c>
      <c r="X558">
        <v>6334.4227168496809</v>
      </c>
      <c r="Y558">
        <v>6312.0147599359207</v>
      </c>
      <c r="Z558">
        <v>6029.2396112627466</v>
      </c>
      <c r="AA558">
        <v>5953.6000131912597</v>
      </c>
      <c r="AB558">
        <v>5857.5649869150257</v>
      </c>
      <c r="AC558">
        <v>5961.9785229813297</v>
      </c>
      <c r="AD558">
        <v>6111.0040008566466</v>
      </c>
      <c r="AE558">
        <v>6096.2413444554059</v>
      </c>
      <c r="AF558">
        <v>6011.3418142783303</v>
      </c>
      <c r="AG558">
        <v>6431.8605759375459</v>
      </c>
      <c r="AH558">
        <v>6413.0003609236401</v>
      </c>
      <c r="AI558">
        <v>6763.6374970683055</v>
      </c>
      <c r="AJ558">
        <v>6494.2949419132592</v>
      </c>
      <c r="AK558">
        <v>7227.0707913594433</v>
      </c>
      <c r="AL558">
        <v>6911.8666992851877</v>
      </c>
      <c r="AM558">
        <v>6807.7901253249684</v>
      </c>
      <c r="AN558">
        <v>6732.7530971423148</v>
      </c>
    </row>
    <row r="559" spans="11:52" ht="14.4">
      <c r="K559" t="s">
        <v>474</v>
      </c>
      <c r="L559" t="s">
        <v>142</v>
      </c>
      <c r="M559" t="s">
        <v>22</v>
      </c>
      <c r="N559" t="s">
        <v>80</v>
      </c>
      <c r="O559">
        <v>308.02933769999999</v>
      </c>
      <c r="P559">
        <v>317.26162443999999</v>
      </c>
      <c r="Q559">
        <v>323.16086490999999</v>
      </c>
      <c r="R559">
        <v>316.50822470000003</v>
      </c>
      <c r="S559">
        <v>309.96981640000001</v>
      </c>
      <c r="T559">
        <v>301.47370618000002</v>
      </c>
      <c r="U559">
        <v>298.59570624999998</v>
      </c>
      <c r="V559">
        <v>268.23093289000002</v>
      </c>
      <c r="W559">
        <v>260.00458992</v>
      </c>
      <c r="X559">
        <v>254.99335343999999</v>
      </c>
      <c r="Y559">
        <v>245.51787608999999</v>
      </c>
      <c r="Z559">
        <v>233.98639829999999</v>
      </c>
      <c r="AA559">
        <v>220.10473986</v>
      </c>
      <c r="AB559">
        <v>216.79138061</v>
      </c>
      <c r="AC559">
        <v>213.24648891000001</v>
      </c>
      <c r="AD559">
        <v>208.84333290999999</v>
      </c>
      <c r="AE559">
        <v>210.95124777999999</v>
      </c>
      <c r="AF559">
        <v>217.11397625225001</v>
      </c>
      <c r="AG559">
        <v>214.66498547054999</v>
      </c>
      <c r="AH559">
        <v>218.87587938292</v>
      </c>
      <c r="AI559">
        <v>219.98861849943</v>
      </c>
      <c r="AJ559">
        <v>222.30618821550999</v>
      </c>
      <c r="AK559">
        <v>231.22784589969001</v>
      </c>
      <c r="AL559">
        <v>244.00249874799999</v>
      </c>
      <c r="AM559">
        <v>247.96979758800001</v>
      </c>
      <c r="AN559">
        <v>257.21867093999998</v>
      </c>
      <c r="AO559">
        <v>260.83848233200001</v>
      </c>
      <c r="AP559">
        <v>270.09180336200001</v>
      </c>
      <c r="AQ559">
        <v>276.081183764</v>
      </c>
      <c r="AR559">
        <v>287.65297260800003</v>
      </c>
      <c r="AS559">
        <v>285.792013725</v>
      </c>
      <c r="AT559">
        <v>292.03664628899998</v>
      </c>
      <c r="AU559">
        <v>298.71966263500002</v>
      </c>
      <c r="AV559">
        <v>286.50706785300002</v>
      </c>
      <c r="AW559">
        <v>277.46074705799998</v>
      </c>
      <c r="AX559">
        <v>275.014799987</v>
      </c>
      <c r="AY559">
        <v>277.93193731399998</v>
      </c>
      <c r="AZ559">
        <v>273.32149704699998</v>
      </c>
    </row>
    <row r="560" spans="11:52" ht="14.4">
      <c r="K560" t="s">
        <v>475</v>
      </c>
      <c r="L560" t="s">
        <v>142</v>
      </c>
      <c r="M560" t="s">
        <v>90</v>
      </c>
      <c r="N560" t="s">
        <v>80</v>
      </c>
      <c r="O560">
        <v>29.494465213629049</v>
      </c>
      <c r="P560">
        <v>29.052738333217551</v>
      </c>
      <c r="Q560">
        <v>29.274609110971877</v>
      </c>
      <c r="R560">
        <v>30.00030942364776</v>
      </c>
      <c r="S560">
        <v>32.3179929260017</v>
      </c>
      <c r="T560">
        <v>31.109800886546218</v>
      </c>
      <c r="U560">
        <v>30.386236913217729</v>
      </c>
      <c r="V560">
        <v>30.301758946103263</v>
      </c>
      <c r="W560">
        <v>31.086675069875035</v>
      </c>
      <c r="X560">
        <v>31.068553817942512</v>
      </c>
      <c r="Y560">
        <v>30.645334413004768</v>
      </c>
      <c r="Z560">
        <v>31.21078510783234</v>
      </c>
      <c r="AA560">
        <v>33.870137294873913</v>
      </c>
      <c r="AB560">
        <v>33.994424403354834</v>
      </c>
      <c r="AC560">
        <v>34.324950819751628</v>
      </c>
      <c r="AD560">
        <v>35.278775579593827</v>
      </c>
      <c r="AE560">
        <v>35.90717328001103</v>
      </c>
      <c r="AF560">
        <v>37.166471277044181</v>
      </c>
      <c r="AG560">
        <v>37.572643393748827</v>
      </c>
      <c r="AH560">
        <v>38.155175484682246</v>
      </c>
      <c r="AI560">
        <v>38.908493339596539</v>
      </c>
      <c r="AJ560">
        <v>39.131082251515565</v>
      </c>
      <c r="AK560">
        <v>39.337474879369218</v>
      </c>
      <c r="AL560">
        <v>40.399057148671197</v>
      </c>
      <c r="AM560">
        <v>40.313212826885469</v>
      </c>
      <c r="AN560">
        <v>41.300418086264386</v>
      </c>
      <c r="AO560">
        <v>41.903853301458298</v>
      </c>
      <c r="AP560">
        <v>43.268252194751241</v>
      </c>
      <c r="AQ560">
        <v>44.496523615927565</v>
      </c>
      <c r="AR560">
        <v>45.24037790985151</v>
      </c>
      <c r="AS560">
        <v>46.08498188096911</v>
      </c>
      <c r="AT560">
        <v>48.755227561986267</v>
      </c>
      <c r="AU560">
        <v>50.857519765502403</v>
      </c>
      <c r="AV560">
        <v>52.841254193465133</v>
      </c>
      <c r="AW560">
        <v>49.989441426729996</v>
      </c>
      <c r="AX560">
        <v>51.495013367800006</v>
      </c>
      <c r="AY560">
        <v>54.782786010720002</v>
      </c>
      <c r="AZ560">
        <v>53.848782844660001</v>
      </c>
    </row>
    <row r="561" spans="11:52" ht="14.4">
      <c r="K561" t="s">
        <v>476</v>
      </c>
      <c r="L561" t="s">
        <v>142</v>
      </c>
      <c r="M561" t="s">
        <v>23</v>
      </c>
      <c r="N561" t="s">
        <v>80</v>
      </c>
      <c r="O561">
        <v>45.200561095601635</v>
      </c>
      <c r="P561">
        <v>43.363551195845211</v>
      </c>
      <c r="Q561">
        <v>51.624266849273617</v>
      </c>
      <c r="R561">
        <v>49.247042561267577</v>
      </c>
      <c r="S561">
        <v>49.53912385721263</v>
      </c>
      <c r="T561">
        <v>50.901189976465758</v>
      </c>
      <c r="U561">
        <v>50.450846962630273</v>
      </c>
      <c r="V561">
        <v>49.292167228955933</v>
      </c>
      <c r="W561">
        <v>51.974323757063722</v>
      </c>
      <c r="X561">
        <v>53.812729626845467</v>
      </c>
      <c r="Y561">
        <v>48.840015639140013</v>
      </c>
      <c r="Z561">
        <v>50.773088456330711</v>
      </c>
      <c r="AA561">
        <v>51.858425768589662</v>
      </c>
      <c r="AB561">
        <v>53.85067544915735</v>
      </c>
      <c r="AC561">
        <v>54.636584315408648</v>
      </c>
      <c r="AD561">
        <v>55.158860285106293</v>
      </c>
      <c r="AE561">
        <v>55.944257857833669</v>
      </c>
      <c r="AF561">
        <v>57.276698573513215</v>
      </c>
      <c r="AG561">
        <v>62.221442387098584</v>
      </c>
      <c r="AH561">
        <v>62.249065518867681</v>
      </c>
      <c r="AI561">
        <v>67.556644953648117</v>
      </c>
      <c r="AJ561">
        <v>72.633371552113275</v>
      </c>
      <c r="AK561">
        <v>72.014505025976334</v>
      </c>
      <c r="AL561">
        <v>73.470818885773184</v>
      </c>
      <c r="AM561">
        <v>74.667568970645377</v>
      </c>
      <c r="AN561">
        <v>78.319909079757636</v>
      </c>
      <c r="AO561">
        <v>102.65630059083878</v>
      </c>
      <c r="AP561">
        <v>108.31168818290774</v>
      </c>
      <c r="AQ561">
        <v>112.05970005899108</v>
      </c>
      <c r="AR561">
        <v>115.29804736518052</v>
      </c>
      <c r="AS561">
        <v>119.90893144353248</v>
      </c>
      <c r="AT561">
        <v>117.1696258439729</v>
      </c>
      <c r="AU561">
        <v>119.82611532618078</v>
      </c>
      <c r="AV561">
        <v>122.57167081914336</v>
      </c>
      <c r="AW561">
        <v>124.52142608183928</v>
      </c>
      <c r="AX561">
        <v>128.10256725387035</v>
      </c>
      <c r="AY561">
        <v>128.76269195677537</v>
      </c>
      <c r="AZ561">
        <v>132.33004450515935</v>
      </c>
    </row>
    <row r="562" spans="11:52" ht="14.4">
      <c r="K562" t="s">
        <v>477</v>
      </c>
      <c r="L562" t="s">
        <v>142</v>
      </c>
      <c r="M562" t="s">
        <v>24</v>
      </c>
      <c r="N562" t="s">
        <v>80</v>
      </c>
      <c r="O562">
        <v>305.13232309028319</v>
      </c>
      <c r="P562">
        <v>299.14071190319908</v>
      </c>
      <c r="Q562">
        <v>285.71314851234348</v>
      </c>
      <c r="R562">
        <v>270.99271278878399</v>
      </c>
      <c r="S562">
        <v>260.73083630562411</v>
      </c>
      <c r="T562">
        <v>260.05606489447655</v>
      </c>
      <c r="U562">
        <v>292.07452116167127</v>
      </c>
      <c r="V562">
        <v>290.85869399910678</v>
      </c>
      <c r="W562">
        <v>282.75427542424001</v>
      </c>
      <c r="X562">
        <v>266.6828093922</v>
      </c>
      <c r="Y562">
        <v>264.3120627878489</v>
      </c>
      <c r="Z562">
        <v>255.82318189655999</v>
      </c>
      <c r="AA562">
        <v>251.67562113748369</v>
      </c>
      <c r="AB562">
        <v>244.17011342783135</v>
      </c>
      <c r="AC562">
        <v>226.77219333538997</v>
      </c>
      <c r="AD562">
        <v>230.24766069595751</v>
      </c>
      <c r="AE562">
        <v>227.15582188082999</v>
      </c>
      <c r="AF562">
        <v>234.02963975713001</v>
      </c>
      <c r="AG562">
        <v>225.15874065802583</v>
      </c>
      <c r="AH562">
        <v>227.93923102447999</v>
      </c>
      <c r="AI562">
        <v>229.54964200705999</v>
      </c>
      <c r="AJ562">
        <v>233.27797829847</v>
      </c>
      <c r="AK562">
        <v>241.44141734274001</v>
      </c>
      <c r="AL562">
        <v>242.88472587780001</v>
      </c>
      <c r="AM562">
        <v>247.09185712248001</v>
      </c>
      <c r="AN562">
        <v>253.76650336564128</v>
      </c>
      <c r="AO562">
        <v>274.65705686680002</v>
      </c>
      <c r="AP562">
        <v>288.25242058888</v>
      </c>
      <c r="AQ562">
        <v>296.08641386669001</v>
      </c>
      <c r="AR562">
        <v>305.10584897091002</v>
      </c>
      <c r="AS562">
        <v>313.01849424153392</v>
      </c>
      <c r="AT562">
        <v>345.88349121194</v>
      </c>
      <c r="AU562">
        <v>368.52104418655517</v>
      </c>
      <c r="AV562">
        <v>344.43474928724169</v>
      </c>
      <c r="AW562">
        <v>351.4253343542</v>
      </c>
      <c r="AX562">
        <v>359.01188597372987</v>
      </c>
      <c r="AY562">
        <v>356.91019873101885</v>
      </c>
      <c r="AZ562">
        <v>364.16012036605701</v>
      </c>
    </row>
    <row r="563" spans="11:52" ht="14.4">
      <c r="K563" t="s">
        <v>1399</v>
      </c>
      <c r="L563" t="s">
        <v>142</v>
      </c>
      <c r="M563" t="s">
        <v>1386</v>
      </c>
      <c r="N563" t="s">
        <v>80</v>
      </c>
      <c r="O563" t="s">
        <v>6079</v>
      </c>
      <c r="P563" t="s">
        <v>6079</v>
      </c>
      <c r="Q563" t="s">
        <v>6079</v>
      </c>
      <c r="R563" t="s">
        <v>6079</v>
      </c>
      <c r="S563" t="s">
        <v>6079</v>
      </c>
      <c r="T563" t="s">
        <v>6079</v>
      </c>
      <c r="U563" t="s">
        <v>6079</v>
      </c>
      <c r="V563" t="s">
        <v>6079</v>
      </c>
      <c r="W563" t="s">
        <v>6079</v>
      </c>
      <c r="X563" t="s">
        <v>6079</v>
      </c>
      <c r="Y563" t="s">
        <v>6079</v>
      </c>
      <c r="Z563" t="s">
        <v>6079</v>
      </c>
      <c r="AA563" t="s">
        <v>6079</v>
      </c>
      <c r="AB563">
        <v>21.676164224506969</v>
      </c>
      <c r="AC563">
        <v>23.267830066271607</v>
      </c>
      <c r="AD563">
        <v>23.699456771134521</v>
      </c>
      <c r="AE563">
        <v>23.999969146780419</v>
      </c>
      <c r="AF563">
        <v>22.552467463530551</v>
      </c>
      <c r="AG563">
        <v>23.231579551931056</v>
      </c>
      <c r="AH563">
        <v>22.967856081425545</v>
      </c>
      <c r="AI563">
        <v>24.011632176846778</v>
      </c>
      <c r="AJ563">
        <v>22.754439537768775</v>
      </c>
      <c r="AK563">
        <v>21.588502146073264</v>
      </c>
      <c r="AL563">
        <v>21.709265155572716</v>
      </c>
      <c r="AM563">
        <v>21.897449587140695</v>
      </c>
      <c r="AN563">
        <v>22.029289239081937</v>
      </c>
      <c r="AO563">
        <v>23.842047627948418</v>
      </c>
      <c r="AP563">
        <v>25.189406510522598</v>
      </c>
      <c r="AQ563">
        <v>25.536898746919015</v>
      </c>
      <c r="AR563">
        <v>25.687877885894309</v>
      </c>
      <c r="AS563">
        <v>27.362586831734227</v>
      </c>
      <c r="AT563">
        <v>28.035511429322742</v>
      </c>
      <c r="AU563">
        <v>28.9309592662912</v>
      </c>
      <c r="AV563">
        <v>27.303761193164224</v>
      </c>
      <c r="AW563">
        <v>28.998714752110047</v>
      </c>
      <c r="AX563">
        <v>29.058061544496979</v>
      </c>
      <c r="AY563">
        <v>30.789827121759345</v>
      </c>
      <c r="AZ563">
        <v>28.846471957723985</v>
      </c>
    </row>
    <row r="564" spans="11:52" ht="14.4">
      <c r="K564" t="s">
        <v>478</v>
      </c>
      <c r="L564" t="s">
        <v>142</v>
      </c>
      <c r="M564" t="s">
        <v>25</v>
      </c>
      <c r="N564" t="s">
        <v>80</v>
      </c>
      <c r="O564">
        <v>2121.9884798110002</v>
      </c>
      <c r="P564">
        <v>2118.363281164</v>
      </c>
      <c r="Q564">
        <v>2207.9078557950002</v>
      </c>
      <c r="R564">
        <v>2148.5677717570002</v>
      </c>
      <c r="S564">
        <v>2129.9283582379999</v>
      </c>
      <c r="T564">
        <v>2110.606524803</v>
      </c>
      <c r="U564">
        <v>2155.7602229620002</v>
      </c>
      <c r="V564">
        <v>2165.326670593</v>
      </c>
      <c r="W564">
        <v>2129.9681272610001</v>
      </c>
      <c r="X564">
        <v>2127.9313765520001</v>
      </c>
      <c r="Y564">
        <v>2125.8126549879998</v>
      </c>
      <c r="Z564">
        <v>2069.4439411069998</v>
      </c>
      <c r="AA564">
        <v>2045.8701599430001</v>
      </c>
      <c r="AB564">
        <v>2045.1306024180001</v>
      </c>
      <c r="AC564">
        <v>2030.9262645870001</v>
      </c>
      <c r="AD564">
        <v>2050.447984933</v>
      </c>
      <c r="AE564">
        <v>2054.8734225789999</v>
      </c>
      <c r="AF564">
        <v>2033.503997973</v>
      </c>
      <c r="AG564">
        <v>2238.1534113829998</v>
      </c>
      <c r="AH564">
        <v>2221.820274189</v>
      </c>
      <c r="AI564">
        <v>2288.1756092710002</v>
      </c>
      <c r="AJ564">
        <v>2236.2838298900001</v>
      </c>
      <c r="AK564">
        <v>2280.397495577</v>
      </c>
      <c r="AL564">
        <v>2357.5622322630002</v>
      </c>
      <c r="AM564">
        <v>2394.5070827959998</v>
      </c>
      <c r="AN564">
        <v>2439.0839017080002</v>
      </c>
      <c r="AO564">
        <v>2560.4605365920002</v>
      </c>
      <c r="AP564">
        <v>2611.7054817940002</v>
      </c>
      <c r="AQ564">
        <v>2624.4589224330002</v>
      </c>
      <c r="AR564">
        <v>2606.5152776220002</v>
      </c>
      <c r="AS564">
        <v>2656.5643681699999</v>
      </c>
      <c r="AT564">
        <v>2654.7763080029999</v>
      </c>
      <c r="AU564">
        <v>2641.9678674490001</v>
      </c>
      <c r="AV564">
        <v>2473.9909264930002</v>
      </c>
      <c r="AW564">
        <v>2496.044894265</v>
      </c>
      <c r="AX564">
        <v>2418.4051652809999</v>
      </c>
      <c r="AY564">
        <v>2396.2883542720001</v>
      </c>
      <c r="AZ564">
        <v>2365.7035701029999</v>
      </c>
    </row>
    <row r="565" spans="11:52" ht="14.4">
      <c r="K565" t="s">
        <v>5661</v>
      </c>
      <c r="L565" t="s">
        <v>142</v>
      </c>
      <c r="M565" t="s">
        <v>5610</v>
      </c>
      <c r="N565" t="s">
        <v>80</v>
      </c>
      <c r="AO565">
        <v>74.019575201698245</v>
      </c>
      <c r="AP565" t="s">
        <v>6079</v>
      </c>
      <c r="AQ565" t="s">
        <v>6079</v>
      </c>
      <c r="AR565" t="s">
        <v>6079</v>
      </c>
      <c r="AS565" t="s">
        <v>6079</v>
      </c>
      <c r="AT565">
        <v>88.339250570088922</v>
      </c>
      <c r="AU565">
        <v>94.246592857922835</v>
      </c>
      <c r="AV565">
        <v>91.197395796849278</v>
      </c>
      <c r="AW565">
        <v>88.514856427644276</v>
      </c>
      <c r="AX565">
        <v>89.927619615223477</v>
      </c>
      <c r="AY565">
        <v>91.569686353076506</v>
      </c>
      <c r="AZ565">
        <v>92.925117941364093</v>
      </c>
    </row>
    <row r="566" spans="11:52" ht="14.4">
      <c r="K566" t="s">
        <v>628</v>
      </c>
      <c r="L566" t="s">
        <v>142</v>
      </c>
      <c r="M566" t="s">
        <v>98</v>
      </c>
      <c r="N566" t="s">
        <v>80</v>
      </c>
      <c r="O566">
        <v>14.016667327121761</v>
      </c>
      <c r="P566">
        <v>14.510504502889434</v>
      </c>
      <c r="Q566">
        <v>14.538531000000001</v>
      </c>
      <c r="R566">
        <v>14.317482999999999</v>
      </c>
      <c r="S566">
        <v>14.669695000000001</v>
      </c>
      <c r="T566">
        <v>15.087185</v>
      </c>
      <c r="U566">
        <v>15.239373000000001</v>
      </c>
      <c r="V566">
        <v>15.819626</v>
      </c>
      <c r="W566">
        <v>16.373714</v>
      </c>
      <c r="X566">
        <v>16.862029</v>
      </c>
      <c r="Y566">
        <v>16.815871999999999</v>
      </c>
      <c r="Z566">
        <v>16.792598000000002</v>
      </c>
      <c r="AA566">
        <v>17.106642999999998</v>
      </c>
      <c r="AB566">
        <v>20.131371999999999</v>
      </c>
      <c r="AC566">
        <v>19.202332999999999</v>
      </c>
      <c r="AD566">
        <v>19.837803999999998</v>
      </c>
      <c r="AE566">
        <v>20.442995</v>
      </c>
      <c r="AF566">
        <v>23.593813000000001</v>
      </c>
      <c r="AG566">
        <v>17.638269999999999</v>
      </c>
      <c r="AH566">
        <v>17.765758999999999</v>
      </c>
      <c r="AI566">
        <v>18.161114000000001</v>
      </c>
      <c r="AJ566">
        <v>19.591783</v>
      </c>
      <c r="AK566">
        <v>20.025832999999999</v>
      </c>
      <c r="AL566">
        <v>21.236215999999999</v>
      </c>
      <c r="AM566">
        <v>22.925118999999999</v>
      </c>
      <c r="AN566">
        <v>25.046088999999998</v>
      </c>
      <c r="AO566">
        <v>25.693235999999999</v>
      </c>
      <c r="AP566">
        <v>26.898802</v>
      </c>
      <c r="AQ566">
        <v>27.535205999999999</v>
      </c>
      <c r="AR566">
        <v>29.381246999999998</v>
      </c>
      <c r="AS566">
        <v>19.014009999999999</v>
      </c>
      <c r="AT566">
        <v>18.776049</v>
      </c>
      <c r="AU566">
        <v>19.403652000000001</v>
      </c>
      <c r="AV566">
        <v>28.862209</v>
      </c>
      <c r="AW566">
        <v>29.086976</v>
      </c>
      <c r="AX566">
        <v>30.171806</v>
      </c>
      <c r="AY566">
        <v>29.769175000000001</v>
      </c>
      <c r="AZ566">
        <v>32.705720999999997</v>
      </c>
    </row>
    <row r="567" spans="11:52" ht="14.4">
      <c r="K567" t="s">
        <v>479</v>
      </c>
      <c r="L567" t="s">
        <v>142</v>
      </c>
      <c r="M567" t="s">
        <v>94</v>
      </c>
      <c r="N567" t="s">
        <v>80</v>
      </c>
      <c r="O567">
        <v>259.55367749982997</v>
      </c>
      <c r="P567">
        <v>250.32029956801</v>
      </c>
      <c r="Q567">
        <v>272.36915411543998</v>
      </c>
      <c r="R567">
        <v>155.40126225899999</v>
      </c>
      <c r="S567">
        <v>154.47227923599999</v>
      </c>
      <c r="T567">
        <v>157.42974944613002</v>
      </c>
      <c r="U567">
        <v>166.04117730089999</v>
      </c>
      <c r="V567">
        <v>172.59920374233999</v>
      </c>
      <c r="W567">
        <v>180.84055838840001</v>
      </c>
      <c r="X567">
        <v>183.07842820904995</v>
      </c>
      <c r="Y567">
        <v>193.66728061584999</v>
      </c>
      <c r="Z567">
        <v>194.99000442728999</v>
      </c>
      <c r="AA567">
        <v>186.87148531208999</v>
      </c>
      <c r="AB567">
        <v>184.74299442332</v>
      </c>
      <c r="AC567">
        <v>188.68538991358</v>
      </c>
      <c r="AD567">
        <v>201.19399643185997</v>
      </c>
      <c r="AE567">
        <v>174.78390398034</v>
      </c>
      <c r="AF567">
        <v>197.91018243982001</v>
      </c>
      <c r="AG567">
        <v>207.73569665403997</v>
      </c>
      <c r="AH567">
        <v>212.46185106259</v>
      </c>
      <c r="AI567">
        <v>217.67512223100999</v>
      </c>
      <c r="AJ567">
        <v>218.12830928721999</v>
      </c>
      <c r="AK567">
        <v>216.04302914182</v>
      </c>
      <c r="AL567">
        <v>206.24154237727001</v>
      </c>
      <c r="AM567">
        <v>203.2749682852</v>
      </c>
      <c r="AN567">
        <v>161.49054385353998</v>
      </c>
      <c r="AO567">
        <v>167.55521077460998</v>
      </c>
      <c r="AP567">
        <v>171.08432232466998</v>
      </c>
      <c r="AQ567">
        <v>174.07572146849</v>
      </c>
      <c r="AR567">
        <v>178.60583200487997</v>
      </c>
      <c r="AS567">
        <v>185.81132919426</v>
      </c>
      <c r="AT567">
        <v>188.11906905710001</v>
      </c>
      <c r="AU567">
        <v>191.55139576943003</v>
      </c>
      <c r="AV567">
        <v>177.09094475379001</v>
      </c>
      <c r="AW567">
        <v>174.07736970764</v>
      </c>
      <c r="AX567">
        <v>172.35699777236002</v>
      </c>
      <c r="AY567">
        <v>174.33332460030999</v>
      </c>
      <c r="AZ567">
        <v>172.54437724502</v>
      </c>
    </row>
    <row r="568" spans="11:52" ht="14.4">
      <c r="K568" t="s">
        <v>480</v>
      </c>
      <c r="L568" t="s">
        <v>142</v>
      </c>
      <c r="M568" t="s">
        <v>99</v>
      </c>
      <c r="N568" t="s">
        <v>80</v>
      </c>
      <c r="O568">
        <v>10.654672373</v>
      </c>
      <c r="P568">
        <v>11.104870592999999</v>
      </c>
      <c r="Q568">
        <v>11.448481221</v>
      </c>
      <c r="R568">
        <v>11.425032420999999</v>
      </c>
      <c r="S568">
        <v>11.75921668</v>
      </c>
      <c r="T568">
        <v>11.995760103</v>
      </c>
      <c r="U568">
        <v>11.895024941000001</v>
      </c>
      <c r="V568">
        <v>11.621480796</v>
      </c>
      <c r="W568">
        <v>11.456835042</v>
      </c>
      <c r="X568">
        <v>11.270721012999999</v>
      </c>
      <c r="Y568">
        <v>11.178978967999999</v>
      </c>
      <c r="Z568">
        <v>11.085203143999999</v>
      </c>
      <c r="AA568">
        <v>10.987760023</v>
      </c>
      <c r="AB568">
        <v>11.278206687999999</v>
      </c>
      <c r="AC568">
        <v>10.107834955</v>
      </c>
      <c r="AD568">
        <v>9.8358180869999998</v>
      </c>
      <c r="AE568">
        <v>7.9251114960000004</v>
      </c>
      <c r="AF568">
        <v>8.3582112439999996</v>
      </c>
      <c r="AG568">
        <v>11.282959414</v>
      </c>
      <c r="AH568">
        <v>11.071958616</v>
      </c>
      <c r="AI568">
        <v>11.496749419</v>
      </c>
      <c r="AJ568">
        <v>11.879167842999999</v>
      </c>
      <c r="AK568">
        <v>12.342086124</v>
      </c>
      <c r="AL568">
        <v>13.878072739</v>
      </c>
      <c r="AM568">
        <v>14.127446935</v>
      </c>
      <c r="AN568">
        <v>14.78943158431</v>
      </c>
      <c r="AO568">
        <v>15.628989042880001</v>
      </c>
      <c r="AP568">
        <v>15.513833307000001</v>
      </c>
      <c r="AQ568">
        <v>15.378638859</v>
      </c>
      <c r="AR568">
        <v>44.769788494170001</v>
      </c>
      <c r="AS568">
        <v>43.911931055179998</v>
      </c>
      <c r="AT568">
        <v>43.96730428235</v>
      </c>
      <c r="AU568">
        <v>44.758098579880006</v>
      </c>
      <c r="AV568">
        <v>46.270937517690001</v>
      </c>
      <c r="AW568">
        <v>45.815318357339997</v>
      </c>
      <c r="AX568">
        <v>45.607205887630002</v>
      </c>
      <c r="AY568">
        <v>44.310820157370003</v>
      </c>
      <c r="AZ568">
        <v>46.949549326699994</v>
      </c>
    </row>
    <row r="569" spans="11:52" ht="14.4">
      <c r="K569" t="s">
        <v>720</v>
      </c>
      <c r="L569" t="s">
        <v>142</v>
      </c>
      <c r="M569" t="s">
        <v>26</v>
      </c>
      <c r="N569" t="s">
        <v>80</v>
      </c>
      <c r="O569" t="s">
        <v>6079</v>
      </c>
      <c r="P569" t="s">
        <v>6079</v>
      </c>
      <c r="Q569" t="s">
        <v>6079</v>
      </c>
      <c r="R569" t="s">
        <v>6079</v>
      </c>
      <c r="S569" t="s">
        <v>6079</v>
      </c>
      <c r="T569">
        <v>16.884163037832966</v>
      </c>
      <c r="U569">
        <v>17.103876800001856</v>
      </c>
      <c r="V569">
        <v>17.544432654226352</v>
      </c>
      <c r="W569">
        <v>17.406989925557689</v>
      </c>
      <c r="X569">
        <v>17.895787827774356</v>
      </c>
      <c r="Y569">
        <v>18.054772467375653</v>
      </c>
      <c r="Z569">
        <v>18.280767557773231</v>
      </c>
      <c r="AA569">
        <v>18.152408425462937</v>
      </c>
      <c r="AB569">
        <v>18.112503669799697</v>
      </c>
      <c r="AC569">
        <v>18.227921198787595</v>
      </c>
      <c r="AD569">
        <v>18.145994187389562</v>
      </c>
      <c r="AE569">
        <v>18.400201399504169</v>
      </c>
      <c r="AF569">
        <v>18.513270646040201</v>
      </c>
      <c r="AG569">
        <v>18.900377172330003</v>
      </c>
      <c r="AH569">
        <v>18.976798699549999</v>
      </c>
      <c r="AI569">
        <v>19.177232756079999</v>
      </c>
      <c r="AJ569">
        <v>19.280945262169997</v>
      </c>
      <c r="AK569">
        <v>19.915948863819999</v>
      </c>
      <c r="AL569">
        <v>20.603385526669999</v>
      </c>
      <c r="AM569">
        <v>20.686066621270001</v>
      </c>
      <c r="AN569">
        <v>21.07092422557</v>
      </c>
      <c r="AO569">
        <v>22.028628416890001</v>
      </c>
      <c r="AP569">
        <v>21.998686847750001</v>
      </c>
      <c r="AQ569">
        <v>22.389149963240001</v>
      </c>
      <c r="AR569">
        <v>23.09316022534</v>
      </c>
      <c r="AS569">
        <v>23.474446561830003</v>
      </c>
      <c r="AT569">
        <v>23.78157900039</v>
      </c>
      <c r="AU569">
        <v>24.10965614573</v>
      </c>
      <c r="AV569">
        <v>24.008023999999999</v>
      </c>
      <c r="AW569">
        <v>23.920741862150003</v>
      </c>
      <c r="AX569">
        <v>23.94876</v>
      </c>
      <c r="AY569">
        <v>23.992241684869999</v>
      </c>
      <c r="AZ569">
        <v>24.42962</v>
      </c>
    </row>
    <row r="570" spans="11:52" ht="14.4">
      <c r="K570" t="s">
        <v>481</v>
      </c>
      <c r="L570" t="s">
        <v>142</v>
      </c>
      <c r="M570" t="s">
        <v>27</v>
      </c>
      <c r="N570" t="s">
        <v>80</v>
      </c>
      <c r="O570">
        <v>2035.5888520000001</v>
      </c>
      <c r="P570">
        <v>2021.9850839999999</v>
      </c>
      <c r="Q570">
        <v>2172.3221870000002</v>
      </c>
      <c r="R570">
        <v>2058.3829700000001</v>
      </c>
      <c r="S570">
        <v>2059.260210938</v>
      </c>
      <c r="T570">
        <v>1997.2739089459999</v>
      </c>
      <c r="U570">
        <v>2075.3432726770002</v>
      </c>
      <c r="V570">
        <v>2100.3783996309999</v>
      </c>
      <c r="W570">
        <v>2093.800248126</v>
      </c>
      <c r="X570">
        <v>1996.544894866</v>
      </c>
      <c r="Y570">
        <v>2056.570716834</v>
      </c>
      <c r="Z570">
        <v>1974.841592581</v>
      </c>
      <c r="AA570">
        <v>1994.156276039</v>
      </c>
      <c r="AB570">
        <v>1919.8795507679999</v>
      </c>
      <c r="AC570">
        <v>1988.575579462</v>
      </c>
      <c r="AD570">
        <v>1992.6716386149999</v>
      </c>
      <c r="AE570">
        <v>2007.718695478</v>
      </c>
      <c r="AF570">
        <v>1933.665812042</v>
      </c>
      <c r="AG570">
        <v>1952.6389672820001</v>
      </c>
      <c r="AH570">
        <v>1955.616266756</v>
      </c>
      <c r="AI570">
        <v>1989.6735938419799</v>
      </c>
      <c r="AJ570">
        <v>1944.4340787384499</v>
      </c>
      <c r="AK570">
        <v>2086.4406336074499</v>
      </c>
      <c r="AL570">
        <v>2137.4392684852801</v>
      </c>
      <c r="AM570">
        <v>2165.0101063285101</v>
      </c>
      <c r="AN570">
        <v>2067.4567338171701</v>
      </c>
      <c r="AO570">
        <v>2205.7547432259198</v>
      </c>
      <c r="AP570">
        <v>2168.72465069585</v>
      </c>
      <c r="AQ570">
        <v>2218.8231514886697</v>
      </c>
      <c r="AR570">
        <v>2109.98458179106</v>
      </c>
      <c r="AS570">
        <v>2242.6707209718202</v>
      </c>
      <c r="AT570">
        <v>2221.2597078425497</v>
      </c>
      <c r="AU570">
        <v>2339.1398654183204</v>
      </c>
      <c r="AV570">
        <v>2061.7715152599699</v>
      </c>
      <c r="AW570">
        <v>2200.0244093495198</v>
      </c>
      <c r="AX570">
        <v>2162.5076821388802</v>
      </c>
      <c r="AY570">
        <v>2180.0649826404401</v>
      </c>
      <c r="AZ570">
        <v>2048.7517993435599</v>
      </c>
    </row>
    <row r="571" spans="11:52" ht="14.4">
      <c r="K571" t="s">
        <v>482</v>
      </c>
      <c r="L571" t="s">
        <v>142</v>
      </c>
      <c r="M571" t="s">
        <v>28</v>
      </c>
      <c r="N571" t="s">
        <v>80</v>
      </c>
      <c r="O571">
        <v>344.65167208240541</v>
      </c>
      <c r="P571">
        <v>338.71641027977216</v>
      </c>
      <c r="Q571">
        <v>368.33881279204797</v>
      </c>
      <c r="R571">
        <v>344.32030822148226</v>
      </c>
      <c r="S571">
        <v>332.30178009116173</v>
      </c>
      <c r="T571">
        <v>311.88250493290013</v>
      </c>
      <c r="U571">
        <v>321.57181478705718</v>
      </c>
      <c r="V571">
        <v>329.19281199634975</v>
      </c>
      <c r="W571">
        <v>334.63454369134251</v>
      </c>
      <c r="X571">
        <v>349.98521476405693</v>
      </c>
      <c r="Y571">
        <v>302.3400762165287</v>
      </c>
      <c r="Z571">
        <v>276.05290440838758</v>
      </c>
      <c r="AA571">
        <v>284.54201065019924</v>
      </c>
      <c r="AB571">
        <v>267.41814981524954</v>
      </c>
      <c r="AC571">
        <v>269.73313739740519</v>
      </c>
      <c r="AD571">
        <v>294.59931037302209</v>
      </c>
      <c r="AE571">
        <v>281.84238024549734</v>
      </c>
      <c r="AF571">
        <v>260.45654984600384</v>
      </c>
      <c r="AG571">
        <v>285.11191546050316</v>
      </c>
      <c r="AH571">
        <v>291.37949096463723</v>
      </c>
      <c r="AI571">
        <v>287.72487674400975</v>
      </c>
      <c r="AJ571">
        <v>276.10897616233092</v>
      </c>
      <c r="AK571">
        <v>277.95282150095568</v>
      </c>
      <c r="AL571">
        <v>278.42993893988267</v>
      </c>
      <c r="AM571">
        <v>247.32075716155595</v>
      </c>
      <c r="AN571">
        <v>275.8543391513137</v>
      </c>
      <c r="AO571">
        <v>296.4630761053474</v>
      </c>
      <c r="AP571" t="s">
        <v>6079</v>
      </c>
      <c r="AQ571" t="s">
        <v>6079</v>
      </c>
      <c r="AR571" t="s">
        <v>6079</v>
      </c>
      <c r="AS571" t="s">
        <v>6079</v>
      </c>
      <c r="AT571">
        <v>320.83909582722129</v>
      </c>
      <c r="AU571">
        <v>332.13892192161603</v>
      </c>
      <c r="AV571">
        <v>311.17528533194462</v>
      </c>
      <c r="AW571">
        <v>314.43883231349827</v>
      </c>
      <c r="AX571">
        <v>311.97271099914559</v>
      </c>
      <c r="AY571">
        <v>330.70903991389349</v>
      </c>
      <c r="AZ571">
        <v>309.77409385143005</v>
      </c>
    </row>
    <row r="572" spans="11:52" ht="14.4">
      <c r="K572" t="s">
        <v>483</v>
      </c>
      <c r="L572" t="s">
        <v>142</v>
      </c>
      <c r="M572" t="s">
        <v>29</v>
      </c>
      <c r="N572" t="s">
        <v>80</v>
      </c>
      <c r="O572">
        <v>111.82557020801416</v>
      </c>
      <c r="P572">
        <v>111.80136057521295</v>
      </c>
      <c r="Q572">
        <v>116.97032840749988</v>
      </c>
      <c r="R572">
        <v>116.3684697203598</v>
      </c>
      <c r="S572">
        <v>114.77006591405954</v>
      </c>
      <c r="T572">
        <v>116.99659942095263</v>
      </c>
      <c r="U572">
        <v>114.10609152339346</v>
      </c>
      <c r="V572">
        <v>113.6691845777918</v>
      </c>
      <c r="W572">
        <v>116.41636199273012</v>
      </c>
      <c r="X572">
        <v>120.33687574541416</v>
      </c>
      <c r="Y572">
        <v>123.74292051792264</v>
      </c>
      <c r="Z572">
        <v>124.52861910622588</v>
      </c>
      <c r="AA572">
        <v>122.92182846405836</v>
      </c>
      <c r="AB572">
        <v>131.61678814029207</v>
      </c>
      <c r="AC572">
        <v>130.57582952144588</v>
      </c>
      <c r="AD572">
        <v>129.45312376383427</v>
      </c>
      <c r="AE572">
        <v>135.63277911605181</v>
      </c>
      <c r="AF572">
        <v>146.55564373390058</v>
      </c>
      <c r="AG572">
        <v>148.50793838394642</v>
      </c>
      <c r="AH572">
        <v>150.98198003835657</v>
      </c>
      <c r="AI572">
        <v>148.77534783632544</v>
      </c>
      <c r="AJ572">
        <v>156.47370279317798</v>
      </c>
      <c r="AK572">
        <v>154.23756229903748</v>
      </c>
      <c r="AL572">
        <v>164.9940909149461</v>
      </c>
      <c r="AM572">
        <v>160.75394630350624</v>
      </c>
      <c r="AN572">
        <v>162.93537450994583</v>
      </c>
      <c r="AO572">
        <v>166.05537541992774</v>
      </c>
      <c r="AP572">
        <v>170.13616789650672</v>
      </c>
      <c r="AQ572">
        <v>170.23929910253912</v>
      </c>
      <c r="AR572">
        <v>178.84663719593641</v>
      </c>
      <c r="AS572">
        <v>182.81299390298935</v>
      </c>
      <c r="AT572">
        <v>185.42307428726761</v>
      </c>
      <c r="AU572">
        <v>185.20179667532949</v>
      </c>
      <c r="AV572">
        <v>188.11600420804135</v>
      </c>
      <c r="AW572">
        <v>192.0275240713062</v>
      </c>
      <c r="AX572">
        <v>204.80588847571417</v>
      </c>
      <c r="AY572">
        <v>205.01789275608752</v>
      </c>
      <c r="AZ572">
        <v>223.58573878027423</v>
      </c>
    </row>
    <row r="573" spans="11:52" ht="14.4">
      <c r="K573" t="s">
        <v>484</v>
      </c>
      <c r="L573" t="s">
        <v>142</v>
      </c>
      <c r="M573" t="s">
        <v>30</v>
      </c>
      <c r="N573" t="s">
        <v>80</v>
      </c>
      <c r="O573">
        <v>301.67082123156297</v>
      </c>
      <c r="P573">
        <v>301.01341057321997</v>
      </c>
      <c r="Q573">
        <v>297.74264329817004</v>
      </c>
      <c r="R573">
        <v>296.46433269476995</v>
      </c>
      <c r="S573">
        <v>288.95724690091998</v>
      </c>
      <c r="T573">
        <v>275.09332678621001</v>
      </c>
      <c r="U573">
        <v>274.77212919747996</v>
      </c>
      <c r="V573">
        <v>271.66160306327998</v>
      </c>
      <c r="W573">
        <v>267.61515355989002</v>
      </c>
      <c r="X573">
        <v>264.02295405296996</v>
      </c>
      <c r="Y573">
        <v>256.39521751555998</v>
      </c>
      <c r="Z573">
        <v>254.61067315055999</v>
      </c>
      <c r="AA573">
        <v>252.76489269346996</v>
      </c>
      <c r="AB573">
        <v>252.28766145239999</v>
      </c>
      <c r="AC573">
        <v>295.68740197581997</v>
      </c>
      <c r="AD573">
        <v>302.16627386704005</v>
      </c>
      <c r="AE573">
        <v>300.21673275221997</v>
      </c>
      <c r="AF573">
        <v>298.25930030684998</v>
      </c>
      <c r="AG573">
        <v>302.82199177641002</v>
      </c>
      <c r="AH573">
        <v>307.83882964757993</v>
      </c>
      <c r="AI573">
        <v>306.56698728931002</v>
      </c>
      <c r="AJ573">
        <v>302.68398208766001</v>
      </c>
      <c r="AK573">
        <v>307.28702101356998</v>
      </c>
      <c r="AL573">
        <v>325.70963880029007</v>
      </c>
      <c r="AM573">
        <v>323.69660007189003</v>
      </c>
      <c r="AN573">
        <v>324.67881120771</v>
      </c>
      <c r="AO573">
        <v>260.53168690432</v>
      </c>
      <c r="AP573">
        <v>270.09680054102</v>
      </c>
      <c r="AQ573">
        <v>272.45078983415999</v>
      </c>
      <c r="AR573">
        <v>274.15304461842999</v>
      </c>
      <c r="AS573">
        <v>278.28646470409996</v>
      </c>
      <c r="AT573">
        <v>283.60242513407002</v>
      </c>
      <c r="AU573">
        <v>287.16161508493002</v>
      </c>
      <c r="AV573">
        <v>271.69962264164997</v>
      </c>
      <c r="AW573">
        <v>264.27346582652001</v>
      </c>
      <c r="AX573">
        <v>262.67751069244002</v>
      </c>
      <c r="AY573">
        <v>261.94751879999001</v>
      </c>
      <c r="AZ573">
        <v>266.07268815138002</v>
      </c>
    </row>
    <row r="574" spans="11:52" ht="14.4">
      <c r="K574" t="s">
        <v>485</v>
      </c>
      <c r="L574" t="s">
        <v>142</v>
      </c>
      <c r="M574" t="s">
        <v>100</v>
      </c>
      <c r="N574" t="s">
        <v>80</v>
      </c>
      <c r="O574">
        <v>28.456881192689675</v>
      </c>
      <c r="P574">
        <v>28.793963769742128</v>
      </c>
      <c r="Q574">
        <v>29.162631598485191</v>
      </c>
      <c r="R574">
        <v>30.663408078479598</v>
      </c>
      <c r="S574">
        <v>30.525516360240857</v>
      </c>
      <c r="T574">
        <v>31.341225217064544</v>
      </c>
      <c r="U574">
        <v>30.86234184713091</v>
      </c>
      <c r="V574">
        <v>31.691792599593224</v>
      </c>
      <c r="W574">
        <v>32.255896649302827</v>
      </c>
      <c r="X574">
        <v>33.422537884556071</v>
      </c>
      <c r="Y574">
        <v>33.05571017155409</v>
      </c>
      <c r="Z574">
        <v>33.290463525470649</v>
      </c>
      <c r="AA574">
        <v>33.299073163090036</v>
      </c>
      <c r="AB574">
        <v>35.145700296876676</v>
      </c>
      <c r="AC574">
        <v>35.413698616987006</v>
      </c>
      <c r="AD574">
        <v>38.113481828397418</v>
      </c>
      <c r="AE574">
        <v>38.656909555512669</v>
      </c>
      <c r="AF574">
        <v>38.915882206926135</v>
      </c>
      <c r="AG574">
        <v>37.886672940262144</v>
      </c>
      <c r="AH574">
        <v>39.451138067929797</v>
      </c>
      <c r="AI574">
        <v>39.781815768485757</v>
      </c>
      <c r="AJ574">
        <v>41.529683803052478</v>
      </c>
      <c r="AK574">
        <v>42.991347637470746</v>
      </c>
      <c r="AL574">
        <v>42.946235640432263</v>
      </c>
      <c r="AM574">
        <v>43.302370494407391</v>
      </c>
      <c r="AN574">
        <v>45.883596792514851</v>
      </c>
      <c r="AO574">
        <v>46.44593642748309</v>
      </c>
      <c r="AP574">
        <v>47.475003715909089</v>
      </c>
      <c r="AQ574">
        <v>48.417125726730674</v>
      </c>
      <c r="AR574">
        <v>52.870963445140426</v>
      </c>
      <c r="AS574">
        <v>53.254944984736071</v>
      </c>
      <c r="AT574">
        <v>56.419944111272848</v>
      </c>
      <c r="AU574">
        <v>56.503721793089518</v>
      </c>
      <c r="AV574">
        <v>57.767255395494502</v>
      </c>
      <c r="AW574">
        <v>58.815928830066682</v>
      </c>
      <c r="AX574">
        <v>61.227580427722373</v>
      </c>
      <c r="AY574">
        <v>62.2366713433196</v>
      </c>
      <c r="AZ574">
        <v>65.68211365463462</v>
      </c>
    </row>
    <row r="575" spans="11:52" ht="14.4">
      <c r="K575" t="s">
        <v>486</v>
      </c>
      <c r="L575" t="s">
        <v>142</v>
      </c>
      <c r="M575" t="s">
        <v>31</v>
      </c>
      <c r="N575" t="s">
        <v>80</v>
      </c>
      <c r="O575">
        <v>1423.5450069495437</v>
      </c>
      <c r="P575">
        <v>1393.5792565211327</v>
      </c>
      <c r="Q575">
        <v>1521.6610432432376</v>
      </c>
      <c r="R575">
        <v>1465.4915889944341</v>
      </c>
      <c r="S575">
        <v>1450.0721131073649</v>
      </c>
      <c r="T575">
        <v>1335.90266829494</v>
      </c>
      <c r="U575">
        <v>1458.7839336773122</v>
      </c>
      <c r="V575">
        <v>1452.4540184436621</v>
      </c>
      <c r="W575">
        <v>1411.5631899555765</v>
      </c>
      <c r="X575">
        <v>1314.9592907688186</v>
      </c>
      <c r="Y575">
        <v>1453.7415088856253</v>
      </c>
      <c r="Z575">
        <v>1416.4993167143707</v>
      </c>
      <c r="AA575">
        <v>1405.4132533839788</v>
      </c>
      <c r="AB575">
        <v>1266.3479784887138</v>
      </c>
      <c r="AC575">
        <v>1322.2925134426123</v>
      </c>
      <c r="AD575">
        <v>1362.0073221981768</v>
      </c>
      <c r="AE575">
        <v>1344.6221143494256</v>
      </c>
      <c r="AF575">
        <v>774.30552258632827</v>
      </c>
      <c r="AG575">
        <v>837.60915849467779</v>
      </c>
      <c r="AH575">
        <v>822.0624142335738</v>
      </c>
      <c r="AI575">
        <v>833.51799934140604</v>
      </c>
      <c r="AJ575">
        <v>806.76541705948705</v>
      </c>
      <c r="AK575">
        <v>893.11323114463835</v>
      </c>
      <c r="AL575">
        <v>929.95625461721522</v>
      </c>
      <c r="AM575">
        <v>890.47977428995875</v>
      </c>
      <c r="AN575">
        <v>883.85758741098141</v>
      </c>
      <c r="AO575">
        <v>958.35425078929211</v>
      </c>
      <c r="AP575">
        <v>973.01548395833822</v>
      </c>
      <c r="AQ575">
        <v>989.12221968135964</v>
      </c>
      <c r="AR575">
        <v>908.83316790501556</v>
      </c>
      <c r="AS575">
        <v>991.9515618311242</v>
      </c>
      <c r="AT575">
        <v>1016.5333209849096</v>
      </c>
      <c r="AU575">
        <v>1025.408601443532</v>
      </c>
      <c r="AV575">
        <v>895.4462434341724</v>
      </c>
      <c r="AW575">
        <v>936.60376320611931</v>
      </c>
      <c r="AX575">
        <v>937.8450647394086</v>
      </c>
      <c r="AY575">
        <v>945.39051613485947</v>
      </c>
      <c r="AZ575">
        <v>900.63266594575907</v>
      </c>
    </row>
    <row r="576" spans="11:52" ht="14.4">
      <c r="K576" t="s">
        <v>721</v>
      </c>
      <c r="L576" t="s">
        <v>142</v>
      </c>
      <c r="M576" t="s">
        <v>32</v>
      </c>
      <c r="N576" t="s">
        <v>80</v>
      </c>
      <c r="O576" t="s">
        <v>6079</v>
      </c>
      <c r="P576" t="s">
        <v>6079</v>
      </c>
      <c r="Q576" t="s">
        <v>6079</v>
      </c>
      <c r="R576" t="s">
        <v>6079</v>
      </c>
      <c r="S576" t="s">
        <v>6079</v>
      </c>
      <c r="T576">
        <v>16.369706000000001</v>
      </c>
      <c r="U576">
        <v>19.720518999999999</v>
      </c>
      <c r="V576">
        <v>19.841683</v>
      </c>
      <c r="W576">
        <v>19.907978</v>
      </c>
      <c r="X576">
        <v>20.028915000000001</v>
      </c>
      <c r="Y576">
        <v>20.117151</v>
      </c>
      <c r="Z576">
        <v>19.959952999999999</v>
      </c>
      <c r="AA576">
        <v>20.028074</v>
      </c>
      <c r="AB576">
        <v>20.322783999999999</v>
      </c>
      <c r="AC576">
        <v>20.319006999999999</v>
      </c>
      <c r="AD576">
        <v>20.362876</v>
      </c>
      <c r="AE576">
        <v>20.575859999999999</v>
      </c>
      <c r="AF576">
        <v>18.498868000000002</v>
      </c>
      <c r="AG576">
        <v>18.890432000000001</v>
      </c>
      <c r="AH576">
        <v>19.060617000000001</v>
      </c>
      <c r="AI576">
        <v>19.295770000000001</v>
      </c>
      <c r="AJ576">
        <v>20.012184999999999</v>
      </c>
      <c r="AK576">
        <v>23.580105434169997</v>
      </c>
      <c r="AL576">
        <v>24.269450410669997</v>
      </c>
      <c r="AM576">
        <v>24.458583041450002</v>
      </c>
      <c r="AN576">
        <v>28.88018237404</v>
      </c>
      <c r="AO576">
        <v>29.62945510818</v>
      </c>
      <c r="AP576">
        <v>31.004327445480001</v>
      </c>
      <c r="AQ576">
        <v>31.072467422030002</v>
      </c>
      <c r="AR576">
        <v>31.687930435390001</v>
      </c>
      <c r="AS576">
        <v>38.193225051330003</v>
      </c>
      <c r="AT576">
        <v>37.85980884544</v>
      </c>
      <c r="AU576">
        <v>38.804117058030002</v>
      </c>
      <c r="AV576">
        <v>39.960829241390002</v>
      </c>
      <c r="AW576">
        <v>39.360459676489995</v>
      </c>
      <c r="AX576">
        <v>40.601379914589998</v>
      </c>
      <c r="AY576">
        <v>41.110405877289999</v>
      </c>
      <c r="AZ576">
        <v>44.354608999340002</v>
      </c>
    </row>
    <row r="577" spans="11:52" ht="14.4">
      <c r="K577" t="s">
        <v>487</v>
      </c>
      <c r="L577" t="s">
        <v>142</v>
      </c>
      <c r="M577" t="s">
        <v>93</v>
      </c>
      <c r="N577" t="s">
        <v>80</v>
      </c>
      <c r="O577">
        <v>30.573661223759999</v>
      </c>
      <c r="P577">
        <v>30.612540961819999</v>
      </c>
      <c r="Q577">
        <v>31.152679108220003</v>
      </c>
      <c r="R577">
        <v>31.794216343900001</v>
      </c>
      <c r="S577">
        <v>32.50686212446</v>
      </c>
      <c r="T577">
        <v>33.786589496989997</v>
      </c>
      <c r="U577">
        <v>34.179705571870002</v>
      </c>
      <c r="V577">
        <v>34.881892534580004</v>
      </c>
      <c r="W577">
        <v>35.67143427117</v>
      </c>
      <c r="X577">
        <v>36.174067775109997</v>
      </c>
      <c r="Y577">
        <v>37.225164809639999</v>
      </c>
      <c r="Z577">
        <v>38.202091217729993</v>
      </c>
      <c r="AA577">
        <v>38.958313620040002</v>
      </c>
      <c r="AB577">
        <v>39.655964023060001</v>
      </c>
      <c r="AC577">
        <v>40.424099018749999</v>
      </c>
      <c r="AD577">
        <v>41.286742433539999</v>
      </c>
      <c r="AE577">
        <v>41.837770344490004</v>
      </c>
      <c r="AF577">
        <v>43.039538680930001</v>
      </c>
      <c r="AG577">
        <v>43.787550344769997</v>
      </c>
      <c r="AH577">
        <v>45.269959763080003</v>
      </c>
      <c r="AI577">
        <v>45.585935582460003</v>
      </c>
      <c r="AJ577">
        <v>46.296169098249997</v>
      </c>
      <c r="AK577">
        <v>46.036548710700004</v>
      </c>
      <c r="AL577">
        <v>48.135225650060008</v>
      </c>
      <c r="AM577">
        <v>49.396382954190003</v>
      </c>
      <c r="AN577">
        <v>50.756685676209997</v>
      </c>
      <c r="AO577">
        <v>55.421194292780001</v>
      </c>
      <c r="AP577">
        <v>57.225528240279999</v>
      </c>
      <c r="AQ577">
        <v>59.012793224229995</v>
      </c>
      <c r="AR577">
        <v>60.689490107620003</v>
      </c>
      <c r="AS577">
        <v>60.757693587470001</v>
      </c>
      <c r="AT577">
        <v>62.89136089622</v>
      </c>
      <c r="AU577">
        <v>63.844310857099998</v>
      </c>
      <c r="AV577">
        <v>62.809079753029998</v>
      </c>
      <c r="AW577">
        <v>63.867642738090005</v>
      </c>
      <c r="AX577">
        <v>63.728367146639997</v>
      </c>
      <c r="AY577">
        <v>64.972474764810002</v>
      </c>
      <c r="AZ577">
        <v>66.844892800500006</v>
      </c>
    </row>
    <row r="578" spans="11:52" ht="14.4">
      <c r="K578" t="s">
        <v>4644</v>
      </c>
      <c r="L578" t="s">
        <v>4645</v>
      </c>
      <c r="M578" t="s">
        <v>13</v>
      </c>
      <c r="N578" t="s">
        <v>80</v>
      </c>
      <c r="AG578">
        <v>110.26454082847</v>
      </c>
      <c r="AH578">
        <v>113.01098827516</v>
      </c>
      <c r="AI578">
        <v>114.98641265785</v>
      </c>
      <c r="AJ578">
        <v>117.68100938086999</v>
      </c>
      <c r="AK578">
        <v>113.94397832209999</v>
      </c>
      <c r="AL578">
        <v>118.50673003438</v>
      </c>
      <c r="AM578">
        <v>119.32186407288999</v>
      </c>
      <c r="AN578">
        <v>122.65624180659999</v>
      </c>
      <c r="AO578">
        <v>123.05070027326001</v>
      </c>
      <c r="AP578">
        <v>130.61437408334999</v>
      </c>
      <c r="AQ578">
        <v>131.53928995543001</v>
      </c>
      <c r="AR578">
        <v>138.41238813502</v>
      </c>
      <c r="AS578">
        <v>141.55247888945999</v>
      </c>
      <c r="AT578">
        <v>146.53720698629002</v>
      </c>
      <c r="AU578">
        <v>136.40752902532</v>
      </c>
      <c r="AV578">
        <v>138.77251638264002</v>
      </c>
      <c r="AW578">
        <v>139.21398567783001</v>
      </c>
      <c r="AX578">
        <v>143.59510920858</v>
      </c>
      <c r="AY578">
        <v>143.68692731819002</v>
      </c>
      <c r="AZ578">
        <v>144.13724458306999</v>
      </c>
    </row>
    <row r="579" spans="11:52" ht="14.4">
      <c r="K579" t="s">
        <v>4646</v>
      </c>
      <c r="L579" t="s">
        <v>4645</v>
      </c>
      <c r="M579" t="s">
        <v>14</v>
      </c>
      <c r="N579" t="s">
        <v>80</v>
      </c>
      <c r="AG579">
        <v>155.75038757835</v>
      </c>
      <c r="AH579">
        <v>154.94918197937</v>
      </c>
      <c r="AI579">
        <v>155.02371108528999</v>
      </c>
      <c r="AJ579">
        <v>158.09538341129999</v>
      </c>
      <c r="AK579">
        <v>148.92938263322998</v>
      </c>
      <c r="AL579">
        <v>153.01382719045</v>
      </c>
      <c r="AM579">
        <v>157.21068759322</v>
      </c>
      <c r="AN579">
        <v>161.32629828954001</v>
      </c>
      <c r="AO579">
        <v>163.90810659145001</v>
      </c>
      <c r="AP579">
        <v>162.44275318343</v>
      </c>
      <c r="AQ579">
        <v>158.26676561301002</v>
      </c>
      <c r="AR579">
        <v>164.73558247087001</v>
      </c>
      <c r="AS579">
        <v>168.29578919922</v>
      </c>
      <c r="AT579">
        <v>168.88769736043002</v>
      </c>
      <c r="AU579">
        <v>168.48604738866001</v>
      </c>
      <c r="AV579">
        <v>169.66201510089999</v>
      </c>
      <c r="AW579">
        <v>143.49078196668998</v>
      </c>
      <c r="AX579">
        <v>142.10643628688999</v>
      </c>
      <c r="AY579">
        <v>142.28030224859</v>
      </c>
      <c r="AZ579">
        <v>142.93119651782999</v>
      </c>
    </row>
    <row r="580" spans="11:52" ht="14.4">
      <c r="K580" t="s">
        <v>4647</v>
      </c>
      <c r="L580" t="s">
        <v>4645</v>
      </c>
      <c r="M580" t="s">
        <v>92</v>
      </c>
      <c r="N580" t="s">
        <v>80</v>
      </c>
      <c r="AG580">
        <v>2.4499539830248489</v>
      </c>
      <c r="AH580">
        <v>2.9244697821863177</v>
      </c>
      <c r="AI580">
        <v>2.9984129256570204</v>
      </c>
      <c r="AJ580">
        <v>3.9165456590653438</v>
      </c>
      <c r="AK580">
        <v>3.8946436240924434</v>
      </c>
      <c r="AL580">
        <v>3.8670896819715721</v>
      </c>
      <c r="AM580">
        <v>4.0638470191226093</v>
      </c>
      <c r="AN580">
        <v>4.5203481951119748</v>
      </c>
      <c r="AO580">
        <v>4.7880539932508439</v>
      </c>
      <c r="AP580">
        <v>4.8523601595255146</v>
      </c>
      <c r="AQ580">
        <v>4.9110788424174254</v>
      </c>
      <c r="AR580">
        <v>5.1457812659781164</v>
      </c>
      <c r="AS580">
        <v>4.762890377339196</v>
      </c>
      <c r="AT580">
        <v>5.0418335208098988</v>
      </c>
      <c r="AU580">
        <v>5.3311361079865014</v>
      </c>
      <c r="AV580">
        <v>5.535272011453114</v>
      </c>
      <c r="AW580">
        <v>5.9223652725227529</v>
      </c>
      <c r="AX580">
        <v>7.2546042540137021</v>
      </c>
      <c r="AY580">
        <v>7.2838383270273042</v>
      </c>
      <c r="AZ580">
        <v>7.239437059003988</v>
      </c>
    </row>
    <row r="581" spans="11:52" ht="14.4">
      <c r="K581" t="s">
        <v>4648</v>
      </c>
      <c r="L581" t="s">
        <v>4645</v>
      </c>
      <c r="M581" t="s">
        <v>15</v>
      </c>
      <c r="N581" t="s">
        <v>80</v>
      </c>
      <c r="AE581" t="s">
        <v>6079</v>
      </c>
      <c r="AF581" t="s">
        <v>6079</v>
      </c>
      <c r="AG581">
        <v>2.9327899999999998</v>
      </c>
      <c r="AH581">
        <v>2.9204319999999999</v>
      </c>
      <c r="AI581">
        <v>2.9135019999999998</v>
      </c>
      <c r="AJ581">
        <v>2.9252940000000001</v>
      </c>
      <c r="AK581">
        <v>2.7341839999999999</v>
      </c>
      <c r="AL581">
        <v>2.9271116250000002</v>
      </c>
      <c r="AM581">
        <v>3.0671094179999998</v>
      </c>
      <c r="AN581">
        <v>3.0672722179999998</v>
      </c>
      <c r="AO581">
        <v>2.9667123489999998</v>
      </c>
      <c r="AP581">
        <v>2.9830828230000002</v>
      </c>
      <c r="AQ581">
        <v>2.9559790669999999</v>
      </c>
      <c r="AR581">
        <v>2.9831071009999999</v>
      </c>
      <c r="AS581">
        <v>2.9918522689999998</v>
      </c>
      <c r="AT581">
        <v>2.989390394</v>
      </c>
      <c r="AU581">
        <v>3.002846994</v>
      </c>
      <c r="AV581">
        <v>3.066374272</v>
      </c>
      <c r="AW581">
        <v>3.0249423649999998</v>
      </c>
      <c r="AX581">
        <v>3.1418080160000001</v>
      </c>
      <c r="AY581">
        <v>3.187212776</v>
      </c>
      <c r="AZ581">
        <v>3.168535458</v>
      </c>
    </row>
    <row r="582" spans="11:52" ht="14.4">
      <c r="K582" t="s">
        <v>4649</v>
      </c>
      <c r="L582" t="s">
        <v>4645</v>
      </c>
      <c r="M582" t="s">
        <v>91</v>
      </c>
      <c r="N582" t="s">
        <v>80</v>
      </c>
      <c r="AG582">
        <v>17.813313876714982</v>
      </c>
      <c r="AH582">
        <v>17.747729369748889</v>
      </c>
      <c r="AI582">
        <v>17.164636782228076</v>
      </c>
      <c r="AJ582">
        <v>17.801498704738666</v>
      </c>
      <c r="AK582">
        <v>17.277779113613068</v>
      </c>
      <c r="AL582">
        <v>18.078329850934928</v>
      </c>
      <c r="AM582">
        <v>20.243961263944481</v>
      </c>
      <c r="AN582">
        <v>22.00297640690496</v>
      </c>
      <c r="AO582">
        <v>23.211203388057989</v>
      </c>
      <c r="AP582">
        <v>25.239057516478344</v>
      </c>
      <c r="AQ582">
        <v>25.440074880447149</v>
      </c>
      <c r="AR582">
        <v>27.883836699452893</v>
      </c>
      <c r="AS582">
        <v>28.979918902400001</v>
      </c>
      <c r="AT582">
        <v>28.39109526403654</v>
      </c>
      <c r="AU582">
        <v>27.320614702024525</v>
      </c>
      <c r="AV582">
        <v>27.922952456792174</v>
      </c>
      <c r="AW582">
        <v>27.525277023156821</v>
      </c>
      <c r="AX582">
        <v>26.830417772428603</v>
      </c>
      <c r="AY582">
        <v>26.173273285303424</v>
      </c>
      <c r="AZ582">
        <v>25.900441459674809</v>
      </c>
    </row>
    <row r="583" spans="11:52" ht="14.4">
      <c r="K583" t="s">
        <v>4650</v>
      </c>
      <c r="L583" t="s">
        <v>4645</v>
      </c>
      <c r="M583" t="s">
        <v>16</v>
      </c>
      <c r="N583" t="s">
        <v>80</v>
      </c>
      <c r="AG583">
        <v>584.63295878655595</v>
      </c>
      <c r="AH583">
        <v>586.45880607426307</v>
      </c>
      <c r="AI583">
        <v>603.09029237860602</v>
      </c>
      <c r="AJ583">
        <v>602.13983672882694</v>
      </c>
      <c r="AK583">
        <v>585.04757408063597</v>
      </c>
      <c r="AL583">
        <v>609.10960969686801</v>
      </c>
      <c r="AM583">
        <v>633.90472344049499</v>
      </c>
      <c r="AN583">
        <v>646.34470520733396</v>
      </c>
      <c r="AO583">
        <v>653.04403747309402</v>
      </c>
      <c r="AP583">
        <v>663.28964600039592</v>
      </c>
      <c r="AQ583">
        <v>665.09366596640302</v>
      </c>
      <c r="AR583">
        <v>671.9930636315961</v>
      </c>
      <c r="AS583">
        <v>690.552742258021</v>
      </c>
      <c r="AT583">
        <v>702.48445810076907</v>
      </c>
      <c r="AU583">
        <v>720.74669698623291</v>
      </c>
      <c r="AV583">
        <v>713.97432636316603</v>
      </c>
      <c r="AW583">
        <v>707.11103128937793</v>
      </c>
      <c r="AX583">
        <v>709.84485678283204</v>
      </c>
      <c r="AY583">
        <v>702.0955199868929</v>
      </c>
      <c r="AZ583">
        <v>695.9508117895499</v>
      </c>
    </row>
    <row r="584" spans="11:52" ht="14.4">
      <c r="K584" t="s">
        <v>4651</v>
      </c>
      <c r="L584" t="s">
        <v>4645</v>
      </c>
      <c r="M584" t="s">
        <v>17</v>
      </c>
      <c r="N584" t="s">
        <v>80</v>
      </c>
      <c r="AG584">
        <v>108.45515025964342</v>
      </c>
      <c r="AH584">
        <v>114.00014356746075</v>
      </c>
      <c r="AI584">
        <v>109.31258924139992</v>
      </c>
      <c r="AJ584">
        <v>108.17434910215351</v>
      </c>
      <c r="AK584">
        <v>119.56613606005573</v>
      </c>
      <c r="AL584">
        <v>120.03194820134584</v>
      </c>
      <c r="AM584">
        <v>120.58990183360504</v>
      </c>
      <c r="AN584">
        <v>124.75097603627788</v>
      </c>
      <c r="AO584">
        <v>125.06056605473628</v>
      </c>
      <c r="AP584">
        <v>125.6951307558484</v>
      </c>
      <c r="AQ584">
        <v>123.17909771390264</v>
      </c>
      <c r="AR584">
        <v>126.96736807534695</v>
      </c>
      <c r="AS584">
        <v>117.1963370319109</v>
      </c>
      <c r="AT584">
        <v>115.98424905011694</v>
      </c>
      <c r="AU584">
        <v>112.66807817372288</v>
      </c>
      <c r="AV584">
        <v>114.40809656454516</v>
      </c>
      <c r="AW584">
        <v>111.52784559208298</v>
      </c>
      <c r="AX584">
        <v>117.25281422136584</v>
      </c>
      <c r="AY584">
        <v>115.20108693880196</v>
      </c>
      <c r="AZ584">
        <v>113.08399386263872</v>
      </c>
    </row>
    <row r="585" spans="11:52" ht="14.4">
      <c r="K585" t="s">
        <v>4652</v>
      </c>
      <c r="L585" t="s">
        <v>4645</v>
      </c>
      <c r="M585" t="s">
        <v>97</v>
      </c>
      <c r="N585" t="s">
        <v>80</v>
      </c>
      <c r="O585" t="s">
        <v>6079</v>
      </c>
      <c r="P585" t="s">
        <v>6079</v>
      </c>
      <c r="Q585" t="s">
        <v>6079</v>
      </c>
      <c r="R585" t="s">
        <v>6079</v>
      </c>
      <c r="S585" t="s">
        <v>6079</v>
      </c>
      <c r="T585" t="s">
        <v>6079</v>
      </c>
      <c r="AG585">
        <v>2.7229526114799998</v>
      </c>
      <c r="AH585">
        <v>3.0586969966132003</v>
      </c>
      <c r="AI585">
        <v>3.0068624074842001</v>
      </c>
      <c r="AJ585">
        <v>2.8324188951353002</v>
      </c>
      <c r="AK585">
        <v>2.9818250293099999</v>
      </c>
      <c r="AL585">
        <v>3.3047477498617002</v>
      </c>
      <c r="AM585">
        <v>3.2660846647880999</v>
      </c>
      <c r="AN585">
        <v>3.2493508641057995</v>
      </c>
      <c r="AO585">
        <v>2.9471810951999999</v>
      </c>
      <c r="AP585">
        <v>2.95546306473</v>
      </c>
      <c r="AQ585">
        <v>3.2276572772399996</v>
      </c>
      <c r="AR585">
        <v>3.1452281664316999</v>
      </c>
      <c r="AS585">
        <v>3.7660616830803999</v>
      </c>
      <c r="AT585">
        <v>3.9255825455515998</v>
      </c>
      <c r="AU585">
        <v>3.9370308351930001</v>
      </c>
      <c r="AV585">
        <v>4.2626182082559998</v>
      </c>
      <c r="AW585">
        <v>4.3906466262116997</v>
      </c>
      <c r="AX585">
        <v>4.3305738456844995</v>
      </c>
      <c r="AY585">
        <v>4.0273175041015001</v>
      </c>
      <c r="AZ585">
        <v>3.8707844511895999</v>
      </c>
    </row>
    <row r="586" spans="11:52" ht="14.4">
      <c r="K586" t="s">
        <v>4653</v>
      </c>
      <c r="L586" t="s">
        <v>4645</v>
      </c>
      <c r="M586" t="s">
        <v>18</v>
      </c>
      <c r="N586" t="s">
        <v>80</v>
      </c>
      <c r="AG586">
        <v>486.70899463553002</v>
      </c>
      <c r="AH586">
        <v>498.47218413293001</v>
      </c>
      <c r="AI586">
        <v>528.34263185738996</v>
      </c>
      <c r="AJ586">
        <v>533.46798023118004</v>
      </c>
      <c r="AK586">
        <v>502.88918951274002</v>
      </c>
      <c r="AL586">
        <v>541.78561896780002</v>
      </c>
      <c r="AM586">
        <v>552.14498547272001</v>
      </c>
      <c r="AN586">
        <v>556.89970306758994</v>
      </c>
      <c r="AO586">
        <v>560.60788312113004</v>
      </c>
      <c r="AP586">
        <v>541.86242814689012</v>
      </c>
      <c r="AQ586">
        <v>555.68336246824003</v>
      </c>
      <c r="AR586">
        <v>560.50097814247999</v>
      </c>
      <c r="AS586">
        <v>588.28680168568997</v>
      </c>
      <c r="AT586">
        <v>589.75831607582006</v>
      </c>
      <c r="AU586">
        <v>617.66058230868998</v>
      </c>
      <c r="AV586">
        <v>598.15282974599995</v>
      </c>
      <c r="AW586">
        <v>616.670671094</v>
      </c>
      <c r="AX586">
        <v>625.49326479299998</v>
      </c>
      <c r="AY586">
        <v>636.84823659599999</v>
      </c>
      <c r="AZ586">
        <v>624.97676976900004</v>
      </c>
    </row>
    <row r="587" spans="11:52" ht="14.4">
      <c r="K587" t="s">
        <v>4654</v>
      </c>
      <c r="L587" t="s">
        <v>4645</v>
      </c>
      <c r="M587" t="s">
        <v>34</v>
      </c>
      <c r="N587" t="s">
        <v>80</v>
      </c>
      <c r="AG587">
        <v>5081.2735713926941</v>
      </c>
      <c r="AH587">
        <v>5070.4433175017039</v>
      </c>
      <c r="AI587">
        <v>5232.3049777944898</v>
      </c>
      <c r="AJ587">
        <v>5193.0320359453963</v>
      </c>
      <c r="AK587">
        <v>3807.6510295087014</v>
      </c>
      <c r="AL587">
        <v>4053.8707555088122</v>
      </c>
      <c r="AM587">
        <v>4111.4779227054114</v>
      </c>
      <c r="AN587">
        <v>4112.9794259869605</v>
      </c>
      <c r="AO587">
        <v>4199.9290143393073</v>
      </c>
      <c r="AP587">
        <v>4123.5455496857003</v>
      </c>
      <c r="AQ587">
        <v>4157.5906307456153</v>
      </c>
      <c r="AR587">
        <v>4207.8562796009328</v>
      </c>
      <c r="AS587">
        <v>4336.5287084043803</v>
      </c>
      <c r="AT587">
        <v>4480.9559786153204</v>
      </c>
      <c r="AU587">
        <v>4541.9314905325809</v>
      </c>
      <c r="AV587">
        <v>4514.7655335088266</v>
      </c>
      <c r="AW587">
        <v>4545.009547996061</v>
      </c>
      <c r="AX587">
        <v>4583.2998651577373</v>
      </c>
      <c r="AY587">
        <v>4610.3152330900339</v>
      </c>
      <c r="AZ587">
        <v>4565.1266041866447</v>
      </c>
    </row>
    <row r="588" spans="11:52" ht="14.4">
      <c r="K588" t="s">
        <v>4655</v>
      </c>
      <c r="L588" t="s">
        <v>4645</v>
      </c>
      <c r="M588" t="s">
        <v>19</v>
      </c>
      <c r="N588" t="s">
        <v>80</v>
      </c>
      <c r="AG588">
        <v>102.65104587435999</v>
      </c>
      <c r="AH588">
        <v>107.05670381003</v>
      </c>
      <c r="AI588">
        <v>107.22126190125999</v>
      </c>
      <c r="AJ588">
        <v>106.01346680260001</v>
      </c>
      <c r="AK588">
        <v>103.77655044124</v>
      </c>
      <c r="AL588">
        <v>115.21078982656999</v>
      </c>
      <c r="AM588">
        <v>120.4616104249</v>
      </c>
      <c r="AN588">
        <v>120.60084766592</v>
      </c>
      <c r="AO588">
        <v>121.49576495469</v>
      </c>
      <c r="AP588">
        <v>122.93106380371999</v>
      </c>
      <c r="AQ588">
        <v>122.43720037518</v>
      </c>
      <c r="AR588">
        <v>120.22940490016001</v>
      </c>
      <c r="AS588">
        <v>121.68181125447001</v>
      </c>
      <c r="AT588">
        <v>119.69831725883188</v>
      </c>
      <c r="AU588">
        <v>120.10632102488</v>
      </c>
      <c r="AV588">
        <v>111.93260817315</v>
      </c>
      <c r="AW588">
        <v>113.909479647</v>
      </c>
      <c r="AX588">
        <v>111.08794580057</v>
      </c>
      <c r="AY588">
        <v>113.06173320576998</v>
      </c>
      <c r="AZ588">
        <v>110.83370704193</v>
      </c>
    </row>
    <row r="589" spans="11:52" ht="14.4">
      <c r="K589" t="s">
        <v>4656</v>
      </c>
      <c r="L589" t="s">
        <v>4645</v>
      </c>
      <c r="M589" t="s">
        <v>20</v>
      </c>
      <c r="N589" t="s">
        <v>80</v>
      </c>
      <c r="AG589">
        <v>1104.92156536165</v>
      </c>
      <c r="AH589">
        <v>1104.4456844634501</v>
      </c>
      <c r="AI589">
        <v>1123.7598474732999</v>
      </c>
      <c r="AJ589">
        <v>1115.25926549766</v>
      </c>
      <c r="AK589">
        <v>1115.3374002231899</v>
      </c>
      <c r="AL589">
        <v>1178.14690284779</v>
      </c>
      <c r="AM589">
        <v>1193.2857344923998</v>
      </c>
      <c r="AN589">
        <v>1165.1218007807099</v>
      </c>
      <c r="AO589">
        <v>1211.2768213888701</v>
      </c>
      <c r="AP589">
        <v>1215.6553031132398</v>
      </c>
      <c r="AQ589">
        <v>1235.94866116152</v>
      </c>
      <c r="AR589">
        <v>1238.6092015212701</v>
      </c>
      <c r="AS589">
        <v>1327.3972576374199</v>
      </c>
      <c r="AT589">
        <v>1333.59111912299</v>
      </c>
      <c r="AU589">
        <v>1361.96394989126</v>
      </c>
      <c r="AV589">
        <v>1354.9564048667501</v>
      </c>
      <c r="AW589">
        <v>1376.48217783413</v>
      </c>
      <c r="AX589">
        <v>1361.95306434079</v>
      </c>
      <c r="AY589">
        <v>1369.1611787219799</v>
      </c>
      <c r="AZ589">
        <v>1340.6559622063201</v>
      </c>
    </row>
    <row r="590" spans="11:52" ht="14.4">
      <c r="K590" t="s">
        <v>4657</v>
      </c>
      <c r="L590" t="s">
        <v>4645</v>
      </c>
      <c r="M590" t="s">
        <v>21</v>
      </c>
      <c r="N590" t="s">
        <v>80</v>
      </c>
      <c r="AG590">
        <v>1327.9594274952833</v>
      </c>
      <c r="AH590">
        <v>1286.7941931134201</v>
      </c>
      <c r="AI590">
        <v>1356.4233782179249</v>
      </c>
      <c r="AJ590">
        <v>1346.4320677470057</v>
      </c>
      <c r="AK590">
        <v>1283.4794430621755</v>
      </c>
      <c r="AL590">
        <v>1319.044033036201</v>
      </c>
      <c r="AM590">
        <v>1324.9333528181664</v>
      </c>
      <c r="AN590">
        <v>1332.1337514673849</v>
      </c>
    </row>
    <row r="591" spans="11:52" ht="14.4">
      <c r="K591" t="s">
        <v>4658</v>
      </c>
      <c r="L591" t="s">
        <v>4645</v>
      </c>
      <c r="M591" t="s">
        <v>22</v>
      </c>
      <c r="N591" t="s">
        <v>80</v>
      </c>
      <c r="AG591">
        <v>18.101598391</v>
      </c>
      <c r="AH591">
        <v>18.386307896999998</v>
      </c>
      <c r="AI591">
        <v>18.584046825000001</v>
      </c>
      <c r="AJ591">
        <v>18.897589393640001</v>
      </c>
      <c r="AK591">
        <v>19.215260677260002</v>
      </c>
      <c r="AL591">
        <v>20.859086029</v>
      </c>
      <c r="AM591">
        <v>21.608022107</v>
      </c>
      <c r="AN591">
        <v>22.610068770000002</v>
      </c>
      <c r="AO591">
        <v>22.018331035999999</v>
      </c>
      <c r="AP591">
        <v>22.651094501999999</v>
      </c>
      <c r="AQ591">
        <v>23.986870282000002</v>
      </c>
      <c r="AR591">
        <v>25.248321238999999</v>
      </c>
      <c r="AS591">
        <v>25.792083299000002</v>
      </c>
      <c r="AT591">
        <v>29.415130369</v>
      </c>
      <c r="AU591">
        <v>31.562969152000001</v>
      </c>
      <c r="AV591">
        <v>34.678030485000001</v>
      </c>
      <c r="AW591">
        <v>33.739427489999997</v>
      </c>
      <c r="AX591">
        <v>35.512069570000001</v>
      </c>
      <c r="AY591">
        <v>36.274025692000002</v>
      </c>
      <c r="AZ591">
        <v>34.154055722000003</v>
      </c>
    </row>
    <row r="592" spans="11:52" ht="14.4">
      <c r="K592" t="s">
        <v>4659</v>
      </c>
      <c r="L592" t="s">
        <v>4645</v>
      </c>
      <c r="M592" t="s">
        <v>90</v>
      </c>
      <c r="N592" t="s">
        <v>80</v>
      </c>
      <c r="AG592">
        <v>5.3144122726398342</v>
      </c>
      <c r="AH592">
        <v>5.4009583219566597</v>
      </c>
      <c r="AI592">
        <v>5.6467632178343008</v>
      </c>
      <c r="AJ592">
        <v>5.6752441649909278</v>
      </c>
      <c r="AK592">
        <v>5.377524687271654</v>
      </c>
      <c r="AL592">
        <v>5.7679614814656315</v>
      </c>
      <c r="AM592">
        <v>5.7013529874650963</v>
      </c>
      <c r="AN592">
        <v>5.5434979095247554</v>
      </c>
      <c r="AO592">
        <v>5.4797699783369662</v>
      </c>
      <c r="AP592">
        <v>5.6056331364876595</v>
      </c>
      <c r="AQ592">
        <v>5.7776797845437908</v>
      </c>
      <c r="AR592">
        <v>5.7219159520823348</v>
      </c>
      <c r="AS592">
        <v>5.8299267335674676</v>
      </c>
      <c r="AT592">
        <v>6.03820049148419</v>
      </c>
      <c r="AU592">
        <v>6.52436749880117</v>
      </c>
      <c r="AV592">
        <v>7.3092563166323892</v>
      </c>
      <c r="AW592">
        <v>6.6537542001599999</v>
      </c>
      <c r="AX592">
        <v>7.2211696506999985</v>
      </c>
      <c r="AY592">
        <v>7.2984534139299999</v>
      </c>
      <c r="AZ592">
        <v>7.3028261465300002</v>
      </c>
    </row>
    <row r="593" spans="11:52" ht="14.4">
      <c r="K593" t="s">
        <v>4660</v>
      </c>
      <c r="L593" t="s">
        <v>4645</v>
      </c>
      <c r="M593" t="s">
        <v>23</v>
      </c>
      <c r="N593" t="s">
        <v>80</v>
      </c>
      <c r="AG593">
        <v>11.97846306419561</v>
      </c>
      <c r="AH593">
        <v>11.972287817792759</v>
      </c>
      <c r="AI593">
        <v>12.893479683373741</v>
      </c>
      <c r="AJ593">
        <v>13.447094268875292</v>
      </c>
      <c r="AK593">
        <v>12.222034323595006</v>
      </c>
      <c r="AL593">
        <v>13.257224192324305</v>
      </c>
      <c r="AM593">
        <v>13.412974220433345</v>
      </c>
      <c r="AN593">
        <v>12.68247532775481</v>
      </c>
      <c r="AO593">
        <v>16.106060681435544</v>
      </c>
      <c r="AP593">
        <v>17.238491020375591</v>
      </c>
      <c r="AQ593">
        <v>17.686529589608266</v>
      </c>
      <c r="AR593">
        <v>17.888911553953246</v>
      </c>
      <c r="AS593">
        <v>17.957612413890555</v>
      </c>
      <c r="AT593">
        <v>18.870434350821075</v>
      </c>
      <c r="AU593">
        <v>17.888595463179215</v>
      </c>
      <c r="AV593">
        <v>17.548126954416222</v>
      </c>
      <c r="AW593">
        <v>17.313311905335969</v>
      </c>
      <c r="AX593">
        <v>17.140552470800955</v>
      </c>
      <c r="AY593">
        <v>17.24352366286778</v>
      </c>
      <c r="AZ593">
        <v>18.429007528409091</v>
      </c>
    </row>
    <row r="594" spans="11:52" ht="14.4">
      <c r="K594" t="s">
        <v>4661</v>
      </c>
      <c r="L594" t="s">
        <v>4645</v>
      </c>
      <c r="M594" t="s">
        <v>24</v>
      </c>
      <c r="N594" t="s">
        <v>80</v>
      </c>
      <c r="AG594">
        <v>46.003448360139998</v>
      </c>
      <c r="AH594">
        <v>46.83694986495</v>
      </c>
      <c r="AI594">
        <v>46.58994454074999</v>
      </c>
      <c r="AJ594">
        <v>47.951163524889992</v>
      </c>
      <c r="AK594">
        <v>44.508480016189999</v>
      </c>
      <c r="AL594">
        <v>47.73023494548999</v>
      </c>
      <c r="AM594">
        <v>50.003834973970811</v>
      </c>
      <c r="AN594">
        <v>51.355558407271658</v>
      </c>
      <c r="AO594">
        <v>52.492500564046814</v>
      </c>
      <c r="AP594">
        <v>52.159476682396978</v>
      </c>
      <c r="AQ594">
        <v>52.519478885881597</v>
      </c>
      <c r="AR594">
        <v>53.086559358871966</v>
      </c>
      <c r="AS594">
        <v>51.52137387914064</v>
      </c>
      <c r="AT594">
        <v>54.910179201968397</v>
      </c>
      <c r="AU594">
        <v>58.620139881728782</v>
      </c>
      <c r="AV594">
        <v>57.358517888449995</v>
      </c>
      <c r="AW594">
        <v>57.841216928795077</v>
      </c>
      <c r="AX594">
        <v>61.325955659730376</v>
      </c>
      <c r="AY594">
        <v>62.29005638229934</v>
      </c>
      <c r="AZ594">
        <v>68.992734330700017</v>
      </c>
    </row>
    <row r="595" spans="11:52" ht="14.4">
      <c r="K595" t="s">
        <v>4662</v>
      </c>
      <c r="L595" t="s">
        <v>4645</v>
      </c>
      <c r="M595" t="s">
        <v>1386</v>
      </c>
      <c r="N595" t="s">
        <v>80</v>
      </c>
      <c r="O595" t="s">
        <v>6079</v>
      </c>
      <c r="P595" t="s">
        <v>6079</v>
      </c>
      <c r="Q595" t="s">
        <v>6079</v>
      </c>
      <c r="R595" t="s">
        <v>6079</v>
      </c>
      <c r="S595" t="s">
        <v>6079</v>
      </c>
      <c r="T595" t="s">
        <v>6079</v>
      </c>
      <c r="U595" t="s">
        <v>6079</v>
      </c>
      <c r="V595" t="s">
        <v>6079</v>
      </c>
      <c r="W595" t="s">
        <v>6079</v>
      </c>
      <c r="X595" t="s">
        <v>6079</v>
      </c>
      <c r="Y595" t="s">
        <v>6079</v>
      </c>
      <c r="Z595" t="s">
        <v>6079</v>
      </c>
      <c r="AA595" t="s">
        <v>6079</v>
      </c>
      <c r="AG595">
        <v>2.3343308649236363</v>
      </c>
      <c r="AH595">
        <v>2.2447901764643614</v>
      </c>
      <c r="AI595">
        <v>2.1518981829237598</v>
      </c>
      <c r="AJ595">
        <v>1.9787647986671577</v>
      </c>
      <c r="AK595">
        <v>1.632172799460154</v>
      </c>
      <c r="AL595">
        <v>1.7271160058751609</v>
      </c>
      <c r="AM595">
        <v>1.823553416510481</v>
      </c>
      <c r="AN595">
        <v>1.935922580518898</v>
      </c>
      <c r="AO595">
        <v>2.3293113571505741</v>
      </c>
      <c r="AP595">
        <v>2.2247316739726961</v>
      </c>
      <c r="AQ595">
        <v>2.3354829900198806</v>
      </c>
      <c r="AR595">
        <v>2.5911879274593494</v>
      </c>
      <c r="AS595">
        <v>2.7617232961619722</v>
      </c>
      <c r="AT595">
        <v>3.0692057079913608</v>
      </c>
      <c r="AU595">
        <v>2.949384783967353</v>
      </c>
      <c r="AV595">
        <v>2.8193924056567656</v>
      </c>
      <c r="AW595">
        <v>2.909877290472016</v>
      </c>
      <c r="AX595">
        <v>2.8588376412104912</v>
      </c>
      <c r="AY595">
        <v>2.9816869301932365</v>
      </c>
      <c r="AZ595">
        <v>2.8566870926245849</v>
      </c>
    </row>
    <row r="596" spans="11:52" ht="14.4">
      <c r="K596" t="s">
        <v>4663</v>
      </c>
      <c r="L596" t="s">
        <v>4645</v>
      </c>
      <c r="M596" t="s">
        <v>25</v>
      </c>
      <c r="N596" t="s">
        <v>80</v>
      </c>
      <c r="AG596">
        <v>566.40533970900003</v>
      </c>
      <c r="AH596">
        <v>571.12024467399999</v>
      </c>
      <c r="AI596">
        <v>600.49781008899993</v>
      </c>
      <c r="AJ596">
        <v>562.99449018200005</v>
      </c>
      <c r="AK596">
        <v>571.58447179799998</v>
      </c>
      <c r="AL596">
        <v>616.57407993799995</v>
      </c>
      <c r="AM596">
        <v>599.68847106800001</v>
      </c>
      <c r="AN596">
        <v>597.29355051100003</v>
      </c>
      <c r="AO596">
        <v>592.03251287299997</v>
      </c>
      <c r="AP596">
        <v>594.34307271800003</v>
      </c>
      <c r="AQ596">
        <v>598.95627289699996</v>
      </c>
      <c r="AR596">
        <v>599.58295876099999</v>
      </c>
      <c r="AS596">
        <v>597.887103594</v>
      </c>
      <c r="AT596">
        <v>602.04978284900005</v>
      </c>
      <c r="AU596">
        <v>608.22346757699995</v>
      </c>
      <c r="AV596">
        <v>616.04418646600004</v>
      </c>
      <c r="AW596">
        <v>621.93451660899996</v>
      </c>
      <c r="AX596">
        <v>634.56079533499997</v>
      </c>
      <c r="AY596">
        <v>641.13852623699995</v>
      </c>
      <c r="AZ596">
        <v>633.52622465599995</v>
      </c>
    </row>
    <row r="597" spans="11:52" ht="14.4">
      <c r="K597" t="s">
        <v>5662</v>
      </c>
      <c r="L597" t="s">
        <v>4645</v>
      </c>
      <c r="M597" t="s">
        <v>5610</v>
      </c>
      <c r="N597" t="s">
        <v>80</v>
      </c>
      <c r="AO597">
        <v>27.748845217850047</v>
      </c>
      <c r="AP597" t="s">
        <v>6079</v>
      </c>
      <c r="AQ597" t="s">
        <v>6079</v>
      </c>
      <c r="AR597" t="s">
        <v>6079</v>
      </c>
      <c r="AS597" t="s">
        <v>6079</v>
      </c>
      <c r="AT597">
        <v>34.155161658624998</v>
      </c>
      <c r="AU597">
        <v>36.107843344569297</v>
      </c>
      <c r="AV597">
        <v>34.447475453257063</v>
      </c>
      <c r="AW597">
        <v>32.409239164736391</v>
      </c>
      <c r="AX597">
        <v>34.282854676573265</v>
      </c>
      <c r="AY597">
        <v>35.617608630529617</v>
      </c>
      <c r="AZ597">
        <v>35.081700893662777</v>
      </c>
    </row>
    <row r="598" spans="11:52" ht="14.4">
      <c r="K598" t="s">
        <v>4664</v>
      </c>
      <c r="L598" t="s">
        <v>4645</v>
      </c>
      <c r="M598" t="s">
        <v>98</v>
      </c>
      <c r="N598" t="s">
        <v>80</v>
      </c>
      <c r="AG598">
        <v>2.3705150000000001</v>
      </c>
      <c r="AH598">
        <v>2.2822610000000001</v>
      </c>
      <c r="AI598">
        <v>2.2761680000000002</v>
      </c>
      <c r="AJ598">
        <v>2.139796</v>
      </c>
      <c r="AK598">
        <v>1.9581729999999999</v>
      </c>
      <c r="AL598">
        <v>2.276767</v>
      </c>
      <c r="AM598">
        <v>2.3237459999999999</v>
      </c>
      <c r="AN598">
        <v>2.449335</v>
      </c>
      <c r="AO598">
        <v>2.3002669999999998</v>
      </c>
      <c r="AP598">
        <v>2.4499620000000002</v>
      </c>
      <c r="AQ598">
        <v>2.4807999999999999</v>
      </c>
      <c r="AR598">
        <v>2.5372110000000001</v>
      </c>
      <c r="AS598">
        <v>1.6337550000000001</v>
      </c>
      <c r="AT598">
        <v>1.8642240000000001</v>
      </c>
      <c r="AU598">
        <v>1.7879069999999999</v>
      </c>
      <c r="AV598">
        <v>1.7740670000000001</v>
      </c>
      <c r="AW598">
        <v>1.9952810000000001</v>
      </c>
      <c r="AX598">
        <v>2.1630669999999999</v>
      </c>
      <c r="AY598">
        <v>2.1004239999999998</v>
      </c>
      <c r="AZ598">
        <v>2.1252420000000001</v>
      </c>
    </row>
    <row r="599" spans="11:52" ht="14.4">
      <c r="K599" t="s">
        <v>4665</v>
      </c>
      <c r="L599" t="s">
        <v>4645</v>
      </c>
      <c r="M599" t="s">
        <v>94</v>
      </c>
      <c r="N599" t="s">
        <v>80</v>
      </c>
      <c r="AG599">
        <v>19.943680814</v>
      </c>
      <c r="AH599">
        <v>19.371801729000001</v>
      </c>
      <c r="AI599">
        <v>16.790696919959998</v>
      </c>
      <c r="AJ599">
        <v>17.794847428000001</v>
      </c>
      <c r="AK599">
        <v>16.974056764</v>
      </c>
      <c r="AL599">
        <v>19.219323928089999</v>
      </c>
      <c r="AM599">
        <v>19.51620187688</v>
      </c>
      <c r="AN599">
        <v>17.337393248739996</v>
      </c>
      <c r="AO599">
        <v>17.90286109945</v>
      </c>
      <c r="AP599">
        <v>18.16769489572</v>
      </c>
      <c r="AQ599">
        <v>17.015516576620001</v>
      </c>
      <c r="AR599">
        <v>17.04514313484</v>
      </c>
      <c r="AS599">
        <v>17.6873445606</v>
      </c>
      <c r="AT599">
        <v>17.77047596905</v>
      </c>
      <c r="AU599">
        <v>17.416168506230001</v>
      </c>
      <c r="AV599">
        <v>17.296170720720006</v>
      </c>
      <c r="AW599">
        <v>17.422486270049998</v>
      </c>
      <c r="AX599">
        <v>15.52088773523</v>
      </c>
      <c r="AY599">
        <v>15.425084074360001</v>
      </c>
      <c r="AZ599">
        <v>15.401866043389999</v>
      </c>
    </row>
    <row r="600" spans="11:52" ht="14.4">
      <c r="K600" t="s">
        <v>4666</v>
      </c>
      <c r="L600" t="s">
        <v>4645</v>
      </c>
      <c r="M600" t="s">
        <v>99</v>
      </c>
      <c r="N600" t="s">
        <v>80</v>
      </c>
      <c r="AG600">
        <v>1.611739112</v>
      </c>
      <c r="AH600">
        <v>1.523948402</v>
      </c>
      <c r="AI600">
        <v>1.512333468</v>
      </c>
      <c r="AJ600">
        <v>1.391841377</v>
      </c>
      <c r="AK600">
        <v>1.4496110719999999</v>
      </c>
      <c r="AL600">
        <v>1.4943745859999999</v>
      </c>
      <c r="AM600">
        <v>1.4885658049999999</v>
      </c>
      <c r="AN600">
        <v>1.550836557</v>
      </c>
      <c r="AO600">
        <v>1.3872518140000001</v>
      </c>
      <c r="AP600">
        <v>1.3956419760000001</v>
      </c>
      <c r="AQ600">
        <v>1.4985551100000001</v>
      </c>
      <c r="AR600">
        <v>3.6144603757799998</v>
      </c>
      <c r="AS600">
        <v>3.88863229112</v>
      </c>
      <c r="AT600">
        <v>4.1285215830799995</v>
      </c>
      <c r="AU600">
        <v>4.19294105049</v>
      </c>
      <c r="AV600">
        <v>4.2887910232499999</v>
      </c>
      <c r="AW600">
        <v>4.4809834671800006</v>
      </c>
      <c r="AX600">
        <v>4.8076478062299994</v>
      </c>
      <c r="AY600">
        <v>4.5475714484400003</v>
      </c>
      <c r="AZ600">
        <v>4.71313567316</v>
      </c>
    </row>
    <row r="601" spans="11:52" ht="14.4">
      <c r="K601" t="s">
        <v>4667</v>
      </c>
      <c r="L601" t="s">
        <v>4645</v>
      </c>
      <c r="M601" t="s">
        <v>26</v>
      </c>
      <c r="N601" t="s">
        <v>80</v>
      </c>
      <c r="O601" t="s">
        <v>6079</v>
      </c>
      <c r="P601" t="s">
        <v>6079</v>
      </c>
      <c r="Q601" t="s">
        <v>6079</v>
      </c>
      <c r="R601" t="s">
        <v>6079</v>
      </c>
      <c r="S601" t="s">
        <v>6079</v>
      </c>
      <c r="AG601">
        <v>2.6432477092899997</v>
      </c>
      <c r="AH601">
        <v>2.6006700932700006</v>
      </c>
      <c r="AI601">
        <v>2.6672988218999998</v>
      </c>
      <c r="AJ601">
        <v>3.53487014853</v>
      </c>
      <c r="AK601">
        <v>3.0508614493000001</v>
      </c>
      <c r="AL601">
        <v>3.0753071997500001</v>
      </c>
      <c r="AM601">
        <v>3.2187575014799998</v>
      </c>
      <c r="AN601">
        <v>3.3601062483199997</v>
      </c>
      <c r="AO601">
        <v>3.5679221783299999</v>
      </c>
      <c r="AP601">
        <v>3.16964086112</v>
      </c>
      <c r="AQ601">
        <v>3.2724114287600004</v>
      </c>
      <c r="AR601">
        <v>3.0657107358200002</v>
      </c>
      <c r="AS601">
        <v>3.0899708232699994</v>
      </c>
      <c r="AT601">
        <v>2.95225641605</v>
      </c>
      <c r="AU601">
        <v>3.0396561362900001</v>
      </c>
      <c r="AV601">
        <v>2.9693975646399999</v>
      </c>
      <c r="AW601">
        <v>3.1263029685400001</v>
      </c>
      <c r="AX601">
        <v>3.1915227850000001</v>
      </c>
      <c r="AY601">
        <v>3.2507137608500005</v>
      </c>
      <c r="AZ601">
        <v>3.2266620504199999</v>
      </c>
    </row>
    <row r="602" spans="11:52" ht="14.4">
      <c r="K602" t="s">
        <v>4668</v>
      </c>
      <c r="L602" t="s">
        <v>4645</v>
      </c>
      <c r="M602" t="s">
        <v>27</v>
      </c>
      <c r="N602" t="s">
        <v>80</v>
      </c>
      <c r="AG602">
        <v>364.19452769100002</v>
      </c>
      <c r="AH602">
        <v>360.26780708699999</v>
      </c>
      <c r="AI602">
        <v>363.77087170608002</v>
      </c>
      <c r="AJ602">
        <v>373.40157692942</v>
      </c>
      <c r="AK602">
        <v>346.07535815986</v>
      </c>
      <c r="AL602">
        <v>367.28867834014</v>
      </c>
      <c r="AM602">
        <v>368.70649861167999</v>
      </c>
      <c r="AN602">
        <v>367.30442176589997</v>
      </c>
      <c r="AO602">
        <v>364.6940921912099</v>
      </c>
      <c r="AP602">
        <v>371.23547882310999</v>
      </c>
      <c r="AQ602">
        <v>367.46024781569002</v>
      </c>
      <c r="AR602">
        <v>383.44117350746001</v>
      </c>
      <c r="AS602">
        <v>383.13211147177998</v>
      </c>
      <c r="AT602">
        <v>395.36941772186998</v>
      </c>
      <c r="AU602">
        <v>404.88462830665998</v>
      </c>
      <c r="AV602">
        <v>408.89706878761001</v>
      </c>
      <c r="AW602">
        <v>400.56475499056</v>
      </c>
      <c r="AX602">
        <v>410.42462022408</v>
      </c>
      <c r="AY602">
        <v>411.02911047319998</v>
      </c>
      <c r="AZ602">
        <v>419.33462680536002</v>
      </c>
    </row>
    <row r="603" spans="11:52" ht="14.4">
      <c r="K603" t="s">
        <v>4669</v>
      </c>
      <c r="L603" t="s">
        <v>4645</v>
      </c>
      <c r="M603" t="s">
        <v>28</v>
      </c>
      <c r="N603" t="s">
        <v>80</v>
      </c>
      <c r="AG603">
        <v>67.412074165959211</v>
      </c>
      <c r="AH603">
        <v>66.945502978914362</v>
      </c>
      <c r="AI603">
        <v>64.333967587238376</v>
      </c>
      <c r="AJ603">
        <v>64.520382279040533</v>
      </c>
      <c r="AK603">
        <v>56.564237658713296</v>
      </c>
      <c r="AL603">
        <v>60.957003435483863</v>
      </c>
      <c r="AM603">
        <v>61.125775310698337</v>
      </c>
      <c r="AN603">
        <v>64.119114272370425</v>
      </c>
      <c r="AO603">
        <v>67.41903628002602</v>
      </c>
      <c r="AP603" t="s">
        <v>6079</v>
      </c>
      <c r="AQ603" t="s">
        <v>6079</v>
      </c>
      <c r="AR603" t="s">
        <v>6079</v>
      </c>
      <c r="AS603" t="s">
        <v>6079</v>
      </c>
      <c r="AT603">
        <v>71.016631656085423</v>
      </c>
      <c r="AU603">
        <v>68.478828409078034</v>
      </c>
      <c r="AV603">
        <v>64.835820984991159</v>
      </c>
      <c r="AW603">
        <v>63.977196169387391</v>
      </c>
      <c r="AX603">
        <v>64.330265562371835</v>
      </c>
      <c r="AY603">
        <v>66.362477955747096</v>
      </c>
      <c r="AZ603">
        <v>66.282816660646759</v>
      </c>
    </row>
    <row r="604" spans="11:52" ht="14.4">
      <c r="K604" t="s">
        <v>4670</v>
      </c>
      <c r="L604" t="s">
        <v>4645</v>
      </c>
      <c r="M604" t="s">
        <v>29</v>
      </c>
      <c r="N604" t="s">
        <v>80</v>
      </c>
      <c r="AG604">
        <v>24.986620256708367</v>
      </c>
      <c r="AH604">
        <v>27.793387228209717</v>
      </c>
      <c r="AI604">
        <v>27.564160641131057</v>
      </c>
      <c r="AJ604">
        <v>28.35011366190566</v>
      </c>
      <c r="AK604">
        <v>24.583179171977321</v>
      </c>
      <c r="AL604">
        <v>27.52405438644524</v>
      </c>
      <c r="AM604">
        <v>28.32180115415072</v>
      </c>
      <c r="AN604">
        <v>29.284556162905456</v>
      </c>
      <c r="AO604">
        <v>28.704411398039049</v>
      </c>
      <c r="AP604">
        <v>29.694469457755361</v>
      </c>
      <c r="AQ604">
        <v>30.092931190120577</v>
      </c>
      <c r="AR604">
        <v>31.19330443298745</v>
      </c>
      <c r="AS604">
        <v>30.308923158324554</v>
      </c>
      <c r="AT604">
        <v>30.881758992836431</v>
      </c>
      <c r="AU604">
        <v>30.236622519027289</v>
      </c>
      <c r="AV604">
        <v>34.15268779994873</v>
      </c>
      <c r="AW604">
        <v>35.629396337687368</v>
      </c>
      <c r="AX604">
        <v>36.039210683743363</v>
      </c>
      <c r="AY604">
        <v>36.964900970550737</v>
      </c>
      <c r="AZ604">
        <v>40.198424528862773</v>
      </c>
    </row>
    <row r="605" spans="11:52" ht="14.4">
      <c r="K605" t="s">
        <v>4671</v>
      </c>
      <c r="L605" t="s">
        <v>4645</v>
      </c>
      <c r="M605" t="s">
        <v>30</v>
      </c>
      <c r="N605" t="s">
        <v>80</v>
      </c>
      <c r="AG605">
        <v>28.122826664239991</v>
      </c>
      <c r="AH605">
        <v>28.493014826730004</v>
      </c>
      <c r="AI605">
        <v>29.307806895790002</v>
      </c>
      <c r="AJ605">
        <v>30.26087817142</v>
      </c>
      <c r="AK605">
        <v>29.982571045090001</v>
      </c>
      <c r="AL605">
        <v>32.46905972303</v>
      </c>
      <c r="AM605">
        <v>33.212632188150003</v>
      </c>
      <c r="AN605">
        <v>33.891678781690004</v>
      </c>
      <c r="AO605">
        <v>27.255731526669997</v>
      </c>
      <c r="AP605">
        <v>26.806368369209999</v>
      </c>
      <c r="AQ605">
        <v>26.62622972306</v>
      </c>
      <c r="AR605">
        <v>26.71328434298</v>
      </c>
      <c r="AS605">
        <v>26.85097730527</v>
      </c>
      <c r="AT605">
        <v>27.41817880828</v>
      </c>
      <c r="AU605">
        <v>26.54698693361</v>
      </c>
      <c r="AV605">
        <v>28.446198461520002</v>
      </c>
      <c r="AW605">
        <v>27.906203629389999</v>
      </c>
      <c r="AX605">
        <v>28.232709048619999</v>
      </c>
      <c r="AY605">
        <v>28.392929048769997</v>
      </c>
      <c r="AZ605">
        <v>28.882452243140001</v>
      </c>
    </row>
    <row r="606" spans="11:52" ht="14.4">
      <c r="K606" t="s">
        <v>4672</v>
      </c>
      <c r="L606" t="s">
        <v>4645</v>
      </c>
      <c r="M606" t="s">
        <v>100</v>
      </c>
      <c r="N606" t="s">
        <v>80</v>
      </c>
      <c r="AG606">
        <v>5.5253938329692485</v>
      </c>
      <c r="AH606">
        <v>6.2179200521724436</v>
      </c>
      <c r="AI606">
        <v>6.2110018016254003</v>
      </c>
      <c r="AJ606">
        <v>6.4106528408948362</v>
      </c>
      <c r="AK606">
        <v>6.2620599935795216</v>
      </c>
      <c r="AL606">
        <v>6.45352585904085</v>
      </c>
      <c r="AM606">
        <v>6.8792036472036946</v>
      </c>
      <c r="AN606">
        <v>6.9571001140028343</v>
      </c>
      <c r="AO606">
        <v>6.8319600422566689</v>
      </c>
      <c r="AP606">
        <v>6.9307381197240261</v>
      </c>
      <c r="AQ606">
        <v>7.2389349643254164</v>
      </c>
      <c r="AR606">
        <v>7.8479483255203073</v>
      </c>
      <c r="AS606">
        <v>8.0452524796312392</v>
      </c>
      <c r="AT606">
        <v>8.6890334228934165</v>
      </c>
      <c r="AU606">
        <v>8.8968600961810473</v>
      </c>
      <c r="AV606">
        <v>9.0980963111425392</v>
      </c>
      <c r="AW606">
        <v>9.4152686187108472</v>
      </c>
      <c r="AX606">
        <v>10.206684376951747</v>
      </c>
      <c r="AY606">
        <v>10.852802342816933</v>
      </c>
      <c r="AZ606">
        <v>10.896939689685665</v>
      </c>
    </row>
    <row r="607" spans="11:52" ht="14.4">
      <c r="K607" t="s">
        <v>4673</v>
      </c>
      <c r="L607" t="s">
        <v>4645</v>
      </c>
      <c r="M607" t="s">
        <v>31</v>
      </c>
      <c r="N607" t="s">
        <v>80</v>
      </c>
      <c r="AG607">
        <v>126.91483592540776</v>
      </c>
      <c r="AH607">
        <v>126.99118405770734</v>
      </c>
      <c r="AI607">
        <v>127.95423714520372</v>
      </c>
      <c r="AJ607">
        <v>126.76418048757704</v>
      </c>
      <c r="AK607">
        <v>121.60077505729436</v>
      </c>
      <c r="AL607">
        <v>141.00486976803558</v>
      </c>
      <c r="AM607">
        <v>149.18273707051262</v>
      </c>
      <c r="AN607">
        <v>151.539537295922</v>
      </c>
      <c r="AO607">
        <v>153.1738930690808</v>
      </c>
      <c r="AP607">
        <v>155.55955097783303</v>
      </c>
      <c r="AQ607">
        <v>154.28379649050382</v>
      </c>
      <c r="AR607">
        <v>157.425552088735</v>
      </c>
      <c r="AS607">
        <v>156.733189435638</v>
      </c>
      <c r="AT607">
        <v>149.37878652289095</v>
      </c>
      <c r="AU607">
        <v>141.4388411542833</v>
      </c>
      <c r="AV607">
        <v>140.21259711132552</v>
      </c>
      <c r="AW607">
        <v>139.76756050344753</v>
      </c>
      <c r="AX607">
        <v>135.31853775834401</v>
      </c>
      <c r="AY607">
        <v>138.93676385165054</v>
      </c>
      <c r="AZ607">
        <v>136.9078622233165</v>
      </c>
    </row>
    <row r="608" spans="11:52" ht="14.4">
      <c r="K608" t="s">
        <v>4674</v>
      </c>
      <c r="L608" t="s">
        <v>4645</v>
      </c>
      <c r="M608" t="s">
        <v>32</v>
      </c>
      <c r="N608" t="s">
        <v>80</v>
      </c>
      <c r="O608" t="s">
        <v>6079</v>
      </c>
      <c r="P608" t="s">
        <v>6079</v>
      </c>
      <c r="Q608" t="s">
        <v>6079</v>
      </c>
      <c r="R608" t="s">
        <v>6079</v>
      </c>
      <c r="S608" t="s">
        <v>6079</v>
      </c>
      <c r="AG608">
        <v>2.1461070000000002</v>
      </c>
      <c r="AH608">
        <v>2.2395309999999999</v>
      </c>
      <c r="AI608">
        <v>2.3114690000000002</v>
      </c>
      <c r="AJ608">
        <v>2.388674</v>
      </c>
      <c r="AK608">
        <v>2.6069262542399998</v>
      </c>
      <c r="AL608">
        <v>3.2178018559899999</v>
      </c>
      <c r="AM608">
        <v>3.2391852837600004</v>
      </c>
      <c r="AN608">
        <v>3.4693948034800002</v>
      </c>
      <c r="AO608">
        <v>3.51678080218</v>
      </c>
      <c r="AP608">
        <v>4.0016706700000002</v>
      </c>
      <c r="AQ608">
        <v>3.7810163370000001</v>
      </c>
      <c r="AR608">
        <v>3.7900665324700009</v>
      </c>
      <c r="AS608">
        <v>4.7538216894799996</v>
      </c>
      <c r="AT608">
        <v>4.8003191319600003</v>
      </c>
      <c r="AU608">
        <v>4.7557281748299998</v>
      </c>
      <c r="AV608">
        <v>5.074470990610001</v>
      </c>
      <c r="AW608">
        <v>5.1135331573</v>
      </c>
      <c r="AX608">
        <v>4.9781504084700003</v>
      </c>
      <c r="AY608">
        <v>4.9051940633199997</v>
      </c>
      <c r="AZ608">
        <v>5.4588788671299993</v>
      </c>
    </row>
    <row r="609" spans="11:52" ht="14.4">
      <c r="K609" t="s">
        <v>4675</v>
      </c>
      <c r="L609" t="s">
        <v>4645</v>
      </c>
      <c r="M609" t="s">
        <v>93</v>
      </c>
      <c r="N609" t="s">
        <v>80</v>
      </c>
      <c r="AG609">
        <v>7.6745720880499997</v>
      </c>
      <c r="AH609">
        <v>7.7265924119199996</v>
      </c>
      <c r="AI609">
        <v>7.7856116122800003</v>
      </c>
      <c r="AJ609">
        <v>8.2359862101600001</v>
      </c>
      <c r="AK609">
        <v>8.1847780073799985</v>
      </c>
      <c r="AL609">
        <v>7.6981498796299999</v>
      </c>
      <c r="AM609">
        <v>7.7202089159899998</v>
      </c>
      <c r="AN609">
        <v>9.0032705000700002</v>
      </c>
      <c r="AO609">
        <v>8.5192628496399987</v>
      </c>
      <c r="AP609">
        <v>10.861230592720002</v>
      </c>
      <c r="AQ609">
        <v>10.35772443107</v>
      </c>
      <c r="AR609">
        <v>10.631218510529999</v>
      </c>
      <c r="AS609">
        <v>11.450831390739999</v>
      </c>
      <c r="AT609">
        <v>11.59808087475</v>
      </c>
      <c r="AU609">
        <v>11.74291559455</v>
      </c>
      <c r="AV609">
        <v>11.73857170534</v>
      </c>
      <c r="AW609">
        <v>11.78432066691</v>
      </c>
      <c r="AX609">
        <v>12.054369614020001</v>
      </c>
      <c r="AY609">
        <v>11.80048473575</v>
      </c>
      <c r="AZ609">
        <v>11.38714354791</v>
      </c>
    </row>
    <row r="610" spans="11:52" ht="14.4">
      <c r="K610" t="s">
        <v>4676</v>
      </c>
      <c r="L610" t="s">
        <v>4677</v>
      </c>
      <c r="M610" t="s">
        <v>13</v>
      </c>
      <c r="N610" t="s">
        <v>80</v>
      </c>
      <c r="AG610">
        <v>0.25176092800635291</v>
      </c>
      <c r="AH610">
        <v>0.24778723380074211</v>
      </c>
      <c r="AI610">
        <v>0.24131182036641877</v>
      </c>
      <c r="AJ610">
        <v>0.23681104062683367</v>
      </c>
      <c r="AK610">
        <v>0.24511383821257171</v>
      </c>
      <c r="AL610">
        <v>0.23928774118654095</v>
      </c>
      <c r="AM610">
        <v>0.2344058424165596</v>
      </c>
      <c r="AN610">
        <v>0.22997865708691673</v>
      </c>
      <c r="AO610">
        <v>0.23511212580524335</v>
      </c>
      <c r="AP610">
        <v>0.23458947797634411</v>
      </c>
      <c r="AQ610">
        <v>0.23465813552383255</v>
      </c>
      <c r="AR610">
        <v>0.23655131774347279</v>
      </c>
      <c r="AS610">
        <v>0.2403039340904316</v>
      </c>
      <c r="AT610">
        <v>0.23631087743810911</v>
      </c>
      <c r="AU610">
        <v>0.2389226724639992</v>
      </c>
      <c r="AV610">
        <v>0.22842575079935257</v>
      </c>
      <c r="AW610">
        <v>0.22209471364947664</v>
      </c>
      <c r="AX610">
        <v>0.21001895286457317</v>
      </c>
      <c r="AY610">
        <v>0.20303540098429529</v>
      </c>
      <c r="AZ610">
        <v>0.19737488241121515</v>
      </c>
    </row>
    <row r="611" spans="11:52" ht="14.4">
      <c r="K611" t="s">
        <v>4678</v>
      </c>
      <c r="L611" t="s">
        <v>4677</v>
      </c>
      <c r="M611" t="s">
        <v>14</v>
      </c>
      <c r="N611" t="s">
        <v>80</v>
      </c>
      <c r="AG611">
        <v>0.16519358077036619</v>
      </c>
      <c r="AH611">
        <v>0.1753329482203857</v>
      </c>
      <c r="AI611">
        <v>0.17328216710642907</v>
      </c>
      <c r="AJ611">
        <v>0.17310997249919607</v>
      </c>
      <c r="AK611">
        <v>0.19129869773033725</v>
      </c>
      <c r="AL611">
        <v>0.20239160344564497</v>
      </c>
      <c r="AM611">
        <v>0.18594484654897411</v>
      </c>
      <c r="AN611">
        <v>0.18033684891390284</v>
      </c>
      <c r="AO611">
        <v>0.18969330488710481</v>
      </c>
      <c r="AP611">
        <v>0.19620517850950289</v>
      </c>
      <c r="AQ611">
        <v>0.19341676006894809</v>
      </c>
      <c r="AR611">
        <v>0.19825524084321719</v>
      </c>
      <c r="AS611">
        <v>0.20807602894382041</v>
      </c>
      <c r="AT611">
        <v>0.20233349485879323</v>
      </c>
      <c r="AU611">
        <v>0.18892781158253016</v>
      </c>
      <c r="AV611">
        <v>0.17142991433817831</v>
      </c>
      <c r="AW611">
        <v>0.22450018386232021</v>
      </c>
      <c r="AX611">
        <v>0.21650976507183331</v>
      </c>
      <c r="AY611">
        <v>0.20827007472774511</v>
      </c>
      <c r="AZ611">
        <v>0.19787363342426029</v>
      </c>
    </row>
    <row r="612" spans="11:52" ht="14.4">
      <c r="K612" t="s">
        <v>4679</v>
      </c>
      <c r="L612" t="s">
        <v>4677</v>
      </c>
      <c r="M612" t="s">
        <v>92</v>
      </c>
      <c r="N612" t="s">
        <v>80</v>
      </c>
      <c r="AG612">
        <v>0.23762255771534471</v>
      </c>
      <c r="AH612">
        <v>0.21243451117353107</v>
      </c>
      <c r="AI612">
        <v>0.20776884386463432</v>
      </c>
      <c r="AJ612">
        <v>0.1627701377810386</v>
      </c>
      <c r="AK612">
        <v>0.16416546674186544</v>
      </c>
      <c r="AL612">
        <v>0.16366778108999117</v>
      </c>
      <c r="AM612">
        <v>0.15571336042250244</v>
      </c>
      <c r="AN612">
        <v>0.14557448186535824</v>
      </c>
      <c r="AO612">
        <v>0.1387529852177527</v>
      </c>
      <c r="AP612">
        <v>0.13911557192511129</v>
      </c>
      <c r="AQ612">
        <v>0.14014082952701734</v>
      </c>
      <c r="AR612">
        <v>0.14255614425862811</v>
      </c>
      <c r="AS612">
        <v>0.12047960867655776</v>
      </c>
      <c r="AT612">
        <v>0.1193669734093054</v>
      </c>
      <c r="AU612">
        <v>0.11179454236246476</v>
      </c>
      <c r="AV612">
        <v>0.10913601982655462</v>
      </c>
      <c r="AW612">
        <v>0.1030160506440408</v>
      </c>
      <c r="AX612">
        <v>0.10719252242388318</v>
      </c>
      <c r="AY612">
        <v>0.10871235740728222</v>
      </c>
      <c r="AZ612">
        <v>0.11339080158184706</v>
      </c>
    </row>
    <row r="613" spans="11:52" ht="14.4">
      <c r="K613" t="s">
        <v>4680</v>
      </c>
      <c r="L613" t="s">
        <v>4677</v>
      </c>
      <c r="M613" t="s">
        <v>15</v>
      </c>
      <c r="N613" t="s">
        <v>80</v>
      </c>
      <c r="AE613" t="s">
        <v>6079</v>
      </c>
      <c r="AF613" t="s">
        <v>6079</v>
      </c>
      <c r="AG613">
        <v>0.35603572025272862</v>
      </c>
      <c r="AH613">
        <v>0.35816721635703214</v>
      </c>
      <c r="AI613">
        <v>0.35517394530705659</v>
      </c>
      <c r="AJ613">
        <v>0.35486484435410592</v>
      </c>
      <c r="AK613">
        <v>0.36309187677200955</v>
      </c>
      <c r="AL613">
        <v>0.35037968393159585</v>
      </c>
      <c r="AM613">
        <v>0.33344151760548635</v>
      </c>
      <c r="AN613">
        <v>0.33710713347581983</v>
      </c>
      <c r="AO613">
        <v>0.34417663860946163</v>
      </c>
      <c r="AP613">
        <v>0.34510576175175811</v>
      </c>
      <c r="AQ613">
        <v>0.348732079840537</v>
      </c>
      <c r="AR613">
        <v>0.35143769516306078</v>
      </c>
      <c r="AS613">
        <v>0.38351335688894606</v>
      </c>
      <c r="AT613">
        <v>0.36728057840945882</v>
      </c>
      <c r="AU613">
        <v>0.3530707325809222</v>
      </c>
      <c r="AV613">
        <v>0.34024023340096693</v>
      </c>
      <c r="AW613">
        <v>0.33821366444447942</v>
      </c>
      <c r="AX613">
        <v>0.32861017978891044</v>
      </c>
      <c r="AY613">
        <v>0.31954264762899531</v>
      </c>
      <c r="AZ613">
        <v>0.31569471582665809</v>
      </c>
    </row>
    <row r="614" spans="11:52" ht="14.4">
      <c r="K614" t="s">
        <v>4681</v>
      </c>
      <c r="L614" t="s">
        <v>4677</v>
      </c>
      <c r="M614" t="s">
        <v>91</v>
      </c>
      <c r="N614" t="s">
        <v>80</v>
      </c>
      <c r="AG614">
        <v>0.29650629458612437</v>
      </c>
      <c r="AH614">
        <v>0.29889866710558005</v>
      </c>
      <c r="AI614">
        <v>0.29028186299376268</v>
      </c>
      <c r="AJ614">
        <v>0.28030294573217268</v>
      </c>
      <c r="AK614">
        <v>0.2834163338034742</v>
      </c>
      <c r="AL614">
        <v>0.27762512117982269</v>
      </c>
      <c r="AM614">
        <v>0.24898293348023631</v>
      </c>
      <c r="AN614">
        <v>0.23768250325920395</v>
      </c>
      <c r="AO614">
        <v>0.26379074236356792</v>
      </c>
      <c r="AP614">
        <v>0.29502407364224587</v>
      </c>
      <c r="AQ614">
        <v>0.30860210658184328</v>
      </c>
      <c r="AR614">
        <v>0.31753627951616403</v>
      </c>
      <c r="AS614">
        <v>0.32079962408726109</v>
      </c>
      <c r="AT614">
        <v>0.2991215883682789</v>
      </c>
      <c r="AU614">
        <v>0.28081554740420361</v>
      </c>
      <c r="AV614">
        <v>0.24080174332327259</v>
      </c>
      <c r="AW614">
        <v>0.22759097791392427</v>
      </c>
      <c r="AX614">
        <v>0.21284214822056677</v>
      </c>
      <c r="AY614">
        <v>0.19429894560313929</v>
      </c>
      <c r="AZ614">
        <v>0.18652376026643255</v>
      </c>
    </row>
    <row r="615" spans="11:52" ht="14.4">
      <c r="K615" t="s">
        <v>4682</v>
      </c>
      <c r="L615" t="s">
        <v>4677</v>
      </c>
      <c r="M615" t="s">
        <v>16</v>
      </c>
      <c r="N615" t="s">
        <v>80</v>
      </c>
      <c r="AG615">
        <v>0.17937496405730136</v>
      </c>
      <c r="AH615">
        <v>0.17861254739296556</v>
      </c>
      <c r="AI615">
        <v>0.17517072689001847</v>
      </c>
      <c r="AJ615">
        <v>0.17786222845541749</v>
      </c>
      <c r="AK615">
        <v>0.18952271953590211</v>
      </c>
      <c r="AL615">
        <v>0.18231070158470855</v>
      </c>
      <c r="AM615">
        <v>0.17663014373431779</v>
      </c>
      <c r="AN615">
        <v>0.17497702312710772</v>
      </c>
      <c r="AO615">
        <v>0.17870479797949282</v>
      </c>
      <c r="AP615">
        <v>0.17694885592894807</v>
      </c>
      <c r="AQ615">
        <v>0.17745572014680541</v>
      </c>
      <c r="AR615">
        <v>0.17358018154501387</v>
      </c>
      <c r="AS615">
        <v>0.17683898157077527</v>
      </c>
      <c r="AT615">
        <v>0.17058010834768961</v>
      </c>
      <c r="AU615">
        <v>0.15940882600194434</v>
      </c>
      <c r="AV615">
        <v>0.1520542420494064</v>
      </c>
      <c r="AW615">
        <v>0.15063522990088976</v>
      </c>
      <c r="AX615">
        <v>0.14926629729545418</v>
      </c>
      <c r="AY615">
        <v>0.14358437917710465</v>
      </c>
      <c r="AZ615">
        <v>0.13619955315239521</v>
      </c>
    </row>
    <row r="616" spans="11:52" ht="14.4">
      <c r="K616" t="s">
        <v>4683</v>
      </c>
      <c r="L616" t="s">
        <v>4677</v>
      </c>
      <c r="M616" t="s">
        <v>17</v>
      </c>
      <c r="N616" t="s">
        <v>80</v>
      </c>
      <c r="AG616">
        <v>0.18199223992869656</v>
      </c>
      <c r="AH616">
        <v>0.1817345092591636</v>
      </c>
      <c r="AI616">
        <v>0.18520109937303911</v>
      </c>
      <c r="AJ616">
        <v>0.18127876660195968</v>
      </c>
      <c r="AK616">
        <v>0.16866508182086332</v>
      </c>
      <c r="AL616">
        <v>0.18385879379341119</v>
      </c>
      <c r="AM616">
        <v>0.18521253107431032</v>
      </c>
      <c r="AN616">
        <v>0.18912893582307241</v>
      </c>
      <c r="AO616">
        <v>0.20789052067018643</v>
      </c>
      <c r="AP616">
        <v>0.21117933910860345</v>
      </c>
      <c r="AQ616">
        <v>0.20009649744841529</v>
      </c>
      <c r="AR616">
        <v>0.18958523715371264</v>
      </c>
      <c r="AS616">
        <v>0.20941088072075492</v>
      </c>
      <c r="AT616">
        <v>0.20488720185917969</v>
      </c>
      <c r="AU616">
        <v>0.18302634542488191</v>
      </c>
      <c r="AV616">
        <v>0.16034320219221165</v>
      </c>
      <c r="AW616">
        <v>0.16221592361723478</v>
      </c>
      <c r="AX616">
        <v>0.15830065186689618</v>
      </c>
      <c r="AY616">
        <v>0.15621185142042349</v>
      </c>
      <c r="AZ616">
        <v>0.15075063171961417</v>
      </c>
    </row>
    <row r="617" spans="11:52" ht="14.4">
      <c r="K617" t="s">
        <v>4684</v>
      </c>
      <c r="L617" t="s">
        <v>4677</v>
      </c>
      <c r="M617" t="s">
        <v>97</v>
      </c>
      <c r="N617" t="s">
        <v>80</v>
      </c>
      <c r="O617" t="s">
        <v>6079</v>
      </c>
      <c r="P617" t="s">
        <v>6079</v>
      </c>
      <c r="Q617" t="s">
        <v>6079</v>
      </c>
      <c r="R617" t="s">
        <v>6079</v>
      </c>
      <c r="S617" t="s">
        <v>6079</v>
      </c>
      <c r="T617" t="s">
        <v>6079</v>
      </c>
      <c r="AG617">
        <v>0.20711369170448832</v>
      </c>
      <c r="AH617">
        <v>0.1925453154471046</v>
      </c>
      <c r="AI617">
        <v>0.19555691614169404</v>
      </c>
      <c r="AJ617">
        <v>0.19249888933323012</v>
      </c>
      <c r="AK617">
        <v>0.19461421371336593</v>
      </c>
      <c r="AL617">
        <v>0.16951254884728906</v>
      </c>
      <c r="AM617">
        <v>0.17980741148421536</v>
      </c>
      <c r="AN617">
        <v>0.17836577167793624</v>
      </c>
      <c r="AO617">
        <v>0.22574565817946485</v>
      </c>
      <c r="AP617">
        <v>0.26399001354167739</v>
      </c>
      <c r="AQ617">
        <v>0.26001008788876984</v>
      </c>
      <c r="AR617">
        <v>0.26364497563194739</v>
      </c>
      <c r="AS617">
        <v>0.24969727321025512</v>
      </c>
      <c r="AT617">
        <v>0.2454806354638488</v>
      </c>
      <c r="AU617">
        <v>0.23043291914837807</v>
      </c>
      <c r="AV617">
        <v>0.1785410013571625</v>
      </c>
      <c r="AW617">
        <v>0.1660710625743359</v>
      </c>
      <c r="AX617">
        <v>0.15319943286516918</v>
      </c>
      <c r="AY617">
        <v>0.15677699940043938</v>
      </c>
      <c r="AZ617">
        <v>0.14738825613112272</v>
      </c>
    </row>
    <row r="618" spans="11:52" ht="14.4">
      <c r="K618" t="s">
        <v>4685</v>
      </c>
      <c r="L618" t="s">
        <v>4677</v>
      </c>
      <c r="M618" t="s">
        <v>18</v>
      </c>
      <c r="N618" t="s">
        <v>80</v>
      </c>
      <c r="AG618">
        <v>0.44620130972187394</v>
      </c>
      <c r="AH618">
        <v>0.43660210029064023</v>
      </c>
      <c r="AI618">
        <v>0.42990300201627202</v>
      </c>
      <c r="AJ618">
        <v>0.4263428154736823</v>
      </c>
      <c r="AK618">
        <v>0.43556662323974432</v>
      </c>
      <c r="AL618">
        <v>0.39300989652812279</v>
      </c>
      <c r="AM618">
        <v>0.38761599701235394</v>
      </c>
      <c r="AN618">
        <v>0.38557870950679746</v>
      </c>
      <c r="AO618">
        <v>0.38934131660119575</v>
      </c>
      <c r="AP618">
        <v>0.39636939479324312</v>
      </c>
      <c r="AQ618">
        <v>0.39017999027289951</v>
      </c>
      <c r="AR618">
        <v>0.39655769851088191</v>
      </c>
      <c r="AS618">
        <v>0.39523196568034752</v>
      </c>
      <c r="AT618">
        <v>0.39412227014336432</v>
      </c>
      <c r="AU618">
        <v>0.3908651190780601</v>
      </c>
      <c r="AV618">
        <v>0.38633865737144474</v>
      </c>
      <c r="AW618">
        <v>0.390149452601948</v>
      </c>
      <c r="AX618">
        <v>0.3953001436679372</v>
      </c>
      <c r="AY618">
        <v>0.39472317583171407</v>
      </c>
      <c r="AZ618">
        <v>0.39463325981885738</v>
      </c>
    </row>
    <row r="619" spans="11:52" ht="14.4">
      <c r="K619" t="s">
        <v>4686</v>
      </c>
      <c r="L619" t="s">
        <v>4677</v>
      </c>
      <c r="M619" t="s">
        <v>34</v>
      </c>
      <c r="N619" t="s">
        <v>80</v>
      </c>
      <c r="AG619">
        <v>0.27322490761739715</v>
      </c>
      <c r="AH619">
        <v>0.27396949737899795</v>
      </c>
      <c r="AI619">
        <v>0.27024963145245878</v>
      </c>
      <c r="AJ619">
        <v>0.27446408171004921</v>
      </c>
      <c r="AK619">
        <v>0.21877773627133257</v>
      </c>
      <c r="AL619">
        <v>0.20745535063155199</v>
      </c>
      <c r="AM619">
        <v>0.2070790528196817</v>
      </c>
      <c r="AN619">
        <v>0.20681029479570279</v>
      </c>
      <c r="AO619">
        <v>0.21268794614153855</v>
      </c>
      <c r="AP619">
        <v>0.20982232442061485</v>
      </c>
      <c r="AQ619">
        <v>0.20676657004253315</v>
      </c>
      <c r="AR619">
        <v>0.20504617401068032</v>
      </c>
      <c r="AS619">
        <v>0.20635111218873503</v>
      </c>
      <c r="AT619">
        <v>0.2116455390707801</v>
      </c>
      <c r="AU619">
        <v>0.20235919356086748</v>
      </c>
      <c r="AV619">
        <v>0.19188725453967811</v>
      </c>
      <c r="AW619">
        <v>0.18987814644309431</v>
      </c>
      <c r="AX619">
        <v>0.18826050002224087</v>
      </c>
      <c r="AY619">
        <v>0.18468030556731704</v>
      </c>
      <c r="AZ619">
        <v>0.17943519350564849</v>
      </c>
    </row>
    <row r="620" spans="11:52" ht="14.4">
      <c r="K620" t="s">
        <v>4687</v>
      </c>
      <c r="L620" t="s">
        <v>4677</v>
      </c>
      <c r="M620" t="s">
        <v>19</v>
      </c>
      <c r="N620" t="s">
        <v>80</v>
      </c>
      <c r="AG620">
        <v>0.29965520106963822</v>
      </c>
      <c r="AH620">
        <v>0.30516350713068763</v>
      </c>
      <c r="AI620">
        <v>0.29952665786003579</v>
      </c>
      <c r="AJ620">
        <v>0.2980721184684908</v>
      </c>
      <c r="AK620">
        <v>0.30614936756420075</v>
      </c>
      <c r="AL620">
        <v>0.30170830992839531</v>
      </c>
      <c r="AM620">
        <v>0.31806035911280084</v>
      </c>
      <c r="AN620">
        <v>0.30992739078908088</v>
      </c>
      <c r="AO620">
        <v>0.33553587956916137</v>
      </c>
      <c r="AP620">
        <v>0.35766411413995663</v>
      </c>
      <c r="AQ620">
        <v>0.35057269527424784</v>
      </c>
      <c r="AR620">
        <v>0.32412695578939976</v>
      </c>
      <c r="AS620">
        <v>0.34039603161896914</v>
      </c>
      <c r="AT620">
        <v>0.33535556922963911</v>
      </c>
      <c r="AU620">
        <v>0.28513398135420254</v>
      </c>
      <c r="AV620">
        <v>0.26917567451561775</v>
      </c>
      <c r="AW620">
        <v>0.28672155684191264</v>
      </c>
      <c r="AX620">
        <v>0.29314203036314412</v>
      </c>
      <c r="AY620">
        <v>0.28968747099587627</v>
      </c>
      <c r="AZ620">
        <v>0.28420626403872995</v>
      </c>
    </row>
    <row r="621" spans="11:52" ht="14.4">
      <c r="K621" t="s">
        <v>4688</v>
      </c>
      <c r="L621" t="s">
        <v>4677</v>
      </c>
      <c r="M621" t="s">
        <v>20</v>
      </c>
      <c r="N621" t="s">
        <v>80</v>
      </c>
      <c r="AG621">
        <v>0.17966367632868552</v>
      </c>
      <c r="AH621">
        <v>0.18276757213114012</v>
      </c>
      <c r="AI621">
        <v>0.17958240598802391</v>
      </c>
      <c r="AJ621">
        <v>0.18912215024922613</v>
      </c>
      <c r="AK621">
        <v>0.19009339610580891</v>
      </c>
      <c r="AL621">
        <v>0.17844732243252473</v>
      </c>
      <c r="AM621">
        <v>0.17503745719850494</v>
      </c>
      <c r="AN621">
        <v>0.17506956459238979</v>
      </c>
      <c r="AO621">
        <v>0.17260016652107713</v>
      </c>
      <c r="AP621">
        <v>0.17741850407468601</v>
      </c>
      <c r="AQ621">
        <v>0.17214532251329093</v>
      </c>
      <c r="AR621">
        <v>0.17043853940335416</v>
      </c>
      <c r="AS621">
        <v>0.16687475468641916</v>
      </c>
      <c r="AT621">
        <v>0.17025778116014134</v>
      </c>
      <c r="AU621">
        <v>0.16137193545800357</v>
      </c>
      <c r="AV621">
        <v>0.15466027754395426</v>
      </c>
      <c r="AW621">
        <v>0.14680588434446168</v>
      </c>
      <c r="AX621">
        <v>0.14396513629320495</v>
      </c>
      <c r="AY621">
        <v>0.13755396488013685</v>
      </c>
      <c r="AZ621">
        <v>0.13090083248967233</v>
      </c>
    </row>
    <row r="622" spans="11:52" ht="14.4">
      <c r="K622" t="s">
        <v>4689</v>
      </c>
      <c r="L622" t="s">
        <v>4677</v>
      </c>
      <c r="M622" t="s">
        <v>21</v>
      </c>
      <c r="N622" t="s">
        <v>80</v>
      </c>
      <c r="AG622">
        <v>0.43449131897771814</v>
      </c>
      <c r="AH622">
        <v>0.43948625774409833</v>
      </c>
      <c r="AI622">
        <v>0.43268931694662854</v>
      </c>
      <c r="AJ622">
        <v>0.43684625019574586</v>
      </c>
      <c r="AK622">
        <v>0.46443932933722099</v>
      </c>
      <c r="AL622">
        <v>0.44239842708776783</v>
      </c>
      <c r="AM622">
        <v>0.43437178993947567</v>
      </c>
      <c r="AN622">
        <v>0.43041950075419294</v>
      </c>
    </row>
    <row r="623" spans="11:52" ht="14.4">
      <c r="K623" t="s">
        <v>4690</v>
      </c>
      <c r="L623" t="s">
        <v>4677</v>
      </c>
      <c r="M623" t="s">
        <v>22</v>
      </c>
      <c r="N623" t="s">
        <v>80</v>
      </c>
      <c r="AG623">
        <v>0.33679374601698953</v>
      </c>
      <c r="AH623">
        <v>0.33350941164215619</v>
      </c>
      <c r="AI623">
        <v>0.3250347683085974</v>
      </c>
      <c r="AJ623">
        <v>0.31677894528255091</v>
      </c>
      <c r="AK623">
        <v>0.32204507624678252</v>
      </c>
      <c r="AL623">
        <v>0.30151796887246063</v>
      </c>
      <c r="AM623">
        <v>0.29099569238051781</v>
      </c>
      <c r="AN623">
        <v>0.282646166316813</v>
      </c>
      <c r="AO623">
        <v>0.29599404593128398</v>
      </c>
      <c r="AP623">
        <v>0.28865874898110033</v>
      </c>
      <c r="AQ623">
        <v>0.27174181047251306</v>
      </c>
      <c r="AR623">
        <v>0.25844135054495376</v>
      </c>
      <c r="AS623">
        <v>0.25843803614958233</v>
      </c>
      <c r="AT623">
        <v>0.22604934676772773</v>
      </c>
      <c r="AU623">
        <v>0.20986030303743711</v>
      </c>
      <c r="AV623">
        <v>0.1958693895242419</v>
      </c>
      <c r="AW623">
        <v>0.19895139492184663</v>
      </c>
      <c r="AX623">
        <v>0.19407252332660935</v>
      </c>
      <c r="AY623">
        <v>0.2015895096697998</v>
      </c>
      <c r="AZ623">
        <v>0.2006059306329078</v>
      </c>
    </row>
    <row r="624" spans="11:52" ht="14.4">
      <c r="K624" t="s">
        <v>4691</v>
      </c>
      <c r="L624" t="s">
        <v>4677</v>
      </c>
      <c r="M624" t="s">
        <v>90</v>
      </c>
      <c r="N624" t="s">
        <v>80</v>
      </c>
      <c r="AG624">
        <v>0.53771190900524657</v>
      </c>
      <c r="AH624">
        <v>0.53974427546023007</v>
      </c>
      <c r="AI624">
        <v>0.52500689179441906</v>
      </c>
      <c r="AJ624">
        <v>0.52772053710272193</v>
      </c>
      <c r="AK624">
        <v>0.5535125014750033</v>
      </c>
      <c r="AL624">
        <v>0.52751208083432266</v>
      </c>
      <c r="AM624">
        <v>0.52373317873460434</v>
      </c>
      <c r="AN624">
        <v>0.55242607537091271</v>
      </c>
      <c r="AO624">
        <v>0.5481274204506662</v>
      </c>
      <c r="AP624">
        <v>0.55456714354680481</v>
      </c>
      <c r="AQ624">
        <v>0.54071437065338246</v>
      </c>
      <c r="AR624">
        <v>0.51546251640048879</v>
      </c>
      <c r="AS624">
        <v>0.54473513653530292</v>
      </c>
      <c r="AT624">
        <v>0.54075998403575609</v>
      </c>
      <c r="AU624">
        <v>0.4973857856987613</v>
      </c>
      <c r="AV624">
        <v>0.45206097170962312</v>
      </c>
      <c r="AW624">
        <v>0.49030995996839655</v>
      </c>
      <c r="AX624">
        <v>0.48066453927772423</v>
      </c>
      <c r="AY624">
        <v>0.45183551874235867</v>
      </c>
      <c r="AZ624">
        <v>0.45017254940022072</v>
      </c>
    </row>
    <row r="625" spans="11:52" ht="14.4">
      <c r="K625" t="s">
        <v>4692</v>
      </c>
      <c r="L625" t="s">
        <v>4677</v>
      </c>
      <c r="M625" t="s">
        <v>23</v>
      </c>
      <c r="N625" t="s">
        <v>80</v>
      </c>
      <c r="AG625">
        <v>0.21304719753603585</v>
      </c>
      <c r="AH625">
        <v>0.2155076214517592</v>
      </c>
      <c r="AI625">
        <v>0.20510393745090791</v>
      </c>
      <c r="AJ625">
        <v>0.2049390135817678</v>
      </c>
      <c r="AK625">
        <v>0.20560322009354751</v>
      </c>
      <c r="AL625">
        <v>0.20627908396564279</v>
      </c>
      <c r="AM625">
        <v>0.17844036853751172</v>
      </c>
      <c r="AN625">
        <v>0.18884362325115855</v>
      </c>
      <c r="AO625">
        <v>0.18037098414691163</v>
      </c>
      <c r="AP625">
        <v>0.17680114835121433</v>
      </c>
      <c r="AQ625">
        <v>0.17286439918229193</v>
      </c>
      <c r="AR625">
        <v>0.17730523781147448</v>
      </c>
      <c r="AS625">
        <v>0.16987291109212418</v>
      </c>
      <c r="AT625">
        <v>0.17734120008510895</v>
      </c>
      <c r="AU625">
        <v>0.17478163212673156</v>
      </c>
      <c r="AV625">
        <v>0.17019197610493497</v>
      </c>
      <c r="AW625">
        <v>0.19769974119506512</v>
      </c>
      <c r="AX625">
        <v>0.19979583045542615</v>
      </c>
      <c r="AY625">
        <v>0.19139589920987196</v>
      </c>
      <c r="AZ625">
        <v>0.1860133156799228</v>
      </c>
    </row>
    <row r="626" spans="11:52" ht="14.4">
      <c r="K626" t="s">
        <v>4693</v>
      </c>
      <c r="L626" t="s">
        <v>4677</v>
      </c>
      <c r="M626" t="s">
        <v>24</v>
      </c>
      <c r="N626" t="s">
        <v>80</v>
      </c>
      <c r="AG626">
        <v>0.255381171031072</v>
      </c>
      <c r="AH626">
        <v>0.24660216963772452</v>
      </c>
      <c r="AI626">
        <v>0.19264056506506241</v>
      </c>
      <c r="AJ626">
        <v>0.17942764930227487</v>
      </c>
      <c r="AK626">
        <v>0.19133795936060352</v>
      </c>
      <c r="AL626">
        <v>0.17207015930760744</v>
      </c>
      <c r="AM626">
        <v>0.1774232503968583</v>
      </c>
      <c r="AN626">
        <v>0.1692067734595909</v>
      </c>
      <c r="AO626">
        <v>0.16755663814417424</v>
      </c>
      <c r="AP626">
        <v>0.16979507191826249</v>
      </c>
      <c r="AQ626">
        <v>0.17222383033573321</v>
      </c>
      <c r="AR626">
        <v>0.16604414552013869</v>
      </c>
      <c r="AS626">
        <v>0.1868269669011505</v>
      </c>
      <c r="AT626">
        <v>0.18469719439097071</v>
      </c>
      <c r="AU626">
        <v>0.18191590011066591</v>
      </c>
      <c r="AV626">
        <v>0.17234795763194952</v>
      </c>
      <c r="AW626">
        <v>0.17822308806280796</v>
      </c>
      <c r="AX626">
        <v>0.17788426466798968</v>
      </c>
      <c r="AY626">
        <v>0.17445033272574845</v>
      </c>
      <c r="AZ626">
        <v>0.17071376446112363</v>
      </c>
    </row>
    <row r="627" spans="11:52" ht="14.4">
      <c r="K627" t="s">
        <v>4694</v>
      </c>
      <c r="L627" t="s">
        <v>4677</v>
      </c>
      <c r="M627" t="s">
        <v>1386</v>
      </c>
      <c r="N627" t="s">
        <v>80</v>
      </c>
      <c r="O627" t="s">
        <v>6079</v>
      </c>
      <c r="P627" t="s">
        <v>6079</v>
      </c>
      <c r="Q627" t="s">
        <v>6079</v>
      </c>
      <c r="R627" t="s">
        <v>6079</v>
      </c>
      <c r="S627" t="s">
        <v>6079</v>
      </c>
      <c r="T627" t="s">
        <v>6079</v>
      </c>
      <c r="U627" t="s">
        <v>6079</v>
      </c>
      <c r="V627" t="s">
        <v>6079</v>
      </c>
      <c r="W627" t="s">
        <v>6079</v>
      </c>
      <c r="X627" t="s">
        <v>6079</v>
      </c>
      <c r="Y627" t="s">
        <v>6079</v>
      </c>
      <c r="Z627" t="s">
        <v>6079</v>
      </c>
      <c r="AA627" t="s">
        <v>6079</v>
      </c>
      <c r="AG627">
        <v>9.9870508484466949E-2</v>
      </c>
      <c r="AH627">
        <v>0.10435609120803864</v>
      </c>
      <c r="AI627">
        <v>0.13362879691615881</v>
      </c>
      <c r="AJ627">
        <v>0.14317571934360401</v>
      </c>
      <c r="AK627">
        <v>0.16469526940753165</v>
      </c>
      <c r="AL627">
        <v>0.19161771096554939</v>
      </c>
      <c r="AM627">
        <v>0.16374874186417493</v>
      </c>
      <c r="AN627">
        <v>0.14038245445337039</v>
      </c>
      <c r="AO627">
        <v>0.14250717543726554</v>
      </c>
      <c r="AP627">
        <v>9.7579834061128259E-2</v>
      </c>
      <c r="AQ627">
        <v>0.11769275993927925</v>
      </c>
      <c r="AR627">
        <v>0.10210948591743842</v>
      </c>
      <c r="AS627">
        <v>0.11479580071668824</v>
      </c>
      <c r="AT627">
        <v>0.10599109907989662</v>
      </c>
      <c r="AU627">
        <v>0.11405962466118894</v>
      </c>
      <c r="AV627">
        <v>0.10548633561658262</v>
      </c>
      <c r="AW627">
        <v>0.10490591199509246</v>
      </c>
      <c r="AX627">
        <v>0.10787305807963923</v>
      </c>
      <c r="AY627">
        <v>0.10904501849849001</v>
      </c>
      <c r="AZ627">
        <v>0.10509574094631768</v>
      </c>
    </row>
    <row r="628" spans="11:52" ht="14.4">
      <c r="K628" t="s">
        <v>4695</v>
      </c>
      <c r="L628" t="s">
        <v>4677</v>
      </c>
      <c r="M628" t="s">
        <v>25</v>
      </c>
      <c r="N628" t="s">
        <v>80</v>
      </c>
      <c r="AG628">
        <v>8.8991133942869283E-2</v>
      </c>
      <c r="AH628">
        <v>8.8421965846834163E-2</v>
      </c>
      <c r="AI628">
        <v>8.4734872800716121E-2</v>
      </c>
      <c r="AJ628">
        <v>8.9993613473235173E-2</v>
      </c>
      <c r="AK628">
        <v>8.3467243665535373E-2</v>
      </c>
      <c r="AL628">
        <v>8.0094089313592021E-2</v>
      </c>
      <c r="AM628">
        <v>8.2488737058596495E-2</v>
      </c>
      <c r="AN628">
        <v>8.2346999635138668E-2</v>
      </c>
      <c r="AO628">
        <v>8.6392840359042739E-2</v>
      </c>
      <c r="AP628">
        <v>8.7723873389432314E-2</v>
      </c>
      <c r="AQ628">
        <v>8.8742330534269998E-2</v>
      </c>
      <c r="AR628">
        <v>8.9269321840975413E-2</v>
      </c>
      <c r="AS628">
        <v>8.7274997815362895E-2</v>
      </c>
      <c r="AT628">
        <v>9.0769536556258842E-2</v>
      </c>
      <c r="AU628">
        <v>8.7062669214249239E-2</v>
      </c>
      <c r="AV628">
        <v>8.3579170647431617E-2</v>
      </c>
      <c r="AW628">
        <v>8.1241350421406774E-2</v>
      </c>
      <c r="AX628">
        <v>7.8494424179962718E-2</v>
      </c>
      <c r="AY628">
        <v>7.708169261650584E-2</v>
      </c>
      <c r="AZ628">
        <v>7.5278589755137348E-2</v>
      </c>
    </row>
    <row r="629" spans="11:52" ht="14.4">
      <c r="K629" t="s">
        <v>5663</v>
      </c>
      <c r="L629" t="s">
        <v>4677</v>
      </c>
      <c r="M629" t="s">
        <v>5610</v>
      </c>
      <c r="N629" t="s">
        <v>80</v>
      </c>
      <c r="AO629">
        <v>0.46185951157601718</v>
      </c>
      <c r="AP629" t="s">
        <v>6079</v>
      </c>
      <c r="AQ629" t="s">
        <v>6079</v>
      </c>
      <c r="AR629" t="s">
        <v>6079</v>
      </c>
      <c r="AS629" t="s">
        <v>6079</v>
      </c>
      <c r="AT629">
        <v>0.49925078464129202</v>
      </c>
      <c r="AU629">
        <v>0.4962387725479579</v>
      </c>
      <c r="AV629">
        <v>0.49331705252767138</v>
      </c>
      <c r="AW629">
        <v>0.45707631697703743</v>
      </c>
      <c r="AX629">
        <v>0.50257846038640508</v>
      </c>
      <c r="AY629">
        <v>0.49789686911748238</v>
      </c>
      <c r="AZ629">
        <v>0.4977167260268901</v>
      </c>
    </row>
    <row r="630" spans="11:52" ht="14.4">
      <c r="K630" t="s">
        <v>4696</v>
      </c>
      <c r="L630" t="s">
        <v>4677</v>
      </c>
      <c r="M630" t="s">
        <v>98</v>
      </c>
      <c r="N630" t="s">
        <v>80</v>
      </c>
      <c r="AG630">
        <v>0.21726249359316435</v>
      </c>
      <c r="AH630">
        <v>0.22025482624467579</v>
      </c>
      <c r="AI630">
        <v>0.2180502493664791</v>
      </c>
      <c r="AJ630">
        <v>0.22776563747198331</v>
      </c>
      <c r="AK630">
        <v>0.22925247156405487</v>
      </c>
      <c r="AL630">
        <v>0.1820919751559997</v>
      </c>
      <c r="AM630">
        <v>0.19085691809690045</v>
      </c>
      <c r="AN630">
        <v>0.18457581343507523</v>
      </c>
      <c r="AO630">
        <v>0.20918528153470881</v>
      </c>
      <c r="AP630">
        <v>0.20406928760527715</v>
      </c>
      <c r="AQ630">
        <v>0.19401362463721381</v>
      </c>
      <c r="AR630">
        <v>0.2034978565046423</v>
      </c>
      <c r="AS630">
        <v>0.2381372972079657</v>
      </c>
      <c r="AT630">
        <v>0.21192034862763273</v>
      </c>
      <c r="AU630">
        <v>0.22982850897725665</v>
      </c>
      <c r="AV630">
        <v>0.2307116923994415</v>
      </c>
      <c r="AW630">
        <v>0.22824654772936745</v>
      </c>
      <c r="AX630">
        <v>0.21471364502347823</v>
      </c>
      <c r="AY630">
        <v>0.22273598092575592</v>
      </c>
      <c r="AZ630">
        <v>0.21886542803125481</v>
      </c>
    </row>
    <row r="631" spans="11:52" ht="14.4">
      <c r="K631" t="s">
        <v>4697</v>
      </c>
      <c r="L631" t="s">
        <v>4677</v>
      </c>
      <c r="M631" t="s">
        <v>94</v>
      </c>
      <c r="N631" t="s">
        <v>80</v>
      </c>
      <c r="AG631">
        <v>0.22455747014644337</v>
      </c>
      <c r="AH631">
        <v>0.24125702448231989</v>
      </c>
      <c r="AI631">
        <v>0.27233238988217612</v>
      </c>
      <c r="AJ631">
        <v>0.25846221905578454</v>
      </c>
      <c r="AK631">
        <v>0.26510197211922082</v>
      </c>
      <c r="AL631">
        <v>0.24885290855937556</v>
      </c>
      <c r="AM631">
        <v>0.24237948830831751</v>
      </c>
      <c r="AN631">
        <v>0.26159649570904281</v>
      </c>
      <c r="AO631">
        <v>0.27008341175190964</v>
      </c>
      <c r="AP631">
        <v>0.27730531774930162</v>
      </c>
      <c r="AQ631">
        <v>0.28493075853845551</v>
      </c>
      <c r="AR631">
        <v>0.29843675851465651</v>
      </c>
      <c r="AS631">
        <v>0.28506451638204316</v>
      </c>
      <c r="AT631">
        <v>0.27082272741213931</v>
      </c>
      <c r="AU631">
        <v>0.30312793234697477</v>
      </c>
      <c r="AV631">
        <v>0.30129502283168186</v>
      </c>
      <c r="AW631">
        <v>0.29036902243892443</v>
      </c>
      <c r="AX631">
        <v>0.32619701108384919</v>
      </c>
      <c r="AY631">
        <v>0.31858970204438886</v>
      </c>
      <c r="AZ631">
        <v>0.30695297241654423</v>
      </c>
    </row>
    <row r="632" spans="11:52" ht="14.4">
      <c r="K632" t="s">
        <v>4698</v>
      </c>
      <c r="L632" t="s">
        <v>4677</v>
      </c>
      <c r="M632" t="s">
        <v>99</v>
      </c>
      <c r="N632" t="s">
        <v>80</v>
      </c>
      <c r="AG632">
        <v>0.22689786968450759</v>
      </c>
      <c r="AH632">
        <v>0.25238530877766557</v>
      </c>
      <c r="AI632">
        <v>0.25320237176685956</v>
      </c>
      <c r="AJ632">
        <v>0.27966479042245057</v>
      </c>
      <c r="AK632">
        <v>0.25591771832162163</v>
      </c>
      <c r="AL632">
        <v>0.23775420656143303</v>
      </c>
      <c r="AM632">
        <v>0.24843108497981384</v>
      </c>
      <c r="AN632">
        <v>0.23828851488700109</v>
      </c>
      <c r="AO632">
        <v>0.28827146229992245</v>
      </c>
      <c r="AP632">
        <v>0.30383546159548874</v>
      </c>
      <c r="AQ632">
        <v>0.29865606010312162</v>
      </c>
      <c r="AR632">
        <v>0.3217739227944964</v>
      </c>
      <c r="AS632">
        <v>0.30749843381452807</v>
      </c>
      <c r="AT632">
        <v>0.29871992886856674</v>
      </c>
      <c r="AU632">
        <v>0.29648230252717811</v>
      </c>
      <c r="AV632">
        <v>0.25842756326236443</v>
      </c>
      <c r="AW632">
        <v>0.24568958475600991</v>
      </c>
      <c r="AX632">
        <v>0.22636502451775817</v>
      </c>
      <c r="AY632">
        <v>0.23492068636689065</v>
      </c>
      <c r="AZ632">
        <v>0.21459917376659488</v>
      </c>
    </row>
    <row r="633" spans="11:52" ht="14.4">
      <c r="K633" t="s">
        <v>4699</v>
      </c>
      <c r="L633" t="s">
        <v>4677</v>
      </c>
      <c r="M633" t="s">
        <v>26</v>
      </c>
      <c r="N633" t="s">
        <v>80</v>
      </c>
      <c r="O633" t="s">
        <v>6079</v>
      </c>
      <c r="P633" t="s">
        <v>6079</v>
      </c>
      <c r="Q633" t="s">
        <v>6079</v>
      </c>
      <c r="R633" t="s">
        <v>6079</v>
      </c>
      <c r="S633" t="s">
        <v>6079</v>
      </c>
      <c r="AG633">
        <v>0.32223376729560693</v>
      </c>
      <c r="AH633">
        <v>0.33712826668744839</v>
      </c>
      <c r="AI633">
        <v>0.33701309561171516</v>
      </c>
      <c r="AJ633">
        <v>0.40867608767771962</v>
      </c>
      <c r="AK633">
        <v>0.4502626008549761</v>
      </c>
      <c r="AL633">
        <v>0.42378762981335549</v>
      </c>
      <c r="AM633">
        <v>0.40170507660346466</v>
      </c>
      <c r="AN633">
        <v>0.39824684286369066</v>
      </c>
      <c r="AO633">
        <v>0.39413568038308694</v>
      </c>
      <c r="AP633">
        <v>0.38911941149515161</v>
      </c>
      <c r="AQ633">
        <v>0.3663886983625167</v>
      </c>
      <c r="AR633">
        <v>0.37682310201422342</v>
      </c>
      <c r="AS633">
        <v>0.3787351920920522</v>
      </c>
      <c r="AT633">
        <v>0.40896303977057791</v>
      </c>
      <c r="AU633">
        <v>0.42703789739990478</v>
      </c>
      <c r="AV633">
        <v>0.39932806663554937</v>
      </c>
      <c r="AW633">
        <v>0.3858880732130055</v>
      </c>
      <c r="AX633">
        <v>0.40724583256578567</v>
      </c>
      <c r="AY633">
        <v>0.40860172786873994</v>
      </c>
      <c r="AZ633">
        <v>0.38005242359061991</v>
      </c>
    </row>
    <row r="634" spans="11:52" ht="14.4">
      <c r="K634" t="s">
        <v>4700</v>
      </c>
      <c r="L634" t="s">
        <v>4677</v>
      </c>
      <c r="M634" t="s">
        <v>27</v>
      </c>
      <c r="N634" t="s">
        <v>80</v>
      </c>
      <c r="AG634">
        <v>0.16103183055995512</v>
      </c>
      <c r="AH634">
        <v>0.16735157611082471</v>
      </c>
      <c r="AI634">
        <v>0.16113107748992514</v>
      </c>
      <c r="AJ634">
        <v>0.16727848025560568</v>
      </c>
      <c r="AK634">
        <v>0.17911834795153533</v>
      </c>
      <c r="AL634">
        <v>0.1706626144730517</v>
      </c>
      <c r="AM634">
        <v>0.17577584481679365</v>
      </c>
      <c r="AN634">
        <v>0.18306851186614992</v>
      </c>
      <c r="AO634">
        <v>0.18568597756929112</v>
      </c>
      <c r="AP634">
        <v>0.18598977605677536</v>
      </c>
      <c r="AQ634">
        <v>0.18510343875296251</v>
      </c>
      <c r="AR634">
        <v>0.1898984317623974</v>
      </c>
      <c r="AS634">
        <v>0.18496352670052735</v>
      </c>
      <c r="AT634">
        <v>0.1832937744862439</v>
      </c>
      <c r="AU634">
        <v>0.16886864460466686</v>
      </c>
      <c r="AV634">
        <v>0.15523387164367303</v>
      </c>
      <c r="AW634">
        <v>0.1515945295257968</v>
      </c>
      <c r="AX634">
        <v>0.14457886987126348</v>
      </c>
      <c r="AY634">
        <v>0.14302529782907694</v>
      </c>
      <c r="AZ634">
        <v>0.13955047573705881</v>
      </c>
    </row>
    <row r="635" spans="11:52" ht="14.4">
      <c r="K635" t="s">
        <v>4701</v>
      </c>
      <c r="L635" t="s">
        <v>4677</v>
      </c>
      <c r="M635" t="s">
        <v>28</v>
      </c>
      <c r="N635" t="s">
        <v>80</v>
      </c>
      <c r="AG635">
        <v>0.41654977613351385</v>
      </c>
      <c r="AH635">
        <v>0.43001897294867414</v>
      </c>
      <c r="AI635">
        <v>0.43148257642874321</v>
      </c>
      <c r="AJ635">
        <v>0.41314415203237725</v>
      </c>
      <c r="AK635">
        <v>0.42738148275916782</v>
      </c>
      <c r="AL635">
        <v>0.44648227084405351</v>
      </c>
      <c r="AM635">
        <v>0.44683143561114486</v>
      </c>
      <c r="AN635">
        <v>0.43943428952111285</v>
      </c>
      <c r="AO635">
        <v>0.47189264178843254</v>
      </c>
      <c r="AP635" t="s">
        <v>6079</v>
      </c>
      <c r="AQ635" t="s">
        <v>6079</v>
      </c>
      <c r="AR635" t="s">
        <v>6079</v>
      </c>
      <c r="AS635" t="s">
        <v>6079</v>
      </c>
      <c r="AT635">
        <v>0.46710003651589282</v>
      </c>
      <c r="AU635">
        <v>0.44452966207684991</v>
      </c>
      <c r="AV635">
        <v>0.42116933077935914</v>
      </c>
      <c r="AW635">
        <v>0.44063141502217967</v>
      </c>
      <c r="AX635">
        <v>0.42740466128998061</v>
      </c>
      <c r="AY635">
        <v>0.40697030118048955</v>
      </c>
      <c r="AZ635">
        <v>0.37851414683925616</v>
      </c>
    </row>
    <row r="636" spans="11:52" ht="14.4">
      <c r="K636" t="s">
        <v>4702</v>
      </c>
      <c r="L636" t="s">
        <v>4677</v>
      </c>
      <c r="M636" t="s">
        <v>29</v>
      </c>
      <c r="N636" t="s">
        <v>80</v>
      </c>
      <c r="AG636">
        <v>0.26587884536515238</v>
      </c>
      <c r="AH636">
        <v>0.24367886491321911</v>
      </c>
      <c r="AI636">
        <v>0.24335321129200757</v>
      </c>
      <c r="AJ636">
        <v>0.23685456865225141</v>
      </c>
      <c r="AK636">
        <v>0.26110619378744115</v>
      </c>
      <c r="AL636">
        <v>0.23639115171552863</v>
      </c>
      <c r="AM636">
        <v>0.22058274639544481</v>
      </c>
      <c r="AN636">
        <v>0.2120447498321153</v>
      </c>
      <c r="AO636">
        <v>0.21623077728166487</v>
      </c>
      <c r="AP636">
        <v>0.22211194691846439</v>
      </c>
      <c r="AQ636">
        <v>0.21885560488714345</v>
      </c>
      <c r="AR636">
        <v>0.21452625778701015</v>
      </c>
      <c r="AS636">
        <v>0.21345696554692253</v>
      </c>
      <c r="AT636">
        <v>0.19926392410345103</v>
      </c>
      <c r="AU636">
        <v>0.18431130929222247</v>
      </c>
      <c r="AV636">
        <v>0.16505848974038437</v>
      </c>
      <c r="AW636">
        <v>0.15646650966125666</v>
      </c>
      <c r="AX636">
        <v>0.16183672203835872</v>
      </c>
      <c r="AY636">
        <v>0.16617164450994612</v>
      </c>
      <c r="AZ636">
        <v>0.17999234953791737</v>
      </c>
    </row>
    <row r="637" spans="11:52" ht="14.4">
      <c r="K637" t="s">
        <v>4703</v>
      </c>
      <c r="L637" t="s">
        <v>4677</v>
      </c>
      <c r="M637" t="s">
        <v>30</v>
      </c>
      <c r="N637" t="s">
        <v>80</v>
      </c>
      <c r="AG637">
        <v>0.22564437239123775</v>
      </c>
      <c r="AH637">
        <v>0.23035639016523352</v>
      </c>
      <c r="AI637">
        <v>0.22208286558333265</v>
      </c>
      <c r="AJ637">
        <v>0.2161470665863717</v>
      </c>
      <c r="AK637">
        <v>0.2224598734804725</v>
      </c>
      <c r="AL637">
        <v>0.20865987270504671</v>
      </c>
      <c r="AM637">
        <v>0.20660136118233427</v>
      </c>
      <c r="AN637">
        <v>0.21505225241623635</v>
      </c>
      <c r="AO637">
        <v>0.24761002164209908</v>
      </c>
      <c r="AP637">
        <v>0.25185016353108342</v>
      </c>
      <c r="AQ637">
        <v>0.25676320955681681</v>
      </c>
      <c r="AR637">
        <v>0.26402000057897862</v>
      </c>
      <c r="AS637">
        <v>0.25993556140618163</v>
      </c>
      <c r="AT637">
        <v>0.25633560475495704</v>
      </c>
      <c r="AU637">
        <v>0.26244391008906781</v>
      </c>
      <c r="AV637">
        <v>0.2429692345966529</v>
      </c>
      <c r="AW637">
        <v>0.24579615390988013</v>
      </c>
      <c r="AX637">
        <v>0.24320040698168904</v>
      </c>
      <c r="AY637">
        <v>0.23785376914371431</v>
      </c>
      <c r="AZ637">
        <v>0.23589387256437799</v>
      </c>
    </row>
    <row r="638" spans="11:52" ht="14.4">
      <c r="K638" t="s">
        <v>4704</v>
      </c>
      <c r="L638" t="s">
        <v>4677</v>
      </c>
      <c r="M638" t="s">
        <v>100</v>
      </c>
      <c r="N638" t="s">
        <v>80</v>
      </c>
      <c r="AG638">
        <v>0.22032912688541093</v>
      </c>
      <c r="AH638">
        <v>0.2048595440078444</v>
      </c>
      <c r="AI638">
        <v>0.20177870089176764</v>
      </c>
      <c r="AJ638">
        <v>0.19758217015233609</v>
      </c>
      <c r="AK638">
        <v>0.1993652314134419</v>
      </c>
      <c r="AL638">
        <v>0.19621398776211632</v>
      </c>
      <c r="AM638">
        <v>0.18194742326620192</v>
      </c>
      <c r="AN638">
        <v>0.186835722089644</v>
      </c>
      <c r="AO638">
        <v>0.19295085938014289</v>
      </c>
      <c r="AP638">
        <v>0.19501983545214016</v>
      </c>
      <c r="AQ638">
        <v>0.1849293794712378</v>
      </c>
      <c r="AR638">
        <v>0.17330518131390626</v>
      </c>
      <c r="AS638">
        <v>0.17619094139309135</v>
      </c>
      <c r="AT638">
        <v>0.16749135429297374</v>
      </c>
      <c r="AU638">
        <v>0.16402734646025746</v>
      </c>
      <c r="AV638">
        <v>0.16325991954445404</v>
      </c>
      <c r="AW638">
        <v>0.16602613250708162</v>
      </c>
      <c r="AX638">
        <v>0.15567759794430275</v>
      </c>
      <c r="AY638">
        <v>0.14233738955570999</v>
      </c>
      <c r="AZ638">
        <v>0.14670960148822973</v>
      </c>
    </row>
    <row r="639" spans="11:52" ht="14.4">
      <c r="K639" t="s">
        <v>4705</v>
      </c>
      <c r="L639" t="s">
        <v>4677</v>
      </c>
      <c r="M639" t="s">
        <v>31</v>
      </c>
      <c r="N639" t="s">
        <v>80</v>
      </c>
      <c r="AG639">
        <v>0.2413480005103954</v>
      </c>
      <c r="AH639">
        <v>0.25934051814268921</v>
      </c>
      <c r="AI639">
        <v>0.25496968539093035</v>
      </c>
      <c r="AJ639">
        <v>0.23515732991422</v>
      </c>
      <c r="AK639">
        <v>0.26511971646567739</v>
      </c>
      <c r="AL639">
        <v>0.25574147182097723</v>
      </c>
      <c r="AM639">
        <v>0.26110568266053047</v>
      </c>
      <c r="AN639">
        <v>0.24998751159792856</v>
      </c>
      <c r="AO639">
        <v>0.26981274365072477</v>
      </c>
      <c r="AP639">
        <v>0.2908659905904194</v>
      </c>
      <c r="AQ639">
        <v>0.2810693186178691</v>
      </c>
      <c r="AR639">
        <v>0.24782454359538367</v>
      </c>
      <c r="AS639">
        <v>0.26854924161981653</v>
      </c>
      <c r="AT639">
        <v>0.26742322169970695</v>
      </c>
      <c r="AU639">
        <v>0.2392133385926376</v>
      </c>
      <c r="AV639">
        <v>0.201106781597686</v>
      </c>
      <c r="AW639">
        <v>0.2031386911030072</v>
      </c>
      <c r="AX639">
        <v>0.20837169000114045</v>
      </c>
      <c r="AY639">
        <v>0.20391158034053175</v>
      </c>
      <c r="AZ639">
        <v>0.19332084892111151</v>
      </c>
    </row>
    <row r="640" spans="11:52" ht="14.4">
      <c r="K640" t="s">
        <v>4706</v>
      </c>
      <c r="L640" t="s">
        <v>4677</v>
      </c>
      <c r="M640" t="s">
        <v>32</v>
      </c>
      <c r="N640" t="s">
        <v>80</v>
      </c>
      <c r="O640" t="s">
        <v>6079</v>
      </c>
      <c r="P640" t="s">
        <v>6079</v>
      </c>
      <c r="Q640" t="s">
        <v>6079</v>
      </c>
      <c r="R640" t="s">
        <v>6079</v>
      </c>
      <c r="S640" t="s">
        <v>6079</v>
      </c>
      <c r="AG640">
        <v>0.41511164168422165</v>
      </c>
      <c r="AH640">
        <v>0.41500340919594331</v>
      </c>
      <c r="AI640">
        <v>0.3929851535971281</v>
      </c>
      <c r="AJ640">
        <v>0.3754857297395961</v>
      </c>
      <c r="AK640">
        <v>0.40856569366612561</v>
      </c>
      <c r="AL640">
        <v>0.34664218034855482</v>
      </c>
      <c r="AM640">
        <v>0.32731835435152473</v>
      </c>
      <c r="AN640">
        <v>0.34603817320697755</v>
      </c>
      <c r="AO640">
        <v>0.36524362030291146</v>
      </c>
      <c r="AP640">
        <v>0.35610760517681483</v>
      </c>
      <c r="AQ640">
        <v>0.32746558878462734</v>
      </c>
      <c r="AR640">
        <v>0.32174282075341171</v>
      </c>
      <c r="AS640">
        <v>0.28460288948027279</v>
      </c>
      <c r="AT640">
        <v>0.29278494643462205</v>
      </c>
      <c r="AU640">
        <v>0.29120012090041375</v>
      </c>
      <c r="AV640">
        <v>0.27003191701274865</v>
      </c>
      <c r="AW640">
        <v>0.26616272966901799</v>
      </c>
      <c r="AX640">
        <v>0.28611688807284524</v>
      </c>
      <c r="AY640">
        <v>0.28019022522011461</v>
      </c>
      <c r="AZ640">
        <v>0.26881346522926142</v>
      </c>
    </row>
    <row r="641" spans="11:52" ht="14.4">
      <c r="K641" t="s">
        <v>4707</v>
      </c>
      <c r="L641" t="s">
        <v>4677</v>
      </c>
      <c r="M641" t="s">
        <v>93</v>
      </c>
      <c r="N641" t="s">
        <v>80</v>
      </c>
      <c r="AG641">
        <v>0.3147339314137228</v>
      </c>
      <c r="AH641">
        <v>0.30250395362568272</v>
      </c>
      <c r="AI641">
        <v>0.30542470082239714</v>
      </c>
      <c r="AJ641">
        <v>0.29503529321630501</v>
      </c>
      <c r="AK641">
        <v>0.31071057404940683</v>
      </c>
      <c r="AL641">
        <v>0.3044176757718095</v>
      </c>
      <c r="AM641">
        <v>0.29706854065436938</v>
      </c>
      <c r="AN641">
        <v>0.25248841925746046</v>
      </c>
      <c r="AO641">
        <v>0.27924046560677807</v>
      </c>
      <c r="AP641">
        <v>0.21942336284043187</v>
      </c>
      <c r="AQ641">
        <v>0.23182054336639191</v>
      </c>
      <c r="AR641">
        <v>0.22790430300441741</v>
      </c>
      <c r="AS641">
        <v>0.23053945339678969</v>
      </c>
      <c r="AT641">
        <v>0.24506988277845301</v>
      </c>
      <c r="AU641">
        <v>0.23158718435157197</v>
      </c>
      <c r="AV641">
        <v>0.20865741604370569</v>
      </c>
      <c r="AW641">
        <v>0.19498533382175051</v>
      </c>
      <c r="AX641">
        <v>0.17794130351248424</v>
      </c>
      <c r="AY641">
        <v>0.17253176896386208</v>
      </c>
      <c r="AZ641">
        <v>0.16866695341892954</v>
      </c>
    </row>
    <row r="642" spans="11:52" ht="14.4">
      <c r="K642" t="s">
        <v>4708</v>
      </c>
      <c r="L642" t="s">
        <v>4709</v>
      </c>
      <c r="M642" t="s">
        <v>13</v>
      </c>
      <c r="N642" t="s">
        <v>80</v>
      </c>
      <c r="AG642">
        <v>0.59038209498335681</v>
      </c>
      <c r="AH642">
        <v>0.58873488821886688</v>
      </c>
      <c r="AI642">
        <v>0.59556420597085924</v>
      </c>
      <c r="AJ642">
        <v>0.6087268779604379</v>
      </c>
      <c r="AK642">
        <v>0.59929007927973743</v>
      </c>
      <c r="AL642">
        <v>0.59175776491373422</v>
      </c>
      <c r="AM642">
        <v>0.59485603272960053</v>
      </c>
      <c r="AN642">
        <v>0.59672925262863874</v>
      </c>
      <c r="AO642">
        <v>0.58494988540135562</v>
      </c>
      <c r="AP642">
        <v>0.5910607632394661</v>
      </c>
      <c r="AQ642">
        <v>0.59551727104177166</v>
      </c>
      <c r="AR642">
        <v>0.60288974781432014</v>
      </c>
      <c r="AS642">
        <v>0.59321810813065545</v>
      </c>
      <c r="AT642">
        <v>0.60394782042051698</v>
      </c>
      <c r="AU642">
        <v>0.59084837624505115</v>
      </c>
      <c r="AV642">
        <v>0.60680657428695406</v>
      </c>
      <c r="AW642">
        <v>0.60727654638080886</v>
      </c>
      <c r="AX642">
        <v>0.60226348745965919</v>
      </c>
      <c r="AY642">
        <v>0.60927802049454238</v>
      </c>
      <c r="AZ642">
        <v>0.61627844679746002</v>
      </c>
    </row>
    <row r="643" spans="11:52" ht="14.4">
      <c r="K643" t="s">
        <v>4710</v>
      </c>
      <c r="L643" t="s">
        <v>4709</v>
      </c>
      <c r="M643" t="s">
        <v>14</v>
      </c>
      <c r="N643" t="s">
        <v>80</v>
      </c>
      <c r="AG643">
        <v>0.59567337624331107</v>
      </c>
      <c r="AH643">
        <v>0.59072919550189518</v>
      </c>
      <c r="AI643">
        <v>0.58160089022107897</v>
      </c>
      <c r="AJ643">
        <v>0.58449522220915917</v>
      </c>
      <c r="AK643">
        <v>0.57888531404791888</v>
      </c>
      <c r="AL643">
        <v>0.55356475869264798</v>
      </c>
      <c r="AM643">
        <v>0.57710190396064875</v>
      </c>
      <c r="AN643">
        <v>0.55760298308104506</v>
      </c>
      <c r="AO643">
        <v>0.56339373983115126</v>
      </c>
      <c r="AP643">
        <v>0.5642658931106439</v>
      </c>
      <c r="AQ643">
        <v>0.56940106498595244</v>
      </c>
      <c r="AR643">
        <v>0.56683842895460679</v>
      </c>
      <c r="AS643">
        <v>0.56537730211630866</v>
      </c>
      <c r="AT643">
        <v>0.57362626185096177</v>
      </c>
      <c r="AU643">
        <v>0.5890023494456389</v>
      </c>
      <c r="AV643">
        <v>0.60486516507474641</v>
      </c>
      <c r="AW643">
        <v>0.56941508359517634</v>
      </c>
      <c r="AX643">
        <v>0.57300360206339285</v>
      </c>
      <c r="AY643">
        <v>0.58817130852503041</v>
      </c>
      <c r="AZ643">
        <v>0.6011286562860465</v>
      </c>
    </row>
    <row r="644" spans="11:52" ht="14.4">
      <c r="K644" t="s">
        <v>4711</v>
      </c>
      <c r="L644" t="s">
        <v>4709</v>
      </c>
      <c r="M644" t="s">
        <v>92</v>
      </c>
      <c r="N644" t="s">
        <v>80</v>
      </c>
      <c r="AG644">
        <v>0.71499075469256745</v>
      </c>
      <c r="AH644">
        <v>0.73278076143447235</v>
      </c>
      <c r="AI644">
        <v>0.73839093388191845</v>
      </c>
      <c r="AJ644">
        <v>0.74014188026600602</v>
      </c>
      <c r="AK644">
        <v>0.78590361426802491</v>
      </c>
      <c r="AL644">
        <v>0.79131310412158573</v>
      </c>
      <c r="AM644">
        <v>0.80051816339862047</v>
      </c>
      <c r="AN644">
        <v>0.81746354470592753</v>
      </c>
      <c r="AO644">
        <v>0.7714334469969274</v>
      </c>
      <c r="AP644">
        <v>0.78680615866016523</v>
      </c>
      <c r="AQ644">
        <v>0.80004201939638653</v>
      </c>
      <c r="AR644">
        <v>0.79530856103748371</v>
      </c>
      <c r="AS644">
        <v>0.79651713462456941</v>
      </c>
      <c r="AT644">
        <v>0.80427729220841515</v>
      </c>
      <c r="AU644">
        <v>0.80861324783947586</v>
      </c>
      <c r="AV644">
        <v>0.80121191015792259</v>
      </c>
      <c r="AW644">
        <v>0.80790138135651313</v>
      </c>
      <c r="AX644">
        <v>0.80543924310826587</v>
      </c>
      <c r="AY644">
        <v>0.80391367771860911</v>
      </c>
      <c r="AZ644">
        <v>0.80597053822930043</v>
      </c>
    </row>
    <row r="645" spans="11:52" ht="14.4">
      <c r="K645" t="s">
        <v>4712</v>
      </c>
      <c r="L645" t="s">
        <v>4709</v>
      </c>
      <c r="M645" t="s">
        <v>15</v>
      </c>
      <c r="N645" t="s">
        <v>80</v>
      </c>
      <c r="AE645" t="s">
        <v>6079</v>
      </c>
      <c r="AF645" t="s">
        <v>6079</v>
      </c>
      <c r="AG645">
        <v>0.62587399711537473</v>
      </c>
      <c r="AH645">
        <v>0.62406486437622932</v>
      </c>
      <c r="AI645">
        <v>0.62753071732917975</v>
      </c>
      <c r="AJ645">
        <v>0.62714619453634401</v>
      </c>
      <c r="AK645">
        <v>0.62013748891808307</v>
      </c>
      <c r="AL645">
        <v>0.63416798906669647</v>
      </c>
      <c r="AM645">
        <v>0.65197841794113653</v>
      </c>
      <c r="AN645">
        <v>0.64616007290423028</v>
      </c>
      <c r="AO645">
        <v>0.63851092393184361</v>
      </c>
      <c r="AP645">
        <v>0.63932952155918066</v>
      </c>
      <c r="AQ645">
        <v>0.63428947076505127</v>
      </c>
      <c r="AR645">
        <v>0.63124477641743237</v>
      </c>
      <c r="AS645">
        <v>0.59519102077696873</v>
      </c>
      <c r="AT645">
        <v>0.61273901852244994</v>
      </c>
      <c r="AU645">
        <v>0.62817305968936754</v>
      </c>
      <c r="AV645">
        <v>0.63667021173076166</v>
      </c>
      <c r="AW645">
        <v>0.64036098486127691</v>
      </c>
      <c r="AX645">
        <v>0.65403918811568784</v>
      </c>
      <c r="AY645">
        <v>0.66394242798429348</v>
      </c>
      <c r="AZ645">
        <v>0.66675745088032401</v>
      </c>
    </row>
    <row r="646" spans="11:52" ht="14.4">
      <c r="K646" t="s">
        <v>4713</v>
      </c>
      <c r="L646" t="s">
        <v>4709</v>
      </c>
      <c r="M646" t="s">
        <v>91</v>
      </c>
      <c r="N646" t="s">
        <v>80</v>
      </c>
      <c r="AG646">
        <v>0.56258791385713891</v>
      </c>
      <c r="AH646">
        <v>0.54851054458857484</v>
      </c>
      <c r="AI646">
        <v>0.55406918493013801</v>
      </c>
      <c r="AJ646">
        <v>0.58294413369952458</v>
      </c>
      <c r="AK646">
        <v>0.56797217474580375</v>
      </c>
      <c r="AL646">
        <v>0.58005433395708028</v>
      </c>
      <c r="AM646">
        <v>0.57913309861986595</v>
      </c>
      <c r="AN646">
        <v>0.57825504215240631</v>
      </c>
      <c r="AO646">
        <v>0.54585661524081586</v>
      </c>
      <c r="AP646">
        <v>0.52671511435450569</v>
      </c>
      <c r="AQ646">
        <v>0.50904204837231215</v>
      </c>
      <c r="AR646">
        <v>0.51160886950441153</v>
      </c>
      <c r="AS646">
        <v>0.50260077191355501</v>
      </c>
      <c r="AT646">
        <v>0.51628404684283913</v>
      </c>
      <c r="AU646">
        <v>0.53932985300044523</v>
      </c>
      <c r="AV646">
        <v>0.57218811971594641</v>
      </c>
      <c r="AW646">
        <v>0.58543658769164131</v>
      </c>
      <c r="AX646">
        <v>0.59239946297315582</v>
      </c>
      <c r="AY646">
        <v>0.58584833385274027</v>
      </c>
      <c r="AZ646">
        <v>0.62055324378069532</v>
      </c>
    </row>
    <row r="647" spans="11:52" ht="14.4">
      <c r="K647" t="s">
        <v>4714</v>
      </c>
      <c r="L647" t="s">
        <v>4709</v>
      </c>
      <c r="M647" t="s">
        <v>16</v>
      </c>
      <c r="N647" t="s">
        <v>80</v>
      </c>
      <c r="AG647">
        <v>0.61327310112852618</v>
      </c>
      <c r="AH647">
        <v>0.6188372562221518</v>
      </c>
      <c r="AI647">
        <v>0.6200241347953005</v>
      </c>
      <c r="AJ647">
        <v>0.62557629701675832</v>
      </c>
      <c r="AK647">
        <v>0.6082328185671898</v>
      </c>
      <c r="AL647">
        <v>0.61611641892542712</v>
      </c>
      <c r="AM647">
        <v>0.6097469664631171</v>
      </c>
      <c r="AN647">
        <v>0.61538755046043925</v>
      </c>
      <c r="AO647">
        <v>0.60651775558749343</v>
      </c>
      <c r="AP647">
        <v>0.60903733337494581</v>
      </c>
      <c r="AQ647">
        <v>0.61737976015903029</v>
      </c>
      <c r="AR647">
        <v>0.60391453571543785</v>
      </c>
      <c r="AS647">
        <v>0.60072991805856613</v>
      </c>
      <c r="AT647">
        <v>0.60702871520893964</v>
      </c>
      <c r="AU647">
        <v>0.61074328457515925</v>
      </c>
      <c r="AV647">
        <v>0.61777720679265047</v>
      </c>
      <c r="AW647">
        <v>0.60656790862703791</v>
      </c>
      <c r="AX647">
        <v>0.60235722078502252</v>
      </c>
      <c r="AY647">
        <v>0.61957777728178187</v>
      </c>
      <c r="AZ647">
        <v>0.61818968493508675</v>
      </c>
    </row>
    <row r="648" spans="11:52" ht="14.4">
      <c r="K648" t="s">
        <v>4715</v>
      </c>
      <c r="L648" t="s">
        <v>4709</v>
      </c>
      <c r="M648" t="s">
        <v>17</v>
      </c>
      <c r="N648" t="s">
        <v>80</v>
      </c>
      <c r="AG648">
        <v>0.60191027270785913</v>
      </c>
      <c r="AH648">
        <v>0.57343980904835212</v>
      </c>
      <c r="AI648">
        <v>0.61100424837447931</v>
      </c>
      <c r="AJ648">
        <v>0.61453813166512461</v>
      </c>
      <c r="AK648">
        <v>0.56745854708454568</v>
      </c>
      <c r="AL648">
        <v>0.62174293565342353</v>
      </c>
      <c r="AM648">
        <v>0.61687449072826561</v>
      </c>
      <c r="AN648">
        <v>0.62286600863532315</v>
      </c>
      <c r="AO648">
        <v>0.60587607928852594</v>
      </c>
      <c r="AP648">
        <v>0.60616498377855155</v>
      </c>
      <c r="AQ648">
        <v>0.60971056586799666</v>
      </c>
      <c r="AR648">
        <v>0.62059559436170997</v>
      </c>
      <c r="AS648">
        <v>0.6026768683467677</v>
      </c>
      <c r="AT648">
        <v>0.60327694189902981</v>
      </c>
      <c r="AU648">
        <v>0.61880951731295153</v>
      </c>
      <c r="AV648">
        <v>0.6550053389405881</v>
      </c>
      <c r="AW648">
        <v>0.63304194145677273</v>
      </c>
      <c r="AX648">
        <v>0.62982210733837574</v>
      </c>
      <c r="AY648">
        <v>0.63103176204243605</v>
      </c>
      <c r="AZ648">
        <v>0.63062175620757166</v>
      </c>
    </row>
    <row r="649" spans="11:52" ht="14.4">
      <c r="K649" t="s">
        <v>4716</v>
      </c>
      <c r="L649" t="s">
        <v>4709</v>
      </c>
      <c r="M649" t="s">
        <v>97</v>
      </c>
      <c r="N649" t="s">
        <v>80</v>
      </c>
      <c r="O649" t="s">
        <v>6079</v>
      </c>
      <c r="P649" t="s">
        <v>6079</v>
      </c>
      <c r="Q649" t="s">
        <v>6079</v>
      </c>
      <c r="R649" t="s">
        <v>6079</v>
      </c>
      <c r="S649" t="s">
        <v>6079</v>
      </c>
      <c r="T649" t="s">
        <v>6079</v>
      </c>
      <c r="AG649">
        <v>0.75692682058089444</v>
      </c>
      <c r="AH649">
        <v>0.74981428715975162</v>
      </c>
      <c r="AI649">
        <v>0.74066465034479723</v>
      </c>
      <c r="AJ649">
        <v>0.74392751449451355</v>
      </c>
      <c r="AK649">
        <v>0.74160184903663029</v>
      </c>
      <c r="AL649">
        <v>0.72631812364370318</v>
      </c>
      <c r="AM649">
        <v>0.7175492604196857</v>
      </c>
      <c r="AN649">
        <v>0.74418481621025268</v>
      </c>
      <c r="AO649">
        <v>0.73699219429289997</v>
      </c>
      <c r="AP649">
        <v>0.69471972049414676</v>
      </c>
      <c r="AQ649">
        <v>0.68766489689944865</v>
      </c>
      <c r="AR649">
        <v>0.68577854075145328</v>
      </c>
      <c r="AS649">
        <v>0.67549552195672047</v>
      </c>
      <c r="AT649">
        <v>0.67478550789755165</v>
      </c>
      <c r="AU649">
        <v>0.67243336665472686</v>
      </c>
      <c r="AV649">
        <v>0.74870472825818501</v>
      </c>
      <c r="AW649">
        <v>0.76731588059618516</v>
      </c>
      <c r="AX649">
        <v>0.77107761352516491</v>
      </c>
      <c r="AY649">
        <v>0.76027886214764939</v>
      </c>
      <c r="AZ649">
        <v>0.78788937389216462</v>
      </c>
    </row>
    <row r="650" spans="11:52" ht="14.4">
      <c r="K650" t="s">
        <v>4717</v>
      </c>
      <c r="L650" t="s">
        <v>4709</v>
      </c>
      <c r="M650" t="s">
        <v>18</v>
      </c>
      <c r="N650" t="s">
        <v>80</v>
      </c>
      <c r="AG650">
        <v>0.46909255590632781</v>
      </c>
      <c r="AH650">
        <v>0.47846202304157071</v>
      </c>
      <c r="AI650">
        <v>0.47524601675736783</v>
      </c>
      <c r="AJ650">
        <v>0.47812009183267606</v>
      </c>
      <c r="AK650">
        <v>0.46821375826840866</v>
      </c>
      <c r="AL650">
        <v>0.50452377412242777</v>
      </c>
      <c r="AM650">
        <v>0.50103914951825346</v>
      </c>
      <c r="AN650">
        <v>0.50676194053049795</v>
      </c>
      <c r="AO650">
        <v>0.50391171108013322</v>
      </c>
      <c r="AP650">
        <v>0.49538626820612974</v>
      </c>
      <c r="AQ650">
        <v>0.48661635106151829</v>
      </c>
      <c r="AR650">
        <v>0.47786115124634865</v>
      </c>
      <c r="AS650">
        <v>0.46776101595883163</v>
      </c>
      <c r="AT650">
        <v>0.47453963490641199</v>
      </c>
      <c r="AU650">
        <v>0.47878502623728042</v>
      </c>
      <c r="AV650">
        <v>0.4908595954744181</v>
      </c>
      <c r="AW650">
        <v>0.46717279930130778</v>
      </c>
      <c r="AX650">
        <v>0.46850462667408649</v>
      </c>
      <c r="AY650">
        <v>0.46822984408319074</v>
      </c>
      <c r="AZ650">
        <v>0.47177664003732561</v>
      </c>
    </row>
    <row r="651" spans="11:52" ht="14.4">
      <c r="K651" t="s">
        <v>4718</v>
      </c>
      <c r="L651" t="s">
        <v>4709</v>
      </c>
      <c r="M651" t="s">
        <v>34</v>
      </c>
      <c r="N651" t="s">
        <v>80</v>
      </c>
      <c r="AG651">
        <v>0.55374533465099085</v>
      </c>
      <c r="AH651">
        <v>0.55844514890559416</v>
      </c>
      <c r="AI651">
        <v>0.5538495396614026</v>
      </c>
      <c r="AJ651">
        <v>0.56080268958529877</v>
      </c>
      <c r="AK651">
        <v>0.57879249327708904</v>
      </c>
      <c r="AL651">
        <v>0.59265254650755517</v>
      </c>
      <c r="AM651">
        <v>0.59671470888810263</v>
      </c>
      <c r="AN651">
        <v>0.60121747625260802</v>
      </c>
      <c r="AO651">
        <v>0.59041672309051518</v>
      </c>
      <c r="AP651">
        <v>0.59417510174756805</v>
      </c>
      <c r="AQ651">
        <v>0.59608087751549199</v>
      </c>
      <c r="AR651">
        <v>0.60034575608914531</v>
      </c>
      <c r="AS651">
        <v>0.58811144827185347</v>
      </c>
      <c r="AT651">
        <v>0.58536278509048267</v>
      </c>
      <c r="AU651">
        <v>0.5883058644221133</v>
      </c>
      <c r="AV651">
        <v>0.60338739863924074</v>
      </c>
      <c r="AW651">
        <v>0.59039559709502287</v>
      </c>
      <c r="AX651">
        <v>0.59635074229332452</v>
      </c>
      <c r="AY651">
        <v>0.59987729858622074</v>
      </c>
      <c r="AZ651">
        <v>0.60428557416904316</v>
      </c>
    </row>
    <row r="652" spans="11:52" ht="14.4">
      <c r="K652" t="s">
        <v>4719</v>
      </c>
      <c r="L652" t="s">
        <v>4709</v>
      </c>
      <c r="M652" t="s">
        <v>19</v>
      </c>
      <c r="N652" t="s">
        <v>80</v>
      </c>
      <c r="AG652">
        <v>0.57029835256995121</v>
      </c>
      <c r="AH652">
        <v>0.56325245646719213</v>
      </c>
      <c r="AI652">
        <v>0.57341133975133252</v>
      </c>
      <c r="AJ652">
        <v>0.56947585288984592</v>
      </c>
      <c r="AK652">
        <v>0.54876827927119842</v>
      </c>
      <c r="AL652">
        <v>0.55919437527623128</v>
      </c>
      <c r="AM652">
        <v>0.55121910788214601</v>
      </c>
      <c r="AN652">
        <v>0.56597256124368311</v>
      </c>
      <c r="AO652">
        <v>0.53998177403868008</v>
      </c>
      <c r="AP652">
        <v>0.52122696930359624</v>
      </c>
      <c r="AQ652">
        <v>0.52398927026810238</v>
      </c>
      <c r="AR652">
        <v>0.5593442246263709</v>
      </c>
      <c r="AS652">
        <v>0.54220380771991794</v>
      </c>
      <c r="AT652">
        <v>0.55009587635511326</v>
      </c>
      <c r="AU652">
        <v>0.57775044138497567</v>
      </c>
      <c r="AV652">
        <v>0.58491792430201806</v>
      </c>
      <c r="AW652">
        <v>0.58183354920536245</v>
      </c>
      <c r="AX652">
        <v>0.57567387017144633</v>
      </c>
      <c r="AY652">
        <v>0.57997052190894216</v>
      </c>
      <c r="AZ652">
        <v>0.55465828048495358</v>
      </c>
    </row>
    <row r="653" spans="11:52" ht="14.4">
      <c r="K653" t="s">
        <v>4720</v>
      </c>
      <c r="L653" t="s">
        <v>4709</v>
      </c>
      <c r="M653" t="s">
        <v>20</v>
      </c>
      <c r="N653" t="s">
        <v>80</v>
      </c>
      <c r="AG653">
        <v>0.57651135383918828</v>
      </c>
      <c r="AH653">
        <v>0.58912507664525393</v>
      </c>
      <c r="AI653">
        <v>0.59539169103997269</v>
      </c>
      <c r="AJ653">
        <v>0.59933730487625569</v>
      </c>
      <c r="AK653">
        <v>0.5677729759822443</v>
      </c>
      <c r="AL653">
        <v>0.58073936197862619</v>
      </c>
      <c r="AM653">
        <v>0.59117720116010752</v>
      </c>
      <c r="AN653">
        <v>0.59035751003503834</v>
      </c>
      <c r="AO653">
        <v>0.58059336540863637</v>
      </c>
      <c r="AP653">
        <v>0.57852034816380715</v>
      </c>
      <c r="AQ653">
        <v>0.582872827971189</v>
      </c>
      <c r="AR653">
        <v>0.59744908293060361</v>
      </c>
      <c r="AS653">
        <v>0.57684062322107099</v>
      </c>
      <c r="AT653">
        <v>0.57198349213866628</v>
      </c>
      <c r="AU653">
        <v>0.5681197307901118</v>
      </c>
      <c r="AV653">
        <v>0.58376748510340237</v>
      </c>
      <c r="AW653">
        <v>0.56466116835727043</v>
      </c>
      <c r="AX653">
        <v>0.5777345847571248</v>
      </c>
      <c r="AY653">
        <v>0.58025332501890348</v>
      </c>
      <c r="AZ653">
        <v>0.58823671244768982</v>
      </c>
    </row>
    <row r="654" spans="11:52" ht="14.4">
      <c r="K654" t="s">
        <v>4721</v>
      </c>
      <c r="L654" t="s">
        <v>4709</v>
      </c>
      <c r="M654" t="s">
        <v>21</v>
      </c>
      <c r="N654" t="s">
        <v>80</v>
      </c>
      <c r="AG654">
        <v>0.4489899473409813</v>
      </c>
      <c r="AH654">
        <v>0.4504498248797687</v>
      </c>
      <c r="AI654">
        <v>0.43996210204590969</v>
      </c>
      <c r="AJ654">
        <v>0.44105767048824918</v>
      </c>
      <c r="AK654">
        <v>0.4134865540327412</v>
      </c>
      <c r="AL654">
        <v>0.4271451155346061</v>
      </c>
      <c r="AM654">
        <v>0.43445709812675232</v>
      </c>
      <c r="AN654">
        <v>0.43222855310472913</v>
      </c>
    </row>
    <row r="655" spans="11:52" ht="14.4">
      <c r="K655" t="s">
        <v>4722</v>
      </c>
      <c r="L655" t="s">
        <v>4709</v>
      </c>
      <c r="M655" t="s">
        <v>22</v>
      </c>
      <c r="N655" t="s">
        <v>80</v>
      </c>
      <c r="AG655">
        <v>0.64988016029838125</v>
      </c>
      <c r="AH655">
        <v>0.65377545792982861</v>
      </c>
      <c r="AI655">
        <v>0.66204366335586862</v>
      </c>
      <c r="AJ655">
        <v>0.66673722484627851</v>
      </c>
      <c r="AK655">
        <v>0.65566392704106258</v>
      </c>
      <c r="AL655">
        <v>0.68410075063505071</v>
      </c>
      <c r="AM655">
        <v>0.6952475516087735</v>
      </c>
      <c r="AN655">
        <v>0.70019170286672239</v>
      </c>
      <c r="AO655">
        <v>0.68732562005977105</v>
      </c>
      <c r="AP655">
        <v>0.68968874588469098</v>
      </c>
      <c r="AQ655">
        <v>0.69721060748595409</v>
      </c>
      <c r="AR655">
        <v>0.70407030169361351</v>
      </c>
      <c r="AS655">
        <v>0.68961005754388249</v>
      </c>
      <c r="AT655">
        <v>0.71960736778878354</v>
      </c>
      <c r="AU655">
        <v>0.71827966706242019</v>
      </c>
      <c r="AV655">
        <v>0.73704376862047172</v>
      </c>
      <c r="AW655">
        <v>0.73430434749798412</v>
      </c>
      <c r="AX655">
        <v>0.73494120686360209</v>
      </c>
      <c r="AY655">
        <v>0.73232598610797717</v>
      </c>
      <c r="AZ655">
        <v>0.73432523578290132</v>
      </c>
    </row>
    <row r="656" spans="11:52" ht="14.4">
      <c r="K656" t="s">
        <v>4723</v>
      </c>
      <c r="L656" t="s">
        <v>4709</v>
      </c>
      <c r="M656" t="s">
        <v>90</v>
      </c>
      <c r="N656" t="s">
        <v>80</v>
      </c>
      <c r="AG656">
        <v>0.42143672768721618</v>
      </c>
      <c r="AH656">
        <v>0.42057875897302693</v>
      </c>
      <c r="AI656">
        <v>0.43172389830916386</v>
      </c>
      <c r="AJ656">
        <v>0.43270224481885794</v>
      </c>
      <c r="AK656">
        <v>0.39358122192088024</v>
      </c>
      <c r="AL656">
        <v>0.3970741760751364</v>
      </c>
      <c r="AM656">
        <v>0.41289599158914486</v>
      </c>
      <c r="AN656">
        <v>0.39348869828028998</v>
      </c>
      <c r="AO656">
        <v>0.39565139237050057</v>
      </c>
      <c r="AP656">
        <v>0.39020973280202881</v>
      </c>
      <c r="AQ656">
        <v>0.39193353930317198</v>
      </c>
      <c r="AR656">
        <v>0.44678131372796642</v>
      </c>
      <c r="AS656">
        <v>0.42011259238029175</v>
      </c>
      <c r="AT656">
        <v>0.40167856712996375</v>
      </c>
      <c r="AU656">
        <v>0.45584457878162582</v>
      </c>
      <c r="AV656">
        <v>0.48763540351854967</v>
      </c>
      <c r="AW656">
        <v>0.48233869144772823</v>
      </c>
      <c r="AX656">
        <v>0.46918158002306087</v>
      </c>
      <c r="AY656">
        <v>0.47057339836065987</v>
      </c>
      <c r="AZ656">
        <v>0.48546245924456993</v>
      </c>
    </row>
    <row r="657" spans="11:52" ht="14.4">
      <c r="K657" t="s">
        <v>4724</v>
      </c>
      <c r="L657" t="s">
        <v>4709</v>
      </c>
      <c r="M657" t="s">
        <v>23</v>
      </c>
      <c r="N657" t="s">
        <v>80</v>
      </c>
      <c r="AG657">
        <v>0.58429607471968104</v>
      </c>
      <c r="AH657">
        <v>0.57788523147248227</v>
      </c>
      <c r="AI657">
        <v>0.60701303853294475</v>
      </c>
      <c r="AJ657">
        <v>0.6146411177861576</v>
      </c>
      <c r="AK657">
        <v>0.62463029225390043</v>
      </c>
      <c r="AL657">
        <v>0.63610529730416265</v>
      </c>
      <c r="AM657">
        <v>0.64759891581683293</v>
      </c>
      <c r="AN657">
        <v>0.63470620695783442</v>
      </c>
      <c r="AO657">
        <v>0.65334211870290282</v>
      </c>
      <c r="AP657">
        <v>0.66178438149149377</v>
      </c>
      <c r="AQ657">
        <v>0.66346889654681462</v>
      </c>
      <c r="AR657">
        <v>0.67074965358448624</v>
      </c>
      <c r="AS657">
        <v>0.65698805402448168</v>
      </c>
      <c r="AT657">
        <v>0.67469889799469585</v>
      </c>
      <c r="AU657">
        <v>0.66006536310976294</v>
      </c>
      <c r="AV657">
        <v>0.6802453107830374</v>
      </c>
      <c r="AW657">
        <v>0.64214444235054491</v>
      </c>
      <c r="AX657">
        <v>0.63510466393020715</v>
      </c>
      <c r="AY657">
        <v>0.63710252578401694</v>
      </c>
      <c r="AZ657">
        <v>0.63932263151139712</v>
      </c>
    </row>
    <row r="658" spans="11:52" ht="14.4">
      <c r="K658" t="s">
        <v>4725</v>
      </c>
      <c r="L658" t="s">
        <v>4709</v>
      </c>
      <c r="M658" t="s">
        <v>24</v>
      </c>
      <c r="N658" t="s">
        <v>80</v>
      </c>
      <c r="AG658">
        <v>0.68424597973516366</v>
      </c>
      <c r="AH658">
        <v>0.68682843098998081</v>
      </c>
      <c r="AI658">
        <v>0.73483591076407995</v>
      </c>
      <c r="AJ658">
        <v>0.74753163492506158</v>
      </c>
      <c r="AK658">
        <v>0.72737008365291023</v>
      </c>
      <c r="AL658">
        <v>0.75762573645590048</v>
      </c>
      <c r="AM658">
        <v>0.75480947309017166</v>
      </c>
      <c r="AN658">
        <v>0.76392526894667456</v>
      </c>
      <c r="AO658">
        <v>0.77007416816105057</v>
      </c>
      <c r="AP658">
        <v>0.76593452270206508</v>
      </c>
      <c r="AQ658">
        <v>0.76077117252364435</v>
      </c>
      <c r="AR658">
        <v>0.76514715426696178</v>
      </c>
      <c r="AS658">
        <v>0.74751450849356027</v>
      </c>
      <c r="AT658">
        <v>0.75222393180246305</v>
      </c>
      <c r="AU658">
        <v>0.75824692721772435</v>
      </c>
      <c r="AV658">
        <v>0.76741835511328116</v>
      </c>
      <c r="AW658">
        <v>0.75707647551863666</v>
      </c>
      <c r="AX658">
        <v>0.75307086222294939</v>
      </c>
      <c r="AY658">
        <v>0.75662792341679741</v>
      </c>
      <c r="AZ658">
        <v>0.76220473018577406</v>
      </c>
    </row>
    <row r="659" spans="11:52" ht="14.4">
      <c r="K659" t="s">
        <v>4726</v>
      </c>
      <c r="L659" t="s">
        <v>4709</v>
      </c>
      <c r="M659" t="s">
        <v>1386</v>
      </c>
      <c r="N659" t="s">
        <v>80</v>
      </c>
      <c r="O659" t="s">
        <v>6079</v>
      </c>
      <c r="P659" t="s">
        <v>6079</v>
      </c>
      <c r="Q659" t="s">
        <v>6079</v>
      </c>
      <c r="R659" t="s">
        <v>6079</v>
      </c>
      <c r="S659" t="s">
        <v>6079</v>
      </c>
      <c r="T659" t="s">
        <v>6079</v>
      </c>
      <c r="U659" t="s">
        <v>6079</v>
      </c>
      <c r="V659" t="s">
        <v>6079</v>
      </c>
      <c r="W659" t="s">
        <v>6079</v>
      </c>
      <c r="X659" t="s">
        <v>6079</v>
      </c>
      <c r="Y659" t="s">
        <v>6079</v>
      </c>
      <c r="Z659" t="s">
        <v>6079</v>
      </c>
      <c r="AA659" t="s">
        <v>6079</v>
      </c>
      <c r="AG659">
        <v>0.82355826292282108</v>
      </c>
      <c r="AH659">
        <v>0.82555625061672544</v>
      </c>
      <c r="AI659">
        <v>0.77925910058165548</v>
      </c>
      <c r="AJ659">
        <v>0.79170187555070293</v>
      </c>
      <c r="AK659">
        <v>0.77066253149651887</v>
      </c>
      <c r="AL659">
        <v>0.73169162417800515</v>
      </c>
      <c r="AM659">
        <v>0.75059601583425539</v>
      </c>
      <c r="AN659">
        <v>0.7916103937892458</v>
      </c>
      <c r="AO659">
        <v>0.78987636766343483</v>
      </c>
      <c r="AP659">
        <v>0.81856120671867794</v>
      </c>
      <c r="AQ659">
        <v>0.78941243323352561</v>
      </c>
      <c r="AR659">
        <v>0.8382632972345978</v>
      </c>
      <c r="AS659">
        <v>0.83496679230012927</v>
      </c>
      <c r="AT659">
        <v>0.84358062032317982</v>
      </c>
      <c r="AU659">
        <v>0.8256995761862469</v>
      </c>
      <c r="AV659">
        <v>0.83964506932930516</v>
      </c>
      <c r="AW659">
        <v>0.81245257784839309</v>
      </c>
      <c r="AX659">
        <v>0.82273592333124357</v>
      </c>
      <c r="AY659">
        <v>0.82065107108806123</v>
      </c>
      <c r="AZ659">
        <v>0.8289403143889561</v>
      </c>
    </row>
    <row r="660" spans="11:52" ht="14.4">
      <c r="K660" t="s">
        <v>4727</v>
      </c>
      <c r="L660" t="s">
        <v>4709</v>
      </c>
      <c r="M660" t="s">
        <v>25</v>
      </c>
      <c r="N660" t="s">
        <v>80</v>
      </c>
      <c r="AG660">
        <v>0.67911153134894786</v>
      </c>
      <c r="AH660">
        <v>0.68091952637045772</v>
      </c>
      <c r="AI660">
        <v>0.64892668439581092</v>
      </c>
      <c r="AJ660">
        <v>0.69826987002468688</v>
      </c>
      <c r="AK660">
        <v>0.63334423624953817</v>
      </c>
      <c r="AL660">
        <v>0.63824563069951179</v>
      </c>
      <c r="AM660">
        <v>0.65926862659357299</v>
      </c>
      <c r="AN660">
        <v>0.67878086586761732</v>
      </c>
      <c r="AO660">
        <v>0.68136062683187937</v>
      </c>
      <c r="AP660">
        <v>0.68721388435159625</v>
      </c>
      <c r="AQ660">
        <v>0.68303411596016883</v>
      </c>
      <c r="AR660">
        <v>0.69087617229648346</v>
      </c>
      <c r="AS660">
        <v>0.68188185075128172</v>
      </c>
      <c r="AT660">
        <v>0.69181600657011488</v>
      </c>
      <c r="AU660">
        <v>0.69786267362211662</v>
      </c>
      <c r="AV660">
        <v>0.7142379672911402</v>
      </c>
      <c r="AW660">
        <v>0.69637012132626286</v>
      </c>
      <c r="AX660">
        <v>0.70610252874108881</v>
      </c>
      <c r="AY660">
        <v>0.7060515661457315</v>
      </c>
      <c r="AZ660">
        <v>0.70417856794205702</v>
      </c>
    </row>
    <row r="661" spans="11:52" ht="14.4">
      <c r="K661" t="s">
        <v>5664</v>
      </c>
      <c r="L661" t="s">
        <v>4709</v>
      </c>
      <c r="M661" t="s">
        <v>5610</v>
      </c>
      <c r="N661" t="s">
        <v>80</v>
      </c>
      <c r="AO661">
        <v>4.0811200974221966E-2</v>
      </c>
      <c r="AP661" t="s">
        <v>6079</v>
      </c>
      <c r="AQ661" t="s">
        <v>6079</v>
      </c>
      <c r="AR661" t="s">
        <v>6079</v>
      </c>
      <c r="AS661" t="s">
        <v>6079</v>
      </c>
      <c r="AT661">
        <v>2.3770644782448596E-2</v>
      </c>
      <c r="AU661">
        <v>2.1981299831915609E-2</v>
      </c>
      <c r="AV661">
        <v>2.4827455605973169E-2</v>
      </c>
      <c r="AW661">
        <v>3.4005104587006521E-2</v>
      </c>
      <c r="AX661">
        <v>3.1668080733227973E-2</v>
      </c>
      <c r="AY661">
        <v>3.347329052950139E-2</v>
      </c>
      <c r="AZ661">
        <v>3.1303409659979332E-2</v>
      </c>
    </row>
    <row r="662" spans="11:52" ht="14.4">
      <c r="K662" t="s">
        <v>4728</v>
      </c>
      <c r="L662" t="s">
        <v>4709</v>
      </c>
      <c r="M662" t="s">
        <v>98</v>
      </c>
      <c r="N662" t="s">
        <v>80</v>
      </c>
      <c r="AG662">
        <v>0.75937886914868724</v>
      </c>
      <c r="AH662">
        <v>0.75883827485112354</v>
      </c>
      <c r="AI662">
        <v>0.76181459365038084</v>
      </c>
      <c r="AJ662">
        <v>0.76102394807729323</v>
      </c>
      <c r="AK662">
        <v>0.75354118354200572</v>
      </c>
      <c r="AL662">
        <v>0.7997625580483203</v>
      </c>
      <c r="AM662">
        <v>0.78881469833622075</v>
      </c>
      <c r="AN662">
        <v>0.8004564504242988</v>
      </c>
      <c r="AO662">
        <v>0.77586210644242604</v>
      </c>
      <c r="AP662">
        <v>0.7725250432455687</v>
      </c>
      <c r="AQ662">
        <v>0.78612947436310865</v>
      </c>
      <c r="AR662">
        <v>0.77046686302400547</v>
      </c>
      <c r="AS662">
        <v>0.72892202319197186</v>
      </c>
      <c r="AT662">
        <v>0.774241722024821</v>
      </c>
      <c r="AU662">
        <v>0.73029357790981297</v>
      </c>
      <c r="AV662">
        <v>0.70212229865050191</v>
      </c>
      <c r="AW662">
        <v>0.65617223839649652</v>
      </c>
      <c r="AX662">
        <v>0.68501484235116161</v>
      </c>
      <c r="AY662">
        <v>0.68493170902636802</v>
      </c>
      <c r="AZ662">
        <v>0.69471053178885045</v>
      </c>
    </row>
    <row r="663" spans="11:52" ht="14.4">
      <c r="K663" t="s">
        <v>4729</v>
      </c>
      <c r="L663" t="s">
        <v>4709</v>
      </c>
      <c r="M663" t="s">
        <v>94</v>
      </c>
      <c r="N663" t="s">
        <v>80</v>
      </c>
      <c r="AG663">
        <v>0.40363490877517005</v>
      </c>
      <c r="AH663">
        <v>0.38053706893791017</v>
      </c>
      <c r="AI663">
        <v>0.39878690705447806</v>
      </c>
      <c r="AJ663">
        <v>0.41942111485913663</v>
      </c>
      <c r="AK663">
        <v>0.3745354738345919</v>
      </c>
      <c r="AL663">
        <v>0.36482913241406734</v>
      </c>
      <c r="AM663">
        <v>0.3644321796699424</v>
      </c>
      <c r="AN663">
        <v>0.42924598860909213</v>
      </c>
      <c r="AO663">
        <v>0.44835807959693086</v>
      </c>
      <c r="AP663">
        <v>0.4369402816154791</v>
      </c>
      <c r="AQ663">
        <v>0.43256780477258239</v>
      </c>
      <c r="AR663">
        <v>0.43003386114884662</v>
      </c>
      <c r="AS663">
        <v>0.42060997285494361</v>
      </c>
      <c r="AT663">
        <v>0.41243609984532192</v>
      </c>
      <c r="AU663">
        <v>0.35819119304446723</v>
      </c>
      <c r="AV663">
        <v>0.35175242483827285</v>
      </c>
      <c r="AW663">
        <v>0.34795937333877447</v>
      </c>
      <c r="AX663">
        <v>0.30893726530513721</v>
      </c>
      <c r="AY663">
        <v>0.29526905888057353</v>
      </c>
      <c r="AZ663">
        <v>0.30993834450071023</v>
      </c>
    </row>
    <row r="664" spans="11:52" ht="14.4">
      <c r="K664" t="s">
        <v>4730</v>
      </c>
      <c r="L664" t="s">
        <v>4709</v>
      </c>
      <c r="M664" t="s">
        <v>99</v>
      </c>
      <c r="N664" t="s">
        <v>80</v>
      </c>
      <c r="AG664">
        <v>0.62510489538830527</v>
      </c>
      <c r="AH664">
        <v>0.58994940368066351</v>
      </c>
      <c r="AI664">
        <v>0.58790593729028018</v>
      </c>
      <c r="AJ664">
        <v>0.55295243029694752</v>
      </c>
      <c r="AK664">
        <v>0.54693326804280917</v>
      </c>
      <c r="AL664">
        <v>0.60124412006026984</v>
      </c>
      <c r="AM664">
        <v>0.59433400661786662</v>
      </c>
      <c r="AN664">
        <v>0.60231110866185233</v>
      </c>
      <c r="AO664">
        <v>0.6581111062796563</v>
      </c>
      <c r="AP664">
        <v>0.66257062907371311</v>
      </c>
      <c r="AQ664">
        <v>0.67048416657829824</v>
      </c>
      <c r="AR664">
        <v>0.62685226638874281</v>
      </c>
      <c r="AS664">
        <v>0.64417191569906129</v>
      </c>
      <c r="AT664">
        <v>0.66812242074611683</v>
      </c>
      <c r="AU664">
        <v>0.66209725011172582</v>
      </c>
      <c r="AV664">
        <v>0.69469047368557868</v>
      </c>
      <c r="AW664">
        <v>0.70308287896957877</v>
      </c>
      <c r="AX664">
        <v>0.71566584307848047</v>
      </c>
      <c r="AY664">
        <v>0.69684173456517606</v>
      </c>
      <c r="AZ664">
        <v>0.72525142637114148</v>
      </c>
    </row>
    <row r="665" spans="11:52" ht="14.4">
      <c r="K665" t="s">
        <v>4731</v>
      </c>
      <c r="L665" t="s">
        <v>4709</v>
      </c>
      <c r="M665" t="s">
        <v>26</v>
      </c>
      <c r="N665" t="s">
        <v>80</v>
      </c>
      <c r="O665" t="s">
        <v>6079</v>
      </c>
      <c r="P665" t="s">
        <v>6079</v>
      </c>
      <c r="Q665" t="s">
        <v>6079</v>
      </c>
      <c r="R665" t="s">
        <v>6079</v>
      </c>
      <c r="S665" t="s">
        <v>6079</v>
      </c>
      <c r="AG665">
        <v>0.47591722267221831</v>
      </c>
      <c r="AH665">
        <v>0.41750826277805497</v>
      </c>
      <c r="AI665">
        <v>0.45218131460458394</v>
      </c>
      <c r="AJ665">
        <v>0.43693930607105913</v>
      </c>
      <c r="AK665">
        <v>0.45582784358466338</v>
      </c>
      <c r="AL665">
        <v>0.4631288283218607</v>
      </c>
      <c r="AM665">
        <v>0.50004108061571562</v>
      </c>
      <c r="AN665">
        <v>0.47495871939702222</v>
      </c>
      <c r="AO665">
        <v>0.4441849752092375</v>
      </c>
      <c r="AP665">
        <v>0.46959066399215293</v>
      </c>
      <c r="AQ665">
        <v>0.4853763541040641</v>
      </c>
      <c r="AR665">
        <v>0.50641299233495407</v>
      </c>
      <c r="AS665">
        <v>0.47758387849057454</v>
      </c>
      <c r="AT665">
        <v>0.4795227814642587</v>
      </c>
      <c r="AU665">
        <v>0.47447402495675006</v>
      </c>
      <c r="AV665">
        <v>0.52029086035412864</v>
      </c>
      <c r="AW665">
        <v>0.54077934422956386</v>
      </c>
      <c r="AX665">
        <v>0.5266632052698943</v>
      </c>
      <c r="AY665">
        <v>0.55298933092772795</v>
      </c>
      <c r="AZ665">
        <v>0.5843662527640805</v>
      </c>
    </row>
    <row r="666" spans="11:52" ht="14.4">
      <c r="K666" t="s">
        <v>4732</v>
      </c>
      <c r="L666" t="s">
        <v>4709</v>
      </c>
      <c r="M666" t="s">
        <v>27</v>
      </c>
      <c r="N666" t="s">
        <v>80</v>
      </c>
      <c r="AG666">
        <v>0.64089344668582193</v>
      </c>
      <c r="AH666">
        <v>0.64428355896630896</v>
      </c>
      <c r="AI666">
        <v>0.63916827260568665</v>
      </c>
      <c r="AJ666">
        <v>0.6305439265051197</v>
      </c>
      <c r="AK666">
        <v>0.62749599223651886</v>
      </c>
      <c r="AL666">
        <v>0.63268362161792258</v>
      </c>
      <c r="AM666">
        <v>0.63240152454243603</v>
      </c>
      <c r="AN666">
        <v>0.61852359841422322</v>
      </c>
      <c r="AO666">
        <v>0.616735451671792</v>
      </c>
      <c r="AP666">
        <v>0.61053762932095179</v>
      </c>
      <c r="AQ666">
        <v>0.6188755920475375</v>
      </c>
      <c r="AR666">
        <v>0.61239581130293386</v>
      </c>
      <c r="AS666">
        <v>0.62281753307486976</v>
      </c>
      <c r="AT666">
        <v>0.62342262407671234</v>
      </c>
      <c r="AU666">
        <v>0.63347747721103365</v>
      </c>
      <c r="AV666">
        <v>0.64164890566931354</v>
      </c>
      <c r="AW666">
        <v>0.65945095855718816</v>
      </c>
      <c r="AX666">
        <v>0.66117106819609106</v>
      </c>
      <c r="AY666">
        <v>0.65828737136216064</v>
      </c>
      <c r="AZ666">
        <v>0.6664693802993561</v>
      </c>
    </row>
    <row r="667" spans="11:52" ht="14.4">
      <c r="K667" t="s">
        <v>4733</v>
      </c>
      <c r="L667" t="s">
        <v>4709</v>
      </c>
      <c r="M667" t="s">
        <v>28</v>
      </c>
      <c r="N667" t="s">
        <v>80</v>
      </c>
      <c r="AG667">
        <v>0.50190492282543564</v>
      </c>
      <c r="AH667">
        <v>0.4979111204953941</v>
      </c>
      <c r="AI667">
        <v>0.49599549244814034</v>
      </c>
      <c r="AJ667">
        <v>0.49977965679261627</v>
      </c>
      <c r="AK667">
        <v>0.48555677492373867</v>
      </c>
      <c r="AL667">
        <v>0.48654379000621656</v>
      </c>
      <c r="AM667">
        <v>0.47770643229696841</v>
      </c>
      <c r="AN667">
        <v>0.50467808972535011</v>
      </c>
      <c r="AO667">
        <v>0.47574730999115677</v>
      </c>
      <c r="AP667" t="s">
        <v>6079</v>
      </c>
      <c r="AQ667" t="s">
        <v>6079</v>
      </c>
      <c r="AR667" t="s">
        <v>6079</v>
      </c>
      <c r="AS667" t="s">
        <v>6079</v>
      </c>
      <c r="AT667">
        <v>0.48534084404463407</v>
      </c>
      <c r="AU667">
        <v>0.50958528154574712</v>
      </c>
      <c r="AV667">
        <v>0.53089807271741818</v>
      </c>
      <c r="AW667">
        <v>0.51213800057926218</v>
      </c>
      <c r="AX667">
        <v>0.52508691163380949</v>
      </c>
      <c r="AY667">
        <v>0.53742478855350617</v>
      </c>
      <c r="AZ667">
        <v>0.56331767514391473</v>
      </c>
    </row>
    <row r="668" spans="11:52" ht="14.4">
      <c r="K668" t="s">
        <v>4734</v>
      </c>
      <c r="L668" t="s">
        <v>4709</v>
      </c>
      <c r="M668" t="s">
        <v>29</v>
      </c>
      <c r="N668" t="s">
        <v>80</v>
      </c>
      <c r="AG668">
        <v>0.6666930583137215</v>
      </c>
      <c r="AH668">
        <v>0.68347226291687457</v>
      </c>
      <c r="AI668">
        <v>0.68340932624579831</v>
      </c>
      <c r="AJ668">
        <v>0.69242013805577907</v>
      </c>
      <c r="AK668">
        <v>0.65781085588883748</v>
      </c>
      <c r="AL668">
        <v>0.6891862283782163</v>
      </c>
      <c r="AM668">
        <v>0.70151085632728005</v>
      </c>
      <c r="AN668">
        <v>0.69992005286544445</v>
      </c>
      <c r="AO668">
        <v>0.70940980626634864</v>
      </c>
      <c r="AP668">
        <v>0.69802639256863197</v>
      </c>
      <c r="AQ668">
        <v>0.69861129659082855</v>
      </c>
      <c r="AR668">
        <v>0.71006819745692218</v>
      </c>
      <c r="AS668">
        <v>0.70680268413688441</v>
      </c>
      <c r="AT668">
        <v>0.7217560118429186</v>
      </c>
      <c r="AU668">
        <v>0.72893302104027868</v>
      </c>
      <c r="AV668">
        <v>0.76126559593390331</v>
      </c>
      <c r="AW668">
        <v>0.74669318000664597</v>
      </c>
      <c r="AX668">
        <v>0.74607503450411949</v>
      </c>
      <c r="AY668">
        <v>0.743179858002603</v>
      </c>
      <c r="AZ668">
        <v>0.72629591658421666</v>
      </c>
    </row>
    <row r="669" spans="11:52" ht="14.4">
      <c r="K669" t="s">
        <v>4735</v>
      </c>
      <c r="L669" t="s">
        <v>4709</v>
      </c>
      <c r="M669" t="s">
        <v>30</v>
      </c>
      <c r="N669" t="s">
        <v>80</v>
      </c>
      <c r="AG669">
        <v>0.69443405479090636</v>
      </c>
      <c r="AH669">
        <v>0.70459869728829372</v>
      </c>
      <c r="AI669">
        <v>0.71722836859756744</v>
      </c>
      <c r="AJ669">
        <v>0.73086357122933998</v>
      </c>
      <c r="AK669">
        <v>0.72589343709415266</v>
      </c>
      <c r="AL669">
        <v>0.73353795331919092</v>
      </c>
      <c r="AM669">
        <v>0.73951460720458195</v>
      </c>
      <c r="AN669">
        <v>0.72155094744824477</v>
      </c>
      <c r="AO669">
        <v>0.70342305853320086</v>
      </c>
      <c r="AP669">
        <v>0.68749482305771648</v>
      </c>
      <c r="AQ669">
        <v>0.67882321083432762</v>
      </c>
      <c r="AR669">
        <v>0.67401435764118534</v>
      </c>
      <c r="AS669">
        <v>0.68543652123484344</v>
      </c>
      <c r="AT669">
        <v>0.67811626776885703</v>
      </c>
      <c r="AU669">
        <v>0.67272811408550504</v>
      </c>
      <c r="AV669">
        <v>0.70256851470451609</v>
      </c>
      <c r="AW669">
        <v>0.69094375140992537</v>
      </c>
      <c r="AX669">
        <v>0.69294359184267718</v>
      </c>
      <c r="AY669">
        <v>0.6968010150452254</v>
      </c>
      <c r="AZ669">
        <v>0.69544993319709492</v>
      </c>
    </row>
    <row r="670" spans="11:52" ht="14.4">
      <c r="K670" t="s">
        <v>4736</v>
      </c>
      <c r="L670" t="s">
        <v>4709</v>
      </c>
      <c r="M670" t="s">
        <v>100</v>
      </c>
      <c r="N670" t="s">
        <v>80</v>
      </c>
      <c r="AG670">
        <v>0.6250039735346119</v>
      </c>
      <c r="AH670">
        <v>0.60719699584187192</v>
      </c>
      <c r="AI670">
        <v>0.63257006083119482</v>
      </c>
      <c r="AJ670">
        <v>0.64244106514006927</v>
      </c>
      <c r="AK670">
        <v>0.6543318845965731</v>
      </c>
      <c r="AL670">
        <v>0.6499881235402698</v>
      </c>
      <c r="AM670">
        <v>0.65400090255790477</v>
      </c>
      <c r="AN670">
        <v>0.67159750925323736</v>
      </c>
      <c r="AO670">
        <v>0.66723496283419481</v>
      </c>
      <c r="AP670">
        <v>0.67539714755228675</v>
      </c>
      <c r="AQ670">
        <v>0.69128196265650321</v>
      </c>
      <c r="AR670">
        <v>0.70134807474189309</v>
      </c>
      <c r="AS670">
        <v>0.70163066796830187</v>
      </c>
      <c r="AT670">
        <v>0.71777670314346398</v>
      </c>
      <c r="AU670">
        <v>0.70604044220829998</v>
      </c>
      <c r="AV670">
        <v>0.72059633426409164</v>
      </c>
      <c r="AW670">
        <v>0.72600394000146562</v>
      </c>
      <c r="AX670">
        <v>0.72008057097643774</v>
      </c>
      <c r="AY670">
        <v>0.72992486014212965</v>
      </c>
      <c r="AZ670">
        <v>0.72729839900265236</v>
      </c>
    </row>
    <row r="671" spans="11:52" ht="14.4">
      <c r="K671" t="s">
        <v>4737</v>
      </c>
      <c r="L671" t="s">
        <v>4709</v>
      </c>
      <c r="M671" t="s">
        <v>31</v>
      </c>
      <c r="N671" t="s">
        <v>80</v>
      </c>
      <c r="AG671">
        <v>0.67640661268535474</v>
      </c>
      <c r="AH671">
        <v>0.6582370504773507</v>
      </c>
      <c r="AI671">
        <v>0.65929177482841572</v>
      </c>
      <c r="AJ671">
        <v>0.67784982928694715</v>
      </c>
      <c r="AK671">
        <v>0.62700340022724266</v>
      </c>
      <c r="AL671">
        <v>0.63754804286154065</v>
      </c>
      <c r="AM671">
        <v>0.63058461036580271</v>
      </c>
      <c r="AN671">
        <v>0.64062112059502041</v>
      </c>
      <c r="AO671">
        <v>0.63383381314786535</v>
      </c>
      <c r="AP671">
        <v>0.61487581867045515</v>
      </c>
      <c r="AQ671">
        <v>0.61910145785387616</v>
      </c>
      <c r="AR671">
        <v>0.65513806365372362</v>
      </c>
      <c r="AS671">
        <v>0.62474776144234934</v>
      </c>
      <c r="AT671">
        <v>0.62629481621941585</v>
      </c>
      <c r="AU671">
        <v>0.64944808774842966</v>
      </c>
      <c r="AV671">
        <v>0.67588540881430093</v>
      </c>
      <c r="AW671">
        <v>0.66840987979534694</v>
      </c>
      <c r="AX671">
        <v>0.66758380462689404</v>
      </c>
      <c r="AY671">
        <v>0.66637594484959839</v>
      </c>
      <c r="AZ671">
        <v>0.67972669215234593</v>
      </c>
    </row>
    <row r="672" spans="11:52" ht="14.4">
      <c r="K672" t="s">
        <v>4738</v>
      </c>
      <c r="L672" t="s">
        <v>4709</v>
      </c>
      <c r="M672" t="s">
        <v>32</v>
      </c>
      <c r="N672" t="s">
        <v>80</v>
      </c>
      <c r="O672" t="s">
        <v>6079</v>
      </c>
      <c r="P672" t="s">
        <v>6079</v>
      </c>
      <c r="Q672" t="s">
        <v>6079</v>
      </c>
      <c r="R672" t="s">
        <v>6079</v>
      </c>
      <c r="S672" t="s">
        <v>6079</v>
      </c>
      <c r="AG672">
        <v>0.53462199228649832</v>
      </c>
      <c r="AH672">
        <v>0.53578405478647095</v>
      </c>
      <c r="AI672">
        <v>0.56025886568238636</v>
      </c>
      <c r="AJ672">
        <v>0.57175612913273222</v>
      </c>
      <c r="AK672">
        <v>0.53901608659031763</v>
      </c>
      <c r="AL672">
        <v>0.5650914603909194</v>
      </c>
      <c r="AM672">
        <v>0.59032316034122778</v>
      </c>
      <c r="AN672">
        <v>0.58116655590408461</v>
      </c>
      <c r="AO672">
        <v>0.55427805219241244</v>
      </c>
      <c r="AP672">
        <v>0.5663004552046258</v>
      </c>
      <c r="AQ672">
        <v>0.58925072980979298</v>
      </c>
      <c r="AR672">
        <v>0.60211286225436811</v>
      </c>
      <c r="AS672">
        <v>0.65058767596483114</v>
      </c>
      <c r="AT672">
        <v>0.64735437371039639</v>
      </c>
      <c r="AU672">
        <v>0.64918711831135345</v>
      </c>
      <c r="AV672">
        <v>0.66480291281051729</v>
      </c>
      <c r="AW672">
        <v>0.67767002434178192</v>
      </c>
      <c r="AX672">
        <v>0.65877275968403737</v>
      </c>
      <c r="AY672">
        <v>0.66122121510208831</v>
      </c>
      <c r="AZ672">
        <v>0.67440528037317371</v>
      </c>
    </row>
    <row r="673" spans="11:52" ht="14.4">
      <c r="K673" t="s">
        <v>4739</v>
      </c>
      <c r="L673" t="s">
        <v>4709</v>
      </c>
      <c r="M673" t="s">
        <v>93</v>
      </c>
      <c r="N673" t="s">
        <v>80</v>
      </c>
      <c r="AG673">
        <v>0.60916293025372681</v>
      </c>
      <c r="AH673">
        <v>0.63288862298546611</v>
      </c>
      <c r="AI673">
        <v>0.62461431531721101</v>
      </c>
      <c r="AJ673">
        <v>0.64388521120738729</v>
      </c>
      <c r="AK673">
        <v>0.62903177074659145</v>
      </c>
      <c r="AL673">
        <v>0.61654688535865732</v>
      </c>
      <c r="AM673">
        <v>0.63809497214730315</v>
      </c>
      <c r="AN673">
        <v>0.68332160057749769</v>
      </c>
      <c r="AO673">
        <v>0.63765051224467795</v>
      </c>
      <c r="AP673">
        <v>0.63591466168846988</v>
      </c>
      <c r="AQ673">
        <v>0.65385979247474246</v>
      </c>
      <c r="AR673">
        <v>0.66969020010906188</v>
      </c>
      <c r="AS673">
        <v>0.66501977696118053</v>
      </c>
      <c r="AT673">
        <v>0.65204049631383609</v>
      </c>
      <c r="AU673">
        <v>0.66761033357580091</v>
      </c>
      <c r="AV673">
        <v>0.68245869949796956</v>
      </c>
      <c r="AW673">
        <v>0.69774701654618487</v>
      </c>
      <c r="AX673">
        <v>0.71500657205131724</v>
      </c>
      <c r="AY673">
        <v>0.73480741692081808</v>
      </c>
      <c r="AZ673">
        <v>0.7368895564313932</v>
      </c>
    </row>
    <row r="674" spans="11:52" ht="14.4">
      <c r="K674" t="s">
        <v>488</v>
      </c>
      <c r="L674" t="s">
        <v>143</v>
      </c>
      <c r="M674" t="s">
        <v>13</v>
      </c>
      <c r="N674" t="s">
        <v>80</v>
      </c>
      <c r="O674">
        <v>0.86366379504396351</v>
      </c>
      <c r="P674">
        <v>0.86434611346904677</v>
      </c>
      <c r="Q674">
        <v>0.85602217299020389</v>
      </c>
      <c r="R674">
        <v>0.85998030859882235</v>
      </c>
      <c r="S674">
        <v>0.86439593325337227</v>
      </c>
      <c r="T674">
        <v>0.86780552163853697</v>
      </c>
      <c r="U674">
        <v>0.86152865927977196</v>
      </c>
      <c r="V674">
        <v>0.85940163270932579</v>
      </c>
      <c r="W674">
        <v>0.85932176765733204</v>
      </c>
      <c r="X674">
        <v>0.84903524322761503</v>
      </c>
      <c r="Y674">
        <v>0.8418846835003384</v>
      </c>
      <c r="Z674">
        <v>0.83394368433724719</v>
      </c>
      <c r="AA674">
        <v>0.83216812090810366</v>
      </c>
      <c r="AB674">
        <v>0.84366847498506781</v>
      </c>
      <c r="AC674">
        <v>0.8418166035655148</v>
      </c>
      <c r="AD674">
        <v>0.84403906798191586</v>
      </c>
      <c r="AE674">
        <v>0.84021171595060773</v>
      </c>
      <c r="AF674">
        <v>0.84741335624274028</v>
      </c>
      <c r="AG674">
        <v>0.85311961434127426</v>
      </c>
      <c r="AH674">
        <v>0.85820984784997756</v>
      </c>
      <c r="AI674">
        <v>0.85960393178331973</v>
      </c>
      <c r="AJ674">
        <v>0.854629432464726</v>
      </c>
      <c r="AK674">
        <v>0.85419330522108972</v>
      </c>
      <c r="AL674">
        <v>0.84879157842419573</v>
      </c>
      <c r="AM674">
        <v>0.85130887554441725</v>
      </c>
      <c r="AN674">
        <v>0.84919122161889105</v>
      </c>
      <c r="AO674">
        <v>0.84933148145575421</v>
      </c>
      <c r="AP674">
        <v>0.8530245978183526</v>
      </c>
      <c r="AQ674">
        <v>0.84438919529403311</v>
      </c>
      <c r="AR674">
        <v>0.84731386108422002</v>
      </c>
      <c r="AS674">
        <v>0.83746095366244278</v>
      </c>
      <c r="AT674">
        <v>0.84392335998954349</v>
      </c>
      <c r="AU674">
        <v>0.83445046653049404</v>
      </c>
      <c r="AV674">
        <v>0.82266343048951118</v>
      </c>
      <c r="AW674">
        <v>0.83920152408001358</v>
      </c>
      <c r="AX674">
        <v>0.83902786099195281</v>
      </c>
      <c r="AY674">
        <v>0.84081033133537553</v>
      </c>
      <c r="AZ674">
        <v>0.82633341528028637</v>
      </c>
    </row>
    <row r="675" spans="11:52" ht="14.4">
      <c r="K675" t="s">
        <v>489</v>
      </c>
      <c r="L675" t="s">
        <v>143</v>
      </c>
      <c r="M675" t="s">
        <v>14</v>
      </c>
      <c r="N675" t="s">
        <v>80</v>
      </c>
      <c r="O675">
        <v>0.84035977878363921</v>
      </c>
      <c r="P675">
        <v>0.845086522737859</v>
      </c>
      <c r="Q675">
        <v>0.84559063668251844</v>
      </c>
      <c r="R675">
        <v>0.83988529450799276</v>
      </c>
      <c r="S675">
        <v>0.83734972929678642</v>
      </c>
      <c r="T675">
        <v>0.84221825675321282</v>
      </c>
      <c r="U675">
        <v>0.84138861634387518</v>
      </c>
      <c r="V675">
        <v>0.84122728949336323</v>
      </c>
      <c r="W675">
        <v>0.84802070632207316</v>
      </c>
      <c r="X675">
        <v>0.85004798522358604</v>
      </c>
      <c r="Y675">
        <v>0.84966140323132389</v>
      </c>
      <c r="Z675">
        <v>0.84789882472417855</v>
      </c>
      <c r="AA675">
        <v>0.84919692080968001</v>
      </c>
      <c r="AB675">
        <v>0.84879315643077491</v>
      </c>
      <c r="AC675">
        <v>0.85071998282377037</v>
      </c>
      <c r="AD675">
        <v>0.83722623946531938</v>
      </c>
      <c r="AE675">
        <v>0.83480220406819883</v>
      </c>
      <c r="AF675">
        <v>0.83150095717836414</v>
      </c>
      <c r="AG675">
        <v>0.83151284973682171</v>
      </c>
      <c r="AH675">
        <v>0.8299901312857193</v>
      </c>
      <c r="AI675">
        <v>0.82830584975279731</v>
      </c>
      <c r="AJ675">
        <v>0.82277435453533565</v>
      </c>
      <c r="AK675">
        <v>0.83923251606668814</v>
      </c>
      <c r="AL675">
        <v>0.82824943224678571</v>
      </c>
      <c r="AM675">
        <v>0.8308718147789107</v>
      </c>
      <c r="AN675">
        <v>0.83307734964671765</v>
      </c>
      <c r="AO675">
        <v>0.83619783220761201</v>
      </c>
      <c r="AP675">
        <v>0.84324935097537612</v>
      </c>
      <c r="AQ675">
        <v>0.84258794058402164</v>
      </c>
      <c r="AR675">
        <v>0.84444795637077885</v>
      </c>
      <c r="AS675">
        <v>0.84978029613676831</v>
      </c>
      <c r="AT675">
        <v>0.88683376842984485</v>
      </c>
      <c r="AU675">
        <v>0.88288222592800925</v>
      </c>
      <c r="AV675">
        <v>0.87455831147094276</v>
      </c>
      <c r="AW675">
        <v>0.86860846567293637</v>
      </c>
      <c r="AX675">
        <v>0.85287770856597822</v>
      </c>
      <c r="AY675">
        <v>0.8732313657955354</v>
      </c>
      <c r="AZ675">
        <v>0.86606001113305531</v>
      </c>
    </row>
    <row r="676" spans="11:52" ht="14.4">
      <c r="K676" t="s">
        <v>490</v>
      </c>
      <c r="L676" t="s">
        <v>143</v>
      </c>
      <c r="M676" t="s">
        <v>92</v>
      </c>
      <c r="N676" t="s">
        <v>80</v>
      </c>
      <c r="O676">
        <v>0.91231684860309792</v>
      </c>
      <c r="P676">
        <v>0.91256981304796636</v>
      </c>
      <c r="Q676">
        <v>0.90569649834097377</v>
      </c>
      <c r="R676">
        <v>0.91054826982107406</v>
      </c>
      <c r="S676">
        <v>0.90817372052188705</v>
      </c>
      <c r="T676">
        <v>0.91075972803230709</v>
      </c>
      <c r="U676">
        <v>0.90879290658797041</v>
      </c>
      <c r="V676">
        <v>0.91165995201376004</v>
      </c>
      <c r="W676">
        <v>0.90854238073210369</v>
      </c>
      <c r="X676">
        <v>0.90638951468895923</v>
      </c>
      <c r="Y676">
        <v>0.89867063476617093</v>
      </c>
      <c r="Z676">
        <v>0.90066559502043253</v>
      </c>
      <c r="AA676">
        <v>0.8972018961117042</v>
      </c>
      <c r="AB676">
        <v>0.90310588529104996</v>
      </c>
      <c r="AC676">
        <v>0.90338735498219214</v>
      </c>
      <c r="AD676">
        <v>0.91331000500971404</v>
      </c>
      <c r="AE676">
        <v>0.91502403551381428</v>
      </c>
      <c r="AF676">
        <v>0.9081336198051454</v>
      </c>
      <c r="AG676">
        <v>0.90160087197947469</v>
      </c>
      <c r="AH676">
        <v>0.88856123577680868</v>
      </c>
      <c r="AI676">
        <v>0.89571194896157413</v>
      </c>
      <c r="AJ676">
        <v>0.89838970291464459</v>
      </c>
      <c r="AK676">
        <v>0.90941988334034285</v>
      </c>
      <c r="AL676">
        <v>0.90960236040923836</v>
      </c>
      <c r="AM676">
        <v>0.91352248984255613</v>
      </c>
      <c r="AN676">
        <v>0.91498652494484811</v>
      </c>
      <c r="AO676">
        <v>0.91864879552883516</v>
      </c>
      <c r="AP676">
        <v>0.91789197974489523</v>
      </c>
      <c r="AQ676">
        <v>0.92146373870108389</v>
      </c>
      <c r="AR676">
        <v>0.91852603985190717</v>
      </c>
      <c r="AS676">
        <v>0.92090113485825087</v>
      </c>
      <c r="AT676">
        <v>0.92375591373602273</v>
      </c>
      <c r="AU676">
        <v>0.92774544228189515</v>
      </c>
      <c r="AV676">
        <v>0.92929713295554972</v>
      </c>
      <c r="AW676">
        <v>0.93153137168030797</v>
      </c>
      <c r="AX676">
        <v>0.93213478744713252</v>
      </c>
      <c r="AY676">
        <v>0.93474689560194735</v>
      </c>
      <c r="AZ676">
        <v>0.9352959447059056</v>
      </c>
    </row>
    <row r="677" spans="11:52" ht="14.4">
      <c r="K677" t="s">
        <v>491</v>
      </c>
      <c r="L677" t="s">
        <v>143</v>
      </c>
      <c r="M677" t="s">
        <v>15</v>
      </c>
      <c r="N677" t="s">
        <v>80</v>
      </c>
      <c r="O677">
        <v>0.89603026407785835</v>
      </c>
      <c r="P677">
        <v>0.89486971924137004</v>
      </c>
      <c r="Q677">
        <v>0.89897915570227493</v>
      </c>
      <c r="R677">
        <v>0.8929446792746718</v>
      </c>
      <c r="S677">
        <v>0.88556648757543133</v>
      </c>
      <c r="T677">
        <v>0.87585472212443805</v>
      </c>
      <c r="U677">
        <v>0.87249725175528703</v>
      </c>
      <c r="V677">
        <v>0.87313243514065852</v>
      </c>
      <c r="W677">
        <v>0.87158066565292192</v>
      </c>
      <c r="X677">
        <v>0.8782867899080754</v>
      </c>
      <c r="Y677">
        <v>0.88371692842631477</v>
      </c>
      <c r="Z677">
        <v>0.87676495086209205</v>
      </c>
      <c r="AA677">
        <v>0.87650499816381044</v>
      </c>
      <c r="AB677">
        <v>0.88383412533159333</v>
      </c>
      <c r="AC677">
        <v>0.88596157619288129</v>
      </c>
      <c r="AD677">
        <v>0.88493828916478368</v>
      </c>
      <c r="AE677">
        <v>0.85646171126275072</v>
      </c>
      <c r="AF677">
        <v>0.86793119347130721</v>
      </c>
      <c r="AG677">
        <v>0.86759078621058228</v>
      </c>
      <c r="AH677">
        <v>0.86008067503847907</v>
      </c>
      <c r="AI677">
        <v>0.86476336325800451</v>
      </c>
      <c r="AJ677">
        <v>0.8738293246172355</v>
      </c>
      <c r="AK677">
        <v>0.87341202845716159</v>
      </c>
      <c r="AL677">
        <v>0.86937865797707381</v>
      </c>
      <c r="AM677">
        <v>0.86834595783567348</v>
      </c>
      <c r="AN677">
        <v>0.88450208737572467</v>
      </c>
      <c r="AO677">
        <v>0.88586135415736555</v>
      </c>
      <c r="AP677">
        <v>0.88346848728046301</v>
      </c>
      <c r="AQ677">
        <v>0.88404724913889055</v>
      </c>
      <c r="AR677">
        <v>0.8916334676377885</v>
      </c>
      <c r="AS677">
        <v>0.88715112526529916</v>
      </c>
      <c r="AT677">
        <v>0.8838544445794162</v>
      </c>
      <c r="AU677">
        <v>0.88276927619490653</v>
      </c>
      <c r="AV677">
        <v>0.89165462723793454</v>
      </c>
      <c r="AW677">
        <v>0.8917701104916107</v>
      </c>
      <c r="AX677">
        <v>0.89280841402333788</v>
      </c>
      <c r="AY677">
        <v>0.89378503773171891</v>
      </c>
      <c r="AZ677">
        <v>0.86201294235877635</v>
      </c>
    </row>
    <row r="678" spans="11:52" ht="14.4">
      <c r="K678" t="s">
        <v>492</v>
      </c>
      <c r="L678" t="s">
        <v>143</v>
      </c>
      <c r="M678" t="s">
        <v>91</v>
      </c>
      <c r="N678" t="s">
        <v>80</v>
      </c>
      <c r="O678">
        <v>0.80999579348674799</v>
      </c>
      <c r="P678">
        <v>0.81884392782079141</v>
      </c>
      <c r="Q678">
        <v>0.82044003203742788</v>
      </c>
      <c r="R678">
        <v>0.82488657425796885</v>
      </c>
      <c r="S678">
        <v>0.82512484694120092</v>
      </c>
      <c r="T678">
        <v>0.83080044143719922</v>
      </c>
      <c r="U678">
        <v>0.82647498409280928</v>
      </c>
      <c r="V678">
        <v>0.82849847947961364</v>
      </c>
      <c r="W678">
        <v>0.83063756966634317</v>
      </c>
      <c r="X678">
        <v>0.82938157552495873</v>
      </c>
      <c r="Y678">
        <v>0.8172487391030161</v>
      </c>
      <c r="Z678">
        <v>0.81611064683723533</v>
      </c>
      <c r="AA678">
        <v>0.81826082143945644</v>
      </c>
      <c r="AB678">
        <v>0.81064773676107349</v>
      </c>
      <c r="AC678">
        <v>0.80947989399034015</v>
      </c>
      <c r="AD678">
        <v>0.81291248671953764</v>
      </c>
      <c r="AE678">
        <v>0.8156904605570261</v>
      </c>
      <c r="AF678">
        <v>0.84091111825044784</v>
      </c>
      <c r="AG678">
        <v>0.84140443740447057</v>
      </c>
      <c r="AH678">
        <v>0.84554969909566435</v>
      </c>
      <c r="AI678">
        <v>0.85009454468221346</v>
      </c>
      <c r="AJ678">
        <v>0.84351785997624196</v>
      </c>
      <c r="AK678">
        <v>0.84063748880606415</v>
      </c>
      <c r="AL678">
        <v>0.83184551400609252</v>
      </c>
      <c r="AM678">
        <v>0.83636335408396212</v>
      </c>
      <c r="AN678">
        <v>0.84281468033030316</v>
      </c>
      <c r="AO678">
        <v>0.84583134883391453</v>
      </c>
      <c r="AP678">
        <v>0.84477473191277275</v>
      </c>
      <c r="AQ678">
        <v>0.84602203807860588</v>
      </c>
      <c r="AR678">
        <v>0.84933105404954112</v>
      </c>
      <c r="AS678">
        <v>0.8551934090162131</v>
      </c>
      <c r="AT678">
        <v>0.85884190576381492</v>
      </c>
      <c r="AU678">
        <v>0.85655134353161588</v>
      </c>
      <c r="AV678">
        <v>0.85085852628548964</v>
      </c>
      <c r="AW678">
        <v>0.85171414920038657</v>
      </c>
      <c r="AX678">
        <v>0.85673470425734477</v>
      </c>
      <c r="AY678">
        <v>0.86115557985935787</v>
      </c>
      <c r="AZ678">
        <v>0.85266355422386386</v>
      </c>
    </row>
    <row r="679" spans="11:52" ht="14.4">
      <c r="K679" t="s">
        <v>493</v>
      </c>
      <c r="L679" t="s">
        <v>143</v>
      </c>
      <c r="M679" t="s">
        <v>16</v>
      </c>
      <c r="N679" t="s">
        <v>80</v>
      </c>
      <c r="O679">
        <v>0.77182176225655585</v>
      </c>
      <c r="P679">
        <v>0.76839342151137413</v>
      </c>
      <c r="Q679">
        <v>0.76165187713123916</v>
      </c>
      <c r="R679">
        <v>0.76247941606339231</v>
      </c>
      <c r="S679">
        <v>0.75810177521670974</v>
      </c>
      <c r="T679">
        <v>0.7623319807513288</v>
      </c>
      <c r="U679">
        <v>0.75818367132274356</v>
      </c>
      <c r="V679">
        <v>0.76600508834497361</v>
      </c>
      <c r="W679">
        <v>0.77017402955321634</v>
      </c>
      <c r="X679">
        <v>0.77763191986491675</v>
      </c>
      <c r="Y679">
        <v>0.78128364965050179</v>
      </c>
      <c r="Z679">
        <v>0.7819711829730458</v>
      </c>
      <c r="AA679">
        <v>0.77429033133671366</v>
      </c>
      <c r="AB679">
        <v>0.78333092545207683</v>
      </c>
      <c r="AC679">
        <v>0.78424034244585694</v>
      </c>
      <c r="AD679">
        <v>0.78471718061044338</v>
      </c>
      <c r="AE679">
        <v>0.78649014963052699</v>
      </c>
      <c r="AF679">
        <v>0.78095766305702941</v>
      </c>
      <c r="AG679">
        <v>0.78973016806930652</v>
      </c>
      <c r="AH679">
        <v>0.78906614973929867</v>
      </c>
      <c r="AI679">
        <v>0.79049942912671267</v>
      </c>
      <c r="AJ679">
        <v>0.7962633896846989</v>
      </c>
      <c r="AK679">
        <v>0.80542939254736612</v>
      </c>
      <c r="AL679">
        <v>0.79776141779062781</v>
      </c>
      <c r="AM679">
        <v>0.80519889416647228</v>
      </c>
      <c r="AN679">
        <v>0.7943408020889593</v>
      </c>
      <c r="AO679">
        <v>0.79976537575167661</v>
      </c>
      <c r="AP679">
        <v>0.80526368132914306</v>
      </c>
      <c r="AQ679">
        <v>0.80818203821539525</v>
      </c>
      <c r="AR679">
        <v>0.79885011978306997</v>
      </c>
      <c r="AS679">
        <v>0.78675670818060861</v>
      </c>
      <c r="AT679">
        <v>0.78115484557064752</v>
      </c>
      <c r="AU679">
        <v>0.7803435795005329</v>
      </c>
      <c r="AV679">
        <v>0.78376379845975563</v>
      </c>
      <c r="AW679">
        <v>0.78368524360373604</v>
      </c>
      <c r="AX679">
        <v>0.78819184051196756</v>
      </c>
      <c r="AY679">
        <v>0.79103704587121393</v>
      </c>
      <c r="AZ679">
        <v>0.79053258298369211</v>
      </c>
    </row>
    <row r="680" spans="11:52" ht="14.4">
      <c r="K680" t="s">
        <v>494</v>
      </c>
      <c r="L680" t="s">
        <v>143</v>
      </c>
      <c r="M680" t="s">
        <v>17</v>
      </c>
      <c r="N680" t="s">
        <v>80</v>
      </c>
      <c r="O680">
        <v>0.82259447205813629</v>
      </c>
      <c r="P680">
        <v>0.81811386286236987</v>
      </c>
      <c r="Q680">
        <v>0.82109942959869375</v>
      </c>
      <c r="R680">
        <v>0.79934409475982693</v>
      </c>
      <c r="S680">
        <v>0.81036654618143933</v>
      </c>
      <c r="T680">
        <v>0.81289227511083217</v>
      </c>
      <c r="U680">
        <v>0.82519983468790847</v>
      </c>
      <c r="V680">
        <v>0.83855347336695474</v>
      </c>
      <c r="W680">
        <v>0.83577049194162389</v>
      </c>
      <c r="X680">
        <v>0.83115440172131028</v>
      </c>
      <c r="Y680">
        <v>0.8321349633517714</v>
      </c>
      <c r="Z680">
        <v>0.8371954942086679</v>
      </c>
      <c r="AA680">
        <v>0.84161368121230562</v>
      </c>
      <c r="AB680">
        <v>0.83914932626833827</v>
      </c>
      <c r="AC680">
        <v>0.84220941561166418</v>
      </c>
      <c r="AD680">
        <v>0.83956200265482828</v>
      </c>
      <c r="AE680">
        <v>0.839415958727734</v>
      </c>
      <c r="AF680">
        <v>0.82994185219873451</v>
      </c>
      <c r="AG680">
        <v>0.83694559037367267</v>
      </c>
      <c r="AH680">
        <v>0.83019737931853388</v>
      </c>
      <c r="AI680">
        <v>0.82707377922380187</v>
      </c>
      <c r="AJ680">
        <v>0.831638927046087</v>
      </c>
      <c r="AK680">
        <v>0.82815149417662148</v>
      </c>
      <c r="AL680">
        <v>0.81061509374798768</v>
      </c>
      <c r="AM680">
        <v>0.82178330498898466</v>
      </c>
      <c r="AN680">
        <v>0.8278178965074553</v>
      </c>
      <c r="AO680">
        <v>0.82899616622726524</v>
      </c>
      <c r="AP680">
        <v>0.83421053731913875</v>
      </c>
      <c r="AQ680">
        <v>0.83213539167548012</v>
      </c>
      <c r="AR680">
        <v>0.84434338242495632</v>
      </c>
      <c r="AS680">
        <v>0.83282775441733359</v>
      </c>
      <c r="AT680">
        <v>0.82368014612995044</v>
      </c>
      <c r="AU680">
        <v>0.83184903665234866</v>
      </c>
      <c r="AV680">
        <v>0.81494338253386411</v>
      </c>
      <c r="AW680">
        <v>0.82146062839808187</v>
      </c>
      <c r="AX680">
        <v>0.81840467961913588</v>
      </c>
      <c r="AY680">
        <v>0.82287663246272547</v>
      </c>
      <c r="AZ680">
        <v>0.82473392841682847</v>
      </c>
    </row>
    <row r="681" spans="11:52" ht="14.4">
      <c r="K681" t="s">
        <v>722</v>
      </c>
      <c r="L681" t="s">
        <v>143</v>
      </c>
      <c r="M681" t="s">
        <v>97</v>
      </c>
      <c r="N681" t="s">
        <v>80</v>
      </c>
      <c r="O681" t="s">
        <v>6079</v>
      </c>
      <c r="P681" t="s">
        <v>6079</v>
      </c>
      <c r="Q681" t="s">
        <v>6079</v>
      </c>
      <c r="R681" t="s">
        <v>6079</v>
      </c>
      <c r="S681" t="s">
        <v>6079</v>
      </c>
      <c r="T681" t="s">
        <v>6079</v>
      </c>
      <c r="U681">
        <v>0.89402652900015211</v>
      </c>
      <c r="V681">
        <v>0.89847372549898796</v>
      </c>
      <c r="W681">
        <v>0.90001477764880444</v>
      </c>
      <c r="X681">
        <v>0.90021051100112959</v>
      </c>
      <c r="Y681">
        <v>0.89637036056923947</v>
      </c>
      <c r="Z681">
        <v>0.89778183619034613</v>
      </c>
      <c r="AA681">
        <v>0.89725814700636797</v>
      </c>
      <c r="AB681">
        <v>0.90525225807207677</v>
      </c>
      <c r="AC681">
        <v>0.90292398076849389</v>
      </c>
      <c r="AD681">
        <v>0.90415019710239797</v>
      </c>
      <c r="AE681">
        <v>0.90330577759447939</v>
      </c>
      <c r="AF681">
        <v>0.89949586081746669</v>
      </c>
      <c r="AG681">
        <v>0.89847510779666206</v>
      </c>
      <c r="AH681">
        <v>0.90503720459656933</v>
      </c>
      <c r="AI681">
        <v>0.90273671796062238</v>
      </c>
      <c r="AJ681">
        <v>0.89970741258377618</v>
      </c>
      <c r="AK681">
        <v>0.89809306868380478</v>
      </c>
      <c r="AL681">
        <v>0.89434295011306508</v>
      </c>
      <c r="AM681">
        <v>0.89582299289342815</v>
      </c>
      <c r="AN681">
        <v>0.8941484921848919</v>
      </c>
      <c r="AO681">
        <v>0.89501635307676353</v>
      </c>
      <c r="AP681">
        <v>0.89679403777911859</v>
      </c>
      <c r="AQ681">
        <v>0.89878129345276692</v>
      </c>
      <c r="AR681">
        <v>0.89776912557272115</v>
      </c>
      <c r="AS681">
        <v>0.89888528640775345</v>
      </c>
      <c r="AT681">
        <v>0.90079894163678254</v>
      </c>
      <c r="AU681">
        <v>0.90532522917789759</v>
      </c>
      <c r="AV681">
        <v>0.9014404625151442</v>
      </c>
      <c r="AW681">
        <v>0.89076673448650157</v>
      </c>
      <c r="AX681">
        <v>0.88471900764185041</v>
      </c>
      <c r="AY681">
        <v>0.87955401481068207</v>
      </c>
      <c r="AZ681">
        <v>0.85733904953357598</v>
      </c>
    </row>
    <row r="682" spans="11:52" ht="14.4">
      <c r="K682" t="s">
        <v>495</v>
      </c>
      <c r="L682" t="s">
        <v>143</v>
      </c>
      <c r="M682" t="s">
        <v>18</v>
      </c>
      <c r="N682" t="s">
        <v>80</v>
      </c>
      <c r="O682">
        <v>0.8514777513355154</v>
      </c>
      <c r="P682">
        <v>0.85599154135192612</v>
      </c>
      <c r="Q682">
        <v>0.86115143719230525</v>
      </c>
      <c r="R682">
        <v>0.85908956936786363</v>
      </c>
      <c r="S682">
        <v>0.86314861453119041</v>
      </c>
      <c r="T682">
        <v>0.87430294040216971</v>
      </c>
      <c r="U682">
        <v>0.8725620270524278</v>
      </c>
      <c r="V682">
        <v>0.8716896635184842</v>
      </c>
      <c r="W682">
        <v>0.87202802088304787</v>
      </c>
      <c r="X682">
        <v>0.87449721137260372</v>
      </c>
      <c r="Y682">
        <v>0.87214350748781921</v>
      </c>
      <c r="Z682">
        <v>0.87231755128089683</v>
      </c>
      <c r="AA682">
        <v>0.87486871926616261</v>
      </c>
      <c r="AB682">
        <v>0.87249368667374638</v>
      </c>
      <c r="AC682">
        <v>0.87025036643747844</v>
      </c>
      <c r="AD682">
        <v>0.87289942034941115</v>
      </c>
      <c r="AE682">
        <v>0.87190187046192014</v>
      </c>
      <c r="AF682">
        <v>0.86936883633417883</v>
      </c>
      <c r="AG682">
        <v>0.8701478711048698</v>
      </c>
      <c r="AH682">
        <v>0.86578316149368517</v>
      </c>
      <c r="AI682">
        <v>0.86314480467838339</v>
      </c>
      <c r="AJ682">
        <v>0.86766546723827787</v>
      </c>
      <c r="AK682">
        <v>0.86992268927975325</v>
      </c>
      <c r="AL682">
        <v>0.86434070597827173</v>
      </c>
      <c r="AM682">
        <v>0.8669492628728267</v>
      </c>
      <c r="AN682">
        <v>0.86441787234103329</v>
      </c>
      <c r="AO682">
        <v>0.87136209032109757</v>
      </c>
      <c r="AP682">
        <v>0.87345875707132326</v>
      </c>
      <c r="AQ682">
        <v>0.87461770028036445</v>
      </c>
      <c r="AR682">
        <v>0.87098736244419228</v>
      </c>
      <c r="AS682">
        <v>0.87020550844093647</v>
      </c>
      <c r="AT682">
        <v>0.86948436330304513</v>
      </c>
      <c r="AU682">
        <v>0.87084758983705213</v>
      </c>
      <c r="AV682">
        <v>0.86604146193361853</v>
      </c>
      <c r="AW682">
        <v>0.8687122958663096</v>
      </c>
      <c r="AX682">
        <v>0.87778269736307324</v>
      </c>
      <c r="AY682">
        <v>0.87789238752971122</v>
      </c>
      <c r="AZ682">
        <v>0.87530533706423908</v>
      </c>
    </row>
    <row r="683" spans="11:52" ht="14.4">
      <c r="K683" t="s">
        <v>496</v>
      </c>
      <c r="L683" t="s">
        <v>143</v>
      </c>
      <c r="M683" t="s">
        <v>34</v>
      </c>
      <c r="N683" t="s">
        <v>80</v>
      </c>
      <c r="O683">
        <v>0.79593357835568257</v>
      </c>
      <c r="P683">
        <v>0.79677350626803956</v>
      </c>
      <c r="Q683">
        <v>0.79401837373802353</v>
      </c>
      <c r="R683">
        <v>0.79618339133097293</v>
      </c>
      <c r="S683">
        <v>0.80071126585635644</v>
      </c>
      <c r="T683">
        <v>0.80326649421492047</v>
      </c>
      <c r="U683">
        <v>0.80271044234972899</v>
      </c>
      <c r="V683">
        <v>0.80518140278433659</v>
      </c>
      <c r="W683">
        <v>0.80325784079936002</v>
      </c>
      <c r="X683">
        <v>0.80626814557612747</v>
      </c>
      <c r="Y683">
        <v>0.80542933896172031</v>
      </c>
      <c r="Z683">
        <v>0.80883075392963699</v>
      </c>
      <c r="AA683">
        <v>0.80815678975462812</v>
      </c>
      <c r="AB683">
        <v>0.81111542117480351</v>
      </c>
      <c r="AC683">
        <v>0.8100463044241174</v>
      </c>
      <c r="AD683">
        <v>0.8105142200536033</v>
      </c>
      <c r="AE683">
        <v>0.81119332355053453</v>
      </c>
      <c r="AF683">
        <v>0.80476518495751792</v>
      </c>
      <c r="AG683">
        <v>0.80833930917467423</v>
      </c>
      <c r="AH683">
        <v>0.80897456232413067</v>
      </c>
      <c r="AI683">
        <v>0.806319446805421</v>
      </c>
      <c r="AJ683">
        <v>0.80787540786637091</v>
      </c>
      <c r="AK683">
        <v>0.84348909741211009</v>
      </c>
      <c r="AL683">
        <v>0.83754296076899493</v>
      </c>
      <c r="AM683">
        <v>0.84000637190661365</v>
      </c>
      <c r="AN683">
        <v>0.83829007835580893</v>
      </c>
      <c r="AO683">
        <v>0.84000020811019172</v>
      </c>
      <c r="AP683">
        <v>0.84349478488529539</v>
      </c>
      <c r="AQ683">
        <v>0.84354907452282435</v>
      </c>
      <c r="AR683">
        <v>0.8411726446743033</v>
      </c>
      <c r="AS683">
        <v>0.83431488160977541</v>
      </c>
      <c r="AT683">
        <v>0.83416077776024988</v>
      </c>
      <c r="AU683">
        <v>0.83664178896326524</v>
      </c>
      <c r="AV683">
        <v>0.83491325256268245</v>
      </c>
      <c r="AW683">
        <v>0.8363624763709302</v>
      </c>
      <c r="AX683">
        <v>0.83752902217840852</v>
      </c>
      <c r="AY683">
        <v>0.83907679686888093</v>
      </c>
      <c r="AZ683">
        <v>0.83367440887439148</v>
      </c>
    </row>
    <row r="684" spans="11:52" ht="14.4">
      <c r="K684" t="s">
        <v>497</v>
      </c>
      <c r="L684" t="s">
        <v>143</v>
      </c>
      <c r="M684" t="s">
        <v>19</v>
      </c>
      <c r="N684" t="s">
        <v>80</v>
      </c>
      <c r="O684">
        <v>0.81577243282702827</v>
      </c>
      <c r="P684">
        <v>0.82982207172173972</v>
      </c>
      <c r="Q684">
        <v>0.82707947193194831</v>
      </c>
      <c r="R684">
        <v>0.82231142111201172</v>
      </c>
      <c r="S684">
        <v>0.83036866125104325</v>
      </c>
      <c r="T684">
        <v>0.82924024946358099</v>
      </c>
      <c r="U684">
        <v>0.82490351050508948</v>
      </c>
      <c r="V684">
        <v>0.82893797502025923</v>
      </c>
      <c r="W684">
        <v>0.8248212785682334</v>
      </c>
      <c r="X684">
        <v>0.831323893810065</v>
      </c>
      <c r="Y684">
        <v>0.81120857901776899</v>
      </c>
      <c r="Z684">
        <v>0.80662322762534733</v>
      </c>
      <c r="AA684">
        <v>0.80708417790149611</v>
      </c>
      <c r="AB684">
        <v>0.81148804299894917</v>
      </c>
      <c r="AC684">
        <v>0.79020852942614261</v>
      </c>
      <c r="AD684">
        <v>0.79679743377358769</v>
      </c>
      <c r="AE684">
        <v>0.7938216101648814</v>
      </c>
      <c r="AF684">
        <v>0.78300572683206993</v>
      </c>
      <c r="AG684">
        <v>0.79116764150469998</v>
      </c>
      <c r="AH684">
        <v>0.81750302383041451</v>
      </c>
      <c r="AI684">
        <v>0.81877815300885581</v>
      </c>
      <c r="AJ684">
        <v>0.8101079405519066</v>
      </c>
      <c r="AK684">
        <v>0.80410503266904387</v>
      </c>
      <c r="AL684">
        <v>0.79753734174589019</v>
      </c>
      <c r="AM684">
        <v>0.80168838693654965</v>
      </c>
      <c r="AN684">
        <v>0.81293936316310655</v>
      </c>
      <c r="AO684">
        <v>0.82723068841085012</v>
      </c>
      <c r="AP684">
        <v>0.82292724459754973</v>
      </c>
      <c r="AQ684">
        <v>0.82237036238551675</v>
      </c>
      <c r="AR684">
        <v>0.80939968279543684</v>
      </c>
      <c r="AS684">
        <v>0.80349836026828036</v>
      </c>
      <c r="AT684">
        <v>0.79312512443935568</v>
      </c>
      <c r="AU684">
        <v>0.79351042185649612</v>
      </c>
      <c r="AV684">
        <v>0.79503265970239134</v>
      </c>
      <c r="AW684">
        <v>0.80645920440621388</v>
      </c>
      <c r="AX684">
        <v>0.80576749170683071</v>
      </c>
      <c r="AY684">
        <v>0.80927292257297301</v>
      </c>
      <c r="AZ684">
        <v>0.80615157898834366</v>
      </c>
    </row>
    <row r="685" spans="11:52" ht="14.4">
      <c r="K685" t="s">
        <v>498</v>
      </c>
      <c r="L685" t="s">
        <v>143</v>
      </c>
      <c r="M685" t="s">
        <v>20</v>
      </c>
      <c r="N685" t="s">
        <v>80</v>
      </c>
      <c r="O685">
        <v>0.85044843668403669</v>
      </c>
      <c r="P685">
        <v>0.85187045281504992</v>
      </c>
      <c r="Q685">
        <v>0.85075170984175164</v>
      </c>
      <c r="R685">
        <v>0.85167581133482861</v>
      </c>
      <c r="S685">
        <v>0.85232844990552736</v>
      </c>
      <c r="T685">
        <v>0.85484112633188225</v>
      </c>
      <c r="U685">
        <v>0.85449224908247867</v>
      </c>
      <c r="V685">
        <v>0.85674002462001508</v>
      </c>
      <c r="W685">
        <v>0.85691561824317908</v>
      </c>
      <c r="X685">
        <v>0.85750244458098357</v>
      </c>
      <c r="Y685">
        <v>0.86305001903129108</v>
      </c>
      <c r="Z685">
        <v>0.86416061127308341</v>
      </c>
      <c r="AA685">
        <v>0.86395367697520475</v>
      </c>
      <c r="AB685">
        <v>0.86402273400886287</v>
      </c>
      <c r="AC685">
        <v>0.86254968152273803</v>
      </c>
      <c r="AD685">
        <v>0.85945206964226772</v>
      </c>
      <c r="AE685">
        <v>0.86154737799116021</v>
      </c>
      <c r="AF685">
        <v>0.85515327786156403</v>
      </c>
      <c r="AG685">
        <v>0.85953037632114926</v>
      </c>
      <c r="AH685">
        <v>0.85905775215485147</v>
      </c>
      <c r="AI685">
        <v>0.8608634306077324</v>
      </c>
      <c r="AJ685">
        <v>0.86103867848477633</v>
      </c>
      <c r="AK685">
        <v>0.86073034495333811</v>
      </c>
      <c r="AL685">
        <v>0.85790906818429147</v>
      </c>
      <c r="AM685">
        <v>0.85981692145151589</v>
      </c>
      <c r="AN685">
        <v>0.86471282119899717</v>
      </c>
      <c r="AO685">
        <v>0.86421225056942963</v>
      </c>
      <c r="AP685">
        <v>0.8697823171719582</v>
      </c>
      <c r="AQ685">
        <v>0.86928461360175413</v>
      </c>
      <c r="AR685">
        <v>0.87024788966390865</v>
      </c>
      <c r="AS685">
        <v>0.8698138508931833</v>
      </c>
      <c r="AT685">
        <v>0.87089425439142831</v>
      </c>
      <c r="AU685">
        <v>0.8717180547282718</v>
      </c>
      <c r="AV685">
        <v>0.87098827815182123</v>
      </c>
      <c r="AW685">
        <v>0.86807378554710191</v>
      </c>
      <c r="AX685">
        <v>0.86708470444954244</v>
      </c>
      <c r="AY685">
        <v>0.86666090879016944</v>
      </c>
      <c r="AZ685">
        <v>0.86099290431235509</v>
      </c>
    </row>
    <row r="686" spans="11:52" ht="14.4">
      <c r="K686" t="s">
        <v>499</v>
      </c>
      <c r="L686" t="s">
        <v>143</v>
      </c>
      <c r="M686" t="s">
        <v>21</v>
      </c>
      <c r="N686" t="s">
        <v>80</v>
      </c>
      <c r="O686">
        <v>0.69404568360908825</v>
      </c>
      <c r="P686">
        <v>0.69402652704391798</v>
      </c>
      <c r="Q686">
        <v>0.69323866257523248</v>
      </c>
      <c r="R686">
        <v>0.6982910759790274</v>
      </c>
      <c r="S686">
        <v>0.70832794578426717</v>
      </c>
      <c r="T686">
        <v>0.70419189124178061</v>
      </c>
      <c r="U686">
        <v>0.70686877195174391</v>
      </c>
      <c r="V686">
        <v>0.70864876485620609</v>
      </c>
      <c r="W686">
        <v>0.69346942248788834</v>
      </c>
      <c r="X686">
        <v>0.69770945296662301</v>
      </c>
      <c r="Y686">
        <v>0.69068360794869532</v>
      </c>
      <c r="Z686">
        <v>0.69417536615449182</v>
      </c>
      <c r="AA686">
        <v>0.69515319710251533</v>
      </c>
      <c r="AB686">
        <v>0.69771112484632469</v>
      </c>
      <c r="AC686">
        <v>0.70021568254239297</v>
      </c>
      <c r="AD686">
        <v>0.70205992242753112</v>
      </c>
      <c r="AE686">
        <v>0.70264547369619745</v>
      </c>
      <c r="AF686">
        <v>0.70288583426995188</v>
      </c>
      <c r="AG686">
        <v>0.70711612547236635</v>
      </c>
      <c r="AH686">
        <v>0.70689545787244135</v>
      </c>
      <c r="AI686">
        <v>0.70278414715609205</v>
      </c>
      <c r="AJ686">
        <v>0.7035781446951177</v>
      </c>
      <c r="AK686">
        <v>0.70449182308753422</v>
      </c>
      <c r="AL686">
        <v>0.69287684351924561</v>
      </c>
      <c r="AM686">
        <v>0.70302210622168937</v>
      </c>
      <c r="AN686">
        <v>0.70436479620828396</v>
      </c>
    </row>
    <row r="687" spans="11:52" ht="14.4">
      <c r="K687" t="s">
        <v>500</v>
      </c>
      <c r="L687" t="s">
        <v>143</v>
      </c>
      <c r="M687" t="s">
        <v>22</v>
      </c>
      <c r="N687" t="s">
        <v>80</v>
      </c>
      <c r="O687">
        <v>0.90665532480456801</v>
      </c>
      <c r="P687">
        <v>0.90482141642479508</v>
      </c>
      <c r="Q687">
        <v>0.91051837216001452</v>
      </c>
      <c r="R687">
        <v>0.90494242634388045</v>
      </c>
      <c r="S687">
        <v>0.9023302541375714</v>
      </c>
      <c r="T687">
        <v>0.89129950386996148</v>
      </c>
      <c r="U687">
        <v>0.89370385909019012</v>
      </c>
      <c r="V687">
        <v>0.89756253122611407</v>
      </c>
      <c r="W687">
        <v>0.89570087256624076</v>
      </c>
      <c r="X687">
        <v>0.89095276425959968</v>
      </c>
      <c r="Y687">
        <v>0.8908015770755342</v>
      </c>
      <c r="Z687">
        <v>0.89019154842822812</v>
      </c>
      <c r="AA687">
        <v>0.89173608167669038</v>
      </c>
      <c r="AB687">
        <v>0.89143758533544926</v>
      </c>
      <c r="AC687">
        <v>0.89262286083823317</v>
      </c>
      <c r="AD687">
        <v>0.89485124423327245</v>
      </c>
      <c r="AE687">
        <v>0.89434965864175764</v>
      </c>
      <c r="AF687">
        <v>0.90271800222836396</v>
      </c>
      <c r="AG687">
        <v>0.90185190570095741</v>
      </c>
      <c r="AH687">
        <v>0.905275503136167</v>
      </c>
      <c r="AI687">
        <v>0.89733719818423618</v>
      </c>
      <c r="AJ687">
        <v>0.8967420372752346</v>
      </c>
      <c r="AK687">
        <v>0.90176271846059231</v>
      </c>
      <c r="AL687">
        <v>0.89842701734433483</v>
      </c>
      <c r="AM687">
        <v>0.90002461203244899</v>
      </c>
      <c r="AN687">
        <v>0.90193351171777891</v>
      </c>
      <c r="AO687">
        <v>0.89831753228171796</v>
      </c>
      <c r="AP687">
        <v>0.88964266642282508</v>
      </c>
      <c r="AQ687">
        <v>0.88922330362350877</v>
      </c>
      <c r="AR687">
        <v>0.88395071512617873</v>
      </c>
      <c r="AS687">
        <v>0.88531572244112844</v>
      </c>
      <c r="AT687">
        <v>0.88798402533806431</v>
      </c>
      <c r="AU687">
        <v>0.89167167123617619</v>
      </c>
      <c r="AV687">
        <v>0.88692469967405374</v>
      </c>
      <c r="AW687">
        <v>0.88584140907097475</v>
      </c>
      <c r="AX687">
        <v>0.88511463707478533</v>
      </c>
      <c r="AY687">
        <v>0.88985508370049582</v>
      </c>
      <c r="AZ687">
        <v>0.8811013468095118</v>
      </c>
    </row>
    <row r="688" spans="11:52" ht="14.4">
      <c r="K688" t="s">
        <v>501</v>
      </c>
      <c r="L688" t="s">
        <v>143</v>
      </c>
      <c r="M688" t="s">
        <v>90</v>
      </c>
      <c r="N688" t="s">
        <v>80</v>
      </c>
      <c r="O688">
        <v>0.87514756549065476</v>
      </c>
      <c r="P688">
        <v>0.88122356976643557</v>
      </c>
      <c r="Q688">
        <v>0.88283606261260861</v>
      </c>
      <c r="R688">
        <v>0.88500101271184994</v>
      </c>
      <c r="S688">
        <v>0.86609408698127222</v>
      </c>
      <c r="T688">
        <v>0.87024856568432252</v>
      </c>
      <c r="U688">
        <v>0.8731200009433322</v>
      </c>
      <c r="V688">
        <v>0.87499721456894908</v>
      </c>
      <c r="W688">
        <v>0.87216282848011151</v>
      </c>
      <c r="X688">
        <v>0.87437826644110739</v>
      </c>
      <c r="Y688">
        <v>0.87711342813388915</v>
      </c>
      <c r="Z688">
        <v>0.87956053488206243</v>
      </c>
      <c r="AA688">
        <v>0.88075131897724257</v>
      </c>
      <c r="AB688">
        <v>0.88468629614744421</v>
      </c>
      <c r="AC688">
        <v>0.89323296567015509</v>
      </c>
      <c r="AD688">
        <v>0.89544775767868667</v>
      </c>
      <c r="AE688">
        <v>0.89089274816404707</v>
      </c>
      <c r="AF688">
        <v>0.89695134173635072</v>
      </c>
      <c r="AG688">
        <v>0.89453480448222389</v>
      </c>
      <c r="AH688">
        <v>0.89461790648963424</v>
      </c>
      <c r="AI688">
        <v>0.89187895798876626</v>
      </c>
      <c r="AJ688">
        <v>0.88272430252822287</v>
      </c>
      <c r="AK688">
        <v>0.88894353874564114</v>
      </c>
      <c r="AL688">
        <v>0.88803017866808676</v>
      </c>
      <c r="AM688">
        <v>0.8896618267504165</v>
      </c>
      <c r="AN688">
        <v>0.89240191859241347</v>
      </c>
      <c r="AO688">
        <v>0.89641526991517695</v>
      </c>
      <c r="AP688">
        <v>0.89767306004133773</v>
      </c>
      <c r="AQ688">
        <v>0.90136571595206916</v>
      </c>
      <c r="AR688">
        <v>0.8997278676073448</v>
      </c>
      <c r="AS688">
        <v>0.88905045648285708</v>
      </c>
      <c r="AT688">
        <v>0.88160539786108605</v>
      </c>
      <c r="AU688">
        <v>0.88238408983015038</v>
      </c>
      <c r="AV688">
        <v>0.88833092151233406</v>
      </c>
      <c r="AW688">
        <v>0.89527599237826372</v>
      </c>
      <c r="AX688">
        <v>0.89479501186001709</v>
      </c>
      <c r="AY688">
        <v>0.89396028207265887</v>
      </c>
      <c r="AZ688">
        <v>0.88964369322858861</v>
      </c>
    </row>
    <row r="689" spans="11:52" ht="14.4">
      <c r="K689" t="s">
        <v>502</v>
      </c>
      <c r="L689" t="s">
        <v>143</v>
      </c>
      <c r="M689" t="s">
        <v>23</v>
      </c>
      <c r="N689" t="s">
        <v>80</v>
      </c>
      <c r="O689">
        <v>0.83255624091133251</v>
      </c>
      <c r="P689">
        <v>0.80935525967860511</v>
      </c>
      <c r="Q689">
        <v>0.79919852487064835</v>
      </c>
      <c r="R689">
        <v>0.81309042451699787</v>
      </c>
      <c r="S689">
        <v>0.81187392978330863</v>
      </c>
      <c r="T689">
        <v>0.81347614217774644</v>
      </c>
      <c r="U689">
        <v>0.79829185343910236</v>
      </c>
      <c r="V689">
        <v>0.79341370234894892</v>
      </c>
      <c r="W689">
        <v>0.78945510718636613</v>
      </c>
      <c r="X689">
        <v>0.79180758771914383</v>
      </c>
      <c r="Y689">
        <v>0.82401793114974031</v>
      </c>
      <c r="Z689">
        <v>0.82644598302521877</v>
      </c>
      <c r="AA689">
        <v>0.82806873865836539</v>
      </c>
      <c r="AB689">
        <v>0.8207415404908156</v>
      </c>
      <c r="AC689">
        <v>0.82318204930762484</v>
      </c>
      <c r="AD689">
        <v>0.84528225465659845</v>
      </c>
      <c r="AE689">
        <v>0.84735615859963043</v>
      </c>
      <c r="AF689">
        <v>0.8455112873389613</v>
      </c>
      <c r="AG689">
        <v>0.87112260928519836</v>
      </c>
      <c r="AH689">
        <v>0.86399401475516591</v>
      </c>
      <c r="AI689">
        <v>0.87141067781752624</v>
      </c>
      <c r="AJ689">
        <v>0.87448794210978287</v>
      </c>
      <c r="AK689">
        <v>0.88290754835682261</v>
      </c>
      <c r="AL689">
        <v>0.88326909463673697</v>
      </c>
      <c r="AM689">
        <v>0.88498483355066204</v>
      </c>
      <c r="AN689">
        <v>0.88503506246152541</v>
      </c>
      <c r="AO689">
        <v>0.88388683014691749</v>
      </c>
      <c r="AP689">
        <v>0.87831399539676591</v>
      </c>
      <c r="AQ689">
        <v>0.88401759229634924</v>
      </c>
      <c r="AR689">
        <v>0.88513998336030242</v>
      </c>
      <c r="AS689">
        <v>0.8841166648996398</v>
      </c>
      <c r="AT689">
        <v>0.88681311965823828</v>
      </c>
      <c r="AU689">
        <v>0.89348812354175244</v>
      </c>
      <c r="AV689">
        <v>0.881792177810794</v>
      </c>
      <c r="AW689">
        <v>0.88351327220214637</v>
      </c>
      <c r="AX689">
        <v>0.88037208230075437</v>
      </c>
      <c r="AY689">
        <v>0.8831006706970479</v>
      </c>
      <c r="AZ689">
        <v>0.87048784634439413</v>
      </c>
    </row>
    <row r="690" spans="11:52" ht="14.4">
      <c r="K690" t="s">
        <v>503</v>
      </c>
      <c r="L690" t="s">
        <v>143</v>
      </c>
      <c r="M690" t="s">
        <v>24</v>
      </c>
      <c r="N690" t="s">
        <v>80</v>
      </c>
      <c r="O690">
        <v>0.87837167363546564</v>
      </c>
      <c r="P690">
        <v>0.88124785369081637</v>
      </c>
      <c r="Q690">
        <v>0.90649104008174108</v>
      </c>
      <c r="R690">
        <v>0.90578642081529004</v>
      </c>
      <c r="S690">
        <v>0.91195913014815921</v>
      </c>
      <c r="T690">
        <v>0.91005698942628732</v>
      </c>
      <c r="U690">
        <v>0.88974837817863051</v>
      </c>
      <c r="V690">
        <v>0.88958146082624479</v>
      </c>
      <c r="W690">
        <v>0.89045566268025278</v>
      </c>
      <c r="X690">
        <v>0.88960166827898146</v>
      </c>
      <c r="Y690">
        <v>0.88696745755998252</v>
      </c>
      <c r="Z690">
        <v>0.88179027202882043</v>
      </c>
      <c r="AA690">
        <v>0.875898841492457</v>
      </c>
      <c r="AB690">
        <v>0.88371709039286206</v>
      </c>
      <c r="AC690">
        <v>0.87820377212944079</v>
      </c>
      <c r="AD690">
        <v>0.8840484753330865</v>
      </c>
      <c r="AE690">
        <v>0.88819623282831828</v>
      </c>
      <c r="AF690">
        <v>0.88791175905767505</v>
      </c>
      <c r="AG690">
        <v>0.88661844428673664</v>
      </c>
      <c r="AH690">
        <v>0.88100338182155791</v>
      </c>
      <c r="AI690">
        <v>0.87111699454087732</v>
      </c>
      <c r="AJ690">
        <v>0.86755331359461763</v>
      </c>
      <c r="AK690">
        <v>0.86987639251298532</v>
      </c>
      <c r="AL690">
        <v>0.86219649151344091</v>
      </c>
      <c r="AM690">
        <v>0.86249711379836558</v>
      </c>
      <c r="AN690">
        <v>0.87098909305388628</v>
      </c>
      <c r="AO690">
        <v>0.8653963191185513</v>
      </c>
      <c r="AP690">
        <v>0.86387723853784604</v>
      </c>
      <c r="AQ690">
        <v>0.8636885806509047</v>
      </c>
      <c r="AR690">
        <v>0.84747380370598813</v>
      </c>
      <c r="AS690">
        <v>0.85386041351186193</v>
      </c>
      <c r="AT690">
        <v>0.83710188102891292</v>
      </c>
      <c r="AU690">
        <v>0.82164719520780605</v>
      </c>
      <c r="AV690">
        <v>0.80433659679060754</v>
      </c>
      <c r="AW690">
        <v>0.81995040180875445</v>
      </c>
      <c r="AX690">
        <v>0.82107939410382325</v>
      </c>
      <c r="AY690">
        <v>0.8277788694228857</v>
      </c>
      <c r="AZ690">
        <v>0.82016577534001567</v>
      </c>
    </row>
    <row r="691" spans="11:52" ht="14.4">
      <c r="K691" t="s">
        <v>1400</v>
      </c>
      <c r="L691" t="s">
        <v>143</v>
      </c>
      <c r="M691" t="s">
        <v>1386</v>
      </c>
      <c r="N691" t="s">
        <v>80</v>
      </c>
      <c r="O691" t="s">
        <v>6079</v>
      </c>
      <c r="P691" t="s">
        <v>6079</v>
      </c>
      <c r="Q691" t="s">
        <v>6079</v>
      </c>
      <c r="R691" t="s">
        <v>6079</v>
      </c>
      <c r="S691" t="s">
        <v>6079</v>
      </c>
      <c r="T691" t="s">
        <v>6079</v>
      </c>
      <c r="U691" t="s">
        <v>6079</v>
      </c>
      <c r="V691" t="s">
        <v>6079</v>
      </c>
      <c r="W691" t="s">
        <v>6079</v>
      </c>
      <c r="X691" t="s">
        <v>6079</v>
      </c>
      <c r="Y691" t="s">
        <v>6079</v>
      </c>
      <c r="Z691" t="s">
        <v>6079</v>
      </c>
      <c r="AA691" t="s">
        <v>6079</v>
      </c>
      <c r="AB691">
        <v>0.87571645307150148</v>
      </c>
      <c r="AC691">
        <v>0.87485975436464158</v>
      </c>
      <c r="AD691">
        <v>0.87441530876742546</v>
      </c>
      <c r="AE691">
        <v>0.88077343828608401</v>
      </c>
      <c r="AF691">
        <v>0.88234429686090277</v>
      </c>
      <c r="AG691">
        <v>0.8865245002643658</v>
      </c>
      <c r="AH691">
        <v>0.88309325279998785</v>
      </c>
      <c r="AI691">
        <v>0.88454483571907139</v>
      </c>
      <c r="AJ691">
        <v>0.88067463610610019</v>
      </c>
      <c r="AK691">
        <v>0.88128808444823459</v>
      </c>
      <c r="AL691">
        <v>0.88247571278012693</v>
      </c>
      <c r="AM691">
        <v>0.88465250121594685</v>
      </c>
      <c r="AN691">
        <v>0.88329475521518541</v>
      </c>
      <c r="AO691">
        <v>0.88539650738397668</v>
      </c>
      <c r="AP691">
        <v>0.88584656091155312</v>
      </c>
      <c r="AQ691">
        <v>0.89006993744671292</v>
      </c>
      <c r="AR691">
        <v>0.88709654761567835</v>
      </c>
      <c r="AS691">
        <v>0.88725036529317292</v>
      </c>
      <c r="AT691">
        <v>0.89326819231332111</v>
      </c>
      <c r="AU691">
        <v>0.89515040397166412</v>
      </c>
      <c r="AV691">
        <v>0.89329996203859585</v>
      </c>
      <c r="AW691">
        <v>0.89745244112925182</v>
      </c>
      <c r="AX691">
        <v>0.8984268603985317</v>
      </c>
      <c r="AY691">
        <v>0.89654234194868732</v>
      </c>
      <c r="AZ691">
        <v>0.88491908223066895</v>
      </c>
    </row>
    <row r="692" spans="11:52" ht="14.4">
      <c r="K692" t="s">
        <v>504</v>
      </c>
      <c r="L692" t="s">
        <v>143</v>
      </c>
      <c r="M692" t="s">
        <v>25</v>
      </c>
      <c r="N692" t="s">
        <v>80</v>
      </c>
      <c r="O692">
        <v>0.85580174234717621</v>
      </c>
      <c r="P692">
        <v>0.85598075255578787</v>
      </c>
      <c r="Q692">
        <v>0.85359179824841724</v>
      </c>
      <c r="R692">
        <v>0.85991960499639708</v>
      </c>
      <c r="S692">
        <v>0.8620084484953785</v>
      </c>
      <c r="T692">
        <v>0.86421754337579937</v>
      </c>
      <c r="U692">
        <v>0.86376408773991875</v>
      </c>
      <c r="V692">
        <v>0.86178026018947218</v>
      </c>
      <c r="W692">
        <v>0.86249426928754613</v>
      </c>
      <c r="X692">
        <v>0.8660076348041833</v>
      </c>
      <c r="Y692">
        <v>0.86496432340626517</v>
      </c>
      <c r="Z692">
        <v>0.86451515488245534</v>
      </c>
      <c r="AA692">
        <v>0.86361650110280885</v>
      </c>
      <c r="AB692">
        <v>0.86836908067193708</v>
      </c>
      <c r="AC692">
        <v>0.86693644423574556</v>
      </c>
      <c r="AD692">
        <v>0.86645425762865924</v>
      </c>
      <c r="AE692">
        <v>0.86481405111178178</v>
      </c>
      <c r="AF692">
        <v>0.8619531499522296</v>
      </c>
      <c r="AG692">
        <v>0.85976146337756898</v>
      </c>
      <c r="AH692">
        <v>0.8654576016444846</v>
      </c>
      <c r="AI692">
        <v>0.86646639933156699</v>
      </c>
      <c r="AJ692">
        <v>0.8591728172299341</v>
      </c>
      <c r="AK692">
        <v>0.85912794821213523</v>
      </c>
      <c r="AL692">
        <v>0.85319744960673349</v>
      </c>
      <c r="AM692">
        <v>0.85514932854905867</v>
      </c>
      <c r="AN692">
        <v>0.85249051216845484</v>
      </c>
      <c r="AO692">
        <v>0.84665637466210364</v>
      </c>
      <c r="AP692">
        <v>0.85782346972052725</v>
      </c>
      <c r="AQ692">
        <v>0.8528512740833718</v>
      </c>
      <c r="AR692">
        <v>0.8580336561366374</v>
      </c>
      <c r="AS692">
        <v>0.85351269016759812</v>
      </c>
      <c r="AT692">
        <v>0.85350991466078352</v>
      </c>
      <c r="AU692">
        <v>0.85733584268514895</v>
      </c>
      <c r="AV692">
        <v>0.85072552654068956</v>
      </c>
      <c r="AW692">
        <v>0.85592754698031293</v>
      </c>
      <c r="AX692">
        <v>0.85072868125587708</v>
      </c>
      <c r="AY692">
        <v>0.84773915296555868</v>
      </c>
      <c r="AZ692">
        <v>0.83829061149175299</v>
      </c>
    </row>
    <row r="693" spans="11:52" ht="14.4">
      <c r="K693" t="s">
        <v>5621</v>
      </c>
      <c r="L693" t="s">
        <v>143</v>
      </c>
      <c r="M693" t="s">
        <v>5610</v>
      </c>
      <c r="N693" t="s">
        <v>80</v>
      </c>
      <c r="AO693">
        <v>0.77264746660120365</v>
      </c>
      <c r="AP693" t="s">
        <v>6079</v>
      </c>
      <c r="AQ693" t="s">
        <v>6079</v>
      </c>
      <c r="AR693" t="s">
        <v>6079</v>
      </c>
      <c r="AS693" t="s">
        <v>6079</v>
      </c>
      <c r="AT693">
        <v>0.79009804071827627</v>
      </c>
      <c r="AU693">
        <v>0.7886526146749766</v>
      </c>
      <c r="AV693">
        <v>0.77607028520329313</v>
      </c>
      <c r="AW693">
        <v>0.77395291476646988</v>
      </c>
      <c r="AX693">
        <v>0.77336511298215316</v>
      </c>
      <c r="AY693">
        <v>0.76868677046700928</v>
      </c>
      <c r="AZ693">
        <v>0.75661165269097996</v>
      </c>
    </row>
    <row r="694" spans="11:52" ht="14.4">
      <c r="K694" t="s">
        <v>505</v>
      </c>
      <c r="L694" t="s">
        <v>143</v>
      </c>
      <c r="M694" t="s">
        <v>98</v>
      </c>
      <c r="N694" t="s">
        <v>80</v>
      </c>
      <c r="O694">
        <v>0.84903805718308323</v>
      </c>
      <c r="P694">
        <v>0.83710694378606165</v>
      </c>
      <c r="Q694">
        <v>0.89457301229132868</v>
      </c>
      <c r="R694">
        <v>0.89481015566131972</v>
      </c>
      <c r="S694">
        <v>0.8955427990418211</v>
      </c>
      <c r="T694">
        <v>0.89411541661442229</v>
      </c>
      <c r="U694">
        <v>0.90089969696632244</v>
      </c>
      <c r="V694">
        <v>0.90327773729072947</v>
      </c>
      <c r="W694">
        <v>0.90708481540537211</v>
      </c>
      <c r="X694">
        <v>0.90093909208883505</v>
      </c>
      <c r="Y694">
        <v>0.89972593222111508</v>
      </c>
      <c r="Z694">
        <v>0.89869410198339572</v>
      </c>
      <c r="AA694">
        <v>0.89952637878670205</v>
      </c>
      <c r="AB694">
        <v>0.90799262355427068</v>
      </c>
      <c r="AC694">
        <v>0.90685252852073839</v>
      </c>
      <c r="AD694">
        <v>0.91108009269932178</v>
      </c>
      <c r="AE694">
        <v>0.91167301516326049</v>
      </c>
      <c r="AF694">
        <v>0.87058335709302126</v>
      </c>
      <c r="AG694">
        <v>0.86575884619856114</v>
      </c>
      <c r="AH694">
        <v>0.86813429767006067</v>
      </c>
      <c r="AI694">
        <v>0.86684071272169227</v>
      </c>
      <c r="AJ694">
        <v>0.87059371447207601</v>
      </c>
      <c r="AK694">
        <v>0.88082142989525236</v>
      </c>
      <c r="AL694">
        <v>0.88113458896728303</v>
      </c>
      <c r="AM694">
        <v>0.88917400035658045</v>
      </c>
      <c r="AN694">
        <v>0.887046450765682</v>
      </c>
      <c r="AO694">
        <v>0.88566273109944804</v>
      </c>
      <c r="AP694">
        <v>0.8908568333175374</v>
      </c>
      <c r="AQ694">
        <v>0.89115886063050964</v>
      </c>
      <c r="AR694">
        <v>0.88517355543174869</v>
      </c>
      <c r="AS694">
        <v>0.90400117849890693</v>
      </c>
      <c r="AT694">
        <v>0.91273887308642987</v>
      </c>
      <c r="AU694">
        <v>0.91857225357392525</v>
      </c>
      <c r="AV694">
        <v>0.86603785688371149</v>
      </c>
      <c r="AW694">
        <v>0.82411456781541581</v>
      </c>
      <c r="AX694">
        <v>0.83549542694573731</v>
      </c>
      <c r="AY694">
        <v>0.83732277305782477</v>
      </c>
      <c r="AZ694">
        <v>0.80363087358788465</v>
      </c>
    </row>
    <row r="695" spans="11:52" ht="14.4">
      <c r="K695" t="s">
        <v>506</v>
      </c>
      <c r="L695" t="s">
        <v>143</v>
      </c>
      <c r="M695" t="s">
        <v>94</v>
      </c>
      <c r="N695" t="s">
        <v>80</v>
      </c>
      <c r="O695">
        <v>0.89716178342396213</v>
      </c>
      <c r="P695">
        <v>0.913925875712995</v>
      </c>
      <c r="Q695">
        <v>0.91242000868195872</v>
      </c>
      <c r="R695">
        <v>0.87478276226090368</v>
      </c>
      <c r="S695">
        <v>0.87106439797991952</v>
      </c>
      <c r="T695">
        <v>0.87229056067890587</v>
      </c>
      <c r="U695">
        <v>0.87209923845024528</v>
      </c>
      <c r="V695">
        <v>0.87051848866564452</v>
      </c>
      <c r="W695">
        <v>0.86540505457461381</v>
      </c>
      <c r="X695">
        <v>0.86014626969741115</v>
      </c>
      <c r="Y695">
        <v>0.84441949713507325</v>
      </c>
      <c r="Z695">
        <v>0.88388918001857186</v>
      </c>
      <c r="AA695">
        <v>0.88607947496403261</v>
      </c>
      <c r="AB695">
        <v>0.88484920246499121</v>
      </c>
      <c r="AC695">
        <v>0.88585735420355072</v>
      </c>
      <c r="AD695">
        <v>0.88386950155942878</v>
      </c>
      <c r="AE695">
        <v>0.88532597398588309</v>
      </c>
      <c r="AF695">
        <v>0.88687946965518749</v>
      </c>
      <c r="AG695">
        <v>0.89363911469144997</v>
      </c>
      <c r="AH695">
        <v>0.89406943422967522</v>
      </c>
      <c r="AI695">
        <v>0.89575858741344916</v>
      </c>
      <c r="AJ695">
        <v>0.90455578129976899</v>
      </c>
      <c r="AK695">
        <v>0.87924268889787716</v>
      </c>
      <c r="AL695">
        <v>0.87440803757736485</v>
      </c>
      <c r="AM695">
        <v>0.87831535426924101</v>
      </c>
      <c r="AN695">
        <v>0.88026001105602891</v>
      </c>
      <c r="AO695">
        <v>0.88305278272898691</v>
      </c>
      <c r="AP695">
        <v>0.88000103193206469</v>
      </c>
      <c r="AQ695">
        <v>0.87998845331228881</v>
      </c>
      <c r="AR695">
        <v>0.88157194038455988</v>
      </c>
      <c r="AS695">
        <v>0.8851462859403374</v>
      </c>
      <c r="AT695">
        <v>0.88896450929411652</v>
      </c>
      <c r="AU695">
        <v>0.89282065084867379</v>
      </c>
      <c r="AV695">
        <v>0.88999203611920619</v>
      </c>
      <c r="AW695">
        <v>0.89066823301654452</v>
      </c>
      <c r="AX695">
        <v>0.88326708426650635</v>
      </c>
      <c r="AY695">
        <v>0.88651903535542687</v>
      </c>
      <c r="AZ695">
        <v>0.88283619547105086</v>
      </c>
    </row>
    <row r="696" spans="11:52" ht="14.4">
      <c r="K696" t="s">
        <v>507</v>
      </c>
      <c r="L696" t="s">
        <v>143</v>
      </c>
      <c r="M696" t="s">
        <v>99</v>
      </c>
      <c r="N696" t="s">
        <v>80</v>
      </c>
      <c r="O696">
        <v>0.88661036083238076</v>
      </c>
      <c r="P696">
        <v>0.88056318066826789</v>
      </c>
      <c r="Q696">
        <v>0.87384722567377349</v>
      </c>
      <c r="R696">
        <v>0.87232258946306673</v>
      </c>
      <c r="S696">
        <v>0.86585042202936735</v>
      </c>
      <c r="T696">
        <v>0.86155327153163519</v>
      </c>
      <c r="U696">
        <v>0.86182775218616037</v>
      </c>
      <c r="V696">
        <v>0.86627382441357315</v>
      </c>
      <c r="W696">
        <v>0.86338205825969205</v>
      </c>
      <c r="X696">
        <v>0.86539971184538445</v>
      </c>
      <c r="Y696">
        <v>0.86833577101067261</v>
      </c>
      <c r="Z696">
        <v>0.8665890612124838</v>
      </c>
      <c r="AA696">
        <v>0.86758444337620544</v>
      </c>
      <c r="AB696">
        <v>0.85817949085828027</v>
      </c>
      <c r="AC696">
        <v>0.82269631298627854</v>
      </c>
      <c r="AD696">
        <v>0.83544596290244721</v>
      </c>
      <c r="AE696">
        <v>0.88792096510646989</v>
      </c>
      <c r="AF696">
        <v>0.8873704944415598</v>
      </c>
      <c r="AG696">
        <v>0.88312380207368901</v>
      </c>
      <c r="AH696">
        <v>0.88653801283528644</v>
      </c>
      <c r="AI696">
        <v>0.88905745297866046</v>
      </c>
      <c r="AJ696">
        <v>0.88699495420894403</v>
      </c>
      <c r="AK696">
        <v>0.88536036869296053</v>
      </c>
      <c r="AL696">
        <v>0.87165468629741405</v>
      </c>
      <c r="AM696">
        <v>0.88472529158894964</v>
      </c>
      <c r="AN696">
        <v>0.8884655597986042</v>
      </c>
      <c r="AO696">
        <v>0.90053747846438992</v>
      </c>
      <c r="AP696">
        <v>0.90046570303919438</v>
      </c>
      <c r="AQ696">
        <v>0.90519244166604196</v>
      </c>
      <c r="AR696">
        <v>0.87404017606522866</v>
      </c>
      <c r="AS696">
        <v>0.88564056731000429</v>
      </c>
      <c r="AT696">
        <v>0.89494969007513359</v>
      </c>
      <c r="AU696">
        <v>0.89970890994973773</v>
      </c>
      <c r="AV696">
        <v>0.89498628138229663</v>
      </c>
      <c r="AW696">
        <v>0.85561242796755388</v>
      </c>
      <c r="AX696">
        <v>0.8593763870460307</v>
      </c>
      <c r="AY696">
        <v>0.85876212873634683</v>
      </c>
      <c r="AZ696">
        <v>0.81949838269724062</v>
      </c>
    </row>
    <row r="697" spans="11:52" ht="14.4">
      <c r="K697" t="s">
        <v>723</v>
      </c>
      <c r="L697" t="s">
        <v>143</v>
      </c>
      <c r="M697" t="s">
        <v>26</v>
      </c>
      <c r="N697" t="s">
        <v>80</v>
      </c>
      <c r="O697" t="s">
        <v>6079</v>
      </c>
      <c r="P697" t="s">
        <v>6079</v>
      </c>
      <c r="Q697" t="s">
        <v>6079</v>
      </c>
      <c r="R697" t="s">
        <v>6079</v>
      </c>
      <c r="S697" t="s">
        <v>6079</v>
      </c>
      <c r="T697">
        <v>0.89358666434382139</v>
      </c>
      <c r="U697">
        <v>0.89501865909691669</v>
      </c>
      <c r="V697">
        <v>0.90028330508742749</v>
      </c>
      <c r="W697">
        <v>0.90820461371138828</v>
      </c>
      <c r="X697">
        <v>0.90971374455277121</v>
      </c>
      <c r="Y697">
        <v>0.90903033744259587</v>
      </c>
      <c r="Z697">
        <v>0.90784552310019551</v>
      </c>
      <c r="AA697">
        <v>0.91038646212884899</v>
      </c>
      <c r="AB697">
        <v>0.91340522639281807</v>
      </c>
      <c r="AC697">
        <v>0.91201540560250804</v>
      </c>
      <c r="AD697">
        <v>0.91263140901723516</v>
      </c>
      <c r="AE697">
        <v>0.91591866606396999</v>
      </c>
      <c r="AF697">
        <v>0.91284672479974027</v>
      </c>
      <c r="AG697">
        <v>0.91197078083832117</v>
      </c>
      <c r="AH697">
        <v>0.90676693591261748</v>
      </c>
      <c r="AI697">
        <v>0.89808249008815755</v>
      </c>
      <c r="AJ697">
        <v>0.90041692947751806</v>
      </c>
      <c r="AK697">
        <v>0.90549686007180885</v>
      </c>
      <c r="AL697">
        <v>0.904302451325809</v>
      </c>
      <c r="AM697">
        <v>0.90203519007511923</v>
      </c>
      <c r="AN697">
        <v>0.90341339255311282</v>
      </c>
      <c r="AO697">
        <v>0.90271433996257411</v>
      </c>
      <c r="AP697">
        <v>0.9005736667106814</v>
      </c>
      <c r="AQ697">
        <v>0.90040359524242075</v>
      </c>
      <c r="AR697">
        <v>0.90191281129859868</v>
      </c>
      <c r="AS697">
        <v>0.90128241153757027</v>
      </c>
      <c r="AT697">
        <v>0.89954178398855023</v>
      </c>
      <c r="AU697">
        <v>0.89892824698858043</v>
      </c>
      <c r="AV697">
        <v>0.89374869698730286</v>
      </c>
      <c r="AW697">
        <v>0.89551066538539426</v>
      </c>
      <c r="AX697">
        <v>0.89414882795587325</v>
      </c>
      <c r="AY697">
        <v>0.89552788866000588</v>
      </c>
      <c r="AZ697">
        <v>0.87737316634928142</v>
      </c>
    </row>
    <row r="698" spans="11:52" ht="14.4">
      <c r="K698" t="s">
        <v>508</v>
      </c>
      <c r="L698" t="s">
        <v>143</v>
      </c>
      <c r="M698" t="s">
        <v>27</v>
      </c>
      <c r="N698" t="s">
        <v>80</v>
      </c>
      <c r="O698">
        <v>0.83537195525657204</v>
      </c>
      <c r="P698">
        <v>0.8385592050304661</v>
      </c>
      <c r="Q698">
        <v>0.84094075186905515</v>
      </c>
      <c r="R698">
        <v>0.83987820329626373</v>
      </c>
      <c r="S698">
        <v>0.83164608023287356</v>
      </c>
      <c r="T698">
        <v>0.83284761559261122</v>
      </c>
      <c r="U698">
        <v>0.8292207212483832</v>
      </c>
      <c r="V698">
        <v>0.83113393299665228</v>
      </c>
      <c r="W698">
        <v>0.82857283522852387</v>
      </c>
      <c r="X698">
        <v>0.83135933518539451</v>
      </c>
      <c r="Y698">
        <v>0.83130204752810799</v>
      </c>
      <c r="Z698">
        <v>0.83361840939510212</v>
      </c>
      <c r="AA698">
        <v>0.83046855848995627</v>
      </c>
      <c r="AB698">
        <v>0.83404516711107157</v>
      </c>
      <c r="AC698">
        <v>0.827400860538409</v>
      </c>
      <c r="AD698">
        <v>0.83592102195452511</v>
      </c>
      <c r="AE698">
        <v>0.83779497612093823</v>
      </c>
      <c r="AF698">
        <v>0.82530839303743742</v>
      </c>
      <c r="AG698">
        <v>0.82842233459459813</v>
      </c>
      <c r="AH698">
        <v>0.82307325187935054</v>
      </c>
      <c r="AI698">
        <v>0.80835539147734958</v>
      </c>
      <c r="AJ698">
        <v>0.80275076587883476</v>
      </c>
      <c r="AK698">
        <v>0.80794668118898372</v>
      </c>
      <c r="AL698">
        <v>0.79960822720742097</v>
      </c>
      <c r="AM698">
        <v>0.79524990137182605</v>
      </c>
      <c r="AN698">
        <v>0.79392376301044187</v>
      </c>
      <c r="AO698">
        <v>0.80070252816845588</v>
      </c>
      <c r="AP698">
        <v>0.7987934821377084</v>
      </c>
      <c r="AQ698">
        <v>0.80382918884225485</v>
      </c>
      <c r="AR698">
        <v>0.79037901756990292</v>
      </c>
      <c r="AS698">
        <v>0.7564555086710546</v>
      </c>
      <c r="AT698">
        <v>0.75248547225873919</v>
      </c>
      <c r="AU698">
        <v>0.77915833058257389</v>
      </c>
      <c r="AV698">
        <v>0.79319775314427587</v>
      </c>
      <c r="AW698">
        <v>0.79247300879906668</v>
      </c>
      <c r="AX698">
        <v>0.7907276242359188</v>
      </c>
      <c r="AY698">
        <v>0.79830973461721311</v>
      </c>
      <c r="AZ698">
        <v>0.79232649423084267</v>
      </c>
    </row>
    <row r="699" spans="11:52" ht="14.4">
      <c r="K699" t="s">
        <v>509</v>
      </c>
      <c r="L699" t="s">
        <v>143</v>
      </c>
      <c r="M699" t="s">
        <v>28</v>
      </c>
      <c r="N699" t="s">
        <v>80</v>
      </c>
      <c r="O699">
        <v>0.73941178984059519</v>
      </c>
      <c r="P699">
        <v>0.74823526095957982</v>
      </c>
      <c r="Q699">
        <v>0.77745829341267148</v>
      </c>
      <c r="R699">
        <v>0.75762078197280092</v>
      </c>
      <c r="S699">
        <v>0.76219885660275122</v>
      </c>
      <c r="T699">
        <v>0.74076653475852261</v>
      </c>
      <c r="U699">
        <v>0.73008693080759157</v>
      </c>
      <c r="V699">
        <v>0.74279506654775973</v>
      </c>
      <c r="W699">
        <v>0.72716518455353685</v>
      </c>
      <c r="X699">
        <v>0.72903641288819587</v>
      </c>
      <c r="Y699">
        <v>0.80897469603083771</v>
      </c>
      <c r="Z699">
        <v>0.87485329878967755</v>
      </c>
      <c r="AA699">
        <v>0.85791608519461759</v>
      </c>
      <c r="AB699">
        <v>0.86377967641073583</v>
      </c>
      <c r="AC699">
        <v>0.8432637409769641</v>
      </c>
      <c r="AD699">
        <v>0.84676197962636091</v>
      </c>
      <c r="AE699">
        <v>0.84930116552241675</v>
      </c>
      <c r="AF699">
        <v>0.84939656742732805</v>
      </c>
      <c r="AG699">
        <v>0.84746769237128128</v>
      </c>
      <c r="AH699">
        <v>0.83998414948261668</v>
      </c>
      <c r="AI699">
        <v>0.81664289664565748</v>
      </c>
      <c r="AJ699">
        <v>0.8898762197654474</v>
      </c>
      <c r="AK699">
        <v>0.89549882640850331</v>
      </c>
      <c r="AL699">
        <v>0.89308652601519956</v>
      </c>
      <c r="AM699">
        <v>0.89115171284097749</v>
      </c>
      <c r="AN699">
        <v>0.88493195678622227</v>
      </c>
      <c r="AO699">
        <v>0.88540427406972644</v>
      </c>
      <c r="AP699" t="s">
        <v>6079</v>
      </c>
      <c r="AQ699" t="s">
        <v>6079</v>
      </c>
      <c r="AR699" t="s">
        <v>6079</v>
      </c>
      <c r="AS699" t="s">
        <v>6079</v>
      </c>
      <c r="AT699">
        <v>0.88749140301730511</v>
      </c>
      <c r="AU699">
        <v>0.89080905326374749</v>
      </c>
      <c r="AV699">
        <v>0.88728272242939876</v>
      </c>
      <c r="AW699">
        <v>0.89088605906575569</v>
      </c>
      <c r="AX699">
        <v>0.89114558781200881</v>
      </c>
      <c r="AY699">
        <v>0.89156583614290463</v>
      </c>
      <c r="AZ699">
        <v>0.88126061301277214</v>
      </c>
    </row>
    <row r="700" spans="11:52" ht="14.4">
      <c r="K700" t="s">
        <v>510</v>
      </c>
      <c r="L700" t="s">
        <v>143</v>
      </c>
      <c r="M700" t="s">
        <v>29</v>
      </c>
      <c r="N700" t="s">
        <v>80</v>
      </c>
      <c r="O700">
        <v>0.88783997219012911</v>
      </c>
      <c r="P700">
        <v>0.88958277186678469</v>
      </c>
      <c r="Q700">
        <v>0.89167042572759503</v>
      </c>
      <c r="R700">
        <v>0.89708639584197103</v>
      </c>
      <c r="S700">
        <v>0.90073549085534044</v>
      </c>
      <c r="T700">
        <v>0.9026573419836128</v>
      </c>
      <c r="U700">
        <v>0.89947916774617165</v>
      </c>
      <c r="V700">
        <v>0.90647644005702077</v>
      </c>
      <c r="W700">
        <v>0.9070540698840458</v>
      </c>
      <c r="X700">
        <v>0.90850147635801282</v>
      </c>
      <c r="Y700">
        <v>0.90623176347309597</v>
      </c>
      <c r="Z700">
        <v>0.91287251134037684</v>
      </c>
      <c r="AA700">
        <v>0.91404190553610321</v>
      </c>
      <c r="AB700">
        <v>0.91424587471627217</v>
      </c>
      <c r="AC700">
        <v>0.91383123068794447</v>
      </c>
      <c r="AD700">
        <v>0.91401677652712132</v>
      </c>
      <c r="AE700">
        <v>0.91324661116006445</v>
      </c>
      <c r="AF700">
        <v>0.91966255946557329</v>
      </c>
      <c r="AG700">
        <v>0.91939113397170469</v>
      </c>
      <c r="AH700">
        <v>0.91898395828082069</v>
      </c>
      <c r="AI700">
        <v>0.91900334778261827</v>
      </c>
      <c r="AJ700">
        <v>0.91728441849031195</v>
      </c>
      <c r="AK700">
        <v>0.90916704149203809</v>
      </c>
      <c r="AL700">
        <v>0.90585407630563541</v>
      </c>
      <c r="AM700">
        <v>0.8982628205164841</v>
      </c>
      <c r="AN700">
        <v>0.86221432125290531</v>
      </c>
      <c r="AO700">
        <v>0.86040929668299426</v>
      </c>
      <c r="AP700">
        <v>0.88573016933983217</v>
      </c>
      <c r="AQ700">
        <v>0.88830079929883166</v>
      </c>
      <c r="AR700">
        <v>0.89079923763616309</v>
      </c>
      <c r="AS700">
        <v>0.88826299250827212</v>
      </c>
      <c r="AT700">
        <v>0.88092361346147474</v>
      </c>
      <c r="AU700">
        <v>0.88313393276039509</v>
      </c>
      <c r="AV700">
        <v>0.86149452700388107</v>
      </c>
      <c r="AW700">
        <v>0.8752123430881239</v>
      </c>
      <c r="AX700">
        <v>0.86728059687698111</v>
      </c>
      <c r="AY700">
        <v>0.87070795958906411</v>
      </c>
      <c r="AZ700">
        <v>0.86627015736431989</v>
      </c>
    </row>
    <row r="701" spans="11:52" ht="14.4">
      <c r="K701" t="s">
        <v>511</v>
      </c>
      <c r="L701" t="s">
        <v>143</v>
      </c>
      <c r="M701" t="s">
        <v>30</v>
      </c>
      <c r="N701" t="s">
        <v>80</v>
      </c>
      <c r="O701">
        <v>0.89319137084231037</v>
      </c>
      <c r="P701">
        <v>0.89592273519363419</v>
      </c>
      <c r="Q701">
        <v>0.89504166530926188</v>
      </c>
      <c r="R701">
        <v>0.89683805282198981</v>
      </c>
      <c r="S701">
        <v>0.89509299926127228</v>
      </c>
      <c r="T701">
        <v>0.8972976759597362</v>
      </c>
      <c r="U701">
        <v>0.89280661502597281</v>
      </c>
      <c r="V701">
        <v>0.89235802598366398</v>
      </c>
      <c r="W701">
        <v>0.89136836018411381</v>
      </c>
      <c r="X701">
        <v>0.88187301958011588</v>
      </c>
      <c r="Y701">
        <v>0.89541404051019968</v>
      </c>
      <c r="Z701">
        <v>0.89104867733340321</v>
      </c>
      <c r="AA701">
        <v>0.88895073690473403</v>
      </c>
      <c r="AB701">
        <v>0.87852065910533661</v>
      </c>
      <c r="AC701">
        <v>0.8822499398656457</v>
      </c>
      <c r="AD701">
        <v>0.878864568984846</v>
      </c>
      <c r="AE701">
        <v>0.87835625042901844</v>
      </c>
      <c r="AF701">
        <v>0.88591040115254271</v>
      </c>
      <c r="AG701">
        <v>0.88421419597111195</v>
      </c>
      <c r="AH701">
        <v>0.88224924355693424</v>
      </c>
      <c r="AI701">
        <v>0.88132171200219322</v>
      </c>
      <c r="AJ701">
        <v>0.8774120134447394</v>
      </c>
      <c r="AK701">
        <v>0.87340034545010303</v>
      </c>
      <c r="AL701">
        <v>0.86952547724939444</v>
      </c>
      <c r="AM701">
        <v>0.8687127089738238</v>
      </c>
      <c r="AN701">
        <v>0.86852786733115517</v>
      </c>
      <c r="AO701">
        <v>0.8626942257467749</v>
      </c>
      <c r="AP701">
        <v>0.85893701103995457</v>
      </c>
      <c r="AQ701">
        <v>0.85870838542360672</v>
      </c>
      <c r="AR701">
        <v>0.86045078549337661</v>
      </c>
      <c r="AS701">
        <v>0.85958105799206652</v>
      </c>
      <c r="AT701">
        <v>0.85977082090556989</v>
      </c>
      <c r="AU701">
        <v>0.86044207204479028</v>
      </c>
      <c r="AV701">
        <v>0.8520795693829627</v>
      </c>
      <c r="AW701">
        <v>0.87249525715184684</v>
      </c>
      <c r="AX701">
        <v>0.87141738627793763</v>
      </c>
      <c r="AY701">
        <v>0.87281901963844299</v>
      </c>
      <c r="AZ701">
        <v>0.85433389809726468</v>
      </c>
    </row>
    <row r="702" spans="11:52" ht="14.4">
      <c r="K702" t="s">
        <v>512</v>
      </c>
      <c r="L702" t="s">
        <v>143</v>
      </c>
      <c r="M702" t="s">
        <v>100</v>
      </c>
      <c r="N702" t="s">
        <v>80</v>
      </c>
      <c r="O702">
        <v>0.81787650924743316</v>
      </c>
      <c r="P702">
        <v>0.81750557674356539</v>
      </c>
      <c r="Q702">
        <v>0.8178237126933886</v>
      </c>
      <c r="R702">
        <v>0.82541953377625243</v>
      </c>
      <c r="S702">
        <v>0.82446563408812079</v>
      </c>
      <c r="T702">
        <v>0.81417905801800816</v>
      </c>
      <c r="U702">
        <v>0.7910770363933991</v>
      </c>
      <c r="V702">
        <v>0.78693313298687617</v>
      </c>
      <c r="W702">
        <v>0.78908842121250988</v>
      </c>
      <c r="X702">
        <v>0.77612952345996788</v>
      </c>
      <c r="Y702">
        <v>0.76364401276115523</v>
      </c>
      <c r="Z702">
        <v>0.76778339198414236</v>
      </c>
      <c r="AA702">
        <v>0.76472543808935756</v>
      </c>
      <c r="AB702">
        <v>0.77053374179364331</v>
      </c>
      <c r="AC702">
        <v>0.764391483127555</v>
      </c>
      <c r="AD702">
        <v>0.78523009628506835</v>
      </c>
      <c r="AE702">
        <v>0.7841876729002617</v>
      </c>
      <c r="AF702">
        <v>0.77261854725406176</v>
      </c>
      <c r="AG702">
        <v>0.79082103587893116</v>
      </c>
      <c r="AH702">
        <v>0.78317525120164333</v>
      </c>
      <c r="AI702">
        <v>0.78534779004772881</v>
      </c>
      <c r="AJ702">
        <v>0.77469526296039892</v>
      </c>
      <c r="AK702">
        <v>0.77738115610173131</v>
      </c>
      <c r="AL702">
        <v>0.76392224636545125</v>
      </c>
      <c r="AM702">
        <v>0.77360171551920476</v>
      </c>
      <c r="AN702">
        <v>0.75876589115030524</v>
      </c>
      <c r="AO702">
        <v>0.72912682405705187</v>
      </c>
      <c r="AP702">
        <v>0.72912206281950354</v>
      </c>
      <c r="AQ702">
        <v>0.73933821597711269</v>
      </c>
      <c r="AR702">
        <v>0.80245117578049563</v>
      </c>
      <c r="AS702">
        <v>0.81096399952041276</v>
      </c>
      <c r="AT702">
        <v>0.82669619757229373</v>
      </c>
      <c r="AU702">
        <v>0.83300349264691043</v>
      </c>
      <c r="AV702">
        <v>0.82274483526286124</v>
      </c>
      <c r="AW702">
        <v>0.82910705308826449</v>
      </c>
      <c r="AX702">
        <v>0.83357502291834862</v>
      </c>
      <c r="AY702">
        <v>0.84134732633981535</v>
      </c>
      <c r="AZ702">
        <v>0.83919438955803083</v>
      </c>
    </row>
    <row r="703" spans="11:52" ht="14.4">
      <c r="K703" t="s">
        <v>513</v>
      </c>
      <c r="L703" t="s">
        <v>143</v>
      </c>
      <c r="M703" t="s">
        <v>31</v>
      </c>
      <c r="N703" t="s">
        <v>80</v>
      </c>
      <c r="O703">
        <v>0.82293467217888994</v>
      </c>
      <c r="P703">
        <v>0.82241932033821874</v>
      </c>
      <c r="Q703">
        <v>0.81672488696387313</v>
      </c>
      <c r="R703">
        <v>0.79630190902360898</v>
      </c>
      <c r="S703">
        <v>0.80367680825747323</v>
      </c>
      <c r="T703">
        <v>0.8141509165289601</v>
      </c>
      <c r="U703">
        <v>0.81247689525471456</v>
      </c>
      <c r="V703">
        <v>0.81821282940842677</v>
      </c>
      <c r="W703">
        <v>0.81941080790908316</v>
      </c>
      <c r="X703">
        <v>0.81309811145936772</v>
      </c>
      <c r="Y703">
        <v>0.81285752884456253</v>
      </c>
      <c r="Z703">
        <v>0.81546753452528509</v>
      </c>
      <c r="AA703">
        <v>0.8199010861299606</v>
      </c>
      <c r="AB703">
        <v>0.8151770179610055</v>
      </c>
      <c r="AC703">
        <v>0.82469021987635116</v>
      </c>
      <c r="AD703">
        <v>0.82056695938493573</v>
      </c>
      <c r="AE703">
        <v>0.8204333662610549</v>
      </c>
      <c r="AF703">
        <v>0.62389633066022598</v>
      </c>
      <c r="AG703">
        <v>0.62676106101869444</v>
      </c>
      <c r="AH703">
        <v>0.62297444379223743</v>
      </c>
      <c r="AI703">
        <v>0.62543836753117621</v>
      </c>
      <c r="AJ703">
        <v>0.62321151335885128</v>
      </c>
      <c r="AK703">
        <v>0.62237927030838924</v>
      </c>
      <c r="AL703">
        <v>0.60690888992821512</v>
      </c>
      <c r="AM703">
        <v>0.61192254354442699</v>
      </c>
      <c r="AN703">
        <v>0.59072008561835287</v>
      </c>
      <c r="AO703">
        <v>0.60693826489403702</v>
      </c>
      <c r="AP703">
        <v>0.60345741242700179</v>
      </c>
      <c r="AQ703">
        <v>0.59171941758405111</v>
      </c>
      <c r="AR703">
        <v>0.59844669526819882</v>
      </c>
      <c r="AS703">
        <v>0.591206471873712</v>
      </c>
      <c r="AT703">
        <v>0.59900464722401603</v>
      </c>
      <c r="AU703">
        <v>0.60019837526523456</v>
      </c>
      <c r="AV703">
        <v>0.59489642765320594</v>
      </c>
      <c r="AW703">
        <v>0.60691823538981504</v>
      </c>
      <c r="AX703">
        <v>0.6266155015061935</v>
      </c>
      <c r="AY703">
        <v>0.62191215309234382</v>
      </c>
      <c r="AZ703">
        <v>0.62027631319086141</v>
      </c>
    </row>
    <row r="704" spans="11:52" ht="14.4">
      <c r="K704" t="s">
        <v>724</v>
      </c>
      <c r="L704" t="s">
        <v>143</v>
      </c>
      <c r="M704" t="s">
        <v>32</v>
      </c>
      <c r="N704" t="s">
        <v>80</v>
      </c>
      <c r="O704" t="s">
        <v>6079</v>
      </c>
      <c r="P704" t="s">
        <v>6079</v>
      </c>
      <c r="Q704" t="s">
        <v>6079</v>
      </c>
      <c r="R704" t="s">
        <v>6079</v>
      </c>
      <c r="S704" t="s">
        <v>6079</v>
      </c>
      <c r="T704">
        <v>0.86735713005400661</v>
      </c>
      <c r="U704">
        <v>0.87095153498744859</v>
      </c>
      <c r="V704">
        <v>0.87077651381491883</v>
      </c>
      <c r="W704">
        <v>0.8684151480630018</v>
      </c>
      <c r="X704">
        <v>0.87289052805251499</v>
      </c>
      <c r="Y704">
        <v>0.87134357860279354</v>
      </c>
      <c r="Z704">
        <v>0.87113325223672045</v>
      </c>
      <c r="AA704">
        <v>0.87359488507901473</v>
      </c>
      <c r="AB704">
        <v>0.85140755755483044</v>
      </c>
      <c r="AC704">
        <v>0.85415255469790674</v>
      </c>
      <c r="AD704">
        <v>0.85739005056475803</v>
      </c>
      <c r="AE704">
        <v>0.85534633929656412</v>
      </c>
      <c r="AF704">
        <v>0.85115825160268388</v>
      </c>
      <c r="AG704">
        <v>0.85123714933851902</v>
      </c>
      <c r="AH704">
        <v>0.85664789823147935</v>
      </c>
      <c r="AI704">
        <v>0.85906548006615857</v>
      </c>
      <c r="AJ704">
        <v>0.861122513161243</v>
      </c>
      <c r="AK704">
        <v>0.86928469586298884</v>
      </c>
      <c r="AL704">
        <v>0.86626831664932047</v>
      </c>
      <c r="AM704">
        <v>0.86385034683106066</v>
      </c>
      <c r="AN704">
        <v>0.85160979384151947</v>
      </c>
      <c r="AO704">
        <v>0.84942174301226225</v>
      </c>
      <c r="AP704">
        <v>0.8591665584494762</v>
      </c>
      <c r="AQ704">
        <v>0.85944915999399041</v>
      </c>
      <c r="AR704">
        <v>0.84558493591622197</v>
      </c>
      <c r="AS704">
        <v>0.85828960832385826</v>
      </c>
      <c r="AT704">
        <v>0.8574450310540197</v>
      </c>
      <c r="AU704">
        <v>0.85934830700780795</v>
      </c>
      <c r="AV704">
        <v>0.85147122361997973</v>
      </c>
      <c r="AW704">
        <v>0.84812268678117742</v>
      </c>
      <c r="AX704">
        <v>0.84938977198963062</v>
      </c>
      <c r="AY704">
        <v>0.84768627099005522</v>
      </c>
      <c r="AZ704">
        <v>0.83627817665758453</v>
      </c>
    </row>
    <row r="705" spans="11:52" ht="14.4">
      <c r="K705" t="s">
        <v>514</v>
      </c>
      <c r="L705" t="s">
        <v>143</v>
      </c>
      <c r="M705" t="s">
        <v>93</v>
      </c>
      <c r="N705" t="s">
        <v>80</v>
      </c>
      <c r="O705">
        <v>0.87642519724121071</v>
      </c>
      <c r="P705">
        <v>0.87714110375348942</v>
      </c>
      <c r="Q705">
        <v>0.84793966781972274</v>
      </c>
      <c r="R705">
        <v>0.87898538062962195</v>
      </c>
      <c r="S705">
        <v>0.87855018541332708</v>
      </c>
      <c r="T705">
        <v>0.87809178604761484</v>
      </c>
      <c r="U705">
        <v>0.8686821223788237</v>
      </c>
      <c r="V705">
        <v>0.86237965260415106</v>
      </c>
      <c r="W705">
        <v>0.85534054223535771</v>
      </c>
      <c r="X705">
        <v>0.86423394119237307</v>
      </c>
      <c r="Y705">
        <v>0.83923523051307747</v>
      </c>
      <c r="Z705">
        <v>0.82739387483617699</v>
      </c>
      <c r="AA705">
        <v>0.83892240969407195</v>
      </c>
      <c r="AB705">
        <v>0.85512673007131468</v>
      </c>
      <c r="AC705">
        <v>0.85385985650913299</v>
      </c>
      <c r="AD705">
        <v>0.86151715479401436</v>
      </c>
      <c r="AE705">
        <v>0.87613129540135148</v>
      </c>
      <c r="AF705">
        <v>0.89595267612971108</v>
      </c>
      <c r="AG705">
        <v>0.89187051489160629</v>
      </c>
      <c r="AH705">
        <v>0.89148478051023516</v>
      </c>
      <c r="AI705">
        <v>0.89952531542793324</v>
      </c>
      <c r="AJ705">
        <v>0.90779755671932572</v>
      </c>
      <c r="AK705">
        <v>0.90699792558547732</v>
      </c>
      <c r="AL705">
        <v>0.90019631362991581</v>
      </c>
      <c r="AM705">
        <v>0.9023602191605522</v>
      </c>
      <c r="AN705">
        <v>0.90849910137653556</v>
      </c>
      <c r="AO705">
        <v>0.91362330561772331</v>
      </c>
      <c r="AP705">
        <v>0.9107789254610098</v>
      </c>
      <c r="AQ705">
        <v>0.91452249407180053</v>
      </c>
      <c r="AR705">
        <v>0.91562862051389116</v>
      </c>
      <c r="AS705">
        <v>0.91914942181498271</v>
      </c>
      <c r="AT705">
        <v>0.92010472534207188</v>
      </c>
      <c r="AU705">
        <v>0.92324706286255198</v>
      </c>
      <c r="AV705">
        <v>0.92594684620824252</v>
      </c>
      <c r="AW705">
        <v>0.92989982435649265</v>
      </c>
      <c r="AX705">
        <v>0.92911727297811086</v>
      </c>
      <c r="AY705">
        <v>0.92781238207411298</v>
      </c>
      <c r="AZ705">
        <v>0.92764932901909292</v>
      </c>
    </row>
    <row r="706" spans="11:52" ht="14.4">
      <c r="K706" t="s">
        <v>515</v>
      </c>
      <c r="L706" t="s">
        <v>144</v>
      </c>
      <c r="M706" t="s">
        <v>13</v>
      </c>
      <c r="N706" t="s">
        <v>80</v>
      </c>
      <c r="AG706">
        <v>2.1120568759452336E-3</v>
      </c>
      <c r="AH706">
        <v>2.1058178799885966E-3</v>
      </c>
      <c r="AI706">
        <v>2.9166156304502476E-3</v>
      </c>
      <c r="AJ706">
        <v>1.2144838132366277E-3</v>
      </c>
      <c r="AK706">
        <v>4.2136680164821874E-3</v>
      </c>
      <c r="AL706">
        <v>4.0448584799481222E-3</v>
      </c>
      <c r="AM706">
        <v>3.5549305328402632E-3</v>
      </c>
      <c r="AN706">
        <v>4.6890282459617159E-3</v>
      </c>
      <c r="AO706">
        <v>5.0510857680988635E-3</v>
      </c>
      <c r="AP706">
        <v>4.2855175036621484E-3</v>
      </c>
      <c r="AQ706">
        <v>3.2979466526085457E-3</v>
      </c>
      <c r="AR706">
        <v>5.0054755276209822E-3</v>
      </c>
      <c r="AS706">
        <v>5.5463921961307625E-3</v>
      </c>
      <c r="AT706">
        <v>6.078829893797909E-3</v>
      </c>
      <c r="AU706">
        <v>6.1339195210286706E-3</v>
      </c>
      <c r="AV706">
        <v>7.192302523587153E-3</v>
      </c>
      <c r="AW706">
        <v>7.1484113749784653E-3</v>
      </c>
      <c r="AX706">
        <v>8.8330748940697243E-3</v>
      </c>
      <c r="AY706">
        <v>8.6100354071630813E-3</v>
      </c>
      <c r="AZ706">
        <v>9.5242340523114186E-3</v>
      </c>
    </row>
    <row r="707" spans="11:52" ht="14.4">
      <c r="K707" t="s">
        <v>516</v>
      </c>
      <c r="L707" t="s">
        <v>144</v>
      </c>
      <c r="M707" t="s">
        <v>14</v>
      </c>
      <c r="N707" t="s">
        <v>80</v>
      </c>
      <c r="AG707">
        <v>4.1348875776018382E-3</v>
      </c>
      <c r="AH707">
        <v>3.16378708600342E-3</v>
      </c>
      <c r="AI707">
        <v>3.0508891252501759E-3</v>
      </c>
      <c r="AJ707">
        <v>2.3912928415793689E-3</v>
      </c>
      <c r="AK707">
        <v>7.0697216558787516E-3</v>
      </c>
      <c r="AL707">
        <v>6.8400251709459878E-3</v>
      </c>
      <c r="AM707">
        <v>7.2313813535941438E-3</v>
      </c>
      <c r="AN707">
        <v>7.3678868829478404E-3</v>
      </c>
      <c r="AO707">
        <v>8.6374481231570824E-3</v>
      </c>
      <c r="AP707">
        <v>7.8133847426655138E-3</v>
      </c>
      <c r="AQ707">
        <v>7.9082270767981515E-3</v>
      </c>
      <c r="AR707">
        <v>8.106598405650714E-3</v>
      </c>
      <c r="AS707">
        <v>7.0350092395825847E-3</v>
      </c>
      <c r="AT707">
        <v>7.1532625019425661E-3</v>
      </c>
      <c r="AU707">
        <v>7.5714884758164673E-3</v>
      </c>
      <c r="AV707">
        <v>6.5065505562817141E-3</v>
      </c>
      <c r="AW707">
        <v>4.5419668967033571E-3</v>
      </c>
      <c r="AX707">
        <v>5.4657602843274757E-3</v>
      </c>
      <c r="AY707">
        <v>5.9358272821277329E-3</v>
      </c>
      <c r="AZ707">
        <v>5.7145588866903694E-3</v>
      </c>
    </row>
    <row r="708" spans="11:52" ht="14.4">
      <c r="K708" t="s">
        <v>517</v>
      </c>
      <c r="L708" t="s">
        <v>144</v>
      </c>
      <c r="M708" t="s">
        <v>92</v>
      </c>
      <c r="N708" t="s">
        <v>80</v>
      </c>
      <c r="AG708">
        <v>0</v>
      </c>
      <c r="AH708">
        <v>0</v>
      </c>
      <c r="AI708">
        <v>0</v>
      </c>
      <c r="AJ708">
        <v>0</v>
      </c>
      <c r="AK708">
        <v>0</v>
      </c>
      <c r="AL708">
        <v>0</v>
      </c>
      <c r="AM708">
        <v>0</v>
      </c>
      <c r="AN708">
        <v>0</v>
      </c>
      <c r="AO708">
        <v>0</v>
      </c>
      <c r="AP708">
        <v>0</v>
      </c>
      <c r="AQ708">
        <v>0</v>
      </c>
      <c r="AR708">
        <v>0</v>
      </c>
      <c r="AS708">
        <v>0</v>
      </c>
      <c r="AT708">
        <v>0</v>
      </c>
      <c r="AU708">
        <v>0</v>
      </c>
      <c r="AV708">
        <v>4.7569440448355701E-3</v>
      </c>
      <c r="AW708">
        <v>4.384627609952463E-3</v>
      </c>
      <c r="AX708">
        <v>3.2552243852259628E-3</v>
      </c>
      <c r="AY708">
        <v>2.6779500708389121E-3</v>
      </c>
      <c r="AZ708">
        <v>1.9889861509491016E-3</v>
      </c>
    </row>
    <row r="709" spans="11:52" ht="14.4">
      <c r="K709" t="s">
        <v>646</v>
      </c>
      <c r="L709" t="s">
        <v>144</v>
      </c>
      <c r="M709" t="s">
        <v>15</v>
      </c>
      <c r="N709" t="s">
        <v>80</v>
      </c>
      <c r="AG709">
        <v>5.2020249503822367E-5</v>
      </c>
      <c r="AH709">
        <v>5.6967253506293274E-3</v>
      </c>
      <c r="AI709">
        <v>5.4887921140894099E-3</v>
      </c>
      <c r="AJ709">
        <v>5.2871827352919207E-3</v>
      </c>
      <c r="AK709">
        <v>7.0810101771070638E-3</v>
      </c>
      <c r="AL709">
        <v>7.1955496868863341E-3</v>
      </c>
      <c r="AM709">
        <v>7.4166181438640481E-3</v>
      </c>
      <c r="AN709">
        <v>7.537362684759707E-3</v>
      </c>
      <c r="AO709">
        <v>8.0009656978261619E-3</v>
      </c>
      <c r="AP709">
        <v>9.0277220224566513E-3</v>
      </c>
      <c r="AQ709">
        <v>9.0035858356524289E-3</v>
      </c>
      <c r="AR709">
        <v>8.5936357228906732E-3</v>
      </c>
      <c r="AS709">
        <v>8.8921992502165575E-3</v>
      </c>
      <c r="AT709">
        <v>8.6103120925390096E-3</v>
      </c>
      <c r="AU709">
        <v>8.3433196115383773E-3</v>
      </c>
      <c r="AV709">
        <v>1.050200753638187E-2</v>
      </c>
      <c r="AW709">
        <v>1.9459310863686023E-2</v>
      </c>
      <c r="AX709">
        <v>1.9333488700412588E-2</v>
      </c>
      <c r="AY709">
        <v>2.1120448599596071E-2</v>
      </c>
      <c r="AZ709">
        <v>1.8900583819943157E-2</v>
      </c>
    </row>
    <row r="710" spans="11:52" ht="14.4">
      <c r="K710" t="s">
        <v>518</v>
      </c>
      <c r="L710" t="s">
        <v>144</v>
      </c>
      <c r="M710" t="s">
        <v>91</v>
      </c>
      <c r="N710" t="s">
        <v>80</v>
      </c>
      <c r="AG710">
        <v>0</v>
      </c>
      <c r="AH710">
        <v>0</v>
      </c>
      <c r="AI710">
        <v>0</v>
      </c>
      <c r="AJ710">
        <v>3.542278145604556E-3</v>
      </c>
      <c r="AK710">
        <v>4.6860537439796365E-3</v>
      </c>
      <c r="AL710">
        <v>3.2338366044807991E-3</v>
      </c>
      <c r="AM710">
        <v>3.8955801598727553E-3</v>
      </c>
      <c r="AN710">
        <v>2.2254308617191778E-3</v>
      </c>
      <c r="AO710">
        <v>2.0359124738936903E-3</v>
      </c>
      <c r="AP710">
        <v>1.7829258418633044E-3</v>
      </c>
      <c r="AQ710">
        <v>1.6009788033897454E-3</v>
      </c>
      <c r="AR710">
        <v>1.3721361212293386E-3</v>
      </c>
      <c r="AS710">
        <v>1.2092756513780987E-3</v>
      </c>
      <c r="AT710">
        <v>1.0367103829231946E-3</v>
      </c>
      <c r="AU710">
        <v>9.3891250755458449E-4</v>
      </c>
      <c r="AV710">
        <v>8.4759775933555164E-4</v>
      </c>
      <c r="AW710">
        <v>7.3602229976251269E-4</v>
      </c>
      <c r="AX710">
        <v>4.0079065464715957E-3</v>
      </c>
      <c r="AY710">
        <v>0</v>
      </c>
      <c r="AZ710">
        <v>0</v>
      </c>
    </row>
    <row r="711" spans="11:52" ht="14.4">
      <c r="K711" t="s">
        <v>519</v>
      </c>
      <c r="L711" t="s">
        <v>144</v>
      </c>
      <c r="M711" t="s">
        <v>16</v>
      </c>
      <c r="N711" t="s">
        <v>80</v>
      </c>
      <c r="AG711">
        <v>1.689201230435685E-2</v>
      </c>
      <c r="AH711">
        <v>1.6490566529474102E-2</v>
      </c>
      <c r="AI711">
        <v>1.5392700406841436E-2</v>
      </c>
      <c r="AJ711">
        <v>1.287582541180122E-2</v>
      </c>
      <c r="AK711">
        <v>2.6301440456749557E-2</v>
      </c>
      <c r="AL711">
        <v>2.4478433442022905E-2</v>
      </c>
      <c r="AM711">
        <v>2.3524206648386167E-2</v>
      </c>
      <c r="AN711">
        <v>2.3881678588076209E-2</v>
      </c>
      <c r="AO711">
        <v>2.2836905680676579E-2</v>
      </c>
      <c r="AP711">
        <v>2.208791080994502E-2</v>
      </c>
      <c r="AQ711">
        <v>2.1617421842795682E-2</v>
      </c>
      <c r="AR711">
        <v>2.172846075448541E-2</v>
      </c>
      <c r="AS711">
        <v>2.0535909963395178E-2</v>
      </c>
      <c r="AT711">
        <v>2.085264036990216E-2</v>
      </c>
      <c r="AU711">
        <v>2.0868342202673456E-2</v>
      </c>
      <c r="AV711">
        <v>2.2120356862711008E-2</v>
      </c>
      <c r="AW711">
        <v>2.141319479618544E-2</v>
      </c>
      <c r="AX711">
        <v>2.1888384962955938E-2</v>
      </c>
      <c r="AY711">
        <v>2.2084522268524177E-2</v>
      </c>
      <c r="AZ711">
        <v>2.5769881766010732E-2</v>
      </c>
    </row>
    <row r="712" spans="11:52" ht="14.4">
      <c r="K712" t="s">
        <v>520</v>
      </c>
      <c r="L712" t="s">
        <v>144</v>
      </c>
      <c r="M712" t="s">
        <v>17</v>
      </c>
      <c r="N712" t="s">
        <v>80</v>
      </c>
      <c r="AG712">
        <v>4.9375710714819813E-4</v>
      </c>
      <c r="AH712">
        <v>4.1204619445137347E-4</v>
      </c>
      <c r="AI712">
        <v>3.039403836579085E-4</v>
      </c>
      <c r="AJ712">
        <v>1.1614694500878255E-4</v>
      </c>
      <c r="AK712">
        <v>1.8408151570584585E-3</v>
      </c>
      <c r="AL712">
        <v>1.7186712048466069E-3</v>
      </c>
      <c r="AM712">
        <v>1.6830019977877436E-3</v>
      </c>
      <c r="AN712">
        <v>1.6696262715051055E-3</v>
      </c>
      <c r="AO712">
        <v>1.7062891662937864E-3</v>
      </c>
      <c r="AP712">
        <v>1.6708684256269079E-3</v>
      </c>
      <c r="AQ712">
        <v>1.6081635179031523E-3</v>
      </c>
      <c r="AR712">
        <v>1.6370071937219981E-3</v>
      </c>
      <c r="AS712">
        <v>1.6349990608357555E-3</v>
      </c>
      <c r="AT712">
        <v>1.6424050673886153E-3</v>
      </c>
      <c r="AU712">
        <v>1.555081839421762E-3</v>
      </c>
      <c r="AV712">
        <v>1.591368007107113E-3</v>
      </c>
      <c r="AW712">
        <v>1.6378574215850227E-3</v>
      </c>
      <c r="AX712">
        <v>1.6507849351978493E-3</v>
      </c>
      <c r="AY712">
        <v>1.6720142584875264E-3</v>
      </c>
      <c r="AZ712">
        <v>1.6214523056412263E-3</v>
      </c>
    </row>
    <row r="713" spans="11:52" ht="14.4">
      <c r="K713" t="s">
        <v>725</v>
      </c>
      <c r="L713" t="s">
        <v>144</v>
      </c>
      <c r="M713" t="s">
        <v>97</v>
      </c>
      <c r="N713" t="s">
        <v>80</v>
      </c>
      <c r="O713" t="s">
        <v>6079</v>
      </c>
      <c r="P713" t="s">
        <v>6079</v>
      </c>
      <c r="Q713" t="s">
        <v>6079</v>
      </c>
      <c r="R713" t="s">
        <v>6079</v>
      </c>
      <c r="S713" t="s">
        <v>6079</v>
      </c>
      <c r="T713" t="s">
        <v>6079</v>
      </c>
      <c r="AG713">
        <v>0</v>
      </c>
      <c r="AH713">
        <v>0</v>
      </c>
      <c r="AI713">
        <v>0</v>
      </c>
      <c r="AJ713">
        <v>0</v>
      </c>
      <c r="AK713">
        <v>0</v>
      </c>
      <c r="AL713">
        <v>0</v>
      </c>
      <c r="AM713">
        <v>0</v>
      </c>
      <c r="AN713">
        <v>0</v>
      </c>
      <c r="AO713">
        <v>0</v>
      </c>
      <c r="AP713">
        <v>0</v>
      </c>
      <c r="AQ713">
        <v>0</v>
      </c>
      <c r="AR713">
        <v>0</v>
      </c>
      <c r="AS713">
        <v>0</v>
      </c>
      <c r="AT713">
        <v>0</v>
      </c>
      <c r="AU713">
        <v>0</v>
      </c>
      <c r="AV713">
        <v>0</v>
      </c>
      <c r="AW713">
        <v>0</v>
      </c>
      <c r="AX713">
        <v>0</v>
      </c>
      <c r="AY713">
        <v>0</v>
      </c>
      <c r="AZ713">
        <v>0</v>
      </c>
    </row>
    <row r="714" spans="11:52" ht="14.4">
      <c r="K714" t="s">
        <v>521</v>
      </c>
      <c r="L714" t="s">
        <v>144</v>
      </c>
      <c r="M714" t="s">
        <v>18</v>
      </c>
      <c r="N714" t="s">
        <v>80</v>
      </c>
      <c r="AG714">
        <v>4.9155089021923545E-3</v>
      </c>
      <c r="AH714">
        <v>3.9954791256879233E-3</v>
      </c>
      <c r="AI714">
        <v>3.6446671070790543E-3</v>
      </c>
      <c r="AJ714">
        <v>3.1056918807021053E-3</v>
      </c>
      <c r="AK714">
        <v>7.4374856509978179E-3</v>
      </c>
      <c r="AL714">
        <v>6.9227952248139242E-3</v>
      </c>
      <c r="AM714">
        <v>6.9141553484742069E-3</v>
      </c>
      <c r="AN714">
        <v>7.121512973676628E-3</v>
      </c>
      <c r="AO714">
        <v>6.8560047663962682E-3</v>
      </c>
      <c r="AP714">
        <v>6.3122202642374586E-3</v>
      </c>
      <c r="AQ714">
        <v>6.6231052177253835E-3</v>
      </c>
      <c r="AR714">
        <v>7.7130572934792372E-3</v>
      </c>
      <c r="AS714">
        <v>6.7907115523958093E-3</v>
      </c>
      <c r="AT714">
        <v>6.9849026667609948E-3</v>
      </c>
      <c r="AU714">
        <v>7.5215165529415118E-3</v>
      </c>
      <c r="AV714">
        <v>7.8614525653682484E-3</v>
      </c>
      <c r="AW714">
        <v>7.5214928858393327E-3</v>
      </c>
      <c r="AX714">
        <v>7.1109178858379E-3</v>
      </c>
      <c r="AY714">
        <v>7.4531826396355555E-3</v>
      </c>
      <c r="AZ714">
        <v>8.683396608466282E-3</v>
      </c>
    </row>
    <row r="715" spans="11:52" ht="14.4">
      <c r="K715" t="s">
        <v>522</v>
      </c>
      <c r="L715" t="s">
        <v>144</v>
      </c>
      <c r="M715" t="s">
        <v>34</v>
      </c>
      <c r="N715" t="s">
        <v>80</v>
      </c>
      <c r="AG715">
        <v>8.4540032153139731E-3</v>
      </c>
      <c r="AH715">
        <v>7.9125380036458547E-3</v>
      </c>
      <c r="AI715">
        <v>7.5608539157806E-3</v>
      </c>
      <c r="AJ715">
        <v>6.8277072428243758E-3</v>
      </c>
      <c r="AK715">
        <v>1.2637288603568428E-2</v>
      </c>
      <c r="AL715">
        <v>1.1826474785147575E-2</v>
      </c>
      <c r="AM715">
        <v>1.1689808005821296E-2</v>
      </c>
      <c r="AN715">
        <v>1.2209960050146277E-2</v>
      </c>
      <c r="AO715">
        <v>1.1915113672137158E-2</v>
      </c>
      <c r="AP715">
        <v>1.1989749299799016E-2</v>
      </c>
      <c r="AQ715">
        <v>1.1749155112750287E-2</v>
      </c>
      <c r="AR715">
        <v>1.2592374052778936E-2</v>
      </c>
      <c r="AS715">
        <v>1.2213369052294917E-2</v>
      </c>
      <c r="AT715">
        <v>1.2774812683515236E-2</v>
      </c>
      <c r="AU715">
        <v>1.278345489779289E-2</v>
      </c>
      <c r="AV715">
        <v>1.3278007937896446E-2</v>
      </c>
      <c r="AW715">
        <v>1.3031983127605992E-2</v>
      </c>
      <c r="AX715">
        <v>1.3111530374111013E-2</v>
      </c>
      <c r="AY715">
        <v>1.3177209339778092E-2</v>
      </c>
      <c r="AZ715">
        <v>1.4294451582542457E-2</v>
      </c>
    </row>
    <row r="716" spans="11:52" ht="14.4">
      <c r="K716" t="s">
        <v>523</v>
      </c>
      <c r="L716" t="s">
        <v>144</v>
      </c>
      <c r="M716" t="s">
        <v>19</v>
      </c>
      <c r="N716" t="s">
        <v>80</v>
      </c>
      <c r="AG716">
        <v>5.7701366853341761E-3</v>
      </c>
      <c r="AH716">
        <v>3.9763015131581685E-3</v>
      </c>
      <c r="AI716">
        <v>6.9232408458300577E-3</v>
      </c>
      <c r="AJ716">
        <v>4.3275875758903223E-3</v>
      </c>
      <c r="AK716">
        <v>4.6072575023167967E-3</v>
      </c>
      <c r="AL716">
        <v>4.4924246562050574E-3</v>
      </c>
      <c r="AM716">
        <v>4.5108515922158638E-3</v>
      </c>
      <c r="AN716">
        <v>4.45257904262764E-3</v>
      </c>
      <c r="AO716">
        <v>4.5029312693118453E-3</v>
      </c>
      <c r="AP716">
        <v>4.5246119663047034E-3</v>
      </c>
      <c r="AQ716">
        <v>4.4608031229435548E-3</v>
      </c>
      <c r="AR716">
        <v>4.4431510341699865E-3</v>
      </c>
      <c r="AS716">
        <v>4.4211622249222295E-3</v>
      </c>
      <c r="AT716">
        <v>5.7001613672646801E-3</v>
      </c>
      <c r="AU716">
        <v>5.752310263207004E-3</v>
      </c>
      <c r="AV716">
        <v>5.9634257124240656E-3</v>
      </c>
      <c r="AW716">
        <v>7.2394965418001054E-3</v>
      </c>
      <c r="AX716">
        <v>8.1134643370314279E-3</v>
      </c>
      <c r="AY716">
        <v>7.8360383742222105E-3</v>
      </c>
      <c r="AZ716">
        <v>1.0351056117590334E-2</v>
      </c>
    </row>
    <row r="717" spans="11:52" ht="14.4">
      <c r="K717" t="s">
        <v>524</v>
      </c>
      <c r="L717" t="s">
        <v>144</v>
      </c>
      <c r="M717" t="s">
        <v>20</v>
      </c>
      <c r="N717" t="s">
        <v>80</v>
      </c>
      <c r="AG717">
        <v>8.5453246208650781E-3</v>
      </c>
      <c r="AH717">
        <v>7.6244759549852596E-3</v>
      </c>
      <c r="AI717">
        <v>7.7564422513922643E-3</v>
      </c>
      <c r="AJ717">
        <v>7.269851287937645E-3</v>
      </c>
      <c r="AK717">
        <v>1.4641154912172213E-2</v>
      </c>
      <c r="AL717">
        <v>1.3813007647046184E-2</v>
      </c>
      <c r="AM717">
        <v>1.3746331667403033E-2</v>
      </c>
      <c r="AN717">
        <v>1.3797853874914955E-2</v>
      </c>
      <c r="AO717">
        <v>1.3371740908328624E-2</v>
      </c>
      <c r="AP717">
        <v>1.3453489957900805E-2</v>
      </c>
      <c r="AQ717">
        <v>1.2891730880397976E-2</v>
      </c>
      <c r="AR717">
        <v>1.3726697955949867E-2</v>
      </c>
      <c r="AS717">
        <v>1.3451358888306448E-2</v>
      </c>
      <c r="AT717">
        <v>1.4587356746765159E-2</v>
      </c>
      <c r="AU717">
        <v>1.4680888305601228E-2</v>
      </c>
      <c r="AV717">
        <v>1.4962299279700516E-2</v>
      </c>
      <c r="AW717">
        <v>1.4266855542249868E-2</v>
      </c>
      <c r="AX717">
        <v>1.3965609920284606E-2</v>
      </c>
      <c r="AY717">
        <v>1.4062091138382268E-2</v>
      </c>
      <c r="AZ717">
        <v>1.4315082453668578E-2</v>
      </c>
    </row>
    <row r="718" spans="11:52" ht="14.4">
      <c r="K718" t="s">
        <v>525</v>
      </c>
      <c r="L718" t="s">
        <v>144</v>
      </c>
      <c r="M718" t="s">
        <v>21</v>
      </c>
      <c r="N718" t="s">
        <v>80</v>
      </c>
      <c r="AG718">
        <v>9.3240182172752914E-3</v>
      </c>
      <c r="AH718">
        <v>8.3911184594061983E-3</v>
      </c>
      <c r="AI718">
        <v>7.7032866787033116E-3</v>
      </c>
      <c r="AJ718">
        <v>7.1497398718188129E-3</v>
      </c>
      <c r="AK718">
        <v>1.433893809395665E-2</v>
      </c>
      <c r="AL718">
        <v>1.4825364034366325E-2</v>
      </c>
      <c r="AM718">
        <v>1.5052419537162182E-2</v>
      </c>
      <c r="AN718">
        <v>1.5861303527445299E-2</v>
      </c>
    </row>
    <row r="719" spans="11:52" ht="14.4">
      <c r="K719" t="s">
        <v>526</v>
      </c>
      <c r="L719" t="s">
        <v>144</v>
      </c>
      <c r="M719" t="s">
        <v>22</v>
      </c>
      <c r="N719" t="s">
        <v>80</v>
      </c>
      <c r="AG719">
        <v>6.5726942053160502E-4</v>
      </c>
      <c r="AH719">
        <v>7.3526906022778205E-4</v>
      </c>
      <c r="AI719">
        <v>7.2062612303990371E-4</v>
      </c>
      <c r="AJ719">
        <v>7.9624820537235589E-4</v>
      </c>
      <c r="AK719">
        <v>6.177043475326929E-3</v>
      </c>
      <c r="AL719">
        <v>6.5669001073228395E-3</v>
      </c>
      <c r="AM719">
        <v>6.9288821423778126E-3</v>
      </c>
      <c r="AN719">
        <v>6.940878914172801E-3</v>
      </c>
      <c r="AO719">
        <v>7.3606854380403484E-3</v>
      </c>
      <c r="AP719">
        <v>1.0332571237483611E-2</v>
      </c>
      <c r="AQ719">
        <v>1.1492961002615125E-2</v>
      </c>
      <c r="AR719">
        <v>1.7616418670301975E-2</v>
      </c>
      <c r="AS719">
        <v>1.8181290682837411E-2</v>
      </c>
      <c r="AT719">
        <v>1.9577581457296454E-2</v>
      </c>
      <c r="AU719">
        <v>2.0579010342360836E-2</v>
      </c>
      <c r="AV719">
        <v>2.150142540188266E-2</v>
      </c>
      <c r="AW719">
        <v>2.2661610735049083E-2</v>
      </c>
      <c r="AX719">
        <v>2.4084223556929279E-2</v>
      </c>
      <c r="AY719">
        <v>2.361120819130056E-2</v>
      </c>
      <c r="AZ719">
        <v>2.5046048328579432E-2</v>
      </c>
    </row>
    <row r="720" spans="11:52" ht="14.4">
      <c r="K720" t="s">
        <v>647</v>
      </c>
      <c r="L720" t="s">
        <v>144</v>
      </c>
      <c r="M720" t="s">
        <v>90</v>
      </c>
      <c r="N720" t="s">
        <v>80</v>
      </c>
      <c r="AG720">
        <v>0</v>
      </c>
      <c r="AH720">
        <v>0</v>
      </c>
      <c r="AI720">
        <v>0</v>
      </c>
      <c r="AJ720">
        <v>0</v>
      </c>
      <c r="AK720">
        <v>0</v>
      </c>
      <c r="AL720">
        <v>0</v>
      </c>
      <c r="AM720">
        <v>0</v>
      </c>
      <c r="AN720">
        <v>0</v>
      </c>
      <c r="AO720">
        <v>0</v>
      </c>
      <c r="AP720">
        <v>0</v>
      </c>
      <c r="AQ720">
        <v>0</v>
      </c>
      <c r="AR720">
        <v>0</v>
      </c>
      <c r="AS720">
        <v>0</v>
      </c>
      <c r="AT720">
        <v>0</v>
      </c>
      <c r="AU720">
        <v>0</v>
      </c>
      <c r="AV720">
        <v>0</v>
      </c>
      <c r="AW720">
        <v>0</v>
      </c>
      <c r="AX720">
        <v>0</v>
      </c>
      <c r="AY720">
        <v>0</v>
      </c>
      <c r="AZ720">
        <v>0</v>
      </c>
    </row>
    <row r="721" spans="11:52" ht="14.4">
      <c r="K721" t="s">
        <v>527</v>
      </c>
      <c r="L721" t="s">
        <v>144</v>
      </c>
      <c r="M721" t="s">
        <v>23</v>
      </c>
      <c r="N721" t="s">
        <v>80</v>
      </c>
      <c r="AG721">
        <v>0</v>
      </c>
      <c r="AH721">
        <v>0</v>
      </c>
      <c r="AI721">
        <v>0</v>
      </c>
      <c r="AJ721">
        <v>0</v>
      </c>
      <c r="AK721">
        <v>0</v>
      </c>
      <c r="AL721">
        <v>0</v>
      </c>
      <c r="AM721">
        <v>0</v>
      </c>
      <c r="AN721">
        <v>0</v>
      </c>
      <c r="AO721">
        <v>0</v>
      </c>
      <c r="AP721">
        <v>0</v>
      </c>
      <c r="AQ721">
        <v>0</v>
      </c>
      <c r="AR721">
        <v>0</v>
      </c>
      <c r="AS721">
        <v>0</v>
      </c>
      <c r="AT721">
        <v>0</v>
      </c>
      <c r="AU721">
        <v>0</v>
      </c>
      <c r="AV721">
        <v>0</v>
      </c>
      <c r="AW721">
        <v>0</v>
      </c>
      <c r="AX721">
        <v>0</v>
      </c>
      <c r="AY721">
        <v>0</v>
      </c>
      <c r="AZ721">
        <v>0</v>
      </c>
    </row>
    <row r="722" spans="11:52" ht="14.4">
      <c r="K722" t="s">
        <v>528</v>
      </c>
      <c r="L722" t="s">
        <v>144</v>
      </c>
      <c r="M722" t="s">
        <v>24</v>
      </c>
      <c r="N722" t="s">
        <v>80</v>
      </c>
      <c r="AG722">
        <v>2.4598765879538513E-2</v>
      </c>
      <c r="AH722">
        <v>2.5506857546660468E-2</v>
      </c>
      <c r="AI722">
        <v>2.392705705683195E-2</v>
      </c>
      <c r="AJ722">
        <v>2.2442912911593931E-2</v>
      </c>
      <c r="AK722">
        <v>2.2399368984059316E-2</v>
      </c>
      <c r="AL722">
        <v>1.8742431543998763E-2</v>
      </c>
      <c r="AM722">
        <v>1.8419275820220172E-2</v>
      </c>
      <c r="AN722">
        <v>1.8436783285317868E-2</v>
      </c>
      <c r="AO722">
        <v>2.0490083773926984E-2</v>
      </c>
      <c r="AP722">
        <v>1.8586069484829285E-2</v>
      </c>
      <c r="AQ722">
        <v>1.9904570215787652E-2</v>
      </c>
      <c r="AR722">
        <v>2.3617260159883597E-2</v>
      </c>
      <c r="AS722">
        <v>2.4121361916843231E-2</v>
      </c>
      <c r="AT722">
        <v>2.7809306885458799E-2</v>
      </c>
      <c r="AU722">
        <v>2.4939918485426558E-2</v>
      </c>
      <c r="AV722">
        <v>2.4381829830026888E-2</v>
      </c>
      <c r="AW722">
        <v>2.7250634628533537E-2</v>
      </c>
      <c r="AX722">
        <v>2.7701523032938585E-2</v>
      </c>
      <c r="AY722">
        <v>2.9104819658729204E-2</v>
      </c>
      <c r="AZ722">
        <v>3.4190428724636394E-2</v>
      </c>
    </row>
    <row r="723" spans="11:52" ht="14.4">
      <c r="K723" t="s">
        <v>1401</v>
      </c>
      <c r="L723" t="s">
        <v>144</v>
      </c>
      <c r="M723" t="s">
        <v>1386</v>
      </c>
      <c r="N723" t="s">
        <v>80</v>
      </c>
      <c r="O723" t="s">
        <v>6079</v>
      </c>
      <c r="P723" t="s">
        <v>6079</v>
      </c>
      <c r="Q723" t="s">
        <v>6079</v>
      </c>
      <c r="R723" t="s">
        <v>6079</v>
      </c>
      <c r="S723" t="s">
        <v>6079</v>
      </c>
      <c r="T723" t="s">
        <v>6079</v>
      </c>
      <c r="U723" t="s">
        <v>6079</v>
      </c>
      <c r="V723" t="s">
        <v>6079</v>
      </c>
      <c r="W723" t="s">
        <v>6079</v>
      </c>
      <c r="X723" t="s">
        <v>6079</v>
      </c>
      <c r="Y723" t="s">
        <v>6079</v>
      </c>
      <c r="Z723" t="s">
        <v>6079</v>
      </c>
      <c r="AA723" t="s">
        <v>6079</v>
      </c>
      <c r="AG723">
        <v>0</v>
      </c>
      <c r="AH723">
        <v>0</v>
      </c>
      <c r="AI723">
        <v>0</v>
      </c>
      <c r="AJ723">
        <v>0</v>
      </c>
      <c r="AK723">
        <v>0</v>
      </c>
      <c r="AL723">
        <v>0</v>
      </c>
      <c r="AM723">
        <v>0</v>
      </c>
      <c r="AN723">
        <v>0</v>
      </c>
      <c r="AO723">
        <v>0</v>
      </c>
      <c r="AP723">
        <v>0</v>
      </c>
      <c r="AQ723">
        <v>0</v>
      </c>
      <c r="AR723">
        <v>0</v>
      </c>
      <c r="AS723">
        <v>0</v>
      </c>
      <c r="AT723">
        <v>0</v>
      </c>
      <c r="AU723">
        <v>0</v>
      </c>
      <c r="AV723">
        <v>0</v>
      </c>
      <c r="AW723">
        <v>0</v>
      </c>
      <c r="AX723">
        <v>0</v>
      </c>
      <c r="AY723">
        <v>0</v>
      </c>
      <c r="AZ723">
        <v>0</v>
      </c>
    </row>
    <row r="724" spans="11:52" ht="14.4">
      <c r="K724" t="s">
        <v>529</v>
      </c>
      <c r="L724" t="s">
        <v>144</v>
      </c>
      <c r="M724" t="s">
        <v>25</v>
      </c>
      <c r="N724" t="s">
        <v>80</v>
      </c>
      <c r="AG724">
        <v>1.020281880112478E-2</v>
      </c>
      <c r="AH724">
        <v>1.0874806914733019E-2</v>
      </c>
      <c r="AI724">
        <v>1.0001324487384914E-2</v>
      </c>
      <c r="AJ724">
        <v>9.9660211873777577E-3</v>
      </c>
      <c r="AK724">
        <v>1.4682112281784416E-2</v>
      </c>
      <c r="AL724">
        <v>1.4542617610857286E-2</v>
      </c>
      <c r="AM724">
        <v>1.4802921687371502E-2</v>
      </c>
      <c r="AN724">
        <v>1.8155677405623384E-2</v>
      </c>
      <c r="AO724">
        <v>1.7440869970922642E-2</v>
      </c>
      <c r="AP724">
        <v>1.8297834086615897E-2</v>
      </c>
      <c r="AQ724">
        <v>1.7882143567234231E-2</v>
      </c>
      <c r="AR724">
        <v>1.9379391414689091E-2</v>
      </c>
      <c r="AS724">
        <v>1.9198887800766E-2</v>
      </c>
      <c r="AT724">
        <v>2.0141079757887651E-2</v>
      </c>
      <c r="AU724">
        <v>1.9595930440486804E-2</v>
      </c>
      <c r="AV724">
        <v>2.1546395680734617E-2</v>
      </c>
      <c r="AW724">
        <v>2.1043865652486501E-2</v>
      </c>
      <c r="AX724">
        <v>2.1229502995698275E-2</v>
      </c>
      <c r="AY724">
        <v>2.0837459809177127E-2</v>
      </c>
      <c r="AZ724">
        <v>2.1625473547831564E-2</v>
      </c>
    </row>
    <row r="725" spans="11:52" ht="14.4">
      <c r="K725" t="s">
        <v>5622</v>
      </c>
      <c r="L725" t="s">
        <v>144</v>
      </c>
      <c r="M725" t="s">
        <v>5610</v>
      </c>
      <c r="N725" t="s">
        <v>80</v>
      </c>
      <c r="AO725">
        <v>0</v>
      </c>
      <c r="AP725" t="s">
        <v>6079</v>
      </c>
      <c r="AQ725" t="s">
        <v>6079</v>
      </c>
      <c r="AR725" t="s">
        <v>6079</v>
      </c>
      <c r="AS725" t="s">
        <v>6079</v>
      </c>
      <c r="AT725">
        <v>0</v>
      </c>
      <c r="AU725">
        <v>0</v>
      </c>
      <c r="AV725">
        <v>0</v>
      </c>
      <c r="AW725">
        <v>0</v>
      </c>
      <c r="AX725">
        <v>0</v>
      </c>
      <c r="AY725">
        <v>0</v>
      </c>
      <c r="AZ725">
        <v>0</v>
      </c>
    </row>
    <row r="726" spans="11:52" ht="14.4">
      <c r="K726" t="s">
        <v>530</v>
      </c>
      <c r="L726" t="s">
        <v>144</v>
      </c>
      <c r="M726" t="s">
        <v>98</v>
      </c>
      <c r="N726" t="s">
        <v>80</v>
      </c>
      <c r="AG726">
        <v>0</v>
      </c>
      <c r="AH726">
        <v>0</v>
      </c>
      <c r="AI726">
        <v>0</v>
      </c>
      <c r="AJ726">
        <v>0</v>
      </c>
      <c r="AK726">
        <v>0</v>
      </c>
      <c r="AL726">
        <v>0</v>
      </c>
      <c r="AM726">
        <v>0</v>
      </c>
      <c r="AN726">
        <v>0</v>
      </c>
      <c r="AO726">
        <v>0</v>
      </c>
      <c r="AP726">
        <v>0</v>
      </c>
      <c r="AQ726">
        <v>0</v>
      </c>
      <c r="AR726">
        <v>0</v>
      </c>
      <c r="AS726">
        <v>0</v>
      </c>
      <c r="AT726">
        <v>4.6634697355218057E-3</v>
      </c>
      <c r="AU726">
        <v>4.4332399610065186E-3</v>
      </c>
      <c r="AV726">
        <v>4.0412717477852043E-3</v>
      </c>
      <c r="AW726">
        <v>3.6350305777735751E-3</v>
      </c>
      <c r="AX726">
        <v>3.4529240342345965E-3</v>
      </c>
      <c r="AY726">
        <v>3.1864205069605878E-3</v>
      </c>
      <c r="AZ726">
        <v>8.2580895539969348E-3</v>
      </c>
    </row>
    <row r="727" spans="11:52" ht="14.4">
      <c r="K727" t="s">
        <v>531</v>
      </c>
      <c r="L727" t="s">
        <v>144</v>
      </c>
      <c r="M727" t="s">
        <v>94</v>
      </c>
      <c r="N727" t="s">
        <v>80</v>
      </c>
      <c r="AG727">
        <v>1.4600890424022782E-2</v>
      </c>
      <c r="AH727">
        <v>1.7522700719377352E-2</v>
      </c>
      <c r="AI727">
        <v>1.701797192547691E-2</v>
      </c>
      <c r="AJ727">
        <v>1.720751334115735E-2</v>
      </c>
      <c r="AK727">
        <v>2.192730299541315E-2</v>
      </c>
      <c r="AL727">
        <v>2.2690437686278112E-2</v>
      </c>
      <c r="AM727">
        <v>2.2302722590764615E-2</v>
      </c>
      <c r="AN727">
        <v>2.843390905144105E-2</v>
      </c>
      <c r="AO727">
        <v>2.7732458933057549E-2</v>
      </c>
      <c r="AP727">
        <v>2.7424462976594528E-2</v>
      </c>
      <c r="AQ727">
        <v>2.7360089095895043E-2</v>
      </c>
      <c r="AR727">
        <v>3.2644805119939307E-2</v>
      </c>
      <c r="AS727">
        <v>3.1356135786471111E-2</v>
      </c>
      <c r="AT727">
        <v>3.1381110837074955E-2</v>
      </c>
      <c r="AU727">
        <v>3.0741683178169728E-2</v>
      </c>
      <c r="AV727">
        <v>3.2529762496096501E-2</v>
      </c>
      <c r="AW727">
        <v>4.1258392155376071E-2</v>
      </c>
      <c r="AX727">
        <v>4.3406388356419565E-2</v>
      </c>
      <c r="AY727">
        <v>4.1977664470155961E-2</v>
      </c>
      <c r="AZ727">
        <v>4.1538021651605479E-2</v>
      </c>
    </row>
    <row r="728" spans="11:52" ht="14.4">
      <c r="K728" t="s">
        <v>532</v>
      </c>
      <c r="L728" t="s">
        <v>144</v>
      </c>
      <c r="M728" t="s">
        <v>99</v>
      </c>
      <c r="N728" t="s">
        <v>80</v>
      </c>
      <c r="AG728">
        <v>0</v>
      </c>
      <c r="AH728">
        <v>0</v>
      </c>
      <c r="AI728">
        <v>0</v>
      </c>
      <c r="AJ728">
        <v>0</v>
      </c>
      <c r="AK728">
        <v>0</v>
      </c>
      <c r="AL728">
        <v>0</v>
      </c>
      <c r="AM728">
        <v>0</v>
      </c>
      <c r="AN728">
        <v>0</v>
      </c>
      <c r="AO728">
        <v>0</v>
      </c>
      <c r="AP728">
        <v>0</v>
      </c>
      <c r="AQ728">
        <v>0</v>
      </c>
      <c r="AR728">
        <v>0</v>
      </c>
      <c r="AS728">
        <v>0</v>
      </c>
      <c r="AT728">
        <v>3.8811906749502951E-4</v>
      </c>
      <c r="AU728">
        <v>3.7082490940628472E-4</v>
      </c>
      <c r="AV728">
        <v>3.3014740264108094E-4</v>
      </c>
      <c r="AW728">
        <v>3.0923255225427063E-4</v>
      </c>
      <c r="AX728">
        <v>2.9655141658595387E-4</v>
      </c>
      <c r="AY728">
        <v>2.8624191158657398E-4</v>
      </c>
      <c r="AZ728">
        <v>2.6690260568880143E-4</v>
      </c>
    </row>
    <row r="729" spans="11:52" ht="14.4">
      <c r="K729" t="s">
        <v>726</v>
      </c>
      <c r="L729" t="s">
        <v>144</v>
      </c>
      <c r="M729" t="s">
        <v>26</v>
      </c>
      <c r="N729" t="s">
        <v>80</v>
      </c>
      <c r="O729" t="s">
        <v>6079</v>
      </c>
      <c r="P729" t="s">
        <v>6079</v>
      </c>
      <c r="Q729" t="s">
        <v>6079</v>
      </c>
      <c r="R729" t="s">
        <v>6079</v>
      </c>
      <c r="S729" t="s">
        <v>6079</v>
      </c>
      <c r="AG729">
        <v>0</v>
      </c>
      <c r="AH729">
        <v>0</v>
      </c>
      <c r="AI729">
        <v>0</v>
      </c>
      <c r="AJ729">
        <v>0</v>
      </c>
      <c r="AK729">
        <v>6.7493465433593287E-3</v>
      </c>
      <c r="AL729">
        <v>6.6213601100117659E-3</v>
      </c>
      <c r="AM729">
        <v>6.7072277563461373E-3</v>
      </c>
      <c r="AN729">
        <v>9.1605811159980021E-3</v>
      </c>
      <c r="AO729">
        <v>1.1826133417353632E-2</v>
      </c>
      <c r="AP729">
        <v>1.202665555950976E-2</v>
      </c>
      <c r="AQ729">
        <v>1.2453882755561221E-2</v>
      </c>
      <c r="AR729">
        <v>1.4225847253200415E-2</v>
      </c>
      <c r="AS729">
        <v>1.5343825148777622E-2</v>
      </c>
      <c r="AT729">
        <v>1.5395637920139475E-2</v>
      </c>
      <c r="AU729">
        <v>1.5035103027218551E-2</v>
      </c>
      <c r="AV729">
        <v>1.46725422986742E-2</v>
      </c>
      <c r="AW729">
        <v>1.490582418149082E-2</v>
      </c>
      <c r="AX729">
        <v>1.4985975468953092E-2</v>
      </c>
      <c r="AY729">
        <v>1.462366179697893E-2</v>
      </c>
      <c r="AZ729">
        <v>1.419818921275578E-2</v>
      </c>
    </row>
    <row r="730" spans="11:52" ht="14.4">
      <c r="K730" t="s">
        <v>533</v>
      </c>
      <c r="L730" t="s">
        <v>144</v>
      </c>
      <c r="M730" t="s">
        <v>27</v>
      </c>
      <c r="N730" t="s">
        <v>80</v>
      </c>
      <c r="AG730">
        <v>6.1195523469311681E-3</v>
      </c>
      <c r="AH730">
        <v>6.5284797783169146E-3</v>
      </c>
      <c r="AI730">
        <v>6.1093714826245364E-3</v>
      </c>
      <c r="AJ730">
        <v>5.4874992887644003E-3</v>
      </c>
      <c r="AK730">
        <v>1.0612564867169563E-2</v>
      </c>
      <c r="AL730">
        <v>8.9271810289321147E-3</v>
      </c>
      <c r="AM730">
        <v>8.9931152458835577E-3</v>
      </c>
      <c r="AN730">
        <v>8.8202805493567231E-3</v>
      </c>
      <c r="AO730">
        <v>9.1890285311560412E-3</v>
      </c>
      <c r="AP730">
        <v>8.6463175668199076E-3</v>
      </c>
      <c r="AQ730">
        <v>8.2734276419817159E-3</v>
      </c>
      <c r="AR730">
        <v>8.1792165307007642E-3</v>
      </c>
      <c r="AS730">
        <v>7.4695722031293873E-3</v>
      </c>
      <c r="AT730">
        <v>8.4664016751544256E-3</v>
      </c>
      <c r="AU730">
        <v>8.5081496687031341E-3</v>
      </c>
      <c r="AV730">
        <v>8.0902632620808695E-3</v>
      </c>
      <c r="AW730">
        <v>7.9264585056559554E-3</v>
      </c>
      <c r="AX730">
        <v>8.0924735832483569E-3</v>
      </c>
      <c r="AY730">
        <v>7.863939907350067E-3</v>
      </c>
      <c r="AZ730">
        <v>7.3845477670018604E-3</v>
      </c>
    </row>
    <row r="731" spans="11:52" ht="14.4">
      <c r="K731" t="s">
        <v>534</v>
      </c>
      <c r="L731" t="s">
        <v>144</v>
      </c>
      <c r="M731" t="s">
        <v>28</v>
      </c>
      <c r="N731" t="s">
        <v>80</v>
      </c>
      <c r="AG731">
        <v>0</v>
      </c>
      <c r="AH731">
        <v>0</v>
      </c>
      <c r="AI731">
        <v>0</v>
      </c>
      <c r="AJ731">
        <v>0</v>
      </c>
      <c r="AK731">
        <v>0</v>
      </c>
      <c r="AL731">
        <v>0</v>
      </c>
      <c r="AM731">
        <v>0</v>
      </c>
      <c r="AN731">
        <v>0</v>
      </c>
      <c r="AO731">
        <v>0</v>
      </c>
      <c r="AP731" t="s">
        <v>6079</v>
      </c>
      <c r="AQ731" t="s">
        <v>6079</v>
      </c>
      <c r="AR731" t="s">
        <v>6079</v>
      </c>
      <c r="AS731" t="s">
        <v>6079</v>
      </c>
      <c r="AT731">
        <v>0</v>
      </c>
      <c r="AU731">
        <v>0</v>
      </c>
      <c r="AV731">
        <v>0</v>
      </c>
      <c r="AW731">
        <v>0</v>
      </c>
      <c r="AX731">
        <v>0</v>
      </c>
      <c r="AY731">
        <v>0</v>
      </c>
      <c r="AZ731">
        <v>0</v>
      </c>
    </row>
    <row r="732" spans="11:52" ht="14.4">
      <c r="K732" t="s">
        <v>648</v>
      </c>
      <c r="L732" t="s">
        <v>144</v>
      </c>
      <c r="M732" t="s">
        <v>29</v>
      </c>
      <c r="N732" t="s">
        <v>80</v>
      </c>
      <c r="AG732">
        <v>0</v>
      </c>
      <c r="AH732">
        <v>0</v>
      </c>
      <c r="AI732">
        <v>0</v>
      </c>
      <c r="AJ732">
        <v>0</v>
      </c>
      <c r="AK732">
        <v>0</v>
      </c>
      <c r="AL732">
        <v>0</v>
      </c>
      <c r="AM732">
        <v>3.629295422363928E-6</v>
      </c>
      <c r="AN732">
        <v>0</v>
      </c>
      <c r="AO732">
        <v>0</v>
      </c>
      <c r="AP732">
        <v>0</v>
      </c>
      <c r="AQ732">
        <v>0</v>
      </c>
      <c r="AR732">
        <v>6.7875382577739258E-4</v>
      </c>
      <c r="AS732">
        <v>1.1782264180215482E-3</v>
      </c>
      <c r="AT732">
        <v>1.2311078907431983E-3</v>
      </c>
      <c r="AU732">
        <v>1.3057021241645026E-3</v>
      </c>
      <c r="AV732">
        <v>1.3043342368020644E-3</v>
      </c>
      <c r="AW732">
        <v>1.4981875146964727E-3</v>
      </c>
      <c r="AX732">
        <v>1.3891030534363032E-3</v>
      </c>
      <c r="AY732">
        <v>1.8909381251148863E-3</v>
      </c>
      <c r="AZ732">
        <v>1.3313466011038511E-3</v>
      </c>
    </row>
    <row r="733" spans="11:52" ht="14.4">
      <c r="K733" t="s">
        <v>535</v>
      </c>
      <c r="L733" t="s">
        <v>144</v>
      </c>
      <c r="M733" t="s">
        <v>30</v>
      </c>
      <c r="N733" t="s">
        <v>80</v>
      </c>
      <c r="AG733">
        <v>2.0611389885420652E-3</v>
      </c>
      <c r="AH733">
        <v>3.8015918776915826E-3</v>
      </c>
      <c r="AI733">
        <v>3.6634009193715609E-3</v>
      </c>
      <c r="AJ733">
        <v>3.6086312295657871E-3</v>
      </c>
      <c r="AK733">
        <v>5.385400280722835E-3</v>
      </c>
      <c r="AL733">
        <v>5.1222271859811923E-3</v>
      </c>
      <c r="AM733">
        <v>5.0632843803354545E-3</v>
      </c>
      <c r="AN733">
        <v>4.7162833607811098E-3</v>
      </c>
      <c r="AO733">
        <v>5.115839221796082E-3</v>
      </c>
      <c r="AP733">
        <v>4.4442080956993849E-3</v>
      </c>
      <c r="AQ733">
        <v>6.4096506419853731E-3</v>
      </c>
      <c r="AR733">
        <v>6.2483227236238403E-3</v>
      </c>
      <c r="AS733">
        <v>5.9236499551393491E-3</v>
      </c>
      <c r="AT733">
        <v>8.9466880611020067E-3</v>
      </c>
      <c r="AU733">
        <v>9.1515110970079323E-3</v>
      </c>
      <c r="AV733">
        <v>1.0731537058610744E-2</v>
      </c>
      <c r="AW733">
        <v>1.0820267202788171E-2</v>
      </c>
      <c r="AX733">
        <v>8.5572803590552513E-3</v>
      </c>
      <c r="AY733">
        <v>9.6568194997533139E-3</v>
      </c>
      <c r="AZ733">
        <v>1.2373833460516489E-2</v>
      </c>
    </row>
    <row r="734" spans="11:52" ht="14.4">
      <c r="K734" t="s">
        <v>649</v>
      </c>
      <c r="L734" t="s">
        <v>144</v>
      </c>
      <c r="M734" t="s">
        <v>100</v>
      </c>
      <c r="N734" t="s">
        <v>80</v>
      </c>
      <c r="AG734">
        <v>0</v>
      </c>
      <c r="AH734">
        <v>0</v>
      </c>
      <c r="AI734">
        <v>0</v>
      </c>
      <c r="AJ734">
        <v>0</v>
      </c>
      <c r="AK734">
        <v>0</v>
      </c>
      <c r="AL734">
        <v>0</v>
      </c>
      <c r="AM734">
        <v>0</v>
      </c>
      <c r="AN734">
        <v>0</v>
      </c>
      <c r="AO734">
        <v>0</v>
      </c>
      <c r="AP734">
        <v>0</v>
      </c>
      <c r="AQ734">
        <v>0</v>
      </c>
      <c r="AR734">
        <v>0</v>
      </c>
      <c r="AS734">
        <v>0</v>
      </c>
      <c r="AT734">
        <v>0</v>
      </c>
      <c r="AU734">
        <v>0</v>
      </c>
      <c r="AV734">
        <v>0</v>
      </c>
      <c r="AW734">
        <v>0</v>
      </c>
      <c r="AX734">
        <v>0</v>
      </c>
      <c r="AY734">
        <v>0</v>
      </c>
      <c r="AZ734">
        <v>0</v>
      </c>
    </row>
    <row r="735" spans="11:52" ht="14.4">
      <c r="K735" t="s">
        <v>536</v>
      </c>
      <c r="L735" t="s">
        <v>144</v>
      </c>
      <c r="M735" t="s">
        <v>31</v>
      </c>
      <c r="N735" t="s">
        <v>80</v>
      </c>
      <c r="AG735">
        <v>4.7907060728655834E-4</v>
      </c>
      <c r="AH735">
        <v>4.2702458484632081E-4</v>
      </c>
      <c r="AI735">
        <v>4.7269820946241607E-4</v>
      </c>
      <c r="AJ735">
        <v>4.8817330709717322E-4</v>
      </c>
      <c r="AK735">
        <v>8.9163290814758204E-4</v>
      </c>
      <c r="AL735">
        <v>8.9689982100867374E-4</v>
      </c>
      <c r="AM735">
        <v>9.3011482760378076E-4</v>
      </c>
      <c r="AN735">
        <v>8.1271551425952037E-4</v>
      </c>
      <c r="AO735">
        <v>1.0398124722040916E-3</v>
      </c>
      <c r="AP735">
        <v>7.7834315488152235E-4</v>
      </c>
      <c r="AQ735">
        <v>8.2853265979145789E-4</v>
      </c>
      <c r="AR735">
        <v>7.546574828224302E-4</v>
      </c>
      <c r="AS735">
        <v>7.0512002826740117E-4</v>
      </c>
      <c r="AT735">
        <v>7.3000358625329429E-4</v>
      </c>
      <c r="AU735">
        <v>7.6314477393626924E-4</v>
      </c>
      <c r="AV735">
        <v>7.3668481629739397E-4</v>
      </c>
      <c r="AW735">
        <v>7.9719616252264835E-4</v>
      </c>
      <c r="AX735">
        <v>8.3294448446135586E-4</v>
      </c>
      <c r="AY735">
        <v>8.4807657181571101E-4</v>
      </c>
      <c r="AZ735">
        <v>8.9484736877020691E-4</v>
      </c>
    </row>
    <row r="736" spans="11:52" ht="14.4">
      <c r="K736" t="s">
        <v>727</v>
      </c>
      <c r="L736" t="s">
        <v>144</v>
      </c>
      <c r="M736" t="s">
        <v>32</v>
      </c>
      <c r="N736" t="s">
        <v>80</v>
      </c>
      <c r="O736" t="s">
        <v>6079</v>
      </c>
      <c r="P736" t="s">
        <v>6079</v>
      </c>
      <c r="Q736" t="s">
        <v>6079</v>
      </c>
      <c r="R736" t="s">
        <v>6079</v>
      </c>
      <c r="S736" t="s">
        <v>6079</v>
      </c>
      <c r="AG736">
        <v>0</v>
      </c>
      <c r="AH736">
        <v>0</v>
      </c>
      <c r="AI736">
        <v>0</v>
      </c>
      <c r="AJ736">
        <v>0</v>
      </c>
      <c r="AK736">
        <v>0</v>
      </c>
      <c r="AL736">
        <v>0</v>
      </c>
      <c r="AM736">
        <v>0</v>
      </c>
      <c r="AN736">
        <v>0</v>
      </c>
      <c r="AO736">
        <v>0</v>
      </c>
      <c r="AP736">
        <v>0</v>
      </c>
      <c r="AQ736">
        <v>0</v>
      </c>
      <c r="AR736">
        <v>0</v>
      </c>
      <c r="AS736">
        <v>0</v>
      </c>
      <c r="AT736">
        <v>0</v>
      </c>
      <c r="AU736">
        <v>0</v>
      </c>
      <c r="AV736">
        <v>0</v>
      </c>
      <c r="AW736">
        <v>0</v>
      </c>
      <c r="AX736">
        <v>0</v>
      </c>
      <c r="AY736">
        <v>0</v>
      </c>
      <c r="AZ736">
        <v>0</v>
      </c>
    </row>
    <row r="737" spans="11:52" ht="14.4">
      <c r="K737" t="s">
        <v>537</v>
      </c>
      <c r="L737" t="s">
        <v>144</v>
      </c>
      <c r="M737" t="s">
        <v>93</v>
      </c>
      <c r="N737" t="s">
        <v>80</v>
      </c>
      <c r="AG737">
        <v>1.4023375670779801E-6</v>
      </c>
      <c r="AH737">
        <v>0</v>
      </c>
      <c r="AI737">
        <v>0</v>
      </c>
      <c r="AJ737">
        <v>0</v>
      </c>
      <c r="AK737">
        <v>0</v>
      </c>
      <c r="AL737">
        <v>0</v>
      </c>
      <c r="AM737">
        <v>0</v>
      </c>
      <c r="AN737">
        <v>0</v>
      </c>
      <c r="AO737">
        <v>0</v>
      </c>
      <c r="AP737">
        <v>4.3889566407541766E-3</v>
      </c>
      <c r="AQ737">
        <v>4.2023862881224198E-3</v>
      </c>
      <c r="AR737">
        <v>4.0922343737028848E-3</v>
      </c>
      <c r="AS737">
        <v>3.9797304149843333E-3</v>
      </c>
      <c r="AT737">
        <v>3.8291769176552696E-3</v>
      </c>
      <c r="AU737">
        <v>3.7924328599925608E-3</v>
      </c>
      <c r="AV737">
        <v>3.7352016476016087E-3</v>
      </c>
      <c r="AW737">
        <v>4.0034711265314431E-3</v>
      </c>
      <c r="AX737">
        <v>1.0939235692339969E-2</v>
      </c>
      <c r="AY737">
        <v>3.3000398732936339E-3</v>
      </c>
      <c r="AZ737">
        <v>2.6220069692996484E-3</v>
      </c>
    </row>
    <row r="738" spans="11:52" ht="14.4">
      <c r="K738" t="s">
        <v>538</v>
      </c>
      <c r="L738" t="s">
        <v>145</v>
      </c>
      <c r="M738" t="s">
        <v>13</v>
      </c>
      <c r="N738" t="s">
        <v>80</v>
      </c>
      <c r="O738">
        <v>2.9213600622216517E-2</v>
      </c>
      <c r="P738">
        <v>3.0372663509845948E-2</v>
      </c>
      <c r="Q738">
        <v>3.9812826121343375E-2</v>
      </c>
      <c r="R738">
        <v>3.4142598680186063E-2</v>
      </c>
      <c r="S738">
        <v>2.6988173872682559E-2</v>
      </c>
      <c r="T738">
        <v>2.7738459024460309E-2</v>
      </c>
      <c r="U738">
        <v>2.9564329765170119E-2</v>
      </c>
      <c r="V738">
        <v>2.8382906707889389E-2</v>
      </c>
      <c r="W738">
        <v>2.5217955327755937E-2</v>
      </c>
      <c r="X738">
        <v>2.5520065075125772E-2</v>
      </c>
      <c r="Y738">
        <v>2.8895714063832505E-2</v>
      </c>
      <c r="Z738">
        <v>2.6843361901734239E-2</v>
      </c>
      <c r="AA738">
        <v>2.5478781492822487E-2</v>
      </c>
      <c r="AB738">
        <v>2.5268361508409519E-2</v>
      </c>
      <c r="AC738">
        <v>2.5717872868339074E-2</v>
      </c>
      <c r="AD738">
        <v>2.6780403520230592E-2</v>
      </c>
      <c r="AE738">
        <v>2.9150656513604229E-2</v>
      </c>
      <c r="AF738">
        <v>2.6653990580005144E-2</v>
      </c>
      <c r="AG738">
        <v>2.3577518798088729E-2</v>
      </c>
      <c r="AH738">
        <v>2.3620267015096549E-2</v>
      </c>
      <c r="AI738">
        <v>2.3160830145963342E-2</v>
      </c>
      <c r="AJ738">
        <v>2.1835596619137213E-2</v>
      </c>
      <c r="AK738">
        <v>2.6478581470079338E-2</v>
      </c>
      <c r="AL738">
        <v>3.0040649658640044E-2</v>
      </c>
      <c r="AM738">
        <v>2.9821794953464355E-2</v>
      </c>
      <c r="AN738">
        <v>3.065075801138361E-2</v>
      </c>
      <c r="AO738">
        <v>3.2534246216066168E-2</v>
      </c>
      <c r="AP738">
        <v>3.5325691791403518E-2</v>
      </c>
      <c r="AQ738">
        <v>3.1476329794745093E-2</v>
      </c>
      <c r="AR738">
        <v>2.7708187621567251E-2</v>
      </c>
      <c r="AS738">
        <v>3.6708954015311539E-2</v>
      </c>
      <c r="AT738">
        <v>3.6535341573089533E-2</v>
      </c>
      <c r="AU738">
        <v>4.1329649521378992E-2</v>
      </c>
      <c r="AV738">
        <v>4.328471415238562E-2</v>
      </c>
      <c r="AW738">
        <v>3.9697036293888634E-2</v>
      </c>
      <c r="AX738">
        <v>4.156301375162777E-2</v>
      </c>
      <c r="AY738">
        <v>3.9848756123630133E-2</v>
      </c>
      <c r="AZ738">
        <v>4.5292700762767431E-2</v>
      </c>
    </row>
    <row r="739" spans="11:52" ht="14.4">
      <c r="K739" t="s">
        <v>539</v>
      </c>
      <c r="L739" t="s">
        <v>145</v>
      </c>
      <c r="M739" t="s">
        <v>14</v>
      </c>
      <c r="N739" t="s">
        <v>80</v>
      </c>
      <c r="O739">
        <v>2.5704627329029849E-2</v>
      </c>
      <c r="P739">
        <v>2.5679312741547361E-2</v>
      </c>
      <c r="Q739">
        <v>2.6599304122180548E-2</v>
      </c>
      <c r="R739">
        <v>2.8882141563210624E-2</v>
      </c>
      <c r="S739">
        <v>3.1466965204296919E-2</v>
      </c>
      <c r="T739">
        <v>2.8916014857568961E-2</v>
      </c>
      <c r="U739">
        <v>2.7722859787032417E-2</v>
      </c>
      <c r="V739">
        <v>2.6797434178243273E-2</v>
      </c>
      <c r="W739">
        <v>2.5516827674471262E-2</v>
      </c>
      <c r="X739">
        <v>2.1342042989577304E-2</v>
      </c>
      <c r="Y739">
        <v>2.2573542767169687E-2</v>
      </c>
      <c r="Z739">
        <v>2.5579703537563035E-2</v>
      </c>
      <c r="AA739">
        <v>2.4316995921256239E-2</v>
      </c>
      <c r="AB739">
        <v>2.4061575101465855E-2</v>
      </c>
      <c r="AC739">
        <v>2.4068075256603039E-2</v>
      </c>
      <c r="AD739">
        <v>2.7083793767720674E-2</v>
      </c>
      <c r="AE739">
        <v>2.3547858408052375E-2</v>
      </c>
      <c r="AF739">
        <v>2.2996706117317911E-2</v>
      </c>
      <c r="AG739">
        <v>1.9859174014979719E-2</v>
      </c>
      <c r="AH739">
        <v>1.9994000313673078E-2</v>
      </c>
      <c r="AI739">
        <v>1.8468803391052519E-2</v>
      </c>
      <c r="AJ739">
        <v>1.6434840716934053E-2</v>
      </c>
      <c r="AK739">
        <v>1.9830572996079866E-2</v>
      </c>
      <c r="AL739">
        <v>1.9674109733944251E-2</v>
      </c>
      <c r="AM739">
        <v>1.770344612550195E-2</v>
      </c>
      <c r="AN739">
        <v>1.6662161222101558E-2</v>
      </c>
      <c r="AO739">
        <v>1.7388457012063509E-2</v>
      </c>
      <c r="AP739">
        <v>1.6959434136665976E-2</v>
      </c>
      <c r="AQ739">
        <v>1.7295245403919548E-2</v>
      </c>
      <c r="AR739">
        <v>1.6513061504565465E-2</v>
      </c>
      <c r="AS739">
        <v>1.5803609037428886E-2</v>
      </c>
      <c r="AT739">
        <v>2.037002706945595E-2</v>
      </c>
      <c r="AU739">
        <v>2.3019887335753254E-2</v>
      </c>
      <c r="AV739">
        <v>2.2268775982022711E-2</v>
      </c>
      <c r="AW739">
        <v>2.1277387037240112E-2</v>
      </c>
      <c r="AX739">
        <v>2.0858171421590872E-2</v>
      </c>
      <c r="AY739">
        <v>1.9372491446800529E-2</v>
      </c>
      <c r="AZ739">
        <v>1.9948612450441276E-2</v>
      </c>
    </row>
    <row r="740" spans="11:52" ht="14.4">
      <c r="K740" t="s">
        <v>540</v>
      </c>
      <c r="L740" t="s">
        <v>145</v>
      </c>
      <c r="M740" t="s">
        <v>92</v>
      </c>
      <c r="N740" t="s">
        <v>80</v>
      </c>
      <c r="O740">
        <v>5.2338037861329786E-3</v>
      </c>
      <c r="P740">
        <v>3.6299252464001598E-3</v>
      </c>
      <c r="Q740">
        <v>4.9248421609556694E-3</v>
      </c>
      <c r="R740">
        <v>3.2386823897401114E-3</v>
      </c>
      <c r="S740">
        <v>3.5960733920176501E-3</v>
      </c>
      <c r="T740">
        <v>3.5131465896775832E-3</v>
      </c>
      <c r="U740">
        <v>1.9116484060415016E-3</v>
      </c>
      <c r="V740">
        <v>2.9090003230059398E-3</v>
      </c>
      <c r="W740">
        <v>3.7521260706663158E-3</v>
      </c>
      <c r="X740">
        <v>4.080881226238859E-3</v>
      </c>
      <c r="Y740">
        <v>5.70563958224373E-3</v>
      </c>
      <c r="Z740">
        <v>5.5596775877497498E-3</v>
      </c>
      <c r="AA740">
        <v>6.7619173445032784E-3</v>
      </c>
      <c r="AB740">
        <v>5.0754915724255979E-3</v>
      </c>
      <c r="AC740">
        <v>7.3299022571900541E-3</v>
      </c>
      <c r="AD740">
        <v>3.6922747286483662E-3</v>
      </c>
      <c r="AE740">
        <v>4.9738351782582452E-3</v>
      </c>
      <c r="AF740">
        <v>5.096746904133794E-3</v>
      </c>
      <c r="AG740">
        <v>7.757551539124303E-3</v>
      </c>
      <c r="AH740">
        <v>1.8715526689558133E-2</v>
      </c>
      <c r="AI740">
        <v>9.3795691744181092E-3</v>
      </c>
      <c r="AJ740">
        <v>9.0278431761010927E-3</v>
      </c>
      <c r="AK740">
        <v>4.7435011306356549E-3</v>
      </c>
      <c r="AL740">
        <v>5.2924512638430248E-3</v>
      </c>
      <c r="AM740">
        <v>4.8345881331951076E-3</v>
      </c>
      <c r="AN740">
        <v>5.9039542759902397E-3</v>
      </c>
      <c r="AO740">
        <v>5.4709977772366197E-3</v>
      </c>
      <c r="AP740">
        <v>5.8276315834223155E-3</v>
      </c>
      <c r="AQ740">
        <v>4.8453631844936609E-3</v>
      </c>
      <c r="AR740">
        <v>4.1958916929986751E-3</v>
      </c>
      <c r="AS740">
        <v>6.204381329704022E-3</v>
      </c>
      <c r="AT740">
        <v>5.8121212937128448E-3</v>
      </c>
      <c r="AU740">
        <v>5.6293472638655542E-3</v>
      </c>
      <c r="AV740">
        <v>1.917142536082336E-3</v>
      </c>
      <c r="AW740">
        <v>1.1879154887568346E-3</v>
      </c>
      <c r="AX740">
        <v>7.0544761895031157E-4</v>
      </c>
      <c r="AY740">
        <v>6.3433175625132157E-4</v>
      </c>
      <c r="AZ740">
        <v>5.3609498171044219E-4</v>
      </c>
    </row>
    <row r="741" spans="11:52" ht="14.4">
      <c r="K741" t="s">
        <v>541</v>
      </c>
      <c r="L741" t="s">
        <v>145</v>
      </c>
      <c r="M741" t="s">
        <v>15</v>
      </c>
      <c r="N741" t="s">
        <v>80</v>
      </c>
      <c r="O741">
        <v>3.4467176062367038E-3</v>
      </c>
      <c r="P741">
        <v>1.0975527856553857E-3</v>
      </c>
      <c r="Q741">
        <v>3.8832730123633313E-4</v>
      </c>
      <c r="R741">
        <v>7.3142971037953202E-4</v>
      </c>
      <c r="S741">
        <v>5.7704583862665821E-3</v>
      </c>
      <c r="T741">
        <v>7.8938749852734465E-3</v>
      </c>
      <c r="U741">
        <v>1.0617892420454848E-2</v>
      </c>
      <c r="V741">
        <v>5.328362246734393E-3</v>
      </c>
      <c r="W741">
        <v>7.0688552081647647E-3</v>
      </c>
      <c r="X741">
        <v>7.9392616403533758E-3</v>
      </c>
      <c r="Y741">
        <v>5.2396281555686548E-3</v>
      </c>
      <c r="Z741">
        <v>6.7079399866173655E-3</v>
      </c>
      <c r="AA741">
        <v>6.0730971172110069E-3</v>
      </c>
      <c r="AB741">
        <v>5.1880133577456404E-3</v>
      </c>
      <c r="AC741">
        <v>5.7664916052970914E-3</v>
      </c>
      <c r="AD741">
        <v>4.6762346286075207E-3</v>
      </c>
      <c r="AE741">
        <v>5.9881375456396647E-3</v>
      </c>
      <c r="AF741">
        <v>5.6222884282084102E-3</v>
      </c>
      <c r="AG741">
        <v>7.1237653605081925E-3</v>
      </c>
      <c r="AH741">
        <v>8.9418641523546245E-3</v>
      </c>
      <c r="AI741">
        <v>3.278004042732327E-3</v>
      </c>
      <c r="AJ741">
        <v>3.3541080528698918E-3</v>
      </c>
      <c r="AK741">
        <v>3.4446162360036235E-3</v>
      </c>
      <c r="AL741">
        <v>3.7490332889334129E-3</v>
      </c>
      <c r="AM741">
        <v>3.7556532333130198E-3</v>
      </c>
      <c r="AN741">
        <v>3.740332412495793E-3</v>
      </c>
      <c r="AO741">
        <v>1.6361915340674356E-3</v>
      </c>
      <c r="AP741">
        <v>1.2574936888642952E-3</v>
      </c>
      <c r="AQ741">
        <v>1.2566237970472144E-3</v>
      </c>
      <c r="AR741">
        <v>1.3227959738715286E-3</v>
      </c>
      <c r="AS741">
        <v>3.6326861770408655E-3</v>
      </c>
      <c r="AT741">
        <v>6.9115925333813038E-3</v>
      </c>
      <c r="AU741">
        <v>6.5150176991457436E-3</v>
      </c>
      <c r="AV741">
        <v>3.0670530719781337E-5</v>
      </c>
      <c r="AW741">
        <v>2.5509628558175173E-4</v>
      </c>
      <c r="AX741">
        <v>3.2987245583254214E-5</v>
      </c>
      <c r="AY741">
        <v>3.3416153591398633E-5</v>
      </c>
      <c r="AZ741">
        <v>3.0957311887061244E-5</v>
      </c>
    </row>
    <row r="742" spans="11:52" ht="14.4">
      <c r="K742" t="s">
        <v>542</v>
      </c>
      <c r="L742" t="s">
        <v>145</v>
      </c>
      <c r="M742" t="s">
        <v>91</v>
      </c>
      <c r="N742" t="s">
        <v>80</v>
      </c>
      <c r="O742">
        <v>4.1619835602757754E-2</v>
      </c>
      <c r="P742">
        <v>3.675137294127534E-2</v>
      </c>
      <c r="Q742">
        <v>3.9024134204712735E-2</v>
      </c>
      <c r="R742">
        <v>3.891045057830976E-2</v>
      </c>
      <c r="S742">
        <v>3.8478052056875933E-2</v>
      </c>
      <c r="T742">
        <v>3.3642903708606529E-2</v>
      </c>
      <c r="U742">
        <v>3.7284151049618929E-2</v>
      </c>
      <c r="V742">
        <v>3.5173944175428094E-2</v>
      </c>
      <c r="W742">
        <v>3.2403225508799351E-2</v>
      </c>
      <c r="X742">
        <v>3.2170515933109364E-2</v>
      </c>
      <c r="Y742">
        <v>3.9947476468990349E-2</v>
      </c>
      <c r="Z742">
        <v>4.3891830090513471E-2</v>
      </c>
      <c r="AA742">
        <v>3.7873582875039967E-2</v>
      </c>
      <c r="AB742">
        <v>4.8313106193539214E-2</v>
      </c>
      <c r="AC742">
        <v>4.7292382496214307E-2</v>
      </c>
      <c r="AD742">
        <v>4.5380891045239555E-2</v>
      </c>
      <c r="AE742">
        <v>4.49022628473656E-2</v>
      </c>
      <c r="AF742">
        <v>3.5493148479800909E-2</v>
      </c>
      <c r="AG742">
        <v>3.2879827259101213E-2</v>
      </c>
      <c r="AH742">
        <v>2.9699842724926123E-2</v>
      </c>
      <c r="AI742">
        <v>2.6849044640640151E-2</v>
      </c>
      <c r="AJ742">
        <v>2.3309825290315545E-2</v>
      </c>
      <c r="AK742">
        <v>2.6761756654059648E-2</v>
      </c>
      <c r="AL742">
        <v>2.5244497675460709E-2</v>
      </c>
      <c r="AM742">
        <v>2.4871600235657685E-2</v>
      </c>
      <c r="AN742">
        <v>2.2727324765928775E-2</v>
      </c>
      <c r="AO742">
        <v>2.2572027573938148E-2</v>
      </c>
      <c r="AP742">
        <v>2.4952302085863742E-2</v>
      </c>
      <c r="AQ742">
        <v>2.6241935209671899E-2</v>
      </c>
      <c r="AR742">
        <v>3.1797050614555851E-2</v>
      </c>
      <c r="AS742">
        <v>2.889146177012953E-2</v>
      </c>
      <c r="AT742">
        <v>2.9145715519358573E-2</v>
      </c>
      <c r="AU742">
        <v>3.0591735604387264E-2</v>
      </c>
      <c r="AV742">
        <v>2.9529499313595577E-2</v>
      </c>
      <c r="AW742">
        <v>3.1255564463175331E-2</v>
      </c>
      <c r="AX742">
        <v>3.131406687434686E-2</v>
      </c>
      <c r="AY742">
        <v>2.8906571341686796E-2</v>
      </c>
      <c r="AZ742">
        <v>3.8292127349434192E-2</v>
      </c>
    </row>
    <row r="743" spans="11:52" ht="14.4">
      <c r="K743" t="s">
        <v>543</v>
      </c>
      <c r="L743" t="s">
        <v>145</v>
      </c>
      <c r="M743" t="s">
        <v>16</v>
      </c>
      <c r="N743" t="s">
        <v>80</v>
      </c>
      <c r="O743">
        <v>9.5881322324323073E-2</v>
      </c>
      <c r="P743">
        <v>9.2748379152929522E-2</v>
      </c>
      <c r="Q743">
        <v>9.7945904523603869E-2</v>
      </c>
      <c r="R743">
        <v>9.5330888285722823E-2</v>
      </c>
      <c r="S743">
        <v>9.3759552598276313E-2</v>
      </c>
      <c r="T743">
        <v>8.7895215492425682E-2</v>
      </c>
      <c r="U743">
        <v>8.8491414722622092E-2</v>
      </c>
      <c r="V743">
        <v>8.2660232684060447E-2</v>
      </c>
      <c r="W743">
        <v>7.6771328204646452E-2</v>
      </c>
      <c r="X743">
        <v>6.7668321602754003E-2</v>
      </c>
      <c r="Y743">
        <v>6.5252447803434158E-2</v>
      </c>
      <c r="Z743">
        <v>6.4859550583228523E-2</v>
      </c>
      <c r="AA743">
        <v>6.4262485381681625E-2</v>
      </c>
      <c r="AB743">
        <v>6.0272725725446334E-2</v>
      </c>
      <c r="AC743">
        <v>6.1831219738441287E-2</v>
      </c>
      <c r="AD743">
        <v>5.8927772027220403E-2</v>
      </c>
      <c r="AE743">
        <v>5.9703016582493544E-2</v>
      </c>
      <c r="AF743">
        <v>6.7113294697081632E-2</v>
      </c>
      <c r="AG743">
        <v>5.8869760596875757E-2</v>
      </c>
      <c r="AH743">
        <v>5.7140046567596608E-2</v>
      </c>
      <c r="AI743">
        <v>5.9664740035742021E-2</v>
      </c>
      <c r="AJ743">
        <v>5.481729476566518E-2</v>
      </c>
      <c r="AK743">
        <v>5.8650341792699782E-2</v>
      </c>
      <c r="AL743">
        <v>6.7019635412219128E-2</v>
      </c>
      <c r="AM743">
        <v>5.8624225324626626E-2</v>
      </c>
      <c r="AN743">
        <v>6.8213567193927405E-2</v>
      </c>
      <c r="AO743">
        <v>6.7425913205379606E-2</v>
      </c>
      <c r="AP743">
        <v>6.0624878135010891E-2</v>
      </c>
      <c r="AQ743">
        <v>5.8657485916459251E-2</v>
      </c>
      <c r="AR743">
        <v>7.21308685953259E-2</v>
      </c>
      <c r="AS743">
        <v>8.2632778411974445E-2</v>
      </c>
      <c r="AT743">
        <v>9.1238834721533546E-2</v>
      </c>
      <c r="AU743">
        <v>9.1264122964977823E-2</v>
      </c>
      <c r="AV743">
        <v>8.2604590551765777E-2</v>
      </c>
      <c r="AW743">
        <v>8.1793352853382989E-2</v>
      </c>
      <c r="AX743">
        <v>8.1517945388885696E-2</v>
      </c>
      <c r="AY743">
        <v>7.8539792257972002E-2</v>
      </c>
      <c r="AZ743">
        <v>7.8484281037462147E-2</v>
      </c>
    </row>
    <row r="744" spans="11:52" ht="14.4">
      <c r="K744" t="s">
        <v>544</v>
      </c>
      <c r="L744" t="s">
        <v>145</v>
      </c>
      <c r="M744" t="s">
        <v>17</v>
      </c>
      <c r="N744" t="s">
        <v>80</v>
      </c>
      <c r="O744">
        <v>8.332924922267726E-2</v>
      </c>
      <c r="P744">
        <v>8.4052118202508214E-2</v>
      </c>
      <c r="Q744">
        <v>8.0301248697060859E-2</v>
      </c>
      <c r="R744">
        <v>0.10558422021444258</v>
      </c>
      <c r="S744">
        <v>9.2982154732037831E-2</v>
      </c>
      <c r="T744">
        <v>9.3629512530970418E-2</v>
      </c>
      <c r="U744">
        <v>7.7062215066066295E-2</v>
      </c>
      <c r="V744">
        <v>6.1786187679923957E-2</v>
      </c>
      <c r="W744">
        <v>6.8017942653041924E-2</v>
      </c>
      <c r="X744">
        <v>7.0300852704480207E-2</v>
      </c>
      <c r="Y744">
        <v>7.2545161430242366E-2</v>
      </c>
      <c r="Z744">
        <v>6.6600074421262548E-2</v>
      </c>
      <c r="AA744">
        <v>6.2597829024024054E-2</v>
      </c>
      <c r="AB744">
        <v>6.4282970843623874E-2</v>
      </c>
      <c r="AC744">
        <v>5.8437853942771179E-2</v>
      </c>
      <c r="AD744">
        <v>6.0479392558116657E-2</v>
      </c>
      <c r="AE744">
        <v>5.8983851229366578E-2</v>
      </c>
      <c r="AF744">
        <v>5.772294929907177E-2</v>
      </c>
      <c r="AG744">
        <v>5.2717925012604097E-2</v>
      </c>
      <c r="AH744">
        <v>6.1329936738764614E-2</v>
      </c>
      <c r="AI744">
        <v>6.6551619934064513E-2</v>
      </c>
      <c r="AJ744">
        <v>6.3028392639197642E-2</v>
      </c>
      <c r="AK744">
        <v>6.8545465427077817E-2</v>
      </c>
      <c r="AL744">
        <v>8.6649824377528342E-2</v>
      </c>
      <c r="AM744">
        <v>7.3875492243580934E-2</v>
      </c>
      <c r="AN744">
        <v>6.8335347724178791E-2</v>
      </c>
      <c r="AO744">
        <v>6.9526181077238014E-2</v>
      </c>
      <c r="AP744">
        <v>6.4400330307361267E-2</v>
      </c>
      <c r="AQ744">
        <v>5.9350746908173248E-2</v>
      </c>
      <c r="AR744">
        <v>5.0877610433731242E-2</v>
      </c>
      <c r="AS744">
        <v>6.0754216658407433E-2</v>
      </c>
      <c r="AT744">
        <v>6.9162527386818787E-2</v>
      </c>
      <c r="AU744">
        <v>5.9988049167702298E-2</v>
      </c>
      <c r="AV744">
        <v>6.5465747922253292E-2</v>
      </c>
      <c r="AW744">
        <v>5.7716373595529752E-2</v>
      </c>
      <c r="AX744">
        <v>6.2526802146269614E-2</v>
      </c>
      <c r="AY744">
        <v>5.6124549397660088E-2</v>
      </c>
      <c r="AZ744">
        <v>5.1104460417694481E-2</v>
      </c>
    </row>
    <row r="745" spans="11:52" ht="14.4">
      <c r="K745" t="s">
        <v>728</v>
      </c>
      <c r="L745" t="s">
        <v>145</v>
      </c>
      <c r="M745" t="s">
        <v>97</v>
      </c>
      <c r="N745" t="s">
        <v>80</v>
      </c>
      <c r="O745" t="s">
        <v>6079</v>
      </c>
      <c r="P745" t="s">
        <v>6079</v>
      </c>
      <c r="Q745" t="s">
        <v>6079</v>
      </c>
      <c r="R745" t="s">
        <v>6079</v>
      </c>
      <c r="S745" t="s">
        <v>6079</v>
      </c>
      <c r="T745" t="s">
        <v>6079</v>
      </c>
      <c r="U745">
        <v>4.572712638511011E-3</v>
      </c>
      <c r="V745">
        <v>4.7079634090924118E-3</v>
      </c>
      <c r="W745">
        <v>4.3098814001402159E-3</v>
      </c>
      <c r="X745">
        <v>4.570316357669967E-3</v>
      </c>
      <c r="Y745">
        <v>4.4082160956464807E-3</v>
      </c>
      <c r="Z745">
        <v>3.3459921683394976E-3</v>
      </c>
      <c r="AA745">
        <v>4.9128434522456915E-3</v>
      </c>
      <c r="AB745">
        <v>3.3391508814469848E-3</v>
      </c>
      <c r="AC745">
        <v>3.039803020968197E-3</v>
      </c>
      <c r="AD745">
        <v>3.1909800164867004E-3</v>
      </c>
      <c r="AE745">
        <v>3.197007226560009E-3</v>
      </c>
      <c r="AF745">
        <v>3.402998200272421E-3</v>
      </c>
      <c r="AG745">
        <v>7.4411612033783645E-3</v>
      </c>
      <c r="AH745">
        <v>8.8331882219739605E-3</v>
      </c>
      <c r="AI745">
        <v>3.4780300568580001E-3</v>
      </c>
      <c r="AJ745">
        <v>3.2830808540321734E-3</v>
      </c>
      <c r="AK745">
        <v>3.6038017716457913E-3</v>
      </c>
      <c r="AL745">
        <v>4.9782113820491265E-3</v>
      </c>
      <c r="AM745">
        <v>4.5363998369146053E-3</v>
      </c>
      <c r="AN745">
        <v>4.4740634792310241E-3</v>
      </c>
      <c r="AO745">
        <v>3.8899679114297518E-3</v>
      </c>
      <c r="AP745">
        <v>5.0834185463367971E-3</v>
      </c>
      <c r="AQ745">
        <v>5.1041993894770411E-3</v>
      </c>
      <c r="AR745">
        <v>5.1219561201046203E-3</v>
      </c>
      <c r="AS745">
        <v>3.673760323765555E-3</v>
      </c>
      <c r="AT745">
        <v>3.4511681950000791E-3</v>
      </c>
      <c r="AU745">
        <v>2.6861500297676458E-3</v>
      </c>
      <c r="AV745">
        <v>3.3401241613875616E-3</v>
      </c>
      <c r="AW745">
        <v>2.1964436848855703E-3</v>
      </c>
      <c r="AX745">
        <v>2.3239058385498708E-3</v>
      </c>
      <c r="AY745">
        <v>2.0294312195033373E-3</v>
      </c>
      <c r="AZ745">
        <v>1.8819523988118877E-3</v>
      </c>
    </row>
    <row r="746" spans="11:52" ht="14.4">
      <c r="K746" t="s">
        <v>545</v>
      </c>
      <c r="L746" t="s">
        <v>145</v>
      </c>
      <c r="M746" t="s">
        <v>18</v>
      </c>
      <c r="N746" t="s">
        <v>80</v>
      </c>
      <c r="O746">
        <v>4.3319842966901063E-2</v>
      </c>
      <c r="P746">
        <v>4.054246572422518E-2</v>
      </c>
      <c r="Q746">
        <v>3.8193665240468945E-2</v>
      </c>
      <c r="R746">
        <v>3.8726014243442249E-2</v>
      </c>
      <c r="S746">
        <v>3.6552829579364496E-2</v>
      </c>
      <c r="T746">
        <v>3.1688910977552137E-2</v>
      </c>
      <c r="U746">
        <v>3.4061037786447319E-2</v>
      </c>
      <c r="V746">
        <v>3.6100036467802694E-2</v>
      </c>
      <c r="W746">
        <v>3.4972587155445732E-2</v>
      </c>
      <c r="X746">
        <v>3.0908339522943581E-2</v>
      </c>
      <c r="Y746">
        <v>3.3586407891868737E-2</v>
      </c>
      <c r="Z746">
        <v>3.4942541402357342E-2</v>
      </c>
      <c r="AA746">
        <v>3.0662070760767993E-2</v>
      </c>
      <c r="AB746">
        <v>3.0189898896403018E-2</v>
      </c>
      <c r="AC746">
        <v>3.0803513406717435E-2</v>
      </c>
      <c r="AD746">
        <v>2.8611152921452273E-2</v>
      </c>
      <c r="AE746">
        <v>2.8424563652772371E-2</v>
      </c>
      <c r="AF746">
        <v>2.9634625063557424E-2</v>
      </c>
      <c r="AG746">
        <v>2.9664844219736048E-2</v>
      </c>
      <c r="AH746">
        <v>3.1260309375199427E-2</v>
      </c>
      <c r="AI746">
        <v>3.4601981955498178E-2</v>
      </c>
      <c r="AJ746">
        <v>2.8724062761348125E-2</v>
      </c>
      <c r="AK746">
        <v>3.15940798680295E-2</v>
      </c>
      <c r="AL746">
        <v>3.3819865173700635E-2</v>
      </c>
      <c r="AM746">
        <v>2.9095667638319188E-2</v>
      </c>
      <c r="AN746">
        <v>2.6553204077935419E-2</v>
      </c>
      <c r="AO746">
        <v>2.6806245538780624E-2</v>
      </c>
      <c r="AP746">
        <v>2.7298362026757117E-2</v>
      </c>
      <c r="AQ746">
        <v>2.573725223071522E-2</v>
      </c>
      <c r="AR746">
        <v>2.5533592497118018E-2</v>
      </c>
      <c r="AS746">
        <v>2.6126772560670954E-2</v>
      </c>
      <c r="AT746">
        <v>2.7445846862822015E-2</v>
      </c>
      <c r="AU746">
        <v>2.5644373059572255E-2</v>
      </c>
      <c r="AV746">
        <v>2.2087662161015143E-2</v>
      </c>
      <c r="AW746">
        <v>2.2150354085130834E-2</v>
      </c>
      <c r="AX746">
        <v>2.5043615334910483E-2</v>
      </c>
      <c r="AY746">
        <v>2.4996303926332925E-2</v>
      </c>
      <c r="AZ746">
        <v>2.25930760750312E-2</v>
      </c>
    </row>
    <row r="747" spans="11:52" ht="14.4">
      <c r="K747" t="s">
        <v>546</v>
      </c>
      <c r="L747" t="s">
        <v>145</v>
      </c>
      <c r="M747" t="s">
        <v>34</v>
      </c>
      <c r="N747" t="s">
        <v>80</v>
      </c>
      <c r="O747">
        <v>7.0049160088883164E-2</v>
      </c>
      <c r="P747">
        <v>6.7515899527711892E-2</v>
      </c>
      <c r="Q747">
        <v>7.0932876680820822E-2</v>
      </c>
      <c r="R747">
        <v>6.8130745026689185E-2</v>
      </c>
      <c r="S747">
        <v>6.596796148999666E-2</v>
      </c>
      <c r="T747">
        <v>6.3927897864401451E-2</v>
      </c>
      <c r="U747">
        <v>6.415391594294953E-2</v>
      </c>
      <c r="V747">
        <v>6.2599947853395108E-2</v>
      </c>
      <c r="W747">
        <v>6.2965213540056311E-2</v>
      </c>
      <c r="X747">
        <v>6.104293977520376E-2</v>
      </c>
      <c r="Y747">
        <v>6.25321541529303E-2</v>
      </c>
      <c r="Z747">
        <v>6.2841110564799421E-2</v>
      </c>
      <c r="AA747">
        <v>6.283898357920252E-2</v>
      </c>
      <c r="AB747">
        <v>6.1443203256698269E-2</v>
      </c>
      <c r="AC747">
        <v>6.44039403609349E-2</v>
      </c>
      <c r="AD747">
        <v>6.2764694998661885E-2</v>
      </c>
      <c r="AE747">
        <v>6.1343405717158385E-2</v>
      </c>
      <c r="AF747">
        <v>6.1770892127175257E-2</v>
      </c>
      <c r="AG747">
        <v>5.9714875647149682E-2</v>
      </c>
      <c r="AH747">
        <v>5.8911085635372749E-2</v>
      </c>
      <c r="AI747">
        <v>6.170836606602001E-2</v>
      </c>
      <c r="AJ747">
        <v>5.740768337102873E-2</v>
      </c>
      <c r="AK747">
        <v>3.5521998059779153E-2</v>
      </c>
      <c r="AL747">
        <v>3.9119055260588113E-2</v>
      </c>
      <c r="AM747">
        <v>3.4563014623274269E-2</v>
      </c>
      <c r="AN747">
        <v>3.481329356162461E-2</v>
      </c>
      <c r="AO747">
        <v>3.5965401171599999E-2</v>
      </c>
      <c r="AP747">
        <v>3.3336573133375035E-2</v>
      </c>
      <c r="AQ747">
        <v>3.2531224568816602E-2</v>
      </c>
      <c r="AR747">
        <v>3.3643791292995003E-2</v>
      </c>
      <c r="AS747">
        <v>3.8577801786667087E-2</v>
      </c>
      <c r="AT747">
        <v>4.0512267969399496E-2</v>
      </c>
      <c r="AU747">
        <v>4.0314447226962577E-2</v>
      </c>
      <c r="AV747">
        <v>3.7655676050114786E-2</v>
      </c>
      <c r="AW747">
        <v>3.7446973860281542E-2</v>
      </c>
      <c r="AX747">
        <v>3.8238841502252381E-2</v>
      </c>
      <c r="AY747">
        <v>3.7305511077299E-2</v>
      </c>
      <c r="AZ747">
        <v>3.6855718571142219E-2</v>
      </c>
    </row>
    <row r="748" spans="11:52" ht="14.4">
      <c r="K748" t="s">
        <v>547</v>
      </c>
      <c r="L748" t="s">
        <v>145</v>
      </c>
      <c r="M748" t="s">
        <v>19</v>
      </c>
      <c r="N748" t="s">
        <v>80</v>
      </c>
      <c r="O748">
        <v>7.9514790604341148E-2</v>
      </c>
      <c r="P748">
        <v>6.5496203090300228E-2</v>
      </c>
      <c r="Q748">
        <v>6.5784619728789712E-2</v>
      </c>
      <c r="R748">
        <v>7.1788928385188827E-2</v>
      </c>
      <c r="S748">
        <v>5.8677048209378448E-2</v>
      </c>
      <c r="T748">
        <v>5.8357469591213497E-2</v>
      </c>
      <c r="U748">
        <v>6.4452013820934254E-2</v>
      </c>
      <c r="V748">
        <v>5.8832776144237091E-2</v>
      </c>
      <c r="W748">
        <v>6.3650702988662405E-2</v>
      </c>
      <c r="X748">
        <v>5.7007180662959886E-2</v>
      </c>
      <c r="Y748">
        <v>2.6994468050785599E-2</v>
      </c>
      <c r="Z748">
        <v>3.3600187248546041E-2</v>
      </c>
      <c r="AA748">
        <v>3.4482363243189124E-2</v>
      </c>
      <c r="AB748">
        <v>2.0974165301571805E-2</v>
      </c>
      <c r="AC748">
        <v>2.4035277999889252E-2</v>
      </c>
      <c r="AD748">
        <v>2.1542731647840412E-2</v>
      </c>
      <c r="AE748">
        <v>2.2768435013989959E-2</v>
      </c>
      <c r="AF748">
        <v>3.4467263153600831E-2</v>
      </c>
      <c r="AG748">
        <v>3.9533897225705286E-2</v>
      </c>
      <c r="AH748">
        <v>3.0215250821930651E-2</v>
      </c>
      <c r="AI748">
        <v>2.5921580922683169E-2</v>
      </c>
      <c r="AJ748">
        <v>2.9508726746359779E-2</v>
      </c>
      <c r="AK748">
        <v>4.8953296096487783E-2</v>
      </c>
      <c r="AL748">
        <v>5.2223043391293043E-2</v>
      </c>
      <c r="AM748">
        <v>4.2457160717835694E-2</v>
      </c>
      <c r="AN748">
        <v>3.5377925262528656E-2</v>
      </c>
      <c r="AO748">
        <v>2.7443104885851582E-2</v>
      </c>
      <c r="AP748">
        <v>2.6896027156901241E-2</v>
      </c>
      <c r="AQ748">
        <v>2.6044389980906347E-2</v>
      </c>
      <c r="AR748">
        <v>2.910049136423732E-2</v>
      </c>
      <c r="AS748">
        <v>3.0802938204348825E-2</v>
      </c>
      <c r="AT748">
        <v>3.25635650942133E-2</v>
      </c>
      <c r="AU748">
        <v>3.2157440915676183E-2</v>
      </c>
      <c r="AV748">
        <v>2.6560439477118156E-2</v>
      </c>
      <c r="AW748">
        <v>2.7235902901472028E-2</v>
      </c>
      <c r="AX748">
        <v>2.8213538281243341E-2</v>
      </c>
      <c r="AY748">
        <v>2.5344940470694771E-2</v>
      </c>
      <c r="AZ748">
        <v>2.7190853887193198E-2</v>
      </c>
    </row>
    <row r="749" spans="11:52" ht="14.4">
      <c r="K749" t="s">
        <v>548</v>
      </c>
      <c r="L749" t="s">
        <v>145</v>
      </c>
      <c r="M749" t="s">
        <v>20</v>
      </c>
      <c r="N749" t="s">
        <v>80</v>
      </c>
      <c r="O749">
        <v>3.5294825914128504E-2</v>
      </c>
      <c r="P749">
        <v>3.4943757063692883E-2</v>
      </c>
      <c r="Q749">
        <v>3.6809227354645549E-2</v>
      </c>
      <c r="R749">
        <v>3.5376323027040191E-2</v>
      </c>
      <c r="S749">
        <v>3.2270657827049416E-2</v>
      </c>
      <c r="T749">
        <v>3.1415965804635834E-2</v>
      </c>
      <c r="U749">
        <v>3.0986525362915737E-2</v>
      </c>
      <c r="V749">
        <v>3.0031783641357532E-2</v>
      </c>
      <c r="W749">
        <v>2.9745653477659451E-2</v>
      </c>
      <c r="X749">
        <v>3.0521523055069107E-2</v>
      </c>
      <c r="Y749">
        <v>2.9626759591740104E-2</v>
      </c>
      <c r="Z749">
        <v>2.838956514068957E-2</v>
      </c>
      <c r="AA749">
        <v>2.7857578018354329E-2</v>
      </c>
      <c r="AB749">
        <v>2.6556827494956449E-2</v>
      </c>
      <c r="AC749">
        <v>2.8168664982865708E-2</v>
      </c>
      <c r="AD749">
        <v>2.8139751737841095E-2</v>
      </c>
      <c r="AE749">
        <v>2.6148040537684322E-2</v>
      </c>
      <c r="AF749">
        <v>3.0045103314743402E-2</v>
      </c>
      <c r="AG749">
        <v>2.7474339186889855E-2</v>
      </c>
      <c r="AH749">
        <v>2.7937039285863125E-2</v>
      </c>
      <c r="AI749">
        <v>2.7392325270235537E-2</v>
      </c>
      <c r="AJ749">
        <v>2.6028918399521855E-2</v>
      </c>
      <c r="AK749">
        <v>3.1133125330863289E-2</v>
      </c>
      <c r="AL749">
        <v>3.495642953480068E-2</v>
      </c>
      <c r="AM749">
        <v>3.0551032385622588E-2</v>
      </c>
      <c r="AN749">
        <v>2.7557452578459495E-2</v>
      </c>
      <c r="AO749">
        <v>2.8884517944037836E-2</v>
      </c>
      <c r="AP749">
        <v>2.5992617878624863E-2</v>
      </c>
      <c r="AQ749">
        <v>2.6930872887888192E-2</v>
      </c>
      <c r="AR749">
        <v>2.6507900213918672E-2</v>
      </c>
      <c r="AS749">
        <v>2.8530306969212937E-2</v>
      </c>
      <c r="AT749">
        <v>2.9041977547497135E-2</v>
      </c>
      <c r="AU749">
        <v>2.8905936662210099E-2</v>
      </c>
      <c r="AV749">
        <v>2.7090230639236299E-2</v>
      </c>
      <c r="AW749">
        <v>3.0178744129376558E-2</v>
      </c>
      <c r="AX749">
        <v>3.0708518345418292E-2</v>
      </c>
      <c r="AY749">
        <v>3.1090373982009752E-2</v>
      </c>
      <c r="AZ749">
        <v>3.1426519695253188E-2</v>
      </c>
    </row>
    <row r="750" spans="11:52" ht="14.4">
      <c r="K750" t="s">
        <v>549</v>
      </c>
      <c r="L750" t="s">
        <v>145</v>
      </c>
      <c r="M750" t="s">
        <v>21</v>
      </c>
      <c r="N750" t="s">
        <v>80</v>
      </c>
      <c r="O750">
        <v>0.1262145153457693</v>
      </c>
      <c r="P750">
        <v>0.11960617557299956</v>
      </c>
      <c r="Q750">
        <v>0.12274620223672028</v>
      </c>
      <c r="R750">
        <v>0.11796554032458098</v>
      </c>
      <c r="S750">
        <v>0.1186089515132188</v>
      </c>
      <c r="T750">
        <v>0.1199325060601172</v>
      </c>
      <c r="U750">
        <v>0.11952391100230858</v>
      </c>
      <c r="V750">
        <v>0.117716873919319</v>
      </c>
      <c r="W750">
        <v>0.12716410514623683</v>
      </c>
      <c r="X750">
        <v>0.12704183428609514</v>
      </c>
      <c r="Y750">
        <v>0.13387573125741264</v>
      </c>
      <c r="Z750">
        <v>0.14014615064093666</v>
      </c>
      <c r="AA750">
        <v>0.14401232453488794</v>
      </c>
      <c r="AB750">
        <v>0.14407840931436147</v>
      </c>
      <c r="AC750">
        <v>0.15197706219708479</v>
      </c>
      <c r="AD750">
        <v>0.14694451161205474</v>
      </c>
      <c r="AE750">
        <v>0.1421326551311006</v>
      </c>
      <c r="AF750">
        <v>0.14343519823484677</v>
      </c>
      <c r="AG750">
        <v>0.1409380693598011</v>
      </c>
      <c r="AH750">
        <v>0.14237224063374515</v>
      </c>
      <c r="AI750">
        <v>0.1474398525259451</v>
      </c>
      <c r="AJ750">
        <v>0.14061628439339671</v>
      </c>
      <c r="AK750">
        <v>0.14994934625738182</v>
      </c>
      <c r="AL750">
        <v>0.16055133471873995</v>
      </c>
      <c r="AM750">
        <v>0.14943636311075306</v>
      </c>
      <c r="AN750">
        <v>0.14961004076570289</v>
      </c>
    </row>
    <row r="751" spans="11:52" ht="14.4">
      <c r="K751" t="s">
        <v>550</v>
      </c>
      <c r="L751" t="s">
        <v>145</v>
      </c>
      <c r="M751" t="s">
        <v>22</v>
      </c>
      <c r="N751" t="s">
        <v>80</v>
      </c>
      <c r="O751">
        <v>2.3468872810356825E-2</v>
      </c>
      <c r="P751">
        <v>2.4428060866219767E-2</v>
      </c>
      <c r="Q751">
        <v>2.2816553889028549E-2</v>
      </c>
      <c r="R751">
        <v>2.6257269542644453E-2</v>
      </c>
      <c r="S751">
        <v>2.8397530443031855E-2</v>
      </c>
      <c r="T751">
        <v>3.2490943043179996E-2</v>
      </c>
      <c r="U751">
        <v>3.0574391972064095E-2</v>
      </c>
      <c r="V751">
        <v>3.1857328802809427E-2</v>
      </c>
      <c r="W751">
        <v>3.2978198113453969E-2</v>
      </c>
      <c r="X751">
        <v>3.4463147161031438E-2</v>
      </c>
      <c r="Y751">
        <v>3.4725673017304615E-2</v>
      </c>
      <c r="Z751">
        <v>3.3927588500452785E-2</v>
      </c>
      <c r="AA751">
        <v>3.1887187022176855E-2</v>
      </c>
      <c r="AB751">
        <v>2.9952421502577927E-2</v>
      </c>
      <c r="AC751">
        <v>2.7753256847036591E-2</v>
      </c>
      <c r="AD751">
        <v>2.5443079035773815E-2</v>
      </c>
      <c r="AE751">
        <v>2.5580875435733001E-2</v>
      </c>
      <c r="AF751">
        <v>1.9651449943554226E-2</v>
      </c>
      <c r="AG751">
        <v>2.0611341149709375E-2</v>
      </c>
      <c r="AH751">
        <v>2.0967637483141129E-2</v>
      </c>
      <c r="AI751">
        <v>2.2918603317866396E-2</v>
      </c>
      <c r="AJ751">
        <v>2.5334237565471041E-2</v>
      </c>
      <c r="AK751">
        <v>2.5618789075363545E-2</v>
      </c>
      <c r="AL751">
        <v>2.7546036012545821E-2</v>
      </c>
      <c r="AM751">
        <v>2.4479992521244279E-2</v>
      </c>
      <c r="AN751">
        <v>2.5360466313978109E-2</v>
      </c>
      <c r="AO751">
        <v>2.8314104027045411E-2</v>
      </c>
      <c r="AP751">
        <v>3.1688615095832741E-2</v>
      </c>
      <c r="AQ751">
        <v>3.0491336905266911E-2</v>
      </c>
      <c r="AR751">
        <v>3.0102381116802895E-2</v>
      </c>
      <c r="AS751">
        <v>2.8475232481631592E-2</v>
      </c>
      <c r="AT751">
        <v>2.7212059923482391E-2</v>
      </c>
      <c r="AU751">
        <v>2.2878431281590218E-2</v>
      </c>
      <c r="AV751">
        <v>2.1975168884975894E-2</v>
      </c>
      <c r="AW751">
        <v>2.4064462460871835E-2</v>
      </c>
      <c r="AX751">
        <v>2.3865316033648887E-2</v>
      </c>
      <c r="AY751">
        <v>2.0412129401647518E-2</v>
      </c>
      <c r="AZ751">
        <v>1.9890024095203976E-2</v>
      </c>
    </row>
    <row r="752" spans="11:52" ht="14.4">
      <c r="K752" t="s">
        <v>551</v>
      </c>
      <c r="L752" t="s">
        <v>145</v>
      </c>
      <c r="M752" t="s">
        <v>90</v>
      </c>
      <c r="N752" t="s">
        <v>80</v>
      </c>
      <c r="O752">
        <v>1.5717597607701434E-2</v>
      </c>
      <c r="P752">
        <v>1.3940604175047971E-2</v>
      </c>
      <c r="Q752">
        <v>1.0108332727351652E-2</v>
      </c>
      <c r="R752">
        <v>9.7417327870279753E-3</v>
      </c>
      <c r="S752">
        <v>3.0736863727170671E-2</v>
      </c>
      <c r="T752">
        <v>2.5065695665174935E-2</v>
      </c>
      <c r="U752">
        <v>2.0849187733960647E-2</v>
      </c>
      <c r="V752">
        <v>2.1359000164183583E-2</v>
      </c>
      <c r="W752">
        <v>2.5842333811042319E-2</v>
      </c>
      <c r="X752">
        <v>2.3250098377158607E-2</v>
      </c>
      <c r="Y752">
        <v>2.0709773437857959E-2</v>
      </c>
      <c r="Z752">
        <v>2.1290748484750887E-2</v>
      </c>
      <c r="AA752">
        <v>1.8542354460640863E-2</v>
      </c>
      <c r="AB752">
        <v>1.5759086651152814E-2</v>
      </c>
      <c r="AC752">
        <v>1.2571229649115612E-2</v>
      </c>
      <c r="AD752">
        <v>1.1376138872276075E-2</v>
      </c>
      <c r="AE752">
        <v>1.9273161853972653E-2</v>
      </c>
      <c r="AF752">
        <v>1.5399796619209328E-2</v>
      </c>
      <c r="AG752">
        <v>2.0195401957079626E-2</v>
      </c>
      <c r="AH752">
        <v>1.444508994633124E-2</v>
      </c>
      <c r="AI752">
        <v>1.7573627906577495E-2</v>
      </c>
      <c r="AJ752">
        <v>2.4823258315999741E-2</v>
      </c>
      <c r="AK752">
        <v>2.0306159610821592E-2</v>
      </c>
      <c r="AL752">
        <v>1.6501021335853194E-2</v>
      </c>
      <c r="AM752">
        <v>1.6808959859817344E-2</v>
      </c>
      <c r="AN752">
        <v>1.725425385487963E-2</v>
      </c>
      <c r="AO752">
        <v>1.2366628535152349E-2</v>
      </c>
      <c r="AP752">
        <v>1.0766292455366108E-2</v>
      </c>
      <c r="AQ752">
        <v>7.5700310745219213E-3</v>
      </c>
      <c r="AR752">
        <v>8.0199461373449965E-3</v>
      </c>
      <c r="AS752">
        <v>1.6139602641128278E-2</v>
      </c>
      <c r="AT752">
        <v>2.0941560099756385E-2</v>
      </c>
      <c r="AU752">
        <v>2.7330828942710782E-2</v>
      </c>
      <c r="AV752">
        <v>1.8041694066096996E-2</v>
      </c>
      <c r="AW752">
        <v>1.0517349717650674E-2</v>
      </c>
      <c r="AX752">
        <v>1.2794822551267239E-2</v>
      </c>
      <c r="AY752">
        <v>1.3107085459669043E-2</v>
      </c>
      <c r="AZ752">
        <v>1.2607747190512424E-2</v>
      </c>
    </row>
    <row r="753" spans="11:52" ht="14.4">
      <c r="K753" t="s">
        <v>552</v>
      </c>
      <c r="L753" t="s">
        <v>145</v>
      </c>
      <c r="M753" t="s">
        <v>23</v>
      </c>
      <c r="N753" t="s">
        <v>80</v>
      </c>
      <c r="O753">
        <v>3.3249814483317527E-2</v>
      </c>
      <c r="P753">
        <v>5.1083683789736802E-2</v>
      </c>
      <c r="Q753">
        <v>5.7453055785247918E-2</v>
      </c>
      <c r="R753">
        <v>4.3169744840320837E-2</v>
      </c>
      <c r="S753">
        <v>4.5930031663225457E-2</v>
      </c>
      <c r="T753">
        <v>5.001648378176312E-2</v>
      </c>
      <c r="U753">
        <v>5.7215403193208496E-2</v>
      </c>
      <c r="V753">
        <v>5.0585015095913413E-2</v>
      </c>
      <c r="W753">
        <v>5.4636058876961803E-2</v>
      </c>
      <c r="X753">
        <v>5.2804728908416414E-2</v>
      </c>
      <c r="Y753">
        <v>3.7390890452423643E-2</v>
      </c>
      <c r="Z753">
        <v>3.5601027318424155E-2</v>
      </c>
      <c r="AA753">
        <v>3.7201968863823397E-2</v>
      </c>
      <c r="AB753">
        <v>5.0444291060290587E-2</v>
      </c>
      <c r="AC753">
        <v>5.2658031580903583E-2</v>
      </c>
      <c r="AD753">
        <v>3.6703031931998253E-2</v>
      </c>
      <c r="AE753">
        <v>3.6993181293145674E-2</v>
      </c>
      <c r="AF753">
        <v>3.6136858814107234E-2</v>
      </c>
      <c r="AG753">
        <v>1.2770576440187736E-2</v>
      </c>
      <c r="AH753">
        <v>1.3783510498410688E-2</v>
      </c>
      <c r="AI753">
        <v>1.4646889206025348E-2</v>
      </c>
      <c r="AJ753">
        <v>1.5391048251349472E-2</v>
      </c>
      <c r="AK753">
        <v>1.2074544018588387E-2</v>
      </c>
      <c r="AL753">
        <v>1.3759053820145167E-2</v>
      </c>
      <c r="AM753">
        <v>1.3332252953626757E-2</v>
      </c>
      <c r="AN753">
        <v>1.4291716482333265E-2</v>
      </c>
      <c r="AO753">
        <v>8.8761002236689545E-3</v>
      </c>
      <c r="AP753">
        <v>1.973591383924965E-2</v>
      </c>
      <c r="AQ753">
        <v>1.8724935242469373E-2</v>
      </c>
      <c r="AR753">
        <v>8.357058367494204E-3</v>
      </c>
      <c r="AS753">
        <v>1.0702354059243788E-2</v>
      </c>
      <c r="AT753">
        <v>1.2734514190254301E-2</v>
      </c>
      <c r="AU753">
        <v>1.3352248034853402E-2</v>
      </c>
      <c r="AV753">
        <v>1.3554526740821991E-2</v>
      </c>
      <c r="AW753">
        <v>1.1778447357203421E-2</v>
      </c>
      <c r="AX753">
        <v>1.1238506657377099E-2</v>
      </c>
      <c r="AY753">
        <v>1.2941459950502075E-2</v>
      </c>
      <c r="AZ753">
        <v>1.2081833362893904E-2</v>
      </c>
    </row>
    <row r="754" spans="11:52" ht="14.4">
      <c r="K754" t="s">
        <v>553</v>
      </c>
      <c r="L754" t="s">
        <v>145</v>
      </c>
      <c r="M754" t="s">
        <v>24</v>
      </c>
      <c r="N754" t="s">
        <v>80</v>
      </c>
      <c r="O754">
        <v>2.6907157941562801E-2</v>
      </c>
      <c r="P754">
        <v>1.7949612417050727E-2</v>
      </c>
      <c r="Q754">
        <v>8.7473132140975848E-3</v>
      </c>
      <c r="R754">
        <v>1.0266939619083728E-2</v>
      </c>
      <c r="S754">
        <v>6.5116355487235085E-3</v>
      </c>
      <c r="T754">
        <v>6.223074299490693E-3</v>
      </c>
      <c r="U754">
        <v>1.323586299389016E-2</v>
      </c>
      <c r="V754">
        <v>1.201638246473047E-2</v>
      </c>
      <c r="W754">
        <v>1.107966429313385E-2</v>
      </c>
      <c r="X754">
        <v>9.2993239393063185E-3</v>
      </c>
      <c r="Y754">
        <v>1.0366122818670108E-2</v>
      </c>
      <c r="Z754">
        <v>1.207971495795435E-2</v>
      </c>
      <c r="AA754">
        <v>1.6505107841178503E-2</v>
      </c>
      <c r="AB754">
        <v>1.3651992295683086E-2</v>
      </c>
      <c r="AC754">
        <v>1.7562397021123673E-2</v>
      </c>
      <c r="AD754">
        <v>1.4147262883288316E-2</v>
      </c>
      <c r="AE754">
        <v>1.5423285652185936E-2</v>
      </c>
      <c r="AF754">
        <v>1.5760630312895534E-2</v>
      </c>
      <c r="AG754">
        <v>1.3118130000651785E-2</v>
      </c>
      <c r="AH754">
        <v>1.3194561485391375E-2</v>
      </c>
      <c r="AI754">
        <v>1.8345930506709535E-2</v>
      </c>
      <c r="AJ754">
        <v>2.228797193130239E-2</v>
      </c>
      <c r="AK754">
        <v>2.3589878471212355E-2</v>
      </c>
      <c r="AL754">
        <v>2.9535135121064787E-2</v>
      </c>
      <c r="AM754">
        <v>2.9487245674562693E-2</v>
      </c>
      <c r="AN754">
        <v>2.5988056354628423E-2</v>
      </c>
      <c r="AO754">
        <v>3.3928404152625408E-2</v>
      </c>
      <c r="AP754">
        <v>3.2468503987119465E-2</v>
      </c>
      <c r="AQ754">
        <v>3.2789235693515849E-2</v>
      </c>
      <c r="AR754">
        <v>4.0039422481382994E-2</v>
      </c>
      <c r="AS754">
        <v>4.9199309424302722E-2</v>
      </c>
      <c r="AT754">
        <v>5.0806580980954003E-2</v>
      </c>
      <c r="AU754">
        <v>7.0443294849923399E-2</v>
      </c>
      <c r="AV754">
        <v>8.6701550637848374E-2</v>
      </c>
      <c r="AW754">
        <v>7.2038531536298758E-2</v>
      </c>
      <c r="AX754">
        <v>7.1613097175739715E-2</v>
      </c>
      <c r="AY754">
        <v>6.2309256052578109E-2</v>
      </c>
      <c r="AZ754">
        <v>6.2380414483137282E-2</v>
      </c>
    </row>
    <row r="755" spans="11:52" ht="14.4">
      <c r="K755" t="s">
        <v>1402</v>
      </c>
      <c r="L755" t="s">
        <v>145</v>
      </c>
      <c r="M755" t="s">
        <v>1386</v>
      </c>
      <c r="N755" t="s">
        <v>80</v>
      </c>
      <c r="O755" t="s">
        <v>6079</v>
      </c>
      <c r="P755" t="s">
        <v>6079</v>
      </c>
      <c r="Q755" t="s">
        <v>6079</v>
      </c>
      <c r="R755" t="s">
        <v>6079</v>
      </c>
      <c r="S755" t="s">
        <v>6079</v>
      </c>
      <c r="T755" t="s">
        <v>6079</v>
      </c>
      <c r="U755" t="s">
        <v>6079</v>
      </c>
      <c r="V755" t="s">
        <v>6079</v>
      </c>
      <c r="W755" t="s">
        <v>6079</v>
      </c>
      <c r="X755" t="s">
        <v>6079</v>
      </c>
      <c r="Y755" t="s">
        <v>6079</v>
      </c>
      <c r="Z755" t="s">
        <v>6079</v>
      </c>
      <c r="AA755" t="s">
        <v>6079</v>
      </c>
      <c r="AB755">
        <v>1.4444252073399328E-2</v>
      </c>
      <c r="AC755">
        <v>1.6283100632407184E-2</v>
      </c>
      <c r="AD755">
        <v>1.9941603233703191E-2</v>
      </c>
      <c r="AE755">
        <v>1.6898138228367186E-2</v>
      </c>
      <c r="AF755">
        <v>1.4415896389537884E-2</v>
      </c>
      <c r="AG755">
        <v>1.261893820962732E-2</v>
      </c>
      <c r="AH755">
        <v>1.6881263427069321E-2</v>
      </c>
      <c r="AI755">
        <v>1.458917504844855E-2</v>
      </c>
      <c r="AJ755">
        <v>1.5334960985339563E-2</v>
      </c>
      <c r="AK755">
        <v>1.696724535242888E-2</v>
      </c>
      <c r="AL755">
        <v>1.6086176686139823E-2</v>
      </c>
      <c r="AM755">
        <v>1.703089080362561E-2</v>
      </c>
      <c r="AN755">
        <v>1.7310290900488155E-2</v>
      </c>
      <c r="AO755">
        <v>1.6343263034675367E-2</v>
      </c>
      <c r="AP755">
        <v>1.5168032059944426E-2</v>
      </c>
      <c r="AQ755">
        <v>1.2701715783416638E-2</v>
      </c>
      <c r="AR755">
        <v>1.4136646951146281E-2</v>
      </c>
      <c r="AS755">
        <v>1.785469920283253E-2</v>
      </c>
      <c r="AT755">
        <v>1.6898543249212163E-2</v>
      </c>
      <c r="AU755">
        <v>1.5481425479037842E-2</v>
      </c>
      <c r="AV755">
        <v>1.4247886543666584E-2</v>
      </c>
      <c r="AW755">
        <v>1.146032888725004E-2</v>
      </c>
      <c r="AX755">
        <v>1.1686394103882084E-2</v>
      </c>
      <c r="AY755">
        <v>1.3946191817729133E-2</v>
      </c>
      <c r="AZ755">
        <v>1.3883643123275415E-2</v>
      </c>
    </row>
    <row r="756" spans="11:52" ht="14.4">
      <c r="K756" t="s">
        <v>554</v>
      </c>
      <c r="L756" t="s">
        <v>145</v>
      </c>
      <c r="M756" t="s">
        <v>25</v>
      </c>
      <c r="N756" t="s">
        <v>80</v>
      </c>
      <c r="O756">
        <v>4.2967098154708713E-2</v>
      </c>
      <c r="P756">
        <v>4.3254848328240163E-2</v>
      </c>
      <c r="Q756">
        <v>4.8277275642310831E-2</v>
      </c>
      <c r="R756">
        <v>4.2130997689186413E-2</v>
      </c>
      <c r="S756">
        <v>3.9047433104260371E-2</v>
      </c>
      <c r="T756">
        <v>3.8994532794327859E-2</v>
      </c>
      <c r="U756">
        <v>3.9679613320121043E-2</v>
      </c>
      <c r="V756">
        <v>4.3661090302630122E-2</v>
      </c>
      <c r="W756">
        <v>4.1692542490862003E-2</v>
      </c>
      <c r="X756">
        <v>4.1253349274891646E-2</v>
      </c>
      <c r="Y756">
        <v>4.239763197335928E-2</v>
      </c>
      <c r="Z756">
        <v>4.1858823900133395E-2</v>
      </c>
      <c r="AA756">
        <v>4.0166575891047773E-2</v>
      </c>
      <c r="AB756">
        <v>4.1582406871363414E-2</v>
      </c>
      <c r="AC756">
        <v>4.0896785781692611E-2</v>
      </c>
      <c r="AD756">
        <v>4.3235905772437543E-2</v>
      </c>
      <c r="AE756">
        <v>4.395540892632941E-2</v>
      </c>
      <c r="AF756">
        <v>4.1493267040356122E-2</v>
      </c>
      <c r="AG756">
        <v>4.2712234719509315E-2</v>
      </c>
      <c r="AH756">
        <v>3.6153490132305698E-2</v>
      </c>
      <c r="AI756">
        <v>3.6272204980614835E-2</v>
      </c>
      <c r="AJ756">
        <v>3.449930594292986E-2</v>
      </c>
      <c r="AK756">
        <v>3.9269293966124913E-2</v>
      </c>
      <c r="AL756">
        <v>4.0374153468170089E-2</v>
      </c>
      <c r="AM756">
        <v>3.6618609887143307E-2</v>
      </c>
      <c r="AN756">
        <v>3.7591667186344477E-2</v>
      </c>
      <c r="AO756">
        <v>4.0028278782927619E-2</v>
      </c>
      <c r="AP756">
        <v>3.3074434099671514E-2</v>
      </c>
      <c r="AQ756">
        <v>3.3642062434283665E-2</v>
      </c>
      <c r="AR756">
        <v>2.9427947676990002E-2</v>
      </c>
      <c r="AS756">
        <v>3.5423064172191626E-2</v>
      </c>
      <c r="AT756">
        <v>3.4752162488404972E-2</v>
      </c>
      <c r="AU756">
        <v>3.2780653306935484E-2</v>
      </c>
      <c r="AV756">
        <v>2.9260908630610427E-2</v>
      </c>
      <c r="AW756">
        <v>2.7257494851099413E-2</v>
      </c>
      <c r="AX756">
        <v>2.9679329415494341E-2</v>
      </c>
      <c r="AY756">
        <v>3.2584750070420596E-2</v>
      </c>
      <c r="AZ756">
        <v>3.1969349524644801E-2</v>
      </c>
    </row>
    <row r="757" spans="11:52" ht="14.4">
      <c r="K757" t="s">
        <v>5623</v>
      </c>
      <c r="L757" t="s">
        <v>145</v>
      </c>
      <c r="M757" t="s">
        <v>5610</v>
      </c>
      <c r="N757" t="s">
        <v>80</v>
      </c>
      <c r="AO757">
        <v>8.5857673426101594E-2</v>
      </c>
      <c r="AP757" t="s">
        <v>6079</v>
      </c>
      <c r="AQ757" t="s">
        <v>6079</v>
      </c>
      <c r="AR757" t="s">
        <v>6079</v>
      </c>
      <c r="AS757" t="s">
        <v>6079</v>
      </c>
      <c r="AT757">
        <v>6.7189775551747544E-2</v>
      </c>
      <c r="AU757">
        <v>6.8665125357331699E-2</v>
      </c>
      <c r="AV757">
        <v>6.8254546490566073E-2</v>
      </c>
      <c r="AW757">
        <v>7.192591550252711E-2</v>
      </c>
      <c r="AX757">
        <v>7.4414132840886438E-2</v>
      </c>
      <c r="AY757">
        <v>7.9860666184547138E-2</v>
      </c>
      <c r="AZ757">
        <v>7.3351512973581362E-2</v>
      </c>
    </row>
    <row r="758" spans="11:52" ht="14.4">
      <c r="K758" t="s">
        <v>555</v>
      </c>
      <c r="L758" t="s">
        <v>145</v>
      </c>
      <c r="M758" t="s">
        <v>98</v>
      </c>
      <c r="N758" t="s">
        <v>80</v>
      </c>
      <c r="O758">
        <v>7.6660321668794745E-2</v>
      </c>
      <c r="P758">
        <v>7.9410074600602745E-2</v>
      </c>
      <c r="Q758">
        <v>1.538840252075529E-2</v>
      </c>
      <c r="R758">
        <v>1.5058429934848384E-2</v>
      </c>
      <c r="S758">
        <v>1.4964766607016764E-2</v>
      </c>
      <c r="T758">
        <v>1.7424988447583944E-2</v>
      </c>
      <c r="U758">
        <v>1.3727957671800545E-2</v>
      </c>
      <c r="V758">
        <v>1.5453332501907601E-2</v>
      </c>
      <c r="W758">
        <v>1.2808640519299173E-2</v>
      </c>
      <c r="X758">
        <v>1.4691123465513546E-2</v>
      </c>
      <c r="Y758">
        <v>1.5729447020174033E-2</v>
      </c>
      <c r="Z758">
        <v>1.7181257520306466E-2</v>
      </c>
      <c r="AA758">
        <v>1.5573713637314876E-2</v>
      </c>
      <c r="AB758">
        <v>1.3369509097457046E-2</v>
      </c>
      <c r="AC758">
        <v>1.4445065419119297E-2</v>
      </c>
      <c r="AD758">
        <v>1.2135942827329311E-2</v>
      </c>
      <c r="AE758">
        <v>1.2157087632806984E-2</v>
      </c>
      <c r="AF758">
        <v>1.2859501668235164E-2</v>
      </c>
      <c r="AG758">
        <v>1.0895541574423392E-2</v>
      </c>
      <c r="AH758">
        <v>1.3183670517985758E-2</v>
      </c>
      <c r="AI758">
        <v>1.2307933829624251E-2</v>
      </c>
      <c r="AJ758">
        <v>1.0227896868818332E-2</v>
      </c>
      <c r="AK758">
        <v>6.2269103081603614E-3</v>
      </c>
      <c r="AL758">
        <v>5.3669722929716021E-3</v>
      </c>
      <c r="AM758">
        <v>4.0658194728457123E-3</v>
      </c>
      <c r="AN758">
        <v>4.1202427234611544E-3</v>
      </c>
      <c r="AO758">
        <v>4.906904930954744E-3</v>
      </c>
      <c r="AP758">
        <v>5.1727313823067495E-3</v>
      </c>
      <c r="AQ758">
        <v>3.3015796706885648E-3</v>
      </c>
      <c r="AR758">
        <v>4.5482535305418886E-3</v>
      </c>
      <c r="AS758">
        <v>4.150654884854145E-3</v>
      </c>
      <c r="AT758">
        <v>5.5509022929766585E-3</v>
      </c>
      <c r="AU758">
        <v>5.1145246314847261E-3</v>
      </c>
      <c r="AV758">
        <v>5.3610999025261417E-3</v>
      </c>
      <c r="AW758">
        <v>5.576600469426876E-3</v>
      </c>
      <c r="AX758">
        <v>7.707368410329307E-3</v>
      </c>
      <c r="AY758">
        <v>6.6249553248700598E-3</v>
      </c>
      <c r="AZ758">
        <v>8.1756699540417553E-3</v>
      </c>
    </row>
    <row r="759" spans="11:52" ht="14.4">
      <c r="K759" t="s">
        <v>556</v>
      </c>
      <c r="L759" t="s">
        <v>145</v>
      </c>
      <c r="M759" t="s">
        <v>94</v>
      </c>
      <c r="N759" t="s">
        <v>80</v>
      </c>
      <c r="O759">
        <v>5.3753059504768157E-3</v>
      </c>
      <c r="P759">
        <v>5.6312409668257775E-3</v>
      </c>
      <c r="Q759">
        <v>7.304684217746174E-3</v>
      </c>
      <c r="R759">
        <v>1.1230418333209456E-2</v>
      </c>
      <c r="S759">
        <v>1.0805370925639154E-2</v>
      </c>
      <c r="T759">
        <v>8.6014568162726714E-3</v>
      </c>
      <c r="U759">
        <v>7.9358421327253986E-3</v>
      </c>
      <c r="V759">
        <v>6.8426677415215631E-3</v>
      </c>
      <c r="W759">
        <v>1.072979768887123E-2</v>
      </c>
      <c r="X759">
        <v>9.8714362371040681E-3</v>
      </c>
      <c r="Y759">
        <v>1.0930076624467946E-2</v>
      </c>
      <c r="Z759">
        <v>7.6051340326013439E-3</v>
      </c>
      <c r="AA759">
        <v>7.8274737985246767E-3</v>
      </c>
      <c r="AB759">
        <v>6.9962597775188474E-3</v>
      </c>
      <c r="AC759">
        <v>7.8935541134046664E-3</v>
      </c>
      <c r="AD759">
        <v>7.3585539518435748E-3</v>
      </c>
      <c r="AE759">
        <v>8.4569765633088698E-3</v>
      </c>
      <c r="AF759">
        <v>6.5872949558676832E-3</v>
      </c>
      <c r="AG759">
        <v>4.8379042035835255E-3</v>
      </c>
      <c r="AH759">
        <v>4.9072991873593437E-3</v>
      </c>
      <c r="AI759">
        <v>5.2013320304694728E-3</v>
      </c>
      <c r="AJ759">
        <v>3.6842527602958535E-3</v>
      </c>
      <c r="AK759">
        <v>5.3230885030076348E-3</v>
      </c>
      <c r="AL759">
        <v>6.294984434546071E-3</v>
      </c>
      <c r="AM759">
        <v>5.32057584956419E-3</v>
      </c>
      <c r="AN759">
        <v>4.77030301516157E-3</v>
      </c>
      <c r="AO759">
        <v>5.3860605729940444E-3</v>
      </c>
      <c r="AP759">
        <v>1.0666679760556208E-2</v>
      </c>
      <c r="AQ759">
        <v>1.0089139454704172E-2</v>
      </c>
      <c r="AR759">
        <v>1.2088947369063904E-2</v>
      </c>
      <c r="AS759">
        <v>1.2546500876939115E-2</v>
      </c>
      <c r="AT759">
        <v>1.2026819068772251E-2</v>
      </c>
      <c r="AU759">
        <v>8.4741267851906107E-3</v>
      </c>
      <c r="AV759">
        <v>6.225515717982453E-3</v>
      </c>
      <c r="AW759">
        <v>5.9498828221995958E-3</v>
      </c>
      <c r="AX759">
        <v>9.7556688112652706E-3</v>
      </c>
      <c r="AY759">
        <v>9.8865295688963326E-3</v>
      </c>
      <c r="AZ759">
        <v>6.9617182779507453E-3</v>
      </c>
    </row>
    <row r="760" spans="11:52" ht="14.4">
      <c r="K760" t="s">
        <v>557</v>
      </c>
      <c r="L760" t="s">
        <v>145</v>
      </c>
      <c r="M760" t="s">
        <v>99</v>
      </c>
      <c r="N760" t="s">
        <v>80</v>
      </c>
      <c r="O760">
        <v>1.3305483850956428E-2</v>
      </c>
      <c r="P760">
        <v>1.2631652223210598E-2</v>
      </c>
      <c r="Q760">
        <v>1.6577640408777277E-2</v>
      </c>
      <c r="R760">
        <v>1.4683515892594177E-2</v>
      </c>
      <c r="S760">
        <v>1.7518716421915846E-2</v>
      </c>
      <c r="T760">
        <v>1.7456424269835725E-2</v>
      </c>
      <c r="U760">
        <v>1.7508066209707216E-2</v>
      </c>
      <c r="V760">
        <v>1.5060710258823272E-2</v>
      </c>
      <c r="W760">
        <v>1.6401146105678947E-2</v>
      </c>
      <c r="X760">
        <v>1.6963158549433199E-2</v>
      </c>
      <c r="Y760">
        <v>1.323515269305987E-2</v>
      </c>
      <c r="Z760">
        <v>1.4023617518884993E-2</v>
      </c>
      <c r="AA760">
        <v>1.2753080253074454E-2</v>
      </c>
      <c r="AB760">
        <v>2.1678138688804E-2</v>
      </c>
      <c r="AC760">
        <v>5.9337157973800882E-2</v>
      </c>
      <c r="AD760">
        <v>4.1570951688716905E-2</v>
      </c>
      <c r="AE760">
        <v>2.639875789864196E-3</v>
      </c>
      <c r="AF760">
        <v>2.1587607156544493E-3</v>
      </c>
      <c r="AG760">
        <v>3.4273208125011863E-3</v>
      </c>
      <c r="AH760">
        <v>3.4052191467525681E-3</v>
      </c>
      <c r="AI760">
        <v>3.0861576208434118E-3</v>
      </c>
      <c r="AJ760">
        <v>4.3740897223843557E-3</v>
      </c>
      <c r="AK760">
        <v>5.2156563171986475E-3</v>
      </c>
      <c r="AL760">
        <v>1.4273548622254923E-2</v>
      </c>
      <c r="AM760">
        <v>5.2920436625145699E-3</v>
      </c>
      <c r="AN760">
        <v>3.1134089369940377E-3</v>
      </c>
      <c r="AO760">
        <v>3.3927261902455532E-3</v>
      </c>
      <c r="AP760">
        <v>2.391693319169557E-3</v>
      </c>
      <c r="AQ760">
        <v>2.3945182217631634E-3</v>
      </c>
      <c r="AR760">
        <v>1.9539078109059751E-3</v>
      </c>
      <c r="AS760">
        <v>1.5829665617260521E-3</v>
      </c>
      <c r="AT760">
        <v>1.0170190042047033E-3</v>
      </c>
      <c r="AU760">
        <v>1.6260223323831529E-3</v>
      </c>
      <c r="AV760">
        <v>1.6824776687773175E-3</v>
      </c>
      <c r="AW760">
        <v>1.4028760154430656E-3</v>
      </c>
      <c r="AX760">
        <v>1.4286337243909748E-3</v>
      </c>
      <c r="AY760">
        <v>1.2971848033466729E-3</v>
      </c>
      <c r="AZ760">
        <v>7.8042696147252255E-4</v>
      </c>
    </row>
    <row r="761" spans="11:52" ht="14.4">
      <c r="K761" t="s">
        <v>729</v>
      </c>
      <c r="L761" t="s">
        <v>145</v>
      </c>
      <c r="M761" t="s">
        <v>26</v>
      </c>
      <c r="N761" t="s">
        <v>80</v>
      </c>
      <c r="O761" t="s">
        <v>6079</v>
      </c>
      <c r="P761" t="s">
        <v>6079</v>
      </c>
      <c r="Q761" t="s">
        <v>6079</v>
      </c>
      <c r="R761" t="s">
        <v>6079</v>
      </c>
      <c r="S761" t="s">
        <v>6079</v>
      </c>
      <c r="T761">
        <v>4.8296401423234881E-4</v>
      </c>
      <c r="U761">
        <v>1.9675616214347451E-4</v>
      </c>
      <c r="V761">
        <v>1.6708470075995754E-4</v>
      </c>
      <c r="W761">
        <v>3.0974474059260914E-4</v>
      </c>
      <c r="X761">
        <v>6.2489283284638793E-4</v>
      </c>
      <c r="Y761">
        <v>6.2529252532161363E-4</v>
      </c>
      <c r="Z761">
        <v>7.8072802048005261E-4</v>
      </c>
      <c r="AA761">
        <v>7.2794366211671637E-4</v>
      </c>
      <c r="AB761">
        <v>3.4216082348007768E-4</v>
      </c>
      <c r="AC761">
        <v>2.9649890749567899E-4</v>
      </c>
      <c r="AD761">
        <v>4.6574907523591342E-4</v>
      </c>
      <c r="AE761">
        <v>6.6959549940739731E-4</v>
      </c>
      <c r="AF761">
        <v>3.4523170682878044E-4</v>
      </c>
      <c r="AG761">
        <v>6.3116482093315276E-4</v>
      </c>
      <c r="AH761">
        <v>2.7848136954143713E-4</v>
      </c>
      <c r="AI761">
        <v>9.6302434743718085E-4</v>
      </c>
      <c r="AJ761">
        <v>4.064709374434997E-4</v>
      </c>
      <c r="AK761">
        <v>3.6232194127644506E-4</v>
      </c>
      <c r="AL761">
        <v>3.1240329887022224E-4</v>
      </c>
      <c r="AM761">
        <v>2.5102066269626E-3</v>
      </c>
      <c r="AN761">
        <v>6.4150066574651568E-4</v>
      </c>
      <c r="AO761">
        <v>1.0393150138697831E-4</v>
      </c>
      <c r="AP761">
        <v>2.6805969208987951E-4</v>
      </c>
      <c r="AQ761">
        <v>2.5171928216108906E-4</v>
      </c>
      <c r="AR761">
        <v>2.6206223078818357E-4</v>
      </c>
      <c r="AS761">
        <v>3.3285871836628698E-4</v>
      </c>
      <c r="AT761">
        <v>3.1293533380862448E-4</v>
      </c>
      <c r="AU761">
        <v>4.3945723813419734E-4</v>
      </c>
      <c r="AV761">
        <v>4.9804477668555344E-4</v>
      </c>
      <c r="AW761">
        <v>7.8921514907068658E-4</v>
      </c>
      <c r="AX761">
        <v>1.6350271825574347E-3</v>
      </c>
      <c r="AY761">
        <v>1.3578506970053827E-3</v>
      </c>
      <c r="AZ761">
        <v>3.1384590264021094E-4</v>
      </c>
    </row>
    <row r="762" spans="11:52" ht="14.4">
      <c r="K762" t="s">
        <v>558</v>
      </c>
      <c r="L762" t="s">
        <v>145</v>
      </c>
      <c r="M762" t="s">
        <v>27</v>
      </c>
      <c r="N762" t="s">
        <v>80</v>
      </c>
      <c r="O762">
        <v>2.9197523222493513E-2</v>
      </c>
      <c r="P762">
        <v>3.0349928213548153E-2</v>
      </c>
      <c r="Q762">
        <v>2.8341942706543791E-2</v>
      </c>
      <c r="R762">
        <v>2.5556200744139803E-2</v>
      </c>
      <c r="S762">
        <v>2.6147524339144329E-2</v>
      </c>
      <c r="T762">
        <v>2.2159901236703368E-2</v>
      </c>
      <c r="U762">
        <v>2.5813566909972236E-2</v>
      </c>
      <c r="V762">
        <v>2.351779668039166E-2</v>
      </c>
      <c r="W762">
        <v>2.2428538396607921E-2</v>
      </c>
      <c r="X762">
        <v>2.2584688497526307E-2</v>
      </c>
      <c r="Y762">
        <v>2.2610022964566625E-2</v>
      </c>
      <c r="Z762">
        <v>2.1180510128521471E-2</v>
      </c>
      <c r="AA762">
        <v>1.8851380854292252E-2</v>
      </c>
      <c r="AB762">
        <v>1.7016380830199903E-2</v>
      </c>
      <c r="AC762">
        <v>1.8488304146839205E-2</v>
      </c>
      <c r="AD762">
        <v>1.6736004371306925E-2</v>
      </c>
      <c r="AE762">
        <v>1.6260651121006945E-2</v>
      </c>
      <c r="AF762">
        <v>1.8771683965776453E-2</v>
      </c>
      <c r="AG762">
        <v>1.5686571879758936E-2</v>
      </c>
      <c r="AH762">
        <v>1.4194743281432907E-2</v>
      </c>
      <c r="AI762">
        <v>1.9043925262242817E-2</v>
      </c>
      <c r="AJ762">
        <v>1.6365673847412183E-2</v>
      </c>
      <c r="AK762">
        <v>2.5014772705525091E-2</v>
      </c>
      <c r="AL762">
        <v>2.6649920343238421E-2</v>
      </c>
      <c r="AM762">
        <v>2.2124215278617493E-2</v>
      </c>
      <c r="AN762">
        <v>2.1988291107513758E-2</v>
      </c>
      <c r="AO762">
        <v>2.151288132686523E-2</v>
      </c>
      <c r="AP762">
        <v>2.1277765840054631E-2</v>
      </c>
      <c r="AQ762">
        <v>1.9003854216419851E-2</v>
      </c>
      <c r="AR762">
        <v>2.2307904141364087E-2</v>
      </c>
      <c r="AS762">
        <v>2.9037667513832893E-2</v>
      </c>
      <c r="AT762">
        <v>3.2595555444697714E-2</v>
      </c>
      <c r="AU762">
        <v>2.8764383941248771E-2</v>
      </c>
      <c r="AV762">
        <v>2.7101607253743356E-2</v>
      </c>
      <c r="AW762">
        <v>2.7296964118179359E-2</v>
      </c>
      <c r="AX762">
        <v>2.9026211765600055E-2</v>
      </c>
      <c r="AY762">
        <v>2.6816303352637835E-2</v>
      </c>
      <c r="AZ762">
        <v>2.5149486492912588E-2</v>
      </c>
    </row>
    <row r="763" spans="11:52" ht="14.4">
      <c r="K763" t="s">
        <v>559</v>
      </c>
      <c r="L763" t="s">
        <v>145</v>
      </c>
      <c r="M763" t="s">
        <v>28</v>
      </c>
      <c r="N763" t="s">
        <v>80</v>
      </c>
      <c r="O763">
        <v>1.40110910280509E-2</v>
      </c>
      <c r="P763">
        <v>1.4502159598639978E-2</v>
      </c>
      <c r="Q763">
        <v>1.3073404468052705E-2</v>
      </c>
      <c r="R763">
        <v>1.333519186649512E-2</v>
      </c>
      <c r="S763">
        <v>1.3439067050826935E-2</v>
      </c>
      <c r="T763">
        <v>1.1868551905580636E-2</v>
      </c>
      <c r="U763">
        <v>1.1381992883226012E-2</v>
      </c>
      <c r="V763">
        <v>1.1267322809996611E-2</v>
      </c>
      <c r="W763">
        <v>1.0322923051726376E-2</v>
      </c>
      <c r="X763">
        <v>9.9149839796864331E-3</v>
      </c>
      <c r="Y763">
        <v>1.1029226051451834E-2</v>
      </c>
      <c r="Z763">
        <v>9.3792929593831814E-3</v>
      </c>
      <c r="AA763">
        <v>1.0292888354069078E-2</v>
      </c>
      <c r="AB763">
        <v>1.2024122414232794E-2</v>
      </c>
      <c r="AC763">
        <v>9.5388298928787193E-3</v>
      </c>
      <c r="AD763">
        <v>8.4119477530348336E-3</v>
      </c>
      <c r="AE763">
        <v>8.9103343485459098E-3</v>
      </c>
      <c r="AF763">
        <v>9.5865354612612707E-3</v>
      </c>
      <c r="AG763">
        <v>8.6121400612009374E-3</v>
      </c>
      <c r="AH763">
        <v>7.9439613975416899E-3</v>
      </c>
      <c r="AI763">
        <v>7.7622871091001331E-3</v>
      </c>
      <c r="AJ763">
        <v>1.0151185785723032E-2</v>
      </c>
      <c r="AK763">
        <v>9.2494147412540105E-3</v>
      </c>
      <c r="AL763">
        <v>9.2808787434031249E-3</v>
      </c>
      <c r="AM763">
        <v>9.3580328222638634E-3</v>
      </c>
      <c r="AN763">
        <v>9.3310055029506324E-3</v>
      </c>
      <c r="AO763">
        <v>8.7717870388783602E-3</v>
      </c>
      <c r="AP763" t="s">
        <v>6079</v>
      </c>
      <c r="AQ763" t="s">
        <v>6079</v>
      </c>
      <c r="AR763" t="s">
        <v>6079</v>
      </c>
      <c r="AS763" t="s">
        <v>6079</v>
      </c>
      <c r="AT763">
        <v>9.2957114361173314E-3</v>
      </c>
      <c r="AU763">
        <v>7.110759852416714E-3</v>
      </c>
      <c r="AV763">
        <v>7.4976497070536243E-3</v>
      </c>
      <c r="AW763">
        <v>7.0839459339675469E-3</v>
      </c>
      <c r="AX763">
        <v>7.0428131129425487E-3</v>
      </c>
      <c r="AY763">
        <v>6.0498409090473442E-3</v>
      </c>
      <c r="AZ763">
        <v>6.8873973330581722E-3</v>
      </c>
    </row>
    <row r="764" spans="11:52" ht="14.4">
      <c r="K764" t="s">
        <v>560</v>
      </c>
      <c r="L764" t="s">
        <v>145</v>
      </c>
      <c r="M764" t="s">
        <v>29</v>
      </c>
      <c r="N764" t="s">
        <v>80</v>
      </c>
      <c r="O764">
        <v>1.9538000392460449E-2</v>
      </c>
      <c r="P764">
        <v>2.6429309198108764E-2</v>
      </c>
      <c r="Q764">
        <v>2.5755568162053481E-2</v>
      </c>
      <c r="R764">
        <v>2.2761407812519108E-2</v>
      </c>
      <c r="S764">
        <v>2.0034940577836603E-2</v>
      </c>
      <c r="T764">
        <v>2.1411517643180136E-2</v>
      </c>
      <c r="U764">
        <v>2.5643991213409524E-2</v>
      </c>
      <c r="V764">
        <v>2.3753239141673869E-2</v>
      </c>
      <c r="W764">
        <v>2.3760483578139081E-2</v>
      </c>
      <c r="X764">
        <v>2.3541032492961696E-2</v>
      </c>
      <c r="Y764">
        <v>2.4065503587518002E-2</v>
      </c>
      <c r="Z764">
        <v>1.9690042347463094E-2</v>
      </c>
      <c r="AA764">
        <v>1.9175020608662614E-2</v>
      </c>
      <c r="AB764">
        <v>1.8113129235360938E-2</v>
      </c>
      <c r="AC764">
        <v>1.7598449700126036E-2</v>
      </c>
      <c r="AD764">
        <v>1.8921263767230249E-2</v>
      </c>
      <c r="AE764">
        <v>1.9467874482391085E-2</v>
      </c>
      <c r="AF764">
        <v>1.6498232343481915E-2</v>
      </c>
      <c r="AG764">
        <v>1.6276866952765812E-2</v>
      </c>
      <c r="AH764">
        <v>1.6282584477193388E-2</v>
      </c>
      <c r="AI764">
        <v>1.6757067317844796E-2</v>
      </c>
      <c r="AJ764">
        <v>1.6126322337160302E-2</v>
      </c>
      <c r="AK764">
        <v>1.5335066753797821E-2</v>
      </c>
      <c r="AL764">
        <v>1.5046411000110576E-2</v>
      </c>
      <c r="AM764">
        <v>1.9447093160269935E-2</v>
      </c>
      <c r="AN764">
        <v>4.6601976989906514E-2</v>
      </c>
      <c r="AO764">
        <v>4.0563876090596009E-2</v>
      </c>
      <c r="AP764">
        <v>1.3507539205958251E-2</v>
      </c>
      <c r="AQ764">
        <v>1.2934824529349596E-2</v>
      </c>
      <c r="AR764">
        <v>1.188190133346044E-2</v>
      </c>
      <c r="AS764">
        <v>1.1998670712746736E-2</v>
      </c>
      <c r="AT764">
        <v>8.9666896387662239E-3</v>
      </c>
      <c r="AU764">
        <v>7.351310722149406E-3</v>
      </c>
      <c r="AV764">
        <v>1.4782989840156344E-2</v>
      </c>
      <c r="AW764">
        <v>1.1331579310956585E-2</v>
      </c>
      <c r="AX764">
        <v>1.2424678856422369E-2</v>
      </c>
      <c r="AY764">
        <v>8.8396669584256994E-3</v>
      </c>
      <c r="AZ764">
        <v>9.2015808814452319E-3</v>
      </c>
    </row>
    <row r="765" spans="11:52" ht="14.4">
      <c r="K765" t="s">
        <v>561</v>
      </c>
      <c r="L765" t="s">
        <v>145</v>
      </c>
      <c r="M765" t="s">
        <v>30</v>
      </c>
      <c r="N765" t="s">
        <v>80</v>
      </c>
      <c r="O765">
        <v>1.8809434953170331E-2</v>
      </c>
      <c r="P765">
        <v>2.1524682433476983E-2</v>
      </c>
      <c r="Q765">
        <v>2.8986075006580299E-2</v>
      </c>
      <c r="R765">
        <v>2.8422698889377537E-2</v>
      </c>
      <c r="S765">
        <v>2.899237895281637E-2</v>
      </c>
      <c r="T765">
        <v>2.9480132124608812E-2</v>
      </c>
      <c r="U765">
        <v>3.4136469964693536E-2</v>
      </c>
      <c r="V765">
        <v>3.4928622906891096E-2</v>
      </c>
      <c r="W765">
        <v>3.4806545863723164E-2</v>
      </c>
      <c r="X765">
        <v>3.4423833759857893E-2</v>
      </c>
      <c r="Y765">
        <v>2.5172053696324879E-2</v>
      </c>
      <c r="Z765">
        <v>2.4572908902428012E-2</v>
      </c>
      <c r="AA765">
        <v>2.5494876807167992E-2</v>
      </c>
      <c r="AB765">
        <v>2.5437818647948481E-2</v>
      </c>
      <c r="AC765">
        <v>2.5725745887195461E-2</v>
      </c>
      <c r="AD765">
        <v>2.7355830058879649E-2</v>
      </c>
      <c r="AE765">
        <v>2.5506596920849799E-2</v>
      </c>
      <c r="AF765">
        <v>2.2499042629389437E-2</v>
      </c>
      <c r="AG765">
        <v>2.4751869550433868E-2</v>
      </c>
      <c r="AH765">
        <v>2.5568016162160971E-2</v>
      </c>
      <c r="AI765">
        <v>2.7729238882783724E-2</v>
      </c>
      <c r="AJ765">
        <v>2.8362322932778815E-2</v>
      </c>
      <c r="AK765">
        <v>3.0353461223598284E-2</v>
      </c>
      <c r="AL765">
        <v>3.2606128240544208E-2</v>
      </c>
      <c r="AM765">
        <v>3.2673111963803757E-2</v>
      </c>
      <c r="AN765">
        <v>3.123336505389205E-2</v>
      </c>
      <c r="AO765">
        <v>3.800256118571288E-2</v>
      </c>
      <c r="AP765">
        <v>4.2850583108938738E-2</v>
      </c>
      <c r="AQ765">
        <v>3.952044296486644E-2</v>
      </c>
      <c r="AR765">
        <v>3.7036998017703639E-2</v>
      </c>
      <c r="AS765">
        <v>3.6921948986025743E-2</v>
      </c>
      <c r="AT765">
        <v>3.8932591914753734E-2</v>
      </c>
      <c r="AU765">
        <v>3.8613718849690143E-2</v>
      </c>
      <c r="AV765">
        <v>3.663341805613797E-2</v>
      </c>
      <c r="AW765">
        <v>2.2564941714466633E-2</v>
      </c>
      <c r="AX765">
        <v>2.1923249913428089E-2</v>
      </c>
      <c r="AY765">
        <v>1.9310301317191917E-2</v>
      </c>
      <c r="AZ765">
        <v>2.0128868687907864E-2</v>
      </c>
    </row>
    <row r="766" spans="11:52" ht="14.4">
      <c r="K766" t="s">
        <v>562</v>
      </c>
      <c r="L766" t="s">
        <v>145</v>
      </c>
      <c r="M766" t="s">
        <v>100</v>
      </c>
      <c r="N766" t="s">
        <v>80</v>
      </c>
      <c r="O766">
        <v>4.6081490642452337E-2</v>
      </c>
      <c r="P766">
        <v>4.7932091446024873E-2</v>
      </c>
      <c r="Q766">
        <v>4.4987085281699583E-2</v>
      </c>
      <c r="R766">
        <v>4.6305703381141067E-2</v>
      </c>
      <c r="S766">
        <v>4.7115760428668753E-2</v>
      </c>
      <c r="T766">
        <v>5.4141799072225265E-2</v>
      </c>
      <c r="U766">
        <v>5.7425642032372819E-2</v>
      </c>
      <c r="V766">
        <v>6.1628370553432385E-2</v>
      </c>
      <c r="W766">
        <v>5.7084363746115543E-2</v>
      </c>
      <c r="X766">
        <v>6.5745664923384906E-2</v>
      </c>
      <c r="Y766">
        <v>6.902780242613421E-2</v>
      </c>
      <c r="Z766">
        <v>5.914524853544377E-2</v>
      </c>
      <c r="AA766">
        <v>5.8708203394520049E-2</v>
      </c>
      <c r="AB766">
        <v>5.8554687157348767E-2</v>
      </c>
      <c r="AC766">
        <v>6.7291434137003378E-2</v>
      </c>
      <c r="AD766">
        <v>6.2115739679089309E-2</v>
      </c>
      <c r="AE766">
        <v>6.5892529659842575E-2</v>
      </c>
      <c r="AF766">
        <v>7.3890708511110709E-2</v>
      </c>
      <c r="AG766">
        <v>6.27021133053004E-2</v>
      </c>
      <c r="AH766">
        <v>7.2952854057167865E-2</v>
      </c>
      <c r="AI766">
        <v>7.5163117413352243E-2</v>
      </c>
      <c r="AJ766">
        <v>7.9295409726152455E-2</v>
      </c>
      <c r="AK766">
        <v>7.9914836495633995E-2</v>
      </c>
      <c r="AL766">
        <v>8.4216287731417996E-2</v>
      </c>
      <c r="AM766">
        <v>7.2072531308298923E-2</v>
      </c>
      <c r="AN766">
        <v>8.9610362062786636E-2</v>
      </c>
      <c r="AO766">
        <v>0.11549273780592764</v>
      </c>
      <c r="AP766">
        <v>0.1166564995468828</v>
      </c>
      <c r="AQ766">
        <v>0.11054325056438195</v>
      </c>
      <c r="AR766">
        <v>3.8564977245327176E-2</v>
      </c>
      <c r="AS766">
        <v>3.668237714169361E-2</v>
      </c>
      <c r="AT766">
        <v>2.3592025404615455E-2</v>
      </c>
      <c r="AU766">
        <v>2.4627265472932137E-2</v>
      </c>
      <c r="AV766">
        <v>2.6930026327901705E-2</v>
      </c>
      <c r="AW766">
        <v>2.4696206364268964E-2</v>
      </c>
      <c r="AX766">
        <v>2.0616156031074032E-2</v>
      </c>
      <c r="AY766">
        <v>1.939353352458964E-2</v>
      </c>
      <c r="AZ766">
        <v>1.8427968339182119E-2</v>
      </c>
    </row>
    <row r="767" spans="11:52" ht="14.4">
      <c r="K767" t="s">
        <v>563</v>
      </c>
      <c r="L767" t="s">
        <v>145</v>
      </c>
      <c r="M767" t="s">
        <v>31</v>
      </c>
      <c r="N767" t="s">
        <v>80</v>
      </c>
      <c r="O767">
        <v>5.4676448462873402E-2</v>
      </c>
      <c r="P767">
        <v>5.1367556913231291E-2</v>
      </c>
      <c r="Q767">
        <v>5.5698630362063385E-2</v>
      </c>
      <c r="R767">
        <v>6.2167895784615138E-2</v>
      </c>
      <c r="S767">
        <v>5.3797531866832171E-2</v>
      </c>
      <c r="T767">
        <v>4.7112118861512023E-2</v>
      </c>
      <c r="U767">
        <v>4.5571724634241043E-2</v>
      </c>
      <c r="V767">
        <v>4.3378263131974584E-2</v>
      </c>
      <c r="W767">
        <v>3.8681977286346848E-2</v>
      </c>
      <c r="X767">
        <v>3.7370124183126213E-2</v>
      </c>
      <c r="Y767">
        <v>3.4481631263250857E-2</v>
      </c>
      <c r="Z767">
        <v>3.3416574414992961E-2</v>
      </c>
      <c r="AA767">
        <v>3.2984533451495213E-2</v>
      </c>
      <c r="AB767">
        <v>3.2079500964423295E-2</v>
      </c>
      <c r="AC767">
        <v>3.1735535395327731E-2</v>
      </c>
      <c r="AD767">
        <v>3.7129075455066315E-2</v>
      </c>
      <c r="AE767">
        <v>3.5976812431912378E-2</v>
      </c>
      <c r="AF767">
        <v>2.5330693406352783E-2</v>
      </c>
      <c r="AG767">
        <v>2.7283306635946847E-2</v>
      </c>
      <c r="AH767">
        <v>3.0087469546488745E-2</v>
      </c>
      <c r="AI767">
        <v>2.8874081466885481E-2</v>
      </c>
      <c r="AJ767">
        <v>2.2010792973583271E-2</v>
      </c>
      <c r="AK767">
        <v>2.5273575586380825E-2</v>
      </c>
      <c r="AL767">
        <v>2.7299113820138513E-2</v>
      </c>
      <c r="AM767">
        <v>2.5491616353427143E-2</v>
      </c>
      <c r="AN767">
        <v>2.5201141231453079E-2</v>
      </c>
      <c r="AO767">
        <v>3.2538321564100463E-2</v>
      </c>
      <c r="AP767">
        <v>2.6697499863787895E-2</v>
      </c>
      <c r="AQ767">
        <v>2.4166718098759289E-2</v>
      </c>
      <c r="AR767">
        <v>2.3004996675018919E-2</v>
      </c>
      <c r="AS767">
        <v>3.7357885362222329E-2</v>
      </c>
      <c r="AT767">
        <v>3.6426650554572879E-2</v>
      </c>
      <c r="AU767">
        <v>4.2263739156066946E-2</v>
      </c>
      <c r="AV767">
        <v>3.6571964298526584E-2</v>
      </c>
      <c r="AW767">
        <v>3.7478569655623545E-2</v>
      </c>
      <c r="AX767">
        <v>2.5869327962158833E-2</v>
      </c>
      <c r="AY767">
        <v>2.3111119966474688E-2</v>
      </c>
      <c r="AZ767">
        <v>2.2330161162786855E-2</v>
      </c>
    </row>
    <row r="768" spans="11:52" ht="14.4">
      <c r="K768" t="s">
        <v>730</v>
      </c>
      <c r="L768" t="s">
        <v>145</v>
      </c>
      <c r="M768" t="s">
        <v>32</v>
      </c>
      <c r="N768" t="s">
        <v>80</v>
      </c>
      <c r="O768" t="s">
        <v>6079</v>
      </c>
      <c r="P768" t="s">
        <v>6079</v>
      </c>
      <c r="Q768" t="s">
        <v>6079</v>
      </c>
      <c r="R768" t="s">
        <v>6079</v>
      </c>
      <c r="S768" t="s">
        <v>6079</v>
      </c>
      <c r="T768">
        <v>1.4716233112207126E-2</v>
      </c>
      <c r="U768">
        <v>1.3534793470527674E-2</v>
      </c>
      <c r="V768">
        <v>1.1870723904019592E-2</v>
      </c>
      <c r="W768">
        <v>1.2830823670183272E-2</v>
      </c>
      <c r="X768">
        <v>1.168892055985069E-2</v>
      </c>
      <c r="Y768">
        <v>9.6380164892310143E-3</v>
      </c>
      <c r="Z768">
        <v>1.1849513274465359E-2</v>
      </c>
      <c r="AA768">
        <v>9.1749538397106062E-3</v>
      </c>
      <c r="AB768">
        <v>3.8240307999560817E-2</v>
      </c>
      <c r="AC768">
        <v>4.0422264428295586E-2</v>
      </c>
      <c r="AD768">
        <v>3.8408884945593975E-2</v>
      </c>
      <c r="AE768">
        <v>4.0073894954695773E-2</v>
      </c>
      <c r="AF768">
        <v>4.1058554033343304E-2</v>
      </c>
      <c r="AG768">
        <v>4.3228098063034785E-2</v>
      </c>
      <c r="AH768">
        <v>4.1391641713477645E-2</v>
      </c>
      <c r="AI768">
        <v>4.0003598172662393E-2</v>
      </c>
      <c r="AJ768">
        <v>3.8236926662740957E-2</v>
      </c>
      <c r="AK768">
        <v>3.3099363904101411E-2</v>
      </c>
      <c r="AL768">
        <v>3.451901560785197E-2</v>
      </c>
      <c r="AM768">
        <v>3.4028897444224417E-2</v>
      </c>
      <c r="AN768">
        <v>6.4407090416456703E-2</v>
      </c>
      <c r="AO768">
        <v>6.8745378550195788E-2</v>
      </c>
      <c r="AP768">
        <v>6.0795383087636254E-2</v>
      </c>
      <c r="AQ768">
        <v>6.1108882945952403E-2</v>
      </c>
      <c r="AR768">
        <v>6.0369609229456944E-2</v>
      </c>
      <c r="AS768">
        <v>5.1133759026352095E-2</v>
      </c>
      <c r="AT768">
        <v>5.1505100600998499E-2</v>
      </c>
      <c r="AU768">
        <v>5.0051114165304375E-2</v>
      </c>
      <c r="AV768">
        <v>5.1989569539830104E-2</v>
      </c>
      <c r="AW768">
        <v>5.3172431548971645E-2</v>
      </c>
      <c r="AX768">
        <v>5.2945810272014157E-2</v>
      </c>
      <c r="AY768">
        <v>5.4420085070603565E-2</v>
      </c>
      <c r="AZ768">
        <v>5.1887227358843928E-2</v>
      </c>
    </row>
    <row r="769" spans="11:52" ht="14.4">
      <c r="K769" t="s">
        <v>564</v>
      </c>
      <c r="L769" t="s">
        <v>145</v>
      </c>
      <c r="M769" t="s">
        <v>93</v>
      </c>
      <c r="N769" t="s">
        <v>80</v>
      </c>
      <c r="O769">
        <v>1.0343778767385828E-2</v>
      </c>
      <c r="P769">
        <v>9.7277559813083881E-3</v>
      </c>
      <c r="Q769">
        <v>1.0096464599247427E-2</v>
      </c>
      <c r="R769">
        <v>7.063402042933954E-3</v>
      </c>
      <c r="S769">
        <v>7.9371245268776789E-3</v>
      </c>
      <c r="T769">
        <v>8.5903095083298131E-3</v>
      </c>
      <c r="U769">
        <v>8.3372998299511506E-3</v>
      </c>
      <c r="V769">
        <v>1.1322767457274636E-2</v>
      </c>
      <c r="W769">
        <v>1.2199542842713528E-2</v>
      </c>
      <c r="X769">
        <v>8.090661776860672E-3</v>
      </c>
      <c r="Y769">
        <v>2.916524817296413E-2</v>
      </c>
      <c r="Z769">
        <v>4.067730236204066E-2</v>
      </c>
      <c r="AA769">
        <v>2.4235962941878821E-2</v>
      </c>
      <c r="AB769">
        <v>1.6803128430822233E-2</v>
      </c>
      <c r="AC769">
        <v>2.2481237116279407E-2</v>
      </c>
      <c r="AD769">
        <v>2.1523746291073731E-2</v>
      </c>
      <c r="AE769">
        <v>1.3582958030583457E-2</v>
      </c>
      <c r="AF769">
        <v>1.2519100074787E-2</v>
      </c>
      <c r="AG769">
        <v>1.9018069002062592E-2</v>
      </c>
      <c r="AH769">
        <v>1.8466746178351499E-2</v>
      </c>
      <c r="AI769">
        <v>1.0458765908468936E-2</v>
      </c>
      <c r="AJ769">
        <v>4.5957215853171095E-3</v>
      </c>
      <c r="AK769">
        <v>3.5809804616483277E-3</v>
      </c>
      <c r="AL769">
        <v>1.0453976786002539E-2</v>
      </c>
      <c r="AM769">
        <v>7.0631055889565112E-3</v>
      </c>
      <c r="AN769">
        <v>6.087689994987034E-3</v>
      </c>
      <c r="AO769">
        <v>3.4919418114699374E-3</v>
      </c>
      <c r="AP769">
        <v>5.8143833838496814E-3</v>
      </c>
      <c r="AQ769">
        <v>5.4915550111975381E-3</v>
      </c>
      <c r="AR769">
        <v>3.7578716822863224E-3</v>
      </c>
      <c r="AS769">
        <v>4.3058204232931463E-3</v>
      </c>
      <c r="AT769">
        <v>7.0175443885815833E-3</v>
      </c>
      <c r="AU769">
        <v>4.7791249160401656E-3</v>
      </c>
      <c r="AV769">
        <v>2.2523381584270718E-3</v>
      </c>
      <c r="AW769">
        <v>2.5673691349129921E-3</v>
      </c>
      <c r="AX769">
        <v>3.7757339092416367E-3</v>
      </c>
      <c r="AY769">
        <v>3.9487417540463882E-3</v>
      </c>
      <c r="AZ769">
        <v>2.0039147715096646E-3</v>
      </c>
    </row>
    <row r="770" spans="11:52" ht="14.4">
      <c r="K770" t="s">
        <v>565</v>
      </c>
      <c r="L770" t="s">
        <v>146</v>
      </c>
      <c r="M770" t="s">
        <v>13</v>
      </c>
      <c r="N770" t="s">
        <v>80</v>
      </c>
      <c r="O770">
        <v>9.6279784781042627E-2</v>
      </c>
      <c r="P770">
        <v>9.4611796818539498E-2</v>
      </c>
      <c r="Q770">
        <v>9.4152044664741003E-2</v>
      </c>
      <c r="R770">
        <v>9.6944164410307343E-2</v>
      </c>
      <c r="S770">
        <v>0.10058875373338468</v>
      </c>
      <c r="T770">
        <v>9.7538991556975443E-2</v>
      </c>
      <c r="U770">
        <v>0.1017227132929108</v>
      </c>
      <c r="V770">
        <v>0.1054343345946442</v>
      </c>
      <c r="W770">
        <v>0.10849246903567308</v>
      </c>
      <c r="X770">
        <v>0.11817344572549744</v>
      </c>
      <c r="Y770">
        <v>0.1228126707733893</v>
      </c>
      <c r="Z770">
        <v>0.12509826168022622</v>
      </c>
      <c r="AA770">
        <v>0.12901042166418136</v>
      </c>
      <c r="AB770">
        <v>0.11829259927592256</v>
      </c>
      <c r="AC770">
        <v>0.11918355998505575</v>
      </c>
      <c r="AD770">
        <v>0.11599326716452411</v>
      </c>
      <c r="AE770">
        <v>0.1148997670459378</v>
      </c>
      <c r="AF770">
        <v>0.10627927305856072</v>
      </c>
      <c r="AG770">
        <v>0.1025921406001073</v>
      </c>
      <c r="AH770">
        <v>0.10103712912954134</v>
      </c>
      <c r="AI770">
        <v>0.10006707914810282</v>
      </c>
      <c r="AJ770">
        <v>0.10355294338833484</v>
      </c>
      <c r="AK770">
        <v>0.10116159957642644</v>
      </c>
      <c r="AL770">
        <v>0.10437646385900091</v>
      </c>
      <c r="AM770">
        <v>0.10249353880631049</v>
      </c>
      <c r="AN770">
        <v>0.10311141635667626</v>
      </c>
      <c r="AO770">
        <v>0.10092662525305109</v>
      </c>
      <c r="AP770">
        <v>9.7485518551097231E-2</v>
      </c>
      <c r="AQ770">
        <v>9.7270069809017715E-2</v>
      </c>
      <c r="AR770">
        <v>0.10109724080366682</v>
      </c>
      <c r="AS770">
        <v>0.10120349092145928</v>
      </c>
      <c r="AT770">
        <v>9.9087676298390062E-2</v>
      </c>
      <c r="AU770">
        <v>0.10619388947289447</v>
      </c>
      <c r="AV770">
        <v>0.10439246712155056</v>
      </c>
      <c r="AW770">
        <v>0.10373238418896125</v>
      </c>
      <c r="AX770">
        <v>0.10203750565460558</v>
      </c>
      <c r="AY770">
        <v>0.10159153225481418</v>
      </c>
      <c r="AZ770">
        <v>0.11141526266014024</v>
      </c>
    </row>
    <row r="771" spans="11:52" ht="14.4">
      <c r="K771" t="s">
        <v>566</v>
      </c>
      <c r="L771" t="s">
        <v>146</v>
      </c>
      <c r="M771" t="s">
        <v>14</v>
      </c>
      <c r="N771" t="s">
        <v>80</v>
      </c>
      <c r="O771">
        <v>7.8677810635914586E-2</v>
      </c>
      <c r="P771">
        <v>7.3447917335383556E-2</v>
      </c>
      <c r="Q771">
        <v>7.098041928496017E-2</v>
      </c>
      <c r="R771">
        <v>7.4488091869268608E-2</v>
      </c>
      <c r="S771">
        <v>7.4997142524064725E-2</v>
      </c>
      <c r="T771">
        <v>7.4888182958408475E-2</v>
      </c>
      <c r="U771">
        <v>7.4703589763115183E-2</v>
      </c>
      <c r="V771">
        <v>7.472212062630891E-2</v>
      </c>
      <c r="W771">
        <v>7.5618722819889461E-2</v>
      </c>
      <c r="X771">
        <v>8.1163923759949241E-2</v>
      </c>
      <c r="Y771">
        <v>8.2573144149156882E-2</v>
      </c>
      <c r="Z771">
        <v>8.3981054543689301E-2</v>
      </c>
      <c r="AA771">
        <v>8.4567601376108678E-2</v>
      </c>
      <c r="AB771">
        <v>8.5936190430689466E-2</v>
      </c>
      <c r="AC771">
        <v>8.5734997277051028E-2</v>
      </c>
      <c r="AD771">
        <v>8.4414530335628027E-2</v>
      </c>
      <c r="AE771">
        <v>8.8701148466519705E-2</v>
      </c>
      <c r="AF771">
        <v>8.9784301883196721E-2</v>
      </c>
      <c r="AG771">
        <v>8.7569461424092276E-2</v>
      </c>
      <c r="AH771">
        <v>8.9202416984988958E-2</v>
      </c>
      <c r="AI771">
        <v>8.8026932411006106E-2</v>
      </c>
      <c r="AJ771">
        <v>8.7580216471164415E-2</v>
      </c>
      <c r="AK771">
        <v>8.4671063688555356E-2</v>
      </c>
      <c r="AL771">
        <v>8.8154391448267366E-2</v>
      </c>
      <c r="AM771">
        <v>8.9306901481233811E-2</v>
      </c>
      <c r="AN771">
        <v>8.7431881562002031E-2</v>
      </c>
      <c r="AO771">
        <v>8.6268581737760239E-2</v>
      </c>
      <c r="AP771">
        <v>8.0971882726405431E-2</v>
      </c>
      <c r="AQ771">
        <v>8.2126709742407628E-2</v>
      </c>
      <c r="AR771">
        <v>8.2875788273761491E-2</v>
      </c>
      <c r="AS771">
        <v>7.9970622759721915E-2</v>
      </c>
      <c r="AT771">
        <v>8.2664781485089725E-2</v>
      </c>
      <c r="AU771">
        <v>8.2852338815350243E-2</v>
      </c>
      <c r="AV771">
        <v>8.5131922115366909E-2</v>
      </c>
      <c r="AW771">
        <v>9.5368070636078148E-2</v>
      </c>
      <c r="AX771">
        <v>9.8570955273530242E-2</v>
      </c>
      <c r="AY771">
        <v>8.0234987269201086E-2</v>
      </c>
      <c r="AZ771">
        <v>8.6050380345475477E-2</v>
      </c>
    </row>
    <row r="772" spans="11:52" ht="14.4">
      <c r="K772" t="s">
        <v>567</v>
      </c>
      <c r="L772" t="s">
        <v>146</v>
      </c>
      <c r="M772" t="s">
        <v>92</v>
      </c>
      <c r="N772" t="s">
        <v>80</v>
      </c>
      <c r="O772">
        <v>8.2100544854188162E-2</v>
      </c>
      <c r="P772">
        <v>8.3423165577133473E-2</v>
      </c>
      <c r="Q772">
        <v>8.8860103411508656E-2</v>
      </c>
      <c r="R772">
        <v>8.5830699740132937E-2</v>
      </c>
      <c r="S772">
        <v>8.5869952772760702E-2</v>
      </c>
      <c r="T772">
        <v>8.3481918812723488E-2</v>
      </c>
      <c r="U772">
        <v>8.7305371340767046E-2</v>
      </c>
      <c r="V772">
        <v>8.3442523416200134E-2</v>
      </c>
      <c r="W772">
        <v>8.4806156843513919E-2</v>
      </c>
      <c r="X772">
        <v>8.9415933354447197E-2</v>
      </c>
      <c r="Y772">
        <v>9.5582235238082444E-2</v>
      </c>
      <c r="Z772">
        <v>9.3742636273217508E-2</v>
      </c>
      <c r="AA772">
        <v>9.5961899956825733E-2</v>
      </c>
      <c r="AB772">
        <v>9.1768831154436195E-2</v>
      </c>
      <c r="AC772">
        <v>8.9184496026799745E-2</v>
      </c>
      <c r="AD772">
        <v>8.2673256929887834E-2</v>
      </c>
      <c r="AE772">
        <v>7.9889009824284582E-2</v>
      </c>
      <c r="AF772">
        <v>8.6591489836103611E-2</v>
      </c>
      <c r="AG772">
        <v>8.7746058427323942E-2</v>
      </c>
      <c r="AH772">
        <v>9.1670789203493239E-2</v>
      </c>
      <c r="AI772">
        <v>9.3796786233422677E-2</v>
      </c>
      <c r="AJ772">
        <v>9.1675568894184864E-2</v>
      </c>
      <c r="AK772">
        <v>8.4947929809163325E-2</v>
      </c>
      <c r="AL772">
        <v>8.4919152401230963E-2</v>
      </c>
      <c r="AM772">
        <v>8.1477743480234455E-2</v>
      </c>
      <c r="AN772">
        <v>7.8943771347569344E-2</v>
      </c>
      <c r="AO772">
        <v>7.5562813434685946E-2</v>
      </c>
      <c r="AP772">
        <v>7.608922957821683E-2</v>
      </c>
      <c r="AQ772">
        <v>7.3610024835938731E-2</v>
      </c>
      <c r="AR772">
        <v>7.7183616820389933E-2</v>
      </c>
      <c r="AS772">
        <v>7.285678078377579E-2</v>
      </c>
      <c r="AT772">
        <v>7.0365353051583146E-2</v>
      </c>
      <c r="AU772">
        <v>6.6561077447540001E-2</v>
      </c>
      <c r="AV772">
        <v>6.784486437235121E-2</v>
      </c>
      <c r="AW772">
        <v>6.7114354044589486E-2</v>
      </c>
      <c r="AX772">
        <v>6.6226506374409452E-2</v>
      </c>
      <c r="AY772">
        <v>6.437205623555077E-2</v>
      </c>
      <c r="AZ772">
        <v>6.3970243248461345E-2</v>
      </c>
    </row>
    <row r="773" spans="11:52" ht="14.4">
      <c r="K773" t="s">
        <v>568</v>
      </c>
      <c r="L773" t="s">
        <v>146</v>
      </c>
      <c r="M773" t="s">
        <v>15</v>
      </c>
      <c r="N773" t="s">
        <v>80</v>
      </c>
      <c r="O773">
        <v>9.8144203444456665E-2</v>
      </c>
      <c r="P773">
        <v>0.10183433607743174</v>
      </c>
      <c r="Q773">
        <v>9.9277796343910013E-2</v>
      </c>
      <c r="R773">
        <v>0.10325813241487984</v>
      </c>
      <c r="S773">
        <v>0.10652843918282728</v>
      </c>
      <c r="T773">
        <v>0.11444944435142428</v>
      </c>
      <c r="U773">
        <v>0.11494549149082448</v>
      </c>
      <c r="V773">
        <v>0.11827716933496694</v>
      </c>
      <c r="W773">
        <v>0.11850847362985328</v>
      </c>
      <c r="X773">
        <v>0.11125019878219738</v>
      </c>
      <c r="Y773">
        <v>0.10870642701117582</v>
      </c>
      <c r="Z773">
        <v>0.11426419324109206</v>
      </c>
      <c r="AA773">
        <v>0.11516255631848912</v>
      </c>
      <c r="AB773">
        <v>0.10887852366578415</v>
      </c>
      <c r="AC773">
        <v>0.10676047162858038</v>
      </c>
      <c r="AD773">
        <v>0.10865486646682836</v>
      </c>
      <c r="AE773">
        <v>0.13631235697514563</v>
      </c>
      <c r="AF773">
        <v>0.12489557025429993</v>
      </c>
      <c r="AG773">
        <v>0.12328157111172904</v>
      </c>
      <c r="AH773">
        <v>0.12990927983399922</v>
      </c>
      <c r="AI773">
        <v>0.13098575327852269</v>
      </c>
      <c r="AJ773">
        <v>0.12195823287084297</v>
      </c>
      <c r="AK773">
        <v>0.12233393133120074</v>
      </c>
      <c r="AL773">
        <v>0.12596841037122619</v>
      </c>
      <c r="AM773">
        <v>0.12747741857381922</v>
      </c>
      <c r="AN773">
        <v>0.11098007960754155</v>
      </c>
      <c r="AO773">
        <v>0.11154997087917803</v>
      </c>
      <c r="AP773">
        <v>0.11394928364959832</v>
      </c>
      <c r="AQ773">
        <v>0.11337406990509784</v>
      </c>
      <c r="AR773">
        <v>0.10544017846388304</v>
      </c>
      <c r="AS773">
        <v>0.1083339841430558</v>
      </c>
      <c r="AT773">
        <v>0.10820186621810111</v>
      </c>
      <c r="AU773">
        <v>0.10957275638529972</v>
      </c>
      <c r="AV773">
        <v>0.10787189185636144</v>
      </c>
      <c r="AW773">
        <v>0.1075183137484817</v>
      </c>
      <c r="AX773">
        <v>0.10671427558445155</v>
      </c>
      <c r="AY773">
        <v>0.10574638868269308</v>
      </c>
      <c r="AZ773">
        <v>0.1371505577456392</v>
      </c>
    </row>
    <row r="774" spans="11:52" ht="14.4">
      <c r="K774" t="s">
        <v>569</v>
      </c>
      <c r="L774" t="s">
        <v>146</v>
      </c>
      <c r="M774" t="s">
        <v>91</v>
      </c>
      <c r="N774" t="s">
        <v>80</v>
      </c>
      <c r="O774">
        <v>0.13646841490694075</v>
      </c>
      <c r="P774">
        <v>0.13340730041717119</v>
      </c>
      <c r="Q774">
        <v>0.12817898832149319</v>
      </c>
      <c r="R774">
        <v>0.12792197287983162</v>
      </c>
      <c r="S774">
        <v>0.12762949909930005</v>
      </c>
      <c r="T774">
        <v>0.12685419653464694</v>
      </c>
      <c r="U774">
        <v>0.12674308880173443</v>
      </c>
      <c r="V774">
        <v>0.12790652630152019</v>
      </c>
      <c r="W774">
        <v>0.12920645611125584</v>
      </c>
      <c r="X774">
        <v>0.12972076968142093</v>
      </c>
      <c r="Y774">
        <v>0.13139415625391082</v>
      </c>
      <c r="Z774">
        <v>0.13276002863498573</v>
      </c>
      <c r="AA774">
        <v>0.13720488402458575</v>
      </c>
      <c r="AB774">
        <v>0.13392106836125245</v>
      </c>
      <c r="AC774">
        <v>0.13631725438572398</v>
      </c>
      <c r="AD774">
        <v>0.13418386821819153</v>
      </c>
      <c r="AE774">
        <v>0.13314896046906913</v>
      </c>
      <c r="AF774">
        <v>0.11730921608270202</v>
      </c>
      <c r="AG774">
        <v>0.11837148225383504</v>
      </c>
      <c r="AH774">
        <v>0.1171640468771582</v>
      </c>
      <c r="AI774">
        <v>0.11636170991518748</v>
      </c>
      <c r="AJ774">
        <v>0.12548665712094423</v>
      </c>
      <c r="AK774">
        <v>0.1210438251509009</v>
      </c>
      <c r="AL774">
        <v>0.1237163531760348</v>
      </c>
      <c r="AM774">
        <v>0.12409682665241416</v>
      </c>
      <c r="AN774">
        <v>0.12101376279719211</v>
      </c>
      <c r="AO774">
        <v>0.1182722064479429</v>
      </c>
      <c r="AP774">
        <v>0.11573755337887771</v>
      </c>
      <c r="AQ774">
        <v>0.11375317097083527</v>
      </c>
      <c r="AR774">
        <v>0.11060734289457223</v>
      </c>
      <c r="AS774">
        <v>0.10769208818478544</v>
      </c>
      <c r="AT774">
        <v>0.1035804767020794</v>
      </c>
      <c r="AU774">
        <v>0.10425869579399744</v>
      </c>
      <c r="AV774">
        <v>0.10363474744416758</v>
      </c>
      <c r="AW774">
        <v>0.10797058226199568</v>
      </c>
      <c r="AX774">
        <v>0.1062193624206994</v>
      </c>
      <c r="AY774">
        <v>0.10496645985173492</v>
      </c>
      <c r="AZ774">
        <v>0.10376390669390968</v>
      </c>
    </row>
    <row r="775" spans="11:52" ht="14.4">
      <c r="K775" t="s">
        <v>570</v>
      </c>
      <c r="L775" t="s">
        <v>146</v>
      </c>
      <c r="M775" t="s">
        <v>16</v>
      </c>
      <c r="N775" t="s">
        <v>80</v>
      </c>
      <c r="O775">
        <v>9.7563763637805764E-2</v>
      </c>
      <c r="P775">
        <v>0.1020616379547432</v>
      </c>
      <c r="Q775">
        <v>0.10322260481109956</v>
      </c>
      <c r="R775">
        <v>0.10970054910566604</v>
      </c>
      <c r="S775">
        <v>0.1155107662853755</v>
      </c>
      <c r="T775">
        <v>0.12123961315345357</v>
      </c>
      <c r="U775">
        <v>0.12653107552208759</v>
      </c>
      <c r="V775">
        <v>0.12586665925377957</v>
      </c>
      <c r="W775">
        <v>0.12879810416113277</v>
      </c>
      <c r="X775">
        <v>0.13229987108845614</v>
      </c>
      <c r="Y775">
        <v>0.13180840738038446</v>
      </c>
      <c r="Z775">
        <v>0.1337873688821721</v>
      </c>
      <c r="AA775">
        <v>0.14159478638737896</v>
      </c>
      <c r="AB775">
        <v>0.13725692237373249</v>
      </c>
      <c r="AC775">
        <v>0.13496734764624779</v>
      </c>
      <c r="AD775">
        <v>0.13496620968478373</v>
      </c>
      <c r="AE775">
        <v>0.13380136164919659</v>
      </c>
      <c r="AF775">
        <v>0.13388545223116491</v>
      </c>
      <c r="AG775">
        <v>0.13035597733167428</v>
      </c>
      <c r="AH775">
        <v>0.1311943713613985</v>
      </c>
      <c r="AI775">
        <v>0.12460422345712108</v>
      </c>
      <c r="AJ775">
        <v>0.12132644233450204</v>
      </c>
      <c r="AK775">
        <v>0.11504127709161856</v>
      </c>
      <c r="AL775">
        <v>0.1149684072821254</v>
      </c>
      <c r="AM775">
        <v>0.11675561542878587</v>
      </c>
      <c r="AN775">
        <v>0.11533659246242342</v>
      </c>
      <c r="AO775">
        <v>0.1106561596270616</v>
      </c>
      <c r="AP775">
        <v>0.1111293700915259</v>
      </c>
      <c r="AQ775">
        <v>0.11044517972514178</v>
      </c>
      <c r="AR775">
        <v>0.10607150116327918</v>
      </c>
      <c r="AS775">
        <v>0.10214826222857376</v>
      </c>
      <c r="AT775">
        <v>9.9793274779481952E-2</v>
      </c>
      <c r="AU775">
        <v>9.8856692983203931E-2</v>
      </c>
      <c r="AV775">
        <v>0.10545931344511522</v>
      </c>
      <c r="AW775">
        <v>0.10411850537721534</v>
      </c>
      <c r="AX775">
        <v>0.10232606055528652</v>
      </c>
      <c r="AY775">
        <v>0.10213376245690556</v>
      </c>
      <c r="AZ775">
        <v>0.1042599942016697</v>
      </c>
    </row>
    <row r="776" spans="11:52" ht="14.4">
      <c r="K776" t="s">
        <v>571</v>
      </c>
      <c r="L776" t="s">
        <v>146</v>
      </c>
      <c r="M776" t="s">
        <v>17</v>
      </c>
      <c r="N776" t="s">
        <v>80</v>
      </c>
      <c r="O776">
        <v>7.5708008205285296E-2</v>
      </c>
      <c r="P776">
        <v>7.9793215423722683E-2</v>
      </c>
      <c r="Q776">
        <v>7.9515919644970942E-2</v>
      </c>
      <c r="R776">
        <v>8.0450973051726438E-2</v>
      </c>
      <c r="S776">
        <v>8.4821663551274754E-2</v>
      </c>
      <c r="T776">
        <v>8.3551533865453428E-2</v>
      </c>
      <c r="U776">
        <v>8.9648272657076505E-2</v>
      </c>
      <c r="V776">
        <v>9.2047302442137074E-2</v>
      </c>
      <c r="W776">
        <v>8.8831667716193136E-2</v>
      </c>
      <c r="X776">
        <v>9.1745335673859493E-2</v>
      </c>
      <c r="Y776">
        <v>8.8402193921946828E-2</v>
      </c>
      <c r="Z776">
        <v>8.967531984818175E-2</v>
      </c>
      <c r="AA776">
        <v>9.0646939250752595E-2</v>
      </c>
      <c r="AB776">
        <v>9.1297110965823283E-2</v>
      </c>
      <c r="AC776">
        <v>9.4389837664489634E-2</v>
      </c>
      <c r="AD776">
        <v>9.4219800202820239E-2</v>
      </c>
      <c r="AE776">
        <v>9.6116212633737722E-2</v>
      </c>
      <c r="AF776">
        <v>9.6215410242634053E-2</v>
      </c>
      <c r="AG776">
        <v>9.3863315809714173E-2</v>
      </c>
      <c r="AH776">
        <v>9.2696437715845181E-2</v>
      </c>
      <c r="AI776">
        <v>9.0855002529969212E-2</v>
      </c>
      <c r="AJ776">
        <v>8.8198402806583268E-2</v>
      </c>
      <c r="AK776">
        <v>8.7903817635129486E-2</v>
      </c>
      <c r="AL776">
        <v>8.6739885976771153E-2</v>
      </c>
      <c r="AM776">
        <v>8.796049751469491E-2</v>
      </c>
      <c r="AN776">
        <v>8.6092910810718098E-2</v>
      </c>
      <c r="AO776">
        <v>8.3866946161576236E-2</v>
      </c>
      <c r="AP776">
        <v>8.2111369224844383E-2</v>
      </c>
      <c r="AQ776">
        <v>8.2512712052479426E-2</v>
      </c>
      <c r="AR776">
        <v>8.1069615746168916E-2</v>
      </c>
      <c r="AS776">
        <v>7.8803822495456671E-2</v>
      </c>
      <c r="AT776">
        <v>7.9303244033044409E-2</v>
      </c>
      <c r="AU776">
        <v>8.0393949586388375E-2</v>
      </c>
      <c r="AV776">
        <v>7.8943253979244954E-2</v>
      </c>
      <c r="AW776">
        <v>8.1145567199858798E-2</v>
      </c>
      <c r="AX776">
        <v>8.1015349097048869E-2</v>
      </c>
      <c r="AY776">
        <v>8.1290214224864626E-2</v>
      </c>
      <c r="AZ776">
        <v>8.4612921166277014E-2</v>
      </c>
    </row>
    <row r="777" spans="11:52" ht="14.4">
      <c r="K777" t="s">
        <v>731</v>
      </c>
      <c r="L777" t="s">
        <v>146</v>
      </c>
      <c r="M777" t="s">
        <v>97</v>
      </c>
      <c r="N777" t="s">
        <v>80</v>
      </c>
      <c r="O777" t="s">
        <v>6079</v>
      </c>
      <c r="P777" t="s">
        <v>6079</v>
      </c>
      <c r="Q777" t="s">
        <v>6079</v>
      </c>
      <c r="R777" t="s">
        <v>6079</v>
      </c>
      <c r="S777" t="s">
        <v>6079</v>
      </c>
      <c r="T777" t="s">
        <v>6079</v>
      </c>
      <c r="U777">
        <v>0.10023250830192068</v>
      </c>
      <c r="V777">
        <v>9.6339391584419676E-2</v>
      </c>
      <c r="W777">
        <v>9.5074768302678164E-2</v>
      </c>
      <c r="X777">
        <v>9.4817013210559145E-2</v>
      </c>
      <c r="Y777">
        <v>9.8903260352745964E-2</v>
      </c>
      <c r="Z777">
        <v>9.8683073677224939E-2</v>
      </c>
      <c r="AA777">
        <v>9.755275297333646E-2</v>
      </c>
      <c r="AB777">
        <v>9.1022779404002413E-2</v>
      </c>
      <c r="AC777">
        <v>9.3724051114742302E-2</v>
      </c>
      <c r="AD777">
        <v>9.2257316765998715E-2</v>
      </c>
      <c r="AE777">
        <v>9.3053420629885725E-2</v>
      </c>
      <c r="AF777">
        <v>9.2915750290521973E-2</v>
      </c>
      <c r="AG777">
        <v>8.3649061347237777E-2</v>
      </c>
      <c r="AH777">
        <v>8.5056705546517258E-2</v>
      </c>
      <c r="AI777">
        <v>8.453430540103915E-2</v>
      </c>
      <c r="AJ777">
        <v>8.7124732565648122E-2</v>
      </c>
      <c r="AK777">
        <v>8.819569105378347E-2</v>
      </c>
      <c r="AL777">
        <v>8.9096967425254595E-2</v>
      </c>
      <c r="AM777">
        <v>8.863555993316885E-2</v>
      </c>
      <c r="AN777">
        <v>8.9939877740467994E-2</v>
      </c>
      <c r="AO777">
        <v>9.0752492866823145E-2</v>
      </c>
      <c r="AP777">
        <v>8.8877597226036553E-2</v>
      </c>
      <c r="AQ777">
        <v>8.6965003189482915E-2</v>
      </c>
      <c r="AR777">
        <v>8.7721655578898772E-2</v>
      </c>
      <c r="AS777">
        <v>8.8195244188088814E-2</v>
      </c>
      <c r="AT777">
        <v>8.5606582270888923E-2</v>
      </c>
      <c r="AU777">
        <v>8.147496843007955E-2</v>
      </c>
      <c r="AV777">
        <v>8.254704210177316E-2</v>
      </c>
      <c r="AW777">
        <v>8.625435735546999E-2</v>
      </c>
      <c r="AX777">
        <v>8.76028575630209E-2</v>
      </c>
      <c r="AY777">
        <v>8.7254517852517019E-2</v>
      </c>
      <c r="AZ777">
        <v>0.10843674228986425</v>
      </c>
    </row>
    <row r="778" spans="11:52" ht="14.4">
      <c r="K778" t="s">
        <v>572</v>
      </c>
      <c r="L778" t="s">
        <v>146</v>
      </c>
      <c r="M778" t="s">
        <v>18</v>
      </c>
      <c r="N778" t="s">
        <v>80</v>
      </c>
      <c r="O778">
        <v>9.7162482680352755E-2</v>
      </c>
      <c r="P778">
        <v>9.5524621602382689E-2</v>
      </c>
      <c r="Q778">
        <v>9.202784160216966E-2</v>
      </c>
      <c r="R778">
        <v>9.379842298670503E-2</v>
      </c>
      <c r="S778">
        <v>9.2401082933569564E-2</v>
      </c>
      <c r="T778">
        <v>8.6178790754167414E-2</v>
      </c>
      <c r="U778">
        <v>8.5430716970553502E-2</v>
      </c>
      <c r="V778">
        <v>8.4899079387735679E-2</v>
      </c>
      <c r="W778">
        <v>8.576522971461617E-2</v>
      </c>
      <c r="X778">
        <v>8.9797383757086013E-2</v>
      </c>
      <c r="Y778">
        <v>8.9531117564156298E-2</v>
      </c>
      <c r="Z778">
        <v>8.8214198693881737E-2</v>
      </c>
      <c r="AA778">
        <v>9.0380019463905434E-2</v>
      </c>
      <c r="AB778">
        <v>9.3126178717357871E-2</v>
      </c>
      <c r="AC778">
        <v>9.3747238173241557E-2</v>
      </c>
      <c r="AD778">
        <v>9.3409527838054243E-2</v>
      </c>
      <c r="AE778">
        <v>9.2919372045619036E-2</v>
      </c>
      <c r="AF778">
        <v>9.5487338151525852E-2</v>
      </c>
      <c r="AG778">
        <v>9.489258439367966E-2</v>
      </c>
      <c r="AH778">
        <v>9.4643002140569865E-2</v>
      </c>
      <c r="AI778">
        <v>9.3760952337963596E-2</v>
      </c>
      <c r="AJ778">
        <v>9.4344956587200338E-2</v>
      </c>
      <c r="AK778">
        <v>9.1633426936071294E-2</v>
      </c>
      <c r="AL778">
        <v>9.2978484236171763E-2</v>
      </c>
      <c r="AM778">
        <v>9.3779569142731167E-2</v>
      </c>
      <c r="AN778">
        <v>9.4769648018132854E-2</v>
      </c>
      <c r="AO778">
        <v>9.4243831520415169E-2</v>
      </c>
      <c r="AP778">
        <v>9.2585239808336564E-2</v>
      </c>
      <c r="AQ778">
        <v>9.3020733403602548E-2</v>
      </c>
      <c r="AR778">
        <v>9.5351868889871239E-2</v>
      </c>
      <c r="AS778">
        <v>9.5575334802116219E-2</v>
      </c>
      <c r="AT778">
        <v>9.4034401236276544E-2</v>
      </c>
      <c r="AU778">
        <v>9.380583456081848E-2</v>
      </c>
      <c r="AV778">
        <v>9.1825208501821437E-2</v>
      </c>
      <c r="AW778">
        <v>9.0709446164040128E-2</v>
      </c>
      <c r="AX778">
        <v>8.9632392582290915E-2</v>
      </c>
      <c r="AY778">
        <v>8.8343640497027795E-2</v>
      </c>
      <c r="AZ778">
        <v>9.6660530101659162E-2</v>
      </c>
    </row>
    <row r="779" spans="11:52" ht="14.4">
      <c r="K779" t="s">
        <v>573</v>
      </c>
      <c r="L779" t="s">
        <v>146</v>
      </c>
      <c r="M779" t="s">
        <v>34</v>
      </c>
      <c r="N779" t="s">
        <v>80</v>
      </c>
      <c r="O779">
        <v>9.3867361595138546E-2</v>
      </c>
      <c r="P779">
        <v>9.4400074095615003E-2</v>
      </c>
      <c r="Q779">
        <v>9.2878489276383716E-2</v>
      </c>
      <c r="R779">
        <v>9.6220972859010628E-2</v>
      </c>
      <c r="S779">
        <v>9.8803559218431855E-2</v>
      </c>
      <c r="T779">
        <v>0.10084505578318947</v>
      </c>
      <c r="U779">
        <v>0.10066713990538592</v>
      </c>
      <c r="V779">
        <v>0.1003788451812468</v>
      </c>
      <c r="W779">
        <v>0.10224161352286831</v>
      </c>
      <c r="X779">
        <v>0.10333567591558696</v>
      </c>
      <c r="Y779">
        <v>0.10283557552616676</v>
      </c>
      <c r="Z779">
        <v>0.10394353533381062</v>
      </c>
      <c r="AA779">
        <v>0.10556065090804864</v>
      </c>
      <c r="AB779">
        <v>0.10508903350318746</v>
      </c>
      <c r="AC779">
        <v>0.1046925261463567</v>
      </c>
      <c r="AD779">
        <v>0.10455161920742592</v>
      </c>
      <c r="AE779">
        <v>0.10462266489763762</v>
      </c>
      <c r="AF779">
        <v>0.10543734162050852</v>
      </c>
      <c r="AG779">
        <v>0.10328103259460886</v>
      </c>
      <c r="AH779">
        <v>0.10367448981355616</v>
      </c>
      <c r="AI779">
        <v>0.10117112041947046</v>
      </c>
      <c r="AJ779">
        <v>0.10163737013677908</v>
      </c>
      <c r="AK779">
        <v>9.9278021081397244E-2</v>
      </c>
      <c r="AL779">
        <v>0.10018702282450812</v>
      </c>
      <c r="AM779">
        <v>0.10182501347582018</v>
      </c>
      <c r="AN779">
        <v>0.10097412147068728</v>
      </c>
      <c r="AO779">
        <v>0.10006577678437852</v>
      </c>
      <c r="AP779">
        <v>9.8055941581751682E-2</v>
      </c>
      <c r="AQ779">
        <v>9.7738442076081566E-2</v>
      </c>
      <c r="AR779">
        <v>9.7800148838555034E-2</v>
      </c>
      <c r="AS779">
        <v>9.5650940333591339E-2</v>
      </c>
      <c r="AT779">
        <v>9.5220490072422462E-2</v>
      </c>
      <c r="AU779">
        <v>9.4974643523363406E-2</v>
      </c>
      <c r="AV779">
        <v>9.7634815490564922E-2</v>
      </c>
      <c r="AW779">
        <v>9.7665820861785602E-2</v>
      </c>
      <c r="AX779">
        <v>9.7481890344838368E-2</v>
      </c>
      <c r="AY779">
        <v>9.6315962081759438E-2</v>
      </c>
      <c r="AZ779">
        <v>0.1010305192916205</v>
      </c>
    </row>
    <row r="780" spans="11:52" ht="14.4">
      <c r="K780" t="s">
        <v>574</v>
      </c>
      <c r="L780" t="s">
        <v>146</v>
      </c>
      <c r="M780" t="s">
        <v>19</v>
      </c>
      <c r="N780" t="s">
        <v>80</v>
      </c>
      <c r="O780">
        <v>7.80440063767016E-2</v>
      </c>
      <c r="P780">
        <v>8.0366196226386077E-2</v>
      </c>
      <c r="Q780">
        <v>8.1209283954034539E-2</v>
      </c>
      <c r="R780">
        <v>8.3747405039758541E-2</v>
      </c>
      <c r="S780">
        <v>8.5576212208358204E-2</v>
      </c>
      <c r="T780">
        <v>8.9162192670587739E-2</v>
      </c>
      <c r="U780">
        <v>8.8878128216375876E-2</v>
      </c>
      <c r="V780">
        <v>8.9135543820248506E-2</v>
      </c>
      <c r="W780">
        <v>8.942842151659143E-2</v>
      </c>
      <c r="X780">
        <v>9.16891430462667E-2</v>
      </c>
      <c r="Y780">
        <v>8.5332178125880134E-2</v>
      </c>
      <c r="Z780">
        <v>8.4848899203444197E-2</v>
      </c>
      <c r="AA780">
        <v>8.4564419525809634E-2</v>
      </c>
      <c r="AB780">
        <v>8.5621550365592922E-2</v>
      </c>
      <c r="AC780">
        <v>8.5858870062961071E-2</v>
      </c>
      <c r="AD780">
        <v>8.4404822525182555E-2</v>
      </c>
      <c r="AE780">
        <v>8.3307840546201314E-2</v>
      </c>
      <c r="AF780">
        <v>9.9861418642158042E-2</v>
      </c>
      <c r="AG780">
        <v>9.2989339587427874E-2</v>
      </c>
      <c r="AH780">
        <v>9.3565212687951621E-2</v>
      </c>
      <c r="AI780">
        <v>9.4889637086389603E-2</v>
      </c>
      <c r="AJ780">
        <v>9.8105991896549241E-2</v>
      </c>
      <c r="AK780">
        <v>8.900563568598871E-2</v>
      </c>
      <c r="AL780">
        <v>8.7789962186972187E-2</v>
      </c>
      <c r="AM780">
        <v>8.984887837854684E-2</v>
      </c>
      <c r="AN780">
        <v>8.8142651636546734E-2</v>
      </c>
      <c r="AO780">
        <v>8.5128941155666077E-2</v>
      </c>
      <c r="AP780">
        <v>8.5495461266514416E-2</v>
      </c>
      <c r="AQ780">
        <v>8.5664216088131351E-2</v>
      </c>
      <c r="AR780">
        <v>8.4638872148088032E-2</v>
      </c>
      <c r="AS780">
        <v>8.7519288729632619E-2</v>
      </c>
      <c r="AT780">
        <v>8.7139572933988094E-2</v>
      </c>
      <c r="AU780">
        <v>8.7204814061799349E-2</v>
      </c>
      <c r="AV780">
        <v>8.8535337118479315E-2</v>
      </c>
      <c r="AW780">
        <v>9.5693563186834599E-2</v>
      </c>
      <c r="AX780">
        <v>9.6800813845542108E-2</v>
      </c>
      <c r="AY780">
        <v>9.6090428781081344E-2</v>
      </c>
      <c r="AZ780">
        <v>9.6867481178646297E-2</v>
      </c>
    </row>
    <row r="781" spans="11:52" ht="14.4">
      <c r="K781" t="s">
        <v>575</v>
      </c>
      <c r="L781" t="s">
        <v>146</v>
      </c>
      <c r="M781" t="s">
        <v>20</v>
      </c>
      <c r="N781" t="s">
        <v>80</v>
      </c>
      <c r="O781">
        <v>9.3398683525751619E-2</v>
      </c>
      <c r="P781">
        <v>9.2590528421679461E-2</v>
      </c>
      <c r="Q781">
        <v>9.0919800413628724E-2</v>
      </c>
      <c r="R781">
        <v>9.2670894178951718E-2</v>
      </c>
      <c r="S781">
        <v>9.4866204160618764E-2</v>
      </c>
      <c r="T781">
        <v>9.6555322014476641E-2</v>
      </c>
      <c r="U781">
        <v>9.7225680394487715E-2</v>
      </c>
      <c r="V781">
        <v>9.6520046698987338E-2</v>
      </c>
      <c r="W781">
        <v>9.7204278951918022E-2</v>
      </c>
      <c r="X781">
        <v>9.6229768935628499E-2</v>
      </c>
      <c r="Y781">
        <v>9.7707842304401535E-2</v>
      </c>
      <c r="Z781">
        <v>9.9691368087745993E-2</v>
      </c>
      <c r="AA781">
        <v>0.10077741339950602</v>
      </c>
      <c r="AB781">
        <v>0.10176259905496654</v>
      </c>
      <c r="AC781">
        <v>0.10198325920685997</v>
      </c>
      <c r="AD781">
        <v>0.10324962610731496</v>
      </c>
      <c r="AE781">
        <v>0.10302135877390996</v>
      </c>
      <c r="AF781">
        <v>0.10599521593684474</v>
      </c>
      <c r="AG781">
        <v>0.10339918248305908</v>
      </c>
      <c r="AH781">
        <v>0.10333245082593244</v>
      </c>
      <c r="AI781">
        <v>0.10124923429794956</v>
      </c>
      <c r="AJ781">
        <v>0.1013029484325516</v>
      </c>
      <c r="AK781">
        <v>9.9184747229988282E-2</v>
      </c>
      <c r="AL781">
        <v>9.867169913677834E-2</v>
      </c>
      <c r="AM781">
        <v>0.10165251477377144</v>
      </c>
      <c r="AN781">
        <v>9.9844891410903094E-2</v>
      </c>
      <c r="AO781">
        <v>9.8571605347963678E-2</v>
      </c>
      <c r="AP781">
        <v>9.5208601223889536E-2</v>
      </c>
      <c r="AQ781">
        <v>9.4986375957724342E-2</v>
      </c>
      <c r="AR781">
        <v>9.4463109702744602E-2</v>
      </c>
      <c r="AS781">
        <v>9.29572350060313E-2</v>
      </c>
      <c r="AT781">
        <v>9.2067806532874469E-2</v>
      </c>
      <c r="AU781">
        <v>9.0987059274308613E-2</v>
      </c>
      <c r="AV781">
        <v>9.3444414637738796E-2</v>
      </c>
      <c r="AW781">
        <v>9.2661901584056433E-2</v>
      </c>
      <c r="AX781">
        <v>9.2368154791562684E-2</v>
      </c>
      <c r="AY781">
        <v>9.2180590594514278E-2</v>
      </c>
      <c r="AZ781">
        <v>9.3082919135257722E-2</v>
      </c>
    </row>
    <row r="782" spans="11:52" ht="14.4">
      <c r="K782" t="s">
        <v>576</v>
      </c>
      <c r="L782" t="s">
        <v>146</v>
      </c>
      <c r="M782" t="s">
        <v>21</v>
      </c>
      <c r="N782" t="s">
        <v>80</v>
      </c>
      <c r="O782">
        <v>9.3438936358962346E-2</v>
      </c>
      <c r="P782">
        <v>9.553943937808132E-2</v>
      </c>
      <c r="Q782">
        <v>9.3584931022459045E-2</v>
      </c>
      <c r="R782">
        <v>9.8250195638787147E-2</v>
      </c>
      <c r="S782">
        <v>0.10168653498333306</v>
      </c>
      <c r="T782">
        <v>0.10773349274219612</v>
      </c>
      <c r="U782">
        <v>0.10399507012104373</v>
      </c>
      <c r="V782">
        <v>0.10378188850595103</v>
      </c>
      <c r="W782">
        <v>0.10670942055757396</v>
      </c>
      <c r="X782">
        <v>0.1086619195893276</v>
      </c>
      <c r="Y782">
        <v>0.10506336968591412</v>
      </c>
      <c r="Z782">
        <v>0.10683789124921177</v>
      </c>
      <c r="AA782">
        <v>0.10538386941660741</v>
      </c>
      <c r="AB782">
        <v>0.10542662006722624</v>
      </c>
      <c r="AC782">
        <v>0.10254298531037068</v>
      </c>
      <c r="AD782">
        <v>0.10391622633022107</v>
      </c>
      <c r="AE782">
        <v>0.10635055837755088</v>
      </c>
      <c r="AF782">
        <v>0.10970991001584436</v>
      </c>
      <c r="AG782">
        <v>0.10721200213567804</v>
      </c>
      <c r="AH782">
        <v>0.1072604727542381</v>
      </c>
      <c r="AI782">
        <v>0.10121717234633666</v>
      </c>
      <c r="AJ782">
        <v>0.10182478909082526</v>
      </c>
      <c r="AK782">
        <v>9.5542946159611161E-2</v>
      </c>
      <c r="AL782">
        <v>0.10091073874112408</v>
      </c>
      <c r="AM782">
        <v>0.10190779674098956</v>
      </c>
      <c r="AN782">
        <v>0.10248824026382236</v>
      </c>
    </row>
    <row r="783" spans="11:52" ht="14.4">
      <c r="K783" t="s">
        <v>577</v>
      </c>
      <c r="L783" t="s">
        <v>146</v>
      </c>
      <c r="M783" t="s">
        <v>22</v>
      </c>
      <c r="N783" t="s">
        <v>80</v>
      </c>
      <c r="O783">
        <v>6.7669876640174959E-2</v>
      </c>
      <c r="P783">
        <v>6.8405999183137889E-2</v>
      </c>
      <c r="Q783">
        <v>6.4434965224383856E-2</v>
      </c>
      <c r="R783">
        <v>6.6230756281688077E-2</v>
      </c>
      <c r="S783">
        <v>6.7170646060405681E-2</v>
      </c>
      <c r="T783">
        <v>7.3143888575014013E-2</v>
      </c>
      <c r="U783">
        <v>7.3510528293478497E-2</v>
      </c>
      <c r="V783">
        <v>6.8120581793923579E-2</v>
      </c>
      <c r="W783">
        <v>6.903070998441152E-2</v>
      </c>
      <c r="X783">
        <v>7.2726883387901717E-2</v>
      </c>
      <c r="Y783">
        <v>7.2745482867226999E-2</v>
      </c>
      <c r="Z783">
        <v>7.416637888590924E-2</v>
      </c>
      <c r="AA783">
        <v>7.4664863206675022E-2</v>
      </c>
      <c r="AB783">
        <v>7.6768970731573183E-2</v>
      </c>
      <c r="AC783">
        <v>7.7616536305609302E-2</v>
      </c>
      <c r="AD783">
        <v>7.7777173759061055E-2</v>
      </c>
      <c r="AE783">
        <v>7.8139835388157969E-2</v>
      </c>
      <c r="AF783">
        <v>7.6129209490654826E-2</v>
      </c>
      <c r="AG783">
        <v>7.5962007732271297E-2</v>
      </c>
      <c r="AH783">
        <v>7.2399530929616485E-2</v>
      </c>
      <c r="AI783">
        <v>7.2354609905258799E-2</v>
      </c>
      <c r="AJ783">
        <v>7.1005910676943271E-2</v>
      </c>
      <c r="AK783">
        <v>7.1027393009952117E-2</v>
      </c>
      <c r="AL783">
        <v>7.2513875994426602E-2</v>
      </c>
      <c r="AM783">
        <v>7.3819342526213305E-2</v>
      </c>
      <c r="AN783">
        <v>7.1307302053578936E-2</v>
      </c>
      <c r="AO783">
        <v>7.197322872259139E-2</v>
      </c>
      <c r="AP783">
        <v>7.702730823186392E-2</v>
      </c>
      <c r="AQ783">
        <v>7.8731645460166103E-2</v>
      </c>
      <c r="AR783">
        <v>8.3538199491476325E-2</v>
      </c>
      <c r="AS783">
        <v>8.3596116513434918E-2</v>
      </c>
      <c r="AT783">
        <v>8.2250858886309397E-2</v>
      </c>
      <c r="AU783">
        <v>8.2584882011315183E-2</v>
      </c>
      <c r="AV783">
        <v>8.7438546049235177E-2</v>
      </c>
      <c r="AW783">
        <v>8.6883057185957985E-2</v>
      </c>
      <c r="AX783">
        <v>8.6964765958918028E-2</v>
      </c>
      <c r="AY783">
        <v>8.6418520017885747E-2</v>
      </c>
      <c r="AZ783">
        <v>9.5424742125982343E-2</v>
      </c>
    </row>
    <row r="784" spans="11:52" ht="14.4">
      <c r="K784" t="s">
        <v>578</v>
      </c>
      <c r="L784" t="s">
        <v>146</v>
      </c>
      <c r="M784" t="s">
        <v>90</v>
      </c>
      <c r="N784" t="s">
        <v>80</v>
      </c>
      <c r="O784">
        <v>0.10862099271987412</v>
      </c>
      <c r="P784">
        <v>0.10439990150521816</v>
      </c>
      <c r="Q784">
        <v>0.10631759619030268</v>
      </c>
      <c r="R784">
        <v>0.10376393323806128</v>
      </c>
      <c r="S784">
        <v>9.8934595121008204E-2</v>
      </c>
      <c r="T784">
        <v>0.10191555727979286</v>
      </c>
      <c r="U784">
        <v>0.10252581711464472</v>
      </c>
      <c r="V784">
        <v>0.10062129420753224</v>
      </c>
      <c r="W784">
        <v>9.9310763249567988E-2</v>
      </c>
      <c r="X784">
        <v>0.10086434323402092</v>
      </c>
      <c r="Y784">
        <v>0.10157553836616906</v>
      </c>
      <c r="Z784">
        <v>9.8478008877391845E-2</v>
      </c>
      <c r="AA784">
        <v>9.9713735112415755E-2</v>
      </c>
      <c r="AB784">
        <v>9.9185374243861146E-2</v>
      </c>
      <c r="AC784">
        <v>9.381093770020324E-2</v>
      </c>
      <c r="AD784">
        <v>9.2567608152487255E-2</v>
      </c>
      <c r="AE784">
        <v>8.940847478615549E-2</v>
      </c>
      <c r="AF784">
        <v>8.7295144724127777E-2</v>
      </c>
      <c r="AG784">
        <v>8.4849404375538146E-2</v>
      </c>
      <c r="AH784">
        <v>9.0452423598391063E-2</v>
      </c>
      <c r="AI784">
        <v>9.0126686164332212E-2</v>
      </c>
      <c r="AJ784">
        <v>9.2075973445593151E-2</v>
      </c>
      <c r="AK784">
        <v>9.0284395143928317E-2</v>
      </c>
      <c r="AL784">
        <v>9.1972302169969641E-2</v>
      </c>
      <c r="AM784">
        <v>9.3155689471665734E-2</v>
      </c>
      <c r="AN784">
        <v>9.0055566108905638E-2</v>
      </c>
      <c r="AO784">
        <v>9.0741479041104633E-2</v>
      </c>
      <c r="AP784">
        <v>9.0897566756613563E-2</v>
      </c>
      <c r="AQ784">
        <v>9.0678918701637662E-2</v>
      </c>
      <c r="AR784">
        <v>9.1960900971225307E-2</v>
      </c>
      <c r="AS784">
        <v>9.4411814316186754E-2</v>
      </c>
      <c r="AT784">
        <v>9.7137559160241582E-2</v>
      </c>
      <c r="AU784">
        <v>9.0024276994668209E-2</v>
      </c>
      <c r="AV784">
        <v>9.3439623827492185E-2</v>
      </c>
      <c r="AW784">
        <v>9.3959751195990038E-2</v>
      </c>
      <c r="AX784">
        <v>9.2228756366212958E-2</v>
      </c>
      <c r="AY784">
        <v>9.2771076342609615E-2</v>
      </c>
      <c r="AZ784">
        <v>9.7489361360582644E-2</v>
      </c>
    </row>
    <row r="785" spans="11:52" ht="14.4">
      <c r="K785" t="s">
        <v>579</v>
      </c>
      <c r="L785" t="s">
        <v>146</v>
      </c>
      <c r="M785" t="s">
        <v>23</v>
      </c>
      <c r="N785" t="s">
        <v>80</v>
      </c>
      <c r="O785">
        <v>0.13073127915084634</v>
      </c>
      <c r="P785">
        <v>0.1347487948099404</v>
      </c>
      <c r="Q785">
        <v>0.13736280402438147</v>
      </c>
      <c r="R785">
        <v>0.13870464477266187</v>
      </c>
      <c r="S785">
        <v>0.13865085810930572</v>
      </c>
      <c r="T785">
        <v>0.13357852249976884</v>
      </c>
      <c r="U785">
        <v>0.13830168153395198</v>
      </c>
      <c r="V785">
        <v>0.15305245446875046</v>
      </c>
      <c r="W785">
        <v>0.15297787318590556</v>
      </c>
      <c r="X785">
        <v>0.15246252766776963</v>
      </c>
      <c r="Y785">
        <v>0.13618788349672656</v>
      </c>
      <c r="Z785">
        <v>0.1359680165663035</v>
      </c>
      <c r="AA785">
        <v>0.13310433259747936</v>
      </c>
      <c r="AB785">
        <v>0.12693323686235414</v>
      </c>
      <c r="AC785">
        <v>0.12250870545363449</v>
      </c>
      <c r="AD785">
        <v>0.11660965118494308</v>
      </c>
      <c r="AE785">
        <v>0.11426422260350354</v>
      </c>
      <c r="AF785">
        <v>0.11711763728992659</v>
      </c>
      <c r="AG785">
        <v>0.11403371782104336</v>
      </c>
      <c r="AH785">
        <v>0.12125015829154429</v>
      </c>
      <c r="AI785">
        <v>0.1133072597916662</v>
      </c>
      <c r="AJ785">
        <v>0.1096751658238433</v>
      </c>
      <c r="AK785">
        <v>0.1043866310445576</v>
      </c>
      <c r="AL785">
        <v>0.10241451470822614</v>
      </c>
      <c r="AM785">
        <v>0.10112426154433324</v>
      </c>
      <c r="AN785">
        <v>0.10006598253891023</v>
      </c>
      <c r="AO785">
        <v>0.10575005664371856</v>
      </c>
      <c r="AP785">
        <v>0.10035607533890574</v>
      </c>
      <c r="AQ785">
        <v>9.5639009255880383E-2</v>
      </c>
      <c r="AR785">
        <v>0.1048250282039711</v>
      </c>
      <c r="AS785">
        <v>0.10291928517841438</v>
      </c>
      <c r="AT785">
        <v>9.8669734828244898E-2</v>
      </c>
      <c r="AU785">
        <v>9.1874822921726287E-2</v>
      </c>
      <c r="AV785">
        <v>0.10327252585860612</v>
      </c>
      <c r="AW785">
        <v>0.10332039990774421</v>
      </c>
      <c r="AX785">
        <v>0.10665523701996114</v>
      </c>
      <c r="AY785">
        <v>0.10269937525053741</v>
      </c>
      <c r="AZ785">
        <v>0.11663724345563192</v>
      </c>
    </row>
    <row r="786" spans="11:52" ht="14.4">
      <c r="K786" t="s">
        <v>580</v>
      </c>
      <c r="L786" t="s">
        <v>146</v>
      </c>
      <c r="M786" t="s">
        <v>24</v>
      </c>
      <c r="N786" t="s">
        <v>80</v>
      </c>
      <c r="O786">
        <v>5.0196104114949715E-2</v>
      </c>
      <c r="P786">
        <v>5.5420491207738141E-2</v>
      </c>
      <c r="Q786">
        <v>5.5979455195518016E-2</v>
      </c>
      <c r="R786">
        <v>5.7894857163667525E-2</v>
      </c>
      <c r="S786">
        <v>5.9774476299524919E-2</v>
      </c>
      <c r="T786">
        <v>6.4589120105324679E-2</v>
      </c>
      <c r="U786">
        <v>7.6805638298462459E-2</v>
      </c>
      <c r="V786">
        <v>7.7557746805086175E-2</v>
      </c>
      <c r="W786">
        <v>7.8937983224809882E-2</v>
      </c>
      <c r="X786">
        <v>8.0540054840117073E-2</v>
      </c>
      <c r="Y786">
        <v>8.3847465453799078E-2</v>
      </c>
      <c r="Z786">
        <v>8.5902602792860994E-2</v>
      </c>
      <c r="AA786">
        <v>8.639788997904678E-2</v>
      </c>
      <c r="AB786">
        <v>8.7948008534898078E-2</v>
      </c>
      <c r="AC786">
        <v>8.8909213198549747E-2</v>
      </c>
      <c r="AD786">
        <v>8.9955099627988491E-2</v>
      </c>
      <c r="AE786">
        <v>9.0353213716678635E-2</v>
      </c>
      <c r="AF786">
        <v>9.0077956611885057E-2</v>
      </c>
      <c r="AG786">
        <v>9.2183277017629114E-2</v>
      </c>
      <c r="AH786">
        <v>9.1975461500946737E-2</v>
      </c>
      <c r="AI786">
        <v>9.2892439783168676E-2</v>
      </c>
      <c r="AJ786">
        <v>9.3604417919265964E-2</v>
      </c>
      <c r="AK786">
        <v>9.4277292913437116E-2</v>
      </c>
      <c r="AL786">
        <v>9.6649389914974473E-2</v>
      </c>
      <c r="AM786">
        <v>9.6405045287194804E-2</v>
      </c>
      <c r="AN786">
        <v>9.2053799274006171E-2</v>
      </c>
      <c r="AO786">
        <v>8.8279434143287594E-2</v>
      </c>
      <c r="AP786">
        <v>8.7584376362936797E-2</v>
      </c>
      <c r="AQ786">
        <v>8.6663121051781034E-2</v>
      </c>
      <c r="AR786">
        <v>8.7037867364729737E-2</v>
      </c>
      <c r="AS786">
        <v>8.1036882195479221E-2</v>
      </c>
      <c r="AT786">
        <v>8.0066763941387536E-2</v>
      </c>
      <c r="AU786">
        <v>7.8083851387481001E-2</v>
      </c>
      <c r="AV786">
        <v>8.1782575643293734E-2</v>
      </c>
      <c r="AW786">
        <v>8.0346740816775966E-2</v>
      </c>
      <c r="AX786">
        <v>7.9536537171821742E-2</v>
      </c>
      <c r="AY786">
        <v>8.0718647534305646E-2</v>
      </c>
      <c r="AZ786">
        <v>8.5820262050683382E-2</v>
      </c>
    </row>
    <row r="787" spans="11:52" ht="14.4">
      <c r="K787" t="s">
        <v>1403</v>
      </c>
      <c r="L787" t="s">
        <v>146</v>
      </c>
      <c r="M787" t="s">
        <v>1386</v>
      </c>
      <c r="N787" t="s">
        <v>80</v>
      </c>
      <c r="O787" t="s">
        <v>6079</v>
      </c>
      <c r="P787" t="s">
        <v>6079</v>
      </c>
      <c r="Q787" t="s">
        <v>6079</v>
      </c>
      <c r="R787" t="s">
        <v>6079</v>
      </c>
      <c r="S787" t="s">
        <v>6079</v>
      </c>
      <c r="T787" t="s">
        <v>6079</v>
      </c>
      <c r="U787" t="s">
        <v>6079</v>
      </c>
      <c r="V787" t="s">
        <v>6079</v>
      </c>
      <c r="W787" t="s">
        <v>6079</v>
      </c>
      <c r="X787" t="s">
        <v>6079</v>
      </c>
      <c r="Y787" t="s">
        <v>6079</v>
      </c>
      <c r="Z787" t="s">
        <v>6079</v>
      </c>
      <c r="AA787" t="s">
        <v>6079</v>
      </c>
      <c r="AB787">
        <v>0.10797221823927508</v>
      </c>
      <c r="AC787">
        <v>0.10676889178879824</v>
      </c>
      <c r="AD787">
        <v>0.10375263378455755</v>
      </c>
      <c r="AE787">
        <v>0.10037532621863585</v>
      </c>
      <c r="AF787">
        <v>0.10131900679795156</v>
      </c>
      <c r="AG787">
        <v>9.927752340476631E-2</v>
      </c>
      <c r="AH787">
        <v>9.8192454947635066E-2</v>
      </c>
      <c r="AI787">
        <v>9.8859205335689149E-2</v>
      </c>
      <c r="AJ787">
        <v>0.10261470047102456</v>
      </c>
      <c r="AK787">
        <v>0.10036020956293644</v>
      </c>
      <c r="AL787">
        <v>0.10003021891702496</v>
      </c>
      <c r="AM787">
        <v>9.7123648489484321E-2</v>
      </c>
      <c r="AN787">
        <v>9.7509761513215609E-2</v>
      </c>
      <c r="AO787">
        <v>9.6554080866553302E-2</v>
      </c>
      <c r="AP787">
        <v>9.7349801455576715E-2</v>
      </c>
      <c r="AQ787">
        <v>9.5784358405335793E-2</v>
      </c>
      <c r="AR787">
        <v>9.7206610707516919E-2</v>
      </c>
      <c r="AS787">
        <v>9.2984426863646719E-2</v>
      </c>
      <c r="AT787">
        <v>8.8266217293318891E-2</v>
      </c>
      <c r="AU787">
        <v>8.6619283146442197E-2</v>
      </c>
      <c r="AV787">
        <v>8.9550889262893077E-2</v>
      </c>
      <c r="AW787">
        <v>8.7847928302300385E-2</v>
      </c>
      <c r="AX787">
        <v>8.7045108362640525E-2</v>
      </c>
      <c r="AY787">
        <v>8.6889087531893616E-2</v>
      </c>
      <c r="AZ787">
        <v>9.8952152675149008E-2</v>
      </c>
    </row>
    <row r="788" spans="11:52" ht="14.4">
      <c r="K788" t="s">
        <v>581</v>
      </c>
      <c r="L788" t="s">
        <v>146</v>
      </c>
      <c r="M788" t="s">
        <v>25</v>
      </c>
      <c r="N788" t="s">
        <v>80</v>
      </c>
      <c r="O788">
        <v>9.0997864201057738E-2</v>
      </c>
      <c r="P788">
        <v>9.0574592475850604E-2</v>
      </c>
      <c r="Q788">
        <v>8.8268540091368891E-2</v>
      </c>
      <c r="R788">
        <v>8.858757598848839E-2</v>
      </c>
      <c r="S788">
        <v>8.9576965850679702E-2</v>
      </c>
      <c r="T788">
        <v>8.8285010196767516E-2</v>
      </c>
      <c r="U788">
        <v>8.7985125428736738E-2</v>
      </c>
      <c r="V788">
        <v>8.6806834044811904E-2</v>
      </c>
      <c r="W788">
        <v>8.8450323445041459E-2</v>
      </c>
      <c r="X788">
        <v>8.5856898512723961E-2</v>
      </c>
      <c r="Y788">
        <v>8.6185199550394942E-2</v>
      </c>
      <c r="Z788">
        <v>8.7268481520795554E-2</v>
      </c>
      <c r="AA788">
        <v>9.0201493608157379E-2</v>
      </c>
      <c r="AB788">
        <v>8.3526932116406244E-2</v>
      </c>
      <c r="AC788">
        <v>8.5548705512591194E-2</v>
      </c>
      <c r="AD788">
        <v>8.3924107541661894E-2</v>
      </c>
      <c r="AE788">
        <v>8.411361186241921E-2</v>
      </c>
      <c r="AF788">
        <v>8.140391069964531E-2</v>
      </c>
      <c r="AG788">
        <v>8.3683597260558407E-2</v>
      </c>
      <c r="AH788">
        <v>8.5489348650627017E-2</v>
      </c>
      <c r="AI788">
        <v>8.4241851438920476E-2</v>
      </c>
      <c r="AJ788">
        <v>8.9526453628336486E-2</v>
      </c>
      <c r="AK788">
        <v>9.09575200470987E-2</v>
      </c>
      <c r="AL788">
        <v>9.4442933554931066E-2</v>
      </c>
      <c r="AM788">
        <v>9.7030796803520378E-2</v>
      </c>
      <c r="AN788">
        <v>9.9103395510020564E-2</v>
      </c>
      <c r="AO788">
        <v>0.10275325402586592</v>
      </c>
      <c r="AP788">
        <v>0.1019779993070563</v>
      </c>
      <c r="AQ788">
        <v>0.1025422672349286</v>
      </c>
      <c r="AR788">
        <v>0.10193800592360712</v>
      </c>
      <c r="AS788">
        <v>0.10055090224497</v>
      </c>
      <c r="AT788">
        <v>0.10382554349261028</v>
      </c>
      <c r="AU788">
        <v>0.1034604371789038</v>
      </c>
      <c r="AV788">
        <v>0.10839351881588688</v>
      </c>
      <c r="AW788">
        <v>0.10915794111396145</v>
      </c>
      <c r="AX788">
        <v>0.11125076280034001</v>
      </c>
      <c r="AY788">
        <v>0.11178371106753716</v>
      </c>
      <c r="AZ788">
        <v>0.11785237892620168</v>
      </c>
    </row>
    <row r="789" spans="11:52" ht="14.4">
      <c r="K789" t="s">
        <v>5624</v>
      </c>
      <c r="L789" t="s">
        <v>146</v>
      </c>
      <c r="M789" t="s">
        <v>5610</v>
      </c>
      <c r="N789" t="s">
        <v>80</v>
      </c>
      <c r="AO789">
        <v>0.13189337541636606</v>
      </c>
      <c r="AP789" t="s">
        <v>6079</v>
      </c>
      <c r="AQ789" t="s">
        <v>6079</v>
      </c>
      <c r="AR789" t="s">
        <v>6079</v>
      </c>
      <c r="AS789" t="s">
        <v>6079</v>
      </c>
      <c r="AT789">
        <v>0.13066174653200863</v>
      </c>
      <c r="AU789">
        <v>0.13122424004123215</v>
      </c>
      <c r="AV789">
        <v>0.14511176784235766</v>
      </c>
      <c r="AW789">
        <v>0.14503333893418116</v>
      </c>
      <c r="AX789">
        <v>0.14078488685549129</v>
      </c>
      <c r="AY789">
        <v>0.14311806998104704</v>
      </c>
      <c r="AZ789">
        <v>0.16129308505753823</v>
      </c>
    </row>
    <row r="790" spans="11:52" ht="14.4">
      <c r="K790" t="s">
        <v>582</v>
      </c>
      <c r="L790" t="s">
        <v>146</v>
      </c>
      <c r="M790" t="s">
        <v>98</v>
      </c>
      <c r="N790" t="s">
        <v>80</v>
      </c>
      <c r="O790">
        <v>7.3938147569421381E-2</v>
      </c>
      <c r="P790">
        <v>8.3136110065015895E-2</v>
      </c>
      <c r="Q790">
        <v>8.9794060869691494E-2</v>
      </c>
      <c r="R790">
        <v>9.0014771857616055E-2</v>
      </c>
      <c r="S790">
        <v>8.9274148645508103E-2</v>
      </c>
      <c r="T790">
        <v>8.8329308309924887E-2</v>
      </c>
      <c r="U790">
        <v>8.5262590003724506E-2</v>
      </c>
      <c r="V790">
        <v>8.1157306542384386E-2</v>
      </c>
      <c r="W790">
        <v>8.0001934162979182E-2</v>
      </c>
      <c r="X790">
        <v>8.4146788044210649E-2</v>
      </c>
      <c r="Y790">
        <v>8.4285097804933456E-2</v>
      </c>
      <c r="Z790">
        <v>8.3831391721522763E-2</v>
      </c>
      <c r="AA790">
        <v>8.3756908828657495E-2</v>
      </c>
      <c r="AB790">
        <v>7.8043979010036055E-2</v>
      </c>
      <c r="AC790">
        <v>7.8087570933932635E-2</v>
      </c>
      <c r="AD790">
        <v>7.600829925864809E-2</v>
      </c>
      <c r="AE790">
        <v>7.5459193568393285E-2</v>
      </c>
      <c r="AF790">
        <v>8.0276468773338855E-2</v>
      </c>
      <c r="AG790">
        <v>8.4317213793096674E-2</v>
      </c>
      <c r="AH790">
        <v>8.2427886106535536E-2</v>
      </c>
      <c r="AI790">
        <v>7.9568300986757282E-2</v>
      </c>
      <c r="AJ790">
        <v>8.6592397748158259E-2</v>
      </c>
      <c r="AK790">
        <v>8.3831085390159363E-2</v>
      </c>
      <c r="AL790">
        <v>8.3586618605614116E-2</v>
      </c>
      <c r="AM790">
        <v>8.2954710272669374E-2</v>
      </c>
      <c r="AN790">
        <v>8.5164133605193537E-2</v>
      </c>
      <c r="AO790">
        <v>8.6223533102157884E-2</v>
      </c>
      <c r="AP790">
        <v>8.1354483943106681E-2</v>
      </c>
      <c r="AQ790">
        <v>7.9660237551536561E-2</v>
      </c>
      <c r="AR790">
        <v>8.1174523393932538E-2</v>
      </c>
      <c r="AS790">
        <v>8.0363063430083009E-2</v>
      </c>
      <c r="AT790">
        <v>7.6227335531495244E-2</v>
      </c>
      <c r="AU790">
        <v>7.1921301180596822E-2</v>
      </c>
      <c r="AV790">
        <v>0.11660394172493981</v>
      </c>
      <c r="AW790">
        <v>0.1218525004616109</v>
      </c>
      <c r="AX790">
        <v>0.11245492345983564</v>
      </c>
      <c r="AY790">
        <v>0.1087653072744522</v>
      </c>
      <c r="AZ790">
        <v>0.13573481686169381</v>
      </c>
    </row>
    <row r="791" spans="11:52" ht="14.4">
      <c r="K791" t="s">
        <v>583</v>
      </c>
      <c r="L791" t="s">
        <v>146</v>
      </c>
      <c r="M791" t="s">
        <v>94</v>
      </c>
      <c r="N791" t="s">
        <v>80</v>
      </c>
      <c r="O791">
        <v>6.5883364523682597E-2</v>
      </c>
      <c r="P791">
        <v>7.240529056233562E-2</v>
      </c>
      <c r="Q791">
        <v>7.1797643821944188E-2</v>
      </c>
      <c r="R791">
        <v>0.10272037585688834</v>
      </c>
      <c r="S791">
        <v>0.10674630277910242</v>
      </c>
      <c r="T791">
        <v>0.10718852472152308</v>
      </c>
      <c r="U791">
        <v>0.10820956970450628</v>
      </c>
      <c r="V791">
        <v>0.10782923602600926</v>
      </c>
      <c r="W791">
        <v>0.11013341425019881</v>
      </c>
      <c r="X791">
        <v>0.11327288373863152</v>
      </c>
      <c r="Y791">
        <v>0.11494802433347574</v>
      </c>
      <c r="Z791">
        <v>8.6965453363943554E-2</v>
      </c>
      <c r="AA791">
        <v>8.6909057134031506E-2</v>
      </c>
      <c r="AB791">
        <v>8.9068461046793251E-2</v>
      </c>
      <c r="AC791">
        <v>8.7452379039908351E-2</v>
      </c>
      <c r="AD791">
        <v>8.8767593490369362E-2</v>
      </c>
      <c r="AE791">
        <v>8.613753401695845E-2</v>
      </c>
      <c r="AF791">
        <v>8.798742915777355E-2</v>
      </c>
      <c r="AG791">
        <v>8.6055345298678462E-2</v>
      </c>
      <c r="AH791">
        <v>8.5159840298896033E-2</v>
      </c>
      <c r="AI791">
        <v>8.3991070951744864E-2</v>
      </c>
      <c r="AJ791">
        <v>7.7429937204833932E-2</v>
      </c>
      <c r="AK791">
        <v>9.5897101063447246E-2</v>
      </c>
      <c r="AL791">
        <v>9.9236405223640245E-2</v>
      </c>
      <c r="AM791">
        <v>9.6598104969794138E-2</v>
      </c>
      <c r="AN791">
        <v>8.8272212151321222E-2</v>
      </c>
      <c r="AO791">
        <v>8.5676174410130326E-2</v>
      </c>
      <c r="AP791">
        <v>8.2168145397220449E-2</v>
      </c>
      <c r="AQ791">
        <v>8.2327043502194233E-2</v>
      </c>
      <c r="AR791">
        <v>7.8636302241466796E-2</v>
      </c>
      <c r="AS791">
        <v>7.5754251298702086E-2</v>
      </c>
      <c r="AT791">
        <v>7.2939436808679703E-2</v>
      </c>
      <c r="AU791">
        <v>7.1091459478334021E-2</v>
      </c>
      <c r="AV791">
        <v>7.7312032860369861E-2</v>
      </c>
      <c r="AW791">
        <v>7.7166217896438308E-2</v>
      </c>
      <c r="AX791">
        <v>8.0179901315357863E-2</v>
      </c>
      <c r="AY791">
        <v>7.8201069961471456E-2</v>
      </c>
      <c r="AZ791">
        <v>8.4723914185348692E-2</v>
      </c>
    </row>
    <row r="792" spans="11:52" ht="14.4">
      <c r="K792" t="s">
        <v>584</v>
      </c>
      <c r="L792" t="s">
        <v>146</v>
      </c>
      <c r="M792" t="s">
        <v>99</v>
      </c>
      <c r="N792" t="s">
        <v>80</v>
      </c>
      <c r="O792">
        <v>9.9930903228165724E-2</v>
      </c>
      <c r="P792">
        <v>0.10654317932857613</v>
      </c>
      <c r="Q792">
        <v>0.10942283470488534</v>
      </c>
      <c r="R792">
        <v>0.11288786813359722</v>
      </c>
      <c r="S792">
        <v>0.11652913056759402</v>
      </c>
      <c r="T792">
        <v>0.12081178546905952</v>
      </c>
      <c r="U792">
        <v>0.12057548366913248</v>
      </c>
      <c r="V792">
        <v>0.11858406378506584</v>
      </c>
      <c r="W792">
        <v>0.1201159554797242</v>
      </c>
      <c r="X792">
        <v>0.1174879295912401</v>
      </c>
      <c r="Y792">
        <v>0.11828014992444108</v>
      </c>
      <c r="Z792">
        <v>0.11915395731065724</v>
      </c>
      <c r="AA792">
        <v>0.11947827464836676</v>
      </c>
      <c r="AB792">
        <v>0.1198545499617984</v>
      </c>
      <c r="AC792">
        <v>0.11756136677108107</v>
      </c>
      <c r="AD792">
        <v>0.12277056500103062</v>
      </c>
      <c r="AE792">
        <v>0.1090965723449185</v>
      </c>
      <c r="AF792">
        <v>0.11021955632677218</v>
      </c>
      <c r="AG792">
        <v>0.11328902050769912</v>
      </c>
      <c r="AH792">
        <v>0.10986514523344224</v>
      </c>
      <c r="AI792">
        <v>0.10767033343210676</v>
      </c>
      <c r="AJ792">
        <v>0.10847398999160708</v>
      </c>
      <c r="AK792">
        <v>0.10917120316501756</v>
      </c>
      <c r="AL792">
        <v>0.10950328289203357</v>
      </c>
      <c r="AM792">
        <v>0.10961952294333099</v>
      </c>
      <c r="AN792">
        <v>0.10825693253153436</v>
      </c>
      <c r="AO792">
        <v>9.5770899379614916E-2</v>
      </c>
      <c r="AP792">
        <v>9.6425644326135276E-2</v>
      </c>
      <c r="AQ792">
        <v>9.1785776124968091E-2</v>
      </c>
      <c r="AR792">
        <v>0.10500424482723808</v>
      </c>
      <c r="AS792">
        <v>0.10472583233977986</v>
      </c>
      <c r="AT792">
        <v>0.10002274367914316</v>
      </c>
      <c r="AU792">
        <v>9.5498018202230361E-2</v>
      </c>
      <c r="AV792">
        <v>9.3665853672601412E-2</v>
      </c>
      <c r="AW792">
        <v>8.7249156592223792E-2</v>
      </c>
      <c r="AX792">
        <v>8.3734091010654196E-2</v>
      </c>
      <c r="AY792">
        <v>8.0949502546535906E-2</v>
      </c>
      <c r="AZ792">
        <v>0.11445085601056358</v>
      </c>
    </row>
    <row r="793" spans="11:52" ht="14.4">
      <c r="K793" t="s">
        <v>732</v>
      </c>
      <c r="L793" t="s">
        <v>146</v>
      </c>
      <c r="M793" t="s">
        <v>26</v>
      </c>
      <c r="N793" t="s">
        <v>80</v>
      </c>
      <c r="O793" t="s">
        <v>6079</v>
      </c>
      <c r="P793" t="s">
        <v>6079</v>
      </c>
      <c r="Q793" t="s">
        <v>6079</v>
      </c>
      <c r="R793" t="s">
        <v>6079</v>
      </c>
      <c r="S793" t="s">
        <v>6079</v>
      </c>
      <c r="T793">
        <v>0.10374880274469904</v>
      </c>
      <c r="U793">
        <v>0.10264759638571394</v>
      </c>
      <c r="V793">
        <v>9.7627579321265839E-2</v>
      </c>
      <c r="W793">
        <v>9.0134492685456494E-2</v>
      </c>
      <c r="X793">
        <v>8.852723194122239E-2</v>
      </c>
      <c r="Y793">
        <v>8.9032288002828669E-2</v>
      </c>
      <c r="Z793">
        <v>8.9841230991049723E-2</v>
      </c>
      <c r="AA793">
        <v>8.8357023419024974E-2</v>
      </c>
      <c r="AB793">
        <v>8.5615649302270169E-2</v>
      </c>
      <c r="AC793">
        <v>8.5984634863597142E-2</v>
      </c>
      <c r="AD793">
        <v>8.6224615976234015E-2</v>
      </c>
      <c r="AE793">
        <v>8.2722090140688612E-2</v>
      </c>
      <c r="AF793">
        <v>8.5288060313567074E-2</v>
      </c>
      <c r="AG793">
        <v>8.6345196229453469E-2</v>
      </c>
      <c r="AH793">
        <v>8.9926497828225038E-2</v>
      </c>
      <c r="AI793">
        <v>9.2212659296625019E-2</v>
      </c>
      <c r="AJ793">
        <v>9.3058132021885231E-2</v>
      </c>
      <c r="AK793">
        <v>9.3678940795657056E-2</v>
      </c>
      <c r="AL793">
        <v>9.4925781736928921E-2</v>
      </c>
      <c r="AM793">
        <v>9.5166467117811696E-2</v>
      </c>
      <c r="AN793">
        <v>9.5794881617882605E-2</v>
      </c>
      <c r="AO793">
        <v>9.6992411374628343E-2</v>
      </c>
      <c r="AP793">
        <v>9.8695700214908852E-2</v>
      </c>
      <c r="AQ793">
        <v>9.8842105172873423E-2</v>
      </c>
      <c r="AR793">
        <v>9.7402834143874004E-2</v>
      </c>
      <c r="AS793">
        <v>9.7774717582498796E-2</v>
      </c>
      <c r="AT793">
        <v>9.696622802092135E-2</v>
      </c>
      <c r="AU793">
        <v>9.7745903196547579E-2</v>
      </c>
      <c r="AV793">
        <v>0.10025565891852764</v>
      </c>
      <c r="AW793">
        <v>9.8728543034073787E-2</v>
      </c>
      <c r="AX793">
        <v>9.9397690439579897E-2</v>
      </c>
      <c r="AY793">
        <v>9.8589772646062182E-2</v>
      </c>
      <c r="AZ793">
        <v>0.12088529389592848</v>
      </c>
    </row>
    <row r="794" spans="11:52" ht="14.4">
      <c r="K794" t="s">
        <v>585</v>
      </c>
      <c r="L794" t="s">
        <v>146</v>
      </c>
      <c r="M794" t="s">
        <v>27</v>
      </c>
      <c r="N794" t="s">
        <v>80</v>
      </c>
      <c r="O794">
        <v>0.11883623327644496</v>
      </c>
      <c r="P794">
        <v>0.11507006001861755</v>
      </c>
      <c r="Q794">
        <v>0.11348005062465838</v>
      </c>
      <c r="R794">
        <v>0.12047119891012648</v>
      </c>
      <c r="S794">
        <v>0.12807083034969249</v>
      </c>
      <c r="T794">
        <v>0.12938916344858023</v>
      </c>
      <c r="U794">
        <v>0.12872355955566309</v>
      </c>
      <c r="V794">
        <v>0.12967060826649271</v>
      </c>
      <c r="W794">
        <v>0.1343991511657173</v>
      </c>
      <c r="X794">
        <v>0.13302102837841234</v>
      </c>
      <c r="Y794">
        <v>0.13400903105174988</v>
      </c>
      <c r="Z794">
        <v>0.13386441212236777</v>
      </c>
      <c r="AA794">
        <v>0.13987331427320079</v>
      </c>
      <c r="AB794">
        <v>0.13859817559197632</v>
      </c>
      <c r="AC794">
        <v>0.13999395066953202</v>
      </c>
      <c r="AD794">
        <v>0.13267412372565354</v>
      </c>
      <c r="AE794">
        <v>0.13147509338453173</v>
      </c>
      <c r="AF794">
        <v>0.13159411146855413</v>
      </c>
      <c r="AG794">
        <v>0.1287515981483538</v>
      </c>
      <c r="AH794">
        <v>0.13569327085860292</v>
      </c>
      <c r="AI794">
        <v>0.14341505973710675</v>
      </c>
      <c r="AJ794">
        <v>0.13807750047403064</v>
      </c>
      <c r="AK794">
        <v>0.13514976652188482</v>
      </c>
      <c r="AL794">
        <v>0.13689333618539648</v>
      </c>
      <c r="AM794">
        <v>0.13694968461198795</v>
      </c>
      <c r="AN794">
        <v>0.13208855403403577</v>
      </c>
      <c r="AO794">
        <v>0.12818455051958325</v>
      </c>
      <c r="AP794">
        <v>0.12296073245492004</v>
      </c>
      <c r="AQ794">
        <v>0.1194170869517608</v>
      </c>
      <c r="AR794">
        <v>0.12198691846250498</v>
      </c>
      <c r="AS794">
        <v>0.1100423356407496</v>
      </c>
      <c r="AT794">
        <v>0.10982305764115584</v>
      </c>
      <c r="AU794">
        <v>0.11243330065487292</v>
      </c>
      <c r="AV794">
        <v>0.11215240684090734</v>
      </c>
      <c r="AW794">
        <v>0.11180088749489694</v>
      </c>
      <c r="AX794">
        <v>0.11239615518397206</v>
      </c>
      <c r="AY794">
        <v>0.11127488818829633</v>
      </c>
      <c r="AZ794">
        <v>0.11623032808227944</v>
      </c>
    </row>
    <row r="795" spans="11:52" ht="14.4">
      <c r="K795" t="s">
        <v>586</v>
      </c>
      <c r="L795" t="s">
        <v>146</v>
      </c>
      <c r="M795" t="s">
        <v>28</v>
      </c>
      <c r="N795" t="s">
        <v>80</v>
      </c>
      <c r="O795">
        <v>7.4346273192634565E-2</v>
      </c>
      <c r="P795">
        <v>7.2866411275938389E-2</v>
      </c>
      <c r="Q795">
        <v>7.2644129563419632E-2</v>
      </c>
      <c r="R795">
        <v>7.3104926062783002E-2</v>
      </c>
      <c r="S795">
        <v>7.1268827313379066E-2</v>
      </c>
      <c r="T795">
        <v>7.4438201352058406E-2</v>
      </c>
      <c r="U795">
        <v>7.6239955737575804E-2</v>
      </c>
      <c r="V795">
        <v>7.4786358763369143E-2</v>
      </c>
      <c r="W795">
        <v>7.6231106568060369E-2</v>
      </c>
      <c r="X795">
        <v>7.4843389592370926E-2</v>
      </c>
      <c r="Y795">
        <v>7.7159532925131558E-2</v>
      </c>
      <c r="Z795">
        <v>7.6401266268106491E-2</v>
      </c>
      <c r="AA795">
        <v>7.8203144305893701E-2</v>
      </c>
      <c r="AB795">
        <v>8.3797598450359514E-2</v>
      </c>
      <c r="AC795">
        <v>8.4739346124428058E-2</v>
      </c>
      <c r="AD795">
        <v>8.3286749194551049E-2</v>
      </c>
      <c r="AE795">
        <v>8.3375475698660287E-2</v>
      </c>
      <c r="AF795">
        <v>7.9113964563553255E-2</v>
      </c>
      <c r="AG795">
        <v>7.9878123958282601E-2</v>
      </c>
      <c r="AH795">
        <v>7.9110134060753165E-2</v>
      </c>
      <c r="AI795">
        <v>7.9514505965599266E-2</v>
      </c>
      <c r="AJ795">
        <v>9.4393389651290543E-2</v>
      </c>
      <c r="AK795">
        <v>8.8254669483336351E-2</v>
      </c>
      <c r="AL795">
        <v>9.0306856364139362E-2</v>
      </c>
      <c r="AM795">
        <v>9.2597532097009203E-2</v>
      </c>
      <c r="AN795">
        <v>9.9092206258831292E-2</v>
      </c>
      <c r="AO795">
        <v>9.9870867535463079E-2</v>
      </c>
      <c r="AP795" t="s">
        <v>6079</v>
      </c>
      <c r="AQ795" t="s">
        <v>6079</v>
      </c>
      <c r="AR795" t="s">
        <v>6079</v>
      </c>
      <c r="AS795" t="s">
        <v>6079</v>
      </c>
      <c r="AT795">
        <v>9.3664125595527253E-2</v>
      </c>
      <c r="AU795">
        <v>9.2107881333311908E-2</v>
      </c>
      <c r="AV795">
        <v>9.7768274890721596E-2</v>
      </c>
      <c r="AW795">
        <v>9.5983071106438653E-2</v>
      </c>
      <c r="AX795">
        <v>9.4939647390875376E-2</v>
      </c>
      <c r="AY795">
        <v>9.6088645708071435E-2</v>
      </c>
      <c r="AZ795">
        <v>0.10726321462429168</v>
      </c>
    </row>
    <row r="796" spans="11:52" ht="14.4">
      <c r="K796" t="s">
        <v>587</v>
      </c>
      <c r="L796" t="s">
        <v>146</v>
      </c>
      <c r="M796" t="s">
        <v>29</v>
      </c>
      <c r="N796" t="s">
        <v>80</v>
      </c>
      <c r="O796">
        <v>7.5625778399853044E-2</v>
      </c>
      <c r="P796">
        <v>7.3698897279401474E-2</v>
      </c>
      <c r="Q796">
        <v>7.2934623508356208E-2</v>
      </c>
      <c r="R796">
        <v>7.1593954171764757E-2</v>
      </c>
      <c r="S796">
        <v>7.0641367839313893E-2</v>
      </c>
      <c r="T796">
        <v>6.6936023288183988E-2</v>
      </c>
      <c r="U796">
        <v>6.735539129102712E-2</v>
      </c>
      <c r="V796">
        <v>6.473729967788272E-2</v>
      </c>
      <c r="W796">
        <v>6.4915451397938223E-2</v>
      </c>
      <c r="X796">
        <v>6.3209123348596186E-2</v>
      </c>
      <c r="Y796">
        <v>6.5239702865546881E-2</v>
      </c>
      <c r="Z796">
        <v>6.3868746570419452E-2</v>
      </c>
      <c r="AA796">
        <v>6.3354610986988705E-2</v>
      </c>
      <c r="AB796">
        <v>6.4008519720656229E-2</v>
      </c>
      <c r="AC796">
        <v>6.4885883987300122E-2</v>
      </c>
      <c r="AD796">
        <v>6.3716488438105012E-2</v>
      </c>
      <c r="AE796">
        <v>6.4242825458832781E-2</v>
      </c>
      <c r="AF796">
        <v>6.2242394926812279E-2</v>
      </c>
      <c r="AG796">
        <v>6.2699906146989462E-2</v>
      </c>
      <c r="AH796">
        <v>6.3102830800925935E-2</v>
      </c>
      <c r="AI796">
        <v>6.2683896541260539E-2</v>
      </c>
      <c r="AJ796">
        <v>6.5188074097783835E-2</v>
      </c>
      <c r="AK796">
        <v>7.372634718499986E-2</v>
      </c>
      <c r="AL796">
        <v>7.7506438179906406E-2</v>
      </c>
      <c r="AM796">
        <v>8.0626710697824067E-2</v>
      </c>
      <c r="AN796">
        <v>8.9354055562702206E-2</v>
      </c>
      <c r="AO796">
        <v>9.7197837973094864E-2</v>
      </c>
      <c r="AP796">
        <v>9.8638069612691198E-2</v>
      </c>
      <c r="AQ796">
        <v>9.6521302314787408E-2</v>
      </c>
      <c r="AR796">
        <v>9.5154353254322324E-2</v>
      </c>
      <c r="AS796">
        <v>9.7334184554911857E-2</v>
      </c>
      <c r="AT796">
        <v>0.10762026917908044</v>
      </c>
      <c r="AU796">
        <v>0.1070666021639121</v>
      </c>
      <c r="AV796">
        <v>0.12142026127779204</v>
      </c>
      <c r="AW796">
        <v>0.11062653172358054</v>
      </c>
      <c r="AX796">
        <v>0.11771608530113714</v>
      </c>
      <c r="AY796">
        <v>0.1176248411148674</v>
      </c>
      <c r="AZ796">
        <v>0.12241093295035796</v>
      </c>
    </row>
    <row r="797" spans="11:52" ht="14.4">
      <c r="K797" t="s">
        <v>588</v>
      </c>
      <c r="L797" t="s">
        <v>146</v>
      </c>
      <c r="M797" t="s">
        <v>30</v>
      </c>
      <c r="N797" t="s">
        <v>80</v>
      </c>
      <c r="O797">
        <v>6.4611539422745806E-2</v>
      </c>
      <c r="P797">
        <v>5.9905595820638723E-2</v>
      </c>
      <c r="Q797">
        <v>5.8013887103705579E-2</v>
      </c>
      <c r="R797">
        <v>5.9774574596123363E-2</v>
      </c>
      <c r="S797">
        <v>6.1321521487734287E-2</v>
      </c>
      <c r="T797">
        <v>5.9550705027617119E-2</v>
      </c>
      <c r="U797">
        <v>6.0798871916176271E-2</v>
      </c>
      <c r="V797">
        <v>6.0609885576737757E-2</v>
      </c>
      <c r="W797">
        <v>6.1395242537009842E-2</v>
      </c>
      <c r="X797">
        <v>6.7856855649574846E-2</v>
      </c>
      <c r="Y797">
        <v>6.528804218966415E-2</v>
      </c>
      <c r="Z797">
        <v>6.6914429664346409E-2</v>
      </c>
      <c r="AA797">
        <v>6.7401940414350575E-2</v>
      </c>
      <c r="AB797">
        <v>7.3954932521110683E-2</v>
      </c>
      <c r="AC797">
        <v>7.5141824790470907E-2</v>
      </c>
      <c r="AD797">
        <v>7.5047227052774682E-2</v>
      </c>
      <c r="AE797">
        <v>7.6029392640395002E-2</v>
      </c>
      <c r="AF797">
        <v>7.9015172606794207E-2</v>
      </c>
      <c r="AG797">
        <v>7.8172064127374485E-2</v>
      </c>
      <c r="AH797">
        <v>7.9176197849784469E-2</v>
      </c>
      <c r="AI797">
        <v>7.9334007918003616E-2</v>
      </c>
      <c r="AJ797">
        <v>8.217928582679257E-2</v>
      </c>
      <c r="AK797">
        <v>8.1571506394392132E-2</v>
      </c>
      <c r="AL797">
        <v>8.2816312358886868E-2</v>
      </c>
      <c r="AM797">
        <v>8.4232352841774993E-2</v>
      </c>
      <c r="AN797">
        <v>8.293089142830147E-2</v>
      </c>
      <c r="AO797">
        <v>8.3790698736264185E-2</v>
      </c>
      <c r="AP797">
        <v>8.2681790636067218E-2</v>
      </c>
      <c r="AQ797">
        <v>8.3858960644837444E-2</v>
      </c>
      <c r="AR797">
        <v>8.6858706934579102E-2</v>
      </c>
      <c r="AS797">
        <v>8.7207938076585417E-2</v>
      </c>
      <c r="AT797">
        <v>8.6410833828125741E-2</v>
      </c>
      <c r="AU797">
        <v>8.7179103575354938E-2</v>
      </c>
      <c r="AV797">
        <v>9.245090897246222E-2</v>
      </c>
      <c r="AW797">
        <v>9.322761797516807E-2</v>
      </c>
      <c r="AX797">
        <v>9.3093226398336837E-2</v>
      </c>
      <c r="AY797">
        <v>9.5478859915326786E-2</v>
      </c>
      <c r="AZ797">
        <v>0.11344040088155674</v>
      </c>
    </row>
    <row r="798" spans="11:52" ht="14.4">
      <c r="K798" t="s">
        <v>589</v>
      </c>
      <c r="L798" t="s">
        <v>146</v>
      </c>
      <c r="M798" t="s">
        <v>100</v>
      </c>
      <c r="N798" t="s">
        <v>80</v>
      </c>
      <c r="O798">
        <v>0.13400871187894348</v>
      </c>
      <c r="P798">
        <v>0.13252671476939892</v>
      </c>
      <c r="Q798">
        <v>0.13486527558941222</v>
      </c>
      <c r="R798">
        <v>0.12647352035701118</v>
      </c>
      <c r="S798">
        <v>0.12643448600612853</v>
      </c>
      <c r="T798">
        <v>0.12911220406437415</v>
      </c>
      <c r="U798">
        <v>0.14863667070046796</v>
      </c>
      <c r="V798">
        <v>0.14842596947072631</v>
      </c>
      <c r="W798">
        <v>0.15136643602746164</v>
      </c>
      <c r="X798">
        <v>0.15584060100277947</v>
      </c>
      <c r="Y798">
        <v>0.16540346421863716</v>
      </c>
      <c r="Z798">
        <v>0.17157721142884153</v>
      </c>
      <c r="AA798">
        <v>0.17538697005678688</v>
      </c>
      <c r="AB798">
        <v>0.1700163858788164</v>
      </c>
      <c r="AC798">
        <v>0.16704995271574874</v>
      </c>
      <c r="AD798">
        <v>0.15073524102186106</v>
      </c>
      <c r="AE798">
        <v>0.14815107650188525</v>
      </c>
      <c r="AF798">
        <v>0.15178727883490514</v>
      </c>
      <c r="AG798">
        <v>0.14497800574688863</v>
      </c>
      <c r="AH798">
        <v>0.14239780933116386</v>
      </c>
      <c r="AI798">
        <v>0.1379320183262964</v>
      </c>
      <c r="AJ798">
        <v>0.14471919695215615</v>
      </c>
      <c r="AK798">
        <v>0.14133134235448511</v>
      </c>
      <c r="AL798">
        <v>0.15049802669319018</v>
      </c>
      <c r="AM798">
        <v>0.15302375786416791</v>
      </c>
      <c r="AN798">
        <v>0.14991419112307336</v>
      </c>
      <c r="AO798">
        <v>0.15384399420292671</v>
      </c>
      <c r="AP798">
        <v>0.15014725929339642</v>
      </c>
      <c r="AQ798">
        <v>0.14644953896169982</v>
      </c>
      <c r="AR798">
        <v>0.15548101987406998</v>
      </c>
      <c r="AS798">
        <v>0.14755351913438014</v>
      </c>
      <c r="AT798">
        <v>0.14492718483943823</v>
      </c>
      <c r="AU798">
        <v>0.13862847521646687</v>
      </c>
      <c r="AV798">
        <v>0.1467595469851386</v>
      </c>
      <c r="AW798">
        <v>0.14253538553273631</v>
      </c>
      <c r="AX798">
        <v>0.14232642563897391</v>
      </c>
      <c r="AY798">
        <v>0.13650917526320103</v>
      </c>
      <c r="AZ798">
        <v>0.14029938443438059</v>
      </c>
    </row>
    <row r="799" spans="11:52" ht="14.4">
      <c r="K799" t="s">
        <v>590</v>
      </c>
      <c r="L799" t="s">
        <v>146</v>
      </c>
      <c r="M799" t="s">
        <v>31</v>
      </c>
      <c r="N799" t="s">
        <v>80</v>
      </c>
      <c r="O799">
        <v>0.10453437014581876</v>
      </c>
      <c r="P799">
        <v>0.10909664153883296</v>
      </c>
      <c r="Q799">
        <v>0.10934727370079456</v>
      </c>
      <c r="R799">
        <v>0.11165257057822343</v>
      </c>
      <c r="S799">
        <v>0.11329646286775839</v>
      </c>
      <c r="T799">
        <v>0.11647245805142574</v>
      </c>
      <c r="U799">
        <v>0.11699942325276516</v>
      </c>
      <c r="V799">
        <v>0.11462245549562912</v>
      </c>
      <c r="W799">
        <v>0.11748330490120804</v>
      </c>
      <c r="X799">
        <v>0.12051095542821022</v>
      </c>
      <c r="Y799">
        <v>0.1180328755270504</v>
      </c>
      <c r="Z799">
        <v>0.11892444122682023</v>
      </c>
      <c r="AA799">
        <v>0.11918611190317872</v>
      </c>
      <c r="AB799">
        <v>0.12145266742874344</v>
      </c>
      <c r="AC799">
        <v>0.1211214236894454</v>
      </c>
      <c r="AD799">
        <v>0.11909877659032264</v>
      </c>
      <c r="AE799">
        <v>0.1203046994764185</v>
      </c>
      <c r="AF799">
        <v>8.2963185646300786E-2</v>
      </c>
      <c r="AG799">
        <v>8.3319230786214324E-2</v>
      </c>
      <c r="AH799">
        <v>8.2706377387605751E-2</v>
      </c>
      <c r="AI799">
        <v>8.1681585320441841E-2</v>
      </c>
      <c r="AJ799">
        <v>8.3933359478275238E-2</v>
      </c>
      <c r="AK799">
        <v>8.2917643791869028E-2</v>
      </c>
      <c r="AL799">
        <v>8.5114529532938119E-2</v>
      </c>
      <c r="AM799">
        <v>8.6630476339983456E-2</v>
      </c>
      <c r="AN799">
        <v>8.7484214512621034E-2</v>
      </c>
      <c r="AO799">
        <v>8.536765784096445E-2</v>
      </c>
      <c r="AP799">
        <v>8.313971001399599E-2</v>
      </c>
      <c r="AQ799">
        <v>8.1931149477423637E-2</v>
      </c>
      <c r="AR799">
        <v>8.078996118464743E-2</v>
      </c>
      <c r="AS799">
        <v>7.8619147632437478E-2</v>
      </c>
      <c r="AT799">
        <v>7.6581577836313461E-2</v>
      </c>
      <c r="AU799">
        <v>7.5669034587727779E-2</v>
      </c>
      <c r="AV799">
        <v>7.6855189186842643E-2</v>
      </c>
      <c r="AW799">
        <v>7.7470907081333584E-2</v>
      </c>
      <c r="AX799">
        <v>7.6753897154608411E-2</v>
      </c>
      <c r="AY799">
        <v>7.4607476717067953E-2</v>
      </c>
      <c r="AZ799">
        <v>8.2009735432467964E-2</v>
      </c>
    </row>
    <row r="800" spans="11:52" ht="14.4">
      <c r="K800" t="s">
        <v>733</v>
      </c>
      <c r="L800" t="s">
        <v>146</v>
      </c>
      <c r="M800" t="s">
        <v>32</v>
      </c>
      <c r="N800" t="s">
        <v>80</v>
      </c>
      <c r="O800" t="s">
        <v>6079</v>
      </c>
      <c r="P800" t="s">
        <v>6079</v>
      </c>
      <c r="Q800" t="s">
        <v>6079</v>
      </c>
      <c r="R800" t="s">
        <v>6079</v>
      </c>
      <c r="S800" t="s">
        <v>6079</v>
      </c>
      <c r="T800">
        <v>0.11699095721091196</v>
      </c>
      <c r="U800">
        <v>0.11458662779875192</v>
      </c>
      <c r="V800">
        <v>0.1172591168453784</v>
      </c>
      <c r="W800">
        <v>0.11866640847222566</v>
      </c>
      <c r="X800">
        <v>0.1153379904035606</v>
      </c>
      <c r="Y800">
        <v>0.11891510244345796</v>
      </c>
      <c r="Z800">
        <v>0.11686904355588228</v>
      </c>
      <c r="AA800">
        <v>0.1171373223494417</v>
      </c>
      <c r="AB800">
        <v>0.11026376336758016</v>
      </c>
      <c r="AC800">
        <v>0.10532638447372848</v>
      </c>
      <c r="AD800">
        <v>0.10401755018063127</v>
      </c>
      <c r="AE800">
        <v>0.10435110951108964</v>
      </c>
      <c r="AF800">
        <v>0.10743034399297248</v>
      </c>
      <c r="AG800">
        <v>0.10504151714951916</v>
      </c>
      <c r="AH800">
        <v>0.10140971754716208</v>
      </c>
      <c r="AI800">
        <v>0.10032583842869486</v>
      </c>
      <c r="AJ800">
        <v>0.10049470153711212</v>
      </c>
      <c r="AK800">
        <v>9.7425346812871738E-2</v>
      </c>
      <c r="AL800">
        <v>9.9021259585882218E-2</v>
      </c>
      <c r="AM800">
        <v>0.10198648407839515</v>
      </c>
      <c r="AN800">
        <v>8.383400314039012E-2</v>
      </c>
      <c r="AO800">
        <v>8.1662358275353036E-2</v>
      </c>
      <c r="AP800">
        <v>7.9810030067954077E-2</v>
      </c>
      <c r="AQ800">
        <v>7.9234079678834515E-2</v>
      </c>
      <c r="AR800">
        <v>9.3241631534503724E-2</v>
      </c>
      <c r="AS800">
        <v>8.9016659626528341E-2</v>
      </c>
      <c r="AT800">
        <v>8.7618097741544526E-2</v>
      </c>
      <c r="AU800">
        <v>8.6443013354737572E-2</v>
      </c>
      <c r="AV800">
        <v>9.2611651921078522E-2</v>
      </c>
      <c r="AW800">
        <v>9.4582661754941177E-2</v>
      </c>
      <c r="AX800">
        <v>9.3674040015322479E-2</v>
      </c>
      <c r="AY800">
        <v>9.3795494258312406E-2</v>
      </c>
      <c r="AZ800">
        <v>0.11075174270722486</v>
      </c>
    </row>
    <row r="801" spans="11:52" ht="14.4">
      <c r="K801" t="s">
        <v>591</v>
      </c>
      <c r="L801" t="s">
        <v>146</v>
      </c>
      <c r="M801" t="s">
        <v>93</v>
      </c>
      <c r="N801" t="s">
        <v>80</v>
      </c>
      <c r="O801">
        <v>0.10641762647583852</v>
      </c>
      <c r="P801">
        <v>0.10462344934604909</v>
      </c>
      <c r="Q801">
        <v>0.1039191195281285</v>
      </c>
      <c r="R801">
        <v>0.1056793509079217</v>
      </c>
      <c r="S801">
        <v>0.10585933381673628</v>
      </c>
      <c r="T801">
        <v>0.1030169224137044</v>
      </c>
      <c r="U801">
        <v>0.10951282349111176</v>
      </c>
      <c r="V801">
        <v>0.1162020228960115</v>
      </c>
      <c r="W801">
        <v>0.11966163643634738</v>
      </c>
      <c r="X801">
        <v>0.11794821939782632</v>
      </c>
      <c r="Y801">
        <v>0.1221620215280959</v>
      </c>
      <c r="Z801">
        <v>0.12063169120906572</v>
      </c>
      <c r="AA801">
        <v>0.12662389660206713</v>
      </c>
      <c r="AB801">
        <v>0.11855287395568054</v>
      </c>
      <c r="AC801">
        <v>0.11410878204744644</v>
      </c>
      <c r="AD801">
        <v>0.10718150477674147</v>
      </c>
      <c r="AE801">
        <v>0.10664472695133166</v>
      </c>
      <c r="AF801">
        <v>8.6869781231043317E-2</v>
      </c>
      <c r="AG801">
        <v>8.2590938507010908E-2</v>
      </c>
      <c r="AH801">
        <v>8.2287785534860103E-2</v>
      </c>
      <c r="AI801">
        <v>8.1418234962441341E-2</v>
      </c>
      <c r="AJ801">
        <v>8.273703021040979E-2</v>
      </c>
      <c r="AK801">
        <v>8.4379381574103851E-2</v>
      </c>
      <c r="AL801">
        <v>8.3835685717588287E-2</v>
      </c>
      <c r="AM801">
        <v>8.5389444540360959E-2</v>
      </c>
      <c r="AN801">
        <v>8.0332141492503895E-2</v>
      </c>
      <c r="AO801">
        <v>7.8724484742221434E-2</v>
      </c>
      <c r="AP801">
        <v>8.1853608898212263E-2</v>
      </c>
      <c r="AQ801">
        <v>7.8463392881210028E-2</v>
      </c>
      <c r="AR801">
        <v>7.9397870498131878E-2</v>
      </c>
      <c r="AS801">
        <v>7.3919530040661249E-2</v>
      </c>
      <c r="AT801">
        <v>7.1269216942636812E-2</v>
      </c>
      <c r="AU801">
        <v>7.0736635402935275E-2</v>
      </c>
      <c r="AV801">
        <v>7.1208231784483184E-2</v>
      </c>
      <c r="AW801">
        <v>6.6925853378020067E-2</v>
      </c>
      <c r="AX801">
        <v>6.6583378112667541E-2</v>
      </c>
      <c r="AY801">
        <v>6.7777738190182041E-2</v>
      </c>
      <c r="AZ801">
        <v>6.978663517856995E-2</v>
      </c>
    </row>
    <row r="802" spans="11:52" ht="14.4">
      <c r="K802" t="s">
        <v>1555</v>
      </c>
      <c r="L802" t="s">
        <v>1556</v>
      </c>
      <c r="M802" t="s">
        <v>13</v>
      </c>
      <c r="N802" t="s">
        <v>80</v>
      </c>
      <c r="AC802">
        <v>0.84764384905885948</v>
      </c>
      <c r="AD802">
        <v>0.86278933675058045</v>
      </c>
      <c r="AE802">
        <v>0.8676893905701718</v>
      </c>
      <c r="AF802">
        <v>0.86218991150933588</v>
      </c>
      <c r="AG802">
        <v>0.86262462500612891</v>
      </c>
      <c r="AH802">
        <v>0.87000530894244865</v>
      </c>
      <c r="AI802">
        <v>0.87609329138544034</v>
      </c>
      <c r="AJ802">
        <v>0.87167379743096485</v>
      </c>
      <c r="AK802">
        <v>0.82983145689374282</v>
      </c>
      <c r="AL802">
        <v>0.79759604852948274</v>
      </c>
      <c r="AM802">
        <v>0.79965213367456645</v>
      </c>
      <c r="AN802">
        <v>0.79133521243737637</v>
      </c>
      <c r="AO802">
        <v>0.79683668335417723</v>
      </c>
      <c r="AP802">
        <v>0.80001072166486353</v>
      </c>
      <c r="AQ802">
        <v>0.8152270372451782</v>
      </c>
      <c r="AR802">
        <v>0.80106709484546224</v>
      </c>
      <c r="AS802">
        <v>0.81007660274390914</v>
      </c>
      <c r="AT802">
        <v>0.82786020494928125</v>
      </c>
      <c r="AU802">
        <v>0.81515962110307627</v>
      </c>
      <c r="AV802">
        <v>0.8082426403346018</v>
      </c>
      <c r="AW802">
        <v>0.81513759171791755</v>
      </c>
      <c r="AX802">
        <v>0.81368556816664828</v>
      </c>
      <c r="AY802">
        <v>0.80944288891483507</v>
      </c>
      <c r="AZ802">
        <v>0.80888219676368955</v>
      </c>
    </row>
    <row r="803" spans="11:52" ht="14.4">
      <c r="K803" t="s">
        <v>1557</v>
      </c>
      <c r="L803" t="s">
        <v>1556</v>
      </c>
      <c r="M803" t="s">
        <v>14</v>
      </c>
      <c r="N803" t="s">
        <v>80</v>
      </c>
      <c r="AC803">
        <v>0.86318475913232273</v>
      </c>
      <c r="AD803">
        <v>0.8690130454529984</v>
      </c>
      <c r="AE803">
        <v>0.87521542027415189</v>
      </c>
      <c r="AF803">
        <v>0.87573407286128946</v>
      </c>
      <c r="AG803">
        <v>0.87697784032163595</v>
      </c>
      <c r="AH803">
        <v>0.88092014817750897</v>
      </c>
      <c r="AI803">
        <v>0.88676600534909089</v>
      </c>
      <c r="AJ803">
        <v>0.88808540805682357</v>
      </c>
      <c r="AK803">
        <v>0.88423261583227453</v>
      </c>
      <c r="AL803">
        <v>0.87443357817323586</v>
      </c>
      <c r="AM803">
        <v>0.86550425078864068</v>
      </c>
      <c r="AN803">
        <v>0.86225276189433164</v>
      </c>
      <c r="AO803">
        <v>0.86019133175574225</v>
      </c>
      <c r="AP803">
        <v>0.86968434217429713</v>
      </c>
      <c r="AQ803">
        <v>0.867381489881486</v>
      </c>
      <c r="AR803">
        <v>0.87342706753689603</v>
      </c>
      <c r="AS803">
        <v>0.86441940579416032</v>
      </c>
      <c r="AT803">
        <v>0.8611764176676594</v>
      </c>
      <c r="AU803">
        <v>0.84589428879827744</v>
      </c>
      <c r="AV803">
        <v>0.84895921211676739</v>
      </c>
      <c r="AW803">
        <v>0.86330577581199563</v>
      </c>
      <c r="AX803">
        <v>0.8672282158623148</v>
      </c>
      <c r="AY803">
        <v>0.86455785918285122</v>
      </c>
      <c r="AZ803">
        <v>0.86869594694224939</v>
      </c>
    </row>
    <row r="804" spans="11:52" ht="14.4">
      <c r="K804" t="s">
        <v>1558</v>
      </c>
      <c r="L804" t="s">
        <v>1556</v>
      </c>
      <c r="M804" t="s">
        <v>92</v>
      </c>
      <c r="N804" t="s">
        <v>80</v>
      </c>
      <c r="AC804">
        <v>0.80859504074285804</v>
      </c>
      <c r="AD804">
        <v>0.79905438529049388</v>
      </c>
      <c r="AE804">
        <v>0.7997675976107268</v>
      </c>
      <c r="AF804">
        <v>0.79886862631303157</v>
      </c>
      <c r="AG804">
        <v>0.80046351780744651</v>
      </c>
      <c r="AH804">
        <v>0.81632287757427013</v>
      </c>
      <c r="AI804">
        <v>0.82300541232860069</v>
      </c>
      <c r="AJ804">
        <v>0.84094625411007973</v>
      </c>
      <c r="AK804">
        <v>0.81875284591769326</v>
      </c>
      <c r="AL804">
        <v>0.80949261693794738</v>
      </c>
      <c r="AM804">
        <v>0.79770748930059521</v>
      </c>
      <c r="AN804">
        <v>0.80184843006229156</v>
      </c>
      <c r="AO804">
        <v>0.81665525303204189</v>
      </c>
      <c r="AP804">
        <v>0.82561326686178305</v>
      </c>
      <c r="AQ804">
        <v>0.8280333383822952</v>
      </c>
      <c r="AR804">
        <v>0.80643929335428932</v>
      </c>
      <c r="AS804">
        <v>0.82377187801856078</v>
      </c>
      <c r="AT804">
        <v>0.83133112995507807</v>
      </c>
      <c r="AU804">
        <v>0.8454943330913155</v>
      </c>
      <c r="AV804">
        <v>0.84478417380746684</v>
      </c>
      <c r="AW804">
        <v>0.85143262898186101</v>
      </c>
      <c r="AX804">
        <v>0.86041416239821444</v>
      </c>
      <c r="AY804">
        <v>0.85350498141608289</v>
      </c>
      <c r="AZ804">
        <v>0.83285392127982005</v>
      </c>
    </row>
    <row r="805" spans="11:52" ht="14.4">
      <c r="K805" t="s">
        <v>1559</v>
      </c>
      <c r="L805" t="s">
        <v>1556</v>
      </c>
      <c r="M805" t="s">
        <v>15</v>
      </c>
      <c r="N805" t="s">
        <v>80</v>
      </c>
      <c r="AC805">
        <v>0.33233620499699634</v>
      </c>
      <c r="AD805">
        <v>0.37064309292064529</v>
      </c>
      <c r="AE805" t="s">
        <v>6079</v>
      </c>
      <c r="AF805" t="s">
        <v>6079</v>
      </c>
      <c r="AG805">
        <v>0.54008512719396906</v>
      </c>
      <c r="AH805">
        <v>0.53544927411708998</v>
      </c>
      <c r="AI805">
        <v>0.5455812407353795</v>
      </c>
      <c r="AJ805">
        <v>0.60164893892378946</v>
      </c>
      <c r="AK805">
        <v>0.57366558177173832</v>
      </c>
      <c r="AL805">
        <v>0.63560534034584204</v>
      </c>
      <c r="AM805">
        <v>0.62963063815227927</v>
      </c>
      <c r="AN805">
        <v>0.64218867811725333</v>
      </c>
      <c r="AO805">
        <v>0.65675744861689378</v>
      </c>
      <c r="AP805">
        <v>0.65959305640238464</v>
      </c>
      <c r="AQ805">
        <v>0.70145477773456322</v>
      </c>
      <c r="AR805">
        <v>0.74884929519286347</v>
      </c>
      <c r="AS805">
        <v>0.76615911595207387</v>
      </c>
      <c r="AT805">
        <v>0.76605991496308046</v>
      </c>
      <c r="AU805">
        <v>0.78457165042552657</v>
      </c>
      <c r="AV805">
        <v>0.79378011597624443</v>
      </c>
      <c r="AW805">
        <v>0.80146053632666836</v>
      </c>
      <c r="AX805">
        <v>0.81808769728570718</v>
      </c>
      <c r="AY805">
        <v>0.8219418598667122</v>
      </c>
      <c r="AZ805">
        <v>0.84289528069057729</v>
      </c>
    </row>
    <row r="806" spans="11:52" ht="14.4">
      <c r="K806" t="s">
        <v>1560</v>
      </c>
      <c r="L806" t="s">
        <v>1556</v>
      </c>
      <c r="M806" t="s">
        <v>91</v>
      </c>
      <c r="N806" t="s">
        <v>80</v>
      </c>
      <c r="AC806">
        <v>0.94900284912864319</v>
      </c>
      <c r="AD806">
        <v>0.95044718721385879</v>
      </c>
      <c r="AE806">
        <v>0.95757540029563359</v>
      </c>
      <c r="AF806">
        <v>0.95123569557768972</v>
      </c>
      <c r="AG806">
        <v>0.95600158970593707</v>
      </c>
      <c r="AH806">
        <v>0.95687023699230589</v>
      </c>
      <c r="AI806">
        <v>0.95504464940041012</v>
      </c>
      <c r="AJ806">
        <v>0.95245300320942017</v>
      </c>
      <c r="AK806">
        <v>0.95129974740452672</v>
      </c>
      <c r="AL806">
        <v>0.93889458628061795</v>
      </c>
      <c r="AM806">
        <v>0.9346463071825466</v>
      </c>
      <c r="AN806">
        <v>0.92717722250525214</v>
      </c>
      <c r="AO806">
        <v>0.93077318064354853</v>
      </c>
      <c r="AP806">
        <v>0.93331666278021108</v>
      </c>
      <c r="AQ806">
        <v>0.93417839518864187</v>
      </c>
      <c r="AR806">
        <v>0.92151973228652573</v>
      </c>
      <c r="AS806">
        <v>0.91546358214682921</v>
      </c>
      <c r="AT806">
        <v>0.92734067300395739</v>
      </c>
      <c r="AU806">
        <v>0.89304031237708148</v>
      </c>
      <c r="AV806">
        <v>0.87349265766060769</v>
      </c>
      <c r="AW806">
        <v>0.8873898634156705</v>
      </c>
      <c r="AX806">
        <v>0.89140803218859643</v>
      </c>
      <c r="AY806">
        <v>0.88976446181066171</v>
      </c>
      <c r="AZ806">
        <v>0.88729343814077555</v>
      </c>
    </row>
    <row r="807" spans="11:52" ht="14.4">
      <c r="K807" t="s">
        <v>1561</v>
      </c>
      <c r="L807" t="s">
        <v>1556</v>
      </c>
      <c r="M807" t="s">
        <v>16</v>
      </c>
      <c r="N807" t="s">
        <v>80</v>
      </c>
      <c r="AC807">
        <v>0.92266434913102879</v>
      </c>
      <c r="AD807">
        <v>0.9231354596609268</v>
      </c>
      <c r="AE807">
        <v>0.92413818594160513</v>
      </c>
      <c r="AF807">
        <v>0.90577838559386759</v>
      </c>
      <c r="AG807">
        <v>0.91551098332378134</v>
      </c>
      <c r="AH807">
        <v>0.91673201030771301</v>
      </c>
      <c r="AI807">
        <v>0.91991577231135413</v>
      </c>
      <c r="AJ807">
        <v>0.93520313722593584</v>
      </c>
      <c r="AK807">
        <v>0.93055005571837568</v>
      </c>
      <c r="AL807">
        <v>0.91317640276953604</v>
      </c>
      <c r="AM807">
        <v>0.91597374517328334</v>
      </c>
      <c r="AN807">
        <v>0.89179568194093661</v>
      </c>
      <c r="AO807">
        <v>0.89117931324127508</v>
      </c>
      <c r="AP807">
        <v>0.90097710768374606</v>
      </c>
      <c r="AQ807">
        <v>0.90401197990135984</v>
      </c>
      <c r="AR807">
        <v>0.8988270793773353</v>
      </c>
      <c r="AS807">
        <v>0.89214239804386497</v>
      </c>
      <c r="AT807">
        <v>0.87794318339376165</v>
      </c>
      <c r="AU807">
        <v>0.8790662448761577</v>
      </c>
      <c r="AV807">
        <v>0.88682986547098452</v>
      </c>
      <c r="AW807">
        <v>0.88940810522461522</v>
      </c>
      <c r="AX807">
        <v>0.88300950891802443</v>
      </c>
      <c r="AY807">
        <v>0.87762516087663045</v>
      </c>
      <c r="AZ807">
        <v>0.8645764610744392</v>
      </c>
    </row>
    <row r="808" spans="11:52" ht="14.4">
      <c r="K808" t="s">
        <v>1562</v>
      </c>
      <c r="L808" t="s">
        <v>1556</v>
      </c>
      <c r="M808" t="s">
        <v>17</v>
      </c>
      <c r="N808" t="s">
        <v>80</v>
      </c>
      <c r="AC808">
        <v>0.89504738888836222</v>
      </c>
      <c r="AD808">
        <v>0.89723553980885118</v>
      </c>
      <c r="AE808">
        <v>0.89336024859053276</v>
      </c>
      <c r="AF808">
        <v>0.89973705215826028</v>
      </c>
      <c r="AG808">
        <v>0.89189791382241868</v>
      </c>
      <c r="AH808">
        <v>0.90398340343262373</v>
      </c>
      <c r="AI808">
        <v>0.90299448762750012</v>
      </c>
      <c r="AJ808">
        <v>0.90314704087977205</v>
      </c>
      <c r="AK808">
        <v>0.86822620840483744</v>
      </c>
      <c r="AL808">
        <v>0.84808297953400957</v>
      </c>
      <c r="AM808">
        <v>0.88866977823020676</v>
      </c>
      <c r="AN808">
        <v>0.89326888309467467</v>
      </c>
      <c r="AO808">
        <v>0.89744932787182141</v>
      </c>
      <c r="AP808">
        <v>0.88848895945593165</v>
      </c>
      <c r="AQ808">
        <v>0.89230427013790048</v>
      </c>
      <c r="AR808">
        <v>0.90664292166296068</v>
      </c>
      <c r="AS808">
        <v>0.91127068125155852</v>
      </c>
      <c r="AT808">
        <v>0.90361186246023439</v>
      </c>
      <c r="AU808">
        <v>0.91044485354888405</v>
      </c>
      <c r="AV808">
        <v>0.89174236299470011</v>
      </c>
      <c r="AW808">
        <v>0.89239277598251376</v>
      </c>
      <c r="AX808">
        <v>0.88439507218277646</v>
      </c>
      <c r="AY808">
        <v>0.88769974498663007</v>
      </c>
      <c r="AZ808">
        <v>0.88707336408079229</v>
      </c>
    </row>
    <row r="809" spans="11:52" ht="14.4">
      <c r="K809" t="s">
        <v>1563</v>
      </c>
      <c r="L809" t="s">
        <v>1556</v>
      </c>
      <c r="M809" t="s">
        <v>97</v>
      </c>
      <c r="N809" t="s">
        <v>80</v>
      </c>
      <c r="O809" t="s">
        <v>6079</v>
      </c>
      <c r="P809" t="s">
        <v>6079</v>
      </c>
      <c r="Q809" t="s">
        <v>6079</v>
      </c>
      <c r="R809" t="s">
        <v>6079</v>
      </c>
      <c r="S809" t="s">
        <v>6079</v>
      </c>
      <c r="T809" t="s">
        <v>6079</v>
      </c>
      <c r="AC809">
        <v>0.8696628788662023</v>
      </c>
      <c r="AD809">
        <v>0.87076699321708484</v>
      </c>
      <c r="AE809">
        <v>0.88120259053809036</v>
      </c>
      <c r="AF809">
        <v>0.88482296745554034</v>
      </c>
      <c r="AG809">
        <v>0.86291637617357131</v>
      </c>
      <c r="AH809">
        <v>0.87355744192993356</v>
      </c>
      <c r="AI809">
        <v>0.87416243772365676</v>
      </c>
      <c r="AJ809">
        <v>0.90199598764466016</v>
      </c>
      <c r="AK809">
        <v>0.88029164871575827</v>
      </c>
      <c r="AL809">
        <v>0.86644006882834979</v>
      </c>
      <c r="AM809">
        <v>0.8662283624046544</v>
      </c>
      <c r="AN809">
        <v>0.87817064497102126</v>
      </c>
      <c r="AO809">
        <v>0.87997349884078546</v>
      </c>
      <c r="AP809">
        <v>0.90030175492291964</v>
      </c>
      <c r="AQ809">
        <v>0.9002543034273004</v>
      </c>
      <c r="AR809">
        <v>0.88761717989217648</v>
      </c>
      <c r="AS809">
        <v>0.86466688947316928</v>
      </c>
      <c r="AT809">
        <v>0.88195966990981378</v>
      </c>
      <c r="AU809">
        <v>0.88284217607731275</v>
      </c>
      <c r="AV809">
        <v>0.88372349609994405</v>
      </c>
      <c r="AW809">
        <v>0.88841427956996011</v>
      </c>
      <c r="AX809">
        <v>0.89036892543469004</v>
      </c>
      <c r="AY809">
        <v>0.88901026498884306</v>
      </c>
      <c r="AZ809">
        <v>0.8954625351898432</v>
      </c>
    </row>
    <row r="810" spans="11:52" ht="14.4">
      <c r="K810" t="s">
        <v>1564</v>
      </c>
      <c r="L810" t="s">
        <v>1556</v>
      </c>
      <c r="M810" t="s">
        <v>18</v>
      </c>
      <c r="N810" t="s">
        <v>80</v>
      </c>
      <c r="AC810">
        <v>0.88317849123526593</v>
      </c>
      <c r="AD810">
        <v>0.88715823563735696</v>
      </c>
      <c r="AE810">
        <v>0.89145806583130605</v>
      </c>
      <c r="AF810">
        <v>0.89649524236413836</v>
      </c>
      <c r="AG810">
        <v>0.89937067269020965</v>
      </c>
      <c r="AH810">
        <v>0.902521431755125</v>
      </c>
      <c r="AI810">
        <v>0.90176044747141748</v>
      </c>
      <c r="AJ810">
        <v>0.90635372221301291</v>
      </c>
      <c r="AK810">
        <v>0.9076109882901654</v>
      </c>
      <c r="AL810">
        <v>0.90410227657806708</v>
      </c>
      <c r="AM810">
        <v>0.9051082872267121</v>
      </c>
      <c r="AN810">
        <v>0.89508145931564387</v>
      </c>
      <c r="AO810">
        <v>0.89062945557656559</v>
      </c>
      <c r="AP810">
        <v>0.89214749695835516</v>
      </c>
      <c r="AQ810">
        <v>0.89364358386521348</v>
      </c>
      <c r="AR810">
        <v>0.89287311016498427</v>
      </c>
      <c r="AS810">
        <v>0.89701011765063376</v>
      </c>
      <c r="AT810">
        <v>0.90236536400966094</v>
      </c>
      <c r="AU810">
        <v>0.90318576132333717</v>
      </c>
      <c r="AV810">
        <v>0.90189127329110286</v>
      </c>
      <c r="AW810">
        <v>0.90162147134035842</v>
      </c>
      <c r="AX810">
        <v>0.90253815666089054</v>
      </c>
      <c r="AY810">
        <v>0.90022126826234161</v>
      </c>
      <c r="AZ810">
        <v>0.89723383538588197</v>
      </c>
    </row>
    <row r="811" spans="11:52" ht="14.4">
      <c r="K811" t="s">
        <v>1565</v>
      </c>
      <c r="L811" t="s">
        <v>1556</v>
      </c>
      <c r="M811" t="s">
        <v>34</v>
      </c>
      <c r="N811" t="s">
        <v>80</v>
      </c>
      <c r="AC811">
        <v>0.87655938079797235</v>
      </c>
      <c r="AD811">
        <v>0.8817481839671556</v>
      </c>
      <c r="AE811">
        <v>0.884868533471179</v>
      </c>
      <c r="AF811">
        <v>0.88938251740306817</v>
      </c>
      <c r="AG811">
        <v>0.8925847975934984</v>
      </c>
      <c r="AH811">
        <v>0.89592126228413371</v>
      </c>
      <c r="AI811">
        <v>0.89763621923702508</v>
      </c>
      <c r="AJ811">
        <v>0.90115738071976703</v>
      </c>
      <c r="AK811">
        <v>0.89561224886471924</v>
      </c>
      <c r="AL811">
        <v>0.88367058193971348</v>
      </c>
      <c r="AM811">
        <v>0.88616627382729507</v>
      </c>
      <c r="AN811">
        <v>0.87746811788648749</v>
      </c>
      <c r="AO811">
        <v>0.87897239882944156</v>
      </c>
      <c r="AP811">
        <v>0.88244951597110588</v>
      </c>
      <c r="AQ811">
        <v>0.88552781345989651</v>
      </c>
      <c r="AR811">
        <v>0.88501447823529922</v>
      </c>
      <c r="AS811">
        <v>0.88389214168193397</v>
      </c>
      <c r="AT811">
        <v>0.8822583238556565</v>
      </c>
      <c r="AU811">
        <v>0.88153468446967964</v>
      </c>
      <c r="AV811">
        <v>0.88343503871562157</v>
      </c>
      <c r="AW811">
        <v>0.88657597046741554</v>
      </c>
      <c r="AX811">
        <v>0.88693843786903492</v>
      </c>
      <c r="AY811">
        <v>0.88528655307588933</v>
      </c>
      <c r="AZ811">
        <v>0.88112921071584605</v>
      </c>
    </row>
    <row r="812" spans="11:52" ht="14.4">
      <c r="K812" t="s">
        <v>1566</v>
      </c>
      <c r="L812" t="s">
        <v>1556</v>
      </c>
      <c r="M812" t="s">
        <v>19</v>
      </c>
      <c r="N812" t="s">
        <v>80</v>
      </c>
      <c r="AC812">
        <v>0.91783903217529217</v>
      </c>
      <c r="AD812">
        <v>0.89815202770088187</v>
      </c>
      <c r="AE812">
        <v>0.89936633284924861</v>
      </c>
      <c r="AF812">
        <v>0.91688342639704357</v>
      </c>
      <c r="AG812">
        <v>0.91740415174238543</v>
      </c>
      <c r="AH812">
        <v>0.91926709239345628</v>
      </c>
      <c r="AI812">
        <v>0.92973648214471516</v>
      </c>
      <c r="AJ812">
        <v>0.93161125853063786</v>
      </c>
      <c r="AK812">
        <v>0.93733614704850843</v>
      </c>
      <c r="AL812">
        <v>0.92428456681901572</v>
      </c>
      <c r="AM812">
        <v>0.92236265646847393</v>
      </c>
      <c r="AN812">
        <v>0.92690694640751159</v>
      </c>
      <c r="AO812">
        <v>0.92356059328460127</v>
      </c>
      <c r="AP812">
        <v>0.92873948115004701</v>
      </c>
      <c r="AQ812">
        <v>0.92862331168432732</v>
      </c>
      <c r="AR812">
        <v>0.93039444419297412</v>
      </c>
      <c r="AS812">
        <v>0.928960528707933</v>
      </c>
      <c r="AT812">
        <v>0.93093319374074435</v>
      </c>
      <c r="AU812">
        <v>0.93018567476981728</v>
      </c>
      <c r="AV812">
        <v>0.93017766422294801</v>
      </c>
      <c r="AW812">
        <v>0.92836031737017843</v>
      </c>
      <c r="AX812">
        <v>0.91649247034651427</v>
      </c>
      <c r="AY812">
        <v>0.91753828308792373</v>
      </c>
      <c r="AZ812">
        <v>0.90496442395272181</v>
      </c>
    </row>
    <row r="813" spans="11:52" ht="14.4">
      <c r="K813" t="s">
        <v>1567</v>
      </c>
      <c r="L813" t="s">
        <v>1556</v>
      </c>
      <c r="M813" t="s">
        <v>20</v>
      </c>
      <c r="N813" t="s">
        <v>80</v>
      </c>
      <c r="AC813">
        <v>0.88637075453900949</v>
      </c>
      <c r="AD813">
        <v>0.89074814298808591</v>
      </c>
      <c r="AE813">
        <v>0.89280890331054252</v>
      </c>
      <c r="AF813">
        <v>0.89626005347871374</v>
      </c>
      <c r="AG813">
        <v>0.90083647172415804</v>
      </c>
      <c r="AH813">
        <v>0.90256937195270548</v>
      </c>
      <c r="AI813">
        <v>0.90289283868399539</v>
      </c>
      <c r="AJ813">
        <v>0.90590168743818844</v>
      </c>
      <c r="AK813">
        <v>0.90476265658730781</v>
      </c>
      <c r="AL813">
        <v>0.90002165430641778</v>
      </c>
      <c r="AM813">
        <v>0.9011268634412406</v>
      </c>
      <c r="AN813">
        <v>0.88984542508958453</v>
      </c>
      <c r="AO813">
        <v>0.88999317169412129</v>
      </c>
      <c r="AP813">
        <v>0.88951165721712178</v>
      </c>
      <c r="AQ813">
        <v>0.8892593827219778</v>
      </c>
      <c r="AR813">
        <v>0.8855136833948114</v>
      </c>
      <c r="AS813">
        <v>0.88359244312415197</v>
      </c>
      <c r="AT813">
        <v>0.87366856708238594</v>
      </c>
      <c r="AU813">
        <v>0.87322878517532843</v>
      </c>
      <c r="AV813">
        <v>0.87830614188495493</v>
      </c>
      <c r="AW813">
        <v>0.88261068172511403</v>
      </c>
      <c r="AX813">
        <v>0.8865693150503966</v>
      </c>
      <c r="AY813">
        <v>0.88480188053225317</v>
      </c>
      <c r="AZ813">
        <v>0.88161689782108699</v>
      </c>
    </row>
    <row r="814" spans="11:52" ht="14.4">
      <c r="K814" t="s">
        <v>1568</v>
      </c>
      <c r="L814" t="s">
        <v>1556</v>
      </c>
      <c r="M814" t="s">
        <v>21</v>
      </c>
      <c r="N814" t="s">
        <v>80</v>
      </c>
      <c r="AC814">
        <v>0.89093635463692589</v>
      </c>
      <c r="AD814">
        <v>0.8919513117368042</v>
      </c>
      <c r="AE814">
        <v>0.89597113339330348</v>
      </c>
      <c r="AF814">
        <v>0.90585903422592684</v>
      </c>
      <c r="AG814">
        <v>0.91222351812112545</v>
      </c>
      <c r="AH814">
        <v>0.91279809324523276</v>
      </c>
      <c r="AI814">
        <v>0.910762092187827</v>
      </c>
      <c r="AJ814">
        <v>0.90815551905523884</v>
      </c>
      <c r="AK814">
        <v>0.90213828554159925</v>
      </c>
      <c r="AL814">
        <v>0.84334876877664255</v>
      </c>
      <c r="AM814">
        <v>0.84387415645615838</v>
      </c>
      <c r="AN814">
        <v>0.85144398369757668</v>
      </c>
    </row>
    <row r="815" spans="11:52" ht="14.4">
      <c r="K815" t="s">
        <v>1569</v>
      </c>
      <c r="L815" t="s">
        <v>1556</v>
      </c>
      <c r="M815" t="s">
        <v>22</v>
      </c>
      <c r="N815" t="s">
        <v>80</v>
      </c>
      <c r="AC815">
        <v>0.37537904873909272</v>
      </c>
      <c r="AD815">
        <v>0.38323129735180966</v>
      </c>
      <c r="AE815">
        <v>0.39107621884210303</v>
      </c>
      <c r="AF815">
        <v>0.41926699794436034</v>
      </c>
      <c r="AG815">
        <v>0.42274830034888639</v>
      </c>
      <c r="AH815">
        <v>0.44218838834785151</v>
      </c>
      <c r="AI815">
        <v>0.46372513605881965</v>
      </c>
      <c r="AJ815">
        <v>0.49580049134806053</v>
      </c>
      <c r="AK815">
        <v>0.4994444704673271</v>
      </c>
      <c r="AL815">
        <v>0.52106818161894897</v>
      </c>
      <c r="AM815">
        <v>0.54157890098763051</v>
      </c>
      <c r="AN815">
        <v>0.55970191020372606</v>
      </c>
      <c r="AO815">
        <v>0.55707637717784009</v>
      </c>
      <c r="AP815">
        <v>0.67422510556547777</v>
      </c>
      <c r="AQ815">
        <v>0.72475653472492496</v>
      </c>
      <c r="AR815">
        <v>0.76815658845375467</v>
      </c>
      <c r="AS815">
        <v>0.77056344071345029</v>
      </c>
      <c r="AT815">
        <v>0.79353848628522894</v>
      </c>
      <c r="AU815">
        <v>0.80198165607656757</v>
      </c>
      <c r="AV815">
        <v>0.8184453289495035</v>
      </c>
      <c r="AW815">
        <v>0.8208657113737603</v>
      </c>
      <c r="AX815">
        <v>0.82808644443467883</v>
      </c>
      <c r="AY815">
        <v>0.83857867143585973</v>
      </c>
      <c r="AZ815">
        <v>0.8555881434810505</v>
      </c>
    </row>
    <row r="816" spans="11:52" ht="14.4">
      <c r="K816" t="s">
        <v>1570</v>
      </c>
      <c r="L816" t="s">
        <v>1556</v>
      </c>
      <c r="M816" t="s">
        <v>90</v>
      </c>
      <c r="N816" t="s">
        <v>80</v>
      </c>
      <c r="AC816">
        <v>0.82977956652747531</v>
      </c>
      <c r="AD816">
        <v>0.84177901805889077</v>
      </c>
      <c r="AE816">
        <v>0.85203094934296508</v>
      </c>
      <c r="AF816">
        <v>0.84434043724943186</v>
      </c>
      <c r="AG816">
        <v>0.85029567102875636</v>
      </c>
      <c r="AH816">
        <v>0.85459847640530684</v>
      </c>
      <c r="AI816">
        <v>0.8749846667289024</v>
      </c>
      <c r="AJ816">
        <v>0.88475627267894785</v>
      </c>
      <c r="AK816">
        <v>0.87585234939667189</v>
      </c>
      <c r="AL816">
        <v>0.86245149406900257</v>
      </c>
      <c r="AM816">
        <v>0.84409313935042884</v>
      </c>
      <c r="AN816">
        <v>0.83416993288760477</v>
      </c>
      <c r="AO816">
        <v>0.84243251506631189</v>
      </c>
      <c r="AP816">
        <v>0.84410470159674511</v>
      </c>
      <c r="AQ816">
        <v>0.84858272191419915</v>
      </c>
      <c r="AR816">
        <v>0.8366572706357005</v>
      </c>
      <c r="AS816">
        <v>0.83928853412381443</v>
      </c>
      <c r="AT816">
        <v>0.82522519406801775</v>
      </c>
      <c r="AU816">
        <v>0.83064873088649027</v>
      </c>
      <c r="AV816">
        <v>0.81730209610952431</v>
      </c>
      <c r="AW816">
        <v>0.8314660978748859</v>
      </c>
      <c r="AX816">
        <v>0.81831336140501099</v>
      </c>
      <c r="AY816">
        <v>0.83565807992379471</v>
      </c>
      <c r="AZ816">
        <v>0.8194343018697231</v>
      </c>
    </row>
    <row r="817" spans="11:52" ht="14.4">
      <c r="K817" t="s">
        <v>1571</v>
      </c>
      <c r="L817" t="s">
        <v>1556</v>
      </c>
      <c r="M817" t="s">
        <v>23</v>
      </c>
      <c r="N817" t="s">
        <v>80</v>
      </c>
      <c r="AC817">
        <v>0.85184177415701412</v>
      </c>
      <c r="AD817">
        <v>0.85975670569434315</v>
      </c>
      <c r="AE817">
        <v>0.87589831979847332</v>
      </c>
      <c r="AF817">
        <v>0.85669067040675084</v>
      </c>
      <c r="AG817">
        <v>0.86548672708628638</v>
      </c>
      <c r="AH817">
        <v>0.87120250302761759</v>
      </c>
      <c r="AI817">
        <v>0.8863346419179684</v>
      </c>
      <c r="AJ817">
        <v>0.89021916444916027</v>
      </c>
      <c r="AK817">
        <v>0.86760678724312812</v>
      </c>
      <c r="AL817">
        <v>0.86929225364380835</v>
      </c>
      <c r="AM817">
        <v>0.85054079270166572</v>
      </c>
      <c r="AN817">
        <v>0.83281955945238306</v>
      </c>
      <c r="AO817">
        <v>0.83336512021873532</v>
      </c>
      <c r="AP817">
        <v>0.8366844148913537</v>
      </c>
      <c r="AQ817">
        <v>0.83705688726212524</v>
      </c>
      <c r="AR817">
        <v>0.83457271950677325</v>
      </c>
      <c r="AS817">
        <v>0.84274397434040893</v>
      </c>
      <c r="AT817">
        <v>0.83893251311735328</v>
      </c>
      <c r="AU817">
        <v>0.82112389456773427</v>
      </c>
      <c r="AV817">
        <v>0.81010827968682741</v>
      </c>
      <c r="AW817">
        <v>0.8139908637007478</v>
      </c>
      <c r="AX817">
        <v>0.82490550466282175</v>
      </c>
      <c r="AY817">
        <v>0.83233591513552452</v>
      </c>
      <c r="AZ817">
        <v>0.82209724575494092</v>
      </c>
    </row>
    <row r="818" spans="11:52" ht="14.4">
      <c r="K818" t="s">
        <v>1572</v>
      </c>
      <c r="L818" t="s">
        <v>1556</v>
      </c>
      <c r="M818" t="s">
        <v>24</v>
      </c>
      <c r="N818" t="s">
        <v>80</v>
      </c>
      <c r="AC818">
        <v>0.82639754986757408</v>
      </c>
      <c r="AD818">
        <v>0.84109157919268884</v>
      </c>
      <c r="AE818">
        <v>0.84754191194072859</v>
      </c>
      <c r="AF818">
        <v>0.87422112194410018</v>
      </c>
      <c r="AG818">
        <v>0.8822823921018681</v>
      </c>
      <c r="AH818">
        <v>0.88790528633574117</v>
      </c>
      <c r="AI818">
        <v>0.89231106386051051</v>
      </c>
      <c r="AJ818">
        <v>0.90271318268554612</v>
      </c>
      <c r="AK818">
        <v>0.89042511254763246</v>
      </c>
      <c r="AL818">
        <v>0.80503756947916083</v>
      </c>
      <c r="AM818">
        <v>0.80446923372670431</v>
      </c>
      <c r="AN818">
        <v>0.78962273649430315</v>
      </c>
      <c r="AO818">
        <v>0.79227720458869821</v>
      </c>
      <c r="AP818">
        <v>0.78973422327109388</v>
      </c>
      <c r="AQ818">
        <v>0.80068658282349348</v>
      </c>
      <c r="AR818">
        <v>0.83504132504063389</v>
      </c>
      <c r="AS818">
        <v>0.84179414951765041</v>
      </c>
      <c r="AT818">
        <v>0.85095997549538738</v>
      </c>
      <c r="AU818">
        <v>0.85028826031111915</v>
      </c>
      <c r="AV818">
        <v>0.84559452523787659</v>
      </c>
      <c r="AW818">
        <v>0.84830477028357765</v>
      </c>
      <c r="AX818">
        <v>0.84076263497653903</v>
      </c>
      <c r="AY818">
        <v>0.84307832708819452</v>
      </c>
      <c r="AZ818">
        <v>0.85848462644092549</v>
      </c>
    </row>
    <row r="819" spans="11:52" ht="14.4">
      <c r="K819" t="s">
        <v>1573</v>
      </c>
      <c r="L819" t="s">
        <v>1556</v>
      </c>
      <c r="M819" t="s">
        <v>1386</v>
      </c>
      <c r="N819" t="s">
        <v>80</v>
      </c>
      <c r="O819" t="s">
        <v>6079</v>
      </c>
      <c r="P819" t="s">
        <v>6079</v>
      </c>
      <c r="Q819" t="s">
        <v>6079</v>
      </c>
      <c r="R819" t="s">
        <v>6079</v>
      </c>
      <c r="S819" t="s">
        <v>6079</v>
      </c>
      <c r="T819" t="s">
        <v>6079</v>
      </c>
      <c r="U819" t="s">
        <v>6079</v>
      </c>
      <c r="V819" t="s">
        <v>6079</v>
      </c>
      <c r="W819" t="s">
        <v>6079</v>
      </c>
      <c r="X819" t="s">
        <v>6079</v>
      </c>
      <c r="Y819" t="s">
        <v>6079</v>
      </c>
      <c r="Z819" t="s">
        <v>6079</v>
      </c>
      <c r="AA819" t="s">
        <v>6079</v>
      </c>
      <c r="AC819">
        <v>0.90738360155426756</v>
      </c>
      <c r="AD819">
        <v>0.91111177542995825</v>
      </c>
      <c r="AE819">
        <v>0.91128226653503563</v>
      </c>
      <c r="AF819">
        <v>0.9144357396407724</v>
      </c>
      <c r="AG819">
        <v>0.90649351960521474</v>
      </c>
      <c r="AH819">
        <v>0.90514414833782386</v>
      </c>
      <c r="AI819">
        <v>0.89929257442019939</v>
      </c>
      <c r="AJ819">
        <v>0.8975579836812988</v>
      </c>
      <c r="AK819">
        <v>0.847327527410771</v>
      </c>
      <c r="AL819">
        <v>0.82464789386462478</v>
      </c>
      <c r="AM819">
        <v>0.82698967993653982</v>
      </c>
      <c r="AN819">
        <v>0.83307332617603536</v>
      </c>
      <c r="AO819">
        <v>0.84151887728235442</v>
      </c>
      <c r="AP819">
        <v>0.85219656840016444</v>
      </c>
      <c r="AQ819">
        <v>0.8713992291539655</v>
      </c>
      <c r="AR819">
        <v>0.89870721839019807</v>
      </c>
      <c r="AS819">
        <v>0.91473956472716877</v>
      </c>
      <c r="AT819">
        <v>0.92653709204874812</v>
      </c>
      <c r="AU819">
        <v>0.92872370692398987</v>
      </c>
      <c r="AV819">
        <v>0.93952184528801197</v>
      </c>
      <c r="AW819">
        <v>0.93929171575388959</v>
      </c>
      <c r="AX819">
        <v>0.94030384027816816</v>
      </c>
      <c r="AY819">
        <v>0.93321826264560259</v>
      </c>
      <c r="AZ819">
        <v>0.93121056784017364</v>
      </c>
    </row>
    <row r="820" spans="11:52" ht="14.4">
      <c r="K820" t="s">
        <v>1574</v>
      </c>
      <c r="L820" t="s">
        <v>1556</v>
      </c>
      <c r="M820" t="s">
        <v>25</v>
      </c>
      <c r="N820" t="s">
        <v>80</v>
      </c>
      <c r="AC820">
        <v>0.77919318789671765</v>
      </c>
      <c r="AD820">
        <v>0.79261839034733073</v>
      </c>
      <c r="AE820">
        <v>0.79829133363332083</v>
      </c>
      <c r="AF820">
        <v>0.82090289962489327</v>
      </c>
      <c r="AG820">
        <v>0.81582450723004862</v>
      </c>
      <c r="AH820">
        <v>0.82594451918745404</v>
      </c>
      <c r="AI820">
        <v>0.83422920679674017</v>
      </c>
      <c r="AJ820">
        <v>0.84302014137362979</v>
      </c>
      <c r="AK820">
        <v>0.8407278911961229</v>
      </c>
      <c r="AL820">
        <v>0.82112368096061972</v>
      </c>
      <c r="AM820">
        <v>0.82671589038300075</v>
      </c>
      <c r="AN820">
        <v>0.81092986324474781</v>
      </c>
      <c r="AO820">
        <v>0.81667578851766143</v>
      </c>
      <c r="AP820">
        <v>0.81868358719002732</v>
      </c>
      <c r="AQ820">
        <v>0.82838651207430669</v>
      </c>
      <c r="AR820">
        <v>0.82070628808420709</v>
      </c>
      <c r="AS820">
        <v>0.83087461496503645</v>
      </c>
      <c r="AT820">
        <v>0.8317329491197738</v>
      </c>
      <c r="AU820">
        <v>0.8371358641654717</v>
      </c>
      <c r="AV820">
        <v>0.84870608037353668</v>
      </c>
      <c r="AW820">
        <v>0.85730339368842834</v>
      </c>
      <c r="AX820">
        <v>0.86030872734523589</v>
      </c>
      <c r="AY820">
        <v>0.85883415948011954</v>
      </c>
      <c r="AZ820">
        <v>0.85798695583170437</v>
      </c>
    </row>
    <row r="821" spans="11:52" ht="14.4">
      <c r="K821" t="s">
        <v>5665</v>
      </c>
      <c r="L821" t="s">
        <v>1556</v>
      </c>
      <c r="M821" t="s">
        <v>5610</v>
      </c>
      <c r="N821" t="s">
        <v>80</v>
      </c>
      <c r="AO821">
        <v>0.98113885655149813</v>
      </c>
      <c r="AP821" t="s">
        <v>6079</v>
      </c>
      <c r="AQ821" t="s">
        <v>6079</v>
      </c>
      <c r="AR821" t="s">
        <v>6079</v>
      </c>
      <c r="AS821" t="s">
        <v>6079</v>
      </c>
      <c r="AT821">
        <v>0.98169631788884293</v>
      </c>
      <c r="AU821">
        <v>0.97484399673112709</v>
      </c>
      <c r="AV821">
        <v>0.98887238586607051</v>
      </c>
      <c r="AW821">
        <v>0.98822752382494039</v>
      </c>
      <c r="AX821">
        <v>0.98812699527869119</v>
      </c>
      <c r="AY821">
        <v>0.98649304221788658</v>
      </c>
      <c r="AZ821">
        <v>0.98923548828354191</v>
      </c>
    </row>
    <row r="822" spans="11:52" ht="14.4">
      <c r="K822" t="s">
        <v>1575</v>
      </c>
      <c r="L822" t="s">
        <v>1556</v>
      </c>
      <c r="M822" t="s">
        <v>98</v>
      </c>
      <c r="N822" t="s">
        <v>80</v>
      </c>
      <c r="AC822">
        <v>0.86721357193317761</v>
      </c>
      <c r="AD822">
        <v>0.8707684072877635</v>
      </c>
      <c r="AE822">
        <v>0.86592056807704765</v>
      </c>
      <c r="AF822">
        <v>0.86570114004471621</v>
      </c>
      <c r="AG822">
        <v>0.88743948367352476</v>
      </c>
      <c r="AH822">
        <v>0.88853674746495459</v>
      </c>
      <c r="AI822">
        <v>0.88744403239711012</v>
      </c>
      <c r="AJ822">
        <v>0.89181882788297762</v>
      </c>
      <c r="AK822">
        <v>0.88087043734195603</v>
      </c>
      <c r="AL822">
        <v>0.88153715086065187</v>
      </c>
      <c r="AM822">
        <v>0.87553862925330206</v>
      </c>
      <c r="AN822">
        <v>0.89668120002190732</v>
      </c>
      <c r="AO822">
        <v>0.88189618030156369</v>
      </c>
      <c r="AP822">
        <v>0.89376416958991189</v>
      </c>
      <c r="AQ822">
        <v>0.90286743201197117</v>
      </c>
      <c r="AR822">
        <v>0.90595742418633141</v>
      </c>
      <c r="AS822">
        <v>0.85161028098514491</v>
      </c>
      <c r="AT822">
        <v>0.84067688381219829</v>
      </c>
      <c r="AU822">
        <v>0.85388451725883197</v>
      </c>
      <c r="AV822">
        <v>0.8777962674568246</v>
      </c>
      <c r="AW822">
        <v>0.88421924790311157</v>
      </c>
      <c r="AX822">
        <v>0.90445765914052756</v>
      </c>
      <c r="AY822">
        <v>0.90493839874625748</v>
      </c>
      <c r="AZ822">
        <v>0.90396189922391235</v>
      </c>
    </row>
    <row r="823" spans="11:52" ht="14.4">
      <c r="K823" t="s">
        <v>1576</v>
      </c>
      <c r="L823" t="s">
        <v>1556</v>
      </c>
      <c r="M823" t="s">
        <v>94</v>
      </c>
      <c r="N823" t="s">
        <v>80</v>
      </c>
      <c r="AC823">
        <v>0.94986685967164253</v>
      </c>
      <c r="AD823">
        <v>0.95428515030599514</v>
      </c>
      <c r="AE823">
        <v>0.94973677315032157</v>
      </c>
      <c r="AF823">
        <v>0.93511822305626402</v>
      </c>
      <c r="AG823">
        <v>0.93126496001842307</v>
      </c>
      <c r="AH823">
        <v>0.9336993246053128</v>
      </c>
      <c r="AI823">
        <v>0.93381510911597854</v>
      </c>
      <c r="AJ823">
        <v>0.93646966370277218</v>
      </c>
      <c r="AK823">
        <v>0.92779247332939285</v>
      </c>
      <c r="AL823">
        <v>0.92511375737172441</v>
      </c>
      <c r="AM823">
        <v>0.91862827109385292</v>
      </c>
      <c r="AN823">
        <v>0.91807280189866147</v>
      </c>
      <c r="AO823">
        <v>0.92228451169544923</v>
      </c>
      <c r="AP823">
        <v>0.92603605479154594</v>
      </c>
      <c r="AQ823">
        <v>0.92521029537753741</v>
      </c>
      <c r="AR823">
        <v>0.92834189591460481</v>
      </c>
      <c r="AS823">
        <v>0.92411764902514115</v>
      </c>
      <c r="AT823">
        <v>0.92286775029690915</v>
      </c>
      <c r="AU823">
        <v>0.92707201575490306</v>
      </c>
      <c r="AV823">
        <v>0.92071503686464029</v>
      </c>
      <c r="AW823">
        <v>0.91603637996612419</v>
      </c>
      <c r="AX823">
        <v>0.91498389106339251</v>
      </c>
      <c r="AY823">
        <v>0.92253381403693646</v>
      </c>
      <c r="AZ823">
        <v>0.92707182256506548</v>
      </c>
    </row>
    <row r="824" spans="11:52" ht="14.4">
      <c r="K824" t="s">
        <v>1577</v>
      </c>
      <c r="L824" t="s">
        <v>1556</v>
      </c>
      <c r="M824" t="s">
        <v>99</v>
      </c>
      <c r="N824" t="s">
        <v>80</v>
      </c>
      <c r="AC824">
        <v>0.82277946618731213</v>
      </c>
      <c r="AD824">
        <v>0.85117207748773571</v>
      </c>
      <c r="AE824">
        <v>0.85577312121984483</v>
      </c>
      <c r="AF824">
        <v>0.86075240664216413</v>
      </c>
      <c r="AG824">
        <v>0.85263354514905698</v>
      </c>
      <c r="AH824">
        <v>0.85857941433909757</v>
      </c>
      <c r="AI824">
        <v>0.854485871232046</v>
      </c>
      <c r="AJ824">
        <v>0.86382485277700516</v>
      </c>
      <c r="AK824">
        <v>0.8552494303811975</v>
      </c>
      <c r="AL824">
        <v>0.8651719341763372</v>
      </c>
      <c r="AM824">
        <v>0.870163344955731</v>
      </c>
      <c r="AN824">
        <v>0.87047045423274405</v>
      </c>
      <c r="AO824">
        <v>0.86653256385211297</v>
      </c>
      <c r="AP824">
        <v>0.87727642066373412</v>
      </c>
      <c r="AQ824">
        <v>0.87582479485553566</v>
      </c>
      <c r="AR824">
        <v>0.88152958786367008</v>
      </c>
      <c r="AS824">
        <v>0.87737444909786511</v>
      </c>
      <c r="AT824">
        <v>0.88173919086516672</v>
      </c>
      <c r="AU824">
        <v>0.88115317150041916</v>
      </c>
      <c r="AV824">
        <v>0.89064100409462243</v>
      </c>
      <c r="AW824">
        <v>0.89675240307250847</v>
      </c>
      <c r="AX824">
        <v>0.91032650711804053</v>
      </c>
      <c r="AY824">
        <v>0.90895988541159567</v>
      </c>
      <c r="AZ824">
        <v>0.90729566752296609</v>
      </c>
    </row>
    <row r="825" spans="11:52" ht="14.4">
      <c r="K825" t="s">
        <v>1578</v>
      </c>
      <c r="L825" t="s">
        <v>1556</v>
      </c>
      <c r="M825" t="s">
        <v>26</v>
      </c>
      <c r="N825" t="s">
        <v>80</v>
      </c>
      <c r="O825" t="s">
        <v>6079</v>
      </c>
      <c r="P825" t="s">
        <v>6079</v>
      </c>
      <c r="Q825" t="s">
        <v>6079</v>
      </c>
      <c r="R825" t="s">
        <v>6079</v>
      </c>
      <c r="S825" t="s">
        <v>6079</v>
      </c>
      <c r="AC825">
        <v>0.91547938303757692</v>
      </c>
      <c r="AD825">
        <v>0.91147182640719637</v>
      </c>
      <c r="AE825">
        <v>0.90761461207667948</v>
      </c>
      <c r="AF825">
        <v>0.90599099366568259</v>
      </c>
      <c r="AG825">
        <v>0.90025326420845964</v>
      </c>
      <c r="AH825">
        <v>0.90699346796859903</v>
      </c>
      <c r="AI825">
        <v>0.8963128873895474</v>
      </c>
      <c r="AJ825">
        <v>0.89687259109855666</v>
      </c>
      <c r="AK825">
        <v>0.88402972238606015</v>
      </c>
      <c r="AL825">
        <v>0.86756951350329059</v>
      </c>
      <c r="AM825">
        <v>0.88090919109929522</v>
      </c>
      <c r="AN825">
        <v>0.85199230051158548</v>
      </c>
      <c r="AO825">
        <v>0.8596603856045566</v>
      </c>
      <c r="AP825">
        <v>0.85400167918193137</v>
      </c>
      <c r="AQ825">
        <v>0.86227670106616228</v>
      </c>
      <c r="AR825">
        <v>0.86130965463181086</v>
      </c>
      <c r="AS825">
        <v>0.86500025516192958</v>
      </c>
      <c r="AT825">
        <v>0.87437922177251026</v>
      </c>
      <c r="AU825">
        <v>0.88499109030582757</v>
      </c>
      <c r="AV825">
        <v>0.89202058865985567</v>
      </c>
      <c r="AW825">
        <v>0.90094962724916339</v>
      </c>
      <c r="AX825">
        <v>0.89712632857735275</v>
      </c>
      <c r="AY825">
        <v>0.90419224303189916</v>
      </c>
      <c r="AZ825">
        <v>0.91857734834370031</v>
      </c>
    </row>
    <row r="826" spans="11:52" ht="14.4">
      <c r="K826" t="s">
        <v>1579</v>
      </c>
      <c r="L826" t="s">
        <v>1556</v>
      </c>
      <c r="M826" t="s">
        <v>27</v>
      </c>
      <c r="N826" t="s">
        <v>80</v>
      </c>
      <c r="AC826">
        <v>0.92250315739686373</v>
      </c>
      <c r="AD826">
        <v>0.92627915149419959</v>
      </c>
      <c r="AE826">
        <v>0.93009261293810308</v>
      </c>
      <c r="AF826">
        <v>0.92937888536914603</v>
      </c>
      <c r="AG826">
        <v>0.92599492508993853</v>
      </c>
      <c r="AH826">
        <v>0.93167498982088348</v>
      </c>
      <c r="AI826">
        <v>0.9319836553320302</v>
      </c>
      <c r="AJ826">
        <v>0.92813922016957229</v>
      </c>
      <c r="AK826">
        <v>0.91332866554911951</v>
      </c>
      <c r="AL826">
        <v>0.88837969194692434</v>
      </c>
      <c r="AM826">
        <v>0.89534360820516123</v>
      </c>
      <c r="AN826">
        <v>0.89888571778086845</v>
      </c>
      <c r="AO826">
        <v>0.90489449623103979</v>
      </c>
      <c r="AP826">
        <v>0.9087202707744918</v>
      </c>
      <c r="AQ826">
        <v>0.91339220669921983</v>
      </c>
      <c r="AR826">
        <v>0.92142118094848158</v>
      </c>
      <c r="AS826">
        <v>0.90859600813205876</v>
      </c>
      <c r="AT826">
        <v>0.9154124977325554</v>
      </c>
      <c r="AU826">
        <v>0.90966153467473332</v>
      </c>
      <c r="AV826">
        <v>0.90367649429382046</v>
      </c>
      <c r="AW826">
        <v>0.90684634941457642</v>
      </c>
      <c r="AX826">
        <v>0.91023181669984043</v>
      </c>
      <c r="AY826">
        <v>0.91355836600491036</v>
      </c>
      <c r="AZ826">
        <v>0.90013349932502484</v>
      </c>
    </row>
    <row r="827" spans="11:52" ht="14.4">
      <c r="K827" t="s">
        <v>1580</v>
      </c>
      <c r="L827" t="s">
        <v>1556</v>
      </c>
      <c r="M827" t="s">
        <v>28</v>
      </c>
      <c r="N827" t="s">
        <v>80</v>
      </c>
      <c r="AC827">
        <v>0.91689871502337106</v>
      </c>
      <c r="AD827">
        <v>0.92100629028356484</v>
      </c>
      <c r="AE827">
        <v>0.92827355151212576</v>
      </c>
      <c r="AF827">
        <v>0.93089835223114059</v>
      </c>
      <c r="AG827">
        <v>0.93428923729812963</v>
      </c>
      <c r="AH827">
        <v>0.93750051345444096</v>
      </c>
      <c r="AI827">
        <v>0.93028555555454562</v>
      </c>
      <c r="AJ827">
        <v>0.932605767633787</v>
      </c>
      <c r="AK827">
        <v>0.90131143680959125</v>
      </c>
      <c r="AL827">
        <v>0.89690755580400994</v>
      </c>
      <c r="AM827">
        <v>0.88375674049448061</v>
      </c>
      <c r="AN827">
        <v>0.90360090372798763</v>
      </c>
      <c r="AO827">
        <v>0.90995094838657442</v>
      </c>
      <c r="AP827" t="s">
        <v>6079</v>
      </c>
      <c r="AQ827" t="s">
        <v>6079</v>
      </c>
      <c r="AR827" t="s">
        <v>6079</v>
      </c>
      <c r="AS827" t="s">
        <v>6079</v>
      </c>
      <c r="AT827">
        <v>0.92041867498033059</v>
      </c>
      <c r="AU827">
        <v>0.91883997749165824</v>
      </c>
      <c r="AV827">
        <v>0.91379156131746708</v>
      </c>
      <c r="AW827">
        <v>0.91697233821412027</v>
      </c>
      <c r="AX827">
        <v>0.91740433929948961</v>
      </c>
      <c r="AY827">
        <v>0.91397772965385293</v>
      </c>
      <c r="AZ827">
        <v>0.91508936982979339</v>
      </c>
    </row>
    <row r="828" spans="11:52" ht="14.4">
      <c r="K828" t="s">
        <v>1581</v>
      </c>
      <c r="L828" t="s">
        <v>1556</v>
      </c>
      <c r="M828" t="s">
        <v>29</v>
      </c>
      <c r="N828" t="s">
        <v>80</v>
      </c>
      <c r="AC828">
        <v>0.83758359789073755</v>
      </c>
      <c r="AD828">
        <v>0.8501608839419903</v>
      </c>
      <c r="AE828">
        <v>0.85422280107560289</v>
      </c>
      <c r="AF828">
        <v>0.86210473158756029</v>
      </c>
      <c r="AG828">
        <v>0.86389187676526435</v>
      </c>
      <c r="AH828">
        <v>0.86749015167678301</v>
      </c>
      <c r="AI828">
        <v>0.86905179817111011</v>
      </c>
      <c r="AJ828">
        <v>0.8735712860114262</v>
      </c>
      <c r="AK828">
        <v>0.8712829314346846</v>
      </c>
      <c r="AL828">
        <v>0.85424140344715538</v>
      </c>
      <c r="AM828">
        <v>0.84840293181559456</v>
      </c>
      <c r="AN828">
        <v>0.81939276590014654</v>
      </c>
      <c r="AO828">
        <v>0.81514223567882838</v>
      </c>
      <c r="AP828">
        <v>0.81982991349706913</v>
      </c>
      <c r="AQ828">
        <v>0.82758151779820011</v>
      </c>
      <c r="AR828">
        <v>0.8330746785928087</v>
      </c>
      <c r="AS828">
        <v>0.82857194425391922</v>
      </c>
      <c r="AT828">
        <v>0.83327237494588402</v>
      </c>
      <c r="AU828">
        <v>0.83685629662093963</v>
      </c>
      <c r="AV828">
        <v>0.85132492665562287</v>
      </c>
      <c r="AW828">
        <v>0.85096437587645068</v>
      </c>
      <c r="AX828">
        <v>0.85296929272382382</v>
      </c>
      <c r="AY828">
        <v>0.84928052919160046</v>
      </c>
      <c r="AZ828">
        <v>0.84770134160326416</v>
      </c>
    </row>
    <row r="829" spans="11:52" ht="14.4">
      <c r="K829" t="s">
        <v>1582</v>
      </c>
      <c r="L829" t="s">
        <v>1556</v>
      </c>
      <c r="M829" t="s">
        <v>30</v>
      </c>
      <c r="N829" t="s">
        <v>80</v>
      </c>
      <c r="AC829">
        <v>0.75325426936083728</v>
      </c>
      <c r="AD829">
        <v>0.76320803843923213</v>
      </c>
      <c r="AE829">
        <v>0.77051822794813773</v>
      </c>
      <c r="AF829">
        <v>0.78701979072683403</v>
      </c>
      <c r="AG829">
        <v>0.79154297221897263</v>
      </c>
      <c r="AH829">
        <v>0.80204261084946027</v>
      </c>
      <c r="AI829">
        <v>0.8104249364228614</v>
      </c>
      <c r="AJ829">
        <v>0.83174141165907489</v>
      </c>
      <c r="AK829">
        <v>0.83891300499640564</v>
      </c>
      <c r="AL829">
        <v>0.84154595892330097</v>
      </c>
      <c r="AM829">
        <v>0.84494661351008638</v>
      </c>
      <c r="AN829">
        <v>0.82183544359867244</v>
      </c>
      <c r="AO829">
        <v>0.8301963700131193</v>
      </c>
      <c r="AP829">
        <v>0.82932451317079636</v>
      </c>
      <c r="AQ829">
        <v>0.82910238503897116</v>
      </c>
      <c r="AR829">
        <v>0.82074151568851794</v>
      </c>
      <c r="AS829">
        <v>0.82799183973198531</v>
      </c>
      <c r="AT829">
        <v>0.83826482727116047</v>
      </c>
      <c r="AU829">
        <v>0.84130057677199421</v>
      </c>
      <c r="AV829">
        <v>0.84757298045814156</v>
      </c>
      <c r="AW829">
        <v>0.84504874596674173</v>
      </c>
      <c r="AX829">
        <v>0.84563807755777964</v>
      </c>
      <c r="AY829">
        <v>0.85085003665726677</v>
      </c>
      <c r="AZ829">
        <v>0.84908874294197323</v>
      </c>
    </row>
    <row r="830" spans="11:52" ht="14.4">
      <c r="K830" t="s">
        <v>1583</v>
      </c>
      <c r="L830" t="s">
        <v>1556</v>
      </c>
      <c r="M830" t="s">
        <v>100</v>
      </c>
      <c r="N830" t="s">
        <v>80</v>
      </c>
      <c r="AC830">
        <v>0.78338019236966028</v>
      </c>
      <c r="AD830">
        <v>0.79626575822716028</v>
      </c>
      <c r="AE830">
        <v>0.80075344609813071</v>
      </c>
      <c r="AF830">
        <v>0.79107383768445405</v>
      </c>
      <c r="AG830">
        <v>0.79442595359431933</v>
      </c>
      <c r="AH830">
        <v>0.8061073267466814</v>
      </c>
      <c r="AI830">
        <v>0.81664777221629981</v>
      </c>
      <c r="AJ830">
        <v>0.80820247237379084</v>
      </c>
      <c r="AK830">
        <v>0.79720720261094624</v>
      </c>
      <c r="AL830">
        <v>0.78750530828024501</v>
      </c>
      <c r="AM830">
        <v>0.78840050449739985</v>
      </c>
      <c r="AN830">
        <v>0.75708599367660012</v>
      </c>
      <c r="AO830">
        <v>0.765016783614063</v>
      </c>
      <c r="AP830">
        <v>0.75542644194913666</v>
      </c>
      <c r="AQ830">
        <v>0.75751082373834788</v>
      </c>
      <c r="AR830">
        <v>0.77737202110353243</v>
      </c>
      <c r="AS830">
        <v>0.77723467037712701</v>
      </c>
      <c r="AT830">
        <v>0.78585012592260284</v>
      </c>
      <c r="AU830">
        <v>0.76829838577633636</v>
      </c>
      <c r="AV830">
        <v>0.78404486450443378</v>
      </c>
      <c r="AW830">
        <v>0.78144435448580063</v>
      </c>
      <c r="AX830">
        <v>0.78509903586466356</v>
      </c>
      <c r="AY830">
        <v>0.79624235344932293</v>
      </c>
      <c r="AZ830">
        <v>0.81261714138949281</v>
      </c>
    </row>
    <row r="831" spans="11:52" ht="14.4">
      <c r="K831" t="s">
        <v>1584</v>
      </c>
      <c r="L831" t="s">
        <v>1556</v>
      </c>
      <c r="M831" t="s">
        <v>31</v>
      </c>
      <c r="N831" t="s">
        <v>80</v>
      </c>
      <c r="AC831">
        <v>0.94177265207756411</v>
      </c>
      <c r="AD831">
        <v>0.94337723373917326</v>
      </c>
      <c r="AE831">
        <v>0.94357007619547406</v>
      </c>
      <c r="AF831">
        <v>0.9538031707111978</v>
      </c>
      <c r="AG831">
        <v>0.95484214171272863</v>
      </c>
      <c r="AH831">
        <v>0.95579274189398877</v>
      </c>
      <c r="AI831">
        <v>0.95600603994232181</v>
      </c>
      <c r="AJ831">
        <v>0.95555515596668639</v>
      </c>
      <c r="AK831">
        <v>0.95438086180617732</v>
      </c>
      <c r="AL831">
        <v>0.95011204444061792</v>
      </c>
      <c r="AM831">
        <v>0.95200361412954959</v>
      </c>
      <c r="AN831">
        <v>0.95492319327522779</v>
      </c>
      <c r="AO831">
        <v>0.95674441064652815</v>
      </c>
      <c r="AP831">
        <v>0.95896495145184868</v>
      </c>
      <c r="AQ831">
        <v>0.95939732277239154</v>
      </c>
      <c r="AR831">
        <v>0.96099542032528795</v>
      </c>
      <c r="AS831">
        <v>0.96464284160408187</v>
      </c>
      <c r="AT831">
        <v>0.96466818585082637</v>
      </c>
      <c r="AU831">
        <v>0.95854145381372635</v>
      </c>
      <c r="AV831">
        <v>0.95329434682095793</v>
      </c>
      <c r="AW831">
        <v>0.95020355803837331</v>
      </c>
      <c r="AX831">
        <v>0.94229062470355085</v>
      </c>
      <c r="AY831">
        <v>0.93504223880442927</v>
      </c>
      <c r="AZ831">
        <v>0.93642561803644964</v>
      </c>
    </row>
    <row r="832" spans="11:52" ht="14.4">
      <c r="K832" t="s">
        <v>1585</v>
      </c>
      <c r="L832" t="s">
        <v>1556</v>
      </c>
      <c r="M832" t="s">
        <v>32</v>
      </c>
      <c r="N832" t="s">
        <v>80</v>
      </c>
      <c r="O832" t="s">
        <v>6079</v>
      </c>
      <c r="P832" t="s">
        <v>6079</v>
      </c>
      <c r="Q832" t="s">
        <v>6079</v>
      </c>
      <c r="R832" t="s">
        <v>6079</v>
      </c>
      <c r="S832" t="s">
        <v>6079</v>
      </c>
      <c r="AC832">
        <v>0.80484902015711901</v>
      </c>
      <c r="AD832">
        <v>0.81621713434149246</v>
      </c>
      <c r="AE832">
        <v>0.82775202339014642</v>
      </c>
      <c r="AF832">
        <v>0.85728738684164885</v>
      </c>
      <c r="AG832">
        <v>0.87058063048497381</v>
      </c>
      <c r="AH832">
        <v>0.88579206114965636</v>
      </c>
      <c r="AI832">
        <v>0.89378697370249771</v>
      </c>
      <c r="AJ832">
        <v>0.90415397288475707</v>
      </c>
      <c r="AK832">
        <v>0.91625309699674162</v>
      </c>
      <c r="AL832">
        <v>0.90194270094514306</v>
      </c>
      <c r="AM832">
        <v>0.9003897248242021</v>
      </c>
      <c r="AN832">
        <v>0.88133119915956626</v>
      </c>
      <c r="AO832">
        <v>0.8801339220857497</v>
      </c>
      <c r="AP832">
        <v>0.88590783472537404</v>
      </c>
      <c r="AQ832">
        <v>0.89330124677930334</v>
      </c>
      <c r="AR832">
        <v>0.89326167870536066</v>
      </c>
      <c r="AS832">
        <v>0.89817692741012811</v>
      </c>
      <c r="AT832">
        <v>0.90104902969684253</v>
      </c>
      <c r="AU832">
        <v>0.90265988043909084</v>
      </c>
      <c r="AV832">
        <v>0.90237025803553605</v>
      </c>
      <c r="AW832">
        <v>0.90919053350188495</v>
      </c>
      <c r="AX832">
        <v>0.90503079823468446</v>
      </c>
      <c r="AY832">
        <v>0.90279031434883394</v>
      </c>
      <c r="AZ832">
        <v>0.89710665786733612</v>
      </c>
    </row>
    <row r="833" spans="11:52" ht="14.4">
      <c r="K833" t="s">
        <v>1586</v>
      </c>
      <c r="L833" t="s">
        <v>1556</v>
      </c>
      <c r="M833" t="s">
        <v>93</v>
      </c>
      <c r="N833" t="s">
        <v>80</v>
      </c>
      <c r="AC833">
        <v>0.89751545752562623</v>
      </c>
      <c r="AD833">
        <v>0.89725856953160321</v>
      </c>
      <c r="AE833">
        <v>0.89953663455144861</v>
      </c>
      <c r="AF833">
        <v>0.8933110691804832</v>
      </c>
      <c r="AG833">
        <v>0.89833451198777658</v>
      </c>
      <c r="AH833">
        <v>0.90233781691115067</v>
      </c>
      <c r="AI833">
        <v>0.89700992833141313</v>
      </c>
      <c r="AJ833">
        <v>0.8920301304251449</v>
      </c>
      <c r="AK833">
        <v>0.86098688418115188</v>
      </c>
      <c r="AL833">
        <v>0.81101776628309885</v>
      </c>
      <c r="AM833">
        <v>0.80911134251270866</v>
      </c>
      <c r="AN833">
        <v>0.81600582692731716</v>
      </c>
      <c r="AO833">
        <v>0.82833148752184571</v>
      </c>
      <c r="AP833">
        <v>0.82828897303530413</v>
      </c>
      <c r="AQ833">
        <v>0.83891505776901132</v>
      </c>
      <c r="AR833">
        <v>0.85384630307647025</v>
      </c>
      <c r="AS833">
        <v>0.85656876027487694</v>
      </c>
      <c r="AT833">
        <v>0.86454510062331247</v>
      </c>
      <c r="AU833">
        <v>0.86697736616040577</v>
      </c>
      <c r="AV833">
        <v>0.85865184799522898</v>
      </c>
      <c r="AW833">
        <v>0.85545420067898859</v>
      </c>
      <c r="AX833">
        <v>0.85694049455543109</v>
      </c>
      <c r="AY833">
        <v>0.86420964934000899</v>
      </c>
      <c r="AZ833">
        <v>0.8835188416475438</v>
      </c>
    </row>
    <row r="834" spans="11:52" ht="14.4">
      <c r="K834" t="s">
        <v>1587</v>
      </c>
      <c r="L834" t="s">
        <v>1588</v>
      </c>
      <c r="M834" t="s">
        <v>13</v>
      </c>
      <c r="N834" t="s">
        <v>80</v>
      </c>
      <c r="AC834">
        <v>0.11566991716951767</v>
      </c>
      <c r="AD834">
        <v>0.10343815265010388</v>
      </c>
      <c r="AE834">
        <v>9.9979550630618946E-2</v>
      </c>
      <c r="AF834">
        <v>0.10833038307577614</v>
      </c>
      <c r="AG834">
        <v>0.10921867496189884</v>
      </c>
      <c r="AH834">
        <v>0.10340992147470754</v>
      </c>
      <c r="AI834">
        <v>9.8485694661168577E-2</v>
      </c>
      <c r="AJ834">
        <v>0.10338352205595017</v>
      </c>
      <c r="AK834">
        <v>0.14615400670390161</v>
      </c>
      <c r="AL834">
        <v>0.17837541011775077</v>
      </c>
      <c r="AM834">
        <v>0.17645311742668257</v>
      </c>
      <c r="AN834">
        <v>0.18259919918582904</v>
      </c>
      <c r="AO834">
        <v>0.17785505529189938</v>
      </c>
      <c r="AP834">
        <v>0.17447919681155338</v>
      </c>
      <c r="AQ834">
        <v>0.16056141819538133</v>
      </c>
      <c r="AR834">
        <v>0.17508519796867375</v>
      </c>
      <c r="AS834">
        <v>0.16659634502105808</v>
      </c>
      <c r="AT834">
        <v>0.14920798645086686</v>
      </c>
      <c r="AU834">
        <v>0.16268275115233635</v>
      </c>
      <c r="AV834">
        <v>0.16845795176838305</v>
      </c>
      <c r="AW834">
        <v>0.16240985760795926</v>
      </c>
      <c r="AX834">
        <v>0.16411515480691094</v>
      </c>
      <c r="AY834">
        <v>0.16788817860305524</v>
      </c>
      <c r="AZ834">
        <v>0.1643335936957884</v>
      </c>
    </row>
    <row r="835" spans="11:52" ht="14.4">
      <c r="K835" t="s">
        <v>1589</v>
      </c>
      <c r="L835" t="s">
        <v>1588</v>
      </c>
      <c r="M835" t="s">
        <v>14</v>
      </c>
      <c r="N835" t="s">
        <v>80</v>
      </c>
      <c r="AC835">
        <v>0.10906756888200156</v>
      </c>
      <c r="AD835">
        <v>0.10399633570202996</v>
      </c>
      <c r="AE835">
        <v>0.10083406580092052</v>
      </c>
      <c r="AF835">
        <v>0.10035665706544689</v>
      </c>
      <c r="AG835">
        <v>9.9934147227410786E-2</v>
      </c>
      <c r="AH835">
        <v>9.7638958296041037E-2</v>
      </c>
      <c r="AI835">
        <v>9.1824689229726364E-2</v>
      </c>
      <c r="AJ835">
        <v>9.0641435053502625E-2</v>
      </c>
      <c r="AK835">
        <v>9.4269925162639476E-2</v>
      </c>
      <c r="AL835">
        <v>0.10253429573087262</v>
      </c>
      <c r="AM835">
        <v>0.11164656142888296</v>
      </c>
      <c r="AN835">
        <v>0.11354951827733792</v>
      </c>
      <c r="AO835">
        <v>0.11620256687685102</v>
      </c>
      <c r="AP835">
        <v>0.10776929335756676</v>
      </c>
      <c r="AQ835">
        <v>0.11229869415902424</v>
      </c>
      <c r="AR835">
        <v>0.10716368645943798</v>
      </c>
      <c r="AS835">
        <v>0.11653663659104271</v>
      </c>
      <c r="AT835">
        <v>0.12048099241230896</v>
      </c>
      <c r="AU835">
        <v>0.1358864251817668</v>
      </c>
      <c r="AV835">
        <v>0.13241715333651061</v>
      </c>
      <c r="AW835">
        <v>0.12070199702876236</v>
      </c>
      <c r="AX835">
        <v>0.11668230419821476</v>
      </c>
      <c r="AY835">
        <v>0.11834299269672702</v>
      </c>
      <c r="AZ835">
        <v>0.11426555964186395</v>
      </c>
    </row>
    <row r="836" spans="11:52" ht="14.4">
      <c r="K836" t="s">
        <v>1590</v>
      </c>
      <c r="L836" t="s">
        <v>1588</v>
      </c>
      <c r="M836" t="s">
        <v>92</v>
      </c>
      <c r="N836" t="s">
        <v>80</v>
      </c>
      <c r="AC836">
        <v>8.1181853932541792E-2</v>
      </c>
      <c r="AD836">
        <v>8.910455880463039E-2</v>
      </c>
      <c r="AE836">
        <v>9.749476428477305E-2</v>
      </c>
      <c r="AF836">
        <v>0.10083113870304589</v>
      </c>
      <c r="AG836">
        <v>0.10082015706842495</v>
      </c>
      <c r="AH836">
        <v>9.8883143123537839E-2</v>
      </c>
      <c r="AI836">
        <v>8.528811452708511E-2</v>
      </c>
      <c r="AJ836">
        <v>7.7416234344717755E-2</v>
      </c>
      <c r="AK836">
        <v>9.1206933880325913E-2</v>
      </c>
      <c r="AL836">
        <v>9.6363789540528211E-2</v>
      </c>
      <c r="AM836">
        <v>0.11218181842973528</v>
      </c>
      <c r="AN836">
        <v>0.107788788599907</v>
      </c>
      <c r="AO836">
        <v>9.9358502982142272E-2</v>
      </c>
      <c r="AP836">
        <v>9.6072366985616484E-2</v>
      </c>
      <c r="AQ836">
        <v>9.7542729252952279E-2</v>
      </c>
      <c r="AR836">
        <v>0.12130581547823401</v>
      </c>
      <c r="AS836">
        <v>0.12912635309992021</v>
      </c>
      <c r="AT836">
        <v>0.12520958586534969</v>
      </c>
      <c r="AU836">
        <v>0.1147866524547021</v>
      </c>
      <c r="AV836">
        <v>0.12263588834268918</v>
      </c>
      <c r="AW836">
        <v>0.12080310565026874</v>
      </c>
      <c r="AX836">
        <v>0.11553280095806724</v>
      </c>
      <c r="AY836">
        <v>0.12134381061695659</v>
      </c>
      <c r="AZ836">
        <v>0.14182354622261398</v>
      </c>
    </row>
    <row r="837" spans="11:52" ht="14.4">
      <c r="K837" t="s">
        <v>1591</v>
      </c>
      <c r="L837" t="s">
        <v>1588</v>
      </c>
      <c r="M837" t="s">
        <v>15</v>
      </c>
      <c r="N837" t="s">
        <v>80</v>
      </c>
      <c r="AC837">
        <v>0.18714110011926871</v>
      </c>
      <c r="AD837">
        <v>0.19075039659019027</v>
      </c>
      <c r="AE837" t="s">
        <v>6079</v>
      </c>
      <c r="AF837" t="s">
        <v>6079</v>
      </c>
      <c r="AG837">
        <v>0.12912691135433058</v>
      </c>
      <c r="AH837">
        <v>0.15122079456633744</v>
      </c>
      <c r="AI837">
        <v>0.1499931677131634</v>
      </c>
      <c r="AJ837">
        <v>0.1079319595728289</v>
      </c>
      <c r="AK837">
        <v>0.14128716879921235</v>
      </c>
      <c r="AL837">
        <v>0.13959821935418268</v>
      </c>
      <c r="AM837">
        <v>0.16098310125135246</v>
      </c>
      <c r="AN837">
        <v>0.18455364728079876</v>
      </c>
      <c r="AO837">
        <v>0.17096888553347678</v>
      </c>
      <c r="AP837">
        <v>0.16439660394346714</v>
      </c>
      <c r="AQ837">
        <v>0.1608384656491349</v>
      </c>
      <c r="AR837">
        <v>0.16124270077941519</v>
      </c>
      <c r="AS837">
        <v>0.15081589974853468</v>
      </c>
      <c r="AT837">
        <v>0.15591021540670877</v>
      </c>
      <c r="AU837">
        <v>0.14094256771281349</v>
      </c>
      <c r="AV837">
        <v>0.13097974712543808</v>
      </c>
      <c r="AW837">
        <v>0.12676701900581344</v>
      </c>
      <c r="AX837">
        <v>0.1130328971212254</v>
      </c>
      <c r="AY837">
        <v>0.11275380700511074</v>
      </c>
      <c r="AZ837">
        <v>9.5812567169928295E-2</v>
      </c>
    </row>
    <row r="838" spans="11:52" ht="14.4">
      <c r="K838" t="s">
        <v>1592</v>
      </c>
      <c r="L838" t="s">
        <v>1588</v>
      </c>
      <c r="M838" t="s">
        <v>91</v>
      </c>
      <c r="N838" t="s">
        <v>80</v>
      </c>
      <c r="AC838">
        <v>3.5966553466641175E-2</v>
      </c>
      <c r="AD838">
        <v>3.5164951718276716E-2</v>
      </c>
      <c r="AE838">
        <v>2.8591169123184965E-2</v>
      </c>
      <c r="AF838">
        <v>3.3941693003646432E-2</v>
      </c>
      <c r="AG838">
        <v>3.0784808339350513E-2</v>
      </c>
      <c r="AH838">
        <v>3.0217712354751607E-2</v>
      </c>
      <c r="AI838">
        <v>3.269233488077241E-2</v>
      </c>
      <c r="AJ838">
        <v>3.4524581673457108E-2</v>
      </c>
      <c r="AK838">
        <v>3.6787225171193511E-2</v>
      </c>
      <c r="AL838">
        <v>4.8411903066200454E-2</v>
      </c>
      <c r="AM838">
        <v>5.2493825890321165E-2</v>
      </c>
      <c r="AN838">
        <v>5.7802569929828448E-2</v>
      </c>
      <c r="AO838">
        <v>5.4759750073741557E-2</v>
      </c>
      <c r="AP838">
        <v>5.2534452117631136E-2</v>
      </c>
      <c r="AQ838">
        <v>5.2241088059210183E-2</v>
      </c>
      <c r="AR838">
        <v>6.4170917013042436E-2</v>
      </c>
      <c r="AS838">
        <v>7.0849633888812436E-2</v>
      </c>
      <c r="AT838">
        <v>6.0657378755100223E-2</v>
      </c>
      <c r="AU838">
        <v>9.4326292851832291E-2</v>
      </c>
      <c r="AV838">
        <v>0.11199622558332938</v>
      </c>
      <c r="AW838">
        <v>0.100025130236751</v>
      </c>
      <c r="AX838">
        <v>9.7224132666477309E-2</v>
      </c>
      <c r="AY838">
        <v>9.8936703384425478E-2</v>
      </c>
      <c r="AZ838">
        <v>0.10074968361143193</v>
      </c>
    </row>
    <row r="839" spans="11:52" ht="14.4">
      <c r="K839" t="s">
        <v>1593</v>
      </c>
      <c r="L839" t="s">
        <v>1588</v>
      </c>
      <c r="M839" t="s">
        <v>16</v>
      </c>
      <c r="N839" t="s">
        <v>80</v>
      </c>
      <c r="AC839">
        <v>5.8045468163791553E-2</v>
      </c>
      <c r="AD839">
        <v>5.8682228551183102E-2</v>
      </c>
      <c r="AE839">
        <v>5.7974843690841611E-2</v>
      </c>
      <c r="AF839">
        <v>7.7766958999740191E-2</v>
      </c>
      <c r="AG839">
        <v>6.8929303043464549E-2</v>
      </c>
      <c r="AH839">
        <v>6.7903393627566602E-2</v>
      </c>
      <c r="AI839">
        <v>6.5458902580968759E-2</v>
      </c>
      <c r="AJ839">
        <v>5.0323336200328368E-2</v>
      </c>
      <c r="AK839">
        <v>5.599868634357049E-2</v>
      </c>
      <c r="AL839">
        <v>7.1033889300855205E-2</v>
      </c>
      <c r="AM839">
        <v>6.8013449466201401E-2</v>
      </c>
      <c r="AN839">
        <v>9.215208271517332E-2</v>
      </c>
      <c r="AO839">
        <v>9.3288833519742764E-2</v>
      </c>
      <c r="AP839">
        <v>8.3692195460388308E-2</v>
      </c>
      <c r="AQ839">
        <v>8.0706988707471339E-2</v>
      </c>
      <c r="AR839">
        <v>8.6235784576445443E-2</v>
      </c>
      <c r="AS839">
        <v>9.3459063681225252E-2</v>
      </c>
      <c r="AT839">
        <v>0.10815706992844036</v>
      </c>
      <c r="AU839">
        <v>0.10699207905811384</v>
      </c>
      <c r="AV839">
        <v>9.8845583052774702E-2</v>
      </c>
      <c r="AW839">
        <v>9.6205498978391243E-2</v>
      </c>
      <c r="AX839">
        <v>0.101490418175959</v>
      </c>
      <c r="AY839">
        <v>0.10693148819822872</v>
      </c>
      <c r="AZ839">
        <v>0.11742943316225626</v>
      </c>
    </row>
    <row r="840" spans="11:52" ht="14.4">
      <c r="K840" t="s">
        <v>1594</v>
      </c>
      <c r="L840" t="s">
        <v>1588</v>
      </c>
      <c r="M840" t="s">
        <v>17</v>
      </c>
      <c r="N840" t="s">
        <v>80</v>
      </c>
      <c r="AC840">
        <v>6.6603284351550884E-2</v>
      </c>
      <c r="AD840">
        <v>6.9145964679016583E-2</v>
      </c>
      <c r="AE840">
        <v>7.2983159998964764E-2</v>
      </c>
      <c r="AF840">
        <v>6.8210973279756795E-2</v>
      </c>
      <c r="AG840">
        <v>8.1162671570098502E-2</v>
      </c>
      <c r="AH840">
        <v>7.0219696334802101E-2</v>
      </c>
      <c r="AI840">
        <v>6.9612228992212671E-2</v>
      </c>
      <c r="AJ840">
        <v>7.1250362027546088E-2</v>
      </c>
      <c r="AK840">
        <v>0.10546759267880162</v>
      </c>
      <c r="AL840">
        <v>0.12333599792182882</v>
      </c>
      <c r="AM840">
        <v>8.1260349652611044E-2</v>
      </c>
      <c r="AN840">
        <v>7.5770941111587553E-2</v>
      </c>
      <c r="AO840">
        <v>7.3442554012380257E-2</v>
      </c>
      <c r="AP840">
        <v>7.7447945175014771E-2</v>
      </c>
      <c r="AQ840">
        <v>7.4253429219814357E-2</v>
      </c>
      <c r="AR840">
        <v>6.506077088814366E-2</v>
      </c>
      <c r="AS840">
        <v>6.1334500589724131E-2</v>
      </c>
      <c r="AT840">
        <v>7.1528238966915875E-2</v>
      </c>
      <c r="AU840">
        <v>6.6722214907591615E-2</v>
      </c>
      <c r="AV840">
        <v>8.560337904192647E-2</v>
      </c>
      <c r="AW840">
        <v>8.5215588552357585E-2</v>
      </c>
      <c r="AX840">
        <v>9.162906838021144E-2</v>
      </c>
      <c r="AY840">
        <v>8.8949643895386704E-2</v>
      </c>
      <c r="AZ840">
        <v>8.8714004261735799E-2</v>
      </c>
    </row>
    <row r="841" spans="11:52" ht="14.4">
      <c r="K841" t="s">
        <v>1595</v>
      </c>
      <c r="L841" t="s">
        <v>1588</v>
      </c>
      <c r="M841" t="s">
        <v>97</v>
      </c>
      <c r="N841" t="s">
        <v>80</v>
      </c>
      <c r="O841" t="s">
        <v>6079</v>
      </c>
      <c r="P841" t="s">
        <v>6079</v>
      </c>
      <c r="Q841" t="s">
        <v>6079</v>
      </c>
      <c r="R841" t="s">
        <v>6079</v>
      </c>
      <c r="S841" t="s">
        <v>6079</v>
      </c>
      <c r="T841" t="s">
        <v>6079</v>
      </c>
      <c r="AC841">
        <v>0.10910557636909532</v>
      </c>
      <c r="AD841">
        <v>0.11088957558341772</v>
      </c>
      <c r="AE841">
        <v>0.10107148624659032</v>
      </c>
      <c r="AF841">
        <v>0.10147545636745564</v>
      </c>
      <c r="AG841">
        <v>0.11256413585981616</v>
      </c>
      <c r="AH841">
        <v>0.10415582342100305</v>
      </c>
      <c r="AI841">
        <v>0.10411982651562228</v>
      </c>
      <c r="AJ841">
        <v>7.951541284549489E-2</v>
      </c>
      <c r="AK841">
        <v>0.10105683247916526</v>
      </c>
      <c r="AL841">
        <v>0.11426694140442892</v>
      </c>
      <c r="AM841">
        <v>0.11603754614971594</v>
      </c>
      <c r="AN841">
        <v>0.10679215550819544</v>
      </c>
      <c r="AO841">
        <v>0.10475772340177336</v>
      </c>
      <c r="AP841">
        <v>8.4093384076713809E-2</v>
      </c>
      <c r="AQ841">
        <v>8.5875922429344678E-2</v>
      </c>
      <c r="AR841">
        <v>0.1006513191802154</v>
      </c>
      <c r="AS841">
        <v>0.12500009796079478</v>
      </c>
      <c r="AT841">
        <v>0.10851702390283792</v>
      </c>
      <c r="AU841">
        <v>0.10886319845396386</v>
      </c>
      <c r="AV841">
        <v>0.10851370835134236</v>
      </c>
      <c r="AW841">
        <v>0.10445180441483076</v>
      </c>
      <c r="AX841">
        <v>0.10185830093543248</v>
      </c>
      <c r="AY841">
        <v>0.10243976981173145</v>
      </c>
      <c r="AZ841">
        <v>9.5064244752223345E-2</v>
      </c>
    </row>
    <row r="842" spans="11:52" ht="14.4">
      <c r="K842" t="s">
        <v>1596</v>
      </c>
      <c r="L842" t="s">
        <v>1588</v>
      </c>
      <c r="M842" t="s">
        <v>18</v>
      </c>
      <c r="N842" t="s">
        <v>80</v>
      </c>
      <c r="AC842">
        <v>6.7504887509581321E-2</v>
      </c>
      <c r="AD842">
        <v>6.5687350937377778E-2</v>
      </c>
      <c r="AE842">
        <v>6.2862034851914231E-2</v>
      </c>
      <c r="AF842">
        <v>6.1271869063419485E-2</v>
      </c>
      <c r="AG842">
        <v>5.9963286835685345E-2</v>
      </c>
      <c r="AH842">
        <v>5.8697715276037475E-2</v>
      </c>
      <c r="AI842">
        <v>6.0007989364151318E-2</v>
      </c>
      <c r="AJ842">
        <v>5.7732390711833018E-2</v>
      </c>
      <c r="AK842">
        <v>5.7169383985109352E-2</v>
      </c>
      <c r="AL842">
        <v>6.0584228442267241E-2</v>
      </c>
      <c r="AM842">
        <v>6.0016910458624957E-2</v>
      </c>
      <c r="AN842">
        <v>7.0735680721619634E-2</v>
      </c>
      <c r="AO842">
        <v>7.463093996062764E-2</v>
      </c>
      <c r="AP842">
        <v>7.3433892626050434E-2</v>
      </c>
      <c r="AQ842">
        <v>7.249650340189738E-2</v>
      </c>
      <c r="AR842">
        <v>7.3550952500567549E-2</v>
      </c>
      <c r="AS842">
        <v>6.9565825131791353E-2</v>
      </c>
      <c r="AT842">
        <v>6.6544675709639983E-2</v>
      </c>
      <c r="AU842">
        <v>6.6218787107139521E-2</v>
      </c>
      <c r="AV842">
        <v>6.808855302547405E-2</v>
      </c>
      <c r="AW842">
        <v>6.881879612273481E-2</v>
      </c>
      <c r="AX842">
        <v>6.7629428069945902E-2</v>
      </c>
      <c r="AY842">
        <v>6.9450455067626857E-2</v>
      </c>
      <c r="AZ842">
        <v>7.227579221915173E-2</v>
      </c>
    </row>
    <row r="843" spans="11:52" ht="14.4">
      <c r="K843" t="s">
        <v>1597</v>
      </c>
      <c r="L843" t="s">
        <v>1588</v>
      </c>
      <c r="M843" t="s">
        <v>34</v>
      </c>
      <c r="N843" t="s">
        <v>80</v>
      </c>
      <c r="AC843">
        <v>7.8480971144138156E-2</v>
      </c>
      <c r="AD843">
        <v>7.6819401888189379E-2</v>
      </c>
      <c r="AE843">
        <v>7.5449243334421712E-2</v>
      </c>
      <c r="AF843">
        <v>7.3929826301562099E-2</v>
      </c>
      <c r="AG843">
        <v>7.1757158696222026E-2</v>
      </c>
      <c r="AH843">
        <v>6.9761292037871361E-2</v>
      </c>
      <c r="AI843">
        <v>6.9402714833618762E-2</v>
      </c>
      <c r="AJ843">
        <v>6.7646465949427748E-2</v>
      </c>
      <c r="AK843">
        <v>7.0140820589708858E-2</v>
      </c>
      <c r="AL843">
        <v>8.1974080080545339E-2</v>
      </c>
      <c r="AM843">
        <v>8.0125691161992404E-2</v>
      </c>
      <c r="AN843">
        <v>9.0968576668066542E-2</v>
      </c>
      <c r="AO843">
        <v>8.9778501904604999E-2</v>
      </c>
      <c r="AP843">
        <v>8.8212564217385186E-2</v>
      </c>
      <c r="AQ843">
        <v>8.6713864568610508E-2</v>
      </c>
      <c r="AR843">
        <v>8.9220861218798159E-2</v>
      </c>
      <c r="AS843">
        <v>9.1148974096201443E-2</v>
      </c>
      <c r="AT843">
        <v>9.4601301384058895E-2</v>
      </c>
      <c r="AU843">
        <v>9.5819653590955831E-2</v>
      </c>
      <c r="AV843">
        <v>9.4091819562770629E-2</v>
      </c>
      <c r="AW843">
        <v>9.1266569795505043E-2</v>
      </c>
      <c r="AX843">
        <v>9.0626496521894043E-2</v>
      </c>
      <c r="AY843">
        <v>9.2147113980898893E-2</v>
      </c>
      <c r="AZ843">
        <v>9.604754217420132E-2</v>
      </c>
    </row>
    <row r="844" spans="11:52" ht="14.4">
      <c r="K844" t="s">
        <v>1598</v>
      </c>
      <c r="L844" t="s">
        <v>1588</v>
      </c>
      <c r="M844" t="s">
        <v>19</v>
      </c>
      <c r="N844" t="s">
        <v>80</v>
      </c>
      <c r="AC844">
        <v>6.9588036351062352E-2</v>
      </c>
      <c r="AD844">
        <v>9.0139389619719595E-2</v>
      </c>
      <c r="AE844">
        <v>8.8976518259717557E-2</v>
      </c>
      <c r="AF844">
        <v>6.6350092384420009E-2</v>
      </c>
      <c r="AG844">
        <v>6.6125992676315123E-2</v>
      </c>
      <c r="AH844">
        <v>6.4754952987454345E-2</v>
      </c>
      <c r="AI844">
        <v>5.3894313316628077E-2</v>
      </c>
      <c r="AJ844">
        <v>5.2276815091256021E-2</v>
      </c>
      <c r="AK844">
        <v>4.5302140460224974E-2</v>
      </c>
      <c r="AL844">
        <v>5.7564525314046454E-2</v>
      </c>
      <c r="AM844">
        <v>5.9688276243098179E-2</v>
      </c>
      <c r="AN844">
        <v>5.6207320750322989E-2</v>
      </c>
      <c r="AO844">
        <v>5.9502252284338537E-2</v>
      </c>
      <c r="AP844">
        <v>5.4910844846030128E-2</v>
      </c>
      <c r="AQ844">
        <v>5.5156920349002381E-2</v>
      </c>
      <c r="AR844">
        <v>5.3994600185025901E-2</v>
      </c>
      <c r="AS844">
        <v>5.6252691217883746E-2</v>
      </c>
      <c r="AT844">
        <v>5.574472279033027E-2</v>
      </c>
      <c r="AU844">
        <v>5.7236998591222242E-2</v>
      </c>
      <c r="AV844">
        <v>5.8044978534558922E-2</v>
      </c>
      <c r="AW844">
        <v>5.9808489294058555E-2</v>
      </c>
      <c r="AX844">
        <v>7.0945913952714365E-2</v>
      </c>
      <c r="AY844">
        <v>6.9224661366008716E-2</v>
      </c>
      <c r="AZ844">
        <v>8.0913013420770244E-2</v>
      </c>
    </row>
    <row r="845" spans="11:52" ht="14.4">
      <c r="K845" t="s">
        <v>1599</v>
      </c>
      <c r="L845" t="s">
        <v>1588</v>
      </c>
      <c r="M845" t="s">
        <v>20</v>
      </c>
      <c r="N845" t="s">
        <v>80</v>
      </c>
      <c r="AC845">
        <v>8.0375562218835225E-2</v>
      </c>
      <c r="AD845">
        <v>7.7082120160654966E-2</v>
      </c>
      <c r="AE845">
        <v>7.6106756418754848E-2</v>
      </c>
      <c r="AF845">
        <v>7.4267463854199994E-2</v>
      </c>
      <c r="AG845">
        <v>7.0380839712242238E-2</v>
      </c>
      <c r="AH845">
        <v>6.9215689683928605E-2</v>
      </c>
      <c r="AI845">
        <v>6.8986320477275001E-2</v>
      </c>
      <c r="AJ845">
        <v>6.7155057894855305E-2</v>
      </c>
      <c r="AK845">
        <v>6.8707833075055971E-2</v>
      </c>
      <c r="AL845">
        <v>7.2802045853461173E-2</v>
      </c>
      <c r="AM845">
        <v>7.1441428410959865E-2</v>
      </c>
      <c r="AN845">
        <v>8.3849402569599954E-2</v>
      </c>
      <c r="AO845">
        <v>8.3382026773679646E-2</v>
      </c>
      <c r="AP845">
        <v>8.4315017307517351E-2</v>
      </c>
      <c r="AQ845">
        <v>8.5269775164694153E-2</v>
      </c>
      <c r="AR845">
        <v>9.0122899758169686E-2</v>
      </c>
      <c r="AS845">
        <v>9.2702904056440855E-2</v>
      </c>
      <c r="AT845">
        <v>0.10317804295956984</v>
      </c>
      <c r="AU845">
        <v>0.10389418360394874</v>
      </c>
      <c r="AV845">
        <v>9.8262723538376784E-2</v>
      </c>
      <c r="AW845">
        <v>9.4097861686402356E-2</v>
      </c>
      <c r="AX845">
        <v>8.9639121792499901E-2</v>
      </c>
      <c r="AY845">
        <v>9.1228910879951053E-2</v>
      </c>
      <c r="AZ845">
        <v>9.4383878377476929E-2</v>
      </c>
    </row>
    <row r="846" spans="11:52" ht="14.4">
      <c r="K846" t="s">
        <v>1600</v>
      </c>
      <c r="L846" t="s">
        <v>1588</v>
      </c>
      <c r="M846" t="s">
        <v>21</v>
      </c>
      <c r="N846" t="s">
        <v>80</v>
      </c>
      <c r="AC846">
        <v>9.0471343683296096E-2</v>
      </c>
      <c r="AD846">
        <v>9.1284837957108275E-2</v>
      </c>
      <c r="AE846">
        <v>8.8167230618167822E-2</v>
      </c>
      <c r="AF846">
        <v>7.864908164554818E-2</v>
      </c>
      <c r="AG846">
        <v>7.2940168249822898E-2</v>
      </c>
      <c r="AH846">
        <v>7.267346520216518E-2</v>
      </c>
      <c r="AI846">
        <v>7.4804650215386417E-2</v>
      </c>
      <c r="AJ846">
        <v>7.7408451778087611E-2</v>
      </c>
      <c r="AK846">
        <v>8.388364718334762E-2</v>
      </c>
      <c r="AL846">
        <v>0.14081346070252962</v>
      </c>
      <c r="AM846">
        <v>0.14005249887823032</v>
      </c>
      <c r="AN846">
        <v>0.13195691687100444</v>
      </c>
    </row>
    <row r="847" spans="11:52" ht="14.4">
      <c r="K847" t="s">
        <v>1601</v>
      </c>
      <c r="L847" t="s">
        <v>1588</v>
      </c>
      <c r="M847" t="s">
        <v>22</v>
      </c>
      <c r="N847" t="s">
        <v>80</v>
      </c>
      <c r="AC847">
        <v>0.15844970899664784</v>
      </c>
      <c r="AD847">
        <v>0.15363262384077975</v>
      </c>
      <c r="AE847">
        <v>0.15695796236874815</v>
      </c>
      <c r="AF847">
        <v>0.14230892136577289</v>
      </c>
      <c r="AG847">
        <v>0.14455170222017438</v>
      </c>
      <c r="AH847">
        <v>0.14348509703192813</v>
      </c>
      <c r="AI847">
        <v>0.14014970965707338</v>
      </c>
      <c r="AJ847">
        <v>0.12498169019126894</v>
      </c>
      <c r="AK847">
        <v>0.12828288864869375</v>
      </c>
      <c r="AL847">
        <v>0.13633038648168794</v>
      </c>
      <c r="AM847">
        <v>0.12864022025392616</v>
      </c>
      <c r="AN847">
        <v>0.13774596899594277</v>
      </c>
      <c r="AO847">
        <v>0.1368523734277137</v>
      </c>
      <c r="AP847">
        <v>0.12779036637403418</v>
      </c>
      <c r="AQ847">
        <v>0.12960960619302647</v>
      </c>
      <c r="AR847">
        <v>0.12889840333475414</v>
      </c>
      <c r="AS847">
        <v>0.12976224795976732</v>
      </c>
      <c r="AT847">
        <v>0.12718630830050209</v>
      </c>
      <c r="AU847">
        <v>0.12198528132339308</v>
      </c>
      <c r="AV847">
        <v>0.1137145715846552</v>
      </c>
      <c r="AW847">
        <v>0.1123980243133182</v>
      </c>
      <c r="AX847">
        <v>0.107473280057524</v>
      </c>
      <c r="AY847">
        <v>0.1025077398241576</v>
      </c>
      <c r="AZ847">
        <v>9.6060461380692713E-2</v>
      </c>
    </row>
    <row r="848" spans="11:52" ht="14.4">
      <c r="K848" t="s">
        <v>1602</v>
      </c>
      <c r="L848" t="s">
        <v>1588</v>
      </c>
      <c r="M848" t="s">
        <v>90</v>
      </c>
      <c r="N848" t="s">
        <v>80</v>
      </c>
      <c r="AC848">
        <v>7.9969936628921434E-2</v>
      </c>
      <c r="AD848">
        <v>7.3280677045484716E-2</v>
      </c>
      <c r="AE848">
        <v>7.270885501788478E-2</v>
      </c>
      <c r="AF848">
        <v>8.2413374763780314E-2</v>
      </c>
      <c r="AG848">
        <v>7.7224920168429856E-2</v>
      </c>
      <c r="AH848">
        <v>7.5772464901650058E-2</v>
      </c>
      <c r="AI848">
        <v>7.0070312445343008E-2</v>
      </c>
      <c r="AJ848">
        <v>6.4819095271712104E-2</v>
      </c>
      <c r="AK848">
        <v>7.5413901796379218E-2</v>
      </c>
      <c r="AL848">
        <v>8.7017085823974674E-2</v>
      </c>
      <c r="AM848">
        <v>0.10367148773708353</v>
      </c>
      <c r="AN848">
        <v>0.11298192420050968</v>
      </c>
      <c r="AO848">
        <v>0.10640030510592396</v>
      </c>
      <c r="AP848">
        <v>0.10796891591047816</v>
      </c>
      <c r="AQ848">
        <v>0.10821808874633281</v>
      </c>
      <c r="AR848">
        <v>0.12123777069380876</v>
      </c>
      <c r="AS848">
        <v>0.12034420278106468</v>
      </c>
      <c r="AT848">
        <v>0.13815099059018748</v>
      </c>
      <c r="AU848">
        <v>0.1388014227335313</v>
      </c>
      <c r="AV848">
        <v>0.15151214023596962</v>
      </c>
      <c r="AW848">
        <v>0.13945043489556405</v>
      </c>
      <c r="AX848">
        <v>0.15555778916059779</v>
      </c>
      <c r="AY848">
        <v>0.14133675761530803</v>
      </c>
      <c r="AZ848">
        <v>0.15612616426579581</v>
      </c>
    </row>
    <row r="849" spans="11:52" ht="14.4">
      <c r="K849" t="s">
        <v>1603</v>
      </c>
      <c r="L849" t="s">
        <v>1588</v>
      </c>
      <c r="M849" t="s">
        <v>23</v>
      </c>
      <c r="N849" t="s">
        <v>80</v>
      </c>
      <c r="AC849">
        <v>5.2910894363420558E-2</v>
      </c>
      <c r="AD849">
        <v>5.4560316365794587E-2</v>
      </c>
      <c r="AE849">
        <v>4.8525864587280275E-2</v>
      </c>
      <c r="AF849">
        <v>7.4906489406968257E-2</v>
      </c>
      <c r="AG849">
        <v>6.7892262247691113E-2</v>
      </c>
      <c r="AH849">
        <v>6.5607719911147236E-2</v>
      </c>
      <c r="AI849">
        <v>5.6385414378270417E-2</v>
      </c>
      <c r="AJ849">
        <v>5.8472831863085335E-2</v>
      </c>
      <c r="AK849">
        <v>8.2619997512304102E-2</v>
      </c>
      <c r="AL849">
        <v>8.1450597374171055E-2</v>
      </c>
      <c r="AM849">
        <v>0.10258663478546572</v>
      </c>
      <c r="AN849">
        <v>0.12073259960373686</v>
      </c>
      <c r="AO849">
        <v>0.12295205046951742</v>
      </c>
      <c r="AP849">
        <v>0.12118553056616724</v>
      </c>
      <c r="AQ849">
        <v>0.12316667995558142</v>
      </c>
      <c r="AR849">
        <v>0.12539318544345396</v>
      </c>
      <c r="AS849">
        <v>0.11819609766812114</v>
      </c>
      <c r="AT849">
        <v>0.12004896292529384</v>
      </c>
      <c r="AU849">
        <v>0.13709997931025145</v>
      </c>
      <c r="AV849">
        <v>0.14683440939724954</v>
      </c>
      <c r="AW849">
        <v>0.14240665117141332</v>
      </c>
      <c r="AX849">
        <v>0.13536543551963323</v>
      </c>
      <c r="AY849">
        <v>0.12695638659620223</v>
      </c>
      <c r="AZ849">
        <v>0.13826314379439308</v>
      </c>
    </row>
    <row r="850" spans="11:52" ht="14.4">
      <c r="K850" t="s">
        <v>1604</v>
      </c>
      <c r="L850" t="s">
        <v>1588</v>
      </c>
      <c r="M850" t="s">
        <v>24</v>
      </c>
      <c r="N850" t="s">
        <v>80</v>
      </c>
      <c r="AC850">
        <v>8.6472351572169412E-2</v>
      </c>
      <c r="AD850">
        <v>8.5944971839547066E-2</v>
      </c>
      <c r="AE850">
        <v>8.2508390061158912E-2</v>
      </c>
      <c r="AF850">
        <v>6.657497180962299E-2</v>
      </c>
      <c r="AG850">
        <v>6.7060216791470936E-2</v>
      </c>
      <c r="AH850">
        <v>6.3452099897903083E-2</v>
      </c>
      <c r="AI850">
        <v>6.2132011848254211E-2</v>
      </c>
      <c r="AJ850">
        <v>5.9426489163667336E-2</v>
      </c>
      <c r="AK850">
        <v>7.1367046187835001E-2</v>
      </c>
      <c r="AL850">
        <v>0.14539342921391771</v>
      </c>
      <c r="AM850">
        <v>0.14372762326672864</v>
      </c>
      <c r="AN850">
        <v>0.15606161217455042</v>
      </c>
      <c r="AO850">
        <v>0.15806830902268787</v>
      </c>
      <c r="AP850">
        <v>0.1615448052288801</v>
      </c>
      <c r="AQ850">
        <v>0.1538428926507765</v>
      </c>
      <c r="AR850">
        <v>0.12094518040161788</v>
      </c>
      <c r="AS850">
        <v>0.11650500116249514</v>
      </c>
      <c r="AT850">
        <v>0.10948229482067244</v>
      </c>
      <c r="AU850">
        <v>0.1157733786891976</v>
      </c>
      <c r="AV850">
        <v>0.12556808389936677</v>
      </c>
      <c r="AW850">
        <v>0.12483231348469788</v>
      </c>
      <c r="AX850">
        <v>0.13202691231318703</v>
      </c>
      <c r="AY850">
        <v>0.12893542786087847</v>
      </c>
      <c r="AZ850">
        <v>0.11686779189027705</v>
      </c>
    </row>
    <row r="851" spans="11:52" ht="14.4">
      <c r="K851" t="s">
        <v>1605</v>
      </c>
      <c r="L851" t="s">
        <v>1588</v>
      </c>
      <c r="M851" t="s">
        <v>1386</v>
      </c>
      <c r="N851" t="s">
        <v>80</v>
      </c>
      <c r="O851" t="s">
        <v>6079</v>
      </c>
      <c r="P851" t="s">
        <v>6079</v>
      </c>
      <c r="Q851" t="s">
        <v>6079</v>
      </c>
      <c r="R851" t="s">
        <v>6079</v>
      </c>
      <c r="S851" t="s">
        <v>6079</v>
      </c>
      <c r="T851" t="s">
        <v>6079</v>
      </c>
      <c r="U851" t="s">
        <v>6079</v>
      </c>
      <c r="V851" t="s">
        <v>6079</v>
      </c>
      <c r="W851" t="s">
        <v>6079</v>
      </c>
      <c r="X851" t="s">
        <v>6079</v>
      </c>
      <c r="Y851" t="s">
        <v>6079</v>
      </c>
      <c r="Z851" t="s">
        <v>6079</v>
      </c>
      <c r="AA851" t="s">
        <v>6079</v>
      </c>
      <c r="AC851">
        <v>6.0193083587754687E-2</v>
      </c>
      <c r="AD851">
        <v>6.0743350390469075E-2</v>
      </c>
      <c r="AE851">
        <v>6.2628373946976443E-2</v>
      </c>
      <c r="AF851">
        <v>6.0970524676832262E-2</v>
      </c>
      <c r="AG851">
        <v>6.8997895857999869E-2</v>
      </c>
      <c r="AH851">
        <v>7.0198419001841081E-2</v>
      </c>
      <c r="AI851">
        <v>7.2899459814025569E-2</v>
      </c>
      <c r="AJ851">
        <v>7.4076293279271441E-2</v>
      </c>
      <c r="AK851">
        <v>0.12428984937148203</v>
      </c>
      <c r="AL851">
        <v>0.1426658895509969</v>
      </c>
      <c r="AM851">
        <v>0.14226614628613934</v>
      </c>
      <c r="AN851">
        <v>0.13856649708735572</v>
      </c>
      <c r="AO851">
        <v>0.1304521486213143</v>
      </c>
      <c r="AP851">
        <v>0.121967865116864</v>
      </c>
      <c r="AQ851">
        <v>0.10421775621279251</v>
      </c>
      <c r="AR851">
        <v>8.0540113508064545E-2</v>
      </c>
      <c r="AS851">
        <v>6.7410139183100765E-2</v>
      </c>
      <c r="AT851">
        <v>5.5872888794516538E-2</v>
      </c>
      <c r="AU851">
        <v>5.6375150741774585E-2</v>
      </c>
      <c r="AV851">
        <v>4.6397401385095377E-2</v>
      </c>
      <c r="AW851">
        <v>4.697528672007989E-2</v>
      </c>
      <c r="AX851">
        <v>4.5139944538576317E-2</v>
      </c>
      <c r="AY851">
        <v>5.1651152859034835E-2</v>
      </c>
      <c r="AZ851">
        <v>5.2914978451792799E-2</v>
      </c>
    </row>
    <row r="852" spans="11:52" ht="14.4">
      <c r="K852" t="s">
        <v>1606</v>
      </c>
      <c r="L852" t="s">
        <v>1588</v>
      </c>
      <c r="M852" t="s">
        <v>25</v>
      </c>
      <c r="N852" t="s">
        <v>80</v>
      </c>
      <c r="AC852">
        <v>0.10756554405489951</v>
      </c>
      <c r="AD852">
        <v>0.1038050305563718</v>
      </c>
      <c r="AE852">
        <v>0.10327562745222216</v>
      </c>
      <c r="AF852">
        <v>9.2197013595683636E-2</v>
      </c>
      <c r="AG852">
        <v>9.6808733348347206E-2</v>
      </c>
      <c r="AH852">
        <v>9.0631271879156747E-2</v>
      </c>
      <c r="AI852">
        <v>8.9487624278673253E-2</v>
      </c>
      <c r="AJ852">
        <v>8.7826581132766743E-2</v>
      </c>
      <c r="AK852">
        <v>9.1486933205535415E-2</v>
      </c>
      <c r="AL852">
        <v>0.11357275190444552</v>
      </c>
      <c r="AM852">
        <v>0.11392633601469154</v>
      </c>
      <c r="AN852">
        <v>0.13849551564662907</v>
      </c>
      <c r="AO852">
        <v>0.13320023160669109</v>
      </c>
      <c r="AP852">
        <v>0.13360309102955573</v>
      </c>
      <c r="AQ852">
        <v>0.12546660831109194</v>
      </c>
      <c r="AR852">
        <v>0.14000211644454463</v>
      </c>
      <c r="AS852">
        <v>0.13109033617521429</v>
      </c>
      <c r="AT852">
        <v>0.13592160768774247</v>
      </c>
      <c r="AU852">
        <v>0.13092626107970495</v>
      </c>
      <c r="AV852">
        <v>0.12175727903130304</v>
      </c>
      <c r="AW852">
        <v>0.11332934939493078</v>
      </c>
      <c r="AX852">
        <v>0.11153456310926804</v>
      </c>
      <c r="AY852">
        <v>0.11312059641841889</v>
      </c>
      <c r="AZ852">
        <v>0.11476349404208716</v>
      </c>
    </row>
    <row r="853" spans="11:52" ht="14.4">
      <c r="K853" t="s">
        <v>5666</v>
      </c>
      <c r="L853" t="s">
        <v>1588</v>
      </c>
      <c r="M853" t="s">
        <v>5610</v>
      </c>
      <c r="N853" t="s">
        <v>80</v>
      </c>
      <c r="AO853">
        <v>1.1359862235383661E-2</v>
      </c>
      <c r="AP853" t="s">
        <v>6079</v>
      </c>
      <c r="AQ853" t="s">
        <v>6079</v>
      </c>
      <c r="AR853" t="s">
        <v>6079</v>
      </c>
      <c r="AS853" t="s">
        <v>6079</v>
      </c>
      <c r="AT853">
        <v>1.3750102985411627E-2</v>
      </c>
      <c r="AU853">
        <v>2.0340576753921522E-2</v>
      </c>
      <c r="AV853">
        <v>6.9806969994744925E-3</v>
      </c>
      <c r="AW853">
        <v>7.8031119185060444E-3</v>
      </c>
      <c r="AX853">
        <v>7.1513816662544085E-3</v>
      </c>
      <c r="AY853">
        <v>8.6922204773583998E-3</v>
      </c>
      <c r="AZ853">
        <v>6.5310534861405716E-3</v>
      </c>
    </row>
    <row r="854" spans="11:52" ht="14.4">
      <c r="K854" t="s">
        <v>1607</v>
      </c>
      <c r="L854" t="s">
        <v>1588</v>
      </c>
      <c r="M854" t="s">
        <v>98</v>
      </c>
      <c r="N854" t="s">
        <v>80</v>
      </c>
      <c r="AC854">
        <v>9.714712169957064E-2</v>
      </c>
      <c r="AD854">
        <v>9.7184696035963122E-2</v>
      </c>
      <c r="AE854">
        <v>0.10366226361337444</v>
      </c>
      <c r="AF854">
        <v>0.1032973040897294</v>
      </c>
      <c r="AG854">
        <v>8.9330476315705523E-2</v>
      </c>
      <c r="AH854">
        <v>8.8612201119082981E-2</v>
      </c>
      <c r="AI854">
        <v>9.1733135288880066E-2</v>
      </c>
      <c r="AJ854">
        <v>8.8403358298738341E-2</v>
      </c>
      <c r="AK854">
        <v>0.10016498992211952</v>
      </c>
      <c r="AL854">
        <v>9.8735737944023988E-2</v>
      </c>
      <c r="AM854">
        <v>0.10519845635431892</v>
      </c>
      <c r="AN854">
        <v>8.409883535650492E-2</v>
      </c>
      <c r="AO854">
        <v>9.9178516592583602E-2</v>
      </c>
      <c r="AP854">
        <v>9.0359989822009337E-2</v>
      </c>
      <c r="AQ854">
        <v>8.3560826088635382E-2</v>
      </c>
      <c r="AR854">
        <v>8.2175637401025584E-2</v>
      </c>
      <c r="AS854">
        <v>0.13239287173606443</v>
      </c>
      <c r="AT854">
        <v>0.14463375298902756</v>
      </c>
      <c r="AU854">
        <v>0.13237643504353663</v>
      </c>
      <c r="AV854">
        <v>0.11055185465475596</v>
      </c>
      <c r="AW854">
        <v>0.10328698210464256</v>
      </c>
      <c r="AX854">
        <v>8.4232212598054093E-2</v>
      </c>
      <c r="AY854">
        <v>8.4174462092911198E-2</v>
      </c>
      <c r="AZ854">
        <v>8.4946830899238684E-2</v>
      </c>
    </row>
    <row r="855" spans="11:52" ht="14.4">
      <c r="K855" t="s">
        <v>1608</v>
      </c>
      <c r="L855" t="s">
        <v>1588</v>
      </c>
      <c r="M855" t="s">
        <v>94</v>
      </c>
      <c r="N855" t="s">
        <v>80</v>
      </c>
      <c r="AC855">
        <v>3.6613656222522994E-2</v>
      </c>
      <c r="AD855">
        <v>3.2051904068005094E-2</v>
      </c>
      <c r="AE855">
        <v>3.6094757372946817E-2</v>
      </c>
      <c r="AF855">
        <v>4.7645370295794208E-2</v>
      </c>
      <c r="AG855">
        <v>4.9566697202096249E-2</v>
      </c>
      <c r="AH855">
        <v>4.7771970174704498E-2</v>
      </c>
      <c r="AI855">
        <v>4.8489241780827821E-2</v>
      </c>
      <c r="AJ855">
        <v>4.818308194122628E-2</v>
      </c>
      <c r="AK855">
        <v>5.5095531702088411E-2</v>
      </c>
      <c r="AL855">
        <v>5.5896280915721144E-2</v>
      </c>
      <c r="AM855">
        <v>5.8144924071933675E-2</v>
      </c>
      <c r="AN855">
        <v>5.8251950102425495E-2</v>
      </c>
      <c r="AO855">
        <v>5.6825312819563635E-2</v>
      </c>
      <c r="AP855">
        <v>5.4350701278264919E-2</v>
      </c>
      <c r="AQ855">
        <v>5.6291625031525842E-2</v>
      </c>
      <c r="AR855">
        <v>5.3046783339337024E-2</v>
      </c>
      <c r="AS855">
        <v>5.7284258483790443E-2</v>
      </c>
      <c r="AT855">
        <v>5.7400863696575391E-2</v>
      </c>
      <c r="AU855">
        <v>5.4962265119416626E-2</v>
      </c>
      <c r="AV855">
        <v>5.9729225647380181E-2</v>
      </c>
      <c r="AW855">
        <v>6.4684619682972774E-2</v>
      </c>
      <c r="AX855">
        <v>6.4041535934120222E-2</v>
      </c>
      <c r="AY855">
        <v>5.9567364737332901E-2</v>
      </c>
      <c r="AZ855">
        <v>5.2071417806157309E-2</v>
      </c>
    </row>
    <row r="856" spans="11:52" ht="14.4">
      <c r="K856" t="s">
        <v>1609</v>
      </c>
      <c r="L856" t="s">
        <v>1588</v>
      </c>
      <c r="M856" t="s">
        <v>99</v>
      </c>
      <c r="N856" t="s">
        <v>80</v>
      </c>
      <c r="AC856">
        <v>0.153024968265695</v>
      </c>
      <c r="AD856">
        <v>0.12465605366616687</v>
      </c>
      <c r="AE856">
        <v>0.12494043947643715</v>
      </c>
      <c r="AF856">
        <v>0.1226810415304883</v>
      </c>
      <c r="AG856">
        <v>0.12126926097506616</v>
      </c>
      <c r="AH856">
        <v>0.11431300720983312</v>
      </c>
      <c r="AI856">
        <v>0.1186383152265616</v>
      </c>
      <c r="AJ856">
        <v>0.112120497309576</v>
      </c>
      <c r="AK856">
        <v>0.12083168952434498</v>
      </c>
      <c r="AL856">
        <v>0.10908956988053452</v>
      </c>
      <c r="AM856">
        <v>0.10463261652856676</v>
      </c>
      <c r="AN856">
        <v>0.10640833078724152</v>
      </c>
      <c r="AO856">
        <v>0.10828986224582828</v>
      </c>
      <c r="AP856">
        <v>9.7671751310188251E-2</v>
      </c>
      <c r="AQ856">
        <v>0.10642613727221406</v>
      </c>
      <c r="AR856">
        <v>0.10850736683074198</v>
      </c>
      <c r="AS856">
        <v>0.11312152951104068</v>
      </c>
      <c r="AT856">
        <v>0.109929360017493</v>
      </c>
      <c r="AU856">
        <v>0.11035401258664974</v>
      </c>
      <c r="AV856">
        <v>0.10211064620161092</v>
      </c>
      <c r="AW856">
        <v>9.5938523099802719E-2</v>
      </c>
      <c r="AX856">
        <v>8.3160187390159998E-2</v>
      </c>
      <c r="AY856">
        <v>8.4266038902015838E-2</v>
      </c>
      <c r="AZ856">
        <v>8.7202575455969378E-2</v>
      </c>
    </row>
    <row r="857" spans="11:52" ht="14.4">
      <c r="K857" t="s">
        <v>1610</v>
      </c>
      <c r="L857" t="s">
        <v>1588</v>
      </c>
      <c r="M857" t="s">
        <v>26</v>
      </c>
      <c r="N857" t="s">
        <v>80</v>
      </c>
      <c r="O857" t="s">
        <v>6079</v>
      </c>
      <c r="P857" t="s">
        <v>6079</v>
      </c>
      <c r="Q857" t="s">
        <v>6079</v>
      </c>
      <c r="R857" t="s">
        <v>6079</v>
      </c>
      <c r="S857" t="s">
        <v>6079</v>
      </c>
      <c r="AC857">
        <v>4.5337506333809917E-2</v>
      </c>
      <c r="AD857">
        <v>4.8281680970859837E-2</v>
      </c>
      <c r="AE857">
        <v>5.6581416755289542E-2</v>
      </c>
      <c r="AF857">
        <v>6.1970199376555707E-2</v>
      </c>
      <c r="AG857">
        <v>5.8723725111740933E-2</v>
      </c>
      <c r="AH857">
        <v>5.4395136107423511E-2</v>
      </c>
      <c r="AI857">
        <v>6.1512078990913717E-2</v>
      </c>
      <c r="AJ857">
        <v>6.1194237000270213E-2</v>
      </c>
      <c r="AK857">
        <v>7.3525962268943271E-2</v>
      </c>
      <c r="AL857">
        <v>8.1929506502924437E-2</v>
      </c>
      <c r="AM857">
        <v>7.5838713437673511E-2</v>
      </c>
      <c r="AN857">
        <v>9.9807575071432064E-2</v>
      </c>
      <c r="AO857">
        <v>9.6209570858681329E-2</v>
      </c>
      <c r="AP857">
        <v>0.10123705553761148</v>
      </c>
      <c r="AQ857">
        <v>9.3484787879936443E-2</v>
      </c>
      <c r="AR857">
        <v>9.3863624018412778E-2</v>
      </c>
      <c r="AS857">
        <v>9.0425687949041572E-2</v>
      </c>
      <c r="AT857">
        <v>8.551888922437767E-2</v>
      </c>
      <c r="AU857">
        <v>8.0754529510330464E-2</v>
      </c>
      <c r="AV857">
        <v>7.6163769571692755E-2</v>
      </c>
      <c r="AW857">
        <v>6.6046219010196319E-2</v>
      </c>
      <c r="AX857">
        <v>7.0493025792772168E-2</v>
      </c>
      <c r="AY857">
        <v>6.3311383472861638E-2</v>
      </c>
      <c r="AZ857">
        <v>5.1621699820302715E-2</v>
      </c>
    </row>
    <row r="858" spans="11:52" ht="14.4">
      <c r="K858" t="s">
        <v>1611</v>
      </c>
      <c r="L858" t="s">
        <v>1588</v>
      </c>
      <c r="M858" t="s">
        <v>27</v>
      </c>
      <c r="N858" t="s">
        <v>80</v>
      </c>
      <c r="AC858">
        <v>5.3768395083301113E-2</v>
      </c>
      <c r="AD858">
        <v>5.0519378994785757E-2</v>
      </c>
      <c r="AE858">
        <v>4.7858446042434194E-2</v>
      </c>
      <c r="AF858">
        <v>4.8808430389950808E-2</v>
      </c>
      <c r="AG858">
        <v>5.228447017219702E-2</v>
      </c>
      <c r="AH858">
        <v>4.6744206060576422E-2</v>
      </c>
      <c r="AI858">
        <v>4.6091851188357721E-2</v>
      </c>
      <c r="AJ858">
        <v>5.0487013352291853E-2</v>
      </c>
      <c r="AK858">
        <v>6.4662475217346471E-2</v>
      </c>
      <c r="AL858">
        <v>8.8159947790535514E-2</v>
      </c>
      <c r="AM858">
        <v>8.1008188664951089E-2</v>
      </c>
      <c r="AN858">
        <v>7.7369041737390523E-2</v>
      </c>
      <c r="AO858">
        <v>7.2327923318204076E-2</v>
      </c>
      <c r="AP858">
        <v>7.0071569876732742E-2</v>
      </c>
      <c r="AQ858">
        <v>6.6746622365795816E-2</v>
      </c>
      <c r="AR858">
        <v>6.0155937209302263E-2</v>
      </c>
      <c r="AS858">
        <v>7.3913531619615239E-2</v>
      </c>
      <c r="AT858">
        <v>6.7886269725629445E-2</v>
      </c>
      <c r="AU858">
        <v>7.4230236737110128E-2</v>
      </c>
      <c r="AV858">
        <v>7.9473534666888931E-2</v>
      </c>
      <c r="AW858">
        <v>7.6638660648498017E-2</v>
      </c>
      <c r="AX858">
        <v>7.3294004193455484E-2</v>
      </c>
      <c r="AY858">
        <v>6.9299395624233276E-2</v>
      </c>
      <c r="AZ858">
        <v>8.3187575042188516E-2</v>
      </c>
    </row>
    <row r="859" spans="11:52" ht="14.4">
      <c r="K859" t="s">
        <v>1612</v>
      </c>
      <c r="L859" t="s">
        <v>1588</v>
      </c>
      <c r="M859" t="s">
        <v>28</v>
      </c>
      <c r="N859" t="s">
        <v>80</v>
      </c>
      <c r="AC859">
        <v>6.5272254433471996E-2</v>
      </c>
      <c r="AD859">
        <v>6.1169183114424437E-2</v>
      </c>
      <c r="AE859">
        <v>5.4560324964079567E-2</v>
      </c>
      <c r="AF859">
        <v>5.2974479083647934E-2</v>
      </c>
      <c r="AG859">
        <v>5.009556773073643E-2</v>
      </c>
      <c r="AH859">
        <v>4.8057498195156707E-2</v>
      </c>
      <c r="AI859">
        <v>5.4043735431278543E-2</v>
      </c>
      <c r="AJ859">
        <v>5.2698673256597113E-2</v>
      </c>
      <c r="AK859">
        <v>8.0684581070535763E-2</v>
      </c>
      <c r="AL859">
        <v>8.2932746213373487E-2</v>
      </c>
      <c r="AM859">
        <v>9.5369987817082363E-2</v>
      </c>
      <c r="AN859">
        <v>7.7791763838658143E-2</v>
      </c>
      <c r="AO859">
        <v>7.0627455842025358E-2</v>
      </c>
      <c r="AP859" t="s">
        <v>6079</v>
      </c>
      <c r="AQ859" t="s">
        <v>6079</v>
      </c>
      <c r="AR859" t="s">
        <v>6079</v>
      </c>
      <c r="AS859" t="s">
        <v>6079</v>
      </c>
      <c r="AT859">
        <v>6.4641744241677832E-2</v>
      </c>
      <c r="AU859">
        <v>6.7722245092547317E-2</v>
      </c>
      <c r="AV859">
        <v>7.2392665202371878E-2</v>
      </c>
      <c r="AW859">
        <v>7.0747398063867512E-2</v>
      </c>
      <c r="AX859">
        <v>7.0394163994869044E-2</v>
      </c>
      <c r="AY859">
        <v>7.4357583924831883E-2</v>
      </c>
      <c r="AZ859">
        <v>7.2686903264762778E-2</v>
      </c>
    </row>
    <row r="860" spans="11:52" ht="14.4">
      <c r="K860" t="s">
        <v>1613</v>
      </c>
      <c r="L860" t="s">
        <v>1588</v>
      </c>
      <c r="M860" t="s">
        <v>29</v>
      </c>
      <c r="N860" t="s">
        <v>80</v>
      </c>
      <c r="AC860">
        <v>9.1771794078511632E-2</v>
      </c>
      <c r="AD860">
        <v>9.1362677966955033E-2</v>
      </c>
      <c r="AE860">
        <v>8.9549403591809087E-2</v>
      </c>
      <c r="AF860">
        <v>8.4647479134362227E-2</v>
      </c>
      <c r="AG860">
        <v>8.3534070087645948E-2</v>
      </c>
      <c r="AH860">
        <v>8.2413643058258448E-2</v>
      </c>
      <c r="AI860">
        <v>8.134009259099266E-2</v>
      </c>
      <c r="AJ860">
        <v>7.7583160579481975E-2</v>
      </c>
      <c r="AK860">
        <v>8.0554531035215468E-2</v>
      </c>
      <c r="AL860">
        <v>9.5488773787834644E-2</v>
      </c>
      <c r="AM860">
        <v>0.10103110719539064</v>
      </c>
      <c r="AN860">
        <v>0.12933736550648373</v>
      </c>
      <c r="AO860">
        <v>0.13058150235643581</v>
      </c>
      <c r="AP860">
        <v>0.12770251801120308</v>
      </c>
      <c r="AQ860">
        <v>0.12214028109835701</v>
      </c>
      <c r="AR860">
        <v>0.12120872802040009</v>
      </c>
      <c r="AS860">
        <v>0.12587490876926494</v>
      </c>
      <c r="AT860">
        <v>0.1211769973998937</v>
      </c>
      <c r="AU860">
        <v>0.11812668766027123</v>
      </c>
      <c r="AV860">
        <v>0.10197050571665726</v>
      </c>
      <c r="AW860">
        <v>0.10252709586908958</v>
      </c>
      <c r="AX860">
        <v>0.10009091198466148</v>
      </c>
      <c r="AY860">
        <v>0.10378981430800335</v>
      </c>
      <c r="AZ860">
        <v>0.10689985331653132</v>
      </c>
    </row>
    <row r="861" spans="11:52" ht="14.4">
      <c r="K861" t="s">
        <v>1614</v>
      </c>
      <c r="L861" t="s">
        <v>1588</v>
      </c>
      <c r="M861" t="s">
        <v>30</v>
      </c>
      <c r="N861" t="s">
        <v>80</v>
      </c>
      <c r="AC861">
        <v>0.11237917154707176</v>
      </c>
      <c r="AD861">
        <v>0.1094949279468132</v>
      </c>
      <c r="AE861">
        <v>0.10528624788653423</v>
      </c>
      <c r="AF861">
        <v>0.10832324918770998</v>
      </c>
      <c r="AG861">
        <v>0.11013482545924666</v>
      </c>
      <c r="AH861">
        <v>0.10521714092447812</v>
      </c>
      <c r="AI861">
        <v>0.10409682312045884</v>
      </c>
      <c r="AJ861">
        <v>0.10076143432732644</v>
      </c>
      <c r="AK861">
        <v>9.6609866982408907E-2</v>
      </c>
      <c r="AL861">
        <v>9.481503464961126E-2</v>
      </c>
      <c r="AM861">
        <v>9.3267776305234404E-2</v>
      </c>
      <c r="AN861">
        <v>0.12157890604741782</v>
      </c>
      <c r="AO861">
        <v>0.11606418225849048</v>
      </c>
      <c r="AP861">
        <v>0.11886302882689068</v>
      </c>
      <c r="AQ861">
        <v>0.1224351926107832</v>
      </c>
      <c r="AR861">
        <v>0.13335332777395908</v>
      </c>
      <c r="AS861">
        <v>0.12711147407024972</v>
      </c>
      <c r="AT861">
        <v>0.11918996035079908</v>
      </c>
      <c r="AU861">
        <v>0.11818310042971517</v>
      </c>
      <c r="AV861">
        <v>0.11516794175004454</v>
      </c>
      <c r="AW861">
        <v>0.11785688311870046</v>
      </c>
      <c r="AX861">
        <v>0.11775072899031894</v>
      </c>
      <c r="AY861">
        <v>0.11619700761767315</v>
      </c>
      <c r="AZ861">
        <v>0.11983313988559902</v>
      </c>
    </row>
    <row r="862" spans="11:52" ht="14.4">
      <c r="K862" t="s">
        <v>1615</v>
      </c>
      <c r="L862" t="s">
        <v>1588</v>
      </c>
      <c r="M862" t="s">
        <v>100</v>
      </c>
      <c r="N862" t="s">
        <v>80</v>
      </c>
      <c r="AC862">
        <v>0.14352947055890142</v>
      </c>
      <c r="AD862">
        <v>0.13445361577809067</v>
      </c>
      <c r="AE862">
        <v>0.13096721903835282</v>
      </c>
      <c r="AF862">
        <v>0.14730256701563396</v>
      </c>
      <c r="AG862">
        <v>0.14503866312217015</v>
      </c>
      <c r="AH862">
        <v>0.1362112715753937</v>
      </c>
      <c r="AI862">
        <v>0.1282475815751383</v>
      </c>
      <c r="AJ862">
        <v>0.14316544310161886</v>
      </c>
      <c r="AK862">
        <v>0.15592303399137394</v>
      </c>
      <c r="AL862">
        <v>0.16101878831092531</v>
      </c>
      <c r="AM862">
        <v>0.16545220760557644</v>
      </c>
      <c r="AN862">
        <v>0.19678476769777828</v>
      </c>
      <c r="AO862">
        <v>0.18871052922766549</v>
      </c>
      <c r="AP862">
        <v>0.19713549847250164</v>
      </c>
      <c r="AQ862">
        <v>0.19628773781124201</v>
      </c>
      <c r="AR862">
        <v>0.18309393647938768</v>
      </c>
      <c r="AS862">
        <v>0.18428298371380375</v>
      </c>
      <c r="AT862">
        <v>0.17820739501550698</v>
      </c>
      <c r="AU862">
        <v>0.1984174874932107</v>
      </c>
      <c r="AV862">
        <v>0.18328372328463091</v>
      </c>
      <c r="AW862">
        <v>0.18517298495550225</v>
      </c>
      <c r="AX862">
        <v>0.18332255158532776</v>
      </c>
      <c r="AY862">
        <v>0.1739053032238197</v>
      </c>
      <c r="AZ862">
        <v>0.15802700863165528</v>
      </c>
    </row>
    <row r="863" spans="11:52" ht="14.4">
      <c r="K863" t="s">
        <v>1616</v>
      </c>
      <c r="L863" t="s">
        <v>1588</v>
      </c>
      <c r="M863" t="s">
        <v>31</v>
      </c>
      <c r="N863" t="s">
        <v>80</v>
      </c>
      <c r="AC863">
        <v>4.8138961551601536E-2</v>
      </c>
      <c r="AD863">
        <v>4.6840609463182761E-2</v>
      </c>
      <c r="AE863">
        <v>4.774154528069452E-2</v>
      </c>
      <c r="AF863">
        <v>4.167037644901312E-2</v>
      </c>
      <c r="AG863">
        <v>4.0421919241049979E-2</v>
      </c>
      <c r="AH863">
        <v>3.9221827959834817E-2</v>
      </c>
      <c r="AI863">
        <v>3.8838450229007226E-2</v>
      </c>
      <c r="AJ863">
        <v>3.9017391319590727E-2</v>
      </c>
      <c r="AK863">
        <v>4.0329750605269776E-2</v>
      </c>
      <c r="AL863">
        <v>4.4184269161598115E-2</v>
      </c>
      <c r="AM863">
        <v>4.2310037595522515E-2</v>
      </c>
      <c r="AN863">
        <v>3.9983056979639442E-2</v>
      </c>
      <c r="AO863">
        <v>3.8747648561651797E-2</v>
      </c>
      <c r="AP863">
        <v>3.6839618898528242E-2</v>
      </c>
      <c r="AQ863">
        <v>3.660460452045855E-2</v>
      </c>
      <c r="AR863">
        <v>3.5446615730263968E-2</v>
      </c>
      <c r="AS863">
        <v>3.2314188363412197E-2</v>
      </c>
      <c r="AT863">
        <v>3.2347431057414118E-2</v>
      </c>
      <c r="AU863">
        <v>3.8445308604982187E-2</v>
      </c>
      <c r="AV863">
        <v>4.4015898017673E-2</v>
      </c>
      <c r="AW863">
        <v>4.7147193951114483E-2</v>
      </c>
      <c r="AX863">
        <v>5.4992923940663144E-2</v>
      </c>
      <c r="AY863">
        <v>6.2137208012837147E-2</v>
      </c>
      <c r="AZ863">
        <v>6.025425652033331E-2</v>
      </c>
    </row>
    <row r="864" spans="11:52" ht="14.4">
      <c r="K864" t="s">
        <v>1617</v>
      </c>
      <c r="L864" t="s">
        <v>1588</v>
      </c>
      <c r="M864" t="s">
        <v>32</v>
      </c>
      <c r="N864" t="s">
        <v>80</v>
      </c>
      <c r="O864" t="s">
        <v>6079</v>
      </c>
      <c r="P864" t="s">
        <v>6079</v>
      </c>
      <c r="Q864" t="s">
        <v>6079</v>
      </c>
      <c r="R864" t="s">
        <v>6079</v>
      </c>
      <c r="S864" t="s">
        <v>6079</v>
      </c>
      <c r="AC864">
        <v>9.6480687094612091E-2</v>
      </c>
      <c r="AD864">
        <v>9.3790875492700571E-2</v>
      </c>
      <c r="AE864">
        <v>8.8712270511874233E-2</v>
      </c>
      <c r="AF864">
        <v>6.8394668973883507E-2</v>
      </c>
      <c r="AG864">
        <v>6.1447646087113013E-2</v>
      </c>
      <c r="AH864">
        <v>5.9646566206399777E-2</v>
      </c>
      <c r="AI864">
        <v>5.7386982232055073E-2</v>
      </c>
      <c r="AJ864">
        <v>5.4954915010147751E-2</v>
      </c>
      <c r="AK864">
        <v>4.7706593717391887E-2</v>
      </c>
      <c r="AL864">
        <v>6.1189684783752259E-2</v>
      </c>
      <c r="AM864">
        <v>6.3637071718459795E-2</v>
      </c>
      <c r="AN864">
        <v>8.125358715693079E-2</v>
      </c>
      <c r="AO864">
        <v>8.1607223313399591E-2</v>
      </c>
      <c r="AP864">
        <v>7.6698845843832006E-2</v>
      </c>
      <c r="AQ864">
        <v>7.2640806656662352E-2</v>
      </c>
      <c r="AR864">
        <v>7.5144764410705042E-2</v>
      </c>
      <c r="AS864">
        <v>7.2073702130787343E-2</v>
      </c>
      <c r="AT864">
        <v>7.0556326616049714E-2</v>
      </c>
      <c r="AU864">
        <v>7.0795267396975003E-2</v>
      </c>
      <c r="AV864">
        <v>7.3669270530599157E-2</v>
      </c>
      <c r="AW864">
        <v>6.9445973916251375E-2</v>
      </c>
      <c r="AX864">
        <v>7.3234157632204269E-2</v>
      </c>
      <c r="AY864">
        <v>7.59955187225268E-2</v>
      </c>
      <c r="AZ864">
        <v>8.0175916207469097E-2</v>
      </c>
    </row>
    <row r="865" spans="11:52" ht="14.4">
      <c r="K865" t="s">
        <v>1618</v>
      </c>
      <c r="L865" t="s">
        <v>1588</v>
      </c>
      <c r="M865" t="s">
        <v>93</v>
      </c>
      <c r="N865" t="s">
        <v>80</v>
      </c>
      <c r="AC865">
        <v>6.8598132528517972E-2</v>
      </c>
      <c r="AD865">
        <v>7.1900064153214677E-2</v>
      </c>
      <c r="AE865">
        <v>7.07859241194876E-2</v>
      </c>
      <c r="AF865">
        <v>7.78545713128731E-2</v>
      </c>
      <c r="AG865">
        <v>7.4291116853616682E-2</v>
      </c>
      <c r="AH865">
        <v>7.081391571597033E-2</v>
      </c>
      <c r="AI865">
        <v>7.5872140557114706E-2</v>
      </c>
      <c r="AJ865">
        <v>8.0925722814782275E-2</v>
      </c>
      <c r="AK865">
        <v>0.11259571175611456</v>
      </c>
      <c r="AL865">
        <v>0.16284424777514606</v>
      </c>
      <c r="AM865">
        <v>0.16631539663229708</v>
      </c>
      <c r="AN865">
        <v>0.16062414661021077</v>
      </c>
      <c r="AO865">
        <v>0.1477515555891481</v>
      </c>
      <c r="AP865">
        <v>0.14853710384584939</v>
      </c>
      <c r="AQ865">
        <v>0.1396692212332217</v>
      </c>
      <c r="AR865">
        <v>0.12601701767422319</v>
      </c>
      <c r="AS865">
        <v>0.12357661381000036</v>
      </c>
      <c r="AT865">
        <v>0.11601287021500371</v>
      </c>
      <c r="AU865">
        <v>0.1154559990665292</v>
      </c>
      <c r="AV865">
        <v>0.12281685651601772</v>
      </c>
      <c r="AW865">
        <v>0.12590495011994088</v>
      </c>
      <c r="AX865">
        <v>0.12279516840596628</v>
      </c>
      <c r="AY865">
        <v>0.11459895183218811</v>
      </c>
      <c r="AZ865">
        <v>9.5741201167834689E-2</v>
      </c>
    </row>
    <row r="866" spans="11:52" ht="14.4">
      <c r="K866" t="s">
        <v>1619</v>
      </c>
      <c r="L866" t="s">
        <v>1620</v>
      </c>
      <c r="M866" t="s">
        <v>13</v>
      </c>
      <c r="N866" t="s">
        <v>80</v>
      </c>
      <c r="AC866">
        <v>3.6686233771622653E-2</v>
      </c>
      <c r="AD866">
        <v>3.3772510599315485E-2</v>
      </c>
      <c r="AE866">
        <v>3.2331058799209264E-2</v>
      </c>
      <c r="AF866">
        <v>2.9479705414888147E-2</v>
      </c>
      <c r="AG866">
        <v>2.8156700031971911E-2</v>
      </c>
      <c r="AH866">
        <v>2.6584769582844017E-2</v>
      </c>
      <c r="AI866">
        <v>2.5421013953391237E-2</v>
      </c>
      <c r="AJ866">
        <v>2.494268051308525E-2</v>
      </c>
      <c r="AK866">
        <v>2.4014536402355475E-2</v>
      </c>
      <c r="AL866">
        <v>2.4028541352766677E-2</v>
      </c>
      <c r="AM866">
        <v>2.3894748898751067E-2</v>
      </c>
      <c r="AN866">
        <v>2.6065588376794603E-2</v>
      </c>
      <c r="AO866">
        <v>2.530826135392332E-2</v>
      </c>
      <c r="AP866">
        <v>2.3899783099871071E-2</v>
      </c>
      <c r="AQ866">
        <v>2.2651442294515232E-2</v>
      </c>
      <c r="AR866">
        <v>2.2378114811877573E-2</v>
      </c>
      <c r="AS866">
        <v>2.1796011766734492E-2</v>
      </c>
      <c r="AT866">
        <v>2.1385296388692441E-2</v>
      </c>
      <c r="AU866">
        <v>2.0550556407479811E-2</v>
      </c>
      <c r="AV866">
        <v>2.16747216398827E-2</v>
      </c>
      <c r="AW866">
        <v>2.075706451048235E-2</v>
      </c>
      <c r="AX866">
        <v>2.0369079701553144E-2</v>
      </c>
      <c r="AY866">
        <v>2.098208381331584E-2</v>
      </c>
      <c r="AZ866">
        <v>2.5109476986754899E-2</v>
      </c>
    </row>
    <row r="867" spans="11:52" ht="14.4">
      <c r="K867" t="s">
        <v>1621</v>
      </c>
      <c r="L867" t="s">
        <v>1620</v>
      </c>
      <c r="M867" t="s">
        <v>14</v>
      </c>
      <c r="N867" t="s">
        <v>80</v>
      </c>
      <c r="AC867">
        <v>2.7747671985675789E-2</v>
      </c>
      <c r="AD867">
        <v>2.699061884497151E-2</v>
      </c>
      <c r="AE867">
        <v>2.3950513924927825E-2</v>
      </c>
      <c r="AF867">
        <v>2.3909270073263555E-2</v>
      </c>
      <c r="AG867">
        <v>2.3088012450953346E-2</v>
      </c>
      <c r="AH867">
        <v>2.144089352644989E-2</v>
      </c>
      <c r="AI867">
        <v>2.1409305421182745E-2</v>
      </c>
      <c r="AJ867">
        <v>2.1273156889673697E-2</v>
      </c>
      <c r="AK867">
        <v>2.1497459005085692E-2</v>
      </c>
      <c r="AL867">
        <v>2.30321260958916E-2</v>
      </c>
      <c r="AM867">
        <v>2.2849187782476393E-2</v>
      </c>
      <c r="AN867">
        <v>2.4197719828330369E-2</v>
      </c>
      <c r="AO867">
        <v>2.3606101367406734E-2</v>
      </c>
      <c r="AP867">
        <v>2.1349207608918185E-2</v>
      </c>
      <c r="AQ867">
        <v>1.921553147615445E-2</v>
      </c>
      <c r="AR867">
        <v>1.8075976190534322E-2</v>
      </c>
      <c r="AS867">
        <v>1.7740232234515253E-2</v>
      </c>
      <c r="AT867">
        <v>1.7226422987437578E-2</v>
      </c>
      <c r="AU867">
        <v>1.7122476335635625E-2</v>
      </c>
      <c r="AV867">
        <v>1.7572046038637885E-2</v>
      </c>
      <c r="AW867">
        <v>1.4959016945811685E-2</v>
      </c>
      <c r="AX867">
        <v>1.5102613548886638E-2</v>
      </c>
      <c r="AY867">
        <v>1.6155810831964913E-2</v>
      </c>
      <c r="AZ867">
        <v>1.6130343978718042E-2</v>
      </c>
    </row>
    <row r="868" spans="11:52" ht="14.4">
      <c r="K868" t="s">
        <v>1622</v>
      </c>
      <c r="L868" t="s">
        <v>1620</v>
      </c>
      <c r="M868" t="s">
        <v>92</v>
      </c>
      <c r="N868" t="s">
        <v>80</v>
      </c>
      <c r="AC868">
        <v>0.11022310532460004</v>
      </c>
      <c r="AD868">
        <v>0.11184105590487568</v>
      </c>
      <c r="AE868">
        <v>0.10273763810450008</v>
      </c>
      <c r="AF868">
        <v>0.1003002349839227</v>
      </c>
      <c r="AG868">
        <v>9.8716325124128465E-2</v>
      </c>
      <c r="AH868">
        <v>8.4793979302192027E-2</v>
      </c>
      <c r="AI868">
        <v>9.1706473144314266E-2</v>
      </c>
      <c r="AJ868">
        <v>8.1637511545202587E-2</v>
      </c>
      <c r="AK868">
        <v>9.0040220201980894E-2</v>
      </c>
      <c r="AL868">
        <v>9.4143593521524474E-2</v>
      </c>
      <c r="AM868">
        <v>9.0110692269669543E-2</v>
      </c>
      <c r="AN868">
        <v>9.0362781337801484E-2</v>
      </c>
      <c r="AO868">
        <v>8.3986243985815751E-2</v>
      </c>
      <c r="AP868">
        <v>7.6752177423807674E-2</v>
      </c>
      <c r="AQ868">
        <v>7.2895060964825661E-2</v>
      </c>
      <c r="AR868">
        <v>7.1056213655116482E-2</v>
      </c>
      <c r="AS868">
        <v>4.6229208571042055E-2</v>
      </c>
      <c r="AT868">
        <v>4.2696571275507758E-2</v>
      </c>
      <c r="AU868">
        <v>3.9014455659968576E-2</v>
      </c>
      <c r="AV868">
        <v>3.1954296100565202E-2</v>
      </c>
      <c r="AW868">
        <v>2.7230429713459344E-2</v>
      </c>
      <c r="AX868">
        <v>2.3674756969549349E-2</v>
      </c>
      <c r="AY868">
        <v>2.4782123812554888E-2</v>
      </c>
      <c r="AZ868">
        <v>2.502908782593553E-2</v>
      </c>
    </row>
    <row r="869" spans="11:52" ht="14.4">
      <c r="K869" t="s">
        <v>1623</v>
      </c>
      <c r="L869" t="s">
        <v>1620</v>
      </c>
      <c r="M869" t="s">
        <v>15</v>
      </c>
      <c r="N869" t="s">
        <v>80</v>
      </c>
      <c r="AC869">
        <v>0.48052269488373495</v>
      </c>
      <c r="AD869">
        <v>0.43860651048916449</v>
      </c>
      <c r="AE869" t="s">
        <v>6079</v>
      </c>
      <c r="AF869" t="s">
        <v>6079</v>
      </c>
      <c r="AG869">
        <v>0.33078796145170036</v>
      </c>
      <c r="AH869">
        <v>0.31332993131657261</v>
      </c>
      <c r="AI869">
        <v>0.3044255915514571</v>
      </c>
      <c r="AJ869">
        <v>0.29041910150338163</v>
      </c>
      <c r="AK869">
        <v>0.28504724942904935</v>
      </c>
      <c r="AL869">
        <v>0.22479644029997536</v>
      </c>
      <c r="AM869">
        <v>0.20938626059636831</v>
      </c>
      <c r="AN869">
        <v>0.17325767460194794</v>
      </c>
      <c r="AO869">
        <v>0.17227366584962939</v>
      </c>
      <c r="AP869">
        <v>0.1398386834588424</v>
      </c>
      <c r="AQ869">
        <v>0.10677100107295484</v>
      </c>
      <c r="AR869">
        <v>5.9585922395885435E-2</v>
      </c>
      <c r="AS869">
        <v>5.4959561396723165E-2</v>
      </c>
      <c r="AT869">
        <v>5.1208749818190381E-2</v>
      </c>
      <c r="AU869">
        <v>4.7840995717261706E-2</v>
      </c>
      <c r="AV869">
        <v>4.8664507785328354E-2</v>
      </c>
      <c r="AW869">
        <v>4.5118152397714675E-2</v>
      </c>
      <c r="AX869">
        <v>4.3211659036631163E-2</v>
      </c>
      <c r="AY869">
        <v>3.9925179717201949E-2</v>
      </c>
      <c r="AZ869">
        <v>3.775730557991594E-2</v>
      </c>
    </row>
    <row r="870" spans="11:52" ht="14.4">
      <c r="K870" t="s">
        <v>1624</v>
      </c>
      <c r="L870" t="s">
        <v>1620</v>
      </c>
      <c r="M870" t="s">
        <v>91</v>
      </c>
      <c r="N870" t="s">
        <v>80</v>
      </c>
      <c r="AC870">
        <v>1.5030597404715474E-2</v>
      </c>
      <c r="AD870">
        <v>1.4387861067864242E-2</v>
      </c>
      <c r="AE870">
        <v>1.3833430581181524E-2</v>
      </c>
      <c r="AF870">
        <v>1.4822611418663811E-2</v>
      </c>
      <c r="AG870">
        <v>1.3213601954712452E-2</v>
      </c>
      <c r="AH870">
        <v>1.2912050652942429E-2</v>
      </c>
      <c r="AI870">
        <v>1.2263015718817424E-2</v>
      </c>
      <c r="AJ870">
        <v>1.3022415117122772E-2</v>
      </c>
      <c r="AK870">
        <v>1.1913027424279646E-2</v>
      </c>
      <c r="AL870">
        <v>1.2693510653181436E-2</v>
      </c>
      <c r="AM870">
        <v>1.2859866927132133E-2</v>
      </c>
      <c r="AN870">
        <v>1.5020207564919508E-2</v>
      </c>
      <c r="AO870">
        <v>1.4467069282709886E-2</v>
      </c>
      <c r="AP870">
        <v>1.3744557764656669E-2</v>
      </c>
      <c r="AQ870">
        <v>1.313975483109419E-2</v>
      </c>
      <c r="AR870">
        <v>1.3846980435346911E-2</v>
      </c>
      <c r="AS870">
        <v>1.3235057705122292E-2</v>
      </c>
      <c r="AT870">
        <v>1.1617588234153958E-2</v>
      </c>
      <c r="AU870">
        <v>1.2239143087521684E-2</v>
      </c>
      <c r="AV870">
        <v>1.404774686062691E-2</v>
      </c>
      <c r="AW870">
        <v>1.2144717856713134E-2</v>
      </c>
      <c r="AX870">
        <v>1.0932771093528668E-2</v>
      </c>
      <c r="AY870">
        <v>1.086330193487911E-2</v>
      </c>
      <c r="AZ870">
        <v>1.1358563977443521E-2</v>
      </c>
    </row>
    <row r="871" spans="11:52" ht="14.4">
      <c r="K871" t="s">
        <v>1625</v>
      </c>
      <c r="L871" t="s">
        <v>1620</v>
      </c>
      <c r="M871" t="s">
        <v>16</v>
      </c>
      <c r="N871" t="s">
        <v>80</v>
      </c>
      <c r="AC871">
        <v>1.9290182705179622E-2</v>
      </c>
      <c r="AD871">
        <v>1.8182311787890156E-2</v>
      </c>
      <c r="AE871">
        <v>1.7886970367553105E-2</v>
      </c>
      <c r="AF871">
        <v>1.6454655406392217E-2</v>
      </c>
      <c r="AG871">
        <v>1.5559713632754367E-2</v>
      </c>
      <c r="AH871">
        <v>1.5364596064720499E-2</v>
      </c>
      <c r="AI871">
        <v>1.4625325107677316E-2</v>
      </c>
      <c r="AJ871">
        <v>1.4473526573735846E-2</v>
      </c>
      <c r="AK871">
        <v>1.3451257938054E-2</v>
      </c>
      <c r="AL871">
        <v>1.578970792960871E-2</v>
      </c>
      <c r="AM871">
        <v>1.6012805360515168E-2</v>
      </c>
      <c r="AN871">
        <v>1.6052235343890241E-2</v>
      </c>
      <c r="AO871">
        <v>1.5531853238982207E-2</v>
      </c>
      <c r="AP871">
        <v>1.413533548376727E-2</v>
      </c>
      <c r="AQ871">
        <v>1.412499171472883E-2</v>
      </c>
      <c r="AR871">
        <v>1.3812286365076795E-2</v>
      </c>
      <c r="AS871">
        <v>1.3333444123871194E-2</v>
      </c>
      <c r="AT871">
        <v>1.2909973185984341E-2</v>
      </c>
      <c r="AU871">
        <v>1.2995986206044283E-2</v>
      </c>
      <c r="AV871">
        <v>1.3425044796130792E-2</v>
      </c>
      <c r="AW871">
        <v>1.3488895718907669E-2</v>
      </c>
      <c r="AX871">
        <v>1.4570653842848776E-2</v>
      </c>
      <c r="AY871">
        <v>1.4537976893672451E-2</v>
      </c>
      <c r="AZ871">
        <v>1.7105822424979364E-2</v>
      </c>
    </row>
    <row r="872" spans="11:52" ht="14.4">
      <c r="K872" t="s">
        <v>1626</v>
      </c>
      <c r="L872" t="s">
        <v>1620</v>
      </c>
      <c r="M872" t="s">
        <v>17</v>
      </c>
      <c r="N872" t="s">
        <v>80</v>
      </c>
      <c r="AC872">
        <v>3.8349326760086976E-2</v>
      </c>
      <c r="AD872">
        <v>3.3618495512132279E-2</v>
      </c>
      <c r="AE872">
        <v>3.365659141050243E-2</v>
      </c>
      <c r="AF872">
        <v>3.2051974561982818E-2</v>
      </c>
      <c r="AG872">
        <v>2.693941460748267E-2</v>
      </c>
      <c r="AH872">
        <v>2.579690023257418E-2</v>
      </c>
      <c r="AI872">
        <v>2.7393283380287185E-2</v>
      </c>
      <c r="AJ872">
        <v>2.5602597092682023E-2</v>
      </c>
      <c r="AK872">
        <v>2.6306198916360827E-2</v>
      </c>
      <c r="AL872">
        <v>2.8581022544161408E-2</v>
      </c>
      <c r="AM872">
        <v>3.0069872117182161E-2</v>
      </c>
      <c r="AN872">
        <v>3.0960175793737825E-2</v>
      </c>
      <c r="AO872">
        <v>2.9108118115798172E-2</v>
      </c>
      <c r="AP872">
        <v>2.297129691903534E-2</v>
      </c>
      <c r="AQ872">
        <v>2.2259578286267619E-2</v>
      </c>
      <c r="AR872">
        <v>1.8493193993149807E-2</v>
      </c>
      <c r="AS872">
        <v>1.8089747543663152E-2</v>
      </c>
      <c r="AT872">
        <v>1.5970164768769068E-2</v>
      </c>
      <c r="AU872">
        <v>1.5192991211253455E-2</v>
      </c>
      <c r="AV872">
        <v>1.5087155141431711E-2</v>
      </c>
      <c r="AW872">
        <v>1.3873080018891846E-2</v>
      </c>
      <c r="AX872">
        <v>1.5193713898748519E-2</v>
      </c>
      <c r="AY872">
        <v>1.5356326886987615E-2</v>
      </c>
      <c r="AZ872">
        <v>1.6600791452108694E-2</v>
      </c>
    </row>
    <row r="873" spans="11:52" ht="14.4">
      <c r="K873" t="s">
        <v>1627</v>
      </c>
      <c r="L873" t="s">
        <v>1620</v>
      </c>
      <c r="M873" t="s">
        <v>97</v>
      </c>
      <c r="N873" t="s">
        <v>80</v>
      </c>
      <c r="O873" t="s">
        <v>6079</v>
      </c>
      <c r="P873" t="s">
        <v>6079</v>
      </c>
      <c r="Q873" t="s">
        <v>6079</v>
      </c>
      <c r="R873" t="s">
        <v>6079</v>
      </c>
      <c r="S873" t="s">
        <v>6079</v>
      </c>
      <c r="T873" t="s">
        <v>6079</v>
      </c>
      <c r="AC873">
        <v>2.1231544764702452E-2</v>
      </c>
      <c r="AD873">
        <v>1.834343119949752E-2</v>
      </c>
      <c r="AE873">
        <v>1.7725923215319253E-2</v>
      </c>
      <c r="AF873">
        <v>1.3701576177003945E-2</v>
      </c>
      <c r="AG873">
        <v>2.4519487966612494E-2</v>
      </c>
      <c r="AH873">
        <v>2.2286734649063385E-2</v>
      </c>
      <c r="AI873">
        <v>2.1717735760720978E-2</v>
      </c>
      <c r="AJ873">
        <v>1.8488599509844921E-2</v>
      </c>
      <c r="AK873">
        <v>1.8651518805076411E-2</v>
      </c>
      <c r="AL873">
        <v>1.929298976722137E-2</v>
      </c>
      <c r="AM873">
        <v>1.7734091445629579E-2</v>
      </c>
      <c r="AN873">
        <v>1.5037199520783253E-2</v>
      </c>
      <c r="AO873">
        <v>1.5268777757441196E-2</v>
      </c>
      <c r="AP873">
        <v>1.3548591734709688E-2</v>
      </c>
      <c r="AQ873">
        <v>1.206751365945855E-2</v>
      </c>
      <c r="AR873">
        <v>1.0214966422758532E-2</v>
      </c>
      <c r="AS873">
        <v>9.0172976385552439E-3</v>
      </c>
      <c r="AT873">
        <v>8.8740317598715868E-3</v>
      </c>
      <c r="AU873">
        <v>7.7028742582445743E-3</v>
      </c>
      <c r="AV873">
        <v>7.2310923690654784E-3</v>
      </c>
      <c r="AW873">
        <v>6.7447656673956195E-3</v>
      </c>
      <c r="AX873">
        <v>7.4517947242375444E-3</v>
      </c>
      <c r="AY873">
        <v>8.2460693286116587E-3</v>
      </c>
      <c r="AZ873">
        <v>9.2253699288935374E-3</v>
      </c>
    </row>
    <row r="874" spans="11:52" ht="14.4">
      <c r="K874" t="s">
        <v>1628</v>
      </c>
      <c r="L874" t="s">
        <v>1620</v>
      </c>
      <c r="M874" t="s">
        <v>18</v>
      </c>
      <c r="N874" t="s">
        <v>80</v>
      </c>
      <c r="AC874">
        <v>4.9316621255152696E-2</v>
      </c>
      <c r="AD874">
        <v>4.7154413425265378E-2</v>
      </c>
      <c r="AE874">
        <v>4.5679899316779786E-2</v>
      </c>
      <c r="AF874">
        <v>4.2232888572442139E-2</v>
      </c>
      <c r="AG874">
        <v>4.0666040474105054E-2</v>
      </c>
      <c r="AH874">
        <v>3.8780852968837431E-2</v>
      </c>
      <c r="AI874">
        <v>3.8231563164431187E-2</v>
      </c>
      <c r="AJ874">
        <v>3.5913887075154069E-2</v>
      </c>
      <c r="AK874">
        <v>3.5219627724725165E-2</v>
      </c>
      <c r="AL874">
        <v>3.5313494979665828E-2</v>
      </c>
      <c r="AM874">
        <v>3.4874802314662667E-2</v>
      </c>
      <c r="AN874">
        <v>3.4182859962736643E-2</v>
      </c>
      <c r="AO874">
        <v>3.4739604462806647E-2</v>
      </c>
      <c r="AP874">
        <v>3.3234224029141057E-2</v>
      </c>
      <c r="AQ874">
        <v>3.2731169004236484E-2</v>
      </c>
      <c r="AR874">
        <v>3.2693247397883728E-2</v>
      </c>
      <c r="AS874">
        <v>3.2602775350731326E-2</v>
      </c>
      <c r="AT874">
        <v>3.0395154683045919E-2</v>
      </c>
      <c r="AU874">
        <v>2.9962071406430812E-2</v>
      </c>
      <c r="AV874">
        <v>2.9458599352411664E-2</v>
      </c>
      <c r="AW874">
        <v>2.9024408604214371E-2</v>
      </c>
      <c r="AX874">
        <v>2.9158915649787755E-2</v>
      </c>
      <c r="AY874">
        <v>2.9680137809446241E-2</v>
      </c>
      <c r="AZ874">
        <v>2.9905251626479227E-2</v>
      </c>
    </row>
    <row r="875" spans="11:52" ht="14.4">
      <c r="K875" t="s">
        <v>1629</v>
      </c>
      <c r="L875" t="s">
        <v>1620</v>
      </c>
      <c r="M875" t="s">
        <v>34</v>
      </c>
      <c r="N875" t="s">
        <v>80</v>
      </c>
      <c r="AC875">
        <v>4.495964805788974E-2</v>
      </c>
      <c r="AD875">
        <v>4.143241414465506E-2</v>
      </c>
      <c r="AE875">
        <v>3.9682223194399104E-2</v>
      </c>
      <c r="AF875">
        <v>3.6687656295370311E-2</v>
      </c>
      <c r="AG875">
        <v>3.565804371027928E-2</v>
      </c>
      <c r="AH875">
        <v>3.4317445677994982E-2</v>
      </c>
      <c r="AI875">
        <v>3.296106592935618E-2</v>
      </c>
      <c r="AJ875">
        <v>3.1196153330805367E-2</v>
      </c>
      <c r="AK875">
        <v>3.4246930545572297E-2</v>
      </c>
      <c r="AL875">
        <v>3.435533797974169E-2</v>
      </c>
      <c r="AM875">
        <v>3.37080350107124E-2</v>
      </c>
      <c r="AN875">
        <v>3.15633054454455E-2</v>
      </c>
      <c r="AO875">
        <v>3.1249099265953557E-2</v>
      </c>
      <c r="AP875">
        <v>2.7715432014433453E-2</v>
      </c>
      <c r="AQ875">
        <v>2.6310398435128439E-2</v>
      </c>
      <c r="AR875">
        <v>2.4440151787997921E-2</v>
      </c>
      <c r="AS875">
        <v>2.3684045132267802E-2</v>
      </c>
      <c r="AT875">
        <v>2.1987203435939E-2</v>
      </c>
      <c r="AU875">
        <v>2.152913847218367E-2</v>
      </c>
      <c r="AV875">
        <v>2.1420570366644558E-2</v>
      </c>
      <c r="AW875">
        <v>2.1097826477152009E-2</v>
      </c>
      <c r="AX875">
        <v>2.1407064256841527E-2</v>
      </c>
      <c r="AY875">
        <v>2.155487249745466E-2</v>
      </c>
      <c r="AZ875">
        <v>2.1868535532867162E-2</v>
      </c>
    </row>
    <row r="876" spans="11:52" ht="14.4">
      <c r="K876" t="s">
        <v>1630</v>
      </c>
      <c r="L876" t="s">
        <v>1620</v>
      </c>
      <c r="M876" t="s">
        <v>19</v>
      </c>
      <c r="N876" t="s">
        <v>80</v>
      </c>
      <c r="AC876">
        <v>1.2572931473645514E-2</v>
      </c>
      <c r="AD876">
        <v>1.1708582679398631E-2</v>
      </c>
      <c r="AE876">
        <v>1.1657148891033824E-2</v>
      </c>
      <c r="AF876">
        <v>1.6766481218536453E-2</v>
      </c>
      <c r="AG876">
        <v>1.6469855581299424E-2</v>
      </c>
      <c r="AH876">
        <v>1.5977954619089345E-2</v>
      </c>
      <c r="AI876">
        <v>1.6369204538656701E-2</v>
      </c>
      <c r="AJ876">
        <v>1.6111926378105965E-2</v>
      </c>
      <c r="AK876">
        <v>1.736171249126638E-2</v>
      </c>
      <c r="AL876">
        <v>1.8150907866937922E-2</v>
      </c>
      <c r="AM876">
        <v>1.7949067288427847E-2</v>
      </c>
      <c r="AN876">
        <v>1.6885732842165418E-2</v>
      </c>
      <c r="AO876">
        <v>1.6937154431060267E-2</v>
      </c>
      <c r="AP876">
        <v>1.4175952529138005E-2</v>
      </c>
      <c r="AQ876">
        <v>1.4066954164900189E-2</v>
      </c>
      <c r="AR876">
        <v>1.3385304821357307E-2</v>
      </c>
      <c r="AS876">
        <v>1.2770104067345089E-2</v>
      </c>
      <c r="AT876">
        <v>1.2637112100948115E-2</v>
      </c>
      <c r="AU876">
        <v>1.1900449405862289E-2</v>
      </c>
      <c r="AV876">
        <v>1.1180701954951909E-2</v>
      </c>
      <c r="AW876">
        <v>1.1224619398535925E-2</v>
      </c>
      <c r="AX876">
        <v>1.1963930597692409E-2</v>
      </c>
      <c r="AY876">
        <v>1.2621991590683048E-2</v>
      </c>
      <c r="AZ876">
        <v>1.3463918953268081E-2</v>
      </c>
    </row>
    <row r="877" spans="11:52" ht="14.4">
      <c r="K877" t="s">
        <v>1631</v>
      </c>
      <c r="L877" t="s">
        <v>1620</v>
      </c>
      <c r="M877" t="s">
        <v>20</v>
      </c>
      <c r="N877" t="s">
        <v>80</v>
      </c>
      <c r="AC877">
        <v>3.3253683242155177E-2</v>
      </c>
      <c r="AD877">
        <v>3.2169736851259324E-2</v>
      </c>
      <c r="AE877">
        <v>3.108434027070256E-2</v>
      </c>
      <c r="AF877">
        <v>2.9472482667086242E-2</v>
      </c>
      <c r="AG877">
        <v>2.8782688563599543E-2</v>
      </c>
      <c r="AH877">
        <v>2.8214938363365947E-2</v>
      </c>
      <c r="AI877">
        <v>2.8120840838729667E-2</v>
      </c>
      <c r="AJ877">
        <v>2.6943254666955935E-2</v>
      </c>
      <c r="AK877">
        <v>2.6529510337636009E-2</v>
      </c>
      <c r="AL877">
        <v>2.7176299840120995E-2</v>
      </c>
      <c r="AM877">
        <v>2.7431708147799484E-2</v>
      </c>
      <c r="AN877">
        <v>2.6305172340815693E-2</v>
      </c>
      <c r="AO877">
        <v>2.6624801532199111E-2</v>
      </c>
      <c r="AP877">
        <v>2.5554428915440183E-2</v>
      </c>
      <c r="AQ877">
        <v>2.4934807608594799E-2</v>
      </c>
      <c r="AR877">
        <v>2.3848616579931575E-2</v>
      </c>
      <c r="AS877">
        <v>2.3179413980322836E-2</v>
      </c>
      <c r="AT877">
        <v>2.2594037910172431E-2</v>
      </c>
      <c r="AU877">
        <v>2.2325539237483157E-2</v>
      </c>
      <c r="AV877">
        <v>2.2810399001262881E-2</v>
      </c>
      <c r="AW877">
        <v>2.2651229254043028E-2</v>
      </c>
      <c r="AX877">
        <v>2.3178065754932139E-2</v>
      </c>
      <c r="AY877">
        <v>2.3327357995355541E-2</v>
      </c>
      <c r="AZ877">
        <v>2.3388018755634635E-2</v>
      </c>
    </row>
    <row r="878" spans="11:52" ht="14.4">
      <c r="K878" t="s">
        <v>1632</v>
      </c>
      <c r="L878" t="s">
        <v>1620</v>
      </c>
      <c r="M878" t="s">
        <v>21</v>
      </c>
      <c r="N878" t="s">
        <v>80</v>
      </c>
      <c r="AC878">
        <v>1.8592301679778191E-2</v>
      </c>
      <c r="AD878">
        <v>1.6763850306087465E-2</v>
      </c>
      <c r="AE878">
        <v>1.5861635988528612E-2</v>
      </c>
      <c r="AF878">
        <v>1.5491884128525132E-2</v>
      </c>
      <c r="AG878">
        <v>1.4836313629051516E-2</v>
      </c>
      <c r="AH878">
        <v>1.4528441552601992E-2</v>
      </c>
      <c r="AI878">
        <v>1.4433257596786524E-2</v>
      </c>
      <c r="AJ878">
        <v>1.4436029166673504E-2</v>
      </c>
      <c r="AK878">
        <v>1.3978067275053296E-2</v>
      </c>
      <c r="AL878">
        <v>1.5837770520827937E-2</v>
      </c>
      <c r="AM878">
        <v>1.6073344665611146E-2</v>
      </c>
      <c r="AN878">
        <v>1.6599099431418719E-2</v>
      </c>
    </row>
    <row r="879" spans="11:52" ht="14.4">
      <c r="K879" t="s">
        <v>1633</v>
      </c>
      <c r="L879" t="s">
        <v>1620</v>
      </c>
      <c r="M879" t="s">
        <v>22</v>
      </c>
      <c r="N879" t="s">
        <v>80</v>
      </c>
      <c r="AC879">
        <v>0.46617124226425954</v>
      </c>
      <c r="AD879">
        <v>0.46313607880741053</v>
      </c>
      <c r="AE879">
        <v>0.45196581878914882</v>
      </c>
      <c r="AF879">
        <v>0.43842408068986688</v>
      </c>
      <c r="AG879">
        <v>0.43269999743093934</v>
      </c>
      <c r="AH879">
        <v>0.41432651462022041</v>
      </c>
      <c r="AI879">
        <v>0.396125154284107</v>
      </c>
      <c r="AJ879">
        <v>0.37921781846067054</v>
      </c>
      <c r="AK879">
        <v>0.37227264088397921</v>
      </c>
      <c r="AL879">
        <v>0.34260143189936304</v>
      </c>
      <c r="AM879">
        <v>0.32978087875844331</v>
      </c>
      <c r="AN879">
        <v>0.30255212080033111</v>
      </c>
      <c r="AO879">
        <v>0.30607124939444619</v>
      </c>
      <c r="AP879">
        <v>0.16646434142136821</v>
      </c>
      <c r="AQ879">
        <v>0.12267409486563464</v>
      </c>
      <c r="AR879">
        <v>8.5127317883124401E-2</v>
      </c>
      <c r="AS879">
        <v>8.2030766041679734E-2</v>
      </c>
      <c r="AT879">
        <v>6.4388580457409833E-2</v>
      </c>
      <c r="AU879">
        <v>6.1753633920039741E-2</v>
      </c>
      <c r="AV879">
        <v>5.4020811469883939E-2</v>
      </c>
      <c r="AW879">
        <v>5.2984432133802183E-2</v>
      </c>
      <c r="AX879">
        <v>5.1190655785483798E-2</v>
      </c>
      <c r="AY879">
        <v>4.606849201660726E-2</v>
      </c>
      <c r="AZ879">
        <v>3.6884330715647728E-2</v>
      </c>
    </row>
    <row r="880" spans="11:52" ht="14.4">
      <c r="K880" t="s">
        <v>1634</v>
      </c>
      <c r="L880" t="s">
        <v>1620</v>
      </c>
      <c r="M880" t="s">
        <v>90</v>
      </c>
      <c r="N880" t="s">
        <v>80</v>
      </c>
      <c r="AC880">
        <v>9.0250496843603201E-2</v>
      </c>
      <c r="AD880">
        <v>8.4940304895624513E-2</v>
      </c>
      <c r="AE880">
        <v>7.5260195639150304E-2</v>
      </c>
      <c r="AF880">
        <v>7.3246187986787836E-2</v>
      </c>
      <c r="AG880">
        <v>7.2479408802813922E-2</v>
      </c>
      <c r="AH880">
        <v>6.9629058693043033E-2</v>
      </c>
      <c r="AI880">
        <v>5.4945020825754615E-2</v>
      </c>
      <c r="AJ880">
        <v>5.0424632049340175E-2</v>
      </c>
      <c r="AK880">
        <v>4.87337488069488E-2</v>
      </c>
      <c r="AL880">
        <v>5.0531420107022738E-2</v>
      </c>
      <c r="AM880">
        <v>5.2235372912487706E-2</v>
      </c>
      <c r="AN880">
        <v>5.2848142911885283E-2</v>
      </c>
      <c r="AO880">
        <v>5.116717982776426E-2</v>
      </c>
      <c r="AP880">
        <v>4.6929148634780302E-2</v>
      </c>
      <c r="AQ880">
        <v>4.2151329683133912E-2</v>
      </c>
      <c r="AR880">
        <v>4.103634710366267E-2</v>
      </c>
      <c r="AS880">
        <v>3.9328603141009423E-2</v>
      </c>
      <c r="AT880">
        <v>3.5606309864395454E-2</v>
      </c>
      <c r="AU880">
        <v>2.9616121701465659E-2</v>
      </c>
      <c r="AV880">
        <v>3.0170635688066091E-2</v>
      </c>
      <c r="AW880">
        <v>2.8123457417605191E-2</v>
      </c>
      <c r="AX880">
        <v>2.5299818069615537E-2</v>
      </c>
      <c r="AY880">
        <v>2.2238279668015878E-2</v>
      </c>
      <c r="AZ880">
        <v>2.3687028153095892E-2</v>
      </c>
    </row>
    <row r="881" spans="11:52" ht="14.4">
      <c r="K881" t="s">
        <v>1635</v>
      </c>
      <c r="L881" t="s">
        <v>1620</v>
      </c>
      <c r="M881" t="s">
        <v>23</v>
      </c>
      <c r="N881" t="s">
        <v>80</v>
      </c>
      <c r="AC881">
        <v>9.5247331479565461E-2</v>
      </c>
      <c r="AD881">
        <v>8.5682977939862418E-2</v>
      </c>
      <c r="AE881">
        <v>7.5575815614246589E-2</v>
      </c>
      <c r="AF881">
        <v>6.8402840186280678E-2</v>
      </c>
      <c r="AG881">
        <v>6.6621010666022551E-2</v>
      </c>
      <c r="AH881">
        <v>6.3189777061235353E-2</v>
      </c>
      <c r="AI881">
        <v>5.7279943703761209E-2</v>
      </c>
      <c r="AJ881">
        <v>5.1308003687754296E-2</v>
      </c>
      <c r="AK881">
        <v>4.9773215244567626E-2</v>
      </c>
      <c r="AL881">
        <v>4.9257148982020514E-2</v>
      </c>
      <c r="AM881">
        <v>4.6872572512868568E-2</v>
      </c>
      <c r="AN881">
        <v>4.6447840943880055E-2</v>
      </c>
      <c r="AO881">
        <v>4.3682829311747218E-2</v>
      </c>
      <c r="AP881">
        <v>3.6695921596848639E-2</v>
      </c>
      <c r="AQ881">
        <v>3.4984006057164306E-2</v>
      </c>
      <c r="AR881">
        <v>3.4311475474849397E-2</v>
      </c>
      <c r="AS881">
        <v>3.3935482503177197E-2</v>
      </c>
      <c r="AT881">
        <v>3.7462002871381357E-2</v>
      </c>
      <c r="AU881">
        <v>3.8009091063589427E-2</v>
      </c>
      <c r="AV881">
        <v>3.8967724147622784E-2</v>
      </c>
      <c r="AW881">
        <v>3.9086977361047021E-2</v>
      </c>
      <c r="AX881">
        <v>3.483798299299054E-2</v>
      </c>
      <c r="AY881">
        <v>3.5909391907366202E-2</v>
      </c>
      <c r="AZ881">
        <v>3.5296792770892857E-2</v>
      </c>
    </row>
    <row r="882" spans="11:52" ht="14.4">
      <c r="K882" t="s">
        <v>1636</v>
      </c>
      <c r="L882" t="s">
        <v>1620</v>
      </c>
      <c r="M882" t="s">
        <v>24</v>
      </c>
      <c r="N882" t="s">
        <v>80</v>
      </c>
      <c r="AC882">
        <v>8.7130098560256539E-2</v>
      </c>
      <c r="AD882">
        <v>7.2963448967764369E-2</v>
      </c>
      <c r="AE882">
        <v>6.9949697998112639E-2</v>
      </c>
      <c r="AF882">
        <v>5.9203906246276791E-2</v>
      </c>
      <c r="AG882">
        <v>5.0657391106661086E-2</v>
      </c>
      <c r="AH882">
        <v>4.8642613766355633E-2</v>
      </c>
      <c r="AI882">
        <v>4.5556924291235153E-2</v>
      </c>
      <c r="AJ882">
        <v>3.786032815078666E-2</v>
      </c>
      <c r="AK882">
        <v>3.8207841264532541E-2</v>
      </c>
      <c r="AL882">
        <v>4.9569001306921379E-2</v>
      </c>
      <c r="AM882">
        <v>5.1803143006567007E-2</v>
      </c>
      <c r="AN882">
        <v>5.4315651331146318E-2</v>
      </c>
      <c r="AO882">
        <v>4.9654486388613757E-2</v>
      </c>
      <c r="AP882">
        <v>4.7298605228502065E-2</v>
      </c>
      <c r="AQ882">
        <v>4.4079421750184734E-2</v>
      </c>
      <c r="AR882">
        <v>4.293401512333251E-2</v>
      </c>
      <c r="AS882">
        <v>4.0644475247340627E-2</v>
      </c>
      <c r="AT882">
        <v>3.8549305510419227E-2</v>
      </c>
      <c r="AU882">
        <v>3.2967248582682303E-2</v>
      </c>
      <c r="AV882">
        <v>2.7888563140609217E-2</v>
      </c>
      <c r="AW882">
        <v>2.5295369311489044E-2</v>
      </c>
      <c r="AX882">
        <v>2.5939142951010352E-2</v>
      </c>
      <c r="AY882">
        <v>2.6499347019759117E-2</v>
      </c>
      <c r="AZ882">
        <v>2.3255122013010977E-2</v>
      </c>
    </row>
    <row r="883" spans="11:52" ht="14.4">
      <c r="K883" t="s">
        <v>1637</v>
      </c>
      <c r="L883" t="s">
        <v>1620</v>
      </c>
      <c r="M883" t="s">
        <v>1386</v>
      </c>
      <c r="N883" t="s">
        <v>80</v>
      </c>
      <c r="O883" t="s">
        <v>6079</v>
      </c>
      <c r="P883" t="s">
        <v>6079</v>
      </c>
      <c r="Q883" t="s">
        <v>6079</v>
      </c>
      <c r="R883" t="s">
        <v>6079</v>
      </c>
      <c r="S883" t="s">
        <v>6079</v>
      </c>
      <c r="T883" t="s">
        <v>6079</v>
      </c>
      <c r="U883" t="s">
        <v>6079</v>
      </c>
      <c r="V883" t="s">
        <v>6079</v>
      </c>
      <c r="W883" t="s">
        <v>6079</v>
      </c>
      <c r="X883" t="s">
        <v>6079</v>
      </c>
      <c r="Y883" t="s">
        <v>6079</v>
      </c>
      <c r="Z883" t="s">
        <v>6079</v>
      </c>
      <c r="AA883" t="s">
        <v>6079</v>
      </c>
      <c r="AC883">
        <v>3.2423314857977836E-2</v>
      </c>
      <c r="AD883">
        <v>2.8144874179572541E-2</v>
      </c>
      <c r="AE883">
        <v>2.6089359517987732E-2</v>
      </c>
      <c r="AF883">
        <v>2.4593735682395392E-2</v>
      </c>
      <c r="AG883">
        <v>2.4508584536785429E-2</v>
      </c>
      <c r="AH883">
        <v>2.4657432660335325E-2</v>
      </c>
      <c r="AI883">
        <v>2.7807965765774937E-2</v>
      </c>
      <c r="AJ883">
        <v>2.8365723039429878E-2</v>
      </c>
      <c r="AK883">
        <v>2.838262321774682E-2</v>
      </c>
      <c r="AL883">
        <v>3.2686216584378217E-2</v>
      </c>
      <c r="AM883">
        <v>3.0744173777320815E-2</v>
      </c>
      <c r="AN883">
        <v>2.8360176736609018E-2</v>
      </c>
      <c r="AO883">
        <v>2.8028974096331281E-2</v>
      </c>
      <c r="AP883">
        <v>2.5701838471332342E-2</v>
      </c>
      <c r="AQ883">
        <v>2.425851937639923E-2</v>
      </c>
      <c r="AR883">
        <v>2.0627861032882847E-2</v>
      </c>
      <c r="AS883">
        <v>1.7735874229491161E-2</v>
      </c>
      <c r="AT883">
        <v>1.7480183236825545E-2</v>
      </c>
      <c r="AU883">
        <v>1.4798397804668992E-2</v>
      </c>
      <c r="AV883">
        <v>1.3945908825037852E-2</v>
      </c>
      <c r="AW883">
        <v>1.3599036538918963E-2</v>
      </c>
      <c r="AX883">
        <v>1.4427409971487669E-2</v>
      </c>
      <c r="AY883">
        <v>1.4997711379888612E-2</v>
      </c>
      <c r="AZ883">
        <v>1.5765807516268562E-2</v>
      </c>
    </row>
    <row r="884" spans="11:52" ht="14.4">
      <c r="K884" t="s">
        <v>1638</v>
      </c>
      <c r="L884" t="s">
        <v>1620</v>
      </c>
      <c r="M884" t="s">
        <v>25</v>
      </c>
      <c r="N884" t="s">
        <v>80</v>
      </c>
      <c r="AC884">
        <v>0.11324126804838285</v>
      </c>
      <c r="AD884">
        <v>0.10357657909629744</v>
      </c>
      <c r="AE884">
        <v>9.8433038914456997E-2</v>
      </c>
      <c r="AF884">
        <v>8.6900086779423055E-2</v>
      </c>
      <c r="AG884">
        <v>8.7366759421604226E-2</v>
      </c>
      <c r="AH884">
        <v>8.3424208933389254E-2</v>
      </c>
      <c r="AI884">
        <v>7.6283168924586614E-2</v>
      </c>
      <c r="AJ884">
        <v>6.9153277493603602E-2</v>
      </c>
      <c r="AK884">
        <v>6.7785175598341657E-2</v>
      </c>
      <c r="AL884">
        <v>6.5303567134934903E-2</v>
      </c>
      <c r="AM884">
        <v>5.9357773602307651E-2</v>
      </c>
      <c r="AN884">
        <v>5.0574621108623118E-2</v>
      </c>
      <c r="AO884">
        <v>5.0123979875647498E-2</v>
      </c>
      <c r="AP884">
        <v>4.5084673353122405E-2</v>
      </c>
      <c r="AQ884">
        <v>4.3593813549713402E-2</v>
      </c>
      <c r="AR884">
        <v>3.6964739082116317E-2</v>
      </c>
      <c r="AS884">
        <v>3.5813309961841462E-2</v>
      </c>
      <c r="AT884">
        <v>3.0049133492257352E-2</v>
      </c>
      <c r="AU884">
        <v>2.963865546018981E-2</v>
      </c>
      <c r="AV884">
        <v>2.7830887477667331E-2</v>
      </c>
      <c r="AW884">
        <v>2.7740501482487585E-2</v>
      </c>
      <c r="AX884">
        <v>2.6872433225170699E-2</v>
      </c>
      <c r="AY884">
        <v>2.6793669097073227E-2</v>
      </c>
      <c r="AZ884">
        <v>2.6174314236543556E-2</v>
      </c>
    </row>
    <row r="885" spans="11:52" ht="14.4">
      <c r="K885" t="s">
        <v>5667</v>
      </c>
      <c r="L885" t="s">
        <v>1620</v>
      </c>
      <c r="M885" t="s">
        <v>5610</v>
      </c>
      <c r="N885" t="s">
        <v>80</v>
      </c>
      <c r="AO885">
        <v>7.5012812131182638E-3</v>
      </c>
      <c r="AP885" t="s">
        <v>6079</v>
      </c>
      <c r="AQ885" t="s">
        <v>6079</v>
      </c>
      <c r="AR885" t="s">
        <v>6079</v>
      </c>
      <c r="AS885" t="s">
        <v>6079</v>
      </c>
      <c r="AT885">
        <v>4.5535791257453953E-3</v>
      </c>
      <c r="AU885">
        <v>4.8154265149515331E-3</v>
      </c>
      <c r="AV885">
        <v>4.1469171344548673E-3</v>
      </c>
      <c r="AW885">
        <v>3.9693642565535366E-3</v>
      </c>
      <c r="AX885">
        <v>4.7216230550542479E-3</v>
      </c>
      <c r="AY885">
        <v>4.8147373047550904E-3</v>
      </c>
      <c r="AZ885">
        <v>4.2334582303173553E-3</v>
      </c>
    </row>
    <row r="886" spans="11:52" ht="14.4">
      <c r="K886" t="s">
        <v>1639</v>
      </c>
      <c r="L886" t="s">
        <v>1620</v>
      </c>
      <c r="M886" t="s">
        <v>98</v>
      </c>
      <c r="N886" t="s">
        <v>80</v>
      </c>
      <c r="AC886">
        <v>3.5639306367251718E-2</v>
      </c>
      <c r="AD886">
        <v>3.2046896676273355E-2</v>
      </c>
      <c r="AE886">
        <v>3.0417168309577924E-2</v>
      </c>
      <c r="AF886">
        <v>3.1001555865554364E-2</v>
      </c>
      <c r="AG886">
        <v>2.3230040010769719E-2</v>
      </c>
      <c r="AH886">
        <v>2.2851051415962397E-2</v>
      </c>
      <c r="AI886">
        <v>2.0822832314009897E-2</v>
      </c>
      <c r="AJ886">
        <v>1.9777813818284067E-2</v>
      </c>
      <c r="AK886">
        <v>1.8964572735924425E-2</v>
      </c>
      <c r="AL886">
        <v>1.9727111195324117E-2</v>
      </c>
      <c r="AM886">
        <v>1.9262914392379E-2</v>
      </c>
      <c r="AN886">
        <v>1.9219964621587749E-2</v>
      </c>
      <c r="AO886">
        <v>1.8925303105852664E-2</v>
      </c>
      <c r="AP886">
        <v>1.5180545795778438E-2</v>
      </c>
      <c r="AQ886">
        <v>1.2929417205916723E-2</v>
      </c>
      <c r="AR886">
        <v>1.1276454560477355E-2</v>
      </c>
      <c r="AS886">
        <v>1.4827139929086427E-2</v>
      </c>
      <c r="AT886">
        <v>1.3591011903413351E-2</v>
      </c>
      <c r="AU886">
        <v>1.2824867039988566E-2</v>
      </c>
      <c r="AV886">
        <v>1.0826513559315401E-2</v>
      </c>
      <c r="AW886">
        <v>1.1709413212218533E-2</v>
      </c>
      <c r="AX886">
        <v>1.070468351919821E-2</v>
      </c>
      <c r="AY886">
        <v>1.0312187011257324E-2</v>
      </c>
      <c r="AZ886">
        <v>1.0568152186931841E-2</v>
      </c>
    </row>
    <row r="887" spans="11:52" ht="14.4">
      <c r="K887" t="s">
        <v>1640</v>
      </c>
      <c r="L887" t="s">
        <v>1620</v>
      </c>
      <c r="M887" t="s">
        <v>94</v>
      </c>
      <c r="N887" t="s">
        <v>80</v>
      </c>
      <c r="AC887">
        <v>1.3519484105834449E-2</v>
      </c>
      <c r="AD887">
        <v>1.3662945625999521E-2</v>
      </c>
      <c r="AE887">
        <v>1.4168469476731598E-2</v>
      </c>
      <c r="AF887">
        <v>1.7236406647941953E-2</v>
      </c>
      <c r="AG887">
        <v>1.9168342779480693E-2</v>
      </c>
      <c r="AH887">
        <v>1.852870521998274E-2</v>
      </c>
      <c r="AI887">
        <v>1.7695649103193708E-2</v>
      </c>
      <c r="AJ887">
        <v>1.5347254356001568E-2</v>
      </c>
      <c r="AK887">
        <v>1.7111994968518927E-2</v>
      </c>
      <c r="AL887">
        <v>1.8989961712554407E-2</v>
      </c>
      <c r="AM887">
        <v>2.3226804834213355E-2</v>
      </c>
      <c r="AN887">
        <v>2.3675247998913247E-2</v>
      </c>
      <c r="AO887">
        <v>2.0890175484987297E-2</v>
      </c>
      <c r="AP887">
        <v>1.961324393018913E-2</v>
      </c>
      <c r="AQ887">
        <v>1.8498079590936703E-2</v>
      </c>
      <c r="AR887">
        <v>1.8611320746058535E-2</v>
      </c>
      <c r="AS887">
        <v>1.8598092491068547E-2</v>
      </c>
      <c r="AT887">
        <v>1.9731386006515569E-2</v>
      </c>
      <c r="AU887">
        <v>1.7965719125680298E-2</v>
      </c>
      <c r="AV887">
        <v>1.9555737487979442E-2</v>
      </c>
      <c r="AW887">
        <v>1.9279000350903189E-2</v>
      </c>
      <c r="AX887">
        <v>2.0974573002487146E-2</v>
      </c>
      <c r="AY887">
        <v>1.7898821225730742E-2</v>
      </c>
      <c r="AZ887">
        <v>2.0856759628777321E-2</v>
      </c>
    </row>
    <row r="888" spans="11:52" ht="14.4">
      <c r="K888" t="s">
        <v>1641</v>
      </c>
      <c r="L888" t="s">
        <v>1620</v>
      </c>
      <c r="M888" t="s">
        <v>99</v>
      </c>
      <c r="N888" t="s">
        <v>80</v>
      </c>
      <c r="AC888">
        <v>2.4195565546992918E-2</v>
      </c>
      <c r="AD888">
        <v>2.4171868846097445E-2</v>
      </c>
      <c r="AE888">
        <v>1.9286439303718032E-2</v>
      </c>
      <c r="AF888">
        <v>1.6566551827347568E-2</v>
      </c>
      <c r="AG888">
        <v>2.6097193875876844E-2</v>
      </c>
      <c r="AH888">
        <v>2.7107578451069311E-2</v>
      </c>
      <c r="AI888">
        <v>2.6875813541392415E-2</v>
      </c>
      <c r="AJ888">
        <v>2.4054649913418866E-2</v>
      </c>
      <c r="AK888">
        <v>2.3918880094457563E-2</v>
      </c>
      <c r="AL888">
        <v>2.5738495943128249E-2</v>
      </c>
      <c r="AM888">
        <v>2.5204038515702281E-2</v>
      </c>
      <c r="AN888">
        <v>2.3121214980014543E-2</v>
      </c>
      <c r="AO888">
        <v>2.5177573902058711E-2</v>
      </c>
      <c r="AP888">
        <v>2.1097515334173745E-2</v>
      </c>
      <c r="AQ888">
        <v>1.4231994544415935E-2</v>
      </c>
      <c r="AR888">
        <v>8.641408732441503E-3</v>
      </c>
      <c r="AS888">
        <v>8.2749813154911322E-3</v>
      </c>
      <c r="AT888">
        <v>7.2752308805775889E-3</v>
      </c>
      <c r="AU888">
        <v>7.5558188662273058E-3</v>
      </c>
      <c r="AV888">
        <v>6.5150884442184073E-3</v>
      </c>
      <c r="AW888">
        <v>6.6346003656804356E-3</v>
      </c>
      <c r="AX888">
        <v>5.9449018362427494E-3</v>
      </c>
      <c r="AY888">
        <v>6.2536565802510172E-3</v>
      </c>
      <c r="AZ888">
        <v>5.0301119663968387E-3</v>
      </c>
    </row>
    <row r="889" spans="11:52" ht="14.4">
      <c r="K889" t="s">
        <v>1642</v>
      </c>
      <c r="L889" t="s">
        <v>1620</v>
      </c>
      <c r="M889" t="s">
        <v>26</v>
      </c>
      <c r="N889" t="s">
        <v>80</v>
      </c>
      <c r="O889" t="s">
        <v>6079</v>
      </c>
      <c r="P889" t="s">
        <v>6079</v>
      </c>
      <c r="Q889" t="s">
        <v>6079</v>
      </c>
      <c r="R889" t="s">
        <v>6079</v>
      </c>
      <c r="S889" t="s">
        <v>6079</v>
      </c>
      <c r="AC889">
        <v>3.9183110628613037E-2</v>
      </c>
      <c r="AD889">
        <v>4.0246492621943984E-2</v>
      </c>
      <c r="AE889">
        <v>3.5803971168031072E-2</v>
      </c>
      <c r="AF889">
        <v>3.2038806957761755E-2</v>
      </c>
      <c r="AG889">
        <v>4.1023010679799493E-2</v>
      </c>
      <c r="AH889">
        <v>3.8611395923977429E-2</v>
      </c>
      <c r="AI889">
        <v>4.217503361953906E-2</v>
      </c>
      <c r="AJ889">
        <v>4.1933171901173315E-2</v>
      </c>
      <c r="AK889">
        <v>4.2444315344996618E-2</v>
      </c>
      <c r="AL889">
        <v>5.0500979993784979E-2</v>
      </c>
      <c r="AM889">
        <v>4.3252095463031145E-2</v>
      </c>
      <c r="AN889">
        <v>4.8200124416982355E-2</v>
      </c>
      <c r="AO889">
        <v>4.4130043536762198E-2</v>
      </c>
      <c r="AP889">
        <v>4.4761265280456985E-2</v>
      </c>
      <c r="AQ889">
        <v>4.4238511053901329E-2</v>
      </c>
      <c r="AR889">
        <v>4.482672134977627E-2</v>
      </c>
      <c r="AS889">
        <v>4.4574056889028775E-2</v>
      </c>
      <c r="AT889">
        <v>4.0101889003111929E-2</v>
      </c>
      <c r="AU889">
        <v>3.425438018384188E-2</v>
      </c>
      <c r="AV889">
        <v>3.1815641768451516E-2</v>
      </c>
      <c r="AW889">
        <v>3.3004153740640224E-2</v>
      </c>
      <c r="AX889">
        <v>3.2380645629875096E-2</v>
      </c>
      <c r="AY889">
        <v>3.2496373495239157E-2</v>
      </c>
      <c r="AZ889">
        <v>2.9800951835996858E-2</v>
      </c>
    </row>
    <row r="890" spans="11:52" ht="14.4">
      <c r="K890" t="s">
        <v>1643</v>
      </c>
      <c r="L890" t="s">
        <v>1620</v>
      </c>
      <c r="M890" t="s">
        <v>27</v>
      </c>
      <c r="N890" t="s">
        <v>80</v>
      </c>
      <c r="AC890">
        <v>2.3728447519835119E-2</v>
      </c>
      <c r="AD890">
        <v>2.3201469511014504E-2</v>
      </c>
      <c r="AE890">
        <v>2.2048941019462844E-2</v>
      </c>
      <c r="AF890">
        <v>2.181268424090314E-2</v>
      </c>
      <c r="AG890">
        <v>2.1720604737864437E-2</v>
      </c>
      <c r="AH890">
        <v>2.1580804118540065E-2</v>
      </c>
      <c r="AI890">
        <v>2.1924493479611971E-2</v>
      </c>
      <c r="AJ890">
        <v>2.137376647813586E-2</v>
      </c>
      <c r="AK890">
        <v>2.2008859233533993E-2</v>
      </c>
      <c r="AL890">
        <v>2.3460360262539982E-2</v>
      </c>
      <c r="AM890">
        <v>2.3648203129887663E-2</v>
      </c>
      <c r="AN890">
        <v>2.3745240481741009E-2</v>
      </c>
      <c r="AO890">
        <v>2.2777580450756167E-2</v>
      </c>
      <c r="AP890">
        <v>2.1108077982747487E-2</v>
      </c>
      <c r="AQ890">
        <v>1.9754817990855895E-2</v>
      </c>
      <c r="AR890">
        <v>1.8313857907459468E-2</v>
      </c>
      <c r="AS890">
        <v>1.7374617301631305E-2</v>
      </c>
      <c r="AT890">
        <v>1.6561061849405829E-2</v>
      </c>
      <c r="AU890">
        <v>1.5968679821199615E-2</v>
      </c>
      <c r="AV890">
        <v>1.6696498624631649E-2</v>
      </c>
      <c r="AW890">
        <v>1.6368823353493572E-2</v>
      </c>
      <c r="AX890">
        <v>1.632885950437284E-2</v>
      </c>
      <c r="AY890">
        <v>1.6964732252251116E-2</v>
      </c>
      <c r="AZ890">
        <v>1.6453319086848373E-2</v>
      </c>
    </row>
    <row r="891" spans="11:52" ht="14.4">
      <c r="K891" t="s">
        <v>1644</v>
      </c>
      <c r="L891" t="s">
        <v>1620</v>
      </c>
      <c r="M891" t="s">
        <v>28</v>
      </c>
      <c r="N891" t="s">
        <v>80</v>
      </c>
      <c r="AC891">
        <v>1.7829030543157095E-2</v>
      </c>
      <c r="AD891">
        <v>1.7824526602010934E-2</v>
      </c>
      <c r="AE891">
        <v>1.7166123523794735E-2</v>
      </c>
      <c r="AF891">
        <v>1.6127168685211534E-2</v>
      </c>
      <c r="AG891">
        <v>1.5615194971133992E-2</v>
      </c>
      <c r="AH891">
        <v>1.4441988350402564E-2</v>
      </c>
      <c r="AI891">
        <v>1.56707090141757E-2</v>
      </c>
      <c r="AJ891">
        <v>1.4695559109615799E-2</v>
      </c>
      <c r="AK891">
        <v>1.8003982119872902E-2</v>
      </c>
      <c r="AL891">
        <v>2.0159697982616669E-2</v>
      </c>
      <c r="AM891">
        <v>2.0873271688437115E-2</v>
      </c>
      <c r="AN891">
        <v>1.8607332433353996E-2</v>
      </c>
      <c r="AO891">
        <v>1.9421595771400124E-2</v>
      </c>
      <c r="AP891" t="s">
        <v>6079</v>
      </c>
      <c r="AQ891" t="s">
        <v>6079</v>
      </c>
      <c r="AR891" t="s">
        <v>6079</v>
      </c>
      <c r="AS891" t="s">
        <v>6079</v>
      </c>
      <c r="AT891">
        <v>1.4939580777991663E-2</v>
      </c>
      <c r="AU891">
        <v>1.3437777415794218E-2</v>
      </c>
      <c r="AV891">
        <v>1.381577348016113E-2</v>
      </c>
      <c r="AW891">
        <v>1.2280263722011978E-2</v>
      </c>
      <c r="AX891">
        <v>1.2201496705641275E-2</v>
      </c>
      <c r="AY891">
        <v>1.166468642131519E-2</v>
      </c>
      <c r="AZ891">
        <v>1.2223726905443804E-2</v>
      </c>
    </row>
    <row r="892" spans="11:52" ht="14.4">
      <c r="K892" t="s">
        <v>1645</v>
      </c>
      <c r="L892" t="s">
        <v>1620</v>
      </c>
      <c r="M892" t="s">
        <v>29</v>
      </c>
      <c r="N892" t="s">
        <v>80</v>
      </c>
      <c r="AC892">
        <v>7.0644608030750525E-2</v>
      </c>
      <c r="AD892">
        <v>5.8476438091054746E-2</v>
      </c>
      <c r="AE892">
        <v>5.6227795332588017E-2</v>
      </c>
      <c r="AF892">
        <v>5.3247789278077502E-2</v>
      </c>
      <c r="AG892">
        <v>5.2574053147089829E-2</v>
      </c>
      <c r="AH892">
        <v>5.0096205264958567E-2</v>
      </c>
      <c r="AI892">
        <v>4.9608109237897227E-2</v>
      </c>
      <c r="AJ892">
        <v>4.8845553409091878E-2</v>
      </c>
      <c r="AK892">
        <v>4.8162537530100018E-2</v>
      </c>
      <c r="AL892">
        <v>5.0269822765009832E-2</v>
      </c>
      <c r="AM892">
        <v>5.0565960989014898E-2</v>
      </c>
      <c r="AN892">
        <v>5.1269868593369711E-2</v>
      </c>
      <c r="AO892">
        <v>5.4276261964735749E-2</v>
      </c>
      <c r="AP892">
        <v>4.9138879201735888E-2</v>
      </c>
      <c r="AQ892">
        <v>4.7228499951980515E-2</v>
      </c>
      <c r="AR892">
        <v>4.2558244803879999E-2</v>
      </c>
      <c r="AS892">
        <v>4.1991075796243511E-2</v>
      </c>
      <c r="AT892">
        <v>4.1672576673638877E-2</v>
      </c>
      <c r="AU892">
        <v>4.1072491923022786E-2</v>
      </c>
      <c r="AV892">
        <v>4.2733552911346326E-2</v>
      </c>
      <c r="AW892">
        <v>4.2331058215337981E-2</v>
      </c>
      <c r="AX892">
        <v>4.2634445195378734E-2</v>
      </c>
      <c r="AY892">
        <v>4.2450120455400669E-2</v>
      </c>
      <c r="AZ892">
        <v>4.0947806755998038E-2</v>
      </c>
    </row>
    <row r="893" spans="11:52" ht="14.4">
      <c r="K893" t="s">
        <v>1646</v>
      </c>
      <c r="L893" t="s">
        <v>1620</v>
      </c>
      <c r="M893" t="s">
        <v>30</v>
      </c>
      <c r="N893" t="s">
        <v>80</v>
      </c>
      <c r="AC893">
        <v>0.13436655909209089</v>
      </c>
      <c r="AD893">
        <v>0.1272970336139547</v>
      </c>
      <c r="AE893">
        <v>0.12419552416532796</v>
      </c>
      <c r="AF893">
        <v>0.10465696008545572</v>
      </c>
      <c r="AG893">
        <v>9.8322202321780711E-2</v>
      </c>
      <c r="AH893">
        <v>9.2740248226061681E-2</v>
      </c>
      <c r="AI893">
        <v>8.5478240456679677E-2</v>
      </c>
      <c r="AJ893">
        <v>6.7497154013598681E-2</v>
      </c>
      <c r="AK893">
        <v>6.4477128021185409E-2</v>
      </c>
      <c r="AL893">
        <v>6.3639006427087808E-2</v>
      </c>
      <c r="AM893">
        <v>6.1785610184679346E-2</v>
      </c>
      <c r="AN893">
        <v>5.6585650353909722E-2</v>
      </c>
      <c r="AO893">
        <v>5.3739447728390219E-2</v>
      </c>
      <c r="AP893">
        <v>4.9703644069303547E-2</v>
      </c>
      <c r="AQ893">
        <v>4.6434508315497953E-2</v>
      </c>
      <c r="AR893">
        <v>4.3766514720123745E-2</v>
      </c>
      <c r="AS893">
        <v>4.2825440270335753E-2</v>
      </c>
      <c r="AT893">
        <v>4.0588596461808513E-2</v>
      </c>
      <c r="AU893">
        <v>3.8656378328706262E-2</v>
      </c>
      <c r="AV893">
        <v>3.5384044225513167E-2</v>
      </c>
      <c r="AW893">
        <v>3.5246503076652481E-2</v>
      </c>
      <c r="AX893">
        <v>3.4781208840148251E-2</v>
      </c>
      <c r="AY893">
        <v>3.1222946803906963E-2</v>
      </c>
      <c r="AZ893">
        <v>2.9567952405654775E-2</v>
      </c>
    </row>
    <row r="894" spans="11:52" ht="14.4">
      <c r="K894" t="s">
        <v>1647</v>
      </c>
      <c r="L894" t="s">
        <v>1620</v>
      </c>
      <c r="M894" t="s">
        <v>100</v>
      </c>
      <c r="N894" t="s">
        <v>80</v>
      </c>
      <c r="AC894">
        <v>7.309033707143836E-2</v>
      </c>
      <c r="AD894">
        <v>6.9280625994748921E-2</v>
      </c>
      <c r="AE894">
        <v>6.8279334863516478E-2</v>
      </c>
      <c r="AF894">
        <v>6.1623595299911918E-2</v>
      </c>
      <c r="AG894">
        <v>6.053538328351054E-2</v>
      </c>
      <c r="AH894">
        <v>5.7681401677925077E-2</v>
      </c>
      <c r="AI894">
        <v>5.5104646208561731E-2</v>
      </c>
      <c r="AJ894">
        <v>4.8632084524590141E-2</v>
      </c>
      <c r="AK894">
        <v>4.6869763397679745E-2</v>
      </c>
      <c r="AL894">
        <v>5.1475903408829661E-2</v>
      </c>
      <c r="AM894">
        <v>4.6147287897023763E-2</v>
      </c>
      <c r="AN894">
        <v>4.6129238625621426E-2</v>
      </c>
      <c r="AO894">
        <v>4.6272687158271729E-2</v>
      </c>
      <c r="AP894">
        <v>4.2096323237115242E-2</v>
      </c>
      <c r="AQ894">
        <v>4.1146128707961395E-2</v>
      </c>
      <c r="AR894">
        <v>3.495156770337824E-2</v>
      </c>
      <c r="AS894">
        <v>3.4054787910614316E-2</v>
      </c>
      <c r="AT894">
        <v>3.2082964229672238E-2</v>
      </c>
      <c r="AU894">
        <v>2.9285611137515797E-2</v>
      </c>
      <c r="AV894">
        <v>2.9009199528201215E-2</v>
      </c>
      <c r="AW894">
        <v>2.9886208511951753E-2</v>
      </c>
      <c r="AX894">
        <v>2.8331149593650535E-2</v>
      </c>
      <c r="AY894">
        <v>2.6947561418163752E-2</v>
      </c>
      <c r="AZ894">
        <v>2.6171282759189902E-2</v>
      </c>
    </row>
    <row r="895" spans="11:52" ht="14.4">
      <c r="K895" t="s">
        <v>1648</v>
      </c>
      <c r="L895" t="s">
        <v>1620</v>
      </c>
      <c r="M895" t="s">
        <v>31</v>
      </c>
      <c r="N895" t="s">
        <v>80</v>
      </c>
      <c r="AC895">
        <v>1.0088386370834096E-2</v>
      </c>
      <c r="AD895">
        <v>9.7821567976442477E-3</v>
      </c>
      <c r="AE895">
        <v>8.6883785238314314E-3</v>
      </c>
      <c r="AF895">
        <v>4.5264528397890623E-3</v>
      </c>
      <c r="AG895">
        <v>4.7359390462213165E-3</v>
      </c>
      <c r="AH895">
        <v>4.985430146176543E-3</v>
      </c>
      <c r="AI895">
        <v>5.1555098286709825E-3</v>
      </c>
      <c r="AJ895">
        <v>5.4274527137227087E-3</v>
      </c>
      <c r="AK895">
        <v>5.2893875885528146E-3</v>
      </c>
      <c r="AL895">
        <v>5.7036863977837126E-3</v>
      </c>
      <c r="AM895">
        <v>5.6863482749276223E-3</v>
      </c>
      <c r="AN895">
        <v>5.0937497451327991E-3</v>
      </c>
      <c r="AO895">
        <v>4.5079407918201088E-3</v>
      </c>
      <c r="AP895">
        <v>3.8443146039281906E-3</v>
      </c>
      <c r="AQ895">
        <v>3.6990862890822177E-3</v>
      </c>
      <c r="AR895">
        <v>3.2550740953444976E-3</v>
      </c>
      <c r="AS895">
        <v>2.766784573667822E-3</v>
      </c>
      <c r="AT895">
        <v>2.6973979658146772E-3</v>
      </c>
      <c r="AU895">
        <v>2.7372046046625332E-3</v>
      </c>
      <c r="AV895">
        <v>2.433005556242201E-3</v>
      </c>
      <c r="AW895">
        <v>2.4573967885922641E-3</v>
      </c>
      <c r="AX895">
        <v>2.6027882786651248E-3</v>
      </c>
      <c r="AY895">
        <v>2.6739151031753379E-3</v>
      </c>
      <c r="AZ895">
        <v>3.177015495806782E-3</v>
      </c>
    </row>
    <row r="896" spans="11:52" ht="14.4">
      <c r="K896" t="s">
        <v>1649</v>
      </c>
      <c r="L896" t="s">
        <v>1620</v>
      </c>
      <c r="M896" t="s">
        <v>32</v>
      </c>
      <c r="N896" t="s">
        <v>80</v>
      </c>
      <c r="O896" t="s">
        <v>6079</v>
      </c>
      <c r="P896" t="s">
        <v>6079</v>
      </c>
      <c r="Q896" t="s">
        <v>6079</v>
      </c>
      <c r="R896" t="s">
        <v>6079</v>
      </c>
      <c r="S896" t="s">
        <v>6079</v>
      </c>
      <c r="AC896">
        <v>9.8670292748268787E-2</v>
      </c>
      <c r="AD896">
        <v>8.9991990165807029E-2</v>
      </c>
      <c r="AE896">
        <v>8.3535706097979334E-2</v>
      </c>
      <c r="AF896">
        <v>7.4317944184467757E-2</v>
      </c>
      <c r="AG896">
        <v>6.7971723427913286E-2</v>
      </c>
      <c r="AH896">
        <v>5.4561372643943874E-2</v>
      </c>
      <c r="AI896">
        <v>4.8826044065447112E-2</v>
      </c>
      <c r="AJ896">
        <v>4.0891112105095211E-2</v>
      </c>
      <c r="AK896">
        <v>3.6040309285866462E-2</v>
      </c>
      <c r="AL896">
        <v>3.6867614271104701E-2</v>
      </c>
      <c r="AM896">
        <v>3.5973203457337975E-2</v>
      </c>
      <c r="AN896">
        <v>3.7415213683502847E-2</v>
      </c>
      <c r="AO896">
        <v>3.8258854600850739E-2</v>
      </c>
      <c r="AP896">
        <v>3.4143451455261521E-2</v>
      </c>
      <c r="AQ896">
        <v>3.1158479286469302E-2</v>
      </c>
      <c r="AR896">
        <v>2.8979342823235298E-2</v>
      </c>
      <c r="AS896">
        <v>2.6926568080329529E-2</v>
      </c>
      <c r="AT896">
        <v>2.5923321877959721E-2</v>
      </c>
      <c r="AU896">
        <v>2.4364899068328762E-2</v>
      </c>
      <c r="AV896">
        <v>2.1921808461879241E-2</v>
      </c>
      <c r="AW896">
        <v>1.9527285148898697E-2</v>
      </c>
      <c r="AX896">
        <v>1.9845381074470623E-2</v>
      </c>
      <c r="AY896">
        <v>1.943665853587381E-2</v>
      </c>
      <c r="AZ896">
        <v>1.9200164573036482E-2</v>
      </c>
    </row>
    <row r="897" spans="11:52" ht="14.4">
      <c r="K897" t="s">
        <v>1650</v>
      </c>
      <c r="L897" t="s">
        <v>1620</v>
      </c>
      <c r="M897" t="s">
        <v>93</v>
      </c>
      <c r="N897" t="s">
        <v>80</v>
      </c>
      <c r="AC897">
        <v>3.388640994585583E-2</v>
      </c>
      <c r="AD897">
        <v>3.084136631518216E-2</v>
      </c>
      <c r="AE897">
        <v>2.9677441329063633E-2</v>
      </c>
      <c r="AF897">
        <v>2.8834359506643651E-2</v>
      </c>
      <c r="AG897">
        <v>2.7374371158606744E-2</v>
      </c>
      <c r="AH897">
        <v>2.6848267372878976E-2</v>
      </c>
      <c r="AI897">
        <v>2.711793111147226E-2</v>
      </c>
      <c r="AJ897">
        <v>2.7044146760072985E-2</v>
      </c>
      <c r="AK897">
        <v>2.6417404062733577E-2</v>
      </c>
      <c r="AL897">
        <v>2.6137985941754906E-2</v>
      </c>
      <c r="AM897">
        <v>2.4573260854994221E-2</v>
      </c>
      <c r="AN897">
        <v>2.3370026462472031E-2</v>
      </c>
      <c r="AO897">
        <v>2.3916956889006111E-2</v>
      </c>
      <c r="AP897">
        <v>2.1114463341992889E-2</v>
      </c>
      <c r="AQ897">
        <v>1.9828618247141772E-2</v>
      </c>
      <c r="AR897">
        <v>1.8498998545152013E-2</v>
      </c>
      <c r="AS897">
        <v>1.8117416976348489E-2</v>
      </c>
      <c r="AT897">
        <v>1.7543950178299128E-2</v>
      </c>
      <c r="AU897">
        <v>1.5729560981971459E-2</v>
      </c>
      <c r="AV897">
        <v>1.6352492016412416E-2</v>
      </c>
      <c r="AW897">
        <v>1.6373489879140064E-2</v>
      </c>
      <c r="AX897">
        <v>1.7916012908293727E-2</v>
      </c>
      <c r="AY897">
        <v>1.885962908781413E-2</v>
      </c>
      <c r="AZ897">
        <v>1.8395899055500379E-2</v>
      </c>
    </row>
    <row r="898" spans="11:52" ht="14.4">
      <c r="K898" t="s">
        <v>1651</v>
      </c>
      <c r="L898" t="s">
        <v>1652</v>
      </c>
      <c r="M898" t="s">
        <v>13</v>
      </c>
      <c r="N898" t="s">
        <v>80</v>
      </c>
      <c r="AC898">
        <v>2.1697352261424649E-3</v>
      </c>
      <c r="AD898">
        <v>1.9996315074339182E-3</v>
      </c>
      <c r="AE898">
        <v>1.957770821155184E-3</v>
      </c>
      <c r="AF898">
        <v>1.9249384593367021E-3</v>
      </c>
      <c r="AG898">
        <v>1.8665554757268431E-3</v>
      </c>
      <c r="AH898">
        <v>1.891267327530493E-3</v>
      </c>
      <c r="AI898">
        <v>1.8828928727570261E-3</v>
      </c>
      <c r="AJ898">
        <v>1.8529676026073807E-3</v>
      </c>
      <c r="AK898">
        <v>1.939862419278507E-3</v>
      </c>
      <c r="AL898">
        <v>2.1323521406979057E-3</v>
      </c>
      <c r="AM898">
        <v>2.1585451848495671E-3</v>
      </c>
      <c r="AN898">
        <v>2.379729211942769E-3</v>
      </c>
      <c r="AO898">
        <v>2.2805822299770927E-3</v>
      </c>
      <c r="AP898">
        <v>2.3817223900744976E-3</v>
      </c>
      <c r="AQ898">
        <v>2.2322441768480496E-3</v>
      </c>
      <c r="AR898">
        <v>2.0894523125894642E-3</v>
      </c>
      <c r="AS898">
        <v>2.0820548463540848E-3</v>
      </c>
      <c r="AT898">
        <v>2.0689474724783206E-3</v>
      </c>
      <c r="AU898">
        <v>2.0653336386663615E-3</v>
      </c>
      <c r="AV898">
        <v>2.3740326772139844E-3</v>
      </c>
      <c r="AW898">
        <v>2.3274349996643914E-3</v>
      </c>
      <c r="AX898">
        <v>2.2623998905632542E-3</v>
      </c>
      <c r="AY898">
        <v>2.4905043843891678E-3</v>
      </c>
      <c r="AZ898">
        <v>2.3692538041449546E-3</v>
      </c>
    </row>
    <row r="899" spans="11:52" ht="14.4">
      <c r="K899" t="s">
        <v>1653</v>
      </c>
      <c r="L899" t="s">
        <v>1652</v>
      </c>
      <c r="M899" t="s">
        <v>14</v>
      </c>
      <c r="N899" t="s">
        <v>80</v>
      </c>
      <c r="AC899">
        <v>9.4958887388681319E-4</v>
      </c>
      <c r="AD899">
        <v>9.5131244382384676E-4</v>
      </c>
      <c r="AE899">
        <v>9.9006427234928801E-4</v>
      </c>
      <c r="AF899">
        <v>1.0027918663770296E-3</v>
      </c>
      <c r="AG899">
        <v>9.159403851846618E-4</v>
      </c>
      <c r="AH899">
        <v>9.3285978714361013E-4</v>
      </c>
      <c r="AI899">
        <v>9.3498743631274925E-4</v>
      </c>
      <c r="AJ899">
        <v>9.4575682022175701E-4</v>
      </c>
      <c r="AK899">
        <v>9.811549060614723E-4</v>
      </c>
      <c r="AL899">
        <v>1.0771778727092047E-3</v>
      </c>
      <c r="AM899">
        <v>1.0781409528981736E-3</v>
      </c>
      <c r="AN899">
        <v>1.0750230276581829E-3</v>
      </c>
      <c r="AO899">
        <v>1.0406118133619185E-3</v>
      </c>
      <c r="AP899">
        <v>9.5828548680893997E-4</v>
      </c>
      <c r="AQ899">
        <v>8.8746162054905071E-4</v>
      </c>
      <c r="AR899">
        <v>9.0537029270957301E-4</v>
      </c>
      <c r="AS899">
        <v>8.8015768294798149E-4</v>
      </c>
      <c r="AT899">
        <v>9.2926987682524114E-4</v>
      </c>
      <c r="AU899">
        <v>1.042162990550736E-3</v>
      </c>
      <c r="AV899">
        <v>1.0848873827722821E-3</v>
      </c>
      <c r="AW899">
        <v>1.1332603433945375E-3</v>
      </c>
      <c r="AX899">
        <v>1.1474449584929363E-3</v>
      </c>
      <c r="AY899">
        <v>1.2087003344971258E-3</v>
      </c>
      <c r="AZ899">
        <v>1.2120603543412688E-3</v>
      </c>
    </row>
    <row r="900" spans="11:52" ht="14.4">
      <c r="K900" t="s">
        <v>1654</v>
      </c>
      <c r="L900" t="s">
        <v>1652</v>
      </c>
      <c r="M900" t="s">
        <v>92</v>
      </c>
      <c r="N900" t="s">
        <v>80</v>
      </c>
      <c r="AC900">
        <v>9.8101277794253369E-3</v>
      </c>
      <c r="AD900">
        <v>9.9568789843287649E-3</v>
      </c>
      <c r="AE900">
        <v>7.8590457988853731E-3</v>
      </c>
      <c r="AF900">
        <v>6.3927970806974647E-3</v>
      </c>
      <c r="AG900">
        <v>5.9129689394788717E-3</v>
      </c>
      <c r="AH900">
        <v>6.3257913011649835E-3</v>
      </c>
      <c r="AI900">
        <v>6.696909712659356E-3</v>
      </c>
      <c r="AJ900">
        <v>5.5496021605257418E-3</v>
      </c>
      <c r="AK900">
        <v>6.0507646263202597E-3</v>
      </c>
      <c r="AL900">
        <v>6.6714312517988789E-3</v>
      </c>
      <c r="AM900">
        <v>6.0272032574751229E-3</v>
      </c>
      <c r="AN900">
        <v>5.8938314421160725E-3</v>
      </c>
      <c r="AO900">
        <v>5.8239920540029497E-3</v>
      </c>
      <c r="AP900">
        <v>5.3177209038026392E-3</v>
      </c>
      <c r="AQ900">
        <v>6.1339631840513793E-3</v>
      </c>
      <c r="AR900">
        <v>6.538292693205246E-3</v>
      </c>
      <c r="AS900">
        <v>6.249032173052645E-3</v>
      </c>
      <c r="AT900">
        <v>7.0178126303897474E-3</v>
      </c>
      <c r="AU900">
        <v>7.3637480780026484E-3</v>
      </c>
      <c r="AV900">
        <v>6.4629756367277982E-3</v>
      </c>
      <c r="AW900">
        <v>6.2680192517204306E-3</v>
      </c>
      <c r="AX900">
        <v>5.6819835267887244E-3</v>
      </c>
      <c r="AY900">
        <v>5.3232677254856807E-3</v>
      </c>
      <c r="AZ900">
        <v>4.7020945886508785E-3</v>
      </c>
    </row>
    <row r="901" spans="11:52" ht="14.4">
      <c r="K901" t="s">
        <v>1655</v>
      </c>
      <c r="L901" t="s">
        <v>1652</v>
      </c>
      <c r="M901" t="s">
        <v>15</v>
      </c>
      <c r="N901" t="s">
        <v>80</v>
      </c>
      <c r="AC901">
        <v>4.4225661725324841E-3</v>
      </c>
      <c r="AD901">
        <v>6.2387622514641257E-3</v>
      </c>
      <c r="AE901" t="s">
        <v>6079</v>
      </c>
      <c r="AF901" t="s">
        <v>6079</v>
      </c>
      <c r="AG901">
        <v>3.7259610060139921E-3</v>
      </c>
      <c r="AH901">
        <v>3.0226096279101391E-3</v>
      </c>
      <c r="AI901">
        <v>3.902231096823792E-3</v>
      </c>
      <c r="AJ901">
        <v>3.3164234960190264E-3</v>
      </c>
      <c r="AK901">
        <v>5.7362911906445662E-3</v>
      </c>
      <c r="AL901">
        <v>4.4630832651237316E-3</v>
      </c>
      <c r="AM901">
        <v>4.3058116361757411E-3</v>
      </c>
      <c r="AN901">
        <v>4.2801829035019464E-3</v>
      </c>
      <c r="AO901">
        <v>4.1995929993579985E-3</v>
      </c>
      <c r="AP901">
        <v>4.5670089959425481E-3</v>
      </c>
      <c r="AQ901">
        <v>4.2954799276159923E-3</v>
      </c>
      <c r="AR901">
        <v>4.019705842009804E-3</v>
      </c>
      <c r="AS901">
        <v>3.0752870640099522E-3</v>
      </c>
      <c r="AT901">
        <v>3.0286498774959002E-3</v>
      </c>
      <c r="AU901">
        <v>3.3798017344044782E-3</v>
      </c>
      <c r="AV901">
        <v>3.6117048585265063E-3</v>
      </c>
      <c r="AW901">
        <v>3.3093901844055396E-3</v>
      </c>
      <c r="AX901">
        <v>3.4013826521927023E-3</v>
      </c>
      <c r="AY901">
        <v>3.9185786482016319E-3</v>
      </c>
      <c r="AZ901">
        <v>2.9716085436160785E-3</v>
      </c>
    </row>
    <row r="902" spans="11:52" ht="14.4">
      <c r="K902" t="s">
        <v>1656</v>
      </c>
      <c r="L902" t="s">
        <v>1652</v>
      </c>
      <c r="M902" t="s">
        <v>91</v>
      </c>
      <c r="N902" t="s">
        <v>80</v>
      </c>
      <c r="AC902">
        <v>1.2127120092042102E-3</v>
      </c>
      <c r="AD902">
        <v>1.1836045207983671E-3</v>
      </c>
      <c r="AE902">
        <v>1.0953854201972055E-3</v>
      </c>
      <c r="AF902">
        <v>1.1333334891432145E-3</v>
      </c>
      <c r="AG902">
        <v>1.0186260389014022E-3</v>
      </c>
      <c r="AH902">
        <v>1.0323180058428249E-3</v>
      </c>
      <c r="AI902">
        <v>1.0221296888649712E-3</v>
      </c>
      <c r="AJ902">
        <v>1.0469490227375377E-3</v>
      </c>
      <c r="AK902">
        <v>9.8128505158616625E-4</v>
      </c>
      <c r="AL902">
        <v>1.1446061255856964E-3</v>
      </c>
      <c r="AM902">
        <v>1.1163819606948104E-3</v>
      </c>
      <c r="AN902">
        <v>1.2624227258054199E-3</v>
      </c>
      <c r="AO902">
        <v>1.1770504750830818E-3</v>
      </c>
      <c r="AP902">
        <v>1.2259010550018626E-3</v>
      </c>
      <c r="AQ902">
        <v>1.1361841076923808E-3</v>
      </c>
      <c r="AR902">
        <v>1.3729711068716437E-3</v>
      </c>
      <c r="AS902">
        <v>1.2742251039632533E-3</v>
      </c>
      <c r="AT902">
        <v>1.1286185400293356E-3</v>
      </c>
      <c r="AU902">
        <v>1.3411752389160603E-3</v>
      </c>
      <c r="AV902">
        <v>1.3625031073213466E-3</v>
      </c>
      <c r="AW902">
        <v>1.1450882165650589E-3</v>
      </c>
      <c r="AX902">
        <v>1.1472913460906682E-3</v>
      </c>
      <c r="AY902">
        <v>1.1959019968302378E-3</v>
      </c>
      <c r="AZ902">
        <v>1.3151382476538991E-3</v>
      </c>
    </row>
    <row r="903" spans="11:52" ht="14.4">
      <c r="K903" t="s">
        <v>1657</v>
      </c>
      <c r="L903" t="s">
        <v>1652</v>
      </c>
      <c r="M903" t="s">
        <v>16</v>
      </c>
      <c r="N903" t="s">
        <v>80</v>
      </c>
      <c r="AC903">
        <v>9.5044638071435259E-4</v>
      </c>
      <c r="AD903">
        <v>8.9052562613454989E-4</v>
      </c>
      <c r="AE903">
        <v>8.9710858901094882E-4</v>
      </c>
      <c r="AF903">
        <v>9.7317832112754892E-4</v>
      </c>
      <c r="AG903">
        <v>9.3355384707065998E-4</v>
      </c>
      <c r="AH903">
        <v>9.5350807082878429E-4</v>
      </c>
      <c r="AI903">
        <v>9.0325586596672709E-4</v>
      </c>
      <c r="AJ903">
        <v>9.7451498864683476E-4</v>
      </c>
      <c r="AK903">
        <v>1.0054988485963783E-3</v>
      </c>
      <c r="AL903">
        <v>1.1006070993710444E-3</v>
      </c>
      <c r="AM903">
        <v>1.0513777888614658E-3</v>
      </c>
      <c r="AN903">
        <v>1.1570424592347943E-3</v>
      </c>
      <c r="AO903">
        <v>1.0986234819954492E-3</v>
      </c>
      <c r="AP903">
        <v>1.0673643348528643E-3</v>
      </c>
      <c r="AQ903">
        <v>9.992995177334576E-4</v>
      </c>
      <c r="AR903">
        <v>1.0485926110376535E-3</v>
      </c>
      <c r="AS903">
        <v>1.0328217260990619E-3</v>
      </c>
      <c r="AT903">
        <v>1.0406143777502957E-3</v>
      </c>
      <c r="AU903">
        <v>1.0335097847432831E-3</v>
      </c>
      <c r="AV903">
        <v>1.4011008584697412E-3</v>
      </c>
      <c r="AW903">
        <v>1.4534273876558295E-3</v>
      </c>
      <c r="AX903">
        <v>1.5203820160842661E-3</v>
      </c>
      <c r="AY903">
        <v>1.4289420442378767E-3</v>
      </c>
      <c r="AZ903">
        <v>1.3552869708932218E-3</v>
      </c>
    </row>
    <row r="904" spans="11:52" ht="14.4">
      <c r="K904" t="s">
        <v>1658</v>
      </c>
      <c r="L904" t="s">
        <v>1652</v>
      </c>
      <c r="M904" t="s">
        <v>17</v>
      </c>
      <c r="N904" t="s">
        <v>80</v>
      </c>
      <c r="AC904">
        <v>9.9855062617446163E-4</v>
      </c>
      <c r="AD904">
        <v>9.4084211299084108E-4</v>
      </c>
      <c r="AE904">
        <v>9.922660309060272E-4</v>
      </c>
      <c r="AF904">
        <v>8.9996154693896787E-4</v>
      </c>
      <c r="AG904">
        <v>8.4700073703879186E-4</v>
      </c>
      <c r="AH904">
        <v>8.8667184927054658E-4</v>
      </c>
      <c r="AI904">
        <v>9.2768919611559695E-4</v>
      </c>
      <c r="AJ904">
        <v>9.7047004667004996E-4</v>
      </c>
      <c r="AK904">
        <v>1.2910737909424886E-3</v>
      </c>
      <c r="AL904">
        <v>1.4056912407132483E-3</v>
      </c>
      <c r="AM904">
        <v>1.8700768280957437E-3</v>
      </c>
      <c r="AN904">
        <v>1.8380839015378493E-3</v>
      </c>
      <c r="AO904">
        <v>1.7233876463169412E-3</v>
      </c>
      <c r="AP904">
        <v>2.1005808643554552E-3</v>
      </c>
      <c r="AQ904">
        <v>1.9544412125503149E-3</v>
      </c>
      <c r="AR904">
        <v>2.2393883593383249E-3</v>
      </c>
      <c r="AS904">
        <v>1.9317344598075376E-3</v>
      </c>
      <c r="AT904">
        <v>1.9272673701078368E-3</v>
      </c>
      <c r="AU904">
        <v>1.7480943978373862E-3</v>
      </c>
      <c r="AV904">
        <v>1.9593836565672909E-3</v>
      </c>
      <c r="AW904">
        <v>1.9754045800628272E-3</v>
      </c>
      <c r="AX904">
        <v>2.4833570311499683E-3</v>
      </c>
      <c r="AY904">
        <v>2.4670259564098219E-3</v>
      </c>
      <c r="AZ904">
        <v>2.4592459796343872E-3</v>
      </c>
    </row>
    <row r="905" spans="11:52" ht="14.4">
      <c r="K905" t="s">
        <v>1659</v>
      </c>
      <c r="L905" t="s">
        <v>1652</v>
      </c>
      <c r="M905" t="s">
        <v>97</v>
      </c>
      <c r="N905" t="s">
        <v>80</v>
      </c>
      <c r="O905" t="s">
        <v>6079</v>
      </c>
      <c r="P905" t="s">
        <v>6079</v>
      </c>
      <c r="Q905" t="s">
        <v>6079</v>
      </c>
      <c r="R905" t="s">
        <v>6079</v>
      </c>
      <c r="S905" t="s">
        <v>6079</v>
      </c>
      <c r="T905" t="s">
        <v>6079</v>
      </c>
      <c r="AC905">
        <v>7.4400411951945308E-4</v>
      </c>
      <c r="AD905">
        <v>6.7917580909218384E-4</v>
      </c>
      <c r="AE905">
        <v>7.4046432561680048E-4</v>
      </c>
      <c r="AF905">
        <v>7.260689441905174E-4</v>
      </c>
      <c r="AG905">
        <v>8.3260882874209251E-4</v>
      </c>
      <c r="AH905">
        <v>8.4310146828453524E-4</v>
      </c>
      <c r="AI905">
        <v>8.0088626727095938E-4</v>
      </c>
      <c r="AJ905">
        <v>9.6154678015083746E-4</v>
      </c>
      <c r="AK905">
        <v>1.2541715507540985E-3</v>
      </c>
      <c r="AL905">
        <v>1.5593076907470917E-3</v>
      </c>
      <c r="AM905">
        <v>1.5261950682044628E-3</v>
      </c>
      <c r="AN905">
        <v>1.6042083956821856E-3</v>
      </c>
      <c r="AO905">
        <v>1.6274865751542858E-3</v>
      </c>
      <c r="AP905">
        <v>1.4401847635848923E-3</v>
      </c>
      <c r="AQ905">
        <v>1.677854893233819E-3</v>
      </c>
      <c r="AR905">
        <v>1.2129790402233551E-3</v>
      </c>
      <c r="AS905">
        <v>1.9177101386515195E-3</v>
      </c>
      <c r="AT905">
        <v>1.8685516644174349E-3</v>
      </c>
      <c r="AU905">
        <v>1.9564315673627677E-3</v>
      </c>
      <c r="AV905">
        <v>2.047645229117039E-3</v>
      </c>
      <c r="AW905">
        <v>1.9426243873475128E-3</v>
      </c>
      <c r="AX905">
        <v>1.7600276709817007E-3</v>
      </c>
      <c r="AY905">
        <v>1.7977570152184715E-3</v>
      </c>
      <c r="AZ905">
        <v>1.9645614637950641E-3</v>
      </c>
    </row>
    <row r="906" spans="11:52" ht="14.4">
      <c r="K906" t="s">
        <v>1660</v>
      </c>
      <c r="L906" t="s">
        <v>1652</v>
      </c>
      <c r="M906" t="s">
        <v>18</v>
      </c>
      <c r="N906" t="s">
        <v>80</v>
      </c>
      <c r="AC906">
        <v>4.6621967373925858E-3</v>
      </c>
      <c r="AD906">
        <v>4.6251118523535908E-3</v>
      </c>
      <c r="AE906">
        <v>4.5059664726333501E-3</v>
      </c>
      <c r="AF906">
        <v>4.0620965220485123E-3</v>
      </c>
      <c r="AG906">
        <v>4.0619156503104341E-3</v>
      </c>
      <c r="AH906">
        <v>4.077446520145982E-3</v>
      </c>
      <c r="AI906">
        <v>4.0092913682250389E-3</v>
      </c>
      <c r="AJ906">
        <v>3.9493232201565226E-3</v>
      </c>
      <c r="AK906">
        <v>5.1061621911773917E-3</v>
      </c>
      <c r="AL906">
        <v>5.2057684876519704E-3</v>
      </c>
      <c r="AM906">
        <v>5.0888715730757223E-3</v>
      </c>
      <c r="AN906">
        <v>4.7147917939243554E-3</v>
      </c>
      <c r="AO906">
        <v>4.7719444447568921E-3</v>
      </c>
      <c r="AP906">
        <v>4.4415936195330444E-3</v>
      </c>
      <c r="AQ906">
        <v>4.4853196370702115E-3</v>
      </c>
      <c r="AR906">
        <v>4.2276245198233338E-3</v>
      </c>
      <c r="AS906">
        <v>4.2487119041305591E-3</v>
      </c>
      <c r="AT906">
        <v>4.4079587176676319E-3</v>
      </c>
      <c r="AU906">
        <v>4.3514744858939589E-3</v>
      </c>
      <c r="AV906">
        <v>3.9890726583431801E-3</v>
      </c>
      <c r="AW906">
        <v>4.0787014732130951E-3</v>
      </c>
      <c r="AX906">
        <v>3.9869630502491846E-3</v>
      </c>
      <c r="AY906">
        <v>4.0542947915191609E-3</v>
      </c>
      <c r="AZ906">
        <v>3.6542695402713944E-3</v>
      </c>
    </row>
    <row r="907" spans="11:52" ht="14.4">
      <c r="K907" t="s">
        <v>1661</v>
      </c>
      <c r="L907" t="s">
        <v>1652</v>
      </c>
      <c r="M907" t="s">
        <v>34</v>
      </c>
      <c r="N907" t="s">
        <v>80</v>
      </c>
      <c r="AC907">
        <v>1.9376165964477335E-3</v>
      </c>
      <c r="AD907">
        <v>1.8637529773987012E-3</v>
      </c>
      <c r="AE907">
        <v>1.8549454169184472E-3</v>
      </c>
      <c r="AF907">
        <v>1.7769956868745819E-3</v>
      </c>
      <c r="AG907">
        <v>1.7792300683194199E-3</v>
      </c>
      <c r="AH907">
        <v>1.7841825591735356E-3</v>
      </c>
      <c r="AI907">
        <v>1.7609359065954009E-3</v>
      </c>
      <c r="AJ907">
        <v>1.7471278289273144E-3</v>
      </c>
      <c r="AK907">
        <v>2.1293993987219787E-3</v>
      </c>
      <c r="AL907">
        <v>2.4226467384900661E-3</v>
      </c>
      <c r="AM907">
        <v>2.4066832930500796E-3</v>
      </c>
      <c r="AN907">
        <v>2.3590605499467726E-3</v>
      </c>
      <c r="AO907">
        <v>2.3470805039956071E-3</v>
      </c>
      <c r="AP907">
        <v>2.2945350698176051E-3</v>
      </c>
      <c r="AQ907">
        <v>2.2723052848228628E-3</v>
      </c>
      <c r="AR907">
        <v>2.1844656414744344E-3</v>
      </c>
      <c r="AS907">
        <v>2.1681533149340319E-3</v>
      </c>
      <c r="AT907">
        <v>2.1607349445506049E-3</v>
      </c>
      <c r="AU907">
        <v>2.186010767812243E-3</v>
      </c>
      <c r="AV907">
        <v>2.279057957175039E-3</v>
      </c>
      <c r="AW907">
        <v>2.2836795512027525E-3</v>
      </c>
      <c r="AX907">
        <v>2.3029286031231743E-3</v>
      </c>
      <c r="AY907">
        <v>2.2907798150080174E-3</v>
      </c>
      <c r="AZ907">
        <v>2.1422368639848902E-3</v>
      </c>
    </row>
    <row r="908" spans="11:52" ht="14.4">
      <c r="K908" t="s">
        <v>1662</v>
      </c>
      <c r="L908" t="s">
        <v>1652</v>
      </c>
      <c r="M908" t="s">
        <v>19</v>
      </c>
      <c r="N908" t="s">
        <v>80</v>
      </c>
      <c r="AC908">
        <v>3.0450301797028278E-4</v>
      </c>
      <c r="AD908">
        <v>2.7789946339643859E-4</v>
      </c>
      <c r="AE908">
        <v>3.37659855969028E-4</v>
      </c>
      <c r="AF908">
        <v>5.6996164219750005E-4</v>
      </c>
      <c r="AG908">
        <v>5.5893238973418139E-4</v>
      </c>
      <c r="AH908">
        <v>5.2713241232280701E-4</v>
      </c>
      <c r="AI908">
        <v>5.7340244111623705E-4</v>
      </c>
      <c r="AJ908">
        <v>5.5922907935113478E-4</v>
      </c>
      <c r="AK908">
        <v>6.3451851050598171E-4</v>
      </c>
      <c r="AL908">
        <v>1.100412950371347E-3</v>
      </c>
      <c r="AM908">
        <v>8.8355997345339744E-4</v>
      </c>
      <c r="AN908">
        <v>9.4917103522906149E-4</v>
      </c>
      <c r="AO908">
        <v>9.9311806836337429E-4</v>
      </c>
      <c r="AP908">
        <v>7.7459418220047821E-4</v>
      </c>
      <c r="AQ908">
        <v>8.6773289236249886E-4</v>
      </c>
      <c r="AR908">
        <v>7.0411014119615533E-4</v>
      </c>
      <c r="AS908">
        <v>8.2901267648493085E-4</v>
      </c>
      <c r="AT908">
        <v>7.7877572693516636E-4</v>
      </c>
      <c r="AU908">
        <v>7.6717940173708923E-4</v>
      </c>
      <c r="AV908">
        <v>7.0524083898966018E-4</v>
      </c>
      <c r="AW908">
        <v>7.5342024226647997E-4</v>
      </c>
      <c r="AX908">
        <v>7.1579859059924249E-4</v>
      </c>
      <c r="AY908">
        <v>7.6645564164893893E-4</v>
      </c>
      <c r="AZ908">
        <v>7.1618523791611806E-4</v>
      </c>
    </row>
    <row r="909" spans="11:52" ht="14.4">
      <c r="K909" t="s">
        <v>1663</v>
      </c>
      <c r="L909" t="s">
        <v>1652</v>
      </c>
      <c r="M909" t="s">
        <v>20</v>
      </c>
      <c r="N909" t="s">
        <v>80</v>
      </c>
      <c r="AC909">
        <v>2.1098590777970882E-3</v>
      </c>
      <c r="AD909">
        <v>1.99692193384521E-3</v>
      </c>
      <c r="AE909">
        <v>1.9992802672080291E-3</v>
      </c>
      <c r="AF909">
        <v>1.8953129420802219E-3</v>
      </c>
      <c r="AG909">
        <v>1.9144849314376051E-3</v>
      </c>
      <c r="AH909">
        <v>1.8738996307458696E-3</v>
      </c>
      <c r="AI909">
        <v>1.8649272022308763E-3</v>
      </c>
      <c r="AJ909">
        <v>1.853088489381036E-3</v>
      </c>
      <c r="AK909">
        <v>1.890015654466392E-3</v>
      </c>
      <c r="AL909">
        <v>2.2727975480304734E-3</v>
      </c>
      <c r="AM909">
        <v>2.332848187593258E-3</v>
      </c>
      <c r="AN909">
        <v>2.44145729046443E-3</v>
      </c>
      <c r="AO909">
        <v>2.4101673676637839E-3</v>
      </c>
      <c r="AP909">
        <v>2.4178202635084323E-3</v>
      </c>
      <c r="AQ909">
        <v>2.3788554120620629E-3</v>
      </c>
      <c r="AR909">
        <v>2.2967097551358016E-3</v>
      </c>
      <c r="AS909">
        <v>2.2763554427583867E-3</v>
      </c>
      <c r="AT909">
        <v>2.2277621489633151E-3</v>
      </c>
      <c r="AU909">
        <v>2.2652672836255884E-3</v>
      </c>
      <c r="AV909">
        <v>2.33974199972039E-3</v>
      </c>
      <c r="AW909">
        <v>2.3078411251908535E-3</v>
      </c>
      <c r="AX909">
        <v>2.3161234348917912E-3</v>
      </c>
      <c r="AY909">
        <v>2.2637284038512545E-3</v>
      </c>
      <c r="AZ909">
        <v>2.1762459866672672E-3</v>
      </c>
    </row>
    <row r="910" spans="11:52" ht="14.4">
      <c r="K910" t="s">
        <v>1664</v>
      </c>
      <c r="L910" t="s">
        <v>1652</v>
      </c>
      <c r="M910" t="s">
        <v>21</v>
      </c>
      <c r="N910" t="s">
        <v>80</v>
      </c>
      <c r="AC910">
        <v>1.2158732516970414E-3</v>
      </c>
      <c r="AD910">
        <v>1.1193165338122472E-3</v>
      </c>
      <c r="AE910">
        <v>1.1156320659751473E-3</v>
      </c>
      <c r="AF910">
        <v>1.1488621915224564E-3</v>
      </c>
      <c r="AG910">
        <v>1.1273475018217978E-3</v>
      </c>
      <c r="AH910">
        <v>1.1529033760536212E-3</v>
      </c>
      <c r="AI910">
        <v>1.1617021034485567E-3</v>
      </c>
      <c r="AJ910">
        <v>1.1934062654350135E-3</v>
      </c>
      <c r="AK910">
        <v>1.5425797892937492E-3</v>
      </c>
      <c r="AL910">
        <v>1.9118653032965272E-3</v>
      </c>
      <c r="AM910">
        <v>1.9374313759000497E-3</v>
      </c>
      <c r="AN910">
        <v>2.0174136128783683E-3</v>
      </c>
    </row>
    <row r="911" spans="11:52" ht="14.4">
      <c r="K911" t="s">
        <v>1665</v>
      </c>
      <c r="L911" t="s">
        <v>1652</v>
      </c>
      <c r="M911" t="s">
        <v>22</v>
      </c>
      <c r="N911" t="s">
        <v>80</v>
      </c>
      <c r="AC911">
        <v>8.0871643072447305E-3</v>
      </c>
      <c r="AD911">
        <v>8.218498389172605E-3</v>
      </c>
      <c r="AE911">
        <v>7.5776137243209665E-3</v>
      </c>
      <c r="AF911">
        <v>7.5490477301683968E-3</v>
      </c>
      <c r="AG911">
        <v>7.4067956753345651E-3</v>
      </c>
      <c r="AH911">
        <v>7.1518869742623189E-3</v>
      </c>
      <c r="AI911">
        <v>6.8112311814815521E-3</v>
      </c>
      <c r="AJ911">
        <v>6.1632070163275066E-3</v>
      </c>
      <c r="AK911">
        <v>7.3898337953568925E-3</v>
      </c>
      <c r="AL911">
        <v>7.4954438582439135E-3</v>
      </c>
      <c r="AM911">
        <v>7.1363046947289111E-3</v>
      </c>
      <c r="AN911">
        <v>6.1739305324977692E-3</v>
      </c>
      <c r="AO911">
        <v>6.2777846514385071E-3</v>
      </c>
      <c r="AP911">
        <v>5.5547048654864461E-3</v>
      </c>
      <c r="AQ911">
        <v>5.1675719285715974E-3</v>
      </c>
      <c r="AR911">
        <v>4.6968926672721857E-3</v>
      </c>
      <c r="AS911">
        <v>4.364346333882857E-3</v>
      </c>
      <c r="AT911">
        <v>4.0157343343025587E-3</v>
      </c>
      <c r="AU911">
        <v>3.7758214123164782E-3</v>
      </c>
      <c r="AV911">
        <v>3.5483992770408371E-3</v>
      </c>
      <c r="AW911">
        <v>3.5542875084564746E-3</v>
      </c>
      <c r="AX911">
        <v>3.5863610669072451E-3</v>
      </c>
      <c r="AY911">
        <v>3.6473222036449504E-3</v>
      </c>
      <c r="AZ911">
        <v>3.6839839026311526E-3</v>
      </c>
    </row>
    <row r="912" spans="11:52" ht="14.4">
      <c r="K912" t="s">
        <v>1666</v>
      </c>
      <c r="L912" t="s">
        <v>1652</v>
      </c>
      <c r="M912" t="s">
        <v>90</v>
      </c>
      <c r="N912" t="s">
        <v>80</v>
      </c>
      <c r="AC912">
        <v>8.3502435530696008E-3</v>
      </c>
      <c r="AD912">
        <v>7.9297433901355015E-3</v>
      </c>
      <c r="AE912">
        <v>7.9814295664198381E-3</v>
      </c>
      <c r="AF912">
        <v>7.9403482841037525E-3</v>
      </c>
      <c r="AG912">
        <v>7.598507792877786E-3</v>
      </c>
      <c r="AH912">
        <v>7.4206237319968654E-3</v>
      </c>
      <c r="AI912">
        <v>7.474227887954172E-3</v>
      </c>
      <c r="AJ912">
        <v>7.6020073631696047E-3</v>
      </c>
      <c r="AK912">
        <v>6.7865388382824399E-3</v>
      </c>
      <c r="AL912">
        <v>6.3508202607921614E-3</v>
      </c>
      <c r="AM912">
        <v>5.687082369240792E-3</v>
      </c>
      <c r="AN912">
        <v>5.7085862348628452E-3</v>
      </c>
      <c r="AO912">
        <v>6.0467572807169903E-3</v>
      </c>
      <c r="AP912">
        <v>5.7699411594983813E-3</v>
      </c>
      <c r="AQ912">
        <v>5.3950894404548319E-3</v>
      </c>
      <c r="AR912">
        <v>5.3933256334450811E-3</v>
      </c>
      <c r="AS912">
        <v>5.3421128323718819E-3</v>
      </c>
      <c r="AT912">
        <v>4.5702508230595481E-3</v>
      </c>
      <c r="AU912">
        <v>4.2714274962616103E-3</v>
      </c>
      <c r="AV912">
        <v>4.7100181244387473E-3</v>
      </c>
      <c r="AW912">
        <v>4.6815114107423474E-3</v>
      </c>
      <c r="AX912">
        <v>4.635376770356206E-3</v>
      </c>
      <c r="AY912">
        <v>4.3419925475428438E-3</v>
      </c>
      <c r="AZ912">
        <v>4.4377987174720971E-3</v>
      </c>
    </row>
    <row r="913" spans="11:52" ht="14.4">
      <c r="K913" t="s">
        <v>1667</v>
      </c>
      <c r="L913" t="s">
        <v>1652</v>
      </c>
      <c r="M913" t="s">
        <v>23</v>
      </c>
      <c r="N913" t="s">
        <v>80</v>
      </c>
      <c r="AC913">
        <v>1.0709900312463884E-2</v>
      </c>
      <c r="AD913">
        <v>9.5615924068680105E-3</v>
      </c>
      <c r="AE913">
        <v>9.664318040387242E-3</v>
      </c>
      <c r="AF913">
        <v>8.7072179102773133E-3</v>
      </c>
      <c r="AG913">
        <v>9.5792160300948604E-3</v>
      </c>
      <c r="AH913">
        <v>9.7364285684748246E-3</v>
      </c>
      <c r="AI913">
        <v>9.2595557088936513E-3</v>
      </c>
      <c r="AJ913">
        <v>8.55113670074646E-3</v>
      </c>
      <c r="AK913">
        <v>1.0335485983683597E-2</v>
      </c>
      <c r="AL913">
        <v>8.967599843189334E-3</v>
      </c>
      <c r="AM913">
        <v>7.0515951881518308E-3</v>
      </c>
      <c r="AN913">
        <v>7.5088679438006676E-3</v>
      </c>
      <c r="AO913">
        <v>8.049385066218764E-3</v>
      </c>
      <c r="AP913">
        <v>7.9759099488986972E-3</v>
      </c>
      <c r="AQ913">
        <v>7.7880694892062752E-3</v>
      </c>
      <c r="AR913">
        <v>7.2789794568867633E-3</v>
      </c>
      <c r="AS913">
        <v>8.3004449948844827E-3</v>
      </c>
      <c r="AT913">
        <v>8.8770790754080942E-3</v>
      </c>
      <c r="AU913">
        <v>8.7099382928628299E-3</v>
      </c>
      <c r="AV913">
        <v>9.5932878142190193E-3</v>
      </c>
      <c r="AW913">
        <v>9.7276688906685182E-3</v>
      </c>
      <c r="AX913">
        <v>1.1677855199631498E-2</v>
      </c>
      <c r="AY913">
        <v>1.0317621770690018E-2</v>
      </c>
      <c r="AZ913">
        <v>9.8525367172508441E-3</v>
      </c>
    </row>
    <row r="914" spans="11:52" ht="14.4">
      <c r="K914" t="s">
        <v>1668</v>
      </c>
      <c r="L914" t="s">
        <v>1652</v>
      </c>
      <c r="M914" t="s">
        <v>24</v>
      </c>
      <c r="N914" t="s">
        <v>80</v>
      </c>
      <c r="AC914">
        <v>2.3824448991186581E-3</v>
      </c>
      <c r="AD914">
        <v>2.2776238306579425E-3</v>
      </c>
      <c r="AE914">
        <v>2.059648602132323E-3</v>
      </c>
      <c r="AF914">
        <v>1.9403913156600331E-3</v>
      </c>
      <c r="AG914">
        <v>1.851342376954632E-3</v>
      </c>
      <c r="AH914">
        <v>1.7925645126843103E-3</v>
      </c>
      <c r="AI914">
        <v>1.8888277476143064E-3</v>
      </c>
      <c r="AJ914">
        <v>1.8785960159784251E-3</v>
      </c>
      <c r="AK914">
        <v>2.039126661792135E-3</v>
      </c>
      <c r="AL914">
        <v>6.9551101939286063E-3</v>
      </c>
      <c r="AM914">
        <v>7.216759010780829E-3</v>
      </c>
      <c r="AN914">
        <v>4.9133879004477077E-3</v>
      </c>
      <c r="AO914">
        <v>4.8177053053442501E-3</v>
      </c>
      <c r="AP914">
        <v>3.6604555353034695E-3</v>
      </c>
      <c r="AQ914">
        <v>3.5914920912230603E-3</v>
      </c>
      <c r="AR914">
        <v>2.9452689030596791E-3</v>
      </c>
      <c r="AS914">
        <v>2.7332100604331852E-3</v>
      </c>
      <c r="AT914">
        <v>2.3607515444286501E-3</v>
      </c>
      <c r="AU914">
        <v>2.5691559831435063E-3</v>
      </c>
      <c r="AV914">
        <v>2.9197163082023908E-3</v>
      </c>
      <c r="AW914">
        <v>2.8118646199489657E-3</v>
      </c>
      <c r="AX914">
        <v>2.4909183706517263E-3</v>
      </c>
      <c r="AY914">
        <v>2.4484107562816764E-3</v>
      </c>
      <c r="AZ914">
        <v>2.8140843857039129E-3</v>
      </c>
    </row>
    <row r="915" spans="11:52" ht="14.4">
      <c r="K915" t="s">
        <v>1669</v>
      </c>
      <c r="L915" t="s">
        <v>1652</v>
      </c>
      <c r="M915" t="s">
        <v>1386</v>
      </c>
      <c r="N915" t="s">
        <v>80</v>
      </c>
      <c r="O915" t="s">
        <v>6079</v>
      </c>
      <c r="P915" t="s">
        <v>6079</v>
      </c>
      <c r="Q915" t="s">
        <v>6079</v>
      </c>
      <c r="R915" t="s">
        <v>6079</v>
      </c>
      <c r="S915" t="s">
        <v>6079</v>
      </c>
      <c r="T915" t="s">
        <v>6079</v>
      </c>
      <c r="U915" t="s">
        <v>6079</v>
      </c>
      <c r="V915" t="s">
        <v>6079</v>
      </c>
      <c r="W915" t="s">
        <v>6079</v>
      </c>
      <c r="X915" t="s">
        <v>6079</v>
      </c>
      <c r="Y915" t="s">
        <v>6079</v>
      </c>
      <c r="Z915" t="s">
        <v>6079</v>
      </c>
      <c r="AA915" t="s">
        <v>6079</v>
      </c>
      <c r="AC915">
        <v>2.8109398641317563E-3</v>
      </c>
      <c r="AD915">
        <v>2.7241076064657703E-3</v>
      </c>
      <c r="AE915">
        <v>2.6971531712892782E-3</v>
      </c>
      <c r="AF915">
        <v>2.7387403950339725E-3</v>
      </c>
      <c r="AG915">
        <v>2.8662973475196106E-3</v>
      </c>
      <c r="AH915">
        <v>2.8082524366499816E-3</v>
      </c>
      <c r="AI915">
        <v>2.698630389684663E-3</v>
      </c>
      <c r="AJ915">
        <v>2.7339921883595022E-3</v>
      </c>
      <c r="AK915">
        <v>3.6230170186525319E-3</v>
      </c>
      <c r="AL915">
        <v>4.4509337265811457E-3</v>
      </c>
      <c r="AM915">
        <v>4.4237267462398323E-3</v>
      </c>
      <c r="AN915">
        <v>3.5881801968190752E-3</v>
      </c>
      <c r="AO915">
        <v>2.9395919444783567E-3</v>
      </c>
      <c r="AP915">
        <v>2.8209947829895012E-3</v>
      </c>
      <c r="AQ915">
        <v>2.4540408402369484E-3</v>
      </c>
      <c r="AR915">
        <v>2.2878275468914649E-3</v>
      </c>
      <c r="AS915">
        <v>2.5352736898154107E-3</v>
      </c>
      <c r="AT915">
        <v>2.7485346242391985E-3</v>
      </c>
      <c r="AU915">
        <v>2.5731009516988521E-3</v>
      </c>
      <c r="AV915">
        <v>2.8954537867392372E-3</v>
      </c>
      <c r="AW915">
        <v>3.2698571077473463E-3</v>
      </c>
      <c r="AX915">
        <v>3.047258112784289E-3</v>
      </c>
      <c r="AY915">
        <v>2.9420747634634984E-3</v>
      </c>
      <c r="AZ915">
        <v>2.8583426784900244E-3</v>
      </c>
    </row>
    <row r="916" spans="11:52" ht="14.4">
      <c r="K916" t="s">
        <v>1670</v>
      </c>
      <c r="L916" t="s">
        <v>1652</v>
      </c>
      <c r="M916" t="s">
        <v>25</v>
      </c>
      <c r="N916" t="s">
        <v>80</v>
      </c>
      <c r="AC916">
        <v>2.2557110264763828E-3</v>
      </c>
      <c r="AD916">
        <v>2.1706582172017581E-3</v>
      </c>
      <c r="AE916">
        <v>2.1955636470142809E-3</v>
      </c>
      <c r="AF916">
        <v>2.1780980982055694E-3</v>
      </c>
      <c r="AG916">
        <v>2.2618134612496267E-3</v>
      </c>
      <c r="AH916">
        <v>2.2657453401523078E-3</v>
      </c>
      <c r="AI916">
        <v>2.1865570480550356E-3</v>
      </c>
      <c r="AJ916">
        <v>2.0473170467190239E-3</v>
      </c>
      <c r="AK916">
        <v>2.236588134999596E-3</v>
      </c>
      <c r="AL916">
        <v>2.3684956472303348E-3</v>
      </c>
      <c r="AM916">
        <v>2.279634649551342E-3</v>
      </c>
      <c r="AN916">
        <v>2.5637519881060904E-3</v>
      </c>
      <c r="AO916">
        <v>2.6220891520049232E-3</v>
      </c>
      <c r="AP916">
        <v>2.6414281781426533E-3</v>
      </c>
      <c r="AQ916">
        <v>2.6939025387538672E-3</v>
      </c>
      <c r="AR916">
        <v>2.534623996946104E-3</v>
      </c>
      <c r="AS916">
        <v>2.3317809946390568E-3</v>
      </c>
      <c r="AT916">
        <v>2.3735384748270983E-3</v>
      </c>
      <c r="AU916">
        <v>2.4406661996829353E-3</v>
      </c>
      <c r="AV916">
        <v>2.7626289456057652E-3</v>
      </c>
      <c r="AW916">
        <v>2.7453177636376888E-3</v>
      </c>
      <c r="AX916">
        <v>2.8065992497416179E-3</v>
      </c>
      <c r="AY916">
        <v>2.8002519726179273E-3</v>
      </c>
      <c r="AZ916">
        <v>2.2971167048851269E-3</v>
      </c>
    </row>
    <row r="917" spans="11:52" ht="14.4">
      <c r="K917" t="s">
        <v>5668</v>
      </c>
      <c r="L917" t="s">
        <v>1652</v>
      </c>
      <c r="M917" t="s">
        <v>5610</v>
      </c>
      <c r="N917" t="s">
        <v>80</v>
      </c>
      <c r="AO917">
        <v>3.3771536045665681E-4</v>
      </c>
      <c r="AP917" t="s">
        <v>6079</v>
      </c>
      <c r="AQ917" t="s">
        <v>6079</v>
      </c>
      <c r="AR917" t="s">
        <v>6079</v>
      </c>
      <c r="AS917" t="s">
        <v>6079</v>
      </c>
      <c r="AT917">
        <v>3.1128035564790705E-4</v>
      </c>
      <c r="AU917">
        <v>2.6403498001554209E-4</v>
      </c>
      <c r="AV917">
        <v>2.5018220566674551E-4</v>
      </c>
      <c r="AW917">
        <v>2.6181739327313928E-4</v>
      </c>
      <c r="AX917">
        <v>2.745008673504727E-4</v>
      </c>
      <c r="AY917">
        <v>2.6657476628068284E-4</v>
      </c>
      <c r="AZ917">
        <v>2.9031332313067093E-4</v>
      </c>
    </row>
    <row r="918" spans="11:52" ht="14.4">
      <c r="K918" t="s">
        <v>1671</v>
      </c>
      <c r="L918" t="s">
        <v>1652</v>
      </c>
      <c r="M918" t="s">
        <v>98</v>
      </c>
      <c r="N918" t="s">
        <v>80</v>
      </c>
      <c r="AC918">
        <v>6.251810542028121E-4</v>
      </c>
      <c r="AD918">
        <v>5.8363290566745298E-4</v>
      </c>
      <c r="AE918">
        <v>5.8768507192040454E-4</v>
      </c>
      <c r="AF918">
        <v>9.9728161550569224E-4</v>
      </c>
      <c r="AG918">
        <v>9.013598513944788E-4</v>
      </c>
      <c r="AH918">
        <v>8.4663916179678403E-4</v>
      </c>
      <c r="AI918">
        <v>9.5451124776499321E-4</v>
      </c>
      <c r="AJ918">
        <v>1.0027064023740457E-3</v>
      </c>
      <c r="AK918">
        <v>1.3047780191494448E-3</v>
      </c>
      <c r="AL918">
        <v>1.7043445880784098E-3</v>
      </c>
      <c r="AM918">
        <v>1.6119962359065359E-3</v>
      </c>
      <c r="AN918">
        <v>1.4203884862164882E-3</v>
      </c>
      <c r="AO918">
        <v>1.9677092783361703E-3</v>
      </c>
      <c r="AP918">
        <v>1.6243476837847473E-3</v>
      </c>
      <c r="AQ918">
        <v>1.5964203563622215E-3</v>
      </c>
      <c r="AR918">
        <v>1.7435206901064305E-3</v>
      </c>
      <c r="AS918">
        <v>2.6303611610542098E-3</v>
      </c>
      <c r="AT918">
        <v>2.2559082250660821E-3</v>
      </c>
      <c r="AU918">
        <v>2.2726954083420962E-3</v>
      </c>
      <c r="AV918">
        <v>3.0975463638891433E-3</v>
      </c>
      <c r="AW918">
        <v>3.3723288786111152E-3</v>
      </c>
      <c r="AX918">
        <v>2.9734729605382917E-3</v>
      </c>
      <c r="AY918">
        <v>2.9886486190067083E-3</v>
      </c>
      <c r="AZ918">
        <v>3.5424168973292843E-3</v>
      </c>
    </row>
    <row r="919" spans="11:52" ht="14.4">
      <c r="K919" t="s">
        <v>1672</v>
      </c>
      <c r="L919" t="s">
        <v>1652</v>
      </c>
      <c r="M919" t="s">
        <v>94</v>
      </c>
      <c r="N919" t="s">
        <v>80</v>
      </c>
      <c r="AC919">
        <v>1.1423400058649981E-3</v>
      </c>
      <c r="AD919">
        <v>1.0957812151737249E-3</v>
      </c>
      <c r="AE919">
        <v>1.119186139827611E-3</v>
      </c>
      <c r="AF919">
        <v>1.1095497361672869E-3</v>
      </c>
      <c r="AG919">
        <v>1.2027248597391326E-3</v>
      </c>
      <c r="AH919">
        <v>1.1858432497631102E-3</v>
      </c>
      <c r="AI919">
        <v>1.2820955824050144E-3</v>
      </c>
      <c r="AJ919">
        <v>1.2667196668151501E-3</v>
      </c>
      <c r="AK919">
        <v>1.3852013160707006E-3</v>
      </c>
      <c r="AL919">
        <v>1.7460923391725118E-3</v>
      </c>
      <c r="AM919">
        <v>1.7791831287577756E-3</v>
      </c>
      <c r="AN919">
        <v>1.6697052203137035E-3</v>
      </c>
      <c r="AO919">
        <v>1.6021114477483133E-3</v>
      </c>
      <c r="AP919">
        <v>1.5729903184531612E-3</v>
      </c>
      <c r="AQ919">
        <v>1.5417138057245868E-3</v>
      </c>
      <c r="AR919">
        <v>1.5976344914961271E-3</v>
      </c>
      <c r="AS919">
        <v>1.5602555442692965E-3</v>
      </c>
      <c r="AT919">
        <v>1.5621166481574302E-3</v>
      </c>
      <c r="AU919">
        <v>1.6491443888951461E-3</v>
      </c>
      <c r="AV919">
        <v>1.8313726339242193E-3</v>
      </c>
      <c r="AW919">
        <v>1.8051329796847663E-3</v>
      </c>
      <c r="AX919">
        <v>1.6737407602540513E-3</v>
      </c>
      <c r="AY919">
        <v>1.6203070461286646E-3</v>
      </c>
      <c r="AZ919">
        <v>1.6171332747972212E-3</v>
      </c>
    </row>
    <row r="920" spans="11:52" ht="14.4">
      <c r="K920" t="s">
        <v>1673</v>
      </c>
      <c r="L920" t="s">
        <v>1652</v>
      </c>
      <c r="M920" t="s">
        <v>99</v>
      </c>
      <c r="N920" t="s">
        <v>80</v>
      </c>
      <c r="AC920">
        <v>6.1371639663599428E-4</v>
      </c>
      <c r="AD920">
        <v>6.8481955878815358E-4</v>
      </c>
      <c r="AE920">
        <v>5.7622326356383368E-4</v>
      </c>
      <c r="AF920">
        <v>5.2739023983813013E-4</v>
      </c>
      <c r="AG920">
        <v>2.4051818035923309E-3</v>
      </c>
      <c r="AH920">
        <v>2.410092950171896E-3</v>
      </c>
      <c r="AI920">
        <v>2.4762607985698648E-3</v>
      </c>
      <c r="AJ920">
        <v>2.1157285469569167E-3</v>
      </c>
      <c r="AK920">
        <v>3.5423406404421817E-3</v>
      </c>
      <c r="AL920">
        <v>3.5201616625637772E-3</v>
      </c>
      <c r="AM920">
        <v>3.3121828646042006E-3</v>
      </c>
      <c r="AN920">
        <v>3.8629264480113256E-3</v>
      </c>
      <c r="AO920">
        <v>4.3908705064358792E-3</v>
      </c>
      <c r="AP920">
        <v>4.6339395390527019E-3</v>
      </c>
      <c r="AQ920">
        <v>5.2676221212268068E-3</v>
      </c>
      <c r="AR920">
        <v>2.3295216569127471E-3</v>
      </c>
      <c r="AS920">
        <v>3.0785962214483868E-3</v>
      </c>
      <c r="AT920">
        <v>3.1448650626546377E-3</v>
      </c>
      <c r="AU920">
        <v>3.3222709202032213E-3</v>
      </c>
      <c r="AV920">
        <v>3.0860297390952643E-3</v>
      </c>
      <c r="AW920">
        <v>3.0692870740595245E-3</v>
      </c>
      <c r="AX920">
        <v>2.7171190632547929E-3</v>
      </c>
      <c r="AY920">
        <v>2.6072893236312512E-3</v>
      </c>
      <c r="AZ920">
        <v>2.8342160105434438E-3</v>
      </c>
    </row>
    <row r="921" spans="11:52" ht="14.4">
      <c r="K921" t="s">
        <v>1674</v>
      </c>
      <c r="L921" t="s">
        <v>1652</v>
      </c>
      <c r="M921" t="s">
        <v>26</v>
      </c>
      <c r="N921" t="s">
        <v>80</v>
      </c>
      <c r="O921" t="s">
        <v>6079</v>
      </c>
      <c r="P921" t="s">
        <v>6079</v>
      </c>
      <c r="Q921" t="s">
        <v>6079</v>
      </c>
      <c r="R921" t="s">
        <v>6079</v>
      </c>
      <c r="S921" t="s">
        <v>6079</v>
      </c>
      <c r="AC921">
        <v>4.1427397695262937E-3</v>
      </c>
      <c r="AD921">
        <v>2.751726554095813E-3</v>
      </c>
      <c r="AE921">
        <v>2.6049921307502799E-3</v>
      </c>
      <c r="AF921">
        <v>2.1931770186384798E-3</v>
      </c>
      <c r="AG921">
        <v>3.2915337409487187E-3</v>
      </c>
      <c r="AH921">
        <v>3.5182089454789001E-3</v>
      </c>
      <c r="AI921">
        <v>2.9986882111135483E-3</v>
      </c>
      <c r="AJ921">
        <v>2.6418763183429727E-3</v>
      </c>
      <c r="AK921">
        <v>2.9524369756297269E-3</v>
      </c>
      <c r="AL921">
        <v>3.5871011986938588E-3</v>
      </c>
      <c r="AM921">
        <v>3.3465377397663902E-3</v>
      </c>
      <c r="AN921">
        <v>4.1104586619121154E-3</v>
      </c>
      <c r="AO921">
        <v>3.8018888199797306E-3</v>
      </c>
      <c r="AP921">
        <v>3.8645734545254711E-3</v>
      </c>
      <c r="AQ921">
        <v>4.0661852485167037E-3</v>
      </c>
      <c r="AR921">
        <v>4.1682598262593115E-3</v>
      </c>
      <c r="AS921">
        <v>3.1952969959126616E-3</v>
      </c>
      <c r="AT921">
        <v>4.0247599075013329E-3</v>
      </c>
      <c r="AU921">
        <v>4.5258285364788171E-3</v>
      </c>
      <c r="AV921">
        <v>2.929719298720255E-3</v>
      </c>
      <c r="AW921">
        <v>2.8635736290281142E-3</v>
      </c>
      <c r="AX921">
        <v>2.6427813678999235E-3</v>
      </c>
      <c r="AY921">
        <v>2.9687877562860824E-3</v>
      </c>
      <c r="AZ921">
        <v>2.6281648913828782E-3</v>
      </c>
    </row>
    <row r="922" spans="11:52" ht="14.4">
      <c r="K922" t="s">
        <v>1675</v>
      </c>
      <c r="L922" t="s">
        <v>1652</v>
      </c>
      <c r="M922" t="s">
        <v>27</v>
      </c>
      <c r="N922" t="s">
        <v>80</v>
      </c>
      <c r="AC922">
        <v>6.8874196303735091E-4</v>
      </c>
      <c r="AD922">
        <v>6.8400752656711721E-4</v>
      </c>
      <c r="AE922">
        <v>6.9729789437274182E-4</v>
      </c>
      <c r="AF922">
        <v>6.8517372562067842E-4</v>
      </c>
      <c r="AG922">
        <v>6.9043137932481053E-4</v>
      </c>
      <c r="AH922">
        <v>6.9459191108343845E-4</v>
      </c>
      <c r="AI922">
        <v>6.8581659155094908E-4</v>
      </c>
      <c r="AJ922">
        <v>7.0823108994730354E-4</v>
      </c>
      <c r="AK922">
        <v>7.8682282308019966E-4</v>
      </c>
      <c r="AL922">
        <v>1.1792950420875441E-3</v>
      </c>
      <c r="AM922">
        <v>1.278716877997608E-3</v>
      </c>
      <c r="AN922">
        <v>1.174503999003422E-3</v>
      </c>
      <c r="AO922">
        <v>1.0460510985530597E-3</v>
      </c>
      <c r="AP922">
        <v>8.5585621472515107E-4</v>
      </c>
      <c r="AQ922">
        <v>8.0902387844187195E-4</v>
      </c>
      <c r="AR922">
        <v>7.4263678308177268E-4</v>
      </c>
      <c r="AS922">
        <v>7.580372369407405E-4</v>
      </c>
      <c r="AT922">
        <v>7.9027219151108635E-4</v>
      </c>
      <c r="AU922">
        <v>8.4454566432590867E-4</v>
      </c>
      <c r="AV922">
        <v>9.3532372343569953E-4</v>
      </c>
      <c r="AW922">
        <v>9.0852010623217205E-4</v>
      </c>
      <c r="AX922">
        <v>9.00307201300391E-4</v>
      </c>
      <c r="AY922">
        <v>9.1712100612591468E-4</v>
      </c>
      <c r="AZ922">
        <v>8.2066363054344397E-4</v>
      </c>
    </row>
    <row r="923" spans="11:52" ht="14.4">
      <c r="K923" t="s">
        <v>1676</v>
      </c>
      <c r="L923" t="s">
        <v>1652</v>
      </c>
      <c r="M923" t="s">
        <v>28</v>
      </c>
      <c r="N923" t="s">
        <v>80</v>
      </c>
      <c r="AC923">
        <v>3.7702226360736686E-4</v>
      </c>
      <c r="AD923">
        <v>3.688695507159613E-4</v>
      </c>
      <c r="AE923">
        <v>3.7813468762641725E-4</v>
      </c>
      <c r="AF923">
        <v>3.6837629475882402E-4</v>
      </c>
      <c r="AG923">
        <v>3.9894232244368482E-4</v>
      </c>
      <c r="AH923">
        <v>3.5533800891290104E-4</v>
      </c>
      <c r="AI923">
        <v>3.4683099750168603E-4</v>
      </c>
      <c r="AJ923">
        <v>3.0507424566813559E-4</v>
      </c>
      <c r="AK923">
        <v>6.0840216454366252E-4</v>
      </c>
      <c r="AL923">
        <v>7.1290499872008535E-4</v>
      </c>
      <c r="AM923">
        <v>5.6363538950335963E-4</v>
      </c>
      <c r="AN923">
        <v>6.6109748126226651E-4</v>
      </c>
      <c r="AO923">
        <v>5.7414105130074698E-4</v>
      </c>
      <c r="AP923" t="s">
        <v>6079</v>
      </c>
      <c r="AQ923" t="s">
        <v>6079</v>
      </c>
      <c r="AR923" t="s">
        <v>6079</v>
      </c>
      <c r="AS923" t="s">
        <v>6079</v>
      </c>
      <c r="AT923">
        <v>4.7591374294319786E-4</v>
      </c>
      <c r="AU923">
        <v>5.1767889510057237E-4</v>
      </c>
      <c r="AV923">
        <v>5.6604906347874743E-4</v>
      </c>
      <c r="AW923">
        <v>5.7370439104874522E-4</v>
      </c>
      <c r="AX923">
        <v>5.8383668914695371E-4</v>
      </c>
      <c r="AY923">
        <v>5.3075593539401772E-4</v>
      </c>
      <c r="AZ923">
        <v>5.2443545704165264E-4</v>
      </c>
    </row>
    <row r="924" spans="11:52" ht="14.4">
      <c r="K924" t="s">
        <v>1677</v>
      </c>
      <c r="L924" t="s">
        <v>1652</v>
      </c>
      <c r="M924" t="s">
        <v>29</v>
      </c>
      <c r="N924" t="s">
        <v>80</v>
      </c>
      <c r="AC924">
        <v>3.5525204052626173E-3</v>
      </c>
      <c r="AD924">
        <v>3.41032365570007E-3</v>
      </c>
      <c r="AE924">
        <v>3.4994232204586268E-3</v>
      </c>
      <c r="AF924">
        <v>3.4705045690302848E-3</v>
      </c>
      <c r="AG924">
        <v>3.4289583466126671E-3</v>
      </c>
      <c r="AH924">
        <v>3.422179718132592E-3</v>
      </c>
      <c r="AI924">
        <v>3.3897590322168442E-3</v>
      </c>
      <c r="AJ924">
        <v>3.2247014513478935E-3</v>
      </c>
      <c r="AK924">
        <v>3.4495164148087118E-3</v>
      </c>
      <c r="AL924">
        <v>3.7024323591088914E-3</v>
      </c>
      <c r="AM924">
        <v>3.7018279436724887E-3</v>
      </c>
      <c r="AN924">
        <v>3.6678233200676878E-3</v>
      </c>
      <c r="AO924">
        <v>3.7732808476909833E-3</v>
      </c>
      <c r="AP924">
        <v>4.0171336969797499E-3</v>
      </c>
      <c r="AQ924">
        <v>4.1570232010428613E-3</v>
      </c>
      <c r="AR924">
        <v>4.1993458394582036E-3</v>
      </c>
      <c r="AS924">
        <v>4.1799100747227204E-3</v>
      </c>
      <c r="AT924">
        <v>4.2773242741639518E-3</v>
      </c>
      <c r="AU924">
        <v>4.5030722607096781E-3</v>
      </c>
      <c r="AV924">
        <v>4.8340087312328198E-3</v>
      </c>
      <c r="AW924">
        <v>4.8682873655177608E-3</v>
      </c>
      <c r="AX924">
        <v>4.9538296096203376E-3</v>
      </c>
      <c r="AY924">
        <v>4.9884155526666446E-3</v>
      </c>
      <c r="AZ924">
        <v>4.8587717432745352E-3</v>
      </c>
    </row>
    <row r="925" spans="11:52" ht="14.4">
      <c r="K925" t="s">
        <v>1678</v>
      </c>
      <c r="L925" t="s">
        <v>1652</v>
      </c>
      <c r="M925" t="s">
        <v>30</v>
      </c>
      <c r="N925" t="s">
        <v>80</v>
      </c>
      <c r="AC925">
        <v>4.6136256137004027E-3</v>
      </c>
      <c r="AD925">
        <v>4.7534411194215193E-3</v>
      </c>
      <c r="AE925">
        <v>3.6831729274143759E-3</v>
      </c>
      <c r="AF925">
        <v>3.3962178119594064E-3</v>
      </c>
      <c r="AG925">
        <v>3.5792309679698051E-3</v>
      </c>
      <c r="AH925">
        <v>3.6667954974567642E-3</v>
      </c>
      <c r="AI925">
        <v>3.7883131816725617E-3</v>
      </c>
      <c r="AJ925">
        <v>2.7847838395455844E-3</v>
      </c>
      <c r="AK925">
        <v>3.1381657864987689E-3</v>
      </c>
      <c r="AL925">
        <v>3.5161872072589817E-3</v>
      </c>
      <c r="AM925">
        <v>3.457843593282944E-3</v>
      </c>
      <c r="AN925">
        <v>3.7103250003580426E-3</v>
      </c>
      <c r="AO925">
        <v>3.5703740972031525E-3</v>
      </c>
      <c r="AP925">
        <v>3.6179402361312296E-3</v>
      </c>
      <c r="AQ925">
        <v>3.4779651848691447E-3</v>
      </c>
      <c r="AR925">
        <v>3.4669160907214018E-3</v>
      </c>
      <c r="AS925">
        <v>3.4131870157596E-3</v>
      </c>
      <c r="AT925">
        <v>3.4336115009154398E-3</v>
      </c>
      <c r="AU925">
        <v>3.3121394417149931E-3</v>
      </c>
      <c r="AV925">
        <v>4.1233901412634048E-3</v>
      </c>
      <c r="AW925">
        <v>4.4494943564443992E-3</v>
      </c>
      <c r="AX925">
        <v>4.5807197982173139E-3</v>
      </c>
      <c r="AY925">
        <v>4.9747579195507019E-3</v>
      </c>
      <c r="AZ925">
        <v>5.2228204689554044E-3</v>
      </c>
    </row>
    <row r="926" spans="11:52" ht="14.4">
      <c r="K926" t="s">
        <v>1679</v>
      </c>
      <c r="L926" t="s">
        <v>1652</v>
      </c>
      <c r="M926" t="s">
        <v>100</v>
      </c>
      <c r="N926" t="s">
        <v>80</v>
      </c>
      <c r="AC926">
        <v>7.2259217955055171E-3</v>
      </c>
      <c r="AD926">
        <v>7.9164711070594078E-3</v>
      </c>
      <c r="AE926">
        <v>8.137998941594532E-3</v>
      </c>
      <c r="AF926">
        <v>9.0413259917083103E-3</v>
      </c>
      <c r="AG926">
        <v>8.3980463331054175E-3</v>
      </c>
      <c r="AH926">
        <v>8.5228786649934538E-3</v>
      </c>
      <c r="AI926">
        <v>8.4425265552693276E-3</v>
      </c>
      <c r="AJ926">
        <v>8.2556666140210476E-3</v>
      </c>
      <c r="AK926">
        <v>8.5979619616090418E-3</v>
      </c>
      <c r="AL926">
        <v>8.6398484436092122E-3</v>
      </c>
      <c r="AM926">
        <v>1.0432562253383794E-2</v>
      </c>
      <c r="AN926">
        <v>1.0772035584406816E-2</v>
      </c>
      <c r="AO926">
        <v>1.0837413692308622E-2</v>
      </c>
      <c r="AP926">
        <v>1.120575199861969E-2</v>
      </c>
      <c r="AQ926">
        <v>1.1757980753313239E-2</v>
      </c>
      <c r="AR926">
        <v>1.1055662388347594E-2</v>
      </c>
      <c r="AS926">
        <v>1.1807925604026416E-2</v>
      </c>
      <c r="AT926">
        <v>1.2481785077442338E-2</v>
      </c>
      <c r="AU926">
        <v>1.2295179499610044E-2</v>
      </c>
      <c r="AV926">
        <v>1.2666082267942785E-2</v>
      </c>
      <c r="AW926">
        <v>1.275837971752474E-2</v>
      </c>
      <c r="AX926">
        <v>1.3176151407550466E-2</v>
      </c>
      <c r="AY926">
        <v>1.2956520282582176E-2</v>
      </c>
      <c r="AZ926">
        <v>1.3035841075832867E-2</v>
      </c>
    </row>
    <row r="927" spans="11:52" ht="14.4">
      <c r="K927" t="s">
        <v>1680</v>
      </c>
      <c r="L927" t="s">
        <v>1652</v>
      </c>
      <c r="M927" t="s">
        <v>31</v>
      </c>
      <c r="N927" t="s">
        <v>80</v>
      </c>
      <c r="AC927">
        <v>3.543215092953065E-4</v>
      </c>
      <c r="AD927">
        <v>3.7000687434116466E-4</v>
      </c>
      <c r="AE927">
        <v>4.0386843966087128E-4</v>
      </c>
      <c r="AF927">
        <v>2.9371273576920713E-4</v>
      </c>
      <c r="AG927">
        <v>2.9890224065302244E-4</v>
      </c>
      <c r="AH927">
        <v>2.9697149606203128E-4</v>
      </c>
      <c r="AI927">
        <v>2.9648954320216043E-4</v>
      </c>
      <c r="AJ927">
        <v>2.8681548153263191E-4</v>
      </c>
      <c r="AK927">
        <v>4.175376751864019E-4</v>
      </c>
      <c r="AL927">
        <v>4.9201988063089493E-4</v>
      </c>
      <c r="AM927">
        <v>4.3878574689239566E-4</v>
      </c>
      <c r="AN927">
        <v>4.2065039632631151E-4</v>
      </c>
      <c r="AO927">
        <v>3.8126887780400942E-4</v>
      </c>
      <c r="AP927">
        <v>3.603668325545941E-4</v>
      </c>
      <c r="AQ927">
        <v>3.5431219739746254E-4</v>
      </c>
      <c r="AR927">
        <v>3.7336283267441078E-4</v>
      </c>
      <c r="AS927">
        <v>4.5585497628680336E-4</v>
      </c>
      <c r="AT927">
        <v>4.7520278981488259E-4</v>
      </c>
      <c r="AU927">
        <v>5.4282979487161654E-4</v>
      </c>
      <c r="AV927">
        <v>6.3401422822981441E-4</v>
      </c>
      <c r="AW927">
        <v>6.6119897232191482E-4</v>
      </c>
      <c r="AX927">
        <v>6.1379400527245681E-4</v>
      </c>
      <c r="AY927">
        <v>6.4446626762635923E-4</v>
      </c>
      <c r="AZ927">
        <v>5.6516588540832734E-4</v>
      </c>
    </row>
    <row r="928" spans="11:52" ht="14.4">
      <c r="K928" t="s">
        <v>1681</v>
      </c>
      <c r="L928" t="s">
        <v>1652</v>
      </c>
      <c r="M928" t="s">
        <v>32</v>
      </c>
      <c r="N928" t="s">
        <v>80</v>
      </c>
      <c r="O928" t="s">
        <v>6079</v>
      </c>
      <c r="P928" t="s">
        <v>6079</v>
      </c>
      <c r="Q928" t="s">
        <v>6079</v>
      </c>
      <c r="R928" t="s">
        <v>6079</v>
      </c>
      <c r="S928" t="s">
        <v>6079</v>
      </c>
      <c r="AC928">
        <v>4.7630108742244236E-3</v>
      </c>
      <c r="AD928">
        <v>4.9675459962640134E-3</v>
      </c>
      <c r="AE928">
        <v>5.3750689299070578E-3</v>
      </c>
      <c r="AF928">
        <v>6.0370351260649957E-3</v>
      </c>
      <c r="AG928">
        <v>6.1479854407835684E-3</v>
      </c>
      <c r="AH928">
        <v>6.0735717553348943E-3</v>
      </c>
      <c r="AI928">
        <v>6.5017893012820583E-3</v>
      </c>
      <c r="AJ928">
        <v>7.2067735031948995E-3</v>
      </c>
      <c r="AK928">
        <v>6.035474689094514E-3</v>
      </c>
      <c r="AL928">
        <v>7.2551834860995453E-3</v>
      </c>
      <c r="AM928">
        <v>6.8597626311910753E-3</v>
      </c>
      <c r="AN928">
        <v>7.0112583887017976E-3</v>
      </c>
      <c r="AO928">
        <v>6.7693414786398325E-3</v>
      </c>
      <c r="AP928">
        <v>5.6643042141061514E-3</v>
      </c>
      <c r="AQ928">
        <v>5.5026723475520515E-3</v>
      </c>
      <c r="AR928">
        <v>5.540787690331412E-3</v>
      </c>
      <c r="AS928">
        <v>5.9733862594031862E-3</v>
      </c>
      <c r="AT928">
        <v>5.5473959111550465E-3</v>
      </c>
      <c r="AU928">
        <v>5.4053223535925283E-3</v>
      </c>
      <c r="AV928">
        <v>6.0171104780949031E-3</v>
      </c>
      <c r="AW928">
        <v>5.8432005057633424E-3</v>
      </c>
      <c r="AX928">
        <v>5.2409781325899246E-3</v>
      </c>
      <c r="AY928">
        <v>5.2677808380547303E-3</v>
      </c>
      <c r="AZ928">
        <v>5.3329491853724553E-3</v>
      </c>
    </row>
    <row r="929" spans="11:52" ht="14.4">
      <c r="K929" t="s">
        <v>1682</v>
      </c>
      <c r="L929" t="s">
        <v>1652</v>
      </c>
      <c r="M929" t="s">
        <v>93</v>
      </c>
      <c r="N929" t="s">
        <v>80</v>
      </c>
      <c r="AC929">
        <v>3.1893931476175922E-3</v>
      </c>
      <c r="AD929">
        <v>3.1150267417926901E-3</v>
      </c>
      <c r="AE929">
        <v>2.8901329248014673E-3</v>
      </c>
      <c r="AF929">
        <v>2.918017801591199E-3</v>
      </c>
      <c r="AG929">
        <v>2.7043309001686033E-3</v>
      </c>
      <c r="AH929">
        <v>2.4427626063530522E-3</v>
      </c>
      <c r="AI929">
        <v>2.3873045541596884E-3</v>
      </c>
      <c r="AJ929">
        <v>2.4364816628981078E-3</v>
      </c>
      <c r="AK929">
        <v>2.4054514693851374E-3</v>
      </c>
      <c r="AL929">
        <v>2.2453425291377514E-3</v>
      </c>
      <c r="AM929">
        <v>2.3413681570995438E-3</v>
      </c>
      <c r="AN929">
        <v>2.5224693254969218E-3</v>
      </c>
      <c r="AO929">
        <v>2.6660089349930874E-3</v>
      </c>
      <c r="AP929">
        <v>2.4660227102866312E-3</v>
      </c>
      <c r="AQ929">
        <v>2.3405352504529933E-3</v>
      </c>
      <c r="AR929">
        <v>2.6908117240598117E-3</v>
      </c>
      <c r="AS929">
        <v>2.8811780432357243E-3</v>
      </c>
      <c r="AT929">
        <v>2.7362541417065042E-3</v>
      </c>
      <c r="AU929">
        <v>2.5681377590980824E-3</v>
      </c>
      <c r="AV929">
        <v>3.0517791949960901E-3</v>
      </c>
      <c r="AW929">
        <v>2.969980783832172E-3</v>
      </c>
      <c r="AX929">
        <v>3.1024224794681575E-3</v>
      </c>
      <c r="AY929">
        <v>3.0612779373314436E-3</v>
      </c>
      <c r="AZ929">
        <v>2.947857746695111E-3</v>
      </c>
    </row>
    <row r="930" spans="11:52" ht="14.4">
      <c r="K930" t="s">
        <v>1683</v>
      </c>
      <c r="L930" t="s">
        <v>1684</v>
      </c>
      <c r="M930" t="s">
        <v>13</v>
      </c>
      <c r="N930" t="s">
        <v>80</v>
      </c>
      <c r="AC930">
        <v>2.928182204520249E-2</v>
      </c>
      <c r="AD930">
        <v>2.7323775957670996E-2</v>
      </c>
      <c r="AE930">
        <v>2.9488581326903057E-2</v>
      </c>
      <c r="AF930">
        <v>2.7713755672226007E-2</v>
      </c>
      <c r="AG930">
        <v>2.6678315111534161E-2</v>
      </c>
      <c r="AH930">
        <v>2.726681963914546E-2</v>
      </c>
      <c r="AI930">
        <v>2.8079766492612776E-2</v>
      </c>
      <c r="AJ930">
        <v>2.6915842669809859E-2</v>
      </c>
      <c r="AK930">
        <v>2.3471699293970163E-2</v>
      </c>
      <c r="AL930">
        <v>2.6045231297000399E-2</v>
      </c>
      <c r="AM930">
        <v>2.8366015825145263E-2</v>
      </c>
      <c r="AN930">
        <v>2.9913528677717065E-2</v>
      </c>
      <c r="AO930">
        <v>3.0250586471379577E-2</v>
      </c>
      <c r="AP930">
        <v>3.1633819206350292E-2</v>
      </c>
      <c r="AQ930">
        <v>3.293121203516125E-2</v>
      </c>
      <c r="AR930">
        <v>3.1449940797373066E-2</v>
      </c>
      <c r="AS930">
        <v>3.3855806284318293E-2</v>
      </c>
      <c r="AT930">
        <v>3.7318830603449593E-2</v>
      </c>
      <c r="AU930">
        <v>3.5495845006491854E-2</v>
      </c>
      <c r="AV930">
        <v>3.64092016607366E-2</v>
      </c>
      <c r="AW930">
        <v>3.8249157257333112E-2</v>
      </c>
      <c r="AX930">
        <v>3.7415120898589629E-2</v>
      </c>
      <c r="AY930">
        <v>3.6281992587481465E-2</v>
      </c>
      <c r="AZ930">
        <v>3.7609911110714517E-2</v>
      </c>
    </row>
    <row r="931" spans="11:52" ht="14.4">
      <c r="K931" t="s">
        <v>1685</v>
      </c>
      <c r="L931" t="s">
        <v>1684</v>
      </c>
      <c r="M931" t="s">
        <v>14</v>
      </c>
      <c r="N931" t="s">
        <v>80</v>
      </c>
      <c r="AC931">
        <v>1.7683295136954512E-2</v>
      </c>
      <c r="AD931">
        <v>1.6635548995065714E-2</v>
      </c>
      <c r="AE931">
        <v>1.6608141516290104E-2</v>
      </c>
      <c r="AF931">
        <v>1.6575096266435933E-2</v>
      </c>
      <c r="AG931">
        <v>1.6137997098514142E-2</v>
      </c>
      <c r="AH931">
        <v>1.6009569517235183E-2</v>
      </c>
      <c r="AI931">
        <v>1.6081660986478379E-2</v>
      </c>
      <c r="AJ931">
        <v>1.5236944270369574E-2</v>
      </c>
      <c r="AK931">
        <v>1.6205361625906575E-2</v>
      </c>
      <c r="AL931">
        <v>2.8160120121342801E-2</v>
      </c>
      <c r="AM931">
        <v>2.8930880768101078E-2</v>
      </c>
      <c r="AN931">
        <v>3.0262897085616827E-2</v>
      </c>
      <c r="AO931">
        <v>3.0962427103756601E-2</v>
      </c>
      <c r="AP931">
        <v>2.9313062778860401E-2</v>
      </c>
      <c r="AQ931">
        <v>2.3356318512472687E-2</v>
      </c>
      <c r="AR931">
        <v>2.1107086196725747E-2</v>
      </c>
      <c r="AS931">
        <v>1.983416215387309E-2</v>
      </c>
      <c r="AT931">
        <v>1.8374959517826625E-2</v>
      </c>
      <c r="AU931">
        <v>1.7721077685240793E-2</v>
      </c>
      <c r="AV931">
        <v>1.8098374506256131E-2</v>
      </c>
      <c r="AW931">
        <v>1.8689005335718618E-2</v>
      </c>
      <c r="AX931">
        <v>1.7323388046601572E-2</v>
      </c>
      <c r="AY931">
        <v>1.7511648550094783E-2</v>
      </c>
      <c r="AZ931">
        <v>1.7492826879620737E-2</v>
      </c>
    </row>
    <row r="932" spans="11:52" ht="14.4">
      <c r="K932" t="s">
        <v>1686</v>
      </c>
      <c r="L932" t="s">
        <v>1684</v>
      </c>
      <c r="M932" t="s">
        <v>92</v>
      </c>
      <c r="N932" t="s">
        <v>80</v>
      </c>
      <c r="AC932">
        <v>7.4588307714713559E-2</v>
      </c>
      <c r="AD932">
        <v>6.8863784343077689E-2</v>
      </c>
      <c r="AE932">
        <v>6.4535154283437701E-2</v>
      </c>
      <c r="AF932">
        <v>6.6170068685305214E-2</v>
      </c>
      <c r="AG932">
        <v>6.0108585644913719E-2</v>
      </c>
      <c r="AH932">
        <v>5.4920769088097822E-2</v>
      </c>
      <c r="AI932">
        <v>6.2939541860930384E-2</v>
      </c>
      <c r="AJ932">
        <v>6.7101764757857868E-2</v>
      </c>
      <c r="AK932">
        <v>7.0955908672372378E-2</v>
      </c>
      <c r="AL932">
        <v>7.962358044447132E-2</v>
      </c>
      <c r="AM932">
        <v>9.6491516470606289E-2</v>
      </c>
      <c r="AN932">
        <v>8.4834830548906559E-2</v>
      </c>
      <c r="AO932">
        <v>9.1313389220452262E-2</v>
      </c>
      <c r="AP932">
        <v>9.6245848570975859E-2</v>
      </c>
      <c r="AQ932">
        <v>9.3905709129702516E-2</v>
      </c>
      <c r="AR932">
        <v>9.5678030931840102E-2</v>
      </c>
      <c r="AS932">
        <v>9.0098342273802562E-2</v>
      </c>
      <c r="AT932">
        <v>8.6769758699951238E-2</v>
      </c>
      <c r="AU932">
        <v>8.9270436917210635E-2</v>
      </c>
      <c r="AV932">
        <v>9.0650896912009754E-2</v>
      </c>
      <c r="AW932">
        <v>8.3634362313975474E-2</v>
      </c>
      <c r="AX932">
        <v>7.3591220543328784E-2</v>
      </c>
      <c r="AY932">
        <v>7.1486675432023611E-2</v>
      </c>
      <c r="AZ932">
        <v>6.3059340733805549E-2</v>
      </c>
    </row>
    <row r="933" spans="11:52" ht="14.4">
      <c r="K933" t="s">
        <v>1687</v>
      </c>
      <c r="L933" t="s">
        <v>1684</v>
      </c>
      <c r="M933" t="s">
        <v>15</v>
      </c>
      <c r="N933" t="s">
        <v>80</v>
      </c>
      <c r="AC933">
        <v>2.3121401171230609E-2</v>
      </c>
      <c r="AD933">
        <v>2.2614278859467148E-2</v>
      </c>
      <c r="AE933" t="s">
        <v>6079</v>
      </c>
      <c r="AF933" t="s">
        <v>6079</v>
      </c>
      <c r="AG933">
        <v>2.5110964393834548E-2</v>
      </c>
      <c r="AH933">
        <v>2.706516228997825E-2</v>
      </c>
      <c r="AI933">
        <v>1.8636875264709616E-2</v>
      </c>
      <c r="AJ933">
        <v>1.8824947828646611E-2</v>
      </c>
      <c r="AK933">
        <v>2.3864431094772705E-2</v>
      </c>
      <c r="AL933">
        <v>1.7402736269943139E-2</v>
      </c>
      <c r="AM933">
        <v>1.6833718379850402E-2</v>
      </c>
      <c r="AN933">
        <v>2.1064916038650412E-2</v>
      </c>
      <c r="AO933">
        <v>2.1126657871096577E-2</v>
      </c>
      <c r="AP933">
        <v>2.8031410532354067E-2</v>
      </c>
      <c r="AQ933">
        <v>3.2803973881058275E-2</v>
      </c>
      <c r="AR933">
        <v>3.0631936040773428E-2</v>
      </c>
      <c r="AS933">
        <v>2.7821133523656071E-2</v>
      </c>
      <c r="AT933">
        <v>2.5099959354993821E-2</v>
      </c>
      <c r="AU933">
        <v>2.373580584488863E-2</v>
      </c>
      <c r="AV933">
        <v>2.5564619858571998E-2</v>
      </c>
      <c r="AW933">
        <v>2.7411258665347025E-2</v>
      </c>
      <c r="AX933">
        <v>3.0535941951624838E-2</v>
      </c>
      <c r="AY933">
        <v>3.2081872632173367E-2</v>
      </c>
      <c r="AZ933">
        <v>3.2667010358389682E-2</v>
      </c>
    </row>
    <row r="934" spans="11:52" ht="14.4">
      <c r="K934" t="s">
        <v>1688</v>
      </c>
      <c r="L934" t="s">
        <v>1684</v>
      </c>
      <c r="M934" t="s">
        <v>91</v>
      </c>
      <c r="N934" t="s">
        <v>80</v>
      </c>
      <c r="AC934">
        <v>4.5908337440364426E-2</v>
      </c>
      <c r="AD934">
        <v>4.0395643239774702E-2</v>
      </c>
      <c r="AE934">
        <v>4.7132673501048557E-2</v>
      </c>
      <c r="AF934">
        <v>4.427333605152721E-2</v>
      </c>
      <c r="AG934">
        <v>4.448896126898276E-2</v>
      </c>
      <c r="AH934">
        <v>4.3399393962695251E-2</v>
      </c>
      <c r="AI934">
        <v>4.2544916084543923E-2</v>
      </c>
      <c r="AJ934">
        <v>4.0087479897105129E-2</v>
      </c>
      <c r="AK934">
        <v>3.8056529075833727E-2</v>
      </c>
      <c r="AL934">
        <v>6.7930018063430922E-2</v>
      </c>
      <c r="AM934">
        <v>7.1895105826394773E-2</v>
      </c>
      <c r="AN934">
        <v>7.1770817700850989E-2</v>
      </c>
      <c r="AO934">
        <v>6.9999955330441052E-2</v>
      </c>
      <c r="AP934">
        <v>6.6636847901452537E-2</v>
      </c>
      <c r="AQ934">
        <v>5.8887547084152607E-2</v>
      </c>
      <c r="AR934">
        <v>5.1444860752003413E-2</v>
      </c>
      <c r="AS934">
        <v>4.2323467361186605E-2</v>
      </c>
      <c r="AT934">
        <v>4.4765736310124385E-2</v>
      </c>
      <c r="AU934">
        <v>3.7489057967988786E-2</v>
      </c>
      <c r="AV934">
        <v>3.6749186299254145E-2</v>
      </c>
      <c r="AW934">
        <v>3.7699896176952338E-2</v>
      </c>
      <c r="AX934">
        <v>3.5906385361481982E-2</v>
      </c>
      <c r="AY934">
        <v>3.480961677963873E-2</v>
      </c>
      <c r="AZ934">
        <v>3.4793741068920081E-2</v>
      </c>
    </row>
    <row r="935" spans="11:52" ht="14.4">
      <c r="K935" t="s">
        <v>1689</v>
      </c>
      <c r="L935" t="s">
        <v>1684</v>
      </c>
      <c r="M935" t="s">
        <v>16</v>
      </c>
      <c r="N935" t="s">
        <v>80</v>
      </c>
      <c r="AC935">
        <v>2.3561621506431391E-2</v>
      </c>
      <c r="AD935">
        <v>2.199323678100264E-2</v>
      </c>
      <c r="AE935">
        <v>2.2651768096551551E-2</v>
      </c>
      <c r="AF935">
        <v>1.7955983165171299E-2</v>
      </c>
      <c r="AG935">
        <v>1.9112196817518631E-2</v>
      </c>
      <c r="AH935">
        <v>1.8946774843010668E-2</v>
      </c>
      <c r="AI935">
        <v>1.9318384332741859E-2</v>
      </c>
      <c r="AJ935">
        <v>2.5886641268751048E-2</v>
      </c>
      <c r="AK935">
        <v>2.3448364988509836E-2</v>
      </c>
      <c r="AL935">
        <v>2.272687049779688E-2</v>
      </c>
      <c r="AM935">
        <v>2.4379020525994485E-2</v>
      </c>
      <c r="AN935">
        <v>2.3570890374904278E-2</v>
      </c>
      <c r="AO935">
        <v>2.3337369029248736E-2</v>
      </c>
      <c r="AP935">
        <v>2.6349399587316184E-2</v>
      </c>
      <c r="AQ935">
        <v>2.5967095089050155E-2</v>
      </c>
      <c r="AR935">
        <v>2.5292830806780416E-2</v>
      </c>
      <c r="AS935">
        <v>2.4816555804834613E-2</v>
      </c>
      <c r="AT935">
        <v>2.0781817760815963E-2</v>
      </c>
      <c r="AU935">
        <v>2.0435868443054419E-2</v>
      </c>
      <c r="AV935">
        <v>1.9926275096599826E-2</v>
      </c>
      <c r="AW935">
        <v>2.1372562230738076E-2</v>
      </c>
      <c r="AX935">
        <v>2.0412354895759221E-2</v>
      </c>
      <c r="AY935">
        <v>1.9839645553960734E-2</v>
      </c>
      <c r="AZ935">
        <v>1.9723451291009535E-2</v>
      </c>
    </row>
    <row r="936" spans="11:52" ht="14.4">
      <c r="K936" t="s">
        <v>1690</v>
      </c>
      <c r="L936" t="s">
        <v>1684</v>
      </c>
      <c r="M936" t="s">
        <v>17</v>
      </c>
      <c r="N936" t="s">
        <v>80</v>
      </c>
      <c r="AC936">
        <v>7.2232165118628205E-2</v>
      </c>
      <c r="AD936">
        <v>7.2973753187120141E-2</v>
      </c>
      <c r="AE936">
        <v>6.603372717749699E-2</v>
      </c>
      <c r="AF936">
        <v>5.6030819777911703E-2</v>
      </c>
      <c r="AG936">
        <v>4.818025376111626E-2</v>
      </c>
      <c r="AH936">
        <v>5.3407801225043974E-2</v>
      </c>
      <c r="AI936">
        <v>5.2617616097295566E-2</v>
      </c>
      <c r="AJ936">
        <v>5.1942169199882489E-2</v>
      </c>
      <c r="AK936">
        <v>4.5985337773996326E-2</v>
      </c>
      <c r="AL936">
        <v>3.7730310472373976E-2</v>
      </c>
      <c r="AM936">
        <v>5.6464181712156017E-2</v>
      </c>
      <c r="AN936">
        <v>6.4209497596927886E-2</v>
      </c>
      <c r="AO936">
        <v>6.1803535928607725E-2</v>
      </c>
      <c r="AP936">
        <v>6.242213480915107E-2</v>
      </c>
      <c r="AQ936">
        <v>6.0485952238537741E-2</v>
      </c>
      <c r="AR936">
        <v>6.9367059613830231E-2</v>
      </c>
      <c r="AS936">
        <v>6.66760558074279E-2</v>
      </c>
      <c r="AT936">
        <v>5.9303857464232848E-2</v>
      </c>
      <c r="AU936">
        <v>6.1567185390077689E-2</v>
      </c>
      <c r="AV936">
        <v>5.6731881346204618E-2</v>
      </c>
      <c r="AW936">
        <v>6.3642943627643805E-2</v>
      </c>
      <c r="AX936">
        <v>6.2628757163369103E-2</v>
      </c>
      <c r="AY936">
        <v>6.702949322288658E-2</v>
      </c>
      <c r="AZ936">
        <v>6.5768783858560581E-2</v>
      </c>
    </row>
    <row r="937" spans="11:52" ht="14.4">
      <c r="K937" t="s">
        <v>1691</v>
      </c>
      <c r="L937" t="s">
        <v>1684</v>
      </c>
      <c r="M937" t="s">
        <v>97</v>
      </c>
      <c r="N937" t="s">
        <v>80</v>
      </c>
      <c r="O937" t="s">
        <v>6079</v>
      </c>
      <c r="P937" t="s">
        <v>6079</v>
      </c>
      <c r="Q937" t="s">
        <v>6079</v>
      </c>
      <c r="R937" t="s">
        <v>6079</v>
      </c>
      <c r="S937" t="s">
        <v>6079</v>
      </c>
      <c r="T937" t="s">
        <v>6079</v>
      </c>
      <c r="AC937">
        <v>1.1993865855852442E-2</v>
      </c>
      <c r="AD937">
        <v>7.9493256434009247E-3</v>
      </c>
      <c r="AE937">
        <v>8.4025521327653514E-3</v>
      </c>
      <c r="AF937">
        <v>9.5178286909169459E-3</v>
      </c>
      <c r="AG937">
        <v>1.361216522371878E-2</v>
      </c>
      <c r="AH937">
        <v>1.3974178257850306E-2</v>
      </c>
      <c r="AI937">
        <v>1.4280086655465271E-2</v>
      </c>
      <c r="AJ937">
        <v>1.6934667728955775E-2</v>
      </c>
      <c r="AK937">
        <v>1.8234570222702813E-2</v>
      </c>
      <c r="AL937">
        <v>1.9528381922313737E-2</v>
      </c>
      <c r="AM937">
        <v>1.8413273653625849E-2</v>
      </c>
      <c r="AN937">
        <v>1.9413364410731718E-2</v>
      </c>
      <c r="AO937">
        <v>2.1436277441393061E-2</v>
      </c>
      <c r="AP937">
        <v>2.5701507816252505E-2</v>
      </c>
      <c r="AQ937">
        <v>2.3642027692989471E-2</v>
      </c>
      <c r="AR937">
        <v>2.2980913010000239E-2</v>
      </c>
      <c r="AS937">
        <v>1.7467572254211455E-2</v>
      </c>
      <c r="AT937">
        <v>2.0065522517397998E-2</v>
      </c>
      <c r="AU937">
        <v>1.9976204449943941E-2</v>
      </c>
      <c r="AV937">
        <v>2.102386189792789E-2</v>
      </c>
      <c r="AW937">
        <v>2.2831564083020853E-2</v>
      </c>
      <c r="AX937">
        <v>2.2535803185398703E-2</v>
      </c>
      <c r="AY937">
        <v>2.1643610307578925E-2</v>
      </c>
      <c r="AZ937">
        <v>2.4085109559778616E-2</v>
      </c>
    </row>
    <row r="938" spans="11:52" ht="14.4">
      <c r="K938" t="s">
        <v>1692</v>
      </c>
      <c r="L938" t="s">
        <v>1684</v>
      </c>
      <c r="M938" t="s">
        <v>18</v>
      </c>
      <c r="N938" t="s">
        <v>80</v>
      </c>
      <c r="AC938">
        <v>7.4705037045224049E-2</v>
      </c>
      <c r="AD938">
        <v>7.0852415567354887E-2</v>
      </c>
      <c r="AE938">
        <v>7.3908976313528912E-2</v>
      </c>
      <c r="AF938">
        <v>7.3780381764063596E-2</v>
      </c>
      <c r="AG938">
        <v>7.5113031095672689E-2</v>
      </c>
      <c r="AH938">
        <v>7.0303246738096889E-2</v>
      </c>
      <c r="AI938">
        <v>6.7161574494625439E-2</v>
      </c>
      <c r="AJ938">
        <v>6.8779860807491794E-2</v>
      </c>
      <c r="AK938">
        <v>7.1011379836690341E-2</v>
      </c>
      <c r="AL938">
        <v>7.276701780095203E-2</v>
      </c>
      <c r="AM938">
        <v>8.0345877726916981E-2</v>
      </c>
      <c r="AN938">
        <v>7.3444849333398787E-2</v>
      </c>
      <c r="AO938">
        <v>7.0972068418333895E-2</v>
      </c>
      <c r="AP938">
        <v>6.9913747677581489E-2</v>
      </c>
      <c r="AQ938">
        <v>7.2119993648543115E-2</v>
      </c>
      <c r="AR938">
        <v>6.4942053043090642E-2</v>
      </c>
      <c r="AS938">
        <v>6.6771762003429588E-2</v>
      </c>
      <c r="AT938">
        <v>6.549026642954632E-2</v>
      </c>
      <c r="AU938">
        <v>6.3620625486305427E-2</v>
      </c>
      <c r="AV938">
        <v>6.1660341758274576E-2</v>
      </c>
      <c r="AW938">
        <v>6.104627455501261E-2</v>
      </c>
      <c r="AX938">
        <v>6.1615777011570519E-2</v>
      </c>
      <c r="AY938">
        <v>6.0342207860074291E-2</v>
      </c>
      <c r="AZ938">
        <v>5.5348830386317827E-2</v>
      </c>
    </row>
    <row r="939" spans="11:52" ht="14.4">
      <c r="K939" t="s">
        <v>1693</v>
      </c>
      <c r="L939" t="s">
        <v>1684</v>
      </c>
      <c r="M939" t="s">
        <v>34</v>
      </c>
      <c r="N939" t="s">
        <v>80</v>
      </c>
      <c r="AC939">
        <v>3.773694922047055E-2</v>
      </c>
      <c r="AD939">
        <v>3.5829738422315016E-2</v>
      </c>
      <c r="AE939">
        <v>3.6252066046434397E-2</v>
      </c>
      <c r="AF939">
        <v>3.6026039961947365E-2</v>
      </c>
      <c r="AG939">
        <v>3.6797626468644845E-2</v>
      </c>
      <c r="AH939">
        <v>3.6295539897405277E-2</v>
      </c>
      <c r="AI939">
        <v>3.5731799566837613E-2</v>
      </c>
      <c r="AJ939">
        <v>3.673990190146964E-2</v>
      </c>
      <c r="AK939">
        <v>3.8474987074662896E-2</v>
      </c>
      <c r="AL939">
        <v>3.8277581746907825E-2</v>
      </c>
      <c r="AM939">
        <v>4.0658843758665165E-2</v>
      </c>
      <c r="AN939">
        <v>4.0428105027422043E-2</v>
      </c>
      <c r="AO939">
        <v>4.0720982078710673E-2</v>
      </c>
      <c r="AP939">
        <v>4.1294527105058126E-2</v>
      </c>
      <c r="AQ939">
        <v>4.1336388249646597E-2</v>
      </c>
      <c r="AR939">
        <v>3.9503534590928417E-2</v>
      </c>
      <c r="AS939">
        <v>4.0482614599016295E-2</v>
      </c>
      <c r="AT939">
        <v>3.8397602177761683E-2</v>
      </c>
      <c r="AU939">
        <v>3.7788616810384243E-2</v>
      </c>
      <c r="AV939">
        <v>3.7885351712114615E-2</v>
      </c>
      <c r="AW939">
        <v>3.8528130381267539E-2</v>
      </c>
      <c r="AX939">
        <v>3.8189858315730435E-2</v>
      </c>
      <c r="AY939">
        <v>3.7670504642482755E-2</v>
      </c>
      <c r="AZ939">
        <v>3.6501056530718418E-2</v>
      </c>
    </row>
    <row r="940" spans="11:52" ht="14.4">
      <c r="K940" t="s">
        <v>1694</v>
      </c>
      <c r="L940" t="s">
        <v>1684</v>
      </c>
      <c r="M940" t="s">
        <v>19</v>
      </c>
      <c r="N940" t="s">
        <v>80</v>
      </c>
      <c r="AC940">
        <v>1.2440171561442672E-2</v>
      </c>
      <c r="AD940">
        <v>1.0116697442821372E-2</v>
      </c>
      <c r="AE940">
        <v>8.7990817459469711E-3</v>
      </c>
      <c r="AF940">
        <v>1.6080793712819702E-2</v>
      </c>
      <c r="AG940">
        <v>1.6257963961018626E-2</v>
      </c>
      <c r="AH940">
        <v>1.6597535694247635E-2</v>
      </c>
      <c r="AI940">
        <v>2.0424433944239439E-2</v>
      </c>
      <c r="AJ940">
        <v>2.1317868785475959E-2</v>
      </c>
      <c r="AK940">
        <v>2.2595737353245295E-2</v>
      </c>
      <c r="AL940">
        <v>2.5098242179124805E-2</v>
      </c>
      <c r="AM940">
        <v>2.4021407319397673E-2</v>
      </c>
      <c r="AN940">
        <v>2.6202834447486355E-2</v>
      </c>
      <c r="AO940">
        <v>2.5091899811909457E-2</v>
      </c>
      <c r="AP940">
        <v>2.420059947661659E-2</v>
      </c>
      <c r="AQ940">
        <v>2.2910779427120824E-2</v>
      </c>
      <c r="AR940">
        <v>2.2093544128205536E-2</v>
      </c>
      <c r="AS940">
        <v>2.1739768498777529E-2</v>
      </c>
      <c r="AT940">
        <v>2.1563721631019519E-2</v>
      </c>
      <c r="AU940">
        <v>2.0794776869548781E-2</v>
      </c>
      <c r="AV940">
        <v>2.1462571558826596E-2</v>
      </c>
      <c r="AW940">
        <v>2.0952398767051759E-2</v>
      </c>
      <c r="AX940">
        <v>1.9841201172283413E-2</v>
      </c>
      <c r="AY940">
        <v>2.0226368709117197E-2</v>
      </c>
      <c r="AZ940">
        <v>1.9580842263857652E-2</v>
      </c>
    </row>
    <row r="941" spans="11:52" ht="14.4">
      <c r="K941" t="s">
        <v>1695</v>
      </c>
      <c r="L941" t="s">
        <v>1684</v>
      </c>
      <c r="M941" t="s">
        <v>20</v>
      </c>
      <c r="N941" t="s">
        <v>80</v>
      </c>
      <c r="AC941">
        <v>4.0529316059142555E-2</v>
      </c>
      <c r="AD941">
        <v>4.0821996594918857E-2</v>
      </c>
      <c r="AE941">
        <v>4.0058795433897197E-2</v>
      </c>
      <c r="AF941">
        <v>4.0122622820115861E-2</v>
      </c>
      <c r="AG941">
        <v>4.0894607820140622E-2</v>
      </c>
      <c r="AH941">
        <v>4.131463007345066E-2</v>
      </c>
      <c r="AI941">
        <v>4.1068805096741545E-2</v>
      </c>
      <c r="AJ941">
        <v>4.1918608975507393E-2</v>
      </c>
      <c r="AK941">
        <v>4.2052728956540143E-2</v>
      </c>
      <c r="AL941">
        <v>4.1743511342987281E-2</v>
      </c>
      <c r="AM941">
        <v>4.2816708447705971E-2</v>
      </c>
      <c r="AN941">
        <v>4.3157687805253218E-2</v>
      </c>
      <c r="AO941">
        <v>4.3231654051372928E-2</v>
      </c>
      <c r="AP941">
        <v>4.2408379991651743E-2</v>
      </c>
      <c r="AQ941">
        <v>4.1636601000029319E-2</v>
      </c>
      <c r="AR941">
        <v>3.980834793590201E-2</v>
      </c>
      <c r="AS941">
        <v>3.9627005782254934E-2</v>
      </c>
      <c r="AT941">
        <v>3.7249886944938512E-2</v>
      </c>
      <c r="AU941">
        <v>3.7423400340415226E-2</v>
      </c>
      <c r="AV941">
        <v>3.8939146017899939E-2</v>
      </c>
      <c r="AW941">
        <v>3.9781670280070701E-2</v>
      </c>
      <c r="AX941">
        <v>4.0581652545300509E-2</v>
      </c>
      <c r="AY941">
        <v>3.9892969436606376E-2</v>
      </c>
      <c r="AZ941">
        <v>3.8175251229313242E-2</v>
      </c>
    </row>
    <row r="942" spans="11:52" ht="14.4">
      <c r="K942" t="s">
        <v>1696</v>
      </c>
      <c r="L942" t="s">
        <v>1684</v>
      </c>
      <c r="M942" t="s">
        <v>21</v>
      </c>
      <c r="N942" t="s">
        <v>80</v>
      </c>
      <c r="AC942">
        <v>3.0730070693028504E-2</v>
      </c>
      <c r="AD942">
        <v>2.674379388637807E-2</v>
      </c>
      <c r="AE942">
        <v>2.7029827119712573E-2</v>
      </c>
      <c r="AF942">
        <v>3.0580520555507015E-2</v>
      </c>
      <c r="AG942">
        <v>3.2243455839971451E-2</v>
      </c>
      <c r="AH942">
        <v>3.0211713316501333E-2</v>
      </c>
      <c r="AI942">
        <v>2.9218670402620623E-2</v>
      </c>
      <c r="AJ942">
        <v>2.918089194988191E-2</v>
      </c>
      <c r="AK942">
        <v>3.4290978590338229E-2</v>
      </c>
      <c r="AL942">
        <v>3.1567975868291451E-2</v>
      </c>
      <c r="AM942">
        <v>3.2670715850244607E-2</v>
      </c>
      <c r="AN942">
        <v>3.5408409843208373E-2</v>
      </c>
    </row>
    <row r="943" spans="11:52" ht="14.4">
      <c r="K943" t="s">
        <v>1697</v>
      </c>
      <c r="L943" t="s">
        <v>1684</v>
      </c>
      <c r="M943" t="s">
        <v>22</v>
      </c>
      <c r="N943" t="s">
        <v>80</v>
      </c>
      <c r="AC943">
        <v>8.7937790312783745E-2</v>
      </c>
      <c r="AD943">
        <v>8.2345893352153199E-2</v>
      </c>
      <c r="AE943">
        <v>7.9243952892402714E-2</v>
      </c>
      <c r="AF943">
        <v>6.8074467484826748E-2</v>
      </c>
      <c r="AG943">
        <v>6.6422333377339424E-2</v>
      </c>
      <c r="AH943">
        <v>6.5592898563005458E-2</v>
      </c>
      <c r="AI943">
        <v>6.3772939321361147E-2</v>
      </c>
      <c r="AJ943">
        <v>6.1746289560430247E-2</v>
      </c>
      <c r="AK943">
        <v>6.6633378528509937E-2</v>
      </c>
      <c r="AL943">
        <v>6.4684927182221838E-2</v>
      </c>
      <c r="AM943">
        <v>6.3296062730770167E-2</v>
      </c>
      <c r="AN943">
        <v>5.7235416745957654E-2</v>
      </c>
      <c r="AO943">
        <v>5.8276482306160851E-2</v>
      </c>
      <c r="AP943">
        <v>5.381962500790359E-2</v>
      </c>
      <c r="AQ943">
        <v>4.9261616487000115E-2</v>
      </c>
      <c r="AR943">
        <v>4.6485482626995832E-2</v>
      </c>
      <c r="AS943">
        <v>4.6150231338974439E-2</v>
      </c>
      <c r="AT943">
        <v>4.6660000231973059E-2</v>
      </c>
      <c r="AU943">
        <v>4.7518761917676851E-2</v>
      </c>
      <c r="AV943">
        <v>5.0281745224143318E-2</v>
      </c>
      <c r="AW943">
        <v>5.2171464692473531E-2</v>
      </c>
      <c r="AX943">
        <v>5.1635052486783843E-2</v>
      </c>
      <c r="AY943">
        <v>5.1683192323455085E-2</v>
      </c>
      <c r="AZ943">
        <v>5.2460320895233489E-2</v>
      </c>
    </row>
    <row r="944" spans="11:52" ht="14.4">
      <c r="K944" t="s">
        <v>1698</v>
      </c>
      <c r="L944" t="s">
        <v>1684</v>
      </c>
      <c r="M944" t="s">
        <v>90</v>
      </c>
      <c r="N944" t="s">
        <v>80</v>
      </c>
      <c r="AC944">
        <v>7.1511646934477827E-2</v>
      </c>
      <c r="AD944">
        <v>7.6325880953968486E-2</v>
      </c>
      <c r="AE944">
        <v>7.0095288753376173E-2</v>
      </c>
      <c r="AF944">
        <v>6.1129368309347426E-2</v>
      </c>
      <c r="AG944">
        <v>6.3490266225314632E-2</v>
      </c>
      <c r="AH944">
        <v>6.4524213836992431E-2</v>
      </c>
      <c r="AI944">
        <v>6.5386929702033525E-2</v>
      </c>
      <c r="AJ944">
        <v>6.9247717695949632E-2</v>
      </c>
      <c r="AK944">
        <v>7.2387171491518645E-2</v>
      </c>
      <c r="AL944">
        <v>7.6393168932685024E-2</v>
      </c>
      <c r="AM944">
        <v>7.0913919196418387E-2</v>
      </c>
      <c r="AN944">
        <v>7.7521426599239981E-2</v>
      </c>
      <c r="AO944">
        <v>7.8422531217675451E-2</v>
      </c>
      <c r="AP944">
        <v>7.9119645164461447E-2</v>
      </c>
      <c r="AQ944">
        <v>8.6060797496513186E-2</v>
      </c>
      <c r="AR944">
        <v>8.8248918615869157E-2</v>
      </c>
      <c r="AS944">
        <v>8.8568734086041392E-2</v>
      </c>
      <c r="AT944">
        <v>7.7021466384748993E-2</v>
      </c>
      <c r="AU944">
        <v>7.2264365502576047E-2</v>
      </c>
      <c r="AV944">
        <v>7.7631237962796681E-2</v>
      </c>
      <c r="AW944">
        <v>7.7967019126095743E-2</v>
      </c>
      <c r="AX944">
        <v>7.0815932557995107E-2</v>
      </c>
      <c r="AY944">
        <v>7.4011550387966529E-2</v>
      </c>
      <c r="AZ944">
        <v>7.2877799167261378E-2</v>
      </c>
    </row>
    <row r="945" spans="11:52" ht="14.4">
      <c r="K945" t="s">
        <v>1699</v>
      </c>
      <c r="L945" t="s">
        <v>1684</v>
      </c>
      <c r="M945" t="s">
        <v>23</v>
      </c>
      <c r="N945" t="s">
        <v>80</v>
      </c>
      <c r="AC945">
        <v>7.6146326621223837E-2</v>
      </c>
      <c r="AD945">
        <v>6.2788452025118707E-2</v>
      </c>
      <c r="AE945">
        <v>6.8971330462612307E-2</v>
      </c>
      <c r="AF945">
        <v>6.8788991377259301E-2</v>
      </c>
      <c r="AG945">
        <v>6.8593729234035561E-2</v>
      </c>
      <c r="AH945">
        <v>6.7527185649697438E-2</v>
      </c>
      <c r="AI945">
        <v>7.5005796319194615E-2</v>
      </c>
      <c r="AJ945">
        <v>8.1079084980297395E-2</v>
      </c>
      <c r="AK945">
        <v>8.7719308887596326E-2</v>
      </c>
      <c r="AL945">
        <v>0.11262648225261523</v>
      </c>
      <c r="AM945">
        <v>0.10468977121884442</v>
      </c>
      <c r="AN945">
        <v>9.8556777710818125E-2</v>
      </c>
      <c r="AO945">
        <v>9.0374778550029344E-2</v>
      </c>
      <c r="AP945">
        <v>8.6560466741507941E-2</v>
      </c>
      <c r="AQ945">
        <v>8.4626129224488755E-2</v>
      </c>
      <c r="AR945">
        <v>8.1911082981724101E-2</v>
      </c>
      <c r="AS945">
        <v>8.3156486420703501E-2</v>
      </c>
      <c r="AT945">
        <v>8.7551861793467356E-2</v>
      </c>
      <c r="AU945">
        <v>7.806318149404845E-2</v>
      </c>
      <c r="AV945">
        <v>7.8659446248596165E-2</v>
      </c>
      <c r="AW945">
        <v>7.9048846427080016E-2</v>
      </c>
      <c r="AX945">
        <v>8.1141718544402983E-2</v>
      </c>
      <c r="AY945">
        <v>8.4719799449131966E-2</v>
      </c>
      <c r="AZ945">
        <v>9.2273481513324707E-2</v>
      </c>
    </row>
    <row r="946" spans="11:52" ht="14.4">
      <c r="K946" t="s">
        <v>1700</v>
      </c>
      <c r="L946" t="s">
        <v>1684</v>
      </c>
      <c r="M946" t="s">
        <v>24</v>
      </c>
      <c r="N946" t="s">
        <v>80</v>
      </c>
      <c r="AC946">
        <v>3.6627977652550582E-2</v>
      </c>
      <c r="AD946">
        <v>3.5096837588845263E-2</v>
      </c>
      <c r="AE946">
        <v>3.6352501357577137E-2</v>
      </c>
      <c r="AF946">
        <v>4.047998850465033E-2</v>
      </c>
      <c r="AG946">
        <v>4.2486143960879866E-2</v>
      </c>
      <c r="AH946">
        <v>4.3009004960384914E-2</v>
      </c>
      <c r="AI946">
        <v>4.0543119914967583E-2</v>
      </c>
      <c r="AJ946">
        <v>3.96032553666135E-2</v>
      </c>
      <c r="AK946">
        <v>4.4406737928112672E-2</v>
      </c>
      <c r="AL946">
        <v>5.378235200824634E-2</v>
      </c>
      <c r="AM946">
        <v>5.496165970362954E-2</v>
      </c>
      <c r="AN946">
        <v>5.9407257864849405E-2</v>
      </c>
      <c r="AO946">
        <v>5.7426432518849491E-2</v>
      </c>
      <c r="AP946">
        <v>5.5822815878734805E-2</v>
      </c>
      <c r="AQ946">
        <v>5.6631038498714641E-2</v>
      </c>
      <c r="AR946">
        <v>5.7322166295362249E-2</v>
      </c>
      <c r="AS946">
        <v>6.186329298344747E-2</v>
      </c>
      <c r="AT946">
        <v>5.4146250139282953E-2</v>
      </c>
      <c r="AU946">
        <v>5.1035096287768825E-2</v>
      </c>
      <c r="AV946">
        <v>4.5523848950362739E-2</v>
      </c>
      <c r="AW946">
        <v>4.5449186292762331E-2</v>
      </c>
      <c r="AX946">
        <v>4.4120510167976371E-2</v>
      </c>
      <c r="AY946">
        <v>4.5853343861578938E-2</v>
      </c>
      <c r="AZ946">
        <v>4.9438290211940107E-2</v>
      </c>
    </row>
    <row r="947" spans="11:52" ht="14.4">
      <c r="K947" t="s">
        <v>1701</v>
      </c>
      <c r="L947" t="s">
        <v>1684</v>
      </c>
      <c r="M947" t="s">
        <v>1386</v>
      </c>
      <c r="N947" t="s">
        <v>80</v>
      </c>
      <c r="O947" t="s">
        <v>6079</v>
      </c>
      <c r="P947" t="s">
        <v>6079</v>
      </c>
      <c r="Q947" t="s">
        <v>6079</v>
      </c>
      <c r="R947" t="s">
        <v>6079</v>
      </c>
      <c r="S947" t="s">
        <v>6079</v>
      </c>
      <c r="T947" t="s">
        <v>6079</v>
      </c>
      <c r="U947" t="s">
        <v>6079</v>
      </c>
      <c r="V947" t="s">
        <v>6079</v>
      </c>
      <c r="W947" t="s">
        <v>6079</v>
      </c>
      <c r="X947" t="s">
        <v>6079</v>
      </c>
      <c r="Y947" t="s">
        <v>6079</v>
      </c>
      <c r="Z947" t="s">
        <v>6079</v>
      </c>
      <c r="AA947" t="s">
        <v>6079</v>
      </c>
      <c r="AC947">
        <v>1.9526066316362365E-2</v>
      </c>
      <c r="AD947">
        <v>1.9465544103647266E-2</v>
      </c>
      <c r="AE947">
        <v>1.6896933420042531E-2</v>
      </c>
      <c r="AF947">
        <v>1.8685617092091013E-2</v>
      </c>
      <c r="AG947">
        <v>1.5653572056213243E-2</v>
      </c>
      <c r="AH947">
        <v>1.5463888257267844E-2</v>
      </c>
      <c r="AI947">
        <v>1.4240352979122232E-2</v>
      </c>
      <c r="AJ947">
        <v>1.7993915317789853E-2</v>
      </c>
      <c r="AK947">
        <v>2.7912465211859052E-2</v>
      </c>
      <c r="AL947">
        <v>3.5003271995741436E-2</v>
      </c>
      <c r="AM947">
        <v>3.5736829553910915E-2</v>
      </c>
      <c r="AN947">
        <v>3.7140565738769775E-2</v>
      </c>
      <c r="AO947">
        <v>3.7212657260119408E-2</v>
      </c>
      <c r="AP947">
        <v>3.6272296266924603E-2</v>
      </c>
      <c r="AQ947">
        <v>3.6789007152592701E-2</v>
      </c>
      <c r="AR947">
        <v>3.5005372670322971E-2</v>
      </c>
      <c r="AS947">
        <v>3.3700446003645315E-2</v>
      </c>
      <c r="AT947">
        <v>3.6132732224975941E-2</v>
      </c>
      <c r="AU947">
        <v>2.6279578269266621E-2</v>
      </c>
      <c r="AV947">
        <v>2.9483583958379099E-2</v>
      </c>
      <c r="AW947">
        <v>3.2393378264555482E-2</v>
      </c>
      <c r="AX947">
        <v>2.8065181394024596E-2</v>
      </c>
      <c r="AY947">
        <v>2.8697721719339393E-2</v>
      </c>
      <c r="AZ947">
        <v>3.2153038623940193E-2</v>
      </c>
    </row>
    <row r="948" spans="11:52" ht="14.4">
      <c r="K948" t="s">
        <v>1702</v>
      </c>
      <c r="L948" t="s">
        <v>1684</v>
      </c>
      <c r="M948" t="s">
        <v>25</v>
      </c>
      <c r="N948" t="s">
        <v>80</v>
      </c>
      <c r="AC948">
        <v>3.0812489067360945E-2</v>
      </c>
      <c r="AD948">
        <v>2.9987416506887288E-2</v>
      </c>
      <c r="AE948">
        <v>3.1024601106856738E-2</v>
      </c>
      <c r="AF948">
        <v>3.4486978986751918E-2</v>
      </c>
      <c r="AG948">
        <v>3.5078889649371538E-2</v>
      </c>
      <c r="AH948">
        <v>3.6868458242344165E-2</v>
      </c>
      <c r="AI948">
        <v>3.6414309316583467E-2</v>
      </c>
      <c r="AJ948">
        <v>3.4601902721501758E-2</v>
      </c>
      <c r="AK948">
        <v>3.5085142075255191E-2</v>
      </c>
      <c r="AL948">
        <v>3.3887788998641137E-2</v>
      </c>
      <c r="AM948">
        <v>3.5236872609190222E-2</v>
      </c>
      <c r="AN948">
        <v>3.4768153108955667E-2</v>
      </c>
      <c r="AO948">
        <v>3.3251678568093287E-2</v>
      </c>
      <c r="AP948">
        <v>3.4650777961509137E-2</v>
      </c>
      <c r="AQ948">
        <v>3.7539557374344126E-2</v>
      </c>
      <c r="AR948">
        <v>3.47171283549969E-2</v>
      </c>
      <c r="AS948">
        <v>4.3092924973477949E-2</v>
      </c>
      <c r="AT948">
        <v>4.3087003751486358E-2</v>
      </c>
      <c r="AU948">
        <v>4.3080571609190856E-2</v>
      </c>
      <c r="AV948">
        <v>4.6607843077638815E-2</v>
      </c>
      <c r="AW948">
        <v>4.7433715924070183E-2</v>
      </c>
      <c r="AX948">
        <v>4.6526153717924255E-2</v>
      </c>
      <c r="AY948">
        <v>4.6586887685981161E-2</v>
      </c>
      <c r="AZ948">
        <v>4.8337312254886515E-2</v>
      </c>
    </row>
    <row r="949" spans="11:52" ht="14.4">
      <c r="K949" t="s">
        <v>5669</v>
      </c>
      <c r="L949" t="s">
        <v>1684</v>
      </c>
      <c r="M949" t="s">
        <v>5610</v>
      </c>
      <c r="N949" t="s">
        <v>80</v>
      </c>
      <c r="AO949">
        <v>4.5494289548433653E-3</v>
      </c>
      <c r="AP949" t="s">
        <v>6079</v>
      </c>
      <c r="AQ949" t="s">
        <v>6079</v>
      </c>
      <c r="AR949" t="s">
        <v>6079</v>
      </c>
      <c r="AS949" t="s">
        <v>6079</v>
      </c>
      <c r="AT949">
        <v>2.753417760801275E-3</v>
      </c>
      <c r="AU949">
        <v>1.8807518077434851E-3</v>
      </c>
      <c r="AV949">
        <v>2.311015377594565E-3</v>
      </c>
      <c r="AW949">
        <v>3.7270457852861438E-3</v>
      </c>
      <c r="AX949">
        <v>4.1012381086945873E-3</v>
      </c>
      <c r="AY949">
        <v>4.6609681220518171E-3</v>
      </c>
      <c r="AZ949">
        <v>4.0127425882324685E-3</v>
      </c>
    </row>
    <row r="950" spans="11:52" ht="14.4">
      <c r="K950" t="s">
        <v>1703</v>
      </c>
      <c r="L950" t="s">
        <v>1684</v>
      </c>
      <c r="M950" t="s">
        <v>98</v>
      </c>
      <c r="N950" t="s">
        <v>80</v>
      </c>
      <c r="AC950">
        <v>1.291714808733215E-2</v>
      </c>
      <c r="AD950">
        <v>1.1780908554802776E-2</v>
      </c>
      <c r="AE950">
        <v>1.1167395416274978E-2</v>
      </c>
      <c r="AF950">
        <v>1.3899791684886776E-2</v>
      </c>
      <c r="AG950">
        <v>1.1326740670709268E-2</v>
      </c>
      <c r="AH950">
        <v>9.4655574010312112E-3</v>
      </c>
      <c r="AI950">
        <v>1.1308121301213152E-2</v>
      </c>
      <c r="AJ950">
        <v>9.8783385236784638E-3</v>
      </c>
      <c r="AK950">
        <v>1.2563807430192113E-2</v>
      </c>
      <c r="AL950">
        <v>1.5229140617520691E-2</v>
      </c>
      <c r="AM950">
        <v>1.5103237879893911E-2</v>
      </c>
      <c r="AN950">
        <v>1.7924646865490886E-2</v>
      </c>
      <c r="AO950">
        <v>1.9225498567403264E-2</v>
      </c>
      <c r="AP950">
        <v>2.0849767336275575E-2</v>
      </c>
      <c r="AQ950">
        <v>2.0640047557713263E-2</v>
      </c>
      <c r="AR950">
        <v>2.0751736001502756E-2</v>
      </c>
      <c r="AS950">
        <v>1.2675162406351892E-2</v>
      </c>
      <c r="AT950">
        <v>1.3498099252881136E-2</v>
      </c>
      <c r="AU950">
        <v>1.5254653511081675E-2</v>
      </c>
      <c r="AV950">
        <v>2.360205268823953E-2</v>
      </c>
      <c r="AW950">
        <v>2.5168876236039285E-2</v>
      </c>
      <c r="AX950">
        <v>2.3384128149055428E-2</v>
      </c>
      <c r="AY950">
        <v>2.6077861155793629E-2</v>
      </c>
      <c r="AZ950">
        <v>2.9878809098671338E-2</v>
      </c>
    </row>
    <row r="951" spans="11:52" ht="14.4">
      <c r="K951" t="s">
        <v>1704</v>
      </c>
      <c r="L951" t="s">
        <v>1684</v>
      </c>
      <c r="M951" t="s">
        <v>94</v>
      </c>
      <c r="N951" t="s">
        <v>80</v>
      </c>
      <c r="AC951">
        <v>3.4396305407372943E-2</v>
      </c>
      <c r="AD951">
        <v>3.4222441747655402E-2</v>
      </c>
      <c r="AE951">
        <v>3.1166541671661656E-2</v>
      </c>
      <c r="AF951">
        <v>2.1112311274815772E-2</v>
      </c>
      <c r="AG951">
        <v>2.1808271182007979E-2</v>
      </c>
      <c r="AH951">
        <v>2.1068592860822129E-2</v>
      </c>
      <c r="AI951">
        <v>1.8985235005834936E-2</v>
      </c>
      <c r="AJ951">
        <v>1.8500967883722828E-2</v>
      </c>
      <c r="AK951">
        <v>1.8671374297380632E-2</v>
      </c>
      <c r="AL951">
        <v>2.0204527240229933E-2</v>
      </c>
      <c r="AM951">
        <v>1.8972704187529457E-2</v>
      </c>
      <c r="AN951">
        <v>2.2469902721923639E-2</v>
      </c>
      <c r="AO951">
        <v>2.3219686890864559E-2</v>
      </c>
      <c r="AP951">
        <v>2.4382467711524209E-2</v>
      </c>
      <c r="AQ951">
        <v>2.3111257201897616E-2</v>
      </c>
      <c r="AR951">
        <v>2.4136506192143671E-2</v>
      </c>
      <c r="AS951">
        <v>2.1110575156422999E-2</v>
      </c>
      <c r="AT951">
        <v>3.1215748723919731E-2</v>
      </c>
      <c r="AU951">
        <v>3.9675235306753043E-2</v>
      </c>
      <c r="AV951">
        <v>4.0877264735402347E-2</v>
      </c>
      <c r="AW951">
        <v>3.7737750793163043E-2</v>
      </c>
      <c r="AX951">
        <v>3.7538134728390675E-2</v>
      </c>
      <c r="AY951">
        <v>3.4359048455781353E-2</v>
      </c>
      <c r="AZ951">
        <v>2.6348618656396351E-2</v>
      </c>
    </row>
    <row r="952" spans="11:52" ht="14.4">
      <c r="K952" t="s">
        <v>1705</v>
      </c>
      <c r="L952" t="s">
        <v>1684</v>
      </c>
      <c r="M952" t="s">
        <v>99</v>
      </c>
      <c r="N952" t="s">
        <v>80</v>
      </c>
      <c r="AC952">
        <v>1.5653565847984073E-2</v>
      </c>
      <c r="AD952">
        <v>1.6531966083417129E-2</v>
      </c>
      <c r="AE952">
        <v>1.730608913291436E-2</v>
      </c>
      <c r="AF952">
        <v>1.7214886656327987E-2</v>
      </c>
      <c r="AG952">
        <v>1.883591178659479E-2</v>
      </c>
      <c r="AH952">
        <v>2.0637156945301938E-2</v>
      </c>
      <c r="AI952">
        <v>2.0450027249676175E-2</v>
      </c>
      <c r="AJ952">
        <v>1.9664703638063143E-2</v>
      </c>
      <c r="AK952">
        <v>2.064468043431919E-2</v>
      </c>
      <c r="AL952">
        <v>2.2415584998006052E-2</v>
      </c>
      <c r="AM952">
        <v>2.0786978327407293E-2</v>
      </c>
      <c r="AN952">
        <v>2.0895920688006484E-2</v>
      </c>
      <c r="AO952">
        <v>3.2085049560892073E-2</v>
      </c>
      <c r="AP952">
        <v>2.804062622459659E-2</v>
      </c>
      <c r="AQ952">
        <v>2.8664185432167495E-2</v>
      </c>
      <c r="AR952">
        <v>2.3238937756406623E-2</v>
      </c>
      <c r="AS952">
        <v>1.8259692730587813E-2</v>
      </c>
      <c r="AT952">
        <v>1.8759744919779435E-2</v>
      </c>
      <c r="AU952">
        <v>1.9796146279339261E-2</v>
      </c>
      <c r="AV952">
        <v>2.5833619640026336E-2</v>
      </c>
      <c r="AW952">
        <v>2.6481472042376903E-2</v>
      </c>
      <c r="AX952">
        <v>2.547075014585266E-2</v>
      </c>
      <c r="AY952">
        <v>2.5970352790627104E-2</v>
      </c>
      <c r="AZ952">
        <v>2.5080589065361043E-2</v>
      </c>
    </row>
    <row r="953" spans="11:52" ht="14.4">
      <c r="K953" t="s">
        <v>1706</v>
      </c>
      <c r="L953" t="s">
        <v>1684</v>
      </c>
      <c r="M953" t="s">
        <v>26</v>
      </c>
      <c r="N953" t="s">
        <v>80</v>
      </c>
      <c r="O953" t="s">
        <v>6079</v>
      </c>
      <c r="P953" t="s">
        <v>6079</v>
      </c>
      <c r="Q953" t="s">
        <v>6079</v>
      </c>
      <c r="R953" t="s">
        <v>6079</v>
      </c>
      <c r="S953" t="s">
        <v>6079</v>
      </c>
      <c r="AC953">
        <v>6.6318802600277491E-3</v>
      </c>
      <c r="AD953">
        <v>4.7636069204517767E-2</v>
      </c>
      <c r="AE953">
        <v>4.6132002873050922E-2</v>
      </c>
      <c r="AF953">
        <v>3.6526902450943699E-2</v>
      </c>
      <c r="AG953">
        <v>4.3061815628738544E-2</v>
      </c>
      <c r="AH953">
        <v>5.0339220196246995E-2</v>
      </c>
      <c r="AI953">
        <v>4.1069876670357809E-2</v>
      </c>
      <c r="AJ953">
        <v>4.6921421323251597E-2</v>
      </c>
      <c r="AK953">
        <v>3.7871987940408441E-2</v>
      </c>
      <c r="AL953">
        <v>3.9733506696989877E-2</v>
      </c>
      <c r="AM953">
        <v>4.2789016146921752E-2</v>
      </c>
      <c r="AN953">
        <v>4.9453218463849757E-2</v>
      </c>
      <c r="AO953">
        <v>4.1885399419449409E-2</v>
      </c>
      <c r="AP953">
        <v>4.3360086527284077E-2</v>
      </c>
      <c r="AQ953">
        <v>4.9100672850501265E-2</v>
      </c>
      <c r="AR953">
        <v>3.6642582666623257E-2</v>
      </c>
      <c r="AS953">
        <v>3.7550296665503712E-2</v>
      </c>
      <c r="AT953">
        <v>4.8059643158607931E-2</v>
      </c>
      <c r="AU953">
        <v>4.9650171304926008E-2</v>
      </c>
      <c r="AV953">
        <v>3.7518587430885687E-2</v>
      </c>
      <c r="AW953">
        <v>3.9106147471525056E-2</v>
      </c>
      <c r="AX953">
        <v>4.2183023566431575E-2</v>
      </c>
      <c r="AY953">
        <v>3.2355972367153062E-2</v>
      </c>
      <c r="AZ953">
        <v>4.9435800864284646E-2</v>
      </c>
    </row>
    <row r="954" spans="11:52" ht="14.4">
      <c r="K954" t="s">
        <v>1707</v>
      </c>
      <c r="L954" t="s">
        <v>1684</v>
      </c>
      <c r="M954" t="s">
        <v>27</v>
      </c>
      <c r="N954" t="s">
        <v>80</v>
      </c>
      <c r="AC954">
        <v>1.861470246778205E-2</v>
      </c>
      <c r="AD954">
        <v>1.8876389363276007E-2</v>
      </c>
      <c r="AE954">
        <v>1.9387872658482064E-2</v>
      </c>
      <c r="AF954">
        <v>1.8930655666882405E-2</v>
      </c>
      <c r="AG954">
        <v>1.8139236315007148E-2</v>
      </c>
      <c r="AH954">
        <v>1.9013260812016163E-2</v>
      </c>
      <c r="AI954">
        <v>1.9268629698800686E-2</v>
      </c>
      <c r="AJ954">
        <v>1.9629977852439768E-2</v>
      </c>
      <c r="AK954">
        <v>2.2298678950932162E-2</v>
      </c>
      <c r="AL954">
        <v>1.9765832814660975E-2</v>
      </c>
      <c r="AM954">
        <v>2.2037685792986511E-2</v>
      </c>
      <c r="AN954">
        <v>2.3892739735429089E-2</v>
      </c>
      <c r="AO954">
        <v>2.6221510695176847E-2</v>
      </c>
      <c r="AP954">
        <v>2.3886427485723456E-2</v>
      </c>
      <c r="AQ954">
        <v>2.2028513299700452E-2</v>
      </c>
      <c r="AR954">
        <v>2.4592911792815347E-2</v>
      </c>
      <c r="AS954">
        <v>2.8344453118604711E-2</v>
      </c>
      <c r="AT954">
        <v>2.9934305526320627E-2</v>
      </c>
      <c r="AU954">
        <v>2.7781791825724211E-2</v>
      </c>
      <c r="AV954">
        <v>2.2482186106519655E-2</v>
      </c>
      <c r="AW954">
        <v>2.0890923610403449E-2</v>
      </c>
      <c r="AX954">
        <v>2.1068266156316708E-2</v>
      </c>
      <c r="AY954">
        <v>2.1288257186676575E-2</v>
      </c>
      <c r="AZ954">
        <v>1.8558409234391816E-2</v>
      </c>
    </row>
    <row r="955" spans="11:52" ht="14.4">
      <c r="K955" t="s">
        <v>1708</v>
      </c>
      <c r="L955" t="s">
        <v>1684</v>
      </c>
      <c r="M955" t="s">
        <v>28</v>
      </c>
      <c r="N955" t="s">
        <v>80</v>
      </c>
      <c r="AC955">
        <v>2.1163812167073016E-2</v>
      </c>
      <c r="AD955">
        <v>1.6505044825938103E-2</v>
      </c>
      <c r="AE955">
        <v>1.7930023007090793E-2</v>
      </c>
      <c r="AF955">
        <v>1.6851363286272777E-2</v>
      </c>
      <c r="AG955">
        <v>1.5521730792496065E-2</v>
      </c>
      <c r="AH955">
        <v>1.5379586253017136E-2</v>
      </c>
      <c r="AI955">
        <v>1.6281616968847404E-2</v>
      </c>
      <c r="AJ955">
        <v>1.5698323951899684E-2</v>
      </c>
      <c r="AK955">
        <v>1.7079911396661915E-2</v>
      </c>
      <c r="AL955">
        <v>1.5286454994957946E-2</v>
      </c>
      <c r="AM955">
        <v>1.1368070053354235E-2</v>
      </c>
      <c r="AN955">
        <v>1.255382940619113E-2</v>
      </c>
      <c r="AO955">
        <v>1.3847251753630404E-2</v>
      </c>
      <c r="AP955" t="s">
        <v>6079</v>
      </c>
      <c r="AQ955" t="s">
        <v>6079</v>
      </c>
      <c r="AR955" t="s">
        <v>6079</v>
      </c>
      <c r="AS955" t="s">
        <v>6079</v>
      </c>
      <c r="AT955">
        <v>1.0266720558820093E-2</v>
      </c>
      <c r="AU955">
        <v>9.9129253052196772E-3</v>
      </c>
      <c r="AV955">
        <v>8.9177044448060828E-3</v>
      </c>
      <c r="AW955">
        <v>8.3776402803698632E-3</v>
      </c>
      <c r="AX955">
        <v>7.7763158231306147E-3</v>
      </c>
      <c r="AY955">
        <v>8.4558887257666377E-3</v>
      </c>
      <c r="AZ955">
        <v>9.3452711886760284E-3</v>
      </c>
    </row>
    <row r="956" spans="11:52" ht="14.4">
      <c r="K956" t="s">
        <v>1709</v>
      </c>
      <c r="L956" t="s">
        <v>1684</v>
      </c>
      <c r="M956" t="s">
        <v>29</v>
      </c>
      <c r="N956" t="s">
        <v>80</v>
      </c>
      <c r="AC956">
        <v>5.74357312091422E-2</v>
      </c>
      <c r="AD956">
        <v>5.8857617104595757E-2</v>
      </c>
      <c r="AE956">
        <v>5.7907676237552323E-2</v>
      </c>
      <c r="AF956">
        <v>5.7790911329016682E-2</v>
      </c>
      <c r="AG956">
        <v>5.9775230793199609E-2</v>
      </c>
      <c r="AH956">
        <v>6.0079012555537714E-2</v>
      </c>
      <c r="AI956">
        <v>5.9098757517698941E-2</v>
      </c>
      <c r="AJ956">
        <v>5.9326635467905627E-2</v>
      </c>
      <c r="AK956">
        <v>6.393076720950748E-2</v>
      </c>
      <c r="AL956">
        <v>6.0131771256656176E-2</v>
      </c>
      <c r="AM956">
        <v>6.1201308459999729E-2</v>
      </c>
      <c r="AN956">
        <v>5.9404187122828363E-2</v>
      </c>
      <c r="AO956">
        <v>5.5358932433070315E-2</v>
      </c>
      <c r="AP956">
        <v>5.6707261103793871E-2</v>
      </c>
      <c r="AQ956">
        <v>5.7713592578955787E-2</v>
      </c>
      <c r="AR956">
        <v>5.8011824522697299E-2</v>
      </c>
      <c r="AS956">
        <v>6.1270516404193752E-2</v>
      </c>
      <c r="AT956">
        <v>6.9791432152315036E-2</v>
      </c>
      <c r="AU956">
        <v>7.2350733912634496E-2</v>
      </c>
      <c r="AV956">
        <v>8.7930679401622691E-2</v>
      </c>
      <c r="AW956">
        <v>9.1465149727837855E-2</v>
      </c>
      <c r="AX956">
        <v>9.2210269630860292E-2</v>
      </c>
      <c r="AY956">
        <v>8.8790131745139764E-2</v>
      </c>
      <c r="AZ956">
        <v>8.4224676875493815E-2</v>
      </c>
    </row>
    <row r="957" spans="11:52" ht="14.4">
      <c r="K957" t="s">
        <v>1710</v>
      </c>
      <c r="L957" t="s">
        <v>1684</v>
      </c>
      <c r="M957" t="s">
        <v>30</v>
      </c>
      <c r="N957" t="s">
        <v>80</v>
      </c>
      <c r="AC957">
        <v>3.4983601882236523E-2</v>
      </c>
      <c r="AD957">
        <v>3.6115701482912016E-2</v>
      </c>
      <c r="AE957">
        <v>3.4425110306979291E-2</v>
      </c>
      <c r="AF957">
        <v>3.1894538240243304E-2</v>
      </c>
      <c r="AG957">
        <v>3.3228095665510875E-2</v>
      </c>
      <c r="AH957">
        <v>3.2976173631854538E-2</v>
      </c>
      <c r="AI957">
        <v>3.2546604400028961E-2</v>
      </c>
      <c r="AJ957">
        <v>4.6605065403538509E-2</v>
      </c>
      <c r="AK957">
        <v>4.9672392395967907E-2</v>
      </c>
      <c r="AL957">
        <v>6.0917144886993013E-2</v>
      </c>
      <c r="AM957">
        <v>6.9551332410833472E-2</v>
      </c>
      <c r="AN957">
        <v>5.8663533818613424E-2</v>
      </c>
      <c r="AO957">
        <v>7.3150168489022768E-2</v>
      </c>
      <c r="AP957">
        <v>7.1097164166377291E-2</v>
      </c>
      <c r="AQ957">
        <v>7.7181255315933103E-2</v>
      </c>
      <c r="AR957">
        <v>7.1780888415183847E-2</v>
      </c>
      <c r="AS957">
        <v>7.3811737825848628E-2</v>
      </c>
      <c r="AT957">
        <v>7.2423008088418284E-2</v>
      </c>
      <c r="AU957">
        <v>7.9756639384031117E-2</v>
      </c>
      <c r="AV957">
        <v>7.2037817573130269E-2</v>
      </c>
      <c r="AW957">
        <v>7.2981556141816589E-2</v>
      </c>
      <c r="AX957">
        <v>7.5815495781642747E-2</v>
      </c>
      <c r="AY957">
        <v>7.9484377832570771E-2</v>
      </c>
      <c r="AZ957">
        <v>8.4108980693483326E-2</v>
      </c>
    </row>
    <row r="958" spans="11:52" ht="14.4">
      <c r="K958" t="s">
        <v>1711</v>
      </c>
      <c r="L958" t="s">
        <v>1684</v>
      </c>
      <c r="M958" t="s">
        <v>100</v>
      </c>
      <c r="N958" t="s">
        <v>80</v>
      </c>
      <c r="AC958">
        <v>8.9451630490892192E-2</v>
      </c>
      <c r="AD958">
        <v>8.1642979043187652E-2</v>
      </c>
      <c r="AE958">
        <v>7.9771848239266446E-2</v>
      </c>
      <c r="AF958">
        <v>8.5330704870907187E-2</v>
      </c>
      <c r="AG958">
        <v>8.1125706928787303E-2</v>
      </c>
      <c r="AH958">
        <v>8.2018057373331982E-2</v>
      </c>
      <c r="AI958">
        <v>9.0057965888338559E-2</v>
      </c>
      <c r="AJ958">
        <v>8.9676434694939439E-2</v>
      </c>
      <c r="AK958">
        <v>9.123456903183752E-2</v>
      </c>
      <c r="AL958">
        <v>0.10266480529257252</v>
      </c>
      <c r="AM958">
        <v>0.10422695503489686</v>
      </c>
      <c r="AN958">
        <v>0.10332606306987881</v>
      </c>
      <c r="AO958">
        <v>0.10100473289922782</v>
      </c>
      <c r="AP958">
        <v>0.10391294131579136</v>
      </c>
      <c r="AQ958">
        <v>0.1014728247585044</v>
      </c>
      <c r="AR958">
        <v>0.10525542525678527</v>
      </c>
      <c r="AS958">
        <v>0.1079398914354921</v>
      </c>
      <c r="AT958">
        <v>0.10595809461012962</v>
      </c>
      <c r="AU958">
        <v>0.10070491146983926</v>
      </c>
      <c r="AV958">
        <v>0.10833720424324884</v>
      </c>
      <c r="AW958">
        <v>0.10822746780160368</v>
      </c>
      <c r="AX958">
        <v>0.11129180096124132</v>
      </c>
      <c r="AY958">
        <v>0.11381109550581003</v>
      </c>
      <c r="AZ958">
        <v>0.11086803965156582</v>
      </c>
    </row>
    <row r="959" spans="11:52" ht="14.4">
      <c r="K959" t="s">
        <v>1712</v>
      </c>
      <c r="L959" t="s">
        <v>1684</v>
      </c>
      <c r="M959" t="s">
        <v>31</v>
      </c>
      <c r="N959" t="s">
        <v>80</v>
      </c>
      <c r="AC959">
        <v>1.6500613133405416E-2</v>
      </c>
      <c r="AD959">
        <v>1.7280686150052599E-2</v>
      </c>
      <c r="AE959">
        <v>1.7238594970433455E-2</v>
      </c>
      <c r="AF959">
        <v>1.5160156226651796E-2</v>
      </c>
      <c r="AG959">
        <v>1.5297580320146572E-2</v>
      </c>
      <c r="AH959">
        <v>1.3997239209154048E-2</v>
      </c>
      <c r="AI959">
        <v>1.3557666731263702E-2</v>
      </c>
      <c r="AJ959">
        <v>1.2785692715006422E-2</v>
      </c>
      <c r="AK959">
        <v>1.5870146070098914E-2</v>
      </c>
      <c r="AL959">
        <v>1.687782033010345E-2</v>
      </c>
      <c r="AM959">
        <v>1.6099004826313962E-2</v>
      </c>
      <c r="AN959">
        <v>1.7798795477668689E-2</v>
      </c>
      <c r="AO959">
        <v>2.0612167123952037E-2</v>
      </c>
      <c r="AP959">
        <v>1.9356697908861676E-2</v>
      </c>
      <c r="AQ959">
        <v>1.8588038042122373E-2</v>
      </c>
      <c r="AR959">
        <v>1.6898101305439447E-2</v>
      </c>
      <c r="AS959">
        <v>1.5734952678274135E-2</v>
      </c>
      <c r="AT959">
        <v>1.6824898354292982E-2</v>
      </c>
      <c r="AU959">
        <v>1.5171025319287185E-2</v>
      </c>
      <c r="AV959">
        <v>1.5064342924143936E-2</v>
      </c>
      <c r="AW959">
        <v>1.6018374833137151E-2</v>
      </c>
      <c r="AX959">
        <v>1.4541755846823224E-2</v>
      </c>
      <c r="AY959">
        <v>1.3508421499915196E-2</v>
      </c>
      <c r="AZ959">
        <v>1.5089671267947082E-2</v>
      </c>
    </row>
    <row r="960" spans="11:52" ht="14.4">
      <c r="K960" t="s">
        <v>1713</v>
      </c>
      <c r="L960" t="s">
        <v>1684</v>
      </c>
      <c r="M960" t="s">
        <v>32</v>
      </c>
      <c r="N960" t="s">
        <v>80</v>
      </c>
      <c r="O960" t="s">
        <v>6079</v>
      </c>
      <c r="P960" t="s">
        <v>6079</v>
      </c>
      <c r="Q960" t="s">
        <v>6079</v>
      </c>
      <c r="R960" t="s">
        <v>6079</v>
      </c>
      <c r="S960" t="s">
        <v>6079</v>
      </c>
      <c r="AC960">
        <v>5.7797025696062758E-2</v>
      </c>
      <c r="AD960">
        <v>5.5730460728588768E-2</v>
      </c>
      <c r="AE960">
        <v>5.5428990540055081E-2</v>
      </c>
      <c r="AF960">
        <v>7.8694524935183779E-2</v>
      </c>
      <c r="AG960">
        <v>8.1654623064062945E-2</v>
      </c>
      <c r="AH960">
        <v>9.4655776082999452E-2</v>
      </c>
      <c r="AI960">
        <v>8.8523164496916676E-2</v>
      </c>
      <c r="AJ960">
        <v>8.193335860162311E-2</v>
      </c>
      <c r="AK960">
        <v>8.2870338712268593E-2</v>
      </c>
      <c r="AL960">
        <v>7.6817783775870396E-2</v>
      </c>
      <c r="AM960">
        <v>7.727970697321411E-2</v>
      </c>
      <c r="AN960">
        <v>5.9011341077583497E-2</v>
      </c>
      <c r="AO960">
        <v>5.7355465658048707E-2</v>
      </c>
      <c r="AP960">
        <v>5.2955046173714174E-2</v>
      </c>
      <c r="AQ960">
        <v>5.6831660560601779E-2</v>
      </c>
      <c r="AR960">
        <v>5.4437606055568195E-2</v>
      </c>
      <c r="AS960">
        <v>5.2398517701113749E-2</v>
      </c>
      <c r="AT960">
        <v>5.2938906487443232E-2</v>
      </c>
      <c r="AU960">
        <v>5.2453475233410728E-2</v>
      </c>
      <c r="AV960">
        <v>5.1428362693638846E-2</v>
      </c>
      <c r="AW960">
        <v>5.0675466973518671E-2</v>
      </c>
      <c r="AX960">
        <v>5.3757068391819679E-2</v>
      </c>
      <c r="AY960">
        <v>5.2435925834229784E-2</v>
      </c>
      <c r="AZ960">
        <v>4.8583994569282522E-2</v>
      </c>
    </row>
    <row r="961" spans="11:52" ht="14.4">
      <c r="K961" t="s">
        <v>1714</v>
      </c>
      <c r="L961" t="s">
        <v>1684</v>
      </c>
      <c r="M961" t="s">
        <v>93</v>
      </c>
      <c r="N961" t="s">
        <v>80</v>
      </c>
      <c r="AC961">
        <v>5.0904649745756363E-2</v>
      </c>
      <c r="AD961">
        <v>4.9765332407133933E-2</v>
      </c>
      <c r="AE961">
        <v>4.8609657193626234E-2</v>
      </c>
      <c r="AF961">
        <v>4.4734643150872382E-2</v>
      </c>
      <c r="AG961">
        <v>4.3990004412812797E-2</v>
      </c>
      <c r="AH961">
        <v>4.6715234165412962E-2</v>
      </c>
      <c r="AI961">
        <v>4.2125620702002979E-2</v>
      </c>
      <c r="AJ961">
        <v>3.7304740824848609E-2</v>
      </c>
      <c r="AK961">
        <v>3.0354746113818283E-2</v>
      </c>
      <c r="AL961">
        <v>3.035603273513281E-2</v>
      </c>
      <c r="AM961">
        <v>3.0495780676428639E-2</v>
      </c>
      <c r="AN961">
        <v>3.3003362587506309E-2</v>
      </c>
      <c r="AO961">
        <v>3.5661579929327197E-2</v>
      </c>
      <c r="AP961">
        <v>3.4713366722184953E-2</v>
      </c>
      <c r="AQ961">
        <v>3.2687562134489853E-2</v>
      </c>
      <c r="AR961">
        <v>3.3967867632367546E-2</v>
      </c>
      <c r="AS961">
        <v>3.4749782277258397E-2</v>
      </c>
      <c r="AT961">
        <v>3.7589180177017942E-2</v>
      </c>
      <c r="AU961">
        <v>4.0119754681316927E-2</v>
      </c>
      <c r="AV961">
        <v>4.4123368071190855E-2</v>
      </c>
      <c r="AW961">
        <v>4.438130558449125E-2</v>
      </c>
      <c r="AX961">
        <v>4.7392464973350118E-2</v>
      </c>
      <c r="AY961">
        <v>5.0155676449935647E-2</v>
      </c>
      <c r="AZ961">
        <v>5.6523505682126711E-2</v>
      </c>
    </row>
    <row r="962" spans="11:52" ht="14.4">
      <c r="K962" t="s">
        <v>1715</v>
      </c>
      <c r="L962" t="s">
        <v>1716</v>
      </c>
      <c r="M962" t="s">
        <v>13</v>
      </c>
      <c r="N962" t="s">
        <v>80</v>
      </c>
      <c r="AC962">
        <v>0.55173913721875401</v>
      </c>
      <c r="AD962">
        <v>0.56115391322273955</v>
      </c>
      <c r="AE962">
        <v>0.56316062893455177</v>
      </c>
      <c r="AF962">
        <v>0.55061009514418247</v>
      </c>
      <c r="AG962">
        <v>0.55016456824138604</v>
      </c>
      <c r="AH962">
        <v>0.54608585569767198</v>
      </c>
      <c r="AI962">
        <v>0.54453416137916777</v>
      </c>
      <c r="AJ962">
        <v>0.52968306972795931</v>
      </c>
      <c r="AK962">
        <v>0.53591754739696107</v>
      </c>
      <c r="AL962">
        <v>0.53580270797159091</v>
      </c>
      <c r="AM962">
        <v>0.54181874951692122</v>
      </c>
      <c r="AN962">
        <v>0.51571474905075931</v>
      </c>
      <c r="AO962">
        <v>0.5115919269132494</v>
      </c>
      <c r="AP962">
        <v>0.51179850666126825</v>
      </c>
      <c r="AQ962">
        <v>0.52608459444574684</v>
      </c>
      <c r="AR962">
        <v>0.50389893871370894</v>
      </c>
      <c r="AS962">
        <v>0.50360445230879147</v>
      </c>
      <c r="AT962">
        <v>0.50601104219381221</v>
      </c>
      <c r="AU962">
        <v>0.51313096370077604</v>
      </c>
      <c r="AV962">
        <v>0.49432160881417408</v>
      </c>
      <c r="AW962">
        <v>0.49671480449935534</v>
      </c>
      <c r="AX962">
        <v>0.49108776809409926</v>
      </c>
      <c r="AY962">
        <v>0.48211332387271005</v>
      </c>
      <c r="AZ962">
        <v>0.44003136584256303</v>
      </c>
    </row>
    <row r="963" spans="11:52" ht="14.4">
      <c r="K963" t="s">
        <v>1717</v>
      </c>
      <c r="L963" t="s">
        <v>1716</v>
      </c>
      <c r="M963" t="s">
        <v>14</v>
      </c>
      <c r="N963" t="s">
        <v>80</v>
      </c>
      <c r="AC963">
        <v>0.4775782544828861</v>
      </c>
      <c r="AD963">
        <v>0.47748893630526279</v>
      </c>
      <c r="AE963">
        <v>0.47786670515266749</v>
      </c>
      <c r="AF963">
        <v>0.46811991742200088</v>
      </c>
      <c r="AG963">
        <v>0.4331057317302674</v>
      </c>
      <c r="AH963">
        <v>0.42198874052292806</v>
      </c>
      <c r="AI963">
        <v>0.4173340368377515</v>
      </c>
      <c r="AJ963">
        <v>0.4226245159849143</v>
      </c>
      <c r="AK963">
        <v>0.4200940127628493</v>
      </c>
      <c r="AL963">
        <v>0.4305320403308171</v>
      </c>
      <c r="AM963">
        <v>0.42963531729803406</v>
      </c>
      <c r="AN963">
        <v>0.41197571153285045</v>
      </c>
      <c r="AO963">
        <v>0.41213737267579609</v>
      </c>
      <c r="AP963">
        <v>0.42585404357834761</v>
      </c>
      <c r="AQ963">
        <v>0.45810523323126418</v>
      </c>
      <c r="AR963">
        <v>0.46713440130742423</v>
      </c>
      <c r="AS963">
        <v>0.46399558036606625</v>
      </c>
      <c r="AT963">
        <v>0.45973424200676394</v>
      </c>
      <c r="AU963">
        <v>0.46471900194290383</v>
      </c>
      <c r="AV963">
        <v>0.45303865432047319</v>
      </c>
      <c r="AW963">
        <v>0.49710732939352592</v>
      </c>
      <c r="AX963">
        <v>0.4881118945832118</v>
      </c>
      <c r="AY963">
        <v>0.48218221493887742</v>
      </c>
      <c r="AZ963">
        <v>0.48131351538226819</v>
      </c>
    </row>
    <row r="964" spans="11:52" ht="14.4">
      <c r="K964" t="s">
        <v>1718</v>
      </c>
      <c r="L964" t="s">
        <v>1716</v>
      </c>
      <c r="M964" t="s">
        <v>92</v>
      </c>
      <c r="N964" t="s">
        <v>80</v>
      </c>
      <c r="AC964">
        <v>0.59455170680508118</v>
      </c>
      <c r="AD964">
        <v>0.60553955443218577</v>
      </c>
      <c r="AE964">
        <v>0.60522355632674907</v>
      </c>
      <c r="AF964">
        <v>0.57899384189220049</v>
      </c>
      <c r="AG964">
        <v>0.54330942017777595</v>
      </c>
      <c r="AH964">
        <v>0.52555842232598726</v>
      </c>
      <c r="AI964">
        <v>0.48798579797822106</v>
      </c>
      <c r="AJ964">
        <v>0.49029500789272495</v>
      </c>
      <c r="AK964">
        <v>0.49098707681320586</v>
      </c>
      <c r="AL964">
        <v>0.48725846438268205</v>
      </c>
      <c r="AM964">
        <v>0.49543972365720101</v>
      </c>
      <c r="AN964">
        <v>0.50549585782929007</v>
      </c>
      <c r="AO964">
        <v>0.50188577799998413</v>
      </c>
      <c r="AP964">
        <v>0.51118806303778364</v>
      </c>
      <c r="AQ964">
        <v>0.51484070545291671</v>
      </c>
      <c r="AR964">
        <v>0.51462660629719037</v>
      </c>
      <c r="AS964">
        <v>0.66193836496127123</v>
      </c>
      <c r="AT964">
        <v>0.65851646072197934</v>
      </c>
      <c r="AU964">
        <v>0.68974654737038998</v>
      </c>
      <c r="AV964">
        <v>0.6638845355977121</v>
      </c>
      <c r="AW964">
        <v>0.6506822681236637</v>
      </c>
      <c r="AX964">
        <v>0.64661154311485036</v>
      </c>
      <c r="AY964">
        <v>0.63764848008939778</v>
      </c>
      <c r="AZ964">
        <v>0.61393782693468035</v>
      </c>
    </row>
    <row r="965" spans="11:52" ht="14.4">
      <c r="K965" t="s">
        <v>1719</v>
      </c>
      <c r="L965" t="s">
        <v>1716</v>
      </c>
      <c r="M965" t="s">
        <v>15</v>
      </c>
      <c r="N965" t="s">
        <v>80</v>
      </c>
      <c r="AC965">
        <v>0.46779819273388146</v>
      </c>
      <c r="AD965">
        <v>0.4450286129019006</v>
      </c>
      <c r="AE965" t="s">
        <v>6079</v>
      </c>
      <c r="AF965" t="s">
        <v>6079</v>
      </c>
      <c r="AG965">
        <v>0.4653332833426525</v>
      </c>
      <c r="AH965">
        <v>0.46524228301181608</v>
      </c>
      <c r="AI965">
        <v>0.47688195311123432</v>
      </c>
      <c r="AJ965">
        <v>0.49656798599722907</v>
      </c>
      <c r="AK965">
        <v>0.51292872809317613</v>
      </c>
      <c r="AL965">
        <v>0.47425505828326325</v>
      </c>
      <c r="AM965">
        <v>0.47143533678000193</v>
      </c>
      <c r="AN965">
        <v>0.45430366898668822</v>
      </c>
      <c r="AO965">
        <v>0.46213633899636913</v>
      </c>
      <c r="AP965">
        <v>0.49264264907041161</v>
      </c>
      <c r="AQ965">
        <v>0.47958057798543419</v>
      </c>
      <c r="AR965">
        <v>0.37103606750912344</v>
      </c>
      <c r="AS965">
        <v>0.36725320786449162</v>
      </c>
      <c r="AT965">
        <v>0.34840636168130784</v>
      </c>
      <c r="AU965">
        <v>0.33190357108241064</v>
      </c>
      <c r="AV965">
        <v>0.35501450453181371</v>
      </c>
      <c r="AW965">
        <v>0.37797542510583471</v>
      </c>
      <c r="AX965">
        <v>0.39903301676855973</v>
      </c>
      <c r="AY965">
        <v>0.3571442315161667</v>
      </c>
      <c r="AZ965">
        <v>0.34365093749697534</v>
      </c>
    </row>
    <row r="966" spans="11:52" ht="14.4">
      <c r="K966" t="s">
        <v>1720</v>
      </c>
      <c r="L966" t="s">
        <v>1716</v>
      </c>
      <c r="M966" t="s">
        <v>91</v>
      </c>
      <c r="N966" t="s">
        <v>80</v>
      </c>
      <c r="AC966">
        <v>0.61518924891225524</v>
      </c>
      <c r="AD966">
        <v>0.61917559120943866</v>
      </c>
      <c r="AE966">
        <v>0.59154635404917388</v>
      </c>
      <c r="AF966">
        <v>0.57993193335515658</v>
      </c>
      <c r="AG966">
        <v>0.58748568007020752</v>
      </c>
      <c r="AH966">
        <v>0.58137802651023129</v>
      </c>
      <c r="AI966">
        <v>0.58388769286503206</v>
      </c>
      <c r="AJ966">
        <v>0.5744079959575269</v>
      </c>
      <c r="AK966">
        <v>0.56897756054239801</v>
      </c>
      <c r="AL966">
        <v>0.55993847968573918</v>
      </c>
      <c r="AM966">
        <v>0.5691830405387428</v>
      </c>
      <c r="AN966">
        <v>0.54732337667940356</v>
      </c>
      <c r="AO966">
        <v>0.53740614666459352</v>
      </c>
      <c r="AP966">
        <v>0.54148454460525786</v>
      </c>
      <c r="AQ966">
        <v>0.5586882519296249</v>
      </c>
      <c r="AR966">
        <v>0.54733856904080092</v>
      </c>
      <c r="AS966">
        <v>0.53723591332811482</v>
      </c>
      <c r="AT966">
        <v>0.54015768351555071</v>
      </c>
      <c r="AU966">
        <v>0.54793488454139549</v>
      </c>
      <c r="AV966">
        <v>0.54085630703882104</v>
      </c>
      <c r="AW966">
        <v>0.54047451195801799</v>
      </c>
      <c r="AX966">
        <v>0.53739039952786483</v>
      </c>
      <c r="AY966">
        <v>0.53698179896586529</v>
      </c>
      <c r="AZ966">
        <v>0.52313770606225662</v>
      </c>
    </row>
    <row r="967" spans="11:52" ht="14.4">
      <c r="K967" t="s">
        <v>1721</v>
      </c>
      <c r="L967" t="s">
        <v>1716</v>
      </c>
      <c r="M967" t="s">
        <v>16</v>
      </c>
      <c r="N967" t="s">
        <v>80</v>
      </c>
      <c r="AC967">
        <v>0.39292975575109945</v>
      </c>
      <c r="AD967">
        <v>0.39611878439037329</v>
      </c>
      <c r="AE967">
        <v>0.38801732120781646</v>
      </c>
      <c r="AF967">
        <v>0.43231119218790515</v>
      </c>
      <c r="AG967">
        <v>0.43490878710152298</v>
      </c>
      <c r="AH967">
        <v>0.41354952632199438</v>
      </c>
      <c r="AI967">
        <v>0.42236032611722751</v>
      </c>
      <c r="AJ967">
        <v>0.40479156144964767</v>
      </c>
      <c r="AK967">
        <v>0.4067104433719827</v>
      </c>
      <c r="AL967">
        <v>0.39489694180017454</v>
      </c>
      <c r="AM967">
        <v>0.38841987259629657</v>
      </c>
      <c r="AN967">
        <v>0.37960890822091553</v>
      </c>
      <c r="AO967">
        <v>0.37954721939003622</v>
      </c>
      <c r="AP967">
        <v>0.38730428155028074</v>
      </c>
      <c r="AQ967">
        <v>0.38436783901337745</v>
      </c>
      <c r="AR967">
        <v>0.38368853742549702</v>
      </c>
      <c r="AS967">
        <v>0.38630929319668472</v>
      </c>
      <c r="AT967">
        <v>0.37843993599557951</v>
      </c>
      <c r="AU967">
        <v>0.37884558047345462</v>
      </c>
      <c r="AV967">
        <v>0.37501607008884719</v>
      </c>
      <c r="AW967">
        <v>0.38083378982236654</v>
      </c>
      <c r="AX967">
        <v>0.35485501766967076</v>
      </c>
      <c r="AY967">
        <v>0.35413777835592591</v>
      </c>
      <c r="AZ967">
        <v>0.3393159742077006</v>
      </c>
    </row>
    <row r="968" spans="11:52" ht="14.4">
      <c r="K968" t="s">
        <v>1722</v>
      </c>
      <c r="L968" t="s">
        <v>1716</v>
      </c>
      <c r="M968" t="s">
        <v>17</v>
      </c>
      <c r="N968" t="s">
        <v>80</v>
      </c>
      <c r="AC968">
        <v>0.36049872168179042</v>
      </c>
      <c r="AD968">
        <v>0.3841150328304424</v>
      </c>
      <c r="AE968">
        <v>0.37865342125990409</v>
      </c>
      <c r="AF968">
        <v>0.40130642687535861</v>
      </c>
      <c r="AG968">
        <v>0.47268076162472145</v>
      </c>
      <c r="AH968">
        <v>0.45461341578089381</v>
      </c>
      <c r="AI968">
        <v>0.43011279855105078</v>
      </c>
      <c r="AJ968">
        <v>0.45951588473166993</v>
      </c>
      <c r="AK968">
        <v>0.50727728868762889</v>
      </c>
      <c r="AL968">
        <v>0.50087696674189397</v>
      </c>
      <c r="AM968">
        <v>0.43898151944711289</v>
      </c>
      <c r="AN968">
        <v>0.38820106310152674</v>
      </c>
      <c r="AO968">
        <v>0.40237539077116902</v>
      </c>
      <c r="AP968">
        <v>0.40915673132549457</v>
      </c>
      <c r="AQ968">
        <v>0.40130148411031097</v>
      </c>
      <c r="AR968">
        <v>0.45935310988723155</v>
      </c>
      <c r="AS968">
        <v>0.38639603895518998</v>
      </c>
      <c r="AT968">
        <v>0.33710470139133702</v>
      </c>
      <c r="AU968">
        <v>0.31302355176209001</v>
      </c>
      <c r="AV968">
        <v>0.3542454797710487</v>
      </c>
      <c r="AW968">
        <v>0.38640391740645619</v>
      </c>
      <c r="AX968">
        <v>0.37891350537923024</v>
      </c>
      <c r="AY968">
        <v>0.37080335634066131</v>
      </c>
      <c r="AZ968">
        <v>0.3712528858474467</v>
      </c>
    </row>
    <row r="969" spans="11:52" ht="14.4">
      <c r="K969" t="s">
        <v>1723</v>
      </c>
      <c r="L969" t="s">
        <v>1716</v>
      </c>
      <c r="M969" t="s">
        <v>97</v>
      </c>
      <c r="N969" t="s">
        <v>80</v>
      </c>
      <c r="O969" t="s">
        <v>6079</v>
      </c>
      <c r="P969" t="s">
        <v>6079</v>
      </c>
      <c r="Q969" t="s">
        <v>6079</v>
      </c>
      <c r="R969" t="s">
        <v>6079</v>
      </c>
      <c r="S969" t="s">
        <v>6079</v>
      </c>
      <c r="T969" t="s">
        <v>6079</v>
      </c>
      <c r="AC969">
        <v>0.25857004036874182</v>
      </c>
      <c r="AD969">
        <v>0.26552780321067693</v>
      </c>
      <c r="AE969">
        <v>0.27785012630268746</v>
      </c>
      <c r="AF969">
        <v>0.24839805816416841</v>
      </c>
      <c r="AG969">
        <v>0.26360195783218104</v>
      </c>
      <c r="AH969">
        <v>0.29053681774029505</v>
      </c>
      <c r="AI969">
        <v>0.33268927910806456</v>
      </c>
      <c r="AJ969">
        <v>0.3567717558880894</v>
      </c>
      <c r="AK969">
        <v>0.35282737704655232</v>
      </c>
      <c r="AL969">
        <v>0.33830639449836064</v>
      </c>
      <c r="AM969">
        <v>0.34643561781811766</v>
      </c>
      <c r="AN969">
        <v>0.29717448759147813</v>
      </c>
      <c r="AO969">
        <v>0.27537935268347946</v>
      </c>
      <c r="AP969">
        <v>0.28076113917587098</v>
      </c>
      <c r="AQ969">
        <v>0.27465171109982567</v>
      </c>
      <c r="AR969">
        <v>0.30256565272882491</v>
      </c>
      <c r="AS969">
        <v>0.31140821571691407</v>
      </c>
      <c r="AT969">
        <v>0.30618898851517601</v>
      </c>
      <c r="AU969">
        <v>0.29774563627545669</v>
      </c>
      <c r="AV969">
        <v>0.31136960537289365</v>
      </c>
      <c r="AW969">
        <v>0.31969117231715366</v>
      </c>
      <c r="AX969">
        <v>0.32038685430102448</v>
      </c>
      <c r="AY969">
        <v>0.33219020593618492</v>
      </c>
      <c r="AZ969">
        <v>0.31139688595341464</v>
      </c>
    </row>
    <row r="970" spans="11:52" ht="14.4">
      <c r="K970" t="s">
        <v>1724</v>
      </c>
      <c r="L970" t="s">
        <v>1716</v>
      </c>
      <c r="M970" t="s">
        <v>18</v>
      </c>
      <c r="N970" t="s">
        <v>80</v>
      </c>
      <c r="AC970">
        <v>0.44770141657990942</v>
      </c>
      <c r="AD970">
        <v>0.44197402648275441</v>
      </c>
      <c r="AE970">
        <v>0.43378522693066368</v>
      </c>
      <c r="AF970">
        <v>0.43011832144899886</v>
      </c>
      <c r="AG970">
        <v>0.43085649814372379</v>
      </c>
      <c r="AH970">
        <v>0.43097748092651311</v>
      </c>
      <c r="AI970">
        <v>0.43094145225851543</v>
      </c>
      <c r="AJ970">
        <v>0.43131087621272191</v>
      </c>
      <c r="AK970">
        <v>0.43485757398637825</v>
      </c>
      <c r="AL970">
        <v>0.43817439067719416</v>
      </c>
      <c r="AM970">
        <v>0.45007655126069368</v>
      </c>
      <c r="AN970">
        <v>0.45849655898067854</v>
      </c>
      <c r="AO970">
        <v>0.44657670915366776</v>
      </c>
      <c r="AP970">
        <v>0.44360968192038586</v>
      </c>
      <c r="AQ970">
        <v>0.45257655265461272</v>
      </c>
      <c r="AR970">
        <v>0.44528293761661808</v>
      </c>
      <c r="AS970">
        <v>0.44624828730782407</v>
      </c>
      <c r="AT970">
        <v>0.44584539323521383</v>
      </c>
      <c r="AU970">
        <v>0.45617330649296178</v>
      </c>
      <c r="AV970">
        <v>0.45412670480548745</v>
      </c>
      <c r="AW970">
        <v>0.4531605629186764</v>
      </c>
      <c r="AX970">
        <v>0.4549706471169021</v>
      </c>
      <c r="AY970">
        <v>0.44882114735669371</v>
      </c>
      <c r="AZ970">
        <v>0.45447003760447474</v>
      </c>
    </row>
    <row r="971" spans="11:52" ht="14.4">
      <c r="K971" t="s">
        <v>1725</v>
      </c>
      <c r="L971" t="s">
        <v>1716</v>
      </c>
      <c r="M971" t="s">
        <v>34</v>
      </c>
      <c r="N971" t="s">
        <v>80</v>
      </c>
      <c r="AC971">
        <v>0.48207723369833272</v>
      </c>
      <c r="AD971">
        <v>0.47579876029407248</v>
      </c>
      <c r="AE971">
        <v>0.47395360064326886</v>
      </c>
      <c r="AF971">
        <v>0.46675460833584986</v>
      </c>
      <c r="AG971">
        <v>0.4679973681946053</v>
      </c>
      <c r="AH971">
        <v>0.46403803628854862</v>
      </c>
      <c r="AI971">
        <v>0.46094385354012862</v>
      </c>
      <c r="AJ971">
        <v>0.46172463327671015</v>
      </c>
      <c r="AK971">
        <v>0.47209110847911179</v>
      </c>
      <c r="AL971">
        <v>0.4666570519522969</v>
      </c>
      <c r="AM971">
        <v>0.46620163301561773</v>
      </c>
      <c r="AN971">
        <v>0.46075323994780298</v>
      </c>
      <c r="AO971">
        <v>0.45987524322338058</v>
      </c>
      <c r="AP971">
        <v>0.4660750214127391</v>
      </c>
      <c r="AQ971">
        <v>0.47344757818118688</v>
      </c>
      <c r="AR971">
        <v>0.46698332673396631</v>
      </c>
      <c r="AS971">
        <v>0.46653062043320154</v>
      </c>
      <c r="AT971">
        <v>0.45601446587463623</v>
      </c>
      <c r="AU971">
        <v>0.45816664898436088</v>
      </c>
      <c r="AV971">
        <v>0.4516762695475649</v>
      </c>
      <c r="AW971">
        <v>0.45374132592534872</v>
      </c>
      <c r="AX971">
        <v>0.44512024307032422</v>
      </c>
      <c r="AY971">
        <v>0.44038826190525182</v>
      </c>
      <c r="AZ971">
        <v>0.4356270826879875</v>
      </c>
    </row>
    <row r="972" spans="11:52" ht="14.4">
      <c r="K972" t="s">
        <v>1726</v>
      </c>
      <c r="L972" t="s">
        <v>1716</v>
      </c>
      <c r="M972" t="s">
        <v>19</v>
      </c>
      <c r="N972" t="s">
        <v>80</v>
      </c>
      <c r="AC972">
        <v>0.30114592929884426</v>
      </c>
      <c r="AD972">
        <v>0.30604362456375767</v>
      </c>
      <c r="AE972">
        <v>0.31003590771315143</v>
      </c>
      <c r="AF972">
        <v>0.3371279736398437</v>
      </c>
      <c r="AG972">
        <v>0.33816178597246715</v>
      </c>
      <c r="AH972">
        <v>0.32818400432809453</v>
      </c>
      <c r="AI972">
        <v>0.34354628795879766</v>
      </c>
      <c r="AJ972">
        <v>0.35091405812985899</v>
      </c>
      <c r="AK972">
        <v>0.34531256472116328</v>
      </c>
      <c r="AL972">
        <v>0.35891960761624181</v>
      </c>
      <c r="AM972">
        <v>0.34673354591259892</v>
      </c>
      <c r="AN972">
        <v>0.33361598128405995</v>
      </c>
      <c r="AO972">
        <v>0.33441073518785075</v>
      </c>
      <c r="AP972">
        <v>0.37491404262400008</v>
      </c>
      <c r="AQ972">
        <v>0.37094765351570042</v>
      </c>
      <c r="AR972">
        <v>0.39044990697760062</v>
      </c>
      <c r="AS972">
        <v>0.35036363701277334</v>
      </c>
      <c r="AT972">
        <v>0.33611627742810207</v>
      </c>
      <c r="AU972">
        <v>0.32093678619998872</v>
      </c>
      <c r="AV972">
        <v>0.33236176347644464</v>
      </c>
      <c r="AW972">
        <v>0.32952303757496904</v>
      </c>
      <c r="AX972">
        <v>0.30518445436097519</v>
      </c>
      <c r="AY972">
        <v>0.29097934603106307</v>
      </c>
      <c r="AZ972">
        <v>0.28062650253632737</v>
      </c>
    </row>
    <row r="973" spans="11:52" ht="14.4">
      <c r="K973" t="s">
        <v>1727</v>
      </c>
      <c r="L973" t="s">
        <v>1716</v>
      </c>
      <c r="M973" t="s">
        <v>20</v>
      </c>
      <c r="N973" t="s">
        <v>80</v>
      </c>
      <c r="AC973">
        <v>0.54364043419131081</v>
      </c>
      <c r="AD973">
        <v>0.54243876252698853</v>
      </c>
      <c r="AE973">
        <v>0.54068544158586995</v>
      </c>
      <c r="AF973">
        <v>0.53426433965790243</v>
      </c>
      <c r="AG973">
        <v>0.53510955874416155</v>
      </c>
      <c r="AH973">
        <v>0.53287039650607737</v>
      </c>
      <c r="AI973">
        <v>0.53232124395589009</v>
      </c>
      <c r="AJ973">
        <v>0.52680584606521796</v>
      </c>
      <c r="AK973">
        <v>0.52813784882569947</v>
      </c>
      <c r="AL973">
        <v>0.51744057691832757</v>
      </c>
      <c r="AM973">
        <v>0.50482645500957435</v>
      </c>
      <c r="AN973">
        <v>0.50491729920089401</v>
      </c>
      <c r="AO973">
        <v>0.4993267240750931</v>
      </c>
      <c r="AP973">
        <v>0.50642111897291187</v>
      </c>
      <c r="AQ973">
        <v>0.51395924811088145</v>
      </c>
      <c r="AR973">
        <v>0.50261249929967244</v>
      </c>
      <c r="AS973">
        <v>0.49949188634329333</v>
      </c>
      <c r="AT973">
        <v>0.49495042540663314</v>
      </c>
      <c r="AU973">
        <v>0.48894175629574682</v>
      </c>
      <c r="AV973">
        <v>0.4731315432024531</v>
      </c>
      <c r="AW973">
        <v>0.4729077212670687</v>
      </c>
      <c r="AX973">
        <v>0.46196151995387102</v>
      </c>
      <c r="AY973">
        <v>0.46140775974065712</v>
      </c>
      <c r="AZ973">
        <v>0.4577832233444078</v>
      </c>
    </row>
    <row r="974" spans="11:52" ht="14.4">
      <c r="K974" t="s">
        <v>1728</v>
      </c>
      <c r="L974" t="s">
        <v>1716</v>
      </c>
      <c r="M974" t="s">
        <v>21</v>
      </c>
      <c r="N974" t="s">
        <v>80</v>
      </c>
      <c r="AC974">
        <v>0.34946007623619435</v>
      </c>
      <c r="AD974">
        <v>0.35132266424626341</v>
      </c>
      <c r="AE974">
        <v>0.35264024860199222</v>
      </c>
      <c r="AF974">
        <v>0.34823796056592876</v>
      </c>
      <c r="AG974">
        <v>0.3372535330569002</v>
      </c>
      <c r="AH974">
        <v>0.34326713659708391</v>
      </c>
      <c r="AI974">
        <v>0.34842870249241342</v>
      </c>
      <c r="AJ974">
        <v>0.3724036450272783</v>
      </c>
      <c r="AK974">
        <v>0.39036688691779592</v>
      </c>
      <c r="AL974">
        <v>0.38843607531483981</v>
      </c>
      <c r="AM974">
        <v>0.38544192771309455</v>
      </c>
      <c r="AN974">
        <v>0.37775396270592976</v>
      </c>
    </row>
    <row r="975" spans="11:52" ht="14.4">
      <c r="K975" t="s">
        <v>1729</v>
      </c>
      <c r="L975" t="s">
        <v>1716</v>
      </c>
      <c r="M975" t="s">
        <v>22</v>
      </c>
      <c r="N975" t="s">
        <v>80</v>
      </c>
      <c r="AC975">
        <v>0.50051838842456697</v>
      </c>
      <c r="AD975">
        <v>0.49496401633096865</v>
      </c>
      <c r="AE975">
        <v>0.48223290416175563</v>
      </c>
      <c r="AF975">
        <v>0.48145004953243958</v>
      </c>
      <c r="AG975">
        <v>0.47838825044689481</v>
      </c>
      <c r="AH975">
        <v>0.46953989552313147</v>
      </c>
      <c r="AI975">
        <v>0.45182041902379683</v>
      </c>
      <c r="AJ975">
        <v>0.44695075930903327</v>
      </c>
      <c r="AK975">
        <v>0.45092234647867013</v>
      </c>
      <c r="AL975">
        <v>0.44476321189182111</v>
      </c>
      <c r="AM975">
        <v>0.44772768059273305</v>
      </c>
      <c r="AN975">
        <v>0.44644261046781297</v>
      </c>
      <c r="AO975">
        <v>0.46932089267662735</v>
      </c>
      <c r="AP975">
        <v>0.46426743925832609</v>
      </c>
      <c r="AQ975">
        <v>0.47698323855996339</v>
      </c>
      <c r="AR975">
        <v>0.42002626987911862</v>
      </c>
      <c r="AS975">
        <v>0.44736957781351411</v>
      </c>
      <c r="AT975">
        <v>0.42464119457835386</v>
      </c>
      <c r="AU975">
        <v>0.43556141239379997</v>
      </c>
      <c r="AV975">
        <v>0.45369244972517214</v>
      </c>
      <c r="AW975">
        <v>0.45458058452269168</v>
      </c>
      <c r="AX975">
        <v>0.44115527299968699</v>
      </c>
      <c r="AY975">
        <v>0.43767057473495585</v>
      </c>
      <c r="AZ975">
        <v>0.44195560621573593</v>
      </c>
    </row>
    <row r="976" spans="11:52" ht="14.4">
      <c r="K976" t="s">
        <v>1730</v>
      </c>
      <c r="L976" t="s">
        <v>1716</v>
      </c>
      <c r="M976" t="s">
        <v>90</v>
      </c>
      <c r="N976" t="s">
        <v>80</v>
      </c>
      <c r="AC976">
        <v>0.5856861046115851</v>
      </c>
      <c r="AD976">
        <v>0.59352315025610758</v>
      </c>
      <c r="AE976">
        <v>0.58716294751199305</v>
      </c>
      <c r="AF976">
        <v>0.57876781322920101</v>
      </c>
      <c r="AG976">
        <v>0.5824618147798678</v>
      </c>
      <c r="AH976">
        <v>0.55507531273900579</v>
      </c>
      <c r="AI976">
        <v>0.6375456417014731</v>
      </c>
      <c r="AJ976">
        <v>0.65851291873718043</v>
      </c>
      <c r="AK976">
        <v>0.67834791847330012</v>
      </c>
      <c r="AL976">
        <v>0.67504286162056037</v>
      </c>
      <c r="AM976">
        <v>0.67534638883277598</v>
      </c>
      <c r="AN976">
        <v>0.62885542861706634</v>
      </c>
      <c r="AO976">
        <v>0.63061701944291348</v>
      </c>
      <c r="AP976">
        <v>0.62189951970147128</v>
      </c>
      <c r="AQ976">
        <v>0.63180921952954849</v>
      </c>
      <c r="AR976">
        <v>0.62806681790685903</v>
      </c>
      <c r="AS976">
        <v>0.63500545151857057</v>
      </c>
      <c r="AT976">
        <v>0.62453029873372246</v>
      </c>
      <c r="AU976">
        <v>0.64603700122704055</v>
      </c>
      <c r="AV976">
        <v>0.65952285688546064</v>
      </c>
      <c r="AW976">
        <v>0.66815517674397251</v>
      </c>
      <c r="AX976">
        <v>0.67858258208072075</v>
      </c>
      <c r="AY976">
        <v>0.70402516761322687</v>
      </c>
      <c r="AZ976">
        <v>0.71382806426979639</v>
      </c>
    </row>
    <row r="977" spans="11:52" ht="14.4">
      <c r="K977" t="s">
        <v>1731</v>
      </c>
      <c r="L977" t="s">
        <v>1716</v>
      </c>
      <c r="M977" t="s">
        <v>23</v>
      </c>
      <c r="N977" t="s">
        <v>80</v>
      </c>
      <c r="AC977">
        <v>0.65853171334153282</v>
      </c>
      <c r="AD977">
        <v>0.66449716581002261</v>
      </c>
      <c r="AE977">
        <v>0.67266197592255572</v>
      </c>
      <c r="AF977">
        <v>0.67599914272895356</v>
      </c>
      <c r="AG977">
        <v>0.65797038810136377</v>
      </c>
      <c r="AH977">
        <v>0.6643231828765036</v>
      </c>
      <c r="AI977">
        <v>0.66781295481263125</v>
      </c>
      <c r="AJ977">
        <v>0.66620698582198823</v>
      </c>
      <c r="AK977">
        <v>0.65275734894942794</v>
      </c>
      <c r="AL977">
        <v>0.66571074601083202</v>
      </c>
      <c r="AM977">
        <v>0.65626748549059366</v>
      </c>
      <c r="AN977">
        <v>0.62870348639052231</v>
      </c>
      <c r="AO977">
        <v>0.63279733914122571</v>
      </c>
      <c r="AP977">
        <v>0.64704200831543557</v>
      </c>
      <c r="AQ977">
        <v>0.65373462363164048</v>
      </c>
      <c r="AR977">
        <v>0.60764622138544055</v>
      </c>
      <c r="AS977">
        <v>0.61084680884533493</v>
      </c>
      <c r="AT977">
        <v>0.65421204528844124</v>
      </c>
      <c r="AU977">
        <v>0.64481523512566241</v>
      </c>
      <c r="AV977">
        <v>0.61320193001151335</v>
      </c>
      <c r="AW977">
        <v>0.60968102077781183</v>
      </c>
      <c r="AX977">
        <v>0.61709214693317593</v>
      </c>
      <c r="AY977">
        <v>0.5908626696807644</v>
      </c>
      <c r="AZ977">
        <v>0.60884803568058765</v>
      </c>
    </row>
    <row r="978" spans="11:52" ht="14.4">
      <c r="K978" t="s">
        <v>1732</v>
      </c>
      <c r="L978" t="s">
        <v>1716</v>
      </c>
      <c r="M978" t="s">
        <v>24</v>
      </c>
      <c r="N978" t="s">
        <v>80</v>
      </c>
      <c r="AC978">
        <v>0.34161984145905105</v>
      </c>
      <c r="AD978">
        <v>0.33678063341532694</v>
      </c>
      <c r="AE978">
        <v>0.33899829425600886</v>
      </c>
      <c r="AF978">
        <v>0.29295106827681827</v>
      </c>
      <c r="AG978">
        <v>0.29326914512381574</v>
      </c>
      <c r="AH978">
        <v>0.29429501495850219</v>
      </c>
      <c r="AI978">
        <v>0.29434487537912335</v>
      </c>
      <c r="AJ978">
        <v>0.28549049603272941</v>
      </c>
      <c r="AK978">
        <v>0.2927589154079473</v>
      </c>
      <c r="AL978">
        <v>0.29970125390084396</v>
      </c>
      <c r="AM978">
        <v>0.29947297067007989</v>
      </c>
      <c r="AN978">
        <v>0.30979176172600426</v>
      </c>
      <c r="AO978">
        <v>0.29261540886708232</v>
      </c>
      <c r="AP978">
        <v>0.29226144997144909</v>
      </c>
      <c r="AQ978">
        <v>0.29373410910497899</v>
      </c>
      <c r="AR978">
        <v>0.31603620776412505</v>
      </c>
      <c r="AS978">
        <v>0.3168130465223829</v>
      </c>
      <c r="AT978">
        <v>0.3133668248183194</v>
      </c>
      <c r="AU978">
        <v>0.29530673480022851</v>
      </c>
      <c r="AV978">
        <v>0.3235301523895045</v>
      </c>
      <c r="AW978">
        <v>0.32921460859065377</v>
      </c>
      <c r="AX978">
        <v>0.32749608226470489</v>
      </c>
      <c r="AY978">
        <v>0.31656900903898083</v>
      </c>
      <c r="AZ978">
        <v>0.30239137992574405</v>
      </c>
    </row>
    <row r="979" spans="11:52" ht="14.4">
      <c r="K979" t="s">
        <v>1733</v>
      </c>
      <c r="L979" t="s">
        <v>1716</v>
      </c>
      <c r="M979" t="s">
        <v>1386</v>
      </c>
      <c r="N979" t="s">
        <v>80</v>
      </c>
      <c r="O979" t="s">
        <v>6079</v>
      </c>
      <c r="P979" t="s">
        <v>6079</v>
      </c>
      <c r="Q979" t="s">
        <v>6079</v>
      </c>
      <c r="R979" t="s">
        <v>6079</v>
      </c>
      <c r="S979" t="s">
        <v>6079</v>
      </c>
      <c r="T979" t="s">
        <v>6079</v>
      </c>
      <c r="U979" t="s">
        <v>6079</v>
      </c>
      <c r="V979" t="s">
        <v>6079</v>
      </c>
      <c r="W979" t="s">
        <v>6079</v>
      </c>
      <c r="X979" t="s">
        <v>6079</v>
      </c>
      <c r="Y979" t="s">
        <v>6079</v>
      </c>
      <c r="Z979" t="s">
        <v>6079</v>
      </c>
      <c r="AA979" t="s">
        <v>6079</v>
      </c>
      <c r="AC979">
        <v>0.35813063157752634</v>
      </c>
      <c r="AD979">
        <v>0.36664890527608679</v>
      </c>
      <c r="AE979">
        <v>0.38216829120629586</v>
      </c>
      <c r="AF979">
        <v>0.29582403991850392</v>
      </c>
      <c r="AG979">
        <v>0.29999021308471263</v>
      </c>
      <c r="AH979">
        <v>0.31714389832509288</v>
      </c>
      <c r="AI979">
        <v>0.28623661465991007</v>
      </c>
      <c r="AJ979">
        <v>0.28655010753046056</v>
      </c>
      <c r="AK979">
        <v>0.30722941294234035</v>
      </c>
      <c r="AL979">
        <v>0.29594779191009435</v>
      </c>
      <c r="AM979">
        <v>0.30990946506578027</v>
      </c>
      <c r="AN979">
        <v>0.31271281100526171</v>
      </c>
      <c r="AO979">
        <v>0.30368988886739579</v>
      </c>
      <c r="AP979">
        <v>0.26225738066851401</v>
      </c>
      <c r="AQ979">
        <v>0.26487083224540803</v>
      </c>
      <c r="AR979">
        <v>0.25751660236949081</v>
      </c>
      <c r="AS979">
        <v>0.26171759307875159</v>
      </c>
      <c r="AT979">
        <v>0.24702620689568777</v>
      </c>
      <c r="AU979">
        <v>0.25245993319673959</v>
      </c>
      <c r="AV979">
        <v>0.22328810392474377</v>
      </c>
      <c r="AW979">
        <v>0.20334291454104081</v>
      </c>
      <c r="AX979">
        <v>0.1913071020143286</v>
      </c>
      <c r="AY979">
        <v>0.20479993136539104</v>
      </c>
      <c r="AZ979">
        <v>0.21482950241834761</v>
      </c>
    </row>
    <row r="980" spans="11:52" ht="14.4">
      <c r="K980" t="s">
        <v>1734</v>
      </c>
      <c r="L980" t="s">
        <v>1716</v>
      </c>
      <c r="M980" t="s">
        <v>25</v>
      </c>
      <c r="N980" t="s">
        <v>80</v>
      </c>
      <c r="AC980">
        <v>0.55515394796902162</v>
      </c>
      <c r="AD980">
        <v>0.54492091703030687</v>
      </c>
      <c r="AE980">
        <v>0.54437468354852891</v>
      </c>
      <c r="AF980">
        <v>0.53264991073874235</v>
      </c>
      <c r="AG980">
        <v>0.53238336783842533</v>
      </c>
      <c r="AH980">
        <v>0.52916002496390557</v>
      </c>
      <c r="AI980">
        <v>0.52794229379567781</v>
      </c>
      <c r="AJ980">
        <v>0.53717639547394624</v>
      </c>
      <c r="AK980">
        <v>0.53724197153661901</v>
      </c>
      <c r="AL980">
        <v>0.52612861896657614</v>
      </c>
      <c r="AM980">
        <v>0.53776786981769897</v>
      </c>
      <c r="AN980">
        <v>0.53471700175853121</v>
      </c>
      <c r="AO980">
        <v>0.53286347705029158</v>
      </c>
      <c r="AP980">
        <v>0.54439902816140706</v>
      </c>
      <c r="AQ980">
        <v>0.5463672128401319</v>
      </c>
      <c r="AR980">
        <v>0.55692086719565415</v>
      </c>
      <c r="AS980">
        <v>0.55732364589191952</v>
      </c>
      <c r="AT980">
        <v>0.53012447354620951</v>
      </c>
      <c r="AU980">
        <v>0.54244617961096397</v>
      </c>
      <c r="AV980">
        <v>0.54118064557532786</v>
      </c>
      <c r="AW980">
        <v>0.55100011642183522</v>
      </c>
      <c r="AX980">
        <v>0.54375229220181331</v>
      </c>
      <c r="AY980">
        <v>0.54497165475633014</v>
      </c>
      <c r="AZ980">
        <v>0.53927691283351287</v>
      </c>
    </row>
    <row r="981" spans="11:52" ht="14.4">
      <c r="K981" t="s">
        <v>5670</v>
      </c>
      <c r="L981" t="s">
        <v>1716</v>
      </c>
      <c r="M981" t="s">
        <v>5610</v>
      </c>
      <c r="N981" t="s">
        <v>80</v>
      </c>
      <c r="AO981">
        <v>0.32668403137854846</v>
      </c>
      <c r="AP981" t="s">
        <v>6079</v>
      </c>
      <c r="AQ981" t="s">
        <v>6079</v>
      </c>
      <c r="AR981" t="s">
        <v>6079</v>
      </c>
      <c r="AS981" t="s">
        <v>6079</v>
      </c>
      <c r="AT981">
        <v>0.47008638037557249</v>
      </c>
      <c r="AU981">
        <v>0.40216798108729007</v>
      </c>
      <c r="AV981">
        <v>0.43831785812363799</v>
      </c>
      <c r="AW981">
        <v>0.45425370132270182</v>
      </c>
      <c r="AX981">
        <v>0.42270467960909586</v>
      </c>
      <c r="AY981">
        <v>0.3980308958303021</v>
      </c>
      <c r="AZ981">
        <v>0.4367466260988665</v>
      </c>
    </row>
    <row r="982" spans="11:52" ht="14.4">
      <c r="K982" t="s">
        <v>1735</v>
      </c>
      <c r="L982" t="s">
        <v>1716</v>
      </c>
      <c r="M982" t="s">
        <v>98</v>
      </c>
      <c r="N982" t="s">
        <v>80</v>
      </c>
      <c r="AC982">
        <v>0.27632120367171265</v>
      </c>
      <c r="AD982">
        <v>0.27087764898853856</v>
      </c>
      <c r="AE982">
        <v>0.27645054503918348</v>
      </c>
      <c r="AF982">
        <v>0.27356302872099331</v>
      </c>
      <c r="AG982">
        <v>0.34794634835066102</v>
      </c>
      <c r="AH982">
        <v>0.34751071862801564</v>
      </c>
      <c r="AI982">
        <v>0.34289139671826541</v>
      </c>
      <c r="AJ982">
        <v>0.33422577608515908</v>
      </c>
      <c r="AK982">
        <v>0.3447786889798034</v>
      </c>
      <c r="AL982">
        <v>0.33338778354950072</v>
      </c>
      <c r="AM982">
        <v>0.3369522166740081</v>
      </c>
      <c r="AN982">
        <v>0.31145453878892304</v>
      </c>
      <c r="AO982">
        <v>0.28912864822480078</v>
      </c>
      <c r="AP982">
        <v>0.29427874186550979</v>
      </c>
      <c r="AQ982">
        <v>0.31399709034280682</v>
      </c>
      <c r="AR982">
        <v>0.32989690721649484</v>
      </c>
      <c r="AS982">
        <v>0.25035767366271722</v>
      </c>
      <c r="AT982">
        <v>0.25942897426859357</v>
      </c>
      <c r="AU982">
        <v>0.25825051700367646</v>
      </c>
      <c r="AV982">
        <v>0.38086513576798259</v>
      </c>
      <c r="AW982">
        <v>0.38765351382274493</v>
      </c>
      <c r="AX982">
        <v>0.40953638249582158</v>
      </c>
      <c r="AY982">
        <v>0.42237688058678191</v>
      </c>
      <c r="AZ982">
        <v>0.42723405749191101</v>
      </c>
    </row>
    <row r="983" spans="11:52" ht="14.4">
      <c r="K983" t="s">
        <v>1736</v>
      </c>
      <c r="L983" t="s">
        <v>1716</v>
      </c>
      <c r="M983" t="s">
        <v>94</v>
      </c>
      <c r="N983" t="s">
        <v>80</v>
      </c>
      <c r="AC983">
        <v>0.47689523678525125</v>
      </c>
      <c r="AD983">
        <v>0.45470891977592032</v>
      </c>
      <c r="AE983">
        <v>0.45379482498162466</v>
      </c>
      <c r="AF983">
        <v>0.39969750475684207</v>
      </c>
      <c r="AG983">
        <v>0.36516465980010226</v>
      </c>
      <c r="AH983">
        <v>0.37237337316070734</v>
      </c>
      <c r="AI983">
        <v>0.38984143009395805</v>
      </c>
      <c r="AJ983">
        <v>0.42827099380242017</v>
      </c>
      <c r="AK983">
        <v>0.4169520643396632</v>
      </c>
      <c r="AL983">
        <v>0.3969593770843079</v>
      </c>
      <c r="AM983">
        <v>0.34033977213134742</v>
      </c>
      <c r="AN983">
        <v>0.3336545596072249</v>
      </c>
      <c r="AO983">
        <v>0.34579639307771948</v>
      </c>
      <c r="AP983">
        <v>0.3737313246100013</v>
      </c>
      <c r="AQ983">
        <v>0.39825965431382193</v>
      </c>
      <c r="AR983">
        <v>0.40331966974272127</v>
      </c>
      <c r="AS983">
        <v>0.39277353909473839</v>
      </c>
      <c r="AT983">
        <v>0.38622434205418427</v>
      </c>
      <c r="AU983">
        <v>0.41490316403292887</v>
      </c>
      <c r="AV983">
        <v>0.40518846226767891</v>
      </c>
      <c r="AW983">
        <v>0.42550486183932862</v>
      </c>
      <c r="AX983">
        <v>0.40673704997909393</v>
      </c>
      <c r="AY983">
        <v>0.41361070119126597</v>
      </c>
      <c r="AZ983">
        <v>0.37673896832661047</v>
      </c>
    </row>
    <row r="984" spans="11:52" ht="14.4">
      <c r="K984" t="s">
        <v>1737</v>
      </c>
      <c r="L984" t="s">
        <v>1716</v>
      </c>
      <c r="M984" t="s">
        <v>99</v>
      </c>
      <c r="N984" t="s">
        <v>80</v>
      </c>
      <c r="AC984">
        <v>0.4064791243182867</v>
      </c>
      <c r="AD984">
        <v>0.38796279773859454</v>
      </c>
      <c r="AE984">
        <v>0.40688754704700369</v>
      </c>
      <c r="AF984">
        <v>0.42296353682710414</v>
      </c>
      <c r="AG984">
        <v>0.39683164832263446</v>
      </c>
      <c r="AH984">
        <v>0.35942717128387452</v>
      </c>
      <c r="AI984">
        <v>0.35566609614545674</v>
      </c>
      <c r="AJ984">
        <v>0.38218291410875782</v>
      </c>
      <c r="AK984">
        <v>0.41816724794219851</v>
      </c>
      <c r="AL984">
        <v>0.39153610096372138</v>
      </c>
      <c r="AM984">
        <v>0.394330041438751</v>
      </c>
      <c r="AN984">
        <v>0.38694285686084201</v>
      </c>
      <c r="AO984">
        <v>0.30771753278545866</v>
      </c>
      <c r="AP984">
        <v>0.34503112045744244</v>
      </c>
      <c r="AQ984">
        <v>0.40600294353880689</v>
      </c>
      <c r="AR984">
        <v>0.33148102076563307</v>
      </c>
      <c r="AS984">
        <v>0.32941184985357064</v>
      </c>
      <c r="AT984">
        <v>0.35726285179697015</v>
      </c>
      <c r="AU984">
        <v>0.34048501141500409</v>
      </c>
      <c r="AV984">
        <v>0.36373559802925753</v>
      </c>
      <c r="AW984">
        <v>0.36201158274245959</v>
      </c>
      <c r="AX984">
        <v>0.38120379782556718</v>
      </c>
      <c r="AY984">
        <v>0.38732154588089057</v>
      </c>
      <c r="AZ984">
        <v>0.42464823715298927</v>
      </c>
    </row>
    <row r="985" spans="11:52" ht="14.4">
      <c r="K985" t="s">
        <v>1738</v>
      </c>
      <c r="L985" t="s">
        <v>1716</v>
      </c>
      <c r="M985" t="s">
        <v>26</v>
      </c>
      <c r="N985" t="s">
        <v>80</v>
      </c>
      <c r="O985" t="s">
        <v>6079</v>
      </c>
      <c r="P985" t="s">
        <v>6079</v>
      </c>
      <c r="Q985" t="s">
        <v>6079</v>
      </c>
      <c r="R985" t="s">
        <v>6079</v>
      </c>
      <c r="S985" t="s">
        <v>6079</v>
      </c>
      <c r="AC985">
        <v>0.30462794043274805</v>
      </c>
      <c r="AD985">
        <v>0.292240224849873</v>
      </c>
      <c r="AE985">
        <v>0.28793226296968477</v>
      </c>
      <c r="AF985">
        <v>0.27730827337323416</v>
      </c>
      <c r="AG985">
        <v>0.25363916093309158</v>
      </c>
      <c r="AH985">
        <v>0.27438777448886964</v>
      </c>
      <c r="AI985">
        <v>0.26865182480716815</v>
      </c>
      <c r="AJ985">
        <v>0.27698516743185803</v>
      </c>
      <c r="AK985">
        <v>0.26891852190929444</v>
      </c>
      <c r="AL985">
        <v>0.30394787794551309</v>
      </c>
      <c r="AM985">
        <v>0.30601047163167155</v>
      </c>
      <c r="AN985">
        <v>0.35195833812041671</v>
      </c>
      <c r="AO985">
        <v>0.36128158186409448</v>
      </c>
      <c r="AP985">
        <v>0.31849159885796147</v>
      </c>
      <c r="AQ985">
        <v>0.31921869537869646</v>
      </c>
      <c r="AR985">
        <v>0.33683074074869179</v>
      </c>
      <c r="AS985">
        <v>0.33585097406759201</v>
      </c>
      <c r="AT985">
        <v>0.36453305892026178</v>
      </c>
      <c r="AU985">
        <v>0.40910650755969546</v>
      </c>
      <c r="AV985">
        <v>0.3421233732982138</v>
      </c>
      <c r="AW985">
        <v>0.32162528412702346</v>
      </c>
      <c r="AX985">
        <v>0.31292112142552841</v>
      </c>
      <c r="AY985">
        <v>0.34829103231803749</v>
      </c>
      <c r="AZ985">
        <v>0.27923408259173604</v>
      </c>
    </row>
    <row r="986" spans="11:52" ht="14.4">
      <c r="K986" t="s">
        <v>1739</v>
      </c>
      <c r="L986" t="s">
        <v>1716</v>
      </c>
      <c r="M986" t="s">
        <v>27</v>
      </c>
      <c r="N986" t="s">
        <v>80</v>
      </c>
      <c r="AC986">
        <v>0.27672846580377763</v>
      </c>
      <c r="AD986">
        <v>0.26992106951444561</v>
      </c>
      <c r="AE986">
        <v>0.26379643590222113</v>
      </c>
      <c r="AF986">
        <v>0.25262752806558836</v>
      </c>
      <c r="AG986">
        <v>0.25017441533624779</v>
      </c>
      <c r="AH986">
        <v>0.25110491572787785</v>
      </c>
      <c r="AI986">
        <v>0.25171913535716023</v>
      </c>
      <c r="AJ986">
        <v>0.26230621427148243</v>
      </c>
      <c r="AK986">
        <v>0.26339626690394791</v>
      </c>
      <c r="AL986">
        <v>0.2841238990813576</v>
      </c>
      <c r="AM986">
        <v>0.27843069868863257</v>
      </c>
      <c r="AN986">
        <v>0.27650499098734777</v>
      </c>
      <c r="AO986">
        <v>0.27260253647435956</v>
      </c>
      <c r="AP986">
        <v>0.2709937809043651</v>
      </c>
      <c r="AQ986">
        <v>0.28168761073239795</v>
      </c>
      <c r="AR986">
        <v>0.29133312866565447</v>
      </c>
      <c r="AS986">
        <v>0.29281798619981797</v>
      </c>
      <c r="AT986">
        <v>0.28934722692361559</v>
      </c>
      <c r="AU986">
        <v>0.27759258785433222</v>
      </c>
      <c r="AV986">
        <v>0.27066818162981615</v>
      </c>
      <c r="AW986">
        <v>0.26570540933041631</v>
      </c>
      <c r="AX986">
        <v>0.26532584556573835</v>
      </c>
      <c r="AY986">
        <v>0.25232997383486011</v>
      </c>
      <c r="AZ986">
        <v>0.26418514346933625</v>
      </c>
    </row>
    <row r="987" spans="11:52" ht="14.4">
      <c r="K987" t="s">
        <v>1740</v>
      </c>
      <c r="L987" t="s">
        <v>1716</v>
      </c>
      <c r="M987" t="s">
        <v>28</v>
      </c>
      <c r="N987" t="s">
        <v>80</v>
      </c>
      <c r="AC987">
        <v>0.33268906673948723</v>
      </c>
      <c r="AD987">
        <v>0.30904464282142169</v>
      </c>
      <c r="AE987">
        <v>0.30143545435302138</v>
      </c>
      <c r="AF987">
        <v>0.29703007308831181</v>
      </c>
      <c r="AG987">
        <v>0.30437713333623556</v>
      </c>
      <c r="AH987">
        <v>0.31269015763237412</v>
      </c>
      <c r="AI987">
        <v>0.31513137806525254</v>
      </c>
      <c r="AJ987">
        <v>0.35457281616181546</v>
      </c>
      <c r="AK987">
        <v>0.32864266535278108</v>
      </c>
      <c r="AL987">
        <v>0.36427717574717167</v>
      </c>
      <c r="AM987">
        <v>0.36875968122786906</v>
      </c>
      <c r="AN987">
        <v>0.37424364444806224</v>
      </c>
      <c r="AO987">
        <v>0.36304497004491509</v>
      </c>
      <c r="AP987" t="s">
        <v>6079</v>
      </c>
      <c r="AQ987" t="s">
        <v>6079</v>
      </c>
      <c r="AR987" t="s">
        <v>6079</v>
      </c>
      <c r="AS987" t="s">
        <v>6079</v>
      </c>
      <c r="AT987">
        <v>0.26046527818046783</v>
      </c>
      <c r="AU987">
        <v>0.24750260636825056</v>
      </c>
      <c r="AV987">
        <v>0.25186002980958577</v>
      </c>
      <c r="AW987">
        <v>0.26502134472332445</v>
      </c>
      <c r="AX987">
        <v>0.25770016185422767</v>
      </c>
      <c r="AY987">
        <v>0.26879256589485312</v>
      </c>
      <c r="AZ987">
        <v>0.23655413732219971</v>
      </c>
    </row>
    <row r="988" spans="11:52" ht="14.4">
      <c r="K988" t="s">
        <v>1741</v>
      </c>
      <c r="L988" t="s">
        <v>1716</v>
      </c>
      <c r="M988" t="s">
        <v>29</v>
      </c>
      <c r="N988" t="s">
        <v>80</v>
      </c>
      <c r="AC988">
        <v>0.68130169287702946</v>
      </c>
      <c r="AD988">
        <v>0.61912508415256784</v>
      </c>
      <c r="AE988">
        <v>0.60985698422630352</v>
      </c>
      <c r="AF988">
        <v>0.60192213602317979</v>
      </c>
      <c r="AG988">
        <v>0.61314868699738345</v>
      </c>
      <c r="AH988">
        <v>0.62494945918607969</v>
      </c>
      <c r="AI988">
        <v>0.6231755144508333</v>
      </c>
      <c r="AJ988">
        <v>0.60877206598927103</v>
      </c>
      <c r="AK988">
        <v>0.61801550418649132</v>
      </c>
      <c r="AL988">
        <v>0.62629891497293655</v>
      </c>
      <c r="AM988">
        <v>0.64125173447739348</v>
      </c>
      <c r="AN988">
        <v>0.63598001925788539</v>
      </c>
      <c r="AO988">
        <v>0.60543649211597017</v>
      </c>
      <c r="AP988">
        <v>0.62819743146721285</v>
      </c>
      <c r="AQ988">
        <v>0.65004324847721406</v>
      </c>
      <c r="AR988">
        <v>0.65939180917132045</v>
      </c>
      <c r="AS988">
        <v>0.65043714788237128</v>
      </c>
      <c r="AT988">
        <v>0.64935886391619424</v>
      </c>
      <c r="AU988">
        <v>0.65057408253987903</v>
      </c>
      <c r="AV988">
        <v>0.65488422134319324</v>
      </c>
      <c r="AW988">
        <v>0.64784333924413551</v>
      </c>
      <c r="AX988">
        <v>0.65109031149733865</v>
      </c>
      <c r="AY988">
        <v>0.6562313718377708</v>
      </c>
      <c r="AZ988">
        <v>0.63443589246007193</v>
      </c>
    </row>
    <row r="989" spans="11:52" ht="14.4">
      <c r="K989" t="s">
        <v>1742</v>
      </c>
      <c r="L989" t="s">
        <v>1716</v>
      </c>
      <c r="M989" t="s">
        <v>30</v>
      </c>
      <c r="N989" t="s">
        <v>80</v>
      </c>
      <c r="AC989">
        <v>0.52757578137175976</v>
      </c>
      <c r="AD989">
        <v>0.53776760601033857</v>
      </c>
      <c r="AE989">
        <v>0.5404280599285437</v>
      </c>
      <c r="AF989">
        <v>0.52675066145694283</v>
      </c>
      <c r="AG989">
        <v>0.53075451542523755</v>
      </c>
      <c r="AH989">
        <v>0.52766014636923331</v>
      </c>
      <c r="AI989">
        <v>0.54091179622948804</v>
      </c>
      <c r="AJ989">
        <v>0.51575202945821796</v>
      </c>
      <c r="AK989">
        <v>0.52283570097722765</v>
      </c>
      <c r="AL989">
        <v>0.52676358355460517</v>
      </c>
      <c r="AM989">
        <v>0.54952336819630143</v>
      </c>
      <c r="AN989">
        <v>0.53894003299122417</v>
      </c>
      <c r="AO989">
        <v>0.57046007609657345</v>
      </c>
      <c r="AP989">
        <v>0.5878653043916332</v>
      </c>
      <c r="AQ989">
        <v>0.59517120464036499</v>
      </c>
      <c r="AR989">
        <v>0.54560474100884326</v>
      </c>
      <c r="AS989">
        <v>0.5475730722148171</v>
      </c>
      <c r="AT989">
        <v>0.54053485066406526</v>
      </c>
      <c r="AU989">
        <v>0.55017343123226525</v>
      </c>
      <c r="AV989">
        <v>0.56338879868119973</v>
      </c>
      <c r="AW989">
        <v>0.57673932435548791</v>
      </c>
      <c r="AX989">
        <v>0.58643265664214639</v>
      </c>
      <c r="AY989">
        <v>0.58147460097046766</v>
      </c>
      <c r="AZ989">
        <v>0.57694826172476332</v>
      </c>
    </row>
    <row r="990" spans="11:52" ht="14.4">
      <c r="K990" t="s">
        <v>1743</v>
      </c>
      <c r="L990" t="s">
        <v>1716</v>
      </c>
      <c r="M990" t="s">
        <v>100</v>
      </c>
      <c r="N990" t="s">
        <v>80</v>
      </c>
      <c r="AC990">
        <v>0.66015002336658879</v>
      </c>
      <c r="AD990">
        <v>0.62529863283626796</v>
      </c>
      <c r="AE990">
        <v>0.62850283315127764</v>
      </c>
      <c r="AF990">
        <v>0.66089633099823653</v>
      </c>
      <c r="AG990">
        <v>0.65951604749707304</v>
      </c>
      <c r="AH990">
        <v>0.66763547091259035</v>
      </c>
      <c r="AI990">
        <v>0.66373867803330111</v>
      </c>
      <c r="AJ990">
        <v>0.6492201680644083</v>
      </c>
      <c r="AK990">
        <v>0.65695141696354742</v>
      </c>
      <c r="AL990">
        <v>0.65494245406080476</v>
      </c>
      <c r="AM990">
        <v>0.6536994906117386</v>
      </c>
      <c r="AN990">
        <v>0.6626562186853544</v>
      </c>
      <c r="AO990">
        <v>0.66410362843135506</v>
      </c>
      <c r="AP990">
        <v>0.69570190116084107</v>
      </c>
      <c r="AQ990">
        <v>0.70077246469332977</v>
      </c>
      <c r="AR990">
        <v>0.70744724422617589</v>
      </c>
      <c r="AS990">
        <v>0.71990127276239291</v>
      </c>
      <c r="AT990">
        <v>0.72544632351432803</v>
      </c>
      <c r="AU990">
        <v>0.72469128127161331</v>
      </c>
      <c r="AV990">
        <v>0.71051656819922682</v>
      </c>
      <c r="AW990">
        <v>0.7143542823523763</v>
      </c>
      <c r="AX990">
        <v>0.69530222267144093</v>
      </c>
      <c r="AY990">
        <v>0.7016173875232472</v>
      </c>
      <c r="AZ990">
        <v>0.7076376280257578</v>
      </c>
    </row>
    <row r="991" spans="11:52" ht="14.4">
      <c r="K991" t="s">
        <v>1744</v>
      </c>
      <c r="L991" t="s">
        <v>1716</v>
      </c>
      <c r="M991" t="s">
        <v>31</v>
      </c>
      <c r="N991" t="s">
        <v>80</v>
      </c>
      <c r="AC991">
        <v>0.34587812847076738</v>
      </c>
      <c r="AD991">
        <v>0.33592803876313926</v>
      </c>
      <c r="AE991">
        <v>0.35730283674680297</v>
      </c>
      <c r="AF991">
        <v>0.37172193174893337</v>
      </c>
      <c r="AG991">
        <v>0.37128970267006922</v>
      </c>
      <c r="AH991">
        <v>0.37258794282945207</v>
      </c>
      <c r="AI991">
        <v>0.38298903246972155</v>
      </c>
      <c r="AJ991">
        <v>0.40527536641758088</v>
      </c>
      <c r="AK991">
        <v>0.44246746224838623</v>
      </c>
      <c r="AL991">
        <v>0.42961038719199873</v>
      </c>
      <c r="AM991">
        <v>0.44099972369027302</v>
      </c>
      <c r="AN991">
        <v>0.44901065032746129</v>
      </c>
      <c r="AO991">
        <v>0.41745653531229626</v>
      </c>
      <c r="AP991">
        <v>0.42480309647457265</v>
      </c>
      <c r="AQ991">
        <v>0.44480109729065798</v>
      </c>
      <c r="AR991">
        <v>0.43317241873576662</v>
      </c>
      <c r="AS991">
        <v>0.40403485470882256</v>
      </c>
      <c r="AT991">
        <v>0.39676739681287726</v>
      </c>
      <c r="AU991">
        <v>0.38168900944708922</v>
      </c>
      <c r="AV991">
        <v>0.37639741129440368</v>
      </c>
      <c r="AW991">
        <v>0.36381651222448746</v>
      </c>
      <c r="AX991">
        <v>0.35514337876336799</v>
      </c>
      <c r="AY991">
        <v>0.31995696103528432</v>
      </c>
      <c r="AZ991">
        <v>0.2957764306636288</v>
      </c>
    </row>
    <row r="992" spans="11:52" ht="14.4">
      <c r="K992" t="s">
        <v>1745</v>
      </c>
      <c r="L992" t="s">
        <v>1716</v>
      </c>
      <c r="M992" t="s">
        <v>32</v>
      </c>
      <c r="N992" t="s">
        <v>80</v>
      </c>
      <c r="O992" t="s">
        <v>6079</v>
      </c>
      <c r="P992" t="s">
        <v>6079</v>
      </c>
      <c r="Q992" t="s">
        <v>6079</v>
      </c>
      <c r="R992" t="s">
        <v>6079</v>
      </c>
      <c r="S992" t="s">
        <v>6079</v>
      </c>
      <c r="AC992">
        <v>0.6123462344921049</v>
      </c>
      <c r="AD992">
        <v>0.62349630422283742</v>
      </c>
      <c r="AE992">
        <v>0.63551588310846041</v>
      </c>
      <c r="AF992">
        <v>0.62516000831568364</v>
      </c>
      <c r="AG992">
        <v>0.63038249459300544</v>
      </c>
      <c r="AH992">
        <v>0.63483149234337966</v>
      </c>
      <c r="AI992">
        <v>0.63597772976823785</v>
      </c>
      <c r="AJ992">
        <v>0.59684182336758562</v>
      </c>
      <c r="AK992">
        <v>0.5867895277653018</v>
      </c>
      <c r="AL992">
        <v>0.5795155990915184</v>
      </c>
      <c r="AM992">
        <v>0.58867395663409716</v>
      </c>
      <c r="AN992">
        <v>0.55495807613175396</v>
      </c>
      <c r="AO992">
        <v>0.54007099884111542</v>
      </c>
      <c r="AP992">
        <v>0.58303509219387051</v>
      </c>
      <c r="AQ992">
        <v>0.57992352377974521</v>
      </c>
      <c r="AR992">
        <v>0.57061492797910485</v>
      </c>
      <c r="AS992">
        <v>0.54714136771413613</v>
      </c>
      <c r="AT992">
        <v>0.55222842301507624</v>
      </c>
      <c r="AU992">
        <v>0.57740152552394319</v>
      </c>
      <c r="AV992">
        <v>0.55145424702812151</v>
      </c>
      <c r="AW992">
        <v>0.60976344403343952</v>
      </c>
      <c r="AX992">
        <v>0.59270534771238892</v>
      </c>
      <c r="AY992">
        <v>0.61341586915176172</v>
      </c>
      <c r="AZ992">
        <v>0.58614489536991854</v>
      </c>
    </row>
    <row r="993" spans="11:52" ht="14.4">
      <c r="K993" t="s">
        <v>1746</v>
      </c>
      <c r="L993" t="s">
        <v>1716</v>
      </c>
      <c r="M993" t="s">
        <v>93</v>
      </c>
      <c r="N993" t="s">
        <v>80</v>
      </c>
      <c r="AC993">
        <v>0.62647748651990454</v>
      </c>
      <c r="AD993">
        <v>0.64346028078018247</v>
      </c>
      <c r="AE993">
        <v>0.65289322369535208</v>
      </c>
      <c r="AF993">
        <v>0.65542027900662048</v>
      </c>
      <c r="AG993">
        <v>0.6500779424915224</v>
      </c>
      <c r="AH993">
        <v>0.64383696802279566</v>
      </c>
      <c r="AI993">
        <v>0.64488931972233177</v>
      </c>
      <c r="AJ993">
        <v>0.62112275897281455</v>
      </c>
      <c r="AK993">
        <v>0.61262576338036967</v>
      </c>
      <c r="AL993">
        <v>0.62644804591383163</v>
      </c>
      <c r="AM993">
        <v>0.64798010286267049</v>
      </c>
      <c r="AN993">
        <v>0.62389306966087443</v>
      </c>
      <c r="AO993">
        <v>0.6139039785661029</v>
      </c>
      <c r="AP993">
        <v>0.61450373156467508</v>
      </c>
      <c r="AQ993">
        <v>0.63095532918911312</v>
      </c>
      <c r="AR993">
        <v>0.66157568532850808</v>
      </c>
      <c r="AS993">
        <v>0.66439720035078398</v>
      </c>
      <c r="AT993">
        <v>0.6613822938543743</v>
      </c>
      <c r="AU993">
        <v>0.65522120042865772</v>
      </c>
      <c r="AV993">
        <v>0.62997611831136713</v>
      </c>
      <c r="AW993">
        <v>0.62346085315660826</v>
      </c>
      <c r="AX993">
        <v>0.56640874510618666</v>
      </c>
      <c r="AY993">
        <v>0.55991607059542403</v>
      </c>
      <c r="AZ993">
        <v>0.53800298194742324</v>
      </c>
    </row>
    <row r="994" spans="11:52" ht="14.4">
      <c r="K994" t="s">
        <v>1747</v>
      </c>
      <c r="L994" t="s">
        <v>1748</v>
      </c>
      <c r="M994" t="s">
        <v>13</v>
      </c>
      <c r="N994" t="s">
        <v>80</v>
      </c>
      <c r="AC994">
        <v>70.804815203030003</v>
      </c>
      <c r="AD994">
        <v>67.72633673256</v>
      </c>
      <c r="AE994">
        <v>67.324922487110001</v>
      </c>
      <c r="AF994">
        <v>64.378714241949993</v>
      </c>
      <c r="AG994">
        <v>64.63462815922999</v>
      </c>
      <c r="AH994">
        <v>65.019751472359999</v>
      </c>
      <c r="AI994">
        <v>68.338859535330002</v>
      </c>
      <c r="AJ994">
        <v>64.553586034139997</v>
      </c>
      <c r="AK994">
        <v>68.652129436129997</v>
      </c>
      <c r="AL994">
        <v>68.115515564619997</v>
      </c>
      <c r="AM994">
        <v>64.176216578809999</v>
      </c>
      <c r="AN994">
        <v>62.89825683606</v>
      </c>
      <c r="AO994">
        <v>61.455857129640002</v>
      </c>
      <c r="AP994">
        <v>60.709007013830011</v>
      </c>
      <c r="AQ994">
        <v>58.736064735239999</v>
      </c>
      <c r="AR994">
        <v>57.752514528900008</v>
      </c>
      <c r="AS994">
        <v>58.861029154790003</v>
      </c>
      <c r="AT994">
        <v>62.087953754590004</v>
      </c>
      <c r="AU994">
        <v>64.495830362020001</v>
      </c>
      <c r="AV994">
        <v>62.770835255490006</v>
      </c>
      <c r="AW994">
        <v>61.935252933050009</v>
      </c>
      <c r="AX994">
        <v>65.085840064929997</v>
      </c>
      <c r="AY994">
        <v>65.746528118219999</v>
      </c>
      <c r="AZ994">
        <v>63.35893755851</v>
      </c>
    </row>
    <row r="995" spans="11:52" ht="14.4">
      <c r="K995" t="s">
        <v>1749</v>
      </c>
      <c r="L995" t="s">
        <v>1748</v>
      </c>
      <c r="M995" t="s">
        <v>14</v>
      </c>
      <c r="N995" t="s">
        <v>80</v>
      </c>
      <c r="AC995">
        <v>116.40106235351</v>
      </c>
      <c r="AD995">
        <v>111.32864594417001</v>
      </c>
      <c r="AE995">
        <v>107.21149475775</v>
      </c>
      <c r="AF995">
        <v>97.227235141280019</v>
      </c>
      <c r="AG995">
        <v>114.31589023035001</v>
      </c>
      <c r="AH995">
        <v>113.26554061447</v>
      </c>
      <c r="AI995">
        <v>126.10758925733001</v>
      </c>
      <c r="AJ995">
        <v>110.03929376572</v>
      </c>
      <c r="AK995">
        <v>128.84207545329002</v>
      </c>
      <c r="AL995">
        <v>128.26534746963</v>
      </c>
      <c r="AM995">
        <v>121.21322058935002</v>
      </c>
      <c r="AN995">
        <v>110.10655806532</v>
      </c>
      <c r="AO995">
        <v>101.39220927028001</v>
      </c>
      <c r="AP995">
        <v>98.014995525859305</v>
      </c>
      <c r="AQ995">
        <v>92.653665246307597</v>
      </c>
      <c r="AR995">
        <v>89.68363419514975</v>
      </c>
      <c r="AS995">
        <v>87.805629731080487</v>
      </c>
      <c r="AT995">
        <v>93.447677414085959</v>
      </c>
      <c r="AU995">
        <v>105.32941559888</v>
      </c>
      <c r="AV995">
        <v>93.097584558193134</v>
      </c>
      <c r="AW995">
        <v>82.09046997179577</v>
      </c>
      <c r="AX995">
        <v>84.560591791515705</v>
      </c>
      <c r="AY995">
        <v>75.649344287062561</v>
      </c>
      <c r="AZ995">
        <v>68.665877998080347</v>
      </c>
    </row>
    <row r="996" spans="11:52" ht="14.4">
      <c r="K996" t="s">
        <v>1750</v>
      </c>
      <c r="L996" t="s">
        <v>1748</v>
      </c>
      <c r="M996" t="s">
        <v>92</v>
      </c>
      <c r="N996" t="s">
        <v>80</v>
      </c>
      <c r="AC996">
        <v>3.0995904489211568</v>
      </c>
      <c r="AD996">
        <v>3.1167251252684327</v>
      </c>
      <c r="AE996">
        <v>3.1105547602004293</v>
      </c>
      <c r="AF996">
        <v>3.0708431332447081</v>
      </c>
      <c r="AG996">
        <v>3.4085872788628691</v>
      </c>
      <c r="AH996">
        <v>3.7296395336946522</v>
      </c>
      <c r="AI996">
        <v>3.869486655077206</v>
      </c>
      <c r="AJ996">
        <v>3.9661586051743529</v>
      </c>
      <c r="AK996">
        <v>4.12838787197055</v>
      </c>
      <c r="AL996">
        <v>4.0623284589426323</v>
      </c>
      <c r="AM996">
        <v>4.0701830453011558</v>
      </c>
      <c r="AN996">
        <v>4.0983316290009206</v>
      </c>
      <c r="AO996">
        <v>4.0408006953676248</v>
      </c>
      <c r="AP996">
        <v>4.077877083546376</v>
      </c>
      <c r="AQ996">
        <v>3.9931879537785058</v>
      </c>
      <c r="AR996">
        <v>3.8930948972287558</v>
      </c>
      <c r="AS996">
        <v>2.5990791491972596</v>
      </c>
      <c r="AT996">
        <v>2.5229987728806629</v>
      </c>
      <c r="AU996">
        <v>2.5038925247980366</v>
      </c>
      <c r="AV996">
        <v>2.4311672972696594</v>
      </c>
      <c r="AW996">
        <v>2.086998670620718</v>
      </c>
      <c r="AX996">
        <v>2.1612956335003579</v>
      </c>
      <c r="AY996">
        <v>2.0243705900398816</v>
      </c>
      <c r="AZ996">
        <v>2.0792892933837819</v>
      </c>
    </row>
    <row r="997" spans="11:52" ht="14.4">
      <c r="K997" t="s">
        <v>1751</v>
      </c>
      <c r="L997" t="s">
        <v>1748</v>
      </c>
      <c r="M997" t="s">
        <v>15</v>
      </c>
      <c r="N997" t="s">
        <v>80</v>
      </c>
      <c r="AC997">
        <v>2.6182349999999999</v>
      </c>
      <c r="AD997">
        <v>2.6464089999999998</v>
      </c>
      <c r="AE997" t="s">
        <v>6079</v>
      </c>
      <c r="AF997" t="s">
        <v>6079</v>
      </c>
      <c r="AG997">
        <v>1.8129789999999999</v>
      </c>
      <c r="AH997">
        <v>1.896072</v>
      </c>
      <c r="AI997">
        <v>1.9675260000000001</v>
      </c>
      <c r="AJ997">
        <v>1.8182430000000001</v>
      </c>
      <c r="AK997">
        <v>1.670129</v>
      </c>
      <c r="AL997">
        <v>1.507760373</v>
      </c>
      <c r="AM997">
        <v>1.45695162452</v>
      </c>
      <c r="AN997">
        <v>1.2787921068100001</v>
      </c>
      <c r="AO997">
        <v>1.30805484686</v>
      </c>
      <c r="AP997">
        <v>1.3364187733099999</v>
      </c>
      <c r="AQ997">
        <v>1.3202734126100002</v>
      </c>
      <c r="AR997">
        <v>1.259020032</v>
      </c>
      <c r="AS997">
        <v>1.13399546284</v>
      </c>
      <c r="AT997">
        <v>1.021696275</v>
      </c>
      <c r="AU997">
        <v>0.94959968231000003</v>
      </c>
      <c r="AV997">
        <v>0.85874247699999995</v>
      </c>
      <c r="AW997">
        <v>0.80583154300000004</v>
      </c>
      <c r="AX997">
        <v>0.87223572199999999</v>
      </c>
      <c r="AY997">
        <v>0.78639498900000004</v>
      </c>
      <c r="AZ997">
        <v>0.7324087749999999</v>
      </c>
    </row>
    <row r="998" spans="11:52" ht="14.4">
      <c r="K998" t="s">
        <v>1752</v>
      </c>
      <c r="L998" t="s">
        <v>1748</v>
      </c>
      <c r="M998" t="s">
        <v>91</v>
      </c>
      <c r="N998" t="s">
        <v>80</v>
      </c>
      <c r="AC998">
        <v>7.5373129505211409</v>
      </c>
      <c r="AD998">
        <v>7.5059960844350497</v>
      </c>
      <c r="AE998">
        <v>8.0542058239477665</v>
      </c>
      <c r="AF998">
        <v>6.3893083571761782</v>
      </c>
      <c r="AG998">
        <v>7.4560144328346638</v>
      </c>
      <c r="AH998">
        <v>7.8225699032498914</v>
      </c>
      <c r="AI998">
        <v>7.6755295017431058</v>
      </c>
      <c r="AJ998">
        <v>6.3213494842962836</v>
      </c>
      <c r="AK998">
        <v>8.6582926926259542</v>
      </c>
      <c r="AL998">
        <v>10.042758150785341</v>
      </c>
      <c r="AM998">
        <v>9.2467788022619626</v>
      </c>
      <c r="AN998">
        <v>7.1251973666260193</v>
      </c>
      <c r="AO998">
        <v>7.4696997300998351</v>
      </c>
      <c r="AP998">
        <v>8.4663257502354057</v>
      </c>
      <c r="AQ998">
        <v>8.5633679364581301</v>
      </c>
      <c r="AR998">
        <v>9.4761923764180533</v>
      </c>
      <c r="AS998">
        <v>12.568222686030769</v>
      </c>
      <c r="AT998">
        <v>14.110533640203728</v>
      </c>
      <c r="AU998">
        <v>14.369603221964232</v>
      </c>
      <c r="AV998">
        <v>13.638000059711397</v>
      </c>
      <c r="AW998">
        <v>14.621995567640049</v>
      </c>
      <c r="AX998">
        <v>13.03935370234184</v>
      </c>
      <c r="AY998">
        <v>12.042021083816095</v>
      </c>
      <c r="AZ998">
        <v>9.4717120192525481</v>
      </c>
    </row>
    <row r="999" spans="11:52" ht="14.4">
      <c r="K999" t="s">
        <v>1753</v>
      </c>
      <c r="L999" t="s">
        <v>1748</v>
      </c>
      <c r="M999" t="s">
        <v>16</v>
      </c>
      <c r="N999" t="s">
        <v>80</v>
      </c>
      <c r="AC999">
        <v>1159.5322529791556</v>
      </c>
      <c r="AD999">
        <v>1122.6100169752735</v>
      </c>
      <c r="AE999">
        <v>1089.7206905707119</v>
      </c>
      <c r="AF999">
        <v>1048.5886828736791</v>
      </c>
      <c r="AG999">
        <v>1113.7013737724185</v>
      </c>
      <c r="AH999">
        <v>1165.0581683226314</v>
      </c>
      <c r="AI999">
        <v>1237.1663337709797</v>
      </c>
      <c r="AJ999">
        <v>1035.5622008418411</v>
      </c>
      <c r="AK999">
        <v>1218.0205495165123</v>
      </c>
      <c r="AL999">
        <v>1163.2451661469213</v>
      </c>
      <c r="AM999">
        <v>1125.7236521985487</v>
      </c>
      <c r="AN999">
        <v>1085.6324351260832</v>
      </c>
      <c r="AO999">
        <v>1017.564591463921</v>
      </c>
      <c r="AP999">
        <v>986.56186518895436</v>
      </c>
      <c r="AQ999">
        <v>988.97428702867285</v>
      </c>
      <c r="AR999">
        <v>957.53171728392897</v>
      </c>
      <c r="AS999">
        <v>1027.2969387922151</v>
      </c>
      <c r="AT999">
        <v>1080.7821344837539</v>
      </c>
      <c r="AU999">
        <v>1172.8869726805135</v>
      </c>
      <c r="AV999">
        <v>1015.8998370719908</v>
      </c>
      <c r="AW999">
        <v>966.15375753413468</v>
      </c>
      <c r="AX999">
        <v>1008.8444028711976</v>
      </c>
      <c r="AY999">
        <v>1058.1337138902534</v>
      </c>
      <c r="AZ999">
        <v>985.71327145570979</v>
      </c>
    </row>
    <row r="1000" spans="11:52" ht="14.4">
      <c r="K1000" t="s">
        <v>1754</v>
      </c>
      <c r="L1000" t="s">
        <v>1748</v>
      </c>
      <c r="M1000" t="s">
        <v>17</v>
      </c>
      <c r="N1000" t="s">
        <v>80</v>
      </c>
      <c r="AC1000">
        <v>456.41435165150142</v>
      </c>
      <c r="AD1000">
        <v>468.9315354337819</v>
      </c>
      <c r="AE1000">
        <v>462.96293912773194</v>
      </c>
      <c r="AF1000">
        <v>463.62590657059178</v>
      </c>
      <c r="AG1000">
        <v>481.13484032628736</v>
      </c>
      <c r="AH1000">
        <v>495.24789089549279</v>
      </c>
      <c r="AI1000">
        <v>524.64075091325037</v>
      </c>
      <c r="AJ1000">
        <v>501.52592282610453</v>
      </c>
      <c r="AK1000">
        <v>528.42499133085676</v>
      </c>
      <c r="AL1000">
        <v>527.80693727949711</v>
      </c>
      <c r="AM1000">
        <v>531.15687176545077</v>
      </c>
      <c r="AN1000">
        <v>529.71718646626891</v>
      </c>
      <c r="AO1000">
        <v>525.24830265549872</v>
      </c>
      <c r="AP1000">
        <v>511.05350422435777</v>
      </c>
      <c r="AQ1000">
        <v>507.41249822385839</v>
      </c>
      <c r="AR1000">
        <v>499.87849771605215</v>
      </c>
      <c r="AS1000">
        <v>493.75025533888862</v>
      </c>
      <c r="AT1000">
        <v>488.88703839931856</v>
      </c>
      <c r="AU1000">
        <v>493.3818896842439</v>
      </c>
      <c r="AV1000">
        <v>481.19366450545425</v>
      </c>
      <c r="AW1000">
        <v>475.01442571246162</v>
      </c>
      <c r="AX1000">
        <v>471.52725035964488</v>
      </c>
      <c r="AY1000">
        <v>480.523018136301</v>
      </c>
      <c r="AZ1000">
        <v>485.77339020209718</v>
      </c>
    </row>
    <row r="1001" spans="11:52" ht="14.4">
      <c r="K1001" t="s">
        <v>1755</v>
      </c>
      <c r="L1001" t="s">
        <v>1748</v>
      </c>
      <c r="M1001" t="s">
        <v>97</v>
      </c>
      <c r="N1001" t="s">
        <v>80</v>
      </c>
      <c r="O1001" t="s">
        <v>6079</v>
      </c>
      <c r="P1001" t="s">
        <v>6079</v>
      </c>
      <c r="Q1001" t="s">
        <v>6079</v>
      </c>
      <c r="R1001" t="s">
        <v>6079</v>
      </c>
      <c r="S1001" t="s">
        <v>6079</v>
      </c>
      <c r="T1001" t="s">
        <v>6079</v>
      </c>
      <c r="AC1001">
        <v>0.37466408590000005</v>
      </c>
      <c r="AD1001">
        <v>0.36664550380999994</v>
      </c>
      <c r="AE1001">
        <v>0.36561882069000007</v>
      </c>
      <c r="AF1001">
        <v>0.35118305627000002</v>
      </c>
      <c r="AG1001">
        <v>0.56267459534000008</v>
      </c>
      <c r="AH1001">
        <v>0.68439632946000006</v>
      </c>
      <c r="AI1001">
        <v>0.76064490060000001</v>
      </c>
      <c r="AJ1001">
        <v>0.66805999636000002</v>
      </c>
      <c r="AK1001">
        <v>0.85317748073999999</v>
      </c>
      <c r="AL1001">
        <v>3.1236931351962003</v>
      </c>
      <c r="AM1001">
        <v>3.1616566180469001</v>
      </c>
      <c r="AN1001">
        <v>2.9657086122487</v>
      </c>
      <c r="AO1001">
        <v>2.86670656091</v>
      </c>
      <c r="AP1001">
        <v>2.7974084110600006</v>
      </c>
      <c r="AQ1001">
        <v>2.8326392829699998</v>
      </c>
      <c r="AR1001">
        <v>2.8327030176728001</v>
      </c>
      <c r="AS1001">
        <v>3.0903136457623002</v>
      </c>
      <c r="AT1001">
        <v>2.6938984796883001</v>
      </c>
      <c r="AU1001">
        <v>2.7319042475398998</v>
      </c>
      <c r="AV1001">
        <v>0.87636239884999989</v>
      </c>
      <c r="AW1001">
        <v>0.86414816143999995</v>
      </c>
      <c r="AX1001">
        <v>0.69732122956030018</v>
      </c>
      <c r="AY1001">
        <v>0.65009897819060003</v>
      </c>
      <c r="AZ1001">
        <v>0.65386261570769988</v>
      </c>
    </row>
    <row r="1002" spans="11:52" ht="14.4">
      <c r="K1002" t="s">
        <v>1756</v>
      </c>
      <c r="L1002" t="s">
        <v>1748</v>
      </c>
      <c r="M1002" t="s">
        <v>18</v>
      </c>
      <c r="N1002" t="s">
        <v>80</v>
      </c>
      <c r="AC1002">
        <v>565.84735785267003</v>
      </c>
      <c r="AD1002">
        <v>543.16528739472005</v>
      </c>
      <c r="AE1002">
        <v>533.57963486375002</v>
      </c>
      <c r="AF1002">
        <v>526.02981899249005</v>
      </c>
      <c r="AG1002">
        <v>546.92893967927</v>
      </c>
      <c r="AH1002">
        <v>555.3316168922621</v>
      </c>
      <c r="AI1002">
        <v>572.21990736275995</v>
      </c>
      <c r="AJ1002">
        <v>536.29136374734003</v>
      </c>
      <c r="AK1002">
        <v>568.39417873560001</v>
      </c>
      <c r="AL1002">
        <v>611.54145859774997</v>
      </c>
      <c r="AM1002">
        <v>554.17222232773997</v>
      </c>
      <c r="AN1002">
        <v>512.76232840169996</v>
      </c>
      <c r="AO1002">
        <v>515.26702120490995</v>
      </c>
      <c r="AP1002">
        <v>504.18029687735998</v>
      </c>
      <c r="AQ1002">
        <v>498.5086464327299</v>
      </c>
      <c r="AR1002">
        <v>474.76124132231001</v>
      </c>
      <c r="AS1002">
        <v>487.73792726268999</v>
      </c>
      <c r="AT1002">
        <v>506.72751873189998</v>
      </c>
      <c r="AU1002">
        <v>526.18837321046999</v>
      </c>
      <c r="AV1002">
        <v>473.21490034999999</v>
      </c>
      <c r="AW1002">
        <v>494.41085536499997</v>
      </c>
      <c r="AX1002">
        <v>525.89148391800006</v>
      </c>
      <c r="AY1002">
        <v>535.29748804600001</v>
      </c>
      <c r="AZ1002">
        <v>504.349413486</v>
      </c>
    </row>
    <row r="1003" spans="11:52" ht="14.4">
      <c r="K1003" t="s">
        <v>1757</v>
      </c>
      <c r="L1003" t="s">
        <v>1748</v>
      </c>
      <c r="M1003" t="s">
        <v>34</v>
      </c>
      <c r="N1003" t="s">
        <v>80</v>
      </c>
      <c r="AC1003">
        <v>7747.6136956469554</v>
      </c>
      <c r="AD1003">
        <v>7816.1038479558356</v>
      </c>
      <c r="AE1003">
        <v>7464.4444036698414</v>
      </c>
      <c r="AF1003">
        <v>7273.632917168914</v>
      </c>
      <c r="AG1003">
        <v>7874.6017034481629</v>
      </c>
      <c r="AH1003">
        <v>8104.7539571709667</v>
      </c>
      <c r="AI1003">
        <v>8737.1727727027137</v>
      </c>
      <c r="AJ1003">
        <v>7680.7654281794412</v>
      </c>
      <c r="AK1003">
        <v>6258.8042337301649</v>
      </c>
      <c r="AL1003">
        <v>6042.4474181609603</v>
      </c>
      <c r="AM1003">
        <v>5863.9214876029728</v>
      </c>
      <c r="AN1003">
        <v>5543.1555015239828</v>
      </c>
      <c r="AO1003">
        <v>5681.458882050214</v>
      </c>
      <c r="AP1003">
        <v>5441.8863093304899</v>
      </c>
      <c r="AQ1003">
        <v>5428.4405143245194</v>
      </c>
      <c r="AR1003">
        <v>5007.88252526222</v>
      </c>
      <c r="AS1003">
        <v>5410.8187097328127</v>
      </c>
      <c r="AT1003">
        <v>5610.0041881869238</v>
      </c>
      <c r="AU1003">
        <v>5978.3834216312089</v>
      </c>
      <c r="AV1003">
        <v>5156.856574388401</v>
      </c>
      <c r="AW1003">
        <v>5416.6789364841325</v>
      </c>
      <c r="AX1003">
        <v>5564.5560023301705</v>
      </c>
      <c r="AY1003">
        <v>5752.0337743676946</v>
      </c>
      <c r="AZ1003">
        <v>5416.9614596320189</v>
      </c>
    </row>
    <row r="1004" spans="11:52" ht="14.4">
      <c r="K1004" t="s">
        <v>1758</v>
      </c>
      <c r="L1004" t="s">
        <v>1748</v>
      </c>
      <c r="M1004" t="s">
        <v>19</v>
      </c>
      <c r="N1004" t="s">
        <v>80</v>
      </c>
      <c r="AC1004">
        <v>24.152505451100001</v>
      </c>
      <c r="AD1004">
        <v>24.423061933730001</v>
      </c>
      <c r="AE1004">
        <v>24.209023261199999</v>
      </c>
      <c r="AF1004">
        <v>214.76615321194001</v>
      </c>
      <c r="AG1004">
        <v>238.48809794292004</v>
      </c>
      <c r="AH1004">
        <v>243.65224099813</v>
      </c>
      <c r="AI1004">
        <v>253.82615824966001</v>
      </c>
      <c r="AJ1004">
        <v>231.65211696897001</v>
      </c>
      <c r="AK1004">
        <v>277.10977703363</v>
      </c>
      <c r="AL1004">
        <v>259.89519117457002</v>
      </c>
      <c r="AM1004">
        <v>247.88823285811003</v>
      </c>
      <c r="AN1004">
        <v>222.87078805052997</v>
      </c>
      <c r="AO1004">
        <v>230.99781172941999</v>
      </c>
      <c r="AP1004">
        <v>224.43953687832999</v>
      </c>
      <c r="AQ1004">
        <v>224.15249497017999</v>
      </c>
      <c r="AR1004">
        <v>201.31536225631999</v>
      </c>
      <c r="AS1004">
        <v>224.79432446577999</v>
      </c>
      <c r="AT1004">
        <v>222.46882856867063</v>
      </c>
      <c r="AU1004">
        <v>235.19377377661999</v>
      </c>
      <c r="AV1004">
        <v>202.41269991951</v>
      </c>
      <c r="AW1004">
        <v>214.02379575175004</v>
      </c>
      <c r="AX1004">
        <v>218.06337314035</v>
      </c>
      <c r="AY1004">
        <v>222.18552446802735</v>
      </c>
      <c r="AZ1004">
        <v>198.44642921849237</v>
      </c>
    </row>
    <row r="1005" spans="11:52" ht="14.4">
      <c r="K1005" t="s">
        <v>1759</v>
      </c>
      <c r="L1005" t="s">
        <v>1748</v>
      </c>
      <c r="M1005" t="s">
        <v>20</v>
      </c>
      <c r="N1005" t="s">
        <v>80</v>
      </c>
      <c r="AC1005">
        <v>1930.25676261173</v>
      </c>
      <c r="AD1005">
        <v>2001.0918273003299</v>
      </c>
      <c r="AE1005">
        <v>1986.6980165277</v>
      </c>
      <c r="AF1005">
        <v>1782.75329640627</v>
      </c>
      <c r="AG1005">
        <v>2032.9964309075699</v>
      </c>
      <c r="AH1005">
        <v>2167.54456999988</v>
      </c>
      <c r="AI1005">
        <v>2364.91997228434</v>
      </c>
      <c r="AJ1005">
        <v>1902.53333654519</v>
      </c>
      <c r="AK1005">
        <v>2449.5829996795496</v>
      </c>
      <c r="AL1005">
        <v>2256.3301957518001</v>
      </c>
      <c r="AM1005">
        <v>2235.4395220677702</v>
      </c>
      <c r="AN1005">
        <v>2088.3161637568001</v>
      </c>
      <c r="AO1005">
        <v>2247.8674377646003</v>
      </c>
      <c r="AP1005">
        <v>2155.9511546229801</v>
      </c>
      <c r="AQ1005">
        <v>2163.5294672773098</v>
      </c>
      <c r="AR1005">
        <v>1899.45141949359</v>
      </c>
      <c r="AS1005">
        <v>2173.5651246287998</v>
      </c>
      <c r="AT1005">
        <v>2192.5232608957999</v>
      </c>
      <c r="AU1005">
        <v>2388.0273127188798</v>
      </c>
      <c r="AV1005">
        <v>1984.4161875316599</v>
      </c>
      <c r="AW1005">
        <v>2200.6757468778101</v>
      </c>
      <c r="AX1005">
        <v>2243.9372906058902</v>
      </c>
      <c r="AY1005">
        <v>2349.4845719442596</v>
      </c>
      <c r="AZ1005">
        <v>2135.3876745601301</v>
      </c>
    </row>
    <row r="1006" spans="11:52" ht="14.4">
      <c r="K1006" t="s">
        <v>1760</v>
      </c>
      <c r="L1006" t="s">
        <v>1748</v>
      </c>
      <c r="M1006" t="s">
        <v>21</v>
      </c>
      <c r="N1006" t="s">
        <v>80</v>
      </c>
      <c r="AC1006">
        <v>2257.1981311447962</v>
      </c>
      <c r="AD1006">
        <v>2298.4121377482143</v>
      </c>
      <c r="AE1006">
        <v>2254.5682796028564</v>
      </c>
      <c r="AF1006">
        <v>2211.5013641601795</v>
      </c>
      <c r="AG1006">
        <v>2387.3374438161704</v>
      </c>
      <c r="AH1006">
        <v>2414.1126510369263</v>
      </c>
      <c r="AI1006">
        <v>2661.4403880694404</v>
      </c>
      <c r="AJ1006">
        <v>2439.3431171805587</v>
      </c>
      <c r="AK1006">
        <v>2911.937853913169</v>
      </c>
      <c r="AL1006">
        <v>2651.2717648034604</v>
      </c>
      <c r="AM1006">
        <v>2562.5385344660508</v>
      </c>
      <c r="AN1006">
        <v>2613.2277171297401</v>
      </c>
    </row>
    <row r="1007" spans="11:52" ht="14.4">
      <c r="K1007" t="s">
        <v>1761</v>
      </c>
      <c r="L1007" t="s">
        <v>1748</v>
      </c>
      <c r="M1007" t="s">
        <v>22</v>
      </c>
      <c r="N1007" t="s">
        <v>80</v>
      </c>
      <c r="AC1007">
        <v>26.251706290000001</v>
      </c>
      <c r="AD1007">
        <v>26.451256839999999</v>
      </c>
      <c r="AE1007">
        <v>28.253551330000001</v>
      </c>
      <c r="AF1007">
        <v>30.244158861330003</v>
      </c>
      <c r="AG1007">
        <v>27.157762837120003</v>
      </c>
      <c r="AH1007">
        <v>29.4756845396</v>
      </c>
      <c r="AI1007">
        <v>30.566795759809999</v>
      </c>
      <c r="AJ1007">
        <v>28.498187144169997</v>
      </c>
      <c r="AK1007">
        <v>27.551318470349997</v>
      </c>
      <c r="AL1007">
        <v>29.548851470999999</v>
      </c>
      <c r="AM1007">
        <v>27.935014238000001</v>
      </c>
      <c r="AN1007">
        <v>28.987088861</v>
      </c>
      <c r="AO1007">
        <v>29.373576876000005</v>
      </c>
      <c r="AP1007">
        <v>29.079419795</v>
      </c>
      <c r="AQ1007">
        <v>29.620834287000001</v>
      </c>
      <c r="AR1007">
        <v>28.011789821000001</v>
      </c>
      <c r="AS1007">
        <v>20.484091797000001</v>
      </c>
      <c r="AT1007">
        <v>21.060108827000001</v>
      </c>
      <c r="AU1007">
        <v>20.846983151</v>
      </c>
      <c r="AV1007">
        <v>18.646569871000001</v>
      </c>
      <c r="AW1007">
        <v>19.558381921999999</v>
      </c>
      <c r="AX1007">
        <v>20.678861748999999</v>
      </c>
      <c r="AY1007">
        <v>20.992140965000001</v>
      </c>
      <c r="AZ1007">
        <v>18.062630444</v>
      </c>
    </row>
    <row r="1008" spans="11:52" ht="14.4">
      <c r="K1008" t="s">
        <v>1762</v>
      </c>
      <c r="L1008" t="s">
        <v>1748</v>
      </c>
      <c r="M1008" t="s">
        <v>90</v>
      </c>
      <c r="N1008" t="s">
        <v>80</v>
      </c>
      <c r="AC1008">
        <v>4.4302818099847965</v>
      </c>
      <c r="AD1008">
        <v>4.4371134598456532</v>
      </c>
      <c r="AE1008">
        <v>4.4794356241210025</v>
      </c>
      <c r="AF1008">
        <v>4.5118471389733559</v>
      </c>
      <c r="AG1008">
        <v>4.8675160789071539</v>
      </c>
      <c r="AH1008">
        <v>5.263656881132305</v>
      </c>
      <c r="AI1008">
        <v>5.4145180454837405</v>
      </c>
      <c r="AJ1008">
        <v>5.2274266050662002</v>
      </c>
      <c r="AK1008">
        <v>5.1468667228863678</v>
      </c>
      <c r="AL1008">
        <v>5.064973211244518</v>
      </c>
      <c r="AM1008">
        <v>5.0527410967815793</v>
      </c>
      <c r="AN1008">
        <v>4.9972479510096797</v>
      </c>
      <c r="AO1008">
        <v>4.8644541494868241</v>
      </c>
      <c r="AP1008">
        <v>5.0305462293099996</v>
      </c>
      <c r="AQ1008">
        <v>4.8936151872504636</v>
      </c>
      <c r="AR1008">
        <v>4.9681580081324173</v>
      </c>
      <c r="AS1008">
        <v>4.8280584240388178</v>
      </c>
      <c r="AT1008">
        <v>4.4728601560439261</v>
      </c>
      <c r="AU1008">
        <v>4.5066466179704952</v>
      </c>
      <c r="AV1008">
        <v>4.0578423524673255</v>
      </c>
      <c r="AW1008">
        <v>4.0164356263199998</v>
      </c>
      <c r="AX1008">
        <v>4.1188978360600004</v>
      </c>
      <c r="AY1008">
        <v>4.2849776274</v>
      </c>
      <c r="AZ1008">
        <v>4.0437698362900001</v>
      </c>
    </row>
    <row r="1009" spans="11:52" ht="14.4">
      <c r="K1009" t="s">
        <v>1763</v>
      </c>
      <c r="L1009" t="s">
        <v>1748</v>
      </c>
      <c r="M1009" t="s">
        <v>23</v>
      </c>
      <c r="N1009" t="s">
        <v>80</v>
      </c>
      <c r="AC1009">
        <v>11.192176420167881</v>
      </c>
      <c r="AD1009">
        <v>10.314969561121387</v>
      </c>
      <c r="AE1009">
        <v>10.478630789521224</v>
      </c>
      <c r="AF1009">
        <v>9.8658145246027793</v>
      </c>
      <c r="AG1009">
        <v>10.786235576259148</v>
      </c>
      <c r="AH1009">
        <v>10.733880144815856</v>
      </c>
      <c r="AI1009">
        <v>11.726896526458203</v>
      </c>
      <c r="AJ1009">
        <v>11.636550734136083</v>
      </c>
      <c r="AK1009">
        <v>10.639157007588466</v>
      </c>
      <c r="AL1009">
        <v>9.0439764801138605</v>
      </c>
      <c r="AM1009">
        <v>9.1761194463163065</v>
      </c>
      <c r="AN1009">
        <v>11.271201379169527</v>
      </c>
      <c r="AO1009">
        <v>14.782696414391502</v>
      </c>
      <c r="AP1009">
        <v>14.781079396812444</v>
      </c>
      <c r="AQ1009">
        <v>15.418278878660567</v>
      </c>
      <c r="AR1009">
        <v>16.086711835236603</v>
      </c>
      <c r="AS1009">
        <v>16.589026770651593</v>
      </c>
      <c r="AT1009">
        <v>16.666125092381119</v>
      </c>
      <c r="AU1009">
        <v>17.017360828156235</v>
      </c>
      <c r="AV1009">
        <v>16.460065436283585</v>
      </c>
      <c r="AW1009">
        <v>15.375403918930171</v>
      </c>
      <c r="AX1009">
        <v>16.040270513454146</v>
      </c>
      <c r="AY1009">
        <v>15.30765676501669</v>
      </c>
      <c r="AZ1009">
        <v>15.120445017586208</v>
      </c>
    </row>
    <row r="1010" spans="11:52" ht="14.4">
      <c r="K1010" t="s">
        <v>1764</v>
      </c>
      <c r="L1010" t="s">
        <v>1748</v>
      </c>
      <c r="M1010" t="s">
        <v>24</v>
      </c>
      <c r="N1010" t="s">
        <v>80</v>
      </c>
      <c r="AC1010">
        <v>37.086814656169402</v>
      </c>
      <c r="AD1010">
        <v>36.746115915115595</v>
      </c>
      <c r="AE1010">
        <v>37.189144340242173</v>
      </c>
      <c r="AF1010">
        <v>38.209669024424144</v>
      </c>
      <c r="AG1010">
        <v>34.00316169792</v>
      </c>
      <c r="AH1010">
        <v>33.469646665279996</v>
      </c>
      <c r="AI1010">
        <v>35.161961452180002</v>
      </c>
      <c r="AJ1010">
        <v>31.815033490509993</v>
      </c>
      <c r="AK1010">
        <v>31.400444808060001</v>
      </c>
      <c r="AL1010">
        <v>33.187285316040004</v>
      </c>
      <c r="AM1010">
        <v>32.705860939910004</v>
      </c>
      <c r="AN1010">
        <v>31.448289039248458</v>
      </c>
      <c r="AO1010">
        <v>31.361801907749999</v>
      </c>
      <c r="AP1010">
        <v>27.683425164880003</v>
      </c>
      <c r="AQ1010">
        <v>26.14767803278</v>
      </c>
      <c r="AR1010">
        <v>26.028356774340001</v>
      </c>
      <c r="AS1010">
        <v>23.409725570342324</v>
      </c>
      <c r="AT1010">
        <v>23.85061576667</v>
      </c>
      <c r="AU1010">
        <v>26.322511726228797</v>
      </c>
      <c r="AV1010">
        <v>24.963827964539998</v>
      </c>
      <c r="AW1010">
        <v>23.966244372089999</v>
      </c>
      <c r="AX1010">
        <v>24.846265383017471</v>
      </c>
      <c r="AY1010">
        <v>24.365591629100003</v>
      </c>
      <c r="AZ1010">
        <v>75.394514074130001</v>
      </c>
    </row>
    <row r="1011" spans="11:52" ht="14.4">
      <c r="K1011" t="s">
        <v>1765</v>
      </c>
      <c r="L1011" t="s">
        <v>1748</v>
      </c>
      <c r="M1011" t="s">
        <v>1386</v>
      </c>
      <c r="N1011" t="s">
        <v>80</v>
      </c>
      <c r="O1011" t="s">
        <v>6079</v>
      </c>
      <c r="P1011" t="s">
        <v>6079</v>
      </c>
      <c r="Q1011" t="s">
        <v>6079</v>
      </c>
      <c r="R1011" t="s">
        <v>6079</v>
      </c>
      <c r="S1011" t="s">
        <v>6079</v>
      </c>
      <c r="T1011" t="s">
        <v>6079</v>
      </c>
      <c r="U1011" t="s">
        <v>6079</v>
      </c>
      <c r="V1011" t="s">
        <v>6079</v>
      </c>
      <c r="W1011" t="s">
        <v>6079</v>
      </c>
      <c r="X1011" t="s">
        <v>6079</v>
      </c>
      <c r="Y1011" t="s">
        <v>6079</v>
      </c>
      <c r="Z1011" t="s">
        <v>6079</v>
      </c>
      <c r="AA1011" t="s">
        <v>6079</v>
      </c>
      <c r="AC1011">
        <v>2.3394163523950615</v>
      </c>
      <c r="AD1011">
        <v>2.2674747353565645</v>
      </c>
      <c r="AE1011">
        <v>2.4370139527117325</v>
      </c>
      <c r="AF1011">
        <v>2.3630695024774777</v>
      </c>
      <c r="AG1011">
        <v>2.485059158290909</v>
      </c>
      <c r="AH1011">
        <v>2.5840083947000703</v>
      </c>
      <c r="AI1011">
        <v>2.9075533192153959</v>
      </c>
      <c r="AJ1011">
        <v>2.5990858022312224</v>
      </c>
      <c r="AK1011">
        <v>2.7874216345501281</v>
      </c>
      <c r="AL1011">
        <v>3.1901254827863577</v>
      </c>
      <c r="AM1011">
        <v>3.3548627890937119</v>
      </c>
      <c r="AN1011">
        <v>3.450419081069827</v>
      </c>
      <c r="AO1011">
        <v>3.4991489539365292</v>
      </c>
      <c r="AP1011">
        <v>3.7220201510648465</v>
      </c>
      <c r="AQ1011">
        <v>3.9363088187143802</v>
      </c>
      <c r="AR1011">
        <v>4.0741185704742549</v>
      </c>
      <c r="AS1011">
        <v>3.8000828816760559</v>
      </c>
      <c r="AT1011">
        <v>3.5680886481572638</v>
      </c>
      <c r="AU1011">
        <v>3.6745483283747338</v>
      </c>
      <c r="AV1011">
        <v>3.3989390393998682</v>
      </c>
      <c r="AW1011">
        <v>3.4193612816925154</v>
      </c>
      <c r="AX1011">
        <v>3.5174234376260931</v>
      </c>
      <c r="AY1011">
        <v>4.0265103899378882</v>
      </c>
      <c r="AZ1011">
        <v>3.8293887864584719</v>
      </c>
    </row>
    <row r="1012" spans="11:52" ht="14.4">
      <c r="K1012" t="s">
        <v>1766</v>
      </c>
      <c r="L1012" t="s">
        <v>1748</v>
      </c>
      <c r="M1012" t="s">
        <v>25</v>
      </c>
      <c r="N1012" t="s">
        <v>80</v>
      </c>
      <c r="AC1012">
        <v>411.35800683299999</v>
      </c>
      <c r="AD1012">
        <v>422.28351909000003</v>
      </c>
      <c r="AE1012">
        <v>417.27828711900003</v>
      </c>
      <c r="AF1012">
        <v>377.08282257100001</v>
      </c>
      <c r="AG1012">
        <v>407.22820171900003</v>
      </c>
      <c r="AH1012">
        <v>407.54266411499998</v>
      </c>
      <c r="AI1012">
        <v>428.44030814500002</v>
      </c>
      <c r="AJ1012">
        <v>398.69699625700002</v>
      </c>
      <c r="AK1012">
        <v>411.049309693</v>
      </c>
      <c r="AL1012">
        <v>413.08004330099999</v>
      </c>
      <c r="AM1012">
        <v>403.81399877699999</v>
      </c>
      <c r="AN1012">
        <v>369.87227966099999</v>
      </c>
      <c r="AO1012">
        <v>376.63335854100001</v>
      </c>
      <c r="AP1012">
        <v>394.20589354200001</v>
      </c>
      <c r="AQ1012">
        <v>390.52394587600003</v>
      </c>
      <c r="AR1012">
        <v>379.56647840900001</v>
      </c>
      <c r="AS1012">
        <v>376.79740725900001</v>
      </c>
      <c r="AT1012">
        <v>374.289679401</v>
      </c>
      <c r="AU1012">
        <v>370.83224866299997</v>
      </c>
      <c r="AV1012">
        <v>333.65335783900002</v>
      </c>
      <c r="AW1012">
        <v>336.216483799</v>
      </c>
      <c r="AX1012">
        <v>348.099837955</v>
      </c>
      <c r="AY1012">
        <v>345.12672240000001</v>
      </c>
      <c r="AZ1012">
        <v>340.15812812000001</v>
      </c>
    </row>
    <row r="1013" spans="11:52" ht="14.4">
      <c r="K1013" t="s">
        <v>5671</v>
      </c>
      <c r="L1013" t="s">
        <v>1748</v>
      </c>
      <c r="M1013" t="s">
        <v>5610</v>
      </c>
      <c r="N1013" t="s">
        <v>80</v>
      </c>
      <c r="AO1013">
        <v>17.049366758093957</v>
      </c>
      <c r="AP1013" t="s">
        <v>6079</v>
      </c>
      <c r="AQ1013" t="s">
        <v>6079</v>
      </c>
      <c r="AR1013" t="s">
        <v>6079</v>
      </c>
      <c r="AS1013" t="s">
        <v>6079</v>
      </c>
      <c r="AT1013">
        <v>18.910426950423407</v>
      </c>
      <c r="AU1013">
        <v>27.304966231782519</v>
      </c>
      <c r="AV1013">
        <v>16.045489538097737</v>
      </c>
      <c r="AW1013">
        <v>14.75121329009438</v>
      </c>
      <c r="AX1013">
        <v>15.09528279599086</v>
      </c>
      <c r="AY1013">
        <v>16.080967631929035</v>
      </c>
      <c r="AZ1013">
        <v>15.067967914611035</v>
      </c>
    </row>
    <row r="1014" spans="11:52" ht="14.4">
      <c r="K1014" t="s">
        <v>1767</v>
      </c>
      <c r="L1014" t="s">
        <v>1748</v>
      </c>
      <c r="M1014" t="s">
        <v>98</v>
      </c>
      <c r="N1014" t="s">
        <v>80</v>
      </c>
      <c r="AC1014">
        <v>0.65717400000000004</v>
      </c>
      <c r="AD1014">
        <v>0.61282700000000001</v>
      </c>
      <c r="AE1014">
        <v>0.61890999999999996</v>
      </c>
      <c r="AF1014">
        <v>0.68967100000000003</v>
      </c>
      <c r="AG1014">
        <v>0.69387500000000002</v>
      </c>
      <c r="AH1014">
        <v>0.65996100000000002</v>
      </c>
      <c r="AI1014">
        <v>0.72605200000000003</v>
      </c>
      <c r="AJ1014">
        <v>0.74224299999999999</v>
      </c>
      <c r="AK1014">
        <v>0.50213799999999997</v>
      </c>
      <c r="AL1014">
        <v>0.72859600000000002</v>
      </c>
      <c r="AM1014">
        <v>0.74307500000000004</v>
      </c>
      <c r="AN1014">
        <v>0.82428000000000001</v>
      </c>
      <c r="AO1014">
        <v>0.85572099999999995</v>
      </c>
      <c r="AP1014">
        <v>1.8542650000000001</v>
      </c>
      <c r="AQ1014">
        <v>1.844903</v>
      </c>
      <c r="AR1014">
        <v>1.8735539999999999</v>
      </c>
      <c r="AS1014">
        <v>1.4440200000000001</v>
      </c>
      <c r="AT1014">
        <v>2.423524</v>
      </c>
      <c r="AU1014">
        <v>1.4420519999999999</v>
      </c>
      <c r="AV1014">
        <v>1.3942810000000001</v>
      </c>
      <c r="AW1014">
        <v>1.3981730000000001</v>
      </c>
      <c r="AX1014">
        <v>1.3357479999999999</v>
      </c>
      <c r="AY1014">
        <v>1.3303579999999999</v>
      </c>
      <c r="AZ1014">
        <v>1.3048580000000001</v>
      </c>
    </row>
    <row r="1015" spans="11:52" ht="14.4">
      <c r="K1015" t="s">
        <v>1768</v>
      </c>
      <c r="L1015" t="s">
        <v>1748</v>
      </c>
      <c r="M1015" t="s">
        <v>94</v>
      </c>
      <c r="N1015" t="s">
        <v>80</v>
      </c>
      <c r="AC1015">
        <v>61.292965950160003</v>
      </c>
      <c r="AD1015">
        <v>59.465180484800008</v>
      </c>
      <c r="AE1015">
        <v>61.741301269010002</v>
      </c>
      <c r="AF1015">
        <v>61.655334416640009</v>
      </c>
      <c r="AG1015">
        <v>66.26232534092</v>
      </c>
      <c r="AH1015">
        <v>68.086417845019994</v>
      </c>
      <c r="AI1015">
        <v>71.22712766010001</v>
      </c>
      <c r="AJ1015">
        <v>72.772323927779993</v>
      </c>
      <c r="AK1015">
        <v>66.841242924089997</v>
      </c>
      <c r="AL1015">
        <v>60.170920989179997</v>
      </c>
      <c r="AM1015">
        <v>57.505482934049994</v>
      </c>
      <c r="AN1015">
        <v>14.04806492774</v>
      </c>
      <c r="AO1015">
        <v>13.685493478990002</v>
      </c>
      <c r="AP1015">
        <v>12.879426855749999</v>
      </c>
      <c r="AQ1015">
        <v>12.60873624039</v>
      </c>
      <c r="AR1015">
        <v>12.02844869162</v>
      </c>
      <c r="AS1015">
        <v>11.785695689960001</v>
      </c>
      <c r="AT1015">
        <v>11.858851353129999</v>
      </c>
      <c r="AU1015">
        <v>12.525860554070002</v>
      </c>
      <c r="AV1015">
        <v>11.270592708620001</v>
      </c>
      <c r="AW1015">
        <v>12.06521509429</v>
      </c>
      <c r="AX1015">
        <v>10.165951621130001</v>
      </c>
      <c r="AY1015">
        <v>10.58050005091</v>
      </c>
      <c r="AZ1015">
        <v>9.3847912117299988</v>
      </c>
    </row>
    <row r="1016" spans="11:52" ht="14.4">
      <c r="K1016" t="s">
        <v>1769</v>
      </c>
      <c r="L1016" t="s">
        <v>1748</v>
      </c>
      <c r="M1016" t="s">
        <v>99</v>
      </c>
      <c r="N1016" t="s">
        <v>80</v>
      </c>
      <c r="AC1016">
        <v>0.63927066799999999</v>
      </c>
      <c r="AD1016">
        <v>0.50889342999999998</v>
      </c>
      <c r="AE1016">
        <v>0.35758735000000003</v>
      </c>
      <c r="AF1016">
        <v>0.374141693</v>
      </c>
      <c r="AG1016">
        <v>0.735328494</v>
      </c>
      <c r="AH1016">
        <v>0.74476665600000003</v>
      </c>
      <c r="AI1016">
        <v>0.78766079</v>
      </c>
      <c r="AJ1016">
        <v>0.68471115400000004</v>
      </c>
      <c r="AK1016">
        <v>0.59023957199999999</v>
      </c>
      <c r="AL1016">
        <v>1.6643622</v>
      </c>
      <c r="AM1016">
        <v>1.772444871</v>
      </c>
      <c r="AN1016">
        <v>1.6266851819999999</v>
      </c>
      <c r="AO1016">
        <v>1.720806493</v>
      </c>
      <c r="AP1016">
        <v>1.6315589150000001</v>
      </c>
      <c r="AQ1016">
        <v>1.6445799830000001</v>
      </c>
      <c r="AR1016">
        <v>4.3364496775599992</v>
      </c>
      <c r="AS1016">
        <v>4.0402856787700001</v>
      </c>
      <c r="AT1016">
        <v>5.1092665678299998</v>
      </c>
      <c r="AU1016">
        <v>4.099742513389999</v>
      </c>
      <c r="AV1016">
        <v>2.2098256521499997</v>
      </c>
      <c r="AW1016">
        <v>2.1852913175700004</v>
      </c>
      <c r="AX1016">
        <v>1.9437351027100005</v>
      </c>
      <c r="AY1016">
        <v>1.9327487893399999</v>
      </c>
      <c r="AZ1016">
        <v>1.9218857327800001</v>
      </c>
    </row>
    <row r="1017" spans="11:52" ht="14.4">
      <c r="K1017" t="s">
        <v>1770</v>
      </c>
      <c r="L1017" t="s">
        <v>1748</v>
      </c>
      <c r="M1017" t="s">
        <v>26</v>
      </c>
      <c r="N1017" t="s">
        <v>80</v>
      </c>
      <c r="O1017" t="s">
        <v>6079</v>
      </c>
      <c r="P1017" t="s">
        <v>6079</v>
      </c>
      <c r="Q1017" t="s">
        <v>6079</v>
      </c>
      <c r="R1017" t="s">
        <v>6079</v>
      </c>
      <c r="S1017" t="s">
        <v>6079</v>
      </c>
      <c r="AC1017">
        <v>1.4976297359199999</v>
      </c>
      <c r="AD1017">
        <v>1.7344439582793507</v>
      </c>
      <c r="AE1017">
        <v>1.658813480366484</v>
      </c>
      <c r="AF1017">
        <v>1.6176167119836993</v>
      </c>
      <c r="AG1017">
        <v>1.8409988123600001</v>
      </c>
      <c r="AH1017">
        <v>1.8604757548099999</v>
      </c>
      <c r="AI1017">
        <v>1.8189964680199999</v>
      </c>
      <c r="AJ1017">
        <v>2.0557064304799999</v>
      </c>
      <c r="AK1017">
        <v>2.0101135458899999</v>
      </c>
      <c r="AL1017">
        <v>2.6036089066599999</v>
      </c>
      <c r="AM1017">
        <v>2.43626228271</v>
      </c>
      <c r="AN1017">
        <v>2.2784051482199996</v>
      </c>
      <c r="AO1017">
        <v>2.3468898901399999</v>
      </c>
      <c r="AP1017">
        <v>2.5349018078299999</v>
      </c>
      <c r="AQ1017">
        <v>2.4842846580300004</v>
      </c>
      <c r="AR1017">
        <v>2.5516417429199998</v>
      </c>
      <c r="AS1017">
        <v>2.6847929160099997</v>
      </c>
      <c r="AT1017">
        <v>2.8829343362600004</v>
      </c>
      <c r="AU1017">
        <v>1.9832117259599995</v>
      </c>
      <c r="AV1017">
        <v>1.7559171332800001</v>
      </c>
      <c r="AW1017">
        <v>1.4928611998300001</v>
      </c>
      <c r="AX1017">
        <v>1.3973479747999995</v>
      </c>
      <c r="AY1017">
        <v>1.3659309881599999</v>
      </c>
      <c r="AZ1017">
        <v>1.2656596956899999</v>
      </c>
    </row>
    <row r="1018" spans="11:52" ht="14.4">
      <c r="K1018" t="s">
        <v>1771</v>
      </c>
      <c r="L1018" t="s">
        <v>1748</v>
      </c>
      <c r="M1018" t="s">
        <v>27</v>
      </c>
      <c r="N1018" t="s">
        <v>80</v>
      </c>
      <c r="AC1018">
        <v>322.98188269899998</v>
      </c>
      <c r="AD1018">
        <v>316.74655944300002</v>
      </c>
      <c r="AE1018">
        <v>288.141341254</v>
      </c>
      <c r="AF1018">
        <v>270.18110057199999</v>
      </c>
      <c r="AG1018">
        <v>276.81491611600001</v>
      </c>
      <c r="AH1018">
        <v>270.37140776799998</v>
      </c>
      <c r="AI1018">
        <v>289.58990351105001</v>
      </c>
      <c r="AJ1018">
        <v>248.74893629598</v>
      </c>
      <c r="AK1018">
        <v>292.53534506521999</v>
      </c>
      <c r="AL1018">
        <v>287.58546514192005</v>
      </c>
      <c r="AM1018">
        <v>281.76387813372997</v>
      </c>
      <c r="AN1018">
        <v>267.15766096058002</v>
      </c>
      <c r="AO1018">
        <v>274.06464480048999</v>
      </c>
      <c r="AP1018">
        <v>268.38368399913003</v>
      </c>
      <c r="AQ1018">
        <v>268.98967169604003</v>
      </c>
      <c r="AR1018">
        <v>241.14975397344</v>
      </c>
      <c r="AS1018">
        <v>265.38745603889004</v>
      </c>
      <c r="AT1018">
        <v>281.84650770752</v>
      </c>
      <c r="AU1018">
        <v>309.66372027443998</v>
      </c>
      <c r="AV1018">
        <v>252.78175966019</v>
      </c>
      <c r="AW1018">
        <v>283.54219363886</v>
      </c>
      <c r="AX1018">
        <v>287.62489600540005</v>
      </c>
      <c r="AY1018">
        <v>299.80723493756</v>
      </c>
      <c r="AZ1018">
        <v>274.82812741862</v>
      </c>
    </row>
    <row r="1019" spans="11:52" ht="14.4">
      <c r="K1019" t="s">
        <v>1772</v>
      </c>
      <c r="L1019" t="s">
        <v>1748</v>
      </c>
      <c r="M1019" t="s">
        <v>28</v>
      </c>
      <c r="N1019" t="s">
        <v>80</v>
      </c>
      <c r="AC1019">
        <v>54.592040578088259</v>
      </c>
      <c r="AD1019">
        <v>58.08080389612573</v>
      </c>
      <c r="AE1019">
        <v>58.861085569323393</v>
      </c>
      <c r="AF1019">
        <v>59.527134992913368</v>
      </c>
      <c r="AG1019">
        <v>56.792035630914178</v>
      </c>
      <c r="AH1019">
        <v>52.569423975221277</v>
      </c>
      <c r="AI1019">
        <v>57.764632202459765</v>
      </c>
      <c r="AJ1019">
        <v>58.240179019343458</v>
      </c>
      <c r="AK1019">
        <v>66.096563959079077</v>
      </c>
      <c r="AL1019">
        <v>69.804076514021276</v>
      </c>
      <c r="AM1019">
        <v>59.065440850028843</v>
      </c>
      <c r="AN1019">
        <v>68.874478147522055</v>
      </c>
      <c r="AO1019">
        <v>66.379780387774503</v>
      </c>
      <c r="AP1019" t="s">
        <v>6079</v>
      </c>
      <c r="AQ1019" t="s">
        <v>6079</v>
      </c>
      <c r="AR1019" t="s">
        <v>6079</v>
      </c>
      <c r="AS1019" t="s">
        <v>6079</v>
      </c>
      <c r="AT1019">
        <v>76.520099917282721</v>
      </c>
      <c r="AU1019">
        <v>82.003633528316868</v>
      </c>
      <c r="AV1019">
        <v>76.381908154425631</v>
      </c>
      <c r="AW1019">
        <v>67.136416709496217</v>
      </c>
      <c r="AX1019">
        <v>66.325110076811342</v>
      </c>
      <c r="AY1019">
        <v>67.15893354272005</v>
      </c>
      <c r="AZ1019">
        <v>77.335873189804715</v>
      </c>
    </row>
    <row r="1020" spans="11:52" ht="14.4">
      <c r="K1020" t="s">
        <v>1773</v>
      </c>
      <c r="L1020" t="s">
        <v>1748</v>
      </c>
      <c r="M1020" t="s">
        <v>29</v>
      </c>
      <c r="N1020" t="s">
        <v>80</v>
      </c>
      <c r="AC1020">
        <v>29.122758036384361</v>
      </c>
      <c r="AD1020">
        <v>30.345843102304951</v>
      </c>
      <c r="AE1020">
        <v>30.645276885958761</v>
      </c>
      <c r="AF1020">
        <v>32.440243729018462</v>
      </c>
      <c r="AG1020">
        <v>34.661329664232902</v>
      </c>
      <c r="AH1020">
        <v>34.621484671263183</v>
      </c>
      <c r="AI1020">
        <v>34.046027894340135</v>
      </c>
      <c r="AJ1020">
        <v>37.551298689626016</v>
      </c>
      <c r="AK1020">
        <v>36.765093859710809</v>
      </c>
      <c r="AL1020">
        <v>46.254201688061038</v>
      </c>
      <c r="AM1020">
        <v>46.958883471250715</v>
      </c>
      <c r="AN1020">
        <v>46.552648785227099</v>
      </c>
      <c r="AO1020">
        <v>44.768231220865232</v>
      </c>
      <c r="AP1020">
        <v>43.164426107829478</v>
      </c>
      <c r="AQ1020">
        <v>41.995727647682749</v>
      </c>
      <c r="AR1020">
        <v>40.914388715221129</v>
      </c>
      <c r="AS1020">
        <v>40.122990214050851</v>
      </c>
      <c r="AT1020">
        <v>38.716070137088515</v>
      </c>
      <c r="AU1020">
        <v>36.782906658210095</v>
      </c>
      <c r="AV1020">
        <v>36.207314751538206</v>
      </c>
      <c r="AW1020">
        <v>36.080364592077089</v>
      </c>
      <c r="AX1020">
        <v>41.942165889204297</v>
      </c>
      <c r="AY1020">
        <v>42.098315426830581</v>
      </c>
      <c r="AZ1020">
        <v>48.441357247378733</v>
      </c>
    </row>
    <row r="1021" spans="11:52" ht="14.4">
      <c r="K1021" t="s">
        <v>1774</v>
      </c>
      <c r="L1021" t="s">
        <v>1748</v>
      </c>
      <c r="M1021" t="s">
        <v>30</v>
      </c>
      <c r="N1021" t="s">
        <v>80</v>
      </c>
      <c r="AC1021">
        <v>52.186270914829997</v>
      </c>
      <c r="AD1021">
        <v>51.544806793480006</v>
      </c>
      <c r="AE1021">
        <v>51.183382656070002</v>
      </c>
      <c r="AF1021">
        <v>52.763014327610001</v>
      </c>
      <c r="AG1021">
        <v>55.492236401550002</v>
      </c>
      <c r="AH1021">
        <v>56.688320967439999</v>
      </c>
      <c r="AI1021">
        <v>55.613369963809994</v>
      </c>
      <c r="AJ1021">
        <v>52.363466997179998</v>
      </c>
      <c r="AK1021">
        <v>52.27465215958</v>
      </c>
      <c r="AL1021">
        <v>56.317454161590007</v>
      </c>
      <c r="AM1021">
        <v>53.998454114529999</v>
      </c>
      <c r="AN1021">
        <v>50.103803738650001</v>
      </c>
      <c r="AO1021">
        <v>43.787412657900006</v>
      </c>
      <c r="AP1021">
        <v>43.986614458330003</v>
      </c>
      <c r="AQ1021">
        <v>40.483973407590007</v>
      </c>
      <c r="AR1021">
        <v>38.601396372250001</v>
      </c>
      <c r="AS1021">
        <v>32.888259658689996</v>
      </c>
      <c r="AT1021">
        <v>28.686480135</v>
      </c>
      <c r="AU1021">
        <v>26.51448528621</v>
      </c>
      <c r="AV1021">
        <v>23.196095097120001</v>
      </c>
      <c r="AW1021">
        <v>24.549569522690003</v>
      </c>
      <c r="AX1021">
        <v>23.911451009789999</v>
      </c>
      <c r="AY1021">
        <v>23.97541301475</v>
      </c>
      <c r="AZ1021">
        <v>23.959509630369997</v>
      </c>
    </row>
    <row r="1022" spans="11:52" ht="14.4">
      <c r="K1022" t="s">
        <v>1775</v>
      </c>
      <c r="L1022" t="s">
        <v>1748</v>
      </c>
      <c r="M1022" t="s">
        <v>100</v>
      </c>
      <c r="N1022" t="s">
        <v>80</v>
      </c>
      <c r="AC1022">
        <v>8.069205913239557</v>
      </c>
      <c r="AD1022">
        <v>8.4967275211769007</v>
      </c>
      <c r="AE1022">
        <v>8.772647692010807</v>
      </c>
      <c r="AF1022">
        <v>8.9916704828991101</v>
      </c>
      <c r="AG1022">
        <v>8.2898867799529476</v>
      </c>
      <c r="AH1022">
        <v>8.5720902652979323</v>
      </c>
      <c r="AI1022">
        <v>9.0870730851019026</v>
      </c>
      <c r="AJ1022">
        <v>9.5746518066067328</v>
      </c>
      <c r="AK1022">
        <v>10.093566132800364</v>
      </c>
      <c r="AL1022">
        <v>10.588039771886688</v>
      </c>
      <c r="AM1022">
        <v>10.902048033658287</v>
      </c>
      <c r="AN1022">
        <v>12.245810742353594</v>
      </c>
      <c r="AO1022">
        <v>13.958777965585192</v>
      </c>
      <c r="AP1022">
        <v>14.409254283887988</v>
      </c>
      <c r="AQ1022">
        <v>14.678150158059628</v>
      </c>
      <c r="AR1022">
        <v>15.067694846635684</v>
      </c>
      <c r="AS1022">
        <v>14.862713017811297</v>
      </c>
      <c r="AT1022">
        <v>9.4444034748503949</v>
      </c>
      <c r="AU1022">
        <v>9.4260768826025458</v>
      </c>
      <c r="AV1022">
        <v>14.331412235579354</v>
      </c>
      <c r="AW1022">
        <v>15.08603919943423</v>
      </c>
      <c r="AX1022">
        <v>14.938725601289413</v>
      </c>
      <c r="AY1022">
        <v>14.70432216668342</v>
      </c>
      <c r="AZ1022">
        <v>13.852435105313932</v>
      </c>
    </row>
    <row r="1023" spans="11:52" ht="14.4">
      <c r="K1023" t="s">
        <v>1776</v>
      </c>
      <c r="L1023" t="s">
        <v>1748</v>
      </c>
      <c r="M1023" t="s">
        <v>31</v>
      </c>
      <c r="N1023" t="s">
        <v>80</v>
      </c>
      <c r="AC1023">
        <v>332.38433986294353</v>
      </c>
      <c r="AD1023">
        <v>333.66581999516978</v>
      </c>
      <c r="AE1023">
        <v>328.75212297059852</v>
      </c>
      <c r="AF1023">
        <v>99.444325725669927</v>
      </c>
      <c r="AG1023">
        <v>125.55551416713024</v>
      </c>
      <c r="AH1023">
        <v>133.06189117320534</v>
      </c>
      <c r="AI1023">
        <v>138.62300864228948</v>
      </c>
      <c r="AJ1023">
        <v>120.26753888462493</v>
      </c>
      <c r="AK1023">
        <v>159.42303735860978</v>
      </c>
      <c r="AL1023">
        <v>153.80799304596087</v>
      </c>
      <c r="AM1023">
        <v>136.35014471262571</v>
      </c>
      <c r="AN1023">
        <v>120.25003966408818</v>
      </c>
      <c r="AO1023">
        <v>135.22206586127777</v>
      </c>
      <c r="AP1023">
        <v>132.47365052102364</v>
      </c>
      <c r="AQ1023">
        <v>130.43753327328855</v>
      </c>
      <c r="AR1023">
        <v>105.68246512370273</v>
      </c>
      <c r="AS1023">
        <v>130.39049347872981</v>
      </c>
      <c r="AT1023">
        <v>143.8091815680186</v>
      </c>
      <c r="AU1023">
        <v>152.08913986260217</v>
      </c>
      <c r="AV1023">
        <v>114.41807643711093</v>
      </c>
      <c r="AW1023">
        <v>146.38707554486859</v>
      </c>
      <c r="AX1023">
        <v>148.59404701636694</v>
      </c>
      <c r="AY1023">
        <v>160.28037418566487</v>
      </c>
      <c r="AZ1023">
        <v>135.38108213986482</v>
      </c>
    </row>
    <row r="1024" spans="11:52" ht="14.4">
      <c r="K1024" t="s">
        <v>1777</v>
      </c>
      <c r="L1024" t="s">
        <v>1748</v>
      </c>
      <c r="M1024" t="s">
        <v>32</v>
      </c>
      <c r="N1024" t="s">
        <v>80</v>
      </c>
      <c r="O1024" t="s">
        <v>6079</v>
      </c>
      <c r="P1024" t="s">
        <v>6079</v>
      </c>
      <c r="Q1024" t="s">
        <v>6079</v>
      </c>
      <c r="R1024" t="s">
        <v>6079</v>
      </c>
      <c r="S1024" t="s">
        <v>6079</v>
      </c>
      <c r="AC1024">
        <v>4.1315189999999999</v>
      </c>
      <c r="AD1024">
        <v>4.1889269999999996</v>
      </c>
      <c r="AE1024">
        <v>4.188777</v>
      </c>
      <c r="AF1024">
        <v>3.7145600000000001</v>
      </c>
      <c r="AG1024">
        <v>3.7781500000000001</v>
      </c>
      <c r="AH1024">
        <v>3.686461</v>
      </c>
      <c r="AI1024">
        <v>3.5828410000000002</v>
      </c>
      <c r="AJ1024">
        <v>3.5513360000000005</v>
      </c>
      <c r="AK1024">
        <v>4.7519172521499993</v>
      </c>
      <c r="AL1024">
        <v>4.5384459767200003</v>
      </c>
      <c r="AM1024">
        <v>4.67282010003</v>
      </c>
      <c r="AN1024">
        <v>5.9603892591999994</v>
      </c>
      <c r="AO1024">
        <v>5.6576285413199994</v>
      </c>
      <c r="AP1024">
        <v>5.5236725284700006</v>
      </c>
      <c r="AQ1024">
        <v>5.43534743856</v>
      </c>
      <c r="AR1024">
        <v>5.3041106262</v>
      </c>
      <c r="AS1024">
        <v>5.5404207902000007</v>
      </c>
      <c r="AT1024">
        <v>5.0945208430899998</v>
      </c>
      <c r="AU1024">
        <v>4.8146100082399998</v>
      </c>
      <c r="AV1024">
        <v>4.6917507954800008</v>
      </c>
      <c r="AW1024">
        <v>4.1787973015700004</v>
      </c>
      <c r="AX1024">
        <v>3.9718853690799998</v>
      </c>
      <c r="AY1024">
        <v>3.75475608098</v>
      </c>
      <c r="AZ1024">
        <v>3.77086642621</v>
      </c>
    </row>
    <row r="1025" spans="11:52" ht="14.4">
      <c r="K1025" t="s">
        <v>1778</v>
      </c>
      <c r="L1025" t="s">
        <v>1748</v>
      </c>
      <c r="M1025" t="s">
        <v>93</v>
      </c>
      <c r="N1025" t="s">
        <v>80</v>
      </c>
      <c r="AC1025">
        <v>1.52101554246</v>
      </c>
      <c r="AD1025">
        <v>1.5201854287800001</v>
      </c>
      <c r="AE1025">
        <v>1.6231248975799999</v>
      </c>
      <c r="AF1025">
        <v>1.4859132928199998</v>
      </c>
      <c r="AG1025">
        <v>1.5617058181700001</v>
      </c>
      <c r="AH1025">
        <v>1.7032227870200001</v>
      </c>
      <c r="AI1025">
        <v>1.9347642592900001</v>
      </c>
      <c r="AJ1025">
        <v>2.2890683592299998</v>
      </c>
      <c r="AK1025">
        <v>1.9973038467299995</v>
      </c>
      <c r="AL1025">
        <v>2.6810376501299999</v>
      </c>
      <c r="AM1025">
        <v>2.4266548744100001</v>
      </c>
      <c r="AN1025">
        <v>2.2088615892100001</v>
      </c>
      <c r="AO1025">
        <v>1.93700368437</v>
      </c>
      <c r="AP1025">
        <v>1.97878194559</v>
      </c>
      <c r="AQ1025">
        <v>1.94722590473</v>
      </c>
      <c r="AR1025">
        <v>2.3026582594999998</v>
      </c>
      <c r="AS1025">
        <v>2.30361934483</v>
      </c>
      <c r="AT1025">
        <v>2.1712419656599997</v>
      </c>
      <c r="AU1025">
        <v>2.1377243801100003</v>
      </c>
      <c r="AV1025">
        <v>2.2528900593000003</v>
      </c>
      <c r="AW1025">
        <v>2.2881430338099999</v>
      </c>
      <c r="AX1025">
        <v>2.3923472117100002</v>
      </c>
      <c r="AY1025">
        <v>2.4043615434499999</v>
      </c>
      <c r="AZ1025">
        <v>1.8311883104299995</v>
      </c>
    </row>
    <row r="1026" spans="11:52" ht="14.4">
      <c r="K1026" t="s">
        <v>1779</v>
      </c>
      <c r="L1026" t="s">
        <v>1780</v>
      </c>
      <c r="M1026" t="s">
        <v>13</v>
      </c>
      <c r="N1026" t="s">
        <v>80</v>
      </c>
      <c r="AC1026">
        <v>0.64300368080437154</v>
      </c>
      <c r="AD1026">
        <v>0.64070998864945927</v>
      </c>
      <c r="AE1026">
        <v>0.65616024686298846</v>
      </c>
      <c r="AF1026">
        <v>0.64213443059291786</v>
      </c>
      <c r="AG1026">
        <v>0.64136189534303401</v>
      </c>
      <c r="AH1026">
        <v>0.6335331742814394</v>
      </c>
      <c r="AI1026">
        <v>0.61918431713520627</v>
      </c>
      <c r="AJ1026">
        <v>0.65226186109014461</v>
      </c>
      <c r="AK1026">
        <v>0.61828723824128229</v>
      </c>
      <c r="AL1026">
        <v>0.61721219682841322</v>
      </c>
      <c r="AM1026">
        <v>0.5901309684947037</v>
      </c>
      <c r="AN1026">
        <v>0.61050614988570251</v>
      </c>
      <c r="AO1026">
        <v>0.62811622742345197</v>
      </c>
      <c r="AP1026">
        <v>0.63723011170156429</v>
      </c>
      <c r="AQ1026">
        <v>0.60872994755841014</v>
      </c>
      <c r="AR1026">
        <v>0.59821913146645411</v>
      </c>
      <c r="AS1026">
        <v>0.59403224543792044</v>
      </c>
      <c r="AT1026">
        <v>0.56335750341132329</v>
      </c>
      <c r="AU1026">
        <v>0.50384513140489129</v>
      </c>
      <c r="AV1026">
        <v>0.48647776115519614</v>
      </c>
      <c r="AW1026">
        <v>0.53348738263233775</v>
      </c>
      <c r="AX1026">
        <v>0.53057776302423787</v>
      </c>
      <c r="AY1026">
        <v>0.5548683091777501</v>
      </c>
      <c r="AZ1026">
        <v>0.56477982113135772</v>
      </c>
    </row>
    <row r="1027" spans="11:52" ht="14.4">
      <c r="K1027" t="s">
        <v>1781</v>
      </c>
      <c r="L1027" t="s">
        <v>1780</v>
      </c>
      <c r="M1027" t="s">
        <v>14</v>
      </c>
      <c r="N1027" t="s">
        <v>80</v>
      </c>
      <c r="AC1027">
        <v>0.36951223247910248</v>
      </c>
      <c r="AD1027">
        <v>0.36298506996327906</v>
      </c>
      <c r="AE1027">
        <v>0.36397292312771823</v>
      </c>
      <c r="AF1027">
        <v>0.37620659971123999</v>
      </c>
      <c r="AG1027">
        <v>0.34595504881397249</v>
      </c>
      <c r="AH1027">
        <v>0.3242498715105398</v>
      </c>
      <c r="AI1027">
        <v>0.2970073943444036</v>
      </c>
      <c r="AJ1027">
        <v>0.33706611665541553</v>
      </c>
      <c r="AK1027">
        <v>0.30984338475335899</v>
      </c>
      <c r="AL1027">
        <v>0.33222986072803834</v>
      </c>
      <c r="AM1027">
        <v>0.33429803119548923</v>
      </c>
      <c r="AN1027">
        <v>0.35534477283468735</v>
      </c>
      <c r="AO1027">
        <v>0.39667753399152439</v>
      </c>
      <c r="AP1027">
        <v>0.39879881209698648</v>
      </c>
      <c r="AQ1027">
        <v>0.39366865472351742</v>
      </c>
      <c r="AR1027">
        <v>0.37522409275617918</v>
      </c>
      <c r="AS1027">
        <v>0.37464059460897731</v>
      </c>
      <c r="AT1027">
        <v>0.33658647386302154</v>
      </c>
      <c r="AU1027">
        <v>0.28270686493716207</v>
      </c>
      <c r="AV1027">
        <v>0.21059563722078473</v>
      </c>
      <c r="AW1027">
        <v>0.35173466727546709</v>
      </c>
      <c r="AX1027">
        <v>0.38684795725379734</v>
      </c>
      <c r="AY1027">
        <v>0.30020349013244002</v>
      </c>
      <c r="AZ1027">
        <v>0.34514883812256802</v>
      </c>
    </row>
    <row r="1028" spans="11:52" ht="14.4">
      <c r="K1028" t="s">
        <v>1782</v>
      </c>
      <c r="L1028" t="s">
        <v>1780</v>
      </c>
      <c r="M1028" t="s">
        <v>92</v>
      </c>
      <c r="N1028" t="s">
        <v>80</v>
      </c>
      <c r="AC1028">
        <v>0.76063557344644539</v>
      </c>
      <c r="AD1028">
        <v>0.75472510007479043</v>
      </c>
      <c r="AE1028">
        <v>0.75498037929043249</v>
      </c>
      <c r="AF1028">
        <v>0.75011750837293989</v>
      </c>
      <c r="AG1028">
        <v>0.79179601335930405</v>
      </c>
      <c r="AH1028">
        <v>0.79573493689499197</v>
      </c>
      <c r="AI1028">
        <v>0.76305579508933852</v>
      </c>
      <c r="AJ1028">
        <v>0.75163738928889245</v>
      </c>
      <c r="AK1028">
        <v>0.76209098471805781</v>
      </c>
      <c r="AL1028">
        <v>0.73774056015895084</v>
      </c>
      <c r="AM1028">
        <v>0.77589597792289489</v>
      </c>
      <c r="AN1028">
        <v>0.776532817533791</v>
      </c>
      <c r="AO1028">
        <v>0.79880204955132228</v>
      </c>
      <c r="AP1028">
        <v>0.76855291547426674</v>
      </c>
      <c r="AQ1028">
        <v>0.77053799951010737</v>
      </c>
      <c r="AR1028">
        <v>0.74923546597339297</v>
      </c>
      <c r="AS1028">
        <v>0.71474652483170786</v>
      </c>
      <c r="AT1028">
        <v>0.69700582492870067</v>
      </c>
      <c r="AU1028">
        <v>0.68351720697480334</v>
      </c>
      <c r="AV1028">
        <v>0.71101713041157522</v>
      </c>
      <c r="AW1028">
        <v>0.64236558223037554</v>
      </c>
      <c r="AX1028">
        <v>0.64199294923992134</v>
      </c>
      <c r="AY1028">
        <v>0.6361071148577111</v>
      </c>
      <c r="AZ1028">
        <v>0.68406761889445766</v>
      </c>
    </row>
    <row r="1029" spans="11:52" ht="14.4">
      <c r="K1029" t="s">
        <v>1783</v>
      </c>
      <c r="L1029" t="s">
        <v>1780</v>
      </c>
      <c r="M1029" t="s">
        <v>15</v>
      </c>
      <c r="N1029" t="s">
        <v>80</v>
      </c>
      <c r="AC1029">
        <v>0.4903734767887527</v>
      </c>
      <c r="AD1029">
        <v>0.48915757163764179</v>
      </c>
      <c r="AE1029" t="s">
        <v>6079</v>
      </c>
      <c r="AF1029" t="s">
        <v>6079</v>
      </c>
      <c r="AG1029">
        <v>0.75251230157657645</v>
      </c>
      <c r="AH1029">
        <v>0.75665744760747466</v>
      </c>
      <c r="AI1029">
        <v>0.77165536821368563</v>
      </c>
      <c r="AJ1029">
        <v>0.75388438179055284</v>
      </c>
      <c r="AK1029">
        <v>0.78374245342725024</v>
      </c>
      <c r="AL1029">
        <v>0.75653863201775484</v>
      </c>
      <c r="AM1029">
        <v>0.74449581096926132</v>
      </c>
      <c r="AN1029">
        <v>0.71075272530208311</v>
      </c>
      <c r="AO1029">
        <v>0.71716391127779899</v>
      </c>
      <c r="AP1029">
        <v>0.73584128959395356</v>
      </c>
      <c r="AQ1029">
        <v>0.72722326590061925</v>
      </c>
      <c r="AR1029">
        <v>0.73014358202046459</v>
      </c>
      <c r="AS1029">
        <v>0.69950244438669373</v>
      </c>
      <c r="AT1029">
        <v>0.63381050694346519</v>
      </c>
      <c r="AU1029">
        <v>0.62551060064075692</v>
      </c>
      <c r="AV1029">
        <v>0.62455011643729375</v>
      </c>
      <c r="AW1029">
        <v>0.61127893699241798</v>
      </c>
      <c r="AX1029">
        <v>0.63841977226426871</v>
      </c>
      <c r="AY1029">
        <v>0.59895346433851704</v>
      </c>
      <c r="AZ1029">
        <v>0.66356420565824048</v>
      </c>
    </row>
    <row r="1030" spans="11:52" ht="14.4">
      <c r="K1030" t="s">
        <v>1784</v>
      </c>
      <c r="L1030" t="s">
        <v>1780</v>
      </c>
      <c r="M1030" t="s">
        <v>91</v>
      </c>
      <c r="N1030" t="s">
        <v>80</v>
      </c>
      <c r="AC1030">
        <v>0.48368085127420057</v>
      </c>
      <c r="AD1030">
        <v>0.53933422294933353</v>
      </c>
      <c r="AE1030">
        <v>0.50792849122679717</v>
      </c>
      <c r="AF1030">
        <v>0.47901137771398666</v>
      </c>
      <c r="AG1030">
        <v>0.4315279960408136</v>
      </c>
      <c r="AH1030">
        <v>0.41056479484703118</v>
      </c>
      <c r="AI1030">
        <v>0.35245676880087434</v>
      </c>
      <c r="AJ1030">
        <v>0.40062603182274098</v>
      </c>
      <c r="AK1030">
        <v>0.27203941641908508</v>
      </c>
      <c r="AL1030">
        <v>0.30885659499964296</v>
      </c>
      <c r="AM1030">
        <v>0.32448290726181123</v>
      </c>
      <c r="AN1030">
        <v>0.39451837250425792</v>
      </c>
      <c r="AO1030">
        <v>0.42790363642758816</v>
      </c>
      <c r="AP1030">
        <v>0.42194124887843137</v>
      </c>
      <c r="AQ1030">
        <v>0.39838575306219576</v>
      </c>
      <c r="AR1030">
        <v>0.34575782597767252</v>
      </c>
      <c r="AS1030">
        <v>0.29256096850270807</v>
      </c>
      <c r="AT1030">
        <v>0.26659566903645193</v>
      </c>
      <c r="AU1030">
        <v>0.25779996376126735</v>
      </c>
      <c r="AV1030">
        <v>0.2842097457845385</v>
      </c>
      <c r="AW1030">
        <v>0.28977330233672605</v>
      </c>
      <c r="AX1030">
        <v>0.31339060701530752</v>
      </c>
      <c r="AY1030">
        <v>0.30776651965957352</v>
      </c>
      <c r="AZ1030">
        <v>0.40774374449888062</v>
      </c>
    </row>
    <row r="1031" spans="11:52" ht="14.4">
      <c r="K1031" t="s">
        <v>1785</v>
      </c>
      <c r="L1031" t="s">
        <v>1780</v>
      </c>
      <c r="M1031" t="s">
        <v>16</v>
      </c>
      <c r="N1031" t="s">
        <v>80</v>
      </c>
      <c r="AC1031">
        <v>0.25492010703518608</v>
      </c>
      <c r="AD1031">
        <v>0.25443831874853789</v>
      </c>
      <c r="AE1031">
        <v>0.25047916045732144</v>
      </c>
      <c r="AF1031">
        <v>0.2402656582393006</v>
      </c>
      <c r="AG1031">
        <v>0.24242026071159031</v>
      </c>
      <c r="AH1031">
        <v>0.23590369229464736</v>
      </c>
      <c r="AI1031">
        <v>0.19432019817790497</v>
      </c>
      <c r="AJ1031">
        <v>0.21968842381048395</v>
      </c>
      <c r="AK1031">
        <v>0.19681051958525567</v>
      </c>
      <c r="AL1031">
        <v>0.2156207515769645</v>
      </c>
      <c r="AM1031">
        <v>0.21008017126310627</v>
      </c>
      <c r="AN1031">
        <v>0.21057386979609413</v>
      </c>
      <c r="AO1031">
        <v>0.20581332420953269</v>
      </c>
      <c r="AP1031">
        <v>0.21684574033516985</v>
      </c>
      <c r="AQ1031">
        <v>0.22523882508972359</v>
      </c>
      <c r="AR1031">
        <v>0.20357422148689769</v>
      </c>
      <c r="AS1031">
        <v>0.19147898887381201</v>
      </c>
      <c r="AT1031">
        <v>0.16256344133516015</v>
      </c>
      <c r="AU1031">
        <v>0.15106655396232865</v>
      </c>
      <c r="AV1031">
        <v>0.16342373197038579</v>
      </c>
      <c r="AW1031">
        <v>0.19946589129644968</v>
      </c>
      <c r="AX1031">
        <v>0.20024923747523937</v>
      </c>
      <c r="AY1031">
        <v>0.19792273364970983</v>
      </c>
      <c r="AZ1031">
        <v>0.2215392932408671</v>
      </c>
    </row>
    <row r="1032" spans="11:52" ht="14.4">
      <c r="K1032" t="s">
        <v>1786</v>
      </c>
      <c r="L1032" t="s">
        <v>1780</v>
      </c>
      <c r="M1032" t="s">
        <v>17</v>
      </c>
      <c r="N1032" t="s">
        <v>80</v>
      </c>
      <c r="AC1032">
        <v>9.4642610578988262E-2</v>
      </c>
      <c r="AD1032">
        <v>0.10950205468210356</v>
      </c>
      <c r="AE1032">
        <v>9.9482931821569212E-2</v>
      </c>
      <c r="AF1032">
        <v>8.5235952960536709E-2</v>
      </c>
      <c r="AG1032">
        <v>0.1107868744042842</v>
      </c>
      <c r="AH1032">
        <v>0.12127505065987353</v>
      </c>
      <c r="AI1032">
        <v>0.11866963492310673</v>
      </c>
      <c r="AJ1032">
        <v>0.1081448087766843</v>
      </c>
      <c r="AK1032">
        <v>0.12332114029753924</v>
      </c>
      <c r="AL1032">
        <v>0.12017927556662721</v>
      </c>
      <c r="AM1032">
        <v>0.12817434805340747</v>
      </c>
      <c r="AN1032">
        <v>0.12961237741446197</v>
      </c>
      <c r="AO1032">
        <v>0.14043229849395153</v>
      </c>
      <c r="AP1032">
        <v>0.14217824302597423</v>
      </c>
      <c r="AQ1032">
        <v>0.15458839159577306</v>
      </c>
      <c r="AR1032">
        <v>0.1161306989665538</v>
      </c>
      <c r="AS1032">
        <v>0.1267362358024266</v>
      </c>
      <c r="AT1032">
        <v>0.11944948358048404</v>
      </c>
      <c r="AU1032">
        <v>0.11423229442820924</v>
      </c>
      <c r="AV1032">
        <v>0.10012189597328608</v>
      </c>
      <c r="AW1032">
        <v>0.10157465933506536</v>
      </c>
      <c r="AX1032">
        <v>9.5750786827972612E-2</v>
      </c>
      <c r="AY1032">
        <v>9.5952618551599714E-2</v>
      </c>
      <c r="AZ1032">
        <v>0.10236569690698888</v>
      </c>
    </row>
    <row r="1033" spans="11:52" ht="14.4">
      <c r="K1033" t="s">
        <v>1787</v>
      </c>
      <c r="L1033" t="s">
        <v>1780</v>
      </c>
      <c r="M1033" t="s">
        <v>97</v>
      </c>
      <c r="N1033" t="s">
        <v>80</v>
      </c>
      <c r="O1033" t="s">
        <v>6079</v>
      </c>
      <c r="P1033" t="s">
        <v>6079</v>
      </c>
      <c r="Q1033" t="s">
        <v>6079</v>
      </c>
      <c r="R1033" t="s">
        <v>6079</v>
      </c>
      <c r="S1033" t="s">
        <v>6079</v>
      </c>
      <c r="T1033" t="s">
        <v>6079</v>
      </c>
      <c r="AC1033">
        <v>0.88764183587774814</v>
      </c>
      <c r="AD1033">
        <v>0.84506409593447684</v>
      </c>
      <c r="AE1033">
        <v>0.83538921312524739</v>
      </c>
      <c r="AF1033">
        <v>0.89696720469856284</v>
      </c>
      <c r="AG1033">
        <v>0.75969539954439125</v>
      </c>
      <c r="AH1033">
        <v>0.80531203697025733</v>
      </c>
      <c r="AI1033">
        <v>0.79699166738934923</v>
      </c>
      <c r="AJ1033">
        <v>0.85137510954226492</v>
      </c>
      <c r="AK1033">
        <v>0.87293585050325917</v>
      </c>
      <c r="AL1033">
        <v>0.35837739704853766</v>
      </c>
      <c r="AM1033">
        <v>0.3681392815229293</v>
      </c>
      <c r="AN1033">
        <v>0.33690679798862561</v>
      </c>
      <c r="AO1033">
        <v>0.22589532053620279</v>
      </c>
      <c r="AP1033">
        <v>0.22151226931686993</v>
      </c>
      <c r="AQ1033">
        <v>0.22492679973426316</v>
      </c>
      <c r="AR1033">
        <v>0.22125188854244857</v>
      </c>
      <c r="AS1033">
        <v>0.34103339712303871</v>
      </c>
      <c r="AT1033">
        <v>0.22062147507457955</v>
      </c>
      <c r="AU1033">
        <v>0.22094952017939792</v>
      </c>
      <c r="AV1033">
        <v>0.71553824108938169</v>
      </c>
      <c r="AW1033">
        <v>0.72128793534536306</v>
      </c>
      <c r="AX1033">
        <v>0.73649328504430589</v>
      </c>
      <c r="AY1033">
        <v>0.74067990435377429</v>
      </c>
      <c r="AZ1033">
        <v>0.72977432276096532</v>
      </c>
    </row>
    <row r="1034" spans="11:52" ht="14.4">
      <c r="K1034" t="s">
        <v>1788</v>
      </c>
      <c r="L1034" t="s">
        <v>1780</v>
      </c>
      <c r="M1034" t="s">
        <v>18</v>
      </c>
      <c r="N1034" t="s">
        <v>80</v>
      </c>
      <c r="AC1034">
        <v>0.53179035473070002</v>
      </c>
      <c r="AD1034">
        <v>0.53039098652252881</v>
      </c>
      <c r="AE1034">
        <v>0.50724754676805384</v>
      </c>
      <c r="AF1034">
        <v>0.49689082899246551</v>
      </c>
      <c r="AG1034">
        <v>0.48048143594354242</v>
      </c>
      <c r="AH1034">
        <v>0.4703684977682453</v>
      </c>
      <c r="AI1034">
        <v>0.45795068653986598</v>
      </c>
      <c r="AJ1034">
        <v>0.48221362028809855</v>
      </c>
      <c r="AK1034">
        <v>0.40577406856254961</v>
      </c>
      <c r="AL1034">
        <v>0.41846287669655002</v>
      </c>
      <c r="AM1034">
        <v>0.44224103009234583</v>
      </c>
      <c r="AN1034">
        <v>0.4862219415641521</v>
      </c>
      <c r="AO1034">
        <v>0.48759676952935088</v>
      </c>
      <c r="AP1034">
        <v>0.48452688177148789</v>
      </c>
      <c r="AQ1034">
        <v>0.4675526966190196</v>
      </c>
      <c r="AR1034">
        <v>0.45380925148211654</v>
      </c>
      <c r="AS1034">
        <v>0.46249842846835237</v>
      </c>
      <c r="AT1034">
        <v>0.42472418045306454</v>
      </c>
      <c r="AU1034">
        <v>0.38492821451976761</v>
      </c>
      <c r="AV1034">
        <v>0.39230944278803198</v>
      </c>
      <c r="AW1034">
        <v>0.39893169565419634</v>
      </c>
      <c r="AX1034">
        <v>0.39053268229386978</v>
      </c>
      <c r="AY1034">
        <v>0.36022634184601804</v>
      </c>
      <c r="AZ1034">
        <v>0.39438873154612858</v>
      </c>
    </row>
    <row r="1035" spans="11:52" ht="14.4">
      <c r="K1035" t="s">
        <v>1789</v>
      </c>
      <c r="L1035" t="s">
        <v>1780</v>
      </c>
      <c r="M1035" t="s">
        <v>34</v>
      </c>
      <c r="N1035" t="s">
        <v>80</v>
      </c>
      <c r="AC1035">
        <v>0.33836703152669428</v>
      </c>
      <c r="AD1035">
        <v>0.33318472403420679</v>
      </c>
      <c r="AE1035">
        <v>0.34412702749039209</v>
      </c>
      <c r="AF1035">
        <v>0.32689849465912668</v>
      </c>
      <c r="AG1035">
        <v>0.33644524792593306</v>
      </c>
      <c r="AH1035">
        <v>0.32513388596130749</v>
      </c>
      <c r="AI1035">
        <v>0.30226842583979446</v>
      </c>
      <c r="AJ1035">
        <v>0.32264135322653165</v>
      </c>
      <c r="AK1035">
        <v>0.29134460075926977</v>
      </c>
      <c r="AL1035">
        <v>0.31746991260761814</v>
      </c>
      <c r="AM1035">
        <v>0.31834073038245331</v>
      </c>
      <c r="AN1035">
        <v>0.32037693268212608</v>
      </c>
      <c r="AO1035">
        <v>0.3439225081638404</v>
      </c>
      <c r="AP1035">
        <v>0.35898835870026291</v>
      </c>
      <c r="AQ1035">
        <v>0.35687180262690371</v>
      </c>
      <c r="AR1035">
        <v>0.33819073706458802</v>
      </c>
      <c r="AS1035">
        <v>0.32481906977046437</v>
      </c>
      <c r="AT1035">
        <v>0.29071898551935305</v>
      </c>
      <c r="AU1035">
        <v>0.25677701855574342</v>
      </c>
      <c r="AV1035">
        <v>0.27727071812817744</v>
      </c>
      <c r="AW1035">
        <v>0.30380408998845304</v>
      </c>
      <c r="AX1035">
        <v>0.30891845992553496</v>
      </c>
      <c r="AY1035">
        <v>0.29254538551422921</v>
      </c>
      <c r="AZ1035">
        <v>0.31618595021191553</v>
      </c>
    </row>
    <row r="1036" spans="11:52" ht="14.4">
      <c r="K1036" t="s">
        <v>1790</v>
      </c>
      <c r="L1036" t="s">
        <v>1780</v>
      </c>
      <c r="M1036" t="s">
        <v>19</v>
      </c>
      <c r="N1036" t="s">
        <v>80</v>
      </c>
      <c r="AC1036">
        <v>0.67566636097755806</v>
      </c>
      <c r="AD1036">
        <v>0.65118087466511754</v>
      </c>
      <c r="AE1036">
        <v>0.69386648260605854</v>
      </c>
      <c r="AF1036">
        <v>0.20934007889118025</v>
      </c>
      <c r="AG1036">
        <v>0.21605395652367448</v>
      </c>
      <c r="AH1036">
        <v>0.19255312580113779</v>
      </c>
      <c r="AI1036">
        <v>0.17996362277456027</v>
      </c>
      <c r="AJ1036">
        <v>0.17433344614771151</v>
      </c>
      <c r="AK1036">
        <v>0.21545318435749547</v>
      </c>
      <c r="AL1036">
        <v>0.22357781985381281</v>
      </c>
      <c r="AM1036">
        <v>0.23410048061502983</v>
      </c>
      <c r="AN1036">
        <v>0.22482359766434928</v>
      </c>
      <c r="AO1036">
        <v>0.2364911183823383</v>
      </c>
      <c r="AP1036">
        <v>0.24720641879826188</v>
      </c>
      <c r="AQ1036">
        <v>0.23540479879553872</v>
      </c>
      <c r="AR1036">
        <v>0.19793672878480495</v>
      </c>
      <c r="AS1036">
        <v>0.23591661014080173</v>
      </c>
      <c r="AT1036">
        <v>0.23422761597833949</v>
      </c>
      <c r="AU1036">
        <v>0.19311962398990265</v>
      </c>
      <c r="AV1036">
        <v>0.20100458975508373</v>
      </c>
      <c r="AW1036">
        <v>0.21041912645511932</v>
      </c>
      <c r="AX1036">
        <v>0.21958350667707704</v>
      </c>
      <c r="AY1036">
        <v>0.1989360578146756</v>
      </c>
      <c r="AZ1036">
        <v>0.16387883357010999</v>
      </c>
    </row>
    <row r="1037" spans="11:52" ht="14.4">
      <c r="K1037" t="s">
        <v>1791</v>
      </c>
      <c r="L1037" t="s">
        <v>1780</v>
      </c>
      <c r="M1037" t="s">
        <v>20</v>
      </c>
      <c r="N1037" t="s">
        <v>80</v>
      </c>
      <c r="AC1037">
        <v>0.32127077383166935</v>
      </c>
      <c r="AD1037">
        <v>0.30402785239768781</v>
      </c>
      <c r="AE1037">
        <v>0.31560305648010828</v>
      </c>
      <c r="AF1037">
        <v>0.28723488536929448</v>
      </c>
      <c r="AG1037">
        <v>0.31102413876354584</v>
      </c>
      <c r="AH1037">
        <v>0.28952079928897084</v>
      </c>
      <c r="AI1037">
        <v>0.26934127690645071</v>
      </c>
      <c r="AJ1037">
        <v>0.28197185185863499</v>
      </c>
      <c r="AK1037">
        <v>0.25389355243376077</v>
      </c>
      <c r="AL1037">
        <v>0.29471880685786117</v>
      </c>
      <c r="AM1037">
        <v>0.29469008464616209</v>
      </c>
      <c r="AN1037">
        <v>0.29459412320089601</v>
      </c>
      <c r="AO1037">
        <v>0.33992483285367248</v>
      </c>
      <c r="AP1037">
        <v>0.35450077313167239</v>
      </c>
      <c r="AQ1037">
        <v>0.35190070716385807</v>
      </c>
      <c r="AR1037">
        <v>0.32934783012055902</v>
      </c>
      <c r="AS1037">
        <v>0.31315719658626223</v>
      </c>
      <c r="AT1037">
        <v>0.28145000045830193</v>
      </c>
      <c r="AU1037">
        <v>0.24414206275979683</v>
      </c>
      <c r="AV1037">
        <v>0.27433569867951874</v>
      </c>
      <c r="AW1037">
        <v>0.29590378481959795</v>
      </c>
      <c r="AX1037">
        <v>0.30419445255262134</v>
      </c>
      <c r="AY1037">
        <v>0.2806692864725317</v>
      </c>
      <c r="AZ1037">
        <v>0.30605740295471717</v>
      </c>
    </row>
    <row r="1038" spans="11:52" ht="14.4">
      <c r="K1038" t="s">
        <v>1792</v>
      </c>
      <c r="L1038" t="s">
        <v>1780</v>
      </c>
      <c r="M1038" t="s">
        <v>21</v>
      </c>
      <c r="N1038" t="s">
        <v>80</v>
      </c>
      <c r="AC1038">
        <v>0.31946760552836356</v>
      </c>
      <c r="AD1038">
        <v>0.31499134179224164</v>
      </c>
      <c r="AE1038">
        <v>0.32875118309454271</v>
      </c>
      <c r="AF1038">
        <v>0.32527830270519603</v>
      </c>
      <c r="AG1038">
        <v>0.33217115943840825</v>
      </c>
      <c r="AH1038">
        <v>0.32277694272989699</v>
      </c>
      <c r="AI1038">
        <v>0.29781488068925394</v>
      </c>
      <c r="AJ1038">
        <v>0.32264965592899014</v>
      </c>
      <c r="AK1038">
        <v>0.24974592714014071</v>
      </c>
      <c r="AL1038">
        <v>0.28679020048386977</v>
      </c>
      <c r="AM1038">
        <v>0.28820703006219983</v>
      </c>
      <c r="AN1038">
        <v>0.28481639174787482</v>
      </c>
    </row>
    <row r="1039" spans="11:52" ht="14.4">
      <c r="K1039" t="s">
        <v>1793</v>
      </c>
      <c r="L1039" t="s">
        <v>1780</v>
      </c>
      <c r="M1039" t="s">
        <v>22</v>
      </c>
      <c r="N1039" t="s">
        <v>80</v>
      </c>
      <c r="AC1039">
        <v>0.4862305737003581</v>
      </c>
      <c r="AD1039">
        <v>0.48399767835001672</v>
      </c>
      <c r="AE1039">
        <v>0.52603768412712315</v>
      </c>
      <c r="AF1039">
        <v>0.5425671732520464</v>
      </c>
      <c r="AG1039">
        <v>0.58907544968329073</v>
      </c>
      <c r="AH1039">
        <v>0.57417261641085937</v>
      </c>
      <c r="AI1039">
        <v>0.54012966816789565</v>
      </c>
      <c r="AJ1039">
        <v>0.57261844178641819</v>
      </c>
      <c r="AK1039">
        <v>0.55159003945500473</v>
      </c>
      <c r="AL1039">
        <v>0.53698359884344027</v>
      </c>
      <c r="AM1039">
        <v>0.53763830181155747</v>
      </c>
      <c r="AN1039">
        <v>0.53542314140849756</v>
      </c>
      <c r="AO1039">
        <v>0.60129372488615951</v>
      </c>
      <c r="AP1039">
        <v>0.5918591821932756</v>
      </c>
      <c r="AQ1039">
        <v>0.61106824485094768</v>
      </c>
      <c r="AR1039">
        <v>0.62880861759229068</v>
      </c>
      <c r="AS1039">
        <v>0.53519642980072923</v>
      </c>
      <c r="AT1039">
        <v>0.47130261341645246</v>
      </c>
      <c r="AU1039">
        <v>0.39011184698591667</v>
      </c>
      <c r="AV1039">
        <v>0.40834526326963894</v>
      </c>
      <c r="AW1039">
        <v>0.42312792357166934</v>
      </c>
      <c r="AX1039">
        <v>0.44879167816794846</v>
      </c>
      <c r="AY1039">
        <v>0.42796574532890141</v>
      </c>
      <c r="AZ1039">
        <v>0.50834891388333658</v>
      </c>
    </row>
    <row r="1040" spans="11:52" ht="14.4">
      <c r="K1040" t="s">
        <v>1794</v>
      </c>
      <c r="L1040" t="s">
        <v>1780</v>
      </c>
      <c r="M1040" t="s">
        <v>90</v>
      </c>
      <c r="N1040" t="s">
        <v>80</v>
      </c>
      <c r="AC1040">
        <v>0.40951278719768808</v>
      </c>
      <c r="AD1040">
        <v>0.4210357604538395</v>
      </c>
      <c r="AE1040">
        <v>0.43530278873832851</v>
      </c>
      <c r="AF1040">
        <v>0.37994269448186674</v>
      </c>
      <c r="AG1040">
        <v>0.42494804851481538</v>
      </c>
      <c r="AH1040">
        <v>0.41780003371400082</v>
      </c>
      <c r="AI1040">
        <v>0.42625005789711518</v>
      </c>
      <c r="AJ1040">
        <v>0.4228369126240511</v>
      </c>
      <c r="AK1040">
        <v>0.42596616197969323</v>
      </c>
      <c r="AL1040">
        <v>0.43417529640652414</v>
      </c>
      <c r="AM1040">
        <v>0.4049667149662643</v>
      </c>
      <c r="AN1040">
        <v>0.44239552726143178</v>
      </c>
      <c r="AO1040">
        <v>0.46391207011664298</v>
      </c>
      <c r="AP1040">
        <v>0.45961123721979819</v>
      </c>
      <c r="AQ1040">
        <v>0.42976292673468758</v>
      </c>
      <c r="AR1040">
        <v>0.4755991764148948</v>
      </c>
      <c r="AS1040">
        <v>0.40670598826479537</v>
      </c>
      <c r="AT1040">
        <v>0.3905172430956963</v>
      </c>
      <c r="AU1040">
        <v>0.39425567270872158</v>
      </c>
      <c r="AV1040">
        <v>0.4226552945436618</v>
      </c>
      <c r="AW1040">
        <v>0.45957144577995473</v>
      </c>
      <c r="AX1040">
        <v>0.54205750784430884</v>
      </c>
      <c r="AY1040">
        <v>0.61226509701332765</v>
      </c>
      <c r="AZ1040">
        <v>0.6030111313969273</v>
      </c>
    </row>
    <row r="1041" spans="11:52" ht="14.4">
      <c r="K1041" t="s">
        <v>1795</v>
      </c>
      <c r="L1041" t="s">
        <v>1780</v>
      </c>
      <c r="M1041" t="s">
        <v>23</v>
      </c>
      <c r="N1041" t="s">
        <v>80</v>
      </c>
      <c r="AC1041">
        <v>0.73839386348843228</v>
      </c>
      <c r="AD1041">
        <v>0.68688932696113492</v>
      </c>
      <c r="AE1041">
        <v>0.69986983275855064</v>
      </c>
      <c r="AF1041">
        <v>0.70984867645949468</v>
      </c>
      <c r="AG1041">
        <v>0.69963431189058156</v>
      </c>
      <c r="AH1041">
        <v>0.70698900474525705</v>
      </c>
      <c r="AI1041">
        <v>0.6683063707754342</v>
      </c>
      <c r="AJ1041">
        <v>0.64401044957752296</v>
      </c>
      <c r="AK1041">
        <v>0.58172351548975942</v>
      </c>
      <c r="AL1041">
        <v>0.54561695276962541</v>
      </c>
      <c r="AM1041">
        <v>0.49720465894418686</v>
      </c>
      <c r="AN1041">
        <v>0.39775297659218867</v>
      </c>
      <c r="AO1041">
        <v>0.44277944771274519</v>
      </c>
      <c r="AP1041">
        <v>0.41397618805030234</v>
      </c>
      <c r="AQ1041">
        <v>0.38704987559550214</v>
      </c>
      <c r="AR1041">
        <v>0.30450731536711945</v>
      </c>
      <c r="AS1041">
        <v>0.26919317034986612</v>
      </c>
      <c r="AT1041">
        <v>0.27802792451426017</v>
      </c>
      <c r="AU1041">
        <v>0.2543521944760167</v>
      </c>
      <c r="AV1041">
        <v>0.19847388449284589</v>
      </c>
      <c r="AW1041">
        <v>0.2322313194370218</v>
      </c>
      <c r="AX1041">
        <v>0.29272640142027606</v>
      </c>
      <c r="AY1041">
        <v>0.28647685924980737</v>
      </c>
      <c r="AZ1041">
        <v>0.26098649721320089</v>
      </c>
    </row>
    <row r="1042" spans="11:52" ht="14.4">
      <c r="K1042" t="s">
        <v>1796</v>
      </c>
      <c r="L1042" t="s">
        <v>1780</v>
      </c>
      <c r="M1042" t="s">
        <v>24</v>
      </c>
      <c r="N1042" t="s">
        <v>80</v>
      </c>
      <c r="AC1042">
        <v>0.70524941044887923</v>
      </c>
      <c r="AD1042">
        <v>0.72537745881560933</v>
      </c>
      <c r="AE1042">
        <v>0.73819113316746277</v>
      </c>
      <c r="AF1042">
        <v>0.7362319548781886</v>
      </c>
      <c r="AG1042">
        <v>0.85714026921874942</v>
      </c>
      <c r="AH1042">
        <v>0.83962839808620415</v>
      </c>
      <c r="AI1042">
        <v>0.83133779580678913</v>
      </c>
      <c r="AJ1042">
        <v>0.84695362581065947</v>
      </c>
      <c r="AK1042">
        <v>0.84285463889444689</v>
      </c>
      <c r="AL1042">
        <v>0.83090013011191299</v>
      </c>
      <c r="AM1042">
        <v>0.82925584643553685</v>
      </c>
      <c r="AN1042">
        <v>0.85180436954455252</v>
      </c>
      <c r="AO1042">
        <v>0.86161494631095503</v>
      </c>
      <c r="AP1042">
        <v>0.8602305792762398</v>
      </c>
      <c r="AQ1042">
        <v>0.8571987402706337</v>
      </c>
      <c r="AR1042">
        <v>0.85506257071321823</v>
      </c>
      <c r="AS1042">
        <v>0.80084963387237706</v>
      </c>
      <c r="AT1042">
        <v>0.73419688191810095</v>
      </c>
      <c r="AU1042">
        <v>0.64695978434862245</v>
      </c>
      <c r="AV1042">
        <v>0.65194119570958042</v>
      </c>
      <c r="AW1042">
        <v>0.65940848681173658</v>
      </c>
      <c r="AX1042">
        <v>0.64638951659421817</v>
      </c>
      <c r="AY1042">
        <v>0.6573104725040263</v>
      </c>
      <c r="AZ1042">
        <v>0.47884040105820791</v>
      </c>
    </row>
    <row r="1043" spans="11:52" ht="14.4">
      <c r="K1043" t="s">
        <v>1797</v>
      </c>
      <c r="L1043" t="s">
        <v>1780</v>
      </c>
      <c r="M1043" t="s">
        <v>1386</v>
      </c>
      <c r="N1043" t="s">
        <v>80</v>
      </c>
      <c r="O1043" t="s">
        <v>6079</v>
      </c>
      <c r="P1043" t="s">
        <v>6079</v>
      </c>
      <c r="Q1043" t="s">
        <v>6079</v>
      </c>
      <c r="R1043" t="s">
        <v>6079</v>
      </c>
      <c r="S1043" t="s">
        <v>6079</v>
      </c>
      <c r="T1043" t="s">
        <v>6079</v>
      </c>
      <c r="U1043" t="s">
        <v>6079</v>
      </c>
      <c r="V1043" t="s">
        <v>6079</v>
      </c>
      <c r="W1043" t="s">
        <v>6079</v>
      </c>
      <c r="X1043" t="s">
        <v>6079</v>
      </c>
      <c r="Y1043" t="s">
        <v>6079</v>
      </c>
      <c r="Z1043" t="s">
        <v>6079</v>
      </c>
      <c r="AA1043" t="s">
        <v>6079</v>
      </c>
      <c r="AC1043">
        <v>0.71469379726015292</v>
      </c>
      <c r="AD1043">
        <v>0.7417352872586902</v>
      </c>
      <c r="AE1043">
        <v>0.73707042054601979</v>
      </c>
      <c r="AF1043">
        <v>0.7463285114226702</v>
      </c>
      <c r="AG1043">
        <v>0.76570533049984013</v>
      </c>
      <c r="AH1043">
        <v>0.78049200133908747</v>
      </c>
      <c r="AI1043">
        <v>0.79468610507792092</v>
      </c>
      <c r="AJ1043">
        <v>0.77357773171110444</v>
      </c>
      <c r="AK1043">
        <v>0.82404377884413404</v>
      </c>
      <c r="AL1043">
        <v>0.84773628502147003</v>
      </c>
      <c r="AM1043">
        <v>0.85641052456192801</v>
      </c>
      <c r="AN1043">
        <v>0.86972063291611779</v>
      </c>
      <c r="AO1043">
        <v>0.86520392013595693</v>
      </c>
      <c r="AP1043">
        <v>0.86744859271615948</v>
      </c>
      <c r="AQ1043">
        <v>0.86732473224831619</v>
      </c>
      <c r="AR1043">
        <v>0.87242460369245101</v>
      </c>
      <c r="AS1043">
        <v>0.85138697754306014</v>
      </c>
      <c r="AT1043">
        <v>0.85855017753807683</v>
      </c>
      <c r="AU1043">
        <v>0.86329750848474429</v>
      </c>
      <c r="AV1043">
        <v>0.86055343453637201</v>
      </c>
      <c r="AW1043">
        <v>0.86890059567455269</v>
      </c>
      <c r="AX1043">
        <v>0.8934361270320148</v>
      </c>
      <c r="AY1043">
        <v>0.90100179652280066</v>
      </c>
      <c r="AZ1043">
        <v>0.89046336427486406</v>
      </c>
    </row>
    <row r="1044" spans="11:52" ht="14.4">
      <c r="K1044" t="s">
        <v>1798</v>
      </c>
      <c r="L1044" t="s">
        <v>1780</v>
      </c>
      <c r="M1044" t="s">
        <v>25</v>
      </c>
      <c r="N1044" t="s">
        <v>80</v>
      </c>
      <c r="AC1044">
        <v>0.67564744000960941</v>
      </c>
      <c r="AD1044">
        <v>0.67587692851153891</v>
      </c>
      <c r="AE1044">
        <v>0.67925245618815278</v>
      </c>
      <c r="AF1044">
        <v>0.6523558683398536</v>
      </c>
      <c r="AG1044">
        <v>0.66294987715036335</v>
      </c>
      <c r="AH1044">
        <v>0.65447940708056751</v>
      </c>
      <c r="AI1044">
        <v>0.64062413502474302</v>
      </c>
      <c r="AJ1044">
        <v>0.65377809013142385</v>
      </c>
      <c r="AK1044">
        <v>0.62945255278355783</v>
      </c>
      <c r="AL1044">
        <v>0.62917434988471921</v>
      </c>
      <c r="AM1044">
        <v>0.63192871859074184</v>
      </c>
      <c r="AN1044">
        <v>0.60770854502376148</v>
      </c>
      <c r="AO1044">
        <v>0.63734123533987053</v>
      </c>
      <c r="AP1044">
        <v>0.66173360180512464</v>
      </c>
      <c r="AQ1044">
        <v>0.65315078874885668</v>
      </c>
      <c r="AR1044">
        <v>0.65602314299560927</v>
      </c>
      <c r="AS1044">
        <v>0.64019956118831611</v>
      </c>
      <c r="AT1044">
        <v>0.601041743942898</v>
      </c>
      <c r="AU1044">
        <v>0.5379241886271191</v>
      </c>
      <c r="AV1044">
        <v>0.55834108128977566</v>
      </c>
      <c r="AW1044">
        <v>0.593487177904509</v>
      </c>
      <c r="AX1044">
        <v>0.61638035595156104</v>
      </c>
      <c r="AY1044">
        <v>0.60869837315051512</v>
      </c>
      <c r="AZ1044">
        <v>0.64764502532306034</v>
      </c>
    </row>
    <row r="1045" spans="11:52" ht="14.4">
      <c r="K1045" t="s">
        <v>5672</v>
      </c>
      <c r="L1045" t="s">
        <v>1780</v>
      </c>
      <c r="M1045" t="s">
        <v>5610</v>
      </c>
      <c r="N1045" t="s">
        <v>80</v>
      </c>
      <c r="AO1045">
        <v>0.47679663544887801</v>
      </c>
      <c r="AP1045" t="s">
        <v>6079</v>
      </c>
      <c r="AQ1045" t="s">
        <v>6079</v>
      </c>
      <c r="AR1045" t="s">
        <v>6079</v>
      </c>
      <c r="AS1045" t="s">
        <v>6079</v>
      </c>
      <c r="AT1045">
        <v>0.21506678576751315</v>
      </c>
      <c r="AU1045">
        <v>0.19029576841209367</v>
      </c>
      <c r="AV1045">
        <v>0.50153101749046602</v>
      </c>
      <c r="AW1045">
        <v>0.51146613712516931</v>
      </c>
      <c r="AX1045">
        <v>0.4896221914160101</v>
      </c>
      <c r="AY1045">
        <v>0.22559111805110613</v>
      </c>
      <c r="AZ1045">
        <v>0.55711915976530602</v>
      </c>
    </row>
    <row r="1046" spans="11:52" ht="14.4">
      <c r="K1046" t="s">
        <v>1799</v>
      </c>
      <c r="L1046" t="s">
        <v>1780</v>
      </c>
      <c r="M1046" t="s">
        <v>98</v>
      </c>
      <c r="N1046" t="s">
        <v>80</v>
      </c>
      <c r="AC1046">
        <v>0.91988727490740652</v>
      </c>
      <c r="AD1046">
        <v>0.8570330615328634</v>
      </c>
      <c r="AE1046">
        <v>0.8611462086571553</v>
      </c>
      <c r="AF1046">
        <v>0.86088729263663388</v>
      </c>
      <c r="AG1046">
        <v>0.85489317240136908</v>
      </c>
      <c r="AH1046">
        <v>0.85304434655987249</v>
      </c>
      <c r="AI1046">
        <v>0.83418680755648356</v>
      </c>
      <c r="AJ1046">
        <v>0.85733378421891493</v>
      </c>
      <c r="AK1046">
        <v>0.91909976759330625</v>
      </c>
      <c r="AL1046">
        <v>0.94796567645169616</v>
      </c>
      <c r="AM1046">
        <v>0.94444975271675136</v>
      </c>
      <c r="AN1046">
        <v>0.95268598049206576</v>
      </c>
      <c r="AO1046">
        <v>0.94563531805343093</v>
      </c>
      <c r="AP1046">
        <v>0.44744305695248521</v>
      </c>
      <c r="AQ1046">
        <v>0.44890381770748922</v>
      </c>
      <c r="AR1046">
        <v>0.45858968645169218</v>
      </c>
      <c r="AS1046">
        <v>0.30635656015844653</v>
      </c>
      <c r="AT1046">
        <v>0.18208649883392944</v>
      </c>
      <c r="AU1046">
        <v>0.29290552629170097</v>
      </c>
      <c r="AV1046">
        <v>0.27859735591319112</v>
      </c>
      <c r="AW1046">
        <v>0.27292402299286284</v>
      </c>
      <c r="AX1046">
        <v>0.2499947594905626</v>
      </c>
      <c r="AY1046">
        <v>0.23717751161717376</v>
      </c>
      <c r="AZ1046">
        <v>0.2356179752892652</v>
      </c>
    </row>
    <row r="1047" spans="11:52" ht="14.4">
      <c r="K1047" t="s">
        <v>1800</v>
      </c>
      <c r="L1047" t="s">
        <v>1780</v>
      </c>
      <c r="M1047" t="s">
        <v>94</v>
      </c>
      <c r="N1047" t="s">
        <v>80</v>
      </c>
      <c r="AC1047">
        <v>8.0464872610579774E-2</v>
      </c>
      <c r="AD1047">
        <v>0.10825693506623928</v>
      </c>
      <c r="AE1047">
        <v>0.10439967767004676</v>
      </c>
      <c r="AF1047">
        <v>0.12032784772018625</v>
      </c>
      <c r="AG1047">
        <v>0.1167480456779634</v>
      </c>
      <c r="AH1047">
        <v>0.109974447653781</v>
      </c>
      <c r="AI1047">
        <v>0.11033534907166694</v>
      </c>
      <c r="AJ1047">
        <v>0.10802863524853196</v>
      </c>
      <c r="AK1047">
        <v>0.1037044251147019</v>
      </c>
      <c r="AL1047">
        <v>0.14396591889220536</v>
      </c>
      <c r="AM1047">
        <v>0.14214835522397781</v>
      </c>
      <c r="AN1047">
        <v>0.58297816636141708</v>
      </c>
      <c r="AO1047">
        <v>0.62676379181590769</v>
      </c>
      <c r="AP1047">
        <v>0.61655121613903652</v>
      </c>
      <c r="AQ1047">
        <v>0.57728716986947493</v>
      </c>
      <c r="AR1047">
        <v>0.5475135056904018</v>
      </c>
      <c r="AS1047">
        <v>0.5299951093600147</v>
      </c>
      <c r="AT1047">
        <v>0.47240193311926848</v>
      </c>
      <c r="AU1047">
        <v>0.39735557273761407</v>
      </c>
      <c r="AV1047">
        <v>0.44363255534930135</v>
      </c>
      <c r="AW1047">
        <v>0.50004727406851368</v>
      </c>
      <c r="AX1047">
        <v>0.50284714495465743</v>
      </c>
      <c r="AY1047">
        <v>0.52969596647822637</v>
      </c>
      <c r="AZ1047">
        <v>0.55010817000427281</v>
      </c>
    </row>
    <row r="1048" spans="11:52" ht="14.4">
      <c r="K1048" t="s">
        <v>1801</v>
      </c>
      <c r="L1048" t="s">
        <v>1780</v>
      </c>
      <c r="M1048" t="s">
        <v>99</v>
      </c>
      <c r="N1048" t="s">
        <v>80</v>
      </c>
      <c r="AC1048">
        <v>0.60761513775570253</v>
      </c>
      <c r="AD1048">
        <v>0.41722347250582503</v>
      </c>
      <c r="AE1048">
        <v>0.29788853548650418</v>
      </c>
      <c r="AF1048">
        <v>0.88338650084635184</v>
      </c>
      <c r="AG1048">
        <v>0.91412971683373934</v>
      </c>
      <c r="AH1048">
        <v>0.92290314753296365</v>
      </c>
      <c r="AI1048">
        <v>0.90213395921358475</v>
      </c>
      <c r="AJ1048">
        <v>0.90418683759312612</v>
      </c>
      <c r="AK1048">
        <v>0.86840141074106092</v>
      </c>
      <c r="AL1048">
        <v>0.44143202182794106</v>
      </c>
      <c r="AM1048">
        <v>0.47960333430308422</v>
      </c>
      <c r="AN1048">
        <v>0.44490678590321114</v>
      </c>
      <c r="AO1048">
        <v>0.46499894686299281</v>
      </c>
      <c r="AP1048">
        <v>0.40775362745635207</v>
      </c>
      <c r="AQ1048">
        <v>0.45035368948668519</v>
      </c>
      <c r="AR1048">
        <v>0.26105389872458329</v>
      </c>
      <c r="AS1048">
        <v>0.26304781570880126</v>
      </c>
      <c r="AT1048">
        <v>0.2119066599709315</v>
      </c>
      <c r="AU1048">
        <v>0.25358637174761062</v>
      </c>
      <c r="AV1048">
        <v>0.46490973980704953</v>
      </c>
      <c r="AW1048">
        <v>0.47079343931775097</v>
      </c>
      <c r="AX1048">
        <v>0.43490528534541906</v>
      </c>
      <c r="AY1048">
        <v>0.44416853438213832</v>
      </c>
      <c r="AZ1048">
        <v>0.43305429837189591</v>
      </c>
    </row>
    <row r="1049" spans="11:52" ht="14.4">
      <c r="K1049" t="s">
        <v>1802</v>
      </c>
      <c r="L1049" t="s">
        <v>1780</v>
      </c>
      <c r="M1049" t="s">
        <v>26</v>
      </c>
      <c r="N1049" t="s">
        <v>80</v>
      </c>
      <c r="O1049" t="s">
        <v>6079</v>
      </c>
      <c r="P1049" t="s">
        <v>6079</v>
      </c>
      <c r="Q1049" t="s">
        <v>6079</v>
      </c>
      <c r="R1049" t="s">
        <v>6079</v>
      </c>
      <c r="S1049" t="s">
        <v>6079</v>
      </c>
      <c r="AC1049">
        <v>0.68290190635252723</v>
      </c>
      <c r="AD1049">
        <v>0.70358584792787138</v>
      </c>
      <c r="AE1049">
        <v>0.67018719395797965</v>
      </c>
      <c r="AF1049">
        <v>0.70662691190858817</v>
      </c>
      <c r="AG1049">
        <v>0.70722317786884026</v>
      </c>
      <c r="AH1049">
        <v>0.70066653142874558</v>
      </c>
      <c r="AI1049">
        <v>0.68580028036975926</v>
      </c>
      <c r="AJ1049">
        <v>0.74145418973588129</v>
      </c>
      <c r="AK1049">
        <v>0.70532517837556308</v>
      </c>
      <c r="AL1049">
        <v>0.67138514060618748</v>
      </c>
      <c r="AM1049">
        <v>0.65563958319923443</v>
      </c>
      <c r="AN1049">
        <v>0.7179841753385362</v>
      </c>
      <c r="AO1049">
        <v>0.69432534263686363</v>
      </c>
      <c r="AP1049">
        <v>0.68833045840291429</v>
      </c>
      <c r="AQ1049">
        <v>0.70412227401943195</v>
      </c>
      <c r="AR1049">
        <v>0.77890127443741397</v>
      </c>
      <c r="AS1049">
        <v>0.71106901980012338</v>
      </c>
      <c r="AT1049">
        <v>0.68089377380109595</v>
      </c>
      <c r="AU1049">
        <v>0.38344550704853153</v>
      </c>
      <c r="AV1049">
        <v>0.43165111859962546</v>
      </c>
      <c r="AW1049">
        <v>0.48884397818825515</v>
      </c>
      <c r="AX1049">
        <v>0.50114488520311717</v>
      </c>
      <c r="AY1049">
        <v>0.60964266455617444</v>
      </c>
      <c r="AZ1049">
        <v>0.63576832222791713</v>
      </c>
    </row>
    <row r="1050" spans="11:52" ht="14.4">
      <c r="K1050" t="s">
        <v>1803</v>
      </c>
      <c r="L1050" t="s">
        <v>1780</v>
      </c>
      <c r="M1050" t="s">
        <v>27</v>
      </c>
      <c r="N1050" t="s">
        <v>80</v>
      </c>
      <c r="AC1050">
        <v>0.39452754859730294</v>
      </c>
      <c r="AD1050">
        <v>0.38896087726672735</v>
      </c>
      <c r="AE1050">
        <v>0.40242110305309831</v>
      </c>
      <c r="AF1050">
        <v>0.40885559724231318</v>
      </c>
      <c r="AG1050">
        <v>0.415595167870635</v>
      </c>
      <c r="AH1050">
        <v>0.41965400291431471</v>
      </c>
      <c r="AI1050">
        <v>0.40473557576811087</v>
      </c>
      <c r="AJ1050">
        <v>0.46430253864033938</v>
      </c>
      <c r="AK1050">
        <v>0.40616787707122654</v>
      </c>
      <c r="AL1050">
        <v>0.4368396941310238</v>
      </c>
      <c r="AM1050">
        <v>0.43553138767614719</v>
      </c>
      <c r="AN1050">
        <v>0.44233278486771288</v>
      </c>
      <c r="AO1050">
        <v>0.42799427421387032</v>
      </c>
      <c r="AP1050">
        <v>0.44012089354341577</v>
      </c>
      <c r="AQ1050">
        <v>0.43234267989747815</v>
      </c>
      <c r="AR1050">
        <v>0.45546036055986278</v>
      </c>
      <c r="AS1050">
        <v>0.40020821346999119</v>
      </c>
      <c r="AT1050">
        <v>0.36523702775177003</v>
      </c>
      <c r="AU1050">
        <v>0.32123899406841383</v>
      </c>
      <c r="AV1050">
        <v>0.40382869601997962</v>
      </c>
      <c r="AW1050">
        <v>0.39029926266982917</v>
      </c>
      <c r="AX1050">
        <v>0.40160267375084829</v>
      </c>
      <c r="AY1050">
        <v>0.3999127088134361</v>
      </c>
      <c r="AZ1050">
        <v>0.4718653684249281</v>
      </c>
    </row>
    <row r="1051" spans="11:52" ht="14.4">
      <c r="K1051" t="s">
        <v>1804</v>
      </c>
      <c r="L1051" t="s">
        <v>1780</v>
      </c>
      <c r="M1051" t="s">
        <v>28</v>
      </c>
      <c r="N1051" t="s">
        <v>80</v>
      </c>
      <c r="AC1051">
        <v>0.11217705083500404</v>
      </c>
      <c r="AD1051">
        <v>0.10371065578143258</v>
      </c>
      <c r="AE1051">
        <v>0.10658319194607184</v>
      </c>
      <c r="AF1051">
        <v>0.13983622521537636</v>
      </c>
      <c r="AG1051">
        <v>0.12932319542499177</v>
      </c>
      <c r="AH1051">
        <v>0.11138322150496675</v>
      </c>
      <c r="AI1051">
        <v>0.10349908998263728</v>
      </c>
      <c r="AJ1051">
        <v>6.6257947172724277E-2</v>
      </c>
      <c r="AK1051">
        <v>6.2380570445633901E-2</v>
      </c>
      <c r="AL1051">
        <v>7.8760679488318844E-2</v>
      </c>
      <c r="AM1051">
        <v>9.0174258639474078E-2</v>
      </c>
      <c r="AN1051">
        <v>0.10391488755444885</v>
      </c>
      <c r="AO1051">
        <v>0.10030292314954248</v>
      </c>
      <c r="AP1051" t="s">
        <v>6079</v>
      </c>
      <c r="AQ1051" t="s">
        <v>6079</v>
      </c>
      <c r="AR1051" t="s">
        <v>6079</v>
      </c>
      <c r="AS1051" t="s">
        <v>6079</v>
      </c>
      <c r="AT1051">
        <v>7.8399727606642322E-2</v>
      </c>
      <c r="AU1051">
        <v>6.4429401053683735E-2</v>
      </c>
      <c r="AV1051">
        <v>6.4668047403923734E-2</v>
      </c>
      <c r="AW1051">
        <v>6.6908336585425096E-2</v>
      </c>
      <c r="AX1051">
        <v>5.7655038630820776E-2</v>
      </c>
      <c r="AY1051">
        <v>5.1420801171333949E-2</v>
      </c>
      <c r="AZ1051">
        <v>5.9483549744475901E-2</v>
      </c>
    </row>
    <row r="1052" spans="11:52" ht="14.4">
      <c r="K1052" t="s">
        <v>1805</v>
      </c>
      <c r="L1052" t="s">
        <v>1780</v>
      </c>
      <c r="M1052" t="s">
        <v>29</v>
      </c>
      <c r="N1052" t="s">
        <v>80</v>
      </c>
      <c r="AC1052">
        <v>0.7663590427964273</v>
      </c>
      <c r="AD1052">
        <v>0.7227509591062764</v>
      </c>
      <c r="AE1052">
        <v>0.75986314240072594</v>
      </c>
      <c r="AF1052">
        <v>0.72246199606550277</v>
      </c>
      <c r="AG1052">
        <v>0.73453223683388236</v>
      </c>
      <c r="AH1052">
        <v>0.74122953127031488</v>
      </c>
      <c r="AI1052">
        <v>0.69943605158448896</v>
      </c>
      <c r="AJ1052">
        <v>0.70576609115639688</v>
      </c>
      <c r="AK1052">
        <v>0.69231874176245101</v>
      </c>
      <c r="AL1052">
        <v>0.650965998411278</v>
      </c>
      <c r="AM1052">
        <v>0.64344528054204997</v>
      </c>
      <c r="AN1052">
        <v>0.69316287591565018</v>
      </c>
      <c r="AO1052">
        <v>0.67551097941377602</v>
      </c>
      <c r="AP1052">
        <v>0.63584320755644974</v>
      </c>
      <c r="AQ1052">
        <v>0.61417568059876859</v>
      </c>
      <c r="AR1052">
        <v>0.61341237146791749</v>
      </c>
      <c r="AS1052">
        <v>0.578216935337862</v>
      </c>
      <c r="AT1052">
        <v>0.56096936525677255</v>
      </c>
      <c r="AU1052">
        <v>0.53959659431398177</v>
      </c>
      <c r="AV1052">
        <v>0.56753356776101815</v>
      </c>
      <c r="AW1052">
        <v>0.65602336923204674</v>
      </c>
      <c r="AX1052">
        <v>0.66858881746667453</v>
      </c>
      <c r="AY1052">
        <v>0.65088300028384272</v>
      </c>
      <c r="AZ1052">
        <v>0.66056373015453784</v>
      </c>
    </row>
    <row r="1053" spans="11:52" ht="14.4">
      <c r="K1053" t="s">
        <v>1806</v>
      </c>
      <c r="L1053" t="s">
        <v>1780</v>
      </c>
      <c r="M1053" t="s">
        <v>30</v>
      </c>
      <c r="N1053" t="s">
        <v>80</v>
      </c>
      <c r="AC1053">
        <v>0.6976058723512758</v>
      </c>
      <c r="AD1053">
        <v>0.72628274782699087</v>
      </c>
      <c r="AE1053">
        <v>0.72051194249773753</v>
      </c>
      <c r="AF1053">
        <v>0.72269787186734546</v>
      </c>
      <c r="AG1053">
        <v>0.74191497994514866</v>
      </c>
      <c r="AH1053">
        <v>0.74899637908582284</v>
      </c>
      <c r="AI1053">
        <v>0.73699972459157548</v>
      </c>
      <c r="AJ1053">
        <v>0.74601273804108037</v>
      </c>
      <c r="AK1053">
        <v>0.68734285997415778</v>
      </c>
      <c r="AL1053">
        <v>0.71720752220296091</v>
      </c>
      <c r="AM1053">
        <v>0.7097133041984226</v>
      </c>
      <c r="AN1053">
        <v>0.70280364500583092</v>
      </c>
      <c r="AO1053">
        <v>0.68615135854819365</v>
      </c>
      <c r="AP1053">
        <v>0.69712962303129533</v>
      </c>
      <c r="AQ1053">
        <v>0.68947016726414834</v>
      </c>
      <c r="AR1053">
        <v>0.6967745307808475</v>
      </c>
      <c r="AS1053">
        <v>0.64386766850888255</v>
      </c>
      <c r="AT1053">
        <v>0.58687817010864785</v>
      </c>
      <c r="AU1053">
        <v>0.53618794558635141</v>
      </c>
      <c r="AV1053">
        <v>0.5318552497130582</v>
      </c>
      <c r="AW1053">
        <v>0.52069748624892509</v>
      </c>
      <c r="AX1053">
        <v>0.50673349838615311</v>
      </c>
      <c r="AY1053">
        <v>0.45392469815468506</v>
      </c>
      <c r="AZ1053">
        <v>0.48940401307034248</v>
      </c>
    </row>
    <row r="1054" spans="11:52" ht="14.4">
      <c r="K1054" t="s">
        <v>1807</v>
      </c>
      <c r="L1054" t="s">
        <v>1780</v>
      </c>
      <c r="M1054" t="s">
        <v>100</v>
      </c>
      <c r="N1054" t="s">
        <v>80</v>
      </c>
      <c r="AC1054">
        <v>0.97289274194273301</v>
      </c>
      <c r="AD1054">
        <v>0.98984337436189396</v>
      </c>
      <c r="AE1054">
        <v>0.95614206883881292</v>
      </c>
      <c r="AF1054">
        <v>0.95702362633069604</v>
      </c>
      <c r="AG1054">
        <v>0.95648064215172757</v>
      </c>
      <c r="AH1054">
        <v>0.9521107347932074</v>
      </c>
      <c r="AI1054">
        <v>0.95325281679262908</v>
      </c>
      <c r="AJ1054">
        <v>0.98457329047991748</v>
      </c>
      <c r="AK1054">
        <v>0.94815826474655585</v>
      </c>
      <c r="AL1054">
        <v>0.94938972685427825</v>
      </c>
      <c r="AM1054">
        <v>0.967376393321562</v>
      </c>
      <c r="AN1054">
        <v>0.96681559038070797</v>
      </c>
      <c r="AO1054">
        <v>0.95976892297740812</v>
      </c>
      <c r="AP1054">
        <v>0.95460236981933633</v>
      </c>
      <c r="AQ1054">
        <v>0.960139124672301</v>
      </c>
      <c r="AR1054">
        <v>0.9811088410185288</v>
      </c>
      <c r="AS1054">
        <v>0.98548253310127198</v>
      </c>
      <c r="AT1054">
        <v>0.95663761256369229</v>
      </c>
      <c r="AU1054">
        <v>0.94041646448899918</v>
      </c>
      <c r="AV1054">
        <v>0.92866395776615518</v>
      </c>
      <c r="AW1054">
        <v>0.96067396461770593</v>
      </c>
      <c r="AX1054">
        <v>0.9599027259445776</v>
      </c>
      <c r="AY1054">
        <v>0.96487888925307508</v>
      </c>
      <c r="AZ1054">
        <v>0.95807143938367967</v>
      </c>
    </row>
    <row r="1055" spans="11:52" ht="14.4">
      <c r="K1055" t="s">
        <v>1808</v>
      </c>
      <c r="L1055" t="s">
        <v>1780</v>
      </c>
      <c r="M1055" t="s">
        <v>31</v>
      </c>
      <c r="N1055" t="s">
        <v>80</v>
      </c>
      <c r="AC1055">
        <v>0.22152125656624855</v>
      </c>
      <c r="AD1055">
        <v>0.23407219645282001</v>
      </c>
      <c r="AE1055">
        <v>0.23178755103143267</v>
      </c>
      <c r="AF1055">
        <v>0.40289605834470438</v>
      </c>
      <c r="AG1055">
        <v>0.38701140241401993</v>
      </c>
      <c r="AH1055">
        <v>0.38535187230633422</v>
      </c>
      <c r="AI1055">
        <v>0.34730543576520273</v>
      </c>
      <c r="AJ1055">
        <v>0.36189419865136618</v>
      </c>
      <c r="AK1055">
        <v>0.3619301589942413</v>
      </c>
      <c r="AL1055">
        <v>0.36972703030737286</v>
      </c>
      <c r="AM1055">
        <v>0.34805100513815346</v>
      </c>
      <c r="AN1055">
        <v>0.38423655507876425</v>
      </c>
      <c r="AO1055">
        <v>0.42343584929531614</v>
      </c>
      <c r="AP1055">
        <v>0.43792775755447411</v>
      </c>
      <c r="AQ1055">
        <v>0.45376207263413981</v>
      </c>
      <c r="AR1055">
        <v>0.46193096303233505</v>
      </c>
      <c r="AS1055">
        <v>0.4469537201330589</v>
      </c>
      <c r="AT1055">
        <v>0.38767113411043513</v>
      </c>
      <c r="AU1055">
        <v>0.34379237661256729</v>
      </c>
      <c r="AV1055">
        <v>0.39627582716798143</v>
      </c>
      <c r="AW1055">
        <v>0.5072728462659889</v>
      </c>
      <c r="AX1055">
        <v>0.4813392093756092</v>
      </c>
      <c r="AY1055">
        <v>0.51080395524255917</v>
      </c>
      <c r="AZ1055">
        <v>0.45892572605479065</v>
      </c>
    </row>
    <row r="1056" spans="11:52" ht="14.4">
      <c r="K1056" t="s">
        <v>1809</v>
      </c>
      <c r="L1056" t="s">
        <v>1780</v>
      </c>
      <c r="M1056" t="s">
        <v>32</v>
      </c>
      <c r="N1056" t="s">
        <v>80</v>
      </c>
      <c r="O1056" t="s">
        <v>6079</v>
      </c>
      <c r="P1056" t="s">
        <v>6079</v>
      </c>
      <c r="Q1056" t="s">
        <v>6079</v>
      </c>
      <c r="R1056" t="s">
        <v>6079</v>
      </c>
      <c r="S1056" t="s">
        <v>6079</v>
      </c>
      <c r="AC1056">
        <v>0.78737277372935899</v>
      </c>
      <c r="AD1056">
        <v>0.79753149254415445</v>
      </c>
      <c r="AE1056">
        <v>0.80438261364469221</v>
      </c>
      <c r="AF1056">
        <v>0.87072604272752541</v>
      </c>
      <c r="AG1056">
        <v>0.86720961317046708</v>
      </c>
      <c r="AH1056">
        <v>0.83997312328188933</v>
      </c>
      <c r="AI1056">
        <v>0.84534799728930421</v>
      </c>
      <c r="AJ1056">
        <v>0.85189698871327124</v>
      </c>
      <c r="AK1056">
        <v>0.62370580526275521</v>
      </c>
      <c r="AL1056">
        <v>0.80208071632282052</v>
      </c>
      <c r="AM1056">
        <v>0.82030652544957083</v>
      </c>
      <c r="AN1056">
        <v>0.64388709282737755</v>
      </c>
      <c r="AO1056">
        <v>0.64203773250064067</v>
      </c>
      <c r="AP1056">
        <v>0.62997918904607653</v>
      </c>
      <c r="AQ1056">
        <v>0.63190079510522368</v>
      </c>
      <c r="AR1056">
        <v>0.61140791573934072</v>
      </c>
      <c r="AS1056">
        <v>0.56623771591804817</v>
      </c>
      <c r="AT1056">
        <v>0.54582094221120381</v>
      </c>
      <c r="AU1056">
        <v>0.52240931732276286</v>
      </c>
      <c r="AV1056">
        <v>0.50799349748768252</v>
      </c>
      <c r="AW1056">
        <v>0.53315321990844811</v>
      </c>
      <c r="AX1056">
        <v>0.52912590039495422</v>
      </c>
      <c r="AY1056">
        <v>0.53450471328658777</v>
      </c>
      <c r="AZ1056">
        <v>0.49154193686754549</v>
      </c>
    </row>
    <row r="1057" spans="11:52" ht="14.4">
      <c r="K1057" t="s">
        <v>1810</v>
      </c>
      <c r="L1057" t="s">
        <v>1780</v>
      </c>
      <c r="M1057" t="s">
        <v>93</v>
      </c>
      <c r="N1057" t="s">
        <v>80</v>
      </c>
      <c r="AC1057">
        <v>0.48610220175714958</v>
      </c>
      <c r="AD1057">
        <v>0.32609137755995882</v>
      </c>
      <c r="AE1057">
        <v>0.34696840277818169</v>
      </c>
      <c r="AF1057">
        <v>0.42399553127217865</v>
      </c>
      <c r="AG1057">
        <v>0.38414388617736273</v>
      </c>
      <c r="AH1057">
        <v>0.47689668854586265</v>
      </c>
      <c r="AI1057">
        <v>0.46735030774126363</v>
      </c>
      <c r="AJ1057">
        <v>0.54980897196254441</v>
      </c>
      <c r="AK1057">
        <v>0.51143957022716613</v>
      </c>
      <c r="AL1057">
        <v>0.36347817120462594</v>
      </c>
      <c r="AM1057">
        <v>0.334774546060778</v>
      </c>
      <c r="AN1057">
        <v>0.4801982651069398</v>
      </c>
      <c r="AO1057">
        <v>0.54340995863533859</v>
      </c>
      <c r="AP1057">
        <v>0.64357529177894868</v>
      </c>
      <c r="AQ1057">
        <v>0.76496072663255765</v>
      </c>
      <c r="AR1057">
        <v>0.8302495583583146</v>
      </c>
      <c r="AS1057">
        <v>0.81659775267203349</v>
      </c>
      <c r="AT1057">
        <v>0.7477383420536885</v>
      </c>
      <c r="AU1057">
        <v>0.66087777448059204</v>
      </c>
      <c r="AV1057">
        <v>0.65747128949569333</v>
      </c>
      <c r="AW1057">
        <v>0.70847110169538885</v>
      </c>
      <c r="AX1057">
        <v>0.71640988435726649</v>
      </c>
      <c r="AY1057">
        <v>0.72398622609070995</v>
      </c>
      <c r="AZ1057">
        <v>0.72360672818847627</v>
      </c>
    </row>
    <row r="1058" spans="11:52" ht="14.4">
      <c r="K1058" t="s">
        <v>1811</v>
      </c>
      <c r="L1058" t="s">
        <v>1812</v>
      </c>
      <c r="M1058" t="s">
        <v>13</v>
      </c>
      <c r="N1058" t="s">
        <v>80</v>
      </c>
      <c r="AC1058">
        <v>0.26588494716957378</v>
      </c>
      <c r="AD1058">
        <v>0.27594929177545924</v>
      </c>
      <c r="AE1058">
        <v>0.25756639733936554</v>
      </c>
      <c r="AF1058">
        <v>0.27721554102162888</v>
      </c>
      <c r="AG1058">
        <v>0.28145381036966333</v>
      </c>
      <c r="AH1058">
        <v>0.29122272806474636</v>
      </c>
      <c r="AI1058">
        <v>0.30679960969699849</v>
      </c>
      <c r="AJ1058">
        <v>0.26663190920819119</v>
      </c>
      <c r="AK1058">
        <v>0.3097519337740714</v>
      </c>
      <c r="AL1058">
        <v>0.30655016336188057</v>
      </c>
      <c r="AM1058">
        <v>0.33309078935141684</v>
      </c>
      <c r="AN1058">
        <v>0.31309517713472801</v>
      </c>
      <c r="AO1058">
        <v>0.29276531808113793</v>
      </c>
      <c r="AP1058">
        <v>0.28181531171305801</v>
      </c>
      <c r="AQ1058">
        <v>0.30028508287471656</v>
      </c>
      <c r="AR1058">
        <v>0.31125389576426743</v>
      </c>
      <c r="AS1058">
        <v>0.312005346227062</v>
      </c>
      <c r="AT1058">
        <v>0.35064307002287604</v>
      </c>
      <c r="AU1058">
        <v>0.4141656891046141</v>
      </c>
      <c r="AV1058">
        <v>0.42667996856639673</v>
      </c>
      <c r="AW1058">
        <v>0.37897190837790518</v>
      </c>
      <c r="AX1058">
        <v>0.38547574102789256</v>
      </c>
      <c r="AY1058">
        <v>0.36523745544543929</v>
      </c>
      <c r="AZ1058">
        <v>0.3465478548332746</v>
      </c>
    </row>
    <row r="1059" spans="11:52" ht="14.4">
      <c r="K1059" t="s">
        <v>1813</v>
      </c>
      <c r="L1059" t="s">
        <v>1812</v>
      </c>
      <c r="M1059" t="s">
        <v>14</v>
      </c>
      <c r="N1059" t="s">
        <v>80</v>
      </c>
      <c r="AC1059">
        <v>0.46074315998591986</v>
      </c>
      <c r="AD1059">
        <v>0.5164527176737187</v>
      </c>
      <c r="AE1059">
        <v>0.52234605668449596</v>
      </c>
      <c r="AF1059">
        <v>0.50511747756635816</v>
      </c>
      <c r="AG1059">
        <v>0.5500253911262234</v>
      </c>
      <c r="AH1059">
        <v>0.56148676032068656</v>
      </c>
      <c r="AI1059">
        <v>0.58542144111711014</v>
      </c>
      <c r="AJ1059">
        <v>0.55911549557689177</v>
      </c>
      <c r="AK1059">
        <v>0.59602331590435431</v>
      </c>
      <c r="AL1059">
        <v>0.5753757441564763</v>
      </c>
      <c r="AM1059">
        <v>0.55447112023552614</v>
      </c>
      <c r="AN1059">
        <v>0.54853725830834765</v>
      </c>
      <c r="AO1059">
        <v>0.50560123157980852</v>
      </c>
      <c r="AP1059">
        <v>0.50755591236930386</v>
      </c>
      <c r="AQ1059">
        <v>0.51069276577440514</v>
      </c>
      <c r="AR1059">
        <v>0.52593474875867074</v>
      </c>
      <c r="AS1059">
        <v>0.5303092710272822</v>
      </c>
      <c r="AT1059">
        <v>0.58830954369162258</v>
      </c>
      <c r="AU1059">
        <v>0.65385674259347826</v>
      </c>
      <c r="AV1059">
        <v>0.71346551360404875</v>
      </c>
      <c r="AW1059">
        <v>0.55697034284561064</v>
      </c>
      <c r="AX1059">
        <v>0.52718386282599627</v>
      </c>
      <c r="AY1059">
        <v>0.60584610019039664</v>
      </c>
      <c r="AZ1059">
        <v>0.54452623516896537</v>
      </c>
    </row>
    <row r="1060" spans="11:52" ht="14.4">
      <c r="K1060" t="s">
        <v>1814</v>
      </c>
      <c r="L1060" t="s">
        <v>1812</v>
      </c>
      <c r="M1060" t="s">
        <v>92</v>
      </c>
      <c r="N1060" t="s">
        <v>80</v>
      </c>
      <c r="AC1060">
        <v>0.23105965693193817</v>
      </c>
      <c r="AD1060">
        <v>0.23737292457901821</v>
      </c>
      <c r="AE1060">
        <v>0.23795047786491696</v>
      </c>
      <c r="AF1060">
        <v>0.24335630220339649</v>
      </c>
      <c r="AG1060">
        <v>0.19861861857357255</v>
      </c>
      <c r="AH1060">
        <v>0.19447211015420121</v>
      </c>
      <c r="AI1060">
        <v>0.22724407771624044</v>
      </c>
      <c r="AJ1060">
        <v>0.23559880588056251</v>
      </c>
      <c r="AK1060">
        <v>0.22610737449594703</v>
      </c>
      <c r="AL1060">
        <v>0.24987445095103877</v>
      </c>
      <c r="AM1060">
        <v>0.21356091805703784</v>
      </c>
      <c r="AN1060">
        <v>0.21252353404028709</v>
      </c>
      <c r="AO1060">
        <v>0.18934105765938439</v>
      </c>
      <c r="AP1060">
        <v>0.21698983087230012</v>
      </c>
      <c r="AQ1060">
        <v>0.21492745660399004</v>
      </c>
      <c r="AR1060">
        <v>0.23659689931134481</v>
      </c>
      <c r="AS1060">
        <v>0.2651198173462444</v>
      </c>
      <c r="AT1060">
        <v>0.28632859261186738</v>
      </c>
      <c r="AU1060">
        <v>0.30192666577226218</v>
      </c>
      <c r="AV1060">
        <v>0.27412317921157586</v>
      </c>
      <c r="AW1060">
        <v>0.33641877311507407</v>
      </c>
      <c r="AX1060">
        <v>0.33091494754512707</v>
      </c>
      <c r="AY1060">
        <v>0.3403609862843196</v>
      </c>
      <c r="AZ1060">
        <v>0.29278029170767073</v>
      </c>
    </row>
    <row r="1061" spans="11:52" ht="14.4">
      <c r="K1061" t="s">
        <v>1815</v>
      </c>
      <c r="L1061" t="s">
        <v>1812</v>
      </c>
      <c r="M1061" t="s">
        <v>15</v>
      </c>
      <c r="N1061" t="s">
        <v>80</v>
      </c>
      <c r="AC1061">
        <v>0.34933609855494252</v>
      </c>
      <c r="AD1061">
        <v>0.34634517944883048</v>
      </c>
      <c r="AE1061" t="s">
        <v>6079</v>
      </c>
      <c r="AF1061" t="s">
        <v>6079</v>
      </c>
      <c r="AG1061">
        <v>9.9598506105145184E-3</v>
      </c>
      <c r="AH1061">
        <v>9.9510989034171694E-3</v>
      </c>
      <c r="AI1061">
        <v>1.5067145237216688E-2</v>
      </c>
      <c r="AJ1061">
        <v>1.4852250221780038E-2</v>
      </c>
      <c r="AK1061">
        <v>1.5461679906162935E-2</v>
      </c>
      <c r="AL1061">
        <v>1.227185654387801E-2</v>
      </c>
      <c r="AM1061">
        <v>1.5723314085700813E-2</v>
      </c>
      <c r="AN1061">
        <v>2.2873412999839506E-2</v>
      </c>
      <c r="AO1061">
        <v>1.4400957303295813E-2</v>
      </c>
      <c r="AP1061">
        <v>9.7920070125836808E-3</v>
      </c>
      <c r="AQ1061">
        <v>1.6778535255215069E-2</v>
      </c>
      <c r="AR1061">
        <v>8.6621814767121989E-3</v>
      </c>
      <c r="AS1061">
        <v>1.0502418563627347E-2</v>
      </c>
      <c r="AT1061">
        <v>4.5631619827526525E-2</v>
      </c>
      <c r="AU1061">
        <v>8.096076107879549E-2</v>
      </c>
      <c r="AV1061">
        <v>6.5377689474652598E-2</v>
      </c>
      <c r="AW1061">
        <v>6.8323251277841821E-2</v>
      </c>
      <c r="AX1061">
        <v>6.7573818078503323E-2</v>
      </c>
      <c r="AY1061">
        <v>8.0971365396124109E-2</v>
      </c>
      <c r="AZ1061">
        <v>7.8156392924156326E-2</v>
      </c>
    </row>
    <row r="1062" spans="11:52" ht="14.4">
      <c r="K1062" t="s">
        <v>1816</v>
      </c>
      <c r="L1062" t="s">
        <v>1812</v>
      </c>
      <c r="M1062" t="s">
        <v>91</v>
      </c>
      <c r="N1062" t="s">
        <v>80</v>
      </c>
      <c r="AC1062">
        <v>0.46034773264404222</v>
      </c>
      <c r="AD1062">
        <v>0.40120162357546102</v>
      </c>
      <c r="AE1062">
        <v>0.43407667523444943</v>
      </c>
      <c r="AF1062">
        <v>0.45699535703998606</v>
      </c>
      <c r="AG1062">
        <v>0.50859965729137502</v>
      </c>
      <c r="AH1062">
        <v>0.53348093474425273</v>
      </c>
      <c r="AI1062">
        <v>0.60011355877119454</v>
      </c>
      <c r="AJ1062">
        <v>0.54134107908655604</v>
      </c>
      <c r="AK1062">
        <v>0.68773167795811196</v>
      </c>
      <c r="AL1062">
        <v>0.65288101208450611</v>
      </c>
      <c r="AM1062">
        <v>0.63551317546915964</v>
      </c>
      <c r="AN1062">
        <v>0.5555108828856018</v>
      </c>
      <c r="AO1062">
        <v>0.51623837736030798</v>
      </c>
      <c r="AP1062">
        <v>0.52840490495786319</v>
      </c>
      <c r="AQ1062">
        <v>0.55545889624649691</v>
      </c>
      <c r="AR1062">
        <v>0.615316082545174</v>
      </c>
      <c r="AS1062">
        <v>0.67209680286833673</v>
      </c>
      <c r="AT1062">
        <v>0.69543953878764975</v>
      </c>
      <c r="AU1062">
        <v>0.70524628070667261</v>
      </c>
      <c r="AV1062">
        <v>0.67745046111776941</v>
      </c>
      <c r="AW1062">
        <v>0.68111820963597891</v>
      </c>
      <c r="AX1062">
        <v>0.65533635835797788</v>
      </c>
      <c r="AY1062">
        <v>0.66494662021458117</v>
      </c>
      <c r="AZ1062">
        <v>0.55724175625123262</v>
      </c>
    </row>
    <row r="1063" spans="11:52" ht="14.4">
      <c r="K1063" t="s">
        <v>1817</v>
      </c>
      <c r="L1063" t="s">
        <v>1812</v>
      </c>
      <c r="M1063" t="s">
        <v>16</v>
      </c>
      <c r="N1063" t="s">
        <v>80</v>
      </c>
      <c r="AC1063">
        <v>0.6873429594850583</v>
      </c>
      <c r="AD1063">
        <v>0.69074667300975012</v>
      </c>
      <c r="AE1063">
        <v>0.69355061044444599</v>
      </c>
      <c r="AF1063">
        <v>0.70002312994588189</v>
      </c>
      <c r="AG1063">
        <v>0.70304353375897999</v>
      </c>
      <c r="AH1063">
        <v>0.71459448671621739</v>
      </c>
      <c r="AI1063">
        <v>0.75728268017515277</v>
      </c>
      <c r="AJ1063">
        <v>0.72454560765808684</v>
      </c>
      <c r="AK1063">
        <v>0.7451598788086945</v>
      </c>
      <c r="AL1063">
        <v>0.73411466329287711</v>
      </c>
      <c r="AM1063">
        <v>0.74043232059495612</v>
      </c>
      <c r="AN1063">
        <v>0.73451482765683296</v>
      </c>
      <c r="AO1063">
        <v>0.73657115559224651</v>
      </c>
      <c r="AP1063">
        <v>0.72549837574786435</v>
      </c>
      <c r="AQ1063">
        <v>0.714857876437753</v>
      </c>
      <c r="AR1063">
        <v>0.73429401583389664</v>
      </c>
      <c r="AS1063">
        <v>0.747821018289484</v>
      </c>
      <c r="AT1063">
        <v>0.77798513577426076</v>
      </c>
      <c r="AU1063">
        <v>0.79857643009061052</v>
      </c>
      <c r="AV1063">
        <v>0.77955909258354605</v>
      </c>
      <c r="AW1063">
        <v>0.75538365466561164</v>
      </c>
      <c r="AX1063">
        <v>0.75494560789164811</v>
      </c>
      <c r="AY1063">
        <v>0.75910838474362563</v>
      </c>
      <c r="AZ1063">
        <v>0.73640455956497153</v>
      </c>
    </row>
    <row r="1064" spans="11:52" ht="14.4">
      <c r="K1064" t="s">
        <v>1818</v>
      </c>
      <c r="L1064" t="s">
        <v>1812</v>
      </c>
      <c r="M1064" t="s">
        <v>17</v>
      </c>
      <c r="N1064" t="s">
        <v>80</v>
      </c>
      <c r="AC1064">
        <v>0.8231033286923114</v>
      </c>
      <c r="AD1064">
        <v>0.80701255275888284</v>
      </c>
      <c r="AE1064">
        <v>0.80253349152174303</v>
      </c>
      <c r="AF1064">
        <v>0.81851452417263293</v>
      </c>
      <c r="AG1064">
        <v>0.79493786545842804</v>
      </c>
      <c r="AH1064">
        <v>0.8755400679676113</v>
      </c>
      <c r="AI1064">
        <v>0.8781198407500489</v>
      </c>
      <c r="AJ1064">
        <v>0.88918350008714653</v>
      </c>
      <c r="AK1064">
        <v>0.87318029382350859</v>
      </c>
      <c r="AL1064">
        <v>0.87699590725882015</v>
      </c>
      <c r="AM1064">
        <v>0.86929291420889165</v>
      </c>
      <c r="AN1064">
        <v>0.86795455161802948</v>
      </c>
      <c r="AO1064">
        <v>0.78757215164090932</v>
      </c>
      <c r="AP1064">
        <v>0.79354449800204929</v>
      </c>
      <c r="AQ1064">
        <v>0.78455940426477877</v>
      </c>
      <c r="AR1064">
        <v>0.81329464820830466</v>
      </c>
      <c r="AS1064">
        <v>0.79921187246692638</v>
      </c>
      <c r="AT1064">
        <v>0.80013780674195045</v>
      </c>
      <c r="AU1064">
        <v>0.80449692253931226</v>
      </c>
      <c r="AV1064">
        <v>0.82805193541452371</v>
      </c>
      <c r="AW1064">
        <v>0.8252408267689918</v>
      </c>
      <c r="AX1064">
        <v>0.82953850243529714</v>
      </c>
      <c r="AY1064">
        <v>0.82370879416735843</v>
      </c>
      <c r="AZ1064">
        <v>0.8217795185308141</v>
      </c>
    </row>
    <row r="1065" spans="11:52" ht="14.4">
      <c r="K1065" t="s">
        <v>1819</v>
      </c>
      <c r="L1065" t="s">
        <v>1812</v>
      </c>
      <c r="M1065" t="s">
        <v>97</v>
      </c>
      <c r="N1065" t="s">
        <v>80</v>
      </c>
      <c r="O1065" t="s">
        <v>6079</v>
      </c>
      <c r="P1065" t="s">
        <v>6079</v>
      </c>
      <c r="Q1065" t="s">
        <v>6079</v>
      </c>
      <c r="R1065" t="s">
        <v>6079</v>
      </c>
      <c r="S1065" t="s">
        <v>6079</v>
      </c>
      <c r="T1065" t="s">
        <v>6079</v>
      </c>
      <c r="AC1065">
        <v>0.10508825138849678</v>
      </c>
      <c r="AD1065">
        <v>0.14477657298134153</v>
      </c>
      <c r="AE1065">
        <v>0.14837764004495013</v>
      </c>
      <c r="AF1065">
        <v>8.7833397025524451E-2</v>
      </c>
      <c r="AG1065">
        <v>0.21519645371021809</v>
      </c>
      <c r="AH1065">
        <v>0.15966247354981833</v>
      </c>
      <c r="AI1065">
        <v>0.1797260429829535</v>
      </c>
      <c r="AJ1065">
        <v>0.11590861240293888</v>
      </c>
      <c r="AK1065">
        <v>0.10241280264947281</v>
      </c>
      <c r="AL1065">
        <v>0.63409435107389023</v>
      </c>
      <c r="AM1065">
        <v>0.6260085445457253</v>
      </c>
      <c r="AN1065">
        <v>0.65939215657330708</v>
      </c>
      <c r="AO1065">
        <v>0.77015916088361536</v>
      </c>
      <c r="AP1065">
        <v>0.77414850872611873</v>
      </c>
      <c r="AQ1065">
        <v>0.77246327294655892</v>
      </c>
      <c r="AR1065">
        <v>0.77592549551789358</v>
      </c>
      <c r="AS1065">
        <v>0.65579063100644941</v>
      </c>
      <c r="AT1065">
        <v>0.7630035988238606</v>
      </c>
      <c r="AU1065">
        <v>0.76444892216135341</v>
      </c>
      <c r="AV1065">
        <v>0.23853369345183423</v>
      </c>
      <c r="AW1065">
        <v>0.23199689272580937</v>
      </c>
      <c r="AX1065">
        <v>0.25251017326882291</v>
      </c>
      <c r="AY1065">
        <v>0.24800856609965255</v>
      </c>
      <c r="AZ1065">
        <v>0.25998789188598365</v>
      </c>
    </row>
    <row r="1066" spans="11:52" ht="14.4">
      <c r="K1066" t="s">
        <v>1820</v>
      </c>
      <c r="L1066" t="s">
        <v>1812</v>
      </c>
      <c r="M1066" t="s">
        <v>18</v>
      </c>
      <c r="N1066" t="s">
        <v>80</v>
      </c>
      <c r="AC1066">
        <v>0.45529858633854631</v>
      </c>
      <c r="AD1066">
        <v>0.45496241481951089</v>
      </c>
      <c r="AE1066">
        <v>0.4738983469280445</v>
      </c>
      <c r="AF1066">
        <v>0.48202352565005374</v>
      </c>
      <c r="AG1066">
        <v>0.49772398905380111</v>
      </c>
      <c r="AH1066">
        <v>0.50541405830216424</v>
      </c>
      <c r="AI1066">
        <v>0.5202781214784703</v>
      </c>
      <c r="AJ1066">
        <v>0.49377262350223849</v>
      </c>
      <c r="AK1066">
        <v>0.57062034685309182</v>
      </c>
      <c r="AL1066">
        <v>0.5573776499862847</v>
      </c>
      <c r="AM1066">
        <v>0.53110278832198021</v>
      </c>
      <c r="AN1066">
        <v>0.48688150496430355</v>
      </c>
      <c r="AO1066">
        <v>0.48098207397905424</v>
      </c>
      <c r="AP1066">
        <v>0.48134922843591688</v>
      </c>
      <c r="AQ1066">
        <v>0.50082212387827418</v>
      </c>
      <c r="AR1066">
        <v>0.5156465154371026</v>
      </c>
      <c r="AS1066">
        <v>0.50662504854684076</v>
      </c>
      <c r="AT1066">
        <v>0.54704937024165268</v>
      </c>
      <c r="AU1066">
        <v>0.58603685842192565</v>
      </c>
      <c r="AV1066">
        <v>0.57850694557240123</v>
      </c>
      <c r="AW1066">
        <v>0.57069822101726397</v>
      </c>
      <c r="AX1066">
        <v>0.58105796864291259</v>
      </c>
      <c r="AY1066">
        <v>0.61317874687724605</v>
      </c>
      <c r="AZ1066">
        <v>0.57419487392628543</v>
      </c>
    </row>
    <row r="1067" spans="11:52" ht="14.4">
      <c r="K1067" t="s">
        <v>1821</v>
      </c>
      <c r="L1067" t="s">
        <v>1812</v>
      </c>
      <c r="M1067" t="s">
        <v>34</v>
      </c>
      <c r="N1067" t="s">
        <v>80</v>
      </c>
      <c r="AC1067">
        <v>0.62164395675365935</v>
      </c>
      <c r="AD1067">
        <v>0.63027247463978331</v>
      </c>
      <c r="AE1067">
        <v>0.61735749640298043</v>
      </c>
      <c r="AF1067">
        <v>0.63190325335193953</v>
      </c>
      <c r="AG1067">
        <v>0.62586426871637946</v>
      </c>
      <c r="AH1067">
        <v>0.6433242385314607</v>
      </c>
      <c r="AI1067">
        <v>0.6671837250280126</v>
      </c>
      <c r="AJ1067">
        <v>0.64375919134948645</v>
      </c>
      <c r="AK1067">
        <v>0.66989406035022836</v>
      </c>
      <c r="AL1067">
        <v>0.64500568009408132</v>
      </c>
      <c r="AM1067">
        <v>0.64421447347830441</v>
      </c>
      <c r="AN1067">
        <v>0.64040014582571092</v>
      </c>
      <c r="AO1067">
        <v>0.60944965336468404</v>
      </c>
      <c r="AP1067">
        <v>0.59620638254318914</v>
      </c>
      <c r="AQ1067">
        <v>0.59797850514723949</v>
      </c>
      <c r="AR1067">
        <v>0.61124298776798813</v>
      </c>
      <c r="AS1067">
        <v>0.62631695655706088</v>
      </c>
      <c r="AT1067">
        <v>0.65634362211839181</v>
      </c>
      <c r="AU1067">
        <v>0.69320130690548065</v>
      </c>
      <c r="AV1067">
        <v>0.66863780339435597</v>
      </c>
      <c r="AW1067">
        <v>0.64471841679406494</v>
      </c>
      <c r="AX1067">
        <v>0.64162460467381877</v>
      </c>
      <c r="AY1067">
        <v>0.65924389022429475</v>
      </c>
      <c r="AZ1067">
        <v>0.6326319733690261</v>
      </c>
    </row>
    <row r="1068" spans="11:52" ht="14.4">
      <c r="K1068" t="s">
        <v>1822</v>
      </c>
      <c r="L1068" t="s">
        <v>1812</v>
      </c>
      <c r="M1068" t="s">
        <v>19</v>
      </c>
      <c r="N1068" t="s">
        <v>80</v>
      </c>
      <c r="AC1068">
        <v>0.29503105321919204</v>
      </c>
      <c r="AD1068">
        <v>0.3057690300473706</v>
      </c>
      <c r="AE1068">
        <v>0.28093797558288947</v>
      </c>
      <c r="AF1068">
        <v>0.77864680920094731</v>
      </c>
      <c r="AG1068">
        <v>0.77197516251715925</v>
      </c>
      <c r="AH1068">
        <v>0.79422054844671908</v>
      </c>
      <c r="AI1068">
        <v>0.80612041276012492</v>
      </c>
      <c r="AJ1068">
        <v>0.80822666820697053</v>
      </c>
      <c r="AK1068">
        <v>0.76966637942080496</v>
      </c>
      <c r="AL1068">
        <v>0.75825722225929204</v>
      </c>
      <c r="AM1068">
        <v>0.74526504710742947</v>
      </c>
      <c r="AN1068">
        <v>0.75558989923917885</v>
      </c>
      <c r="AO1068">
        <v>0.7478284736008538</v>
      </c>
      <c r="AP1068">
        <v>0.73647212147512253</v>
      </c>
      <c r="AQ1068">
        <v>0.74491571559221248</v>
      </c>
      <c r="AR1068">
        <v>0.78289972746294645</v>
      </c>
      <c r="AS1068">
        <v>0.74749996663127105</v>
      </c>
      <c r="AT1068">
        <v>0.74579455752011525</v>
      </c>
      <c r="AU1068">
        <v>0.7882709568439964</v>
      </c>
      <c r="AV1068">
        <v>0.77676644991318133</v>
      </c>
      <c r="AW1068">
        <v>0.7576516580856486</v>
      </c>
      <c r="AX1068">
        <v>0.74487629151534129</v>
      </c>
      <c r="AY1068">
        <v>0.76806575968921731</v>
      </c>
      <c r="AZ1068">
        <v>0.79653199652385998</v>
      </c>
    </row>
    <row r="1069" spans="11:52" ht="14.4">
      <c r="K1069" t="s">
        <v>1823</v>
      </c>
      <c r="L1069" t="s">
        <v>1812</v>
      </c>
      <c r="M1069" t="s">
        <v>20</v>
      </c>
      <c r="N1069" t="s">
        <v>80</v>
      </c>
      <c r="AC1069">
        <v>0.64904659447970448</v>
      </c>
      <c r="AD1069">
        <v>0.66633392975460104</v>
      </c>
      <c r="AE1069">
        <v>0.65575966621686999</v>
      </c>
      <c r="AF1069">
        <v>0.67571791081106913</v>
      </c>
      <c r="AG1069">
        <v>0.65744798243094971</v>
      </c>
      <c r="AH1069">
        <v>0.6788575668184802</v>
      </c>
      <c r="AI1069">
        <v>0.6995944693011219</v>
      </c>
      <c r="AJ1069">
        <v>0.68067484875314299</v>
      </c>
      <c r="AK1069">
        <v>0.711217111828502</v>
      </c>
      <c r="AL1069">
        <v>0.66991253828688968</v>
      </c>
      <c r="AM1069">
        <v>0.67144717372527607</v>
      </c>
      <c r="AN1069">
        <v>0.67086551976740072</v>
      </c>
      <c r="AO1069">
        <v>0.62401868940681304</v>
      </c>
      <c r="AP1069">
        <v>0.60813620591749873</v>
      </c>
      <c r="AQ1069">
        <v>0.60985156347588287</v>
      </c>
      <c r="AR1069">
        <v>0.62626065683799914</v>
      </c>
      <c r="AS1069">
        <v>0.64577997851418156</v>
      </c>
      <c r="AT1069">
        <v>0.67355295427939332</v>
      </c>
      <c r="AU1069">
        <v>0.71315831094139936</v>
      </c>
      <c r="AV1069">
        <v>0.67677346232053592</v>
      </c>
      <c r="AW1069">
        <v>0.65842198911144356</v>
      </c>
      <c r="AX1069">
        <v>0.65173992696229277</v>
      </c>
      <c r="AY1069">
        <v>0.67794635182791518</v>
      </c>
      <c r="AZ1069">
        <v>0.64741066565387406</v>
      </c>
    </row>
    <row r="1070" spans="11:52" ht="14.4">
      <c r="K1070" t="s">
        <v>1824</v>
      </c>
      <c r="L1070" t="s">
        <v>1812</v>
      </c>
      <c r="M1070" t="s">
        <v>21</v>
      </c>
      <c r="N1070" t="s">
        <v>80</v>
      </c>
      <c r="AC1070">
        <v>0.6591121973822136</v>
      </c>
      <c r="AD1070">
        <v>0.66403755381154206</v>
      </c>
      <c r="AE1070">
        <v>0.64974222702831863</v>
      </c>
      <c r="AF1070">
        <v>0.65282281709958945</v>
      </c>
      <c r="AG1070">
        <v>0.64766017792254083</v>
      </c>
      <c r="AH1070">
        <v>0.65784376813690715</v>
      </c>
      <c r="AI1070">
        <v>0.6847585784291601</v>
      </c>
      <c r="AJ1070">
        <v>0.65955125865211928</v>
      </c>
      <c r="AK1070">
        <v>0.73341873582409955</v>
      </c>
      <c r="AL1070">
        <v>0.69395730852418103</v>
      </c>
      <c r="AM1070">
        <v>0.69420941658224977</v>
      </c>
      <c r="AN1070">
        <v>0.69896108443632687</v>
      </c>
    </row>
    <row r="1071" spans="11:52" ht="14.4">
      <c r="K1071" t="s">
        <v>1825</v>
      </c>
      <c r="L1071" t="s">
        <v>1812</v>
      </c>
      <c r="M1071" t="s">
        <v>22</v>
      </c>
      <c r="N1071" t="s">
        <v>80</v>
      </c>
      <c r="AC1071">
        <v>0.47363745055826617</v>
      </c>
      <c r="AD1071">
        <v>0.47540583217141374</v>
      </c>
      <c r="AE1071">
        <v>0.43856252742440638</v>
      </c>
      <c r="AF1071">
        <v>0.42504530246629696</v>
      </c>
      <c r="AG1071">
        <v>0.37542304365645296</v>
      </c>
      <c r="AH1071">
        <v>0.39198549207657479</v>
      </c>
      <c r="AI1071">
        <v>0.42695986154729831</v>
      </c>
      <c r="AJ1071">
        <v>0.39709426749276067</v>
      </c>
      <c r="AK1071">
        <v>0.4182652699756455</v>
      </c>
      <c r="AL1071">
        <v>0.43513763808735045</v>
      </c>
      <c r="AM1071">
        <v>0.43374329258503674</v>
      </c>
      <c r="AN1071">
        <v>0.43907878063411626</v>
      </c>
      <c r="AO1071">
        <v>0.37256406716137919</v>
      </c>
      <c r="AP1071">
        <v>0.37124767490146399</v>
      </c>
      <c r="AQ1071">
        <v>0.35661957640817754</v>
      </c>
      <c r="AR1071">
        <v>0.33686551654270552</v>
      </c>
      <c r="AS1071">
        <v>0.40587970953204577</v>
      </c>
      <c r="AT1071">
        <v>0.47596532802095193</v>
      </c>
      <c r="AU1071">
        <v>0.53764236993511916</v>
      </c>
      <c r="AV1071">
        <v>0.50730589126902537</v>
      </c>
      <c r="AW1071">
        <v>0.50834215339238153</v>
      </c>
      <c r="AX1071">
        <v>0.47784034257756403</v>
      </c>
      <c r="AY1071">
        <v>0.49871579580375541</v>
      </c>
      <c r="AZ1071">
        <v>0.39241310748726577</v>
      </c>
    </row>
    <row r="1072" spans="11:52" ht="14.4">
      <c r="K1072" t="s">
        <v>1826</v>
      </c>
      <c r="L1072" t="s">
        <v>1812</v>
      </c>
      <c r="M1072" t="s">
        <v>90</v>
      </c>
      <c r="N1072" t="s">
        <v>80</v>
      </c>
      <c r="AC1072">
        <v>0.55556739826799417</v>
      </c>
      <c r="AD1072">
        <v>0.54579019579207544</v>
      </c>
      <c r="AE1072">
        <v>0.53746132513382505</v>
      </c>
      <c r="AF1072">
        <v>0.59275096382742476</v>
      </c>
      <c r="AG1072">
        <v>0.54159093100707401</v>
      </c>
      <c r="AH1072">
        <v>0.54999502845081871</v>
      </c>
      <c r="AI1072">
        <v>0.55010530790884937</v>
      </c>
      <c r="AJ1072">
        <v>0.55408906429153004</v>
      </c>
      <c r="AK1072">
        <v>0.55154733512766385</v>
      </c>
      <c r="AL1072">
        <v>0.54302782585979037</v>
      </c>
      <c r="AM1072">
        <v>0.57872383924406257</v>
      </c>
      <c r="AN1072">
        <v>0.52812690293063724</v>
      </c>
      <c r="AO1072">
        <v>0.52024608165612596</v>
      </c>
      <c r="AP1072">
        <v>0.52825296793836174</v>
      </c>
      <c r="AQ1072">
        <v>0.50116580076294825</v>
      </c>
      <c r="AR1072">
        <v>0.50591853588216673</v>
      </c>
      <c r="AS1072">
        <v>0.57434650122479358</v>
      </c>
      <c r="AT1072">
        <v>0.58184425025200848</v>
      </c>
      <c r="AU1072">
        <v>0.57875210792641618</v>
      </c>
      <c r="AV1072">
        <v>0.55396783071059574</v>
      </c>
      <c r="AW1072">
        <v>0.51708689635911831</v>
      </c>
      <c r="AX1072">
        <v>0.39733180136011514</v>
      </c>
      <c r="AY1072">
        <v>0.38429722266232064</v>
      </c>
      <c r="AZ1072">
        <v>0.39199294715405808</v>
      </c>
    </row>
    <row r="1073" spans="11:52" ht="14.4">
      <c r="K1073" t="s">
        <v>1827</v>
      </c>
      <c r="L1073" t="s">
        <v>1812</v>
      </c>
      <c r="M1073" t="s">
        <v>23</v>
      </c>
      <c r="N1073" t="s">
        <v>80</v>
      </c>
      <c r="AC1073">
        <v>0.24995248358424965</v>
      </c>
      <c r="AD1073">
        <v>0.29983361264526576</v>
      </c>
      <c r="AE1073">
        <v>0.28673922063927026</v>
      </c>
      <c r="AF1073">
        <v>0.26797897527558145</v>
      </c>
      <c r="AG1073">
        <v>0.27970719045908876</v>
      </c>
      <c r="AH1073">
        <v>0.27198657481860428</v>
      </c>
      <c r="AI1073">
        <v>0.29241198588359091</v>
      </c>
      <c r="AJ1073">
        <v>0.3111007385969099</v>
      </c>
      <c r="AK1073">
        <v>0.3672707069806051</v>
      </c>
      <c r="AL1073">
        <v>0.39434720147682034</v>
      </c>
      <c r="AM1073">
        <v>0.4351180368349149</v>
      </c>
      <c r="AN1073">
        <v>0.35236437671598797</v>
      </c>
      <c r="AO1073">
        <v>0.34604744782124708</v>
      </c>
      <c r="AP1073">
        <v>0.34712325093892965</v>
      </c>
      <c r="AQ1073">
        <v>0.3695586689954235</v>
      </c>
      <c r="AR1073">
        <v>0.41298072715514206</v>
      </c>
      <c r="AS1073">
        <v>0.43143350132466518</v>
      </c>
      <c r="AT1073">
        <v>0.43501180718470622</v>
      </c>
      <c r="AU1073">
        <v>0.4643020951663942</v>
      </c>
      <c r="AV1073">
        <v>0.49163022965673192</v>
      </c>
      <c r="AW1073">
        <v>0.41514678158236662</v>
      </c>
      <c r="AX1073">
        <v>0.34606812072763521</v>
      </c>
      <c r="AY1073">
        <v>0.33600806586872978</v>
      </c>
      <c r="AZ1073">
        <v>0.32907958529683112</v>
      </c>
    </row>
    <row r="1074" spans="11:52" ht="14.4">
      <c r="K1074" t="s">
        <v>1828</v>
      </c>
      <c r="L1074" t="s">
        <v>1812</v>
      </c>
      <c r="M1074" t="s">
        <v>24</v>
      </c>
      <c r="N1074" t="s">
        <v>80</v>
      </c>
      <c r="AC1074">
        <v>0.24963092321042837</v>
      </c>
      <c r="AD1074">
        <v>0.22963626804639239</v>
      </c>
      <c r="AE1074">
        <v>0.21721466266277509</v>
      </c>
      <c r="AF1074">
        <v>0.22128402340452685</v>
      </c>
      <c r="AG1074">
        <v>9.1800036424057596E-2</v>
      </c>
      <c r="AH1074">
        <v>0.1105652617281021</v>
      </c>
      <c r="AI1074">
        <v>0.11994408113649174</v>
      </c>
      <c r="AJ1074">
        <v>0.1006331203817695</v>
      </c>
      <c r="AK1074">
        <v>0.11355479491689664</v>
      </c>
      <c r="AL1074">
        <v>0.12592365422877039</v>
      </c>
      <c r="AM1074">
        <v>0.12980388563865028</v>
      </c>
      <c r="AN1074">
        <v>0.11050923574485892</v>
      </c>
      <c r="AO1074">
        <v>8.8804351894560318E-2</v>
      </c>
      <c r="AP1074">
        <v>8.511061851531411E-2</v>
      </c>
      <c r="AQ1074">
        <v>8.498689732141633E-2</v>
      </c>
      <c r="AR1074">
        <v>8.5284035008430528E-2</v>
      </c>
      <c r="AS1074">
        <v>0.13787162902999728</v>
      </c>
      <c r="AT1074">
        <v>0.20998631384040403</v>
      </c>
      <c r="AU1074">
        <v>0.31356969847046257</v>
      </c>
      <c r="AV1074">
        <v>0.30408882439676826</v>
      </c>
      <c r="AW1074">
        <v>0.29031410699749072</v>
      </c>
      <c r="AX1074">
        <v>0.30596038907874362</v>
      </c>
      <c r="AY1074">
        <v>0.30047434198994688</v>
      </c>
      <c r="AZ1074">
        <v>0.5018670078034565</v>
      </c>
    </row>
    <row r="1075" spans="11:52" ht="14.4">
      <c r="K1075" t="s">
        <v>1829</v>
      </c>
      <c r="L1075" t="s">
        <v>1812</v>
      </c>
      <c r="M1075" t="s">
        <v>1386</v>
      </c>
      <c r="N1075" t="s">
        <v>80</v>
      </c>
      <c r="O1075" t="s">
        <v>6079</v>
      </c>
      <c r="P1075" t="s">
        <v>6079</v>
      </c>
      <c r="Q1075" t="s">
        <v>6079</v>
      </c>
      <c r="R1075" t="s">
        <v>6079</v>
      </c>
      <c r="S1075" t="s">
        <v>6079</v>
      </c>
      <c r="T1075" t="s">
        <v>6079</v>
      </c>
      <c r="U1075" t="s">
        <v>6079</v>
      </c>
      <c r="V1075" t="s">
        <v>6079</v>
      </c>
      <c r="W1075" t="s">
        <v>6079</v>
      </c>
      <c r="X1075" t="s">
        <v>6079</v>
      </c>
      <c r="Y1075" t="s">
        <v>6079</v>
      </c>
      <c r="Z1075" t="s">
        <v>6079</v>
      </c>
      <c r="AA1075" t="s">
        <v>6079</v>
      </c>
      <c r="AC1075">
        <v>0.20204584884898108</v>
      </c>
      <c r="AD1075">
        <v>0.14874773164030092</v>
      </c>
      <c r="AE1075">
        <v>0.16239266874383315</v>
      </c>
      <c r="AF1075">
        <v>0.16093098113112242</v>
      </c>
      <c r="AG1075">
        <v>0.13591404314181804</v>
      </c>
      <c r="AH1075">
        <v>0.1246175114186779</v>
      </c>
      <c r="AI1075">
        <v>0.11477324614654946</v>
      </c>
      <c r="AJ1075">
        <v>0.1106665363978646</v>
      </c>
      <c r="AK1075">
        <v>9.4556180364260403E-2</v>
      </c>
      <c r="AL1075">
        <v>7.9909152548721982E-2</v>
      </c>
      <c r="AM1075">
        <v>7.804103990390715E-2</v>
      </c>
      <c r="AN1075">
        <v>5.6638989743087363E-2</v>
      </c>
      <c r="AO1075">
        <v>4.3292931071088357E-2</v>
      </c>
      <c r="AP1075">
        <v>4.3617481337754123E-2</v>
      </c>
      <c r="AQ1075">
        <v>4.2740729737901509E-2</v>
      </c>
      <c r="AR1075">
        <v>3.889212996342202E-2</v>
      </c>
      <c r="AS1075">
        <v>4.3209091429956173E-2</v>
      </c>
      <c r="AT1075">
        <v>5.3204497912559615E-2</v>
      </c>
      <c r="AU1075">
        <v>5.9970111241694109E-2</v>
      </c>
      <c r="AV1075">
        <v>6.5268019246215572E-2</v>
      </c>
      <c r="AW1075">
        <v>5.827568558721271E-2</v>
      </c>
      <c r="AX1075">
        <v>5.1025617986591582E-2</v>
      </c>
      <c r="AY1075">
        <v>4.8511883900734173E-2</v>
      </c>
      <c r="AZ1075">
        <v>5.3669145905326843E-2</v>
      </c>
    </row>
    <row r="1076" spans="11:52" ht="14.4">
      <c r="K1076" t="s">
        <v>1830</v>
      </c>
      <c r="L1076" t="s">
        <v>1812</v>
      </c>
      <c r="M1076" t="s">
        <v>25</v>
      </c>
      <c r="N1076" t="s">
        <v>80</v>
      </c>
      <c r="AC1076">
        <v>0.29224022632662011</v>
      </c>
      <c r="AD1076">
        <v>0.2918356136186317</v>
      </c>
      <c r="AE1076">
        <v>0.28736487656858278</v>
      </c>
      <c r="AF1076">
        <v>0.31040620812328507</v>
      </c>
      <c r="AG1076">
        <v>0.30314421861281687</v>
      </c>
      <c r="AH1076">
        <v>0.31195159697704428</v>
      </c>
      <c r="AI1076">
        <v>0.32766206596534864</v>
      </c>
      <c r="AJ1076">
        <v>0.30685333931935699</v>
      </c>
      <c r="AK1076">
        <v>0.33482553119766689</v>
      </c>
      <c r="AL1076">
        <v>0.33448787376539546</v>
      </c>
      <c r="AM1076">
        <v>0.33186168460534005</v>
      </c>
      <c r="AN1076">
        <v>0.3547127170595884</v>
      </c>
      <c r="AO1076">
        <v>0.32397642439595276</v>
      </c>
      <c r="AP1076">
        <v>0.30086367363683653</v>
      </c>
      <c r="AQ1076">
        <v>0.30887298433876637</v>
      </c>
      <c r="AR1076">
        <v>0.29596783485737871</v>
      </c>
      <c r="AS1076">
        <v>0.30763957178104534</v>
      </c>
      <c r="AT1076">
        <v>0.35002677303156254</v>
      </c>
      <c r="AU1076">
        <v>0.41243469686771062</v>
      </c>
      <c r="AV1076">
        <v>0.38872055662789889</v>
      </c>
      <c r="AW1076">
        <v>0.35332001060228824</v>
      </c>
      <c r="AX1076">
        <v>0.33561157373697748</v>
      </c>
      <c r="AY1076">
        <v>0.33967722588114696</v>
      </c>
      <c r="AZ1076">
        <v>0.29997919401625772</v>
      </c>
    </row>
    <row r="1077" spans="11:52" ht="14.4">
      <c r="K1077" t="s">
        <v>5673</v>
      </c>
      <c r="L1077" t="s">
        <v>1812</v>
      </c>
      <c r="M1077" t="s">
        <v>5610</v>
      </c>
      <c r="N1077" t="s">
        <v>80</v>
      </c>
      <c r="AO1077">
        <v>0.52320336455112204</v>
      </c>
      <c r="AP1077" t="s">
        <v>6079</v>
      </c>
      <c r="AQ1077" t="s">
        <v>6079</v>
      </c>
      <c r="AR1077" t="s">
        <v>6079</v>
      </c>
      <c r="AS1077" t="s">
        <v>6079</v>
      </c>
      <c r="AT1077">
        <v>0.49517293942421953</v>
      </c>
      <c r="AU1077">
        <v>0.59856488727144586</v>
      </c>
      <c r="AV1077">
        <v>0.43318658631251405</v>
      </c>
      <c r="AW1077">
        <v>0.11662518416279816</v>
      </c>
      <c r="AX1077">
        <v>0.47993705002875714</v>
      </c>
      <c r="AY1077">
        <v>0.74281764498688096</v>
      </c>
      <c r="AZ1077">
        <v>0.44283053516776738</v>
      </c>
    </row>
    <row r="1078" spans="11:52" ht="14.4">
      <c r="K1078" t="s">
        <v>1831</v>
      </c>
      <c r="L1078" t="s">
        <v>1812</v>
      </c>
      <c r="M1078" t="s">
        <v>98</v>
      </c>
      <c r="N1078" t="s">
        <v>80</v>
      </c>
      <c r="AC1078">
        <v>6.8832607498166387E-2</v>
      </c>
      <c r="AD1078">
        <v>0.12940193561967733</v>
      </c>
      <c r="AE1078">
        <v>0.12620090158504468</v>
      </c>
      <c r="AF1078">
        <v>0.1193366112247724</v>
      </c>
      <c r="AG1078">
        <v>0.13125562961628534</v>
      </c>
      <c r="AH1078">
        <v>0.12925612271028136</v>
      </c>
      <c r="AI1078">
        <v>0.14899070589985292</v>
      </c>
      <c r="AJ1078">
        <v>0.12500623111299131</v>
      </c>
      <c r="AK1078">
        <v>5.0310970910329253E-2</v>
      </c>
      <c r="AL1078">
        <v>4.6424904885560725E-2</v>
      </c>
      <c r="AM1078">
        <v>3.488880664805033E-2</v>
      </c>
      <c r="AN1078">
        <v>3.3642694230115983E-2</v>
      </c>
      <c r="AO1078">
        <v>3.5787365274429397E-2</v>
      </c>
      <c r="AP1078">
        <v>0.54367525677289918</v>
      </c>
      <c r="AQ1078">
        <v>0.54722877029307226</v>
      </c>
      <c r="AR1078">
        <v>0.53507743300837174</v>
      </c>
      <c r="AS1078">
        <v>0.68644201603855903</v>
      </c>
      <c r="AT1078">
        <v>0.80707721483261563</v>
      </c>
      <c r="AU1078">
        <v>0.69037177577507602</v>
      </c>
      <c r="AV1078">
        <v>0.70355473537974056</v>
      </c>
      <c r="AW1078">
        <v>0.70932853087564984</v>
      </c>
      <c r="AX1078">
        <v>0.72996852699760739</v>
      </c>
      <c r="AY1078">
        <v>0.74255501150818048</v>
      </c>
      <c r="AZ1078">
        <v>0.74671650095259412</v>
      </c>
    </row>
    <row r="1079" spans="11:52" ht="14.4">
      <c r="K1079" t="s">
        <v>1832</v>
      </c>
      <c r="L1079" t="s">
        <v>1812</v>
      </c>
      <c r="M1079" t="s">
        <v>94</v>
      </c>
      <c r="N1079" t="s">
        <v>80</v>
      </c>
      <c r="AC1079">
        <v>0.50235707178408473</v>
      </c>
      <c r="AD1079">
        <v>0.47085282066492079</v>
      </c>
      <c r="AE1079">
        <v>0.58232239051447998</v>
      </c>
      <c r="AF1079">
        <v>0.47249657769341463</v>
      </c>
      <c r="AG1079">
        <v>0.4728180683585062</v>
      </c>
      <c r="AH1079">
        <v>0.46061367053539481</v>
      </c>
      <c r="AI1079">
        <v>0.44123906824860987</v>
      </c>
      <c r="AJ1079">
        <v>0.44576256190213043</v>
      </c>
      <c r="AK1079">
        <v>0.53804039889431399</v>
      </c>
      <c r="AL1079">
        <v>0.41732670680580741</v>
      </c>
      <c r="AM1079">
        <v>0.40735459204286334</v>
      </c>
      <c r="AN1079">
        <v>0.37040412597645322</v>
      </c>
      <c r="AO1079">
        <v>0.29783647893481763</v>
      </c>
      <c r="AP1079">
        <v>0.2993756428815707</v>
      </c>
      <c r="AQ1079">
        <v>0.32049861472350133</v>
      </c>
      <c r="AR1079">
        <v>0.33438753100009788</v>
      </c>
      <c r="AS1079">
        <v>0.35993839094490065</v>
      </c>
      <c r="AT1079">
        <v>0.4208066412256255</v>
      </c>
      <c r="AU1079">
        <v>0.50220396364472142</v>
      </c>
      <c r="AV1079">
        <v>0.44011446680490102</v>
      </c>
      <c r="AW1079">
        <v>0.3859211845268809</v>
      </c>
      <c r="AX1079">
        <v>0.36809473088494321</v>
      </c>
      <c r="AY1079">
        <v>0.34899331475939166</v>
      </c>
      <c r="AZ1079">
        <v>0.31320493206973776</v>
      </c>
    </row>
    <row r="1080" spans="11:52" ht="14.4">
      <c r="K1080" t="s">
        <v>1833</v>
      </c>
      <c r="L1080" t="s">
        <v>1812</v>
      </c>
      <c r="M1080" t="s">
        <v>99</v>
      </c>
      <c r="N1080" t="s">
        <v>80</v>
      </c>
      <c r="AC1080">
        <v>0.37694166815737584</v>
      </c>
      <c r="AD1080">
        <v>0.56211187084887304</v>
      </c>
      <c r="AE1080">
        <v>0.68809036729067741</v>
      </c>
      <c r="AF1080">
        <v>0.1001199350428983</v>
      </c>
      <c r="AG1080">
        <v>6.9955908712548823E-2</v>
      </c>
      <c r="AH1080">
        <v>6.0161113066801962E-2</v>
      </c>
      <c r="AI1080">
        <v>8.0994043133720037E-2</v>
      </c>
      <c r="AJ1080">
        <v>7.5470753905668084E-2</v>
      </c>
      <c r="AK1080">
        <v>0.11018859304811232</v>
      </c>
      <c r="AL1080">
        <v>0.55041465193093186</v>
      </c>
      <c r="AM1080">
        <v>0.51463520413211206</v>
      </c>
      <c r="AN1080">
        <v>0.55145596758746407</v>
      </c>
      <c r="AO1080">
        <v>0.5314326129753858</v>
      </c>
      <c r="AP1080">
        <v>0.58822363334639372</v>
      </c>
      <c r="AQ1080">
        <v>0.5486719316344737</v>
      </c>
      <c r="AR1080">
        <v>0.73849350958499405</v>
      </c>
      <c r="AS1080">
        <v>0.73649495644721052</v>
      </c>
      <c r="AT1080">
        <v>0.78109435096962943</v>
      </c>
      <c r="AU1080">
        <v>0.73799337629089357</v>
      </c>
      <c r="AV1080">
        <v>0.51954184996584918</v>
      </c>
      <c r="AW1080">
        <v>0.5134078579772976</v>
      </c>
      <c r="AX1080">
        <v>0.56409439476156198</v>
      </c>
      <c r="AY1080">
        <v>0.55486520792296601</v>
      </c>
      <c r="AZ1080">
        <v>0.56600800281008268</v>
      </c>
    </row>
    <row r="1081" spans="11:52" ht="14.4">
      <c r="K1081" t="s">
        <v>1834</v>
      </c>
      <c r="L1081" t="s">
        <v>1812</v>
      </c>
      <c r="M1081" t="s">
        <v>26</v>
      </c>
      <c r="N1081" t="s">
        <v>80</v>
      </c>
      <c r="O1081" t="s">
        <v>6079</v>
      </c>
      <c r="P1081" t="s">
        <v>6079</v>
      </c>
      <c r="Q1081" t="s">
        <v>6079</v>
      </c>
      <c r="R1081" t="s">
        <v>6079</v>
      </c>
      <c r="S1081" t="s">
        <v>6079</v>
      </c>
      <c r="AC1081">
        <v>0.31322036749746907</v>
      </c>
      <c r="AD1081">
        <v>0.28893597175498104</v>
      </c>
      <c r="AE1081">
        <v>0.32189427959195921</v>
      </c>
      <c r="AF1081">
        <v>0.28578052554610134</v>
      </c>
      <c r="AG1081">
        <v>0.28569585663977576</v>
      </c>
      <c r="AH1081">
        <v>0.28996653596009569</v>
      </c>
      <c r="AI1081">
        <v>0.25516866673464045</v>
      </c>
      <c r="AJ1081">
        <v>0.2477858578636031</v>
      </c>
      <c r="AK1081">
        <v>0.28445503406467265</v>
      </c>
      <c r="AL1081">
        <v>0.32092482702155101</v>
      </c>
      <c r="AM1081">
        <v>0.33555300764277785</v>
      </c>
      <c r="AN1081">
        <v>0.27271824999564737</v>
      </c>
      <c r="AO1081">
        <v>0.29640020859772165</v>
      </c>
      <c r="AP1081">
        <v>0.30253456119331895</v>
      </c>
      <c r="AQ1081">
        <v>0.28612577284954849</v>
      </c>
      <c r="AR1081">
        <v>0.21258115605162725</v>
      </c>
      <c r="AS1081">
        <v>0.28048820787029649</v>
      </c>
      <c r="AT1081">
        <v>0.3118680861098222</v>
      </c>
      <c r="AU1081">
        <v>0.60536487597280431</v>
      </c>
      <c r="AV1081">
        <v>0.55508660012597277</v>
      </c>
      <c r="AW1081">
        <v>0.49478179805357486</v>
      </c>
      <c r="AX1081">
        <v>0.48057830643572685</v>
      </c>
      <c r="AY1081">
        <v>0.3718580600715875</v>
      </c>
      <c r="AZ1081">
        <v>0.34381552341656002</v>
      </c>
    </row>
    <row r="1082" spans="11:52" ht="14.4">
      <c r="K1082" t="s">
        <v>1835</v>
      </c>
      <c r="L1082" t="s">
        <v>1812</v>
      </c>
      <c r="M1082" t="s">
        <v>27</v>
      </c>
      <c r="N1082" t="s">
        <v>80</v>
      </c>
      <c r="AC1082">
        <v>0.56687135298513247</v>
      </c>
      <c r="AD1082">
        <v>0.5793529812555428</v>
      </c>
      <c r="AE1082">
        <v>0.56739361367734298</v>
      </c>
      <c r="AF1082">
        <v>0.55670998981803665</v>
      </c>
      <c r="AG1082">
        <v>0.55209166273530619</v>
      </c>
      <c r="AH1082">
        <v>0.55166516718934266</v>
      </c>
      <c r="AI1082">
        <v>0.5667276389316499</v>
      </c>
      <c r="AJ1082">
        <v>0.50324359081131798</v>
      </c>
      <c r="AK1082">
        <v>0.56274613978567722</v>
      </c>
      <c r="AL1082">
        <v>0.53322021830112976</v>
      </c>
      <c r="AM1082">
        <v>0.53529618180900773</v>
      </c>
      <c r="AN1082">
        <v>0.52883202574961996</v>
      </c>
      <c r="AO1082">
        <v>0.54380679688241018</v>
      </c>
      <c r="AP1082">
        <v>0.52854098756681356</v>
      </c>
      <c r="AQ1082">
        <v>0.53578533758453595</v>
      </c>
      <c r="AR1082">
        <v>0.5019983914760997</v>
      </c>
      <c r="AS1082">
        <v>0.56077590130609423</v>
      </c>
      <c r="AT1082">
        <v>0.59718256070358222</v>
      </c>
      <c r="AU1082">
        <v>0.63998092732055833</v>
      </c>
      <c r="AV1082">
        <v>0.55304210089146899</v>
      </c>
      <c r="AW1082">
        <v>0.56405902682090714</v>
      </c>
      <c r="AX1082">
        <v>0.54928554940936036</v>
      </c>
      <c r="AY1082">
        <v>0.55541519094033454</v>
      </c>
      <c r="AZ1082">
        <v>0.47744510634482146</v>
      </c>
    </row>
    <row r="1083" spans="11:52" ht="14.4">
      <c r="K1083" t="s">
        <v>1836</v>
      </c>
      <c r="L1083" t="s">
        <v>1812</v>
      </c>
      <c r="M1083" t="s">
        <v>28</v>
      </c>
      <c r="N1083" t="s">
        <v>80</v>
      </c>
      <c r="AC1083">
        <v>0.66056104168219565</v>
      </c>
      <c r="AD1083">
        <v>0.67380010397317325</v>
      </c>
      <c r="AE1083">
        <v>0.6664532887958492</v>
      </c>
      <c r="AF1083">
        <v>0.6422726893828723</v>
      </c>
      <c r="AG1083">
        <v>0.63990400740358588</v>
      </c>
      <c r="AH1083">
        <v>0.63088794315881291</v>
      </c>
      <c r="AI1083">
        <v>0.64354859982761692</v>
      </c>
      <c r="AJ1083">
        <v>0.68236041711012141</v>
      </c>
      <c r="AK1083">
        <v>0.73640468730820097</v>
      </c>
      <c r="AL1083">
        <v>0.71902938709833664</v>
      </c>
      <c r="AM1083">
        <v>0.69860199031862658</v>
      </c>
      <c r="AN1083">
        <v>0.6802127337909889</v>
      </c>
      <c r="AO1083">
        <v>0.66448046233874236</v>
      </c>
      <c r="AP1083" t="s">
        <v>6079</v>
      </c>
      <c r="AQ1083" t="s">
        <v>6079</v>
      </c>
      <c r="AR1083" t="s">
        <v>6079</v>
      </c>
      <c r="AS1083" t="s">
        <v>6079</v>
      </c>
      <c r="AT1083">
        <v>0.71251676179605372</v>
      </c>
      <c r="AU1083">
        <v>0.72819954827944333</v>
      </c>
      <c r="AV1083">
        <v>0.72475780539771995</v>
      </c>
      <c r="AW1083">
        <v>0.71469005431999955</v>
      </c>
      <c r="AX1083">
        <v>0.71753218198371005</v>
      </c>
      <c r="AY1083">
        <v>0.71830212701841811</v>
      </c>
      <c r="AZ1083">
        <v>0.74302219930012381</v>
      </c>
    </row>
    <row r="1084" spans="11:52" ht="14.4">
      <c r="K1084" t="s">
        <v>1837</v>
      </c>
      <c r="L1084" t="s">
        <v>1812</v>
      </c>
      <c r="M1084" t="s">
        <v>29</v>
      </c>
      <c r="N1084" t="s">
        <v>80</v>
      </c>
      <c r="AC1084">
        <v>0.15018946726419058</v>
      </c>
      <c r="AD1084">
        <v>0.19917720981324205</v>
      </c>
      <c r="AE1084">
        <v>0.15010836699597646</v>
      </c>
      <c r="AF1084">
        <v>0.17193313647449307</v>
      </c>
      <c r="AG1084">
        <v>0.17670900359588612</v>
      </c>
      <c r="AH1084">
        <v>0.15226771292248875</v>
      </c>
      <c r="AI1084">
        <v>0.13604868145030655</v>
      </c>
      <c r="AJ1084">
        <v>0.15032977628907418</v>
      </c>
      <c r="AK1084">
        <v>0.18301828157946595</v>
      </c>
      <c r="AL1084">
        <v>0.24601441123087259</v>
      </c>
      <c r="AM1084">
        <v>0.24092532548402143</v>
      </c>
      <c r="AN1084">
        <v>0.19750552464286589</v>
      </c>
      <c r="AO1084">
        <v>0.20815377512728056</v>
      </c>
      <c r="AP1084">
        <v>0.25199810422788749</v>
      </c>
      <c r="AQ1084">
        <v>0.28821702142231853</v>
      </c>
      <c r="AR1084">
        <v>0.3113159597784263</v>
      </c>
      <c r="AS1084">
        <v>0.34840580730607235</v>
      </c>
      <c r="AT1084">
        <v>0.36520670324724547</v>
      </c>
      <c r="AU1084">
        <v>0.3859218223636775</v>
      </c>
      <c r="AV1084">
        <v>0.3545731218603112</v>
      </c>
      <c r="AW1084">
        <v>0.26241110002416296</v>
      </c>
      <c r="AX1084">
        <v>0.26398044379815333</v>
      </c>
      <c r="AY1084">
        <v>0.2929154389153405</v>
      </c>
      <c r="AZ1084">
        <v>0.22597945741135081</v>
      </c>
    </row>
    <row r="1085" spans="11:52" ht="14.4">
      <c r="K1085" t="s">
        <v>1838</v>
      </c>
      <c r="L1085" t="s">
        <v>1812</v>
      </c>
      <c r="M1085" t="s">
        <v>30</v>
      </c>
      <c r="N1085" t="s">
        <v>80</v>
      </c>
      <c r="AC1085">
        <v>0.1297225818661861</v>
      </c>
      <c r="AD1085">
        <v>0.11161926041417926</v>
      </c>
      <c r="AE1085">
        <v>0.11602317991317324</v>
      </c>
      <c r="AF1085">
        <v>0.12198583282327696</v>
      </c>
      <c r="AG1085">
        <v>0.10903959924765402</v>
      </c>
      <c r="AH1085">
        <v>0.10772530737554588</v>
      </c>
      <c r="AI1085">
        <v>0.12073583070421084</v>
      </c>
      <c r="AJ1085">
        <v>0.11395007290696275</v>
      </c>
      <c r="AK1085">
        <v>0.17360323888825496</v>
      </c>
      <c r="AL1085">
        <v>0.16047214544036092</v>
      </c>
      <c r="AM1085">
        <v>0.16441497338756314</v>
      </c>
      <c r="AN1085">
        <v>0.16832889346710592</v>
      </c>
      <c r="AO1085">
        <v>0.18474469396434529</v>
      </c>
      <c r="AP1085">
        <v>0.17598774552693433</v>
      </c>
      <c r="AQ1085">
        <v>0.18503740557271181</v>
      </c>
      <c r="AR1085">
        <v>0.18554205353044673</v>
      </c>
      <c r="AS1085">
        <v>0.21848886213519317</v>
      </c>
      <c r="AT1085">
        <v>0.25388376317936451</v>
      </c>
      <c r="AU1085">
        <v>0.2929680391805044</v>
      </c>
      <c r="AV1085">
        <v>0.29324308274008432</v>
      </c>
      <c r="AW1085">
        <v>0.27914450770139887</v>
      </c>
      <c r="AX1085">
        <v>0.29810949558776284</v>
      </c>
      <c r="AY1085">
        <v>0.29926603629471416</v>
      </c>
      <c r="AZ1085">
        <v>0.28167689978027743</v>
      </c>
    </row>
    <row r="1086" spans="11:52" ht="14.4">
      <c r="K1086" t="s">
        <v>1839</v>
      </c>
      <c r="L1086" t="s">
        <v>1812</v>
      </c>
      <c r="M1086" t="s">
        <v>100</v>
      </c>
      <c r="N1086" t="s">
        <v>80</v>
      </c>
      <c r="AC1086">
        <v>2.244472755591724E-2</v>
      </c>
      <c r="AD1086">
        <v>5.4928998780381455E-3</v>
      </c>
      <c r="AE1086">
        <v>3.8845676532934109E-2</v>
      </c>
      <c r="AF1086">
        <v>3.8347775179289535E-2</v>
      </c>
      <c r="AG1086">
        <v>3.827344645719908E-2</v>
      </c>
      <c r="AH1086">
        <v>4.2105510103813415E-2</v>
      </c>
      <c r="AI1086">
        <v>4.1246445898050245E-2</v>
      </c>
      <c r="AJ1086">
        <v>4.3533564996371442E-3</v>
      </c>
      <c r="AK1086">
        <v>4.078014161676842E-2</v>
      </c>
      <c r="AL1086">
        <v>3.9134886020439373E-2</v>
      </c>
      <c r="AM1086">
        <v>2.2252836786921148E-2</v>
      </c>
      <c r="AN1086">
        <v>2.5030502440972009E-2</v>
      </c>
      <c r="AO1086">
        <v>3.3344945265786512E-2</v>
      </c>
      <c r="AP1086">
        <v>3.7288935433583595E-2</v>
      </c>
      <c r="AQ1086">
        <v>3.0075735549272679E-2</v>
      </c>
      <c r="AR1086">
        <v>1.0811384864624586E-2</v>
      </c>
      <c r="AS1086">
        <v>5.4565899107334968E-3</v>
      </c>
      <c r="AT1086">
        <v>2.2983822560099523E-2</v>
      </c>
      <c r="AU1086">
        <v>3.800369435327821E-2</v>
      </c>
      <c r="AV1086">
        <v>5.6898740457546906E-2</v>
      </c>
      <c r="AW1086">
        <v>2.3200188659174437E-2</v>
      </c>
      <c r="AX1086">
        <v>2.4065491740826724E-2</v>
      </c>
      <c r="AY1086">
        <v>2.2134423928062991E-2</v>
      </c>
      <c r="AZ1086">
        <v>2.789567156963299E-2</v>
      </c>
    </row>
    <row r="1087" spans="11:52" ht="14.4">
      <c r="K1087" t="s">
        <v>1840</v>
      </c>
      <c r="L1087" t="s">
        <v>1812</v>
      </c>
      <c r="M1087" t="s">
        <v>31</v>
      </c>
      <c r="N1087" t="s">
        <v>80</v>
      </c>
      <c r="AC1087">
        <v>0.72733985587793148</v>
      </c>
      <c r="AD1087">
        <v>0.75752946628987583</v>
      </c>
      <c r="AE1087">
        <v>0.75959608575758653</v>
      </c>
      <c r="AF1087">
        <v>0.59138410876197145</v>
      </c>
      <c r="AG1087">
        <v>0.60803755817001048</v>
      </c>
      <c r="AH1087">
        <v>0.60969004699867235</v>
      </c>
      <c r="AI1087">
        <v>0.64751185071204753</v>
      </c>
      <c r="AJ1087">
        <v>0.63224190329622509</v>
      </c>
      <c r="AK1087">
        <v>0.63382528157727624</v>
      </c>
      <c r="AL1087">
        <v>0.62585369795905221</v>
      </c>
      <c r="AM1087">
        <v>0.64744390496068926</v>
      </c>
      <c r="AN1087">
        <v>0.61052948653282824</v>
      </c>
      <c r="AO1087">
        <v>0.57189931749747946</v>
      </c>
      <c r="AP1087">
        <v>0.55581286274401942</v>
      </c>
      <c r="AQ1087">
        <v>0.53908731112798958</v>
      </c>
      <c r="AR1087">
        <v>0.5298712055407433</v>
      </c>
      <c r="AS1087">
        <v>0.54768654849405685</v>
      </c>
      <c r="AT1087">
        <v>0.60697520459591792</v>
      </c>
      <c r="AU1087">
        <v>0.65079502885148921</v>
      </c>
      <c r="AV1087">
        <v>0.5971172240367485</v>
      </c>
      <c r="AW1087">
        <v>0.48728192353287314</v>
      </c>
      <c r="AX1087">
        <v>0.51391558578927554</v>
      </c>
      <c r="AY1087">
        <v>0.48461936228406338</v>
      </c>
      <c r="AZ1087">
        <v>0.53563213575064261</v>
      </c>
    </row>
    <row r="1088" spans="11:52" ht="14.4">
      <c r="K1088" t="s">
        <v>1841</v>
      </c>
      <c r="L1088" t="s">
        <v>1812</v>
      </c>
      <c r="M1088" t="s">
        <v>32</v>
      </c>
      <c r="N1088" t="s">
        <v>80</v>
      </c>
      <c r="O1088" t="s">
        <v>6079</v>
      </c>
      <c r="P1088" t="s">
        <v>6079</v>
      </c>
      <c r="Q1088" t="s">
        <v>6079</v>
      </c>
      <c r="R1088" t="s">
        <v>6079</v>
      </c>
      <c r="S1088" t="s">
        <v>6079</v>
      </c>
      <c r="AC1088">
        <v>0.19621436871735007</v>
      </c>
      <c r="AD1088">
        <v>0.18651072541709957</v>
      </c>
      <c r="AE1088">
        <v>0.17959195269074832</v>
      </c>
      <c r="AF1088">
        <v>0.10396948656920696</v>
      </c>
      <c r="AG1088">
        <v>0.11095324431269273</v>
      </c>
      <c r="AH1088">
        <v>0.1339376345124404</v>
      </c>
      <c r="AI1088">
        <v>0.13096802428461859</v>
      </c>
      <c r="AJ1088">
        <v>0.1281612372122177</v>
      </c>
      <c r="AK1088">
        <v>0.3571315803511913</v>
      </c>
      <c r="AL1088">
        <v>0.17916987004165624</v>
      </c>
      <c r="AM1088">
        <v>0.16114937964218765</v>
      </c>
      <c r="AN1088">
        <v>0.34065498312648085</v>
      </c>
      <c r="AO1088">
        <v>0.341108867762417</v>
      </c>
      <c r="AP1088">
        <v>0.36594050621224578</v>
      </c>
      <c r="AQ1088">
        <v>0.36393064100119765</v>
      </c>
      <c r="AR1088">
        <v>0.38438368430260794</v>
      </c>
      <c r="AS1088">
        <v>0.42837538117203294</v>
      </c>
      <c r="AT1088">
        <v>0.44776966751526559</v>
      </c>
      <c r="AU1088">
        <v>0.47031665773439402</v>
      </c>
      <c r="AV1088">
        <v>0.48463933441674589</v>
      </c>
      <c r="AW1088">
        <v>0.46049832285205472</v>
      </c>
      <c r="AX1088">
        <v>0.46387748628223058</v>
      </c>
      <c r="AY1088">
        <v>0.4581117114988037</v>
      </c>
      <c r="AZ1088">
        <v>0.50253147006671461</v>
      </c>
    </row>
    <row r="1089" spans="11:52" ht="14.4">
      <c r="K1089" t="s">
        <v>1842</v>
      </c>
      <c r="L1089" t="s">
        <v>1812</v>
      </c>
      <c r="M1089" t="s">
        <v>93</v>
      </c>
      <c r="N1089" t="s">
        <v>80</v>
      </c>
      <c r="AC1089">
        <v>0.49135911359629614</v>
      </c>
      <c r="AD1089">
        <v>0.6046816240566335</v>
      </c>
      <c r="AE1089">
        <v>0.58321966525207536</v>
      </c>
      <c r="AF1089">
        <v>0.51801132900455127</v>
      </c>
      <c r="AG1089">
        <v>0.53484328203309739</v>
      </c>
      <c r="AH1089">
        <v>0.45702078215393727</v>
      </c>
      <c r="AI1089">
        <v>0.47150216274959594</v>
      </c>
      <c r="AJ1089">
        <v>0.40195485971576289</v>
      </c>
      <c r="AK1089">
        <v>0.46763389266241784</v>
      </c>
      <c r="AL1089">
        <v>0.61702664410169195</v>
      </c>
      <c r="AM1089">
        <v>0.64150677175295034</v>
      </c>
      <c r="AN1089">
        <v>0.50720201453215064</v>
      </c>
      <c r="AO1089">
        <v>0.44156707260378142</v>
      </c>
      <c r="AP1089">
        <v>0.34339008684830091</v>
      </c>
      <c r="AQ1089">
        <v>0.21548555924135629</v>
      </c>
      <c r="AR1089">
        <v>0.15145523067575284</v>
      </c>
      <c r="AS1089">
        <v>0.16724743145375526</v>
      </c>
      <c r="AT1089">
        <v>0.23337364549140585</v>
      </c>
      <c r="AU1089">
        <v>0.31987830430918945</v>
      </c>
      <c r="AV1089">
        <v>0.32496860760150803</v>
      </c>
      <c r="AW1089">
        <v>0.27301071712279679</v>
      </c>
      <c r="AX1089">
        <v>0.26563264156800026</v>
      </c>
      <c r="AY1089">
        <v>0.25816082193252232</v>
      </c>
      <c r="AZ1089">
        <v>0.23455246933150631</v>
      </c>
    </row>
    <row r="1090" spans="11:52" ht="14.4">
      <c r="K1090" t="s">
        <v>1843</v>
      </c>
      <c r="L1090" t="s">
        <v>1844</v>
      </c>
      <c r="M1090" t="s">
        <v>13</v>
      </c>
      <c r="N1090" t="s">
        <v>80</v>
      </c>
      <c r="AC1090">
        <v>9.1111372026054877E-2</v>
      </c>
      <c r="AD1090">
        <v>8.3340719575081629E-2</v>
      </c>
      <c r="AE1090">
        <v>8.6273355797645904E-2</v>
      </c>
      <c r="AF1090">
        <v>8.0650028385453335E-2</v>
      </c>
      <c r="AG1090">
        <v>7.7184294287302599E-2</v>
      </c>
      <c r="AH1090">
        <v>7.5244097653814207E-2</v>
      </c>
      <c r="AI1090">
        <v>7.4016073167795168E-2</v>
      </c>
      <c r="AJ1090">
        <v>8.1106229701664145E-2</v>
      </c>
      <c r="AK1090">
        <v>7.1960827984646369E-2</v>
      </c>
      <c r="AL1090">
        <v>7.623763980970627E-2</v>
      </c>
      <c r="AM1090">
        <v>7.6778242153879309E-2</v>
      </c>
      <c r="AN1090">
        <v>7.6398672979569565E-2</v>
      </c>
      <c r="AO1090">
        <v>7.9118454495410093E-2</v>
      </c>
      <c r="AP1090">
        <v>8.0954576585377691E-2</v>
      </c>
      <c r="AQ1090">
        <v>9.0984969566873214E-2</v>
      </c>
      <c r="AR1090">
        <v>9.0526972769278596E-2</v>
      </c>
      <c r="AS1090">
        <v>9.3962408335017497E-2</v>
      </c>
      <c r="AT1090">
        <v>8.5999426565800827E-2</v>
      </c>
      <c r="AU1090">
        <v>8.1989179490494807E-2</v>
      </c>
      <c r="AV1090">
        <v>8.6842270278407172E-2</v>
      </c>
      <c r="AW1090">
        <v>8.7540708989757021E-2</v>
      </c>
      <c r="AX1090">
        <v>8.3946495947869751E-2</v>
      </c>
      <c r="AY1090">
        <v>7.989423537681041E-2</v>
      </c>
      <c r="AZ1090">
        <v>8.8672324035367706E-2</v>
      </c>
    </row>
    <row r="1091" spans="11:52" ht="14.4">
      <c r="K1091" t="s">
        <v>1845</v>
      </c>
      <c r="L1091" t="s">
        <v>1844</v>
      </c>
      <c r="M1091" t="s">
        <v>14</v>
      </c>
      <c r="N1091" t="s">
        <v>80</v>
      </c>
      <c r="AC1091">
        <v>0.16974460753497772</v>
      </c>
      <c r="AD1091">
        <v>0.12056221236300228</v>
      </c>
      <c r="AE1091">
        <v>0.11368102018778577</v>
      </c>
      <c r="AF1091">
        <v>0.11867592272240164</v>
      </c>
      <c r="AG1091">
        <v>0.10401956005980414</v>
      </c>
      <c r="AH1091">
        <v>0.11426336816877344</v>
      </c>
      <c r="AI1091">
        <v>0.11757116453848614</v>
      </c>
      <c r="AJ1091">
        <v>0.10381838776769262</v>
      </c>
      <c r="AK1091">
        <v>9.4133299342286592E-2</v>
      </c>
      <c r="AL1091">
        <v>9.2394395115485195E-2</v>
      </c>
      <c r="AM1091">
        <v>0.11123084856898469</v>
      </c>
      <c r="AN1091">
        <v>9.6117968856965011E-2</v>
      </c>
      <c r="AO1091">
        <v>9.7721234428667078E-2</v>
      </c>
      <c r="AP1091">
        <v>9.364527553370966E-2</v>
      </c>
      <c r="AQ1091">
        <v>9.5638579502077312E-2</v>
      </c>
      <c r="AR1091">
        <v>9.8841158485149933E-2</v>
      </c>
      <c r="AS1091">
        <v>9.5050134363740532E-2</v>
      </c>
      <c r="AT1091">
        <v>7.5103982445355821E-2</v>
      </c>
      <c r="AU1091">
        <v>6.3436392469359726E-2</v>
      </c>
      <c r="AV1091">
        <v>7.5938849175166578E-2</v>
      </c>
      <c r="AW1091">
        <v>9.1294989878922442E-2</v>
      </c>
      <c r="AX1091">
        <v>8.5968179920206278E-2</v>
      </c>
      <c r="AY1091">
        <v>9.3950409677163227E-2</v>
      </c>
      <c r="AZ1091">
        <v>0.11032492670846659</v>
      </c>
    </row>
    <row r="1092" spans="11:52" ht="14.4">
      <c r="K1092" t="s">
        <v>1846</v>
      </c>
      <c r="L1092" t="s">
        <v>1844</v>
      </c>
      <c r="M1092" t="s">
        <v>92</v>
      </c>
      <c r="N1092" t="s">
        <v>80</v>
      </c>
      <c r="AC1092">
        <v>8.3047696216162516E-3</v>
      </c>
      <c r="AD1092">
        <v>7.9019753461912669E-3</v>
      </c>
      <c r="AE1092">
        <v>7.069142844650299E-3</v>
      </c>
      <c r="AF1092">
        <v>6.5261894236636796E-3</v>
      </c>
      <c r="AG1092">
        <v>9.5853680671235258E-3</v>
      </c>
      <c r="AH1092">
        <v>9.7929529508067031E-3</v>
      </c>
      <c r="AI1092">
        <v>9.7001271944208833E-3</v>
      </c>
      <c r="AJ1092">
        <v>1.2763804830544947E-2</v>
      </c>
      <c r="AK1092">
        <v>1.1801640785994973E-2</v>
      </c>
      <c r="AL1092">
        <v>1.2384988890010473E-2</v>
      </c>
      <c r="AM1092">
        <v>1.0543104020067171E-2</v>
      </c>
      <c r="AN1092">
        <v>1.0943648425921873E-2</v>
      </c>
      <c r="AO1092">
        <v>1.1856892789293376E-2</v>
      </c>
      <c r="AP1092">
        <v>1.445725365343316E-2</v>
      </c>
      <c r="AQ1092">
        <v>1.4534543885902428E-2</v>
      </c>
      <c r="AR1092">
        <v>1.4167634715262375E-2</v>
      </c>
      <c r="AS1092">
        <v>2.013365782204754E-2</v>
      </c>
      <c r="AT1092">
        <v>1.6665582459431904E-2</v>
      </c>
      <c r="AU1092">
        <v>1.4556127252934536E-2</v>
      </c>
      <c r="AV1092">
        <v>1.4859690376848868E-2</v>
      </c>
      <c r="AW1092">
        <v>2.1215644654550305E-2</v>
      </c>
      <c r="AX1092">
        <v>2.7092103214951663E-2</v>
      </c>
      <c r="AY1092">
        <v>2.3531898857969559E-2</v>
      </c>
      <c r="AZ1092">
        <v>2.3152089397871577E-2</v>
      </c>
    </row>
    <row r="1093" spans="11:52" ht="14.4">
      <c r="K1093" t="s">
        <v>1847</v>
      </c>
      <c r="L1093" t="s">
        <v>1844</v>
      </c>
      <c r="M1093" t="s">
        <v>15</v>
      </c>
      <c r="N1093" t="s">
        <v>80</v>
      </c>
      <c r="AC1093">
        <v>0.16029042465630472</v>
      </c>
      <c r="AD1093">
        <v>0.16449724891352774</v>
      </c>
      <c r="AE1093" t="s">
        <v>6079</v>
      </c>
      <c r="AF1093" t="s">
        <v>6079</v>
      </c>
      <c r="AG1093">
        <v>0.23752784781290903</v>
      </c>
      <c r="AH1093">
        <v>0.233391453489108</v>
      </c>
      <c r="AI1093">
        <v>0.2132774865490977</v>
      </c>
      <c r="AJ1093">
        <v>0.2312633679876672</v>
      </c>
      <c r="AK1093">
        <v>0.20079586666658683</v>
      </c>
      <c r="AL1093">
        <v>0.231189511438367</v>
      </c>
      <c r="AM1093">
        <v>0.23978087494503791</v>
      </c>
      <c r="AN1093">
        <v>0.26637386169807747</v>
      </c>
      <c r="AO1093">
        <v>0.26843513141890524</v>
      </c>
      <c r="AP1093">
        <v>0.25436670339346268</v>
      </c>
      <c r="AQ1093">
        <v>0.25599819884416569</v>
      </c>
      <c r="AR1093">
        <v>0.2611942365028232</v>
      </c>
      <c r="AS1093">
        <v>0.28999513704967905</v>
      </c>
      <c r="AT1093">
        <v>0.32055787322900831</v>
      </c>
      <c r="AU1093">
        <v>0.29352863828044773</v>
      </c>
      <c r="AV1093">
        <v>0.3100721940880537</v>
      </c>
      <c r="AW1093">
        <v>0.32039781172974013</v>
      </c>
      <c r="AX1093">
        <v>0.29400640965722796</v>
      </c>
      <c r="AY1093">
        <v>0.32007517026535887</v>
      </c>
      <c r="AZ1093">
        <v>0.25827940141760319</v>
      </c>
    </row>
    <row r="1094" spans="11:52" ht="14.4">
      <c r="K1094" t="s">
        <v>1848</v>
      </c>
      <c r="L1094" t="s">
        <v>1844</v>
      </c>
      <c r="M1094" t="s">
        <v>91</v>
      </c>
      <c r="N1094" t="s">
        <v>80</v>
      </c>
      <c r="AC1094">
        <v>5.5971416081757139E-2</v>
      </c>
      <c r="AD1094">
        <v>5.9464153475205402E-2</v>
      </c>
      <c r="AE1094">
        <v>5.7994833538753399E-2</v>
      </c>
      <c r="AF1094">
        <v>6.3993265246027289E-2</v>
      </c>
      <c r="AG1094">
        <v>5.9872346667811403E-2</v>
      </c>
      <c r="AH1094">
        <v>5.5954270408716013E-2</v>
      </c>
      <c r="AI1094">
        <v>4.7429672427930995E-2</v>
      </c>
      <c r="AJ1094">
        <v>5.803288909070297E-2</v>
      </c>
      <c r="AK1094">
        <v>4.0228905622802832E-2</v>
      </c>
      <c r="AL1094">
        <v>3.8262392915850957E-2</v>
      </c>
      <c r="AM1094">
        <v>4.0003917269029139E-2</v>
      </c>
      <c r="AN1094">
        <v>4.9970744610140165E-2</v>
      </c>
      <c r="AO1094">
        <v>5.585798621210384E-2</v>
      </c>
      <c r="AP1094">
        <v>4.965384616370546E-2</v>
      </c>
      <c r="AQ1094">
        <v>4.6155350691307453E-2</v>
      </c>
      <c r="AR1094">
        <v>3.8926091477153445E-2</v>
      </c>
      <c r="AS1094">
        <v>3.5342228628955079E-2</v>
      </c>
      <c r="AT1094">
        <v>3.7964792175898265E-2</v>
      </c>
      <c r="AU1094">
        <v>3.695375553205997E-2</v>
      </c>
      <c r="AV1094">
        <v>3.8339793097692122E-2</v>
      </c>
      <c r="AW1094">
        <v>2.910848802729496E-2</v>
      </c>
      <c r="AX1094">
        <v>3.1273034626714609E-2</v>
      </c>
      <c r="AY1094">
        <v>2.7286860125845341E-2</v>
      </c>
      <c r="AZ1094">
        <v>3.5014499249886553E-2</v>
      </c>
    </row>
    <row r="1095" spans="11:52" ht="14.4">
      <c r="K1095" t="s">
        <v>1849</v>
      </c>
      <c r="L1095" t="s">
        <v>1844</v>
      </c>
      <c r="M1095" t="s">
        <v>16</v>
      </c>
      <c r="N1095" t="s">
        <v>80</v>
      </c>
      <c r="AC1095">
        <v>5.7736933479755503E-2</v>
      </c>
      <c r="AD1095">
        <v>5.4815008241712072E-2</v>
      </c>
      <c r="AE1095">
        <v>5.5970229098232488E-2</v>
      </c>
      <c r="AF1095">
        <v>5.9711211814817443E-2</v>
      </c>
      <c r="AG1095">
        <v>5.4536205529429831E-2</v>
      </c>
      <c r="AH1095">
        <v>4.9501820989135213E-2</v>
      </c>
      <c r="AI1095">
        <v>4.8397121646942223E-2</v>
      </c>
      <c r="AJ1095">
        <v>5.5765968531429233E-2</v>
      </c>
      <c r="AK1095">
        <v>5.8029601606050009E-2</v>
      </c>
      <c r="AL1095">
        <v>5.02645851301586E-2</v>
      </c>
      <c r="AM1095">
        <v>4.9487508141937531E-2</v>
      </c>
      <c r="AN1095">
        <v>5.491130254707282E-2</v>
      </c>
      <c r="AO1095">
        <v>5.7615520198221103E-2</v>
      </c>
      <c r="AP1095">
        <v>5.765588391696596E-2</v>
      </c>
      <c r="AQ1095">
        <v>5.9903298472523611E-2</v>
      </c>
      <c r="AR1095">
        <v>6.2131762679205685E-2</v>
      </c>
      <c r="AS1095">
        <v>6.0699992836704006E-2</v>
      </c>
      <c r="AT1095">
        <v>5.9451422890579197E-2</v>
      </c>
      <c r="AU1095">
        <v>5.0357015947060935E-2</v>
      </c>
      <c r="AV1095">
        <v>5.701717544606822E-2</v>
      </c>
      <c r="AW1095">
        <v>4.5150454037938534E-2</v>
      </c>
      <c r="AX1095">
        <v>4.4805154633112479E-2</v>
      </c>
      <c r="AY1095">
        <v>4.2968881606664559E-2</v>
      </c>
      <c r="AZ1095">
        <v>4.2056147194161647E-2</v>
      </c>
    </row>
    <row r="1096" spans="11:52" ht="14.4">
      <c r="K1096" t="s">
        <v>1850</v>
      </c>
      <c r="L1096" t="s">
        <v>1844</v>
      </c>
      <c r="M1096" t="s">
        <v>17</v>
      </c>
      <c r="N1096" t="s">
        <v>80</v>
      </c>
      <c r="AC1096">
        <v>8.2254060728700479E-2</v>
      </c>
      <c r="AD1096">
        <v>8.3485392559013591E-2</v>
      </c>
      <c r="AE1096">
        <v>9.7983576656687846E-2</v>
      </c>
      <c r="AF1096">
        <v>9.6249522866830084E-2</v>
      </c>
      <c r="AG1096">
        <v>9.427526013728775E-2</v>
      </c>
      <c r="AH1096">
        <v>3.1848813725153888E-3</v>
      </c>
      <c r="AI1096">
        <v>3.2105243268443148E-3</v>
      </c>
      <c r="AJ1096">
        <v>2.6716911361690096E-3</v>
      </c>
      <c r="AK1096">
        <v>3.4985658789521944E-3</v>
      </c>
      <c r="AL1096">
        <v>2.8248171745526829E-3</v>
      </c>
      <c r="AM1096">
        <v>2.5327377377007787E-3</v>
      </c>
      <c r="AN1096">
        <v>2.4330709675084248E-3</v>
      </c>
      <c r="AO1096">
        <v>7.1995549865139216E-2</v>
      </c>
      <c r="AP1096">
        <v>6.4277258971976559E-2</v>
      </c>
      <c r="AQ1096">
        <v>6.0852204139448141E-2</v>
      </c>
      <c r="AR1096">
        <v>7.0574652825141498E-2</v>
      </c>
      <c r="AS1096">
        <v>7.4051891730647065E-2</v>
      </c>
      <c r="AT1096">
        <v>8.0412709677565683E-2</v>
      </c>
      <c r="AU1096">
        <v>8.127078303247838E-2</v>
      </c>
      <c r="AV1096">
        <v>7.1826168612190253E-2</v>
      </c>
      <c r="AW1096">
        <v>7.3184513895942854E-2</v>
      </c>
      <c r="AX1096">
        <v>7.4710710736730357E-2</v>
      </c>
      <c r="AY1096">
        <v>8.0338587281042026E-2</v>
      </c>
      <c r="AZ1096">
        <v>7.5854784562197172E-2</v>
      </c>
    </row>
    <row r="1097" spans="11:52" ht="14.4">
      <c r="K1097" t="s">
        <v>1851</v>
      </c>
      <c r="L1097" t="s">
        <v>1844</v>
      </c>
      <c r="M1097" t="s">
        <v>97</v>
      </c>
      <c r="N1097" t="s">
        <v>80</v>
      </c>
      <c r="O1097" t="s">
        <v>6079</v>
      </c>
      <c r="P1097" t="s">
        <v>6079</v>
      </c>
      <c r="Q1097" t="s">
        <v>6079</v>
      </c>
      <c r="R1097" t="s">
        <v>6079</v>
      </c>
      <c r="S1097" t="s">
        <v>6079</v>
      </c>
      <c r="T1097" t="s">
        <v>6079</v>
      </c>
      <c r="AC1097">
        <v>7.2699127337550159E-3</v>
      </c>
      <c r="AD1097">
        <v>1.0159331084181811E-2</v>
      </c>
      <c r="AE1097">
        <v>1.6233146829802491E-2</v>
      </c>
      <c r="AF1097">
        <v>1.5199398275912726E-2</v>
      </c>
      <c r="AG1097">
        <v>2.5108146745390612E-2</v>
      </c>
      <c r="AH1097">
        <v>3.5025489479924246E-2</v>
      </c>
      <c r="AI1097">
        <v>2.3282289627697003E-2</v>
      </c>
      <c r="AJ1097">
        <v>3.2716278054796356E-2</v>
      </c>
      <c r="AK1097">
        <v>2.4651346847267937E-2</v>
      </c>
      <c r="AL1097">
        <v>7.5282518775721405E-3</v>
      </c>
      <c r="AM1097">
        <v>5.8521739313454864E-3</v>
      </c>
      <c r="AN1097">
        <v>3.7010454380673151E-3</v>
      </c>
      <c r="AO1097">
        <v>3.9455185801819835E-3</v>
      </c>
      <c r="AP1097">
        <v>4.3392219570114266E-3</v>
      </c>
      <c r="AQ1097">
        <v>2.6099273191779351E-3</v>
      </c>
      <c r="AR1097">
        <v>2.8226159396578013E-3</v>
      </c>
      <c r="AS1097">
        <v>3.1759718705118545E-3</v>
      </c>
      <c r="AT1097">
        <v>1.6374926101559724E-2</v>
      </c>
      <c r="AU1097">
        <v>1.4601557659248594E-2</v>
      </c>
      <c r="AV1097">
        <v>4.5928065458784265E-2</v>
      </c>
      <c r="AW1097">
        <v>4.671517192882739E-2</v>
      </c>
      <c r="AX1097">
        <v>1.0996541686871026E-2</v>
      </c>
      <c r="AY1097">
        <v>1.1311529546573173E-2</v>
      </c>
      <c r="AZ1097">
        <v>1.0237785353051145E-2</v>
      </c>
    </row>
    <row r="1098" spans="11:52" ht="14.4">
      <c r="K1098" t="s">
        <v>1852</v>
      </c>
      <c r="L1098" t="s">
        <v>1844</v>
      </c>
      <c r="M1098" t="s">
        <v>18</v>
      </c>
      <c r="N1098" t="s">
        <v>80</v>
      </c>
      <c r="AC1098">
        <v>1.2911058930753677E-2</v>
      </c>
      <c r="AD1098">
        <v>1.4646598657960152E-2</v>
      </c>
      <c r="AE1098">
        <v>1.8854106303901667E-2</v>
      </c>
      <c r="AF1098">
        <v>2.1085645357480719E-2</v>
      </c>
      <c r="AG1098">
        <v>2.1794575002656576E-2</v>
      </c>
      <c r="AH1098">
        <v>2.4217443929590569E-2</v>
      </c>
      <c r="AI1098">
        <v>2.1771191981663548E-2</v>
      </c>
      <c r="AJ1098">
        <v>2.401375620966285E-2</v>
      </c>
      <c r="AK1098">
        <v>2.3605584584358599E-2</v>
      </c>
      <c r="AL1098">
        <v>2.4159473317165305E-2</v>
      </c>
      <c r="AM1098">
        <v>2.6656181585674166E-2</v>
      </c>
      <c r="AN1098">
        <v>2.6896553471544519E-2</v>
      </c>
      <c r="AO1098">
        <v>3.1421156491594895E-2</v>
      </c>
      <c r="AP1098">
        <v>3.4123889792595223E-2</v>
      </c>
      <c r="AQ1098">
        <v>3.1625179502706116E-2</v>
      </c>
      <c r="AR1098">
        <v>3.0544233080780817E-2</v>
      </c>
      <c r="AS1098">
        <v>3.0876522984806865E-2</v>
      </c>
      <c r="AT1098">
        <v>2.8226449305282775E-2</v>
      </c>
      <c r="AU1098">
        <v>2.9034927058306705E-2</v>
      </c>
      <c r="AV1098">
        <v>2.9183611639566849E-2</v>
      </c>
      <c r="AW1098">
        <v>3.0370083328539681E-2</v>
      </c>
      <c r="AX1098">
        <v>2.8409349063217702E-2</v>
      </c>
      <c r="AY1098">
        <v>2.6594911276735987E-2</v>
      </c>
      <c r="AZ1098">
        <v>3.1416394527586017E-2</v>
      </c>
    </row>
    <row r="1099" spans="11:52" ht="14.4">
      <c r="K1099" t="s">
        <v>1853</v>
      </c>
      <c r="L1099" t="s">
        <v>1844</v>
      </c>
      <c r="M1099" t="s">
        <v>34</v>
      </c>
      <c r="N1099" t="s">
        <v>80</v>
      </c>
      <c r="AC1099">
        <v>3.9989011719646542E-2</v>
      </c>
      <c r="AD1099">
        <v>3.6542801326009747E-2</v>
      </c>
      <c r="AE1099">
        <v>3.8515476106627325E-2</v>
      </c>
      <c r="AF1099">
        <v>4.1198251988933711E-2</v>
      </c>
      <c r="AG1099">
        <v>3.769048335768739E-2</v>
      </c>
      <c r="AH1099">
        <v>3.1541875507231684E-2</v>
      </c>
      <c r="AI1099">
        <v>3.0547849132192911E-2</v>
      </c>
      <c r="AJ1099">
        <v>3.359945542398133E-2</v>
      </c>
      <c r="AK1099">
        <v>3.8761338890501811E-2</v>
      </c>
      <c r="AL1099">
        <v>3.7524407298300581E-2</v>
      </c>
      <c r="AM1099">
        <v>3.7444796139241877E-2</v>
      </c>
      <c r="AN1099">
        <v>3.9222921492163013E-2</v>
      </c>
      <c r="AO1099">
        <v>4.6627838471475662E-2</v>
      </c>
      <c r="AP1099">
        <v>4.4805258756548477E-2</v>
      </c>
      <c r="AQ1099">
        <v>4.5149692225856963E-2</v>
      </c>
      <c r="AR1099">
        <v>5.0566275167423784E-2</v>
      </c>
      <c r="AS1099">
        <v>4.8863973672474498E-2</v>
      </c>
      <c r="AT1099">
        <v>5.2937392362255455E-2</v>
      </c>
      <c r="AU1099">
        <v>5.0021674538775818E-2</v>
      </c>
      <c r="AV1099">
        <v>5.4091478477466669E-2</v>
      </c>
      <c r="AW1099">
        <v>5.1477493217481865E-2</v>
      </c>
      <c r="AX1099">
        <v>4.9456935400646489E-2</v>
      </c>
      <c r="AY1099">
        <v>4.8210724261476552E-2</v>
      </c>
      <c r="AZ1099">
        <v>5.1182076419058482E-2</v>
      </c>
    </row>
    <row r="1100" spans="11:52" ht="14.4">
      <c r="K1100" t="s">
        <v>1854</v>
      </c>
      <c r="L1100" t="s">
        <v>1844</v>
      </c>
      <c r="M1100" t="s">
        <v>19</v>
      </c>
      <c r="N1100" t="s">
        <v>80</v>
      </c>
      <c r="AC1100">
        <v>2.9302585803249837E-2</v>
      </c>
      <c r="AD1100">
        <v>4.305009528751181E-2</v>
      </c>
      <c r="AE1100">
        <v>2.5195541811051957E-2</v>
      </c>
      <c r="AF1100">
        <v>1.2013111907872416E-2</v>
      </c>
      <c r="AG1100">
        <v>1.1970880959166453E-2</v>
      </c>
      <c r="AH1100">
        <v>1.3226325752143248E-2</v>
      </c>
      <c r="AI1100">
        <v>1.3915964465314861E-2</v>
      </c>
      <c r="AJ1100">
        <v>1.7439885645317843E-2</v>
      </c>
      <c r="AK1100">
        <v>1.4880436221699432E-2</v>
      </c>
      <c r="AL1100">
        <v>1.8164957886895199E-2</v>
      </c>
      <c r="AM1100">
        <v>2.063447227754055E-2</v>
      </c>
      <c r="AN1100">
        <v>1.9586503096471815E-2</v>
      </c>
      <c r="AO1100">
        <v>1.5680408016807864E-2</v>
      </c>
      <c r="AP1100">
        <v>1.6321459726615372E-2</v>
      </c>
      <c r="AQ1100">
        <v>1.9679485612248797E-2</v>
      </c>
      <c r="AR1100">
        <v>1.9163543752248682E-2</v>
      </c>
      <c r="AS1100">
        <v>1.6583423227927066E-2</v>
      </c>
      <c r="AT1100">
        <v>1.9977826501545223E-2</v>
      </c>
      <c r="AU1100">
        <v>1.8609419166100892E-2</v>
      </c>
      <c r="AV1100">
        <v>2.2228960331734653E-2</v>
      </c>
      <c r="AW1100">
        <v>3.1929215459232142E-2</v>
      </c>
      <c r="AX1100">
        <v>3.5540201807581565E-2</v>
      </c>
      <c r="AY1100">
        <v>3.2998182496107156E-2</v>
      </c>
      <c r="AZ1100">
        <v>3.9589169906030217E-2</v>
      </c>
    </row>
    <row r="1101" spans="11:52" ht="14.4">
      <c r="K1101" t="s">
        <v>1855</v>
      </c>
      <c r="L1101" t="s">
        <v>1844</v>
      </c>
      <c r="M1101" t="s">
        <v>20</v>
      </c>
      <c r="N1101" t="s">
        <v>80</v>
      </c>
      <c r="AC1101">
        <v>2.9682631688626209E-2</v>
      </c>
      <c r="AD1101">
        <v>2.9638217847711323E-2</v>
      </c>
      <c r="AE1101">
        <v>2.8637277303021826E-2</v>
      </c>
      <c r="AF1101">
        <v>3.7047203819636325E-2</v>
      </c>
      <c r="AG1101">
        <v>3.1527878805504464E-2</v>
      </c>
      <c r="AH1101">
        <v>3.1621633892548906E-2</v>
      </c>
      <c r="AI1101">
        <v>3.106425379242736E-2</v>
      </c>
      <c r="AJ1101">
        <v>3.735329938822201E-2</v>
      </c>
      <c r="AK1101">
        <v>3.4889335737737136E-2</v>
      </c>
      <c r="AL1101">
        <v>3.5368654855249142E-2</v>
      </c>
      <c r="AM1101">
        <v>3.3862741628561809E-2</v>
      </c>
      <c r="AN1101">
        <v>3.4540357031703342E-2</v>
      </c>
      <c r="AO1101">
        <v>3.6056477739514418E-2</v>
      </c>
      <c r="AP1101">
        <v>3.7363020950828864E-2</v>
      </c>
      <c r="AQ1101">
        <v>3.824772936025915E-2</v>
      </c>
      <c r="AR1101">
        <v>4.4391513041441837E-2</v>
      </c>
      <c r="AS1101">
        <v>4.1062824899556191E-2</v>
      </c>
      <c r="AT1101">
        <v>4.4997045262304594E-2</v>
      </c>
      <c r="AU1101">
        <v>4.2699626298803896E-2</v>
      </c>
      <c r="AV1101">
        <v>4.889083899994523E-2</v>
      </c>
      <c r="AW1101">
        <v>4.56742260689584E-2</v>
      </c>
      <c r="AX1101">
        <v>4.4065620485085825E-2</v>
      </c>
      <c r="AY1101">
        <v>4.1384361699553056E-2</v>
      </c>
      <c r="AZ1101">
        <v>4.6531931391408848E-2</v>
      </c>
    </row>
    <row r="1102" spans="11:52" ht="14.4">
      <c r="K1102" t="s">
        <v>1856</v>
      </c>
      <c r="L1102" t="s">
        <v>1844</v>
      </c>
      <c r="M1102" t="s">
        <v>21</v>
      </c>
      <c r="N1102" t="s">
        <v>80</v>
      </c>
      <c r="AC1102">
        <v>2.142019708942287E-2</v>
      </c>
      <c r="AD1102">
        <v>2.0971104396216352E-2</v>
      </c>
      <c r="AE1102">
        <v>2.1506589877138747E-2</v>
      </c>
      <c r="AF1102">
        <v>2.1898880195214559E-2</v>
      </c>
      <c r="AG1102">
        <v>2.0168662639050615E-2</v>
      </c>
      <c r="AH1102">
        <v>1.9379289133196059E-2</v>
      </c>
      <c r="AI1102">
        <v>1.742654088158577E-2</v>
      </c>
      <c r="AJ1102">
        <v>1.7799085418890602E-2</v>
      </c>
      <c r="AK1102">
        <v>1.683533703575971E-2</v>
      </c>
      <c r="AL1102">
        <v>1.925249099194918E-2</v>
      </c>
      <c r="AM1102">
        <v>1.7583553355550563E-2</v>
      </c>
      <c r="AN1102">
        <v>1.62225238157983E-2</v>
      </c>
    </row>
    <row r="1103" spans="11:52" ht="14.4">
      <c r="K1103" t="s">
        <v>1857</v>
      </c>
      <c r="L1103" t="s">
        <v>1844</v>
      </c>
      <c r="M1103" t="s">
        <v>22</v>
      </c>
      <c r="N1103" t="s">
        <v>80</v>
      </c>
      <c r="AC1103">
        <v>4.0131975741375704E-2</v>
      </c>
      <c r="AD1103">
        <v>4.0596489478569517E-2</v>
      </c>
      <c r="AE1103">
        <v>3.5399788448470415E-2</v>
      </c>
      <c r="AF1103">
        <v>3.2387524281656789E-2</v>
      </c>
      <c r="AG1103">
        <v>3.5501506660256373E-2</v>
      </c>
      <c r="AH1103">
        <v>3.3841891512565808E-2</v>
      </c>
      <c r="AI1103">
        <v>3.2910470284805982E-2</v>
      </c>
      <c r="AJ1103">
        <v>3.0287290720821265E-2</v>
      </c>
      <c r="AK1103">
        <v>3.0144690569349625E-2</v>
      </c>
      <c r="AL1103">
        <v>2.7878763069209177E-2</v>
      </c>
      <c r="AM1103">
        <v>2.8618405603405801E-2</v>
      </c>
      <c r="AN1103">
        <v>2.5498077957386216E-2</v>
      </c>
      <c r="AO1103">
        <v>2.6142207952461281E-2</v>
      </c>
      <c r="AP1103">
        <v>3.6893142905260384E-2</v>
      </c>
      <c r="AQ1103">
        <v>3.2312178740874761E-2</v>
      </c>
      <c r="AR1103">
        <v>3.4325865865003836E-2</v>
      </c>
      <c r="AS1103">
        <v>5.8923860667225075E-2</v>
      </c>
      <c r="AT1103">
        <v>5.2732058562595573E-2</v>
      </c>
      <c r="AU1103">
        <v>7.2245783078964135E-2</v>
      </c>
      <c r="AV1103">
        <v>8.4348845461335642E-2</v>
      </c>
      <c r="AW1103">
        <v>6.8529923035949139E-2</v>
      </c>
      <c r="AX1103">
        <v>7.3367979254487514E-2</v>
      </c>
      <c r="AY1103">
        <v>7.3318458867343159E-2</v>
      </c>
      <c r="AZ1103">
        <v>9.9237978629397677E-2</v>
      </c>
    </row>
    <row r="1104" spans="11:52" ht="14.4">
      <c r="K1104" t="s">
        <v>1858</v>
      </c>
      <c r="L1104" t="s">
        <v>1844</v>
      </c>
      <c r="M1104" t="s">
        <v>90</v>
      </c>
      <c r="N1104" t="s">
        <v>80</v>
      </c>
      <c r="AC1104">
        <v>3.4919814534318049E-2</v>
      </c>
      <c r="AD1104">
        <v>3.3174043754085142E-2</v>
      </c>
      <c r="AE1104">
        <v>2.7235886127846599E-2</v>
      </c>
      <c r="AF1104">
        <v>2.7306341690708551E-2</v>
      </c>
      <c r="AG1104">
        <v>3.346102047811049E-2</v>
      </c>
      <c r="AH1104">
        <v>3.2204937835180469E-2</v>
      </c>
      <c r="AI1104">
        <v>2.3644634194035404E-2</v>
      </c>
      <c r="AJ1104">
        <v>2.3074023084418905E-2</v>
      </c>
      <c r="AK1104">
        <v>2.2486502892643066E-2</v>
      </c>
      <c r="AL1104">
        <v>2.2796877733685519E-2</v>
      </c>
      <c r="AM1104">
        <v>1.6309445789673055E-2</v>
      </c>
      <c r="AN1104">
        <v>2.947756980793111E-2</v>
      </c>
      <c r="AO1104">
        <v>1.5841848227231156E-2</v>
      </c>
      <c r="AP1104">
        <v>1.2135794841840072E-2</v>
      </c>
      <c r="AQ1104">
        <v>6.9071272502364167E-2</v>
      </c>
      <c r="AR1104">
        <v>1.8482287702938381E-2</v>
      </c>
      <c r="AS1104">
        <v>1.894751051041111E-2</v>
      </c>
      <c r="AT1104">
        <v>2.7638506652295225E-2</v>
      </c>
      <c r="AU1104">
        <v>2.6992219364862305E-2</v>
      </c>
      <c r="AV1104">
        <v>2.337687474574229E-2</v>
      </c>
      <c r="AW1104">
        <v>2.3341657860927123E-2</v>
      </c>
      <c r="AX1104">
        <v>6.0610690795576079E-2</v>
      </c>
      <c r="AY1104">
        <v>3.4376803243516508E-3</v>
      </c>
      <c r="AZ1104">
        <v>4.995921449014732E-3</v>
      </c>
    </row>
    <row r="1105" spans="11:52" ht="14.4">
      <c r="K1105" t="s">
        <v>1859</v>
      </c>
      <c r="L1105" t="s">
        <v>1844</v>
      </c>
      <c r="M1105" t="s">
        <v>23</v>
      </c>
      <c r="N1105" t="s">
        <v>80</v>
      </c>
      <c r="AC1105">
        <v>1.1653652927318086E-2</v>
      </c>
      <c r="AD1105">
        <v>1.3277060393599391E-2</v>
      </c>
      <c r="AE1105">
        <v>1.3390946602179186E-2</v>
      </c>
      <c r="AF1105">
        <v>2.2172348264923925E-2</v>
      </c>
      <c r="AG1105">
        <v>2.0658497650329649E-2</v>
      </c>
      <c r="AH1105">
        <v>2.1024420436138613E-2</v>
      </c>
      <c r="AI1105">
        <v>3.9281643340974906E-2</v>
      </c>
      <c r="AJ1105">
        <v>4.4888811825567282E-2</v>
      </c>
      <c r="AK1105">
        <v>5.1005777529635553E-2</v>
      </c>
      <c r="AL1105">
        <v>6.0035845753554147E-2</v>
      </c>
      <c r="AM1105">
        <v>6.7677304220898321E-2</v>
      </c>
      <c r="AN1105">
        <v>0.24988264669182356</v>
      </c>
      <c r="AO1105">
        <v>0.21117310446600759</v>
      </c>
      <c r="AP1105">
        <v>0.23890056101076801</v>
      </c>
      <c r="AQ1105">
        <v>0.24339145540907409</v>
      </c>
      <c r="AR1105">
        <v>0.28251195747773844</v>
      </c>
      <c r="AS1105">
        <v>0.29937332832546876</v>
      </c>
      <c r="AT1105">
        <v>0.28696026830103355</v>
      </c>
      <c r="AU1105">
        <v>0.28134571035758904</v>
      </c>
      <c r="AV1105">
        <v>0.30989588585042205</v>
      </c>
      <c r="AW1105">
        <v>0.35262189898061169</v>
      </c>
      <c r="AX1105">
        <v>0.36120547785208879</v>
      </c>
      <c r="AY1105">
        <v>0.37751507488146285</v>
      </c>
      <c r="AZ1105">
        <v>0.40993391748996816</v>
      </c>
    </row>
    <row r="1106" spans="11:52" ht="14.4">
      <c r="K1106" t="s">
        <v>1860</v>
      </c>
      <c r="L1106" t="s">
        <v>1844</v>
      </c>
      <c r="M1106" t="s">
        <v>24</v>
      </c>
      <c r="N1106" t="s">
        <v>80</v>
      </c>
      <c r="AC1106">
        <v>4.5119666340692303E-2</v>
      </c>
      <c r="AD1106">
        <v>4.4986273137998342E-2</v>
      </c>
      <c r="AE1106">
        <v>4.4594204169762175E-2</v>
      </c>
      <c r="AF1106">
        <v>4.248402171728461E-2</v>
      </c>
      <c r="AG1106">
        <v>5.1059694357193097E-2</v>
      </c>
      <c r="AH1106">
        <v>4.980634018569377E-2</v>
      </c>
      <c r="AI1106">
        <v>4.8718123056718979E-2</v>
      </c>
      <c r="AJ1106">
        <v>5.2413253807571059E-2</v>
      </c>
      <c r="AK1106">
        <v>4.3590566188656442E-2</v>
      </c>
      <c r="AL1106">
        <v>4.3176215659316439E-2</v>
      </c>
      <c r="AM1106">
        <v>4.0940267925812832E-2</v>
      </c>
      <c r="AN1106">
        <v>3.7686394710588531E-2</v>
      </c>
      <c r="AO1106">
        <v>4.9580701794484601E-2</v>
      </c>
      <c r="AP1106">
        <v>5.4658802208446045E-2</v>
      </c>
      <c r="AQ1106">
        <v>5.7814362407949869E-2</v>
      </c>
      <c r="AR1106">
        <v>5.9653394278351278E-2</v>
      </c>
      <c r="AS1106">
        <v>6.1278737097625435E-2</v>
      </c>
      <c r="AT1106">
        <v>5.5816804241495037E-2</v>
      </c>
      <c r="AU1106">
        <v>3.9470517180915043E-2</v>
      </c>
      <c r="AV1106">
        <v>4.3969979893651402E-2</v>
      </c>
      <c r="AW1106">
        <v>5.0277406190772658E-2</v>
      </c>
      <c r="AX1106">
        <v>4.7650094327038185E-2</v>
      </c>
      <c r="AY1106">
        <v>4.221518550602698E-2</v>
      </c>
      <c r="AZ1106">
        <v>1.9292591138335681E-2</v>
      </c>
    </row>
    <row r="1107" spans="11:52" ht="14.4">
      <c r="K1107" t="s">
        <v>1861</v>
      </c>
      <c r="L1107" t="s">
        <v>1844</v>
      </c>
      <c r="M1107" t="s">
        <v>1386</v>
      </c>
      <c r="N1107" t="s">
        <v>80</v>
      </c>
      <c r="O1107" t="s">
        <v>6079</v>
      </c>
      <c r="P1107" t="s">
        <v>6079</v>
      </c>
      <c r="Q1107" t="s">
        <v>6079</v>
      </c>
      <c r="R1107" t="s">
        <v>6079</v>
      </c>
      <c r="S1107" t="s">
        <v>6079</v>
      </c>
      <c r="T1107" t="s">
        <v>6079</v>
      </c>
      <c r="U1107" t="s">
        <v>6079</v>
      </c>
      <c r="V1107" t="s">
        <v>6079</v>
      </c>
      <c r="W1107" t="s">
        <v>6079</v>
      </c>
      <c r="X1107" t="s">
        <v>6079</v>
      </c>
      <c r="Y1107" t="s">
        <v>6079</v>
      </c>
      <c r="Z1107" t="s">
        <v>6079</v>
      </c>
      <c r="AA1107" t="s">
        <v>6079</v>
      </c>
      <c r="AC1107">
        <v>8.3260353890865987E-2</v>
      </c>
      <c r="AD1107">
        <v>0.1095169811010089</v>
      </c>
      <c r="AE1107">
        <v>0.10053691071014696</v>
      </c>
      <c r="AF1107">
        <v>9.2740507446207307E-2</v>
      </c>
      <c r="AG1107">
        <v>9.8380626358341938E-2</v>
      </c>
      <c r="AH1107">
        <v>9.4890487242234645E-2</v>
      </c>
      <c r="AI1107">
        <v>9.0540648775529614E-2</v>
      </c>
      <c r="AJ1107">
        <v>0.11575573189103072</v>
      </c>
      <c r="AK1107">
        <v>8.1400040791605455E-2</v>
      </c>
      <c r="AL1107">
        <v>7.2354562429808089E-2</v>
      </c>
      <c r="AM1107">
        <v>6.5548435534164853E-2</v>
      </c>
      <c r="AN1107">
        <v>7.364037734079483E-2</v>
      </c>
      <c r="AO1107">
        <v>9.1503148792954778E-2</v>
      </c>
      <c r="AP1107">
        <v>8.8933925946086206E-2</v>
      </c>
      <c r="AQ1107">
        <v>8.9934538013782359E-2</v>
      </c>
      <c r="AR1107">
        <v>8.8683266344126988E-2</v>
      </c>
      <c r="AS1107">
        <v>0.10540393102698364</v>
      </c>
      <c r="AT1107">
        <v>8.824532454936368E-2</v>
      </c>
      <c r="AU1107">
        <v>7.6732380273561565E-2</v>
      </c>
      <c r="AV1107">
        <v>7.4178546217412406E-2</v>
      </c>
      <c r="AW1107">
        <v>7.2823718738234483E-2</v>
      </c>
      <c r="AX1107">
        <v>5.5538254981393573E-2</v>
      </c>
      <c r="AY1107">
        <v>5.0486319576465176E-2</v>
      </c>
      <c r="AZ1107">
        <v>5.5867489819809317E-2</v>
      </c>
    </row>
    <row r="1108" spans="11:52" ht="14.4">
      <c r="K1108" t="s">
        <v>1862</v>
      </c>
      <c r="L1108" t="s">
        <v>1844</v>
      </c>
      <c r="M1108" t="s">
        <v>25</v>
      </c>
      <c r="N1108" t="s">
        <v>80</v>
      </c>
      <c r="AC1108">
        <v>3.2112333663770448E-2</v>
      </c>
      <c r="AD1108">
        <v>3.2287457869829464E-2</v>
      </c>
      <c r="AE1108">
        <v>3.3382667243264448E-2</v>
      </c>
      <c r="AF1108">
        <v>3.7237923536861374E-2</v>
      </c>
      <c r="AG1108">
        <v>3.3905904236819745E-2</v>
      </c>
      <c r="AH1108">
        <v>3.3568995942388165E-2</v>
      </c>
      <c r="AI1108">
        <v>3.1713799009908304E-2</v>
      </c>
      <c r="AJ1108">
        <v>3.9368570549219176E-2</v>
      </c>
      <c r="AK1108">
        <v>3.5721916018775231E-2</v>
      </c>
      <c r="AL1108">
        <v>3.6337776349885303E-2</v>
      </c>
      <c r="AM1108">
        <v>3.6209596803918144E-2</v>
      </c>
      <c r="AN1108">
        <v>3.757873791665009E-2</v>
      </c>
      <c r="AO1108">
        <v>3.8682340264176739E-2</v>
      </c>
      <c r="AP1108">
        <v>3.7402724558038829E-2</v>
      </c>
      <c r="AQ1108">
        <v>3.7976226912377002E-2</v>
      </c>
      <c r="AR1108">
        <v>4.8009022147012061E-2</v>
      </c>
      <c r="AS1108">
        <v>5.2160867030638526E-2</v>
      </c>
      <c r="AT1108">
        <v>4.8931483025539513E-2</v>
      </c>
      <c r="AU1108">
        <v>4.9641114505170246E-2</v>
      </c>
      <c r="AV1108">
        <v>5.2938362082325469E-2</v>
      </c>
      <c r="AW1108">
        <v>5.3192811493202714E-2</v>
      </c>
      <c r="AX1108">
        <v>4.8008070311461495E-2</v>
      </c>
      <c r="AY1108">
        <v>5.1624400968337918E-2</v>
      </c>
      <c r="AZ1108">
        <v>5.2375780660681909E-2</v>
      </c>
    </row>
    <row r="1109" spans="11:52" ht="14.4">
      <c r="K1109" t="s">
        <v>5674</v>
      </c>
      <c r="L1109" t="s">
        <v>1844</v>
      </c>
      <c r="M1109" t="s">
        <v>5610</v>
      </c>
      <c r="N1109" t="s">
        <v>80</v>
      </c>
      <c r="AP1109" t="s">
        <v>6079</v>
      </c>
      <c r="AQ1109" t="s">
        <v>6079</v>
      </c>
      <c r="AR1109" t="s">
        <v>6079</v>
      </c>
      <c r="AS1109" t="s">
        <v>6079</v>
      </c>
      <c r="AT1109">
        <v>0.28976027480826722</v>
      </c>
      <c r="AU1109">
        <v>0.21113934431646031</v>
      </c>
      <c r="AV1109">
        <v>6.5282396197019948E-2</v>
      </c>
      <c r="AW1109">
        <v>0.37190867871203265</v>
      </c>
      <c r="AX1109">
        <v>3.0440758555232855E-2</v>
      </c>
      <c r="AY1109">
        <v>3.159123696201304E-2</v>
      </c>
      <c r="AZ1109">
        <v>5.030506692650433E-5</v>
      </c>
    </row>
    <row r="1110" spans="11:52" ht="14.4">
      <c r="K1110" t="s">
        <v>1863</v>
      </c>
      <c r="L1110" t="s">
        <v>1844</v>
      </c>
      <c r="M1110" t="s">
        <v>98</v>
      </c>
      <c r="N1110" t="s">
        <v>80</v>
      </c>
      <c r="AC1110">
        <v>1.1280117594427048E-2</v>
      </c>
      <c r="AD1110">
        <v>1.3565002847459396E-2</v>
      </c>
      <c r="AE1110">
        <v>1.2652889757800004E-2</v>
      </c>
      <c r="AF1110">
        <v>1.9776096138593619E-2</v>
      </c>
      <c r="AG1110">
        <v>1.3851197982345523E-2</v>
      </c>
      <c r="AH1110">
        <v>1.7699530729846157E-2</v>
      </c>
      <c r="AI1110">
        <v>1.6822486543663539E-2</v>
      </c>
      <c r="AJ1110">
        <v>1.7659984668093872E-2</v>
      </c>
      <c r="AK1110">
        <v>3.0589261496364539E-2</v>
      </c>
      <c r="AL1110">
        <v>5.6094186627431387E-3</v>
      </c>
      <c r="AM1110">
        <v>2.0661440635198331E-2</v>
      </c>
      <c r="AN1110">
        <v>1.3671325277818218E-2</v>
      </c>
      <c r="AO1110">
        <v>1.8577316672139636E-2</v>
      </c>
      <c r="AP1110">
        <v>8.8816862746155488E-3</v>
      </c>
      <c r="AQ1110">
        <v>3.8674119994384529E-3</v>
      </c>
      <c r="AR1110">
        <v>6.3328805399361105E-3</v>
      </c>
      <c r="AS1110">
        <v>7.2014238029944186E-3</v>
      </c>
      <c r="AT1110">
        <v>1.083628633345492E-2</v>
      </c>
      <c r="AU1110">
        <v>1.6722697933222935E-2</v>
      </c>
      <c r="AV1110">
        <v>1.7847908707068375E-2</v>
      </c>
      <c r="AW1110">
        <v>1.7747446131487304E-2</v>
      </c>
      <c r="AX1110">
        <v>2.0036713511830076E-2</v>
      </c>
      <c r="AY1110">
        <v>2.0267476874645772E-2</v>
      </c>
      <c r="AZ1110">
        <v>1.7665523758140733E-2</v>
      </c>
    </row>
    <row r="1111" spans="11:52" ht="14.4">
      <c r="K1111" t="s">
        <v>1864</v>
      </c>
      <c r="L1111" t="s">
        <v>1844</v>
      </c>
      <c r="M1111" t="s">
        <v>94</v>
      </c>
      <c r="N1111" t="s">
        <v>80</v>
      </c>
      <c r="AC1111">
        <v>0.41717805560533544</v>
      </c>
      <c r="AD1111">
        <v>0.42089024426883992</v>
      </c>
      <c r="AE1111">
        <v>0.31327793181547342</v>
      </c>
      <c r="AF1111">
        <v>0.40717557458639914</v>
      </c>
      <c r="AG1111">
        <v>0.41043388596353048</v>
      </c>
      <c r="AH1111">
        <v>0.42941188181082418</v>
      </c>
      <c r="AI1111">
        <v>0.4484255826797231</v>
      </c>
      <c r="AJ1111">
        <v>0.44620880284933767</v>
      </c>
      <c r="AK1111">
        <v>0.35825517599098405</v>
      </c>
      <c r="AL1111">
        <v>0.43870737430198714</v>
      </c>
      <c r="AM1111">
        <v>0.45049705273315882</v>
      </c>
      <c r="AN1111">
        <v>4.6617707662129658E-2</v>
      </c>
      <c r="AO1111">
        <v>7.5399729249274738E-2</v>
      </c>
      <c r="AP1111">
        <v>8.4073140979392849E-2</v>
      </c>
      <c r="AQ1111">
        <v>0.10221421540702386</v>
      </c>
      <c r="AR1111">
        <v>0.11809896330950032</v>
      </c>
      <c r="AS1111">
        <v>0.11006649969508464</v>
      </c>
      <c r="AT1111">
        <v>0.10679142565510602</v>
      </c>
      <c r="AU1111">
        <v>0.10044046361766432</v>
      </c>
      <c r="AV1111">
        <v>0.11625297784579772</v>
      </c>
      <c r="AW1111">
        <v>0.1140315414046054</v>
      </c>
      <c r="AX1111">
        <v>0.12905812416039936</v>
      </c>
      <c r="AY1111">
        <v>0.12131071876238196</v>
      </c>
      <c r="AZ1111">
        <v>0.13668689792598945</v>
      </c>
    </row>
    <row r="1112" spans="11:52" ht="14.4">
      <c r="K1112" t="s">
        <v>1865</v>
      </c>
      <c r="L1112" t="s">
        <v>1844</v>
      </c>
      <c r="M1112" t="s">
        <v>99</v>
      </c>
      <c r="N1112" t="s">
        <v>80</v>
      </c>
      <c r="AC1112">
        <v>1.5443194086921568E-2</v>
      </c>
      <c r="AD1112">
        <v>2.0664656645301944E-2</v>
      </c>
      <c r="AE1112">
        <v>1.4021097222818423E-2</v>
      </c>
      <c r="AF1112">
        <v>1.649356411074988E-2</v>
      </c>
      <c r="AG1112">
        <v>1.5914374453711841E-2</v>
      </c>
      <c r="AH1112">
        <v>1.6935739400234375E-2</v>
      </c>
      <c r="AI1112">
        <v>1.6871997652695141E-2</v>
      </c>
      <c r="AJ1112">
        <v>2.034240850120575E-2</v>
      </c>
      <c r="AK1112">
        <v>2.1409996210826746E-2</v>
      </c>
      <c r="AL1112">
        <v>8.1533262411270808E-3</v>
      </c>
      <c r="AM1112">
        <v>5.7614615648037271E-3</v>
      </c>
      <c r="AN1112">
        <v>3.637246509324875E-3</v>
      </c>
      <c r="AO1112">
        <v>3.5684401616213569E-3</v>
      </c>
      <c r="AP1112">
        <v>4.0227391972541791E-3</v>
      </c>
      <c r="AQ1112">
        <v>9.7437887884106635E-4</v>
      </c>
      <c r="AR1112">
        <v>4.5259169042273398E-4</v>
      </c>
      <c r="AS1112">
        <v>4.5722784398809896E-4</v>
      </c>
      <c r="AT1112">
        <v>6.9989890594390749E-3</v>
      </c>
      <c r="AU1112">
        <v>8.420251961495831E-3</v>
      </c>
      <c r="AV1112">
        <v>1.5548410227101364E-2</v>
      </c>
      <c r="AW1112">
        <v>1.5798702704951414E-2</v>
      </c>
      <c r="AX1112">
        <v>1.000319893018927E-3</v>
      </c>
      <c r="AY1112">
        <v>9.6625769489563636E-4</v>
      </c>
      <c r="AZ1112">
        <v>9.3769881802140099E-4</v>
      </c>
    </row>
    <row r="1113" spans="11:52" ht="14.4">
      <c r="K1113" t="s">
        <v>1866</v>
      </c>
      <c r="L1113" t="s">
        <v>1844</v>
      </c>
      <c r="M1113" t="s">
        <v>26</v>
      </c>
      <c r="N1113" t="s">
        <v>80</v>
      </c>
      <c r="O1113" t="s">
        <v>6079</v>
      </c>
      <c r="P1113" t="s">
        <v>6079</v>
      </c>
      <c r="Q1113" t="s">
        <v>6079</v>
      </c>
      <c r="R1113" t="s">
        <v>6079</v>
      </c>
      <c r="S1113" t="s">
        <v>6079</v>
      </c>
      <c r="AC1113">
        <v>3.8777261500036199E-3</v>
      </c>
      <c r="AD1113">
        <v>7.4781803171474768E-3</v>
      </c>
      <c r="AE1113">
        <v>7.9185264500611537E-3</v>
      </c>
      <c r="AF1113">
        <v>7.592562545310608E-3</v>
      </c>
      <c r="AG1113">
        <v>7.0809654913839533E-3</v>
      </c>
      <c r="AH1113">
        <v>9.3669326111587604E-3</v>
      </c>
      <c r="AI1113">
        <v>5.9031052895600289E-2</v>
      </c>
      <c r="AJ1113">
        <v>1.0759952400515679E-2</v>
      </c>
      <c r="AK1113">
        <v>1.0219787559764135E-2</v>
      </c>
      <c r="AL1113">
        <v>7.6900323722615821E-3</v>
      </c>
      <c r="AM1113">
        <v>8.8074091579876685E-3</v>
      </c>
      <c r="AN1113">
        <v>9.2975746658163477E-3</v>
      </c>
      <c r="AO1113">
        <v>9.2744487654148437E-3</v>
      </c>
      <c r="AP1113">
        <v>9.1349804037667674E-3</v>
      </c>
      <c r="AQ1113">
        <v>9.7519531310196941E-3</v>
      </c>
      <c r="AR1113">
        <v>8.5175695109587033E-3</v>
      </c>
      <c r="AS1113">
        <v>8.4427723295800762E-3</v>
      </c>
      <c r="AT1113">
        <v>7.238140089081929E-3</v>
      </c>
      <c r="AU1113">
        <v>1.1189616978664236E-2</v>
      </c>
      <c r="AV1113">
        <v>1.3262281274401808E-2</v>
      </c>
      <c r="AW1113">
        <v>1.6374223758169919E-2</v>
      </c>
      <c r="AX1113">
        <v>1.8276808361155913E-2</v>
      </c>
      <c r="AY1113">
        <v>1.849927537223801E-2</v>
      </c>
      <c r="AZ1113">
        <v>2.041615435552285E-2</v>
      </c>
    </row>
    <row r="1114" spans="11:52" ht="14.4">
      <c r="K1114" t="s">
        <v>1867</v>
      </c>
      <c r="L1114" t="s">
        <v>1844</v>
      </c>
      <c r="M1114" t="s">
        <v>27</v>
      </c>
      <c r="N1114" t="s">
        <v>80</v>
      </c>
      <c r="AC1114">
        <v>3.8601098417564601E-2</v>
      </c>
      <c r="AD1114">
        <v>3.1686141477729829E-2</v>
      </c>
      <c r="AE1114">
        <v>3.0185283269558785E-2</v>
      </c>
      <c r="AF1114">
        <v>3.4434412939650112E-2</v>
      </c>
      <c r="AG1114">
        <v>3.2313169394058872E-2</v>
      </c>
      <c r="AH1114">
        <v>2.8680829896342564E-2</v>
      </c>
      <c r="AI1114">
        <v>2.8536785300239099E-2</v>
      </c>
      <c r="AJ1114">
        <v>3.2453870548342721E-2</v>
      </c>
      <c r="AK1114">
        <v>3.108598314309631E-2</v>
      </c>
      <c r="AL1114">
        <v>2.9940087567846399E-2</v>
      </c>
      <c r="AM1114">
        <v>2.9172430514845145E-2</v>
      </c>
      <c r="AN1114">
        <v>2.8835189382667256E-2</v>
      </c>
      <c r="AO1114">
        <v>2.819892890371958E-2</v>
      </c>
      <c r="AP1114">
        <v>3.133811888977063E-2</v>
      </c>
      <c r="AQ1114">
        <v>3.1871982517985981E-2</v>
      </c>
      <c r="AR1114">
        <v>4.254124796403741E-2</v>
      </c>
      <c r="AS1114">
        <v>3.9015885223914547E-2</v>
      </c>
      <c r="AT1114">
        <v>3.7580411544647696E-2</v>
      </c>
      <c r="AU1114">
        <v>3.878007861102778E-2</v>
      </c>
      <c r="AV1114">
        <v>4.3129203088551352E-2</v>
      </c>
      <c r="AW1114">
        <v>4.5641710509263626E-2</v>
      </c>
      <c r="AX1114">
        <v>4.9111776839791288E-2</v>
      </c>
      <c r="AY1114">
        <v>4.4672100246229633E-2</v>
      </c>
      <c r="AZ1114">
        <v>5.0689525230250422E-2</v>
      </c>
    </row>
    <row r="1115" spans="11:52" ht="14.4">
      <c r="K1115" t="s">
        <v>1868</v>
      </c>
      <c r="L1115" t="s">
        <v>1844</v>
      </c>
      <c r="M1115" t="s">
        <v>28</v>
      </c>
      <c r="N1115" t="s">
        <v>80</v>
      </c>
      <c r="AC1115">
        <v>0.2272619074828002</v>
      </c>
      <c r="AD1115">
        <v>0.22248924024539399</v>
      </c>
      <c r="AE1115">
        <v>0.22696351925807895</v>
      </c>
      <c r="AF1115">
        <v>0.21789108540175145</v>
      </c>
      <c r="AG1115">
        <v>0.23077279717142241</v>
      </c>
      <c r="AH1115">
        <v>0.25772883533622021</v>
      </c>
      <c r="AI1115">
        <v>0.25295231018974573</v>
      </c>
      <c r="AJ1115">
        <v>0.25138163571715422</v>
      </c>
      <c r="AK1115">
        <v>0.20121474224616503</v>
      </c>
      <c r="AL1115">
        <v>0.20220993341334453</v>
      </c>
      <c r="AM1115">
        <v>0.21122375104189955</v>
      </c>
      <c r="AN1115">
        <v>0.21587237865456213</v>
      </c>
      <c r="AO1115">
        <v>0.23521661451171519</v>
      </c>
      <c r="AP1115" t="s">
        <v>6079</v>
      </c>
      <c r="AQ1115" t="s">
        <v>6079</v>
      </c>
      <c r="AR1115" t="s">
        <v>6079</v>
      </c>
      <c r="AS1115" t="s">
        <v>6079</v>
      </c>
      <c r="AT1115">
        <v>0.20908351059730396</v>
      </c>
      <c r="AU1115">
        <v>0.20737105066687292</v>
      </c>
      <c r="AV1115">
        <v>0.21057414719835613</v>
      </c>
      <c r="AW1115">
        <v>0.21840160909457529</v>
      </c>
      <c r="AX1115">
        <v>0.22481277938546912</v>
      </c>
      <c r="AY1115">
        <v>0.23027707181024809</v>
      </c>
      <c r="AZ1115">
        <v>0.19749425095540027</v>
      </c>
    </row>
    <row r="1116" spans="11:52" ht="14.4">
      <c r="K1116" t="s">
        <v>1869</v>
      </c>
      <c r="L1116" t="s">
        <v>1844</v>
      </c>
      <c r="M1116" t="s">
        <v>29</v>
      </c>
      <c r="N1116" t="s">
        <v>80</v>
      </c>
      <c r="AC1116">
        <v>8.3451489939382062E-2</v>
      </c>
      <c r="AD1116">
        <v>7.8071831080481532E-2</v>
      </c>
      <c r="AE1116">
        <v>9.0028490603297748E-2</v>
      </c>
      <c r="AF1116">
        <v>0.10560486746000423</v>
      </c>
      <c r="AG1116">
        <v>8.8758759570231452E-2</v>
      </c>
      <c r="AH1116">
        <v>0.10650275580719622</v>
      </c>
      <c r="AI1116">
        <v>0.16451526696520424</v>
      </c>
      <c r="AJ1116">
        <v>0.14390413255452891</v>
      </c>
      <c r="AK1116">
        <v>0.12466297665808312</v>
      </c>
      <c r="AL1116">
        <v>0.10301959035784936</v>
      </c>
      <c r="AM1116">
        <v>0.11562939397392864</v>
      </c>
      <c r="AN1116">
        <v>0.10933159944148388</v>
      </c>
      <c r="AO1116">
        <v>0.11633524545894348</v>
      </c>
      <c r="AP1116">
        <v>0.11215868821566288</v>
      </c>
      <c r="AQ1116">
        <v>9.7607297978912794E-2</v>
      </c>
      <c r="AR1116">
        <v>7.5271668753656179E-2</v>
      </c>
      <c r="AS1116">
        <v>7.3377257356065748E-2</v>
      </c>
      <c r="AT1116">
        <v>7.3823931495982195E-2</v>
      </c>
      <c r="AU1116">
        <v>7.4481583322340783E-2</v>
      </c>
      <c r="AV1116">
        <v>7.7893310378670644E-2</v>
      </c>
      <c r="AW1116">
        <v>8.1565530743790235E-2</v>
      </c>
      <c r="AX1116">
        <v>6.7430738735172038E-2</v>
      </c>
      <c r="AY1116">
        <v>5.6201560800816869E-2</v>
      </c>
      <c r="AZ1116">
        <v>0.1134568124341112</v>
      </c>
    </row>
    <row r="1117" spans="11:52" ht="14.4">
      <c r="K1117" t="s">
        <v>1870</v>
      </c>
      <c r="L1117" t="s">
        <v>1844</v>
      </c>
      <c r="M1117" t="s">
        <v>30</v>
      </c>
      <c r="N1117" t="s">
        <v>80</v>
      </c>
      <c r="AC1117">
        <v>0.17267154578253802</v>
      </c>
      <c r="AD1117">
        <v>0.16209799175882988</v>
      </c>
      <c r="AE1117">
        <v>0.16346487758908934</v>
      </c>
      <c r="AF1117">
        <v>0.15531629530937766</v>
      </c>
      <c r="AG1117">
        <v>0.14904542080719729</v>
      </c>
      <c r="AH1117">
        <v>0.14327831353863124</v>
      </c>
      <c r="AI1117">
        <v>0.14226444470421362</v>
      </c>
      <c r="AJ1117">
        <v>0.14003718905195686</v>
      </c>
      <c r="AK1117">
        <v>0.13905390113758723</v>
      </c>
      <c r="AL1117">
        <v>0.12232033235667822</v>
      </c>
      <c r="AM1117">
        <v>0.12587172241401415</v>
      </c>
      <c r="AN1117">
        <v>0.1288674615270631</v>
      </c>
      <c r="AO1117">
        <v>0.12910394748746112</v>
      </c>
      <c r="AP1117">
        <v>0.12688263144177031</v>
      </c>
      <c r="AQ1117">
        <v>0.1254924271631398</v>
      </c>
      <c r="AR1117">
        <v>0.1176834156887059</v>
      </c>
      <c r="AS1117">
        <v>0.13764346935592414</v>
      </c>
      <c r="AT1117">
        <v>0.15923806671198762</v>
      </c>
      <c r="AU1117">
        <v>0.17084401523314424</v>
      </c>
      <c r="AV1117">
        <v>0.17490166754685732</v>
      </c>
      <c r="AW1117">
        <v>0.20015800604967596</v>
      </c>
      <c r="AX1117">
        <v>0.19515700602608399</v>
      </c>
      <c r="AY1117">
        <v>0.24680926555060079</v>
      </c>
      <c r="AZ1117">
        <v>0.22891908714938003</v>
      </c>
    </row>
    <row r="1118" spans="11:52" ht="14.4">
      <c r="K1118" t="s">
        <v>1871</v>
      </c>
      <c r="L1118" t="s">
        <v>1844</v>
      </c>
      <c r="M1118" t="s">
        <v>100</v>
      </c>
      <c r="N1118" t="s">
        <v>80</v>
      </c>
      <c r="AC1118">
        <v>4.6625305013496942E-3</v>
      </c>
      <c r="AD1118">
        <v>4.6637257600679969E-3</v>
      </c>
      <c r="AE1118">
        <v>5.0122546282527543E-3</v>
      </c>
      <c r="AF1118">
        <v>4.6285984900146732E-3</v>
      </c>
      <c r="AG1118">
        <v>5.2459113910735969E-3</v>
      </c>
      <c r="AH1118">
        <v>5.783755102979197E-3</v>
      </c>
      <c r="AI1118">
        <v>5.5007373093206233E-3</v>
      </c>
      <c r="AJ1118">
        <v>1.1073353020445676E-2</v>
      </c>
      <c r="AK1118">
        <v>1.1061593636675743E-2</v>
      </c>
      <c r="AL1118">
        <v>1.1475387125282352E-2</v>
      </c>
      <c r="AM1118">
        <v>1.0370769891516959E-2</v>
      </c>
      <c r="AN1118">
        <v>8.1539071783201262E-3</v>
      </c>
      <c r="AO1118">
        <v>6.8861317568054293E-3</v>
      </c>
      <c r="AP1118">
        <v>8.1086947470800971E-3</v>
      </c>
      <c r="AQ1118">
        <v>9.785139778426476E-3</v>
      </c>
      <c r="AR1118">
        <v>8.0797741168464974E-3</v>
      </c>
      <c r="AS1118">
        <v>9.0608769879943606E-3</v>
      </c>
      <c r="AT1118">
        <v>2.0378564876207924E-2</v>
      </c>
      <c r="AU1118">
        <v>2.1579841157722584E-2</v>
      </c>
      <c r="AV1118">
        <v>1.4437301776297986E-2</v>
      </c>
      <c r="AW1118">
        <v>1.6125846723119466E-2</v>
      </c>
      <c r="AX1118">
        <v>1.6031782314595767E-2</v>
      </c>
      <c r="AY1118">
        <v>1.298668681886218E-2</v>
      </c>
      <c r="AZ1118">
        <v>1.4032889046687326E-2</v>
      </c>
    </row>
    <row r="1119" spans="11:52" ht="14.4">
      <c r="K1119" t="s">
        <v>1872</v>
      </c>
      <c r="L1119" t="s">
        <v>1844</v>
      </c>
      <c r="M1119" t="s">
        <v>31</v>
      </c>
      <c r="N1119" t="s">
        <v>80</v>
      </c>
      <c r="AC1119">
        <v>5.1138887555819822E-2</v>
      </c>
      <c r="AD1119">
        <v>8.3983372573041247E-3</v>
      </c>
      <c r="AE1119">
        <v>8.6163632109805977E-3</v>
      </c>
      <c r="AF1119">
        <v>5.7198328933240365E-3</v>
      </c>
      <c r="AG1119">
        <v>4.9510394159693839E-3</v>
      </c>
      <c r="AH1119">
        <v>4.9580806949933087E-3</v>
      </c>
      <c r="AI1119">
        <v>5.1827135227496693E-3</v>
      </c>
      <c r="AJ1119">
        <v>5.8638980524086714E-3</v>
      </c>
      <c r="AK1119">
        <v>4.2445594284823722E-3</v>
      </c>
      <c r="AL1119">
        <v>4.4192717335749731E-3</v>
      </c>
      <c r="AM1119">
        <v>4.5050899011572334E-3</v>
      </c>
      <c r="AN1119">
        <v>5.2339583884075391E-3</v>
      </c>
      <c r="AO1119">
        <v>4.6648332072042401E-3</v>
      </c>
      <c r="AP1119">
        <v>6.2593797015064899E-3</v>
      </c>
      <c r="AQ1119">
        <v>7.1506162378704042E-3</v>
      </c>
      <c r="AR1119">
        <v>8.1978314269217038E-3</v>
      </c>
      <c r="AS1119">
        <v>5.3597313728842161E-3</v>
      </c>
      <c r="AT1119">
        <v>5.3536612936470962E-3</v>
      </c>
      <c r="AU1119">
        <v>5.4125945359434465E-3</v>
      </c>
      <c r="AV1119">
        <v>6.6069487952700899E-3</v>
      </c>
      <c r="AW1119">
        <v>5.4452302011378222E-3</v>
      </c>
      <c r="AX1119">
        <v>4.7452048351152689E-3</v>
      </c>
      <c r="AY1119">
        <v>4.5766824733773429E-3</v>
      </c>
      <c r="AZ1119">
        <v>5.4421381945667291E-3</v>
      </c>
    </row>
    <row r="1120" spans="11:52" ht="14.4">
      <c r="K1120" t="s">
        <v>1873</v>
      </c>
      <c r="L1120" t="s">
        <v>1844</v>
      </c>
      <c r="M1120" t="s">
        <v>32</v>
      </c>
      <c r="N1120" t="s">
        <v>80</v>
      </c>
      <c r="O1120" t="s">
        <v>6079</v>
      </c>
      <c r="P1120" t="s">
        <v>6079</v>
      </c>
      <c r="Q1120" t="s">
        <v>6079</v>
      </c>
      <c r="R1120" t="s">
        <v>6079</v>
      </c>
      <c r="S1120" t="s">
        <v>6079</v>
      </c>
      <c r="AC1120">
        <v>1.6412857553290958E-2</v>
      </c>
      <c r="AD1120">
        <v>1.5957782038745951E-2</v>
      </c>
      <c r="AE1120">
        <v>1.6025433664559528E-2</v>
      </c>
      <c r="AF1120">
        <v>2.5304470703267492E-2</v>
      </c>
      <c r="AG1120">
        <v>2.1837142516840252E-2</v>
      </c>
      <c r="AH1120">
        <v>2.6089242205670368E-2</v>
      </c>
      <c r="AI1120">
        <v>2.3683978426077161E-2</v>
      </c>
      <c r="AJ1120">
        <v>1.9941774074511049E-2</v>
      </c>
      <c r="AK1120">
        <v>1.9162614386053545E-2</v>
      </c>
      <c r="AL1120">
        <v>1.8749413635523335E-2</v>
      </c>
      <c r="AM1120">
        <v>1.854409490824151E-2</v>
      </c>
      <c r="AN1120">
        <v>1.545792404614162E-2</v>
      </c>
      <c r="AO1120">
        <v>1.6853399736942349E-2</v>
      </c>
      <c r="AP1120">
        <v>4.0803047416776142E-3</v>
      </c>
      <c r="AQ1120">
        <v>4.1685638935785932E-3</v>
      </c>
      <c r="AR1120">
        <v>4.2083999580513724E-3</v>
      </c>
      <c r="AS1120">
        <v>5.3869029099187843E-3</v>
      </c>
      <c r="AT1120">
        <v>6.4093902735306079E-3</v>
      </c>
      <c r="AU1120">
        <v>7.274024942843146E-3</v>
      </c>
      <c r="AV1120">
        <v>7.367168095571381E-3</v>
      </c>
      <c r="AW1120">
        <v>6.3484572394970386E-3</v>
      </c>
      <c r="AX1120">
        <v>6.9966133228152264E-3</v>
      </c>
      <c r="AY1120">
        <v>7.3835752146085842E-3</v>
      </c>
      <c r="AZ1120">
        <v>5.9265930657397279E-3</v>
      </c>
    </row>
    <row r="1121" spans="11:52" ht="14.4">
      <c r="K1121" t="s">
        <v>1874</v>
      </c>
      <c r="L1121" t="s">
        <v>1844</v>
      </c>
      <c r="M1121" t="s">
        <v>93</v>
      </c>
      <c r="N1121" t="s">
        <v>80</v>
      </c>
      <c r="AC1121">
        <v>2.2538684646554185E-2</v>
      </c>
      <c r="AD1121">
        <v>6.9226998383407581E-2</v>
      </c>
      <c r="AE1121">
        <v>6.9811931969742891E-2</v>
      </c>
      <c r="AF1121">
        <v>5.799313972327004E-2</v>
      </c>
      <c r="AG1121">
        <v>8.1012831789539858E-2</v>
      </c>
      <c r="AH1121">
        <v>6.6082529300200032E-2</v>
      </c>
      <c r="AI1121">
        <v>6.1147529509140465E-2</v>
      </c>
      <c r="AJ1121">
        <v>4.8236168321692675E-2</v>
      </c>
      <c r="AK1121">
        <v>2.0926537110416116E-2</v>
      </c>
      <c r="AL1121">
        <v>1.9495184693682173E-2</v>
      </c>
      <c r="AM1121">
        <v>2.3718682186271548E-2</v>
      </c>
      <c r="AN1121">
        <v>1.2599720360909433E-2</v>
      </c>
      <c r="AO1121">
        <v>1.5022968760880016E-2</v>
      </c>
      <c r="AP1121">
        <v>1.3034621372750381E-2</v>
      </c>
      <c r="AQ1121">
        <v>1.9553714126086207E-2</v>
      </c>
      <c r="AR1121">
        <v>1.8295210965932743E-2</v>
      </c>
      <c r="AS1121">
        <v>1.6154815874211335E-2</v>
      </c>
      <c r="AT1121">
        <v>1.8888012454905696E-2</v>
      </c>
      <c r="AU1121">
        <v>1.9243921210218489E-2</v>
      </c>
      <c r="AV1121">
        <v>1.756010290279858E-2</v>
      </c>
      <c r="AW1121">
        <v>1.8518181181814378E-2</v>
      </c>
      <c r="AX1121">
        <v>1.7957474074733176E-2</v>
      </c>
      <c r="AY1121">
        <v>1.7852951976767738E-2</v>
      </c>
      <c r="AZ1121">
        <v>4.1840802480017397E-2</v>
      </c>
    </row>
    <row r="1122" spans="11:52" ht="14.4">
      <c r="K1122" t="s">
        <v>1875</v>
      </c>
      <c r="L1122" t="s">
        <v>1876</v>
      </c>
      <c r="M1122" t="s">
        <v>13</v>
      </c>
      <c r="N1122" t="s">
        <v>80</v>
      </c>
      <c r="AD1122">
        <v>82.328743891670015</v>
      </c>
      <c r="AF1122">
        <v>78.43638876302002</v>
      </c>
      <c r="AH1122">
        <v>75.671093330060003</v>
      </c>
      <c r="AJ1122">
        <v>80.185891179419954</v>
      </c>
      <c r="AL1122">
        <v>92.136823682160014</v>
      </c>
      <c r="AN1122">
        <v>94.033710233180003</v>
      </c>
      <c r="AP1122">
        <v>79.634629287020005</v>
      </c>
      <c r="AR1122">
        <v>98.568704955230089</v>
      </c>
      <c r="AT1122">
        <v>103.16161514894004</v>
      </c>
      <c r="AV1122">
        <v>98.507181524190017</v>
      </c>
      <c r="AX1122">
        <v>107.56283675958004</v>
      </c>
      <c r="AZ1122">
        <v>108.30147669318006</v>
      </c>
    </row>
    <row r="1123" spans="11:52" ht="14.4">
      <c r="K1123" t="s">
        <v>1877</v>
      </c>
      <c r="L1123" t="s">
        <v>1876</v>
      </c>
      <c r="M1123" t="s">
        <v>14</v>
      </c>
      <c r="N1123" t="s">
        <v>80</v>
      </c>
      <c r="AD1123">
        <v>222.29013549958319</v>
      </c>
      <c r="AF1123">
        <v>213.87854466131785</v>
      </c>
      <c r="AH1123">
        <v>214.06059071855603</v>
      </c>
      <c r="AJ1123">
        <v>197.4139576804038</v>
      </c>
      <c r="AL1123">
        <v>194.73233147305552</v>
      </c>
      <c r="AN1123">
        <v>183.19299482637081</v>
      </c>
      <c r="AP1123">
        <v>176.27585063527997</v>
      </c>
      <c r="AR1123">
        <v>165.11439990562377</v>
      </c>
      <c r="AT1123">
        <v>170.21246277311587</v>
      </c>
      <c r="AV1123">
        <v>155.3498069049682</v>
      </c>
      <c r="AX1123">
        <v>159.10966842414246</v>
      </c>
      <c r="AZ1123">
        <v>144.17878525787427</v>
      </c>
    </row>
    <row r="1124" spans="11:52" ht="14.4">
      <c r="K1124" t="s">
        <v>1878</v>
      </c>
      <c r="L1124" t="s">
        <v>1876</v>
      </c>
      <c r="M1124" t="s">
        <v>92</v>
      </c>
      <c r="N1124" t="s">
        <v>80</v>
      </c>
      <c r="AD1124">
        <v>3.6357751303814303</v>
      </c>
      <c r="AF1124">
        <v>4.252313119950915</v>
      </c>
      <c r="AH1124">
        <v>4.3811949074547503</v>
      </c>
      <c r="AJ1124">
        <v>4.6171111565599761</v>
      </c>
      <c r="AL1124">
        <v>5.0425534308211502</v>
      </c>
      <c r="AN1124">
        <v>5.5004898251354932</v>
      </c>
      <c r="AP1124">
        <v>5.918192555476022</v>
      </c>
      <c r="AR1124">
        <v>6.5397203190510291</v>
      </c>
      <c r="AT1124">
        <v>5.590601799775027</v>
      </c>
      <c r="AV1124">
        <v>5.9135724511708752</v>
      </c>
      <c r="AX1124">
        <v>6.4419265773596495</v>
      </c>
      <c r="AZ1124">
        <v>7.1873836793128136</v>
      </c>
    </row>
    <row r="1125" spans="11:52" ht="14.4">
      <c r="K1125" t="s">
        <v>1879</v>
      </c>
      <c r="L1125" t="s">
        <v>1876</v>
      </c>
      <c r="M1125" t="s">
        <v>15</v>
      </c>
      <c r="N1125" t="s">
        <v>80</v>
      </c>
      <c r="AD1125">
        <v>1.2363630000000001</v>
      </c>
      <c r="AF1125">
        <v>5.2622770000000001</v>
      </c>
      <c r="AH1125">
        <v>5.3807369999999999</v>
      </c>
      <c r="AJ1125">
        <v>4.1989869999999998</v>
      </c>
      <c r="AL1125">
        <v>4.6270253959999996</v>
      </c>
      <c r="AN1125">
        <v>3.6926669369999998</v>
      </c>
      <c r="AP1125">
        <v>3.4596329950000002</v>
      </c>
      <c r="AR1125">
        <v>2.79062791</v>
      </c>
      <c r="AT1125">
        <v>2.701998814</v>
      </c>
      <c r="AV1125">
        <v>3.546418745</v>
      </c>
      <c r="AX1125">
        <v>4.0025510957900003</v>
      </c>
      <c r="AZ1125">
        <v>4.0468176145000001</v>
      </c>
    </row>
    <row r="1126" spans="11:52" ht="14.4">
      <c r="K1126" t="s">
        <v>1880</v>
      </c>
      <c r="L1126" t="s">
        <v>1876</v>
      </c>
      <c r="M1126" t="s">
        <v>91</v>
      </c>
      <c r="N1126" t="s">
        <v>80</v>
      </c>
      <c r="AD1126">
        <v>43.255083154650272</v>
      </c>
      <c r="AF1126">
        <v>41.057159139558387</v>
      </c>
      <c r="AH1126">
        <v>50.878126748496875</v>
      </c>
      <c r="AJ1126">
        <v>47.414107863586274</v>
      </c>
      <c r="AL1126">
        <v>27.994285056384257</v>
      </c>
      <c r="AN1126">
        <v>26.015510944377404</v>
      </c>
      <c r="AP1126">
        <v>31.960934220059752</v>
      </c>
      <c r="AR1126">
        <v>32.469885487855301</v>
      </c>
      <c r="AT1126">
        <v>35.746706628687775</v>
      </c>
      <c r="AV1126">
        <v>35.701737361855116</v>
      </c>
      <c r="AX1126">
        <v>39.212515936420608</v>
      </c>
      <c r="AZ1126">
        <v>37.135048491646295</v>
      </c>
    </row>
    <row r="1127" spans="11:52" ht="14.4">
      <c r="K1127" t="s">
        <v>1881</v>
      </c>
      <c r="L1127" t="s">
        <v>1876</v>
      </c>
      <c r="M1127" t="s">
        <v>16</v>
      </c>
      <c r="N1127" t="s">
        <v>80</v>
      </c>
      <c r="AD1127">
        <v>531.76208645732402</v>
      </c>
      <c r="AF1127">
        <v>542.40623420668896</v>
      </c>
      <c r="AH1127">
        <v>497.76829620667422</v>
      </c>
      <c r="AJ1127">
        <v>494.54034656576169</v>
      </c>
      <c r="AL1127">
        <v>539.10432547648588</v>
      </c>
      <c r="AN1127">
        <v>518.50541750386276</v>
      </c>
      <c r="AP1127">
        <v>386.41117242820098</v>
      </c>
      <c r="AR1127">
        <v>376.20063457831537</v>
      </c>
      <c r="AT1127">
        <v>391.07799291845402</v>
      </c>
      <c r="AV1127">
        <v>355.90643066217871</v>
      </c>
      <c r="AX1127">
        <v>407.19716454518073</v>
      </c>
      <c r="AZ1127">
        <v>396.65286696106017</v>
      </c>
    </row>
    <row r="1128" spans="11:52" ht="14.4">
      <c r="K1128" t="s">
        <v>1882</v>
      </c>
      <c r="L1128" t="s">
        <v>1876</v>
      </c>
      <c r="M1128" t="s">
        <v>17</v>
      </c>
      <c r="N1128" t="s">
        <v>80</v>
      </c>
      <c r="AC1128">
        <v>5.7321446712531872</v>
      </c>
      <c r="AD1128">
        <v>36.508825970010058</v>
      </c>
      <c r="AE1128">
        <v>5.9490537274153752</v>
      </c>
      <c r="AF1128">
        <v>31.720386971337696</v>
      </c>
      <c r="AG1128">
        <v>7.9032962238332543</v>
      </c>
      <c r="AH1128">
        <v>39.849605531168621</v>
      </c>
      <c r="AI1128">
        <v>13.27277485316761</v>
      </c>
      <c r="AJ1128">
        <v>37.738700552566421</v>
      </c>
      <c r="AL1128">
        <v>42.119685856391065</v>
      </c>
      <c r="AN1128">
        <v>47.407716468667765</v>
      </c>
      <c r="AP1128">
        <v>47.595778450360413</v>
      </c>
      <c r="AR1128">
        <v>37.48282735527809</v>
      </c>
      <c r="AT1128">
        <v>39.024683560460801</v>
      </c>
      <c r="AV1128">
        <v>36.249943455800455</v>
      </c>
      <c r="AX1128">
        <v>36.374557652955382</v>
      </c>
      <c r="AZ1128">
        <v>37.519832382726207</v>
      </c>
    </row>
    <row r="1129" spans="11:52" ht="14.4">
      <c r="K1129" t="s">
        <v>1883</v>
      </c>
      <c r="L1129" t="s">
        <v>1876</v>
      </c>
      <c r="M1129" t="s">
        <v>97</v>
      </c>
      <c r="N1129" t="s">
        <v>80</v>
      </c>
      <c r="O1129" t="s">
        <v>6079</v>
      </c>
      <c r="P1129" t="s">
        <v>6079</v>
      </c>
      <c r="Q1129" t="s">
        <v>6079</v>
      </c>
      <c r="R1129" t="s">
        <v>6079</v>
      </c>
      <c r="S1129" t="s">
        <v>6079</v>
      </c>
      <c r="T1129" t="s">
        <v>6079</v>
      </c>
      <c r="AD1129">
        <v>1.4363575092009999</v>
      </c>
      <c r="AF1129">
        <v>0.65587574049960018</v>
      </c>
      <c r="AH1129">
        <v>1.1224504373651001</v>
      </c>
      <c r="AJ1129">
        <v>2.3447792899368003</v>
      </c>
      <c r="AL1129">
        <v>3.1056057739716998</v>
      </c>
      <c r="AN1129">
        <v>4.1092498083699995</v>
      </c>
      <c r="AP1129">
        <v>1.5115552536286001</v>
      </c>
      <c r="AR1129">
        <v>1.8350847601814</v>
      </c>
      <c r="AT1129">
        <v>1.9255368634800001</v>
      </c>
      <c r="AV1129">
        <v>2.7917500747478998</v>
      </c>
      <c r="AX1129">
        <v>2.7380255148600177</v>
      </c>
      <c r="AZ1129">
        <v>2.9006718499382078</v>
      </c>
    </row>
    <row r="1130" spans="11:52" ht="14.4">
      <c r="K1130" t="s">
        <v>1884</v>
      </c>
      <c r="L1130" t="s">
        <v>1876</v>
      </c>
      <c r="M1130" t="s">
        <v>18</v>
      </c>
      <c r="N1130" t="s">
        <v>80</v>
      </c>
      <c r="AD1130">
        <v>482.87554382565094</v>
      </c>
      <c r="AF1130">
        <v>457.60492302274486</v>
      </c>
      <c r="AH1130">
        <v>459.89160930835095</v>
      </c>
      <c r="AJ1130">
        <v>442.49625834529706</v>
      </c>
      <c r="AL1130">
        <v>472.19954129241989</v>
      </c>
      <c r="AN1130">
        <v>453.70157102967011</v>
      </c>
      <c r="AP1130">
        <v>481.20663652313999</v>
      </c>
      <c r="AR1130">
        <v>452.3605880990599</v>
      </c>
      <c r="AT1130">
        <v>500.39612253635011</v>
      </c>
      <c r="AV1130">
        <v>500.75048153566001</v>
      </c>
      <c r="AX1130">
        <v>529.63578177507998</v>
      </c>
      <c r="AZ1130">
        <v>536.77222034945999</v>
      </c>
    </row>
    <row r="1131" spans="11:52" ht="14.4">
      <c r="K1131" t="s">
        <v>1885</v>
      </c>
      <c r="L1131" t="s">
        <v>1876</v>
      </c>
      <c r="M1131" t="s">
        <v>34</v>
      </c>
      <c r="N1131" t="s">
        <v>80</v>
      </c>
      <c r="AC1131">
        <v>19.846941532164937</v>
      </c>
      <c r="AD1131">
        <v>4091.3601720978154</v>
      </c>
      <c r="AE1131">
        <v>22.16539945826548</v>
      </c>
      <c r="AF1131">
        <v>3821.8674459057224</v>
      </c>
      <c r="AG1131">
        <v>10.817425754380199</v>
      </c>
      <c r="AH1131">
        <v>3982.6447906812496</v>
      </c>
      <c r="AI1131">
        <v>17.659598974714982</v>
      </c>
      <c r="AJ1131">
        <v>3879.1758124546018</v>
      </c>
      <c r="AK1131">
        <v>3.2679996263640319</v>
      </c>
      <c r="AL1131">
        <v>3419.4990888071502</v>
      </c>
      <c r="AN1131">
        <v>3305.6376622814128</v>
      </c>
      <c r="AP1131">
        <v>3270.2091493752187</v>
      </c>
      <c r="AR1131">
        <v>3132.9598680925792</v>
      </c>
      <c r="AT1131">
        <v>3331.5302425604841</v>
      </c>
      <c r="AV1131">
        <v>3130.9522489763822</v>
      </c>
      <c r="AX1131">
        <v>3408.1641277494195</v>
      </c>
      <c r="AZ1131">
        <v>3389.4785266695349</v>
      </c>
    </row>
    <row r="1132" spans="11:52" ht="14.4">
      <c r="K1132" t="s">
        <v>1886</v>
      </c>
      <c r="L1132" t="s">
        <v>1876</v>
      </c>
      <c r="M1132" t="s">
        <v>19</v>
      </c>
      <c r="N1132" t="s">
        <v>80</v>
      </c>
      <c r="AD1132">
        <v>92.082297830054955</v>
      </c>
      <c r="AF1132">
        <v>100.63575144353996</v>
      </c>
      <c r="AH1132">
        <v>42.077791965750002</v>
      </c>
      <c r="AJ1132">
        <v>41.448667105859997</v>
      </c>
      <c r="AL1132">
        <v>44.372163872880002</v>
      </c>
      <c r="AN1132">
        <v>42.407828157819992</v>
      </c>
      <c r="AP1132">
        <v>42.72436990711001</v>
      </c>
      <c r="AR1132">
        <v>42.667927805600009</v>
      </c>
      <c r="AT1132">
        <v>43.477120130069999</v>
      </c>
      <c r="AV1132">
        <v>41.578021698880008</v>
      </c>
      <c r="AX1132">
        <v>41.814773229659998</v>
      </c>
      <c r="AZ1132">
        <v>40.636925381890009</v>
      </c>
    </row>
    <row r="1133" spans="11:52" ht="14.4">
      <c r="K1133" t="s">
        <v>1887</v>
      </c>
      <c r="L1133" t="s">
        <v>1876</v>
      </c>
      <c r="M1133" t="s">
        <v>20</v>
      </c>
      <c r="N1133" t="s">
        <v>80</v>
      </c>
      <c r="AD1133">
        <v>978.63306019473987</v>
      </c>
      <c r="AF1133">
        <v>851.83994178591013</v>
      </c>
      <c r="AH1133">
        <v>921.17683974504996</v>
      </c>
      <c r="AJ1133">
        <v>899.99080348659948</v>
      </c>
      <c r="AL1133">
        <v>1072.41732168211</v>
      </c>
      <c r="AN1133">
        <v>1022.4534718764302</v>
      </c>
      <c r="AP1133">
        <v>1039.1407616149504</v>
      </c>
      <c r="AR1133">
        <v>995.68099763503039</v>
      </c>
      <c r="AT1133">
        <v>1096.9627957242396</v>
      </c>
      <c r="AV1133">
        <v>998.55314328373004</v>
      </c>
      <c r="AX1133">
        <v>1096.9360413661009</v>
      </c>
      <c r="AZ1133">
        <v>1109.505959848773</v>
      </c>
    </row>
    <row r="1134" spans="11:52" ht="14.4">
      <c r="K1134" t="s">
        <v>1888</v>
      </c>
      <c r="L1134" t="s">
        <v>1876</v>
      </c>
      <c r="M1134" t="s">
        <v>21</v>
      </c>
      <c r="N1134" t="s">
        <v>80</v>
      </c>
      <c r="AC1134">
        <v>1.22664376728769</v>
      </c>
      <c r="AD1134">
        <v>904.86608873568719</v>
      </c>
      <c r="AE1134">
        <v>14.643367520568017</v>
      </c>
      <c r="AF1134">
        <v>791.67313001896036</v>
      </c>
      <c r="AG1134">
        <v>1.0929807561458698</v>
      </c>
      <c r="AH1134">
        <v>918.01916126244362</v>
      </c>
      <c r="AI1134">
        <v>1.5932211791403701</v>
      </c>
      <c r="AJ1134">
        <v>858.08231831613261</v>
      </c>
      <c r="AK1134">
        <v>1.6496840833455546</v>
      </c>
      <c r="AL1134">
        <v>919.62298770554594</v>
      </c>
      <c r="AN1134">
        <v>836.93944299967745</v>
      </c>
    </row>
    <row r="1135" spans="11:52" ht="14.4">
      <c r="K1135" t="s">
        <v>1889</v>
      </c>
      <c r="L1135" t="s">
        <v>1876</v>
      </c>
      <c r="M1135" t="s">
        <v>22</v>
      </c>
      <c r="N1135" t="s">
        <v>80</v>
      </c>
      <c r="AD1135">
        <v>17.760188920000001</v>
      </c>
      <c r="AF1135">
        <v>23.388243176232439</v>
      </c>
      <c r="AH1135">
        <v>26.90894247272006</v>
      </c>
      <c r="AJ1135">
        <v>28.505709791722243</v>
      </c>
      <c r="AL1135">
        <v>37.327273271105149</v>
      </c>
      <c r="AN1135">
        <v>40.046957330681067</v>
      </c>
      <c r="AP1135">
        <v>45.996530429646775</v>
      </c>
      <c r="AR1135">
        <v>44.869427922507818</v>
      </c>
      <c r="AT1135">
        <v>47.019248372750823</v>
      </c>
      <c r="AV1135">
        <v>48.727002381724034</v>
      </c>
      <c r="AX1135">
        <v>51.845679334047091</v>
      </c>
      <c r="AZ1135">
        <v>53.631940059867198</v>
      </c>
    </row>
    <row r="1136" spans="11:52" ht="14.4">
      <c r="K1136" t="s">
        <v>1890</v>
      </c>
      <c r="L1136" t="s">
        <v>1876</v>
      </c>
      <c r="M1136" t="s">
        <v>90</v>
      </c>
      <c r="N1136" t="s">
        <v>80</v>
      </c>
      <c r="AC1136">
        <v>2.8245989869367492</v>
      </c>
      <c r="AD1136">
        <v>9.6319015204860552</v>
      </c>
      <c r="AF1136">
        <v>9.8338254031514314</v>
      </c>
      <c r="AH1136">
        <v>10.168763642984606</v>
      </c>
      <c r="AJ1136">
        <v>10.111118941556557</v>
      </c>
      <c r="AL1136">
        <v>11.139261108437676</v>
      </c>
      <c r="AN1136">
        <v>7.6645723693732704</v>
      </c>
      <c r="AP1136">
        <v>10.449737086659194</v>
      </c>
      <c r="AR1136">
        <v>10.861158977824788</v>
      </c>
      <c r="AT1136">
        <v>11.01291759265805</v>
      </c>
      <c r="AV1136">
        <v>11.069572288436271</v>
      </c>
      <c r="AX1136">
        <v>11.812876892850005</v>
      </c>
      <c r="AZ1136">
        <v>12.0479087795</v>
      </c>
    </row>
    <row r="1137" spans="11:52" ht="14.4">
      <c r="K1137" t="s">
        <v>1891</v>
      </c>
      <c r="L1137" t="s">
        <v>1876</v>
      </c>
      <c r="M1137" t="s">
        <v>23</v>
      </c>
      <c r="N1137" t="s">
        <v>80</v>
      </c>
      <c r="AD1137">
        <v>5.8387438575225623</v>
      </c>
      <c r="AF1137">
        <v>6.9037277302791766</v>
      </c>
      <c r="AH1137">
        <v>4.9848262321738614</v>
      </c>
      <c r="AJ1137">
        <v>5.9969643743364296</v>
      </c>
      <c r="AL1137">
        <v>6.8172701534174394</v>
      </c>
      <c r="AN1137">
        <v>18.32771852356009</v>
      </c>
      <c r="AP1137">
        <v>31.155747135071294</v>
      </c>
      <c r="AR1137">
        <v>22.538681063102143</v>
      </c>
      <c r="AT1137">
        <v>26.217392273030427</v>
      </c>
      <c r="AV1137">
        <v>32.804121493629083</v>
      </c>
      <c r="AX1137">
        <v>30.166603058115776</v>
      </c>
      <c r="AZ1137">
        <v>28.808925204702192</v>
      </c>
    </row>
    <row r="1138" spans="11:52" ht="14.4">
      <c r="K1138" t="s">
        <v>1892</v>
      </c>
      <c r="L1138" t="s">
        <v>1876</v>
      </c>
      <c r="M1138" t="s">
        <v>24</v>
      </c>
      <c r="N1138" t="s">
        <v>80</v>
      </c>
      <c r="AD1138">
        <v>29.289543410096467</v>
      </c>
      <c r="AF1138">
        <v>30.497369158814312</v>
      </c>
      <c r="AH1138">
        <v>30.580184593845281</v>
      </c>
      <c r="AJ1138">
        <v>28.182373895118271</v>
      </c>
      <c r="AL1138">
        <v>34.812537243231525</v>
      </c>
      <c r="AN1138">
        <v>38.599821915455642</v>
      </c>
      <c r="AP1138">
        <v>40.157961432824855</v>
      </c>
      <c r="AR1138">
        <v>38.064696097321168</v>
      </c>
      <c r="AT1138">
        <v>41.934023589368657</v>
      </c>
      <c r="AV1138">
        <v>38.479738610303777</v>
      </c>
      <c r="AX1138">
        <v>51.602373003997869</v>
      </c>
      <c r="AZ1138">
        <v>52.536994152655183</v>
      </c>
    </row>
    <row r="1139" spans="11:52" ht="14.4">
      <c r="K1139" t="s">
        <v>1893</v>
      </c>
      <c r="L1139" t="s">
        <v>1876</v>
      </c>
      <c r="M1139" t="s">
        <v>1386</v>
      </c>
      <c r="N1139" t="s">
        <v>80</v>
      </c>
      <c r="O1139" t="s">
        <v>6079</v>
      </c>
      <c r="P1139" t="s">
        <v>6079</v>
      </c>
      <c r="Q1139" t="s">
        <v>6079</v>
      </c>
      <c r="R1139" t="s">
        <v>6079</v>
      </c>
      <c r="S1139" t="s">
        <v>6079</v>
      </c>
      <c r="T1139" t="s">
        <v>6079</v>
      </c>
      <c r="U1139" t="s">
        <v>6079</v>
      </c>
      <c r="V1139" t="s">
        <v>6079</v>
      </c>
      <c r="W1139" t="s">
        <v>6079</v>
      </c>
      <c r="X1139" t="s">
        <v>6079</v>
      </c>
      <c r="Y1139" t="s">
        <v>6079</v>
      </c>
      <c r="Z1139" t="s">
        <v>6079</v>
      </c>
      <c r="AA1139" t="s">
        <v>6079</v>
      </c>
      <c r="AD1139">
        <v>2.8261585127072126</v>
      </c>
      <c r="AF1139">
        <v>1.8033344555470721</v>
      </c>
      <c r="AH1139">
        <v>1.6927748667951306</v>
      </c>
      <c r="AJ1139">
        <v>1.9391658234854197</v>
      </c>
      <c r="AL1139">
        <v>1.7563196101471037</v>
      </c>
      <c r="AN1139">
        <v>1.2805273394628445</v>
      </c>
      <c r="AP1139">
        <v>2.4517170212281916</v>
      </c>
      <c r="AR1139">
        <v>3.4245063054046749</v>
      </c>
      <c r="AT1139">
        <v>2.9914850878562995</v>
      </c>
      <c r="AV1139">
        <v>3.1494667703564354</v>
      </c>
      <c r="AX1139">
        <v>2.9965666633000669</v>
      </c>
      <c r="AZ1139">
        <v>4.0185533448174748</v>
      </c>
    </row>
    <row r="1140" spans="11:52" ht="14.4">
      <c r="K1140" t="s">
        <v>1894</v>
      </c>
      <c r="L1140" t="s">
        <v>1876</v>
      </c>
      <c r="M1140" t="s">
        <v>25</v>
      </c>
      <c r="N1140" t="s">
        <v>80</v>
      </c>
      <c r="AD1140">
        <v>347.36264781599999</v>
      </c>
      <c r="AF1140">
        <v>345.95827121799999</v>
      </c>
      <c r="AH1140">
        <v>395.52702925199998</v>
      </c>
      <c r="AJ1140">
        <v>412.96409235200002</v>
      </c>
      <c r="AL1140">
        <v>470.45444640800002</v>
      </c>
      <c r="AN1140">
        <v>440.36571717534002</v>
      </c>
      <c r="AP1140">
        <v>510.52553708466002</v>
      </c>
      <c r="AR1140">
        <v>499.07524907305992</v>
      </c>
      <c r="AT1140">
        <v>496.95884146965</v>
      </c>
      <c r="AV1140">
        <v>462.00938576269999</v>
      </c>
      <c r="AX1140">
        <v>483.23549769599998</v>
      </c>
      <c r="AZ1140">
        <v>479.87417917046002</v>
      </c>
    </row>
    <row r="1141" spans="11:52" ht="14.4">
      <c r="K1141" t="s">
        <v>6223</v>
      </c>
      <c r="L1141" t="s">
        <v>1876</v>
      </c>
      <c r="M1141" t="s">
        <v>5610</v>
      </c>
      <c r="N1141" t="s">
        <v>80</v>
      </c>
      <c r="AP1141" t="s">
        <v>6079</v>
      </c>
      <c r="AQ1141" t="s">
        <v>6079</v>
      </c>
      <c r="AR1141" t="s">
        <v>6079</v>
      </c>
      <c r="AS1141" t="s">
        <v>6079</v>
      </c>
      <c r="AT1141">
        <v>4.0280442853050129</v>
      </c>
      <c r="AV1141">
        <v>2.7729821250730522</v>
      </c>
      <c r="AX1141">
        <v>2.3736073607062891</v>
      </c>
      <c r="AZ1141">
        <v>3.9263112929681769</v>
      </c>
    </row>
    <row r="1142" spans="11:52" ht="14.4">
      <c r="K1142" t="s">
        <v>1895</v>
      </c>
      <c r="L1142" t="s">
        <v>1876</v>
      </c>
      <c r="M1142" t="s">
        <v>98</v>
      </c>
      <c r="N1142" t="s">
        <v>80</v>
      </c>
      <c r="AD1142">
        <v>0.74145099999999997</v>
      </c>
      <c r="AF1142">
        <v>1.0923449999999999</v>
      </c>
      <c r="AH1142">
        <v>1.1919979999999999</v>
      </c>
      <c r="AJ1142">
        <v>1.239903</v>
      </c>
      <c r="AL1142">
        <v>1.4624699999999999</v>
      </c>
      <c r="AN1142">
        <v>1.826022</v>
      </c>
      <c r="AP1142">
        <v>1.868255</v>
      </c>
      <c r="AR1142">
        <v>2.4411849999999999</v>
      </c>
      <c r="AT1142">
        <v>2.216256</v>
      </c>
      <c r="AV1142">
        <v>1.9463699999999999</v>
      </c>
      <c r="AX1142">
        <v>1.8817250000000001</v>
      </c>
      <c r="AZ1142">
        <v>2.2062569999999999</v>
      </c>
    </row>
    <row r="1143" spans="11:52" ht="14.4">
      <c r="K1143" t="s">
        <v>1896</v>
      </c>
      <c r="L1143" t="s">
        <v>1876</v>
      </c>
      <c r="M1143" t="s">
        <v>94</v>
      </c>
      <c r="N1143" t="s">
        <v>80</v>
      </c>
      <c r="AD1143">
        <v>33.964440082149999</v>
      </c>
      <c r="AF1143">
        <v>31.815861954580001</v>
      </c>
      <c r="AH1143">
        <v>31.331412544505913</v>
      </c>
      <c r="AJ1143">
        <v>24.386344808964008</v>
      </c>
      <c r="AL1143">
        <v>20.486232400872325</v>
      </c>
      <c r="AN1143">
        <v>23.752912058349999</v>
      </c>
      <c r="AP1143">
        <v>18.998669200250006</v>
      </c>
      <c r="AR1143">
        <v>17.686290197670001</v>
      </c>
      <c r="AT1143">
        <v>16.571662772340005</v>
      </c>
      <c r="AV1143">
        <v>16.743281166889997</v>
      </c>
      <c r="AX1143">
        <v>29.480610950300004</v>
      </c>
      <c r="AZ1143">
        <v>17.742426775289992</v>
      </c>
    </row>
    <row r="1144" spans="11:52" ht="14.4">
      <c r="K1144" t="s">
        <v>1897</v>
      </c>
      <c r="L1144" t="s">
        <v>1876</v>
      </c>
      <c r="M1144" t="s">
        <v>99</v>
      </c>
      <c r="N1144" t="s">
        <v>80</v>
      </c>
      <c r="AD1144">
        <v>0.50361440099999999</v>
      </c>
      <c r="AF1144">
        <v>0.38897079800000001</v>
      </c>
      <c r="AH1144">
        <v>0.83895187199999999</v>
      </c>
      <c r="AJ1144">
        <v>0.99043973200000002</v>
      </c>
      <c r="AL1144">
        <v>1.49262568</v>
      </c>
      <c r="AN1144">
        <v>1.7796004700000001</v>
      </c>
      <c r="AP1144">
        <v>1.8694579849999999</v>
      </c>
      <c r="AR1144">
        <v>2.98063636979</v>
      </c>
      <c r="AT1144">
        <v>2.7976004222400004</v>
      </c>
      <c r="AV1144">
        <v>2.7521360779000004</v>
      </c>
      <c r="AX1144">
        <v>2.3222890469500004</v>
      </c>
      <c r="AZ1144">
        <v>2.3356084732300002</v>
      </c>
    </row>
    <row r="1145" spans="11:52" ht="14.4">
      <c r="K1145" t="s">
        <v>1898</v>
      </c>
      <c r="L1145" t="s">
        <v>1876</v>
      </c>
      <c r="M1145" t="s">
        <v>26</v>
      </c>
      <c r="N1145" t="s">
        <v>80</v>
      </c>
      <c r="O1145" t="s">
        <v>6079</v>
      </c>
      <c r="P1145" t="s">
        <v>6079</v>
      </c>
      <c r="Q1145" t="s">
        <v>6079</v>
      </c>
      <c r="R1145" t="s">
        <v>6079</v>
      </c>
      <c r="S1145" t="s">
        <v>6079</v>
      </c>
      <c r="AD1145">
        <v>1.5780081855804864</v>
      </c>
      <c r="AF1145">
        <v>2.8013542069071788</v>
      </c>
      <c r="AH1145">
        <v>2.1035725702089767</v>
      </c>
      <c r="AJ1145">
        <v>3.02575295783</v>
      </c>
      <c r="AL1145">
        <v>3.6225271658299998</v>
      </c>
      <c r="AN1145">
        <v>3.1241212546000008</v>
      </c>
      <c r="AP1145">
        <v>3.24709851691</v>
      </c>
      <c r="AR1145">
        <v>3.64759406141</v>
      </c>
      <c r="AT1145">
        <v>4.2008469689599996</v>
      </c>
      <c r="AV1145">
        <v>4.4680580745000009</v>
      </c>
      <c r="AX1145">
        <v>4.3174489860900005</v>
      </c>
      <c r="AZ1145">
        <v>7.883914127359998</v>
      </c>
    </row>
    <row r="1146" spans="11:52" ht="14.4">
      <c r="K1146" t="s">
        <v>1899</v>
      </c>
      <c r="L1146" t="s">
        <v>1876</v>
      </c>
      <c r="M1146" t="s">
        <v>27</v>
      </c>
      <c r="N1146" t="s">
        <v>80</v>
      </c>
      <c r="AD1146">
        <v>238.96305935542148</v>
      </c>
      <c r="AF1146">
        <v>226.29130837723687</v>
      </c>
      <c r="AH1146">
        <v>238.32689089422911</v>
      </c>
      <c r="AJ1146">
        <v>239.17892216218044</v>
      </c>
      <c r="AL1146">
        <v>262.30900420247582</v>
      </c>
      <c r="AN1146">
        <v>252.13516664226813</v>
      </c>
      <c r="AP1146">
        <v>246.79429052816721</v>
      </c>
      <c r="AR1146">
        <v>239.69540889021985</v>
      </c>
      <c r="AT1146">
        <v>227.89505159276004</v>
      </c>
      <c r="AV1146">
        <v>217.98574352073001</v>
      </c>
      <c r="AX1146">
        <v>231.15028163081993</v>
      </c>
      <c r="AZ1146">
        <v>230.35555129730992</v>
      </c>
    </row>
    <row r="1147" spans="11:52" ht="14.4">
      <c r="K1147" t="s">
        <v>1900</v>
      </c>
      <c r="L1147" t="s">
        <v>1876</v>
      </c>
      <c r="M1147" t="s">
        <v>28</v>
      </c>
      <c r="N1147" t="s">
        <v>80</v>
      </c>
      <c r="AC1147">
        <v>12.888153093624055</v>
      </c>
      <c r="AD1147">
        <v>16.318818922245704</v>
      </c>
      <c r="AE1147">
        <v>1.5729782102820893</v>
      </c>
      <c r="AF1147">
        <v>18.873271115869041</v>
      </c>
      <c r="AG1147">
        <v>1.8211487744010768</v>
      </c>
      <c r="AH1147">
        <v>12.863571700325981</v>
      </c>
      <c r="AI1147">
        <v>2.7936029424070017</v>
      </c>
      <c r="AJ1147">
        <v>14.124108292798921</v>
      </c>
      <c r="AK1147">
        <v>3.2679996263640314</v>
      </c>
      <c r="AL1147">
        <v>26.892078965207112</v>
      </c>
      <c r="AN1147">
        <v>18.481740533031527</v>
      </c>
      <c r="AP1147" t="s">
        <v>6079</v>
      </c>
      <c r="AQ1147" t="s">
        <v>6079</v>
      </c>
      <c r="AR1147" t="s">
        <v>6079</v>
      </c>
      <c r="AS1147" t="s">
        <v>6079</v>
      </c>
      <c r="AT1147">
        <v>19.871341467942212</v>
      </c>
      <c r="AV1147">
        <v>23.223856056991764</v>
      </c>
      <c r="AX1147">
        <v>19.754146156015036</v>
      </c>
      <c r="AZ1147">
        <v>16.306625392642673</v>
      </c>
    </row>
    <row r="1148" spans="11:52" ht="14.4">
      <c r="K1148" t="s">
        <v>1901</v>
      </c>
      <c r="L1148" t="s">
        <v>1876</v>
      </c>
      <c r="M1148" t="s">
        <v>29</v>
      </c>
      <c r="N1148" t="s">
        <v>80</v>
      </c>
      <c r="AD1148">
        <v>28.348338625948958</v>
      </c>
      <c r="AF1148">
        <v>33.246227689356949</v>
      </c>
      <c r="AH1148">
        <v>38.440989790097895</v>
      </c>
      <c r="AJ1148">
        <v>40.71508417332268</v>
      </c>
      <c r="AL1148">
        <v>46.263576347621175</v>
      </c>
      <c r="AN1148">
        <v>47.348500255718577</v>
      </c>
      <c r="AP1148">
        <v>63.644789168602465</v>
      </c>
      <c r="AR1148">
        <v>49.37188694250473</v>
      </c>
      <c r="AT1148">
        <v>45.651659990192734</v>
      </c>
      <c r="AV1148">
        <v>44.998351154076232</v>
      </c>
      <c r="AX1148">
        <v>55.941523558619451</v>
      </c>
      <c r="AZ1148">
        <v>68.207487733148966</v>
      </c>
    </row>
    <row r="1149" spans="11:52" ht="14.4">
      <c r="K1149" t="s">
        <v>1902</v>
      </c>
      <c r="L1149" t="s">
        <v>1876</v>
      </c>
      <c r="M1149" t="s">
        <v>30</v>
      </c>
      <c r="N1149" t="s">
        <v>80</v>
      </c>
      <c r="AD1149">
        <v>62.374600138220003</v>
      </c>
      <c r="AF1149">
        <v>62.826654483511597</v>
      </c>
      <c r="AH1149">
        <v>66.1839610706743</v>
      </c>
      <c r="AJ1149">
        <v>70.997412065439519</v>
      </c>
      <c r="AL1149">
        <v>74.635581340160002</v>
      </c>
      <c r="AN1149">
        <v>84.301550859979997</v>
      </c>
      <c r="AP1149">
        <v>70.91396952806322</v>
      </c>
      <c r="AR1149">
        <v>66.917370490926487</v>
      </c>
      <c r="AT1149">
        <v>66.579517935630022</v>
      </c>
      <c r="AV1149">
        <v>60.205692211400027</v>
      </c>
      <c r="AX1149">
        <v>63.993686501170011</v>
      </c>
      <c r="AZ1149">
        <v>66.36529538197999</v>
      </c>
    </row>
    <row r="1150" spans="11:52" ht="14.4">
      <c r="K1150" t="s">
        <v>1903</v>
      </c>
      <c r="L1150" t="s">
        <v>1876</v>
      </c>
      <c r="M1150" t="s">
        <v>100</v>
      </c>
      <c r="N1150" t="s">
        <v>80</v>
      </c>
      <c r="AD1150">
        <v>14.955536787686304</v>
      </c>
      <c r="AF1150">
        <v>15.656724139918516</v>
      </c>
      <c r="AH1150">
        <v>15.032055456753902</v>
      </c>
      <c r="AJ1150">
        <v>16.033770635063767</v>
      </c>
      <c r="AL1150">
        <v>16.09602967614935</v>
      </c>
      <c r="AN1150">
        <v>19.503927722593104</v>
      </c>
      <c r="AP1150">
        <v>17.607564936064229</v>
      </c>
      <c r="AR1150">
        <v>18.049122724942624</v>
      </c>
      <c r="AT1150">
        <v>17.460551970881127</v>
      </c>
      <c r="AV1150">
        <v>18.587455708390735</v>
      </c>
      <c r="AX1150">
        <v>19.146579315305569</v>
      </c>
      <c r="AZ1150">
        <v>20.313687228402575</v>
      </c>
    </row>
    <row r="1151" spans="11:52" ht="14.4">
      <c r="K1151" t="s">
        <v>1904</v>
      </c>
      <c r="L1151" t="s">
        <v>1876</v>
      </c>
      <c r="M1151" t="s">
        <v>31</v>
      </c>
      <c r="N1151" t="s">
        <v>80</v>
      </c>
      <c r="AD1151">
        <v>55.386796743120669</v>
      </c>
      <c r="AF1151">
        <v>50.573909506397982</v>
      </c>
      <c r="AH1151">
        <v>53.66608979033068</v>
      </c>
      <c r="AJ1151">
        <v>47.940269551894325</v>
      </c>
      <c r="AL1151">
        <v>57.707616465041717</v>
      </c>
      <c r="AN1151">
        <v>57.616846881391837</v>
      </c>
      <c r="AP1151">
        <v>64.067526442522009</v>
      </c>
      <c r="AR1151">
        <v>58.187627296813744</v>
      </c>
      <c r="AT1151">
        <v>64.259457100824804</v>
      </c>
      <c r="AV1151">
        <v>59.897438513631819</v>
      </c>
      <c r="AX1151">
        <v>59.6236302631333</v>
      </c>
      <c r="AZ1151">
        <v>56.690838169372739</v>
      </c>
    </row>
    <row r="1152" spans="11:52" ht="14.4">
      <c r="K1152" t="s">
        <v>1905</v>
      </c>
      <c r="L1152" t="s">
        <v>1876</v>
      </c>
      <c r="M1152" t="s">
        <v>32</v>
      </c>
      <c r="N1152" t="s">
        <v>80</v>
      </c>
      <c r="O1152" t="s">
        <v>6079</v>
      </c>
      <c r="P1152" t="s">
        <v>6079</v>
      </c>
      <c r="Q1152" t="s">
        <v>6079</v>
      </c>
      <c r="R1152" t="s">
        <v>6079</v>
      </c>
      <c r="S1152" t="s">
        <v>6079</v>
      </c>
      <c r="AD1152">
        <v>5.2928850000000001</v>
      </c>
      <c r="AF1152">
        <v>4.7902610000000001</v>
      </c>
      <c r="AH1152">
        <v>4.7731810000000001</v>
      </c>
      <c r="AJ1152">
        <v>4.6872290000000003</v>
      </c>
      <c r="AL1152">
        <v>5.0029001230799999</v>
      </c>
      <c r="AN1152">
        <v>6.6137783786899993</v>
      </c>
      <c r="AP1152">
        <v>6.6168669742799997</v>
      </c>
      <c r="AR1152">
        <v>6.1371313448300002</v>
      </c>
      <c r="AT1152">
        <v>6.8893616459199984</v>
      </c>
      <c r="AV1152">
        <v>7.15318468203</v>
      </c>
      <c r="AX1152">
        <v>6.8028366876099993</v>
      </c>
      <c r="AZ1152">
        <v>7.5752321166899996</v>
      </c>
    </row>
    <row r="1153" spans="11:52" ht="14.4">
      <c r="K1153" t="s">
        <v>1906</v>
      </c>
      <c r="L1153" t="s">
        <v>1876</v>
      </c>
      <c r="M1153" t="s">
        <v>93</v>
      </c>
      <c r="N1153" t="s">
        <v>80</v>
      </c>
      <c r="AD1153">
        <v>6.7289274490900004</v>
      </c>
      <c r="AF1153">
        <v>7.0122226425999994</v>
      </c>
      <c r="AH1153">
        <v>6.6857501323999999</v>
      </c>
      <c r="AJ1153">
        <v>5.99912050971</v>
      </c>
      <c r="AL1153">
        <v>7.23697699451</v>
      </c>
      <c r="AN1153">
        <v>6.8452839738899991</v>
      </c>
      <c r="AP1153">
        <v>6.9655474327900011</v>
      </c>
      <c r="AR1153">
        <v>7.6000214151999996</v>
      </c>
      <c r="AT1153">
        <v>7.4581044250900002</v>
      </c>
      <c r="AV1153">
        <v>7.9331011664600002</v>
      </c>
      <c r="AX1153">
        <v>8.35458197122</v>
      </c>
      <c r="AZ1153">
        <v>8.3651410982900032</v>
      </c>
    </row>
    <row r="1154" spans="11:52" ht="14.4">
      <c r="K1154" t="s">
        <v>1907</v>
      </c>
      <c r="L1154" t="s">
        <v>1908</v>
      </c>
      <c r="M1154" t="s">
        <v>13</v>
      </c>
      <c r="N1154" t="s">
        <v>80</v>
      </c>
      <c r="AD1154">
        <v>0.36054515605154641</v>
      </c>
      <c r="AF1154">
        <v>0.36260840679752526</v>
      </c>
      <c r="AH1154">
        <v>0.32263200051401481</v>
      </c>
      <c r="AJ1154">
        <v>0.31988674194673361</v>
      </c>
      <c r="AL1154">
        <v>0.30425182190318822</v>
      </c>
      <c r="AN1154">
        <v>0.27322979090103178</v>
      </c>
      <c r="AP1154">
        <v>0.28614642668945256</v>
      </c>
      <c r="AR1154">
        <v>0.27919814885150074</v>
      </c>
      <c r="AT1154">
        <v>0.25554215123541391</v>
      </c>
      <c r="AV1154">
        <v>0.2346646187214631</v>
      </c>
      <c r="AX1154">
        <v>0.23457897042979139</v>
      </c>
      <c r="AZ1154">
        <v>0.23286117655289648</v>
      </c>
    </row>
    <row r="1155" spans="11:52" ht="14.4">
      <c r="K1155" t="s">
        <v>1909</v>
      </c>
      <c r="L1155" t="s">
        <v>1908</v>
      </c>
      <c r="M1155" t="s">
        <v>14</v>
      </c>
      <c r="N1155" t="s">
        <v>80</v>
      </c>
      <c r="AD1155">
        <v>0.29839728272154087</v>
      </c>
      <c r="AF1155">
        <v>0.29892530257518984</v>
      </c>
      <c r="AH1155">
        <v>0.35660677053420792</v>
      </c>
      <c r="AJ1155">
        <v>0.36407720421972728</v>
      </c>
      <c r="AL1155">
        <v>0.40851796747763042</v>
      </c>
      <c r="AN1155">
        <v>0.41467397796105721</v>
      </c>
      <c r="AP1155">
        <v>0.41019004858041802</v>
      </c>
      <c r="AR1155">
        <v>0.4029161522318811</v>
      </c>
      <c r="AT1155">
        <v>0.40249455916474014</v>
      </c>
      <c r="AV1155">
        <v>0.40849653704223871</v>
      </c>
      <c r="AX1155">
        <v>0.35321260673975846</v>
      </c>
      <c r="AZ1155">
        <v>0.39008921119206486</v>
      </c>
    </row>
    <row r="1156" spans="11:52" ht="14.4">
      <c r="K1156" t="s">
        <v>1910</v>
      </c>
      <c r="L1156" t="s">
        <v>1908</v>
      </c>
      <c r="M1156" t="s">
        <v>92</v>
      </c>
      <c r="N1156" t="s">
        <v>80</v>
      </c>
      <c r="AD1156">
        <v>0.85970803205074386</v>
      </c>
      <c r="AF1156">
        <v>0.8681780721475918</v>
      </c>
      <c r="AH1156">
        <v>0.79522627653234035</v>
      </c>
      <c r="AJ1156">
        <v>0.80196034482720446</v>
      </c>
      <c r="AL1156">
        <v>0.74690267694129076</v>
      </c>
      <c r="AN1156">
        <v>0.75097403219116687</v>
      </c>
      <c r="AP1156">
        <v>0.71493928923702432</v>
      </c>
      <c r="AR1156">
        <v>0.77049721333642396</v>
      </c>
      <c r="AT1156">
        <v>0.78258766451629891</v>
      </c>
      <c r="AV1156">
        <v>0.79668824327660126</v>
      </c>
      <c r="AX1156">
        <v>0.80091403209112988</v>
      </c>
      <c r="AZ1156">
        <v>0.81497991937873315</v>
      </c>
    </row>
    <row r="1157" spans="11:52" ht="14.4">
      <c r="K1157" t="s">
        <v>1911</v>
      </c>
      <c r="L1157" t="s">
        <v>1908</v>
      </c>
      <c r="M1157" t="s">
        <v>15</v>
      </c>
      <c r="N1157" t="s">
        <v>80</v>
      </c>
      <c r="AD1157">
        <v>0.68919241355491878</v>
      </c>
      <c r="AF1157">
        <v>0.89799966820446731</v>
      </c>
      <c r="AH1157">
        <v>0.89513406806539697</v>
      </c>
      <c r="AJ1157">
        <v>0.87122513120426437</v>
      </c>
      <c r="AL1157">
        <v>0.91186402772879871</v>
      </c>
      <c r="AN1157">
        <v>0.92572658848490119</v>
      </c>
      <c r="AP1157">
        <v>0.88140398516461715</v>
      </c>
      <c r="AR1157">
        <v>0.87000236014983456</v>
      </c>
      <c r="AT1157">
        <v>0.81867969132276608</v>
      </c>
      <c r="AV1157">
        <v>0.59721332174494812</v>
      </c>
      <c r="AX1157">
        <v>0.59786678605477872</v>
      </c>
      <c r="AZ1157">
        <v>0.47333321674460149</v>
      </c>
    </row>
    <row r="1158" spans="11:52" ht="14.4">
      <c r="K1158" t="s">
        <v>1912</v>
      </c>
      <c r="L1158" t="s">
        <v>1908</v>
      </c>
      <c r="M1158" t="s">
        <v>91</v>
      </c>
      <c r="N1158" t="s">
        <v>80</v>
      </c>
      <c r="AD1158">
        <v>0.97779499486014143</v>
      </c>
      <c r="AF1158">
        <v>0.95994695803114449</v>
      </c>
      <c r="AH1158">
        <v>0.96934357647623637</v>
      </c>
      <c r="AJ1158">
        <v>0.96920750741067596</v>
      </c>
      <c r="AL1158">
        <v>0.96092873120495681</v>
      </c>
      <c r="AN1158">
        <v>0.94530202500895899</v>
      </c>
      <c r="AP1158">
        <v>0.96123732183285293</v>
      </c>
      <c r="AR1158">
        <v>0.96222587649538593</v>
      </c>
      <c r="AT1158">
        <v>0.98539102312710147</v>
      </c>
      <c r="AV1158">
        <v>0.98539649340385871</v>
      </c>
      <c r="AX1158">
        <v>0.97957607904100485</v>
      </c>
      <c r="AZ1158">
        <v>0.97482763779428816</v>
      </c>
    </row>
    <row r="1159" spans="11:52" ht="14.4">
      <c r="K1159" t="s">
        <v>1913</v>
      </c>
      <c r="L1159" t="s">
        <v>1908</v>
      </c>
      <c r="M1159" t="s">
        <v>16</v>
      </c>
      <c r="N1159" t="s">
        <v>80</v>
      </c>
      <c r="AD1159">
        <v>0.49326981357005961</v>
      </c>
      <c r="AF1159">
        <v>0.4759387496593685</v>
      </c>
      <c r="AH1159">
        <v>0.3795832265620156</v>
      </c>
      <c r="AJ1159">
        <v>0.38432251004711826</v>
      </c>
      <c r="AL1159">
        <v>0.38446684866735797</v>
      </c>
      <c r="AN1159">
        <v>0.40061577304443807</v>
      </c>
      <c r="AP1159">
        <v>0.46888323632818418</v>
      </c>
      <c r="AR1159">
        <v>0.45375945009828261</v>
      </c>
      <c r="AT1159">
        <v>0.41802831111478206</v>
      </c>
      <c r="AV1159">
        <v>0.42262201729617793</v>
      </c>
      <c r="AX1159">
        <v>0.39863246191406526</v>
      </c>
      <c r="AZ1159">
        <v>0.38768615473537282</v>
      </c>
    </row>
    <row r="1160" spans="11:52" ht="14.4">
      <c r="K1160" t="s">
        <v>1914</v>
      </c>
      <c r="L1160" t="s">
        <v>1908</v>
      </c>
      <c r="M1160" t="s">
        <v>17</v>
      </c>
      <c r="N1160" t="s">
        <v>80</v>
      </c>
      <c r="AC1160">
        <v>0.60684487289759481</v>
      </c>
      <c r="AD1160">
        <v>0.31485056498799729</v>
      </c>
      <c r="AE1160">
        <v>0.62411096072835859</v>
      </c>
      <c r="AF1160">
        <v>0.39328750873837381</v>
      </c>
      <c r="AG1160">
        <v>0.69949641821020114</v>
      </c>
      <c r="AH1160">
        <v>0.39826413157303153</v>
      </c>
      <c r="AI1160">
        <v>0.83289278127299793</v>
      </c>
      <c r="AJ1160">
        <v>0.48381898269839918</v>
      </c>
      <c r="AL1160">
        <v>0.3889457144299745</v>
      </c>
      <c r="AN1160">
        <v>0.47797142348917238</v>
      </c>
      <c r="AP1160">
        <v>0.47932124910220331</v>
      </c>
      <c r="AR1160">
        <v>0.56666862417672192</v>
      </c>
      <c r="AT1160">
        <v>0.48188391802680552</v>
      </c>
      <c r="AV1160">
        <v>0.50972994509250047</v>
      </c>
      <c r="AX1160">
        <v>0.42600101361911158</v>
      </c>
      <c r="AZ1160">
        <v>0.45041929942918008</v>
      </c>
    </row>
    <row r="1161" spans="11:52" ht="14.4">
      <c r="K1161" t="s">
        <v>1915</v>
      </c>
      <c r="L1161" t="s">
        <v>1908</v>
      </c>
      <c r="M1161" t="s">
        <v>97</v>
      </c>
      <c r="N1161" t="s">
        <v>80</v>
      </c>
      <c r="O1161" t="s">
        <v>6079</v>
      </c>
      <c r="P1161" t="s">
        <v>6079</v>
      </c>
      <c r="Q1161" t="s">
        <v>6079</v>
      </c>
      <c r="R1161" t="s">
        <v>6079</v>
      </c>
      <c r="S1161" t="s">
        <v>6079</v>
      </c>
      <c r="T1161" t="s">
        <v>6079</v>
      </c>
      <c r="AD1161">
        <v>0.84839442261757458</v>
      </c>
      <c r="AF1161">
        <v>0.65467674544971521</v>
      </c>
      <c r="AH1161">
        <v>0.48771690145881647</v>
      </c>
      <c r="AJ1161">
        <v>0.73931666174146593</v>
      </c>
      <c r="AL1161">
        <v>0.79363953572014445</v>
      </c>
      <c r="AN1161">
        <v>0.82042956576122594</v>
      </c>
      <c r="AP1161">
        <v>0.55058500378821562</v>
      </c>
      <c r="AR1161">
        <v>0.50192657502585902</v>
      </c>
      <c r="AT1161">
        <v>0.3723488860732721</v>
      </c>
      <c r="AV1161">
        <v>0.39636414367443806</v>
      </c>
      <c r="AX1161">
        <v>0.38396776344173278</v>
      </c>
      <c r="AZ1161">
        <v>0.41812929249168163</v>
      </c>
    </row>
    <row r="1162" spans="11:52" ht="14.4">
      <c r="K1162" t="s">
        <v>1916</v>
      </c>
      <c r="L1162" t="s">
        <v>1908</v>
      </c>
      <c r="M1162" t="s">
        <v>18</v>
      </c>
      <c r="N1162" t="s">
        <v>80</v>
      </c>
      <c r="AD1162">
        <v>0.54613117128861766</v>
      </c>
      <c r="AF1162">
        <v>0.52259338030471458</v>
      </c>
      <c r="AH1162">
        <v>0.51874224726756502</v>
      </c>
      <c r="AJ1162">
        <v>0.48346675877446021</v>
      </c>
      <c r="AL1162">
        <v>0.50983400050599448</v>
      </c>
      <c r="AN1162">
        <v>0.51784008209628984</v>
      </c>
      <c r="AP1162">
        <v>0.557877832542924</v>
      </c>
      <c r="AR1162">
        <v>0.54255676748458104</v>
      </c>
      <c r="AT1162">
        <v>0.52144719564599606</v>
      </c>
      <c r="AV1162">
        <v>0.52300751215223662</v>
      </c>
      <c r="AX1162">
        <v>0.49828044238724262</v>
      </c>
      <c r="AZ1162">
        <v>0.49123772720639686</v>
      </c>
    </row>
    <row r="1163" spans="11:52" ht="14.4">
      <c r="K1163" t="s">
        <v>1917</v>
      </c>
      <c r="L1163" t="s">
        <v>1908</v>
      </c>
      <c r="M1163" t="s">
        <v>34</v>
      </c>
      <c r="N1163" t="s">
        <v>80</v>
      </c>
      <c r="AC1163">
        <v>0.57160643516490528</v>
      </c>
      <c r="AD1163">
        <v>0.460465882497265</v>
      </c>
      <c r="AE1163">
        <v>0.25217280932594066</v>
      </c>
      <c r="AF1163">
        <v>0.45136345299036024</v>
      </c>
      <c r="AG1163">
        <v>0.7435296908038973</v>
      </c>
      <c r="AH1163">
        <v>0.43069664001242502</v>
      </c>
      <c r="AI1163">
        <v>0.80068514168925742</v>
      </c>
      <c r="AJ1163">
        <v>0.43825380087489424</v>
      </c>
      <c r="AK1163">
        <v>0.71570312204429398</v>
      </c>
      <c r="AL1163">
        <v>0.49855845774639718</v>
      </c>
      <c r="AN1163">
        <v>0.51104476944301003</v>
      </c>
      <c r="AP1163">
        <v>0.53206015520838146</v>
      </c>
      <c r="AR1163">
        <v>0.52692787153601317</v>
      </c>
      <c r="AT1163">
        <v>0.50588632105357123</v>
      </c>
      <c r="AV1163">
        <v>0.51021829548552267</v>
      </c>
      <c r="AX1163">
        <v>0.48641691674824622</v>
      </c>
      <c r="AZ1163">
        <v>0.48786651159249489</v>
      </c>
    </row>
    <row r="1164" spans="11:52" ht="14.4">
      <c r="K1164" t="s">
        <v>1918</v>
      </c>
      <c r="L1164" t="s">
        <v>1908</v>
      </c>
      <c r="M1164" t="s">
        <v>19</v>
      </c>
      <c r="N1164" t="s">
        <v>80</v>
      </c>
      <c r="AD1164">
        <v>0.31001821818684777</v>
      </c>
      <c r="AF1164">
        <v>0.37029494596914553</v>
      </c>
      <c r="AH1164">
        <v>0.39426818224596211</v>
      </c>
      <c r="AJ1164">
        <v>0.39431463167145658</v>
      </c>
      <c r="AL1164">
        <v>0.40593231214601366</v>
      </c>
      <c r="AN1164">
        <v>0.42221747981541619</v>
      </c>
      <c r="AP1164">
        <v>0.43464351627148712</v>
      </c>
      <c r="AR1164">
        <v>0.43964763450166833</v>
      </c>
      <c r="AT1164">
        <v>0.46100635390262518</v>
      </c>
      <c r="AV1164">
        <v>0.45044294192006962</v>
      </c>
      <c r="AX1164">
        <v>0.47023787838367975</v>
      </c>
      <c r="AZ1164">
        <v>0.51879311434140485</v>
      </c>
    </row>
    <row r="1165" spans="11:52" ht="14.4">
      <c r="K1165" t="s">
        <v>1919</v>
      </c>
      <c r="L1165" t="s">
        <v>1908</v>
      </c>
      <c r="M1165" t="s">
        <v>20</v>
      </c>
      <c r="N1165" t="s">
        <v>80</v>
      </c>
      <c r="AD1165">
        <v>0.59139474235496559</v>
      </c>
      <c r="AF1165">
        <v>0.56746838751368267</v>
      </c>
      <c r="AH1165">
        <v>0.52566155773443823</v>
      </c>
      <c r="AJ1165">
        <v>0.53946622588740567</v>
      </c>
      <c r="AL1165">
        <v>0.51069798007351264</v>
      </c>
      <c r="AN1165">
        <v>0.52891844147417444</v>
      </c>
      <c r="AP1165">
        <v>0.51997163795369894</v>
      </c>
      <c r="AR1165">
        <v>0.54150106425054156</v>
      </c>
      <c r="AT1165">
        <v>0.51662947104884849</v>
      </c>
      <c r="AV1165">
        <v>0.54113581969938651</v>
      </c>
      <c r="AX1165">
        <v>0.51686462215466933</v>
      </c>
      <c r="AZ1165">
        <v>0.52687392100387054</v>
      </c>
    </row>
    <row r="1166" spans="11:52" ht="14.4">
      <c r="K1166" t="s">
        <v>1920</v>
      </c>
      <c r="L1166" t="s">
        <v>1908</v>
      </c>
      <c r="M1166" t="s">
        <v>21</v>
      </c>
      <c r="N1166" t="s">
        <v>80</v>
      </c>
      <c r="AC1166">
        <v>1</v>
      </c>
      <c r="AD1166">
        <v>0.22034351574163161</v>
      </c>
      <c r="AE1166">
        <v>0.10598857242974416</v>
      </c>
      <c r="AF1166">
        <v>0.21161821776775161</v>
      </c>
      <c r="AG1166">
        <v>0.7234781894434561</v>
      </c>
      <c r="AH1166">
        <v>0.18977109164104661</v>
      </c>
      <c r="AI1166">
        <v>0.76732526219608688</v>
      </c>
      <c r="AJ1166">
        <v>0.21582299692806439</v>
      </c>
      <c r="AK1166">
        <v>0.77698750556938445</v>
      </c>
      <c r="AL1166">
        <v>0.21186792630843893</v>
      </c>
      <c r="AN1166">
        <v>0.19828352274048511</v>
      </c>
    </row>
    <row r="1167" spans="11:52" ht="14.4">
      <c r="K1167" t="s">
        <v>1921</v>
      </c>
      <c r="L1167" t="s">
        <v>1908</v>
      </c>
      <c r="M1167" t="s">
        <v>22</v>
      </c>
      <c r="N1167" t="s">
        <v>80</v>
      </c>
      <c r="AD1167">
        <v>0.63966072327118018</v>
      </c>
      <c r="AF1167">
        <v>0.62831968526237214</v>
      </c>
      <c r="AH1167">
        <v>0.63387055296268935</v>
      </c>
      <c r="AJ1167">
        <v>0.69453443718950181</v>
      </c>
      <c r="AL1167">
        <v>0.64636058657791462</v>
      </c>
      <c r="AN1167">
        <v>0.66631671286383909</v>
      </c>
      <c r="AP1167">
        <v>0.68571095674424531</v>
      </c>
      <c r="AR1167">
        <v>0.65776033653780663</v>
      </c>
      <c r="AT1167">
        <v>0.64918253092920442</v>
      </c>
      <c r="AV1167">
        <v>0.67448388585775765</v>
      </c>
      <c r="AX1167">
        <v>0.6339306970049351</v>
      </c>
      <c r="AZ1167">
        <v>0.63319298644874211</v>
      </c>
    </row>
    <row r="1168" spans="11:52" ht="14.4">
      <c r="K1168" t="s">
        <v>1922</v>
      </c>
      <c r="L1168" t="s">
        <v>1908</v>
      </c>
      <c r="M1168" t="s">
        <v>90</v>
      </c>
      <c r="N1168" t="s">
        <v>80</v>
      </c>
      <c r="AC1168">
        <v>0.76647844762744766</v>
      </c>
      <c r="AD1168">
        <v>0.86810435593412283</v>
      </c>
      <c r="AF1168">
        <v>0.86912033977361536</v>
      </c>
      <c r="AH1168">
        <v>0.85546166308773552</v>
      </c>
      <c r="AJ1168">
        <v>0.85606902501095805</v>
      </c>
      <c r="AL1168">
        <v>0.86543074419444255</v>
      </c>
      <c r="AN1168">
        <v>0.8706518034598647</v>
      </c>
      <c r="AP1168">
        <v>0.8511293898947363</v>
      </c>
      <c r="AR1168">
        <v>0.84826082456064977</v>
      </c>
      <c r="AT1168">
        <v>0.85091478023353884</v>
      </c>
      <c r="AV1168">
        <v>0.85101341330182034</v>
      </c>
      <c r="AX1168">
        <v>0.81371142795520301</v>
      </c>
      <c r="AZ1168">
        <v>0.79298736094153055</v>
      </c>
    </row>
    <row r="1169" spans="11:52" ht="14.4">
      <c r="K1169" t="s">
        <v>1923</v>
      </c>
      <c r="L1169" t="s">
        <v>1908</v>
      </c>
      <c r="M1169" t="s">
        <v>23</v>
      </c>
      <c r="N1169" t="s">
        <v>80</v>
      </c>
      <c r="AD1169">
        <v>0.99757622859835637</v>
      </c>
      <c r="AF1169">
        <v>0.99936222331877334</v>
      </c>
      <c r="AH1169">
        <v>0.97624820133796597</v>
      </c>
      <c r="AJ1169">
        <v>0.96853268113362068</v>
      </c>
      <c r="AL1169">
        <v>0.98417630674258405</v>
      </c>
      <c r="AN1169">
        <v>0.86747795753843038</v>
      </c>
      <c r="AP1169">
        <v>0.87699940703009349</v>
      </c>
      <c r="AR1169">
        <v>0.80118237275292203</v>
      </c>
      <c r="AT1169">
        <v>0.792558597065672</v>
      </c>
      <c r="AV1169">
        <v>0.73307058944065373</v>
      </c>
      <c r="AX1169">
        <v>0.72553959167374316</v>
      </c>
      <c r="AZ1169">
        <v>0.70056426179648512</v>
      </c>
    </row>
    <row r="1170" spans="11:52" ht="14.4">
      <c r="K1170" t="s">
        <v>1924</v>
      </c>
      <c r="L1170" t="s">
        <v>1908</v>
      </c>
      <c r="M1170" t="s">
        <v>24</v>
      </c>
      <c r="N1170" t="s">
        <v>80</v>
      </c>
      <c r="AD1170">
        <v>0.43191048245379543</v>
      </c>
      <c r="AF1170">
        <v>0.40106246844711119</v>
      </c>
      <c r="AH1170">
        <v>0.41919445210128931</v>
      </c>
      <c r="AJ1170">
        <v>0.40751169508652674</v>
      </c>
      <c r="AL1170">
        <v>0.44071194195416075</v>
      </c>
      <c r="AN1170">
        <v>0.40549408643644713</v>
      </c>
      <c r="AP1170">
        <v>0.35125590569252557</v>
      </c>
      <c r="AR1170">
        <v>0.36499600703749013</v>
      </c>
      <c r="AT1170">
        <v>0.24079002983389439</v>
      </c>
      <c r="AV1170">
        <v>0.23621688100984337</v>
      </c>
      <c r="AX1170">
        <v>0.16279615278194978</v>
      </c>
      <c r="AZ1170">
        <v>0.16765435348361188</v>
      </c>
    </row>
    <row r="1171" spans="11:52" ht="14.4">
      <c r="K1171" t="s">
        <v>1925</v>
      </c>
      <c r="L1171" t="s">
        <v>1908</v>
      </c>
      <c r="M1171" t="s">
        <v>1386</v>
      </c>
      <c r="N1171" t="s">
        <v>80</v>
      </c>
      <c r="O1171" t="s">
        <v>6079</v>
      </c>
      <c r="P1171" t="s">
        <v>6079</v>
      </c>
      <c r="Q1171" t="s">
        <v>6079</v>
      </c>
      <c r="R1171" t="s">
        <v>6079</v>
      </c>
      <c r="S1171" t="s">
        <v>6079</v>
      </c>
      <c r="T1171" t="s">
        <v>6079</v>
      </c>
      <c r="U1171" t="s">
        <v>6079</v>
      </c>
      <c r="V1171" t="s">
        <v>6079</v>
      </c>
      <c r="W1171" t="s">
        <v>6079</v>
      </c>
      <c r="X1171" t="s">
        <v>6079</v>
      </c>
      <c r="Y1171" t="s">
        <v>6079</v>
      </c>
      <c r="Z1171" t="s">
        <v>6079</v>
      </c>
      <c r="AA1171" t="s">
        <v>6079</v>
      </c>
      <c r="AD1171">
        <v>0.77713379429464469</v>
      </c>
      <c r="AF1171">
        <v>0.62022577598300555</v>
      </c>
      <c r="AH1171">
        <v>0.61858449584603448</v>
      </c>
      <c r="AJ1171">
        <v>0.60948305920538248</v>
      </c>
      <c r="AL1171">
        <v>0.71094867532181161</v>
      </c>
      <c r="AN1171">
        <v>0.66812961297189977</v>
      </c>
      <c r="AP1171">
        <v>0.82781972531824821</v>
      </c>
      <c r="AR1171">
        <v>0.67187335515750113</v>
      </c>
      <c r="AT1171">
        <v>0.84630315646004428</v>
      </c>
      <c r="AV1171">
        <v>0.66914104129833996</v>
      </c>
      <c r="AX1171">
        <v>0.88884781219884124</v>
      </c>
      <c r="AZ1171">
        <v>0.60732964494885067</v>
      </c>
    </row>
    <row r="1172" spans="11:52" ht="14.4">
      <c r="K1172" t="s">
        <v>1926</v>
      </c>
      <c r="L1172" t="s">
        <v>1908</v>
      </c>
      <c r="M1172" t="s">
        <v>25</v>
      </c>
      <c r="N1172" t="s">
        <v>80</v>
      </c>
      <c r="AD1172">
        <v>0.58761023694787207</v>
      </c>
      <c r="AF1172">
        <v>0.58404628627213229</v>
      </c>
      <c r="AH1172">
        <v>0.65831216470696707</v>
      </c>
      <c r="AJ1172">
        <v>0.61656851343135155</v>
      </c>
      <c r="AL1172">
        <v>0.61802128360340192</v>
      </c>
      <c r="AN1172">
        <v>0.62539154840176592</v>
      </c>
      <c r="AP1172">
        <v>0.61144965269170204</v>
      </c>
      <c r="AR1172">
        <v>0.59240315761920115</v>
      </c>
      <c r="AT1172">
        <v>0.5981352235501044</v>
      </c>
      <c r="AV1172">
        <v>0.58497637357851184</v>
      </c>
      <c r="AX1172">
        <v>0.56626837832212729</v>
      </c>
      <c r="AZ1172">
        <v>0.5382483295182886</v>
      </c>
    </row>
    <row r="1173" spans="11:52" ht="14.4">
      <c r="K1173" t="s">
        <v>6224</v>
      </c>
      <c r="L1173" t="s">
        <v>1908</v>
      </c>
      <c r="M1173" t="s">
        <v>5610</v>
      </c>
      <c r="N1173" t="s">
        <v>80</v>
      </c>
      <c r="AP1173" t="s">
        <v>6079</v>
      </c>
      <c r="AQ1173" t="s">
        <v>6079</v>
      </c>
      <c r="AR1173" t="s">
        <v>6079</v>
      </c>
      <c r="AS1173" t="s">
        <v>6079</v>
      </c>
      <c r="AT1173">
        <v>1.3868084481485576E-2</v>
      </c>
      <c r="AV1173">
        <v>1.9303722755215293E-3</v>
      </c>
      <c r="AX1173">
        <v>4.0222029150611335E-3</v>
      </c>
      <c r="AZ1173">
        <v>2.0205803804179369E-3</v>
      </c>
    </row>
    <row r="1174" spans="11:52" ht="14.4">
      <c r="K1174" t="s">
        <v>1927</v>
      </c>
      <c r="L1174" t="s">
        <v>1908</v>
      </c>
      <c r="M1174" t="s">
        <v>98</v>
      </c>
      <c r="N1174" t="s">
        <v>80</v>
      </c>
      <c r="AD1174">
        <v>0.98573068213543436</v>
      </c>
      <c r="AF1174">
        <v>0.91620779149444542</v>
      </c>
      <c r="AH1174">
        <v>0.79647784643933972</v>
      </c>
      <c r="AJ1174">
        <v>0.80492828874516797</v>
      </c>
      <c r="AL1174">
        <v>0.82862007425793349</v>
      </c>
      <c r="AN1174">
        <v>0.88415254580722469</v>
      </c>
      <c r="AP1174">
        <v>0.89238728117949628</v>
      </c>
      <c r="AR1174">
        <v>0.91983893068325429</v>
      </c>
      <c r="AT1174">
        <v>0.88364611308440899</v>
      </c>
      <c r="AV1174">
        <v>0.86307896237611548</v>
      </c>
      <c r="AX1174">
        <v>0.87537870836599396</v>
      </c>
      <c r="AZ1174">
        <v>0.92048161206967261</v>
      </c>
    </row>
    <row r="1175" spans="11:52" ht="14.4">
      <c r="K1175" t="s">
        <v>1928</v>
      </c>
      <c r="L1175" t="s">
        <v>1908</v>
      </c>
      <c r="M1175" t="s">
        <v>94</v>
      </c>
      <c r="N1175" t="s">
        <v>80</v>
      </c>
      <c r="AD1175">
        <v>0.32054674297168106</v>
      </c>
      <c r="AF1175">
        <v>0.22589757072777933</v>
      </c>
      <c r="AH1175">
        <v>0.18861506198597061</v>
      </c>
      <c r="AJ1175">
        <v>0.18778981157670871</v>
      </c>
      <c r="AL1175">
        <v>0.18384711070638959</v>
      </c>
      <c r="AN1175">
        <v>0.1856984707455866</v>
      </c>
      <c r="AP1175">
        <v>0.16254398989900634</v>
      </c>
      <c r="AR1175">
        <v>0.16952663085585898</v>
      </c>
      <c r="AT1175">
        <v>0.17741921540712349</v>
      </c>
      <c r="AV1175">
        <v>0.17396004018613853</v>
      </c>
      <c r="AX1175">
        <v>0.49946093186681945</v>
      </c>
      <c r="AZ1175">
        <v>0.40081345895952064</v>
      </c>
    </row>
    <row r="1176" spans="11:52" ht="14.4">
      <c r="K1176" t="s">
        <v>1929</v>
      </c>
      <c r="L1176" t="s">
        <v>1908</v>
      </c>
      <c r="M1176" t="s">
        <v>99</v>
      </c>
      <c r="N1176" t="s">
        <v>80</v>
      </c>
      <c r="AD1176">
        <v>0.79965665239187633</v>
      </c>
      <c r="AF1176">
        <v>0.8715685541000433</v>
      </c>
      <c r="AH1176">
        <v>0.6076165344083051</v>
      </c>
      <c r="AJ1176">
        <v>0.54278034253981244</v>
      </c>
      <c r="AL1176">
        <v>0.55106938867620181</v>
      </c>
      <c r="AN1176">
        <v>0.48865206301052505</v>
      </c>
      <c r="AP1176">
        <v>0.4592761291717396</v>
      </c>
      <c r="AR1176">
        <v>0.35074135176833254</v>
      </c>
      <c r="AT1176">
        <v>0.37793364556094422</v>
      </c>
      <c r="AV1176">
        <v>0.37470101057897987</v>
      </c>
      <c r="AX1176">
        <v>0.40315837317048586</v>
      </c>
      <c r="AZ1176">
        <v>0.37954159787495578</v>
      </c>
    </row>
    <row r="1177" spans="11:52" ht="14.4">
      <c r="K1177" t="s">
        <v>1930</v>
      </c>
      <c r="L1177" t="s">
        <v>1908</v>
      </c>
      <c r="M1177" t="s">
        <v>26</v>
      </c>
      <c r="N1177" t="s">
        <v>80</v>
      </c>
      <c r="O1177" t="s">
        <v>6079</v>
      </c>
      <c r="P1177" t="s">
        <v>6079</v>
      </c>
      <c r="Q1177" t="s">
        <v>6079</v>
      </c>
      <c r="R1177" t="s">
        <v>6079</v>
      </c>
      <c r="S1177" t="s">
        <v>6079</v>
      </c>
      <c r="AD1177">
        <v>0.49276778432485696</v>
      </c>
      <c r="AF1177">
        <v>0.59905380075051862</v>
      </c>
      <c r="AH1177">
        <v>0.36809560015036735</v>
      </c>
      <c r="AJ1177">
        <v>0.51694027623185745</v>
      </c>
      <c r="AL1177">
        <v>0.60668577528153633</v>
      </c>
      <c r="AN1177">
        <v>0.59660671703302448</v>
      </c>
      <c r="AP1177">
        <v>0.61650493066499268</v>
      </c>
      <c r="AR1177">
        <v>0.62286627403701789</v>
      </c>
      <c r="AT1177">
        <v>0.59950947237039909</v>
      </c>
      <c r="AV1177">
        <v>0.53398659598599618</v>
      </c>
      <c r="AX1177">
        <v>0.49589555203730407</v>
      </c>
      <c r="AZ1177">
        <v>0.6074044354277548</v>
      </c>
    </row>
    <row r="1178" spans="11:52" ht="14.4">
      <c r="K1178" t="s">
        <v>1931</v>
      </c>
      <c r="L1178" t="s">
        <v>1908</v>
      </c>
      <c r="M1178" t="s">
        <v>27</v>
      </c>
      <c r="N1178" t="s">
        <v>80</v>
      </c>
      <c r="AD1178">
        <v>0.54185039976821148</v>
      </c>
      <c r="AF1178">
        <v>0.5397396656573209</v>
      </c>
      <c r="AH1178">
        <v>0.5370622362751406</v>
      </c>
      <c r="AJ1178">
        <v>0.53873381329491865</v>
      </c>
      <c r="AL1178">
        <v>0.51112809991860741</v>
      </c>
      <c r="AN1178">
        <v>0.5046152507301267</v>
      </c>
      <c r="AP1178">
        <v>0.48711360893483391</v>
      </c>
      <c r="AR1178">
        <v>0.48770673529133191</v>
      </c>
      <c r="AT1178">
        <v>0.44882681254018703</v>
      </c>
      <c r="AV1178">
        <v>0.43451886081716345</v>
      </c>
      <c r="AX1178">
        <v>0.4090656115440468</v>
      </c>
      <c r="AZ1178">
        <v>0.42721540689950471</v>
      </c>
    </row>
    <row r="1179" spans="11:52" ht="14.4">
      <c r="K1179" t="s">
        <v>1932</v>
      </c>
      <c r="L1179" t="s">
        <v>1908</v>
      </c>
      <c r="M1179" t="s">
        <v>28</v>
      </c>
      <c r="N1179" t="s">
        <v>80</v>
      </c>
      <c r="AC1179">
        <v>0.51516094495081532</v>
      </c>
      <c r="AD1179">
        <v>0.39677818765216755</v>
      </c>
      <c r="AE1179">
        <v>0.20636763611198297</v>
      </c>
      <c r="AF1179">
        <v>0.4017124417810703</v>
      </c>
      <c r="AG1179">
        <v>0.94665636959664556</v>
      </c>
      <c r="AH1179">
        <v>0.45554240125384365</v>
      </c>
      <c r="AI1179">
        <v>0.66668790230980091</v>
      </c>
      <c r="AJ1179">
        <v>0.39951206202559042</v>
      </c>
      <c r="AK1179">
        <v>0.71570312204429398</v>
      </c>
      <c r="AL1179">
        <v>0.28625575775649431</v>
      </c>
      <c r="AN1179">
        <v>0.36740920646094349</v>
      </c>
      <c r="AP1179" t="s">
        <v>6079</v>
      </c>
      <c r="AQ1179" t="s">
        <v>6079</v>
      </c>
      <c r="AR1179" t="s">
        <v>6079</v>
      </c>
      <c r="AS1179" t="s">
        <v>6079</v>
      </c>
      <c r="AT1179">
        <v>0.3231053765340825</v>
      </c>
      <c r="AV1179">
        <v>0.27507210102469082</v>
      </c>
      <c r="AX1179">
        <v>0.17064370510340932</v>
      </c>
      <c r="AZ1179">
        <v>0.25040396421018135</v>
      </c>
    </row>
    <row r="1180" spans="11:52" ht="14.4">
      <c r="K1180" t="s">
        <v>1933</v>
      </c>
      <c r="L1180" t="s">
        <v>1908</v>
      </c>
      <c r="M1180" t="s">
        <v>29</v>
      </c>
      <c r="N1180" t="s">
        <v>80</v>
      </c>
      <c r="AD1180">
        <v>1</v>
      </c>
      <c r="AF1180">
        <v>1</v>
      </c>
      <c r="AH1180">
        <v>1</v>
      </c>
      <c r="AJ1180">
        <v>1</v>
      </c>
      <c r="AL1180">
        <v>1</v>
      </c>
      <c r="AN1180">
        <v>0.97217841119520221</v>
      </c>
      <c r="AP1180">
        <v>1</v>
      </c>
      <c r="AR1180">
        <v>1</v>
      </c>
      <c r="AT1180">
        <v>1</v>
      </c>
      <c r="AV1180">
        <v>1</v>
      </c>
      <c r="AX1180">
        <v>0.97179846781654655</v>
      </c>
      <c r="AZ1180">
        <v>0.96657398240128445</v>
      </c>
    </row>
    <row r="1181" spans="11:52" ht="14.4">
      <c r="K1181" t="s">
        <v>1934</v>
      </c>
      <c r="L1181" t="s">
        <v>1908</v>
      </c>
      <c r="M1181" t="s">
        <v>30</v>
      </c>
      <c r="N1181" t="s">
        <v>80</v>
      </c>
      <c r="AD1181">
        <v>0.6607779915025872</v>
      </c>
      <c r="AF1181">
        <v>0.62591436005194145</v>
      </c>
      <c r="AH1181">
        <v>0.60220887096971454</v>
      </c>
      <c r="AJ1181">
        <v>0.61172223446438723</v>
      </c>
      <c r="AL1181">
        <v>0.57099121843550227</v>
      </c>
      <c r="AN1181">
        <v>0.60956878382453261</v>
      </c>
      <c r="AP1181">
        <v>0.59713253185715043</v>
      </c>
      <c r="AR1181">
        <v>0.6118226628644633</v>
      </c>
      <c r="AT1181">
        <v>0.61891425376208797</v>
      </c>
      <c r="AV1181">
        <v>0.59677083663904451</v>
      </c>
      <c r="AX1181">
        <v>0.50730064531376007</v>
      </c>
      <c r="AZ1181">
        <v>0.44867946729602304</v>
      </c>
    </row>
    <row r="1182" spans="11:52" ht="14.4">
      <c r="K1182" t="s">
        <v>1935</v>
      </c>
      <c r="L1182" t="s">
        <v>1908</v>
      </c>
      <c r="M1182" t="s">
        <v>100</v>
      </c>
      <c r="N1182" t="s">
        <v>80</v>
      </c>
      <c r="AD1182">
        <v>0.99822163756794047</v>
      </c>
      <c r="AF1182">
        <v>0.78250366546337491</v>
      </c>
      <c r="AH1182">
        <v>0.96946380940261756</v>
      </c>
      <c r="AJ1182">
        <v>0.97049907643764244</v>
      </c>
      <c r="AL1182">
        <v>0.9678935932360726</v>
      </c>
      <c r="AN1182">
        <v>0.96193733023733907</v>
      </c>
      <c r="AP1182">
        <v>0.96425620300154513</v>
      </c>
      <c r="AR1182">
        <v>0.94830971680635323</v>
      </c>
      <c r="AT1182">
        <v>0.937361637033165</v>
      </c>
      <c r="AV1182">
        <v>0.93211009255998267</v>
      </c>
      <c r="AX1182">
        <v>0.93139086590417397</v>
      </c>
      <c r="AZ1182">
        <v>0.92081956563031508</v>
      </c>
    </row>
    <row r="1183" spans="11:52" ht="14.4">
      <c r="K1183" t="s">
        <v>1936</v>
      </c>
      <c r="L1183" t="s">
        <v>1908</v>
      </c>
      <c r="M1183" t="s">
        <v>31</v>
      </c>
      <c r="N1183" t="s">
        <v>80</v>
      </c>
      <c r="AD1183">
        <v>0.66604929056006612</v>
      </c>
      <c r="AF1183">
        <v>0.63399917374593029</v>
      </c>
      <c r="AH1183">
        <v>0.69516463905600301</v>
      </c>
      <c r="AJ1183">
        <v>0.67830276165466008</v>
      </c>
      <c r="AL1183">
        <v>0.73801071483140113</v>
      </c>
      <c r="AN1183">
        <v>0.78337427995670283</v>
      </c>
      <c r="AP1183">
        <v>0.79496759082012625</v>
      </c>
      <c r="AR1183">
        <v>0.77763363634646321</v>
      </c>
      <c r="AT1183">
        <v>0.78844864991032204</v>
      </c>
      <c r="AV1183">
        <v>0.74591288478140416</v>
      </c>
      <c r="AX1183">
        <v>0.7470957919911887</v>
      </c>
      <c r="AZ1183">
        <v>0.75868405815265749</v>
      </c>
    </row>
    <row r="1184" spans="11:52" ht="14.4">
      <c r="K1184" t="s">
        <v>1937</v>
      </c>
      <c r="L1184" t="s">
        <v>1908</v>
      </c>
      <c r="M1184" t="s">
        <v>32</v>
      </c>
      <c r="N1184" t="s">
        <v>80</v>
      </c>
      <c r="O1184" t="s">
        <v>6079</v>
      </c>
      <c r="P1184" t="s">
        <v>6079</v>
      </c>
      <c r="Q1184" t="s">
        <v>6079</v>
      </c>
      <c r="R1184" t="s">
        <v>6079</v>
      </c>
      <c r="S1184" t="s">
        <v>6079</v>
      </c>
      <c r="AD1184">
        <v>0.55146616637240375</v>
      </c>
      <c r="AF1184">
        <v>0.47045181880486264</v>
      </c>
      <c r="AH1184">
        <v>0.46014198916822974</v>
      </c>
      <c r="AJ1184">
        <v>0.40462392599124131</v>
      </c>
      <c r="AL1184">
        <v>0.45127079270374998</v>
      </c>
      <c r="AN1184">
        <v>0.33802850899319326</v>
      </c>
      <c r="AP1184">
        <v>0.33387492464594853</v>
      </c>
      <c r="AR1184">
        <v>0.26898758606668338</v>
      </c>
      <c r="AT1184">
        <v>0.29455620182920572</v>
      </c>
      <c r="AV1184">
        <v>0.24206362561837436</v>
      </c>
      <c r="AX1184">
        <v>0.25249355675969626</v>
      </c>
      <c r="AZ1184">
        <v>0.24756325615794261</v>
      </c>
    </row>
    <row r="1185" spans="11:52" ht="14.4">
      <c r="K1185" t="s">
        <v>1938</v>
      </c>
      <c r="L1185" t="s">
        <v>1908</v>
      </c>
      <c r="M1185" t="s">
        <v>93</v>
      </c>
      <c r="N1185" t="s">
        <v>80</v>
      </c>
      <c r="AD1185">
        <v>0.71162147344114635</v>
      </c>
      <c r="AF1185">
        <v>0.72610526768045236</v>
      </c>
      <c r="AH1185">
        <v>0.67386478210826051</v>
      </c>
      <c r="AJ1185">
        <v>0.7753814334886332</v>
      </c>
      <c r="AL1185">
        <v>0.84068839149625307</v>
      </c>
      <c r="AN1185">
        <v>0.80338767902492469</v>
      </c>
      <c r="AP1185">
        <v>0.78459694840251404</v>
      </c>
      <c r="AR1185">
        <v>0.82373445626866737</v>
      </c>
      <c r="AT1185">
        <v>0.79755123203014411</v>
      </c>
      <c r="AV1185">
        <v>0.83755049885175348</v>
      </c>
      <c r="AX1185">
        <v>0.84034562539635682</v>
      </c>
      <c r="AZ1185">
        <v>0.8399861004264918</v>
      </c>
    </row>
    <row r="1186" spans="11:52" ht="14.4">
      <c r="K1186" t="s">
        <v>1939</v>
      </c>
      <c r="L1186" t="s">
        <v>1940</v>
      </c>
      <c r="M1186" t="s">
        <v>13</v>
      </c>
      <c r="N1186" t="s">
        <v>80</v>
      </c>
      <c r="AD1186">
        <v>0.54987131985394389</v>
      </c>
      <c r="AF1186">
        <v>0.54840732253790481</v>
      </c>
      <c r="AH1186">
        <v>0.59129185465443412</v>
      </c>
      <c r="AJ1186">
        <v>0.58015215803636921</v>
      </c>
      <c r="AL1186">
        <v>0.59018268647347416</v>
      </c>
      <c r="AN1186">
        <v>0.60735373924975666</v>
      </c>
      <c r="AP1186">
        <v>0.57147411995471842</v>
      </c>
      <c r="AR1186">
        <v>0.60961343031149995</v>
      </c>
      <c r="AT1186">
        <v>0.61778245951149069</v>
      </c>
      <c r="AV1186">
        <v>0.6465003948404634</v>
      </c>
      <c r="AX1186">
        <v>0.64937041359342051</v>
      </c>
      <c r="AZ1186">
        <v>0.64323811741199333</v>
      </c>
    </row>
    <row r="1187" spans="11:52" ht="14.4">
      <c r="K1187" t="s">
        <v>1941</v>
      </c>
      <c r="L1187" t="s">
        <v>1940</v>
      </c>
      <c r="M1187" t="s">
        <v>14</v>
      </c>
      <c r="N1187" t="s">
        <v>80</v>
      </c>
      <c r="AD1187">
        <v>0.58733058313546294</v>
      </c>
      <c r="AF1187">
        <v>0.5884939638804273</v>
      </c>
      <c r="AH1187">
        <v>0.53948520037701708</v>
      </c>
      <c r="AJ1187">
        <v>0.55170537351722382</v>
      </c>
      <c r="AL1187">
        <v>0.44534034079019946</v>
      </c>
      <c r="AN1187">
        <v>0.44033943635927358</v>
      </c>
      <c r="AP1187">
        <v>0.44806815997211902</v>
      </c>
      <c r="AR1187">
        <v>0.44613009951791199</v>
      </c>
      <c r="AT1187">
        <v>0.46090208561564289</v>
      </c>
      <c r="AV1187">
        <v>0.44635868886030322</v>
      </c>
      <c r="AX1187">
        <v>0.47901012556133465</v>
      </c>
      <c r="AZ1187">
        <v>0.45724861179044002</v>
      </c>
    </row>
    <row r="1188" spans="11:52" ht="14.4">
      <c r="K1188" t="s">
        <v>1942</v>
      </c>
      <c r="L1188" t="s">
        <v>1940</v>
      </c>
      <c r="M1188" t="s">
        <v>92</v>
      </c>
      <c r="N1188" t="s">
        <v>80</v>
      </c>
      <c r="AD1188">
        <v>9.0275014980630286E-2</v>
      </c>
      <c r="AF1188">
        <v>8.7501325650133702E-2</v>
      </c>
      <c r="AH1188">
        <v>0.14749156264613442</v>
      </c>
      <c r="AJ1188">
        <v>0.14512268129441097</v>
      </c>
      <c r="AL1188">
        <v>0.20074281404624059</v>
      </c>
      <c r="AN1188">
        <v>0.19453798330485497</v>
      </c>
      <c r="AP1188">
        <v>0.20065286651580444</v>
      </c>
      <c r="AR1188">
        <v>0.1486008435242567</v>
      </c>
      <c r="AT1188">
        <v>0.15088961605341236</v>
      </c>
      <c r="AV1188">
        <v>0.13940400829517116</v>
      </c>
      <c r="AX1188">
        <v>0.12604205690556161</v>
      </c>
      <c r="AZ1188">
        <v>0.12137238979489703</v>
      </c>
    </row>
    <row r="1189" spans="11:52" ht="14.4">
      <c r="K1189" t="s">
        <v>1943</v>
      </c>
      <c r="L1189" t="s">
        <v>1940</v>
      </c>
      <c r="M1189" t="s">
        <v>15</v>
      </c>
      <c r="N1189" t="s">
        <v>80</v>
      </c>
      <c r="AD1189">
        <v>0.29725978535430131</v>
      </c>
      <c r="AF1189">
        <v>7.112662446313639E-2</v>
      </c>
      <c r="AH1189">
        <v>7.2379304173387407E-2</v>
      </c>
      <c r="AJ1189">
        <v>8.2182202516940389E-2</v>
      </c>
      <c r="AL1189">
        <v>4.9156129593890825E-2</v>
      </c>
      <c r="AN1189">
        <v>1.878013646590624E-2</v>
      </c>
      <c r="AP1189">
        <v>3.9374153326919577E-2</v>
      </c>
      <c r="AR1189">
        <v>4.885091291156763E-2</v>
      </c>
      <c r="AT1189">
        <v>8.6677633900693482E-2</v>
      </c>
      <c r="AV1189">
        <v>0.17407162982948873</v>
      </c>
      <c r="AX1189">
        <v>0.18813002370963541</v>
      </c>
      <c r="AZ1189">
        <v>0.24427349853327571</v>
      </c>
    </row>
    <row r="1190" spans="11:52" ht="14.4">
      <c r="K1190" t="s">
        <v>1944</v>
      </c>
      <c r="L1190" t="s">
        <v>1940</v>
      </c>
      <c r="M1190" t="s">
        <v>91</v>
      </c>
      <c r="N1190" t="s">
        <v>80</v>
      </c>
      <c r="AD1190">
        <v>1.8232847196651723E-2</v>
      </c>
      <c r="AF1190">
        <v>3.60837893965055E-2</v>
      </c>
      <c r="AH1190">
        <v>2.7678909143590009E-2</v>
      </c>
      <c r="AJ1190">
        <v>2.7891998904070736E-2</v>
      </c>
      <c r="AL1190">
        <v>3.4976853708421608E-2</v>
      </c>
      <c r="AN1190">
        <v>4.9239966293956008E-2</v>
      </c>
      <c r="AP1190">
        <v>3.4915200867496061E-2</v>
      </c>
      <c r="AR1190">
        <v>3.489183356054424E-2</v>
      </c>
      <c r="AT1190">
        <v>1.2575919892587837E-2</v>
      </c>
      <c r="AV1190">
        <v>1.2595228112419888E-2</v>
      </c>
      <c r="AX1190">
        <v>1.561421192296818E-2</v>
      </c>
      <c r="AZ1190">
        <v>1.8468159790820587E-2</v>
      </c>
    </row>
    <row r="1191" spans="11:52" ht="14.4">
      <c r="K1191" t="s">
        <v>1945</v>
      </c>
      <c r="L1191" t="s">
        <v>1940</v>
      </c>
      <c r="M1191" t="s">
        <v>16</v>
      </c>
      <c r="N1191" t="s">
        <v>80</v>
      </c>
      <c r="AD1191">
        <v>0.24817559555860175</v>
      </c>
      <c r="AF1191">
        <v>0.23512062413376816</v>
      </c>
      <c r="AH1191">
        <v>0.25219688043117394</v>
      </c>
      <c r="AJ1191">
        <v>0.26886697441970558</v>
      </c>
      <c r="AL1191">
        <v>0.25985571838115462</v>
      </c>
      <c r="AN1191">
        <v>0.26610231150319302</v>
      </c>
      <c r="AP1191">
        <v>0.25138879163226141</v>
      </c>
      <c r="AR1191">
        <v>0.27298940766714319</v>
      </c>
      <c r="AT1191">
        <v>0.30202327698878917</v>
      </c>
      <c r="AV1191">
        <v>0.27127763753651574</v>
      </c>
      <c r="AX1191">
        <v>0.31106989556611009</v>
      </c>
      <c r="AZ1191">
        <v>0.30740670819356253</v>
      </c>
    </row>
    <row r="1192" spans="11:52" ht="14.4">
      <c r="K1192" t="s">
        <v>1946</v>
      </c>
      <c r="L1192" t="s">
        <v>1940</v>
      </c>
      <c r="M1192" t="s">
        <v>17</v>
      </c>
      <c r="N1192" t="s">
        <v>80</v>
      </c>
      <c r="AC1192">
        <v>0.33782901364377377</v>
      </c>
      <c r="AD1192">
        <v>0.639091654066827</v>
      </c>
      <c r="AE1192">
        <v>0.31622119401883758</v>
      </c>
      <c r="AF1192">
        <v>0.54603621592402285</v>
      </c>
      <c r="AG1192">
        <v>0.25483545391832818</v>
      </c>
      <c r="AH1192">
        <v>0.51974943266490836</v>
      </c>
      <c r="AI1192">
        <v>0.14259461903486045</v>
      </c>
      <c r="AJ1192">
        <v>0.42905434020574018</v>
      </c>
      <c r="AL1192">
        <v>0.50373234693475111</v>
      </c>
      <c r="AN1192">
        <v>0.44327123421988418</v>
      </c>
      <c r="AP1192">
        <v>0.46149786773806351</v>
      </c>
      <c r="AR1192">
        <v>0.38899924916842743</v>
      </c>
      <c r="AT1192">
        <v>0.40608361548873179</v>
      </c>
      <c r="AV1192">
        <v>0.35908645920105264</v>
      </c>
      <c r="AX1192">
        <v>0.43516626182029738</v>
      </c>
      <c r="AZ1192">
        <v>0.42095426823294152</v>
      </c>
    </row>
    <row r="1193" spans="11:52" ht="14.4">
      <c r="K1193" t="s">
        <v>1947</v>
      </c>
      <c r="L1193" t="s">
        <v>1940</v>
      </c>
      <c r="M1193" t="s">
        <v>97</v>
      </c>
      <c r="N1193" t="s">
        <v>80</v>
      </c>
      <c r="O1193" t="s">
        <v>6079</v>
      </c>
      <c r="P1193" t="s">
        <v>6079</v>
      </c>
      <c r="Q1193" t="s">
        <v>6079</v>
      </c>
      <c r="R1193" t="s">
        <v>6079</v>
      </c>
      <c r="S1193" t="s">
        <v>6079</v>
      </c>
      <c r="T1193" t="s">
        <v>6079</v>
      </c>
      <c r="AD1193">
        <v>0.14862985723432828</v>
      </c>
      <c r="AF1193">
        <v>0.3453232545502849</v>
      </c>
      <c r="AH1193">
        <v>0.51228309854118337</v>
      </c>
      <c r="AJ1193">
        <v>0.26068333825853396</v>
      </c>
      <c r="AL1193">
        <v>0.19982026803207989</v>
      </c>
      <c r="AN1193">
        <v>0.15332927732727125</v>
      </c>
      <c r="AP1193">
        <v>0.44941499621178432</v>
      </c>
      <c r="AR1193">
        <v>0.49807342497414103</v>
      </c>
      <c r="AT1193">
        <v>0.62765111392672812</v>
      </c>
      <c r="AV1193">
        <v>0.60309562170225439</v>
      </c>
      <c r="AX1193">
        <v>0.60364941711542097</v>
      </c>
      <c r="AZ1193">
        <v>0.58187070750831849</v>
      </c>
    </row>
    <row r="1194" spans="11:52" ht="14.4">
      <c r="K1194" t="s">
        <v>1948</v>
      </c>
      <c r="L1194" t="s">
        <v>1940</v>
      </c>
      <c r="M1194" t="s">
        <v>18</v>
      </c>
      <c r="N1194" t="s">
        <v>80</v>
      </c>
      <c r="AD1194">
        <v>0.1680832229279666</v>
      </c>
      <c r="AF1194">
        <v>0.17764984345354026</v>
      </c>
      <c r="AH1194">
        <v>0.19034042759401237</v>
      </c>
      <c r="AJ1194">
        <v>0.18839147052341623</v>
      </c>
      <c r="AL1194">
        <v>0.15878178134412677</v>
      </c>
      <c r="AN1194">
        <v>0.17426990375071771</v>
      </c>
      <c r="AP1194">
        <v>0.16828693715762133</v>
      </c>
      <c r="AR1194">
        <v>0.16718545481497299</v>
      </c>
      <c r="AT1194">
        <v>0.17970479411074514</v>
      </c>
      <c r="AV1194">
        <v>0.17684400028141309</v>
      </c>
      <c r="AX1194">
        <v>0.18284444735791164</v>
      </c>
      <c r="AZ1194">
        <v>0.18272643375846545</v>
      </c>
    </row>
    <row r="1195" spans="11:52" ht="14.4">
      <c r="K1195" t="s">
        <v>1949</v>
      </c>
      <c r="L1195" t="s">
        <v>1940</v>
      </c>
      <c r="M1195" t="s">
        <v>34</v>
      </c>
      <c r="N1195" t="s">
        <v>80</v>
      </c>
      <c r="AC1195">
        <v>0.13384343912957414</v>
      </c>
      <c r="AD1195">
        <v>0.26983823940150742</v>
      </c>
      <c r="AE1195">
        <v>0.39743652419051761</v>
      </c>
      <c r="AF1195">
        <v>0.26188077375846575</v>
      </c>
      <c r="AG1195">
        <v>0.22310481626355527</v>
      </c>
      <c r="AH1195">
        <v>0.26292940413928001</v>
      </c>
      <c r="AI1195">
        <v>0.18089143786696807</v>
      </c>
      <c r="AJ1195">
        <v>0.25302084725722335</v>
      </c>
      <c r="AK1195">
        <v>0.28429687795570607</v>
      </c>
      <c r="AL1195">
        <v>0.26701554232075325</v>
      </c>
      <c r="AN1195">
        <v>0.26753574910296046</v>
      </c>
      <c r="AP1195">
        <v>0.26355768351788755</v>
      </c>
      <c r="AR1195">
        <v>0.26289038592754127</v>
      </c>
      <c r="AT1195">
        <v>0.26350770267042189</v>
      </c>
      <c r="AV1195">
        <v>0.25750519679878814</v>
      </c>
      <c r="AX1195">
        <v>0.27506208739164295</v>
      </c>
      <c r="AZ1195">
        <v>0.27334820620382577</v>
      </c>
    </row>
    <row r="1196" spans="11:52" ht="14.4">
      <c r="K1196" t="s">
        <v>1950</v>
      </c>
      <c r="L1196" t="s">
        <v>1940</v>
      </c>
      <c r="M1196" t="s">
        <v>19</v>
      </c>
      <c r="N1196" t="s">
        <v>80</v>
      </c>
      <c r="AD1196">
        <v>0.32421579973472597</v>
      </c>
      <c r="AF1196">
        <v>0.35226590265616431</v>
      </c>
      <c r="AH1196">
        <v>0.43910284602170357</v>
      </c>
      <c r="AJ1196">
        <v>0.4498556414692006</v>
      </c>
      <c r="AL1196">
        <v>0.43566729983153457</v>
      </c>
      <c r="AN1196">
        <v>0.4331233120916847</v>
      </c>
      <c r="AP1196">
        <v>0.3886978556663595</v>
      </c>
      <c r="AR1196">
        <v>0.41065443354083714</v>
      </c>
      <c r="AT1196">
        <v>0.38264328237011991</v>
      </c>
      <c r="AV1196">
        <v>0.41443904022167982</v>
      </c>
      <c r="AX1196">
        <v>0.38585869230627418</v>
      </c>
      <c r="AZ1196">
        <v>0.33319026743406316</v>
      </c>
    </row>
    <row r="1197" spans="11:52" ht="14.4">
      <c r="K1197" t="s">
        <v>1951</v>
      </c>
      <c r="L1197" t="s">
        <v>1940</v>
      </c>
      <c r="M1197" t="s">
        <v>20</v>
      </c>
      <c r="N1197" t="s">
        <v>80</v>
      </c>
      <c r="AD1197">
        <v>0.20522979731567981</v>
      </c>
      <c r="AF1197">
        <v>0.22505718282617501</v>
      </c>
      <c r="AH1197">
        <v>0.23236744430155457</v>
      </c>
      <c r="AJ1197">
        <v>0.22849175178533004</v>
      </c>
      <c r="AL1197">
        <v>0.22098846203346759</v>
      </c>
      <c r="AN1197">
        <v>0.21269729001630605</v>
      </c>
      <c r="AP1197">
        <v>0.21863112489738301</v>
      </c>
      <c r="AR1197">
        <v>0.20294187053962193</v>
      </c>
      <c r="AT1197">
        <v>0.19800907023526168</v>
      </c>
      <c r="AV1197">
        <v>0.18623578211032615</v>
      </c>
      <c r="AX1197">
        <v>0.19251210305422267</v>
      </c>
      <c r="AZ1197">
        <v>0.19108138269438613</v>
      </c>
    </row>
    <row r="1198" spans="11:52" ht="14.4">
      <c r="K1198" t="s">
        <v>1952</v>
      </c>
      <c r="L1198" t="s">
        <v>1940</v>
      </c>
      <c r="M1198" t="s">
        <v>21</v>
      </c>
      <c r="N1198" t="s">
        <v>80</v>
      </c>
      <c r="AC1198">
        <v>0</v>
      </c>
      <c r="AD1198">
        <v>0.2590259753832308</v>
      </c>
      <c r="AE1198">
        <v>0.38920185326711321</v>
      </c>
      <c r="AF1198">
        <v>0.20526163295330169</v>
      </c>
      <c r="AG1198">
        <v>0.27652181055654385</v>
      </c>
      <c r="AH1198">
        <v>0.21770667036571217</v>
      </c>
      <c r="AI1198">
        <v>0.23267473780391312</v>
      </c>
      <c r="AJ1198">
        <v>0.16147696728363262</v>
      </c>
      <c r="AK1198">
        <v>0.22301249443061555</v>
      </c>
      <c r="AL1198">
        <v>0.21869565142236905</v>
      </c>
      <c r="AN1198">
        <v>0.20335509616396269</v>
      </c>
    </row>
    <row r="1199" spans="11:52" ht="14.4">
      <c r="K1199" t="s">
        <v>1953</v>
      </c>
      <c r="L1199" t="s">
        <v>1940</v>
      </c>
      <c r="M1199" t="s">
        <v>22</v>
      </c>
      <c r="N1199" t="s">
        <v>80</v>
      </c>
      <c r="AD1199">
        <v>0.20586853306963585</v>
      </c>
      <c r="AF1199">
        <v>0.26396895287825406</v>
      </c>
      <c r="AH1199">
        <v>0.30991972509181054</v>
      </c>
      <c r="AJ1199">
        <v>0.24271613213601587</v>
      </c>
      <c r="AL1199">
        <v>0.30396118200664091</v>
      </c>
      <c r="AN1199">
        <v>0.28550061570545238</v>
      </c>
      <c r="AP1199">
        <v>0.27009456017373812</v>
      </c>
      <c r="AR1199">
        <v>0.30193922275133889</v>
      </c>
      <c r="AT1199">
        <v>0.29196337630015018</v>
      </c>
      <c r="AV1199">
        <v>0.25987044362106987</v>
      </c>
      <c r="AX1199">
        <v>0.30383398518347049</v>
      </c>
      <c r="AZ1199">
        <v>0.30704373019108594</v>
      </c>
    </row>
    <row r="1200" spans="11:52" ht="14.4">
      <c r="K1200" t="s">
        <v>1954</v>
      </c>
      <c r="L1200" t="s">
        <v>1940</v>
      </c>
      <c r="M1200" t="s">
        <v>90</v>
      </c>
      <c r="N1200" t="s">
        <v>80</v>
      </c>
      <c r="AC1200">
        <v>0.18450313957147765</v>
      </c>
      <c r="AD1200">
        <v>6.0871025661751128E-2</v>
      </c>
      <c r="AF1200">
        <v>6.6694233249469909E-2</v>
      </c>
      <c r="AH1200">
        <v>9.1033200421787086E-2</v>
      </c>
      <c r="AJ1200">
        <v>9.4169852202842561E-2</v>
      </c>
      <c r="AL1200">
        <v>8.3674716628289306E-2</v>
      </c>
      <c r="AN1200">
        <v>6.5644265608738483E-2</v>
      </c>
      <c r="AP1200">
        <v>9.0321772288129751E-2</v>
      </c>
      <c r="AR1200">
        <v>9.5349726098820489E-2</v>
      </c>
      <c r="AT1200">
        <v>9.2790577639871932E-2</v>
      </c>
      <c r="AV1200">
        <v>9.1077833932553254E-2</v>
      </c>
      <c r="AX1200">
        <v>0.12721749403310928</v>
      </c>
      <c r="AZ1200">
        <v>0.14046254825314436</v>
      </c>
    </row>
    <row r="1201" spans="11:52" ht="14.4">
      <c r="K1201" t="s">
        <v>1955</v>
      </c>
      <c r="L1201" t="s">
        <v>1940</v>
      </c>
      <c r="M1201" t="s">
        <v>23</v>
      </c>
      <c r="N1201" t="s">
        <v>80</v>
      </c>
      <c r="AD1201">
        <v>0</v>
      </c>
      <c r="AF1201">
        <v>2.77442015506968E-9</v>
      </c>
      <c r="AH1201">
        <v>1.6113986998821214E-2</v>
      </c>
      <c r="AJ1201">
        <v>1.8845305115609331E-2</v>
      </c>
      <c r="AL1201">
        <v>4.3411698235922072E-3</v>
      </c>
      <c r="AN1201">
        <v>9.5605660646512242E-2</v>
      </c>
      <c r="AP1201">
        <v>8.2376709807158388E-2</v>
      </c>
      <c r="AR1201">
        <v>0.12661264180648985</v>
      </c>
      <c r="AT1201">
        <v>0.10833399013742274</v>
      </c>
      <c r="AV1201">
        <v>0.17413777158885316</v>
      </c>
      <c r="AX1201">
        <v>0.16781408153089289</v>
      </c>
      <c r="AZ1201">
        <v>0.1922910335654324</v>
      </c>
    </row>
    <row r="1202" spans="11:52" ht="14.4">
      <c r="K1202" t="s">
        <v>1956</v>
      </c>
      <c r="L1202" t="s">
        <v>1940</v>
      </c>
      <c r="M1202" t="s">
        <v>24</v>
      </c>
      <c r="N1202" t="s">
        <v>80</v>
      </c>
      <c r="AD1202">
        <v>0.46605202524078881</v>
      </c>
      <c r="AF1202">
        <v>0.4915827001160531</v>
      </c>
      <c r="AH1202">
        <v>0.46308648946962522</v>
      </c>
      <c r="AJ1202">
        <v>0.47805269001589712</v>
      </c>
      <c r="AL1202">
        <v>0.41956750896666695</v>
      </c>
      <c r="AN1202">
        <v>0.47455527520081009</v>
      </c>
      <c r="AP1202">
        <v>0.48063812824784746</v>
      </c>
      <c r="AR1202">
        <v>0.46975162389658337</v>
      </c>
      <c r="AT1202">
        <v>0.5584957365843185</v>
      </c>
      <c r="AV1202">
        <v>0.56083609559504788</v>
      </c>
      <c r="AX1202">
        <v>0.6390838290996752</v>
      </c>
      <c r="AZ1202">
        <v>0.60595033897460038</v>
      </c>
    </row>
    <row r="1203" spans="11:52" ht="14.4">
      <c r="K1203" t="s">
        <v>1957</v>
      </c>
      <c r="L1203" t="s">
        <v>1940</v>
      </c>
      <c r="M1203" t="s">
        <v>1386</v>
      </c>
      <c r="N1203" t="s">
        <v>80</v>
      </c>
      <c r="O1203" t="s">
        <v>6079</v>
      </c>
      <c r="P1203" t="s">
        <v>6079</v>
      </c>
      <c r="Q1203" t="s">
        <v>6079</v>
      </c>
      <c r="R1203" t="s">
        <v>6079</v>
      </c>
      <c r="S1203" t="s">
        <v>6079</v>
      </c>
      <c r="T1203" t="s">
        <v>6079</v>
      </c>
      <c r="U1203" t="s">
        <v>6079</v>
      </c>
      <c r="V1203" t="s">
        <v>6079</v>
      </c>
      <c r="W1203" t="s">
        <v>6079</v>
      </c>
      <c r="X1203" t="s">
        <v>6079</v>
      </c>
      <c r="Y1203" t="s">
        <v>6079</v>
      </c>
      <c r="Z1203" t="s">
        <v>6079</v>
      </c>
      <c r="AA1203" t="s">
        <v>6079</v>
      </c>
      <c r="AD1203">
        <v>0.17587670418395387</v>
      </c>
      <c r="AF1203">
        <v>0.24450917786982893</v>
      </c>
      <c r="AH1203">
        <v>0.24680690350867093</v>
      </c>
      <c r="AJ1203">
        <v>0.17071452701620213</v>
      </c>
      <c r="AL1203">
        <v>0.13442795352428255</v>
      </c>
      <c r="AN1203">
        <v>0.20464464865381396</v>
      </c>
      <c r="AP1203">
        <v>9.9852547609427092E-2</v>
      </c>
      <c r="AR1203">
        <v>0.23668635936264373</v>
      </c>
      <c r="AT1203">
        <v>0.11074148850946736</v>
      </c>
      <c r="AV1203">
        <v>0.27453344081800474</v>
      </c>
      <c r="AX1203">
        <v>9.8912936064078694E-2</v>
      </c>
      <c r="AZ1203">
        <v>0.33358923867488977</v>
      </c>
    </row>
    <row r="1204" spans="11:52" ht="14.4">
      <c r="K1204" t="s">
        <v>1958</v>
      </c>
      <c r="L1204" t="s">
        <v>1940</v>
      </c>
      <c r="M1204" t="s">
        <v>25</v>
      </c>
      <c r="N1204" t="s">
        <v>80</v>
      </c>
      <c r="AD1204">
        <v>0.31361920097611051</v>
      </c>
      <c r="AF1204">
        <v>0.29853738157027282</v>
      </c>
      <c r="AH1204">
        <v>0.24249817336476001</v>
      </c>
      <c r="AJ1204">
        <v>0.27120145401537016</v>
      </c>
      <c r="AL1204">
        <v>0.27636681950975195</v>
      </c>
      <c r="AN1204">
        <v>0.27265871867403341</v>
      </c>
      <c r="AP1204">
        <v>0.27836976258336166</v>
      </c>
      <c r="AR1204">
        <v>0.27013503161999919</v>
      </c>
      <c r="AT1204">
        <v>0.26296164515463377</v>
      </c>
      <c r="AV1204">
        <v>0.26950265827056807</v>
      </c>
      <c r="AX1204">
        <v>0.28893771840792432</v>
      </c>
      <c r="AZ1204">
        <v>0.30934836852571823</v>
      </c>
    </row>
    <row r="1205" spans="11:52" ht="14.4">
      <c r="K1205" t="s">
        <v>6225</v>
      </c>
      <c r="L1205" t="s">
        <v>1940</v>
      </c>
      <c r="M1205" t="s">
        <v>5610</v>
      </c>
      <c r="N1205" t="s">
        <v>80</v>
      </c>
      <c r="AP1205" t="s">
        <v>6079</v>
      </c>
      <c r="AQ1205" t="s">
        <v>6079</v>
      </c>
      <c r="AR1205" t="s">
        <v>6079</v>
      </c>
      <c r="AS1205" t="s">
        <v>6079</v>
      </c>
      <c r="AT1205">
        <v>0.17401845528119644</v>
      </c>
      <c r="AV1205">
        <v>0.23473470927352455</v>
      </c>
      <c r="AX1205">
        <v>0.2845434191812547</v>
      </c>
      <c r="AZ1205">
        <v>0.24836849506559361</v>
      </c>
    </row>
    <row r="1206" spans="11:52" ht="14.4">
      <c r="K1206" t="s">
        <v>1959</v>
      </c>
      <c r="L1206" t="s">
        <v>1940</v>
      </c>
      <c r="M1206" t="s">
        <v>98</v>
      </c>
      <c r="N1206" t="s">
        <v>80</v>
      </c>
      <c r="AD1206">
        <v>1.4269317864565562E-2</v>
      </c>
      <c r="AF1206">
        <v>8.1731504240876274E-2</v>
      </c>
      <c r="AH1206">
        <v>0.19377884862222924</v>
      </c>
      <c r="AJ1206">
        <v>0.18582260063892095</v>
      </c>
      <c r="AL1206">
        <v>0.16379686420918035</v>
      </c>
      <c r="AN1206">
        <v>0.1120775105666854</v>
      </c>
      <c r="AP1206">
        <v>0.10603477576669136</v>
      </c>
      <c r="AR1206">
        <v>7.8886688227233909E-2</v>
      </c>
      <c r="AT1206">
        <v>0.11506703196742614</v>
      </c>
      <c r="AV1206">
        <v>0.13546550758591636</v>
      </c>
      <c r="AX1206">
        <v>0.12313595238411564</v>
      </c>
      <c r="AZ1206">
        <v>7.8538447696709854E-2</v>
      </c>
    </row>
    <row r="1207" spans="11:52" ht="14.4">
      <c r="K1207" t="s">
        <v>1960</v>
      </c>
      <c r="L1207" t="s">
        <v>1940</v>
      </c>
      <c r="M1207" t="s">
        <v>94</v>
      </c>
      <c r="N1207" t="s">
        <v>80</v>
      </c>
      <c r="AD1207">
        <v>0.36980036332266625</v>
      </c>
      <c r="AF1207">
        <v>0.3921891115222097</v>
      </c>
      <c r="AH1207">
        <v>0.38957779986464008</v>
      </c>
      <c r="AJ1207">
        <v>0.50971788980877297</v>
      </c>
      <c r="AL1207">
        <v>0.63728203019770879</v>
      </c>
      <c r="AN1207">
        <v>0.53825564729001563</v>
      </c>
      <c r="AP1207">
        <v>0.6436927368917541</v>
      </c>
      <c r="AR1207">
        <v>0.63294824261250482</v>
      </c>
      <c r="AT1207">
        <v>0.58571288710453462</v>
      </c>
      <c r="AV1207">
        <v>0.56965862359711206</v>
      </c>
      <c r="AX1207">
        <v>0.33035564281142871</v>
      </c>
      <c r="AZ1207">
        <v>0.32260480767047967</v>
      </c>
    </row>
    <row r="1208" spans="11:52" ht="14.4">
      <c r="K1208" t="s">
        <v>1961</v>
      </c>
      <c r="L1208" t="s">
        <v>1940</v>
      </c>
      <c r="M1208" t="s">
        <v>99</v>
      </c>
      <c r="N1208" t="s">
        <v>80</v>
      </c>
      <c r="AD1208">
        <v>0.13893409692229988</v>
      </c>
      <c r="AF1208">
        <v>0.12843144589995673</v>
      </c>
      <c r="AH1208">
        <v>0.34422397116958814</v>
      </c>
      <c r="AJ1208">
        <v>0.37557328526073314</v>
      </c>
      <c r="AL1208">
        <v>0.40372139316268496</v>
      </c>
      <c r="AN1208">
        <v>0.47943425582484817</v>
      </c>
      <c r="AP1208">
        <v>0.51167924161718992</v>
      </c>
      <c r="AR1208">
        <v>0.63667101657680603</v>
      </c>
      <c r="AT1208">
        <v>0.60806410487239504</v>
      </c>
      <c r="AV1208">
        <v>0.61025271301320638</v>
      </c>
      <c r="AX1208">
        <v>0.57659617315020195</v>
      </c>
      <c r="AZ1208">
        <v>0.60187243110398203</v>
      </c>
    </row>
    <row r="1209" spans="11:52" ht="14.4">
      <c r="K1209" t="s">
        <v>1962</v>
      </c>
      <c r="L1209" t="s">
        <v>1940</v>
      </c>
      <c r="M1209" t="s">
        <v>26</v>
      </c>
      <c r="N1209" t="s">
        <v>80</v>
      </c>
      <c r="O1209" t="s">
        <v>6079</v>
      </c>
      <c r="P1209" t="s">
        <v>6079</v>
      </c>
      <c r="Q1209" t="s">
        <v>6079</v>
      </c>
      <c r="R1209" t="s">
        <v>6079</v>
      </c>
      <c r="S1209" t="s">
        <v>6079</v>
      </c>
      <c r="AD1209">
        <v>0.45519118246445595</v>
      </c>
      <c r="AF1209">
        <v>0.36866235639340511</v>
      </c>
      <c r="AH1209">
        <v>0.58337588837659982</v>
      </c>
      <c r="AJ1209">
        <v>0.43899071025038672</v>
      </c>
      <c r="AL1209">
        <v>0.3676032760833387</v>
      </c>
      <c r="AN1209">
        <v>0.37730626346669183</v>
      </c>
      <c r="AP1209">
        <v>0.361532799413532</v>
      </c>
      <c r="AR1209">
        <v>0.35043555214471589</v>
      </c>
      <c r="AT1209">
        <v>0.36091062658141698</v>
      </c>
      <c r="AV1209">
        <v>0.40546096798053144</v>
      </c>
      <c r="AX1209">
        <v>0.4401429966937393</v>
      </c>
      <c r="AZ1209">
        <v>0.32453372594213814</v>
      </c>
    </row>
    <row r="1210" spans="11:52" ht="14.4">
      <c r="K1210" t="s">
        <v>1963</v>
      </c>
      <c r="L1210" t="s">
        <v>1940</v>
      </c>
      <c r="M1210" t="s">
        <v>27</v>
      </c>
      <c r="N1210" t="s">
        <v>80</v>
      </c>
      <c r="AD1210">
        <v>0.33958957361896069</v>
      </c>
      <c r="AF1210">
        <v>0.33087872002487734</v>
      </c>
      <c r="AH1210">
        <v>0.33168762273301416</v>
      </c>
      <c r="AJ1210">
        <v>0.31051301041892237</v>
      </c>
      <c r="AL1210">
        <v>0.33968613647903828</v>
      </c>
      <c r="AN1210">
        <v>0.34375454465365901</v>
      </c>
      <c r="AP1210">
        <v>0.35337256714879672</v>
      </c>
      <c r="AR1210">
        <v>0.3343484358119051</v>
      </c>
      <c r="AT1210">
        <v>0.34859780881031582</v>
      </c>
      <c r="AV1210">
        <v>0.34972438524554333</v>
      </c>
      <c r="AX1210">
        <v>0.39247523694058944</v>
      </c>
      <c r="AZ1210">
        <v>0.38172940443144798</v>
      </c>
    </row>
    <row r="1211" spans="11:52" ht="14.4">
      <c r="K1211" t="s">
        <v>1964</v>
      </c>
      <c r="L1211" t="s">
        <v>1940</v>
      </c>
      <c r="M1211" t="s">
        <v>28</v>
      </c>
      <c r="N1211" t="s">
        <v>80</v>
      </c>
      <c r="AC1211">
        <v>5.5857354058883653E-2</v>
      </c>
      <c r="AD1211">
        <v>5.8215828236608765E-2</v>
      </c>
      <c r="AE1211">
        <v>0.78125473062020523</v>
      </c>
      <c r="AF1211">
        <v>1.1109643675549835E-2</v>
      </c>
      <c r="AG1211">
        <v>5.3343630403354464E-2</v>
      </c>
      <c r="AH1211">
        <v>5.0652428296239964E-3</v>
      </c>
      <c r="AI1211">
        <v>0.33331209769019909</v>
      </c>
      <c r="AJ1211">
        <v>3.7632481269660768E-3</v>
      </c>
      <c r="AK1211">
        <v>0.28429687795570607</v>
      </c>
      <c r="AL1211">
        <v>4.5723782853813726E-2</v>
      </c>
      <c r="AN1211">
        <v>6.8468779054880025E-2</v>
      </c>
      <c r="AP1211" t="s">
        <v>6079</v>
      </c>
      <c r="AQ1211" t="s">
        <v>6079</v>
      </c>
      <c r="AR1211" t="s">
        <v>6079</v>
      </c>
      <c r="AS1211" t="s">
        <v>6079</v>
      </c>
      <c r="AT1211">
        <v>6.1970626001673385E-2</v>
      </c>
      <c r="AV1211">
        <v>4.3095867139058691E-2</v>
      </c>
      <c r="AX1211">
        <v>6.7200865266530296E-2</v>
      </c>
      <c r="AZ1211">
        <v>7.1936768438159132E-2</v>
      </c>
    </row>
    <row r="1212" spans="11:52" ht="14.4">
      <c r="K1212" t="s">
        <v>1965</v>
      </c>
      <c r="L1212" t="s">
        <v>1940</v>
      </c>
      <c r="M1212" t="s">
        <v>29</v>
      </c>
      <c r="N1212" t="s">
        <v>80</v>
      </c>
      <c r="AD1212">
        <v>0</v>
      </c>
      <c r="AF1212">
        <v>0</v>
      </c>
      <c r="AH1212">
        <v>0</v>
      </c>
      <c r="AJ1212">
        <v>0</v>
      </c>
      <c r="AL1212">
        <v>0</v>
      </c>
      <c r="AN1212">
        <v>2.7821588804797744E-2</v>
      </c>
      <c r="AP1212">
        <v>0</v>
      </c>
      <c r="AR1212">
        <v>0</v>
      </c>
      <c r="AT1212">
        <v>0</v>
      </c>
      <c r="AV1212">
        <v>0</v>
      </c>
      <c r="AX1212">
        <v>2.1238811986169202E-2</v>
      </c>
      <c r="AZ1212">
        <v>2.6282590384237407E-2</v>
      </c>
    </row>
    <row r="1213" spans="11:52" ht="14.4">
      <c r="K1213" t="s">
        <v>1966</v>
      </c>
      <c r="L1213" t="s">
        <v>1940</v>
      </c>
      <c r="M1213" t="s">
        <v>30</v>
      </c>
      <c r="N1213" t="s">
        <v>80</v>
      </c>
      <c r="AD1213">
        <v>0.26427784437914664</v>
      </c>
      <c r="AF1213">
        <v>0.30203241593979879</v>
      </c>
      <c r="AH1213">
        <v>0.33786663654131416</v>
      </c>
      <c r="AJ1213">
        <v>0.33720041578661736</v>
      </c>
      <c r="AL1213">
        <v>0.38031506658308206</v>
      </c>
      <c r="AN1213">
        <v>0.34515709975144943</v>
      </c>
      <c r="AP1213">
        <v>0.34490486111500024</v>
      </c>
      <c r="AR1213">
        <v>0.333822036320434</v>
      </c>
      <c r="AT1213">
        <v>0.31342017911912262</v>
      </c>
      <c r="AV1213">
        <v>0.33386546174173748</v>
      </c>
      <c r="AX1213">
        <v>0.42325119992133586</v>
      </c>
      <c r="AZ1213">
        <v>0.47421532850022347</v>
      </c>
    </row>
    <row r="1214" spans="11:52" ht="14.4">
      <c r="K1214" t="s">
        <v>1967</v>
      </c>
      <c r="L1214" t="s">
        <v>1940</v>
      </c>
      <c r="M1214" t="s">
        <v>100</v>
      </c>
      <c r="N1214" t="s">
        <v>80</v>
      </c>
      <c r="AD1214">
        <v>2.8832642669576926E-4</v>
      </c>
      <c r="AF1214">
        <v>2.7983020290576886E-4</v>
      </c>
      <c r="AH1214">
        <v>5.8782201033843028E-3</v>
      </c>
      <c r="AJ1214">
        <v>8.4826937507470109E-3</v>
      </c>
      <c r="AL1214">
        <v>9.0338930427243096E-3</v>
      </c>
      <c r="AN1214">
        <v>2.1276053301429398E-2</v>
      </c>
      <c r="AP1214">
        <v>2.17310826863635E-2</v>
      </c>
      <c r="AR1214">
        <v>5.1266086255975757E-2</v>
      </c>
      <c r="AT1214">
        <v>6.2274536372726161E-2</v>
      </c>
      <c r="AV1214">
        <v>6.2910832716085732E-2</v>
      </c>
      <c r="AX1214">
        <v>6.1779481504193885E-2</v>
      </c>
      <c r="AZ1214">
        <v>5.7966684207989241E-2</v>
      </c>
    </row>
    <row r="1215" spans="11:52" ht="14.4">
      <c r="K1215" t="s">
        <v>1968</v>
      </c>
      <c r="L1215" t="s">
        <v>1940</v>
      </c>
      <c r="M1215" t="s">
        <v>31</v>
      </c>
      <c r="N1215" t="s">
        <v>80</v>
      </c>
      <c r="AD1215">
        <v>0.23079632650960291</v>
      </c>
      <c r="AF1215">
        <v>0.22821848105906145</v>
      </c>
      <c r="AH1215">
        <v>0.19377731568607032</v>
      </c>
      <c r="AJ1215">
        <v>0.19704845275896771</v>
      </c>
      <c r="AL1215">
        <v>0.19682749901328897</v>
      </c>
      <c r="AN1215">
        <v>0.15759702350213711</v>
      </c>
      <c r="AP1215">
        <v>0.14504749588158816</v>
      </c>
      <c r="AR1215">
        <v>0.14720507727708815</v>
      </c>
      <c r="AT1215">
        <v>0.1296741878829909</v>
      </c>
      <c r="AV1215">
        <v>0.15560458962336793</v>
      </c>
      <c r="AX1215">
        <v>0.15341367398674677</v>
      </c>
      <c r="AZ1215">
        <v>0.14067313638642881</v>
      </c>
    </row>
    <row r="1216" spans="11:52" ht="14.4">
      <c r="K1216" t="s">
        <v>1969</v>
      </c>
      <c r="L1216" t="s">
        <v>1940</v>
      </c>
      <c r="M1216" t="s">
        <v>32</v>
      </c>
      <c r="N1216" t="s">
        <v>80</v>
      </c>
      <c r="O1216" t="s">
        <v>6079</v>
      </c>
      <c r="P1216" t="s">
        <v>6079</v>
      </c>
      <c r="Q1216" t="s">
        <v>6079</v>
      </c>
      <c r="R1216" t="s">
        <v>6079</v>
      </c>
      <c r="S1216" t="s">
        <v>6079</v>
      </c>
      <c r="AD1216">
        <v>0.34687434168700054</v>
      </c>
      <c r="AF1216">
        <v>0.39642140584824082</v>
      </c>
      <c r="AH1216">
        <v>0.38057660080353117</v>
      </c>
      <c r="AJ1216">
        <v>0.43253145941877386</v>
      </c>
      <c r="AL1216">
        <v>0.37640457884269618</v>
      </c>
      <c r="AN1216">
        <v>0.30503265211762243</v>
      </c>
      <c r="AP1216">
        <v>0.31909898535020065</v>
      </c>
      <c r="AR1216">
        <v>0.36886807977917047</v>
      </c>
      <c r="AT1216">
        <v>0.34116866803210549</v>
      </c>
      <c r="AV1216">
        <v>0.38193869726912538</v>
      </c>
      <c r="AX1216">
        <v>0.40563329451459507</v>
      </c>
      <c r="AZ1216">
        <v>0.43013423363636089</v>
      </c>
    </row>
    <row r="1217" spans="11:52" ht="14.4">
      <c r="K1217" t="s">
        <v>1970</v>
      </c>
      <c r="L1217" t="s">
        <v>1940</v>
      </c>
      <c r="M1217" t="s">
        <v>93</v>
      </c>
      <c r="N1217" t="s">
        <v>80</v>
      </c>
      <c r="AD1217">
        <v>0.28837852655885365</v>
      </c>
      <c r="AF1217">
        <v>0.27389473231954792</v>
      </c>
      <c r="AH1217">
        <v>0.32613521789173955</v>
      </c>
      <c r="AJ1217">
        <v>0.22461856401100019</v>
      </c>
      <c r="AL1217">
        <v>0.159311606845596</v>
      </c>
      <c r="AN1217">
        <v>0.19183751175245284</v>
      </c>
      <c r="AP1217">
        <v>0.21055924023225547</v>
      </c>
      <c r="AR1217">
        <v>0.17159906080418327</v>
      </c>
      <c r="AT1217">
        <v>0.19726663387020704</v>
      </c>
      <c r="AV1217">
        <v>0.15769135363216702</v>
      </c>
      <c r="AX1217">
        <v>0.1552175183051839</v>
      </c>
      <c r="AZ1217">
        <v>0.15565479058400691</v>
      </c>
    </row>
    <row r="1218" spans="11:52" ht="14.4">
      <c r="K1218" t="s">
        <v>1971</v>
      </c>
      <c r="L1218" t="s">
        <v>1972</v>
      </c>
      <c r="M1218" t="s">
        <v>13</v>
      </c>
      <c r="N1218" t="s">
        <v>80</v>
      </c>
      <c r="AD1218">
        <v>82.397409968129978</v>
      </c>
      <c r="AF1218">
        <v>77.786657284079993</v>
      </c>
      <c r="AH1218">
        <v>75.861009366960019</v>
      </c>
      <c r="AJ1218">
        <v>80.361457135869927</v>
      </c>
      <c r="AL1218">
        <v>91.725654201619946</v>
      </c>
      <c r="AN1218">
        <v>93.616533166089965</v>
      </c>
      <c r="AP1218">
        <v>79.645652536429978</v>
      </c>
      <c r="AR1218">
        <v>97.857301741610058</v>
      </c>
      <c r="AT1218">
        <v>102.80617019682003</v>
      </c>
      <c r="AV1218">
        <v>98.282475539759957</v>
      </c>
      <c r="AX1218">
        <v>106.99287443627</v>
      </c>
      <c r="AZ1218">
        <v>107.52229792915992</v>
      </c>
    </row>
    <row r="1219" spans="11:52" ht="14.4">
      <c r="K1219" t="s">
        <v>1973</v>
      </c>
      <c r="L1219" t="s">
        <v>1972</v>
      </c>
      <c r="M1219" t="s">
        <v>14</v>
      </c>
      <c r="N1219" t="s">
        <v>80</v>
      </c>
      <c r="AD1219">
        <v>187.53467288856183</v>
      </c>
      <c r="AF1219">
        <v>218.3232668490981</v>
      </c>
      <c r="AH1219">
        <v>217.0958352343678</v>
      </c>
      <c r="AJ1219">
        <v>200.48111960213137</v>
      </c>
      <c r="AL1219">
        <v>197.89707130870175</v>
      </c>
      <c r="AN1219">
        <v>175.40331347138508</v>
      </c>
      <c r="AP1219">
        <v>178.51632371885995</v>
      </c>
      <c r="AR1219">
        <v>163.44547633849299</v>
      </c>
      <c r="AT1219">
        <v>168.48497015672532</v>
      </c>
      <c r="AV1219">
        <v>154.19403420217685</v>
      </c>
      <c r="AX1219">
        <v>157.67893579996442</v>
      </c>
      <c r="AZ1219">
        <v>142.61801111770444</v>
      </c>
    </row>
    <row r="1220" spans="11:52" ht="14.4">
      <c r="K1220" t="s">
        <v>1974</v>
      </c>
      <c r="L1220" t="s">
        <v>1972</v>
      </c>
      <c r="M1220" t="s">
        <v>92</v>
      </c>
      <c r="N1220" t="s">
        <v>80</v>
      </c>
      <c r="AD1220">
        <v>3.6340121689334288</v>
      </c>
      <c r="AF1220">
        <v>4.2502556498619484</v>
      </c>
      <c r="AH1220">
        <v>4.3779885468861846</v>
      </c>
      <c r="AJ1220">
        <v>4.6154238674711126</v>
      </c>
      <c r="AL1220">
        <v>5.0390985785867688</v>
      </c>
      <c r="AN1220">
        <v>5.4958814807239991</v>
      </c>
      <c r="AP1220">
        <v>5.9132293690561406</v>
      </c>
      <c r="AR1220">
        <v>6.5341839656406586</v>
      </c>
      <c r="AT1220">
        <v>5.573958993762143</v>
      </c>
      <c r="AV1220">
        <v>5.8942345843133221</v>
      </c>
      <c r="AX1220">
        <v>6.4228750383474793</v>
      </c>
      <c r="AZ1220">
        <v>7.1625559873197648</v>
      </c>
    </row>
    <row r="1221" spans="11:52" ht="14.4">
      <c r="K1221" t="s">
        <v>1975</v>
      </c>
      <c r="L1221" t="s">
        <v>1972</v>
      </c>
      <c r="M1221" t="s">
        <v>15</v>
      </c>
      <c r="N1221" t="s">
        <v>80</v>
      </c>
      <c r="AD1221">
        <v>1.2363630000000001</v>
      </c>
      <c r="AF1221">
        <v>5.2617469999999997</v>
      </c>
      <c r="AH1221">
        <v>5.379848</v>
      </c>
      <c r="AJ1221">
        <v>4.1225160000000001</v>
      </c>
      <c r="AL1221">
        <v>4.4904923830000003</v>
      </c>
      <c r="AN1221">
        <v>3.6423018859999998</v>
      </c>
      <c r="AP1221">
        <v>3.4593061500000002</v>
      </c>
      <c r="AR1221">
        <v>2.7903909969999998</v>
      </c>
      <c r="AT1221">
        <v>2.7018434149999999</v>
      </c>
      <c r="AV1221">
        <v>3.545955701</v>
      </c>
      <c r="AX1221">
        <v>4.0023934427899999</v>
      </c>
      <c r="AZ1221">
        <v>4.0462842095000005</v>
      </c>
    </row>
    <row r="1222" spans="11:52" ht="14.4">
      <c r="K1222" t="s">
        <v>1976</v>
      </c>
      <c r="L1222" t="s">
        <v>1972</v>
      </c>
      <c r="M1222" t="s">
        <v>91</v>
      </c>
      <c r="N1222" t="s">
        <v>80</v>
      </c>
      <c r="AD1222">
        <v>42.966384897694077</v>
      </c>
      <c r="AF1222">
        <v>40.823862172212721</v>
      </c>
      <c r="AH1222">
        <v>50.876377518489413</v>
      </c>
      <c r="AJ1222">
        <v>47.413852121182302</v>
      </c>
      <c r="AL1222">
        <v>27.992964243557445</v>
      </c>
      <c r="AN1222">
        <v>26.014053516212524</v>
      </c>
      <c r="AP1222">
        <v>31.957435024650028</v>
      </c>
      <c r="AR1222">
        <v>32.466887131070315</v>
      </c>
      <c r="AT1222">
        <v>35.74464559897919</v>
      </c>
      <c r="AV1222">
        <v>35.699824290424495</v>
      </c>
      <c r="AX1222">
        <v>39.210614789945119</v>
      </c>
      <c r="AZ1222">
        <v>37.133605944944186</v>
      </c>
    </row>
    <row r="1223" spans="11:52" ht="14.4">
      <c r="K1223" t="s">
        <v>1977</v>
      </c>
      <c r="L1223" t="s">
        <v>1972</v>
      </c>
      <c r="M1223" t="s">
        <v>16</v>
      </c>
      <c r="N1223" t="s">
        <v>80</v>
      </c>
      <c r="AD1223">
        <v>531.38213477684633</v>
      </c>
      <c r="AF1223">
        <v>494.60838743757773</v>
      </c>
      <c r="AH1223">
        <v>444.01277347071238</v>
      </c>
      <c r="AJ1223">
        <v>448.62358006986318</v>
      </c>
      <c r="AL1223">
        <v>478.2757352056982</v>
      </c>
      <c r="AN1223">
        <v>458.07166584805265</v>
      </c>
      <c r="AP1223">
        <v>356.62144429254249</v>
      </c>
      <c r="AR1223">
        <v>340.02278640605073</v>
      </c>
      <c r="AT1223">
        <v>350.1340293350429</v>
      </c>
      <c r="AV1223">
        <v>319.64537606737593</v>
      </c>
      <c r="AX1223">
        <v>355.79708580186758</v>
      </c>
      <c r="AZ1223">
        <v>362.41225393511007</v>
      </c>
    </row>
    <row r="1224" spans="11:52" ht="14.4">
      <c r="K1224" t="s">
        <v>1978</v>
      </c>
      <c r="L1224" t="s">
        <v>1972</v>
      </c>
      <c r="M1224" t="s">
        <v>17</v>
      </c>
      <c r="N1224" t="s">
        <v>80</v>
      </c>
      <c r="AC1224">
        <v>5.6852731263772984</v>
      </c>
      <c r="AD1224">
        <v>35.906847344727275</v>
      </c>
      <c r="AE1224">
        <v>5.8854467777774797</v>
      </c>
      <c r="AF1224">
        <v>30.937443209026025</v>
      </c>
      <c r="AG1224">
        <v>7.8691163555524302</v>
      </c>
      <c r="AH1224">
        <v>38.910674119554926</v>
      </c>
      <c r="AI1224">
        <v>13.238622763466022</v>
      </c>
      <c r="AJ1224">
        <v>37.28711568017534</v>
      </c>
      <c r="AL1224">
        <v>41.938787944909166</v>
      </c>
      <c r="AN1224">
        <v>46.844112081273757</v>
      </c>
      <c r="AP1224">
        <v>45.284108433457959</v>
      </c>
      <c r="AR1224">
        <v>37.394568353106337</v>
      </c>
      <c r="AT1224">
        <v>38.819526526693735</v>
      </c>
      <c r="AV1224">
        <v>35.95389891275466</v>
      </c>
      <c r="AX1224">
        <v>35.95745102489996</v>
      </c>
      <c r="AZ1224">
        <v>36.946585843059744</v>
      </c>
    </row>
    <row r="1225" spans="11:52" ht="14.4">
      <c r="K1225" t="s">
        <v>1979</v>
      </c>
      <c r="L1225" t="s">
        <v>1972</v>
      </c>
      <c r="M1225" t="s">
        <v>97</v>
      </c>
      <c r="N1225" t="s">
        <v>80</v>
      </c>
      <c r="O1225" t="s">
        <v>6079</v>
      </c>
      <c r="P1225" t="s">
        <v>6079</v>
      </c>
      <c r="Q1225" t="s">
        <v>6079</v>
      </c>
      <c r="R1225" t="s">
        <v>6079</v>
      </c>
      <c r="S1225" t="s">
        <v>6079</v>
      </c>
      <c r="T1225" t="s">
        <v>6079</v>
      </c>
      <c r="AD1225">
        <v>1.4362204487610002</v>
      </c>
      <c r="AF1225">
        <v>0.65573345402960004</v>
      </c>
      <c r="AH1225">
        <v>1.1220662387435001</v>
      </c>
      <c r="AJ1225">
        <v>2.3447543806167999</v>
      </c>
      <c r="AL1225">
        <v>3.1055240024336004</v>
      </c>
      <c r="AN1225">
        <v>4.1093640645731995</v>
      </c>
      <c r="AP1225">
        <v>1.5115360809256999</v>
      </c>
      <c r="AR1225">
        <v>1.8348212340259995</v>
      </c>
      <c r="AT1225">
        <v>1.9250312802784</v>
      </c>
      <c r="AV1225">
        <v>2.7909131059958843</v>
      </c>
      <c r="AX1225">
        <v>2.7371336271934559</v>
      </c>
      <c r="AZ1225">
        <v>2.8998094478976082</v>
      </c>
    </row>
    <row r="1226" spans="11:52" ht="14.4">
      <c r="K1226" t="s">
        <v>1980</v>
      </c>
      <c r="L1226" t="s">
        <v>1972</v>
      </c>
      <c r="M1226" t="s">
        <v>18</v>
      </c>
      <c r="N1226" t="s">
        <v>80</v>
      </c>
      <c r="AD1226">
        <v>473.43708634804096</v>
      </c>
      <c r="AF1226">
        <v>445.37819283498499</v>
      </c>
      <c r="AH1226">
        <v>441.00636960330098</v>
      </c>
      <c r="AJ1226">
        <v>426.04960681216699</v>
      </c>
      <c r="AL1226">
        <v>450.35840872381993</v>
      </c>
      <c r="AN1226">
        <v>437.10254276162999</v>
      </c>
      <c r="AP1226">
        <v>467.89348565464991</v>
      </c>
      <c r="AR1226">
        <v>447.63938388699</v>
      </c>
      <c r="AT1226">
        <v>483.30513089352002</v>
      </c>
      <c r="AV1226">
        <v>484.66912785021697</v>
      </c>
      <c r="AX1226">
        <v>505.18273444175094</v>
      </c>
      <c r="AZ1226">
        <v>519.92720749321199</v>
      </c>
    </row>
    <row r="1227" spans="11:52" ht="14.4">
      <c r="K1227" t="s">
        <v>1981</v>
      </c>
      <c r="L1227" t="s">
        <v>1972</v>
      </c>
      <c r="M1227" t="s">
        <v>34</v>
      </c>
      <c r="N1227" t="s">
        <v>80</v>
      </c>
      <c r="AC1227">
        <v>17.917429345970142</v>
      </c>
      <c r="AD1227">
        <v>3883.1351944094545</v>
      </c>
      <c r="AE1227">
        <v>18.466963545080834</v>
      </c>
      <c r="AF1227">
        <v>3632.9877873543151</v>
      </c>
      <c r="AG1227">
        <v>8.6389822495373156</v>
      </c>
      <c r="AH1227">
        <v>3739.8667362241449</v>
      </c>
      <c r="AI1227">
        <v>16.559351813514802</v>
      </c>
      <c r="AJ1227">
        <v>3691.2563709464071</v>
      </c>
      <c r="AK1227">
        <v>2.0383869035143354</v>
      </c>
      <c r="AL1227">
        <v>3184.121518447299</v>
      </c>
      <c r="AN1227">
        <v>3108.9031486909907</v>
      </c>
      <c r="AP1227">
        <v>3058.9693858154237</v>
      </c>
      <c r="AR1227">
        <v>2956.0845095328596</v>
      </c>
      <c r="AT1227">
        <v>3125.7290854152179</v>
      </c>
      <c r="AV1227">
        <v>3016.7408896650941</v>
      </c>
      <c r="AX1227">
        <v>3212.4348181112814</v>
      </c>
      <c r="AZ1227">
        <v>3227.9148460414958</v>
      </c>
    </row>
    <row r="1228" spans="11:52" ht="14.4">
      <c r="K1228" t="s">
        <v>1982</v>
      </c>
      <c r="L1228" t="s">
        <v>1972</v>
      </c>
      <c r="M1228" t="s">
        <v>19</v>
      </c>
      <c r="N1228" t="s">
        <v>80</v>
      </c>
      <c r="AD1228">
        <v>76.45580235093783</v>
      </c>
      <c r="AF1228">
        <v>99.818940166119958</v>
      </c>
      <c r="AH1228">
        <v>40.65823898416</v>
      </c>
      <c r="AJ1228">
        <v>40.72227337595001</v>
      </c>
      <c r="AL1228">
        <v>43.228096558100006</v>
      </c>
      <c r="AN1228">
        <v>41.184158069619997</v>
      </c>
      <c r="AP1228">
        <v>42.72145675174</v>
      </c>
      <c r="AR1228">
        <v>42.665065198940013</v>
      </c>
      <c r="AT1228">
        <v>43.474366754530003</v>
      </c>
      <c r="AV1228">
        <v>41.573913837149995</v>
      </c>
      <c r="AX1228">
        <v>41.811192926570008</v>
      </c>
      <c r="AZ1228">
        <v>40.633212433310007</v>
      </c>
    </row>
    <row r="1229" spans="11:52" ht="14.4">
      <c r="K1229" t="s">
        <v>1983</v>
      </c>
      <c r="L1229" t="s">
        <v>1972</v>
      </c>
      <c r="M1229" t="s">
        <v>20</v>
      </c>
      <c r="N1229" t="s">
        <v>80</v>
      </c>
      <c r="AD1229">
        <v>884.76577839650997</v>
      </c>
      <c r="AF1229">
        <v>800.53247265976017</v>
      </c>
      <c r="AH1229">
        <v>863.71301468714046</v>
      </c>
      <c r="AJ1229">
        <v>847.8023922088197</v>
      </c>
      <c r="AL1229">
        <v>966.94726417629045</v>
      </c>
      <c r="AN1229">
        <v>929.25532906789965</v>
      </c>
      <c r="AP1229">
        <v>903.13996239183007</v>
      </c>
      <c r="AR1229">
        <v>886.29043779803044</v>
      </c>
      <c r="AT1229">
        <v>980.57968987813967</v>
      </c>
      <c r="AV1229">
        <v>958.30497360862012</v>
      </c>
      <c r="AX1229">
        <v>1002.8247012499908</v>
      </c>
      <c r="AZ1229">
        <v>1017.4019061339628</v>
      </c>
    </row>
    <row r="1230" spans="11:52" ht="14.4">
      <c r="K1230" t="s">
        <v>1984</v>
      </c>
      <c r="L1230" t="s">
        <v>1972</v>
      </c>
      <c r="M1230" t="s">
        <v>21</v>
      </c>
      <c r="N1230" t="s">
        <v>80</v>
      </c>
      <c r="AC1230">
        <v>0</v>
      </c>
      <c r="AD1230">
        <v>825.31240707882012</v>
      </c>
      <c r="AE1230">
        <v>8.7213127172320526</v>
      </c>
      <c r="AF1230">
        <v>723.18438500555885</v>
      </c>
      <c r="AG1230">
        <v>0</v>
      </c>
      <c r="AH1230">
        <v>839.84009330322635</v>
      </c>
      <c r="AI1230">
        <v>1.5932211791403701</v>
      </c>
      <c r="AJ1230">
        <v>815.49041199947499</v>
      </c>
      <c r="AK1230">
        <v>1.6496840833455546</v>
      </c>
      <c r="AL1230">
        <v>860.2544045723763</v>
      </c>
      <c r="AN1230">
        <v>782.28844255684066</v>
      </c>
    </row>
    <row r="1231" spans="11:52" ht="14.4">
      <c r="K1231" t="s">
        <v>1985</v>
      </c>
      <c r="L1231" t="s">
        <v>1972</v>
      </c>
      <c r="M1231" t="s">
        <v>22</v>
      </c>
      <c r="N1231" t="s">
        <v>80</v>
      </c>
      <c r="AD1231">
        <v>17.908992420000001</v>
      </c>
      <c r="AF1231">
        <v>23.018715092270678</v>
      </c>
      <c r="AH1231">
        <v>26.70731520763092</v>
      </c>
      <c r="AJ1231">
        <v>28.317129560679103</v>
      </c>
      <c r="AL1231">
        <v>37.087005253432523</v>
      </c>
      <c r="AN1231">
        <v>39.866194581245786</v>
      </c>
      <c r="AP1231">
        <v>45.779769155639336</v>
      </c>
      <c r="AR1231">
        <v>44.734206824682637</v>
      </c>
      <c r="AT1231">
        <v>46.172893491603809</v>
      </c>
      <c r="AV1231">
        <v>48.177889835253474</v>
      </c>
      <c r="AX1231">
        <v>51.605028393507624</v>
      </c>
      <c r="AZ1231">
        <v>53.433228089781565</v>
      </c>
    </row>
    <row r="1232" spans="11:52" ht="14.4">
      <c r="K1232" t="s">
        <v>1986</v>
      </c>
      <c r="L1232" t="s">
        <v>1972</v>
      </c>
      <c r="M1232" t="s">
        <v>90</v>
      </c>
      <c r="N1232" t="s">
        <v>80</v>
      </c>
      <c r="AC1232">
        <v>2.8110981714139633</v>
      </c>
      <c r="AD1232">
        <v>9.5971795190671507</v>
      </c>
      <c r="AF1232">
        <v>9.8274911131399687</v>
      </c>
      <c r="AH1232">
        <v>10.16062489900099</v>
      </c>
      <c r="AJ1232">
        <v>10.101155652721287</v>
      </c>
      <c r="AL1232">
        <v>11.11961645644582</v>
      </c>
      <c r="AN1232">
        <v>7.6514296057667597</v>
      </c>
      <c r="AP1232">
        <v>10.429243517611098</v>
      </c>
      <c r="AR1232">
        <v>10.834216111871305</v>
      </c>
      <c r="AT1232">
        <v>10.99288506276176</v>
      </c>
      <c r="AV1232">
        <v>11.052207788809126</v>
      </c>
      <c r="AX1232">
        <v>11.799455246639999</v>
      </c>
      <c r="AZ1232">
        <v>12.037704158640008</v>
      </c>
    </row>
    <row r="1233" spans="11:52" ht="14.4">
      <c r="K1233" t="s">
        <v>1987</v>
      </c>
      <c r="L1233" t="s">
        <v>1972</v>
      </c>
      <c r="M1233" t="s">
        <v>23</v>
      </c>
      <c r="N1233" t="s">
        <v>80</v>
      </c>
      <c r="AD1233">
        <v>5.0342684539252547</v>
      </c>
      <c r="AF1233">
        <v>5.5773309509776938</v>
      </c>
      <c r="AH1233">
        <v>4.8394365191972204</v>
      </c>
      <c r="AJ1233">
        <v>5.8856968962895353</v>
      </c>
      <c r="AL1233">
        <v>6.6924710087995409</v>
      </c>
      <c r="AN1233">
        <v>18.309415435192719</v>
      </c>
      <c r="AP1233">
        <v>31.113799776179935</v>
      </c>
      <c r="AR1233">
        <v>22.532632952926814</v>
      </c>
      <c r="AT1233">
        <v>26.182057883900868</v>
      </c>
      <c r="AV1233">
        <v>32.726352910936214</v>
      </c>
      <c r="AX1233">
        <v>30.038137070537474</v>
      </c>
      <c r="AZ1233">
        <v>28.675701051687565</v>
      </c>
    </row>
    <row r="1234" spans="11:52" ht="14.4">
      <c r="K1234" t="s">
        <v>1988</v>
      </c>
      <c r="L1234" t="s">
        <v>1972</v>
      </c>
      <c r="M1234" t="s">
        <v>24</v>
      </c>
      <c r="N1234" t="s">
        <v>80</v>
      </c>
      <c r="AD1234">
        <v>29.089135520639509</v>
      </c>
      <c r="AF1234">
        <v>30.35819314378432</v>
      </c>
      <c r="AH1234">
        <v>30.473849959015279</v>
      </c>
      <c r="AJ1234">
        <v>28.129675911657188</v>
      </c>
      <c r="AL1234">
        <v>34.250264033839983</v>
      </c>
      <c r="AN1234">
        <v>33.699940810708114</v>
      </c>
      <c r="AP1234">
        <v>33.493819893218287</v>
      </c>
      <c r="AR1234">
        <v>33.345244278112546</v>
      </c>
      <c r="AT1234">
        <v>28.851807549123016</v>
      </c>
      <c r="AV1234">
        <v>32.516042883131234</v>
      </c>
      <c r="AX1234">
        <v>41.335667701484184</v>
      </c>
      <c r="AZ1234">
        <v>40.55174323931147</v>
      </c>
    </row>
    <row r="1235" spans="11:52" ht="14.4">
      <c r="K1235" t="s">
        <v>1989</v>
      </c>
      <c r="L1235" t="s">
        <v>1972</v>
      </c>
      <c r="M1235" t="s">
        <v>1386</v>
      </c>
      <c r="N1235" t="s">
        <v>80</v>
      </c>
      <c r="O1235" t="s">
        <v>6079</v>
      </c>
      <c r="P1235" t="s">
        <v>6079</v>
      </c>
      <c r="Q1235" t="s">
        <v>6079</v>
      </c>
      <c r="R1235" t="s">
        <v>6079</v>
      </c>
      <c r="S1235" t="s">
        <v>6079</v>
      </c>
      <c r="T1235" t="s">
        <v>6079</v>
      </c>
      <c r="U1235" t="s">
        <v>6079</v>
      </c>
      <c r="V1235" t="s">
        <v>6079</v>
      </c>
      <c r="W1235" t="s">
        <v>6079</v>
      </c>
      <c r="X1235" t="s">
        <v>6079</v>
      </c>
      <c r="Y1235" t="s">
        <v>6079</v>
      </c>
      <c r="Z1235" t="s">
        <v>6079</v>
      </c>
      <c r="AA1235" t="s">
        <v>6079</v>
      </c>
      <c r="AD1235">
        <v>2.5786224790680707</v>
      </c>
      <c r="AF1235">
        <v>1.8023728852927927</v>
      </c>
      <c r="AH1235">
        <v>1.691870977184192</v>
      </c>
      <c r="AJ1235">
        <v>1.938849830063623</v>
      </c>
      <c r="AL1235">
        <v>1.7560651597554695</v>
      </c>
      <c r="AN1235">
        <v>0.69958384661281237</v>
      </c>
      <c r="AP1235">
        <v>1.4832801153305799</v>
      </c>
      <c r="AR1235">
        <v>2.58091613688164</v>
      </c>
      <c r="AT1235">
        <v>2.9869617755380848</v>
      </c>
      <c r="AV1235">
        <v>3.1496211705874591</v>
      </c>
      <c r="AX1235">
        <v>2.9905880167566909</v>
      </c>
      <c r="AZ1235">
        <v>4.0185033951088371</v>
      </c>
    </row>
    <row r="1236" spans="11:52" ht="14.4">
      <c r="K1236" t="s">
        <v>1990</v>
      </c>
      <c r="L1236" t="s">
        <v>1972</v>
      </c>
      <c r="M1236" t="s">
        <v>25</v>
      </c>
      <c r="N1236" t="s">
        <v>80</v>
      </c>
      <c r="AD1236">
        <v>341.461922577</v>
      </c>
      <c r="AF1236">
        <v>342.94422296599998</v>
      </c>
      <c r="AH1236">
        <v>366.85402580200002</v>
      </c>
      <c r="AJ1236">
        <v>385.89409293699998</v>
      </c>
      <c r="AL1236">
        <v>429.72454566300001</v>
      </c>
      <c r="AN1236">
        <v>426.79112260334</v>
      </c>
      <c r="AP1236">
        <v>494.63325189205</v>
      </c>
      <c r="AR1236">
        <v>484.26284275905994</v>
      </c>
      <c r="AT1236">
        <v>486.51051252265</v>
      </c>
      <c r="AV1236">
        <v>455.67460781170001</v>
      </c>
      <c r="AX1236">
        <v>476.92707162099998</v>
      </c>
      <c r="AZ1236">
        <v>475.25419103799999</v>
      </c>
    </row>
    <row r="1237" spans="11:52" ht="14.4">
      <c r="K1237" t="s">
        <v>6226</v>
      </c>
      <c r="L1237" t="s">
        <v>1972</v>
      </c>
      <c r="M1237" t="s">
        <v>5610</v>
      </c>
      <c r="N1237" t="s">
        <v>80</v>
      </c>
      <c r="AP1237" t="s">
        <v>6079</v>
      </c>
      <c r="AQ1237" t="s">
        <v>6079</v>
      </c>
      <c r="AR1237" t="s">
        <v>6079</v>
      </c>
      <c r="AS1237" t="s">
        <v>6079</v>
      </c>
      <c r="AT1237">
        <v>4.0280378208471816</v>
      </c>
      <c r="AV1237">
        <v>2.7729755864318415</v>
      </c>
      <c r="AX1237">
        <v>2.3735862663049816</v>
      </c>
      <c r="AZ1237">
        <v>3.9262103782542033</v>
      </c>
    </row>
    <row r="1238" spans="11:52" ht="14.4">
      <c r="K1238" t="s">
        <v>1991</v>
      </c>
      <c r="L1238" t="s">
        <v>1972</v>
      </c>
      <c r="M1238" t="s">
        <v>98</v>
      </c>
      <c r="N1238" t="s">
        <v>80</v>
      </c>
      <c r="AD1238">
        <v>0.74143000000000003</v>
      </c>
      <c r="AF1238">
        <v>1.2071289999999999</v>
      </c>
      <c r="AH1238">
        <v>1.1863669999999999</v>
      </c>
      <c r="AJ1238">
        <v>1.2373689999999999</v>
      </c>
      <c r="AL1238">
        <v>1.46027</v>
      </c>
      <c r="AN1238">
        <v>1.821839</v>
      </c>
      <c r="AP1238">
        <v>1.8615470000000001</v>
      </c>
      <c r="AR1238">
        <v>2.4371230000000002</v>
      </c>
      <c r="AT1238">
        <v>2.152803</v>
      </c>
      <c r="AV1238">
        <v>1.943767</v>
      </c>
      <c r="AX1238">
        <v>1.8790880000000001</v>
      </c>
      <c r="AZ1238">
        <v>2.2036150000000001</v>
      </c>
    </row>
    <row r="1239" spans="11:52" ht="14.4">
      <c r="K1239" t="s">
        <v>1992</v>
      </c>
      <c r="L1239" t="s">
        <v>1972</v>
      </c>
      <c r="M1239" t="s">
        <v>94</v>
      </c>
      <c r="N1239" t="s">
        <v>80</v>
      </c>
      <c r="AD1239">
        <v>30.825067193500001</v>
      </c>
      <c r="AF1239">
        <v>32.639301358260006</v>
      </c>
      <c r="AH1239">
        <v>31.329539958945915</v>
      </c>
      <c r="AJ1239">
        <v>25.105565680364005</v>
      </c>
      <c r="AL1239">
        <v>21.839982118182338</v>
      </c>
      <c r="AN1239">
        <v>25.421306477750001</v>
      </c>
      <c r="AP1239">
        <v>18.99684433166</v>
      </c>
      <c r="AR1239">
        <v>17.684647581669999</v>
      </c>
      <c r="AT1239">
        <v>16.569873073769998</v>
      </c>
      <c r="AV1239">
        <v>16.741538601529999</v>
      </c>
      <c r="AX1239">
        <v>29.474730291380009</v>
      </c>
      <c r="AZ1239">
        <v>23.535783258309991</v>
      </c>
    </row>
    <row r="1240" spans="11:52" ht="14.4">
      <c r="K1240" t="s">
        <v>1993</v>
      </c>
      <c r="L1240" t="s">
        <v>1972</v>
      </c>
      <c r="M1240" t="s">
        <v>99</v>
      </c>
      <c r="N1240" t="s">
        <v>80</v>
      </c>
      <c r="AD1240">
        <v>0.50305688299999995</v>
      </c>
      <c r="AF1240">
        <v>0.38896893199999999</v>
      </c>
      <c r="AH1240">
        <v>0.83894821799999997</v>
      </c>
      <c r="AJ1240">
        <v>0.99043680300000003</v>
      </c>
      <c r="AL1240">
        <v>1.492598487</v>
      </c>
      <c r="AN1240">
        <v>1.7795968339999999</v>
      </c>
      <c r="AP1240">
        <v>1.8694570720000001</v>
      </c>
      <c r="AR1240">
        <v>2.9806207097900002</v>
      </c>
      <c r="AT1240">
        <v>2.7975592112400003</v>
      </c>
      <c r="AV1240">
        <v>2.7520942289000008</v>
      </c>
      <c r="AX1240">
        <v>2.3222221959499998</v>
      </c>
      <c r="AZ1240">
        <v>2.3355036542299996</v>
      </c>
    </row>
    <row r="1241" spans="11:52" ht="14.4">
      <c r="K1241" t="s">
        <v>1994</v>
      </c>
      <c r="L1241" t="s">
        <v>1972</v>
      </c>
      <c r="M1241" t="s">
        <v>26</v>
      </c>
      <c r="N1241" t="s">
        <v>80</v>
      </c>
      <c r="O1241" t="s">
        <v>6079</v>
      </c>
      <c r="P1241" t="s">
        <v>6079</v>
      </c>
      <c r="Q1241" t="s">
        <v>6079</v>
      </c>
      <c r="R1241" t="s">
        <v>6079</v>
      </c>
      <c r="S1241" t="s">
        <v>6079</v>
      </c>
      <c r="AD1241">
        <v>1.5780081855804864</v>
      </c>
      <c r="AF1241">
        <v>1.7796456846300002</v>
      </c>
      <c r="AH1241">
        <v>2.1035725702089767</v>
      </c>
      <c r="AJ1241">
        <v>3.0256923768299999</v>
      </c>
      <c r="AL1241">
        <v>3.6222583728300002</v>
      </c>
      <c r="AN1241">
        <v>3.123468039600001</v>
      </c>
      <c r="AP1241">
        <v>3.2470308609100003</v>
      </c>
      <c r="AR1241">
        <v>3.64751176541</v>
      </c>
      <c r="AT1241">
        <v>4.2007975059599998</v>
      </c>
      <c r="AV1241">
        <v>4.4679919105000012</v>
      </c>
      <c r="AX1241">
        <v>4.3173632600900005</v>
      </c>
      <c r="AZ1241">
        <v>7.8838254423599965</v>
      </c>
    </row>
    <row r="1242" spans="11:52" ht="14.4">
      <c r="K1242" t="s">
        <v>1995</v>
      </c>
      <c r="L1242" t="s">
        <v>1972</v>
      </c>
      <c r="M1242" t="s">
        <v>27</v>
      </c>
      <c r="N1242" t="s">
        <v>80</v>
      </c>
      <c r="AD1242">
        <v>238.8097215939716</v>
      </c>
      <c r="AF1242">
        <v>226.2880056961269</v>
      </c>
      <c r="AH1242">
        <v>238.32464561853905</v>
      </c>
      <c r="AJ1242">
        <v>238.89977114351305</v>
      </c>
      <c r="AL1242">
        <v>262.02746479161834</v>
      </c>
      <c r="AN1242">
        <v>251.44863614586035</v>
      </c>
      <c r="AP1242">
        <v>245.43171811155801</v>
      </c>
      <c r="AR1242">
        <v>238.00456341466997</v>
      </c>
      <c r="AT1242">
        <v>227.10525916604001</v>
      </c>
      <c r="AV1242">
        <v>217.25296727782001</v>
      </c>
      <c r="AX1242">
        <v>228.97844619647989</v>
      </c>
      <c r="AZ1242">
        <v>229.71909162907997</v>
      </c>
    </row>
    <row r="1243" spans="11:52" ht="14.4">
      <c r="K1243" t="s">
        <v>1996</v>
      </c>
      <c r="L1243" t="s">
        <v>1972</v>
      </c>
      <c r="M1243" t="s">
        <v>28</v>
      </c>
      <c r="N1243" t="s">
        <v>80</v>
      </c>
      <c r="AC1243">
        <v>12.23215621959285</v>
      </c>
      <c r="AD1243">
        <v>15.302498709450669</v>
      </c>
      <c r="AE1243">
        <v>3.860204050071304</v>
      </c>
      <c r="AF1243">
        <v>18.009218484464682</v>
      </c>
      <c r="AG1243">
        <v>0.76986589398488459</v>
      </c>
      <c r="AH1243">
        <v>11.804607536432565</v>
      </c>
      <c r="AI1243">
        <v>1.7275078709084113</v>
      </c>
      <c r="AJ1243">
        <v>13.08035711155944</v>
      </c>
      <c r="AK1243">
        <v>2.0383869035143354</v>
      </c>
      <c r="AL1243">
        <v>25.565556834067081</v>
      </c>
      <c r="AN1243">
        <v>16.97017260279075</v>
      </c>
      <c r="AP1243" t="s">
        <v>6079</v>
      </c>
      <c r="AQ1243" t="s">
        <v>6079</v>
      </c>
      <c r="AR1243" t="s">
        <v>6079</v>
      </c>
      <c r="AS1243" t="s">
        <v>6079</v>
      </c>
      <c r="AT1243">
        <v>17.383710102140409</v>
      </c>
      <c r="AV1243">
        <v>18.63164877532386</v>
      </c>
      <c r="AX1243">
        <v>17.636109087833219</v>
      </c>
      <c r="AZ1243">
        <v>13.480956985899205</v>
      </c>
    </row>
    <row r="1244" spans="11:52" ht="14.4">
      <c r="K1244" t="s">
        <v>1997</v>
      </c>
      <c r="L1244" t="s">
        <v>1972</v>
      </c>
      <c r="M1244" t="s">
        <v>29</v>
      </c>
      <c r="N1244" t="s">
        <v>80</v>
      </c>
      <c r="AD1244">
        <v>28.342732906338608</v>
      </c>
      <c r="AF1244">
        <v>33.246228619286747</v>
      </c>
      <c r="AH1244">
        <v>38.382540325207074</v>
      </c>
      <c r="AJ1244">
        <v>40.629909631883102</v>
      </c>
      <c r="AL1244">
        <v>46.215810162477553</v>
      </c>
      <c r="AN1244">
        <v>47.348500255718577</v>
      </c>
      <c r="AP1244">
        <v>63.644789168602465</v>
      </c>
      <c r="AR1244">
        <v>49.37188694250473</v>
      </c>
      <c r="AT1244">
        <v>45.264542345642155</v>
      </c>
      <c r="AV1244">
        <v>44.998351154076232</v>
      </c>
      <c r="AX1244">
        <v>55.941523558619451</v>
      </c>
      <c r="AZ1244">
        <v>68.207487733148966</v>
      </c>
    </row>
    <row r="1245" spans="11:52" ht="14.4">
      <c r="K1245" t="s">
        <v>1998</v>
      </c>
      <c r="L1245" t="s">
        <v>1972</v>
      </c>
      <c r="M1245" t="s">
        <v>30</v>
      </c>
      <c r="N1245" t="s">
        <v>80</v>
      </c>
      <c r="AD1245">
        <v>62.366749099080003</v>
      </c>
      <c r="AF1245">
        <v>62.822948170059995</v>
      </c>
      <c r="AH1245">
        <v>66.178962863755331</v>
      </c>
      <c r="AJ1245">
        <v>70.993169724317823</v>
      </c>
      <c r="AL1245">
        <v>74.629160269729994</v>
      </c>
      <c r="AN1245">
        <v>84.292207484599984</v>
      </c>
      <c r="AP1245">
        <v>70.902799617138328</v>
      </c>
      <c r="AR1245">
        <v>66.907732093569791</v>
      </c>
      <c r="AT1245">
        <v>66.559906358920017</v>
      </c>
      <c r="AV1245">
        <v>60.192870796730027</v>
      </c>
      <c r="AX1245">
        <v>63.977306982730006</v>
      </c>
      <c r="AZ1245">
        <v>66.340008164939988</v>
      </c>
    </row>
    <row r="1246" spans="11:52" ht="14.4">
      <c r="K1246" t="s">
        <v>1999</v>
      </c>
      <c r="L1246" t="s">
        <v>1972</v>
      </c>
      <c r="M1246" t="s">
        <v>100</v>
      </c>
      <c r="N1246" t="s">
        <v>80</v>
      </c>
      <c r="AD1246">
        <v>14.920593033482016</v>
      </c>
      <c r="AF1246">
        <v>15.57166249439048</v>
      </c>
      <c r="AH1246">
        <v>14.95368497615487</v>
      </c>
      <c r="AJ1246">
        <v>16.017515829425047</v>
      </c>
      <c r="AL1246">
        <v>16.01757170320268</v>
      </c>
      <c r="AN1246">
        <v>19.490063711153795</v>
      </c>
      <c r="AP1246">
        <v>17.588828098537846</v>
      </c>
      <c r="AR1246">
        <v>18.008198027640137</v>
      </c>
      <c r="AT1246">
        <v>17.45313996095269</v>
      </c>
      <c r="AV1246">
        <v>18.581028511811287</v>
      </c>
      <c r="AX1246">
        <v>19.13836116601172</v>
      </c>
      <c r="AZ1246">
        <v>20.303369378780424</v>
      </c>
    </row>
    <row r="1247" spans="11:52" ht="14.4">
      <c r="K1247" t="s">
        <v>2000</v>
      </c>
      <c r="L1247" t="s">
        <v>1972</v>
      </c>
      <c r="M1247" t="s">
        <v>31</v>
      </c>
      <c r="N1247" t="s">
        <v>80</v>
      </c>
      <c r="AD1247">
        <v>55.385912139848863</v>
      </c>
      <c r="AF1247">
        <v>50.094390263798424</v>
      </c>
      <c r="AH1247">
        <v>51.939735357607958</v>
      </c>
      <c r="AJ1247">
        <v>47.140992823757493</v>
      </c>
      <c r="AL1247">
        <v>56.810430082174975</v>
      </c>
      <c r="AN1247">
        <v>56.50667579194166</v>
      </c>
      <c r="AP1247">
        <v>61.204655543943211</v>
      </c>
      <c r="AR1247">
        <v>56.19834702174083</v>
      </c>
      <c r="AT1247">
        <v>63.24460722313048</v>
      </c>
      <c r="AV1247">
        <v>58.140091452669552</v>
      </c>
      <c r="AX1247">
        <v>57.40549818899499</v>
      </c>
      <c r="AZ1247">
        <v>55.689827350068477</v>
      </c>
    </row>
    <row r="1248" spans="11:52" ht="14.4">
      <c r="K1248" t="s">
        <v>2001</v>
      </c>
      <c r="L1248" t="s">
        <v>1972</v>
      </c>
      <c r="M1248" t="s">
        <v>32</v>
      </c>
      <c r="N1248" t="s">
        <v>80</v>
      </c>
      <c r="O1248" t="s">
        <v>6079</v>
      </c>
      <c r="P1248" t="s">
        <v>6079</v>
      </c>
      <c r="Q1248" t="s">
        <v>6079</v>
      </c>
      <c r="R1248" t="s">
        <v>6079</v>
      </c>
      <c r="S1248" t="s">
        <v>6079</v>
      </c>
      <c r="AD1248">
        <v>5.2929659999999998</v>
      </c>
      <c r="AF1248">
        <v>4.7914620000000001</v>
      </c>
      <c r="AH1248">
        <v>4.773498</v>
      </c>
      <c r="AJ1248">
        <v>4.6873319999999996</v>
      </c>
      <c r="AL1248">
        <v>5.0029223749800007</v>
      </c>
      <c r="AN1248">
        <v>6.6132532566399993</v>
      </c>
      <c r="AP1248">
        <v>6.6149654495299988</v>
      </c>
      <c r="AR1248">
        <v>6.1375741004600002</v>
      </c>
      <c r="AT1248">
        <v>6.8683405564699997</v>
      </c>
      <c r="AV1248">
        <v>7.1207543578700001</v>
      </c>
      <c r="AX1248">
        <v>6.7999371398899982</v>
      </c>
      <c r="AZ1248">
        <v>7.5563857952099998</v>
      </c>
    </row>
    <row r="1249" spans="11:52" ht="14.4">
      <c r="K1249" t="s">
        <v>2002</v>
      </c>
      <c r="L1249" t="s">
        <v>1972</v>
      </c>
      <c r="M1249" t="s">
        <v>93</v>
      </c>
      <c r="N1249" t="s">
        <v>80</v>
      </c>
      <c r="AD1249">
        <v>6.7289274490900004</v>
      </c>
      <c r="AF1249">
        <v>7.011970347150001</v>
      </c>
      <c r="AH1249">
        <v>6.6829141405800003</v>
      </c>
      <c r="AJ1249">
        <v>5.9967469571699992</v>
      </c>
      <c r="AL1249">
        <v>7.2337108455300001</v>
      </c>
      <c r="AN1249">
        <v>6.8424870689299997</v>
      </c>
      <c r="AP1249">
        <v>6.9624436061300008</v>
      </c>
      <c r="AR1249">
        <v>7.5969694354700001</v>
      </c>
      <c r="AT1249">
        <v>7.454959607870002</v>
      </c>
      <c r="AV1249">
        <v>7.9300926278399997</v>
      </c>
      <c r="AX1249">
        <v>8.3514828967499994</v>
      </c>
      <c r="AZ1249">
        <v>8.3604145634600009</v>
      </c>
    </row>
    <row r="1250" spans="11:52" ht="14.4">
      <c r="K1250" t="s">
        <v>2003</v>
      </c>
      <c r="L1250" t="s">
        <v>2004</v>
      </c>
      <c r="M1250" t="s">
        <v>13</v>
      </c>
      <c r="N1250" t="s">
        <v>80</v>
      </c>
      <c r="AD1250">
        <v>4.260581582239132E-2</v>
      </c>
      <c r="AF1250">
        <v>3.5955747840576736E-2</v>
      </c>
      <c r="AH1250">
        <v>4.4295668165844057E-2</v>
      </c>
      <c r="AJ1250">
        <v>3.8438954711874897E-2</v>
      </c>
      <c r="AL1250">
        <v>4.7539202966761403E-2</v>
      </c>
      <c r="AN1250">
        <v>4.6472503437752569E-2</v>
      </c>
      <c r="AP1250">
        <v>5.372440370867472E-2</v>
      </c>
      <c r="AR1250">
        <v>4.2972130443451738E-2</v>
      </c>
      <c r="AT1250">
        <v>3.1417698778315052E-2</v>
      </c>
      <c r="AV1250">
        <v>2.3318991889501497E-2</v>
      </c>
      <c r="AX1250">
        <v>2.9588420748097356E-2</v>
      </c>
      <c r="AZ1250">
        <v>3.1402641054547389E-2</v>
      </c>
    </row>
    <row r="1251" spans="11:52" ht="14.4">
      <c r="K1251" t="s">
        <v>2005</v>
      </c>
      <c r="L1251" t="s">
        <v>2004</v>
      </c>
      <c r="M1251" t="s">
        <v>14</v>
      </c>
      <c r="N1251" t="s">
        <v>80</v>
      </c>
      <c r="AD1251">
        <v>1.2208017248472909E-2</v>
      </c>
      <c r="AF1251">
        <v>5.7599393847875121E-3</v>
      </c>
      <c r="AH1251">
        <v>4.5448961328232442E-3</v>
      </c>
      <c r="AJ1251">
        <v>3.0520929246637411E-3</v>
      </c>
      <c r="AL1251">
        <v>9.2002117308436545E-3</v>
      </c>
      <c r="AN1251">
        <v>1.5957453870174439E-2</v>
      </c>
      <c r="AP1251">
        <v>2.0145941609117455E-2</v>
      </c>
      <c r="AR1251">
        <v>1.8078345938432935E-2</v>
      </c>
      <c r="AT1251">
        <v>1.4986878576301758E-2</v>
      </c>
      <c r="AV1251">
        <v>1.3277057987651379E-2</v>
      </c>
      <c r="AX1251">
        <v>1.8040092050674202E-2</v>
      </c>
      <c r="AZ1251">
        <v>2.3656312658810595E-2</v>
      </c>
    </row>
    <row r="1252" spans="11:52" ht="14.4">
      <c r="K1252" t="s">
        <v>2006</v>
      </c>
      <c r="L1252" t="s">
        <v>2004</v>
      </c>
      <c r="M1252" t="s">
        <v>92</v>
      </c>
      <c r="N1252" t="s">
        <v>80</v>
      </c>
      <c r="AD1252">
        <v>9.4456468686654957E-3</v>
      </c>
      <c r="AF1252">
        <v>1.2524044678893013E-2</v>
      </c>
      <c r="AH1252">
        <v>2.4438625770367661E-2</v>
      </c>
      <c r="AJ1252">
        <v>2.7873633825147775E-2</v>
      </c>
      <c r="AL1252">
        <v>5.2487608656675783E-3</v>
      </c>
      <c r="AN1252">
        <v>8.886257081574811E-3</v>
      </c>
      <c r="AP1252">
        <v>1.1010286643584563E-2</v>
      </c>
      <c r="AR1252">
        <v>1.192466906914934E-2</v>
      </c>
      <c r="AT1252">
        <v>5.1280785877309719E-3</v>
      </c>
      <c r="AV1252">
        <v>4.8330387448100032E-3</v>
      </c>
      <c r="AX1252">
        <v>6.5066802612575103E-3</v>
      </c>
      <c r="AZ1252">
        <v>6.3188656451888207E-3</v>
      </c>
    </row>
    <row r="1253" spans="11:52" ht="14.4">
      <c r="K1253" t="s">
        <v>2007</v>
      </c>
      <c r="L1253" t="s">
        <v>2004</v>
      </c>
      <c r="M1253" t="s">
        <v>15</v>
      </c>
      <c r="N1253" t="s">
        <v>80</v>
      </c>
      <c r="AD1253">
        <v>0</v>
      </c>
      <c r="AF1253">
        <v>0</v>
      </c>
      <c r="AH1253">
        <v>0</v>
      </c>
      <c r="AJ1253">
        <v>0</v>
      </c>
      <c r="AL1253">
        <v>0</v>
      </c>
      <c r="AN1253">
        <v>0</v>
      </c>
      <c r="AP1253">
        <v>0</v>
      </c>
      <c r="AR1253">
        <v>0</v>
      </c>
      <c r="AT1253">
        <v>0</v>
      </c>
      <c r="AV1253">
        <v>0</v>
      </c>
      <c r="AX1253">
        <v>0</v>
      </c>
      <c r="AZ1253">
        <v>0</v>
      </c>
    </row>
    <row r="1254" spans="11:52" ht="14.4">
      <c r="K1254" t="s">
        <v>2008</v>
      </c>
      <c r="L1254" t="s">
        <v>2004</v>
      </c>
      <c r="M1254" t="s">
        <v>91</v>
      </c>
      <c r="N1254" t="s">
        <v>80</v>
      </c>
      <c r="AD1254">
        <v>1.9597197871190936E-2</v>
      </c>
      <c r="AF1254">
        <v>9.0881707502558553E-3</v>
      </c>
      <c r="AH1254">
        <v>4.7908441738336626E-3</v>
      </c>
      <c r="AJ1254">
        <v>3.7605224055544096E-3</v>
      </c>
      <c r="AL1254">
        <v>2.394517834319956E-2</v>
      </c>
      <c r="AN1254">
        <v>2.1893407538563048E-2</v>
      </c>
      <c r="AP1254">
        <v>6.0081054603300498E-3</v>
      </c>
      <c r="AR1254">
        <v>1.3506041312353508E-2</v>
      </c>
      <c r="AT1254">
        <v>1.6513186013698566E-2</v>
      </c>
      <c r="AV1254">
        <v>1.1360939407920503E-2</v>
      </c>
      <c r="AX1254">
        <v>1.2967259305317804E-2</v>
      </c>
      <c r="AZ1254">
        <v>2.2595778666521453E-2</v>
      </c>
    </row>
    <row r="1255" spans="11:52" ht="14.4">
      <c r="K1255" t="s">
        <v>2009</v>
      </c>
      <c r="L1255" t="s">
        <v>2004</v>
      </c>
      <c r="M1255" t="s">
        <v>16</v>
      </c>
      <c r="N1255" t="s">
        <v>80</v>
      </c>
      <c r="AD1255">
        <v>0.2238881033956045</v>
      </c>
      <c r="AF1255">
        <v>0.2440045680404411</v>
      </c>
      <c r="AH1255">
        <v>0.30083691051043021</v>
      </c>
      <c r="AJ1255">
        <v>0.25948105761276263</v>
      </c>
      <c r="AL1255">
        <v>0.29232182158895165</v>
      </c>
      <c r="AN1255">
        <v>0.26110454162234259</v>
      </c>
      <c r="AP1255">
        <v>0.19471768716168855</v>
      </c>
      <c r="AR1255">
        <v>0.22908472510021136</v>
      </c>
      <c r="AT1255">
        <v>0.26426913815239361</v>
      </c>
      <c r="AV1255">
        <v>0.24132187105889963</v>
      </c>
      <c r="AX1255">
        <v>0.32316275859822818</v>
      </c>
      <c r="AZ1255">
        <v>0.32400528244294313</v>
      </c>
    </row>
    <row r="1256" spans="11:52" ht="14.4">
      <c r="K1256" t="s">
        <v>2010</v>
      </c>
      <c r="L1256" t="s">
        <v>2004</v>
      </c>
      <c r="M1256" t="s">
        <v>17</v>
      </c>
      <c r="N1256" t="s">
        <v>80</v>
      </c>
      <c r="AC1256">
        <v>0.26991363384312878</v>
      </c>
      <c r="AD1256">
        <v>0.42804766183229503</v>
      </c>
      <c r="AE1256">
        <v>0.30549405880535108</v>
      </c>
      <c r="AF1256">
        <v>0.32817695818040432</v>
      </c>
      <c r="AG1256">
        <v>0.20623770304386879</v>
      </c>
      <c r="AH1256">
        <v>0.46202431284386536</v>
      </c>
      <c r="AI1256">
        <v>7.7000207185025552E-2</v>
      </c>
      <c r="AJ1256">
        <v>0.37119807869217269</v>
      </c>
      <c r="AL1256">
        <v>0.4710929617584948</v>
      </c>
      <c r="AN1256">
        <v>0.47096204644109568</v>
      </c>
      <c r="AP1256">
        <v>0.51740922798264499</v>
      </c>
      <c r="AR1256">
        <v>0.48072756079258128</v>
      </c>
      <c r="AT1256">
        <v>0.42976339863747226</v>
      </c>
      <c r="AV1256">
        <v>0.34706212412284515</v>
      </c>
      <c r="AX1256">
        <v>0.34784161904708116</v>
      </c>
      <c r="AZ1256">
        <v>0.32207454916795175</v>
      </c>
    </row>
    <row r="1257" spans="11:52" ht="14.4">
      <c r="K1257" t="s">
        <v>2011</v>
      </c>
      <c r="L1257" t="s">
        <v>2004</v>
      </c>
      <c r="M1257" t="s">
        <v>97</v>
      </c>
      <c r="N1257" t="s">
        <v>80</v>
      </c>
      <c r="O1257" t="s">
        <v>6079</v>
      </c>
      <c r="P1257" t="s">
        <v>6079</v>
      </c>
      <c r="Q1257" t="s">
        <v>6079</v>
      </c>
      <c r="R1257" t="s">
        <v>6079</v>
      </c>
      <c r="S1257" t="s">
        <v>6079</v>
      </c>
      <c r="T1257" t="s">
        <v>6079</v>
      </c>
      <c r="AD1257">
        <v>0</v>
      </c>
      <c r="AF1257">
        <v>0</v>
      </c>
      <c r="AH1257">
        <v>3.076133916670022E-3</v>
      </c>
      <c r="AJ1257">
        <v>1.0823155142780901E-3</v>
      </c>
      <c r="AL1257">
        <v>2.6543762264628549E-3</v>
      </c>
      <c r="AN1257">
        <v>6.2335471516308555E-4</v>
      </c>
      <c r="AP1257">
        <v>3.848778465901512E-3</v>
      </c>
      <c r="AR1257">
        <v>7.6665417944474636E-4</v>
      </c>
      <c r="AT1257">
        <v>7.3675541029716372E-4</v>
      </c>
      <c r="AV1257">
        <v>9.1009598693615953E-3</v>
      </c>
      <c r="AX1257">
        <v>5.5135487121866777E-3</v>
      </c>
      <c r="AZ1257">
        <v>4.7352171816916477E-3</v>
      </c>
    </row>
    <row r="1258" spans="11:52" ht="14.4">
      <c r="K1258" t="s">
        <v>2012</v>
      </c>
      <c r="L1258" t="s">
        <v>2004</v>
      </c>
      <c r="M1258" t="s">
        <v>18</v>
      </c>
      <c r="N1258" t="s">
        <v>80</v>
      </c>
      <c r="AD1258">
        <v>9.9816869646643394E-2</v>
      </c>
      <c r="AF1258">
        <v>0.12410797040518844</v>
      </c>
      <c r="AH1258">
        <v>0.14163209393902301</v>
      </c>
      <c r="AJ1258">
        <v>0.12379600678052061</v>
      </c>
      <c r="AL1258">
        <v>0.11643405853768428</v>
      </c>
      <c r="AN1258">
        <v>0.12047655628428106</v>
      </c>
      <c r="AP1258">
        <v>0.10871290096633524</v>
      </c>
      <c r="AR1258">
        <v>0.10166819631870024</v>
      </c>
      <c r="AT1258">
        <v>0.12009930670297796</v>
      </c>
      <c r="AV1258">
        <v>0.1096243941949626</v>
      </c>
      <c r="AX1258">
        <v>0.14126041802825828</v>
      </c>
      <c r="AZ1258">
        <v>0.14032441035169299</v>
      </c>
    </row>
    <row r="1259" spans="11:52" ht="14.4">
      <c r="K1259" t="s">
        <v>2013</v>
      </c>
      <c r="L1259" t="s">
        <v>2004</v>
      </c>
      <c r="M1259" t="s">
        <v>34</v>
      </c>
      <c r="N1259" t="s">
        <v>80</v>
      </c>
      <c r="AC1259">
        <v>0.34687861636825151</v>
      </c>
      <c r="AD1259">
        <v>0.20130550274294823</v>
      </c>
      <c r="AE1259">
        <v>0.58024787234369879</v>
      </c>
      <c r="AF1259">
        <v>0.19166091908931532</v>
      </c>
      <c r="AG1259">
        <v>0.14832131471254786</v>
      </c>
      <c r="AH1259">
        <v>0.22672685084235175</v>
      </c>
      <c r="AI1259">
        <v>5.7461983481288129E-2</v>
      </c>
      <c r="AJ1259">
        <v>0.18437605895151815</v>
      </c>
      <c r="AK1259">
        <v>0</v>
      </c>
      <c r="AL1259">
        <v>0.16201637384122514</v>
      </c>
      <c r="AN1259">
        <v>0.14827157764040999</v>
      </c>
      <c r="AP1259">
        <v>0.15126667286283585</v>
      </c>
      <c r="AR1259">
        <v>0.13491398200821181</v>
      </c>
      <c r="AT1259">
        <v>0.1493927012693046</v>
      </c>
      <c r="AV1259">
        <v>0.12081082913553089</v>
      </c>
      <c r="AX1259">
        <v>0.16929326248772644</v>
      </c>
      <c r="AZ1259">
        <v>0.15416119446059651</v>
      </c>
    </row>
    <row r="1260" spans="11:52" ht="14.4">
      <c r="K1260" t="s">
        <v>2014</v>
      </c>
      <c r="L1260" t="s">
        <v>2004</v>
      </c>
      <c r="M1260" t="s">
        <v>19</v>
      </c>
      <c r="N1260" t="s">
        <v>80</v>
      </c>
      <c r="AD1260">
        <v>8.1307415506381014E-2</v>
      </c>
      <c r="AF1260">
        <v>8.102387167665831E-2</v>
      </c>
      <c r="AH1260">
        <v>0.10611890050844752</v>
      </c>
      <c r="AJ1260">
        <v>0.10466002833180296</v>
      </c>
      <c r="AL1260">
        <v>9.0668277668556577E-2</v>
      </c>
      <c r="AN1260">
        <v>6.9233124159350706E-2</v>
      </c>
      <c r="AP1260">
        <v>6.5768399915940648E-2</v>
      </c>
      <c r="AR1260">
        <v>5.5935857871589313E-2</v>
      </c>
      <c r="AT1260">
        <v>9.9324234360930894E-2</v>
      </c>
      <c r="AV1260">
        <v>6.4878801227989086E-2</v>
      </c>
      <c r="AX1260">
        <v>8.7715114442224129E-2</v>
      </c>
      <c r="AZ1260">
        <v>5.2147157550364504E-2</v>
      </c>
    </row>
    <row r="1261" spans="11:52" ht="14.4">
      <c r="K1261" t="s">
        <v>2015</v>
      </c>
      <c r="L1261" t="s">
        <v>2004</v>
      </c>
      <c r="M1261" t="s">
        <v>20</v>
      </c>
      <c r="N1261" t="s">
        <v>80</v>
      </c>
      <c r="AD1261">
        <v>0.17111648856432299</v>
      </c>
      <c r="AF1261">
        <v>0.15293306091321662</v>
      </c>
      <c r="AH1261">
        <v>0.19547580034507736</v>
      </c>
      <c r="AJ1261">
        <v>0.14229882400352503</v>
      </c>
      <c r="AL1261">
        <v>0.21447763710304296</v>
      </c>
      <c r="AN1261">
        <v>0.19133569618336835</v>
      </c>
      <c r="AP1261">
        <v>0.22721741428698039</v>
      </c>
      <c r="AR1261">
        <v>0.18094104313767728</v>
      </c>
      <c r="AT1261">
        <v>0.20453258582760531</v>
      </c>
      <c r="AV1261">
        <v>0.15018402748608192</v>
      </c>
      <c r="AX1261">
        <v>0.23044735694410451</v>
      </c>
      <c r="AZ1261">
        <v>0.2053147742327357</v>
      </c>
    </row>
    <row r="1262" spans="11:52" ht="14.4">
      <c r="K1262" t="s">
        <v>2016</v>
      </c>
      <c r="L1262" t="s">
        <v>2004</v>
      </c>
      <c r="M1262" t="s">
        <v>21</v>
      </c>
      <c r="N1262" t="s">
        <v>80</v>
      </c>
      <c r="AC1262">
        <v>0</v>
      </c>
      <c r="AD1262">
        <v>0.43450745342637453</v>
      </c>
      <c r="AE1262">
        <v>0.82121262432854292</v>
      </c>
      <c r="AF1262">
        <v>0.41572699223388843</v>
      </c>
      <c r="AG1262">
        <v>0</v>
      </c>
      <c r="AH1262">
        <v>0.45065442007597761</v>
      </c>
      <c r="AI1262">
        <v>0</v>
      </c>
      <c r="AJ1262">
        <v>0.3765766037514911</v>
      </c>
      <c r="AK1262">
        <v>0</v>
      </c>
      <c r="AL1262">
        <v>0.35701690781762002</v>
      </c>
      <c r="AN1262">
        <v>0.34492713966500821</v>
      </c>
    </row>
    <row r="1263" spans="11:52" ht="14.4">
      <c r="K1263" t="s">
        <v>2017</v>
      </c>
      <c r="L1263" t="s">
        <v>2004</v>
      </c>
      <c r="M1263" t="s">
        <v>22</v>
      </c>
      <c r="N1263" t="s">
        <v>80</v>
      </c>
      <c r="AD1263">
        <v>0.12442293241550016</v>
      </c>
      <c r="AF1263">
        <v>6.3260711443132223E-2</v>
      </c>
      <c r="AH1263">
        <v>2.6153155316597627E-2</v>
      </c>
      <c r="AJ1263">
        <v>4.0060029271446786E-2</v>
      </c>
      <c r="AL1263">
        <v>2.6531244538475791E-2</v>
      </c>
      <c r="AN1263">
        <v>2.070754482895143E-2</v>
      </c>
      <c r="AP1263">
        <v>2.6248977049756761E-2</v>
      </c>
      <c r="AR1263">
        <v>2.6139296352862801E-2</v>
      </c>
      <c r="AT1263">
        <v>2.1131675643272653E-2</v>
      </c>
      <c r="AV1263">
        <v>1.6756584631678208E-2</v>
      </c>
      <c r="AX1263">
        <v>3.7073712309169421E-2</v>
      </c>
      <c r="AZ1263">
        <v>2.1391897494642539E-2</v>
      </c>
    </row>
    <row r="1264" spans="11:52" ht="14.4">
      <c r="K1264" t="s">
        <v>2018</v>
      </c>
      <c r="L1264" t="s">
        <v>2004</v>
      </c>
      <c r="M1264" t="s">
        <v>90</v>
      </c>
      <c r="N1264" t="s">
        <v>80</v>
      </c>
      <c r="AC1264">
        <v>1.6994781587436597E-5</v>
      </c>
      <c r="AD1264">
        <v>7.4836091486823683E-4</v>
      </c>
      <c r="AF1264">
        <v>4.0189782325050511E-4</v>
      </c>
      <c r="AH1264">
        <v>1.3499360148631418E-2</v>
      </c>
      <c r="AJ1264">
        <v>3.0384477094683045E-3</v>
      </c>
      <c r="AL1264">
        <v>8.5799259213397035E-4</v>
      </c>
      <c r="AN1264">
        <v>2.2321306885216025E-2</v>
      </c>
      <c r="AP1264">
        <v>1.7076102730013067E-2</v>
      </c>
      <c r="AR1264">
        <v>1.4969728596810504E-2</v>
      </c>
      <c r="AT1264">
        <v>7.702297067079142E-3</v>
      </c>
      <c r="AV1264">
        <v>6.583514083846634E-3</v>
      </c>
      <c r="AX1264">
        <v>6.6468792982907849E-3</v>
      </c>
      <c r="AZ1264">
        <v>4.2391052976139222E-3</v>
      </c>
    </row>
    <row r="1265" spans="11:52" ht="14.4">
      <c r="K1265" t="s">
        <v>2019</v>
      </c>
      <c r="L1265" t="s">
        <v>2004</v>
      </c>
      <c r="M1265" t="s">
        <v>23</v>
      </c>
      <c r="N1265" t="s">
        <v>80</v>
      </c>
      <c r="AD1265">
        <v>7.9996938212413878E-3</v>
      </c>
      <c r="AF1265">
        <v>8.5950638173656738E-2</v>
      </c>
      <c r="AH1265">
        <v>2.4162056094079884E-2</v>
      </c>
      <c r="AJ1265">
        <v>4.1102329157728434E-2</v>
      </c>
      <c r="AL1265">
        <v>2.3992095627599359E-2</v>
      </c>
      <c r="AN1265">
        <v>7.5626050690123887E-3</v>
      </c>
      <c r="AP1265">
        <v>0.1452180795234744</v>
      </c>
      <c r="AR1265">
        <v>0.20324544338671752</v>
      </c>
      <c r="AT1265">
        <v>1.4948321673205306E-2</v>
      </c>
      <c r="AV1265">
        <v>1.4696491999484848E-2</v>
      </c>
      <c r="AX1265">
        <v>6.6141556285473748E-3</v>
      </c>
      <c r="AZ1265">
        <v>3.771256311535865E-3</v>
      </c>
    </row>
    <row r="1266" spans="11:52" ht="14.4">
      <c r="K1266" t="s">
        <v>2020</v>
      </c>
      <c r="L1266" t="s">
        <v>2004</v>
      </c>
      <c r="M1266" t="s">
        <v>24</v>
      </c>
      <c r="N1266" t="s">
        <v>80</v>
      </c>
      <c r="AD1266">
        <v>2.3184227282318507E-2</v>
      </c>
      <c r="AF1266">
        <v>1.5883355570296274E-2</v>
      </c>
      <c r="AH1266">
        <v>3.2395307476865934E-2</v>
      </c>
      <c r="AJ1266">
        <v>3.3879270260231457E-2</v>
      </c>
      <c r="AL1266">
        <v>4.5446152235081874E-2</v>
      </c>
      <c r="AN1266">
        <v>0.17029836656782918</v>
      </c>
      <c r="AP1266">
        <v>0.22169557770183068</v>
      </c>
      <c r="AR1266">
        <v>0.22189332048745009</v>
      </c>
      <c r="AT1266">
        <v>0.3774499432242831</v>
      </c>
      <c r="AV1266">
        <v>0.3763010447386862</v>
      </c>
      <c r="AX1266">
        <v>0.49643573813775566</v>
      </c>
      <c r="AZ1266">
        <v>0.42315568705667478</v>
      </c>
    </row>
    <row r="1267" spans="11:52" ht="14.4">
      <c r="K1267" t="s">
        <v>2021</v>
      </c>
      <c r="L1267" t="s">
        <v>2004</v>
      </c>
      <c r="M1267" t="s">
        <v>1386</v>
      </c>
      <c r="N1267" t="s">
        <v>80</v>
      </c>
      <c r="O1267" t="s">
        <v>6079</v>
      </c>
      <c r="P1267" t="s">
        <v>6079</v>
      </c>
      <c r="Q1267" t="s">
        <v>6079</v>
      </c>
      <c r="R1267" t="s">
        <v>6079</v>
      </c>
      <c r="S1267" t="s">
        <v>6079</v>
      </c>
      <c r="T1267" t="s">
        <v>6079</v>
      </c>
      <c r="U1267" t="s">
        <v>6079</v>
      </c>
      <c r="V1267" t="s">
        <v>6079</v>
      </c>
      <c r="W1267" t="s">
        <v>6079</v>
      </c>
      <c r="X1267" t="s">
        <v>6079</v>
      </c>
      <c r="Y1267" t="s">
        <v>6079</v>
      </c>
      <c r="Z1267" t="s">
        <v>6079</v>
      </c>
      <c r="AA1267" t="s">
        <v>6079</v>
      </c>
      <c r="AD1267">
        <v>0.14379524992512105</v>
      </c>
      <c r="AF1267">
        <v>0.22366126784417051</v>
      </c>
      <c r="AH1267">
        <v>0.22328417400504671</v>
      </c>
      <c r="AJ1267">
        <v>0.14953405816863466</v>
      </c>
      <c r="AL1267">
        <v>0.39190129149539427</v>
      </c>
      <c r="AN1267">
        <v>0.99953114733071458</v>
      </c>
      <c r="AP1267">
        <v>0.99964450173353692</v>
      </c>
      <c r="AR1267">
        <v>0.34863653414229018</v>
      </c>
      <c r="AT1267">
        <v>0.31455604520008246</v>
      </c>
      <c r="AV1267">
        <v>0.35610828562777003</v>
      </c>
      <c r="AX1267">
        <v>0.56796089610560696</v>
      </c>
      <c r="AZ1267">
        <v>2.6273321169237151E-2</v>
      </c>
    </row>
    <row r="1268" spans="11:52" ht="14.4">
      <c r="K1268" t="s">
        <v>2022</v>
      </c>
      <c r="L1268" t="s">
        <v>2004</v>
      </c>
      <c r="M1268" t="s">
        <v>25</v>
      </c>
      <c r="N1268" t="s">
        <v>80</v>
      </c>
      <c r="AD1268">
        <v>0.10813724900618764</v>
      </c>
      <c r="AF1268">
        <v>8.1040802786463584E-2</v>
      </c>
      <c r="AH1268">
        <v>9.9060921233087393E-2</v>
      </c>
      <c r="AJ1268">
        <v>8.6471948178609634E-2</v>
      </c>
      <c r="AL1268">
        <v>9.265402764342584E-2</v>
      </c>
      <c r="AN1268">
        <v>8.7268759959865383E-2</v>
      </c>
      <c r="AP1268">
        <v>0.10956803088517472</v>
      </c>
      <c r="AR1268">
        <v>9.2712714216680772E-2</v>
      </c>
      <c r="AT1268">
        <v>7.2274138044481476E-2</v>
      </c>
      <c r="AV1268">
        <v>5.1726974418717105E-2</v>
      </c>
      <c r="AX1268">
        <v>7.1060090385261496E-2</v>
      </c>
      <c r="AZ1268">
        <v>5.492466057215719E-2</v>
      </c>
    </row>
    <row r="1269" spans="11:52" ht="14.4">
      <c r="K1269" t="s">
        <v>6227</v>
      </c>
      <c r="L1269" t="s">
        <v>2004</v>
      </c>
      <c r="M1269" t="s">
        <v>5610</v>
      </c>
      <c r="N1269" t="s">
        <v>80</v>
      </c>
      <c r="AP1269" t="s">
        <v>6079</v>
      </c>
      <c r="AQ1269" t="s">
        <v>6079</v>
      </c>
      <c r="AR1269" t="s">
        <v>6079</v>
      </c>
      <c r="AS1269" t="s">
        <v>6079</v>
      </c>
      <c r="AT1269">
        <v>4.9446581551838408E-3</v>
      </c>
      <c r="AV1269">
        <v>2.8695822810509788E-3</v>
      </c>
      <c r="AX1269">
        <v>2.1427022481262975E-3</v>
      </c>
      <c r="AZ1269">
        <v>1.2159121440589772E-3</v>
      </c>
    </row>
    <row r="1270" spans="11:52" ht="14.4">
      <c r="K1270" t="s">
        <v>2023</v>
      </c>
      <c r="L1270" t="s">
        <v>2004</v>
      </c>
      <c r="M1270" t="s">
        <v>98</v>
      </c>
      <c r="N1270" t="s">
        <v>80</v>
      </c>
      <c r="AD1270">
        <v>7.2932036739813605E-2</v>
      </c>
      <c r="AF1270">
        <v>2.4152378182635371E-2</v>
      </c>
      <c r="AH1270">
        <v>1.7788605527353632E-2</v>
      </c>
      <c r="AJ1270">
        <v>4.9485362552846919E-2</v>
      </c>
      <c r="AL1270">
        <v>2.0859929338673162E-2</v>
      </c>
      <c r="AN1270">
        <v>6.1873648488718668E-3</v>
      </c>
      <c r="AP1270">
        <v>8.8092675769666767E-3</v>
      </c>
      <c r="AR1270">
        <v>5.1307091684646335E-3</v>
      </c>
      <c r="AT1270">
        <v>9.3265441025513758E-4</v>
      </c>
      <c r="AV1270">
        <v>4.4251629572809679E-3</v>
      </c>
      <c r="AX1270">
        <v>5.1490016601797072E-3</v>
      </c>
      <c r="AZ1270">
        <v>1.4455737603863927E-2</v>
      </c>
    </row>
    <row r="1271" spans="11:52" ht="14.4">
      <c r="K1271" t="s">
        <v>2024</v>
      </c>
      <c r="L1271" t="s">
        <v>2004</v>
      </c>
      <c r="M1271" t="s">
        <v>94</v>
      </c>
      <c r="N1271" t="s">
        <v>80</v>
      </c>
      <c r="AD1271">
        <v>1.2850773216400966E-3</v>
      </c>
      <c r="AF1271">
        <v>6.2449936360819205E-3</v>
      </c>
      <c r="AH1271">
        <v>4.9106873913163811E-2</v>
      </c>
      <c r="AJ1271">
        <v>1.0788049878758149E-2</v>
      </c>
      <c r="AL1271">
        <v>9.0286383293921636E-4</v>
      </c>
      <c r="AN1271">
        <v>6.5943070266921678E-4</v>
      </c>
      <c r="AP1271">
        <v>8.0870325401252176E-4</v>
      </c>
      <c r="AR1271">
        <v>0</v>
      </c>
      <c r="AT1271">
        <v>0</v>
      </c>
      <c r="AV1271">
        <v>0</v>
      </c>
      <c r="AX1271">
        <v>0</v>
      </c>
      <c r="AZ1271">
        <v>0</v>
      </c>
    </row>
    <row r="1272" spans="11:52" ht="14.4">
      <c r="K1272" t="s">
        <v>2025</v>
      </c>
      <c r="L1272" t="s">
        <v>2004</v>
      </c>
      <c r="M1272" t="s">
        <v>99</v>
      </c>
      <c r="N1272" t="s">
        <v>80</v>
      </c>
      <c r="AD1272">
        <v>2.9468955700582271E-2</v>
      </c>
      <c r="AF1272">
        <v>3.7870320193079073E-2</v>
      </c>
      <c r="AH1272">
        <v>1.6883547394339896E-2</v>
      </c>
      <c r="AJ1272">
        <v>2.3876292690630161E-2</v>
      </c>
      <c r="AL1272">
        <v>3.2514169364825302E-4</v>
      </c>
      <c r="AN1272">
        <v>7.818119101014313E-5</v>
      </c>
      <c r="AP1272">
        <v>1.4013047099270329E-3</v>
      </c>
      <c r="AR1272">
        <v>3.1046234663826017E-3</v>
      </c>
      <c r="AT1272">
        <v>1.7829027460652747E-3</v>
      </c>
      <c r="AV1272">
        <v>2.8499972568108586E-3</v>
      </c>
      <c r="AX1272">
        <v>7.1402818511157734E-3</v>
      </c>
      <c r="AZ1272">
        <v>6.5150885002646748E-3</v>
      </c>
    </row>
    <row r="1273" spans="11:52" ht="14.4">
      <c r="K1273" t="s">
        <v>2026</v>
      </c>
      <c r="L1273" t="s">
        <v>2004</v>
      </c>
      <c r="M1273" t="s">
        <v>26</v>
      </c>
      <c r="N1273" t="s">
        <v>80</v>
      </c>
      <c r="O1273" t="s">
        <v>6079</v>
      </c>
      <c r="P1273" t="s">
        <v>6079</v>
      </c>
      <c r="Q1273" t="s">
        <v>6079</v>
      </c>
      <c r="R1273" t="s">
        <v>6079</v>
      </c>
      <c r="S1273" t="s">
        <v>6079</v>
      </c>
      <c r="AD1273">
        <v>0</v>
      </c>
      <c r="AF1273">
        <v>0</v>
      </c>
      <c r="AH1273">
        <v>0</v>
      </c>
      <c r="AJ1273">
        <v>0</v>
      </c>
      <c r="AL1273">
        <v>0</v>
      </c>
      <c r="AN1273">
        <v>0</v>
      </c>
      <c r="AP1273">
        <v>0</v>
      </c>
      <c r="AR1273">
        <v>0</v>
      </c>
      <c r="AT1273">
        <v>0</v>
      </c>
      <c r="AV1273">
        <v>0</v>
      </c>
      <c r="AX1273">
        <v>0</v>
      </c>
      <c r="AZ1273">
        <v>0</v>
      </c>
    </row>
    <row r="1274" spans="11:52" ht="14.4">
      <c r="K1274" t="s">
        <v>2027</v>
      </c>
      <c r="L1274" t="s">
        <v>2004</v>
      </c>
      <c r="M1274" t="s">
        <v>27</v>
      </c>
      <c r="N1274" t="s">
        <v>80</v>
      </c>
      <c r="AD1274">
        <v>1.6719456684349345E-2</v>
      </c>
      <c r="AF1274">
        <v>1.5318645501193152E-2</v>
      </c>
      <c r="AH1274">
        <v>2.1091017825211885E-2</v>
      </c>
      <c r="AJ1274">
        <v>1.1754399942754947E-2</v>
      </c>
      <c r="AL1274">
        <v>1.8355751270563801E-2</v>
      </c>
      <c r="AN1274">
        <v>1.1359359868817528E-2</v>
      </c>
      <c r="AP1274">
        <v>1.597038061248493E-2</v>
      </c>
      <c r="AR1274">
        <v>1.6964449473568781E-2</v>
      </c>
      <c r="AT1274">
        <v>2.8152821299947197E-2</v>
      </c>
      <c r="AV1274">
        <v>3.4873359149203843E-2</v>
      </c>
      <c r="AX1274">
        <v>6.1171204725361306E-2</v>
      </c>
      <c r="AZ1274">
        <v>1.9213033979861863E-2</v>
      </c>
    </row>
    <row r="1275" spans="11:52" ht="14.4">
      <c r="K1275" t="s">
        <v>2028</v>
      </c>
      <c r="L1275" t="s">
        <v>2004</v>
      </c>
      <c r="M1275" t="s">
        <v>28</v>
      </c>
      <c r="N1275" t="s">
        <v>80</v>
      </c>
      <c r="AC1275">
        <v>0.3987145695643966</v>
      </c>
      <c r="AD1275">
        <v>0.35861463577085023</v>
      </c>
      <c r="AE1275">
        <v>0</v>
      </c>
      <c r="AF1275">
        <v>0.20060668727722605</v>
      </c>
      <c r="AG1275">
        <v>0</v>
      </c>
      <c r="AH1275">
        <v>0.19830019314059569</v>
      </c>
      <c r="AI1275">
        <v>0</v>
      </c>
      <c r="AJ1275">
        <v>0.16637011656960546</v>
      </c>
      <c r="AK1275">
        <v>0</v>
      </c>
      <c r="AL1275">
        <v>0.26635147358351247</v>
      </c>
      <c r="AN1275">
        <v>0.27316220080558062</v>
      </c>
      <c r="AP1275" t="s">
        <v>6079</v>
      </c>
      <c r="AQ1275" t="s">
        <v>6079</v>
      </c>
      <c r="AR1275" t="s">
        <v>6079</v>
      </c>
      <c r="AS1275" t="s">
        <v>6079</v>
      </c>
      <c r="AT1275">
        <v>0.16569415739839111</v>
      </c>
      <c r="AV1275">
        <v>9.4012070526524341E-2</v>
      </c>
      <c r="AX1275">
        <v>7.3860330902687371E-2</v>
      </c>
      <c r="AZ1275">
        <v>0.12365395707229514</v>
      </c>
    </row>
    <row r="1276" spans="11:52" ht="14.4">
      <c r="K1276" t="s">
        <v>2029</v>
      </c>
      <c r="L1276" t="s">
        <v>2004</v>
      </c>
      <c r="M1276" t="s">
        <v>29</v>
      </c>
      <c r="N1276" t="s">
        <v>80</v>
      </c>
      <c r="AD1276">
        <v>5.3709077887047457E-2</v>
      </c>
      <c r="AF1276">
        <v>6.691192014505204E-2</v>
      </c>
      <c r="AH1276">
        <v>6.5990920625532912E-2</v>
      </c>
      <c r="AJ1276">
        <v>1.5166021251900204E-2</v>
      </c>
      <c r="AL1276">
        <v>1.3574881227630658E-2</v>
      </c>
      <c r="AN1276">
        <v>1.1706584019446679E-2</v>
      </c>
      <c r="AP1276">
        <v>8.5582568923623734E-3</v>
      </c>
      <c r="AR1276">
        <v>2.565425575142154E-3</v>
      </c>
      <c r="AT1276">
        <v>6.8378812388791618E-3</v>
      </c>
      <c r="AV1276">
        <v>4.4545566612900576E-3</v>
      </c>
      <c r="AX1276">
        <v>1.1345394350755206E-2</v>
      </c>
      <c r="AZ1276">
        <v>9.1318325327057418E-3</v>
      </c>
    </row>
    <row r="1277" spans="11:52" ht="14.4">
      <c r="K1277" t="s">
        <v>2030</v>
      </c>
      <c r="L1277" t="s">
        <v>2004</v>
      </c>
      <c r="M1277" t="s">
        <v>30</v>
      </c>
      <c r="N1277" t="s">
        <v>80</v>
      </c>
      <c r="AD1277">
        <v>0.14428637941758918</v>
      </c>
      <c r="AF1277">
        <v>0.16142084244166918</v>
      </c>
      <c r="AH1277">
        <v>0.15704850331328774</v>
      </c>
      <c r="AJ1277">
        <v>7.8632030892977642E-2</v>
      </c>
      <c r="AL1277">
        <v>0.15488495722019996</v>
      </c>
      <c r="AN1277">
        <v>3.8490045750992533E-2</v>
      </c>
      <c r="AP1277">
        <v>2.1055116032757545E-2</v>
      </c>
      <c r="AR1277">
        <v>1.2578571186757519E-2</v>
      </c>
      <c r="AT1277">
        <v>3.7236149115076125E-2</v>
      </c>
      <c r="AV1277">
        <v>1.6592896324929204E-2</v>
      </c>
      <c r="AX1277">
        <v>1.671698094011213E-2</v>
      </c>
      <c r="AZ1277">
        <v>6.0278763789983585E-3</v>
      </c>
    </row>
    <row r="1278" spans="11:52" ht="14.4">
      <c r="K1278" t="s">
        <v>2031</v>
      </c>
      <c r="L1278" t="s">
        <v>2004</v>
      </c>
      <c r="M1278" t="s">
        <v>100</v>
      </c>
      <c r="N1278" t="s">
        <v>80</v>
      </c>
      <c r="AD1278">
        <v>0.256546092320521</v>
      </c>
      <c r="AF1278">
        <v>0.29524952070175509</v>
      </c>
      <c r="AH1278">
        <v>0.29090175450234707</v>
      </c>
      <c r="AJ1278">
        <v>0.32035420032769979</v>
      </c>
      <c r="AL1278">
        <v>0.34326032969044856</v>
      </c>
      <c r="AN1278">
        <v>0.33557649741998613</v>
      </c>
      <c r="AP1278">
        <v>0.46234090467653127</v>
      </c>
      <c r="AR1278">
        <v>0.45290607752801165</v>
      </c>
      <c r="AT1278">
        <v>0.47798476179013033</v>
      </c>
      <c r="AV1278">
        <v>0.4739979853160502</v>
      </c>
      <c r="AX1278">
        <v>0.46984163935430762</v>
      </c>
      <c r="AZ1278">
        <v>0.46664337843470594</v>
      </c>
    </row>
    <row r="1279" spans="11:52" ht="14.4">
      <c r="K1279" t="s">
        <v>2032</v>
      </c>
      <c r="L1279" t="s">
        <v>2004</v>
      </c>
      <c r="M1279" t="s">
        <v>31</v>
      </c>
      <c r="N1279" t="s">
        <v>80</v>
      </c>
      <c r="AD1279">
        <v>0.14796254220259186</v>
      </c>
      <c r="AF1279">
        <v>8.840263407004631E-2</v>
      </c>
      <c r="AH1279">
        <v>0.12019311854694664</v>
      </c>
      <c r="AJ1279">
        <v>0.11216027844291553</v>
      </c>
      <c r="AL1279">
        <v>0.14818772494381302</v>
      </c>
      <c r="AN1279">
        <v>0.16225178181039884</v>
      </c>
      <c r="AP1279">
        <v>0.2104497280984125</v>
      </c>
      <c r="AR1279">
        <v>0.16308023492107429</v>
      </c>
      <c r="AT1279">
        <v>0.15422528382050626</v>
      </c>
      <c r="AV1279">
        <v>0.14521540364888982</v>
      </c>
      <c r="AX1279">
        <v>0.13127749991300483</v>
      </c>
      <c r="AZ1279">
        <v>7.209184892928347E-2</v>
      </c>
    </row>
    <row r="1280" spans="11:52" ht="14.4">
      <c r="K1280" t="s">
        <v>2033</v>
      </c>
      <c r="L1280" t="s">
        <v>2004</v>
      </c>
      <c r="M1280" t="s">
        <v>32</v>
      </c>
      <c r="N1280" t="s">
        <v>80</v>
      </c>
      <c r="O1280" t="s">
        <v>6079</v>
      </c>
      <c r="P1280" t="s">
        <v>6079</v>
      </c>
      <c r="Q1280" t="s">
        <v>6079</v>
      </c>
      <c r="R1280" t="s">
        <v>6079</v>
      </c>
      <c r="S1280" t="s">
        <v>6079</v>
      </c>
      <c r="AD1280">
        <v>9.9773907526723663E-3</v>
      </c>
      <c r="AF1280">
        <v>1.0163294763305866E-2</v>
      </c>
      <c r="AH1280">
        <v>1.952215355609092E-2</v>
      </c>
      <c r="AJ1280">
        <v>9.2248659204993201E-4</v>
      </c>
      <c r="AL1280">
        <v>5.5487579994420715E-4</v>
      </c>
      <c r="AN1280">
        <v>1.0404712677669299E-2</v>
      </c>
      <c r="AP1280">
        <v>1.6371970072748439E-4</v>
      </c>
      <c r="AR1280">
        <v>0</v>
      </c>
      <c r="AT1280">
        <v>0</v>
      </c>
      <c r="AV1280">
        <v>2.8508227546387161E-5</v>
      </c>
      <c r="AX1280">
        <v>1.4779552735796501E-4</v>
      </c>
      <c r="AZ1280">
        <v>0</v>
      </c>
    </row>
    <row r="1281" spans="11:52" ht="14.4">
      <c r="K1281" t="s">
        <v>2034</v>
      </c>
      <c r="L1281" t="s">
        <v>2004</v>
      </c>
      <c r="M1281" t="s">
        <v>93</v>
      </c>
      <c r="N1281" t="s">
        <v>80</v>
      </c>
      <c r="AD1281">
        <v>8.0245782191871277E-3</v>
      </c>
      <c r="AF1281">
        <v>5.0491895630394377E-7</v>
      </c>
      <c r="AH1281">
        <v>3.2536084639216405E-3</v>
      </c>
      <c r="AJ1281">
        <v>7.5849423570584315E-4</v>
      </c>
      <c r="AL1281">
        <v>6.9502410413691861E-3</v>
      </c>
      <c r="AN1281">
        <v>2.9369898397400376E-3</v>
      </c>
      <c r="AP1281">
        <v>2.2689796993244089E-2</v>
      </c>
      <c r="AR1281">
        <v>6.6440999175715748E-3</v>
      </c>
      <c r="AT1281">
        <v>4.9539106772641291E-3</v>
      </c>
      <c r="AV1281">
        <v>1.5500818179785276E-3</v>
      </c>
      <c r="AX1281">
        <v>4.419073991561666E-3</v>
      </c>
      <c r="AZ1281">
        <v>2.6780095520447596E-3</v>
      </c>
    </row>
    <row r="1282" spans="11:52" ht="14.4">
      <c r="K1282" t="s">
        <v>2035</v>
      </c>
      <c r="L1282" t="s">
        <v>2036</v>
      </c>
      <c r="M1282" t="s">
        <v>13</v>
      </c>
      <c r="N1282" t="s">
        <v>80</v>
      </c>
      <c r="AD1282">
        <v>4.0932338005758219E-2</v>
      </c>
      <c r="AF1282">
        <v>3.1417056403712826E-2</v>
      </c>
      <c r="AH1282">
        <v>3.2061033332124497E-2</v>
      </c>
      <c r="AJ1282">
        <v>2.2230808574495612E-2</v>
      </c>
      <c r="AL1282">
        <v>8.3482628059230336E-3</v>
      </c>
      <c r="AN1282">
        <v>5.8224493652785933E-3</v>
      </c>
      <c r="AP1282">
        <v>5.2045366483662193E-3</v>
      </c>
      <c r="AR1282">
        <v>3.8979136601126176E-3</v>
      </c>
      <c r="AT1282">
        <v>1.9028082921514135E-3</v>
      </c>
      <c r="AV1282">
        <v>2.0710569918847258E-3</v>
      </c>
      <c r="AX1282">
        <v>1.4679919977390466E-3</v>
      </c>
      <c r="AZ1282">
        <v>2.2623644170700992E-3</v>
      </c>
    </row>
    <row r="1283" spans="11:52" ht="14.4">
      <c r="K1283" t="s">
        <v>2037</v>
      </c>
      <c r="L1283" t="s">
        <v>2036</v>
      </c>
      <c r="M1283" t="s">
        <v>14</v>
      </c>
      <c r="N1283" t="s">
        <v>80</v>
      </c>
      <c r="AD1283">
        <v>5.2225975600155853E-5</v>
      </c>
      <c r="AF1283">
        <v>5.0336630046857419E-5</v>
      </c>
      <c r="AH1283">
        <v>1.8001792369773414E-4</v>
      </c>
      <c r="AJ1283">
        <v>4.4063914748106858E-4</v>
      </c>
      <c r="AL1283">
        <v>3.4495876856986484E-4</v>
      </c>
      <c r="AN1283">
        <v>3.4992758022510769E-4</v>
      </c>
      <c r="AP1283">
        <v>2.745432208471171E-4</v>
      </c>
      <c r="AR1283">
        <v>2.8285454166866687E-4</v>
      </c>
      <c r="AT1283">
        <v>2.614817923317223E-4</v>
      </c>
      <c r="AV1283">
        <v>2.7548334677131482E-4</v>
      </c>
      <c r="AX1283">
        <v>0</v>
      </c>
      <c r="AZ1283">
        <v>8.8571810466635747E-4</v>
      </c>
    </row>
    <row r="1284" spans="11:52" ht="14.4">
      <c r="K1284" t="s">
        <v>2038</v>
      </c>
      <c r="L1284" t="s">
        <v>2036</v>
      </c>
      <c r="M1284" t="s">
        <v>92</v>
      </c>
      <c r="N1284" t="s">
        <v>80</v>
      </c>
      <c r="AD1284">
        <v>0</v>
      </c>
      <c r="AF1284">
        <v>0</v>
      </c>
      <c r="AH1284">
        <v>0</v>
      </c>
      <c r="AJ1284">
        <v>0</v>
      </c>
      <c r="AL1284">
        <v>0</v>
      </c>
      <c r="AN1284">
        <v>0</v>
      </c>
      <c r="AP1284">
        <v>0</v>
      </c>
      <c r="AR1284">
        <v>0</v>
      </c>
      <c r="AT1284">
        <v>0</v>
      </c>
      <c r="AV1284">
        <v>0</v>
      </c>
      <c r="AX1284">
        <v>0</v>
      </c>
      <c r="AZ1284">
        <v>0</v>
      </c>
    </row>
    <row r="1285" spans="11:52" ht="14.4">
      <c r="K1285" t="s">
        <v>2039</v>
      </c>
      <c r="L1285" t="s">
        <v>2036</v>
      </c>
      <c r="M1285" t="s">
        <v>15</v>
      </c>
      <c r="N1285" t="s">
        <v>80</v>
      </c>
      <c r="AD1285">
        <v>0</v>
      </c>
      <c r="AF1285">
        <v>0</v>
      </c>
      <c r="AH1285">
        <v>0</v>
      </c>
      <c r="AJ1285">
        <v>0</v>
      </c>
      <c r="AL1285">
        <v>0</v>
      </c>
      <c r="AN1285">
        <v>0</v>
      </c>
      <c r="AP1285">
        <v>0</v>
      </c>
      <c r="AR1285">
        <v>0</v>
      </c>
      <c r="AT1285">
        <v>0</v>
      </c>
      <c r="AV1285">
        <v>0</v>
      </c>
      <c r="AX1285">
        <v>0</v>
      </c>
      <c r="AZ1285">
        <v>0</v>
      </c>
    </row>
    <row r="1286" spans="11:52" ht="14.4">
      <c r="K1286" t="s">
        <v>2040</v>
      </c>
      <c r="L1286" t="s">
        <v>2036</v>
      </c>
      <c r="M1286" t="s">
        <v>91</v>
      </c>
      <c r="N1286" t="s">
        <v>80</v>
      </c>
      <c r="AD1286">
        <v>6.7438738961848183E-2</v>
      </c>
      <c r="AF1286">
        <v>6.2481698394265893E-2</v>
      </c>
      <c r="AH1286">
        <v>5.3326400893440873E-2</v>
      </c>
      <c r="AJ1286">
        <v>5.6539299560393157E-2</v>
      </c>
      <c r="AL1286">
        <v>0.11155223194907</v>
      </c>
      <c r="AN1286">
        <v>0.12231609172973544</v>
      </c>
      <c r="AP1286">
        <v>0.13603180455276617</v>
      </c>
      <c r="AR1286">
        <v>0.13879335436202891</v>
      </c>
      <c r="AT1286">
        <v>0.16189304779513897</v>
      </c>
      <c r="AV1286">
        <v>0.18700966035195177</v>
      </c>
      <c r="AX1286">
        <v>0.18244554828795839</v>
      </c>
      <c r="AZ1286">
        <v>9.5171178774143099E-3</v>
      </c>
    </row>
    <row r="1287" spans="11:52" ht="14.4">
      <c r="K1287" t="s">
        <v>2041</v>
      </c>
      <c r="L1287" t="s">
        <v>2036</v>
      </c>
      <c r="M1287" t="s">
        <v>16</v>
      </c>
      <c r="N1287" t="s">
        <v>80</v>
      </c>
      <c r="AD1287">
        <v>1.6937378745735854E-2</v>
      </c>
      <c r="AF1287">
        <v>1.510606765601424E-2</v>
      </c>
      <c r="AH1287">
        <v>3.0535594460290454E-2</v>
      </c>
      <c r="AJ1287">
        <v>3.2969222017602849E-2</v>
      </c>
      <c r="AL1287">
        <v>3.1846480583541496E-2</v>
      </c>
      <c r="AN1287">
        <v>2.4163937819867524E-2</v>
      </c>
      <c r="AP1287">
        <v>3.4561891213674263E-2</v>
      </c>
      <c r="AR1287">
        <v>3.2509181186198846E-2</v>
      </c>
      <c r="AT1287">
        <v>2.9378497411276697E-2</v>
      </c>
      <c r="AV1287">
        <v>2.2745321800388265E-2</v>
      </c>
      <c r="AX1287">
        <v>2.2393455234162321E-2</v>
      </c>
      <c r="AZ1287">
        <v>1.7457406906989686E-2</v>
      </c>
    </row>
    <row r="1288" spans="11:52" ht="14.4">
      <c r="K1288" t="s">
        <v>2042</v>
      </c>
      <c r="L1288" t="s">
        <v>2036</v>
      </c>
      <c r="M1288" t="s">
        <v>17</v>
      </c>
      <c r="N1288" t="s">
        <v>80</v>
      </c>
      <c r="AC1288">
        <v>0</v>
      </c>
      <c r="AD1288">
        <v>1.8393602167777769E-2</v>
      </c>
      <c r="AE1288">
        <v>0</v>
      </c>
      <c r="AF1288">
        <v>2.171201077361715E-2</v>
      </c>
      <c r="AG1288">
        <v>0</v>
      </c>
      <c r="AH1288">
        <v>1.6042194445140597E-2</v>
      </c>
      <c r="AI1288">
        <v>0</v>
      </c>
      <c r="AJ1288">
        <v>1.6706844610427742E-2</v>
      </c>
      <c r="AL1288">
        <v>1.2657771595794126E-2</v>
      </c>
      <c r="AN1288">
        <v>5.2034689920464451E-3</v>
      </c>
      <c r="AP1288">
        <v>1.3312961380334264E-2</v>
      </c>
      <c r="AR1288">
        <v>6.1149975721965693E-4</v>
      </c>
      <c r="AT1288">
        <v>5.4226981495371287E-4</v>
      </c>
      <c r="AV1288">
        <v>5.5911378791677954E-4</v>
      </c>
      <c r="AX1288">
        <v>6.3529514634136526E-4</v>
      </c>
      <c r="AZ1288">
        <v>5.2954791333828966E-4</v>
      </c>
    </row>
    <row r="1289" spans="11:52" ht="14.4">
      <c r="K1289" t="s">
        <v>2043</v>
      </c>
      <c r="L1289" t="s">
        <v>2036</v>
      </c>
      <c r="M1289" t="s">
        <v>97</v>
      </c>
      <c r="N1289" t="s">
        <v>80</v>
      </c>
      <c r="O1289" t="s">
        <v>6079</v>
      </c>
      <c r="P1289" t="s">
        <v>6079</v>
      </c>
      <c r="Q1289" t="s">
        <v>6079</v>
      </c>
      <c r="R1289" t="s">
        <v>6079</v>
      </c>
      <c r="S1289" t="s">
        <v>6079</v>
      </c>
      <c r="T1289" t="s">
        <v>6079</v>
      </c>
      <c r="AD1289">
        <v>0</v>
      </c>
      <c r="AF1289">
        <v>0</v>
      </c>
      <c r="AH1289">
        <v>0.12857781812545602</v>
      </c>
      <c r="AJ1289">
        <v>8.3586041109724854E-2</v>
      </c>
      <c r="AL1289">
        <v>6.8664630623340231E-2</v>
      </c>
      <c r="AN1289">
        <v>6.1116734632572466E-2</v>
      </c>
      <c r="AP1289">
        <v>0.16175356113250353</v>
      </c>
      <c r="AR1289">
        <v>0.13192212242872381</v>
      </c>
      <c r="AT1289">
        <v>9.6344581288816303E-2</v>
      </c>
      <c r="AV1289">
        <v>6.3790016297488913E-2</v>
      </c>
      <c r="AX1289">
        <v>5.8278066447836466E-2</v>
      </c>
      <c r="AZ1289">
        <v>5.2635534171976119E-2</v>
      </c>
    </row>
    <row r="1290" spans="11:52" ht="14.4">
      <c r="K1290" t="s">
        <v>2044</v>
      </c>
      <c r="L1290" t="s">
        <v>2036</v>
      </c>
      <c r="M1290" t="s">
        <v>18</v>
      </c>
      <c r="N1290" t="s">
        <v>80</v>
      </c>
      <c r="AD1290">
        <v>1.2163238804350714E-2</v>
      </c>
      <c r="AF1290">
        <v>7.7868316915887682E-3</v>
      </c>
      <c r="AH1290">
        <v>2.4600971406639298E-4</v>
      </c>
      <c r="AJ1290">
        <v>6.9190675909844117E-3</v>
      </c>
      <c r="AL1290">
        <v>6.1333088898155603E-3</v>
      </c>
      <c r="AN1290">
        <v>5.8221750753215959E-3</v>
      </c>
      <c r="AP1290">
        <v>5.1338271025292799E-3</v>
      </c>
      <c r="AR1290">
        <v>4.9121292454883851E-3</v>
      </c>
      <c r="AT1290">
        <v>3.2840651863593738E-3</v>
      </c>
      <c r="AV1290">
        <v>2.92564898984743E-3</v>
      </c>
      <c r="AX1290">
        <v>2.9954127964311214E-3</v>
      </c>
      <c r="AZ1290">
        <v>2.3880487433382801E-3</v>
      </c>
    </row>
    <row r="1291" spans="11:52" ht="14.4">
      <c r="K1291" t="s">
        <v>2045</v>
      </c>
      <c r="L1291" t="s">
        <v>2036</v>
      </c>
      <c r="M1291" t="s">
        <v>34</v>
      </c>
      <c r="N1291" t="s">
        <v>80</v>
      </c>
      <c r="AC1291">
        <v>4.7629408691229821E-2</v>
      </c>
      <c r="AD1291">
        <v>2.5814079052967252E-2</v>
      </c>
      <c r="AE1291">
        <v>6.7667004209362142E-2</v>
      </c>
      <c r="AF1291">
        <v>1.169396337352825E-2</v>
      </c>
      <c r="AG1291">
        <v>0.1010656448372256</v>
      </c>
      <c r="AH1291">
        <v>1.0094632068237267E-2</v>
      </c>
      <c r="AI1291">
        <v>6.5449255720283955E-2</v>
      </c>
      <c r="AJ1291">
        <v>1.1274694613774738E-2</v>
      </c>
      <c r="AK1291">
        <v>0.44536908003721171</v>
      </c>
      <c r="AL1291">
        <v>1.3379015796620423E-2</v>
      </c>
      <c r="AN1291">
        <v>1.0705024640225059E-2</v>
      </c>
      <c r="AP1291">
        <v>9.8457042341457673E-3</v>
      </c>
      <c r="AR1291">
        <v>8.8988296719114037E-3</v>
      </c>
      <c r="AT1291">
        <v>9.8510080064886391E-3</v>
      </c>
      <c r="AV1291">
        <v>1.010819399838199E-2</v>
      </c>
      <c r="AX1291">
        <v>9.0299155400898317E-3</v>
      </c>
      <c r="AZ1291">
        <v>7.0112563556086593E-3</v>
      </c>
    </row>
    <row r="1292" spans="11:52" ht="14.4">
      <c r="K1292" t="s">
        <v>2046</v>
      </c>
      <c r="L1292" t="s">
        <v>2036</v>
      </c>
      <c r="M1292" t="s">
        <v>19</v>
      </c>
      <c r="N1292" t="s">
        <v>80</v>
      </c>
      <c r="AD1292">
        <v>7.9147924885425731E-3</v>
      </c>
      <c r="AF1292">
        <v>1.4605226507670816E-3</v>
      </c>
      <c r="AH1292">
        <v>3.4600086127864207E-3</v>
      </c>
      <c r="AJ1292">
        <v>2.5844083911814495E-3</v>
      </c>
      <c r="AL1292">
        <v>2.6395269288655666E-3</v>
      </c>
      <c r="AN1292">
        <v>3.0628045142146909E-3</v>
      </c>
      <c r="AP1292">
        <v>1.9261681884630128E-3</v>
      </c>
      <c r="AR1292">
        <v>2.5117592435476331E-3</v>
      </c>
      <c r="AT1292">
        <v>2.0277869111644767E-2</v>
      </c>
      <c r="AV1292">
        <v>1.0876058854385618E-3</v>
      </c>
      <c r="AX1292">
        <v>1.1008640985402268E-3</v>
      </c>
      <c r="AZ1292">
        <v>1.9521262298103949E-3</v>
      </c>
    </row>
    <row r="1293" spans="11:52" ht="14.4">
      <c r="K1293" t="s">
        <v>2047</v>
      </c>
      <c r="L1293" t="s">
        <v>2036</v>
      </c>
      <c r="M1293" t="s">
        <v>20</v>
      </c>
      <c r="N1293" t="s">
        <v>80</v>
      </c>
      <c r="AD1293">
        <v>6.4940392865260321E-2</v>
      </c>
      <c r="AF1293">
        <v>2.5024692312300081E-4</v>
      </c>
      <c r="AH1293">
        <v>1.3293982854898549E-4</v>
      </c>
      <c r="AJ1293">
        <v>6.1510315301446626E-5</v>
      </c>
      <c r="AL1293">
        <v>1.635793309268867E-3</v>
      </c>
      <c r="AN1293">
        <v>1.6336032765096669E-3</v>
      </c>
      <c r="AP1293">
        <v>2.638608803429727E-3</v>
      </c>
      <c r="AR1293">
        <v>3.268712469461445E-3</v>
      </c>
      <c r="AT1293">
        <v>2.3447124802923156E-3</v>
      </c>
      <c r="AV1293">
        <v>1.7287870652874561E-3</v>
      </c>
      <c r="AX1293">
        <v>2.3450813745966165E-3</v>
      </c>
      <c r="AZ1293">
        <v>1.1959695099806426E-3</v>
      </c>
    </row>
    <row r="1294" spans="11:52" ht="14.4">
      <c r="K1294" t="s">
        <v>2048</v>
      </c>
      <c r="L1294" t="s">
        <v>2036</v>
      </c>
      <c r="M1294" t="s">
        <v>21</v>
      </c>
      <c r="N1294" t="s">
        <v>80</v>
      </c>
      <c r="AC1294">
        <v>0</v>
      </c>
      <c r="AD1294">
        <v>6.2550073917325942E-3</v>
      </c>
      <c r="AE1294">
        <v>0</v>
      </c>
      <c r="AF1294">
        <v>1.0120258462043332E-2</v>
      </c>
      <c r="AG1294">
        <v>0</v>
      </c>
      <c r="AH1294">
        <v>7.0919589575532231E-3</v>
      </c>
      <c r="AI1294">
        <v>0</v>
      </c>
      <c r="AJ1294">
        <v>6.7621384768408246E-3</v>
      </c>
      <c r="AK1294">
        <v>0</v>
      </c>
      <c r="AL1294">
        <v>3.766263676735639E-3</v>
      </c>
      <c r="AN1294">
        <v>3.3699259102165035E-3</v>
      </c>
    </row>
    <row r="1295" spans="11:52" ht="14.4">
      <c r="K1295" t="s">
        <v>2049</v>
      </c>
      <c r="L1295" t="s">
        <v>2036</v>
      </c>
      <c r="M1295" t="s">
        <v>22</v>
      </c>
      <c r="N1295" t="s">
        <v>80</v>
      </c>
      <c r="AD1295">
        <v>0</v>
      </c>
      <c r="AF1295">
        <v>0</v>
      </c>
      <c r="AH1295">
        <v>0</v>
      </c>
      <c r="AJ1295">
        <v>0</v>
      </c>
      <c r="AL1295">
        <v>0</v>
      </c>
      <c r="AN1295">
        <v>0</v>
      </c>
      <c r="AP1295">
        <v>0</v>
      </c>
      <c r="AR1295">
        <v>0</v>
      </c>
      <c r="AT1295">
        <v>0</v>
      </c>
      <c r="AV1295">
        <v>0</v>
      </c>
      <c r="AX1295">
        <v>0</v>
      </c>
      <c r="AZ1295">
        <v>0</v>
      </c>
    </row>
    <row r="1296" spans="11:52" ht="14.4">
      <c r="K1296" t="s">
        <v>2050</v>
      </c>
      <c r="L1296" t="s">
        <v>2036</v>
      </c>
      <c r="M1296" t="s">
        <v>90</v>
      </c>
      <c r="N1296" t="s">
        <v>80</v>
      </c>
      <c r="AC1296">
        <v>0</v>
      </c>
      <c r="AD1296">
        <v>0</v>
      </c>
      <c r="AF1296">
        <v>0</v>
      </c>
      <c r="AH1296">
        <v>0</v>
      </c>
      <c r="AJ1296">
        <v>0</v>
      </c>
      <c r="AL1296">
        <v>0</v>
      </c>
      <c r="AN1296">
        <v>0</v>
      </c>
      <c r="AP1296">
        <v>0</v>
      </c>
      <c r="AR1296">
        <v>0</v>
      </c>
      <c r="AT1296">
        <v>0</v>
      </c>
      <c r="AV1296">
        <v>0</v>
      </c>
      <c r="AX1296">
        <v>0</v>
      </c>
      <c r="AZ1296">
        <v>0</v>
      </c>
    </row>
    <row r="1297" spans="11:52" ht="14.4">
      <c r="K1297" t="s">
        <v>2051</v>
      </c>
      <c r="L1297" t="s">
        <v>2036</v>
      </c>
      <c r="M1297" t="s">
        <v>23</v>
      </c>
      <c r="N1297" t="s">
        <v>80</v>
      </c>
      <c r="AD1297">
        <v>0</v>
      </c>
      <c r="AF1297">
        <v>0</v>
      </c>
      <c r="AH1297">
        <v>0</v>
      </c>
      <c r="AJ1297">
        <v>0</v>
      </c>
      <c r="AL1297">
        <v>0</v>
      </c>
      <c r="AN1297">
        <v>0</v>
      </c>
      <c r="AP1297">
        <v>0</v>
      </c>
      <c r="AR1297">
        <v>0</v>
      </c>
      <c r="AT1297">
        <v>1.5089410492948012E-5</v>
      </c>
      <c r="AV1297">
        <v>2.3695436679121448E-5</v>
      </c>
      <c r="AX1297">
        <v>1.9282425357452283E-5</v>
      </c>
      <c r="AZ1297">
        <v>0</v>
      </c>
    </row>
    <row r="1298" spans="11:52" ht="14.4">
      <c r="K1298" t="s">
        <v>2052</v>
      </c>
      <c r="L1298" t="s">
        <v>2036</v>
      </c>
      <c r="M1298" t="s">
        <v>24</v>
      </c>
      <c r="N1298" t="s">
        <v>80</v>
      </c>
      <c r="AD1298">
        <v>3.6519166642477326E-3</v>
      </c>
      <c r="AF1298">
        <v>3.4508730269412632E-3</v>
      </c>
      <c r="AH1298">
        <v>3.4524146774722185E-3</v>
      </c>
      <c r="AJ1298">
        <v>3.6983625451592777E-3</v>
      </c>
      <c r="AL1298">
        <v>2.9416940145967109E-3</v>
      </c>
      <c r="AN1298">
        <v>2.6132330999501727E-3</v>
      </c>
      <c r="AP1298">
        <v>7.4712804563784371E-13</v>
      </c>
      <c r="AR1298">
        <v>0</v>
      </c>
      <c r="AT1298">
        <v>0</v>
      </c>
      <c r="AV1298">
        <v>0</v>
      </c>
      <c r="AX1298">
        <v>0</v>
      </c>
      <c r="AZ1298">
        <v>0</v>
      </c>
    </row>
    <row r="1299" spans="11:52" ht="14.4">
      <c r="K1299" t="s">
        <v>2053</v>
      </c>
      <c r="L1299" t="s">
        <v>2036</v>
      </c>
      <c r="M1299" t="s">
        <v>1386</v>
      </c>
      <c r="N1299" t="s">
        <v>80</v>
      </c>
      <c r="O1299" t="s">
        <v>6079</v>
      </c>
      <c r="P1299" t="s">
        <v>6079</v>
      </c>
      <c r="Q1299" t="s">
        <v>6079</v>
      </c>
      <c r="R1299" t="s">
        <v>6079</v>
      </c>
      <c r="S1299" t="s">
        <v>6079</v>
      </c>
      <c r="T1299" t="s">
        <v>6079</v>
      </c>
      <c r="U1299" t="s">
        <v>6079</v>
      </c>
      <c r="V1299" t="s">
        <v>6079</v>
      </c>
      <c r="W1299" t="s">
        <v>6079</v>
      </c>
      <c r="X1299" t="s">
        <v>6079</v>
      </c>
      <c r="Y1299" t="s">
        <v>6079</v>
      </c>
      <c r="Z1299" t="s">
        <v>6079</v>
      </c>
      <c r="AA1299" t="s">
        <v>6079</v>
      </c>
      <c r="AD1299">
        <v>0</v>
      </c>
      <c r="AF1299">
        <v>0</v>
      </c>
      <c r="AH1299">
        <v>0</v>
      </c>
      <c r="AJ1299">
        <v>0</v>
      </c>
      <c r="AL1299">
        <v>0</v>
      </c>
      <c r="AN1299">
        <v>0</v>
      </c>
      <c r="AP1299">
        <v>0</v>
      </c>
      <c r="AR1299">
        <v>0</v>
      </c>
      <c r="AT1299">
        <v>0</v>
      </c>
      <c r="AV1299">
        <v>0</v>
      </c>
      <c r="AX1299">
        <v>0</v>
      </c>
      <c r="AZ1299">
        <v>0</v>
      </c>
    </row>
    <row r="1300" spans="11:52" ht="14.4">
      <c r="K1300" t="s">
        <v>2054</v>
      </c>
      <c r="L1300" t="s">
        <v>2036</v>
      </c>
      <c r="M1300" t="s">
        <v>25</v>
      </c>
      <c r="N1300" t="s">
        <v>80</v>
      </c>
      <c r="AD1300">
        <v>5.6608066008745296E-4</v>
      </c>
      <c r="AF1300">
        <v>5.596192387186073E-4</v>
      </c>
      <c r="AH1300">
        <v>1.5711268526185853E-3</v>
      </c>
      <c r="AJ1300">
        <v>1.06078552589915E-3</v>
      </c>
      <c r="AL1300">
        <v>9.7221776780240547E-4</v>
      </c>
      <c r="AN1300">
        <v>1.7902352654503885E-3</v>
      </c>
      <c r="AP1300">
        <v>1.5336334493601723E-3</v>
      </c>
      <c r="AR1300">
        <v>1.6030543930022521E-3</v>
      </c>
      <c r="AT1300">
        <v>1.4797000293816419E-3</v>
      </c>
      <c r="AV1300">
        <v>1.4063928297117548E-3</v>
      </c>
      <c r="AX1300">
        <v>1.4261382361525519E-3</v>
      </c>
      <c r="AZ1300">
        <v>1.443662287451387E-3</v>
      </c>
    </row>
    <row r="1301" spans="11:52" ht="14.4">
      <c r="K1301" t="s">
        <v>6228</v>
      </c>
      <c r="L1301" t="s">
        <v>2036</v>
      </c>
      <c r="M1301" t="s">
        <v>5610</v>
      </c>
      <c r="N1301" t="s">
        <v>80</v>
      </c>
      <c r="AP1301" t="s">
        <v>6079</v>
      </c>
      <c r="AQ1301" t="s">
        <v>6079</v>
      </c>
      <c r="AR1301" t="s">
        <v>6079</v>
      </c>
      <c r="AS1301" t="s">
        <v>6079</v>
      </c>
      <c r="AT1301">
        <v>0</v>
      </c>
      <c r="AV1301">
        <v>0</v>
      </c>
      <c r="AX1301">
        <v>0</v>
      </c>
      <c r="AZ1301">
        <v>0</v>
      </c>
    </row>
    <row r="1302" spans="11:52" ht="14.4">
      <c r="K1302" t="s">
        <v>2055</v>
      </c>
      <c r="L1302" t="s">
        <v>2036</v>
      </c>
      <c r="M1302" t="s">
        <v>98</v>
      </c>
      <c r="N1302" t="s">
        <v>80</v>
      </c>
      <c r="AD1302">
        <v>0.10136223244271206</v>
      </c>
      <c r="AF1302">
        <v>6.8734266005814809E-2</v>
      </c>
      <c r="AH1302">
        <v>0</v>
      </c>
      <c r="AJ1302">
        <v>0</v>
      </c>
      <c r="AL1302">
        <v>0</v>
      </c>
      <c r="AN1302">
        <v>0</v>
      </c>
      <c r="AP1302">
        <v>0</v>
      </c>
      <c r="AR1302">
        <v>0</v>
      </c>
      <c r="AT1302">
        <v>0</v>
      </c>
      <c r="AV1302">
        <v>0</v>
      </c>
      <c r="AX1302">
        <v>0</v>
      </c>
      <c r="AZ1302">
        <v>0</v>
      </c>
    </row>
    <row r="1303" spans="11:52" ht="14.4">
      <c r="K1303" t="s">
        <v>2056</v>
      </c>
      <c r="L1303" t="s">
        <v>2036</v>
      </c>
      <c r="M1303" t="s">
        <v>94</v>
      </c>
      <c r="N1303" t="s">
        <v>80</v>
      </c>
      <c r="AD1303">
        <v>0</v>
      </c>
      <c r="AF1303">
        <v>0</v>
      </c>
      <c r="AH1303">
        <v>0</v>
      </c>
      <c r="AJ1303">
        <v>5.2572612011287885E-2</v>
      </c>
      <c r="AL1303">
        <v>0</v>
      </c>
      <c r="AN1303">
        <v>0</v>
      </c>
      <c r="AP1303">
        <v>0</v>
      </c>
      <c r="AR1303">
        <v>0</v>
      </c>
      <c r="AT1303">
        <v>0</v>
      </c>
      <c r="AV1303">
        <v>0</v>
      </c>
      <c r="AX1303">
        <v>0</v>
      </c>
      <c r="AZ1303">
        <v>0</v>
      </c>
    </row>
    <row r="1304" spans="11:52" ht="14.4">
      <c r="K1304" t="s">
        <v>2057</v>
      </c>
      <c r="L1304" t="s">
        <v>2036</v>
      </c>
      <c r="M1304" t="s">
        <v>99</v>
      </c>
      <c r="N1304" t="s">
        <v>80</v>
      </c>
      <c r="AD1304">
        <v>0</v>
      </c>
      <c r="AF1304">
        <v>0</v>
      </c>
      <c r="AH1304">
        <v>0</v>
      </c>
      <c r="AJ1304">
        <v>0</v>
      </c>
      <c r="AL1304">
        <v>0</v>
      </c>
      <c r="AN1304">
        <v>0</v>
      </c>
      <c r="AP1304">
        <v>0</v>
      </c>
      <c r="AR1304">
        <v>0</v>
      </c>
      <c r="AT1304">
        <v>0</v>
      </c>
      <c r="AV1304">
        <v>0</v>
      </c>
      <c r="AX1304">
        <v>0</v>
      </c>
      <c r="AZ1304">
        <v>1.8332269218442242E-2</v>
      </c>
    </row>
    <row r="1305" spans="11:52" ht="14.4">
      <c r="K1305" t="s">
        <v>2058</v>
      </c>
      <c r="L1305" t="s">
        <v>2036</v>
      </c>
      <c r="M1305" t="s">
        <v>26</v>
      </c>
      <c r="N1305" t="s">
        <v>80</v>
      </c>
      <c r="O1305" t="s">
        <v>6079</v>
      </c>
      <c r="P1305" t="s">
        <v>6079</v>
      </c>
      <c r="Q1305" t="s">
        <v>6079</v>
      </c>
      <c r="R1305" t="s">
        <v>6079</v>
      </c>
      <c r="S1305" t="s">
        <v>6079</v>
      </c>
      <c r="AD1305">
        <v>2.194497634187554E-2</v>
      </c>
      <c r="AF1305">
        <v>1.2834796658502861E-2</v>
      </c>
      <c r="AH1305">
        <v>1.6704730154715016E-2</v>
      </c>
      <c r="AJ1305">
        <v>1.1038188625702976E-2</v>
      </c>
      <c r="AL1305">
        <v>2.6753551247106133E-3</v>
      </c>
      <c r="AN1305">
        <v>3.0366242292517377E-3</v>
      </c>
      <c r="AP1305">
        <v>2.8976882345555506E-3</v>
      </c>
      <c r="AR1305">
        <v>3.0703459564416672E-4</v>
      </c>
      <c r="AT1305">
        <v>2.5753563423732936E-4</v>
      </c>
      <c r="AV1305">
        <v>2.349557476890154E-4</v>
      </c>
      <c r="AX1305">
        <v>2.4177272726831888E-4</v>
      </c>
      <c r="AZ1305">
        <v>1.8850873998196201E-6</v>
      </c>
    </row>
    <row r="1306" spans="11:52" ht="14.4">
      <c r="K1306" t="s">
        <v>2059</v>
      </c>
      <c r="L1306" t="s">
        <v>2036</v>
      </c>
      <c r="M1306" t="s">
        <v>27</v>
      </c>
      <c r="N1306" t="s">
        <v>80</v>
      </c>
      <c r="AD1306">
        <v>4.5969102895727955E-3</v>
      </c>
      <c r="AF1306">
        <v>5.4921279462925576E-3</v>
      </c>
      <c r="AH1306">
        <v>4.6364120948039315E-3</v>
      </c>
      <c r="AJ1306">
        <v>4.7357069523989532E-3</v>
      </c>
      <c r="AL1306">
        <v>7.1615509790284295E-3</v>
      </c>
      <c r="AN1306">
        <v>1.0310760354891393E-2</v>
      </c>
      <c r="AP1306">
        <v>1.1887798815914936E-2</v>
      </c>
      <c r="AR1306">
        <v>1.1819159022891376E-2</v>
      </c>
      <c r="AT1306">
        <v>1.2176574962793264E-2</v>
      </c>
      <c r="AV1306">
        <v>1.1463017089360296E-2</v>
      </c>
      <c r="AX1306">
        <v>9.7988292838476453E-3</v>
      </c>
      <c r="AZ1306">
        <v>5.8812736009977769E-3</v>
      </c>
    </row>
    <row r="1307" spans="11:52" ht="14.4">
      <c r="K1307" t="s">
        <v>2060</v>
      </c>
      <c r="L1307" t="s">
        <v>2036</v>
      </c>
      <c r="M1307" t="s">
        <v>28</v>
      </c>
      <c r="N1307" t="s">
        <v>80</v>
      </c>
      <c r="AC1307">
        <v>6.9734178731202509E-2</v>
      </c>
      <c r="AD1307">
        <v>0.37734706822588426</v>
      </c>
      <c r="AE1307">
        <v>0.73818761460882187</v>
      </c>
      <c r="AF1307">
        <v>0.47839947384659215</v>
      </c>
      <c r="AG1307">
        <v>0.57928967409935628</v>
      </c>
      <c r="AH1307">
        <v>0.38210373666065894</v>
      </c>
      <c r="AI1307">
        <v>0.40866457022760561</v>
      </c>
      <c r="AJ1307">
        <v>0.31839482019164983</v>
      </c>
      <c r="AK1307">
        <v>0.44536908003721171</v>
      </c>
      <c r="AL1307">
        <v>0.38539308693603386</v>
      </c>
      <c r="AN1307">
        <v>0.29976326658044122</v>
      </c>
      <c r="AP1307" t="s">
        <v>6079</v>
      </c>
      <c r="AQ1307" t="s">
        <v>6079</v>
      </c>
      <c r="AR1307" t="s">
        <v>6079</v>
      </c>
      <c r="AS1307" t="s">
        <v>6079</v>
      </c>
      <c r="AT1307">
        <v>0.26609688440384549</v>
      </c>
      <c r="AV1307">
        <v>0.41064632669919632</v>
      </c>
      <c r="AX1307">
        <v>0.32138675757691954</v>
      </c>
      <c r="AZ1307">
        <v>0.20719126402479185</v>
      </c>
    </row>
    <row r="1308" spans="11:52" ht="14.4">
      <c r="K1308" t="s">
        <v>2061</v>
      </c>
      <c r="L1308" t="s">
        <v>2036</v>
      </c>
      <c r="M1308" t="s">
        <v>29</v>
      </c>
      <c r="N1308" t="s">
        <v>80</v>
      </c>
      <c r="AD1308">
        <v>0</v>
      </c>
      <c r="AF1308">
        <v>0</v>
      </c>
      <c r="AH1308">
        <v>0</v>
      </c>
      <c r="AJ1308">
        <v>0</v>
      </c>
      <c r="AL1308">
        <v>0</v>
      </c>
      <c r="AN1308">
        <v>0</v>
      </c>
      <c r="AP1308">
        <v>1.7738212684468518E-3</v>
      </c>
      <c r="AR1308">
        <v>2.1574283150857109E-3</v>
      </c>
      <c r="AT1308">
        <v>3.3451091260680971E-3</v>
      </c>
      <c r="AV1308">
        <v>2.2285151564759484E-3</v>
      </c>
      <c r="AX1308">
        <v>4.4403137352400542E-3</v>
      </c>
      <c r="AZ1308">
        <v>2.7576176076119919E-3</v>
      </c>
    </row>
    <row r="1309" spans="11:52" ht="14.4">
      <c r="K1309" t="s">
        <v>2062</v>
      </c>
      <c r="L1309" t="s">
        <v>2036</v>
      </c>
      <c r="M1309" t="s">
        <v>30</v>
      </c>
      <c r="N1309" t="s">
        <v>80</v>
      </c>
      <c r="AD1309">
        <v>5.5942241309672935E-3</v>
      </c>
      <c r="AF1309">
        <v>1.6649945482472212E-3</v>
      </c>
      <c r="AH1309">
        <v>8.6135463406016705E-4</v>
      </c>
      <c r="AJ1309">
        <v>1.3374024192303799E-3</v>
      </c>
      <c r="AL1309">
        <v>1.817199142282649E-6</v>
      </c>
      <c r="AN1309">
        <v>5.3365016578543463E-7</v>
      </c>
      <c r="AP1309">
        <v>0</v>
      </c>
      <c r="AR1309">
        <v>0</v>
      </c>
      <c r="AT1309">
        <v>0</v>
      </c>
      <c r="AV1309">
        <v>0</v>
      </c>
      <c r="AX1309">
        <v>3.43375446170782E-4</v>
      </c>
      <c r="AZ1309">
        <v>4.8242488409752448E-4</v>
      </c>
    </row>
    <row r="1310" spans="11:52" ht="14.4">
      <c r="K1310" t="s">
        <v>2063</v>
      </c>
      <c r="L1310" t="s">
        <v>2036</v>
      </c>
      <c r="M1310" t="s">
        <v>100</v>
      </c>
      <c r="N1310" t="s">
        <v>80</v>
      </c>
      <c r="AD1310">
        <v>0</v>
      </c>
      <c r="AF1310">
        <v>0</v>
      </c>
      <c r="AH1310">
        <v>0</v>
      </c>
      <c r="AJ1310">
        <v>0</v>
      </c>
      <c r="AL1310">
        <v>0</v>
      </c>
      <c r="AN1310">
        <v>0</v>
      </c>
      <c r="AP1310">
        <v>0</v>
      </c>
      <c r="AR1310">
        <v>0</v>
      </c>
      <c r="AT1310">
        <v>0</v>
      </c>
      <c r="AV1310">
        <v>0</v>
      </c>
      <c r="AX1310">
        <v>0</v>
      </c>
      <c r="AZ1310">
        <v>0</v>
      </c>
    </row>
    <row r="1311" spans="11:52" ht="14.4">
      <c r="K1311" t="s">
        <v>2064</v>
      </c>
      <c r="L1311" t="s">
        <v>2036</v>
      </c>
      <c r="M1311" t="s">
        <v>31</v>
      </c>
      <c r="N1311" t="s">
        <v>80</v>
      </c>
      <c r="AD1311">
        <v>0.17078304273362155</v>
      </c>
      <c r="AF1311">
        <v>0.21018127630034403</v>
      </c>
      <c r="AH1311">
        <v>0.15425557335150361</v>
      </c>
      <c r="AJ1311">
        <v>0.19367777932056851</v>
      </c>
      <c r="AL1311">
        <v>0.15961087132790414</v>
      </c>
      <c r="AN1311">
        <v>0.14197728697468986</v>
      </c>
      <c r="AP1311">
        <v>0.12657369402275498</v>
      </c>
      <c r="AR1311">
        <v>9.7740578791401356E-2</v>
      </c>
      <c r="AT1311">
        <v>0.1052426634204798</v>
      </c>
      <c r="AV1311">
        <v>0.12653552418706032</v>
      </c>
      <c r="AX1311">
        <v>0.12830236703050235</v>
      </c>
      <c r="AZ1311">
        <v>0.13780379639399104</v>
      </c>
    </row>
    <row r="1312" spans="11:52" ht="14.4">
      <c r="K1312" t="s">
        <v>2065</v>
      </c>
      <c r="L1312" t="s">
        <v>2036</v>
      </c>
      <c r="M1312" t="s">
        <v>32</v>
      </c>
      <c r="N1312" t="s">
        <v>80</v>
      </c>
      <c r="O1312" t="s">
        <v>6079</v>
      </c>
      <c r="P1312" t="s">
        <v>6079</v>
      </c>
      <c r="Q1312" t="s">
        <v>6079</v>
      </c>
      <c r="R1312" t="s">
        <v>6079</v>
      </c>
      <c r="S1312" t="s">
        <v>6079</v>
      </c>
      <c r="AD1312">
        <v>0</v>
      </c>
      <c r="AF1312">
        <v>0</v>
      </c>
      <c r="AH1312">
        <v>0</v>
      </c>
      <c r="AJ1312">
        <v>0</v>
      </c>
      <c r="AL1312">
        <v>0</v>
      </c>
      <c r="AN1312">
        <v>0</v>
      </c>
      <c r="AP1312">
        <v>0</v>
      </c>
      <c r="AR1312">
        <v>0</v>
      </c>
      <c r="AT1312">
        <v>0</v>
      </c>
      <c r="AV1312">
        <v>0</v>
      </c>
      <c r="AX1312">
        <v>0</v>
      </c>
      <c r="AZ1312">
        <v>0</v>
      </c>
    </row>
    <row r="1313" spans="11:52" ht="14.4">
      <c r="K1313" t="s">
        <v>2066</v>
      </c>
      <c r="L1313" t="s">
        <v>2036</v>
      </c>
      <c r="M1313" t="s">
        <v>93</v>
      </c>
      <c r="N1313" t="s">
        <v>80</v>
      </c>
      <c r="AD1313">
        <v>0</v>
      </c>
      <c r="AF1313">
        <v>0</v>
      </c>
      <c r="AH1313">
        <v>0</v>
      </c>
      <c r="AJ1313">
        <v>0</v>
      </c>
      <c r="AL1313">
        <v>0</v>
      </c>
      <c r="AN1313">
        <v>0</v>
      </c>
      <c r="AP1313">
        <v>0</v>
      </c>
      <c r="AR1313">
        <v>0</v>
      </c>
      <c r="AT1313">
        <v>0</v>
      </c>
      <c r="AV1313">
        <v>0</v>
      </c>
      <c r="AX1313">
        <v>0</v>
      </c>
      <c r="AZ1313">
        <v>0</v>
      </c>
    </row>
    <row r="1314" spans="11:52" ht="14.4">
      <c r="K1314" t="s">
        <v>2067</v>
      </c>
      <c r="L1314" t="s">
        <v>2068</v>
      </c>
      <c r="M1314" t="s">
        <v>13</v>
      </c>
      <c r="N1314" t="s">
        <v>80</v>
      </c>
      <c r="AD1314">
        <v>0.34964624859786253</v>
      </c>
      <c r="AF1314">
        <v>0.32937599938075413</v>
      </c>
      <c r="AH1314">
        <v>0.30457824219509649</v>
      </c>
      <c r="AJ1314">
        <v>0.32640558683073656</v>
      </c>
      <c r="AL1314">
        <v>0.29429258637005729</v>
      </c>
      <c r="AN1314">
        <v>0.33069032629072365</v>
      </c>
      <c r="AP1314">
        <v>0.34093051802210311</v>
      </c>
      <c r="AR1314">
        <v>0.24633338280604433</v>
      </c>
      <c r="AT1314">
        <v>0.229970180081534</v>
      </c>
      <c r="AV1314">
        <v>0.21253800512865448</v>
      </c>
      <c r="AX1314">
        <v>0.21636152634525921</v>
      </c>
      <c r="AZ1314">
        <v>0.20815604862086615</v>
      </c>
    </row>
    <row r="1315" spans="11:52" ht="14.4">
      <c r="K1315" t="s">
        <v>2069</v>
      </c>
      <c r="L1315" t="s">
        <v>2068</v>
      </c>
      <c r="M1315" t="s">
        <v>14</v>
      </c>
      <c r="N1315" t="s">
        <v>80</v>
      </c>
      <c r="AD1315">
        <v>0.13728396121816525</v>
      </c>
      <c r="AF1315">
        <v>0.14236523481233296</v>
      </c>
      <c r="AH1315">
        <v>0.10955707189186864</v>
      </c>
      <c r="AJ1315">
        <v>0.11153384397553293</v>
      </c>
      <c r="AL1315">
        <v>0.1299987937079902</v>
      </c>
      <c r="AN1315">
        <v>0.1222143040556247</v>
      </c>
      <c r="AP1315">
        <v>0.12279967451787371</v>
      </c>
      <c r="AR1315">
        <v>0.11375212060668864</v>
      </c>
      <c r="AT1315">
        <v>8.8082399634738157E-2</v>
      </c>
      <c r="AV1315">
        <v>8.8526095857578299E-2</v>
      </c>
      <c r="AX1315">
        <v>0.15984398731853297</v>
      </c>
      <c r="AZ1315">
        <v>0.11419438991901346</v>
      </c>
    </row>
    <row r="1316" spans="11:52" ht="14.4">
      <c r="K1316" t="s">
        <v>2070</v>
      </c>
      <c r="L1316" t="s">
        <v>2068</v>
      </c>
      <c r="M1316" t="s">
        <v>92</v>
      </c>
      <c r="N1316" t="s">
        <v>80</v>
      </c>
      <c r="AD1316">
        <v>0.72096818513546646</v>
      </c>
      <c r="AF1316">
        <v>0.61531737773152961</v>
      </c>
      <c r="AH1316">
        <v>0.73127053291865551</v>
      </c>
      <c r="AJ1316">
        <v>0.71766993698574189</v>
      </c>
      <c r="AL1316">
        <v>0.69207665307455168</v>
      </c>
      <c r="AN1316">
        <v>0.66172495742565851</v>
      </c>
      <c r="AP1316">
        <v>0.60488267540237894</v>
      </c>
      <c r="AR1316">
        <v>0.52544454197868184</v>
      </c>
      <c r="AT1316">
        <v>0.39825542223403299</v>
      </c>
      <c r="AV1316">
        <v>0.35926137392756247</v>
      </c>
      <c r="AX1316">
        <v>0.28770072964519022</v>
      </c>
      <c r="AZ1316">
        <v>0.25510405198205349</v>
      </c>
    </row>
    <row r="1317" spans="11:52" ht="14.4">
      <c r="K1317" t="s">
        <v>2071</v>
      </c>
      <c r="L1317" t="s">
        <v>2068</v>
      </c>
      <c r="M1317" t="s">
        <v>15</v>
      </c>
      <c r="N1317" t="s">
        <v>80</v>
      </c>
      <c r="AD1317">
        <v>0.59635801394785948</v>
      </c>
      <c r="AF1317">
        <v>0.1579460205897395</v>
      </c>
      <c r="AH1317">
        <v>0.16127115906291742</v>
      </c>
      <c r="AJ1317">
        <v>0.1937880914203616</v>
      </c>
      <c r="AL1317">
        <v>0.16263223205459765</v>
      </c>
      <c r="AN1317">
        <v>0.16715958539532702</v>
      </c>
      <c r="AP1317">
        <v>0.20233889082198689</v>
      </c>
      <c r="AR1317">
        <v>0.26759002620162198</v>
      </c>
      <c r="AT1317">
        <v>0.16663473630650796</v>
      </c>
      <c r="AV1317">
        <v>0.21955554176281572</v>
      </c>
      <c r="AX1317">
        <v>0.19538390072288317</v>
      </c>
      <c r="AZ1317">
        <v>0.18005891986021161</v>
      </c>
    </row>
    <row r="1318" spans="11:52" ht="14.4">
      <c r="K1318" t="s">
        <v>2072</v>
      </c>
      <c r="L1318" t="s">
        <v>2068</v>
      </c>
      <c r="M1318" t="s">
        <v>91</v>
      </c>
      <c r="N1318" t="s">
        <v>80</v>
      </c>
      <c r="AD1318">
        <v>6.0409163005474525E-2</v>
      </c>
      <c r="AF1318">
        <v>6.2644150151869721E-2</v>
      </c>
      <c r="AH1318">
        <v>5.0706575707221709E-2</v>
      </c>
      <c r="AJ1318">
        <v>4.6247340090375025E-2</v>
      </c>
      <c r="AL1318">
        <v>7.6976249297142765E-2</v>
      </c>
      <c r="AN1318">
        <v>0.10024866184641108</v>
      </c>
      <c r="AP1318">
        <v>9.0914924616505036E-2</v>
      </c>
      <c r="AR1318">
        <v>8.5886447874822566E-2</v>
      </c>
      <c r="AT1318">
        <v>5.2346978876259873E-2</v>
      </c>
      <c r="AV1318">
        <v>5.4294077086594325E-2</v>
      </c>
      <c r="AX1318">
        <v>5.6067680064693183E-2</v>
      </c>
      <c r="AZ1318">
        <v>0.21748885381176333</v>
      </c>
    </row>
    <row r="1319" spans="11:52" ht="14.4">
      <c r="K1319" t="s">
        <v>2073</v>
      </c>
      <c r="L1319" t="s">
        <v>2068</v>
      </c>
      <c r="M1319" t="s">
        <v>16</v>
      </c>
      <c r="N1319" t="s">
        <v>80</v>
      </c>
      <c r="AD1319">
        <v>0.22246299057925409</v>
      </c>
      <c r="AF1319">
        <v>0.23319736883840519</v>
      </c>
      <c r="AH1319">
        <v>0.24580992781355335</v>
      </c>
      <c r="AJ1319">
        <v>0.23383147131216775</v>
      </c>
      <c r="AL1319">
        <v>0.24115320353324635</v>
      </c>
      <c r="AN1319">
        <v>0.26768292198475835</v>
      </c>
      <c r="AP1319">
        <v>0.23026476338622628</v>
      </c>
      <c r="AR1319">
        <v>0.20849325068357688</v>
      </c>
      <c r="AT1319">
        <v>0.18588550350954261</v>
      </c>
      <c r="AV1319">
        <v>0.20638920159448315</v>
      </c>
      <c r="AX1319">
        <v>0.17047528306548715</v>
      </c>
      <c r="AZ1319">
        <v>0.188506712483684</v>
      </c>
    </row>
    <row r="1320" spans="11:52" ht="14.4">
      <c r="K1320" t="s">
        <v>2074</v>
      </c>
      <c r="L1320" t="s">
        <v>2068</v>
      </c>
      <c r="M1320" t="s">
        <v>17</v>
      </c>
      <c r="N1320" t="s">
        <v>80</v>
      </c>
      <c r="AC1320">
        <v>0</v>
      </c>
      <c r="AD1320">
        <v>1.0172789712380384E-2</v>
      </c>
      <c r="AE1320">
        <v>0</v>
      </c>
      <c r="AF1320">
        <v>1.8581589880538072E-2</v>
      </c>
      <c r="AG1320">
        <v>0</v>
      </c>
      <c r="AH1320">
        <v>1.6347870029567693E-2</v>
      </c>
      <c r="AI1320">
        <v>0</v>
      </c>
      <c r="AJ1320">
        <v>1.682681471974978E-2</v>
      </c>
      <c r="AL1320">
        <v>1.9183702655227175E-2</v>
      </c>
      <c r="AN1320">
        <v>2.1608168047859401E-2</v>
      </c>
      <c r="AP1320">
        <v>3.8575199527739822E-2</v>
      </c>
      <c r="AR1320">
        <v>3.515256618356126E-2</v>
      </c>
      <c r="AT1320">
        <v>2.5018934605521976E-2</v>
      </c>
      <c r="AV1320">
        <v>3.5300156381987365E-2</v>
      </c>
      <c r="AX1320">
        <v>3.7254640035587046E-2</v>
      </c>
      <c r="AZ1320">
        <v>5.2229514886434639E-2</v>
      </c>
    </row>
    <row r="1321" spans="11:52" ht="14.4">
      <c r="K1321" t="s">
        <v>2075</v>
      </c>
      <c r="L1321" t="s">
        <v>2068</v>
      </c>
      <c r="M1321" t="s">
        <v>97</v>
      </c>
      <c r="N1321" t="s">
        <v>80</v>
      </c>
      <c r="O1321" t="s">
        <v>6079</v>
      </c>
      <c r="P1321" t="s">
        <v>6079</v>
      </c>
      <c r="Q1321" t="s">
        <v>6079</v>
      </c>
      <c r="R1321" t="s">
        <v>6079</v>
      </c>
      <c r="S1321" t="s">
        <v>6079</v>
      </c>
      <c r="T1321" t="s">
        <v>6079</v>
      </c>
      <c r="AD1321">
        <v>0</v>
      </c>
      <c r="AF1321">
        <v>0</v>
      </c>
      <c r="AH1321">
        <v>1.6731496427036495E-3</v>
      </c>
      <c r="AJ1321">
        <v>0</v>
      </c>
      <c r="AL1321">
        <v>0</v>
      </c>
      <c r="AN1321">
        <v>0</v>
      </c>
      <c r="AP1321">
        <v>0</v>
      </c>
      <c r="AR1321">
        <v>7.6225447692861267E-4</v>
      </c>
      <c r="AT1321">
        <v>1.455570291330337E-3</v>
      </c>
      <c r="AV1321">
        <v>9.6465849891978588E-4</v>
      </c>
      <c r="AX1321">
        <v>9.7580563654169332E-4</v>
      </c>
      <c r="AZ1321">
        <v>9.3751797703366417E-4</v>
      </c>
    </row>
    <row r="1322" spans="11:52" ht="14.4">
      <c r="K1322" t="s">
        <v>2076</v>
      </c>
      <c r="L1322" t="s">
        <v>2068</v>
      </c>
      <c r="M1322" t="s">
        <v>18</v>
      </c>
      <c r="N1322" t="s">
        <v>80</v>
      </c>
      <c r="AD1322">
        <v>0.37275116903518646</v>
      </c>
      <c r="AF1322">
        <v>0.37293097642744</v>
      </c>
      <c r="AH1322">
        <v>0.3466634096507018</v>
      </c>
      <c r="AJ1322">
        <v>0.37684747256143758</v>
      </c>
      <c r="AL1322">
        <v>0.36118799903300486</v>
      </c>
      <c r="AN1322">
        <v>0.35449299879342322</v>
      </c>
      <c r="AP1322">
        <v>0.3151730582943818</v>
      </c>
      <c r="AR1322">
        <v>0.28460206293415768</v>
      </c>
      <c r="AT1322">
        <v>0.24329071797062324</v>
      </c>
      <c r="AV1322">
        <v>0.21164970634628696</v>
      </c>
      <c r="AX1322">
        <v>0.18661973505831672</v>
      </c>
      <c r="AZ1322">
        <v>0.17749844399439929</v>
      </c>
    </row>
    <row r="1323" spans="11:52" ht="14.4">
      <c r="K1323" t="s">
        <v>2077</v>
      </c>
      <c r="L1323" t="s">
        <v>2068</v>
      </c>
      <c r="M1323" t="s">
        <v>34</v>
      </c>
      <c r="N1323" t="s">
        <v>80</v>
      </c>
      <c r="AC1323">
        <v>4.0782816678312975E-2</v>
      </c>
      <c r="AD1323">
        <v>0.31208303028493201</v>
      </c>
      <c r="AE1323">
        <v>0.10495878305492684</v>
      </c>
      <c r="AF1323">
        <v>0.31766845292365509</v>
      </c>
      <c r="AG1323">
        <v>0.10635869567678204</v>
      </c>
      <c r="AH1323">
        <v>0.30822409051129696</v>
      </c>
      <c r="AI1323">
        <v>9.3588506362236548E-2</v>
      </c>
      <c r="AJ1323">
        <v>0.32180027595586974</v>
      </c>
      <c r="AK1323">
        <v>0</v>
      </c>
      <c r="AL1323">
        <v>0.26051018789351282</v>
      </c>
      <c r="AN1323">
        <v>0.25688214137202836</v>
      </c>
      <c r="AP1323">
        <v>0.23763024841768307</v>
      </c>
      <c r="AR1323">
        <v>0.22722248625258845</v>
      </c>
      <c r="AT1323">
        <v>0.20384516123312971</v>
      </c>
      <c r="AV1323">
        <v>0.19531796431024365</v>
      </c>
      <c r="AX1323">
        <v>0.18625449970899977</v>
      </c>
      <c r="AZ1323">
        <v>0.1945328875257839</v>
      </c>
    </row>
    <row r="1324" spans="11:52" ht="14.4">
      <c r="K1324" t="s">
        <v>2078</v>
      </c>
      <c r="L1324" t="s">
        <v>2068</v>
      </c>
      <c r="M1324" t="s">
        <v>19</v>
      </c>
      <c r="N1324" t="s">
        <v>80</v>
      </c>
      <c r="AD1324">
        <v>2.2738367956420497E-2</v>
      </c>
      <c r="AF1324">
        <v>3.5365820857476186E-2</v>
      </c>
      <c r="AH1324">
        <v>9.2857490561577702E-2</v>
      </c>
      <c r="AJ1324">
        <v>9.9877632072709249E-2</v>
      </c>
      <c r="AL1324">
        <v>0.1000367888941764</v>
      </c>
      <c r="AN1324">
        <v>0.10579395830071341</v>
      </c>
      <c r="AP1324">
        <v>0.11557578722871847</v>
      </c>
      <c r="AR1324">
        <v>0.1111988006219634</v>
      </c>
      <c r="AT1324">
        <v>0.10461969180600136</v>
      </c>
      <c r="AV1324">
        <v>0.10110515725233318</v>
      </c>
      <c r="AX1324">
        <v>9.1218217370122701E-2</v>
      </c>
      <c r="AZ1324">
        <v>7.9721233614751377E-2</v>
      </c>
    </row>
    <row r="1325" spans="11:52" ht="14.4">
      <c r="K1325" t="s">
        <v>2079</v>
      </c>
      <c r="L1325" t="s">
        <v>2068</v>
      </c>
      <c r="M1325" t="s">
        <v>20</v>
      </c>
      <c r="N1325" t="s">
        <v>80</v>
      </c>
      <c r="AD1325">
        <v>0.17812203162148185</v>
      </c>
      <c r="AF1325">
        <v>0.18754847984375703</v>
      </c>
      <c r="AH1325">
        <v>0.18218069339718221</v>
      </c>
      <c r="AJ1325">
        <v>0.18773731594015183</v>
      </c>
      <c r="AL1325">
        <v>0.18673166060387436</v>
      </c>
      <c r="AN1325">
        <v>0.18661710216241276</v>
      </c>
      <c r="AP1325">
        <v>0.16483903421855867</v>
      </c>
      <c r="AR1325">
        <v>0.16646737718026083</v>
      </c>
      <c r="AT1325">
        <v>0.151676017214179</v>
      </c>
      <c r="AV1325">
        <v>0.14569861012127938</v>
      </c>
      <c r="AX1325">
        <v>0.13478815585114912</v>
      </c>
      <c r="AZ1325">
        <v>0.14503585505523386</v>
      </c>
    </row>
    <row r="1326" spans="11:52" ht="14.4">
      <c r="K1326" t="s">
        <v>2080</v>
      </c>
      <c r="L1326" t="s">
        <v>2068</v>
      </c>
      <c r="M1326" t="s">
        <v>21</v>
      </c>
      <c r="N1326" t="s">
        <v>80</v>
      </c>
      <c r="AC1326">
        <v>1</v>
      </c>
      <c r="AD1326">
        <v>0.46953137800120925</v>
      </c>
      <c r="AE1326">
        <v>0.17878737567145686</v>
      </c>
      <c r="AF1326">
        <v>0.49578465696532442</v>
      </c>
      <c r="AG1326">
        <v>1</v>
      </c>
      <c r="AH1326">
        <v>0.45203417639579058</v>
      </c>
      <c r="AI1326">
        <v>1</v>
      </c>
      <c r="AJ1326">
        <v>0.5089699823085978</v>
      </c>
      <c r="AK1326">
        <v>1</v>
      </c>
      <c r="AL1326">
        <v>0.52476836456885212</v>
      </c>
      <c r="AN1326">
        <v>0.53629678580300422</v>
      </c>
    </row>
    <row r="1327" spans="11:52" ht="14.4">
      <c r="K1327" t="s">
        <v>2081</v>
      </c>
      <c r="L1327" t="s">
        <v>2068</v>
      </c>
      <c r="M1327" t="s">
        <v>22</v>
      </c>
      <c r="N1327" t="s">
        <v>80</v>
      </c>
      <c r="AD1327">
        <v>0.62961589817688235</v>
      </c>
      <c r="AF1327">
        <v>0.67340133166652316</v>
      </c>
      <c r="AH1327">
        <v>0.61884409404048824</v>
      </c>
      <c r="AJ1327">
        <v>0.53365334567425549</v>
      </c>
      <c r="AL1327">
        <v>0.38941698309188622</v>
      </c>
      <c r="AN1327">
        <v>0.34898618585489932</v>
      </c>
      <c r="AP1327">
        <v>0.31341300011281675</v>
      </c>
      <c r="AR1327">
        <v>0.2927213491373134</v>
      </c>
      <c r="AT1327">
        <v>0.18007914033037842</v>
      </c>
      <c r="AV1327">
        <v>0.14477376639488304</v>
      </c>
      <c r="AX1327">
        <v>0.14394369956511777</v>
      </c>
      <c r="AZ1327">
        <v>0.14061343196172296</v>
      </c>
    </row>
    <row r="1328" spans="11:52" ht="14.4">
      <c r="K1328" t="s">
        <v>2082</v>
      </c>
      <c r="L1328" t="s">
        <v>2068</v>
      </c>
      <c r="M1328" t="s">
        <v>90</v>
      </c>
      <c r="N1328" t="s">
        <v>80</v>
      </c>
      <c r="AC1328">
        <v>0.48830606577829166</v>
      </c>
      <c r="AD1328">
        <v>0.40577223810662483</v>
      </c>
      <c r="AF1328">
        <v>0.39986882383528144</v>
      </c>
      <c r="AH1328">
        <v>0.44567407410402865</v>
      </c>
      <c r="AJ1328">
        <v>0.44045229777171607</v>
      </c>
      <c r="AL1328">
        <v>0.38814326559703755</v>
      </c>
      <c r="AN1328">
        <v>0.40590035467886915</v>
      </c>
      <c r="AP1328">
        <v>0.42540007756362858</v>
      </c>
      <c r="AR1328">
        <v>0.39855817938083238</v>
      </c>
      <c r="AT1328">
        <v>0.33642212902886409</v>
      </c>
      <c r="AV1328">
        <v>0.29757067357009631</v>
      </c>
      <c r="AX1328">
        <v>0.28831566861942554</v>
      </c>
      <c r="AZ1328">
        <v>0.28232946048359814</v>
      </c>
    </row>
    <row r="1329" spans="11:52" ht="14.4">
      <c r="K1329" t="s">
        <v>2083</v>
      </c>
      <c r="L1329" t="s">
        <v>2068</v>
      </c>
      <c r="M1329" t="s">
        <v>23</v>
      </c>
      <c r="N1329" t="s">
        <v>80</v>
      </c>
      <c r="AD1329">
        <v>0.44851905049773561</v>
      </c>
      <c r="AF1329">
        <v>0.41761174287905145</v>
      </c>
      <c r="AH1329">
        <v>0.48714664282624109</v>
      </c>
      <c r="AJ1329">
        <v>0.45437942855694191</v>
      </c>
      <c r="AL1329">
        <v>0.35062997160806042</v>
      </c>
      <c r="AN1329">
        <v>0.2463734534011176</v>
      </c>
      <c r="AP1329">
        <v>0.22046938467023505</v>
      </c>
      <c r="AR1329">
        <v>0.20564404217627891</v>
      </c>
      <c r="AT1329">
        <v>0.20127748028413681</v>
      </c>
      <c r="AV1329">
        <v>0.27477021721101108</v>
      </c>
      <c r="AX1329">
        <v>0.1880720444328596</v>
      </c>
      <c r="AZ1329">
        <v>0.18425093270129311</v>
      </c>
    </row>
    <row r="1330" spans="11:52" ht="14.4">
      <c r="K1330" t="s">
        <v>2084</v>
      </c>
      <c r="L1330" t="s">
        <v>2068</v>
      </c>
      <c r="M1330" t="s">
        <v>24</v>
      </c>
      <c r="N1330" t="s">
        <v>80</v>
      </c>
      <c r="AD1330">
        <v>0.7279885493478202</v>
      </c>
      <c r="AF1330">
        <v>0.73570283153616478</v>
      </c>
      <c r="AH1330">
        <v>0.7994532389689174</v>
      </c>
      <c r="AJ1330">
        <v>0.76988250783099788</v>
      </c>
      <c r="AL1330">
        <v>0.76421415605358178</v>
      </c>
      <c r="AN1330">
        <v>0.62643814914264162</v>
      </c>
      <c r="AP1330">
        <v>0.51940813090626881</v>
      </c>
      <c r="AR1330">
        <v>0.50358197639143065</v>
      </c>
      <c r="AT1330">
        <v>0.38567061420686755</v>
      </c>
      <c r="AV1330">
        <v>0.37463823634690602</v>
      </c>
      <c r="AX1330">
        <v>0.29799963616231162</v>
      </c>
      <c r="AZ1330">
        <v>0.36330579956339298</v>
      </c>
    </row>
    <row r="1331" spans="11:52" ht="14.4">
      <c r="K1331" t="s">
        <v>2085</v>
      </c>
      <c r="L1331" t="s">
        <v>2068</v>
      </c>
      <c r="M1331" t="s">
        <v>1386</v>
      </c>
      <c r="N1331" t="s">
        <v>80</v>
      </c>
      <c r="O1331" t="s">
        <v>6079</v>
      </c>
      <c r="P1331" t="s">
        <v>6079</v>
      </c>
      <c r="Q1331" t="s">
        <v>6079</v>
      </c>
      <c r="R1331" t="s">
        <v>6079</v>
      </c>
      <c r="S1331" t="s">
        <v>6079</v>
      </c>
      <c r="T1331" t="s">
        <v>6079</v>
      </c>
      <c r="U1331" t="s">
        <v>6079</v>
      </c>
      <c r="V1331" t="s">
        <v>6079</v>
      </c>
      <c r="W1331" t="s">
        <v>6079</v>
      </c>
      <c r="X1331" t="s">
        <v>6079</v>
      </c>
      <c r="Y1331" t="s">
        <v>6079</v>
      </c>
      <c r="Z1331" t="s">
        <v>6079</v>
      </c>
      <c r="AA1331" t="s">
        <v>6079</v>
      </c>
      <c r="AD1331">
        <v>0</v>
      </c>
      <c r="AF1331">
        <v>0</v>
      </c>
      <c r="AH1331">
        <v>0</v>
      </c>
      <c r="AJ1331">
        <v>0</v>
      </c>
      <c r="AL1331">
        <v>0</v>
      </c>
      <c r="AN1331">
        <v>0</v>
      </c>
      <c r="AP1331">
        <v>0</v>
      </c>
      <c r="AR1331">
        <v>0.62467401958470703</v>
      </c>
      <c r="AT1331">
        <v>0.33674885969962587</v>
      </c>
      <c r="AV1331">
        <v>0.29709868277370138</v>
      </c>
      <c r="AX1331">
        <v>0</v>
      </c>
      <c r="AZ1331">
        <v>0.31966642028573444</v>
      </c>
    </row>
    <row r="1332" spans="11:52" ht="14.4">
      <c r="K1332" t="s">
        <v>2086</v>
      </c>
      <c r="L1332" t="s">
        <v>2068</v>
      </c>
      <c r="M1332" t="s">
        <v>25</v>
      </c>
      <c r="N1332" t="s">
        <v>80</v>
      </c>
      <c r="AD1332">
        <v>0.53855945781573367</v>
      </c>
      <c r="AF1332">
        <v>0.49758126149543785</v>
      </c>
      <c r="AH1332">
        <v>0.43611771911121522</v>
      </c>
      <c r="AJ1332">
        <v>0.4079597321376604</v>
      </c>
      <c r="AL1332">
        <v>0.35562340415922217</v>
      </c>
      <c r="AN1332">
        <v>0.30693350506588818</v>
      </c>
      <c r="AP1332">
        <v>0.29318908241734865</v>
      </c>
      <c r="AR1332">
        <v>0.29032106236837235</v>
      </c>
      <c r="AT1332">
        <v>0.27566395833041468</v>
      </c>
      <c r="AV1332">
        <v>0.25251534491816024</v>
      </c>
      <c r="AX1332">
        <v>0.25869141451122757</v>
      </c>
      <c r="AZ1332">
        <v>0.27850508620291181</v>
      </c>
    </row>
    <row r="1333" spans="11:52" ht="14.4">
      <c r="K1333" t="s">
        <v>6229</v>
      </c>
      <c r="L1333" t="s">
        <v>2068</v>
      </c>
      <c r="M1333" t="s">
        <v>5610</v>
      </c>
      <c r="N1333" t="s">
        <v>80</v>
      </c>
      <c r="AP1333" t="s">
        <v>6079</v>
      </c>
      <c r="AQ1333" t="s">
        <v>6079</v>
      </c>
      <c r="AR1333" t="s">
        <v>6079</v>
      </c>
      <c r="AS1333" t="s">
        <v>6079</v>
      </c>
      <c r="AT1333">
        <v>0.14180081048008414</v>
      </c>
      <c r="AV1333">
        <v>0.20960549853607199</v>
      </c>
      <c r="AX1333">
        <v>0.18949083741751285</v>
      </c>
      <c r="AZ1333">
        <v>0.10314069258730101</v>
      </c>
    </row>
    <row r="1334" spans="11:52" ht="14.4">
      <c r="K1334" t="s">
        <v>2087</v>
      </c>
      <c r="L1334" t="s">
        <v>2068</v>
      </c>
      <c r="M1334" t="s">
        <v>98</v>
      </c>
      <c r="N1334" t="s">
        <v>80</v>
      </c>
      <c r="AD1334">
        <v>1.7075111608648153E-3</v>
      </c>
      <c r="AF1334">
        <v>1.2103866875640824E-3</v>
      </c>
      <c r="AH1334">
        <v>1.0394304022067133E-3</v>
      </c>
      <c r="AJ1334">
        <v>1.0831501199288331E-3</v>
      </c>
      <c r="AL1334">
        <v>1.21000855402747E-2</v>
      </c>
      <c r="AN1334">
        <v>9.8226218528945971E-3</v>
      </c>
      <c r="AP1334">
        <v>1.6138859837593177E-2</v>
      </c>
      <c r="AR1334">
        <v>2.2125748049204013E-2</v>
      </c>
      <c r="AT1334">
        <v>2.0006723053078278E-2</v>
      </c>
      <c r="AV1334">
        <v>2.701851498867892E-2</v>
      </c>
      <c r="AX1334">
        <v>2.8278323494837714E-2</v>
      </c>
      <c r="AZ1334">
        <v>2.4452782365749697E-2</v>
      </c>
    </row>
    <row r="1335" spans="11:52" ht="14.4">
      <c r="K1335" t="s">
        <v>2088</v>
      </c>
      <c r="L1335" t="s">
        <v>2068</v>
      </c>
      <c r="M1335" t="s">
        <v>94</v>
      </c>
      <c r="N1335" t="s">
        <v>80</v>
      </c>
      <c r="AD1335">
        <v>0.19487085423802608</v>
      </c>
      <c r="AF1335">
        <v>0.22080267650417676</v>
      </c>
      <c r="AH1335">
        <v>0.2160145888420433</v>
      </c>
      <c r="AJ1335">
        <v>0.31479401375714433</v>
      </c>
      <c r="AL1335">
        <v>0.38182379517063542</v>
      </c>
      <c r="AN1335">
        <v>0.30517286333323984</v>
      </c>
      <c r="AP1335">
        <v>0.35355013365146953</v>
      </c>
      <c r="AR1335">
        <v>0.32815457337339971</v>
      </c>
      <c r="AT1335">
        <v>0.26000589146273806</v>
      </c>
      <c r="AV1335">
        <v>0.2515251181395981</v>
      </c>
      <c r="AX1335">
        <v>0.13073839259512968</v>
      </c>
      <c r="AZ1335">
        <v>0.21618109501066135</v>
      </c>
    </row>
    <row r="1336" spans="11:52" ht="14.4">
      <c r="K1336" t="s">
        <v>2089</v>
      </c>
      <c r="L1336" t="s">
        <v>2068</v>
      </c>
      <c r="M1336" t="s">
        <v>99</v>
      </c>
      <c r="N1336" t="s">
        <v>80</v>
      </c>
      <c r="AD1336">
        <v>3.1844692998664326E-2</v>
      </c>
      <c r="AF1336">
        <v>0</v>
      </c>
      <c r="AH1336">
        <v>0.20838104336971128</v>
      </c>
      <c r="AJ1336">
        <v>0.16410656945267008</v>
      </c>
      <c r="AL1336">
        <v>0.1170613058513706</v>
      </c>
      <c r="AN1336">
        <v>0.1001941533011291</v>
      </c>
      <c r="AP1336">
        <v>0.10022433935835248</v>
      </c>
      <c r="AR1336">
        <v>6.666937088550276E-2</v>
      </c>
      <c r="AT1336">
        <v>5.6494026348041945E-2</v>
      </c>
      <c r="AV1336">
        <v>5.569594398915674E-2</v>
      </c>
      <c r="AX1336">
        <v>6.1738872163069683E-2</v>
      </c>
      <c r="AZ1336">
        <v>4.9017605959492089E-2</v>
      </c>
    </row>
    <row r="1337" spans="11:52" ht="14.4">
      <c r="K1337" t="s">
        <v>2090</v>
      </c>
      <c r="L1337" t="s">
        <v>2068</v>
      </c>
      <c r="M1337" t="s">
        <v>26</v>
      </c>
      <c r="N1337" t="s">
        <v>80</v>
      </c>
      <c r="O1337" t="s">
        <v>6079</v>
      </c>
      <c r="P1337" t="s">
        <v>6079</v>
      </c>
      <c r="Q1337" t="s">
        <v>6079</v>
      </c>
      <c r="R1337" t="s">
        <v>6079</v>
      </c>
      <c r="S1337" t="s">
        <v>6079</v>
      </c>
      <c r="AD1337">
        <v>0.26780528017901312</v>
      </c>
      <c r="AF1337">
        <v>0.45134897626711362</v>
      </c>
      <c r="AH1337">
        <v>0.19130902661262475</v>
      </c>
      <c r="AJ1337">
        <v>0.36386075137933666</v>
      </c>
      <c r="AL1337">
        <v>0.42897109626936719</v>
      </c>
      <c r="AN1337">
        <v>0.36279074027728742</v>
      </c>
      <c r="AP1337">
        <v>0.34778099710185695</v>
      </c>
      <c r="AR1337">
        <v>0.31842578114054293</v>
      </c>
      <c r="AT1337">
        <v>0.34510969968277361</v>
      </c>
      <c r="AV1337">
        <v>0.25239957878164554</v>
      </c>
      <c r="AX1337">
        <v>0.19605486674807968</v>
      </c>
      <c r="AZ1337">
        <v>0.1143906880399954</v>
      </c>
    </row>
    <row r="1338" spans="11:52" ht="14.4">
      <c r="K1338" t="s">
        <v>2091</v>
      </c>
      <c r="L1338" t="s">
        <v>2068</v>
      </c>
      <c r="M1338" t="s">
        <v>27</v>
      </c>
      <c r="N1338" t="s">
        <v>80</v>
      </c>
      <c r="AD1338">
        <v>0.34743108337580542</v>
      </c>
      <c r="AF1338">
        <v>0.32929894122862063</v>
      </c>
      <c r="AH1338">
        <v>0.31616215622398736</v>
      </c>
      <c r="AJ1338">
        <v>0.32013105229348698</v>
      </c>
      <c r="AL1338">
        <v>0.33023613544250791</v>
      </c>
      <c r="AN1338">
        <v>0.32351593297277104</v>
      </c>
      <c r="AP1338">
        <v>0.30816645858639291</v>
      </c>
      <c r="AR1338">
        <v>0.30637946190237536</v>
      </c>
      <c r="AT1338">
        <v>0.31240398620432352</v>
      </c>
      <c r="AV1338">
        <v>0.30921126978653318</v>
      </c>
      <c r="AX1338">
        <v>0.3057863597757981</v>
      </c>
      <c r="AZ1338">
        <v>0.32847155045240983</v>
      </c>
    </row>
    <row r="1339" spans="11:52" ht="14.4">
      <c r="K1339" t="s">
        <v>2092</v>
      </c>
      <c r="L1339" t="s">
        <v>2068</v>
      </c>
      <c r="M1339" t="s">
        <v>28</v>
      </c>
      <c r="N1339" t="s">
        <v>80</v>
      </c>
      <c r="AC1339">
        <v>0</v>
      </c>
      <c r="AD1339">
        <v>0</v>
      </c>
      <c r="AE1339">
        <v>0</v>
      </c>
      <c r="AF1339">
        <v>2.1818755941555121E-4</v>
      </c>
      <c r="AG1339">
        <v>0</v>
      </c>
      <c r="AH1339">
        <v>0.11159509617987856</v>
      </c>
      <c r="AI1339">
        <v>0</v>
      </c>
      <c r="AJ1339">
        <v>0.23677454493050359</v>
      </c>
      <c r="AK1339">
        <v>0</v>
      </c>
      <c r="AL1339">
        <v>0.17399482427223167</v>
      </c>
      <c r="AN1339">
        <v>0.30276745399462252</v>
      </c>
      <c r="AP1339" t="s">
        <v>6079</v>
      </c>
      <c r="AQ1339" t="s">
        <v>6079</v>
      </c>
      <c r="AR1339" t="s">
        <v>6079</v>
      </c>
      <c r="AS1339" t="s">
        <v>6079</v>
      </c>
      <c r="AT1339">
        <v>0.4351413201376107</v>
      </c>
      <c r="AV1339">
        <v>0.43885338671637242</v>
      </c>
      <c r="AX1339">
        <v>0.57374052514779839</v>
      </c>
      <c r="AZ1339">
        <v>0.53417454190282665</v>
      </c>
    </row>
    <row r="1340" spans="11:52" ht="14.4">
      <c r="K1340" t="s">
        <v>2093</v>
      </c>
      <c r="L1340" t="s">
        <v>2068</v>
      </c>
      <c r="M1340" t="s">
        <v>29</v>
      </c>
      <c r="N1340" t="s">
        <v>80</v>
      </c>
      <c r="AD1340">
        <v>0.7420706060174076</v>
      </c>
      <c r="AF1340">
        <v>0.66389107693526261</v>
      </c>
      <c r="AH1340">
        <v>0.65078414167776399</v>
      </c>
      <c r="AJ1340">
        <v>0.66312250793793048</v>
      </c>
      <c r="AL1340">
        <v>0.67326810509822888</v>
      </c>
      <c r="AN1340">
        <v>0.62803112707335706</v>
      </c>
      <c r="AP1340">
        <v>0.52381461941197249</v>
      </c>
      <c r="AR1340">
        <v>0.50379425811353629</v>
      </c>
      <c r="AT1340">
        <v>0.48483530648220485</v>
      </c>
      <c r="AV1340">
        <v>0.46699429503096573</v>
      </c>
      <c r="AX1340">
        <v>0.47927042737079106</v>
      </c>
      <c r="AZ1340">
        <v>0.43637174590031008</v>
      </c>
    </row>
    <row r="1341" spans="11:52" ht="14.4">
      <c r="K1341" t="s">
        <v>2094</v>
      </c>
      <c r="L1341" t="s">
        <v>2068</v>
      </c>
      <c r="M1341" t="s">
        <v>30</v>
      </c>
      <c r="N1341" t="s">
        <v>80</v>
      </c>
      <c r="AD1341">
        <v>0.42028514036289361</v>
      </c>
      <c r="AF1341">
        <v>0.40689323909492958</v>
      </c>
      <c r="AH1341">
        <v>0.40204924831306837</v>
      </c>
      <c r="AJ1341">
        <v>0.34161041185070196</v>
      </c>
      <c r="AL1341">
        <v>0.35627234125234608</v>
      </c>
      <c r="AN1341">
        <v>0.39688134343957954</v>
      </c>
      <c r="AP1341">
        <v>0.4937588154621193</v>
      </c>
      <c r="AR1341">
        <v>0.41301979383561238</v>
      </c>
      <c r="AT1341">
        <v>0.31899755318740597</v>
      </c>
      <c r="AV1341">
        <v>0.26796670343950835</v>
      </c>
      <c r="AX1341">
        <v>0.29760495894895417</v>
      </c>
      <c r="AZ1341">
        <v>0.28781130667784066</v>
      </c>
    </row>
    <row r="1342" spans="11:52" ht="14.4">
      <c r="K1342" t="s">
        <v>2095</v>
      </c>
      <c r="L1342" t="s">
        <v>2068</v>
      </c>
      <c r="M1342" t="s">
        <v>100</v>
      </c>
      <c r="N1342" t="s">
        <v>80</v>
      </c>
      <c r="AD1342">
        <v>0.24171690689243835</v>
      </c>
      <c r="AF1342">
        <v>0.23730518868460493</v>
      </c>
      <c r="AH1342">
        <v>0.22843912240011147</v>
      </c>
      <c r="AJ1342">
        <v>0.24136087803183623</v>
      </c>
      <c r="AL1342">
        <v>0.24428872606535243</v>
      </c>
      <c r="AN1342">
        <v>0.24707708690887104</v>
      </c>
      <c r="AP1342">
        <v>0.29395089819768466</v>
      </c>
      <c r="AR1342">
        <v>0.31052340906994208</v>
      </c>
      <c r="AT1342">
        <v>0.27124913395927985</v>
      </c>
      <c r="AV1342">
        <v>0.24875389866152889</v>
      </c>
      <c r="AX1342">
        <v>0.25545695959438797</v>
      </c>
      <c r="AZ1342">
        <v>0.22844948535040252</v>
      </c>
    </row>
    <row r="1343" spans="11:52" ht="14.4">
      <c r="K1343" t="s">
        <v>2096</v>
      </c>
      <c r="L1343" t="s">
        <v>2068</v>
      </c>
      <c r="M1343" t="s">
        <v>31</v>
      </c>
      <c r="N1343" t="s">
        <v>80</v>
      </c>
      <c r="AD1343">
        <v>3.8092284264222925E-2</v>
      </c>
      <c r="AF1343">
        <v>4.0923327252226999E-2</v>
      </c>
      <c r="AH1343">
        <v>2.9702713224619245E-2</v>
      </c>
      <c r="AJ1343">
        <v>3.5606161041168587E-2</v>
      </c>
      <c r="AL1343">
        <v>2.8847520888713899E-2</v>
      </c>
      <c r="AN1343">
        <v>3.1389811146625431E-2</v>
      </c>
      <c r="AP1343">
        <v>3.0278938481530376E-2</v>
      </c>
      <c r="AR1343">
        <v>0.10682450849990879</v>
      </c>
      <c r="AT1343">
        <v>0.10351072556107914</v>
      </c>
      <c r="AV1343">
        <v>0.10781856661685112</v>
      </c>
      <c r="AX1343">
        <v>0.11629385375656942</v>
      </c>
      <c r="AZ1343">
        <v>0.14831482926646253</v>
      </c>
    </row>
    <row r="1344" spans="11:52" ht="14.4">
      <c r="K1344" t="s">
        <v>2097</v>
      </c>
      <c r="L1344" t="s">
        <v>2068</v>
      </c>
      <c r="M1344" t="s">
        <v>32</v>
      </c>
      <c r="N1344" t="s">
        <v>80</v>
      </c>
      <c r="O1344" t="s">
        <v>6079</v>
      </c>
      <c r="P1344" t="s">
        <v>6079</v>
      </c>
      <c r="Q1344" t="s">
        <v>6079</v>
      </c>
      <c r="R1344" t="s">
        <v>6079</v>
      </c>
      <c r="S1344" t="s">
        <v>6079</v>
      </c>
      <c r="AD1344">
        <v>0.51429717963478705</v>
      </c>
      <c r="AF1344">
        <v>0.45856835226354903</v>
      </c>
      <c r="AH1344">
        <v>0.43971153241856081</v>
      </c>
      <c r="AJ1344">
        <v>0.46899034866537054</v>
      </c>
      <c r="AL1344">
        <v>0.59700657299695037</v>
      </c>
      <c r="AN1344">
        <v>0.64158013016209647</v>
      </c>
      <c r="AP1344">
        <v>0.63752248772094855</v>
      </c>
      <c r="AR1344">
        <v>0.63720411131470722</v>
      </c>
      <c r="AT1344">
        <v>0.55759630582784303</v>
      </c>
      <c r="AV1344">
        <v>0.50845627020972051</v>
      </c>
      <c r="AX1344">
        <v>0.45340258995027338</v>
      </c>
      <c r="AZ1344">
        <v>0.39633802013793928</v>
      </c>
    </row>
    <row r="1345" spans="11:52" ht="14.4">
      <c r="K1345" t="s">
        <v>2098</v>
      </c>
      <c r="L1345" t="s">
        <v>2068</v>
      </c>
      <c r="M1345" t="s">
        <v>93</v>
      </c>
      <c r="N1345" t="s">
        <v>80</v>
      </c>
      <c r="AD1345">
        <v>0.1210965585474056</v>
      </c>
      <c r="AF1345">
        <v>0.13065312449274963</v>
      </c>
      <c r="AH1345">
        <v>0.10958564770101652</v>
      </c>
      <c r="AJ1345">
        <v>2.1111813332164751E-2</v>
      </c>
      <c r="AL1345">
        <v>2.7775060547817521E-2</v>
      </c>
      <c r="AN1345">
        <v>1.4219624354396479E-2</v>
      </c>
      <c r="AP1345">
        <v>0.14254192495810206</v>
      </c>
      <c r="AR1345">
        <v>0.19957853701911044</v>
      </c>
      <c r="AT1345">
        <v>0.16758193832480733</v>
      </c>
      <c r="AV1345">
        <v>0.31670526394339304</v>
      </c>
      <c r="AX1345">
        <v>0.14798358792915048</v>
      </c>
      <c r="AZ1345">
        <v>9.9539871858410817E-2</v>
      </c>
    </row>
    <row r="1346" spans="11:52" ht="14.4">
      <c r="K1346" t="s">
        <v>2099</v>
      </c>
      <c r="L1346" t="s">
        <v>2100</v>
      </c>
      <c r="M1346" t="s">
        <v>13</v>
      </c>
      <c r="N1346" t="s">
        <v>80</v>
      </c>
      <c r="AD1346">
        <v>0.50563436250917992</v>
      </c>
      <c r="AF1346">
        <v>0.55821684923692694</v>
      </c>
      <c r="AH1346">
        <v>0.56803016231319414</v>
      </c>
      <c r="AJ1346">
        <v>0.54568889793879138</v>
      </c>
      <c r="AL1346">
        <v>0.59728417128740319</v>
      </c>
      <c r="AN1346">
        <v>0.56834559682796193</v>
      </c>
      <c r="AP1346">
        <v>0.54626782422645681</v>
      </c>
      <c r="AR1346">
        <v>0.66278800746214339</v>
      </c>
      <c r="AT1346">
        <v>0.69223395005369004</v>
      </c>
      <c r="AV1346">
        <v>0.76077253377527521</v>
      </c>
      <c r="AX1346">
        <v>0.75142040856812076</v>
      </c>
      <c r="AZ1346">
        <v>0.75709768105327857</v>
      </c>
    </row>
    <row r="1347" spans="11:52" ht="14.4">
      <c r="K1347" t="s">
        <v>2101</v>
      </c>
      <c r="L1347" t="s">
        <v>2100</v>
      </c>
      <c r="M1347" t="s">
        <v>14</v>
      </c>
      <c r="N1347" t="s">
        <v>80</v>
      </c>
      <c r="AD1347">
        <v>0.82775285437949875</v>
      </c>
      <c r="AF1347">
        <v>0.83074880155171493</v>
      </c>
      <c r="AH1347">
        <v>0.86773533827056692</v>
      </c>
      <c r="AJ1347">
        <v>0.86494075360203349</v>
      </c>
      <c r="AL1347">
        <v>0.82372298608745087</v>
      </c>
      <c r="AN1347">
        <v>0.84457525358293173</v>
      </c>
      <c r="AP1347">
        <v>0.84200042236481554</v>
      </c>
      <c r="AR1347">
        <v>0.8541461815689454</v>
      </c>
      <c r="AT1347">
        <v>0.88649505375970528</v>
      </c>
      <c r="AV1347">
        <v>0.88823169133394275</v>
      </c>
      <c r="AX1347">
        <v>0.81380155253077235</v>
      </c>
      <c r="AZ1347">
        <v>0.85329673355929636</v>
      </c>
    </row>
    <row r="1348" spans="11:52" ht="14.4">
      <c r="K1348" t="s">
        <v>2102</v>
      </c>
      <c r="L1348" t="s">
        <v>2100</v>
      </c>
      <c r="M1348" t="s">
        <v>92</v>
      </c>
      <c r="N1348" t="s">
        <v>80</v>
      </c>
      <c r="AD1348">
        <v>0.22145718244967463</v>
      </c>
      <c r="AF1348">
        <v>0.32687410151997259</v>
      </c>
      <c r="AH1348">
        <v>0.19974516699036612</v>
      </c>
      <c r="AJ1348">
        <v>0.21261878179820495</v>
      </c>
      <c r="AL1348">
        <v>0.2563831310311056</v>
      </c>
      <c r="AN1348">
        <v>0.28634797506150672</v>
      </c>
      <c r="AP1348">
        <v>0.31831509540691999</v>
      </c>
      <c r="AR1348">
        <v>0.3512102687745538</v>
      </c>
      <c r="AT1348">
        <v>0.43511789012735702</v>
      </c>
      <c r="AV1348">
        <v>0.4193717457336712</v>
      </c>
      <c r="AX1348">
        <v>0.70579259009355222</v>
      </c>
      <c r="AZ1348">
        <v>0.73857708237275788</v>
      </c>
    </row>
    <row r="1349" spans="11:52" ht="14.4">
      <c r="K1349" t="s">
        <v>2103</v>
      </c>
      <c r="L1349" t="s">
        <v>2100</v>
      </c>
      <c r="M1349" t="s">
        <v>15</v>
      </c>
      <c r="N1349" t="s">
        <v>80</v>
      </c>
      <c r="AD1349">
        <v>0.40364198605214047</v>
      </c>
      <c r="AF1349">
        <v>0.8420539794102605</v>
      </c>
      <c r="AH1349">
        <v>0.83872884093708255</v>
      </c>
      <c r="AJ1349">
        <v>0.80621190857963843</v>
      </c>
      <c r="AL1349">
        <v>0.83736776794540235</v>
      </c>
      <c r="AN1349">
        <v>0.83284041460467295</v>
      </c>
      <c r="AP1349">
        <v>0.79766110917801314</v>
      </c>
      <c r="AR1349">
        <v>0.73240997379837813</v>
      </c>
      <c r="AT1349">
        <v>0.83336526369349195</v>
      </c>
      <c r="AV1349">
        <v>0.78044445823718411</v>
      </c>
      <c r="AX1349">
        <v>0.80461609927711675</v>
      </c>
      <c r="AZ1349">
        <v>0.81994108013978828</v>
      </c>
    </row>
    <row r="1350" spans="11:52" ht="14.4">
      <c r="K1350" t="s">
        <v>2104</v>
      </c>
      <c r="L1350" t="s">
        <v>2100</v>
      </c>
      <c r="M1350" t="s">
        <v>91</v>
      </c>
      <c r="N1350" t="s">
        <v>80</v>
      </c>
      <c r="AD1350">
        <v>0.85255490016148638</v>
      </c>
      <c r="AF1350">
        <v>0.86578598070360846</v>
      </c>
      <c r="AH1350">
        <v>0.89117617922550385</v>
      </c>
      <c r="AJ1350">
        <v>0.89345283794367758</v>
      </c>
      <c r="AL1350">
        <v>0.78752634041058789</v>
      </c>
      <c r="AN1350">
        <v>0.75554183888529058</v>
      </c>
      <c r="AP1350">
        <v>0.76704516537039868</v>
      </c>
      <c r="AR1350">
        <v>0.76181415645079487</v>
      </c>
      <c r="AT1350">
        <v>0.76924678731490259</v>
      </c>
      <c r="AV1350">
        <v>0.74733532315353346</v>
      </c>
      <c r="AX1350">
        <v>0.74851951234203051</v>
      </c>
      <c r="AZ1350">
        <v>0.75039824964430069</v>
      </c>
    </row>
    <row r="1351" spans="11:52" ht="14.4">
      <c r="K1351" t="s">
        <v>2105</v>
      </c>
      <c r="L1351" t="s">
        <v>2100</v>
      </c>
      <c r="M1351" t="s">
        <v>16</v>
      </c>
      <c r="N1351" t="s">
        <v>80</v>
      </c>
      <c r="AD1351">
        <v>0.31148037019947655</v>
      </c>
      <c r="AF1351">
        <v>0.30904717740713472</v>
      </c>
      <c r="AH1351">
        <v>0.36305546976381992</v>
      </c>
      <c r="AJ1351">
        <v>0.39449164414757182</v>
      </c>
      <c r="AL1351">
        <v>0.34675628563053845</v>
      </c>
      <c r="AN1351">
        <v>0.3656220392399061</v>
      </c>
      <c r="AP1351">
        <v>0.45043966709330818</v>
      </c>
      <c r="AR1351">
        <v>0.4430180485672971</v>
      </c>
      <c r="AT1351">
        <v>0.44094563360801048</v>
      </c>
      <c r="AV1351">
        <v>0.46181260455568318</v>
      </c>
      <c r="AX1351">
        <v>0.41145899909995581</v>
      </c>
      <c r="AZ1351">
        <v>0.4065604539666034</v>
      </c>
    </row>
    <row r="1352" spans="11:52" ht="14.4">
      <c r="K1352" t="s">
        <v>2106</v>
      </c>
      <c r="L1352" t="s">
        <v>2100</v>
      </c>
      <c r="M1352" t="s">
        <v>17</v>
      </c>
      <c r="N1352" t="s">
        <v>80</v>
      </c>
      <c r="AC1352">
        <v>0.10756998964809686</v>
      </c>
      <c r="AD1352">
        <v>0.35414576736027553</v>
      </c>
      <c r="AE1352">
        <v>0.11182403749050766</v>
      </c>
      <c r="AF1352">
        <v>0.39388718590368799</v>
      </c>
      <c r="AG1352">
        <v>6.6521541513839696E-2</v>
      </c>
      <c r="AH1352">
        <v>0.28220641103658106</v>
      </c>
      <c r="AI1352">
        <v>7.7532101001291653E-2</v>
      </c>
      <c r="AJ1352">
        <v>0.2917110224128926</v>
      </c>
      <c r="AL1352">
        <v>0.26857414559826787</v>
      </c>
      <c r="AN1352">
        <v>0.25415317727426312</v>
      </c>
      <c r="AP1352">
        <v>0.21974280775655192</v>
      </c>
      <c r="AR1352">
        <v>0.26717695083871157</v>
      </c>
      <c r="AT1352">
        <v>0.30404088475491714</v>
      </c>
      <c r="AV1352">
        <v>0.36425797059435894</v>
      </c>
      <c r="AX1352">
        <v>0.35696286638256308</v>
      </c>
      <c r="AZ1352">
        <v>0.35574968306050692</v>
      </c>
    </row>
    <row r="1353" spans="11:52" ht="14.4">
      <c r="K1353" t="s">
        <v>2107</v>
      </c>
      <c r="L1353" t="s">
        <v>2100</v>
      </c>
      <c r="M1353" t="s">
        <v>97</v>
      </c>
      <c r="N1353" t="s">
        <v>80</v>
      </c>
      <c r="O1353" t="s">
        <v>6079</v>
      </c>
      <c r="P1353" t="s">
        <v>6079</v>
      </c>
      <c r="Q1353" t="s">
        <v>6079</v>
      </c>
      <c r="R1353" t="s">
        <v>6079</v>
      </c>
      <c r="S1353" t="s">
        <v>6079</v>
      </c>
      <c r="T1353" t="s">
        <v>6079</v>
      </c>
      <c r="AD1353">
        <v>0.84545696172487517</v>
      </c>
      <c r="AF1353">
        <v>0.65460244955322522</v>
      </c>
      <c r="AH1353">
        <v>0.55487765734832806</v>
      </c>
      <c r="AJ1353">
        <v>0.79281301151670525</v>
      </c>
      <c r="AL1353">
        <v>0.65764102633341814</v>
      </c>
      <c r="AN1353">
        <v>0.77195756930074044</v>
      </c>
      <c r="AP1353">
        <v>0.4586439129606707</v>
      </c>
      <c r="AR1353">
        <v>0.55137789280351457</v>
      </c>
      <c r="AT1353">
        <v>0.6894638031419793</v>
      </c>
      <c r="AV1353">
        <v>0.77129744504489151</v>
      </c>
      <c r="AX1353">
        <v>0.81640171735446709</v>
      </c>
      <c r="AZ1353">
        <v>0.84411315831519795</v>
      </c>
    </row>
    <row r="1354" spans="11:52" ht="14.4">
      <c r="K1354" t="s">
        <v>2108</v>
      </c>
      <c r="L1354" t="s">
        <v>2100</v>
      </c>
      <c r="M1354" t="s">
        <v>18</v>
      </c>
      <c r="N1354" t="s">
        <v>80</v>
      </c>
      <c r="AD1354">
        <v>0.51189974732045185</v>
      </c>
      <c r="AF1354">
        <v>0.4902188497590671</v>
      </c>
      <c r="AH1354">
        <v>0.5033251189884651</v>
      </c>
      <c r="AJ1354">
        <v>0.4906679425102437</v>
      </c>
      <c r="AL1354">
        <v>0.51553761210150184</v>
      </c>
      <c r="AN1354">
        <v>0.51840418092054152</v>
      </c>
      <c r="AP1354">
        <v>0.57050895030167448</v>
      </c>
      <c r="AR1354">
        <v>0.60834136887739265</v>
      </c>
      <c r="AT1354">
        <v>0.63315922123212576</v>
      </c>
      <c r="AV1354">
        <v>0.67551620231397203</v>
      </c>
      <c r="AX1354">
        <v>0.6686047342067496</v>
      </c>
      <c r="AZ1354">
        <v>0.67896995495428758</v>
      </c>
    </row>
    <row r="1355" spans="11:52" ht="14.4">
      <c r="K1355" t="s">
        <v>2109</v>
      </c>
      <c r="L1355" t="s">
        <v>2100</v>
      </c>
      <c r="M1355" t="s">
        <v>34</v>
      </c>
      <c r="N1355" t="s">
        <v>80</v>
      </c>
      <c r="AC1355">
        <v>0.14804145697806567</v>
      </c>
      <c r="AD1355">
        <v>0.38916028726003482</v>
      </c>
      <c r="AE1355">
        <v>5.0506293382127025E-2</v>
      </c>
      <c r="AF1355">
        <v>0.4137774008711303</v>
      </c>
      <c r="AG1355">
        <v>6.8506615485731351E-2</v>
      </c>
      <c r="AH1355">
        <v>0.41086315343926078</v>
      </c>
      <c r="AI1355">
        <v>0.11728089052953378</v>
      </c>
      <c r="AJ1355">
        <v>0.43437638948081303</v>
      </c>
      <c r="AK1355">
        <v>0.31160067333494196</v>
      </c>
      <c r="AL1355">
        <v>0.50659090047890798</v>
      </c>
      <c r="AN1355">
        <v>0.52833020967899624</v>
      </c>
      <c r="AP1355">
        <v>0.55187397796340409</v>
      </c>
      <c r="AR1355">
        <v>0.57883796657841191</v>
      </c>
      <c r="AT1355">
        <v>0.59602314054557315</v>
      </c>
      <c r="AV1355">
        <v>0.63571854169878039</v>
      </c>
      <c r="AX1355">
        <v>0.59969563235871781</v>
      </c>
      <c r="AZ1355">
        <v>0.60812042315252757</v>
      </c>
    </row>
    <row r="1356" spans="11:52" ht="14.4">
      <c r="K1356" t="s">
        <v>2110</v>
      </c>
      <c r="L1356" t="s">
        <v>2100</v>
      </c>
      <c r="M1356" t="s">
        <v>19</v>
      </c>
      <c r="N1356" t="s">
        <v>80</v>
      </c>
      <c r="AD1356">
        <v>0.63562271800574033</v>
      </c>
      <c r="AF1356">
        <v>0.68888620315632543</v>
      </c>
      <c r="AH1356">
        <v>0.38981789049319282</v>
      </c>
      <c r="AJ1356">
        <v>0.41895098631391248</v>
      </c>
      <c r="AL1356">
        <v>0.45277780753464669</v>
      </c>
      <c r="AN1356">
        <v>0.52230346301397612</v>
      </c>
      <c r="AP1356">
        <v>0.47387202777338477</v>
      </c>
      <c r="AR1356">
        <v>0.49277329074847714</v>
      </c>
      <c r="AT1356">
        <v>0.45648988253594514</v>
      </c>
      <c r="AV1356">
        <v>0.52524215358351123</v>
      </c>
      <c r="AX1356">
        <v>0.48730483483317</v>
      </c>
      <c r="AZ1356">
        <v>0.55144810118221388</v>
      </c>
    </row>
    <row r="1357" spans="11:52" ht="14.4">
      <c r="K1357" t="s">
        <v>2111</v>
      </c>
      <c r="L1357" t="s">
        <v>2100</v>
      </c>
      <c r="M1357" t="s">
        <v>20</v>
      </c>
      <c r="N1357" t="s">
        <v>80</v>
      </c>
      <c r="AD1357">
        <v>0.56236957822260281</v>
      </c>
      <c r="AF1357">
        <v>0.64428984185864946</v>
      </c>
      <c r="AH1357">
        <v>0.6088819798266526</v>
      </c>
      <c r="AJ1357">
        <v>0.65610440617506771</v>
      </c>
      <c r="AL1357">
        <v>0.58751290560373737</v>
      </c>
      <c r="AN1357">
        <v>0.60874820339378855</v>
      </c>
      <c r="AP1357">
        <v>0.59631077434889534</v>
      </c>
      <c r="AR1357">
        <v>0.63902265752137055</v>
      </c>
      <c r="AT1357">
        <v>0.63436717914525953</v>
      </c>
      <c r="AV1357">
        <v>0.69490539942125151</v>
      </c>
      <c r="AX1357">
        <v>0.62669319868806006</v>
      </c>
      <c r="AZ1357">
        <v>0.64171940596780586</v>
      </c>
    </row>
    <row r="1358" spans="11:52" ht="14.4">
      <c r="K1358" t="s">
        <v>2112</v>
      </c>
      <c r="L1358" t="s">
        <v>2100</v>
      </c>
      <c r="M1358" t="s">
        <v>21</v>
      </c>
      <c r="N1358" t="s">
        <v>80</v>
      </c>
      <c r="AC1358">
        <v>0</v>
      </c>
      <c r="AD1358">
        <v>8.0340768900611786E-2</v>
      </c>
      <c r="AE1358">
        <v>0</v>
      </c>
      <c r="AF1358">
        <v>7.1159944015246598E-2</v>
      </c>
      <c r="AG1358">
        <v>0</v>
      </c>
      <c r="AH1358">
        <v>8.6536130000483852E-2</v>
      </c>
      <c r="AI1358">
        <v>0</v>
      </c>
      <c r="AJ1358">
        <v>0.10289305168212939</v>
      </c>
      <c r="AK1358">
        <v>0</v>
      </c>
      <c r="AL1358">
        <v>0.10731547955051042</v>
      </c>
      <c r="AN1358">
        <v>0.11030216741126513</v>
      </c>
    </row>
    <row r="1359" spans="11:52" ht="14.4">
      <c r="K1359" t="s">
        <v>2113</v>
      </c>
      <c r="L1359" t="s">
        <v>2100</v>
      </c>
      <c r="M1359" t="s">
        <v>22</v>
      </c>
      <c r="N1359" t="s">
        <v>80</v>
      </c>
      <c r="AD1359">
        <v>0.24545029868494481</v>
      </c>
      <c r="AF1359">
        <v>0.26294459985634683</v>
      </c>
      <c r="AH1359">
        <v>0.35466297324062573</v>
      </c>
      <c r="AJ1359">
        <v>0.42596736504756272</v>
      </c>
      <c r="AL1359">
        <v>0.58405109976327607</v>
      </c>
      <c r="AN1359">
        <v>0.63030581822987986</v>
      </c>
      <c r="AP1359">
        <v>0.66033771741817415</v>
      </c>
      <c r="AR1359">
        <v>0.68113915337137487</v>
      </c>
      <c r="AT1359">
        <v>0.79878897074696853</v>
      </c>
      <c r="AV1359">
        <v>0.83846956666045036</v>
      </c>
      <c r="AX1359">
        <v>0.81898251079925921</v>
      </c>
      <c r="AZ1359">
        <v>0.83799461451043489</v>
      </c>
    </row>
    <row r="1360" spans="11:52" ht="14.4">
      <c r="K1360" t="s">
        <v>2114</v>
      </c>
      <c r="L1360" t="s">
        <v>2100</v>
      </c>
      <c r="M1360" t="s">
        <v>90</v>
      </c>
      <c r="N1360" t="s">
        <v>80</v>
      </c>
      <c r="AC1360">
        <v>0.49324903491352057</v>
      </c>
      <c r="AD1360">
        <v>0.59006705681012139</v>
      </c>
      <c r="AF1360">
        <v>0.59465097367650444</v>
      </c>
      <c r="AH1360">
        <v>0.54082656574733978</v>
      </c>
      <c r="AJ1360">
        <v>0.55650925451881628</v>
      </c>
      <c r="AL1360">
        <v>0.61099874181082836</v>
      </c>
      <c r="AN1360">
        <v>0.57177833843591475</v>
      </c>
      <c r="AP1360">
        <v>0.557523819706358</v>
      </c>
      <c r="AR1360">
        <v>0.58647209202235673</v>
      </c>
      <c r="AT1360">
        <v>0.65587557390405704</v>
      </c>
      <c r="AV1360">
        <v>0.69584581234605714</v>
      </c>
      <c r="AX1360">
        <v>0.70503745208228374</v>
      </c>
      <c r="AZ1360">
        <v>0.70646757729513687</v>
      </c>
    </row>
    <row r="1361" spans="11:52" ht="14.4">
      <c r="K1361" t="s">
        <v>2115</v>
      </c>
      <c r="L1361" t="s">
        <v>2100</v>
      </c>
      <c r="M1361" t="s">
        <v>23</v>
      </c>
      <c r="N1361" t="s">
        <v>80</v>
      </c>
      <c r="AD1361">
        <v>0.46624018787018623</v>
      </c>
      <c r="AF1361">
        <v>0.49615308704208966</v>
      </c>
      <c r="AH1361">
        <v>0.48838158380624874</v>
      </c>
      <c r="AJ1361">
        <v>0.50337462678051015</v>
      </c>
      <c r="AL1361">
        <v>0.60664034371114128</v>
      </c>
      <c r="AN1361">
        <v>0.73074101446517492</v>
      </c>
      <c r="AP1361">
        <v>0.62225668497627462</v>
      </c>
      <c r="AR1361">
        <v>0.57342441554705526</v>
      </c>
      <c r="AT1361">
        <v>0.78375909525057164</v>
      </c>
      <c r="AV1361">
        <v>0.71029354497241504</v>
      </c>
      <c r="AX1361">
        <v>0.80371742494659248</v>
      </c>
      <c r="AZ1361">
        <v>0.8102959846236597</v>
      </c>
    </row>
    <row r="1362" spans="11:52" ht="14.4">
      <c r="K1362" t="s">
        <v>2116</v>
      </c>
      <c r="L1362" t="s">
        <v>2100</v>
      </c>
      <c r="M1362" t="s">
        <v>24</v>
      </c>
      <c r="N1362" t="s">
        <v>80</v>
      </c>
      <c r="AD1362">
        <v>0.24291698807948892</v>
      </c>
      <c r="AF1362">
        <v>0.24307498872296096</v>
      </c>
      <c r="AH1362">
        <v>0.15179832945607497</v>
      </c>
      <c r="AJ1362">
        <v>0.17835289131020973</v>
      </c>
      <c r="AL1362">
        <v>0.17667476957086389</v>
      </c>
      <c r="AN1362">
        <v>0.19067613108744033</v>
      </c>
      <c r="AP1362">
        <v>0.24007494498631013</v>
      </c>
      <c r="AR1362">
        <v>0.24644343006133604</v>
      </c>
      <c r="AT1362">
        <v>0.21965628169310081</v>
      </c>
      <c r="AV1362">
        <v>0.20745647765165781</v>
      </c>
      <c r="AX1362">
        <v>0.20089845112190183</v>
      </c>
      <c r="AZ1362">
        <v>0.20850804634026865</v>
      </c>
    </row>
    <row r="1363" spans="11:52" ht="14.4">
      <c r="K1363" t="s">
        <v>2117</v>
      </c>
      <c r="L1363" t="s">
        <v>2100</v>
      </c>
      <c r="M1363" t="s">
        <v>1386</v>
      </c>
      <c r="N1363" t="s">
        <v>80</v>
      </c>
      <c r="O1363" t="s">
        <v>6079</v>
      </c>
      <c r="P1363" t="s">
        <v>6079</v>
      </c>
      <c r="Q1363" t="s">
        <v>6079</v>
      </c>
      <c r="R1363" t="s">
        <v>6079</v>
      </c>
      <c r="S1363" t="s">
        <v>6079</v>
      </c>
      <c r="T1363" t="s">
        <v>6079</v>
      </c>
      <c r="U1363" t="s">
        <v>6079</v>
      </c>
      <c r="V1363" t="s">
        <v>6079</v>
      </c>
      <c r="W1363" t="s">
        <v>6079</v>
      </c>
      <c r="X1363" t="s">
        <v>6079</v>
      </c>
      <c r="Y1363" t="s">
        <v>6079</v>
      </c>
      <c r="Z1363" t="s">
        <v>6079</v>
      </c>
      <c r="AA1363" t="s">
        <v>6079</v>
      </c>
      <c r="AD1363">
        <v>0.85620475007487884</v>
      </c>
      <c r="AF1363">
        <v>0.77633873215582949</v>
      </c>
      <c r="AH1363">
        <v>0.77671582599495292</v>
      </c>
      <c r="AJ1363">
        <v>0.85046594183136548</v>
      </c>
      <c r="AL1363">
        <v>0.60809870850460579</v>
      </c>
      <c r="AN1363">
        <v>4.6885266928548279E-4</v>
      </c>
      <c r="AP1363">
        <v>3.5549826646305154E-4</v>
      </c>
      <c r="AR1363">
        <v>2.6689446273002831E-2</v>
      </c>
      <c r="AT1363">
        <v>0.34869509510029167</v>
      </c>
      <c r="AV1363">
        <v>0.34679303159852876</v>
      </c>
      <c r="AX1363">
        <v>0.43203910389439298</v>
      </c>
      <c r="AZ1363">
        <v>0.65406025854502836</v>
      </c>
    </row>
    <row r="1364" spans="11:52" ht="14.4">
      <c r="K1364" t="s">
        <v>2118</v>
      </c>
      <c r="L1364" t="s">
        <v>2100</v>
      </c>
      <c r="M1364" t="s">
        <v>25</v>
      </c>
      <c r="N1364" t="s">
        <v>80</v>
      </c>
      <c r="AD1364">
        <v>0.28318312749301378</v>
      </c>
      <c r="AF1364">
        <v>0.38276517242477243</v>
      </c>
      <c r="AH1364">
        <v>0.43611426438752687</v>
      </c>
      <c r="AJ1364">
        <v>0.48151139747204891</v>
      </c>
      <c r="AL1364">
        <v>0.53168338012967109</v>
      </c>
      <c r="AN1364">
        <v>0.58734193353344721</v>
      </c>
      <c r="AP1364">
        <v>0.58355235357292401</v>
      </c>
      <c r="AR1364">
        <v>0.60423269724903284</v>
      </c>
      <c r="AT1364">
        <v>0.64185167317863101</v>
      </c>
      <c r="AV1364">
        <v>0.68702511447796966</v>
      </c>
      <c r="AX1364">
        <v>0.66536596831589923</v>
      </c>
      <c r="AZ1364">
        <v>0.66161915826652129</v>
      </c>
    </row>
    <row r="1365" spans="11:52" ht="14.4">
      <c r="K1365" t="s">
        <v>6230</v>
      </c>
      <c r="L1365" t="s">
        <v>2100</v>
      </c>
      <c r="M1365" t="s">
        <v>5610</v>
      </c>
      <c r="N1365" t="s">
        <v>80</v>
      </c>
      <c r="AP1365" t="s">
        <v>6079</v>
      </c>
      <c r="AQ1365" t="s">
        <v>6079</v>
      </c>
      <c r="AR1365" t="s">
        <v>6079</v>
      </c>
      <c r="AS1365" t="s">
        <v>6079</v>
      </c>
      <c r="AT1365">
        <v>0.84831326201001456</v>
      </c>
      <c r="AV1365">
        <v>0.78290284129900733</v>
      </c>
      <c r="AX1365">
        <v>0.80281060902012036</v>
      </c>
      <c r="AZ1365">
        <v>0.89217585203087058</v>
      </c>
    </row>
    <row r="1366" spans="11:52" ht="14.4">
      <c r="K1366" t="s">
        <v>2119</v>
      </c>
      <c r="L1366" t="s">
        <v>2100</v>
      </c>
      <c r="M1366" t="s">
        <v>98</v>
      </c>
      <c r="N1366" t="s">
        <v>80</v>
      </c>
      <c r="AD1366">
        <v>0.30680441848859635</v>
      </c>
      <c r="AF1366">
        <v>0.56671544015525999</v>
      </c>
      <c r="AH1366">
        <v>0.56597782380689921</v>
      </c>
      <c r="AJ1366">
        <v>0.5184546843218254</v>
      </c>
      <c r="AL1366">
        <v>0.55350916839946696</v>
      </c>
      <c r="AN1366">
        <v>0.58000032150793879</v>
      </c>
      <c r="AP1366">
        <v>0.57600911202691141</v>
      </c>
      <c r="AR1366">
        <v>0.66952457066922066</v>
      </c>
      <c r="AT1366">
        <v>0.63490934030605684</v>
      </c>
      <c r="AV1366">
        <v>0.60397334729437224</v>
      </c>
      <c r="AX1366">
        <v>0.64593426028471768</v>
      </c>
      <c r="AZ1366">
        <v>0.70846349374414164</v>
      </c>
    </row>
    <row r="1367" spans="11:52" ht="14.4">
      <c r="K1367" t="s">
        <v>2120</v>
      </c>
      <c r="L1367" t="s">
        <v>2100</v>
      </c>
      <c r="M1367" t="s">
        <v>94</v>
      </c>
      <c r="N1367" t="s">
        <v>80</v>
      </c>
      <c r="AD1367">
        <v>0.78849000583873941</v>
      </c>
      <c r="AF1367">
        <v>0.75652522565157809</v>
      </c>
      <c r="AH1367">
        <v>0.71824081039063015</v>
      </c>
      <c r="AJ1367">
        <v>0.5993292503557599</v>
      </c>
      <c r="AL1367">
        <v>0.60344586484237817</v>
      </c>
      <c r="AN1367">
        <v>0.68773144290880883</v>
      </c>
      <c r="AP1367">
        <v>0.63764997174097227</v>
      </c>
      <c r="AR1367">
        <v>0.66333953097350229</v>
      </c>
      <c r="AT1367">
        <v>0.73166041404433757</v>
      </c>
      <c r="AV1367">
        <v>0.74043675518549379</v>
      </c>
      <c r="AX1367">
        <v>0.8646883983679271</v>
      </c>
      <c r="AZ1367">
        <v>0.78133084179450674</v>
      </c>
    </row>
    <row r="1368" spans="11:52" ht="14.4">
      <c r="K1368" t="s">
        <v>2121</v>
      </c>
      <c r="L1368" t="s">
        <v>2100</v>
      </c>
      <c r="M1368" t="s">
        <v>99</v>
      </c>
      <c r="N1368" t="s">
        <v>80</v>
      </c>
      <c r="AD1368">
        <v>0.34449371006817137</v>
      </c>
      <c r="AF1368">
        <v>0.16574814257916104</v>
      </c>
      <c r="AH1368">
        <v>0.52957615913310163</v>
      </c>
      <c r="AJ1368">
        <v>0.603296253925653</v>
      </c>
      <c r="AL1368">
        <v>0.64490505945421073</v>
      </c>
      <c r="AN1368">
        <v>0.69168893396671438</v>
      </c>
      <c r="AP1368">
        <v>0.65524080351816716</v>
      </c>
      <c r="AR1368">
        <v>0.55401575779037771</v>
      </c>
      <c r="AT1368">
        <v>0.58799893129728675</v>
      </c>
      <c r="AV1368">
        <v>0.59759240517899848</v>
      </c>
      <c r="AX1368">
        <v>0.62377926289151242</v>
      </c>
      <c r="AZ1368">
        <v>0.62855934264165847</v>
      </c>
    </row>
    <row r="1369" spans="11:52" ht="14.4">
      <c r="K1369" t="s">
        <v>2122</v>
      </c>
      <c r="L1369" t="s">
        <v>2100</v>
      </c>
      <c r="M1369" t="s">
        <v>26</v>
      </c>
      <c r="N1369" t="s">
        <v>80</v>
      </c>
      <c r="O1369" t="s">
        <v>6079</v>
      </c>
      <c r="P1369" t="s">
        <v>6079</v>
      </c>
      <c r="Q1369" t="s">
        <v>6079</v>
      </c>
      <c r="R1369" t="s">
        <v>6079</v>
      </c>
      <c r="S1369" t="s">
        <v>6079</v>
      </c>
      <c r="AD1369">
        <v>0.71024974347911118</v>
      </c>
      <c r="AF1369">
        <v>0.53581622707438348</v>
      </c>
      <c r="AH1369">
        <v>0.7919862432326602</v>
      </c>
      <c r="AJ1369">
        <v>0.62510105999496046</v>
      </c>
      <c r="AL1369">
        <v>0.56835354860592213</v>
      </c>
      <c r="AN1369">
        <v>0.63417263549346026</v>
      </c>
      <c r="AP1369">
        <v>0.64932131466358733</v>
      </c>
      <c r="AR1369">
        <v>0.68126718426381283</v>
      </c>
      <c r="AT1369">
        <v>0.65463276468298914</v>
      </c>
      <c r="AV1369">
        <v>0.7473654654706654</v>
      </c>
      <c r="AX1369">
        <v>0.80370336052465186</v>
      </c>
      <c r="AZ1369">
        <v>0.88560742687260485</v>
      </c>
    </row>
    <row r="1370" spans="11:52" ht="14.4">
      <c r="K1370" t="s">
        <v>2123</v>
      </c>
      <c r="L1370" t="s">
        <v>2100</v>
      </c>
      <c r="M1370" t="s">
        <v>27</v>
      </c>
      <c r="N1370" t="s">
        <v>80</v>
      </c>
      <c r="AD1370">
        <v>0.36802796919501501</v>
      </c>
      <c r="AF1370">
        <v>0.3749601901279998</v>
      </c>
      <c r="AH1370">
        <v>0.36409230517073254</v>
      </c>
      <c r="AJ1370">
        <v>0.36797860972471014</v>
      </c>
      <c r="AL1370">
        <v>0.3471146616770705</v>
      </c>
      <c r="AN1370">
        <v>0.35596114457951439</v>
      </c>
      <c r="AP1370">
        <v>0.38249052322367455</v>
      </c>
      <c r="AR1370">
        <v>0.37470169785945334</v>
      </c>
      <c r="AT1370">
        <v>0.40856588870761318</v>
      </c>
      <c r="AV1370">
        <v>0.4121475870003789</v>
      </c>
      <c r="AX1370">
        <v>0.40272073007637355</v>
      </c>
      <c r="AZ1370">
        <v>0.4056461425956433</v>
      </c>
    </row>
    <row r="1371" spans="11:52" ht="14.4">
      <c r="K1371" t="s">
        <v>2124</v>
      </c>
      <c r="L1371" t="s">
        <v>2100</v>
      </c>
      <c r="M1371" t="s">
        <v>28</v>
      </c>
      <c r="N1371" t="s">
        <v>80</v>
      </c>
      <c r="AC1371">
        <v>0.17324724586857804</v>
      </c>
      <c r="AD1371">
        <v>0.2639791505281095</v>
      </c>
      <c r="AE1371">
        <v>0.15905608235561416</v>
      </c>
      <c r="AF1371">
        <v>0.29475168426684734</v>
      </c>
      <c r="AG1371">
        <v>0.11845304554251912</v>
      </c>
      <c r="AH1371">
        <v>0.26433295248888361</v>
      </c>
      <c r="AI1371">
        <v>0.37103029734593718</v>
      </c>
      <c r="AJ1371">
        <v>0.22606371201732917</v>
      </c>
      <c r="AK1371">
        <v>0.31160067333494201</v>
      </c>
      <c r="AL1371">
        <v>0.14070910427854741</v>
      </c>
      <c r="AN1371">
        <v>7.7968603453426863E-2</v>
      </c>
      <c r="AP1371" t="s">
        <v>6079</v>
      </c>
      <c r="AQ1371" t="s">
        <v>6079</v>
      </c>
      <c r="AR1371" t="s">
        <v>6079</v>
      </c>
      <c r="AS1371" t="s">
        <v>6079</v>
      </c>
      <c r="AT1371">
        <v>7.4676477984706724E-2</v>
      </c>
      <c r="AV1371">
        <v>5.6147729986526083E-2</v>
      </c>
      <c r="AX1371">
        <v>3.0927645261301095E-2</v>
      </c>
      <c r="AZ1371">
        <v>4.0531943450139093E-2</v>
      </c>
    </row>
    <row r="1372" spans="11:52" ht="14.4">
      <c r="K1372" t="s">
        <v>2125</v>
      </c>
      <c r="L1372" t="s">
        <v>2100</v>
      </c>
      <c r="M1372" t="s">
        <v>29</v>
      </c>
      <c r="N1372" t="s">
        <v>80</v>
      </c>
      <c r="AD1372">
        <v>0.19153114319802836</v>
      </c>
      <c r="AF1372">
        <v>0.26127680184360536</v>
      </c>
      <c r="AH1372">
        <v>0.28017788841045377</v>
      </c>
      <c r="AJ1372">
        <v>0.31955287519239078</v>
      </c>
      <c r="AL1372">
        <v>0.31180579249772855</v>
      </c>
      <c r="AN1372">
        <v>0.35745176288791908</v>
      </c>
      <c r="AP1372">
        <v>0.46559498095764545</v>
      </c>
      <c r="AR1372">
        <v>0.49140873662174328</v>
      </c>
      <c r="AT1372">
        <v>0.50492491330214595</v>
      </c>
      <c r="AV1372">
        <v>0.52625578557096753</v>
      </c>
      <c r="AX1372">
        <v>0.5049061391637808</v>
      </c>
      <c r="AZ1372">
        <v>0.55170721007796208</v>
      </c>
    </row>
    <row r="1373" spans="11:52" ht="14.4">
      <c r="K1373" t="s">
        <v>2126</v>
      </c>
      <c r="L1373" t="s">
        <v>2100</v>
      </c>
      <c r="M1373" t="s">
        <v>30</v>
      </c>
      <c r="N1373" t="s">
        <v>80</v>
      </c>
      <c r="AD1373">
        <v>0.42983425608855003</v>
      </c>
      <c r="AF1373">
        <v>0.4300209239151539</v>
      </c>
      <c r="AH1373">
        <v>0.44004089373958322</v>
      </c>
      <c r="AJ1373">
        <v>0.57842015483709031</v>
      </c>
      <c r="AL1373">
        <v>0.48884088432831191</v>
      </c>
      <c r="AN1373">
        <v>0.51598569702852526</v>
      </c>
      <c r="AP1373">
        <v>0.380070058790206</v>
      </c>
      <c r="AR1373">
        <v>0.44140504891091614</v>
      </c>
      <c r="AT1373">
        <v>0.47635108644558799</v>
      </c>
      <c r="AV1373">
        <v>0.58499102453912033</v>
      </c>
      <c r="AX1373">
        <v>0.57121695290902008</v>
      </c>
      <c r="AZ1373">
        <v>0.61742851824168199</v>
      </c>
    </row>
    <row r="1374" spans="11:52" ht="14.4">
      <c r="K1374" t="s">
        <v>2127</v>
      </c>
      <c r="L1374" t="s">
        <v>2100</v>
      </c>
      <c r="M1374" t="s">
        <v>100</v>
      </c>
      <c r="N1374" t="s">
        <v>80</v>
      </c>
      <c r="AD1374">
        <v>0.35916152338165885</v>
      </c>
      <c r="AF1374">
        <v>0.34073916163876039</v>
      </c>
      <c r="AH1374">
        <v>0.33637262714998445</v>
      </c>
      <c r="AJ1374">
        <v>0.25553000310454116</v>
      </c>
      <c r="AL1374">
        <v>0.24207940904562844</v>
      </c>
      <c r="AN1374">
        <v>0.2051327595863392</v>
      </c>
      <c r="AP1374">
        <v>0.22987113747045637</v>
      </c>
      <c r="AR1374">
        <v>0.23640551831355608</v>
      </c>
      <c r="AT1374">
        <v>0.25038141990043888</v>
      </c>
      <c r="AV1374">
        <v>0.27695578245736152</v>
      </c>
      <c r="AX1374">
        <v>0.27257915105222952</v>
      </c>
      <c r="AZ1374">
        <v>0.30413736788614198</v>
      </c>
    </row>
    <row r="1375" spans="11:52" ht="14.4">
      <c r="K1375" t="s">
        <v>2128</v>
      </c>
      <c r="L1375" t="s">
        <v>2100</v>
      </c>
      <c r="M1375" t="s">
        <v>31</v>
      </c>
      <c r="N1375" t="s">
        <v>80</v>
      </c>
      <c r="AD1375">
        <v>0.49701108818013306</v>
      </c>
      <c r="AF1375">
        <v>0.48217015979895944</v>
      </c>
      <c r="AH1375">
        <v>0.51818570046885259</v>
      </c>
      <c r="AJ1375">
        <v>0.45518315347434662</v>
      </c>
      <c r="AL1375">
        <v>0.51602869187325129</v>
      </c>
      <c r="AN1375">
        <v>0.53070545396355584</v>
      </c>
      <c r="AP1375">
        <v>0.51494285388138994</v>
      </c>
      <c r="AR1375">
        <v>0.50790990419286552</v>
      </c>
      <c r="AT1375">
        <v>0.54768411357801394</v>
      </c>
      <c r="AV1375">
        <v>0.48137857362733166</v>
      </c>
      <c r="AX1375">
        <v>0.49789012202064697</v>
      </c>
      <c r="AZ1375">
        <v>0.54191023395390192</v>
      </c>
    </row>
    <row r="1376" spans="11:52" ht="14.4">
      <c r="K1376" t="s">
        <v>2129</v>
      </c>
      <c r="L1376" t="s">
        <v>2100</v>
      </c>
      <c r="M1376" t="s">
        <v>32</v>
      </c>
      <c r="N1376" t="s">
        <v>80</v>
      </c>
      <c r="O1376" t="s">
        <v>6079</v>
      </c>
      <c r="P1376" t="s">
        <v>6079</v>
      </c>
      <c r="Q1376" t="s">
        <v>6079</v>
      </c>
      <c r="R1376" t="s">
        <v>6079</v>
      </c>
      <c r="S1376" t="s">
        <v>6079</v>
      </c>
      <c r="AD1376">
        <v>0.47570634768741238</v>
      </c>
      <c r="AF1376">
        <v>0.5311383299196194</v>
      </c>
      <c r="AH1376">
        <v>0.54063496386299359</v>
      </c>
      <c r="AJ1376">
        <v>0.53006391057085578</v>
      </c>
      <c r="AL1376">
        <v>0.3998257087116418</v>
      </c>
      <c r="AN1376">
        <v>0.34602835009567667</v>
      </c>
      <c r="AP1376">
        <v>0.36033559274371574</v>
      </c>
      <c r="AR1376">
        <v>0.36067388674888934</v>
      </c>
      <c r="AT1376">
        <v>0.44057349060297429</v>
      </c>
      <c r="AV1376">
        <v>0.48976788213106681</v>
      </c>
      <c r="AX1376">
        <v>0.54459896549394238</v>
      </c>
      <c r="AZ1376">
        <v>0.60155766083486628</v>
      </c>
    </row>
    <row r="1377" spans="11:52" ht="14.4">
      <c r="K1377" t="s">
        <v>2130</v>
      </c>
      <c r="L1377" t="s">
        <v>2100</v>
      </c>
      <c r="M1377" t="s">
        <v>93</v>
      </c>
      <c r="N1377" t="s">
        <v>80</v>
      </c>
      <c r="AD1377">
        <v>0.87087886323340724</v>
      </c>
      <c r="AF1377">
        <v>0.86934608752469167</v>
      </c>
      <c r="AH1377">
        <v>0.88716074383506172</v>
      </c>
      <c r="AJ1377">
        <v>0.97812969243212944</v>
      </c>
      <c r="AL1377">
        <v>0.96527469841081326</v>
      </c>
      <c r="AN1377">
        <v>0.98284338580586339</v>
      </c>
      <c r="AP1377">
        <v>0.83476827804865372</v>
      </c>
      <c r="AR1377">
        <v>0.79377736306331803</v>
      </c>
      <c r="AT1377">
        <v>0.82746415099792869</v>
      </c>
      <c r="AV1377">
        <v>0.68174465423862851</v>
      </c>
      <c r="AX1377">
        <v>0.84759733807928805</v>
      </c>
      <c r="AZ1377">
        <v>0.89778211858954426</v>
      </c>
    </row>
    <row r="1378" spans="11:52" ht="14.4">
      <c r="K1378" t="s">
        <v>2329</v>
      </c>
      <c r="L1378" t="s">
        <v>2316</v>
      </c>
      <c r="M1378" t="s">
        <v>13</v>
      </c>
      <c r="N1378" t="s">
        <v>80</v>
      </c>
      <c r="AD1378">
        <v>6.1181235064807438E-2</v>
      </c>
      <c r="AF1378">
        <v>4.5034347138028896E-2</v>
      </c>
      <c r="AH1378">
        <v>5.1034893993740942E-2</v>
      </c>
      <c r="AJ1378">
        <v>6.7235751944101807E-2</v>
      </c>
      <c r="AL1378">
        <v>5.2535776569854864E-2</v>
      </c>
      <c r="AN1378">
        <v>4.866912407828361E-2</v>
      </c>
      <c r="AP1378">
        <v>5.3872717394398806E-2</v>
      </c>
      <c r="AR1378">
        <v>4.4008565628247287E-2</v>
      </c>
      <c r="AT1378">
        <v>4.4475362794309969E-2</v>
      </c>
      <c r="AV1378">
        <v>1.2994122146839926E-3</v>
      </c>
      <c r="AX1378">
        <v>1.1616523407830259E-3</v>
      </c>
      <c r="AZ1378">
        <v>1.0812648542382064E-3</v>
      </c>
    </row>
    <row r="1379" spans="11:52" ht="14.4">
      <c r="K1379" t="s">
        <v>2330</v>
      </c>
      <c r="L1379" t="s">
        <v>2316</v>
      </c>
      <c r="M1379" t="s">
        <v>14</v>
      </c>
      <c r="N1379" t="s">
        <v>80</v>
      </c>
      <c r="AD1379">
        <v>2.2702941178262659E-2</v>
      </c>
      <c r="AF1379">
        <v>2.1075687621117556E-2</v>
      </c>
      <c r="AH1379">
        <v>1.7982675781043622E-2</v>
      </c>
      <c r="AJ1379">
        <v>2.0032670350288884E-2</v>
      </c>
      <c r="AL1379">
        <v>3.6733049705145349E-2</v>
      </c>
      <c r="AN1379">
        <v>1.6903060911044099E-2</v>
      </c>
      <c r="AP1379">
        <v>1.477941828734608E-2</v>
      </c>
      <c r="AR1379">
        <v>1.3740497344264302E-2</v>
      </c>
      <c r="AT1379">
        <v>1.0174186236923012E-2</v>
      </c>
      <c r="AV1379">
        <v>9.6896714740565271E-3</v>
      </c>
      <c r="AX1379">
        <v>8.3143681000209524E-3</v>
      </c>
      <c r="AZ1379">
        <v>7.9668457582131591E-3</v>
      </c>
    </row>
    <row r="1380" spans="11:52" ht="14.4">
      <c r="K1380" t="s">
        <v>2331</v>
      </c>
      <c r="L1380" t="s">
        <v>2316</v>
      </c>
      <c r="M1380" t="s">
        <v>92</v>
      </c>
      <c r="N1380" t="s">
        <v>80</v>
      </c>
      <c r="AD1380">
        <v>4.8128985546193381E-2</v>
      </c>
      <c r="AF1380">
        <v>4.5284476069604729E-2</v>
      </c>
      <c r="AH1380">
        <v>4.4545674320610629E-2</v>
      </c>
      <c r="AJ1380">
        <v>4.1837647390905119E-2</v>
      </c>
      <c r="AL1380">
        <v>4.6291455028674711E-2</v>
      </c>
      <c r="AN1380">
        <v>4.3040810431260401E-2</v>
      </c>
      <c r="AP1380">
        <v>6.5791942547116289E-2</v>
      </c>
      <c r="AR1380">
        <v>0.11142052017761496</v>
      </c>
      <c r="AT1380">
        <v>0.16149860905087876</v>
      </c>
      <c r="AV1380">
        <v>0.2165338415939565</v>
      </c>
      <c r="AX1380">
        <v>0</v>
      </c>
      <c r="AZ1380">
        <v>0</v>
      </c>
    </row>
    <row r="1381" spans="11:52" ht="14.4">
      <c r="K1381" t="s">
        <v>2332</v>
      </c>
      <c r="L1381" t="s">
        <v>2316</v>
      </c>
      <c r="M1381" t="s">
        <v>15</v>
      </c>
      <c r="N1381" t="s">
        <v>80</v>
      </c>
      <c r="AD1381">
        <v>0</v>
      </c>
      <c r="AF1381">
        <v>0</v>
      </c>
      <c r="AH1381">
        <v>0</v>
      </c>
      <c r="AJ1381">
        <v>0</v>
      </c>
      <c r="AL1381">
        <v>0</v>
      </c>
      <c r="AN1381">
        <v>0</v>
      </c>
      <c r="AP1381">
        <v>0</v>
      </c>
      <c r="AR1381">
        <v>0</v>
      </c>
      <c r="AT1381">
        <v>0</v>
      </c>
      <c r="AV1381">
        <v>0</v>
      </c>
      <c r="AX1381">
        <v>0</v>
      </c>
      <c r="AZ1381">
        <v>0</v>
      </c>
    </row>
    <row r="1382" spans="11:52" ht="14.4">
      <c r="K1382" t="s">
        <v>2333</v>
      </c>
      <c r="L1382" t="s">
        <v>2316</v>
      </c>
      <c r="M1382" t="s">
        <v>91</v>
      </c>
      <c r="N1382" t="s">
        <v>80</v>
      </c>
      <c r="AD1382">
        <v>0</v>
      </c>
      <c r="AF1382">
        <v>0</v>
      </c>
      <c r="AH1382">
        <v>0</v>
      </c>
      <c r="AJ1382">
        <v>0</v>
      </c>
      <c r="AL1382">
        <v>0</v>
      </c>
      <c r="AN1382">
        <v>0</v>
      </c>
      <c r="AP1382">
        <v>0</v>
      </c>
      <c r="AR1382">
        <v>0</v>
      </c>
      <c r="AT1382">
        <v>0</v>
      </c>
      <c r="AV1382">
        <v>0</v>
      </c>
      <c r="AX1382">
        <v>0</v>
      </c>
      <c r="AZ1382">
        <v>0</v>
      </c>
    </row>
    <row r="1383" spans="11:52" ht="14.4">
      <c r="K1383" t="s">
        <v>2334</v>
      </c>
      <c r="L1383" t="s">
        <v>2316</v>
      </c>
      <c r="M1383" t="s">
        <v>16</v>
      </c>
      <c r="N1383" t="s">
        <v>80</v>
      </c>
      <c r="AD1383">
        <v>0.22523115707992811</v>
      </c>
      <c r="AF1383">
        <v>0.1986448180580046</v>
      </c>
      <c r="AH1383">
        <v>5.9762097451906193E-2</v>
      </c>
      <c r="AJ1383">
        <v>7.922660490989486E-2</v>
      </c>
      <c r="AL1383">
        <v>8.7922208663721468E-2</v>
      </c>
      <c r="AN1383">
        <v>8.1426559333125259E-2</v>
      </c>
      <c r="AP1383">
        <v>9.001599114510328E-2</v>
      </c>
      <c r="AR1383">
        <v>8.6894794462716196E-2</v>
      </c>
      <c r="AT1383">
        <v>7.9521227318776533E-2</v>
      </c>
      <c r="AV1383">
        <v>6.7731000990545409E-2</v>
      </c>
      <c r="AX1383">
        <v>7.2509504002167047E-2</v>
      </c>
      <c r="AZ1383">
        <v>6.3470144199780032E-2</v>
      </c>
    </row>
    <row r="1384" spans="11:52" ht="14.4">
      <c r="K1384" t="s">
        <v>2335</v>
      </c>
      <c r="L1384" t="s">
        <v>2316</v>
      </c>
      <c r="M1384" t="s">
        <v>17</v>
      </c>
      <c r="N1384" t="s">
        <v>80</v>
      </c>
      <c r="AC1384">
        <v>0.62251637650877434</v>
      </c>
      <c r="AD1384">
        <v>0.18924017892727141</v>
      </c>
      <c r="AE1384">
        <v>0.5826819037041413</v>
      </c>
      <c r="AF1384">
        <v>0.2376422552617522</v>
      </c>
      <c r="AG1384">
        <v>0.7272407554422915</v>
      </c>
      <c r="AH1384">
        <v>0.22337921164484509</v>
      </c>
      <c r="AI1384">
        <v>0.84546769181368275</v>
      </c>
      <c r="AJ1384">
        <v>0.30355723956475733</v>
      </c>
      <c r="AL1384">
        <v>0.22849141839221576</v>
      </c>
      <c r="AN1384">
        <v>0.24807313924473504</v>
      </c>
      <c r="AP1384">
        <v>0.2109598033527289</v>
      </c>
      <c r="AR1384">
        <v>0.21633142242792655</v>
      </c>
      <c r="AT1384">
        <v>0.24063451218713516</v>
      </c>
      <c r="AV1384">
        <v>0.25282063511289199</v>
      </c>
      <c r="AX1384">
        <v>0.25730557938842746</v>
      </c>
      <c r="AZ1384">
        <v>0.26941670497176828</v>
      </c>
    </row>
    <row r="1385" spans="11:52" ht="14.4">
      <c r="K1385" t="s">
        <v>2336</v>
      </c>
      <c r="L1385" t="s">
        <v>2316</v>
      </c>
      <c r="M1385" t="s">
        <v>97</v>
      </c>
      <c r="N1385" t="s">
        <v>80</v>
      </c>
      <c r="O1385" t="s">
        <v>6079</v>
      </c>
      <c r="P1385" t="s">
        <v>6079</v>
      </c>
      <c r="Q1385" t="s">
        <v>6079</v>
      </c>
      <c r="R1385" t="s">
        <v>6079</v>
      </c>
      <c r="S1385" t="s">
        <v>6079</v>
      </c>
      <c r="T1385" t="s">
        <v>6079</v>
      </c>
      <c r="AD1385">
        <v>0.15454303827512483</v>
      </c>
      <c r="AF1385">
        <v>0.34539755044677478</v>
      </c>
      <c r="AH1385">
        <v>0.3117952409668423</v>
      </c>
      <c r="AJ1385">
        <v>0.12251863185929179</v>
      </c>
      <c r="AL1385">
        <v>0.27103996681677878</v>
      </c>
      <c r="AN1385">
        <v>0.16630234135152389</v>
      </c>
      <c r="AP1385">
        <v>0.37575374744092421</v>
      </c>
      <c r="AR1385">
        <v>0.31517107611138828</v>
      </c>
      <c r="AT1385">
        <v>0.21199928986757688</v>
      </c>
      <c r="AV1385">
        <v>0.15484692028933844</v>
      </c>
      <c r="AX1385">
        <v>0.11883086184896841</v>
      </c>
      <c r="AZ1385">
        <v>9.7578572354100723E-2</v>
      </c>
    </row>
    <row r="1386" spans="11:52" ht="14.4">
      <c r="K1386" t="s">
        <v>2337</v>
      </c>
      <c r="L1386" t="s">
        <v>2316</v>
      </c>
      <c r="M1386" t="s">
        <v>18</v>
      </c>
      <c r="N1386" t="s">
        <v>80</v>
      </c>
      <c r="AD1386">
        <v>3.3689751933677625E-3</v>
      </c>
      <c r="AF1386">
        <v>4.955371716715784E-3</v>
      </c>
      <c r="AH1386">
        <v>8.1333677077433109E-3</v>
      </c>
      <c r="AJ1386">
        <v>1.7695105568135141E-3</v>
      </c>
      <c r="AL1386">
        <v>7.070214379935047E-4</v>
      </c>
      <c r="AN1386">
        <v>8.0408892643302188E-4</v>
      </c>
      <c r="AP1386">
        <v>4.7126333507929719E-4</v>
      </c>
      <c r="AR1386">
        <v>4.7624262426104735E-4</v>
      </c>
      <c r="AT1386">
        <v>1.6668890791349256E-4</v>
      </c>
      <c r="AV1386">
        <v>2.8404815493099367E-4</v>
      </c>
      <c r="AX1386">
        <v>5.1969991024436446E-4</v>
      </c>
      <c r="AZ1386">
        <v>8.1914195628207676E-4</v>
      </c>
    </row>
    <row r="1387" spans="11:52" ht="14.4">
      <c r="K1387" t="s">
        <v>2338</v>
      </c>
      <c r="L1387" t="s">
        <v>2316</v>
      </c>
      <c r="M1387" t="s">
        <v>34</v>
      </c>
      <c r="N1387" t="s">
        <v>80</v>
      </c>
      <c r="AC1387">
        <v>0.41666770128414021</v>
      </c>
      <c r="AD1387">
        <v>7.1637100659117658E-2</v>
      </c>
      <c r="AE1387">
        <v>0.19662004700988531</v>
      </c>
      <c r="AF1387">
        <v>6.5199263742373281E-2</v>
      </c>
      <c r="AG1387">
        <v>0.57574772928771312</v>
      </c>
      <c r="AH1387">
        <v>4.4091273138852971E-2</v>
      </c>
      <c r="AI1387">
        <v>0.66621936390665759</v>
      </c>
      <c r="AJ1387">
        <v>4.8172580998026016E-2</v>
      </c>
      <c r="AK1387">
        <v>0.24303024662784631</v>
      </c>
      <c r="AL1387">
        <v>5.7503521989735074E-2</v>
      </c>
      <c r="AN1387">
        <v>5.5811046668340247E-2</v>
      </c>
      <c r="AP1387">
        <v>4.9383396521932688E-2</v>
      </c>
      <c r="AR1387">
        <v>5.012673548887725E-2</v>
      </c>
      <c r="AT1387">
        <v>4.0887988945505827E-2</v>
      </c>
      <c r="AV1387">
        <v>3.8044470857061315E-2</v>
      </c>
      <c r="AX1387">
        <v>3.5726689904463704E-2</v>
      </c>
      <c r="AZ1387">
        <v>3.6174238505483847E-2</v>
      </c>
    </row>
    <row r="1388" spans="11:52" ht="14.4">
      <c r="K1388" t="s">
        <v>2339</v>
      </c>
      <c r="L1388" t="s">
        <v>2316</v>
      </c>
      <c r="M1388" t="s">
        <v>19</v>
      </c>
      <c r="N1388" t="s">
        <v>80</v>
      </c>
      <c r="AD1388">
        <v>0.25241670604291555</v>
      </c>
      <c r="AF1388">
        <v>0.19326358165877311</v>
      </c>
      <c r="AH1388">
        <v>0.40774570982399538</v>
      </c>
      <c r="AJ1388">
        <v>0.37392694489039402</v>
      </c>
      <c r="AL1388">
        <v>0.35387759897375481</v>
      </c>
      <c r="AN1388">
        <v>0.29960665001174502</v>
      </c>
      <c r="AP1388">
        <v>0.34285761689349303</v>
      </c>
      <c r="AR1388">
        <v>0.33758029151442237</v>
      </c>
      <c r="AT1388">
        <v>0.31928832218547787</v>
      </c>
      <c r="AV1388">
        <v>0.3076862820507279</v>
      </c>
      <c r="AX1388">
        <v>0.33266096925594291</v>
      </c>
      <c r="AZ1388">
        <v>0.31473138142285983</v>
      </c>
    </row>
    <row r="1389" spans="11:52" ht="14.4">
      <c r="K1389" t="s">
        <v>2340</v>
      </c>
      <c r="L1389" t="s">
        <v>2316</v>
      </c>
      <c r="M1389" t="s">
        <v>20</v>
      </c>
      <c r="N1389" t="s">
        <v>80</v>
      </c>
      <c r="AD1389">
        <v>2.3451508726332278E-2</v>
      </c>
      <c r="AF1389">
        <v>1.4978370461253832E-2</v>
      </c>
      <c r="AH1389">
        <v>1.3328586602538883E-2</v>
      </c>
      <c r="AJ1389">
        <v>1.3797943565953983E-2</v>
      </c>
      <c r="AL1389">
        <v>9.6420033800761473E-3</v>
      </c>
      <c r="AN1389">
        <v>1.1665394983920052E-2</v>
      </c>
      <c r="AP1389">
        <v>8.9941683421360663E-3</v>
      </c>
      <c r="AR1389">
        <v>1.0300209691230022E-2</v>
      </c>
      <c r="AT1389">
        <v>7.0795053326635493E-3</v>
      </c>
      <c r="AV1389">
        <v>7.4831759060997038E-3</v>
      </c>
      <c r="AX1389">
        <v>5.7262071420899341E-3</v>
      </c>
      <c r="AZ1389">
        <v>6.7339952342442277E-3</v>
      </c>
    </row>
    <row r="1390" spans="11:52" ht="14.4">
      <c r="K1390" t="s">
        <v>2341</v>
      </c>
      <c r="L1390" t="s">
        <v>2316</v>
      </c>
      <c r="M1390" t="s">
        <v>21</v>
      </c>
      <c r="N1390" t="s">
        <v>80</v>
      </c>
      <c r="AC1390">
        <v>0</v>
      </c>
      <c r="AD1390">
        <v>9.3653922800711609E-3</v>
      </c>
      <c r="AE1390">
        <v>0</v>
      </c>
      <c r="AF1390">
        <v>7.2081483234973645E-3</v>
      </c>
      <c r="AG1390">
        <v>0</v>
      </c>
      <c r="AH1390">
        <v>3.6833145701945513E-3</v>
      </c>
      <c r="AI1390">
        <v>0</v>
      </c>
      <c r="AJ1390">
        <v>4.7982237809401918E-3</v>
      </c>
      <c r="AK1390">
        <v>0</v>
      </c>
      <c r="AL1390">
        <v>7.1329843862816267E-3</v>
      </c>
      <c r="AN1390">
        <v>5.1039812105061477E-3</v>
      </c>
    </row>
    <row r="1391" spans="11:52" ht="14.4">
      <c r="K1391" t="s">
        <v>2342</v>
      </c>
      <c r="L1391" t="s">
        <v>2316</v>
      </c>
      <c r="M1391" t="s">
        <v>22</v>
      </c>
      <c r="N1391" t="s">
        <v>80</v>
      </c>
      <c r="AD1391">
        <v>5.1087072267275158E-4</v>
      </c>
      <c r="AF1391">
        <v>3.9335703399767663E-4</v>
      </c>
      <c r="AH1391">
        <v>3.3977740228829933E-4</v>
      </c>
      <c r="AJ1391">
        <v>3.1926000673476729E-4</v>
      </c>
      <c r="AL1391">
        <v>6.7260636193999801E-7</v>
      </c>
      <c r="AN1391">
        <v>4.5108626922640843E-7</v>
      </c>
      <c r="AP1391">
        <v>3.05419251445116E-7</v>
      </c>
      <c r="AR1391">
        <v>2.0113844889646518E-7</v>
      </c>
      <c r="AT1391">
        <v>2.1327938037885022E-7</v>
      </c>
      <c r="AV1391">
        <v>8.2312988647359475E-8</v>
      </c>
      <c r="AX1391">
        <v>7.7326453351567181E-8</v>
      </c>
      <c r="AZ1391">
        <v>5.603319963576326E-8</v>
      </c>
    </row>
    <row r="1392" spans="11:52" ht="14.4">
      <c r="K1392" t="s">
        <v>2343</v>
      </c>
      <c r="L1392" t="s">
        <v>2316</v>
      </c>
      <c r="M1392" t="s">
        <v>90</v>
      </c>
      <c r="N1392" t="s">
        <v>80</v>
      </c>
      <c r="AC1392">
        <v>1.8427904526600369E-2</v>
      </c>
      <c r="AD1392">
        <v>3.4123441683858724E-3</v>
      </c>
      <c r="AF1392">
        <v>5.0783046649630625E-3</v>
      </c>
      <c r="AH1392">
        <v>0</v>
      </c>
      <c r="AJ1392">
        <v>0</v>
      </c>
      <c r="AL1392">
        <v>0</v>
      </c>
      <c r="AN1392">
        <v>0</v>
      </c>
      <c r="AP1392">
        <v>0</v>
      </c>
      <c r="AR1392">
        <v>0</v>
      </c>
      <c r="AT1392">
        <v>0</v>
      </c>
      <c r="AV1392">
        <v>0</v>
      </c>
      <c r="AX1392">
        <v>0</v>
      </c>
      <c r="AZ1392">
        <v>6.9638569236503134E-3</v>
      </c>
    </row>
    <row r="1393" spans="11:52" ht="14.4">
      <c r="K1393" t="s">
        <v>2344</v>
      </c>
      <c r="L1393" t="s">
        <v>2316</v>
      </c>
      <c r="M1393" t="s">
        <v>23</v>
      </c>
      <c r="N1393" t="s">
        <v>80</v>
      </c>
      <c r="AD1393">
        <v>7.724106781083695E-2</v>
      </c>
      <c r="AF1393">
        <v>2.8453190520227878E-4</v>
      </c>
      <c r="AH1393">
        <v>3.0971727343021005E-4</v>
      </c>
      <c r="AJ1393">
        <v>1.1436155048193395E-3</v>
      </c>
      <c r="AL1393">
        <v>1.8737589053199E-2</v>
      </c>
      <c r="AN1393">
        <v>1.5322927064695402E-2</v>
      </c>
      <c r="AP1393">
        <v>1.2055850830015924E-2</v>
      </c>
      <c r="AR1393">
        <v>1.768609888994821E-2</v>
      </c>
      <c r="AT1393">
        <v>1.3381593166883476E-8</v>
      </c>
      <c r="AV1393">
        <v>2.1605038040983793E-4</v>
      </c>
      <c r="AX1393">
        <v>1.577092566643068E-3</v>
      </c>
      <c r="AZ1393">
        <v>1.6818263635114403E-3</v>
      </c>
    </row>
    <row r="1394" spans="11:52" ht="14.4">
      <c r="K1394" t="s">
        <v>2345</v>
      </c>
      <c r="L1394" t="s">
        <v>2316</v>
      </c>
      <c r="M1394" t="s">
        <v>24</v>
      </c>
      <c r="N1394" t="s">
        <v>80</v>
      </c>
      <c r="AD1394">
        <v>2.2583186261251331E-3</v>
      </c>
      <c r="AF1394">
        <v>1.8879511436364904E-3</v>
      </c>
      <c r="AH1394">
        <v>1.2900709420669345E-2</v>
      </c>
      <c r="AJ1394">
        <v>1.4186968053401028E-2</v>
      </c>
      <c r="AL1394">
        <v>1.0723228125876116E-2</v>
      </c>
      <c r="AN1394">
        <v>9.9741201021383841E-3</v>
      </c>
      <c r="AP1394">
        <v>1.8821346404843564E-2</v>
      </c>
      <c r="AR1394">
        <v>2.808127305978303E-2</v>
      </c>
      <c r="AT1394">
        <v>1.72231608757486E-2</v>
      </c>
      <c r="AV1394">
        <v>4.1604241262749198E-2</v>
      </c>
      <c r="AX1394">
        <v>4.6661745780312014E-3</v>
      </c>
      <c r="AZ1394">
        <v>5.0304670396630335E-3</v>
      </c>
    </row>
    <row r="1395" spans="11:52" ht="14.4">
      <c r="K1395" t="s">
        <v>2346</v>
      </c>
      <c r="L1395" t="s">
        <v>2316</v>
      </c>
      <c r="M1395" t="s">
        <v>1386</v>
      </c>
      <c r="N1395" t="s">
        <v>80</v>
      </c>
      <c r="O1395" t="s">
        <v>6079</v>
      </c>
      <c r="P1395" t="s">
        <v>6079</v>
      </c>
      <c r="Q1395" t="s">
        <v>6079</v>
      </c>
      <c r="R1395" t="s">
        <v>6079</v>
      </c>
      <c r="S1395" t="s">
        <v>6079</v>
      </c>
      <c r="T1395" t="s">
        <v>6079</v>
      </c>
      <c r="U1395" t="s">
        <v>6079</v>
      </c>
      <c r="V1395" t="s">
        <v>6079</v>
      </c>
      <c r="W1395" t="s">
        <v>6079</v>
      </c>
      <c r="X1395" t="s">
        <v>6079</v>
      </c>
      <c r="Y1395" t="s">
        <v>6079</v>
      </c>
      <c r="Z1395" t="s">
        <v>6079</v>
      </c>
      <c r="AA1395" t="s">
        <v>6079</v>
      </c>
      <c r="AD1395">
        <v>0</v>
      </c>
      <c r="AF1395">
        <v>0</v>
      </c>
      <c r="AH1395">
        <v>0</v>
      </c>
      <c r="AJ1395">
        <v>0</v>
      </c>
      <c r="AL1395">
        <v>0</v>
      </c>
      <c r="AN1395">
        <v>0</v>
      </c>
      <c r="AP1395">
        <v>0</v>
      </c>
      <c r="AR1395">
        <v>0</v>
      </c>
      <c r="AT1395">
        <v>0</v>
      </c>
      <c r="AV1395">
        <v>0</v>
      </c>
      <c r="AX1395">
        <v>0</v>
      </c>
      <c r="AZ1395">
        <v>0</v>
      </c>
    </row>
    <row r="1396" spans="11:52" ht="14.4">
      <c r="K1396" t="s">
        <v>2347</v>
      </c>
      <c r="L1396" t="s">
        <v>2316</v>
      </c>
      <c r="M1396" t="s">
        <v>25</v>
      </c>
      <c r="N1396" t="s">
        <v>80</v>
      </c>
      <c r="AD1396">
        <v>6.9554085024977397E-2</v>
      </c>
      <c r="AF1396">
        <v>3.8053144054607579E-2</v>
      </c>
      <c r="AH1396">
        <v>2.7135968415551881E-2</v>
      </c>
      <c r="AJ1396">
        <v>2.2996136685781932E-2</v>
      </c>
      <c r="AL1396">
        <v>1.9066970299878472E-2</v>
      </c>
      <c r="AN1396">
        <v>1.6665566175348978E-2</v>
      </c>
      <c r="AP1396">
        <v>1.2156899675192512E-2</v>
      </c>
      <c r="AR1396">
        <v>1.1130471772911932E-2</v>
      </c>
      <c r="AT1396">
        <v>8.7305304170912645E-3</v>
      </c>
      <c r="AV1396">
        <v>7.326173355441278E-3</v>
      </c>
      <c r="AX1396">
        <v>3.456388551459133E-3</v>
      </c>
      <c r="AZ1396">
        <v>3.5074326709583215E-3</v>
      </c>
    </row>
    <row r="1397" spans="11:52" ht="14.4">
      <c r="K1397" t="s">
        <v>6231</v>
      </c>
      <c r="L1397" t="s">
        <v>2316</v>
      </c>
      <c r="M1397" t="s">
        <v>5610</v>
      </c>
      <c r="N1397" t="s">
        <v>80</v>
      </c>
      <c r="AP1397" t="s">
        <v>6079</v>
      </c>
      <c r="AQ1397" t="s">
        <v>6079</v>
      </c>
      <c r="AR1397" t="s">
        <v>6079</v>
      </c>
      <c r="AS1397" t="s">
        <v>6079</v>
      </c>
      <c r="AT1397">
        <v>4.9412693547172815E-3</v>
      </c>
      <c r="AV1397">
        <v>4.6220778838698129E-3</v>
      </c>
      <c r="AX1397">
        <v>5.555851314240523E-3</v>
      </c>
      <c r="AZ1397">
        <v>3.4675432377693216E-3</v>
      </c>
    </row>
    <row r="1398" spans="11:52" ht="14.4">
      <c r="K1398" t="s">
        <v>2348</v>
      </c>
      <c r="L1398" t="s">
        <v>2316</v>
      </c>
      <c r="M1398" t="s">
        <v>98</v>
      </c>
      <c r="N1398" t="s">
        <v>80</v>
      </c>
      <c r="AD1398">
        <v>0.51719380116801317</v>
      </c>
      <c r="AF1398">
        <v>0.33918752896872573</v>
      </c>
      <c r="AH1398">
        <v>0.41519414026354046</v>
      </c>
      <c r="AJ1398">
        <v>0.43097680300539887</v>
      </c>
      <c r="AL1398">
        <v>0.4135308167215852</v>
      </c>
      <c r="AN1398">
        <v>0.4039896917902947</v>
      </c>
      <c r="AP1398">
        <v>0.39904276055852872</v>
      </c>
      <c r="AR1398">
        <v>0.30321897211311077</v>
      </c>
      <c r="AT1398">
        <v>0.34415128223060976</v>
      </c>
      <c r="AV1398">
        <v>0.36458297475966783</v>
      </c>
      <c r="AX1398">
        <v>0.32063841456026498</v>
      </c>
      <c r="AZ1398">
        <v>0.25262798628624472</v>
      </c>
    </row>
    <row r="1399" spans="11:52" ht="14.4">
      <c r="K1399" t="s">
        <v>2349</v>
      </c>
      <c r="L1399" t="s">
        <v>2316</v>
      </c>
      <c r="M1399" t="s">
        <v>94</v>
      </c>
      <c r="N1399" t="s">
        <v>80</v>
      </c>
      <c r="AD1399">
        <v>1.5354062601594444E-2</v>
      </c>
      <c r="AF1399">
        <v>1.6427104208163179E-2</v>
      </c>
      <c r="AH1399">
        <v>1.6637726854162982E-2</v>
      </c>
      <c r="AJ1399">
        <v>2.2516073997050023E-2</v>
      </c>
      <c r="AL1399">
        <v>1.3827476154047114E-2</v>
      </c>
      <c r="AN1399">
        <v>6.4362630552823319E-3</v>
      </c>
      <c r="AP1399">
        <v>7.9911913535456458E-3</v>
      </c>
      <c r="AR1399">
        <v>8.5058956530976726E-3</v>
      </c>
      <c r="AT1399">
        <v>8.3336944929243151E-3</v>
      </c>
      <c r="AV1399">
        <v>8.0381266749081082E-3</v>
      </c>
      <c r="AX1399">
        <v>4.5732090369430267E-3</v>
      </c>
      <c r="AZ1399">
        <v>2.4880631948317462E-3</v>
      </c>
    </row>
    <row r="1400" spans="11:52" ht="14.4">
      <c r="K1400" t="s">
        <v>2350</v>
      </c>
      <c r="L1400" t="s">
        <v>2316</v>
      </c>
      <c r="M1400" t="s">
        <v>99</v>
      </c>
      <c r="N1400" t="s">
        <v>80</v>
      </c>
      <c r="AD1400">
        <v>0.59419264123258198</v>
      </c>
      <c r="AF1400">
        <v>0.79638153722775984</v>
      </c>
      <c r="AH1400">
        <v>0.24515925010284725</v>
      </c>
      <c r="AJ1400">
        <v>0.20872088393104671</v>
      </c>
      <c r="AL1400">
        <v>0.23770849300077049</v>
      </c>
      <c r="AN1400">
        <v>0.20803873154114641</v>
      </c>
      <c r="AP1400">
        <v>0.24313355241355339</v>
      </c>
      <c r="AR1400">
        <v>0.37621024785773705</v>
      </c>
      <c r="AT1400">
        <v>0.35372413960860605</v>
      </c>
      <c r="AV1400">
        <v>0.34386165357503384</v>
      </c>
      <c r="AX1400">
        <v>0.30734158309430226</v>
      </c>
      <c r="AZ1400">
        <v>0.29757569368014258</v>
      </c>
    </row>
    <row r="1401" spans="11:52" ht="14.4">
      <c r="K1401" t="s">
        <v>2351</v>
      </c>
      <c r="L1401" t="s">
        <v>2316</v>
      </c>
      <c r="M1401" t="s">
        <v>26</v>
      </c>
      <c r="N1401" t="s">
        <v>80</v>
      </c>
      <c r="O1401" t="s">
        <v>6079</v>
      </c>
      <c r="P1401" t="s">
        <v>6079</v>
      </c>
      <c r="Q1401" t="s">
        <v>6079</v>
      </c>
      <c r="R1401" t="s">
        <v>6079</v>
      </c>
      <c r="S1401" t="s">
        <v>6079</v>
      </c>
      <c r="AD1401">
        <v>0</v>
      </c>
      <c r="AF1401">
        <v>0</v>
      </c>
      <c r="AH1401">
        <v>0</v>
      </c>
      <c r="AJ1401">
        <v>0</v>
      </c>
      <c r="AL1401">
        <v>0</v>
      </c>
      <c r="AN1401">
        <v>0</v>
      </c>
      <c r="AP1401">
        <v>0</v>
      </c>
      <c r="AR1401">
        <v>0</v>
      </c>
      <c r="AT1401">
        <v>0</v>
      </c>
      <c r="AV1401">
        <v>0</v>
      </c>
      <c r="AX1401">
        <v>0</v>
      </c>
      <c r="AZ1401">
        <v>0</v>
      </c>
    </row>
    <row r="1402" spans="11:52" ht="14.4">
      <c r="K1402" t="s">
        <v>2352</v>
      </c>
      <c r="L1402" t="s">
        <v>2316</v>
      </c>
      <c r="M1402" t="s">
        <v>27</v>
      </c>
      <c r="N1402" t="s">
        <v>80</v>
      </c>
      <c r="AD1402">
        <v>0.26322458045525765</v>
      </c>
      <c r="AF1402">
        <v>0.2749300951958934</v>
      </c>
      <c r="AH1402">
        <v>0.29401810868526423</v>
      </c>
      <c r="AJ1402">
        <v>0.29540023108664892</v>
      </c>
      <c r="AL1402">
        <v>0.29713190063082917</v>
      </c>
      <c r="AN1402">
        <v>0.29885280222400579</v>
      </c>
      <c r="AP1402">
        <v>0.28148483876153207</v>
      </c>
      <c r="AR1402">
        <v>0.29013523174171096</v>
      </c>
      <c r="AT1402">
        <v>0.23870072882532312</v>
      </c>
      <c r="AV1402">
        <v>0.23230476697452296</v>
      </c>
      <c r="AX1402">
        <v>0.22052287613861987</v>
      </c>
      <c r="AZ1402">
        <v>0.24078799937108752</v>
      </c>
    </row>
    <row r="1403" spans="11:52" ht="14.4">
      <c r="K1403" t="s">
        <v>2353</v>
      </c>
      <c r="L1403" t="s">
        <v>2316</v>
      </c>
      <c r="M1403" t="s">
        <v>28</v>
      </c>
      <c r="N1403" t="s">
        <v>80</v>
      </c>
      <c r="AC1403">
        <v>0.35830400583582289</v>
      </c>
      <c r="AD1403">
        <v>5.9145475156063831E-5</v>
      </c>
      <c r="AE1403">
        <v>0.10275630303556373</v>
      </c>
      <c r="AF1403">
        <v>2.6023967049918939E-2</v>
      </c>
      <c r="AG1403">
        <v>0.30225728035812471</v>
      </c>
      <c r="AH1403">
        <v>4.3668021529983059E-2</v>
      </c>
      <c r="AI1403">
        <v>0.22030513242645719</v>
      </c>
      <c r="AJ1403">
        <v>5.2396806290912035E-2</v>
      </c>
      <c r="AK1403">
        <v>0.24303024662784631</v>
      </c>
      <c r="AL1403">
        <v>3.3551510929674455E-2</v>
      </c>
      <c r="AN1403">
        <v>4.6338475165928705E-2</v>
      </c>
      <c r="AP1403" t="s">
        <v>6079</v>
      </c>
      <c r="AQ1403" t="s">
        <v>6079</v>
      </c>
      <c r="AR1403" t="s">
        <v>6079</v>
      </c>
      <c r="AS1403" t="s">
        <v>6079</v>
      </c>
      <c r="AT1403">
        <v>5.839116007544598E-2</v>
      </c>
      <c r="AV1403">
        <v>3.4048607138081888E-4</v>
      </c>
      <c r="AX1403">
        <v>8.4741111293418214E-5</v>
      </c>
      <c r="AZ1403">
        <v>9.4448293549947215E-2</v>
      </c>
    </row>
    <row r="1404" spans="11:52" ht="14.4">
      <c r="K1404" t="s">
        <v>2354</v>
      </c>
      <c r="L1404" t="s">
        <v>2316</v>
      </c>
      <c r="M1404" t="s">
        <v>29</v>
      </c>
      <c r="N1404" t="s">
        <v>80</v>
      </c>
      <c r="AD1404">
        <v>1.268917289751692E-2</v>
      </c>
      <c r="AF1404">
        <v>7.9202010760800468E-3</v>
      </c>
      <c r="AH1404">
        <v>3.0470492862494369E-3</v>
      </c>
      <c r="AJ1404">
        <v>2.1585956177785359E-3</v>
      </c>
      <c r="AL1404">
        <v>1.3512211764118431E-3</v>
      </c>
      <c r="AN1404">
        <v>2.8105260192772263E-3</v>
      </c>
      <c r="AP1404">
        <v>2.5832146957271984E-4</v>
      </c>
      <c r="AR1404">
        <v>7.4151374492514854E-5</v>
      </c>
      <c r="AT1404">
        <v>5.6789850702121392E-5</v>
      </c>
      <c r="AV1404">
        <v>6.6847580300732901E-5</v>
      </c>
      <c r="AX1404">
        <v>3.772537943280696E-5</v>
      </c>
      <c r="AZ1404">
        <v>3.1593881410052482E-5</v>
      </c>
    </row>
    <row r="1405" spans="11:52" ht="14.4">
      <c r="K1405" t="s">
        <v>2355</v>
      </c>
      <c r="L1405" t="s">
        <v>2316</v>
      </c>
      <c r="M1405" t="s">
        <v>30</v>
      </c>
      <c r="N1405" t="s">
        <v>80</v>
      </c>
      <c r="AD1405">
        <v>0</v>
      </c>
      <c r="AF1405">
        <v>0</v>
      </c>
      <c r="AH1405">
        <v>0</v>
      </c>
      <c r="AJ1405">
        <v>0</v>
      </c>
      <c r="AL1405">
        <v>0</v>
      </c>
      <c r="AN1405">
        <v>4.8642380130736851E-2</v>
      </c>
      <c r="AP1405">
        <v>0.10511600971491708</v>
      </c>
      <c r="AR1405">
        <v>0.13299658606671427</v>
      </c>
      <c r="AT1405">
        <v>0.16741521125192971</v>
      </c>
      <c r="AV1405">
        <v>0.13044937569644188</v>
      </c>
      <c r="AX1405">
        <v>0.1141177317557428</v>
      </c>
      <c r="AZ1405">
        <v>8.8249873817381363E-2</v>
      </c>
    </row>
    <row r="1406" spans="11:52" ht="14.4">
      <c r="K1406" t="s">
        <v>2356</v>
      </c>
      <c r="L1406" t="s">
        <v>2316</v>
      </c>
      <c r="M1406" t="s">
        <v>100</v>
      </c>
      <c r="N1406" t="s">
        <v>80</v>
      </c>
      <c r="AD1406">
        <v>0.14257547740538179</v>
      </c>
      <c r="AF1406">
        <v>0.12670612897487943</v>
      </c>
      <c r="AH1406">
        <v>0.14428649594755671</v>
      </c>
      <c r="AJ1406">
        <v>0.18275491853592285</v>
      </c>
      <c r="AL1406">
        <v>0.17037153519857051</v>
      </c>
      <c r="AN1406">
        <v>0.21221365608480361</v>
      </c>
      <c r="AP1406">
        <v>1.3837059655327557E-2</v>
      </c>
      <c r="AR1406">
        <v>1.6499508849021627E-4</v>
      </c>
      <c r="AT1406">
        <v>3.8468435015115432E-4</v>
      </c>
      <c r="AV1406">
        <v>2.923335650596437E-4</v>
      </c>
      <c r="AX1406">
        <v>2.1222499990748434E-3</v>
      </c>
      <c r="AZ1406">
        <v>7.6976832874953171E-4</v>
      </c>
    </row>
    <row r="1407" spans="11:52" ht="14.4">
      <c r="K1407" t="s">
        <v>2357</v>
      </c>
      <c r="L1407" t="s">
        <v>2316</v>
      </c>
      <c r="M1407" t="s">
        <v>31</v>
      </c>
      <c r="N1407" t="s">
        <v>80</v>
      </c>
      <c r="AD1407">
        <v>0.14615104261943068</v>
      </c>
      <c r="AF1407">
        <v>0.17832260257842292</v>
      </c>
      <c r="AH1407">
        <v>0.17766289440807759</v>
      </c>
      <c r="AJ1407">
        <v>0.20337262772100065</v>
      </c>
      <c r="AL1407">
        <v>0.14732519096631791</v>
      </c>
      <c r="AN1407">
        <v>0.13367566610472981</v>
      </c>
      <c r="AP1407">
        <v>0.11775478551591212</v>
      </c>
      <c r="AR1407">
        <v>0.12444477359475004</v>
      </c>
      <c r="AT1407">
        <v>8.9337213619920974E-2</v>
      </c>
      <c r="AV1407">
        <v>0.13905193191986709</v>
      </c>
      <c r="AX1407">
        <v>0.12623615727927529</v>
      </c>
      <c r="AZ1407">
        <v>9.9879291456361111E-2</v>
      </c>
    </row>
    <row r="1408" spans="11:52" ht="14.4">
      <c r="K1408" t="s">
        <v>2358</v>
      </c>
      <c r="L1408" t="s">
        <v>2316</v>
      </c>
      <c r="M1408" t="s">
        <v>32</v>
      </c>
      <c r="N1408" t="s">
        <v>80</v>
      </c>
      <c r="O1408" t="s">
        <v>6079</v>
      </c>
      <c r="P1408" t="s">
        <v>6079</v>
      </c>
      <c r="Q1408" t="s">
        <v>6079</v>
      </c>
      <c r="R1408" t="s">
        <v>6079</v>
      </c>
      <c r="S1408" t="s">
        <v>6079</v>
      </c>
      <c r="AD1408">
        <v>1.908192512822815E-5</v>
      </c>
      <c r="AF1408">
        <v>1.3002305352571852E-4</v>
      </c>
      <c r="AH1408">
        <v>1.3135016235465979E-4</v>
      </c>
      <c r="AJ1408">
        <v>2.3254171723774419E-5</v>
      </c>
      <c r="AL1408">
        <v>2.6128424914636517E-3</v>
      </c>
      <c r="AN1408">
        <v>1.9868070645574494E-3</v>
      </c>
      <c r="AP1408">
        <v>1.9781998346082297E-3</v>
      </c>
      <c r="AR1408">
        <v>2.1220019364034393E-3</v>
      </c>
      <c r="AT1408">
        <v>1.8302035691827312E-3</v>
      </c>
      <c r="AV1408">
        <v>1.7473394316664947E-3</v>
      </c>
      <c r="AX1408">
        <v>1.8506490284264656E-3</v>
      </c>
      <c r="AZ1408">
        <v>2.1043190271943235E-3</v>
      </c>
    </row>
    <row r="1409" spans="11:52" ht="14.4">
      <c r="K1409" t="s">
        <v>2359</v>
      </c>
      <c r="L1409" t="s">
        <v>2316</v>
      </c>
      <c r="M1409" t="s">
        <v>93</v>
      </c>
      <c r="N1409" t="s">
        <v>80</v>
      </c>
      <c r="AD1409">
        <v>0</v>
      </c>
      <c r="AF1409">
        <v>2.8306360222440929E-7</v>
      </c>
      <c r="AH1409">
        <v>0</v>
      </c>
      <c r="AJ1409">
        <v>0</v>
      </c>
      <c r="AL1409">
        <v>0</v>
      </c>
      <c r="AN1409">
        <v>0</v>
      </c>
      <c r="AP1409">
        <v>0</v>
      </c>
      <c r="AR1409">
        <v>0</v>
      </c>
      <c r="AT1409">
        <v>0</v>
      </c>
      <c r="AV1409">
        <v>0</v>
      </c>
      <c r="AX1409">
        <v>0</v>
      </c>
      <c r="AZ1409">
        <v>0</v>
      </c>
    </row>
    <row r="1410" spans="11:52" ht="14.4">
      <c r="K1410" t="s">
        <v>2131</v>
      </c>
      <c r="L1410" t="s">
        <v>2132</v>
      </c>
      <c r="M1410" t="s">
        <v>13</v>
      </c>
      <c r="N1410" t="s">
        <v>80</v>
      </c>
      <c r="AD1410">
        <v>6.8434547043550481E-2</v>
      </c>
      <c r="AF1410">
        <v>0.11156114653444844</v>
      </c>
      <c r="AH1410">
        <v>8.6928470108541503E-2</v>
      </c>
      <c r="AJ1410">
        <v>7.0588358016656805E-2</v>
      </c>
      <c r="AL1410">
        <v>0.1467157151092553</v>
      </c>
      <c r="AN1410">
        <v>0.11278305283050501</v>
      </c>
      <c r="AP1410">
        <v>8.7966915853801869E-2</v>
      </c>
      <c r="AR1410">
        <v>8.5930124060583563E-2</v>
      </c>
      <c r="AT1410">
        <v>8.409230008589233E-2</v>
      </c>
      <c r="AV1410">
        <v>5.2233896272897248E-2</v>
      </c>
      <c r="AX1410">
        <v>5.9520237449388447E-2</v>
      </c>
      <c r="AZ1410">
        <v>4.4650508259639517E-2</v>
      </c>
    </row>
    <row r="1411" spans="11:52" ht="14.4">
      <c r="K1411" t="s">
        <v>2133</v>
      </c>
      <c r="L1411" t="s">
        <v>2132</v>
      </c>
      <c r="M1411" t="s">
        <v>14</v>
      </c>
      <c r="N1411" t="s">
        <v>80</v>
      </c>
      <c r="AD1411">
        <v>0.14257194901397921</v>
      </c>
      <c r="AF1411">
        <v>0.1278677030843981</v>
      </c>
      <c r="AH1411">
        <v>0.15696230132089711</v>
      </c>
      <c r="AJ1411">
        <v>0.15145581026112157</v>
      </c>
      <c r="AL1411">
        <v>5.9434444313247133E-2</v>
      </c>
      <c r="AN1411">
        <v>5.289254956447044E-2</v>
      </c>
      <c r="AP1411">
        <v>5.7433466938161551E-2</v>
      </c>
      <c r="AR1411">
        <v>3.2868691585222036E-2</v>
      </c>
      <c r="AT1411">
        <v>4.2712903466667243E-2</v>
      </c>
      <c r="AV1411">
        <v>3.1745943765206022E-2</v>
      </c>
      <c r="AX1411">
        <v>0.11015355149902972</v>
      </c>
      <c r="AZ1411">
        <v>2.3765167820768551E-2</v>
      </c>
    </row>
    <row r="1412" spans="11:52" ht="14.4">
      <c r="K1412" t="s">
        <v>2134</v>
      </c>
      <c r="L1412" t="s">
        <v>2132</v>
      </c>
      <c r="M1412" t="s">
        <v>92</v>
      </c>
      <c r="N1412" t="s">
        <v>80</v>
      </c>
      <c r="AD1412">
        <v>0.24710396747280103</v>
      </c>
      <c r="AF1412">
        <v>5.6990408390184238E-2</v>
      </c>
      <c r="AH1412">
        <v>3.2301244721949243E-2</v>
      </c>
      <c r="AJ1412">
        <v>7.5452379175264692E-2</v>
      </c>
      <c r="AL1412">
        <v>3.8585406580623885E-2</v>
      </c>
      <c r="AN1412">
        <v>5.924701738952122E-2</v>
      </c>
      <c r="AP1412">
        <v>1.5663509031386361E-2</v>
      </c>
      <c r="AR1412">
        <v>8.759830138029466E-2</v>
      </c>
      <c r="AT1412">
        <v>1.6707732388375116E-2</v>
      </c>
      <c r="AV1412">
        <v>7.0009030963364749E-2</v>
      </c>
      <c r="AX1412">
        <v>2.9281648242099459E-2</v>
      </c>
      <c r="AZ1412">
        <v>1.6756888074590144E-2</v>
      </c>
    </row>
    <row r="1413" spans="11:52" ht="14.4">
      <c r="K1413" t="s">
        <v>2135</v>
      </c>
      <c r="L1413" t="s">
        <v>2132</v>
      </c>
      <c r="M1413" t="s">
        <v>15</v>
      </c>
      <c r="N1413" t="s">
        <v>80</v>
      </c>
      <c r="AD1413">
        <v>3.5086782765255836E-3</v>
      </c>
      <c r="AF1413">
        <v>0.23831812730496704</v>
      </c>
      <c r="AH1413">
        <v>0.17578174728917145</v>
      </c>
      <c r="AJ1413">
        <v>5.2535528211923498E-2</v>
      </c>
      <c r="AL1413">
        <v>9.614982283882624E-2</v>
      </c>
      <c r="AN1413">
        <v>2.4080983877782913E-2</v>
      </c>
      <c r="AP1413">
        <v>2.8485847544927723E-2</v>
      </c>
      <c r="AR1413">
        <v>2.3260671466587605E-2</v>
      </c>
      <c r="AT1413">
        <v>4.2862013616390131E-2</v>
      </c>
      <c r="AV1413">
        <v>7.1025924210199265E-2</v>
      </c>
      <c r="AX1413">
        <v>0.10426310940120434</v>
      </c>
      <c r="AZ1413">
        <v>4.6103111482456223E-2</v>
      </c>
    </row>
    <row r="1414" spans="11:52" ht="14.4">
      <c r="K1414" t="s">
        <v>2136</v>
      </c>
      <c r="L1414" t="s">
        <v>2132</v>
      </c>
      <c r="M1414" t="s">
        <v>91</v>
      </c>
      <c r="N1414" t="s">
        <v>80</v>
      </c>
      <c r="AD1414">
        <v>0.57397930445316092</v>
      </c>
      <c r="AF1414">
        <v>0.52272834707057392</v>
      </c>
      <c r="AH1414">
        <v>0.59742330485717487</v>
      </c>
      <c r="AJ1414">
        <v>0.59206657035948129</v>
      </c>
      <c r="AL1414">
        <v>0.19452452895331515</v>
      </c>
      <c r="AN1414">
        <v>4.4265893747510818E-2</v>
      </c>
      <c r="AP1414">
        <v>4.013795204374572E-2</v>
      </c>
      <c r="AR1414">
        <v>2.2546722399224371E-3</v>
      </c>
      <c r="AT1414">
        <v>0.10564964886048622</v>
      </c>
      <c r="AV1414">
        <v>3.3615810785128362E-3</v>
      </c>
      <c r="AX1414">
        <v>2.8792343053834768E-2</v>
      </c>
      <c r="AZ1414">
        <v>1.9079042190338221E-3</v>
      </c>
    </row>
    <row r="1415" spans="11:52" ht="14.4">
      <c r="K1415" t="s">
        <v>2137</v>
      </c>
      <c r="L1415" t="s">
        <v>2132</v>
      </c>
      <c r="M1415" t="s">
        <v>16</v>
      </c>
      <c r="N1415" t="s">
        <v>80</v>
      </c>
      <c r="AD1415">
        <v>0.18153331237062231</v>
      </c>
      <c r="AF1415">
        <v>7.4701059449799961E-2</v>
      </c>
      <c r="AH1415">
        <v>6.6281006059554171E-2</v>
      </c>
      <c r="AJ1415">
        <v>7.8338993450457597E-2</v>
      </c>
      <c r="AL1415">
        <v>8.7241127853657813E-2</v>
      </c>
      <c r="AN1415">
        <v>8.2539155847305562E-2</v>
      </c>
      <c r="AP1415">
        <v>8.4259034419615228E-2</v>
      </c>
      <c r="AR1415">
        <v>7.2113098757391872E-2</v>
      </c>
      <c r="AT1415">
        <v>0.10021967186130036</v>
      </c>
      <c r="AV1415">
        <v>8.9318580052368854E-2</v>
      </c>
      <c r="AX1415">
        <v>0.10347558687736839</v>
      </c>
      <c r="AZ1415">
        <v>8.0230723774492793E-2</v>
      </c>
    </row>
    <row r="1416" spans="11:52" ht="14.4">
      <c r="K1416" t="s">
        <v>2138</v>
      </c>
      <c r="L1416" t="s">
        <v>2132</v>
      </c>
      <c r="M1416" t="s">
        <v>17</v>
      </c>
      <c r="N1416" t="s">
        <v>80</v>
      </c>
      <c r="AC1416">
        <v>0.74196368777625599</v>
      </c>
      <c r="AD1416">
        <v>0.25744051517304745</v>
      </c>
      <c r="AE1416">
        <v>0.74193327240248164</v>
      </c>
      <c r="AF1416">
        <v>0.35263827485805538</v>
      </c>
      <c r="AG1416">
        <v>0.77795003868599877</v>
      </c>
      <c r="AH1416">
        <v>0.30300254148550254</v>
      </c>
      <c r="AI1416">
        <v>0.91587152323934884</v>
      </c>
      <c r="AJ1416">
        <v>0.41123508558891814</v>
      </c>
      <c r="AL1416">
        <v>0.31889629764889282</v>
      </c>
      <c r="AN1416">
        <v>0.36625596095580792</v>
      </c>
      <c r="AP1416">
        <v>0.91742417417625088</v>
      </c>
      <c r="AR1416">
        <v>0.31127371667513448</v>
      </c>
      <c r="AT1416">
        <v>0.35366888096762422</v>
      </c>
      <c r="AV1416">
        <v>0.33339030158950245</v>
      </c>
      <c r="AX1416">
        <v>0.36422396714496313</v>
      </c>
      <c r="AZ1416">
        <v>0.40087118719084408</v>
      </c>
    </row>
    <row r="1417" spans="11:52" ht="14.4">
      <c r="K1417" t="s">
        <v>2139</v>
      </c>
      <c r="L1417" t="s">
        <v>2132</v>
      </c>
      <c r="M1417" t="s">
        <v>97</v>
      </c>
      <c r="N1417" t="s">
        <v>80</v>
      </c>
      <c r="O1417" t="s">
        <v>6079</v>
      </c>
      <c r="P1417" t="s">
        <v>6079</v>
      </c>
      <c r="Q1417" t="s">
        <v>6079</v>
      </c>
      <c r="R1417" t="s">
        <v>6079</v>
      </c>
      <c r="S1417" t="s">
        <v>6079</v>
      </c>
      <c r="T1417" t="s">
        <v>6079</v>
      </c>
      <c r="AD1417">
        <v>0.60358496166440068</v>
      </c>
      <c r="AF1417">
        <v>5.0886677277424401E-2</v>
      </c>
      <c r="AH1417">
        <v>4.9270727449778083E-2</v>
      </c>
      <c r="AJ1417">
        <v>0.60035621210847645</v>
      </c>
      <c r="AL1417">
        <v>0.45590303000289806</v>
      </c>
      <c r="AN1417">
        <v>0.61977762141160575</v>
      </c>
      <c r="AP1417">
        <v>1.1482063259372215E-2</v>
      </c>
      <c r="AR1417">
        <v>6.9356689135494531E-2</v>
      </c>
      <c r="AT1417">
        <v>1.0561759281346686E-2</v>
      </c>
      <c r="AV1417">
        <v>9.9959510553680131E-2</v>
      </c>
      <c r="AX1417">
        <v>5.1848391375628342E-2</v>
      </c>
      <c r="AZ1417">
        <v>4.6314441949084947E-2</v>
      </c>
    </row>
    <row r="1418" spans="11:52" ht="14.4">
      <c r="K1418" t="s">
        <v>2140</v>
      </c>
      <c r="L1418" t="s">
        <v>2132</v>
      </c>
      <c r="M1418" t="s">
        <v>18</v>
      </c>
      <c r="N1418" t="s">
        <v>80</v>
      </c>
      <c r="AD1418">
        <v>0.10581514238228797</v>
      </c>
      <c r="AF1418">
        <v>0.10497185960309126</v>
      </c>
      <c r="AH1418">
        <v>7.5907659730532734E-2</v>
      </c>
      <c r="AJ1418">
        <v>6.1371978703332435E-2</v>
      </c>
      <c r="AL1418">
        <v>6.0887258164780599E-2</v>
      </c>
      <c r="AN1418">
        <v>6.4485945732450353E-2</v>
      </c>
      <c r="AP1418">
        <v>9.7895767829013949E-2</v>
      </c>
      <c r="AR1418">
        <v>9.2423120777139808E-2</v>
      </c>
      <c r="AT1418">
        <v>8.5415759398160596E-2</v>
      </c>
      <c r="AV1418">
        <v>9.1536705703740076E-2</v>
      </c>
      <c r="AX1418">
        <v>6.299570579412532E-2</v>
      </c>
      <c r="AZ1418">
        <v>7.7149112303749878E-2</v>
      </c>
    </row>
    <row r="1419" spans="11:52" ht="14.4">
      <c r="K1419" t="s">
        <v>2141</v>
      </c>
      <c r="L1419" t="s">
        <v>2132</v>
      </c>
      <c r="M1419" t="s">
        <v>34</v>
      </c>
      <c r="N1419" t="s">
        <v>80</v>
      </c>
      <c r="AC1419">
        <v>0.3490863567517275</v>
      </c>
      <c r="AD1419">
        <v>0.16105028487122017</v>
      </c>
      <c r="AE1419">
        <v>0.28554219594803626</v>
      </c>
      <c r="AF1419">
        <v>0.17432395425877176</v>
      </c>
      <c r="AG1419">
        <v>0.67257490772638073</v>
      </c>
      <c r="AH1419">
        <v>0.13530637470207005</v>
      </c>
      <c r="AI1419">
        <v>0.7550617093080586</v>
      </c>
      <c r="AJ1419">
        <v>0.13852377291133203</v>
      </c>
      <c r="AK1419">
        <v>0.46687967899930766</v>
      </c>
      <c r="AL1419">
        <v>0.11662170347711408</v>
      </c>
      <c r="AN1419">
        <v>0.11917443098852434</v>
      </c>
      <c r="AP1419">
        <v>0.12389210105874758</v>
      </c>
      <c r="AR1419">
        <v>0.11153446457088392</v>
      </c>
      <c r="AT1419">
        <v>0.12351226995870282</v>
      </c>
      <c r="AV1419">
        <v>0.11721442212861466</v>
      </c>
      <c r="AX1419">
        <v>0.13478372828862201</v>
      </c>
      <c r="AZ1419">
        <v>0.13246634782321468</v>
      </c>
    </row>
    <row r="1420" spans="11:52" ht="14.4">
      <c r="K1420" t="s">
        <v>2142</v>
      </c>
      <c r="L1420" t="s">
        <v>2132</v>
      </c>
      <c r="M1420" t="s">
        <v>19</v>
      </c>
      <c r="N1420" t="s">
        <v>80</v>
      </c>
      <c r="AD1420">
        <v>0.67832312311968668</v>
      </c>
      <c r="AF1420">
        <v>0.64351106527331903</v>
      </c>
      <c r="AH1420">
        <v>0.25993270165230142</v>
      </c>
      <c r="AJ1420">
        <v>0.26951427367276304</v>
      </c>
      <c r="AL1420">
        <v>0.23861455673684293</v>
      </c>
      <c r="AN1420">
        <v>0.26979732106755666</v>
      </c>
      <c r="AP1420">
        <v>0.25502702943705097</v>
      </c>
      <c r="AR1420">
        <v>0.26348464382150033</v>
      </c>
      <c r="AT1420">
        <v>0.25151021426755188</v>
      </c>
      <c r="AV1420">
        <v>0.27789755394570015</v>
      </c>
      <c r="AX1420">
        <v>0.19901628332924137</v>
      </c>
      <c r="AZ1420">
        <v>0.2965798953916774</v>
      </c>
    </row>
    <row r="1421" spans="11:52" ht="14.4">
      <c r="K1421" t="s">
        <v>2143</v>
      </c>
      <c r="L1421" t="s">
        <v>2132</v>
      </c>
      <c r="M1421" t="s">
        <v>20</v>
      </c>
      <c r="N1421" t="s">
        <v>80</v>
      </c>
      <c r="AD1421">
        <v>0.14866220312715361</v>
      </c>
      <c r="AF1421">
        <v>0.20003078039943384</v>
      </c>
      <c r="AH1421">
        <v>0.15440407984503049</v>
      </c>
      <c r="AJ1421">
        <v>0.15272883347572261</v>
      </c>
      <c r="AL1421">
        <v>0.17212073771596517</v>
      </c>
      <c r="AN1421">
        <v>0.16621315177643223</v>
      </c>
      <c r="AP1421">
        <v>0.16213440330926993</v>
      </c>
      <c r="AR1421">
        <v>0.16829934608384323</v>
      </c>
      <c r="AT1421">
        <v>0.17267728968470752</v>
      </c>
      <c r="AV1421">
        <v>0.16536999316990844</v>
      </c>
      <c r="AX1421">
        <v>0.21871965167741261</v>
      </c>
      <c r="AZ1421">
        <v>0.22936614709374675</v>
      </c>
    </row>
    <row r="1422" spans="11:52" ht="14.4">
      <c r="K1422" t="s">
        <v>2144</v>
      </c>
      <c r="L1422" t="s">
        <v>2132</v>
      </c>
      <c r="M1422" t="s">
        <v>21</v>
      </c>
      <c r="N1422" t="s">
        <v>80</v>
      </c>
      <c r="AC1422">
        <v>0</v>
      </c>
      <c r="AD1422">
        <v>0.19490984131037489</v>
      </c>
      <c r="AE1422">
        <v>4.4074079468680714E-2</v>
      </c>
      <c r="AF1422">
        <v>0.2437303067153691</v>
      </c>
      <c r="AG1422">
        <v>0</v>
      </c>
      <c r="AH1422">
        <v>0.185579567231692</v>
      </c>
      <c r="AI1422">
        <v>0</v>
      </c>
      <c r="AJ1422">
        <v>0.21328288945077703</v>
      </c>
      <c r="AK1422">
        <v>5.1271131402534781E-2</v>
      </c>
      <c r="AL1422">
        <v>0.2379573814900901</v>
      </c>
      <c r="AN1422">
        <v>0.25183616623952298</v>
      </c>
    </row>
    <row r="1423" spans="11:52" ht="14.4">
      <c r="K1423" t="s">
        <v>2145</v>
      </c>
      <c r="L1423" t="s">
        <v>2132</v>
      </c>
      <c r="M1423" t="s">
        <v>22</v>
      </c>
      <c r="N1423" t="s">
        <v>80</v>
      </c>
      <c r="AD1423">
        <v>8.3206709546945062E-2</v>
      </c>
      <c r="AF1423">
        <v>0.1162125383480342</v>
      </c>
      <c r="AH1423">
        <v>5.7751626951023129E-2</v>
      </c>
      <c r="AJ1423">
        <v>3.889853646142024E-2</v>
      </c>
      <c r="AL1423">
        <v>2.363910616944576E-2</v>
      </c>
      <c r="AN1423">
        <v>3.8514328967063208E-2</v>
      </c>
      <c r="AP1423">
        <v>3.2911831076439829E-2</v>
      </c>
      <c r="AR1423">
        <v>3.9747169279782377E-2</v>
      </c>
      <c r="AT1423">
        <v>0.1096532449485484</v>
      </c>
      <c r="AV1423">
        <v>9.5298747317577134E-2</v>
      </c>
      <c r="AX1423">
        <v>0.10406689465095612</v>
      </c>
      <c r="AZ1423">
        <v>5.1490028792172376E-2</v>
      </c>
    </row>
    <row r="1424" spans="11:52" ht="14.4">
      <c r="K1424" t="s">
        <v>2146</v>
      </c>
      <c r="L1424" t="s">
        <v>2132</v>
      </c>
      <c r="M1424" t="s">
        <v>90</v>
      </c>
      <c r="N1424" t="s">
        <v>80</v>
      </c>
      <c r="AC1424">
        <v>0.16461622388456351</v>
      </c>
      <c r="AD1424">
        <v>5.81070239796894E-2</v>
      </c>
      <c r="AF1424">
        <v>0.17937657186223138</v>
      </c>
      <c r="AH1424">
        <v>2.0280988438368602E-2</v>
      </c>
      <c r="AJ1424">
        <v>7.8335247677075948E-2</v>
      </c>
      <c r="AL1424">
        <v>2.516537477989016E-2</v>
      </c>
      <c r="AN1424">
        <v>6.8142670428405716E-2</v>
      </c>
      <c r="AP1424">
        <v>2.8731313764143888E-2</v>
      </c>
      <c r="AR1424">
        <v>8.9072844838161511E-2</v>
      </c>
      <c r="AT1424">
        <v>2.0101435558795927E-2</v>
      </c>
      <c r="AV1424">
        <v>3.0415846380447156E-2</v>
      </c>
      <c r="AX1424">
        <v>7.4833097942048031E-3</v>
      </c>
      <c r="AZ1424">
        <v>4.4911152672534878E-2</v>
      </c>
    </row>
    <row r="1425" spans="11:52" ht="14.4">
      <c r="K1425" t="s">
        <v>2147</v>
      </c>
      <c r="L1425" t="s">
        <v>2132</v>
      </c>
      <c r="M1425" t="s">
        <v>23</v>
      </c>
      <c r="N1425" t="s">
        <v>80</v>
      </c>
      <c r="AD1425">
        <v>0.11345539816091818</v>
      </c>
      <c r="AF1425">
        <v>0.1677202988906408</v>
      </c>
      <c r="AH1425">
        <v>2.1641592140564461E-2</v>
      </c>
      <c r="AJ1425">
        <v>0.1430937397945326</v>
      </c>
      <c r="AL1425">
        <v>0.19355813280929904</v>
      </c>
      <c r="AN1425">
        <v>0.13959642981719006</v>
      </c>
      <c r="AP1425">
        <v>0.14806228803228833</v>
      </c>
      <c r="AR1425">
        <v>0.29029709128318465</v>
      </c>
      <c r="AT1425">
        <v>4.3520336622039829E-2</v>
      </c>
      <c r="AV1425">
        <v>9.9952794688755522E-2</v>
      </c>
      <c r="AX1425">
        <v>3.6472734873810024E-2</v>
      </c>
      <c r="AZ1425">
        <v>3.9645726004742386E-2</v>
      </c>
    </row>
    <row r="1426" spans="11:52" ht="14.4">
      <c r="K1426" t="s">
        <v>2148</v>
      </c>
      <c r="L1426" t="s">
        <v>2132</v>
      </c>
      <c r="M1426" t="s">
        <v>24</v>
      </c>
      <c r="N1426" t="s">
        <v>80</v>
      </c>
      <c r="AD1426">
        <v>3.8445916225045909E-2</v>
      </c>
      <c r="AF1426">
        <v>2.7540072385341396E-2</v>
      </c>
      <c r="AH1426">
        <v>4.9455381424023656E-2</v>
      </c>
      <c r="AJ1426">
        <v>6.6495779121948942E-2</v>
      </c>
      <c r="AL1426">
        <v>8.7494286418950032E-2</v>
      </c>
      <c r="AN1426">
        <v>0.23488244351043661</v>
      </c>
      <c r="AP1426">
        <v>0.25588907764628455</v>
      </c>
      <c r="AR1426">
        <v>0.20732649103756959</v>
      </c>
      <c r="AT1426">
        <v>0.27862436585486661</v>
      </c>
      <c r="AV1426">
        <v>0.24928258189270255</v>
      </c>
      <c r="AX1426">
        <v>9.0586919707988794E-2</v>
      </c>
      <c r="AZ1426">
        <v>8.7788053560323959E-2</v>
      </c>
    </row>
    <row r="1427" spans="11:52" ht="14.4">
      <c r="K1427" t="s">
        <v>2149</v>
      </c>
      <c r="L1427" t="s">
        <v>2132</v>
      </c>
      <c r="M1427" t="s">
        <v>1386</v>
      </c>
      <c r="N1427" t="s">
        <v>80</v>
      </c>
      <c r="O1427" t="s">
        <v>6079</v>
      </c>
      <c r="P1427" t="s">
        <v>6079</v>
      </c>
      <c r="Q1427" t="s">
        <v>6079</v>
      </c>
      <c r="R1427" t="s">
        <v>6079</v>
      </c>
      <c r="S1427" t="s">
        <v>6079</v>
      </c>
      <c r="T1427" t="s">
        <v>6079</v>
      </c>
      <c r="U1427" t="s">
        <v>6079</v>
      </c>
      <c r="V1427" t="s">
        <v>6079</v>
      </c>
      <c r="W1427" t="s">
        <v>6079</v>
      </c>
      <c r="X1427" t="s">
        <v>6079</v>
      </c>
      <c r="Y1427" t="s">
        <v>6079</v>
      </c>
      <c r="Z1427" t="s">
        <v>6079</v>
      </c>
      <c r="AA1427" t="s">
        <v>6079</v>
      </c>
      <c r="AD1427">
        <v>0.64807246670119367</v>
      </c>
      <c r="AF1427">
        <v>0.66353976340545351</v>
      </c>
      <c r="AH1427">
        <v>0.63400978385465945</v>
      </c>
      <c r="AJ1427">
        <v>0.45187824063037602</v>
      </c>
      <c r="AL1427">
        <v>0.28616114224398276</v>
      </c>
      <c r="AN1427">
        <v>0.2625090850933347</v>
      </c>
      <c r="AP1427">
        <v>0.35096912012195375</v>
      </c>
      <c r="AR1427">
        <v>0.52742494228086889</v>
      </c>
      <c r="AT1427">
        <v>0.62276910686147346</v>
      </c>
      <c r="AV1427">
        <v>0.65993330054052368</v>
      </c>
      <c r="AX1427">
        <v>0.68042683405561433</v>
      </c>
      <c r="AZ1427">
        <v>0.64589407020932577</v>
      </c>
    </row>
    <row r="1428" spans="11:52" ht="14.4">
      <c r="K1428" t="s">
        <v>2150</v>
      </c>
      <c r="L1428" t="s">
        <v>2132</v>
      </c>
      <c r="M1428" t="s">
        <v>25</v>
      </c>
      <c r="N1428" t="s">
        <v>80</v>
      </c>
      <c r="AD1428">
        <v>6.2006777892667155E-2</v>
      </c>
      <c r="AF1428">
        <v>6.1221382246047416E-2</v>
      </c>
      <c r="AH1428">
        <v>4.2915170421875121E-2</v>
      </c>
      <c r="AJ1428">
        <v>4.9167914978204517E-2</v>
      </c>
      <c r="AL1428">
        <v>4.0054216771808336E-2</v>
      </c>
      <c r="AN1428">
        <v>6.4611221228307716E-2</v>
      </c>
      <c r="AP1428">
        <v>3.9862894993056792E-2</v>
      </c>
      <c r="AR1428">
        <v>4.3557476592538606E-2</v>
      </c>
      <c r="AT1428">
        <v>5.3976533691504958E-2</v>
      </c>
      <c r="AV1428">
        <v>4.9905402650813405E-2</v>
      </c>
      <c r="AX1428">
        <v>4.8890011651816757E-2</v>
      </c>
      <c r="AZ1428">
        <v>4.9575819317913147E-2</v>
      </c>
    </row>
    <row r="1429" spans="11:52" ht="14.4">
      <c r="K1429" t="s">
        <v>6232</v>
      </c>
      <c r="L1429" t="s">
        <v>2132</v>
      </c>
      <c r="M1429" t="s">
        <v>5610</v>
      </c>
      <c r="N1429" t="s">
        <v>80</v>
      </c>
      <c r="AP1429" t="s">
        <v>6079</v>
      </c>
      <c r="AQ1429" t="s">
        <v>6079</v>
      </c>
      <c r="AR1429" t="s">
        <v>6079</v>
      </c>
      <c r="AS1429" t="s">
        <v>6079</v>
      </c>
      <c r="AT1429">
        <v>0.53982206259801857</v>
      </c>
      <c r="AV1429">
        <v>0.42152930106077791</v>
      </c>
      <c r="AX1429">
        <v>0.32688303731103785</v>
      </c>
      <c r="AZ1429">
        <v>0.40274192737581233</v>
      </c>
    </row>
    <row r="1430" spans="11:52" ht="14.4">
      <c r="K1430" t="s">
        <v>2151</v>
      </c>
      <c r="L1430" t="s">
        <v>2132</v>
      </c>
      <c r="M1430" t="s">
        <v>98</v>
      </c>
      <c r="N1430" t="s">
        <v>80</v>
      </c>
      <c r="AD1430">
        <v>1.6238451682513992E-3</v>
      </c>
      <c r="AF1430">
        <v>5.0721247813186883E-2</v>
      </c>
      <c r="AH1430">
        <v>8.9971476510067108E-2</v>
      </c>
      <c r="AJ1430">
        <v>0.25670597894509317</v>
      </c>
      <c r="AL1430">
        <v>0.12702718044359457</v>
      </c>
      <c r="AN1430">
        <v>0.23355178670101465</v>
      </c>
      <c r="AP1430">
        <v>0.22400808455381335</v>
      </c>
      <c r="AR1430">
        <v>0.41995342425912008</v>
      </c>
      <c r="AT1430">
        <v>0.21587678313190495</v>
      </c>
      <c r="AV1430">
        <v>7.7974816735957977E-2</v>
      </c>
      <c r="AX1430">
        <v>0.25549814956922484</v>
      </c>
      <c r="AZ1430">
        <v>0.3214135815731099</v>
      </c>
    </row>
    <row r="1431" spans="11:52" ht="14.4">
      <c r="K1431" t="s">
        <v>2152</v>
      </c>
      <c r="L1431" t="s">
        <v>2132</v>
      </c>
      <c r="M1431" t="s">
        <v>94</v>
      </c>
      <c r="N1431" t="s">
        <v>80</v>
      </c>
      <c r="AD1431">
        <v>0.22611576322321619</v>
      </c>
      <c r="AF1431">
        <v>0.38595155222536953</v>
      </c>
      <c r="AH1431">
        <v>0.30287378624112699</v>
      </c>
      <c r="AJ1431">
        <v>8.6143731492957093E-2</v>
      </c>
      <c r="AL1431">
        <v>5.9501888270639361E-2</v>
      </c>
      <c r="AN1431">
        <v>8.8732334250789274E-2</v>
      </c>
      <c r="AP1431">
        <v>4.4113962254461458E-2</v>
      </c>
      <c r="AR1431">
        <v>3.5890880455853445E-2</v>
      </c>
      <c r="AT1431">
        <v>2.6833844693457884E-2</v>
      </c>
      <c r="AV1431">
        <v>6.1117925143057819E-2</v>
      </c>
      <c r="AX1431">
        <v>0.46335818585576893</v>
      </c>
      <c r="AZ1431">
        <v>0.46459362781086883</v>
      </c>
    </row>
    <row r="1432" spans="11:52" ht="14.4">
      <c r="K1432" t="s">
        <v>2153</v>
      </c>
      <c r="L1432" t="s">
        <v>2132</v>
      </c>
      <c r="M1432" t="s">
        <v>99</v>
      </c>
      <c r="N1432" t="s">
        <v>80</v>
      </c>
      <c r="AD1432">
        <v>2.7069118700598874E-2</v>
      </c>
      <c r="AF1432">
        <v>0.27804455130330891</v>
      </c>
      <c r="AH1432">
        <v>4.1893438812438961E-2</v>
      </c>
      <c r="AJ1432">
        <v>0.27218237545421897</v>
      </c>
      <c r="AL1432">
        <v>2.3803238433090287E-2</v>
      </c>
      <c r="AN1432">
        <v>6.7832069071098858E-2</v>
      </c>
      <c r="AP1432">
        <v>2.0702789423748404E-2</v>
      </c>
      <c r="AR1432">
        <v>0.15285175284395741</v>
      </c>
      <c r="AT1432">
        <v>0.11654268800436644</v>
      </c>
      <c r="AV1432">
        <v>3.9409106523304619E-3</v>
      </c>
      <c r="AX1432">
        <v>5.1927282027350634E-2</v>
      </c>
      <c r="AZ1432">
        <v>1.0426128796277858E-2</v>
      </c>
    </row>
    <row r="1433" spans="11:52" ht="14.4">
      <c r="K1433" t="s">
        <v>2154</v>
      </c>
      <c r="L1433" t="s">
        <v>2132</v>
      </c>
      <c r="M1433" t="s">
        <v>26</v>
      </c>
      <c r="N1433" t="s">
        <v>80</v>
      </c>
      <c r="O1433" t="s">
        <v>6079</v>
      </c>
      <c r="P1433" t="s">
        <v>6079</v>
      </c>
      <c r="Q1433" t="s">
        <v>6079</v>
      </c>
      <c r="R1433" t="s">
        <v>6079</v>
      </c>
      <c r="S1433" t="s">
        <v>6079</v>
      </c>
      <c r="AD1433">
        <v>0.22947446250666939</v>
      </c>
      <c r="AF1433">
        <v>0.17635894027067059</v>
      </c>
      <c r="AH1433">
        <v>0.35328538374925805</v>
      </c>
      <c r="AJ1433">
        <v>0.17775099716417916</v>
      </c>
      <c r="AL1433">
        <v>0.25204330497179794</v>
      </c>
      <c r="AN1433">
        <v>7.6889515554838694E-2</v>
      </c>
      <c r="AP1433">
        <v>7.1391914819572841E-2</v>
      </c>
      <c r="AR1433">
        <v>8.8021885328651739E-2</v>
      </c>
      <c r="AT1433">
        <v>0.11971176646147021</v>
      </c>
      <c r="AV1433">
        <v>0.11486390929630698</v>
      </c>
      <c r="AX1433">
        <v>8.6494645840669127E-2</v>
      </c>
      <c r="AZ1433">
        <v>0.31740593921688887</v>
      </c>
    </row>
    <row r="1434" spans="11:52" ht="14.4">
      <c r="K1434" t="s">
        <v>2155</v>
      </c>
      <c r="L1434" t="s">
        <v>2132</v>
      </c>
      <c r="M1434" t="s">
        <v>27</v>
      </c>
      <c r="N1434" t="s">
        <v>80</v>
      </c>
      <c r="AD1434">
        <v>6.0927833523381013E-2</v>
      </c>
      <c r="AF1434">
        <v>0.1149393253111182</v>
      </c>
      <c r="AH1434">
        <v>0.10845497871321259</v>
      </c>
      <c r="AJ1434">
        <v>0.10018820268656316</v>
      </c>
      <c r="AL1434">
        <v>7.0558609868169642E-2</v>
      </c>
      <c r="AN1434">
        <v>6.3004248034882207E-2</v>
      </c>
      <c r="AP1434">
        <v>6.2947162970902346E-2</v>
      </c>
      <c r="AR1434">
        <v>4.1641322306815637E-2</v>
      </c>
      <c r="AT1434">
        <v>6.0478217793764673E-2</v>
      </c>
      <c r="AV1434">
        <v>3.970781835111304E-2</v>
      </c>
      <c r="AX1434">
        <v>5.3700612134191777E-2</v>
      </c>
      <c r="AZ1434">
        <v>4.337203249041624E-2</v>
      </c>
    </row>
    <row r="1435" spans="11:52" ht="14.4">
      <c r="K1435" t="s">
        <v>2156</v>
      </c>
      <c r="L1435" t="s">
        <v>2132</v>
      </c>
      <c r="M1435" t="s">
        <v>28</v>
      </c>
      <c r="N1435" t="s">
        <v>80</v>
      </c>
      <c r="AC1435">
        <v>0.19186529329476543</v>
      </c>
      <c r="AD1435">
        <v>0.33896261421577839</v>
      </c>
      <c r="AE1435">
        <v>0.19170139632658101</v>
      </c>
      <c r="AF1435">
        <v>0.39098622050162424</v>
      </c>
      <c r="AG1435">
        <v>0.61867407712826517</v>
      </c>
      <c r="AH1435">
        <v>0.29533873010596717</v>
      </c>
      <c r="AI1435">
        <v>0.42135791244347409</v>
      </c>
      <c r="AJ1435">
        <v>0.2485517390568088</v>
      </c>
      <c r="AK1435">
        <v>0.46687967899930782</v>
      </c>
      <c r="AL1435">
        <v>0.29616096012155474</v>
      </c>
      <c r="AN1435">
        <v>0.18715995773137728</v>
      </c>
      <c r="AP1435" t="s">
        <v>6079</v>
      </c>
      <c r="AQ1435" t="s">
        <v>6079</v>
      </c>
      <c r="AR1435" t="s">
        <v>6079</v>
      </c>
      <c r="AS1435" t="s">
        <v>6079</v>
      </c>
      <c r="AT1435">
        <v>0.18564066814855967</v>
      </c>
      <c r="AV1435">
        <v>0.22216142239314335</v>
      </c>
      <c r="AX1435">
        <v>0.15541880997023425</v>
      </c>
      <c r="AZ1435">
        <v>0.17215187839508864</v>
      </c>
    </row>
    <row r="1436" spans="11:52" ht="14.4">
      <c r="K1436" t="s">
        <v>2157</v>
      </c>
      <c r="L1436" t="s">
        <v>2132</v>
      </c>
      <c r="M1436" t="s">
        <v>29</v>
      </c>
      <c r="N1436" t="s">
        <v>80</v>
      </c>
      <c r="AD1436">
        <v>3.6306651255678293E-2</v>
      </c>
      <c r="AF1436">
        <v>3.7888439339407741E-2</v>
      </c>
      <c r="AH1436">
        <v>7.5681628836240689E-2</v>
      </c>
      <c r="AJ1436">
        <v>0.11191672468609729</v>
      </c>
      <c r="AL1436">
        <v>6.8810852262515085E-2</v>
      </c>
      <c r="AN1436">
        <v>6.3481222312093147E-2</v>
      </c>
      <c r="AP1436">
        <v>5.8738421007848471E-2</v>
      </c>
      <c r="AR1436">
        <v>6.7807906134692369E-2</v>
      </c>
      <c r="AT1436">
        <v>8.3108326554667086E-2</v>
      </c>
      <c r="AV1436">
        <v>0.10778981131497246</v>
      </c>
      <c r="AX1436">
        <v>0.12948333658704178</v>
      </c>
      <c r="AZ1436">
        <v>0.17438884809211408</v>
      </c>
    </row>
    <row r="1437" spans="11:52" ht="14.4">
      <c r="K1437" t="s">
        <v>2158</v>
      </c>
      <c r="L1437" t="s">
        <v>2132</v>
      </c>
      <c r="M1437" t="s">
        <v>30</v>
      </c>
      <c r="N1437" t="s">
        <v>80</v>
      </c>
      <c r="AD1437">
        <v>0.21326814318305337</v>
      </c>
      <c r="AF1437">
        <v>0.19762867606623255</v>
      </c>
      <c r="AH1437">
        <v>0.17969279933109994</v>
      </c>
      <c r="AJ1437">
        <v>0.23028992448588151</v>
      </c>
      <c r="AL1437">
        <v>0.22595800640355268</v>
      </c>
      <c r="AN1437">
        <v>0.22966414570728111</v>
      </c>
      <c r="AP1437">
        <v>0.24247885051999696</v>
      </c>
      <c r="AR1437">
        <v>0.22650352622895015</v>
      </c>
      <c r="AT1437">
        <v>0.28068160836123657</v>
      </c>
      <c r="AV1437">
        <v>0.2542866665052409</v>
      </c>
      <c r="AX1437">
        <v>0.21611596550386736</v>
      </c>
      <c r="AZ1437">
        <v>0.17838175706755147</v>
      </c>
    </row>
    <row r="1438" spans="11:52" ht="14.4">
      <c r="K1438" t="s">
        <v>2159</v>
      </c>
      <c r="L1438" t="s">
        <v>2132</v>
      </c>
      <c r="M1438" t="s">
        <v>100</v>
      </c>
      <c r="N1438" t="s">
        <v>80</v>
      </c>
      <c r="AD1438">
        <v>0.16560462935533227</v>
      </c>
      <c r="AF1438">
        <v>0.18278210626269609</v>
      </c>
      <c r="AH1438">
        <v>0.13152991837270497</v>
      </c>
      <c r="AJ1438">
        <v>0.21513528818955857</v>
      </c>
      <c r="AL1438">
        <v>0.20874006873905412</v>
      </c>
      <c r="AN1438">
        <v>0.27048453587396354</v>
      </c>
      <c r="AP1438">
        <v>3.5178888207035609E-2</v>
      </c>
      <c r="AR1438">
        <v>6.0193512617651927E-2</v>
      </c>
      <c r="AT1438">
        <v>9.9436655333065543E-3</v>
      </c>
      <c r="AV1438">
        <v>2.2347665083614732E-2</v>
      </c>
      <c r="AX1438">
        <v>3.7953127061286021E-2</v>
      </c>
      <c r="AZ1438">
        <v>1.4431001784830018E-2</v>
      </c>
    </row>
    <row r="1439" spans="11:52" ht="14.4">
      <c r="K1439" t="s">
        <v>2160</v>
      </c>
      <c r="L1439" t="s">
        <v>2132</v>
      </c>
      <c r="M1439" t="s">
        <v>31</v>
      </c>
      <c r="N1439" t="s">
        <v>80</v>
      </c>
      <c r="AD1439">
        <v>0.29515486001059876</v>
      </c>
      <c r="AF1439">
        <v>0.25070004046672384</v>
      </c>
      <c r="AH1439">
        <v>0.25248381570068856</v>
      </c>
      <c r="AJ1439">
        <v>0.2099791751367372</v>
      </c>
      <c r="AL1439">
        <v>0.27195718604499036</v>
      </c>
      <c r="AN1439">
        <v>0.28198124122846319</v>
      </c>
      <c r="AP1439">
        <v>0.32451318922658828</v>
      </c>
      <c r="AR1439">
        <v>0.28523903656439159</v>
      </c>
      <c r="AT1439">
        <v>0.36201746228234832</v>
      </c>
      <c r="AV1439">
        <v>0.34503723278263332</v>
      </c>
      <c r="AX1439">
        <v>0.30262424457055537</v>
      </c>
      <c r="AZ1439">
        <v>0.28550211292048855</v>
      </c>
    </row>
    <row r="1440" spans="11:52" ht="14.4">
      <c r="K1440" t="s">
        <v>2161</v>
      </c>
      <c r="L1440" t="s">
        <v>2132</v>
      </c>
      <c r="M1440" t="s">
        <v>32</v>
      </c>
      <c r="N1440" t="s">
        <v>80</v>
      </c>
      <c r="O1440" t="s">
        <v>6079</v>
      </c>
      <c r="P1440" t="s">
        <v>6079</v>
      </c>
      <c r="Q1440" t="s">
        <v>6079</v>
      </c>
      <c r="R1440" t="s">
        <v>6079</v>
      </c>
      <c r="S1440" t="s">
        <v>6079</v>
      </c>
      <c r="AD1440">
        <v>3.1707489416918797E-2</v>
      </c>
      <c r="AF1440">
        <v>8.7881432765354539E-2</v>
      </c>
      <c r="AH1440">
        <v>0.19379725755099483</v>
      </c>
      <c r="AJ1440">
        <v>0.11772610970196236</v>
      </c>
      <c r="AL1440">
        <v>6.5070667472110155E-2</v>
      </c>
      <c r="AN1440">
        <v>7.7406710916253091E-2</v>
      </c>
      <c r="AP1440">
        <v>7.303431834318759E-2</v>
      </c>
      <c r="AR1440">
        <v>9.509426921381002E-2</v>
      </c>
      <c r="AT1440">
        <v>5.3766503536498533E-2</v>
      </c>
      <c r="AV1440">
        <v>0.11959243426035304</v>
      </c>
      <c r="AX1440">
        <v>8.0377054845868046E-2</v>
      </c>
      <c r="AZ1440">
        <v>0.11305940349321324</v>
      </c>
    </row>
    <row r="1441" spans="11:52" ht="14.4">
      <c r="K1441" t="s">
        <v>2162</v>
      </c>
      <c r="L1441" t="s">
        <v>2132</v>
      </c>
      <c r="M1441" t="s">
        <v>93</v>
      </c>
      <c r="N1441" t="s">
        <v>80</v>
      </c>
      <c r="AD1441">
        <v>0.16901962503263937</v>
      </c>
      <c r="AF1441">
        <v>0.17347341592009852</v>
      </c>
      <c r="AH1441">
        <v>0.19963618139951636</v>
      </c>
      <c r="AJ1441">
        <v>7.0865634708920072E-2</v>
      </c>
      <c r="AL1441">
        <v>4.2840062676260893E-2</v>
      </c>
      <c r="AN1441">
        <v>7.1337657402410576E-2</v>
      </c>
      <c r="AP1441">
        <v>2.4145041638554417E-2</v>
      </c>
      <c r="AR1441">
        <v>2.5367671822482455E-2</v>
      </c>
      <c r="AT1441">
        <v>5.3930708532713457E-2</v>
      </c>
      <c r="AV1441">
        <v>8.3863118688897093E-2</v>
      </c>
      <c r="AX1441">
        <v>1.0836937286754751E-2</v>
      </c>
      <c r="AZ1441">
        <v>1.8645132423086401E-2</v>
      </c>
    </row>
    <row r="1442" spans="11:52" ht="14.4">
      <c r="K1442" t="s">
        <v>2163</v>
      </c>
      <c r="L1442" t="s">
        <v>2164</v>
      </c>
      <c r="M1442" t="s">
        <v>13</v>
      </c>
      <c r="N1442" t="s">
        <v>80</v>
      </c>
      <c r="AD1442">
        <v>0.14151228146864478</v>
      </c>
      <c r="AF1442">
        <v>0.11355415690512444</v>
      </c>
      <c r="AH1442">
        <v>0.10815503387957912</v>
      </c>
      <c r="AJ1442">
        <v>0.1125245311456233</v>
      </c>
      <c r="AL1442">
        <v>9.0171383128682461E-2</v>
      </c>
      <c r="AN1442">
        <v>8.2525066570100419E-2</v>
      </c>
      <c r="AP1442">
        <v>8.5068530464474462E-2</v>
      </c>
      <c r="AR1442">
        <v>7.0908791928833953E-2</v>
      </c>
      <c r="AT1442">
        <v>7.1697046525991695E-2</v>
      </c>
      <c r="AV1442">
        <v>0.1058207570556691</v>
      </c>
      <c r="AX1442">
        <v>0.10928432658599511</v>
      </c>
      <c r="AZ1442">
        <v>7.7658202971664689E-2</v>
      </c>
    </row>
    <row r="1443" spans="11:52" ht="14.4">
      <c r="K1443" t="s">
        <v>2165</v>
      </c>
      <c r="L1443" t="s">
        <v>2164</v>
      </c>
      <c r="M1443" t="s">
        <v>14</v>
      </c>
      <c r="N1443" t="s">
        <v>80</v>
      </c>
      <c r="AD1443">
        <v>7.1384317895390362E-2</v>
      </c>
      <c r="AF1443">
        <v>4.3783031184104121E-2</v>
      </c>
      <c r="AH1443">
        <v>4.3732215375516199E-2</v>
      </c>
      <c r="AJ1443">
        <v>4.4487150650797225E-2</v>
      </c>
      <c r="AL1443">
        <v>6.154004356079671E-2</v>
      </c>
      <c r="AN1443">
        <v>5.2287475464124197E-2</v>
      </c>
      <c r="AP1443">
        <v>3.2471459094618016E-2</v>
      </c>
      <c r="AR1443">
        <v>3.7544428720158174E-2</v>
      </c>
      <c r="AT1443">
        <v>2.7586090869291896E-2</v>
      </c>
      <c r="AV1443">
        <v>4.7278530962091357E-2</v>
      </c>
      <c r="AX1443">
        <v>4.6080142371110841E-2</v>
      </c>
      <c r="AZ1443">
        <v>5.1994540897025383E-2</v>
      </c>
    </row>
    <row r="1444" spans="11:52" ht="14.4">
      <c r="K1444" t="s">
        <v>2166</v>
      </c>
      <c r="L1444" t="s">
        <v>2164</v>
      </c>
      <c r="M1444" t="s">
        <v>92</v>
      </c>
      <c r="N1444" t="s">
        <v>80</v>
      </c>
      <c r="AD1444">
        <v>5.5087796126735353E-2</v>
      </c>
      <c r="AF1444">
        <v>5.4907128928106189E-2</v>
      </c>
      <c r="AH1444">
        <v>6.4041496878012791E-2</v>
      </c>
      <c r="AJ1444">
        <v>3.5033542093339351E-2</v>
      </c>
      <c r="AL1444">
        <v>6.188339224836259E-2</v>
      </c>
      <c r="AN1444">
        <v>2.9484029255638061E-2</v>
      </c>
      <c r="AP1444">
        <v>0.13778854599746457</v>
      </c>
      <c r="AR1444">
        <v>3.2952096438066562E-2</v>
      </c>
      <c r="AT1444">
        <v>8.8219888991310558E-2</v>
      </c>
      <c r="AV1444">
        <v>3.954420654405482E-2</v>
      </c>
      <c r="AX1444">
        <v>5.872465696016866E-2</v>
      </c>
      <c r="AZ1444">
        <v>9.7385339848197514E-2</v>
      </c>
    </row>
    <row r="1445" spans="11:52" ht="14.4">
      <c r="K1445" t="s">
        <v>2167</v>
      </c>
      <c r="L1445" t="s">
        <v>2164</v>
      </c>
      <c r="M1445" t="s">
        <v>15</v>
      </c>
      <c r="N1445" t="s">
        <v>80</v>
      </c>
      <c r="AD1445">
        <v>1.9043759801935192E-2</v>
      </c>
      <c r="AF1445">
        <v>0.17902459334618837</v>
      </c>
      <c r="AH1445">
        <v>0.17744174355362233</v>
      </c>
      <c r="AJ1445">
        <v>0.23800883403544712</v>
      </c>
      <c r="AL1445">
        <v>0.26564700040942829</v>
      </c>
      <c r="AN1445">
        <v>0.33220176381907962</v>
      </c>
      <c r="AP1445">
        <v>0.21266821350376688</v>
      </c>
      <c r="AR1445">
        <v>0.2882115760105044</v>
      </c>
      <c r="AT1445">
        <v>0.29021291595200049</v>
      </c>
      <c r="AV1445">
        <v>0.14191461448526715</v>
      </c>
      <c r="AX1445">
        <v>0.22564614606559708</v>
      </c>
      <c r="AZ1445">
        <v>0.12751529840195994</v>
      </c>
    </row>
    <row r="1446" spans="11:52" ht="14.4">
      <c r="K1446" t="s">
        <v>2168</v>
      </c>
      <c r="L1446" t="s">
        <v>2164</v>
      </c>
      <c r="M1446" t="s">
        <v>91</v>
      </c>
      <c r="N1446" t="s">
        <v>80</v>
      </c>
      <c r="AD1446">
        <v>4.6042619458923309E-2</v>
      </c>
      <c r="AF1446">
        <v>7.9764747033531924E-2</v>
      </c>
      <c r="AH1446">
        <v>3.5335596537321358E-2</v>
      </c>
      <c r="AJ1446">
        <v>3.2574617015568998E-2</v>
      </c>
      <c r="AL1446">
        <v>6.5161958363847139E-2</v>
      </c>
      <c r="AN1446">
        <v>5.1826252161213074E-2</v>
      </c>
      <c r="AP1446">
        <v>6.0092418642855625E-2</v>
      </c>
      <c r="AR1446">
        <v>7.2652000809112924E-2</v>
      </c>
      <c r="AT1446">
        <v>4.2782061085371179E-2</v>
      </c>
      <c r="AV1446">
        <v>3.1978656119778459E-2</v>
      </c>
      <c r="AX1446">
        <v>6.1393593207350973E-2</v>
      </c>
      <c r="AZ1446">
        <v>3.7992873556381666E-2</v>
      </c>
    </row>
    <row r="1447" spans="11:52" ht="14.4">
      <c r="K1447" t="s">
        <v>2169</v>
      </c>
      <c r="L1447" t="s">
        <v>2164</v>
      </c>
      <c r="M1447" t="s">
        <v>16</v>
      </c>
      <c r="N1447" t="s">
        <v>80</v>
      </c>
      <c r="AD1447">
        <v>8.6384496614528503E-2</v>
      </c>
      <c r="AF1447">
        <v>7.9380917767873663E-2</v>
      </c>
      <c r="AH1447">
        <v>9.5484759506097902E-2</v>
      </c>
      <c r="AJ1447">
        <v>7.3075514107815626E-2</v>
      </c>
      <c r="AL1447">
        <v>9.4718170953981828E-2</v>
      </c>
      <c r="AN1447">
        <v>8.4920830057034491E-2</v>
      </c>
      <c r="AP1447">
        <v>7.912089298597727E-2</v>
      </c>
      <c r="AR1447">
        <v>7.3388233935768335E-2</v>
      </c>
      <c r="AT1447">
        <v>8.1316931132706785E-2</v>
      </c>
      <c r="AV1447">
        <v>7.4257292081358978E-2</v>
      </c>
      <c r="AX1447">
        <v>8.9806485919798826E-2</v>
      </c>
      <c r="AZ1447">
        <v>6.9753956883136223E-2</v>
      </c>
    </row>
    <row r="1448" spans="11:52" ht="14.4">
      <c r="K1448" t="s">
        <v>2170</v>
      </c>
      <c r="L1448" t="s">
        <v>2164</v>
      </c>
      <c r="M1448" t="s">
        <v>17</v>
      </c>
      <c r="N1448" t="s">
        <v>80</v>
      </c>
      <c r="AC1448">
        <v>2.5810865003272159E-2</v>
      </c>
      <c r="AD1448">
        <v>0.15978929127300531</v>
      </c>
      <c r="AE1448">
        <v>2.4940065200890635E-2</v>
      </c>
      <c r="AF1448">
        <v>0.16299999702888776</v>
      </c>
      <c r="AG1448">
        <v>2.7411251454236115E-2</v>
      </c>
      <c r="AH1448">
        <v>0.15195915156021422</v>
      </c>
      <c r="AI1448">
        <v>6.806634199920618E-3</v>
      </c>
      <c r="AJ1448">
        <v>0.13381001083308036</v>
      </c>
      <c r="AL1448">
        <v>0.20982614792464099</v>
      </c>
      <c r="AN1448">
        <v>0.12348700884523237</v>
      </c>
      <c r="AP1448">
        <v>1.8659763554291602E-2</v>
      </c>
      <c r="AR1448">
        <v>0.15217299001049403</v>
      </c>
      <c r="AT1448">
        <v>0.10242887339193844</v>
      </c>
      <c r="AV1448">
        <v>0.14003252703966809</v>
      </c>
      <c r="AX1448">
        <v>0.16869720698734436</v>
      </c>
      <c r="AZ1448">
        <v>0.12471221772021072</v>
      </c>
    </row>
    <row r="1449" spans="11:52" ht="14.4">
      <c r="K1449" t="s">
        <v>2171</v>
      </c>
      <c r="L1449" t="s">
        <v>2164</v>
      </c>
      <c r="M1449" t="s">
        <v>97</v>
      </c>
      <c r="N1449" t="s">
        <v>80</v>
      </c>
      <c r="O1449" t="s">
        <v>6079</v>
      </c>
      <c r="P1449" t="s">
        <v>6079</v>
      </c>
      <c r="Q1449" t="s">
        <v>6079</v>
      </c>
      <c r="R1449" t="s">
        <v>6079</v>
      </c>
      <c r="S1449" t="s">
        <v>6079</v>
      </c>
      <c r="T1449" t="s">
        <v>6079</v>
      </c>
      <c r="AD1449">
        <v>1.0450347277864524E-2</v>
      </c>
      <c r="AF1449">
        <v>2.0791634695484271E-2</v>
      </c>
      <c r="AH1449">
        <v>0.2619281280732132</v>
      </c>
      <c r="AJ1449">
        <v>4.8430339619924587E-2</v>
      </c>
      <c r="AL1449">
        <v>0.19700942899208312</v>
      </c>
      <c r="AN1449">
        <v>6.4518185550758944E-2</v>
      </c>
      <c r="AP1449">
        <v>0.26886616804049485</v>
      </c>
      <c r="AR1449">
        <v>0.15748006923977195</v>
      </c>
      <c r="AT1449">
        <v>8.9339465705492879E-2</v>
      </c>
      <c r="AV1449">
        <v>8.2143285354441459E-2</v>
      </c>
      <c r="AX1449">
        <v>0.15872876328646038</v>
      </c>
      <c r="AZ1449">
        <v>0.14470693163311169</v>
      </c>
    </row>
    <row r="1450" spans="11:52" ht="14.4">
      <c r="K1450" t="s">
        <v>2172</v>
      </c>
      <c r="L1450" t="s">
        <v>2164</v>
      </c>
      <c r="M1450" t="s">
        <v>18</v>
      </c>
      <c r="N1450" t="s">
        <v>80</v>
      </c>
      <c r="AD1450">
        <v>0.11331334413804196</v>
      </c>
      <c r="AF1450">
        <v>9.4496071461161457E-2</v>
      </c>
      <c r="AH1450">
        <v>0.12196399908818932</v>
      </c>
      <c r="AJ1450">
        <v>9.97252626456165E-2</v>
      </c>
      <c r="AL1450">
        <v>0.12482769760351668</v>
      </c>
      <c r="AN1450">
        <v>0.14239205095956872</v>
      </c>
      <c r="AP1450">
        <v>0.13166897009379297</v>
      </c>
      <c r="AR1450">
        <v>7.913751113834655E-2</v>
      </c>
      <c r="AT1450">
        <v>0.18394308175212939</v>
      </c>
      <c r="AV1450">
        <v>0.12112902900863461</v>
      </c>
      <c r="AX1450">
        <v>0.14817471091772569</v>
      </c>
      <c r="AZ1450">
        <v>0.110891077155732</v>
      </c>
    </row>
    <row r="1451" spans="11:52" ht="14.4">
      <c r="K1451" t="s">
        <v>2173</v>
      </c>
      <c r="L1451" t="s">
        <v>2164</v>
      </c>
      <c r="M1451" t="s">
        <v>34</v>
      </c>
      <c r="N1451" t="s">
        <v>80</v>
      </c>
      <c r="AC1451">
        <v>0.14104052275376203</v>
      </c>
      <c r="AD1451">
        <v>0.11989555759553638</v>
      </c>
      <c r="AE1451">
        <v>6.016219421949999E-2</v>
      </c>
      <c r="AF1451">
        <v>0.1043854491431543</v>
      </c>
      <c r="AG1451">
        <v>5.2671517546807517E-2</v>
      </c>
      <c r="AH1451">
        <v>0.12717805201201027</v>
      </c>
      <c r="AI1451">
        <v>6.3363124537603802E-2</v>
      </c>
      <c r="AJ1451">
        <v>0.10735313110130262</v>
      </c>
      <c r="AK1451">
        <v>0.19836585902432813</v>
      </c>
      <c r="AL1451">
        <v>0.12991315457854011</v>
      </c>
      <c r="AN1451">
        <v>0.10199935806495054</v>
      </c>
      <c r="AP1451">
        <v>9.4506828574637533E-2</v>
      </c>
      <c r="AR1451">
        <v>7.8192776808835296E-2</v>
      </c>
      <c r="AT1451">
        <v>0.11455604537731688</v>
      </c>
      <c r="AV1451">
        <v>9.206460245455951E-2</v>
      </c>
      <c r="AX1451">
        <v>9.8911973791929814E-2</v>
      </c>
      <c r="AZ1451">
        <v>7.8881127488080613E-2</v>
      </c>
    </row>
    <row r="1452" spans="11:52" ht="14.4">
      <c r="K1452" t="s">
        <v>2174</v>
      </c>
      <c r="L1452" t="s">
        <v>2164</v>
      </c>
      <c r="M1452" t="s">
        <v>19</v>
      </c>
      <c r="N1452" t="s">
        <v>80</v>
      </c>
      <c r="AD1452">
        <v>2.6103060609147608E-2</v>
      </c>
      <c r="AF1452">
        <v>3.3232556102755106E-2</v>
      </c>
      <c r="AH1452">
        <v>8.281587566034869E-2</v>
      </c>
      <c r="AJ1452">
        <v>9.1597945140514225E-2</v>
      </c>
      <c r="AL1452">
        <v>9.169976987830028E-2</v>
      </c>
      <c r="AN1452">
        <v>3.9886889677150067E-2</v>
      </c>
      <c r="AP1452">
        <v>8.8085967299747325E-2</v>
      </c>
      <c r="AR1452">
        <v>5.3158102427282979E-2</v>
      </c>
      <c r="AT1452">
        <v>8.745877565980073E-2</v>
      </c>
      <c r="AV1452">
        <v>5.759231193062038E-2</v>
      </c>
      <c r="AX1452">
        <v>5.5823216711476546E-2</v>
      </c>
      <c r="AZ1452">
        <v>4.8641784509761123E-2</v>
      </c>
    </row>
    <row r="1453" spans="11:52" ht="14.4">
      <c r="K1453" t="s">
        <v>2175</v>
      </c>
      <c r="L1453" t="s">
        <v>2164</v>
      </c>
      <c r="M1453" t="s">
        <v>20</v>
      </c>
      <c r="N1453" t="s">
        <v>80</v>
      </c>
      <c r="AD1453">
        <v>0.1295066146633041</v>
      </c>
      <c r="AF1453">
        <v>8.6379722604294495E-2</v>
      </c>
      <c r="AH1453">
        <v>0.13659549570182725</v>
      </c>
      <c r="AJ1453">
        <v>8.0530939843875674E-2</v>
      </c>
      <c r="AL1453">
        <v>0.15931282729733018</v>
      </c>
      <c r="AN1453">
        <v>8.660507701128195E-2</v>
      </c>
      <c r="AP1453">
        <v>9.7556824450004173E-2</v>
      </c>
      <c r="AR1453">
        <v>6.8864474890875882E-2</v>
      </c>
      <c r="AT1453">
        <v>0.1241781690218534</v>
      </c>
      <c r="AV1453">
        <v>7.8701314231067951E-2</v>
      </c>
      <c r="AX1453">
        <v>8.22228974723863E-2</v>
      </c>
      <c r="AZ1453">
        <v>5.6630733180678745E-2</v>
      </c>
    </row>
    <row r="1454" spans="11:52" ht="14.4">
      <c r="K1454" t="s">
        <v>2176</v>
      </c>
      <c r="L1454" t="s">
        <v>2164</v>
      </c>
      <c r="M1454" t="s">
        <v>21</v>
      </c>
      <c r="N1454" t="s">
        <v>80</v>
      </c>
      <c r="AC1454">
        <v>0</v>
      </c>
      <c r="AD1454">
        <v>0.14067248500865875</v>
      </c>
      <c r="AE1454">
        <v>6.2448849111096251E-2</v>
      </c>
      <c r="AF1454">
        <v>0.15796825361663422</v>
      </c>
      <c r="AG1454">
        <v>0</v>
      </c>
      <c r="AH1454">
        <v>0.16147145785041239</v>
      </c>
      <c r="AI1454">
        <v>0.25875375668828987</v>
      </c>
      <c r="AJ1454">
        <v>0.164679737668498</v>
      </c>
      <c r="AK1454">
        <v>0.34887602298749276</v>
      </c>
      <c r="AL1454">
        <v>0.14229838913666343</v>
      </c>
      <c r="AN1454">
        <v>0.12355140728640392</v>
      </c>
    </row>
    <row r="1455" spans="11:52" ht="14.4">
      <c r="K1455" t="s">
        <v>2177</v>
      </c>
      <c r="L1455" t="s">
        <v>2164</v>
      </c>
      <c r="M1455" t="s">
        <v>22</v>
      </c>
      <c r="N1455" t="s">
        <v>80</v>
      </c>
      <c r="AD1455">
        <v>0.16123707037274437</v>
      </c>
      <c r="AF1455">
        <v>0.1321980383148742</v>
      </c>
      <c r="AH1455">
        <v>8.837490802337393E-2</v>
      </c>
      <c r="AJ1455">
        <v>6.687854105813032E-2</v>
      </c>
      <c r="AL1455">
        <v>5.3986391434464855E-2</v>
      </c>
      <c r="AN1455">
        <v>0.11786683899956248</v>
      </c>
      <c r="AP1455">
        <v>0.10740496293527942</v>
      </c>
      <c r="AR1455">
        <v>5.5323122963114701E-2</v>
      </c>
      <c r="AT1455">
        <v>5.0633137405839093E-2</v>
      </c>
      <c r="AV1455">
        <v>3.8429636107792819E-2</v>
      </c>
      <c r="AX1455">
        <v>5.1246969055524394E-2</v>
      </c>
      <c r="AZ1455">
        <v>3.6527766203143151E-2</v>
      </c>
    </row>
    <row r="1456" spans="11:52" ht="14.4">
      <c r="K1456" t="s">
        <v>2178</v>
      </c>
      <c r="L1456" t="s">
        <v>2164</v>
      </c>
      <c r="M1456" t="s">
        <v>90</v>
      </c>
      <c r="N1456" t="s">
        <v>80</v>
      </c>
      <c r="AC1456">
        <v>0.28428475486522375</v>
      </c>
      <c r="AD1456">
        <v>0.24054976711873455</v>
      </c>
      <c r="AF1456">
        <v>0.10541028052103216</v>
      </c>
      <c r="AH1456">
        <v>0.25735919522963829</v>
      </c>
      <c r="AJ1456">
        <v>0.18820969000881929</v>
      </c>
      <c r="AL1456">
        <v>0.23380869355449499</v>
      </c>
      <c r="AN1456">
        <v>0.25680355323434573</v>
      </c>
      <c r="AP1456">
        <v>0.22186377766197243</v>
      </c>
      <c r="AR1456">
        <v>0.19639765837996093</v>
      </c>
      <c r="AT1456">
        <v>0.17700294716323645</v>
      </c>
      <c r="AV1456">
        <v>0.18625302877485644</v>
      </c>
      <c r="AX1456">
        <v>0.20137773345287721</v>
      </c>
      <c r="AZ1456">
        <v>0.14037396090435814</v>
      </c>
    </row>
    <row r="1457" spans="11:52" ht="14.4">
      <c r="K1457" t="s">
        <v>2179</v>
      </c>
      <c r="L1457" t="s">
        <v>2164</v>
      </c>
      <c r="M1457" t="s">
        <v>23</v>
      </c>
      <c r="N1457" t="s">
        <v>80</v>
      </c>
      <c r="AD1457">
        <v>7.8899358263375421E-2</v>
      </c>
      <c r="AF1457">
        <v>1.1875472004464602E-2</v>
      </c>
      <c r="AH1457">
        <v>5.9946417873349742E-2</v>
      </c>
      <c r="AJ1457">
        <v>6.2015802003443941E-2</v>
      </c>
      <c r="AL1457">
        <v>3.499804038285962E-2</v>
      </c>
      <c r="AN1457">
        <v>4.7525454391804355E-2</v>
      </c>
      <c r="AP1457">
        <v>6.3440660578253164E-2</v>
      </c>
      <c r="AR1457">
        <v>4.6845333781787464E-2</v>
      </c>
      <c r="AT1457">
        <v>8.0818350662424154E-2</v>
      </c>
      <c r="AV1457">
        <v>0.1229502497565455</v>
      </c>
      <c r="AX1457">
        <v>0.1526711174226773</v>
      </c>
      <c r="AZ1457">
        <v>0.10218791811580163</v>
      </c>
    </row>
    <row r="1458" spans="11:52" ht="14.4">
      <c r="K1458" t="s">
        <v>2180</v>
      </c>
      <c r="L1458" t="s">
        <v>2164</v>
      </c>
      <c r="M1458" t="s">
        <v>24</v>
      </c>
      <c r="N1458" t="s">
        <v>80</v>
      </c>
      <c r="AD1458">
        <v>0.21195444499848656</v>
      </c>
      <c r="AF1458">
        <v>0.2275869734470688</v>
      </c>
      <c r="AH1458">
        <v>0.22429897038860955</v>
      </c>
      <c r="AJ1458">
        <v>0.1605734574991505</v>
      </c>
      <c r="AL1458">
        <v>0.19868475637561489</v>
      </c>
      <c r="AN1458">
        <v>8.3964618877670913E-2</v>
      </c>
      <c r="AP1458">
        <v>5.4009081078153061E-2</v>
      </c>
      <c r="AR1458">
        <v>5.3349054183338018E-2</v>
      </c>
      <c r="AT1458">
        <v>8.7788890109825005E-2</v>
      </c>
      <c r="AV1458">
        <v>7.4219956389069294E-2</v>
      </c>
      <c r="AX1458">
        <v>7.8521642669373837E-2</v>
      </c>
      <c r="AZ1458">
        <v>7.6106702170582213E-2</v>
      </c>
    </row>
    <row r="1459" spans="11:52" ht="14.4">
      <c r="K1459" t="s">
        <v>2181</v>
      </c>
      <c r="L1459" t="s">
        <v>2164</v>
      </c>
      <c r="M1459" t="s">
        <v>1386</v>
      </c>
      <c r="N1459" t="s">
        <v>80</v>
      </c>
      <c r="O1459" t="s">
        <v>6079</v>
      </c>
      <c r="P1459" t="s">
        <v>6079</v>
      </c>
      <c r="Q1459" t="s">
        <v>6079</v>
      </c>
      <c r="R1459" t="s">
        <v>6079</v>
      </c>
      <c r="S1459" t="s">
        <v>6079</v>
      </c>
      <c r="T1459" t="s">
        <v>6079</v>
      </c>
      <c r="U1459" t="s">
        <v>6079</v>
      </c>
      <c r="V1459" t="s">
        <v>6079</v>
      </c>
      <c r="W1459" t="s">
        <v>6079</v>
      </c>
      <c r="X1459" t="s">
        <v>6079</v>
      </c>
      <c r="Y1459" t="s">
        <v>6079</v>
      </c>
      <c r="Z1459" t="s">
        <v>6079</v>
      </c>
      <c r="AA1459" t="s">
        <v>6079</v>
      </c>
      <c r="AD1459">
        <v>0.23780771368650305</v>
      </c>
      <c r="AF1459">
        <v>0.32582594924233588</v>
      </c>
      <c r="AH1459">
        <v>0.35160782732649015</v>
      </c>
      <c r="AJ1459">
        <v>0.53639237676187579</v>
      </c>
      <c r="AL1459">
        <v>0.66984699628325672</v>
      </c>
      <c r="AN1459">
        <v>0.22084873207615047</v>
      </c>
      <c r="AP1459">
        <v>0.11061340818737418</v>
      </c>
      <c r="AR1459">
        <v>0.32082044258413378</v>
      </c>
      <c r="AT1459">
        <v>0.22580428582089865</v>
      </c>
      <c r="AV1459">
        <v>0.17782654980129814</v>
      </c>
      <c r="AX1459">
        <v>0.16565593770260348</v>
      </c>
      <c r="AZ1459">
        <v>0.19266168821900576</v>
      </c>
    </row>
    <row r="1460" spans="11:52" ht="14.4">
      <c r="K1460" t="s">
        <v>2182</v>
      </c>
      <c r="L1460" t="s">
        <v>2164</v>
      </c>
      <c r="M1460" t="s">
        <v>25</v>
      </c>
      <c r="N1460" t="s">
        <v>80</v>
      </c>
      <c r="AD1460">
        <v>0.12683109588507946</v>
      </c>
      <c r="AF1460">
        <v>0.10859309563488968</v>
      </c>
      <c r="AH1460">
        <v>0.11289830619618932</v>
      </c>
      <c r="AJ1460">
        <v>0.10959999038955688</v>
      </c>
      <c r="AL1460">
        <v>0.10279670432635989</v>
      </c>
      <c r="AN1460">
        <v>9.5805965100414558E-2</v>
      </c>
      <c r="AP1460">
        <v>9.1611370630471325E-2</v>
      </c>
      <c r="AR1460">
        <v>9.2787751479991479E-2</v>
      </c>
      <c r="AT1460">
        <v>0.10134659219014076</v>
      </c>
      <c r="AV1460">
        <v>0.1086112718910298</v>
      </c>
      <c r="AX1460">
        <v>0.10245009152471532</v>
      </c>
      <c r="AZ1460">
        <v>9.1620865027028847E-2</v>
      </c>
    </row>
    <row r="1461" spans="11:52" ht="14.4">
      <c r="K1461" t="s">
        <v>6233</v>
      </c>
      <c r="L1461" t="s">
        <v>2164</v>
      </c>
      <c r="M1461" t="s">
        <v>5610</v>
      </c>
      <c r="N1461" t="s">
        <v>80</v>
      </c>
      <c r="AP1461" t="s">
        <v>6079</v>
      </c>
      <c r="AQ1461" t="s">
        <v>6079</v>
      </c>
      <c r="AR1461" t="s">
        <v>6079</v>
      </c>
      <c r="AS1461" t="s">
        <v>6079</v>
      </c>
      <c r="AT1461">
        <v>0.21857592295111539</v>
      </c>
      <c r="AV1461">
        <v>0.24797164673241201</v>
      </c>
      <c r="AX1461">
        <v>0.28946336716768206</v>
      </c>
      <c r="AZ1461">
        <v>0.23071818308124831</v>
      </c>
    </row>
    <row r="1462" spans="11:52" ht="14.4">
      <c r="K1462" t="s">
        <v>2183</v>
      </c>
      <c r="L1462" t="s">
        <v>2164</v>
      </c>
      <c r="M1462" t="s">
        <v>98</v>
      </c>
      <c r="N1462" t="s">
        <v>80</v>
      </c>
      <c r="AD1462">
        <v>0.17752511969788928</v>
      </c>
      <c r="AF1462">
        <v>0.12597691384482712</v>
      </c>
      <c r="AH1462">
        <v>0.25665268456375839</v>
      </c>
      <c r="AJ1462">
        <v>5.875146483469245E-2</v>
      </c>
      <c r="AL1462">
        <v>0.11059088723702992</v>
      </c>
      <c r="AN1462">
        <v>5.6480792368535045E-2</v>
      </c>
      <c r="AP1462">
        <v>9.8574390848353594E-2</v>
      </c>
      <c r="AR1462">
        <v>5.7105053488367329E-2</v>
      </c>
      <c r="AT1462">
        <v>0.15720754155094968</v>
      </c>
      <c r="AV1462">
        <v>0.24676372245387829</v>
      </c>
      <c r="AX1462">
        <v>0.26165208075148111</v>
      </c>
      <c r="AZ1462">
        <v>0.2077063656315184</v>
      </c>
    </row>
    <row r="1463" spans="11:52" ht="14.4">
      <c r="K1463" t="s">
        <v>2184</v>
      </c>
      <c r="L1463" t="s">
        <v>2164</v>
      </c>
      <c r="M1463" t="s">
        <v>94</v>
      </c>
      <c r="N1463" t="s">
        <v>80</v>
      </c>
      <c r="AD1463">
        <v>0.21926915332106761</v>
      </c>
      <c r="AF1463">
        <v>4.6428521212106728E-2</v>
      </c>
      <c r="AH1463">
        <v>8.5712648680253772E-2</v>
      </c>
      <c r="AJ1463">
        <v>0.1003152587127574</v>
      </c>
      <c r="AL1463">
        <v>0.11537034880006404</v>
      </c>
      <c r="AN1463">
        <v>6.5682238227647322E-2</v>
      </c>
      <c r="AP1463">
        <v>8.3089071429131758E-2</v>
      </c>
      <c r="AR1463">
        <v>8.1992984970961594E-2</v>
      </c>
      <c r="AT1463">
        <v>7.8406342822246441E-2</v>
      </c>
      <c r="AV1463">
        <v>0.1212301437791212</v>
      </c>
      <c r="AX1463">
        <v>7.3438898742242603E-2</v>
      </c>
      <c r="AZ1463">
        <v>0.10891785889299908</v>
      </c>
    </row>
    <row r="1464" spans="11:52" ht="14.4">
      <c r="K1464" t="s">
        <v>2185</v>
      </c>
      <c r="L1464" t="s">
        <v>2164</v>
      </c>
      <c r="M1464" t="s">
        <v>99</v>
      </c>
      <c r="N1464" t="s">
        <v>80</v>
      </c>
      <c r="AD1464">
        <v>0.3134163214685356</v>
      </c>
      <c r="AF1464">
        <v>0.12224895093538617</v>
      </c>
      <c r="AH1464">
        <v>0.35354219734420667</v>
      </c>
      <c r="AJ1464">
        <v>0.1206706871085014</v>
      </c>
      <c r="AL1464">
        <v>0.14193217332033017</v>
      </c>
      <c r="AN1464">
        <v>4.9366337265577369E-2</v>
      </c>
      <c r="AP1464">
        <v>0.19246836617192015</v>
      </c>
      <c r="AR1464">
        <v>0.13577459907472281</v>
      </c>
      <c r="AT1464">
        <v>0.19859229001872741</v>
      </c>
      <c r="AV1464">
        <v>0.25409095924846131</v>
      </c>
      <c r="AX1464">
        <v>0.19238495179434015</v>
      </c>
      <c r="AZ1464">
        <v>0.17937959502314366</v>
      </c>
    </row>
    <row r="1465" spans="11:52" ht="14.4">
      <c r="K1465" t="s">
        <v>2186</v>
      </c>
      <c r="L1465" t="s">
        <v>2164</v>
      </c>
      <c r="M1465" t="s">
        <v>26</v>
      </c>
      <c r="N1465" t="s">
        <v>80</v>
      </c>
      <c r="O1465" t="s">
        <v>6079</v>
      </c>
      <c r="P1465" t="s">
        <v>6079</v>
      </c>
      <c r="Q1465" t="s">
        <v>6079</v>
      </c>
      <c r="R1465" t="s">
        <v>6079</v>
      </c>
      <c r="S1465" t="s">
        <v>6079</v>
      </c>
      <c r="AD1465">
        <v>9.1340699048967536E-2</v>
      </c>
      <c r="AF1465">
        <v>0.14739022154420006</v>
      </c>
      <c r="AH1465">
        <v>0.1112606026050004</v>
      </c>
      <c r="AJ1465">
        <v>0.17681229331202433</v>
      </c>
      <c r="AL1465">
        <v>0.11146651594938414</v>
      </c>
      <c r="AN1465">
        <v>0.12813009287071772</v>
      </c>
      <c r="AP1465">
        <v>0.10149674961929551</v>
      </c>
      <c r="AR1465">
        <v>9.7495897043708202E-2</v>
      </c>
      <c r="AT1465">
        <v>0.13503177948996184</v>
      </c>
      <c r="AV1465">
        <v>0.16070743443063995</v>
      </c>
      <c r="AX1465">
        <v>0.11948450061901372</v>
      </c>
      <c r="AZ1465">
        <v>9.7633959073543761E-2</v>
      </c>
    </row>
    <row r="1466" spans="11:52" ht="14.4">
      <c r="K1466" t="s">
        <v>2187</v>
      </c>
      <c r="L1466" t="s">
        <v>2164</v>
      </c>
      <c r="M1466" t="s">
        <v>27</v>
      </c>
      <c r="N1466" t="s">
        <v>80</v>
      </c>
      <c r="AD1466">
        <v>5.64086822472381E-2</v>
      </c>
      <c r="AF1466">
        <v>5.9193418205465434E-2</v>
      </c>
      <c r="AH1466">
        <v>7.4689809072654489E-2</v>
      </c>
      <c r="AJ1466">
        <v>8.3818359218158042E-2</v>
      </c>
      <c r="AL1466">
        <v>0.1219913000759054</v>
      </c>
      <c r="AN1466">
        <v>0.10136396800237624</v>
      </c>
      <c r="AP1466">
        <v>6.6896073759271174E-2</v>
      </c>
      <c r="AR1466">
        <v>9.1290191948819321E-2</v>
      </c>
      <c r="AT1466">
        <v>8.1198968185254933E-2</v>
      </c>
      <c r="AV1466">
        <v>8.9729415675238205E-2</v>
      </c>
      <c r="AX1466">
        <v>7.8982828963630833E-2</v>
      </c>
      <c r="AZ1466">
        <v>8.0129002566295404E-2</v>
      </c>
    </row>
    <row r="1467" spans="11:52" ht="14.4">
      <c r="K1467" t="s">
        <v>2188</v>
      </c>
      <c r="L1467" t="s">
        <v>2164</v>
      </c>
      <c r="M1467" t="s">
        <v>28</v>
      </c>
      <c r="N1467" t="s">
        <v>80</v>
      </c>
      <c r="AC1467">
        <v>0.20200190765225665</v>
      </c>
      <c r="AD1467">
        <v>0.22437667511330525</v>
      </c>
      <c r="AE1467">
        <v>0.21958295992614121</v>
      </c>
      <c r="AF1467">
        <v>0.21540586647340623</v>
      </c>
      <c r="AG1467">
        <v>0.19457347243198103</v>
      </c>
      <c r="AH1467">
        <v>0.11088571598485766</v>
      </c>
      <c r="AI1467">
        <v>0.2207762067666845</v>
      </c>
      <c r="AJ1467">
        <v>7.9722907639369359E-2</v>
      </c>
      <c r="AK1467">
        <v>0.19836585902432816</v>
      </c>
      <c r="AL1467">
        <v>7.7631024865180642E-2</v>
      </c>
      <c r="AN1467">
        <v>0.15235022700779444</v>
      </c>
      <c r="AP1467" t="s">
        <v>6079</v>
      </c>
      <c r="AQ1467" t="s">
        <v>6079</v>
      </c>
      <c r="AR1467" t="s">
        <v>6079</v>
      </c>
      <c r="AS1467" t="s">
        <v>6079</v>
      </c>
      <c r="AT1467">
        <v>0.22366165950719069</v>
      </c>
      <c r="AV1467">
        <v>0.15446254591148181</v>
      </c>
      <c r="AX1467">
        <v>0.11038708079010366</v>
      </c>
      <c r="AZ1467">
        <v>9.9784348651301744E-2</v>
      </c>
    </row>
    <row r="1468" spans="11:52" ht="14.4">
      <c r="K1468" t="s">
        <v>2189</v>
      </c>
      <c r="L1468" t="s">
        <v>2164</v>
      </c>
      <c r="M1468" t="s">
        <v>29</v>
      </c>
      <c r="N1468" t="s">
        <v>80</v>
      </c>
      <c r="AD1468">
        <v>6.5724298509027265E-2</v>
      </c>
      <c r="AF1468">
        <v>5.1181316198904959E-2</v>
      </c>
      <c r="AH1468">
        <v>5.40446163069647E-2</v>
      </c>
      <c r="AJ1468">
        <v>3.815792086056978E-2</v>
      </c>
      <c r="AL1468">
        <v>0.10164712257334212</v>
      </c>
      <c r="AN1468">
        <v>0.11224095142296688</v>
      </c>
      <c r="AP1468">
        <v>9.5929440733607929E-2</v>
      </c>
      <c r="AR1468">
        <v>0.11425209753437508</v>
      </c>
      <c r="AT1468">
        <v>0.1102870877437576</v>
      </c>
      <c r="AV1468">
        <v>4.7645679938596024E-2</v>
      </c>
      <c r="AX1468">
        <v>0.13951969583824436</v>
      </c>
      <c r="AZ1468">
        <v>0.14696757133240418</v>
      </c>
    </row>
    <row r="1469" spans="11:52" ht="14.4">
      <c r="K1469" t="s">
        <v>2190</v>
      </c>
      <c r="L1469" t="s">
        <v>2164</v>
      </c>
      <c r="M1469" t="s">
        <v>30</v>
      </c>
      <c r="N1469" t="s">
        <v>80</v>
      </c>
      <c r="AD1469">
        <v>0.25906879919636749</v>
      </c>
      <c r="AF1469">
        <v>0.25463980442667722</v>
      </c>
      <c r="AH1469">
        <v>0.24310196517535351</v>
      </c>
      <c r="AJ1469">
        <v>0.17995446740505375</v>
      </c>
      <c r="AL1469">
        <v>0.26753313972621962</v>
      </c>
      <c r="AN1469">
        <v>0.26588100501440004</v>
      </c>
      <c r="AP1469">
        <v>9.4957609294554629E-2</v>
      </c>
      <c r="AR1469">
        <v>9.5863805419541412E-2</v>
      </c>
      <c r="AT1469">
        <v>6.6991465204122566E-2</v>
      </c>
      <c r="AV1469">
        <v>6.2333459930201965E-2</v>
      </c>
      <c r="AX1469">
        <v>9.5656980136923919E-2</v>
      </c>
      <c r="AZ1469">
        <v>7.7172334018697497E-2</v>
      </c>
    </row>
    <row r="1470" spans="11:52" ht="14.4">
      <c r="K1470" t="s">
        <v>2191</v>
      </c>
      <c r="L1470" t="s">
        <v>2164</v>
      </c>
      <c r="M1470" t="s">
        <v>100</v>
      </c>
      <c r="N1470" t="s">
        <v>80</v>
      </c>
      <c r="AD1470">
        <v>0.10371001158082473</v>
      </c>
      <c r="AF1470">
        <v>7.5100245582456135E-2</v>
      </c>
      <c r="AH1470">
        <v>0.10368720571633108</v>
      </c>
      <c r="AJ1470">
        <v>9.1172008196019436E-2</v>
      </c>
      <c r="AL1470">
        <v>0.16200655806743711</v>
      </c>
      <c r="AN1470">
        <v>8.4646759363192783E-2</v>
      </c>
      <c r="AP1470">
        <v>0.10188602911559082</v>
      </c>
      <c r="AR1470">
        <v>0.13276229664035019</v>
      </c>
      <c r="AT1470">
        <v>0.13058162507672594</v>
      </c>
      <c r="AV1470">
        <v>0.19736047688115929</v>
      </c>
      <c r="AX1470">
        <v>0.16111485360183275</v>
      </c>
      <c r="AZ1470">
        <v>0.12176829035430133</v>
      </c>
    </row>
    <row r="1471" spans="11:52" ht="14.4">
      <c r="K1471" t="s">
        <v>2192</v>
      </c>
      <c r="L1471" t="s">
        <v>2164</v>
      </c>
      <c r="M1471" t="s">
        <v>31</v>
      </c>
      <c r="N1471" t="s">
        <v>80</v>
      </c>
      <c r="AD1471">
        <v>0.15721642187241672</v>
      </c>
      <c r="AF1471">
        <v>0.11336743157660902</v>
      </c>
      <c r="AH1471">
        <v>0.14253308372125922</v>
      </c>
      <c r="AJ1471">
        <v>0.15403021562514829</v>
      </c>
      <c r="AL1471">
        <v>0.17495857929283631</v>
      </c>
      <c r="AN1471">
        <v>0.16497338799429373</v>
      </c>
      <c r="AP1471">
        <v>0.17293776897614452</v>
      </c>
      <c r="AR1471">
        <v>0.12589847250225708</v>
      </c>
      <c r="AT1471">
        <v>0.12748415453679826</v>
      </c>
      <c r="AV1471">
        <v>0.15120786360762839</v>
      </c>
      <c r="AX1471">
        <v>0.15072418685674546</v>
      </c>
      <c r="AZ1471">
        <v>0.10570751215008468</v>
      </c>
    </row>
    <row r="1472" spans="11:52" ht="14.4">
      <c r="K1472" t="s">
        <v>2193</v>
      </c>
      <c r="L1472" t="s">
        <v>2164</v>
      </c>
      <c r="M1472" t="s">
        <v>32</v>
      </c>
      <c r="N1472" t="s">
        <v>80</v>
      </c>
      <c r="O1472" t="s">
        <v>6079</v>
      </c>
      <c r="P1472" t="s">
        <v>6079</v>
      </c>
      <c r="Q1472" t="s">
        <v>6079</v>
      </c>
      <c r="R1472" t="s">
        <v>6079</v>
      </c>
      <c r="S1472" t="s">
        <v>6079</v>
      </c>
      <c r="AD1472">
        <v>0.1500409417780332</v>
      </c>
      <c r="AF1472">
        <v>9.5336141391878224E-2</v>
      </c>
      <c r="AH1472">
        <v>0.15623214633266425</v>
      </c>
      <c r="AJ1472">
        <v>8.7268655859850608E-2</v>
      </c>
      <c r="AL1472">
        <v>0.16156165203342357</v>
      </c>
      <c r="AN1472">
        <v>9.8802706297341059E-2</v>
      </c>
      <c r="AP1472">
        <v>0.16188704304340354</v>
      </c>
      <c r="AR1472">
        <v>0.10655753266939098</v>
      </c>
      <c r="AT1472">
        <v>0.14257214473670221</v>
      </c>
      <c r="AV1472">
        <v>0.11815447867444244</v>
      </c>
      <c r="AX1472">
        <v>0.14812723022849783</v>
      </c>
      <c r="AZ1472">
        <v>9.1222961411330197E-2</v>
      </c>
    </row>
    <row r="1473" spans="11:52" ht="14.4">
      <c r="K1473" t="s">
        <v>2194</v>
      </c>
      <c r="L1473" t="s">
        <v>2164</v>
      </c>
      <c r="M1473" t="s">
        <v>93</v>
      </c>
      <c r="N1473" t="s">
        <v>80</v>
      </c>
      <c r="AD1473">
        <v>0.15604838302332699</v>
      </c>
      <c r="AF1473">
        <v>7.5662184965475637E-2</v>
      </c>
      <c r="AH1473">
        <v>9.6774383273520975E-2</v>
      </c>
      <c r="AJ1473">
        <v>0.10161278248738714</v>
      </c>
      <c r="AL1473">
        <v>0.13756212561883052</v>
      </c>
      <c r="AN1473">
        <v>0.11710338123787038</v>
      </c>
      <c r="AP1473">
        <v>6.8181946264683366E-2</v>
      </c>
      <c r="AR1473">
        <v>9.1182161869024336E-2</v>
      </c>
      <c r="AT1473">
        <v>7.4719051732579658E-2</v>
      </c>
      <c r="AV1473">
        <v>3.5179142796651526E-2</v>
      </c>
      <c r="AX1473">
        <v>0.10048359703829995</v>
      </c>
      <c r="AZ1473">
        <v>5.955624493573889E-2</v>
      </c>
    </row>
    <row r="1474" spans="11:52" ht="14.4">
      <c r="K1474" t="s">
        <v>2195</v>
      </c>
      <c r="L1474" t="s">
        <v>2196</v>
      </c>
      <c r="M1474" t="s">
        <v>13</v>
      </c>
      <c r="N1474" t="s">
        <v>80</v>
      </c>
      <c r="AD1474">
        <v>0.39842594242695661</v>
      </c>
      <c r="AF1474">
        <v>0.41274839114080447</v>
      </c>
      <c r="AH1474">
        <v>0.4179570018673589</v>
      </c>
      <c r="AJ1474">
        <v>0.4027942601876256</v>
      </c>
      <c r="AL1474">
        <v>0.35190914593317085</v>
      </c>
      <c r="AN1474">
        <v>0.38468672831955902</v>
      </c>
      <c r="AP1474">
        <v>0.4025476787673703</v>
      </c>
      <c r="AR1474">
        <v>0.36370678654931743</v>
      </c>
      <c r="AT1474">
        <v>0.39693152746727595</v>
      </c>
      <c r="AV1474">
        <v>0.35154371202109985</v>
      </c>
      <c r="AX1474">
        <v>0.32778733900786433</v>
      </c>
      <c r="AZ1474">
        <v>0.34510169800264195</v>
      </c>
    </row>
    <row r="1475" spans="11:52" ht="14.4">
      <c r="K1475" t="s">
        <v>2197</v>
      </c>
      <c r="L1475" t="s">
        <v>2196</v>
      </c>
      <c r="M1475" t="s">
        <v>14</v>
      </c>
      <c r="N1475" t="s">
        <v>80</v>
      </c>
      <c r="AD1475">
        <v>0.22907060092855855</v>
      </c>
      <c r="AF1475">
        <v>0.24647081890544997</v>
      </c>
      <c r="AH1475">
        <v>0.23882976933080313</v>
      </c>
      <c r="AJ1475">
        <v>0.25123873770612687</v>
      </c>
      <c r="AL1475">
        <v>0.274364143122177</v>
      </c>
      <c r="AN1475">
        <v>0.26120291682621322</v>
      </c>
      <c r="AP1475">
        <v>0.29197969746540137</v>
      </c>
      <c r="AR1475">
        <v>0.272758555941776</v>
      </c>
      <c r="AT1475">
        <v>0.34072377484862126</v>
      </c>
      <c r="AV1475">
        <v>0.28607157248998527</v>
      </c>
      <c r="AX1475">
        <v>0.24934443694222777</v>
      </c>
      <c r="AZ1475">
        <v>0.24989498666783411</v>
      </c>
    </row>
    <row r="1476" spans="11:52" ht="14.4">
      <c r="K1476" t="s">
        <v>2198</v>
      </c>
      <c r="L1476" t="s">
        <v>2196</v>
      </c>
      <c r="M1476" t="s">
        <v>92</v>
      </c>
      <c r="N1476" t="s">
        <v>80</v>
      </c>
      <c r="AD1476">
        <v>0.31365804561452498</v>
      </c>
      <c r="AF1476">
        <v>0.4273643982484191</v>
      </c>
      <c r="AH1476">
        <v>0.35532244468586471</v>
      </c>
      <c r="AJ1476">
        <v>0.4608098252232023</v>
      </c>
      <c r="AL1476">
        <v>0.48764589251959933</v>
      </c>
      <c r="AN1476">
        <v>0.48774895522881945</v>
      </c>
      <c r="AP1476">
        <v>0.40777798253291758</v>
      </c>
      <c r="AR1476">
        <v>0.4497350939787973</v>
      </c>
      <c r="AT1476">
        <v>0.4968110312518661</v>
      </c>
      <c r="AV1476">
        <v>0.47096054605985882</v>
      </c>
      <c r="AX1476">
        <v>0.49657976112617414</v>
      </c>
      <c r="AZ1476">
        <v>0.41377689613458257</v>
      </c>
    </row>
    <row r="1477" spans="11:52" ht="14.4">
      <c r="K1477" t="s">
        <v>2199</v>
      </c>
      <c r="L1477" t="s">
        <v>2196</v>
      </c>
      <c r="M1477" t="s">
        <v>15</v>
      </c>
      <c r="N1477" t="s">
        <v>80</v>
      </c>
      <c r="AD1477">
        <v>0.60274692788444817</v>
      </c>
      <c r="AF1477">
        <v>0.50885842763503331</v>
      </c>
      <c r="AH1477">
        <v>0.50680752722444056</v>
      </c>
      <c r="AJ1477">
        <v>0.57466193631940277</v>
      </c>
      <c r="AL1477">
        <v>0.51248678223431277</v>
      </c>
      <c r="AN1477">
        <v>0.54120856025060771</v>
      </c>
      <c r="AP1477">
        <v>0.59582765257782933</v>
      </c>
      <c r="AR1477">
        <v>0.54278516658281395</v>
      </c>
      <c r="AT1477">
        <v>0.55728168888926766</v>
      </c>
      <c r="AV1477">
        <v>0.68135589555147136</v>
      </c>
      <c r="AX1477">
        <v>0.45222188334486862</v>
      </c>
      <c r="AZ1477">
        <v>0.48403226406506994</v>
      </c>
    </row>
    <row r="1478" spans="11:52" ht="14.4">
      <c r="K1478" t="s">
        <v>2200</v>
      </c>
      <c r="L1478" t="s">
        <v>2196</v>
      </c>
      <c r="M1478" t="s">
        <v>91</v>
      </c>
      <c r="N1478" t="s">
        <v>80</v>
      </c>
      <c r="AD1478">
        <v>0.17761674541182537</v>
      </c>
      <c r="AF1478">
        <v>0.16390908000232396</v>
      </c>
      <c r="AH1478">
        <v>0.17191588626497054</v>
      </c>
      <c r="AJ1478">
        <v>0.16229445660081959</v>
      </c>
      <c r="AL1478">
        <v>0.26872246196468436</v>
      </c>
      <c r="AN1478">
        <v>0.32433456489026374</v>
      </c>
      <c r="AP1478">
        <v>0.34339378404477833</v>
      </c>
      <c r="AR1478">
        <v>0.2567323440852356</v>
      </c>
      <c r="AT1478">
        <v>0.26743086688690626</v>
      </c>
      <c r="AV1478">
        <v>0.27184570284035486</v>
      </c>
      <c r="AX1478">
        <v>0.22182636735953307</v>
      </c>
      <c r="AZ1478">
        <v>0.3015563450349798</v>
      </c>
    </row>
    <row r="1479" spans="11:52" ht="14.4">
      <c r="K1479" t="s">
        <v>2201</v>
      </c>
      <c r="L1479" t="s">
        <v>2196</v>
      </c>
      <c r="M1479" t="s">
        <v>16</v>
      </c>
      <c r="N1479" t="s">
        <v>80</v>
      </c>
      <c r="AD1479">
        <v>0.26299422094207486</v>
      </c>
      <c r="AF1479">
        <v>0.33146774520339639</v>
      </c>
      <c r="AH1479">
        <v>0.30471176809474987</v>
      </c>
      <c r="AJ1479">
        <v>0.30748449106690617</v>
      </c>
      <c r="AL1479">
        <v>0.2863869231367327</v>
      </c>
      <c r="AN1479">
        <v>0.28338434453245553</v>
      </c>
      <c r="AP1479">
        <v>0.2819474617068326</v>
      </c>
      <c r="AR1479">
        <v>0.28095959322349207</v>
      </c>
      <c r="AT1479">
        <v>0.28054512078986804</v>
      </c>
      <c r="AV1479">
        <v>0.29386706070854751</v>
      </c>
      <c r="AX1479">
        <v>0.25978034147494172</v>
      </c>
      <c r="AZ1479">
        <v>0.26741437910372501</v>
      </c>
    </row>
    <row r="1480" spans="11:52" ht="14.4">
      <c r="K1480" t="s">
        <v>2202</v>
      </c>
      <c r="L1480" t="s">
        <v>2196</v>
      </c>
      <c r="M1480" t="s">
        <v>17</v>
      </c>
      <c r="N1480" t="s">
        <v>80</v>
      </c>
      <c r="AC1480">
        <v>0.13536791940845147</v>
      </c>
      <c r="AD1480">
        <v>0.31904808477294844</v>
      </c>
      <c r="AE1480">
        <v>0.14556553047955303</v>
      </c>
      <c r="AF1480">
        <v>0.26898024988112829</v>
      </c>
      <c r="AG1480">
        <v>0.13885924182538373</v>
      </c>
      <c r="AH1480">
        <v>0.35228158609216226</v>
      </c>
      <c r="AI1480">
        <v>3.6700350778356199E-2</v>
      </c>
      <c r="AJ1480">
        <v>0.25426700467178653</v>
      </c>
      <c r="AL1480">
        <v>0.30569596760070089</v>
      </c>
      <c r="AN1480">
        <v>0.34430064548815376</v>
      </c>
      <c r="AP1480">
        <v>4.2237325842661065E-2</v>
      </c>
      <c r="AR1480">
        <v>0.33174303071028616</v>
      </c>
      <c r="AT1480">
        <v>0.38731419185875537</v>
      </c>
      <c r="AV1480">
        <v>0.36250894967676262</v>
      </c>
      <c r="AX1480">
        <v>0.32210971832586099</v>
      </c>
      <c r="AZ1480">
        <v>0.29694336940007676</v>
      </c>
    </row>
    <row r="1481" spans="11:52" ht="14.4">
      <c r="K1481" t="s">
        <v>2203</v>
      </c>
      <c r="L1481" t="s">
        <v>2196</v>
      </c>
      <c r="M1481" t="s">
        <v>97</v>
      </c>
      <c r="N1481" t="s">
        <v>80</v>
      </c>
      <c r="O1481" t="s">
        <v>6079</v>
      </c>
      <c r="P1481" t="s">
        <v>6079</v>
      </c>
      <c r="Q1481" t="s">
        <v>6079</v>
      </c>
      <c r="R1481" t="s">
        <v>6079</v>
      </c>
      <c r="S1481" t="s">
        <v>6079</v>
      </c>
      <c r="T1481" t="s">
        <v>6079</v>
      </c>
      <c r="AD1481">
        <v>0.22964710987829343</v>
      </c>
      <c r="AF1481">
        <v>0.53568991121781062</v>
      </c>
      <c r="AH1481">
        <v>0.42648793588236578</v>
      </c>
      <c r="AJ1481">
        <v>0.19581537514428279</v>
      </c>
      <c r="AL1481">
        <v>0.23002608150729739</v>
      </c>
      <c r="AN1481">
        <v>0.18696268817287465</v>
      </c>
      <c r="AP1481">
        <v>0.39532267423035455</v>
      </c>
      <c r="AR1481">
        <v>0.39024172837602605</v>
      </c>
      <c r="AT1481">
        <v>0.4348974330239147</v>
      </c>
      <c r="AV1481">
        <v>0.42696981527307354</v>
      </c>
      <c r="AX1481">
        <v>0.42286627892754153</v>
      </c>
      <c r="AZ1481">
        <v>0.43165877591412921</v>
      </c>
    </row>
    <row r="1482" spans="11:52" ht="14.4">
      <c r="K1482" t="s">
        <v>2204</v>
      </c>
      <c r="L1482" t="s">
        <v>2196</v>
      </c>
      <c r="M1482" t="s">
        <v>18</v>
      </c>
      <c r="N1482" t="s">
        <v>80</v>
      </c>
      <c r="AD1482">
        <v>0.26001570150831038</v>
      </c>
      <c r="AF1482">
        <v>0.31327110622470872</v>
      </c>
      <c r="AH1482">
        <v>0.36634871394202106</v>
      </c>
      <c r="AJ1482">
        <v>0.33791957900920067</v>
      </c>
      <c r="AL1482">
        <v>0.3606962458104041</v>
      </c>
      <c r="AN1482">
        <v>0.374371494243807</v>
      </c>
      <c r="AP1482">
        <v>0.3554492669142667</v>
      </c>
      <c r="AR1482">
        <v>0.41731847669668271</v>
      </c>
      <c r="AT1482">
        <v>0.31150337901896819</v>
      </c>
      <c r="AV1482">
        <v>0.37896611224203841</v>
      </c>
      <c r="AX1482">
        <v>0.37780369307318312</v>
      </c>
      <c r="AZ1482">
        <v>0.3837547358642619</v>
      </c>
    </row>
    <row r="1483" spans="11:52" ht="14.4">
      <c r="K1483" t="s">
        <v>2205</v>
      </c>
      <c r="L1483" t="s">
        <v>2196</v>
      </c>
      <c r="M1483" t="s">
        <v>34</v>
      </c>
      <c r="N1483" t="s">
        <v>80</v>
      </c>
      <c r="AC1483">
        <v>0.41979653412837198</v>
      </c>
      <c r="AD1483">
        <v>0.30571233718094731</v>
      </c>
      <c r="AE1483">
        <v>0.23203878561125549</v>
      </c>
      <c r="AF1483">
        <v>0.31910881728301616</v>
      </c>
      <c r="AG1483">
        <v>0.13887061792081423</v>
      </c>
      <c r="AH1483">
        <v>0.32039791003757706</v>
      </c>
      <c r="AI1483">
        <v>8.3964463808385403E-2</v>
      </c>
      <c r="AJ1483">
        <v>0.33253962209357951</v>
      </c>
      <c r="AK1483">
        <v>0.27152118939100711</v>
      </c>
      <c r="AL1483">
        <v>0.32179012901325538</v>
      </c>
      <c r="AN1483">
        <v>0.34397644399220251</v>
      </c>
      <c r="AP1483">
        <v>0.32570794743609388</v>
      </c>
      <c r="AR1483">
        <v>0.34226608843937428</v>
      </c>
      <c r="AT1483">
        <v>0.31178823423491558</v>
      </c>
      <c r="AV1483">
        <v>0.33108601060169446</v>
      </c>
      <c r="AX1483">
        <v>0.30497034642222665</v>
      </c>
      <c r="AZ1483">
        <v>0.31181270194013977</v>
      </c>
    </row>
    <row r="1484" spans="11:52" ht="14.4">
      <c r="K1484" t="s">
        <v>2206</v>
      </c>
      <c r="L1484" t="s">
        <v>2196</v>
      </c>
      <c r="M1484" t="s">
        <v>19</v>
      </c>
      <c r="N1484" t="s">
        <v>80</v>
      </c>
      <c r="AD1484">
        <v>0.1788831050003061</v>
      </c>
      <c r="AF1484">
        <v>0.1824492765245766</v>
      </c>
      <c r="AH1484">
        <v>0.33325185063896284</v>
      </c>
      <c r="AJ1484">
        <v>0.30533491797980489</v>
      </c>
      <c r="AL1484">
        <v>0.30074551891570223</v>
      </c>
      <c r="AN1484">
        <v>0.26678719059019479</v>
      </c>
      <c r="AP1484">
        <v>0.2373408866110043</v>
      </c>
      <c r="AR1484">
        <v>0.2561280779648194</v>
      </c>
      <c r="AT1484">
        <v>0.25848337408777478</v>
      </c>
      <c r="AV1484">
        <v>0.2514004031235948</v>
      </c>
      <c r="AX1484">
        <v>0.30073637199575121</v>
      </c>
      <c r="AZ1484">
        <v>0.21045838819711377</v>
      </c>
    </row>
    <row r="1485" spans="11:52" ht="14.4">
      <c r="K1485" t="s">
        <v>2207</v>
      </c>
      <c r="L1485" t="s">
        <v>2196</v>
      </c>
      <c r="M1485" t="s">
        <v>20</v>
      </c>
      <c r="N1485" t="s">
        <v>80</v>
      </c>
      <c r="AD1485">
        <v>0.31739935163158878</v>
      </c>
      <c r="AF1485">
        <v>0.30266634579090856</v>
      </c>
      <c r="AH1485">
        <v>0.27774437406884439</v>
      </c>
      <c r="AJ1485">
        <v>0.33293906363981957</v>
      </c>
      <c r="AL1485">
        <v>0.26589475547646096</v>
      </c>
      <c r="AN1485">
        <v>0.32421825140524896</v>
      </c>
      <c r="AP1485">
        <v>0.2680752659646331</v>
      </c>
      <c r="AR1485">
        <v>0.29576893396148701</v>
      </c>
      <c r="AT1485">
        <v>0.25518695265151964</v>
      </c>
      <c r="AV1485">
        <v>0.29178093300728508</v>
      </c>
      <c r="AX1485">
        <v>0.24536556103064841</v>
      </c>
      <c r="AZ1485">
        <v>0.25424847456822419</v>
      </c>
    </row>
    <row r="1486" spans="11:52" ht="14.4">
      <c r="K1486" t="s">
        <v>2208</v>
      </c>
      <c r="L1486" t="s">
        <v>2196</v>
      </c>
      <c r="M1486" t="s">
        <v>21</v>
      </c>
      <c r="N1486" t="s">
        <v>80</v>
      </c>
      <c r="AC1486">
        <v>0.109198817801412</v>
      </c>
      <c r="AD1486">
        <v>0.29882473165883539</v>
      </c>
      <c r="AE1486">
        <v>0.2432928559275909</v>
      </c>
      <c r="AF1486">
        <v>0.30866913510105493</v>
      </c>
      <c r="AG1486">
        <v>0.16780481598388269</v>
      </c>
      <c r="AH1486">
        <v>0.3349085486005427</v>
      </c>
      <c r="AI1486">
        <v>0.14237337923084498</v>
      </c>
      <c r="AJ1486">
        <v>0.29848618975781932</v>
      </c>
      <c r="AK1486">
        <v>0.14718551297299923</v>
      </c>
      <c r="AL1486">
        <v>0.29354304230881456</v>
      </c>
      <c r="AN1486">
        <v>0.30678453305448539</v>
      </c>
    </row>
    <row r="1487" spans="11:52" ht="14.4">
      <c r="K1487" t="s">
        <v>2209</v>
      </c>
      <c r="L1487" t="s">
        <v>2196</v>
      </c>
      <c r="M1487" t="s">
        <v>22</v>
      </c>
      <c r="N1487" t="s">
        <v>80</v>
      </c>
      <c r="AD1487">
        <v>0.30539838825741639</v>
      </c>
      <c r="AF1487">
        <v>0.33064352986405215</v>
      </c>
      <c r="AH1487">
        <v>0.21672077531906325</v>
      </c>
      <c r="AJ1487">
        <v>0.24284306386156151</v>
      </c>
      <c r="AL1487">
        <v>0.24427569466048188</v>
      </c>
      <c r="AN1487">
        <v>0.19531447144721975</v>
      </c>
      <c r="AP1487">
        <v>0.16327904718034411</v>
      </c>
      <c r="AR1487">
        <v>0.18829172677965064</v>
      </c>
      <c r="AT1487">
        <v>0.21222634916579297</v>
      </c>
      <c r="AV1487">
        <v>0.26713135511587782</v>
      </c>
      <c r="AX1487">
        <v>0.23321797985945164</v>
      </c>
      <c r="AZ1487">
        <v>0.23234960856877843</v>
      </c>
    </row>
    <row r="1488" spans="11:52" ht="14.4">
      <c r="K1488" t="s">
        <v>2210</v>
      </c>
      <c r="L1488" t="s">
        <v>2196</v>
      </c>
      <c r="M1488" t="s">
        <v>90</v>
      </c>
      <c r="N1488" t="s">
        <v>80</v>
      </c>
      <c r="AC1488">
        <v>0.2845815660892691</v>
      </c>
      <c r="AD1488">
        <v>0.32135531219147773</v>
      </c>
      <c r="AF1488">
        <v>0.39623610347837745</v>
      </c>
      <c r="AH1488">
        <v>0.40911191927204305</v>
      </c>
      <c r="AJ1488">
        <v>0.41540124720626515</v>
      </c>
      <c r="AL1488">
        <v>0.44035652668979686</v>
      </c>
      <c r="AN1488">
        <v>0.32758231776289176</v>
      </c>
      <c r="AP1488">
        <v>0.34890812751447059</v>
      </c>
      <c r="AR1488">
        <v>0.36228290636088734</v>
      </c>
      <c r="AT1488">
        <v>0.40866379679302384</v>
      </c>
      <c r="AV1488">
        <v>0.33716944665431808</v>
      </c>
      <c r="AX1488">
        <v>0.37692367718358311</v>
      </c>
      <c r="AZ1488">
        <v>0.39389743645077807</v>
      </c>
    </row>
    <row r="1489" spans="11:52" ht="14.4">
      <c r="K1489" t="s">
        <v>2211</v>
      </c>
      <c r="L1489" t="s">
        <v>2196</v>
      </c>
      <c r="M1489" t="s">
        <v>23</v>
      </c>
      <c r="N1489" t="s">
        <v>80</v>
      </c>
      <c r="AD1489">
        <v>0.37436977027477136</v>
      </c>
      <c r="AF1489">
        <v>0.43814253193157082</v>
      </c>
      <c r="AH1489">
        <v>0.50270388474563976</v>
      </c>
      <c r="AJ1489">
        <v>0.37884728838481274</v>
      </c>
      <c r="AL1489">
        <v>0.34331536058312334</v>
      </c>
      <c r="AN1489">
        <v>0.45956274366083394</v>
      </c>
      <c r="AP1489">
        <v>0.38090504814099574</v>
      </c>
      <c r="AR1489">
        <v>0.30400545966269349</v>
      </c>
      <c r="AT1489">
        <v>0.51683840624530153</v>
      </c>
      <c r="AV1489">
        <v>0.49233569166735575</v>
      </c>
      <c r="AX1489">
        <v>0.50244661943291358</v>
      </c>
      <c r="AZ1489">
        <v>0.54793614225925358</v>
      </c>
    </row>
    <row r="1490" spans="11:52" ht="14.4">
      <c r="K1490" t="s">
        <v>2212</v>
      </c>
      <c r="L1490" t="s">
        <v>2196</v>
      </c>
      <c r="M1490" t="s">
        <v>24</v>
      </c>
      <c r="N1490" t="s">
        <v>80</v>
      </c>
      <c r="AD1490">
        <v>0.4149520454865489</v>
      </c>
      <c r="AF1490">
        <v>0.39157110194883415</v>
      </c>
      <c r="AH1490">
        <v>0.40145545804077237</v>
      </c>
      <c r="AJ1490">
        <v>0.40456682224154095</v>
      </c>
      <c r="AL1490">
        <v>0.33554046596266734</v>
      </c>
      <c r="AN1490">
        <v>0.29175974502291152</v>
      </c>
      <c r="AP1490">
        <v>0.37431654284592231</v>
      </c>
      <c r="AR1490">
        <v>0.3829343606972001</v>
      </c>
      <c r="AT1490">
        <v>0.35777013469022823</v>
      </c>
      <c r="AV1490">
        <v>0.31731309665568497</v>
      </c>
      <c r="AX1490">
        <v>0.41455362150139441</v>
      </c>
      <c r="AZ1490">
        <v>0.3947882277141147</v>
      </c>
    </row>
    <row r="1491" spans="11:52" ht="14.4">
      <c r="K1491" t="s">
        <v>2213</v>
      </c>
      <c r="L1491" t="s">
        <v>2196</v>
      </c>
      <c r="M1491" t="s">
        <v>1386</v>
      </c>
      <c r="N1491" t="s">
        <v>80</v>
      </c>
      <c r="O1491" t="s">
        <v>6079</v>
      </c>
      <c r="P1491" t="s">
        <v>6079</v>
      </c>
      <c r="Q1491" t="s">
        <v>6079</v>
      </c>
      <c r="R1491" t="s">
        <v>6079</v>
      </c>
      <c r="S1491" t="s">
        <v>6079</v>
      </c>
      <c r="T1491" t="s">
        <v>6079</v>
      </c>
      <c r="U1491" t="s">
        <v>6079</v>
      </c>
      <c r="V1491" t="s">
        <v>6079</v>
      </c>
      <c r="W1491" t="s">
        <v>6079</v>
      </c>
      <c r="X1491" t="s">
        <v>6079</v>
      </c>
      <c r="Y1491" t="s">
        <v>6079</v>
      </c>
      <c r="Z1491" t="s">
        <v>6079</v>
      </c>
      <c r="AA1491" t="s">
        <v>6079</v>
      </c>
      <c r="AD1491">
        <v>2.8304166577106098E-2</v>
      </c>
      <c r="AF1491">
        <v>6.0545283532927674E-3</v>
      </c>
      <c r="AH1491">
        <v>7.5441447381129519E-3</v>
      </c>
      <c r="AJ1491">
        <v>8.4212339652808121E-3</v>
      </c>
      <c r="AL1491">
        <v>4.3399230083951461E-2</v>
      </c>
      <c r="AN1491">
        <v>0.51536426635197119</v>
      </c>
      <c r="AP1491">
        <v>0.51574219635690288</v>
      </c>
      <c r="AR1491">
        <v>0.12013906096880664</v>
      </c>
      <c r="AT1491">
        <v>0.11049869757812796</v>
      </c>
      <c r="AV1491">
        <v>0.10370859980682008</v>
      </c>
      <c r="AX1491">
        <v>0.10110924691207351</v>
      </c>
      <c r="AZ1491">
        <v>0.11195510759153789</v>
      </c>
    </row>
    <row r="1492" spans="11:52" ht="14.4">
      <c r="K1492" t="s">
        <v>2214</v>
      </c>
      <c r="L1492" t="s">
        <v>2196</v>
      </c>
      <c r="M1492" t="s">
        <v>25</v>
      </c>
      <c r="N1492" t="s">
        <v>80</v>
      </c>
      <c r="AD1492">
        <v>0.4286056832630365</v>
      </c>
      <c r="AF1492">
        <v>0.443870079510781</v>
      </c>
      <c r="AH1492">
        <v>0.35244539570677214</v>
      </c>
      <c r="AJ1492">
        <v>0.44145396090500466</v>
      </c>
      <c r="AL1492">
        <v>0.45966844937302975</v>
      </c>
      <c r="AN1492">
        <v>0.46023635718089362</v>
      </c>
      <c r="AP1492">
        <v>0.45512359556274162</v>
      </c>
      <c r="AR1492">
        <v>0.43157504556175458</v>
      </c>
      <c r="AT1492">
        <v>0.40350259275920503</v>
      </c>
      <c r="AV1492">
        <v>0.39025954682972414</v>
      </c>
      <c r="AX1492">
        <v>0.36369862411571974</v>
      </c>
      <c r="AZ1492">
        <v>0.36956054681775485</v>
      </c>
    </row>
    <row r="1493" spans="11:52" ht="14.4">
      <c r="K1493" t="s">
        <v>6234</v>
      </c>
      <c r="L1493" t="s">
        <v>2196</v>
      </c>
      <c r="M1493" t="s">
        <v>5610</v>
      </c>
      <c r="N1493" t="s">
        <v>80</v>
      </c>
      <c r="AP1493" t="s">
        <v>6079</v>
      </c>
      <c r="AQ1493" t="s">
        <v>6079</v>
      </c>
      <c r="AR1493" t="s">
        <v>6079</v>
      </c>
      <c r="AS1493" t="s">
        <v>6079</v>
      </c>
      <c r="AT1493">
        <v>0.19436123876842559</v>
      </c>
      <c r="AV1493">
        <v>0.26533454563052311</v>
      </c>
      <c r="AX1493">
        <v>0.3396006157296737</v>
      </c>
      <c r="AZ1493">
        <v>0.31875835118591334</v>
      </c>
    </row>
    <row r="1494" spans="11:52" ht="14.4">
      <c r="K1494" t="s">
        <v>2215</v>
      </c>
      <c r="L1494" t="s">
        <v>2196</v>
      </c>
      <c r="M1494" t="s">
        <v>98</v>
      </c>
      <c r="N1494" t="s">
        <v>80</v>
      </c>
      <c r="AD1494">
        <v>0.73300829455796079</v>
      </c>
      <c r="AF1494">
        <v>0.62858094939043874</v>
      </c>
      <c r="AH1494">
        <v>0.47955117449664431</v>
      </c>
      <c r="AJ1494">
        <v>0.55933739871167132</v>
      </c>
      <c r="AL1494">
        <v>0.67474837418640932</v>
      </c>
      <c r="AN1494">
        <v>0.65090177046350561</v>
      </c>
      <c r="AP1494">
        <v>0.61300711787583484</v>
      </c>
      <c r="AR1494">
        <v>0.45895784219549113</v>
      </c>
      <c r="AT1494">
        <v>0.55327658595242879</v>
      </c>
      <c r="AV1494">
        <v>0.57207512233016089</v>
      </c>
      <c r="AX1494">
        <v>0.40560996192852938</v>
      </c>
      <c r="AZ1494">
        <v>0.38767929712535371</v>
      </c>
    </row>
    <row r="1495" spans="11:52" ht="14.4">
      <c r="K1495" t="s">
        <v>2216</v>
      </c>
      <c r="L1495" t="s">
        <v>2196</v>
      </c>
      <c r="M1495" t="s">
        <v>94</v>
      </c>
      <c r="N1495" t="s">
        <v>80</v>
      </c>
      <c r="AD1495">
        <v>0.3336024438766329</v>
      </c>
      <c r="AF1495">
        <v>0.35429872053403316</v>
      </c>
      <c r="AH1495">
        <v>0.41991858511855434</v>
      </c>
      <c r="AJ1495">
        <v>0.5424181816754845</v>
      </c>
      <c r="AL1495">
        <v>0.4472719748906504</v>
      </c>
      <c r="AN1495">
        <v>0.49559838587044802</v>
      </c>
      <c r="AP1495">
        <v>0.47912378772903014</v>
      </c>
      <c r="AR1495">
        <v>0.4864818422870244</v>
      </c>
      <c r="AT1495">
        <v>0.49960086824372002</v>
      </c>
      <c r="AV1495">
        <v>0.42186369630284654</v>
      </c>
      <c r="AX1495">
        <v>0.23135836289091427</v>
      </c>
      <c r="AZ1495">
        <v>0.21099542240727701</v>
      </c>
    </row>
    <row r="1496" spans="11:52" ht="14.4">
      <c r="K1496" t="s">
        <v>2217</v>
      </c>
      <c r="L1496" t="s">
        <v>2196</v>
      </c>
      <c r="M1496" t="s">
        <v>99</v>
      </c>
      <c r="N1496" t="s">
        <v>80</v>
      </c>
      <c r="AD1496">
        <v>0.46709407144217074</v>
      </c>
      <c r="AF1496">
        <v>0.56955619840644178</v>
      </c>
      <c r="AH1496">
        <v>0.5369017913416092</v>
      </c>
      <c r="AJ1496">
        <v>0.46035598458806576</v>
      </c>
      <c r="AL1496">
        <v>0.64731526038421738</v>
      </c>
      <c r="AN1496">
        <v>0.69090701184182091</v>
      </c>
      <c r="AP1496">
        <v>0.55592607287186502</v>
      </c>
      <c r="AR1496">
        <v>0.48199903239227354</v>
      </c>
      <c r="AT1496">
        <v>0.42986978809042797</v>
      </c>
      <c r="AV1496">
        <v>0.47597317213819246</v>
      </c>
      <c r="AX1496">
        <v>0.4495507767007425</v>
      </c>
      <c r="AZ1496">
        <v>0.46257487007799208</v>
      </c>
    </row>
    <row r="1497" spans="11:52" ht="14.4">
      <c r="K1497" t="s">
        <v>2218</v>
      </c>
      <c r="L1497" t="s">
        <v>2196</v>
      </c>
      <c r="M1497" t="s">
        <v>26</v>
      </c>
      <c r="N1497" t="s">
        <v>80</v>
      </c>
      <c r="O1497" t="s">
        <v>6079</v>
      </c>
      <c r="P1497" t="s">
        <v>6079</v>
      </c>
      <c r="Q1497" t="s">
        <v>6079</v>
      </c>
      <c r="R1497" t="s">
        <v>6079</v>
      </c>
      <c r="S1497" t="s">
        <v>6079</v>
      </c>
      <c r="AD1497">
        <v>0.45540645722883377</v>
      </c>
      <c r="AF1497">
        <v>0.43075146324200642</v>
      </c>
      <c r="AH1497">
        <v>0.31462337869861412</v>
      </c>
      <c r="AJ1497">
        <v>0.32072474918897492</v>
      </c>
      <c r="AL1497">
        <v>0.29542883255754315</v>
      </c>
      <c r="AN1497">
        <v>0.4401928090529505</v>
      </c>
      <c r="AP1497">
        <v>0.43950325935847034</v>
      </c>
      <c r="AR1497">
        <v>0.4321617244236699</v>
      </c>
      <c r="AT1497">
        <v>0.42569706016074288</v>
      </c>
      <c r="AV1497">
        <v>0.44442311371752075</v>
      </c>
      <c r="AX1497">
        <v>0.51232717117951254</v>
      </c>
      <c r="AZ1497">
        <v>0.3922574865152112</v>
      </c>
    </row>
    <row r="1498" spans="11:52" ht="14.4">
      <c r="K1498" t="s">
        <v>2219</v>
      </c>
      <c r="L1498" t="s">
        <v>2196</v>
      </c>
      <c r="M1498" t="s">
        <v>27</v>
      </c>
      <c r="N1498" t="s">
        <v>80</v>
      </c>
      <c r="AD1498">
        <v>0.38035802259214219</v>
      </c>
      <c r="AF1498">
        <v>0.32529066554493657</v>
      </c>
      <c r="AH1498">
        <v>0.328673615040522</v>
      </c>
      <c r="AJ1498">
        <v>0.32589865894559134</v>
      </c>
      <c r="AL1498">
        <v>0.32330684577262858</v>
      </c>
      <c r="AN1498">
        <v>0.32469573816555108</v>
      </c>
      <c r="AP1498">
        <v>0.3470225734645746</v>
      </c>
      <c r="AR1498">
        <v>0.33115898215473799</v>
      </c>
      <c r="AT1498">
        <v>0.32683438209610705</v>
      </c>
      <c r="AV1498">
        <v>0.32325043543199217</v>
      </c>
      <c r="AX1498">
        <v>0.30043759498916839</v>
      </c>
      <c r="AZ1498">
        <v>0.29051577403566031</v>
      </c>
    </row>
    <row r="1499" spans="11:52" ht="14.4">
      <c r="K1499" t="s">
        <v>2220</v>
      </c>
      <c r="L1499" t="s">
        <v>2196</v>
      </c>
      <c r="M1499" t="s">
        <v>28</v>
      </c>
      <c r="N1499" t="s">
        <v>80</v>
      </c>
      <c r="AC1499">
        <v>0.56798133516377125</v>
      </c>
      <c r="AD1499">
        <v>0.24014492694509856</v>
      </c>
      <c r="AE1499">
        <v>0.57092997383205846</v>
      </c>
      <c r="AF1499">
        <v>0.31401626729603666</v>
      </c>
      <c r="AG1499">
        <v>0.12147295668268128</v>
      </c>
      <c r="AH1499">
        <v>0.32426635700734319</v>
      </c>
      <c r="AI1499">
        <v>0.2753804016741831</v>
      </c>
      <c r="AJ1499">
        <v>0.37843924491688302</v>
      </c>
      <c r="AK1499">
        <v>0.27152118939100717</v>
      </c>
      <c r="AL1499">
        <v>0.35738336510134672</v>
      </c>
      <c r="AN1499">
        <v>0.43255618864094242</v>
      </c>
      <c r="AP1499" t="s">
        <v>6079</v>
      </c>
      <c r="AQ1499" t="s">
        <v>6079</v>
      </c>
      <c r="AR1499" t="s">
        <v>6079</v>
      </c>
      <c r="AS1499" t="s">
        <v>6079</v>
      </c>
      <c r="AT1499">
        <v>0.34702471289318698</v>
      </c>
      <c r="AV1499">
        <v>0.40384131209107432</v>
      </c>
      <c r="AX1499">
        <v>0.51385533228671942</v>
      </c>
      <c r="AZ1499">
        <v>0.51136294736869325</v>
      </c>
    </row>
    <row r="1500" spans="11:52" ht="14.4">
      <c r="K1500" t="s">
        <v>2221</v>
      </c>
      <c r="L1500" t="s">
        <v>2196</v>
      </c>
      <c r="M1500" t="s">
        <v>29</v>
      </c>
      <c r="N1500" t="s">
        <v>80</v>
      </c>
      <c r="AD1500">
        <v>0.46903714962469251</v>
      </c>
      <c r="AF1500">
        <v>0.39931121222388494</v>
      </c>
      <c r="AH1500">
        <v>0.57648167300485276</v>
      </c>
      <c r="AJ1500">
        <v>0.55400674256217641</v>
      </c>
      <c r="AL1500">
        <v>0.54570914685922833</v>
      </c>
      <c r="AN1500">
        <v>0.54971600852210245</v>
      </c>
      <c r="AP1500">
        <v>0.51374174867137923</v>
      </c>
      <c r="AR1500">
        <v>0.50056180793145011</v>
      </c>
      <c r="AT1500">
        <v>0.47109350765688546</v>
      </c>
      <c r="AV1500">
        <v>0.5136765753561332</v>
      </c>
      <c r="AX1500">
        <v>0.45003503200144773</v>
      </c>
      <c r="AZ1500">
        <v>0.41085250573132376</v>
      </c>
    </row>
    <row r="1501" spans="11:52" ht="14.4">
      <c r="K1501" t="s">
        <v>2222</v>
      </c>
      <c r="L1501" t="s">
        <v>2196</v>
      </c>
      <c r="M1501" t="s">
        <v>30</v>
      </c>
      <c r="N1501" t="s">
        <v>80</v>
      </c>
      <c r="AD1501">
        <v>0.22137916109913863</v>
      </c>
      <c r="AF1501">
        <v>0.2341963559558401</v>
      </c>
      <c r="AH1501">
        <v>0.22273856032367295</v>
      </c>
      <c r="AJ1501">
        <v>0.18689228512606448</v>
      </c>
      <c r="AL1501">
        <v>0.16370569805106094</v>
      </c>
      <c r="AN1501">
        <v>0.15571827200977997</v>
      </c>
      <c r="AP1501">
        <v>0.26057365149726808</v>
      </c>
      <c r="AR1501">
        <v>0.24917774216487179</v>
      </c>
      <c r="AT1501">
        <v>0.25936088258933998</v>
      </c>
      <c r="AV1501">
        <v>0.23637003807080231</v>
      </c>
      <c r="AX1501">
        <v>0.26590174459415689</v>
      </c>
      <c r="AZ1501">
        <v>0.33525499634589495</v>
      </c>
    </row>
    <row r="1502" spans="11:52" ht="14.4">
      <c r="K1502" t="s">
        <v>2223</v>
      </c>
      <c r="L1502" t="s">
        <v>2196</v>
      </c>
      <c r="M1502" t="s">
        <v>100</v>
      </c>
      <c r="N1502" t="s">
        <v>80</v>
      </c>
      <c r="AD1502">
        <v>0.38402967662226689</v>
      </c>
      <c r="AF1502">
        <v>0.3802791225352789</v>
      </c>
      <c r="AH1502">
        <v>0.44801587680113042</v>
      </c>
      <c r="AJ1502">
        <v>0.39291351045278866</v>
      </c>
      <c r="AL1502">
        <v>0.39814464916146403</v>
      </c>
      <c r="AN1502">
        <v>0.45805814514418136</v>
      </c>
      <c r="AP1502">
        <v>0.52544374744595079</v>
      </c>
      <c r="AR1502">
        <v>0.4813171051991787</v>
      </c>
      <c r="AT1502">
        <v>0.48412880825266968</v>
      </c>
      <c r="AV1502">
        <v>0.44331975325619466</v>
      </c>
      <c r="AX1502">
        <v>0.44419900484088071</v>
      </c>
      <c r="AZ1502">
        <v>0.50404151693151422</v>
      </c>
    </row>
    <row r="1503" spans="11:52" ht="14.4">
      <c r="K1503" t="s">
        <v>2224</v>
      </c>
      <c r="L1503" t="s">
        <v>2196</v>
      </c>
      <c r="M1503" t="s">
        <v>31</v>
      </c>
      <c r="N1503" t="s">
        <v>80</v>
      </c>
      <c r="AD1503">
        <v>0.3905631736208528</v>
      </c>
      <c r="AF1503">
        <v>0.47740677686973776</v>
      </c>
      <c r="AH1503">
        <v>0.44036192618125486</v>
      </c>
      <c r="AJ1503">
        <v>0.46745539777843625</v>
      </c>
      <c r="AL1503">
        <v>0.41941336371807375</v>
      </c>
      <c r="AN1503">
        <v>0.40052663799690347</v>
      </c>
      <c r="AP1503">
        <v>0.34150886660172153</v>
      </c>
      <c r="AR1503">
        <v>0.42869734820865563</v>
      </c>
      <c r="AT1503">
        <v>0.37208878254312511</v>
      </c>
      <c r="AV1503">
        <v>0.34166320234689762</v>
      </c>
      <c r="AX1503">
        <v>0.39022723161385842</v>
      </c>
      <c r="AZ1503">
        <v>0.43252770672588103</v>
      </c>
    </row>
    <row r="1504" spans="11:52" ht="14.4">
      <c r="K1504" t="s">
        <v>2225</v>
      </c>
      <c r="L1504" t="s">
        <v>2196</v>
      </c>
      <c r="M1504" t="s">
        <v>32</v>
      </c>
      <c r="N1504" t="s">
        <v>80</v>
      </c>
      <c r="O1504" t="s">
        <v>6079</v>
      </c>
      <c r="P1504" t="s">
        <v>6079</v>
      </c>
      <c r="Q1504" t="s">
        <v>6079</v>
      </c>
      <c r="R1504" t="s">
        <v>6079</v>
      </c>
      <c r="S1504" t="s">
        <v>6079</v>
      </c>
      <c r="AD1504">
        <v>0.50079880866416449</v>
      </c>
      <c r="AF1504">
        <v>0.52659990760419939</v>
      </c>
      <c r="AH1504">
        <v>0.3663663147767976</v>
      </c>
      <c r="AJ1504">
        <v>0.4924931094653619</v>
      </c>
      <c r="AL1504">
        <v>0.41752202941786359</v>
      </c>
      <c r="AN1504">
        <v>0.49164262964603778</v>
      </c>
      <c r="AP1504">
        <v>0.4386926648392942</v>
      </c>
      <c r="AR1504">
        <v>0.45959522526579039</v>
      </c>
      <c r="AT1504">
        <v>0.48542589081568055</v>
      </c>
      <c r="AV1504">
        <v>0.45777161092307112</v>
      </c>
      <c r="AX1504">
        <v>0.46971520794114135</v>
      </c>
      <c r="AZ1504">
        <v>0.45418611556442207</v>
      </c>
    </row>
    <row r="1505" spans="11:52" ht="14.4">
      <c r="K1505" t="s">
        <v>2226</v>
      </c>
      <c r="L1505" t="s">
        <v>2196</v>
      </c>
      <c r="M1505" t="s">
        <v>93</v>
      </c>
      <c r="N1505" t="s">
        <v>80</v>
      </c>
      <c r="AD1505">
        <v>0.25193988176057758</v>
      </c>
      <c r="AF1505">
        <v>0.33116608644891538</v>
      </c>
      <c r="AH1505">
        <v>0.20768222696546007</v>
      </c>
      <c r="AJ1505">
        <v>0.29711501410676522</v>
      </c>
      <c r="AL1505">
        <v>0.21060367273460345</v>
      </c>
      <c r="AN1505">
        <v>0.24856687299840455</v>
      </c>
      <c r="AP1505">
        <v>0.41161785518603938</v>
      </c>
      <c r="AR1505">
        <v>0.40212663545730915</v>
      </c>
      <c r="AT1505">
        <v>0.40261566674311466</v>
      </c>
      <c r="AV1505">
        <v>0.38440163335080513</v>
      </c>
      <c r="AX1505">
        <v>0.34126270618449572</v>
      </c>
      <c r="AZ1505">
        <v>0.33742800321291538</v>
      </c>
    </row>
    <row r="1506" spans="11:52" ht="14.4">
      <c r="K1506" t="s">
        <v>2227</v>
      </c>
      <c r="L1506" t="s">
        <v>2228</v>
      </c>
      <c r="M1506" t="s">
        <v>13</v>
      </c>
      <c r="N1506" t="s">
        <v>80</v>
      </c>
      <c r="AD1506">
        <v>0.27647637100946781</v>
      </c>
      <c r="AF1506">
        <v>0.24362940853280496</v>
      </c>
      <c r="AH1506">
        <v>0.24826492455351051</v>
      </c>
      <c r="AJ1506">
        <v>0.28298024776242353</v>
      </c>
      <c r="AL1506">
        <v>0.27537246060114451</v>
      </c>
      <c r="AN1506">
        <v>0.28436400738249612</v>
      </c>
      <c r="AP1506">
        <v>0.26524093906346347</v>
      </c>
      <c r="AR1506">
        <v>0.30034817543220765</v>
      </c>
      <c r="AT1506">
        <v>0.29631126370343652</v>
      </c>
      <c r="AV1506">
        <v>0.33436370989582892</v>
      </c>
      <c r="AX1506">
        <v>0.3445886643925733</v>
      </c>
      <c r="AZ1506">
        <v>0.3772051232917536</v>
      </c>
    </row>
    <row r="1507" spans="11:52" ht="14.4">
      <c r="K1507" t="s">
        <v>2229</v>
      </c>
      <c r="L1507" t="s">
        <v>2228</v>
      </c>
      <c r="M1507" t="s">
        <v>14</v>
      </c>
      <c r="N1507" t="s">
        <v>80</v>
      </c>
      <c r="AD1507">
        <v>0.21807387106332587</v>
      </c>
      <c r="AF1507">
        <v>0.25078431055731448</v>
      </c>
      <c r="AH1507">
        <v>0.26094306381139543</v>
      </c>
      <c r="AJ1507">
        <v>0.25135996921620235</v>
      </c>
      <c r="AL1507">
        <v>0.28256875572894319</v>
      </c>
      <c r="AN1507">
        <v>0.29946861807247249</v>
      </c>
      <c r="AP1507">
        <v>0.29587701830589741</v>
      </c>
      <c r="AR1507">
        <v>0.31867787622951027</v>
      </c>
      <c r="AT1507">
        <v>0.2990844334957769</v>
      </c>
      <c r="AV1507">
        <v>0.33424952843662953</v>
      </c>
      <c r="AX1507">
        <v>0.32980997509572818</v>
      </c>
      <c r="AZ1507">
        <v>0.35252247660635572</v>
      </c>
    </row>
    <row r="1508" spans="11:52" ht="14.4">
      <c r="K1508" t="s">
        <v>2230</v>
      </c>
      <c r="L1508" t="s">
        <v>2228</v>
      </c>
      <c r="M1508" t="s">
        <v>92</v>
      </c>
      <c r="N1508" t="s">
        <v>80</v>
      </c>
      <c r="AD1508">
        <v>0.37004765535029638</v>
      </c>
      <c r="AF1508">
        <v>0.42787264567753414</v>
      </c>
      <c r="AH1508">
        <v>0.5084374705688971</v>
      </c>
      <c r="AJ1508">
        <v>0.37428099169160711</v>
      </c>
      <c r="AL1508">
        <v>0.37651824243330045</v>
      </c>
      <c r="AN1508">
        <v>0.38687896791350102</v>
      </c>
      <c r="AP1508">
        <v>0.37915589218337287</v>
      </c>
      <c r="AR1508">
        <v>0.39498255916455999</v>
      </c>
      <c r="AT1508">
        <v>0.36898742182597755</v>
      </c>
      <c r="AV1508">
        <v>0.3815368892589468</v>
      </c>
      <c r="AX1508">
        <v>0.36157612595165389</v>
      </c>
      <c r="AZ1508">
        <v>0.40563047032866334</v>
      </c>
    </row>
    <row r="1509" spans="11:52" ht="14.4">
      <c r="K1509" t="s">
        <v>2231</v>
      </c>
      <c r="L1509" t="s">
        <v>2228</v>
      </c>
      <c r="M1509" t="s">
        <v>15</v>
      </c>
      <c r="N1509" t="s">
        <v>80</v>
      </c>
      <c r="AD1509">
        <v>0.32701884478911131</v>
      </c>
      <c r="AF1509">
        <v>6.2822234557397869E-2</v>
      </c>
      <c r="AH1509">
        <v>5.5692391466965016E-2</v>
      </c>
      <c r="AJ1509">
        <v>0.115959158720901</v>
      </c>
      <c r="AL1509">
        <v>0.10951706371605076</v>
      </c>
      <c r="AN1509">
        <v>8.2832024695317918E-2</v>
      </c>
      <c r="AP1509">
        <v>0.13246554155520507</v>
      </c>
      <c r="AR1509">
        <v>0.10709533110059093</v>
      </c>
      <c r="AT1509">
        <v>8.9461156554948379E-2</v>
      </c>
      <c r="AV1509">
        <v>8.854703366395611E-2</v>
      </c>
      <c r="AX1509">
        <v>0.19992518441591167</v>
      </c>
      <c r="AZ1509">
        <v>0.31890264875024282</v>
      </c>
    </row>
    <row r="1510" spans="11:52" ht="14.4">
      <c r="K1510" t="s">
        <v>2232</v>
      </c>
      <c r="L1510" t="s">
        <v>2228</v>
      </c>
      <c r="M1510" t="s">
        <v>91</v>
      </c>
      <c r="N1510" t="s">
        <v>80</v>
      </c>
      <c r="AD1510">
        <v>0.13265654927307002</v>
      </c>
      <c r="AF1510">
        <v>0.17589714849405882</v>
      </c>
      <c r="AH1510">
        <v>0.1184673498845322</v>
      </c>
      <c r="AJ1510">
        <v>0.15553874108627938</v>
      </c>
      <c r="AL1510">
        <v>0.33002385281246588</v>
      </c>
      <c r="AN1510">
        <v>0.38454008629698833</v>
      </c>
      <c r="AP1510">
        <v>0.4199720236602586</v>
      </c>
      <c r="AR1510">
        <v>0.45861641496379962</v>
      </c>
      <c r="AT1510">
        <v>0.4322605666544565</v>
      </c>
      <c r="AV1510">
        <v>0.53299703848750934</v>
      </c>
      <c r="AX1510">
        <v>0.5256243085045369</v>
      </c>
      <c r="AZ1510">
        <v>0.52770942475946814</v>
      </c>
    </row>
    <row r="1511" spans="11:52" ht="14.4">
      <c r="K1511" t="s">
        <v>2233</v>
      </c>
      <c r="L1511" t="s">
        <v>2228</v>
      </c>
      <c r="M1511" t="s">
        <v>16</v>
      </c>
      <c r="N1511" t="s">
        <v>80</v>
      </c>
      <c r="AD1511">
        <v>0.17819160152648009</v>
      </c>
      <c r="AF1511">
        <v>0.16920736840129566</v>
      </c>
      <c r="AH1511">
        <v>0.14094077125562171</v>
      </c>
      <c r="AJ1511">
        <v>0.1628756983344691</v>
      </c>
      <c r="AL1511">
        <v>0.15225439612425218</v>
      </c>
      <c r="AN1511">
        <v>0.15092046483798335</v>
      </c>
      <c r="AP1511">
        <v>0.16011940257937177</v>
      </c>
      <c r="AR1511">
        <v>0.16079860757232459</v>
      </c>
      <c r="AT1511">
        <v>0.13432452937754347</v>
      </c>
      <c r="AV1511">
        <v>0.21521356684078871</v>
      </c>
      <c r="AX1511">
        <v>0.22532462707113748</v>
      </c>
      <c r="AZ1511">
        <v>0.23941806440189531</v>
      </c>
    </row>
    <row r="1512" spans="11:52" ht="14.4">
      <c r="K1512" t="s">
        <v>2234</v>
      </c>
      <c r="L1512" t="s">
        <v>2228</v>
      </c>
      <c r="M1512" t="s">
        <v>17</v>
      </c>
      <c r="N1512" t="s">
        <v>80</v>
      </c>
      <c r="AC1512">
        <v>9.1265748831715107E-2</v>
      </c>
      <c r="AD1512">
        <v>0.18828033950201675</v>
      </c>
      <c r="AE1512">
        <v>8.2004180139648233E-2</v>
      </c>
      <c r="AF1512">
        <v>0.14153087098517014</v>
      </c>
      <c r="AG1512">
        <v>5.1198617073481736E-2</v>
      </c>
      <c r="AH1512">
        <v>0.11644124675057628</v>
      </c>
      <c r="AI1512">
        <v>3.7886960396762905E-2</v>
      </c>
      <c r="AJ1512">
        <v>0.12018453777796914</v>
      </c>
      <c r="AL1512">
        <v>8.5574856060484525E-2</v>
      </c>
      <c r="AN1512">
        <v>9.4646734245559819E-2</v>
      </c>
      <c r="AP1512">
        <v>1.2360441765014631E-2</v>
      </c>
      <c r="AR1512">
        <v>0.11983361864933743</v>
      </c>
      <c r="AT1512">
        <v>8.3882104230505669E-2</v>
      </c>
      <c r="AV1512">
        <v>9.1873548219302562E-2</v>
      </c>
      <c r="AX1512">
        <v>7.2301398595491118E-2</v>
      </c>
      <c r="AZ1512">
        <v>0.10171036684421436</v>
      </c>
    </row>
    <row r="1513" spans="11:52" ht="14.4">
      <c r="K1513" t="s">
        <v>2235</v>
      </c>
      <c r="L1513" t="s">
        <v>2228</v>
      </c>
      <c r="M1513" t="s">
        <v>97</v>
      </c>
      <c r="N1513" t="s">
        <v>80</v>
      </c>
      <c r="O1513" t="s">
        <v>6079</v>
      </c>
      <c r="P1513" t="s">
        <v>6079</v>
      </c>
      <c r="Q1513" t="s">
        <v>6079</v>
      </c>
      <c r="R1513" t="s">
        <v>6079</v>
      </c>
      <c r="S1513" t="s">
        <v>6079</v>
      </c>
      <c r="T1513" t="s">
        <v>6079</v>
      </c>
      <c r="AD1513">
        <v>0.11016139042633226</v>
      </c>
      <c r="AF1513">
        <v>0.28602909536869181</v>
      </c>
      <c r="AH1513">
        <v>0.20874157435736165</v>
      </c>
      <c r="AJ1513">
        <v>0.12853740981443773</v>
      </c>
      <c r="AL1513">
        <v>9.9476474180995686E-2</v>
      </c>
      <c r="AN1513">
        <v>0.11355914552430668</v>
      </c>
      <c r="AP1513">
        <v>0.26980508162793604</v>
      </c>
      <c r="AR1513">
        <v>0.32945154141831096</v>
      </c>
      <c r="AT1513">
        <v>0.41987037061656401</v>
      </c>
      <c r="AV1513">
        <v>0.35814840610909238</v>
      </c>
      <c r="AX1513">
        <v>0.3366303841329612</v>
      </c>
      <c r="AZ1513">
        <v>0.34215844396188505</v>
      </c>
    </row>
    <row r="1514" spans="11:52" ht="14.4">
      <c r="K1514" t="s">
        <v>2236</v>
      </c>
      <c r="L1514" t="s">
        <v>2228</v>
      </c>
      <c r="M1514" t="s">
        <v>18</v>
      </c>
      <c r="N1514" t="s">
        <v>80</v>
      </c>
      <c r="AD1514">
        <v>0.2524829117894915</v>
      </c>
      <c r="AF1514">
        <v>0.31392923164117981</v>
      </c>
      <c r="AH1514">
        <v>0.28856011448559393</v>
      </c>
      <c r="AJ1514">
        <v>0.31727414233663209</v>
      </c>
      <c r="AL1514">
        <v>0.28025563878413995</v>
      </c>
      <c r="AN1514">
        <v>0.28959359180010485</v>
      </c>
      <c r="AP1514">
        <v>0.25686727050121672</v>
      </c>
      <c r="AR1514">
        <v>0.25053047007020079</v>
      </c>
      <c r="AT1514">
        <v>0.26153596972596593</v>
      </c>
      <c r="AV1514">
        <v>0.27842929297166147</v>
      </c>
      <c r="AX1514">
        <v>0.27862651596982496</v>
      </c>
      <c r="AZ1514">
        <v>0.27037567216911534</v>
      </c>
    </row>
    <row r="1515" spans="11:52" ht="14.4">
      <c r="K1515" t="s">
        <v>2237</v>
      </c>
      <c r="L1515" t="s">
        <v>2228</v>
      </c>
      <c r="M1515" t="s">
        <v>34</v>
      </c>
      <c r="N1515" t="s">
        <v>80</v>
      </c>
      <c r="AC1515">
        <v>7.0618147192144709E-2</v>
      </c>
      <c r="AD1515">
        <v>0.21284746431111223</v>
      </c>
      <c r="AE1515">
        <v>0.32269460850885079</v>
      </c>
      <c r="AF1515">
        <v>0.21404297158074151</v>
      </c>
      <c r="AG1515">
        <v>0.11021363489495364</v>
      </c>
      <c r="AH1515">
        <v>0.20633947514143633</v>
      </c>
      <c r="AI1515">
        <v>6.2398334164503653E-2</v>
      </c>
      <c r="AJ1515">
        <v>0.21718619375919507</v>
      </c>
      <c r="AK1515">
        <v>5.4323375851274558E-2</v>
      </c>
      <c r="AL1515">
        <v>0.21417188968828144</v>
      </c>
      <c r="AN1515">
        <v>0.21502710100620065</v>
      </c>
      <c r="AP1515">
        <v>0.21885978939620104</v>
      </c>
      <c r="AR1515">
        <v>0.22687274525817855</v>
      </c>
      <c r="AT1515">
        <v>0.22476014167248839</v>
      </c>
      <c r="AV1515">
        <v>0.24315480703502759</v>
      </c>
      <c r="AX1515">
        <v>0.24773326265698303</v>
      </c>
      <c r="AZ1515">
        <v>0.24950701163850705</v>
      </c>
    </row>
    <row r="1516" spans="11:52" ht="14.4">
      <c r="K1516" t="s">
        <v>2238</v>
      </c>
      <c r="L1516" t="s">
        <v>2228</v>
      </c>
      <c r="M1516" t="s">
        <v>19</v>
      </c>
      <c r="N1516" t="s">
        <v>80</v>
      </c>
      <c r="AD1516">
        <v>7.6448684045627865E-2</v>
      </c>
      <c r="AF1516">
        <v>9.6151309070505356E-2</v>
      </c>
      <c r="AH1516">
        <v>0.2122282679029899</v>
      </c>
      <c r="AJ1516">
        <v>0.22373231744571415</v>
      </c>
      <c r="AL1516">
        <v>0.24597160300202053</v>
      </c>
      <c r="AN1516">
        <v>0.27694656325359701</v>
      </c>
      <c r="AP1516">
        <v>0.25268600792971324</v>
      </c>
      <c r="AR1516">
        <v>0.2627786345726506</v>
      </c>
      <c r="AT1516">
        <v>0.25087413954969418</v>
      </c>
      <c r="AV1516">
        <v>0.24936716558881616</v>
      </c>
      <c r="AX1516">
        <v>0.26383037115163482</v>
      </c>
      <c r="AZ1516">
        <v>0.25037642539165317</v>
      </c>
    </row>
    <row r="1517" spans="11:52" ht="14.4">
      <c r="K1517" t="s">
        <v>2239</v>
      </c>
      <c r="L1517" t="s">
        <v>2228</v>
      </c>
      <c r="M1517" t="s">
        <v>20</v>
      </c>
      <c r="N1517" t="s">
        <v>80</v>
      </c>
      <c r="AD1517">
        <v>0.21305614592458927</v>
      </c>
      <c r="AF1517">
        <v>0.19932328983185965</v>
      </c>
      <c r="AH1517">
        <v>0.20181335172811732</v>
      </c>
      <c r="AJ1517">
        <v>0.19647893911372599</v>
      </c>
      <c r="AL1517">
        <v>0.18567501438455811</v>
      </c>
      <c r="AN1517">
        <v>0.19152992765501145</v>
      </c>
      <c r="AP1517">
        <v>0.19110810236481249</v>
      </c>
      <c r="AR1517">
        <v>0.19279953250692791</v>
      </c>
      <c r="AT1517">
        <v>0.18334145072358352</v>
      </c>
      <c r="AV1517">
        <v>0.18380897283434583</v>
      </c>
      <c r="AX1517">
        <v>0.19149136466992112</v>
      </c>
      <c r="AZ1517">
        <v>0.18927052265288968</v>
      </c>
    </row>
    <row r="1518" spans="11:52" ht="14.4">
      <c r="K1518" t="s">
        <v>2240</v>
      </c>
      <c r="L1518" t="s">
        <v>2228</v>
      </c>
      <c r="M1518" t="s">
        <v>21</v>
      </c>
      <c r="N1518" t="s">
        <v>80</v>
      </c>
      <c r="AC1518">
        <v>0.48903895813224491</v>
      </c>
      <c r="AD1518">
        <v>0.19359515241548847</v>
      </c>
      <c r="AE1518">
        <v>0.48813090503201678</v>
      </c>
      <c r="AF1518">
        <v>0.1796420594108053</v>
      </c>
      <c r="AG1518">
        <v>0.61146655056713006</v>
      </c>
      <c r="AH1518">
        <v>0.17709636411521873</v>
      </c>
      <c r="AI1518">
        <v>0.24838851484875896</v>
      </c>
      <c r="AJ1518">
        <v>0.17807507503162465</v>
      </c>
      <c r="AK1518">
        <v>0.1481384658035427</v>
      </c>
      <c r="AL1518">
        <v>0.16021856748559987</v>
      </c>
      <c r="AN1518">
        <v>0.16385548067242836</v>
      </c>
    </row>
    <row r="1519" spans="11:52" ht="14.4">
      <c r="K1519" t="s">
        <v>2241</v>
      </c>
      <c r="L1519" t="s">
        <v>2228</v>
      </c>
      <c r="M1519" t="s">
        <v>22</v>
      </c>
      <c r="N1519" t="s">
        <v>80</v>
      </c>
      <c r="AD1519">
        <v>0.12815899492252292</v>
      </c>
      <c r="AF1519">
        <v>0.14396419123949974</v>
      </c>
      <c r="AH1519">
        <v>0.29164776490324296</v>
      </c>
      <c r="AJ1519">
        <v>0.31664244546750231</v>
      </c>
      <c r="AL1519">
        <v>0.20698918694693597</v>
      </c>
      <c r="AN1519">
        <v>0.18921230375990553</v>
      </c>
      <c r="AP1519">
        <v>0.19014898873464289</v>
      </c>
      <c r="AR1519">
        <v>0.20037358441882944</v>
      </c>
      <c r="AT1519">
        <v>0.21317699344348673</v>
      </c>
      <c r="AV1519">
        <v>0.21181769544040929</v>
      </c>
      <c r="AX1519">
        <v>0.28592807850461505</v>
      </c>
      <c r="AZ1519">
        <v>0.2800423475494595</v>
      </c>
    </row>
    <row r="1520" spans="11:52" ht="14.4">
      <c r="K1520" t="s">
        <v>2242</v>
      </c>
      <c r="L1520" t="s">
        <v>2228</v>
      </c>
      <c r="M1520" t="s">
        <v>90</v>
      </c>
      <c r="N1520" t="s">
        <v>80</v>
      </c>
      <c r="AC1520">
        <v>0.13126632389460507</v>
      </c>
      <c r="AD1520">
        <v>0.13185223552267997</v>
      </c>
      <c r="AF1520">
        <v>0.10543810922723544</v>
      </c>
      <c r="AH1520">
        <v>9.9751802329837713E-2</v>
      </c>
      <c r="AJ1520">
        <v>0.10514717195137382</v>
      </c>
      <c r="AL1520">
        <v>0.27592223765409152</v>
      </c>
      <c r="AN1520">
        <v>0.31319178656532654</v>
      </c>
      <c r="AP1520">
        <v>0.33645811291246858</v>
      </c>
      <c r="AR1520">
        <v>0.28065156861736662</v>
      </c>
      <c r="AT1520">
        <v>0.33262724117653958</v>
      </c>
      <c r="AV1520">
        <v>0.38320821996610838</v>
      </c>
      <c r="AX1520">
        <v>0.36239883803166961</v>
      </c>
      <c r="AZ1520">
        <v>0.27340556661254606</v>
      </c>
    </row>
    <row r="1521" spans="11:52" ht="14.4">
      <c r="K1521" t="s">
        <v>2243</v>
      </c>
      <c r="L1521" t="s">
        <v>2228</v>
      </c>
      <c r="M1521" t="s">
        <v>23</v>
      </c>
      <c r="N1521" t="s">
        <v>80</v>
      </c>
      <c r="AD1521">
        <v>0.41995367506476611</v>
      </c>
      <c r="AF1521">
        <v>0.37622280602271557</v>
      </c>
      <c r="AH1521">
        <v>0.39133998217295429</v>
      </c>
      <c r="AJ1521">
        <v>0.35831331063247218</v>
      </c>
      <c r="AL1521">
        <v>0.29964073171726074</v>
      </c>
      <c r="AN1521">
        <v>0.31867243684176672</v>
      </c>
      <c r="AP1521">
        <v>0.35851836246338398</v>
      </c>
      <c r="AR1521">
        <v>0.3200907309253852</v>
      </c>
      <c r="AT1521">
        <v>0.31356631877689956</v>
      </c>
      <c r="AV1521">
        <v>0.2559354390946848</v>
      </c>
      <c r="AX1521">
        <v>0.28247666144602257</v>
      </c>
      <c r="AZ1521">
        <v>0.28045987535598527</v>
      </c>
    </row>
    <row r="1522" spans="11:52" ht="14.4">
      <c r="K1522" t="s">
        <v>2244</v>
      </c>
      <c r="L1522" t="s">
        <v>2228</v>
      </c>
      <c r="M1522" t="s">
        <v>24</v>
      </c>
      <c r="N1522" t="s">
        <v>80</v>
      </c>
      <c r="AD1522">
        <v>0.27164034299206796</v>
      </c>
      <c r="AF1522">
        <v>0.27611453406495051</v>
      </c>
      <c r="AH1522">
        <v>0.25501970257715784</v>
      </c>
      <c r="AJ1522">
        <v>0.28217044915748091</v>
      </c>
      <c r="AL1522">
        <v>0.29716025672444052</v>
      </c>
      <c r="AN1522">
        <v>0.30803030871135817</v>
      </c>
      <c r="AP1522">
        <v>0.2741101574630031</v>
      </c>
      <c r="AR1522">
        <v>0.29951538706931136</v>
      </c>
      <c r="AT1522">
        <v>0.2091810554730317</v>
      </c>
      <c r="AV1522">
        <v>0.27266805202637601</v>
      </c>
      <c r="AX1522">
        <v>0.28549085766993881</v>
      </c>
      <c r="AZ1522">
        <v>0.31290125856449508</v>
      </c>
    </row>
    <row r="1523" spans="11:52" ht="14.4">
      <c r="K1523" t="s">
        <v>2245</v>
      </c>
      <c r="L1523" t="s">
        <v>2228</v>
      </c>
      <c r="M1523" t="s">
        <v>1386</v>
      </c>
      <c r="N1523" t="s">
        <v>80</v>
      </c>
      <c r="O1523" t="s">
        <v>6079</v>
      </c>
      <c r="P1523" t="s">
        <v>6079</v>
      </c>
      <c r="Q1523" t="s">
        <v>6079</v>
      </c>
      <c r="R1523" t="s">
        <v>6079</v>
      </c>
      <c r="S1523" t="s">
        <v>6079</v>
      </c>
      <c r="T1523" t="s">
        <v>6079</v>
      </c>
      <c r="U1523" t="s">
        <v>6079</v>
      </c>
      <c r="V1523" t="s">
        <v>6079</v>
      </c>
      <c r="W1523" t="s">
        <v>6079</v>
      </c>
      <c r="X1523" t="s">
        <v>6079</v>
      </c>
      <c r="Y1523" t="s">
        <v>6079</v>
      </c>
      <c r="Z1523" t="s">
        <v>6079</v>
      </c>
      <c r="AA1523" t="s">
        <v>6079</v>
      </c>
      <c r="AD1523">
        <v>2.222237245152282E-2</v>
      </c>
      <c r="AF1523">
        <v>2.8498096972114596E-3</v>
      </c>
      <c r="AH1523">
        <v>2.5669999055394112E-3</v>
      </c>
      <c r="AJ1523">
        <v>4.8527691498308197E-5</v>
      </c>
      <c r="AL1523">
        <v>4.052429091352573E-4</v>
      </c>
      <c r="AN1523">
        <v>0</v>
      </c>
      <c r="AP1523">
        <v>5.9990646410973307E-3</v>
      </c>
      <c r="AR1523">
        <v>1.6911135734897033E-2</v>
      </c>
      <c r="AT1523">
        <v>2.2221621904146137E-2</v>
      </c>
      <c r="AV1523">
        <v>2.359386508185066E-2</v>
      </c>
      <c r="AX1523">
        <v>2.0044444541426291E-2</v>
      </c>
      <c r="AZ1523">
        <v>2.3679357937853873E-2</v>
      </c>
    </row>
    <row r="1524" spans="11:52" ht="14.4">
      <c r="K1524" t="s">
        <v>2246</v>
      </c>
      <c r="L1524" t="s">
        <v>2228</v>
      </c>
      <c r="M1524" t="s">
        <v>25</v>
      </c>
      <c r="N1524" t="s">
        <v>80</v>
      </c>
      <c r="AD1524">
        <v>0.25908674096775836</v>
      </c>
      <c r="AF1524">
        <v>0.26155851669466756</v>
      </c>
      <c r="AH1524">
        <v>0.22732575907059313</v>
      </c>
      <c r="AJ1524">
        <v>0.26810029957269932</v>
      </c>
      <c r="AL1524">
        <v>0.25202146463949826</v>
      </c>
      <c r="AN1524">
        <v>0.22204274533617896</v>
      </c>
      <c r="AP1524">
        <v>0.25033122085586801</v>
      </c>
      <c r="AR1524">
        <v>0.27528074520703927</v>
      </c>
      <c r="AT1524">
        <v>0.30860476077823518</v>
      </c>
      <c r="AV1524">
        <v>0.31798374712365313</v>
      </c>
      <c r="AX1524">
        <v>0.32843750502179647</v>
      </c>
      <c r="AZ1524">
        <v>0.32981180205659449</v>
      </c>
    </row>
    <row r="1525" spans="11:52" ht="14.4">
      <c r="K1525" t="s">
        <v>6235</v>
      </c>
      <c r="L1525" t="s">
        <v>2228</v>
      </c>
      <c r="M1525" t="s">
        <v>5610</v>
      </c>
      <c r="N1525" t="s">
        <v>80</v>
      </c>
      <c r="AP1525" t="s">
        <v>6079</v>
      </c>
      <c r="AQ1525" t="s">
        <v>6079</v>
      </c>
      <c r="AR1525" t="s">
        <v>6079</v>
      </c>
      <c r="AS1525" t="s">
        <v>6079</v>
      </c>
      <c r="AT1525">
        <v>4.6476603349174493E-2</v>
      </c>
      <c r="AV1525">
        <v>6.5164506576287057E-2</v>
      </c>
      <c r="AX1525">
        <v>4.4052979791605953E-2</v>
      </c>
      <c r="AZ1525">
        <v>4.7696154480546239E-2</v>
      </c>
    </row>
    <row r="1526" spans="11:52" ht="14.4">
      <c r="K1526" t="s">
        <v>2247</v>
      </c>
      <c r="L1526" t="s">
        <v>2228</v>
      </c>
      <c r="M1526" t="s">
        <v>98</v>
      </c>
      <c r="N1526" t="s">
        <v>80</v>
      </c>
      <c r="AD1526">
        <v>8.7842740575898581E-2</v>
      </c>
      <c r="AF1526">
        <v>0.19163303101681431</v>
      </c>
      <c r="AH1526">
        <v>0.16901006711409397</v>
      </c>
      <c r="AJ1526">
        <v>0.12109111937162724</v>
      </c>
      <c r="AL1526">
        <v>8.3657333412666332E-2</v>
      </c>
      <c r="AN1526">
        <v>5.763740683968787E-2</v>
      </c>
      <c r="AP1526">
        <v>6.0629336267980685E-2</v>
      </c>
      <c r="AR1526">
        <v>6.1513568205605065E-2</v>
      </c>
      <c r="AT1526">
        <v>7.3139146894197649E-2</v>
      </c>
      <c r="AV1526">
        <v>0.10269362691201887</v>
      </c>
      <c r="AX1526">
        <v>7.702829958059737E-2</v>
      </c>
      <c r="AZ1526">
        <v>8.2566649170947679E-2</v>
      </c>
    </row>
    <row r="1527" spans="11:52" ht="14.4">
      <c r="K1527" t="s">
        <v>2248</v>
      </c>
      <c r="L1527" t="s">
        <v>2228</v>
      </c>
      <c r="M1527" t="s">
        <v>94</v>
      </c>
      <c r="N1527" t="s">
        <v>80</v>
      </c>
      <c r="AD1527">
        <v>0.19994198978967348</v>
      </c>
      <c r="AF1527">
        <v>0.18961286295826155</v>
      </c>
      <c r="AH1527">
        <v>0.16939566151505908</v>
      </c>
      <c r="AJ1527">
        <v>0.23302467948091393</v>
      </c>
      <c r="AL1527">
        <v>0.32432148925774779</v>
      </c>
      <c r="AN1527">
        <v>0.30405958567275765</v>
      </c>
      <c r="AP1527">
        <v>0.33112980844940926</v>
      </c>
      <c r="AR1527">
        <v>0.32912750758212522</v>
      </c>
      <c r="AT1527">
        <v>0.31551810980266182</v>
      </c>
      <c r="AV1527">
        <v>0.30425741859799899</v>
      </c>
      <c r="AX1527">
        <v>0.17813000103150836</v>
      </c>
      <c r="AZ1527">
        <v>0.15416484619649368</v>
      </c>
    </row>
    <row r="1528" spans="11:52" ht="14.4">
      <c r="K1528" t="s">
        <v>2249</v>
      </c>
      <c r="L1528" t="s">
        <v>2228</v>
      </c>
      <c r="M1528" t="s">
        <v>99</v>
      </c>
      <c r="N1528" t="s">
        <v>80</v>
      </c>
      <c r="AD1528">
        <v>0.16737506876813874</v>
      </c>
      <c r="AF1528">
        <v>3.0150299354863137E-2</v>
      </c>
      <c r="AH1528">
        <v>6.7568101051765458E-2</v>
      </c>
      <c r="AJ1528">
        <v>0.14673268983922386</v>
      </c>
      <c r="AL1528">
        <v>0.15007624664466948</v>
      </c>
      <c r="AN1528">
        <v>0.16514105888048006</v>
      </c>
      <c r="AP1528">
        <v>0.19344862569885465</v>
      </c>
      <c r="AR1528">
        <v>0.16675934501254799</v>
      </c>
      <c r="AT1528">
        <v>0.2039750824969836</v>
      </c>
      <c r="AV1528">
        <v>0.21328630846793553</v>
      </c>
      <c r="AX1528">
        <v>0.24468689069790639</v>
      </c>
      <c r="AZ1528">
        <v>0.28128619530145788</v>
      </c>
    </row>
    <row r="1529" spans="11:52" ht="14.4">
      <c r="K1529" t="s">
        <v>2250</v>
      </c>
      <c r="L1529" t="s">
        <v>2228</v>
      </c>
      <c r="M1529" t="s">
        <v>26</v>
      </c>
      <c r="N1529" t="s">
        <v>80</v>
      </c>
      <c r="O1529" t="s">
        <v>6079</v>
      </c>
      <c r="P1529" t="s">
        <v>6079</v>
      </c>
      <c r="Q1529" t="s">
        <v>6079</v>
      </c>
      <c r="R1529" t="s">
        <v>6079</v>
      </c>
      <c r="S1529" t="s">
        <v>6079</v>
      </c>
      <c r="AD1529">
        <v>0.17409395616287487</v>
      </c>
      <c r="AF1529">
        <v>0.20220844761198353</v>
      </c>
      <c r="AH1529">
        <v>0.19986867594609201</v>
      </c>
      <c r="AJ1529">
        <v>0.29146798902514554</v>
      </c>
      <c r="AL1529">
        <v>0.33389396947008959</v>
      </c>
      <c r="AN1529">
        <v>0.3464239560804222</v>
      </c>
      <c r="AP1529">
        <v>0.3555225178103204</v>
      </c>
      <c r="AR1529">
        <v>0.33494282488935262</v>
      </c>
      <c r="AT1529">
        <v>0.2732366242097769</v>
      </c>
      <c r="AV1529">
        <v>0.23746861186864365</v>
      </c>
      <c r="AX1529">
        <v>0.23859940701134361</v>
      </c>
      <c r="AZ1529">
        <v>0.16995247816438028</v>
      </c>
    </row>
    <row r="1530" spans="11:52" ht="14.4">
      <c r="K1530" t="s">
        <v>2251</v>
      </c>
      <c r="L1530" t="s">
        <v>2228</v>
      </c>
      <c r="M1530" t="s">
        <v>27</v>
      </c>
      <c r="N1530" t="s">
        <v>80</v>
      </c>
      <c r="AD1530">
        <v>0.25221690662352703</v>
      </c>
      <c r="AF1530">
        <v>0.24408966289123121</v>
      </c>
      <c r="AH1530">
        <v>0.22338700264172776</v>
      </c>
      <c r="AJ1530">
        <v>0.2188701238116052</v>
      </c>
      <c r="AL1530">
        <v>0.21068666408357889</v>
      </c>
      <c r="AN1530">
        <v>0.21964221629512537</v>
      </c>
      <c r="AP1530">
        <v>0.21994443162510377</v>
      </c>
      <c r="AR1530">
        <v>0.22487012845772492</v>
      </c>
      <c r="AT1530">
        <v>0.24054592556280113</v>
      </c>
      <c r="AV1530">
        <v>0.24816023885001137</v>
      </c>
      <c r="AX1530">
        <v>0.25917274439302213</v>
      </c>
      <c r="AZ1530">
        <v>0.26649484347804114</v>
      </c>
    </row>
    <row r="1531" spans="11:52" ht="14.4">
      <c r="K1531" t="s">
        <v>2252</v>
      </c>
      <c r="L1531" t="s">
        <v>2228</v>
      </c>
      <c r="M1531" t="s">
        <v>28</v>
      </c>
      <c r="N1531" t="s">
        <v>80</v>
      </c>
      <c r="AC1531">
        <v>3.5712741562469862E-2</v>
      </c>
      <c r="AD1531">
        <v>0.18134927436902851</v>
      </c>
      <c r="AE1531">
        <v>1.7618382051298769E-2</v>
      </c>
      <c r="AF1531">
        <v>5.3076573179911914E-2</v>
      </c>
      <c r="AG1531">
        <v>6.5279493757072607E-2</v>
      </c>
      <c r="AH1531">
        <v>0.15943836774999773</v>
      </c>
      <c r="AI1531">
        <v>7.2792119050163209E-2</v>
      </c>
      <c r="AJ1531">
        <v>0.18645026419089267</v>
      </c>
      <c r="AK1531">
        <v>5.4323375851274565E-2</v>
      </c>
      <c r="AL1531">
        <v>8.7222701661384516E-2</v>
      </c>
      <c r="AN1531">
        <v>9.2915553184618957E-2</v>
      </c>
      <c r="AP1531" t="s">
        <v>6079</v>
      </c>
      <c r="AQ1531" t="s">
        <v>6079</v>
      </c>
      <c r="AR1531" t="s">
        <v>6079</v>
      </c>
      <c r="AS1531" t="s">
        <v>6079</v>
      </c>
      <c r="AT1531">
        <v>0.14868600881286895</v>
      </c>
      <c r="AV1531">
        <v>0.14522414693804434</v>
      </c>
      <c r="AX1531">
        <v>0.15372712751711329</v>
      </c>
      <c r="AZ1531">
        <v>0.1416676226711622</v>
      </c>
    </row>
    <row r="1532" spans="11:52" ht="14.4">
      <c r="K1532" t="s">
        <v>2253</v>
      </c>
      <c r="L1532" t="s">
        <v>2228</v>
      </c>
      <c r="M1532" t="s">
        <v>29</v>
      </c>
      <c r="N1532" t="s">
        <v>80</v>
      </c>
      <c r="AD1532">
        <v>0.38531488965862726</v>
      </c>
      <c r="AF1532">
        <v>0.3985501374886824</v>
      </c>
      <c r="AH1532">
        <v>0.24278942992097219</v>
      </c>
      <c r="AJ1532">
        <v>0.25033000682595707</v>
      </c>
      <c r="AL1532">
        <v>0.25083920055826819</v>
      </c>
      <c r="AN1532">
        <v>0.2380379855626113</v>
      </c>
      <c r="AP1532">
        <v>0.27238080022685146</v>
      </c>
      <c r="AR1532">
        <v>0.26739145628273747</v>
      </c>
      <c r="AT1532">
        <v>0.28429706221683743</v>
      </c>
      <c r="AV1532">
        <v>0.27228109404708301</v>
      </c>
      <c r="AX1532">
        <v>0.22638534092077636</v>
      </c>
      <c r="AZ1532">
        <v>0.22030847010076932</v>
      </c>
    </row>
    <row r="1533" spans="11:52" ht="14.4">
      <c r="K1533" t="s">
        <v>2254</v>
      </c>
      <c r="L1533" t="s">
        <v>2228</v>
      </c>
      <c r="M1533" t="s">
        <v>30</v>
      </c>
      <c r="N1533" t="s">
        <v>80</v>
      </c>
      <c r="AD1533">
        <v>0.22086934943061459</v>
      </c>
      <c r="AF1533">
        <v>0.25623073263192642</v>
      </c>
      <c r="AH1533">
        <v>0.29182154813747163</v>
      </c>
      <c r="AJ1533">
        <v>0.30087797376149067</v>
      </c>
      <c r="AL1533">
        <v>0.24489984897521527</v>
      </c>
      <c r="AN1533">
        <v>0.25135633224434778</v>
      </c>
      <c r="AP1533">
        <v>0.29912113442680699</v>
      </c>
      <c r="AR1533">
        <v>0.33184615590772321</v>
      </c>
      <c r="AT1533">
        <v>0.30344636917335377</v>
      </c>
      <c r="AV1533">
        <v>0.38696830657325582</v>
      </c>
      <c r="AX1533">
        <v>0.36404742314458938</v>
      </c>
      <c r="AZ1533">
        <v>0.35513402754399354</v>
      </c>
    </row>
    <row r="1534" spans="11:52" ht="14.4">
      <c r="K1534" t="s">
        <v>2255</v>
      </c>
      <c r="L1534" t="s">
        <v>2228</v>
      </c>
      <c r="M1534" t="s">
        <v>100</v>
      </c>
      <c r="N1534" t="s">
        <v>80</v>
      </c>
      <c r="AD1534">
        <v>0.24470252576939705</v>
      </c>
      <c r="AF1534">
        <v>0.24943060878190851</v>
      </c>
      <c r="AH1534">
        <v>0.20723390326799179</v>
      </c>
      <c r="AJ1534">
        <v>0.189695918685968</v>
      </c>
      <c r="AL1534">
        <v>0.16864047676456376</v>
      </c>
      <c r="AN1534">
        <v>0.12057513929381576</v>
      </c>
      <c r="AP1534">
        <v>0.22674595647374785</v>
      </c>
      <c r="AR1534">
        <v>0.23334935542965024</v>
      </c>
      <c r="AT1534">
        <v>0.28270537132564311</v>
      </c>
      <c r="AV1534">
        <v>0.2455170599529212</v>
      </c>
      <c r="AX1534">
        <v>0.25279271736553349</v>
      </c>
      <c r="AZ1534">
        <v>0.24577168050660839</v>
      </c>
    </row>
    <row r="1535" spans="11:52" ht="14.4">
      <c r="K1535" t="s">
        <v>2256</v>
      </c>
      <c r="L1535" t="s">
        <v>2228</v>
      </c>
      <c r="M1535" t="s">
        <v>31</v>
      </c>
      <c r="N1535" t="s">
        <v>80</v>
      </c>
      <c r="AD1535">
        <v>9.8920328603167879E-2</v>
      </c>
      <c r="AF1535">
        <v>8.818181861416452E-2</v>
      </c>
      <c r="AH1535">
        <v>0.11278112729905596</v>
      </c>
      <c r="AJ1535">
        <v>0.10217135088096305</v>
      </c>
      <c r="AL1535">
        <v>8.3358330444043477E-2</v>
      </c>
      <c r="AN1535">
        <v>9.9193687401199493E-2</v>
      </c>
      <c r="AP1535">
        <v>0.1089173738074346</v>
      </c>
      <c r="AR1535">
        <v>8.3976176454818918E-2</v>
      </c>
      <c r="AT1535">
        <v>7.8435626792877078E-2</v>
      </c>
      <c r="AV1535">
        <v>9.0548742581298636E-2</v>
      </c>
      <c r="AX1535">
        <v>7.0744981118456202E-2</v>
      </c>
      <c r="AZ1535">
        <v>9.1888668242738267E-2</v>
      </c>
    </row>
    <row r="1536" spans="11:52" ht="14.4">
      <c r="K1536" t="s">
        <v>2257</v>
      </c>
      <c r="L1536" t="s">
        <v>2228</v>
      </c>
      <c r="M1536" t="s">
        <v>32</v>
      </c>
      <c r="N1536" t="s">
        <v>80</v>
      </c>
      <c r="O1536" t="s">
        <v>6079</v>
      </c>
      <c r="P1536" t="s">
        <v>6079</v>
      </c>
      <c r="Q1536" t="s">
        <v>6079</v>
      </c>
      <c r="R1536" t="s">
        <v>6079</v>
      </c>
      <c r="S1536" t="s">
        <v>6079</v>
      </c>
      <c r="AD1536">
        <v>0.26082387629272674</v>
      </c>
      <c r="AF1536">
        <v>0.24082487363423413</v>
      </c>
      <c r="AH1536">
        <v>0.23077806216779215</v>
      </c>
      <c r="AJ1536">
        <v>0.24108369404767463</v>
      </c>
      <c r="AL1536">
        <v>0.22979097692295863</v>
      </c>
      <c r="AN1536">
        <v>0.22705130955114591</v>
      </c>
      <c r="AP1536">
        <v>0.2230022698645748</v>
      </c>
      <c r="AR1536">
        <v>0.23592210472705236</v>
      </c>
      <c r="AT1536">
        <v>0.18917476892242252</v>
      </c>
      <c r="AV1536">
        <v>0.19387591281985225</v>
      </c>
      <c r="AX1536">
        <v>0.18376141325995823</v>
      </c>
      <c r="AZ1536">
        <v>0.22805596429529931</v>
      </c>
    </row>
    <row r="1537" spans="11:52" ht="14.4">
      <c r="K1537" t="s">
        <v>2258</v>
      </c>
      <c r="L1537" t="s">
        <v>2228</v>
      </c>
      <c r="M1537" t="s">
        <v>93</v>
      </c>
      <c r="N1537" t="s">
        <v>80</v>
      </c>
      <c r="AD1537">
        <v>0.31906754465237808</v>
      </c>
      <c r="AF1537">
        <v>0.31580301974267871</v>
      </c>
      <c r="AH1537">
        <v>0.3598325647006253</v>
      </c>
      <c r="AJ1537">
        <v>0.40658739592343945</v>
      </c>
      <c r="AL1537">
        <v>0.4271370346961274</v>
      </c>
      <c r="AN1537">
        <v>0.48563132916955809</v>
      </c>
      <c r="AP1537">
        <v>0.40064473705618514</v>
      </c>
      <c r="AR1537">
        <v>0.38691403483442721</v>
      </c>
      <c r="AT1537">
        <v>0.4080909960770871</v>
      </c>
      <c r="AV1537">
        <v>0.434107977943618</v>
      </c>
      <c r="AX1537">
        <v>0.44392370861070019</v>
      </c>
      <c r="AZ1537">
        <v>0.45281184014254833</v>
      </c>
    </row>
    <row r="1538" spans="11:52" ht="14.4">
      <c r="K1538" t="s">
        <v>2259</v>
      </c>
      <c r="L1538" t="s">
        <v>2260</v>
      </c>
      <c r="M1538" t="s">
        <v>13</v>
      </c>
      <c r="N1538" t="s">
        <v>80</v>
      </c>
      <c r="AD1538">
        <v>0.11515085805137898</v>
      </c>
      <c r="AF1538">
        <v>0.11850689688681848</v>
      </c>
      <c r="AH1538">
        <v>0.13869456959101115</v>
      </c>
      <c r="AJ1538">
        <v>0.13111260288767143</v>
      </c>
      <c r="AL1538">
        <v>0.13583129522774656</v>
      </c>
      <c r="AN1538">
        <v>0.13564114489733964</v>
      </c>
      <c r="AP1538">
        <v>0.15917593585088846</v>
      </c>
      <c r="AR1538">
        <v>0.17910612202905585</v>
      </c>
      <c r="AT1538">
        <v>0.15096786221740366</v>
      </c>
      <c r="AV1538">
        <v>0.15603792475450587</v>
      </c>
      <c r="AX1538">
        <v>0.15881943256418013</v>
      </c>
      <c r="AZ1538">
        <v>0.15538446747429893</v>
      </c>
    </row>
    <row r="1539" spans="11:52" ht="14.4">
      <c r="K1539" t="s">
        <v>2261</v>
      </c>
      <c r="L1539" t="s">
        <v>2260</v>
      </c>
      <c r="M1539" t="s">
        <v>14</v>
      </c>
      <c r="N1539" t="s">
        <v>80</v>
      </c>
      <c r="AD1539">
        <v>0.33889926109874635</v>
      </c>
      <c r="AF1539">
        <v>0.3310941362687333</v>
      </c>
      <c r="AH1539">
        <v>0.29953265016138775</v>
      </c>
      <c r="AJ1539">
        <v>0.30145833216575224</v>
      </c>
      <c r="AL1539">
        <v>0.32209261327483568</v>
      </c>
      <c r="AN1539">
        <v>0.33414844007271904</v>
      </c>
      <c r="AP1539">
        <v>0.32223835819592167</v>
      </c>
      <c r="AR1539">
        <v>0.33815044752333329</v>
      </c>
      <c r="AT1539">
        <v>0.2898927973196424</v>
      </c>
      <c r="AV1539">
        <v>0.30065442434608741</v>
      </c>
      <c r="AX1539">
        <v>0.26461189409190372</v>
      </c>
      <c r="AZ1539">
        <v>0.32182282800801632</v>
      </c>
    </row>
    <row r="1540" spans="11:52" ht="14.4">
      <c r="K1540" t="s">
        <v>2262</v>
      </c>
      <c r="L1540" t="s">
        <v>2260</v>
      </c>
      <c r="M1540" t="s">
        <v>92</v>
      </c>
      <c r="N1540" t="s">
        <v>80</v>
      </c>
      <c r="AD1540">
        <v>1.410253543564207E-2</v>
      </c>
      <c r="AF1540">
        <v>3.2865418755756805E-2</v>
      </c>
      <c r="AH1540">
        <v>3.9897343145276543E-2</v>
      </c>
      <c r="AJ1540">
        <v>5.4423261816586341E-2</v>
      </c>
      <c r="AL1540">
        <v>3.536706621811344E-2</v>
      </c>
      <c r="AN1540">
        <v>3.6641030212519993E-2</v>
      </c>
      <c r="AP1540">
        <v>5.9614070254857911E-2</v>
      </c>
      <c r="AR1540">
        <v>3.4731949038281494E-2</v>
      </c>
      <c r="AT1540">
        <v>2.9273925542470391E-2</v>
      </c>
      <c r="AV1540">
        <v>3.7949327173775381E-2</v>
      </c>
      <c r="AX1540">
        <v>5.383780771990427E-2</v>
      </c>
      <c r="AZ1540">
        <v>6.6450405613966188E-2</v>
      </c>
    </row>
    <row r="1541" spans="11:52" ht="14.4">
      <c r="K1541" t="s">
        <v>2263</v>
      </c>
      <c r="L1541" t="s">
        <v>2260</v>
      </c>
      <c r="M1541" t="s">
        <v>15</v>
      </c>
      <c r="N1541" t="s">
        <v>80</v>
      </c>
      <c r="AD1541">
        <v>4.7681789247979757E-2</v>
      </c>
      <c r="AF1541">
        <v>1.0976617156413468E-2</v>
      </c>
      <c r="AH1541">
        <v>8.4276590465800674E-2</v>
      </c>
      <c r="AJ1541">
        <v>1.8834542712325614E-2</v>
      </c>
      <c r="AL1541">
        <v>1.6199330801381955E-2</v>
      </c>
      <c r="AN1541">
        <v>1.9676667357211838E-2</v>
      </c>
      <c r="AP1541">
        <v>3.0552744818270961E-2</v>
      </c>
      <c r="AR1541">
        <v>3.8647254839503126E-2</v>
      </c>
      <c r="AT1541">
        <v>2.0182224987393263E-2</v>
      </c>
      <c r="AV1541">
        <v>1.7156532089106134E-2</v>
      </c>
      <c r="AX1541">
        <v>1.7943676772418107E-2</v>
      </c>
      <c r="AZ1541">
        <v>2.344667730027112E-2</v>
      </c>
    </row>
    <row r="1542" spans="11:52" ht="14.4">
      <c r="K1542" t="s">
        <v>2264</v>
      </c>
      <c r="L1542" t="s">
        <v>2260</v>
      </c>
      <c r="M1542" t="s">
        <v>91</v>
      </c>
      <c r="N1542" t="s">
        <v>80</v>
      </c>
      <c r="AD1542">
        <v>6.9704781403020458E-2</v>
      </c>
      <c r="AF1542">
        <v>5.7700677399511222E-2</v>
      </c>
      <c r="AH1542">
        <v>7.6857862456000986E-2</v>
      </c>
      <c r="AJ1542">
        <v>5.7525614937850487E-2</v>
      </c>
      <c r="AL1542">
        <v>0.14156719790568731</v>
      </c>
      <c r="AN1542">
        <v>0.19503320290402415</v>
      </c>
      <c r="AP1542">
        <v>0.13640382160836181</v>
      </c>
      <c r="AR1542">
        <v>0.20974456790192919</v>
      </c>
      <c r="AT1542">
        <v>0.1518768565127801</v>
      </c>
      <c r="AV1542">
        <v>0.15981702147384472</v>
      </c>
      <c r="AX1542">
        <v>0.16236338787474444</v>
      </c>
      <c r="AZ1542">
        <v>0.13083345243013669</v>
      </c>
    </row>
    <row r="1543" spans="11:52" ht="14.4">
      <c r="K1543" t="s">
        <v>2265</v>
      </c>
      <c r="L1543" t="s">
        <v>2260</v>
      </c>
      <c r="M1543" t="s">
        <v>16</v>
      </c>
      <c r="N1543" t="s">
        <v>80</v>
      </c>
      <c r="AD1543">
        <v>0.29089636854629519</v>
      </c>
      <c r="AF1543">
        <v>0.34524290917763539</v>
      </c>
      <c r="AH1543">
        <v>0.39258169508397733</v>
      </c>
      <c r="AJ1543">
        <v>0.3782253030403514</v>
      </c>
      <c r="AL1543">
        <v>0.37939938193137607</v>
      </c>
      <c r="AN1543">
        <v>0.39823520472522217</v>
      </c>
      <c r="AP1543">
        <v>0.39455320830820334</v>
      </c>
      <c r="AR1543">
        <v>0.4127404665110263</v>
      </c>
      <c r="AT1543">
        <v>0.40359374683858112</v>
      </c>
      <c r="AV1543">
        <v>0.32734350031693582</v>
      </c>
      <c r="AX1543">
        <v>0.32161295865675449</v>
      </c>
      <c r="AZ1543">
        <v>0.34318287583674895</v>
      </c>
    </row>
    <row r="1544" spans="11:52" ht="14.4">
      <c r="K1544" t="s">
        <v>2266</v>
      </c>
      <c r="L1544" t="s">
        <v>2260</v>
      </c>
      <c r="M1544" t="s">
        <v>17</v>
      </c>
      <c r="N1544" t="s">
        <v>80</v>
      </c>
      <c r="AC1544">
        <v>5.5917789803053806E-3</v>
      </c>
      <c r="AD1544">
        <v>7.5441769278982287E-2</v>
      </c>
      <c r="AE1544">
        <v>5.5569517774264445E-3</v>
      </c>
      <c r="AF1544">
        <v>7.3850607246758362E-2</v>
      </c>
      <c r="AG1544">
        <v>4.5808509608998155E-3</v>
      </c>
      <c r="AH1544">
        <v>7.6315474111544282E-2</v>
      </c>
      <c r="AI1544">
        <v>2.7345313856114856E-3</v>
      </c>
      <c r="AJ1544">
        <v>8.0503361128246215E-2</v>
      </c>
      <c r="AL1544">
        <v>8.000673076528042E-2</v>
      </c>
      <c r="AN1544">
        <v>7.1309650465245927E-2</v>
      </c>
      <c r="AP1544">
        <v>9.3182946617817262E-3</v>
      </c>
      <c r="AR1544">
        <v>8.4976643954747147E-2</v>
      </c>
      <c r="AT1544">
        <v>7.2705949551176624E-2</v>
      </c>
      <c r="AV1544">
        <v>7.219467347476434E-2</v>
      </c>
      <c r="AX1544">
        <v>7.266770894634085E-2</v>
      </c>
      <c r="AZ1544">
        <v>7.5762858844654266E-2</v>
      </c>
    </row>
    <row r="1545" spans="11:52" ht="14.4">
      <c r="K1545" t="s">
        <v>2267</v>
      </c>
      <c r="L1545" t="s">
        <v>2260</v>
      </c>
      <c r="M1545" t="s">
        <v>97</v>
      </c>
      <c r="N1545" t="s">
        <v>80</v>
      </c>
      <c r="O1545" t="s">
        <v>6079</v>
      </c>
      <c r="P1545" t="s">
        <v>6079</v>
      </c>
      <c r="Q1545" t="s">
        <v>6079</v>
      </c>
      <c r="R1545" t="s">
        <v>6079</v>
      </c>
      <c r="S1545" t="s">
        <v>6079</v>
      </c>
      <c r="T1545" t="s">
        <v>6079</v>
      </c>
      <c r="AD1545">
        <v>4.6156190753108901E-2</v>
      </c>
      <c r="AF1545">
        <v>0.10660268144058913</v>
      </c>
      <c r="AH1545">
        <v>5.3571634237281715E-2</v>
      </c>
      <c r="AJ1545">
        <v>2.6860663312878487E-2</v>
      </c>
      <c r="AL1545">
        <v>1.7584985316725414E-2</v>
      </c>
      <c r="AN1545">
        <v>1.5182359340453908E-2</v>
      </c>
      <c r="AP1545">
        <v>5.4524012841842301E-2</v>
      </c>
      <c r="AR1545">
        <v>5.3469971830396847E-2</v>
      </c>
      <c r="AT1545">
        <v>4.5330971372681834E-2</v>
      </c>
      <c r="AV1545">
        <v>3.2778982709712502E-2</v>
      </c>
      <c r="AX1545">
        <v>2.9926182277408689E-2</v>
      </c>
      <c r="AZ1545">
        <v>3.5161406541788814E-2</v>
      </c>
    </row>
    <row r="1546" spans="11:52" ht="14.4">
      <c r="K1546" t="s">
        <v>2268</v>
      </c>
      <c r="L1546" t="s">
        <v>2260</v>
      </c>
      <c r="M1546" t="s">
        <v>18</v>
      </c>
      <c r="N1546" t="s">
        <v>80</v>
      </c>
      <c r="AD1546">
        <v>0.26837290018186855</v>
      </c>
      <c r="AF1546">
        <v>0.17333173106985875</v>
      </c>
      <c r="AH1546">
        <v>0.14721951275366285</v>
      </c>
      <c r="AJ1546">
        <v>0.18370903730521831</v>
      </c>
      <c r="AL1546">
        <v>0.17333315963715842</v>
      </c>
      <c r="AN1546">
        <v>0.12915691726406903</v>
      </c>
      <c r="AP1546">
        <v>0.15811872466171015</v>
      </c>
      <c r="AR1546">
        <v>0.16059042131763013</v>
      </c>
      <c r="AT1546">
        <v>0.1576018101047757</v>
      </c>
      <c r="AV1546">
        <v>0.12993886007392547</v>
      </c>
      <c r="AX1546">
        <v>0.132399374245141</v>
      </c>
      <c r="AZ1546">
        <v>0.15782940250714092</v>
      </c>
    </row>
    <row r="1547" spans="11:52" ht="14.4">
      <c r="K1547" t="s">
        <v>2269</v>
      </c>
      <c r="L1547" t="s">
        <v>2260</v>
      </c>
      <c r="M1547" t="s">
        <v>34</v>
      </c>
      <c r="N1547" t="s">
        <v>80</v>
      </c>
      <c r="AC1547">
        <v>1.9458439173993508E-2</v>
      </c>
      <c r="AD1547">
        <v>0.2004943560411819</v>
      </c>
      <c r="AE1547">
        <v>9.9562215712357946E-2</v>
      </c>
      <c r="AF1547">
        <v>0.18813880773431785</v>
      </c>
      <c r="AG1547">
        <v>2.5669321911043649E-2</v>
      </c>
      <c r="AH1547">
        <v>0.21077818810690191</v>
      </c>
      <c r="AI1547">
        <v>3.5212368181448531E-2</v>
      </c>
      <c r="AJ1547">
        <v>0.20439728013459663</v>
      </c>
      <c r="AK1547">
        <v>8.909896734082455E-3</v>
      </c>
      <c r="AL1547">
        <v>0.21750312324281135</v>
      </c>
      <c r="AN1547">
        <v>0.21982266594812599</v>
      </c>
      <c r="AP1547">
        <v>0.23703333353432016</v>
      </c>
      <c r="AR1547">
        <v>0.24113392492273025</v>
      </c>
      <c r="AT1547">
        <v>0.22538330875657975</v>
      </c>
      <c r="AV1547">
        <v>0.21648015778010612</v>
      </c>
      <c r="AX1547">
        <v>0.21360068884024191</v>
      </c>
      <c r="AZ1547">
        <v>0.22733281111005788</v>
      </c>
    </row>
    <row r="1548" spans="11:52" ht="14.4">
      <c r="K1548" t="s">
        <v>2270</v>
      </c>
      <c r="L1548" t="s">
        <v>2260</v>
      </c>
      <c r="M1548" t="s">
        <v>19</v>
      </c>
      <c r="N1548" t="s">
        <v>80</v>
      </c>
      <c r="AD1548">
        <v>4.0242027225231326E-2</v>
      </c>
      <c r="AF1548">
        <v>4.4655793028843482E-2</v>
      </c>
      <c r="AH1548">
        <v>0.11177130414539696</v>
      </c>
      <c r="AJ1548">
        <v>0.1098205457612038</v>
      </c>
      <c r="AL1548">
        <v>0.1229685514671334</v>
      </c>
      <c r="AN1548">
        <v>0.14658203541150155</v>
      </c>
      <c r="AP1548">
        <v>0.16686010872248402</v>
      </c>
      <c r="AR1548">
        <v>0.16445054121374691</v>
      </c>
      <c r="AT1548">
        <v>0.1516734964351785</v>
      </c>
      <c r="AV1548">
        <v>0.1637425654112685</v>
      </c>
      <c r="AX1548">
        <v>0.18059375681189624</v>
      </c>
      <c r="AZ1548">
        <v>0.19394350650979417</v>
      </c>
    </row>
    <row r="1549" spans="11:52" ht="14.4">
      <c r="K1549" t="s">
        <v>2271</v>
      </c>
      <c r="L1549" t="s">
        <v>2260</v>
      </c>
      <c r="M1549" t="s">
        <v>20</v>
      </c>
      <c r="N1549" t="s">
        <v>80</v>
      </c>
      <c r="AD1549">
        <v>0.19137568465336396</v>
      </c>
      <c r="AF1549">
        <v>0.21159986137350381</v>
      </c>
      <c r="AH1549">
        <v>0.22944269865618153</v>
      </c>
      <c r="AJ1549">
        <v>0.23732222392685665</v>
      </c>
      <c r="AL1549">
        <v>0.21699666512568516</v>
      </c>
      <c r="AN1549">
        <v>0.23143359215202625</v>
      </c>
      <c r="AP1549">
        <v>0.28112540391128127</v>
      </c>
      <c r="AR1549">
        <v>0.27426771255686605</v>
      </c>
      <c r="AT1549">
        <v>0.26461613791833472</v>
      </c>
      <c r="AV1549">
        <v>0.28033878675739354</v>
      </c>
      <c r="AX1549">
        <v>0.26220052514963171</v>
      </c>
      <c r="AZ1549">
        <v>0.2704841225044618</v>
      </c>
    </row>
    <row r="1550" spans="11:52" ht="14.4">
      <c r="K1550" t="s">
        <v>2272</v>
      </c>
      <c r="L1550" t="s">
        <v>2260</v>
      </c>
      <c r="M1550" t="s">
        <v>21</v>
      </c>
      <c r="N1550" t="s">
        <v>80</v>
      </c>
      <c r="AC1550">
        <v>0.4017622240663431</v>
      </c>
      <c r="AD1550">
        <v>0.17199778960664253</v>
      </c>
      <c r="AE1550">
        <v>0.16205331046061505</v>
      </c>
      <c r="AF1550">
        <v>0.1099902451561362</v>
      </c>
      <c r="AG1550">
        <v>0.22072863344898705</v>
      </c>
      <c r="AH1550">
        <v>0.14094406220213682</v>
      </c>
      <c r="AI1550">
        <v>0.35048434923210625</v>
      </c>
      <c r="AJ1550">
        <v>0.14547610809127873</v>
      </c>
      <c r="AK1550">
        <v>0.30452886683343044</v>
      </c>
      <c r="AL1550">
        <v>0.16598261957883387</v>
      </c>
      <c r="AN1550">
        <v>0.15397241274716139</v>
      </c>
    </row>
    <row r="1551" spans="11:52" ht="14.4">
      <c r="K1551" t="s">
        <v>2273</v>
      </c>
      <c r="L1551" t="s">
        <v>2260</v>
      </c>
      <c r="M1551" t="s">
        <v>22</v>
      </c>
      <c r="N1551" t="s">
        <v>80</v>
      </c>
      <c r="AD1551">
        <v>0.32199883690037129</v>
      </c>
      <c r="AF1551">
        <v>0.27698170223353996</v>
      </c>
      <c r="AH1551">
        <v>0.34550492480329653</v>
      </c>
      <c r="AJ1551">
        <v>0.33473741315138528</v>
      </c>
      <c r="AL1551">
        <v>0.47110962078867158</v>
      </c>
      <c r="AN1551">
        <v>0.45909205682624865</v>
      </c>
      <c r="AP1551">
        <v>0.50625517007329435</v>
      </c>
      <c r="AR1551">
        <v>0.516264396558623</v>
      </c>
      <c r="AT1551">
        <v>0.41431027503633278</v>
      </c>
      <c r="AV1551">
        <v>0.38732256601834286</v>
      </c>
      <c r="AX1551">
        <v>0.3255400779294525</v>
      </c>
      <c r="AZ1551">
        <v>0.39959024888644645</v>
      </c>
    </row>
    <row r="1552" spans="11:52" ht="14.4">
      <c r="K1552" t="s">
        <v>2274</v>
      </c>
      <c r="L1552" t="s">
        <v>2260</v>
      </c>
      <c r="M1552" t="s">
        <v>90</v>
      </c>
      <c r="N1552" t="s">
        <v>80</v>
      </c>
      <c r="AC1552">
        <v>0.1352511312663385</v>
      </c>
      <c r="AD1552">
        <v>0.24813566118741853</v>
      </c>
      <c r="AF1552">
        <v>0.21353893491112377</v>
      </c>
      <c r="AH1552">
        <v>0.21349609473011205</v>
      </c>
      <c r="AJ1552">
        <v>0.21290664315646565</v>
      </c>
      <c r="AL1552">
        <v>2.474716732172744E-2</v>
      </c>
      <c r="AN1552">
        <v>3.4279672009030066E-2</v>
      </c>
      <c r="AP1552">
        <v>6.4038668146943728E-2</v>
      </c>
      <c r="AR1552">
        <v>7.1595021803624356E-2</v>
      </c>
      <c r="AT1552">
        <v>6.1604579308404649E-2</v>
      </c>
      <c r="AV1552">
        <v>6.2953458224270412E-2</v>
      </c>
      <c r="AX1552">
        <v>5.1816441537665341E-2</v>
      </c>
      <c r="AZ1552">
        <v>0.14741188335978198</v>
      </c>
    </row>
    <row r="1553" spans="11:52" ht="14.4">
      <c r="K1553" t="s">
        <v>2275</v>
      </c>
      <c r="L1553" t="s">
        <v>2260</v>
      </c>
      <c r="M1553" t="s">
        <v>23</v>
      </c>
      <c r="N1553" t="s">
        <v>80</v>
      </c>
      <c r="AD1553">
        <v>1.3321798236168794E-2</v>
      </c>
      <c r="AF1553">
        <v>6.038891150608257E-3</v>
      </c>
      <c r="AH1553">
        <v>2.436812306749165E-2</v>
      </c>
      <c r="AJ1553">
        <v>5.7729859184738851E-2</v>
      </c>
      <c r="AL1553">
        <v>0.12848773450745715</v>
      </c>
      <c r="AN1553">
        <v>3.4642935288404182E-2</v>
      </c>
      <c r="AP1553">
        <v>4.9073640785078441E-2</v>
      </c>
      <c r="AR1553">
        <v>3.8761384346949285E-2</v>
      </c>
      <c r="AT1553">
        <v>4.5256587693334918E-2</v>
      </c>
      <c r="AV1553">
        <v>2.8825824792658383E-2</v>
      </c>
      <c r="AX1553">
        <v>2.5932866824576843E-2</v>
      </c>
      <c r="AZ1553">
        <v>2.9770338264217249E-2</v>
      </c>
    </row>
    <row r="1554" spans="11:52" ht="14.4">
      <c r="K1554" t="s">
        <v>2276</v>
      </c>
      <c r="L1554" t="s">
        <v>2260</v>
      </c>
      <c r="M1554" t="s">
        <v>24</v>
      </c>
      <c r="N1554" t="s">
        <v>80</v>
      </c>
      <c r="AD1554">
        <v>6.3007250297851009E-2</v>
      </c>
      <c r="AF1554">
        <v>7.7187318153804849E-2</v>
      </c>
      <c r="AH1554">
        <v>6.9770487569435755E-2</v>
      </c>
      <c r="AJ1554">
        <v>8.6193491979879452E-2</v>
      </c>
      <c r="AL1554">
        <v>8.1120234518327589E-2</v>
      </c>
      <c r="AN1554">
        <v>8.1362883877621431E-2</v>
      </c>
      <c r="AP1554">
        <v>4.1675140966637249E-2</v>
      </c>
      <c r="AR1554">
        <v>5.6874707012581058E-2</v>
      </c>
      <c r="AT1554">
        <v>6.6635553872048017E-2</v>
      </c>
      <c r="AV1554">
        <v>8.6516313036167164E-2</v>
      </c>
      <c r="AX1554">
        <v>0.1308469584513042</v>
      </c>
      <c r="AZ1554">
        <v>0.12841575799048449</v>
      </c>
    </row>
    <row r="1555" spans="11:52" ht="14.4">
      <c r="K1555" t="s">
        <v>2277</v>
      </c>
      <c r="L1555" t="s">
        <v>2260</v>
      </c>
      <c r="M1555" t="s">
        <v>1386</v>
      </c>
      <c r="N1555" t="s">
        <v>80</v>
      </c>
      <c r="O1555" t="s">
        <v>6079</v>
      </c>
      <c r="P1555" t="s">
        <v>6079</v>
      </c>
      <c r="Q1555" t="s">
        <v>6079</v>
      </c>
      <c r="R1555" t="s">
        <v>6079</v>
      </c>
      <c r="S1555" t="s">
        <v>6079</v>
      </c>
      <c r="T1555" t="s">
        <v>6079</v>
      </c>
      <c r="U1555" t="s">
        <v>6079</v>
      </c>
      <c r="V1555" t="s">
        <v>6079</v>
      </c>
      <c r="W1555" t="s">
        <v>6079</v>
      </c>
      <c r="X1555" t="s">
        <v>6079</v>
      </c>
      <c r="Y1555" t="s">
        <v>6079</v>
      </c>
      <c r="Z1555" t="s">
        <v>6079</v>
      </c>
      <c r="AA1555" t="s">
        <v>6079</v>
      </c>
      <c r="AD1555">
        <v>6.3593280583674125E-2</v>
      </c>
      <c r="AF1555">
        <v>1.7299493017063547E-3</v>
      </c>
      <c r="AH1555">
        <v>4.2712441751981099E-3</v>
      </c>
      <c r="AJ1555">
        <v>3.25962095096906E-3</v>
      </c>
      <c r="AL1555">
        <v>1.8738847967357273E-4</v>
      </c>
      <c r="AN1555">
        <v>1.2779164785438463E-3</v>
      </c>
      <c r="AP1555">
        <v>1.6676210692671764E-2</v>
      </c>
      <c r="AR1555">
        <v>1.4704418431293718E-2</v>
      </c>
      <c r="AT1555">
        <v>1.8706287835353923E-2</v>
      </c>
      <c r="AV1555">
        <v>3.4937684769507524E-2</v>
      </c>
      <c r="AX1555">
        <v>3.2763536788282421E-2</v>
      </c>
      <c r="AZ1555">
        <v>2.5809776042276609E-2</v>
      </c>
    </row>
    <row r="1556" spans="11:52" ht="14.4">
      <c r="K1556" t="s">
        <v>2278</v>
      </c>
      <c r="L1556" t="s">
        <v>2260</v>
      </c>
      <c r="M1556" t="s">
        <v>25</v>
      </c>
      <c r="N1556" t="s">
        <v>80</v>
      </c>
      <c r="AD1556">
        <v>0.12346970199145851</v>
      </c>
      <c r="AF1556">
        <v>0.12475692591361436</v>
      </c>
      <c r="AH1556">
        <v>0.26441536860457027</v>
      </c>
      <c r="AJ1556">
        <v>0.13167783415453471</v>
      </c>
      <c r="AL1556">
        <v>0.14545916488930377</v>
      </c>
      <c r="AN1556">
        <v>0.15730371115420508</v>
      </c>
      <c r="AP1556">
        <v>0.16307091795786222</v>
      </c>
      <c r="AR1556">
        <v>0.15679898115867624</v>
      </c>
      <c r="AT1556">
        <v>0.13256952058091409</v>
      </c>
      <c r="AV1556">
        <v>0.13324003150477948</v>
      </c>
      <c r="AX1556">
        <v>0.15652376768595169</v>
      </c>
      <c r="AZ1556">
        <v>0.15943096678070867</v>
      </c>
    </row>
    <row r="1557" spans="11:52" ht="14.4">
      <c r="K1557" t="s">
        <v>6236</v>
      </c>
      <c r="L1557" t="s">
        <v>2260</v>
      </c>
      <c r="M1557" t="s">
        <v>5610</v>
      </c>
      <c r="N1557" t="s">
        <v>80</v>
      </c>
      <c r="AP1557" t="s">
        <v>6079</v>
      </c>
      <c r="AQ1557" t="s">
        <v>6079</v>
      </c>
      <c r="AR1557" t="s">
        <v>6079</v>
      </c>
      <c r="AS1557" t="s">
        <v>6079</v>
      </c>
      <c r="AT1557">
        <v>7.6417233326592335E-4</v>
      </c>
      <c r="AV1557">
        <v>0</v>
      </c>
      <c r="AX1557">
        <v>0</v>
      </c>
      <c r="AZ1557">
        <v>8.5383876480351316E-5</v>
      </c>
    </row>
    <row r="1558" spans="11:52" ht="14.4">
      <c r="K1558" t="s">
        <v>2279</v>
      </c>
      <c r="L1558" t="s">
        <v>2260</v>
      </c>
      <c r="M1558" t="s">
        <v>98</v>
      </c>
      <c r="N1558" t="s">
        <v>80</v>
      </c>
      <c r="AD1558">
        <v>0</v>
      </c>
      <c r="AF1558">
        <v>3.0878579347329549E-3</v>
      </c>
      <c r="AH1558">
        <v>4.8145973154362417E-3</v>
      </c>
      <c r="AJ1558">
        <v>4.1140381369157699E-3</v>
      </c>
      <c r="AL1558">
        <v>3.9762247202998783E-3</v>
      </c>
      <c r="AN1558">
        <v>1.4282436272568906E-3</v>
      </c>
      <c r="AP1558">
        <v>3.7810704540174943E-3</v>
      </c>
      <c r="AR1558">
        <v>2.4701118514164227E-3</v>
      </c>
      <c r="AT1558">
        <v>4.99942470518961E-4</v>
      </c>
      <c r="AV1558">
        <v>4.9271156798392081E-4</v>
      </c>
      <c r="AX1558">
        <v>2.1150817016735716E-4</v>
      </c>
      <c r="AZ1558">
        <v>6.3410649907036994E-4</v>
      </c>
    </row>
    <row r="1559" spans="11:52" ht="14.4">
      <c r="K1559" t="s">
        <v>2280</v>
      </c>
      <c r="L1559" t="s">
        <v>2260</v>
      </c>
      <c r="M1559" t="s">
        <v>94</v>
      </c>
      <c r="N1559" t="s">
        <v>80</v>
      </c>
      <c r="AD1559">
        <v>2.1070649789409805E-2</v>
      </c>
      <c r="AF1559">
        <v>2.3708343070229121E-2</v>
      </c>
      <c r="AH1559">
        <v>2.2099318445005543E-2</v>
      </c>
      <c r="AJ1559">
        <v>3.8098148637887075E-2</v>
      </c>
      <c r="AL1559">
        <v>5.3534298780898153E-2</v>
      </c>
      <c r="AN1559">
        <v>4.5927455978357942E-2</v>
      </c>
      <c r="AP1559">
        <v>6.2543370137966806E-2</v>
      </c>
      <c r="AR1559">
        <v>6.6506784704035316E-2</v>
      </c>
      <c r="AT1559">
        <v>7.9640834437914032E-2</v>
      </c>
      <c r="AV1559">
        <v>9.1530816176975421E-2</v>
      </c>
      <c r="AX1559">
        <v>5.3714551479565269E-2</v>
      </c>
      <c r="AZ1559">
        <v>6.1328244692361061E-2</v>
      </c>
    </row>
    <row r="1560" spans="11:52" ht="14.4">
      <c r="K1560" t="s">
        <v>2281</v>
      </c>
      <c r="L1560" t="s">
        <v>2260</v>
      </c>
      <c r="M1560" t="s">
        <v>99</v>
      </c>
      <c r="N1560" t="s">
        <v>80</v>
      </c>
      <c r="AD1560">
        <v>2.5045419620556085E-2</v>
      </c>
      <c r="AF1560">
        <v>0</v>
      </c>
      <c r="AH1560">
        <v>9.4471449979739841E-5</v>
      </c>
      <c r="AJ1560">
        <v>5.8263009989990993E-5</v>
      </c>
      <c r="AL1560">
        <v>3.6873081217692727E-2</v>
      </c>
      <c r="AN1560">
        <v>2.6753522941022824E-2</v>
      </c>
      <c r="AP1560">
        <v>3.7454145833611757E-2</v>
      </c>
      <c r="AR1560">
        <v>6.2615270676497983E-2</v>
      </c>
      <c r="AT1560">
        <v>5.102015138949504E-2</v>
      </c>
      <c r="AV1560">
        <v>5.2708649493080115E-2</v>
      </c>
      <c r="AX1560">
        <v>6.1450098779659984E-2</v>
      </c>
      <c r="AZ1560">
        <v>6.6333210801128195E-2</v>
      </c>
    </row>
    <row r="1561" spans="11:52" ht="14.4">
      <c r="K1561" t="s">
        <v>2282</v>
      </c>
      <c r="L1561" t="s">
        <v>2260</v>
      </c>
      <c r="M1561" t="s">
        <v>26</v>
      </c>
      <c r="N1561" t="s">
        <v>80</v>
      </c>
      <c r="O1561" t="s">
        <v>6079</v>
      </c>
      <c r="P1561" t="s">
        <v>6079</v>
      </c>
      <c r="Q1561" t="s">
        <v>6079</v>
      </c>
      <c r="R1561" t="s">
        <v>6079</v>
      </c>
      <c r="S1561" t="s">
        <v>6079</v>
      </c>
      <c r="AD1561">
        <v>4.9684425052654912E-2</v>
      </c>
      <c r="AF1561">
        <v>4.3290927331139283E-2</v>
      </c>
      <c r="AH1561">
        <v>2.0961959001035143E-2</v>
      </c>
      <c r="AJ1561">
        <v>3.3243971309676094E-2</v>
      </c>
      <c r="AL1561">
        <v>7.1673770511852947E-3</v>
      </c>
      <c r="AN1561">
        <v>8.3636264410707345E-3</v>
      </c>
      <c r="AP1561">
        <v>3.2085558392341104E-2</v>
      </c>
      <c r="AR1561">
        <v>4.7377668314617469E-2</v>
      </c>
      <c r="AT1561">
        <v>4.6322769678047833E-2</v>
      </c>
      <c r="AV1561">
        <v>4.2536930686888727E-2</v>
      </c>
      <c r="AX1561">
        <v>4.3094275349460469E-2</v>
      </c>
      <c r="AZ1561">
        <v>2.2750137029975529E-2</v>
      </c>
    </row>
    <row r="1562" spans="11:52" ht="14.4">
      <c r="K1562" t="s">
        <v>2283</v>
      </c>
      <c r="L1562" t="s">
        <v>2260</v>
      </c>
      <c r="M1562" t="s">
        <v>27</v>
      </c>
      <c r="N1562" t="s">
        <v>80</v>
      </c>
      <c r="AD1562">
        <v>0.25008855501371069</v>
      </c>
      <c r="AF1562">
        <v>0.25648692804724815</v>
      </c>
      <c r="AH1562">
        <v>0.26479459453188303</v>
      </c>
      <c r="AJ1562">
        <v>0.27122465533808204</v>
      </c>
      <c r="AL1562">
        <v>0.27345658019971641</v>
      </c>
      <c r="AN1562">
        <v>0.29129382950206545</v>
      </c>
      <c r="AP1562">
        <v>0.30318975818014876</v>
      </c>
      <c r="AR1562">
        <v>0.31103937513190127</v>
      </c>
      <c r="AT1562">
        <v>0.29094250636207181</v>
      </c>
      <c r="AV1562">
        <v>0.29915209169164458</v>
      </c>
      <c r="AX1562">
        <v>0.30770621951998761</v>
      </c>
      <c r="AZ1562">
        <v>0.31948834742958737</v>
      </c>
    </row>
    <row r="1563" spans="11:52" ht="14.4">
      <c r="K1563" t="s">
        <v>2284</v>
      </c>
      <c r="L1563" t="s">
        <v>2260</v>
      </c>
      <c r="M1563" t="s">
        <v>28</v>
      </c>
      <c r="N1563" t="s">
        <v>80</v>
      </c>
      <c r="AC1563">
        <v>2.4387223267368645E-3</v>
      </c>
      <c r="AD1563">
        <v>1.5166509356789397E-2</v>
      </c>
      <c r="AE1563">
        <v>1.6728786392064958E-4</v>
      </c>
      <c r="AF1563">
        <v>2.6515072549020986E-2</v>
      </c>
      <c r="AG1563">
        <v>0</v>
      </c>
      <c r="AH1563">
        <v>0.1100708291518339</v>
      </c>
      <c r="AI1563">
        <v>9.6933600654954422E-3</v>
      </c>
      <c r="AJ1563">
        <v>0.106835844196046</v>
      </c>
      <c r="AK1563">
        <v>8.909896734082455E-3</v>
      </c>
      <c r="AL1563">
        <v>0.18160194825053344</v>
      </c>
      <c r="AN1563">
        <v>0.13501807343526681</v>
      </c>
      <c r="AP1563" t="s">
        <v>6079</v>
      </c>
      <c r="AQ1563" t="s">
        <v>6079</v>
      </c>
      <c r="AR1563" t="s">
        <v>6079</v>
      </c>
      <c r="AS1563" t="s">
        <v>6079</v>
      </c>
      <c r="AT1563">
        <v>9.4986950638193526E-2</v>
      </c>
      <c r="AV1563">
        <v>7.4310572666256083E-2</v>
      </c>
      <c r="AX1563">
        <v>6.6611649435829229E-2</v>
      </c>
      <c r="AZ1563">
        <v>7.5033202913754329E-2</v>
      </c>
    </row>
    <row r="1564" spans="11:52" ht="14.4">
      <c r="K1564" t="s">
        <v>2285</v>
      </c>
      <c r="L1564" t="s">
        <v>2260</v>
      </c>
      <c r="M1564" t="s">
        <v>29</v>
      </c>
      <c r="N1564" t="s">
        <v>80</v>
      </c>
      <c r="AD1564">
        <v>4.3617010951974587E-2</v>
      </c>
      <c r="AF1564">
        <v>0.11306889474912014</v>
      </c>
      <c r="AH1564">
        <v>5.1002651930969659E-2</v>
      </c>
      <c r="AJ1564">
        <v>4.5588605065199385E-2</v>
      </c>
      <c r="AL1564">
        <v>3.2993677746646195E-2</v>
      </c>
      <c r="AN1564">
        <v>3.6523832180226201E-2</v>
      </c>
      <c r="AP1564">
        <v>5.9209589360312967E-2</v>
      </c>
      <c r="AR1564">
        <v>4.998673211674505E-2</v>
      </c>
      <c r="AT1564">
        <v>5.1214015827852448E-2</v>
      </c>
      <c r="AV1564">
        <v>5.8606839343215325E-2</v>
      </c>
      <c r="AX1564">
        <v>5.4576594652489888E-2</v>
      </c>
      <c r="AZ1564">
        <v>4.7482604743388578E-2</v>
      </c>
    </row>
    <row r="1565" spans="11:52" ht="14.4">
      <c r="K1565" t="s">
        <v>2286</v>
      </c>
      <c r="L1565" t="s">
        <v>2260</v>
      </c>
      <c r="M1565" t="s">
        <v>30</v>
      </c>
      <c r="N1565" t="s">
        <v>80</v>
      </c>
      <c r="AD1565">
        <v>8.5414547090826076E-2</v>
      </c>
      <c r="AF1565">
        <v>5.7304430919324474E-2</v>
      </c>
      <c r="AH1565">
        <v>6.264512703240295E-2</v>
      </c>
      <c r="AJ1565">
        <v>0.10198534922150965</v>
      </c>
      <c r="AL1565">
        <v>9.7903306843951474E-2</v>
      </c>
      <c r="AN1565">
        <v>9.7380245024191084E-2</v>
      </c>
      <c r="AP1565">
        <v>0.10286875426137328</v>
      </c>
      <c r="AR1565">
        <v>9.6608770278913805E-2</v>
      </c>
      <c r="AT1565">
        <v>8.951967467194745E-2</v>
      </c>
      <c r="AV1565">
        <v>6.0041528920498403E-2</v>
      </c>
      <c r="AX1565">
        <v>5.8277886620462099E-2</v>
      </c>
      <c r="AZ1565">
        <v>5.4056885023862696E-2</v>
      </c>
    </row>
    <row r="1566" spans="11:52" ht="14.4">
      <c r="K1566" t="s">
        <v>2287</v>
      </c>
      <c r="L1566" t="s">
        <v>2260</v>
      </c>
      <c r="M1566" t="s">
        <v>100</v>
      </c>
      <c r="N1566" t="s">
        <v>80</v>
      </c>
      <c r="AD1566">
        <v>0.10195315667217916</v>
      </c>
      <c r="AF1566">
        <v>0.11240791683766052</v>
      </c>
      <c r="AH1566">
        <v>0.10953309584184168</v>
      </c>
      <c r="AJ1566">
        <v>0.11108327447566541</v>
      </c>
      <c r="AL1566">
        <v>6.2468247267481097E-2</v>
      </c>
      <c r="AN1566">
        <v>6.6235420324846597E-2</v>
      </c>
      <c r="AP1566">
        <v>0.110745378757675</v>
      </c>
      <c r="AR1566">
        <v>9.2377730113169076E-2</v>
      </c>
      <c r="AT1566">
        <v>9.2640529811654784E-2</v>
      </c>
      <c r="AV1566">
        <v>9.1455044826109902E-2</v>
      </c>
      <c r="AX1566">
        <v>0.103940297130467</v>
      </c>
      <c r="AZ1566">
        <v>0.11398751042274588</v>
      </c>
    </row>
    <row r="1567" spans="11:52" ht="14.4">
      <c r="K1567" t="s">
        <v>2288</v>
      </c>
      <c r="L1567" t="s">
        <v>2260</v>
      </c>
      <c r="M1567" t="s">
        <v>31</v>
      </c>
      <c r="N1567" t="s">
        <v>80</v>
      </c>
      <c r="AD1567">
        <v>5.8145215892962773E-2</v>
      </c>
      <c r="AF1567">
        <v>7.034393247276495E-2</v>
      </c>
      <c r="AH1567">
        <v>5.1840047097740781E-2</v>
      </c>
      <c r="AJ1567">
        <v>6.6363860578715128E-2</v>
      </c>
      <c r="AL1567">
        <v>5.0312540500056034E-2</v>
      </c>
      <c r="AN1567">
        <v>5.3325045379139818E-2</v>
      </c>
      <c r="AP1567">
        <v>5.2122801388111095E-2</v>
      </c>
      <c r="AR1567">
        <v>7.6188966269877714E-2</v>
      </c>
      <c r="AT1567">
        <v>5.9973973844851147E-2</v>
      </c>
      <c r="AV1567">
        <v>7.1542958681541452E-2</v>
      </c>
      <c r="AX1567">
        <v>8.5679355840384483E-2</v>
      </c>
      <c r="AZ1567">
        <v>8.4373999960807855E-2</v>
      </c>
    </row>
    <row r="1568" spans="11:52" ht="14.4">
      <c r="K1568" t="s">
        <v>2289</v>
      </c>
      <c r="L1568" t="s">
        <v>2260</v>
      </c>
      <c r="M1568" t="s">
        <v>32</v>
      </c>
      <c r="N1568" t="s">
        <v>80</v>
      </c>
      <c r="O1568" t="s">
        <v>6079</v>
      </c>
      <c r="P1568" t="s">
        <v>6079</v>
      </c>
      <c r="Q1568" t="s">
        <v>6079</v>
      </c>
      <c r="R1568" t="s">
        <v>6079</v>
      </c>
      <c r="S1568" t="s">
        <v>6079</v>
      </c>
      <c r="AD1568">
        <v>5.6628883848156827E-2</v>
      </c>
      <c r="AF1568">
        <v>4.9357644604333666E-2</v>
      </c>
      <c r="AH1568">
        <v>5.2826219171751149E-2</v>
      </c>
      <c r="AJ1568">
        <v>6.1428430925150414E-2</v>
      </c>
      <c r="AL1568">
        <v>0.12605467415364413</v>
      </c>
      <c r="AN1568">
        <v>0.10509664358922226</v>
      </c>
      <c r="AP1568">
        <v>0.10338370390953988</v>
      </c>
      <c r="AR1568">
        <v>0.10283086812395632</v>
      </c>
      <c r="AT1568">
        <v>0.12906069198869677</v>
      </c>
      <c r="AV1568">
        <v>0.1106055633222814</v>
      </c>
      <c r="AX1568">
        <v>0.11801909372453416</v>
      </c>
      <c r="AZ1568">
        <v>0.1134755552357351</v>
      </c>
    </row>
    <row r="1569" spans="11:52" ht="14.4">
      <c r="K1569" t="s">
        <v>2290</v>
      </c>
      <c r="L1569" t="s">
        <v>2260</v>
      </c>
      <c r="M1569" t="s">
        <v>93</v>
      </c>
      <c r="N1569" t="s">
        <v>80</v>
      </c>
      <c r="AD1569">
        <v>0.1039245655310779</v>
      </c>
      <c r="AF1569">
        <v>0.10389529292283176</v>
      </c>
      <c r="AH1569">
        <v>0.13607464366087718</v>
      </c>
      <c r="AJ1569">
        <v>0.12381917277348777</v>
      </c>
      <c r="AL1569">
        <v>0.18185710427417803</v>
      </c>
      <c r="AN1569">
        <v>7.7360759191756293E-2</v>
      </c>
      <c r="AP1569">
        <v>9.5410419854537618E-2</v>
      </c>
      <c r="AR1569">
        <v>9.4409496016756758E-2</v>
      </c>
      <c r="AT1569">
        <v>6.0643576914505115E-2</v>
      </c>
      <c r="AV1569">
        <v>6.2448127220028182E-2</v>
      </c>
      <c r="AX1569">
        <v>0.10349305087974919</v>
      </c>
      <c r="AZ1569">
        <v>0.13155877928571108</v>
      </c>
    </row>
    <row r="1570" spans="11:52" ht="14.4">
      <c r="K1570" t="s">
        <v>2477</v>
      </c>
      <c r="L1570" t="s">
        <v>2478</v>
      </c>
      <c r="M1570" t="s">
        <v>13</v>
      </c>
      <c r="N1570" t="s">
        <v>80</v>
      </c>
      <c r="O1570">
        <v>524.44554258353003</v>
      </c>
      <c r="P1570">
        <v>516.69619447823993</v>
      </c>
      <c r="Q1570">
        <v>530.46416957989993</v>
      </c>
      <c r="R1570">
        <v>518.29907095224007</v>
      </c>
      <c r="S1570">
        <v>513.61891322657004</v>
      </c>
      <c r="T1570">
        <v>522.22571478086002</v>
      </c>
      <c r="U1570">
        <v>532.11165568256001</v>
      </c>
      <c r="V1570">
        <v>420.13104048060006</v>
      </c>
      <c r="W1570">
        <v>412.87458903874995</v>
      </c>
      <c r="X1570">
        <v>430.83976050238999</v>
      </c>
      <c r="Y1570">
        <v>472.00019695352</v>
      </c>
      <c r="Z1570">
        <v>471.81041976142001</v>
      </c>
      <c r="AA1570">
        <v>479.22329762176003</v>
      </c>
      <c r="AB1570">
        <v>470.6592691520201</v>
      </c>
      <c r="AC1570">
        <v>468.81782838653999</v>
      </c>
      <c r="AD1570">
        <v>464.66764960567002</v>
      </c>
      <c r="AE1570">
        <v>469.41160382719011</v>
      </c>
      <c r="AF1570">
        <v>475.00473360819001</v>
      </c>
      <c r="AG1570">
        <v>490.73001623727009</v>
      </c>
      <c r="AH1570">
        <v>492.85233415123002</v>
      </c>
      <c r="AI1570">
        <v>498.31715444350999</v>
      </c>
      <c r="AJ1570">
        <v>498.03732630514003</v>
      </c>
      <c r="AK1570">
        <v>513.59108762726999</v>
      </c>
      <c r="AL1570">
        <v>541.46739585900002</v>
      </c>
      <c r="AM1570">
        <v>554.35120452800004</v>
      </c>
      <c r="AN1570">
        <v>566.91985503735998</v>
      </c>
      <c r="AO1570">
        <v>606.1876639896899</v>
      </c>
      <c r="AP1570">
        <v>608.83670802586983</v>
      </c>
      <c r="AQ1570">
        <v>625.44456539011003</v>
      </c>
      <c r="AR1570">
        <v>614.44312514505009</v>
      </c>
      <c r="AS1570">
        <v>620.95981798179992</v>
      </c>
      <c r="AT1570">
        <v>646.52725322235995</v>
      </c>
      <c r="AU1570">
        <v>663.63582299570999</v>
      </c>
      <c r="AV1570">
        <v>625.34696550083993</v>
      </c>
      <c r="AW1570">
        <v>655.68264819649016</v>
      </c>
      <c r="AX1570">
        <v>636.87479549083992</v>
      </c>
      <c r="AY1570">
        <v>629.84681171859995</v>
      </c>
      <c r="AZ1570">
        <v>611.24744948960995</v>
      </c>
    </row>
    <row r="1571" spans="11:52" ht="14.4">
      <c r="K1571" t="s">
        <v>2479</v>
      </c>
      <c r="L1571" t="s">
        <v>2478</v>
      </c>
      <c r="M1571" t="s">
        <v>14</v>
      </c>
      <c r="N1571" t="s">
        <v>80</v>
      </c>
      <c r="O1571">
        <v>593.72023211531007</v>
      </c>
      <c r="P1571">
        <v>566.35834430033992</v>
      </c>
      <c r="Q1571">
        <v>599.20078004770994</v>
      </c>
      <c r="R1571">
        <v>600.38778877848995</v>
      </c>
      <c r="S1571">
        <v>595.22198489389007</v>
      </c>
      <c r="T1571">
        <v>576.38497731114001</v>
      </c>
      <c r="U1571">
        <v>605.53073986840002</v>
      </c>
      <c r="V1571">
        <v>596.97464643891999</v>
      </c>
      <c r="W1571">
        <v>614.05733051140999</v>
      </c>
      <c r="X1571">
        <v>632.09455099523996</v>
      </c>
      <c r="Y1571">
        <v>664.85842696640987</v>
      </c>
      <c r="Z1571">
        <v>686.19007454453993</v>
      </c>
      <c r="AA1571">
        <v>682.11635063436006</v>
      </c>
      <c r="AB1571">
        <v>659.76501597585695</v>
      </c>
      <c r="AC1571">
        <v>724.94455247547</v>
      </c>
      <c r="AD1571">
        <v>728.23546017980004</v>
      </c>
      <c r="AE1571">
        <v>720.75195652215007</v>
      </c>
      <c r="AF1571">
        <v>661.93776802525997</v>
      </c>
      <c r="AG1571">
        <v>841.85530576977987</v>
      </c>
      <c r="AH1571">
        <v>843.93372834802017</v>
      </c>
      <c r="AI1571">
        <v>855.9863200154598</v>
      </c>
      <c r="AJ1571">
        <v>831.35358024138986</v>
      </c>
      <c r="AK1571">
        <v>878.56802257886</v>
      </c>
      <c r="AL1571">
        <v>891.22616115131996</v>
      </c>
      <c r="AM1571">
        <v>892.44330900749003</v>
      </c>
      <c r="AN1571">
        <v>902.24074719049997</v>
      </c>
      <c r="AO1571">
        <v>963.92072849229987</v>
      </c>
      <c r="AP1571">
        <v>993.24166738101644</v>
      </c>
      <c r="AQ1571">
        <v>982.33827086445888</v>
      </c>
      <c r="AR1571">
        <v>970.84640160890012</v>
      </c>
      <c r="AS1571">
        <v>1031.4586688793067</v>
      </c>
      <c r="AT1571">
        <v>1032.087185341036</v>
      </c>
      <c r="AU1571">
        <v>1011.3587517657944</v>
      </c>
      <c r="AV1571">
        <v>965.29039008798884</v>
      </c>
      <c r="AW1571">
        <v>987.57759121024628</v>
      </c>
      <c r="AX1571">
        <v>1009.751936751172</v>
      </c>
      <c r="AY1571">
        <v>851.92061719869344</v>
      </c>
      <c r="AZ1571">
        <v>828.78899279684651</v>
      </c>
    </row>
    <row r="1572" spans="11:52" ht="14.4">
      <c r="K1572" t="s">
        <v>2480</v>
      </c>
      <c r="L1572" t="s">
        <v>2478</v>
      </c>
      <c r="M1572" t="s">
        <v>92</v>
      </c>
      <c r="N1572" t="s">
        <v>80</v>
      </c>
      <c r="O1572">
        <v>14.623956929757316</v>
      </c>
      <c r="P1572">
        <v>15.32787503834748</v>
      </c>
      <c r="Q1572">
        <v>14.689158400654463</v>
      </c>
      <c r="R1572">
        <v>16.907727272727271</v>
      </c>
      <c r="S1572">
        <v>17.437127006851419</v>
      </c>
      <c r="T1572">
        <v>17.873058083648637</v>
      </c>
      <c r="U1572">
        <v>17.587279374169135</v>
      </c>
      <c r="V1572">
        <v>17.815107884241741</v>
      </c>
      <c r="W1572">
        <v>18.14523724307189</v>
      </c>
      <c r="X1572">
        <v>18.212571837611208</v>
      </c>
      <c r="Y1572">
        <v>18.538104100623787</v>
      </c>
      <c r="Z1572">
        <v>17.523225278658348</v>
      </c>
      <c r="AA1572">
        <v>18.055193271295632</v>
      </c>
      <c r="AB1572">
        <v>17.461983842928728</v>
      </c>
      <c r="AC1572">
        <v>17.605621229164534</v>
      </c>
      <c r="AD1572">
        <v>17.686743020758765</v>
      </c>
      <c r="AE1572">
        <v>18.298663973821455</v>
      </c>
      <c r="AF1572">
        <v>19.163145515901419</v>
      </c>
      <c r="AG1572">
        <v>24.371770630943864</v>
      </c>
      <c r="AH1572">
        <v>27.313970242356071</v>
      </c>
      <c r="AI1572">
        <v>27.881737396461808</v>
      </c>
      <c r="AJ1572">
        <v>28.09258922180182</v>
      </c>
      <c r="AK1572">
        <v>27.566209735146739</v>
      </c>
      <c r="AL1572">
        <v>27.838237038551998</v>
      </c>
      <c r="AM1572">
        <v>28.710451988955924</v>
      </c>
      <c r="AN1572">
        <v>29.9904386951631</v>
      </c>
      <c r="AO1572">
        <v>30.57792616831987</v>
      </c>
      <c r="AP1572">
        <v>30.568726352387767</v>
      </c>
      <c r="AQ1572">
        <v>31.42326004703958</v>
      </c>
      <c r="AR1572">
        <v>31.66753553533081</v>
      </c>
      <c r="AS1572">
        <v>29.010818079558231</v>
      </c>
      <c r="AT1572">
        <v>28.984527559055117</v>
      </c>
      <c r="AU1572">
        <v>30.327304939155329</v>
      </c>
      <c r="AV1572">
        <v>32.086844769403825</v>
      </c>
      <c r="AW1572">
        <v>34.315930054197771</v>
      </c>
      <c r="AX1572">
        <v>40.227851518560179</v>
      </c>
      <c r="AY1572">
        <v>41.121902546272629</v>
      </c>
      <c r="AZ1572">
        <v>42.499708047857645</v>
      </c>
    </row>
    <row r="1573" spans="11:52" ht="14.4">
      <c r="K1573" t="s">
        <v>2481</v>
      </c>
      <c r="L1573" t="s">
        <v>2478</v>
      </c>
      <c r="M1573" t="s">
        <v>15</v>
      </c>
      <c r="N1573" t="s">
        <v>80</v>
      </c>
      <c r="O1573">
        <v>41.377915999999999</v>
      </c>
      <c r="P1573">
        <v>46.065539999999999</v>
      </c>
      <c r="Q1573">
        <v>48.413142000000001</v>
      </c>
      <c r="R1573">
        <v>47.901297</v>
      </c>
      <c r="S1573">
        <v>46.861853000000004</v>
      </c>
      <c r="T1573">
        <v>47.161574000000002</v>
      </c>
      <c r="U1573">
        <v>45.897075000000001</v>
      </c>
      <c r="V1573">
        <v>45.035584999999998</v>
      </c>
      <c r="W1573">
        <v>44.544344000000002</v>
      </c>
      <c r="X1573">
        <v>44.341763</v>
      </c>
      <c r="Y1573">
        <v>44.02543</v>
      </c>
      <c r="Z1573">
        <v>43.527374999999999</v>
      </c>
      <c r="AA1573">
        <v>43.355429000000001</v>
      </c>
      <c r="AB1573">
        <v>43.358544999999999</v>
      </c>
      <c r="AC1573">
        <v>41.833016999999998</v>
      </c>
      <c r="AD1573">
        <v>38.805545000000002</v>
      </c>
      <c r="AE1573" t="s">
        <v>6079</v>
      </c>
      <c r="AF1573" t="s">
        <v>6079</v>
      </c>
      <c r="AG1573">
        <v>29.116448999999999</v>
      </c>
      <c r="AH1573">
        <v>30.017899</v>
      </c>
      <c r="AI1573">
        <v>29.557765</v>
      </c>
      <c r="AJ1573">
        <v>30.031703</v>
      </c>
      <c r="AK1573">
        <v>28.431063000000002</v>
      </c>
      <c r="AL1573">
        <v>27.265730631</v>
      </c>
      <c r="AM1573">
        <v>27.037255834</v>
      </c>
      <c r="AN1573">
        <v>27.29758719737</v>
      </c>
      <c r="AO1573">
        <v>28.810258718699998</v>
      </c>
      <c r="AP1573">
        <v>32.791550393000001</v>
      </c>
      <c r="AQ1573">
        <v>32.661347743999997</v>
      </c>
      <c r="AR1573">
        <v>33.05790401678</v>
      </c>
      <c r="AS1573">
        <v>33.774694443569999</v>
      </c>
      <c r="AT1573">
        <v>34.326698744670004</v>
      </c>
      <c r="AU1573">
        <v>34.607684107650002</v>
      </c>
      <c r="AV1573">
        <v>35.14071853435</v>
      </c>
      <c r="AW1573">
        <v>35.218003588000002</v>
      </c>
      <c r="AX1573">
        <v>35.118467469999999</v>
      </c>
      <c r="AY1573">
        <v>35.031830073000002</v>
      </c>
      <c r="AZ1573">
        <v>35.378811597000002</v>
      </c>
    </row>
    <row r="1574" spans="11:52" ht="14.4">
      <c r="K1574" t="s">
        <v>2482</v>
      </c>
      <c r="L1574" t="s">
        <v>2478</v>
      </c>
      <c r="M1574" t="s">
        <v>91</v>
      </c>
      <c r="N1574" t="s">
        <v>80</v>
      </c>
      <c r="O1574">
        <v>68.289382727272738</v>
      </c>
      <c r="P1574">
        <v>60.728694068866055</v>
      </c>
      <c r="Q1574">
        <v>64.076179806523072</v>
      </c>
      <c r="R1574">
        <v>72.422174922944265</v>
      </c>
      <c r="S1574">
        <v>75.2780402816052</v>
      </c>
      <c r="T1574">
        <v>74.578450461976843</v>
      </c>
      <c r="U1574">
        <v>80.411415996783845</v>
      </c>
      <c r="V1574">
        <v>85.001621650105037</v>
      </c>
      <c r="W1574">
        <v>87.849939368713223</v>
      </c>
      <c r="X1574">
        <v>86.88156614522039</v>
      </c>
      <c r="Y1574">
        <v>111.93523278409174</v>
      </c>
      <c r="Z1574">
        <v>116.02225137118754</v>
      </c>
      <c r="AA1574">
        <v>123.89381180924522</v>
      </c>
      <c r="AB1574">
        <v>121.34671481844526</v>
      </c>
      <c r="AC1574">
        <v>130.77447055461158</v>
      </c>
      <c r="AD1574">
        <v>130.19733105956959</v>
      </c>
      <c r="AE1574">
        <v>135.13030588414753</v>
      </c>
      <c r="AF1574">
        <v>128.07009561763334</v>
      </c>
      <c r="AG1574">
        <v>138.98733744732965</v>
      </c>
      <c r="AH1574">
        <v>144.4029103367391</v>
      </c>
      <c r="AI1574">
        <v>146.95865399147814</v>
      </c>
      <c r="AJ1574">
        <v>137.96599999594616</v>
      </c>
      <c r="AK1574">
        <v>143.88470802870535</v>
      </c>
      <c r="AL1574">
        <v>141.15499720433809</v>
      </c>
      <c r="AM1574">
        <v>140.15676387860316</v>
      </c>
      <c r="AN1574">
        <v>138.71606142378627</v>
      </c>
      <c r="AO1574">
        <v>151.43304595884177</v>
      </c>
      <c r="AP1574">
        <v>155.16295095323289</v>
      </c>
      <c r="AQ1574">
        <v>163.25677392171011</v>
      </c>
      <c r="AR1574">
        <v>150.01521833289081</v>
      </c>
      <c r="AS1574">
        <v>180.18368551840001</v>
      </c>
      <c r="AT1574">
        <v>177.69787861457618</v>
      </c>
      <c r="AU1574">
        <v>167.64214021092508</v>
      </c>
      <c r="AV1574">
        <v>150.90068069762813</v>
      </c>
      <c r="AW1574">
        <v>172.82069262025368</v>
      </c>
      <c r="AX1574">
        <v>179.58076920154156</v>
      </c>
      <c r="AY1574">
        <v>178.25731421488146</v>
      </c>
      <c r="AZ1574">
        <v>165.11074977337807</v>
      </c>
    </row>
    <row r="1575" spans="11:52" ht="14.4">
      <c r="K1575" t="s">
        <v>2483</v>
      </c>
      <c r="L1575" t="s">
        <v>2478</v>
      </c>
      <c r="M1575" t="s">
        <v>16</v>
      </c>
      <c r="N1575" t="s">
        <v>80</v>
      </c>
      <c r="O1575">
        <v>2262.0700437286164</v>
      </c>
      <c r="P1575">
        <v>2184.3105335518076</v>
      </c>
      <c r="Q1575">
        <v>2305.0842846598284</v>
      </c>
      <c r="R1575">
        <v>2263.2523312182207</v>
      </c>
      <c r="S1575">
        <v>2309.5019753085176</v>
      </c>
      <c r="T1575">
        <v>2319.205109928379</v>
      </c>
      <c r="U1575">
        <v>2400.1333043757204</v>
      </c>
      <c r="V1575">
        <v>2577.6672367835272</v>
      </c>
      <c r="W1575">
        <v>2572.3282318378742</v>
      </c>
      <c r="X1575">
        <v>2524.6851316115112</v>
      </c>
      <c r="Y1575">
        <v>2662.7632510429353</v>
      </c>
      <c r="Z1575">
        <v>2656.3586929256217</v>
      </c>
      <c r="AA1575">
        <v>2625.5497669471224</v>
      </c>
      <c r="AB1575">
        <v>2571.5839086283295</v>
      </c>
      <c r="AC1575">
        <v>2720.5931174378534</v>
      </c>
      <c r="AD1575">
        <v>2706.4367357480337</v>
      </c>
      <c r="AE1575">
        <v>2688.004473956883</v>
      </c>
      <c r="AF1575">
        <v>2573.898504375446</v>
      </c>
      <c r="AG1575">
        <v>2632.1902204936573</v>
      </c>
      <c r="AH1575">
        <v>2551.3866274488605</v>
      </c>
      <c r="AI1575">
        <v>2580.4924346086432</v>
      </c>
      <c r="AJ1575">
        <v>2393.7343124531867</v>
      </c>
      <c r="AK1575">
        <v>2624.61132598931</v>
      </c>
      <c r="AL1575">
        <v>2684.7660321298131</v>
      </c>
      <c r="AM1575">
        <v>2706.4013449865402</v>
      </c>
      <c r="AN1575">
        <v>2557.7265394202186</v>
      </c>
      <c r="AO1575">
        <v>2765.4649404963875</v>
      </c>
      <c r="AP1575">
        <v>2807.554552690654</v>
      </c>
      <c r="AQ1575">
        <v>2836.3324761666659</v>
      </c>
      <c r="AR1575">
        <v>2707.4888513173232</v>
      </c>
      <c r="AS1575">
        <v>2977.9781595943546</v>
      </c>
      <c r="AT1575">
        <v>3020.0867790356588</v>
      </c>
      <c r="AU1575">
        <v>3128.1767228006925</v>
      </c>
      <c r="AV1575">
        <v>2870.7021729645344</v>
      </c>
      <c r="AW1575">
        <v>3023.724009937549</v>
      </c>
      <c r="AX1575">
        <v>2943.7474072877735</v>
      </c>
      <c r="AY1575">
        <v>2988.1703137138929</v>
      </c>
      <c r="AZ1575">
        <v>2876.5756838862558</v>
      </c>
    </row>
    <row r="1576" spans="11:52" ht="14.4">
      <c r="K1576" t="s">
        <v>2484</v>
      </c>
      <c r="L1576" t="s">
        <v>2478</v>
      </c>
      <c r="M1576" t="s">
        <v>17</v>
      </c>
      <c r="N1576" t="s">
        <v>80</v>
      </c>
      <c r="O1576">
        <v>481.55314021196409</v>
      </c>
      <c r="P1576">
        <v>489.04478794919072</v>
      </c>
      <c r="Q1576">
        <v>500.6941890916101</v>
      </c>
      <c r="R1576">
        <v>494.34606444641838</v>
      </c>
      <c r="S1576">
        <v>486.81543017099523</v>
      </c>
      <c r="T1576">
        <v>486.52722518716666</v>
      </c>
      <c r="U1576">
        <v>585.18693821855277</v>
      </c>
      <c r="V1576">
        <v>590.27539174667231</v>
      </c>
      <c r="W1576">
        <v>611.47515161850265</v>
      </c>
      <c r="X1576">
        <v>601.83191968434835</v>
      </c>
      <c r="Y1576">
        <v>510.74587906552802</v>
      </c>
      <c r="Z1576">
        <v>512.03659389448399</v>
      </c>
      <c r="AA1576">
        <v>514.82112877862482</v>
      </c>
      <c r="AB1576">
        <v>550.78970025516526</v>
      </c>
      <c r="AC1576">
        <v>569.81266910273587</v>
      </c>
      <c r="AD1576">
        <v>565.5354417538839</v>
      </c>
      <c r="AE1576">
        <v>574.19818289544287</v>
      </c>
      <c r="AF1576">
        <v>566.79685438235379</v>
      </c>
      <c r="AG1576">
        <v>577.51022149365735</v>
      </c>
      <c r="AH1576">
        <v>588.05326098285684</v>
      </c>
      <c r="AI1576">
        <v>599.11318585368599</v>
      </c>
      <c r="AJ1576">
        <v>595.72788407734049</v>
      </c>
      <c r="AK1576">
        <v>597.67893335266228</v>
      </c>
      <c r="AL1576">
        <v>606.63571431748642</v>
      </c>
      <c r="AM1576">
        <v>604.64769866187453</v>
      </c>
      <c r="AN1576">
        <v>622.73646364120464</v>
      </c>
      <c r="AO1576">
        <v>623.68234856748427</v>
      </c>
      <c r="AP1576">
        <v>616.03835939997032</v>
      </c>
      <c r="AQ1576">
        <v>609.90406870530512</v>
      </c>
      <c r="AR1576">
        <v>623.10346413991056</v>
      </c>
      <c r="AS1576">
        <v>600.56947648747496</v>
      </c>
      <c r="AT1576">
        <v>590.98964726696022</v>
      </c>
      <c r="AU1576">
        <v>588.36583450464195</v>
      </c>
      <c r="AV1576">
        <v>587.05165056734347</v>
      </c>
      <c r="AW1576">
        <v>602.6809929651406</v>
      </c>
      <c r="AX1576">
        <v>576.40667940228127</v>
      </c>
      <c r="AY1576">
        <v>584.32484032894956</v>
      </c>
      <c r="AZ1576">
        <v>595.17232989030447</v>
      </c>
    </row>
    <row r="1577" spans="11:52" ht="14.4">
      <c r="K1577" t="s">
        <v>2485</v>
      </c>
      <c r="L1577" t="s">
        <v>2478</v>
      </c>
      <c r="M1577" t="s">
        <v>97</v>
      </c>
      <c r="N1577" t="s">
        <v>80</v>
      </c>
      <c r="O1577" t="s">
        <v>6079</v>
      </c>
      <c r="P1577" t="s">
        <v>6079</v>
      </c>
      <c r="Q1577" t="s">
        <v>6079</v>
      </c>
      <c r="R1577" t="s">
        <v>6079</v>
      </c>
      <c r="S1577" t="s">
        <v>6079</v>
      </c>
      <c r="T1577" t="s">
        <v>6079</v>
      </c>
      <c r="U1577">
        <v>13.72234978601996</v>
      </c>
      <c r="V1577">
        <v>14.02614134457</v>
      </c>
      <c r="W1577">
        <v>15.238759226726383</v>
      </c>
      <c r="X1577">
        <v>15.400806364880449</v>
      </c>
      <c r="Y1577">
        <v>15.53312886615001</v>
      </c>
      <c r="Z1577">
        <v>15.249397559784596</v>
      </c>
      <c r="AA1577">
        <v>16.182714057324411</v>
      </c>
      <c r="AB1577">
        <v>20.719104739246266</v>
      </c>
      <c r="AC1577">
        <v>20.671341226976431</v>
      </c>
      <c r="AD1577">
        <v>21.399748493816507</v>
      </c>
      <c r="AE1577">
        <v>21.693199009102241</v>
      </c>
      <c r="AF1577">
        <v>22.307756493669999</v>
      </c>
      <c r="AG1577">
        <v>32.0878184305</v>
      </c>
      <c r="AH1577">
        <v>32.559570659086283</v>
      </c>
      <c r="AI1577">
        <v>32.963111907154314</v>
      </c>
      <c r="AJ1577">
        <v>33.576434468280006</v>
      </c>
      <c r="AK1577">
        <v>33.884670662359994</v>
      </c>
      <c r="AL1577">
        <v>34.650718236696726</v>
      </c>
      <c r="AM1577">
        <v>35.861701947023803</v>
      </c>
      <c r="AN1577">
        <v>38.090900083110611</v>
      </c>
      <c r="AO1577">
        <v>33.421054231020001</v>
      </c>
      <c r="AP1577">
        <v>32.282408715590002</v>
      </c>
      <c r="AQ1577">
        <v>33.268827159490002</v>
      </c>
      <c r="AR1577">
        <v>33.292352675485098</v>
      </c>
      <c r="AS1577">
        <v>39.440728396920406</v>
      </c>
      <c r="AT1577">
        <v>39.649592861317501</v>
      </c>
      <c r="AU1577">
        <v>39.905513887805</v>
      </c>
      <c r="AV1577">
        <v>40.252824726653898</v>
      </c>
      <c r="AW1577">
        <v>41.199694019556702</v>
      </c>
      <c r="AX1577">
        <v>41.370034375833299</v>
      </c>
      <c r="AY1577">
        <v>41.575301349676302</v>
      </c>
      <c r="AZ1577">
        <v>42.991466199836601</v>
      </c>
    </row>
    <row r="1578" spans="11:52" ht="14.4">
      <c r="K1578" t="s">
        <v>2486</v>
      </c>
      <c r="L1578" t="s">
        <v>2478</v>
      </c>
      <c r="M1578" t="s">
        <v>18</v>
      </c>
      <c r="N1578" t="s">
        <v>80</v>
      </c>
      <c r="O1578">
        <v>2148.6721858771398</v>
      </c>
      <c r="P1578">
        <v>2148.5576731676906</v>
      </c>
      <c r="Q1578">
        <v>2240.0897348313201</v>
      </c>
      <c r="R1578">
        <v>2315.9466867000497</v>
      </c>
      <c r="S1578">
        <v>2348.2532052552297</v>
      </c>
      <c r="T1578">
        <v>2395.2129123796203</v>
      </c>
      <c r="U1578">
        <v>2334.2264225333306</v>
      </c>
      <c r="V1578">
        <v>2368.9808123895305</v>
      </c>
      <c r="W1578">
        <v>2324.1591878425602</v>
      </c>
      <c r="X1578">
        <v>2359.4316848375001</v>
      </c>
      <c r="Y1578">
        <v>2379.4650856613898</v>
      </c>
      <c r="Z1578">
        <v>2354.6432901808198</v>
      </c>
      <c r="AA1578">
        <v>2352.96091950652</v>
      </c>
      <c r="AB1578">
        <v>2346.9984985658598</v>
      </c>
      <c r="AC1578">
        <v>2298.7100902284415</v>
      </c>
      <c r="AD1578">
        <v>2333.1966193834901</v>
      </c>
      <c r="AE1578">
        <v>2349.7918612436956</v>
      </c>
      <c r="AF1578">
        <v>2376.199581440515</v>
      </c>
      <c r="AG1578">
        <v>2434.0768788729001</v>
      </c>
      <c r="AH1578">
        <v>2433.1349655996937</v>
      </c>
      <c r="AI1578">
        <v>2425.7260477268301</v>
      </c>
      <c r="AJ1578">
        <v>2450.2097994833302</v>
      </c>
      <c r="AK1578">
        <v>2489.5178109604808</v>
      </c>
      <c r="AL1578">
        <v>2628.9851998982299</v>
      </c>
      <c r="AM1578">
        <v>2570.8149165864902</v>
      </c>
      <c r="AN1578">
        <v>2381.5660260770001</v>
      </c>
      <c r="AO1578">
        <v>2604.60180990044</v>
      </c>
      <c r="AP1578">
        <v>2653.1857565490996</v>
      </c>
      <c r="AQ1578">
        <v>2672.9249981331104</v>
      </c>
      <c r="AR1578">
        <v>2705.7210818593303</v>
      </c>
      <c r="AS1578">
        <v>2758.0810290795703</v>
      </c>
      <c r="AT1578">
        <v>2853.8270707639199</v>
      </c>
      <c r="AU1578">
        <v>2904.5158655995001</v>
      </c>
      <c r="AV1578">
        <v>2724.9304762370002</v>
      </c>
      <c r="AW1578">
        <v>2740.748071428</v>
      </c>
      <c r="AX1578">
        <v>2749.4269462480001</v>
      </c>
      <c r="AY1578">
        <v>2739.6823335660001</v>
      </c>
      <c r="AZ1578">
        <v>2751.1028837160002</v>
      </c>
    </row>
    <row r="1579" spans="11:52" ht="14.4">
      <c r="K1579" t="s">
        <v>2487</v>
      </c>
      <c r="L1579" t="s">
        <v>2478</v>
      </c>
      <c r="M1579" t="s">
        <v>34</v>
      </c>
      <c r="N1579" t="s">
        <v>80</v>
      </c>
      <c r="O1579">
        <v>18123.274286622003</v>
      </c>
      <c r="P1579">
        <v>18137.600439399052</v>
      </c>
      <c r="Q1579">
        <v>19055.763778293091</v>
      </c>
      <c r="R1579">
        <v>19191.652955448262</v>
      </c>
      <c r="S1579">
        <v>19162.340495125882</v>
      </c>
      <c r="T1579">
        <v>19200.175604947439</v>
      </c>
      <c r="U1579">
        <v>19202.022423918632</v>
      </c>
      <c r="V1579">
        <v>19556.839030986161</v>
      </c>
      <c r="W1579">
        <v>19514.118099786436</v>
      </c>
      <c r="X1579">
        <v>19486.581150852453</v>
      </c>
      <c r="Y1579">
        <v>20138.749707153718</v>
      </c>
      <c r="Z1579">
        <v>20106.574271733258</v>
      </c>
      <c r="AA1579">
        <v>20201.546214823866</v>
      </c>
      <c r="AB1579">
        <v>20107.33592936923</v>
      </c>
      <c r="AC1579">
        <v>20247.137508341788</v>
      </c>
      <c r="AD1579">
        <v>20726.660480285231</v>
      </c>
      <c r="AE1579">
        <v>20543.617343314007</v>
      </c>
      <c r="AF1579">
        <v>20705.642798243807</v>
      </c>
      <c r="AG1579">
        <v>21390.535058206133</v>
      </c>
      <c r="AH1579">
        <v>21229.652514348632</v>
      </c>
      <c r="AI1579">
        <v>21490.838763351585</v>
      </c>
      <c r="AJ1579">
        <v>21250.047159770911</v>
      </c>
      <c r="AK1579">
        <v>17692.783772598254</v>
      </c>
      <c r="AL1579">
        <v>18425.691138945516</v>
      </c>
      <c r="AM1579">
        <v>18493.852339209821</v>
      </c>
      <c r="AN1579">
        <v>18171.335498266388</v>
      </c>
      <c r="AO1579">
        <v>19307.780045971522</v>
      </c>
      <c r="AP1579">
        <v>19226.420055019888</v>
      </c>
      <c r="AQ1579">
        <v>19534.632920445059</v>
      </c>
      <c r="AR1579">
        <v>19189.565004991811</v>
      </c>
      <c r="AS1579">
        <v>20033.186256007408</v>
      </c>
      <c r="AT1579">
        <v>20499.622249549971</v>
      </c>
      <c r="AU1579">
        <v>20890.481384221952</v>
      </c>
      <c r="AV1579">
        <v>19834.854963975555</v>
      </c>
      <c r="AW1579">
        <v>20352.782707646616</v>
      </c>
      <c r="AX1579">
        <v>20087.565406644851</v>
      </c>
      <c r="AY1579">
        <v>19994.314192200585</v>
      </c>
      <c r="AZ1579">
        <v>19706.358123869733</v>
      </c>
    </row>
    <row r="1580" spans="11:52" ht="14.4">
      <c r="K1580" t="s">
        <v>2488</v>
      </c>
      <c r="L1580" t="s">
        <v>2478</v>
      </c>
      <c r="M1580" t="s">
        <v>19</v>
      </c>
      <c r="N1580" t="s">
        <v>80</v>
      </c>
      <c r="O1580">
        <v>196.15277185862001</v>
      </c>
      <c r="P1580">
        <v>224.47136436</v>
      </c>
      <c r="Q1580">
        <v>234.56766334100001</v>
      </c>
      <c r="R1580">
        <v>244.63743412599999</v>
      </c>
      <c r="S1580">
        <v>252.65362212900001</v>
      </c>
      <c r="T1580">
        <v>234.00693051799999</v>
      </c>
      <c r="U1580">
        <v>247.09272507200001</v>
      </c>
      <c r="V1580">
        <v>266.76257472932002</v>
      </c>
      <c r="W1580">
        <v>269.13607621470004</v>
      </c>
      <c r="X1580">
        <v>232.63590623354</v>
      </c>
      <c r="Y1580">
        <v>142.964896428</v>
      </c>
      <c r="Z1580">
        <v>141.85952146422997</v>
      </c>
      <c r="AA1580">
        <v>143.19535509965999</v>
      </c>
      <c r="AB1580">
        <v>145.36123991199</v>
      </c>
      <c r="AC1580">
        <v>132.38518957745998</v>
      </c>
      <c r="AD1580">
        <v>137.40641066942999</v>
      </c>
      <c r="AE1580">
        <v>136.12609160518278</v>
      </c>
      <c r="AF1580">
        <v>491.10502769241992</v>
      </c>
      <c r="AG1580">
        <v>504.28186814071989</v>
      </c>
      <c r="AH1580">
        <v>489.52041313883001</v>
      </c>
      <c r="AI1580">
        <v>485.30532412224994</v>
      </c>
      <c r="AJ1580">
        <v>494.19759704850998</v>
      </c>
      <c r="AK1580">
        <v>501.52757953690002</v>
      </c>
      <c r="AL1580">
        <v>517.00561913173999</v>
      </c>
      <c r="AM1580">
        <v>516.52773300641002</v>
      </c>
      <c r="AN1580">
        <v>515.90954362315995</v>
      </c>
      <c r="AO1580">
        <v>536.65951267495996</v>
      </c>
      <c r="AP1580">
        <v>540.23225594425003</v>
      </c>
      <c r="AQ1580">
        <v>569.12528922770991</v>
      </c>
      <c r="AR1580">
        <v>550.65953108342001</v>
      </c>
      <c r="AS1580">
        <v>579.66017442355007</v>
      </c>
      <c r="AT1580">
        <v>571.96295743337737</v>
      </c>
      <c r="AU1580">
        <v>575.5035992750901</v>
      </c>
      <c r="AV1580">
        <v>571.36324308213</v>
      </c>
      <c r="AW1580">
        <v>549.2212635891799</v>
      </c>
      <c r="AX1580">
        <v>541.72993920587999</v>
      </c>
      <c r="AY1580">
        <v>542.97591021944004</v>
      </c>
      <c r="AZ1580">
        <v>543.36875199476003</v>
      </c>
    </row>
    <row r="1581" spans="11:52" ht="14.4">
      <c r="K1581" t="s">
        <v>2489</v>
      </c>
      <c r="L1581" t="s">
        <v>2478</v>
      </c>
      <c r="M1581" t="s">
        <v>20</v>
      </c>
      <c r="N1581" t="s">
        <v>80</v>
      </c>
      <c r="O1581">
        <v>3309.5561199806202</v>
      </c>
      <c r="P1581">
        <v>3490.5184366645999</v>
      </c>
      <c r="Q1581">
        <v>3540.0218768222699</v>
      </c>
      <c r="R1581">
        <v>3560.2625295607804</v>
      </c>
      <c r="S1581">
        <v>3612.0097794032695</v>
      </c>
      <c r="T1581">
        <v>3648.0263510656</v>
      </c>
      <c r="U1581">
        <v>3699.4554637467295</v>
      </c>
      <c r="V1581">
        <v>3776.8719879678802</v>
      </c>
      <c r="W1581">
        <v>3967.5606058901294</v>
      </c>
      <c r="X1581">
        <v>4003.7096722507599</v>
      </c>
      <c r="Y1581">
        <v>4139.8225475813097</v>
      </c>
      <c r="Z1581">
        <v>4270.8742588579998</v>
      </c>
      <c r="AA1581">
        <v>4353.0897353161199</v>
      </c>
      <c r="AB1581">
        <v>4401.2099934118605</v>
      </c>
      <c r="AC1581">
        <v>4389.1258752783597</v>
      </c>
      <c r="AD1581">
        <v>4469.46425320454</v>
      </c>
      <c r="AE1581">
        <v>4532.4423635405501</v>
      </c>
      <c r="AF1581">
        <v>4560.5468683281006</v>
      </c>
      <c r="AG1581">
        <v>4688.0716394810397</v>
      </c>
      <c r="AH1581">
        <v>4726.5688589603396</v>
      </c>
      <c r="AI1581">
        <v>4767.4844337961194</v>
      </c>
      <c r="AJ1581">
        <v>4819.2341469707399</v>
      </c>
      <c r="AK1581">
        <v>5065.6858930674698</v>
      </c>
      <c r="AL1581">
        <v>5407.8662286434792</v>
      </c>
      <c r="AM1581">
        <v>5455.8783633599296</v>
      </c>
      <c r="AN1581">
        <v>5439.3540301148805</v>
      </c>
      <c r="AO1581">
        <v>5640.9233530519105</v>
      </c>
      <c r="AP1581">
        <v>5739.3055391025191</v>
      </c>
      <c r="AQ1581">
        <v>5870.2149707168492</v>
      </c>
      <c r="AR1581">
        <v>5831.21056702837</v>
      </c>
      <c r="AS1581">
        <v>6015.4590945494701</v>
      </c>
      <c r="AT1581">
        <v>5957.9145011472301</v>
      </c>
      <c r="AU1581">
        <v>6077.2469104931597</v>
      </c>
      <c r="AV1581">
        <v>6008.4487363262997</v>
      </c>
      <c r="AW1581">
        <v>6077.08464234442</v>
      </c>
      <c r="AX1581">
        <v>6028.1802204017904</v>
      </c>
      <c r="AY1581">
        <v>6042.6426265298396</v>
      </c>
      <c r="AZ1581">
        <v>6035.8311701825605</v>
      </c>
    </row>
    <row r="1582" spans="11:52" ht="14.4">
      <c r="K1582" t="s">
        <v>2490</v>
      </c>
      <c r="L1582" t="s">
        <v>2478</v>
      </c>
      <c r="M1582" t="s">
        <v>21</v>
      </c>
      <c r="N1582" t="s">
        <v>80</v>
      </c>
      <c r="O1582">
        <v>4112.5017542795977</v>
      </c>
      <c r="P1582">
        <v>3861.184762233971</v>
      </c>
      <c r="Q1582">
        <v>4253.8991032451841</v>
      </c>
      <c r="R1582">
        <v>4339.0882524481849</v>
      </c>
      <c r="S1582">
        <v>4229.3699600269501</v>
      </c>
      <c r="T1582">
        <v>4272.8577169476466</v>
      </c>
      <c r="U1582">
        <v>4049.5560976045431</v>
      </c>
      <c r="V1582">
        <v>4097.2997354324089</v>
      </c>
      <c r="W1582">
        <v>3883.7951165821328</v>
      </c>
      <c r="X1582">
        <v>3874.6277387642081</v>
      </c>
      <c r="Y1582">
        <v>4001.9893594863088</v>
      </c>
      <c r="Z1582">
        <v>3944.5334227900671</v>
      </c>
      <c r="AA1582">
        <v>3949.4459437032128</v>
      </c>
      <c r="AB1582">
        <v>3935.0099384714722</v>
      </c>
      <c r="AC1582">
        <v>3792.5624811796606</v>
      </c>
      <c r="AD1582">
        <v>4163.9164662276398</v>
      </c>
      <c r="AE1582">
        <v>4208.3406571101941</v>
      </c>
      <c r="AF1582">
        <v>4232.728981420456</v>
      </c>
      <c r="AG1582">
        <v>4461.4531935794594</v>
      </c>
      <c r="AH1582">
        <v>4378.101227119012</v>
      </c>
      <c r="AI1582">
        <v>4489.7956480474131</v>
      </c>
      <c r="AJ1582">
        <v>4406.7071816782818</v>
      </c>
      <c r="AK1582">
        <v>4727.1381519709294</v>
      </c>
      <c r="AL1582">
        <v>4605.6732628230257</v>
      </c>
      <c r="AM1582">
        <v>4648.466773394628</v>
      </c>
      <c r="AN1582">
        <v>4519.2266618715785</v>
      </c>
    </row>
    <row r="1583" spans="11:52" ht="14.4">
      <c r="K1583" t="s">
        <v>2491</v>
      </c>
      <c r="L1583" t="s">
        <v>2478</v>
      </c>
      <c r="M1583" t="s">
        <v>22</v>
      </c>
      <c r="N1583" t="s">
        <v>80</v>
      </c>
      <c r="O1583">
        <v>274.33192757</v>
      </c>
      <c r="P1583">
        <v>272.73010314999999</v>
      </c>
      <c r="Q1583">
        <v>278.1279839</v>
      </c>
      <c r="R1583">
        <v>272.63055216999999</v>
      </c>
      <c r="S1583">
        <v>266.46291542</v>
      </c>
      <c r="T1583">
        <v>249.63351044999999</v>
      </c>
      <c r="U1583">
        <v>248.26104018999999</v>
      </c>
      <c r="V1583">
        <v>245.68651588</v>
      </c>
      <c r="W1583">
        <v>242.40169609</v>
      </c>
      <c r="X1583">
        <v>243.23782549000001</v>
      </c>
      <c r="Y1583">
        <v>238.57203257</v>
      </c>
      <c r="Z1583">
        <v>232.24852465000001</v>
      </c>
      <c r="AA1583">
        <v>228.07691119</v>
      </c>
      <c r="AB1583">
        <v>224.43517172</v>
      </c>
      <c r="AC1583">
        <v>218.05488853</v>
      </c>
      <c r="AD1583">
        <v>211.09966907</v>
      </c>
      <c r="AE1583">
        <v>207.68064595000001</v>
      </c>
      <c r="AF1583">
        <v>208.81149827300001</v>
      </c>
      <c r="AG1583">
        <v>203.52253381099999</v>
      </c>
      <c r="AH1583">
        <v>201.742997245</v>
      </c>
      <c r="AI1583">
        <v>199.09600278900001</v>
      </c>
      <c r="AJ1583">
        <v>200.45669699443999</v>
      </c>
      <c r="AK1583">
        <v>204.37454757922001</v>
      </c>
      <c r="AL1583">
        <v>202.33538790599999</v>
      </c>
      <c r="AM1583">
        <v>208.768655169</v>
      </c>
      <c r="AN1583">
        <v>210.16084062499999</v>
      </c>
      <c r="AO1583">
        <v>213.47534252599999</v>
      </c>
      <c r="AP1583">
        <v>204.69503033999999</v>
      </c>
      <c r="AQ1583">
        <v>203.02744417900001</v>
      </c>
      <c r="AR1583">
        <v>215.85340064600001</v>
      </c>
      <c r="AS1583">
        <v>216.57912004100001</v>
      </c>
      <c r="AT1583">
        <v>217.64549856400001</v>
      </c>
      <c r="AU1583">
        <v>225.301955792</v>
      </c>
      <c r="AV1583">
        <v>215.084308483</v>
      </c>
      <c r="AW1583">
        <v>201.100863508</v>
      </c>
      <c r="AX1583">
        <v>197.388267211</v>
      </c>
      <c r="AY1583">
        <v>199.56248782099999</v>
      </c>
      <c r="AZ1583">
        <v>193.69328184099999</v>
      </c>
    </row>
    <row r="1584" spans="11:52" ht="14.4">
      <c r="K1584" t="s">
        <v>2492</v>
      </c>
      <c r="L1584" t="s">
        <v>2478</v>
      </c>
      <c r="M1584" t="s">
        <v>90</v>
      </c>
      <c r="N1584" t="s">
        <v>80</v>
      </c>
      <c r="O1584">
        <v>30.181965367815504</v>
      </c>
      <c r="P1584">
        <v>30.369228709409768</v>
      </c>
      <c r="Q1584">
        <v>29.419481980961411</v>
      </c>
      <c r="R1584">
        <v>29.321913419551535</v>
      </c>
      <c r="S1584">
        <v>30.694386853574468</v>
      </c>
      <c r="T1584">
        <v>30.643484378150038</v>
      </c>
      <c r="U1584">
        <v>29.752619070222579</v>
      </c>
      <c r="V1584">
        <v>30.705539313284895</v>
      </c>
      <c r="W1584">
        <v>31.036823612649563</v>
      </c>
      <c r="X1584">
        <v>31.011750268412765</v>
      </c>
      <c r="Y1584">
        <v>30.90647736509635</v>
      </c>
      <c r="Z1584">
        <v>30.781741559824837</v>
      </c>
      <c r="AA1584">
        <v>34.476306136633752</v>
      </c>
      <c r="AB1584">
        <v>34.877682188345432</v>
      </c>
      <c r="AC1584">
        <v>35.178034118665828</v>
      </c>
      <c r="AD1584">
        <v>35.936267605525316</v>
      </c>
      <c r="AE1584">
        <v>36.568217000349719</v>
      </c>
      <c r="AF1584">
        <v>37.951195905027994</v>
      </c>
      <c r="AG1584">
        <v>38.166273179305335</v>
      </c>
      <c r="AH1584">
        <v>37.720793035126327</v>
      </c>
      <c r="AI1584">
        <v>38.431222221227905</v>
      </c>
      <c r="AJ1584">
        <v>38.8970891629424</v>
      </c>
      <c r="AK1584">
        <v>38.712921672783416</v>
      </c>
      <c r="AL1584">
        <v>40.040694845247529</v>
      </c>
      <c r="AM1584">
        <v>40.122760856126511</v>
      </c>
      <c r="AN1584">
        <v>41.254798125581651</v>
      </c>
      <c r="AO1584">
        <v>41.965698679343504</v>
      </c>
      <c r="AP1584">
        <v>43.099955917497624</v>
      </c>
      <c r="AQ1584">
        <v>44.1830604482928</v>
      </c>
      <c r="AR1584">
        <v>44.48590719784049</v>
      </c>
      <c r="AS1584">
        <v>45.223350857017422</v>
      </c>
      <c r="AT1584">
        <v>46.926313887171183</v>
      </c>
      <c r="AU1584">
        <v>48.416586359047059</v>
      </c>
      <c r="AV1584">
        <v>50.70053289146022</v>
      </c>
      <c r="AW1584">
        <v>47.832766732890001</v>
      </c>
      <c r="AX1584">
        <v>48.204180236150002</v>
      </c>
      <c r="AY1584">
        <v>51.894543584700003</v>
      </c>
      <c r="AZ1584">
        <v>51.326087523119995</v>
      </c>
    </row>
    <row r="1585" spans="11:52" ht="14.4">
      <c r="K1585" t="s">
        <v>2493</v>
      </c>
      <c r="L1585" t="s">
        <v>2478</v>
      </c>
      <c r="M1585" t="s">
        <v>23</v>
      </c>
      <c r="N1585" t="s">
        <v>80</v>
      </c>
      <c r="O1585">
        <v>43.131073887835264</v>
      </c>
      <c r="P1585">
        <v>39.460617801331047</v>
      </c>
      <c r="Q1585">
        <v>43.968505662896163</v>
      </c>
      <c r="R1585">
        <v>43.355696857727111</v>
      </c>
      <c r="S1585">
        <v>43.010964308668406</v>
      </c>
      <c r="T1585">
        <v>43.439882509494311</v>
      </c>
      <c r="U1585">
        <v>41.924094071237235</v>
      </c>
      <c r="V1585">
        <v>40.697211407320189</v>
      </c>
      <c r="W1585">
        <v>43.245417469810199</v>
      </c>
      <c r="X1585">
        <v>44.296926531902848</v>
      </c>
      <c r="Y1585">
        <v>39.54966591139393</v>
      </c>
      <c r="Z1585">
        <v>40.595218731841278</v>
      </c>
      <c r="AA1585">
        <v>41.348534951656099</v>
      </c>
      <c r="AB1585">
        <v>42.276042436776976</v>
      </c>
      <c r="AC1585">
        <v>42.873317106048766</v>
      </c>
      <c r="AD1585">
        <v>44.211632851533338</v>
      </c>
      <c r="AE1585">
        <v>44.699554024173018</v>
      </c>
      <c r="AF1585">
        <v>45.799639836834061</v>
      </c>
      <c r="AG1585">
        <v>49.265669003214455</v>
      </c>
      <c r="AH1585">
        <v>49.842059595488422</v>
      </c>
      <c r="AI1585">
        <v>54.168077264098208</v>
      </c>
      <c r="AJ1585">
        <v>58.690947382134752</v>
      </c>
      <c r="AK1585">
        <v>58.051598775284717</v>
      </c>
      <c r="AL1585">
        <v>60.536455568155816</v>
      </c>
      <c r="AM1585">
        <v>61.505556065704589</v>
      </c>
      <c r="AN1585">
        <v>64.997060644931167</v>
      </c>
      <c r="AO1585">
        <v>81.65542555424615</v>
      </c>
      <c r="AP1585">
        <v>85.97262415195064</v>
      </c>
      <c r="AQ1585">
        <v>89.315460288825349</v>
      </c>
      <c r="AR1585">
        <v>93.084473913514842</v>
      </c>
      <c r="AS1585">
        <v>95.221335939229789</v>
      </c>
      <c r="AT1585">
        <v>92.705285077344385</v>
      </c>
      <c r="AU1585">
        <v>95.450733470972196</v>
      </c>
      <c r="AV1585">
        <v>98.580799535475322</v>
      </c>
      <c r="AW1585">
        <v>100.2476861646324</v>
      </c>
      <c r="AX1585">
        <v>103.53486826521656</v>
      </c>
      <c r="AY1585">
        <v>105.75863279870602</v>
      </c>
      <c r="AZ1585">
        <v>110.6799090143234</v>
      </c>
    </row>
    <row r="1586" spans="11:52" ht="14.4">
      <c r="K1586" t="s">
        <v>2494</v>
      </c>
      <c r="L1586" t="s">
        <v>2478</v>
      </c>
      <c r="M1586" t="s">
        <v>24</v>
      </c>
      <c r="N1586" t="s">
        <v>80</v>
      </c>
      <c r="O1586">
        <v>238.3337571777196</v>
      </c>
      <c r="P1586">
        <v>231.18790735614252</v>
      </c>
      <c r="Q1586">
        <v>226.71386107309152</v>
      </c>
      <c r="R1586">
        <v>217.4235765846131</v>
      </c>
      <c r="S1586">
        <v>211.24845900644851</v>
      </c>
      <c r="T1586">
        <v>209.71081088819</v>
      </c>
      <c r="U1586">
        <v>228.58452657839001</v>
      </c>
      <c r="V1586">
        <v>224.46775725907</v>
      </c>
      <c r="W1586">
        <v>216.15765521860999</v>
      </c>
      <c r="X1586">
        <v>231.66933803191</v>
      </c>
      <c r="Y1586">
        <v>228.86083421525001</v>
      </c>
      <c r="Z1586">
        <v>222.76333555046</v>
      </c>
      <c r="AA1586">
        <v>222.31127300329001</v>
      </c>
      <c r="AB1586">
        <v>219.48499419117999</v>
      </c>
      <c r="AC1586">
        <v>200.21937241653967</v>
      </c>
      <c r="AD1586">
        <v>200.18091632269133</v>
      </c>
      <c r="AE1586">
        <v>199.89477143899367</v>
      </c>
      <c r="AF1586">
        <v>203.65440778095709</v>
      </c>
      <c r="AG1586">
        <v>201.62696444400603</v>
      </c>
      <c r="AH1586">
        <v>205.1560614452969</v>
      </c>
      <c r="AI1586">
        <v>206.02584669754049</v>
      </c>
      <c r="AJ1586">
        <v>212.24769197719735</v>
      </c>
      <c r="AK1586">
        <v>214.03684040996561</v>
      </c>
      <c r="AL1586">
        <v>213.11563417161668</v>
      </c>
      <c r="AM1586">
        <v>218.82101588006472</v>
      </c>
      <c r="AN1586">
        <v>222.8101291505908</v>
      </c>
      <c r="AO1586">
        <v>241.09615948019899</v>
      </c>
      <c r="AP1586">
        <v>256.04205953261993</v>
      </c>
      <c r="AQ1586">
        <v>262.52377857543001</v>
      </c>
      <c r="AR1586">
        <v>271.20340327166662</v>
      </c>
      <c r="AS1586">
        <v>274.79369268170558</v>
      </c>
      <c r="AT1586">
        <v>291.54750770804856</v>
      </c>
      <c r="AU1586">
        <v>300.59509641585845</v>
      </c>
      <c r="AV1586">
        <v>292.4490626165753</v>
      </c>
      <c r="AW1586">
        <v>294.9271572849625</v>
      </c>
      <c r="AX1586">
        <v>299.02437589014704</v>
      </c>
      <c r="AY1586">
        <v>294.40051959437943</v>
      </c>
      <c r="AZ1586">
        <v>308.11098085492006</v>
      </c>
    </row>
    <row r="1587" spans="11:52" ht="14.4">
      <c r="K1587" t="s">
        <v>2495</v>
      </c>
      <c r="L1587" t="s">
        <v>2478</v>
      </c>
      <c r="M1587" t="s">
        <v>1386</v>
      </c>
      <c r="N1587" t="s">
        <v>80</v>
      </c>
      <c r="O1587" t="s">
        <v>6079</v>
      </c>
      <c r="P1587" t="s">
        <v>6079</v>
      </c>
      <c r="Q1587" t="s">
        <v>6079</v>
      </c>
      <c r="R1587" t="s">
        <v>6079</v>
      </c>
      <c r="S1587" t="s">
        <v>6079</v>
      </c>
      <c r="T1587" t="s">
        <v>6079</v>
      </c>
      <c r="U1587" t="s">
        <v>6079</v>
      </c>
      <c r="V1587" t="s">
        <v>6079</v>
      </c>
      <c r="W1587" t="s">
        <v>6079</v>
      </c>
      <c r="X1587" t="s">
        <v>6079</v>
      </c>
      <c r="Y1587" t="s">
        <v>6079</v>
      </c>
      <c r="Z1587" t="s">
        <v>6079</v>
      </c>
      <c r="AA1587" t="s">
        <v>6079</v>
      </c>
      <c r="AB1587">
        <v>22.513036854487147</v>
      </c>
      <c r="AC1587">
        <v>25.208861605168725</v>
      </c>
      <c r="AD1587">
        <v>25.805353366685573</v>
      </c>
      <c r="AE1587">
        <v>25.691087801025638</v>
      </c>
      <c r="AF1587">
        <v>24.179799459344597</v>
      </c>
      <c r="AG1587">
        <v>24.303338223643639</v>
      </c>
      <c r="AH1587">
        <v>23.845530550670432</v>
      </c>
      <c r="AI1587">
        <v>24.837701617847745</v>
      </c>
      <c r="AJ1587">
        <v>24.060512446308685</v>
      </c>
      <c r="AK1587">
        <v>22.155131084655466</v>
      </c>
      <c r="AL1587">
        <v>21.946767374041183</v>
      </c>
      <c r="AM1587">
        <v>21.901506517194825</v>
      </c>
      <c r="AN1587">
        <v>22.423720517258172</v>
      </c>
      <c r="AO1587">
        <v>24.240167420162056</v>
      </c>
      <c r="AP1587">
        <v>25.548060224382255</v>
      </c>
      <c r="AQ1587">
        <v>25.356448902551357</v>
      </c>
      <c r="AR1587">
        <v>25.874207655642071</v>
      </c>
      <c r="AS1587">
        <v>27.462295872556336</v>
      </c>
      <c r="AT1587">
        <v>28.679806881943843</v>
      </c>
      <c r="AU1587">
        <v>29.658098945017741</v>
      </c>
      <c r="AV1587">
        <v>28.163510443914191</v>
      </c>
      <c r="AW1587">
        <v>29.631820674942684</v>
      </c>
      <c r="AX1587">
        <v>29.698879667649628</v>
      </c>
      <c r="AY1587">
        <v>31.065205160420984</v>
      </c>
      <c r="AZ1587">
        <v>29.550315881455148</v>
      </c>
    </row>
    <row r="1588" spans="11:52" ht="14.4">
      <c r="K1588" t="s">
        <v>2496</v>
      </c>
      <c r="L1588" t="s">
        <v>2478</v>
      </c>
      <c r="M1588" t="s">
        <v>25</v>
      </c>
      <c r="N1588" t="s">
        <v>80</v>
      </c>
      <c r="O1588">
        <v>1666.0493599429999</v>
      </c>
      <c r="P1588">
        <v>1637.4399943440001</v>
      </c>
      <c r="Q1588">
        <v>1685.382885967</v>
      </c>
      <c r="R1588">
        <v>1675.0218955190001</v>
      </c>
      <c r="S1588">
        <v>1675.4600572419999</v>
      </c>
      <c r="T1588">
        <v>1671.443175675</v>
      </c>
      <c r="U1588">
        <v>1690.293508752</v>
      </c>
      <c r="V1588">
        <v>1684.5723701290001</v>
      </c>
      <c r="W1588">
        <v>1685.5774807299999</v>
      </c>
      <c r="X1588">
        <v>1660.961319648</v>
      </c>
      <c r="Y1588">
        <v>1685.8773326160001</v>
      </c>
      <c r="Z1588">
        <v>1662.5363292290001</v>
      </c>
      <c r="AA1588">
        <v>1653.9775756490001</v>
      </c>
      <c r="AB1588">
        <v>1677.5579288389999</v>
      </c>
      <c r="AC1588">
        <v>1614.3057126430001</v>
      </c>
      <c r="AD1588">
        <v>1582.9698668000001</v>
      </c>
      <c r="AE1588">
        <v>1639.8634700380001</v>
      </c>
      <c r="AF1588">
        <v>1629.5572656019999</v>
      </c>
      <c r="AG1588">
        <v>1754.8531129600001</v>
      </c>
      <c r="AH1588">
        <v>1736.4092225459999</v>
      </c>
      <c r="AI1588">
        <v>1760.059043275</v>
      </c>
      <c r="AJ1588">
        <v>1731.113275725</v>
      </c>
      <c r="AK1588">
        <v>1751.2681539759999</v>
      </c>
      <c r="AL1588">
        <v>1787.0497896740001</v>
      </c>
      <c r="AM1588">
        <v>1823.39913755</v>
      </c>
      <c r="AN1588">
        <v>1855.5219737330001</v>
      </c>
      <c r="AO1588">
        <v>1959.9128660219999</v>
      </c>
      <c r="AP1588">
        <v>1990.766215357</v>
      </c>
      <c r="AQ1588">
        <v>2005.968450802</v>
      </c>
      <c r="AR1588">
        <v>1970.0767775270001</v>
      </c>
      <c r="AS1588">
        <v>2012.9048026739999</v>
      </c>
      <c r="AT1588">
        <v>2014.934238517</v>
      </c>
      <c r="AU1588">
        <v>2007.8119715830001</v>
      </c>
      <c r="AV1588">
        <v>1872.5432403780001</v>
      </c>
      <c r="AW1588">
        <v>1890.0915090779999</v>
      </c>
      <c r="AX1588">
        <v>1795.2421946930001</v>
      </c>
      <c r="AY1588">
        <v>1782.975499423</v>
      </c>
      <c r="AZ1588">
        <v>1743.285273789</v>
      </c>
    </row>
    <row r="1589" spans="11:52" ht="14.4">
      <c r="K1589" t="s">
        <v>5675</v>
      </c>
      <c r="L1589" t="s">
        <v>2478</v>
      </c>
      <c r="M1589" t="s">
        <v>5610</v>
      </c>
      <c r="N1589" t="s">
        <v>80</v>
      </c>
      <c r="AO1589">
        <v>59.184179321535751</v>
      </c>
      <c r="AP1589" t="s">
        <v>6079</v>
      </c>
      <c r="AQ1589" t="s">
        <v>6079</v>
      </c>
      <c r="AR1589" t="s">
        <v>6079</v>
      </c>
      <c r="AS1589" t="s">
        <v>6079</v>
      </c>
      <c r="AT1589">
        <v>71.871109779230238</v>
      </c>
      <c r="AU1589">
        <v>69.461862038876617</v>
      </c>
      <c r="AV1589">
        <v>70.140545641804081</v>
      </c>
      <c r="AW1589">
        <v>70.108840306057715</v>
      </c>
      <c r="AX1589">
        <v>68.94037933263867</v>
      </c>
      <c r="AY1589">
        <v>71.470461769840014</v>
      </c>
      <c r="AZ1589">
        <v>72.962672911145191</v>
      </c>
    </row>
    <row r="1590" spans="11:52" ht="14.4">
      <c r="K1590" t="s">
        <v>2497</v>
      </c>
      <c r="L1590" t="s">
        <v>2478</v>
      </c>
      <c r="M1590" t="s">
        <v>98</v>
      </c>
      <c r="N1590" t="s">
        <v>80</v>
      </c>
      <c r="O1590">
        <v>13.606804069129232</v>
      </c>
      <c r="P1590">
        <v>15.180702871487435</v>
      </c>
      <c r="Q1590">
        <v>14.580037000000001</v>
      </c>
      <c r="R1590">
        <v>15.192149000000001</v>
      </c>
      <c r="S1590">
        <v>15.642333000000001</v>
      </c>
      <c r="T1590">
        <v>15.792056000000001</v>
      </c>
      <c r="U1590">
        <v>15.808196000000001</v>
      </c>
      <c r="V1590">
        <v>16.416067999999999</v>
      </c>
      <c r="W1590">
        <v>17.010193000000001</v>
      </c>
      <c r="X1590">
        <v>17.532588000000001</v>
      </c>
      <c r="Y1590">
        <v>17.538141</v>
      </c>
      <c r="Z1590">
        <v>17.599314</v>
      </c>
      <c r="AA1590">
        <v>18.286465</v>
      </c>
      <c r="AB1590">
        <v>21.336593000000001</v>
      </c>
      <c r="AC1590">
        <v>20.275448000000001</v>
      </c>
      <c r="AD1590">
        <v>21.040931</v>
      </c>
      <c r="AE1590">
        <v>21.730957</v>
      </c>
      <c r="AF1590">
        <v>24.413049000000001</v>
      </c>
      <c r="AG1590">
        <v>17.736730999999999</v>
      </c>
      <c r="AH1590">
        <v>17.911054</v>
      </c>
      <c r="AI1590">
        <v>18.330048999999999</v>
      </c>
      <c r="AJ1590">
        <v>19.816412</v>
      </c>
      <c r="AK1590">
        <v>20.623502999999999</v>
      </c>
      <c r="AL1590">
        <v>21.547281999999999</v>
      </c>
      <c r="AM1590">
        <v>23.224231</v>
      </c>
      <c r="AN1590">
        <v>25.315460999999999</v>
      </c>
      <c r="AO1590">
        <v>25.938202</v>
      </c>
      <c r="AP1590">
        <v>26.21189</v>
      </c>
      <c r="AQ1590">
        <v>26.895968</v>
      </c>
      <c r="AR1590">
        <v>28.790393999999999</v>
      </c>
      <c r="AS1590">
        <v>17.930219999999998</v>
      </c>
      <c r="AT1590">
        <v>16.509709000000001</v>
      </c>
      <c r="AU1590">
        <v>18.156502</v>
      </c>
      <c r="AV1590">
        <v>26.586275000000001</v>
      </c>
      <c r="AW1590">
        <v>26.750927000000001</v>
      </c>
      <c r="AX1590">
        <v>27.668109999999999</v>
      </c>
      <c r="AY1590">
        <v>27.278065000000002</v>
      </c>
      <c r="AZ1590">
        <v>29.918576000000002</v>
      </c>
    </row>
    <row r="1591" spans="11:52" ht="14.4">
      <c r="K1591" t="s">
        <v>2498</v>
      </c>
      <c r="L1591" t="s">
        <v>2478</v>
      </c>
      <c r="M1591" t="s">
        <v>94</v>
      </c>
      <c r="N1591" t="s">
        <v>80</v>
      </c>
      <c r="O1591">
        <v>221.36889517110001</v>
      </c>
      <c r="P1591">
        <v>207.62742203581999</v>
      </c>
      <c r="Q1591">
        <v>227.3146128292</v>
      </c>
      <c r="R1591">
        <v>115.96650955200001</v>
      </c>
      <c r="S1591">
        <v>116.63394905299999</v>
      </c>
      <c r="T1591">
        <v>118.56822312284</v>
      </c>
      <c r="U1591">
        <v>122.20150957859001</v>
      </c>
      <c r="V1591">
        <v>127.09035079100001</v>
      </c>
      <c r="W1591">
        <v>139.91977291500999</v>
      </c>
      <c r="X1591">
        <v>142.73553460151999</v>
      </c>
      <c r="Y1591">
        <v>151.55364198358998</v>
      </c>
      <c r="Z1591">
        <v>163.24144788240002</v>
      </c>
      <c r="AA1591">
        <v>156.84940854300999</v>
      </c>
      <c r="AB1591">
        <v>144.68635558109</v>
      </c>
      <c r="AC1591">
        <v>150.15617322208999</v>
      </c>
      <c r="AD1591">
        <v>162.39430356042001</v>
      </c>
      <c r="AE1591">
        <v>160.12837052366999</v>
      </c>
      <c r="AF1591">
        <v>177.96451539545998</v>
      </c>
      <c r="AG1591">
        <v>185.79166019028</v>
      </c>
      <c r="AH1591">
        <v>191.00770600318</v>
      </c>
      <c r="AI1591">
        <v>194.71615776514</v>
      </c>
      <c r="AJ1591">
        <v>194.80946922062</v>
      </c>
      <c r="AK1591">
        <v>189.21955363283999</v>
      </c>
      <c r="AL1591">
        <v>184.08517906203997</v>
      </c>
      <c r="AM1591">
        <v>182.6462520355</v>
      </c>
      <c r="AN1591">
        <v>142.40145476699001</v>
      </c>
      <c r="AO1591">
        <v>149.25827506987</v>
      </c>
      <c r="AP1591">
        <v>152.18115987082001</v>
      </c>
      <c r="AQ1591">
        <v>156.46866723738</v>
      </c>
      <c r="AR1591">
        <v>161.45482187896999</v>
      </c>
      <c r="AS1591">
        <v>169.41676198366997</v>
      </c>
      <c r="AT1591">
        <v>170.67659110241999</v>
      </c>
      <c r="AU1591">
        <v>173.88603351485995</v>
      </c>
      <c r="AV1591">
        <v>160.3134326675</v>
      </c>
      <c r="AW1591">
        <v>155.60266976450004</v>
      </c>
      <c r="AX1591">
        <v>156.10111214821004</v>
      </c>
      <c r="AY1591">
        <v>157.51930936412001</v>
      </c>
      <c r="AZ1591">
        <v>156.34730206910999</v>
      </c>
    </row>
    <row r="1592" spans="11:52" ht="14.4">
      <c r="K1592" t="s">
        <v>2499</v>
      </c>
      <c r="L1592" t="s">
        <v>2478</v>
      </c>
      <c r="M1592" t="s">
        <v>99</v>
      </c>
      <c r="N1592" t="s">
        <v>80</v>
      </c>
      <c r="O1592">
        <v>8.576952167</v>
      </c>
      <c r="P1592">
        <v>8.1133901099999992</v>
      </c>
      <c r="Q1592">
        <v>8.1420363899999995</v>
      </c>
      <c r="R1592">
        <v>8.4284096720000008</v>
      </c>
      <c r="S1592">
        <v>8.6112307260000005</v>
      </c>
      <c r="T1592">
        <v>10.302771677999999</v>
      </c>
      <c r="U1592">
        <v>10.181361918</v>
      </c>
      <c r="V1592">
        <v>9.8818736600000001</v>
      </c>
      <c r="W1592">
        <v>9.8838208129999998</v>
      </c>
      <c r="X1592">
        <v>9.6378212750000003</v>
      </c>
      <c r="Y1592">
        <v>9.9375218010000008</v>
      </c>
      <c r="Z1592">
        <v>10.087232523999999</v>
      </c>
      <c r="AA1592">
        <v>9.9622491540000002</v>
      </c>
      <c r="AB1592">
        <v>10.128461141000001</v>
      </c>
      <c r="AC1592">
        <v>10.376356973</v>
      </c>
      <c r="AD1592">
        <v>10.324535127000001</v>
      </c>
      <c r="AE1592">
        <v>8.607142369</v>
      </c>
      <c r="AF1592">
        <v>9.0416298089999998</v>
      </c>
      <c r="AG1592">
        <v>11.146426726</v>
      </c>
      <c r="AH1592">
        <v>10.864129585000001</v>
      </c>
      <c r="AI1592">
        <v>11.241460523000001</v>
      </c>
      <c r="AJ1592">
        <v>11.720805229</v>
      </c>
      <c r="AK1592">
        <v>12.481786208999999</v>
      </c>
      <c r="AL1592">
        <v>12.644076496</v>
      </c>
      <c r="AM1592">
        <v>12.434736499</v>
      </c>
      <c r="AN1592">
        <v>13.324359554000001</v>
      </c>
      <c r="AO1592">
        <v>14.119814839</v>
      </c>
      <c r="AP1592">
        <v>14.126245945999999</v>
      </c>
      <c r="AQ1592">
        <v>13.978280851999999</v>
      </c>
      <c r="AR1592">
        <v>43.240099328200003</v>
      </c>
      <c r="AS1592">
        <v>42.42726058425</v>
      </c>
      <c r="AT1592">
        <v>41.466203321569999</v>
      </c>
      <c r="AU1592">
        <v>43.479746251320002</v>
      </c>
      <c r="AV1592">
        <v>47.121528618270005</v>
      </c>
      <c r="AW1592">
        <v>46.611271317320004</v>
      </c>
      <c r="AX1592">
        <v>47.261005571229994</v>
      </c>
      <c r="AY1592">
        <v>46.445822282640002</v>
      </c>
      <c r="AZ1592">
        <v>49.358458548149997</v>
      </c>
    </row>
    <row r="1593" spans="11:52" ht="14.4">
      <c r="K1593" t="s">
        <v>2500</v>
      </c>
      <c r="L1593" t="s">
        <v>2478</v>
      </c>
      <c r="M1593" t="s">
        <v>26</v>
      </c>
      <c r="N1593" t="s">
        <v>80</v>
      </c>
      <c r="O1593" t="s">
        <v>6079</v>
      </c>
      <c r="P1593" t="s">
        <v>6079</v>
      </c>
      <c r="Q1593" t="s">
        <v>6079</v>
      </c>
      <c r="R1593" t="s">
        <v>6079</v>
      </c>
      <c r="S1593" t="s">
        <v>6079</v>
      </c>
      <c r="T1593">
        <v>11.547251566309528</v>
      </c>
      <c r="U1593">
        <v>11.884009546899833</v>
      </c>
      <c r="V1593">
        <v>12.379438040593342</v>
      </c>
      <c r="W1593">
        <v>12.430108222887348</v>
      </c>
      <c r="X1593">
        <v>13.06592801024571</v>
      </c>
      <c r="Y1593">
        <v>13.148623095545082</v>
      </c>
      <c r="Z1593">
        <v>13.520183185021123</v>
      </c>
      <c r="AA1593">
        <v>13.770912721872293</v>
      </c>
      <c r="AB1593">
        <v>14.232007346401661</v>
      </c>
      <c r="AC1593">
        <v>12.47305864938</v>
      </c>
      <c r="AD1593">
        <v>14.066052675672392</v>
      </c>
      <c r="AE1593">
        <v>14.423138989404626</v>
      </c>
      <c r="AF1593">
        <v>14.688376676500001</v>
      </c>
      <c r="AG1593">
        <v>14.99945401411</v>
      </c>
      <c r="AH1593">
        <v>15.01926030868</v>
      </c>
      <c r="AI1593">
        <v>15.164099075739999</v>
      </c>
      <c r="AJ1593">
        <v>14.89948103919</v>
      </c>
      <c r="AK1593">
        <v>15.75665735416</v>
      </c>
      <c r="AL1593">
        <v>15.6360624374</v>
      </c>
      <c r="AM1593">
        <v>15.875970845919998</v>
      </c>
      <c r="AN1593">
        <v>16.536307830919998</v>
      </c>
      <c r="AO1593">
        <v>17.36497546743</v>
      </c>
      <c r="AP1593">
        <v>17.050937258579999</v>
      </c>
      <c r="AQ1593">
        <v>17.60052633566</v>
      </c>
      <c r="AR1593">
        <v>18.226017365130001</v>
      </c>
      <c r="AS1593">
        <v>18.323487812330001</v>
      </c>
      <c r="AT1593">
        <v>18.341678774449999</v>
      </c>
      <c r="AU1593">
        <v>18.026720131689999</v>
      </c>
      <c r="AV1593">
        <v>17.715688858389999</v>
      </c>
      <c r="AW1593">
        <v>17.492200786279998</v>
      </c>
      <c r="AX1593">
        <v>17.912087407439998</v>
      </c>
      <c r="AY1593">
        <v>17.45851789061</v>
      </c>
      <c r="AZ1593">
        <v>17.46542779596</v>
      </c>
    </row>
    <row r="1594" spans="11:52" ht="14.4">
      <c r="K1594" t="s">
        <v>2501</v>
      </c>
      <c r="L1594" t="s">
        <v>2478</v>
      </c>
      <c r="M1594" t="s">
        <v>27</v>
      </c>
      <c r="N1594" t="s">
        <v>80</v>
      </c>
      <c r="O1594">
        <v>1527.058286</v>
      </c>
      <c r="P1594">
        <v>1507.1733859999999</v>
      </c>
      <c r="Q1594">
        <v>1595.2313260000001</v>
      </c>
      <c r="R1594">
        <v>1635.876976</v>
      </c>
      <c r="S1594">
        <v>1642.48436195</v>
      </c>
      <c r="T1594">
        <v>1610.3535724589999</v>
      </c>
      <c r="U1594">
        <v>1652.2383712389999</v>
      </c>
      <c r="V1594">
        <v>1661.376014098</v>
      </c>
      <c r="W1594">
        <v>1687.7565486989999</v>
      </c>
      <c r="X1594">
        <v>1649.7774194169999</v>
      </c>
      <c r="Y1594">
        <v>1718.7771558100001</v>
      </c>
      <c r="Z1594">
        <v>1650.6798553149999</v>
      </c>
      <c r="AA1594">
        <v>1685.020043173</v>
      </c>
      <c r="AB1594">
        <v>1639.898730892</v>
      </c>
      <c r="AC1594">
        <v>1767.3952933539999</v>
      </c>
      <c r="AD1594">
        <v>1773.5652493810001</v>
      </c>
      <c r="AE1594">
        <v>1809.2656825940001</v>
      </c>
      <c r="AF1594">
        <v>1748.4404441649999</v>
      </c>
      <c r="AG1594">
        <v>1748.4865064000001</v>
      </c>
      <c r="AH1594">
        <v>1739.553555301</v>
      </c>
      <c r="AI1594">
        <v>1764.1853774798799</v>
      </c>
      <c r="AJ1594">
        <v>1750.42163759099</v>
      </c>
      <c r="AK1594">
        <v>1850.9754467160799</v>
      </c>
      <c r="AL1594">
        <v>1901.9434554547699</v>
      </c>
      <c r="AM1594">
        <v>1940.3798024679299</v>
      </c>
      <c r="AN1594">
        <v>1852.22030043885</v>
      </c>
      <c r="AO1594">
        <v>1988.1267363050704</v>
      </c>
      <c r="AP1594">
        <v>1958.9157794267401</v>
      </c>
      <c r="AQ1594">
        <v>2012.8928348243701</v>
      </c>
      <c r="AR1594">
        <v>1918.0551036151296</v>
      </c>
      <c r="AS1594">
        <v>2065.8392623271802</v>
      </c>
      <c r="AT1594">
        <v>2056.0874898892198</v>
      </c>
      <c r="AU1594">
        <v>2171.5613506078203</v>
      </c>
      <c r="AV1594">
        <v>1926.0948080805799</v>
      </c>
      <c r="AW1594">
        <v>2059.4653958946901</v>
      </c>
      <c r="AX1594">
        <v>2009.4890211760201</v>
      </c>
      <c r="AY1594">
        <v>2028.1244938372499</v>
      </c>
      <c r="AZ1594">
        <v>1888.82886651733</v>
      </c>
    </row>
    <row r="1595" spans="11:52" ht="14.4">
      <c r="K1595" t="s">
        <v>2502</v>
      </c>
      <c r="L1595" t="s">
        <v>2478</v>
      </c>
      <c r="M1595" t="s">
        <v>28</v>
      </c>
      <c r="N1595" t="s">
        <v>80</v>
      </c>
      <c r="P1595">
        <v>265.15585423770625</v>
      </c>
      <c r="Q1595">
        <v>283.55949047594646</v>
      </c>
      <c r="R1595">
        <v>285.65601220603912</v>
      </c>
      <c r="S1595">
        <v>247.00426416838152</v>
      </c>
      <c r="T1595">
        <v>235.00649596013849</v>
      </c>
      <c r="U1595">
        <v>240.29638280355303</v>
      </c>
      <c r="V1595">
        <v>246.49207926965312</v>
      </c>
      <c r="W1595">
        <v>246.02481534915816</v>
      </c>
      <c r="X1595">
        <v>261.75860702805323</v>
      </c>
      <c r="Y1595">
        <v>202.6535085366971</v>
      </c>
      <c r="Z1595">
        <v>197.21670739732323</v>
      </c>
      <c r="AA1595">
        <v>200.59788731049139</v>
      </c>
      <c r="AB1595">
        <v>198.0473330100078</v>
      </c>
      <c r="AC1595">
        <v>250.13377876175883</v>
      </c>
      <c r="AD1595">
        <v>270.43538696346525</v>
      </c>
      <c r="AE1595">
        <v>252.47438247071253</v>
      </c>
      <c r="AF1595">
        <v>229.09069094528715</v>
      </c>
      <c r="AG1595">
        <v>256.83088719587948</v>
      </c>
      <c r="AH1595">
        <v>266.72605618157996</v>
      </c>
      <c r="AI1595">
        <v>265.20624563408893</v>
      </c>
      <c r="AJ1595">
        <v>256.1730868874065</v>
      </c>
      <c r="AK1595">
        <v>243.72841474354129</v>
      </c>
      <c r="AL1595">
        <v>242.57964876072216</v>
      </c>
      <c r="AM1595">
        <v>219.94726119784164</v>
      </c>
      <c r="AN1595">
        <v>244.45840652837072</v>
      </c>
      <c r="AO1595">
        <v>267.39059596548447</v>
      </c>
      <c r="AP1595" t="s">
        <v>6079</v>
      </c>
      <c r="AQ1595" t="s">
        <v>6079</v>
      </c>
      <c r="AR1595" t="s">
        <v>6079</v>
      </c>
      <c r="AS1595" t="s">
        <v>6079</v>
      </c>
      <c r="AT1595">
        <v>277.5051218232594</v>
      </c>
      <c r="AU1595">
        <v>283.38405279804982</v>
      </c>
      <c r="AV1595">
        <v>270.62414362523543</v>
      </c>
      <c r="AW1595">
        <v>279.90430765938214</v>
      </c>
      <c r="AX1595">
        <v>277.94130802118934</v>
      </c>
      <c r="AY1595">
        <v>296.19025858239655</v>
      </c>
      <c r="AZ1595">
        <v>268.65328716053551</v>
      </c>
    </row>
    <row r="1596" spans="11:52" ht="14.4">
      <c r="K1596" t="s">
        <v>2503</v>
      </c>
      <c r="L1596" t="s">
        <v>2478</v>
      </c>
      <c r="M1596" t="s">
        <v>29</v>
      </c>
      <c r="N1596" t="s">
        <v>80</v>
      </c>
      <c r="O1596">
        <v>95.373609331434324</v>
      </c>
      <c r="P1596">
        <v>92.066554014321824</v>
      </c>
      <c r="Q1596">
        <v>102.41584901796639</v>
      </c>
      <c r="R1596">
        <v>101.56772983035481</v>
      </c>
      <c r="S1596">
        <v>99.423997950904635</v>
      </c>
      <c r="T1596">
        <v>103.85241571565936</v>
      </c>
      <c r="U1596">
        <v>100.3560982346862</v>
      </c>
      <c r="V1596">
        <v>99.111315955096714</v>
      </c>
      <c r="W1596">
        <v>104.28743006459533</v>
      </c>
      <c r="X1596">
        <v>105.29479490420154</v>
      </c>
      <c r="Y1596">
        <v>107.82161808588668</v>
      </c>
      <c r="Z1596">
        <v>108.93821387988358</v>
      </c>
      <c r="AA1596">
        <v>109.36419120719296</v>
      </c>
      <c r="AB1596">
        <v>113.27624369691164</v>
      </c>
      <c r="AC1596">
        <v>115.70240808649601</v>
      </c>
      <c r="AD1596">
        <v>111.49033875217232</v>
      </c>
      <c r="AE1596">
        <v>118.22320384953476</v>
      </c>
      <c r="AF1596">
        <v>127.22363689612683</v>
      </c>
      <c r="AG1596">
        <v>126.31725669301956</v>
      </c>
      <c r="AH1596">
        <v>128.15611638318899</v>
      </c>
      <c r="AI1596">
        <v>128.19872800009136</v>
      </c>
      <c r="AJ1596">
        <v>132.88566392548395</v>
      </c>
      <c r="AK1596">
        <v>128.52076289851888</v>
      </c>
      <c r="AL1596">
        <v>125.71300436467682</v>
      </c>
      <c r="AM1596">
        <v>120.21560571554268</v>
      </c>
      <c r="AN1596">
        <v>119.54071842774744</v>
      </c>
      <c r="AO1596">
        <v>121.72020861077662</v>
      </c>
      <c r="AP1596">
        <v>123.53948707484348</v>
      </c>
      <c r="AQ1596">
        <v>124.0809879338485</v>
      </c>
      <c r="AR1596">
        <v>129.2558253388153</v>
      </c>
      <c r="AS1596">
        <v>132.05885926092282</v>
      </c>
      <c r="AT1596">
        <v>133.05110529101995</v>
      </c>
      <c r="AU1596">
        <v>136.21397351133388</v>
      </c>
      <c r="AV1596">
        <v>136.64917612651686</v>
      </c>
      <c r="AW1596">
        <v>138.95127752034259</v>
      </c>
      <c r="AX1596">
        <v>145.11317256623414</v>
      </c>
      <c r="AY1596">
        <v>141.89998226303393</v>
      </c>
      <c r="AZ1596">
        <v>151.76349715612398</v>
      </c>
    </row>
    <row r="1597" spans="11:52" ht="14.4">
      <c r="K1597" t="s">
        <v>2504</v>
      </c>
      <c r="L1597" t="s">
        <v>2478</v>
      </c>
      <c r="M1597" t="s">
        <v>30</v>
      </c>
      <c r="N1597" t="s">
        <v>80</v>
      </c>
      <c r="O1597">
        <v>238.18910721461003</v>
      </c>
      <c r="P1597">
        <v>229.18828367558999</v>
      </c>
      <c r="Q1597">
        <v>229.86853570009004</v>
      </c>
      <c r="R1597">
        <v>226.20985947151999</v>
      </c>
      <c r="S1597">
        <v>224.20832183128996</v>
      </c>
      <c r="T1597">
        <v>215.172667289</v>
      </c>
      <c r="U1597">
        <v>211.54729247973</v>
      </c>
      <c r="V1597">
        <v>207.3003532454</v>
      </c>
      <c r="W1597">
        <v>205.85990775046</v>
      </c>
      <c r="X1597">
        <v>198.26536667034</v>
      </c>
      <c r="Y1597">
        <v>202.87854845647999</v>
      </c>
      <c r="Z1597">
        <v>200.46709809887005</v>
      </c>
      <c r="AA1597">
        <v>198.97833634174</v>
      </c>
      <c r="AB1597">
        <v>201.41035619182</v>
      </c>
      <c r="AC1597">
        <v>234.86259636787</v>
      </c>
      <c r="AD1597">
        <v>239.43433368693999</v>
      </c>
      <c r="AE1597">
        <v>237.61776352995005</v>
      </c>
      <c r="AF1597">
        <v>233.12677780608001</v>
      </c>
      <c r="AG1597">
        <v>232.88155230697001</v>
      </c>
      <c r="AH1597">
        <v>237.57213309212</v>
      </c>
      <c r="AI1597">
        <v>235.72155020361001</v>
      </c>
      <c r="AJ1597">
        <v>233.33930338968</v>
      </c>
      <c r="AK1597">
        <v>235.31206359602999</v>
      </c>
      <c r="AL1597">
        <v>248.57610861496997</v>
      </c>
      <c r="AM1597">
        <v>245.16827816611999</v>
      </c>
      <c r="AN1597">
        <v>249.49993199939999</v>
      </c>
      <c r="AO1597">
        <v>201.40456790229001</v>
      </c>
      <c r="AP1597">
        <v>208.27470577915</v>
      </c>
      <c r="AQ1597">
        <v>215.36212043171</v>
      </c>
      <c r="AR1597">
        <v>220.01282253939999</v>
      </c>
      <c r="AS1597">
        <v>222.15464571969</v>
      </c>
      <c r="AT1597">
        <v>226.04196618783999</v>
      </c>
      <c r="AU1597">
        <v>228.37304519942001</v>
      </c>
      <c r="AV1597">
        <v>219.84870574044001</v>
      </c>
      <c r="AW1597">
        <v>209.60005361667999</v>
      </c>
      <c r="AX1597">
        <v>207.94096157255001</v>
      </c>
      <c r="AY1597">
        <v>202.69566536261999</v>
      </c>
      <c r="AZ1597">
        <v>209.76614997425</v>
      </c>
    </row>
    <row r="1598" spans="11:52" ht="14.4">
      <c r="K1598" t="s">
        <v>2505</v>
      </c>
      <c r="L1598" t="s">
        <v>2478</v>
      </c>
      <c r="M1598" t="s">
        <v>100</v>
      </c>
      <c r="N1598" t="s">
        <v>80</v>
      </c>
      <c r="O1598">
        <v>22.144022351140546</v>
      </c>
      <c r="P1598">
        <v>21.422601827875436</v>
      </c>
      <c r="Q1598">
        <v>22.15198278924214</v>
      </c>
      <c r="R1598">
        <v>26.8421980842929</v>
      </c>
      <c r="S1598">
        <v>27.121898264442233</v>
      </c>
      <c r="T1598">
        <v>27.22278719164456</v>
      </c>
      <c r="U1598">
        <v>26.406399868732947</v>
      </c>
      <c r="V1598">
        <v>26.59413858204006</v>
      </c>
      <c r="W1598">
        <v>26.785910117654986</v>
      </c>
      <c r="X1598">
        <v>26.503168888301385</v>
      </c>
      <c r="Y1598">
        <v>25.817137489950571</v>
      </c>
      <c r="Z1598">
        <v>26.168764075082919</v>
      </c>
      <c r="AA1598">
        <v>26.147915809797141</v>
      </c>
      <c r="AB1598">
        <v>27.802519116024467</v>
      </c>
      <c r="AC1598">
        <v>27.358730903253516</v>
      </c>
      <c r="AD1598">
        <v>29.034316083292232</v>
      </c>
      <c r="AE1598">
        <v>29.198906593335906</v>
      </c>
      <c r="AF1598">
        <v>29.529017284385116</v>
      </c>
      <c r="AG1598">
        <v>29.495816618005374</v>
      </c>
      <c r="AH1598">
        <v>30.370186712713604</v>
      </c>
      <c r="AI1598">
        <v>30.480267524212572</v>
      </c>
      <c r="AJ1598">
        <v>31.672724014844238</v>
      </c>
      <c r="AK1598">
        <v>32.593333054284109</v>
      </c>
      <c r="AL1598">
        <v>32.831607056222495</v>
      </c>
      <c r="AM1598">
        <v>33.167376516777843</v>
      </c>
      <c r="AN1598">
        <v>34.775776276523636</v>
      </c>
      <c r="AO1598">
        <v>33.916601030006298</v>
      </c>
      <c r="AP1598">
        <v>34.513431344155848</v>
      </c>
      <c r="AQ1598">
        <v>34.748964378372918</v>
      </c>
      <c r="AR1598">
        <v>38.464200560719334</v>
      </c>
      <c r="AS1598">
        <v>38.312031742514606</v>
      </c>
      <c r="AT1598">
        <v>41.534688091136992</v>
      </c>
      <c r="AU1598">
        <v>41.871283731258835</v>
      </c>
      <c r="AV1598">
        <v>42.591431591069806</v>
      </c>
      <c r="AW1598">
        <v>43.258730795918368</v>
      </c>
      <c r="AX1598">
        <v>45.851132597159271</v>
      </c>
      <c r="AY1598">
        <v>46.878742080828403</v>
      </c>
      <c r="AZ1598">
        <v>50.608458175697393</v>
      </c>
    </row>
    <row r="1599" spans="11:52" ht="14.4">
      <c r="K1599" t="s">
        <v>2506</v>
      </c>
      <c r="L1599" t="s">
        <v>2478</v>
      </c>
      <c r="M1599" t="s">
        <v>31</v>
      </c>
      <c r="N1599" t="s">
        <v>80</v>
      </c>
      <c r="O1599">
        <v>913.43678127032206</v>
      </c>
      <c r="P1599">
        <v>935.6664915449802</v>
      </c>
      <c r="Q1599">
        <v>993.50682131010421</v>
      </c>
      <c r="R1599">
        <v>1013.7651045815122</v>
      </c>
      <c r="S1599">
        <v>1025.9408043556321</v>
      </c>
      <c r="T1599">
        <v>1000.3513635016412</v>
      </c>
      <c r="U1599">
        <v>1049.3792584058106</v>
      </c>
      <c r="V1599">
        <v>1060.6516485224245</v>
      </c>
      <c r="W1599">
        <v>1054.6589557838661</v>
      </c>
      <c r="X1599">
        <v>1015.625046783204</v>
      </c>
      <c r="Y1599">
        <v>1112.8607982105798</v>
      </c>
      <c r="Z1599">
        <v>1097.4232484767099</v>
      </c>
      <c r="AA1599">
        <v>1107.7892240143406</v>
      </c>
      <c r="AB1599">
        <v>1034.3590008148635</v>
      </c>
      <c r="AC1599">
        <v>1071.2163071193677</v>
      </c>
      <c r="AD1599">
        <v>1098.0106825440323</v>
      </c>
      <c r="AE1599">
        <v>1101.1888977782578</v>
      </c>
      <c r="AF1599">
        <v>707.62897212666076</v>
      </c>
      <c r="AG1599">
        <v>734.34041316268224</v>
      </c>
      <c r="AH1599">
        <v>710.85009387997502</v>
      </c>
      <c r="AI1599">
        <v>719.18492186494507</v>
      </c>
      <c r="AJ1599">
        <v>721.25533849048884</v>
      </c>
      <c r="AK1599">
        <v>760.63860401495583</v>
      </c>
      <c r="AL1599">
        <v>805.34608497868851</v>
      </c>
      <c r="AM1599">
        <v>788.87512934843005</v>
      </c>
      <c r="AN1599">
        <v>798.49228759937307</v>
      </c>
      <c r="AO1599">
        <v>861.58195570557314</v>
      </c>
      <c r="AP1599">
        <v>874.41722455815636</v>
      </c>
      <c r="AQ1599">
        <v>894.28750281340638</v>
      </c>
      <c r="AR1599">
        <v>798.86291378662588</v>
      </c>
      <c r="AS1599">
        <v>866.71842301673291</v>
      </c>
      <c r="AT1599">
        <v>880.7952530019403</v>
      </c>
      <c r="AU1599">
        <v>883.72730643580746</v>
      </c>
      <c r="AV1599">
        <v>808.39905921917295</v>
      </c>
      <c r="AW1599">
        <v>802.531101550823</v>
      </c>
      <c r="AX1599">
        <v>800.53120830768444</v>
      </c>
      <c r="AY1599">
        <v>796.23358218939859</v>
      </c>
      <c r="AZ1599">
        <v>794.19225483891228</v>
      </c>
    </row>
    <row r="1600" spans="11:52" ht="14.4">
      <c r="K1600" t="s">
        <v>2507</v>
      </c>
      <c r="L1600" t="s">
        <v>2478</v>
      </c>
      <c r="M1600" t="s">
        <v>32</v>
      </c>
      <c r="N1600" t="s">
        <v>80</v>
      </c>
      <c r="O1600" t="s">
        <v>6079</v>
      </c>
      <c r="P1600" t="s">
        <v>6079</v>
      </c>
      <c r="Q1600" t="s">
        <v>6079</v>
      </c>
      <c r="R1600" t="s">
        <v>6079</v>
      </c>
      <c r="S1600" t="s">
        <v>6079</v>
      </c>
      <c r="T1600">
        <v>14.549283000000001</v>
      </c>
      <c r="U1600">
        <v>17.225460999999999</v>
      </c>
      <c r="V1600">
        <v>17.531306000000001</v>
      </c>
      <c r="W1600">
        <v>17.254010000000001</v>
      </c>
      <c r="X1600">
        <v>17.445484</v>
      </c>
      <c r="Y1600">
        <v>17.74736</v>
      </c>
      <c r="Z1600">
        <v>17.214376999999999</v>
      </c>
      <c r="AA1600">
        <v>17.117730999999999</v>
      </c>
      <c r="AB1600">
        <v>17.482147999999999</v>
      </c>
      <c r="AC1600">
        <v>17.417622999999999</v>
      </c>
      <c r="AD1600">
        <v>17.269238999999999</v>
      </c>
      <c r="AE1600">
        <v>17.394724</v>
      </c>
      <c r="AF1600">
        <v>15.017588</v>
      </c>
      <c r="AG1600">
        <v>15.482707</v>
      </c>
      <c r="AH1600">
        <v>15.279222000000001</v>
      </c>
      <c r="AI1600">
        <v>15.540338999999999</v>
      </c>
      <c r="AJ1600">
        <v>16.302398</v>
      </c>
      <c r="AK1600">
        <v>19.449913793890001</v>
      </c>
      <c r="AL1600">
        <v>20.440867900880001</v>
      </c>
      <c r="AM1600">
        <v>20.46130664975</v>
      </c>
      <c r="AN1600">
        <v>23.622079204199999</v>
      </c>
      <c r="AO1600">
        <v>24.344427926430001</v>
      </c>
      <c r="AP1600">
        <v>25.58710239893</v>
      </c>
      <c r="AQ1600">
        <v>26.00972224401</v>
      </c>
      <c r="AR1600">
        <v>26.58630423468</v>
      </c>
      <c r="AS1600">
        <v>32.705326128679999</v>
      </c>
      <c r="AT1600">
        <v>32.50631086872</v>
      </c>
      <c r="AU1600">
        <v>33.612670344919998</v>
      </c>
      <c r="AV1600">
        <v>34.679813133639996</v>
      </c>
      <c r="AW1600">
        <v>34.787136993809995</v>
      </c>
      <c r="AX1600">
        <v>36.26748831479</v>
      </c>
      <c r="AY1600">
        <v>36.767324701620005</v>
      </c>
      <c r="AZ1600">
        <v>39.278523124129997</v>
      </c>
    </row>
    <row r="1601" spans="11:52" ht="14.4">
      <c r="K1601" t="s">
        <v>2508</v>
      </c>
      <c r="L1601" t="s">
        <v>2478</v>
      </c>
      <c r="M1601" t="s">
        <v>93</v>
      </c>
      <c r="N1601" t="s">
        <v>80</v>
      </c>
      <c r="O1601">
        <v>24.444264547069999</v>
      </c>
      <c r="P1601">
        <v>25.190723788380001</v>
      </c>
      <c r="Q1601">
        <v>25.912265389400002</v>
      </c>
      <c r="R1601">
        <v>26.093569887459999</v>
      </c>
      <c r="S1601">
        <v>27.176014477880003</v>
      </c>
      <c r="T1601">
        <v>27.71527334492</v>
      </c>
      <c r="U1601">
        <v>28.870034186889999</v>
      </c>
      <c r="V1601">
        <v>30.368757641070001</v>
      </c>
      <c r="W1601">
        <v>31.205761155529999</v>
      </c>
      <c r="X1601">
        <v>32.262924251459999</v>
      </c>
      <c r="Y1601">
        <v>33.734854697430002</v>
      </c>
      <c r="Z1601">
        <v>35.105476496500003</v>
      </c>
      <c r="AA1601">
        <v>36.067024010920001</v>
      </c>
      <c r="AB1601">
        <v>37.093072606809997</v>
      </c>
      <c r="AC1601">
        <v>37.476081152229995</v>
      </c>
      <c r="AD1601">
        <v>38.289670422380006</v>
      </c>
      <c r="AE1601">
        <v>38.940293170309999</v>
      </c>
      <c r="AF1601">
        <v>40.545453176999999</v>
      </c>
      <c r="AG1601">
        <v>41.237831237210003</v>
      </c>
      <c r="AH1601">
        <v>42.505213550599997</v>
      </c>
      <c r="AI1601">
        <v>42.463667109249997</v>
      </c>
      <c r="AJ1601">
        <v>42.675177894010005</v>
      </c>
      <c r="AK1601">
        <v>42.668081581289997</v>
      </c>
      <c r="AL1601">
        <v>43.600707730720003</v>
      </c>
      <c r="AM1601">
        <v>45.208896312599997</v>
      </c>
      <c r="AN1601">
        <v>46.904878294029999</v>
      </c>
      <c r="AO1601">
        <v>52.034073032130003</v>
      </c>
      <c r="AP1601">
        <v>53.583758549600006</v>
      </c>
      <c r="AQ1601">
        <v>55.392864972369992</v>
      </c>
      <c r="AR1601">
        <v>56.662887260330002</v>
      </c>
      <c r="AS1601">
        <v>56.448801651739998</v>
      </c>
      <c r="AT1601">
        <v>58.680954913760011</v>
      </c>
      <c r="AU1601">
        <v>59.916329081733011</v>
      </c>
      <c r="AV1601">
        <v>58.324269683849998</v>
      </c>
      <c r="AW1601">
        <v>59.278392977160003</v>
      </c>
      <c r="AX1601">
        <v>59.018741555929999</v>
      </c>
      <c r="AY1601">
        <v>60.134769318970001</v>
      </c>
      <c r="AZ1601">
        <v>62.528334134829997</v>
      </c>
    </row>
    <row r="1602" spans="11:52" ht="14.4">
      <c r="K1602" t="s">
        <v>2509</v>
      </c>
      <c r="L1602" t="s">
        <v>2510</v>
      </c>
      <c r="M1602" t="s">
        <v>13</v>
      </c>
      <c r="N1602" t="s">
        <v>80</v>
      </c>
      <c r="AG1602">
        <v>158.42063687702</v>
      </c>
      <c r="AH1602">
        <v>161.21965892114002</v>
      </c>
      <c r="AI1602">
        <v>164.24187051521</v>
      </c>
      <c r="AJ1602">
        <v>166.75603403521998</v>
      </c>
      <c r="AK1602">
        <v>165.08231988483001</v>
      </c>
      <c r="AL1602">
        <v>167.10577631222</v>
      </c>
      <c r="AM1602">
        <v>168.71219726151</v>
      </c>
      <c r="AN1602">
        <v>172.05268824657</v>
      </c>
      <c r="AO1602">
        <v>173.58987386776002</v>
      </c>
      <c r="AP1602">
        <v>177.78162064151002</v>
      </c>
      <c r="AQ1602">
        <v>183.65269065518001</v>
      </c>
      <c r="AR1602">
        <v>183.90327536363</v>
      </c>
      <c r="AS1602">
        <v>184.29874017470999</v>
      </c>
      <c r="AT1602">
        <v>190.84425257504</v>
      </c>
      <c r="AU1602">
        <v>192.88571908009001</v>
      </c>
      <c r="AV1602">
        <v>192.22161063931</v>
      </c>
      <c r="AW1602">
        <v>192.17642925461001</v>
      </c>
      <c r="AX1602">
        <v>192.72408926713001</v>
      </c>
      <c r="AY1602">
        <v>191.36173071741001</v>
      </c>
      <c r="AZ1602">
        <v>190.97518999651999</v>
      </c>
    </row>
    <row r="1603" spans="11:52" ht="14.4">
      <c r="K1603" t="s">
        <v>2511</v>
      </c>
      <c r="L1603" t="s">
        <v>2510</v>
      </c>
      <c r="M1603" t="s">
        <v>14</v>
      </c>
      <c r="N1603" t="s">
        <v>80</v>
      </c>
      <c r="AG1603">
        <v>275.09330293483004</v>
      </c>
      <c r="AH1603">
        <v>283.97252485897997</v>
      </c>
      <c r="AI1603">
        <v>287.06497151079998</v>
      </c>
      <c r="AJ1603">
        <v>292.80633718745997</v>
      </c>
      <c r="AK1603">
        <v>291.90839016004003</v>
      </c>
      <c r="AL1603">
        <v>293.59023744544993</v>
      </c>
      <c r="AM1603">
        <v>296.93559244405003</v>
      </c>
      <c r="AN1603">
        <v>302.42564375275998</v>
      </c>
      <c r="AO1603">
        <v>305.71848053601002</v>
      </c>
      <c r="AP1603">
        <v>311.33917270883001</v>
      </c>
      <c r="AQ1603">
        <v>304.9283014641</v>
      </c>
      <c r="AR1603">
        <v>323.7127445385309</v>
      </c>
      <c r="AS1603">
        <v>332.79730708138584</v>
      </c>
      <c r="AT1603">
        <v>338.49596157851357</v>
      </c>
      <c r="AU1603">
        <v>343.81695335571004</v>
      </c>
      <c r="AV1603">
        <v>347.65031746706006</v>
      </c>
      <c r="AW1603">
        <v>304.92848987897003</v>
      </c>
      <c r="AX1603">
        <v>306.57166139047996</v>
      </c>
      <c r="AY1603">
        <v>308.29605402908004</v>
      </c>
      <c r="AZ1603">
        <v>310.53385003108002</v>
      </c>
    </row>
    <row r="1604" spans="11:52" ht="14.4">
      <c r="K1604" t="s">
        <v>2512</v>
      </c>
      <c r="L1604" t="s">
        <v>2510</v>
      </c>
      <c r="M1604" t="s">
        <v>92</v>
      </c>
      <c r="N1604" t="s">
        <v>80</v>
      </c>
      <c r="AG1604">
        <v>6.9901360057265567</v>
      </c>
      <c r="AH1604">
        <v>8.1408170569587881</v>
      </c>
      <c r="AI1604">
        <v>8.3856876981286437</v>
      </c>
      <c r="AJ1604">
        <v>8.5721730238265668</v>
      </c>
      <c r="AK1604">
        <v>8.7331465385008684</v>
      </c>
      <c r="AL1604">
        <v>8.7988925247980365</v>
      </c>
      <c r="AM1604">
        <v>8.9684390019429383</v>
      </c>
      <c r="AN1604">
        <v>9.0498021270068509</v>
      </c>
      <c r="AO1604">
        <v>9.2463263114837915</v>
      </c>
      <c r="AP1604">
        <v>9.5920278147049789</v>
      </c>
      <c r="AQ1604">
        <v>9.9162664894160955</v>
      </c>
      <c r="AR1604">
        <v>10.138962572860212</v>
      </c>
      <c r="AS1604">
        <v>9.1772972696594728</v>
      </c>
      <c r="AT1604">
        <v>9.5880816034359349</v>
      </c>
      <c r="AU1604">
        <v>10.000313426730749</v>
      </c>
      <c r="AV1604">
        <v>10.153358216586565</v>
      </c>
      <c r="AW1604">
        <v>10.442212905205032</v>
      </c>
      <c r="AX1604">
        <v>12.816485836997648</v>
      </c>
      <c r="AY1604">
        <v>13.407949176807444</v>
      </c>
      <c r="AZ1604">
        <v>13.997398507004808</v>
      </c>
    </row>
    <row r="1605" spans="11:52" ht="14.4">
      <c r="K1605" t="s">
        <v>2513</v>
      </c>
      <c r="L1605" t="s">
        <v>2510</v>
      </c>
      <c r="M1605" t="s">
        <v>15</v>
      </c>
      <c r="N1605" t="s">
        <v>80</v>
      </c>
      <c r="AE1605" t="s">
        <v>6079</v>
      </c>
      <c r="AF1605" t="s">
        <v>6079</v>
      </c>
      <c r="AG1605">
        <v>10.809051999999999</v>
      </c>
      <c r="AH1605">
        <v>10.667403</v>
      </c>
      <c r="AI1605">
        <v>10.586192</v>
      </c>
      <c r="AJ1605">
        <v>10.298522999999999</v>
      </c>
      <c r="AK1605">
        <v>10.280476</v>
      </c>
      <c r="AL1605">
        <v>9.4650388010000004</v>
      </c>
      <c r="AM1605">
        <v>9.4020580169999999</v>
      </c>
      <c r="AN1605">
        <v>9.0724575089999995</v>
      </c>
      <c r="AO1605">
        <v>9.0654935099999996</v>
      </c>
      <c r="AP1605">
        <v>9.032432536</v>
      </c>
      <c r="AQ1605">
        <v>8.5883763609999999</v>
      </c>
      <c r="AR1605">
        <v>8.2889769227799999</v>
      </c>
      <c r="AS1605">
        <v>8.3139597263500011</v>
      </c>
      <c r="AT1605">
        <v>8.3532044265399996</v>
      </c>
      <c r="AU1605">
        <v>8.3310733540000008</v>
      </c>
      <c r="AV1605">
        <v>8.349337653800001</v>
      </c>
      <c r="AW1605">
        <v>8.3651885250000007</v>
      </c>
      <c r="AX1605">
        <v>8.3662503130000001</v>
      </c>
      <c r="AY1605">
        <v>8.3272170190000008</v>
      </c>
      <c r="AZ1605">
        <v>8.3125516589999986</v>
      </c>
    </row>
    <row r="1606" spans="11:52" ht="14.4">
      <c r="K1606" t="s">
        <v>2514</v>
      </c>
      <c r="L1606" t="s">
        <v>2510</v>
      </c>
      <c r="M1606" t="s">
        <v>91</v>
      </c>
      <c r="N1606" t="s">
        <v>80</v>
      </c>
      <c r="AG1606">
        <v>45.354838889737231</v>
      </c>
      <c r="AH1606">
        <v>48.786100657562784</v>
      </c>
      <c r="AI1606">
        <v>48.808280808684543</v>
      </c>
      <c r="AJ1606">
        <v>50.33725287645624</v>
      </c>
      <c r="AK1606">
        <v>47.298000024091976</v>
      </c>
      <c r="AL1606">
        <v>48.785310971765149</v>
      </c>
      <c r="AM1606">
        <v>48.858240786031651</v>
      </c>
      <c r="AN1606">
        <v>51.323486538373594</v>
      </c>
      <c r="AO1606">
        <v>52.197437839957153</v>
      </c>
      <c r="AP1606">
        <v>54.801020799278099</v>
      </c>
      <c r="AQ1606">
        <v>56.16599227217101</v>
      </c>
      <c r="AR1606">
        <v>58.980306485195911</v>
      </c>
      <c r="AS1606">
        <v>61.170181232328211</v>
      </c>
      <c r="AT1606">
        <v>61.270739874408825</v>
      </c>
      <c r="AU1606">
        <v>62.380289225548907</v>
      </c>
      <c r="AV1606">
        <v>64.043570246890027</v>
      </c>
      <c r="AW1606">
        <v>66.21685415724501</v>
      </c>
      <c r="AX1606">
        <v>67.169966491702468</v>
      </c>
      <c r="AY1606">
        <v>66.175608469534495</v>
      </c>
      <c r="AZ1606">
        <v>66.149248682373397</v>
      </c>
    </row>
    <row r="1607" spans="11:52" ht="14.4">
      <c r="K1607" t="s">
        <v>2515</v>
      </c>
      <c r="L1607" t="s">
        <v>2510</v>
      </c>
      <c r="M1607" t="s">
        <v>16</v>
      </c>
      <c r="N1607" t="s">
        <v>80</v>
      </c>
      <c r="AG1607">
        <v>483.00004571144598</v>
      </c>
      <c r="AH1607">
        <v>492.787062586128</v>
      </c>
      <c r="AI1607">
        <v>500.11374072405999</v>
      </c>
      <c r="AJ1607">
        <v>502.68299477449</v>
      </c>
      <c r="AK1607">
        <v>509.910241579287</v>
      </c>
      <c r="AL1607">
        <v>511.83170601234303</v>
      </c>
      <c r="AM1607">
        <v>518.350845322655</v>
      </c>
      <c r="AN1607">
        <v>525.5413762805531</v>
      </c>
      <c r="AO1607">
        <v>527.46201865678199</v>
      </c>
      <c r="AP1607">
        <v>535.1835883064449</v>
      </c>
      <c r="AQ1607">
        <v>543.34494220052306</v>
      </c>
      <c r="AR1607">
        <v>545.51564439593096</v>
      </c>
      <c r="AS1607">
        <v>550.75491174253887</v>
      </c>
      <c r="AT1607">
        <v>555.57447120973802</v>
      </c>
      <c r="AU1607">
        <v>556.08332245657289</v>
      </c>
      <c r="AV1607">
        <v>554.0708462388701</v>
      </c>
      <c r="AW1607">
        <v>552.30612649017314</v>
      </c>
      <c r="AX1607">
        <v>551.49711546068897</v>
      </c>
      <c r="AY1607">
        <v>551.61007697777791</v>
      </c>
      <c r="AZ1607">
        <v>548.41852945079904</v>
      </c>
    </row>
    <row r="1608" spans="11:52" ht="14.4">
      <c r="K1608" t="s">
        <v>2516</v>
      </c>
      <c r="L1608" t="s">
        <v>2510</v>
      </c>
      <c r="M1608" t="s">
        <v>17</v>
      </c>
      <c r="N1608" t="s">
        <v>80</v>
      </c>
      <c r="AG1608">
        <v>73.066058046405985</v>
      </c>
      <c r="AH1608">
        <v>73.399697956018542</v>
      </c>
      <c r="AI1608">
        <v>72.780291166578721</v>
      </c>
      <c r="AJ1608">
        <v>73.031480690756879</v>
      </c>
      <c r="AK1608">
        <v>69.457686671435837</v>
      </c>
      <c r="AL1608">
        <v>71.243669299841656</v>
      </c>
      <c r="AM1608">
        <v>71.266666865689885</v>
      </c>
      <c r="AN1608">
        <v>73.501146190634188</v>
      </c>
      <c r="AO1608">
        <v>74.820982769471456</v>
      </c>
      <c r="AP1608">
        <v>74.627478854894974</v>
      </c>
      <c r="AQ1608">
        <v>74.049940307859075</v>
      </c>
      <c r="AR1608">
        <v>74.718887609328448</v>
      </c>
      <c r="AS1608">
        <v>73.37544605527097</v>
      </c>
      <c r="AT1608">
        <v>71.584564816763901</v>
      </c>
      <c r="AU1608">
        <v>70.920182782733832</v>
      </c>
      <c r="AV1608">
        <v>72.535415505610175</v>
      </c>
      <c r="AW1608">
        <v>69.781125528147939</v>
      </c>
      <c r="AX1608">
        <v>51.389800387509737</v>
      </c>
      <c r="AY1608">
        <v>51.468363222290179</v>
      </c>
      <c r="AZ1608">
        <v>52.964945267757521</v>
      </c>
    </row>
    <row r="1609" spans="11:52" ht="14.4">
      <c r="K1609" t="s">
        <v>2517</v>
      </c>
      <c r="L1609" t="s">
        <v>2510</v>
      </c>
      <c r="M1609" t="s">
        <v>97</v>
      </c>
      <c r="N1609" t="s">
        <v>80</v>
      </c>
      <c r="O1609" t="s">
        <v>6079</v>
      </c>
      <c r="P1609" t="s">
        <v>6079</v>
      </c>
      <c r="Q1609" t="s">
        <v>6079</v>
      </c>
      <c r="R1609" t="s">
        <v>6079</v>
      </c>
      <c r="S1609" t="s">
        <v>6079</v>
      </c>
      <c r="T1609" t="s">
        <v>6079</v>
      </c>
      <c r="AG1609">
        <v>13.146048916262064</v>
      </c>
      <c r="AH1609">
        <v>13.24777077896564</v>
      </c>
      <c r="AI1609">
        <v>13.35972660340151</v>
      </c>
      <c r="AJ1609">
        <v>13.810640909858776</v>
      </c>
      <c r="AK1609">
        <v>13.828465348551488</v>
      </c>
      <c r="AL1609">
        <v>13.818569560424743</v>
      </c>
      <c r="AM1609">
        <v>13.877409527089934</v>
      </c>
      <c r="AN1609">
        <v>13.991278934470801</v>
      </c>
      <c r="AO1609">
        <v>13.191119062989999</v>
      </c>
      <c r="AP1609">
        <v>13.39999447155</v>
      </c>
      <c r="AQ1609">
        <v>13.525721251669999</v>
      </c>
      <c r="AR1609">
        <v>13.791321835655401</v>
      </c>
      <c r="AS1609">
        <v>14.989800797789805</v>
      </c>
      <c r="AT1609">
        <v>15.366618400396799</v>
      </c>
      <c r="AU1609">
        <v>15.7207135752314</v>
      </c>
      <c r="AV1609">
        <v>15.957350293624099</v>
      </c>
      <c r="AW1609">
        <v>16.004998347594</v>
      </c>
      <c r="AX1609">
        <v>16.2206447678385</v>
      </c>
      <c r="AY1609">
        <v>16.377254346731302</v>
      </c>
      <c r="AZ1609">
        <v>16.502296925326998</v>
      </c>
    </row>
    <row r="1610" spans="11:52" ht="14.4">
      <c r="K1610" t="s">
        <v>2518</v>
      </c>
      <c r="L1610" t="s">
        <v>2510</v>
      </c>
      <c r="M1610" t="s">
        <v>18</v>
      </c>
      <c r="N1610" t="s">
        <v>80</v>
      </c>
      <c r="AG1610">
        <v>1165.6487671242519</v>
      </c>
      <c r="AH1610">
        <v>1171.162179016244</v>
      </c>
      <c r="AI1610">
        <v>1173.7251908846315</v>
      </c>
      <c r="AJ1610">
        <v>1189.1821594133685</v>
      </c>
      <c r="AK1610">
        <v>1157.858745145393</v>
      </c>
      <c r="AL1610">
        <v>1151.1386971977599</v>
      </c>
      <c r="AM1610">
        <v>1139.3752597395001</v>
      </c>
      <c r="AN1610">
        <v>1056.8295040999301</v>
      </c>
      <c r="AO1610">
        <v>1145.0500689570802</v>
      </c>
      <c r="AP1610">
        <v>1167.3765091877001</v>
      </c>
      <c r="AQ1610">
        <v>1164.90507346356</v>
      </c>
      <c r="AR1610">
        <v>1179.8472228200801</v>
      </c>
      <c r="AS1610">
        <v>1202.69235506627</v>
      </c>
      <c r="AT1610">
        <v>1221.8138398844301</v>
      </c>
      <c r="AU1610">
        <v>1227.9617141630699</v>
      </c>
      <c r="AV1610">
        <v>1216.1475932010001</v>
      </c>
      <c r="AW1610">
        <v>1214.66690713</v>
      </c>
      <c r="AX1610">
        <v>1230.749973343</v>
      </c>
      <c r="AY1610">
        <v>1220.392450476</v>
      </c>
      <c r="AZ1610">
        <v>1217.07235483</v>
      </c>
    </row>
    <row r="1611" spans="11:52" ht="14.4">
      <c r="K1611" t="s">
        <v>2519</v>
      </c>
      <c r="L1611" t="s">
        <v>2510</v>
      </c>
      <c r="M1611" t="s">
        <v>34</v>
      </c>
      <c r="N1611" t="s">
        <v>80</v>
      </c>
      <c r="AG1611">
        <v>7671.5056881608334</v>
      </c>
      <c r="AH1611">
        <v>7674.127597964587</v>
      </c>
      <c r="AI1611">
        <v>7783.3976351492493</v>
      </c>
      <c r="AJ1611">
        <v>7970.930434014379</v>
      </c>
      <c r="AK1611">
        <v>6108.7178677686779</v>
      </c>
      <c r="AL1611">
        <v>6169.7371267125482</v>
      </c>
      <c r="AM1611">
        <v>6168.2637231257613</v>
      </c>
      <c r="AN1611">
        <v>6158.3420259961349</v>
      </c>
      <c r="AO1611">
        <v>6317.3809647318021</v>
      </c>
      <c r="AP1611">
        <v>6281.2947272038309</v>
      </c>
      <c r="AQ1611">
        <v>6337.4555651950886</v>
      </c>
      <c r="AR1611">
        <v>6380.8380374374647</v>
      </c>
      <c r="AS1611">
        <v>6451.7959010877967</v>
      </c>
      <c r="AT1611">
        <v>6652.1756727398324</v>
      </c>
      <c r="AU1611">
        <v>6639.7010732309236</v>
      </c>
      <c r="AV1611">
        <v>6638.1891607040898</v>
      </c>
      <c r="AW1611">
        <v>6651.8205772095907</v>
      </c>
      <c r="AX1611">
        <v>6665.1256464469752</v>
      </c>
      <c r="AY1611">
        <v>6673.5428938419382</v>
      </c>
      <c r="AZ1611">
        <v>6687.6512175829566</v>
      </c>
    </row>
    <row r="1612" spans="11:52" ht="14.4">
      <c r="K1612" t="s">
        <v>2520</v>
      </c>
      <c r="L1612" t="s">
        <v>2510</v>
      </c>
      <c r="M1612" t="s">
        <v>19</v>
      </c>
      <c r="N1612" t="s">
        <v>80</v>
      </c>
      <c r="AG1612">
        <v>194.50047985382</v>
      </c>
      <c r="AH1612">
        <v>192.50053830959001</v>
      </c>
      <c r="AI1612">
        <v>193.05530113936001</v>
      </c>
      <c r="AJ1612">
        <v>195.55120459438001</v>
      </c>
      <c r="AK1612">
        <v>188.80500563932</v>
      </c>
      <c r="AL1612">
        <v>195.83220750405999</v>
      </c>
      <c r="AM1612">
        <v>197.18268202941999</v>
      </c>
      <c r="AN1612">
        <v>203.39529679367001</v>
      </c>
      <c r="AO1612">
        <v>198.14741078539001</v>
      </c>
      <c r="AP1612">
        <v>201.34186320128001</v>
      </c>
      <c r="AQ1612">
        <v>204.00326978800999</v>
      </c>
      <c r="AR1612">
        <v>205.45356647899999</v>
      </c>
      <c r="AS1612">
        <v>207.88967432013001</v>
      </c>
      <c r="AT1612">
        <v>205.51643209252072</v>
      </c>
      <c r="AU1612">
        <v>201.32570126773001</v>
      </c>
      <c r="AV1612">
        <v>202.24722740153004</v>
      </c>
      <c r="AW1612">
        <v>198.74528521817001</v>
      </c>
      <c r="AX1612">
        <v>196.57608607447</v>
      </c>
      <c r="AY1612">
        <v>199.03077990870003</v>
      </c>
      <c r="AZ1612">
        <v>202.33529778817001</v>
      </c>
    </row>
    <row r="1613" spans="11:52" ht="14.4">
      <c r="K1613" t="s">
        <v>2521</v>
      </c>
      <c r="L1613" t="s">
        <v>2510</v>
      </c>
      <c r="M1613" t="s">
        <v>20</v>
      </c>
      <c r="N1613" t="s">
        <v>80</v>
      </c>
      <c r="AG1613">
        <v>1751.49733778667</v>
      </c>
      <c r="AH1613">
        <v>1771.79964777999</v>
      </c>
      <c r="AI1613">
        <v>1802.9200017022699</v>
      </c>
      <c r="AJ1613">
        <v>1837.89178336908</v>
      </c>
      <c r="AK1613">
        <v>1838.1386896305701</v>
      </c>
      <c r="AL1613">
        <v>1863.3947132351104</v>
      </c>
      <c r="AM1613">
        <v>1870.0398191408001</v>
      </c>
      <c r="AN1613">
        <v>1893.7134008998901</v>
      </c>
      <c r="AO1613">
        <v>1908.8180466352003</v>
      </c>
      <c r="AP1613">
        <v>1944.0030325903599</v>
      </c>
      <c r="AQ1613">
        <v>1973.4183938266001</v>
      </c>
      <c r="AR1613">
        <v>1979.71110915742</v>
      </c>
      <c r="AS1613">
        <v>2002.29201337278</v>
      </c>
      <c r="AT1613">
        <v>2024.45707001545</v>
      </c>
      <c r="AU1613">
        <v>2004.7134346408495</v>
      </c>
      <c r="AV1613">
        <v>2021.41064013708</v>
      </c>
      <c r="AW1613">
        <v>2054.7841295851899</v>
      </c>
      <c r="AX1613">
        <v>2078.31602421961</v>
      </c>
      <c r="AY1613">
        <v>2081.6399112856298</v>
      </c>
      <c r="AZ1613">
        <v>2072.8220155362401</v>
      </c>
    </row>
    <row r="1614" spans="11:52" ht="14.4">
      <c r="K1614" t="s">
        <v>2522</v>
      </c>
      <c r="L1614" t="s">
        <v>2510</v>
      </c>
      <c r="M1614" t="s">
        <v>21</v>
      </c>
      <c r="N1614" t="s">
        <v>80</v>
      </c>
      <c r="AG1614">
        <v>1733.6240793418167</v>
      </c>
      <c r="AH1614">
        <v>1692.4809448744172</v>
      </c>
      <c r="AI1614">
        <v>1746.0708493507625</v>
      </c>
      <c r="AJ1614">
        <v>1804.9437001616664</v>
      </c>
      <c r="AK1614">
        <v>1729.2248442359639</v>
      </c>
      <c r="AL1614">
        <v>1683.4081076071916</v>
      </c>
      <c r="AM1614">
        <v>1696.3498037029181</v>
      </c>
      <c r="AN1614">
        <v>1716.1390320821745</v>
      </c>
    </row>
    <row r="1615" spans="11:52" ht="14.4">
      <c r="K1615" t="s">
        <v>2523</v>
      </c>
      <c r="L1615" t="s">
        <v>2510</v>
      </c>
      <c r="M1615" t="s">
        <v>22</v>
      </c>
      <c r="N1615" t="s">
        <v>80</v>
      </c>
      <c r="AG1615">
        <v>86.176624700999994</v>
      </c>
      <c r="AH1615">
        <v>82.542441123000003</v>
      </c>
      <c r="AI1615">
        <v>81.124267867</v>
      </c>
      <c r="AJ1615">
        <v>79.679616632709994</v>
      </c>
      <c r="AK1615">
        <v>78.742327874980006</v>
      </c>
      <c r="AL1615">
        <v>75.713284626000004</v>
      </c>
      <c r="AM1615">
        <v>75.333879968999995</v>
      </c>
      <c r="AN1615">
        <v>69.631563935000003</v>
      </c>
      <c r="AO1615">
        <v>68.917771013999996</v>
      </c>
      <c r="AP1615">
        <v>55.056079973000003</v>
      </c>
      <c r="AQ1615">
        <v>49.864001704000003</v>
      </c>
      <c r="AR1615">
        <v>46.677841297000001</v>
      </c>
      <c r="AS1615">
        <v>46.31276605</v>
      </c>
      <c r="AT1615">
        <v>46.061465234000003</v>
      </c>
      <c r="AU1615">
        <v>45.925451690999999</v>
      </c>
      <c r="AV1615">
        <v>45.667217844</v>
      </c>
      <c r="AW1615">
        <v>44.453267531000002</v>
      </c>
      <c r="AX1615">
        <v>44.604904773999998</v>
      </c>
      <c r="AY1615">
        <v>44.087955244</v>
      </c>
      <c r="AZ1615">
        <v>41.700161833000003</v>
      </c>
    </row>
    <row r="1616" spans="11:52" ht="14.4">
      <c r="K1616" t="s">
        <v>2524</v>
      </c>
      <c r="L1616" t="s">
        <v>2510</v>
      </c>
      <c r="M1616" t="s">
        <v>90</v>
      </c>
      <c r="N1616" t="s">
        <v>80</v>
      </c>
      <c r="AG1616">
        <v>13.375084106116658</v>
      </c>
      <c r="AH1616">
        <v>13.671886882788314</v>
      </c>
      <c r="AI1616">
        <v>13.661891330245579</v>
      </c>
      <c r="AJ1616">
        <v>13.926266612894684</v>
      </c>
      <c r="AK1616">
        <v>13.64103611394007</v>
      </c>
      <c r="AL1616">
        <v>13.63142800861864</v>
      </c>
      <c r="AM1616">
        <v>13.70365213859459</v>
      </c>
      <c r="AN1616">
        <v>13.647954903919544</v>
      </c>
      <c r="AO1616">
        <v>13.631564140995971</v>
      </c>
      <c r="AP1616">
        <v>13.853333364510831</v>
      </c>
      <c r="AQ1616">
        <v>14.001045754919948</v>
      </c>
      <c r="AR1616">
        <v>13.965273870884561</v>
      </c>
      <c r="AS1616">
        <v>14.00972409612358</v>
      </c>
      <c r="AT1616">
        <v>14.426501334956908</v>
      </c>
      <c r="AU1616">
        <v>14.55686295611377</v>
      </c>
      <c r="AV1616">
        <v>14.713763256717307</v>
      </c>
      <c r="AW1616">
        <v>14.906927462509998</v>
      </c>
      <c r="AX1616">
        <v>15.424762530900001</v>
      </c>
      <c r="AY1616">
        <v>15.956203523759998</v>
      </c>
      <c r="AZ1616">
        <v>16.383263861110002</v>
      </c>
    </row>
    <row r="1617" spans="11:52" ht="14.4">
      <c r="K1617" t="s">
        <v>2525</v>
      </c>
      <c r="L1617" t="s">
        <v>2510</v>
      </c>
      <c r="M1617" t="s">
        <v>23</v>
      </c>
      <c r="N1617" t="s">
        <v>80</v>
      </c>
      <c r="AG1617">
        <v>19.698317082102477</v>
      </c>
      <c r="AH1617">
        <v>20.140250247759671</v>
      </c>
      <c r="AI1617">
        <v>22.22762115598065</v>
      </c>
      <c r="AJ1617">
        <v>24.619837424887297</v>
      </c>
      <c r="AK1617">
        <v>23.751559531309368</v>
      </c>
      <c r="AL1617">
        <v>24.854397922867239</v>
      </c>
      <c r="AM1617">
        <v>24.495104008551959</v>
      </c>
      <c r="AN1617">
        <v>22.275415508038144</v>
      </c>
      <c r="AO1617">
        <v>27.033720896542516</v>
      </c>
      <c r="AP1617">
        <v>28.39872681652923</v>
      </c>
      <c r="AQ1617">
        <v>29.382144516588468</v>
      </c>
      <c r="AR1617">
        <v>28.645970511235404</v>
      </c>
      <c r="AS1617">
        <v>28.731070683814263</v>
      </c>
      <c r="AT1617">
        <v>29.393090740625631</v>
      </c>
      <c r="AU1617">
        <v>29.133823603074521</v>
      </c>
      <c r="AV1617">
        <v>28.932662406752815</v>
      </c>
      <c r="AW1617">
        <v>30.512195098664034</v>
      </c>
      <c r="AX1617">
        <v>32.04933484985078</v>
      </c>
      <c r="AY1617">
        <v>32.389662180459567</v>
      </c>
      <c r="AZ1617">
        <v>33.229897423325497</v>
      </c>
    </row>
    <row r="1618" spans="11:52" ht="14.4">
      <c r="K1618" t="s">
        <v>2526</v>
      </c>
      <c r="L1618" t="s">
        <v>2510</v>
      </c>
      <c r="M1618" t="s">
        <v>24</v>
      </c>
      <c r="N1618" t="s">
        <v>80</v>
      </c>
      <c r="AG1618">
        <v>87.83857070398615</v>
      </c>
      <c r="AH1618">
        <v>86.697949057398318</v>
      </c>
      <c r="AI1618">
        <v>87.154984946461951</v>
      </c>
      <c r="AJ1618">
        <v>88.600078276186835</v>
      </c>
      <c r="AK1618">
        <v>87.141060459959306</v>
      </c>
      <c r="AL1618">
        <v>85.349273463988865</v>
      </c>
      <c r="AM1618">
        <v>85.170753663299678</v>
      </c>
      <c r="AN1618">
        <v>85.419771883229373</v>
      </c>
      <c r="AO1618">
        <v>85.321660804154661</v>
      </c>
      <c r="AP1618">
        <v>83.954934517142135</v>
      </c>
      <c r="AQ1618">
        <v>83.269033550624982</v>
      </c>
      <c r="AR1618">
        <v>82.649127464094022</v>
      </c>
      <c r="AS1618">
        <v>83.385172056700654</v>
      </c>
      <c r="AT1618">
        <v>82.203826080928948</v>
      </c>
      <c r="AU1618">
        <v>80.367323144535973</v>
      </c>
      <c r="AV1618">
        <v>79.838287859839994</v>
      </c>
      <c r="AW1618">
        <v>88.700233815755269</v>
      </c>
      <c r="AX1618">
        <v>89.620727627423662</v>
      </c>
      <c r="AY1618">
        <v>94.023180227848599</v>
      </c>
      <c r="AZ1618">
        <v>96.210702893790014</v>
      </c>
    </row>
    <row r="1619" spans="11:52" ht="14.4">
      <c r="K1619" t="s">
        <v>2527</v>
      </c>
      <c r="L1619" t="s">
        <v>2510</v>
      </c>
      <c r="M1619" t="s">
        <v>1386</v>
      </c>
      <c r="N1619" t="s">
        <v>80</v>
      </c>
      <c r="O1619" t="s">
        <v>6079</v>
      </c>
      <c r="P1619" t="s">
        <v>6079</v>
      </c>
      <c r="Q1619" t="s">
        <v>6079</v>
      </c>
      <c r="R1619" t="s">
        <v>6079</v>
      </c>
      <c r="S1619" t="s">
        <v>6079</v>
      </c>
      <c r="T1619" t="s">
        <v>6079</v>
      </c>
      <c r="U1619" t="s">
        <v>6079</v>
      </c>
      <c r="V1619" t="s">
        <v>6079</v>
      </c>
      <c r="W1619" t="s">
        <v>6079</v>
      </c>
      <c r="X1619" t="s">
        <v>6079</v>
      </c>
      <c r="Y1619" t="s">
        <v>6079</v>
      </c>
      <c r="Z1619" t="s">
        <v>6079</v>
      </c>
      <c r="AA1619" t="s">
        <v>6079</v>
      </c>
      <c r="AG1619">
        <v>8.4429505482181817</v>
      </c>
      <c r="AH1619">
        <v>8.3882957805151737</v>
      </c>
      <c r="AI1619">
        <v>9.0284376895336784</v>
      </c>
      <c r="AJ1619">
        <v>8.8046971397938147</v>
      </c>
      <c r="AK1619">
        <v>7.7701751107133683</v>
      </c>
      <c r="AL1619">
        <v>8.1015254767824967</v>
      </c>
      <c r="AM1619">
        <v>8.4016040354438974</v>
      </c>
      <c r="AN1619">
        <v>9.4300752516399751</v>
      </c>
      <c r="AO1619">
        <v>10.413288679945982</v>
      </c>
      <c r="AP1619">
        <v>11.2471731734471</v>
      </c>
      <c r="AQ1619">
        <v>11.425015447276341</v>
      </c>
      <c r="AR1619">
        <v>12.054037887723576</v>
      </c>
      <c r="AS1619">
        <v>12.808643759626758</v>
      </c>
      <c r="AT1619">
        <v>13.494448046558674</v>
      </c>
      <c r="AU1619">
        <v>13.664546167210789</v>
      </c>
      <c r="AV1619">
        <v>12.873412644521451</v>
      </c>
      <c r="AW1619">
        <v>13.299397933580575</v>
      </c>
      <c r="AX1619">
        <v>13.355871037868193</v>
      </c>
      <c r="AY1619">
        <v>13.868354252256728</v>
      </c>
      <c r="AZ1619">
        <v>13.508506312963457</v>
      </c>
    </row>
    <row r="1620" spans="11:52" ht="14.4">
      <c r="K1620" t="s">
        <v>2528</v>
      </c>
      <c r="L1620" t="s">
        <v>2510</v>
      </c>
      <c r="M1620" t="s">
        <v>25</v>
      </c>
      <c r="N1620" t="s">
        <v>80</v>
      </c>
      <c r="AG1620">
        <v>514.818488344</v>
      </c>
      <c r="AH1620">
        <v>511.67289865999999</v>
      </c>
      <c r="AI1620">
        <v>514.82084447900002</v>
      </c>
      <c r="AJ1620">
        <v>519.76240953299998</v>
      </c>
      <c r="AK1620">
        <v>513.39774160100001</v>
      </c>
      <c r="AL1620">
        <v>516.99169393499994</v>
      </c>
      <c r="AM1620">
        <v>518.648520491</v>
      </c>
      <c r="AN1620">
        <v>509.30068547600001</v>
      </c>
      <c r="AO1620">
        <v>539.57883986599995</v>
      </c>
      <c r="AP1620">
        <v>549.67299160000005</v>
      </c>
      <c r="AQ1620">
        <v>555.46575424100001</v>
      </c>
      <c r="AR1620">
        <v>561.05760951699995</v>
      </c>
      <c r="AS1620">
        <v>565.18754250799998</v>
      </c>
      <c r="AT1620">
        <v>577.29974858499997</v>
      </c>
      <c r="AU1620">
        <v>582.23295551800004</v>
      </c>
      <c r="AV1620">
        <v>581.21517767</v>
      </c>
      <c r="AW1620">
        <v>578.34072818699997</v>
      </c>
      <c r="AX1620">
        <v>576.63553519599998</v>
      </c>
      <c r="AY1620">
        <v>573.10001002900003</v>
      </c>
      <c r="AZ1620">
        <v>572.95675829000004</v>
      </c>
    </row>
    <row r="1621" spans="11:52" ht="14.4">
      <c r="K1621" t="s">
        <v>5676</v>
      </c>
      <c r="L1621" t="s">
        <v>2510</v>
      </c>
      <c r="M1621" t="s">
        <v>5610</v>
      </c>
      <c r="N1621" t="s">
        <v>80</v>
      </c>
      <c r="AO1621">
        <v>18.673648466395715</v>
      </c>
      <c r="AP1621" t="s">
        <v>6079</v>
      </c>
      <c r="AQ1621" t="s">
        <v>6079</v>
      </c>
      <c r="AR1621" t="s">
        <v>6079</v>
      </c>
      <c r="AS1621" t="s">
        <v>6079</v>
      </c>
      <c r="AT1621">
        <v>21.341930999094835</v>
      </c>
      <c r="AU1621">
        <v>22.223086144829505</v>
      </c>
      <c r="AV1621">
        <v>21.500188964700371</v>
      </c>
      <c r="AW1621">
        <v>21.177417946659599</v>
      </c>
      <c r="AX1621">
        <v>21.016432634381591</v>
      </c>
      <c r="AY1621">
        <v>20.896964732043099</v>
      </c>
      <c r="AZ1621">
        <v>21.248924572697607</v>
      </c>
    </row>
    <row r="1622" spans="11:52" ht="14.4">
      <c r="K1622" t="s">
        <v>2529</v>
      </c>
      <c r="L1622" t="s">
        <v>2510</v>
      </c>
      <c r="M1622" t="s">
        <v>98</v>
      </c>
      <c r="N1622" t="s">
        <v>80</v>
      </c>
      <c r="AG1622">
        <v>6.6094499999999998</v>
      </c>
      <c r="AH1622">
        <v>6.8134920000000001</v>
      </c>
      <c r="AI1622">
        <v>7.0426679999999999</v>
      </c>
      <c r="AJ1622">
        <v>7.204853</v>
      </c>
      <c r="AK1622">
        <v>7.3866139999999998</v>
      </c>
      <c r="AL1622">
        <v>7.6143369999999999</v>
      </c>
      <c r="AM1622">
        <v>7.7812150000000004</v>
      </c>
      <c r="AN1622">
        <v>7.9083490000000003</v>
      </c>
      <c r="AO1622">
        <v>8.0354179999999999</v>
      </c>
      <c r="AP1622">
        <v>8.2830910000000006</v>
      </c>
      <c r="AQ1622">
        <v>8.4883819999999996</v>
      </c>
      <c r="AR1622">
        <v>8.681146</v>
      </c>
      <c r="AS1622">
        <v>5.9678469999999999</v>
      </c>
      <c r="AT1622">
        <v>6.1917179999999998</v>
      </c>
      <c r="AU1622">
        <v>6.4443299999999999</v>
      </c>
      <c r="AV1622">
        <v>6.4237500000000001</v>
      </c>
      <c r="AW1622">
        <v>6.6203459999999996</v>
      </c>
      <c r="AX1622">
        <v>6.8966060000000002</v>
      </c>
      <c r="AY1622">
        <v>7.1341210000000004</v>
      </c>
      <c r="AZ1622">
        <v>7.3206850000000001</v>
      </c>
    </row>
    <row r="1623" spans="11:52" ht="14.4">
      <c r="K1623" t="s">
        <v>2530</v>
      </c>
      <c r="L1623" t="s">
        <v>2510</v>
      </c>
      <c r="M1623" t="s">
        <v>94</v>
      </c>
      <c r="N1623" t="s">
        <v>80</v>
      </c>
      <c r="AG1623">
        <v>18.39203647762</v>
      </c>
      <c r="AH1623">
        <v>18.833570690839998</v>
      </c>
      <c r="AI1623">
        <v>19.609007479830002</v>
      </c>
      <c r="AJ1623">
        <v>20.22116771304</v>
      </c>
      <c r="AK1623">
        <v>20.281481877499999</v>
      </c>
      <c r="AL1623">
        <v>20.059263207170002</v>
      </c>
      <c r="AM1623">
        <v>20.373587125010001</v>
      </c>
      <c r="AN1623">
        <v>20.997377505069998</v>
      </c>
      <c r="AO1623">
        <v>21.644213737459999</v>
      </c>
      <c r="AP1623">
        <v>22.19446237084</v>
      </c>
      <c r="AQ1623">
        <v>22.56383575065</v>
      </c>
      <c r="AR1623">
        <v>22.964187690380001</v>
      </c>
      <c r="AS1623">
        <v>23.535822373729999</v>
      </c>
      <c r="AT1623">
        <v>23.844441732189999</v>
      </c>
      <c r="AU1623">
        <v>23.923754095020001</v>
      </c>
      <c r="AV1623">
        <v>23.040361853370001</v>
      </c>
      <c r="AW1623">
        <v>22.831520480709997</v>
      </c>
      <c r="AX1623">
        <v>22.589154595299998</v>
      </c>
      <c r="AY1623">
        <v>22.804514854259999</v>
      </c>
      <c r="AZ1623">
        <v>22.581435386159999</v>
      </c>
    </row>
    <row r="1624" spans="11:52" ht="14.4">
      <c r="K1624" t="s">
        <v>2531</v>
      </c>
      <c r="L1624" t="s">
        <v>2510</v>
      </c>
      <c r="M1624" t="s">
        <v>99</v>
      </c>
      <c r="N1624" t="s">
        <v>80</v>
      </c>
      <c r="AG1624">
        <v>3.5338959860000001</v>
      </c>
      <c r="AH1624">
        <v>3.606897859</v>
      </c>
      <c r="AI1624">
        <v>3.6727463309999999</v>
      </c>
      <c r="AJ1624">
        <v>3.715381914</v>
      </c>
      <c r="AK1624">
        <v>3.758957659</v>
      </c>
      <c r="AL1624">
        <v>3.7514360930000001</v>
      </c>
      <c r="AM1624">
        <v>3.8038191349999999</v>
      </c>
      <c r="AN1624">
        <v>3.8355643279999998</v>
      </c>
      <c r="AO1624">
        <v>4.0815086989999996</v>
      </c>
      <c r="AP1624">
        <v>4.1782591</v>
      </c>
      <c r="AQ1624">
        <v>4.3822749229999998</v>
      </c>
      <c r="AR1624">
        <v>14.07932888607</v>
      </c>
      <c r="AS1624">
        <v>14.31196929115</v>
      </c>
      <c r="AT1624">
        <v>14.718285220349999</v>
      </c>
      <c r="AU1624">
        <v>15.087267924120001</v>
      </c>
      <c r="AV1624">
        <v>15.269645249880002</v>
      </c>
      <c r="AW1624">
        <v>15.36387849578</v>
      </c>
      <c r="AX1624">
        <v>15.64319464575</v>
      </c>
      <c r="AY1624">
        <v>15.893766085899999</v>
      </c>
      <c r="AZ1624">
        <v>16.071521532709998</v>
      </c>
    </row>
    <row r="1625" spans="11:52" ht="14.4">
      <c r="K1625" t="s">
        <v>2532</v>
      </c>
      <c r="L1625" t="s">
        <v>2510</v>
      </c>
      <c r="M1625" t="s">
        <v>26</v>
      </c>
      <c r="N1625" t="s">
        <v>80</v>
      </c>
      <c r="O1625" t="s">
        <v>6079</v>
      </c>
      <c r="P1625" t="s">
        <v>6079</v>
      </c>
      <c r="Q1625" t="s">
        <v>6079</v>
      </c>
      <c r="R1625" t="s">
        <v>6079</v>
      </c>
      <c r="S1625" t="s">
        <v>6079</v>
      </c>
      <c r="AG1625">
        <v>4.6544072013900006</v>
      </c>
      <c r="AH1625">
        <v>4.7325186264799992</v>
      </c>
      <c r="AI1625">
        <v>4.7392497472299997</v>
      </c>
      <c r="AJ1625">
        <v>4.9346281808399999</v>
      </c>
      <c r="AK1625">
        <v>5.2436799483600005</v>
      </c>
      <c r="AL1625">
        <v>5.4103344055699996</v>
      </c>
      <c r="AM1625">
        <v>5.6980129229800003</v>
      </c>
      <c r="AN1625">
        <v>5.9982065557200004</v>
      </c>
      <c r="AO1625">
        <v>6.325948445549999</v>
      </c>
      <c r="AP1625">
        <v>6.6367326374099997</v>
      </c>
      <c r="AQ1625">
        <v>6.7684237674899999</v>
      </c>
      <c r="AR1625">
        <v>6.8426916609299999</v>
      </c>
      <c r="AS1625">
        <v>6.9511477041300003</v>
      </c>
      <c r="AT1625">
        <v>7.0308323907700006</v>
      </c>
      <c r="AU1625">
        <v>7.1841162351099994</v>
      </c>
      <c r="AV1625">
        <v>7.4226210051699999</v>
      </c>
      <c r="AW1625">
        <v>7.5585251361900001</v>
      </c>
      <c r="AX1625">
        <v>7.7103207426000004</v>
      </c>
      <c r="AY1625">
        <v>7.869617850530001</v>
      </c>
      <c r="AZ1625">
        <v>8.03614627342</v>
      </c>
    </row>
    <row r="1626" spans="11:52" ht="14.4">
      <c r="K1626" t="s">
        <v>2533</v>
      </c>
      <c r="L1626" t="s">
        <v>2510</v>
      </c>
      <c r="M1626" t="s">
        <v>27</v>
      </c>
      <c r="N1626" t="s">
        <v>80</v>
      </c>
      <c r="AG1626">
        <v>684.96641245299998</v>
      </c>
      <c r="AH1626">
        <v>686.01812383499998</v>
      </c>
      <c r="AI1626">
        <v>689.85893780297999</v>
      </c>
      <c r="AJ1626">
        <v>738.78334283066988</v>
      </c>
      <c r="AK1626">
        <v>735.52476287888987</v>
      </c>
      <c r="AL1626">
        <v>738.07528521834001</v>
      </c>
      <c r="AM1626">
        <v>738.76872664578002</v>
      </c>
      <c r="AN1626">
        <v>740.21798268173995</v>
      </c>
      <c r="AO1626">
        <v>744.78514044016003</v>
      </c>
      <c r="AP1626">
        <v>748.40302829350992</v>
      </c>
      <c r="AQ1626">
        <v>763.64351459529007</v>
      </c>
      <c r="AR1626">
        <v>767.20450445624988</v>
      </c>
      <c r="AS1626">
        <v>774.04202418862997</v>
      </c>
      <c r="AT1626">
        <v>779.67587586338004</v>
      </c>
      <c r="AU1626">
        <v>782.18049692810996</v>
      </c>
      <c r="AV1626">
        <v>780.04863391147012</v>
      </c>
      <c r="AW1626">
        <v>777.22943619629996</v>
      </c>
      <c r="AX1626">
        <v>780.28520710571013</v>
      </c>
      <c r="AY1626">
        <v>781.91765414972997</v>
      </c>
      <c r="AZ1626">
        <v>786.28473876089004</v>
      </c>
    </row>
    <row r="1627" spans="11:52" ht="14.4">
      <c r="K1627" t="s">
        <v>2534</v>
      </c>
      <c r="L1627" t="s">
        <v>2510</v>
      </c>
      <c r="M1627" t="s">
        <v>28</v>
      </c>
      <c r="N1627" t="s">
        <v>80</v>
      </c>
      <c r="AG1627">
        <v>102.500185081789</v>
      </c>
      <c r="AH1627">
        <v>104.28822245094804</v>
      </c>
      <c r="AI1627">
        <v>103.42892176922381</v>
      </c>
      <c r="AJ1627">
        <v>103.43789939506073</v>
      </c>
      <c r="AK1627">
        <v>90.076218879352737</v>
      </c>
      <c r="AL1627">
        <v>95.423458829362161</v>
      </c>
      <c r="AM1627">
        <v>83.280466259188543</v>
      </c>
      <c r="AN1627">
        <v>102.35879952198124</v>
      </c>
      <c r="AO1627">
        <v>107.90165215256866</v>
      </c>
      <c r="AP1627" t="s">
        <v>6079</v>
      </c>
      <c r="AQ1627" t="s">
        <v>6079</v>
      </c>
      <c r="AR1627" t="s">
        <v>6079</v>
      </c>
      <c r="AS1627" t="s">
        <v>6079</v>
      </c>
      <c r="AT1627">
        <v>117.62950496603372</v>
      </c>
      <c r="AU1627">
        <v>116.53917958275856</v>
      </c>
      <c r="AV1627">
        <v>119.05266051646409</v>
      </c>
      <c r="AW1627">
        <v>110.9524059435668</v>
      </c>
      <c r="AX1627">
        <v>109.16179989268626</v>
      </c>
      <c r="AY1627">
        <v>113.64381596232283</v>
      </c>
      <c r="AZ1627">
        <v>114.13397816805302</v>
      </c>
    </row>
    <row r="1628" spans="11:52" ht="14.4">
      <c r="K1628" t="s">
        <v>2535</v>
      </c>
      <c r="L1628" t="s">
        <v>2510</v>
      </c>
      <c r="M1628" t="s">
        <v>29</v>
      </c>
      <c r="N1628" t="s">
        <v>80</v>
      </c>
      <c r="AG1628">
        <v>71.401613190019987</v>
      </c>
      <c r="AH1628">
        <v>73.80321089373119</v>
      </c>
      <c r="AI1628">
        <v>71.572744865926637</v>
      </c>
      <c r="AJ1628">
        <v>74.312209176611546</v>
      </c>
      <c r="AK1628">
        <v>70.995557428690702</v>
      </c>
      <c r="AL1628">
        <v>72.096398101885086</v>
      </c>
      <c r="AM1628">
        <v>70.899658983106775</v>
      </c>
      <c r="AN1628">
        <v>69.605125446191636</v>
      </c>
      <c r="AO1628">
        <v>69.867200134815505</v>
      </c>
      <c r="AP1628">
        <v>72.504892634233755</v>
      </c>
      <c r="AQ1628">
        <v>72.32381157023184</v>
      </c>
      <c r="AR1628">
        <v>73.206428109813146</v>
      </c>
      <c r="AS1628">
        <v>71.438393924480437</v>
      </c>
      <c r="AT1628">
        <v>69.875091107155043</v>
      </c>
      <c r="AU1628">
        <v>66.069154413299501</v>
      </c>
      <c r="AV1628">
        <v>67.497000077764497</v>
      </c>
      <c r="AW1628">
        <v>66.979196598715205</v>
      </c>
      <c r="AX1628">
        <v>70.191899445796167</v>
      </c>
      <c r="AY1628">
        <v>68.424036247434259</v>
      </c>
      <c r="AZ1628">
        <v>75.100709368821285</v>
      </c>
    </row>
    <row r="1629" spans="11:52" ht="14.4">
      <c r="K1629" t="s">
        <v>2536</v>
      </c>
      <c r="L1629" t="s">
        <v>2510</v>
      </c>
      <c r="M1629" t="s">
        <v>30</v>
      </c>
      <c r="N1629" t="s">
        <v>80</v>
      </c>
      <c r="AG1629">
        <v>116.27313640896</v>
      </c>
      <c r="AH1629">
        <v>119.44788297390002</v>
      </c>
      <c r="AI1629">
        <v>119.67830005266001</v>
      </c>
      <c r="AJ1629">
        <v>118.46200118793</v>
      </c>
      <c r="AK1629">
        <v>118.15767568987999</v>
      </c>
      <c r="AL1629">
        <v>118.68715102669</v>
      </c>
      <c r="AM1629">
        <v>119.07167491615</v>
      </c>
      <c r="AN1629">
        <v>119.97350069017</v>
      </c>
      <c r="AO1629">
        <v>96.127936915259994</v>
      </c>
      <c r="AP1629">
        <v>97.30327996906</v>
      </c>
      <c r="AQ1629">
        <v>98.821715150030002</v>
      </c>
      <c r="AR1629">
        <v>99.823784625719995</v>
      </c>
      <c r="AS1629">
        <v>100.48535537671</v>
      </c>
      <c r="AT1629">
        <v>101.49580681918</v>
      </c>
      <c r="AU1629">
        <v>101.87078772540001</v>
      </c>
      <c r="AV1629">
        <v>102.12735728094</v>
      </c>
      <c r="AW1629">
        <v>101.08250806551</v>
      </c>
      <c r="AX1629">
        <v>101.4305929638</v>
      </c>
      <c r="AY1629">
        <v>100.7605886905</v>
      </c>
      <c r="AZ1629">
        <v>101.54401534794</v>
      </c>
    </row>
    <row r="1630" spans="11:52" ht="14.4">
      <c r="K1630" t="s">
        <v>2537</v>
      </c>
      <c r="L1630" t="s">
        <v>2510</v>
      </c>
      <c r="M1630" t="s">
        <v>100</v>
      </c>
      <c r="N1630" t="s">
        <v>80</v>
      </c>
      <c r="AG1630">
        <v>14.32203428142329</v>
      </c>
      <c r="AH1630">
        <v>14.593296176837123</v>
      </c>
      <c r="AI1630">
        <v>14.897856008927068</v>
      </c>
      <c r="AJ1630">
        <v>14.945306231653774</v>
      </c>
      <c r="AK1630">
        <v>14.979297001843298</v>
      </c>
      <c r="AL1630">
        <v>15.006002271835031</v>
      </c>
      <c r="AM1630">
        <v>15.196264458286301</v>
      </c>
      <c r="AN1630">
        <v>15.291050899287228</v>
      </c>
      <c r="AO1630">
        <v>15.330409180058099</v>
      </c>
      <c r="AP1630">
        <v>15.710303113636364</v>
      </c>
      <c r="AQ1630">
        <v>16.126771544214254</v>
      </c>
      <c r="AR1630">
        <v>16.429365237219642</v>
      </c>
      <c r="AS1630">
        <v>16.701415736409032</v>
      </c>
      <c r="AT1630">
        <v>17.124593962073426</v>
      </c>
      <c r="AU1630">
        <v>17.308771000808242</v>
      </c>
      <c r="AV1630">
        <v>17.202867951106175</v>
      </c>
      <c r="AW1630">
        <v>17.114885502121645</v>
      </c>
      <c r="AX1630">
        <v>17.203849261206809</v>
      </c>
      <c r="AY1630">
        <v>17.606714906001812</v>
      </c>
      <c r="AZ1630">
        <v>17.747592516882385</v>
      </c>
    </row>
    <row r="1631" spans="11:52" ht="14.4">
      <c r="K1631" t="s">
        <v>2538</v>
      </c>
      <c r="L1631" t="s">
        <v>2510</v>
      </c>
      <c r="M1631" t="s">
        <v>31</v>
      </c>
      <c r="N1631" t="s">
        <v>80</v>
      </c>
      <c r="AG1631">
        <v>325.008945781031</v>
      </c>
      <c r="AH1631">
        <v>324.60485153575024</v>
      </c>
      <c r="AI1631">
        <v>323.8765340376961</v>
      </c>
      <c r="AJ1631">
        <v>334.16428208733294</v>
      </c>
      <c r="AK1631">
        <v>318.71807575751677</v>
      </c>
      <c r="AL1631">
        <v>337.60057647040821</v>
      </c>
      <c r="AM1631">
        <v>338.92793918547289</v>
      </c>
      <c r="AN1631">
        <v>359.51114234487602</v>
      </c>
      <c r="AO1631">
        <v>357.81059268441146</v>
      </c>
      <c r="AP1631">
        <v>367.3470348293551</v>
      </c>
      <c r="AQ1631">
        <v>370.55464597598024</v>
      </c>
      <c r="AR1631">
        <v>362.55594207659584</v>
      </c>
      <c r="AS1631">
        <v>363.62918947167071</v>
      </c>
      <c r="AT1631">
        <v>354.92320039828331</v>
      </c>
      <c r="AU1631">
        <v>351.28028558648452</v>
      </c>
      <c r="AV1631">
        <v>346.63987333137078</v>
      </c>
      <c r="AW1631">
        <v>340.84282025297813</v>
      </c>
      <c r="AX1631">
        <v>327.88348084948876</v>
      </c>
      <c r="AY1631">
        <v>335.00417780031825</v>
      </c>
      <c r="AZ1631">
        <v>346.16852969448092</v>
      </c>
    </row>
    <row r="1632" spans="11:52" ht="14.4">
      <c r="K1632" t="s">
        <v>2539</v>
      </c>
      <c r="L1632" t="s">
        <v>2510</v>
      </c>
      <c r="M1632" t="s">
        <v>32</v>
      </c>
      <c r="N1632" t="s">
        <v>80</v>
      </c>
      <c r="O1632" t="s">
        <v>6079</v>
      </c>
      <c r="P1632" t="s">
        <v>6079</v>
      </c>
      <c r="Q1632" t="s">
        <v>6079</v>
      </c>
      <c r="R1632" t="s">
        <v>6079</v>
      </c>
      <c r="S1632" t="s">
        <v>6079</v>
      </c>
      <c r="AG1632">
        <v>6.4855689999999999</v>
      </c>
      <c r="AH1632">
        <v>6.5824490000000004</v>
      </c>
      <c r="AI1632">
        <v>6.7045899999999996</v>
      </c>
      <c r="AJ1632">
        <v>6.8087220000000004</v>
      </c>
      <c r="AK1632">
        <v>8.3054364338899997</v>
      </c>
      <c r="AL1632">
        <v>8.2548702912199996</v>
      </c>
      <c r="AM1632">
        <v>8.3905128127600008</v>
      </c>
      <c r="AN1632">
        <v>9.4155123805999992</v>
      </c>
      <c r="AO1632">
        <v>9.5046024052299991</v>
      </c>
      <c r="AP1632">
        <v>9.7222276607399998</v>
      </c>
      <c r="AQ1632">
        <v>9.9580880576100004</v>
      </c>
      <c r="AR1632">
        <v>10.137106621470002</v>
      </c>
      <c r="AS1632">
        <v>11.865840839580001</v>
      </c>
      <c r="AT1632">
        <v>12.2062806446</v>
      </c>
      <c r="AU1632">
        <v>12.537784289819999</v>
      </c>
      <c r="AV1632">
        <v>12.62839797104</v>
      </c>
      <c r="AW1632">
        <v>12.14367307635</v>
      </c>
      <c r="AX1632">
        <v>12.24151490885</v>
      </c>
      <c r="AY1632">
        <v>12.463292691139999</v>
      </c>
      <c r="AZ1632">
        <v>13.314085738689998</v>
      </c>
    </row>
    <row r="1633" spans="11:52" ht="14.4">
      <c r="K1633" t="s">
        <v>2540</v>
      </c>
      <c r="L1633" t="s">
        <v>2510</v>
      </c>
      <c r="M1633" t="s">
        <v>93</v>
      </c>
      <c r="N1633" t="s">
        <v>80</v>
      </c>
      <c r="AG1633">
        <v>24.395820852519996</v>
      </c>
      <c r="AH1633">
        <v>24.837443403580004</v>
      </c>
      <c r="AI1633">
        <v>25.41237990079</v>
      </c>
      <c r="AJ1633">
        <v>25.946756687950003</v>
      </c>
      <c r="AK1633">
        <v>26.22291264571</v>
      </c>
      <c r="AL1633">
        <v>26.699788324090001</v>
      </c>
      <c r="AM1633">
        <v>27.135268120399999</v>
      </c>
      <c r="AN1633">
        <v>27.375771125419998</v>
      </c>
      <c r="AO1633">
        <v>27.56398478673</v>
      </c>
      <c r="AP1633">
        <v>28.193833530779997</v>
      </c>
      <c r="AQ1633">
        <v>28.809679397890001</v>
      </c>
      <c r="AR1633">
        <v>29.33089967954</v>
      </c>
      <c r="AS1633">
        <v>29.752007434869999</v>
      </c>
      <c r="AT1633">
        <v>30.35309883139</v>
      </c>
      <c r="AU1633">
        <v>30.85916235905</v>
      </c>
      <c r="AV1633">
        <v>31.320528811959999</v>
      </c>
      <c r="AW1633">
        <v>31.613919204209999</v>
      </c>
      <c r="AX1633">
        <v>31.980265825899998</v>
      </c>
      <c r="AY1633">
        <v>32.127180920780006</v>
      </c>
      <c r="AZ1633">
        <v>32.256459026790004</v>
      </c>
    </row>
    <row r="1634" spans="11:52" ht="14.4">
      <c r="K1634" t="s">
        <v>2541</v>
      </c>
      <c r="L1634" t="s">
        <v>2542</v>
      </c>
      <c r="M1634" t="s">
        <v>13</v>
      </c>
      <c r="N1634" t="s">
        <v>80</v>
      </c>
      <c r="AG1634">
        <v>106.09961778660001</v>
      </c>
      <c r="AH1634">
        <v>107.72184923893001</v>
      </c>
      <c r="AI1634">
        <v>109.05902797051002</v>
      </c>
      <c r="AJ1634">
        <v>111.05818910534001</v>
      </c>
      <c r="AK1634">
        <v>110.66872937756</v>
      </c>
      <c r="AL1634">
        <v>114.35113094514</v>
      </c>
      <c r="AM1634">
        <v>115.97103602649</v>
      </c>
      <c r="AN1634">
        <v>118.51878289836</v>
      </c>
      <c r="AO1634">
        <v>118.09470591409</v>
      </c>
      <c r="AP1634">
        <v>121.14882925870999</v>
      </c>
      <c r="AQ1634">
        <v>124.44787818352999</v>
      </c>
      <c r="AR1634">
        <v>126.43033875032</v>
      </c>
      <c r="AS1634">
        <v>127.55621363317999</v>
      </c>
      <c r="AT1634">
        <v>131.59401576797001</v>
      </c>
      <c r="AU1634">
        <v>134.46920917055999</v>
      </c>
      <c r="AV1634">
        <v>138.73842652252003</v>
      </c>
      <c r="AW1634">
        <v>139.22618915852999</v>
      </c>
      <c r="AX1634">
        <v>139.7170083302</v>
      </c>
      <c r="AY1634">
        <v>139.32319684689003</v>
      </c>
      <c r="AZ1634">
        <v>138.98180221413998</v>
      </c>
    </row>
    <row r="1635" spans="11:52" ht="14.4">
      <c r="K1635" t="s">
        <v>2543</v>
      </c>
      <c r="L1635" t="s">
        <v>2542</v>
      </c>
      <c r="M1635" t="s">
        <v>14</v>
      </c>
      <c r="N1635" t="s">
        <v>80</v>
      </c>
      <c r="AG1635">
        <v>228.40926582061999</v>
      </c>
      <c r="AH1635">
        <v>234.87544748519997</v>
      </c>
      <c r="AI1635">
        <v>237.34548884681999</v>
      </c>
      <c r="AJ1635">
        <v>242.34648159789</v>
      </c>
      <c r="AK1635">
        <v>241.27968026670999</v>
      </c>
      <c r="AL1635">
        <v>245.60802998977999</v>
      </c>
      <c r="AM1635">
        <v>248.23638929241997</v>
      </c>
      <c r="AN1635">
        <v>254.15250383332997</v>
      </c>
      <c r="AO1635">
        <v>265.35371600170998</v>
      </c>
      <c r="AP1635">
        <v>269.89856754662998</v>
      </c>
      <c r="AQ1635">
        <v>262.78309647144999</v>
      </c>
      <c r="AR1635">
        <v>279.85288857688982</v>
      </c>
      <c r="AS1635">
        <v>288.03096216381948</v>
      </c>
      <c r="AT1635">
        <v>292.95261797950047</v>
      </c>
      <c r="AU1635">
        <v>297.70162298173511</v>
      </c>
      <c r="AV1635">
        <v>302.36244269144663</v>
      </c>
      <c r="AW1635">
        <v>263.83641686250002</v>
      </c>
      <c r="AX1635">
        <v>265.25705335736001</v>
      </c>
      <c r="AY1635">
        <v>266.18296811688998</v>
      </c>
      <c r="AZ1635">
        <v>268.10844212118985</v>
      </c>
    </row>
    <row r="1636" spans="11:52" ht="14.4">
      <c r="K1636" t="s">
        <v>2544</v>
      </c>
      <c r="L1636" t="s">
        <v>2542</v>
      </c>
      <c r="M1636" t="s">
        <v>92</v>
      </c>
      <c r="N1636" t="s">
        <v>80</v>
      </c>
      <c r="AG1636">
        <v>3.2315420799672769</v>
      </c>
      <c r="AH1636">
        <v>3.709578689027508</v>
      </c>
      <c r="AI1636">
        <v>3.8329859903875647</v>
      </c>
      <c r="AJ1636">
        <v>3.9666019020349728</v>
      </c>
      <c r="AK1636">
        <v>4.0439635954596582</v>
      </c>
      <c r="AL1636">
        <v>4.1068493711013394</v>
      </c>
      <c r="AM1636">
        <v>4.1732636261376417</v>
      </c>
      <c r="AN1636">
        <v>4.2790556294099602</v>
      </c>
      <c r="AO1636">
        <v>4.3490735249002972</v>
      </c>
      <c r="AP1636">
        <v>4.4977446569178854</v>
      </c>
      <c r="AQ1636">
        <v>4.6573095408528484</v>
      </c>
      <c r="AR1636">
        <v>4.8058773903262093</v>
      </c>
      <c r="AS1636">
        <v>4.3297351467430207</v>
      </c>
      <c r="AT1636">
        <v>4.5125897331015441</v>
      </c>
      <c r="AU1636">
        <v>4.7240310870232127</v>
      </c>
      <c r="AV1636">
        <v>4.9300695367624501</v>
      </c>
      <c r="AW1636">
        <v>5.1440351774210047</v>
      </c>
      <c r="AX1636">
        <v>6.4781352899069438</v>
      </c>
      <c r="AY1636">
        <v>6.8120267921055335</v>
      </c>
      <c r="AZ1636">
        <v>7.2708462010430495</v>
      </c>
    </row>
    <row r="1637" spans="11:52" ht="14.4">
      <c r="K1637" t="s">
        <v>2545</v>
      </c>
      <c r="L1637" t="s">
        <v>2542</v>
      </c>
      <c r="M1637" t="s">
        <v>15</v>
      </c>
      <c r="N1637" t="s">
        <v>80</v>
      </c>
      <c r="AE1637" t="s">
        <v>6079</v>
      </c>
      <c r="AF1637" t="s">
        <v>6079</v>
      </c>
      <c r="AG1637">
        <v>7.9371650000000002</v>
      </c>
      <c r="AH1637">
        <v>7.8279009999999998</v>
      </c>
      <c r="AI1637">
        <v>7.7019200000000003</v>
      </c>
      <c r="AJ1637">
        <v>7.61015</v>
      </c>
      <c r="AK1637">
        <v>7.6035919999999999</v>
      </c>
      <c r="AL1637">
        <v>7.1096724790000003</v>
      </c>
      <c r="AM1637">
        <v>7.0908087789999996</v>
      </c>
      <c r="AN1637">
        <v>6.9388656859999998</v>
      </c>
      <c r="AO1637">
        <v>6.9485137630000002</v>
      </c>
      <c r="AP1637">
        <v>6.9201118179999996</v>
      </c>
      <c r="AQ1637">
        <v>6.5416412629999998</v>
      </c>
      <c r="AR1637">
        <v>6.3873556599999999</v>
      </c>
      <c r="AS1637">
        <v>6.4084031636800001</v>
      </c>
      <c r="AT1637">
        <v>6.4575397810000004</v>
      </c>
      <c r="AU1637">
        <v>6.4614024309999998</v>
      </c>
      <c r="AV1637">
        <v>6.4996892260000001</v>
      </c>
      <c r="AW1637">
        <v>6.5015317540000002</v>
      </c>
      <c r="AX1637">
        <v>6.5199605829999996</v>
      </c>
      <c r="AY1637">
        <v>6.4923004090000003</v>
      </c>
      <c r="AZ1637">
        <v>6.4771987040000001</v>
      </c>
    </row>
    <row r="1638" spans="11:52" ht="14.4">
      <c r="K1638" t="s">
        <v>2546</v>
      </c>
      <c r="L1638" t="s">
        <v>2542</v>
      </c>
      <c r="M1638" t="s">
        <v>91</v>
      </c>
      <c r="N1638" t="s">
        <v>80</v>
      </c>
      <c r="AG1638">
        <v>33.845698201651032</v>
      </c>
      <c r="AH1638">
        <v>36.391893814202064</v>
      </c>
      <c r="AI1638">
        <v>36.446935065695691</v>
      </c>
      <c r="AJ1638">
        <v>37.667401447614921</v>
      </c>
      <c r="AK1638">
        <v>35.643065116725253</v>
      </c>
      <c r="AL1638">
        <v>37.343047260359015</v>
      </c>
      <c r="AM1638">
        <v>37.511917306796903</v>
      </c>
      <c r="AN1638">
        <v>39.671670533000537</v>
      </c>
      <c r="AO1638">
        <v>40.470056906858431</v>
      </c>
      <c r="AP1638">
        <v>42.597040306497178</v>
      </c>
      <c r="AQ1638">
        <v>43.814061272680917</v>
      </c>
      <c r="AR1638">
        <v>46.335052208866358</v>
      </c>
      <c r="AS1638">
        <v>47.97815383072821</v>
      </c>
      <c r="AT1638">
        <v>48.463343966570989</v>
      </c>
      <c r="AU1638">
        <v>49.552679230559285</v>
      </c>
      <c r="AV1638">
        <v>50.997473556394105</v>
      </c>
      <c r="AW1638">
        <v>52.741040305933929</v>
      </c>
      <c r="AX1638">
        <v>53.40871639798668</v>
      </c>
      <c r="AY1638">
        <v>52.553894135420514</v>
      </c>
      <c r="AZ1638">
        <v>52.347328765450577</v>
      </c>
    </row>
    <row r="1639" spans="11:52" ht="14.4">
      <c r="K1639" t="s">
        <v>2547</v>
      </c>
      <c r="L1639" t="s">
        <v>2542</v>
      </c>
      <c r="M1639" t="s">
        <v>16</v>
      </c>
      <c r="N1639" t="s">
        <v>80</v>
      </c>
      <c r="AG1639">
        <v>327.43337763114499</v>
      </c>
      <c r="AH1639">
        <v>330.33802970519497</v>
      </c>
      <c r="AI1639">
        <v>338.20190831110904</v>
      </c>
      <c r="AJ1639">
        <v>339.639229152008</v>
      </c>
      <c r="AK1639">
        <v>344.57731768527202</v>
      </c>
      <c r="AL1639">
        <v>347.420794900006</v>
      </c>
      <c r="AM1639">
        <v>350.7306252460661</v>
      </c>
      <c r="AN1639">
        <v>357.78236442138086</v>
      </c>
      <c r="AO1639">
        <v>361.23636917932902</v>
      </c>
      <c r="AP1639">
        <v>365.66205006961707</v>
      </c>
      <c r="AQ1639">
        <v>372.11162492735895</v>
      </c>
      <c r="AR1639">
        <v>377.17128883847602</v>
      </c>
      <c r="AS1639">
        <v>389.22848963457091</v>
      </c>
      <c r="AT1639">
        <v>390.79131117127906</v>
      </c>
      <c r="AU1639">
        <v>393.965217718698</v>
      </c>
      <c r="AV1639">
        <v>397.58832123815296</v>
      </c>
      <c r="AW1639">
        <v>397.6689712924499</v>
      </c>
      <c r="AX1639">
        <v>397.94954746956898</v>
      </c>
      <c r="AY1639">
        <v>400.89225121662395</v>
      </c>
      <c r="AZ1639">
        <v>401.63701561023009</v>
      </c>
    </row>
    <row r="1640" spans="11:52" ht="14.4">
      <c r="K1640" t="s">
        <v>2548</v>
      </c>
      <c r="L1640" t="s">
        <v>2542</v>
      </c>
      <c r="M1640" t="s">
        <v>17</v>
      </c>
      <c r="N1640" t="s">
        <v>80</v>
      </c>
      <c r="AG1640">
        <v>53.728356940636559</v>
      </c>
      <c r="AH1640">
        <v>53.748548188489472</v>
      </c>
      <c r="AI1640">
        <v>53.6215005444068</v>
      </c>
      <c r="AJ1640">
        <v>55.139472649698185</v>
      </c>
      <c r="AK1640">
        <v>52.297014506768086</v>
      </c>
      <c r="AL1640">
        <v>53.982723872543808</v>
      </c>
      <c r="AM1640">
        <v>53.925256199764966</v>
      </c>
      <c r="AN1640">
        <v>56.026140596126808</v>
      </c>
      <c r="AO1640">
        <v>57.111719646477887</v>
      </c>
      <c r="AP1640">
        <v>56.764763568077775</v>
      </c>
      <c r="AQ1640">
        <v>55.967261004815768</v>
      </c>
      <c r="AR1640">
        <v>56.699733278419671</v>
      </c>
      <c r="AS1640">
        <v>57.464439660468685</v>
      </c>
      <c r="AT1640">
        <v>55.921152723799608</v>
      </c>
      <c r="AU1640">
        <v>55.433209233636795</v>
      </c>
      <c r="AV1640">
        <v>54.923983689170981</v>
      </c>
      <c r="AW1640">
        <v>52.425731855608511</v>
      </c>
      <c r="AX1640">
        <v>35.798068236593977</v>
      </c>
      <c r="AY1640">
        <v>36.031893214772509</v>
      </c>
      <c r="AZ1640">
        <v>40.843892314303154</v>
      </c>
    </row>
    <row r="1641" spans="11:52" ht="14.4">
      <c r="K1641" t="s">
        <v>2549</v>
      </c>
      <c r="L1641" t="s">
        <v>2542</v>
      </c>
      <c r="M1641" t="s">
        <v>97</v>
      </c>
      <c r="N1641" t="s">
        <v>80</v>
      </c>
      <c r="O1641" t="s">
        <v>6079</v>
      </c>
      <c r="P1641" t="s">
        <v>6079</v>
      </c>
      <c r="Q1641" t="s">
        <v>6079</v>
      </c>
      <c r="R1641" t="s">
        <v>6079</v>
      </c>
      <c r="S1641" t="s">
        <v>6079</v>
      </c>
      <c r="T1641" t="s">
        <v>6079</v>
      </c>
      <c r="AG1641">
        <v>10.60472427703</v>
      </c>
      <c r="AH1641">
        <v>10.70262482475</v>
      </c>
      <c r="AI1641">
        <v>10.798000437340001</v>
      </c>
      <c r="AJ1641">
        <v>11.219792259809999</v>
      </c>
      <c r="AK1641">
        <v>11.297816224239998</v>
      </c>
      <c r="AL1641">
        <v>11.406484763010502</v>
      </c>
      <c r="AM1641">
        <v>11.4728887289201</v>
      </c>
      <c r="AN1641">
        <v>11.6219591691925</v>
      </c>
      <c r="AO1641">
        <v>11.00790512306</v>
      </c>
      <c r="AP1641">
        <v>11.166530991769999</v>
      </c>
      <c r="AQ1641">
        <v>11.294848517619998</v>
      </c>
      <c r="AR1641">
        <v>11.5476231010141</v>
      </c>
      <c r="AS1641">
        <v>12.617271266903598</v>
      </c>
      <c r="AT1641">
        <v>12.908234806722898</v>
      </c>
      <c r="AU1641">
        <v>13.1916468983776</v>
      </c>
      <c r="AV1641">
        <v>13.425832917764302</v>
      </c>
      <c r="AW1641">
        <v>13.5002296521302</v>
      </c>
      <c r="AX1641">
        <v>13.681400115162401</v>
      </c>
      <c r="AY1641">
        <v>13.800829657687901</v>
      </c>
      <c r="AZ1641">
        <v>13.932490181272998</v>
      </c>
    </row>
    <row r="1642" spans="11:52" ht="14.4">
      <c r="K1642" t="s">
        <v>2550</v>
      </c>
      <c r="L1642" t="s">
        <v>2542</v>
      </c>
      <c r="M1642" t="s">
        <v>18</v>
      </c>
      <c r="N1642" t="s">
        <v>80</v>
      </c>
      <c r="AG1642">
        <v>821.23382573182005</v>
      </c>
      <c r="AH1642">
        <v>818.59895402198003</v>
      </c>
      <c r="AI1642">
        <v>821.45497895689005</v>
      </c>
      <c r="AJ1642">
        <v>832.05645753696399</v>
      </c>
      <c r="AK1642">
        <v>812.19744855928002</v>
      </c>
      <c r="AL1642">
        <v>809.95356478917995</v>
      </c>
      <c r="AM1642">
        <v>804.70074704890988</v>
      </c>
      <c r="AN1642">
        <v>736.64840445670995</v>
      </c>
      <c r="AO1642">
        <v>817.93297632037013</v>
      </c>
      <c r="AP1642">
        <v>821.2667926288002</v>
      </c>
      <c r="AQ1642">
        <v>824.44625522599995</v>
      </c>
      <c r="AR1642">
        <v>834.64760400581997</v>
      </c>
      <c r="AS1642">
        <v>844.62908742004004</v>
      </c>
      <c r="AT1642">
        <v>845.8224173543</v>
      </c>
      <c r="AU1642">
        <v>848.20265516511995</v>
      </c>
      <c r="AV1642">
        <v>841.77427576299999</v>
      </c>
      <c r="AW1642">
        <v>835.84964227900002</v>
      </c>
      <c r="AX1642">
        <v>835.01580621799997</v>
      </c>
      <c r="AY1642">
        <v>826.306159708</v>
      </c>
      <c r="AZ1642">
        <v>823.12442120200001</v>
      </c>
    </row>
    <row r="1643" spans="11:52" ht="14.4">
      <c r="K1643" t="s">
        <v>2551</v>
      </c>
      <c r="L1643" t="s">
        <v>2542</v>
      </c>
      <c r="M1643" t="s">
        <v>34</v>
      </c>
      <c r="N1643" t="s">
        <v>80</v>
      </c>
      <c r="AG1643">
        <v>5236.8561960896632</v>
      </c>
      <c r="AH1643">
        <v>5218.7551112407918</v>
      </c>
      <c r="AI1643">
        <v>5292.3674158652248</v>
      </c>
      <c r="AJ1643">
        <v>5432.817782899202</v>
      </c>
      <c r="AK1643">
        <v>3889.9956213459454</v>
      </c>
      <c r="AL1643">
        <v>3934.8166424051319</v>
      </c>
      <c r="AM1643">
        <v>3924.4778943952688</v>
      </c>
      <c r="AN1643">
        <v>3915.1852457603591</v>
      </c>
      <c r="AO1643">
        <v>4074.974360907182</v>
      </c>
      <c r="AP1643">
        <v>4013.0111175441598</v>
      </c>
      <c r="AQ1643">
        <v>4037.0489855566816</v>
      </c>
      <c r="AR1643">
        <v>4076.2740542200399</v>
      </c>
      <c r="AS1643">
        <v>4113.402080421868</v>
      </c>
      <c r="AT1643">
        <v>4244.5311748493295</v>
      </c>
      <c r="AU1643">
        <v>4225.3868084017249</v>
      </c>
      <c r="AV1643">
        <v>4232.0820652126949</v>
      </c>
      <c r="AW1643">
        <v>4222.4203582749096</v>
      </c>
      <c r="AX1643">
        <v>4192.3029285512048</v>
      </c>
      <c r="AY1643">
        <v>4202.9061340810595</v>
      </c>
      <c r="AZ1643">
        <v>4226.6735651229137</v>
      </c>
    </row>
    <row r="1644" spans="11:52" ht="14.4">
      <c r="K1644" t="s">
        <v>2552</v>
      </c>
      <c r="L1644" t="s">
        <v>2542</v>
      </c>
      <c r="M1644" t="s">
        <v>19</v>
      </c>
      <c r="N1644" t="s">
        <v>80</v>
      </c>
      <c r="AG1644">
        <v>158.61940433008002</v>
      </c>
      <c r="AH1644">
        <v>156.59775062162001</v>
      </c>
      <c r="AI1644">
        <v>157.91019472326002</v>
      </c>
      <c r="AJ1644">
        <v>160.55243172467999</v>
      </c>
      <c r="AK1644">
        <v>154.98571185867999</v>
      </c>
      <c r="AL1644">
        <v>158.56956683564999</v>
      </c>
      <c r="AM1644">
        <v>162.92778355304998</v>
      </c>
      <c r="AN1644">
        <v>169.21261611979</v>
      </c>
      <c r="AO1644">
        <v>164.46263616869001</v>
      </c>
      <c r="AP1644">
        <v>166.80482547420999</v>
      </c>
      <c r="AQ1644">
        <v>169.45127110935002</v>
      </c>
      <c r="AR1644">
        <v>171.50232082785001</v>
      </c>
      <c r="AS1644">
        <v>171.30151533562</v>
      </c>
      <c r="AT1644">
        <v>174.26082492052026</v>
      </c>
      <c r="AU1644">
        <v>168.97759976475001</v>
      </c>
      <c r="AV1644">
        <v>171.20927641586002</v>
      </c>
      <c r="AW1644">
        <v>168.06059106819001</v>
      </c>
      <c r="AX1644">
        <v>163.83887474239998</v>
      </c>
      <c r="AY1644">
        <v>164.54372273536998</v>
      </c>
      <c r="AZ1644">
        <v>169.0667583149</v>
      </c>
    </row>
    <row r="1645" spans="11:52" ht="14.4">
      <c r="K1645" t="s">
        <v>2553</v>
      </c>
      <c r="L1645" t="s">
        <v>2542</v>
      </c>
      <c r="M1645" t="s">
        <v>20</v>
      </c>
      <c r="N1645" t="s">
        <v>80</v>
      </c>
      <c r="AG1645">
        <v>587.26454704352</v>
      </c>
      <c r="AH1645">
        <v>590.94457937292998</v>
      </c>
      <c r="AI1645">
        <v>599.82477132584995</v>
      </c>
      <c r="AJ1645">
        <v>599.17778964474996</v>
      </c>
      <c r="AK1645">
        <v>608.07251524627998</v>
      </c>
      <c r="AL1645">
        <v>609.74328845082005</v>
      </c>
      <c r="AM1645">
        <v>601.57080703322993</v>
      </c>
      <c r="AN1645">
        <v>609.08263565743994</v>
      </c>
      <c r="AO1645">
        <v>644.93883224773003</v>
      </c>
      <c r="AP1645">
        <v>657.15610672496996</v>
      </c>
      <c r="AQ1645">
        <v>663.43065687040996</v>
      </c>
      <c r="AR1645">
        <v>663.753109956</v>
      </c>
      <c r="AS1645">
        <v>660.79871659700996</v>
      </c>
      <c r="AT1645">
        <v>658.14558350489995</v>
      </c>
      <c r="AU1645">
        <v>632.88083201853999</v>
      </c>
      <c r="AV1645">
        <v>636.85539966972999</v>
      </c>
      <c r="AW1645">
        <v>645.14026147592995</v>
      </c>
      <c r="AX1645">
        <v>636.02701886112004</v>
      </c>
      <c r="AY1645">
        <v>637.28367858434001</v>
      </c>
      <c r="AZ1645">
        <v>635.66603974025998</v>
      </c>
    </row>
    <row r="1646" spans="11:52" ht="14.4">
      <c r="K1646" t="s">
        <v>2554</v>
      </c>
      <c r="L1646" t="s">
        <v>2542</v>
      </c>
      <c r="M1646" t="s">
        <v>21</v>
      </c>
      <c r="N1646" t="s">
        <v>80</v>
      </c>
      <c r="AG1646">
        <v>1437.8069810858151</v>
      </c>
      <c r="AH1646">
        <v>1403.0844043448765</v>
      </c>
      <c r="AI1646">
        <v>1444.425609872249</v>
      </c>
      <c r="AJ1646">
        <v>1500.5166492479334</v>
      </c>
      <c r="AK1646">
        <v>1439.8779159044832</v>
      </c>
      <c r="AL1646">
        <v>1414.548411833717</v>
      </c>
      <c r="AM1646">
        <v>1423.0368309705125</v>
      </c>
      <c r="AN1646">
        <v>1459.7844309949444</v>
      </c>
    </row>
    <row r="1647" spans="11:52" ht="14.4">
      <c r="K1647" t="s">
        <v>2555</v>
      </c>
      <c r="L1647" t="s">
        <v>2542</v>
      </c>
      <c r="M1647" t="s">
        <v>22</v>
      </c>
      <c r="N1647" t="s">
        <v>80</v>
      </c>
      <c r="AG1647">
        <v>62.803877585000002</v>
      </c>
      <c r="AH1647">
        <v>60.431434238000001</v>
      </c>
      <c r="AI1647">
        <v>59.449090921</v>
      </c>
      <c r="AJ1647">
        <v>58.424653416170003</v>
      </c>
      <c r="AK1647">
        <v>57.746398836740006</v>
      </c>
      <c r="AL1647">
        <v>55.864023779</v>
      </c>
      <c r="AM1647">
        <v>55.325066657000001</v>
      </c>
      <c r="AN1647">
        <v>50.458706509999999</v>
      </c>
      <c r="AO1647">
        <v>49.763158885999999</v>
      </c>
      <c r="AP1647">
        <v>38.936327865000003</v>
      </c>
      <c r="AQ1647">
        <v>35.154163543999999</v>
      </c>
      <c r="AR1647">
        <v>33.490541372999999</v>
      </c>
      <c r="AS1647">
        <v>33.179432497000001</v>
      </c>
      <c r="AT1647">
        <v>32.913756241000002</v>
      </c>
      <c r="AU1647">
        <v>32.874822500000001</v>
      </c>
      <c r="AV1647">
        <v>32.767880642999998</v>
      </c>
      <c r="AW1647">
        <v>32.337732512000002</v>
      </c>
      <c r="AX1647">
        <v>31.997737935</v>
      </c>
      <c r="AY1647">
        <v>31.497401700000001</v>
      </c>
      <c r="AZ1647">
        <v>29.619553921000001</v>
      </c>
    </row>
    <row r="1648" spans="11:52" ht="14.4">
      <c r="K1648" t="s">
        <v>2556</v>
      </c>
      <c r="L1648" t="s">
        <v>2542</v>
      </c>
      <c r="M1648" t="s">
        <v>90</v>
      </c>
      <c r="N1648" t="s">
        <v>80</v>
      </c>
      <c r="AG1648">
        <v>4.6114367525384052</v>
      </c>
      <c r="AH1648">
        <v>4.6319625521649792</v>
      </c>
      <c r="AI1648">
        <v>4.7121777263122384</v>
      </c>
      <c r="AJ1648">
        <v>4.8868581559432753</v>
      </c>
      <c r="AK1648">
        <v>4.8914471701449092</v>
      </c>
      <c r="AL1648">
        <v>4.9407123411079406</v>
      </c>
      <c r="AM1648">
        <v>5.0570045660451273</v>
      </c>
      <c r="AN1648">
        <v>5.3710110251552585</v>
      </c>
      <c r="AO1648">
        <v>5.4468202460326269</v>
      </c>
      <c r="AP1648">
        <v>5.5727552463818038</v>
      </c>
      <c r="AQ1648">
        <v>5.6333133408417799</v>
      </c>
      <c r="AR1648">
        <v>5.7488232624061943</v>
      </c>
      <c r="AS1648">
        <v>5.9100815735965151</v>
      </c>
      <c r="AT1648">
        <v>6.1766241200844538</v>
      </c>
      <c r="AU1648">
        <v>6.304384390758905</v>
      </c>
      <c r="AV1648">
        <v>6.5261398486167312</v>
      </c>
      <c r="AW1648">
        <v>6.6071151196999995</v>
      </c>
      <c r="AX1648">
        <v>6.8483015695900002</v>
      </c>
      <c r="AY1648">
        <v>7.0931827854199998</v>
      </c>
      <c r="AZ1648">
        <v>7.2578807910399998</v>
      </c>
    </row>
    <row r="1649" spans="11:52" ht="14.4">
      <c r="K1649" t="s">
        <v>2557</v>
      </c>
      <c r="L1649" t="s">
        <v>2542</v>
      </c>
      <c r="M1649" t="s">
        <v>23</v>
      </c>
      <c r="N1649" t="s">
        <v>80</v>
      </c>
      <c r="AG1649">
        <v>10.405439411001399</v>
      </c>
      <c r="AH1649">
        <v>10.492417143854173</v>
      </c>
      <c r="AI1649">
        <v>10.995535790867008</v>
      </c>
      <c r="AJ1649">
        <v>11.99962395187729</v>
      </c>
      <c r="AK1649">
        <v>11.591177971357148</v>
      </c>
      <c r="AL1649">
        <v>12.371911359837906</v>
      </c>
      <c r="AM1649">
        <v>11.982846376617516</v>
      </c>
      <c r="AN1649">
        <v>10.875082281645554</v>
      </c>
      <c r="AO1649">
        <v>13.345622821064222</v>
      </c>
      <c r="AP1649">
        <v>13.570985907441424</v>
      </c>
      <c r="AQ1649">
        <v>13.863779601571396</v>
      </c>
      <c r="AR1649">
        <v>13.702242504853873</v>
      </c>
      <c r="AS1649">
        <v>14.04645288069611</v>
      </c>
      <c r="AT1649">
        <v>13.718127709462523</v>
      </c>
      <c r="AU1649">
        <v>13.670388853832488</v>
      </c>
      <c r="AV1649">
        <v>14.120255806443485</v>
      </c>
      <c r="AW1649">
        <v>14.721083907011858</v>
      </c>
      <c r="AX1649">
        <v>15.801826807133059</v>
      </c>
      <c r="AY1649">
        <v>16.19286718062131</v>
      </c>
      <c r="AZ1649">
        <v>16.580212783934172</v>
      </c>
    </row>
    <row r="1650" spans="11:52" ht="14.4">
      <c r="K1650" t="s">
        <v>2558</v>
      </c>
      <c r="L1650" t="s">
        <v>2542</v>
      </c>
      <c r="M1650" t="s">
        <v>24</v>
      </c>
      <c r="N1650" t="s">
        <v>80</v>
      </c>
      <c r="AG1650">
        <v>77.378735661097707</v>
      </c>
      <c r="AH1650">
        <v>76.524277790532437</v>
      </c>
      <c r="AI1650">
        <v>76.527680124303345</v>
      </c>
      <c r="AJ1650">
        <v>77.723272621474479</v>
      </c>
      <c r="AK1650">
        <v>76.659226168359325</v>
      </c>
      <c r="AL1650">
        <v>75.10281351419205</v>
      </c>
      <c r="AM1650">
        <v>74.856483879691226</v>
      </c>
      <c r="AN1650">
        <v>75.190401407375731</v>
      </c>
      <c r="AO1650">
        <v>75.2544039397755</v>
      </c>
      <c r="AP1650">
        <v>73.974302183984122</v>
      </c>
      <c r="AQ1650">
        <v>73.181330438013148</v>
      </c>
      <c r="AR1650">
        <v>72.493253007287265</v>
      </c>
      <c r="AS1650">
        <v>71.286314661716517</v>
      </c>
      <c r="AT1650">
        <v>70.158670621132174</v>
      </c>
      <c r="AU1650">
        <v>68.827318481285303</v>
      </c>
      <c r="AV1650">
        <v>68.205273603800009</v>
      </c>
      <c r="AW1650">
        <v>75.90343323722594</v>
      </c>
      <c r="AX1650">
        <v>76.669502465320249</v>
      </c>
      <c r="AY1650">
        <v>81.005235989712531</v>
      </c>
      <c r="AZ1650">
        <v>82.107327868019993</v>
      </c>
    </row>
    <row r="1651" spans="11:52" ht="14.4">
      <c r="K1651" t="s">
        <v>2559</v>
      </c>
      <c r="L1651" t="s">
        <v>2542</v>
      </c>
      <c r="M1651" t="s">
        <v>1386</v>
      </c>
      <c r="N1651" t="s">
        <v>80</v>
      </c>
      <c r="O1651" t="s">
        <v>6079</v>
      </c>
      <c r="P1651" t="s">
        <v>6079</v>
      </c>
      <c r="Q1651" t="s">
        <v>6079</v>
      </c>
      <c r="R1651" t="s">
        <v>6079</v>
      </c>
      <c r="S1651" t="s">
        <v>6079</v>
      </c>
      <c r="T1651" t="s">
        <v>6079</v>
      </c>
      <c r="U1651" t="s">
        <v>6079</v>
      </c>
      <c r="V1651" t="s">
        <v>6079</v>
      </c>
      <c r="W1651" t="s">
        <v>6079</v>
      </c>
      <c r="X1651" t="s">
        <v>6079</v>
      </c>
      <c r="Y1651" t="s">
        <v>6079</v>
      </c>
      <c r="Z1651" t="s">
        <v>6079</v>
      </c>
      <c r="AA1651" t="s">
        <v>6079</v>
      </c>
      <c r="AG1651">
        <v>7.1196108870109089</v>
      </c>
      <c r="AH1651">
        <v>7.1127596442272409</v>
      </c>
      <c r="AI1651">
        <v>7.6331648546706141</v>
      </c>
      <c r="AJ1651">
        <v>7.408559846296022</v>
      </c>
      <c r="AK1651">
        <v>6.5911267571336767</v>
      </c>
      <c r="AL1651">
        <v>6.9388239238674396</v>
      </c>
      <c r="AM1651">
        <v>7.1706850220283602</v>
      </c>
      <c r="AN1651">
        <v>8.1446460488532999</v>
      </c>
      <c r="AO1651">
        <v>9.0508883318568536</v>
      </c>
      <c r="AP1651">
        <v>9.9360405725324235</v>
      </c>
      <c r="AQ1651">
        <v>10.119006602186881</v>
      </c>
      <c r="AR1651">
        <v>10.706689435623309</v>
      </c>
      <c r="AS1651">
        <v>11.391495494887325</v>
      </c>
      <c r="AT1651">
        <v>11.99280056111591</v>
      </c>
      <c r="AU1651">
        <v>12.157126956004255</v>
      </c>
      <c r="AV1651">
        <v>11.465856743207921</v>
      </c>
      <c r="AW1651">
        <v>11.858399124504382</v>
      </c>
      <c r="AX1651">
        <v>11.9591523235037</v>
      </c>
      <c r="AY1651">
        <v>12.422003323250516</v>
      </c>
      <c r="AZ1651">
        <v>12.110489734312292</v>
      </c>
    </row>
    <row r="1652" spans="11:52" ht="14.4">
      <c r="K1652" t="s">
        <v>2560</v>
      </c>
      <c r="L1652" t="s">
        <v>2542</v>
      </c>
      <c r="M1652" t="s">
        <v>25</v>
      </c>
      <c r="N1652" t="s">
        <v>80</v>
      </c>
      <c r="AG1652">
        <v>342.78298840899998</v>
      </c>
      <c r="AH1652">
        <v>343.99570907700001</v>
      </c>
      <c r="AI1652">
        <v>346.75278694500003</v>
      </c>
      <c r="AJ1652">
        <v>351.18113098700002</v>
      </c>
      <c r="AK1652">
        <v>351.99627158499999</v>
      </c>
      <c r="AL1652">
        <v>360.44498001400001</v>
      </c>
      <c r="AM1652">
        <v>361.77886607099998</v>
      </c>
      <c r="AN1652">
        <v>355.791469065</v>
      </c>
      <c r="AO1652">
        <v>374.957371185</v>
      </c>
      <c r="AP1652">
        <v>385.62211348699998</v>
      </c>
      <c r="AQ1652">
        <v>392.315590998</v>
      </c>
      <c r="AR1652">
        <v>398.04668796300001</v>
      </c>
      <c r="AS1652">
        <v>401.89731672200003</v>
      </c>
      <c r="AT1652">
        <v>411.27402059399998</v>
      </c>
      <c r="AU1652">
        <v>413.95414405399998</v>
      </c>
      <c r="AV1652">
        <v>414.84314198599998</v>
      </c>
      <c r="AW1652">
        <v>414.68770343900002</v>
      </c>
      <c r="AX1652">
        <v>414.43072927999998</v>
      </c>
      <c r="AY1652">
        <v>413.34008937700003</v>
      </c>
      <c r="AZ1652">
        <v>413.24768771599997</v>
      </c>
    </row>
    <row r="1653" spans="11:52" ht="14.4">
      <c r="K1653" t="s">
        <v>5677</v>
      </c>
      <c r="L1653" t="s">
        <v>2542</v>
      </c>
      <c r="M1653" t="s">
        <v>5610</v>
      </c>
      <c r="N1653" t="s">
        <v>80</v>
      </c>
      <c r="AO1653">
        <v>9.7528130836495013</v>
      </c>
      <c r="AP1653" t="s">
        <v>6079</v>
      </c>
      <c r="AQ1653" t="s">
        <v>6079</v>
      </c>
      <c r="AR1653" t="s">
        <v>6079</v>
      </c>
      <c r="AS1653" t="s">
        <v>6079</v>
      </c>
      <c r="AT1653">
        <v>12.138795192305077</v>
      </c>
      <c r="AU1653">
        <v>12.752061159901723</v>
      </c>
      <c r="AV1653">
        <v>12.392987782770478</v>
      </c>
      <c r="AW1653">
        <v>12.303559343359735</v>
      </c>
      <c r="AX1653">
        <v>12.493136420271757</v>
      </c>
      <c r="AY1653">
        <v>12.688632475913671</v>
      </c>
      <c r="AZ1653">
        <v>13.196097683282472</v>
      </c>
    </row>
    <row r="1654" spans="11:52" ht="14.4">
      <c r="K1654" t="s">
        <v>2561</v>
      </c>
      <c r="L1654" t="s">
        <v>2542</v>
      </c>
      <c r="M1654" t="s">
        <v>98</v>
      </c>
      <c r="N1654" t="s">
        <v>80</v>
      </c>
      <c r="AG1654">
        <v>5.4676289999999996</v>
      </c>
      <c r="AH1654">
        <v>5.6071780000000002</v>
      </c>
      <c r="AI1654">
        <v>5.7827909999999996</v>
      </c>
      <c r="AJ1654">
        <v>5.9514290000000001</v>
      </c>
      <c r="AK1654">
        <v>6.1218870000000001</v>
      </c>
      <c r="AL1654">
        <v>6.3474000000000004</v>
      </c>
      <c r="AM1654">
        <v>6.4863239999999998</v>
      </c>
      <c r="AN1654">
        <v>6.6616119999999999</v>
      </c>
      <c r="AO1654">
        <v>6.7989860000000002</v>
      </c>
      <c r="AP1654">
        <v>6.988969</v>
      </c>
      <c r="AQ1654">
        <v>7.1533040000000003</v>
      </c>
      <c r="AR1654">
        <v>7.3328049999999996</v>
      </c>
      <c r="AS1654">
        <v>4.782826</v>
      </c>
      <c r="AT1654">
        <v>4.9383990000000004</v>
      </c>
      <c r="AU1654">
        <v>5.1267769999999997</v>
      </c>
      <c r="AV1654">
        <v>4.9957789999999997</v>
      </c>
      <c r="AW1654">
        <v>5.0683119999999997</v>
      </c>
      <c r="AX1654">
        <v>5.1717529999999998</v>
      </c>
      <c r="AY1654">
        <v>5.2546419999999996</v>
      </c>
      <c r="AZ1654">
        <v>5.3171090000000003</v>
      </c>
    </row>
    <row r="1655" spans="11:52" ht="14.4">
      <c r="K1655" t="s">
        <v>2562</v>
      </c>
      <c r="L1655" t="s">
        <v>2542</v>
      </c>
      <c r="M1655" t="s">
        <v>94</v>
      </c>
      <c r="N1655" t="s">
        <v>80</v>
      </c>
      <c r="AG1655">
        <v>11.770362978870001</v>
      </c>
      <c r="AH1655">
        <v>12.050433164919999</v>
      </c>
      <c r="AI1655">
        <v>12.17603212307</v>
      </c>
      <c r="AJ1655">
        <v>12.670020338840001</v>
      </c>
      <c r="AK1655">
        <v>12.93586250762</v>
      </c>
      <c r="AL1655">
        <v>13.630963755770001</v>
      </c>
      <c r="AM1655">
        <v>13.849859810410001</v>
      </c>
      <c r="AN1655">
        <v>14.777381222309998</v>
      </c>
      <c r="AO1655">
        <v>15.12919550824</v>
      </c>
      <c r="AP1655">
        <v>15.47954921248</v>
      </c>
      <c r="AQ1655">
        <v>15.802691017400001</v>
      </c>
      <c r="AR1655">
        <v>15.967472080060002</v>
      </c>
      <c r="AS1655">
        <v>16.331289439759999</v>
      </c>
      <c r="AT1655">
        <v>16.52718560492</v>
      </c>
      <c r="AU1655">
        <v>16.623307355400001</v>
      </c>
      <c r="AV1655">
        <v>16.577182104959999</v>
      </c>
      <c r="AW1655">
        <v>16.49666577623</v>
      </c>
      <c r="AX1655">
        <v>16.405970637359999</v>
      </c>
      <c r="AY1655">
        <v>16.299597801019999</v>
      </c>
      <c r="AZ1655">
        <v>15.998095917600001</v>
      </c>
    </row>
    <row r="1656" spans="11:52" ht="14.4">
      <c r="K1656" t="s">
        <v>2563</v>
      </c>
      <c r="L1656" t="s">
        <v>2542</v>
      </c>
      <c r="M1656" t="s">
        <v>99</v>
      </c>
      <c r="N1656" t="s">
        <v>80</v>
      </c>
      <c r="AG1656">
        <v>2.7741185050000001</v>
      </c>
      <c r="AH1656">
        <v>2.8239483029999999</v>
      </c>
      <c r="AI1656">
        <v>2.8787517330000001</v>
      </c>
      <c r="AJ1656">
        <v>2.9175119629999999</v>
      </c>
      <c r="AK1656">
        <v>2.9726651049999999</v>
      </c>
      <c r="AL1656">
        <v>2.9903199439999999</v>
      </c>
      <c r="AM1656">
        <v>3.032635902</v>
      </c>
      <c r="AN1656">
        <v>3.0875927160000001</v>
      </c>
      <c r="AO1656">
        <v>3.1233039630000001</v>
      </c>
      <c r="AP1656">
        <v>3.1864764399999999</v>
      </c>
      <c r="AQ1656">
        <v>3.354308853</v>
      </c>
      <c r="AR1656">
        <v>11.283906247539996</v>
      </c>
      <c r="AS1656">
        <v>11.467645940530002</v>
      </c>
      <c r="AT1656">
        <v>11.730751546320001</v>
      </c>
      <c r="AU1656">
        <v>11.990687204889998</v>
      </c>
      <c r="AV1656">
        <v>12.172776468029999</v>
      </c>
      <c r="AW1656">
        <v>12.223600392339998</v>
      </c>
      <c r="AX1656">
        <v>12.38293042542</v>
      </c>
      <c r="AY1656">
        <v>12.53155749451</v>
      </c>
      <c r="AZ1656">
        <v>12.67435557161</v>
      </c>
    </row>
    <row r="1657" spans="11:52" ht="14.4">
      <c r="K1657" t="s">
        <v>2564</v>
      </c>
      <c r="L1657" t="s">
        <v>2542</v>
      </c>
      <c r="M1657" t="s">
        <v>26</v>
      </c>
      <c r="N1657" t="s">
        <v>80</v>
      </c>
      <c r="O1657" t="s">
        <v>6079</v>
      </c>
      <c r="P1657" t="s">
        <v>6079</v>
      </c>
      <c r="Q1657" t="s">
        <v>6079</v>
      </c>
      <c r="R1657" t="s">
        <v>6079</v>
      </c>
      <c r="S1657" t="s">
        <v>6079</v>
      </c>
      <c r="AG1657">
        <v>4.0077431884500001</v>
      </c>
      <c r="AH1657">
        <v>4.0733877444199997</v>
      </c>
      <c r="AI1657">
        <v>4.1160712979799996</v>
      </c>
      <c r="AJ1657">
        <v>3.9587137665499998</v>
      </c>
      <c r="AK1657">
        <v>4.2831945116100005</v>
      </c>
      <c r="AL1657">
        <v>4.4698023677799998</v>
      </c>
      <c r="AM1657">
        <v>5.0794725553799998</v>
      </c>
      <c r="AN1657">
        <v>5.3348754291000002</v>
      </c>
      <c r="AO1657">
        <v>5.6534240102600002</v>
      </c>
      <c r="AP1657">
        <v>5.9810865939500006</v>
      </c>
      <c r="AQ1657">
        <v>6.1440408224500001</v>
      </c>
      <c r="AR1657">
        <v>6.1803458300500003</v>
      </c>
      <c r="AS1657">
        <v>6.33925161165</v>
      </c>
      <c r="AT1657">
        <v>6.4592910245200006</v>
      </c>
      <c r="AU1657">
        <v>6.6044125763199997</v>
      </c>
      <c r="AV1657">
        <v>6.8312238602099997</v>
      </c>
      <c r="AW1657">
        <v>6.9720347619199998</v>
      </c>
      <c r="AX1657">
        <v>7.1039211429700009</v>
      </c>
      <c r="AY1657">
        <v>7.25648672175</v>
      </c>
      <c r="AZ1657">
        <v>7.4025598523099996</v>
      </c>
    </row>
    <row r="1658" spans="11:52" ht="14.4">
      <c r="K1658" t="s">
        <v>2565</v>
      </c>
      <c r="L1658" t="s">
        <v>2542</v>
      </c>
      <c r="M1658" t="s">
        <v>27</v>
      </c>
      <c r="N1658" t="s">
        <v>80</v>
      </c>
      <c r="AG1658">
        <v>629.96690766300003</v>
      </c>
      <c r="AH1658">
        <v>630.15097790000004</v>
      </c>
      <c r="AI1658">
        <v>633.571970341</v>
      </c>
      <c r="AJ1658">
        <v>681.23464232978006</v>
      </c>
      <c r="AK1658">
        <v>676.89785261906991</v>
      </c>
      <c r="AL1658">
        <v>680.70625053260994</v>
      </c>
      <c r="AM1658">
        <v>681.06929564509994</v>
      </c>
      <c r="AN1658">
        <v>682.79698600496999</v>
      </c>
      <c r="AO1658">
        <v>687.33399095519997</v>
      </c>
      <c r="AP1658">
        <v>691.43021464797994</v>
      </c>
      <c r="AQ1658">
        <v>696.44223483350004</v>
      </c>
      <c r="AR1658">
        <v>700.96308200341002</v>
      </c>
      <c r="AS1658">
        <v>707.79145742438004</v>
      </c>
      <c r="AT1658">
        <v>713.12223155096001</v>
      </c>
      <c r="AU1658">
        <v>717.04121442586995</v>
      </c>
      <c r="AV1658">
        <v>717.21004300100003</v>
      </c>
      <c r="AW1658">
        <v>716.47983844600003</v>
      </c>
      <c r="AX1658">
        <v>719.78594141400004</v>
      </c>
      <c r="AY1658">
        <v>722.253323991</v>
      </c>
      <c r="AZ1658">
        <v>725.897868152</v>
      </c>
    </row>
    <row r="1659" spans="11:52" ht="14.4">
      <c r="K1659" t="s">
        <v>2566</v>
      </c>
      <c r="L1659" t="s">
        <v>2542</v>
      </c>
      <c r="M1659" t="s">
        <v>28</v>
      </c>
      <c r="N1659" t="s">
        <v>80</v>
      </c>
      <c r="AG1659">
        <v>85.065025675018106</v>
      </c>
      <c r="AH1659">
        <v>91.289886400585942</v>
      </c>
      <c r="AI1659">
        <v>90.264170568956999</v>
      </c>
      <c r="AJ1659">
        <v>90.599383071737051</v>
      </c>
      <c r="AK1659">
        <v>78.991230581146837</v>
      </c>
      <c r="AL1659">
        <v>83.669246733229457</v>
      </c>
      <c r="AM1659">
        <v>72.679699305635637</v>
      </c>
      <c r="AN1659">
        <v>90.870145338337963</v>
      </c>
      <c r="AO1659">
        <v>95.7958486017708</v>
      </c>
      <c r="AP1659" t="s">
        <v>6079</v>
      </c>
      <c r="AQ1659" t="s">
        <v>6079</v>
      </c>
      <c r="AR1659" t="s">
        <v>6079</v>
      </c>
      <c r="AS1659" t="s">
        <v>6079</v>
      </c>
      <c r="AT1659">
        <v>104.00267717311688</v>
      </c>
      <c r="AU1659">
        <v>103.23013689232602</v>
      </c>
      <c r="AV1659">
        <v>105.3601118858072</v>
      </c>
      <c r="AW1659">
        <v>92.983125136650884</v>
      </c>
      <c r="AX1659">
        <v>96.52672217216336</v>
      </c>
      <c r="AY1659">
        <v>100.97294315181942</v>
      </c>
      <c r="AZ1659">
        <v>101.39187837115789</v>
      </c>
    </row>
    <row r="1660" spans="11:52" ht="14.4">
      <c r="K1660" t="s">
        <v>2567</v>
      </c>
      <c r="L1660" t="s">
        <v>2542</v>
      </c>
      <c r="M1660" t="s">
        <v>29</v>
      </c>
      <c r="N1660" t="s">
        <v>80</v>
      </c>
      <c r="AG1660">
        <v>43.31726267311538</v>
      </c>
      <c r="AH1660">
        <v>46.308438358669051</v>
      </c>
      <c r="AI1660">
        <v>46.346991190900376</v>
      </c>
      <c r="AJ1660">
        <v>48.360581336684838</v>
      </c>
      <c r="AK1660">
        <v>46.438976681536502</v>
      </c>
      <c r="AL1660">
        <v>46.740002761894075</v>
      </c>
      <c r="AM1660">
        <v>47.413410174651361</v>
      </c>
      <c r="AN1660">
        <v>46.420950257034455</v>
      </c>
      <c r="AO1660">
        <v>45.760260743097959</v>
      </c>
      <c r="AP1660">
        <v>47.038301773854563</v>
      </c>
      <c r="AQ1660">
        <v>46.518363131588629</v>
      </c>
      <c r="AR1660">
        <v>47.376309252757295</v>
      </c>
      <c r="AS1660">
        <v>46.538384261030281</v>
      </c>
      <c r="AT1660">
        <v>45.761174665700146</v>
      </c>
      <c r="AU1660">
        <v>43.058043984489409</v>
      </c>
      <c r="AV1660">
        <v>44.834462763630157</v>
      </c>
      <c r="AW1660">
        <v>44.617836078372598</v>
      </c>
      <c r="AX1660">
        <v>46.691660193295483</v>
      </c>
      <c r="AY1660">
        <v>45.108594691571405</v>
      </c>
      <c r="AZ1660">
        <v>48.225632839728071</v>
      </c>
    </row>
    <row r="1661" spans="11:52" ht="14.4">
      <c r="K1661" t="s">
        <v>2568</v>
      </c>
      <c r="L1661" t="s">
        <v>2542</v>
      </c>
      <c r="M1661" t="s">
        <v>30</v>
      </c>
      <c r="N1661" t="s">
        <v>80</v>
      </c>
      <c r="AG1661">
        <v>100.38622188399999</v>
      </c>
      <c r="AH1661">
        <v>101.74602726084998</v>
      </c>
      <c r="AI1661">
        <v>101.62612596068</v>
      </c>
      <c r="AJ1661">
        <v>100.63544956945</v>
      </c>
      <c r="AK1661">
        <v>100.62212795497</v>
      </c>
      <c r="AL1661">
        <v>100.73905563473998</v>
      </c>
      <c r="AM1661">
        <v>101.01292977833999</v>
      </c>
      <c r="AN1661">
        <v>101.63844130997001</v>
      </c>
      <c r="AO1661">
        <v>81.398359721419993</v>
      </c>
      <c r="AP1661">
        <v>82.603020542409993</v>
      </c>
      <c r="AQ1661">
        <v>83.514478781229997</v>
      </c>
      <c r="AR1661">
        <v>84.601540917880001</v>
      </c>
      <c r="AS1661">
        <v>85.453062101100002</v>
      </c>
      <c r="AT1661">
        <v>86.094580677229999</v>
      </c>
      <c r="AU1661">
        <v>86.526308891780005</v>
      </c>
      <c r="AV1661">
        <v>86.920485352140005</v>
      </c>
      <c r="AW1661">
        <v>85.92538943884</v>
      </c>
      <c r="AX1661">
        <v>85.825464492270001</v>
      </c>
      <c r="AY1661">
        <v>85.392962933429999</v>
      </c>
      <c r="AZ1661">
        <v>85.694684189110006</v>
      </c>
    </row>
    <row r="1662" spans="11:52" ht="14.4">
      <c r="K1662" t="s">
        <v>2569</v>
      </c>
      <c r="L1662" t="s">
        <v>2542</v>
      </c>
      <c r="M1662" t="s">
        <v>100</v>
      </c>
      <c r="N1662" t="s">
        <v>80</v>
      </c>
      <c r="AG1662">
        <v>9.2696808660309209</v>
      </c>
      <c r="AH1662">
        <v>9.3432933103098659</v>
      </c>
      <c r="AI1662">
        <v>9.4476277046488111</v>
      </c>
      <c r="AJ1662">
        <v>9.5874860453690154</v>
      </c>
      <c r="AK1662">
        <v>9.6592608468819243</v>
      </c>
      <c r="AL1662">
        <v>9.7234961125689647</v>
      </c>
      <c r="AM1662">
        <v>9.7898153219086712</v>
      </c>
      <c r="AN1662">
        <v>9.9691179972475013</v>
      </c>
      <c r="AO1662">
        <v>10.031134729293218</v>
      </c>
      <c r="AP1662">
        <v>10.183371172077925</v>
      </c>
      <c r="AQ1662">
        <v>10.390064364224356</v>
      </c>
      <c r="AR1662">
        <v>10.594390520105073</v>
      </c>
      <c r="AS1662">
        <v>10.79029552291612</v>
      </c>
      <c r="AT1662">
        <v>10.952154553412582</v>
      </c>
      <c r="AU1662">
        <v>11.019543399070518</v>
      </c>
      <c r="AV1662">
        <v>10.991389862208305</v>
      </c>
      <c r="AW1662">
        <v>10.908328240048494</v>
      </c>
      <c r="AX1662">
        <v>10.793527894832277</v>
      </c>
      <c r="AY1662">
        <v>10.958582144164073</v>
      </c>
      <c r="AZ1662">
        <v>11.066626549762844</v>
      </c>
    </row>
    <row r="1663" spans="11:52" ht="14.4">
      <c r="K1663" t="s">
        <v>2570</v>
      </c>
      <c r="L1663" t="s">
        <v>2542</v>
      </c>
      <c r="M1663" t="s">
        <v>31</v>
      </c>
      <c r="N1663" t="s">
        <v>80</v>
      </c>
      <c r="AG1663">
        <v>289.56586936266785</v>
      </c>
      <c r="AH1663">
        <v>290.77754166239242</v>
      </c>
      <c r="AI1663">
        <v>289.05810210163617</v>
      </c>
      <c r="AJ1663">
        <v>299.34582692508036</v>
      </c>
      <c r="AK1663">
        <v>286.15888521395493</v>
      </c>
      <c r="AL1663">
        <v>303.05924637873801</v>
      </c>
      <c r="AM1663">
        <v>304.11952763691687</v>
      </c>
      <c r="AN1663">
        <v>323.28056182786042</v>
      </c>
      <c r="AO1663">
        <v>323.47928040380532</v>
      </c>
      <c r="AP1663">
        <v>332.46861139717538</v>
      </c>
      <c r="AQ1663">
        <v>335.17665406593142</v>
      </c>
      <c r="AR1663">
        <v>327.98963155098193</v>
      </c>
      <c r="AS1663">
        <v>329.22375925552967</v>
      </c>
      <c r="AT1663">
        <v>321.38181176158253</v>
      </c>
      <c r="AU1663">
        <v>318.07663568104459</v>
      </c>
      <c r="AV1663">
        <v>313.11362535709776</v>
      </c>
      <c r="AW1663">
        <v>309.33069992536593</v>
      </c>
      <c r="AX1663">
        <v>297.34031947580701</v>
      </c>
      <c r="AY1663">
        <v>301.50986611758162</v>
      </c>
      <c r="AZ1663">
        <v>312.27755143134277</v>
      </c>
    </row>
    <row r="1664" spans="11:52" ht="14.4">
      <c r="K1664" t="s">
        <v>2571</v>
      </c>
      <c r="L1664" t="s">
        <v>2542</v>
      </c>
      <c r="M1664" t="s">
        <v>32</v>
      </c>
      <c r="N1664" t="s">
        <v>80</v>
      </c>
      <c r="O1664" t="s">
        <v>6079</v>
      </c>
      <c r="P1664" t="s">
        <v>6079</v>
      </c>
      <c r="Q1664" t="s">
        <v>6079</v>
      </c>
      <c r="R1664" t="s">
        <v>6079</v>
      </c>
      <c r="S1664" t="s">
        <v>6079</v>
      </c>
      <c r="AG1664">
        <v>2.3561540000000001</v>
      </c>
      <c r="AH1664">
        <v>2.3855740000000001</v>
      </c>
      <c r="AI1664">
        <v>2.432728</v>
      </c>
      <c r="AJ1664">
        <v>2.471695</v>
      </c>
      <c r="AK1664">
        <v>3.24055153725</v>
      </c>
      <c r="AL1664">
        <v>3.2588115534400002</v>
      </c>
      <c r="AM1664">
        <v>3.3207070541700001</v>
      </c>
      <c r="AN1664">
        <v>3.8372613060699998</v>
      </c>
      <c r="AO1664">
        <v>3.8669564692699998</v>
      </c>
      <c r="AP1664">
        <v>4.0250554100500002</v>
      </c>
      <c r="AQ1664">
        <v>4.1478680832699997</v>
      </c>
      <c r="AR1664">
        <v>4.2380924914099998</v>
      </c>
      <c r="AS1664">
        <v>4.8621086796399995</v>
      </c>
      <c r="AT1664">
        <v>5.0148309101699997</v>
      </c>
      <c r="AU1664">
        <v>5.179464008860001</v>
      </c>
      <c r="AV1664">
        <v>5.2411775628799999</v>
      </c>
      <c r="AW1664">
        <v>5.1800869084799999</v>
      </c>
      <c r="AX1664">
        <v>5.17659181388</v>
      </c>
      <c r="AY1664">
        <v>5.1182956414400005</v>
      </c>
      <c r="AZ1664">
        <v>5.3843329560699997</v>
      </c>
    </row>
    <row r="1665" spans="11:52" ht="14.4">
      <c r="K1665" t="s">
        <v>2572</v>
      </c>
      <c r="L1665" t="s">
        <v>2542</v>
      </c>
      <c r="M1665" t="s">
        <v>93</v>
      </c>
      <c r="N1665" t="s">
        <v>80</v>
      </c>
      <c r="AG1665">
        <v>18.621470410179999</v>
      </c>
      <c r="AH1665">
        <v>19.035856542760001</v>
      </c>
      <c r="AI1665">
        <v>19.571590507309999</v>
      </c>
      <c r="AJ1665">
        <v>20.09243235864</v>
      </c>
      <c r="AK1665">
        <v>20.564622266840001</v>
      </c>
      <c r="AL1665">
        <v>21.02194905867</v>
      </c>
      <c r="AM1665">
        <v>21.466131038010001</v>
      </c>
      <c r="AN1665">
        <v>21.457534957650001</v>
      </c>
      <c r="AO1665">
        <v>21.750701152840001</v>
      </c>
      <c r="AP1665">
        <v>22.148904964920003</v>
      </c>
      <c r="AQ1665">
        <v>22.32056774738</v>
      </c>
      <c r="AR1665">
        <v>22.885254473470003</v>
      </c>
      <c r="AS1665">
        <v>23.027247365200001</v>
      </c>
      <c r="AT1665">
        <v>24.341235431659999</v>
      </c>
      <c r="AU1665">
        <v>25.082854369860001</v>
      </c>
      <c r="AV1665">
        <v>25.613710051110001</v>
      </c>
      <c r="AW1665">
        <v>25.93052401776</v>
      </c>
      <c r="AX1665">
        <v>26.18540014089</v>
      </c>
      <c r="AY1665">
        <v>26.32682881046</v>
      </c>
      <c r="AZ1665">
        <v>26.443143454320005</v>
      </c>
    </row>
    <row r="1666" spans="11:52" ht="14.4">
      <c r="K1666" t="s">
        <v>2573</v>
      </c>
      <c r="L1666" t="s">
        <v>2574</v>
      </c>
      <c r="M1666" t="s">
        <v>13</v>
      </c>
      <c r="N1666" t="s">
        <v>80</v>
      </c>
      <c r="AG1666">
        <v>191.58965234738</v>
      </c>
      <c r="AH1666">
        <v>195.67523035683999</v>
      </c>
      <c r="AI1666">
        <v>195.87690595164003</v>
      </c>
      <c r="AJ1666">
        <v>196.35404529815997</v>
      </c>
      <c r="AK1666">
        <v>200.47082783528001</v>
      </c>
      <c r="AL1666">
        <v>201.9844438433</v>
      </c>
      <c r="AM1666">
        <v>198.81441391524001</v>
      </c>
      <c r="AN1666">
        <v>198.04318371510999</v>
      </c>
      <c r="AO1666">
        <v>204.31723930759</v>
      </c>
      <c r="AP1666">
        <v>202.69223755228001</v>
      </c>
      <c r="AQ1666">
        <v>207.67021104819997</v>
      </c>
      <c r="AR1666">
        <v>213.09959829895001</v>
      </c>
      <c r="AS1666">
        <v>214.23068494162001</v>
      </c>
      <c r="AT1666">
        <v>219.79639650692999</v>
      </c>
      <c r="AU1666">
        <v>226.51429641574001</v>
      </c>
      <c r="AV1666">
        <v>222.51677634472</v>
      </c>
      <c r="AW1666">
        <v>223.97163824770999</v>
      </c>
      <c r="AX1666">
        <v>224.63356847860001</v>
      </c>
      <c r="AY1666">
        <v>225.11918375325001</v>
      </c>
      <c r="AZ1666">
        <v>224.76234643883001</v>
      </c>
    </row>
    <row r="1667" spans="11:52" ht="14.4">
      <c r="K1667" t="s">
        <v>2575</v>
      </c>
      <c r="L1667" t="s">
        <v>2574</v>
      </c>
      <c r="M1667" t="s">
        <v>14</v>
      </c>
      <c r="N1667" t="s">
        <v>80</v>
      </c>
      <c r="AG1667">
        <v>260.60386471096996</v>
      </c>
      <c r="AH1667">
        <v>262.49515481097995</v>
      </c>
      <c r="AI1667">
        <v>260.94177981651001</v>
      </c>
      <c r="AJ1667">
        <v>260.56917496803999</v>
      </c>
      <c r="AK1667">
        <v>261.26382456434004</v>
      </c>
      <c r="AL1667">
        <v>252.60276626069</v>
      </c>
      <c r="AM1667">
        <v>247.12405973942001</v>
      </c>
      <c r="AN1667">
        <v>247.42598303124001</v>
      </c>
      <c r="AO1667">
        <v>249.83846679325001</v>
      </c>
      <c r="AP1667">
        <v>263.692207123581</v>
      </c>
      <c r="AQ1667">
        <v>267.97406732427999</v>
      </c>
      <c r="AR1667">
        <v>277.23296904156234</v>
      </c>
      <c r="AS1667">
        <v>284.3323763252294</v>
      </c>
      <c r="AT1667">
        <v>292.41469628050851</v>
      </c>
      <c r="AU1667">
        <v>300.71413382694948</v>
      </c>
      <c r="AV1667">
        <v>301.88974697709602</v>
      </c>
      <c r="AW1667">
        <v>256.00919949037996</v>
      </c>
      <c r="AX1667">
        <v>258.56149691614002</v>
      </c>
      <c r="AY1667">
        <v>257.19337841929996</v>
      </c>
      <c r="AZ1667">
        <v>256.64419711246029</v>
      </c>
    </row>
    <row r="1668" spans="11:52" ht="14.4">
      <c r="K1668" t="s">
        <v>2576</v>
      </c>
      <c r="L1668" t="s">
        <v>2574</v>
      </c>
      <c r="M1668" t="s">
        <v>92</v>
      </c>
      <c r="N1668" t="s">
        <v>80</v>
      </c>
      <c r="AG1668">
        <v>9.4127017077410766</v>
      </c>
      <c r="AH1668">
        <v>11.068140914203909</v>
      </c>
      <c r="AI1668">
        <v>11.135898353614888</v>
      </c>
      <c r="AJ1668">
        <v>11.148607219552099</v>
      </c>
      <c r="AK1668">
        <v>11.184938132733413</v>
      </c>
      <c r="AL1668">
        <v>10.958982513549442</v>
      </c>
      <c r="AM1668">
        <v>11.165176909704469</v>
      </c>
      <c r="AN1668">
        <v>11.325403926781879</v>
      </c>
      <c r="AO1668">
        <v>11.294166581450046</v>
      </c>
      <c r="AP1668">
        <v>11.267802433786686</v>
      </c>
      <c r="AQ1668">
        <v>11.496872379588917</v>
      </c>
      <c r="AR1668">
        <v>11.804356273647612</v>
      </c>
      <c r="AS1668">
        <v>10.149746906636668</v>
      </c>
      <c r="AT1668">
        <v>10.492513549442682</v>
      </c>
      <c r="AU1668">
        <v>10.87616218427242</v>
      </c>
      <c r="AV1668">
        <v>11.231544125166172</v>
      </c>
      <c r="AW1668">
        <v>11.42397177625524</v>
      </c>
      <c r="AX1668">
        <v>14.063510583904286</v>
      </c>
      <c r="AY1668">
        <v>14.395740362000204</v>
      </c>
      <c r="AZ1668">
        <v>14.596509356784946</v>
      </c>
    </row>
    <row r="1669" spans="11:52" ht="14.4">
      <c r="K1669" t="s">
        <v>2577</v>
      </c>
      <c r="L1669" t="s">
        <v>2574</v>
      </c>
      <c r="M1669" t="s">
        <v>15</v>
      </c>
      <c r="N1669" t="s">
        <v>80</v>
      </c>
      <c r="AE1669" t="s">
        <v>6079</v>
      </c>
      <c r="AF1669" t="s">
        <v>6079</v>
      </c>
      <c r="AG1669">
        <v>8.9604210000000002</v>
      </c>
      <c r="AH1669">
        <v>8.8837899999999994</v>
      </c>
      <c r="AI1669">
        <v>8.8726509999999994</v>
      </c>
      <c r="AJ1669">
        <v>8.6867509999999992</v>
      </c>
      <c r="AK1669">
        <v>8.7081569999999999</v>
      </c>
      <c r="AL1669">
        <v>8.1492100930000007</v>
      </c>
      <c r="AM1669">
        <v>7.9693989109999999</v>
      </c>
      <c r="AN1669">
        <v>7.8016444529999998</v>
      </c>
      <c r="AO1669">
        <v>7.8649030719999997</v>
      </c>
      <c r="AP1669">
        <v>7.750714909</v>
      </c>
      <c r="AQ1669">
        <v>7.6406972660000001</v>
      </c>
      <c r="AR1669">
        <v>7.1980885350000001</v>
      </c>
      <c r="AS1669">
        <v>7.6023430440000004</v>
      </c>
      <c r="AT1669">
        <v>7.6982156230000003</v>
      </c>
      <c r="AU1669">
        <v>7.6084298879999999</v>
      </c>
      <c r="AV1669">
        <v>7.6903512340000004</v>
      </c>
      <c r="AW1669">
        <v>7.7382587940000001</v>
      </c>
      <c r="AX1669">
        <v>7.7543324309999999</v>
      </c>
      <c r="AY1669">
        <v>7.6314861870000001</v>
      </c>
      <c r="AZ1669">
        <v>7.4898057910000002</v>
      </c>
    </row>
    <row r="1670" spans="11:52" ht="14.4">
      <c r="K1670" t="s">
        <v>2578</v>
      </c>
      <c r="L1670" t="s">
        <v>2574</v>
      </c>
      <c r="M1670" t="s">
        <v>91</v>
      </c>
      <c r="N1670" t="s">
        <v>80</v>
      </c>
      <c r="AG1670">
        <v>29.621982827997833</v>
      </c>
      <c r="AH1670">
        <v>30.301054981805311</v>
      </c>
      <c r="AI1670">
        <v>30.841411153896804</v>
      </c>
      <c r="AJ1670">
        <v>30.680817634996853</v>
      </c>
      <c r="AK1670">
        <v>29.814813514169593</v>
      </c>
      <c r="AL1670">
        <v>30.442824436275245</v>
      </c>
      <c r="AM1670">
        <v>29.796336358425439</v>
      </c>
      <c r="AN1670">
        <v>29.936252916850851</v>
      </c>
      <c r="AO1670">
        <v>30.150431209884097</v>
      </c>
      <c r="AP1670">
        <v>30.694529874215316</v>
      </c>
      <c r="AQ1670">
        <v>31.8371145793685</v>
      </c>
      <c r="AR1670">
        <v>32.944170104634324</v>
      </c>
      <c r="AS1670">
        <v>34.240038267241026</v>
      </c>
      <c r="AT1670">
        <v>35.118184723756009</v>
      </c>
      <c r="AU1670">
        <v>37.1354572566296</v>
      </c>
      <c r="AV1670">
        <v>36.799484158608401</v>
      </c>
      <c r="AW1670">
        <v>37.781714444874851</v>
      </c>
      <c r="AX1670">
        <v>38.545271086723943</v>
      </c>
      <c r="AY1670">
        <v>38.6553101787255</v>
      </c>
      <c r="AZ1670">
        <v>38.797581990454617</v>
      </c>
    </row>
    <row r="1671" spans="11:52" ht="14.4">
      <c r="K1671" t="s">
        <v>2579</v>
      </c>
      <c r="L1671" t="s">
        <v>2574</v>
      </c>
      <c r="M1671" t="s">
        <v>16</v>
      </c>
      <c r="N1671" t="s">
        <v>80</v>
      </c>
      <c r="AG1671">
        <v>781.12531103278002</v>
      </c>
      <c r="AH1671">
        <v>795.66415999843605</v>
      </c>
      <c r="AI1671">
        <v>805.913607541847</v>
      </c>
      <c r="AJ1671">
        <v>795.42973597970604</v>
      </c>
      <c r="AK1671">
        <v>845.85590033974188</v>
      </c>
      <c r="AL1671">
        <v>823.95497994641403</v>
      </c>
      <c r="AM1671">
        <v>797.695955240437</v>
      </c>
      <c r="AN1671">
        <v>779.25244912388496</v>
      </c>
      <c r="AO1671">
        <v>803.07442029783886</v>
      </c>
      <c r="AP1671">
        <v>788.42846434582805</v>
      </c>
      <c r="AQ1671">
        <v>789.06823514500206</v>
      </c>
      <c r="AR1671">
        <v>813.96293008536077</v>
      </c>
      <c r="AS1671">
        <v>838.22498384787093</v>
      </c>
      <c r="AT1671">
        <v>855.79280204614213</v>
      </c>
      <c r="AU1671">
        <v>854.13569599705795</v>
      </c>
      <c r="AV1671">
        <v>861.63954666996494</v>
      </c>
      <c r="AW1671">
        <v>868.47484388854912</v>
      </c>
      <c r="AX1671">
        <v>867.33862924867412</v>
      </c>
      <c r="AY1671">
        <v>869.42366458985316</v>
      </c>
      <c r="AZ1671">
        <v>862.4620298507449</v>
      </c>
    </row>
    <row r="1672" spans="11:52" ht="14.4">
      <c r="K1672" t="s">
        <v>2580</v>
      </c>
      <c r="L1672" t="s">
        <v>2574</v>
      </c>
      <c r="M1672" t="s">
        <v>17</v>
      </c>
      <c r="N1672" t="s">
        <v>80</v>
      </c>
      <c r="AG1672">
        <v>81.291649694744947</v>
      </c>
      <c r="AH1672">
        <v>82.0926558782933</v>
      </c>
      <c r="AI1672">
        <v>82.799632238441234</v>
      </c>
      <c r="AJ1672">
        <v>81.641021464274914</v>
      </c>
      <c r="AK1672">
        <v>83.406945462633573</v>
      </c>
      <c r="AL1672">
        <v>83.856997790499932</v>
      </c>
      <c r="AM1672">
        <v>82.285614493600761</v>
      </c>
      <c r="AN1672">
        <v>81.685321359655404</v>
      </c>
      <c r="AO1672">
        <v>82.065638505694281</v>
      </c>
      <c r="AP1672">
        <v>81.086471046342226</v>
      </c>
      <c r="AQ1672">
        <v>81.150000289698767</v>
      </c>
      <c r="AR1672">
        <v>84.60525684516837</v>
      </c>
      <c r="AS1672">
        <v>82.851017612822176</v>
      </c>
      <c r="AT1672">
        <v>87.038834078047373</v>
      </c>
      <c r="AU1672">
        <v>89.547365832035226</v>
      </c>
      <c r="AV1672">
        <v>89.761887493139241</v>
      </c>
      <c r="AW1672">
        <v>90.202034802123919</v>
      </c>
      <c r="AX1672">
        <v>90.04709845771545</v>
      </c>
      <c r="AY1672">
        <v>89.016894684164086</v>
      </c>
      <c r="AZ1672">
        <v>87.972304107699017</v>
      </c>
    </row>
    <row r="1673" spans="11:52" ht="14.4">
      <c r="K1673" t="s">
        <v>2581</v>
      </c>
      <c r="L1673" t="s">
        <v>2574</v>
      </c>
      <c r="M1673" t="s">
        <v>97</v>
      </c>
      <c r="N1673" t="s">
        <v>80</v>
      </c>
      <c r="O1673" t="s">
        <v>6079</v>
      </c>
      <c r="P1673" t="s">
        <v>6079</v>
      </c>
      <c r="Q1673" t="s">
        <v>6079</v>
      </c>
      <c r="R1673" t="s">
        <v>6079</v>
      </c>
      <c r="S1673" t="s">
        <v>6079</v>
      </c>
      <c r="T1673" t="s">
        <v>6079</v>
      </c>
      <c r="AG1673">
        <v>11.818559700362076</v>
      </c>
      <c r="AH1673">
        <v>11.892606619570063</v>
      </c>
      <c r="AI1673">
        <v>11.826629227060511</v>
      </c>
      <c r="AJ1673">
        <v>11.524183186764674</v>
      </c>
      <c r="AK1673">
        <v>11.505265539634232</v>
      </c>
      <c r="AL1673">
        <v>11.21192491937718</v>
      </c>
      <c r="AM1673">
        <v>11.257828785798626</v>
      </c>
      <c r="AN1673">
        <v>11.1667380998796</v>
      </c>
      <c r="AO1673">
        <v>9.9672417789899992</v>
      </c>
      <c r="AP1673">
        <v>10.05066983661</v>
      </c>
      <c r="AQ1673">
        <v>10.25235041206</v>
      </c>
      <c r="AR1673">
        <v>10.3037182512693</v>
      </c>
      <c r="AS1673">
        <v>12.0283224328132</v>
      </c>
      <c r="AT1673">
        <v>12.326189528869302</v>
      </c>
      <c r="AU1673">
        <v>12.9798180406512</v>
      </c>
      <c r="AV1673">
        <v>12.964301636013898</v>
      </c>
      <c r="AW1673">
        <v>12.679268899806001</v>
      </c>
      <c r="AX1673">
        <v>12.733747878152402</v>
      </c>
      <c r="AY1673">
        <v>13.2219602648847</v>
      </c>
      <c r="AZ1673">
        <v>13.1317546073644</v>
      </c>
    </row>
    <row r="1674" spans="11:52" ht="14.4">
      <c r="K1674" t="s">
        <v>2582</v>
      </c>
      <c r="L1674" t="s">
        <v>2574</v>
      </c>
      <c r="M1674" t="s">
        <v>18</v>
      </c>
      <c r="N1674" t="s">
        <v>80</v>
      </c>
      <c r="AG1674">
        <v>708.21872477579802</v>
      </c>
      <c r="AH1674">
        <v>714.91962384096689</v>
      </c>
      <c r="AI1674">
        <v>720.6806069176082</v>
      </c>
      <c r="AJ1674">
        <v>730.51003321311998</v>
      </c>
      <c r="AK1674">
        <v>748.17816719553093</v>
      </c>
      <c r="AL1674">
        <v>784.21496421063</v>
      </c>
      <c r="AM1674">
        <v>760.59088291121009</v>
      </c>
      <c r="AN1674">
        <v>688.27714043040999</v>
      </c>
      <c r="AO1674">
        <v>740.36980411670993</v>
      </c>
      <c r="AP1674">
        <v>738.50560956028005</v>
      </c>
      <c r="AQ1674">
        <v>732.06016488717</v>
      </c>
      <c r="AR1674">
        <v>746.56551972813998</v>
      </c>
      <c r="AS1674">
        <v>767.2537470473402</v>
      </c>
      <c r="AT1674">
        <v>792.26122795959998</v>
      </c>
      <c r="AU1674">
        <v>812.24411094131995</v>
      </c>
      <c r="AV1674">
        <v>798.24009416299998</v>
      </c>
      <c r="AW1674">
        <v>797.71219005299997</v>
      </c>
      <c r="AX1674">
        <v>799.42153621499995</v>
      </c>
      <c r="AY1674">
        <v>794.80832148000002</v>
      </c>
      <c r="AZ1674">
        <v>796.41397547300005</v>
      </c>
    </row>
    <row r="1675" spans="11:52" ht="14.4">
      <c r="K1675" t="s">
        <v>2583</v>
      </c>
      <c r="L1675" t="s">
        <v>2574</v>
      </c>
      <c r="M1675" t="s">
        <v>34</v>
      </c>
      <c r="N1675" t="s">
        <v>80</v>
      </c>
      <c r="AG1675">
        <v>6388.1568172678217</v>
      </c>
      <c r="AH1675">
        <v>6406.7932250782906</v>
      </c>
      <c r="AI1675">
        <v>6461.5677028059999</v>
      </c>
      <c r="AJ1675">
        <v>6449.9478743832187</v>
      </c>
      <c r="AK1675">
        <v>5733.1756896797215</v>
      </c>
      <c r="AL1675">
        <v>5794.5253021975695</v>
      </c>
      <c r="AM1675">
        <v>5672.236232203657</v>
      </c>
      <c r="AN1675">
        <v>5567.0814179177787</v>
      </c>
      <c r="AO1675">
        <v>5709.9219255680891</v>
      </c>
      <c r="AP1675">
        <v>5578.6257893872134</v>
      </c>
      <c r="AQ1675">
        <v>5584.216993160524</v>
      </c>
      <c r="AR1675">
        <v>5699.8179305670919</v>
      </c>
      <c r="AS1675">
        <v>5817.2616489633438</v>
      </c>
      <c r="AT1675">
        <v>6080.3674337224074</v>
      </c>
      <c r="AU1675">
        <v>6180.2375849674963</v>
      </c>
      <c r="AV1675">
        <v>6135.0371481261</v>
      </c>
      <c r="AW1675">
        <v>6110.8830130740889</v>
      </c>
      <c r="AX1675">
        <v>6115.6243042305314</v>
      </c>
      <c r="AY1675">
        <v>6103.7358598694873</v>
      </c>
      <c r="AZ1675">
        <v>6106.0181602038392</v>
      </c>
    </row>
    <row r="1676" spans="11:52" ht="14.4">
      <c r="K1676" t="s">
        <v>2584</v>
      </c>
      <c r="L1676" t="s">
        <v>2574</v>
      </c>
      <c r="M1676" t="s">
        <v>19</v>
      </c>
      <c r="N1676" t="s">
        <v>80</v>
      </c>
      <c r="AG1676">
        <v>154.21036961139998</v>
      </c>
      <c r="AH1676">
        <v>152.40820940422998</v>
      </c>
      <c r="AI1676">
        <v>152.96054383293</v>
      </c>
      <c r="AJ1676">
        <v>154.85319664324999</v>
      </c>
      <c r="AK1676">
        <v>155.45322031972</v>
      </c>
      <c r="AL1676">
        <v>151.47913713004002</v>
      </c>
      <c r="AM1676">
        <v>152.27812955383999</v>
      </c>
      <c r="AN1676">
        <v>160.79931532184</v>
      </c>
      <c r="AO1676">
        <v>159.813057654</v>
      </c>
      <c r="AP1676">
        <v>154.59313462964002</v>
      </c>
      <c r="AQ1676">
        <v>155.56211311746</v>
      </c>
      <c r="AR1676">
        <v>161.02296999968002</v>
      </c>
      <c r="AS1676">
        <v>165.74840909883</v>
      </c>
      <c r="AT1676">
        <v>172.91786682508817</v>
      </c>
      <c r="AU1676">
        <v>172.81347516236002</v>
      </c>
      <c r="AV1676">
        <v>171.00808219665004</v>
      </c>
      <c r="AW1676">
        <v>167.72838212326999</v>
      </c>
      <c r="AX1676">
        <v>172.01962592426</v>
      </c>
      <c r="AY1676">
        <v>174.51041170346002</v>
      </c>
      <c r="AZ1676">
        <v>169.83557852077999</v>
      </c>
    </row>
    <row r="1677" spans="11:52" ht="14.4">
      <c r="K1677" t="s">
        <v>2585</v>
      </c>
      <c r="L1677" t="s">
        <v>2574</v>
      </c>
      <c r="M1677" t="s">
        <v>20</v>
      </c>
      <c r="N1677" t="s">
        <v>80</v>
      </c>
      <c r="AG1677">
        <v>1487.41660916708</v>
      </c>
      <c r="AH1677">
        <v>1505.6651526081605</v>
      </c>
      <c r="AI1677">
        <v>1525.2544747683701</v>
      </c>
      <c r="AJ1677">
        <v>1552.6474452163502</v>
      </c>
      <c r="AK1677">
        <v>1633.3820865852799</v>
      </c>
      <c r="AL1677">
        <v>1699.9513103105601</v>
      </c>
      <c r="AM1677">
        <v>1672.0438402876398</v>
      </c>
      <c r="AN1677">
        <v>1669.91281209626</v>
      </c>
      <c r="AO1677">
        <v>1691.40559320182</v>
      </c>
      <c r="AP1677">
        <v>1693.4087391848302</v>
      </c>
      <c r="AQ1677">
        <v>1709.9229748159801</v>
      </c>
      <c r="AR1677">
        <v>1752.7140725757995</v>
      </c>
      <c r="AS1677">
        <v>1786.1173954226001</v>
      </c>
      <c r="AT1677">
        <v>1843.0974421495</v>
      </c>
      <c r="AU1677">
        <v>1898.9014832612099</v>
      </c>
      <c r="AV1677">
        <v>1914.8177877023504</v>
      </c>
      <c r="AW1677">
        <v>1903.2393322364703</v>
      </c>
      <c r="AX1677">
        <v>1911.6649101115397</v>
      </c>
      <c r="AY1677">
        <v>1908.6333724118001</v>
      </c>
      <c r="AZ1677">
        <v>1924.4105545243499</v>
      </c>
    </row>
    <row r="1678" spans="11:52" ht="14.4">
      <c r="K1678" t="s">
        <v>2586</v>
      </c>
      <c r="L1678" t="s">
        <v>2574</v>
      </c>
      <c r="M1678" t="s">
        <v>21</v>
      </c>
      <c r="N1678" t="s">
        <v>80</v>
      </c>
      <c r="AG1678">
        <v>936.67114204629377</v>
      </c>
      <c r="AH1678">
        <v>916.13689224183838</v>
      </c>
      <c r="AI1678">
        <v>934.63588300500498</v>
      </c>
      <c r="AJ1678">
        <v>918.89098542520446</v>
      </c>
      <c r="AK1678">
        <v>971.45555884458884</v>
      </c>
      <c r="AL1678">
        <v>948.65427392941183</v>
      </c>
      <c r="AM1678">
        <v>896.4234901482107</v>
      </c>
      <c r="AN1678">
        <v>855.13470485296341</v>
      </c>
    </row>
    <row r="1679" spans="11:52" ht="14.4">
      <c r="K1679" t="s">
        <v>2587</v>
      </c>
      <c r="L1679" t="s">
        <v>2574</v>
      </c>
      <c r="M1679" t="s">
        <v>22</v>
      </c>
      <c r="N1679" t="s">
        <v>80</v>
      </c>
      <c r="AG1679">
        <v>95.840291764</v>
      </c>
      <c r="AH1679">
        <v>95.889482430000001</v>
      </c>
      <c r="AI1679">
        <v>92.174537107999996</v>
      </c>
      <c r="AJ1679">
        <v>91.233168231310003</v>
      </c>
      <c r="AK1679">
        <v>92.879023276529978</v>
      </c>
      <c r="AL1679">
        <v>88.436697549000002</v>
      </c>
      <c r="AM1679">
        <v>89.959583731999999</v>
      </c>
      <c r="AN1679">
        <v>89.929899493999997</v>
      </c>
      <c r="AO1679">
        <v>91.185395765999999</v>
      </c>
      <c r="AP1679">
        <v>81.313367026999998</v>
      </c>
      <c r="AQ1679">
        <v>77.686948291999997</v>
      </c>
      <c r="AR1679">
        <v>78.148477510000006</v>
      </c>
      <c r="AS1679">
        <v>79.543910261999997</v>
      </c>
      <c r="AT1679">
        <v>81.029952101000006</v>
      </c>
      <c r="AU1679">
        <v>82.341589788999997</v>
      </c>
      <c r="AV1679">
        <v>83.521270465000001</v>
      </c>
      <c r="AW1679">
        <v>82.007304396999999</v>
      </c>
      <c r="AX1679">
        <v>82.400944064000001</v>
      </c>
      <c r="AY1679">
        <v>83.701634315000007</v>
      </c>
      <c r="AZ1679">
        <v>84.509053034999994</v>
      </c>
    </row>
    <row r="1680" spans="11:52" ht="14.4">
      <c r="K1680" t="s">
        <v>2588</v>
      </c>
      <c r="L1680" t="s">
        <v>2574</v>
      </c>
      <c r="M1680" t="s">
        <v>90</v>
      </c>
      <c r="N1680" t="s">
        <v>80</v>
      </c>
      <c r="AG1680">
        <v>9.9552680296174216</v>
      </c>
      <c r="AH1680">
        <v>10.202177179026132</v>
      </c>
      <c r="AI1680">
        <v>9.7162693819160708</v>
      </c>
      <c r="AJ1680">
        <v>9.8212316975791403</v>
      </c>
      <c r="AK1680">
        <v>10.059421029628222</v>
      </c>
      <c r="AL1680">
        <v>9.9256416977677411</v>
      </c>
      <c r="AM1680">
        <v>9.7841164738529738</v>
      </c>
      <c r="AN1680">
        <v>10.093937964810181</v>
      </c>
      <c r="AO1680">
        <v>10.096548046718182</v>
      </c>
      <c r="AP1680">
        <v>10.062872504608013</v>
      </c>
      <c r="AQ1680">
        <v>9.9268014764397972</v>
      </c>
      <c r="AR1680">
        <v>10.300767764996808</v>
      </c>
      <c r="AS1680">
        <v>10.826295251037759</v>
      </c>
      <c r="AT1680">
        <v>11.39256885195533</v>
      </c>
      <c r="AU1680">
        <v>11.876336933507442</v>
      </c>
      <c r="AV1680">
        <v>12.16786669441916</v>
      </c>
      <c r="AW1680">
        <v>12.388664437159999</v>
      </c>
      <c r="AX1680">
        <v>12.837614528</v>
      </c>
      <c r="AY1680">
        <v>12.908846476800001</v>
      </c>
      <c r="AZ1680">
        <v>13.02380243981</v>
      </c>
    </row>
    <row r="1681" spans="11:52" ht="14.4">
      <c r="K1681" t="s">
        <v>2589</v>
      </c>
      <c r="L1681" t="s">
        <v>2574</v>
      </c>
      <c r="M1681" t="s">
        <v>23</v>
      </c>
      <c r="N1681" t="s">
        <v>80</v>
      </c>
      <c r="AG1681">
        <v>17.896524835387012</v>
      </c>
      <c r="AH1681">
        <v>18.769115247713287</v>
      </c>
      <c r="AI1681">
        <v>20.02228255271929</v>
      </c>
      <c r="AJ1681">
        <v>21.357651918651865</v>
      </c>
      <c r="AK1681">
        <v>21.290623406374756</v>
      </c>
      <c r="AL1681">
        <v>20.46660960072354</v>
      </c>
      <c r="AM1681">
        <v>21.581412091075972</v>
      </c>
      <c r="AN1681">
        <v>21.806675862321033</v>
      </c>
      <c r="AO1681">
        <v>27.89479752404273</v>
      </c>
      <c r="AP1681">
        <v>29.377226994153769</v>
      </c>
      <c r="AQ1681">
        <v>30.349513886965209</v>
      </c>
      <c r="AR1681">
        <v>31.612640839133103</v>
      </c>
      <c r="AS1681">
        <v>32.356828772826354</v>
      </c>
      <c r="AT1681">
        <v>33.430806414860363</v>
      </c>
      <c r="AU1681">
        <v>34.402663954578614</v>
      </c>
      <c r="AV1681">
        <v>34.906174178182447</v>
      </c>
      <c r="AW1681">
        <v>33.934986776453229</v>
      </c>
      <c r="AX1681">
        <v>36.087483622100926</v>
      </c>
      <c r="AY1681">
        <v>35.522960094744548</v>
      </c>
      <c r="AZ1681">
        <v>35.88970506365726</v>
      </c>
    </row>
    <row r="1682" spans="11:52" ht="14.4">
      <c r="K1682" t="s">
        <v>2590</v>
      </c>
      <c r="L1682" t="s">
        <v>2574</v>
      </c>
      <c r="M1682" t="s">
        <v>24</v>
      </c>
      <c r="N1682" t="s">
        <v>80</v>
      </c>
      <c r="AG1682">
        <v>67.715395171616208</v>
      </c>
      <c r="AH1682">
        <v>69.038321311461914</v>
      </c>
      <c r="AI1682">
        <v>69.185262090286386</v>
      </c>
      <c r="AJ1682">
        <v>66.681779107798093</v>
      </c>
      <c r="AK1682">
        <v>69.746373591807696</v>
      </c>
      <c r="AL1682">
        <v>66.785156218810613</v>
      </c>
      <c r="AM1682">
        <v>65.309606216247616</v>
      </c>
      <c r="AN1682">
        <v>64.956439501522993</v>
      </c>
      <c r="AO1682">
        <v>65.901182757959432</v>
      </c>
      <c r="AP1682">
        <v>65.882203191697585</v>
      </c>
      <c r="AQ1682">
        <v>67.225529804225687</v>
      </c>
      <c r="AR1682">
        <v>67.193201174239263</v>
      </c>
      <c r="AS1682">
        <v>68.250155285641455</v>
      </c>
      <c r="AT1682">
        <v>69.709275796754383</v>
      </c>
      <c r="AU1682">
        <v>70.098242130237921</v>
      </c>
      <c r="AV1682">
        <v>69.582245170489983</v>
      </c>
      <c r="AW1682">
        <v>69.347987328960528</v>
      </c>
      <c r="AX1682">
        <v>71.067498114867618</v>
      </c>
      <c r="AY1682">
        <v>69.652573967641615</v>
      </c>
      <c r="AZ1682">
        <v>72.078226568869994</v>
      </c>
    </row>
    <row r="1683" spans="11:52" ht="14.4">
      <c r="K1683" t="s">
        <v>2591</v>
      </c>
      <c r="L1683" t="s">
        <v>2574</v>
      </c>
      <c r="M1683" t="s">
        <v>1386</v>
      </c>
      <c r="N1683" t="s">
        <v>80</v>
      </c>
      <c r="O1683" t="s">
        <v>6079</v>
      </c>
      <c r="P1683" t="s">
        <v>6079</v>
      </c>
      <c r="Q1683" t="s">
        <v>6079</v>
      </c>
      <c r="R1683" t="s">
        <v>6079</v>
      </c>
      <c r="S1683" t="s">
        <v>6079</v>
      </c>
      <c r="T1683" t="s">
        <v>6079</v>
      </c>
      <c r="U1683" t="s">
        <v>6079</v>
      </c>
      <c r="V1683" t="s">
        <v>6079</v>
      </c>
      <c r="W1683" t="s">
        <v>6079</v>
      </c>
      <c r="X1683" t="s">
        <v>6079</v>
      </c>
      <c r="Y1683" t="s">
        <v>6079</v>
      </c>
      <c r="Z1683" t="s">
        <v>6079</v>
      </c>
      <c r="AA1683" t="s">
        <v>6079</v>
      </c>
      <c r="AG1683">
        <v>11.438944880225456</v>
      </c>
      <c r="AH1683">
        <v>11.26339007813691</v>
      </c>
      <c r="AI1683">
        <v>11.649982569609399</v>
      </c>
      <c r="AJ1683">
        <v>11.387026437378498</v>
      </c>
      <c r="AK1683">
        <v>10.422472563836759</v>
      </c>
      <c r="AL1683">
        <v>10.311620670527672</v>
      </c>
      <c r="AM1683">
        <v>10.006852033249077</v>
      </c>
      <c r="AN1683">
        <v>10.111769176162715</v>
      </c>
      <c r="AO1683">
        <v>10.513315376293043</v>
      </c>
      <c r="AP1683">
        <v>10.600785247139932</v>
      </c>
      <c r="AQ1683">
        <v>10.307378540728958</v>
      </c>
      <c r="AR1683">
        <v>10.441511118495937</v>
      </c>
      <c r="AS1683">
        <v>11.17317619875352</v>
      </c>
      <c r="AT1683">
        <v>11.881301800842332</v>
      </c>
      <c r="AU1683">
        <v>11.894874430872958</v>
      </c>
      <c r="AV1683">
        <v>11.575367911029703</v>
      </c>
      <c r="AW1683">
        <v>12.26198894405934</v>
      </c>
      <c r="AX1683">
        <v>12.532313156832553</v>
      </c>
      <c r="AY1683">
        <v>12.606878395452036</v>
      </c>
      <c r="AZ1683">
        <v>12.334604680857144</v>
      </c>
    </row>
    <row r="1684" spans="11:52" ht="14.4">
      <c r="K1684" t="s">
        <v>2592</v>
      </c>
      <c r="L1684" t="s">
        <v>2574</v>
      </c>
      <c r="M1684" t="s">
        <v>25</v>
      </c>
      <c r="N1684" t="s">
        <v>80</v>
      </c>
      <c r="AG1684">
        <v>754.61607354</v>
      </c>
      <c r="AH1684">
        <v>750.91023720299995</v>
      </c>
      <c r="AI1684">
        <v>746.90619663200005</v>
      </c>
      <c r="AJ1684">
        <v>737.91234615200005</v>
      </c>
      <c r="AK1684">
        <v>748.68547775900004</v>
      </c>
      <c r="AL1684">
        <v>744.54543803800004</v>
      </c>
      <c r="AM1684">
        <v>742.43945435199998</v>
      </c>
      <c r="AN1684">
        <v>715.10614266899995</v>
      </c>
      <c r="AO1684">
        <v>733.31152794499997</v>
      </c>
      <c r="AP1684">
        <v>724.38783278699998</v>
      </c>
      <c r="AQ1684">
        <v>721.48229617200002</v>
      </c>
      <c r="AR1684">
        <v>724.37766953200003</v>
      </c>
      <c r="AS1684">
        <v>726.35890921800001</v>
      </c>
      <c r="AT1684">
        <v>747.87659935700003</v>
      </c>
      <c r="AU1684">
        <v>745.51081402399996</v>
      </c>
      <c r="AV1684">
        <v>713.48763289600004</v>
      </c>
      <c r="AW1684">
        <v>705.74780662399996</v>
      </c>
      <c r="AX1684">
        <v>688.91418351899995</v>
      </c>
      <c r="AY1684">
        <v>673.94612192299996</v>
      </c>
      <c r="AZ1684">
        <v>665.12381623299996</v>
      </c>
    </row>
    <row r="1685" spans="11:52" ht="14.4">
      <c r="K1685" t="s">
        <v>5678</v>
      </c>
      <c r="L1685" t="s">
        <v>2574</v>
      </c>
      <c r="M1685" t="s">
        <v>5610</v>
      </c>
      <c r="N1685" t="s">
        <v>80</v>
      </c>
      <c r="AO1685">
        <v>6.2070571368925149</v>
      </c>
      <c r="AP1685" t="s">
        <v>6079</v>
      </c>
      <c r="AQ1685" t="s">
        <v>6079</v>
      </c>
      <c r="AR1685" t="s">
        <v>6079</v>
      </c>
      <c r="AS1685" t="s">
        <v>6079</v>
      </c>
      <c r="AT1685">
        <v>7.4841207653178108</v>
      </c>
      <c r="AU1685">
        <v>7.9189557720758863</v>
      </c>
      <c r="AV1685">
        <v>8.0590452827519812</v>
      </c>
      <c r="AW1685">
        <v>8.0593706683119244</v>
      </c>
      <c r="AX1685">
        <v>8.426005078216404</v>
      </c>
      <c r="AY1685">
        <v>8.8757255610245238</v>
      </c>
      <c r="AZ1685">
        <v>9.7459337876130849</v>
      </c>
    </row>
    <row r="1686" spans="11:52" ht="14.4">
      <c r="K1686" t="s">
        <v>2593</v>
      </c>
      <c r="L1686" t="s">
        <v>2574</v>
      </c>
      <c r="M1686" t="s">
        <v>98</v>
      </c>
      <c r="N1686" t="s">
        <v>80</v>
      </c>
      <c r="AG1686">
        <v>6.454771</v>
      </c>
      <c r="AH1686">
        <v>6.5467060000000004</v>
      </c>
      <c r="AI1686">
        <v>6.6981349999999997</v>
      </c>
      <c r="AJ1686">
        <v>6.5915309999999998</v>
      </c>
      <c r="AK1686">
        <v>6.542897</v>
      </c>
      <c r="AL1686">
        <v>6.0471320000000004</v>
      </c>
      <c r="AM1686">
        <v>5.9373899999999997</v>
      </c>
      <c r="AN1686">
        <v>5.6468889999999998</v>
      </c>
      <c r="AO1686">
        <v>5.7046520000000003</v>
      </c>
      <c r="AP1686">
        <v>5.8427199999999999</v>
      </c>
      <c r="AQ1686">
        <v>5.9789409999999998</v>
      </c>
      <c r="AR1686">
        <v>6.3217030000000003</v>
      </c>
      <c r="AS1686">
        <v>3.5888659999999999</v>
      </c>
      <c r="AT1686">
        <v>3.6978569999999999</v>
      </c>
      <c r="AU1686">
        <v>4.241873</v>
      </c>
      <c r="AV1686">
        <v>4.1682240000000004</v>
      </c>
      <c r="AW1686">
        <v>4.1878289999999998</v>
      </c>
      <c r="AX1686">
        <v>4.2352379999999998</v>
      </c>
      <c r="AY1686">
        <v>4.4743779999999997</v>
      </c>
      <c r="AZ1686">
        <v>4.6725669999999999</v>
      </c>
    </row>
    <row r="1687" spans="11:52" ht="14.4">
      <c r="K1687" t="s">
        <v>2594</v>
      </c>
      <c r="L1687" t="s">
        <v>2574</v>
      </c>
      <c r="M1687" t="s">
        <v>94</v>
      </c>
      <c r="N1687" t="s">
        <v>80</v>
      </c>
      <c r="AG1687">
        <v>48.711804415580005</v>
      </c>
      <c r="AH1687">
        <v>49.56126986084</v>
      </c>
      <c r="AI1687">
        <v>49.927433425670003</v>
      </c>
      <c r="AJ1687">
        <v>50.636801452859999</v>
      </c>
      <c r="AK1687">
        <v>48.898105887219998</v>
      </c>
      <c r="AL1687">
        <v>48.708359876140001</v>
      </c>
      <c r="AM1687">
        <v>47.848781586820003</v>
      </c>
      <c r="AN1687">
        <v>49.222167813170003</v>
      </c>
      <c r="AO1687">
        <v>50.264161171800005</v>
      </c>
      <c r="AP1687">
        <v>50.39545734336</v>
      </c>
      <c r="AQ1687">
        <v>49.373137646830003</v>
      </c>
      <c r="AR1687">
        <v>49.152227372360002</v>
      </c>
      <c r="AS1687">
        <v>49.052111023819997</v>
      </c>
      <c r="AT1687">
        <v>48.28252275949</v>
      </c>
      <c r="AU1687">
        <v>48.25673632809</v>
      </c>
      <c r="AV1687">
        <v>48.131986099509994</v>
      </c>
      <c r="AW1687">
        <v>47.609690228749997</v>
      </c>
      <c r="AX1687">
        <v>47.635080642330003</v>
      </c>
      <c r="AY1687">
        <v>46.383264828590001</v>
      </c>
      <c r="AZ1687">
        <v>46.070678843020005</v>
      </c>
    </row>
    <row r="1688" spans="11:52" ht="14.4">
      <c r="K1688" t="s">
        <v>2595</v>
      </c>
      <c r="L1688" t="s">
        <v>2574</v>
      </c>
      <c r="M1688" t="s">
        <v>99</v>
      </c>
      <c r="N1688" t="s">
        <v>80</v>
      </c>
      <c r="AG1688">
        <v>4.4185825789999997</v>
      </c>
      <c r="AH1688">
        <v>4.4477658379999996</v>
      </c>
      <c r="AI1688">
        <v>4.4201370339999997</v>
      </c>
      <c r="AJ1688">
        <v>4.4607392480000003</v>
      </c>
      <c r="AK1688">
        <v>4.3992141609999997</v>
      </c>
      <c r="AL1688">
        <v>4.3894249570000001</v>
      </c>
      <c r="AM1688">
        <v>4.3585514119999997</v>
      </c>
      <c r="AN1688">
        <v>4.290276682</v>
      </c>
      <c r="AO1688">
        <v>5.0541915639999999</v>
      </c>
      <c r="AP1688">
        <v>4.7452518340000003</v>
      </c>
      <c r="AQ1688">
        <v>4.8370483560000004</v>
      </c>
      <c r="AR1688">
        <v>10.63632628439</v>
      </c>
      <c r="AS1688">
        <v>10.594985020469998</v>
      </c>
      <c r="AT1688">
        <v>10.736990670699999</v>
      </c>
      <c r="AU1688">
        <v>11.56850517606</v>
      </c>
      <c r="AV1688">
        <v>11.737289764079998</v>
      </c>
      <c r="AW1688">
        <v>11.65200849459</v>
      </c>
      <c r="AX1688">
        <v>11.545346629539999</v>
      </c>
      <c r="AY1688">
        <v>12.1741934012</v>
      </c>
      <c r="AZ1688">
        <v>12.3515907736</v>
      </c>
    </row>
    <row r="1689" spans="11:52" ht="14.4">
      <c r="K1689" t="s">
        <v>2596</v>
      </c>
      <c r="L1689" t="s">
        <v>2574</v>
      </c>
      <c r="M1689" t="s">
        <v>26</v>
      </c>
      <c r="N1689" t="s">
        <v>80</v>
      </c>
      <c r="O1689" t="s">
        <v>6079</v>
      </c>
      <c r="P1689" t="s">
        <v>6079</v>
      </c>
      <c r="Q1689" t="s">
        <v>6079</v>
      </c>
      <c r="R1689" t="s">
        <v>6079</v>
      </c>
      <c r="S1689" t="s">
        <v>6079</v>
      </c>
      <c r="AG1689">
        <v>3.4458047769900007</v>
      </c>
      <c r="AH1689">
        <v>3.3189416542500001</v>
      </c>
      <c r="AI1689">
        <v>3.18778414246</v>
      </c>
      <c r="AJ1689">
        <v>3.4474753820100004</v>
      </c>
      <c r="AK1689">
        <v>3.3909731539499997</v>
      </c>
      <c r="AL1689">
        <v>3.3988714720000002</v>
      </c>
      <c r="AM1689">
        <v>3.4796441157800002</v>
      </c>
      <c r="AN1689">
        <v>3.5083051484699999</v>
      </c>
      <c r="AO1689">
        <v>3.54469690667</v>
      </c>
      <c r="AP1689">
        <v>3.45344823737</v>
      </c>
      <c r="AQ1689">
        <v>3.4160150707899999</v>
      </c>
      <c r="AR1689">
        <v>3.4338423767800004</v>
      </c>
      <c r="AS1689">
        <v>3.4263849446300001</v>
      </c>
      <c r="AT1689">
        <v>3.5619658159999998</v>
      </c>
      <c r="AU1689">
        <v>3.5117382050700003</v>
      </c>
      <c r="AV1689">
        <v>3.5653772418899998</v>
      </c>
      <c r="AW1689">
        <v>3.6252550946899991</v>
      </c>
      <c r="AX1689">
        <v>3.5275079871100004</v>
      </c>
      <c r="AY1689">
        <v>3.72917451504</v>
      </c>
      <c r="AZ1689">
        <v>3.7076059113299999</v>
      </c>
    </row>
    <row r="1690" spans="11:52" ht="14.4">
      <c r="K1690" t="s">
        <v>2597</v>
      </c>
      <c r="L1690" t="s">
        <v>2574</v>
      </c>
      <c r="M1690" t="s">
        <v>27</v>
      </c>
      <c r="N1690" t="s">
        <v>80</v>
      </c>
      <c r="AG1690">
        <v>589.60744000399995</v>
      </c>
      <c r="AH1690">
        <v>583.96223641100005</v>
      </c>
      <c r="AI1690">
        <v>586.44023298764</v>
      </c>
      <c r="AJ1690">
        <v>578.51855604004993</v>
      </c>
      <c r="AK1690">
        <v>588.03178510359999</v>
      </c>
      <c r="AL1690">
        <v>575.73579481821992</v>
      </c>
      <c r="AM1690">
        <v>550.49890620096994</v>
      </c>
      <c r="AN1690">
        <v>540.03107307837001</v>
      </c>
      <c r="AO1690">
        <v>559.08826911454003</v>
      </c>
      <c r="AP1690">
        <v>547.16610337364</v>
      </c>
      <c r="AQ1690">
        <v>538.71852884069006</v>
      </c>
      <c r="AR1690">
        <v>558.11321896809011</v>
      </c>
      <c r="AS1690">
        <v>565.16543613176998</v>
      </c>
      <c r="AT1690">
        <v>581.30906364507996</v>
      </c>
      <c r="AU1690">
        <v>592.11071858772993</v>
      </c>
      <c r="AV1690">
        <v>577.76552329544995</v>
      </c>
      <c r="AW1690">
        <v>574.91049164326</v>
      </c>
      <c r="AX1690">
        <v>577.63046205570004</v>
      </c>
      <c r="AY1690">
        <v>577.93469440511001</v>
      </c>
      <c r="AZ1690">
        <v>573.93605404466007</v>
      </c>
    </row>
    <row r="1691" spans="11:52" ht="14.4">
      <c r="K1691" t="s">
        <v>2598</v>
      </c>
      <c r="L1691" t="s">
        <v>2574</v>
      </c>
      <c r="M1691" t="s">
        <v>28</v>
      </c>
      <c r="N1691" t="s">
        <v>80</v>
      </c>
      <c r="AG1691">
        <v>83.821566336163158</v>
      </c>
      <c r="AH1691">
        <v>84.78511157605891</v>
      </c>
      <c r="AI1691">
        <v>85.07171994542864</v>
      </c>
      <c r="AJ1691">
        <v>85.078149667268207</v>
      </c>
      <c r="AK1691">
        <v>79.632300078627267</v>
      </c>
      <c r="AL1691">
        <v>81.487483636271989</v>
      </c>
      <c r="AM1691">
        <v>72.627815896241714</v>
      </c>
      <c r="AN1691">
        <v>82.194836476987291</v>
      </c>
      <c r="AO1691">
        <v>84.667934219398745</v>
      </c>
      <c r="AP1691" t="s">
        <v>6079</v>
      </c>
      <c r="AQ1691" t="s">
        <v>6079</v>
      </c>
      <c r="AR1691" t="s">
        <v>6079</v>
      </c>
      <c r="AS1691" t="s">
        <v>6079</v>
      </c>
      <c r="AT1691">
        <v>92.366673951973723</v>
      </c>
      <c r="AU1691">
        <v>93.225256777433444</v>
      </c>
      <c r="AV1691">
        <v>93.472080422587467</v>
      </c>
      <c r="AW1691">
        <v>89.487775101983502</v>
      </c>
      <c r="AX1691">
        <v>89.40066176076553</v>
      </c>
      <c r="AY1691">
        <v>91.902258788554676</v>
      </c>
      <c r="AZ1691">
        <v>91.0604186395623</v>
      </c>
    </row>
    <row r="1692" spans="11:52" ht="14.4">
      <c r="K1692" t="s">
        <v>2599</v>
      </c>
      <c r="L1692" t="s">
        <v>2574</v>
      </c>
      <c r="M1692" t="s">
        <v>29</v>
      </c>
      <c r="N1692" t="s">
        <v>80</v>
      </c>
      <c r="AG1692">
        <v>42.215620643631119</v>
      </c>
      <c r="AH1692">
        <v>43.54143028167357</v>
      </c>
      <c r="AI1692">
        <v>43.197786758256818</v>
      </c>
      <c r="AJ1692">
        <v>44.701901668859229</v>
      </c>
      <c r="AK1692">
        <v>43.979610716828553</v>
      </c>
      <c r="AL1692">
        <v>42.357669966786354</v>
      </c>
      <c r="AM1692">
        <v>40.809596532268706</v>
      </c>
      <c r="AN1692">
        <v>40.922006128911981</v>
      </c>
      <c r="AO1692">
        <v>41.498639170465296</v>
      </c>
      <c r="AP1692">
        <v>42.499388736753609</v>
      </c>
      <c r="AQ1692">
        <v>42.785973474251577</v>
      </c>
      <c r="AR1692">
        <v>44.589485542648312</v>
      </c>
      <c r="AS1692">
        <v>46.287657847026715</v>
      </c>
      <c r="AT1692">
        <v>47.31942795795667</v>
      </c>
      <c r="AU1692">
        <v>48.596954124744755</v>
      </c>
      <c r="AV1692">
        <v>48.822387545291406</v>
      </c>
      <c r="AW1692">
        <v>50.69476027751606</v>
      </c>
      <c r="AX1692">
        <v>54.169310118275213</v>
      </c>
      <c r="AY1692">
        <v>52.76100293887604</v>
      </c>
      <c r="AZ1692">
        <v>55.248269755501795</v>
      </c>
    </row>
    <row r="1693" spans="11:52" ht="14.4">
      <c r="K1693" t="s">
        <v>2600</v>
      </c>
      <c r="L1693" t="s">
        <v>2574</v>
      </c>
      <c r="M1693" t="s">
        <v>30</v>
      </c>
      <c r="N1693" t="s">
        <v>80</v>
      </c>
      <c r="AG1693">
        <v>80.389804907070001</v>
      </c>
      <c r="AH1693">
        <v>80.623565513830002</v>
      </c>
      <c r="AI1693">
        <v>79.380185587059998</v>
      </c>
      <c r="AJ1693">
        <v>75.124711060590002</v>
      </c>
      <c r="AK1693">
        <v>75.055233710219994</v>
      </c>
      <c r="AL1693">
        <v>78.610017038120006</v>
      </c>
      <c r="AM1693">
        <v>78.338637056889993</v>
      </c>
      <c r="AN1693">
        <v>77.637030388689993</v>
      </c>
      <c r="AO1693">
        <v>59.032934672430002</v>
      </c>
      <c r="AP1693">
        <v>60.690337526439997</v>
      </c>
      <c r="AQ1693">
        <v>60.335655667700003</v>
      </c>
      <c r="AR1693">
        <v>59.826096460199999</v>
      </c>
      <c r="AS1693">
        <v>60.061655175170003</v>
      </c>
      <c r="AT1693">
        <v>60.144602956440004</v>
      </c>
      <c r="AU1693">
        <v>60.213151298569997</v>
      </c>
      <c r="AV1693">
        <v>59.175369690339998</v>
      </c>
      <c r="AW1693">
        <v>58.413922230849998</v>
      </c>
      <c r="AX1693">
        <v>57.453914550699999</v>
      </c>
      <c r="AY1693">
        <v>55.680918525389998</v>
      </c>
      <c r="AZ1693">
        <v>55.054617051580003</v>
      </c>
    </row>
    <row r="1694" spans="11:52" ht="14.4">
      <c r="K1694" t="s">
        <v>2601</v>
      </c>
      <c r="L1694" t="s">
        <v>2574</v>
      </c>
      <c r="M1694" t="s">
        <v>100</v>
      </c>
      <c r="N1694" t="s">
        <v>80</v>
      </c>
      <c r="AG1694">
        <v>8.486982337842381</v>
      </c>
      <c r="AH1694">
        <v>8.5853166797625846</v>
      </c>
      <c r="AI1694">
        <v>8.8804387689489648</v>
      </c>
      <c r="AJ1694">
        <v>8.7301584509721941</v>
      </c>
      <c r="AK1694">
        <v>8.6940826091999241</v>
      </c>
      <c r="AL1694">
        <v>8.5815814424447812</v>
      </c>
      <c r="AM1694">
        <v>8.8955821582349923</v>
      </c>
      <c r="AN1694">
        <v>9.0848789080377141</v>
      </c>
      <c r="AO1694">
        <v>9.4789390244397946</v>
      </c>
      <c r="AP1694">
        <v>9.7046681808035711</v>
      </c>
      <c r="AQ1694">
        <v>10.237039287923192</v>
      </c>
      <c r="AR1694">
        <v>10.864836717518692</v>
      </c>
      <c r="AS1694">
        <v>11.555972629238015</v>
      </c>
      <c r="AT1694">
        <v>12.804931502506872</v>
      </c>
      <c r="AU1694">
        <v>13.66125721903415</v>
      </c>
      <c r="AV1694">
        <v>13.71964193999394</v>
      </c>
      <c r="AW1694">
        <v>14.216514856536676</v>
      </c>
      <c r="AX1694">
        <v>14.624160770222623</v>
      </c>
      <c r="AY1694">
        <v>15.310207168995678</v>
      </c>
      <c r="AZ1694">
        <v>16.117948528217703</v>
      </c>
    </row>
    <row r="1695" spans="11:52" ht="14.4">
      <c r="K1695" t="s">
        <v>2602</v>
      </c>
      <c r="L1695" t="s">
        <v>2574</v>
      </c>
      <c r="M1695" t="s">
        <v>31</v>
      </c>
      <c r="N1695" t="s">
        <v>80</v>
      </c>
      <c r="AG1695">
        <v>261.83218145471824</v>
      </c>
      <c r="AH1695">
        <v>265.5120795172304</v>
      </c>
      <c r="AI1695">
        <v>263.30069989143311</v>
      </c>
      <c r="AJ1695">
        <v>265.17746458639198</v>
      </c>
      <c r="AK1695">
        <v>263.8516357500601</v>
      </c>
      <c r="AL1695">
        <v>267.97830648816745</v>
      </c>
      <c r="AM1695">
        <v>265.04544477344604</v>
      </c>
      <c r="AN1695">
        <v>272.65300381522383</v>
      </c>
      <c r="AO1695">
        <v>271.18646234104199</v>
      </c>
      <c r="AP1695">
        <v>275.98663147066355</v>
      </c>
      <c r="AQ1695">
        <v>275.19409631814165</v>
      </c>
      <c r="AR1695">
        <v>267.52412679716502</v>
      </c>
      <c r="AS1695">
        <v>279.31752832080872</v>
      </c>
      <c r="AT1695">
        <v>277.01437688640999</v>
      </c>
      <c r="AU1695">
        <v>280.22769722440796</v>
      </c>
      <c r="AV1695">
        <v>275.76853941262476</v>
      </c>
      <c r="AW1695">
        <v>271.9633587505536</v>
      </c>
      <c r="AX1695">
        <v>264.42805029736309</v>
      </c>
      <c r="AY1695">
        <v>269.51779103557857</v>
      </c>
      <c r="AZ1695">
        <v>271.9559106638257</v>
      </c>
    </row>
    <row r="1696" spans="11:52" ht="14.4">
      <c r="K1696" t="s">
        <v>2603</v>
      </c>
      <c r="L1696" t="s">
        <v>2574</v>
      </c>
      <c r="M1696" t="s">
        <v>32</v>
      </c>
      <c r="N1696" t="s">
        <v>80</v>
      </c>
      <c r="O1696" t="s">
        <v>6079</v>
      </c>
      <c r="P1696" t="s">
        <v>6079</v>
      </c>
      <c r="Q1696" t="s">
        <v>6079</v>
      </c>
      <c r="R1696" t="s">
        <v>6079</v>
      </c>
      <c r="S1696" t="s">
        <v>6079</v>
      </c>
      <c r="AG1696">
        <v>5.3339800000000004</v>
      </c>
      <c r="AH1696">
        <v>5.2363629999999999</v>
      </c>
      <c r="AI1696">
        <v>5.3424069999999997</v>
      </c>
      <c r="AJ1696">
        <v>5.2341639999999998</v>
      </c>
      <c r="AK1696">
        <v>6.5709021730500003</v>
      </c>
      <c r="AL1696">
        <v>6.2877631369999998</v>
      </c>
      <c r="AM1696">
        <v>6.1823823645599996</v>
      </c>
      <c r="AN1696">
        <v>6.84922404849</v>
      </c>
      <c r="AO1696">
        <v>6.9908053777600001</v>
      </c>
      <c r="AP1696">
        <v>7.1805684812899999</v>
      </c>
      <c r="AQ1696">
        <v>7.2281736141900002</v>
      </c>
      <c r="AR1696">
        <v>7.47083258354</v>
      </c>
      <c r="AS1696">
        <v>10.87135310711</v>
      </c>
      <c r="AT1696">
        <v>11.494887091670002</v>
      </c>
      <c r="AU1696">
        <v>11.80682502794</v>
      </c>
      <c r="AV1696">
        <v>11.73000461438</v>
      </c>
      <c r="AW1696">
        <v>11.343401411449999</v>
      </c>
      <c r="AX1696">
        <v>11.539635276549999</v>
      </c>
      <c r="AY1696">
        <v>11.488944837869999</v>
      </c>
      <c r="AZ1696">
        <v>12.24327732761</v>
      </c>
    </row>
    <row r="1697" spans="11:52" ht="14.4">
      <c r="K1697" t="s">
        <v>2604</v>
      </c>
      <c r="L1697" t="s">
        <v>2574</v>
      </c>
      <c r="M1697" t="s">
        <v>93</v>
      </c>
      <c r="N1697" t="s">
        <v>80</v>
      </c>
      <c r="AG1697">
        <v>12.97837319365</v>
      </c>
      <c r="AH1697">
        <v>13.1290839434</v>
      </c>
      <c r="AI1697">
        <v>13.43019538792</v>
      </c>
      <c r="AJ1697">
        <v>13.269347940150002</v>
      </c>
      <c r="AK1697">
        <v>13.719177599330004</v>
      </c>
      <c r="AL1697">
        <v>13.521141041710001</v>
      </c>
      <c r="AM1697">
        <v>13.723185742669996</v>
      </c>
      <c r="AN1697">
        <v>13.806708520730002</v>
      </c>
      <c r="AO1697">
        <v>13.78701970953</v>
      </c>
      <c r="AP1697">
        <v>13.828204898739999</v>
      </c>
      <c r="AQ1697">
        <v>14.649483772769999</v>
      </c>
      <c r="AR1697">
        <v>15.238938365260005</v>
      </c>
      <c r="AS1697">
        <v>15.53215611856</v>
      </c>
      <c r="AT1697">
        <v>16.297067492949999</v>
      </c>
      <c r="AU1697">
        <v>17.13109847018</v>
      </c>
      <c r="AV1697">
        <v>16.99615806037</v>
      </c>
      <c r="AW1697">
        <v>17.09753313285</v>
      </c>
      <c r="AX1697">
        <v>17.520017476020001</v>
      </c>
      <c r="AY1697">
        <v>18.10089906839</v>
      </c>
      <c r="AZ1697">
        <v>18.038192024979999</v>
      </c>
    </row>
    <row r="1698" spans="11:52" ht="14.4">
      <c r="K1698" t="s">
        <v>2605</v>
      </c>
      <c r="L1698" t="s">
        <v>2606</v>
      </c>
      <c r="M1698" t="s">
        <v>13</v>
      </c>
      <c r="N1698" t="s">
        <v>80</v>
      </c>
      <c r="AG1698">
        <v>63.861429672669999</v>
      </c>
      <c r="AH1698">
        <v>64.581205237839995</v>
      </c>
      <c r="AI1698">
        <v>70.88110781028999</v>
      </c>
      <c r="AJ1698">
        <v>71.385532165849995</v>
      </c>
      <c r="AK1698">
        <v>70.942705360250002</v>
      </c>
      <c r="AL1698">
        <v>71.59376492924001</v>
      </c>
      <c r="AM1698">
        <v>72.168613661530003</v>
      </c>
      <c r="AN1698">
        <v>72.312833539829995</v>
      </c>
      <c r="AO1698">
        <v>73.480240177210007</v>
      </c>
      <c r="AP1698">
        <v>73.096482485020005</v>
      </c>
      <c r="AQ1698">
        <v>74.114313911059995</v>
      </c>
      <c r="AR1698">
        <v>72.808203968259988</v>
      </c>
      <c r="AS1698">
        <v>73.898020465939993</v>
      </c>
      <c r="AT1698">
        <v>77.488653056060002</v>
      </c>
      <c r="AU1698">
        <v>77.401241197689998</v>
      </c>
      <c r="AV1698">
        <v>77.852810584089994</v>
      </c>
      <c r="AW1698">
        <v>79.54377749694001</v>
      </c>
      <c r="AX1698">
        <v>79.853121000119998</v>
      </c>
      <c r="AY1698">
        <v>84.848369710200018</v>
      </c>
      <c r="AZ1698">
        <v>84.152735888089978</v>
      </c>
    </row>
    <row r="1699" spans="11:52" ht="14.4">
      <c r="K1699" t="s">
        <v>2607</v>
      </c>
      <c r="L1699" t="s">
        <v>2606</v>
      </c>
      <c r="M1699" t="s">
        <v>14</v>
      </c>
      <c r="N1699" t="s">
        <v>80</v>
      </c>
      <c r="AG1699">
        <v>100.74719679704</v>
      </c>
      <c r="AH1699">
        <v>102.00761070391999</v>
      </c>
      <c r="AI1699">
        <v>102.39372540524</v>
      </c>
      <c r="AJ1699">
        <v>103.64452828436001</v>
      </c>
      <c r="AK1699">
        <v>113.01848651394</v>
      </c>
      <c r="AL1699">
        <v>113.56047882903</v>
      </c>
      <c r="AM1699">
        <v>118.21133003551</v>
      </c>
      <c r="AN1699">
        <v>119.64769463432</v>
      </c>
      <c r="AO1699">
        <v>123.36967979032001</v>
      </c>
      <c r="AP1699">
        <v>125.29898853498</v>
      </c>
      <c r="AQ1699">
        <v>127.60840733655</v>
      </c>
      <c r="AR1699">
        <v>135.01723245461</v>
      </c>
      <c r="AS1699">
        <v>138.09515588071</v>
      </c>
      <c r="AT1699">
        <v>140.36902774055</v>
      </c>
      <c r="AU1699">
        <v>144.18714788270998</v>
      </c>
      <c r="AV1699">
        <v>144.35068943260998</v>
      </c>
      <c r="AW1699">
        <v>128.74368096347001</v>
      </c>
      <c r="AX1699">
        <v>129.29045707277001</v>
      </c>
      <c r="AY1699">
        <v>129.18400117529001</v>
      </c>
      <c r="AZ1699">
        <v>128.92751593353998</v>
      </c>
    </row>
    <row r="1700" spans="11:52" ht="14.4">
      <c r="K1700" t="s">
        <v>2608</v>
      </c>
      <c r="L1700" t="s">
        <v>2606</v>
      </c>
      <c r="M1700" t="s">
        <v>92</v>
      </c>
      <c r="N1700" t="s">
        <v>80</v>
      </c>
      <c r="AG1700">
        <v>5.83681153492177</v>
      </c>
      <c r="AH1700">
        <v>6.511121791594233</v>
      </c>
      <c r="AI1700">
        <v>6.3816392269148166</v>
      </c>
      <c r="AJ1700">
        <v>6.3222814193680348</v>
      </c>
      <c r="AK1700">
        <v>6.2547208303507515</v>
      </c>
      <c r="AL1700">
        <v>5.9230314960629924</v>
      </c>
      <c r="AM1700">
        <v>6.1497530422333577</v>
      </c>
      <c r="AN1700">
        <v>5.6280703548420083</v>
      </c>
      <c r="AO1700">
        <v>5.5511662746702122</v>
      </c>
      <c r="AP1700">
        <v>5.4402853052459355</v>
      </c>
      <c r="AQ1700">
        <v>5.4648261580938744</v>
      </c>
      <c r="AR1700">
        <v>5.8097903671132007</v>
      </c>
      <c r="AS1700">
        <v>5.4947136721546173</v>
      </c>
      <c r="AT1700">
        <v>5.6948057061049191</v>
      </c>
      <c r="AU1700">
        <v>5.9926009816954702</v>
      </c>
      <c r="AV1700">
        <v>6.1663007464975976</v>
      </c>
      <c r="AW1700">
        <v>6.2600495960732188</v>
      </c>
      <c r="AX1700">
        <v>7.5614812353001328</v>
      </c>
      <c r="AY1700">
        <v>7.6491057367829027</v>
      </c>
      <c r="AZ1700">
        <v>7.749526025155947</v>
      </c>
    </row>
    <row r="1701" spans="11:52" ht="14.4">
      <c r="K1701" t="s">
        <v>2609</v>
      </c>
      <c r="L1701" t="s">
        <v>2606</v>
      </c>
      <c r="M1701" t="s">
        <v>15</v>
      </c>
      <c r="N1701" t="s">
        <v>80</v>
      </c>
      <c r="AE1701" t="s">
        <v>6079</v>
      </c>
      <c r="AF1701" t="s">
        <v>6079</v>
      </c>
      <c r="AG1701">
        <v>7.3073259999999998</v>
      </c>
      <c r="AH1701">
        <v>7.2612810000000003</v>
      </c>
      <c r="AI1701">
        <v>7.4424299999999999</v>
      </c>
      <c r="AJ1701">
        <v>7.2359239999999998</v>
      </c>
      <c r="AK1701">
        <v>7.2305989999999998</v>
      </c>
      <c r="AL1701">
        <v>6.6427683059999998</v>
      </c>
      <c r="AM1701">
        <v>6.4032242830000001</v>
      </c>
      <c r="AN1701">
        <v>6.2278402140000004</v>
      </c>
      <c r="AO1701">
        <v>6.2210697000000001</v>
      </c>
      <c r="AP1701">
        <v>6.3040408829999999</v>
      </c>
      <c r="AQ1701">
        <v>6.1967574860000001</v>
      </c>
      <c r="AR1701">
        <v>5.7385147390000002</v>
      </c>
      <c r="AS1701">
        <v>6.0650603680000001</v>
      </c>
      <c r="AT1701">
        <v>5.9874827760000002</v>
      </c>
      <c r="AU1701">
        <v>5.6857629740000002</v>
      </c>
      <c r="AV1701">
        <v>5.5286805689999996</v>
      </c>
      <c r="AW1701">
        <v>5.415724311</v>
      </c>
      <c r="AX1701">
        <v>5.3652175059999996</v>
      </c>
      <c r="AY1701">
        <v>5.1958204859999997</v>
      </c>
      <c r="AZ1701">
        <v>5.0160775510000004</v>
      </c>
    </row>
    <row r="1702" spans="11:52" ht="14.4">
      <c r="K1702" t="s">
        <v>2610</v>
      </c>
      <c r="L1702" t="s">
        <v>2606</v>
      </c>
      <c r="M1702" t="s">
        <v>91</v>
      </c>
      <c r="N1702" t="s">
        <v>80</v>
      </c>
      <c r="AG1702">
        <v>10.76721286446787</v>
      </c>
      <c r="AH1702">
        <v>11.240480314575391</v>
      </c>
      <c r="AI1702">
        <v>11.416259430856831</v>
      </c>
      <c r="AJ1702">
        <v>11.44154348590995</v>
      </c>
      <c r="AK1702">
        <v>11.078696977811951</v>
      </c>
      <c r="AL1702">
        <v>11.50090822528048</v>
      </c>
      <c r="AM1702">
        <v>11.291663428157015</v>
      </c>
      <c r="AN1702">
        <v>11.72295334738206</v>
      </c>
      <c r="AO1702">
        <v>11.766295296522973</v>
      </c>
      <c r="AP1702">
        <v>12.03828041207627</v>
      </c>
      <c r="AQ1702">
        <v>12.172469637458326</v>
      </c>
      <c r="AR1702">
        <v>12.476012623058976</v>
      </c>
      <c r="AS1702">
        <v>13.164108650010258</v>
      </c>
      <c r="AT1702">
        <v>13.548950508023765</v>
      </c>
      <c r="AU1702">
        <v>17.116805337936373</v>
      </c>
      <c r="AV1702">
        <v>15.935618062614031</v>
      </c>
      <c r="AW1702">
        <v>16.143209013536524</v>
      </c>
      <c r="AX1702">
        <v>16.469549219105382</v>
      </c>
      <c r="AY1702">
        <v>20.292119314967749</v>
      </c>
      <c r="AZ1702">
        <v>20.248704569891604</v>
      </c>
    </row>
    <row r="1703" spans="11:52" ht="14.4">
      <c r="K1703" t="s">
        <v>2611</v>
      </c>
      <c r="L1703" t="s">
        <v>2606</v>
      </c>
      <c r="M1703" t="s">
        <v>16</v>
      </c>
      <c r="N1703" t="s">
        <v>80</v>
      </c>
      <c r="AG1703">
        <v>180.68198147121535</v>
      </c>
      <c r="AH1703">
        <v>176.84963476363598</v>
      </c>
      <c r="AI1703">
        <v>181.37556831008763</v>
      </c>
      <c r="AJ1703">
        <v>185.40106935813407</v>
      </c>
      <c r="AK1703">
        <v>185.83177709797928</v>
      </c>
      <c r="AL1703">
        <v>197.06107830926121</v>
      </c>
      <c r="AM1703">
        <v>192.376243274361</v>
      </c>
      <c r="AN1703">
        <v>192.83508105390601</v>
      </c>
      <c r="AO1703">
        <v>202.94560710645789</v>
      </c>
      <c r="AP1703">
        <v>204.5515309659983</v>
      </c>
      <c r="AQ1703">
        <v>206.2171550669359</v>
      </c>
      <c r="AR1703">
        <v>210.26019418836179</v>
      </c>
      <c r="AS1703">
        <v>209.3006822757485</v>
      </c>
      <c r="AT1703">
        <v>217.01140790009219</v>
      </c>
      <c r="AU1703">
        <v>203.84667809793481</v>
      </c>
      <c r="AV1703">
        <v>216.98114315568048</v>
      </c>
      <c r="AW1703">
        <v>213.62024591994239</v>
      </c>
      <c r="AX1703">
        <v>212.90682284941249</v>
      </c>
      <c r="AY1703">
        <v>228.01015013793509</v>
      </c>
      <c r="AZ1703">
        <v>230.3888905466894</v>
      </c>
    </row>
    <row r="1704" spans="11:52" ht="14.4">
      <c r="K1704" t="s">
        <v>2612</v>
      </c>
      <c r="L1704" t="s">
        <v>2606</v>
      </c>
      <c r="M1704" t="s">
        <v>17</v>
      </c>
      <c r="N1704" t="s">
        <v>80</v>
      </c>
      <c r="AG1704">
        <v>34.105365917039059</v>
      </c>
      <c r="AH1704">
        <v>34.472601008029635</v>
      </c>
      <c r="AI1704">
        <v>34.426532568571702</v>
      </c>
      <c r="AJ1704">
        <v>36.007761620461757</v>
      </c>
      <c r="AK1704">
        <v>34.742196501470389</v>
      </c>
      <c r="AL1704">
        <v>34.231441013855566</v>
      </c>
      <c r="AM1704">
        <v>34.138185752865894</v>
      </c>
      <c r="AN1704">
        <v>34.625246078810356</v>
      </c>
      <c r="AO1704">
        <v>39.32644543547255</v>
      </c>
      <c r="AP1704">
        <v>38.550026900562109</v>
      </c>
      <c r="AQ1704">
        <v>38.668156288843463</v>
      </c>
      <c r="AR1704">
        <v>39.754993939691246</v>
      </c>
      <c r="AS1704">
        <v>36.643876576672177</v>
      </c>
      <c r="AT1704">
        <v>37.355332514346976</v>
      </c>
      <c r="AU1704">
        <v>37.969647335567807</v>
      </c>
      <c r="AV1704">
        <v>37.286192580697914</v>
      </c>
      <c r="AW1704">
        <v>37.487544547604209</v>
      </c>
      <c r="AX1704">
        <v>36.971445331811104</v>
      </c>
      <c r="AY1704">
        <v>36.52975491086616</v>
      </c>
      <c r="AZ1704">
        <v>37.132760058343734</v>
      </c>
    </row>
    <row r="1705" spans="11:52" ht="14.4">
      <c r="K1705" t="s">
        <v>2613</v>
      </c>
      <c r="L1705" t="s">
        <v>2606</v>
      </c>
      <c r="M1705" t="s">
        <v>97</v>
      </c>
      <c r="N1705" t="s">
        <v>80</v>
      </c>
      <c r="O1705" t="s">
        <v>6079</v>
      </c>
      <c r="P1705" t="s">
        <v>6079</v>
      </c>
      <c r="Q1705" t="s">
        <v>6079</v>
      </c>
      <c r="R1705" t="s">
        <v>6079</v>
      </c>
      <c r="S1705" t="s">
        <v>6079</v>
      </c>
      <c r="T1705" t="s">
        <v>6079</v>
      </c>
      <c r="AG1705">
        <v>6.8045166988399988</v>
      </c>
      <c r="AH1705">
        <v>6.6050422634299997</v>
      </c>
      <c r="AI1705">
        <v>6.0935960865583141</v>
      </c>
      <c r="AJ1705">
        <v>5.5661613102285346</v>
      </c>
      <c r="AK1705">
        <v>5.4670468297831709</v>
      </c>
      <c r="AL1705">
        <v>7.7222467114296736</v>
      </c>
      <c r="AM1705">
        <v>7.6034003916114337</v>
      </c>
      <c r="AN1705">
        <v>7.992517237566501</v>
      </c>
      <c r="AO1705">
        <v>6.9070543737600003</v>
      </c>
      <c r="AP1705">
        <v>7.1445513388600004</v>
      </c>
      <c r="AQ1705">
        <v>7.1658985415399998</v>
      </c>
      <c r="AR1705">
        <v>7.1602774679932004</v>
      </c>
      <c r="AS1705">
        <v>8.6594901597706997</v>
      </c>
      <c r="AT1705">
        <v>8.9816328095455003</v>
      </c>
      <c r="AU1705">
        <v>8.7760542645842001</v>
      </c>
      <c r="AV1705">
        <v>9.01130335607</v>
      </c>
      <c r="AW1705">
        <v>8.9141915222481991</v>
      </c>
      <c r="AX1705">
        <v>8.9339763150482003</v>
      </c>
      <c r="AY1705">
        <v>9.0520075612604991</v>
      </c>
      <c r="AZ1705">
        <v>8.9082886118826998</v>
      </c>
    </row>
    <row r="1706" spans="11:52" ht="14.4">
      <c r="K1706" t="s">
        <v>2614</v>
      </c>
      <c r="L1706" t="s">
        <v>2606</v>
      </c>
      <c r="M1706" t="s">
        <v>18</v>
      </c>
      <c r="N1706" t="s">
        <v>80</v>
      </c>
      <c r="AG1706">
        <v>301.07609043610103</v>
      </c>
      <c r="AH1706">
        <v>306.85425833837297</v>
      </c>
      <c r="AI1706">
        <v>303.32564250626098</v>
      </c>
      <c r="AJ1706">
        <v>294.06153094297201</v>
      </c>
      <c r="AK1706">
        <v>291.89529081576592</v>
      </c>
      <c r="AL1706">
        <v>320.23297508342006</v>
      </c>
      <c r="AM1706">
        <v>318.27239401707999</v>
      </c>
      <c r="AN1706">
        <v>299.44114798549992</v>
      </c>
      <c r="AO1706">
        <v>320.47356379261998</v>
      </c>
      <c r="AP1706">
        <v>318.54714909046004</v>
      </c>
      <c r="AQ1706">
        <v>315.17138040954001</v>
      </c>
      <c r="AR1706">
        <v>316.92685667427003</v>
      </c>
      <c r="AS1706">
        <v>321.54009198381999</v>
      </c>
      <c r="AT1706">
        <v>324.51657641580999</v>
      </c>
      <c r="AU1706">
        <v>324.39104255723998</v>
      </c>
      <c r="AV1706">
        <v>318.02341378900002</v>
      </c>
      <c r="AW1706">
        <v>313.85525738699999</v>
      </c>
      <c r="AX1706">
        <v>311.48375700700001</v>
      </c>
      <c r="AY1706">
        <v>305.42220422000003</v>
      </c>
      <c r="AZ1706">
        <v>301.75237773499998</v>
      </c>
    </row>
    <row r="1707" spans="11:52" ht="14.4">
      <c r="K1707" t="s">
        <v>2615</v>
      </c>
      <c r="L1707" t="s">
        <v>2606</v>
      </c>
      <c r="M1707" t="s">
        <v>34</v>
      </c>
      <c r="N1707" t="s">
        <v>80</v>
      </c>
      <c r="AG1707">
        <v>2090.8999178690688</v>
      </c>
      <c r="AH1707">
        <v>2136.003450486477</v>
      </c>
      <c r="AI1707">
        <v>2180.2647568530901</v>
      </c>
      <c r="AJ1707">
        <v>2210.9898172216726</v>
      </c>
      <c r="AK1707">
        <v>2123.8762885907399</v>
      </c>
      <c r="AL1707">
        <v>2254.6333080233094</v>
      </c>
      <c r="AM1707">
        <v>2277.636925551757</v>
      </c>
      <c r="AN1707">
        <v>2303.688057862179</v>
      </c>
      <c r="AO1707">
        <v>2366.6882119628049</v>
      </c>
      <c r="AP1707">
        <v>2345.0736164322248</v>
      </c>
      <c r="AQ1707">
        <v>2340.6705815117825</v>
      </c>
      <c r="AR1707">
        <v>2354.982413780629</v>
      </c>
      <c r="AS1707">
        <v>2382.6007686738667</v>
      </c>
      <c r="AT1707">
        <v>2469.4230063284772</v>
      </c>
      <c r="AU1707">
        <v>2476.3730238232456</v>
      </c>
      <c r="AV1707">
        <v>2474.247823034465</v>
      </c>
      <c r="AW1707">
        <v>2465.2268756754252</v>
      </c>
      <c r="AX1707">
        <v>2469.4362453556228</v>
      </c>
      <c r="AY1707">
        <v>2476.8467961341607</v>
      </c>
      <c r="AZ1707">
        <v>2485.8366141917559</v>
      </c>
    </row>
    <row r="1708" spans="11:52" ht="14.4">
      <c r="K1708" t="s">
        <v>2616</v>
      </c>
      <c r="L1708" t="s">
        <v>2606</v>
      </c>
      <c r="M1708" t="s">
        <v>19</v>
      </c>
      <c r="N1708" t="s">
        <v>80</v>
      </c>
      <c r="AG1708">
        <v>54.07367919112</v>
      </c>
      <c r="AH1708">
        <v>53.698834181000002</v>
      </c>
      <c r="AI1708">
        <v>52.844142473119994</v>
      </c>
      <c r="AJ1708">
        <v>54.581863673740003</v>
      </c>
      <c r="AK1708">
        <v>53.246799668210009</v>
      </c>
      <c r="AL1708">
        <v>59.314029954979993</v>
      </c>
      <c r="AM1708">
        <v>57.655755249000002</v>
      </c>
      <c r="AN1708">
        <v>62.941767380350008</v>
      </c>
      <c r="AO1708">
        <v>59.416022772119994</v>
      </c>
      <c r="AP1708">
        <v>60.362670917400003</v>
      </c>
      <c r="AQ1708">
        <v>63.023644849650005</v>
      </c>
      <c r="AR1708">
        <v>62.711107991350005</v>
      </c>
      <c r="AS1708">
        <v>62.395926957050001</v>
      </c>
      <c r="AT1708">
        <v>63.439193145879734</v>
      </c>
      <c r="AU1708">
        <v>63.389090094120007</v>
      </c>
      <c r="AV1708">
        <v>64.470124555490003</v>
      </c>
      <c r="AW1708">
        <v>64.763548239309998</v>
      </c>
      <c r="AX1708">
        <v>62.766848926619993</v>
      </c>
      <c r="AY1708">
        <v>62.138259601649992</v>
      </c>
      <c r="AZ1708">
        <v>63.197849285079997</v>
      </c>
    </row>
    <row r="1709" spans="11:52" ht="14.4">
      <c r="K1709" t="s">
        <v>2617</v>
      </c>
      <c r="L1709" t="s">
        <v>2606</v>
      </c>
      <c r="M1709" t="s">
        <v>20</v>
      </c>
      <c r="N1709" t="s">
        <v>80</v>
      </c>
      <c r="AG1709">
        <v>565.20051718373998</v>
      </c>
      <c r="AH1709">
        <v>574.10455713687998</v>
      </c>
      <c r="AI1709">
        <v>613.58203884522993</v>
      </c>
      <c r="AJ1709">
        <v>633.44859679777005</v>
      </c>
      <c r="AK1709">
        <v>664.39927449275001</v>
      </c>
      <c r="AL1709">
        <v>731.19019546633012</v>
      </c>
      <c r="AM1709">
        <v>754.34871130553995</v>
      </c>
      <c r="AN1709">
        <v>759.77096248218993</v>
      </c>
      <c r="AO1709">
        <v>769.79154918181996</v>
      </c>
      <c r="AP1709">
        <v>785.26561269121999</v>
      </c>
      <c r="AQ1709">
        <v>790.13345635656003</v>
      </c>
      <c r="AR1709">
        <v>805.44149631996993</v>
      </c>
      <c r="AS1709">
        <v>818.29566416681996</v>
      </c>
      <c r="AT1709">
        <v>836.96243055962987</v>
      </c>
      <c r="AU1709">
        <v>860.03724535234005</v>
      </c>
      <c r="AV1709">
        <v>867.65291071342006</v>
      </c>
      <c r="AW1709">
        <v>868.98287295620992</v>
      </c>
      <c r="AX1709">
        <v>892.10849255207006</v>
      </c>
      <c r="AY1709">
        <v>895.21648754057003</v>
      </c>
      <c r="AZ1709">
        <v>903.05112523837988</v>
      </c>
    </row>
    <row r="1710" spans="11:52" ht="14.4">
      <c r="K1710" t="s">
        <v>2618</v>
      </c>
      <c r="L1710" t="s">
        <v>2606</v>
      </c>
      <c r="M1710" t="s">
        <v>21</v>
      </c>
      <c r="N1710" t="s">
        <v>80</v>
      </c>
      <c r="AG1710">
        <v>102.41544148889258</v>
      </c>
      <c r="AH1710">
        <v>98.235435111289561</v>
      </c>
      <c r="AI1710">
        <v>100.49335515310696</v>
      </c>
      <c r="AJ1710">
        <v>102.231612384711</v>
      </c>
      <c r="AK1710">
        <v>96.649634836921024</v>
      </c>
      <c r="AL1710">
        <v>107.84011288107835</v>
      </c>
      <c r="AM1710">
        <v>116.95709944731084</v>
      </c>
      <c r="AN1710">
        <v>118.38775928049878</v>
      </c>
    </row>
    <row r="1711" spans="11:52" ht="14.4">
      <c r="K1711" t="s">
        <v>2619</v>
      </c>
      <c r="L1711" t="s">
        <v>2606</v>
      </c>
      <c r="M1711" t="s">
        <v>22</v>
      </c>
      <c r="N1711" t="s">
        <v>80</v>
      </c>
      <c r="AG1711">
        <v>50.21152945</v>
      </c>
      <c r="AH1711">
        <v>50.231589436999997</v>
      </c>
      <c r="AI1711">
        <v>46.968557107000002</v>
      </c>
      <c r="AJ1711">
        <v>46.33129496846</v>
      </c>
      <c r="AK1711">
        <v>46.107511264769997</v>
      </c>
      <c r="AL1711">
        <v>42.253878524999998</v>
      </c>
      <c r="AM1711">
        <v>43.411966212999999</v>
      </c>
      <c r="AN1711">
        <v>46.259375583000001</v>
      </c>
      <c r="AO1711">
        <v>46.891309174</v>
      </c>
      <c r="AP1711">
        <v>38.362417925000003</v>
      </c>
      <c r="AQ1711">
        <v>34.829908789999998</v>
      </c>
      <c r="AR1711">
        <v>34.970126933000003</v>
      </c>
      <c r="AS1711">
        <v>34.760154153999999</v>
      </c>
      <c r="AT1711">
        <v>33.835906735000002</v>
      </c>
      <c r="AU1711">
        <v>34.267039496999999</v>
      </c>
      <c r="AV1711">
        <v>34.942458641000002</v>
      </c>
      <c r="AW1711">
        <v>34.669026211000002</v>
      </c>
      <c r="AX1711">
        <v>34.541270449000002</v>
      </c>
      <c r="AY1711">
        <v>34.075794114000004</v>
      </c>
      <c r="AZ1711">
        <v>34.343350262999998</v>
      </c>
    </row>
    <row r="1712" spans="11:52" ht="14.4">
      <c r="K1712" t="s">
        <v>2620</v>
      </c>
      <c r="L1712" t="s">
        <v>2606</v>
      </c>
      <c r="M1712" t="s">
        <v>90</v>
      </c>
      <c r="N1712" t="s">
        <v>80</v>
      </c>
      <c r="AG1712">
        <v>5.3591400992520644</v>
      </c>
      <c r="AH1712">
        <v>5.5031250173428132</v>
      </c>
      <c r="AI1712">
        <v>5.4148754590041825</v>
      </c>
      <c r="AJ1712">
        <v>5.3580714484763758</v>
      </c>
      <c r="AK1712">
        <v>5.411882606091404</v>
      </c>
      <c r="AL1712">
        <v>5.2439501327600775</v>
      </c>
      <c r="AM1712">
        <v>5.402816817950109</v>
      </c>
      <c r="AN1712">
        <v>5.231095317498907</v>
      </c>
      <c r="AO1712">
        <v>5.1874165258595868</v>
      </c>
      <c r="AP1712">
        <v>5.1973699405470342</v>
      </c>
      <c r="AQ1712">
        <v>4.8919966144600675</v>
      </c>
      <c r="AR1712">
        <v>5.4473859585142907</v>
      </c>
      <c r="AS1712">
        <v>5.6519641866847108</v>
      </c>
      <c r="AT1712">
        <v>5.8304621452348382</v>
      </c>
      <c r="AU1712">
        <v>5.792690115774854</v>
      </c>
      <c r="AV1712">
        <v>5.8757284846679498</v>
      </c>
      <c r="AW1712">
        <v>5.9134853944800003</v>
      </c>
      <c r="AX1712">
        <v>6.0458265312500004</v>
      </c>
      <c r="AY1712">
        <v>5.9537467145800003</v>
      </c>
      <c r="AZ1712">
        <v>6.1588852249099997</v>
      </c>
    </row>
    <row r="1713" spans="11:52" ht="14.4">
      <c r="K1713" t="s">
        <v>2621</v>
      </c>
      <c r="L1713" t="s">
        <v>2606</v>
      </c>
      <c r="M1713" t="s">
        <v>23</v>
      </c>
      <c r="N1713" t="s">
        <v>80</v>
      </c>
      <c r="AG1713">
        <v>7.42557644665317</v>
      </c>
      <c r="AH1713">
        <v>7.952973497467454</v>
      </c>
      <c r="AI1713">
        <v>8.0418739430009278</v>
      </c>
      <c r="AJ1713">
        <v>8.6283695509938578</v>
      </c>
      <c r="AK1713">
        <v>8.4263400406033</v>
      </c>
      <c r="AL1713">
        <v>7.8749724869650573</v>
      </c>
      <c r="AM1713">
        <v>8.7026369622028295</v>
      </c>
      <c r="AN1713">
        <v>9.1032939207507759</v>
      </c>
      <c r="AO1713">
        <v>13.219086314782396</v>
      </c>
      <c r="AP1713">
        <v>14.058705292120678</v>
      </c>
      <c r="AQ1713">
        <v>15.08176833481496</v>
      </c>
      <c r="AR1713">
        <v>14.946714996557327</v>
      </c>
      <c r="AS1713">
        <v>16.120192296541092</v>
      </c>
      <c r="AT1713">
        <v>16.292158837539468</v>
      </c>
      <c r="AU1713">
        <v>16.708431237356105</v>
      </c>
      <c r="AV1713">
        <v>17.041268018908873</v>
      </c>
      <c r="AW1713">
        <v>17.191353608727272</v>
      </c>
      <c r="AX1713">
        <v>18.334536340865217</v>
      </c>
      <c r="AY1713">
        <v>18.136303098223362</v>
      </c>
      <c r="AZ1713">
        <v>18.926640814310343</v>
      </c>
    </row>
    <row r="1714" spans="11:52" ht="14.4">
      <c r="K1714" t="s">
        <v>2622</v>
      </c>
      <c r="L1714" t="s">
        <v>2606</v>
      </c>
      <c r="M1714" t="s">
        <v>24</v>
      </c>
      <c r="N1714" t="s">
        <v>80</v>
      </c>
      <c r="AG1714">
        <v>28.504701750444109</v>
      </c>
      <c r="AH1714">
        <v>28.491977809232704</v>
      </c>
      <c r="AI1714">
        <v>28.309800676301386</v>
      </c>
      <c r="AJ1714">
        <v>27.980334388690888</v>
      </c>
      <c r="AK1714">
        <v>27.725809384705833</v>
      </c>
      <c r="AL1714">
        <v>27.678465211490987</v>
      </c>
      <c r="AM1714">
        <v>27.877222748003948</v>
      </c>
      <c r="AN1714">
        <v>28.388010935859658</v>
      </c>
      <c r="AO1714">
        <v>28.784532149061977</v>
      </c>
      <c r="AP1714">
        <v>28.874331406883549</v>
      </c>
      <c r="AQ1714">
        <v>28.656123855366332</v>
      </c>
      <c r="AR1714">
        <v>28.05725847173327</v>
      </c>
      <c r="AS1714">
        <v>26.782050458248005</v>
      </c>
      <c r="AT1714">
        <v>27.063488236327373</v>
      </c>
      <c r="AU1714">
        <v>27.530514396829084</v>
      </c>
      <c r="AV1714">
        <v>26.455559717780002</v>
      </c>
      <c r="AW1714">
        <v>26.687336178738608</v>
      </c>
      <c r="AX1714">
        <v>27.152548656343452</v>
      </c>
      <c r="AY1714">
        <v>26.776032384966371</v>
      </c>
      <c r="AZ1714">
        <v>25.80142296016</v>
      </c>
    </row>
    <row r="1715" spans="11:52" ht="14.4">
      <c r="K1715" t="s">
        <v>2623</v>
      </c>
      <c r="L1715" t="s">
        <v>2606</v>
      </c>
      <c r="M1715" t="s">
        <v>1386</v>
      </c>
      <c r="N1715" t="s">
        <v>80</v>
      </c>
      <c r="O1715" t="s">
        <v>6079</v>
      </c>
      <c r="P1715" t="s">
        <v>6079</v>
      </c>
      <c r="Q1715" t="s">
        <v>6079</v>
      </c>
      <c r="R1715" t="s">
        <v>6079</v>
      </c>
      <c r="S1715" t="s">
        <v>6079</v>
      </c>
      <c r="T1715" t="s">
        <v>6079</v>
      </c>
      <c r="U1715" t="s">
        <v>6079</v>
      </c>
      <c r="V1715" t="s">
        <v>6079</v>
      </c>
      <c r="W1715" t="s">
        <v>6079</v>
      </c>
      <c r="X1715" t="s">
        <v>6079</v>
      </c>
      <c r="Y1715" t="s">
        <v>6079</v>
      </c>
      <c r="Z1715" t="s">
        <v>6079</v>
      </c>
      <c r="AA1715" t="s">
        <v>6079</v>
      </c>
      <c r="AG1715">
        <v>3.558800749869091</v>
      </c>
      <c r="AH1715">
        <v>3.3528003009033167</v>
      </c>
      <c r="AI1715">
        <v>3.2592995392672091</v>
      </c>
      <c r="AJ1715">
        <v>3.0888532832842417</v>
      </c>
      <c r="AK1715">
        <v>2.8427583462275066</v>
      </c>
      <c r="AL1715">
        <v>5.1333061910193694</v>
      </c>
      <c r="AM1715">
        <v>4.9825175502034531</v>
      </c>
      <c r="AN1715">
        <v>4.948534056989109</v>
      </c>
      <c r="AO1715">
        <v>5.4664723904726547</v>
      </c>
      <c r="AP1715">
        <v>4.8558159198703068</v>
      </c>
      <c r="AQ1715">
        <v>4.8270249209807812</v>
      </c>
      <c r="AR1715">
        <v>5.7844382624864492</v>
      </c>
      <c r="AS1715">
        <v>6.0571604401338037</v>
      </c>
      <c r="AT1715">
        <v>6.1234960974586032</v>
      </c>
      <c r="AU1715">
        <v>6.0612311602342084</v>
      </c>
      <c r="AV1715">
        <v>4.9843854600660062</v>
      </c>
      <c r="AW1715">
        <v>5.4050513561699258</v>
      </c>
      <c r="AX1715">
        <v>5.7024186157565575</v>
      </c>
      <c r="AY1715">
        <v>5.8672285460041405</v>
      </c>
      <c r="AZ1715">
        <v>5.7377619013023251</v>
      </c>
    </row>
    <row r="1716" spans="11:52" ht="14.4">
      <c r="K1716" t="s">
        <v>2624</v>
      </c>
      <c r="L1716" t="s">
        <v>2606</v>
      </c>
      <c r="M1716" t="s">
        <v>25</v>
      </c>
      <c r="N1716" t="s">
        <v>80</v>
      </c>
      <c r="AG1716">
        <v>304.68197211799998</v>
      </c>
      <c r="AH1716">
        <v>303.50924118299997</v>
      </c>
      <c r="AI1716">
        <v>314.126633846</v>
      </c>
      <c r="AJ1716">
        <v>331.40531789400001</v>
      </c>
      <c r="AK1716">
        <v>324.82966661099999</v>
      </c>
      <c r="AL1716">
        <v>328.86274203699998</v>
      </c>
      <c r="AM1716">
        <v>334.56074926899998</v>
      </c>
      <c r="AN1716">
        <v>323.269603459</v>
      </c>
      <c r="AO1716">
        <v>335.98808355800003</v>
      </c>
      <c r="AP1716">
        <v>338.67996551599998</v>
      </c>
      <c r="AQ1716">
        <v>336.99065955899999</v>
      </c>
      <c r="AR1716">
        <v>330.244444531</v>
      </c>
      <c r="AS1716">
        <v>332.05605967499997</v>
      </c>
      <c r="AT1716">
        <v>343.154763989</v>
      </c>
      <c r="AU1716">
        <v>336.118159929</v>
      </c>
      <c r="AV1716">
        <v>322.59590738000003</v>
      </c>
      <c r="AW1716">
        <v>317.57025304000001</v>
      </c>
      <c r="AX1716">
        <v>301.70393408299998</v>
      </c>
      <c r="AY1716">
        <v>289.97527278000001</v>
      </c>
      <c r="AZ1716">
        <v>287.92746461299998</v>
      </c>
    </row>
    <row r="1717" spans="11:52" ht="14.4">
      <c r="K1717" t="s">
        <v>5679</v>
      </c>
      <c r="L1717" t="s">
        <v>2606</v>
      </c>
      <c r="M1717" t="s">
        <v>5610</v>
      </c>
      <c r="N1717" t="s">
        <v>80</v>
      </c>
      <c r="AO1717">
        <v>4.7441953716711973</v>
      </c>
      <c r="AP1717" t="s">
        <v>6079</v>
      </c>
      <c r="AQ1717" t="s">
        <v>6079</v>
      </c>
      <c r="AR1717" t="s">
        <v>6079</v>
      </c>
      <c r="AS1717" t="s">
        <v>6079</v>
      </c>
      <c r="AT1717">
        <v>4.6171404421163675</v>
      </c>
      <c r="AU1717">
        <v>4.8402623187357552</v>
      </c>
      <c r="AV1717">
        <v>4.9103584845791381</v>
      </c>
      <c r="AW1717">
        <v>4.9431840165921592</v>
      </c>
      <c r="AX1717">
        <v>5.224209354247523</v>
      </c>
      <c r="AY1717">
        <v>5.4429309183919488</v>
      </c>
      <c r="AZ1717">
        <v>5.8605788000002326</v>
      </c>
    </row>
    <row r="1718" spans="11:52" ht="14.4">
      <c r="K1718" t="s">
        <v>2625</v>
      </c>
      <c r="L1718" t="s">
        <v>2606</v>
      </c>
      <c r="M1718" t="s">
        <v>98</v>
      </c>
      <c r="N1718" t="s">
        <v>80</v>
      </c>
      <c r="AG1718">
        <v>2.4555020000000001</v>
      </c>
      <c r="AH1718">
        <v>2.4962800000000001</v>
      </c>
      <c r="AI1718">
        <v>2.5651489999999999</v>
      </c>
      <c r="AJ1718">
        <v>2.4685830000000002</v>
      </c>
      <c r="AK1718">
        <v>2.8887909999999999</v>
      </c>
      <c r="AL1718">
        <v>3.846015</v>
      </c>
      <c r="AM1718">
        <v>3.822997</v>
      </c>
      <c r="AN1718">
        <v>3.161451</v>
      </c>
      <c r="AO1718">
        <v>3.0794839999999999</v>
      </c>
      <c r="AP1718">
        <v>3.147443</v>
      </c>
      <c r="AQ1718">
        <v>3.1470189999999998</v>
      </c>
      <c r="AR1718">
        <v>3.2269139999999998</v>
      </c>
      <c r="AS1718">
        <v>2.692739</v>
      </c>
      <c r="AT1718">
        <v>2.8107829999999998</v>
      </c>
      <c r="AU1718">
        <v>2.970675</v>
      </c>
      <c r="AV1718">
        <v>2.9439229999999998</v>
      </c>
      <c r="AW1718">
        <v>3.0595119999999998</v>
      </c>
      <c r="AX1718">
        <v>3.1790850000000002</v>
      </c>
      <c r="AY1718">
        <v>3.255868</v>
      </c>
      <c r="AZ1718">
        <v>3.4165760000000001</v>
      </c>
    </row>
    <row r="1719" spans="11:52" ht="14.4">
      <c r="K1719" t="s">
        <v>2626</v>
      </c>
      <c r="L1719" t="s">
        <v>2606</v>
      </c>
      <c r="M1719" t="s">
        <v>94</v>
      </c>
      <c r="N1719" t="s">
        <v>80</v>
      </c>
      <c r="AG1719">
        <v>22.20548117481</v>
      </c>
      <c r="AH1719">
        <v>22.109886634939997</v>
      </c>
      <c r="AI1719">
        <v>22.07637163907</v>
      </c>
      <c r="AJ1719">
        <v>23.212405209429999</v>
      </c>
      <c r="AK1719">
        <v>21.743597269199999</v>
      </c>
      <c r="AL1719">
        <v>21.717983394609998</v>
      </c>
      <c r="AM1719">
        <v>21.69560303662</v>
      </c>
      <c r="AN1719">
        <v>22.689661387859999</v>
      </c>
      <c r="AO1719">
        <v>23.219796094279999</v>
      </c>
      <c r="AP1719">
        <v>23.80746021489</v>
      </c>
      <c r="AQ1719">
        <v>23.963591863160001</v>
      </c>
      <c r="AR1719">
        <v>23.921515223549999</v>
      </c>
      <c r="AS1719">
        <v>23.862281878169998</v>
      </c>
      <c r="AT1719">
        <v>23.93134110882</v>
      </c>
      <c r="AU1719">
        <v>24.129168756039999</v>
      </c>
      <c r="AV1719">
        <v>24.532765011350001</v>
      </c>
      <c r="AW1719">
        <v>24.542044256109996</v>
      </c>
      <c r="AX1719">
        <v>24.568608354409999</v>
      </c>
      <c r="AY1719">
        <v>23.963987152870001</v>
      </c>
      <c r="AZ1719">
        <v>23.840547821000001</v>
      </c>
    </row>
    <row r="1720" spans="11:52" ht="14.4">
      <c r="K1720" t="s">
        <v>2627</v>
      </c>
      <c r="L1720" t="s">
        <v>2606</v>
      </c>
      <c r="M1720" t="s">
        <v>99</v>
      </c>
      <c r="N1720" t="s">
        <v>80</v>
      </c>
      <c r="AG1720">
        <v>2.4538103050000002</v>
      </c>
      <c r="AH1720">
        <v>2.4540911209999998</v>
      </c>
      <c r="AI1720">
        <v>2.2576941509999999</v>
      </c>
      <c r="AJ1720">
        <v>2.1051606299999999</v>
      </c>
      <c r="AK1720">
        <v>2.0554468990000001</v>
      </c>
      <c r="AL1720">
        <v>2.874545269</v>
      </c>
      <c r="AM1720">
        <v>2.81043076</v>
      </c>
      <c r="AN1720">
        <v>2.4086801850000001</v>
      </c>
      <c r="AO1720">
        <v>3.0136355090000002</v>
      </c>
      <c r="AP1720">
        <v>3.012226225</v>
      </c>
      <c r="AQ1720">
        <v>3.0206525449999999</v>
      </c>
      <c r="AR1720">
        <v>7.1300760546599999</v>
      </c>
      <c r="AS1720">
        <v>7.1745458028100018</v>
      </c>
      <c r="AT1720">
        <v>7.2716440673199987</v>
      </c>
      <c r="AU1720">
        <v>7.4461607273299997</v>
      </c>
      <c r="AV1720">
        <v>7.60944090972</v>
      </c>
      <c r="AW1720">
        <v>7.6655269669899999</v>
      </c>
      <c r="AX1720">
        <v>7.8756311102499996</v>
      </c>
      <c r="AY1720">
        <v>7.9459541424699998</v>
      </c>
      <c r="AZ1720">
        <v>8.043982004850001</v>
      </c>
    </row>
    <row r="1721" spans="11:52" ht="14.4">
      <c r="K1721" t="s">
        <v>2628</v>
      </c>
      <c r="L1721" t="s">
        <v>2606</v>
      </c>
      <c r="M1721" t="s">
        <v>26</v>
      </c>
      <c r="N1721" t="s">
        <v>80</v>
      </c>
      <c r="O1721" t="s">
        <v>6079</v>
      </c>
      <c r="P1721" t="s">
        <v>6079</v>
      </c>
      <c r="Q1721" t="s">
        <v>6079</v>
      </c>
      <c r="R1721" t="s">
        <v>6079</v>
      </c>
      <c r="S1721" t="s">
        <v>6079</v>
      </c>
      <c r="AG1721">
        <v>1.9517653422200001</v>
      </c>
      <c r="AH1721">
        <v>2.0411443236700002</v>
      </c>
      <c r="AI1721">
        <v>2.0191156671199999</v>
      </c>
      <c r="AJ1721">
        <v>2.2446102916299999</v>
      </c>
      <c r="AK1721">
        <v>1.9996249257300001</v>
      </c>
      <c r="AL1721">
        <v>1.96606122473</v>
      </c>
      <c r="AM1721">
        <v>1.89875932349</v>
      </c>
      <c r="AN1721">
        <v>2.03722604906</v>
      </c>
      <c r="AO1721">
        <v>2.1031577911900001</v>
      </c>
      <c r="AP1721">
        <v>2.14920403609</v>
      </c>
      <c r="AQ1721">
        <v>2.1714243726400002</v>
      </c>
      <c r="AR1721">
        <v>2.1717354856300002</v>
      </c>
      <c r="AS1721">
        <v>2.1904304224</v>
      </c>
      <c r="AT1721">
        <v>2.2868008197499998</v>
      </c>
      <c r="AU1721">
        <v>2.2727530472400002</v>
      </c>
      <c r="AV1721">
        <v>2.33277516856</v>
      </c>
      <c r="AW1721">
        <v>2.3652208527600003</v>
      </c>
      <c r="AX1721">
        <v>2.4234437947600003</v>
      </c>
      <c r="AY1721">
        <v>2.64554366534</v>
      </c>
      <c r="AZ1721">
        <v>2.6179575658000003</v>
      </c>
    </row>
    <row r="1722" spans="11:52" ht="14.4">
      <c r="K1722" t="s">
        <v>2629</v>
      </c>
      <c r="L1722" t="s">
        <v>2606</v>
      </c>
      <c r="M1722" t="s">
        <v>27</v>
      </c>
      <c r="N1722" t="s">
        <v>80</v>
      </c>
      <c r="AG1722">
        <v>140.434666225</v>
      </c>
      <c r="AH1722">
        <v>162.180283597</v>
      </c>
      <c r="AI1722">
        <v>148.10249519951</v>
      </c>
      <c r="AJ1722">
        <v>142.98595939964002</v>
      </c>
      <c r="AK1722">
        <v>141.91450299539002</v>
      </c>
      <c r="AL1722">
        <v>144.07244077327002</v>
      </c>
      <c r="AM1722">
        <v>146.05526035413001</v>
      </c>
      <c r="AN1722">
        <v>173.06140492688002</v>
      </c>
      <c r="AO1722">
        <v>173.85226118892999</v>
      </c>
      <c r="AP1722">
        <v>174.40821045281999</v>
      </c>
      <c r="AQ1722">
        <v>164.21692314225999</v>
      </c>
      <c r="AR1722">
        <v>166.44053130238001</v>
      </c>
      <c r="AS1722">
        <v>169.81146048972997</v>
      </c>
      <c r="AT1722">
        <v>173.93400766580001</v>
      </c>
      <c r="AU1722">
        <v>176.07000396851998</v>
      </c>
      <c r="AV1722">
        <v>172.87860209190001</v>
      </c>
      <c r="AW1722">
        <v>174.42363014934</v>
      </c>
      <c r="AX1722">
        <v>175.71053285107001</v>
      </c>
      <c r="AY1722">
        <v>175.30326372835998</v>
      </c>
      <c r="AZ1722">
        <v>175.78348028075001</v>
      </c>
    </row>
    <row r="1723" spans="11:52" ht="14.4">
      <c r="K1723" t="s">
        <v>2630</v>
      </c>
      <c r="L1723" t="s">
        <v>2606</v>
      </c>
      <c r="M1723" t="s">
        <v>28</v>
      </c>
      <c r="N1723" t="s">
        <v>80</v>
      </c>
      <c r="AG1723">
        <v>26.857742440935915</v>
      </c>
      <c r="AH1723">
        <v>30.502590449049912</v>
      </c>
      <c r="AI1723">
        <v>30.957933509949164</v>
      </c>
      <c r="AJ1723">
        <v>29.234654773211137</v>
      </c>
      <c r="AK1723">
        <v>27.5107291110278</v>
      </c>
      <c r="AL1723">
        <v>28.101180945197942</v>
      </c>
      <c r="AM1723">
        <v>24.052730791564571</v>
      </c>
      <c r="AN1723">
        <v>30.152830033045852</v>
      </c>
      <c r="AO1723">
        <v>31.288073480566258</v>
      </c>
      <c r="AP1723" t="s">
        <v>6079</v>
      </c>
      <c r="AQ1723" t="s">
        <v>6079</v>
      </c>
      <c r="AR1723" t="s">
        <v>6079</v>
      </c>
      <c r="AS1723" t="s">
        <v>6079</v>
      </c>
      <c r="AT1723">
        <v>33.548437001980972</v>
      </c>
      <c r="AU1723">
        <v>33.53128932302198</v>
      </c>
      <c r="AV1723">
        <v>33.612943327436319</v>
      </c>
      <c r="AW1723">
        <v>32.723698083377215</v>
      </c>
      <c r="AX1723">
        <v>32.881956047761449</v>
      </c>
      <c r="AY1723">
        <v>33.221878905496062</v>
      </c>
      <c r="AZ1723">
        <v>32.761058070904319</v>
      </c>
    </row>
    <row r="1724" spans="11:52" ht="14.4">
      <c r="K1724" t="s">
        <v>2631</v>
      </c>
      <c r="L1724" t="s">
        <v>2606</v>
      </c>
      <c r="M1724" t="s">
        <v>29</v>
      </c>
      <c r="N1724" t="s">
        <v>80</v>
      </c>
      <c r="AG1724">
        <v>20.834876456773475</v>
      </c>
      <c r="AH1724">
        <v>21.623141768166413</v>
      </c>
      <c r="AI1724">
        <v>20.894206171257593</v>
      </c>
      <c r="AJ1724">
        <v>21.254943747415897</v>
      </c>
      <c r="AK1724">
        <v>20.569014007603393</v>
      </c>
      <c r="AL1724">
        <v>19.86055214295332</v>
      </c>
      <c r="AM1724">
        <v>19.38664809489244</v>
      </c>
      <c r="AN1724">
        <v>19.424984257736249</v>
      </c>
      <c r="AO1724">
        <v>21.406369666293969</v>
      </c>
      <c r="AP1724">
        <v>21.66432174597907</v>
      </c>
      <c r="AQ1724">
        <v>22.008461979998703</v>
      </c>
      <c r="AR1724">
        <v>21.798524185211775</v>
      </c>
      <c r="AS1724">
        <v>22.787397230233605</v>
      </c>
      <c r="AT1724">
        <v>22.908815292725563</v>
      </c>
      <c r="AU1724">
        <v>22.949254615019701</v>
      </c>
      <c r="AV1724">
        <v>23.582122026576656</v>
      </c>
      <c r="AW1724">
        <v>24.487280338329761</v>
      </c>
      <c r="AX1724">
        <v>26.154173251554475</v>
      </c>
      <c r="AY1724">
        <v>27.942402759976662</v>
      </c>
      <c r="AZ1724">
        <v>30.848911009102434</v>
      </c>
    </row>
    <row r="1725" spans="11:52" ht="14.4">
      <c r="K1725" t="s">
        <v>2632</v>
      </c>
      <c r="L1725" t="s">
        <v>2606</v>
      </c>
      <c r="M1725" t="s">
        <v>30</v>
      </c>
      <c r="N1725" t="s">
        <v>80</v>
      </c>
      <c r="AG1725">
        <v>51.756679420080005</v>
      </c>
      <c r="AH1725">
        <v>52.142297911679997</v>
      </c>
      <c r="AI1725">
        <v>51.735626011219999</v>
      </c>
      <c r="AJ1725">
        <v>50.068307996559994</v>
      </c>
      <c r="AK1725">
        <v>49.834201013460003</v>
      </c>
      <c r="AL1725">
        <v>52.389199892550003</v>
      </c>
      <c r="AM1725">
        <v>53.280971786619993</v>
      </c>
      <c r="AN1725">
        <v>53.419985021150005</v>
      </c>
      <c r="AO1725">
        <v>38.273294563690001</v>
      </c>
      <c r="AP1725">
        <v>40.357551217260003</v>
      </c>
      <c r="AQ1725">
        <v>39.977529071489997</v>
      </c>
      <c r="AR1725">
        <v>39.767097237770002</v>
      </c>
      <c r="AS1725">
        <v>40.447216299809995</v>
      </c>
      <c r="AT1725">
        <v>40.424109841160003</v>
      </c>
      <c r="AU1725">
        <v>39.950373870210001</v>
      </c>
      <c r="AV1725">
        <v>39.495356191650004</v>
      </c>
      <c r="AW1725">
        <v>39.017333233910001</v>
      </c>
      <c r="AX1725">
        <v>37.959470170929997</v>
      </c>
      <c r="AY1725">
        <v>36.988153495109998</v>
      </c>
      <c r="AZ1725">
        <v>36.158919855820002</v>
      </c>
    </row>
    <row r="1726" spans="11:52" ht="14.4">
      <c r="K1726" t="s">
        <v>2633</v>
      </c>
      <c r="L1726" t="s">
        <v>2606</v>
      </c>
      <c r="M1726" t="s">
        <v>100</v>
      </c>
      <c r="N1726" t="s">
        <v>80</v>
      </c>
      <c r="AG1726">
        <v>3.6941115730549487</v>
      </c>
      <c r="AH1726">
        <v>3.8213684973491335</v>
      </c>
      <c r="AI1726">
        <v>3.982798896538656</v>
      </c>
      <c r="AJ1726">
        <v>3.9175689983274098</v>
      </c>
      <c r="AK1726">
        <v>3.9993376977404056</v>
      </c>
      <c r="AL1726">
        <v>4.2219351294501726</v>
      </c>
      <c r="AM1726">
        <v>4.5110994918419705</v>
      </c>
      <c r="AN1726">
        <v>4.6184229431218293</v>
      </c>
      <c r="AO1726">
        <v>4.6600826843142436</v>
      </c>
      <c r="AP1726">
        <v>4.7450922844967538</v>
      </c>
      <c r="AQ1726">
        <v>4.9226455258211219</v>
      </c>
      <c r="AR1726">
        <v>5.2691757126692265</v>
      </c>
      <c r="AS1726">
        <v>6.4205553773527688</v>
      </c>
      <c r="AT1726">
        <v>6.9554663019569798</v>
      </c>
      <c r="AU1726">
        <v>6.5060692630834511</v>
      </c>
      <c r="AV1726">
        <v>7.7849121323365997</v>
      </c>
      <c r="AW1726">
        <v>7.9436755621337651</v>
      </c>
      <c r="AX1726">
        <v>8.3171132793391767</v>
      </c>
      <c r="AY1726">
        <v>8.5692126530612267</v>
      </c>
      <c r="AZ1726">
        <v>9.0559909769676015</v>
      </c>
    </row>
    <row r="1727" spans="11:52" ht="14.4">
      <c r="K1727" t="s">
        <v>2634</v>
      </c>
      <c r="L1727" t="s">
        <v>2606</v>
      </c>
      <c r="M1727" t="s">
        <v>31</v>
      </c>
      <c r="N1727" t="s">
        <v>80</v>
      </c>
      <c r="AG1727">
        <v>119.81496262623293</v>
      </c>
      <c r="AH1727">
        <v>131.70297992665928</v>
      </c>
      <c r="AI1727">
        <v>130.85708243768863</v>
      </c>
      <c r="AJ1727">
        <v>133.02859554545412</v>
      </c>
      <c r="AK1727">
        <v>127.11927364394241</v>
      </c>
      <c r="AL1727">
        <v>137.0276748793479</v>
      </c>
      <c r="AM1727">
        <v>137.29089564630652</v>
      </c>
      <c r="AN1727">
        <v>142.36390176455359</v>
      </c>
      <c r="AO1727">
        <v>144.39876610663978</v>
      </c>
      <c r="AP1727">
        <v>146.42140312498765</v>
      </c>
      <c r="AQ1727">
        <v>147.91201523517009</v>
      </c>
      <c r="AR1727">
        <v>140.30942577759771</v>
      </c>
      <c r="AS1727">
        <v>142.12730067187289</v>
      </c>
      <c r="AT1727">
        <v>138.31067844975303</v>
      </c>
      <c r="AU1727">
        <v>136.221983469554</v>
      </c>
      <c r="AV1727">
        <v>134.83845771789998</v>
      </c>
      <c r="AW1727">
        <v>131.91992779861886</v>
      </c>
      <c r="AX1727">
        <v>129.37152190818938</v>
      </c>
      <c r="AY1727">
        <v>131.22168341072535</v>
      </c>
      <c r="AZ1727">
        <v>133.04479274551099</v>
      </c>
    </row>
    <row r="1728" spans="11:52" ht="14.4">
      <c r="K1728" t="s">
        <v>2635</v>
      </c>
      <c r="L1728" t="s">
        <v>2606</v>
      </c>
      <c r="M1728" t="s">
        <v>32</v>
      </c>
      <c r="N1728" t="s">
        <v>80</v>
      </c>
      <c r="O1728" t="s">
        <v>6079</v>
      </c>
      <c r="P1728" t="s">
        <v>6079</v>
      </c>
      <c r="Q1728" t="s">
        <v>6079</v>
      </c>
      <c r="R1728" t="s">
        <v>6079</v>
      </c>
      <c r="S1728" t="s">
        <v>6079</v>
      </c>
      <c r="AG1728">
        <v>2.7533729999999998</v>
      </c>
      <c r="AH1728">
        <v>2.710966</v>
      </c>
      <c r="AI1728">
        <v>2.975276</v>
      </c>
      <c r="AJ1728">
        <v>2.9082119999999998</v>
      </c>
      <c r="AK1728">
        <v>3.49955904213</v>
      </c>
      <c r="AL1728">
        <v>3.4874208209000002</v>
      </c>
      <c r="AM1728">
        <v>3.43952593238</v>
      </c>
      <c r="AN1728">
        <v>3.87990224793</v>
      </c>
      <c r="AO1728">
        <v>3.92430499526</v>
      </c>
      <c r="AP1728">
        <v>4.1595623493299998</v>
      </c>
      <c r="AQ1728">
        <v>4.19479854131</v>
      </c>
      <c r="AR1728">
        <v>4.2399987878700003</v>
      </c>
      <c r="AS1728">
        <v>6.2123280349800005</v>
      </c>
      <c r="AT1728">
        <v>6.70707173024</v>
      </c>
      <c r="AU1728">
        <v>6.7932522612400001</v>
      </c>
      <c r="AV1728">
        <v>6.8337185335699999</v>
      </c>
      <c r="AW1728">
        <v>6.3385751906500003</v>
      </c>
      <c r="AX1728">
        <v>6.46433901236</v>
      </c>
      <c r="AY1728">
        <v>6.5885326559799999</v>
      </c>
      <c r="AZ1728">
        <v>6.7889946889499999</v>
      </c>
    </row>
    <row r="1729" spans="11:52" ht="14.4">
      <c r="K1729" t="s">
        <v>2636</v>
      </c>
      <c r="L1729" t="s">
        <v>2606</v>
      </c>
      <c r="M1729" t="s">
        <v>93</v>
      </c>
      <c r="N1729" t="s">
        <v>80</v>
      </c>
      <c r="AG1729">
        <v>4.9512928332900001</v>
      </c>
      <c r="AH1729">
        <v>4.9289132866400003</v>
      </c>
      <c r="AI1729">
        <v>5.0682329819400005</v>
      </c>
      <c r="AJ1729">
        <v>5.2185738535599997</v>
      </c>
      <c r="AK1729">
        <v>5.2948968480200005</v>
      </c>
      <c r="AL1729">
        <v>5.3951882393800004</v>
      </c>
      <c r="AM1729">
        <v>5.6080040046999997</v>
      </c>
      <c r="AN1729">
        <v>5.6524920314499996</v>
      </c>
      <c r="AO1729">
        <v>5.6886017339599997</v>
      </c>
      <c r="AP1729">
        <v>5.7400845121399993</v>
      </c>
      <c r="AQ1729">
        <v>6.17177133658</v>
      </c>
      <c r="AR1729">
        <v>6.3411212256100002</v>
      </c>
      <c r="AS1729">
        <v>6.7108281796</v>
      </c>
      <c r="AT1729">
        <v>7.0299599388899994</v>
      </c>
      <c r="AU1729">
        <v>7.3665800033300002</v>
      </c>
      <c r="AV1729">
        <v>7.3146065614099998</v>
      </c>
      <c r="AW1729">
        <v>6.8985482985500006</v>
      </c>
      <c r="AX1729">
        <v>7.0236169535900004</v>
      </c>
      <c r="AY1729">
        <v>6.8874992437999998</v>
      </c>
      <c r="AZ1729">
        <v>6.6064621954899998</v>
      </c>
    </row>
    <row r="1730" spans="11:52" ht="14.4">
      <c r="K1730" t="s">
        <v>2637</v>
      </c>
      <c r="L1730" t="s">
        <v>2638</v>
      </c>
      <c r="M1730" t="s">
        <v>13</v>
      </c>
      <c r="N1730" t="s">
        <v>80</v>
      </c>
      <c r="AG1730">
        <v>53.413176375159999</v>
      </c>
      <c r="AH1730">
        <v>53.627032978629998</v>
      </c>
      <c r="AI1730">
        <v>53.851131484910006</v>
      </c>
      <c r="AJ1730">
        <v>55.879806134579994</v>
      </c>
      <c r="AK1730">
        <v>56.251447270910006</v>
      </c>
      <c r="AL1730">
        <v>59.066166230029992</v>
      </c>
      <c r="AM1730">
        <v>58.366198938550006</v>
      </c>
      <c r="AN1730">
        <v>59.315264656089994</v>
      </c>
      <c r="AO1730">
        <v>59.62562509607001</v>
      </c>
      <c r="AP1730">
        <v>58.135092005699995</v>
      </c>
      <c r="AQ1730">
        <v>59.512824988010003</v>
      </c>
      <c r="AR1730">
        <v>60.490050722649997</v>
      </c>
      <c r="AS1730">
        <v>61.335189620559994</v>
      </c>
      <c r="AT1730">
        <v>62.669773474300001</v>
      </c>
      <c r="AU1730">
        <v>64.25342205537001</v>
      </c>
      <c r="AV1730">
        <v>65.438674749320001</v>
      </c>
      <c r="AW1730">
        <v>66.399089244509995</v>
      </c>
      <c r="AX1730">
        <v>67.645670040630009</v>
      </c>
      <c r="AY1730">
        <v>67.782232770160007</v>
      </c>
      <c r="AZ1730">
        <v>68.900996709279994</v>
      </c>
    </row>
    <row r="1731" spans="11:52" ht="14.4">
      <c r="K1731" t="s">
        <v>2639</v>
      </c>
      <c r="L1731" t="s">
        <v>2638</v>
      </c>
      <c r="M1731" t="s">
        <v>14</v>
      </c>
      <c r="N1731" t="s">
        <v>80</v>
      </c>
      <c r="AG1731">
        <v>47.212721114319997</v>
      </c>
      <c r="AH1731">
        <v>47.780751106419999</v>
      </c>
      <c r="AI1731">
        <v>49.383592843370003</v>
      </c>
      <c r="AJ1731">
        <v>50.74518026893</v>
      </c>
      <c r="AK1731">
        <v>50.587839144870003</v>
      </c>
      <c r="AL1731">
        <v>58.046955722760003</v>
      </c>
      <c r="AM1731">
        <v>56.215189113229997</v>
      </c>
      <c r="AN1731">
        <v>57.376180506750003</v>
      </c>
      <c r="AO1731">
        <v>60.546786475089995</v>
      </c>
      <c r="AP1731">
        <v>60.651463004340002</v>
      </c>
      <c r="AQ1731">
        <v>71.366069222189992</v>
      </c>
      <c r="AR1731">
        <v>76.724456275434292</v>
      </c>
      <c r="AS1731">
        <v>78.3272892209947</v>
      </c>
      <c r="AT1731">
        <v>79.242898802100001</v>
      </c>
      <c r="AU1731">
        <v>81.632071285649999</v>
      </c>
      <c r="AV1731">
        <v>83.322933937439998</v>
      </c>
      <c r="AW1731">
        <v>69.667242407009994</v>
      </c>
      <c r="AX1731">
        <v>70.519246502670001</v>
      </c>
      <c r="AY1731">
        <v>71.52396499595001</v>
      </c>
      <c r="AZ1731">
        <v>74.740124175610006</v>
      </c>
    </row>
    <row r="1732" spans="11:52" ht="14.4">
      <c r="K1732" t="s">
        <v>2640</v>
      </c>
      <c r="L1732" t="s">
        <v>2638</v>
      </c>
      <c r="M1732" t="s">
        <v>92</v>
      </c>
      <c r="N1732" t="s">
        <v>80</v>
      </c>
      <c r="AG1732">
        <v>5.3645950506186724</v>
      </c>
      <c r="AH1732">
        <v>5.7585760302689426</v>
      </c>
      <c r="AI1732">
        <v>5.8415589528581657</v>
      </c>
      <c r="AJ1732">
        <v>5.9578019224869614</v>
      </c>
      <c r="AK1732">
        <v>5.952397484405358</v>
      </c>
      <c r="AL1732">
        <v>5.7780754678392476</v>
      </c>
      <c r="AM1732">
        <v>5.8723887923100522</v>
      </c>
      <c r="AN1732">
        <v>5.6912629103180281</v>
      </c>
      <c r="AO1732">
        <v>5.6637473156764484</v>
      </c>
      <c r="AP1732">
        <v>5.3905793025871764</v>
      </c>
      <c r="AQ1732">
        <v>5.5872993148583694</v>
      </c>
      <c r="AR1732">
        <v>5.793511606503734</v>
      </c>
      <c r="AS1732">
        <v>4.740122200634012</v>
      </c>
      <c r="AT1732">
        <v>4.8167491563554554</v>
      </c>
      <c r="AU1732">
        <v>4.9146579404847124</v>
      </c>
      <c r="AV1732">
        <v>4.9800434604765318</v>
      </c>
      <c r="AW1732">
        <v>5.1403860312915421</v>
      </c>
      <c r="AX1732">
        <v>6.088217097862767</v>
      </c>
      <c r="AY1732">
        <v>6.3953282544227426</v>
      </c>
      <c r="AZ1732">
        <v>6.4866734839963192</v>
      </c>
    </row>
    <row r="1733" spans="11:52" ht="14.4">
      <c r="K1733" t="s">
        <v>2641</v>
      </c>
      <c r="L1733" t="s">
        <v>2638</v>
      </c>
      <c r="M1733" t="s">
        <v>15</v>
      </c>
      <c r="N1733" t="s">
        <v>80</v>
      </c>
      <c r="AE1733" t="s">
        <v>6079</v>
      </c>
      <c r="AF1733" t="s">
        <v>6079</v>
      </c>
      <c r="AG1733">
        <v>6.8062820000000004</v>
      </c>
      <c r="AH1733">
        <v>6.5328949999999999</v>
      </c>
      <c r="AI1733">
        <v>6.4565869999999999</v>
      </c>
      <c r="AJ1733">
        <v>6.3440250000000002</v>
      </c>
      <c r="AK1733">
        <v>6.2871199999999998</v>
      </c>
      <c r="AL1733">
        <v>5.9823787939999997</v>
      </c>
      <c r="AM1733">
        <v>5.8848362339999998</v>
      </c>
      <c r="AN1733">
        <v>5.7748287859999996</v>
      </c>
      <c r="AO1733">
        <v>5.779623645</v>
      </c>
      <c r="AP1733">
        <v>5.6928553150000001</v>
      </c>
      <c r="AQ1733">
        <v>5.6567160090000002</v>
      </c>
      <c r="AR1733">
        <v>5.3051118329999998</v>
      </c>
      <c r="AS1733">
        <v>5.4866317640000002</v>
      </c>
      <c r="AT1733">
        <v>5.5933365669999997</v>
      </c>
      <c r="AU1733">
        <v>5.462611012</v>
      </c>
      <c r="AV1733">
        <v>5.5614406689999996</v>
      </c>
      <c r="AW1733">
        <v>5.5235487750000001</v>
      </c>
      <c r="AX1733">
        <v>5.5346369260000001</v>
      </c>
      <c r="AY1733">
        <v>5.2176122679999999</v>
      </c>
      <c r="AZ1733">
        <v>5.1331973719999997</v>
      </c>
    </row>
    <row r="1734" spans="11:52" ht="14.4">
      <c r="K1734" t="s">
        <v>2642</v>
      </c>
      <c r="L1734" t="s">
        <v>2638</v>
      </c>
      <c r="M1734" t="s">
        <v>91</v>
      </c>
      <c r="N1734" t="s">
        <v>80</v>
      </c>
      <c r="AG1734">
        <v>11.431444140958066</v>
      </c>
      <c r="AH1734">
        <v>11.306878406098951</v>
      </c>
      <c r="AI1734">
        <v>12.045455238960336</v>
      </c>
      <c r="AJ1734">
        <v>12.330657266254722</v>
      </c>
      <c r="AK1734">
        <v>12.069901378002342</v>
      </c>
      <c r="AL1734">
        <v>12.162069296035904</v>
      </c>
      <c r="AM1734">
        <v>12.101875973891968</v>
      </c>
      <c r="AN1734">
        <v>12.953168941201127</v>
      </c>
      <c r="AO1734">
        <v>13.052321201354092</v>
      </c>
      <c r="AP1734">
        <v>13.052143964453862</v>
      </c>
      <c r="AQ1734">
        <v>13.399083815100996</v>
      </c>
      <c r="AR1734">
        <v>13.835341898060989</v>
      </c>
      <c r="AS1734">
        <v>14.298252534728206</v>
      </c>
      <c r="AT1734">
        <v>14.321455958324911</v>
      </c>
      <c r="AU1734">
        <v>15.234257979143752</v>
      </c>
      <c r="AV1734">
        <v>15.199675099643391</v>
      </c>
      <c r="AW1734">
        <v>15.184642420185597</v>
      </c>
      <c r="AX1734">
        <v>16.583308031463229</v>
      </c>
      <c r="AY1734">
        <v>16.589572960064096</v>
      </c>
      <c r="AZ1734">
        <v>16.58206662036887</v>
      </c>
    </row>
    <row r="1735" spans="11:52" ht="14.4">
      <c r="K1735" t="s">
        <v>2643</v>
      </c>
      <c r="L1735" t="s">
        <v>2638</v>
      </c>
      <c r="M1735" t="s">
        <v>16</v>
      </c>
      <c r="N1735" t="s">
        <v>80</v>
      </c>
      <c r="AG1735">
        <v>252.0148832953235</v>
      </c>
      <c r="AH1735">
        <v>255.2935191335452</v>
      </c>
      <c r="AI1735">
        <v>259.30279568583711</v>
      </c>
      <c r="AJ1735">
        <v>259.20114303743202</v>
      </c>
      <c r="AK1735">
        <v>261.66629139137171</v>
      </c>
      <c r="AL1735">
        <v>254.27389330134255</v>
      </c>
      <c r="AM1735">
        <v>253.1339671777057</v>
      </c>
      <c r="AN1735">
        <v>252.98421698824481</v>
      </c>
      <c r="AO1735">
        <v>254.36455630325813</v>
      </c>
      <c r="AP1735">
        <v>261.93108476813893</v>
      </c>
      <c r="AQ1735">
        <v>263.84835391748243</v>
      </c>
      <c r="AR1735">
        <v>263.95485676290429</v>
      </c>
      <c r="AS1735">
        <v>266.37488361400909</v>
      </c>
      <c r="AT1735">
        <v>272.80215406550371</v>
      </c>
      <c r="AU1735">
        <v>260.34759278812811</v>
      </c>
      <c r="AV1735">
        <v>275.39939632319539</v>
      </c>
      <c r="AW1735">
        <v>275.18189344158264</v>
      </c>
      <c r="AX1735">
        <v>281.55587014856945</v>
      </c>
      <c r="AY1735">
        <v>285.02855967675509</v>
      </c>
      <c r="AZ1735">
        <v>283.17667210513372</v>
      </c>
    </row>
    <row r="1736" spans="11:52" ht="14.4">
      <c r="K1736" t="s">
        <v>2644</v>
      </c>
      <c r="L1736" t="s">
        <v>2638</v>
      </c>
      <c r="M1736" t="s">
        <v>17</v>
      </c>
      <c r="N1736" t="s">
        <v>80</v>
      </c>
      <c r="AG1736">
        <v>25.09453607417484</v>
      </c>
      <c r="AH1736">
        <v>25.716242266441128</v>
      </c>
      <c r="AI1736">
        <v>24.08806686073773</v>
      </c>
      <c r="AJ1736">
        <v>28.037617517368663</v>
      </c>
      <c r="AK1736">
        <v>26.08079436136272</v>
      </c>
      <c r="AL1736">
        <v>26.412510107193462</v>
      </c>
      <c r="AM1736">
        <v>26.375713480277188</v>
      </c>
      <c r="AN1736">
        <v>27.267304141832305</v>
      </c>
      <c r="AO1736">
        <v>27.244333718803865</v>
      </c>
      <c r="AP1736">
        <v>25.382576756742697</v>
      </c>
      <c r="AQ1736">
        <v>24.901172049381387</v>
      </c>
      <c r="AR1736">
        <v>25.307627449267116</v>
      </c>
      <c r="AS1736">
        <v>25.340678264420067</v>
      </c>
      <c r="AT1736">
        <v>24.42972305332966</v>
      </c>
      <c r="AU1736">
        <v>24.5280036672319</v>
      </c>
      <c r="AV1736">
        <v>22.49735241111679</v>
      </c>
      <c r="AW1736">
        <v>22.933087754475402</v>
      </c>
      <c r="AX1736">
        <v>22.422203705086339</v>
      </c>
      <c r="AY1736">
        <v>22.674530786923871</v>
      </c>
      <c r="AZ1736">
        <v>19.005280062797031</v>
      </c>
    </row>
    <row r="1737" spans="11:52" ht="14.4">
      <c r="K1737" t="s">
        <v>2645</v>
      </c>
      <c r="L1737" t="s">
        <v>2638</v>
      </c>
      <c r="M1737" t="s">
        <v>97</v>
      </c>
      <c r="N1737" t="s">
        <v>80</v>
      </c>
      <c r="O1737" t="s">
        <v>6079</v>
      </c>
      <c r="P1737" t="s">
        <v>6079</v>
      </c>
      <c r="Q1737" t="s">
        <v>6079</v>
      </c>
      <c r="R1737" t="s">
        <v>6079</v>
      </c>
      <c r="S1737" t="s">
        <v>6079</v>
      </c>
      <c r="T1737" t="s">
        <v>6079</v>
      </c>
      <c r="AG1737">
        <v>5.9919259132120741</v>
      </c>
      <c r="AH1737">
        <v>6.1739501896000633</v>
      </c>
      <c r="AI1737">
        <v>6.3578153838905118</v>
      </c>
      <c r="AJ1737">
        <v>6.6937286340546729</v>
      </c>
      <c r="AK1737">
        <v>6.6509315004342326</v>
      </c>
      <c r="AL1737">
        <v>6.7657506054398002</v>
      </c>
      <c r="AM1737">
        <v>6.8751710696982995</v>
      </c>
      <c r="AN1737">
        <v>6.8284104564915999</v>
      </c>
      <c r="AO1737">
        <v>5.8905063032899996</v>
      </c>
      <c r="AP1737">
        <v>5.8870678603999993</v>
      </c>
      <c r="AQ1737">
        <v>5.9329362018500005</v>
      </c>
      <c r="AR1737">
        <v>5.9755237309463007</v>
      </c>
      <c r="AS1737">
        <v>7.2039358893790997</v>
      </c>
      <c r="AT1737">
        <v>7.3453982402467011</v>
      </c>
      <c r="AU1737">
        <v>7.6556538230462996</v>
      </c>
      <c r="AV1737">
        <v>7.7006956982579</v>
      </c>
      <c r="AW1737">
        <v>7.7091142345517998</v>
      </c>
      <c r="AX1737">
        <v>7.5905555125854001</v>
      </c>
      <c r="AY1737">
        <v>7.8703499976033999</v>
      </c>
      <c r="AZ1737">
        <v>7.9239126851990989</v>
      </c>
    </row>
    <row r="1738" spans="11:52" ht="14.4">
      <c r="K1738" t="s">
        <v>2646</v>
      </c>
      <c r="L1738" t="s">
        <v>2638</v>
      </c>
      <c r="M1738" t="s">
        <v>18</v>
      </c>
      <c r="N1738" t="s">
        <v>80</v>
      </c>
      <c r="AG1738">
        <v>115.15318598044</v>
      </c>
      <c r="AH1738">
        <v>117.2804383262</v>
      </c>
      <c r="AI1738">
        <v>111.73024087725</v>
      </c>
      <c r="AJ1738">
        <v>109.55835327634</v>
      </c>
      <c r="AK1738">
        <v>116.92117470722</v>
      </c>
      <c r="AL1738">
        <v>121.63578026559</v>
      </c>
      <c r="AM1738">
        <v>124.78162877363</v>
      </c>
      <c r="AN1738">
        <v>105.49692794185999</v>
      </c>
      <c r="AO1738">
        <v>114.70312487738001</v>
      </c>
      <c r="AP1738">
        <v>113.08010689693998</v>
      </c>
      <c r="AQ1738">
        <v>108.82491978446998</v>
      </c>
      <c r="AR1738">
        <v>106.75461390458</v>
      </c>
      <c r="AS1738">
        <v>106.81873487091001</v>
      </c>
      <c r="AT1738">
        <v>119.16328614986</v>
      </c>
      <c r="AU1738">
        <v>119.54068803665</v>
      </c>
      <c r="AV1738">
        <v>117.432685428</v>
      </c>
      <c r="AW1738">
        <v>120.11104860899999</v>
      </c>
      <c r="AX1738">
        <v>119.963043668</v>
      </c>
      <c r="AY1738">
        <v>119.49062805600001</v>
      </c>
      <c r="AZ1738">
        <v>118.195481835</v>
      </c>
    </row>
    <row r="1739" spans="11:52" ht="14.4">
      <c r="K1739" t="s">
        <v>2647</v>
      </c>
      <c r="L1739" t="s">
        <v>2638</v>
      </c>
      <c r="M1739" t="s">
        <v>34</v>
      </c>
      <c r="N1739" t="s">
        <v>80</v>
      </c>
      <c r="AG1739">
        <v>1433.4619726020348</v>
      </c>
      <c r="AH1739">
        <v>1454.1341810861372</v>
      </c>
      <c r="AI1739">
        <v>1454.2177596931481</v>
      </c>
      <c r="AJ1739">
        <v>1453.2631642722165</v>
      </c>
      <c r="AK1739">
        <v>1260.0795494081528</v>
      </c>
      <c r="AL1739">
        <v>1266.3197800049884</v>
      </c>
      <c r="AM1739">
        <v>1254.6675734602595</v>
      </c>
      <c r="AN1739">
        <v>1264.6071015137804</v>
      </c>
      <c r="AO1739">
        <v>1292.2573893804126</v>
      </c>
      <c r="AP1739">
        <v>1266.2069610603719</v>
      </c>
      <c r="AQ1739">
        <v>1266.754679422495</v>
      </c>
      <c r="AR1739">
        <v>1259.2512112511736</v>
      </c>
      <c r="AS1739">
        <v>1271.7140937365386</v>
      </c>
      <c r="AT1739">
        <v>1343.3192935652794</v>
      </c>
      <c r="AU1739">
        <v>1342.3332592253489</v>
      </c>
      <c r="AV1739">
        <v>1330.6882954920161</v>
      </c>
      <c r="AW1739">
        <v>1339.8510342737602</v>
      </c>
      <c r="AX1739">
        <v>1351.0605597636702</v>
      </c>
      <c r="AY1739">
        <v>1357.0632125627533</v>
      </c>
      <c r="AZ1739">
        <v>1352.0548255666115</v>
      </c>
    </row>
    <row r="1740" spans="11:52" ht="14.4">
      <c r="K1740" t="s">
        <v>2648</v>
      </c>
      <c r="L1740" t="s">
        <v>2638</v>
      </c>
      <c r="M1740" t="s">
        <v>19</v>
      </c>
      <c r="N1740" t="s">
        <v>80</v>
      </c>
      <c r="AG1740">
        <v>32.667938621739999</v>
      </c>
      <c r="AH1740">
        <v>31.248113045659998</v>
      </c>
      <c r="AI1740">
        <v>31.057185177419999</v>
      </c>
      <c r="AJ1740">
        <v>32.495371552930003</v>
      </c>
      <c r="AK1740">
        <v>32.835817024390003</v>
      </c>
      <c r="AL1740">
        <v>27.861675397700001</v>
      </c>
      <c r="AM1740">
        <v>33.837710668299998</v>
      </c>
      <c r="AN1740">
        <v>34.012970445099995</v>
      </c>
      <c r="AO1740">
        <v>35.434516553440005</v>
      </c>
      <c r="AP1740">
        <v>34.677609875979996</v>
      </c>
      <c r="AQ1740">
        <v>34.061153647209998</v>
      </c>
      <c r="AR1740">
        <v>35.331266567789996</v>
      </c>
      <c r="AS1740">
        <v>28.114203971759999</v>
      </c>
      <c r="AT1740">
        <v>35.472302942494743</v>
      </c>
      <c r="AU1740">
        <v>35.290698546830001</v>
      </c>
      <c r="AV1740">
        <v>33.444553030409999</v>
      </c>
      <c r="AW1740">
        <v>34.361864127349996</v>
      </c>
      <c r="AX1740">
        <v>34.201921131589998</v>
      </c>
      <c r="AY1740">
        <v>34.589655591129997</v>
      </c>
      <c r="AZ1740">
        <v>34.875464005239998</v>
      </c>
    </row>
    <row r="1741" spans="11:52" ht="14.4">
      <c r="K1741" t="s">
        <v>2649</v>
      </c>
      <c r="L1741" t="s">
        <v>2638</v>
      </c>
      <c r="M1741" t="s">
        <v>20</v>
      </c>
      <c r="N1741" t="s">
        <v>80</v>
      </c>
      <c r="AG1741">
        <v>165.89175149592998</v>
      </c>
      <c r="AH1741">
        <v>183.79268489038</v>
      </c>
      <c r="AI1741">
        <v>183.62611738945</v>
      </c>
      <c r="AJ1741">
        <v>182.81782846279</v>
      </c>
      <c r="AK1741">
        <v>185.84561881335</v>
      </c>
      <c r="AL1741">
        <v>178.83515749208999</v>
      </c>
      <c r="AM1741">
        <v>179.3772662451</v>
      </c>
      <c r="AN1741">
        <v>208.37350400829001</v>
      </c>
      <c r="AO1741">
        <v>222.73441526194</v>
      </c>
      <c r="AP1741">
        <v>228.83470675843</v>
      </c>
      <c r="AQ1741">
        <v>241.91984976366999</v>
      </c>
      <c r="AR1741">
        <v>243.66057967052001</v>
      </c>
      <c r="AS1741">
        <v>251.87377708278001</v>
      </c>
      <c r="AT1741">
        <v>256.96021974523006</v>
      </c>
      <c r="AU1741">
        <v>264.39504944306998</v>
      </c>
      <c r="AV1741">
        <v>275.52942600912002</v>
      </c>
      <c r="AW1741">
        <v>281.06749174417007</v>
      </c>
      <c r="AX1741">
        <v>286.73565591329003</v>
      </c>
      <c r="AY1741">
        <v>285.52613383542007</v>
      </c>
      <c r="AZ1741">
        <v>287.20772110586006</v>
      </c>
    </row>
    <row r="1742" spans="11:52" ht="14.4">
      <c r="K1742" t="s">
        <v>2650</v>
      </c>
      <c r="L1742" t="s">
        <v>2638</v>
      </c>
      <c r="M1742" t="s">
        <v>21</v>
      </c>
      <c r="N1742" t="s">
        <v>80</v>
      </c>
      <c r="AG1742">
        <v>187.52217684402416</v>
      </c>
      <c r="AH1742">
        <v>190.56081220094961</v>
      </c>
      <c r="AI1742">
        <v>193.57871310204351</v>
      </c>
      <c r="AJ1742">
        <v>192.95835709716465</v>
      </c>
      <c r="AK1742">
        <v>194.59547836956713</v>
      </c>
      <c r="AL1742">
        <v>206.45190329435107</v>
      </c>
      <c r="AM1742">
        <v>206.13986755067492</v>
      </c>
      <c r="AN1742">
        <v>198.65647433296695</v>
      </c>
    </row>
    <row r="1743" spans="11:52" ht="14.4">
      <c r="K1743" t="s">
        <v>2651</v>
      </c>
      <c r="L1743" t="s">
        <v>2638</v>
      </c>
      <c r="M1743" t="s">
        <v>22</v>
      </c>
      <c r="N1743" t="s">
        <v>80</v>
      </c>
      <c r="AG1743">
        <v>36.258911513779999</v>
      </c>
      <c r="AH1743">
        <v>36.777925344000003</v>
      </c>
      <c r="AI1743">
        <v>34.736912553000003</v>
      </c>
      <c r="AJ1743">
        <v>33.939401433500002</v>
      </c>
      <c r="AK1743">
        <v>33.807544790439998</v>
      </c>
      <c r="AL1743">
        <v>31.536418975</v>
      </c>
      <c r="AM1743">
        <v>31.120274889000001</v>
      </c>
      <c r="AN1743">
        <v>30.644420073999999</v>
      </c>
      <c r="AO1743">
        <v>31.145884680999998</v>
      </c>
      <c r="AP1743">
        <v>24.247157047000002</v>
      </c>
      <c r="AQ1743">
        <v>21.772400510000001</v>
      </c>
      <c r="AR1743">
        <v>24.029443952000001</v>
      </c>
      <c r="AS1743">
        <v>24.136574426999999</v>
      </c>
      <c r="AT1743">
        <v>23.299162612</v>
      </c>
      <c r="AU1743">
        <v>23.137989377</v>
      </c>
      <c r="AV1743">
        <v>23.682197434999999</v>
      </c>
      <c r="AW1743">
        <v>23.084009420000001</v>
      </c>
      <c r="AX1743">
        <v>23.210930106999999</v>
      </c>
      <c r="AY1743">
        <v>23.266110641000001</v>
      </c>
      <c r="AZ1743">
        <v>22.849240869999999</v>
      </c>
    </row>
    <row r="1744" spans="11:52" ht="14.4">
      <c r="K1744" t="s">
        <v>2652</v>
      </c>
      <c r="L1744" t="s">
        <v>2638</v>
      </c>
      <c r="M1744" t="s">
        <v>90</v>
      </c>
      <c r="N1744" t="s">
        <v>80</v>
      </c>
      <c r="AG1744">
        <v>3.6719549118647254</v>
      </c>
      <c r="AH1744">
        <v>3.6544892228705073</v>
      </c>
      <c r="AI1744">
        <v>3.6730412448778842</v>
      </c>
      <c r="AJ1744">
        <v>3.7315371511445665</v>
      </c>
      <c r="AK1744">
        <v>3.8730388462186087</v>
      </c>
      <c r="AL1744">
        <v>4.2434225676982615</v>
      </c>
      <c r="AM1744">
        <v>4.2642567635452915</v>
      </c>
      <c r="AN1744">
        <v>4.3672893655980616</v>
      </c>
      <c r="AO1744">
        <v>4.4246809893600156</v>
      </c>
      <c r="AP1744">
        <v>4.4409116311027459</v>
      </c>
      <c r="AQ1744">
        <v>4.3059779132970126</v>
      </c>
      <c r="AR1744">
        <v>4.2147707933431793</v>
      </c>
      <c r="AS1744">
        <v>4.3749325129442838</v>
      </c>
      <c r="AT1744">
        <v>4.4074975418911926</v>
      </c>
      <c r="AU1744">
        <v>4.3547526530223282</v>
      </c>
      <c r="AV1744">
        <v>4.783556921699728</v>
      </c>
      <c r="AW1744">
        <v>4.7134335319300007</v>
      </c>
      <c r="AX1744">
        <v>4.5152020886099997</v>
      </c>
      <c r="AY1744">
        <v>4.4529560514600002</v>
      </c>
      <c r="AZ1744">
        <v>4.5023038927899997</v>
      </c>
    </row>
    <row r="1745" spans="11:52" ht="14.4">
      <c r="K1745" t="s">
        <v>2653</v>
      </c>
      <c r="L1745" t="s">
        <v>2638</v>
      </c>
      <c r="M1745" t="s">
        <v>23</v>
      </c>
      <c r="N1745" t="s">
        <v>80</v>
      </c>
      <c r="AG1745">
        <v>7.4686489047126612</v>
      </c>
      <c r="AH1745">
        <v>7.606504882766937</v>
      </c>
      <c r="AI1745">
        <v>8.0797945363677091</v>
      </c>
      <c r="AJ1745">
        <v>7.8686000553444462</v>
      </c>
      <c r="AK1745">
        <v>7.9703901040636644</v>
      </c>
      <c r="AL1745">
        <v>7.5890646962224464</v>
      </c>
      <c r="AM1745">
        <v>7.870018047440702</v>
      </c>
      <c r="AN1745">
        <v>7.8447830475253504</v>
      </c>
      <c r="AO1745">
        <v>9.4854162617584716</v>
      </c>
      <c r="AP1745">
        <v>9.5041165868687436</v>
      </c>
      <c r="AQ1745">
        <v>9.9776743312501743</v>
      </c>
      <c r="AR1745">
        <v>10.234756646604728</v>
      </c>
      <c r="AS1745">
        <v>10.650893987900588</v>
      </c>
      <c r="AT1745">
        <v>11.017299113613236</v>
      </c>
      <c r="AU1745">
        <v>11.49106363097494</v>
      </c>
      <c r="AV1745">
        <v>11.67447650260184</v>
      </c>
      <c r="AW1745">
        <v>11.91440647052174</v>
      </c>
      <c r="AX1745">
        <v>13.217994239050361</v>
      </c>
      <c r="AY1745">
        <v>13.014054744818999</v>
      </c>
      <c r="AZ1745">
        <v>12.62559769739028</v>
      </c>
    </row>
    <row r="1746" spans="11:52" ht="14.4">
      <c r="K1746" t="s">
        <v>2654</v>
      </c>
      <c r="L1746" t="s">
        <v>2638</v>
      </c>
      <c r="M1746" t="s">
        <v>24</v>
      </c>
      <c r="N1746" t="s">
        <v>80</v>
      </c>
      <c r="AG1746">
        <v>18.232536413308239</v>
      </c>
      <c r="AH1746">
        <v>18.16152101731938</v>
      </c>
      <c r="AI1746">
        <v>16.792598274703245</v>
      </c>
      <c r="AJ1746">
        <v>16.718846837331071</v>
      </c>
      <c r="AK1746">
        <v>16.267611046553039</v>
      </c>
      <c r="AL1746">
        <v>16.893419862955241</v>
      </c>
      <c r="AM1746">
        <v>17.11611686993335</v>
      </c>
      <c r="AN1746">
        <v>17.110771372325555</v>
      </c>
      <c r="AO1746">
        <v>17.677536890321292</v>
      </c>
      <c r="AP1746">
        <v>18.116075400669015</v>
      </c>
      <c r="AQ1746">
        <v>17.804128936712594</v>
      </c>
      <c r="AR1746">
        <v>19.50621374658115</v>
      </c>
      <c r="AS1746">
        <v>18.838732660152679</v>
      </c>
      <c r="AT1746">
        <v>19.31874990093057</v>
      </c>
      <c r="AU1746">
        <v>19.121424557595375</v>
      </c>
      <c r="AV1746">
        <v>18.49709409215</v>
      </c>
      <c r="AW1746">
        <v>18.476328163959039</v>
      </c>
      <c r="AX1746">
        <v>18.197750440292783</v>
      </c>
      <c r="AY1746">
        <v>18.195330721325064</v>
      </c>
      <c r="AZ1746">
        <v>17.975428858879997</v>
      </c>
    </row>
    <row r="1747" spans="11:52" ht="14.4">
      <c r="K1747" t="s">
        <v>2655</v>
      </c>
      <c r="L1747" t="s">
        <v>2638</v>
      </c>
      <c r="M1747" t="s">
        <v>1386</v>
      </c>
      <c r="N1747" t="s">
        <v>80</v>
      </c>
      <c r="O1747" t="s">
        <v>6079</v>
      </c>
      <c r="P1747" t="s">
        <v>6079</v>
      </c>
      <c r="Q1747" t="s">
        <v>6079</v>
      </c>
      <c r="R1747" t="s">
        <v>6079</v>
      </c>
      <c r="S1747" t="s">
        <v>6079</v>
      </c>
      <c r="T1747" t="s">
        <v>6079</v>
      </c>
      <c r="U1747" t="s">
        <v>6079</v>
      </c>
      <c r="V1747" t="s">
        <v>6079</v>
      </c>
      <c r="W1747" t="s">
        <v>6079</v>
      </c>
      <c r="X1747" t="s">
        <v>6079</v>
      </c>
      <c r="Y1747" t="s">
        <v>6079</v>
      </c>
      <c r="Z1747" t="s">
        <v>6079</v>
      </c>
      <c r="AA1747" t="s">
        <v>6079</v>
      </c>
      <c r="AG1747">
        <v>6.1762805888872725</v>
      </c>
      <c r="AH1747">
        <v>6.1070705301340853</v>
      </c>
      <c r="AI1747">
        <v>6.1705811538490005</v>
      </c>
      <c r="AJ1747">
        <v>6.0994702820176734</v>
      </c>
      <c r="AK1747">
        <v>5.3478327177634961</v>
      </c>
      <c r="AL1747">
        <v>5.2322102762998712</v>
      </c>
      <c r="AM1747">
        <v>4.4663765732675706</v>
      </c>
      <c r="AN1747">
        <v>4.5344209169442662</v>
      </c>
      <c r="AO1747">
        <v>4.8837228070830525</v>
      </c>
      <c r="AP1747">
        <v>5.0916025353651877</v>
      </c>
      <c r="AQ1747">
        <v>4.6518655066865469</v>
      </c>
      <c r="AR1747">
        <v>4.6662904557181575</v>
      </c>
      <c r="AS1747">
        <v>4.8636001406760556</v>
      </c>
      <c r="AT1747">
        <v>5.0416443008135348</v>
      </c>
      <c r="AU1747">
        <v>5.0593777450035482</v>
      </c>
      <c r="AV1747">
        <v>4.8494371452013194</v>
      </c>
      <c r="AW1747">
        <v>5.2917062287660137</v>
      </c>
      <c r="AX1747">
        <v>5.5275763335911234</v>
      </c>
      <c r="AY1747">
        <v>5.6287524789786056</v>
      </c>
      <c r="AZ1747">
        <v>5.490015268996677</v>
      </c>
    </row>
    <row r="1748" spans="11:52" ht="14.4">
      <c r="K1748" t="s">
        <v>2656</v>
      </c>
      <c r="L1748" t="s">
        <v>2638</v>
      </c>
      <c r="M1748" t="s">
        <v>25</v>
      </c>
      <c r="N1748" t="s">
        <v>80</v>
      </c>
      <c r="AG1748">
        <v>192.28856552400001</v>
      </c>
      <c r="AH1748">
        <v>188.36131416699999</v>
      </c>
      <c r="AI1748">
        <v>187.09826184400001</v>
      </c>
      <c r="AJ1748">
        <v>181.831188905</v>
      </c>
      <c r="AK1748">
        <v>178.22582251099999</v>
      </c>
      <c r="AL1748">
        <v>175.249975541</v>
      </c>
      <c r="AM1748">
        <v>171.887616533</v>
      </c>
      <c r="AN1748">
        <v>159.285278573</v>
      </c>
      <c r="AO1748">
        <v>161.73901299400001</v>
      </c>
      <c r="AP1748">
        <v>157.975652927</v>
      </c>
      <c r="AQ1748">
        <v>156.02359854100001</v>
      </c>
      <c r="AR1748">
        <v>142.93352096300001</v>
      </c>
      <c r="AS1748">
        <v>142.588374751</v>
      </c>
      <c r="AT1748">
        <v>146.958870499</v>
      </c>
      <c r="AU1748">
        <v>144.99660946</v>
      </c>
      <c r="AV1748">
        <v>138.939977567</v>
      </c>
      <c r="AW1748">
        <v>139.14018241400001</v>
      </c>
      <c r="AX1748">
        <v>134.873008524</v>
      </c>
      <c r="AY1748">
        <v>133.755222696</v>
      </c>
      <c r="AZ1748">
        <v>130.247849116</v>
      </c>
    </row>
    <row r="1749" spans="11:52" ht="14.4">
      <c r="K1749" t="s">
        <v>5680</v>
      </c>
      <c r="L1749" t="s">
        <v>2638</v>
      </c>
      <c r="M1749" t="s">
        <v>5610</v>
      </c>
      <c r="N1749" t="s">
        <v>80</v>
      </c>
      <c r="AO1749">
        <v>1.7749088374164408</v>
      </c>
      <c r="AP1749" t="s">
        <v>6079</v>
      </c>
      <c r="AQ1749" t="s">
        <v>6079</v>
      </c>
      <c r="AR1749" t="s">
        <v>6079</v>
      </c>
      <c r="AS1749" t="s">
        <v>6079</v>
      </c>
      <c r="AT1749">
        <v>2.595528330481625</v>
      </c>
      <c r="AU1749">
        <v>2.6599646742584167</v>
      </c>
      <c r="AV1749">
        <v>2.5734967060364053</v>
      </c>
      <c r="AW1749">
        <v>2.5903858139994496</v>
      </c>
      <c r="AX1749">
        <v>2.6812893074319306</v>
      </c>
      <c r="AY1749">
        <v>2.8052147659118556</v>
      </c>
      <c r="AZ1749">
        <v>2.9997008898691115</v>
      </c>
    </row>
    <row r="1750" spans="11:52" ht="14.4">
      <c r="K1750" t="s">
        <v>2657</v>
      </c>
      <c r="L1750" t="s">
        <v>2638</v>
      </c>
      <c r="M1750" t="s">
        <v>98</v>
      </c>
      <c r="N1750" t="s">
        <v>80</v>
      </c>
      <c r="AG1750">
        <v>3.5469170000000001</v>
      </c>
      <c r="AH1750">
        <v>3.5881880000000002</v>
      </c>
      <c r="AI1750">
        <v>3.5985510000000001</v>
      </c>
      <c r="AJ1750">
        <v>3.6121569999999998</v>
      </c>
      <c r="AK1750">
        <v>3.559285</v>
      </c>
      <c r="AL1750">
        <v>3.8791549999999999</v>
      </c>
      <c r="AM1750">
        <v>3.7216689999999999</v>
      </c>
      <c r="AN1750">
        <v>3.6198049999999999</v>
      </c>
      <c r="AO1750">
        <v>3.6370079999999998</v>
      </c>
      <c r="AP1750">
        <v>3.5990739999999999</v>
      </c>
      <c r="AQ1750">
        <v>3.7335229999999999</v>
      </c>
      <c r="AR1750">
        <v>3.8057249999999998</v>
      </c>
      <c r="AS1750">
        <v>2.2195870000000002</v>
      </c>
      <c r="AT1750">
        <v>2.3368929999999999</v>
      </c>
      <c r="AU1750">
        <v>2.5268419999999998</v>
      </c>
      <c r="AV1750">
        <v>2.5425040000000001</v>
      </c>
      <c r="AW1750">
        <v>2.5448240000000002</v>
      </c>
      <c r="AX1750">
        <v>2.564622</v>
      </c>
      <c r="AY1750">
        <v>2.6551230000000001</v>
      </c>
      <c r="AZ1750">
        <v>3.0333079999999999</v>
      </c>
    </row>
    <row r="1751" spans="11:52" ht="14.4">
      <c r="K1751" t="s">
        <v>2658</v>
      </c>
      <c r="L1751" t="s">
        <v>2638</v>
      </c>
      <c r="M1751" t="s">
        <v>94</v>
      </c>
      <c r="N1751" t="s">
        <v>80</v>
      </c>
      <c r="AG1751">
        <v>4.3976151269999999</v>
      </c>
      <c r="AH1751">
        <v>4.5830453000000002</v>
      </c>
      <c r="AI1751">
        <v>4.6693277479999997</v>
      </c>
      <c r="AJ1751">
        <v>4.727674092</v>
      </c>
      <c r="AK1751">
        <v>4.9180793999999999</v>
      </c>
      <c r="AL1751">
        <v>5.09756457701</v>
      </c>
      <c r="AM1751">
        <v>5.0913328483600004</v>
      </c>
      <c r="AN1751">
        <v>6.1438044228399997</v>
      </c>
      <c r="AO1751">
        <v>7.5793838229699997</v>
      </c>
      <c r="AP1751">
        <v>7.2689587264500002</v>
      </c>
      <c r="AQ1751">
        <v>6.5982718792500004</v>
      </c>
      <c r="AR1751">
        <v>4.44905481205</v>
      </c>
      <c r="AS1751">
        <v>4.9879306330400004</v>
      </c>
      <c r="AT1751">
        <v>4.8626247488300001</v>
      </c>
      <c r="AU1751">
        <v>4.9952860774600003</v>
      </c>
      <c r="AV1751">
        <v>5.1641192580699995</v>
      </c>
      <c r="AW1751">
        <v>5.4687729864800003</v>
      </c>
      <c r="AX1751">
        <v>5.4193592123500007</v>
      </c>
      <c r="AY1751">
        <v>5.4440544664299999</v>
      </c>
      <c r="AZ1751">
        <v>5.7040024873400004</v>
      </c>
    </row>
    <row r="1752" spans="11:52" ht="14.4">
      <c r="K1752" t="s">
        <v>2659</v>
      </c>
      <c r="L1752" t="s">
        <v>2638</v>
      </c>
      <c r="M1752" t="s">
        <v>99</v>
      </c>
      <c r="N1752" t="s">
        <v>80</v>
      </c>
      <c r="AG1752">
        <v>2.4385947369999998</v>
      </c>
      <c r="AH1752">
        <v>2.424724978</v>
      </c>
      <c r="AI1752">
        <v>2.449823125</v>
      </c>
      <c r="AJ1752">
        <v>2.45193087</v>
      </c>
      <c r="AK1752">
        <v>2.5169499960000001</v>
      </c>
      <c r="AL1752">
        <v>2.6473624149999999</v>
      </c>
      <c r="AM1752">
        <v>2.624756826</v>
      </c>
      <c r="AN1752">
        <v>2.6283287639999999</v>
      </c>
      <c r="AO1752">
        <v>2.666023477</v>
      </c>
      <c r="AP1752">
        <v>2.5145173500000002</v>
      </c>
      <c r="AQ1752">
        <v>2.5866890379999998</v>
      </c>
      <c r="AR1752">
        <v>5.8675297366400008</v>
      </c>
      <c r="AS1752">
        <v>5.83862658409</v>
      </c>
      <c r="AT1752">
        <v>6.0017894388500004</v>
      </c>
      <c r="AU1752">
        <v>6.0516269608099993</v>
      </c>
      <c r="AV1752">
        <v>6.2642838602099999</v>
      </c>
      <c r="AW1752">
        <v>6.1576031018900004</v>
      </c>
      <c r="AX1752">
        <v>6.2352291110200007</v>
      </c>
      <c r="AY1752">
        <v>6.4101846594799996</v>
      </c>
      <c r="AZ1752">
        <v>6.8222615185400004</v>
      </c>
    </row>
    <row r="1753" spans="11:52" ht="14.4">
      <c r="K1753" t="s">
        <v>2660</v>
      </c>
      <c r="L1753" t="s">
        <v>2638</v>
      </c>
      <c r="M1753" t="s">
        <v>26</v>
      </c>
      <c r="N1753" t="s">
        <v>80</v>
      </c>
      <c r="O1753" t="s">
        <v>6079</v>
      </c>
      <c r="P1753" t="s">
        <v>6079</v>
      </c>
      <c r="Q1753" t="s">
        <v>6079</v>
      </c>
      <c r="R1753" t="s">
        <v>6079</v>
      </c>
      <c r="S1753" t="s">
        <v>6079</v>
      </c>
      <c r="AG1753">
        <v>1.2526790384200002</v>
      </c>
      <c r="AH1753">
        <v>1.2137354047</v>
      </c>
      <c r="AI1753">
        <v>1.1623490473</v>
      </c>
      <c r="AJ1753">
        <v>0.55011615298000005</v>
      </c>
      <c r="AK1753">
        <v>0.47791533567999994</v>
      </c>
      <c r="AL1753">
        <v>0.48780641975</v>
      </c>
      <c r="AM1753">
        <v>1.25194189728</v>
      </c>
      <c r="AN1753">
        <v>1.2874084051900001</v>
      </c>
      <c r="AO1753">
        <v>1.3338283667000004</v>
      </c>
      <c r="AP1753">
        <v>1.2679809104899999</v>
      </c>
      <c r="AQ1753">
        <v>1.26666282229</v>
      </c>
      <c r="AR1753">
        <v>1.32169188355</v>
      </c>
      <c r="AS1753">
        <v>1.3448661239799999</v>
      </c>
      <c r="AT1753">
        <v>1.4402832129400001</v>
      </c>
      <c r="AU1753">
        <v>1.4140938408599999</v>
      </c>
      <c r="AV1753">
        <v>1.5137991071000001</v>
      </c>
      <c r="AW1753">
        <v>1.5122927590099999</v>
      </c>
      <c r="AX1753">
        <v>1.59937711467</v>
      </c>
      <c r="AY1753">
        <v>1.6418027024400002</v>
      </c>
      <c r="AZ1753">
        <v>1.6166659200700002</v>
      </c>
    </row>
    <row r="1754" spans="11:52" ht="14.4">
      <c r="K1754" t="s">
        <v>2661</v>
      </c>
      <c r="L1754" t="s">
        <v>2638</v>
      </c>
      <c r="M1754" t="s">
        <v>27</v>
      </c>
      <c r="N1754" t="s">
        <v>80</v>
      </c>
      <c r="AG1754">
        <v>157.40968046500001</v>
      </c>
      <c r="AH1754">
        <v>156.33284949599999</v>
      </c>
      <c r="AI1754">
        <v>155.79225571699999</v>
      </c>
      <c r="AJ1754">
        <v>156.902575348</v>
      </c>
      <c r="AK1754">
        <v>155.005109401</v>
      </c>
      <c r="AL1754">
        <v>161.84026305200001</v>
      </c>
      <c r="AM1754">
        <v>162.57937201300001</v>
      </c>
      <c r="AN1754">
        <v>162.317072717</v>
      </c>
      <c r="AO1754">
        <v>159.59779101699999</v>
      </c>
      <c r="AP1754">
        <v>161.586510831</v>
      </c>
      <c r="AQ1754">
        <v>154.949751588</v>
      </c>
      <c r="AR1754">
        <v>155.07790444700001</v>
      </c>
      <c r="AS1754">
        <v>158.85676540599999</v>
      </c>
      <c r="AT1754">
        <v>160.59502059900001</v>
      </c>
      <c r="AU1754">
        <v>162.147830648</v>
      </c>
      <c r="AV1754">
        <v>175.55319091499999</v>
      </c>
      <c r="AW1754">
        <v>175.11816770799999</v>
      </c>
      <c r="AX1754">
        <v>175.97507257800001</v>
      </c>
      <c r="AY1754">
        <v>176.866896217</v>
      </c>
      <c r="AZ1754">
        <v>174.98600479300001</v>
      </c>
    </row>
    <row r="1755" spans="11:52" ht="14.4">
      <c r="K1755" t="s">
        <v>2662</v>
      </c>
      <c r="L1755" t="s">
        <v>2638</v>
      </c>
      <c r="M1755" t="s">
        <v>28</v>
      </c>
      <c r="N1755" t="s">
        <v>80</v>
      </c>
      <c r="AG1755">
        <v>25.506902644476657</v>
      </c>
      <c r="AH1755">
        <v>25.650063855660321</v>
      </c>
      <c r="AI1755">
        <v>25.228554378442286</v>
      </c>
      <c r="AJ1755">
        <v>25.788145226484723</v>
      </c>
      <c r="AK1755">
        <v>22.372641494774108</v>
      </c>
      <c r="AL1755">
        <v>24.108325431359969</v>
      </c>
      <c r="AM1755">
        <v>19.716799867667198</v>
      </c>
      <c r="AN1755">
        <v>25.035973000582604</v>
      </c>
      <c r="AO1755">
        <v>26.786277103696655</v>
      </c>
      <c r="AP1755" t="s">
        <v>6079</v>
      </c>
      <c r="AQ1755" t="s">
        <v>6079</v>
      </c>
      <c r="AR1755" t="s">
        <v>6079</v>
      </c>
      <c r="AS1755" t="s">
        <v>6079</v>
      </c>
      <c r="AT1755">
        <v>28.202081825385328</v>
      </c>
      <c r="AU1755">
        <v>28.552463255919427</v>
      </c>
      <c r="AV1755">
        <v>29.789862626833305</v>
      </c>
      <c r="AW1755">
        <v>28.053133183254342</v>
      </c>
      <c r="AX1755">
        <v>27.742974606630209</v>
      </c>
      <c r="AY1755">
        <v>29.213734168214337</v>
      </c>
      <c r="AZ1755">
        <v>29.50450846474801</v>
      </c>
    </row>
    <row r="1756" spans="11:52" ht="14.4">
      <c r="K1756" t="s">
        <v>2663</v>
      </c>
      <c r="L1756" t="s">
        <v>2638</v>
      </c>
      <c r="M1756" t="s">
        <v>29</v>
      </c>
      <c r="N1756" t="s">
        <v>80</v>
      </c>
      <c r="AG1756">
        <v>13.518316415151377</v>
      </c>
      <c r="AH1756">
        <v>14.39500589467244</v>
      </c>
      <c r="AI1756">
        <v>13.684084444520581</v>
      </c>
      <c r="AJ1756">
        <v>13.397742897716595</v>
      </c>
      <c r="AK1756">
        <v>13.218663449215487</v>
      </c>
      <c r="AL1756">
        <v>13.953413321364453</v>
      </c>
      <c r="AM1756">
        <v>14.005364698649419</v>
      </c>
      <c r="AN1756">
        <v>13.336123209421672</v>
      </c>
      <c r="AO1756">
        <v>14.36644835834695</v>
      </c>
      <c r="AP1756">
        <v>14.200335832171854</v>
      </c>
      <c r="AQ1756">
        <v>13.984195884148322</v>
      </c>
      <c r="AR1756">
        <v>13.944675137810265</v>
      </c>
      <c r="AS1756">
        <v>14.358038876018137</v>
      </c>
      <c r="AT1756">
        <v>14.465533660242196</v>
      </c>
      <c r="AU1756">
        <v>14.331847194686798</v>
      </c>
      <c r="AV1756">
        <v>13.769318969406941</v>
      </c>
      <c r="AW1756">
        <v>14.065929936616699</v>
      </c>
      <c r="AX1756">
        <v>14.449432389384519</v>
      </c>
      <c r="AY1756">
        <v>14.336314829851132</v>
      </c>
      <c r="AZ1756">
        <v>14.692803962898951</v>
      </c>
    </row>
    <row r="1757" spans="11:52" ht="14.4">
      <c r="K1757" t="s">
        <v>2664</v>
      </c>
      <c r="L1757" t="s">
        <v>2638</v>
      </c>
      <c r="M1757" t="s">
        <v>30</v>
      </c>
      <c r="N1757" t="s">
        <v>80</v>
      </c>
      <c r="AG1757">
        <v>19.824288667289999</v>
      </c>
      <c r="AH1757">
        <v>19.725476131570002</v>
      </c>
      <c r="AI1757">
        <v>19.597652194769996</v>
      </c>
      <c r="AJ1757">
        <v>19.101153364629997</v>
      </c>
      <c r="AK1757">
        <v>20.689817806419999</v>
      </c>
      <c r="AL1757">
        <v>22.680538458190004</v>
      </c>
      <c r="AM1757">
        <v>22.383236125780002</v>
      </c>
      <c r="AN1757">
        <v>22.238590163080001</v>
      </c>
      <c r="AO1757">
        <v>14.87984968936</v>
      </c>
      <c r="AP1757">
        <v>15.183586935359999</v>
      </c>
      <c r="AQ1757">
        <v>14.911170372300001</v>
      </c>
      <c r="AR1757">
        <v>14.64985086315</v>
      </c>
      <c r="AS1757">
        <v>14.590171618999999</v>
      </c>
      <c r="AT1757">
        <v>14.933246699279998</v>
      </c>
      <c r="AU1757">
        <v>14.68371676734</v>
      </c>
      <c r="AV1757">
        <v>14.993530258380002</v>
      </c>
      <c r="AW1757">
        <v>15.28385589014</v>
      </c>
      <c r="AX1757">
        <v>15.2891693732</v>
      </c>
      <c r="AY1757">
        <v>15.100378410159999</v>
      </c>
      <c r="AZ1757">
        <v>14.293549509030001</v>
      </c>
    </row>
    <row r="1758" spans="11:52" ht="14.4">
      <c r="K1758" t="s">
        <v>2665</v>
      </c>
      <c r="L1758" t="s">
        <v>2638</v>
      </c>
      <c r="M1758" t="s">
        <v>100</v>
      </c>
      <c r="N1758" t="s">
        <v>80</v>
      </c>
      <c r="AG1758">
        <v>3.1230392625189043</v>
      </c>
      <c r="AH1758">
        <v>3.1047881243267224</v>
      </c>
      <c r="AI1758">
        <v>3.0459317685699849</v>
      </c>
      <c r="AJ1758">
        <v>3.1119172634329919</v>
      </c>
      <c r="AK1758">
        <v>3.1390968291116956</v>
      </c>
      <c r="AL1758">
        <v>3.498241869950617</v>
      </c>
      <c r="AM1758">
        <v>3.3559303345305289</v>
      </c>
      <c r="AN1758">
        <v>3.2906136957459489</v>
      </c>
      <c r="AO1758">
        <v>3.1471664780691957</v>
      </c>
      <c r="AP1758">
        <v>3.1638553135146106</v>
      </c>
      <c r="AQ1758">
        <v>3.1048646801414854</v>
      </c>
      <c r="AR1758">
        <v>3.1164523491614462</v>
      </c>
      <c r="AS1758">
        <v>3.4003540953844289</v>
      </c>
      <c r="AT1758">
        <v>3.516776227963772</v>
      </c>
      <c r="AU1758">
        <v>3.7540921658921</v>
      </c>
      <c r="AV1758">
        <v>3.7225620321244577</v>
      </c>
      <c r="AW1758">
        <v>3.9864701822590423</v>
      </c>
      <c r="AX1758">
        <v>4.1564223936738189</v>
      </c>
      <c r="AY1758">
        <v>4.0816199895445866</v>
      </c>
      <c r="AZ1758">
        <v>4.2352421380336045</v>
      </c>
    </row>
    <row r="1759" spans="11:52" ht="14.4">
      <c r="K1759" t="s">
        <v>2666</v>
      </c>
      <c r="L1759" t="s">
        <v>2638</v>
      </c>
      <c r="M1759" t="s">
        <v>31</v>
      </c>
      <c r="N1759" t="s">
        <v>80</v>
      </c>
      <c r="AG1759">
        <v>110.70143143652626</v>
      </c>
      <c r="AH1759">
        <v>110.6129548620488</v>
      </c>
      <c r="AI1759">
        <v>111.38721980030012</v>
      </c>
      <c r="AJ1759">
        <v>111.74781790334744</v>
      </c>
      <c r="AK1759">
        <v>105.78981085658828</v>
      </c>
      <c r="AL1759">
        <v>111.23024257658842</v>
      </c>
      <c r="AM1759">
        <v>99.338359355109588</v>
      </c>
      <c r="AN1759">
        <v>104.93264051807202</v>
      </c>
      <c r="AO1759">
        <v>104.63138575787389</v>
      </c>
      <c r="AP1759">
        <v>107.35419330922656</v>
      </c>
      <c r="AQ1759">
        <v>107.88890345029652</v>
      </c>
      <c r="AR1759">
        <v>104.6033838397296</v>
      </c>
      <c r="AS1759">
        <v>106.7795327255606</v>
      </c>
      <c r="AT1759">
        <v>108.17135813653589</v>
      </c>
      <c r="AU1759">
        <v>108.35080382946794</v>
      </c>
      <c r="AV1759">
        <v>66.641878428096163</v>
      </c>
      <c r="AW1759">
        <v>65.59235858879039</v>
      </c>
      <c r="AX1759">
        <v>65.52508683251196</v>
      </c>
      <c r="AY1759">
        <v>66.974011573281587</v>
      </c>
      <c r="AZ1759">
        <v>69.361064376357234</v>
      </c>
    </row>
    <row r="1760" spans="11:52" ht="14.4">
      <c r="K1760" t="s">
        <v>2667</v>
      </c>
      <c r="L1760" t="s">
        <v>2638</v>
      </c>
      <c r="M1760" t="s">
        <v>32</v>
      </c>
      <c r="N1760" t="s">
        <v>80</v>
      </c>
      <c r="O1760" t="s">
        <v>6079</v>
      </c>
      <c r="P1760" t="s">
        <v>6079</v>
      </c>
      <c r="Q1760" t="s">
        <v>6079</v>
      </c>
      <c r="R1760" t="s">
        <v>6079</v>
      </c>
      <c r="S1760" t="s">
        <v>6079</v>
      </c>
      <c r="AG1760">
        <v>2.5234930000000002</v>
      </c>
      <c r="AH1760">
        <v>2.514856</v>
      </c>
      <c r="AI1760">
        <v>2.5000100000000001</v>
      </c>
      <c r="AJ1760">
        <v>2.5063420000000001</v>
      </c>
      <c r="AK1760">
        <v>2.7482660713499998</v>
      </c>
      <c r="AL1760">
        <v>2.7632395056599997</v>
      </c>
      <c r="AM1760">
        <v>2.6978894790100001</v>
      </c>
      <c r="AN1760">
        <v>2.8015531083400003</v>
      </c>
      <c r="AO1760">
        <v>2.8297526033299998</v>
      </c>
      <c r="AP1760">
        <v>2.7921201735500003</v>
      </c>
      <c r="AQ1760">
        <v>2.7492137117200004</v>
      </c>
      <c r="AR1760">
        <v>2.64191615409</v>
      </c>
      <c r="AS1760">
        <v>3.8137726334900002</v>
      </c>
      <c r="AT1760">
        <v>4.0538738511699997</v>
      </c>
      <c r="AU1760">
        <v>4.0755899899900001</v>
      </c>
      <c r="AV1760">
        <v>4.0991722444200001</v>
      </c>
      <c r="AW1760">
        <v>3.9163198481400001</v>
      </c>
      <c r="AX1760">
        <v>3.9283658341500001</v>
      </c>
      <c r="AY1760">
        <v>3.82208619193</v>
      </c>
      <c r="AZ1760">
        <v>4.2609139167899999</v>
      </c>
    </row>
    <row r="1761" spans="11:52" ht="14.4">
      <c r="K1761" t="s">
        <v>2668</v>
      </c>
      <c r="L1761" t="s">
        <v>2638</v>
      </c>
      <c r="M1761" t="s">
        <v>93</v>
      </c>
      <c r="N1761" t="s">
        <v>80</v>
      </c>
      <c r="AG1761">
        <v>4.5256257896300003</v>
      </c>
      <c r="AH1761">
        <v>4.7134371067700007</v>
      </c>
      <c r="AI1761">
        <v>4.8218566657799995</v>
      </c>
      <c r="AJ1761">
        <v>4.6820355385100001</v>
      </c>
      <c r="AK1761">
        <v>4.8289760672800002</v>
      </c>
      <c r="AL1761">
        <v>5.0149555396999999</v>
      </c>
      <c r="AM1761">
        <v>5.0874058985800001</v>
      </c>
      <c r="AN1761">
        <v>4.9552273648599998</v>
      </c>
      <c r="AO1761">
        <v>4.9704992407600006</v>
      </c>
      <c r="AP1761">
        <v>5.0145080138399996</v>
      </c>
      <c r="AQ1761">
        <v>5.0671794989499999</v>
      </c>
      <c r="AR1761">
        <v>4.7226962852299996</v>
      </c>
      <c r="AS1761">
        <v>4.8693085336099999</v>
      </c>
      <c r="AT1761">
        <v>5.0749640439599997</v>
      </c>
      <c r="AU1761">
        <v>5.4482935812899997</v>
      </c>
      <c r="AV1761">
        <v>5.5373198440100007</v>
      </c>
      <c r="AW1761">
        <v>5.5793490591899992</v>
      </c>
      <c r="AX1761">
        <v>5.7206183136499993</v>
      </c>
      <c r="AY1761">
        <v>5.8049935364499996</v>
      </c>
      <c r="AZ1761">
        <v>5.8179159012000001</v>
      </c>
    </row>
    <row r="1762" spans="11:52" ht="14.4">
      <c r="K1762" t="s">
        <v>2669</v>
      </c>
      <c r="L1762" t="s">
        <v>2670</v>
      </c>
      <c r="M1762" t="s">
        <v>13</v>
      </c>
      <c r="N1762" t="s">
        <v>80</v>
      </c>
      <c r="O1762">
        <v>42.521557893640008</v>
      </c>
      <c r="P1762">
        <v>41.521922723640003</v>
      </c>
      <c r="Q1762">
        <v>42.333337668790001</v>
      </c>
      <c r="R1762">
        <v>39.858316409940002</v>
      </c>
      <c r="S1762">
        <v>38.073965469889998</v>
      </c>
      <c r="T1762">
        <v>35.908274848480005</v>
      </c>
      <c r="U1762">
        <v>34.76157271444</v>
      </c>
      <c r="V1762">
        <v>25.168429563870006</v>
      </c>
      <c r="W1762">
        <v>23.772525427760002</v>
      </c>
      <c r="X1762">
        <v>21.977281012580001</v>
      </c>
      <c r="Y1762">
        <v>21.616363790420003</v>
      </c>
      <c r="Z1762">
        <v>20.37983505679</v>
      </c>
      <c r="AA1762">
        <v>19.048137446079998</v>
      </c>
      <c r="AB1762">
        <v>17.270223326939998</v>
      </c>
      <c r="AC1762">
        <v>16.063271275609999</v>
      </c>
      <c r="AD1762">
        <v>14.83143156016</v>
      </c>
      <c r="AE1762">
        <v>14.479877563819995</v>
      </c>
      <c r="AF1762">
        <v>13.19250748054</v>
      </c>
      <c r="AG1762">
        <v>12.936040068440001</v>
      </c>
      <c r="AH1762">
        <v>12.29513322002</v>
      </c>
      <c r="AI1762">
        <v>11.975293797320001</v>
      </c>
      <c r="AJ1762">
        <v>11.528155614109998</v>
      </c>
      <c r="AK1762">
        <v>11.009172242109999</v>
      </c>
      <c r="AL1762">
        <v>11.284351278020001</v>
      </c>
      <c r="AM1762">
        <v>11.067923779619999</v>
      </c>
      <c r="AN1762">
        <v>11.905625268889995</v>
      </c>
      <c r="AO1762">
        <v>11.972043412210001</v>
      </c>
      <c r="AP1762">
        <v>11.827960908910001</v>
      </c>
      <c r="AQ1762">
        <v>11.60206259345</v>
      </c>
      <c r="AR1762">
        <v>11.508895903150002</v>
      </c>
      <c r="AS1762">
        <v>11.361778898170002</v>
      </c>
      <c r="AT1762">
        <v>11.634199990120001</v>
      </c>
      <c r="AU1762">
        <v>11.34688808672</v>
      </c>
      <c r="AV1762">
        <v>11.52604336001</v>
      </c>
      <c r="AW1762">
        <v>11.422740349700002</v>
      </c>
      <c r="AX1762">
        <v>11.342401970079999</v>
      </c>
      <c r="AY1762">
        <v>11.45859068295</v>
      </c>
      <c r="AZ1762">
        <v>13.261159458970001</v>
      </c>
    </row>
    <row r="1763" spans="11:52" ht="14.4">
      <c r="K1763" t="s">
        <v>2671</v>
      </c>
      <c r="L1763" t="s">
        <v>2670</v>
      </c>
      <c r="M1763" t="s">
        <v>14</v>
      </c>
      <c r="N1763" t="s">
        <v>80</v>
      </c>
      <c r="O1763">
        <v>24.95111558364</v>
      </c>
      <c r="P1763">
        <v>24.113765190460001</v>
      </c>
      <c r="Q1763">
        <v>23.809800405960001</v>
      </c>
      <c r="R1763">
        <v>24.037479311879999</v>
      </c>
      <c r="S1763">
        <v>23.332646312260003</v>
      </c>
      <c r="T1763">
        <v>22.540511952640003</v>
      </c>
      <c r="U1763">
        <v>22.333707311669997</v>
      </c>
      <c r="V1763">
        <v>21.399480562880004</v>
      </c>
      <c r="W1763">
        <v>20.987623831450001</v>
      </c>
      <c r="X1763">
        <v>20.1428413408</v>
      </c>
      <c r="Y1763">
        <v>19.286511775760001</v>
      </c>
      <c r="Z1763">
        <v>18.985279059079996</v>
      </c>
      <c r="AA1763">
        <v>18.632914473730001</v>
      </c>
      <c r="AB1763">
        <v>17.379795130189997</v>
      </c>
      <c r="AC1763">
        <v>17.530282168319999</v>
      </c>
      <c r="AD1763">
        <v>17.03385038307</v>
      </c>
      <c r="AE1763">
        <v>14.9802645636</v>
      </c>
      <c r="AF1763">
        <v>15.087994607500001</v>
      </c>
      <c r="AG1763">
        <v>17.639727900300002</v>
      </c>
      <c r="AH1763">
        <v>16.658587872560002</v>
      </c>
      <c r="AI1763">
        <v>16.96377264977</v>
      </c>
      <c r="AJ1763">
        <v>16.597875044750001</v>
      </c>
      <c r="AK1763">
        <v>16.86164732288</v>
      </c>
      <c r="AL1763">
        <v>17.4109852325</v>
      </c>
      <c r="AM1763">
        <v>16.937989624</v>
      </c>
      <c r="AN1763">
        <v>17.81822494147</v>
      </c>
      <c r="AO1763">
        <v>17.36006488504</v>
      </c>
      <c r="AP1763">
        <v>16.841124236750002</v>
      </c>
      <c r="AQ1763">
        <v>15.011143980470001</v>
      </c>
      <c r="AR1763">
        <v>14.7238991182</v>
      </c>
      <c r="AS1763">
        <v>14.509105395500001</v>
      </c>
      <c r="AT1763">
        <v>14.19587178181</v>
      </c>
      <c r="AU1763">
        <v>14.203893900320002</v>
      </c>
      <c r="AV1763">
        <v>14.427673011950001</v>
      </c>
      <c r="AW1763">
        <v>11.367233141110001</v>
      </c>
      <c r="AX1763">
        <v>11.588750697859998</v>
      </c>
      <c r="AY1763">
        <v>11.759802472780001</v>
      </c>
      <c r="AZ1763">
        <v>11.701901401680001</v>
      </c>
    </row>
    <row r="1764" spans="11:52" ht="14.4">
      <c r="K1764" t="s">
        <v>2672</v>
      </c>
      <c r="L1764" t="s">
        <v>2670</v>
      </c>
      <c r="M1764" t="s">
        <v>92</v>
      </c>
      <c r="N1764" t="s">
        <v>80</v>
      </c>
      <c r="O1764">
        <v>2.5244844416591481</v>
      </c>
      <c r="P1764">
        <v>2.1351492995193784</v>
      </c>
      <c r="Q1764">
        <v>2.1769536762450148</v>
      </c>
      <c r="R1764">
        <v>2.2218918089784232</v>
      </c>
      <c r="S1764">
        <v>2.2103359239186009</v>
      </c>
      <c r="T1764">
        <v>2.4551574803149605</v>
      </c>
      <c r="U1764">
        <v>2.4028423151651497</v>
      </c>
      <c r="V1764">
        <v>2.4450833418549962</v>
      </c>
      <c r="W1764">
        <v>2.4026848348501892</v>
      </c>
      <c r="X1764">
        <v>2.2821474588403721</v>
      </c>
      <c r="Y1764">
        <v>2.299799059208508</v>
      </c>
      <c r="Z1764">
        <v>2.1811688311688311</v>
      </c>
      <c r="AA1764">
        <v>2.1165466816647922</v>
      </c>
      <c r="AB1764">
        <v>1.8461084978014113</v>
      </c>
      <c r="AC1764">
        <v>1.6413442069741282</v>
      </c>
      <c r="AD1764">
        <v>1.6438577564168115</v>
      </c>
      <c r="AE1764">
        <v>1.5850071581961345</v>
      </c>
      <c r="AF1764">
        <v>1.5877579507107065</v>
      </c>
      <c r="AG1764">
        <v>1.9702362204724413</v>
      </c>
      <c r="AH1764">
        <v>1.959713160854893</v>
      </c>
      <c r="AI1764">
        <v>2.1681782390837507</v>
      </c>
      <c r="AJ1764">
        <v>2.0137217506902547</v>
      </c>
      <c r="AK1764">
        <v>2.0447341241435728</v>
      </c>
      <c r="AL1764">
        <v>2.1319956028223745</v>
      </c>
      <c r="AM1764">
        <v>2.0611642294713159</v>
      </c>
      <c r="AN1764">
        <v>2.1039891604458534</v>
      </c>
      <c r="AO1764">
        <v>2.0633689538807651</v>
      </c>
      <c r="AP1764">
        <v>1.9708988649146133</v>
      </c>
      <c r="AQ1764">
        <v>1.9139906943450251</v>
      </c>
      <c r="AR1764">
        <v>1.7766013907352491</v>
      </c>
      <c r="AS1764">
        <v>1.0759172717046732</v>
      </c>
      <c r="AT1764">
        <v>1.0156329890581861</v>
      </c>
      <c r="AU1764">
        <v>0.96800541977707333</v>
      </c>
      <c r="AV1764">
        <v>0.81555885059822064</v>
      </c>
      <c r="AW1764">
        <v>0.76381276204110848</v>
      </c>
      <c r="AX1764">
        <v>0.8288797423049391</v>
      </c>
      <c r="AY1764">
        <v>0.85899069434502517</v>
      </c>
      <c r="AZ1764">
        <v>0.82987831066571227</v>
      </c>
    </row>
    <row r="1765" spans="11:52" ht="14.4">
      <c r="K1765" t="s">
        <v>2673</v>
      </c>
      <c r="L1765" t="s">
        <v>2670</v>
      </c>
      <c r="M1765" t="s">
        <v>15</v>
      </c>
      <c r="N1765" t="s">
        <v>80</v>
      </c>
      <c r="O1765">
        <v>22.874417999999999</v>
      </c>
      <c r="P1765">
        <v>23.409282999999999</v>
      </c>
      <c r="Q1765">
        <v>23.986923000000001</v>
      </c>
      <c r="R1765">
        <v>23.777756</v>
      </c>
      <c r="S1765">
        <v>23.449957999999999</v>
      </c>
      <c r="T1765">
        <v>23.083286000000001</v>
      </c>
      <c r="U1765">
        <v>22.274584999999998</v>
      </c>
      <c r="V1765">
        <v>21.360399000000001</v>
      </c>
      <c r="W1765">
        <v>20.783273999999999</v>
      </c>
      <c r="X1765">
        <v>19.946407000000001</v>
      </c>
      <c r="Y1765">
        <v>19.279878</v>
      </c>
      <c r="Z1765">
        <v>18.576407</v>
      </c>
      <c r="AA1765">
        <v>17.612988999999999</v>
      </c>
      <c r="AB1765">
        <v>16.846872000000001</v>
      </c>
      <c r="AC1765">
        <v>16.279492000000001</v>
      </c>
      <c r="AD1765">
        <v>13.238996999999999</v>
      </c>
      <c r="AE1765" t="s">
        <v>6079</v>
      </c>
      <c r="AF1765" t="s">
        <v>6079</v>
      </c>
      <c r="AG1765">
        <v>6.8683990000000001</v>
      </c>
      <c r="AH1765">
        <v>6.4547249999999998</v>
      </c>
      <c r="AI1765">
        <v>6.2344280000000003</v>
      </c>
      <c r="AJ1765">
        <v>5.8024060000000004</v>
      </c>
      <c r="AK1765">
        <v>5.70505</v>
      </c>
      <c r="AL1765">
        <v>4.2311326210000004</v>
      </c>
      <c r="AM1765">
        <v>3.8792763080000001</v>
      </c>
      <c r="AN1765">
        <v>3.1436220279999998</v>
      </c>
      <c r="AO1765">
        <v>3.136664788</v>
      </c>
      <c r="AP1765">
        <v>2.9759496400000001</v>
      </c>
      <c r="AQ1765">
        <v>2.249446619</v>
      </c>
      <c r="AR1765">
        <v>1.3659316180000001</v>
      </c>
      <c r="AS1765">
        <v>1.30267982269</v>
      </c>
      <c r="AT1765">
        <v>1.22294363501</v>
      </c>
      <c r="AU1765">
        <v>1.099954273</v>
      </c>
      <c r="AV1765">
        <v>1.0833437720000001</v>
      </c>
      <c r="AW1765">
        <v>1.036141105</v>
      </c>
      <c r="AX1765">
        <v>0.99151814500000002</v>
      </c>
      <c r="AY1765">
        <v>0.90282252500000004</v>
      </c>
      <c r="AZ1765">
        <v>0.86465820699999996</v>
      </c>
    </row>
    <row r="1766" spans="11:52" ht="14.4">
      <c r="K1766" t="s">
        <v>2674</v>
      </c>
      <c r="L1766" t="s">
        <v>2670</v>
      </c>
      <c r="M1766" t="s">
        <v>91</v>
      </c>
      <c r="N1766" t="s">
        <v>80</v>
      </c>
      <c r="O1766">
        <v>2.8268320727272727</v>
      </c>
      <c r="P1766">
        <v>2.7140708130521003</v>
      </c>
      <c r="Q1766">
        <v>2.721714311153888</v>
      </c>
      <c r="R1766">
        <v>2.6876144589953403</v>
      </c>
      <c r="S1766">
        <v>2.5343284412035163</v>
      </c>
      <c r="T1766">
        <v>2.4766717818524961</v>
      </c>
      <c r="U1766">
        <v>2.3806918658459946</v>
      </c>
      <c r="V1766">
        <v>2.2787494739965353</v>
      </c>
      <c r="W1766">
        <v>2.2086568597757301</v>
      </c>
      <c r="X1766">
        <v>2.2011116681840051</v>
      </c>
      <c r="Y1766">
        <v>2.0576460884572696</v>
      </c>
      <c r="Z1766">
        <v>1.9883044198572355</v>
      </c>
      <c r="AA1766">
        <v>1.9473910170509221</v>
      </c>
      <c r="AB1766">
        <v>1.9206334706872921</v>
      </c>
      <c r="AC1766">
        <v>1.8823514534119965</v>
      </c>
      <c r="AD1766">
        <v>1.8067513434665641</v>
      </c>
      <c r="AE1766">
        <v>1.8771935474330572</v>
      </c>
      <c r="AF1766">
        <v>1.8569945342481728</v>
      </c>
      <c r="AG1766">
        <v>1.8190076903340824</v>
      </c>
      <c r="AH1766">
        <v>1.8295087616614929</v>
      </c>
      <c r="AI1766">
        <v>1.7702166563371553</v>
      </c>
      <c r="AJ1766">
        <v>1.7634955580132241</v>
      </c>
      <c r="AK1766">
        <v>1.6443923560339777</v>
      </c>
      <c r="AL1766">
        <v>1.7530421716155573</v>
      </c>
      <c r="AM1766">
        <v>1.7530866783681565</v>
      </c>
      <c r="AN1766">
        <v>2.0471712797423978</v>
      </c>
      <c r="AO1766">
        <v>2.1444544742760967</v>
      </c>
      <c r="AP1766">
        <v>2.1458938429457</v>
      </c>
      <c r="AQ1766">
        <v>2.1115906605216708</v>
      </c>
      <c r="AR1766">
        <v>2.0998979133075872</v>
      </c>
      <c r="AS1766">
        <v>2.1956241460512818</v>
      </c>
      <c r="AT1766">
        <v>2.0908333921742996</v>
      </c>
      <c r="AU1766">
        <v>2.0567893992830668</v>
      </c>
      <c r="AV1766">
        <v>2.1404225009537239</v>
      </c>
      <c r="AW1766">
        <v>2.1220489318065723</v>
      </c>
      <c r="AX1766">
        <v>1.9941956060988968</v>
      </c>
      <c r="AY1766">
        <v>1.9561172347261595</v>
      </c>
      <c r="AZ1766">
        <v>1.93053652167934</v>
      </c>
    </row>
    <row r="1767" spans="11:52" ht="14.4">
      <c r="K1767" t="s">
        <v>2675</v>
      </c>
      <c r="L1767" t="s">
        <v>2670</v>
      </c>
      <c r="M1767" t="s">
        <v>16</v>
      </c>
      <c r="N1767" t="s">
        <v>80</v>
      </c>
      <c r="O1767">
        <v>87.232462101059994</v>
      </c>
      <c r="P1767">
        <v>81.171664644069978</v>
      </c>
      <c r="Q1767">
        <v>81.038466469720007</v>
      </c>
      <c r="R1767">
        <v>76.262251173729993</v>
      </c>
      <c r="S1767">
        <v>72.741116315019994</v>
      </c>
      <c r="T1767">
        <v>69.035863968390004</v>
      </c>
      <c r="U1767">
        <v>68.407471077059995</v>
      </c>
      <c r="V1767">
        <v>67.82405291623671</v>
      </c>
      <c r="W1767">
        <v>65.197305177896951</v>
      </c>
      <c r="X1767">
        <v>62.892770931779985</v>
      </c>
      <c r="Y1767">
        <v>63.363230936530002</v>
      </c>
      <c r="Z1767">
        <v>59.183864323009999</v>
      </c>
      <c r="AA1767">
        <v>54.362525344079991</v>
      </c>
      <c r="AB1767">
        <v>50.115072155850001</v>
      </c>
      <c r="AC1767">
        <v>46.995945104166999</v>
      </c>
      <c r="AD1767">
        <v>45.958263935104533</v>
      </c>
      <c r="AE1767">
        <v>43.427363928316218</v>
      </c>
      <c r="AF1767">
        <v>34.280216051638305</v>
      </c>
      <c r="AG1767">
        <v>33.446124961376725</v>
      </c>
      <c r="AH1767">
        <v>33.153539959496896</v>
      </c>
      <c r="AI1767">
        <v>31.856593656512839</v>
      </c>
      <c r="AJ1767">
        <v>29.984346939906818</v>
      </c>
      <c r="AK1767">
        <v>30.209373016662752</v>
      </c>
      <c r="AL1767">
        <v>33.863070006665772</v>
      </c>
      <c r="AM1767">
        <v>33.207409220874595</v>
      </c>
      <c r="AN1767">
        <v>32.542250170434279</v>
      </c>
      <c r="AO1767">
        <v>32.254630203262664</v>
      </c>
      <c r="AP1767">
        <v>31.230456394996335</v>
      </c>
      <c r="AQ1767">
        <v>31.012556362264966</v>
      </c>
      <c r="AR1767">
        <v>29.667301728677582</v>
      </c>
      <c r="AS1767">
        <v>30.099581115755349</v>
      </c>
      <c r="AT1767">
        <v>30.166489135618868</v>
      </c>
      <c r="AU1767">
        <v>31.020647428981956</v>
      </c>
      <c r="AV1767">
        <v>31.024761606549816</v>
      </c>
      <c r="AW1767">
        <v>31.799891170825333</v>
      </c>
      <c r="AX1767">
        <v>33.629357706741565</v>
      </c>
      <c r="AY1767">
        <v>34.020315503182289</v>
      </c>
      <c r="AZ1767">
        <v>37.998384383363103</v>
      </c>
    </row>
    <row r="1768" spans="11:52" ht="14.4">
      <c r="K1768" t="s">
        <v>2676</v>
      </c>
      <c r="L1768" t="s">
        <v>2670</v>
      </c>
      <c r="M1768" t="s">
        <v>17</v>
      </c>
      <c r="N1768" t="s">
        <v>80</v>
      </c>
      <c r="O1768">
        <v>20.514209527249399</v>
      </c>
      <c r="P1768">
        <v>19.053430742233356</v>
      </c>
      <c r="Q1768">
        <v>18.756449049004647</v>
      </c>
      <c r="R1768">
        <v>17.207629219075386</v>
      </c>
      <c r="S1768">
        <v>17.607343176799645</v>
      </c>
      <c r="T1768">
        <v>17.54843256883526</v>
      </c>
      <c r="U1768">
        <v>20.819868977736473</v>
      </c>
      <c r="V1768">
        <v>19.837952990810962</v>
      </c>
      <c r="W1768">
        <v>19.320031671861287</v>
      </c>
      <c r="X1768">
        <v>18.447696960588615</v>
      </c>
      <c r="Y1768">
        <v>14.954129528236466</v>
      </c>
      <c r="Z1768">
        <v>13.782440550298524</v>
      </c>
      <c r="AA1768">
        <v>12.913541284078848</v>
      </c>
      <c r="AB1768">
        <v>13.033229722759204</v>
      </c>
      <c r="AC1768">
        <v>14.542370463509997</v>
      </c>
      <c r="AD1768">
        <v>12.699252920209323</v>
      </c>
      <c r="AE1768">
        <v>12.528502583854138</v>
      </c>
      <c r="AF1768">
        <v>12.236517470108341</v>
      </c>
      <c r="AG1768">
        <v>10.120235344714141</v>
      </c>
      <c r="AH1768">
        <v>9.9854976221046137</v>
      </c>
      <c r="AI1768">
        <v>10.689635487432698</v>
      </c>
      <c r="AJ1768">
        <v>10.844331533104466</v>
      </c>
      <c r="AK1768">
        <v>10.947380221034097</v>
      </c>
      <c r="AL1768">
        <v>11.421163212221238</v>
      </c>
      <c r="AM1768">
        <v>11.323242440548199</v>
      </c>
      <c r="AN1768">
        <v>11.636664649170129</v>
      </c>
      <c r="AO1768">
        <v>11.406900050477995</v>
      </c>
      <c r="AP1768">
        <v>12.571935552559102</v>
      </c>
      <c r="AQ1768">
        <v>11.412219558665951</v>
      </c>
      <c r="AR1768">
        <v>10.859088568350275</v>
      </c>
      <c r="AS1768">
        <v>9.2242268469205015</v>
      </c>
      <c r="AT1768">
        <v>8.6967210856261428</v>
      </c>
      <c r="AU1768">
        <v>8.4430938265017144</v>
      </c>
      <c r="AV1768">
        <v>8.2324585262690775</v>
      </c>
      <c r="AW1768">
        <v>7.9319295798469485</v>
      </c>
      <c r="AX1768">
        <v>7.5684575222023804</v>
      </c>
      <c r="AY1768">
        <v>7.450446796105723</v>
      </c>
      <c r="AZ1768">
        <v>7.576475432984477</v>
      </c>
    </row>
    <row r="1769" spans="11:52" ht="14.4">
      <c r="K1769" t="s">
        <v>2677</v>
      </c>
      <c r="L1769" t="s">
        <v>2670</v>
      </c>
      <c r="M1769" t="s">
        <v>97</v>
      </c>
      <c r="N1769" t="s">
        <v>80</v>
      </c>
      <c r="O1769" t="s">
        <v>6079</v>
      </c>
      <c r="P1769" t="s">
        <v>6079</v>
      </c>
      <c r="Q1769" t="s">
        <v>6079</v>
      </c>
      <c r="R1769" t="s">
        <v>6079</v>
      </c>
      <c r="S1769" t="s">
        <v>6079</v>
      </c>
      <c r="T1769" t="s">
        <v>6079</v>
      </c>
      <c r="U1769">
        <v>0.22259107205000001</v>
      </c>
      <c r="V1769">
        <v>0.21608890014000001</v>
      </c>
      <c r="W1769">
        <v>0.21578587425000001</v>
      </c>
      <c r="X1769">
        <v>0.19825520264378127</v>
      </c>
      <c r="Y1769">
        <v>0.19621048959000001</v>
      </c>
      <c r="Z1769">
        <v>0.19515117497166823</v>
      </c>
      <c r="AA1769">
        <v>0.20425607246874825</v>
      </c>
      <c r="AB1769">
        <v>0.36047701950659333</v>
      </c>
      <c r="AC1769">
        <v>0.39718454067954367</v>
      </c>
      <c r="AD1769">
        <v>0.33575159525817366</v>
      </c>
      <c r="AE1769">
        <v>0.3243021587990299</v>
      </c>
      <c r="AF1769">
        <v>0.25703326358759726</v>
      </c>
      <c r="AG1769">
        <v>0.64862860102384501</v>
      </c>
      <c r="AH1769">
        <v>0.59536942129314951</v>
      </c>
      <c r="AI1769">
        <v>0.57509588442251425</v>
      </c>
      <c r="AJ1769">
        <v>0.49657338305980703</v>
      </c>
      <c r="AK1769">
        <v>0.49986909198999913</v>
      </c>
      <c r="AL1769">
        <v>0.50946965724330295</v>
      </c>
      <c r="AM1769">
        <v>0.47272650541298405</v>
      </c>
      <c r="AN1769">
        <v>0.41032397243899998</v>
      </c>
      <c r="AO1769">
        <v>0.37993435123000002</v>
      </c>
      <c r="AP1769">
        <v>0.35482930967000004</v>
      </c>
      <c r="AQ1769">
        <v>0.32288220269000001</v>
      </c>
      <c r="AR1769">
        <v>0.27358945190829997</v>
      </c>
      <c r="AS1769">
        <v>0.27014934063000001</v>
      </c>
      <c r="AT1769">
        <v>0.27179213676399999</v>
      </c>
      <c r="AU1769">
        <v>0.24018711482720001</v>
      </c>
      <c r="AV1769">
        <v>0.23459004696050001</v>
      </c>
      <c r="AW1769">
        <v>0.2173750653887</v>
      </c>
      <c r="AX1769">
        <v>0.2412114216241</v>
      </c>
      <c r="AY1769">
        <v>0.27085385007019996</v>
      </c>
      <c r="AZ1769">
        <v>0.30305312375050003</v>
      </c>
    </row>
    <row r="1770" spans="11:52" ht="14.4">
      <c r="K1770" t="s">
        <v>2678</v>
      </c>
      <c r="L1770" t="s">
        <v>2670</v>
      </c>
      <c r="M1770" t="s">
        <v>18</v>
      </c>
      <c r="N1770" t="s">
        <v>80</v>
      </c>
      <c r="O1770">
        <v>189.63997805986</v>
      </c>
      <c r="P1770">
        <v>174.59898899796002</v>
      </c>
      <c r="Q1770">
        <v>173.09542234979</v>
      </c>
      <c r="R1770">
        <v>164.95830683470001</v>
      </c>
      <c r="S1770">
        <v>158.81186493315002</v>
      </c>
      <c r="T1770">
        <v>150.86381668903002</v>
      </c>
      <c r="U1770">
        <v>145.94886528557001</v>
      </c>
      <c r="V1770">
        <v>141.20511630703999</v>
      </c>
      <c r="W1770">
        <v>136.09856502265998</v>
      </c>
      <c r="X1770">
        <v>134.7206201706</v>
      </c>
      <c r="Y1770">
        <v>131.8249115189</v>
      </c>
      <c r="Z1770">
        <v>127.30516128657</v>
      </c>
      <c r="AA1770">
        <v>111.82998697991999</v>
      </c>
      <c r="AB1770">
        <v>106.22183100097899</v>
      </c>
      <c r="AC1770">
        <v>103.02216615649201</v>
      </c>
      <c r="AD1770">
        <v>98.868227927834013</v>
      </c>
      <c r="AE1770">
        <v>95.368698833929031</v>
      </c>
      <c r="AF1770">
        <v>89.220346750996001</v>
      </c>
      <c r="AG1770">
        <v>88.137151846384995</v>
      </c>
      <c r="AH1770">
        <v>84.424774231537995</v>
      </c>
      <c r="AI1770">
        <v>83.46016736587201</v>
      </c>
      <c r="AJ1770">
        <v>79.152251994544002</v>
      </c>
      <c r="AK1770">
        <v>77.523255684492</v>
      </c>
      <c r="AL1770">
        <v>79.273073062709997</v>
      </c>
      <c r="AM1770">
        <v>76.90639683788001</v>
      </c>
      <c r="AN1770">
        <v>69.668386203690005</v>
      </c>
      <c r="AO1770">
        <v>80.720291376470001</v>
      </c>
      <c r="AP1770">
        <v>83.300859418030001</v>
      </c>
      <c r="AQ1770">
        <v>81.623382771269988</v>
      </c>
      <c r="AR1770">
        <v>82.433369549689999</v>
      </c>
      <c r="AS1770">
        <v>81.385226388489997</v>
      </c>
      <c r="AT1770">
        <v>78.880936116019996</v>
      </c>
      <c r="AU1770">
        <v>78.997980965800025</v>
      </c>
      <c r="AV1770">
        <v>75.510839619999999</v>
      </c>
      <c r="AW1770">
        <v>75.424507027999994</v>
      </c>
      <c r="AX1770">
        <v>76.710376370999995</v>
      </c>
      <c r="AY1770">
        <v>77.043450355000004</v>
      </c>
      <c r="AZ1770">
        <v>77.425290715000003</v>
      </c>
    </row>
    <row r="1771" spans="11:52" ht="14.4">
      <c r="K1771" t="s">
        <v>2679</v>
      </c>
      <c r="L1771" t="s">
        <v>2670</v>
      </c>
      <c r="M1771" t="s">
        <v>34</v>
      </c>
      <c r="N1771" t="s">
        <v>80</v>
      </c>
      <c r="O1771">
        <v>1210.8941019961912</v>
      </c>
      <c r="P1771">
        <v>1174.6558858462165</v>
      </c>
      <c r="Q1771">
        <v>1180.9047121290048</v>
      </c>
      <c r="R1771">
        <v>1152.3332805899506</v>
      </c>
      <c r="S1771">
        <v>1125.1721207079006</v>
      </c>
      <c r="T1771">
        <v>1098.4162221302431</v>
      </c>
      <c r="U1771">
        <v>1078.7797655400759</v>
      </c>
      <c r="V1771">
        <v>1062.2785882699727</v>
      </c>
      <c r="W1771">
        <v>1035.2879476236646</v>
      </c>
      <c r="X1771">
        <v>988.84288882029227</v>
      </c>
      <c r="Y1771">
        <v>967.00511913981757</v>
      </c>
      <c r="Z1771">
        <v>893.25111543238461</v>
      </c>
      <c r="AA1771">
        <v>854.4160593981502</v>
      </c>
      <c r="AB1771">
        <v>815.080891162223</v>
      </c>
      <c r="AC1771">
        <v>786.9423854437498</v>
      </c>
      <c r="AD1771">
        <v>743.76368765221002</v>
      </c>
      <c r="AE1771">
        <v>707.06379651392137</v>
      </c>
      <c r="AF1771">
        <v>659.69108059763187</v>
      </c>
      <c r="AG1771">
        <v>662.40087180120076</v>
      </c>
      <c r="AH1771">
        <v>635.01906317077703</v>
      </c>
      <c r="AI1771">
        <v>618.62857073307828</v>
      </c>
      <c r="AJ1771">
        <v>583.99216012074601</v>
      </c>
      <c r="AK1771">
        <v>524.6766465794459</v>
      </c>
      <c r="AL1771">
        <v>528.50210525969101</v>
      </c>
      <c r="AM1771">
        <v>510.08711529116158</v>
      </c>
      <c r="AN1771">
        <v>467.65022579833334</v>
      </c>
      <c r="AO1771">
        <v>478.2629832272284</v>
      </c>
      <c r="AP1771">
        <v>442.33577259656039</v>
      </c>
      <c r="AQ1771">
        <v>419.34627391178134</v>
      </c>
      <c r="AR1771">
        <v>391.42775728513823</v>
      </c>
      <c r="AS1771">
        <v>384.24720027402873</v>
      </c>
      <c r="AT1771">
        <v>371.1217641565525</v>
      </c>
      <c r="AU1771">
        <v>367.36575499611951</v>
      </c>
      <c r="AV1771">
        <v>357.35536497351058</v>
      </c>
      <c r="AW1771">
        <v>357.11472110978508</v>
      </c>
      <c r="AX1771">
        <v>361.18753674336398</v>
      </c>
      <c r="AY1771">
        <v>362.71102387098779</v>
      </c>
      <c r="AZ1771">
        <v>364.88799706348129</v>
      </c>
    </row>
    <row r="1772" spans="11:52" ht="14.4">
      <c r="K1772" t="s">
        <v>2680</v>
      </c>
      <c r="L1772" t="s">
        <v>2670</v>
      </c>
      <c r="M1772" t="s">
        <v>19</v>
      </c>
      <c r="N1772" t="s">
        <v>80</v>
      </c>
      <c r="O1772">
        <v>4.3131421421400002</v>
      </c>
      <c r="P1772">
        <v>3.6995858300000002</v>
      </c>
      <c r="Q1772">
        <v>3.7266963940000002</v>
      </c>
      <c r="R1772">
        <v>3.7654813979999999</v>
      </c>
      <c r="S1772">
        <v>3.4965164500000001</v>
      </c>
      <c r="T1772">
        <v>3.7912058530000001</v>
      </c>
      <c r="U1772">
        <v>3.7962368639999999</v>
      </c>
      <c r="V1772">
        <v>3.888907351649999</v>
      </c>
      <c r="W1772">
        <v>4.0177227918599998</v>
      </c>
      <c r="X1772">
        <v>3.7130145677500002</v>
      </c>
      <c r="Y1772">
        <v>2.2605784510400002</v>
      </c>
      <c r="Z1772">
        <v>2.36620366544</v>
      </c>
      <c r="AA1772">
        <v>2.33121024736</v>
      </c>
      <c r="AB1772">
        <v>2.2136490834400004</v>
      </c>
      <c r="AC1772">
        <v>1.6645979584899999</v>
      </c>
      <c r="AD1772">
        <v>1.6532515290899998</v>
      </c>
      <c r="AE1772">
        <v>1.6428974008799999</v>
      </c>
      <c r="AF1772">
        <v>8.0528961479000003</v>
      </c>
      <c r="AG1772">
        <v>7.9569684680800012</v>
      </c>
      <c r="AH1772">
        <v>7.7014151079299982</v>
      </c>
      <c r="AI1772">
        <v>7.3554913878699999</v>
      </c>
      <c r="AJ1772">
        <v>7.1151037637399996</v>
      </c>
      <c r="AK1772">
        <v>7.5992592086300004</v>
      </c>
      <c r="AL1772">
        <v>8.1580672683299991</v>
      </c>
      <c r="AM1772">
        <v>8.025324920820001</v>
      </c>
      <c r="AN1772">
        <v>7.8632483344499997</v>
      </c>
      <c r="AO1772">
        <v>7.661414993300002</v>
      </c>
      <c r="AP1772">
        <v>7.3241658613</v>
      </c>
      <c r="AQ1772">
        <v>7.0551589971900004</v>
      </c>
      <c r="AR1772">
        <v>6.9104818762200004</v>
      </c>
      <c r="AS1772">
        <v>6.6306919601800001</v>
      </c>
      <c r="AT1772">
        <v>6.0368928472264693</v>
      </c>
      <c r="AU1772">
        <v>5.6809443450300003</v>
      </c>
      <c r="AV1772">
        <v>5.3182765283300002</v>
      </c>
      <c r="AW1772">
        <v>5.3784217932299994</v>
      </c>
      <c r="AX1772">
        <v>5.4820681229200003</v>
      </c>
      <c r="AY1772">
        <v>5.8015992655000002</v>
      </c>
      <c r="AZ1772">
        <v>6.1946752224899999</v>
      </c>
    </row>
    <row r="1773" spans="11:52" ht="14.4">
      <c r="K1773" t="s">
        <v>2681</v>
      </c>
      <c r="L1773" t="s">
        <v>2670</v>
      </c>
      <c r="M1773" t="s">
        <v>20</v>
      </c>
      <c r="N1773" t="s">
        <v>80</v>
      </c>
      <c r="O1773">
        <v>151.24011950712</v>
      </c>
      <c r="P1773">
        <v>147.60695468176002</v>
      </c>
      <c r="Q1773">
        <v>151.35518002785997</v>
      </c>
      <c r="R1773">
        <v>151.12245804623998</v>
      </c>
      <c r="S1773">
        <v>150.88495676656001</v>
      </c>
      <c r="T1773">
        <v>145.85898114879998</v>
      </c>
      <c r="U1773">
        <v>147.47492985068999</v>
      </c>
      <c r="V1773">
        <v>148.4057198541</v>
      </c>
      <c r="W1773">
        <v>148.48373901865003</v>
      </c>
      <c r="X1773">
        <v>146.40018094691999</v>
      </c>
      <c r="Y1773">
        <v>145.77722380226999</v>
      </c>
      <c r="Z1773">
        <v>140.99464393541999</v>
      </c>
      <c r="AA1773">
        <v>137.81682696748001</v>
      </c>
      <c r="AB1773">
        <v>135.46668996303001</v>
      </c>
      <c r="AC1773">
        <v>133.00313776280998</v>
      </c>
      <c r="AD1773">
        <v>132.39787869039</v>
      </c>
      <c r="AE1773">
        <v>130.18061909097</v>
      </c>
      <c r="AF1773">
        <v>125.71152561888999</v>
      </c>
      <c r="AG1773">
        <v>126.64773502921</v>
      </c>
      <c r="AH1773">
        <v>123.74518472679</v>
      </c>
      <c r="AI1773">
        <v>124.15675552793</v>
      </c>
      <c r="AJ1773">
        <v>120.16192653217</v>
      </c>
      <c r="AK1773">
        <v>120.81436005038999</v>
      </c>
      <c r="AL1773">
        <v>126.56270419628</v>
      </c>
      <c r="AM1773">
        <v>125.39020781981</v>
      </c>
      <c r="AN1773">
        <v>119.26254166456</v>
      </c>
      <c r="AO1773">
        <v>119.77916544778</v>
      </c>
      <c r="AP1773">
        <v>118.07036647697998</v>
      </c>
      <c r="AQ1773">
        <v>115.80179643452</v>
      </c>
      <c r="AR1773">
        <v>110.90940146052</v>
      </c>
      <c r="AS1773">
        <v>110.12697180991999</v>
      </c>
      <c r="AT1773">
        <v>109.71320841789</v>
      </c>
      <c r="AU1773">
        <v>109.59169069674998</v>
      </c>
      <c r="AV1773">
        <v>111.48308757495001</v>
      </c>
      <c r="AW1773">
        <v>112.14893480917</v>
      </c>
      <c r="AX1773">
        <v>115.47063331333</v>
      </c>
      <c r="AY1773">
        <v>116.80538862076</v>
      </c>
      <c r="AZ1773">
        <v>117.24907234779</v>
      </c>
    </row>
    <row r="1774" spans="11:52" ht="14.4">
      <c r="K1774" t="s">
        <v>2682</v>
      </c>
      <c r="L1774" t="s">
        <v>2670</v>
      </c>
      <c r="M1774" t="s">
        <v>21</v>
      </c>
      <c r="N1774" t="s">
        <v>80</v>
      </c>
      <c r="O1774">
        <v>146.34485192239063</v>
      </c>
      <c r="P1774">
        <v>125.11404611592084</v>
      </c>
      <c r="Q1774">
        <v>123.55522883440663</v>
      </c>
      <c r="R1774">
        <v>115.47987699598782</v>
      </c>
      <c r="S1774">
        <v>102.20622326416732</v>
      </c>
      <c r="T1774">
        <v>101.9440716557467</v>
      </c>
      <c r="U1774">
        <v>92.742245362724006</v>
      </c>
      <c r="V1774">
        <v>90.610932787695674</v>
      </c>
      <c r="W1774">
        <v>83.531625895962463</v>
      </c>
      <c r="X1774">
        <v>74.961800407146612</v>
      </c>
      <c r="Y1774">
        <v>70.917580941482882</v>
      </c>
      <c r="Z1774">
        <v>65.241242646248182</v>
      </c>
      <c r="AA1774">
        <v>63.445495948990754</v>
      </c>
      <c r="AB1774">
        <v>60.601048290140717</v>
      </c>
      <c r="AC1774">
        <v>59.167127580179979</v>
      </c>
      <c r="AD1774">
        <v>59.843826986217074</v>
      </c>
      <c r="AE1774">
        <v>57.831964269297941</v>
      </c>
      <c r="AF1774">
        <v>56.469593668140163</v>
      </c>
      <c r="AG1774">
        <v>57.949664049379493</v>
      </c>
      <c r="AH1774">
        <v>55.810336420546605</v>
      </c>
      <c r="AI1774">
        <v>56.69297013550981</v>
      </c>
      <c r="AJ1774">
        <v>56.260091385279779</v>
      </c>
      <c r="AK1774">
        <v>56.803763732502283</v>
      </c>
      <c r="AL1774">
        <v>60.732365602168208</v>
      </c>
      <c r="AM1774">
        <v>60.589301698855238</v>
      </c>
      <c r="AN1774">
        <v>59.768234920081255</v>
      </c>
    </row>
    <row r="1775" spans="11:52" ht="14.4">
      <c r="K1775" t="s">
        <v>2683</v>
      </c>
      <c r="L1775" t="s">
        <v>2670</v>
      </c>
      <c r="M1775" t="s">
        <v>22</v>
      </c>
      <c r="N1775" t="s">
        <v>80</v>
      </c>
      <c r="O1775">
        <v>102.60143368999999</v>
      </c>
      <c r="P1775">
        <v>108.20624453000001</v>
      </c>
      <c r="Q1775">
        <v>111.22803166</v>
      </c>
      <c r="R1775">
        <v>114.47338237</v>
      </c>
      <c r="S1775">
        <v>115.78272564</v>
      </c>
      <c r="T1775">
        <v>115.27693485</v>
      </c>
      <c r="U1775">
        <v>115.7474586</v>
      </c>
      <c r="V1775">
        <v>115.14299253</v>
      </c>
      <c r="W1775">
        <v>114.06035658</v>
      </c>
      <c r="X1775">
        <v>111.6675637</v>
      </c>
      <c r="Y1775">
        <v>110.31386023</v>
      </c>
      <c r="Z1775">
        <v>108.08655453</v>
      </c>
      <c r="AA1775">
        <v>106.29464947</v>
      </c>
      <c r="AB1775">
        <v>100.87378662</v>
      </c>
      <c r="AC1775">
        <v>98.742664340000005</v>
      </c>
      <c r="AD1775">
        <v>94.589105520000004</v>
      </c>
      <c r="AE1775">
        <v>90.038579639999995</v>
      </c>
      <c r="AF1775">
        <v>86.289504551999997</v>
      </c>
      <c r="AG1775">
        <v>84.279746080999999</v>
      </c>
      <c r="AH1775">
        <v>79.174026724000001</v>
      </c>
      <c r="AI1775">
        <v>74.469473674</v>
      </c>
      <c r="AJ1775">
        <v>70.46261583255</v>
      </c>
      <c r="AK1775">
        <v>69.460576061600008</v>
      </c>
      <c r="AL1775">
        <v>61.336558586999999</v>
      </c>
      <c r="AM1775">
        <v>60.228632292</v>
      </c>
      <c r="AN1775">
        <v>53.692473579999998</v>
      </c>
      <c r="AO1775">
        <v>53.730918592999998</v>
      </c>
      <c r="AP1775">
        <v>30.381267987000001</v>
      </c>
      <c r="AQ1775">
        <v>21.304911554</v>
      </c>
      <c r="AR1775">
        <v>15.191867350000001</v>
      </c>
      <c r="AS1775">
        <v>14.619062067</v>
      </c>
      <c r="AT1775">
        <v>11.326101921999999</v>
      </c>
      <c r="AU1775">
        <v>11.048210386999999</v>
      </c>
      <c r="AV1775">
        <v>9.8596423439999992</v>
      </c>
      <c r="AW1775">
        <v>9.3876917070000001</v>
      </c>
      <c r="AX1775">
        <v>9.1477284430000001</v>
      </c>
      <c r="AY1775">
        <v>8.2727460570000009</v>
      </c>
      <c r="AZ1775">
        <v>6.4408040880000001</v>
      </c>
    </row>
    <row r="1776" spans="11:52" ht="14.4">
      <c r="K1776" t="s">
        <v>2684</v>
      </c>
      <c r="L1776" t="s">
        <v>2670</v>
      </c>
      <c r="M1776" t="s">
        <v>90</v>
      </c>
      <c r="N1776" t="s">
        <v>80</v>
      </c>
      <c r="O1776">
        <v>4.0804342261982338</v>
      </c>
      <c r="P1776">
        <v>4.1533235420070511</v>
      </c>
      <c r="Q1776">
        <v>4.2735697949051668</v>
      </c>
      <c r="R1776">
        <v>4.2321922633367572</v>
      </c>
      <c r="S1776">
        <v>4.1813191351625347</v>
      </c>
      <c r="T1776">
        <v>3.8340772926014672</v>
      </c>
      <c r="U1776">
        <v>3.7262424869510338</v>
      </c>
      <c r="V1776">
        <v>3.3262214233365661</v>
      </c>
      <c r="W1776">
        <v>3.2561170072706727</v>
      </c>
      <c r="X1776">
        <v>3.1346984195774965</v>
      </c>
      <c r="Y1776">
        <v>3.225480660612368</v>
      </c>
      <c r="Z1776">
        <v>3.0110252911461077</v>
      </c>
      <c r="AA1776">
        <v>3.0678177251234153</v>
      </c>
      <c r="AB1776">
        <v>2.6208213064180108</v>
      </c>
      <c r="AC1776">
        <v>2.7817949393687016</v>
      </c>
      <c r="AD1776">
        <v>2.7265355768846469</v>
      </c>
      <c r="AE1776">
        <v>2.4491422790829365</v>
      </c>
      <c r="AF1776">
        <v>2.41851227352715</v>
      </c>
      <c r="AG1776">
        <v>2.4020066655667356</v>
      </c>
      <c r="AH1776">
        <v>2.2957577138428888</v>
      </c>
      <c r="AI1776">
        <v>1.8287583036567263</v>
      </c>
      <c r="AJ1776">
        <v>1.68498868452853</v>
      </c>
      <c r="AK1776">
        <v>1.6133952020969111</v>
      </c>
      <c r="AL1776">
        <v>1.7223684200573253</v>
      </c>
      <c r="AM1776">
        <v>1.7933005328816252</v>
      </c>
      <c r="AN1776">
        <v>1.7945944409592287</v>
      </c>
      <c r="AO1776">
        <v>1.7329807453061223</v>
      </c>
      <c r="AP1776">
        <v>1.6608959439015925</v>
      </c>
      <c r="AQ1776">
        <v>1.5695512104381153</v>
      </c>
      <c r="AR1776">
        <v>1.4682232502368406</v>
      </c>
      <c r="AS1776">
        <v>1.4004709895669396</v>
      </c>
      <c r="AT1776">
        <v>1.3597076544557607</v>
      </c>
      <c r="AU1776">
        <v>1.1787831141174907</v>
      </c>
      <c r="AV1776">
        <v>1.126851772850793</v>
      </c>
      <c r="AW1776">
        <v>1.0733181743600002</v>
      </c>
      <c r="AX1776">
        <v>0.99699969946999989</v>
      </c>
      <c r="AY1776">
        <v>0.92016884749000005</v>
      </c>
      <c r="AZ1776">
        <v>0.94364398064999988</v>
      </c>
    </row>
    <row r="1777" spans="11:52" ht="14.4">
      <c r="K1777" t="s">
        <v>2685</v>
      </c>
      <c r="L1777" t="s">
        <v>2670</v>
      </c>
      <c r="M1777" t="s">
        <v>23</v>
      </c>
      <c r="N1777" t="s">
        <v>80</v>
      </c>
      <c r="O1777">
        <v>8.648126306008308</v>
      </c>
      <c r="P1777">
        <v>7.6464122411104771</v>
      </c>
      <c r="Q1777">
        <v>7.2801196018468435</v>
      </c>
      <c r="R1777">
        <v>6.9151048329660556</v>
      </c>
      <c r="S1777">
        <v>6.8674611948330897</v>
      </c>
      <c r="T1777">
        <v>6.0818015558907108</v>
      </c>
      <c r="U1777">
        <v>5.7900176312995253</v>
      </c>
      <c r="V1777">
        <v>5.6722705202989214</v>
      </c>
      <c r="W1777">
        <v>5.5378177150849313</v>
      </c>
      <c r="X1777">
        <v>5.0909427920948902</v>
      </c>
      <c r="Y1777">
        <v>4.6151848857584028</v>
      </c>
      <c r="Z1777">
        <v>4.3690931900572876</v>
      </c>
      <c r="AA1777">
        <v>4.1617428834808639</v>
      </c>
      <c r="AB1777">
        <v>3.7638060082492832</v>
      </c>
      <c r="AC1777">
        <v>3.5709562427450101</v>
      </c>
      <c r="AD1777">
        <v>3.379143284895533</v>
      </c>
      <c r="AE1777">
        <v>3.0687065862718499</v>
      </c>
      <c r="AF1777">
        <v>2.761316277350613</v>
      </c>
      <c r="AG1777">
        <v>2.8954406096464727</v>
      </c>
      <c r="AH1777">
        <v>2.8093782154704847</v>
      </c>
      <c r="AI1777">
        <v>2.7907434234745989</v>
      </c>
      <c r="AJ1777">
        <v>2.6795361610111037</v>
      </c>
      <c r="AK1777">
        <v>2.5909449772401532</v>
      </c>
      <c r="AL1777">
        <v>2.676892888344832</v>
      </c>
      <c r="AM1777">
        <v>2.590928973509699</v>
      </c>
      <c r="AN1777">
        <v>2.6244090142900327</v>
      </c>
      <c r="AO1777">
        <v>3.1231350198832821</v>
      </c>
      <c r="AP1777">
        <v>3.0993032291173792</v>
      </c>
      <c r="AQ1777">
        <v>3.0326560393098094</v>
      </c>
      <c r="AR1777">
        <v>3.2277932142203203</v>
      </c>
      <c r="AS1777">
        <v>3.3010020939502942</v>
      </c>
      <c r="AT1777">
        <v>3.4229659899575857</v>
      </c>
      <c r="AU1777">
        <v>3.4891896781775551</v>
      </c>
      <c r="AV1777">
        <v>3.4101582030009729</v>
      </c>
      <c r="AW1777">
        <v>3.3613447082608694</v>
      </c>
      <c r="AX1777">
        <v>3.2146460579867182</v>
      </c>
      <c r="AY1777">
        <v>3.2643302558459566</v>
      </c>
      <c r="AZ1777">
        <v>3.265478122198223</v>
      </c>
    </row>
    <row r="1778" spans="11:52" ht="14.4">
      <c r="K1778" t="s">
        <v>2686</v>
      </c>
      <c r="L1778" t="s">
        <v>2670</v>
      </c>
      <c r="M1778" t="s">
        <v>24</v>
      </c>
      <c r="N1778" t="s">
        <v>80</v>
      </c>
      <c r="O1778">
        <v>55.593582345111599</v>
      </c>
      <c r="P1778">
        <v>49.957650907180003</v>
      </c>
      <c r="Q1778">
        <v>47.49771804193</v>
      </c>
      <c r="R1778">
        <v>44.311405804979998</v>
      </c>
      <c r="S1778">
        <v>41.321016949179999</v>
      </c>
      <c r="T1778">
        <v>37.392166870440001</v>
      </c>
      <c r="U1778">
        <v>34.435560694159996</v>
      </c>
      <c r="V1778">
        <v>32.78629122137</v>
      </c>
      <c r="W1778">
        <v>31.134801907239996</v>
      </c>
      <c r="X1778">
        <v>28.430348746369997</v>
      </c>
      <c r="Y1778">
        <v>26.429663533210004</v>
      </c>
      <c r="Z1778">
        <v>26.32880712615</v>
      </c>
      <c r="AA1778">
        <v>25.267025310009998</v>
      </c>
      <c r="AB1778">
        <v>22.974037430909998</v>
      </c>
      <c r="AC1778">
        <v>16.509860682136708</v>
      </c>
      <c r="AD1778">
        <v>14.036890641610931</v>
      </c>
      <c r="AE1778">
        <v>13.648677509361136</v>
      </c>
      <c r="AF1778">
        <v>11.803498723207394</v>
      </c>
      <c r="AG1778">
        <v>10.181455136953613</v>
      </c>
      <c r="AH1778">
        <v>9.355690245234852</v>
      </c>
      <c r="AI1778">
        <v>8.796787643644512</v>
      </c>
      <c r="AJ1778">
        <v>6.9948738515149653</v>
      </c>
      <c r="AK1778">
        <v>7.145605427384317</v>
      </c>
      <c r="AL1778">
        <v>8.6229609930484639</v>
      </c>
      <c r="AM1778">
        <v>8.831733724526817</v>
      </c>
      <c r="AN1778">
        <v>9.3444413459796287</v>
      </c>
      <c r="AO1778">
        <v>8.849997276405821</v>
      </c>
      <c r="AP1778">
        <v>8.585469252185705</v>
      </c>
      <c r="AQ1778">
        <v>7.9630874579719411</v>
      </c>
      <c r="AR1778">
        <v>7.7164396923137391</v>
      </c>
      <c r="AS1778">
        <v>7.3294623986697891</v>
      </c>
      <c r="AT1778">
        <v>6.9884852308164946</v>
      </c>
      <c r="AU1778">
        <v>6.0741805424004154</v>
      </c>
      <c r="AV1778">
        <v>5.2212303835250005</v>
      </c>
      <c r="AW1778">
        <v>5.1242983223536989</v>
      </c>
      <c r="AX1778">
        <v>5.3141130035330315</v>
      </c>
      <c r="AY1778">
        <v>5.4146286681016669</v>
      </c>
      <c r="AZ1778">
        <v>4.7750411737300009</v>
      </c>
    </row>
    <row r="1779" spans="11:52" ht="14.4">
      <c r="K1779" t="s">
        <v>2687</v>
      </c>
      <c r="L1779" t="s">
        <v>2670</v>
      </c>
      <c r="M1779" t="s">
        <v>1386</v>
      </c>
      <c r="N1779" t="s">
        <v>80</v>
      </c>
      <c r="O1779" t="s">
        <v>6079</v>
      </c>
      <c r="P1779" t="s">
        <v>6079</v>
      </c>
      <c r="Q1779" t="s">
        <v>6079</v>
      </c>
      <c r="R1779" t="s">
        <v>6079</v>
      </c>
      <c r="S1779" t="s">
        <v>6079</v>
      </c>
      <c r="T1779" t="s">
        <v>6079</v>
      </c>
      <c r="U1779" t="s">
        <v>6079</v>
      </c>
      <c r="V1779" t="s">
        <v>6079</v>
      </c>
      <c r="W1779" t="s">
        <v>6079</v>
      </c>
      <c r="X1779" t="s">
        <v>6079</v>
      </c>
      <c r="Y1779" t="s">
        <v>6079</v>
      </c>
      <c r="Z1779" t="s">
        <v>6079</v>
      </c>
      <c r="AA1779" t="s">
        <v>6079</v>
      </c>
      <c r="AB1779">
        <v>0.60269557196052526</v>
      </c>
      <c r="AC1779">
        <v>0.76286698225514404</v>
      </c>
      <c r="AD1779">
        <v>0.63852510551053487</v>
      </c>
      <c r="AE1779">
        <v>0.58844389373737371</v>
      </c>
      <c r="AF1779">
        <v>0.53567621822072065</v>
      </c>
      <c r="AG1779">
        <v>0.53287617368000006</v>
      </c>
      <c r="AH1779">
        <v>0.53299534978122798</v>
      </c>
      <c r="AI1779">
        <v>0.62205465316802355</v>
      </c>
      <c r="AJ1779">
        <v>0.62640100160530188</v>
      </c>
      <c r="AK1779">
        <v>0.55952387300128537</v>
      </c>
      <c r="AL1779">
        <v>0.64560006933719427</v>
      </c>
      <c r="AM1779">
        <v>0.62432310588779294</v>
      </c>
      <c r="AN1779">
        <v>0.59636426119154395</v>
      </c>
      <c r="AO1779">
        <v>0.62444289822417287</v>
      </c>
      <c r="AP1779">
        <v>0.59464941514675773</v>
      </c>
      <c r="AQ1779">
        <v>0.5530049299138502</v>
      </c>
      <c r="AR1779">
        <v>0.4843058934620596</v>
      </c>
      <c r="AS1779">
        <v>0.4447181279507042</v>
      </c>
      <c r="AT1779">
        <v>0.46087246207343419</v>
      </c>
      <c r="AU1779">
        <v>0.39795056787792754</v>
      </c>
      <c r="AV1779">
        <v>0.36042751269306939</v>
      </c>
      <c r="AW1779">
        <v>0.36721922138907609</v>
      </c>
      <c r="AX1779">
        <v>0.3965766776664425</v>
      </c>
      <c r="AY1779">
        <v>0.42272784218081433</v>
      </c>
      <c r="AZ1779">
        <v>0.42930016292358802</v>
      </c>
    </row>
    <row r="1780" spans="11:52" ht="14.4">
      <c r="K1780" t="s">
        <v>2688</v>
      </c>
      <c r="L1780" t="s">
        <v>2670</v>
      </c>
      <c r="M1780" t="s">
        <v>25</v>
      </c>
      <c r="N1780" t="s">
        <v>80</v>
      </c>
      <c r="O1780">
        <v>270.82363619099999</v>
      </c>
      <c r="P1780">
        <v>278.27328511899998</v>
      </c>
      <c r="Q1780">
        <v>281.26369948899998</v>
      </c>
      <c r="R1780">
        <v>281.72913869299998</v>
      </c>
      <c r="S1780">
        <v>283.84321505899999</v>
      </c>
      <c r="T1780">
        <v>281.36134814600001</v>
      </c>
      <c r="U1780">
        <v>280.99082327100001</v>
      </c>
      <c r="V1780">
        <v>276.62854716999999</v>
      </c>
      <c r="W1780">
        <v>275.91203189200002</v>
      </c>
      <c r="X1780">
        <v>254.00677959500001</v>
      </c>
      <c r="Y1780">
        <v>249.33355897800001</v>
      </c>
      <c r="Z1780">
        <v>199.693880057</v>
      </c>
      <c r="AA1780">
        <v>195.97033932299999</v>
      </c>
      <c r="AB1780">
        <v>186.722278442</v>
      </c>
      <c r="AC1780">
        <v>177.306993103</v>
      </c>
      <c r="AD1780">
        <v>156.735038425</v>
      </c>
      <c r="AE1780">
        <v>153.48411727499999</v>
      </c>
      <c r="AF1780">
        <v>134.71155950400001</v>
      </c>
      <c r="AG1780">
        <v>144.858509755</v>
      </c>
      <c r="AH1780">
        <v>137.18526836800001</v>
      </c>
      <c r="AI1780">
        <v>127.052383199</v>
      </c>
      <c r="AJ1780">
        <v>115.537250566</v>
      </c>
      <c r="AK1780">
        <v>111.62319395900001</v>
      </c>
      <c r="AL1780">
        <v>108.40682361499999</v>
      </c>
      <c r="AM1780">
        <v>97.962976042999998</v>
      </c>
      <c r="AN1780">
        <v>76.705910488000001</v>
      </c>
      <c r="AO1780">
        <v>78.777649836999998</v>
      </c>
      <c r="AP1780">
        <v>74.017308756999995</v>
      </c>
      <c r="AQ1780">
        <v>71.367298762999994</v>
      </c>
      <c r="AR1780">
        <v>60.805689071000003</v>
      </c>
      <c r="AS1780">
        <v>59.879593219</v>
      </c>
      <c r="AT1780">
        <v>51.773693250000001</v>
      </c>
      <c r="AU1780">
        <v>51.237050007000001</v>
      </c>
      <c r="AV1780">
        <v>45.888885209000001</v>
      </c>
      <c r="AW1780">
        <v>45.988563171000003</v>
      </c>
      <c r="AX1780">
        <v>43.354954997999997</v>
      </c>
      <c r="AY1780">
        <v>42.754870228000001</v>
      </c>
      <c r="AZ1780">
        <v>41.012381640999998</v>
      </c>
    </row>
    <row r="1781" spans="11:52" ht="14.4">
      <c r="K1781" t="s">
        <v>5681</v>
      </c>
      <c r="L1781" t="s">
        <v>2670</v>
      </c>
      <c r="M1781" t="s">
        <v>5610</v>
      </c>
      <c r="N1781" t="s">
        <v>80</v>
      </c>
      <c r="AO1781">
        <v>0.3683260446883469</v>
      </c>
      <c r="AP1781" t="s">
        <v>6079</v>
      </c>
      <c r="AQ1781" t="s">
        <v>6079</v>
      </c>
      <c r="AR1781" t="s">
        <v>6079</v>
      </c>
      <c r="AS1781" t="s">
        <v>6079</v>
      </c>
      <c r="AT1781">
        <v>0.35915906814994264</v>
      </c>
      <c r="AU1781">
        <v>0.30085700822620354</v>
      </c>
      <c r="AV1781">
        <v>0.2987524974024377</v>
      </c>
      <c r="AW1781">
        <v>0.26220299501032696</v>
      </c>
      <c r="AX1781">
        <v>0.28295173060944273</v>
      </c>
      <c r="AY1781">
        <v>0.30767605091844485</v>
      </c>
      <c r="AZ1781">
        <v>0.28417909090663457</v>
      </c>
    </row>
    <row r="1782" spans="11:52" ht="14.4">
      <c r="K1782" t="s">
        <v>2689</v>
      </c>
      <c r="L1782" t="s">
        <v>2670</v>
      </c>
      <c r="M1782" t="s">
        <v>98</v>
      </c>
      <c r="N1782" t="s">
        <v>80</v>
      </c>
      <c r="O1782">
        <v>0.97843864725894347</v>
      </c>
      <c r="P1782">
        <v>0.9626241947586468</v>
      </c>
      <c r="Q1782">
        <v>0.92882699999999996</v>
      </c>
      <c r="R1782">
        <v>0.91150699999999996</v>
      </c>
      <c r="S1782">
        <v>0.86746900000000005</v>
      </c>
      <c r="T1782">
        <v>0.80332400000000004</v>
      </c>
      <c r="U1782">
        <v>0.77719899999999997</v>
      </c>
      <c r="V1782">
        <v>0.73853599999999997</v>
      </c>
      <c r="W1782">
        <v>0.69264599999999998</v>
      </c>
      <c r="X1782">
        <v>0.66194200000000003</v>
      </c>
      <c r="Y1782">
        <v>0.64295199999999997</v>
      </c>
      <c r="Z1782">
        <v>0.586287</v>
      </c>
      <c r="AA1782">
        <v>0.56801400000000002</v>
      </c>
      <c r="AB1782">
        <v>0.607294</v>
      </c>
      <c r="AC1782">
        <v>0.60951</v>
      </c>
      <c r="AD1782">
        <v>0.563419</v>
      </c>
      <c r="AE1782">
        <v>0.53935599999999995</v>
      </c>
      <c r="AF1782">
        <v>0.58502699999999996</v>
      </c>
      <c r="AG1782">
        <v>0.32502599999999998</v>
      </c>
      <c r="AH1782">
        <v>0.32542199999999999</v>
      </c>
      <c r="AI1782">
        <v>0.30487799999999998</v>
      </c>
      <c r="AJ1782">
        <v>0.29560599999999998</v>
      </c>
      <c r="AK1782">
        <v>0.28712100000000002</v>
      </c>
      <c r="AL1782">
        <v>0.29293000000000002</v>
      </c>
      <c r="AM1782">
        <v>0.28585500000000003</v>
      </c>
      <c r="AN1782">
        <v>0.31700600000000001</v>
      </c>
      <c r="AO1782">
        <v>0.28073599999999999</v>
      </c>
      <c r="AP1782">
        <v>0.24490500000000001</v>
      </c>
      <c r="AQ1782">
        <v>0.21952099999999999</v>
      </c>
      <c r="AR1782">
        <v>0.196108</v>
      </c>
      <c r="AS1782">
        <v>0.162851</v>
      </c>
      <c r="AT1782">
        <v>0.15457399999999999</v>
      </c>
      <c r="AU1782">
        <v>0.14377599999999999</v>
      </c>
      <c r="AV1782">
        <v>0.124278</v>
      </c>
      <c r="AW1782">
        <v>0.13694200000000001</v>
      </c>
      <c r="AX1782">
        <v>0.15654299999999999</v>
      </c>
      <c r="AY1782">
        <v>0.157527</v>
      </c>
      <c r="AZ1782">
        <v>0.173676</v>
      </c>
    </row>
    <row r="1783" spans="11:52" ht="14.4">
      <c r="K1783" t="s">
        <v>2690</v>
      </c>
      <c r="L1783" t="s">
        <v>2670</v>
      </c>
      <c r="M1783" t="s">
        <v>94</v>
      </c>
      <c r="N1783" t="s">
        <v>80</v>
      </c>
      <c r="O1783">
        <v>2.8785463978400001</v>
      </c>
      <c r="P1783">
        <v>2.8364135736699998</v>
      </c>
      <c r="Q1783">
        <v>3.12115608559</v>
      </c>
      <c r="R1783">
        <v>2.6067042900000001</v>
      </c>
      <c r="S1783">
        <v>2.4837934129999999</v>
      </c>
      <c r="T1783">
        <v>1.85915696628</v>
      </c>
      <c r="U1783">
        <v>1.9993375473999999</v>
      </c>
      <c r="V1783">
        <v>1.93413497964</v>
      </c>
      <c r="W1783">
        <v>1.97661431511</v>
      </c>
      <c r="X1783">
        <v>1.89584553411</v>
      </c>
      <c r="Y1783">
        <v>1.8534493352000001</v>
      </c>
      <c r="Z1783">
        <v>1.86418518331</v>
      </c>
      <c r="AA1783">
        <v>1.83589105684</v>
      </c>
      <c r="AB1783">
        <v>1.0311068724000001</v>
      </c>
      <c r="AC1783">
        <v>1.1461538660299999</v>
      </c>
      <c r="AD1783">
        <v>1.24464462385</v>
      </c>
      <c r="AE1783">
        <v>1.3180711586599998</v>
      </c>
      <c r="AF1783">
        <v>1.98182228169</v>
      </c>
      <c r="AG1783">
        <v>2.0906088556900002</v>
      </c>
      <c r="AH1783">
        <v>2.0914103792300001</v>
      </c>
      <c r="AI1783">
        <v>2.0532341145899999</v>
      </c>
      <c r="AJ1783">
        <v>1.8484939682799999</v>
      </c>
      <c r="AK1783">
        <v>1.93575411029</v>
      </c>
      <c r="AL1783">
        <v>2.0217790635199999</v>
      </c>
      <c r="AM1783">
        <v>2.4694566441100001</v>
      </c>
      <c r="AN1783">
        <v>2.6170026589400002</v>
      </c>
      <c r="AO1783">
        <v>2.3823349334200001</v>
      </c>
      <c r="AP1783">
        <v>2.2070215274399998</v>
      </c>
      <c r="AQ1783">
        <v>2.0640015976999999</v>
      </c>
      <c r="AR1783">
        <v>2.0511138123200001</v>
      </c>
      <c r="AS1783">
        <v>2.1617581918899997</v>
      </c>
      <c r="AT1783">
        <v>2.2460318196000002</v>
      </c>
      <c r="AU1783">
        <v>2.0622835304499998</v>
      </c>
      <c r="AV1783">
        <v>2.0472725330000001</v>
      </c>
      <c r="AW1783">
        <v>1.9904427466200001</v>
      </c>
      <c r="AX1783">
        <v>2.1829233696700001</v>
      </c>
      <c r="AY1783">
        <v>1.9278974585099995</v>
      </c>
      <c r="AZ1783">
        <v>2.2105112392199997</v>
      </c>
    </row>
    <row r="1784" spans="11:52" ht="14.4">
      <c r="K1784" t="s">
        <v>2691</v>
      </c>
      <c r="L1784" t="s">
        <v>2670</v>
      </c>
      <c r="M1784" t="s">
        <v>99</v>
      </c>
      <c r="N1784" t="s">
        <v>80</v>
      </c>
      <c r="O1784">
        <v>0.51766500000000004</v>
      </c>
      <c r="P1784">
        <v>0.46086631900000002</v>
      </c>
      <c r="Q1784">
        <v>0.45315143899999999</v>
      </c>
      <c r="R1784">
        <v>0.46642188099999998</v>
      </c>
      <c r="S1784">
        <v>0.42370211800000002</v>
      </c>
      <c r="T1784">
        <v>0.40744015700000003</v>
      </c>
      <c r="U1784">
        <v>0.39989087299999998</v>
      </c>
      <c r="V1784">
        <v>0.36879347800000001</v>
      </c>
      <c r="W1784">
        <v>0.359062622</v>
      </c>
      <c r="X1784">
        <v>0.30617665399999999</v>
      </c>
      <c r="Y1784">
        <v>0.28910393200000001</v>
      </c>
      <c r="Z1784">
        <v>0.27485480400000001</v>
      </c>
      <c r="AA1784">
        <v>0.25750419000000002</v>
      </c>
      <c r="AB1784">
        <v>0.237656484</v>
      </c>
      <c r="AC1784">
        <v>0.19301157099999999</v>
      </c>
      <c r="AD1784">
        <v>0.19725899299999999</v>
      </c>
      <c r="AE1784">
        <v>0.13891811300000001</v>
      </c>
      <c r="AF1784">
        <v>0.12826885800000001</v>
      </c>
      <c r="AG1784">
        <v>0.23452192499999999</v>
      </c>
      <c r="AH1784">
        <v>0.248781312</v>
      </c>
      <c r="AI1784">
        <v>0.24345607699999999</v>
      </c>
      <c r="AJ1784">
        <v>0.22143605699999999</v>
      </c>
      <c r="AK1784">
        <v>0.215961239</v>
      </c>
      <c r="AL1784">
        <v>0.23149587699999999</v>
      </c>
      <c r="AM1784">
        <v>0.226152353</v>
      </c>
      <c r="AN1784">
        <v>0.217920277</v>
      </c>
      <c r="AO1784">
        <v>0.26230664599999998</v>
      </c>
      <c r="AP1784">
        <v>0.23988246899999999</v>
      </c>
      <c r="AQ1784">
        <v>0.22092546099999999</v>
      </c>
      <c r="AR1784">
        <v>0.27022549350999997</v>
      </c>
      <c r="AS1784">
        <v>0.25933724326999996</v>
      </c>
      <c r="AT1784">
        <v>0.23770956061000001</v>
      </c>
      <c r="AU1784">
        <v>0.23072173641999999</v>
      </c>
      <c r="AV1784">
        <v>0.22297731467000001</v>
      </c>
      <c r="AW1784">
        <v>0.22413055714999999</v>
      </c>
      <c r="AX1784">
        <v>0.21870439837</v>
      </c>
      <c r="AY1784">
        <v>0.23669105469000001</v>
      </c>
      <c r="AZ1784">
        <v>0.19182297806000001</v>
      </c>
    </row>
    <row r="1785" spans="11:52" ht="14.4">
      <c r="K1785" t="s">
        <v>2692</v>
      </c>
      <c r="L1785" t="s">
        <v>2670</v>
      </c>
      <c r="M1785" t="s">
        <v>26</v>
      </c>
      <c r="N1785" t="s">
        <v>80</v>
      </c>
      <c r="O1785" t="s">
        <v>6079</v>
      </c>
      <c r="P1785" t="s">
        <v>6079</v>
      </c>
      <c r="Q1785" t="s">
        <v>6079</v>
      </c>
      <c r="R1785" t="s">
        <v>6079</v>
      </c>
      <c r="S1785" t="s">
        <v>6079</v>
      </c>
      <c r="T1785">
        <v>0.7159214403871732</v>
      </c>
      <c r="U1785">
        <v>0.66657452391658445</v>
      </c>
      <c r="V1785">
        <v>0.6716224493637083</v>
      </c>
      <c r="W1785">
        <v>0.57619422946724985</v>
      </c>
      <c r="X1785">
        <v>0.57393949047799564</v>
      </c>
      <c r="Y1785">
        <v>0.55466312684714092</v>
      </c>
      <c r="Z1785">
        <v>0.53289498821336378</v>
      </c>
      <c r="AA1785">
        <v>0.50210426937731534</v>
      </c>
      <c r="AB1785">
        <v>0.50122175382070155</v>
      </c>
      <c r="AC1785">
        <v>0.46007151244000011</v>
      </c>
      <c r="AD1785">
        <v>0.53631115431901766</v>
      </c>
      <c r="AE1785">
        <v>0.49046225114758929</v>
      </c>
      <c r="AF1785">
        <v>0.44606642979537425</v>
      </c>
      <c r="AG1785">
        <v>0.46222578991000002</v>
      </c>
      <c r="AH1785">
        <v>0.44867206011999999</v>
      </c>
      <c r="AI1785">
        <v>0.45966587712000001</v>
      </c>
      <c r="AJ1785">
        <v>0.45186817025999998</v>
      </c>
      <c r="AK1785">
        <v>0.48438919119000001</v>
      </c>
      <c r="AL1785">
        <v>0.54648639237999996</v>
      </c>
      <c r="AM1785">
        <v>0.52166820979000006</v>
      </c>
      <c r="AN1785">
        <v>0.57244923694000005</v>
      </c>
      <c r="AO1785">
        <v>0.59370809652000001</v>
      </c>
      <c r="AP1785">
        <v>0.55244491155999997</v>
      </c>
      <c r="AQ1785">
        <v>0.5614967943200001</v>
      </c>
      <c r="AR1785">
        <v>0.56716379635000003</v>
      </c>
      <c r="AS1785">
        <v>0.58084903579999991</v>
      </c>
      <c r="AT1785">
        <v>0.49164743763000002</v>
      </c>
      <c r="AU1785">
        <v>0.41737621276999998</v>
      </c>
      <c r="AV1785">
        <v>0.39284526620999999</v>
      </c>
      <c r="AW1785">
        <v>0.42416185387999999</v>
      </c>
      <c r="AX1785">
        <v>0.40738470598999998</v>
      </c>
      <c r="AY1785">
        <v>0.41216007530999998</v>
      </c>
      <c r="AZ1785">
        <v>0.37676879162999999</v>
      </c>
    </row>
    <row r="1786" spans="11:52" ht="14.4">
      <c r="K1786" t="s">
        <v>2693</v>
      </c>
      <c r="L1786" t="s">
        <v>2670</v>
      </c>
      <c r="M1786" t="s">
        <v>27</v>
      </c>
      <c r="N1786" t="s">
        <v>80</v>
      </c>
      <c r="O1786">
        <v>47.909067999999998</v>
      </c>
      <c r="P1786">
        <v>49.724457000000001</v>
      </c>
      <c r="Q1786">
        <v>50.812677999999998</v>
      </c>
      <c r="R1786">
        <v>47.934856000000003</v>
      </c>
      <c r="S1786">
        <v>45.413544031000001</v>
      </c>
      <c r="T1786">
        <v>45.021915047999997</v>
      </c>
      <c r="U1786">
        <v>43.794163527999999</v>
      </c>
      <c r="V1786">
        <v>44.578143463000004</v>
      </c>
      <c r="W1786">
        <v>43.428713361</v>
      </c>
      <c r="X1786">
        <v>41.844858516999999</v>
      </c>
      <c r="Y1786">
        <v>41.017192664</v>
      </c>
      <c r="Z1786">
        <v>41.163458693000003</v>
      </c>
      <c r="AA1786">
        <v>40.147832481000002</v>
      </c>
      <c r="AB1786">
        <v>38.879059036999998</v>
      </c>
      <c r="AC1786">
        <v>40.006737065000003</v>
      </c>
      <c r="AD1786">
        <v>38.577317323999999</v>
      </c>
      <c r="AE1786">
        <v>37.069960526000003</v>
      </c>
      <c r="AF1786">
        <v>35.682497896999998</v>
      </c>
      <c r="AG1786">
        <v>35.136451543</v>
      </c>
      <c r="AH1786">
        <v>33.755705706000001</v>
      </c>
      <c r="AI1786">
        <v>34.711499788229993</v>
      </c>
      <c r="AJ1786">
        <v>34.209118909289998</v>
      </c>
      <c r="AK1786">
        <v>35.973356380940004</v>
      </c>
      <c r="AL1786">
        <v>37.738147791640003</v>
      </c>
      <c r="AM1786">
        <v>37.343708785830003</v>
      </c>
      <c r="AN1786">
        <v>36.807508786249997</v>
      </c>
      <c r="AO1786">
        <v>36.336679828389997</v>
      </c>
      <c r="AP1786">
        <v>33.503501962350001</v>
      </c>
      <c r="AQ1786">
        <v>31.601880689169999</v>
      </c>
      <c r="AR1786">
        <v>28.891469420970001</v>
      </c>
      <c r="AS1786">
        <v>27.943983031730003</v>
      </c>
      <c r="AT1786">
        <v>27.169728580560001</v>
      </c>
      <c r="AU1786">
        <v>26.53450331678</v>
      </c>
      <c r="AV1786">
        <v>26.865924140899999</v>
      </c>
      <c r="AW1786">
        <v>26.76579131287</v>
      </c>
      <c r="AX1786">
        <v>26.942191795279999</v>
      </c>
      <c r="AY1786">
        <v>27.71668562568</v>
      </c>
      <c r="AZ1786">
        <v>26.513993884529999</v>
      </c>
    </row>
    <row r="1787" spans="11:52" ht="14.4">
      <c r="K1787" t="s">
        <v>2694</v>
      </c>
      <c r="L1787" t="s">
        <v>2670</v>
      </c>
      <c r="M1787" t="s">
        <v>28</v>
      </c>
      <c r="N1787" t="s">
        <v>80</v>
      </c>
      <c r="P1787">
        <v>4.1501635244490815</v>
      </c>
      <c r="Q1787">
        <v>3.950247298743081</v>
      </c>
      <c r="R1787">
        <v>3.7708180789229671</v>
      </c>
      <c r="S1787">
        <v>3.2540386226104259</v>
      </c>
      <c r="T1787">
        <v>3.2632150333137875</v>
      </c>
      <c r="U1787">
        <v>3.3977316060836058</v>
      </c>
      <c r="V1787">
        <v>4.145050174148901</v>
      </c>
      <c r="W1787">
        <v>4.117800030327869</v>
      </c>
      <c r="X1787">
        <v>4.8741851888007224</v>
      </c>
      <c r="Y1787">
        <v>3.6460295941450434</v>
      </c>
      <c r="Z1787">
        <v>3.5858563717572327</v>
      </c>
      <c r="AA1787">
        <v>3.2705222883399734</v>
      </c>
      <c r="AB1787">
        <v>3.5001669063273684</v>
      </c>
      <c r="AC1787">
        <v>3.0231316082804582</v>
      </c>
      <c r="AD1787">
        <v>3.4290442113231352</v>
      </c>
      <c r="AE1787">
        <v>3.7797066790260385</v>
      </c>
      <c r="AF1787">
        <v>3.3332036966114811</v>
      </c>
      <c r="AG1787">
        <v>3.4161600780619112</v>
      </c>
      <c r="AH1787">
        <v>3.2026464156471146</v>
      </c>
      <c r="AI1787">
        <v>3.484731371054945</v>
      </c>
      <c r="AJ1787">
        <v>3.2025693443703238</v>
      </c>
      <c r="AK1787">
        <v>3.6422846961033888</v>
      </c>
      <c r="AL1787">
        <v>4.102769844116569</v>
      </c>
      <c r="AM1787">
        <v>3.7468454626693575</v>
      </c>
      <c r="AN1787">
        <v>3.8268926011671103</v>
      </c>
      <c r="AO1787">
        <v>4.1607842813265972</v>
      </c>
      <c r="AP1787" t="s">
        <v>6079</v>
      </c>
      <c r="AQ1787" t="s">
        <v>6079</v>
      </c>
      <c r="AR1787" t="s">
        <v>6079</v>
      </c>
      <c r="AS1787" t="s">
        <v>6079</v>
      </c>
      <c r="AT1787">
        <v>3.4273254679422136</v>
      </c>
      <c r="AU1787">
        <v>3.0750503391031581</v>
      </c>
      <c r="AV1787">
        <v>3.1648203134927426</v>
      </c>
      <c r="AW1787">
        <v>2.6968389616464803</v>
      </c>
      <c r="AX1787">
        <v>2.6777398438995212</v>
      </c>
      <c r="AY1787">
        <v>2.6583690427866884</v>
      </c>
      <c r="AZ1787">
        <v>2.8147725689248695</v>
      </c>
    </row>
    <row r="1788" spans="11:52" ht="14.4">
      <c r="K1788" t="s">
        <v>2695</v>
      </c>
      <c r="L1788" t="s">
        <v>2670</v>
      </c>
      <c r="M1788" t="s">
        <v>29</v>
      </c>
      <c r="N1788" t="s">
        <v>80</v>
      </c>
      <c r="O1788">
        <v>6.813418162342014</v>
      </c>
      <c r="P1788">
        <v>6.6779888748478893</v>
      </c>
      <c r="Q1788">
        <v>7.0507058089783126</v>
      </c>
      <c r="R1788">
        <v>6.9464570778554551</v>
      </c>
      <c r="S1788">
        <v>7.2274924604221633</v>
      </c>
      <c r="T1788">
        <v>7.0104027533478739</v>
      </c>
      <c r="U1788">
        <v>6.9210941483464863</v>
      </c>
      <c r="V1788">
        <v>6.6995471678463554</v>
      </c>
      <c r="W1788">
        <v>6.7909405241711429</v>
      </c>
      <c r="X1788">
        <v>6.4280453769584831</v>
      </c>
      <c r="Y1788">
        <v>6.6735426908789774</v>
      </c>
      <c r="Z1788">
        <v>6.5200696779384266</v>
      </c>
      <c r="AA1788">
        <v>6.5535079598996333</v>
      </c>
      <c r="AB1788">
        <v>6.5296955554225518</v>
      </c>
      <c r="AC1788">
        <v>7.9082280204721407</v>
      </c>
      <c r="AD1788">
        <v>6.2568056169395412</v>
      </c>
      <c r="AE1788">
        <v>6.293114763875252</v>
      </c>
      <c r="AF1788">
        <v>6.2736651780815551</v>
      </c>
      <c r="AG1788">
        <v>6.300006583965029</v>
      </c>
      <c r="AH1788">
        <v>6.2025322016189763</v>
      </c>
      <c r="AI1788">
        <v>6.1924973422867851</v>
      </c>
      <c r="AJ1788">
        <v>6.3224945461379445</v>
      </c>
      <c r="AK1788">
        <v>6.1643542422977191</v>
      </c>
      <c r="AL1788">
        <v>6.1499137468581688</v>
      </c>
      <c r="AM1788">
        <v>6.0034348205094368</v>
      </c>
      <c r="AN1788">
        <v>6.0378442515954989</v>
      </c>
      <c r="AO1788">
        <v>6.432700492388407</v>
      </c>
      <c r="AP1788">
        <v>6.4344672527156463</v>
      </c>
      <c r="AQ1788">
        <v>6.2174611829772495</v>
      </c>
      <c r="AR1788">
        <v>5.7936103667689096</v>
      </c>
      <c r="AS1788">
        <v>5.8418269768541391</v>
      </c>
      <c r="AT1788">
        <v>5.7045995723179264</v>
      </c>
      <c r="AU1788">
        <v>5.7624795975909082</v>
      </c>
      <c r="AV1788">
        <v>6.0493900995556329</v>
      </c>
      <c r="AW1788">
        <v>6.0775121882226983</v>
      </c>
      <c r="AX1788">
        <v>6.4285568644678746</v>
      </c>
      <c r="AY1788">
        <v>6.2584333517706279</v>
      </c>
      <c r="AZ1788">
        <v>6.4942574704459037</v>
      </c>
    </row>
    <row r="1789" spans="11:52" ht="14.4">
      <c r="K1789" t="s">
        <v>2696</v>
      </c>
      <c r="L1789" t="s">
        <v>2670</v>
      </c>
      <c r="M1789" t="s">
        <v>30</v>
      </c>
      <c r="N1789" t="s">
        <v>80</v>
      </c>
      <c r="O1789">
        <v>40.443284477500001</v>
      </c>
      <c r="P1789">
        <v>41.266029817149992</v>
      </c>
      <c r="Q1789">
        <v>41.856147242680002</v>
      </c>
      <c r="R1789">
        <v>41.050950365399999</v>
      </c>
      <c r="S1789">
        <v>42.258055949359999</v>
      </c>
      <c r="T1789">
        <v>42.115869479419999</v>
      </c>
      <c r="U1789">
        <v>41.97136372904</v>
      </c>
      <c r="V1789">
        <v>41.613702494510001</v>
      </c>
      <c r="W1789">
        <v>40.765253566680002</v>
      </c>
      <c r="X1789">
        <v>38.590460989189999</v>
      </c>
      <c r="Y1789">
        <v>37.344937042929999</v>
      </c>
      <c r="Z1789">
        <v>35.024538336390002</v>
      </c>
      <c r="AA1789">
        <v>32.950411304949995</v>
      </c>
      <c r="AB1789">
        <v>30.690638355699996</v>
      </c>
      <c r="AC1789">
        <v>31.839562319300001</v>
      </c>
      <c r="AD1789">
        <v>29.781692512380005</v>
      </c>
      <c r="AE1789">
        <v>28.504059938339996</v>
      </c>
      <c r="AF1789">
        <v>23.586031610020001</v>
      </c>
      <c r="AG1789">
        <v>22.305680538339999</v>
      </c>
      <c r="AH1789">
        <v>21.259595454279999</v>
      </c>
      <c r="AI1789">
        <v>19.563411258150001</v>
      </c>
      <c r="AJ1789">
        <v>15.14600930304</v>
      </c>
      <c r="AK1789">
        <v>14.479428524339998</v>
      </c>
      <c r="AL1789">
        <v>14.22121176115</v>
      </c>
      <c r="AM1789">
        <v>13.37536899503</v>
      </c>
      <c r="AN1789">
        <v>12.232505844269999</v>
      </c>
      <c r="AO1789">
        <v>9.0649264590400005</v>
      </c>
      <c r="AP1789">
        <v>8.8339662292099987</v>
      </c>
      <c r="AQ1789">
        <v>8.3531034307800009</v>
      </c>
      <c r="AR1789">
        <v>7.9080633151299997</v>
      </c>
      <c r="AS1789">
        <v>7.7952022521700002</v>
      </c>
      <c r="AT1789">
        <v>7.4574884600800004</v>
      </c>
      <c r="AU1789">
        <v>7.1559151772499998</v>
      </c>
      <c r="AV1789">
        <v>6.5496954598599997</v>
      </c>
      <c r="AW1789">
        <v>6.4325630912999996</v>
      </c>
      <c r="AX1789">
        <v>6.29730052704</v>
      </c>
      <c r="AY1789">
        <v>5.5899590401300001</v>
      </c>
      <c r="AZ1789">
        <v>5.2059350738500001</v>
      </c>
    </row>
    <row r="1790" spans="11:52" ht="14.4">
      <c r="K1790" t="s">
        <v>2697</v>
      </c>
      <c r="L1790" t="s">
        <v>2670</v>
      </c>
      <c r="M1790" t="s">
        <v>100</v>
      </c>
      <c r="N1790" t="s">
        <v>80</v>
      </c>
      <c r="O1790">
        <v>5.2917224924039727</v>
      </c>
      <c r="P1790">
        <v>4.7641535747746948</v>
      </c>
      <c r="Q1790">
        <v>4.6948215823846891</v>
      </c>
      <c r="R1790">
        <v>4.4946128715483509</v>
      </c>
      <c r="S1790">
        <v>4.3767052370065196</v>
      </c>
      <c r="T1790">
        <v>3.9809681954022991</v>
      </c>
      <c r="U1790">
        <v>3.8231185073124911</v>
      </c>
      <c r="V1790">
        <v>3.2280856789140913</v>
      </c>
      <c r="W1790">
        <v>2.8571586503356761</v>
      </c>
      <c r="X1790">
        <v>2.6741385695087021</v>
      </c>
      <c r="Y1790">
        <v>2.5470896175727624</v>
      </c>
      <c r="Z1790">
        <v>2.3391108206840494</v>
      </c>
      <c r="AA1790">
        <v>2.1861629026156155</v>
      </c>
      <c r="AB1790">
        <v>1.8200874244928624</v>
      </c>
      <c r="AC1790">
        <v>1.7137945323741006</v>
      </c>
      <c r="AD1790">
        <v>1.7445663504964508</v>
      </c>
      <c r="AE1790">
        <v>1.7510648138856726</v>
      </c>
      <c r="AF1790">
        <v>1.5691114552868015</v>
      </c>
      <c r="AG1790">
        <v>1.5460478665350359</v>
      </c>
      <c r="AH1790">
        <v>1.481708530722599</v>
      </c>
      <c r="AI1790">
        <v>1.4277964853882432</v>
      </c>
      <c r="AJ1790">
        <v>1.304470058540665</v>
      </c>
      <c r="AK1790">
        <v>1.2646013257254107</v>
      </c>
      <c r="AL1790">
        <v>1.3860152238775132</v>
      </c>
      <c r="AM1790">
        <v>1.287782629245767</v>
      </c>
      <c r="AN1790">
        <v>1.3019763876507202</v>
      </c>
      <c r="AO1790">
        <v>1.3253225640452635</v>
      </c>
      <c r="AP1790">
        <v>1.3231764435876625</v>
      </c>
      <c r="AQ1790">
        <v>1.3038483622031327</v>
      </c>
      <c r="AR1790">
        <v>1.2417880343503738</v>
      </c>
      <c r="AS1790">
        <v>1.2330551559751737</v>
      </c>
      <c r="AT1790">
        <v>1.2205507294193758</v>
      </c>
      <c r="AU1790">
        <v>1.1648182465144474</v>
      </c>
      <c r="AV1790">
        <v>1.1572295433882214</v>
      </c>
      <c r="AW1790">
        <v>1.1829611244695899</v>
      </c>
      <c r="AX1790">
        <v>1.1387891715523319</v>
      </c>
      <c r="AY1790">
        <v>1.1338736642203682</v>
      </c>
      <c r="AZ1790">
        <v>1.1752339772087788</v>
      </c>
    </row>
    <row r="1791" spans="11:52" ht="14.4">
      <c r="K1791" t="s">
        <v>2698</v>
      </c>
      <c r="L1791" t="s">
        <v>2670</v>
      </c>
      <c r="M1791" t="s">
        <v>31</v>
      </c>
      <c r="N1791" t="s">
        <v>80</v>
      </c>
      <c r="O1791">
        <v>11.488031522112282</v>
      </c>
      <c r="P1791">
        <v>11.052924215160225</v>
      </c>
      <c r="Q1791">
        <v>11.266123299533913</v>
      </c>
      <c r="R1791">
        <v>11.01914115355399</v>
      </c>
      <c r="S1791">
        <v>10.26693704261131</v>
      </c>
      <c r="T1791">
        <v>11.194478551390173</v>
      </c>
      <c r="U1791">
        <v>10.986063610831083</v>
      </c>
      <c r="V1791">
        <v>10.924410942997817</v>
      </c>
      <c r="W1791">
        <v>10.122508246959775</v>
      </c>
      <c r="X1791">
        <v>9.9467012198408788</v>
      </c>
      <c r="Y1791">
        <v>9.269133812565828</v>
      </c>
      <c r="Z1791">
        <v>10.308769639734226</v>
      </c>
      <c r="AA1791">
        <v>10.348589855786091</v>
      </c>
      <c r="AB1791">
        <v>10.643275169110508</v>
      </c>
      <c r="AC1791">
        <v>10.600253326295419</v>
      </c>
      <c r="AD1791">
        <v>10.581165248323927</v>
      </c>
      <c r="AE1791">
        <v>9.8435028752012812</v>
      </c>
      <c r="AF1791">
        <v>3.1903031382191753</v>
      </c>
      <c r="AG1791">
        <v>3.3217531429496061</v>
      </c>
      <c r="AH1791">
        <v>3.5385208482462867</v>
      </c>
      <c r="AI1791">
        <v>3.6508286888012118</v>
      </c>
      <c r="AJ1791">
        <v>3.8211404190230502</v>
      </c>
      <c r="AK1791">
        <v>3.6819000180358543</v>
      </c>
      <c r="AL1791">
        <v>3.9971023205244505</v>
      </c>
      <c r="AM1791">
        <v>3.868098764473622</v>
      </c>
      <c r="AN1791">
        <v>3.7060700863019842</v>
      </c>
      <c r="AO1791">
        <v>3.398631070887745</v>
      </c>
      <c r="AP1791">
        <v>3.0894998604945108</v>
      </c>
      <c r="AQ1791">
        <v>2.982037566179204</v>
      </c>
      <c r="AR1791">
        <v>2.5406211994341628</v>
      </c>
      <c r="AS1791">
        <v>2.2599427909654635</v>
      </c>
      <c r="AT1791">
        <v>2.2311117943513512</v>
      </c>
      <c r="AU1791">
        <v>2.1864747982888808</v>
      </c>
      <c r="AV1791">
        <v>1.8863784495162657</v>
      </c>
      <c r="AW1791">
        <v>1.8831207051682108</v>
      </c>
      <c r="AX1791">
        <v>1.8885208876820123</v>
      </c>
      <c r="AY1791">
        <v>2.0738021447023627</v>
      </c>
      <c r="AZ1791">
        <v>2.4204807292114277</v>
      </c>
    </row>
    <row r="1792" spans="11:52" ht="14.4">
      <c r="K1792" t="s">
        <v>2699</v>
      </c>
      <c r="L1792" t="s">
        <v>2670</v>
      </c>
      <c r="M1792" t="s">
        <v>32</v>
      </c>
      <c r="N1792" t="s">
        <v>80</v>
      </c>
      <c r="O1792" t="s">
        <v>6079</v>
      </c>
      <c r="P1792" t="s">
        <v>6079</v>
      </c>
      <c r="Q1792" t="s">
        <v>6079</v>
      </c>
      <c r="R1792" t="s">
        <v>6079</v>
      </c>
      <c r="S1792" t="s">
        <v>6079</v>
      </c>
      <c r="T1792">
        <v>3.1309100000000001</v>
      </c>
      <c r="U1792">
        <v>3.3925429999999999</v>
      </c>
      <c r="V1792">
        <v>3.3680780000000001</v>
      </c>
      <c r="W1792">
        <v>2.818041</v>
      </c>
      <c r="X1792">
        <v>2.5142039999999999</v>
      </c>
      <c r="Y1792">
        <v>2.4020260000000002</v>
      </c>
      <c r="Z1792">
        <v>2.2951260000000002</v>
      </c>
      <c r="AA1792">
        <v>2.161985</v>
      </c>
      <c r="AB1792">
        <v>1.8291409999999999</v>
      </c>
      <c r="AC1792">
        <v>1.6112249999999999</v>
      </c>
      <c r="AD1792">
        <v>1.4751559999999999</v>
      </c>
      <c r="AE1792">
        <v>1.379742</v>
      </c>
      <c r="AF1792">
        <v>1.061793</v>
      </c>
      <c r="AG1792">
        <v>0.97716700000000001</v>
      </c>
      <c r="AH1792">
        <v>0.802979</v>
      </c>
      <c r="AI1792">
        <v>0.72376300000000005</v>
      </c>
      <c r="AJ1792">
        <v>0.60361600000000004</v>
      </c>
      <c r="AK1792">
        <v>0.67505797933</v>
      </c>
      <c r="AL1792">
        <v>0.66432601991999995</v>
      </c>
      <c r="AM1792">
        <v>0.65218206420000002</v>
      </c>
      <c r="AN1792">
        <v>0.75223430576999994</v>
      </c>
      <c r="AO1792">
        <v>0.77835568172000003</v>
      </c>
      <c r="AP1792">
        <v>0.67750632039000003</v>
      </c>
      <c r="AQ1792">
        <v>0.62303637496000008</v>
      </c>
      <c r="AR1792">
        <v>0.58668905085</v>
      </c>
      <c r="AS1792">
        <v>0.71363365739999995</v>
      </c>
      <c r="AT1792">
        <v>0.70866213181000004</v>
      </c>
      <c r="AU1792">
        <v>0.67827294820999995</v>
      </c>
      <c r="AV1792">
        <v>0.6192076715699999</v>
      </c>
      <c r="AW1792">
        <v>0.55177048913999993</v>
      </c>
      <c r="AX1792">
        <v>0.56944126973999998</v>
      </c>
      <c r="AY1792">
        <v>0.56426790957999995</v>
      </c>
      <c r="AZ1792">
        <v>0.64363142759000003</v>
      </c>
    </row>
    <row r="1793" spans="11:52" ht="14.4">
      <c r="K1793" t="s">
        <v>2700</v>
      </c>
      <c r="L1793" t="s">
        <v>2670</v>
      </c>
      <c r="M1793" t="s">
        <v>93</v>
      </c>
      <c r="N1793" t="s">
        <v>80</v>
      </c>
      <c r="O1793">
        <v>1.3963595469000001</v>
      </c>
      <c r="P1793">
        <v>1.3711761948400001</v>
      </c>
      <c r="Q1793">
        <v>1.4184559943699999</v>
      </c>
      <c r="R1793">
        <v>1.41058563619</v>
      </c>
      <c r="S1793">
        <v>1.41632886879</v>
      </c>
      <c r="T1793">
        <v>1.4435682010499999</v>
      </c>
      <c r="U1793">
        <v>1.4316722193</v>
      </c>
      <c r="V1793">
        <v>1.45448677834</v>
      </c>
      <c r="W1793">
        <v>1.4338576087299999</v>
      </c>
      <c r="X1793">
        <v>1.3700936866100002</v>
      </c>
      <c r="Y1793">
        <v>1.37741876441</v>
      </c>
      <c r="Z1793">
        <v>1.3313890822700001</v>
      </c>
      <c r="AA1793">
        <v>1.29222084304</v>
      </c>
      <c r="AB1793">
        <v>1.2537316162600001</v>
      </c>
      <c r="AC1793">
        <v>1.2302737964799999</v>
      </c>
      <c r="AD1793">
        <v>1.1722610580199999</v>
      </c>
      <c r="AE1793">
        <v>1.1632162672199999</v>
      </c>
      <c r="AF1793">
        <v>1.13734762634</v>
      </c>
      <c r="AG1793">
        <v>1.1155225425399999</v>
      </c>
      <c r="AH1793">
        <v>1.1136618926199999</v>
      </c>
      <c r="AI1793">
        <v>1.1192792391199999</v>
      </c>
      <c r="AJ1793">
        <v>1.10113964822</v>
      </c>
      <c r="AK1793">
        <v>1.0904762458199999</v>
      </c>
      <c r="AL1793">
        <v>1.0851474083099999</v>
      </c>
      <c r="AM1793">
        <v>1.0437576100199999</v>
      </c>
      <c r="AN1793">
        <v>1.00869548971</v>
      </c>
      <c r="AO1793">
        <v>1.02889613089</v>
      </c>
      <c r="AP1793">
        <v>0.98651005737999997</v>
      </c>
      <c r="AQ1793">
        <v>0.93410884118000004</v>
      </c>
      <c r="AR1793">
        <v>0.89749175698999994</v>
      </c>
      <c r="AS1793">
        <v>0.89252195304000004</v>
      </c>
      <c r="AT1793">
        <v>0.90215368059000001</v>
      </c>
      <c r="AU1793">
        <v>0.89677368651</v>
      </c>
      <c r="AV1793">
        <v>0.84505628114999998</v>
      </c>
      <c r="AW1793">
        <v>0.85516161726999995</v>
      </c>
      <c r="AX1793">
        <v>0.94927309478999999</v>
      </c>
      <c r="AY1793">
        <v>1.0109229370299999</v>
      </c>
      <c r="AZ1793">
        <v>0.99801508698999997</v>
      </c>
    </row>
    <row r="1794" spans="11:52" ht="14.4">
      <c r="K1794" t="s">
        <v>2701</v>
      </c>
      <c r="L1794" t="s">
        <v>2702</v>
      </c>
      <c r="M1794" t="s">
        <v>13</v>
      </c>
      <c r="N1794" t="s">
        <v>80</v>
      </c>
      <c r="AG1794">
        <v>5.0872004336800014</v>
      </c>
      <c r="AH1794">
        <v>4.9577892660600007</v>
      </c>
      <c r="AI1794">
        <v>4.83521742842</v>
      </c>
      <c r="AJ1794">
        <v>4.7232278567900012</v>
      </c>
      <c r="AK1794">
        <v>4.5664989696899996</v>
      </c>
      <c r="AL1794">
        <v>4.6822996259099998</v>
      </c>
      <c r="AM1794">
        <v>4.5724127253599995</v>
      </c>
      <c r="AN1794">
        <v>4.6610510755399996</v>
      </c>
      <c r="AO1794">
        <v>4.7224801418700002</v>
      </c>
      <c r="AP1794">
        <v>4.683184537909999</v>
      </c>
      <c r="AQ1794">
        <v>4.6188247992799996</v>
      </c>
      <c r="AR1794">
        <v>4.4168617811199997</v>
      </c>
      <c r="AS1794">
        <v>4.3142059288599999</v>
      </c>
      <c r="AT1794">
        <v>4.36220302058</v>
      </c>
      <c r="AU1794">
        <v>4.4053814655600005</v>
      </c>
      <c r="AV1794">
        <v>4.155877135559999</v>
      </c>
      <c r="AW1794">
        <v>4.2380097558300003</v>
      </c>
      <c r="AX1794">
        <v>4.24658044216</v>
      </c>
      <c r="AY1794">
        <v>4.3213215326199999</v>
      </c>
      <c r="AZ1794">
        <v>4.3748755991300001</v>
      </c>
    </row>
    <row r="1795" spans="11:52" ht="14.4">
      <c r="K1795" t="s">
        <v>2703</v>
      </c>
      <c r="L1795" t="s">
        <v>2702</v>
      </c>
      <c r="M1795" t="s">
        <v>14</v>
      </c>
      <c r="N1795" t="s">
        <v>80</v>
      </c>
      <c r="AG1795">
        <v>6.1804516091099995</v>
      </c>
      <c r="AH1795">
        <v>5.8159321177200001</v>
      </c>
      <c r="AI1795">
        <v>5.6074806429499997</v>
      </c>
      <c r="AJ1795">
        <v>5.6073440753599995</v>
      </c>
      <c r="AK1795">
        <v>5.9173063469600002</v>
      </c>
      <c r="AL1795">
        <v>5.9641983960100005</v>
      </c>
      <c r="AM1795">
        <v>5.8239352630300001</v>
      </c>
      <c r="AN1795">
        <v>5.8984194718000005</v>
      </c>
      <c r="AO1795">
        <v>5.9566855352200001</v>
      </c>
      <c r="AP1795">
        <v>5.7020858615900005</v>
      </c>
      <c r="AQ1795">
        <v>4.2462449115499998</v>
      </c>
      <c r="AR1795">
        <v>4.1057694300199996</v>
      </c>
      <c r="AS1795">
        <v>3.9887562229100002</v>
      </c>
      <c r="AT1795">
        <v>3.8220599255200001</v>
      </c>
      <c r="AU1795">
        <v>3.8170283315299991</v>
      </c>
      <c r="AV1795">
        <v>4.0291978877999997</v>
      </c>
      <c r="AW1795">
        <v>2.6687026742600004</v>
      </c>
      <c r="AX1795">
        <v>2.6849732960300003</v>
      </c>
      <c r="AY1795">
        <v>2.7723069280599999</v>
      </c>
      <c r="AZ1795">
        <v>2.8156360953099999</v>
      </c>
    </row>
    <row r="1796" spans="11:52" ht="14.4">
      <c r="K1796" t="s">
        <v>2704</v>
      </c>
      <c r="L1796" t="s">
        <v>2702</v>
      </c>
      <c r="M1796" t="s">
        <v>92</v>
      </c>
      <c r="N1796" t="s">
        <v>80</v>
      </c>
      <c r="AG1796">
        <v>0.6586010839554145</v>
      </c>
      <c r="AH1796">
        <v>0.66570252582063616</v>
      </c>
      <c r="AI1796">
        <v>0.66601083955414664</v>
      </c>
      <c r="AJ1796">
        <v>0.63838684937110124</v>
      </c>
      <c r="AK1796">
        <v>0.64958380202474697</v>
      </c>
      <c r="AL1796">
        <v>0.7226771653543308</v>
      </c>
      <c r="AM1796">
        <v>0.72305808364863478</v>
      </c>
      <c r="AN1796">
        <v>0.74211575825749054</v>
      </c>
      <c r="AO1796">
        <v>0.75683607730851821</v>
      </c>
      <c r="AP1796">
        <v>0.73787197054913589</v>
      </c>
      <c r="AQ1796">
        <v>0.72510941814091445</v>
      </c>
      <c r="AR1796">
        <v>0.6570891706718478</v>
      </c>
      <c r="AS1796">
        <v>0.56928060128847524</v>
      </c>
      <c r="AT1796">
        <v>0.54508078535637594</v>
      </c>
      <c r="AU1796">
        <v>0.53838582677165359</v>
      </c>
      <c r="AV1796">
        <v>0.37569332242560594</v>
      </c>
      <c r="AW1796">
        <v>0.36592136210246445</v>
      </c>
      <c r="AX1796">
        <v>0.42316392269148179</v>
      </c>
      <c r="AY1796">
        <v>0.41560844667143881</v>
      </c>
      <c r="AZ1796">
        <v>0.36659576643828606</v>
      </c>
    </row>
    <row r="1797" spans="11:52" ht="14.4">
      <c r="K1797" t="s">
        <v>2705</v>
      </c>
      <c r="L1797" t="s">
        <v>2702</v>
      </c>
      <c r="M1797" t="s">
        <v>15</v>
      </c>
      <c r="N1797" t="s">
        <v>80</v>
      </c>
      <c r="AE1797" t="s">
        <v>6079</v>
      </c>
      <c r="AF1797" t="s">
        <v>6079</v>
      </c>
      <c r="AG1797">
        <v>3.7680669999999998</v>
      </c>
      <c r="AH1797">
        <v>3.6290629999999999</v>
      </c>
      <c r="AI1797">
        <v>3.5471729999999999</v>
      </c>
      <c r="AJ1797">
        <v>3.3057289999999999</v>
      </c>
      <c r="AK1797">
        <v>3.2799649999999998</v>
      </c>
      <c r="AL1797">
        <v>2.4075940619999998</v>
      </c>
      <c r="AM1797">
        <v>2.2456770549999998</v>
      </c>
      <c r="AN1797">
        <v>1.832114346</v>
      </c>
      <c r="AO1797">
        <v>1.830661052</v>
      </c>
      <c r="AP1797">
        <v>1.763263757</v>
      </c>
      <c r="AQ1797">
        <v>1.2862761389999999</v>
      </c>
      <c r="AR1797">
        <v>0.93895269800000003</v>
      </c>
      <c r="AS1797">
        <v>0.87709336269000004</v>
      </c>
      <c r="AT1797">
        <v>0.83711203100999998</v>
      </c>
      <c r="AU1797">
        <v>0.77116860399999998</v>
      </c>
      <c r="AV1797">
        <v>0.74913109700000002</v>
      </c>
      <c r="AW1797">
        <v>0.71749909999999995</v>
      </c>
      <c r="AX1797">
        <v>0.69169423500000005</v>
      </c>
      <c r="AY1797">
        <v>0.61754678500000004</v>
      </c>
      <c r="AZ1797">
        <v>0.59255921300000003</v>
      </c>
    </row>
    <row r="1798" spans="11:52" ht="14.4">
      <c r="K1798" t="s">
        <v>2706</v>
      </c>
      <c r="L1798" t="s">
        <v>2702</v>
      </c>
      <c r="M1798" t="s">
        <v>91</v>
      </c>
      <c r="N1798" t="s">
        <v>80</v>
      </c>
      <c r="AG1798">
        <v>0.79903041814588027</v>
      </c>
      <c r="AH1798">
        <v>0.86447242323260132</v>
      </c>
      <c r="AI1798">
        <v>0.83774949573907664</v>
      </c>
      <c r="AJ1798">
        <v>0.83638044446630977</v>
      </c>
      <c r="AK1798">
        <v>0.79042378712653771</v>
      </c>
      <c r="AL1798">
        <v>0.79473754330590884</v>
      </c>
      <c r="AM1798">
        <v>0.77437931711526453</v>
      </c>
      <c r="AN1798">
        <v>0.8778164557579452</v>
      </c>
      <c r="AO1798">
        <v>0.92736286325211348</v>
      </c>
      <c r="AP1798">
        <v>0.94190023560106717</v>
      </c>
      <c r="AQ1798">
        <v>0.90761041647381835</v>
      </c>
      <c r="AR1798">
        <v>0.88983988217072962</v>
      </c>
      <c r="AS1798">
        <v>0.8862203903589746</v>
      </c>
      <c r="AT1798">
        <v>0.82972477185819948</v>
      </c>
      <c r="AU1798">
        <v>0.8151499318505846</v>
      </c>
      <c r="AV1798">
        <v>0.81900379204677387</v>
      </c>
      <c r="AW1798">
        <v>0.84220021075259666</v>
      </c>
      <c r="AX1798">
        <v>0.86041285759413699</v>
      </c>
      <c r="AY1798">
        <v>0.87327579197994987</v>
      </c>
      <c r="AZ1798">
        <v>0.89094596501375189</v>
      </c>
    </row>
    <row r="1799" spans="11:52" ht="14.4">
      <c r="K1799" t="s">
        <v>2707</v>
      </c>
      <c r="L1799" t="s">
        <v>2702</v>
      </c>
      <c r="M1799" t="s">
        <v>16</v>
      </c>
      <c r="N1799" t="s">
        <v>80</v>
      </c>
      <c r="AG1799">
        <v>8.0478046952565183</v>
      </c>
      <c r="AH1799">
        <v>7.9519907582462803</v>
      </c>
      <c r="AI1799">
        <v>7.8821011792965185</v>
      </c>
      <c r="AJ1799">
        <v>7.8556376429023906</v>
      </c>
      <c r="AK1799">
        <v>8.427064704364982</v>
      </c>
      <c r="AL1799">
        <v>8.9172051865688111</v>
      </c>
      <c r="AM1799">
        <v>8.9654277248503487</v>
      </c>
      <c r="AN1799">
        <v>9.2339906094018005</v>
      </c>
      <c r="AO1799">
        <v>8.9970631144527999</v>
      </c>
      <c r="AP1799">
        <v>8.7087472996246706</v>
      </c>
      <c r="AQ1799">
        <v>8.7922177880985597</v>
      </c>
      <c r="AR1799">
        <v>8.2183169951629012</v>
      </c>
      <c r="AS1799">
        <v>8.0876226237710416</v>
      </c>
      <c r="AT1799">
        <v>7.9529480735232001</v>
      </c>
      <c r="AU1799">
        <v>7.7556630261885005</v>
      </c>
      <c r="AV1799">
        <v>7.3737224090105693</v>
      </c>
      <c r="AW1799">
        <v>7.5525094700316204</v>
      </c>
      <c r="AX1799">
        <v>7.80445756712568</v>
      </c>
      <c r="AY1799">
        <v>7.5995550320755996</v>
      </c>
      <c r="AZ1799">
        <v>7.6373982440821999</v>
      </c>
    </row>
    <row r="1800" spans="11:52" ht="14.4">
      <c r="K1800" t="s">
        <v>2708</v>
      </c>
      <c r="L1800" t="s">
        <v>2702</v>
      </c>
      <c r="M1800" t="s">
        <v>17</v>
      </c>
      <c r="N1800" t="s">
        <v>80</v>
      </c>
      <c r="AG1800">
        <v>2.0029315359976958</v>
      </c>
      <c r="AH1800">
        <v>1.9527822022013508</v>
      </c>
      <c r="AI1800">
        <v>1.922759991809756</v>
      </c>
      <c r="AJ1800">
        <v>1.8729555856775748</v>
      </c>
      <c r="AK1800">
        <v>1.9093120556820311</v>
      </c>
      <c r="AL1800">
        <v>1.9722627407911328</v>
      </c>
      <c r="AM1800">
        <v>2.0393780747213346</v>
      </c>
      <c r="AN1800">
        <v>1.9908408793734629</v>
      </c>
      <c r="AO1800">
        <v>1.903529135187501</v>
      </c>
      <c r="AP1800">
        <v>2.0227377182431883</v>
      </c>
      <c r="AQ1800">
        <v>1.8468935195199032</v>
      </c>
      <c r="AR1800">
        <v>1.6976433070719703</v>
      </c>
      <c r="AS1800">
        <v>1.5004118824654813</v>
      </c>
      <c r="AT1800">
        <v>1.4862266641036672</v>
      </c>
      <c r="AU1800">
        <v>1.4581428295663283</v>
      </c>
      <c r="AV1800">
        <v>1.4092220354050966</v>
      </c>
      <c r="AW1800">
        <v>1.334662805112439</v>
      </c>
      <c r="AX1800">
        <v>1.2561774271316164</v>
      </c>
      <c r="AY1800">
        <v>1.1934227877150636</v>
      </c>
      <c r="AZ1800">
        <v>1.1918505841726039</v>
      </c>
    </row>
    <row r="1801" spans="11:52" ht="14.4">
      <c r="K1801" t="s">
        <v>2709</v>
      </c>
      <c r="L1801" t="s">
        <v>2702</v>
      </c>
      <c r="M1801" t="s">
        <v>97</v>
      </c>
      <c r="N1801" t="s">
        <v>80</v>
      </c>
      <c r="O1801" t="s">
        <v>6079</v>
      </c>
      <c r="P1801" t="s">
        <v>6079</v>
      </c>
      <c r="Q1801" t="s">
        <v>6079</v>
      </c>
      <c r="R1801" t="s">
        <v>6079</v>
      </c>
      <c r="S1801" t="s">
        <v>6079</v>
      </c>
      <c r="T1801" t="s">
        <v>6079</v>
      </c>
      <c r="AG1801">
        <v>0.28271694163384498</v>
      </c>
      <c r="AH1801">
        <v>0.2671754974731495</v>
      </c>
      <c r="AI1801">
        <v>0.2532617940825142</v>
      </c>
      <c r="AJ1801">
        <v>0.2208535198033309</v>
      </c>
      <c r="AK1801">
        <v>0.21262275410153791</v>
      </c>
      <c r="AL1801">
        <v>0.22629578229880384</v>
      </c>
      <c r="AM1801">
        <v>0.2065248380515928</v>
      </c>
      <c r="AN1801">
        <v>0.206251705747</v>
      </c>
      <c r="AO1801">
        <v>0.15848770387</v>
      </c>
      <c r="AP1801">
        <v>0.14306488698</v>
      </c>
      <c r="AQ1801">
        <v>0.12908312556999998</v>
      </c>
      <c r="AR1801">
        <v>0.1046963367609</v>
      </c>
      <c r="AS1801">
        <v>9.7774224170199986E-2</v>
      </c>
      <c r="AT1801">
        <v>9.1796380585000004E-2</v>
      </c>
      <c r="AU1801">
        <v>8.1522744074799994E-2</v>
      </c>
      <c r="AV1801">
        <v>7.7689817283400006E-2</v>
      </c>
      <c r="AW1801">
        <v>7.9334124687200011E-2</v>
      </c>
      <c r="AX1801">
        <v>8.3684227551899998E-2</v>
      </c>
      <c r="AY1801">
        <v>0.1004766491861</v>
      </c>
      <c r="AZ1801">
        <v>0.1109539396343</v>
      </c>
    </row>
    <row r="1802" spans="11:52" ht="14.4">
      <c r="K1802" t="s">
        <v>2710</v>
      </c>
      <c r="L1802" t="s">
        <v>2702</v>
      </c>
      <c r="M1802" t="s">
        <v>18</v>
      </c>
      <c r="N1802" t="s">
        <v>80</v>
      </c>
      <c r="AG1802">
        <v>46.555562696210004</v>
      </c>
      <c r="AH1802">
        <v>45.56198052429</v>
      </c>
      <c r="AI1802">
        <v>45.615667511349997</v>
      </c>
      <c r="AJ1802">
        <v>43.911202974680002</v>
      </c>
      <c r="AK1802">
        <v>43.384765546250001</v>
      </c>
      <c r="AL1802">
        <v>43.840589950259996</v>
      </c>
      <c r="AM1802">
        <v>41.364346881129997</v>
      </c>
      <c r="AN1802">
        <v>36.927460300669999</v>
      </c>
      <c r="AO1802">
        <v>43.754042310540001</v>
      </c>
      <c r="AP1802">
        <v>44.862337532010002</v>
      </c>
      <c r="AQ1802">
        <v>44.706754617039998</v>
      </c>
      <c r="AR1802">
        <v>45.413380292480007</v>
      </c>
      <c r="AS1802">
        <v>44.77576933161</v>
      </c>
      <c r="AT1802">
        <v>43.653938360080005</v>
      </c>
      <c r="AU1802">
        <v>44.651363534979993</v>
      </c>
      <c r="AV1802">
        <v>42.464344349000001</v>
      </c>
      <c r="AW1802">
        <v>43.041820045999998</v>
      </c>
      <c r="AX1802">
        <v>44.950628987000002</v>
      </c>
      <c r="AY1802">
        <v>45.935287756999998</v>
      </c>
      <c r="AZ1802">
        <v>46.171887951999999</v>
      </c>
    </row>
    <row r="1803" spans="11:52" ht="14.4">
      <c r="K1803" t="s">
        <v>2711</v>
      </c>
      <c r="L1803" t="s">
        <v>2702</v>
      </c>
      <c r="M1803" t="s">
        <v>34</v>
      </c>
      <c r="N1803" t="s">
        <v>80</v>
      </c>
      <c r="AG1803">
        <v>256.4847734201652</v>
      </c>
      <c r="AH1803">
        <v>247.06837237485905</v>
      </c>
      <c r="AI1803">
        <v>240.49620725122668</v>
      </c>
      <c r="AJ1803">
        <v>233.14956558339588</v>
      </c>
      <c r="AK1803">
        <v>202.28045939043488</v>
      </c>
      <c r="AL1803">
        <v>202.24876690276892</v>
      </c>
      <c r="AM1803">
        <v>193.18907830095372</v>
      </c>
      <c r="AN1803">
        <v>177.11737276715726</v>
      </c>
      <c r="AO1803">
        <v>184.45572261968724</v>
      </c>
      <c r="AP1803">
        <v>169.31771158291929</v>
      </c>
      <c r="AQ1803">
        <v>161.423842593827</v>
      </c>
      <c r="AR1803">
        <v>153.7443956336229</v>
      </c>
      <c r="AS1803">
        <v>150.88498137620255</v>
      </c>
      <c r="AT1803">
        <v>145.45539923653334</v>
      </c>
      <c r="AU1803">
        <v>143.03850234184017</v>
      </c>
      <c r="AV1803">
        <v>136.88683375739092</v>
      </c>
      <c r="AW1803">
        <v>138.37332882071902</v>
      </c>
      <c r="AX1803">
        <v>141.5566707663753</v>
      </c>
      <c r="AY1803">
        <v>142.4186924413585</v>
      </c>
      <c r="AZ1803">
        <v>141.32987868514735</v>
      </c>
    </row>
    <row r="1804" spans="11:52" ht="14.4">
      <c r="K1804" t="s">
        <v>2712</v>
      </c>
      <c r="L1804" t="s">
        <v>2702</v>
      </c>
      <c r="M1804" t="s">
        <v>19</v>
      </c>
      <c r="N1804" t="s">
        <v>80</v>
      </c>
      <c r="AG1804">
        <v>2.2940427780000001</v>
      </c>
      <c r="AH1804">
        <v>2.28426215</v>
      </c>
      <c r="AI1804">
        <v>2.2704768413099998</v>
      </c>
      <c r="AJ1804">
        <v>2.2391031368200003</v>
      </c>
      <c r="AK1804">
        <v>2.672175433</v>
      </c>
      <c r="AL1804">
        <v>2.8350999681600002</v>
      </c>
      <c r="AM1804">
        <v>2.9839745395800001</v>
      </c>
      <c r="AN1804">
        <v>2.9656451440799998</v>
      </c>
      <c r="AO1804">
        <v>2.8031023077600001</v>
      </c>
      <c r="AP1804">
        <v>2.7433187453299999</v>
      </c>
      <c r="AQ1804">
        <v>2.73323613715</v>
      </c>
      <c r="AR1804">
        <v>2.7278140837799998</v>
      </c>
      <c r="AS1804">
        <v>2.7322710340299996</v>
      </c>
      <c r="AT1804">
        <v>2.6247587234011558</v>
      </c>
      <c r="AU1804">
        <v>2.5783703183299997</v>
      </c>
      <c r="AV1804">
        <v>2.5275480721800001</v>
      </c>
      <c r="AW1804">
        <v>2.5944692092700001</v>
      </c>
      <c r="AX1804">
        <v>2.7245993683699998</v>
      </c>
      <c r="AY1804">
        <v>2.8341578870899999</v>
      </c>
      <c r="AZ1804">
        <v>3.0474183421399998</v>
      </c>
    </row>
    <row r="1805" spans="11:52" ht="14.4">
      <c r="K1805" t="s">
        <v>2713</v>
      </c>
      <c r="L1805" t="s">
        <v>2702</v>
      </c>
      <c r="M1805" t="s">
        <v>20</v>
      </c>
      <c r="N1805" t="s">
        <v>80</v>
      </c>
      <c r="AG1805">
        <v>55.333732261569999</v>
      </c>
      <c r="AH1805">
        <v>54.778181181829993</v>
      </c>
      <c r="AI1805">
        <v>54.811828767989994</v>
      </c>
      <c r="AJ1805">
        <v>53.234848581820003</v>
      </c>
      <c r="AK1805">
        <v>53.214576672139998</v>
      </c>
      <c r="AL1805">
        <v>54.140825631650003</v>
      </c>
      <c r="AM1805">
        <v>51.655907795759994</v>
      </c>
      <c r="AN1805">
        <v>49.25266136322</v>
      </c>
      <c r="AO1805">
        <v>48.945219316150002</v>
      </c>
      <c r="AP1805">
        <v>47.740594912340001</v>
      </c>
      <c r="AQ1805">
        <v>47.188354165060005</v>
      </c>
      <c r="AR1805">
        <v>45.98729619158</v>
      </c>
      <c r="AS1805">
        <v>45.121652057039995</v>
      </c>
      <c r="AT1805">
        <v>43.885172411369993</v>
      </c>
      <c r="AU1805">
        <v>42.123224435909997</v>
      </c>
      <c r="AV1805">
        <v>41.587148231630003</v>
      </c>
      <c r="AW1805">
        <v>41.978424271769995</v>
      </c>
      <c r="AX1805">
        <v>42.762801542530006</v>
      </c>
      <c r="AY1805">
        <v>43.065302490119997</v>
      </c>
      <c r="AZ1805">
        <v>42.7343347403</v>
      </c>
    </row>
    <row r="1806" spans="11:52" ht="14.4">
      <c r="K1806" t="s">
        <v>2714</v>
      </c>
      <c r="L1806" t="s">
        <v>2702</v>
      </c>
      <c r="M1806" t="s">
        <v>21</v>
      </c>
      <c r="N1806" t="s">
        <v>80</v>
      </c>
      <c r="AG1806">
        <v>32.928673289565289</v>
      </c>
      <c r="AH1806">
        <v>30.991205724045169</v>
      </c>
      <c r="AI1806">
        <v>31.303248388720565</v>
      </c>
      <c r="AJ1806">
        <v>31.406571338817475</v>
      </c>
      <c r="AK1806">
        <v>30.056261218196319</v>
      </c>
      <c r="AL1806">
        <v>30.29003327097961</v>
      </c>
      <c r="AM1806">
        <v>29.194677040090912</v>
      </c>
      <c r="AN1806">
        <v>29.40844166336927</v>
      </c>
    </row>
    <row r="1807" spans="11:52" ht="14.4">
      <c r="K1807" t="s">
        <v>2715</v>
      </c>
      <c r="L1807" t="s">
        <v>2702</v>
      </c>
      <c r="M1807" t="s">
        <v>22</v>
      </c>
      <c r="N1807" t="s">
        <v>80</v>
      </c>
      <c r="AG1807">
        <v>40.065047814000003</v>
      </c>
      <c r="AH1807">
        <v>36.918310712999997</v>
      </c>
      <c r="AI1807">
        <v>35.721485747999999</v>
      </c>
      <c r="AJ1807">
        <v>34.411572987410004</v>
      </c>
      <c r="AK1807">
        <v>33.928467775709997</v>
      </c>
      <c r="AL1807">
        <v>31.143852823</v>
      </c>
      <c r="AM1807">
        <v>30.570691768</v>
      </c>
      <c r="AN1807">
        <v>25.650257738000001</v>
      </c>
      <c r="AO1807">
        <v>25.556682173999999</v>
      </c>
      <c r="AP1807">
        <v>12.67938796</v>
      </c>
      <c r="AQ1807">
        <v>8.0964258789999999</v>
      </c>
      <c r="AR1807">
        <v>4.8861505840000001</v>
      </c>
      <c r="AS1807">
        <v>4.8146479170000003</v>
      </c>
      <c r="AT1807">
        <v>4.4218078209999998</v>
      </c>
      <c r="AU1807">
        <v>4.4024639490000004</v>
      </c>
      <c r="AV1807">
        <v>4.3515211120000004</v>
      </c>
      <c r="AW1807">
        <v>4.2822245710000004</v>
      </c>
      <c r="AX1807">
        <v>4.0531959349999997</v>
      </c>
      <c r="AY1807">
        <v>3.5729374580000002</v>
      </c>
      <c r="AZ1807">
        <v>2.7032423470000002</v>
      </c>
    </row>
    <row r="1808" spans="11:52" ht="14.4">
      <c r="K1808" t="s">
        <v>2716</v>
      </c>
      <c r="L1808" t="s">
        <v>2702</v>
      </c>
      <c r="M1808" t="s">
        <v>90</v>
      </c>
      <c r="N1808" t="s">
        <v>80</v>
      </c>
      <c r="AG1808">
        <v>0.68990346782130263</v>
      </c>
      <c r="AH1808">
        <v>0.65021236332851173</v>
      </c>
      <c r="AI1808">
        <v>0.63151743920658499</v>
      </c>
      <c r="AJ1808">
        <v>0.64441979132199745</v>
      </c>
      <c r="AK1808">
        <v>0.61073517256048782</v>
      </c>
      <c r="AL1808">
        <v>0.72449564429386593</v>
      </c>
      <c r="AM1808">
        <v>0.77464832918017601</v>
      </c>
      <c r="AN1808">
        <v>0.8079008726757505</v>
      </c>
      <c r="AO1808">
        <v>0.80292965997886523</v>
      </c>
      <c r="AP1808">
        <v>0.81308772295596221</v>
      </c>
      <c r="AQ1808">
        <v>0.80829705176728228</v>
      </c>
      <c r="AR1808">
        <v>0.74573126092394482</v>
      </c>
      <c r="AS1808">
        <v>0.73142913240691843</v>
      </c>
      <c r="AT1808">
        <v>0.71582111511678859</v>
      </c>
      <c r="AU1808">
        <v>0.64586948601940464</v>
      </c>
      <c r="AV1808">
        <v>0.59295459669209838</v>
      </c>
      <c r="AW1808">
        <v>0.57131869864999996</v>
      </c>
      <c r="AX1808">
        <v>0.55419115495000004</v>
      </c>
      <c r="AY1808">
        <v>0.53779532788999995</v>
      </c>
      <c r="AZ1808">
        <v>0.52684766448999998</v>
      </c>
    </row>
    <row r="1809" spans="11:52" ht="14.4">
      <c r="K1809" t="s">
        <v>2717</v>
      </c>
      <c r="L1809" t="s">
        <v>2702</v>
      </c>
      <c r="M1809" t="s">
        <v>23</v>
      </c>
      <c r="N1809" t="s">
        <v>80</v>
      </c>
      <c r="AG1809">
        <v>1.8416145507086119</v>
      </c>
      <c r="AH1809">
        <v>1.7802688962769413</v>
      </c>
      <c r="AI1809">
        <v>1.7786031803362898</v>
      </c>
      <c r="AJ1809">
        <v>1.7313919557831361</v>
      </c>
      <c r="AK1809">
        <v>1.6573563857119047</v>
      </c>
      <c r="AL1809">
        <v>1.8173303210163221</v>
      </c>
      <c r="AM1809">
        <v>1.6941944439498813</v>
      </c>
      <c r="AN1809">
        <v>1.70085183810767</v>
      </c>
      <c r="AO1809">
        <v>1.9827834182563937</v>
      </c>
      <c r="AP1809">
        <v>1.9615099656278432</v>
      </c>
      <c r="AQ1809">
        <v>1.9142366751964239</v>
      </c>
      <c r="AR1809">
        <v>2.0229583291096724</v>
      </c>
      <c r="AS1809">
        <v>2.036365444376234</v>
      </c>
      <c r="AT1809">
        <v>2.1214653623925801</v>
      </c>
      <c r="AU1809">
        <v>2.0612500574091621</v>
      </c>
      <c r="AV1809">
        <v>1.9508969417142712</v>
      </c>
      <c r="AW1809">
        <v>1.9466283408458496</v>
      </c>
      <c r="AX1809">
        <v>1.7736738093324007</v>
      </c>
      <c r="AY1809">
        <v>1.6865848736456994</v>
      </c>
      <c r="AZ1809">
        <v>1.6248851344043886</v>
      </c>
    </row>
    <row r="1810" spans="11:52" ht="14.4">
      <c r="K1810" t="s">
        <v>2718</v>
      </c>
      <c r="L1810" t="s">
        <v>2702</v>
      </c>
      <c r="M1810" t="s">
        <v>24</v>
      </c>
      <c r="N1810" t="s">
        <v>80</v>
      </c>
      <c r="AG1810">
        <v>5.8494188696933955</v>
      </c>
      <c r="AH1810">
        <v>5.6565600459060636</v>
      </c>
      <c r="AI1810">
        <v>5.2972079467238986</v>
      </c>
      <c r="AJ1810">
        <v>4.7598480866770378</v>
      </c>
      <c r="AK1810">
        <v>4.6639933712573791</v>
      </c>
      <c r="AL1810">
        <v>5.0182401554859846</v>
      </c>
      <c r="AM1810">
        <v>5.0023016753798872</v>
      </c>
      <c r="AN1810">
        <v>4.9207644391013314</v>
      </c>
      <c r="AO1810">
        <v>4.3728569803131236</v>
      </c>
      <c r="AP1810">
        <v>3.9421948887535807</v>
      </c>
      <c r="AQ1810">
        <v>3.7604273812755471</v>
      </c>
      <c r="AR1810">
        <v>3.2966655455164542</v>
      </c>
      <c r="AS1810">
        <v>3.4192283348787922</v>
      </c>
      <c r="AT1810">
        <v>2.9560915068889222</v>
      </c>
      <c r="AU1810">
        <v>2.229480667982171</v>
      </c>
      <c r="AV1810">
        <v>1.67068928862</v>
      </c>
      <c r="AW1810">
        <v>1.9882641422184719</v>
      </c>
      <c r="AX1810">
        <v>2.0838280816861294</v>
      </c>
      <c r="AY1810">
        <v>2.2167357026405177</v>
      </c>
      <c r="AZ1810">
        <v>2.0790009973500001</v>
      </c>
    </row>
    <row r="1811" spans="11:52" ht="14.4">
      <c r="K1811" t="s">
        <v>2719</v>
      </c>
      <c r="L1811" t="s">
        <v>2702</v>
      </c>
      <c r="M1811" t="s">
        <v>1386</v>
      </c>
      <c r="N1811" t="s">
        <v>80</v>
      </c>
      <c r="O1811" t="s">
        <v>6079</v>
      </c>
      <c r="P1811" t="s">
        <v>6079</v>
      </c>
      <c r="Q1811" t="s">
        <v>6079</v>
      </c>
      <c r="R1811" t="s">
        <v>6079</v>
      </c>
      <c r="S1811" t="s">
        <v>6079</v>
      </c>
      <c r="T1811" t="s">
        <v>6079</v>
      </c>
      <c r="U1811" t="s">
        <v>6079</v>
      </c>
      <c r="V1811" t="s">
        <v>6079</v>
      </c>
      <c r="W1811" t="s">
        <v>6079</v>
      </c>
      <c r="X1811" t="s">
        <v>6079</v>
      </c>
      <c r="Y1811" t="s">
        <v>6079</v>
      </c>
      <c r="Z1811" t="s">
        <v>6079</v>
      </c>
      <c r="AA1811" t="s">
        <v>6079</v>
      </c>
      <c r="AG1811">
        <v>0.15213872265454545</v>
      </c>
      <c r="AH1811">
        <v>0.15901677390261112</v>
      </c>
      <c r="AI1811">
        <v>0.18101252185788305</v>
      </c>
      <c r="AJ1811">
        <v>0.17259246161266573</v>
      </c>
      <c r="AK1811">
        <v>0.14039989143316198</v>
      </c>
      <c r="AL1811">
        <v>0.14773012246460748</v>
      </c>
      <c r="AM1811">
        <v>0.13134438148582001</v>
      </c>
      <c r="AN1811">
        <v>0.11592955367713004</v>
      </c>
      <c r="AO1811">
        <v>0.11942904908845375</v>
      </c>
      <c r="AP1811">
        <v>0.11143473062116042</v>
      </c>
      <c r="AQ1811">
        <v>9.9686596434724981E-2</v>
      </c>
      <c r="AR1811">
        <v>0.10039960384823848</v>
      </c>
      <c r="AS1811">
        <v>9.9483633035211266E-2</v>
      </c>
      <c r="AT1811">
        <v>0.10188501961843052</v>
      </c>
      <c r="AU1811">
        <v>9.5024415855216468E-2</v>
      </c>
      <c r="AV1811">
        <v>9.110522860066006E-2</v>
      </c>
      <c r="AW1811">
        <v>9.9917767289278481E-2</v>
      </c>
      <c r="AX1811">
        <v>0.1093018826832549</v>
      </c>
      <c r="AY1811">
        <v>0.11728217867494824</v>
      </c>
      <c r="AZ1811">
        <v>0.1325946245116279</v>
      </c>
    </row>
    <row r="1812" spans="11:52" ht="14.4">
      <c r="K1812" t="s">
        <v>2720</v>
      </c>
      <c r="L1812" t="s">
        <v>2702</v>
      </c>
      <c r="M1812" t="s">
        <v>25</v>
      </c>
      <c r="N1812" t="s">
        <v>80</v>
      </c>
      <c r="AG1812">
        <v>34.069875967000002</v>
      </c>
      <c r="AH1812">
        <v>32.684467818000002</v>
      </c>
      <c r="AI1812">
        <v>28.273251714000001</v>
      </c>
      <c r="AJ1812">
        <v>26.254737604999999</v>
      </c>
      <c r="AK1812">
        <v>26.064950551999999</v>
      </c>
      <c r="AL1812">
        <v>26.314569551999998</v>
      </c>
      <c r="AM1812">
        <v>23.476280177</v>
      </c>
      <c r="AN1812">
        <v>18.950939879</v>
      </c>
      <c r="AO1812">
        <v>20.583357609</v>
      </c>
      <c r="AP1812">
        <v>20.375959301000002</v>
      </c>
      <c r="AQ1812">
        <v>20.168353250999999</v>
      </c>
      <c r="AR1812">
        <v>18.404113672000001</v>
      </c>
      <c r="AS1812">
        <v>17.939354495</v>
      </c>
      <c r="AT1812">
        <v>15.689561656</v>
      </c>
      <c r="AU1812">
        <v>15.561529643</v>
      </c>
      <c r="AV1812">
        <v>13.49811616</v>
      </c>
      <c r="AW1812">
        <v>13.472801302000001</v>
      </c>
      <c r="AX1812">
        <v>13.005035435</v>
      </c>
      <c r="AY1812">
        <v>12.978264927</v>
      </c>
      <c r="AZ1812">
        <v>12.619151567999999</v>
      </c>
    </row>
    <row r="1813" spans="11:52" ht="14.4">
      <c r="K1813" t="s">
        <v>5682</v>
      </c>
      <c r="L1813" t="s">
        <v>2702</v>
      </c>
      <c r="M1813" t="s">
        <v>5610</v>
      </c>
      <c r="N1813" t="s">
        <v>80</v>
      </c>
      <c r="AO1813">
        <v>0.15612680157181572</v>
      </c>
      <c r="AP1813" t="s">
        <v>6079</v>
      </c>
      <c r="AQ1813" t="s">
        <v>6079</v>
      </c>
      <c r="AR1813" t="s">
        <v>6079</v>
      </c>
      <c r="AS1813" t="s">
        <v>6079</v>
      </c>
      <c r="AT1813">
        <v>0.20165143385644249</v>
      </c>
      <c r="AU1813">
        <v>0.13430312382268486</v>
      </c>
      <c r="AV1813">
        <v>0.1053543118887382</v>
      </c>
      <c r="AW1813">
        <v>0.12517184837276726</v>
      </c>
      <c r="AX1813">
        <v>0.12898979623803339</v>
      </c>
      <c r="AY1813">
        <v>0.15685747809168679</v>
      </c>
      <c r="AZ1813">
        <v>0.13189877946202661</v>
      </c>
    </row>
    <row r="1814" spans="11:52" ht="14.4">
      <c r="K1814" t="s">
        <v>2721</v>
      </c>
      <c r="L1814" t="s">
        <v>2702</v>
      </c>
      <c r="M1814" t="s">
        <v>98</v>
      </c>
      <c r="N1814" t="s">
        <v>80</v>
      </c>
      <c r="AG1814">
        <v>0.14723800000000001</v>
      </c>
      <c r="AH1814">
        <v>0.14818300000000001</v>
      </c>
      <c r="AI1814">
        <v>0.14264099999999999</v>
      </c>
      <c r="AJ1814">
        <v>0.13295599999999999</v>
      </c>
      <c r="AK1814">
        <v>0.128361</v>
      </c>
      <c r="AL1814">
        <v>0.13636400000000001</v>
      </c>
      <c r="AM1814">
        <v>0.13478899999999999</v>
      </c>
      <c r="AN1814">
        <v>0.12954499999999999</v>
      </c>
      <c r="AO1814">
        <v>0.11740399999999999</v>
      </c>
      <c r="AP1814">
        <v>0.109974</v>
      </c>
      <c r="AQ1814">
        <v>0.10253900000000001</v>
      </c>
      <c r="AR1814">
        <v>9.3881000000000006E-2</v>
      </c>
      <c r="AS1814">
        <v>8.1911999999999999E-2</v>
      </c>
      <c r="AT1814">
        <v>7.9755999999999994E-2</v>
      </c>
      <c r="AU1814">
        <v>6.7405999999999994E-2</v>
      </c>
      <c r="AV1814">
        <v>6.1677999999999997E-2</v>
      </c>
      <c r="AW1814">
        <v>7.0393999999999998E-2</v>
      </c>
      <c r="AX1814">
        <v>8.6050000000000001E-2</v>
      </c>
      <c r="AY1814">
        <v>9.1313000000000005E-2</v>
      </c>
      <c r="AZ1814">
        <v>0.102658</v>
      </c>
    </row>
    <row r="1815" spans="11:52" ht="14.4">
      <c r="K1815" t="s">
        <v>2722</v>
      </c>
      <c r="L1815" t="s">
        <v>2702</v>
      </c>
      <c r="M1815" t="s">
        <v>94</v>
      </c>
      <c r="N1815" t="s">
        <v>80</v>
      </c>
      <c r="AG1815">
        <v>0.43358048186999998</v>
      </c>
      <c r="AH1815">
        <v>0.43305541128000002</v>
      </c>
      <c r="AI1815">
        <v>0.46940148551999999</v>
      </c>
      <c r="AJ1815">
        <v>0.40238059584000002</v>
      </c>
      <c r="AK1815">
        <v>0.43026996647999999</v>
      </c>
      <c r="AL1815">
        <v>0.40213985620999998</v>
      </c>
      <c r="AM1815">
        <v>0.4418986209800001</v>
      </c>
      <c r="AN1815">
        <v>0.45013862571000002</v>
      </c>
      <c r="AO1815">
        <v>0.41952364986000001</v>
      </c>
      <c r="AP1815">
        <v>0.36447642338000003</v>
      </c>
      <c r="AQ1815">
        <v>0.32177154667000002</v>
      </c>
      <c r="AR1815">
        <v>0.33458495641999997</v>
      </c>
      <c r="AS1815">
        <v>0.32366551002000005</v>
      </c>
      <c r="AT1815">
        <v>0.31882731537999998</v>
      </c>
      <c r="AU1815">
        <v>0.29837492139000005</v>
      </c>
      <c r="AV1815">
        <v>0.29042330491000001</v>
      </c>
      <c r="AW1815">
        <v>0.30475235647000004</v>
      </c>
      <c r="AX1815">
        <v>0.33594849699000001</v>
      </c>
      <c r="AY1815">
        <v>0.40827758755999999</v>
      </c>
      <c r="AZ1815">
        <v>0.48648916323000002</v>
      </c>
    </row>
    <row r="1816" spans="11:52" ht="14.4">
      <c r="K1816" t="s">
        <v>2723</v>
      </c>
      <c r="L1816" t="s">
        <v>2702</v>
      </c>
      <c r="M1816" t="s">
        <v>99</v>
      </c>
      <c r="N1816" t="s">
        <v>80</v>
      </c>
      <c r="AG1816">
        <v>0.11149611399999999</v>
      </c>
      <c r="AH1816">
        <v>0.10785879299999999</v>
      </c>
      <c r="AI1816">
        <v>0.103713338</v>
      </c>
      <c r="AJ1816">
        <v>9.7380984000000004E-2</v>
      </c>
      <c r="AK1816">
        <v>9.2589638000000002E-2</v>
      </c>
      <c r="AL1816">
        <v>8.8627216999999994E-2</v>
      </c>
      <c r="AM1816">
        <v>8.3751051000000007E-2</v>
      </c>
      <c r="AN1816">
        <v>7.6954320000000007E-2</v>
      </c>
      <c r="AO1816">
        <v>7.5932134999999998E-2</v>
      </c>
      <c r="AP1816">
        <v>7.1661543999999994E-2</v>
      </c>
      <c r="AQ1816">
        <v>6.8965138999999995E-2</v>
      </c>
      <c r="AR1816">
        <v>0.12031529171999999</v>
      </c>
      <c r="AS1816">
        <v>0.1105297484</v>
      </c>
      <c r="AT1816">
        <v>0.10694911527000001</v>
      </c>
      <c r="AU1816">
        <v>9.1882854530000002E-2</v>
      </c>
      <c r="AV1816">
        <v>8.6775854269999994E-2</v>
      </c>
      <c r="AW1816">
        <v>8.6673432879999998E-2</v>
      </c>
      <c r="AX1816">
        <v>9.1656465470000004E-2</v>
      </c>
      <c r="AY1816">
        <v>9.1013234710000002E-2</v>
      </c>
      <c r="AZ1816">
        <v>9.5878253410000003E-2</v>
      </c>
    </row>
    <row r="1817" spans="11:52" ht="14.4">
      <c r="K1817" t="s">
        <v>2724</v>
      </c>
      <c r="L1817" t="s">
        <v>2702</v>
      </c>
      <c r="M1817" t="s">
        <v>26</v>
      </c>
      <c r="N1817" t="s">
        <v>80</v>
      </c>
      <c r="O1817" t="s">
        <v>6079</v>
      </c>
      <c r="P1817" t="s">
        <v>6079</v>
      </c>
      <c r="Q1817" t="s">
        <v>6079</v>
      </c>
      <c r="R1817" t="s">
        <v>6079</v>
      </c>
      <c r="S1817" t="s">
        <v>6079</v>
      </c>
      <c r="AG1817">
        <v>0.15130308669</v>
      </c>
      <c r="AH1817">
        <v>0.14645881097999999</v>
      </c>
      <c r="AI1817">
        <v>0.13533803133999997</v>
      </c>
      <c r="AJ1817">
        <v>0.13237224063</v>
      </c>
      <c r="AK1817">
        <v>0.12798578205</v>
      </c>
      <c r="AL1817">
        <v>0.15238489906</v>
      </c>
      <c r="AM1817">
        <v>0.15194512619</v>
      </c>
      <c r="AN1817">
        <v>0.16324644562000001</v>
      </c>
      <c r="AO1817">
        <v>0.16752855424000002</v>
      </c>
      <c r="AP1817">
        <v>0.17518805011999999</v>
      </c>
      <c r="AQ1817">
        <v>0.18128674306000001</v>
      </c>
      <c r="AR1817">
        <v>0.17055265687000001</v>
      </c>
      <c r="AS1817">
        <v>0.16664489800000001</v>
      </c>
      <c r="AT1817">
        <v>0.15372024702000001</v>
      </c>
      <c r="AU1817">
        <v>0.14845669349999996</v>
      </c>
      <c r="AV1817">
        <v>0.13388380035</v>
      </c>
      <c r="AW1817">
        <v>0.12730342438</v>
      </c>
      <c r="AX1817">
        <v>0.12777175928999998</v>
      </c>
      <c r="AY1817">
        <v>0.12462161009</v>
      </c>
      <c r="AZ1817">
        <v>0.10649187869</v>
      </c>
    </row>
    <row r="1818" spans="11:52" ht="14.4">
      <c r="K1818" t="s">
        <v>2725</v>
      </c>
      <c r="L1818" t="s">
        <v>2702</v>
      </c>
      <c r="M1818" t="s">
        <v>27</v>
      </c>
      <c r="N1818" t="s">
        <v>80</v>
      </c>
      <c r="AG1818">
        <v>7.4094346550000001</v>
      </c>
      <c r="AH1818">
        <v>7.2235725820000001</v>
      </c>
      <c r="AI1818">
        <v>7.13608237532</v>
      </c>
      <c r="AJ1818">
        <v>8.0421532702299992</v>
      </c>
      <c r="AK1818">
        <v>9.0159175047999991</v>
      </c>
      <c r="AL1818">
        <v>9.4703193104400007</v>
      </c>
      <c r="AM1818">
        <v>9.2879217806799996</v>
      </c>
      <c r="AN1818">
        <v>9.5669295889699999</v>
      </c>
      <c r="AO1818">
        <v>9.4710179582099983</v>
      </c>
      <c r="AP1818">
        <v>9.0136448968199989</v>
      </c>
      <c r="AQ1818">
        <v>9.0420459961800006</v>
      </c>
      <c r="AR1818">
        <v>8.8475305480999999</v>
      </c>
      <c r="AS1818">
        <v>8.49128503821</v>
      </c>
      <c r="AT1818">
        <v>8.0861237557900001</v>
      </c>
      <c r="AU1818">
        <v>7.81071739327</v>
      </c>
      <c r="AV1818">
        <v>7.9051359001200003</v>
      </c>
      <c r="AW1818">
        <v>7.8284538294299999</v>
      </c>
      <c r="AX1818">
        <v>8.5941458796500001</v>
      </c>
      <c r="AY1818">
        <v>8.7287359605400017</v>
      </c>
      <c r="AZ1818">
        <v>8.3547513894000005</v>
      </c>
    </row>
    <row r="1819" spans="11:52" ht="14.4">
      <c r="K1819" t="s">
        <v>2726</v>
      </c>
      <c r="L1819" t="s">
        <v>2702</v>
      </c>
      <c r="M1819" t="s">
        <v>28</v>
      </c>
      <c r="N1819" t="s">
        <v>80</v>
      </c>
      <c r="AG1819">
        <v>0.42438939910963874</v>
      </c>
      <c r="AH1819">
        <v>0.41755622418453031</v>
      </c>
      <c r="AI1819">
        <v>0.47923811486261159</v>
      </c>
      <c r="AJ1819">
        <v>0.48605237575782162</v>
      </c>
      <c r="AK1819">
        <v>0.39710685901476978</v>
      </c>
      <c r="AL1819">
        <v>0.41705595592008793</v>
      </c>
      <c r="AM1819">
        <v>0.36280626558446233</v>
      </c>
      <c r="AN1819">
        <v>0.39986114180109456</v>
      </c>
      <c r="AO1819">
        <v>0.55301615086789058</v>
      </c>
      <c r="AP1819" t="s">
        <v>6079</v>
      </c>
      <c r="AQ1819" t="s">
        <v>6079</v>
      </c>
      <c r="AR1819" t="s">
        <v>6079</v>
      </c>
      <c r="AS1819" t="s">
        <v>6079</v>
      </c>
      <c r="AT1819">
        <v>0.53160031328211821</v>
      </c>
      <c r="AU1819">
        <v>0.4838481876074755</v>
      </c>
      <c r="AV1819">
        <v>0.4976780303981434</v>
      </c>
      <c r="AW1819">
        <v>0.53619420782868177</v>
      </c>
      <c r="AX1819">
        <v>0.5435703751708818</v>
      </c>
      <c r="AY1819">
        <v>0.56252183276314027</v>
      </c>
      <c r="AZ1819">
        <v>0.56569276295538451</v>
      </c>
    </row>
    <row r="1820" spans="11:52" ht="14.4">
      <c r="K1820" t="s">
        <v>2727</v>
      </c>
      <c r="L1820" t="s">
        <v>2702</v>
      </c>
      <c r="M1820" t="s">
        <v>29</v>
      </c>
      <c r="N1820" t="s">
        <v>80</v>
      </c>
      <c r="AG1820">
        <v>2.815335811979724</v>
      </c>
      <c r="AH1820">
        <v>2.8126132605421685</v>
      </c>
      <c r="AI1820">
        <v>2.695931983006715</v>
      </c>
      <c r="AJ1820">
        <v>2.6632365908663784</v>
      </c>
      <c r="AK1820">
        <v>2.6065181099195716</v>
      </c>
      <c r="AL1820">
        <v>2.7462818018402153</v>
      </c>
      <c r="AM1820">
        <v>2.7033824211429329</v>
      </c>
      <c r="AN1820">
        <v>2.7201496543632255</v>
      </c>
      <c r="AO1820">
        <v>3.0019461219575128</v>
      </c>
      <c r="AP1820">
        <v>3.0575433446162692</v>
      </c>
      <c r="AQ1820">
        <v>2.9670875946490032</v>
      </c>
      <c r="AR1820">
        <v>2.7818422138832695</v>
      </c>
      <c r="AS1820">
        <v>2.7288691573359696</v>
      </c>
      <c r="AT1820">
        <v>2.6888970252004087</v>
      </c>
      <c r="AU1820">
        <v>2.7667540795742842</v>
      </c>
      <c r="AV1820">
        <v>3.0665169558622458</v>
      </c>
      <c r="AW1820">
        <v>3.1287218089935762</v>
      </c>
      <c r="AX1820">
        <v>3.3156508292781837</v>
      </c>
      <c r="AY1820">
        <v>3.2436915565110298</v>
      </c>
      <c r="AZ1820">
        <v>3.4776333284940661</v>
      </c>
    </row>
    <row r="1821" spans="11:52" ht="14.4">
      <c r="K1821" t="s">
        <v>2728</v>
      </c>
      <c r="L1821" t="s">
        <v>2702</v>
      </c>
      <c r="M1821" t="s">
        <v>30</v>
      </c>
      <c r="N1821" t="s">
        <v>80</v>
      </c>
      <c r="AG1821">
        <v>5.3694542526199998</v>
      </c>
      <c r="AH1821">
        <v>5.1146159137000007</v>
      </c>
      <c r="AI1821">
        <v>4.5804446824400005</v>
      </c>
      <c r="AJ1821">
        <v>4.0564259756099998</v>
      </c>
      <c r="AK1821">
        <v>3.9515570019599999</v>
      </c>
      <c r="AL1821">
        <v>3.9243674502100001</v>
      </c>
      <c r="AM1821">
        <v>3.72331472756</v>
      </c>
      <c r="AN1821">
        <v>3.5600971932399994</v>
      </c>
      <c r="AO1821">
        <v>2.7705538029000003</v>
      </c>
      <c r="AP1821">
        <v>2.6257118405900002</v>
      </c>
      <c r="AQ1821">
        <v>2.5767386796999996</v>
      </c>
      <c r="AR1821">
        <v>2.4877653555200001</v>
      </c>
      <c r="AS1821">
        <v>2.4220134050500004</v>
      </c>
      <c r="AT1821">
        <v>2.37889910118</v>
      </c>
      <c r="AU1821">
        <v>2.2749233532900002</v>
      </c>
      <c r="AV1821">
        <v>2.1402790386599997</v>
      </c>
      <c r="AW1821">
        <v>2.1573677884400002</v>
      </c>
      <c r="AX1821">
        <v>2.17307257585</v>
      </c>
      <c r="AY1821">
        <v>1.93208378427</v>
      </c>
      <c r="AZ1821">
        <v>1.92857640755</v>
      </c>
    </row>
    <row r="1822" spans="11:52" ht="14.4">
      <c r="K1822" t="s">
        <v>2729</v>
      </c>
      <c r="L1822" t="s">
        <v>2702</v>
      </c>
      <c r="M1822" t="s">
        <v>100</v>
      </c>
      <c r="N1822" t="s">
        <v>80</v>
      </c>
      <c r="AG1822">
        <v>0.66733766971937492</v>
      </c>
      <c r="AH1822">
        <v>0.66322769004921533</v>
      </c>
      <c r="AI1822">
        <v>0.66142257284823991</v>
      </c>
      <c r="AJ1822">
        <v>0.58816504390549862</v>
      </c>
      <c r="AK1822">
        <v>0.60307071370875875</v>
      </c>
      <c r="AL1822">
        <v>0.63464444676322918</v>
      </c>
      <c r="AM1822">
        <v>0.60620159302206267</v>
      </c>
      <c r="AN1822">
        <v>0.62212398907216071</v>
      </c>
      <c r="AO1822">
        <v>0.62921512869999785</v>
      </c>
      <c r="AP1822">
        <v>0.64122152597402593</v>
      </c>
      <c r="AQ1822">
        <v>0.64172757796867108</v>
      </c>
      <c r="AR1822">
        <v>0.593537720751667</v>
      </c>
      <c r="AS1822">
        <v>0.60193393870165579</v>
      </c>
      <c r="AT1822">
        <v>0.60055093401261528</v>
      </c>
      <c r="AU1822">
        <v>0.6213585888058194</v>
      </c>
      <c r="AV1822">
        <v>0.60421713688251344</v>
      </c>
      <c r="AW1822">
        <v>0.63733627540917359</v>
      </c>
      <c r="AX1822">
        <v>0.62618036990027215</v>
      </c>
      <c r="AY1822">
        <v>0.63607961978485983</v>
      </c>
      <c r="AZ1822">
        <v>0.62876818735428897</v>
      </c>
    </row>
    <row r="1823" spans="11:52" ht="14.4">
      <c r="K1823" t="s">
        <v>2730</v>
      </c>
      <c r="L1823" t="s">
        <v>2702</v>
      </c>
      <c r="M1823" t="s">
        <v>31</v>
      </c>
      <c r="N1823" t="s">
        <v>80</v>
      </c>
      <c r="AG1823">
        <v>1.070583937920754</v>
      </c>
      <c r="AH1823">
        <v>1.0751958374598849</v>
      </c>
      <c r="AI1823">
        <v>1.0561427560509733</v>
      </c>
      <c r="AJ1823">
        <v>1.080623849693686</v>
      </c>
      <c r="AK1823">
        <v>0.9936970466599766</v>
      </c>
      <c r="AL1823">
        <v>1.0179848031348857</v>
      </c>
      <c r="AM1823">
        <v>0.97865093494366828</v>
      </c>
      <c r="AN1823">
        <v>1.0322268286497316</v>
      </c>
      <c r="AO1823">
        <v>1.0374847725091081</v>
      </c>
      <c r="AP1823">
        <v>1.0964288250934624</v>
      </c>
      <c r="AQ1823">
        <v>1.0712663092631018</v>
      </c>
      <c r="AR1823">
        <v>0.97853932392320242</v>
      </c>
      <c r="AS1823">
        <v>0.99495705927638589</v>
      </c>
      <c r="AT1823">
        <v>0.97206987370922637</v>
      </c>
      <c r="AU1823">
        <v>0.93592763987962524</v>
      </c>
      <c r="AV1823">
        <v>0.93246577519646079</v>
      </c>
      <c r="AW1823">
        <v>0.97821804096360965</v>
      </c>
      <c r="AX1823">
        <v>1.005703740161789</v>
      </c>
      <c r="AY1823">
        <v>1.1046909227929764</v>
      </c>
      <c r="AZ1823">
        <v>1.3257512043619322</v>
      </c>
    </row>
    <row r="1824" spans="11:52" ht="14.4">
      <c r="K1824" t="s">
        <v>2731</v>
      </c>
      <c r="L1824" t="s">
        <v>2702</v>
      </c>
      <c r="M1824" t="s">
        <v>32</v>
      </c>
      <c r="N1824" t="s">
        <v>80</v>
      </c>
      <c r="O1824" t="s">
        <v>6079</v>
      </c>
      <c r="P1824" t="s">
        <v>6079</v>
      </c>
      <c r="Q1824" t="s">
        <v>6079</v>
      </c>
      <c r="R1824" t="s">
        <v>6079</v>
      </c>
      <c r="S1824" t="s">
        <v>6079</v>
      </c>
      <c r="AG1824">
        <v>0.20807800000000001</v>
      </c>
      <c r="AH1824">
        <v>0.19322800000000001</v>
      </c>
      <c r="AI1824">
        <v>0.188222</v>
      </c>
      <c r="AJ1824">
        <v>0.175815</v>
      </c>
      <c r="AK1824">
        <v>0.20149450982999997</v>
      </c>
      <c r="AL1824">
        <v>0.19245441622000001</v>
      </c>
      <c r="AM1824">
        <v>0.20106516261999999</v>
      </c>
      <c r="AN1824">
        <v>0.25337173769999999</v>
      </c>
      <c r="AO1824">
        <v>0.27570945402999997</v>
      </c>
      <c r="AP1824">
        <v>0.28791779874000001</v>
      </c>
      <c r="AQ1824">
        <v>0.28042165881999997</v>
      </c>
      <c r="AR1824">
        <v>0.28380693696000003</v>
      </c>
      <c r="AS1824">
        <v>0.33385458459000006</v>
      </c>
      <c r="AT1824">
        <v>0.32677520512000002</v>
      </c>
      <c r="AU1824">
        <v>0.32177182810999999</v>
      </c>
      <c r="AV1824">
        <v>0.29100390320999997</v>
      </c>
      <c r="AW1824">
        <v>0.24826719730999999</v>
      </c>
      <c r="AX1824">
        <v>0.25177658200000003</v>
      </c>
      <c r="AY1824">
        <v>0.26091954245999999</v>
      </c>
      <c r="AZ1824">
        <v>0.31425299528000006</v>
      </c>
    </row>
    <row r="1825" spans="11:52" ht="14.4">
      <c r="K1825" t="s">
        <v>2732</v>
      </c>
      <c r="L1825" t="s">
        <v>2702</v>
      </c>
      <c r="M1825" t="s">
        <v>93</v>
      </c>
      <c r="N1825" t="s">
        <v>80</v>
      </c>
      <c r="AG1825">
        <v>0.7826953620599999</v>
      </c>
      <c r="AH1825">
        <v>0.79001768270999995</v>
      </c>
      <c r="AI1825">
        <v>0.78532170337999996</v>
      </c>
      <c r="AJ1825">
        <v>0.76933543126000004</v>
      </c>
      <c r="AK1825">
        <v>0.73417844349000005</v>
      </c>
      <c r="AL1825">
        <v>0.76415305525999999</v>
      </c>
      <c r="AM1825">
        <v>0.73795884002000001</v>
      </c>
      <c r="AN1825">
        <v>0.69785740856999989</v>
      </c>
      <c r="AO1825">
        <v>0.67998339578</v>
      </c>
      <c r="AP1825">
        <v>0.65629434033</v>
      </c>
      <c r="AQ1825">
        <v>0.64294956703999995</v>
      </c>
      <c r="AR1825">
        <v>0.61504633549999999</v>
      </c>
      <c r="AS1825">
        <v>0.59531608758999999</v>
      </c>
      <c r="AT1825">
        <v>0.59601561401000003</v>
      </c>
      <c r="AU1825">
        <v>0.59883019132000004</v>
      </c>
      <c r="AV1825">
        <v>0.57186568590999998</v>
      </c>
      <c r="AW1825">
        <v>0.57398718993999998</v>
      </c>
      <c r="AX1825">
        <v>0.58753325741999995</v>
      </c>
      <c r="AY1825">
        <v>0.60973786273999997</v>
      </c>
      <c r="AZ1825">
        <v>0.60283853359000006</v>
      </c>
    </row>
    <row r="1826" spans="11:52" ht="14.4">
      <c r="K1826" t="s">
        <v>2733</v>
      </c>
      <c r="L1826" t="s">
        <v>2734</v>
      </c>
      <c r="M1826" t="s">
        <v>13</v>
      </c>
      <c r="N1826" t="s">
        <v>80</v>
      </c>
      <c r="AG1826">
        <v>2.3339443478100002</v>
      </c>
      <c r="AH1826">
        <v>2.2560099680199999</v>
      </c>
      <c r="AI1826">
        <v>2.2034468139199999</v>
      </c>
      <c r="AJ1826">
        <v>2.1204798565999998</v>
      </c>
      <c r="AK1826">
        <v>2.0365724932000004</v>
      </c>
      <c r="AL1826">
        <v>2.0342421970100002</v>
      </c>
      <c r="AM1826">
        <v>1.9475129315299995</v>
      </c>
      <c r="AN1826">
        <v>1.9108321214199999</v>
      </c>
      <c r="AO1826">
        <v>1.8902529743900001</v>
      </c>
      <c r="AP1826">
        <v>1.9028064596200001</v>
      </c>
      <c r="AQ1826">
        <v>1.86373622794</v>
      </c>
      <c r="AR1826">
        <v>1.8384833166300001</v>
      </c>
      <c r="AS1826">
        <v>1.7858359056700002</v>
      </c>
      <c r="AT1826">
        <v>1.7466160638799999</v>
      </c>
      <c r="AU1826">
        <v>1.72747143735</v>
      </c>
      <c r="AV1826">
        <v>1.73652773832</v>
      </c>
      <c r="AW1826">
        <v>1.7608435008500001</v>
      </c>
      <c r="AX1826">
        <v>1.7888051272300001</v>
      </c>
      <c r="AY1826">
        <v>1.8292847056799999</v>
      </c>
      <c r="AZ1826">
        <v>1.8806383390999999</v>
      </c>
    </row>
    <row r="1827" spans="11:52" ht="14.4">
      <c r="K1827" t="s">
        <v>2735</v>
      </c>
      <c r="L1827" t="s">
        <v>2734</v>
      </c>
      <c r="M1827" t="s">
        <v>14</v>
      </c>
      <c r="N1827" t="s">
        <v>80</v>
      </c>
      <c r="AG1827">
        <v>5.0455791360300006</v>
      </c>
      <c r="AH1827">
        <v>4.6104751994599997</v>
      </c>
      <c r="AI1827">
        <v>4.401926605139999</v>
      </c>
      <c r="AJ1827">
        <v>4.3894625505100002</v>
      </c>
      <c r="AK1827">
        <v>4.5747626897700009</v>
      </c>
      <c r="AL1827">
        <v>4.48226985229</v>
      </c>
      <c r="AM1827">
        <v>4.3415795983899992</v>
      </c>
      <c r="AN1827">
        <v>4.4081604183699996</v>
      </c>
      <c r="AO1827">
        <v>4.4860163493199998</v>
      </c>
      <c r="AP1827">
        <v>4.2913786483000003</v>
      </c>
      <c r="AQ1827">
        <v>2.8357644515199998</v>
      </c>
      <c r="AR1827">
        <v>2.6969021443599996</v>
      </c>
      <c r="AS1827">
        <v>2.5853955887</v>
      </c>
      <c r="AT1827">
        <v>2.4636915804100004</v>
      </c>
      <c r="AU1827">
        <v>2.4211358198900004</v>
      </c>
      <c r="AV1827">
        <v>2.6155312370399999</v>
      </c>
      <c r="AW1827">
        <v>1.44182617095</v>
      </c>
      <c r="AX1827">
        <v>1.45236193858</v>
      </c>
      <c r="AY1827">
        <v>1.4804634106900001</v>
      </c>
      <c r="AZ1827">
        <v>1.5216583373999999</v>
      </c>
    </row>
    <row r="1828" spans="11:52" ht="14.4">
      <c r="K1828" t="s">
        <v>2736</v>
      </c>
      <c r="L1828" t="s">
        <v>2734</v>
      </c>
      <c r="M1828" t="s">
        <v>92</v>
      </c>
      <c r="N1828" t="s">
        <v>80</v>
      </c>
      <c r="AG1828">
        <v>0.28517077410778202</v>
      </c>
      <c r="AH1828">
        <v>0.28152827487473153</v>
      </c>
      <c r="AI1828">
        <v>0.27307546783924735</v>
      </c>
      <c r="AJ1828">
        <v>0.25123785663155745</v>
      </c>
      <c r="AK1828">
        <v>0.24823857245117087</v>
      </c>
      <c r="AL1828">
        <v>0.26095152878617445</v>
      </c>
      <c r="AM1828">
        <v>0.25336895388076491</v>
      </c>
      <c r="AN1828">
        <v>0.25467736987422024</v>
      </c>
      <c r="AO1828">
        <v>0.24933326516003687</v>
      </c>
      <c r="AP1828">
        <v>0.23927446569178856</v>
      </c>
      <c r="AQ1828">
        <v>0.2268534614991308</v>
      </c>
      <c r="AR1828">
        <v>0.19872072809080679</v>
      </c>
      <c r="AS1828">
        <v>0.15127773801002148</v>
      </c>
      <c r="AT1828">
        <v>0.14559310767972186</v>
      </c>
      <c r="AU1828">
        <v>0.1341732283464567</v>
      </c>
      <c r="AV1828">
        <v>0.11791134062787606</v>
      </c>
      <c r="AW1828">
        <v>0.11012271193373556</v>
      </c>
      <c r="AX1828">
        <v>0.1174588403722262</v>
      </c>
      <c r="AY1828">
        <v>0.11173739646180592</v>
      </c>
      <c r="AZ1828">
        <v>9.8809694242765103E-2</v>
      </c>
    </row>
    <row r="1829" spans="11:52" ht="14.4">
      <c r="K1829" t="s">
        <v>2737</v>
      </c>
      <c r="L1829" t="s">
        <v>2734</v>
      </c>
      <c r="M1829" t="s">
        <v>15</v>
      </c>
      <c r="N1829" t="s">
        <v>80</v>
      </c>
      <c r="AE1829" t="s">
        <v>6079</v>
      </c>
      <c r="AF1829" t="s">
        <v>6079</v>
      </c>
      <c r="AG1829">
        <v>2.6701350000000001</v>
      </c>
      <c r="AH1829">
        <v>2.5708510000000002</v>
      </c>
      <c r="AI1829">
        <v>2.4911889999999999</v>
      </c>
      <c r="AJ1829">
        <v>2.3877169999999999</v>
      </c>
      <c r="AK1829">
        <v>2.3462190000000001</v>
      </c>
      <c r="AL1829">
        <v>1.779203093</v>
      </c>
      <c r="AM1829">
        <v>1.6617721000000001</v>
      </c>
      <c r="AN1829">
        <v>1.421909071</v>
      </c>
      <c r="AO1829">
        <v>1.411218665</v>
      </c>
      <c r="AP1829">
        <v>1.3546679530000001</v>
      </c>
      <c r="AQ1829">
        <v>0.949391922</v>
      </c>
      <c r="AR1829">
        <v>0.71903376299999999</v>
      </c>
      <c r="AS1829">
        <v>0.66737017168000001</v>
      </c>
      <c r="AT1829">
        <v>0.63582844400000005</v>
      </c>
      <c r="AU1829">
        <v>0.58106150899999998</v>
      </c>
      <c r="AV1829">
        <v>0.55690697300000003</v>
      </c>
      <c r="AW1829">
        <v>0.52741939599999998</v>
      </c>
      <c r="AX1829">
        <v>0.50458194099999998</v>
      </c>
      <c r="AY1829">
        <v>0.46074495500000001</v>
      </c>
      <c r="AZ1829">
        <v>0.44663409799999998</v>
      </c>
    </row>
    <row r="1830" spans="11:52" ht="14.4">
      <c r="K1830" t="s">
        <v>2738</v>
      </c>
      <c r="L1830" t="s">
        <v>2734</v>
      </c>
      <c r="M1830" t="s">
        <v>91</v>
      </c>
      <c r="N1830" t="s">
        <v>80</v>
      </c>
      <c r="AG1830">
        <v>0.36421460119370591</v>
      </c>
      <c r="AH1830">
        <v>0.39288485169175141</v>
      </c>
      <c r="AI1830">
        <v>0.3691762317942362</v>
      </c>
      <c r="AJ1830">
        <v>0.35750616679785896</v>
      </c>
      <c r="AK1830">
        <v>0.32677114294083182</v>
      </c>
      <c r="AL1830">
        <v>0.33477973642483178</v>
      </c>
      <c r="AM1830">
        <v>0.33090448022619617</v>
      </c>
      <c r="AN1830">
        <v>0.36376759286639737</v>
      </c>
      <c r="AO1830">
        <v>0.37958111482997359</v>
      </c>
      <c r="AP1830">
        <v>0.38418430579096041</v>
      </c>
      <c r="AQ1830">
        <v>0.35970111751323791</v>
      </c>
      <c r="AR1830">
        <v>0.35359051544774317</v>
      </c>
      <c r="AS1830">
        <v>0.35068943905641026</v>
      </c>
      <c r="AT1830">
        <v>0.31910874295646546</v>
      </c>
      <c r="AU1830">
        <v>0.30322188683856771</v>
      </c>
      <c r="AV1830">
        <v>0.2971975196550008</v>
      </c>
      <c r="AW1830">
        <v>0.30236012310573812</v>
      </c>
      <c r="AX1830">
        <v>0.31522920714345887</v>
      </c>
      <c r="AY1830">
        <v>0.32773273630798311</v>
      </c>
      <c r="AZ1830">
        <v>0.3287967117375829</v>
      </c>
    </row>
    <row r="1831" spans="11:52" ht="14.4">
      <c r="K1831" t="s">
        <v>2739</v>
      </c>
      <c r="L1831" t="s">
        <v>2734</v>
      </c>
      <c r="M1831" t="s">
        <v>16</v>
      </c>
      <c r="N1831" t="s">
        <v>80</v>
      </c>
      <c r="AG1831">
        <v>3.4573396739390101</v>
      </c>
      <c r="AH1831">
        <v>3.3811454599690101</v>
      </c>
      <c r="AI1831">
        <v>3.2997675725962905</v>
      </c>
      <c r="AJ1831">
        <v>3.3218372549938904</v>
      </c>
      <c r="AK1831">
        <v>3.4249662731439701</v>
      </c>
      <c r="AL1831">
        <v>3.73416289561656</v>
      </c>
      <c r="AM1831">
        <v>3.6945024644457791</v>
      </c>
      <c r="AN1831">
        <v>3.7363183257899801</v>
      </c>
      <c r="AO1831">
        <v>3.5928944870934294</v>
      </c>
      <c r="AP1831">
        <v>3.4409753021751297</v>
      </c>
      <c r="AQ1831">
        <v>3.2092869795547694</v>
      </c>
      <c r="AR1831">
        <v>3.0266348484726402</v>
      </c>
      <c r="AS1831">
        <v>3.0407963018560502</v>
      </c>
      <c r="AT1831">
        <v>2.92110481741005</v>
      </c>
      <c r="AU1831">
        <v>2.8716370291493201</v>
      </c>
      <c r="AV1831">
        <v>2.8010258951020601</v>
      </c>
      <c r="AW1831">
        <v>2.7387168974860701</v>
      </c>
      <c r="AX1831">
        <v>2.84148326741371</v>
      </c>
      <c r="AY1831">
        <v>2.7869970047138501</v>
      </c>
      <c r="AZ1831">
        <v>2.8420639255049696</v>
      </c>
    </row>
    <row r="1832" spans="11:52" ht="14.4">
      <c r="K1832" t="s">
        <v>2740</v>
      </c>
      <c r="L1832" t="s">
        <v>2734</v>
      </c>
      <c r="M1832" t="s">
        <v>17</v>
      </c>
      <c r="N1832" t="s">
        <v>80</v>
      </c>
      <c r="AG1832">
        <v>0.99185087811043249</v>
      </c>
      <c r="AH1832">
        <v>0.96734209967441986</v>
      </c>
      <c r="AI1832">
        <v>0.96665010745760882</v>
      </c>
      <c r="AJ1832">
        <v>0.992899470076959</v>
      </c>
      <c r="AK1832">
        <v>1.0391287409098211</v>
      </c>
      <c r="AL1832">
        <v>1.0563093970037305</v>
      </c>
      <c r="AM1832">
        <v>1.1234688790242002</v>
      </c>
      <c r="AN1832">
        <v>1.0866705315593546</v>
      </c>
      <c r="AO1832">
        <v>1.0426080061016767</v>
      </c>
      <c r="AP1832">
        <v>1.1913488333369191</v>
      </c>
      <c r="AQ1832">
        <v>1.0664195273856911</v>
      </c>
      <c r="AR1832">
        <v>0.98634134844817389</v>
      </c>
      <c r="AS1832">
        <v>0.81841634642842731</v>
      </c>
      <c r="AT1832">
        <v>0.77659762514383268</v>
      </c>
      <c r="AU1832">
        <v>0.74513372526188404</v>
      </c>
      <c r="AV1832">
        <v>0.72990589429973796</v>
      </c>
      <c r="AW1832">
        <v>0.70331428578908506</v>
      </c>
      <c r="AX1832">
        <v>0.64701375157370355</v>
      </c>
      <c r="AY1832">
        <v>0.60712864603398109</v>
      </c>
      <c r="AZ1832">
        <v>0.68013523958861666</v>
      </c>
    </row>
    <row r="1833" spans="11:52" ht="14.4">
      <c r="K1833" t="s">
        <v>2741</v>
      </c>
      <c r="L1833" t="s">
        <v>2734</v>
      </c>
      <c r="M1833" t="s">
        <v>97</v>
      </c>
      <c r="N1833" t="s">
        <v>80</v>
      </c>
      <c r="O1833" t="s">
        <v>6079</v>
      </c>
      <c r="P1833" t="s">
        <v>6079</v>
      </c>
      <c r="Q1833" t="s">
        <v>6079</v>
      </c>
      <c r="R1833" t="s">
        <v>6079</v>
      </c>
      <c r="S1833" t="s">
        <v>6079</v>
      </c>
      <c r="T1833" t="s">
        <v>6079</v>
      </c>
      <c r="AG1833">
        <v>0.21912201541000001</v>
      </c>
      <c r="AH1833">
        <v>0.21377511013000003</v>
      </c>
      <c r="AI1833">
        <v>0.20513493182</v>
      </c>
      <c r="AJ1833">
        <v>0.1840826243748806</v>
      </c>
      <c r="AK1833">
        <v>0.17594280803999998</v>
      </c>
      <c r="AL1833">
        <v>0.18684527744269999</v>
      </c>
      <c r="AM1833">
        <v>0.169038469513</v>
      </c>
      <c r="AN1833">
        <v>0.1727878674792</v>
      </c>
      <c r="AO1833">
        <v>0.13197543448999999</v>
      </c>
      <c r="AP1833">
        <v>0.11943309482</v>
      </c>
      <c r="AQ1833">
        <v>0.10664214183</v>
      </c>
      <c r="AR1833">
        <v>8.5022663158799999E-2</v>
      </c>
      <c r="AS1833">
        <v>7.9116706770400003E-2</v>
      </c>
      <c r="AT1833">
        <v>7.1707267381299997E-2</v>
      </c>
      <c r="AU1833">
        <v>6.2580179971500005E-2</v>
      </c>
      <c r="AV1833">
        <v>6.0430447964800002E-2</v>
      </c>
      <c r="AW1833">
        <v>6.2015584496099993E-2</v>
      </c>
      <c r="AX1833">
        <v>6.78006306812E-2</v>
      </c>
      <c r="AY1833">
        <v>8.3082625052999987E-2</v>
      </c>
      <c r="AZ1833">
        <v>9.6174776936999995E-2</v>
      </c>
    </row>
    <row r="1834" spans="11:52" ht="14.4">
      <c r="K1834" t="s">
        <v>2742</v>
      </c>
      <c r="L1834" t="s">
        <v>2734</v>
      </c>
      <c r="M1834" t="s">
        <v>18</v>
      </c>
      <c r="N1834" t="s">
        <v>80</v>
      </c>
      <c r="AG1834">
        <v>30.28812532125</v>
      </c>
      <c r="AH1834">
        <v>29.517863600990001</v>
      </c>
      <c r="AI1834">
        <v>28.72933720979</v>
      </c>
      <c r="AJ1834">
        <v>27.372758072290001</v>
      </c>
      <c r="AK1834">
        <v>26.796167668310002</v>
      </c>
      <c r="AL1834">
        <v>27.445464889779998</v>
      </c>
      <c r="AM1834">
        <v>25.762263201909999</v>
      </c>
      <c r="AN1834">
        <v>21.439524428790001</v>
      </c>
      <c r="AO1834">
        <v>25.47683243126</v>
      </c>
      <c r="AP1834">
        <v>25.76014627384</v>
      </c>
      <c r="AQ1834">
        <v>25.605153604650003</v>
      </c>
      <c r="AR1834">
        <v>25.670805824879999</v>
      </c>
      <c r="AS1834">
        <v>24.500776546680001</v>
      </c>
      <c r="AT1834">
        <v>22.932007400210001</v>
      </c>
      <c r="AU1834">
        <v>22.013980890419997</v>
      </c>
      <c r="AV1834">
        <v>21.103089741000002</v>
      </c>
      <c r="AW1834">
        <v>21.109592581000001</v>
      </c>
      <c r="AX1834">
        <v>21.742480551</v>
      </c>
      <c r="AY1834">
        <v>22.342926937000001</v>
      </c>
      <c r="AZ1834">
        <v>22.286581270999999</v>
      </c>
    </row>
    <row r="1835" spans="11:52" ht="14.4">
      <c r="K1835" t="s">
        <v>2743</v>
      </c>
      <c r="L1835" t="s">
        <v>2734</v>
      </c>
      <c r="M1835" t="s">
        <v>34</v>
      </c>
      <c r="N1835" t="s">
        <v>80</v>
      </c>
      <c r="AG1835">
        <v>146.70303463213077</v>
      </c>
      <c r="AH1835">
        <v>140.84019375646889</v>
      </c>
      <c r="AI1835">
        <v>134.08970504147516</v>
      </c>
      <c r="AJ1835">
        <v>130.951561800257</v>
      </c>
      <c r="AK1835">
        <v>109.06113275995712</v>
      </c>
      <c r="AL1835">
        <v>107.92635546205982</v>
      </c>
      <c r="AM1835">
        <v>103.22815066484958</v>
      </c>
      <c r="AN1835">
        <v>91.260310862873695</v>
      </c>
      <c r="AO1835">
        <v>95.335402132469298</v>
      </c>
      <c r="AP1835">
        <v>84.475837987469575</v>
      </c>
      <c r="AQ1835">
        <v>77.732599893139763</v>
      </c>
      <c r="AR1835">
        <v>73.826842482624784</v>
      </c>
      <c r="AS1835">
        <v>70.920635714510951</v>
      </c>
      <c r="AT1835">
        <v>66.464939606874808</v>
      </c>
      <c r="AU1835">
        <v>64.302488388635368</v>
      </c>
      <c r="AV1835">
        <v>61.663881521746141</v>
      </c>
      <c r="AW1835">
        <v>62.041978825551283</v>
      </c>
      <c r="AX1835">
        <v>61.97416483809279</v>
      </c>
      <c r="AY1835">
        <v>63.099225657025151</v>
      </c>
      <c r="AZ1835">
        <v>62.429363605188918</v>
      </c>
    </row>
    <row r="1836" spans="11:52" ht="14.4">
      <c r="K1836" t="s">
        <v>2744</v>
      </c>
      <c r="L1836" t="s">
        <v>2734</v>
      </c>
      <c r="M1836" t="s">
        <v>19</v>
      </c>
      <c r="N1836" t="s">
        <v>80</v>
      </c>
      <c r="AG1836">
        <v>1.3366371487199999</v>
      </c>
      <c r="AH1836">
        <v>1.281570788</v>
      </c>
      <c r="AI1836">
        <v>1.26960616936</v>
      </c>
      <c r="AJ1836">
        <v>1.21567853946</v>
      </c>
      <c r="AK1836">
        <v>1.6053160550000001</v>
      </c>
      <c r="AL1836">
        <v>1.6465641883200002</v>
      </c>
      <c r="AM1836">
        <v>1.7026975903099999</v>
      </c>
      <c r="AN1836">
        <v>1.7056948098800002</v>
      </c>
      <c r="AO1836">
        <v>1.5959836093299999</v>
      </c>
      <c r="AP1836">
        <v>1.6292057293200002</v>
      </c>
      <c r="AQ1836">
        <v>1.6048099956800002</v>
      </c>
      <c r="AR1836">
        <v>1.63765124745</v>
      </c>
      <c r="AS1836">
        <v>1.6383917774400001</v>
      </c>
      <c r="AT1836">
        <v>1.5997345714919982</v>
      </c>
      <c r="AU1836">
        <v>1.58093064227</v>
      </c>
      <c r="AV1836">
        <v>1.55900543728</v>
      </c>
      <c r="AW1836">
        <v>1.5743439834999999</v>
      </c>
      <c r="AX1836">
        <v>1.6665819456600002</v>
      </c>
      <c r="AY1836">
        <v>1.73909779543</v>
      </c>
      <c r="AZ1836">
        <v>1.84395511745</v>
      </c>
    </row>
    <row r="1837" spans="11:52" ht="14.4">
      <c r="K1837" t="s">
        <v>2745</v>
      </c>
      <c r="L1837" t="s">
        <v>2734</v>
      </c>
      <c r="M1837" t="s">
        <v>20</v>
      </c>
      <c r="N1837" t="s">
        <v>80</v>
      </c>
      <c r="AG1837">
        <v>19.172392941759998</v>
      </c>
      <c r="AH1837">
        <v>18.93295642931</v>
      </c>
      <c r="AI1837">
        <v>18.707973339159999</v>
      </c>
      <c r="AJ1837">
        <v>17.736647135430001</v>
      </c>
      <c r="AK1837">
        <v>18.057249951759999</v>
      </c>
      <c r="AL1837">
        <v>16.849207663430001</v>
      </c>
      <c r="AM1837">
        <v>16.175025805850002</v>
      </c>
      <c r="AN1837">
        <v>15.287086585100001</v>
      </c>
      <c r="AO1837">
        <v>15.28965218726</v>
      </c>
      <c r="AP1837">
        <v>14.929032790419996</v>
      </c>
      <c r="AQ1837">
        <v>14.526499633389999</v>
      </c>
      <c r="AR1837">
        <v>14.13691800938</v>
      </c>
      <c r="AS1837">
        <v>13.656549356079999</v>
      </c>
      <c r="AT1837">
        <v>13.16271688518</v>
      </c>
      <c r="AU1837">
        <v>13.35713506916</v>
      </c>
      <c r="AV1837">
        <v>13.07493665594</v>
      </c>
      <c r="AW1837">
        <v>13.15159109593</v>
      </c>
      <c r="AX1837">
        <v>11.70816629219</v>
      </c>
      <c r="AY1837">
        <v>12.32211414971</v>
      </c>
      <c r="AZ1837">
        <v>12.16921241444</v>
      </c>
    </row>
    <row r="1838" spans="11:52" ht="14.4">
      <c r="K1838" t="s">
        <v>2746</v>
      </c>
      <c r="L1838" t="s">
        <v>2734</v>
      </c>
      <c r="M1838" t="s">
        <v>21</v>
      </c>
      <c r="N1838" t="s">
        <v>80</v>
      </c>
      <c r="AG1838">
        <v>23.244714230067324</v>
      </c>
      <c r="AH1838">
        <v>22.036618841853393</v>
      </c>
      <c r="AI1838">
        <v>21.587745669740769</v>
      </c>
      <c r="AJ1838">
        <v>22.069448528088671</v>
      </c>
      <c r="AK1838">
        <v>20.54194983621943</v>
      </c>
      <c r="AL1838">
        <v>20.570793203608016</v>
      </c>
      <c r="AM1838">
        <v>19.840128762679942</v>
      </c>
      <c r="AN1838">
        <v>20.193517557053692</v>
      </c>
    </row>
    <row r="1839" spans="11:52" ht="14.4">
      <c r="K1839" t="s">
        <v>2747</v>
      </c>
      <c r="L1839" t="s">
        <v>2734</v>
      </c>
      <c r="M1839" t="s">
        <v>22</v>
      </c>
      <c r="N1839" t="s">
        <v>80</v>
      </c>
      <c r="AG1839">
        <v>28.178880628999998</v>
      </c>
      <c r="AH1839">
        <v>26.271085949</v>
      </c>
      <c r="AI1839">
        <v>25.632677034</v>
      </c>
      <c r="AJ1839">
        <v>24.729050289990003</v>
      </c>
      <c r="AK1839">
        <v>24.317766710770002</v>
      </c>
      <c r="AL1839">
        <v>22.558267779000001</v>
      </c>
      <c r="AM1839">
        <v>22.079961459</v>
      </c>
      <c r="AN1839">
        <v>17.619793978000001</v>
      </c>
      <c r="AO1839">
        <v>17.290479531999999</v>
      </c>
      <c r="AP1839">
        <v>7.7535350589999998</v>
      </c>
      <c r="AQ1839">
        <v>4.5854078559999998</v>
      </c>
      <c r="AR1839">
        <v>2.9731071299999998</v>
      </c>
      <c r="AS1839">
        <v>2.870139338</v>
      </c>
      <c r="AT1839">
        <v>2.760751591</v>
      </c>
      <c r="AU1839">
        <v>2.8166207760000002</v>
      </c>
      <c r="AV1839">
        <v>2.826999872</v>
      </c>
      <c r="AW1839">
        <v>2.8496915920000001</v>
      </c>
      <c r="AX1839">
        <v>2.7463755609999998</v>
      </c>
      <c r="AY1839">
        <v>2.4616238880000001</v>
      </c>
      <c r="AZ1839">
        <v>1.8488403710000001</v>
      </c>
    </row>
    <row r="1840" spans="11:52" ht="14.4">
      <c r="K1840" t="s">
        <v>2748</v>
      </c>
      <c r="L1840" t="s">
        <v>2734</v>
      </c>
      <c r="M1840" t="s">
        <v>90</v>
      </c>
      <c r="N1840" t="s">
        <v>80</v>
      </c>
      <c r="AG1840">
        <v>0.15042685455621618</v>
      </c>
      <c r="AH1840">
        <v>0.13439301094318198</v>
      </c>
      <c r="AI1840">
        <v>0.12635232610174066</v>
      </c>
      <c r="AJ1840">
        <v>0.12611889138651788</v>
      </c>
      <c r="AK1840">
        <v>0.12028057166874304</v>
      </c>
      <c r="AL1840">
        <v>0.19396321806017855</v>
      </c>
      <c r="AM1840">
        <v>0.20227966602395289</v>
      </c>
      <c r="AN1840">
        <v>0.20094031075755767</v>
      </c>
      <c r="AO1840">
        <v>0.1976825352671554</v>
      </c>
      <c r="AP1840">
        <v>0.19433534115307088</v>
      </c>
      <c r="AQ1840">
        <v>0.18400528138177835</v>
      </c>
      <c r="AR1840">
        <v>0.18156363313907076</v>
      </c>
      <c r="AS1840">
        <v>0.17714715172564033</v>
      </c>
      <c r="AT1840">
        <v>0.17613930448696666</v>
      </c>
      <c r="AU1840">
        <v>0.16450710743886229</v>
      </c>
      <c r="AV1840">
        <v>0.15446916552909171</v>
      </c>
      <c r="AW1840">
        <v>0.14647664256999998</v>
      </c>
      <c r="AX1840">
        <v>0.13765681555000001</v>
      </c>
      <c r="AY1840">
        <v>0.12809309954000003</v>
      </c>
      <c r="AZ1840">
        <v>0.12187634462999999</v>
      </c>
    </row>
    <row r="1841" spans="11:52" ht="14.4">
      <c r="K1841" t="s">
        <v>2749</v>
      </c>
      <c r="L1841" t="s">
        <v>2734</v>
      </c>
      <c r="M1841" t="s">
        <v>23</v>
      </c>
      <c r="N1841" t="s">
        <v>80</v>
      </c>
      <c r="AG1841">
        <v>0.90502708214919791</v>
      </c>
      <c r="AH1841">
        <v>0.85214691769999085</v>
      </c>
      <c r="AI1841">
        <v>0.8060363502344472</v>
      </c>
      <c r="AJ1841">
        <v>0.76619452605512373</v>
      </c>
      <c r="AK1841">
        <v>0.70206180565524134</v>
      </c>
      <c r="AL1841">
        <v>0.74667845768130592</v>
      </c>
      <c r="AM1841">
        <v>0.66936844901102521</v>
      </c>
      <c r="AN1841">
        <v>0.65775193393607967</v>
      </c>
      <c r="AO1841">
        <v>0.73876927539295856</v>
      </c>
      <c r="AP1841">
        <v>0.70291701707802545</v>
      </c>
      <c r="AQ1841">
        <v>0.65723274201116089</v>
      </c>
      <c r="AR1841">
        <v>0.75239201933150945</v>
      </c>
      <c r="AS1841">
        <v>0.73636001212375268</v>
      </c>
      <c r="AT1841">
        <v>0.66978310453102963</v>
      </c>
      <c r="AU1841">
        <v>0.61742065101615418</v>
      </c>
      <c r="AV1841">
        <v>0.62668726368149286</v>
      </c>
      <c r="AW1841">
        <v>0.62531333926218713</v>
      </c>
      <c r="AX1841">
        <v>0.52791385676336944</v>
      </c>
      <c r="AY1841">
        <v>0.51054676447753522</v>
      </c>
      <c r="AZ1841">
        <v>0.48069631830198534</v>
      </c>
    </row>
    <row r="1842" spans="11:52" ht="14.4">
      <c r="K1842" t="s">
        <v>2750</v>
      </c>
      <c r="L1842" t="s">
        <v>2734</v>
      </c>
      <c r="M1842" t="s">
        <v>24</v>
      </c>
      <c r="N1842" t="s">
        <v>80</v>
      </c>
      <c r="AG1842">
        <v>5.2083235723911363</v>
      </c>
      <c r="AH1842">
        <v>5.0645379713695355</v>
      </c>
      <c r="AI1842">
        <v>4.6509906598018667</v>
      </c>
      <c r="AJ1842">
        <v>4.2138762982246973</v>
      </c>
      <c r="AK1842">
        <v>4.0678400101704089</v>
      </c>
      <c r="AL1842">
        <v>4.4064038120820488</v>
      </c>
      <c r="AM1842">
        <v>4.3773916013075853</v>
      </c>
      <c r="AN1842">
        <v>4.293131160084906</v>
      </c>
      <c r="AO1842">
        <v>3.7278254346710225</v>
      </c>
      <c r="AP1842">
        <v>3.3291536197149867</v>
      </c>
      <c r="AQ1842">
        <v>3.1783534696654394</v>
      </c>
      <c r="AR1842">
        <v>2.7080061243675755</v>
      </c>
      <c r="AS1842">
        <v>2.5773685216512767</v>
      </c>
      <c r="AT1842">
        <v>2.2986128676309825</v>
      </c>
      <c r="AU1842">
        <v>1.5911558023952339</v>
      </c>
      <c r="AV1842">
        <v>1.0947271079500001</v>
      </c>
      <c r="AW1842">
        <v>1.3863527227866907</v>
      </c>
      <c r="AX1842">
        <v>1.5029100319334971</v>
      </c>
      <c r="AY1842">
        <v>1.6107997008179833</v>
      </c>
      <c r="AZ1842">
        <v>1.5905257207800001</v>
      </c>
    </row>
    <row r="1843" spans="11:52" ht="14.4">
      <c r="K1843" t="s">
        <v>2751</v>
      </c>
      <c r="L1843" t="s">
        <v>2734</v>
      </c>
      <c r="M1843" t="s">
        <v>1386</v>
      </c>
      <c r="N1843" t="s">
        <v>80</v>
      </c>
      <c r="O1843" t="s">
        <v>6079</v>
      </c>
      <c r="P1843" t="s">
        <v>6079</v>
      </c>
      <c r="Q1843" t="s">
        <v>6079</v>
      </c>
      <c r="R1843" t="s">
        <v>6079</v>
      </c>
      <c r="S1843" t="s">
        <v>6079</v>
      </c>
      <c r="T1843" t="s">
        <v>6079</v>
      </c>
      <c r="U1843" t="s">
        <v>6079</v>
      </c>
      <c r="V1843" t="s">
        <v>6079</v>
      </c>
      <c r="W1843" t="s">
        <v>6079</v>
      </c>
      <c r="X1843" t="s">
        <v>6079</v>
      </c>
      <c r="Y1843" t="s">
        <v>6079</v>
      </c>
      <c r="Z1843" t="s">
        <v>6079</v>
      </c>
      <c r="AA1843" t="s">
        <v>6079</v>
      </c>
      <c r="AG1843">
        <v>0.10479362831272727</v>
      </c>
      <c r="AH1843">
        <v>0.1098023802328864</v>
      </c>
      <c r="AI1843">
        <v>0.12674206888230941</v>
      </c>
      <c r="AJ1843">
        <v>0.1216659146023564</v>
      </c>
      <c r="AK1843">
        <v>0.1018550591966581</v>
      </c>
      <c r="AL1843">
        <v>0.10915323961389962</v>
      </c>
      <c r="AM1843">
        <v>9.3072650733662138E-2</v>
      </c>
      <c r="AN1843">
        <v>8.4083315874439457E-2</v>
      </c>
      <c r="AO1843">
        <v>8.5501455408507759E-2</v>
      </c>
      <c r="AP1843">
        <v>8.2154326955631407E-2</v>
      </c>
      <c r="AQ1843">
        <v>7.3672164506295545E-2</v>
      </c>
      <c r="AR1843">
        <v>7.4180013008130069E-2</v>
      </c>
      <c r="AS1843">
        <v>7.310883188028168E-2</v>
      </c>
      <c r="AT1843">
        <v>7.4834169791216681E-2</v>
      </c>
      <c r="AU1843">
        <v>6.923549466288148E-2</v>
      </c>
      <c r="AV1843">
        <v>6.6047681808580866E-2</v>
      </c>
      <c r="AW1843">
        <v>7.4016504275117995E-2</v>
      </c>
      <c r="AX1843">
        <v>8.103151995292536E-2</v>
      </c>
      <c r="AY1843">
        <v>8.7273346245686695E-2</v>
      </c>
      <c r="AZ1843">
        <v>9.5296102292358811E-2</v>
      </c>
    </row>
    <row r="1844" spans="11:52" ht="14.4">
      <c r="K1844" t="s">
        <v>2752</v>
      </c>
      <c r="L1844" t="s">
        <v>2734</v>
      </c>
      <c r="M1844" t="s">
        <v>25</v>
      </c>
      <c r="N1844" t="s">
        <v>80</v>
      </c>
      <c r="AG1844">
        <v>15.929555256</v>
      </c>
      <c r="AH1844">
        <v>15.449298509</v>
      </c>
      <c r="AI1844">
        <v>11.877582841000001</v>
      </c>
      <c r="AJ1844">
        <v>12.156579905999999</v>
      </c>
      <c r="AK1844">
        <v>12.185292429</v>
      </c>
      <c r="AL1844">
        <v>13.019780731000001</v>
      </c>
      <c r="AM1844">
        <v>11.733454542</v>
      </c>
      <c r="AN1844">
        <v>9.4680465910000002</v>
      </c>
      <c r="AO1844">
        <v>10.743532519</v>
      </c>
      <c r="AP1844">
        <v>10.762422852</v>
      </c>
      <c r="AQ1844">
        <v>10.718340295999999</v>
      </c>
      <c r="AR1844">
        <v>9.8643685489999999</v>
      </c>
      <c r="AS1844">
        <v>9.4925982009999998</v>
      </c>
      <c r="AT1844">
        <v>7.8312227090000004</v>
      </c>
      <c r="AU1844">
        <v>7.6438437329999998</v>
      </c>
      <c r="AV1844">
        <v>6.5623069850000002</v>
      </c>
      <c r="AW1844">
        <v>6.5508242140000004</v>
      </c>
      <c r="AX1844">
        <v>6.3372020730000003</v>
      </c>
      <c r="AY1844">
        <v>6.3401785119999996</v>
      </c>
      <c r="AZ1844">
        <v>6.1709929690000003</v>
      </c>
    </row>
    <row r="1845" spans="11:52" ht="14.4">
      <c r="K1845" t="s">
        <v>5683</v>
      </c>
      <c r="L1845" t="s">
        <v>2734</v>
      </c>
      <c r="M1845" t="s">
        <v>5610</v>
      </c>
      <c r="N1845" t="s">
        <v>80</v>
      </c>
      <c r="AO1845">
        <v>7.5959685356820225E-2</v>
      </c>
      <c r="AP1845" t="s">
        <v>6079</v>
      </c>
      <c r="AQ1845" t="s">
        <v>6079</v>
      </c>
      <c r="AR1845" t="s">
        <v>6079</v>
      </c>
      <c r="AS1845" t="s">
        <v>6079</v>
      </c>
      <c r="AT1845">
        <v>0.13947186926706823</v>
      </c>
      <c r="AU1845">
        <v>6.7293612122162963E-2</v>
      </c>
      <c r="AV1845">
        <v>4.4390554849192659E-2</v>
      </c>
      <c r="AW1845">
        <v>5.8646783366773682E-2</v>
      </c>
      <c r="AX1845">
        <v>6.5681484062071915E-2</v>
      </c>
      <c r="AY1845">
        <v>9.7257209220816196E-2</v>
      </c>
      <c r="AZ1845">
        <v>8.1276297030651881E-2</v>
      </c>
    </row>
    <row r="1846" spans="11:52" ht="14.4">
      <c r="K1846" t="s">
        <v>2753</v>
      </c>
      <c r="L1846" t="s">
        <v>2734</v>
      </c>
      <c r="M1846" t="s">
        <v>98</v>
      </c>
      <c r="N1846" t="s">
        <v>80</v>
      </c>
      <c r="AG1846">
        <v>0.11082400000000001</v>
      </c>
      <c r="AH1846">
        <v>0.10903400000000001</v>
      </c>
      <c r="AI1846">
        <v>0.10567699999999999</v>
      </c>
      <c r="AJ1846">
        <v>9.6428E-2</v>
      </c>
      <c r="AK1846">
        <v>9.1064999999999993E-2</v>
      </c>
      <c r="AL1846">
        <v>9.7590999999999997E-2</v>
      </c>
      <c r="AM1846">
        <v>9.5615000000000006E-2</v>
      </c>
      <c r="AN1846">
        <v>9.3183000000000002E-2</v>
      </c>
      <c r="AO1846">
        <v>8.7558999999999998E-2</v>
      </c>
      <c r="AP1846">
        <v>8.0168000000000003E-2</v>
      </c>
      <c r="AQ1846">
        <v>7.4771000000000004E-2</v>
      </c>
      <c r="AR1846">
        <v>6.8802000000000002E-2</v>
      </c>
      <c r="AS1846">
        <v>5.5955999999999999E-2</v>
      </c>
      <c r="AT1846">
        <v>5.5821999999999997E-2</v>
      </c>
      <c r="AU1846">
        <v>4.3949000000000002E-2</v>
      </c>
      <c r="AV1846">
        <v>2.9825000000000001E-2</v>
      </c>
      <c r="AW1846">
        <v>3.0799E-2</v>
      </c>
      <c r="AX1846">
        <v>3.4404999999999998E-2</v>
      </c>
      <c r="AY1846">
        <v>3.5737999999999999E-2</v>
      </c>
      <c r="AZ1846">
        <v>3.7366000000000003E-2</v>
      </c>
    </row>
    <row r="1847" spans="11:52" ht="14.4">
      <c r="K1847" t="s">
        <v>2754</v>
      </c>
      <c r="L1847" t="s">
        <v>2734</v>
      </c>
      <c r="M1847" t="s">
        <v>94</v>
      </c>
      <c r="N1847" t="s">
        <v>80</v>
      </c>
      <c r="AG1847">
        <v>0.30309861687</v>
      </c>
      <c r="AH1847">
        <v>0.28821838992000004</v>
      </c>
      <c r="AI1847">
        <v>0.34626940007000001</v>
      </c>
      <c r="AJ1847">
        <v>0.30989433984000003</v>
      </c>
      <c r="AK1847">
        <v>0.28915776714999997</v>
      </c>
      <c r="AL1847">
        <v>0.28120468130000004</v>
      </c>
      <c r="AM1847">
        <v>0.32640052118000001</v>
      </c>
      <c r="AN1847">
        <v>0.35208824031000002</v>
      </c>
      <c r="AO1847">
        <v>0.3049147049</v>
      </c>
      <c r="AP1847">
        <v>0.23572047273999999</v>
      </c>
      <c r="AQ1847">
        <v>0.21918368524000001</v>
      </c>
      <c r="AR1847">
        <v>0.20122491402000001</v>
      </c>
      <c r="AS1847">
        <v>0.20808763762999999</v>
      </c>
      <c r="AT1847">
        <v>0.21241328475999999</v>
      </c>
      <c r="AU1847">
        <v>0.21556659696</v>
      </c>
      <c r="AV1847">
        <v>0.20180853779999999</v>
      </c>
      <c r="AW1847">
        <v>0.21736025953999999</v>
      </c>
      <c r="AX1847">
        <v>0.24580499197</v>
      </c>
      <c r="AY1847">
        <v>0.25718603165999998</v>
      </c>
      <c r="AZ1847">
        <v>0.27647024223</v>
      </c>
    </row>
    <row r="1848" spans="11:52" ht="14.4">
      <c r="K1848" t="s">
        <v>2755</v>
      </c>
      <c r="L1848" t="s">
        <v>2734</v>
      </c>
      <c r="M1848" t="s">
        <v>99</v>
      </c>
      <c r="N1848" t="s">
        <v>80</v>
      </c>
      <c r="AG1848">
        <v>9.1754408999999995E-2</v>
      </c>
      <c r="AH1848">
        <v>9.0693706999999998E-2</v>
      </c>
      <c r="AI1848">
        <v>8.6971597999999997E-2</v>
      </c>
      <c r="AJ1848">
        <v>8.3274300999999995E-2</v>
      </c>
      <c r="AK1848">
        <v>7.9873016000000005E-2</v>
      </c>
      <c r="AL1848">
        <v>7.6082822999999994E-2</v>
      </c>
      <c r="AM1848">
        <v>7.2219926000000004E-2</v>
      </c>
      <c r="AN1848">
        <v>6.6618004999999994E-2</v>
      </c>
      <c r="AO1848">
        <v>6.4587539999999999E-2</v>
      </c>
      <c r="AP1848">
        <v>6.1237898999999998E-2</v>
      </c>
      <c r="AQ1848">
        <v>5.7929824999999997E-2</v>
      </c>
      <c r="AR1848">
        <v>8.743245840000001E-2</v>
      </c>
      <c r="AS1848">
        <v>7.9907558310000001E-2</v>
      </c>
      <c r="AT1848">
        <v>7.6521540299999996E-2</v>
      </c>
      <c r="AU1848">
        <v>6.1515548060000001E-2</v>
      </c>
      <c r="AV1848">
        <v>5.9309109919999999E-2</v>
      </c>
      <c r="AW1848">
        <v>6.0246633950000003E-2</v>
      </c>
      <c r="AX1848">
        <v>6.3963688650000003E-2</v>
      </c>
      <c r="AY1848">
        <v>6.2613538430000004E-2</v>
      </c>
      <c r="AZ1848">
        <v>6.7502493900000002E-2</v>
      </c>
    </row>
    <row r="1849" spans="11:52" ht="14.4">
      <c r="K1849" t="s">
        <v>2756</v>
      </c>
      <c r="L1849" t="s">
        <v>2734</v>
      </c>
      <c r="M1849" t="s">
        <v>26</v>
      </c>
      <c r="N1849" t="s">
        <v>80</v>
      </c>
      <c r="O1849" t="s">
        <v>6079</v>
      </c>
      <c r="P1849" t="s">
        <v>6079</v>
      </c>
      <c r="Q1849" t="s">
        <v>6079</v>
      </c>
      <c r="R1849" t="s">
        <v>6079</v>
      </c>
      <c r="S1849" t="s">
        <v>6079</v>
      </c>
      <c r="AG1849">
        <v>0.11984134159</v>
      </c>
      <c r="AH1849">
        <v>0.11761845919</v>
      </c>
      <c r="AI1849">
        <v>0.11077103065</v>
      </c>
      <c r="AJ1849">
        <v>7.8751387430000014E-2</v>
      </c>
      <c r="AK1849">
        <v>7.3175456229999977E-2</v>
      </c>
      <c r="AL1849">
        <v>9.4588455599999996E-2</v>
      </c>
      <c r="AM1849">
        <v>0.12496030486</v>
      </c>
      <c r="AN1849">
        <v>0.13807824030000002</v>
      </c>
      <c r="AO1849">
        <v>0.14207615894</v>
      </c>
      <c r="AP1849">
        <v>0.14653111174</v>
      </c>
      <c r="AQ1849">
        <v>0.15520626225</v>
      </c>
      <c r="AR1849">
        <v>0.14581318582</v>
      </c>
      <c r="AS1849">
        <v>0.14273616606</v>
      </c>
      <c r="AT1849">
        <v>0.13090656863</v>
      </c>
      <c r="AU1849">
        <v>0.12736907099</v>
      </c>
      <c r="AV1849">
        <v>0.11390863384</v>
      </c>
      <c r="AW1849">
        <v>0.10797432228999999</v>
      </c>
      <c r="AX1849">
        <v>0.10900927204999999</v>
      </c>
      <c r="AY1849">
        <v>0.10357271285</v>
      </c>
      <c r="AZ1849">
        <v>9.1109099489999998E-2</v>
      </c>
    </row>
    <row r="1850" spans="11:52" ht="14.4">
      <c r="K1850" t="s">
        <v>2757</v>
      </c>
      <c r="L1850" t="s">
        <v>2734</v>
      </c>
      <c r="M1850" t="s">
        <v>27</v>
      </c>
      <c r="N1850" t="s">
        <v>80</v>
      </c>
      <c r="AG1850">
        <v>5.5650773779999998</v>
      </c>
      <c r="AH1850">
        <v>5.4140130360000001</v>
      </c>
      <c r="AI1850">
        <v>5.3055519340000004</v>
      </c>
      <c r="AJ1850">
        <v>5.9121265750000003</v>
      </c>
      <c r="AK1850">
        <v>6.5914208079999996</v>
      </c>
      <c r="AL1850">
        <v>6.8107662260000001</v>
      </c>
      <c r="AM1850">
        <v>6.6639389099999997</v>
      </c>
      <c r="AN1850">
        <v>6.9245831410000003</v>
      </c>
      <c r="AO1850">
        <v>6.8223491679999997</v>
      </c>
      <c r="AP1850">
        <v>6.4985780389999999</v>
      </c>
      <c r="AQ1850">
        <v>6.0480646419999999</v>
      </c>
      <c r="AR1850">
        <v>6.0265309760000001</v>
      </c>
      <c r="AS1850">
        <v>5.7861619360000001</v>
      </c>
      <c r="AT1850">
        <v>5.4759196049999996</v>
      </c>
      <c r="AU1850">
        <v>5.3289232670000004</v>
      </c>
      <c r="AV1850">
        <v>5.4458665509999999</v>
      </c>
      <c r="AW1850">
        <v>5.4708174109999996</v>
      </c>
      <c r="AX1850">
        <v>6.2703779959999997</v>
      </c>
      <c r="AY1850">
        <v>6.2208860240000003</v>
      </c>
      <c r="AZ1850">
        <v>5.9998598259999998</v>
      </c>
    </row>
    <row r="1851" spans="11:52" ht="14.4">
      <c r="K1851" t="s">
        <v>2758</v>
      </c>
      <c r="L1851" t="s">
        <v>2734</v>
      </c>
      <c r="M1851" t="s">
        <v>28</v>
      </c>
      <c r="N1851" t="s">
        <v>80</v>
      </c>
      <c r="AG1851">
        <v>0.18624497266797804</v>
      </c>
      <c r="AH1851">
        <v>0.18421193587653964</v>
      </c>
      <c r="AI1851">
        <v>0.20630055066546743</v>
      </c>
      <c r="AJ1851">
        <v>0.20426770473853892</v>
      </c>
      <c r="AK1851">
        <v>0.18803031329278888</v>
      </c>
      <c r="AL1851">
        <v>0.19344422085777124</v>
      </c>
      <c r="AM1851">
        <v>0.16812167906817527</v>
      </c>
      <c r="AN1851">
        <v>0.18736192181694888</v>
      </c>
      <c r="AO1851">
        <v>0.35866297333800207</v>
      </c>
      <c r="AP1851" t="s">
        <v>6079</v>
      </c>
      <c r="AQ1851" t="s">
        <v>6079</v>
      </c>
      <c r="AR1851" t="s">
        <v>6079</v>
      </c>
      <c r="AS1851" t="s">
        <v>6079</v>
      </c>
      <c r="AT1851">
        <v>0.30135719630864383</v>
      </c>
      <c r="AU1851">
        <v>0.28194394470794987</v>
      </c>
      <c r="AV1851">
        <v>0.29512852432041697</v>
      </c>
      <c r="AW1851">
        <v>0.28451964700719679</v>
      </c>
      <c r="AX1851">
        <v>0.29795807236842109</v>
      </c>
      <c r="AY1851">
        <v>0.33396332181099214</v>
      </c>
      <c r="AZ1851">
        <v>0.34238039117476982</v>
      </c>
    </row>
    <row r="1852" spans="11:52" ht="14.4">
      <c r="K1852" t="s">
        <v>2759</v>
      </c>
      <c r="L1852" t="s">
        <v>2734</v>
      </c>
      <c r="M1852" t="s">
        <v>29</v>
      </c>
      <c r="N1852" t="s">
        <v>80</v>
      </c>
      <c r="AG1852">
        <v>0.8607615402501978</v>
      </c>
      <c r="AH1852">
        <v>0.88863944465361444</v>
      </c>
      <c r="AI1852">
        <v>0.8961253311863322</v>
      </c>
      <c r="AJ1852">
        <v>0.87317124553655323</v>
      </c>
      <c r="AK1852">
        <v>0.85542560145914837</v>
      </c>
      <c r="AL1852">
        <v>0.899235401481149</v>
      </c>
      <c r="AM1852">
        <v>0.87242993027143567</v>
      </c>
      <c r="AN1852">
        <v>0.90293630414281634</v>
      </c>
      <c r="AO1852">
        <v>1.0282797056420401</v>
      </c>
      <c r="AP1852">
        <v>1.0659681124311409</v>
      </c>
      <c r="AQ1852">
        <v>1.0288403824923698</v>
      </c>
      <c r="AR1852">
        <v>1.0131589131806218</v>
      </c>
      <c r="AS1852">
        <v>0.96759446498033563</v>
      </c>
      <c r="AT1852">
        <v>0.93073861440388861</v>
      </c>
      <c r="AU1852">
        <v>0.95881260503681709</v>
      </c>
      <c r="AV1852">
        <v>1.1980611322850798</v>
      </c>
      <c r="AW1852">
        <v>1.1812277293361884</v>
      </c>
      <c r="AX1852">
        <v>1.2340442452915203</v>
      </c>
      <c r="AY1852">
        <v>1.1828343104379575</v>
      </c>
      <c r="AZ1852">
        <v>1.3377755098513655</v>
      </c>
    </row>
    <row r="1853" spans="11:52" ht="14.4">
      <c r="K1853" t="s">
        <v>2760</v>
      </c>
      <c r="L1853" t="s">
        <v>2734</v>
      </c>
      <c r="M1853" t="s">
        <v>30</v>
      </c>
      <c r="N1853" t="s">
        <v>80</v>
      </c>
      <c r="AG1853">
        <v>3.5493511790799999</v>
      </c>
      <c r="AH1853">
        <v>3.2983662500899995</v>
      </c>
      <c r="AI1853">
        <v>2.86099831166</v>
      </c>
      <c r="AJ1853">
        <v>2.4518980897799998</v>
      </c>
      <c r="AK1853">
        <v>2.3335810298699999</v>
      </c>
      <c r="AL1853">
        <v>2.2339923758400002</v>
      </c>
      <c r="AM1853">
        <v>2.0809918934299998</v>
      </c>
      <c r="AN1853">
        <v>1.96352306021</v>
      </c>
      <c r="AO1853">
        <v>1.4474055838600002</v>
      </c>
      <c r="AP1853">
        <v>1.3478553561300002</v>
      </c>
      <c r="AQ1853">
        <v>1.2740968118</v>
      </c>
      <c r="AR1853">
        <v>1.22709467468</v>
      </c>
      <c r="AS1853">
        <v>1.14732190925</v>
      </c>
      <c r="AT1853">
        <v>1.12088732013</v>
      </c>
      <c r="AU1853">
        <v>1.019088676</v>
      </c>
      <c r="AV1853">
        <v>0.96075994604000003</v>
      </c>
      <c r="AW1853">
        <v>0.97206554797</v>
      </c>
      <c r="AX1853">
        <v>0.97408886414999996</v>
      </c>
      <c r="AY1853">
        <v>0.97916386389999999</v>
      </c>
      <c r="AZ1853">
        <v>0.99931565279000001</v>
      </c>
    </row>
    <row r="1854" spans="11:52" ht="14.4">
      <c r="K1854" t="s">
        <v>2761</v>
      </c>
      <c r="L1854" t="s">
        <v>2734</v>
      </c>
      <c r="M1854" t="s">
        <v>100</v>
      </c>
      <c r="N1854" t="s">
        <v>80</v>
      </c>
      <c r="AG1854">
        <v>0.32408806713157451</v>
      </c>
      <c r="AH1854">
        <v>0.30237978286124656</v>
      </c>
      <c r="AI1854">
        <v>0.30743556278423445</v>
      </c>
      <c r="AJ1854">
        <v>0.29094058540664852</v>
      </c>
      <c r="AK1854">
        <v>0.29044999005861277</v>
      </c>
      <c r="AL1854">
        <v>0.29020068372006536</v>
      </c>
      <c r="AM1854">
        <v>0.26170717845048741</v>
      </c>
      <c r="AN1854">
        <v>0.26261596368342133</v>
      </c>
      <c r="AO1854">
        <v>0.25293809337098511</v>
      </c>
      <c r="AP1854">
        <v>0.24572987499999999</v>
      </c>
      <c r="AQ1854">
        <v>0.23623944133400707</v>
      </c>
      <c r="AR1854">
        <v>0.22639989977773284</v>
      </c>
      <c r="AS1854">
        <v>0.21922341649313629</v>
      </c>
      <c r="AT1854">
        <v>0.21531518680252304</v>
      </c>
      <c r="AU1854">
        <v>0.2162645340472823</v>
      </c>
      <c r="AV1854">
        <v>0.2150363139711082</v>
      </c>
      <c r="AW1854">
        <v>0.22173485411194185</v>
      </c>
      <c r="AX1854">
        <v>0.22333402740002015</v>
      </c>
      <c r="AY1854">
        <v>0.22685696632150401</v>
      </c>
      <c r="AZ1854">
        <v>0.22471848359996785</v>
      </c>
    </row>
    <row r="1855" spans="11:52" ht="14.4">
      <c r="K1855" t="s">
        <v>2762</v>
      </c>
      <c r="L1855" t="s">
        <v>2734</v>
      </c>
      <c r="M1855" t="s">
        <v>31</v>
      </c>
      <c r="N1855" t="s">
        <v>80</v>
      </c>
      <c r="AG1855">
        <v>0.47745633514137326</v>
      </c>
      <c r="AH1855">
        <v>0.49774698907538367</v>
      </c>
      <c r="AI1855">
        <v>0.50944205698872447</v>
      </c>
      <c r="AJ1855">
        <v>0.49857016236550905</v>
      </c>
      <c r="AK1855">
        <v>0.48683964258541029</v>
      </c>
      <c r="AL1855">
        <v>0.4980019932356976</v>
      </c>
      <c r="AM1855">
        <v>0.48511733330999962</v>
      </c>
      <c r="AN1855">
        <v>0.49162871884536047</v>
      </c>
      <c r="AO1855">
        <v>0.48835515450221234</v>
      </c>
      <c r="AP1855">
        <v>0.49182283396399951</v>
      </c>
      <c r="AQ1855">
        <v>0.47926611813675835</v>
      </c>
      <c r="AR1855">
        <v>0.42324779405578383</v>
      </c>
      <c r="AS1855">
        <v>0.43625469546096551</v>
      </c>
      <c r="AT1855">
        <v>0.41462134048835042</v>
      </c>
      <c r="AU1855">
        <v>0.3806675148064555</v>
      </c>
      <c r="AV1855">
        <v>0.41047649448830226</v>
      </c>
      <c r="AW1855">
        <v>0.45066348402907674</v>
      </c>
      <c r="AX1855">
        <v>0.483100340742874</v>
      </c>
      <c r="AY1855">
        <v>0.54799202017168869</v>
      </c>
      <c r="AZ1855">
        <v>0.72854660543799565</v>
      </c>
    </row>
    <row r="1856" spans="11:52" ht="14.4">
      <c r="K1856" t="s">
        <v>2763</v>
      </c>
      <c r="L1856" t="s">
        <v>2734</v>
      </c>
      <c r="M1856" t="s">
        <v>32</v>
      </c>
      <c r="N1856" t="s">
        <v>80</v>
      </c>
      <c r="O1856" t="s">
        <v>6079</v>
      </c>
      <c r="P1856" t="s">
        <v>6079</v>
      </c>
      <c r="Q1856" t="s">
        <v>6079</v>
      </c>
      <c r="R1856" t="s">
        <v>6079</v>
      </c>
      <c r="S1856" t="s">
        <v>6079</v>
      </c>
      <c r="AG1856">
        <v>7.9528000000000001E-2</v>
      </c>
      <c r="AH1856">
        <v>7.5857999999999995E-2</v>
      </c>
      <c r="AI1856">
        <v>7.6982999999999996E-2</v>
      </c>
      <c r="AJ1856">
        <v>7.5921000000000002E-2</v>
      </c>
      <c r="AK1856">
        <v>8.5641273349999977E-2</v>
      </c>
      <c r="AL1856">
        <v>7.7070795100000006E-2</v>
      </c>
      <c r="AM1856">
        <v>7.9320650319999977E-2</v>
      </c>
      <c r="AN1856">
        <v>9.3917500759999994E-2</v>
      </c>
      <c r="AO1856">
        <v>8.8493367269999998E-2</v>
      </c>
      <c r="AP1856">
        <v>9.2739034060000003E-2</v>
      </c>
      <c r="AQ1856">
        <v>9.0088299189999999E-2</v>
      </c>
      <c r="AR1856">
        <v>9.0013627990000011E-2</v>
      </c>
      <c r="AS1856">
        <v>0.10012857947999999</v>
      </c>
      <c r="AT1856">
        <v>9.5916567650000006E-2</v>
      </c>
      <c r="AU1856">
        <v>9.2406312719999995E-2</v>
      </c>
      <c r="AV1856">
        <v>8.401456395000001E-2</v>
      </c>
      <c r="AW1856">
        <v>8.1158471349999997E-2</v>
      </c>
      <c r="AX1856">
        <v>7.8122703239999994E-2</v>
      </c>
      <c r="AY1856">
        <v>8.010504622999999E-2</v>
      </c>
      <c r="AZ1856">
        <v>9.3826130490000006E-2</v>
      </c>
    </row>
    <row r="1857" spans="11:52" ht="14.4">
      <c r="K1857" t="s">
        <v>2764</v>
      </c>
      <c r="L1857" t="s">
        <v>2734</v>
      </c>
      <c r="M1857" t="s">
        <v>93</v>
      </c>
      <c r="N1857" t="s">
        <v>80</v>
      </c>
      <c r="AG1857">
        <v>0.32303051756000001</v>
      </c>
      <c r="AH1857">
        <v>0.32806465618000002</v>
      </c>
      <c r="AI1857">
        <v>0.33213054733000003</v>
      </c>
      <c r="AJ1857">
        <v>0.33361813780999999</v>
      </c>
      <c r="AK1857">
        <v>0.32663421935000003</v>
      </c>
      <c r="AL1857">
        <v>0.32262075689999997</v>
      </c>
      <c r="AM1857">
        <v>0.31194298405000004</v>
      </c>
      <c r="AN1857">
        <v>0.31058382188</v>
      </c>
      <c r="AO1857">
        <v>0.30922466196000004</v>
      </c>
      <c r="AP1857">
        <v>0.30254689706999999</v>
      </c>
      <c r="AQ1857">
        <v>0.29505788036000002</v>
      </c>
      <c r="AR1857">
        <v>0.28966355208000005</v>
      </c>
      <c r="AS1857">
        <v>0.28443870056999998</v>
      </c>
      <c r="AT1857">
        <v>0.28621241773</v>
      </c>
      <c r="AU1857">
        <v>0.28618640698000003</v>
      </c>
      <c r="AV1857">
        <v>0.28189995522000005</v>
      </c>
      <c r="AW1857">
        <v>0.28004754054999997</v>
      </c>
      <c r="AX1857">
        <v>0.28643206491999995</v>
      </c>
      <c r="AY1857">
        <v>0.29533943931000001</v>
      </c>
      <c r="AZ1857">
        <v>0.29694578217999995</v>
      </c>
    </row>
    <row r="1858" spans="11:52" ht="14.4">
      <c r="K1858" t="s">
        <v>2765</v>
      </c>
      <c r="L1858" t="s">
        <v>2766</v>
      </c>
      <c r="M1858" t="s">
        <v>13</v>
      </c>
      <c r="N1858" t="s">
        <v>80</v>
      </c>
      <c r="AG1858">
        <v>7.2900032836399982</v>
      </c>
      <c r="AH1858">
        <v>6.8866551423299995</v>
      </c>
      <c r="AI1858">
        <v>6.7078334528599992</v>
      </c>
      <c r="AJ1858">
        <v>6.3881617269700008</v>
      </c>
      <c r="AK1858">
        <v>6.0301474382400002</v>
      </c>
      <c r="AL1858">
        <v>6.1402121031999997</v>
      </c>
      <c r="AM1858">
        <v>5.9914904834199998</v>
      </c>
      <c r="AN1858">
        <v>6.6785352141000001</v>
      </c>
      <c r="AO1858">
        <v>6.6158171510799999</v>
      </c>
      <c r="AP1858">
        <v>6.5610564229700001</v>
      </c>
      <c r="AQ1858">
        <v>6.4107210300300004</v>
      </c>
      <c r="AR1858">
        <v>6.6210375727399997</v>
      </c>
      <c r="AS1858">
        <v>6.4553362309499995</v>
      </c>
      <c r="AT1858">
        <v>6.573432339960001</v>
      </c>
      <c r="AU1858">
        <v>6.2976186829500005</v>
      </c>
      <c r="AV1858">
        <v>6.4902703849799996</v>
      </c>
      <c r="AW1858">
        <v>6.2853350992100001</v>
      </c>
      <c r="AX1858">
        <v>6.1941784804899997</v>
      </c>
      <c r="AY1858">
        <v>6.2414883179</v>
      </c>
      <c r="AZ1858">
        <v>7.8335296324300003</v>
      </c>
    </row>
    <row r="1859" spans="11:52" ht="14.4">
      <c r="K1859" t="s">
        <v>2767</v>
      </c>
      <c r="L1859" t="s">
        <v>2766</v>
      </c>
      <c r="M1859" t="s">
        <v>14</v>
      </c>
      <c r="N1859" t="s">
        <v>80</v>
      </c>
      <c r="AG1859">
        <v>9.7033072303699992</v>
      </c>
      <c r="AH1859">
        <v>9.22859372978</v>
      </c>
      <c r="AI1859">
        <v>9.62647662981</v>
      </c>
      <c r="AJ1859">
        <v>9.4902449573199998</v>
      </c>
      <c r="AK1859">
        <v>9.3612940605099979</v>
      </c>
      <c r="AL1859">
        <v>9.5081158643999988</v>
      </c>
      <c r="AM1859">
        <v>9.2759145752700007</v>
      </c>
      <c r="AN1859">
        <v>10.10271657002</v>
      </c>
      <c r="AO1859">
        <v>9.6069725718000001</v>
      </c>
      <c r="AP1859">
        <v>9.3122101352399991</v>
      </c>
      <c r="AQ1859">
        <v>9.0910622114099997</v>
      </c>
      <c r="AR1859">
        <v>9.1035250674999997</v>
      </c>
      <c r="AS1859">
        <v>8.8081596647800016</v>
      </c>
      <c r="AT1859">
        <v>8.7502961773799992</v>
      </c>
      <c r="AU1859">
        <v>8.7349545400699995</v>
      </c>
      <c r="AV1859">
        <v>8.7250830161500001</v>
      </c>
      <c r="AW1859">
        <v>7.1131670339199999</v>
      </c>
      <c r="AX1859">
        <v>7.3499481103899997</v>
      </c>
      <c r="AY1859">
        <v>7.3193229400700019</v>
      </c>
      <c r="AZ1859">
        <v>7.2888399603899998</v>
      </c>
    </row>
    <row r="1860" spans="11:52" ht="14.4">
      <c r="K1860" t="s">
        <v>2768</v>
      </c>
      <c r="L1860" t="s">
        <v>2766</v>
      </c>
      <c r="M1860" t="s">
        <v>92</v>
      </c>
      <c r="N1860" t="s">
        <v>80</v>
      </c>
      <c r="AG1860">
        <v>1.2658252377543715</v>
      </c>
      <c r="AH1860">
        <v>1.2480657531444934</v>
      </c>
      <c r="AI1860">
        <v>1.4562823397075362</v>
      </c>
      <c r="AJ1860">
        <v>1.3295408528479395</v>
      </c>
      <c r="AK1860">
        <v>1.3493705900398811</v>
      </c>
      <c r="AL1860">
        <v>1.3637733919623682</v>
      </c>
      <c r="AM1860">
        <v>1.2935213211984866</v>
      </c>
      <c r="AN1860">
        <v>1.3156350342570813</v>
      </c>
      <c r="AO1860">
        <v>1.2603200736271605</v>
      </c>
      <c r="AP1860">
        <v>1.1870947949688109</v>
      </c>
      <c r="AQ1860">
        <v>1.1429962163820433</v>
      </c>
      <c r="AR1860">
        <v>1.0740842621944986</v>
      </c>
      <c r="AS1860">
        <v>0.50509254525002567</v>
      </c>
      <c r="AT1860">
        <v>0.46464464669189071</v>
      </c>
      <c r="AU1860">
        <v>0.42407045710195312</v>
      </c>
      <c r="AV1860">
        <v>0.43470600265875858</v>
      </c>
      <c r="AW1860">
        <v>0.39292719091931688</v>
      </c>
      <c r="AX1860">
        <v>0.4005435116065037</v>
      </c>
      <c r="AY1860">
        <v>0.41448563247775849</v>
      </c>
      <c r="AZ1860">
        <v>0.4358175682585132</v>
      </c>
    </row>
    <row r="1861" spans="11:52" ht="14.4">
      <c r="K1861" t="s">
        <v>2769</v>
      </c>
      <c r="L1861" t="s">
        <v>2766</v>
      </c>
      <c r="M1861" t="s">
        <v>15</v>
      </c>
      <c r="N1861" t="s">
        <v>80</v>
      </c>
      <c r="AE1861" t="s">
        <v>6079</v>
      </c>
      <c r="AF1861" t="s">
        <v>6079</v>
      </c>
      <c r="AG1861">
        <v>2.9608319999999999</v>
      </c>
      <c r="AH1861">
        <v>2.6890040000000002</v>
      </c>
      <c r="AI1861">
        <v>2.54928</v>
      </c>
      <c r="AJ1861">
        <v>2.3591769999999999</v>
      </c>
      <c r="AK1861">
        <v>2.2917399999999999</v>
      </c>
      <c r="AL1861">
        <v>1.7107225770000001</v>
      </c>
      <c r="AM1861">
        <v>1.519906497</v>
      </c>
      <c r="AN1861">
        <v>1.204653499</v>
      </c>
      <c r="AO1861">
        <v>1.202840197</v>
      </c>
      <c r="AP1861">
        <v>1.114050024</v>
      </c>
      <c r="AQ1861">
        <v>0.86384257499999995</v>
      </c>
      <c r="AR1861">
        <v>0.34078037100000003</v>
      </c>
      <c r="AS1861">
        <v>0.33914986600000002</v>
      </c>
      <c r="AT1861">
        <v>0.29733301699999998</v>
      </c>
      <c r="AU1861">
        <v>0.306426435</v>
      </c>
      <c r="AV1861">
        <v>0.32942104</v>
      </c>
      <c r="AW1861">
        <v>0.31387672500000002</v>
      </c>
      <c r="AX1861">
        <v>0.294977406</v>
      </c>
      <c r="AY1861">
        <v>0.28117708200000002</v>
      </c>
      <c r="AZ1861">
        <v>0.26828660700000001</v>
      </c>
    </row>
    <row r="1862" spans="11:52" ht="14.4">
      <c r="K1862" t="s">
        <v>2770</v>
      </c>
      <c r="L1862" t="s">
        <v>2766</v>
      </c>
      <c r="M1862" t="s">
        <v>91</v>
      </c>
      <c r="N1862" t="s">
        <v>80</v>
      </c>
      <c r="AG1862">
        <v>1.0016125642585847</v>
      </c>
      <c r="AH1862">
        <v>0.94907883538334581</v>
      </c>
      <c r="AI1862">
        <v>0.92835517039820281</v>
      </c>
      <c r="AJ1862">
        <v>0.92295090392789669</v>
      </c>
      <c r="AK1862">
        <v>0.8499825133274751</v>
      </c>
      <c r="AL1862">
        <v>0.95132949596110705</v>
      </c>
      <c r="AM1862">
        <v>0.96601176106194686</v>
      </c>
      <c r="AN1862">
        <v>1.1482954562152274</v>
      </c>
      <c r="AO1862">
        <v>1.1961335245381173</v>
      </c>
      <c r="AP1862">
        <v>1.1833671927966101</v>
      </c>
      <c r="AQ1862">
        <v>1.1844661439890174</v>
      </c>
      <c r="AR1862">
        <v>1.1852247883578728</v>
      </c>
      <c r="AS1862">
        <v>1.2592804208820512</v>
      </c>
      <c r="AT1862">
        <v>1.2164868831804032</v>
      </c>
      <c r="AU1862">
        <v>1.1998903294635219</v>
      </c>
      <c r="AV1862">
        <v>1.245768270857522</v>
      </c>
      <c r="AW1862">
        <v>1.1966723208751917</v>
      </c>
      <c r="AX1862">
        <v>1.0550588299216579</v>
      </c>
      <c r="AY1862">
        <v>0.99834245141542388</v>
      </c>
      <c r="AZ1862">
        <v>0.95434548349781601</v>
      </c>
    </row>
    <row r="1863" spans="11:52" ht="14.4">
      <c r="K1863" t="s">
        <v>2771</v>
      </c>
      <c r="L1863" t="s">
        <v>2766</v>
      </c>
      <c r="M1863" t="s">
        <v>16</v>
      </c>
      <c r="N1863" t="s">
        <v>80</v>
      </c>
      <c r="AG1863">
        <v>21.04379146692246</v>
      </c>
      <c r="AH1863">
        <v>20.957830875790329</v>
      </c>
      <c r="AI1863">
        <v>19.91997654063411</v>
      </c>
      <c r="AJ1863">
        <v>18.524184321104169</v>
      </c>
      <c r="AK1863">
        <v>18.110940584439145</v>
      </c>
      <c r="AL1863">
        <v>20.993828887376271</v>
      </c>
      <c r="AM1863">
        <v>21.046777344075291</v>
      </c>
      <c r="AN1863">
        <v>20.366882318639313</v>
      </c>
      <c r="AO1863">
        <v>20.05948963407285</v>
      </c>
      <c r="AP1863">
        <v>19.626469228338472</v>
      </c>
      <c r="AQ1863">
        <v>19.085263471498585</v>
      </c>
      <c r="AR1863">
        <v>18.74427095473029</v>
      </c>
      <c r="AS1863">
        <v>19.15485866111425</v>
      </c>
      <c r="AT1863">
        <v>18.718174694829916</v>
      </c>
      <c r="AU1863">
        <v>19.800896148328228</v>
      </c>
      <c r="AV1863">
        <v>18.995005243212539</v>
      </c>
      <c r="AW1863">
        <v>19.879536855911606</v>
      </c>
      <c r="AX1863">
        <v>21.752588926023773</v>
      </c>
      <c r="AY1863">
        <v>22.392233449897169</v>
      </c>
      <c r="AZ1863">
        <v>26.802474628246777</v>
      </c>
    </row>
    <row r="1864" spans="11:52" ht="14.4">
      <c r="K1864" t="s">
        <v>2772</v>
      </c>
      <c r="L1864" t="s">
        <v>2766</v>
      </c>
      <c r="M1864" t="s">
        <v>17</v>
      </c>
      <c r="N1864" t="s">
        <v>80</v>
      </c>
      <c r="AG1864">
        <v>3.2160485167805284</v>
      </c>
      <c r="AH1864">
        <v>3.1973725787448415</v>
      </c>
      <c r="AI1864">
        <v>3.5837139026894542</v>
      </c>
      <c r="AJ1864">
        <v>3.6910778588864352</v>
      </c>
      <c r="AK1864">
        <v>3.719910176167073</v>
      </c>
      <c r="AL1864">
        <v>4.067618726804068</v>
      </c>
      <c r="AM1864">
        <v>4.1320509460597341</v>
      </c>
      <c r="AN1864">
        <v>4.508905013165073</v>
      </c>
      <c r="AO1864">
        <v>4.0889563333763599</v>
      </c>
      <c r="AP1864">
        <v>4.2482721673569834</v>
      </c>
      <c r="AQ1864">
        <v>3.4598871831549221</v>
      </c>
      <c r="AR1864">
        <v>3.2210505213651768</v>
      </c>
      <c r="AS1864">
        <v>2.7938486744175099</v>
      </c>
      <c r="AT1864">
        <v>2.6531476356758796</v>
      </c>
      <c r="AU1864">
        <v>2.6034078665635718</v>
      </c>
      <c r="AV1864">
        <v>2.54448911751496</v>
      </c>
      <c r="AW1864">
        <v>2.3503623129328051</v>
      </c>
      <c r="AX1864">
        <v>2.3484244224454169</v>
      </c>
      <c r="AY1864">
        <v>2.3657680684247229</v>
      </c>
      <c r="AZ1864">
        <v>2.4418223799058083</v>
      </c>
    </row>
    <row r="1865" spans="11:52" ht="14.4">
      <c r="K1865" t="s">
        <v>2773</v>
      </c>
      <c r="L1865" t="s">
        <v>2766</v>
      </c>
      <c r="M1865" t="s">
        <v>97</v>
      </c>
      <c r="N1865" t="s">
        <v>80</v>
      </c>
      <c r="O1865" t="s">
        <v>6079</v>
      </c>
      <c r="P1865" t="s">
        <v>6079</v>
      </c>
      <c r="Q1865" t="s">
        <v>6079</v>
      </c>
      <c r="R1865" t="s">
        <v>6079</v>
      </c>
      <c r="S1865" t="s">
        <v>6079</v>
      </c>
      <c r="T1865" t="s">
        <v>6079</v>
      </c>
      <c r="AG1865">
        <v>0.36584691339999997</v>
      </c>
      <c r="AH1865">
        <v>0.32508717362</v>
      </c>
      <c r="AI1865">
        <v>0.32039849613999999</v>
      </c>
      <c r="AJ1865">
        <v>0.27519142044647615</v>
      </c>
      <c r="AK1865">
        <v>0.28672534195846117</v>
      </c>
      <c r="AL1865">
        <v>0.28266148962449916</v>
      </c>
      <c r="AM1865">
        <v>0.26570543502139127</v>
      </c>
      <c r="AN1865">
        <v>0.20398320875199996</v>
      </c>
      <c r="AO1865">
        <v>0.21507596540999999</v>
      </c>
      <c r="AP1865">
        <v>0.20539900311000001</v>
      </c>
      <c r="AQ1865">
        <v>0.18734400650999999</v>
      </c>
      <c r="AR1865">
        <v>0.1621916548274</v>
      </c>
      <c r="AS1865">
        <v>0.16567081799979999</v>
      </c>
      <c r="AT1865">
        <v>0.17329735200900001</v>
      </c>
      <c r="AU1865">
        <v>0.15801596470240001</v>
      </c>
      <c r="AV1865">
        <v>0.15646318763710002</v>
      </c>
      <c r="AW1865">
        <v>0.13788218577149999</v>
      </c>
      <c r="AX1865">
        <v>0.15737465854220001</v>
      </c>
      <c r="AY1865">
        <v>0.17027560028409999</v>
      </c>
      <c r="AZ1865">
        <v>0.13935831620620001</v>
      </c>
    </row>
    <row r="1866" spans="11:52" ht="14.4">
      <c r="K1866" t="s">
        <v>2774</v>
      </c>
      <c r="L1866" t="s">
        <v>2766</v>
      </c>
      <c r="M1866" t="s">
        <v>18</v>
      </c>
      <c r="N1866" t="s">
        <v>80</v>
      </c>
      <c r="AG1866">
        <v>40.914489911005006</v>
      </c>
      <c r="AH1866">
        <v>38.269788126497993</v>
      </c>
      <c r="AI1866">
        <v>37.241758475192</v>
      </c>
      <c r="AJ1866">
        <v>34.747098423546994</v>
      </c>
      <c r="AK1866">
        <v>33.592493049052003</v>
      </c>
      <c r="AL1866">
        <v>34.636404651109999</v>
      </c>
      <c r="AM1866">
        <v>34.856240633150001</v>
      </c>
      <c r="AN1866">
        <v>32.164839453670005</v>
      </c>
      <c r="AO1866">
        <v>36.362460074529999</v>
      </c>
      <c r="AP1866">
        <v>37.65588209997</v>
      </c>
      <c r="AQ1866">
        <v>36.158336073660003</v>
      </c>
      <c r="AR1866">
        <v>36.16302899075</v>
      </c>
      <c r="AS1866">
        <v>35.918576033800001</v>
      </c>
      <c r="AT1866">
        <v>34.576700000230005</v>
      </c>
      <c r="AU1866">
        <v>33.668457335429999</v>
      </c>
      <c r="AV1866">
        <v>32.458584125999998</v>
      </c>
      <c r="AW1866">
        <v>31.761804309999999</v>
      </c>
      <c r="AX1866">
        <v>30.949097679000001</v>
      </c>
      <c r="AY1866">
        <v>30.225537648</v>
      </c>
      <c r="AZ1866">
        <v>30.541096035999999</v>
      </c>
    </row>
    <row r="1867" spans="11:52" ht="14.4">
      <c r="K1867" t="s">
        <v>2775</v>
      </c>
      <c r="L1867" t="s">
        <v>2766</v>
      </c>
      <c r="M1867" t="s">
        <v>34</v>
      </c>
      <c r="N1867" t="s">
        <v>80</v>
      </c>
      <c r="AG1867">
        <v>370.50019418950808</v>
      </c>
      <c r="AH1867">
        <v>356.01030452494024</v>
      </c>
      <c r="AI1867">
        <v>346.28305612118453</v>
      </c>
      <c r="AJ1867">
        <v>322.15604365225568</v>
      </c>
      <c r="AK1867">
        <v>294.55150629588195</v>
      </c>
      <c r="AL1867">
        <v>298.14654345440618</v>
      </c>
      <c r="AM1867">
        <v>289.72970037874018</v>
      </c>
      <c r="AN1867">
        <v>264.76507649765603</v>
      </c>
      <c r="AO1867">
        <v>267.83405767709263</v>
      </c>
      <c r="AP1867">
        <v>247.63237781051239</v>
      </c>
      <c r="AQ1867">
        <v>233.45192810696881</v>
      </c>
      <c r="AR1867">
        <v>215.05438016659247</v>
      </c>
      <c r="AS1867">
        <v>211.70304167581233</v>
      </c>
      <c r="AT1867">
        <v>204.25019181623961</v>
      </c>
      <c r="AU1867">
        <v>203.73435785166009</v>
      </c>
      <c r="AV1867">
        <v>199.29683278660849</v>
      </c>
      <c r="AW1867">
        <v>197.88116675757664</v>
      </c>
      <c r="AX1867">
        <v>199.40872839260393</v>
      </c>
      <c r="AY1867">
        <v>199.68581642348792</v>
      </c>
      <c r="AZ1867">
        <v>203.38730541049108</v>
      </c>
    </row>
    <row r="1868" spans="11:52" ht="14.4">
      <c r="K1868" t="s">
        <v>2776</v>
      </c>
      <c r="L1868" t="s">
        <v>2766</v>
      </c>
      <c r="M1868" t="s">
        <v>19</v>
      </c>
      <c r="N1868" t="s">
        <v>80</v>
      </c>
      <c r="AG1868">
        <v>4.12332154993</v>
      </c>
      <c r="AH1868">
        <v>3.9951125710499999</v>
      </c>
      <c r="AI1868">
        <v>4.0634358996</v>
      </c>
      <c r="AJ1868">
        <v>4.04489048747</v>
      </c>
      <c r="AK1868">
        <v>4.1028743997900001</v>
      </c>
      <c r="AL1868">
        <v>4.1798268095699997</v>
      </c>
      <c r="AM1868">
        <v>3.8496320690500001</v>
      </c>
      <c r="AN1868">
        <v>3.7059035964499998</v>
      </c>
      <c r="AO1868">
        <v>3.7214389290200001</v>
      </c>
      <c r="AP1868">
        <v>3.6218596060400001</v>
      </c>
      <c r="AQ1868">
        <v>3.5211110993300001</v>
      </c>
      <c r="AR1868">
        <v>3.4217452831899999</v>
      </c>
      <c r="AS1868">
        <v>3.1665178544499999</v>
      </c>
      <c r="AT1868">
        <v>2.7062023277993368</v>
      </c>
      <c r="AU1868">
        <v>2.4704444251500002</v>
      </c>
      <c r="AV1868">
        <v>2.1671094672200004</v>
      </c>
      <c r="AW1868">
        <v>2.2001780836400004</v>
      </c>
      <c r="AX1868">
        <v>2.2033396146499995</v>
      </c>
      <c r="AY1868">
        <v>2.4392410133300002</v>
      </c>
      <c r="AZ1868">
        <v>2.6420040388499992</v>
      </c>
    </row>
    <row r="1869" spans="11:52" ht="14.4">
      <c r="K1869" t="s">
        <v>2777</v>
      </c>
      <c r="L1869" t="s">
        <v>2766</v>
      </c>
      <c r="M1869" t="s">
        <v>20</v>
      </c>
      <c r="N1869" t="s">
        <v>80</v>
      </c>
      <c r="AG1869">
        <v>64.479273648499998</v>
      </c>
      <c r="AH1869">
        <v>62.819276360949999</v>
      </c>
      <c r="AI1869">
        <v>63.362247815149992</v>
      </c>
      <c r="AJ1869">
        <v>61.232935865240009</v>
      </c>
      <c r="AK1869">
        <v>61.56559302026001</v>
      </c>
      <c r="AL1869">
        <v>66.439259413879995</v>
      </c>
      <c r="AM1869">
        <v>67.380427604380003</v>
      </c>
      <c r="AN1869">
        <v>64.659532367140002</v>
      </c>
      <c r="AO1869">
        <v>66.1153944056</v>
      </c>
      <c r="AP1869">
        <v>65.787432579180006</v>
      </c>
      <c r="AQ1869">
        <v>64.432913832010001</v>
      </c>
      <c r="AR1869">
        <v>60.703413059130007</v>
      </c>
      <c r="AS1869">
        <v>60.62998689554</v>
      </c>
      <c r="AT1869">
        <v>61.225058671959999</v>
      </c>
      <c r="AU1869">
        <v>63.128260623600006</v>
      </c>
      <c r="AV1869">
        <v>65.715308234529985</v>
      </c>
      <c r="AW1869">
        <v>65.95123110822999</v>
      </c>
      <c r="AX1869">
        <v>68.481802946980011</v>
      </c>
      <c r="AY1869">
        <v>69.229605913550003</v>
      </c>
      <c r="AZ1869">
        <v>69.943025383960006</v>
      </c>
    </row>
    <row r="1870" spans="11:52" ht="14.4">
      <c r="K1870" t="s">
        <v>2778</v>
      </c>
      <c r="L1870" t="s">
        <v>2766</v>
      </c>
      <c r="M1870" t="s">
        <v>21</v>
      </c>
      <c r="N1870" t="s">
        <v>80</v>
      </c>
      <c r="AG1870">
        <v>23.970989975706186</v>
      </c>
      <c r="AH1870">
        <v>23.539997435837343</v>
      </c>
      <c r="AI1870">
        <v>24.34683818292752</v>
      </c>
      <c r="AJ1870">
        <v>23.738744532433017</v>
      </c>
      <c r="AK1870">
        <v>25.45662799953222</v>
      </c>
      <c r="AL1870">
        <v>28.712940494867684</v>
      </c>
      <c r="AM1870">
        <v>29.001796277515488</v>
      </c>
      <c r="AN1870">
        <v>29.049469961564519</v>
      </c>
    </row>
    <row r="1871" spans="11:52" ht="14.4">
      <c r="K1871" t="s">
        <v>2779</v>
      </c>
      <c r="L1871" t="s">
        <v>2766</v>
      </c>
      <c r="M1871" t="s">
        <v>22</v>
      </c>
      <c r="N1871" t="s">
        <v>80</v>
      </c>
      <c r="AG1871">
        <v>42.086451398000001</v>
      </c>
      <c r="AH1871">
        <v>40.212565505999997</v>
      </c>
      <c r="AI1871">
        <v>36.411809697999999</v>
      </c>
      <c r="AJ1871">
        <v>33.865668946429999</v>
      </c>
      <c r="AK1871">
        <v>33.474669928360001</v>
      </c>
      <c r="AL1871">
        <v>28.285744781999998</v>
      </c>
      <c r="AM1871">
        <v>27.803799871999999</v>
      </c>
      <c r="AN1871">
        <v>26.285103833000001</v>
      </c>
      <c r="AO1871">
        <v>26.605746078999999</v>
      </c>
      <c r="AP1871">
        <v>16.409860899000002</v>
      </c>
      <c r="AQ1871">
        <v>12.096517528</v>
      </c>
      <c r="AR1871">
        <v>9.3253231499999991</v>
      </c>
      <c r="AS1871">
        <v>8.9884072760000002</v>
      </c>
      <c r="AT1871">
        <v>6.1995221369999998</v>
      </c>
      <c r="AU1871">
        <v>5.9412999810000002</v>
      </c>
      <c r="AV1871">
        <v>5.2572827660000003</v>
      </c>
      <c r="AW1871">
        <v>4.8628283430000003</v>
      </c>
      <c r="AX1871">
        <v>4.8724314209999999</v>
      </c>
      <c r="AY1871">
        <v>4.5013688199999997</v>
      </c>
      <c r="AZ1871">
        <v>3.592881797</v>
      </c>
    </row>
    <row r="1872" spans="11:52" ht="14.4">
      <c r="K1872" t="s">
        <v>2780</v>
      </c>
      <c r="L1872" t="s">
        <v>2766</v>
      </c>
      <c r="M1872" t="s">
        <v>90</v>
      </c>
      <c r="N1872" t="s">
        <v>80</v>
      </c>
      <c r="AG1872">
        <v>1.6723280245769323</v>
      </c>
      <c r="AH1872">
        <v>1.6077666431873792</v>
      </c>
      <c r="AI1872">
        <v>1.1584335296113883</v>
      </c>
      <c r="AJ1872">
        <v>1.0170101532656766</v>
      </c>
      <c r="AK1872">
        <v>0.97955747544947858</v>
      </c>
      <c r="AL1872">
        <v>0.97518060514080418</v>
      </c>
      <c r="AM1872">
        <v>0.9965037935247798</v>
      </c>
      <c r="AN1872">
        <v>0.96548241816893765</v>
      </c>
      <c r="AO1872">
        <v>0.92412442962551999</v>
      </c>
      <c r="AP1872">
        <v>0.84334683248701836</v>
      </c>
      <c r="AQ1872">
        <v>0.75668433674371405</v>
      </c>
      <c r="AR1872">
        <v>0.71800869785512789</v>
      </c>
      <c r="AS1872">
        <v>0.66452677618563505</v>
      </c>
      <c r="AT1872">
        <v>0.64057133795264709</v>
      </c>
      <c r="AU1872">
        <v>0.52924729675970228</v>
      </c>
      <c r="AV1872">
        <v>0.53016141339481193</v>
      </c>
      <c r="AW1872">
        <v>0.49828801691000002</v>
      </c>
      <c r="AX1872">
        <v>0.43900125150000002</v>
      </c>
      <c r="AY1872">
        <v>0.3787753470800001</v>
      </c>
      <c r="AZ1872">
        <v>0.41324083327</v>
      </c>
    </row>
    <row r="1873" spans="11:52" ht="14.4">
      <c r="K1873" t="s">
        <v>2781</v>
      </c>
      <c r="L1873" t="s">
        <v>2766</v>
      </c>
      <c r="M1873" t="s">
        <v>23</v>
      </c>
      <c r="N1873" t="s">
        <v>80</v>
      </c>
      <c r="AG1873">
        <v>1.0424254907241863</v>
      </c>
      <c r="AH1873">
        <v>1.0214264983332817</v>
      </c>
      <c r="AI1873">
        <v>1.0047404982856971</v>
      </c>
      <c r="AJ1873">
        <v>0.92920082165310258</v>
      </c>
      <c r="AK1873">
        <v>0.91379949008943939</v>
      </c>
      <c r="AL1873">
        <v>0.83923292294015372</v>
      </c>
      <c r="AM1873">
        <v>0.87802966633928836</v>
      </c>
      <c r="AN1873">
        <v>0.87019282129489683</v>
      </c>
      <c r="AO1873">
        <v>1.0566523256558484</v>
      </c>
      <c r="AP1873">
        <v>1.037494851393312</v>
      </c>
      <c r="AQ1873">
        <v>1.0200844078014382</v>
      </c>
      <c r="AR1873">
        <v>1.0699529769657901</v>
      </c>
      <c r="AS1873">
        <v>1.1063455594288345</v>
      </c>
      <c r="AT1873">
        <v>1.1659698474358</v>
      </c>
      <c r="AU1873">
        <v>1.2889627433345967</v>
      </c>
      <c r="AV1873">
        <v>1.296593276900242</v>
      </c>
      <c r="AW1873">
        <v>1.2597960261660075</v>
      </c>
      <c r="AX1873">
        <v>1.3279974478020058</v>
      </c>
      <c r="AY1873">
        <v>1.4392439930577663</v>
      </c>
      <c r="AZ1873">
        <v>1.4953361056700103</v>
      </c>
    </row>
    <row r="1874" spans="11:52" ht="14.4">
      <c r="K1874" t="s">
        <v>2782</v>
      </c>
      <c r="L1874" t="s">
        <v>2766</v>
      </c>
      <c r="M1874" t="s">
        <v>24</v>
      </c>
      <c r="N1874" t="s">
        <v>80</v>
      </c>
      <c r="AG1874">
        <v>4.2209062294339805</v>
      </c>
      <c r="AH1874">
        <v>3.608198639728275</v>
      </c>
      <c r="AI1874">
        <v>3.4317138855910088</v>
      </c>
      <c r="AJ1874">
        <v>2.2220380525820196</v>
      </c>
      <c r="AK1874">
        <v>2.4699771560648927</v>
      </c>
      <c r="AL1874">
        <v>3.5892457431938385</v>
      </c>
      <c r="AM1874">
        <v>3.8127304707881402</v>
      </c>
      <c r="AN1874">
        <v>4.4020864439814424</v>
      </c>
      <c r="AO1874">
        <v>4.2869034073723835</v>
      </c>
      <c r="AP1874">
        <v>4.4239196281275124</v>
      </c>
      <c r="AQ1874">
        <v>3.9790416575291014</v>
      </c>
      <c r="AR1874">
        <v>4.2107764099768241</v>
      </c>
      <c r="AS1874">
        <v>3.7018825215340239</v>
      </c>
      <c r="AT1874">
        <v>3.8221241310086751</v>
      </c>
      <c r="AU1874">
        <v>3.6522890677480744</v>
      </c>
      <c r="AV1874">
        <v>3.3300813535399998</v>
      </c>
      <c r="AW1874">
        <v>2.9237290412225065</v>
      </c>
      <c r="AX1874">
        <v>3.0180593342854083</v>
      </c>
      <c r="AY1874">
        <v>2.999103508079878</v>
      </c>
      <c r="AZ1874">
        <v>2.6342653143999999</v>
      </c>
    </row>
    <row r="1875" spans="11:52" ht="14.4">
      <c r="K1875" t="s">
        <v>2783</v>
      </c>
      <c r="L1875" t="s">
        <v>2766</v>
      </c>
      <c r="M1875" t="s">
        <v>1386</v>
      </c>
      <c r="N1875" t="s">
        <v>80</v>
      </c>
      <c r="O1875" t="s">
        <v>6079</v>
      </c>
      <c r="P1875" t="s">
        <v>6079</v>
      </c>
      <c r="Q1875" t="s">
        <v>6079</v>
      </c>
      <c r="R1875" t="s">
        <v>6079</v>
      </c>
      <c r="S1875" t="s">
        <v>6079</v>
      </c>
      <c r="T1875" t="s">
        <v>6079</v>
      </c>
      <c r="U1875" t="s">
        <v>6079</v>
      </c>
      <c r="V1875" t="s">
        <v>6079</v>
      </c>
      <c r="W1875" t="s">
        <v>6079</v>
      </c>
      <c r="X1875" t="s">
        <v>6079</v>
      </c>
      <c r="Y1875" t="s">
        <v>6079</v>
      </c>
      <c r="Z1875" t="s">
        <v>6079</v>
      </c>
      <c r="AA1875" t="s">
        <v>6079</v>
      </c>
      <c r="AG1875">
        <v>0.37278828445818185</v>
      </c>
      <c r="AH1875">
        <v>0.36572605586450241</v>
      </c>
      <c r="AI1875">
        <v>0.40807551913397477</v>
      </c>
      <c r="AJ1875">
        <v>0.44635291466863042</v>
      </c>
      <c r="AK1875">
        <v>0.41144848048843186</v>
      </c>
      <c r="AL1875">
        <v>0.46422164203346206</v>
      </c>
      <c r="AM1875">
        <v>0.45940820680024663</v>
      </c>
      <c r="AN1875">
        <v>0.45146346431133888</v>
      </c>
      <c r="AO1875">
        <v>0.49283401950033762</v>
      </c>
      <c r="AP1875">
        <v>0.47270278468941979</v>
      </c>
      <c r="AQ1875">
        <v>0.44333716481113322</v>
      </c>
      <c r="AR1875">
        <v>0.37400467099593498</v>
      </c>
      <c r="AS1875">
        <v>0.33457073005633803</v>
      </c>
      <c r="AT1875">
        <v>0.34925326911447085</v>
      </c>
      <c r="AU1875">
        <v>0.29254131912704046</v>
      </c>
      <c r="AV1875">
        <v>0.26392043139933996</v>
      </c>
      <c r="AW1875">
        <v>0.26454477517869179</v>
      </c>
      <c r="AX1875">
        <v>0.28408557308002691</v>
      </c>
      <c r="AY1875">
        <v>0.30206156285714281</v>
      </c>
      <c r="AZ1875">
        <v>0.29350518695681066</v>
      </c>
    </row>
    <row r="1876" spans="11:52" ht="14.4">
      <c r="K1876" t="s">
        <v>2784</v>
      </c>
      <c r="L1876" t="s">
        <v>2766</v>
      </c>
      <c r="M1876" t="s">
        <v>25</v>
      </c>
      <c r="N1876" t="s">
        <v>80</v>
      </c>
      <c r="AG1876">
        <v>104.340874511</v>
      </c>
      <c r="AH1876">
        <v>98.732437492000003</v>
      </c>
      <c r="AI1876">
        <v>92.938357295000003</v>
      </c>
      <c r="AJ1876">
        <v>84.238252427999996</v>
      </c>
      <c r="AK1876">
        <v>80.901097508999996</v>
      </c>
      <c r="AL1876">
        <v>77.445393319000004</v>
      </c>
      <c r="AM1876">
        <v>70.174981220000006</v>
      </c>
      <c r="AN1876">
        <v>53.481266388999998</v>
      </c>
      <c r="AO1876">
        <v>53.727773564000003</v>
      </c>
      <c r="AP1876">
        <v>49.537203808999998</v>
      </c>
      <c r="AQ1876">
        <v>47.299253419000003</v>
      </c>
      <c r="AR1876">
        <v>39.04009834</v>
      </c>
      <c r="AS1876">
        <v>38.482287935000002</v>
      </c>
      <c r="AT1876">
        <v>32.846441413999997</v>
      </c>
      <c r="AU1876">
        <v>32.760663858000001</v>
      </c>
      <c r="AV1876">
        <v>29.371442904999999</v>
      </c>
      <c r="AW1876">
        <v>29.490533423999999</v>
      </c>
      <c r="AX1876">
        <v>27.523170405999998</v>
      </c>
      <c r="AY1876">
        <v>26.906199111999999</v>
      </c>
      <c r="AZ1876">
        <v>25.717867246000001</v>
      </c>
    </row>
    <row r="1877" spans="11:52" ht="14.4">
      <c r="K1877" t="s">
        <v>5684</v>
      </c>
      <c r="L1877" t="s">
        <v>2766</v>
      </c>
      <c r="M1877" t="s">
        <v>5610</v>
      </c>
      <c r="N1877" t="s">
        <v>80</v>
      </c>
      <c r="AO1877">
        <v>0.1178438261788618</v>
      </c>
      <c r="AP1877" t="s">
        <v>6079</v>
      </c>
      <c r="AQ1877" t="s">
        <v>6079</v>
      </c>
      <c r="AR1877" t="s">
        <v>6079</v>
      </c>
      <c r="AS1877" t="s">
        <v>6079</v>
      </c>
      <c r="AT1877">
        <v>0.1118060602567327</v>
      </c>
      <c r="AU1877">
        <v>0.10458443812552178</v>
      </c>
      <c r="AV1877">
        <v>0.10222576704882616</v>
      </c>
      <c r="AW1877">
        <v>9.3184462005600238E-2</v>
      </c>
      <c r="AX1877">
        <v>0.10031699096646032</v>
      </c>
      <c r="AY1877">
        <v>0.11442755780751288</v>
      </c>
      <c r="AZ1877">
        <v>0.1120401747736223</v>
      </c>
    </row>
    <row r="1878" spans="11:52" ht="14.4">
      <c r="K1878" t="s">
        <v>2785</v>
      </c>
      <c r="L1878" t="s">
        <v>2766</v>
      </c>
      <c r="M1878" t="s">
        <v>98</v>
      </c>
      <c r="N1878" t="s">
        <v>80</v>
      </c>
      <c r="AG1878">
        <v>0.17754700000000001</v>
      </c>
      <c r="AH1878">
        <v>0.177064</v>
      </c>
      <c r="AI1878">
        <v>0.16209699999999999</v>
      </c>
      <c r="AJ1878">
        <v>0.162527</v>
      </c>
      <c r="AK1878">
        <v>0.158662</v>
      </c>
      <c r="AL1878">
        <v>0.15648200000000001</v>
      </c>
      <c r="AM1878">
        <v>0.15099499999999999</v>
      </c>
      <c r="AN1878">
        <v>0.18718099999999999</v>
      </c>
      <c r="AO1878">
        <v>0.163329</v>
      </c>
      <c r="AP1878">
        <v>0.13492599999999999</v>
      </c>
      <c r="AQ1878">
        <v>0.116977</v>
      </c>
      <c r="AR1878">
        <v>0.102224</v>
      </c>
      <c r="AS1878">
        <v>8.0935000000000007E-2</v>
      </c>
      <c r="AT1878">
        <v>7.4816999999999995E-2</v>
      </c>
      <c r="AU1878">
        <v>7.6369000000000006E-2</v>
      </c>
      <c r="AV1878">
        <v>6.2597E-2</v>
      </c>
      <c r="AW1878">
        <v>6.6542000000000004E-2</v>
      </c>
      <c r="AX1878">
        <v>7.0482000000000003E-2</v>
      </c>
      <c r="AY1878">
        <v>6.6191E-2</v>
      </c>
      <c r="AZ1878">
        <v>7.0876999999999996E-2</v>
      </c>
    </row>
    <row r="1879" spans="11:52" ht="14.4">
      <c r="K1879" t="s">
        <v>2786</v>
      </c>
      <c r="L1879" t="s">
        <v>2766</v>
      </c>
      <c r="M1879" t="s">
        <v>94</v>
      </c>
      <c r="N1879" t="s">
        <v>80</v>
      </c>
      <c r="AG1879">
        <v>1.3759012528100001</v>
      </c>
      <c r="AH1879">
        <v>1.34688306694</v>
      </c>
      <c r="AI1879">
        <v>1.2881187940700001</v>
      </c>
      <c r="AJ1879">
        <v>1.1967879004300002</v>
      </c>
      <c r="AK1879">
        <v>1.2418719523799999</v>
      </c>
      <c r="AL1879">
        <v>1.3614503708400001</v>
      </c>
      <c r="AM1879">
        <v>1.7569178878499998</v>
      </c>
      <c r="AN1879">
        <v>1.86507411623</v>
      </c>
      <c r="AO1879">
        <v>1.7483667765599999</v>
      </c>
      <c r="AP1879">
        <v>1.6176794544799999</v>
      </c>
      <c r="AQ1879">
        <v>1.5382182010300001</v>
      </c>
      <c r="AR1879">
        <v>1.5105463143</v>
      </c>
      <c r="AS1879">
        <v>1.65508675111</v>
      </c>
      <c r="AT1879">
        <v>1.7525704442200001</v>
      </c>
      <c r="AU1879">
        <v>1.5872640038400001</v>
      </c>
      <c r="AV1879">
        <v>1.5949762382999999</v>
      </c>
      <c r="AW1879">
        <v>1.5039287182400001</v>
      </c>
      <c r="AX1879">
        <v>1.65309309773</v>
      </c>
      <c r="AY1879">
        <v>1.3389315302600002</v>
      </c>
      <c r="AZ1879">
        <v>1.5350477762000001</v>
      </c>
    </row>
    <row r="1880" spans="11:52" ht="14.4">
      <c r="K1880" t="s">
        <v>2787</v>
      </c>
      <c r="L1880" t="s">
        <v>2766</v>
      </c>
      <c r="M1880" t="s">
        <v>99</v>
      </c>
      <c r="N1880" t="s">
        <v>80</v>
      </c>
      <c r="AG1880">
        <v>0.12211564599999999</v>
      </c>
      <c r="AH1880">
        <v>0.14001628999999999</v>
      </c>
      <c r="AI1880">
        <v>0.13881076000000001</v>
      </c>
      <c r="AJ1880">
        <v>0.12322234</v>
      </c>
      <c r="AK1880">
        <v>0.12256837499999999</v>
      </c>
      <c r="AL1880">
        <v>0.142464276</v>
      </c>
      <c r="AM1880">
        <v>0.142233052</v>
      </c>
      <c r="AN1880">
        <v>0.14080632000000001</v>
      </c>
      <c r="AO1880">
        <v>0.186219045</v>
      </c>
      <c r="AP1880">
        <v>0.16806869099999999</v>
      </c>
      <c r="AQ1880">
        <v>0.15180967500000001</v>
      </c>
      <c r="AR1880">
        <v>0.14974856467000003</v>
      </c>
      <c r="AS1880">
        <v>0.14864684061000005</v>
      </c>
      <c r="AT1880">
        <v>0.13073796900000001</v>
      </c>
      <c r="AU1880">
        <v>0.13883076438</v>
      </c>
      <c r="AV1880">
        <v>0.13616778157999998</v>
      </c>
      <c r="AW1880">
        <v>0.13742400782</v>
      </c>
      <c r="AX1880">
        <v>0.12703506708000001</v>
      </c>
      <c r="AY1880">
        <v>0.14566201819999999</v>
      </c>
      <c r="AZ1880">
        <v>9.2913115670000004E-2</v>
      </c>
    </row>
    <row r="1881" spans="11:52" ht="14.4">
      <c r="K1881" t="s">
        <v>2788</v>
      </c>
      <c r="L1881" t="s">
        <v>2766</v>
      </c>
      <c r="M1881" t="s">
        <v>26</v>
      </c>
      <c r="N1881" t="s">
        <v>80</v>
      </c>
      <c r="O1881" t="s">
        <v>6079</v>
      </c>
      <c r="P1881" t="s">
        <v>6079</v>
      </c>
      <c r="Q1881" t="s">
        <v>6079</v>
      </c>
      <c r="R1881" t="s">
        <v>6079</v>
      </c>
      <c r="S1881" t="s">
        <v>6079</v>
      </c>
      <c r="AG1881">
        <v>0.26527959699000003</v>
      </c>
      <c r="AH1881">
        <v>0.24595442720999999</v>
      </c>
      <c r="AI1881">
        <v>0.26124479790999999</v>
      </c>
      <c r="AJ1881">
        <v>0.26290072979000001</v>
      </c>
      <c r="AK1881">
        <v>0.26331163937000002</v>
      </c>
      <c r="AL1881">
        <v>0.23299624697999999</v>
      </c>
      <c r="AM1881">
        <v>0.31226778588999998</v>
      </c>
      <c r="AN1881">
        <v>0.34733359305</v>
      </c>
      <c r="AO1881">
        <v>0.36206623570000002</v>
      </c>
      <c r="AP1881">
        <v>0.32323051846</v>
      </c>
      <c r="AQ1881">
        <v>0.30565233514999995</v>
      </c>
      <c r="AR1881">
        <v>0.32281619932</v>
      </c>
      <c r="AS1881">
        <v>0.33354020699999998</v>
      </c>
      <c r="AT1881">
        <v>0.28564309226000001</v>
      </c>
      <c r="AU1881">
        <v>0.24722575627999999</v>
      </c>
      <c r="AV1881">
        <v>0.21856357931000001</v>
      </c>
      <c r="AW1881">
        <v>0.25689782385999999</v>
      </c>
      <c r="AX1881">
        <v>0.24566005274</v>
      </c>
      <c r="AY1881">
        <v>0.25304424680000004</v>
      </c>
      <c r="AZ1881">
        <v>0.22035004309</v>
      </c>
    </row>
    <row r="1882" spans="11:52" ht="14.4">
      <c r="K1882" t="s">
        <v>2789</v>
      </c>
      <c r="L1882" t="s">
        <v>2766</v>
      </c>
      <c r="M1882" t="s">
        <v>27</v>
      </c>
      <c r="N1882" t="s">
        <v>80</v>
      </c>
      <c r="AG1882">
        <v>24.491942462000001</v>
      </c>
      <c r="AH1882">
        <v>24.905259672</v>
      </c>
      <c r="AI1882">
        <v>25.948920516909997</v>
      </c>
      <c r="AJ1882">
        <v>25.127655082930001</v>
      </c>
      <c r="AK1882">
        <v>25.749740778140001</v>
      </c>
      <c r="AL1882">
        <v>27.367002627200002</v>
      </c>
      <c r="AM1882">
        <v>26.836017467149997</v>
      </c>
      <c r="AN1882">
        <v>25.908438705279998</v>
      </c>
      <c r="AO1882">
        <v>25.431768080249999</v>
      </c>
      <c r="AP1882">
        <v>23.09966301495</v>
      </c>
      <c r="AQ1882">
        <v>21.153409240690003</v>
      </c>
      <c r="AR1882">
        <v>18.788890331560001</v>
      </c>
      <c r="AS1882">
        <v>18.352315718489997</v>
      </c>
      <c r="AT1882">
        <v>18.365508799930002</v>
      </c>
      <c r="AU1882">
        <v>17.696576430220002</v>
      </c>
      <c r="AV1882">
        <v>18.026625006869999</v>
      </c>
      <c r="AW1882">
        <v>17.961541474200001</v>
      </c>
      <c r="AX1882">
        <v>17.340245930150001</v>
      </c>
      <c r="AY1882">
        <v>17.887064998189999</v>
      </c>
      <c r="AZ1882">
        <v>17.020536762190002</v>
      </c>
    </row>
    <row r="1883" spans="11:52" ht="14.4">
      <c r="K1883" t="s">
        <v>2790</v>
      </c>
      <c r="L1883" t="s">
        <v>2766</v>
      </c>
      <c r="M1883" t="s">
        <v>28</v>
      </c>
      <c r="N1883" t="s">
        <v>80</v>
      </c>
      <c r="AG1883">
        <v>2.9511332157573253</v>
      </c>
      <c r="AH1883">
        <v>2.7397079006168892</v>
      </c>
      <c r="AI1883">
        <v>2.9503110949642761</v>
      </c>
      <c r="AJ1883">
        <v>2.6528648507674526</v>
      </c>
      <c r="AK1883">
        <v>3.1906173873153776</v>
      </c>
      <c r="AL1883">
        <v>3.6211208804985326</v>
      </c>
      <c r="AM1883">
        <v>3.3395827911501881</v>
      </c>
      <c r="AN1883">
        <v>3.3519880504856596</v>
      </c>
      <c r="AO1883">
        <v>3.4186832842779253</v>
      </c>
      <c r="AP1883" t="s">
        <v>6079</v>
      </c>
      <c r="AQ1883" t="s">
        <v>6079</v>
      </c>
      <c r="AR1883" t="s">
        <v>6079</v>
      </c>
      <c r="AS1883" t="s">
        <v>6079</v>
      </c>
      <c r="AT1883">
        <v>2.7508732108034981</v>
      </c>
      <c r="AU1883">
        <v>2.5400035614807535</v>
      </c>
      <c r="AV1883">
        <v>2.6152526661150106</v>
      </c>
      <c r="AW1883">
        <v>2.1086610057925221</v>
      </c>
      <c r="AX1883">
        <v>2.0613226721633628</v>
      </c>
      <c r="AY1883">
        <v>2.0134706047007596</v>
      </c>
      <c r="AZ1883">
        <v>2.1432500508874157</v>
      </c>
    </row>
    <row r="1884" spans="11:52" ht="14.4">
      <c r="K1884" t="s">
        <v>2791</v>
      </c>
      <c r="L1884" t="s">
        <v>2766</v>
      </c>
      <c r="M1884" t="s">
        <v>29</v>
      </c>
      <c r="N1884" t="s">
        <v>80</v>
      </c>
      <c r="AG1884">
        <v>3.3943931116588386</v>
      </c>
      <c r="AH1884">
        <v>3.3031946425545931</v>
      </c>
      <c r="AI1884">
        <v>3.2227927483897494</v>
      </c>
      <c r="AJ1884">
        <v>3.3745955809528283</v>
      </c>
      <c r="AK1884">
        <v>3.1495334566870299</v>
      </c>
      <c r="AL1884">
        <v>3.2274769387342905</v>
      </c>
      <c r="AM1884">
        <v>3.1273990143416479</v>
      </c>
      <c r="AN1884">
        <v>3.117030377437112</v>
      </c>
      <c r="AO1884">
        <v>3.2212472970241675</v>
      </c>
      <c r="AP1884">
        <v>3.1744054410300655</v>
      </c>
      <c r="AQ1884">
        <v>3.0540839632443668</v>
      </c>
      <c r="AR1884">
        <v>2.8689373495181543</v>
      </c>
      <c r="AS1884">
        <v>2.9228806681567123</v>
      </c>
      <c r="AT1884">
        <v>2.8323553042384444</v>
      </c>
      <c r="AU1884">
        <v>2.8228079052451371</v>
      </c>
      <c r="AV1884">
        <v>2.8124457960177747</v>
      </c>
      <c r="AW1884">
        <v>2.7515154336188439</v>
      </c>
      <c r="AX1884">
        <v>2.9227084495809681</v>
      </c>
      <c r="AY1884">
        <v>2.8034597173908349</v>
      </c>
      <c r="AZ1884">
        <v>2.7857550740868762</v>
      </c>
    </row>
    <row r="1885" spans="11:52" ht="14.4">
      <c r="K1885" t="s">
        <v>2792</v>
      </c>
      <c r="L1885" t="s">
        <v>2766</v>
      </c>
      <c r="M1885" t="s">
        <v>30</v>
      </c>
      <c r="N1885" t="s">
        <v>80</v>
      </c>
      <c r="AG1885">
        <v>15.20122171325</v>
      </c>
      <c r="AH1885">
        <v>14.526337114349998</v>
      </c>
      <c r="AI1885">
        <v>13.425877851039999</v>
      </c>
      <c r="AJ1885">
        <v>9.9121272234599989</v>
      </c>
      <c r="AK1885">
        <v>9.5067388394299996</v>
      </c>
      <c r="AL1885">
        <v>9.3058148120700004</v>
      </c>
      <c r="AM1885">
        <v>8.7038853502899993</v>
      </c>
      <c r="AN1885">
        <v>7.8469516834800004</v>
      </c>
      <c r="AO1885">
        <v>5.5801854137899998</v>
      </c>
      <c r="AP1885">
        <v>5.5060853484600001</v>
      </c>
      <c r="AQ1885">
        <v>5.0992348324999996</v>
      </c>
      <c r="AR1885">
        <v>5.0751061444300003</v>
      </c>
      <c r="AS1885">
        <v>5.0548682198300003</v>
      </c>
      <c r="AT1885">
        <v>4.81373646662</v>
      </c>
      <c r="AU1885">
        <v>4.62885222351</v>
      </c>
      <c r="AV1885">
        <v>4.1768012986800001</v>
      </c>
      <c r="AW1885">
        <v>4.0650250035100006</v>
      </c>
      <c r="AX1885">
        <v>3.9172769829699998</v>
      </c>
      <c r="AY1885">
        <v>3.4541057951100003</v>
      </c>
      <c r="AZ1885">
        <v>2.9422104033099998</v>
      </c>
    </row>
    <row r="1886" spans="11:52" ht="14.4">
      <c r="K1886" t="s">
        <v>2793</v>
      </c>
      <c r="L1886" t="s">
        <v>2766</v>
      </c>
      <c r="M1886" t="s">
        <v>100</v>
      </c>
      <c r="N1886" t="s">
        <v>80</v>
      </c>
      <c r="AG1886">
        <v>0.85292542534868099</v>
      </c>
      <c r="AH1886">
        <v>0.80604512789641547</v>
      </c>
      <c r="AI1886">
        <v>0.75340645528044459</v>
      </c>
      <c r="AJ1886">
        <v>0.70554553669245235</v>
      </c>
      <c r="AK1886">
        <v>0.65154439077936332</v>
      </c>
      <c r="AL1886">
        <v>0.72888305287517829</v>
      </c>
      <c r="AM1886">
        <v>0.6600255201641867</v>
      </c>
      <c r="AN1886">
        <v>0.66059548548774727</v>
      </c>
      <c r="AO1886">
        <v>0.67879975458627073</v>
      </c>
      <c r="AP1886">
        <v>0.6656253956980519</v>
      </c>
      <c r="AQ1886">
        <v>0.64725440808489143</v>
      </c>
      <c r="AR1886">
        <v>0.64325593756314425</v>
      </c>
      <c r="AS1886">
        <v>0.62636045185290012</v>
      </c>
      <c r="AT1886">
        <v>0.61623575307294198</v>
      </c>
      <c r="AU1886">
        <v>0.53989722044857547</v>
      </c>
      <c r="AV1886">
        <v>0.54569010445499555</v>
      </c>
      <c r="AW1886">
        <v>0.54105847949080621</v>
      </c>
      <c r="AX1886">
        <v>0.50889365226150907</v>
      </c>
      <c r="AY1886">
        <v>0.49560478676988046</v>
      </c>
      <c r="AZ1886">
        <v>0.54428647097837446</v>
      </c>
    </row>
    <row r="1887" spans="11:52" ht="14.4">
      <c r="K1887" t="s">
        <v>2794</v>
      </c>
      <c r="L1887" t="s">
        <v>2766</v>
      </c>
      <c r="M1887" t="s">
        <v>31</v>
      </c>
      <c r="N1887" t="s">
        <v>80</v>
      </c>
      <c r="AG1887">
        <v>2.1819446641161759</v>
      </c>
      <c r="AH1887">
        <v>2.3978911882574572</v>
      </c>
      <c r="AI1887">
        <v>2.5223191888096261</v>
      </c>
      <c r="AJ1887">
        <v>2.6708162874028409</v>
      </c>
      <c r="AK1887">
        <v>2.5917130835688389</v>
      </c>
      <c r="AL1887">
        <v>2.8905749430470329</v>
      </c>
      <c r="AM1887">
        <v>2.8165426823105957</v>
      </c>
      <c r="AN1887">
        <v>2.6062359876882297</v>
      </c>
      <c r="AO1887">
        <v>2.2939693860982779</v>
      </c>
      <c r="AP1887">
        <v>1.9540181167975472</v>
      </c>
      <c r="AQ1887">
        <v>1.8778473475113833</v>
      </c>
      <c r="AR1887">
        <v>1.5330143337073061</v>
      </c>
      <c r="AS1887">
        <v>1.2339630407032991</v>
      </c>
      <c r="AT1887">
        <v>1.2126775357148185</v>
      </c>
      <c r="AU1887">
        <v>1.2119030242749536</v>
      </c>
      <c r="AV1887">
        <v>0.904489987441781</v>
      </c>
      <c r="AW1887">
        <v>0.85727074474003828</v>
      </c>
      <c r="AX1887">
        <v>0.84767101775443643</v>
      </c>
      <c r="AY1887">
        <v>0.94011703299891602</v>
      </c>
      <c r="AZ1887">
        <v>1.0663784540771448</v>
      </c>
    </row>
    <row r="1888" spans="11:52" ht="14.4">
      <c r="K1888" t="s">
        <v>2795</v>
      </c>
      <c r="L1888" t="s">
        <v>2766</v>
      </c>
      <c r="M1888" t="s">
        <v>32</v>
      </c>
      <c r="N1888" t="s">
        <v>80</v>
      </c>
      <c r="O1888" t="s">
        <v>6079</v>
      </c>
      <c r="P1888" t="s">
        <v>6079</v>
      </c>
      <c r="Q1888" t="s">
        <v>6079</v>
      </c>
      <c r="R1888" t="s">
        <v>6079</v>
      </c>
      <c r="S1888" t="s">
        <v>6079</v>
      </c>
      <c r="AG1888">
        <v>0.663219</v>
      </c>
      <c r="AH1888">
        <v>0.50536099999999995</v>
      </c>
      <c r="AI1888">
        <v>0.44567400000000001</v>
      </c>
      <c r="AJ1888">
        <v>0.34572599999999998</v>
      </c>
      <c r="AK1888">
        <v>0.37068083000000002</v>
      </c>
      <c r="AL1888">
        <v>0.373300613</v>
      </c>
      <c r="AM1888">
        <v>0.3461421335</v>
      </c>
      <c r="AN1888">
        <v>0.39348550360000001</v>
      </c>
      <c r="AO1888">
        <v>0.39754128191999999</v>
      </c>
      <c r="AP1888">
        <v>0.38482400770000003</v>
      </c>
      <c r="AQ1888">
        <v>0.33789308430999998</v>
      </c>
      <c r="AR1888">
        <v>0.29932228190999999</v>
      </c>
      <c r="AS1888">
        <v>0.37174557536000002</v>
      </c>
      <c r="AT1888">
        <v>0.37091470505000002</v>
      </c>
      <c r="AU1888">
        <v>0.34738067648000004</v>
      </c>
      <c r="AV1888">
        <v>0.31950451517</v>
      </c>
      <c r="AW1888">
        <v>0.28603262005000002</v>
      </c>
      <c r="AX1888">
        <v>0.307207175</v>
      </c>
      <c r="AY1888">
        <v>0.29636783015999996</v>
      </c>
      <c r="AZ1888">
        <v>0.32176788372000004</v>
      </c>
    </row>
    <row r="1889" spans="11:52" ht="14.4">
      <c r="K1889" t="s">
        <v>2796</v>
      </c>
      <c r="L1889" t="s">
        <v>2766</v>
      </c>
      <c r="M1889" t="s">
        <v>93</v>
      </c>
      <c r="N1889" t="s">
        <v>80</v>
      </c>
      <c r="AG1889">
        <v>0.33151012669999996</v>
      </c>
      <c r="AH1889">
        <v>0.32228216845999996</v>
      </c>
      <c r="AI1889">
        <v>0.33274710165999999</v>
      </c>
      <c r="AJ1889">
        <v>0.32949126284000002</v>
      </c>
      <c r="AK1889">
        <v>0.35491871897000005</v>
      </c>
      <c r="AL1889">
        <v>0.31977284701999997</v>
      </c>
      <c r="AM1889">
        <v>0.30390370849000004</v>
      </c>
      <c r="AN1889">
        <v>0.30963226273</v>
      </c>
      <c r="AO1889">
        <v>0.34771363180999998</v>
      </c>
      <c r="AP1889">
        <v>0.32998260264000001</v>
      </c>
      <c r="AQ1889">
        <v>0.29092702507000001</v>
      </c>
      <c r="AR1889">
        <v>0.28236112086000004</v>
      </c>
      <c r="AS1889">
        <v>0.29436865268000001</v>
      </c>
      <c r="AT1889">
        <v>0.30331677121999995</v>
      </c>
      <c r="AU1889">
        <v>0.29447136068000002</v>
      </c>
      <c r="AV1889">
        <v>0.26977636151000001</v>
      </c>
      <c r="AW1889">
        <v>0.27789444443</v>
      </c>
      <c r="AX1889">
        <v>0.27839181610000002</v>
      </c>
      <c r="AY1889">
        <v>0.31672614098000001</v>
      </c>
      <c r="AZ1889">
        <v>0.32081399172000002</v>
      </c>
    </row>
    <row r="1890" spans="11:52" ht="14.4">
      <c r="K1890" t="s">
        <v>2797</v>
      </c>
      <c r="L1890" t="s">
        <v>2798</v>
      </c>
      <c r="M1890" t="s">
        <v>13</v>
      </c>
      <c r="N1890" t="s">
        <v>80</v>
      </c>
      <c r="AG1890">
        <v>3.2183906677099992</v>
      </c>
      <c r="AH1890">
        <v>3.1394222358000001</v>
      </c>
      <c r="AI1890">
        <v>3.1769088675599999</v>
      </c>
      <c r="AJ1890">
        <v>3.1881042235100003</v>
      </c>
      <c r="AK1890">
        <v>2.9701712596499998</v>
      </c>
      <c r="AL1890">
        <v>3.00790564313</v>
      </c>
      <c r="AM1890">
        <v>3.0124689172199997</v>
      </c>
      <c r="AN1890">
        <v>3.30392274002</v>
      </c>
      <c r="AO1890">
        <v>3.232625150730001</v>
      </c>
      <c r="AP1890">
        <v>3.04669843859</v>
      </c>
      <c r="AQ1890">
        <v>3.1302415263599999</v>
      </c>
      <c r="AR1890">
        <v>3.1230469272600003</v>
      </c>
      <c r="AS1890">
        <v>2.9570563157400001</v>
      </c>
      <c r="AT1890">
        <v>3.0456140294599998</v>
      </c>
      <c r="AU1890">
        <v>3.1118685231100001</v>
      </c>
      <c r="AV1890">
        <v>3.2759685014300004</v>
      </c>
      <c r="AW1890">
        <v>3.1663607334399995</v>
      </c>
      <c r="AX1890">
        <v>3.2764870021700001</v>
      </c>
      <c r="AY1890">
        <v>3.5788254105799999</v>
      </c>
      <c r="AZ1890">
        <v>4.2134421802400004</v>
      </c>
    </row>
    <row r="1891" spans="11:52" ht="14.4">
      <c r="K1891" t="s">
        <v>2799</v>
      </c>
      <c r="L1891" t="s">
        <v>2798</v>
      </c>
      <c r="M1891" t="s">
        <v>14</v>
      </c>
      <c r="N1891" t="s">
        <v>80</v>
      </c>
      <c r="AG1891">
        <v>3.8431609183400002</v>
      </c>
      <c r="AH1891">
        <v>3.7710493180600002</v>
      </c>
      <c r="AI1891">
        <v>3.8017615979500001</v>
      </c>
      <c r="AJ1891">
        <v>3.9207983655500001</v>
      </c>
      <c r="AK1891">
        <v>4.1789604559600004</v>
      </c>
      <c r="AL1891">
        <v>4.4317100789900001</v>
      </c>
      <c r="AM1891">
        <v>4.4619100830200003</v>
      </c>
      <c r="AN1891">
        <v>4.90525111027</v>
      </c>
      <c r="AO1891">
        <v>4.5682151557700008</v>
      </c>
      <c r="AP1891">
        <v>4.5183962630900005</v>
      </c>
      <c r="AQ1891">
        <v>4.4158878358300004</v>
      </c>
      <c r="AR1891">
        <v>4.6127716491599999</v>
      </c>
      <c r="AS1891">
        <v>4.4920560365699993</v>
      </c>
      <c r="AT1891">
        <v>4.4843133493799998</v>
      </c>
      <c r="AU1891">
        <v>4.3820699098400002</v>
      </c>
      <c r="AV1891">
        <v>4.2056427649600003</v>
      </c>
      <c r="AW1891">
        <v>3.65223585198</v>
      </c>
      <c r="AX1891">
        <v>3.7520143343000001</v>
      </c>
      <c r="AY1891">
        <v>3.7718007043799999</v>
      </c>
      <c r="AZ1891">
        <v>3.8954872328499999</v>
      </c>
    </row>
    <row r="1892" spans="11:52" ht="14.4">
      <c r="K1892" t="s">
        <v>2800</v>
      </c>
      <c r="L1892" t="s">
        <v>2798</v>
      </c>
      <c r="M1892" t="s">
        <v>92</v>
      </c>
      <c r="N1892" t="s">
        <v>80</v>
      </c>
      <c r="AG1892">
        <v>0.83514520912158707</v>
      </c>
      <c r="AH1892">
        <v>0.82677625524082221</v>
      </c>
      <c r="AI1892">
        <v>1.0185673381736371</v>
      </c>
      <c r="AJ1892">
        <v>0.92012373453318319</v>
      </c>
      <c r="AK1892">
        <v>0.96408017179670735</v>
      </c>
      <c r="AL1892">
        <v>0.99878106145822676</v>
      </c>
      <c r="AM1892">
        <v>0.95904438081603438</v>
      </c>
      <c r="AN1892">
        <v>0.92893036097760517</v>
      </c>
      <c r="AO1892">
        <v>0.8883904284691686</v>
      </c>
      <c r="AP1892">
        <v>0.82204928929338383</v>
      </c>
      <c r="AQ1892">
        <v>0.80924123120973501</v>
      </c>
      <c r="AR1892">
        <v>0.81519327129563357</v>
      </c>
      <c r="AS1892">
        <v>0.4610900910113509</v>
      </c>
      <c r="AT1892">
        <v>0.41743685448409856</v>
      </c>
      <c r="AU1892">
        <v>0.37336588608242149</v>
      </c>
      <c r="AV1892">
        <v>0.35730545045505674</v>
      </c>
      <c r="AW1892">
        <v>0.32376009816954704</v>
      </c>
      <c r="AX1892">
        <v>0.32071581961345746</v>
      </c>
      <c r="AY1892">
        <v>0.33871305859494832</v>
      </c>
      <c r="AZ1892">
        <v>0.33044840985785873</v>
      </c>
    </row>
    <row r="1893" spans="11:52" ht="14.4">
      <c r="K1893" t="s">
        <v>2801</v>
      </c>
      <c r="L1893" t="s">
        <v>2798</v>
      </c>
      <c r="M1893" t="s">
        <v>15</v>
      </c>
      <c r="N1893" t="s">
        <v>80</v>
      </c>
      <c r="AE1893" t="s">
        <v>6079</v>
      </c>
      <c r="AF1893" t="s">
        <v>6079</v>
      </c>
      <c r="AG1893">
        <v>2.6416040000000001</v>
      </c>
      <c r="AH1893">
        <v>2.3929990000000001</v>
      </c>
      <c r="AI1893">
        <v>2.338622</v>
      </c>
      <c r="AJ1893">
        <v>2.1678760000000001</v>
      </c>
      <c r="AK1893">
        <v>2.1123539999999998</v>
      </c>
      <c r="AL1893">
        <v>1.50987169</v>
      </c>
      <c r="AM1893">
        <v>1.405462961</v>
      </c>
      <c r="AN1893">
        <v>1.096984747</v>
      </c>
      <c r="AO1893">
        <v>1.101776774</v>
      </c>
      <c r="AP1893">
        <v>1.013340479</v>
      </c>
      <c r="AQ1893">
        <v>0.78190089900000004</v>
      </c>
      <c r="AR1893">
        <v>0.26806637100000003</v>
      </c>
      <c r="AS1893">
        <v>0.272272866</v>
      </c>
      <c r="AT1893">
        <v>0.24549601700000001</v>
      </c>
      <c r="AU1893">
        <v>0.244315435</v>
      </c>
      <c r="AV1893">
        <v>0.25958427499999998</v>
      </c>
      <c r="AW1893">
        <v>0.24556028199999999</v>
      </c>
      <c r="AX1893">
        <v>0.225768093</v>
      </c>
      <c r="AY1893">
        <v>0.21306741000000001</v>
      </c>
      <c r="AZ1893">
        <v>0.229201876</v>
      </c>
    </row>
    <row r="1894" spans="11:52" ht="14.4">
      <c r="K1894" t="s">
        <v>2802</v>
      </c>
      <c r="L1894" t="s">
        <v>2798</v>
      </c>
      <c r="M1894" t="s">
        <v>91</v>
      </c>
      <c r="N1894" t="s">
        <v>80</v>
      </c>
      <c r="AG1894">
        <v>0.39086724126036737</v>
      </c>
      <c r="AH1894">
        <v>0.37651263928950368</v>
      </c>
      <c r="AI1894">
        <v>0.36144604675395114</v>
      </c>
      <c r="AJ1894">
        <v>0.38242665125157432</v>
      </c>
      <c r="AK1894">
        <v>0.36210283911833624</v>
      </c>
      <c r="AL1894">
        <v>0.41581646623036655</v>
      </c>
      <c r="AM1894">
        <v>0.41832893144346928</v>
      </c>
      <c r="AN1894">
        <v>0.53660067704443259</v>
      </c>
      <c r="AO1894">
        <v>0.57692647810121245</v>
      </c>
      <c r="AP1894">
        <v>0.57067607066070303</v>
      </c>
      <c r="AQ1894">
        <v>0.58548044848009406</v>
      </c>
      <c r="AR1894">
        <v>0.59439377600772381</v>
      </c>
      <c r="AS1894">
        <v>0.62003269866666677</v>
      </c>
      <c r="AT1894">
        <v>0.64035346432757989</v>
      </c>
      <c r="AU1894">
        <v>0.69230769672899106</v>
      </c>
      <c r="AV1894">
        <v>0.60711841992867799</v>
      </c>
      <c r="AW1894">
        <v>0.58423412148816622</v>
      </c>
      <c r="AX1894">
        <v>0.58047252236542835</v>
      </c>
      <c r="AY1894">
        <v>0.71241597099305642</v>
      </c>
      <c r="AZ1894">
        <v>0.68183564754894033</v>
      </c>
    </row>
    <row r="1895" spans="11:52" ht="14.4">
      <c r="K1895" t="s">
        <v>2803</v>
      </c>
      <c r="L1895" t="s">
        <v>2798</v>
      </c>
      <c r="M1895" t="s">
        <v>16</v>
      </c>
      <c r="N1895" t="s">
        <v>80</v>
      </c>
      <c r="AG1895">
        <v>5.7175041924985406</v>
      </c>
      <c r="AH1895">
        <v>5.3433033764180795</v>
      </c>
      <c r="AI1895">
        <v>4.8692085988892799</v>
      </c>
      <c r="AJ1895">
        <v>4.8846606008382372</v>
      </c>
      <c r="AK1895">
        <v>4.8631246336810872</v>
      </c>
      <c r="AL1895">
        <v>5.3359515871495882</v>
      </c>
      <c r="AM1895">
        <v>4.7739717975299394</v>
      </c>
      <c r="AN1895">
        <v>5.7283137951830305</v>
      </c>
      <c r="AO1895">
        <v>5.5000560282351794</v>
      </c>
      <c r="AP1895">
        <v>5.7418021333915812</v>
      </c>
      <c r="AQ1895">
        <v>5.3180209699424896</v>
      </c>
      <c r="AR1895">
        <v>5.7656731818649387</v>
      </c>
      <c r="AS1895">
        <v>5.5657418811612205</v>
      </c>
      <c r="AT1895">
        <v>5.2658098451421713</v>
      </c>
      <c r="AU1895">
        <v>5.4651209926126096</v>
      </c>
      <c r="AV1895">
        <v>5.0110790399684797</v>
      </c>
      <c r="AW1895">
        <v>5.0924735092440105</v>
      </c>
      <c r="AX1895">
        <v>5.4491702089802798</v>
      </c>
      <c r="AY1895">
        <v>6.1411628365442903</v>
      </c>
      <c r="AZ1895">
        <v>8.1944106052144914</v>
      </c>
    </row>
    <row r="1896" spans="11:52" ht="14.4">
      <c r="K1896" t="s">
        <v>2804</v>
      </c>
      <c r="L1896" t="s">
        <v>2798</v>
      </c>
      <c r="M1896" t="s">
        <v>17</v>
      </c>
      <c r="N1896" t="s">
        <v>80</v>
      </c>
      <c r="AG1896">
        <v>1.553654698933719</v>
      </c>
      <c r="AH1896">
        <v>1.4620728426697571</v>
      </c>
      <c r="AI1896">
        <v>1.4809232924901556</v>
      </c>
      <c r="AJ1896">
        <v>1.6226928616047649</v>
      </c>
      <c r="AK1896">
        <v>1.6307578999290249</v>
      </c>
      <c r="AL1896">
        <v>1.8531820491264792</v>
      </c>
      <c r="AM1896">
        <v>2.0034368840656978</v>
      </c>
      <c r="AN1896">
        <v>2.0365803135440603</v>
      </c>
      <c r="AO1896">
        <v>2.1753205990655213</v>
      </c>
      <c r="AP1896">
        <v>2.1071659090637689</v>
      </c>
      <c r="AQ1896">
        <v>1.8382089187318451</v>
      </c>
      <c r="AR1896">
        <v>1.7042973612325856</v>
      </c>
      <c r="AS1896">
        <v>1.4217610152314497</v>
      </c>
      <c r="AT1896">
        <v>1.3020598870671578</v>
      </c>
      <c r="AU1896">
        <v>1.2588584468674782</v>
      </c>
      <c r="AV1896">
        <v>1.2965937458871784</v>
      </c>
      <c r="AW1896">
        <v>1.2514172362583067</v>
      </c>
      <c r="AX1896">
        <v>1.2790510114885731</v>
      </c>
      <c r="AY1896">
        <v>1.2682856768810933</v>
      </c>
      <c r="AZ1896">
        <v>1.3139438178373519</v>
      </c>
    </row>
    <row r="1897" spans="11:52" ht="14.4">
      <c r="K1897" t="s">
        <v>2805</v>
      </c>
      <c r="L1897" t="s">
        <v>2798</v>
      </c>
      <c r="M1897" t="s">
        <v>97</v>
      </c>
      <c r="N1897" t="s">
        <v>80</v>
      </c>
      <c r="O1897" t="s">
        <v>6079</v>
      </c>
      <c r="P1897" t="s">
        <v>6079</v>
      </c>
      <c r="Q1897" t="s">
        <v>6079</v>
      </c>
      <c r="R1897" t="s">
        <v>6079</v>
      </c>
      <c r="S1897" t="s">
        <v>6079</v>
      </c>
      <c r="T1897" t="s">
        <v>6079</v>
      </c>
      <c r="AG1897">
        <v>0.23908161295999997</v>
      </c>
      <c r="AH1897">
        <v>0.21030745313999999</v>
      </c>
      <c r="AI1897">
        <v>0.19990761771000001</v>
      </c>
      <c r="AJ1897">
        <v>0.15285757932647612</v>
      </c>
      <c r="AK1897">
        <v>0.1372801339784612</v>
      </c>
      <c r="AL1897">
        <v>0.19995246584209911</v>
      </c>
      <c r="AM1897">
        <v>0.18249905810849121</v>
      </c>
      <c r="AN1897">
        <v>0.13704008611759999</v>
      </c>
      <c r="AO1897">
        <v>0.14531762649000002</v>
      </c>
      <c r="AP1897">
        <v>0.14509422633999999</v>
      </c>
      <c r="AQ1897">
        <v>0.12955070148</v>
      </c>
      <c r="AR1897">
        <v>0.1245426453521</v>
      </c>
      <c r="AS1897">
        <v>0.1160883069961</v>
      </c>
      <c r="AT1897">
        <v>0.1115170998306</v>
      </c>
      <c r="AU1897">
        <v>0.11725288358299998</v>
      </c>
      <c r="AV1897">
        <v>0.11830994375779998</v>
      </c>
      <c r="AW1897">
        <v>0.10154157622020001</v>
      </c>
      <c r="AX1897">
        <v>0.10617789597240002</v>
      </c>
      <c r="AY1897">
        <v>0.13342526908839999</v>
      </c>
      <c r="AZ1897">
        <v>9.6980018693000006E-2</v>
      </c>
    </row>
    <row r="1898" spans="11:52" ht="14.4">
      <c r="K1898" t="s">
        <v>2806</v>
      </c>
      <c r="L1898" t="s">
        <v>2798</v>
      </c>
      <c r="M1898" t="s">
        <v>18</v>
      </c>
      <c r="N1898" t="s">
        <v>80</v>
      </c>
      <c r="AG1898">
        <v>25.475480664314997</v>
      </c>
      <c r="AH1898">
        <v>23.949125795027999</v>
      </c>
      <c r="AI1898">
        <v>23.639707559742</v>
      </c>
      <c r="AJ1898">
        <v>22.502899697947001</v>
      </c>
      <c r="AK1898">
        <v>21.057849793651997</v>
      </c>
      <c r="AL1898">
        <v>21.934669607879997</v>
      </c>
      <c r="AM1898">
        <v>21.6730043996</v>
      </c>
      <c r="AN1898">
        <v>20.051542627090001</v>
      </c>
      <c r="AO1898">
        <v>22.489656306850001</v>
      </c>
      <c r="AP1898">
        <v>23.394074202580001</v>
      </c>
      <c r="AQ1898">
        <v>22.4985824862</v>
      </c>
      <c r="AR1898">
        <v>22.877252112830003</v>
      </c>
      <c r="AS1898">
        <v>22.914714630359999</v>
      </c>
      <c r="AT1898">
        <v>21.732094710510001</v>
      </c>
      <c r="AU1898">
        <v>21.639175127200001</v>
      </c>
      <c r="AV1898">
        <v>21.153603996000001</v>
      </c>
      <c r="AW1898">
        <v>20.303888933</v>
      </c>
      <c r="AX1898">
        <v>19.714112423</v>
      </c>
      <c r="AY1898">
        <v>19.185910577000001</v>
      </c>
      <c r="AZ1898">
        <v>19.006116998</v>
      </c>
    </row>
    <row r="1899" spans="11:52" ht="14.4">
      <c r="K1899" t="s">
        <v>2807</v>
      </c>
      <c r="L1899" t="s">
        <v>2798</v>
      </c>
      <c r="M1899" t="s">
        <v>34</v>
      </c>
      <c r="N1899" t="s">
        <v>80</v>
      </c>
      <c r="AG1899">
        <v>186.57578539077392</v>
      </c>
      <c r="AH1899">
        <v>180.53212112359776</v>
      </c>
      <c r="AI1899">
        <v>175.40541431277367</v>
      </c>
      <c r="AJ1899">
        <v>170.54862757717356</v>
      </c>
      <c r="AK1899">
        <v>163.32849484412179</v>
      </c>
      <c r="AL1899">
        <v>162.81988421233336</v>
      </c>
      <c r="AM1899">
        <v>153.44823210483486</v>
      </c>
      <c r="AN1899">
        <v>143.54746076543</v>
      </c>
      <c r="AO1899">
        <v>144.51109685657883</v>
      </c>
      <c r="AP1899">
        <v>134.5223241031658</v>
      </c>
      <c r="AQ1899">
        <v>125.28618708512664</v>
      </c>
      <c r="AR1899">
        <v>117.02377052434672</v>
      </c>
      <c r="AS1899">
        <v>114.91047706497926</v>
      </c>
      <c r="AT1899">
        <v>108.64748786820353</v>
      </c>
      <c r="AU1899">
        <v>109.7637798716168</v>
      </c>
      <c r="AV1899">
        <v>106.03638659280156</v>
      </c>
      <c r="AW1899">
        <v>104.88271561312294</v>
      </c>
      <c r="AX1899">
        <v>105.72220002069103</v>
      </c>
      <c r="AY1899">
        <v>106.44363274427678</v>
      </c>
      <c r="AZ1899">
        <v>108.61379595541416</v>
      </c>
    </row>
    <row r="1900" spans="11:52" ht="14.4">
      <c r="K1900" t="s">
        <v>2808</v>
      </c>
      <c r="L1900" t="s">
        <v>2798</v>
      </c>
      <c r="M1900" t="s">
        <v>19</v>
      </c>
      <c r="N1900" t="s">
        <v>80</v>
      </c>
      <c r="AG1900">
        <v>2.1874648624499997</v>
      </c>
      <c r="AH1900">
        <v>2.2286106559999999</v>
      </c>
      <c r="AI1900">
        <v>1.6631839825700001</v>
      </c>
      <c r="AJ1900">
        <v>1.5128378255899999</v>
      </c>
      <c r="AK1900">
        <v>1.6468338361199999</v>
      </c>
      <c r="AL1900">
        <v>1.6848361681499999</v>
      </c>
      <c r="AM1900">
        <v>1.6891699146600001</v>
      </c>
      <c r="AN1900">
        <v>1.66894731445</v>
      </c>
      <c r="AO1900">
        <v>1.51448674326</v>
      </c>
      <c r="AP1900">
        <v>1.6335405526500002</v>
      </c>
      <c r="AQ1900">
        <v>1.67683806398</v>
      </c>
      <c r="AR1900">
        <v>1.5513757229299998</v>
      </c>
      <c r="AS1900">
        <v>1.5450567665399999</v>
      </c>
      <c r="AT1900">
        <v>1.549934292436127</v>
      </c>
      <c r="AU1900">
        <v>1.5161093441500002</v>
      </c>
      <c r="AV1900">
        <v>1.4267616023699998</v>
      </c>
      <c r="AW1900">
        <v>1.39850927083</v>
      </c>
      <c r="AX1900">
        <v>1.3108846095500002</v>
      </c>
      <c r="AY1900">
        <v>1.4933013827899999</v>
      </c>
      <c r="AZ1900">
        <v>1.5172762889099998</v>
      </c>
    </row>
    <row r="1901" spans="11:52" ht="14.4">
      <c r="K1901" t="s">
        <v>2809</v>
      </c>
      <c r="L1901" t="s">
        <v>2798</v>
      </c>
      <c r="M1901" t="s">
        <v>20</v>
      </c>
      <c r="N1901" t="s">
        <v>80</v>
      </c>
      <c r="AG1901">
        <v>33.852034226730005</v>
      </c>
      <c r="AH1901">
        <v>33.285813382500002</v>
      </c>
      <c r="AI1901">
        <v>31.939397273409998</v>
      </c>
      <c r="AJ1901">
        <v>31.468735501889999</v>
      </c>
      <c r="AK1901">
        <v>32.485802732579998</v>
      </c>
      <c r="AL1901">
        <v>34.886373966910007</v>
      </c>
      <c r="AM1901">
        <v>34.20363359724</v>
      </c>
      <c r="AN1901">
        <v>33.043760677320002</v>
      </c>
      <c r="AO1901">
        <v>33.140431182859999</v>
      </c>
      <c r="AP1901">
        <v>34.051983822359993</v>
      </c>
      <c r="AQ1901">
        <v>33.101455522999998</v>
      </c>
      <c r="AR1901">
        <v>32.409989112169995</v>
      </c>
      <c r="AS1901">
        <v>32.599692961519999</v>
      </c>
      <c r="AT1901">
        <v>32.860981570330004</v>
      </c>
      <c r="AU1901">
        <v>34.625716343980002</v>
      </c>
      <c r="AV1901">
        <v>35.105629595010001</v>
      </c>
      <c r="AW1901">
        <v>35.031667123680002</v>
      </c>
      <c r="AX1901">
        <v>37.135884494469998</v>
      </c>
      <c r="AY1901">
        <v>38.239434428030002</v>
      </c>
      <c r="AZ1901">
        <v>39.477903396430008</v>
      </c>
    </row>
    <row r="1902" spans="11:52" ht="14.4">
      <c r="K1902" t="s">
        <v>2810</v>
      </c>
      <c r="L1902" t="s">
        <v>2798</v>
      </c>
      <c r="M1902" t="s">
        <v>21</v>
      </c>
      <c r="N1902" t="s">
        <v>80</v>
      </c>
      <c r="AG1902">
        <v>4.2814742440495852</v>
      </c>
      <c r="AH1902">
        <v>3.8907392494016766</v>
      </c>
      <c r="AI1902">
        <v>3.9203404621042761</v>
      </c>
      <c r="AJ1902">
        <v>4.0067270600455123</v>
      </c>
      <c r="AK1902">
        <v>3.8537154568085263</v>
      </c>
      <c r="AL1902">
        <v>3.9717861450517025</v>
      </c>
      <c r="AM1902">
        <v>4.2898782880999624</v>
      </c>
      <c r="AN1902">
        <v>4.1660225383018332</v>
      </c>
    </row>
    <row r="1903" spans="11:52" ht="14.4">
      <c r="K1903" t="s">
        <v>2811</v>
      </c>
      <c r="L1903" t="s">
        <v>2798</v>
      </c>
      <c r="M1903" t="s">
        <v>22</v>
      </c>
      <c r="N1903" t="s">
        <v>80</v>
      </c>
      <c r="AG1903">
        <v>29.763701911999998</v>
      </c>
      <c r="AH1903">
        <v>28.693823242000001</v>
      </c>
      <c r="AI1903">
        <v>25.883459880999997</v>
      </c>
      <c r="AJ1903">
        <v>24.58201142507</v>
      </c>
      <c r="AK1903">
        <v>24.480416923340002</v>
      </c>
      <c r="AL1903">
        <v>20.553553551</v>
      </c>
      <c r="AM1903">
        <v>20.290416365999999</v>
      </c>
      <c r="AN1903">
        <v>19.954525517</v>
      </c>
      <c r="AO1903">
        <v>20.099041232000001</v>
      </c>
      <c r="AP1903">
        <v>11.476936379</v>
      </c>
      <c r="AQ1903">
        <v>7.6798158799999996</v>
      </c>
      <c r="AR1903">
        <v>6.5225593699999997</v>
      </c>
      <c r="AS1903">
        <v>6.3722952560000001</v>
      </c>
      <c r="AT1903">
        <v>4.2591900389999999</v>
      </c>
      <c r="AU1903">
        <v>4.0730708309999999</v>
      </c>
      <c r="AV1903">
        <v>3.7491158000000002</v>
      </c>
      <c r="AW1903">
        <v>3.534326423</v>
      </c>
      <c r="AX1903">
        <v>3.4595663189999999</v>
      </c>
      <c r="AY1903">
        <v>3.1651615039999998</v>
      </c>
      <c r="AZ1903">
        <v>2.4290507090000002</v>
      </c>
    </row>
    <row r="1904" spans="11:52" ht="14.4">
      <c r="K1904" t="s">
        <v>2812</v>
      </c>
      <c r="L1904" t="s">
        <v>2798</v>
      </c>
      <c r="M1904" t="s">
        <v>90</v>
      </c>
      <c r="N1904" t="s">
        <v>80</v>
      </c>
      <c r="AG1904">
        <v>0.78006854682127569</v>
      </c>
      <c r="AH1904">
        <v>0.73845820785151339</v>
      </c>
      <c r="AI1904">
        <v>0.6399478771097018</v>
      </c>
      <c r="AJ1904">
        <v>0.56758523954298012</v>
      </c>
      <c r="AK1904">
        <v>0.55217294138876138</v>
      </c>
      <c r="AL1904">
        <v>0.57204909887330269</v>
      </c>
      <c r="AM1904">
        <v>0.65352503226890757</v>
      </c>
      <c r="AN1904">
        <v>0.58502666277890336</v>
      </c>
      <c r="AO1904">
        <v>0.54367749126345677</v>
      </c>
      <c r="AP1904">
        <v>0.52313150932147956</v>
      </c>
      <c r="AQ1904">
        <v>0.49971981032194318</v>
      </c>
      <c r="AR1904">
        <v>0.48532262788599706</v>
      </c>
      <c r="AS1904">
        <v>0.4574342976907842</v>
      </c>
      <c r="AT1904">
        <v>0.44934738808610081</v>
      </c>
      <c r="AU1904">
        <v>0.38825840795720362</v>
      </c>
      <c r="AV1904">
        <v>0.38296045199097722</v>
      </c>
      <c r="AW1904">
        <v>0.36338880421999997</v>
      </c>
      <c r="AX1904">
        <v>0.31579603488000002</v>
      </c>
      <c r="AY1904">
        <v>0.29052421173000004</v>
      </c>
      <c r="AZ1904">
        <v>0.33003027633999998</v>
      </c>
    </row>
    <row r="1905" spans="11:52" ht="14.4">
      <c r="K1905" t="s">
        <v>2813</v>
      </c>
      <c r="L1905" t="s">
        <v>2798</v>
      </c>
      <c r="M1905" t="s">
        <v>23</v>
      </c>
      <c r="N1905" t="s">
        <v>80</v>
      </c>
      <c r="AG1905">
        <v>0.37146314073508802</v>
      </c>
      <c r="AH1905">
        <v>0.41917441675994926</v>
      </c>
      <c r="AI1905">
        <v>0.40863087118239105</v>
      </c>
      <c r="AJ1905">
        <v>0.40927540471364166</v>
      </c>
      <c r="AK1905">
        <v>0.38296495737181274</v>
      </c>
      <c r="AL1905">
        <v>0.35144404583824113</v>
      </c>
      <c r="AM1905">
        <v>0.4064110252400624</v>
      </c>
      <c r="AN1905">
        <v>0.43313776730605408</v>
      </c>
      <c r="AO1905">
        <v>0.59775449742615683</v>
      </c>
      <c r="AP1905">
        <v>0.57863593624601917</v>
      </c>
      <c r="AQ1905">
        <v>0.59251677132346825</v>
      </c>
      <c r="AR1905">
        <v>0.66806101895500969</v>
      </c>
      <c r="AS1905">
        <v>0.73203372892338492</v>
      </c>
      <c r="AT1905">
        <v>0.71658144652198763</v>
      </c>
      <c r="AU1905">
        <v>0.77910775685252731</v>
      </c>
      <c r="AV1905">
        <v>0.82121266989298269</v>
      </c>
      <c r="AW1905">
        <v>0.84098111040052703</v>
      </c>
      <c r="AX1905">
        <v>0.89725941628177075</v>
      </c>
      <c r="AY1905">
        <v>0.93509867262387669</v>
      </c>
      <c r="AZ1905">
        <v>0.90573598029519331</v>
      </c>
    </row>
    <row r="1906" spans="11:52" ht="14.4">
      <c r="K1906" t="s">
        <v>2814</v>
      </c>
      <c r="L1906" t="s">
        <v>2798</v>
      </c>
      <c r="M1906" t="s">
        <v>24</v>
      </c>
      <c r="N1906" t="s">
        <v>80</v>
      </c>
      <c r="AG1906">
        <v>2.2714035944004221</v>
      </c>
      <c r="AH1906">
        <v>2.0743608776081937</v>
      </c>
      <c r="AI1906">
        <v>1.9598985279709056</v>
      </c>
      <c r="AJ1906">
        <v>1.5053649074367459</v>
      </c>
      <c r="AK1906">
        <v>1.6957569933197127</v>
      </c>
      <c r="AL1906">
        <v>2.3423807906690564</v>
      </c>
      <c r="AM1906">
        <v>2.4759894455891351</v>
      </c>
      <c r="AN1906">
        <v>2.7291819722241115</v>
      </c>
      <c r="AO1906">
        <v>2.6607567384671724</v>
      </c>
      <c r="AP1906">
        <v>2.9900683054792014</v>
      </c>
      <c r="AQ1906">
        <v>2.8795235887778463</v>
      </c>
      <c r="AR1906">
        <v>2.9542353744119314</v>
      </c>
      <c r="AS1906">
        <v>2.5291822323037878</v>
      </c>
      <c r="AT1906">
        <v>2.4315603269649779</v>
      </c>
      <c r="AU1906">
        <v>2.2415690187821005</v>
      </c>
      <c r="AV1906">
        <v>1.82541430768</v>
      </c>
      <c r="AW1906">
        <v>1.738015609489777</v>
      </c>
      <c r="AX1906">
        <v>1.793067505738521</v>
      </c>
      <c r="AY1906">
        <v>1.8628800306906577</v>
      </c>
      <c r="AZ1906">
        <v>1.61586563232</v>
      </c>
    </row>
    <row r="1907" spans="11:52" ht="14.4">
      <c r="K1907" t="s">
        <v>2815</v>
      </c>
      <c r="L1907" t="s">
        <v>2798</v>
      </c>
      <c r="M1907" t="s">
        <v>1386</v>
      </c>
      <c r="N1907" t="s">
        <v>80</v>
      </c>
      <c r="O1907" t="s">
        <v>6079</v>
      </c>
      <c r="P1907" t="s">
        <v>6079</v>
      </c>
      <c r="Q1907" t="s">
        <v>6079</v>
      </c>
      <c r="R1907" t="s">
        <v>6079</v>
      </c>
      <c r="S1907" t="s">
        <v>6079</v>
      </c>
      <c r="T1907" t="s">
        <v>6079</v>
      </c>
      <c r="U1907" t="s">
        <v>6079</v>
      </c>
      <c r="V1907" t="s">
        <v>6079</v>
      </c>
      <c r="W1907" t="s">
        <v>6079</v>
      </c>
      <c r="X1907" t="s">
        <v>6079</v>
      </c>
      <c r="Y1907" t="s">
        <v>6079</v>
      </c>
      <c r="Z1907" t="s">
        <v>6079</v>
      </c>
      <c r="AA1907" t="s">
        <v>6079</v>
      </c>
      <c r="AG1907">
        <v>0.21212419280727271</v>
      </c>
      <c r="AH1907">
        <v>0.20138915517290049</v>
      </c>
      <c r="AI1907">
        <v>0.22759717106587715</v>
      </c>
      <c r="AJ1907">
        <v>0.24646313243740797</v>
      </c>
      <c r="AK1907">
        <v>0.20812618881748071</v>
      </c>
      <c r="AL1907">
        <v>0.37970688458172447</v>
      </c>
      <c r="AM1907">
        <v>0.38360120573329226</v>
      </c>
      <c r="AN1907">
        <v>0.38281015859064704</v>
      </c>
      <c r="AO1907">
        <v>0.39111615275489536</v>
      </c>
      <c r="AP1907">
        <v>0.34464244782252562</v>
      </c>
      <c r="AQ1907">
        <v>0.33128090406229288</v>
      </c>
      <c r="AR1907">
        <v>0.34820882013550136</v>
      </c>
      <c r="AS1907">
        <v>0.28547418399295771</v>
      </c>
      <c r="AT1907">
        <v>0.29370064371490273</v>
      </c>
      <c r="AU1907">
        <v>0.23377671609652237</v>
      </c>
      <c r="AV1907">
        <v>0.20228475491749173</v>
      </c>
      <c r="AW1907">
        <v>0.21858631702629799</v>
      </c>
      <c r="AX1907">
        <v>0.22405826406186957</v>
      </c>
      <c r="AY1907">
        <v>0.2389060695100069</v>
      </c>
      <c r="AZ1907">
        <v>0.23564029819269103</v>
      </c>
    </row>
    <row r="1908" spans="11:52" ht="14.4">
      <c r="K1908" t="s">
        <v>2816</v>
      </c>
      <c r="L1908" t="s">
        <v>2798</v>
      </c>
      <c r="M1908" t="s">
        <v>25</v>
      </c>
      <c r="N1908" t="s">
        <v>80</v>
      </c>
      <c r="AG1908">
        <v>54.548629114999997</v>
      </c>
      <c r="AH1908">
        <v>53.098391831999997</v>
      </c>
      <c r="AI1908">
        <v>53.592028849000002</v>
      </c>
      <c r="AJ1908">
        <v>54.322404558000002</v>
      </c>
      <c r="AK1908">
        <v>51.910959740000003</v>
      </c>
      <c r="AL1908">
        <v>50.481696233999998</v>
      </c>
      <c r="AM1908">
        <v>43.548156284999997</v>
      </c>
      <c r="AN1908">
        <v>32.862721233000002</v>
      </c>
      <c r="AO1908">
        <v>33.129228929</v>
      </c>
      <c r="AP1908">
        <v>31.460589052</v>
      </c>
      <c r="AQ1908">
        <v>30.763719467000001</v>
      </c>
      <c r="AR1908">
        <v>25.009378183999999</v>
      </c>
      <c r="AS1908">
        <v>24.783749342</v>
      </c>
      <c r="AT1908">
        <v>21.072535124000002</v>
      </c>
      <c r="AU1908">
        <v>20.925922643</v>
      </c>
      <c r="AV1908">
        <v>18.561665199</v>
      </c>
      <c r="AW1908">
        <v>18.470105083</v>
      </c>
      <c r="AX1908">
        <v>17.195098933000001</v>
      </c>
      <c r="AY1908">
        <v>16.486330417000001</v>
      </c>
      <c r="AZ1908">
        <v>16.154433304000001</v>
      </c>
    </row>
    <row r="1909" spans="11:52" ht="14.4">
      <c r="K1909" t="s">
        <v>5685</v>
      </c>
      <c r="L1909" t="s">
        <v>2798</v>
      </c>
      <c r="M1909" t="s">
        <v>5610</v>
      </c>
      <c r="N1909" t="s">
        <v>80</v>
      </c>
      <c r="AO1909">
        <v>0.10428863017163505</v>
      </c>
      <c r="AP1909" t="s">
        <v>6079</v>
      </c>
      <c r="AQ1909" t="s">
        <v>6079</v>
      </c>
      <c r="AR1909" t="s">
        <v>6079</v>
      </c>
      <c r="AS1909" t="s">
        <v>6079</v>
      </c>
      <c r="AT1909">
        <v>8.5356819026104438E-2</v>
      </c>
      <c r="AU1909">
        <v>7.8810595722204793E-2</v>
      </c>
      <c r="AV1909">
        <v>7.8023015161978265E-2</v>
      </c>
      <c r="AW1909">
        <v>7.4411926845906917E-2</v>
      </c>
      <c r="AX1909">
        <v>7.3839114483959925E-2</v>
      </c>
      <c r="AY1909">
        <v>8.1177710238907852E-2</v>
      </c>
      <c r="AZ1909">
        <v>6.9260801042283493E-2</v>
      </c>
    </row>
    <row r="1910" spans="11:52" ht="14.4">
      <c r="K1910" t="s">
        <v>2817</v>
      </c>
      <c r="L1910" t="s">
        <v>2798</v>
      </c>
      <c r="M1910" t="s">
        <v>98</v>
      </c>
      <c r="N1910" t="s">
        <v>80</v>
      </c>
      <c r="AG1910">
        <v>0.123206</v>
      </c>
      <c r="AH1910">
        <v>0.123819</v>
      </c>
      <c r="AI1910">
        <v>0.11190700000000001</v>
      </c>
      <c r="AJ1910">
        <v>0.10732700000000001</v>
      </c>
      <c r="AK1910">
        <v>0.108069</v>
      </c>
      <c r="AL1910">
        <v>0.119339</v>
      </c>
      <c r="AM1910">
        <v>0.11655</v>
      </c>
      <c r="AN1910">
        <v>0.17493300000000001</v>
      </c>
      <c r="AO1910">
        <v>0.148202</v>
      </c>
      <c r="AP1910">
        <v>0.128549</v>
      </c>
      <c r="AQ1910">
        <v>0.10169300000000001</v>
      </c>
      <c r="AR1910">
        <v>7.6779E-2</v>
      </c>
      <c r="AS1910">
        <v>7.6566999999999996E-2</v>
      </c>
      <c r="AT1910">
        <v>7.1625999999999995E-2</v>
      </c>
      <c r="AU1910">
        <v>7.3166999999999996E-2</v>
      </c>
      <c r="AV1910">
        <v>5.8837E-2</v>
      </c>
      <c r="AW1910">
        <v>6.3996999999999998E-2</v>
      </c>
      <c r="AX1910">
        <v>6.583E-2</v>
      </c>
      <c r="AY1910">
        <v>6.0838999999999997E-2</v>
      </c>
      <c r="AZ1910">
        <v>4.5925000000000001E-2</v>
      </c>
    </row>
    <row r="1911" spans="11:52" ht="14.4">
      <c r="K1911" t="s">
        <v>2818</v>
      </c>
      <c r="L1911" t="s">
        <v>2798</v>
      </c>
      <c r="M1911" t="s">
        <v>94</v>
      </c>
      <c r="N1911" t="s">
        <v>80</v>
      </c>
      <c r="AG1911">
        <v>0.98041392480999989</v>
      </c>
      <c r="AH1911">
        <v>0.98521215594000011</v>
      </c>
      <c r="AI1911">
        <v>0.88552659906999998</v>
      </c>
      <c r="AJ1911">
        <v>0.85273096543000004</v>
      </c>
      <c r="AK1911">
        <v>0.89548401279000001</v>
      </c>
      <c r="AL1911">
        <v>0.97438406383999998</v>
      </c>
      <c r="AM1911">
        <v>1.1001789644299995</v>
      </c>
      <c r="AN1911">
        <v>1.18760708793</v>
      </c>
      <c r="AO1911">
        <v>1.0246299492499999</v>
      </c>
      <c r="AP1911">
        <v>1.0371357318600001</v>
      </c>
      <c r="AQ1911">
        <v>0.98724609612000003</v>
      </c>
      <c r="AR1911">
        <v>0.99518930855999999</v>
      </c>
      <c r="AS1911">
        <v>0.97963145713999999</v>
      </c>
      <c r="AT1911">
        <v>0.98491285191000011</v>
      </c>
      <c r="AU1911">
        <v>1.01113676728</v>
      </c>
      <c r="AV1911">
        <v>1.0245954398599999</v>
      </c>
      <c r="AW1911">
        <v>0.97582930074999996</v>
      </c>
      <c r="AX1911">
        <v>0.98440686567000013</v>
      </c>
      <c r="AY1911">
        <v>0.88601245570999987</v>
      </c>
      <c r="AZ1911">
        <v>1.03239694131</v>
      </c>
    </row>
    <row r="1912" spans="11:52" ht="14.4">
      <c r="K1912" t="s">
        <v>2819</v>
      </c>
      <c r="L1912" t="s">
        <v>2798</v>
      </c>
      <c r="M1912" t="s">
        <v>99</v>
      </c>
      <c r="N1912" t="s">
        <v>80</v>
      </c>
      <c r="AG1912">
        <v>9.0294339000000001E-2</v>
      </c>
      <c r="AH1912">
        <v>6.8224990999999999E-2</v>
      </c>
      <c r="AI1912">
        <v>6.4732399999999995E-2</v>
      </c>
      <c r="AJ1912">
        <v>4.9864709E-2</v>
      </c>
      <c r="AK1912">
        <v>5.1537152000000003E-2</v>
      </c>
      <c r="AL1912">
        <v>7.4692666000000005E-2</v>
      </c>
      <c r="AM1912">
        <v>8.0829247000000007E-2</v>
      </c>
      <c r="AN1912">
        <v>8.4788396000000002E-2</v>
      </c>
      <c r="AO1912">
        <v>0.117319785</v>
      </c>
      <c r="AP1912">
        <v>0.110413447</v>
      </c>
      <c r="AQ1912">
        <v>9.4682796999999999E-2</v>
      </c>
      <c r="AR1912">
        <v>0.13793233107</v>
      </c>
      <c r="AS1912">
        <v>0.13625246838999999</v>
      </c>
      <c r="AT1912">
        <v>0.11802453362</v>
      </c>
      <c r="AU1912">
        <v>0.12375925744999999</v>
      </c>
      <c r="AV1912">
        <v>0.12228161959</v>
      </c>
      <c r="AW1912">
        <v>0.10832126532</v>
      </c>
      <c r="AX1912">
        <v>9.4799579710000012E-2</v>
      </c>
      <c r="AY1912">
        <v>0.11337690535</v>
      </c>
      <c r="AZ1912">
        <v>5.7536123459999998E-2</v>
      </c>
    </row>
    <row r="1913" spans="11:52" ht="14.4">
      <c r="K1913" t="s">
        <v>2820</v>
      </c>
      <c r="L1913" t="s">
        <v>2798</v>
      </c>
      <c r="M1913" t="s">
        <v>26</v>
      </c>
      <c r="N1913" t="s">
        <v>80</v>
      </c>
      <c r="O1913" t="s">
        <v>6079</v>
      </c>
      <c r="P1913" t="s">
        <v>6079</v>
      </c>
      <c r="Q1913" t="s">
        <v>6079</v>
      </c>
      <c r="R1913" t="s">
        <v>6079</v>
      </c>
      <c r="S1913" t="s">
        <v>6079</v>
      </c>
      <c r="AG1913">
        <v>0.16658705023000001</v>
      </c>
      <c r="AH1913">
        <v>0.16413003832999998</v>
      </c>
      <c r="AI1913">
        <v>0.16982057294</v>
      </c>
      <c r="AJ1913">
        <v>0.16143618903999998</v>
      </c>
      <c r="AK1913">
        <v>0.18152086140000001</v>
      </c>
      <c r="AL1913">
        <v>0.16206349026999997</v>
      </c>
      <c r="AM1913">
        <v>0.15753858874000001</v>
      </c>
      <c r="AN1913">
        <v>0.17348387902000001</v>
      </c>
      <c r="AO1913">
        <v>0.18887652644</v>
      </c>
      <c r="AP1913">
        <v>0.20969975235999999</v>
      </c>
      <c r="AQ1913">
        <v>0.23545597872999999</v>
      </c>
      <c r="AR1913">
        <v>0.24036816706</v>
      </c>
      <c r="AS1913">
        <v>0.25043417364000004</v>
      </c>
      <c r="AT1913">
        <v>0.23206180017000003</v>
      </c>
      <c r="AU1913">
        <v>0.20932567772999999</v>
      </c>
      <c r="AV1913">
        <v>0.20713921234999999</v>
      </c>
      <c r="AW1913">
        <v>0.22865819600000001</v>
      </c>
      <c r="AX1913">
        <v>0.22494597289000001</v>
      </c>
      <c r="AY1913">
        <v>0.22588172335000001</v>
      </c>
      <c r="AZ1913">
        <v>0.2022475078</v>
      </c>
    </row>
    <row r="1914" spans="11:52" ht="14.4">
      <c r="K1914" t="s">
        <v>2821</v>
      </c>
      <c r="L1914" t="s">
        <v>2798</v>
      </c>
      <c r="M1914" t="s">
        <v>27</v>
      </c>
      <c r="N1914" t="s">
        <v>80</v>
      </c>
      <c r="AG1914">
        <v>7.4785770620000003</v>
      </c>
      <c r="AH1914">
        <v>7.9380114160000002</v>
      </c>
      <c r="AI1914">
        <v>8.2854240054800012</v>
      </c>
      <c r="AJ1914">
        <v>7.8141218754399997</v>
      </c>
      <c r="AK1914">
        <v>7.59777503817</v>
      </c>
      <c r="AL1914">
        <v>7.6389335958800002</v>
      </c>
      <c r="AM1914">
        <v>7.4770780446899998</v>
      </c>
      <c r="AN1914">
        <v>10.44433672043</v>
      </c>
      <c r="AO1914">
        <v>9.8369421769100018</v>
      </c>
      <c r="AP1914">
        <v>9.1372292734799991</v>
      </c>
      <c r="AQ1914">
        <v>7.4839362571899999</v>
      </c>
      <c r="AR1914">
        <v>6.5945598301499997</v>
      </c>
      <c r="AS1914">
        <v>5.817001373780001</v>
      </c>
      <c r="AT1914">
        <v>5.9595853396000003</v>
      </c>
      <c r="AU1914">
        <v>5.9483343771899992</v>
      </c>
      <c r="AV1914">
        <v>5.9550923954499995</v>
      </c>
      <c r="AW1914">
        <v>6.1736865107099996</v>
      </c>
      <c r="AX1914">
        <v>6.4368124981700001</v>
      </c>
      <c r="AY1914">
        <v>6.3603446546499995</v>
      </c>
      <c r="AZ1914">
        <v>6.3980450798800002</v>
      </c>
    </row>
    <row r="1915" spans="11:52" ht="14.4">
      <c r="K1915" t="s">
        <v>2822</v>
      </c>
      <c r="L1915" t="s">
        <v>2798</v>
      </c>
      <c r="M1915" t="s">
        <v>28</v>
      </c>
      <c r="N1915" t="s">
        <v>80</v>
      </c>
      <c r="AG1915">
        <v>0.6243888543327466</v>
      </c>
      <c r="AH1915">
        <v>0.61885646691699836</v>
      </c>
      <c r="AI1915">
        <v>0.67515027518114668</v>
      </c>
      <c r="AJ1915">
        <v>0.71362948387031377</v>
      </c>
      <c r="AK1915">
        <v>0.72249323866203308</v>
      </c>
      <c r="AL1915">
        <v>0.77895979462976528</v>
      </c>
      <c r="AM1915">
        <v>0.52070922113721541</v>
      </c>
      <c r="AN1915">
        <v>0.67300335940708478</v>
      </c>
      <c r="AO1915">
        <v>0.90184997118703425</v>
      </c>
      <c r="AP1915" t="s">
        <v>6079</v>
      </c>
      <c r="AQ1915" t="s">
        <v>6079</v>
      </c>
      <c r="AR1915" t="s">
        <v>6079</v>
      </c>
      <c r="AS1915" t="s">
        <v>6079</v>
      </c>
      <c r="AT1915">
        <v>0.69373798734116066</v>
      </c>
      <c r="AU1915">
        <v>0.70492675919801961</v>
      </c>
      <c r="AV1915">
        <v>0.77346702315052607</v>
      </c>
      <c r="AW1915">
        <v>0.64044310997015974</v>
      </c>
      <c r="AX1915">
        <v>0.61088342934039641</v>
      </c>
      <c r="AY1915">
        <v>0.73230623779268667</v>
      </c>
      <c r="AZ1915">
        <v>0.7326602170721942</v>
      </c>
    </row>
    <row r="1916" spans="11:52" ht="14.4">
      <c r="K1916" t="s">
        <v>2823</v>
      </c>
      <c r="L1916" t="s">
        <v>2798</v>
      </c>
      <c r="M1916" t="s">
        <v>29</v>
      </c>
      <c r="N1916" t="s">
        <v>80</v>
      </c>
      <c r="AG1916">
        <v>1.8840849676789289</v>
      </c>
      <c r="AH1916">
        <v>1.8565198352786143</v>
      </c>
      <c r="AI1916">
        <v>1.8418236727422228</v>
      </c>
      <c r="AJ1916">
        <v>1.8737125291298629</v>
      </c>
      <c r="AK1916">
        <v>1.7705318144860021</v>
      </c>
      <c r="AL1916">
        <v>1.8494771200628368</v>
      </c>
      <c r="AM1916">
        <v>1.8005647257049846</v>
      </c>
      <c r="AN1916">
        <v>1.8090911575322941</v>
      </c>
      <c r="AO1916">
        <v>1.9329608733981247</v>
      </c>
      <c r="AP1916">
        <v>1.8983095254529767</v>
      </c>
      <c r="AQ1916">
        <v>1.8590458174773257</v>
      </c>
      <c r="AR1916">
        <v>1.686710870369162</v>
      </c>
      <c r="AS1916">
        <v>1.74332602458576</v>
      </c>
      <c r="AT1916">
        <v>1.7383162043748934</v>
      </c>
      <c r="AU1916">
        <v>1.7637693028484211</v>
      </c>
      <c r="AV1916">
        <v>1.8219746554007863</v>
      </c>
      <c r="AW1916">
        <v>1.8460484539614559</v>
      </c>
      <c r="AX1916">
        <v>1.9097496990177527</v>
      </c>
      <c r="AY1916">
        <v>1.882853226454638</v>
      </c>
      <c r="AZ1916">
        <v>1.880294986519184</v>
      </c>
    </row>
    <row r="1917" spans="11:52" ht="14.4">
      <c r="K1917" t="s">
        <v>2824</v>
      </c>
      <c r="L1917" t="s">
        <v>2798</v>
      </c>
      <c r="M1917" t="s">
        <v>30</v>
      </c>
      <c r="N1917" t="s">
        <v>80</v>
      </c>
      <c r="AG1917">
        <v>9.7335368737200021</v>
      </c>
      <c r="AH1917">
        <v>9.3759962022599996</v>
      </c>
      <c r="AI1917">
        <v>8.5632175344100006</v>
      </c>
      <c r="AJ1917">
        <v>6.7698987216399997</v>
      </c>
      <c r="AK1917">
        <v>6.5186167454800001</v>
      </c>
      <c r="AL1917">
        <v>6.4145801001000002</v>
      </c>
      <c r="AM1917">
        <v>6.0996366092400001</v>
      </c>
      <c r="AN1917">
        <v>5.652566082379999</v>
      </c>
      <c r="AO1917">
        <v>3.800820083140001</v>
      </c>
      <c r="AP1917">
        <v>3.7862382931899998</v>
      </c>
      <c r="AQ1917">
        <v>3.3873118907799999</v>
      </c>
      <c r="AR1917">
        <v>3.3228529635700004</v>
      </c>
      <c r="AS1917">
        <v>3.4101431583999999</v>
      </c>
      <c r="AT1917">
        <v>3.4883901271099997</v>
      </c>
      <c r="AU1917">
        <v>3.3420277781300003</v>
      </c>
      <c r="AV1917">
        <v>3.0004595297399996</v>
      </c>
      <c r="AW1917">
        <v>2.9353711586200002</v>
      </c>
      <c r="AX1917">
        <v>2.7876196756599998</v>
      </c>
      <c r="AY1917">
        <v>2.5523178021100001</v>
      </c>
      <c r="AZ1917">
        <v>2.22409506756</v>
      </c>
    </row>
    <row r="1918" spans="11:52" ht="14.4">
      <c r="K1918" t="s">
        <v>2825</v>
      </c>
      <c r="L1918" t="s">
        <v>2798</v>
      </c>
      <c r="M1918" t="s">
        <v>100</v>
      </c>
      <c r="N1918" t="s">
        <v>80</v>
      </c>
      <c r="AG1918">
        <v>0.39296285162157618</v>
      </c>
      <c r="AH1918">
        <v>0.34150650444627506</v>
      </c>
      <c r="AI1918">
        <v>0.31835867925720057</v>
      </c>
      <c r="AJ1918">
        <v>0.29428644072757681</v>
      </c>
      <c r="AK1918">
        <v>0.28394382412029073</v>
      </c>
      <c r="AL1918">
        <v>0.33206884972209022</v>
      </c>
      <c r="AM1918">
        <v>0.30001036716264756</v>
      </c>
      <c r="AN1918">
        <v>0.33023044820573927</v>
      </c>
      <c r="AO1918">
        <v>0.32110763890864025</v>
      </c>
      <c r="AP1918">
        <v>0.31265595292207793</v>
      </c>
      <c r="AQ1918">
        <v>0.29709667731177364</v>
      </c>
      <c r="AR1918">
        <v>0.31160577934936351</v>
      </c>
      <c r="AS1918">
        <v>0.37943566241433002</v>
      </c>
      <c r="AT1918">
        <v>0.36962273956817082</v>
      </c>
      <c r="AU1918">
        <v>0.29870498242069105</v>
      </c>
      <c r="AV1918">
        <v>0.35960868592787154</v>
      </c>
      <c r="AW1918">
        <v>0.35561478298646193</v>
      </c>
      <c r="AX1918">
        <v>0.36406344373929689</v>
      </c>
      <c r="AY1918">
        <v>0.33616832110183981</v>
      </c>
      <c r="AZ1918">
        <v>0.36562813952086182</v>
      </c>
    </row>
    <row r="1919" spans="11:52" ht="14.4">
      <c r="K1919" t="s">
        <v>2826</v>
      </c>
      <c r="L1919" t="s">
        <v>2798</v>
      </c>
      <c r="M1919" t="s">
        <v>31</v>
      </c>
      <c r="N1919" t="s">
        <v>80</v>
      </c>
      <c r="AG1919">
        <v>0.43099209169648017</v>
      </c>
      <c r="AH1919">
        <v>0.54050067409805658</v>
      </c>
      <c r="AI1919">
        <v>0.50161951463097665</v>
      </c>
      <c r="AJ1919">
        <v>0.5535553304935481</v>
      </c>
      <c r="AK1919">
        <v>0.52274642923254944</v>
      </c>
      <c r="AL1919">
        <v>0.70437561756393652</v>
      </c>
      <c r="AM1919">
        <v>0.64213212389866903</v>
      </c>
      <c r="AN1919">
        <v>0.58103988621926783</v>
      </c>
      <c r="AO1919">
        <v>0.58704267865856641</v>
      </c>
      <c r="AP1919">
        <v>0.49994462160023723</v>
      </c>
      <c r="AQ1919">
        <v>0.46232220987284017</v>
      </c>
      <c r="AR1919">
        <v>0.35305109032711235</v>
      </c>
      <c r="AS1919">
        <v>0.35206653265550936</v>
      </c>
      <c r="AT1919">
        <v>0.33399251293010246</v>
      </c>
      <c r="AU1919">
        <v>0.38064293439119934</v>
      </c>
      <c r="AV1919">
        <v>0.30622941254832853</v>
      </c>
      <c r="AW1919">
        <v>0.32966174201764109</v>
      </c>
      <c r="AX1919">
        <v>0.35402510510440055</v>
      </c>
      <c r="AY1919">
        <v>0.42214474425233023</v>
      </c>
      <c r="AZ1919">
        <v>0.43097325234228551</v>
      </c>
    </row>
    <row r="1920" spans="11:52" ht="14.4">
      <c r="K1920" t="s">
        <v>2827</v>
      </c>
      <c r="L1920" t="s">
        <v>2798</v>
      </c>
      <c r="M1920" t="s">
        <v>32</v>
      </c>
      <c r="N1920" t="s">
        <v>80</v>
      </c>
      <c r="O1920" t="s">
        <v>6079</v>
      </c>
      <c r="P1920" t="s">
        <v>6079</v>
      </c>
      <c r="Q1920" t="s">
        <v>6079</v>
      </c>
      <c r="R1920" t="s">
        <v>6079</v>
      </c>
      <c r="S1920" t="s">
        <v>6079</v>
      </c>
      <c r="AG1920">
        <v>0.47276699999999999</v>
      </c>
      <c r="AH1920">
        <v>0.38251299999999999</v>
      </c>
      <c r="AI1920">
        <v>0.34557199999999999</v>
      </c>
      <c r="AJ1920">
        <v>0.27721400000000002</v>
      </c>
      <c r="AK1920">
        <v>0.29578938661999998</v>
      </c>
      <c r="AL1920">
        <v>0.30119239789999996</v>
      </c>
      <c r="AM1920">
        <v>0.28130216960000004</v>
      </c>
      <c r="AN1920">
        <v>0.32077897652999998</v>
      </c>
      <c r="AO1920">
        <v>0.31328085386999999</v>
      </c>
      <c r="AP1920">
        <v>0.30661534384</v>
      </c>
      <c r="AQ1920">
        <v>0.28073574375999999</v>
      </c>
      <c r="AR1920">
        <v>0.24758967722</v>
      </c>
      <c r="AS1920">
        <v>0.28248059748000004</v>
      </c>
      <c r="AT1920">
        <v>0.29329450519</v>
      </c>
      <c r="AU1920">
        <v>0.28598338614999996</v>
      </c>
      <c r="AV1920">
        <v>0.26876977021000004</v>
      </c>
      <c r="AW1920">
        <v>0.23995696248000001</v>
      </c>
      <c r="AX1920">
        <v>0.25221152433999999</v>
      </c>
      <c r="AY1920">
        <v>0.24832427311999999</v>
      </c>
      <c r="AZ1920">
        <v>0.23788104100999999</v>
      </c>
    </row>
    <row r="1921" spans="11:52" ht="14.4">
      <c r="K1921" t="s">
        <v>2828</v>
      </c>
      <c r="L1921" t="s">
        <v>2798</v>
      </c>
      <c r="M1921" t="s">
        <v>93</v>
      </c>
      <c r="N1921" t="s">
        <v>80</v>
      </c>
      <c r="AG1921">
        <v>0.22719280476000001</v>
      </c>
      <c r="AH1921">
        <v>0.22927116738999995</v>
      </c>
      <c r="AI1921">
        <v>0.24228568205000001</v>
      </c>
      <c r="AJ1921">
        <v>0.23611709083999999</v>
      </c>
      <c r="AK1921">
        <v>0.24673642797000001</v>
      </c>
      <c r="AL1921">
        <v>0.25369448042000003</v>
      </c>
      <c r="AM1921">
        <v>0.25693448112</v>
      </c>
      <c r="AN1921">
        <v>0.24556692897999999</v>
      </c>
      <c r="AO1921">
        <v>0.26271239209000002</v>
      </c>
      <c r="AP1921">
        <v>0.24583577792000005</v>
      </c>
      <c r="AQ1921">
        <v>0.24286793877999999</v>
      </c>
      <c r="AR1921">
        <v>0.23459691084000001</v>
      </c>
      <c r="AS1921">
        <v>0.24096823839000001</v>
      </c>
      <c r="AT1921">
        <v>0.25203242704000001</v>
      </c>
      <c r="AU1921">
        <v>0.25156824312999998</v>
      </c>
      <c r="AV1921">
        <v>0.23460634688000001</v>
      </c>
      <c r="AW1921">
        <v>0.22627447280999999</v>
      </c>
      <c r="AX1921">
        <v>0.23135391165999999</v>
      </c>
      <c r="AY1921">
        <v>0.26886321859000001</v>
      </c>
      <c r="AZ1921">
        <v>0.23656160856</v>
      </c>
    </row>
    <row r="1922" spans="11:52" ht="14.4">
      <c r="K1922" t="s">
        <v>2829</v>
      </c>
      <c r="L1922" t="s">
        <v>2830</v>
      </c>
      <c r="M1922" t="s">
        <v>13</v>
      </c>
      <c r="N1922" t="s">
        <v>80</v>
      </c>
      <c r="AG1922">
        <v>2.5600193498399997</v>
      </c>
      <c r="AH1922">
        <v>2.3252117176499998</v>
      </c>
      <c r="AI1922">
        <v>2.1938236305599998</v>
      </c>
      <c r="AJ1922">
        <v>2.1871156688600002</v>
      </c>
      <c r="AK1922">
        <v>1.9913404057399997</v>
      </c>
      <c r="AL1922">
        <v>2.0741750695199999</v>
      </c>
      <c r="AM1922">
        <v>1.9593638019999999</v>
      </c>
      <c r="AN1922">
        <v>2.1439112604199999</v>
      </c>
      <c r="AO1922">
        <v>1.96065405015</v>
      </c>
      <c r="AP1922">
        <v>2.0903963112500001</v>
      </c>
      <c r="AQ1922">
        <v>2.0247942139099999</v>
      </c>
      <c r="AR1922">
        <v>2.2675956014700001</v>
      </c>
      <c r="AS1922">
        <v>2.2953600449099998</v>
      </c>
      <c r="AT1922">
        <v>2.3097136175899995</v>
      </c>
      <c r="AU1922">
        <v>2.3068269804299999</v>
      </c>
      <c r="AV1922">
        <v>2.29710212585</v>
      </c>
      <c r="AW1922">
        <v>2.1436489282199997</v>
      </c>
      <c r="AX1922">
        <v>2.2137538056100001</v>
      </c>
      <c r="AY1922">
        <v>2.2882747076600003</v>
      </c>
      <c r="AZ1922">
        <v>3.18621808276</v>
      </c>
    </row>
    <row r="1923" spans="11:52" ht="14.4">
      <c r="K1923" t="s">
        <v>2831</v>
      </c>
      <c r="L1923" t="s">
        <v>2830</v>
      </c>
      <c r="M1923" t="s">
        <v>14</v>
      </c>
      <c r="N1923" t="s">
        <v>80</v>
      </c>
      <c r="AG1923">
        <v>1.95461930949</v>
      </c>
      <c r="AH1923">
        <v>1.8194962558400001</v>
      </c>
      <c r="AI1923">
        <v>1.6652032835499999</v>
      </c>
      <c r="AJ1923">
        <v>1.8870181939399999</v>
      </c>
      <c r="AK1923">
        <v>1.9188639891599999</v>
      </c>
      <c r="AL1923">
        <v>2.2334026063600003</v>
      </c>
      <c r="AM1923">
        <v>2.1122559001000001</v>
      </c>
      <c r="AN1923">
        <v>2.7163807788200001</v>
      </c>
      <c r="AO1923">
        <v>2.4366655105400001</v>
      </c>
      <c r="AP1923">
        <v>2.5272798448599998</v>
      </c>
      <c r="AQ1923">
        <v>2.7309161993699997</v>
      </c>
      <c r="AR1923">
        <v>2.6638176922800003</v>
      </c>
      <c r="AS1923">
        <v>2.51113041207</v>
      </c>
      <c r="AT1923">
        <v>2.5052212817699999</v>
      </c>
      <c r="AU1923">
        <v>2.4244652325999998</v>
      </c>
      <c r="AV1923">
        <v>2.4238487878500004</v>
      </c>
      <c r="AW1923">
        <v>1.83050682448</v>
      </c>
      <c r="AX1923">
        <v>1.9398971282699999</v>
      </c>
      <c r="AY1923">
        <v>1.96034271616</v>
      </c>
      <c r="AZ1923">
        <v>2.0909623803699997</v>
      </c>
    </row>
    <row r="1924" spans="11:52" ht="14.4">
      <c r="K1924" t="s">
        <v>2832</v>
      </c>
      <c r="L1924" t="s">
        <v>2830</v>
      </c>
      <c r="M1924" t="s">
        <v>92</v>
      </c>
      <c r="N1924" t="s">
        <v>80</v>
      </c>
      <c r="AG1924">
        <v>0.73813017690970428</v>
      </c>
      <c r="AH1924">
        <v>0.7336711320175886</v>
      </c>
      <c r="AI1924">
        <v>0.86545454545454548</v>
      </c>
      <c r="AJ1924">
        <v>0.78413334696799275</v>
      </c>
      <c r="AK1924">
        <v>0.79775130381429604</v>
      </c>
      <c r="AL1924">
        <v>0.81551129972389813</v>
      </c>
      <c r="AM1924">
        <v>0.79873095408528483</v>
      </c>
      <c r="AN1924">
        <v>0.79402699662542187</v>
      </c>
      <c r="AO1924">
        <v>0.80904744861437772</v>
      </c>
      <c r="AP1924">
        <v>0.78937723693629203</v>
      </c>
      <c r="AQ1924">
        <v>0.72232181204622148</v>
      </c>
      <c r="AR1924">
        <v>0.69028274874731566</v>
      </c>
      <c r="AS1924">
        <v>0.31604407403620005</v>
      </c>
      <c r="AT1924">
        <v>0.296284896206156</v>
      </c>
      <c r="AU1924">
        <v>0.26314295940280191</v>
      </c>
      <c r="AV1924">
        <v>0.24915431025667245</v>
      </c>
      <c r="AW1924">
        <v>0.22229675835975052</v>
      </c>
      <c r="AX1924">
        <v>0.22048420083853151</v>
      </c>
      <c r="AY1924">
        <v>0.22766591676040496</v>
      </c>
      <c r="AZ1924">
        <v>0.23742356069127729</v>
      </c>
    </row>
    <row r="1925" spans="11:52" ht="14.4">
      <c r="K1925" t="s">
        <v>2833</v>
      </c>
      <c r="L1925" t="s">
        <v>2830</v>
      </c>
      <c r="M1925" t="s">
        <v>15</v>
      </c>
      <c r="N1925" t="s">
        <v>80</v>
      </c>
      <c r="AE1925" t="s">
        <v>6079</v>
      </c>
      <c r="AF1925" t="s">
        <v>6079</v>
      </c>
      <c r="AG1925">
        <v>2.24404</v>
      </c>
      <c r="AH1925">
        <v>1.9971509999999999</v>
      </c>
      <c r="AI1925">
        <v>1.855294</v>
      </c>
      <c r="AJ1925">
        <v>1.703773</v>
      </c>
      <c r="AK1925">
        <v>1.6179809999999999</v>
      </c>
      <c r="AL1925">
        <v>1.245924727</v>
      </c>
      <c r="AM1925">
        <v>1.066967241</v>
      </c>
      <c r="AN1925">
        <v>0.86324577599999996</v>
      </c>
      <c r="AO1925">
        <v>0.80099361899999999</v>
      </c>
      <c r="AP1925">
        <v>0.74218561000000005</v>
      </c>
      <c r="AQ1925">
        <v>0.61901167300000004</v>
      </c>
      <c r="AR1925">
        <v>0.237588942</v>
      </c>
      <c r="AS1925">
        <v>0.23309139300000001</v>
      </c>
      <c r="AT1925">
        <v>0.212347016</v>
      </c>
      <c r="AU1925">
        <v>0.213174792</v>
      </c>
      <c r="AV1925">
        <v>0.23570490699999999</v>
      </c>
      <c r="AW1925">
        <v>0.220937737</v>
      </c>
      <c r="AX1925">
        <v>0.199057712</v>
      </c>
      <c r="AY1925">
        <v>0.19799014700000001</v>
      </c>
      <c r="AZ1925">
        <v>0.197701924</v>
      </c>
    </row>
    <row r="1926" spans="11:52" ht="14.4">
      <c r="K1926" t="s">
        <v>2834</v>
      </c>
      <c r="L1926" t="s">
        <v>2830</v>
      </c>
      <c r="M1926" t="s">
        <v>91</v>
      </c>
      <c r="N1926" t="s">
        <v>80</v>
      </c>
      <c r="AG1926">
        <v>0.24103508321060385</v>
      </c>
      <c r="AH1926">
        <v>0.23989173431052777</v>
      </c>
      <c r="AI1926">
        <v>0.25109461140378059</v>
      </c>
      <c r="AJ1926">
        <v>0.28060083025031485</v>
      </c>
      <c r="AK1926">
        <v>0.25998347916666664</v>
      </c>
      <c r="AL1926">
        <v>0.30325361574420345</v>
      </c>
      <c r="AM1926">
        <v>0.29986419278081738</v>
      </c>
      <c r="AN1926">
        <v>0.38978526983461631</v>
      </c>
      <c r="AO1926">
        <v>0.39003075974448226</v>
      </c>
      <c r="AP1926">
        <v>0.38371600502197112</v>
      </c>
      <c r="AQ1926">
        <v>0.38821971582663262</v>
      </c>
      <c r="AR1926">
        <v>0.39967600567221823</v>
      </c>
      <c r="AS1926">
        <v>0.43909518871794861</v>
      </c>
      <c r="AT1926">
        <v>0.43774841662961322</v>
      </c>
      <c r="AU1926">
        <v>0.44163332066479288</v>
      </c>
      <c r="AV1926">
        <v>0.46194116358434234</v>
      </c>
      <c r="AW1926">
        <v>0.40748862310573808</v>
      </c>
      <c r="AX1926">
        <v>0.35336716085418246</v>
      </c>
      <c r="AY1926">
        <v>0.3333352541189038</v>
      </c>
      <c r="AZ1926">
        <v>0.35770537922666235</v>
      </c>
    </row>
    <row r="1927" spans="11:52" ht="14.4">
      <c r="K1927" t="s">
        <v>2835</v>
      </c>
      <c r="L1927" t="s">
        <v>2830</v>
      </c>
      <c r="M1927" t="s">
        <v>16</v>
      </c>
      <c r="N1927" t="s">
        <v>80</v>
      </c>
      <c r="AG1927">
        <v>4.3880288092576354</v>
      </c>
      <c r="AH1927">
        <v>4.392550538007117</v>
      </c>
      <c r="AI1927">
        <v>4.011076670111394</v>
      </c>
      <c r="AJ1927">
        <v>3.8599850665315798</v>
      </c>
      <c r="AK1927">
        <v>3.8617901740024689</v>
      </c>
      <c r="AL1927">
        <v>4.4428500344602533</v>
      </c>
      <c r="AM1927">
        <v>4.6259559801084107</v>
      </c>
      <c r="AN1927">
        <v>5.2330227153415407</v>
      </c>
      <c r="AO1927">
        <v>5.31203205676964</v>
      </c>
      <c r="AP1927">
        <v>5.6710864687198814</v>
      </c>
      <c r="AQ1927">
        <v>5.7810634932308913</v>
      </c>
      <c r="AR1927">
        <v>5.9594803397876204</v>
      </c>
      <c r="AS1927">
        <v>5.9768088644783104</v>
      </c>
      <c r="AT1927">
        <v>5.7701658783903405</v>
      </c>
      <c r="AU1927">
        <v>6.2264351884089288</v>
      </c>
      <c r="AV1927">
        <v>5.6523399315085499</v>
      </c>
      <c r="AW1927">
        <v>6.1591956934899006</v>
      </c>
      <c r="AX1927">
        <v>8.1056175932497592</v>
      </c>
      <c r="AY1927">
        <v>9.7323227655224773</v>
      </c>
      <c r="AZ1927">
        <v>13.600544751449579</v>
      </c>
    </row>
    <row r="1928" spans="11:52" ht="14.4">
      <c r="K1928" t="s">
        <v>2836</v>
      </c>
      <c r="L1928" t="s">
        <v>2830</v>
      </c>
      <c r="M1928" t="s">
        <v>17</v>
      </c>
      <c r="N1928" t="s">
        <v>80</v>
      </c>
      <c r="AG1928">
        <v>0.52322670175346941</v>
      </c>
      <c r="AH1928">
        <v>0.51061352868990839</v>
      </c>
      <c r="AI1928">
        <v>0.51947503884841018</v>
      </c>
      <c r="AJ1928">
        <v>0.82185049603694027</v>
      </c>
      <c r="AK1928">
        <v>0.72777159052280571</v>
      </c>
      <c r="AL1928">
        <v>0.85590716232992492</v>
      </c>
      <c r="AM1928">
        <v>0.94389095749375507</v>
      </c>
      <c r="AN1928">
        <v>1.027890085779946</v>
      </c>
      <c r="AO1928">
        <v>1.0444754023314913</v>
      </c>
      <c r="AP1928">
        <v>1.0839658912939405</v>
      </c>
      <c r="AQ1928">
        <v>0.84653483755917147</v>
      </c>
      <c r="AR1928">
        <v>0.80190313840836958</v>
      </c>
      <c r="AS1928">
        <v>0.66861908639400902</v>
      </c>
      <c r="AT1928">
        <v>0.61096835096381341</v>
      </c>
      <c r="AU1928">
        <v>0.57428919053990457</v>
      </c>
      <c r="AV1928">
        <v>0.54561356516237469</v>
      </c>
      <c r="AW1928">
        <v>0.45882610674095459</v>
      </c>
      <c r="AX1928">
        <v>0.4605661417756533</v>
      </c>
      <c r="AY1928">
        <v>0.53664176666398467</v>
      </c>
      <c r="AZ1928">
        <v>0.54192317752150176</v>
      </c>
    </row>
    <row r="1929" spans="11:52" ht="14.4">
      <c r="K1929" t="s">
        <v>2837</v>
      </c>
      <c r="L1929" t="s">
        <v>2830</v>
      </c>
      <c r="M1929" t="s">
        <v>97</v>
      </c>
      <c r="N1929" t="s">
        <v>80</v>
      </c>
      <c r="O1929" t="s">
        <v>6079</v>
      </c>
      <c r="P1929" t="s">
        <v>6079</v>
      </c>
      <c r="Q1929" t="s">
        <v>6079</v>
      </c>
      <c r="R1929" t="s">
        <v>6079</v>
      </c>
      <c r="S1929" t="s">
        <v>6079</v>
      </c>
      <c r="T1929" t="s">
        <v>6079</v>
      </c>
      <c r="AG1929">
        <v>0.18074773385000001</v>
      </c>
      <c r="AH1929">
        <v>0.18440666526999999</v>
      </c>
      <c r="AI1929">
        <v>0.18614614930000001</v>
      </c>
      <c r="AJ1929">
        <v>0.14853155834647613</v>
      </c>
      <c r="AK1929">
        <v>0.14956757391846121</v>
      </c>
      <c r="AL1929">
        <v>0.16484576089699998</v>
      </c>
      <c r="AM1929">
        <v>0.14328908572349999</v>
      </c>
      <c r="AN1929">
        <v>0.13001058974390001</v>
      </c>
      <c r="AO1929">
        <v>0.13853276175000001</v>
      </c>
      <c r="AP1929">
        <v>0.13881154768000001</v>
      </c>
      <c r="AQ1929">
        <v>0.12594504450999999</v>
      </c>
      <c r="AR1929">
        <v>0.11645990696529999</v>
      </c>
      <c r="AS1929">
        <v>0.1187642483267</v>
      </c>
      <c r="AT1929">
        <v>0.1126134349686</v>
      </c>
      <c r="AU1929">
        <v>0.1165674298881</v>
      </c>
      <c r="AV1929">
        <v>0.11983768272799998</v>
      </c>
      <c r="AW1929">
        <v>0.10686528106779999</v>
      </c>
      <c r="AX1929">
        <v>0.1025944809709</v>
      </c>
      <c r="AY1929">
        <v>0.119264517115</v>
      </c>
      <c r="AZ1929">
        <v>7.7198413419300005E-2</v>
      </c>
    </row>
    <row r="1930" spans="11:52" ht="14.4">
      <c r="K1930" t="s">
        <v>2838</v>
      </c>
      <c r="L1930" t="s">
        <v>2830</v>
      </c>
      <c r="M1930" t="s">
        <v>18</v>
      </c>
      <c r="N1930" t="s">
        <v>80</v>
      </c>
      <c r="AG1930">
        <v>15.18176093404</v>
      </c>
      <c r="AH1930">
        <v>14.391379542470002</v>
      </c>
      <c r="AI1930">
        <v>12.277240013309999</v>
      </c>
      <c r="AJ1930">
        <v>11.06793259703</v>
      </c>
      <c r="AK1930">
        <v>10.96238680187</v>
      </c>
      <c r="AL1930">
        <v>11.571569823220001</v>
      </c>
      <c r="AM1930">
        <v>11.85248807924</v>
      </c>
      <c r="AN1930">
        <v>10.231696081210002</v>
      </c>
      <c r="AO1930">
        <v>11.50975800678</v>
      </c>
      <c r="AP1930">
        <v>11.72074038051</v>
      </c>
      <c r="AQ1930">
        <v>10.45216775061</v>
      </c>
      <c r="AR1930">
        <v>10.40289549856</v>
      </c>
      <c r="AS1930">
        <v>9.9893263226600002</v>
      </c>
      <c r="AT1930">
        <v>9.9105904749199993</v>
      </c>
      <c r="AU1930">
        <v>10.097278859279999</v>
      </c>
      <c r="AV1930">
        <v>9.7534516740000008</v>
      </c>
      <c r="AW1930">
        <v>9.3130330210000007</v>
      </c>
      <c r="AX1930">
        <v>8.6333948150000008</v>
      </c>
      <c r="AY1930">
        <v>8.2242551309999996</v>
      </c>
      <c r="AZ1930">
        <v>7.8197639370000003</v>
      </c>
    </row>
    <row r="1931" spans="11:52" ht="14.4">
      <c r="K1931" t="s">
        <v>2839</v>
      </c>
      <c r="L1931" t="s">
        <v>2830</v>
      </c>
      <c r="M1931" t="s">
        <v>34</v>
      </c>
      <c r="N1931" t="s">
        <v>80</v>
      </c>
      <c r="AG1931">
        <v>123.15353616137448</v>
      </c>
      <c r="AH1931">
        <v>117.14880871298308</v>
      </c>
      <c r="AI1931">
        <v>109.69231608939928</v>
      </c>
      <c r="AJ1931">
        <v>102.79883488876476</v>
      </c>
      <c r="AK1931">
        <v>95.130725347939588</v>
      </c>
      <c r="AL1931">
        <v>93.726650646955477</v>
      </c>
      <c r="AM1931">
        <v>90.546809482656784</v>
      </c>
      <c r="AN1931">
        <v>82.897581079739709</v>
      </c>
      <c r="AO1931">
        <v>82.901708664117038</v>
      </c>
      <c r="AP1931">
        <v>74.671410598295111</v>
      </c>
      <c r="AQ1931">
        <v>67.721760328780661</v>
      </c>
      <c r="AR1931">
        <v>62.343776237127656</v>
      </c>
      <c r="AS1931">
        <v>60.038662140160774</v>
      </c>
      <c r="AT1931">
        <v>55.685104809952918</v>
      </c>
      <c r="AU1931">
        <v>55.23569715605904</v>
      </c>
      <c r="AV1931">
        <v>51.404739569936929</v>
      </c>
      <c r="AW1931">
        <v>51.402409294576017</v>
      </c>
      <c r="AX1931">
        <v>52.709190038135539</v>
      </c>
      <c r="AY1931">
        <v>54.204831276933319</v>
      </c>
      <c r="AZ1931">
        <v>57.625605869363611</v>
      </c>
    </row>
    <row r="1932" spans="11:52" ht="14.4">
      <c r="K1932" t="s">
        <v>2840</v>
      </c>
      <c r="L1932" t="s">
        <v>2830</v>
      </c>
      <c r="M1932" t="s">
        <v>19</v>
      </c>
      <c r="N1932" t="s">
        <v>80</v>
      </c>
      <c r="AG1932">
        <v>0.768863199</v>
      </c>
      <c r="AH1932">
        <v>0.72662637799999996</v>
      </c>
      <c r="AI1932">
        <v>0.66108773548999999</v>
      </c>
      <c r="AJ1932">
        <v>0.69990032513</v>
      </c>
      <c r="AK1932">
        <v>0.72012577744000006</v>
      </c>
      <c r="AL1932">
        <v>0.62427052700999996</v>
      </c>
      <c r="AM1932">
        <v>0.73575416888</v>
      </c>
      <c r="AN1932">
        <v>0.66849638203999995</v>
      </c>
      <c r="AO1932">
        <v>0.66470530701999997</v>
      </c>
      <c r="AP1932">
        <v>0.7545503816900001</v>
      </c>
      <c r="AQ1932">
        <v>0.58191655504999995</v>
      </c>
      <c r="AR1932">
        <v>0.60419259915000001</v>
      </c>
      <c r="AS1932">
        <v>0.50812834074000002</v>
      </c>
      <c r="AT1932">
        <v>0.57311055200308392</v>
      </c>
      <c r="AU1932">
        <v>0.56750410376999993</v>
      </c>
      <c r="AV1932">
        <v>0.53640344723</v>
      </c>
      <c r="AW1932">
        <v>0.60020883113000001</v>
      </c>
      <c r="AX1932">
        <v>0.54152057781999996</v>
      </c>
      <c r="AY1932">
        <v>0.57267624437999998</v>
      </c>
      <c r="AZ1932">
        <v>0.59766311345000001</v>
      </c>
    </row>
    <row r="1933" spans="11:52" ht="14.4">
      <c r="K1933" t="s">
        <v>2841</v>
      </c>
      <c r="L1933" t="s">
        <v>2830</v>
      </c>
      <c r="M1933" t="s">
        <v>20</v>
      </c>
      <c r="N1933" t="s">
        <v>80</v>
      </c>
      <c r="AG1933">
        <v>8.8765143883299995</v>
      </c>
      <c r="AH1933">
        <v>8.3616288633099991</v>
      </c>
      <c r="AI1933">
        <v>8.3895665067400014</v>
      </c>
      <c r="AJ1933">
        <v>7.3543668544200003</v>
      </c>
      <c r="AK1933">
        <v>7.2951085359999999</v>
      </c>
      <c r="AL1933">
        <v>7.4261926207500002</v>
      </c>
      <c r="AM1933">
        <v>7.13950517481</v>
      </c>
      <c r="AN1933">
        <v>8.168630274089999</v>
      </c>
      <c r="AO1933">
        <v>7.8987897364900004</v>
      </c>
      <c r="AP1933">
        <v>8.1133544374699991</v>
      </c>
      <c r="AQ1933">
        <v>7.9940882941</v>
      </c>
      <c r="AR1933">
        <v>8.1436741100599992</v>
      </c>
      <c r="AS1933">
        <v>7.9489710667200004</v>
      </c>
      <c r="AT1933">
        <v>7.6640249137299996</v>
      </c>
      <c r="AU1933">
        <v>7.5849419897699999</v>
      </c>
      <c r="AV1933">
        <v>8.0586975431100001</v>
      </c>
      <c r="AW1933">
        <v>8.0958261064299997</v>
      </c>
      <c r="AX1933">
        <v>8.6324331664500011</v>
      </c>
      <c r="AY1933">
        <v>8.7903086762700013</v>
      </c>
      <c r="AZ1933">
        <v>9.0778377536200008</v>
      </c>
    </row>
    <row r="1934" spans="11:52" ht="14.4">
      <c r="K1934" t="s">
        <v>2842</v>
      </c>
      <c r="L1934" t="s">
        <v>2830</v>
      </c>
      <c r="M1934" t="s">
        <v>21</v>
      </c>
      <c r="N1934" t="s">
        <v>80</v>
      </c>
      <c r="AG1934">
        <v>3.9029761442104922</v>
      </c>
      <c r="AH1934">
        <v>3.7461555567775648</v>
      </c>
      <c r="AI1934">
        <v>4.2219551732667897</v>
      </c>
      <c r="AJ1934">
        <v>5.7101398636044438</v>
      </c>
      <c r="AK1934">
        <v>4.970485028140339</v>
      </c>
      <c r="AL1934">
        <v>6.3552339071901454</v>
      </c>
      <c r="AM1934">
        <v>6.9754283299245561</v>
      </c>
      <c r="AN1934">
        <v>6.0988495096679456</v>
      </c>
    </row>
    <row r="1935" spans="11:52" ht="14.4">
      <c r="K1935" t="s">
        <v>2843</v>
      </c>
      <c r="L1935" t="s">
        <v>2830</v>
      </c>
      <c r="M1935" t="s">
        <v>22</v>
      </c>
      <c r="N1935" t="s">
        <v>80</v>
      </c>
      <c r="AG1935">
        <v>20.96338568469</v>
      </c>
      <c r="AH1935">
        <v>20.297921009</v>
      </c>
      <c r="AI1935">
        <v>18.568453390999998</v>
      </c>
      <c r="AJ1935">
        <v>17.628997306860001</v>
      </c>
      <c r="AK1935">
        <v>17.302660753290002</v>
      </c>
      <c r="AL1935">
        <v>15.015127080999999</v>
      </c>
      <c r="AM1935">
        <v>14.642008222999999</v>
      </c>
      <c r="AN1935">
        <v>14.324945360000005</v>
      </c>
      <c r="AO1935">
        <v>14.733560315</v>
      </c>
      <c r="AP1935">
        <v>8.3423673909999998</v>
      </c>
      <c r="AQ1935">
        <v>5.870924714</v>
      </c>
      <c r="AR1935">
        <v>5.1948959029999999</v>
      </c>
      <c r="AS1935">
        <v>5.0266290700000003</v>
      </c>
      <c r="AT1935">
        <v>3.341431445</v>
      </c>
      <c r="AU1935">
        <v>3.132096636</v>
      </c>
      <c r="AV1935">
        <v>2.789711869</v>
      </c>
      <c r="AW1935">
        <v>2.6111548249999998</v>
      </c>
      <c r="AX1935">
        <v>2.6384660790000001</v>
      </c>
      <c r="AY1935">
        <v>2.4402996909999999</v>
      </c>
      <c r="AZ1935">
        <v>1.9910896659999999</v>
      </c>
    </row>
    <row r="1936" spans="11:52" ht="14.4">
      <c r="K1936" t="s">
        <v>2844</v>
      </c>
      <c r="L1936" t="s">
        <v>2830</v>
      </c>
      <c r="M1936" t="s">
        <v>90</v>
      </c>
      <c r="N1936" t="s">
        <v>80</v>
      </c>
      <c r="AG1936">
        <v>0.40354593761333368</v>
      </c>
      <c r="AH1936">
        <v>0.3915172062157814</v>
      </c>
      <c r="AI1936">
        <v>0.39823523535555255</v>
      </c>
      <c r="AJ1936">
        <v>0.35730956558102023</v>
      </c>
      <c r="AK1936">
        <v>0.35511668532161828</v>
      </c>
      <c r="AL1936">
        <v>0.45989748921250057</v>
      </c>
      <c r="AM1936">
        <v>0.45873788735922721</v>
      </c>
      <c r="AN1936">
        <v>0.4490128813517128</v>
      </c>
      <c r="AO1936">
        <v>0.44537805226999544</v>
      </c>
      <c r="AP1936">
        <v>0.41388729441485467</v>
      </c>
      <c r="AQ1936">
        <v>0.3592626364272456</v>
      </c>
      <c r="AR1936">
        <v>0.32202426220927144</v>
      </c>
      <c r="AS1936">
        <v>0.30456855965011881</v>
      </c>
      <c r="AT1936">
        <v>0.28779407700081</v>
      </c>
      <c r="AU1936">
        <v>0.23929656155236576</v>
      </c>
      <c r="AV1936">
        <v>0.24816366103761697</v>
      </c>
      <c r="AW1936">
        <v>0.23129451795</v>
      </c>
      <c r="AX1936">
        <v>0.18506917969999995</v>
      </c>
      <c r="AY1936">
        <v>0.17103457511</v>
      </c>
      <c r="AZ1936">
        <v>0.18636236728</v>
      </c>
    </row>
    <row r="1937" spans="11:52" ht="14.4">
      <c r="K1937" t="s">
        <v>2845</v>
      </c>
      <c r="L1937" t="s">
        <v>2830</v>
      </c>
      <c r="M1937" t="s">
        <v>23</v>
      </c>
      <c r="N1937" t="s">
        <v>80</v>
      </c>
      <c r="AG1937">
        <v>0.62379793784457249</v>
      </c>
      <c r="AH1937">
        <v>0.61143639326509791</v>
      </c>
      <c r="AI1937">
        <v>0.60448492767075823</v>
      </c>
      <c r="AJ1937">
        <v>0.52183999166187645</v>
      </c>
      <c r="AK1937">
        <v>0.49110623553413701</v>
      </c>
      <c r="AL1937">
        <v>0.43477471617308883</v>
      </c>
      <c r="AM1937">
        <v>0.461151128763713</v>
      </c>
      <c r="AN1937">
        <v>0.42293978877408017</v>
      </c>
      <c r="AO1937">
        <v>0.45918761539350905</v>
      </c>
      <c r="AP1937">
        <v>0.42931303637966334</v>
      </c>
      <c r="AQ1937">
        <v>0.40367390400899522</v>
      </c>
      <c r="AR1937">
        <v>0.43748305380427421</v>
      </c>
      <c r="AS1937">
        <v>0.43218875319252514</v>
      </c>
      <c r="AT1937">
        <v>0.45742505245063464</v>
      </c>
      <c r="AU1937">
        <v>0.45269682296176983</v>
      </c>
      <c r="AV1937">
        <v>0.42162578210142937</v>
      </c>
      <c r="AW1937">
        <v>0.4257271823715415</v>
      </c>
      <c r="AX1937">
        <v>0.49521951178716433</v>
      </c>
      <c r="AY1937">
        <v>0.61780511079075739</v>
      </c>
      <c r="AZ1937">
        <v>0.62441038677377225</v>
      </c>
    </row>
    <row r="1938" spans="11:52" ht="14.4">
      <c r="K1938" t="s">
        <v>2846</v>
      </c>
      <c r="L1938" t="s">
        <v>2830</v>
      </c>
      <c r="M1938" t="s">
        <v>24</v>
      </c>
      <c r="N1938" t="s">
        <v>80</v>
      </c>
      <c r="AG1938">
        <v>1.5658765282502822</v>
      </c>
      <c r="AH1938">
        <v>1.4640799825984363</v>
      </c>
      <c r="AI1938">
        <v>1.1541750526635413</v>
      </c>
      <c r="AJ1938">
        <v>0.86439398741946949</v>
      </c>
      <c r="AK1938">
        <v>0.95991869382798556</v>
      </c>
      <c r="AL1938">
        <v>1.3679554175312163</v>
      </c>
      <c r="AM1938">
        <v>1.5902967797320824</v>
      </c>
      <c r="AN1938">
        <v>2.1673601217864062</v>
      </c>
      <c r="AO1938">
        <v>2.0792393170465755</v>
      </c>
      <c r="AP1938">
        <v>2.2108275201035252</v>
      </c>
      <c r="AQ1938">
        <v>2.0518397756950795</v>
      </c>
      <c r="AR1938">
        <v>2.4151442858013765</v>
      </c>
      <c r="AS1938">
        <v>2.0582533245603347</v>
      </c>
      <c r="AT1938">
        <v>2.1584840977300996</v>
      </c>
      <c r="AU1938">
        <v>1.9816488017295515</v>
      </c>
      <c r="AV1938">
        <v>1.3365512157599999</v>
      </c>
      <c r="AW1938">
        <v>1.2366640120474612</v>
      </c>
      <c r="AX1938">
        <v>1.14734936866066</v>
      </c>
      <c r="AY1938">
        <v>1.2746841839191925</v>
      </c>
      <c r="AZ1938">
        <v>1.1602492382000005</v>
      </c>
    </row>
    <row r="1939" spans="11:52" ht="14.4">
      <c r="K1939" t="s">
        <v>2847</v>
      </c>
      <c r="L1939" t="s">
        <v>2830</v>
      </c>
      <c r="M1939" t="s">
        <v>1386</v>
      </c>
      <c r="N1939" t="s">
        <v>80</v>
      </c>
      <c r="O1939" t="s">
        <v>6079</v>
      </c>
      <c r="P1939" t="s">
        <v>6079</v>
      </c>
      <c r="Q1939" t="s">
        <v>6079</v>
      </c>
      <c r="R1939" t="s">
        <v>6079</v>
      </c>
      <c r="S1939" t="s">
        <v>6079</v>
      </c>
      <c r="T1939" t="s">
        <v>6079</v>
      </c>
      <c r="U1939" t="s">
        <v>6079</v>
      </c>
      <c r="V1939" t="s">
        <v>6079</v>
      </c>
      <c r="W1939" t="s">
        <v>6079</v>
      </c>
      <c r="X1939" t="s">
        <v>6079</v>
      </c>
      <c r="Y1939" t="s">
        <v>6079</v>
      </c>
      <c r="Z1939" t="s">
        <v>6079</v>
      </c>
      <c r="AA1939" t="s">
        <v>6079</v>
      </c>
      <c r="AG1939">
        <v>0.18786825314909092</v>
      </c>
      <c r="AH1939">
        <v>0.16905543210303459</v>
      </c>
      <c r="AI1939">
        <v>0.18620367126572909</v>
      </c>
      <c r="AJ1939">
        <v>0.22313528103829161</v>
      </c>
      <c r="AK1939">
        <v>0.20898524924807196</v>
      </c>
      <c r="AL1939">
        <v>0.23952488317889317</v>
      </c>
      <c r="AM1939">
        <v>0.18648515776818744</v>
      </c>
      <c r="AN1939">
        <v>0.17994066289557975</v>
      </c>
      <c r="AO1939">
        <v>0.21831532615800137</v>
      </c>
      <c r="AP1939">
        <v>0.23966231387030715</v>
      </c>
      <c r="AQ1939">
        <v>0.21655189819085485</v>
      </c>
      <c r="AR1939">
        <v>0.17358689566395663</v>
      </c>
      <c r="AS1939">
        <v>0.13460035580985916</v>
      </c>
      <c r="AT1939">
        <v>0.14005801579553634</v>
      </c>
      <c r="AU1939">
        <v>0.11618869288147622</v>
      </c>
      <c r="AV1939">
        <v>0.10316241314191418</v>
      </c>
      <c r="AW1939">
        <v>0.11441635929871879</v>
      </c>
      <c r="AX1939">
        <v>0.118954556267653</v>
      </c>
      <c r="AY1939">
        <v>0.11020913280193236</v>
      </c>
      <c r="AZ1939">
        <v>0.10656146736212624</v>
      </c>
    </row>
    <row r="1940" spans="11:52" ht="14.4">
      <c r="K1940" t="s">
        <v>2848</v>
      </c>
      <c r="L1940" t="s">
        <v>2830</v>
      </c>
      <c r="M1940" t="s">
        <v>25</v>
      </c>
      <c r="N1940" t="s">
        <v>80</v>
      </c>
      <c r="AG1940">
        <v>43.461940671999997</v>
      </c>
      <c r="AH1940">
        <v>40.973906288999999</v>
      </c>
      <c r="AI1940">
        <v>38.146192782999996</v>
      </c>
      <c r="AJ1940">
        <v>34.704707868</v>
      </c>
      <c r="AK1940">
        <v>33.451538839999998</v>
      </c>
      <c r="AL1940">
        <v>32.643156541000003</v>
      </c>
      <c r="AM1940">
        <v>29.669792996999998</v>
      </c>
      <c r="AN1940">
        <v>21.536212332000002</v>
      </c>
      <c r="AO1940">
        <v>21.702537594999999</v>
      </c>
      <c r="AP1940">
        <v>19.753262952</v>
      </c>
      <c r="AQ1940">
        <v>18.942318464</v>
      </c>
      <c r="AR1940">
        <v>15.356414486</v>
      </c>
      <c r="AS1940">
        <v>14.818862491000001</v>
      </c>
      <c r="AT1940">
        <v>13.24490773</v>
      </c>
      <c r="AU1940">
        <v>12.974521319000001</v>
      </c>
      <c r="AV1940">
        <v>10.547921603000001</v>
      </c>
      <c r="AW1940">
        <v>10.686180782999999</v>
      </c>
      <c r="AX1940">
        <v>9.6338021810000001</v>
      </c>
      <c r="AY1940">
        <v>9.2331667880000001</v>
      </c>
      <c r="AZ1940">
        <v>8.4139983980000004</v>
      </c>
    </row>
    <row r="1941" spans="11:52" ht="14.4">
      <c r="K1941" t="s">
        <v>5686</v>
      </c>
      <c r="L1941" t="s">
        <v>2830</v>
      </c>
      <c r="M1941" t="s">
        <v>5610</v>
      </c>
      <c r="N1941" t="s">
        <v>80</v>
      </c>
      <c r="AO1941">
        <v>4.4300449205058719E-2</v>
      </c>
      <c r="AP1941" t="s">
        <v>6079</v>
      </c>
      <c r="AQ1941" t="s">
        <v>6079</v>
      </c>
      <c r="AR1941" t="s">
        <v>6079</v>
      </c>
      <c r="AS1941" t="s">
        <v>6079</v>
      </c>
      <c r="AT1941">
        <v>4.4565090314287147E-2</v>
      </c>
      <c r="AU1941">
        <v>3.975056520325803E-2</v>
      </c>
      <c r="AV1941">
        <v>3.8358060355377269E-2</v>
      </c>
      <c r="AW1941">
        <v>3.1353490308330657E-2</v>
      </c>
      <c r="AX1941">
        <v>3.1492122079806908E-2</v>
      </c>
      <c r="AY1941">
        <v>3.7595486168228359E-2</v>
      </c>
      <c r="AZ1941">
        <v>2.1920509760158868E-2</v>
      </c>
    </row>
    <row r="1942" spans="11:52" ht="14.4">
      <c r="K1942" t="s">
        <v>2849</v>
      </c>
      <c r="L1942" t="s">
        <v>2830</v>
      </c>
      <c r="M1942" t="s">
        <v>98</v>
      </c>
      <c r="N1942" t="s">
        <v>80</v>
      </c>
      <c r="AG1942">
        <v>0.126774</v>
      </c>
      <c r="AH1942">
        <v>0.12673100000000001</v>
      </c>
      <c r="AI1942">
        <v>0.113229</v>
      </c>
      <c r="AJ1942">
        <v>0.107534</v>
      </c>
      <c r="AK1942">
        <v>0.109774</v>
      </c>
      <c r="AL1942">
        <v>0.121076</v>
      </c>
      <c r="AM1942">
        <v>0.11788800000000001</v>
      </c>
      <c r="AN1942">
        <v>0.14471200000000001</v>
      </c>
      <c r="AO1942">
        <v>0.12529699999999999</v>
      </c>
      <c r="AP1942">
        <v>9.5177999999999999E-2</v>
      </c>
      <c r="AQ1942">
        <v>8.1512000000000001E-2</v>
      </c>
      <c r="AR1942">
        <v>6.9570000000000007E-2</v>
      </c>
      <c r="AS1942">
        <v>5.9246E-2</v>
      </c>
      <c r="AT1942">
        <v>5.3281000000000002E-2</v>
      </c>
      <c r="AU1942">
        <v>5.8642E-2</v>
      </c>
      <c r="AV1942">
        <v>4.4747000000000002E-2</v>
      </c>
      <c r="AW1942">
        <v>4.5761999999999997E-2</v>
      </c>
      <c r="AX1942">
        <v>4.8058999999999998E-2</v>
      </c>
      <c r="AY1942">
        <v>4.2896999999999998E-2</v>
      </c>
      <c r="AZ1942">
        <v>4.2901000000000002E-2</v>
      </c>
    </row>
    <row r="1943" spans="11:52" ht="14.4">
      <c r="K1943" t="s">
        <v>2850</v>
      </c>
      <c r="L1943" t="s">
        <v>2830</v>
      </c>
      <c r="M1943" t="s">
        <v>94</v>
      </c>
      <c r="N1943" t="s">
        <v>80</v>
      </c>
      <c r="AG1943">
        <v>0.16161271399999999</v>
      </c>
      <c r="AH1943">
        <v>0.17751220000000001</v>
      </c>
      <c r="AI1943">
        <v>0.18691010199999999</v>
      </c>
      <c r="AJ1943">
        <v>0.183131392</v>
      </c>
      <c r="AK1943">
        <v>0.172245549</v>
      </c>
      <c r="AL1943">
        <v>0.16930298899999999</v>
      </c>
      <c r="AM1943">
        <v>0.21197253099999999</v>
      </c>
      <c r="AN1943">
        <v>0.31511983799999999</v>
      </c>
      <c r="AO1943">
        <v>0.37054837800000001</v>
      </c>
      <c r="AP1943">
        <v>0.31881693799999999</v>
      </c>
      <c r="AQ1943">
        <v>0.3249862</v>
      </c>
      <c r="AR1943">
        <v>0.17058777312000001</v>
      </c>
      <c r="AS1943">
        <v>0.16899967002000002</v>
      </c>
      <c r="AT1943">
        <v>0.16959376497</v>
      </c>
      <c r="AU1943">
        <v>0.22502447363999997</v>
      </c>
      <c r="AV1943">
        <v>0.205810031</v>
      </c>
      <c r="AW1943">
        <v>0.17198426129</v>
      </c>
      <c r="AX1943">
        <v>0.16502788055000001</v>
      </c>
      <c r="AY1943">
        <v>0.13938019625999998</v>
      </c>
      <c r="AZ1943">
        <v>0.20258475500000001</v>
      </c>
    </row>
    <row r="1944" spans="11:52" ht="14.4">
      <c r="K1944" t="s">
        <v>2851</v>
      </c>
      <c r="L1944" t="s">
        <v>2830</v>
      </c>
      <c r="M1944" t="s">
        <v>99</v>
      </c>
      <c r="N1944" t="s">
        <v>80</v>
      </c>
      <c r="AG1944">
        <v>8.5550313000000003E-2</v>
      </c>
      <c r="AH1944">
        <v>0.107906047</v>
      </c>
      <c r="AI1944">
        <v>0.105468324</v>
      </c>
      <c r="AJ1944">
        <v>9.1344489000000001E-2</v>
      </c>
      <c r="AK1944">
        <v>8.8765397999999995E-2</v>
      </c>
      <c r="AL1944">
        <v>0.10878732000000001</v>
      </c>
      <c r="AM1944">
        <v>0.114610401</v>
      </c>
      <c r="AN1944">
        <v>0.111367517</v>
      </c>
      <c r="AO1944">
        <v>0.12433333100000001</v>
      </c>
      <c r="AP1944">
        <v>0.122022276</v>
      </c>
      <c r="AQ1944">
        <v>0.110925017</v>
      </c>
      <c r="AR1944">
        <v>0.10360225014</v>
      </c>
      <c r="AS1944">
        <v>0.10274040700000001</v>
      </c>
      <c r="AT1944">
        <v>8.5683208560000002E-2</v>
      </c>
      <c r="AU1944">
        <v>9.8970194629999994E-2</v>
      </c>
      <c r="AV1944">
        <v>9.6561140490000016E-2</v>
      </c>
      <c r="AW1944">
        <v>9.9411730150000002E-2</v>
      </c>
      <c r="AX1944">
        <v>8.4479745970000006E-2</v>
      </c>
      <c r="AY1944">
        <v>0.10892762113</v>
      </c>
      <c r="AZ1944">
        <v>5.1930991659999995E-2</v>
      </c>
    </row>
    <row r="1945" spans="11:52" ht="14.4">
      <c r="K1945" t="s">
        <v>2852</v>
      </c>
      <c r="L1945" t="s">
        <v>2830</v>
      </c>
      <c r="M1945" t="s">
        <v>26</v>
      </c>
      <c r="N1945" t="s">
        <v>80</v>
      </c>
      <c r="O1945" t="s">
        <v>6079</v>
      </c>
      <c r="P1945" t="s">
        <v>6079</v>
      </c>
      <c r="Q1945" t="s">
        <v>6079</v>
      </c>
      <c r="R1945" t="s">
        <v>6079</v>
      </c>
      <c r="S1945" t="s">
        <v>6079</v>
      </c>
      <c r="AG1945">
        <v>0.13275742444999999</v>
      </c>
      <c r="AH1945">
        <v>0.13250664034999998</v>
      </c>
      <c r="AI1945">
        <v>0.14356863547999998</v>
      </c>
      <c r="AJ1945">
        <v>4.7257727889999997E-2</v>
      </c>
      <c r="AK1945">
        <v>5.1257316789999993E-2</v>
      </c>
      <c r="AL1945">
        <v>4.6991046049999999E-2</v>
      </c>
      <c r="AM1945">
        <v>0.12346745291</v>
      </c>
      <c r="AN1945">
        <v>0.14840584205999999</v>
      </c>
      <c r="AO1945">
        <v>0.15119429585999999</v>
      </c>
      <c r="AP1945">
        <v>0.15823158607000001</v>
      </c>
      <c r="AQ1945">
        <v>0.13119363680000001</v>
      </c>
      <c r="AR1945">
        <v>0.13019919862999998</v>
      </c>
      <c r="AS1945">
        <v>0.12499157931</v>
      </c>
      <c r="AT1945">
        <v>0.12027705248999999</v>
      </c>
      <c r="AU1945">
        <v>0.10658142577</v>
      </c>
      <c r="AV1945">
        <v>0.11499418262</v>
      </c>
      <c r="AW1945">
        <v>0.13222194256</v>
      </c>
      <c r="AX1945">
        <v>0.12246926209</v>
      </c>
      <c r="AY1945">
        <v>0.15140891649999999</v>
      </c>
      <c r="AZ1945">
        <v>0.12698892249999999</v>
      </c>
    </row>
    <row r="1946" spans="11:52" ht="14.4">
      <c r="K1946" t="s">
        <v>2853</v>
      </c>
      <c r="L1946" t="s">
        <v>2830</v>
      </c>
      <c r="M1946" t="s">
        <v>27</v>
      </c>
      <c r="N1946" t="s">
        <v>80</v>
      </c>
      <c r="AG1946">
        <v>10.065636953</v>
      </c>
      <c r="AH1946">
        <v>9.788301594</v>
      </c>
      <c r="AI1946">
        <v>9.7748795699999995</v>
      </c>
      <c r="AJ1946">
        <v>9.2030890099999993</v>
      </c>
      <c r="AK1946">
        <v>9.1798044070000007</v>
      </c>
      <c r="AL1946">
        <v>8.6157737579999996</v>
      </c>
      <c r="AM1946">
        <v>8.5783805790000009</v>
      </c>
      <c r="AN1946">
        <v>8.7995048899999997</v>
      </c>
      <c r="AO1946">
        <v>8.5443821639999982</v>
      </c>
      <c r="AP1946">
        <v>8.0672990969999994</v>
      </c>
      <c r="AQ1946">
        <v>6.7341898269999998</v>
      </c>
      <c r="AR1946">
        <v>5.5807677690000004</v>
      </c>
      <c r="AS1946">
        <v>5.4472962950000001</v>
      </c>
      <c r="AT1946">
        <v>4.5876980319999996</v>
      </c>
      <c r="AU1946">
        <v>4.5343524879999997</v>
      </c>
      <c r="AV1946">
        <v>4.920485899</v>
      </c>
      <c r="AW1946">
        <v>5.1657993329999998</v>
      </c>
      <c r="AX1946">
        <v>5.6990444770000002</v>
      </c>
      <c r="AY1946">
        <v>6.1497102229999996</v>
      </c>
      <c r="AZ1946">
        <v>6.4047904689999999</v>
      </c>
    </row>
    <row r="1947" spans="11:52" ht="14.4">
      <c r="K1947" t="s">
        <v>2854</v>
      </c>
      <c r="L1947" t="s">
        <v>2830</v>
      </c>
      <c r="M1947" t="s">
        <v>28</v>
      </c>
      <c r="N1947" t="s">
        <v>80</v>
      </c>
      <c r="AG1947">
        <v>0.15659185899161404</v>
      </c>
      <c r="AH1947">
        <v>0.15620413645835482</v>
      </c>
      <c r="AI1947">
        <v>0.18489399007609675</v>
      </c>
      <c r="AJ1947">
        <v>0.26589258602161442</v>
      </c>
      <c r="AK1947">
        <v>0.21572387471763679</v>
      </c>
      <c r="AL1947">
        <v>0.30206649056085039</v>
      </c>
      <c r="AM1947">
        <v>0.24021103470020175</v>
      </c>
      <c r="AN1947">
        <v>0.26573509288177033</v>
      </c>
      <c r="AO1947">
        <v>0.35852386253814222</v>
      </c>
      <c r="AP1947" t="s">
        <v>6079</v>
      </c>
      <c r="AQ1947" t="s">
        <v>6079</v>
      </c>
      <c r="AR1947" t="s">
        <v>6079</v>
      </c>
      <c r="AS1947" t="s">
        <v>6079</v>
      </c>
      <c r="AT1947">
        <v>0.2152436446828043</v>
      </c>
      <c r="AU1947">
        <v>0.20233585054517284</v>
      </c>
      <c r="AV1947">
        <v>0.27814789400597312</v>
      </c>
      <c r="AW1947">
        <v>0.19393380779357555</v>
      </c>
      <c r="AX1947">
        <v>0.24612537209501023</v>
      </c>
      <c r="AY1947">
        <v>0.27764704571910959</v>
      </c>
      <c r="AZ1947">
        <v>0.51399388657088207</v>
      </c>
    </row>
    <row r="1948" spans="11:52" ht="14.4">
      <c r="K1948" t="s">
        <v>2855</v>
      </c>
      <c r="L1948" t="s">
        <v>2830</v>
      </c>
      <c r="M1948" t="s">
        <v>29</v>
      </c>
      <c r="N1948" t="s">
        <v>80</v>
      </c>
      <c r="AG1948">
        <v>1.7519453057712877</v>
      </c>
      <c r="AH1948">
        <v>1.6855207198324549</v>
      </c>
      <c r="AI1948">
        <v>1.6148964896532825</v>
      </c>
      <c r="AJ1948">
        <v>1.4993273498872393</v>
      </c>
      <c r="AK1948">
        <v>1.4616389216806571</v>
      </c>
      <c r="AL1948">
        <v>1.5257279196588869</v>
      </c>
      <c r="AM1948">
        <v>1.5344949694250145</v>
      </c>
      <c r="AN1948">
        <v>1.6023629269469482</v>
      </c>
      <c r="AO1948">
        <v>1.5746634355379721</v>
      </c>
      <c r="AP1948">
        <v>1.5979179263733101</v>
      </c>
      <c r="AQ1948">
        <v>1.4944491735394072</v>
      </c>
      <c r="AR1948">
        <v>1.4430593502142748</v>
      </c>
      <c r="AS1948">
        <v>1.3885434980980422</v>
      </c>
      <c r="AT1948">
        <v>1.2841081413099094</v>
      </c>
      <c r="AU1948">
        <v>1.2977678126353569</v>
      </c>
      <c r="AV1948">
        <v>1.0234903644676123</v>
      </c>
      <c r="AW1948">
        <v>0.9819242357601714</v>
      </c>
      <c r="AX1948">
        <v>0.99914181896007948</v>
      </c>
      <c r="AY1948">
        <v>0.93635843549467412</v>
      </c>
      <c r="AZ1948">
        <v>0.96032386772669664</v>
      </c>
    </row>
    <row r="1949" spans="11:52" ht="14.4">
      <c r="K1949" t="s">
        <v>2856</v>
      </c>
      <c r="L1949" t="s">
        <v>2830</v>
      </c>
      <c r="M1949" t="s">
        <v>30</v>
      </c>
      <c r="N1949" t="s">
        <v>80</v>
      </c>
      <c r="AG1949">
        <v>5.1879350886999998</v>
      </c>
      <c r="AH1949">
        <v>4.9020099562600006</v>
      </c>
      <c r="AI1949">
        <v>4.5025879908400004</v>
      </c>
      <c r="AJ1949">
        <v>3.5740341745799999</v>
      </c>
      <c r="AK1949">
        <v>3.8270136768900009</v>
      </c>
      <c r="AL1949">
        <v>3.98146941161</v>
      </c>
      <c r="AM1949">
        <v>3.8113446012400001</v>
      </c>
      <c r="AN1949">
        <v>3.5174891852499997</v>
      </c>
      <c r="AO1949">
        <v>2.1769014844000001</v>
      </c>
      <c r="AP1949">
        <v>2.1741157729700005</v>
      </c>
      <c r="AQ1949">
        <v>1.9405820730300001</v>
      </c>
      <c r="AR1949">
        <v>1.7521930251100002</v>
      </c>
      <c r="AS1949">
        <v>1.8911160976400001</v>
      </c>
      <c r="AT1949">
        <v>1.93859786297</v>
      </c>
      <c r="AU1949">
        <v>1.8454117515499999</v>
      </c>
      <c r="AV1949">
        <v>1.83716492281</v>
      </c>
      <c r="AW1949">
        <v>1.8208056475800001</v>
      </c>
      <c r="AX1949">
        <v>1.7652546998899998</v>
      </c>
      <c r="AY1949">
        <v>1.58569145695</v>
      </c>
      <c r="AZ1949">
        <v>1.27759984105</v>
      </c>
    </row>
    <row r="1950" spans="11:52" ht="14.4">
      <c r="K1950" t="s">
        <v>2857</v>
      </c>
      <c r="L1950" t="s">
        <v>2830</v>
      </c>
      <c r="M1950" t="s">
        <v>100</v>
      </c>
      <c r="N1950" t="s">
        <v>80</v>
      </c>
      <c r="AG1950">
        <v>0.43056666673668287</v>
      </c>
      <c r="AH1950">
        <v>0.4179375100859683</v>
      </c>
      <c r="AI1950">
        <v>0.37089430436247262</v>
      </c>
      <c r="AJ1950">
        <v>0.36782231779218066</v>
      </c>
      <c r="AK1950">
        <v>0.33226953006234078</v>
      </c>
      <c r="AL1950">
        <v>0.43117491394094681</v>
      </c>
      <c r="AM1950">
        <v>0.38917717906618782</v>
      </c>
      <c r="AN1950">
        <v>0.3429621987141302</v>
      </c>
      <c r="AO1950">
        <v>0.33839908071430025</v>
      </c>
      <c r="AP1950">
        <v>0.31059553104707788</v>
      </c>
      <c r="AQ1950">
        <v>0.30767009236988385</v>
      </c>
      <c r="AR1950">
        <v>0.28573339684784804</v>
      </c>
      <c r="AS1950">
        <v>0.27441469947233282</v>
      </c>
      <c r="AT1950">
        <v>0.26544615963124696</v>
      </c>
      <c r="AU1950">
        <v>0.24805316205294001</v>
      </c>
      <c r="AV1950">
        <v>0.21817782584099407</v>
      </c>
      <c r="AW1950">
        <v>0.19757852030713272</v>
      </c>
      <c r="AX1950">
        <v>0.18351357892616099</v>
      </c>
      <c r="AY1950">
        <v>0.16747374927113706</v>
      </c>
      <c r="AZ1950">
        <v>0.18911957371975241</v>
      </c>
    </row>
    <row r="1951" spans="11:52" ht="14.4">
      <c r="K1951" t="s">
        <v>2858</v>
      </c>
      <c r="L1951" t="s">
        <v>2830</v>
      </c>
      <c r="M1951" t="s">
        <v>31</v>
      </c>
      <c r="N1951" t="s">
        <v>80</v>
      </c>
      <c r="AG1951">
        <v>0.32523476931429124</v>
      </c>
      <c r="AH1951">
        <v>0.3476487132363939</v>
      </c>
      <c r="AI1951">
        <v>0.34344191414667441</v>
      </c>
      <c r="AJ1951">
        <v>0.3950161557673163</v>
      </c>
      <c r="AK1951">
        <v>0.2884359118358602</v>
      </c>
      <c r="AL1951">
        <v>0.38406881835575712</v>
      </c>
      <c r="AM1951">
        <v>0.38890582580666522</v>
      </c>
      <c r="AN1951">
        <v>0.35411587594949323</v>
      </c>
      <c r="AO1951">
        <v>0.38851361181250793</v>
      </c>
      <c r="AP1951">
        <v>0.30325887591138362</v>
      </c>
      <c r="AQ1951">
        <v>0.29102089073001386</v>
      </c>
      <c r="AR1951">
        <v>0.18715094603670135</v>
      </c>
      <c r="AS1951">
        <v>0.19529150212827703</v>
      </c>
      <c r="AT1951">
        <v>0.16551802627493009</v>
      </c>
      <c r="AU1951">
        <v>0.16879883360032297</v>
      </c>
      <c r="AV1951">
        <v>0.17048984067956624</v>
      </c>
      <c r="AW1951">
        <v>0.18360840550684809</v>
      </c>
      <c r="AX1951">
        <v>0.19023875586125111</v>
      </c>
      <c r="AY1951">
        <v>0.22446807305961411</v>
      </c>
      <c r="AZ1951">
        <v>0.19188814034607063</v>
      </c>
    </row>
    <row r="1952" spans="11:52" ht="14.4">
      <c r="K1952" t="s">
        <v>2859</v>
      </c>
      <c r="L1952" t="s">
        <v>2830</v>
      </c>
      <c r="M1952" t="s">
        <v>32</v>
      </c>
      <c r="N1952" t="s">
        <v>80</v>
      </c>
      <c r="O1952" t="s">
        <v>6079</v>
      </c>
      <c r="P1952" t="s">
        <v>6079</v>
      </c>
      <c r="Q1952" t="s">
        <v>6079</v>
      </c>
      <c r="R1952" t="s">
        <v>6079</v>
      </c>
      <c r="S1952" t="s">
        <v>6079</v>
      </c>
      <c r="AG1952">
        <v>0.40096300000000001</v>
      </c>
      <c r="AH1952">
        <v>0.348387</v>
      </c>
      <c r="AI1952">
        <v>0.30257000000000001</v>
      </c>
      <c r="AJ1952">
        <v>0.23710000000000001</v>
      </c>
      <c r="AK1952">
        <v>0.25261271333000002</v>
      </c>
      <c r="AL1952">
        <v>0.25190791302999999</v>
      </c>
      <c r="AM1952">
        <v>0.22521469285000001</v>
      </c>
      <c r="AN1952">
        <v>0.26078547257000001</v>
      </c>
      <c r="AO1952">
        <v>0.25823128403000001</v>
      </c>
      <c r="AP1952">
        <v>0.24118287473</v>
      </c>
      <c r="AQ1952">
        <v>0.20717619732000001</v>
      </c>
      <c r="AR1952">
        <v>0.19288214887999999</v>
      </c>
      <c r="AS1952">
        <v>0.22937748663999999</v>
      </c>
      <c r="AT1952">
        <v>0.23418528154000001</v>
      </c>
      <c r="AU1952">
        <v>0.22250212269</v>
      </c>
      <c r="AV1952">
        <v>0.19860595764</v>
      </c>
      <c r="AW1952">
        <v>0.19307894588999999</v>
      </c>
      <c r="AX1952">
        <v>0.20735915711000005</v>
      </c>
      <c r="AY1952">
        <v>0.19165262505000005</v>
      </c>
      <c r="AZ1952">
        <v>0.21137175558999996</v>
      </c>
    </row>
    <row r="1953" spans="11:52" ht="14.4">
      <c r="K1953" t="s">
        <v>2860</v>
      </c>
      <c r="L1953" t="s">
        <v>2830</v>
      </c>
      <c r="M1953" t="s">
        <v>93</v>
      </c>
      <c r="N1953" t="s">
        <v>80</v>
      </c>
      <c r="AG1953">
        <v>0.16856605319000001</v>
      </c>
      <c r="AH1953">
        <v>0.1482449347</v>
      </c>
      <c r="AI1953">
        <v>0.15228828733999999</v>
      </c>
      <c r="AJ1953">
        <v>0.15336132465000002</v>
      </c>
      <c r="AK1953">
        <v>0.14375105409</v>
      </c>
      <c r="AL1953">
        <v>0.1414235154</v>
      </c>
      <c r="AM1953">
        <v>0.13565008917000002</v>
      </c>
      <c r="AN1953">
        <v>0.14949782735</v>
      </c>
      <c r="AO1953">
        <v>0.15525296875</v>
      </c>
      <c r="AP1953">
        <v>0.15870771120999999</v>
      </c>
      <c r="AQ1953">
        <v>0.10024027443</v>
      </c>
      <c r="AR1953">
        <v>8.9106422360000007E-2</v>
      </c>
      <c r="AS1953">
        <v>8.2495700699999994E-2</v>
      </c>
      <c r="AT1953">
        <v>7.6417464180000005E-2</v>
      </c>
      <c r="AU1953">
        <v>7.6021599029999998E-2</v>
      </c>
      <c r="AV1953">
        <v>6.8463796940000002E-2</v>
      </c>
      <c r="AW1953">
        <v>8.4558658349999996E-2</v>
      </c>
      <c r="AX1953">
        <v>8.6655145959999999E-2</v>
      </c>
      <c r="AY1953">
        <v>0.11180998787</v>
      </c>
      <c r="AZ1953">
        <v>0.13585410909999998</v>
      </c>
    </row>
    <row r="1954" spans="11:52" ht="14.4">
      <c r="K1954" t="s">
        <v>2861</v>
      </c>
      <c r="L1954" t="s">
        <v>2862</v>
      </c>
      <c r="M1954" t="s">
        <v>13</v>
      </c>
      <c r="N1954" t="s">
        <v>80</v>
      </c>
      <c r="O1954">
        <v>8.1079071974126796E-2</v>
      </c>
      <c r="P1954">
        <v>8.0360419076763001E-2</v>
      </c>
      <c r="Q1954">
        <v>7.9804330049880287E-2</v>
      </c>
      <c r="R1954">
        <v>7.6902156773522065E-2</v>
      </c>
      <c r="S1954">
        <v>7.4128822925752791E-2</v>
      </c>
      <c r="T1954">
        <v>6.8760066446647658E-2</v>
      </c>
      <c r="U1954">
        <v>6.53275911985991E-2</v>
      </c>
      <c r="V1954">
        <v>5.9906141510227648E-2</v>
      </c>
      <c r="W1954">
        <v>5.7578078329080344E-2</v>
      </c>
      <c r="X1954">
        <v>5.1010336155959513E-2</v>
      </c>
      <c r="Y1954">
        <v>4.5797361801839805E-2</v>
      </c>
      <c r="Z1954">
        <v>4.3194966035500992E-2</v>
      </c>
      <c r="AA1954">
        <v>3.974793700684031E-2</v>
      </c>
      <c r="AB1954">
        <v>3.6693685769868097E-2</v>
      </c>
      <c r="AC1954">
        <v>3.4263354128175015E-2</v>
      </c>
      <c r="AD1954">
        <v>3.1918364819987714E-2</v>
      </c>
      <c r="AE1954">
        <v>3.0846867537494115E-2</v>
      </c>
      <c r="AF1954">
        <v>2.7773423183234853E-2</v>
      </c>
      <c r="AG1954">
        <v>2.6360808673634037E-2</v>
      </c>
      <c r="AH1954">
        <v>2.4946890514770864E-2</v>
      </c>
      <c r="AI1954">
        <v>2.4031470099987372E-2</v>
      </c>
      <c r="AJ1954">
        <v>2.3147171919092005E-2</v>
      </c>
      <c r="AK1954">
        <v>2.1435676177659298E-2</v>
      </c>
      <c r="AL1954">
        <v>2.0840315343674885E-2</v>
      </c>
      <c r="AM1954">
        <v>1.9965544747113408E-2</v>
      </c>
      <c r="AN1954">
        <v>2.100054383896189E-2</v>
      </c>
      <c r="AO1954">
        <v>1.9749731186238097E-2</v>
      </c>
      <c r="AP1954">
        <v>1.9427148121968069E-2</v>
      </c>
      <c r="AQ1954">
        <v>1.8550105373788671E-2</v>
      </c>
      <c r="AR1954">
        <v>1.8730612211558435E-2</v>
      </c>
      <c r="AS1954">
        <v>1.829712417640365E-2</v>
      </c>
      <c r="AT1954">
        <v>1.7994910395708646E-2</v>
      </c>
      <c r="AU1954">
        <v>1.7098064470810446E-2</v>
      </c>
      <c r="AV1954">
        <v>1.8431437259440124E-2</v>
      </c>
      <c r="AW1954">
        <v>1.7421141738490721E-2</v>
      </c>
      <c r="AX1954">
        <v>1.7809469067367318E-2</v>
      </c>
      <c r="AY1954">
        <v>1.819266283445032E-2</v>
      </c>
      <c r="AZ1954">
        <v>2.1695238924993528E-2</v>
      </c>
    </row>
    <row r="1955" spans="11:52" ht="14.4">
      <c r="K1955" t="s">
        <v>2863</v>
      </c>
      <c r="L1955" t="s">
        <v>2862</v>
      </c>
      <c r="M1955" t="s">
        <v>14</v>
      </c>
      <c r="N1955" t="s">
        <v>80</v>
      </c>
      <c r="O1955">
        <v>4.2025038450759902E-2</v>
      </c>
      <c r="P1955">
        <v>4.2576869279200499E-2</v>
      </c>
      <c r="Q1955">
        <v>3.9735930257073761E-2</v>
      </c>
      <c r="R1955">
        <v>4.0036589286376219E-2</v>
      </c>
      <c r="S1955">
        <v>3.9199906764901336E-2</v>
      </c>
      <c r="T1955">
        <v>3.9106695767458122E-2</v>
      </c>
      <c r="U1955">
        <v>3.6882862984831753E-2</v>
      </c>
      <c r="V1955">
        <v>3.5846548409605716E-2</v>
      </c>
      <c r="W1955">
        <v>3.4178606440494266E-2</v>
      </c>
      <c r="X1955">
        <v>3.1866816932822582E-2</v>
      </c>
      <c r="Y1955">
        <v>2.9008449007346941E-2</v>
      </c>
      <c r="Z1955">
        <v>2.7667667842152216E-2</v>
      </c>
      <c r="AA1955">
        <v>2.7316328741279417E-2</v>
      </c>
      <c r="AB1955">
        <v>2.6342401778432559E-2</v>
      </c>
      <c r="AC1955">
        <v>2.4181548931513867E-2</v>
      </c>
      <c r="AD1955">
        <v>2.339058081415642E-2</v>
      </c>
      <c r="AE1955">
        <v>2.0784216300826133E-2</v>
      </c>
      <c r="AF1955">
        <v>2.2793675382070409E-2</v>
      </c>
      <c r="AG1955">
        <v>2.0953396360875221E-2</v>
      </c>
      <c r="AH1955">
        <v>1.9739213297196669E-2</v>
      </c>
      <c r="AI1955">
        <v>1.9817808127428508E-2</v>
      </c>
      <c r="AJ1955">
        <v>1.9964880694843073E-2</v>
      </c>
      <c r="AK1955">
        <v>1.9192193307225113E-2</v>
      </c>
      <c r="AL1955">
        <v>1.9535989843484647E-2</v>
      </c>
      <c r="AM1955">
        <v>1.8979345189821851E-2</v>
      </c>
      <c r="AN1955">
        <v>1.9748858602268209E-2</v>
      </c>
      <c r="AO1955">
        <v>1.8009847046440684E-2</v>
      </c>
      <c r="AP1955">
        <v>1.6955716609389479E-2</v>
      </c>
      <c r="AQ1955">
        <v>1.5281033454250107E-2</v>
      </c>
      <c r="AR1955">
        <v>1.5166043870378823E-2</v>
      </c>
      <c r="AS1955">
        <v>1.406658922287631E-2</v>
      </c>
      <c r="AT1955">
        <v>1.3754527702152613E-2</v>
      </c>
      <c r="AU1955">
        <v>1.404436741712131E-2</v>
      </c>
      <c r="AV1955">
        <v>1.494645876525807E-2</v>
      </c>
      <c r="AW1955">
        <v>1.1510217771526996E-2</v>
      </c>
      <c r="AX1955">
        <v>1.1476829383607067E-2</v>
      </c>
      <c r="AY1955">
        <v>1.380387120040465E-2</v>
      </c>
      <c r="AZ1955">
        <v>1.4119277045645293E-2</v>
      </c>
    </row>
    <row r="1956" spans="11:52" ht="14.4">
      <c r="K1956" t="s">
        <v>2864</v>
      </c>
      <c r="L1956" t="s">
        <v>2862</v>
      </c>
      <c r="M1956" t="s">
        <v>92</v>
      </c>
      <c r="N1956" t="s">
        <v>80</v>
      </c>
      <c r="O1956">
        <v>0.17262663270856896</v>
      </c>
      <c r="P1956">
        <v>0.1392984542330645</v>
      </c>
      <c r="Q1956">
        <v>0.14820138886568357</v>
      </c>
      <c r="R1956">
        <v>0.13141280156336616</v>
      </c>
      <c r="S1956">
        <v>0.12676032714850979</v>
      </c>
      <c r="T1956">
        <v>0.13736639073316101</v>
      </c>
      <c r="U1956">
        <v>0.13662387820450855</v>
      </c>
      <c r="V1956">
        <v>0.13724774263184683</v>
      </c>
      <c r="W1956">
        <v>0.13241407663421809</v>
      </c>
      <c r="X1956">
        <v>0.12530616099629907</v>
      </c>
      <c r="Y1956">
        <v>0.12405794285787414</v>
      </c>
      <c r="Z1956">
        <v>0.1244730234579185</v>
      </c>
      <c r="AA1956">
        <v>0.11722647605382901</v>
      </c>
      <c r="AB1956">
        <v>0.10572157862515703</v>
      </c>
      <c r="AC1956">
        <v>9.3228417538323782E-2</v>
      </c>
      <c r="AD1956">
        <v>9.2942932143438212E-2</v>
      </c>
      <c r="AE1956">
        <v>8.6618736781203645E-2</v>
      </c>
      <c r="AF1956">
        <v>8.2854766687086828E-2</v>
      </c>
      <c r="AG1956">
        <v>8.0840914281825341E-2</v>
      </c>
      <c r="AH1956">
        <v>7.1747649406747341E-2</v>
      </c>
      <c r="AI1956">
        <v>7.7763383545779052E-2</v>
      </c>
      <c r="AJ1956">
        <v>7.1681600253758929E-2</v>
      </c>
      <c r="AK1956">
        <v>7.4175381519228228E-2</v>
      </c>
      <c r="AL1956">
        <v>7.6585151562215084E-2</v>
      </c>
      <c r="AM1956">
        <v>7.1791423912942423E-2</v>
      </c>
      <c r="AN1956">
        <v>7.0155331231789797E-2</v>
      </c>
      <c r="AO1956">
        <v>6.7479035122352718E-2</v>
      </c>
      <c r="AP1956">
        <v>6.4474353369997808E-2</v>
      </c>
      <c r="AQ1956">
        <v>6.0909997609409218E-2</v>
      </c>
      <c r="AR1956">
        <v>5.6101662497643111E-2</v>
      </c>
      <c r="AS1956">
        <v>3.7086760833635095E-2</v>
      </c>
      <c r="AT1956">
        <v>3.5040522464575757E-2</v>
      </c>
      <c r="AU1956">
        <v>3.1918610035383974E-2</v>
      </c>
      <c r="AV1956">
        <v>2.5417234273401999E-2</v>
      </c>
      <c r="AW1956">
        <v>2.2258256175331999E-2</v>
      </c>
      <c r="AX1956">
        <v>2.0604623687708344E-2</v>
      </c>
      <c r="AY1956">
        <v>2.0888885026135191E-2</v>
      </c>
      <c r="AZ1956">
        <v>1.95266826240597E-2</v>
      </c>
    </row>
    <row r="1957" spans="11:52" ht="14.4">
      <c r="K1957" t="s">
        <v>2865</v>
      </c>
      <c r="L1957" t="s">
        <v>2862</v>
      </c>
      <c r="M1957" t="s">
        <v>15</v>
      </c>
      <c r="N1957" t="s">
        <v>80</v>
      </c>
      <c r="O1957">
        <v>0.55281706309230272</v>
      </c>
      <c r="P1957">
        <v>0.5081734198709057</v>
      </c>
      <c r="Q1957">
        <v>0.49546305009495151</v>
      </c>
      <c r="R1957">
        <v>0.49639065096713353</v>
      </c>
      <c r="S1957">
        <v>0.50040611923732503</v>
      </c>
      <c r="T1957">
        <v>0.48945113663933271</v>
      </c>
      <c r="U1957">
        <v>0.48531600325293062</v>
      </c>
      <c r="V1957">
        <v>0.47430046706398943</v>
      </c>
      <c r="W1957">
        <v>0.46657492587611121</v>
      </c>
      <c r="X1957">
        <v>0.44983342227506834</v>
      </c>
      <c r="Y1957">
        <v>0.43792594416454306</v>
      </c>
      <c r="Z1957">
        <v>0.42677526499128426</v>
      </c>
      <c r="AA1957">
        <v>0.40624644724424247</v>
      </c>
      <c r="AB1957">
        <v>0.38854790906844322</v>
      </c>
      <c r="AC1957">
        <v>0.38915414587477642</v>
      </c>
      <c r="AD1957">
        <v>0.34116250654384572</v>
      </c>
      <c r="AE1957" t="s">
        <v>6079</v>
      </c>
      <c r="AF1957" t="s">
        <v>6079</v>
      </c>
      <c r="AG1957">
        <v>0.23589411607164049</v>
      </c>
      <c r="AH1957">
        <v>0.21502920640781689</v>
      </c>
      <c r="AI1957">
        <v>0.21092352551013244</v>
      </c>
      <c r="AJ1957">
        <v>0.19320935612609116</v>
      </c>
      <c r="AK1957">
        <v>0.20066256404130933</v>
      </c>
      <c r="AL1957">
        <v>0.15518134020547311</v>
      </c>
      <c r="AM1957">
        <v>0.14347892152286093</v>
      </c>
      <c r="AN1957">
        <v>0.11516116810143844</v>
      </c>
      <c r="AO1957">
        <v>0.10887319057513604</v>
      </c>
      <c r="AP1957">
        <v>9.0753550970718203E-2</v>
      </c>
      <c r="AQ1957">
        <v>6.8871824782957128E-2</v>
      </c>
      <c r="AR1957">
        <v>4.1319365477819198E-2</v>
      </c>
      <c r="AS1957">
        <v>3.8569699716054819E-2</v>
      </c>
      <c r="AT1957">
        <v>3.5626602025045875E-2</v>
      </c>
      <c r="AU1957">
        <v>3.1783527310827946E-2</v>
      </c>
      <c r="AV1957">
        <v>3.0828731374432004E-2</v>
      </c>
      <c r="AW1957">
        <v>2.9420779131076283E-2</v>
      </c>
      <c r="AX1957">
        <v>2.8233525447743577E-2</v>
      </c>
      <c r="AY1957">
        <v>2.57714919008993E-2</v>
      </c>
      <c r="AZ1957">
        <v>2.4440001457632907E-2</v>
      </c>
    </row>
    <row r="1958" spans="11:52" ht="14.4">
      <c r="K1958" t="s">
        <v>2866</v>
      </c>
      <c r="L1958" t="s">
        <v>2862</v>
      </c>
      <c r="M1958" t="s">
        <v>91</v>
      </c>
      <c r="N1958" t="s">
        <v>80</v>
      </c>
      <c r="O1958">
        <v>4.1394898589386726E-2</v>
      </c>
      <c r="P1958">
        <v>4.4691736825006587E-2</v>
      </c>
      <c r="Q1958">
        <v>4.2476226257121712E-2</v>
      </c>
      <c r="R1958">
        <v>3.7110380375277426E-2</v>
      </c>
      <c r="S1958">
        <v>3.3666238277762398E-2</v>
      </c>
      <c r="T1958">
        <v>3.3208946639555155E-2</v>
      </c>
      <c r="U1958">
        <v>2.9606391534520587E-2</v>
      </c>
      <c r="V1958">
        <v>2.6808305885935052E-2</v>
      </c>
      <c r="W1958">
        <v>2.5141245123753819E-2</v>
      </c>
      <c r="X1958">
        <v>2.533462235826759E-2</v>
      </c>
      <c r="Y1958">
        <v>1.838247026676754E-2</v>
      </c>
      <c r="Z1958">
        <v>1.7137268035733039E-2</v>
      </c>
      <c r="AA1958">
        <v>1.5718226670184694E-2</v>
      </c>
      <c r="AB1958">
        <v>1.5827651152821705E-2</v>
      </c>
      <c r="AC1958">
        <v>1.4393875543360919E-2</v>
      </c>
      <c r="AD1958">
        <v>1.3877022891044638E-2</v>
      </c>
      <c r="AE1958">
        <v>1.3891728692173972E-2</v>
      </c>
      <c r="AF1958">
        <v>1.4499829373067888E-2</v>
      </c>
      <c r="AG1958">
        <v>1.3087578507095366E-2</v>
      </c>
      <c r="AH1958">
        <v>1.2669472917098318E-2</v>
      </c>
      <c r="AI1958">
        <v>1.2045678211232166E-2</v>
      </c>
      <c r="AJ1958">
        <v>1.2782102532979437E-2</v>
      </c>
      <c r="AK1958">
        <v>1.1428541493832113E-2</v>
      </c>
      <c r="AL1958">
        <v>1.241927105901768E-2</v>
      </c>
      <c r="AM1958">
        <v>1.2508041922875685E-2</v>
      </c>
      <c r="AN1958">
        <v>1.4757997442618851E-2</v>
      </c>
      <c r="AO1958">
        <v>1.4161073368747674E-2</v>
      </c>
      <c r="AP1958">
        <v>1.3829937042074473E-2</v>
      </c>
      <c r="AQ1958">
        <v>1.2934168731854797E-2</v>
      </c>
      <c r="AR1958">
        <v>1.3997899257446102E-2</v>
      </c>
      <c r="AS1958">
        <v>1.218547694667434E-2</v>
      </c>
      <c r="AT1958">
        <v>1.1766225958776263E-2</v>
      </c>
      <c r="AU1958">
        <v>1.2268928305825984E-2</v>
      </c>
      <c r="AV1958">
        <v>1.4184313092945293E-2</v>
      </c>
      <c r="AW1958">
        <v>1.2278905376623165E-2</v>
      </c>
      <c r="AX1958">
        <v>1.1104728056158576E-2</v>
      </c>
      <c r="AY1958">
        <v>1.0973559448832182E-2</v>
      </c>
      <c r="AZ1958">
        <v>1.1692373296887625E-2</v>
      </c>
    </row>
    <row r="1959" spans="11:52" ht="14.4">
      <c r="K1959" t="s">
        <v>2867</v>
      </c>
      <c r="L1959" t="s">
        <v>2862</v>
      </c>
      <c r="M1959" t="s">
        <v>16</v>
      </c>
      <c r="N1959" t="s">
        <v>80</v>
      </c>
      <c r="O1959">
        <v>3.8563112730706138E-2</v>
      </c>
      <c r="P1959">
        <v>3.7161229320302032E-2</v>
      </c>
      <c r="Q1959">
        <v>3.5156400574601634E-2</v>
      </c>
      <c r="R1959">
        <v>3.3695867721775852E-2</v>
      </c>
      <c r="S1959">
        <v>3.1496451223126921E-2</v>
      </c>
      <c r="T1959">
        <v>2.976703684932892E-2</v>
      </c>
      <c r="U1959">
        <v>2.8501529874338759E-2</v>
      </c>
      <c r="V1959">
        <v>2.6312183337081605E-2</v>
      </c>
      <c r="W1959">
        <v>2.5345639942424787E-2</v>
      </c>
      <c r="X1959">
        <v>2.4911134519034227E-2</v>
      </c>
      <c r="Y1959">
        <v>2.379604379462285E-2</v>
      </c>
      <c r="Z1959">
        <v>2.2280072522068525E-2</v>
      </c>
      <c r="AA1959">
        <v>2.0705197070894004E-2</v>
      </c>
      <c r="AB1959">
        <v>1.948801747736131E-2</v>
      </c>
      <c r="AC1959">
        <v>1.7274154228702127E-2</v>
      </c>
      <c r="AD1959">
        <v>1.6981096704779281E-2</v>
      </c>
      <c r="AE1959">
        <v>1.6155986475866562E-2</v>
      </c>
      <c r="AF1959">
        <v>1.331840241305722E-2</v>
      </c>
      <c r="AG1959">
        <v>1.2706575953733324E-2</v>
      </c>
      <c r="AH1959">
        <v>1.2994322225733081E-2</v>
      </c>
      <c r="AI1959">
        <v>1.2345160648124204E-2</v>
      </c>
      <c r="AJ1959">
        <v>1.2526180029218766E-2</v>
      </c>
      <c r="AK1959">
        <v>1.1510036826224456E-2</v>
      </c>
      <c r="AL1959">
        <v>1.261304322291442E-2</v>
      </c>
      <c r="AM1959">
        <v>1.2269950014024896E-2</v>
      </c>
      <c r="AN1959">
        <v>1.2723115496862655E-2</v>
      </c>
      <c r="AO1959">
        <v>1.1663366159859219E-2</v>
      </c>
      <c r="AP1959">
        <v>1.1123722018176373E-2</v>
      </c>
      <c r="AQ1959">
        <v>1.0934034223018439E-2</v>
      </c>
      <c r="AR1959">
        <v>1.0957497281749846E-2</v>
      </c>
      <c r="AS1959">
        <v>1.0107388134725396E-2</v>
      </c>
      <c r="AT1959">
        <v>9.9886166665884048E-3</v>
      </c>
      <c r="AU1959">
        <v>9.9165265193869277E-3</v>
      </c>
      <c r="AV1959">
        <v>1.0807377337409744E-2</v>
      </c>
      <c r="AW1959">
        <v>1.051679685920876E-2</v>
      </c>
      <c r="AX1959">
        <v>1.1423995694564714E-2</v>
      </c>
      <c r="AY1959">
        <v>1.1384998822540212E-2</v>
      </c>
      <c r="AZ1959">
        <v>1.3209589650715278E-2</v>
      </c>
    </row>
    <row r="1960" spans="11:52" ht="14.4">
      <c r="K1960" t="s">
        <v>2868</v>
      </c>
      <c r="L1960" t="s">
        <v>2862</v>
      </c>
      <c r="M1960" t="s">
        <v>17</v>
      </c>
      <c r="N1960" t="s">
        <v>80</v>
      </c>
      <c r="O1960">
        <v>4.2600095013853936E-2</v>
      </c>
      <c r="P1960">
        <v>3.8960502620084998E-2</v>
      </c>
      <c r="Q1960">
        <v>3.7460888218083258E-2</v>
      </c>
      <c r="R1960">
        <v>3.4808872683845353E-2</v>
      </c>
      <c r="S1960">
        <v>3.616841637623322E-2</v>
      </c>
      <c r="T1960">
        <v>3.6068757636500998E-2</v>
      </c>
      <c r="U1960">
        <v>3.5578150532746121E-2</v>
      </c>
      <c r="V1960">
        <v>3.3607962093945447E-2</v>
      </c>
      <c r="W1960">
        <v>3.1595775594026085E-2</v>
      </c>
      <c r="X1960">
        <v>3.0652573180671688E-2</v>
      </c>
      <c r="Y1960">
        <v>2.9279001830806495E-2</v>
      </c>
      <c r="Z1960">
        <v>2.6916905382623271E-2</v>
      </c>
      <c r="AA1960">
        <v>2.5083549532466297E-2</v>
      </c>
      <c r="AB1960">
        <v>2.3662805816305713E-2</v>
      </c>
      <c r="AC1960">
        <v>2.5521318236762545E-2</v>
      </c>
      <c r="AD1960">
        <v>2.2455273326151555E-2</v>
      </c>
      <c r="AE1960">
        <v>2.1819126143308405E-2</v>
      </c>
      <c r="AF1960">
        <v>2.1588894461036907E-2</v>
      </c>
      <c r="AG1960">
        <v>1.7523906881750817E-2</v>
      </c>
      <c r="AH1960">
        <v>1.698060071194081E-2</v>
      </c>
      <c r="AI1960">
        <v>1.7842430678939012E-2</v>
      </c>
      <c r="AJ1960">
        <v>1.8203498313496096E-2</v>
      </c>
      <c r="AK1960">
        <v>1.8316490025213187E-2</v>
      </c>
      <c r="AL1960">
        <v>1.8827053769939931E-2</v>
      </c>
      <c r="AM1960">
        <v>1.8727008248947751E-2</v>
      </c>
      <c r="AN1960">
        <v>1.8686338970949842E-2</v>
      </c>
      <c r="AO1960">
        <v>1.8289598986853055E-2</v>
      </c>
      <c r="AP1960">
        <v>2.0407715462401298E-2</v>
      </c>
      <c r="AQ1960">
        <v>1.871149930659035E-2</v>
      </c>
      <c r="AR1960">
        <v>1.7427424486139587E-2</v>
      </c>
      <c r="AS1960">
        <v>1.5359133635744931E-2</v>
      </c>
      <c r="AT1960">
        <v>1.4715521880703408E-2</v>
      </c>
      <c r="AU1960">
        <v>1.435007495567811E-2</v>
      </c>
      <c r="AV1960">
        <v>1.4023397291044142E-2</v>
      </c>
      <c r="AW1960">
        <v>1.3161074718521506E-2</v>
      </c>
      <c r="AX1960">
        <v>1.3130412593501992E-2</v>
      </c>
      <c r="AY1960">
        <v>1.2750522110118484E-2</v>
      </c>
      <c r="AZ1960">
        <v>1.2729885198764009E-2</v>
      </c>
    </row>
    <row r="1961" spans="11:52" ht="14.4">
      <c r="K1961" t="s">
        <v>2869</v>
      </c>
      <c r="L1961" t="s">
        <v>2862</v>
      </c>
      <c r="M1961" t="s">
        <v>97</v>
      </c>
      <c r="N1961" t="s">
        <v>80</v>
      </c>
      <c r="O1961" t="s">
        <v>6079</v>
      </c>
      <c r="P1961" t="s">
        <v>6079</v>
      </c>
      <c r="Q1961" t="s">
        <v>6079</v>
      </c>
      <c r="R1961" t="s">
        <v>6079</v>
      </c>
      <c r="S1961" t="s">
        <v>6079</v>
      </c>
      <c r="T1961" t="s">
        <v>6079</v>
      </c>
      <c r="U1961">
        <v>1.6221060934969833E-2</v>
      </c>
      <c r="V1961">
        <v>1.5406154467682974E-2</v>
      </c>
      <c r="W1961">
        <v>1.4160330971798907E-2</v>
      </c>
      <c r="X1961">
        <v>1.2873040407538444E-2</v>
      </c>
      <c r="Y1961">
        <v>1.2631742856237058E-2</v>
      </c>
      <c r="Z1961">
        <v>1.2797303907028887E-2</v>
      </c>
      <c r="AA1961">
        <v>1.2621867490533857E-2</v>
      </c>
      <c r="AB1961">
        <v>1.739829128928411E-2</v>
      </c>
      <c r="AC1961">
        <v>1.92142607641352E-2</v>
      </c>
      <c r="AD1961">
        <v>1.5689511274171734E-2</v>
      </c>
      <c r="AE1961">
        <v>1.4949485258626728E-2</v>
      </c>
      <c r="AF1961">
        <v>1.15221476288094E-2</v>
      </c>
      <c r="AG1961">
        <v>2.0214169511982551E-2</v>
      </c>
      <c r="AH1961">
        <v>1.8285542752603891E-2</v>
      </c>
      <c r="AI1961">
        <v>1.7446650244745107E-2</v>
      </c>
      <c r="AJ1961">
        <v>1.4789342314739374E-2</v>
      </c>
      <c r="AK1961">
        <v>1.4752071725025417E-2</v>
      </c>
      <c r="AL1961">
        <v>1.47030042426004E-2</v>
      </c>
      <c r="AM1961">
        <v>1.3181931691678007E-2</v>
      </c>
      <c r="AN1961">
        <v>1.0772230940820865E-2</v>
      </c>
      <c r="AO1961">
        <v>1.1368113902204827E-2</v>
      </c>
      <c r="AP1961">
        <v>1.099141370757269E-2</v>
      </c>
      <c r="AQ1961">
        <v>9.7052475322352075E-3</v>
      </c>
      <c r="AR1961">
        <v>8.2177866663583152E-3</v>
      </c>
      <c r="AS1961">
        <v>6.8495018122204281E-3</v>
      </c>
      <c r="AT1961">
        <v>6.8548531561130558E-3</v>
      </c>
      <c r="AU1961">
        <v>6.0188954213818667E-3</v>
      </c>
      <c r="AV1961">
        <v>5.8279151476582792E-3</v>
      </c>
      <c r="AW1961">
        <v>5.2761330044227084E-3</v>
      </c>
      <c r="AX1961">
        <v>5.8305830600180976E-3</v>
      </c>
      <c r="AY1961">
        <v>6.5147777954063782E-3</v>
      </c>
      <c r="AZ1961">
        <v>7.0491460407938319E-3</v>
      </c>
    </row>
    <row r="1962" spans="11:52" ht="14.4">
      <c r="K1962" t="s">
        <v>2870</v>
      </c>
      <c r="L1962" t="s">
        <v>2862</v>
      </c>
      <c r="M1962" t="s">
        <v>18</v>
      </c>
      <c r="N1962" t="s">
        <v>80</v>
      </c>
      <c r="O1962">
        <v>8.825914874606354E-2</v>
      </c>
      <c r="P1962">
        <v>8.1263347583564252E-2</v>
      </c>
      <c r="Q1962">
        <v>7.7271646603400093E-2</v>
      </c>
      <c r="R1962">
        <v>7.1227160703662876E-2</v>
      </c>
      <c r="S1962">
        <v>6.7629787357572843E-2</v>
      </c>
      <c r="T1962">
        <v>6.2985555859895695E-2</v>
      </c>
      <c r="U1962">
        <v>6.2525581870147826E-2</v>
      </c>
      <c r="V1962">
        <v>5.9605850570233203E-2</v>
      </c>
      <c r="W1962">
        <v>5.8558194178168911E-2</v>
      </c>
      <c r="X1962">
        <v>5.7098758585111799E-2</v>
      </c>
      <c r="Y1962">
        <v>5.5401069893092514E-2</v>
      </c>
      <c r="Z1962">
        <v>5.406558259480309E-2</v>
      </c>
      <c r="AA1962">
        <v>4.7527345674476307E-2</v>
      </c>
      <c r="AB1962">
        <v>4.5258584982430176E-2</v>
      </c>
      <c r="AC1962">
        <v>4.4817381101874339E-2</v>
      </c>
      <c r="AD1962">
        <v>4.2374580481759121E-2</v>
      </c>
      <c r="AE1962">
        <v>4.0586019726637557E-2</v>
      </c>
      <c r="AF1962">
        <v>3.7547497040172136E-2</v>
      </c>
      <c r="AG1962">
        <v>3.6209682862275466E-2</v>
      </c>
      <c r="AH1962">
        <v>3.4697941308294775E-2</v>
      </c>
      <c r="AI1962">
        <v>3.440626258850759E-2</v>
      </c>
      <c r="AJ1962">
        <v>3.2304275336436358E-2</v>
      </c>
      <c r="AK1962">
        <v>3.1139867866453525E-2</v>
      </c>
      <c r="AL1962">
        <v>3.0153487766222009E-2</v>
      </c>
      <c r="AM1962">
        <v>2.9915182280020287E-2</v>
      </c>
      <c r="AN1962">
        <v>2.9253182754899409E-2</v>
      </c>
      <c r="AO1962">
        <v>3.0991413378291213E-2</v>
      </c>
      <c r="AP1962">
        <v>3.1396542519652425E-2</v>
      </c>
      <c r="AQ1962">
        <v>3.0537101799818323E-2</v>
      </c>
      <c r="AR1962">
        <v>3.0466321936274028E-2</v>
      </c>
      <c r="AS1962">
        <v>2.9507917109908095E-2</v>
      </c>
      <c r="AT1962">
        <v>2.7640405028082144E-2</v>
      </c>
      <c r="AU1962">
        <v>2.7198329987257488E-2</v>
      </c>
      <c r="AV1962">
        <v>2.7711106862541645E-2</v>
      </c>
      <c r="AW1962">
        <v>2.7519678957103815E-2</v>
      </c>
      <c r="AX1962">
        <v>2.7900496310943143E-2</v>
      </c>
      <c r="AY1962">
        <v>2.8121307865178448E-2</v>
      </c>
      <c r="AZ1962">
        <v>2.8143364311559029E-2</v>
      </c>
    </row>
    <row r="1963" spans="11:52" ht="14.4">
      <c r="K1963" t="s">
        <v>2871</v>
      </c>
      <c r="L1963" t="s">
        <v>2862</v>
      </c>
      <c r="M1963" t="s">
        <v>34</v>
      </c>
      <c r="N1963" t="s">
        <v>80</v>
      </c>
      <c r="O1963">
        <v>6.6814311964038017E-2</v>
      </c>
      <c r="P1963">
        <v>6.4763577176096182E-2</v>
      </c>
      <c r="Q1963">
        <v>6.1970998689341639E-2</v>
      </c>
      <c r="R1963">
        <v>6.0043461772938019E-2</v>
      </c>
      <c r="S1963">
        <v>5.8717885792400906E-2</v>
      </c>
      <c r="T1963">
        <v>5.7208655000384835E-2</v>
      </c>
      <c r="U1963">
        <v>5.6180528369569792E-2</v>
      </c>
      <c r="V1963">
        <v>5.4317499192322545E-2</v>
      </c>
      <c r="W1963">
        <v>5.3053278776405206E-2</v>
      </c>
      <c r="X1963">
        <v>5.0744811579071417E-2</v>
      </c>
      <c r="Y1963">
        <v>4.8017137766815619E-2</v>
      </c>
      <c r="Z1963">
        <v>4.4425823283489818E-2</v>
      </c>
      <c r="AA1963">
        <v>4.2294587271304057E-2</v>
      </c>
      <c r="AB1963">
        <v>4.0536493448229384E-2</v>
      </c>
      <c r="AC1963">
        <v>3.886684649222788E-2</v>
      </c>
      <c r="AD1963">
        <v>3.5884395769384195E-2</v>
      </c>
      <c r="AE1963">
        <v>3.4417687240657149E-2</v>
      </c>
      <c r="AF1963">
        <v>3.1860449203421244E-2</v>
      </c>
      <c r="AG1963">
        <v>3.0967008071501299E-2</v>
      </c>
      <c r="AH1963">
        <v>2.9911891527267448E-2</v>
      </c>
      <c r="AI1963">
        <v>2.8785687592055645E-2</v>
      </c>
      <c r="AJ1963">
        <v>2.7481923015508343E-2</v>
      </c>
      <c r="AK1963">
        <v>2.9654838567124767E-2</v>
      </c>
      <c r="AL1963">
        <v>2.8682891798974153E-2</v>
      </c>
      <c r="AM1963">
        <v>2.7581441980570925E-2</v>
      </c>
      <c r="AN1963">
        <v>2.5735600217328489E-2</v>
      </c>
      <c r="AO1963">
        <v>2.477048019443415E-2</v>
      </c>
      <c r="AP1963">
        <v>2.3006663296169353E-2</v>
      </c>
      <c r="AQ1963">
        <v>2.1466811053966164E-2</v>
      </c>
      <c r="AR1963">
        <v>2.0397948425788473E-2</v>
      </c>
      <c r="AS1963">
        <v>1.9180533508932136E-2</v>
      </c>
      <c r="AT1963">
        <v>1.8103834287224469E-2</v>
      </c>
      <c r="AU1963">
        <v>1.7585317841147575E-2</v>
      </c>
      <c r="AV1963">
        <v>1.8016535317376719E-2</v>
      </c>
      <c r="AW1963">
        <v>1.7546235629765542E-2</v>
      </c>
      <c r="AX1963">
        <v>1.7980652678989423E-2</v>
      </c>
      <c r="AY1963">
        <v>1.81407084226212E-2</v>
      </c>
      <c r="AZ1963">
        <v>1.8516257279497177E-2</v>
      </c>
    </row>
    <row r="1964" spans="11:52" ht="14.4">
      <c r="K1964" t="s">
        <v>2872</v>
      </c>
      <c r="L1964" t="s">
        <v>2862</v>
      </c>
      <c r="M1964" t="s">
        <v>19</v>
      </c>
      <c r="N1964" t="s">
        <v>80</v>
      </c>
      <c r="O1964">
        <v>2.1988688211088656E-2</v>
      </c>
      <c r="P1964">
        <v>1.6481326429088401E-2</v>
      </c>
      <c r="Q1964">
        <v>1.5887511266130312E-2</v>
      </c>
      <c r="R1964">
        <v>1.5392089977777468E-2</v>
      </c>
      <c r="S1964">
        <v>1.383917008802964E-2</v>
      </c>
      <c r="T1964">
        <v>1.620125457228019E-2</v>
      </c>
      <c r="U1964">
        <v>1.5363612436966E-2</v>
      </c>
      <c r="V1964">
        <v>1.4578159457322735E-2</v>
      </c>
      <c r="W1964">
        <v>1.4928220877586513E-2</v>
      </c>
      <c r="X1964">
        <v>1.5960625459178066E-2</v>
      </c>
      <c r="Y1964">
        <v>1.5812122468668192E-2</v>
      </c>
      <c r="Z1964">
        <v>1.6679907284451404E-2</v>
      </c>
      <c r="AA1964">
        <v>1.6279929231905198E-2</v>
      </c>
      <c r="AB1964">
        <v>1.5228606228044492E-2</v>
      </c>
      <c r="AC1964">
        <v>1.2573898664971325E-2</v>
      </c>
      <c r="AD1964">
        <v>1.2031836950223264E-2</v>
      </c>
      <c r="AE1964">
        <v>1.2068938302034152E-2</v>
      </c>
      <c r="AF1964">
        <v>1.6397502965381054E-2</v>
      </c>
      <c r="AG1964">
        <v>1.5778811356865218E-2</v>
      </c>
      <c r="AH1964">
        <v>1.5732571923912489E-2</v>
      </c>
      <c r="AI1964">
        <v>1.5156420138545871E-2</v>
      </c>
      <c r="AJ1964">
        <v>1.4397285228081728E-2</v>
      </c>
      <c r="AK1964">
        <v>1.5152225956640302E-2</v>
      </c>
      <c r="AL1964">
        <v>1.5779455708877344E-2</v>
      </c>
      <c r="AM1964">
        <v>1.553706492023035E-2</v>
      </c>
      <c r="AN1964">
        <v>1.5241525247289507E-2</v>
      </c>
      <c r="AO1964">
        <v>1.4276118865594977E-2</v>
      </c>
      <c r="AP1964">
        <v>1.355743901018718E-2</v>
      </c>
      <c r="AQ1964">
        <v>1.2396495342464382E-2</v>
      </c>
      <c r="AR1964">
        <v>1.2549463844970883E-2</v>
      </c>
      <c r="AS1964">
        <v>1.1438929656973537E-2</v>
      </c>
      <c r="AT1964">
        <v>1.055469199319547E-2</v>
      </c>
      <c r="AU1964">
        <v>9.8712577161737536E-3</v>
      </c>
      <c r="AV1964">
        <v>9.3080480635075249E-3</v>
      </c>
      <c r="AW1964">
        <v>9.7928142076689224E-3</v>
      </c>
      <c r="AX1964">
        <v>1.0119559075793641E-2</v>
      </c>
      <c r="AY1964">
        <v>1.0684818895842585E-2</v>
      </c>
      <c r="AZ1964">
        <v>1.1400499568200672E-2</v>
      </c>
    </row>
    <row r="1965" spans="11:52" ht="14.4">
      <c r="K1965" t="s">
        <v>2873</v>
      </c>
      <c r="L1965" t="s">
        <v>2862</v>
      </c>
      <c r="M1965" t="s">
        <v>20</v>
      </c>
      <c r="N1965" t="s">
        <v>80</v>
      </c>
      <c r="O1965">
        <v>4.569800723246404E-2</v>
      </c>
      <c r="P1965">
        <v>4.228797451154772E-2</v>
      </c>
      <c r="Q1965">
        <v>4.2755436348807317E-2</v>
      </c>
      <c r="R1965">
        <v>4.2446998442242277E-2</v>
      </c>
      <c r="S1965">
        <v>4.1773130744814119E-2</v>
      </c>
      <c r="T1965">
        <v>3.9982984527015306E-2</v>
      </c>
      <c r="U1965">
        <v>3.9863956005387488E-2</v>
      </c>
      <c r="V1965">
        <v>3.9293288289060778E-2</v>
      </c>
      <c r="W1965">
        <v>3.7424441304870104E-2</v>
      </c>
      <c r="X1965">
        <v>3.6566133144369177E-2</v>
      </c>
      <c r="Y1965">
        <v>3.5213399155826205E-2</v>
      </c>
      <c r="Z1965">
        <v>3.3013063693689948E-2</v>
      </c>
      <c r="AA1965">
        <v>3.1659541922462064E-2</v>
      </c>
      <c r="AB1965">
        <v>3.0779419788151241E-2</v>
      </c>
      <c r="AC1965">
        <v>3.0302876140314589E-2</v>
      </c>
      <c r="AD1965">
        <v>2.9622762637706E-2</v>
      </c>
      <c r="AE1965">
        <v>2.8721957975275492E-2</v>
      </c>
      <c r="AF1965">
        <v>2.7565011225282276E-2</v>
      </c>
      <c r="AG1965">
        <v>2.7014889013775748E-2</v>
      </c>
      <c r="AH1965">
        <v>2.6180764190539919E-2</v>
      </c>
      <c r="AI1965">
        <v>2.6042403966292538E-2</v>
      </c>
      <c r="AJ1965">
        <v>2.4933822028070794E-2</v>
      </c>
      <c r="AK1965">
        <v>2.3849556131328192E-2</v>
      </c>
      <c r="AL1965">
        <v>2.340344580380407E-2</v>
      </c>
      <c r="AM1965">
        <v>2.2982588589564909E-2</v>
      </c>
      <c r="AN1965">
        <v>2.1925864910477457E-2</v>
      </c>
      <c r="AO1965">
        <v>2.1233964362053569E-2</v>
      </c>
      <c r="AP1965">
        <v>2.057223921475405E-2</v>
      </c>
      <c r="AQ1965">
        <v>1.9727011193318992E-2</v>
      </c>
      <c r="AR1965">
        <v>1.901996166758908E-2</v>
      </c>
      <c r="AS1965">
        <v>1.8307326187240579E-2</v>
      </c>
      <c r="AT1965">
        <v>1.8414700042567591E-2</v>
      </c>
      <c r="AU1965">
        <v>1.803311471639002E-2</v>
      </c>
      <c r="AV1965">
        <v>1.8554387740871908E-2</v>
      </c>
      <c r="AW1965">
        <v>1.8454397364770805E-2</v>
      </c>
      <c r="AX1965">
        <v>1.9155139543195948E-2</v>
      </c>
      <c r="AY1965">
        <v>1.9330183140060828E-2</v>
      </c>
      <c r="AZ1965">
        <v>1.9425505624976528E-2</v>
      </c>
    </row>
    <row r="1966" spans="11:52" ht="14.4">
      <c r="K1966" t="s">
        <v>2874</v>
      </c>
      <c r="L1966" t="s">
        <v>2862</v>
      </c>
      <c r="M1966" t="s">
        <v>21</v>
      </c>
      <c r="N1966" t="s">
        <v>80</v>
      </c>
      <c r="O1966">
        <v>3.5585359147895707E-2</v>
      </c>
      <c r="P1966">
        <v>3.240301975177521E-2</v>
      </c>
      <c r="Q1966">
        <v>2.9045171461671411E-2</v>
      </c>
      <c r="R1966">
        <v>2.661385763030567E-2</v>
      </c>
      <c r="S1966">
        <v>2.4165827116130571E-2</v>
      </c>
      <c r="T1966">
        <v>2.3858522424325269E-2</v>
      </c>
      <c r="U1966">
        <v>2.2901830009858203E-2</v>
      </c>
      <c r="V1966">
        <v>2.2114792336063515E-2</v>
      </c>
      <c r="W1966">
        <v>2.1507732356765775E-2</v>
      </c>
      <c r="X1966">
        <v>1.9346839351089579E-2</v>
      </c>
      <c r="Y1966">
        <v>1.7720582083353111E-2</v>
      </c>
      <c r="Z1966">
        <v>1.6539660247092396E-2</v>
      </c>
      <c r="AA1966">
        <v>1.6064404185641503E-2</v>
      </c>
      <c r="AB1966">
        <v>1.5400481634788653E-2</v>
      </c>
      <c r="AC1966">
        <v>1.5600831330740868E-2</v>
      </c>
      <c r="AD1966">
        <v>1.4372004691158811E-2</v>
      </c>
      <c r="AE1966">
        <v>1.3742225019637622E-2</v>
      </c>
      <c r="AF1966">
        <v>1.3341178685432775E-2</v>
      </c>
      <c r="AG1966">
        <v>1.2988966046483617E-2</v>
      </c>
      <c r="AH1966">
        <v>1.2747612155434865E-2</v>
      </c>
      <c r="AI1966">
        <v>1.2627071381336756E-2</v>
      </c>
      <c r="AJ1966">
        <v>1.2766923025698583E-2</v>
      </c>
      <c r="AK1966">
        <v>1.2016522874166172E-2</v>
      </c>
      <c r="AL1966">
        <v>1.3186425118863639E-2</v>
      </c>
      <c r="AM1966">
        <v>1.3034255089363324E-2</v>
      </c>
      <c r="AN1966">
        <v>1.3225323576784048E-2</v>
      </c>
    </row>
    <row r="1967" spans="11:52" ht="14.4">
      <c r="K1967" t="s">
        <v>2875</v>
      </c>
      <c r="L1967" t="s">
        <v>2862</v>
      </c>
      <c r="M1967" t="s">
        <v>22</v>
      </c>
      <c r="N1967" t="s">
        <v>80</v>
      </c>
      <c r="O1967">
        <v>0.37400471246213102</v>
      </c>
      <c r="P1967">
        <v>0.39675211236394825</v>
      </c>
      <c r="Q1967">
        <v>0.39991672215188417</v>
      </c>
      <c r="R1967">
        <v>0.4198846441048163</v>
      </c>
      <c r="S1967">
        <v>0.43451722149591726</v>
      </c>
      <c r="T1967">
        <v>0.4617846964624136</v>
      </c>
      <c r="U1967">
        <v>0.46623287532919278</v>
      </c>
      <c r="V1967">
        <v>0.46865816838820318</v>
      </c>
      <c r="W1967">
        <v>0.47054273307415784</v>
      </c>
      <c r="X1967">
        <v>0.45908798713788401</v>
      </c>
      <c r="Y1967">
        <v>0.46239225546117835</v>
      </c>
      <c r="Z1967">
        <v>0.4653917810366594</v>
      </c>
      <c r="AA1967">
        <v>0.46604739127430128</v>
      </c>
      <c r="AB1967">
        <v>0.44945623204658736</v>
      </c>
      <c r="AC1967">
        <v>0.45283398600079983</v>
      </c>
      <c r="AD1967">
        <v>0.44807794316643168</v>
      </c>
      <c r="AE1967">
        <v>0.43354343024182029</v>
      </c>
      <c r="AF1967">
        <v>0.41324115417813423</v>
      </c>
      <c r="AG1967">
        <v>0.41410523199984278</v>
      </c>
      <c r="AH1967">
        <v>0.39244993781791471</v>
      </c>
      <c r="AI1967">
        <v>0.37403801498175743</v>
      </c>
      <c r="AJ1967">
        <v>0.35151041042297732</v>
      </c>
      <c r="AK1967">
        <v>0.33986901443623052</v>
      </c>
      <c r="AL1967">
        <v>0.30314301033438323</v>
      </c>
      <c r="AM1967">
        <v>0.2884946125808226</v>
      </c>
      <c r="AN1967">
        <v>0.25548276938902259</v>
      </c>
      <c r="AO1967">
        <v>0.25169613481920472</v>
      </c>
      <c r="AP1967">
        <v>0.14842210842411016</v>
      </c>
      <c r="AQ1967">
        <v>0.10493611659326428</v>
      </c>
      <c r="AR1967">
        <v>7.0380486499328737E-2</v>
      </c>
      <c r="AS1967">
        <v>6.7499868243219865E-2</v>
      </c>
      <c r="AT1967">
        <v>5.203921972532545E-2</v>
      </c>
      <c r="AU1967">
        <v>4.9037347892353707E-2</v>
      </c>
      <c r="AV1967">
        <v>4.5840825923288094E-2</v>
      </c>
      <c r="AW1967">
        <v>4.6681508687935337E-2</v>
      </c>
      <c r="AX1967">
        <v>4.6343830726379757E-2</v>
      </c>
      <c r="AY1967">
        <v>4.1454414340736927E-2</v>
      </c>
      <c r="AZ1967">
        <v>3.3252594136368462E-2</v>
      </c>
    </row>
    <row r="1968" spans="11:52" ht="14.4">
      <c r="K1968" t="s">
        <v>2876</v>
      </c>
      <c r="L1968" t="s">
        <v>2862</v>
      </c>
      <c r="M1968" t="s">
        <v>90</v>
      </c>
      <c r="N1968" t="s">
        <v>80</v>
      </c>
      <c r="O1968">
        <v>0.13519445060888574</v>
      </c>
      <c r="P1968">
        <v>0.136760916180929</v>
      </c>
      <c r="Q1968">
        <v>0.14526325778512258</v>
      </c>
      <c r="R1968">
        <v>0.14433547370461766</v>
      </c>
      <c r="S1968">
        <v>0.13622422741686421</v>
      </c>
      <c r="T1968">
        <v>0.12511884240342161</v>
      </c>
      <c r="U1968">
        <v>0.12524082260308914</v>
      </c>
      <c r="V1968">
        <v>0.10832642896773548</v>
      </c>
      <c r="W1968">
        <v>0.10491141258229754</v>
      </c>
      <c r="X1968">
        <v>0.1010809900262342</v>
      </c>
      <c r="Y1968">
        <v>0.10436261054632529</v>
      </c>
      <c r="Z1968">
        <v>9.7818548872360869E-2</v>
      </c>
      <c r="AA1968">
        <v>8.8983364777110538E-2</v>
      </c>
      <c r="AB1968">
        <v>7.5143218871745229E-2</v>
      </c>
      <c r="AC1968">
        <v>7.9077612182218357E-2</v>
      </c>
      <c r="AD1968">
        <v>7.5871417889414691E-2</v>
      </c>
      <c r="AE1968">
        <v>6.6974615663091097E-2</v>
      </c>
      <c r="AF1968">
        <v>6.3726905459828523E-2</v>
      </c>
      <c r="AG1968">
        <v>6.293532130533408E-2</v>
      </c>
      <c r="AH1968">
        <v>6.0861862360768376E-2</v>
      </c>
      <c r="AI1968">
        <v>4.7585223627017302E-2</v>
      </c>
      <c r="AJ1968">
        <v>4.3319146002674003E-2</v>
      </c>
      <c r="AK1968">
        <v>4.1675883203390114E-2</v>
      </c>
      <c r="AL1968">
        <v>4.3015447826619202E-2</v>
      </c>
      <c r="AM1968">
        <v>4.4695342359716971E-2</v>
      </c>
      <c r="AN1968">
        <v>4.3500259909075176E-2</v>
      </c>
      <c r="AO1968">
        <v>4.1295172005777571E-2</v>
      </c>
      <c r="AP1968">
        <v>3.8535908182386461E-2</v>
      </c>
      <c r="AQ1968">
        <v>3.552382280704508E-2</v>
      </c>
      <c r="AR1968">
        <v>3.3004233086835054E-2</v>
      </c>
      <c r="AS1968">
        <v>3.0967873079436457E-2</v>
      </c>
      <c r="AT1968">
        <v>2.8975377391137487E-2</v>
      </c>
      <c r="AU1968">
        <v>2.434667957331579E-2</v>
      </c>
      <c r="AV1968">
        <v>2.2225639625192084E-2</v>
      </c>
      <c r="AW1968">
        <v>2.2438973274401502E-2</v>
      </c>
      <c r="AX1968">
        <v>2.0682847308796572E-2</v>
      </c>
      <c r="AY1968">
        <v>1.773151441226457E-2</v>
      </c>
      <c r="AZ1968">
        <v>1.8385270068070791E-2</v>
      </c>
    </row>
    <row r="1969" spans="11:52" ht="14.4">
      <c r="K1969" t="s">
        <v>2877</v>
      </c>
      <c r="L1969" t="s">
        <v>2862</v>
      </c>
      <c r="M1969" t="s">
        <v>23</v>
      </c>
      <c r="N1969" t="s">
        <v>80</v>
      </c>
      <c r="O1969">
        <v>0.20050802186141337</v>
      </c>
      <c r="P1969">
        <v>0.19377325209674129</v>
      </c>
      <c r="Q1969">
        <v>0.16557577957420419</v>
      </c>
      <c r="R1969">
        <v>0.15949702886008635</v>
      </c>
      <c r="S1969">
        <v>0.15966768718666058</v>
      </c>
      <c r="T1969">
        <v>0.14000501853478678</v>
      </c>
      <c r="U1969">
        <v>0.13810716151578981</v>
      </c>
      <c r="V1969">
        <v>0.13937737560265992</v>
      </c>
      <c r="W1969">
        <v>0.12805559615538234</v>
      </c>
      <c r="X1969">
        <v>0.11492767536430254</v>
      </c>
      <c r="Y1969">
        <v>0.11669339751435943</v>
      </c>
      <c r="Z1969">
        <v>0.10762580733751148</v>
      </c>
      <c r="AA1969">
        <v>0.10065031054538431</v>
      </c>
      <c r="AB1969">
        <v>8.9029289197965572E-2</v>
      </c>
      <c r="AC1969">
        <v>8.3290878424734788E-2</v>
      </c>
      <c r="AD1969">
        <v>7.6431089895345E-2</v>
      </c>
      <c r="AE1969">
        <v>6.8651839000727563E-2</v>
      </c>
      <c r="AF1969">
        <v>6.029122253336678E-2</v>
      </c>
      <c r="AG1969">
        <v>5.8771973835523322E-2</v>
      </c>
      <c r="AH1969">
        <v>5.6365612462065728E-2</v>
      </c>
      <c r="AI1969">
        <v>5.1520075373328082E-2</v>
      </c>
      <c r="AJ1969">
        <v>4.5655016327556197E-2</v>
      </c>
      <c r="AK1969">
        <v>4.463175919184572E-2</v>
      </c>
      <c r="AL1969">
        <v>4.4219518027959447E-2</v>
      </c>
      <c r="AM1969">
        <v>4.212512070847526E-2</v>
      </c>
      <c r="AN1969">
        <v>4.0377349194708527E-2</v>
      </c>
      <c r="AO1969">
        <v>3.8247734289358272E-2</v>
      </c>
      <c r="AP1969">
        <v>3.6049885177862853E-2</v>
      </c>
      <c r="AQ1969">
        <v>3.3954435542322768E-2</v>
      </c>
      <c r="AR1969">
        <v>3.4675956993851363E-2</v>
      </c>
      <c r="AS1969">
        <v>3.4666622363468964E-2</v>
      </c>
      <c r="AT1969">
        <v>3.6923094374843805E-2</v>
      </c>
      <c r="AU1969">
        <v>3.655487549751163E-2</v>
      </c>
      <c r="AV1969">
        <v>3.4592519223520718E-2</v>
      </c>
      <c r="AW1969">
        <v>3.3530396928470547E-2</v>
      </c>
      <c r="AX1969">
        <v>3.1048922086345149E-2</v>
      </c>
      <c r="AY1969">
        <v>3.0865851509815436E-2</v>
      </c>
      <c r="AZ1969">
        <v>2.9503802011398728E-2</v>
      </c>
    </row>
    <row r="1970" spans="11:52" ht="14.4">
      <c r="K1970" t="s">
        <v>2878</v>
      </c>
      <c r="L1970" t="s">
        <v>2862</v>
      </c>
      <c r="M1970" t="s">
        <v>24</v>
      </c>
      <c r="N1970" t="s">
        <v>80</v>
      </c>
      <c r="O1970">
        <v>0.23325937124239116</v>
      </c>
      <c r="P1970">
        <v>0.21609110735286327</v>
      </c>
      <c r="Q1970">
        <v>0.20950513487402939</v>
      </c>
      <c r="R1970">
        <v>0.20380221179801841</v>
      </c>
      <c r="S1970">
        <v>0.19560387395734161</v>
      </c>
      <c r="T1970">
        <v>0.17830347759408605</v>
      </c>
      <c r="U1970">
        <v>0.15064694539746451</v>
      </c>
      <c r="V1970">
        <v>0.14606236379655016</v>
      </c>
      <c r="W1970">
        <v>0.14403747059409933</v>
      </c>
      <c r="X1970">
        <v>0.12271951475276378</v>
      </c>
      <c r="Y1970">
        <v>0.11548355848581836</v>
      </c>
      <c r="Z1970">
        <v>0.118191833773229</v>
      </c>
      <c r="AA1970">
        <v>0.11365606866744932</v>
      </c>
      <c r="AB1970">
        <v>0.10467247437835644</v>
      </c>
      <c r="AC1970">
        <v>8.2458857416600639E-2</v>
      </c>
      <c r="AD1970">
        <v>7.0121023019914061E-2</v>
      </c>
      <c r="AE1970">
        <v>6.8279312215660456E-2</v>
      </c>
      <c r="AF1970">
        <v>5.7958474122017462E-2</v>
      </c>
      <c r="AG1970">
        <v>5.0496495669760041E-2</v>
      </c>
      <c r="AH1970">
        <v>4.5602797106384624E-2</v>
      </c>
      <c r="AI1970">
        <v>4.2697495409684087E-2</v>
      </c>
      <c r="AJ1970">
        <v>3.2956183345760254E-2</v>
      </c>
      <c r="AK1970">
        <v>3.3384932302764535E-2</v>
      </c>
      <c r="AL1970">
        <v>4.0461419109705535E-2</v>
      </c>
      <c r="AM1970">
        <v>4.0360537076418061E-2</v>
      </c>
      <c r="AN1970">
        <v>4.1939032940751082E-2</v>
      </c>
      <c r="AO1970">
        <v>3.6707334100577665E-2</v>
      </c>
      <c r="AP1970">
        <v>3.3531480210156298E-2</v>
      </c>
      <c r="AQ1970">
        <v>3.0332823568147503E-2</v>
      </c>
      <c r="AR1970">
        <v>2.8452591668195696E-2</v>
      </c>
      <c r="AS1970">
        <v>2.6672600550404657E-2</v>
      </c>
      <c r="AT1970">
        <v>2.3970313743222463E-2</v>
      </c>
      <c r="AU1970">
        <v>2.0207184397968644E-2</v>
      </c>
      <c r="AV1970">
        <v>1.7853469376205394E-2</v>
      </c>
      <c r="AW1970">
        <v>1.7374793048991869E-2</v>
      </c>
      <c r="AX1970">
        <v>1.77715043722231E-2</v>
      </c>
      <c r="AY1970">
        <v>1.8392048613099801E-2</v>
      </c>
      <c r="AZ1970">
        <v>1.5497796152803852E-2</v>
      </c>
    </row>
    <row r="1971" spans="11:52" ht="14.4">
      <c r="K1971" t="s">
        <v>2879</v>
      </c>
      <c r="L1971" t="s">
        <v>2862</v>
      </c>
      <c r="M1971" t="s">
        <v>1386</v>
      </c>
      <c r="N1971" t="s">
        <v>80</v>
      </c>
      <c r="O1971" t="s">
        <v>6079</v>
      </c>
      <c r="P1971" t="s">
        <v>6079</v>
      </c>
      <c r="Q1971" t="s">
        <v>6079</v>
      </c>
      <c r="R1971" t="s">
        <v>6079</v>
      </c>
      <c r="S1971" t="s">
        <v>6079</v>
      </c>
      <c r="T1971" t="s">
        <v>6079</v>
      </c>
      <c r="U1971" t="s">
        <v>6079</v>
      </c>
      <c r="V1971" t="s">
        <v>6079</v>
      </c>
      <c r="W1971" t="s">
        <v>6079</v>
      </c>
      <c r="X1971" t="s">
        <v>6079</v>
      </c>
      <c r="Y1971" t="s">
        <v>6079</v>
      </c>
      <c r="Z1971" t="s">
        <v>6079</v>
      </c>
      <c r="AA1971" t="s">
        <v>6079</v>
      </c>
      <c r="AB1971">
        <v>2.6770958349868292E-2</v>
      </c>
      <c r="AC1971">
        <v>3.0261857683360396E-2</v>
      </c>
      <c r="AD1971">
        <v>2.4743900865735236E-2</v>
      </c>
      <c r="AE1971">
        <v>2.2904592374398479E-2</v>
      </c>
      <c r="AF1971">
        <v>2.215387348937262E-2</v>
      </c>
      <c r="AG1971">
        <v>2.1926048544293746E-2</v>
      </c>
      <c r="AH1971">
        <v>2.2352002135102102E-2</v>
      </c>
      <c r="AI1971">
        <v>2.5044775186486293E-2</v>
      </c>
      <c r="AJ1971">
        <v>2.6034399849260193E-2</v>
      </c>
      <c r="AK1971">
        <v>2.5254821145644625E-2</v>
      </c>
      <c r="AL1971">
        <v>2.941663609652214E-2</v>
      </c>
      <c r="AM1971">
        <v>2.850594343350939E-2</v>
      </c>
      <c r="AN1971">
        <v>2.6595241442318136E-2</v>
      </c>
      <c r="AO1971">
        <v>2.5760667713242969E-2</v>
      </c>
      <c r="AP1971">
        <v>2.327571682249454E-2</v>
      </c>
      <c r="AQ1971">
        <v>2.1809241981759007E-2</v>
      </c>
      <c r="AR1971">
        <v>1.8717709152977789E-2</v>
      </c>
      <c r="AS1971">
        <v>1.6193770907374158E-2</v>
      </c>
      <c r="AT1971">
        <v>1.6069580383527231E-2</v>
      </c>
      <c r="AU1971">
        <v>1.3417939181323665E-2</v>
      </c>
      <c r="AV1971">
        <v>1.2797677101043115E-2</v>
      </c>
      <c r="AW1971">
        <v>1.2392732306847575E-2</v>
      </c>
      <c r="AX1971">
        <v>1.335325379625095E-2</v>
      </c>
      <c r="AY1971">
        <v>1.3607759549561772E-2</v>
      </c>
      <c r="AZ1971">
        <v>1.4527768997319022E-2</v>
      </c>
    </row>
    <row r="1972" spans="11:52" ht="14.4">
      <c r="K1972" t="s">
        <v>2880</v>
      </c>
      <c r="L1972" t="s">
        <v>2862</v>
      </c>
      <c r="M1972" t="s">
        <v>25</v>
      </c>
      <c r="N1972" t="s">
        <v>80</v>
      </c>
      <c r="O1972">
        <v>0.1625543892650729</v>
      </c>
      <c r="P1972">
        <v>0.1699441115889461</v>
      </c>
      <c r="Q1972">
        <v>0.16688415542301122</v>
      </c>
      <c r="R1972">
        <v>0.16819430208445554</v>
      </c>
      <c r="S1972">
        <v>0.16941210495118492</v>
      </c>
      <c r="T1972">
        <v>0.1683343784824598</v>
      </c>
      <c r="U1972">
        <v>0.16623788816326041</v>
      </c>
      <c r="V1972">
        <v>0.1642129195962157</v>
      </c>
      <c r="W1972">
        <v>0.16368991342510483</v>
      </c>
      <c r="X1972">
        <v>0.15292757067264548</v>
      </c>
      <c r="Y1972">
        <v>0.14789543352546625</v>
      </c>
      <c r="Z1972">
        <v>0.12011399483198534</v>
      </c>
      <c r="AA1972">
        <v>0.11848427826846668</v>
      </c>
      <c r="AB1972">
        <v>0.11130600930796249</v>
      </c>
      <c r="AC1972">
        <v>0.10983482974405544</v>
      </c>
      <c r="AD1972">
        <v>9.9013279855947281E-2</v>
      </c>
      <c r="AE1972">
        <v>9.3595668224406126E-2</v>
      </c>
      <c r="AF1972">
        <v>8.2667582384246013E-2</v>
      </c>
      <c r="AG1972">
        <v>8.2547370309905763E-2</v>
      </c>
      <c r="AH1972">
        <v>7.9005148433186095E-2</v>
      </c>
      <c r="AI1972">
        <v>7.2186432429328887E-2</v>
      </c>
      <c r="AJ1972">
        <v>6.6741588887424111E-2</v>
      </c>
      <c r="AK1972">
        <v>6.373849356283659E-2</v>
      </c>
      <c r="AL1972">
        <v>6.0662452854643722E-2</v>
      </c>
      <c r="AM1972">
        <v>5.3725470208693539E-2</v>
      </c>
      <c r="AN1972">
        <v>4.1339262791741847E-2</v>
      </c>
      <c r="AO1972">
        <v>4.0194465377888754E-2</v>
      </c>
      <c r="AP1972">
        <v>3.7180311874906231E-2</v>
      </c>
      <c r="AQ1972">
        <v>3.5577478167449175E-2</v>
      </c>
      <c r="AR1972">
        <v>3.0864629117311981E-2</v>
      </c>
      <c r="AS1972">
        <v>2.9747851532498829E-2</v>
      </c>
      <c r="AT1972">
        <v>2.5694979151332332E-2</v>
      </c>
      <c r="AU1972">
        <v>2.5518848742894815E-2</v>
      </c>
      <c r="AV1972">
        <v>2.4506181870457989E-2</v>
      </c>
      <c r="AW1972">
        <v>2.4331395040991188E-2</v>
      </c>
      <c r="AX1972">
        <v>2.4149919785844843E-2</v>
      </c>
      <c r="AY1972">
        <v>2.3979505182116174E-2</v>
      </c>
      <c r="AZ1972">
        <v>2.35259152690829E-2</v>
      </c>
    </row>
    <row r="1973" spans="11:52" ht="14.4">
      <c r="K1973" t="s">
        <v>5687</v>
      </c>
      <c r="L1973" t="s">
        <v>2862</v>
      </c>
      <c r="M1973" t="s">
        <v>5610</v>
      </c>
      <c r="N1973" t="s">
        <v>80</v>
      </c>
      <c r="AO1973">
        <v>6.2233868731592186E-3</v>
      </c>
      <c r="AP1973" t="s">
        <v>6079</v>
      </c>
      <c r="AQ1973" t="s">
        <v>6079</v>
      </c>
      <c r="AR1973" t="s">
        <v>6079</v>
      </c>
      <c r="AS1973" t="s">
        <v>6079</v>
      </c>
      <c r="AT1973">
        <v>4.9972662068693231E-3</v>
      </c>
      <c r="AU1973">
        <v>4.3312545819433838E-3</v>
      </c>
      <c r="AV1973">
        <v>4.2593409370967296E-3</v>
      </c>
      <c r="AW1973">
        <v>3.7399419797230831E-3</v>
      </c>
      <c r="AX1973">
        <v>4.1042961084416883E-3</v>
      </c>
      <c r="AY1973">
        <v>4.304940017167789E-3</v>
      </c>
      <c r="AZ1973">
        <v>3.8948558155580638E-3</v>
      </c>
    </row>
    <row r="1974" spans="11:52" ht="14.4">
      <c r="K1974" t="s">
        <v>2881</v>
      </c>
      <c r="L1974" t="s">
        <v>2862</v>
      </c>
      <c r="M1974" t="s">
        <v>98</v>
      </c>
      <c r="N1974" t="s">
        <v>80</v>
      </c>
      <c r="O1974">
        <v>7.1908042644547226E-2</v>
      </c>
      <c r="P1974">
        <v>6.3411042486488448E-2</v>
      </c>
      <c r="Q1974">
        <v>6.3705393888918119E-2</v>
      </c>
      <c r="R1974">
        <v>5.999855583301611E-2</v>
      </c>
      <c r="S1974">
        <v>5.5456497441909718E-2</v>
      </c>
      <c r="T1974">
        <v>5.0868867232993602E-2</v>
      </c>
      <c r="U1974">
        <v>4.9164306920283632E-2</v>
      </c>
      <c r="V1974">
        <v>4.4988605066694415E-2</v>
      </c>
      <c r="W1974">
        <v>4.071946743931712E-2</v>
      </c>
      <c r="X1974">
        <v>3.7754950951907389E-2</v>
      </c>
      <c r="Y1974">
        <v>3.6660213873294781E-2</v>
      </c>
      <c r="Z1974">
        <v>3.3313059815854189E-2</v>
      </c>
      <c r="AA1974">
        <v>3.1061990384691627E-2</v>
      </c>
      <c r="AB1974">
        <v>2.8462557260196135E-2</v>
      </c>
      <c r="AC1974">
        <v>3.006148125555598E-2</v>
      </c>
      <c r="AD1974">
        <v>2.6777284712354219E-2</v>
      </c>
      <c r="AE1974">
        <v>2.4819707664048115E-2</v>
      </c>
      <c r="AF1974">
        <v>2.3963700724149613E-2</v>
      </c>
      <c r="AG1974">
        <v>1.8325022801552328E-2</v>
      </c>
      <c r="AH1974">
        <v>1.8168780017077724E-2</v>
      </c>
      <c r="AI1974">
        <v>1.6632688761497583E-2</v>
      </c>
      <c r="AJ1974">
        <v>1.4917231232374458E-2</v>
      </c>
      <c r="AK1974">
        <v>1.3922028667971684E-2</v>
      </c>
      <c r="AL1974">
        <v>1.3594754085457275E-2</v>
      </c>
      <c r="AM1974">
        <v>1.2308480741515188E-2</v>
      </c>
      <c r="AN1974">
        <v>1.2522229004638709E-2</v>
      </c>
      <c r="AO1974">
        <v>1.0823263694222136E-2</v>
      </c>
      <c r="AP1974">
        <v>9.3432789470732549E-3</v>
      </c>
      <c r="AQ1974">
        <v>8.1618553383168806E-3</v>
      </c>
      <c r="AR1974">
        <v>6.8115775004676908E-3</v>
      </c>
      <c r="AS1974">
        <v>9.0824875545308416E-3</v>
      </c>
      <c r="AT1974">
        <v>9.3626120242337411E-3</v>
      </c>
      <c r="AU1974">
        <v>7.9187059269456191E-3</v>
      </c>
      <c r="AV1974">
        <v>4.6745172085972935E-3</v>
      </c>
      <c r="AW1974">
        <v>5.1191497027374038E-3</v>
      </c>
      <c r="AX1974">
        <v>5.6578855585003819E-3</v>
      </c>
      <c r="AY1974">
        <v>5.7748597636965819E-3</v>
      </c>
      <c r="AZ1974">
        <v>5.8049554230121111E-3</v>
      </c>
    </row>
    <row r="1975" spans="11:52" ht="14.4">
      <c r="K1975" t="s">
        <v>2882</v>
      </c>
      <c r="L1975" t="s">
        <v>2862</v>
      </c>
      <c r="M1975" t="s">
        <v>94</v>
      </c>
      <c r="N1975" t="s">
        <v>80</v>
      </c>
      <c r="O1975">
        <v>1.300339144582675E-2</v>
      </c>
      <c r="P1975">
        <v>1.3661073984633206E-2</v>
      </c>
      <c r="Q1975">
        <v>1.3730556283837236E-2</v>
      </c>
      <c r="R1975">
        <v>2.2478078369955076E-2</v>
      </c>
      <c r="S1975">
        <v>2.1295629901644943E-2</v>
      </c>
      <c r="T1975">
        <v>1.568006095827093E-2</v>
      </c>
      <c r="U1975">
        <v>1.636098894600144E-2</v>
      </c>
      <c r="V1975">
        <v>1.5218582430547254E-2</v>
      </c>
      <c r="W1975">
        <v>1.412676903292742E-2</v>
      </c>
      <c r="X1975">
        <v>1.3282225336547772E-2</v>
      </c>
      <c r="Y1975">
        <v>1.2229658825359596E-2</v>
      </c>
      <c r="Z1975">
        <v>1.1419803043237944E-2</v>
      </c>
      <c r="AA1975">
        <v>1.1704800635805883E-2</v>
      </c>
      <c r="AB1975">
        <v>7.1264969544561673E-3</v>
      </c>
      <c r="AC1975">
        <v>7.6330785570485312E-3</v>
      </c>
      <c r="AD1975">
        <v>7.6643367197108637E-3</v>
      </c>
      <c r="AE1975">
        <v>8.2313406072234037E-3</v>
      </c>
      <c r="AF1975">
        <v>1.1136053034427322E-2</v>
      </c>
      <c r="AG1975">
        <v>1.1252436484764098E-2</v>
      </c>
      <c r="AH1975">
        <v>1.0949350803653866E-2</v>
      </c>
      <c r="AI1975">
        <v>1.0544754673449038E-2</v>
      </c>
      <c r="AJ1975">
        <v>9.4887275021862359E-3</v>
      </c>
      <c r="AK1975">
        <v>1.0230201229869302E-2</v>
      </c>
      <c r="AL1975">
        <v>1.0982845407878406E-2</v>
      </c>
      <c r="AM1975">
        <v>1.3520434263441796E-2</v>
      </c>
      <c r="AN1975">
        <v>1.837763991401755E-2</v>
      </c>
      <c r="AO1975">
        <v>1.5961158148885171E-2</v>
      </c>
      <c r="AP1975">
        <v>1.4502593680541303E-2</v>
      </c>
      <c r="AQ1975">
        <v>1.3191149602934145E-2</v>
      </c>
      <c r="AR1975">
        <v>1.2703948934133159E-2</v>
      </c>
      <c r="AS1975">
        <v>1.2760001823776864E-2</v>
      </c>
      <c r="AT1975">
        <v>1.3159577450502256E-2</v>
      </c>
      <c r="AU1975">
        <v>1.1859972240230329E-2</v>
      </c>
      <c r="AV1975">
        <v>1.2770436631134773E-2</v>
      </c>
      <c r="AW1975">
        <v>1.279182901959507E-2</v>
      </c>
      <c r="AX1975">
        <v>1.3984034704361529E-2</v>
      </c>
      <c r="AY1975">
        <v>1.2239118278848543E-2</v>
      </c>
      <c r="AZ1975">
        <v>1.4138467437339533E-2</v>
      </c>
    </row>
    <row r="1976" spans="11:52" ht="14.4">
      <c r="K1976" t="s">
        <v>2883</v>
      </c>
      <c r="L1976" t="s">
        <v>2862</v>
      </c>
      <c r="M1976" t="s">
        <v>99</v>
      </c>
      <c r="N1976" t="s">
        <v>80</v>
      </c>
      <c r="O1976">
        <v>6.0355355832777839E-2</v>
      </c>
      <c r="P1976">
        <v>5.6803175091010134E-2</v>
      </c>
      <c r="Q1976">
        <v>5.5655786500359773E-2</v>
      </c>
      <c r="R1976">
        <v>5.5339251312083115E-2</v>
      </c>
      <c r="S1976">
        <v>4.9203433455883461E-2</v>
      </c>
      <c r="T1976">
        <v>3.9546654990911465E-2</v>
      </c>
      <c r="U1976">
        <v>3.9276756510641123E-2</v>
      </c>
      <c r="V1976">
        <v>3.732019763547554E-2</v>
      </c>
      <c r="W1976">
        <v>3.6328321687877203E-2</v>
      </c>
      <c r="X1976">
        <v>3.1768243596112959E-2</v>
      </c>
      <c r="Y1976">
        <v>2.9092155749626415E-2</v>
      </c>
      <c r="Z1976">
        <v>2.7247791041403381E-2</v>
      </c>
      <c r="AA1976">
        <v>2.5847997376838145E-2</v>
      </c>
      <c r="AB1976">
        <v>2.3464224297407511E-2</v>
      </c>
      <c r="AC1976">
        <v>1.8601092030876488E-2</v>
      </c>
      <c r="AD1976">
        <v>1.9105847437541484E-2</v>
      </c>
      <c r="AE1976">
        <v>1.6139864666388674E-2</v>
      </c>
      <c r="AF1976">
        <v>1.4186475304742263E-2</v>
      </c>
      <c r="AG1976">
        <v>2.1040099286075011E-2</v>
      </c>
      <c r="AH1976">
        <v>2.2899332160349964E-2</v>
      </c>
      <c r="AI1976">
        <v>2.165697922453132E-2</v>
      </c>
      <c r="AJ1976">
        <v>1.8892563494879656E-2</v>
      </c>
      <c r="AK1976">
        <v>1.7302110081350457E-2</v>
      </c>
      <c r="AL1976">
        <v>1.8308642554735775E-2</v>
      </c>
      <c r="AM1976">
        <v>1.8187144779319379E-2</v>
      </c>
      <c r="AN1976">
        <v>1.6355028256092044E-2</v>
      </c>
      <c r="AO1976">
        <v>1.8577201542012377E-2</v>
      </c>
      <c r="AP1976">
        <v>1.6981331764786761E-2</v>
      </c>
      <c r="AQ1976">
        <v>1.5804909297439832E-2</v>
      </c>
      <c r="AR1976">
        <v>6.249418889141321E-3</v>
      </c>
      <c r="AS1976">
        <v>6.112514447050397E-3</v>
      </c>
      <c r="AT1976">
        <v>5.7326097295806108E-3</v>
      </c>
      <c r="AU1976">
        <v>5.3064186503387319E-3</v>
      </c>
      <c r="AV1976">
        <v>4.7319626762606136E-3</v>
      </c>
      <c r="AW1976">
        <v>4.8085055570393056E-3</v>
      </c>
      <c r="AX1976">
        <v>4.6275866483707594E-3</v>
      </c>
      <c r="AY1976">
        <v>5.0960676990418523E-3</v>
      </c>
      <c r="AZ1976">
        <v>3.886324324185965E-3</v>
      </c>
    </row>
    <row r="1977" spans="11:52" ht="14.4">
      <c r="K1977" t="s">
        <v>2884</v>
      </c>
      <c r="L1977" t="s">
        <v>2862</v>
      </c>
      <c r="M1977" t="s">
        <v>26</v>
      </c>
      <c r="N1977" t="s">
        <v>80</v>
      </c>
      <c r="O1977" t="s">
        <v>6079</v>
      </c>
      <c r="P1977" t="s">
        <v>6079</v>
      </c>
      <c r="Q1977" t="s">
        <v>6079</v>
      </c>
      <c r="R1977" t="s">
        <v>6079</v>
      </c>
      <c r="S1977" t="s">
        <v>6079</v>
      </c>
      <c r="T1977">
        <v>6.199929362203891E-2</v>
      </c>
      <c r="U1977">
        <v>5.6090036051045837E-2</v>
      </c>
      <c r="V1977">
        <v>5.4253064409013965E-2</v>
      </c>
      <c r="W1977">
        <v>4.6354723477492601E-2</v>
      </c>
      <c r="X1977">
        <v>4.3926423750990991E-2</v>
      </c>
      <c r="Y1977">
        <v>4.2184122460325726E-2</v>
      </c>
      <c r="Z1977">
        <v>3.9414775740890313E-2</v>
      </c>
      <c r="AA1977">
        <v>3.6461219348215376E-2</v>
      </c>
      <c r="AB1977">
        <v>3.5217924051130264E-2</v>
      </c>
      <c r="AC1977">
        <v>3.6885220006791911E-2</v>
      </c>
      <c r="AD1977">
        <v>3.8128049615979466E-2</v>
      </c>
      <c r="AE1977">
        <v>3.4005236412676013E-2</v>
      </c>
      <c r="AF1977">
        <v>3.0368667662849225E-2</v>
      </c>
      <c r="AG1977">
        <v>3.0816174340424905E-2</v>
      </c>
      <c r="AH1977">
        <v>2.9873112982847855E-2</v>
      </c>
      <c r="AI1977">
        <v>3.0312771950652038E-2</v>
      </c>
      <c r="AJ1977">
        <v>3.0327779140189807E-2</v>
      </c>
      <c r="AK1977">
        <v>3.0741875024788413E-2</v>
      </c>
      <c r="AL1977">
        <v>3.4950384380204036E-2</v>
      </c>
      <c r="AM1977">
        <v>3.2858980080834849E-2</v>
      </c>
      <c r="AN1977">
        <v>3.461771773924166E-2</v>
      </c>
      <c r="AO1977">
        <v>3.4189976117937365E-2</v>
      </c>
      <c r="AP1977">
        <v>3.2399680039993738E-2</v>
      </c>
      <c r="AQ1977">
        <v>3.1902272898644231E-2</v>
      </c>
      <c r="AR1977">
        <v>3.1118361460309881E-2</v>
      </c>
      <c r="AS1977">
        <v>3.1699698318850771E-2</v>
      </c>
      <c r="AT1977">
        <v>2.6804931199365785E-2</v>
      </c>
      <c r="AU1977">
        <v>2.3153197571214028E-2</v>
      </c>
      <c r="AV1977">
        <v>2.2174992423393783E-2</v>
      </c>
      <c r="AW1977">
        <v>2.4248627091720279E-2</v>
      </c>
      <c r="AX1977">
        <v>2.2743563981313976E-2</v>
      </c>
      <c r="AY1977">
        <v>2.360796477069103E-2</v>
      </c>
      <c r="AZ1977">
        <v>2.1572262416449481E-2</v>
      </c>
    </row>
    <row r="1978" spans="11:52" ht="14.4">
      <c r="K1978" t="s">
        <v>2885</v>
      </c>
      <c r="L1978" t="s">
        <v>2862</v>
      </c>
      <c r="M1978" t="s">
        <v>27</v>
      </c>
      <c r="N1978" t="s">
        <v>80</v>
      </c>
      <c r="O1978">
        <v>3.1373437699941206E-2</v>
      </c>
      <c r="P1978">
        <v>3.2991862423982582E-2</v>
      </c>
      <c r="Q1978">
        <v>3.1852858686903691E-2</v>
      </c>
      <c r="R1978">
        <v>2.9302237700789061E-2</v>
      </c>
      <c r="S1978">
        <v>2.7649300707547599E-2</v>
      </c>
      <c r="T1978">
        <v>2.7957782575196707E-2</v>
      </c>
      <c r="U1978">
        <v>2.650595960627589E-2</v>
      </c>
      <c r="V1978">
        <v>2.683206154700778E-2</v>
      </c>
      <c r="W1978">
        <v>2.5731621894447301E-2</v>
      </c>
      <c r="X1978">
        <v>2.536394184118921E-2</v>
      </c>
      <c r="Y1978">
        <v>2.3864171411255471E-2</v>
      </c>
      <c r="Z1978">
        <v>2.4937275729426504E-2</v>
      </c>
      <c r="AA1978">
        <v>2.3826323398147289E-2</v>
      </c>
      <c r="AB1978">
        <v>2.3708207284148748E-2</v>
      </c>
      <c r="AC1978">
        <v>2.2635987102284798E-2</v>
      </c>
      <c r="AD1978">
        <v>2.1751281683864771E-2</v>
      </c>
      <c r="AE1978">
        <v>2.0488953547635778E-2</v>
      </c>
      <c r="AF1978">
        <v>2.0408186058656883E-2</v>
      </c>
      <c r="AG1978">
        <v>2.0095351845375843E-2</v>
      </c>
      <c r="AH1978">
        <v>1.940480970139442E-2</v>
      </c>
      <c r="AI1978">
        <v>1.9675653268260849E-2</v>
      </c>
      <c r="AJ1978">
        <v>1.9543359253928184E-2</v>
      </c>
      <c r="AK1978">
        <v>1.9434810140114157E-2</v>
      </c>
      <c r="AL1978">
        <v>1.984188735128117E-2</v>
      </c>
      <c r="AM1978">
        <v>1.9245566635116122E-2</v>
      </c>
      <c r="AN1978">
        <v>1.9872100946917128E-2</v>
      </c>
      <c r="AO1978">
        <v>1.8276842801239951E-2</v>
      </c>
      <c r="AP1978">
        <v>1.7103084427730994E-2</v>
      </c>
      <c r="AQ1978">
        <v>1.5699733310406139E-2</v>
      </c>
      <c r="AR1978">
        <v>1.5062898540566257E-2</v>
      </c>
      <c r="AS1978">
        <v>1.3526697619373805E-2</v>
      </c>
      <c r="AT1978">
        <v>1.3214286217958495E-2</v>
      </c>
      <c r="AU1978">
        <v>1.2219089877130569E-2</v>
      </c>
      <c r="AV1978">
        <v>1.3948391339922058E-2</v>
      </c>
      <c r="AW1978">
        <v>1.299647537959344E-2</v>
      </c>
      <c r="AX1978">
        <v>1.3407483948089716E-2</v>
      </c>
      <c r="AY1978">
        <v>1.36661658147225E-2</v>
      </c>
      <c r="AZ1978">
        <v>1.4037266347701033E-2</v>
      </c>
    </row>
    <row r="1979" spans="11:52" ht="14.4">
      <c r="K1979" t="s">
        <v>2886</v>
      </c>
      <c r="L1979" t="s">
        <v>2862</v>
      </c>
      <c r="M1979" t="s">
        <v>28</v>
      </c>
      <c r="N1979" t="s">
        <v>80</v>
      </c>
      <c r="P1979">
        <v>1.5651789157664811E-2</v>
      </c>
      <c r="Q1979">
        <v>1.3930929598274787E-2</v>
      </c>
      <c r="R1979">
        <v>1.320055562563527E-2</v>
      </c>
      <c r="S1979">
        <v>1.3174018001536055E-2</v>
      </c>
      <c r="T1979">
        <v>1.3885637586236297E-2</v>
      </c>
      <c r="U1979">
        <v>1.4139753442985934E-2</v>
      </c>
      <c r="V1979">
        <v>1.681615971770992E-2</v>
      </c>
      <c r="W1979">
        <v>1.6737336127999495E-2</v>
      </c>
      <c r="X1979">
        <v>1.86209165923562E-2</v>
      </c>
      <c r="Y1979">
        <v>1.7991445697002621E-2</v>
      </c>
      <c r="Z1979">
        <v>1.8182315378245193E-2</v>
      </c>
      <c r="AA1979">
        <v>1.6303872050645086E-2</v>
      </c>
      <c r="AB1979">
        <v>1.7673385716082814E-2</v>
      </c>
      <c r="AC1979">
        <v>1.2086059001090992E-2</v>
      </c>
      <c r="AD1979">
        <v>1.2679717139925868E-2</v>
      </c>
      <c r="AE1979">
        <v>1.4970654218609648E-2</v>
      </c>
      <c r="AF1979">
        <v>1.4549712530255268E-2</v>
      </c>
      <c r="AG1979">
        <v>1.3301204210132552E-2</v>
      </c>
      <c r="AH1979">
        <v>1.2007249915871879E-2</v>
      </c>
      <c r="AI1979">
        <v>1.3139703262731256E-2</v>
      </c>
      <c r="AJ1979">
        <v>1.2501583922349816E-2</v>
      </c>
      <c r="AK1979">
        <v>1.4944029812592494E-2</v>
      </c>
      <c r="AL1979">
        <v>1.6913083455584912E-2</v>
      </c>
      <c r="AM1979">
        <v>1.7035199448558198E-2</v>
      </c>
      <c r="AN1979">
        <v>1.565457558000968E-2</v>
      </c>
      <c r="AO1979">
        <v>1.5560697885813766E-2</v>
      </c>
      <c r="AP1979" t="s">
        <v>6079</v>
      </c>
      <c r="AQ1979" t="s">
        <v>6079</v>
      </c>
      <c r="AR1979" t="s">
        <v>6079</v>
      </c>
      <c r="AS1979" t="s">
        <v>6079</v>
      </c>
      <c r="AT1979">
        <v>1.2350494453666507E-2</v>
      </c>
      <c r="AU1979">
        <v>1.08511763761617E-2</v>
      </c>
      <c r="AV1979">
        <v>1.1694523153394016E-2</v>
      </c>
      <c r="AW1979">
        <v>9.6348605142879233E-3</v>
      </c>
      <c r="AX1979">
        <v>9.6341917038664116E-3</v>
      </c>
      <c r="AY1979">
        <v>8.9752075423073455E-3</v>
      </c>
      <c r="AZ1979">
        <v>1.047734274415516E-2</v>
      </c>
    </row>
    <row r="1980" spans="11:52" ht="14.4">
      <c r="K1980" t="s">
        <v>2887</v>
      </c>
      <c r="L1980" t="s">
        <v>2862</v>
      </c>
      <c r="M1980" t="s">
        <v>29</v>
      </c>
      <c r="N1980" t="s">
        <v>80</v>
      </c>
      <c r="O1980">
        <v>7.1439239954363035E-2</v>
      </c>
      <c r="P1980">
        <v>7.2534363280383735E-2</v>
      </c>
      <c r="Q1980">
        <v>6.8843893563206554E-2</v>
      </c>
      <c r="R1980">
        <v>6.8392363297455711E-2</v>
      </c>
      <c r="S1980">
        <v>7.2693641468643058E-2</v>
      </c>
      <c r="T1980">
        <v>6.7503511642347011E-2</v>
      </c>
      <c r="U1980">
        <v>6.8965357064413452E-2</v>
      </c>
      <c r="V1980">
        <v>6.7596188218120787E-2</v>
      </c>
      <c r="W1980">
        <v>6.5117536408413321E-2</v>
      </c>
      <c r="X1980">
        <v>6.1048082982703894E-2</v>
      </c>
      <c r="Y1980">
        <v>6.1894291788155906E-2</v>
      </c>
      <c r="Z1980">
        <v>5.9851079301956656E-2</v>
      </c>
      <c r="AA1980">
        <v>5.9923708917518179E-2</v>
      </c>
      <c r="AB1980">
        <v>5.764399791445924E-2</v>
      </c>
      <c r="AC1980">
        <v>6.8349727125473173E-2</v>
      </c>
      <c r="AD1980">
        <v>5.6119711241057024E-2</v>
      </c>
      <c r="AE1980">
        <v>5.3230791916996562E-2</v>
      </c>
      <c r="AF1980">
        <v>4.9312103718617634E-2</v>
      </c>
      <c r="AG1980">
        <v>4.987447280679564E-2</v>
      </c>
      <c r="AH1980">
        <v>4.8398253447953267E-2</v>
      </c>
      <c r="AI1980">
        <v>4.8303890677311334E-2</v>
      </c>
      <c r="AJ1980">
        <v>4.7578454735969881E-2</v>
      </c>
      <c r="AK1980">
        <v>4.7963878390335626E-2</v>
      </c>
      <c r="AL1980">
        <v>4.8920267063366663E-2</v>
      </c>
      <c r="AM1980">
        <v>4.993889757303991E-2</v>
      </c>
      <c r="AN1980">
        <v>5.0508682991100486E-2</v>
      </c>
      <c r="AO1980">
        <v>5.2848253924360107E-2</v>
      </c>
      <c r="AP1980">
        <v>5.2084296325574646E-2</v>
      </c>
      <c r="AQ1980">
        <v>5.0108088970825845E-2</v>
      </c>
      <c r="AR1980">
        <v>4.4822818248866171E-2</v>
      </c>
      <c r="AS1980">
        <v>4.4236539748626909E-2</v>
      </c>
      <c r="AT1980">
        <v>4.2875251279125962E-2</v>
      </c>
      <c r="AU1980">
        <v>4.2304614196659006E-2</v>
      </c>
      <c r="AV1980">
        <v>4.4269495587406942E-2</v>
      </c>
      <c r="AW1980">
        <v>4.3738440528788551E-2</v>
      </c>
      <c r="AX1980">
        <v>4.4300298524130761E-2</v>
      </c>
      <c r="AY1980">
        <v>4.4104539352017941E-2</v>
      </c>
      <c r="AZ1980">
        <v>4.279195980681081E-2</v>
      </c>
    </row>
    <row r="1981" spans="11:52" ht="14.4">
      <c r="K1981" t="s">
        <v>2888</v>
      </c>
      <c r="L1981" t="s">
        <v>2862</v>
      </c>
      <c r="M1981" t="s">
        <v>30</v>
      </c>
      <c r="N1981" t="s">
        <v>80</v>
      </c>
      <c r="O1981">
        <v>0.16979485313348239</v>
      </c>
      <c r="P1981">
        <v>0.18005296411906016</v>
      </c>
      <c r="Q1981">
        <v>0.18208732706806732</v>
      </c>
      <c r="R1981">
        <v>0.18147286091466028</v>
      </c>
      <c r="S1981">
        <v>0.18847675056931168</v>
      </c>
      <c r="T1981">
        <v>0.19573057307903269</v>
      </c>
      <c r="U1981">
        <v>0.198401800548034</v>
      </c>
      <c r="V1981">
        <v>0.20074110749463189</v>
      </c>
      <c r="W1981">
        <v>0.19802424868515425</v>
      </c>
      <c r="X1981">
        <v>0.19464045404034269</v>
      </c>
      <c r="Y1981">
        <v>0.18407533633818837</v>
      </c>
      <c r="Z1981">
        <v>0.1747146472839945</v>
      </c>
      <c r="AA1981">
        <v>0.16559798373406109</v>
      </c>
      <c r="AB1981">
        <v>0.15237865090944341</v>
      </c>
      <c r="AC1981">
        <v>0.13556676461767908</v>
      </c>
      <c r="AD1981">
        <v>0.12438355040309096</v>
      </c>
      <c r="AE1981">
        <v>0.11995761392118004</v>
      </c>
      <c r="AF1981">
        <v>0.1011725544014484</v>
      </c>
      <c r="AG1981">
        <v>9.578122576638462E-2</v>
      </c>
      <c r="AH1981">
        <v>8.9486907313478831E-2</v>
      </c>
      <c r="AI1981">
        <v>8.2993732398466108E-2</v>
      </c>
      <c r="AJ1981">
        <v>6.4909807662132016E-2</v>
      </c>
      <c r="AK1981">
        <v>6.1532878098410779E-2</v>
      </c>
      <c r="AL1981">
        <v>5.7210694303601942E-2</v>
      </c>
      <c r="AM1981">
        <v>5.4555871155432187E-2</v>
      </c>
      <c r="AN1981">
        <v>4.9028092898636209E-2</v>
      </c>
      <c r="AO1981">
        <v>4.5008544510459096E-2</v>
      </c>
      <c r="AP1981">
        <v>4.2414973993900845E-2</v>
      </c>
      <c r="AQ1981">
        <v>3.8786316804624507E-2</v>
      </c>
      <c r="AR1981">
        <v>3.5943647392250609E-2</v>
      </c>
      <c r="AS1981">
        <v>3.5089080522789605E-2</v>
      </c>
      <c r="AT1981">
        <v>3.299161030072998E-2</v>
      </c>
      <c r="AU1981">
        <v>3.1334324814915479E-2</v>
      </c>
      <c r="AV1981">
        <v>2.9791830876606421E-2</v>
      </c>
      <c r="AW1981">
        <v>3.0689701554485173E-2</v>
      </c>
      <c r="AX1981">
        <v>3.0284079093492556E-2</v>
      </c>
      <c r="AY1981">
        <v>2.7578088708160749E-2</v>
      </c>
      <c r="AZ1981">
        <v>2.4817803418182863E-2</v>
      </c>
    </row>
    <row r="1982" spans="11:52" ht="14.4">
      <c r="K1982" t="s">
        <v>2889</v>
      </c>
      <c r="L1982" t="s">
        <v>2862</v>
      </c>
      <c r="M1982" t="s">
        <v>100</v>
      </c>
      <c r="N1982" t="s">
        <v>80</v>
      </c>
      <c r="O1982">
        <v>0.23896844071472045</v>
      </c>
      <c r="P1982">
        <v>0.22238912028769081</v>
      </c>
      <c r="Q1982">
        <v>0.21193685581340721</v>
      </c>
      <c r="R1982">
        <v>0.16744578284661563</v>
      </c>
      <c r="S1982">
        <v>0.16137164125951076</v>
      </c>
      <c r="T1982">
        <v>0.14623661300280708</v>
      </c>
      <c r="U1982">
        <v>0.14477999751262327</v>
      </c>
      <c r="V1982">
        <v>0.12138335178467216</v>
      </c>
      <c r="W1982">
        <v>0.10666647643428331</v>
      </c>
      <c r="X1982">
        <v>0.10089882386438244</v>
      </c>
      <c r="Y1982">
        <v>9.8658870239360485E-2</v>
      </c>
      <c r="Z1982">
        <v>8.9385605448263322E-2</v>
      </c>
      <c r="AA1982">
        <v>8.3607539450486545E-2</v>
      </c>
      <c r="AB1982">
        <v>6.5464838524068258E-2</v>
      </c>
      <c r="AC1982">
        <v>6.2641594686334484E-2</v>
      </c>
      <c r="AD1982">
        <v>6.0086359378733904E-2</v>
      </c>
      <c r="AE1982">
        <v>5.9970218689124465E-2</v>
      </c>
      <c r="AF1982">
        <v>5.3137950381997458E-2</v>
      </c>
      <c r="AG1982">
        <v>5.2415835321923898E-2</v>
      </c>
      <c r="AH1982">
        <v>4.8788258851972237E-2</v>
      </c>
      <c r="AI1982">
        <v>4.6843305566594731E-2</v>
      </c>
      <c r="AJ1982">
        <v>4.1185913088160366E-2</v>
      </c>
      <c r="AK1982">
        <v>3.8799386476345343E-2</v>
      </c>
      <c r="AL1982">
        <v>4.2215881223969055E-2</v>
      </c>
      <c r="AM1982">
        <v>3.8826785971279261E-2</v>
      </c>
      <c r="AN1982">
        <v>3.7439175398930082E-2</v>
      </c>
      <c r="AO1982">
        <v>3.9075925175188979E-2</v>
      </c>
      <c r="AP1982">
        <v>3.8338014855532926E-2</v>
      </c>
      <c r="AQ1982">
        <v>3.7521934409493446E-2</v>
      </c>
      <c r="AR1982">
        <v>3.2284254352046009E-2</v>
      </c>
      <c r="AS1982">
        <v>3.218454098864354E-2</v>
      </c>
      <c r="AT1982">
        <v>2.9386298188665748E-2</v>
      </c>
      <c r="AU1982">
        <v>2.781902398767051E-2</v>
      </c>
      <c r="AV1982">
        <v>2.7170477726577727E-2</v>
      </c>
      <c r="AW1982">
        <v>2.7346181977701649E-2</v>
      </c>
      <c r="AX1982">
        <v>2.4836663939308799E-2</v>
      </c>
      <c r="AY1982">
        <v>2.4187373933057789E-2</v>
      </c>
      <c r="AZ1982">
        <v>2.3222086180312365E-2</v>
      </c>
    </row>
    <row r="1983" spans="11:52" ht="14.4">
      <c r="K1983" t="s">
        <v>2890</v>
      </c>
      <c r="L1983" t="s">
        <v>2862</v>
      </c>
      <c r="M1983" t="s">
        <v>31</v>
      </c>
      <c r="N1983" t="s">
        <v>80</v>
      </c>
      <c r="O1983">
        <v>1.2576712212240684E-2</v>
      </c>
      <c r="P1983">
        <v>1.1812888796423121E-2</v>
      </c>
      <c r="Q1983">
        <v>1.1339754350833394E-2</v>
      </c>
      <c r="R1983">
        <v>1.0869521059420122E-2</v>
      </c>
      <c r="S1983">
        <v>1.0007338629112931E-2</v>
      </c>
      <c r="T1983">
        <v>1.1190546601750902E-2</v>
      </c>
      <c r="U1983">
        <v>1.0469106877070188E-2</v>
      </c>
      <c r="V1983">
        <v>1.0299716177518249E-2</v>
      </c>
      <c r="W1983">
        <v>9.5978972078574077E-3</v>
      </c>
      <c r="X1983">
        <v>9.793674596097382E-3</v>
      </c>
      <c r="Y1983">
        <v>8.3291044373834493E-3</v>
      </c>
      <c r="Z1983">
        <v>9.3936133155948925E-3</v>
      </c>
      <c r="AA1983">
        <v>9.3416596148909008E-3</v>
      </c>
      <c r="AB1983">
        <v>1.0289730316771818E-2</v>
      </c>
      <c r="AC1983">
        <v>9.8955302079005939E-3</v>
      </c>
      <c r="AD1983">
        <v>9.6366687651962841E-3</v>
      </c>
      <c r="AE1983">
        <v>8.9389775860085254E-3</v>
      </c>
      <c r="AF1983">
        <v>4.5084405301146048E-3</v>
      </c>
      <c r="AG1983">
        <v>4.5234513631673447E-3</v>
      </c>
      <c r="AH1983">
        <v>4.9778720980850795E-3</v>
      </c>
      <c r="AI1983">
        <v>5.0763420892280565E-3</v>
      </c>
      <c r="AJ1983">
        <v>5.2979024419012172E-3</v>
      </c>
      <c r="AK1983">
        <v>4.8405379356258136E-3</v>
      </c>
      <c r="AL1983">
        <v>4.9632107178247771E-3</v>
      </c>
      <c r="AM1983">
        <v>4.903309307860257E-3</v>
      </c>
      <c r="AN1983">
        <v>4.6413348555238996E-3</v>
      </c>
      <c r="AO1983">
        <v>3.9446404934333993E-3</v>
      </c>
      <c r="AP1983">
        <v>3.5332102041512703E-3</v>
      </c>
      <c r="AQ1983">
        <v>3.3345401303247419E-3</v>
      </c>
      <c r="AR1983">
        <v>3.1802968389051489E-3</v>
      </c>
      <c r="AS1983">
        <v>2.6074705820829571E-3</v>
      </c>
      <c r="AT1983">
        <v>2.5330651893811199E-3</v>
      </c>
      <c r="AU1983">
        <v>2.4741509992570344E-3</v>
      </c>
      <c r="AV1983">
        <v>2.333474325586555E-3</v>
      </c>
      <c r="AW1983">
        <v>2.34647691725497E-3</v>
      </c>
      <c r="AX1983">
        <v>2.3590846528948298E-3</v>
      </c>
      <c r="AY1983">
        <v>2.6045147945155012E-3</v>
      </c>
      <c r="AZ1983">
        <v>3.0477264345802253E-3</v>
      </c>
    </row>
    <row r="1984" spans="11:52" ht="14.4">
      <c r="K1984" t="s">
        <v>2891</v>
      </c>
      <c r="L1984" t="s">
        <v>2862</v>
      </c>
      <c r="M1984" t="s">
        <v>32</v>
      </c>
      <c r="N1984" t="s">
        <v>80</v>
      </c>
      <c r="O1984" t="s">
        <v>6079</v>
      </c>
      <c r="P1984" t="s">
        <v>6079</v>
      </c>
      <c r="Q1984" t="s">
        <v>6079</v>
      </c>
      <c r="R1984" t="s">
        <v>6079</v>
      </c>
      <c r="S1984" t="s">
        <v>6079</v>
      </c>
      <c r="T1984">
        <v>0.21519342224630589</v>
      </c>
      <c r="U1984">
        <v>0.19694932983215949</v>
      </c>
      <c r="V1984">
        <v>0.19211791751281965</v>
      </c>
      <c r="W1984">
        <v>0.16332672810552443</v>
      </c>
      <c r="X1984">
        <v>0.14411775563234588</v>
      </c>
      <c r="Y1984">
        <v>0.13534553871674437</v>
      </c>
      <c r="Z1984">
        <v>0.13332611456110205</v>
      </c>
      <c r="AA1984">
        <v>0.12630090985773756</v>
      </c>
      <c r="AB1984">
        <v>0.1046290764727538</v>
      </c>
      <c r="AC1984">
        <v>9.250544692579464E-2</v>
      </c>
      <c r="AD1984">
        <v>8.5421019420716796E-2</v>
      </c>
      <c r="AE1984">
        <v>7.9319568393266829E-2</v>
      </c>
      <c r="AF1984">
        <v>7.0703298026287581E-2</v>
      </c>
      <c r="AG1984">
        <v>6.311344650518802E-2</v>
      </c>
      <c r="AH1984">
        <v>5.255365750952503E-2</v>
      </c>
      <c r="AI1984">
        <v>4.6573179645566287E-2</v>
      </c>
      <c r="AJ1984">
        <v>3.7026209273016163E-2</v>
      </c>
      <c r="AK1984">
        <v>3.4707504952647295E-2</v>
      </c>
      <c r="AL1984">
        <v>3.2499893015374363E-2</v>
      </c>
      <c r="AM1984">
        <v>3.1873920632921479E-2</v>
      </c>
      <c r="AN1984">
        <v>3.1844542525970909E-2</v>
      </c>
      <c r="AO1984">
        <v>3.197264212049785E-2</v>
      </c>
      <c r="AP1984">
        <v>2.6478430805761417E-2</v>
      </c>
      <c r="AQ1984">
        <v>2.3953980327624778E-2</v>
      </c>
      <c r="AR1984">
        <v>2.2067341352571473E-2</v>
      </c>
      <c r="AS1984">
        <v>2.182010522054386E-2</v>
      </c>
      <c r="AT1984">
        <v>2.1800755387838482E-2</v>
      </c>
      <c r="AU1984">
        <v>2.0179085483236821E-2</v>
      </c>
      <c r="AV1984">
        <v>1.7854988698579755E-2</v>
      </c>
      <c r="AW1984">
        <v>1.5861336598012699E-2</v>
      </c>
      <c r="AX1984">
        <v>1.5701149878299677E-2</v>
      </c>
      <c r="AY1984">
        <v>1.5346993945282557E-2</v>
      </c>
      <c r="AZ1984">
        <v>1.6386344913121176E-2</v>
      </c>
    </row>
    <row r="1985" spans="11:52" ht="14.4">
      <c r="K1985" t="s">
        <v>2892</v>
      </c>
      <c r="L1985" t="s">
        <v>2862</v>
      </c>
      <c r="M1985" t="s">
        <v>93</v>
      </c>
      <c r="N1985" t="s">
        <v>80</v>
      </c>
      <c r="O1985">
        <v>5.7124220048067435E-2</v>
      </c>
      <c r="P1985">
        <v>5.443179030340118E-2</v>
      </c>
      <c r="Q1985">
        <v>5.4740717303329696E-2</v>
      </c>
      <c r="R1985">
        <v>5.4058744827701663E-2</v>
      </c>
      <c r="S1985">
        <v>5.2116872028561259E-2</v>
      </c>
      <c r="T1985">
        <v>5.2085656276400938E-2</v>
      </c>
      <c r="U1985">
        <v>4.9590250223885357E-2</v>
      </c>
      <c r="V1985">
        <v>4.7894181103180389E-2</v>
      </c>
      <c r="W1985">
        <v>4.5948490138844278E-2</v>
      </c>
      <c r="X1985">
        <v>4.2466506629447856E-2</v>
      </c>
      <c r="Y1985">
        <v>4.0830730612719517E-2</v>
      </c>
      <c r="Z1985">
        <v>3.7925395554814327E-2</v>
      </c>
      <c r="AA1985">
        <v>3.5828319038708457E-2</v>
      </c>
      <c r="AB1985">
        <v>3.3799616158781756E-2</v>
      </c>
      <c r="AC1985">
        <v>3.2828240270975965E-2</v>
      </c>
      <c r="AD1985">
        <v>3.0615595409638804E-2</v>
      </c>
      <c r="AE1985">
        <v>2.9871790182280741E-2</v>
      </c>
      <c r="AF1985">
        <v>2.8051175587431268E-2</v>
      </c>
      <c r="AG1985">
        <v>2.7050950767106154E-2</v>
      </c>
      <c r="AH1985">
        <v>2.6200595164502585E-2</v>
      </c>
      <c r="AI1985">
        <v>2.6358515769265334E-2</v>
      </c>
      <c r="AJ1985">
        <v>2.5802813311167447E-2</v>
      </c>
      <c r="AK1985">
        <v>2.5557189482317267E-2</v>
      </c>
      <c r="AL1985">
        <v>2.4888298029745775E-2</v>
      </c>
      <c r="AM1985">
        <v>2.3087438428110847E-2</v>
      </c>
      <c r="AN1985">
        <v>2.1505129666616909E-2</v>
      </c>
      <c r="AO1985">
        <v>1.9773507452600859E-2</v>
      </c>
      <c r="AP1985">
        <v>1.8410617024314065E-2</v>
      </c>
      <c r="AQ1985">
        <v>1.6863342267021832E-2</v>
      </c>
      <c r="AR1985">
        <v>1.58391462275227E-2</v>
      </c>
      <c r="AS1985">
        <v>1.5811176268123464E-2</v>
      </c>
      <c r="AT1985">
        <v>1.5373875253322697E-2</v>
      </c>
      <c r="AU1985">
        <v>1.4967099958455301E-2</v>
      </c>
      <c r="AV1985">
        <v>1.4488930349761347E-2</v>
      </c>
      <c r="AW1985">
        <v>1.4426194340313747E-2</v>
      </c>
      <c r="AX1985">
        <v>1.6084265264965147E-2</v>
      </c>
      <c r="AY1985">
        <v>1.6810955599876162E-2</v>
      </c>
      <c r="AZ1985">
        <v>1.5961005531316054E-2</v>
      </c>
    </row>
    <row r="1986" spans="11:52" ht="14.4">
      <c r="K1986" t="s">
        <v>2893</v>
      </c>
      <c r="L1986" t="s">
        <v>2894</v>
      </c>
      <c r="M1986" t="s">
        <v>13</v>
      </c>
      <c r="N1986" t="s">
        <v>80</v>
      </c>
      <c r="AG1986">
        <v>3.2111980698759174E-2</v>
      </c>
      <c r="AH1986">
        <v>3.0751766250076761E-2</v>
      </c>
      <c r="AI1986">
        <v>2.9439614960864835E-2</v>
      </c>
      <c r="AJ1986">
        <v>2.8324179596358249E-2</v>
      </c>
      <c r="AK1986">
        <v>2.7661950552159836E-2</v>
      </c>
      <c r="AL1986">
        <v>2.8019974708484063E-2</v>
      </c>
      <c r="AM1986">
        <v>2.7101850367538007E-2</v>
      </c>
      <c r="AN1986">
        <v>2.7090835505343649E-2</v>
      </c>
      <c r="AO1986">
        <v>2.7204813487378677E-2</v>
      </c>
      <c r="AP1986">
        <v>2.6342343606786361E-2</v>
      </c>
      <c r="AQ1986">
        <v>2.5149780179110726E-2</v>
      </c>
      <c r="AR1986">
        <v>2.4017308948884056E-2</v>
      </c>
      <c r="AS1986">
        <v>2.3408765164483782E-2</v>
      </c>
      <c r="AT1986">
        <v>2.2857397913331343E-2</v>
      </c>
      <c r="AU1986">
        <v>2.2839334537414865E-2</v>
      </c>
      <c r="AV1986">
        <v>2.1620238857316641E-2</v>
      </c>
      <c r="AW1986">
        <v>2.2052703197097921E-2</v>
      </c>
      <c r="AX1986">
        <v>2.2034507768636653E-2</v>
      </c>
      <c r="AY1986">
        <v>2.2581952600551226E-2</v>
      </c>
      <c r="AZ1986">
        <v>2.2908083501368533E-2</v>
      </c>
    </row>
    <row r="1987" spans="11:52" ht="14.4">
      <c r="K1987" t="s">
        <v>2895</v>
      </c>
      <c r="L1987" t="s">
        <v>2894</v>
      </c>
      <c r="M1987" t="s">
        <v>14</v>
      </c>
      <c r="N1987" t="s">
        <v>80</v>
      </c>
      <c r="AG1987">
        <v>2.2466746893413683E-2</v>
      </c>
      <c r="AH1987">
        <v>2.0480615582821531E-2</v>
      </c>
      <c r="AI1987">
        <v>1.9533837979041044E-2</v>
      </c>
      <c r="AJ1987">
        <v>1.9150350806000745E-2</v>
      </c>
      <c r="AK1987">
        <v>2.0271107465310644E-2</v>
      </c>
      <c r="AL1987">
        <v>2.031470272276396E-2</v>
      </c>
      <c r="AM1987">
        <v>1.9613463024401069E-2</v>
      </c>
      <c r="AN1987">
        <v>1.9503701467267421E-2</v>
      </c>
      <c r="AO1987">
        <v>1.9484218045229925E-2</v>
      </c>
      <c r="AP1987">
        <v>1.8314707436197543E-2</v>
      </c>
      <c r="AQ1987">
        <v>1.3925388004858322E-2</v>
      </c>
      <c r="AR1987">
        <v>1.2683372833754153E-2</v>
      </c>
      <c r="AS1987">
        <v>1.1985542364784055E-2</v>
      </c>
      <c r="AT1987">
        <v>1.1291301401932619E-2</v>
      </c>
      <c r="AU1987">
        <v>1.110192006029713E-2</v>
      </c>
      <c r="AV1987">
        <v>1.158980068580483E-2</v>
      </c>
      <c r="AW1987">
        <v>8.7518967982271583E-3</v>
      </c>
      <c r="AX1987">
        <v>8.7580609500959479E-3</v>
      </c>
      <c r="AY1987">
        <v>8.9923529407175025E-3</v>
      </c>
      <c r="AZ1987">
        <v>9.0670826868896742E-3</v>
      </c>
    </row>
    <row r="1988" spans="11:52" ht="14.4">
      <c r="K1988" t="s">
        <v>2896</v>
      </c>
      <c r="L1988" t="s">
        <v>2894</v>
      </c>
      <c r="M1988" t="s">
        <v>92</v>
      </c>
      <c r="N1988" t="s">
        <v>80</v>
      </c>
      <c r="AG1988">
        <v>9.4218636578153311E-2</v>
      </c>
      <c r="AH1988">
        <v>8.1773429025971289E-2</v>
      </c>
      <c r="AI1988">
        <v>7.9422328082021723E-2</v>
      </c>
      <c r="AJ1988">
        <v>7.4471997659950342E-2</v>
      </c>
      <c r="AK1988">
        <v>7.4381415582688071E-2</v>
      </c>
      <c r="AL1988">
        <v>8.2132741514639493E-2</v>
      </c>
      <c r="AM1988">
        <v>8.0622512289149753E-2</v>
      </c>
      <c r="AN1988">
        <v>8.200353420356378E-2</v>
      </c>
      <c r="AO1988">
        <v>8.1852624687119221E-2</v>
      </c>
      <c r="AP1988">
        <v>7.692554533859329E-2</v>
      </c>
      <c r="AQ1988">
        <v>7.3123228274960497E-2</v>
      </c>
      <c r="AR1988">
        <v>6.4808323923665714E-2</v>
      </c>
      <c r="AS1988">
        <v>6.2031400374328138E-2</v>
      </c>
      <c r="AT1988">
        <v>5.6849827515135426E-2</v>
      </c>
      <c r="AU1988">
        <v>5.3836895284957074E-2</v>
      </c>
      <c r="AV1988">
        <v>3.7001878039905248E-2</v>
      </c>
      <c r="AW1988">
        <v>3.5042511144363575E-2</v>
      </c>
      <c r="AX1988">
        <v>3.3017156814539955E-2</v>
      </c>
      <c r="AY1988">
        <v>3.0997167515397678E-2</v>
      </c>
      <c r="AZ1988">
        <v>2.6190278590327215E-2</v>
      </c>
    </row>
    <row r="1989" spans="11:52" ht="14.4">
      <c r="K1989" t="s">
        <v>2897</v>
      </c>
      <c r="L1989" t="s">
        <v>2894</v>
      </c>
      <c r="M1989" t="s">
        <v>15</v>
      </c>
      <c r="N1989" t="s">
        <v>80</v>
      </c>
      <c r="AE1989" t="s">
        <v>6079</v>
      </c>
      <c r="AF1989" t="s">
        <v>6079</v>
      </c>
      <c r="AG1989">
        <v>0.34860291170770574</v>
      </c>
      <c r="AH1989">
        <v>0.34020117173786346</v>
      </c>
      <c r="AI1989">
        <v>0.3350754454481838</v>
      </c>
      <c r="AJ1989">
        <v>0.32099059253448287</v>
      </c>
      <c r="AK1989">
        <v>0.31904797015235481</v>
      </c>
      <c r="AL1989">
        <v>0.25436705676744115</v>
      </c>
      <c r="AM1989">
        <v>0.23884952113032679</v>
      </c>
      <c r="AN1989">
        <v>0.20194245541326789</v>
      </c>
      <c r="AO1989">
        <v>0.2019372745654307</v>
      </c>
      <c r="AP1989">
        <v>0.19521471651985997</v>
      </c>
      <c r="AQ1989">
        <v>0.14976941914667449</v>
      </c>
      <c r="AR1989">
        <v>0.11327727254488353</v>
      </c>
      <c r="AS1989">
        <v>0.10549646516931856</v>
      </c>
      <c r="AT1989">
        <v>0.10021447917044957</v>
      </c>
      <c r="AU1989">
        <v>9.2565335969552909E-2</v>
      </c>
      <c r="AV1989">
        <v>8.9723416163322967E-2</v>
      </c>
      <c r="AW1989">
        <v>8.5772017911574822E-2</v>
      </c>
      <c r="AX1989">
        <v>8.2676732003249126E-2</v>
      </c>
      <c r="AY1989">
        <v>7.4160044537203609E-2</v>
      </c>
      <c r="AZ1989">
        <v>7.1284875848974263E-2</v>
      </c>
    </row>
    <row r="1990" spans="11:52" ht="14.4">
      <c r="K1990" t="s">
        <v>2898</v>
      </c>
      <c r="L1990" t="s">
        <v>2894</v>
      </c>
      <c r="M1990" t="s">
        <v>91</v>
      </c>
      <c r="N1990" t="s">
        <v>80</v>
      </c>
      <c r="AG1990">
        <v>1.7617313559164304E-2</v>
      </c>
      <c r="AH1990">
        <v>1.7719645792158456E-2</v>
      </c>
      <c r="AI1990">
        <v>1.7164085312138557E-2</v>
      </c>
      <c r="AJ1990">
        <v>1.6615536142170009E-2</v>
      </c>
      <c r="AK1990">
        <v>1.6711568918853292E-2</v>
      </c>
      <c r="AL1990">
        <v>1.6290508914986089E-2</v>
      </c>
      <c r="AM1990">
        <v>1.5849512889883993E-2</v>
      </c>
      <c r="AN1990">
        <v>1.7103601391180206E-2</v>
      </c>
      <c r="AO1990">
        <v>1.7766444132669989E-2</v>
      </c>
      <c r="AP1990">
        <v>1.7187640337047793E-2</v>
      </c>
      <c r="AQ1990">
        <v>1.6159429928268514E-2</v>
      </c>
      <c r="AR1990">
        <v>1.5087067789213336E-2</v>
      </c>
      <c r="AS1990">
        <v>1.4487784284847116E-2</v>
      </c>
      <c r="AT1990">
        <v>1.3541941448054129E-2</v>
      </c>
      <c r="AU1990">
        <v>1.3067427900233687E-2</v>
      </c>
      <c r="AV1990">
        <v>1.2788228215408476E-2</v>
      </c>
      <c r="AW1990">
        <v>1.2718819422508744E-2</v>
      </c>
      <c r="AX1990">
        <v>1.2809487670362676E-2</v>
      </c>
      <c r="AY1990">
        <v>1.3196339439507879E-2</v>
      </c>
      <c r="AZ1990">
        <v>1.3468723874579086E-2</v>
      </c>
    </row>
    <row r="1991" spans="11:52" ht="14.4">
      <c r="K1991" t="s">
        <v>2899</v>
      </c>
      <c r="L1991" t="s">
        <v>2894</v>
      </c>
      <c r="M1991" t="s">
        <v>16</v>
      </c>
      <c r="N1991" t="s">
        <v>80</v>
      </c>
      <c r="AG1991">
        <v>1.6662119945355949E-2</v>
      </c>
      <c r="AH1991">
        <v>1.6136768519275917E-2</v>
      </c>
      <c r="AI1991">
        <v>1.5760617110589455E-2</v>
      </c>
      <c r="AJ1991">
        <v>1.5627418720274254E-2</v>
      </c>
      <c r="AK1991">
        <v>1.6526564907315435E-2</v>
      </c>
      <c r="AL1991">
        <v>1.7422143024398276E-2</v>
      </c>
      <c r="AM1991">
        <v>1.729606077765667E-2</v>
      </c>
      <c r="AN1991">
        <v>1.7570435033591646E-2</v>
      </c>
      <c r="AO1991">
        <v>1.705727198588523E-2</v>
      </c>
      <c r="AP1991">
        <v>1.6272448352130823E-2</v>
      </c>
      <c r="AQ1991">
        <v>1.6181650191663635E-2</v>
      </c>
      <c r="AR1991">
        <v>1.5065226963863408E-2</v>
      </c>
      <c r="AS1991">
        <v>1.468461279479566E-2</v>
      </c>
      <c r="AT1991">
        <v>1.4314819138838432E-2</v>
      </c>
      <c r="AU1991">
        <v>1.3946944123277813E-2</v>
      </c>
      <c r="AV1991">
        <v>1.3308266368939435E-2</v>
      </c>
      <c r="AW1991">
        <v>1.3674498811061076E-2</v>
      </c>
      <c r="AX1991">
        <v>1.4151402334364497E-2</v>
      </c>
      <c r="AY1991">
        <v>1.3777041698935014E-2</v>
      </c>
      <c r="AZ1991">
        <v>1.3926222098532108E-2</v>
      </c>
    </row>
    <row r="1992" spans="11:52" ht="14.4">
      <c r="K1992" t="s">
        <v>2900</v>
      </c>
      <c r="L1992" t="s">
        <v>2894</v>
      </c>
      <c r="M1992" t="s">
        <v>17</v>
      </c>
      <c r="N1992" t="s">
        <v>80</v>
      </c>
      <c r="AG1992">
        <v>2.7412612498207943E-2</v>
      </c>
      <c r="AH1992">
        <v>2.6604771635047701E-2</v>
      </c>
      <c r="AI1992">
        <v>2.6418690568425513E-2</v>
      </c>
      <c r="AJ1992">
        <v>2.5645866247849779E-2</v>
      </c>
      <c r="AK1992">
        <v>2.7488851805760287E-2</v>
      </c>
      <c r="AL1992">
        <v>2.7683340290777476E-2</v>
      </c>
      <c r="AM1992">
        <v>2.8616156253873551E-2</v>
      </c>
      <c r="AN1992">
        <v>2.708584807929354E-2</v>
      </c>
      <c r="AO1992">
        <v>2.5441113772220872E-2</v>
      </c>
      <c r="AP1992">
        <v>2.7104462716423569E-2</v>
      </c>
      <c r="AQ1992">
        <v>2.4941188498485378E-2</v>
      </c>
      <c r="AR1992">
        <v>2.2720403921806031E-2</v>
      </c>
      <c r="AS1992">
        <v>2.0448419234620763E-2</v>
      </c>
      <c r="AT1992">
        <v>2.0761831379543679E-2</v>
      </c>
      <c r="AU1992">
        <v>2.056033659745906E-2</v>
      </c>
      <c r="AV1992">
        <v>1.9428054910585048E-2</v>
      </c>
      <c r="AW1992">
        <v>1.9126415560237271E-2</v>
      </c>
      <c r="AX1992">
        <v>2.444410014554035E-2</v>
      </c>
      <c r="AY1992">
        <v>2.3187502244062231E-2</v>
      </c>
      <c r="AZ1992">
        <v>2.2502630336864421E-2</v>
      </c>
    </row>
    <row r="1993" spans="11:52" ht="14.4">
      <c r="K1993" t="s">
        <v>2901</v>
      </c>
      <c r="L1993" t="s">
        <v>2894</v>
      </c>
      <c r="M1993" t="s">
        <v>97</v>
      </c>
      <c r="N1993" t="s">
        <v>80</v>
      </c>
      <c r="O1993" t="s">
        <v>6079</v>
      </c>
      <c r="P1993" t="s">
        <v>6079</v>
      </c>
      <c r="Q1993" t="s">
        <v>6079</v>
      </c>
      <c r="R1993" t="s">
        <v>6079</v>
      </c>
      <c r="S1993" t="s">
        <v>6079</v>
      </c>
      <c r="T1993" t="s">
        <v>6079</v>
      </c>
      <c r="AG1993">
        <v>2.1505848900662119E-2</v>
      </c>
      <c r="AH1993">
        <v>2.0167581544916345E-2</v>
      </c>
      <c r="AI1993">
        <v>1.8957109048775851E-2</v>
      </c>
      <c r="AJ1993">
        <v>1.5991547477400111E-2</v>
      </c>
      <c r="AK1993">
        <v>1.5375730331768875E-2</v>
      </c>
      <c r="AL1993">
        <v>1.6376208934598881E-2</v>
      </c>
      <c r="AM1993">
        <v>1.4882088595024739E-2</v>
      </c>
      <c r="AN1993">
        <v>1.4741447634129464E-2</v>
      </c>
      <c r="AO1993">
        <v>1.2014727720460434E-2</v>
      </c>
      <c r="AP1993">
        <v>1.06764885077935E-2</v>
      </c>
      <c r="AQ1993">
        <v>9.5435299285102672E-3</v>
      </c>
      <c r="AR1993">
        <v>7.5914649812770865E-3</v>
      </c>
      <c r="AS1993">
        <v>6.5227167117935603E-3</v>
      </c>
      <c r="AT1993">
        <v>5.9737528578590604E-3</v>
      </c>
      <c r="AU1993">
        <v>5.1856898024808676E-3</v>
      </c>
      <c r="AV1993">
        <v>4.86859132962956E-3</v>
      </c>
      <c r="AW1993">
        <v>4.956834294151999E-3</v>
      </c>
      <c r="AX1993">
        <v>5.1591184413226892E-3</v>
      </c>
      <c r="AY1993">
        <v>6.1351339521788584E-3</v>
      </c>
      <c r="AZ1993">
        <v>6.7235452213935615E-3</v>
      </c>
    </row>
    <row r="1994" spans="11:52" ht="14.4">
      <c r="K1994" t="s">
        <v>2902</v>
      </c>
      <c r="L1994" t="s">
        <v>2894</v>
      </c>
      <c r="M1994" t="s">
        <v>18</v>
      </c>
      <c r="N1994" t="s">
        <v>80</v>
      </c>
      <c r="AG1994">
        <v>3.9939614752963933E-2</v>
      </c>
      <c r="AH1994">
        <v>3.8903220527972709E-2</v>
      </c>
      <c r="AI1994">
        <v>3.8864009962135737E-2</v>
      </c>
      <c r="AJ1994">
        <v>3.6925548055935946E-2</v>
      </c>
      <c r="AK1994">
        <v>3.7469825855831959E-2</v>
      </c>
      <c r="AL1994">
        <v>3.8084541903579489E-2</v>
      </c>
      <c r="AM1994">
        <v>3.6304410270052122E-2</v>
      </c>
      <c r="AN1994">
        <v>3.4941738622371266E-2</v>
      </c>
      <c r="AO1994">
        <v>3.8211466464860781E-2</v>
      </c>
      <c r="AP1994">
        <v>3.8430049927273877E-2</v>
      </c>
      <c r="AQ1994">
        <v>3.8378023785333351E-2</v>
      </c>
      <c r="AR1994">
        <v>3.8490899002951065E-2</v>
      </c>
      <c r="AS1994">
        <v>3.7229611665023671E-2</v>
      </c>
      <c r="AT1994">
        <v>3.5728796756966823E-2</v>
      </c>
      <c r="AU1994">
        <v>3.636217890181747E-2</v>
      </c>
      <c r="AV1994">
        <v>3.4917097716100701E-2</v>
      </c>
      <c r="AW1994">
        <v>3.5435080838498091E-2</v>
      </c>
      <c r="AX1994">
        <v>3.6522957514192551E-2</v>
      </c>
      <c r="AY1994">
        <v>3.7639767223308758E-2</v>
      </c>
      <c r="AZ1994">
        <v>3.7936847196278045E-2</v>
      </c>
    </row>
    <row r="1995" spans="11:52" ht="14.4">
      <c r="K1995" t="s">
        <v>2903</v>
      </c>
      <c r="L1995" t="s">
        <v>2894</v>
      </c>
      <c r="M1995" t="s">
        <v>34</v>
      </c>
      <c r="N1995" t="s">
        <v>80</v>
      </c>
      <c r="AG1995">
        <v>3.3433433258869785E-2</v>
      </c>
      <c r="AH1995">
        <v>3.2194978415577696E-2</v>
      </c>
      <c r="AI1995">
        <v>3.0898615042505805E-2</v>
      </c>
      <c r="AJ1995">
        <v>2.9249981230356235E-2</v>
      </c>
      <c r="AK1995">
        <v>3.3113406735924694E-2</v>
      </c>
      <c r="AL1995">
        <v>3.2780775379733909E-2</v>
      </c>
      <c r="AM1995">
        <v>3.1319847362663564E-2</v>
      </c>
      <c r="AN1995">
        <v>2.8760561206164555E-2</v>
      </c>
      <c r="AO1995">
        <v>2.9198131891911019E-2</v>
      </c>
      <c r="AP1995">
        <v>2.6955861639419113E-2</v>
      </c>
      <c r="AQ1995">
        <v>2.5471396356663498E-2</v>
      </c>
      <c r="AR1995">
        <v>2.4094702722679735E-2</v>
      </c>
      <c r="AS1995">
        <v>2.338650876274043E-2</v>
      </c>
      <c r="AT1995">
        <v>2.1865838545515229E-2</v>
      </c>
      <c r="AU1995">
        <v>2.1542912966146029E-2</v>
      </c>
      <c r="AV1995">
        <v>2.0621110734191827E-2</v>
      </c>
      <c r="AW1995">
        <v>2.0802324298224841E-2</v>
      </c>
      <c r="AX1995">
        <v>2.1238409937828537E-2</v>
      </c>
      <c r="AY1995">
        <v>2.1340792245866345E-2</v>
      </c>
      <c r="AZ1995">
        <v>2.1132961945378882E-2</v>
      </c>
    </row>
    <row r="1996" spans="11:52" ht="14.4">
      <c r="K1996" t="s">
        <v>2904</v>
      </c>
      <c r="L1996" t="s">
        <v>2894</v>
      </c>
      <c r="M1996" t="s">
        <v>19</v>
      </c>
      <c r="N1996" t="s">
        <v>80</v>
      </c>
      <c r="AG1996">
        <v>1.1794535312838946E-2</v>
      </c>
      <c r="AH1996">
        <v>1.1866263700137415E-2</v>
      </c>
      <c r="AI1996">
        <v>1.1760758849460554E-2</v>
      </c>
      <c r="AJ1996">
        <v>1.1450213980857013E-2</v>
      </c>
      <c r="AK1996">
        <v>1.4153096333180586E-2</v>
      </c>
      <c r="AL1996">
        <v>1.4477189448529416E-2</v>
      </c>
      <c r="AM1996">
        <v>1.5133045705985409E-2</v>
      </c>
      <c r="AN1996">
        <v>1.458069675567983E-2</v>
      </c>
      <c r="AO1996">
        <v>1.4146550271080712E-2</v>
      </c>
      <c r="AP1996">
        <v>1.3625178101126064E-2</v>
      </c>
      <c r="AQ1996">
        <v>1.339800161041655E-2</v>
      </c>
      <c r="AR1996">
        <v>1.3277034468315338E-2</v>
      </c>
      <c r="AS1996">
        <v>1.3142889578164264E-2</v>
      </c>
      <c r="AT1996">
        <v>1.2771527301619977E-2</v>
      </c>
      <c r="AU1996">
        <v>1.2806960572317554E-2</v>
      </c>
      <c r="AV1996">
        <v>1.2497318774916758E-2</v>
      </c>
      <c r="AW1996">
        <v>1.305424280340515E-2</v>
      </c>
      <c r="AX1996">
        <v>1.3860278850693084E-2</v>
      </c>
      <c r="AY1996">
        <v>1.4239796921813269E-2</v>
      </c>
      <c r="AZ1996">
        <v>1.5061229431803935E-2</v>
      </c>
    </row>
    <row r="1997" spans="11:52" ht="14.4">
      <c r="K1997" t="s">
        <v>2905</v>
      </c>
      <c r="L1997" t="s">
        <v>2894</v>
      </c>
      <c r="M1997" t="s">
        <v>20</v>
      </c>
      <c r="N1997" t="s">
        <v>80</v>
      </c>
      <c r="AG1997">
        <v>3.1592244571432844E-2</v>
      </c>
      <c r="AH1997">
        <v>3.0916690411619263E-2</v>
      </c>
      <c r="AI1997">
        <v>3.0401697643954308E-2</v>
      </c>
      <c r="AJ1997">
        <v>2.896517034546725E-2</v>
      </c>
      <c r="AK1997">
        <v>2.8950251127587708E-2</v>
      </c>
      <c r="AL1997">
        <v>2.9054942169313151E-2</v>
      </c>
      <c r="AM1997">
        <v>2.7622891912266117E-2</v>
      </c>
      <c r="AN1997">
        <v>2.600850864751509E-2</v>
      </c>
      <c r="AO1997">
        <v>2.5641636929422885E-2</v>
      </c>
      <c r="AP1997">
        <v>2.4557880883923439E-2</v>
      </c>
      <c r="AQ1997">
        <v>2.3911986587678648E-2</v>
      </c>
      <c r="AR1997">
        <v>2.3229296425554002E-2</v>
      </c>
      <c r="AS1997">
        <v>2.2535000766963253E-2</v>
      </c>
      <c r="AT1997">
        <v>2.1677502112225615E-2</v>
      </c>
      <c r="AU1997">
        <v>2.1012092655255988E-2</v>
      </c>
      <c r="AV1997">
        <v>2.0573330032936703E-2</v>
      </c>
      <c r="AW1997">
        <v>2.042960312344071E-2</v>
      </c>
      <c r="AX1997">
        <v>2.0575697364690757E-2</v>
      </c>
      <c r="AY1997">
        <v>2.068816141381661E-2</v>
      </c>
      <c r="AZ1997">
        <v>2.061649983452371E-2</v>
      </c>
    </row>
    <row r="1998" spans="11:52" ht="14.4">
      <c r="K1998" t="s">
        <v>2906</v>
      </c>
      <c r="L1998" t="s">
        <v>2894</v>
      </c>
      <c r="M1998" t="s">
        <v>21</v>
      </c>
      <c r="N1998" t="s">
        <v>80</v>
      </c>
      <c r="AG1998">
        <v>1.8994125475037756E-2</v>
      </c>
      <c r="AH1998">
        <v>1.8311110572854759E-2</v>
      </c>
      <c r="AI1998">
        <v>1.7927822573957964E-2</v>
      </c>
      <c r="AJ1998">
        <v>1.7400305248304656E-2</v>
      </c>
      <c r="AK1998">
        <v>1.738134940541888E-2</v>
      </c>
      <c r="AL1998">
        <v>1.7993279902895374E-2</v>
      </c>
      <c r="AM1998">
        <v>1.7210292933899959E-2</v>
      </c>
      <c r="AN1998">
        <v>1.7136398108542693E-2</v>
      </c>
    </row>
    <row r="1999" spans="11:52" ht="14.4">
      <c r="K1999" t="s">
        <v>2907</v>
      </c>
      <c r="L1999" t="s">
        <v>2894</v>
      </c>
      <c r="M1999" t="s">
        <v>22</v>
      </c>
      <c r="N1999" t="s">
        <v>80</v>
      </c>
      <c r="AG1999">
        <v>0.4649178121446555</v>
      </c>
      <c r="AH1999">
        <v>0.44726458547532483</v>
      </c>
      <c r="AI1999">
        <v>0.44033045458806414</v>
      </c>
      <c r="AJ1999">
        <v>0.4318742288386388</v>
      </c>
      <c r="AK1999">
        <v>0.43087966397918254</v>
      </c>
      <c r="AL1999">
        <v>0.41133934390564242</v>
      </c>
      <c r="AM1999">
        <v>0.40580269834209898</v>
      </c>
      <c r="AN1999">
        <v>0.3683711278112915</v>
      </c>
      <c r="AO1999">
        <v>0.3708286237059002</v>
      </c>
      <c r="AP1999">
        <v>0.23029950490877824</v>
      </c>
      <c r="AQ1999">
        <v>0.1623701588785747</v>
      </c>
      <c r="AR1999">
        <v>0.10467816094815924</v>
      </c>
      <c r="AS1999">
        <v>0.10395941179160038</v>
      </c>
      <c r="AT1999">
        <v>9.5997984400549824E-2</v>
      </c>
      <c r="AU1999">
        <v>9.5861091984921071E-2</v>
      </c>
      <c r="AV1999">
        <v>9.5287633393058249E-2</v>
      </c>
      <c r="AW1999">
        <v>9.6330929284641251E-2</v>
      </c>
      <c r="AX1999">
        <v>9.0868839548842395E-2</v>
      </c>
      <c r="AY1999">
        <v>8.1041124230551514E-2</v>
      </c>
      <c r="AZ1999">
        <v>6.4825703982298505E-2</v>
      </c>
    </row>
    <row r="2000" spans="11:52" ht="14.4">
      <c r="K2000" t="s">
        <v>2908</v>
      </c>
      <c r="L2000" t="s">
        <v>2894</v>
      </c>
      <c r="M2000" t="s">
        <v>90</v>
      </c>
      <c r="N2000" t="s">
        <v>80</v>
      </c>
      <c r="AG2000">
        <v>5.1581243328839919E-2</v>
      </c>
      <c r="AH2000">
        <v>4.7558348668541944E-2</v>
      </c>
      <c r="AI2000">
        <v>4.6224744725387373E-2</v>
      </c>
      <c r="AJ2000">
        <v>4.627369339068324E-2</v>
      </c>
      <c r="AK2000">
        <v>4.4771904968154454E-2</v>
      </c>
      <c r="AL2000">
        <v>5.3148917621528319E-2</v>
      </c>
      <c r="AM2000">
        <v>5.6528604298008829E-2</v>
      </c>
      <c r="AN2000">
        <v>5.9195746055969903E-2</v>
      </c>
      <c r="AO2000">
        <v>5.8902239807104066E-2</v>
      </c>
      <c r="AP2000">
        <v>5.8692568897454875E-2</v>
      </c>
      <c r="AQ2000">
        <v>5.7731191363562813E-2</v>
      </c>
      <c r="AR2000">
        <v>5.3398971464403526E-2</v>
      </c>
      <c r="AS2000">
        <v>5.2208675016612291E-2</v>
      </c>
      <c r="AT2000">
        <v>4.9618483268862965E-2</v>
      </c>
      <c r="AU2000">
        <v>4.4368727518187184E-2</v>
      </c>
      <c r="AV2000">
        <v>4.0299316112850696E-2</v>
      </c>
      <c r="AW2000">
        <v>3.8325718031890291E-2</v>
      </c>
      <c r="AX2000">
        <v>3.5928666897775852E-2</v>
      </c>
      <c r="AY2000">
        <v>3.3704466547395305E-2</v>
      </c>
      <c r="AZ2000">
        <v>3.2157674377729574E-2</v>
      </c>
    </row>
    <row r="2001" spans="11:52" ht="14.4">
      <c r="K2001" t="s">
        <v>2909</v>
      </c>
      <c r="L2001" t="s">
        <v>2894</v>
      </c>
      <c r="M2001" t="s">
        <v>23</v>
      </c>
      <c r="N2001" t="s">
        <v>80</v>
      </c>
      <c r="AG2001">
        <v>9.3490958797788293E-2</v>
      </c>
      <c r="AH2001">
        <v>8.839358371304111E-2</v>
      </c>
      <c r="AI2001">
        <v>8.0017702652707481E-2</v>
      </c>
      <c r="AJ2001">
        <v>7.0325076721787561E-2</v>
      </c>
      <c r="AK2001">
        <v>6.9778844775526136E-2</v>
      </c>
      <c r="AL2001">
        <v>7.3119064346527221E-2</v>
      </c>
      <c r="AM2001">
        <v>6.916461523733021E-2</v>
      </c>
      <c r="AN2001">
        <v>7.635556057277193E-2</v>
      </c>
      <c r="AO2001">
        <v>7.3344820931031424E-2</v>
      </c>
      <c r="AP2001">
        <v>6.9070348762472117E-2</v>
      </c>
      <c r="AQ2001">
        <v>6.5149658293855689E-2</v>
      </c>
      <c r="AR2001">
        <v>7.0619298037615311E-2</v>
      </c>
      <c r="AS2001">
        <v>7.0876768456924463E-2</v>
      </c>
      <c r="AT2001">
        <v>7.2175647709629906E-2</v>
      </c>
      <c r="AU2001">
        <v>7.0751099666562012E-2</v>
      </c>
      <c r="AV2001">
        <v>6.7428877242176527E-2</v>
      </c>
      <c r="AW2001">
        <v>6.3798370931728951E-2</v>
      </c>
      <c r="AX2001">
        <v>5.5341985025335383E-2</v>
      </c>
      <c r="AY2001">
        <v>5.207170313320536E-2</v>
      </c>
      <c r="AZ2001">
        <v>4.8898289203378999E-2</v>
      </c>
    </row>
    <row r="2002" spans="11:52" ht="14.4">
      <c r="K2002" t="s">
        <v>2910</v>
      </c>
      <c r="L2002" t="s">
        <v>2894</v>
      </c>
      <c r="M2002" t="s">
        <v>24</v>
      </c>
      <c r="N2002" t="s">
        <v>80</v>
      </c>
      <c r="AG2002">
        <v>6.6592828444417607E-2</v>
      </c>
      <c r="AH2002">
        <v>6.5244450502065995E-2</v>
      </c>
      <c r="AI2002">
        <v>6.07791734457633E-2</v>
      </c>
      <c r="AJ2002">
        <v>5.3722842905843678E-2</v>
      </c>
      <c r="AK2002">
        <v>5.3522338913931981E-2</v>
      </c>
      <c r="AL2002">
        <v>5.879651872611797E-2</v>
      </c>
      <c r="AM2002">
        <v>5.8732621941507995E-2</v>
      </c>
      <c r="AN2002">
        <v>5.7606855305445216E-2</v>
      </c>
      <c r="AO2002">
        <v>5.1251428290296365E-2</v>
      </c>
      <c r="AP2002">
        <v>4.6956083182325074E-2</v>
      </c>
      <c r="AQ2002">
        <v>4.5159973893408104E-2</v>
      </c>
      <c r="AR2002">
        <v>3.9887481533893432E-2</v>
      </c>
      <c r="AS2002">
        <v>4.1005232111936747E-2</v>
      </c>
      <c r="AT2002">
        <v>3.5960509964325454E-2</v>
      </c>
      <c r="AU2002">
        <v>2.77411338433231E-2</v>
      </c>
      <c r="AV2002">
        <v>2.0925915790591304E-2</v>
      </c>
      <c r="AW2002">
        <v>2.2415545672048828E-2</v>
      </c>
      <c r="AX2002">
        <v>2.325163092124332E-2</v>
      </c>
      <c r="AY2002">
        <v>2.3576480791956296E-2</v>
      </c>
      <c r="AZ2002">
        <v>2.1608832851424793E-2</v>
      </c>
    </row>
    <row r="2003" spans="11:52" ht="14.4">
      <c r="K2003" t="s">
        <v>2911</v>
      </c>
      <c r="L2003" t="s">
        <v>2894</v>
      </c>
      <c r="M2003" t="s">
        <v>1386</v>
      </c>
      <c r="N2003" t="s">
        <v>80</v>
      </c>
      <c r="O2003" t="s">
        <v>6079</v>
      </c>
      <c r="P2003" t="s">
        <v>6079</v>
      </c>
      <c r="Q2003" t="s">
        <v>6079</v>
      </c>
      <c r="R2003" t="s">
        <v>6079</v>
      </c>
      <c r="S2003" t="s">
        <v>6079</v>
      </c>
      <c r="T2003" t="s">
        <v>6079</v>
      </c>
      <c r="U2003" t="s">
        <v>6079</v>
      </c>
      <c r="V2003" t="s">
        <v>6079</v>
      </c>
      <c r="W2003" t="s">
        <v>6079</v>
      </c>
      <c r="X2003" t="s">
        <v>6079</v>
      </c>
      <c r="Y2003" t="s">
        <v>6079</v>
      </c>
      <c r="Z2003" t="s">
        <v>6079</v>
      </c>
      <c r="AA2003" t="s">
        <v>6079</v>
      </c>
      <c r="AG2003">
        <v>1.8019615510676316E-2</v>
      </c>
      <c r="AH2003">
        <v>1.8956982212284961E-2</v>
      </c>
      <c r="AI2003">
        <v>2.004915225451729E-2</v>
      </c>
      <c r="AJ2003">
        <v>1.9602316680787893E-2</v>
      </c>
      <c r="AK2003">
        <v>1.8069076878277981E-2</v>
      </c>
      <c r="AL2003">
        <v>1.8234852545730457E-2</v>
      </c>
      <c r="AM2003">
        <v>1.5633250618776684E-2</v>
      </c>
      <c r="AN2003">
        <v>1.2293597938889072E-2</v>
      </c>
      <c r="AO2003">
        <v>1.1468907927084692E-2</v>
      </c>
      <c r="AP2003">
        <v>9.9077989555847873E-3</v>
      </c>
      <c r="AQ2003">
        <v>8.725292048378781E-3</v>
      </c>
      <c r="AR2003">
        <v>8.3291262880872772E-3</v>
      </c>
      <c r="AS2003">
        <v>7.7669138827005822E-3</v>
      </c>
      <c r="AT2003">
        <v>7.5501435306509629E-3</v>
      </c>
      <c r="AU2003">
        <v>6.9540850235652492E-3</v>
      </c>
      <c r="AV2003">
        <v>7.0770067826134483E-3</v>
      </c>
      <c r="AW2003">
        <v>7.5129541794511714E-3</v>
      </c>
      <c r="AX2003">
        <v>8.183807882941433E-3</v>
      </c>
      <c r="AY2003">
        <v>8.4568202211782618E-3</v>
      </c>
      <c r="AZ2003">
        <v>9.8156392305478891E-3</v>
      </c>
    </row>
    <row r="2004" spans="11:52" ht="14.4">
      <c r="K2004" t="s">
        <v>2912</v>
      </c>
      <c r="L2004" t="s">
        <v>2894</v>
      </c>
      <c r="M2004" t="s">
        <v>25</v>
      </c>
      <c r="N2004" t="s">
        <v>80</v>
      </c>
      <c r="AG2004">
        <v>6.6178423538345466E-2</v>
      </c>
      <c r="AH2004">
        <v>6.3877660715656551E-2</v>
      </c>
      <c r="AI2004">
        <v>5.4918622696042162E-2</v>
      </c>
      <c r="AJ2004">
        <v>5.0512959620511139E-2</v>
      </c>
      <c r="AK2004">
        <v>5.0769507615514665E-2</v>
      </c>
      <c r="AL2004">
        <v>5.089940488542638E-2</v>
      </c>
      <c r="AM2004">
        <v>4.5264334610990914E-2</v>
      </c>
      <c r="AN2004">
        <v>3.7209727808020066E-2</v>
      </c>
      <c r="AO2004">
        <v>3.8147080812345621E-2</v>
      </c>
      <c r="AP2004">
        <v>3.7069238642577683E-2</v>
      </c>
      <c r="AQ2004">
        <v>3.6308904909103629E-2</v>
      </c>
      <c r="AR2004">
        <v>3.2802538206091927E-2</v>
      </c>
      <c r="AS2004">
        <v>3.1740534151539754E-2</v>
      </c>
      <c r="AT2004">
        <v>2.7177496083197951E-2</v>
      </c>
      <c r="AU2004">
        <v>2.6727325369542584E-2</v>
      </c>
      <c r="AV2004">
        <v>2.3223956769525215E-2</v>
      </c>
      <c r="AW2004">
        <v>2.3295612163153276E-2</v>
      </c>
      <c r="AX2004">
        <v>2.2553302114098037E-2</v>
      </c>
      <c r="AY2004">
        <v>2.2645724480694521E-2</v>
      </c>
      <c r="AZ2004">
        <v>2.202461422335272E-2</v>
      </c>
    </row>
    <row r="2005" spans="11:52" ht="14.4">
      <c r="K2005" t="s">
        <v>5688</v>
      </c>
      <c r="L2005" t="s">
        <v>2894</v>
      </c>
      <c r="M2005" t="s">
        <v>5610</v>
      </c>
      <c r="N2005" t="s">
        <v>80</v>
      </c>
      <c r="AO2005">
        <v>8.3608086471572349E-3</v>
      </c>
      <c r="AP2005" t="s">
        <v>6079</v>
      </c>
      <c r="AQ2005" t="s">
        <v>6079</v>
      </c>
      <c r="AR2005" t="s">
        <v>6079</v>
      </c>
      <c r="AS2005" t="s">
        <v>6079</v>
      </c>
      <c r="AT2005">
        <v>9.4486030277670281E-3</v>
      </c>
      <c r="AU2005">
        <v>6.0434056254573031E-3</v>
      </c>
      <c r="AV2005">
        <v>4.9001574852068491E-3</v>
      </c>
      <c r="AW2005">
        <v>5.910628419764986E-3</v>
      </c>
      <c r="AX2005">
        <v>6.1375685627547468E-3</v>
      </c>
      <c r="AY2005">
        <v>7.5062326085646221E-3</v>
      </c>
      <c r="AZ2005">
        <v>6.2073155284056662E-3</v>
      </c>
    </row>
    <row r="2006" spans="11:52" ht="14.4">
      <c r="K2006" t="s">
        <v>2913</v>
      </c>
      <c r="L2006" t="s">
        <v>2894</v>
      </c>
      <c r="M2006" t="s">
        <v>98</v>
      </c>
      <c r="N2006" t="s">
        <v>80</v>
      </c>
      <c r="AG2006">
        <v>2.2276891420617451E-2</v>
      </c>
      <c r="AH2006">
        <v>2.1748466131610633E-2</v>
      </c>
      <c r="AI2006">
        <v>2.0253829940585017E-2</v>
      </c>
      <c r="AJ2006">
        <v>1.845367282302637E-2</v>
      </c>
      <c r="AK2006">
        <v>1.7377515597809767E-2</v>
      </c>
      <c r="AL2006">
        <v>1.7908847480745862E-2</v>
      </c>
      <c r="AM2006">
        <v>1.7322359040329818E-2</v>
      </c>
      <c r="AN2006">
        <v>1.638078946692919E-2</v>
      </c>
      <c r="AO2006">
        <v>1.461081427251202E-2</v>
      </c>
      <c r="AP2006">
        <v>1.3276927659010389E-2</v>
      </c>
      <c r="AQ2006">
        <v>1.2079922887542055E-2</v>
      </c>
      <c r="AR2006">
        <v>1.0814355616182473E-2</v>
      </c>
      <c r="AS2006">
        <v>1.3725552950670484E-2</v>
      </c>
      <c r="AT2006">
        <v>1.2881077594296122E-2</v>
      </c>
      <c r="AU2006">
        <v>1.0459737474648257E-2</v>
      </c>
      <c r="AV2006">
        <v>9.6015567230978791E-3</v>
      </c>
      <c r="AW2006">
        <v>1.0632979001399624E-2</v>
      </c>
      <c r="AX2006">
        <v>1.2477151804815297E-2</v>
      </c>
      <c r="AY2006">
        <v>1.2799474525312928E-2</v>
      </c>
      <c r="AZ2006">
        <v>1.402300467784094E-2</v>
      </c>
    </row>
    <row r="2007" spans="11:52" ht="14.4">
      <c r="K2007" t="s">
        <v>2914</v>
      </c>
      <c r="L2007" t="s">
        <v>2894</v>
      </c>
      <c r="M2007" t="s">
        <v>94</v>
      </c>
      <c r="N2007" t="s">
        <v>80</v>
      </c>
      <c r="AG2007">
        <v>2.3574359609257745E-2</v>
      </c>
      <c r="AH2007">
        <v>2.2993802842210011E-2</v>
      </c>
      <c r="AI2007">
        <v>2.3938054284635801E-2</v>
      </c>
      <c r="AJ2007">
        <v>1.9898979205860468E-2</v>
      </c>
      <c r="AK2007">
        <v>2.1214917582394983E-2</v>
      </c>
      <c r="AL2007">
        <v>2.0047588590704511E-2</v>
      </c>
      <c r="AM2007">
        <v>2.1689779922826585E-2</v>
      </c>
      <c r="AN2007">
        <v>2.1437849826784809E-2</v>
      </c>
      <c r="AO2007">
        <v>1.9382716089793712E-2</v>
      </c>
      <c r="AP2007">
        <v>1.6421953246268498E-2</v>
      </c>
      <c r="AQ2007">
        <v>1.4260498535171737E-2</v>
      </c>
      <c r="AR2007">
        <v>1.4569858116956692E-2</v>
      </c>
      <c r="AS2007">
        <v>1.3752037421104353E-2</v>
      </c>
      <c r="AT2007">
        <v>1.33711377670706E-2</v>
      </c>
      <c r="AU2007">
        <v>1.2471910562402502E-2</v>
      </c>
      <c r="AV2007">
        <v>1.2604980197718609E-2</v>
      </c>
      <c r="AW2007">
        <v>1.3347878286401497E-2</v>
      </c>
      <c r="AX2007">
        <v>1.4872114650094031E-2</v>
      </c>
      <c r="AY2007">
        <v>1.7903366511817356E-2</v>
      </c>
      <c r="AZ2007">
        <v>2.1543766147309028E-2</v>
      </c>
    </row>
    <row r="2008" spans="11:52" ht="14.4">
      <c r="K2008" t="s">
        <v>2915</v>
      </c>
      <c r="L2008" t="s">
        <v>2894</v>
      </c>
      <c r="M2008" t="s">
        <v>99</v>
      </c>
      <c r="N2008" t="s">
        <v>80</v>
      </c>
      <c r="AG2008">
        <v>3.1550479822186818E-2</v>
      </c>
      <c r="AH2008">
        <v>2.990347861691417E-2</v>
      </c>
      <c r="AI2008">
        <v>2.8238633614470557E-2</v>
      </c>
      <c r="AJ2008">
        <v>2.6210221789866848E-2</v>
      </c>
      <c r="AK2008">
        <v>2.4631732091558525E-2</v>
      </c>
      <c r="AL2008">
        <v>2.3624877194462712E-2</v>
      </c>
      <c r="AM2008">
        <v>2.2017621771072981E-2</v>
      </c>
      <c r="AN2008">
        <v>2.0063363150560617E-2</v>
      </c>
      <c r="AO2008">
        <v>1.8603938053250738E-2</v>
      </c>
      <c r="AP2008">
        <v>1.7151053174275382E-2</v>
      </c>
      <c r="AQ2008">
        <v>1.5737291751834713E-2</v>
      </c>
      <c r="AR2008">
        <v>8.5455274675087112E-3</v>
      </c>
      <c r="AS2008">
        <v>7.722888873744828E-3</v>
      </c>
      <c r="AT2008">
        <v>7.2664113834489709E-3</v>
      </c>
      <c r="AU2008">
        <v>6.0900923210296396E-3</v>
      </c>
      <c r="AV2008">
        <v>5.682899166939189E-3</v>
      </c>
      <c r="AW2008">
        <v>5.6413771368867957E-3</v>
      </c>
      <c r="AX2008">
        <v>5.8591910121697267E-3</v>
      </c>
      <c r="AY2008">
        <v>5.7263479415833049E-3</v>
      </c>
      <c r="AZ2008">
        <v>5.9657234826746919E-3</v>
      </c>
    </row>
    <row r="2009" spans="11:52" ht="14.4">
      <c r="K2009" t="s">
        <v>2916</v>
      </c>
      <c r="L2009" t="s">
        <v>2894</v>
      </c>
      <c r="M2009" t="s">
        <v>26</v>
      </c>
      <c r="N2009" t="s">
        <v>80</v>
      </c>
      <c r="O2009" t="s">
        <v>6079</v>
      </c>
      <c r="P2009" t="s">
        <v>6079</v>
      </c>
      <c r="Q2009" t="s">
        <v>6079</v>
      </c>
      <c r="R2009" t="s">
        <v>6079</v>
      </c>
      <c r="S2009" t="s">
        <v>6079</v>
      </c>
      <c r="AG2009">
        <v>3.2507488095329211E-2</v>
      </c>
      <c r="AH2009">
        <v>3.0947329010078219E-2</v>
      </c>
      <c r="AI2009">
        <v>2.8556847298267508E-2</v>
      </c>
      <c r="AJ2009">
        <v>2.682517016053413E-2</v>
      </c>
      <c r="AK2009">
        <v>2.4407626573400707E-2</v>
      </c>
      <c r="AL2009">
        <v>2.8165523170456532E-2</v>
      </c>
      <c r="AM2009">
        <v>2.6666335833884756E-2</v>
      </c>
      <c r="AN2009">
        <v>2.7215875962845124E-2</v>
      </c>
      <c r="AO2009">
        <v>2.6482756804293638E-2</v>
      </c>
      <c r="AP2009">
        <v>2.6396731598391999E-2</v>
      </c>
      <c r="AQ2009">
        <v>2.6784189242221208E-2</v>
      </c>
      <c r="AR2009">
        <v>2.4924790611830654E-2</v>
      </c>
      <c r="AS2009">
        <v>2.3973724209742881E-2</v>
      </c>
      <c r="AT2009">
        <v>2.1863733691305495E-2</v>
      </c>
      <c r="AU2009">
        <v>2.0664572877380077E-2</v>
      </c>
      <c r="AV2009">
        <v>1.8037267463440115E-2</v>
      </c>
      <c r="AW2009">
        <v>1.6842363038587365E-2</v>
      </c>
      <c r="AX2009">
        <v>1.657152322912497E-2</v>
      </c>
      <c r="AY2009">
        <v>1.5835789292056542E-2</v>
      </c>
      <c r="AZ2009">
        <v>1.325161029512713E-2</v>
      </c>
    </row>
    <row r="2010" spans="11:52" ht="14.4">
      <c r="K2010" t="s">
        <v>2917</v>
      </c>
      <c r="L2010" t="s">
        <v>2894</v>
      </c>
      <c r="M2010" t="s">
        <v>27</v>
      </c>
      <c r="N2010" t="s">
        <v>80</v>
      </c>
      <c r="AG2010">
        <v>1.0817223327002782E-2</v>
      </c>
      <c r="AH2010">
        <v>1.0529710995998996E-2</v>
      </c>
      <c r="AI2010">
        <v>1.0344263130150281E-2</v>
      </c>
      <c r="AJ2010">
        <v>1.0885672163934093E-2</v>
      </c>
      <c r="AK2010">
        <v>1.2257802809399828E-2</v>
      </c>
      <c r="AL2010">
        <v>1.2831102057073293E-2</v>
      </c>
      <c r="AM2010">
        <v>1.2572164258833484E-2</v>
      </c>
      <c r="AN2010">
        <v>1.2924476050027745E-2</v>
      </c>
      <c r="AO2010">
        <v>1.2716443231685221E-2</v>
      </c>
      <c r="AP2010">
        <v>1.2043838087310644E-2</v>
      </c>
      <c r="AQ2010">
        <v>1.1840663638677052E-2</v>
      </c>
      <c r="AR2010">
        <v>1.1532167103698924E-2</v>
      </c>
      <c r="AS2010">
        <v>1.0970056886912277E-2</v>
      </c>
      <c r="AT2010">
        <v>1.0371134988415244E-2</v>
      </c>
      <c r="AU2010">
        <v>9.98582478589706E-3</v>
      </c>
      <c r="AV2010">
        <v>1.0134157738961154E-2</v>
      </c>
      <c r="AW2010">
        <v>1.0072255970826118E-2</v>
      </c>
      <c r="AX2010">
        <v>1.1014108432899841E-2</v>
      </c>
      <c r="AY2010">
        <v>1.1163241952928881E-2</v>
      </c>
      <c r="AZ2010">
        <v>1.0625605429613568E-2</v>
      </c>
    </row>
    <row r="2011" spans="11:52" ht="14.4">
      <c r="K2011" t="s">
        <v>2918</v>
      </c>
      <c r="L2011" t="s">
        <v>2894</v>
      </c>
      <c r="M2011" t="s">
        <v>28</v>
      </c>
      <c r="N2011" t="s">
        <v>80</v>
      </c>
      <c r="AG2011">
        <v>4.1403769053782813E-3</v>
      </c>
      <c r="AH2011">
        <v>4.0038674969355035E-3</v>
      </c>
      <c r="AI2011">
        <v>4.6335019902065079E-3</v>
      </c>
      <c r="AJ2011">
        <v>4.6989776339273872E-3</v>
      </c>
      <c r="AK2011">
        <v>4.4085649237414273E-3</v>
      </c>
      <c r="AL2011">
        <v>4.370580997969005E-3</v>
      </c>
      <c r="AM2011">
        <v>4.3564389331745973E-3</v>
      </c>
      <c r="AN2011">
        <v>3.9064657232056104E-3</v>
      </c>
      <c r="AO2011">
        <v>5.125187055393254E-3</v>
      </c>
      <c r="AP2011" t="s">
        <v>6079</v>
      </c>
      <c r="AQ2011" t="s">
        <v>6079</v>
      </c>
      <c r="AR2011" t="s">
        <v>6079</v>
      </c>
      <c r="AS2011" t="s">
        <v>6079</v>
      </c>
      <c r="AT2011">
        <v>4.5192769742219115E-3</v>
      </c>
      <c r="AU2011">
        <v>4.1518070518411195E-3</v>
      </c>
      <c r="AV2011">
        <v>4.1803184258055138E-3</v>
      </c>
      <c r="AW2011">
        <v>4.8326505700237244E-3</v>
      </c>
      <c r="AX2011">
        <v>4.9794926036878257E-3</v>
      </c>
      <c r="AY2011">
        <v>4.949867513685367E-3</v>
      </c>
      <c r="AZ2011">
        <v>4.956392233366717E-3</v>
      </c>
    </row>
    <row r="2012" spans="11:52" ht="14.4">
      <c r="K2012" t="s">
        <v>2919</v>
      </c>
      <c r="L2012" t="s">
        <v>2894</v>
      </c>
      <c r="M2012" t="s">
        <v>29</v>
      </c>
      <c r="N2012" t="s">
        <v>80</v>
      </c>
      <c r="AG2012">
        <v>3.9429582697064765E-2</v>
      </c>
      <c r="AH2012">
        <v>3.8109632717633853E-2</v>
      </c>
      <c r="AI2012">
        <v>3.7667019590444099E-2</v>
      </c>
      <c r="AJ2012">
        <v>3.583847957657791E-2</v>
      </c>
      <c r="AK2012">
        <v>3.671381991102201E-2</v>
      </c>
      <c r="AL2012">
        <v>3.8091803115590163E-2</v>
      </c>
      <c r="AM2012">
        <v>3.8129695684249565E-2</v>
      </c>
      <c r="AN2012">
        <v>3.9079732087632567E-2</v>
      </c>
      <c r="AO2012">
        <v>4.2966458025582362E-2</v>
      </c>
      <c r="AP2012">
        <v>4.2170165812680981E-2</v>
      </c>
      <c r="AQ2012">
        <v>4.1025044590850115E-2</v>
      </c>
      <c r="AR2012">
        <v>3.7999971938398262E-2</v>
      </c>
      <c r="AS2012">
        <v>3.8198915281056497E-2</v>
      </c>
      <c r="AT2012">
        <v>3.8481481492123194E-2</v>
      </c>
      <c r="AU2012">
        <v>4.187663826097561E-2</v>
      </c>
      <c r="AV2012">
        <v>4.5431899970802506E-2</v>
      </c>
      <c r="AW2012">
        <v>4.6711844391600109E-2</v>
      </c>
      <c r="AX2012">
        <v>4.7236944084104851E-2</v>
      </c>
      <c r="AY2012">
        <v>4.7405732464849443E-2</v>
      </c>
      <c r="AZ2012">
        <v>4.630626471735879E-2</v>
      </c>
    </row>
    <row r="2013" spans="11:52" ht="14.4">
      <c r="K2013" t="s">
        <v>2920</v>
      </c>
      <c r="L2013" t="s">
        <v>2894</v>
      </c>
      <c r="M2013" t="s">
        <v>30</v>
      </c>
      <c r="N2013" t="s">
        <v>80</v>
      </c>
      <c r="AG2013">
        <v>4.6179662976789104E-2</v>
      </c>
      <c r="AH2013">
        <v>4.2818807553228637E-2</v>
      </c>
      <c r="AI2013">
        <v>3.8272975806178271E-2</v>
      </c>
      <c r="AJ2013">
        <v>3.4242423181546813E-2</v>
      </c>
      <c r="AK2013">
        <v>3.3443083395880008E-2</v>
      </c>
      <c r="AL2013">
        <v>3.3064804540868117E-2</v>
      </c>
      <c r="AM2013">
        <v>3.1269525100591299E-2</v>
      </c>
      <c r="AN2013">
        <v>2.9674029454503491E-2</v>
      </c>
      <c r="AO2013">
        <v>2.8821525685528197E-2</v>
      </c>
      <c r="AP2013">
        <v>2.6984823547828097E-2</v>
      </c>
      <c r="AQ2013">
        <v>2.6074620095269795E-2</v>
      </c>
      <c r="AR2013">
        <v>2.4921569191627475E-2</v>
      </c>
      <c r="AS2013">
        <v>2.4103148125118365E-2</v>
      </c>
      <c r="AT2013">
        <v>2.3438397858328585E-2</v>
      </c>
      <c r="AU2013">
        <v>2.23314593327993E-2</v>
      </c>
      <c r="AV2013">
        <v>2.0956960951925459E-2</v>
      </c>
      <c r="AW2013">
        <v>2.1342642062678576E-2</v>
      </c>
      <c r="AX2013">
        <v>2.1424232200097232E-2</v>
      </c>
      <c r="AY2013">
        <v>1.9174994999331143E-2</v>
      </c>
      <c r="AZ2013">
        <v>1.8992516702651001E-2</v>
      </c>
    </row>
    <row r="2014" spans="11:52" ht="14.4">
      <c r="K2014" t="s">
        <v>2921</v>
      </c>
      <c r="L2014" t="s">
        <v>2894</v>
      </c>
      <c r="M2014" t="s">
        <v>100</v>
      </c>
      <c r="N2014" t="s">
        <v>80</v>
      </c>
      <c r="AG2014">
        <v>4.6595173325688792E-2</v>
      </c>
      <c r="AH2014">
        <v>4.5447422022579675E-2</v>
      </c>
      <c r="AI2014">
        <v>4.4397165098917807E-2</v>
      </c>
      <c r="AJ2014">
        <v>3.9354499318306382E-2</v>
      </c>
      <c r="AK2014">
        <v>4.02602814828057E-2</v>
      </c>
      <c r="AL2014">
        <v>4.2292706296226661E-2</v>
      </c>
      <c r="AM2014">
        <v>3.9891487456413001E-2</v>
      </c>
      <c r="AN2014">
        <v>4.0685495926323825E-2</v>
      </c>
      <c r="AO2014">
        <v>4.1043596508727576E-2</v>
      </c>
      <c r="AP2014">
        <v>4.0815350368221287E-2</v>
      </c>
      <c r="AQ2014">
        <v>3.9792687346581875E-2</v>
      </c>
      <c r="AR2014">
        <v>3.6126637406967282E-2</v>
      </c>
      <c r="AS2014">
        <v>3.6040893071683837E-2</v>
      </c>
      <c r="AT2014">
        <v>3.5069499185947491E-2</v>
      </c>
      <c r="AU2014">
        <v>3.589848110976826E-2</v>
      </c>
      <c r="AV2014">
        <v>3.5123046843108574E-2</v>
      </c>
      <c r="AW2014">
        <v>3.7238711023229835E-2</v>
      </c>
      <c r="AX2014">
        <v>3.6397689865386967E-2</v>
      </c>
      <c r="AY2014">
        <v>3.6127103958957824E-2</v>
      </c>
      <c r="AZ2014">
        <v>3.5428365101135471E-2</v>
      </c>
    </row>
    <row r="2015" spans="11:52" ht="14.4">
      <c r="K2015" t="s">
        <v>2922</v>
      </c>
      <c r="L2015" t="s">
        <v>2894</v>
      </c>
      <c r="M2015" t="s">
        <v>31</v>
      </c>
      <c r="N2015" t="s">
        <v>80</v>
      </c>
      <c r="AG2015">
        <v>3.2940137550615022E-3</v>
      </c>
      <c r="AH2015">
        <v>3.3123221429777932E-3</v>
      </c>
      <c r="AI2015">
        <v>3.2609425044916917E-3</v>
      </c>
      <c r="AJ2015">
        <v>3.2338101575178756E-3</v>
      </c>
      <c r="AK2015">
        <v>3.1177931916732239E-3</v>
      </c>
      <c r="AL2015">
        <v>3.0153526803118934E-3</v>
      </c>
      <c r="AM2015">
        <v>2.8874897044357181E-3</v>
      </c>
      <c r="AN2015">
        <v>2.8711956517317757E-3</v>
      </c>
      <c r="AO2015">
        <v>2.8995362175433651E-3</v>
      </c>
      <c r="AP2015">
        <v>2.9847221323095478E-3</v>
      </c>
      <c r="AQ2015">
        <v>2.890980644545859E-3</v>
      </c>
      <c r="AR2015">
        <v>2.699002306563962E-3</v>
      </c>
      <c r="AS2015">
        <v>2.7361858950927264E-3</v>
      </c>
      <c r="AT2015">
        <v>2.738817503669529E-3</v>
      </c>
      <c r="AU2015">
        <v>2.664332950871511E-3</v>
      </c>
      <c r="AV2015">
        <v>2.6900130277426829E-3</v>
      </c>
      <c r="AW2015">
        <v>2.8699974969035964E-3</v>
      </c>
      <c r="AX2015">
        <v>3.0672595568285001E-3</v>
      </c>
      <c r="AY2015">
        <v>3.2975437203396183E-3</v>
      </c>
      <c r="AZ2015">
        <v>3.8297854675929232E-3</v>
      </c>
    </row>
    <row r="2016" spans="11:52" ht="14.4">
      <c r="K2016" t="s">
        <v>2923</v>
      </c>
      <c r="L2016" t="s">
        <v>2894</v>
      </c>
      <c r="M2016" t="s">
        <v>32</v>
      </c>
      <c r="N2016" t="s">
        <v>80</v>
      </c>
      <c r="O2016" t="s">
        <v>6079</v>
      </c>
      <c r="P2016" t="s">
        <v>6079</v>
      </c>
      <c r="Q2016" t="s">
        <v>6079</v>
      </c>
      <c r="R2016" t="s">
        <v>6079</v>
      </c>
      <c r="S2016" t="s">
        <v>6079</v>
      </c>
      <c r="AG2016">
        <v>3.2083229705828435E-2</v>
      </c>
      <c r="AH2016">
        <v>2.9355031843011619E-2</v>
      </c>
      <c r="AI2016">
        <v>2.8073603307584804E-2</v>
      </c>
      <c r="AJ2016">
        <v>2.5822026512464458E-2</v>
      </c>
      <c r="AK2016">
        <v>2.4260556496201666E-2</v>
      </c>
      <c r="AL2016">
        <v>2.3314044852370042E-2</v>
      </c>
      <c r="AM2016">
        <v>2.3963393788544975E-2</v>
      </c>
      <c r="AN2016">
        <v>2.6910031813250503E-2</v>
      </c>
      <c r="AO2016">
        <v>2.9007994472055789E-2</v>
      </c>
      <c r="AP2016">
        <v>2.961438559011129E-2</v>
      </c>
      <c r="AQ2016">
        <v>2.8160190711077407E-2</v>
      </c>
      <c r="AR2016">
        <v>2.7996838502113403E-2</v>
      </c>
      <c r="AS2016">
        <v>2.8135771337534397E-2</v>
      </c>
      <c r="AT2016">
        <v>2.677107094572365E-2</v>
      </c>
      <c r="AU2016">
        <v>2.5664170053656232E-2</v>
      </c>
      <c r="AV2016">
        <v>2.3043612014551879E-2</v>
      </c>
      <c r="AW2016">
        <v>2.0444160160528725E-2</v>
      </c>
      <c r="AX2016">
        <v>2.0567436618320677E-2</v>
      </c>
      <c r="AY2016">
        <v>2.0935040917837423E-2</v>
      </c>
      <c r="AZ2016">
        <v>2.3603047287490284E-2</v>
      </c>
    </row>
    <row r="2017" spans="11:52" ht="14.4">
      <c r="K2017" t="s">
        <v>2924</v>
      </c>
      <c r="L2017" t="s">
        <v>2894</v>
      </c>
      <c r="M2017" t="s">
        <v>93</v>
      </c>
      <c r="N2017" t="s">
        <v>80</v>
      </c>
      <c r="AG2017">
        <v>3.2083173867836892E-2</v>
      </c>
      <c r="AH2017">
        <v>3.1807528249712246E-2</v>
      </c>
      <c r="AI2017">
        <v>3.0903115192118882E-2</v>
      </c>
      <c r="AJ2017">
        <v>2.9650543245633813E-2</v>
      </c>
      <c r="AK2017">
        <v>2.7997593303584055E-2</v>
      </c>
      <c r="AL2017">
        <v>2.8620191515546196E-2</v>
      </c>
      <c r="AM2017">
        <v>2.7195561022122741E-2</v>
      </c>
      <c r="AN2017">
        <v>2.5491789998273277E-2</v>
      </c>
      <c r="AO2017">
        <v>2.4669270464383695E-2</v>
      </c>
      <c r="AP2017">
        <v>2.327793911436361E-2</v>
      </c>
      <c r="AQ2017">
        <v>2.2317137173247723E-2</v>
      </c>
      <c r="AR2017">
        <v>2.0969228432124447E-2</v>
      </c>
      <c r="AS2017">
        <v>2.0009274631071668E-2</v>
      </c>
      <c r="AT2017">
        <v>1.9636071338904736E-2</v>
      </c>
      <c r="AU2017">
        <v>1.9405263965124524E-2</v>
      </c>
      <c r="AV2017">
        <v>1.8258493952746684E-2</v>
      </c>
      <c r="AW2017">
        <v>1.8156154136800683E-2</v>
      </c>
      <c r="AX2017">
        <v>1.8371744019218619E-2</v>
      </c>
      <c r="AY2017">
        <v>1.8978878484343417E-2</v>
      </c>
      <c r="AZ2017">
        <v>1.8688924692239893E-2</v>
      </c>
    </row>
    <row r="2018" spans="11:52" ht="14.4">
      <c r="K2018" t="s">
        <v>2925</v>
      </c>
      <c r="L2018" t="s">
        <v>2926</v>
      </c>
      <c r="M2018" t="s">
        <v>13</v>
      </c>
      <c r="N2018" t="s">
        <v>80</v>
      </c>
      <c r="AG2018">
        <v>2.1997669704185957E-2</v>
      </c>
      <c r="AH2018">
        <v>2.0942919045291435E-2</v>
      </c>
      <c r="AI2018">
        <v>2.0204166999506189E-2</v>
      </c>
      <c r="AJ2018">
        <v>1.9093412864752368E-2</v>
      </c>
      <c r="AK2018">
        <v>1.8402420490904729E-2</v>
      </c>
      <c r="AL2018">
        <v>1.7789436625562788E-2</v>
      </c>
      <c r="AM2018">
        <v>1.6793097641079544E-2</v>
      </c>
      <c r="AN2018">
        <v>1.6122610059695789E-2</v>
      </c>
      <c r="AO2018">
        <v>1.6006246510026422E-2</v>
      </c>
      <c r="AP2018">
        <v>1.5706354500187609E-2</v>
      </c>
      <c r="AQ2018">
        <v>1.4976038604623276E-2</v>
      </c>
      <c r="AR2018">
        <v>1.4541472678173512E-2</v>
      </c>
      <c r="AS2018">
        <v>1.4000383476461764E-2</v>
      </c>
      <c r="AT2018">
        <v>1.3272762090942488E-2</v>
      </c>
      <c r="AU2018">
        <v>1.2846594755821644E-2</v>
      </c>
      <c r="AV2018">
        <v>1.2516559268013082E-2</v>
      </c>
      <c r="AW2018">
        <v>1.2647358313061447E-2</v>
      </c>
      <c r="AX2018">
        <v>1.2803059188058406E-2</v>
      </c>
      <c r="AY2018">
        <v>1.3129792791722274E-2</v>
      </c>
      <c r="AZ2018">
        <v>1.3531543764286173E-2</v>
      </c>
    </row>
    <row r="2019" spans="11:52" ht="14.4">
      <c r="K2019" t="s">
        <v>2927</v>
      </c>
      <c r="L2019" t="s">
        <v>2926</v>
      </c>
      <c r="M2019" t="s">
        <v>14</v>
      </c>
      <c r="N2019" t="s">
        <v>80</v>
      </c>
      <c r="AG2019">
        <v>2.209008079379984E-2</v>
      </c>
      <c r="AH2019">
        <v>1.9629447219043684E-2</v>
      </c>
      <c r="AI2019">
        <v>1.8546493664267416E-2</v>
      </c>
      <c r="AJ2019">
        <v>1.8112342797669143E-2</v>
      </c>
      <c r="AK2019">
        <v>1.8960414257483543E-2</v>
      </c>
      <c r="AL2019">
        <v>1.8249687734055404E-2</v>
      </c>
      <c r="AM2019">
        <v>1.748969847154706E-2</v>
      </c>
      <c r="AN2019">
        <v>1.7344548457648937E-2</v>
      </c>
      <c r="AO2019">
        <v>1.690579810569184E-2</v>
      </c>
      <c r="AP2019">
        <v>1.5899968226243309E-2</v>
      </c>
      <c r="AQ2019">
        <v>1.0791274209024667E-2</v>
      </c>
      <c r="AR2019">
        <v>9.6368565572944702E-3</v>
      </c>
      <c r="AS2019">
        <v>8.9761030178052165E-3</v>
      </c>
      <c r="AT2019">
        <v>8.4098636748909279E-3</v>
      </c>
      <c r="AU2019">
        <v>8.1327598944213493E-3</v>
      </c>
      <c r="AV2019">
        <v>8.6503178561402362E-3</v>
      </c>
      <c r="AW2019">
        <v>5.4648489700397079E-3</v>
      </c>
      <c r="AX2019">
        <v>5.4752999786337317E-3</v>
      </c>
      <c r="AY2019">
        <v>5.5618262173704452E-3</v>
      </c>
      <c r="AZ2019">
        <v>5.6755330990740788E-3</v>
      </c>
    </row>
    <row r="2020" spans="11:52" ht="14.4">
      <c r="K2020" t="s">
        <v>2928</v>
      </c>
      <c r="L2020" t="s">
        <v>2926</v>
      </c>
      <c r="M2020" t="s">
        <v>92</v>
      </c>
      <c r="N2020" t="s">
        <v>80</v>
      </c>
      <c r="AG2020">
        <v>8.8246034571417289E-2</v>
      </c>
      <c r="AH2020">
        <v>7.5892250434654127E-2</v>
      </c>
      <c r="AI2020">
        <v>7.1243534029101899E-2</v>
      </c>
      <c r="AJ2020">
        <v>6.3338308919447056E-2</v>
      </c>
      <c r="AK2020">
        <v>6.138496714705334E-2</v>
      </c>
      <c r="AL2020">
        <v>6.3540564848180617E-2</v>
      </c>
      <c r="AM2020">
        <v>6.0712424754066643E-2</v>
      </c>
      <c r="AN2020">
        <v>5.9517190691287594E-2</v>
      </c>
      <c r="AO2020">
        <v>5.7330202336773058E-2</v>
      </c>
      <c r="AP2020">
        <v>5.3198766035720935E-2</v>
      </c>
      <c r="AQ2020">
        <v>4.8709122618804779E-2</v>
      </c>
      <c r="AR2020">
        <v>4.1349521003347565E-2</v>
      </c>
      <c r="AS2020">
        <v>3.4939259073113953E-2</v>
      </c>
      <c r="AT2020">
        <v>3.226375901441729E-2</v>
      </c>
      <c r="AU2020">
        <v>2.8402274641042679E-2</v>
      </c>
      <c r="AV2020">
        <v>2.3916770290690018E-2</v>
      </c>
      <c r="AW2020">
        <v>2.140784581277811E-2</v>
      </c>
      <c r="AX2020">
        <v>1.8131581869744104E-2</v>
      </c>
      <c r="AY2020">
        <v>1.6402959041690576E-2</v>
      </c>
      <c r="AZ2020">
        <v>1.358984793662534E-2</v>
      </c>
    </row>
    <row r="2021" spans="11:52" ht="14.4">
      <c r="K2021" t="s">
        <v>2929</v>
      </c>
      <c r="L2021" t="s">
        <v>2926</v>
      </c>
      <c r="M2021" t="s">
        <v>15</v>
      </c>
      <c r="N2021" t="s">
        <v>80</v>
      </c>
      <c r="AE2021" t="s">
        <v>6079</v>
      </c>
      <c r="AF2021" t="s">
        <v>6079</v>
      </c>
      <c r="AG2021">
        <v>0.33640915868575239</v>
      </c>
      <c r="AH2021">
        <v>0.32842150149829435</v>
      </c>
      <c r="AI2021">
        <v>0.32345038639715812</v>
      </c>
      <c r="AJ2021">
        <v>0.3137542623995585</v>
      </c>
      <c r="AK2021">
        <v>0.30856718771864666</v>
      </c>
      <c r="AL2021">
        <v>0.25025106265517466</v>
      </c>
      <c r="AM2021">
        <v>0.2343557909672408</v>
      </c>
      <c r="AN2021">
        <v>0.20491952652562123</v>
      </c>
      <c r="AO2021">
        <v>0.20309647690626589</v>
      </c>
      <c r="AP2021">
        <v>0.19575810169372612</v>
      </c>
      <c r="AQ2021">
        <v>0.145130538932153</v>
      </c>
      <c r="AR2021">
        <v>0.11257143038125419</v>
      </c>
      <c r="AS2021">
        <v>0.10413985428731444</v>
      </c>
      <c r="AT2021">
        <v>9.8462954246258949E-2</v>
      </c>
      <c r="AU2021">
        <v>8.9928079113634762E-2</v>
      </c>
      <c r="AV2021">
        <v>8.5682092425629477E-2</v>
      </c>
      <c r="AW2021">
        <v>8.1122328699773052E-2</v>
      </c>
      <c r="AX2021">
        <v>7.7390336118846437E-2</v>
      </c>
      <c r="AY2021">
        <v>7.0967904436659901E-2</v>
      </c>
      <c r="AZ2021">
        <v>6.8954824208832852E-2</v>
      </c>
    </row>
    <row r="2022" spans="11:52" ht="14.4">
      <c r="K2022" t="s">
        <v>2930</v>
      </c>
      <c r="L2022" t="s">
        <v>2926</v>
      </c>
      <c r="M2022" t="s">
        <v>91</v>
      </c>
      <c r="N2022" t="s">
        <v>80</v>
      </c>
      <c r="AG2022">
        <v>1.0761030811766178E-2</v>
      </c>
      <c r="AH2022">
        <v>1.0795944110455351E-2</v>
      </c>
      <c r="AI2022">
        <v>1.0129143400639726E-2</v>
      </c>
      <c r="AJ2022">
        <v>9.4911290149667614E-3</v>
      </c>
      <c r="AK2022">
        <v>9.1678743640792246E-3</v>
      </c>
      <c r="AL2022">
        <v>8.964981729817547E-3</v>
      </c>
      <c r="AM2022">
        <v>8.8213161038888984E-3</v>
      </c>
      <c r="AN2022">
        <v>9.1694548774748572E-3</v>
      </c>
      <c r="AO2022">
        <v>9.3793076620469554E-3</v>
      </c>
      <c r="AP2022">
        <v>9.0190375440793759E-3</v>
      </c>
      <c r="AQ2022">
        <v>8.2097186853919858E-3</v>
      </c>
      <c r="AR2022">
        <v>7.6311668724111763E-3</v>
      </c>
      <c r="AS2022">
        <v>7.3093566770759486E-3</v>
      </c>
      <c r="AT2022">
        <v>6.5845382682750905E-3</v>
      </c>
      <c r="AU2022">
        <v>6.1191824851232236E-3</v>
      </c>
      <c r="AV2022">
        <v>5.8276910389757526E-3</v>
      </c>
      <c r="AW2022">
        <v>5.7329192096296092E-3</v>
      </c>
      <c r="AX2022">
        <v>5.9022052654188464E-3</v>
      </c>
      <c r="AY2022">
        <v>6.2361265839498709E-3</v>
      </c>
      <c r="AZ2022">
        <v>6.2810599794079639E-3</v>
      </c>
    </row>
    <row r="2023" spans="11:52" ht="14.4">
      <c r="K2023" t="s">
        <v>2931</v>
      </c>
      <c r="L2023" t="s">
        <v>2926</v>
      </c>
      <c r="M2023" t="s">
        <v>16</v>
      </c>
      <c r="N2023" t="s">
        <v>80</v>
      </c>
      <c r="AG2023">
        <v>1.0558910331474261E-2</v>
      </c>
      <c r="AH2023">
        <v>1.0235410869848863E-2</v>
      </c>
      <c r="AI2023">
        <v>9.7567976155854864E-3</v>
      </c>
      <c r="AJ2023">
        <v>9.7804875581883298E-3</v>
      </c>
      <c r="AK2023">
        <v>9.9396161539345579E-3</v>
      </c>
      <c r="AL2023">
        <v>1.0748242334461641E-2</v>
      </c>
      <c r="AM2023">
        <v>1.0533732153711374E-2</v>
      </c>
      <c r="AN2023">
        <v>1.0442991878128183E-2</v>
      </c>
      <c r="AO2023">
        <v>9.9461039741261647E-3</v>
      </c>
      <c r="AP2023">
        <v>9.4102609267765567E-3</v>
      </c>
      <c r="AQ2023">
        <v>8.6245276002362599E-3</v>
      </c>
      <c r="AR2023">
        <v>8.0245632105067233E-3</v>
      </c>
      <c r="AS2023">
        <v>7.8123682691133853E-3</v>
      </c>
      <c r="AT2023">
        <v>7.4748458676190113E-3</v>
      </c>
      <c r="AU2023">
        <v>7.2890623334158095E-3</v>
      </c>
      <c r="AV2023">
        <v>7.0450406751868932E-3</v>
      </c>
      <c r="AW2023">
        <v>6.8869263010012133E-3</v>
      </c>
      <c r="AX2023">
        <v>7.1403103370308455E-3</v>
      </c>
      <c r="AY2023">
        <v>6.9519852186114804E-3</v>
      </c>
      <c r="AZ2023">
        <v>7.0762001883388657E-3</v>
      </c>
    </row>
    <row r="2024" spans="11:52" ht="14.4">
      <c r="K2024" t="s">
        <v>2932</v>
      </c>
      <c r="L2024" t="s">
        <v>2926</v>
      </c>
      <c r="M2024" t="s">
        <v>17</v>
      </c>
      <c r="N2024" t="s">
        <v>80</v>
      </c>
      <c r="AG2024">
        <v>1.8460472915751171E-2</v>
      </c>
      <c r="AH2024">
        <v>1.7997548441347131E-2</v>
      </c>
      <c r="AI2024">
        <v>1.8027285653020374E-2</v>
      </c>
      <c r="AJ2024">
        <v>1.8007054154922063E-2</v>
      </c>
      <c r="AK2024">
        <v>1.9869752618007303E-2</v>
      </c>
      <c r="AL2024">
        <v>1.9567545340945285E-2</v>
      </c>
      <c r="AM2024">
        <v>2.0833816252301768E-2</v>
      </c>
      <c r="AN2024">
        <v>1.9395777042591399E-2</v>
      </c>
      <c r="AO2024">
        <v>1.825558768945202E-2</v>
      </c>
      <c r="AP2024">
        <v>2.098747107275694E-2</v>
      </c>
      <c r="AQ2024">
        <v>1.9054345491267295E-2</v>
      </c>
      <c r="AR2024">
        <v>1.7395872809574265E-2</v>
      </c>
      <c r="AS2024">
        <v>1.4242135680154172E-2</v>
      </c>
      <c r="AT2024">
        <v>1.3887367969317964E-2</v>
      </c>
      <c r="AU2024">
        <v>1.3442009502306389E-2</v>
      </c>
      <c r="AV2024">
        <v>1.3289383713141856E-2</v>
      </c>
      <c r="AW2024">
        <v>1.3415440488769147E-2</v>
      </c>
      <c r="AX2024">
        <v>1.8073985090410676E-2</v>
      </c>
      <c r="AY2024">
        <v>1.6849757030948015E-2</v>
      </c>
      <c r="AZ2024">
        <v>1.6652067201500271E-2</v>
      </c>
    </row>
    <row r="2025" spans="11:52" ht="14.4">
      <c r="K2025" t="s">
        <v>2933</v>
      </c>
      <c r="L2025" t="s">
        <v>2926</v>
      </c>
      <c r="M2025" t="s">
        <v>97</v>
      </c>
      <c r="N2025" t="s">
        <v>80</v>
      </c>
      <c r="O2025" t="s">
        <v>6079</v>
      </c>
      <c r="P2025" t="s">
        <v>6079</v>
      </c>
      <c r="Q2025" t="s">
        <v>6079</v>
      </c>
      <c r="R2025" t="s">
        <v>6079</v>
      </c>
      <c r="S2025" t="s">
        <v>6079</v>
      </c>
      <c r="T2025" t="s">
        <v>6079</v>
      </c>
      <c r="AG2025">
        <v>2.0662679168813636E-2</v>
      </c>
      <c r="AH2025">
        <v>1.9974082398519801E-2</v>
      </c>
      <c r="AI2025">
        <v>1.8997492453383648E-2</v>
      </c>
      <c r="AJ2025">
        <v>1.6406954791335675E-2</v>
      </c>
      <c r="AK2025">
        <v>1.5573169588518032E-2</v>
      </c>
      <c r="AL2025">
        <v>1.6380618685312313E-2</v>
      </c>
      <c r="AM2025">
        <v>1.4733732149506426E-2</v>
      </c>
      <c r="AN2025">
        <v>1.486736142880507E-2</v>
      </c>
      <c r="AO2025">
        <v>1.1989150797959747E-2</v>
      </c>
      <c r="AP2025">
        <v>1.0695630980474154E-2</v>
      </c>
      <c r="AQ2025">
        <v>9.4416619810029252E-3</v>
      </c>
      <c r="AR2025">
        <v>7.3627847406392589E-3</v>
      </c>
      <c r="AS2025">
        <v>6.2705085035249476E-3</v>
      </c>
      <c r="AT2025">
        <v>5.5551567239815972E-3</v>
      </c>
      <c r="AU2025">
        <v>4.7439247315812063E-3</v>
      </c>
      <c r="AV2025">
        <v>4.5010576501992557E-3</v>
      </c>
      <c r="AW2025">
        <v>4.5936688555749542E-3</v>
      </c>
      <c r="AX2025">
        <v>4.9556792514283687E-3</v>
      </c>
      <c r="AY2025">
        <v>6.0201181460650755E-3</v>
      </c>
      <c r="AZ2025">
        <v>6.9029136705418869E-3</v>
      </c>
    </row>
    <row r="2026" spans="11:52" ht="14.4">
      <c r="K2026" t="s">
        <v>2934</v>
      </c>
      <c r="L2026" t="s">
        <v>2926</v>
      </c>
      <c r="M2026" t="s">
        <v>18</v>
      </c>
      <c r="N2026" t="s">
        <v>80</v>
      </c>
      <c r="AG2026">
        <v>3.6881244259830095E-2</v>
      </c>
      <c r="AH2026">
        <v>3.6059004786118287E-2</v>
      </c>
      <c r="AI2026">
        <v>3.4973720953364283E-2</v>
      </c>
      <c r="AJ2026">
        <v>3.2897717245435804E-2</v>
      </c>
      <c r="AK2026">
        <v>3.2992184001368753E-2</v>
      </c>
      <c r="AL2026">
        <v>3.3885232540366288E-2</v>
      </c>
      <c r="AM2026">
        <v>3.2014712669757424E-2</v>
      </c>
      <c r="AN2026">
        <v>2.910414832786069E-2</v>
      </c>
      <c r="AO2026">
        <v>3.1147824050171528E-2</v>
      </c>
      <c r="AP2026">
        <v>3.136635561677116E-2</v>
      </c>
      <c r="AQ2026">
        <v>3.1057395727549311E-2</v>
      </c>
      <c r="AR2026">
        <v>3.0756460213478311E-2</v>
      </c>
      <c r="AS2026">
        <v>2.9007734769730457E-2</v>
      </c>
      <c r="AT2026">
        <v>2.7112082784398688E-2</v>
      </c>
      <c r="AU2026">
        <v>2.5953680711049563E-2</v>
      </c>
      <c r="AV2026">
        <v>2.5069772679702961E-2</v>
      </c>
      <c r="AW2026">
        <v>2.5255251080138388E-2</v>
      </c>
      <c r="AX2026">
        <v>2.6038405966801095E-2</v>
      </c>
      <c r="AY2026">
        <v>2.7039526057624386E-2</v>
      </c>
      <c r="AZ2026">
        <v>2.7075592336885276E-2</v>
      </c>
    </row>
    <row r="2027" spans="11:52" ht="14.4">
      <c r="K2027" t="s">
        <v>2935</v>
      </c>
      <c r="L2027" t="s">
        <v>2926</v>
      </c>
      <c r="M2027" t="s">
        <v>34</v>
      </c>
      <c r="N2027" t="s">
        <v>80</v>
      </c>
      <c r="AG2027">
        <v>2.8013569427717579E-2</v>
      </c>
      <c r="AH2027">
        <v>2.6987316084847533E-2</v>
      </c>
      <c r="AI2027">
        <v>2.5336431601386364E-2</v>
      </c>
      <c r="AJ2027">
        <v>2.4103801569132548E-2</v>
      </c>
      <c r="AK2027">
        <v>2.80363124733343E-2</v>
      </c>
      <c r="AL2027">
        <v>2.7428560278755586E-2</v>
      </c>
      <c r="AM2027">
        <v>2.6303664702067645E-2</v>
      </c>
      <c r="AN2027">
        <v>2.3309321305217127E-2</v>
      </c>
      <c r="AO2027">
        <v>2.339533790618635E-2</v>
      </c>
      <c r="AP2027">
        <v>2.1050486906990223E-2</v>
      </c>
      <c r="AQ2027">
        <v>1.9254807204778311E-2</v>
      </c>
      <c r="AR2027">
        <v>1.8111354021007036E-2</v>
      </c>
      <c r="AS2027">
        <v>1.7241357476835178E-2</v>
      </c>
      <c r="AT2027">
        <v>1.5658958991916026E-2</v>
      </c>
      <c r="AU2027">
        <v>1.5218130624343506E-2</v>
      </c>
      <c r="AV2027">
        <v>1.4570577926316053E-2</v>
      </c>
      <c r="AW2027">
        <v>1.4693463360170717E-2</v>
      </c>
      <c r="AX2027">
        <v>1.4782845107882057E-2</v>
      </c>
      <c r="AY2027">
        <v>1.5013236947015812E-2</v>
      </c>
      <c r="AZ2027">
        <v>1.4770330058212915E-2</v>
      </c>
    </row>
    <row r="2028" spans="11:52" ht="14.4">
      <c r="K2028" t="s">
        <v>2936</v>
      </c>
      <c r="L2028" t="s">
        <v>2926</v>
      </c>
      <c r="M2028" t="s">
        <v>19</v>
      </c>
      <c r="N2028" t="s">
        <v>80</v>
      </c>
      <c r="AG2028">
        <v>8.4266937854495828E-3</v>
      </c>
      <c r="AH2028">
        <v>8.1838390584332271E-3</v>
      </c>
      <c r="AI2028">
        <v>8.0400519522188171E-3</v>
      </c>
      <c r="AJ2028">
        <v>7.5718475665611917E-3</v>
      </c>
      <c r="AK2028">
        <v>1.0357832575326483E-2</v>
      </c>
      <c r="AL2028">
        <v>1.038386003807772E-2</v>
      </c>
      <c r="AM2028">
        <v>1.0450627592043528E-2</v>
      </c>
      <c r="AN2028">
        <v>1.0080186980103744E-2</v>
      </c>
      <c r="AO2028">
        <v>9.7042321983273633E-3</v>
      </c>
      <c r="AP2028">
        <v>9.7671378791850047E-3</v>
      </c>
      <c r="AQ2028">
        <v>9.4706282530296684E-3</v>
      </c>
      <c r="AR2028">
        <v>9.5488576454532993E-3</v>
      </c>
      <c r="AS2028">
        <v>9.5643741050976984E-3</v>
      </c>
      <c r="AT2028">
        <v>9.1801159108573678E-3</v>
      </c>
      <c r="AU2028">
        <v>9.355859264606468E-3</v>
      </c>
      <c r="AV2028">
        <v>9.1058467737065978E-3</v>
      </c>
      <c r="AW2028">
        <v>9.3677165687297594E-3</v>
      </c>
      <c r="AX2028">
        <v>1.0172078807794109E-2</v>
      </c>
      <c r="AY2028">
        <v>1.0569213863156185E-2</v>
      </c>
      <c r="AZ2028">
        <v>1.0906668678271395E-2</v>
      </c>
    </row>
    <row r="2029" spans="11:52" ht="14.4">
      <c r="K2029" t="s">
        <v>2937</v>
      </c>
      <c r="L2029" t="s">
        <v>2926</v>
      </c>
      <c r="M2029" t="s">
        <v>20</v>
      </c>
      <c r="N2029" t="s">
        <v>80</v>
      </c>
      <c r="AG2029">
        <v>3.264694427456933E-2</v>
      </c>
      <c r="AH2029">
        <v>3.2038463656609492E-2</v>
      </c>
      <c r="AI2029">
        <v>3.1189064262564511E-2</v>
      </c>
      <c r="AJ2029">
        <v>2.9601643188319753E-2</v>
      </c>
      <c r="AK2029">
        <v>2.9695882479487654E-2</v>
      </c>
      <c r="AL2029">
        <v>2.7633281058720507E-2</v>
      </c>
      <c r="AM2029">
        <v>2.6887983287653971E-2</v>
      </c>
      <c r="AN2029">
        <v>2.5098542775889864E-2</v>
      </c>
      <c r="AO2029">
        <v>2.3707135347972089E-2</v>
      </c>
      <c r="AP2029">
        <v>2.2717635334503598E-2</v>
      </c>
      <c r="AQ2029">
        <v>2.1896033116581629E-2</v>
      </c>
      <c r="AR2029">
        <v>2.1298458413727257E-2</v>
      </c>
      <c r="AS2029">
        <v>2.0666731053003068E-2</v>
      </c>
      <c r="AT2029">
        <v>1.9999704039770409E-2</v>
      </c>
      <c r="AU2029">
        <v>2.1105292486988621E-2</v>
      </c>
      <c r="AV2029">
        <v>2.053046368566647E-2</v>
      </c>
      <c r="AW2029">
        <v>2.0385630662458173E-2</v>
      </c>
      <c r="AX2029">
        <v>1.8408284467466219E-2</v>
      </c>
      <c r="AY2029">
        <v>1.9335367535353025E-2</v>
      </c>
      <c r="AZ2029">
        <v>1.9144034215533162E-2</v>
      </c>
    </row>
    <row r="2030" spans="11:52" ht="14.4">
      <c r="K2030" t="s">
        <v>2938</v>
      </c>
      <c r="L2030" t="s">
        <v>2926</v>
      </c>
      <c r="M2030" t="s">
        <v>21</v>
      </c>
      <c r="N2030" t="s">
        <v>80</v>
      </c>
      <c r="AG2030">
        <v>1.6166783536210948E-2</v>
      </c>
      <c r="AH2030">
        <v>1.5705839772442384E-2</v>
      </c>
      <c r="AI2030">
        <v>1.4945557266635613E-2</v>
      </c>
      <c r="AJ2030">
        <v>1.4707899801811593E-2</v>
      </c>
      <c r="AK2030">
        <v>1.4266452460530769E-2</v>
      </c>
      <c r="AL2030">
        <v>1.4542304124424798E-2</v>
      </c>
      <c r="AM2030">
        <v>1.3942104892077156E-2</v>
      </c>
      <c r="AN2030">
        <v>1.3833218883756972E-2</v>
      </c>
    </row>
    <row r="2031" spans="11:52" ht="14.4">
      <c r="K2031" t="s">
        <v>2939</v>
      </c>
      <c r="L2031" t="s">
        <v>2926</v>
      </c>
      <c r="M2031" t="s">
        <v>22</v>
      </c>
      <c r="N2031" t="s">
        <v>80</v>
      </c>
      <c r="AG2031">
        <v>0.44868058649503217</v>
      </c>
      <c r="AH2031">
        <v>0.43472550801186233</v>
      </c>
      <c r="AI2031">
        <v>0.431170210290725</v>
      </c>
      <c r="AJ2031">
        <v>0.42326396211271017</v>
      </c>
      <c r="AK2031">
        <v>0.42111312914110766</v>
      </c>
      <c r="AL2031">
        <v>0.40380671231705906</v>
      </c>
      <c r="AM2031">
        <v>0.39909507196601512</v>
      </c>
      <c r="AN2031">
        <v>0.34919234353556161</v>
      </c>
      <c r="AO2031">
        <v>0.34745542523958173</v>
      </c>
      <c r="AP2031">
        <v>0.19913370068905961</v>
      </c>
      <c r="AQ2031">
        <v>0.13043712020798806</v>
      </c>
      <c r="AR2031">
        <v>8.87745317965183E-2</v>
      </c>
      <c r="AS2031">
        <v>8.650356928978549E-2</v>
      </c>
      <c r="AT2031">
        <v>8.3878350765719895E-2</v>
      </c>
      <c r="AU2031">
        <v>8.5677140188361478E-2</v>
      </c>
      <c r="AV2031">
        <v>8.6273503703203774E-2</v>
      </c>
      <c r="AW2031">
        <v>8.8122801774754192E-2</v>
      </c>
      <c r="AX2031">
        <v>8.5830303585177486E-2</v>
      </c>
      <c r="AY2031">
        <v>7.8153236620784494E-2</v>
      </c>
      <c r="AZ2031">
        <v>6.2419588624837069E-2</v>
      </c>
    </row>
    <row r="2032" spans="11:52" ht="14.4">
      <c r="K2032" t="s">
        <v>2940</v>
      </c>
      <c r="L2032" t="s">
        <v>2926</v>
      </c>
      <c r="M2032" t="s">
        <v>90</v>
      </c>
      <c r="N2032" t="s">
        <v>80</v>
      </c>
      <c r="AG2032">
        <v>3.2620387664085905E-2</v>
      </c>
      <c r="AH2032">
        <v>2.9014269746279939E-2</v>
      </c>
      <c r="AI2032">
        <v>2.6813998418651383E-2</v>
      </c>
      <c r="AJ2032">
        <v>2.5807765922801592E-2</v>
      </c>
      <c r="AK2032">
        <v>2.4589976643901831E-2</v>
      </c>
      <c r="AL2032">
        <v>3.9258148353701325E-2</v>
      </c>
      <c r="AM2032">
        <v>3.9999897841133933E-2</v>
      </c>
      <c r="AN2032">
        <v>3.7412008617455618E-2</v>
      </c>
      <c r="AO2032">
        <v>3.6293199763870319E-2</v>
      </c>
      <c r="AP2032">
        <v>3.487239840279116E-2</v>
      </c>
      <c r="AQ2032">
        <v>3.2663775339413774E-2</v>
      </c>
      <c r="AR2032">
        <v>3.1582747433963818E-2</v>
      </c>
      <c r="AS2032">
        <v>2.9973723631337188E-2</v>
      </c>
      <c r="AT2032">
        <v>2.85170832905659E-2</v>
      </c>
      <c r="AU2032">
        <v>2.6094079491726447E-2</v>
      </c>
      <c r="AV2032">
        <v>2.366930055319497E-2</v>
      </c>
      <c r="AW2032">
        <v>2.2169530864273916E-2</v>
      </c>
      <c r="AX2032">
        <v>2.0100869412828935E-2</v>
      </c>
      <c r="AY2032">
        <v>1.8058620990748286E-2</v>
      </c>
      <c r="AZ2032">
        <v>1.679227699364514E-2</v>
      </c>
    </row>
    <row r="2033" spans="11:52" ht="14.4">
      <c r="K2033" t="s">
        <v>2941</v>
      </c>
      <c r="L2033" t="s">
        <v>2926</v>
      </c>
      <c r="M2033" t="s">
        <v>23</v>
      </c>
      <c r="N2033" t="s">
        <v>80</v>
      </c>
      <c r="AG2033">
        <v>8.6976344429273822E-2</v>
      </c>
      <c r="AH2033">
        <v>8.1215501253600775E-2</v>
      </c>
      <c r="AI2033">
        <v>7.33057820523806E-2</v>
      </c>
      <c r="AJ2033">
        <v>6.3851544775722385E-2</v>
      </c>
      <c r="AK2033">
        <v>6.0568633092348327E-2</v>
      </c>
      <c r="AL2033">
        <v>6.0352716404451251E-2</v>
      </c>
      <c r="AM2033">
        <v>5.5860554994444693E-2</v>
      </c>
      <c r="AN2033">
        <v>6.0482478835695984E-2</v>
      </c>
      <c r="AO2033">
        <v>5.535667276816135E-2</v>
      </c>
      <c r="AP2033">
        <v>5.1795574903116842E-2</v>
      </c>
      <c r="AQ2033">
        <v>4.7406462083158511E-2</v>
      </c>
      <c r="AR2033">
        <v>5.4910137451222515E-2</v>
      </c>
      <c r="AS2033">
        <v>5.2423200246926704E-2</v>
      </c>
      <c r="AT2033">
        <v>4.8824673360419658E-2</v>
      </c>
      <c r="AU2033">
        <v>4.5164819934369341E-2</v>
      </c>
      <c r="AV2033">
        <v>4.4382146631898621E-2</v>
      </c>
      <c r="AW2033">
        <v>4.2477397942439661E-2</v>
      </c>
      <c r="AX2033">
        <v>3.3408406711878731E-2</v>
      </c>
      <c r="AY2033">
        <v>3.1529114565240692E-2</v>
      </c>
      <c r="AZ2033">
        <v>2.89921682288522E-2</v>
      </c>
    </row>
    <row r="2034" spans="11:52" ht="14.4">
      <c r="K2034" t="s">
        <v>2942</v>
      </c>
      <c r="L2034" t="s">
        <v>2926</v>
      </c>
      <c r="M2034" t="s">
        <v>24</v>
      </c>
      <c r="N2034" t="s">
        <v>80</v>
      </c>
      <c r="AG2034">
        <v>6.7309494370681872E-2</v>
      </c>
      <c r="AH2034">
        <v>6.6182107399073278E-2</v>
      </c>
      <c r="AI2034">
        <v>6.0775273107028682E-2</v>
      </c>
      <c r="AJ2034">
        <v>5.4216403351245779E-2</v>
      </c>
      <c r="AK2034">
        <v>5.3063932594839928E-2</v>
      </c>
      <c r="AL2034">
        <v>5.8671621020554413E-2</v>
      </c>
      <c r="AM2034">
        <v>5.8477120142897653E-2</v>
      </c>
      <c r="AN2034">
        <v>5.709679799187474E-2</v>
      </c>
      <c r="AO2034">
        <v>4.9536309365420285E-2</v>
      </c>
      <c r="AP2034">
        <v>4.5004190934237277E-2</v>
      </c>
      <c r="AQ2034">
        <v>4.3431206438062822E-2</v>
      </c>
      <c r="AR2034">
        <v>3.7355284968317783E-2</v>
      </c>
      <c r="AS2034">
        <v>3.6155165740885495E-2</v>
      </c>
      <c r="AT2034">
        <v>3.2763061889297368E-2</v>
      </c>
      <c r="AU2034">
        <v>2.3118085049730383E-2</v>
      </c>
      <c r="AV2034">
        <v>1.6050476013177495E-2</v>
      </c>
      <c r="AW2034">
        <v>1.8264690589868741E-2</v>
      </c>
      <c r="AX2034">
        <v>1.9602449260881859E-2</v>
      </c>
      <c r="AY2034">
        <v>1.9885130647882457E-2</v>
      </c>
      <c r="AZ2034">
        <v>1.9371300492650598E-2</v>
      </c>
    </row>
    <row r="2035" spans="11:52" ht="14.4">
      <c r="K2035" t="s">
        <v>2943</v>
      </c>
      <c r="L2035" t="s">
        <v>2926</v>
      </c>
      <c r="M2035" t="s">
        <v>1386</v>
      </c>
      <c r="N2035" t="s">
        <v>80</v>
      </c>
      <c r="O2035" t="s">
        <v>6079</v>
      </c>
      <c r="P2035" t="s">
        <v>6079</v>
      </c>
      <c r="Q2035" t="s">
        <v>6079</v>
      </c>
      <c r="R2035" t="s">
        <v>6079</v>
      </c>
      <c r="S2035" t="s">
        <v>6079</v>
      </c>
      <c r="T2035" t="s">
        <v>6079</v>
      </c>
      <c r="U2035" t="s">
        <v>6079</v>
      </c>
      <c r="V2035" t="s">
        <v>6079</v>
      </c>
      <c r="W2035" t="s">
        <v>6079</v>
      </c>
      <c r="X2035" t="s">
        <v>6079</v>
      </c>
      <c r="Y2035" t="s">
        <v>6079</v>
      </c>
      <c r="Z2035" t="s">
        <v>6079</v>
      </c>
      <c r="AA2035" t="s">
        <v>6079</v>
      </c>
      <c r="AG2035">
        <v>1.47190106279423E-2</v>
      </c>
      <c r="AH2035">
        <v>1.5437380949882468E-2</v>
      </c>
      <c r="AI2035">
        <v>1.6604130959487651E-2</v>
      </c>
      <c r="AJ2035">
        <v>1.6422343495434456E-2</v>
      </c>
      <c r="AK2035">
        <v>1.5453360699886225E-2</v>
      </c>
      <c r="AL2035">
        <v>1.5730798304082302E-2</v>
      </c>
      <c r="AM2035">
        <v>1.2979603824145499E-2</v>
      </c>
      <c r="AN2035">
        <v>1.032375322022468E-2</v>
      </c>
      <c r="AO2035">
        <v>9.4467473549048348E-3</v>
      </c>
      <c r="AP2035">
        <v>8.2683163737014148E-3</v>
      </c>
      <c r="AQ2035">
        <v>7.280572827215454E-3</v>
      </c>
      <c r="AR2035">
        <v>6.9283800052440366E-3</v>
      </c>
      <c r="AS2035">
        <v>6.4178431982959598E-3</v>
      </c>
      <c r="AT2035">
        <v>6.2399244788452907E-3</v>
      </c>
      <c r="AU2035">
        <v>5.695054013455614E-3</v>
      </c>
      <c r="AV2035">
        <v>5.7603791227991592E-3</v>
      </c>
      <c r="AW2035">
        <v>6.2416944730903116E-3</v>
      </c>
      <c r="AX2035">
        <v>6.7756909320129278E-3</v>
      </c>
      <c r="AY2035">
        <v>7.0257062387300588E-3</v>
      </c>
      <c r="AZ2035">
        <v>7.8688892342940672E-3</v>
      </c>
    </row>
    <row r="2036" spans="11:52" ht="14.4">
      <c r="K2036" t="s">
        <v>2944</v>
      </c>
      <c r="L2036" t="s">
        <v>2926</v>
      </c>
      <c r="M2036" t="s">
        <v>25</v>
      </c>
      <c r="N2036" t="s">
        <v>80</v>
      </c>
      <c r="AG2036">
        <v>4.6471253809693899E-2</v>
      </c>
      <c r="AH2036">
        <v>4.4911311685989171E-2</v>
      </c>
      <c r="AI2036">
        <v>3.4253748746030863E-2</v>
      </c>
      <c r="AJ2036">
        <v>3.4616267314345008E-2</v>
      </c>
      <c r="AK2036">
        <v>3.4617674710391066E-2</v>
      </c>
      <c r="AL2036">
        <v>3.6121409515799889E-2</v>
      </c>
      <c r="AM2036">
        <v>3.2432669905315258E-2</v>
      </c>
      <c r="AN2036">
        <v>2.6611224310356556E-2</v>
      </c>
      <c r="AO2036">
        <v>2.8652677196467902E-2</v>
      </c>
      <c r="AP2036">
        <v>2.7909247098618011E-2</v>
      </c>
      <c r="AQ2036">
        <v>2.732070950515612E-2</v>
      </c>
      <c r="AR2036">
        <v>2.478193851952596E-2</v>
      </c>
      <c r="AS2036">
        <v>2.3619461504308104E-2</v>
      </c>
      <c r="AT2036">
        <v>1.9041374647709143E-2</v>
      </c>
      <c r="AU2036">
        <v>1.8465435949356908E-2</v>
      </c>
      <c r="AV2036">
        <v>1.5818766952694286E-2</v>
      </c>
      <c r="AW2036">
        <v>1.5797006180009912E-2</v>
      </c>
      <c r="AX2036">
        <v>1.5291342135776868E-2</v>
      </c>
      <c r="AY2036">
        <v>1.5338890843025E-2</v>
      </c>
      <c r="AZ2036">
        <v>1.4932915905971017E-2</v>
      </c>
    </row>
    <row r="2037" spans="11:52" ht="14.4">
      <c r="K2037" t="s">
        <v>5689</v>
      </c>
      <c r="L2037" t="s">
        <v>2926</v>
      </c>
      <c r="M2037" t="s">
        <v>5610</v>
      </c>
      <c r="N2037" t="s">
        <v>80</v>
      </c>
      <c r="AO2037">
        <v>7.7884898136893364E-3</v>
      </c>
      <c r="AP2037" t="s">
        <v>6079</v>
      </c>
      <c r="AQ2037" t="s">
        <v>6079</v>
      </c>
      <c r="AR2037" t="s">
        <v>6079</v>
      </c>
      <c r="AS2037" t="s">
        <v>6079</v>
      </c>
      <c r="AT2037">
        <v>1.1489762126926822E-2</v>
      </c>
      <c r="AU2037">
        <v>5.2770772723208592E-3</v>
      </c>
      <c r="AV2037">
        <v>3.5819090301135639E-3</v>
      </c>
      <c r="AW2037">
        <v>4.7666518062048037E-3</v>
      </c>
      <c r="AX2037">
        <v>5.2574054947078846E-3</v>
      </c>
      <c r="AY2037">
        <v>7.6649086814860228E-3</v>
      </c>
      <c r="AZ2037">
        <v>6.1591160494073255E-3</v>
      </c>
    </row>
    <row r="2038" spans="11:52" ht="14.4">
      <c r="K2038" t="s">
        <v>2945</v>
      </c>
      <c r="L2038" t="s">
        <v>2926</v>
      </c>
      <c r="M2038" t="s">
        <v>98</v>
      </c>
      <c r="N2038" t="s">
        <v>80</v>
      </c>
      <c r="AG2038">
        <v>2.0269114821067778E-2</v>
      </c>
      <c r="AH2038">
        <v>1.9445432265571026E-2</v>
      </c>
      <c r="AI2038">
        <v>1.8274393800502213E-2</v>
      </c>
      <c r="AJ2038">
        <v>1.6202495232657568E-2</v>
      </c>
      <c r="AK2038">
        <v>1.4875315405201045E-2</v>
      </c>
      <c r="AL2038">
        <v>1.5374956675174087E-2</v>
      </c>
      <c r="AM2038">
        <v>1.4741015095761482E-2</v>
      </c>
      <c r="AN2038">
        <v>1.3988055743864998E-2</v>
      </c>
      <c r="AO2038">
        <v>1.2878243902840808E-2</v>
      </c>
      <c r="AP2038">
        <v>1.1470647530415433E-2</v>
      </c>
      <c r="AQ2038">
        <v>1.045265236875156E-2</v>
      </c>
      <c r="AR2038">
        <v>9.3827668947967392E-3</v>
      </c>
      <c r="AS2038">
        <v>1.1699359332745954E-2</v>
      </c>
      <c r="AT2038">
        <v>1.13036633937436E-2</v>
      </c>
      <c r="AU2038">
        <v>8.5724422965929668E-3</v>
      </c>
      <c r="AV2038">
        <v>5.9700399076900723E-3</v>
      </c>
      <c r="AW2038">
        <v>6.0767766467415578E-3</v>
      </c>
      <c r="AX2038">
        <v>6.6524832102383856E-3</v>
      </c>
      <c r="AY2038">
        <v>6.8012245172934709E-3</v>
      </c>
      <c r="AZ2038">
        <v>7.0275031036602783E-3</v>
      </c>
    </row>
    <row r="2039" spans="11:52" ht="14.4">
      <c r="K2039" t="s">
        <v>2946</v>
      </c>
      <c r="L2039" t="s">
        <v>2926</v>
      </c>
      <c r="M2039" t="s">
        <v>94</v>
      </c>
      <c r="N2039" t="s">
        <v>80</v>
      </c>
      <c r="AG2039">
        <v>2.5750999983103207E-2</v>
      </c>
      <c r="AH2039">
        <v>2.3917678806686569E-2</v>
      </c>
      <c r="AI2039">
        <v>2.8438607632606465E-2</v>
      </c>
      <c r="AJ2039">
        <v>2.4458866801501309E-2</v>
      </c>
      <c r="AK2039">
        <v>2.2353188044451515E-2</v>
      </c>
      <c r="AL2039">
        <v>2.0629845866985436E-2</v>
      </c>
      <c r="AM2039">
        <v>2.3567063179561348E-2</v>
      </c>
      <c r="AN2039">
        <v>2.382615938597012E-2</v>
      </c>
      <c r="AO2039">
        <v>2.0154059396874775E-2</v>
      </c>
      <c r="AP2039">
        <v>1.5227864164801147E-2</v>
      </c>
      <c r="AQ2039">
        <v>1.3870022833368164E-2</v>
      </c>
      <c r="AR2039">
        <v>1.2602177289621654E-2</v>
      </c>
      <c r="AS2039">
        <v>1.2741653890683723E-2</v>
      </c>
      <c r="AT2039">
        <v>1.2852356707167761E-2</v>
      </c>
      <c r="AU2039">
        <v>1.2967732133640317E-2</v>
      </c>
      <c r="AV2039">
        <v>1.217387469850003E-2</v>
      </c>
      <c r="AW2039">
        <v>1.3176011594609249E-2</v>
      </c>
      <c r="AX2039">
        <v>1.4982654632469476E-2</v>
      </c>
      <c r="AY2039">
        <v>1.5778673486281099E-2</v>
      </c>
      <c r="AZ2039">
        <v>1.7281446720534194E-2</v>
      </c>
    </row>
    <row r="2040" spans="11:52" ht="14.4">
      <c r="K2040" t="s">
        <v>2947</v>
      </c>
      <c r="L2040" t="s">
        <v>2926</v>
      </c>
      <c r="M2040" t="s">
        <v>99</v>
      </c>
      <c r="N2040" t="s">
        <v>80</v>
      </c>
      <c r="AG2040">
        <v>3.3075158409644076E-2</v>
      </c>
      <c r="AH2040">
        <v>3.2115923263769462E-2</v>
      </c>
      <c r="AI2040">
        <v>3.0211566007244849E-2</v>
      </c>
      <c r="AJ2040">
        <v>2.8542916723594595E-2</v>
      </c>
      <c r="AK2040">
        <v>2.6869160560890025E-2</v>
      </c>
      <c r="AL2040">
        <v>2.5443037676506231E-2</v>
      </c>
      <c r="AM2040">
        <v>2.3814242241335836E-2</v>
      </c>
      <c r="AN2040">
        <v>2.1576033864435375E-2</v>
      </c>
      <c r="AO2040">
        <v>2.067923607984741E-2</v>
      </c>
      <c r="AP2040">
        <v>1.9218061125849721E-2</v>
      </c>
      <c r="AQ2040">
        <v>1.7270271623374571E-2</v>
      </c>
      <c r="AR2040">
        <v>7.7484212011298082E-3</v>
      </c>
      <c r="AS2040">
        <v>6.9680873236226638E-3</v>
      </c>
      <c r="AT2040">
        <v>6.5231575315398459E-3</v>
      </c>
      <c r="AU2040">
        <v>5.1302771066292982E-3</v>
      </c>
      <c r="AV2040">
        <v>4.8722746265625286E-3</v>
      </c>
      <c r="AW2040">
        <v>4.9287142917199718E-3</v>
      </c>
      <c r="AX2040">
        <v>5.1654726670105231E-3</v>
      </c>
      <c r="AY2040">
        <v>4.9964689909798212E-3</v>
      </c>
      <c r="AZ2040">
        <v>5.3259113269003297E-3</v>
      </c>
    </row>
    <row r="2041" spans="11:52" ht="14.4">
      <c r="K2041" t="s">
        <v>2948</v>
      </c>
      <c r="L2041" t="s">
        <v>2926</v>
      </c>
      <c r="M2041" t="s">
        <v>26</v>
      </c>
      <c r="N2041" t="s">
        <v>80</v>
      </c>
      <c r="O2041" t="s">
        <v>6079</v>
      </c>
      <c r="P2041" t="s">
        <v>6079</v>
      </c>
      <c r="Q2041" t="s">
        <v>6079</v>
      </c>
      <c r="R2041" t="s">
        <v>6079</v>
      </c>
      <c r="S2041" t="s">
        <v>6079</v>
      </c>
      <c r="AG2041">
        <v>2.990245032051287E-2</v>
      </c>
      <c r="AH2041">
        <v>2.8874849773661164E-2</v>
      </c>
      <c r="AI2041">
        <v>2.6911834764466281E-2</v>
      </c>
      <c r="AJ2041">
        <v>1.9893175428702812E-2</v>
      </c>
      <c r="AK2041">
        <v>1.7084317798701665E-2</v>
      </c>
      <c r="AL2041">
        <v>2.1161663943316332E-2</v>
      </c>
      <c r="AM2041">
        <v>2.4601039477543076E-2</v>
      </c>
      <c r="AN2041">
        <v>2.5882186404358829E-2</v>
      </c>
      <c r="AO2041">
        <v>2.5130992949079355E-2</v>
      </c>
      <c r="AP2041">
        <v>2.4499078794180881E-2</v>
      </c>
      <c r="AQ2041">
        <v>2.5261268070173711E-2</v>
      </c>
      <c r="AR2041">
        <v>2.3593046381163489E-2</v>
      </c>
      <c r="AS2041">
        <v>2.2516248731583033E-2</v>
      </c>
      <c r="AT2041">
        <v>2.0266398917941287E-2</v>
      </c>
      <c r="AU2041">
        <v>1.9285450373993818E-2</v>
      </c>
      <c r="AV2041">
        <v>1.6674703709167907E-2</v>
      </c>
      <c r="AW2041">
        <v>1.548677337062866E-2</v>
      </c>
      <c r="AX2041">
        <v>1.5344943990246138E-2</v>
      </c>
      <c r="AY2041">
        <v>1.4273120977340124E-2</v>
      </c>
      <c r="AZ2041">
        <v>1.2307782889667419E-2</v>
      </c>
    </row>
    <row r="2042" spans="11:52" ht="14.4">
      <c r="K2042" t="s">
        <v>2949</v>
      </c>
      <c r="L2042" t="s">
        <v>2926</v>
      </c>
      <c r="M2042" t="s">
        <v>27</v>
      </c>
      <c r="N2042" t="s">
        <v>80</v>
      </c>
      <c r="AG2042">
        <v>8.8339201794660482E-3</v>
      </c>
      <c r="AH2042">
        <v>8.5916125275920172E-3</v>
      </c>
      <c r="AI2042">
        <v>8.3740319685298818E-3</v>
      </c>
      <c r="AJ2042">
        <v>8.678546579458872E-3</v>
      </c>
      <c r="AK2042">
        <v>9.7376890508609412E-3</v>
      </c>
      <c r="AL2042">
        <v>1.0005440997010092E-2</v>
      </c>
      <c r="AM2042">
        <v>9.7845240603424994E-3</v>
      </c>
      <c r="AN2042">
        <v>1.0141496349472165E-2</v>
      </c>
      <c r="AO2042">
        <v>9.9258137350647577E-3</v>
      </c>
      <c r="AP2042">
        <v>9.3987475544564502E-3</v>
      </c>
      <c r="AQ2042">
        <v>8.6842301335241737E-3</v>
      </c>
      <c r="AR2042">
        <v>8.5975012532410119E-3</v>
      </c>
      <c r="AS2042">
        <v>8.1749530533408426E-3</v>
      </c>
      <c r="AT2042">
        <v>7.678795250977517E-3</v>
      </c>
      <c r="AU2042">
        <v>7.4318228294127167E-3</v>
      </c>
      <c r="AV2042">
        <v>7.5931264545781134E-3</v>
      </c>
      <c r="AW2042">
        <v>7.6356892649845683E-3</v>
      </c>
      <c r="AX2042">
        <v>8.7114482726378516E-3</v>
      </c>
      <c r="AY2042">
        <v>8.6131635776002576E-3</v>
      </c>
      <c r="AZ2042">
        <v>8.265432492968355E-3</v>
      </c>
    </row>
    <row r="2043" spans="11:52" ht="14.4">
      <c r="K2043" t="s">
        <v>2950</v>
      </c>
      <c r="L2043" t="s">
        <v>2926</v>
      </c>
      <c r="M2043" t="s">
        <v>28</v>
      </c>
      <c r="N2043" t="s">
        <v>80</v>
      </c>
      <c r="AG2043">
        <v>2.1894423846941184E-3</v>
      </c>
      <c r="AH2043">
        <v>2.0178789035644731E-3</v>
      </c>
      <c r="AI2043">
        <v>2.2855198177206418E-3</v>
      </c>
      <c r="AJ2043">
        <v>2.2546257801424399E-3</v>
      </c>
      <c r="AK2043">
        <v>2.3803947844517675E-3</v>
      </c>
      <c r="AL2043">
        <v>2.3120110244872608E-3</v>
      </c>
      <c r="AM2043">
        <v>2.3131862222101826E-3</v>
      </c>
      <c r="AN2043">
        <v>2.061864445350471E-3</v>
      </c>
      <c r="AO2043">
        <v>3.7440346170843583E-3</v>
      </c>
      <c r="AP2043" t="s">
        <v>6079</v>
      </c>
      <c r="AQ2043" t="s">
        <v>6079</v>
      </c>
      <c r="AR2043" t="s">
        <v>6079</v>
      </c>
      <c r="AS2043" t="s">
        <v>6079</v>
      </c>
      <c r="AT2043">
        <v>2.8975907591976885E-3</v>
      </c>
      <c r="AU2043">
        <v>2.7312173866632654E-3</v>
      </c>
      <c r="AV2043">
        <v>2.8011409539910803E-3</v>
      </c>
      <c r="AW2043">
        <v>3.0599062635188693E-3</v>
      </c>
      <c r="AX2043">
        <v>3.0867936428731965E-3</v>
      </c>
      <c r="AY2043">
        <v>3.3074535750518474E-3</v>
      </c>
      <c r="AZ2043">
        <v>3.376802922236462E-3</v>
      </c>
    </row>
    <row r="2044" spans="11:52" ht="14.4">
      <c r="K2044" t="s">
        <v>2951</v>
      </c>
      <c r="L2044" t="s">
        <v>2926</v>
      </c>
      <c r="M2044" t="s">
        <v>29</v>
      </c>
      <c r="N2044" t="s">
        <v>80</v>
      </c>
      <c r="AG2044">
        <v>1.9871097274676699E-2</v>
      </c>
      <c r="AH2044">
        <v>1.918957918146378E-2</v>
      </c>
      <c r="AI2044">
        <v>1.9335134992803479E-2</v>
      </c>
      <c r="AJ2044">
        <v>1.8055433193773306E-2</v>
      </c>
      <c r="AK2044">
        <v>1.8420423157154833E-2</v>
      </c>
      <c r="AL2044">
        <v>1.9239096027916208E-2</v>
      </c>
      <c r="AM2044">
        <v>1.8400488955714535E-2</v>
      </c>
      <c r="AN2044">
        <v>1.9451051715728047E-2</v>
      </c>
      <c r="AO2044">
        <v>2.2471019372352151E-2</v>
      </c>
      <c r="AP2044">
        <v>2.2661704870979023E-2</v>
      </c>
      <c r="AQ2044">
        <v>2.2116865539357905E-2</v>
      </c>
      <c r="AR2044">
        <v>2.1385349115637498E-2</v>
      </c>
      <c r="AS2044">
        <v>2.0791320548499737E-2</v>
      </c>
      <c r="AT2044">
        <v>2.0339045516275064E-2</v>
      </c>
      <c r="AU2044">
        <v>2.2267908997032133E-2</v>
      </c>
      <c r="AV2044">
        <v>2.6721879965448149E-2</v>
      </c>
      <c r="AW2044">
        <v>2.6474339258885746E-2</v>
      </c>
      <c r="AX2044">
        <v>2.6429650181269807E-2</v>
      </c>
      <c r="AY2044">
        <v>2.6221927739614809E-2</v>
      </c>
      <c r="AZ2044">
        <v>2.7739926488830054E-2</v>
      </c>
    </row>
    <row r="2045" spans="11:52" ht="14.4">
      <c r="K2045" t="s">
        <v>2952</v>
      </c>
      <c r="L2045" t="s">
        <v>2926</v>
      </c>
      <c r="M2045" t="s">
        <v>30</v>
      </c>
      <c r="N2045" t="s">
        <v>80</v>
      </c>
      <c r="AG2045">
        <v>3.5356955491176928E-2</v>
      </c>
      <c r="AH2045">
        <v>3.2417641640531653E-2</v>
      </c>
      <c r="AI2045">
        <v>2.8152192997762646E-2</v>
      </c>
      <c r="AJ2045">
        <v>2.4364158954622739E-2</v>
      </c>
      <c r="AK2045">
        <v>2.3191529311667059E-2</v>
      </c>
      <c r="AL2045">
        <v>2.2176030555021452E-2</v>
      </c>
      <c r="AM2045">
        <v>2.0601242811157657E-2</v>
      </c>
      <c r="AN2045">
        <v>1.9318704959492453E-2</v>
      </c>
      <c r="AO2045">
        <v>1.77817536964337E-2</v>
      </c>
      <c r="AP2045">
        <v>1.6317264759561485E-2</v>
      </c>
      <c r="AQ2045">
        <v>1.525599908415348E-2</v>
      </c>
      <c r="AR2045">
        <v>1.4504400999871875E-2</v>
      </c>
      <c r="AS2045">
        <v>1.3426340508343597E-2</v>
      </c>
      <c r="AT2045">
        <v>1.3019255234336122E-2</v>
      </c>
      <c r="AU2045">
        <v>1.1777789773450204E-2</v>
      </c>
      <c r="AV2045">
        <v>1.1053320079238902E-2</v>
      </c>
      <c r="AW2045">
        <v>1.131290244150592E-2</v>
      </c>
      <c r="AX2045">
        <v>1.1349648614342574E-2</v>
      </c>
      <c r="AY2045">
        <v>1.1466563874394767E-2</v>
      </c>
      <c r="AZ2045">
        <v>1.1661349385274846E-2</v>
      </c>
    </row>
    <row r="2046" spans="11:52" ht="14.4">
      <c r="K2046" t="s">
        <v>2953</v>
      </c>
      <c r="L2046" t="s">
        <v>2926</v>
      </c>
      <c r="M2046" t="s">
        <v>100</v>
      </c>
      <c r="N2046" t="s">
        <v>80</v>
      </c>
      <c r="AG2046">
        <v>3.4962160166614471E-2</v>
      </c>
      <c r="AH2046">
        <v>3.2363297695854769E-2</v>
      </c>
      <c r="AI2046">
        <v>3.2541032775133309E-2</v>
      </c>
      <c r="AJ2046">
        <v>3.0345867939717091E-2</v>
      </c>
      <c r="AK2046">
        <v>3.0069587586753283E-2</v>
      </c>
      <c r="AL2046">
        <v>2.9845302590797654E-2</v>
      </c>
      <c r="AM2046">
        <v>2.6732596054678551E-2</v>
      </c>
      <c r="AN2046">
        <v>2.634294866967472E-2</v>
      </c>
      <c r="AO2046">
        <v>2.5215302176367721E-2</v>
      </c>
      <c r="AP2046">
        <v>2.413050362671389E-2</v>
      </c>
      <c r="AQ2046">
        <v>2.2737052731592287E-2</v>
      </c>
      <c r="AR2046">
        <v>2.1369789923081625E-2</v>
      </c>
      <c r="AS2046">
        <v>2.0316720337043213E-2</v>
      </c>
      <c r="AT2046">
        <v>1.9659619096174367E-2</v>
      </c>
      <c r="AU2046">
        <v>1.9625544018958524E-2</v>
      </c>
      <c r="AV2046">
        <v>1.9564069391303052E-2</v>
      </c>
      <c r="AW2046">
        <v>2.0327116055957262E-2</v>
      </c>
      <c r="AX2046">
        <v>2.0691476371404761E-2</v>
      </c>
      <c r="AY2046">
        <v>2.0701306367659562E-2</v>
      </c>
      <c r="AZ2046">
        <v>2.0305960681828876E-2</v>
      </c>
    </row>
    <row r="2047" spans="11:52" ht="14.4">
      <c r="K2047" t="s">
        <v>2954</v>
      </c>
      <c r="L2047" t="s">
        <v>2926</v>
      </c>
      <c r="M2047" t="s">
        <v>31</v>
      </c>
      <c r="N2047" t="s">
        <v>80</v>
      </c>
      <c r="AG2047">
        <v>1.648869516950499E-3</v>
      </c>
      <c r="AH2047">
        <v>1.7117793424820042E-3</v>
      </c>
      <c r="AI2047">
        <v>1.7624209571873504E-3</v>
      </c>
      <c r="AJ2047">
        <v>1.6655323626418553E-3</v>
      </c>
      <c r="AK2047">
        <v>1.7012913725233821E-3</v>
      </c>
      <c r="AL2047">
        <v>1.6432496258943919E-3</v>
      </c>
      <c r="AM2047">
        <v>1.5951535144075749E-3</v>
      </c>
      <c r="AN2047">
        <v>1.5207493950939793E-3</v>
      </c>
      <c r="AO2047">
        <v>1.5096953161655028E-3</v>
      </c>
      <c r="AP2047">
        <v>1.4793060671115675E-3</v>
      </c>
      <c r="AQ2047">
        <v>1.4298911106215757E-3</v>
      </c>
      <c r="AR2047">
        <v>1.2904304079807327E-3</v>
      </c>
      <c r="AS2047">
        <v>1.3251008871518382E-3</v>
      </c>
      <c r="AT2047">
        <v>1.290120738991719E-3</v>
      </c>
      <c r="AU2047">
        <v>1.1967792415541476E-3</v>
      </c>
      <c r="AV2047">
        <v>1.3109505982697644E-3</v>
      </c>
      <c r="AW2047">
        <v>1.456898665854411E-3</v>
      </c>
      <c r="AX2047">
        <v>1.6247387558961082E-3</v>
      </c>
      <c r="AY2047">
        <v>1.81749283109026E-3</v>
      </c>
      <c r="AZ2047">
        <v>2.333009856451925E-3</v>
      </c>
    </row>
    <row r="2048" spans="11:52" ht="14.4">
      <c r="K2048" t="s">
        <v>2955</v>
      </c>
      <c r="L2048" t="s">
        <v>2926</v>
      </c>
      <c r="M2048" t="s">
        <v>32</v>
      </c>
      <c r="N2048" t="s">
        <v>80</v>
      </c>
      <c r="O2048" t="s">
        <v>6079</v>
      </c>
      <c r="P2048" t="s">
        <v>6079</v>
      </c>
      <c r="Q2048" t="s">
        <v>6079</v>
      </c>
      <c r="R2048" t="s">
        <v>6079</v>
      </c>
      <c r="S2048" t="s">
        <v>6079</v>
      </c>
      <c r="AG2048">
        <v>3.3753311540756677E-2</v>
      </c>
      <c r="AH2048">
        <v>3.1798636303044886E-2</v>
      </c>
      <c r="AI2048">
        <v>3.1644721481398658E-2</v>
      </c>
      <c r="AJ2048">
        <v>3.0716168459296152E-2</v>
      </c>
      <c r="AK2048">
        <v>2.6427993002289041E-2</v>
      </c>
      <c r="AL2048">
        <v>2.3649969885077921E-2</v>
      </c>
      <c r="AM2048">
        <v>2.3886675044217633E-2</v>
      </c>
      <c r="AN2048">
        <v>2.447513819594092E-2</v>
      </c>
      <c r="AO2048">
        <v>2.2884500504011539E-2</v>
      </c>
      <c r="AP2048">
        <v>2.3040436618199992E-2</v>
      </c>
      <c r="AQ2048">
        <v>2.1719181367739707E-2</v>
      </c>
      <c r="AR2048">
        <v>2.1239184414319556E-2</v>
      </c>
      <c r="AS2048">
        <v>2.0593653099381919E-2</v>
      </c>
      <c r="AT2048">
        <v>1.9126580610222103E-2</v>
      </c>
      <c r="AU2048">
        <v>1.7840902564807786E-2</v>
      </c>
      <c r="AV2048">
        <v>1.6029711442142866E-2</v>
      </c>
      <c r="AW2048">
        <v>1.5667395698929391E-2</v>
      </c>
      <c r="AX2048">
        <v>1.5091532430764491E-2</v>
      </c>
      <c r="AY2048">
        <v>1.5650726695315111E-2</v>
      </c>
      <c r="AZ2048">
        <v>1.7425766804451723E-2</v>
      </c>
    </row>
    <row r="2049" spans="11:52" ht="14.4">
      <c r="K2049" t="s">
        <v>2956</v>
      </c>
      <c r="L2049" t="s">
        <v>2926</v>
      </c>
      <c r="M2049" t="s">
        <v>93</v>
      </c>
      <c r="N2049" t="s">
        <v>80</v>
      </c>
      <c r="AG2049">
        <v>1.7347207843662303E-2</v>
      </c>
      <c r="AH2049">
        <v>1.7234037010263898E-2</v>
      </c>
      <c r="AI2049">
        <v>1.6970033539479026E-2</v>
      </c>
      <c r="AJ2049">
        <v>1.6604168766383331E-2</v>
      </c>
      <c r="AK2049">
        <v>1.5883307512858647E-2</v>
      </c>
      <c r="AL2049">
        <v>1.5346852758495422E-2</v>
      </c>
      <c r="AM2049">
        <v>1.4531868062187999E-2</v>
      </c>
      <c r="AN2049">
        <v>1.4474347705502454E-2</v>
      </c>
      <c r="AO2049">
        <v>1.4216767532554894E-2</v>
      </c>
      <c r="AP2049">
        <v>1.3659677421939437E-2</v>
      </c>
      <c r="AQ2049">
        <v>1.3219102833736568E-2</v>
      </c>
      <c r="AR2049">
        <v>1.2657213509065231E-2</v>
      </c>
      <c r="AS2049">
        <v>1.235226668906414E-2</v>
      </c>
      <c r="AT2049">
        <v>1.1758335707058283E-2</v>
      </c>
      <c r="AU2049">
        <v>1.140964272885492E-2</v>
      </c>
      <c r="AV2049">
        <v>1.1005822844776974E-2</v>
      </c>
      <c r="AW2049">
        <v>1.0799918287736625E-2</v>
      </c>
      <c r="AX2049">
        <v>1.0938617068246359E-2</v>
      </c>
      <c r="AY2049">
        <v>1.1218192720296708E-2</v>
      </c>
      <c r="AZ2049">
        <v>1.1229594646830389E-2</v>
      </c>
    </row>
    <row r="2050" spans="11:52" ht="14.4">
      <c r="K2050" t="s">
        <v>2957</v>
      </c>
      <c r="L2050" t="s">
        <v>2958</v>
      </c>
      <c r="M2050" t="s">
        <v>13</v>
      </c>
      <c r="N2050" t="s">
        <v>80</v>
      </c>
      <c r="AG2050">
        <v>3.805008879301143E-2</v>
      </c>
      <c r="AH2050">
        <v>3.5194312176207797E-2</v>
      </c>
      <c r="AI2050">
        <v>3.4245147074745477E-2</v>
      </c>
      <c r="AJ2050">
        <v>3.2533894156698911E-2</v>
      </c>
      <c r="AK2050">
        <v>3.0079924861660001E-2</v>
      </c>
      <c r="AL2050">
        <v>3.0399430700532512E-2</v>
      </c>
      <c r="AM2050">
        <v>3.0136097103977261E-2</v>
      </c>
      <c r="AN2050">
        <v>3.37226209396191E-2</v>
      </c>
      <c r="AO2050">
        <v>3.2380122076337364E-2</v>
      </c>
      <c r="AP2050">
        <v>3.2369549530863108E-2</v>
      </c>
      <c r="AQ2050">
        <v>3.0869718856991388E-2</v>
      </c>
      <c r="AR2050">
        <v>3.1070155108652887E-2</v>
      </c>
      <c r="AS2050">
        <v>3.0132640581852894E-2</v>
      </c>
      <c r="AT2050">
        <v>2.9906915874995919E-2</v>
      </c>
      <c r="AU2050">
        <v>2.7802301146553115E-2</v>
      </c>
      <c r="AV2050">
        <v>2.916755532592006E-2</v>
      </c>
      <c r="AW2050">
        <v>2.8063084899430407E-2</v>
      </c>
      <c r="AX2050">
        <v>2.7574589685958249E-2</v>
      </c>
      <c r="AY2050">
        <v>2.7725261853921823E-2</v>
      </c>
      <c r="AZ2050">
        <v>3.4852499791649609E-2</v>
      </c>
    </row>
    <row r="2051" spans="11:52" ht="14.4">
      <c r="K2051" t="s">
        <v>2959</v>
      </c>
      <c r="L2051" t="s">
        <v>2958</v>
      </c>
      <c r="M2051" t="s">
        <v>14</v>
      </c>
      <c r="N2051" t="s">
        <v>80</v>
      </c>
      <c r="AG2051">
        <v>3.7233934504892034E-2</v>
      </c>
      <c r="AH2051">
        <v>3.5157196468732589E-2</v>
      </c>
      <c r="AI2051">
        <v>3.6891281406063757E-2</v>
      </c>
      <c r="AJ2051">
        <v>3.642121121381308E-2</v>
      </c>
      <c r="AK2051">
        <v>3.5830808479206971E-2</v>
      </c>
      <c r="AL2051">
        <v>3.7640584880165071E-2</v>
      </c>
      <c r="AM2051">
        <v>3.7535457231687559E-2</v>
      </c>
      <c r="AN2051">
        <v>4.0831267784614322E-2</v>
      </c>
      <c r="AO2051">
        <v>3.8452735862128481E-2</v>
      </c>
      <c r="AP2051">
        <v>3.5314696011762584E-2</v>
      </c>
      <c r="AQ2051">
        <v>3.3925156647373451E-2</v>
      </c>
      <c r="AR2051">
        <v>3.2837094011481785E-2</v>
      </c>
      <c r="AS2051">
        <v>3.0978391481893408E-2</v>
      </c>
      <c r="AT2051">
        <v>2.9924269500415223E-2</v>
      </c>
      <c r="AU2051">
        <v>2.9047369436571487E-2</v>
      </c>
      <c r="AV2051">
        <v>2.8901554635480751E-2</v>
      </c>
      <c r="AW2051">
        <v>2.7784810264942412E-2</v>
      </c>
      <c r="AX2051">
        <v>2.8426305532930254E-2</v>
      </c>
      <c r="AY2051">
        <v>2.8458442379248872E-2</v>
      </c>
      <c r="AZ2051">
        <v>2.8400564058715359E-2</v>
      </c>
    </row>
    <row r="2052" spans="11:52" ht="14.4">
      <c r="K2052" t="s">
        <v>2960</v>
      </c>
      <c r="L2052" t="s">
        <v>2958</v>
      </c>
      <c r="M2052" t="s">
        <v>92</v>
      </c>
      <c r="N2052" t="s">
        <v>80</v>
      </c>
      <c r="AG2052">
        <v>0.13448054310627386</v>
      </c>
      <c r="AH2052">
        <v>0.11276200428048692</v>
      </c>
      <c r="AI2052">
        <v>0.13077367388458647</v>
      </c>
      <c r="AJ2052">
        <v>0.11925622875261312</v>
      </c>
      <c r="AK2052">
        <v>0.12064175715830427</v>
      </c>
      <c r="AL2052">
        <v>0.12444343170328352</v>
      </c>
      <c r="AM2052">
        <v>0.11585318635427916</v>
      </c>
      <c r="AN2052">
        <v>0.11616672065407914</v>
      </c>
      <c r="AO2052">
        <v>0.11159035636123488</v>
      </c>
      <c r="AP2052">
        <v>0.10535282296122694</v>
      </c>
      <c r="AQ2052">
        <v>9.9418013755747409E-2</v>
      </c>
      <c r="AR2052">
        <v>9.0990498532504932E-2</v>
      </c>
      <c r="AS2052">
        <v>4.9764053221835317E-2</v>
      </c>
      <c r="AT2052">
        <v>4.4283445001276241E-2</v>
      </c>
      <c r="AU2052">
        <v>3.899081770913497E-2</v>
      </c>
      <c r="AV2052">
        <v>3.8704028387755371E-2</v>
      </c>
      <c r="AW2052">
        <v>3.4394972135349387E-2</v>
      </c>
      <c r="AX2052">
        <v>2.8481047403976539E-2</v>
      </c>
      <c r="AY2052">
        <v>2.8792241458581572E-2</v>
      </c>
      <c r="AZ2052">
        <v>2.9857656896299704E-2</v>
      </c>
    </row>
    <row r="2053" spans="11:52" ht="14.4">
      <c r="K2053" t="s">
        <v>2961</v>
      </c>
      <c r="L2053" t="s">
        <v>2958</v>
      </c>
      <c r="M2053" t="s">
        <v>15</v>
      </c>
      <c r="N2053" t="s">
        <v>80</v>
      </c>
      <c r="AE2053" t="s">
        <v>6079</v>
      </c>
      <c r="AF2053" t="s">
        <v>6079</v>
      </c>
      <c r="AG2053">
        <v>0.33043447400518344</v>
      </c>
      <c r="AH2053">
        <v>0.3026865785886429</v>
      </c>
      <c r="AI2053">
        <v>0.28731886332506484</v>
      </c>
      <c r="AJ2053">
        <v>0.27158335722987803</v>
      </c>
      <c r="AK2053">
        <v>0.26317164470048027</v>
      </c>
      <c r="AL2053">
        <v>0.20992495683348189</v>
      </c>
      <c r="AM2053">
        <v>0.19071783380075299</v>
      </c>
      <c r="AN2053">
        <v>0.15441020239480016</v>
      </c>
      <c r="AO2053">
        <v>0.152937701328101</v>
      </c>
      <c r="AP2053">
        <v>0.14373513115627357</v>
      </c>
      <c r="AQ2053">
        <v>0.11305808160257504</v>
      </c>
      <c r="AR2053">
        <v>4.7343175808826035E-2</v>
      </c>
      <c r="AS2053">
        <v>4.4611228937855858E-2</v>
      </c>
      <c r="AT2053">
        <v>3.8623628066698543E-2</v>
      </c>
      <c r="AU2053">
        <v>4.0274595351571178E-2</v>
      </c>
      <c r="AV2053">
        <v>4.2835629996142259E-2</v>
      </c>
      <c r="AW2053">
        <v>4.0561673285386894E-2</v>
      </c>
      <c r="AX2053">
        <v>3.8040335338313525E-2</v>
      </c>
      <c r="AY2053">
        <v>3.6844341339302485E-2</v>
      </c>
      <c r="AZ2053">
        <v>3.5820235462230829E-2</v>
      </c>
    </row>
    <row r="2054" spans="11:52" ht="14.4">
      <c r="K2054" t="s">
        <v>2962</v>
      </c>
      <c r="L2054" t="s">
        <v>2958</v>
      </c>
      <c r="M2054" t="s">
        <v>91</v>
      </c>
      <c r="N2054" t="s">
        <v>80</v>
      </c>
      <c r="AG2054">
        <v>3.3813150526570752E-2</v>
      </c>
      <c r="AH2054">
        <v>3.1321643287774412E-2</v>
      </c>
      <c r="AI2054">
        <v>3.010093039406548E-2</v>
      </c>
      <c r="AJ2054">
        <v>3.0082343792399765E-2</v>
      </c>
      <c r="AK2054">
        <v>2.8508731504341554E-2</v>
      </c>
      <c r="AL2054">
        <v>3.1249711995432201E-2</v>
      </c>
      <c r="AM2054">
        <v>3.2420487856010864E-2</v>
      </c>
      <c r="AN2054">
        <v>3.8358022275021005E-2</v>
      </c>
      <c r="AO2054">
        <v>3.9672186318383179E-2</v>
      </c>
      <c r="AP2054">
        <v>3.8553032010784694E-2</v>
      </c>
      <c r="AQ2054">
        <v>3.7203941363348002E-2</v>
      </c>
      <c r="AR2054">
        <v>3.5976768714873306E-2</v>
      </c>
      <c r="AS2054">
        <v>3.6778008571528416E-2</v>
      </c>
      <c r="AT2054">
        <v>3.4639799657910558E-2</v>
      </c>
      <c r="AU2054">
        <v>3.231117692106273E-2</v>
      </c>
      <c r="AV2054">
        <v>3.385287319485708E-2</v>
      </c>
      <c r="AW2054">
        <v>3.1673319711872476E-2</v>
      </c>
      <c r="AX2054">
        <v>2.7371939544746104E-2</v>
      </c>
      <c r="AY2054">
        <v>2.5826786715706547E-2</v>
      </c>
      <c r="AZ2054">
        <v>2.4598066027223392E-2</v>
      </c>
    </row>
    <row r="2055" spans="11:52" ht="14.4">
      <c r="K2055" t="s">
        <v>2963</v>
      </c>
      <c r="L2055" t="s">
        <v>2958</v>
      </c>
      <c r="M2055" t="s">
        <v>16</v>
      </c>
      <c r="N2055" t="s">
        <v>80</v>
      </c>
      <c r="AG2055">
        <v>2.6940352808564105E-2</v>
      </c>
      <c r="AH2055">
        <v>2.6340046378149701E-2</v>
      </c>
      <c r="AI2055">
        <v>2.4717260453503098E-2</v>
      </c>
      <c r="AJ2055">
        <v>2.3288272342859431E-2</v>
      </c>
      <c r="AK2055">
        <v>2.1411378199483855E-2</v>
      </c>
      <c r="AL2055">
        <v>2.5479339767740226E-2</v>
      </c>
      <c r="AM2055">
        <v>2.6384460402248736E-2</v>
      </c>
      <c r="AN2055">
        <v>2.6136436711283781E-2</v>
      </c>
      <c r="AO2055">
        <v>2.4978369534710519E-2</v>
      </c>
      <c r="AP2055">
        <v>2.4893151523420556E-2</v>
      </c>
      <c r="AQ2055">
        <v>2.4187088798462909E-2</v>
      </c>
      <c r="AR2055">
        <v>2.302840861900746E-2</v>
      </c>
      <c r="AS2055">
        <v>2.285169140769807E-2</v>
      </c>
      <c r="AT2055">
        <v>2.1872320788485305E-2</v>
      </c>
      <c r="AU2055">
        <v>2.3182377508779863E-2</v>
      </c>
      <c r="AV2055">
        <v>2.2045187360101779E-2</v>
      </c>
      <c r="AW2055">
        <v>2.2890170044421843E-2</v>
      </c>
      <c r="AX2055">
        <v>2.5079695741058831E-2</v>
      </c>
      <c r="AY2055">
        <v>2.5755261056139539E-2</v>
      </c>
      <c r="AZ2055">
        <v>3.1076701003156196E-2</v>
      </c>
    </row>
    <row r="2056" spans="11:52" ht="14.4">
      <c r="K2056" t="s">
        <v>2964</v>
      </c>
      <c r="L2056" t="s">
        <v>2958</v>
      </c>
      <c r="M2056" t="s">
        <v>17</v>
      </c>
      <c r="N2056" t="s">
        <v>80</v>
      </c>
      <c r="AG2056">
        <v>3.9561855723890267E-2</v>
      </c>
      <c r="AH2056">
        <v>3.8948338856098344E-2</v>
      </c>
      <c r="AI2056">
        <v>4.3281761111804186E-2</v>
      </c>
      <c r="AJ2056">
        <v>4.52110690518688E-2</v>
      </c>
      <c r="AK2056">
        <v>4.4599525321708335E-2</v>
      </c>
      <c r="AL2056">
        <v>4.850661046757488E-2</v>
      </c>
      <c r="AM2056">
        <v>5.0215957813392505E-2</v>
      </c>
      <c r="AN2056">
        <v>5.5198473093013171E-2</v>
      </c>
      <c r="AO2056">
        <v>4.9825437391712246E-2</v>
      </c>
      <c r="AP2056">
        <v>5.2391873916044857E-2</v>
      </c>
      <c r="AQ2056">
        <v>4.2635701427029112E-2</v>
      </c>
      <c r="AR2056">
        <v>3.8071517556643696E-2</v>
      </c>
      <c r="AS2056">
        <v>3.372135617541442E-2</v>
      </c>
      <c r="AT2056">
        <v>3.0482343470924857E-2</v>
      </c>
      <c r="AU2056">
        <v>2.9072969845330868E-2</v>
      </c>
      <c r="AV2056">
        <v>2.8347099070409391E-2</v>
      </c>
      <c r="AW2056">
        <v>2.6056644044547245E-2</v>
      </c>
      <c r="AX2056">
        <v>2.6079956630120586E-2</v>
      </c>
      <c r="AY2056">
        <v>2.6576618706129585E-2</v>
      </c>
      <c r="AZ2056">
        <v>2.7756717351820604E-2</v>
      </c>
    </row>
    <row r="2057" spans="11:52" ht="14.4">
      <c r="K2057" t="s">
        <v>2965</v>
      </c>
      <c r="L2057" t="s">
        <v>2958</v>
      </c>
      <c r="M2057" t="s">
        <v>97</v>
      </c>
      <c r="N2057" t="s">
        <v>80</v>
      </c>
      <c r="O2057" t="s">
        <v>6079</v>
      </c>
      <c r="P2057" t="s">
        <v>6079</v>
      </c>
      <c r="Q2057" t="s">
        <v>6079</v>
      </c>
      <c r="R2057" t="s">
        <v>6079</v>
      </c>
      <c r="S2057" t="s">
        <v>6079</v>
      </c>
      <c r="T2057" t="s">
        <v>6079</v>
      </c>
      <c r="AG2057">
        <v>3.0955287503331895E-2</v>
      </c>
      <c r="AH2057">
        <v>2.7335233058583455E-2</v>
      </c>
      <c r="AI2057">
        <v>2.7091277657280075E-2</v>
      </c>
      <c r="AJ2057">
        <v>2.3879472929806321E-2</v>
      </c>
      <c r="AK2057">
        <v>2.4921227673601058E-2</v>
      </c>
      <c r="AL2057">
        <v>2.5210790444733094E-2</v>
      </c>
      <c r="AM2057">
        <v>2.3601836559867546E-2</v>
      </c>
      <c r="AN2057">
        <v>1.8267036168261107E-2</v>
      </c>
      <c r="AO2057">
        <v>2.1578283157870182E-2</v>
      </c>
      <c r="AP2057">
        <v>2.0436349661176335E-2</v>
      </c>
      <c r="AQ2057">
        <v>1.8273273832859271E-2</v>
      </c>
      <c r="AR2057">
        <v>1.5741080149141291E-2</v>
      </c>
      <c r="AS2057">
        <v>1.3773393498984604E-2</v>
      </c>
      <c r="AT2057">
        <v>1.4059280169521848E-2</v>
      </c>
      <c r="AU2057">
        <v>1.2173973795897087E-2</v>
      </c>
      <c r="AV2057">
        <v>1.2068771001320774E-2</v>
      </c>
      <c r="AW2057">
        <v>1.0874616420005862E-2</v>
      </c>
      <c r="AX2057">
        <v>1.2358864024016959E-2</v>
      </c>
      <c r="AY2057">
        <v>1.2878241718538764E-2</v>
      </c>
      <c r="AZ2057">
        <v>1.0612314985542499E-2</v>
      </c>
    </row>
    <row r="2058" spans="11:52" ht="14.4">
      <c r="K2058" t="s">
        <v>2966</v>
      </c>
      <c r="L2058" t="s">
        <v>2958</v>
      </c>
      <c r="M2058" t="s">
        <v>18</v>
      </c>
      <c r="N2058" t="s">
        <v>80</v>
      </c>
      <c r="AG2058">
        <v>5.7770980178415046E-2</v>
      </c>
      <c r="AH2058">
        <v>5.3530196752594766E-2</v>
      </c>
      <c r="AI2058">
        <v>5.1675816051825127E-2</v>
      </c>
      <c r="AJ2058">
        <v>4.7565532085457121E-2</v>
      </c>
      <c r="AK2058">
        <v>4.4899055494989917E-2</v>
      </c>
      <c r="AL2058">
        <v>4.4166977463856595E-2</v>
      </c>
      <c r="AM2058">
        <v>4.5827844398733143E-2</v>
      </c>
      <c r="AN2058">
        <v>4.6732395374275995E-2</v>
      </c>
      <c r="AO2058">
        <v>4.9113915603178647E-2</v>
      </c>
      <c r="AP2058">
        <v>5.0989297322184206E-2</v>
      </c>
      <c r="AQ2058">
        <v>4.9392574282788593E-2</v>
      </c>
      <c r="AR2058">
        <v>4.8439189910510029E-2</v>
      </c>
      <c r="AS2058">
        <v>4.6814468058353854E-2</v>
      </c>
      <c r="AT2058">
        <v>4.3643054563302669E-2</v>
      </c>
      <c r="AU2058">
        <v>4.1451155978725653E-2</v>
      </c>
      <c r="AV2058">
        <v>4.0662683274553711E-2</v>
      </c>
      <c r="AW2058">
        <v>3.9816120031824685E-2</v>
      </c>
      <c r="AX2058">
        <v>3.8714365671875535E-2</v>
      </c>
      <c r="AY2058">
        <v>3.802871312635165E-2</v>
      </c>
      <c r="AZ2058">
        <v>3.8348267329012239E-2</v>
      </c>
    </row>
    <row r="2059" spans="11:52" ht="14.4">
      <c r="K2059" t="s">
        <v>2967</v>
      </c>
      <c r="L2059" t="s">
        <v>2958</v>
      </c>
      <c r="M2059" t="s">
        <v>34</v>
      </c>
      <c r="N2059" t="s">
        <v>80</v>
      </c>
      <c r="AG2059">
        <v>5.7997980448446305E-2</v>
      </c>
      <c r="AH2059">
        <v>5.5567628299817623E-2</v>
      </c>
      <c r="AI2059">
        <v>5.3591182828713169E-2</v>
      </c>
      <c r="AJ2059">
        <v>4.9947077081310846E-2</v>
      </c>
      <c r="AK2059">
        <v>5.1376675378377736E-2</v>
      </c>
      <c r="AL2059">
        <v>5.145314377026438E-2</v>
      </c>
      <c r="AM2059">
        <v>5.1078567344184915E-2</v>
      </c>
      <c r="AN2059">
        <v>4.7559045148056145E-2</v>
      </c>
      <c r="AO2059">
        <v>4.6906781067841907E-2</v>
      </c>
      <c r="AP2059">
        <v>4.4389494323424351E-2</v>
      </c>
      <c r="AQ2059">
        <v>4.1805669155209703E-2</v>
      </c>
      <c r="AR2059">
        <v>3.773004379899484E-2</v>
      </c>
      <c r="AS2059">
        <v>3.6392215865610672E-2</v>
      </c>
      <c r="AT2059">
        <v>3.3591751492425423E-2</v>
      </c>
      <c r="AU2059">
        <v>3.2965457241840253E-2</v>
      </c>
      <c r="AV2059">
        <v>3.2485024617574181E-2</v>
      </c>
      <c r="AW2059">
        <v>3.238176321396017E-2</v>
      </c>
      <c r="AX2059">
        <v>3.2606438602623349E-2</v>
      </c>
      <c r="AY2059">
        <v>3.2715343685884482E-2</v>
      </c>
      <c r="AZ2059">
        <v>3.3309318785861811E-2</v>
      </c>
    </row>
    <row r="2060" spans="11:52" ht="14.4">
      <c r="K2060" t="s">
        <v>2968</v>
      </c>
      <c r="L2060" t="s">
        <v>2958</v>
      </c>
      <c r="M2060" t="s">
        <v>19</v>
      </c>
      <c r="N2060" t="s">
        <v>80</v>
      </c>
      <c r="AG2060">
        <v>2.6738289781163868E-2</v>
      </c>
      <c r="AH2060">
        <v>2.6213237375250723E-2</v>
      </c>
      <c r="AI2060">
        <v>2.6565255312103606E-2</v>
      </c>
      <c r="AJ2060">
        <v>2.6120807158980373E-2</v>
      </c>
      <c r="AK2060">
        <v>2.6392984277531433E-2</v>
      </c>
      <c r="AL2060">
        <v>2.7593415758513016E-2</v>
      </c>
      <c r="AM2060">
        <v>2.5280268941633609E-2</v>
      </c>
      <c r="AN2060">
        <v>2.3046762288960184E-2</v>
      </c>
      <c r="AO2060">
        <v>2.3286200662507976E-2</v>
      </c>
      <c r="AP2060">
        <v>2.3428334089459522E-2</v>
      </c>
      <c r="AQ2060">
        <v>2.2634760024578229E-2</v>
      </c>
      <c r="AR2060">
        <v>2.1250044532136001E-2</v>
      </c>
      <c r="AS2060">
        <v>1.9104363484791675E-2</v>
      </c>
      <c r="AT2060">
        <v>1.5650218091903395E-2</v>
      </c>
      <c r="AU2060">
        <v>1.4295438609917385E-2</v>
      </c>
      <c r="AV2060">
        <v>1.2672555819484262E-2</v>
      </c>
      <c r="AW2060">
        <v>1.3117506147665608E-2</v>
      </c>
      <c r="AX2060">
        <v>1.2808652517475694E-2</v>
      </c>
      <c r="AY2060">
        <v>1.3977624541250434E-2</v>
      </c>
      <c r="AZ2060">
        <v>1.5556245998989785E-2</v>
      </c>
    </row>
    <row r="2061" spans="11:52" ht="14.4">
      <c r="K2061" t="s">
        <v>2969</v>
      </c>
      <c r="L2061" t="s">
        <v>2958</v>
      </c>
      <c r="M2061" t="s">
        <v>20</v>
      </c>
      <c r="N2061" t="s">
        <v>80</v>
      </c>
      <c r="AG2061">
        <v>4.3349841094356849E-2</v>
      </c>
      <c r="AH2061">
        <v>4.1721943456108079E-2</v>
      </c>
      <c r="AI2061">
        <v>4.154208288736369E-2</v>
      </c>
      <c r="AJ2061">
        <v>3.9437759070094398E-2</v>
      </c>
      <c r="AK2061">
        <v>3.7692095147785015E-2</v>
      </c>
      <c r="AL2061">
        <v>3.9083036679293109E-2</v>
      </c>
      <c r="AM2061">
        <v>4.0298242175748587E-2</v>
      </c>
      <c r="AN2061">
        <v>3.8720304376832805E-2</v>
      </c>
      <c r="AO2061">
        <v>3.9089024342436975E-2</v>
      </c>
      <c r="AP2061">
        <v>3.8849116020771589E-2</v>
      </c>
      <c r="AQ2061">
        <v>3.768176390456663E-2</v>
      </c>
      <c r="AR2061">
        <v>3.4633950858807154E-2</v>
      </c>
      <c r="AS2061">
        <v>3.3945129839125038E-2</v>
      </c>
      <c r="AT2061">
        <v>3.3218568520477512E-2</v>
      </c>
      <c r="AU2061">
        <v>3.3244621261331743E-2</v>
      </c>
      <c r="AV2061">
        <v>3.4319353338253582E-2</v>
      </c>
      <c r="AW2061">
        <v>3.4652095504316638E-2</v>
      </c>
      <c r="AX2061">
        <v>3.5823120770148091E-2</v>
      </c>
      <c r="AY2061">
        <v>3.6271819886534641E-2</v>
      </c>
      <c r="AZ2061">
        <v>3.6345168248803121E-2</v>
      </c>
    </row>
    <row r="2062" spans="11:52" ht="14.4">
      <c r="K2062" t="s">
        <v>2970</v>
      </c>
      <c r="L2062" t="s">
        <v>2958</v>
      </c>
      <c r="M2062" t="s">
        <v>21</v>
      </c>
      <c r="N2062" t="s">
        <v>80</v>
      </c>
      <c r="AG2062">
        <v>2.5591681967844209E-2</v>
      </c>
      <c r="AH2062">
        <v>2.5694847173148586E-2</v>
      </c>
      <c r="AI2062">
        <v>2.604954359835673E-2</v>
      </c>
      <c r="AJ2062">
        <v>2.5834124949488141E-2</v>
      </c>
      <c r="AK2062">
        <v>2.6204624357504664E-2</v>
      </c>
      <c r="AL2062">
        <v>3.0267022754175855E-2</v>
      </c>
      <c r="AM2062">
        <v>3.2352784812366371E-2</v>
      </c>
      <c r="AN2062">
        <v>3.3970636201181244E-2</v>
      </c>
    </row>
    <row r="2063" spans="11:52" ht="14.4">
      <c r="K2063" t="s">
        <v>2971</v>
      </c>
      <c r="L2063" t="s">
        <v>2958</v>
      </c>
      <c r="M2063" t="s">
        <v>22</v>
      </c>
      <c r="N2063" t="s">
        <v>80</v>
      </c>
      <c r="AG2063">
        <v>0.43913108592819122</v>
      </c>
      <c r="AH2063">
        <v>0.41936367250032303</v>
      </c>
      <c r="AI2063">
        <v>0.39503110989683238</v>
      </c>
      <c r="AJ2063">
        <v>0.37119908913574001</v>
      </c>
      <c r="AK2063">
        <v>0.36041151971091906</v>
      </c>
      <c r="AL2063">
        <v>0.31984171238786652</v>
      </c>
      <c r="AM2063">
        <v>0.30906990360060727</v>
      </c>
      <c r="AN2063">
        <v>0.29228436794543183</v>
      </c>
      <c r="AO2063">
        <v>0.29177639528237259</v>
      </c>
      <c r="AP2063">
        <v>0.20181012666159953</v>
      </c>
      <c r="AQ2063">
        <v>0.15570849150275695</v>
      </c>
      <c r="AR2063">
        <v>0.11932827672563059</v>
      </c>
      <c r="AS2063">
        <v>0.11299931379277409</v>
      </c>
      <c r="AT2063">
        <v>7.6509018902943315E-2</v>
      </c>
      <c r="AU2063">
        <v>7.2154302536841436E-2</v>
      </c>
      <c r="AV2063">
        <v>6.2945435776184583E-2</v>
      </c>
      <c r="AW2063">
        <v>5.9297502567074896E-2</v>
      </c>
      <c r="AX2063">
        <v>5.9130771817561101E-2</v>
      </c>
      <c r="AY2063">
        <v>5.3778744666558069E-2</v>
      </c>
      <c r="AZ2063">
        <v>4.2514756324532277E-2</v>
      </c>
    </row>
    <row r="2064" spans="11:52" ht="14.4">
      <c r="K2064" t="s">
        <v>2972</v>
      </c>
      <c r="L2064" t="s">
        <v>2958</v>
      </c>
      <c r="M2064" t="s">
        <v>90</v>
      </c>
      <c r="N2064" t="s">
        <v>80</v>
      </c>
      <c r="AG2064">
        <v>0.16798422901338997</v>
      </c>
      <c r="AH2064">
        <v>0.15759054317275165</v>
      </c>
      <c r="AI2064">
        <v>0.11922616428970836</v>
      </c>
      <c r="AJ2064">
        <v>0.1035522004349375</v>
      </c>
      <c r="AK2064">
        <v>9.737712265590312E-2</v>
      </c>
      <c r="AL2064">
        <v>9.8248620576352322E-2</v>
      </c>
      <c r="AM2064">
        <v>0.10184913437895306</v>
      </c>
      <c r="AN2064">
        <v>9.5649727741029741E-2</v>
      </c>
      <c r="AO2064">
        <v>9.1528750752184126E-2</v>
      </c>
      <c r="AP2064">
        <v>8.3807762853085055E-2</v>
      </c>
      <c r="AQ2064">
        <v>7.6226399665554279E-2</v>
      </c>
      <c r="AR2064">
        <v>6.9704386530779192E-2</v>
      </c>
      <c r="AS2064">
        <v>6.1380810404365833E-2</v>
      </c>
      <c r="AT2064">
        <v>5.6227120176035143E-2</v>
      </c>
      <c r="AU2064">
        <v>4.4563176316302057E-2</v>
      </c>
      <c r="AV2064">
        <v>4.3570613215048827E-2</v>
      </c>
      <c r="AW2064">
        <v>4.0221286115021168E-2</v>
      </c>
      <c r="AX2064">
        <v>3.4196481795157385E-2</v>
      </c>
      <c r="AY2064">
        <v>2.9342307832132142E-2</v>
      </c>
      <c r="AZ2064">
        <v>3.1729660763805984E-2</v>
      </c>
    </row>
    <row r="2065" spans="11:52" ht="14.4">
      <c r="K2065" t="s">
        <v>2973</v>
      </c>
      <c r="L2065" t="s">
        <v>2958</v>
      </c>
      <c r="M2065" t="s">
        <v>23</v>
      </c>
      <c r="N2065" t="s">
        <v>80</v>
      </c>
      <c r="AG2065">
        <v>5.8247369269311206E-2</v>
      </c>
      <c r="AH2065">
        <v>5.4420599205267602E-2</v>
      </c>
      <c r="AI2065">
        <v>5.0181116745315349E-2</v>
      </c>
      <c r="AJ2065">
        <v>4.3506693769160165E-2</v>
      </c>
      <c r="AK2065">
        <v>4.2920278690187767E-2</v>
      </c>
      <c r="AL2065">
        <v>4.1004980273356313E-2</v>
      </c>
      <c r="AM2065">
        <v>4.068453271889276E-2</v>
      </c>
      <c r="AN2065">
        <v>3.9904881733876352E-2</v>
      </c>
      <c r="AO2065">
        <v>3.7879906629367438E-2</v>
      </c>
      <c r="AP2065">
        <v>3.5316296245380102E-2</v>
      </c>
      <c r="AQ2065">
        <v>3.3611227237466672E-2</v>
      </c>
      <c r="AR2065">
        <v>3.3845732231307345E-2</v>
      </c>
      <c r="AS2065">
        <v>3.419202688855455E-2</v>
      </c>
      <c r="AT2065">
        <v>3.4877108047190672E-2</v>
      </c>
      <c r="AU2065">
        <v>3.7466945729446921E-2</v>
      </c>
      <c r="AV2065">
        <v>3.7145098465435865E-2</v>
      </c>
      <c r="AW2065">
        <v>3.7123810728582743E-2</v>
      </c>
      <c r="AX2065">
        <v>3.679939176996827E-2</v>
      </c>
      <c r="AY2065">
        <v>4.0515880129896487E-2</v>
      </c>
      <c r="AZ2065">
        <v>4.1664764394629197E-2</v>
      </c>
    </row>
    <row r="2066" spans="11:52" ht="14.4">
      <c r="K2066" t="s">
        <v>2974</v>
      </c>
      <c r="L2066" t="s">
        <v>2958</v>
      </c>
      <c r="M2066" t="s">
        <v>24</v>
      </c>
      <c r="N2066" t="s">
        <v>80</v>
      </c>
      <c r="AG2066">
        <v>6.2333036951739272E-2</v>
      </c>
      <c r="AH2066">
        <v>5.2263707621889019E-2</v>
      </c>
      <c r="AI2066">
        <v>4.9601805094163558E-2</v>
      </c>
      <c r="AJ2066">
        <v>3.3323016906760421E-2</v>
      </c>
      <c r="AK2066">
        <v>3.5413700080243492E-2</v>
      </c>
      <c r="AL2066">
        <v>5.3743166092690774E-2</v>
      </c>
      <c r="AM2066">
        <v>5.8379321078184894E-2</v>
      </c>
      <c r="AN2066">
        <v>6.7769823558112827E-2</v>
      </c>
      <c r="AO2066">
        <v>6.5050477517486105E-2</v>
      </c>
      <c r="AP2066">
        <v>6.7148932698185934E-2</v>
      </c>
      <c r="AQ2066">
        <v>5.918944289642452E-2</v>
      </c>
      <c r="AR2066">
        <v>6.2666703422237971E-2</v>
      </c>
      <c r="AS2066">
        <v>5.423991353632613E-2</v>
      </c>
      <c r="AT2066">
        <v>5.4829491302599807E-2</v>
      </c>
      <c r="AU2066">
        <v>5.2102434479916943E-2</v>
      </c>
      <c r="AV2066">
        <v>4.7858204997275597E-2</v>
      </c>
      <c r="AW2066">
        <v>4.216025805267349E-2</v>
      </c>
      <c r="AX2066">
        <v>4.2467505038762829E-2</v>
      </c>
      <c r="AY2066">
        <v>4.3058042757661272E-2</v>
      </c>
      <c r="AZ2066">
        <v>3.6547310329326531E-2</v>
      </c>
    </row>
    <row r="2067" spans="11:52" ht="14.4">
      <c r="K2067" t="s">
        <v>2975</v>
      </c>
      <c r="L2067" t="s">
        <v>2958</v>
      </c>
      <c r="M2067" t="s">
        <v>1386</v>
      </c>
      <c r="N2067" t="s">
        <v>80</v>
      </c>
      <c r="O2067" t="s">
        <v>6079</v>
      </c>
      <c r="P2067" t="s">
        <v>6079</v>
      </c>
      <c r="Q2067" t="s">
        <v>6079</v>
      </c>
      <c r="R2067" t="s">
        <v>6079</v>
      </c>
      <c r="S2067" t="s">
        <v>6079</v>
      </c>
      <c r="T2067" t="s">
        <v>6079</v>
      </c>
      <c r="U2067" t="s">
        <v>6079</v>
      </c>
      <c r="V2067" t="s">
        <v>6079</v>
      </c>
      <c r="W2067" t="s">
        <v>6079</v>
      </c>
      <c r="X2067" t="s">
        <v>6079</v>
      </c>
      <c r="Y2067" t="s">
        <v>6079</v>
      </c>
      <c r="Z2067" t="s">
        <v>6079</v>
      </c>
      <c r="AA2067" t="s">
        <v>6079</v>
      </c>
      <c r="AG2067">
        <v>3.2589394245847128E-2</v>
      </c>
      <c r="AH2067">
        <v>3.247033560299082E-2</v>
      </c>
      <c r="AI2067">
        <v>3.5027993964428461E-2</v>
      </c>
      <c r="AJ2067">
        <v>3.9198373440449213E-2</v>
      </c>
      <c r="AK2067">
        <v>3.9477050955840358E-2</v>
      </c>
      <c r="AL2067">
        <v>4.5019270671998707E-2</v>
      </c>
      <c r="AM2067">
        <v>4.5909363431556979E-2</v>
      </c>
      <c r="AN2067">
        <v>4.4647326936181446E-2</v>
      </c>
      <c r="AO2067">
        <v>4.687712694433685E-2</v>
      </c>
      <c r="AP2067">
        <v>4.4591299009377999E-2</v>
      </c>
      <c r="AQ2067">
        <v>4.3011631236721755E-2</v>
      </c>
      <c r="AR2067">
        <v>3.5819017645197807E-2</v>
      </c>
      <c r="AS2067">
        <v>2.9944102205571831E-2</v>
      </c>
      <c r="AT2067">
        <v>2.9395202223523209E-2</v>
      </c>
      <c r="AU2067">
        <v>2.4593897214060037E-2</v>
      </c>
      <c r="AV2067">
        <v>2.2800176497877082E-2</v>
      </c>
      <c r="AW2067">
        <v>2.1574377238927283E-2</v>
      </c>
      <c r="AX2067">
        <v>2.2668247236157277E-2</v>
      </c>
      <c r="AY2067">
        <v>2.3960060007092023E-2</v>
      </c>
      <c r="AZ2067">
        <v>2.3795264992344668E-2</v>
      </c>
    </row>
    <row r="2068" spans="11:52" ht="14.4">
      <c r="K2068" t="s">
        <v>2976</v>
      </c>
      <c r="L2068" t="s">
        <v>2958</v>
      </c>
      <c r="M2068" t="s">
        <v>25</v>
      </c>
      <c r="N2068" t="s">
        <v>80</v>
      </c>
      <c r="AG2068">
        <v>0.13827014579947083</v>
      </c>
      <c r="AH2068">
        <v>0.13148367487938353</v>
      </c>
      <c r="AI2068">
        <v>0.12443109685538016</v>
      </c>
      <c r="AJ2068">
        <v>0.1141575322154158</v>
      </c>
      <c r="AK2068">
        <v>0.10805752203336026</v>
      </c>
      <c r="AL2068">
        <v>0.10401701408994107</v>
      </c>
      <c r="AM2068">
        <v>9.4519466615966163E-2</v>
      </c>
      <c r="AN2068">
        <v>7.478787161496217E-2</v>
      </c>
      <c r="AO2068">
        <v>7.3267324345172039E-2</v>
      </c>
      <c r="AP2068">
        <v>6.8384919744456818E-2</v>
      </c>
      <c r="AQ2068">
        <v>6.5558439437748792E-2</v>
      </c>
      <c r="AR2068">
        <v>5.389467398301042E-2</v>
      </c>
      <c r="AS2068">
        <v>5.2979714913155174E-2</v>
      </c>
      <c r="AT2068">
        <v>4.3919600429055142E-2</v>
      </c>
      <c r="AU2068">
        <v>4.3943915020051398E-2</v>
      </c>
      <c r="AV2068">
        <v>4.1166015430124867E-2</v>
      </c>
      <c r="AW2068">
        <v>4.1786220441931345E-2</v>
      </c>
      <c r="AX2068">
        <v>3.995152235857679E-2</v>
      </c>
      <c r="AY2068">
        <v>3.9923368110239082E-2</v>
      </c>
      <c r="AZ2068">
        <v>3.86662853115919E-2</v>
      </c>
    </row>
    <row r="2069" spans="11:52" ht="14.4">
      <c r="K2069" t="s">
        <v>5690</v>
      </c>
      <c r="L2069" t="s">
        <v>2958</v>
      </c>
      <c r="M2069" t="s">
        <v>5610</v>
      </c>
      <c r="N2069" t="s">
        <v>80</v>
      </c>
      <c r="AO2069">
        <v>1.898545858043427E-2</v>
      </c>
      <c r="AP2069" t="s">
        <v>6079</v>
      </c>
      <c r="AQ2069" t="s">
        <v>6079</v>
      </c>
      <c r="AR2069" t="s">
        <v>6079</v>
      </c>
      <c r="AS2069" t="s">
        <v>6079</v>
      </c>
      <c r="AT2069">
        <v>1.49391042398532E-2</v>
      </c>
      <c r="AU2069">
        <v>1.3206847106573228E-2</v>
      </c>
      <c r="AV2069">
        <v>1.2684600155754228E-2</v>
      </c>
      <c r="AW2069">
        <v>1.1562250433769688E-2</v>
      </c>
      <c r="AX2069">
        <v>1.190564093366238E-2</v>
      </c>
      <c r="AY2069">
        <v>1.2892191970197028E-2</v>
      </c>
      <c r="AZ2069">
        <v>1.1496094393338017E-2</v>
      </c>
    </row>
    <row r="2070" spans="11:52" ht="14.4">
      <c r="K2070" t="s">
        <v>2977</v>
      </c>
      <c r="L2070" t="s">
        <v>2958</v>
      </c>
      <c r="M2070" t="s">
        <v>98</v>
      </c>
      <c r="N2070" t="s">
        <v>80</v>
      </c>
      <c r="AG2070">
        <v>2.7506320518574556E-2</v>
      </c>
      <c r="AH2070">
        <v>2.704627334723753E-2</v>
      </c>
      <c r="AI2070">
        <v>2.4200318446851249E-2</v>
      </c>
      <c r="AJ2070">
        <v>2.4656942370444745E-2</v>
      </c>
      <c r="AK2070">
        <v>2.4249502934250683E-2</v>
      </c>
      <c r="AL2070">
        <v>2.5877060398218528E-2</v>
      </c>
      <c r="AM2070">
        <v>2.5431207988695369E-2</v>
      </c>
      <c r="AN2070">
        <v>3.3147632262649399E-2</v>
      </c>
      <c r="AO2070">
        <v>2.8630843739460357E-2</v>
      </c>
      <c r="AP2070">
        <v>2.3093011474107951E-2</v>
      </c>
      <c r="AQ2070">
        <v>1.9564835980151001E-2</v>
      </c>
      <c r="AR2070">
        <v>1.617032625544098E-2</v>
      </c>
      <c r="AS2070">
        <v>2.2551691815743468E-2</v>
      </c>
      <c r="AT2070">
        <v>2.0232529273035708E-2</v>
      </c>
      <c r="AU2070">
        <v>1.8003603596807354E-2</v>
      </c>
      <c r="AV2070">
        <v>1.5017666996783282E-2</v>
      </c>
      <c r="AW2070">
        <v>1.5889378482263721E-2</v>
      </c>
      <c r="AX2070">
        <v>1.6641803837234178E-2</v>
      </c>
      <c r="AY2070">
        <v>1.4793341107970762E-2</v>
      </c>
      <c r="AZ2070">
        <v>1.5168749854202196E-2</v>
      </c>
    </row>
    <row r="2071" spans="11:52" ht="14.4">
      <c r="K2071" t="s">
        <v>2978</v>
      </c>
      <c r="L2071" t="s">
        <v>2958</v>
      </c>
      <c r="M2071" t="s">
        <v>94</v>
      </c>
      <c r="N2071" t="s">
        <v>80</v>
      </c>
      <c r="AG2071">
        <v>2.8245745960704571E-2</v>
      </c>
      <c r="AH2071">
        <v>2.7176121005814201E-2</v>
      </c>
      <c r="AI2071">
        <v>2.5799819972474665E-2</v>
      </c>
      <c r="AJ2071">
        <v>2.3634745206885587E-2</v>
      </c>
      <c r="AK2071">
        <v>2.5397138188630236E-2</v>
      </c>
      <c r="AL2071">
        <v>2.7951061672000833E-2</v>
      </c>
      <c r="AM2071">
        <v>3.6718132198666993E-2</v>
      </c>
      <c r="AN2071">
        <v>3.7890938150248979E-2</v>
      </c>
      <c r="AO2071">
        <v>3.4783566179174524E-2</v>
      </c>
      <c r="AP2071">
        <v>3.2099707786323761E-2</v>
      </c>
      <c r="AQ2071">
        <v>3.1154961469797557E-2</v>
      </c>
      <c r="AR2071">
        <v>3.0732001275478971E-2</v>
      </c>
      <c r="AS2071">
        <v>3.3741396987099694E-2</v>
      </c>
      <c r="AT2071">
        <v>3.6298236795746758E-2</v>
      </c>
      <c r="AU2071">
        <v>3.2892071130721331E-2</v>
      </c>
      <c r="AV2071">
        <v>3.3137552957039469E-2</v>
      </c>
      <c r="AW2071">
        <v>3.1588710428782085E-2</v>
      </c>
      <c r="AX2071">
        <v>3.4703270687045103E-2</v>
      </c>
      <c r="AY2071">
        <v>2.886669438229586E-2</v>
      </c>
      <c r="AZ2071">
        <v>3.331940867271526E-2</v>
      </c>
    </row>
    <row r="2072" spans="11:52" ht="14.4">
      <c r="K2072" t="s">
        <v>2979</v>
      </c>
      <c r="L2072" t="s">
        <v>2958</v>
      </c>
      <c r="M2072" t="s">
        <v>99</v>
      </c>
      <c r="N2072" t="s">
        <v>80</v>
      </c>
      <c r="AG2072">
        <v>2.7636836885288413E-2</v>
      </c>
      <c r="AH2072">
        <v>3.1480139715035063E-2</v>
      </c>
      <c r="AI2072">
        <v>3.1404175692350267E-2</v>
      </c>
      <c r="AJ2072">
        <v>2.7623748699332179E-2</v>
      </c>
      <c r="AK2072">
        <v>2.7861424907792753E-2</v>
      </c>
      <c r="AL2072">
        <v>3.2456250510173604E-2</v>
      </c>
      <c r="AM2072">
        <v>3.2633101816443598E-2</v>
      </c>
      <c r="AN2072">
        <v>3.2819869308372968E-2</v>
      </c>
      <c r="AO2072">
        <v>3.6844477032964319E-2</v>
      </c>
      <c r="AP2072">
        <v>3.5418286927530011E-2</v>
      </c>
      <c r="AQ2072">
        <v>3.1384775141164618E-2</v>
      </c>
      <c r="AR2072">
        <v>1.4078974324976548E-2</v>
      </c>
      <c r="AS2072">
        <v>1.4029924565519202E-2</v>
      </c>
      <c r="AT2072">
        <v>1.2176407059453701E-2</v>
      </c>
      <c r="AU2072">
        <v>1.2000752237834323E-2</v>
      </c>
      <c r="AV2072">
        <v>1.160129674882174E-2</v>
      </c>
      <c r="AW2072">
        <v>1.1794018849523295E-2</v>
      </c>
      <c r="AX2072">
        <v>1.1003140153017774E-2</v>
      </c>
      <c r="AY2072">
        <v>1.1964818809732576E-2</v>
      </c>
      <c r="AZ2072">
        <v>7.5223602670346163E-3</v>
      </c>
    </row>
    <row r="2073" spans="11:52" ht="14.4">
      <c r="K2073" t="s">
        <v>2980</v>
      </c>
      <c r="L2073" t="s">
        <v>2958</v>
      </c>
      <c r="M2073" t="s">
        <v>26</v>
      </c>
      <c r="N2073" t="s">
        <v>80</v>
      </c>
      <c r="O2073" t="s">
        <v>6079</v>
      </c>
      <c r="P2073" t="s">
        <v>6079</v>
      </c>
      <c r="Q2073" t="s">
        <v>6079</v>
      </c>
      <c r="R2073" t="s">
        <v>6079</v>
      </c>
      <c r="S2073" t="s">
        <v>6079</v>
      </c>
      <c r="AG2073">
        <v>7.6986252605328556E-2</v>
      </c>
      <c r="AH2073">
        <v>7.4106282312931981E-2</v>
      </c>
      <c r="AI2073">
        <v>8.1951846873922415E-2</v>
      </c>
      <c r="AJ2073">
        <v>7.6258914323768009E-2</v>
      </c>
      <c r="AK2073">
        <v>7.7650759064040217E-2</v>
      </c>
      <c r="AL2073">
        <v>6.8551061403595195E-2</v>
      </c>
      <c r="AM2073">
        <v>8.9741299828302062E-2</v>
      </c>
      <c r="AN2073">
        <v>9.9003244686818356E-2</v>
      </c>
      <c r="AO2073">
        <v>0.10214307322544436</v>
      </c>
      <c r="AP2073">
        <v>9.3596456713119489E-2</v>
      </c>
      <c r="AQ2073">
        <v>8.9476284154482291E-2</v>
      </c>
      <c r="AR2073">
        <v>9.4010197294703085E-2</v>
      </c>
      <c r="AS2073">
        <v>9.7344639434848293E-2</v>
      </c>
      <c r="AT2073">
        <v>8.0192541707424403E-2</v>
      </c>
      <c r="AU2073">
        <v>7.0399825340930269E-2</v>
      </c>
      <c r="AV2073">
        <v>6.1301670056697802E-2</v>
      </c>
      <c r="AW2073">
        <v>7.0863378479568112E-2</v>
      </c>
      <c r="AX2073">
        <v>6.9641246352290534E-2</v>
      </c>
      <c r="AY2073">
        <v>6.785529767498312E-2</v>
      </c>
      <c r="AZ2073">
        <v>5.943189442454945E-2</v>
      </c>
    </row>
    <row r="2074" spans="11:52" ht="14.4">
      <c r="K2074" t="s">
        <v>2981</v>
      </c>
      <c r="L2074" t="s">
        <v>2958</v>
      </c>
      <c r="M2074" t="s">
        <v>27</v>
      </c>
      <c r="N2074" t="s">
        <v>80</v>
      </c>
      <c r="AG2074">
        <v>4.1539405374250091E-2</v>
      </c>
      <c r="AH2074">
        <v>4.2648750414181515E-2</v>
      </c>
      <c r="AI2074">
        <v>4.4248192837507624E-2</v>
      </c>
      <c r="AJ2074">
        <v>4.3434484202077087E-2</v>
      </c>
      <c r="AK2074">
        <v>4.3789709043709921E-2</v>
      </c>
      <c r="AL2074">
        <v>4.7533960669999209E-2</v>
      </c>
      <c r="AM2074">
        <v>4.8748539124895199E-2</v>
      </c>
      <c r="AN2074">
        <v>4.797582953438706E-2</v>
      </c>
      <c r="AO2074">
        <v>4.5487930055351976E-2</v>
      </c>
      <c r="AP2074">
        <v>4.2216911596908761E-2</v>
      </c>
      <c r="AQ2074">
        <v>3.9266162398779295E-2</v>
      </c>
      <c r="AR2074">
        <v>3.3665015794285012E-2</v>
      </c>
      <c r="AS2074">
        <v>3.2472466547319251E-2</v>
      </c>
      <c r="AT2074">
        <v>3.1593363923778622E-2</v>
      </c>
      <c r="AU2074">
        <v>2.9887275934522693E-2</v>
      </c>
      <c r="AV2074">
        <v>3.1200589651057781E-2</v>
      </c>
      <c r="AW2074">
        <v>3.1242326823538624E-2</v>
      </c>
      <c r="AX2074">
        <v>3.001961819748681E-2</v>
      </c>
      <c r="AY2074">
        <v>3.0949976132860185E-2</v>
      </c>
      <c r="AZ2074">
        <v>2.9655806848589393E-2</v>
      </c>
    </row>
    <row r="2075" spans="11:52" ht="14.4">
      <c r="K2075" t="s">
        <v>2982</v>
      </c>
      <c r="L2075" t="s">
        <v>2958</v>
      </c>
      <c r="M2075" t="s">
        <v>28</v>
      </c>
      <c r="N2075" t="s">
        <v>80</v>
      </c>
      <c r="AG2075">
        <v>3.5207326046878179E-2</v>
      </c>
      <c r="AH2075">
        <v>3.2313549509917855E-2</v>
      </c>
      <c r="AI2075">
        <v>3.4680280319439018E-2</v>
      </c>
      <c r="AJ2075">
        <v>3.1181506193335554E-2</v>
      </c>
      <c r="AK2075">
        <v>4.0066874674786847E-2</v>
      </c>
      <c r="AL2075">
        <v>4.4437755578044226E-2</v>
      </c>
      <c r="AM2075">
        <v>4.5982145407225471E-2</v>
      </c>
      <c r="AN2075">
        <v>4.0781005159906125E-2</v>
      </c>
      <c r="AO2075">
        <v>4.0377544530839075E-2</v>
      </c>
      <c r="AP2075" t="s">
        <v>6079</v>
      </c>
      <c r="AQ2075" t="s">
        <v>6079</v>
      </c>
      <c r="AR2075" t="s">
        <v>6079</v>
      </c>
      <c r="AS2075" t="s">
        <v>6079</v>
      </c>
      <c r="AT2075">
        <v>2.9782096649207283E-2</v>
      </c>
      <c r="AU2075">
        <v>2.7245873589222439E-2</v>
      </c>
      <c r="AV2075">
        <v>2.7978971413618357E-2</v>
      </c>
      <c r="AW2075">
        <v>2.3563676752376687E-2</v>
      </c>
      <c r="AX2075">
        <v>2.3057129908942094E-2</v>
      </c>
      <c r="AY2075">
        <v>2.190882608591023E-2</v>
      </c>
      <c r="AZ2075">
        <v>2.3536571464390952E-2</v>
      </c>
    </row>
    <row r="2076" spans="11:52" ht="14.4">
      <c r="K2076" t="s">
        <v>2983</v>
      </c>
      <c r="L2076" t="s">
        <v>2958</v>
      </c>
      <c r="M2076" t="s">
        <v>29</v>
      </c>
      <c r="N2076" t="s">
        <v>80</v>
      </c>
      <c r="AG2076">
        <v>8.0406092813678318E-2</v>
      </c>
      <c r="AH2076">
        <v>7.5863255322251008E-2</v>
      </c>
      <c r="AI2076">
        <v>7.4605506213203041E-2</v>
      </c>
      <c r="AJ2076">
        <v>7.5491096686467793E-2</v>
      </c>
      <c r="AK2076">
        <v>7.1613491009866512E-2</v>
      </c>
      <c r="AL2076">
        <v>7.6195809195006028E-2</v>
      </c>
      <c r="AM2076">
        <v>7.6633911630779566E-2</v>
      </c>
      <c r="AN2076">
        <v>7.617002860558407E-2</v>
      </c>
      <c r="AO2076">
        <v>7.7622962135990695E-2</v>
      </c>
      <c r="AP2076">
        <v>7.469296701401329E-2</v>
      </c>
      <c r="AQ2076">
        <v>7.1380494943799777E-2</v>
      </c>
      <c r="AR2076">
        <v>6.4341117969932929E-2</v>
      </c>
      <c r="AS2076">
        <v>6.3146004877074682E-2</v>
      </c>
      <c r="AT2076">
        <v>5.9856076594057582E-2</v>
      </c>
      <c r="AU2076">
        <v>5.8086107577837082E-2</v>
      </c>
      <c r="AV2076">
        <v>5.7605658744335951E-2</v>
      </c>
      <c r="AW2076">
        <v>5.4276130680100787E-2</v>
      </c>
      <c r="AX2076">
        <v>5.3955061328996461E-2</v>
      </c>
      <c r="AY2076">
        <v>5.3135072520108483E-2</v>
      </c>
      <c r="AZ2076">
        <v>5.0422485381263232E-2</v>
      </c>
    </row>
    <row r="2077" spans="11:52" ht="14.4">
      <c r="K2077" t="s">
        <v>2984</v>
      </c>
      <c r="L2077" t="s">
        <v>2958</v>
      </c>
      <c r="M2077" t="s">
        <v>30</v>
      </c>
      <c r="N2077" t="s">
        <v>80</v>
      </c>
      <c r="AG2077">
        <v>0.18909389979018479</v>
      </c>
      <c r="AH2077">
        <v>0.18017482880806335</v>
      </c>
      <c r="AI2077">
        <v>0.16913386825374965</v>
      </c>
      <c r="AJ2077">
        <v>0.1319423007892252</v>
      </c>
      <c r="AK2077">
        <v>0.12666323678551816</v>
      </c>
      <c r="AL2077">
        <v>0.11837950381765436</v>
      </c>
      <c r="AM2077">
        <v>0.11110590734389704</v>
      </c>
      <c r="AN2077">
        <v>0.10107228012450006</v>
      </c>
      <c r="AO2077">
        <v>9.4526647620588308E-2</v>
      </c>
      <c r="AP2077">
        <v>9.0724249903228013E-2</v>
      </c>
      <c r="AQ2077">
        <v>8.4514451298650886E-2</v>
      </c>
      <c r="AR2077">
        <v>8.4830975856936844E-2</v>
      </c>
      <c r="AS2077">
        <v>8.4161320647715462E-2</v>
      </c>
      <c r="AT2077">
        <v>8.0036050285449051E-2</v>
      </c>
      <c r="AU2077">
        <v>7.687443895034822E-2</v>
      </c>
      <c r="AV2077">
        <v>7.0583442410869071E-2</v>
      </c>
      <c r="AW2077">
        <v>6.9590002661439998E-2</v>
      </c>
      <c r="AX2077">
        <v>6.8181202509938879E-2</v>
      </c>
      <c r="AY2077">
        <v>6.2033922689959914E-2</v>
      </c>
      <c r="AZ2077">
        <v>5.344166503880099E-2</v>
      </c>
    </row>
    <row r="2078" spans="11:52" ht="14.4">
      <c r="K2078" t="s">
        <v>2985</v>
      </c>
      <c r="L2078" t="s">
        <v>2958</v>
      </c>
      <c r="M2078" t="s">
        <v>100</v>
      </c>
      <c r="N2078" t="s">
        <v>80</v>
      </c>
      <c r="AG2078">
        <v>0.1004980794581832</v>
      </c>
      <c r="AH2078">
        <v>9.3886475940536396E-2</v>
      </c>
      <c r="AI2078">
        <v>8.4838877321555289E-2</v>
      </c>
      <c r="AJ2078">
        <v>8.0817036787445978E-2</v>
      </c>
      <c r="AK2078">
        <v>7.4941131809572487E-2</v>
      </c>
      <c r="AL2078">
        <v>8.4935749635853708E-2</v>
      </c>
      <c r="AM2078">
        <v>7.4197001210671173E-2</v>
      </c>
      <c r="AN2078">
        <v>7.2713735887365002E-2</v>
      </c>
      <c r="AO2078">
        <v>7.1611364187078697E-2</v>
      </c>
      <c r="AP2078">
        <v>6.8588166364585215E-2</v>
      </c>
      <c r="AQ2078">
        <v>6.3226719159754363E-2</v>
      </c>
      <c r="AR2078">
        <v>5.9205301863942857E-2</v>
      </c>
      <c r="AS2078">
        <v>5.4202313552399045E-2</v>
      </c>
      <c r="AT2078">
        <v>4.8124876962621715E-2</v>
      </c>
      <c r="AU2078">
        <v>3.9520317331873368E-2</v>
      </c>
      <c r="AV2078">
        <v>3.9774369246784909E-2</v>
      </c>
      <c r="AW2078">
        <v>3.8058447161684675E-2</v>
      </c>
      <c r="AX2078">
        <v>3.479814399317234E-2</v>
      </c>
      <c r="AY2078">
        <v>3.2370873973117588E-2</v>
      </c>
      <c r="AZ2078">
        <v>3.3768966939278396E-2</v>
      </c>
    </row>
    <row r="2079" spans="11:52" ht="14.4">
      <c r="K2079" t="s">
        <v>2986</v>
      </c>
      <c r="L2079" t="s">
        <v>2958</v>
      </c>
      <c r="M2079" t="s">
        <v>31</v>
      </c>
      <c r="N2079" t="s">
        <v>80</v>
      </c>
      <c r="AG2079">
        <v>8.3333708331553048E-3</v>
      </c>
      <c r="AH2079">
        <v>9.0311943344251744E-3</v>
      </c>
      <c r="AI2079">
        <v>9.5796144478524185E-3</v>
      </c>
      <c r="AJ2079">
        <v>1.0071807163435326E-2</v>
      </c>
      <c r="AK2079">
        <v>9.8226151837235622E-3</v>
      </c>
      <c r="AL2079">
        <v>1.0786600530945089E-2</v>
      </c>
      <c r="AM2079">
        <v>1.0626640592590084E-2</v>
      </c>
      <c r="AN2079">
        <v>9.5588016681249135E-3</v>
      </c>
      <c r="AO2079">
        <v>8.4590114355096394E-3</v>
      </c>
      <c r="AP2079">
        <v>7.0801187230884128E-3</v>
      </c>
      <c r="AQ2079">
        <v>6.8237195951343149E-3</v>
      </c>
      <c r="AR2079">
        <v>5.7303778618428211E-3</v>
      </c>
      <c r="AS2079">
        <v>4.417778748514619E-3</v>
      </c>
      <c r="AT2079">
        <v>4.377670030505593E-3</v>
      </c>
      <c r="AU2079">
        <v>4.3247082150643188E-3</v>
      </c>
      <c r="AV2079">
        <v>3.2798882329663354E-3</v>
      </c>
      <c r="AW2079">
        <v>3.1521553075329238E-3</v>
      </c>
      <c r="AX2079">
        <v>3.2056773734903937E-3</v>
      </c>
      <c r="AY2079">
        <v>3.4881446207564561E-3</v>
      </c>
      <c r="AZ2079">
        <v>3.9211446130153534E-3</v>
      </c>
    </row>
    <row r="2080" spans="11:52" ht="14.4">
      <c r="K2080" t="s">
        <v>2987</v>
      </c>
      <c r="L2080" t="s">
        <v>2958</v>
      </c>
      <c r="M2080" t="s">
        <v>32</v>
      </c>
      <c r="N2080" t="s">
        <v>80</v>
      </c>
      <c r="O2080" t="s">
        <v>6079</v>
      </c>
      <c r="P2080" t="s">
        <v>6079</v>
      </c>
      <c r="Q2080" t="s">
        <v>6079</v>
      </c>
      <c r="R2080" t="s">
        <v>6079</v>
      </c>
      <c r="S2080" t="s">
        <v>6079</v>
      </c>
      <c r="AG2080">
        <v>0.1243384864585169</v>
      </c>
      <c r="AH2080">
        <v>9.6509924923081164E-2</v>
      </c>
      <c r="AI2080">
        <v>8.3421948196758508E-2</v>
      </c>
      <c r="AJ2080">
        <v>6.6051808846646756E-2</v>
      </c>
      <c r="AK2080">
        <v>5.6412471261604848E-2</v>
      </c>
      <c r="AL2080">
        <v>5.9369382221689117E-2</v>
      </c>
      <c r="AM2080">
        <v>5.5988470639446605E-2</v>
      </c>
      <c r="AN2080">
        <v>5.7449646969389034E-2</v>
      </c>
      <c r="AO2080">
        <v>5.6866306589610782E-2</v>
      </c>
      <c r="AP2080">
        <v>5.3592415238809303E-2</v>
      </c>
      <c r="AQ2080">
        <v>4.6746675210825685E-2</v>
      </c>
      <c r="AR2080">
        <v>4.0065451683320721E-2</v>
      </c>
      <c r="AS2080">
        <v>3.4194968344545239E-2</v>
      </c>
      <c r="AT2080">
        <v>3.2267798899807444E-2</v>
      </c>
      <c r="AU2080">
        <v>2.9422022911150859E-2</v>
      </c>
      <c r="AV2080">
        <v>2.7238225872333783E-2</v>
      </c>
      <c r="AW2080">
        <v>2.5215771678614801E-2</v>
      </c>
      <c r="AX2080">
        <v>2.6621913746640143E-2</v>
      </c>
      <c r="AY2080">
        <v>2.5795913753812159E-2</v>
      </c>
      <c r="AZ2080">
        <v>2.6281188860631001E-2</v>
      </c>
    </row>
    <row r="2081" spans="11:52" ht="14.4">
      <c r="K2081" t="s">
        <v>2988</v>
      </c>
      <c r="L2081" t="s">
        <v>2958</v>
      </c>
      <c r="M2081" t="s">
        <v>93</v>
      </c>
      <c r="N2081" t="s">
        <v>80</v>
      </c>
      <c r="AG2081">
        <v>2.5543272777993457E-2</v>
      </c>
      <c r="AH2081">
        <v>2.4547193836932657E-2</v>
      </c>
      <c r="AI2081">
        <v>2.4776043240539492E-2</v>
      </c>
      <c r="AJ2081">
        <v>2.4831006340788997E-2</v>
      </c>
      <c r="AK2081">
        <v>2.587026200370298E-2</v>
      </c>
      <c r="AL2081">
        <v>2.3649841831659409E-2</v>
      </c>
      <c r="AM2081">
        <v>2.2145274004786015E-2</v>
      </c>
      <c r="AN2081">
        <v>2.2426218549128095E-2</v>
      </c>
      <c r="AO2081">
        <v>2.5220362278125266E-2</v>
      </c>
      <c r="AP2081">
        <v>2.3863010785302105E-2</v>
      </c>
      <c r="AQ2081">
        <v>1.9859199790423054E-2</v>
      </c>
      <c r="AR2081">
        <v>1.852892334702887E-2</v>
      </c>
      <c r="AS2081">
        <v>1.895220795059142E-2</v>
      </c>
      <c r="AT2081">
        <v>1.8611739280776293E-2</v>
      </c>
      <c r="AU2081">
        <v>1.7189286559328609E-2</v>
      </c>
      <c r="AV2081">
        <v>1.5872784928909225E-2</v>
      </c>
      <c r="AW2081">
        <v>1.6253481848564056E-2</v>
      </c>
      <c r="AX2081">
        <v>1.5889927991284282E-2</v>
      </c>
      <c r="AY2081">
        <v>1.7497812665731388E-2</v>
      </c>
      <c r="AZ2081">
        <v>1.7785263139217286E-2</v>
      </c>
    </row>
    <row r="2082" spans="11:52" ht="14.4">
      <c r="K2082" t="s">
        <v>2989</v>
      </c>
      <c r="L2082" t="s">
        <v>2990</v>
      </c>
      <c r="M2082" t="s">
        <v>13</v>
      </c>
      <c r="N2082" t="s">
        <v>80</v>
      </c>
      <c r="AG2082">
        <v>5.0396470674181217E-2</v>
      </c>
      <c r="AH2082">
        <v>4.8612010634334242E-2</v>
      </c>
      <c r="AI2082">
        <v>4.4820248521832494E-2</v>
      </c>
      <c r="AJ2082">
        <v>4.4660369220237479E-2</v>
      </c>
      <c r="AK2082">
        <v>4.1867183448493363E-2</v>
      </c>
      <c r="AL2082">
        <v>4.201351397154314E-2</v>
      </c>
      <c r="AM2082">
        <v>4.174209208657445E-2</v>
      </c>
      <c r="AN2082">
        <v>4.5689299924890854E-2</v>
      </c>
      <c r="AO2082">
        <v>4.399312172815411E-2</v>
      </c>
      <c r="AP2082">
        <v>4.1680506845378967E-2</v>
      </c>
      <c r="AQ2082">
        <v>4.2235316785316383E-2</v>
      </c>
      <c r="AR2082">
        <v>4.2894162430122042E-2</v>
      </c>
      <c r="AS2082">
        <v>4.0015365730979538E-2</v>
      </c>
      <c r="AT2082">
        <v>3.9304000125755419E-2</v>
      </c>
      <c r="AU2082">
        <v>4.020437495520255E-2</v>
      </c>
      <c r="AV2082">
        <v>4.2079001090032285E-2</v>
      </c>
      <c r="AW2082">
        <v>3.9806517028460303E-2</v>
      </c>
      <c r="AX2082">
        <v>4.1031420702580639E-2</v>
      </c>
      <c r="AY2082">
        <v>4.2179071003998002E-2</v>
      </c>
      <c r="AZ2082">
        <v>5.0068986299426091E-2</v>
      </c>
    </row>
    <row r="2083" spans="11:52" ht="14.4">
      <c r="K2083" t="s">
        <v>2991</v>
      </c>
      <c r="L2083" t="s">
        <v>2990</v>
      </c>
      <c r="M2083" t="s">
        <v>14</v>
      </c>
      <c r="N2083" t="s">
        <v>80</v>
      </c>
      <c r="AG2083">
        <v>3.8146579165693618E-2</v>
      </c>
      <c r="AH2083">
        <v>3.6968313364436879E-2</v>
      </c>
      <c r="AI2083">
        <v>3.7128853188063075E-2</v>
      </c>
      <c r="AJ2083">
        <v>3.782928467572224E-2</v>
      </c>
      <c r="AK2083">
        <v>3.6975901773773585E-2</v>
      </c>
      <c r="AL2083">
        <v>3.902510912852105E-2</v>
      </c>
      <c r="AM2083">
        <v>3.7745198211369992E-2</v>
      </c>
      <c r="AN2083">
        <v>4.0997456116993729E-2</v>
      </c>
      <c r="AO2083">
        <v>3.7028669957919744E-2</v>
      </c>
      <c r="AP2083">
        <v>3.6060915701874072E-2</v>
      </c>
      <c r="AQ2083">
        <v>3.4604991379476195E-2</v>
      </c>
      <c r="AR2083">
        <v>3.4164317882243056E-2</v>
      </c>
      <c r="AS2083">
        <v>3.2528701009978574E-2</v>
      </c>
      <c r="AT2083">
        <v>3.1946601195162128E-2</v>
      </c>
      <c r="AU2083">
        <v>3.039154303408945E-2</v>
      </c>
      <c r="AV2083">
        <v>2.9134899053761716E-2</v>
      </c>
      <c r="AW2083">
        <v>2.8368272715585108E-2</v>
      </c>
      <c r="AX2083">
        <v>2.9020040761308558E-2</v>
      </c>
      <c r="AY2083">
        <v>2.9197119380611515E-2</v>
      </c>
      <c r="AZ2083">
        <v>3.0214552763570341E-2</v>
      </c>
    </row>
    <row r="2084" spans="11:52" ht="14.4">
      <c r="K2084" t="s">
        <v>2992</v>
      </c>
      <c r="L2084" t="s">
        <v>2990</v>
      </c>
      <c r="M2084" t="s">
        <v>92</v>
      </c>
      <c r="N2084" t="s">
        <v>80</v>
      </c>
      <c r="AG2084">
        <v>0.14308243535445597</v>
      </c>
      <c r="AH2084">
        <v>0.12697908005778338</v>
      </c>
      <c r="AI2084">
        <v>0.15960904431541492</v>
      </c>
      <c r="AJ2084">
        <v>0.14553666208442165</v>
      </c>
      <c r="AK2084">
        <v>0.15413640319781366</v>
      </c>
      <c r="AL2084">
        <v>0.16862666729395434</v>
      </c>
      <c r="AM2084">
        <v>0.15594843796650176</v>
      </c>
      <c r="AN2084">
        <v>0.16505308256824058</v>
      </c>
      <c r="AO2084">
        <v>0.16003671742330342</v>
      </c>
      <c r="AP2084">
        <v>0.15110407693153549</v>
      </c>
      <c r="AQ2084">
        <v>0.14808178847760414</v>
      </c>
      <c r="AR2084">
        <v>0.14031371526072653</v>
      </c>
      <c r="AS2084">
        <v>8.3915217156446606E-2</v>
      </c>
      <c r="AT2084">
        <v>7.3301333886878678E-2</v>
      </c>
      <c r="AU2084">
        <v>6.230447967800222E-2</v>
      </c>
      <c r="AV2084">
        <v>5.7944862753897139E-2</v>
      </c>
      <c r="AW2084">
        <v>5.1718455772720093E-2</v>
      </c>
      <c r="AX2084">
        <v>4.2414417180092021E-2</v>
      </c>
      <c r="AY2084">
        <v>4.4281393178571216E-2</v>
      </c>
      <c r="AZ2084">
        <v>4.2641112344830014E-2</v>
      </c>
    </row>
    <row r="2085" spans="11:52" ht="14.4">
      <c r="K2085" t="s">
        <v>2993</v>
      </c>
      <c r="L2085" t="s">
        <v>2990</v>
      </c>
      <c r="M2085" t="s">
        <v>15</v>
      </c>
      <c r="N2085" t="s">
        <v>80</v>
      </c>
      <c r="AE2085" t="s">
        <v>6079</v>
      </c>
      <c r="AF2085" t="s">
        <v>6079</v>
      </c>
      <c r="AG2085">
        <v>0.36150077333350122</v>
      </c>
      <c r="AH2085">
        <v>0.32955603839047132</v>
      </c>
      <c r="AI2085">
        <v>0.31422828296671923</v>
      </c>
      <c r="AJ2085">
        <v>0.29959905604315357</v>
      </c>
      <c r="AK2085">
        <v>0.29214094157344361</v>
      </c>
      <c r="AL2085">
        <v>0.22729555216252639</v>
      </c>
      <c r="AM2085">
        <v>0.21949300834758845</v>
      </c>
      <c r="AN2085">
        <v>0.17614208285787597</v>
      </c>
      <c r="AO2085">
        <v>0.17710407166793196</v>
      </c>
      <c r="AP2085">
        <v>0.16074459189068049</v>
      </c>
      <c r="AQ2085">
        <v>0.12617903811251394</v>
      </c>
      <c r="AR2085">
        <v>4.6713545785318229E-2</v>
      </c>
      <c r="AS2085">
        <v>4.4892029012035053E-2</v>
      </c>
      <c r="AT2085">
        <v>4.1001540410944809E-2</v>
      </c>
      <c r="AU2085">
        <v>4.2969683421066225E-2</v>
      </c>
      <c r="AV2085">
        <v>4.6952301143155448E-2</v>
      </c>
      <c r="AW2085">
        <v>4.5342094223894847E-2</v>
      </c>
      <c r="AX2085">
        <v>4.2079951604482073E-2</v>
      </c>
      <c r="AY2085">
        <v>4.1007461780888016E-2</v>
      </c>
      <c r="AZ2085">
        <v>4.5693447453639659E-2</v>
      </c>
    </row>
    <row r="2086" spans="11:52" ht="14.4">
      <c r="K2086" t="s">
        <v>2994</v>
      </c>
      <c r="L2086" t="s">
        <v>2990</v>
      </c>
      <c r="M2086" t="s">
        <v>91</v>
      </c>
      <c r="N2086" t="s">
        <v>80</v>
      </c>
      <c r="AG2086">
        <v>3.6301617343355505E-2</v>
      </c>
      <c r="AH2086">
        <v>3.349613439572368E-2</v>
      </c>
      <c r="AI2086">
        <v>3.1660637088975402E-2</v>
      </c>
      <c r="AJ2086">
        <v>3.3424393459022872E-2</v>
      </c>
      <c r="AK2086">
        <v>3.2684605404728E-2</v>
      </c>
      <c r="AL2086">
        <v>3.6155098196188389E-2</v>
      </c>
      <c r="AM2086">
        <v>3.7047591269884973E-2</v>
      </c>
      <c r="AN2086">
        <v>4.5773506141629824E-2</v>
      </c>
      <c r="AO2086">
        <v>4.9032126388303267E-2</v>
      </c>
      <c r="AP2086">
        <v>4.7405115276117515E-2</v>
      </c>
      <c r="AQ2086">
        <v>4.8098739690292248E-2</v>
      </c>
      <c r="AR2086">
        <v>4.7642928391169362E-2</v>
      </c>
      <c r="AS2086">
        <v>4.7100241660963778E-2</v>
      </c>
      <c r="AT2086">
        <v>4.7262218866941673E-2</v>
      </c>
      <c r="AU2086">
        <v>4.0446081091698435E-2</v>
      </c>
      <c r="AV2086">
        <v>3.809820350507874E-2</v>
      </c>
      <c r="AW2086">
        <v>3.6190705391862914E-2</v>
      </c>
      <c r="AX2086">
        <v>3.5245197949440858E-2</v>
      </c>
      <c r="AY2086">
        <v>3.5108012127031428E-2</v>
      </c>
      <c r="AZ2086">
        <v>3.367305030282193E-2</v>
      </c>
    </row>
    <row r="2087" spans="11:52" ht="14.4">
      <c r="K2087" t="s">
        <v>2995</v>
      </c>
      <c r="L2087" t="s">
        <v>2990</v>
      </c>
      <c r="M2087" t="s">
        <v>16</v>
      </c>
      <c r="N2087" t="s">
        <v>80</v>
      </c>
      <c r="AG2087">
        <v>3.1644019763029885E-2</v>
      </c>
      <c r="AH2087">
        <v>3.0213821948569704E-2</v>
      </c>
      <c r="AI2087">
        <v>2.6846000507436969E-2</v>
      </c>
      <c r="AJ2087">
        <v>2.6346453220303028E-2</v>
      </c>
      <c r="AK2087">
        <v>2.6169499692816348E-2</v>
      </c>
      <c r="AL2087">
        <v>2.7077653451056023E-2</v>
      </c>
      <c r="AM2087">
        <v>2.4815807379716063E-2</v>
      </c>
      <c r="AN2087">
        <v>2.9705766004172813E-2</v>
      </c>
      <c r="AO2087">
        <v>2.7101133681351627E-2</v>
      </c>
      <c r="AP2087">
        <v>2.8070198772288901E-2</v>
      </c>
      <c r="AQ2087">
        <v>2.5788450860047593E-2</v>
      </c>
      <c r="AR2087">
        <v>2.7421610657791726E-2</v>
      </c>
      <c r="AS2087">
        <v>2.6592086660417538E-2</v>
      </c>
      <c r="AT2087">
        <v>2.4265129174989943E-2</v>
      </c>
      <c r="AU2087">
        <v>2.6809958561046461E-2</v>
      </c>
      <c r="AV2087">
        <v>2.3094537004872871E-2</v>
      </c>
      <c r="AW2087">
        <v>2.3838908560907177E-2</v>
      </c>
      <c r="AX2087">
        <v>2.5594154926798379E-2</v>
      </c>
      <c r="AY2087">
        <v>2.6933725682076807E-2</v>
      </c>
      <c r="AZ2087">
        <v>3.556773326079217E-2</v>
      </c>
    </row>
    <row r="2088" spans="11:52" ht="14.4">
      <c r="K2088" t="s">
        <v>2996</v>
      </c>
      <c r="L2088" t="s">
        <v>2990</v>
      </c>
      <c r="M2088" t="s">
        <v>17</v>
      </c>
      <c r="N2088" t="s">
        <v>80</v>
      </c>
      <c r="AG2088">
        <v>4.5554552990663341E-2</v>
      </c>
      <c r="AH2088">
        <v>4.2412605951294473E-2</v>
      </c>
      <c r="AI2088">
        <v>4.3016916953236936E-2</v>
      </c>
      <c r="AJ2088">
        <v>4.5065085653162459E-2</v>
      </c>
      <c r="AK2088">
        <v>4.6938825524747881E-2</v>
      </c>
      <c r="AL2088">
        <v>5.4136840116557831E-2</v>
      </c>
      <c r="AM2088">
        <v>5.8686097104545441E-2</v>
      </c>
      <c r="AN2088">
        <v>5.8817785985076018E-2</v>
      </c>
      <c r="AO2088">
        <v>5.5314447440586029E-2</v>
      </c>
      <c r="AP2088">
        <v>5.4660556126175965E-2</v>
      </c>
      <c r="AQ2088">
        <v>4.7538054439440793E-2</v>
      </c>
      <c r="AR2088">
        <v>4.28700193947463E-2</v>
      </c>
      <c r="AS2088">
        <v>3.8799416111355296E-2</v>
      </c>
      <c r="AT2088">
        <v>3.4856064701527648E-2</v>
      </c>
      <c r="AU2088">
        <v>3.3154336034305246E-2</v>
      </c>
      <c r="AV2088">
        <v>3.4774098832456038E-2</v>
      </c>
      <c r="AW2088">
        <v>3.3382214048966935E-2</v>
      </c>
      <c r="AX2088">
        <v>3.4595645369266841E-2</v>
      </c>
      <c r="AY2088">
        <v>3.4719249553569503E-2</v>
      </c>
      <c r="AZ2088">
        <v>3.5385029708883943E-2</v>
      </c>
    </row>
    <row r="2089" spans="11:52" ht="14.4">
      <c r="K2089" t="s">
        <v>2997</v>
      </c>
      <c r="L2089" t="s">
        <v>2990</v>
      </c>
      <c r="M2089" t="s">
        <v>97</v>
      </c>
      <c r="N2089" t="s">
        <v>80</v>
      </c>
      <c r="O2089" t="s">
        <v>6079</v>
      </c>
      <c r="P2089" t="s">
        <v>6079</v>
      </c>
      <c r="Q2089" t="s">
        <v>6079</v>
      </c>
      <c r="R2089" t="s">
        <v>6079</v>
      </c>
      <c r="S2089" t="s">
        <v>6079</v>
      </c>
      <c r="T2089" t="s">
        <v>6079</v>
      </c>
      <c r="AG2089">
        <v>3.5135722864896114E-2</v>
      </c>
      <c r="AH2089">
        <v>3.1840440189823599E-2</v>
      </c>
      <c r="AI2089">
        <v>3.2806181254935882E-2</v>
      </c>
      <c r="AJ2089">
        <v>2.7461938453989958E-2</v>
      </c>
      <c r="AK2089">
        <v>2.5110473396823981E-2</v>
      </c>
      <c r="AL2089">
        <v>2.5893042959395495E-2</v>
      </c>
      <c r="AM2089">
        <v>2.4002294856106235E-2</v>
      </c>
      <c r="AN2089">
        <v>1.7146048240407039E-2</v>
      </c>
      <c r="AO2089">
        <v>2.103901585631985E-2</v>
      </c>
      <c r="AP2089">
        <v>2.0308374796163417E-2</v>
      </c>
      <c r="AQ2089">
        <v>1.8078779755114797E-2</v>
      </c>
      <c r="AR2089">
        <v>1.7393550167407883E-2</v>
      </c>
      <c r="AS2089">
        <v>1.3405905527257272E-2</v>
      </c>
      <c r="AT2089">
        <v>1.2416127690288324E-2</v>
      </c>
      <c r="AU2089">
        <v>1.3360546784239298E-2</v>
      </c>
      <c r="AV2089">
        <v>1.3129060146233627E-2</v>
      </c>
      <c r="AW2089">
        <v>1.1391002309830421E-2</v>
      </c>
      <c r="AX2089">
        <v>1.1884729959889888E-2</v>
      </c>
      <c r="AY2089">
        <v>1.4739853914772958E-2</v>
      </c>
      <c r="AZ2089">
        <v>1.0886492671963848E-2</v>
      </c>
    </row>
    <row r="2090" spans="11:52" ht="14.4">
      <c r="K2090" t="s">
        <v>2998</v>
      </c>
      <c r="L2090" t="s">
        <v>2990</v>
      </c>
      <c r="M2090" t="s">
        <v>18</v>
      </c>
      <c r="N2090" t="s">
        <v>80</v>
      </c>
      <c r="AG2090">
        <v>8.4614758440015675E-2</v>
      </c>
      <c r="AH2090">
        <v>7.8047232991692514E-2</v>
      </c>
      <c r="AI2090">
        <v>7.7935077840489697E-2</v>
      </c>
      <c r="AJ2090">
        <v>7.6524459441486892E-2</v>
      </c>
      <c r="AK2090">
        <v>7.214179349999511E-2</v>
      </c>
      <c r="AL2090">
        <v>6.8495974226783066E-2</v>
      </c>
      <c r="AM2090">
        <v>6.8095772071381483E-2</v>
      </c>
      <c r="AN2090">
        <v>6.6963217186373367E-2</v>
      </c>
      <c r="AO2090">
        <v>7.0176322941268146E-2</v>
      </c>
      <c r="AP2090">
        <v>7.3439910761645605E-2</v>
      </c>
      <c r="AQ2090">
        <v>7.138523319269946E-2</v>
      </c>
      <c r="AR2090">
        <v>7.218464333662547E-2</v>
      </c>
      <c r="AS2090">
        <v>7.1265497527795305E-2</v>
      </c>
      <c r="AT2090">
        <v>6.6967595155029022E-2</v>
      </c>
      <c r="AU2090">
        <v>6.6707067361089945E-2</v>
      </c>
      <c r="AV2090">
        <v>6.6515869834775268E-2</v>
      </c>
      <c r="AW2090">
        <v>6.4691887279632973E-2</v>
      </c>
      <c r="AX2090">
        <v>6.3290980603386532E-2</v>
      </c>
      <c r="AY2090">
        <v>6.2817667844411576E-2</v>
      </c>
      <c r="AZ2090">
        <v>6.298580690784561E-2</v>
      </c>
    </row>
    <row r="2091" spans="11:52" ht="14.4">
      <c r="K2091" t="s">
        <v>2999</v>
      </c>
      <c r="L2091" t="s">
        <v>2990</v>
      </c>
      <c r="M2091" t="s">
        <v>34</v>
      </c>
      <c r="N2091" t="s">
        <v>80</v>
      </c>
      <c r="AG2091">
        <v>8.9232288832323356E-2</v>
      </c>
      <c r="AH2091">
        <v>8.4518646766455999E-2</v>
      </c>
      <c r="AI2091">
        <v>8.0451428553084098E-2</v>
      </c>
      <c r="AJ2091">
        <v>7.7136776591528927E-2</v>
      </c>
      <c r="AK2091">
        <v>7.6901133894430124E-2</v>
      </c>
      <c r="AL2091">
        <v>7.22156829817623E-2</v>
      </c>
      <c r="AM2091">
        <v>6.7371682634475238E-2</v>
      </c>
      <c r="AN2091">
        <v>6.2312021923073183E-2</v>
      </c>
      <c r="AO2091">
        <v>6.1060470967880066E-2</v>
      </c>
      <c r="AP2091">
        <v>5.7363795814575291E-2</v>
      </c>
      <c r="AQ2091">
        <v>5.3525766536616746E-2</v>
      </c>
      <c r="AR2091">
        <v>4.969199338371267E-2</v>
      </c>
      <c r="AS2091">
        <v>4.8229010321749102E-2</v>
      </c>
      <c r="AT2091">
        <v>4.3997114949431017E-2</v>
      </c>
      <c r="AU2091">
        <v>4.4324412685675961E-2</v>
      </c>
      <c r="AV2091">
        <v>4.2856008846662942E-2</v>
      </c>
      <c r="AW2091">
        <v>4.25448532335942E-2</v>
      </c>
      <c r="AX2091">
        <v>4.2812281636963677E-2</v>
      </c>
      <c r="AY2091">
        <v>4.2975460941069514E-2</v>
      </c>
      <c r="AZ2091">
        <v>4.3693055020323134E-2</v>
      </c>
    </row>
    <row r="2092" spans="11:52" ht="14.4">
      <c r="K2092" t="s">
        <v>3000</v>
      </c>
      <c r="L2092" t="s">
        <v>2990</v>
      </c>
      <c r="M2092" t="s">
        <v>19</v>
      </c>
      <c r="N2092" t="s">
        <v>80</v>
      </c>
      <c r="AG2092">
        <v>4.0453412735585149E-2</v>
      </c>
      <c r="AH2092">
        <v>4.1502030537350819E-2</v>
      </c>
      <c r="AI2092">
        <v>3.1473383893323742E-2</v>
      </c>
      <c r="AJ2092">
        <v>2.771685911336598E-2</v>
      </c>
      <c r="AK2092">
        <v>3.0928315812062051E-2</v>
      </c>
      <c r="AL2092">
        <v>2.8405356530804084E-2</v>
      </c>
      <c r="AM2092">
        <v>2.929750737571506E-2</v>
      </c>
      <c r="AN2092">
        <v>2.6515736432450959E-2</v>
      </c>
      <c r="AO2092">
        <v>2.548953417950163E-2</v>
      </c>
      <c r="AP2092">
        <v>2.7062098608680349E-2</v>
      </c>
      <c r="AQ2092">
        <v>2.6606491388752363E-2</v>
      </c>
      <c r="AR2092">
        <v>2.4738451808952049E-2</v>
      </c>
      <c r="AS2092">
        <v>2.4762141407139185E-2</v>
      </c>
      <c r="AT2092">
        <v>2.4431809668070983E-2</v>
      </c>
      <c r="AU2092">
        <v>2.3917512333729411E-2</v>
      </c>
      <c r="AV2092">
        <v>2.2130585479821333E-2</v>
      </c>
      <c r="AW2092">
        <v>2.1594080448809269E-2</v>
      </c>
      <c r="AX2092">
        <v>2.0884983585563465E-2</v>
      </c>
      <c r="AY2092">
        <v>2.4031915157635787E-2</v>
      </c>
      <c r="AZ2092">
        <v>2.4008353228378049E-2</v>
      </c>
    </row>
    <row r="2093" spans="11:52" ht="14.4">
      <c r="K2093" t="s">
        <v>3001</v>
      </c>
      <c r="L2093" t="s">
        <v>2990</v>
      </c>
      <c r="M2093" t="s">
        <v>20</v>
      </c>
      <c r="N2093" t="s">
        <v>80</v>
      </c>
      <c r="AG2093">
        <v>5.989384863872145E-2</v>
      </c>
      <c r="AH2093">
        <v>5.7978660800917278E-2</v>
      </c>
      <c r="AI2093">
        <v>5.205399645256957E-2</v>
      </c>
      <c r="AJ2093">
        <v>4.9678435884098211E-2</v>
      </c>
      <c r="AK2093">
        <v>4.8895000310441326E-2</v>
      </c>
      <c r="AL2093">
        <v>4.7711763892923337E-2</v>
      </c>
      <c r="AM2093">
        <v>4.5341939456679498E-2</v>
      </c>
      <c r="AN2093">
        <v>4.3491739364933411E-2</v>
      </c>
      <c r="AO2093">
        <v>4.3051175630706269E-2</v>
      </c>
      <c r="AP2093">
        <v>4.3363650810658669E-2</v>
      </c>
      <c r="AQ2093">
        <v>4.1893499454682563E-2</v>
      </c>
      <c r="AR2093">
        <v>4.0238787373446674E-2</v>
      </c>
      <c r="AS2093">
        <v>3.9838525839816917E-2</v>
      </c>
      <c r="AT2093">
        <v>3.9262194299877581E-2</v>
      </c>
      <c r="AU2093">
        <v>4.0260717231838654E-2</v>
      </c>
      <c r="AV2093">
        <v>4.0460452747337304E-2</v>
      </c>
      <c r="AW2093">
        <v>4.0313414929002089E-2</v>
      </c>
      <c r="AX2093">
        <v>4.1627094467215235E-2</v>
      </c>
      <c r="AY2093">
        <v>4.2715292848420683E-2</v>
      </c>
      <c r="AZ2093">
        <v>4.3716133331885239E-2</v>
      </c>
    </row>
    <row r="2094" spans="11:52" ht="14.4">
      <c r="K2094" t="s">
        <v>3002</v>
      </c>
      <c r="L2094" t="s">
        <v>2990</v>
      </c>
      <c r="M2094" t="s">
        <v>21</v>
      </c>
      <c r="N2094" t="s">
        <v>80</v>
      </c>
      <c r="AG2094">
        <v>4.1804967901387512E-2</v>
      </c>
      <c r="AH2094">
        <v>3.9606270843040622E-2</v>
      </c>
      <c r="AI2094">
        <v>3.9010942127779794E-2</v>
      </c>
      <c r="AJ2094">
        <v>3.9192642731366419E-2</v>
      </c>
      <c r="AK2094">
        <v>3.9873047252697649E-2</v>
      </c>
      <c r="AL2094">
        <v>3.6830322585359544E-2</v>
      </c>
      <c r="AM2094">
        <v>3.6679075561655443E-2</v>
      </c>
      <c r="AN2094">
        <v>3.5189639229771912E-2</v>
      </c>
    </row>
    <row r="2095" spans="11:52" ht="14.4">
      <c r="K2095" t="s">
        <v>3003</v>
      </c>
      <c r="L2095" t="s">
        <v>2990</v>
      </c>
      <c r="M2095" t="s">
        <v>22</v>
      </c>
      <c r="N2095" t="s">
        <v>80</v>
      </c>
      <c r="AG2095">
        <v>0.59276628770367001</v>
      </c>
      <c r="AH2095">
        <v>0.57123064516975974</v>
      </c>
      <c r="AI2095">
        <v>0.55108058401782223</v>
      </c>
      <c r="AJ2095">
        <v>0.53057035081372517</v>
      </c>
      <c r="AK2095">
        <v>0.53094205806864025</v>
      </c>
      <c r="AL2095">
        <v>0.48642998627544337</v>
      </c>
      <c r="AM2095">
        <v>0.46739224541098767</v>
      </c>
      <c r="AN2095">
        <v>0.43136175673614474</v>
      </c>
      <c r="AO2095">
        <v>0.42863041331216206</v>
      </c>
      <c r="AP2095">
        <v>0.29917135049823634</v>
      </c>
      <c r="AQ2095">
        <v>0.22049486050348052</v>
      </c>
      <c r="AR2095">
        <v>0.18651803530758437</v>
      </c>
      <c r="AS2095">
        <v>0.18332183533388369</v>
      </c>
      <c r="AT2095">
        <v>0.12587781590597294</v>
      </c>
      <c r="AU2095">
        <v>0.11886264150005103</v>
      </c>
      <c r="AV2095">
        <v>0.1072939897709701</v>
      </c>
      <c r="AW2095">
        <v>0.10194478499308432</v>
      </c>
      <c r="AX2095">
        <v>0.10015747174407008</v>
      </c>
      <c r="AY2095">
        <v>9.2885920527956148E-2</v>
      </c>
      <c r="AZ2095">
        <v>7.0728414391677777E-2</v>
      </c>
    </row>
    <row r="2096" spans="11:52" ht="14.4">
      <c r="K2096" t="s">
        <v>3004</v>
      </c>
      <c r="L2096" t="s">
        <v>2990</v>
      </c>
      <c r="M2096" t="s">
        <v>90</v>
      </c>
      <c r="N2096" t="s">
        <v>80</v>
      </c>
      <c r="AG2096">
        <v>0.14555852849044645</v>
      </c>
      <c r="AH2096">
        <v>0.13418888459271786</v>
      </c>
      <c r="AI2096">
        <v>0.1181833048524796</v>
      </c>
      <c r="AJ2096">
        <v>0.10593088296804606</v>
      </c>
      <c r="AK2096">
        <v>0.1020297337505542</v>
      </c>
      <c r="AL2096">
        <v>0.10908744064890886</v>
      </c>
      <c r="AM2096">
        <v>0.12096005737186226</v>
      </c>
      <c r="AN2096">
        <v>0.11183636069904695</v>
      </c>
      <c r="AO2096">
        <v>0.10480698601185996</v>
      </c>
      <c r="AP2096">
        <v>0.10065312173380116</v>
      </c>
      <c r="AQ2096">
        <v>0.102150481634603</v>
      </c>
      <c r="AR2096">
        <v>8.909275597177678E-2</v>
      </c>
      <c r="AS2096">
        <v>8.0933686517058914E-2</v>
      </c>
      <c r="AT2096">
        <v>7.7068914417589812E-2</v>
      </c>
      <c r="AU2096">
        <v>6.7025578823884421E-2</v>
      </c>
      <c r="AV2096">
        <v>6.5176676047960569E-2</v>
      </c>
      <c r="AW2096">
        <v>6.1450866955587442E-2</v>
      </c>
      <c r="AX2096">
        <v>5.2233724081843257E-2</v>
      </c>
      <c r="AY2096">
        <v>4.8796871223718945E-2</v>
      </c>
      <c r="AZ2096">
        <v>5.3586041026575992E-2</v>
      </c>
    </row>
    <row r="2097" spans="11:52" ht="14.4">
      <c r="K2097" t="s">
        <v>3005</v>
      </c>
      <c r="L2097" t="s">
        <v>2990</v>
      </c>
      <c r="M2097" t="s">
        <v>23</v>
      </c>
      <c r="N2097" t="s">
        <v>80</v>
      </c>
      <c r="AG2097">
        <v>5.0024822100176829E-2</v>
      </c>
      <c r="AH2097">
        <v>5.2706628142723123E-2</v>
      </c>
      <c r="AI2097">
        <v>5.0812891880509289E-2</v>
      </c>
      <c r="AJ2097">
        <v>4.7433689794440861E-2</v>
      </c>
      <c r="AK2097">
        <v>4.5448552458890991E-2</v>
      </c>
      <c r="AL2097">
        <v>4.4627971262117309E-2</v>
      </c>
      <c r="AM2097">
        <v>4.6699756292854805E-2</v>
      </c>
      <c r="AN2097">
        <v>4.7580334225914109E-2</v>
      </c>
      <c r="AO2097">
        <v>4.5219047912389461E-2</v>
      </c>
      <c r="AP2097">
        <v>4.115855082119977E-2</v>
      </c>
      <c r="AQ2097">
        <v>3.9286956155910074E-2</v>
      </c>
      <c r="AR2097">
        <v>4.4696176993331581E-2</v>
      </c>
      <c r="AS2097">
        <v>4.5410979934802462E-2</v>
      </c>
      <c r="AT2097">
        <v>4.3983210185189296E-2</v>
      </c>
      <c r="AU2097">
        <v>4.6629617453889174E-2</v>
      </c>
      <c r="AV2097">
        <v>4.8189645804629727E-2</v>
      </c>
      <c r="AW2097">
        <v>4.8918841967952945E-2</v>
      </c>
      <c r="AX2097">
        <v>4.8938211449716357E-2</v>
      </c>
      <c r="AY2097">
        <v>5.1559497410223545E-2</v>
      </c>
      <c r="AZ2097">
        <v>4.7855083698231889E-2</v>
      </c>
    </row>
    <row r="2098" spans="11:52" ht="14.4">
      <c r="K2098" t="s">
        <v>3006</v>
      </c>
      <c r="L2098" t="s">
        <v>2990</v>
      </c>
      <c r="M2098" t="s">
        <v>24</v>
      </c>
      <c r="N2098" t="s">
        <v>80</v>
      </c>
      <c r="AG2098">
        <v>7.9685225766834525E-2</v>
      </c>
      <c r="AH2098">
        <v>7.2805085399722802E-2</v>
      </c>
      <c r="AI2098">
        <v>6.9230389517068197E-2</v>
      </c>
      <c r="AJ2098">
        <v>5.3800819051154213E-2</v>
      </c>
      <c r="AK2098">
        <v>6.1161676825749571E-2</v>
      </c>
      <c r="AL2098">
        <v>8.4628275909481937E-2</v>
      </c>
      <c r="AM2098">
        <v>8.8817651168871178E-2</v>
      </c>
      <c r="AN2098">
        <v>9.6138541667835462E-2</v>
      </c>
      <c r="AO2098">
        <v>9.2437032663526597E-2</v>
      </c>
      <c r="AP2098">
        <v>0.10355454688611004</v>
      </c>
      <c r="AQ2098">
        <v>0.10048545306795244</v>
      </c>
      <c r="AR2098">
        <v>0.1052930876118286</v>
      </c>
      <c r="AS2098">
        <v>9.4435720530310685E-2</v>
      </c>
      <c r="AT2098">
        <v>8.9846523320711094E-2</v>
      </c>
      <c r="AU2098">
        <v>8.1421254484089142E-2</v>
      </c>
      <c r="AV2098">
        <v>6.8999269989105258E-2</v>
      </c>
      <c r="AW2098">
        <v>6.5125106449343828E-2</v>
      </c>
      <c r="AX2098">
        <v>6.603680296949288E-2</v>
      </c>
      <c r="AY2098">
        <v>6.9572668717587424E-2</v>
      </c>
      <c r="AZ2098">
        <v>6.2626996767389906E-2</v>
      </c>
    </row>
    <row r="2099" spans="11:52" ht="14.4">
      <c r="K2099" t="s">
        <v>3007</v>
      </c>
      <c r="L2099" t="s">
        <v>2990</v>
      </c>
      <c r="M2099" t="s">
        <v>1386</v>
      </c>
      <c r="N2099" t="s">
        <v>80</v>
      </c>
      <c r="O2099" t="s">
        <v>6079</v>
      </c>
      <c r="P2099" t="s">
        <v>6079</v>
      </c>
      <c r="Q2099" t="s">
        <v>6079</v>
      </c>
      <c r="R2099" t="s">
        <v>6079</v>
      </c>
      <c r="S2099" t="s">
        <v>6079</v>
      </c>
      <c r="T2099" t="s">
        <v>6079</v>
      </c>
      <c r="U2099" t="s">
        <v>6079</v>
      </c>
      <c r="V2099" t="s">
        <v>6079</v>
      </c>
      <c r="W2099" t="s">
        <v>6079</v>
      </c>
      <c r="X2099" t="s">
        <v>6079</v>
      </c>
      <c r="Y2099" t="s">
        <v>6079</v>
      </c>
      <c r="Z2099" t="s">
        <v>6079</v>
      </c>
      <c r="AA2099" t="s">
        <v>6079</v>
      </c>
      <c r="AG2099">
        <v>5.960552661316474E-2</v>
      </c>
      <c r="AH2099">
        <v>6.0065955946926486E-2</v>
      </c>
      <c r="AI2099">
        <v>6.9830087208568731E-2</v>
      </c>
      <c r="AJ2099">
        <v>7.979114248358038E-2</v>
      </c>
      <c r="AK2099">
        <v>7.3212761504570151E-2</v>
      </c>
      <c r="AL2099">
        <v>7.3969264729623022E-2</v>
      </c>
      <c r="AM2099">
        <v>7.6989433929365386E-2</v>
      </c>
      <c r="AN2099">
        <v>7.7358295240987876E-2</v>
      </c>
      <c r="AO2099">
        <v>7.1548180401781514E-2</v>
      </c>
      <c r="AP2099">
        <v>7.0975188003364553E-2</v>
      </c>
      <c r="AQ2099">
        <v>6.8630452397784883E-2</v>
      </c>
      <c r="AR2099">
        <v>6.0197516912527872E-2</v>
      </c>
      <c r="AS2099">
        <v>4.7130035074100102E-2</v>
      </c>
      <c r="AT2099">
        <v>4.7962902080854686E-2</v>
      </c>
      <c r="AU2099">
        <v>3.8569180075205899E-2</v>
      </c>
      <c r="AV2099">
        <v>4.0583690113487517E-2</v>
      </c>
      <c r="AW2099">
        <v>4.0441117507011161E-2</v>
      </c>
      <c r="AX2099">
        <v>3.9291795141585387E-2</v>
      </c>
      <c r="AY2099">
        <v>4.071872565330921E-2</v>
      </c>
      <c r="AZ2099">
        <v>4.106832982023996E-2</v>
      </c>
    </row>
    <row r="2100" spans="11:52" ht="14.4">
      <c r="K2100" t="s">
        <v>3008</v>
      </c>
      <c r="L2100" t="s">
        <v>2990</v>
      </c>
      <c r="M2100" t="s">
        <v>25</v>
      </c>
      <c r="N2100" t="s">
        <v>80</v>
      </c>
      <c r="AG2100">
        <v>0.17903464630941116</v>
      </c>
      <c r="AH2100">
        <v>0.17494818815083288</v>
      </c>
      <c r="AI2100">
        <v>0.17060644681047132</v>
      </c>
      <c r="AJ2100">
        <v>0.16391530740425542</v>
      </c>
      <c r="AK2100">
        <v>0.15980978671558965</v>
      </c>
      <c r="AL2100">
        <v>0.15350384759706334</v>
      </c>
      <c r="AM2100">
        <v>0.13016516844893114</v>
      </c>
      <c r="AN2100">
        <v>0.10165731909640539</v>
      </c>
      <c r="AO2100">
        <v>9.8602392615156742E-2</v>
      </c>
      <c r="AP2100">
        <v>9.2891792415497138E-2</v>
      </c>
      <c r="AQ2100">
        <v>9.1289531606777122E-2</v>
      </c>
      <c r="AR2100">
        <v>7.5729898256176029E-2</v>
      </c>
      <c r="AS2100">
        <v>7.463724458531823E-2</v>
      </c>
      <c r="AT2100">
        <v>6.1408254628443654E-2</v>
      </c>
      <c r="AU2100">
        <v>6.22576377528078E-2</v>
      </c>
      <c r="AV2100">
        <v>5.7538439807717071E-2</v>
      </c>
      <c r="AW2100">
        <v>5.8160690134518273E-2</v>
      </c>
      <c r="AX2100">
        <v>5.6993287095386563E-2</v>
      </c>
      <c r="AY2100">
        <v>5.6854262982305864E-2</v>
      </c>
      <c r="AZ2100">
        <v>5.6105913083744845E-2</v>
      </c>
    </row>
    <row r="2101" spans="11:52" ht="14.4">
      <c r="K2101" t="s">
        <v>5691</v>
      </c>
      <c r="L2101" t="s">
        <v>2990</v>
      </c>
      <c r="M2101" t="s">
        <v>5610</v>
      </c>
      <c r="N2101" t="s">
        <v>80</v>
      </c>
      <c r="AO2101">
        <v>2.1982364131622637E-2</v>
      </c>
      <c r="AP2101" t="s">
        <v>6079</v>
      </c>
      <c r="AQ2101" t="s">
        <v>6079</v>
      </c>
      <c r="AR2101" t="s">
        <v>6079</v>
      </c>
      <c r="AS2101" t="s">
        <v>6079</v>
      </c>
      <c r="AT2101">
        <v>1.8486944483538225E-2</v>
      </c>
      <c r="AU2101">
        <v>1.6282298464928985E-2</v>
      </c>
      <c r="AV2101">
        <v>1.5889474344288237E-2</v>
      </c>
      <c r="AW2101">
        <v>1.5053440575171353E-2</v>
      </c>
      <c r="AX2101">
        <v>1.4134026697059014E-2</v>
      </c>
      <c r="AY2101">
        <v>1.4914337781617644E-2</v>
      </c>
      <c r="AZ2101">
        <v>1.1818082036927946E-2</v>
      </c>
    </row>
    <row r="2102" spans="11:52" ht="14.4">
      <c r="K2102" t="s">
        <v>3009</v>
      </c>
      <c r="L2102" t="s">
        <v>2990</v>
      </c>
      <c r="M2102" t="s">
        <v>98</v>
      </c>
      <c r="N2102" t="s">
        <v>80</v>
      </c>
      <c r="AG2102">
        <v>5.017548346529549E-2</v>
      </c>
      <c r="AH2102">
        <v>4.9601406893457461E-2</v>
      </c>
      <c r="AI2102">
        <v>4.3625925823412209E-2</v>
      </c>
      <c r="AJ2102">
        <v>4.3477168885956034E-2</v>
      </c>
      <c r="AK2102">
        <v>3.7409767615587279E-2</v>
      </c>
      <c r="AL2102">
        <v>3.1029260156291639E-2</v>
      </c>
      <c r="AM2102">
        <v>3.0486552827532955E-2</v>
      </c>
      <c r="AN2102">
        <v>5.5333136588231163E-2</v>
      </c>
      <c r="AO2102">
        <v>4.8125595067225545E-2</v>
      </c>
      <c r="AP2102">
        <v>4.0842359972841448E-2</v>
      </c>
      <c r="AQ2102">
        <v>3.2314072460318796E-2</v>
      </c>
      <c r="AR2102">
        <v>2.3793320801236105E-2</v>
      </c>
      <c r="AS2102">
        <v>2.84346162030557E-2</v>
      </c>
      <c r="AT2102">
        <v>2.5482579053594676E-2</v>
      </c>
      <c r="AU2102">
        <v>2.462975586356636E-2</v>
      </c>
      <c r="AV2102">
        <v>1.9985916751219374E-2</v>
      </c>
      <c r="AW2102">
        <v>2.0917388132486489E-2</v>
      </c>
      <c r="AX2102">
        <v>2.070721607003273E-2</v>
      </c>
      <c r="AY2102">
        <v>1.8685954098876245E-2</v>
      </c>
      <c r="AZ2102">
        <v>1.344182011464109E-2</v>
      </c>
    </row>
    <row r="2103" spans="11:52" ht="14.4">
      <c r="K2103" t="s">
        <v>3010</v>
      </c>
      <c r="L2103" t="s">
        <v>2990</v>
      </c>
      <c r="M2103" t="s">
        <v>94</v>
      </c>
      <c r="N2103" t="s">
        <v>80</v>
      </c>
      <c r="AG2103">
        <v>4.4151888314952883E-2</v>
      </c>
      <c r="AH2103">
        <v>4.4559801332634638E-2</v>
      </c>
      <c r="AI2103">
        <v>4.0111962850943567E-2</v>
      </c>
      <c r="AJ2103">
        <v>3.6736002053056507E-2</v>
      </c>
      <c r="AK2103">
        <v>4.1183802371949789E-2</v>
      </c>
      <c r="AL2103">
        <v>4.486531028851528E-2</v>
      </c>
      <c r="AM2103">
        <v>5.0709766516884011E-2</v>
      </c>
      <c r="AN2103">
        <v>5.2341331482603073E-2</v>
      </c>
      <c r="AO2103">
        <v>4.4127430968371378E-2</v>
      </c>
      <c r="AP2103">
        <v>4.3563476427079771E-2</v>
      </c>
      <c r="AQ2103">
        <v>4.1197751228509494E-2</v>
      </c>
      <c r="AR2103">
        <v>4.1602268888898238E-2</v>
      </c>
      <c r="AS2103">
        <v>4.1053553140540142E-2</v>
      </c>
      <c r="AT2103">
        <v>4.1155773403230053E-2</v>
      </c>
      <c r="AU2103">
        <v>4.1905163725413995E-2</v>
      </c>
      <c r="AV2103">
        <v>4.1764368565303363E-2</v>
      </c>
      <c r="AW2103">
        <v>3.9761532925565363E-2</v>
      </c>
      <c r="AX2103">
        <v>4.0067668932225117E-2</v>
      </c>
      <c r="AY2103">
        <v>3.6972664442606683E-2</v>
      </c>
      <c r="AZ2103">
        <v>4.3304245735519997E-2</v>
      </c>
    </row>
    <row r="2104" spans="11:52" ht="14.4">
      <c r="K2104" t="s">
        <v>3011</v>
      </c>
      <c r="L2104" t="s">
        <v>2990</v>
      </c>
      <c r="M2104" t="s">
        <v>99</v>
      </c>
      <c r="N2104" t="s">
        <v>80</v>
      </c>
      <c r="AG2104">
        <v>3.6797603635461133E-2</v>
      </c>
      <c r="AH2104">
        <v>2.7800512546656983E-2</v>
      </c>
      <c r="AI2104">
        <v>2.8671908447531785E-2</v>
      </c>
      <c r="AJ2104">
        <v>2.3686890344324935E-2</v>
      </c>
      <c r="AK2104">
        <v>2.5073453381390415E-2</v>
      </c>
      <c r="AL2104">
        <v>2.5984167584873055E-2</v>
      </c>
      <c r="AM2104">
        <v>2.8760447740046796E-2</v>
      </c>
      <c r="AN2104">
        <v>3.5201184668690252E-2</v>
      </c>
      <c r="AO2104">
        <v>3.8929653121498313E-2</v>
      </c>
      <c r="AP2104">
        <v>3.6655097842128365E-2</v>
      </c>
      <c r="AQ2104">
        <v>3.1345146649430347E-2</v>
      </c>
      <c r="AR2104">
        <v>1.9345141624380242E-2</v>
      </c>
      <c r="AS2104">
        <v>1.8991093253127603E-2</v>
      </c>
      <c r="AT2104">
        <v>1.6230790798799171E-2</v>
      </c>
      <c r="AU2104">
        <v>1.6620546074940401E-2</v>
      </c>
      <c r="AV2104">
        <v>1.6069724575139586E-2</v>
      </c>
      <c r="AW2104">
        <v>1.4130961352880632E-2</v>
      </c>
      <c r="AX2104">
        <v>1.2037077204723308E-2</v>
      </c>
      <c r="AY2104">
        <v>1.426850738340113E-2</v>
      </c>
      <c r="AZ2104">
        <v>7.152691717275032E-3</v>
      </c>
    </row>
    <row r="2105" spans="11:52" ht="14.4">
      <c r="K2105" t="s">
        <v>3012</v>
      </c>
      <c r="L2105" t="s">
        <v>2990</v>
      </c>
      <c r="M2105" t="s">
        <v>26</v>
      </c>
      <c r="N2105" t="s">
        <v>80</v>
      </c>
      <c r="O2105" t="s">
        <v>6079</v>
      </c>
      <c r="P2105" t="s">
        <v>6079</v>
      </c>
      <c r="Q2105" t="s">
        <v>6079</v>
      </c>
      <c r="R2105" t="s">
        <v>6079</v>
      </c>
      <c r="S2105" t="s">
        <v>6079</v>
      </c>
      <c r="AG2105">
        <v>8.5351987058300063E-2</v>
      </c>
      <c r="AH2105">
        <v>8.0410795271395788E-2</v>
      </c>
      <c r="AI2105">
        <v>8.4106411388618699E-2</v>
      </c>
      <c r="AJ2105">
        <v>7.1921700458197402E-2</v>
      </c>
      <c r="AK2105">
        <v>9.0777454843804006E-2</v>
      </c>
      <c r="AL2105">
        <v>8.2430540937124777E-2</v>
      </c>
      <c r="AM2105">
        <v>8.2969224583154338E-2</v>
      </c>
      <c r="AN2105">
        <v>8.5156911821369807E-2</v>
      </c>
      <c r="AO2105">
        <v>8.9806160636730303E-2</v>
      </c>
      <c r="AP2105">
        <v>9.7570890822214429E-2</v>
      </c>
      <c r="AQ2105">
        <v>0.10843388408859687</v>
      </c>
      <c r="AR2105">
        <v>0.11068022263782804</v>
      </c>
      <c r="AS2105">
        <v>0.11433103333435514</v>
      </c>
      <c r="AT2105">
        <v>0.10147879875054867</v>
      </c>
      <c r="AU2105">
        <v>9.2102253689287622E-2</v>
      </c>
      <c r="AV2105">
        <v>8.8795189155697798E-2</v>
      </c>
      <c r="AW2105">
        <v>9.6675198738069817E-2</v>
      </c>
      <c r="AX2105">
        <v>9.2820792203384669E-2</v>
      </c>
      <c r="AY2105">
        <v>8.5381967536328721E-2</v>
      </c>
      <c r="AZ2105">
        <v>7.7253928956712029E-2</v>
      </c>
    </row>
    <row r="2106" spans="11:52" ht="14.4">
      <c r="K2106" t="s">
        <v>3013</v>
      </c>
      <c r="L2106" t="s">
        <v>2990</v>
      </c>
      <c r="M2106" t="s">
        <v>27</v>
      </c>
      <c r="N2106" t="s">
        <v>80</v>
      </c>
      <c r="AG2106">
        <v>5.3253069651748662E-2</v>
      </c>
      <c r="AH2106">
        <v>4.8945600784156211E-2</v>
      </c>
      <c r="AI2106">
        <v>5.5943851549014371E-2</v>
      </c>
      <c r="AJ2106">
        <v>5.4649574743208473E-2</v>
      </c>
      <c r="AK2106">
        <v>5.3537692609308643E-2</v>
      </c>
      <c r="AL2106">
        <v>5.3021476938129759E-2</v>
      </c>
      <c r="AM2106">
        <v>5.1193486811504423E-2</v>
      </c>
      <c r="AN2106">
        <v>6.0350467655355199E-2</v>
      </c>
      <c r="AO2106">
        <v>5.6582192889742915E-2</v>
      </c>
      <c r="AP2106">
        <v>5.2389903260613727E-2</v>
      </c>
      <c r="AQ2106">
        <v>4.5573477531951533E-2</v>
      </c>
      <c r="AR2106">
        <v>3.962111739579445E-2</v>
      </c>
      <c r="AS2106">
        <v>3.4255646568282165E-2</v>
      </c>
      <c r="AT2106">
        <v>3.4263485442426279E-2</v>
      </c>
      <c r="AU2106">
        <v>3.3783916868960359E-2</v>
      </c>
      <c r="AV2106">
        <v>3.4446671383219253E-2</v>
      </c>
      <c r="AW2106">
        <v>3.5394782836615332E-2</v>
      </c>
      <c r="AX2106">
        <v>3.6633048649540888E-2</v>
      </c>
      <c r="AY2106">
        <v>3.628195231154184E-2</v>
      </c>
      <c r="AZ2106">
        <v>3.6397305763098194E-2</v>
      </c>
    </row>
    <row r="2107" spans="11:52" ht="14.4">
      <c r="K2107" t="s">
        <v>3014</v>
      </c>
      <c r="L2107" t="s">
        <v>2990</v>
      </c>
      <c r="M2107" t="s">
        <v>28</v>
      </c>
      <c r="N2107" t="s">
        <v>80</v>
      </c>
      <c r="AG2107">
        <v>2.324800216197875E-2</v>
      </c>
      <c r="AH2107">
        <v>2.0288652793299868E-2</v>
      </c>
      <c r="AI2107">
        <v>2.1808635093946718E-2</v>
      </c>
      <c r="AJ2107">
        <v>2.4410395450410467E-2</v>
      </c>
      <c r="AK2107">
        <v>2.626223520816896E-2</v>
      </c>
      <c r="AL2107">
        <v>2.7719824165001059E-2</v>
      </c>
      <c r="AM2107">
        <v>2.1648652938810214E-2</v>
      </c>
      <c r="AN2107">
        <v>2.2319741087967859E-2</v>
      </c>
      <c r="AO2107">
        <v>2.882408121890899E-2</v>
      </c>
      <c r="AP2107" t="s">
        <v>6079</v>
      </c>
      <c r="AQ2107" t="s">
        <v>6079</v>
      </c>
      <c r="AR2107" t="s">
        <v>6079</v>
      </c>
      <c r="AS2107" t="s">
        <v>6079</v>
      </c>
      <c r="AT2107">
        <v>2.0678697708039179E-2</v>
      </c>
      <c r="AU2107">
        <v>2.1022954184885149E-2</v>
      </c>
      <c r="AV2107">
        <v>2.3010987631041199E-2</v>
      </c>
      <c r="AW2107">
        <v>1.9571232699261705E-2</v>
      </c>
      <c r="AX2107">
        <v>1.8578074505454623E-2</v>
      </c>
      <c r="AY2107">
        <v>2.2042890466124045E-2</v>
      </c>
      <c r="AZ2107">
        <v>2.2363753194005749E-2</v>
      </c>
    </row>
    <row r="2108" spans="11:52" ht="14.4">
      <c r="K2108" t="s">
        <v>3015</v>
      </c>
      <c r="L2108" t="s">
        <v>2990</v>
      </c>
      <c r="M2108" t="s">
        <v>29</v>
      </c>
      <c r="N2108" t="s">
        <v>80</v>
      </c>
      <c r="AG2108">
        <v>9.0429380351156691E-2</v>
      </c>
      <c r="AH2108">
        <v>8.5858005981895885E-2</v>
      </c>
      <c r="AI2108">
        <v>8.8149971223882406E-2</v>
      </c>
      <c r="AJ2108">
        <v>8.8154198448897908E-2</v>
      </c>
      <c r="AK2108">
        <v>8.6077622088813782E-2</v>
      </c>
      <c r="AL2108">
        <v>9.312314716884873E-2</v>
      </c>
      <c r="AM2108">
        <v>9.2876536309510718E-2</v>
      </c>
      <c r="AN2108">
        <v>9.3132181397356864E-2</v>
      </c>
      <c r="AO2108">
        <v>9.0298397324312565E-2</v>
      </c>
      <c r="AP2108">
        <v>8.7623769057312215E-2</v>
      </c>
      <c r="AQ2108">
        <v>8.4469592612460911E-2</v>
      </c>
      <c r="AR2108">
        <v>7.7377296556316172E-2</v>
      </c>
      <c r="AS2108">
        <v>7.6503955540511218E-2</v>
      </c>
      <c r="AT2108">
        <v>7.587979483718113E-2</v>
      </c>
      <c r="AU2108">
        <v>7.6855189087234196E-2</v>
      </c>
      <c r="AV2108">
        <v>7.7260844183040508E-2</v>
      </c>
      <c r="AW2108">
        <v>7.5388055694851908E-2</v>
      </c>
      <c r="AX2108">
        <v>7.3018928208875677E-2</v>
      </c>
      <c r="AY2108">
        <v>6.7383368661178458E-2</v>
      </c>
      <c r="AZ2108">
        <v>6.0951745945403875E-2</v>
      </c>
    </row>
    <row r="2109" spans="11:52" ht="14.4">
      <c r="K2109" t="s">
        <v>3016</v>
      </c>
      <c r="L2109" t="s">
        <v>2990</v>
      </c>
      <c r="M2109" t="s">
        <v>30</v>
      </c>
      <c r="N2109" t="s">
        <v>80</v>
      </c>
      <c r="AG2109">
        <v>0.18806339554201937</v>
      </c>
      <c r="AH2109">
        <v>0.17981555431525684</v>
      </c>
      <c r="AI2109">
        <v>0.16551877680097812</v>
      </c>
      <c r="AJ2109">
        <v>0.13521325150642466</v>
      </c>
      <c r="AK2109">
        <v>0.1308060852369109</v>
      </c>
      <c r="AL2109">
        <v>0.12244088692433314</v>
      </c>
      <c r="AM2109">
        <v>0.11448058105373651</v>
      </c>
      <c r="AN2109">
        <v>0.10581369650594322</v>
      </c>
      <c r="AO2109">
        <v>9.9307366310342426E-2</v>
      </c>
      <c r="AP2109">
        <v>9.3817344684944917E-2</v>
      </c>
      <c r="AQ2109">
        <v>8.4730396536579933E-2</v>
      </c>
      <c r="AR2109">
        <v>8.355784541432458E-2</v>
      </c>
      <c r="AS2109">
        <v>8.4310948202781996E-2</v>
      </c>
      <c r="AT2109">
        <v>8.6294791420690881E-2</v>
      </c>
      <c r="AU2109">
        <v>8.3654480656113889E-2</v>
      </c>
      <c r="AV2109">
        <v>7.5969932140385374E-2</v>
      </c>
      <c r="AW2109">
        <v>7.5232490673372468E-2</v>
      </c>
      <c r="AX2109">
        <v>7.3436738266036333E-2</v>
      </c>
      <c r="AY2109">
        <v>6.9003655520339185E-2</v>
      </c>
      <c r="AZ2109">
        <v>6.1508891206605507E-2</v>
      </c>
    </row>
    <row r="2110" spans="11:52" ht="14.4">
      <c r="K2110" t="s">
        <v>3017</v>
      </c>
      <c r="L2110" t="s">
        <v>2990</v>
      </c>
      <c r="M2110" t="s">
        <v>100</v>
      </c>
      <c r="N2110" t="s">
        <v>80</v>
      </c>
      <c r="AG2110">
        <v>0.10637546913522283</v>
      </c>
      <c r="AH2110">
        <v>8.936759296654502E-2</v>
      </c>
      <c r="AI2110">
        <v>7.9933405508843938E-2</v>
      </c>
      <c r="AJ2110">
        <v>7.5119657331682285E-2</v>
      </c>
      <c r="AK2110">
        <v>7.0997711516263509E-2</v>
      </c>
      <c r="AL2110">
        <v>7.8653233538748368E-2</v>
      </c>
      <c r="AM2110">
        <v>6.6504932490448671E-2</v>
      </c>
      <c r="AN2110">
        <v>7.1502859801428134E-2</v>
      </c>
      <c r="AO2110">
        <v>6.8905996022234323E-2</v>
      </c>
      <c r="AP2110">
        <v>6.5890384038176208E-2</v>
      </c>
      <c r="AQ2110">
        <v>6.035305117002436E-2</v>
      </c>
      <c r="AR2110">
        <v>5.9137481143423883E-2</v>
      </c>
      <c r="AS2110">
        <v>5.9097015774167094E-2</v>
      </c>
      <c r="AT2110">
        <v>5.3141331367556811E-2</v>
      </c>
      <c r="AU2110">
        <v>4.5911743380230241E-2</v>
      </c>
      <c r="AV2110">
        <v>4.6193030803025503E-2</v>
      </c>
      <c r="AW2110">
        <v>4.4767032616692071E-2</v>
      </c>
      <c r="AX2110">
        <v>4.377281293543029E-2</v>
      </c>
      <c r="AY2110">
        <v>3.9229779293871128E-2</v>
      </c>
      <c r="AZ2110">
        <v>4.037417224142293E-2</v>
      </c>
    </row>
    <row r="2111" spans="11:52" ht="14.4">
      <c r="K2111" t="s">
        <v>3018</v>
      </c>
      <c r="L2111" t="s">
        <v>2990</v>
      </c>
      <c r="M2111" t="s">
        <v>31</v>
      </c>
      <c r="N2111" t="s">
        <v>80</v>
      </c>
      <c r="AG2111">
        <v>3.5971474868374776E-3</v>
      </c>
      <c r="AH2111">
        <v>4.1039365578443409E-3</v>
      </c>
      <c r="AI2111">
        <v>3.8333386721336785E-3</v>
      </c>
      <c r="AJ2111">
        <v>4.1611754842920652E-3</v>
      </c>
      <c r="AK2111">
        <v>4.1122515433556347E-3</v>
      </c>
      <c r="AL2111">
        <v>5.1403894737624013E-3</v>
      </c>
      <c r="AM2111">
        <v>4.6771646501087127E-3</v>
      </c>
      <c r="AN2111">
        <v>4.0813709024371363E-3</v>
      </c>
      <c r="AO2111">
        <v>4.0654272504311436E-3</v>
      </c>
      <c r="AP2111">
        <v>3.4144231029768009E-3</v>
      </c>
      <c r="AQ2111">
        <v>3.1256568922935647E-3</v>
      </c>
      <c r="AR2111">
        <v>2.5162321659467708E-3</v>
      </c>
      <c r="AS2111">
        <v>2.4771210808282353E-3</v>
      </c>
      <c r="AT2111">
        <v>2.4147991801763799E-3</v>
      </c>
      <c r="AU2111">
        <v>2.7942841874437551E-3</v>
      </c>
      <c r="AV2111">
        <v>2.2710836191036925E-3</v>
      </c>
      <c r="AW2111">
        <v>2.4989533235712734E-3</v>
      </c>
      <c r="AX2111">
        <v>2.7364995006833133E-3</v>
      </c>
      <c r="AY2111">
        <v>3.2170349692208452E-3</v>
      </c>
      <c r="AZ2111">
        <v>3.2393094344297575E-3</v>
      </c>
    </row>
    <row r="2112" spans="11:52" ht="14.4">
      <c r="K2112" t="s">
        <v>3019</v>
      </c>
      <c r="L2112" t="s">
        <v>2990</v>
      </c>
      <c r="M2112" t="s">
        <v>32</v>
      </c>
      <c r="N2112" t="s">
        <v>80</v>
      </c>
      <c r="O2112" t="s">
        <v>6079</v>
      </c>
      <c r="P2112" t="s">
        <v>6079</v>
      </c>
      <c r="Q2112" t="s">
        <v>6079</v>
      </c>
      <c r="R2112" t="s">
        <v>6079</v>
      </c>
      <c r="S2112" t="s">
        <v>6079</v>
      </c>
      <c r="AG2112">
        <v>0.1717046691458077</v>
      </c>
      <c r="AH2112">
        <v>0.14109841289046046</v>
      </c>
      <c r="AI2112">
        <v>0.11614788006221945</v>
      </c>
      <c r="AJ2112">
        <v>9.5321111390778951E-2</v>
      </c>
      <c r="AK2112">
        <v>8.4521902062257626E-2</v>
      </c>
      <c r="AL2112">
        <v>8.6365372396403572E-2</v>
      </c>
      <c r="AM2112">
        <v>8.178515735316795E-2</v>
      </c>
      <c r="AN2112">
        <v>8.2677076903455882E-2</v>
      </c>
      <c r="AO2112">
        <v>7.9830913817452651E-2</v>
      </c>
      <c r="AP2112">
        <v>7.3713366476977557E-2</v>
      </c>
      <c r="AQ2112">
        <v>6.6924726180611432E-2</v>
      </c>
      <c r="AR2112">
        <v>5.8393808490775259E-2</v>
      </c>
      <c r="AS2112">
        <v>4.5470972538704545E-2</v>
      </c>
      <c r="AT2112">
        <v>4.372914395229005E-2</v>
      </c>
      <c r="AU2112">
        <v>4.209815492672405E-2</v>
      </c>
      <c r="AV2112">
        <v>3.9329944435038379E-2</v>
      </c>
      <c r="AW2112">
        <v>3.7856608979563625E-2</v>
      </c>
      <c r="AX2112">
        <v>3.9015825725996794E-2</v>
      </c>
      <c r="AY2112">
        <v>3.7690376004224792E-2</v>
      </c>
      <c r="AZ2112">
        <v>3.5039214480044198E-2</v>
      </c>
    </row>
    <row r="2113" spans="11:52" ht="14.4">
      <c r="K2113" t="s">
        <v>3020</v>
      </c>
      <c r="L2113" t="s">
        <v>2990</v>
      </c>
      <c r="M2113" t="s">
        <v>93</v>
      </c>
      <c r="N2113" t="s">
        <v>80</v>
      </c>
      <c r="AG2113">
        <v>4.5885551998150857E-2</v>
      </c>
      <c r="AH2113">
        <v>4.6515561150456401E-2</v>
      </c>
      <c r="AI2113">
        <v>4.7804764089053139E-2</v>
      </c>
      <c r="AJ2113">
        <v>4.5245520608839518E-2</v>
      </c>
      <c r="AK2113">
        <v>4.6598911187904601E-2</v>
      </c>
      <c r="AL2113">
        <v>4.7022359399484806E-2</v>
      </c>
      <c r="AM2113">
        <v>4.5815673616614101E-2</v>
      </c>
      <c r="AN2113">
        <v>4.3444011528664853E-2</v>
      </c>
      <c r="AO2113">
        <v>4.6182243787898002E-2</v>
      </c>
      <c r="AP2113">
        <v>4.2827902167654378E-2</v>
      </c>
      <c r="AQ2113">
        <v>3.9351415588021743E-2</v>
      </c>
      <c r="AR2113">
        <v>3.699612458007099E-2</v>
      </c>
      <c r="AS2113">
        <v>3.5907377143481405E-2</v>
      </c>
      <c r="AT2113">
        <v>3.5851189655540891E-2</v>
      </c>
      <c r="AU2113">
        <v>3.4149937015043715E-2</v>
      </c>
      <c r="AV2113">
        <v>3.2073679549317564E-2</v>
      </c>
      <c r="AW2113">
        <v>3.2800302761895633E-2</v>
      </c>
      <c r="AX2113">
        <v>3.2939426108900695E-2</v>
      </c>
      <c r="AY2113">
        <v>3.9036406259067943E-2</v>
      </c>
      <c r="AZ2113">
        <v>3.5807607999557213E-2</v>
      </c>
    </row>
    <row r="2114" spans="11:52" ht="14.4">
      <c r="K2114" t="s">
        <v>3021</v>
      </c>
      <c r="L2114" t="s">
        <v>3022</v>
      </c>
      <c r="M2114" t="s">
        <v>13</v>
      </c>
      <c r="N2114" t="s">
        <v>80</v>
      </c>
      <c r="AG2114">
        <v>4.792861094534244E-2</v>
      </c>
      <c r="AH2114">
        <v>4.3358947689248077E-2</v>
      </c>
      <c r="AI2114">
        <v>4.0738672894454341E-2</v>
      </c>
      <c r="AJ2114">
        <v>3.9139643104569591E-2</v>
      </c>
      <c r="AK2114">
        <v>3.5400696379412198E-2</v>
      </c>
      <c r="AL2114">
        <v>3.5116128266091236E-2</v>
      </c>
      <c r="AM2114">
        <v>3.357017996088605E-2</v>
      </c>
      <c r="AN2114">
        <v>3.6144342823898723E-2</v>
      </c>
      <c r="AO2114">
        <v>3.288274205915586E-2</v>
      </c>
      <c r="AP2114">
        <v>3.5957564340743486E-2</v>
      </c>
      <c r="AQ2114">
        <v>3.4022821371997275E-2</v>
      </c>
      <c r="AR2114">
        <v>3.7487083815932687E-2</v>
      </c>
      <c r="AS2114">
        <v>3.7423215924004882E-2</v>
      </c>
      <c r="AT2114">
        <v>3.6855305030537265E-2</v>
      </c>
      <c r="AU2114">
        <v>3.5902009677276109E-2</v>
      </c>
      <c r="AV2114">
        <v>3.5103127235532383E-2</v>
      </c>
      <c r="AW2114">
        <v>3.2284312218894495E-2</v>
      </c>
      <c r="AX2114">
        <v>3.2725728110614527E-2</v>
      </c>
      <c r="AY2114">
        <v>3.3759211140465338E-2</v>
      </c>
      <c r="AZ2114">
        <v>4.6243425130755203E-2</v>
      </c>
    </row>
    <row r="2115" spans="11:52" ht="14.4">
      <c r="K2115" t="s">
        <v>3023</v>
      </c>
      <c r="L2115" t="s">
        <v>3022</v>
      </c>
      <c r="M2115" t="s">
        <v>14</v>
      </c>
      <c r="N2115" t="s">
        <v>80</v>
      </c>
      <c r="AG2115">
        <v>4.1400268049730099E-2</v>
      </c>
      <c r="AH2115">
        <v>3.8080109954477581E-2</v>
      </c>
      <c r="AI2115">
        <v>3.3719767794771989E-2</v>
      </c>
      <c r="AJ2115">
        <v>3.7186156082992063E-2</v>
      </c>
      <c r="AK2115">
        <v>3.7931329378685021E-2</v>
      </c>
      <c r="AL2115">
        <v>3.8475792202213477E-2</v>
      </c>
      <c r="AM2115">
        <v>3.7574469345739325E-2</v>
      </c>
      <c r="AN2115">
        <v>4.7343353196897309E-2</v>
      </c>
      <c r="AO2115">
        <v>4.0244340821333047E-2</v>
      </c>
      <c r="AP2115">
        <v>4.1668901617083122E-2</v>
      </c>
      <c r="AQ2115">
        <v>3.8266310995322003E-2</v>
      </c>
      <c r="AR2115">
        <v>3.4719277549743986E-2</v>
      </c>
      <c r="AS2115">
        <v>3.2059457655747914E-2</v>
      </c>
      <c r="AT2115">
        <v>3.1614457820712753E-2</v>
      </c>
      <c r="AU2115">
        <v>2.969991076321242E-2</v>
      </c>
      <c r="AV2115">
        <v>2.9089815652313195E-2</v>
      </c>
      <c r="AW2115">
        <v>2.6275000434003291E-2</v>
      </c>
      <c r="AX2115">
        <v>2.7508761430066496E-2</v>
      </c>
      <c r="AY2115">
        <v>2.7408194110477561E-2</v>
      </c>
      <c r="AZ2115">
        <v>2.7976437066883349E-2</v>
      </c>
    </row>
    <row r="2116" spans="11:52" ht="14.4">
      <c r="K2116" t="s">
        <v>3024</v>
      </c>
      <c r="L2116" t="s">
        <v>3022</v>
      </c>
      <c r="M2116" t="s">
        <v>92</v>
      </c>
      <c r="N2116" t="s">
        <v>80</v>
      </c>
      <c r="AG2116">
        <v>0.13759289749644374</v>
      </c>
      <c r="AH2116">
        <v>0.12740495708681718</v>
      </c>
      <c r="AI2116">
        <v>0.14815472247029104</v>
      </c>
      <c r="AJ2116">
        <v>0.13161453790673733</v>
      </c>
      <c r="AK2116">
        <v>0.13402184681119139</v>
      </c>
      <c r="AL2116">
        <v>0.14113891455087976</v>
      </c>
      <c r="AM2116">
        <v>0.13601465814580097</v>
      </c>
      <c r="AN2116">
        <v>0.13951683644519094</v>
      </c>
      <c r="AO2116">
        <v>0.14284667085606895</v>
      </c>
      <c r="AP2116">
        <v>0.14643643894774633</v>
      </c>
      <c r="AQ2116">
        <v>0.12927924053134987</v>
      </c>
      <c r="AR2116">
        <v>0.11914755603016516</v>
      </c>
      <c r="AS2116">
        <v>6.6674246076172422E-2</v>
      </c>
      <c r="AT2116">
        <v>6.1511381761539974E-2</v>
      </c>
      <c r="AU2116">
        <v>5.3542476931130879E-2</v>
      </c>
      <c r="AV2116">
        <v>5.0030549378545237E-2</v>
      </c>
      <c r="AW2116">
        <v>4.3245148711895005E-2</v>
      </c>
      <c r="AX2116">
        <v>3.6214904510539089E-2</v>
      </c>
      <c r="AY2116">
        <v>3.5598785191825091E-2</v>
      </c>
      <c r="AZ2116">
        <v>3.6601743756185648E-2</v>
      </c>
    </row>
    <row r="2117" spans="11:52" ht="14.4">
      <c r="K2117" t="s">
        <v>3025</v>
      </c>
      <c r="L2117" t="s">
        <v>3022</v>
      </c>
      <c r="M2117" t="s">
        <v>15</v>
      </c>
      <c r="N2117" t="s">
        <v>80</v>
      </c>
      <c r="AE2117" t="s">
        <v>6079</v>
      </c>
      <c r="AF2117" t="s">
        <v>6079</v>
      </c>
      <c r="AG2117">
        <v>0.32970129653752223</v>
      </c>
      <c r="AH2117">
        <v>0.30570688798763795</v>
      </c>
      <c r="AI2117">
        <v>0.28734902820948593</v>
      </c>
      <c r="AJ2117">
        <v>0.26856341202942929</v>
      </c>
      <c r="AK2117">
        <v>0.25734851569558082</v>
      </c>
      <c r="AL2117">
        <v>0.20826577017316167</v>
      </c>
      <c r="AM2117">
        <v>0.18130789007101536</v>
      </c>
      <c r="AN2117">
        <v>0.1494842198772679</v>
      </c>
      <c r="AO2117">
        <v>0.13858923490510427</v>
      </c>
      <c r="AP2117">
        <v>0.13037141626354506</v>
      </c>
      <c r="AQ2117">
        <v>0.10942951210828589</v>
      </c>
      <c r="AR2117">
        <v>4.4784907364647443E-2</v>
      </c>
      <c r="AS2117">
        <v>4.2483513205571123E-2</v>
      </c>
      <c r="AT2117">
        <v>3.7964283653664138E-2</v>
      </c>
      <c r="AU2117">
        <v>3.9024340472295742E-2</v>
      </c>
      <c r="AV2117">
        <v>4.2381987155565931E-2</v>
      </c>
      <c r="AW2117">
        <v>3.9999237084676599E-2</v>
      </c>
      <c r="AX2117">
        <v>3.5965812150186197E-2</v>
      </c>
      <c r="AY2117">
        <v>3.7946504422010842E-2</v>
      </c>
      <c r="AZ2117">
        <v>3.8514381909100691E-2</v>
      </c>
    </row>
    <row r="2118" spans="11:52" ht="14.4">
      <c r="K2118" t="s">
        <v>3026</v>
      </c>
      <c r="L2118" t="s">
        <v>3022</v>
      </c>
      <c r="M2118" t="s">
        <v>91</v>
      </c>
      <c r="N2118" t="s">
        <v>80</v>
      </c>
      <c r="AG2118">
        <v>2.1085269738316963E-2</v>
      </c>
      <c r="AH2118">
        <v>2.1216442389716487E-2</v>
      </c>
      <c r="AI2118">
        <v>2.0845589180525901E-2</v>
      </c>
      <c r="AJ2118">
        <v>2.2756356306993821E-2</v>
      </c>
      <c r="AK2118">
        <v>2.1539818017112564E-2</v>
      </c>
      <c r="AL2118">
        <v>2.4934376573815913E-2</v>
      </c>
      <c r="AM2118">
        <v>2.4778323082118067E-2</v>
      </c>
      <c r="AN2118">
        <v>3.0091884974556043E-2</v>
      </c>
      <c r="AO2118">
        <v>2.9882099415697735E-2</v>
      </c>
      <c r="AP2118">
        <v>2.9398695422528379E-2</v>
      </c>
      <c r="AQ2118">
        <v>2.8973601567377483E-2</v>
      </c>
      <c r="AR2118">
        <v>2.8888046903143928E-2</v>
      </c>
      <c r="AS2118">
        <v>3.0709709990885636E-2</v>
      </c>
      <c r="AT2118">
        <v>3.0565915777240132E-2</v>
      </c>
      <c r="AU2118">
        <v>2.8989486804634975E-2</v>
      </c>
      <c r="AV2118">
        <v>3.0391515644645605E-2</v>
      </c>
      <c r="AW2118">
        <v>2.6835575829171066E-2</v>
      </c>
      <c r="AX2118">
        <v>2.1308605025230489E-2</v>
      </c>
      <c r="AY2118">
        <v>2.0093058146905787E-2</v>
      </c>
      <c r="AZ2118">
        <v>2.157182137884241E-2</v>
      </c>
    </row>
    <row r="2119" spans="11:52" ht="14.4">
      <c r="K2119" t="s">
        <v>3027</v>
      </c>
      <c r="L2119" t="s">
        <v>3022</v>
      </c>
      <c r="M2119" t="s">
        <v>16</v>
      </c>
      <c r="N2119" t="s">
        <v>80</v>
      </c>
      <c r="AG2119">
        <v>1.7411784383049814E-2</v>
      </c>
      <c r="AH2119">
        <v>1.7205883458832946E-2</v>
      </c>
      <c r="AI2119">
        <v>1.5468698127617119E-2</v>
      </c>
      <c r="AJ2119">
        <v>1.4891852023870698E-2</v>
      </c>
      <c r="AK2119">
        <v>1.4758454952175808E-2</v>
      </c>
      <c r="AL2119">
        <v>1.7472694411435261E-2</v>
      </c>
      <c r="AM2119">
        <v>1.8274734251136217E-2</v>
      </c>
      <c r="AN2119">
        <v>2.0685174662831627E-2</v>
      </c>
      <c r="AO2119">
        <v>2.0883538705119505E-2</v>
      </c>
      <c r="AP2119">
        <v>2.165106319374014E-2</v>
      </c>
      <c r="AQ2119">
        <v>2.1910553571385542E-2</v>
      </c>
      <c r="AR2119">
        <v>2.257764987874682E-2</v>
      </c>
      <c r="AS2119">
        <v>2.2437584142276017E-2</v>
      </c>
      <c r="AT2119">
        <v>2.1151467436744807E-2</v>
      </c>
      <c r="AU2119">
        <v>2.3915854653113792E-2</v>
      </c>
      <c r="AV2119">
        <v>2.0524155125145004E-2</v>
      </c>
      <c r="AW2119">
        <v>2.2382270928001345E-2</v>
      </c>
      <c r="AX2119">
        <v>2.8788664889041891E-2</v>
      </c>
      <c r="AY2119">
        <v>3.4145079274019774E-2</v>
      </c>
      <c r="AZ2119">
        <v>4.8028478653778961E-2</v>
      </c>
    </row>
    <row r="2120" spans="11:52" ht="14.4">
      <c r="K2120" t="s">
        <v>3028</v>
      </c>
      <c r="L2120" t="s">
        <v>3022</v>
      </c>
      <c r="M2120" t="s">
        <v>17</v>
      </c>
      <c r="N2120" t="s">
        <v>80</v>
      </c>
      <c r="AG2120">
        <v>2.085022413671675E-2</v>
      </c>
      <c r="AH2120">
        <v>1.985568200048584E-2</v>
      </c>
      <c r="AI2120">
        <v>2.1565659122904837E-2</v>
      </c>
      <c r="AJ2120">
        <v>2.9312422695252999E-2</v>
      </c>
      <c r="AK2120">
        <v>2.7904502464118193E-2</v>
      </c>
      <c r="AL2120">
        <v>3.2405369987792955E-2</v>
      </c>
      <c r="AM2120">
        <v>3.5786366810496441E-2</v>
      </c>
      <c r="AN2120">
        <v>3.7696799083375539E-2</v>
      </c>
      <c r="AO2120">
        <v>3.8337344312098225E-2</v>
      </c>
      <c r="AP2120">
        <v>4.2705116256803698E-2</v>
      </c>
      <c r="AQ2120">
        <v>3.3995782844293942E-2</v>
      </c>
      <c r="AR2120">
        <v>3.1686223452431606E-2</v>
      </c>
      <c r="AS2120">
        <v>2.6385208770547904E-2</v>
      </c>
      <c r="AT2120">
        <v>2.5009221333785903E-2</v>
      </c>
      <c r="AU2120">
        <v>2.3413613204368695E-2</v>
      </c>
      <c r="AV2120">
        <v>2.4252345573462519E-2</v>
      </c>
      <c r="AW2120">
        <v>2.0007166573171749E-2</v>
      </c>
      <c r="AX2120">
        <v>2.0540627845209377E-2</v>
      </c>
      <c r="AY2120">
        <v>2.3667160820521123E-2</v>
      </c>
      <c r="AZ2120">
        <v>2.8514348419538427E-2</v>
      </c>
    </row>
    <row r="2121" spans="11:52" ht="14.4">
      <c r="K2121" t="s">
        <v>3029</v>
      </c>
      <c r="L2121" t="s">
        <v>3022</v>
      </c>
      <c r="M2121" t="s">
        <v>97</v>
      </c>
      <c r="N2121" t="s">
        <v>80</v>
      </c>
      <c r="O2121" t="s">
        <v>6079</v>
      </c>
      <c r="P2121" t="s">
        <v>6079</v>
      </c>
      <c r="Q2121" t="s">
        <v>6079</v>
      </c>
      <c r="R2121" t="s">
        <v>6079</v>
      </c>
      <c r="S2121" t="s">
        <v>6079</v>
      </c>
      <c r="T2121" t="s">
        <v>6079</v>
      </c>
      <c r="AG2121">
        <v>3.016521506907403E-2</v>
      </c>
      <c r="AH2121">
        <v>2.9868505512180933E-2</v>
      </c>
      <c r="AI2121">
        <v>2.9278319369206399E-2</v>
      </c>
      <c r="AJ2121">
        <v>2.2189659376212912E-2</v>
      </c>
      <c r="AK2121">
        <v>2.2488214456681161E-2</v>
      </c>
      <c r="AL2121">
        <v>2.4364740959334302E-2</v>
      </c>
      <c r="AM2121">
        <v>2.0841530235521526E-2</v>
      </c>
      <c r="AN2121">
        <v>1.9039656530943035E-2</v>
      </c>
      <c r="AO2121">
        <v>2.3517971905509357E-2</v>
      </c>
      <c r="AP2121">
        <v>2.357906363093433E-2</v>
      </c>
      <c r="AQ2121">
        <v>2.1228113740836788E-2</v>
      </c>
      <c r="AR2121">
        <v>1.9489489492305487E-2</v>
      </c>
      <c r="AS2121">
        <v>1.6486022384207554E-2</v>
      </c>
      <c r="AT2121">
        <v>1.533115445689134E-2</v>
      </c>
      <c r="AU2121">
        <v>1.5226319342861307E-2</v>
      </c>
      <c r="AV2121">
        <v>1.5561929392315868E-2</v>
      </c>
      <c r="AW2121">
        <v>1.3862199704972078E-2</v>
      </c>
      <c r="AX2121">
        <v>1.3516070174415412E-2</v>
      </c>
      <c r="AY2121">
        <v>1.5153648459257495E-2</v>
      </c>
      <c r="AZ2121">
        <v>9.7424613932832957E-3</v>
      </c>
    </row>
    <row r="2122" spans="11:52" ht="14.4">
      <c r="K2122" t="s">
        <v>3030</v>
      </c>
      <c r="L2122" t="s">
        <v>3022</v>
      </c>
      <c r="M2122" t="s">
        <v>18</v>
      </c>
      <c r="N2122" t="s">
        <v>80</v>
      </c>
      <c r="AG2122">
        <v>0.13183969513981825</v>
      </c>
      <c r="AH2122">
        <v>0.1227091213834168</v>
      </c>
      <c r="AI2122">
        <v>0.10988287429540336</v>
      </c>
      <c r="AJ2122">
        <v>0.10102317409895031</v>
      </c>
      <c r="AK2122">
        <v>9.3758780899359739E-2</v>
      </c>
      <c r="AL2122">
        <v>9.5132943595656161E-2</v>
      </c>
      <c r="AM2122">
        <v>9.4985842032419263E-2</v>
      </c>
      <c r="AN2122">
        <v>9.6985725374380105E-2</v>
      </c>
      <c r="AO2122">
        <v>0.10034389227916996</v>
      </c>
      <c r="AP2122">
        <v>0.10364988769591596</v>
      </c>
      <c r="AQ2122">
        <v>9.6045719779171299E-2</v>
      </c>
      <c r="AR2122">
        <v>9.7446799890619926E-2</v>
      </c>
      <c r="AS2122">
        <v>9.3516613305072924E-2</v>
      </c>
      <c r="AT2122">
        <v>8.3168153507082884E-2</v>
      </c>
      <c r="AU2122">
        <v>8.446729749609834E-2</v>
      </c>
      <c r="AV2122">
        <v>8.3055681120227889E-2</v>
      </c>
      <c r="AW2122">
        <v>7.7536855508745978E-2</v>
      </c>
      <c r="AX2122">
        <v>7.1967120464974901E-2</v>
      </c>
      <c r="AY2122">
        <v>6.8827616565423466E-2</v>
      </c>
      <c r="AZ2122">
        <v>6.6159584237884247E-2</v>
      </c>
    </row>
    <row r="2123" spans="11:52" ht="14.4">
      <c r="K2123" t="s">
        <v>3031</v>
      </c>
      <c r="L2123" t="s">
        <v>3022</v>
      </c>
      <c r="M2123" t="s">
        <v>34</v>
      </c>
      <c r="N2123" t="s">
        <v>80</v>
      </c>
      <c r="AG2123">
        <v>8.5913361160062665E-2</v>
      </c>
      <c r="AH2123">
        <v>8.0562585101658937E-2</v>
      </c>
      <c r="AI2123">
        <v>7.5430461055946182E-2</v>
      </c>
      <c r="AJ2123">
        <v>7.073655853669536E-2</v>
      </c>
      <c r="AK2123">
        <v>7.549580928650225E-2</v>
      </c>
      <c r="AL2123">
        <v>7.4014993785050304E-2</v>
      </c>
      <c r="AM2123">
        <v>7.2167968151864215E-2</v>
      </c>
      <c r="AN2123">
        <v>6.5552044568236489E-2</v>
      </c>
      <c r="AO2123">
        <v>6.4152628838025208E-2</v>
      </c>
      <c r="AP2123">
        <v>5.897251625892367E-2</v>
      </c>
      <c r="AQ2123">
        <v>5.3460832968585968E-2</v>
      </c>
      <c r="AR2123">
        <v>4.9508609306941856E-2</v>
      </c>
      <c r="AS2123">
        <v>4.7210817616840067E-2</v>
      </c>
      <c r="AT2123">
        <v>4.1453364867677957E-2</v>
      </c>
      <c r="AU2123">
        <v>4.1149019274047627E-2</v>
      </c>
      <c r="AV2123">
        <v>3.8630188410074096E-2</v>
      </c>
      <c r="AW2123">
        <v>3.8364271832978566E-2</v>
      </c>
      <c r="AX2123">
        <v>3.9013195712970496E-2</v>
      </c>
      <c r="AY2123">
        <v>3.9942746052757501E-2</v>
      </c>
      <c r="AZ2123">
        <v>4.2620761214482689E-2</v>
      </c>
    </row>
    <row r="2124" spans="11:52" ht="14.4">
      <c r="K2124" t="s">
        <v>3032</v>
      </c>
      <c r="L2124" t="s">
        <v>3022</v>
      </c>
      <c r="M2124" t="s">
        <v>19</v>
      </c>
      <c r="N2124" t="s">
        <v>80</v>
      </c>
      <c r="AG2124">
        <v>2.3535712121374369E-2</v>
      </c>
      <c r="AH2124">
        <v>2.3253448198239924E-2</v>
      </c>
      <c r="AI2124">
        <v>2.1286144630088408E-2</v>
      </c>
      <c r="AJ2124">
        <v>2.1538461992655453E-2</v>
      </c>
      <c r="AK2124">
        <v>2.1931105807572883E-2</v>
      </c>
      <c r="AL2124">
        <v>2.2406065611601161E-2</v>
      </c>
      <c r="AM2124">
        <v>2.1743615461824743E-2</v>
      </c>
      <c r="AN2124">
        <v>1.96541605538103E-2</v>
      </c>
      <c r="AO2124">
        <v>1.8758695522698474E-2</v>
      </c>
      <c r="AP2124">
        <v>2.1759007739822679E-2</v>
      </c>
      <c r="AQ2124">
        <v>1.7084464051841226E-2</v>
      </c>
      <c r="AR2124">
        <v>1.7100790824770958E-2</v>
      </c>
      <c r="AS2124">
        <v>1.8073723205906948E-2</v>
      </c>
      <c r="AT2124">
        <v>1.6156564543671478E-2</v>
      </c>
      <c r="AU2124">
        <v>1.6080840763662816E-2</v>
      </c>
      <c r="AV2124">
        <v>1.6038589205909452E-2</v>
      </c>
      <c r="AW2124">
        <v>1.7467295397756651E-2</v>
      </c>
      <c r="AX2124">
        <v>1.5833045627364893E-2</v>
      </c>
      <c r="AY2124">
        <v>1.6556286398146568E-2</v>
      </c>
      <c r="AZ2124">
        <v>1.7137065570230172E-2</v>
      </c>
    </row>
    <row r="2125" spans="11:52" ht="14.4">
      <c r="K2125" t="s">
        <v>3033</v>
      </c>
      <c r="L2125" t="s">
        <v>3022</v>
      </c>
      <c r="M2125" t="s">
        <v>20</v>
      </c>
      <c r="N2125" t="s">
        <v>80</v>
      </c>
      <c r="AG2125">
        <v>5.3507870694509949E-2</v>
      </c>
      <c r="AH2125">
        <v>4.5494894795715897E-2</v>
      </c>
      <c r="AI2125">
        <v>4.5688307447827203E-2</v>
      </c>
      <c r="AJ2125">
        <v>4.0227842745199645E-2</v>
      </c>
      <c r="AK2125">
        <v>3.9253594368165778E-2</v>
      </c>
      <c r="AL2125">
        <v>4.1525350635142677E-2</v>
      </c>
      <c r="AM2125">
        <v>3.9801616583088208E-2</v>
      </c>
      <c r="AN2125">
        <v>3.9201866441546301E-2</v>
      </c>
      <c r="AO2125">
        <v>3.5462816678782531E-2</v>
      </c>
      <c r="AP2125">
        <v>3.5455087003191721E-2</v>
      </c>
      <c r="AQ2125">
        <v>3.3044366974886004E-2</v>
      </c>
      <c r="AR2125">
        <v>3.3422206091243592E-2</v>
      </c>
      <c r="AS2125">
        <v>3.1559343567978959E-2</v>
      </c>
      <c r="AT2125">
        <v>2.9825725247778427E-2</v>
      </c>
      <c r="AU2125">
        <v>2.868791229543503E-2</v>
      </c>
      <c r="AV2125">
        <v>2.9248046787000017E-2</v>
      </c>
      <c r="AW2125">
        <v>2.8803850833802189E-2</v>
      </c>
      <c r="AX2125">
        <v>3.0105893663467099E-2</v>
      </c>
      <c r="AY2125">
        <v>3.0786354153265763E-2</v>
      </c>
      <c r="AZ2125">
        <v>3.1607220441939504E-2</v>
      </c>
    </row>
    <row r="2126" spans="11:52" ht="14.4">
      <c r="K2126" t="s">
        <v>3034</v>
      </c>
      <c r="L2126" t="s">
        <v>3022</v>
      </c>
      <c r="M2126" t="s">
        <v>21</v>
      </c>
      <c r="N2126" t="s">
        <v>80</v>
      </c>
      <c r="AG2126">
        <v>2.08134110316823E-2</v>
      </c>
      <c r="AH2126">
        <v>1.965858307125171E-2</v>
      </c>
      <c r="AI2126">
        <v>2.1810017773189853E-2</v>
      </c>
      <c r="AJ2126">
        <v>2.9592601997171279E-2</v>
      </c>
      <c r="AK2126">
        <v>2.554265427843402E-2</v>
      </c>
      <c r="AL2126">
        <v>3.0783120938968046E-2</v>
      </c>
      <c r="AM2126">
        <v>3.383832740752974E-2</v>
      </c>
      <c r="AN2126">
        <v>3.0700481975964689E-2</v>
      </c>
    </row>
    <row r="2127" spans="11:52" ht="14.4">
      <c r="K2127" t="s">
        <v>3035</v>
      </c>
      <c r="L2127" t="s">
        <v>3022</v>
      </c>
      <c r="M2127" t="s">
        <v>22</v>
      </c>
      <c r="N2127" t="s">
        <v>80</v>
      </c>
      <c r="AG2127">
        <v>0.57815816331725745</v>
      </c>
      <c r="AH2127">
        <v>0.55190500331774228</v>
      </c>
      <c r="AI2127">
        <v>0.53454530141874579</v>
      </c>
      <c r="AJ2127">
        <v>0.51942569881209633</v>
      </c>
      <c r="AK2127">
        <v>0.51179879700056774</v>
      </c>
      <c r="AL2127">
        <v>0.47612023080055493</v>
      </c>
      <c r="AM2127">
        <v>0.47049739358746706</v>
      </c>
      <c r="AN2127">
        <v>0.46745689183897726</v>
      </c>
      <c r="AO2127">
        <v>0.47304998608653903</v>
      </c>
      <c r="AP2127">
        <v>0.34405548554947668</v>
      </c>
      <c r="AQ2127">
        <v>0.26964985837475758</v>
      </c>
      <c r="AR2127">
        <v>0.21618876880285123</v>
      </c>
      <c r="AS2127">
        <v>0.20825776603895541</v>
      </c>
      <c r="AT2127">
        <v>0.14341422911392657</v>
      </c>
      <c r="AU2127">
        <v>0.13536598124266655</v>
      </c>
      <c r="AV2127">
        <v>0.1177978469547372</v>
      </c>
      <c r="AW2127">
        <v>0.11311530754868319</v>
      </c>
      <c r="AX2127">
        <v>0.11367343173396942</v>
      </c>
      <c r="AY2127">
        <v>0.10488644744513746</v>
      </c>
      <c r="AZ2127">
        <v>8.7140298328869603E-2</v>
      </c>
    </row>
    <row r="2128" spans="11:52" ht="14.4">
      <c r="K2128" t="s">
        <v>3036</v>
      </c>
      <c r="L2128" t="s">
        <v>3022</v>
      </c>
      <c r="M2128" t="s">
        <v>90</v>
      </c>
      <c r="N2128" t="s">
        <v>80</v>
      </c>
      <c r="AG2128">
        <v>0.10989948060348086</v>
      </c>
      <c r="AH2128">
        <v>0.10713322227511041</v>
      </c>
      <c r="AI2128">
        <v>0.1084211172174824</v>
      </c>
      <c r="AJ2128">
        <v>9.5753988532962464E-2</v>
      </c>
      <c r="AK2128">
        <v>9.1689419967561595E-2</v>
      </c>
      <c r="AL2128">
        <v>0.10837890449877126</v>
      </c>
      <c r="AM2128">
        <v>0.10757745435990906</v>
      </c>
      <c r="AN2128">
        <v>0.10281271602671202</v>
      </c>
      <c r="AO2128">
        <v>0.10065766398549215</v>
      </c>
      <c r="AP2128">
        <v>9.3198723324309882E-2</v>
      </c>
      <c r="AQ2128">
        <v>8.3433460101555543E-2</v>
      </c>
      <c r="AR2128">
        <v>7.6403742456856105E-2</v>
      </c>
      <c r="AS2128">
        <v>6.9616744658113003E-2</v>
      </c>
      <c r="AT2128">
        <v>6.5296480432595283E-2</v>
      </c>
      <c r="AU2128">
        <v>5.4950666689711249E-2</v>
      </c>
      <c r="AV2128">
        <v>5.1878479779736295E-2</v>
      </c>
      <c r="AW2128">
        <v>4.9071343932857427E-2</v>
      </c>
      <c r="AX2128">
        <v>4.0988016941003264E-2</v>
      </c>
      <c r="AY2128">
        <v>3.840922145502032E-2</v>
      </c>
      <c r="AZ2128">
        <v>4.1392667336036811E-2</v>
      </c>
    </row>
    <row r="2129" spans="11:52" ht="14.4">
      <c r="K2129" t="s">
        <v>3037</v>
      </c>
      <c r="L2129" t="s">
        <v>3022</v>
      </c>
      <c r="M2129" t="s">
        <v>23</v>
      </c>
      <c r="N2129" t="s">
        <v>80</v>
      </c>
      <c r="AG2129">
        <v>8.3522193344898119E-2</v>
      </c>
      <c r="AH2129">
        <v>8.0383356441451753E-2</v>
      </c>
      <c r="AI2129">
        <v>7.4814393478686902E-2</v>
      </c>
      <c r="AJ2129">
        <v>6.6319292884562925E-2</v>
      </c>
      <c r="AK2129">
        <v>6.161633610427035E-2</v>
      </c>
      <c r="AL2129">
        <v>5.7289631012040709E-2</v>
      </c>
      <c r="AM2129">
        <v>5.8595942980547225E-2</v>
      </c>
      <c r="AN2129">
        <v>5.3913509935433736E-2</v>
      </c>
      <c r="AO2129">
        <v>4.8409853898007171E-2</v>
      </c>
      <c r="AP2129">
        <v>4.5171272096221848E-2</v>
      </c>
      <c r="AQ2129">
        <v>4.0457714955145864E-2</v>
      </c>
      <c r="AR2129">
        <v>4.274484180817377E-2</v>
      </c>
      <c r="AS2129">
        <v>4.0577697391739269E-2</v>
      </c>
      <c r="AT2129">
        <v>4.151880127184978E-2</v>
      </c>
      <c r="AU2129">
        <v>3.939555444993751E-2</v>
      </c>
      <c r="AV2129">
        <v>3.6115176728263865E-2</v>
      </c>
      <c r="AW2129">
        <v>3.5732135161316063E-2</v>
      </c>
      <c r="AX2129">
        <v>3.7465556636733947E-2</v>
      </c>
      <c r="AY2129">
        <v>4.7472146299116398E-2</v>
      </c>
      <c r="AZ2129">
        <v>4.9455907097597306E-2</v>
      </c>
    </row>
    <row r="2130" spans="11:52" ht="14.4">
      <c r="K2130" t="s">
        <v>3038</v>
      </c>
      <c r="L2130" t="s">
        <v>3022</v>
      </c>
      <c r="M2130" t="s">
        <v>24</v>
      </c>
      <c r="N2130" t="s">
        <v>80</v>
      </c>
      <c r="AG2130">
        <v>8.5883636415354819E-2</v>
      </c>
      <c r="AH2130">
        <v>8.061439244005196E-2</v>
      </c>
      <c r="AI2130">
        <v>6.8731177497541707E-2</v>
      </c>
      <c r="AJ2130">
        <v>5.1701770811691805E-2</v>
      </c>
      <c r="AK2130">
        <v>5.9007969337414402E-2</v>
      </c>
      <c r="AL2130">
        <v>8.097563599487273E-2</v>
      </c>
      <c r="AM2130">
        <v>9.291224124121529E-2</v>
      </c>
      <c r="AN2130">
        <v>0.12666641816580104</v>
      </c>
      <c r="AO2130">
        <v>0.11762042019468158</v>
      </c>
      <c r="AP2130">
        <v>0.12203678066066566</v>
      </c>
      <c r="AQ2130">
        <v>0.1152451649271159</v>
      </c>
      <c r="AR2130">
        <v>0.12381409930077682</v>
      </c>
      <c r="AS2130">
        <v>0.1092564644177956</v>
      </c>
      <c r="AT2130">
        <v>0.1117300088669882</v>
      </c>
      <c r="AU2130">
        <v>0.10363499831096032</v>
      </c>
      <c r="AV2130">
        <v>7.2257361567253972E-2</v>
      </c>
      <c r="AW2130">
        <v>6.6932347221444533E-2</v>
      </c>
      <c r="AX2130">
        <v>6.304896709212153E-2</v>
      </c>
      <c r="AY2130">
        <v>7.0055565542716566E-2</v>
      </c>
      <c r="AZ2130">
        <v>6.4546400940349663E-2</v>
      </c>
    </row>
    <row r="2131" spans="11:52" ht="14.4">
      <c r="K2131" t="s">
        <v>3039</v>
      </c>
      <c r="L2131" t="s">
        <v>3022</v>
      </c>
      <c r="M2131" t="s">
        <v>1386</v>
      </c>
      <c r="N2131" t="s">
        <v>80</v>
      </c>
      <c r="O2131" t="s">
        <v>6079</v>
      </c>
      <c r="P2131" t="s">
        <v>6079</v>
      </c>
      <c r="Q2131" t="s">
        <v>6079</v>
      </c>
      <c r="R2131" t="s">
        <v>6079</v>
      </c>
      <c r="S2131" t="s">
        <v>6079</v>
      </c>
      <c r="T2131" t="s">
        <v>6079</v>
      </c>
      <c r="U2131" t="s">
        <v>6079</v>
      </c>
      <c r="V2131" t="s">
        <v>6079</v>
      </c>
      <c r="W2131" t="s">
        <v>6079</v>
      </c>
      <c r="X2131" t="s">
        <v>6079</v>
      </c>
      <c r="Y2131" t="s">
        <v>6079</v>
      </c>
      <c r="Z2131" t="s">
        <v>6079</v>
      </c>
      <c r="AA2131" t="s">
        <v>6079</v>
      </c>
      <c r="AG2131">
        <v>3.0417700498762076E-2</v>
      </c>
      <c r="AH2131">
        <v>2.7681919059042347E-2</v>
      </c>
      <c r="AI2131">
        <v>3.0176034740193231E-2</v>
      </c>
      <c r="AJ2131">
        <v>3.6582731076850103E-2</v>
      </c>
      <c r="AK2131">
        <v>3.9078494088624217E-2</v>
      </c>
      <c r="AL2131">
        <v>4.5778909969245545E-2</v>
      </c>
      <c r="AM2131">
        <v>4.1753120165538601E-2</v>
      </c>
      <c r="AN2131">
        <v>3.9683272945212435E-2</v>
      </c>
      <c r="AO2131">
        <v>4.4702644843267962E-2</v>
      </c>
      <c r="AP2131">
        <v>4.7070114410082818E-2</v>
      </c>
      <c r="AQ2131">
        <v>4.6551624908240621E-2</v>
      </c>
      <c r="AR2131">
        <v>3.7200190882082811E-2</v>
      </c>
      <c r="AS2131">
        <v>2.7675045628062112E-2</v>
      </c>
      <c r="AT2131">
        <v>2.7780225545252401E-2</v>
      </c>
      <c r="AU2131">
        <v>2.2965016398749788E-2</v>
      </c>
      <c r="AV2131">
        <v>2.1273069441470512E-2</v>
      </c>
      <c r="AW2131">
        <v>2.1621827507495597E-2</v>
      </c>
      <c r="AX2131">
        <v>2.1520201456968629E-2</v>
      </c>
      <c r="AY2131">
        <v>1.9579672976121155E-2</v>
      </c>
      <c r="AZ2131">
        <v>1.9410049360682524E-2</v>
      </c>
    </row>
    <row r="2132" spans="11:52" ht="14.4">
      <c r="K2132" t="s">
        <v>3040</v>
      </c>
      <c r="L2132" t="s">
        <v>3022</v>
      </c>
      <c r="M2132" t="s">
        <v>25</v>
      </c>
      <c r="N2132" t="s">
        <v>80</v>
      </c>
      <c r="AG2132">
        <v>0.22602457173448209</v>
      </c>
      <c r="AH2132">
        <v>0.21752824602122273</v>
      </c>
      <c r="AI2132">
        <v>0.20388320237205507</v>
      </c>
      <c r="AJ2132">
        <v>0.19086223918456535</v>
      </c>
      <c r="AK2132">
        <v>0.18769187522159081</v>
      </c>
      <c r="AL2132">
        <v>0.18626625447581352</v>
      </c>
      <c r="AM2132">
        <v>0.17261157956253245</v>
      </c>
      <c r="AN2132">
        <v>0.13520529031268896</v>
      </c>
      <c r="AO2132">
        <v>0.13418245352965702</v>
      </c>
      <c r="AP2132">
        <v>0.12503991967121614</v>
      </c>
      <c r="AQ2132">
        <v>0.1214067528318309</v>
      </c>
      <c r="AR2132">
        <v>0.1074374603139818</v>
      </c>
      <c r="AS2132">
        <v>0.10392756433950498</v>
      </c>
      <c r="AT2132">
        <v>9.0126629886490089E-2</v>
      </c>
      <c r="AU2132">
        <v>8.948154972257652E-2</v>
      </c>
      <c r="AV2132">
        <v>7.5917110306956498E-2</v>
      </c>
      <c r="AW2132">
        <v>7.680154357713978E-2</v>
      </c>
      <c r="AX2132">
        <v>7.1428689004781207E-2</v>
      </c>
      <c r="AY2132">
        <v>6.9030327204383041E-2</v>
      </c>
      <c r="AZ2132">
        <v>6.4599902839903411E-2</v>
      </c>
    </row>
    <row r="2133" spans="11:52" ht="14.4">
      <c r="K2133" t="s">
        <v>5692</v>
      </c>
      <c r="L2133" t="s">
        <v>3022</v>
      </c>
      <c r="M2133" t="s">
        <v>5610</v>
      </c>
      <c r="N2133" t="s">
        <v>80</v>
      </c>
      <c r="AO2133">
        <v>2.4959281440923187E-2</v>
      </c>
      <c r="AP2133" t="s">
        <v>6079</v>
      </c>
      <c r="AQ2133" t="s">
        <v>6079</v>
      </c>
      <c r="AR2133" t="s">
        <v>6079</v>
      </c>
      <c r="AS2133" t="s">
        <v>6079</v>
      </c>
      <c r="AT2133">
        <v>1.7169949482315101E-2</v>
      </c>
      <c r="AU2133">
        <v>1.4944019966859248E-2</v>
      </c>
      <c r="AV2133">
        <v>1.4905035730337027E-2</v>
      </c>
      <c r="AW2133">
        <v>1.2103791697315602E-2</v>
      </c>
      <c r="AX2133">
        <v>1.1745141411080792E-2</v>
      </c>
      <c r="AY2133">
        <v>1.3401999242652521E-2</v>
      </c>
      <c r="AZ2133">
        <v>7.3075651756450092E-3</v>
      </c>
    </row>
    <row r="2134" spans="11:52" ht="14.4">
      <c r="K2134" t="s">
        <v>3041</v>
      </c>
      <c r="L2134" t="s">
        <v>3022</v>
      </c>
      <c r="M2134" t="s">
        <v>98</v>
      </c>
      <c r="N2134" t="s">
        <v>80</v>
      </c>
      <c r="AG2134">
        <v>3.5742026103232752E-2</v>
      </c>
      <c r="AH2134">
        <v>3.531894092505744E-2</v>
      </c>
      <c r="AI2134">
        <v>3.1465164728803341E-2</v>
      </c>
      <c r="AJ2134">
        <v>2.9770023838941662E-2</v>
      </c>
      <c r="AK2134">
        <v>3.0841587566042057E-2</v>
      </c>
      <c r="AL2134">
        <v>3.1211952087503592E-2</v>
      </c>
      <c r="AM2134">
        <v>3.1676110906155276E-2</v>
      </c>
      <c r="AN2134">
        <v>3.9977844110387163E-2</v>
      </c>
      <c r="AO2134">
        <v>3.4450570358932397E-2</v>
      </c>
      <c r="AP2134">
        <v>2.6445135609881876E-2</v>
      </c>
      <c r="AQ2134">
        <v>2.1832462261515462E-2</v>
      </c>
      <c r="AR2134">
        <v>1.8280353940444988E-2</v>
      </c>
      <c r="AS2134">
        <v>2.6692353126955601E-2</v>
      </c>
      <c r="AT2134">
        <v>2.279993136185525E-2</v>
      </c>
      <c r="AU2134">
        <v>2.3207624378572145E-2</v>
      </c>
      <c r="AV2134">
        <v>1.759957899771249E-2</v>
      </c>
      <c r="AW2134">
        <v>1.7982383064604861E-2</v>
      </c>
      <c r="AX2134">
        <v>1.8739213810066355E-2</v>
      </c>
      <c r="AY2134">
        <v>1.6156313662304911E-2</v>
      </c>
      <c r="AZ2134">
        <v>1.4143304933096144E-2</v>
      </c>
    </row>
    <row r="2135" spans="11:52" ht="14.4">
      <c r="K2135" t="s">
        <v>3042</v>
      </c>
      <c r="L2135" t="s">
        <v>3022</v>
      </c>
      <c r="M2135" t="s">
        <v>94</v>
      </c>
      <c r="N2135" t="s">
        <v>80</v>
      </c>
      <c r="AG2135">
        <v>3.6750081426577735E-2</v>
      </c>
      <c r="AH2135">
        <v>3.873236862834413E-2</v>
      </c>
      <c r="AI2135">
        <v>4.0029338715848045E-2</v>
      </c>
      <c r="AJ2135">
        <v>3.8736044075011085E-2</v>
      </c>
      <c r="AK2135">
        <v>3.5022929682672468E-2</v>
      </c>
      <c r="AL2135">
        <v>3.3212524616864282E-2</v>
      </c>
      <c r="AM2135">
        <v>4.1633995912932646E-2</v>
      </c>
      <c r="AN2135">
        <v>5.129066882866927E-2</v>
      </c>
      <c r="AO2135">
        <v>4.8888984468238701E-2</v>
      </c>
      <c r="AP2135">
        <v>4.3860056164564745E-2</v>
      </c>
      <c r="AQ2135">
        <v>4.9253229625472773E-2</v>
      </c>
      <c r="AR2135">
        <v>3.8342475048402005E-2</v>
      </c>
      <c r="AS2135">
        <v>3.3881720186834184E-2</v>
      </c>
      <c r="AT2135">
        <v>3.4877000330080191E-2</v>
      </c>
      <c r="AU2135">
        <v>4.5047364685551761E-2</v>
      </c>
      <c r="AV2135">
        <v>3.9853849362285629E-2</v>
      </c>
      <c r="AW2135">
        <v>3.1448418450570649E-2</v>
      </c>
      <c r="AX2135">
        <v>3.0451548621084828E-2</v>
      </c>
      <c r="AY2135">
        <v>2.5602278066736556E-2</v>
      </c>
      <c r="AZ2135">
        <v>3.5516245907962991E-2</v>
      </c>
    </row>
    <row r="2136" spans="11:52" ht="14.4">
      <c r="K2136" t="s">
        <v>3043</v>
      </c>
      <c r="L2136" t="s">
        <v>3022</v>
      </c>
      <c r="M2136" t="s">
        <v>99</v>
      </c>
      <c r="N2136" t="s">
        <v>80</v>
      </c>
      <c r="AG2136">
        <v>3.508180826521648E-2</v>
      </c>
      <c r="AH2136">
        <v>4.4502386035139035E-2</v>
      </c>
      <c r="AI2136">
        <v>4.3051403557960943E-2</v>
      </c>
      <c r="AJ2136">
        <v>3.725410455801309E-2</v>
      </c>
      <c r="AK2136">
        <v>3.5267048666468619E-2</v>
      </c>
      <c r="AL2136">
        <v>4.1092719071483833E-2</v>
      </c>
      <c r="AM2136">
        <v>4.3665150182563998E-2</v>
      </c>
      <c r="AN2136">
        <v>4.2371988818671241E-2</v>
      </c>
      <c r="AO2136">
        <v>4.6636247607207401E-2</v>
      </c>
      <c r="AP2136">
        <v>4.8527116346999952E-2</v>
      </c>
      <c r="AQ2136">
        <v>4.2883011978032744E-2</v>
      </c>
      <c r="AR2136">
        <v>1.7656876878365358E-2</v>
      </c>
      <c r="AS2136">
        <v>1.7596673724598704E-2</v>
      </c>
      <c r="AT2136">
        <v>1.4276277005882052E-2</v>
      </c>
      <c r="AU2136">
        <v>1.635431186868019E-2</v>
      </c>
      <c r="AV2136">
        <v>1.5414553785364852E-2</v>
      </c>
      <c r="AW2136">
        <v>1.6144549836199545E-2</v>
      </c>
      <c r="AX2136">
        <v>1.3548779758660742E-2</v>
      </c>
      <c r="AY2136">
        <v>1.6992899099857805E-2</v>
      </c>
      <c r="AZ2136">
        <v>7.6119907627219636E-3</v>
      </c>
    </row>
    <row r="2137" spans="11:52" ht="14.4">
      <c r="K2137" t="s">
        <v>3044</v>
      </c>
      <c r="L2137" t="s">
        <v>3022</v>
      </c>
      <c r="M2137" t="s">
        <v>26</v>
      </c>
      <c r="N2137" t="s">
        <v>80</v>
      </c>
      <c r="O2137" t="s">
        <v>6079</v>
      </c>
      <c r="P2137" t="s">
        <v>6079</v>
      </c>
      <c r="Q2137" t="s">
        <v>6079</v>
      </c>
      <c r="R2137" t="s">
        <v>6079</v>
      </c>
      <c r="S2137" t="s">
        <v>6079</v>
      </c>
      <c r="AG2137">
        <v>0.1059788025330467</v>
      </c>
      <c r="AH2137">
        <v>0.10917259217856612</v>
      </c>
      <c r="AI2137">
        <v>0.12351594025348328</v>
      </c>
      <c r="AJ2137">
        <v>8.5904999578730962E-2</v>
      </c>
      <c r="AK2137">
        <v>0.10725187698165978</v>
      </c>
      <c r="AL2137">
        <v>9.6331339948504222E-2</v>
      </c>
      <c r="AM2137">
        <v>9.8620753230040825E-2</v>
      </c>
      <c r="AN2137">
        <v>0.11527487428365651</v>
      </c>
      <c r="AO2137">
        <v>0.11335363652076688</v>
      </c>
      <c r="AP2137">
        <v>0.12479019578366744</v>
      </c>
      <c r="AQ2137">
        <v>0.10357423814082978</v>
      </c>
      <c r="AR2137">
        <v>9.8509493967906717E-2</v>
      </c>
      <c r="AS2137">
        <v>9.2939793100074233E-2</v>
      </c>
      <c r="AT2137">
        <v>8.3509306648435241E-2</v>
      </c>
      <c r="AU2137">
        <v>7.5370829495432279E-2</v>
      </c>
      <c r="AV2137">
        <v>7.5963965152744423E-2</v>
      </c>
      <c r="AW2137">
        <v>8.7431445910352124E-2</v>
      </c>
      <c r="AX2137">
        <v>7.6573098968762673E-2</v>
      </c>
      <c r="AY2137">
        <v>9.2221139772142177E-2</v>
      </c>
      <c r="AZ2137">
        <v>7.8549885244380918E-2</v>
      </c>
    </row>
    <row r="2138" spans="11:52" ht="14.4">
      <c r="K2138" t="s">
        <v>3045</v>
      </c>
      <c r="L2138" t="s">
        <v>3022</v>
      </c>
      <c r="M2138" t="s">
        <v>27</v>
      </c>
      <c r="N2138" t="s">
        <v>80</v>
      </c>
      <c r="AG2138">
        <v>6.3945476055000894E-2</v>
      </c>
      <c r="AH2138">
        <v>6.2611931053239381E-2</v>
      </c>
      <c r="AI2138">
        <v>6.2743038959242492E-2</v>
      </c>
      <c r="AJ2138">
        <v>5.8654798938692562E-2</v>
      </c>
      <c r="AK2138">
        <v>5.9222592355015473E-2</v>
      </c>
      <c r="AL2138">
        <v>5.3236281228928262E-2</v>
      </c>
      <c r="AM2138">
        <v>5.2764261989608777E-2</v>
      </c>
      <c r="AN2138">
        <v>5.4211825920135626E-2</v>
      </c>
      <c r="AO2138">
        <v>5.3536970089328305E-2</v>
      </c>
      <c r="AP2138">
        <v>4.9925572719602941E-2</v>
      </c>
      <c r="AQ2138">
        <v>4.3460475141036146E-2</v>
      </c>
      <c r="AR2138">
        <v>3.598686601357387E-2</v>
      </c>
      <c r="AS2138">
        <v>3.4290615707036523E-2</v>
      </c>
      <c r="AT2138">
        <v>2.856687595224585E-2</v>
      </c>
      <c r="AU2138">
        <v>2.7964311763402111E-2</v>
      </c>
      <c r="AV2138">
        <v>2.8028461763377571E-2</v>
      </c>
      <c r="AW2138">
        <v>2.9498934351652701E-2</v>
      </c>
      <c r="AX2138">
        <v>3.2385521389536175E-2</v>
      </c>
      <c r="AY2138">
        <v>3.4770272756156982E-2</v>
      </c>
      <c r="AZ2138">
        <v>3.6601729815916181E-2</v>
      </c>
    </row>
    <row r="2139" spans="11:52" ht="14.4">
      <c r="K2139" t="s">
        <v>3046</v>
      </c>
      <c r="L2139" t="s">
        <v>3022</v>
      </c>
      <c r="M2139" t="s">
        <v>28</v>
      </c>
      <c r="N2139" t="s">
        <v>80</v>
      </c>
      <c r="AG2139">
        <v>6.1391953846471016E-3</v>
      </c>
      <c r="AH2139">
        <v>6.0898147208270801E-3</v>
      </c>
      <c r="AI2139">
        <v>7.3287588064930116E-3</v>
      </c>
      <c r="AJ2139">
        <v>1.0310651800911206E-2</v>
      </c>
      <c r="AK2139">
        <v>9.6423068669842342E-3</v>
      </c>
      <c r="AL2139">
        <v>1.2529550898127666E-2</v>
      </c>
      <c r="AM2139">
        <v>1.218306400188777E-2</v>
      </c>
      <c r="AN2139">
        <v>1.0614130829889714E-2</v>
      </c>
      <c r="AO2139">
        <v>1.3384609632395085E-2</v>
      </c>
      <c r="AP2139" t="s">
        <v>6079</v>
      </c>
      <c r="AQ2139" t="s">
        <v>6079</v>
      </c>
      <c r="AR2139" t="s">
        <v>6079</v>
      </c>
      <c r="AS2139" t="s">
        <v>6079</v>
      </c>
      <c r="AT2139">
        <v>7.6321899218467874E-3</v>
      </c>
      <c r="AU2139">
        <v>7.0864586614335307E-3</v>
      </c>
      <c r="AV2139">
        <v>9.3369982094321773E-3</v>
      </c>
      <c r="AW2139">
        <v>6.9130890487961519E-3</v>
      </c>
      <c r="AX2139">
        <v>8.8716287847587002E-3</v>
      </c>
      <c r="AY2139">
        <v>9.5039902848571903E-3</v>
      </c>
      <c r="AZ2139">
        <v>1.7420859160727997E-2</v>
      </c>
    </row>
    <row r="2140" spans="11:52" ht="14.4">
      <c r="K2140" t="s">
        <v>3047</v>
      </c>
      <c r="L2140" t="s">
        <v>3022</v>
      </c>
      <c r="M2140" t="s">
        <v>29</v>
      </c>
      <c r="N2140" t="s">
        <v>80</v>
      </c>
      <c r="AG2140">
        <v>0.12959789162855381</v>
      </c>
      <c r="AH2140">
        <v>0.11709065853569828</v>
      </c>
      <c r="AI2140">
        <v>0.11801275388211475</v>
      </c>
      <c r="AJ2140">
        <v>0.11190895073399064</v>
      </c>
      <c r="AK2140">
        <v>0.11057388118670984</v>
      </c>
      <c r="AL2140">
        <v>0.1093444223660173</v>
      </c>
      <c r="AM2140">
        <v>0.10956479909252131</v>
      </c>
      <c r="AN2140">
        <v>0.12015207881514732</v>
      </c>
      <c r="AO2140">
        <v>0.10960700907145834</v>
      </c>
      <c r="AP2140">
        <v>0.1125267701594152</v>
      </c>
      <c r="AQ2140">
        <v>0.1068670080081922</v>
      </c>
      <c r="AR2140">
        <v>0.10348461588047284</v>
      </c>
      <c r="AS2140">
        <v>9.6708437000911779E-2</v>
      </c>
      <c r="AT2140">
        <v>8.8770187914962106E-2</v>
      </c>
      <c r="AU2140">
        <v>9.0551329148727891E-2</v>
      </c>
      <c r="AV2140">
        <v>7.4331226311310838E-2</v>
      </c>
      <c r="AW2140">
        <v>6.9808696629719946E-2</v>
      </c>
      <c r="AX2140">
        <v>6.9147478740695253E-2</v>
      </c>
      <c r="AY2140">
        <v>6.5313746706021331E-2</v>
      </c>
      <c r="AZ2140">
        <v>6.5360149781595572E-2</v>
      </c>
    </row>
    <row r="2141" spans="11:52" ht="14.4">
      <c r="K2141" t="s">
        <v>3048</v>
      </c>
      <c r="L2141" t="s">
        <v>3022</v>
      </c>
      <c r="M2141" t="s">
        <v>30</v>
      </c>
      <c r="N2141" t="s">
        <v>80</v>
      </c>
      <c r="AG2141">
        <v>0.26169590121334707</v>
      </c>
      <c r="AH2141">
        <v>0.24851161632618279</v>
      </c>
      <c r="AI2141">
        <v>0.22975139808030681</v>
      </c>
      <c r="AJ2141">
        <v>0.18711090929190241</v>
      </c>
      <c r="AK2141">
        <v>0.18497087372622908</v>
      </c>
      <c r="AL2141">
        <v>0.17554562996595352</v>
      </c>
      <c r="AM2141">
        <v>0.170276745499292</v>
      </c>
      <c r="AN2141">
        <v>0.15817051168511817</v>
      </c>
      <c r="AO2141">
        <v>0.14629862060747947</v>
      </c>
      <c r="AP2141">
        <v>0.14318854841255285</v>
      </c>
      <c r="AQ2141">
        <v>0.13014284087551953</v>
      </c>
      <c r="AR2141">
        <v>0.11960483703744988</v>
      </c>
      <c r="AS2141">
        <v>0.12961575415448168</v>
      </c>
      <c r="AT2141">
        <v>0.12981757430307964</v>
      </c>
      <c r="AU2141">
        <v>0.12567742764247705</v>
      </c>
      <c r="AV2141">
        <v>0.12253051090374092</v>
      </c>
      <c r="AW2141">
        <v>0.11913261029598216</v>
      </c>
      <c r="AX2141">
        <v>0.11545785495608872</v>
      </c>
      <c r="AY2141">
        <v>0.10501004768748697</v>
      </c>
      <c r="AZ2141">
        <v>8.9382965388888985E-2</v>
      </c>
    </row>
    <row r="2142" spans="11:52" ht="14.4">
      <c r="K2142" t="s">
        <v>3049</v>
      </c>
      <c r="L2142" t="s">
        <v>3022</v>
      </c>
      <c r="M2142" t="s">
        <v>100</v>
      </c>
      <c r="N2142" t="s">
        <v>80</v>
      </c>
      <c r="AG2142">
        <v>0.13786783659882873</v>
      </c>
      <c r="AH2142">
        <v>0.1346106379405837</v>
      </c>
      <c r="AI2142">
        <v>0.12176710857072202</v>
      </c>
      <c r="AJ2142">
        <v>0.11819797464229752</v>
      </c>
      <c r="AK2142">
        <v>0.10584876738458772</v>
      </c>
      <c r="AL2142">
        <v>0.12325474623257926</v>
      </c>
      <c r="AM2142">
        <v>0.11596700177646298</v>
      </c>
      <c r="AN2142">
        <v>0.10422438803968576</v>
      </c>
      <c r="AO2142">
        <v>0.10752500163954148</v>
      </c>
      <c r="AP2142">
        <v>9.8169954144346983E-2</v>
      </c>
      <c r="AQ2142">
        <v>9.9092915172027285E-2</v>
      </c>
      <c r="AR2142">
        <v>9.1685469513028556E-2</v>
      </c>
      <c r="AS2142">
        <v>8.070180098149711E-2</v>
      </c>
      <c r="AT2142">
        <v>7.5479968705583933E-2</v>
      </c>
      <c r="AU2142">
        <v>6.6075405475292615E-2</v>
      </c>
      <c r="AV2142">
        <v>5.860958768670417E-2</v>
      </c>
      <c r="AW2142">
        <v>4.9562272204220895E-2</v>
      </c>
      <c r="AX2142">
        <v>4.4151811713235248E-2</v>
      </c>
      <c r="AY2142">
        <v>4.1031195873240327E-2</v>
      </c>
      <c r="AZ2142">
        <v>4.4653780718086497E-2</v>
      </c>
    </row>
    <row r="2143" spans="11:52" ht="14.4">
      <c r="K2143" t="s">
        <v>3050</v>
      </c>
      <c r="L2143" t="s">
        <v>3022</v>
      </c>
      <c r="M2143" t="s">
        <v>31</v>
      </c>
      <c r="N2143" t="s">
        <v>80</v>
      </c>
      <c r="AG2143">
        <v>2.9379454727355868E-3</v>
      </c>
      <c r="AH2143">
        <v>3.142929448634338E-3</v>
      </c>
      <c r="AI2143">
        <v>3.0833152561165643E-3</v>
      </c>
      <c r="AJ2143">
        <v>3.5348892101765457E-3</v>
      </c>
      <c r="AK2143">
        <v>2.7264999294390659E-3</v>
      </c>
      <c r="AL2143">
        <v>3.452917205420133E-3</v>
      </c>
      <c r="AM2143">
        <v>3.9149612328146571E-3</v>
      </c>
      <c r="AN2143">
        <v>3.3746970837782893E-3</v>
      </c>
      <c r="AO2143">
        <v>3.713165117697688E-3</v>
      </c>
      <c r="AP2143">
        <v>2.8248442521277839E-3</v>
      </c>
      <c r="AQ2143">
        <v>2.6974126293172001E-3</v>
      </c>
      <c r="AR2143">
        <v>1.7891481056047755E-3</v>
      </c>
      <c r="AS2143">
        <v>1.8289226141324803E-3</v>
      </c>
      <c r="AT2143">
        <v>1.5301465112974749E-3</v>
      </c>
      <c r="AU2143">
        <v>1.5578918442173575E-3</v>
      </c>
      <c r="AV2143">
        <v>2.5582988460254425E-3</v>
      </c>
      <c r="AW2143">
        <v>2.7992346891795783E-3</v>
      </c>
      <c r="AX2143">
        <v>2.9032965091296799E-3</v>
      </c>
      <c r="AY2143">
        <v>3.3515697773905295E-3</v>
      </c>
      <c r="AZ2143">
        <v>2.7665108958662204E-3</v>
      </c>
    </row>
    <row r="2144" spans="11:52" ht="14.4">
      <c r="K2144" t="s">
        <v>3051</v>
      </c>
      <c r="L2144" t="s">
        <v>3022</v>
      </c>
      <c r="M2144" t="s">
        <v>32</v>
      </c>
      <c r="N2144" t="s">
        <v>80</v>
      </c>
      <c r="O2144" t="s">
        <v>6079</v>
      </c>
      <c r="P2144" t="s">
        <v>6079</v>
      </c>
      <c r="Q2144" t="s">
        <v>6079</v>
      </c>
      <c r="R2144" t="s">
        <v>6079</v>
      </c>
      <c r="S2144" t="s">
        <v>6079</v>
      </c>
      <c r="AG2144">
        <v>0.15889205953810848</v>
      </c>
      <c r="AH2144">
        <v>0.13853158988029532</v>
      </c>
      <c r="AI2144">
        <v>0.12102751588993645</v>
      </c>
      <c r="AJ2144">
        <v>9.4600018672631264E-2</v>
      </c>
      <c r="AK2144">
        <v>9.1917124023552746E-2</v>
      </c>
      <c r="AL2144">
        <v>9.1163980724078358E-2</v>
      </c>
      <c r="AM2144">
        <v>8.3478101902322285E-2</v>
      </c>
      <c r="AN2144">
        <v>9.3086035668452041E-2</v>
      </c>
      <c r="AO2144">
        <v>9.1255781062315577E-2</v>
      </c>
      <c r="AP2144">
        <v>8.63798331514333E-2</v>
      </c>
      <c r="AQ2144">
        <v>7.5358345710557231E-2</v>
      </c>
      <c r="AR2144">
        <v>7.3008429348295364E-2</v>
      </c>
      <c r="AS2144">
        <v>6.0144510091073695E-2</v>
      </c>
      <c r="AT2144">
        <v>5.7768270582078209E-2</v>
      </c>
      <c r="AU2144">
        <v>5.4593843648768493E-2</v>
      </c>
      <c r="AV2144">
        <v>4.8450259173752078E-2</v>
      </c>
      <c r="AW2144">
        <v>4.9301117727067176E-2</v>
      </c>
      <c r="AX2144">
        <v>5.2785093309637578E-2</v>
      </c>
      <c r="AY2144">
        <v>5.014345973009654E-2</v>
      </c>
      <c r="AZ2144">
        <v>4.9607140561346727E-2</v>
      </c>
    </row>
    <row r="2145" spans="11:52" ht="14.4">
      <c r="K2145" t="s">
        <v>3052</v>
      </c>
      <c r="L2145" t="s">
        <v>3022</v>
      </c>
      <c r="M2145" t="s">
        <v>93</v>
      </c>
      <c r="N2145" t="s">
        <v>80</v>
      </c>
      <c r="AG2145">
        <v>3.7247015335702641E-2</v>
      </c>
      <c r="AH2145">
        <v>3.1451556760367705E-2</v>
      </c>
      <c r="AI2145">
        <v>3.1582914610624443E-2</v>
      </c>
      <c r="AJ2145">
        <v>3.275526710307828E-2</v>
      </c>
      <c r="AK2145">
        <v>2.9768433739819744E-2</v>
      </c>
      <c r="AL2145">
        <v>2.8200352780886291E-2</v>
      </c>
      <c r="AM2145">
        <v>2.6663901382011364E-2</v>
      </c>
      <c r="AN2145">
        <v>3.0169721052592663E-2</v>
      </c>
      <c r="AO2145">
        <v>3.1234884310385989E-2</v>
      </c>
      <c r="AP2145">
        <v>3.1649707363507654E-2</v>
      </c>
      <c r="AQ2145">
        <v>1.9782262390896432E-2</v>
      </c>
      <c r="AR2145">
        <v>1.8867701198291315E-2</v>
      </c>
      <c r="AS2145">
        <v>1.6941974436530411E-2</v>
      </c>
      <c r="AT2145">
        <v>1.5057735092911391E-2</v>
      </c>
      <c r="AU2145">
        <v>1.3953286087788293E-2</v>
      </c>
      <c r="AV2145">
        <v>1.2364067611890028E-2</v>
      </c>
      <c r="AW2145">
        <v>1.5155649423066582E-2</v>
      </c>
      <c r="AX2145">
        <v>1.5147863606497161E-2</v>
      </c>
      <c r="AY2145">
        <v>1.9261001268638198E-2</v>
      </c>
      <c r="AZ2145">
        <v>2.3350992246549799E-2</v>
      </c>
    </row>
    <row r="2146" spans="11:52" ht="14.4">
      <c r="K2146" t="s">
        <v>3053</v>
      </c>
      <c r="L2146" t="s">
        <v>3054</v>
      </c>
      <c r="M2146" t="s">
        <v>13</v>
      </c>
      <c r="N2146" t="s">
        <v>80</v>
      </c>
      <c r="O2146">
        <v>0.53456865839644729</v>
      </c>
      <c r="P2146">
        <v>0.53268527782619568</v>
      </c>
      <c r="Q2146">
        <v>0.530924386596622</v>
      </c>
      <c r="R2146">
        <v>0.54701082306483739</v>
      </c>
      <c r="S2146">
        <v>0.54695292272481444</v>
      </c>
      <c r="T2146">
        <v>0.55940504677378833</v>
      </c>
      <c r="U2146">
        <v>0.57171997533714469</v>
      </c>
      <c r="V2146">
        <v>0.56867137801661227</v>
      </c>
      <c r="W2146">
        <v>0.56876869101214544</v>
      </c>
      <c r="X2146">
        <v>0.57533433049030469</v>
      </c>
      <c r="Y2146">
        <v>0.56300322993100116</v>
      </c>
      <c r="Z2146">
        <v>0.5517016233649028</v>
      </c>
      <c r="AA2146">
        <v>0.5469351576347421</v>
      </c>
      <c r="AB2146">
        <v>0.52701914875889899</v>
      </c>
      <c r="AC2146">
        <v>0.52375000501014146</v>
      </c>
      <c r="AD2146">
        <v>0.54313169207875844</v>
      </c>
      <c r="AE2146">
        <v>0.54021840116142306</v>
      </c>
      <c r="AF2146">
        <v>0.5280697414108908</v>
      </c>
      <c r="AG2146">
        <v>0.53048033045923848</v>
      </c>
      <c r="AH2146">
        <v>0.5310222483330993</v>
      </c>
      <c r="AI2146">
        <v>0.52611729400743346</v>
      </c>
      <c r="AJ2146">
        <v>0.52017586341828337</v>
      </c>
      <c r="AK2146">
        <v>0.52820336940840618</v>
      </c>
      <c r="AL2146">
        <v>0.5274016837762121</v>
      </c>
      <c r="AM2146">
        <v>0.53675114708857941</v>
      </c>
      <c r="AN2146">
        <v>0.5147323164305635</v>
      </c>
      <c r="AO2146">
        <v>0.51070365786297678</v>
      </c>
      <c r="AP2146">
        <v>0.5100632049878806</v>
      </c>
      <c r="AQ2146">
        <v>0.52158937766517566</v>
      </c>
      <c r="AR2146">
        <v>0.50016399306422465</v>
      </c>
      <c r="AS2146">
        <v>0.49965807979192178</v>
      </c>
      <c r="AT2146">
        <v>0.49663544382482311</v>
      </c>
      <c r="AU2146">
        <v>0.50478144751453902</v>
      </c>
      <c r="AV2146">
        <v>0.48580254105908055</v>
      </c>
      <c r="AW2146">
        <v>0.48551097247392594</v>
      </c>
      <c r="AX2146">
        <v>0.47807661699206683</v>
      </c>
      <c r="AY2146">
        <v>0.47299297722577094</v>
      </c>
      <c r="AZ2146">
        <v>0.43375605685438073</v>
      </c>
    </row>
    <row r="2147" spans="11:52" ht="14.4">
      <c r="K2147" t="s">
        <v>3055</v>
      </c>
      <c r="L2147" t="s">
        <v>3054</v>
      </c>
      <c r="M2147" t="s">
        <v>14</v>
      </c>
      <c r="N2147" t="s">
        <v>80</v>
      </c>
      <c r="O2147">
        <v>0.40658880646450102</v>
      </c>
      <c r="P2147">
        <v>0.41208763100510398</v>
      </c>
      <c r="Q2147">
        <v>0.42445995722123814</v>
      </c>
      <c r="R2147">
        <v>0.41643934722983622</v>
      </c>
      <c r="S2147">
        <v>0.42614885987644763</v>
      </c>
      <c r="T2147">
        <v>0.42703813071346935</v>
      </c>
      <c r="U2147">
        <v>0.42724267892210083</v>
      </c>
      <c r="V2147">
        <v>0.43076649341900614</v>
      </c>
      <c r="W2147">
        <v>0.42976844408435527</v>
      </c>
      <c r="X2147">
        <v>0.44106253183281791</v>
      </c>
      <c r="Y2147">
        <v>0.4434178239404829</v>
      </c>
      <c r="Z2147">
        <v>0.44888706503969489</v>
      </c>
      <c r="AA2147">
        <v>0.44765821597098943</v>
      </c>
      <c r="AB2147">
        <v>0.43004316032511786</v>
      </c>
      <c r="AC2147">
        <v>0.45609047254692486</v>
      </c>
      <c r="AD2147">
        <v>0.46128177368691115</v>
      </c>
      <c r="AE2147">
        <v>0.45819239354211433</v>
      </c>
      <c r="AF2147">
        <v>0.44707105874408037</v>
      </c>
      <c r="AG2147">
        <v>0.41681625765978814</v>
      </c>
      <c r="AH2147">
        <v>0.40740223309918822</v>
      </c>
      <c r="AI2147">
        <v>0.40322072630304562</v>
      </c>
      <c r="AJ2147">
        <v>0.41244410853275654</v>
      </c>
      <c r="AK2147">
        <v>0.40941390875804945</v>
      </c>
      <c r="AL2147">
        <v>0.41800779383034264</v>
      </c>
      <c r="AM2147">
        <v>0.41820684599033142</v>
      </c>
      <c r="AN2147">
        <v>0.40243634669304035</v>
      </c>
      <c r="AO2147">
        <v>0.4027844135937334</v>
      </c>
      <c r="AP2147">
        <v>0.40486365001875946</v>
      </c>
      <c r="AQ2147">
        <v>0.43569005530951038</v>
      </c>
      <c r="AR2147">
        <v>0.4394386971568025</v>
      </c>
      <c r="AS2147">
        <v>0.44186902122431415</v>
      </c>
      <c r="AT2147">
        <v>0.44284649850073871</v>
      </c>
      <c r="AU2147">
        <v>0.4483210576781721</v>
      </c>
      <c r="AV2147">
        <v>0.43756820737280766</v>
      </c>
      <c r="AW2147">
        <v>0.48116707246015938</v>
      </c>
      <c r="AX2147">
        <v>0.47432106393703399</v>
      </c>
      <c r="AY2147">
        <v>0.47096514521478339</v>
      </c>
      <c r="AZ2147">
        <v>0.47066799337492943</v>
      </c>
    </row>
    <row r="2148" spans="11:52" ht="14.4">
      <c r="K2148" t="s">
        <v>3056</v>
      </c>
      <c r="L2148" t="s">
        <v>3054</v>
      </c>
      <c r="M2148" t="s">
        <v>92</v>
      </c>
      <c r="N2148" t="s">
        <v>80</v>
      </c>
      <c r="O2148">
        <v>0.52768667575753614</v>
      </c>
      <c r="P2148">
        <v>0.52978130593820527</v>
      </c>
      <c r="Q2148">
        <v>0.53596202256343006</v>
      </c>
      <c r="R2148">
        <v>0.54242912792228237</v>
      </c>
      <c r="S2148">
        <v>0.54885859853457397</v>
      </c>
      <c r="T2148">
        <v>0.55836262965718875</v>
      </c>
      <c r="U2148">
        <v>0.5672771385934483</v>
      </c>
      <c r="V2148">
        <v>0.56841249879236999</v>
      </c>
      <c r="W2148">
        <v>0.59909162701250918</v>
      </c>
      <c r="X2148">
        <v>0.5777432303092872</v>
      </c>
      <c r="Y2148">
        <v>0.5826591553880025</v>
      </c>
      <c r="Z2148">
        <v>0.58186350924651842</v>
      </c>
      <c r="AA2148">
        <v>0.5808437261899988</v>
      </c>
      <c r="AB2148">
        <v>0.54483317126509323</v>
      </c>
      <c r="AC2148">
        <v>0.59385117351543126</v>
      </c>
      <c r="AD2148">
        <v>0.60155387602770349</v>
      </c>
      <c r="AE2148">
        <v>0.60522355632674907</v>
      </c>
      <c r="AF2148">
        <v>0.57899384189220049</v>
      </c>
      <c r="AG2148">
        <v>0.54330942017777595</v>
      </c>
      <c r="AH2148">
        <v>0.52555842232598726</v>
      </c>
      <c r="AI2148">
        <v>0.48798603379818961</v>
      </c>
      <c r="AJ2148">
        <v>0.49029526180055688</v>
      </c>
      <c r="AK2148">
        <v>0.4909868267563805</v>
      </c>
      <c r="AL2148">
        <v>0.48341474095492853</v>
      </c>
      <c r="AM2148">
        <v>0.49543972365720101</v>
      </c>
      <c r="AN2148">
        <v>0.50562019469343977</v>
      </c>
      <c r="AO2148">
        <v>0.50201224768847375</v>
      </c>
      <c r="AP2148">
        <v>0.51170082943245143</v>
      </c>
      <c r="AQ2148">
        <v>0.51520135663382549</v>
      </c>
      <c r="AR2148">
        <v>0.51333375735356124</v>
      </c>
      <c r="AS2148">
        <v>0.65935268089450116</v>
      </c>
      <c r="AT2148">
        <v>0.65655528286451459</v>
      </c>
      <c r="AU2148">
        <v>0.68746345521530716</v>
      </c>
      <c r="AV2148">
        <v>0.66473634385951719</v>
      </c>
      <c r="AW2148">
        <v>0.65230793947244226</v>
      </c>
      <c r="AX2148">
        <v>0.64799154660072056</v>
      </c>
      <c r="AY2148">
        <v>0.6390625316217603</v>
      </c>
      <c r="AZ2148">
        <v>0.61534271962619125</v>
      </c>
    </row>
    <row r="2149" spans="11:52" ht="14.4">
      <c r="K2149" t="s">
        <v>3057</v>
      </c>
      <c r="L2149" t="s">
        <v>3054</v>
      </c>
      <c r="M2149" t="s">
        <v>15</v>
      </c>
      <c r="N2149" t="s">
        <v>80</v>
      </c>
      <c r="O2149">
        <v>0.28680226967960454</v>
      </c>
      <c r="P2149">
        <v>0.30689269722613888</v>
      </c>
      <c r="Q2149">
        <v>0.3164454231999661</v>
      </c>
      <c r="R2149">
        <v>0.32325232877316096</v>
      </c>
      <c r="S2149">
        <v>0.33896035122962692</v>
      </c>
      <c r="T2149">
        <v>0.3795650238012041</v>
      </c>
      <c r="U2149">
        <v>0.37071676082854071</v>
      </c>
      <c r="V2149">
        <v>0.37743410130119759</v>
      </c>
      <c r="W2149">
        <v>0.38371514516913935</v>
      </c>
      <c r="X2149">
        <v>0.40143776270082127</v>
      </c>
      <c r="Y2149">
        <v>0.41281334871517333</v>
      </c>
      <c r="Z2149">
        <v>0.45424397732026434</v>
      </c>
      <c r="AA2149">
        <v>0.45544541020266355</v>
      </c>
      <c r="AB2149">
        <v>0.44977655199137262</v>
      </c>
      <c r="AC2149">
        <v>0.46082697175071557</v>
      </c>
      <c r="AD2149">
        <v>0.44190545552657801</v>
      </c>
      <c r="AE2149" t="s">
        <v>6079</v>
      </c>
      <c r="AF2149" t="s">
        <v>6079</v>
      </c>
      <c r="AG2149">
        <v>0.45912737451624464</v>
      </c>
      <c r="AH2149">
        <v>0.45862991839311512</v>
      </c>
      <c r="AI2149">
        <v>0.47109871186257984</v>
      </c>
      <c r="AJ2149">
        <v>0.48983783623552024</v>
      </c>
      <c r="AK2149">
        <v>0.50584254301014009</v>
      </c>
      <c r="AL2149">
        <v>0.46592881518662282</v>
      </c>
      <c r="AM2149">
        <v>0.46210518191322397</v>
      </c>
      <c r="AN2149">
        <v>0.4431845516384707</v>
      </c>
      <c r="AO2149">
        <v>0.450579405044158</v>
      </c>
      <c r="AP2149">
        <v>0.4440649671074407</v>
      </c>
      <c r="AQ2149">
        <v>0.41765632225478472</v>
      </c>
      <c r="AR2149">
        <v>0.30570069137970568</v>
      </c>
      <c r="AS2149">
        <v>0.30317386740854119</v>
      </c>
      <c r="AT2149">
        <v>0.28477963581465648</v>
      </c>
      <c r="AU2149">
        <v>0.27977844220802439</v>
      </c>
      <c r="AV2149">
        <v>0.3003603153588813</v>
      </c>
      <c r="AW2149">
        <v>0.31781909183112661</v>
      </c>
      <c r="AX2149">
        <v>0.34210318359831932</v>
      </c>
      <c r="AY2149">
        <v>0.31215016705525817</v>
      </c>
      <c r="AZ2149">
        <v>0.31127947068684908</v>
      </c>
    </row>
    <row r="2150" spans="11:52" ht="14.4">
      <c r="K2150" t="s">
        <v>3058</v>
      </c>
      <c r="L2150" t="s">
        <v>3054</v>
      </c>
      <c r="M2150" t="s">
        <v>91</v>
      </c>
      <c r="N2150" t="s">
        <v>80</v>
      </c>
      <c r="O2150">
        <v>0.59755880665748007</v>
      </c>
      <c r="P2150">
        <v>0.59425074972679415</v>
      </c>
      <c r="Q2150">
        <v>0.60715947482625965</v>
      </c>
      <c r="R2150">
        <v>0.59950024338439434</v>
      </c>
      <c r="S2150">
        <v>0.5960362936596354</v>
      </c>
      <c r="T2150">
        <v>0.59944579314306334</v>
      </c>
      <c r="U2150">
        <v>0.60520033030622367</v>
      </c>
      <c r="V2150">
        <v>0.6080983761773936</v>
      </c>
      <c r="W2150">
        <v>0.62408632198236658</v>
      </c>
      <c r="X2150">
        <v>0.6256678488053028</v>
      </c>
      <c r="Y2150">
        <v>0.61947173954073043</v>
      </c>
      <c r="Z2150">
        <v>0.62690104016941417</v>
      </c>
      <c r="AA2150">
        <v>0.62018187054307616</v>
      </c>
      <c r="AB2150">
        <v>0.62496736849313472</v>
      </c>
      <c r="AC2150">
        <v>0.61139762568538802</v>
      </c>
      <c r="AD2150">
        <v>0.61451551334858268</v>
      </c>
      <c r="AE2150">
        <v>0.58584061696558321</v>
      </c>
      <c r="AF2150">
        <v>0.5770161200464593</v>
      </c>
      <c r="AG2150">
        <v>0.58353296410338451</v>
      </c>
      <c r="AH2150">
        <v>0.57892897274199118</v>
      </c>
      <c r="AI2150">
        <v>0.58053788008070006</v>
      </c>
      <c r="AJ2150">
        <v>0.57435352252681671</v>
      </c>
      <c r="AK2150">
        <v>0.56894855766289565</v>
      </c>
      <c r="AL2150">
        <v>0.55993847968573918</v>
      </c>
      <c r="AM2150">
        <v>0.56918304054164104</v>
      </c>
      <c r="AN2150">
        <v>0.54732337667940356</v>
      </c>
      <c r="AO2150">
        <v>0.53740614675511422</v>
      </c>
      <c r="AP2150">
        <v>0.53813091787554934</v>
      </c>
      <c r="AQ2150">
        <v>0.55261658421698689</v>
      </c>
      <c r="AR2150">
        <v>0.54025748904755189</v>
      </c>
      <c r="AS2150">
        <v>0.53110929903276882</v>
      </c>
      <c r="AT2150">
        <v>0.53473032977691748</v>
      </c>
      <c r="AU2150">
        <v>0.54189576279155749</v>
      </c>
      <c r="AV2150">
        <v>0.53489777736839639</v>
      </c>
      <c r="AW2150">
        <v>0.53537638133609311</v>
      </c>
      <c r="AX2150">
        <v>0.53272346186536235</v>
      </c>
      <c r="AY2150">
        <v>0.53253693319875872</v>
      </c>
      <c r="AZ2150">
        <v>0.51592399681682322</v>
      </c>
    </row>
    <row r="2151" spans="11:52" ht="14.4">
      <c r="K2151" t="s">
        <v>3059</v>
      </c>
      <c r="L2151" t="s">
        <v>3054</v>
      </c>
      <c r="M2151" t="s">
        <v>16</v>
      </c>
      <c r="N2151" t="s">
        <v>80</v>
      </c>
      <c r="O2151">
        <v>0.28107748116262382</v>
      </c>
      <c r="P2151">
        <v>0.3464912530208249</v>
      </c>
      <c r="Q2151">
        <v>0.35376174372329589</v>
      </c>
      <c r="R2151">
        <v>0.34757123797862266</v>
      </c>
      <c r="S2151">
        <v>0.35374175813915548</v>
      </c>
      <c r="T2151">
        <v>0.37840536556551818</v>
      </c>
      <c r="U2151">
        <v>0.37282624680161047</v>
      </c>
      <c r="V2151">
        <v>0.38720771859301584</v>
      </c>
      <c r="W2151">
        <v>0.40073512305773046</v>
      </c>
      <c r="X2151">
        <v>0.3823254855565999</v>
      </c>
      <c r="Y2151">
        <v>0.37755535701538706</v>
      </c>
      <c r="Z2151">
        <v>0.40740263743365718</v>
      </c>
      <c r="AA2151">
        <v>0.39765278253752256</v>
      </c>
      <c r="AB2151">
        <v>0.41318818053787526</v>
      </c>
      <c r="AC2151">
        <v>0.41005740626433368</v>
      </c>
      <c r="AD2151">
        <v>0.40017466907994009</v>
      </c>
      <c r="AE2151">
        <v>0.40892993173658254</v>
      </c>
      <c r="AF2151">
        <v>0.40811646777672528</v>
      </c>
      <c r="AG2151">
        <v>0.41101445007920873</v>
      </c>
      <c r="AH2151">
        <v>0.39344282415005954</v>
      </c>
      <c r="AI2151">
        <v>0.3978297479430683</v>
      </c>
      <c r="AJ2151">
        <v>0.39064733974348925</v>
      </c>
      <c r="AK2151">
        <v>0.39173069260533999</v>
      </c>
      <c r="AL2151">
        <v>0.37914636203843649</v>
      </c>
      <c r="AM2151">
        <v>0.37095194000947368</v>
      </c>
      <c r="AN2151">
        <v>0.36582801592079001</v>
      </c>
      <c r="AO2151">
        <v>0.36506271975861199</v>
      </c>
      <c r="AP2151">
        <v>0.35366166171327335</v>
      </c>
      <c r="AQ2151">
        <v>0.35196185027523963</v>
      </c>
      <c r="AR2151">
        <v>0.35915347471703291</v>
      </c>
      <c r="AS2151">
        <v>0.36040411795493543</v>
      </c>
      <c r="AT2151">
        <v>0.35258004017228861</v>
      </c>
      <c r="AU2151">
        <v>0.35194323799489863</v>
      </c>
      <c r="AV2151">
        <v>0.34689565198111116</v>
      </c>
      <c r="AW2151">
        <v>0.35062959083758011</v>
      </c>
      <c r="AX2151">
        <v>0.33032888824436052</v>
      </c>
      <c r="AY2151">
        <v>0.32972667108613063</v>
      </c>
      <c r="AZ2151">
        <v>0.32422123052363105</v>
      </c>
    </row>
    <row r="2152" spans="11:52" ht="14.4">
      <c r="K2152" t="s">
        <v>3060</v>
      </c>
      <c r="L2152" t="s">
        <v>3054</v>
      </c>
      <c r="M2152" t="s">
        <v>17</v>
      </c>
      <c r="N2152" t="s">
        <v>80</v>
      </c>
      <c r="O2152">
        <v>0.33361775869176863</v>
      </c>
      <c r="P2152">
        <v>0.36316233385540703</v>
      </c>
      <c r="Q2152">
        <v>0.3633353317161746</v>
      </c>
      <c r="R2152">
        <v>0.36027998842894288</v>
      </c>
      <c r="S2152">
        <v>0.32716400735827922</v>
      </c>
      <c r="T2152">
        <v>0.31473520712500613</v>
      </c>
      <c r="U2152">
        <v>0.30873888886054157</v>
      </c>
      <c r="V2152">
        <v>0.31701897342426932</v>
      </c>
      <c r="W2152">
        <v>0.31204637563490617</v>
      </c>
      <c r="X2152">
        <v>0.30030443914417781</v>
      </c>
      <c r="Y2152">
        <v>0.28686643463446138</v>
      </c>
      <c r="Z2152">
        <v>0.29014464909517212</v>
      </c>
      <c r="AA2152">
        <v>0.30497195239341146</v>
      </c>
      <c r="AB2152">
        <v>0.28855594320318712</v>
      </c>
      <c r="AC2152">
        <v>0.25383579177669396</v>
      </c>
      <c r="AD2152">
        <v>0.27860738778061056</v>
      </c>
      <c r="AE2152">
        <v>0.27640652878812216</v>
      </c>
      <c r="AF2152">
        <v>0.28059479987687908</v>
      </c>
      <c r="AG2152">
        <v>0.33402464395735482</v>
      </c>
      <c r="AH2152">
        <v>0.32683399864900686</v>
      </c>
      <c r="AI2152">
        <v>0.30800582458987291</v>
      </c>
      <c r="AJ2152">
        <v>0.31073691694228411</v>
      </c>
      <c r="AK2152">
        <v>0.34536248203220221</v>
      </c>
      <c r="AL2152">
        <v>0.34479811734362853</v>
      </c>
      <c r="AM2152">
        <v>0.31909231503016233</v>
      </c>
      <c r="AN2152">
        <v>0.29299373195699291</v>
      </c>
      <c r="AO2152">
        <v>0.29780761447120657</v>
      </c>
      <c r="AP2152">
        <v>0.27215325855743594</v>
      </c>
      <c r="AQ2152">
        <v>0.28781927055696727</v>
      </c>
      <c r="AR2152">
        <v>0.3003138834447594</v>
      </c>
      <c r="AS2152">
        <v>0.29171958461084768</v>
      </c>
      <c r="AT2152">
        <v>0.27314892471929242</v>
      </c>
      <c r="AU2152">
        <v>0.27021660429650657</v>
      </c>
      <c r="AV2152">
        <v>0.28017827374065024</v>
      </c>
      <c r="AW2152">
        <v>0.28301771448325752</v>
      </c>
      <c r="AX2152">
        <v>0.28944459211308521</v>
      </c>
      <c r="AY2152">
        <v>0.2884841172669802</v>
      </c>
      <c r="AZ2152">
        <v>0.28887613455055983</v>
      </c>
    </row>
    <row r="2153" spans="11:52" ht="14.4">
      <c r="K2153" t="s">
        <v>3061</v>
      </c>
      <c r="L2153" t="s">
        <v>3054</v>
      </c>
      <c r="M2153" t="s">
        <v>97</v>
      </c>
      <c r="N2153" t="s">
        <v>80</v>
      </c>
      <c r="O2153" t="s">
        <v>6079</v>
      </c>
      <c r="P2153" t="s">
        <v>6079</v>
      </c>
      <c r="Q2153" t="s">
        <v>6079</v>
      </c>
      <c r="R2153" t="s">
        <v>6079</v>
      </c>
      <c r="S2153" t="s">
        <v>6079</v>
      </c>
      <c r="T2153" t="s">
        <v>6079</v>
      </c>
      <c r="U2153">
        <v>0.28809254872358658</v>
      </c>
      <c r="V2153">
        <v>0.28888244545044406</v>
      </c>
      <c r="W2153">
        <v>0.28502985505211276</v>
      </c>
      <c r="X2153">
        <v>0.31691658637893033</v>
      </c>
      <c r="Y2153">
        <v>0.31574068845019831</v>
      </c>
      <c r="Z2153">
        <v>0.26076986320250045</v>
      </c>
      <c r="AA2153">
        <v>0.23774231833460241</v>
      </c>
      <c r="AB2153">
        <v>0.23391740228507552</v>
      </c>
      <c r="AC2153">
        <v>0.22384493366903135</v>
      </c>
      <c r="AD2153">
        <v>0.24461747511983703</v>
      </c>
      <c r="AE2153">
        <v>0.25962465383674116</v>
      </c>
      <c r="AF2153">
        <v>0.23675982372086085</v>
      </c>
      <c r="AG2153">
        <v>0.25848262523836774</v>
      </c>
      <c r="AH2153">
        <v>0.2841267473811066</v>
      </c>
      <c r="AI2153">
        <v>0.32676960818534762</v>
      </c>
      <c r="AJ2153">
        <v>0.34825655156881247</v>
      </c>
      <c r="AK2153">
        <v>0.34581953668425325</v>
      </c>
      <c r="AL2153">
        <v>0.33266615168818747</v>
      </c>
      <c r="AM2153">
        <v>0.34000065117392148</v>
      </c>
      <c r="AN2153">
        <v>0.29014354033116785</v>
      </c>
      <c r="AO2153">
        <v>0.26849774520189545</v>
      </c>
      <c r="AP2153">
        <v>0.27230603339916021</v>
      </c>
      <c r="AQ2153">
        <v>0.26604248959634719</v>
      </c>
      <c r="AR2153">
        <v>0.29071458184454618</v>
      </c>
      <c r="AS2153">
        <v>0.30004977210149258</v>
      </c>
      <c r="AT2153">
        <v>0.29506750637173851</v>
      </c>
      <c r="AU2153">
        <v>0.29212044745979993</v>
      </c>
      <c r="AV2153">
        <v>0.30478861875814856</v>
      </c>
      <c r="AW2153">
        <v>0.31007498760942914</v>
      </c>
      <c r="AX2153">
        <v>0.31289112997856205</v>
      </c>
      <c r="AY2153">
        <v>0.32569318134645808</v>
      </c>
      <c r="AZ2153">
        <v>0.30677107989666974</v>
      </c>
    </row>
    <row r="2154" spans="11:52" ht="14.4">
      <c r="K2154" t="s">
        <v>3062</v>
      </c>
      <c r="L2154" t="s">
        <v>3054</v>
      </c>
      <c r="M2154" t="s">
        <v>18</v>
      </c>
      <c r="N2154" t="s">
        <v>80</v>
      </c>
      <c r="O2154">
        <v>0.45078470424957567</v>
      </c>
      <c r="P2154">
        <v>0.45557824459510105</v>
      </c>
      <c r="Q2154">
        <v>0.4615984207303731</v>
      </c>
      <c r="R2154">
        <v>0.46136333124880674</v>
      </c>
      <c r="S2154">
        <v>0.46256931486071745</v>
      </c>
      <c r="T2154">
        <v>0.45694637527768905</v>
      </c>
      <c r="U2154">
        <v>0.45414181112070118</v>
      </c>
      <c r="V2154">
        <v>0.44828746817054294</v>
      </c>
      <c r="W2154">
        <v>0.44414410583532382</v>
      </c>
      <c r="X2154">
        <v>0.43744203453526553</v>
      </c>
      <c r="Y2154">
        <v>0.43553604838724558</v>
      </c>
      <c r="Z2154">
        <v>0.44719734226381169</v>
      </c>
      <c r="AA2154">
        <v>0.41875227218499583</v>
      </c>
      <c r="AB2154">
        <v>0.41938346819477645</v>
      </c>
      <c r="AC2154">
        <v>0.44734702312339047</v>
      </c>
      <c r="AD2154">
        <v>0.44198945729457806</v>
      </c>
      <c r="AE2154">
        <v>0.43365352396856399</v>
      </c>
      <c r="AF2154">
        <v>0.42879978501723232</v>
      </c>
      <c r="AG2154">
        <v>0.427866342199901</v>
      </c>
      <c r="AH2154">
        <v>0.42932427303194354</v>
      </c>
      <c r="AI2154">
        <v>0.42897312368537138</v>
      </c>
      <c r="AJ2154">
        <v>0.4291666040789785</v>
      </c>
      <c r="AK2154">
        <v>0.43313141709032998</v>
      </c>
      <c r="AL2154">
        <v>0.4328829037554015</v>
      </c>
      <c r="AM2154">
        <v>0.44303835821999793</v>
      </c>
      <c r="AN2154">
        <v>0.44921010269263861</v>
      </c>
      <c r="AO2154">
        <v>0.42208345298579558</v>
      </c>
      <c r="AP2154">
        <v>0.40680650060094431</v>
      </c>
      <c r="AQ2154">
        <v>0.4161337185848113</v>
      </c>
      <c r="AR2154">
        <v>0.40866436173621978</v>
      </c>
      <c r="AS2154">
        <v>0.42453939261888501</v>
      </c>
      <c r="AT2154">
        <v>0.41832738337493441</v>
      </c>
      <c r="AU2154">
        <v>0.42785657248079145</v>
      </c>
      <c r="AV2154">
        <v>0.42869295936720242</v>
      </c>
      <c r="AW2154">
        <v>0.42719907896830439</v>
      </c>
      <c r="AX2154">
        <v>0.42798278037665183</v>
      </c>
      <c r="AY2154">
        <v>0.42240485461186222</v>
      </c>
      <c r="AZ2154">
        <v>0.43061540354721289</v>
      </c>
    </row>
    <row r="2155" spans="11:52" ht="14.4">
      <c r="K2155" t="s">
        <v>3063</v>
      </c>
      <c r="L2155" t="s">
        <v>3054</v>
      </c>
      <c r="M2155" t="s">
        <v>34</v>
      </c>
      <c r="N2155" t="s">
        <v>80</v>
      </c>
      <c r="O2155">
        <v>0.42106613492368711</v>
      </c>
      <c r="P2155">
        <v>0.43362411842980603</v>
      </c>
      <c r="Q2155">
        <v>0.42950459096252369</v>
      </c>
      <c r="R2155">
        <v>0.4358692156992317</v>
      </c>
      <c r="S2155">
        <v>0.43638406471590202</v>
      </c>
      <c r="T2155">
        <v>0.43687336824997408</v>
      </c>
      <c r="U2155">
        <v>0.43748046785932354</v>
      </c>
      <c r="V2155">
        <v>0.43851942598932786</v>
      </c>
      <c r="W2155">
        <v>0.44288328890112483</v>
      </c>
      <c r="X2155">
        <v>0.44772593001332261</v>
      </c>
      <c r="Y2155">
        <v>0.45154985548914478</v>
      </c>
      <c r="Z2155">
        <v>0.4498677257882272</v>
      </c>
      <c r="AA2155">
        <v>0.44736174697722386</v>
      </c>
      <c r="AB2155">
        <v>0.4459796322288449</v>
      </c>
      <c r="AC2155">
        <v>0.46719805707211337</v>
      </c>
      <c r="AD2155">
        <v>0.45966690009069305</v>
      </c>
      <c r="AE2155">
        <v>0.45909522706110784</v>
      </c>
      <c r="AF2155">
        <v>0.45010783139085953</v>
      </c>
      <c r="AG2155">
        <v>0.45131115565745333</v>
      </c>
      <c r="AH2155">
        <v>0.44878189069143226</v>
      </c>
      <c r="AI2155">
        <v>0.44585612458317758</v>
      </c>
      <c r="AJ2155">
        <v>0.44710542876507153</v>
      </c>
      <c r="AK2155">
        <v>0.45991049746998103</v>
      </c>
      <c r="AL2155">
        <v>0.45458187113752802</v>
      </c>
      <c r="AM2155">
        <v>0.45483796630197926</v>
      </c>
      <c r="AN2155">
        <v>0.44919072852642927</v>
      </c>
      <c r="AO2155">
        <v>0.44664726451012593</v>
      </c>
      <c r="AP2155">
        <v>0.44286130390745992</v>
      </c>
      <c r="AQ2155">
        <v>0.45130740572817335</v>
      </c>
      <c r="AR2155">
        <v>0.44537375098687271</v>
      </c>
      <c r="AS2155">
        <v>0.44927550373190395</v>
      </c>
      <c r="AT2155">
        <v>0.43814942932090584</v>
      </c>
      <c r="AU2155">
        <v>0.44074433296539112</v>
      </c>
      <c r="AV2155">
        <v>0.43506283144448082</v>
      </c>
      <c r="AW2155">
        <v>0.43638208872787498</v>
      </c>
      <c r="AX2155">
        <v>0.429229088460092</v>
      </c>
      <c r="AY2155">
        <v>0.42553999623475192</v>
      </c>
      <c r="AZ2155">
        <v>0.42264637938060062</v>
      </c>
    </row>
    <row r="2156" spans="11:52" ht="14.4">
      <c r="K2156" t="s">
        <v>3064</v>
      </c>
      <c r="L2156" t="s">
        <v>3054</v>
      </c>
      <c r="M2156" t="s">
        <v>19</v>
      </c>
      <c r="N2156" t="s">
        <v>80</v>
      </c>
      <c r="O2156">
        <v>0.2701750126954604</v>
      </c>
      <c r="P2156">
        <v>0.31959521533792878</v>
      </c>
      <c r="Q2156">
        <v>0.30989270090779497</v>
      </c>
      <c r="R2156">
        <v>0.30472260349219765</v>
      </c>
      <c r="S2156">
        <v>0.32375703423331526</v>
      </c>
      <c r="T2156">
        <v>0.30853005543721923</v>
      </c>
      <c r="U2156">
        <v>0.30867750485023476</v>
      </c>
      <c r="V2156">
        <v>0.27888719931829598</v>
      </c>
      <c r="W2156">
        <v>0.26626247825444221</v>
      </c>
      <c r="X2156">
        <v>0.29523967571026505</v>
      </c>
      <c r="Y2156">
        <v>0.2885103219753109</v>
      </c>
      <c r="Z2156">
        <v>0.26362029795689923</v>
      </c>
      <c r="AA2156">
        <v>0.25614721413318625</v>
      </c>
      <c r="AB2156">
        <v>0.27304788122547191</v>
      </c>
      <c r="AC2156">
        <v>0.29173857301286449</v>
      </c>
      <c r="AD2156">
        <v>0.24112942648202343</v>
      </c>
      <c r="AE2156">
        <v>0.24369007395443731</v>
      </c>
      <c r="AF2156">
        <v>0.26680530923527324</v>
      </c>
      <c r="AG2156">
        <v>0.27034276206564606</v>
      </c>
      <c r="AH2156">
        <v>0.25946886597664526</v>
      </c>
      <c r="AI2156">
        <v>0.291900153775008</v>
      </c>
      <c r="AJ2156">
        <v>0.31468797501458601</v>
      </c>
      <c r="AK2156">
        <v>0.31265153665660167</v>
      </c>
      <c r="AL2156">
        <v>0.31813780552722637</v>
      </c>
      <c r="AM2156">
        <v>0.3067186975924322</v>
      </c>
      <c r="AN2156">
        <v>0.29535808574872474</v>
      </c>
      <c r="AO2156">
        <v>0.2966504823609683</v>
      </c>
      <c r="AP2156">
        <v>0.30711472638069814</v>
      </c>
      <c r="AQ2156">
        <v>0.3110525200089832</v>
      </c>
      <c r="AR2156">
        <v>0.32404678793035152</v>
      </c>
      <c r="AS2156">
        <v>0.29739851383572163</v>
      </c>
      <c r="AT2156">
        <v>0.30186136422030896</v>
      </c>
      <c r="AU2156">
        <v>0.29151721388695534</v>
      </c>
      <c r="AV2156">
        <v>0.29946170458870786</v>
      </c>
      <c r="AW2156">
        <v>0.29962031740025108</v>
      </c>
      <c r="AX2156">
        <v>0.28655908208292158</v>
      </c>
      <c r="AY2156">
        <v>0.27483444641752292</v>
      </c>
      <c r="AZ2156">
        <v>0.26599795036028784</v>
      </c>
    </row>
    <row r="2157" spans="11:52" ht="14.4">
      <c r="K2157" t="s">
        <v>3065</v>
      </c>
      <c r="L2157" t="s">
        <v>3054</v>
      </c>
      <c r="M2157" t="s">
        <v>20</v>
      </c>
      <c r="N2157" t="s">
        <v>80</v>
      </c>
      <c r="O2157">
        <v>0.5241172649988437</v>
      </c>
      <c r="P2157">
        <v>0.51824477337261121</v>
      </c>
      <c r="Q2157">
        <v>0.50850548923018712</v>
      </c>
      <c r="R2157">
        <v>0.51334911165084907</v>
      </c>
      <c r="S2157">
        <v>0.51568995949869723</v>
      </c>
      <c r="T2157">
        <v>0.51542714429462833</v>
      </c>
      <c r="U2157">
        <v>0.50899882934501883</v>
      </c>
      <c r="V2157">
        <v>0.50630193347830155</v>
      </c>
      <c r="W2157">
        <v>0.50792718846544638</v>
      </c>
      <c r="X2157">
        <v>0.51820541809102239</v>
      </c>
      <c r="Y2157">
        <v>0.51348887346916527</v>
      </c>
      <c r="Z2157">
        <v>0.5080449616915913</v>
      </c>
      <c r="AA2157">
        <v>0.51110142863252106</v>
      </c>
      <c r="AB2157">
        <v>0.51037299546950232</v>
      </c>
      <c r="AC2157">
        <v>0.52033108536955963</v>
      </c>
      <c r="AD2157">
        <v>0.51785677172535083</v>
      </c>
      <c r="AE2157">
        <v>0.51415563345736803</v>
      </c>
      <c r="AF2157">
        <v>0.50762927011404335</v>
      </c>
      <c r="AG2157">
        <v>0.50347084649183516</v>
      </c>
      <c r="AH2157">
        <v>0.50647459046268284</v>
      </c>
      <c r="AI2157">
        <v>0.5072821358883014</v>
      </c>
      <c r="AJ2157">
        <v>0.501741636931886</v>
      </c>
      <c r="AK2157">
        <v>0.50321415495180399</v>
      </c>
      <c r="AL2157">
        <v>0.49517965348991078</v>
      </c>
      <c r="AM2157">
        <v>0.48762984431500439</v>
      </c>
      <c r="AN2157">
        <v>0.49054632294990713</v>
      </c>
      <c r="AO2157">
        <v>0.49097953524320515</v>
      </c>
      <c r="AP2157">
        <v>0.49368118300475128</v>
      </c>
      <c r="AQ2157">
        <v>0.50372814080871464</v>
      </c>
      <c r="AR2157">
        <v>0.49449126643616881</v>
      </c>
      <c r="AS2157">
        <v>0.49081307021393206</v>
      </c>
      <c r="AT2157">
        <v>0.48562201539465888</v>
      </c>
      <c r="AU2157">
        <v>0.47946124428161829</v>
      </c>
      <c r="AV2157">
        <v>0.46686200587365945</v>
      </c>
      <c r="AW2157">
        <v>0.46691153349990105</v>
      </c>
      <c r="AX2157">
        <v>0.45645805608572354</v>
      </c>
      <c r="AY2157">
        <v>0.45626643789315646</v>
      </c>
      <c r="AZ2157">
        <v>0.45223985994188087</v>
      </c>
    </row>
    <row r="2158" spans="11:52" ht="14.4">
      <c r="K2158" t="s">
        <v>3066</v>
      </c>
      <c r="L2158" t="s">
        <v>3054</v>
      </c>
      <c r="M2158" t="s">
        <v>21</v>
      </c>
      <c r="N2158" t="s">
        <v>80</v>
      </c>
      <c r="O2158">
        <v>0.37150581038353869</v>
      </c>
      <c r="P2158">
        <v>0.3731352317131611</v>
      </c>
      <c r="Q2158">
        <v>0.33993618755089994</v>
      </c>
      <c r="R2158">
        <v>0.33433649982531227</v>
      </c>
      <c r="S2158">
        <v>0.31457881688682104</v>
      </c>
      <c r="T2158">
        <v>0.30381451925956243</v>
      </c>
      <c r="U2158">
        <v>0.299296774026859</v>
      </c>
      <c r="V2158">
        <v>0.2986911833823222</v>
      </c>
      <c r="W2158">
        <v>0.30341808737959997</v>
      </c>
      <c r="X2158">
        <v>0.30459750211640069</v>
      </c>
      <c r="Y2158">
        <v>0.30534045667251786</v>
      </c>
      <c r="Z2158">
        <v>0.3142544920508491</v>
      </c>
      <c r="AA2158">
        <v>0.32369813777519746</v>
      </c>
      <c r="AB2158">
        <v>0.31883437547621074</v>
      </c>
      <c r="AC2158">
        <v>0.31967470719737096</v>
      </c>
      <c r="AD2158">
        <v>0.31617717189848538</v>
      </c>
      <c r="AE2158">
        <v>0.31382096424576367</v>
      </c>
      <c r="AF2158">
        <v>0.3132921926056032</v>
      </c>
      <c r="AG2158">
        <v>0.30355641282920215</v>
      </c>
      <c r="AH2158">
        <v>0.31425141340671797</v>
      </c>
      <c r="AI2158">
        <v>0.32168748757491905</v>
      </c>
      <c r="AJ2158">
        <v>0.34238439699572665</v>
      </c>
      <c r="AK2158">
        <v>0.36177323971735448</v>
      </c>
      <c r="AL2158">
        <v>0.36478775734857816</v>
      </c>
      <c r="AM2158">
        <v>0.35899808212464962</v>
      </c>
      <c r="AN2158">
        <v>0.35516110545872132</v>
      </c>
    </row>
    <row r="2159" spans="11:52" ht="14.4">
      <c r="K2159" t="s">
        <v>3067</v>
      </c>
      <c r="L2159" t="s">
        <v>3054</v>
      </c>
      <c r="M2159" t="s">
        <v>22</v>
      </c>
      <c r="N2159" t="s">
        <v>80</v>
      </c>
      <c r="O2159">
        <v>0.44696679998214944</v>
      </c>
      <c r="P2159">
        <v>0.43845183571495677</v>
      </c>
      <c r="Q2159">
        <v>0.43601314494393345</v>
      </c>
      <c r="R2159">
        <v>0.47715647034392766</v>
      </c>
      <c r="S2159">
        <v>0.47587097535873835</v>
      </c>
      <c r="T2159">
        <v>0.48532003156397246</v>
      </c>
      <c r="U2159">
        <v>0.48323777840596149</v>
      </c>
      <c r="V2159">
        <v>0.48226420010346766</v>
      </c>
      <c r="W2159">
        <v>0.48243235116843958</v>
      </c>
      <c r="X2159">
        <v>0.48290786413924425</v>
      </c>
      <c r="Y2159">
        <v>0.48235644640716968</v>
      </c>
      <c r="Z2159">
        <v>0.47485299076449333</v>
      </c>
      <c r="AA2159">
        <v>0.47461039141239469</v>
      </c>
      <c r="AB2159">
        <v>0.46885279213482944</v>
      </c>
      <c r="AC2159">
        <v>0.4972588669567593</v>
      </c>
      <c r="AD2159">
        <v>0.49201426500602352</v>
      </c>
      <c r="AE2159">
        <v>0.48044065114041817</v>
      </c>
      <c r="AF2159">
        <v>0.48289055874564318</v>
      </c>
      <c r="AG2159">
        <v>0.48006183367134247</v>
      </c>
      <c r="AH2159">
        <v>0.47064026033305995</v>
      </c>
      <c r="AI2159">
        <v>0.45289072515326723</v>
      </c>
      <c r="AJ2159">
        <v>0.44730591374753065</v>
      </c>
      <c r="AK2159">
        <v>0.4515126911059133</v>
      </c>
      <c r="AL2159">
        <v>0.44549833618789753</v>
      </c>
      <c r="AM2159">
        <v>0.44855000035570131</v>
      </c>
      <c r="AN2159">
        <v>0.44745451265536573</v>
      </c>
      <c r="AO2159">
        <v>0.47054901371617058</v>
      </c>
      <c r="AP2159">
        <v>0.46556010394471625</v>
      </c>
      <c r="AQ2159">
        <v>0.4784130227044453</v>
      </c>
      <c r="AR2159">
        <v>0.42114401709806926</v>
      </c>
      <c r="AS2159">
        <v>0.44397501599306943</v>
      </c>
      <c r="AT2159">
        <v>0.41824260991318318</v>
      </c>
      <c r="AU2159">
        <v>0.4282936703095207</v>
      </c>
      <c r="AV2159">
        <v>0.44254616372116962</v>
      </c>
      <c r="AW2159">
        <v>0.44239084118018746</v>
      </c>
      <c r="AX2159">
        <v>0.4303593472992211</v>
      </c>
      <c r="AY2159">
        <v>0.42833748124078314</v>
      </c>
      <c r="AZ2159">
        <v>0.43638807648825351</v>
      </c>
    </row>
    <row r="2160" spans="11:52" ht="14.4">
      <c r="K2160" t="s">
        <v>3068</v>
      </c>
      <c r="L2160" t="s">
        <v>3054</v>
      </c>
      <c r="M2160" t="s">
        <v>90</v>
      </c>
      <c r="N2160" t="s">
        <v>80</v>
      </c>
      <c r="O2160">
        <v>0.51210301907415856</v>
      </c>
      <c r="P2160">
        <v>0.52915807115330482</v>
      </c>
      <c r="Q2160">
        <v>0.53623940419957472</v>
      </c>
      <c r="R2160">
        <v>0.54890348570774339</v>
      </c>
      <c r="S2160">
        <v>0.56150681543221581</v>
      </c>
      <c r="T2160">
        <v>0.57767559232306698</v>
      </c>
      <c r="U2160">
        <v>0.5888832084199277</v>
      </c>
      <c r="V2160">
        <v>0.59549146694299238</v>
      </c>
      <c r="W2160">
        <v>0.6142936461121894</v>
      </c>
      <c r="X2160">
        <v>0.6329958586142721</v>
      </c>
      <c r="Y2160">
        <v>0.62990974303681579</v>
      </c>
      <c r="Z2160">
        <v>0.5771699784684442</v>
      </c>
      <c r="AA2160">
        <v>0.57899732232995393</v>
      </c>
      <c r="AB2160">
        <v>0.58868731050811407</v>
      </c>
      <c r="AC2160">
        <v>0.58210841715426997</v>
      </c>
      <c r="AD2160">
        <v>0.58896395304649551</v>
      </c>
      <c r="AE2160">
        <v>0.58526386342492864</v>
      </c>
      <c r="AF2160">
        <v>0.57688426842693707</v>
      </c>
      <c r="AG2160">
        <v>0.58068128482671</v>
      </c>
      <c r="AH2160">
        <v>0.55339236124371316</v>
      </c>
      <c r="AI2160">
        <v>0.63543667026478701</v>
      </c>
      <c r="AJ2160">
        <v>0.65837829317837426</v>
      </c>
      <c r="AK2160">
        <v>0.67811870803880681</v>
      </c>
      <c r="AL2160">
        <v>0.67484730810745908</v>
      </c>
      <c r="AM2160">
        <v>0.6751626418270481</v>
      </c>
      <c r="AN2160">
        <v>0.62872757818571323</v>
      </c>
      <c r="AO2160">
        <v>0.63048848202398</v>
      </c>
      <c r="AP2160">
        <v>0.61962966895986127</v>
      </c>
      <c r="AQ2160">
        <v>0.62945511688806632</v>
      </c>
      <c r="AR2160">
        <v>0.62775135559425432</v>
      </c>
      <c r="AS2160">
        <v>0.63487980796104648</v>
      </c>
      <c r="AT2160">
        <v>0.62616105084945528</v>
      </c>
      <c r="AU2160">
        <v>0.64956380376016265</v>
      </c>
      <c r="AV2160">
        <v>0.65849606657427784</v>
      </c>
      <c r="AW2160">
        <v>0.66683855769681399</v>
      </c>
      <c r="AX2160">
        <v>0.67819011125022488</v>
      </c>
      <c r="AY2160">
        <v>0.70341938273131355</v>
      </c>
      <c r="AZ2160">
        <v>0.71385417131150986</v>
      </c>
    </row>
    <row r="2161" spans="11:52" ht="14.4">
      <c r="K2161" t="s">
        <v>3069</v>
      </c>
      <c r="L2161" t="s">
        <v>3054</v>
      </c>
      <c r="M2161" t="s">
        <v>23</v>
      </c>
      <c r="N2161" t="s">
        <v>80</v>
      </c>
      <c r="O2161">
        <v>0.60548947006760134</v>
      </c>
      <c r="P2161">
        <v>0.56960463890011004</v>
      </c>
      <c r="Q2161">
        <v>0.54893366828674461</v>
      </c>
      <c r="R2161">
        <v>0.55541625805938544</v>
      </c>
      <c r="S2161">
        <v>0.57853168656029286</v>
      </c>
      <c r="T2161">
        <v>0.59725123533208591</v>
      </c>
      <c r="U2161">
        <v>0.61904080750209889</v>
      </c>
      <c r="V2161">
        <v>0.61655394556816834</v>
      </c>
      <c r="W2161">
        <v>0.61955742919936629</v>
      </c>
      <c r="X2161">
        <v>0.64199022048928334</v>
      </c>
      <c r="Y2161">
        <v>0.65393560763611092</v>
      </c>
      <c r="Z2161">
        <v>0.64569880116471823</v>
      </c>
      <c r="AA2161">
        <v>0.64030833070980375</v>
      </c>
      <c r="AB2161">
        <v>0.61819780223779441</v>
      </c>
      <c r="AC2161">
        <v>0.66298808010571919</v>
      </c>
      <c r="AD2161">
        <v>0.66153091103550477</v>
      </c>
      <c r="AE2161">
        <v>0.67301282092820003</v>
      </c>
      <c r="AF2161">
        <v>0.67607835197471378</v>
      </c>
      <c r="AG2161">
        <v>0.65828385382948862</v>
      </c>
      <c r="AH2161">
        <v>0.66450993602725628</v>
      </c>
      <c r="AI2161">
        <v>0.66804530514831928</v>
      </c>
      <c r="AJ2161">
        <v>0.6646764475332273</v>
      </c>
      <c r="AK2161">
        <v>0.65103687458725978</v>
      </c>
      <c r="AL2161">
        <v>0.6644891405350245</v>
      </c>
      <c r="AM2161">
        <v>0.65483057241064313</v>
      </c>
      <c r="AN2161">
        <v>0.62842375800628947</v>
      </c>
      <c r="AO2161">
        <v>0.62610445652178459</v>
      </c>
      <c r="AP2161">
        <v>0.63928911223596718</v>
      </c>
      <c r="AQ2161">
        <v>0.65011830464440878</v>
      </c>
      <c r="AR2161">
        <v>0.59360781913906702</v>
      </c>
      <c r="AS2161">
        <v>0.59958417712467271</v>
      </c>
      <c r="AT2161">
        <v>0.63894942341483352</v>
      </c>
      <c r="AU2161">
        <v>0.6251231283606894</v>
      </c>
      <c r="AV2161">
        <v>0.59228254143794923</v>
      </c>
      <c r="AW2161">
        <v>0.58361872265417303</v>
      </c>
      <c r="AX2161">
        <v>0.57722740738983824</v>
      </c>
      <c r="AY2161">
        <v>0.56732210208917433</v>
      </c>
      <c r="AZ2161">
        <v>0.5883089337740155</v>
      </c>
    </row>
    <row r="2162" spans="11:52" ht="14.4">
      <c r="K2162" t="s">
        <v>3070</v>
      </c>
      <c r="L2162" t="s">
        <v>3054</v>
      </c>
      <c r="M2162" t="s">
        <v>24</v>
      </c>
      <c r="N2162" t="s">
        <v>80</v>
      </c>
      <c r="O2162">
        <v>0.43911196470151298</v>
      </c>
      <c r="P2162">
        <v>0.42671356699492446</v>
      </c>
      <c r="Q2162">
        <v>0.4186650606876603</v>
      </c>
      <c r="R2162">
        <v>0.41148821033118282</v>
      </c>
      <c r="S2162">
        <v>0.40766449527918225</v>
      </c>
      <c r="T2162">
        <v>0.38399180210603934</v>
      </c>
      <c r="U2162">
        <v>0.38637215434933847</v>
      </c>
      <c r="V2162">
        <v>0.37912983425609287</v>
      </c>
      <c r="W2162">
        <v>0.37920337715155233</v>
      </c>
      <c r="X2162">
        <v>0.35287709909330411</v>
      </c>
      <c r="Y2162">
        <v>0.34609055155531326</v>
      </c>
      <c r="Z2162">
        <v>0.32366553173068541</v>
      </c>
      <c r="AA2162">
        <v>0.32189089803570475</v>
      </c>
      <c r="AB2162">
        <v>0.29475093738548752</v>
      </c>
      <c r="AC2162">
        <v>0.31253247914434845</v>
      </c>
      <c r="AD2162">
        <v>0.30417891352824478</v>
      </c>
      <c r="AE2162">
        <v>0.30324849055275055</v>
      </c>
      <c r="AF2162">
        <v>0.26033820650300366</v>
      </c>
      <c r="AG2162">
        <v>0.25987099339209058</v>
      </c>
      <c r="AH2162">
        <v>0.27170883985276417</v>
      </c>
      <c r="AI2162">
        <v>0.27145351447518579</v>
      </c>
      <c r="AJ2162">
        <v>0.27021966830446636</v>
      </c>
      <c r="AK2162">
        <v>0.27638564065789889</v>
      </c>
      <c r="AL2162">
        <v>0.29753918564972687</v>
      </c>
      <c r="AM2162">
        <v>0.29840683229171977</v>
      </c>
      <c r="AN2162">
        <v>0.30798506343477816</v>
      </c>
      <c r="AO2162">
        <v>0.28501119615873843</v>
      </c>
      <c r="AP2162">
        <v>0.28341548981734893</v>
      </c>
      <c r="AQ2162">
        <v>0.28407200525411719</v>
      </c>
      <c r="AR2162">
        <v>0.30709684429754919</v>
      </c>
      <c r="AS2162">
        <v>0.30786857433074816</v>
      </c>
      <c r="AT2162">
        <v>0.30454657406724867</v>
      </c>
      <c r="AU2162">
        <v>0.28678420137817651</v>
      </c>
      <c r="AV2162">
        <v>0.31277544672285967</v>
      </c>
      <c r="AW2162">
        <v>0.30798465066286757</v>
      </c>
      <c r="AX2162">
        <v>0.307027008329466</v>
      </c>
      <c r="AY2162">
        <v>0.294115341411123</v>
      </c>
      <c r="AZ2162">
        <v>0.28979276230597878</v>
      </c>
    </row>
    <row r="2163" spans="11:52" ht="14.4">
      <c r="K2163" t="s">
        <v>3071</v>
      </c>
      <c r="L2163" t="s">
        <v>3054</v>
      </c>
      <c r="M2163" t="s">
        <v>1386</v>
      </c>
      <c r="N2163" t="s">
        <v>80</v>
      </c>
      <c r="O2163" t="s">
        <v>6079</v>
      </c>
      <c r="P2163" t="s">
        <v>6079</v>
      </c>
      <c r="Q2163" t="s">
        <v>6079</v>
      </c>
      <c r="R2163" t="s">
        <v>6079</v>
      </c>
      <c r="S2163" t="s">
        <v>6079</v>
      </c>
      <c r="T2163" t="s">
        <v>6079</v>
      </c>
      <c r="U2163" t="s">
        <v>6079</v>
      </c>
      <c r="V2163" t="s">
        <v>6079</v>
      </c>
      <c r="W2163" t="s">
        <v>6079</v>
      </c>
      <c r="X2163" t="s">
        <v>6079</v>
      </c>
      <c r="Y2163" t="s">
        <v>6079</v>
      </c>
      <c r="Z2163" t="s">
        <v>6079</v>
      </c>
      <c r="AA2163" t="s">
        <v>6079</v>
      </c>
      <c r="AB2163">
        <v>0.40890088316721857</v>
      </c>
      <c r="AC2163">
        <v>0.33031485089895224</v>
      </c>
      <c r="AD2163">
        <v>0.35752338452034799</v>
      </c>
      <c r="AE2163">
        <v>0.37207840771012329</v>
      </c>
      <c r="AF2163">
        <v>0.28718337074110539</v>
      </c>
      <c r="AG2163">
        <v>0.29221782730344992</v>
      </c>
      <c r="AH2163">
        <v>0.30768096180078469</v>
      </c>
      <c r="AI2163">
        <v>0.27786111102354361</v>
      </c>
      <c r="AJ2163">
        <v>0.2759198232123517</v>
      </c>
      <c r="AK2163">
        <v>0.30262644515972514</v>
      </c>
      <c r="AL2163">
        <v>0.29282189653319074</v>
      </c>
      <c r="AM2163">
        <v>0.29600627402652852</v>
      </c>
      <c r="AN2163">
        <v>0.30421958388955073</v>
      </c>
      <c r="AO2163">
        <v>0.29900718620432176</v>
      </c>
      <c r="AP2163">
        <v>0.25787544156126718</v>
      </c>
      <c r="AQ2163">
        <v>0.26396955780339881</v>
      </c>
      <c r="AR2163">
        <v>0.25600832738442675</v>
      </c>
      <c r="AS2163">
        <v>0.26085949686875159</v>
      </c>
      <c r="AT2163">
        <v>0.24593835969429584</v>
      </c>
      <c r="AU2163">
        <v>0.25157856893071645</v>
      </c>
      <c r="AV2163">
        <v>0.22399647274847151</v>
      </c>
      <c r="AW2163">
        <v>0.20438716095151951</v>
      </c>
      <c r="AX2163">
        <v>0.19303477512087777</v>
      </c>
      <c r="AY2163">
        <v>0.20640236029665973</v>
      </c>
      <c r="AZ2163">
        <v>0.21525474005746467</v>
      </c>
    </row>
    <row r="2164" spans="11:52" ht="14.4">
      <c r="K2164" t="s">
        <v>3072</v>
      </c>
      <c r="L2164" t="s">
        <v>3054</v>
      </c>
      <c r="M2164" t="s">
        <v>25</v>
      </c>
      <c r="N2164" t="s">
        <v>80</v>
      </c>
      <c r="O2164">
        <v>0.43603653518157853</v>
      </c>
      <c r="P2164">
        <v>0.45238669487143174</v>
      </c>
      <c r="Q2164">
        <v>0.45031379151348128</v>
      </c>
      <c r="R2164">
        <v>0.45246424498499083</v>
      </c>
      <c r="S2164">
        <v>0.45130878299970206</v>
      </c>
      <c r="T2164">
        <v>0.45476758243852289</v>
      </c>
      <c r="U2164">
        <v>0.45776203027437118</v>
      </c>
      <c r="V2164">
        <v>0.46362816882446767</v>
      </c>
      <c r="W2164">
        <v>0.471719317658991</v>
      </c>
      <c r="X2164">
        <v>0.48948377355612682</v>
      </c>
      <c r="Y2164">
        <v>0.50563582471513191</v>
      </c>
      <c r="Z2164">
        <v>0.49878017298561944</v>
      </c>
      <c r="AA2164">
        <v>0.50080294458357111</v>
      </c>
      <c r="AB2164">
        <v>0.50577312257002494</v>
      </c>
      <c r="AC2164">
        <v>0.55510672758870827</v>
      </c>
      <c r="AD2164">
        <v>0.54509728959477233</v>
      </c>
      <c r="AE2164">
        <v>0.54494368823935369</v>
      </c>
      <c r="AF2164">
        <v>0.53358551589528336</v>
      </c>
      <c r="AG2164">
        <v>0.53315849629837997</v>
      </c>
      <c r="AH2164">
        <v>0.52963510750362996</v>
      </c>
      <c r="AI2164">
        <v>0.52841357540571043</v>
      </c>
      <c r="AJ2164">
        <v>0.53770268879223171</v>
      </c>
      <c r="AK2164">
        <v>0.53785874998391647</v>
      </c>
      <c r="AL2164">
        <v>0.52713335721325383</v>
      </c>
      <c r="AM2164">
        <v>0.53807245905701029</v>
      </c>
      <c r="AN2164">
        <v>0.53464145169642041</v>
      </c>
      <c r="AO2164">
        <v>0.53278614103738997</v>
      </c>
      <c r="AP2164">
        <v>0.53549043706958022</v>
      </c>
      <c r="AQ2164">
        <v>0.53873415756816012</v>
      </c>
      <c r="AR2164">
        <v>0.55059283263623426</v>
      </c>
      <c r="AS2164">
        <v>0.55133445399767089</v>
      </c>
      <c r="AT2164">
        <v>0.5270755201146482</v>
      </c>
      <c r="AU2164">
        <v>0.53910072797372788</v>
      </c>
      <c r="AV2164">
        <v>0.53254904362346678</v>
      </c>
      <c r="AW2164">
        <v>0.54420989931649111</v>
      </c>
      <c r="AX2164">
        <v>0.54077469435919256</v>
      </c>
      <c r="AY2164">
        <v>0.5432714108389084</v>
      </c>
      <c r="AZ2164">
        <v>0.53719622334673089</v>
      </c>
    </row>
    <row r="2165" spans="11:52" ht="14.4">
      <c r="K2165" t="s">
        <v>5693</v>
      </c>
      <c r="L2165" t="s">
        <v>3054</v>
      </c>
      <c r="M2165" t="s">
        <v>5610</v>
      </c>
      <c r="N2165" t="s">
        <v>80</v>
      </c>
      <c r="AO2165">
        <v>0.27278906744846509</v>
      </c>
      <c r="AP2165" t="s">
        <v>6079</v>
      </c>
      <c r="AQ2165" t="s">
        <v>6079</v>
      </c>
      <c r="AR2165" t="s">
        <v>6079</v>
      </c>
      <c r="AS2165" t="s">
        <v>6079</v>
      </c>
      <c r="AT2165">
        <v>0.31425724337962724</v>
      </c>
      <c r="AU2165">
        <v>0.3572061823564362</v>
      </c>
      <c r="AV2165">
        <v>0.34295744814657436</v>
      </c>
      <c r="AW2165">
        <v>0.38749332742557729</v>
      </c>
      <c r="AX2165">
        <v>0.38369263211484433</v>
      </c>
      <c r="AY2165">
        <v>0.35594768380556074</v>
      </c>
      <c r="AZ2165">
        <v>0.3835479378669428</v>
      </c>
    </row>
    <row r="2166" spans="11:52" ht="14.4">
      <c r="K2166" t="s">
        <v>3073</v>
      </c>
      <c r="L2166" t="s">
        <v>3054</v>
      </c>
      <c r="M2166" t="s">
        <v>98</v>
      </c>
      <c r="N2166" t="s">
        <v>80</v>
      </c>
      <c r="O2166">
        <v>0.32080277053975276</v>
      </c>
      <c r="P2166">
        <v>0.31002732098725372</v>
      </c>
      <c r="Q2166">
        <v>0.30884007463176671</v>
      </c>
      <c r="R2166">
        <v>0.31014572570479437</v>
      </c>
      <c r="S2166">
        <v>0.31461181898142759</v>
      </c>
      <c r="T2166">
        <v>0.31669413586547895</v>
      </c>
      <c r="U2166">
        <v>0.32814633060516035</v>
      </c>
      <c r="V2166">
        <v>0.32854322605803915</v>
      </c>
      <c r="W2166">
        <v>0.33256526421866295</v>
      </c>
      <c r="X2166">
        <v>0.30434086370104935</v>
      </c>
      <c r="Y2166">
        <v>0.30961098184623426</v>
      </c>
      <c r="Z2166">
        <v>0.30884020965840964</v>
      </c>
      <c r="AA2166">
        <v>0.30188164376230164</v>
      </c>
      <c r="AB2166">
        <v>0.29221596129716415</v>
      </c>
      <c r="AC2166">
        <v>0.2613902971239192</v>
      </c>
      <c r="AD2166">
        <v>0.26015097112450947</v>
      </c>
      <c r="AE2166">
        <v>0.26459703794896133</v>
      </c>
      <c r="AF2166">
        <v>0.26241694827760087</v>
      </c>
      <c r="AG2166">
        <v>0.33391174859857364</v>
      </c>
      <c r="AH2166">
        <v>0.33400630565849881</v>
      </c>
      <c r="AI2166">
        <v>0.3293218926915028</v>
      </c>
      <c r="AJ2166">
        <v>0.31574798887708638</v>
      </c>
      <c r="AK2166">
        <v>0.3211537992692976</v>
      </c>
      <c r="AL2166">
        <v>0.31488751578875501</v>
      </c>
      <c r="AM2166">
        <v>0.31982298717881441</v>
      </c>
      <c r="AN2166">
        <v>0.29634454868362115</v>
      </c>
      <c r="AO2166">
        <v>0.27483828222956797</v>
      </c>
      <c r="AP2166">
        <v>0.26847553132847429</v>
      </c>
      <c r="AQ2166">
        <v>0.28180447428719801</v>
      </c>
      <c r="AR2166">
        <v>0.29836110714504255</v>
      </c>
      <c r="AS2166">
        <v>0.22761911194895948</v>
      </c>
      <c r="AT2166">
        <v>0.23485191558735621</v>
      </c>
      <c r="AU2166">
        <v>0.25556421099488091</v>
      </c>
      <c r="AV2166">
        <v>0.37452324627045819</v>
      </c>
      <c r="AW2166">
        <v>0.38232974543967518</v>
      </c>
      <c r="AX2166">
        <v>0.40381237104182238</v>
      </c>
      <c r="AY2166">
        <v>0.41646828797602953</v>
      </c>
      <c r="AZ2166">
        <v>0.42228056841474926</v>
      </c>
    </row>
    <row r="2167" spans="11:52" ht="14.4">
      <c r="K2167" t="s">
        <v>3074</v>
      </c>
      <c r="L2167" t="s">
        <v>3054</v>
      </c>
      <c r="M2167" t="s">
        <v>94</v>
      </c>
      <c r="N2167" t="s">
        <v>80</v>
      </c>
      <c r="O2167">
        <v>0.3091782564345063</v>
      </c>
      <c r="P2167">
        <v>0.35334935367101911</v>
      </c>
      <c r="Q2167">
        <v>0.33113969735820742</v>
      </c>
      <c r="R2167">
        <v>0.39796058148199082</v>
      </c>
      <c r="S2167">
        <v>0.41237617131888255</v>
      </c>
      <c r="T2167">
        <v>0.45341488702091853</v>
      </c>
      <c r="U2167">
        <v>0.41133098267446655</v>
      </c>
      <c r="V2167">
        <v>0.41844153816019553</v>
      </c>
      <c r="W2167">
        <v>0.38844307037069659</v>
      </c>
      <c r="X2167">
        <v>0.40724294127287441</v>
      </c>
      <c r="Y2167">
        <v>0.40912969797373722</v>
      </c>
      <c r="Z2167">
        <v>0.39523004971093523</v>
      </c>
      <c r="AA2167">
        <v>0.40354218369318345</v>
      </c>
      <c r="AB2167">
        <v>0.43914908097357758</v>
      </c>
      <c r="AC2167">
        <v>0.45175298438198302</v>
      </c>
      <c r="AD2167">
        <v>0.42555908989635738</v>
      </c>
      <c r="AE2167">
        <v>0.40572469064847089</v>
      </c>
      <c r="AF2167">
        <v>0.37374224743218426</v>
      </c>
      <c r="AG2167">
        <v>0.34975238437353257</v>
      </c>
      <c r="AH2167">
        <v>0.35187492147808108</v>
      </c>
      <c r="AI2167">
        <v>0.3631046994262867</v>
      </c>
      <c r="AJ2167">
        <v>0.40690556985148157</v>
      </c>
      <c r="AK2167">
        <v>0.39761124843727841</v>
      </c>
      <c r="AL2167">
        <v>0.38634218112837487</v>
      </c>
      <c r="AM2167">
        <v>0.33079066467044765</v>
      </c>
      <c r="AN2167">
        <v>0.3177069342209875</v>
      </c>
      <c r="AO2167">
        <v>0.33726900256906361</v>
      </c>
      <c r="AP2167">
        <v>0.36695885553477792</v>
      </c>
      <c r="AQ2167">
        <v>0.39599936839719441</v>
      </c>
      <c r="AR2167">
        <v>0.40193067975955982</v>
      </c>
      <c r="AS2167">
        <v>0.39238547242344041</v>
      </c>
      <c r="AT2167">
        <v>0.38521818929265533</v>
      </c>
      <c r="AU2167">
        <v>0.41371950851676847</v>
      </c>
      <c r="AV2167">
        <v>0.40355595471665517</v>
      </c>
      <c r="AW2167">
        <v>0.42447213182329202</v>
      </c>
      <c r="AX2167">
        <v>0.4056766711622467</v>
      </c>
      <c r="AY2167">
        <v>0.41242518318609833</v>
      </c>
      <c r="AZ2167">
        <v>0.37575362711708626</v>
      </c>
    </row>
    <row r="2168" spans="11:52" ht="14.4">
      <c r="K2168" t="s">
        <v>3075</v>
      </c>
      <c r="L2168" t="s">
        <v>3054</v>
      </c>
      <c r="M2168" t="s">
        <v>99</v>
      </c>
      <c r="N2168" t="s">
        <v>80</v>
      </c>
      <c r="O2168">
        <v>0.3869765910386061</v>
      </c>
      <c r="P2168">
        <v>0.37643112079969554</v>
      </c>
      <c r="Q2168">
        <v>0.34283408289033374</v>
      </c>
      <c r="R2168">
        <v>0.31811635140676431</v>
      </c>
      <c r="S2168">
        <v>0.32853673391361238</v>
      </c>
      <c r="T2168">
        <v>0.30874947115239798</v>
      </c>
      <c r="U2168">
        <v>0.29325154415314703</v>
      </c>
      <c r="V2168">
        <v>0.28654442473627478</v>
      </c>
      <c r="W2168">
        <v>0.27656010098427902</v>
      </c>
      <c r="X2168">
        <v>0.285957037730251</v>
      </c>
      <c r="Y2168">
        <v>0.30140271838295163</v>
      </c>
      <c r="Z2168">
        <v>0.29095725028695513</v>
      </c>
      <c r="AA2168">
        <v>0.29498586411351208</v>
      </c>
      <c r="AB2168">
        <v>0.32445971892776132</v>
      </c>
      <c r="AC2168">
        <v>0.36049528864774638</v>
      </c>
      <c r="AD2168">
        <v>0.33918176293234953</v>
      </c>
      <c r="AE2168">
        <v>0.35898079035956959</v>
      </c>
      <c r="AF2168">
        <v>0.35842102063464226</v>
      </c>
      <c r="AG2168">
        <v>0.3610738271059305</v>
      </c>
      <c r="AH2168">
        <v>0.32596161001032103</v>
      </c>
      <c r="AI2168">
        <v>0.3286300427818033</v>
      </c>
      <c r="AJ2168">
        <v>0.35081693131846181</v>
      </c>
      <c r="AK2168">
        <v>0.39249897524434929</v>
      </c>
      <c r="AL2168">
        <v>0.36934871198591585</v>
      </c>
      <c r="AM2168">
        <v>0.37422409662038758</v>
      </c>
      <c r="AN2168">
        <v>0.35174971349728967</v>
      </c>
      <c r="AO2168">
        <v>0.29160644675392633</v>
      </c>
      <c r="AP2168">
        <v>0.30871211351422267</v>
      </c>
      <c r="AQ2168">
        <v>0.29020731567014812</v>
      </c>
      <c r="AR2168">
        <v>0.27502823058864995</v>
      </c>
      <c r="AS2168">
        <v>0.27584881248822729</v>
      </c>
      <c r="AT2168">
        <v>0.29907608994591378</v>
      </c>
      <c r="AU2168">
        <v>0.32114934236242604</v>
      </c>
      <c r="AV2168">
        <v>0.3465778890304187</v>
      </c>
      <c r="AW2168">
        <v>0.34828932396646206</v>
      </c>
      <c r="AX2168">
        <v>0.36797462506377848</v>
      </c>
      <c r="AY2168">
        <v>0.37357329674248874</v>
      </c>
      <c r="AZ2168">
        <v>0.40487948245547117</v>
      </c>
    </row>
    <row r="2169" spans="11:52" ht="14.4">
      <c r="K2169" t="s">
        <v>3076</v>
      </c>
      <c r="L2169" t="s">
        <v>3054</v>
      </c>
      <c r="M2169" t="s">
        <v>26</v>
      </c>
      <c r="N2169" t="s">
        <v>80</v>
      </c>
      <c r="O2169" t="s">
        <v>6079</v>
      </c>
      <c r="P2169" t="s">
        <v>6079</v>
      </c>
      <c r="Q2169" t="s">
        <v>6079</v>
      </c>
      <c r="R2169" t="s">
        <v>6079</v>
      </c>
      <c r="S2169" t="s">
        <v>6079</v>
      </c>
      <c r="T2169">
        <v>0.35365975740851641</v>
      </c>
      <c r="U2169">
        <v>0.39473183681566526</v>
      </c>
      <c r="V2169">
        <v>0.39737479365596129</v>
      </c>
      <c r="W2169">
        <v>0.3595794601568747</v>
      </c>
      <c r="X2169">
        <v>0.36329063620958374</v>
      </c>
      <c r="Y2169">
        <v>0.34825706381344118</v>
      </c>
      <c r="Z2169">
        <v>0.36321407298575903</v>
      </c>
      <c r="AA2169">
        <v>0.3710517113942971</v>
      </c>
      <c r="AB2169">
        <v>0.35725824844633408</v>
      </c>
      <c r="AC2169">
        <v>0.30384345355056208</v>
      </c>
      <c r="AD2169">
        <v>0.29224022485532208</v>
      </c>
      <c r="AE2169">
        <v>0.28793226296968477</v>
      </c>
      <c r="AF2169">
        <v>0.27730827337323422</v>
      </c>
      <c r="AG2169">
        <v>0.24587497152014984</v>
      </c>
      <c r="AH2169">
        <v>0.2571699016630089</v>
      </c>
      <c r="AI2169">
        <v>0.25949183473730197</v>
      </c>
      <c r="AJ2169">
        <v>0.25775764631304526</v>
      </c>
      <c r="AK2169">
        <v>0.25880451438650526</v>
      </c>
      <c r="AL2169">
        <v>0.30394787794551309</v>
      </c>
      <c r="AM2169">
        <v>0.27995510627107323</v>
      </c>
      <c r="AN2169">
        <v>0.32955791875703638</v>
      </c>
      <c r="AO2169">
        <v>0.31896247095161645</v>
      </c>
      <c r="AP2169">
        <v>0.29989241850769854</v>
      </c>
      <c r="AQ2169">
        <v>0.29280484263335338</v>
      </c>
      <c r="AR2169">
        <v>0.30914095677186115</v>
      </c>
      <c r="AS2169">
        <v>0.30896721474767758</v>
      </c>
      <c r="AT2169">
        <v>0.35442882092500327</v>
      </c>
      <c r="AU2169">
        <v>0.40790067708965766</v>
      </c>
      <c r="AV2169">
        <v>0.3421233732982138</v>
      </c>
      <c r="AW2169">
        <v>0.32162528412702346</v>
      </c>
      <c r="AX2169">
        <v>0.31292112142552841</v>
      </c>
      <c r="AY2169">
        <v>0.34829103231803749</v>
      </c>
      <c r="AZ2169">
        <v>0.27923408259173604</v>
      </c>
    </row>
    <row r="2170" spans="11:52" ht="14.4">
      <c r="K2170" t="s">
        <v>3077</v>
      </c>
      <c r="L2170" t="s">
        <v>3054</v>
      </c>
      <c r="M2170" t="s">
        <v>27</v>
      </c>
      <c r="N2170" t="s">
        <v>80</v>
      </c>
      <c r="O2170">
        <v>0.29755444209434423</v>
      </c>
      <c r="P2170">
        <v>0.37720753793249062</v>
      </c>
      <c r="Q2170">
        <v>0.36304384508133974</v>
      </c>
      <c r="R2170">
        <v>0.37344105091293062</v>
      </c>
      <c r="S2170">
        <v>0.38725331456173401</v>
      </c>
      <c r="T2170">
        <v>0.37471532399307456</v>
      </c>
      <c r="U2170">
        <v>0.37507001558547953</v>
      </c>
      <c r="V2170">
        <v>0.3639772694317599</v>
      </c>
      <c r="W2170">
        <v>0.35902710999958054</v>
      </c>
      <c r="X2170">
        <v>0.35159282694247662</v>
      </c>
      <c r="Y2170">
        <v>0.3473679708583578</v>
      </c>
      <c r="Z2170">
        <v>0.33037247949508691</v>
      </c>
      <c r="AA2170">
        <v>0.32060306874826827</v>
      </c>
      <c r="AB2170">
        <v>0.28776336627264448</v>
      </c>
      <c r="AC2170">
        <v>0.27227381444035792</v>
      </c>
      <c r="AD2170">
        <v>0.27002746177270709</v>
      </c>
      <c r="AE2170">
        <v>0.26628439461316949</v>
      </c>
      <c r="AF2170">
        <v>0.25821960098187685</v>
      </c>
      <c r="AG2170">
        <v>0.25703437144036934</v>
      </c>
      <c r="AH2170">
        <v>0.24254119630343715</v>
      </c>
      <c r="AI2170">
        <v>0.24216619187541696</v>
      </c>
      <c r="AJ2170">
        <v>0.25468975743289113</v>
      </c>
      <c r="AK2170">
        <v>0.25684151506906366</v>
      </c>
      <c r="AL2170">
        <v>0.27870220544660518</v>
      </c>
      <c r="AM2170">
        <v>0.27351227679548712</v>
      </c>
      <c r="AN2170">
        <v>0.27084729664519297</v>
      </c>
      <c r="AO2170">
        <v>0.26683987193415554</v>
      </c>
      <c r="AP2170">
        <v>0.26409738855338966</v>
      </c>
      <c r="AQ2170">
        <v>0.27457938843316038</v>
      </c>
      <c r="AR2170">
        <v>0.28715883394869068</v>
      </c>
      <c r="AS2170">
        <v>0.28874430755193858</v>
      </c>
      <c r="AT2170">
        <v>0.28297800544172874</v>
      </c>
      <c r="AU2170">
        <v>0.27301897293735072</v>
      </c>
      <c r="AV2170">
        <v>0.26556778863520564</v>
      </c>
      <c r="AW2170">
        <v>0.2590303035784442</v>
      </c>
      <c r="AX2170">
        <v>0.25887963139368314</v>
      </c>
      <c r="AY2170">
        <v>0.24773301503871792</v>
      </c>
      <c r="AZ2170">
        <v>0.26190243350367637</v>
      </c>
    </row>
    <row r="2171" spans="11:52" ht="14.4">
      <c r="K2171" t="s">
        <v>3078</v>
      </c>
      <c r="L2171" t="s">
        <v>3054</v>
      </c>
      <c r="M2171" t="s">
        <v>28</v>
      </c>
      <c r="N2171" t="s">
        <v>80</v>
      </c>
      <c r="P2171">
        <v>0.33191838668366103</v>
      </c>
      <c r="Q2171">
        <v>0.39032289708554568</v>
      </c>
      <c r="R2171">
        <v>0.39189736731099006</v>
      </c>
      <c r="S2171">
        <v>0.42671665831236383</v>
      </c>
      <c r="T2171">
        <v>0.37097245106897397</v>
      </c>
      <c r="U2171">
        <v>0.37484510006566352</v>
      </c>
      <c r="V2171">
        <v>0.3158838206923531</v>
      </c>
      <c r="W2171">
        <v>0.30430585221960482</v>
      </c>
      <c r="X2171">
        <v>0.2819839850863598</v>
      </c>
      <c r="Y2171">
        <v>0.29561692701005821</v>
      </c>
      <c r="Z2171">
        <v>0.27440114871002713</v>
      </c>
      <c r="AA2171">
        <v>0.32516440779885064</v>
      </c>
      <c r="AB2171">
        <v>0.32774492557575652</v>
      </c>
      <c r="AC2171">
        <v>0.40488545863437259</v>
      </c>
      <c r="AD2171">
        <v>0.25493830460711808</v>
      </c>
      <c r="AE2171">
        <v>0.25817661106078033</v>
      </c>
      <c r="AF2171">
        <v>0.28367352003287638</v>
      </c>
      <c r="AG2171">
        <v>0.29429058174949146</v>
      </c>
      <c r="AH2171">
        <v>0.30174003577764935</v>
      </c>
      <c r="AI2171">
        <v>0.30243828768319203</v>
      </c>
      <c r="AJ2171">
        <v>0.34780270454861067</v>
      </c>
      <c r="AK2171">
        <v>0.32097243065816528</v>
      </c>
      <c r="AL2171">
        <v>0.35933478671578506</v>
      </c>
      <c r="AM2171">
        <v>0.36546280165889922</v>
      </c>
      <c r="AN2171">
        <v>0.36896631748272718</v>
      </c>
      <c r="AO2171">
        <v>0.35675208380063078</v>
      </c>
      <c r="AP2171" t="s">
        <v>6079</v>
      </c>
      <c r="AQ2171" t="s">
        <v>6079</v>
      </c>
      <c r="AR2171" t="s">
        <v>6079</v>
      </c>
      <c r="AS2171" t="s">
        <v>6079</v>
      </c>
      <c r="AT2171">
        <v>0.25736095401163783</v>
      </c>
      <c r="AU2171">
        <v>0.24349518129581391</v>
      </c>
      <c r="AV2171">
        <v>0.24818727200591667</v>
      </c>
      <c r="AW2171">
        <v>0.26059592344762161</v>
      </c>
      <c r="AX2171">
        <v>0.25300037068449194</v>
      </c>
      <c r="AY2171">
        <v>0.26378669366049695</v>
      </c>
      <c r="AZ2171">
        <v>0.23222558690522915</v>
      </c>
    </row>
    <row r="2172" spans="11:52" ht="14.4">
      <c r="K2172" t="s">
        <v>3079</v>
      </c>
      <c r="L2172" t="s">
        <v>3054</v>
      </c>
      <c r="M2172" t="s">
        <v>29</v>
      </c>
      <c r="N2172" t="s">
        <v>80</v>
      </c>
      <c r="O2172">
        <v>0.56228234246026132</v>
      </c>
      <c r="P2172">
        <v>0.59524690811488246</v>
      </c>
      <c r="Q2172">
        <v>0.59011164888423318</v>
      </c>
      <c r="R2172">
        <v>0.59448120803736437</v>
      </c>
      <c r="S2172">
        <v>0.57819486311967039</v>
      </c>
      <c r="T2172">
        <v>0.58552755740069173</v>
      </c>
      <c r="U2172">
        <v>0.59953221581954996</v>
      </c>
      <c r="V2172">
        <v>0.60263650713424566</v>
      </c>
      <c r="W2172">
        <v>0.6075254356317461</v>
      </c>
      <c r="X2172">
        <v>0.58781740639264024</v>
      </c>
      <c r="Y2172">
        <v>0.59502831942894063</v>
      </c>
      <c r="Z2172">
        <v>0.60478385902270304</v>
      </c>
      <c r="AA2172">
        <v>0.5981255410313896</v>
      </c>
      <c r="AB2172">
        <v>0.59334537539111754</v>
      </c>
      <c r="AC2172">
        <v>0.66288887263752361</v>
      </c>
      <c r="AD2172">
        <v>0.6189184038757628</v>
      </c>
      <c r="AE2172">
        <v>0.60938679256177497</v>
      </c>
      <c r="AF2172">
        <v>0.60238151709063392</v>
      </c>
      <c r="AG2172">
        <v>0.61266175075912344</v>
      </c>
      <c r="AH2172">
        <v>0.62322317184579723</v>
      </c>
      <c r="AI2172">
        <v>0.62543644078455585</v>
      </c>
      <c r="AJ2172">
        <v>0.61084415210759979</v>
      </c>
      <c r="AK2172">
        <v>0.62685131241978431</v>
      </c>
      <c r="AL2172">
        <v>0.62304876567466505</v>
      </c>
      <c r="AM2172">
        <v>0.63905676169788173</v>
      </c>
      <c r="AN2172">
        <v>0.62874191332203833</v>
      </c>
      <c r="AO2172">
        <v>0.60171336555857124</v>
      </c>
      <c r="AP2172">
        <v>0.59817929426447813</v>
      </c>
      <c r="AQ2172">
        <v>0.61947379688316262</v>
      </c>
      <c r="AR2172">
        <v>0.62221413583126017</v>
      </c>
      <c r="AS2172">
        <v>0.61261129012702076</v>
      </c>
      <c r="AT2172">
        <v>0.62737316618552919</v>
      </c>
      <c r="AU2172">
        <v>0.62634525958157183</v>
      </c>
      <c r="AV2172">
        <v>0.63449900948383664</v>
      </c>
      <c r="AW2172">
        <v>0.6284165622718576</v>
      </c>
      <c r="AX2172">
        <v>0.63512542081096335</v>
      </c>
      <c r="AY2172">
        <v>0.64033471786305718</v>
      </c>
      <c r="AZ2172">
        <v>0.62109428993856586</v>
      </c>
    </row>
    <row r="2173" spans="11:52" ht="14.4">
      <c r="K2173" t="s">
        <v>3080</v>
      </c>
      <c r="L2173" t="s">
        <v>3054</v>
      </c>
      <c r="M2173" t="s">
        <v>30</v>
      </c>
      <c r="N2173" t="s">
        <v>80</v>
      </c>
      <c r="O2173">
        <v>0.35876959582924861</v>
      </c>
      <c r="P2173">
        <v>0.3756953205478184</v>
      </c>
      <c r="Q2173">
        <v>0.37653629227750401</v>
      </c>
      <c r="R2173">
        <v>0.40001561185975704</v>
      </c>
      <c r="S2173">
        <v>0.39004759214673784</v>
      </c>
      <c r="T2173">
        <v>0.38909775647841338</v>
      </c>
      <c r="U2173">
        <v>0.40167715122931058</v>
      </c>
      <c r="V2173">
        <v>0.4121933474086556</v>
      </c>
      <c r="W2173">
        <v>0.4206553591700517</v>
      </c>
      <c r="X2173">
        <v>0.43985862005211263</v>
      </c>
      <c r="Y2173">
        <v>0.44427167648100246</v>
      </c>
      <c r="Z2173">
        <v>0.44878565455661384</v>
      </c>
      <c r="AA2173">
        <v>0.45331007177188454</v>
      </c>
      <c r="AB2173">
        <v>0.48633014365137567</v>
      </c>
      <c r="AC2173">
        <v>0.51181217252669409</v>
      </c>
      <c r="AD2173">
        <v>0.51836988714165844</v>
      </c>
      <c r="AE2173">
        <v>0.52331256967630069</v>
      </c>
      <c r="AF2173">
        <v>0.51009544791964245</v>
      </c>
      <c r="AG2173">
        <v>0.51436803347107607</v>
      </c>
      <c r="AH2173">
        <v>0.51380942277341857</v>
      </c>
      <c r="AI2173">
        <v>0.526649902553053</v>
      </c>
      <c r="AJ2173">
        <v>0.50222789174922977</v>
      </c>
      <c r="AK2173">
        <v>0.50586461131647953</v>
      </c>
      <c r="AL2173">
        <v>0.51645770811418346</v>
      </c>
      <c r="AM2173">
        <v>0.54936932737634114</v>
      </c>
      <c r="AN2173">
        <v>0.53893275734162716</v>
      </c>
      <c r="AO2173">
        <v>0.57162346079846271</v>
      </c>
      <c r="AP2173">
        <v>0.58394641719966345</v>
      </c>
      <c r="AQ2173">
        <v>0.59074149570050538</v>
      </c>
      <c r="AR2173">
        <v>0.54455520338979579</v>
      </c>
      <c r="AS2173">
        <v>0.54757121950129906</v>
      </c>
      <c r="AT2173">
        <v>0.53943011408385688</v>
      </c>
      <c r="AU2173">
        <v>0.55020039360542716</v>
      </c>
      <c r="AV2173">
        <v>0.56831144439188375</v>
      </c>
      <c r="AW2173">
        <v>0.58093753933702674</v>
      </c>
      <c r="AX2173">
        <v>0.59056725657622045</v>
      </c>
      <c r="AY2173">
        <v>0.58627155921052776</v>
      </c>
      <c r="AZ2173">
        <v>0.57406607675762755</v>
      </c>
    </row>
    <row r="2174" spans="11:52" ht="14.4">
      <c r="K2174" t="s">
        <v>3081</v>
      </c>
      <c r="L2174" t="s">
        <v>3054</v>
      </c>
      <c r="M2174" t="s">
        <v>100</v>
      </c>
      <c r="N2174" t="s">
        <v>80</v>
      </c>
      <c r="O2174">
        <v>0.66559482147277194</v>
      </c>
      <c r="P2174">
        <v>0.65660278540974437</v>
      </c>
      <c r="Q2174">
        <v>0.66668972611842459</v>
      </c>
      <c r="R2174">
        <v>0.64077848099612111</v>
      </c>
      <c r="S2174">
        <v>0.66563668439211765</v>
      </c>
      <c r="T2174">
        <v>0.6537192672668124</v>
      </c>
      <c r="U2174">
        <v>0.67120923433357882</v>
      </c>
      <c r="V2174">
        <v>0.65200338886328968</v>
      </c>
      <c r="W2174">
        <v>0.63500979625975751</v>
      </c>
      <c r="X2174">
        <v>0.66829764433873717</v>
      </c>
      <c r="Y2174">
        <v>0.66721596717274589</v>
      </c>
      <c r="Z2174">
        <v>0.68255285590849346</v>
      </c>
      <c r="AA2174">
        <v>0.68822735789747791</v>
      </c>
      <c r="AB2174">
        <v>0.67605826956711867</v>
      </c>
      <c r="AC2174">
        <v>0.65536210725246058</v>
      </c>
      <c r="AD2174">
        <v>0.62074791988813094</v>
      </c>
      <c r="AE2174">
        <v>0.62417324246546113</v>
      </c>
      <c r="AF2174">
        <v>0.65680238064033858</v>
      </c>
      <c r="AG2174">
        <v>0.65551791666910253</v>
      </c>
      <c r="AH2174">
        <v>0.66737270263737936</v>
      </c>
      <c r="AI2174">
        <v>0.66347623549758794</v>
      </c>
      <c r="AJ2174">
        <v>0.64901136858526987</v>
      </c>
      <c r="AK2174">
        <v>0.65695011628343181</v>
      </c>
      <c r="AL2174">
        <v>0.65476861413620213</v>
      </c>
      <c r="AM2174">
        <v>0.65351261081381196</v>
      </c>
      <c r="AN2174">
        <v>0.66245499995648116</v>
      </c>
      <c r="AO2174">
        <v>0.66390934231840049</v>
      </c>
      <c r="AP2174">
        <v>0.66861580887126326</v>
      </c>
      <c r="AQ2174">
        <v>0.6757518697820617</v>
      </c>
      <c r="AR2174">
        <v>0.67964741138488538</v>
      </c>
      <c r="AS2174">
        <v>0.69175146634439522</v>
      </c>
      <c r="AT2174">
        <v>0.70042720548502513</v>
      </c>
      <c r="AU2174">
        <v>0.69211956378466111</v>
      </c>
      <c r="AV2174">
        <v>0.68355762066329284</v>
      </c>
      <c r="AW2174">
        <v>0.68970203791668849</v>
      </c>
      <c r="AX2174">
        <v>0.67413142716360819</v>
      </c>
      <c r="AY2174">
        <v>0.67932725373450464</v>
      </c>
      <c r="AZ2174">
        <v>0.67272811309034675</v>
      </c>
    </row>
    <row r="2175" spans="11:52" ht="14.4">
      <c r="K2175" t="s">
        <v>3082</v>
      </c>
      <c r="L2175" t="s">
        <v>3054</v>
      </c>
      <c r="M2175" t="s">
        <v>31</v>
      </c>
      <c r="N2175" t="s">
        <v>80</v>
      </c>
      <c r="O2175">
        <v>0.30612059803180897</v>
      </c>
      <c r="P2175">
        <v>0.30763268609042504</v>
      </c>
      <c r="Q2175">
        <v>0.30233036672212182</v>
      </c>
      <c r="R2175">
        <v>0.28967034055661794</v>
      </c>
      <c r="S2175">
        <v>0.30561812731392474</v>
      </c>
      <c r="T2175">
        <v>0.29490436028641881</v>
      </c>
      <c r="U2175">
        <v>0.2835793201863484</v>
      </c>
      <c r="V2175">
        <v>0.28243672449763024</v>
      </c>
      <c r="W2175">
        <v>0.28558417488467891</v>
      </c>
      <c r="X2175">
        <v>0.28708412106544812</v>
      </c>
      <c r="Y2175">
        <v>0.32116669050123614</v>
      </c>
      <c r="Z2175">
        <v>0.28707243307842434</v>
      </c>
      <c r="AA2175">
        <v>0.29175924994037183</v>
      </c>
      <c r="AB2175">
        <v>0.29533424767757388</v>
      </c>
      <c r="AC2175">
        <v>0.28961129753972259</v>
      </c>
      <c r="AD2175">
        <v>0.27130968125347998</v>
      </c>
      <c r="AE2175">
        <v>0.27429391322194063</v>
      </c>
      <c r="AF2175">
        <v>0.33086372431634592</v>
      </c>
      <c r="AG2175">
        <v>0.33658416684673292</v>
      </c>
      <c r="AH2175">
        <v>0.33282208157169019</v>
      </c>
      <c r="AI2175">
        <v>0.34390601849565267</v>
      </c>
      <c r="AJ2175">
        <v>0.37185285557754505</v>
      </c>
      <c r="AK2175">
        <v>0.40357409136282302</v>
      </c>
      <c r="AL2175">
        <v>0.4093639835711414</v>
      </c>
      <c r="AM2175">
        <v>0.4250273604326068</v>
      </c>
      <c r="AN2175">
        <v>0.42603835213928382</v>
      </c>
      <c r="AO2175">
        <v>0.3956974224557217</v>
      </c>
      <c r="AP2175">
        <v>0.42287604843667181</v>
      </c>
      <c r="AQ2175">
        <v>0.43164070482113698</v>
      </c>
      <c r="AR2175">
        <v>0.42956764891944782</v>
      </c>
      <c r="AS2175">
        <v>0.4126575712596669</v>
      </c>
      <c r="AT2175">
        <v>0.40069010162612712</v>
      </c>
      <c r="AU2175">
        <v>0.39767036072466955</v>
      </c>
      <c r="AV2175">
        <v>0.40062743132713424</v>
      </c>
      <c r="AW2175">
        <v>0.37312366625697169</v>
      </c>
      <c r="AX2175">
        <v>0.34756248934105821</v>
      </c>
      <c r="AY2175">
        <v>0.31065921984153066</v>
      </c>
      <c r="AZ2175">
        <v>0.29289598470060452</v>
      </c>
    </row>
    <row r="2176" spans="11:52" ht="14.4">
      <c r="K2176" t="s">
        <v>3083</v>
      </c>
      <c r="L2176" t="s">
        <v>3054</v>
      </c>
      <c r="M2176" t="s">
        <v>32</v>
      </c>
      <c r="N2176" t="s">
        <v>80</v>
      </c>
      <c r="O2176" t="s">
        <v>6079</v>
      </c>
      <c r="P2176" t="s">
        <v>6079</v>
      </c>
      <c r="Q2176" t="s">
        <v>6079</v>
      </c>
      <c r="R2176" t="s">
        <v>6079</v>
      </c>
      <c r="S2176" t="s">
        <v>6079</v>
      </c>
      <c r="T2176">
        <v>0.62738660644988198</v>
      </c>
      <c r="U2176">
        <v>0.64118980953225946</v>
      </c>
      <c r="V2176">
        <v>0.66056724339519457</v>
      </c>
      <c r="W2176">
        <v>0.66510813717756412</v>
      </c>
      <c r="X2176">
        <v>0.63749122982860584</v>
      </c>
      <c r="Y2176">
        <v>0.63718460999173199</v>
      </c>
      <c r="Z2176">
        <v>0.64789994100541759</v>
      </c>
      <c r="AA2176">
        <v>0.65074919576222778</v>
      </c>
      <c r="AB2176">
        <v>0.62899360956864447</v>
      </c>
      <c r="AC2176">
        <v>0.59563623950720723</v>
      </c>
      <c r="AD2176">
        <v>0.60597523244999174</v>
      </c>
      <c r="AE2176">
        <v>0.61584557112851535</v>
      </c>
      <c r="AF2176">
        <v>0.59524219880899576</v>
      </c>
      <c r="AG2176">
        <v>0.60425904681594855</v>
      </c>
      <c r="AH2176">
        <v>0.59745273537664123</v>
      </c>
      <c r="AI2176">
        <v>0.60487341850854492</v>
      </c>
      <c r="AJ2176">
        <v>0.56389492657583629</v>
      </c>
      <c r="AK2176">
        <v>0.52595892533911304</v>
      </c>
      <c r="AL2176">
        <v>0.52262703898277263</v>
      </c>
      <c r="AM2176">
        <v>0.52878185839566971</v>
      </c>
      <c r="AN2176">
        <v>0.51270365397017914</v>
      </c>
      <c r="AO2176">
        <v>0.4920204822347089</v>
      </c>
      <c r="AP2176">
        <v>0.54467094764160773</v>
      </c>
      <c r="AQ2176">
        <v>0.54559015454245929</v>
      </c>
      <c r="AR2176">
        <v>0.5361454357879637</v>
      </c>
      <c r="AS2176">
        <v>0.50414595295404008</v>
      </c>
      <c r="AT2176">
        <v>0.51269475168938761</v>
      </c>
      <c r="AU2176">
        <v>0.53724173528026253</v>
      </c>
      <c r="AV2176">
        <v>0.51298742408118059</v>
      </c>
      <c r="AW2176">
        <v>0.56482477815323051</v>
      </c>
      <c r="AX2176">
        <v>0.56176206623741576</v>
      </c>
      <c r="AY2176">
        <v>0.58540790807308418</v>
      </c>
      <c r="AZ2176">
        <v>0.5448228186790427</v>
      </c>
    </row>
    <row r="2177" spans="11:52" ht="14.4">
      <c r="K2177" t="s">
        <v>3084</v>
      </c>
      <c r="L2177" t="s">
        <v>3054</v>
      </c>
      <c r="M2177" t="s">
        <v>93</v>
      </c>
      <c r="N2177" t="s">
        <v>80</v>
      </c>
      <c r="O2177">
        <v>0.54376785654932513</v>
      </c>
      <c r="P2177">
        <v>0.54173088089286514</v>
      </c>
      <c r="Q2177">
        <v>0.53765025177162418</v>
      </c>
      <c r="R2177">
        <v>0.54298383131758543</v>
      </c>
      <c r="S2177">
        <v>0.55287254101441552</v>
      </c>
      <c r="T2177">
        <v>0.54084828044986677</v>
      </c>
      <c r="U2177">
        <v>0.55023248356049181</v>
      </c>
      <c r="V2177">
        <v>0.532311439065563</v>
      </c>
      <c r="W2177">
        <v>0.54053552589261633</v>
      </c>
      <c r="X2177">
        <v>0.54995364953059722</v>
      </c>
      <c r="Y2177">
        <v>0.55930835452934458</v>
      </c>
      <c r="Z2177">
        <v>0.56765541514087092</v>
      </c>
      <c r="AA2177">
        <v>0.59761708703230942</v>
      </c>
      <c r="AB2177">
        <v>0.59846026825760479</v>
      </c>
      <c r="AC2177">
        <v>0.61368448229993144</v>
      </c>
      <c r="AD2177">
        <v>0.63348486576385987</v>
      </c>
      <c r="AE2177">
        <v>0.64469548486650152</v>
      </c>
      <c r="AF2177">
        <v>0.64809087656164777</v>
      </c>
      <c r="AG2177">
        <v>0.64279959406045628</v>
      </c>
      <c r="AH2177">
        <v>0.63583890329954829</v>
      </c>
      <c r="AI2177">
        <v>0.63743582928505282</v>
      </c>
      <c r="AJ2177">
        <v>0.62031768938132914</v>
      </c>
      <c r="AK2177">
        <v>0.61114273118243212</v>
      </c>
      <c r="AL2177">
        <v>0.62540424772053149</v>
      </c>
      <c r="AM2177">
        <v>0.64644367935872693</v>
      </c>
      <c r="AN2177">
        <v>0.62160483039362591</v>
      </c>
      <c r="AO2177">
        <v>0.61350094112413867</v>
      </c>
      <c r="AP2177">
        <v>0.62945835202043543</v>
      </c>
      <c r="AQ2177">
        <v>0.63104203464702291</v>
      </c>
      <c r="AR2177">
        <v>0.66231111315557534</v>
      </c>
      <c r="AS2177">
        <v>0.665450200521154</v>
      </c>
      <c r="AT2177">
        <v>0.66168505316035053</v>
      </c>
      <c r="AU2177">
        <v>0.6555337339990569</v>
      </c>
      <c r="AV2177">
        <v>0.6305974961393257</v>
      </c>
      <c r="AW2177">
        <v>0.62347423856800854</v>
      </c>
      <c r="AX2177">
        <v>0.56818234148869284</v>
      </c>
      <c r="AY2177">
        <v>0.56149220888946483</v>
      </c>
      <c r="AZ2177">
        <v>0.53995754914414396</v>
      </c>
    </row>
    <row r="2178" spans="11:52" ht="14.4">
      <c r="K2178" t="s">
        <v>3085</v>
      </c>
      <c r="L2178" t="s">
        <v>3086</v>
      </c>
      <c r="M2178" t="s">
        <v>13</v>
      </c>
      <c r="N2178" t="s">
        <v>80</v>
      </c>
      <c r="AG2178">
        <v>0.55055003626109833</v>
      </c>
      <c r="AH2178">
        <v>0.55132462080668843</v>
      </c>
      <c r="AI2178">
        <v>0.54423409479641338</v>
      </c>
      <c r="AJ2178">
        <v>0.54205242088193217</v>
      </c>
      <c r="AK2178">
        <v>0.54416320719737099</v>
      </c>
      <c r="AL2178">
        <v>0.54818861082841286</v>
      </c>
      <c r="AM2178">
        <v>0.55645292904080035</v>
      </c>
      <c r="AN2178">
        <v>0.54731775323540055</v>
      </c>
      <c r="AO2178">
        <v>0.54860624080339815</v>
      </c>
      <c r="AP2178">
        <v>0.55218437058302761</v>
      </c>
      <c r="AQ2178">
        <v>0.55905717224054952</v>
      </c>
      <c r="AR2178">
        <v>0.54051204512553852</v>
      </c>
      <c r="AS2178">
        <v>0.54789858773028111</v>
      </c>
      <c r="AT2178">
        <v>0.55114489857932747</v>
      </c>
      <c r="AU2178">
        <v>0.55625831765933009</v>
      </c>
      <c r="AV2178">
        <v>0.53579402816487631</v>
      </c>
      <c r="AW2178">
        <v>0.53786495681711144</v>
      </c>
      <c r="AX2178">
        <v>0.52683975606783184</v>
      </c>
      <c r="AY2178">
        <v>0.51916601931487971</v>
      </c>
      <c r="AZ2178">
        <v>0.50922281993641694</v>
      </c>
    </row>
    <row r="2179" spans="11:52" ht="14.4">
      <c r="K2179" t="s">
        <v>3087</v>
      </c>
      <c r="L2179" t="s">
        <v>3086</v>
      </c>
      <c r="M2179" t="s">
        <v>14</v>
      </c>
      <c r="N2179" t="s">
        <v>80</v>
      </c>
      <c r="AG2179">
        <v>0.30180687540220191</v>
      </c>
      <c r="AH2179">
        <v>0.26052260123420962</v>
      </c>
      <c r="AI2179">
        <v>0.25415272583094456</v>
      </c>
      <c r="AJ2179">
        <v>0.25698768345644718</v>
      </c>
      <c r="AK2179">
        <v>0.23664232915360087</v>
      </c>
      <c r="AL2179">
        <v>0.24507932821581965</v>
      </c>
      <c r="AM2179">
        <v>0.24073451374708008</v>
      </c>
      <c r="AN2179">
        <v>0.23450971930076761</v>
      </c>
      <c r="AO2179">
        <v>0.22607730547257479</v>
      </c>
      <c r="AP2179">
        <v>0.2335913690062516</v>
      </c>
      <c r="AQ2179">
        <v>0.23135183037791493</v>
      </c>
      <c r="AR2179">
        <v>0.23864243635211324</v>
      </c>
      <c r="AS2179">
        <v>0.24057988993619484</v>
      </c>
      <c r="AT2179">
        <v>0.23000863282654979</v>
      </c>
      <c r="AU2179">
        <v>0.23401498789293951</v>
      </c>
      <c r="AV2179">
        <v>0.22533669264274853</v>
      </c>
      <c r="AW2179">
        <v>0.33045505577894202</v>
      </c>
      <c r="AX2179">
        <v>0.32252548442490137</v>
      </c>
      <c r="AY2179">
        <v>0.32258175421283841</v>
      </c>
      <c r="AZ2179">
        <v>0.31331299415767472</v>
      </c>
    </row>
    <row r="2180" spans="11:52" ht="14.4">
      <c r="K2180" t="s">
        <v>3088</v>
      </c>
      <c r="L2180" t="s">
        <v>3086</v>
      </c>
      <c r="M2180" t="s">
        <v>92</v>
      </c>
      <c r="N2180" t="s">
        <v>80</v>
      </c>
      <c r="AG2180">
        <v>0.6161104952130747</v>
      </c>
      <c r="AH2180">
        <v>0.61004960901887206</v>
      </c>
      <c r="AI2180">
        <v>0.61429973038207131</v>
      </c>
      <c r="AJ2180">
        <v>0.62776228878617468</v>
      </c>
      <c r="AK2180">
        <v>0.63363941765791187</v>
      </c>
      <c r="AL2180">
        <v>0.61920444994099377</v>
      </c>
      <c r="AM2180">
        <v>0.62710151701685179</v>
      </c>
      <c r="AN2180">
        <v>0.63892919396732883</v>
      </c>
      <c r="AO2180">
        <v>0.64921633270730028</v>
      </c>
      <c r="AP2180">
        <v>0.6558549818796644</v>
      </c>
      <c r="AQ2180">
        <v>0.66561742641391819</v>
      </c>
      <c r="AR2180">
        <v>0.6495745583148852</v>
      </c>
      <c r="AS2180">
        <v>0.70012277718948923</v>
      </c>
      <c r="AT2180">
        <v>0.70382404891240613</v>
      </c>
      <c r="AU2180">
        <v>0.7210199672356894</v>
      </c>
      <c r="AV2180">
        <v>0.64591490525748485</v>
      </c>
      <c r="AW2180">
        <v>0.64527595857861675</v>
      </c>
      <c r="AX2180">
        <v>0.6573045247600362</v>
      </c>
      <c r="AY2180">
        <v>0.6558651259093039</v>
      </c>
      <c r="AZ2180">
        <v>0.63553922799265816</v>
      </c>
    </row>
    <row r="2181" spans="11:52" ht="14.4">
      <c r="K2181" t="s">
        <v>3089</v>
      </c>
      <c r="L2181" t="s">
        <v>3086</v>
      </c>
      <c r="M2181" t="s">
        <v>15</v>
      </c>
      <c r="N2181" t="s">
        <v>80</v>
      </c>
      <c r="AE2181" t="s">
        <v>6079</v>
      </c>
      <c r="AF2181" t="s">
        <v>6079</v>
      </c>
      <c r="AG2181">
        <v>0.42419150190269966</v>
      </c>
      <c r="AH2181">
        <v>0.43015097836548993</v>
      </c>
      <c r="AI2181">
        <v>0.43979163125114001</v>
      </c>
      <c r="AJ2181">
        <v>0.46068779382701969</v>
      </c>
      <c r="AK2181">
        <v>0.4778404647610569</v>
      </c>
      <c r="AL2181">
        <v>0.44294394799848946</v>
      </c>
      <c r="AM2181">
        <v>0.42713465984092713</v>
      </c>
      <c r="AN2181">
        <v>0.41986984364784841</v>
      </c>
      <c r="AO2181">
        <v>0.42348775331895794</v>
      </c>
      <c r="AP2181">
        <v>0.4117378135391459</v>
      </c>
      <c r="AQ2181">
        <v>0.35405258108422394</v>
      </c>
      <c r="AR2181">
        <v>0.26003658173630384</v>
      </c>
      <c r="AS2181">
        <v>0.24746415498382229</v>
      </c>
      <c r="AT2181">
        <v>0.2388669229359234</v>
      </c>
      <c r="AU2181">
        <v>0.21448211084070537</v>
      </c>
      <c r="AV2181">
        <v>0.24196742028985616</v>
      </c>
      <c r="AW2181">
        <v>0.27245427764299635</v>
      </c>
      <c r="AX2181">
        <v>0.28537510797672039</v>
      </c>
      <c r="AY2181">
        <v>0.25889660813309878</v>
      </c>
      <c r="AZ2181">
        <v>0.28383756814527833</v>
      </c>
    </row>
    <row r="2182" spans="11:52" ht="14.4">
      <c r="K2182" t="s">
        <v>3090</v>
      </c>
      <c r="L2182" t="s">
        <v>3086</v>
      </c>
      <c r="M2182" t="s">
        <v>91</v>
      </c>
      <c r="N2182" t="s">
        <v>80</v>
      </c>
      <c r="AG2182">
        <v>0.55435659089131517</v>
      </c>
      <c r="AH2182">
        <v>0.5455196760011074</v>
      </c>
      <c r="AI2182">
        <v>0.55357171512504888</v>
      </c>
      <c r="AJ2182">
        <v>0.56927019495087205</v>
      </c>
      <c r="AK2182">
        <v>0.56858674901822459</v>
      </c>
      <c r="AL2182">
        <v>0.5654451005365676</v>
      </c>
      <c r="AM2182">
        <v>0.57595860753250083</v>
      </c>
      <c r="AN2182">
        <v>0.55242398671350534</v>
      </c>
      <c r="AO2182">
        <v>0.54592177670098263</v>
      </c>
      <c r="AP2182">
        <v>0.54524189187386829</v>
      </c>
      <c r="AQ2182">
        <v>0.55602089192143533</v>
      </c>
      <c r="AR2182">
        <v>0.53192159181485832</v>
      </c>
      <c r="AS2182">
        <v>0.52596248467409346</v>
      </c>
      <c r="AT2182">
        <v>0.53145069714210569</v>
      </c>
      <c r="AU2182">
        <v>0.54192112648992308</v>
      </c>
      <c r="AV2182">
        <v>0.5483850874989511</v>
      </c>
      <c r="AW2182">
        <v>0.54715348597493874</v>
      </c>
      <c r="AX2182">
        <v>0.53906807260966516</v>
      </c>
      <c r="AY2182">
        <v>0.53146901941517954</v>
      </c>
      <c r="AZ2182">
        <v>0.52295183023724801</v>
      </c>
    </row>
    <row r="2183" spans="11:52" ht="14.4">
      <c r="K2183" t="s">
        <v>3091</v>
      </c>
      <c r="L2183" t="s">
        <v>3086</v>
      </c>
      <c r="M2183" t="s">
        <v>16</v>
      </c>
      <c r="N2183" t="s">
        <v>80</v>
      </c>
      <c r="AG2183">
        <v>0.36108920436190128</v>
      </c>
      <c r="AH2183">
        <v>0.32831600886264145</v>
      </c>
      <c r="AI2183">
        <v>0.33175078642761602</v>
      </c>
      <c r="AJ2183">
        <v>0.3316613624120256</v>
      </c>
      <c r="AK2183">
        <v>0.31718291413912286</v>
      </c>
      <c r="AL2183">
        <v>0.30655507612203642</v>
      </c>
      <c r="AM2183">
        <v>0.32742173751146919</v>
      </c>
      <c r="AN2183">
        <v>0.31013409646758811</v>
      </c>
      <c r="AO2183">
        <v>0.32627597972589284</v>
      </c>
      <c r="AP2183">
        <v>0.32681683425588254</v>
      </c>
      <c r="AQ2183">
        <v>0.33238024127367533</v>
      </c>
      <c r="AR2183">
        <v>0.35924098498542634</v>
      </c>
      <c r="AS2183">
        <v>0.34990646943834125</v>
      </c>
      <c r="AT2183">
        <v>0.34577198235633222</v>
      </c>
      <c r="AU2183">
        <v>0.34480175920601353</v>
      </c>
      <c r="AV2183">
        <v>0.35216835302553601</v>
      </c>
      <c r="AW2183">
        <v>0.37859278538653174</v>
      </c>
      <c r="AX2183">
        <v>0.38451289117881937</v>
      </c>
      <c r="AY2183">
        <v>0.39670561954196648</v>
      </c>
      <c r="AZ2183">
        <v>0.41320987515536378</v>
      </c>
    </row>
    <row r="2184" spans="11:52" ht="14.4">
      <c r="K2184" t="s">
        <v>3092</v>
      </c>
      <c r="L2184" t="s">
        <v>3086</v>
      </c>
      <c r="M2184" t="s">
        <v>17</v>
      </c>
      <c r="N2184" t="s">
        <v>80</v>
      </c>
      <c r="AG2184">
        <v>0.46639555443517811</v>
      </c>
      <c r="AH2184">
        <v>0.46428540985488714</v>
      </c>
      <c r="AI2184">
        <v>0.45901895030043893</v>
      </c>
      <c r="AJ2184">
        <v>0.44928206944890464</v>
      </c>
      <c r="AK2184">
        <v>0.45788474357251718</v>
      </c>
      <c r="AL2184">
        <v>0.44032162815106879</v>
      </c>
      <c r="AM2184">
        <v>0.40174136583381431</v>
      </c>
      <c r="AN2184">
        <v>0.39719061163227176</v>
      </c>
      <c r="AO2184">
        <v>0.41251903187840883</v>
      </c>
      <c r="AP2184">
        <v>0.36993914623076457</v>
      </c>
      <c r="AQ2184">
        <v>0.39397440935393768</v>
      </c>
      <c r="AR2184">
        <v>0.41116265200644481</v>
      </c>
      <c r="AS2184">
        <v>0.42709783601764456</v>
      </c>
      <c r="AT2184">
        <v>0.4458071924702951</v>
      </c>
      <c r="AU2184">
        <v>0.35020275549799723</v>
      </c>
      <c r="AV2184">
        <v>0.36989201421194762</v>
      </c>
      <c r="AW2184">
        <v>0.40171523604437798</v>
      </c>
      <c r="AX2184">
        <v>0.39283612268869839</v>
      </c>
      <c r="AY2184">
        <v>0.3867610765505215</v>
      </c>
      <c r="AZ2184">
        <v>0.38591045895400877</v>
      </c>
    </row>
    <row r="2185" spans="11:52" ht="14.4">
      <c r="K2185" t="s">
        <v>3093</v>
      </c>
      <c r="L2185" t="s">
        <v>3086</v>
      </c>
      <c r="M2185" t="s">
        <v>97</v>
      </c>
      <c r="N2185" t="s">
        <v>80</v>
      </c>
      <c r="O2185" t="s">
        <v>6079</v>
      </c>
      <c r="P2185" t="s">
        <v>6079</v>
      </c>
      <c r="Q2185" t="s">
        <v>6079</v>
      </c>
      <c r="R2185" t="s">
        <v>6079</v>
      </c>
      <c r="S2185" t="s">
        <v>6079</v>
      </c>
      <c r="T2185" t="s">
        <v>6079</v>
      </c>
      <c r="AG2185">
        <v>0.26572715615755804</v>
      </c>
      <c r="AH2185">
        <v>0.27406258335109124</v>
      </c>
      <c r="AI2185">
        <v>0.27140752466574936</v>
      </c>
      <c r="AJ2185">
        <v>0.26191048721694393</v>
      </c>
      <c r="AK2185">
        <v>0.26156455078615037</v>
      </c>
      <c r="AL2185">
        <v>0.26818167051030489</v>
      </c>
      <c r="AM2185">
        <v>0.25648547318630066</v>
      </c>
      <c r="AN2185">
        <v>0.22497897767458791</v>
      </c>
      <c r="AO2185">
        <v>0.22652319418702671</v>
      </c>
      <c r="AP2185">
        <v>0.23138503282519424</v>
      </c>
      <c r="AQ2185">
        <v>0.21755708165565765</v>
      </c>
      <c r="AR2185">
        <v>0.24764342490617933</v>
      </c>
      <c r="AS2185">
        <v>0.23778916353688767</v>
      </c>
      <c r="AT2185">
        <v>0.22278444177614737</v>
      </c>
      <c r="AU2185">
        <v>0.21748193899033075</v>
      </c>
      <c r="AV2185">
        <v>0.22907248413753967</v>
      </c>
      <c r="AW2185">
        <v>0.23376405657113372</v>
      </c>
      <c r="AX2185">
        <v>0.24854263541359259</v>
      </c>
      <c r="AY2185">
        <v>0.24526796680545776</v>
      </c>
      <c r="AZ2185">
        <v>0.24406906125871741</v>
      </c>
    </row>
    <row r="2186" spans="11:52" ht="14.4">
      <c r="K2186" t="s">
        <v>3094</v>
      </c>
      <c r="L2186" t="s">
        <v>3086</v>
      </c>
      <c r="M2186" t="s">
        <v>18</v>
      </c>
      <c r="N2186" t="s">
        <v>80</v>
      </c>
      <c r="AG2186">
        <v>0.37344314902453857</v>
      </c>
      <c r="AH2186">
        <v>0.3757601442950837</v>
      </c>
      <c r="AI2186">
        <v>0.37836837270020263</v>
      </c>
      <c r="AJ2186">
        <v>0.38004168022842943</v>
      </c>
      <c r="AK2186">
        <v>0.38289977154496513</v>
      </c>
      <c r="AL2186">
        <v>0.39225297025680222</v>
      </c>
      <c r="AM2186">
        <v>0.39180940697200867</v>
      </c>
      <c r="AN2186">
        <v>0.41819565465621278</v>
      </c>
      <c r="AO2186">
        <v>0.37933717682930029</v>
      </c>
      <c r="AP2186">
        <v>0.37678250642310362</v>
      </c>
      <c r="AQ2186">
        <v>0.3837737868031354</v>
      </c>
      <c r="AR2186">
        <v>0.3836317185007016</v>
      </c>
      <c r="AS2186">
        <v>0.40122613089122822</v>
      </c>
      <c r="AT2186">
        <v>0.39739250019017541</v>
      </c>
      <c r="AU2186">
        <v>0.4064898164948757</v>
      </c>
      <c r="AV2186">
        <v>0.40121766927507546</v>
      </c>
      <c r="AW2186">
        <v>0.40268387806269673</v>
      </c>
      <c r="AX2186">
        <v>0.40338988513918395</v>
      </c>
      <c r="AY2186">
        <v>0.39556622912917394</v>
      </c>
      <c r="AZ2186">
        <v>0.40847817792521174</v>
      </c>
    </row>
    <row r="2187" spans="11:52" ht="14.4">
      <c r="K2187" t="s">
        <v>3095</v>
      </c>
      <c r="L2187" t="s">
        <v>3086</v>
      </c>
      <c r="M2187" t="s">
        <v>34</v>
      </c>
      <c r="N2187" t="s">
        <v>80</v>
      </c>
      <c r="AG2187">
        <v>0.40573636657158207</v>
      </c>
      <c r="AH2187">
        <v>0.40443078382702258</v>
      </c>
      <c r="AI2187">
        <v>0.3980806400866389</v>
      </c>
      <c r="AJ2187">
        <v>0.39566451613814674</v>
      </c>
      <c r="AK2187">
        <v>0.41781817329574233</v>
      </c>
      <c r="AL2187">
        <v>0.41655721584068839</v>
      </c>
      <c r="AM2187">
        <v>0.41776091828914153</v>
      </c>
      <c r="AN2187">
        <v>0.42215381826826959</v>
      </c>
      <c r="AO2187">
        <v>0.41714033820800928</v>
      </c>
      <c r="AP2187">
        <v>0.41906831934117217</v>
      </c>
      <c r="AQ2187">
        <v>0.424196685045512</v>
      </c>
      <c r="AR2187">
        <v>0.42095674986148834</v>
      </c>
      <c r="AS2187">
        <v>0.42798919783407391</v>
      </c>
      <c r="AT2187">
        <v>0.42496856936456512</v>
      </c>
      <c r="AU2187">
        <v>0.42672813855767078</v>
      </c>
      <c r="AV2187">
        <v>0.42617873249560656</v>
      </c>
      <c r="AW2187">
        <v>0.42828934268824703</v>
      </c>
      <c r="AX2187">
        <v>0.42370284842668482</v>
      </c>
      <c r="AY2187">
        <v>0.4193560999502785</v>
      </c>
      <c r="AZ2187">
        <v>0.42464824256935646</v>
      </c>
    </row>
    <row r="2188" spans="11:52" ht="14.4">
      <c r="K2188" t="s">
        <v>3096</v>
      </c>
      <c r="L2188" t="s">
        <v>3086</v>
      </c>
      <c r="M2188" t="s">
        <v>19</v>
      </c>
      <c r="N2188" t="s">
        <v>80</v>
      </c>
      <c r="AG2188">
        <v>0.16746449580810738</v>
      </c>
      <c r="AH2188">
        <v>0.19482007398318971</v>
      </c>
      <c r="AI2188">
        <v>0.1672492732411679</v>
      </c>
      <c r="AJ2188">
        <v>0.20634349317475936</v>
      </c>
      <c r="AK2188">
        <v>0.18988895628395669</v>
      </c>
      <c r="AL2188">
        <v>0.2201186681170253</v>
      </c>
      <c r="AM2188">
        <v>0.20553808128548107</v>
      </c>
      <c r="AN2188">
        <v>0.1929904993227203</v>
      </c>
      <c r="AO2188">
        <v>0.19093360107062635</v>
      </c>
      <c r="AP2188">
        <v>0.19520866931763745</v>
      </c>
      <c r="AQ2188">
        <v>0.19445843309909056</v>
      </c>
      <c r="AR2188">
        <v>0.20212147001454764</v>
      </c>
      <c r="AS2188">
        <v>0.19156007199915775</v>
      </c>
      <c r="AT2188">
        <v>0.1934457597794165</v>
      </c>
      <c r="AU2188">
        <v>0.18734361314819345</v>
      </c>
      <c r="AV2188">
        <v>0.20084065400669801</v>
      </c>
      <c r="AW2188">
        <v>0.20224704306960745</v>
      </c>
      <c r="AX2188">
        <v>0.1922991568824475</v>
      </c>
      <c r="AY2188">
        <v>0.190343901247471</v>
      </c>
      <c r="AZ2188">
        <v>0.19569454910848039</v>
      </c>
    </row>
    <row r="2189" spans="11:52" ht="14.4">
      <c r="K2189" t="s">
        <v>3097</v>
      </c>
      <c r="L2189" t="s">
        <v>3086</v>
      </c>
      <c r="M2189" t="s">
        <v>20</v>
      </c>
      <c r="N2189" t="s">
        <v>80</v>
      </c>
      <c r="AG2189">
        <v>0.49431283611979376</v>
      </c>
      <c r="AH2189">
        <v>0.49481724823552253</v>
      </c>
      <c r="AI2189">
        <v>0.49574122650271218</v>
      </c>
      <c r="AJ2189">
        <v>0.48965540903204408</v>
      </c>
      <c r="AK2189">
        <v>0.48927757247595038</v>
      </c>
      <c r="AL2189">
        <v>0.48632172237188642</v>
      </c>
      <c r="AM2189">
        <v>0.4840827073741315</v>
      </c>
      <c r="AN2189">
        <v>0.48921705698615103</v>
      </c>
      <c r="AO2189">
        <v>0.49274484225024545</v>
      </c>
      <c r="AP2189">
        <v>0.49560603578725437</v>
      </c>
      <c r="AQ2189">
        <v>0.49835752784661874</v>
      </c>
      <c r="AR2189">
        <v>0.49624784093000024</v>
      </c>
      <c r="AS2189">
        <v>0.49207228865229047</v>
      </c>
      <c r="AT2189">
        <v>0.49044374495344711</v>
      </c>
      <c r="AU2189">
        <v>0.48294731209625447</v>
      </c>
      <c r="AV2189">
        <v>0.47887562294745578</v>
      </c>
      <c r="AW2189">
        <v>0.47756826535606189</v>
      </c>
      <c r="AX2189">
        <v>0.47061654211580767</v>
      </c>
      <c r="AY2189">
        <v>0.46956815282974818</v>
      </c>
      <c r="AZ2189">
        <v>0.46348475643992099</v>
      </c>
    </row>
    <row r="2190" spans="11:52" ht="14.4">
      <c r="K2190" t="s">
        <v>3098</v>
      </c>
      <c r="L2190" t="s">
        <v>3086</v>
      </c>
      <c r="M2190" t="s">
        <v>21</v>
      </c>
      <c r="N2190" t="s">
        <v>80</v>
      </c>
      <c r="AG2190">
        <v>0.2298187479367538</v>
      </c>
      <c r="AH2190">
        <v>0.24001789239280863</v>
      </c>
      <c r="AI2190">
        <v>0.25058508500231486</v>
      </c>
      <c r="AJ2190">
        <v>0.25481284717905345</v>
      </c>
      <c r="AK2190">
        <v>0.26724108957285886</v>
      </c>
      <c r="AL2190">
        <v>0.28025585283132404</v>
      </c>
      <c r="AM2190">
        <v>0.27920368133011841</v>
      </c>
      <c r="AN2190">
        <v>0.27247471954973179</v>
      </c>
    </row>
    <row r="2191" spans="11:52" ht="14.4">
      <c r="K2191" t="s">
        <v>3099</v>
      </c>
      <c r="L2191" t="s">
        <v>3086</v>
      </c>
      <c r="M2191" t="s">
        <v>22</v>
      </c>
      <c r="N2191" t="s">
        <v>80</v>
      </c>
      <c r="AG2191">
        <v>0.43160370713341689</v>
      </c>
      <c r="AH2191">
        <v>0.4180880263994543</v>
      </c>
      <c r="AI2191">
        <v>0.4021879778559988</v>
      </c>
      <c r="AJ2191">
        <v>0.40299457584382153</v>
      </c>
      <c r="AK2191">
        <v>0.41439415211510477</v>
      </c>
      <c r="AL2191">
        <v>0.40847808661634194</v>
      </c>
      <c r="AM2191">
        <v>0.4124577620189363</v>
      </c>
      <c r="AN2191">
        <v>0.41663185887477416</v>
      </c>
      <c r="AO2191">
        <v>0.44119726630521422</v>
      </c>
      <c r="AP2191">
        <v>0.46094145170395118</v>
      </c>
      <c r="AQ2191">
        <v>0.4759993009997146</v>
      </c>
      <c r="AR2191">
        <v>0.32709297544645627</v>
      </c>
      <c r="AS2191">
        <v>0.33778724987503589</v>
      </c>
      <c r="AT2191">
        <v>0.34041995783968287</v>
      </c>
      <c r="AU2191">
        <v>0.32953172696156474</v>
      </c>
      <c r="AV2191">
        <v>0.35083281126454985</v>
      </c>
      <c r="AW2191">
        <v>0.35117020419338491</v>
      </c>
      <c r="AX2191">
        <v>0.34237810687037512</v>
      </c>
      <c r="AY2191">
        <v>0.33485666403735859</v>
      </c>
      <c r="AZ2191">
        <v>0.34209844338458789</v>
      </c>
    </row>
    <row r="2192" spans="11:52" ht="14.4">
      <c r="K2192" t="s">
        <v>3100</v>
      </c>
      <c r="L2192" t="s">
        <v>3086</v>
      </c>
      <c r="M2192" t="s">
        <v>90</v>
      </c>
      <c r="N2192" t="s">
        <v>80</v>
      </c>
      <c r="AG2192">
        <v>0.6881608033554365</v>
      </c>
      <c r="AH2192">
        <v>0.68454704223308371</v>
      </c>
      <c r="AI2192">
        <v>0.67431733738663802</v>
      </c>
      <c r="AJ2192">
        <v>0.65581657258082193</v>
      </c>
      <c r="AK2192">
        <v>0.66961360945033899</v>
      </c>
      <c r="AL2192">
        <v>0.65434625781893918</v>
      </c>
      <c r="AM2192">
        <v>0.66261722709202941</v>
      </c>
      <c r="AN2192">
        <v>0.59848599197155272</v>
      </c>
      <c r="AO2192">
        <v>0.59028450648240283</v>
      </c>
      <c r="AP2192">
        <v>0.58598239070890479</v>
      </c>
      <c r="AQ2192">
        <v>0.6190510269240298</v>
      </c>
      <c r="AR2192">
        <v>0.61774991520623512</v>
      </c>
      <c r="AS2192">
        <v>0.62461192990548497</v>
      </c>
      <c r="AT2192">
        <v>0.60522551991097906</v>
      </c>
      <c r="AU2192">
        <v>0.62903964918195687</v>
      </c>
      <c r="AV2192">
        <v>0.64455858870670613</v>
      </c>
      <c r="AW2192">
        <v>0.64893316235939724</v>
      </c>
      <c r="AX2192">
        <v>0.66306632972724611</v>
      </c>
      <c r="AY2192">
        <v>0.68625525277060062</v>
      </c>
      <c r="AZ2192">
        <v>0.7126629436109545</v>
      </c>
    </row>
    <row r="2193" spans="11:52" ht="14.4">
      <c r="K2193" t="s">
        <v>3101</v>
      </c>
      <c r="L2193" t="s">
        <v>3086</v>
      </c>
      <c r="M2193" t="s">
        <v>23</v>
      </c>
      <c r="N2193" t="s">
        <v>80</v>
      </c>
      <c r="AG2193">
        <v>0.70607480606541284</v>
      </c>
      <c r="AH2193">
        <v>0.70522826390407056</v>
      </c>
      <c r="AI2193">
        <v>0.70805156240650302</v>
      </c>
      <c r="AJ2193">
        <v>0.71362020587245101</v>
      </c>
      <c r="AK2193">
        <v>0.70144368078645281</v>
      </c>
      <c r="AL2193">
        <v>0.70253362185603707</v>
      </c>
      <c r="AM2193">
        <v>0.69406534716264723</v>
      </c>
      <c r="AN2193">
        <v>0.66921979277156085</v>
      </c>
      <c r="AO2193">
        <v>0.66381418950648474</v>
      </c>
      <c r="AP2193">
        <v>0.67277076004986913</v>
      </c>
      <c r="AQ2193">
        <v>0.68402905454038543</v>
      </c>
      <c r="AR2193">
        <v>0.63003404507344496</v>
      </c>
      <c r="AS2193">
        <v>0.64468078897978387</v>
      </c>
      <c r="AT2193">
        <v>0.68840492855670876</v>
      </c>
      <c r="AU2193">
        <v>0.68370628227319197</v>
      </c>
      <c r="AV2193">
        <v>0.62876005584377315</v>
      </c>
      <c r="AW2193">
        <v>0.61996119517837656</v>
      </c>
      <c r="AX2193">
        <v>0.6260689607174309</v>
      </c>
      <c r="AY2193">
        <v>0.62620281076602646</v>
      </c>
      <c r="AZ2193">
        <v>0.6406623371341984</v>
      </c>
    </row>
    <row r="2194" spans="11:52" ht="14.4">
      <c r="K2194" t="s">
        <v>3102</v>
      </c>
      <c r="L2194" t="s">
        <v>3086</v>
      </c>
      <c r="M2194" t="s">
        <v>24</v>
      </c>
      <c r="N2194" t="s">
        <v>80</v>
      </c>
      <c r="AG2194">
        <v>0.22763505239209636</v>
      </c>
      <c r="AH2194">
        <v>0.23763863373694852</v>
      </c>
      <c r="AI2194">
        <v>0.23726492824550816</v>
      </c>
      <c r="AJ2194">
        <v>0.24009015793285551</v>
      </c>
      <c r="AK2194">
        <v>0.25333240401727336</v>
      </c>
      <c r="AL2194">
        <v>0.26606927414989262</v>
      </c>
      <c r="AM2194">
        <v>0.26698671638962573</v>
      </c>
      <c r="AN2194">
        <v>0.28166725408077559</v>
      </c>
      <c r="AO2194">
        <v>0.25386637472202639</v>
      </c>
      <c r="AP2194">
        <v>0.27010859520358937</v>
      </c>
      <c r="AQ2194">
        <v>0.26262313454249225</v>
      </c>
      <c r="AR2194">
        <v>0.30531263236844969</v>
      </c>
      <c r="AS2194">
        <v>0.32315262283100404</v>
      </c>
      <c r="AT2194">
        <v>0.31703762282291037</v>
      </c>
      <c r="AU2194">
        <v>0.29631477210271923</v>
      </c>
      <c r="AV2194">
        <v>0.34183349291820159</v>
      </c>
      <c r="AW2194">
        <v>0.29979709646092528</v>
      </c>
      <c r="AX2194">
        <v>0.31210308411790799</v>
      </c>
      <c r="AY2194">
        <v>0.29699216814487589</v>
      </c>
      <c r="AZ2194">
        <v>0.28554688850399751</v>
      </c>
    </row>
    <row r="2195" spans="11:52" ht="14.4">
      <c r="K2195" t="s">
        <v>3103</v>
      </c>
      <c r="L2195" t="s">
        <v>3086</v>
      </c>
      <c r="M2195" t="s">
        <v>1386</v>
      </c>
      <c r="N2195" t="s">
        <v>80</v>
      </c>
      <c r="O2195" t="s">
        <v>6079</v>
      </c>
      <c r="P2195" t="s">
        <v>6079</v>
      </c>
      <c r="Q2195" t="s">
        <v>6079</v>
      </c>
      <c r="R2195" t="s">
        <v>6079</v>
      </c>
      <c r="S2195" t="s">
        <v>6079</v>
      </c>
      <c r="T2195" t="s">
        <v>6079</v>
      </c>
      <c r="U2195" t="s">
        <v>6079</v>
      </c>
      <c r="V2195" t="s">
        <v>6079</v>
      </c>
      <c r="W2195" t="s">
        <v>6079</v>
      </c>
      <c r="X2195" t="s">
        <v>6079</v>
      </c>
      <c r="Y2195" t="s">
        <v>6079</v>
      </c>
      <c r="Z2195" t="s">
        <v>6079</v>
      </c>
      <c r="AA2195" t="s">
        <v>6079</v>
      </c>
      <c r="AG2195">
        <v>0.20747203945417017</v>
      </c>
      <c r="AH2195">
        <v>0.18975184915603929</v>
      </c>
      <c r="AI2195">
        <v>0.17911827654057039</v>
      </c>
      <c r="AJ2195">
        <v>0.17549165919024567</v>
      </c>
      <c r="AK2195">
        <v>0.19033331045986004</v>
      </c>
      <c r="AL2195">
        <v>0.17941959088403414</v>
      </c>
      <c r="AM2195">
        <v>0.16983744186295643</v>
      </c>
      <c r="AN2195">
        <v>0.1692400182133649</v>
      </c>
      <c r="AO2195">
        <v>0.16580151645521959</v>
      </c>
      <c r="AP2195">
        <v>0.1539718864160714</v>
      </c>
      <c r="AQ2195">
        <v>0.16403443230385051</v>
      </c>
      <c r="AR2195">
        <v>0.16311804778436995</v>
      </c>
      <c r="AS2195">
        <v>0.1648441476939099</v>
      </c>
      <c r="AT2195">
        <v>0.16634605863115906</v>
      </c>
      <c r="AU2195">
        <v>0.17144024536226107</v>
      </c>
      <c r="AV2195">
        <v>0.16192203875693659</v>
      </c>
      <c r="AW2195">
        <v>0.16248796174846164</v>
      </c>
      <c r="AX2195">
        <v>0.15769163450966381</v>
      </c>
      <c r="AY2195">
        <v>0.15986890144791613</v>
      </c>
      <c r="AZ2195">
        <v>0.13926751065819137</v>
      </c>
    </row>
    <row r="2196" spans="11:52" ht="14.4">
      <c r="K2196" t="s">
        <v>3104</v>
      </c>
      <c r="L2196" t="s">
        <v>3086</v>
      </c>
      <c r="M2196" t="s">
        <v>25</v>
      </c>
      <c r="N2196" t="s">
        <v>80</v>
      </c>
      <c r="AG2196">
        <v>0.50826742829274829</v>
      </c>
      <c r="AH2196">
        <v>0.50605255735236587</v>
      </c>
      <c r="AI2196">
        <v>0.47252840466116608</v>
      </c>
      <c r="AJ2196">
        <v>0.4707566364192578</v>
      </c>
      <c r="AK2196">
        <v>0.47122149652639794</v>
      </c>
      <c r="AL2196">
        <v>0.4598091442495354</v>
      </c>
      <c r="AM2196">
        <v>0.47236198483711767</v>
      </c>
      <c r="AN2196">
        <v>0.47574576746933062</v>
      </c>
      <c r="AO2196">
        <v>0.46516482601524234</v>
      </c>
      <c r="AP2196">
        <v>0.46651171081468978</v>
      </c>
      <c r="AQ2196">
        <v>0.47150620438128699</v>
      </c>
      <c r="AR2196">
        <v>0.49070090719661358</v>
      </c>
      <c r="AS2196">
        <v>0.50423978362884792</v>
      </c>
      <c r="AT2196">
        <v>0.48827155021697954</v>
      </c>
      <c r="AU2196">
        <v>0.50408397001824223</v>
      </c>
      <c r="AV2196">
        <v>0.50914509288087206</v>
      </c>
      <c r="AW2196">
        <v>0.52127274562844284</v>
      </c>
      <c r="AX2196">
        <v>0.51884271970843732</v>
      </c>
      <c r="AY2196">
        <v>0.51861830050928504</v>
      </c>
      <c r="AZ2196">
        <v>0.53033945704962149</v>
      </c>
    </row>
    <row r="2197" spans="11:52" ht="14.4">
      <c r="K2197" t="s">
        <v>5694</v>
      </c>
      <c r="L2197" t="s">
        <v>3086</v>
      </c>
      <c r="M2197" t="s">
        <v>5610</v>
      </c>
      <c r="N2197" t="s">
        <v>80</v>
      </c>
      <c r="AO2197">
        <v>0.23781435883195651</v>
      </c>
      <c r="AP2197" t="s">
        <v>6079</v>
      </c>
      <c r="AQ2197" t="s">
        <v>6079</v>
      </c>
      <c r="AR2197" t="s">
        <v>6079</v>
      </c>
      <c r="AS2197" t="s">
        <v>6079</v>
      </c>
      <c r="AT2197">
        <v>0.20029698008288024</v>
      </c>
      <c r="AU2197">
        <v>0.3081318264901301</v>
      </c>
      <c r="AV2197">
        <v>0.3801794437333994</v>
      </c>
      <c r="AW2197">
        <v>0.31170183368293919</v>
      </c>
      <c r="AX2197">
        <v>0.34831781431444298</v>
      </c>
      <c r="AY2197">
        <v>0.28285198085897595</v>
      </c>
      <c r="AZ2197">
        <v>0.35884359808521982</v>
      </c>
    </row>
    <row r="2198" spans="11:52" ht="14.4">
      <c r="K2198" t="s">
        <v>3105</v>
      </c>
      <c r="L2198" t="s">
        <v>3086</v>
      </c>
      <c r="M2198" t="s">
        <v>98</v>
      </c>
      <c r="N2198" t="s">
        <v>80</v>
      </c>
      <c r="AG2198">
        <v>0.22663307026718649</v>
      </c>
      <c r="AH2198">
        <v>0.23449383532523976</v>
      </c>
      <c r="AI2198">
        <v>0.24040072629889023</v>
      </c>
      <c r="AJ2198">
        <v>0.24070369144679443</v>
      </c>
      <c r="AK2198">
        <v>0.25019281557482415</v>
      </c>
      <c r="AL2198">
        <v>0.24498401337596432</v>
      </c>
      <c r="AM2198">
        <v>0.2411843696444072</v>
      </c>
      <c r="AN2198">
        <v>0.24333629240804353</v>
      </c>
      <c r="AO2198">
        <v>0.22623590337637561</v>
      </c>
      <c r="AP2198">
        <v>0.22841762598432361</v>
      </c>
      <c r="AQ2198">
        <v>0.23302353250958172</v>
      </c>
      <c r="AR2198">
        <v>0.22656341538756511</v>
      </c>
      <c r="AS2198">
        <v>0.1686077741966989</v>
      </c>
      <c r="AT2198">
        <v>0.17677666883996188</v>
      </c>
      <c r="AU2198">
        <v>0.21931282081713793</v>
      </c>
      <c r="AV2198">
        <v>0.42952106099419568</v>
      </c>
      <c r="AW2198">
        <v>0.48722902520101147</v>
      </c>
      <c r="AX2198">
        <v>0.52123184195235328</v>
      </c>
      <c r="AY2198">
        <v>0.52590540229759175</v>
      </c>
      <c r="AZ2198">
        <v>0.53615889653022653</v>
      </c>
    </row>
    <row r="2199" spans="11:52" ht="14.4">
      <c r="K2199" t="s">
        <v>3106</v>
      </c>
      <c r="L2199" t="s">
        <v>3086</v>
      </c>
      <c r="M2199" t="s">
        <v>94</v>
      </c>
      <c r="N2199" t="s">
        <v>80</v>
      </c>
      <c r="AG2199">
        <v>0.22909376511044652</v>
      </c>
      <c r="AH2199">
        <v>0.22561769765492443</v>
      </c>
      <c r="AI2199">
        <v>0.20366138540038081</v>
      </c>
      <c r="AJ2199">
        <v>0.24139805640285816</v>
      </c>
      <c r="AK2199">
        <v>0.24173963909431911</v>
      </c>
      <c r="AL2199">
        <v>0.24863381984149041</v>
      </c>
      <c r="AM2199">
        <v>0.22070115162095971</v>
      </c>
      <c r="AN2199">
        <v>0.19877808581493656</v>
      </c>
      <c r="AO2199">
        <v>0.20291002196993521</v>
      </c>
      <c r="AP2199">
        <v>0.22426474503339655</v>
      </c>
      <c r="AQ2199">
        <v>0.27527711696908191</v>
      </c>
      <c r="AR2199">
        <v>0.24454393630086452</v>
      </c>
      <c r="AS2199">
        <v>0.24723919754395585</v>
      </c>
      <c r="AT2199">
        <v>0.24946147517255429</v>
      </c>
      <c r="AU2199">
        <v>0.25175211257723856</v>
      </c>
      <c r="AV2199">
        <v>0.25535186566030454</v>
      </c>
      <c r="AW2199">
        <v>0.27307016124153283</v>
      </c>
      <c r="AX2199">
        <v>0.2612677542135653</v>
      </c>
      <c r="AY2199">
        <v>0.27878638761495284</v>
      </c>
      <c r="AZ2199">
        <v>0.25966245589375569</v>
      </c>
    </row>
    <row r="2200" spans="11:52" ht="14.4">
      <c r="K2200" t="s">
        <v>3107</v>
      </c>
      <c r="L2200" t="s">
        <v>3086</v>
      </c>
      <c r="M2200" t="s">
        <v>99</v>
      </c>
      <c r="N2200" t="s">
        <v>80</v>
      </c>
      <c r="AG2200">
        <v>0.35297623018502688</v>
      </c>
      <c r="AH2200">
        <v>0.35342437032463364</v>
      </c>
      <c r="AI2200">
        <v>0.35481687032385362</v>
      </c>
      <c r="AJ2200">
        <v>0.38079995166202057</v>
      </c>
      <c r="AK2200">
        <v>0.40483430770082501</v>
      </c>
      <c r="AL2200">
        <v>0.4154907854096333</v>
      </c>
      <c r="AM2200">
        <v>0.44290734930598064</v>
      </c>
      <c r="AN2200">
        <v>0.44238702908426714</v>
      </c>
      <c r="AO2200">
        <v>0.44287641852820286</v>
      </c>
      <c r="AP2200">
        <v>0.45212758742680725</v>
      </c>
      <c r="AQ2200">
        <v>0.45361042482637498</v>
      </c>
      <c r="AR2200">
        <v>0.28688491069221506</v>
      </c>
      <c r="AS2200">
        <v>0.28850031879743243</v>
      </c>
      <c r="AT2200">
        <v>0.29947973285370777</v>
      </c>
      <c r="AU2200">
        <v>0.36263782596263233</v>
      </c>
      <c r="AV2200">
        <v>0.37134345908871458</v>
      </c>
      <c r="AW2200">
        <v>0.37825086754542314</v>
      </c>
      <c r="AX2200">
        <v>0.3990870792630839</v>
      </c>
      <c r="AY2200">
        <v>0.40409254881651918</v>
      </c>
      <c r="AZ2200">
        <v>0.38516130849905938</v>
      </c>
    </row>
    <row r="2201" spans="11:52" ht="14.4">
      <c r="K2201" t="s">
        <v>3108</v>
      </c>
      <c r="L2201" t="s">
        <v>3086</v>
      </c>
      <c r="M2201" t="s">
        <v>26</v>
      </c>
      <c r="N2201" t="s">
        <v>80</v>
      </c>
      <c r="O2201" t="s">
        <v>6079</v>
      </c>
      <c r="P2201" t="s">
        <v>6079</v>
      </c>
      <c r="Q2201" t="s">
        <v>6079</v>
      </c>
      <c r="R2201" t="s">
        <v>6079</v>
      </c>
      <c r="S2201" t="s">
        <v>6079</v>
      </c>
      <c r="AG2201">
        <v>0.16661462803895427</v>
      </c>
      <c r="AH2201">
        <v>0.18016199451191253</v>
      </c>
      <c r="AI2201">
        <v>0.18584989829511439</v>
      </c>
      <c r="AJ2201">
        <v>0.23221904950540989</v>
      </c>
      <c r="AK2201">
        <v>0.24717182841170132</v>
      </c>
      <c r="AL2201">
        <v>0.23580711698901069</v>
      </c>
      <c r="AM2201">
        <v>0.23605180224833375</v>
      </c>
      <c r="AN2201">
        <v>0.31129936009935405</v>
      </c>
      <c r="AO2201">
        <v>0.29794080583119104</v>
      </c>
      <c r="AP2201">
        <v>0.3010571346839761</v>
      </c>
      <c r="AQ2201">
        <v>0.30415767402115301</v>
      </c>
      <c r="AR2201">
        <v>0.34474174216363229</v>
      </c>
      <c r="AS2201">
        <v>0.34230750760818374</v>
      </c>
      <c r="AT2201">
        <v>0.35553281580980894</v>
      </c>
      <c r="AU2201">
        <v>0.37078152262632746</v>
      </c>
      <c r="AV2201">
        <v>0.40093089776114954</v>
      </c>
      <c r="AW2201">
        <v>0.41437462736695629</v>
      </c>
      <c r="AX2201">
        <v>0.39567305647920858</v>
      </c>
      <c r="AY2201">
        <v>0.39325022429583034</v>
      </c>
      <c r="AZ2201">
        <v>0.28575841730227253</v>
      </c>
    </row>
    <row r="2202" spans="11:52" ht="14.4">
      <c r="K2202" t="s">
        <v>3109</v>
      </c>
      <c r="L2202" t="s">
        <v>3086</v>
      </c>
      <c r="M2202" t="s">
        <v>27</v>
      </c>
      <c r="N2202" t="s">
        <v>80</v>
      </c>
      <c r="AG2202">
        <v>0.18771673882857129</v>
      </c>
      <c r="AH2202">
        <v>0.18870381110264867</v>
      </c>
      <c r="AI2202">
        <v>0.19088456555813188</v>
      </c>
      <c r="AJ2202">
        <v>0.16862309028850636</v>
      </c>
      <c r="AK2202">
        <v>0.15990225489890178</v>
      </c>
      <c r="AL2202">
        <v>0.16405264680857068</v>
      </c>
      <c r="AM2202">
        <v>0.17324617120991653</v>
      </c>
      <c r="AN2202">
        <v>0.17079219009658417</v>
      </c>
      <c r="AO2202">
        <v>0.16609726390037532</v>
      </c>
      <c r="AP2202">
        <v>0.1670679138603825</v>
      </c>
      <c r="AQ2202">
        <v>0.17473430406652266</v>
      </c>
      <c r="AR2202">
        <v>0.18337884481319136</v>
      </c>
      <c r="AS2202">
        <v>0.19193771379079377</v>
      </c>
      <c r="AT2202">
        <v>0.20198718260285023</v>
      </c>
      <c r="AU2202">
        <v>0.20465218454803005</v>
      </c>
      <c r="AV2202">
        <v>0.20780280563994652</v>
      </c>
      <c r="AW2202">
        <v>0.2026054336550242</v>
      </c>
      <c r="AX2202">
        <v>0.19534567645113923</v>
      </c>
      <c r="AY2202">
        <v>0.19222801905170661</v>
      </c>
      <c r="AZ2202">
        <v>0.20238279809681203</v>
      </c>
    </row>
    <row r="2203" spans="11:52" ht="14.4">
      <c r="K2203" t="s">
        <v>3110</v>
      </c>
      <c r="L2203" t="s">
        <v>3086</v>
      </c>
      <c r="M2203" t="s">
        <v>28</v>
      </c>
      <c r="N2203" t="s">
        <v>80</v>
      </c>
      <c r="AG2203">
        <v>0.23812049295436097</v>
      </c>
      <c r="AH2203">
        <v>0.23845300068081071</v>
      </c>
      <c r="AI2203">
        <v>0.22946861972783267</v>
      </c>
      <c r="AJ2203">
        <v>0.2226726883288381</v>
      </c>
      <c r="AK2203">
        <v>0.24427109551334752</v>
      </c>
      <c r="AL2203">
        <v>0.23324546808661481</v>
      </c>
      <c r="AM2203">
        <v>0.21869311182028145</v>
      </c>
      <c r="AN2203">
        <v>0.22511735485031259</v>
      </c>
      <c r="AO2203">
        <v>0.14614052972254216</v>
      </c>
      <c r="AP2203" t="s">
        <v>6079</v>
      </c>
      <c r="AQ2203" t="s">
        <v>6079</v>
      </c>
      <c r="AR2203" t="s">
        <v>6079</v>
      </c>
      <c r="AS2203" t="s">
        <v>6079</v>
      </c>
      <c r="AT2203">
        <v>0.16501971456626799</v>
      </c>
      <c r="AU2203">
        <v>0.17870501089253624</v>
      </c>
      <c r="AV2203">
        <v>0.18444275181071648</v>
      </c>
      <c r="AW2203">
        <v>0.16676750057107601</v>
      </c>
      <c r="AX2203">
        <v>0.13940851557815334</v>
      </c>
      <c r="AY2203">
        <v>0.16025300551635743</v>
      </c>
      <c r="AZ2203">
        <v>0.16444996452026642</v>
      </c>
    </row>
    <row r="2204" spans="11:52" ht="14.4">
      <c r="K2204" t="s">
        <v>3111</v>
      </c>
      <c r="L2204" t="s">
        <v>3086</v>
      </c>
      <c r="M2204" t="s">
        <v>29</v>
      </c>
      <c r="N2204" t="s">
        <v>80</v>
      </c>
      <c r="AG2204">
        <v>0.67828602866396726</v>
      </c>
      <c r="AH2204">
        <v>0.68603726096334094</v>
      </c>
      <c r="AI2204">
        <v>0.69007868012896167</v>
      </c>
      <c r="AJ2204">
        <v>0.67440765708227268</v>
      </c>
      <c r="AK2204">
        <v>0.67512302755650011</v>
      </c>
      <c r="AL2204">
        <v>0.67853341570790537</v>
      </c>
      <c r="AM2204">
        <v>0.68840693540913145</v>
      </c>
      <c r="AN2204">
        <v>0.67482572601331392</v>
      </c>
      <c r="AO2204">
        <v>0.62750238531367131</v>
      </c>
      <c r="AP2204">
        <v>0.61932788128301519</v>
      </c>
      <c r="AQ2204">
        <v>0.63891699234332688</v>
      </c>
      <c r="AR2204">
        <v>0.63731486954805272</v>
      </c>
      <c r="AS2204">
        <v>0.6477682715768478</v>
      </c>
      <c r="AT2204">
        <v>0.66288611075609827</v>
      </c>
      <c r="AU2204">
        <v>0.66290426137610858</v>
      </c>
      <c r="AV2204">
        <v>0.67987750021802373</v>
      </c>
      <c r="AW2204">
        <v>0.68822987197985841</v>
      </c>
      <c r="AX2204">
        <v>0.69047764627845609</v>
      </c>
      <c r="AY2204">
        <v>0.69660861527750417</v>
      </c>
      <c r="AZ2204">
        <v>0.68248524309249148</v>
      </c>
    </row>
    <row r="2205" spans="11:52" ht="14.4">
      <c r="K2205" t="s">
        <v>3112</v>
      </c>
      <c r="L2205" t="s">
        <v>3086</v>
      </c>
      <c r="M2205" t="s">
        <v>30</v>
      </c>
      <c r="N2205" t="s">
        <v>80</v>
      </c>
      <c r="AG2205">
        <v>0.37657417135519422</v>
      </c>
      <c r="AH2205">
        <v>0.36911910176931728</v>
      </c>
      <c r="AI2205">
        <v>0.37724514226848432</v>
      </c>
      <c r="AJ2205">
        <v>0.3700202412135199</v>
      </c>
      <c r="AK2205">
        <v>0.3909705970035855</v>
      </c>
      <c r="AL2205">
        <v>0.41821797315187043</v>
      </c>
      <c r="AM2205">
        <v>0.4334361806549682</v>
      </c>
      <c r="AN2205">
        <v>0.45479124101847246</v>
      </c>
      <c r="AO2205">
        <v>0.46904327135960128</v>
      </c>
      <c r="AP2205">
        <v>0.50497015111988364</v>
      </c>
      <c r="AQ2205">
        <v>0.51595291640314334</v>
      </c>
      <c r="AR2205">
        <v>0.50928319606941896</v>
      </c>
      <c r="AS2205">
        <v>0.5199300258018198</v>
      </c>
      <c r="AT2205">
        <v>0.52209741750876493</v>
      </c>
      <c r="AU2205">
        <v>0.52593038083665056</v>
      </c>
      <c r="AV2205">
        <v>0.55492120721959437</v>
      </c>
      <c r="AW2205">
        <v>0.5493832065820532</v>
      </c>
      <c r="AX2205">
        <v>0.55368587205577668</v>
      </c>
      <c r="AY2205">
        <v>0.49468013344520489</v>
      </c>
      <c r="AZ2205">
        <v>0.51228150586218657</v>
      </c>
    </row>
    <row r="2206" spans="11:52" ht="14.4">
      <c r="K2206" t="s">
        <v>3113</v>
      </c>
      <c r="L2206" t="s">
        <v>3086</v>
      </c>
      <c r="M2206" t="s">
        <v>100</v>
      </c>
      <c r="N2206" t="s">
        <v>80</v>
      </c>
      <c r="AG2206">
        <v>0.68666482852348776</v>
      </c>
      <c r="AH2206">
        <v>0.69736014544067582</v>
      </c>
      <c r="AI2206">
        <v>0.70063259915592502</v>
      </c>
      <c r="AJ2206">
        <v>0.67644311252037781</v>
      </c>
      <c r="AK2206">
        <v>0.67892706175852746</v>
      </c>
      <c r="AL2206">
        <v>0.68578829644144201</v>
      </c>
      <c r="AM2206">
        <v>0.69199747054191807</v>
      </c>
      <c r="AN2206">
        <v>0.68623308780562031</v>
      </c>
      <c r="AO2206">
        <v>0.69731454274977689</v>
      </c>
      <c r="AP2206">
        <v>0.70402747719538761</v>
      </c>
      <c r="AQ2206">
        <v>0.72223005780311589</v>
      </c>
      <c r="AR2206">
        <v>0.71140813494931121</v>
      </c>
      <c r="AS2206">
        <v>0.72429785458705809</v>
      </c>
      <c r="AT2206">
        <v>0.73213568715076205</v>
      </c>
      <c r="AU2206">
        <v>0.74312178372955628</v>
      </c>
      <c r="AV2206">
        <v>0.74520479901428549</v>
      </c>
      <c r="AW2206">
        <v>0.74992621522722069</v>
      </c>
      <c r="AX2206">
        <v>0.74279204664838139</v>
      </c>
      <c r="AY2206">
        <v>0.74364294299872491</v>
      </c>
      <c r="AZ2206">
        <v>0.7580402018048531</v>
      </c>
    </row>
    <row r="2207" spans="11:52" ht="14.4">
      <c r="K2207" t="s">
        <v>3114</v>
      </c>
      <c r="L2207" t="s">
        <v>3086</v>
      </c>
      <c r="M2207" t="s">
        <v>31</v>
      </c>
      <c r="N2207" t="s">
        <v>80</v>
      </c>
      <c r="AG2207">
        <v>0.31281614676825614</v>
      </c>
      <c r="AH2207">
        <v>0.30613564444274305</v>
      </c>
      <c r="AI2207">
        <v>0.30683282269226159</v>
      </c>
      <c r="AJ2207">
        <v>0.30863603145593577</v>
      </c>
      <c r="AK2207">
        <v>0.31953030344373579</v>
      </c>
      <c r="AL2207">
        <v>0.31217320628064565</v>
      </c>
      <c r="AM2207">
        <v>0.32314767574688336</v>
      </c>
      <c r="AN2207">
        <v>0.32999225387763875</v>
      </c>
      <c r="AO2207">
        <v>0.32853837050755397</v>
      </c>
      <c r="AP2207">
        <v>0.31864468512614907</v>
      </c>
      <c r="AQ2207">
        <v>0.32832810351925967</v>
      </c>
      <c r="AR2207">
        <v>0.32091982748064191</v>
      </c>
      <c r="AS2207">
        <v>0.31245013929122878</v>
      </c>
      <c r="AT2207">
        <v>0.30675501296732349</v>
      </c>
      <c r="AU2207">
        <v>0.3120946808987366</v>
      </c>
      <c r="AV2207">
        <v>0.31308451649796504</v>
      </c>
      <c r="AW2207">
        <v>0.28613734580078293</v>
      </c>
      <c r="AX2207">
        <v>0.27723779579005997</v>
      </c>
      <c r="AY2207">
        <v>0.2687383194764153</v>
      </c>
      <c r="AZ2207">
        <v>0.24924206089415415</v>
      </c>
    </row>
    <row r="2208" spans="11:52" ht="14.4">
      <c r="K2208" t="s">
        <v>3115</v>
      </c>
      <c r="L2208" t="s">
        <v>3086</v>
      </c>
      <c r="M2208" t="s">
        <v>32</v>
      </c>
      <c r="N2208" t="s">
        <v>80</v>
      </c>
      <c r="O2208" t="s">
        <v>6079</v>
      </c>
      <c r="P2208" t="s">
        <v>6079</v>
      </c>
      <c r="Q2208" t="s">
        <v>6079</v>
      </c>
      <c r="R2208" t="s">
        <v>6079</v>
      </c>
      <c r="S2208" t="s">
        <v>6079</v>
      </c>
      <c r="AG2208">
        <v>0.57195859245090785</v>
      </c>
      <c r="AH2208">
        <v>0.55339288301902412</v>
      </c>
      <c r="AI2208">
        <v>0.55243807843928983</v>
      </c>
      <c r="AJ2208">
        <v>0.516980917441629</v>
      </c>
      <c r="AK2208">
        <v>0.53587416585741521</v>
      </c>
      <c r="AL2208">
        <v>0.52755065830206183</v>
      </c>
      <c r="AM2208">
        <v>0.52567553977392245</v>
      </c>
      <c r="AN2208">
        <v>0.49800079580856904</v>
      </c>
      <c r="AO2208">
        <v>0.47742633626076975</v>
      </c>
      <c r="AP2208">
        <v>0.48402499532808146</v>
      </c>
      <c r="AQ2208">
        <v>0.5077405162965436</v>
      </c>
      <c r="AR2208">
        <v>0.5090644088109888</v>
      </c>
      <c r="AS2208">
        <v>0.51642535076082419</v>
      </c>
      <c r="AT2208">
        <v>0.52881361863591314</v>
      </c>
      <c r="AU2208">
        <v>0.5636956085788638</v>
      </c>
      <c r="AV2208">
        <v>0.52283563815363854</v>
      </c>
      <c r="AW2208">
        <v>0.59985890123069197</v>
      </c>
      <c r="AX2208">
        <v>0.62224950837564397</v>
      </c>
      <c r="AY2208">
        <v>0.6306088955189102</v>
      </c>
      <c r="AZ2208">
        <v>0.57019477014163522</v>
      </c>
    </row>
    <row r="2209" spans="11:52" ht="14.4">
      <c r="K2209" t="s">
        <v>3116</v>
      </c>
      <c r="L2209" t="s">
        <v>3086</v>
      </c>
      <c r="M2209" t="s">
        <v>93</v>
      </c>
      <c r="N2209" t="s">
        <v>80</v>
      </c>
      <c r="AG2209">
        <v>0.64004821333232476</v>
      </c>
      <c r="AH2209">
        <v>0.6343478752284597</v>
      </c>
      <c r="AI2209">
        <v>0.62865685410850081</v>
      </c>
      <c r="AJ2209">
        <v>0.6082916903795168</v>
      </c>
      <c r="AK2209">
        <v>0.60322309495325332</v>
      </c>
      <c r="AL2209">
        <v>0.61423079551818316</v>
      </c>
      <c r="AM2209">
        <v>0.63162702059015574</v>
      </c>
      <c r="AN2209">
        <v>0.58869067176893297</v>
      </c>
      <c r="AO2209">
        <v>0.59218614030728622</v>
      </c>
      <c r="AP2209">
        <v>0.61118561064888766</v>
      </c>
      <c r="AQ2209">
        <v>0.63196995512514464</v>
      </c>
      <c r="AR2209">
        <v>0.67238256067944657</v>
      </c>
      <c r="AS2209">
        <v>0.67149478151733211</v>
      </c>
      <c r="AT2209">
        <v>0.67503118774544335</v>
      </c>
      <c r="AU2209">
        <v>0.65545601971870859</v>
      </c>
      <c r="AV2209">
        <v>0.62216780007324157</v>
      </c>
      <c r="AW2209">
        <v>0.62441668753524815</v>
      </c>
      <c r="AX2209">
        <v>0.6238449700354326</v>
      </c>
      <c r="AY2209">
        <v>0.61893402298181188</v>
      </c>
      <c r="AZ2209">
        <v>0.59774512027971238</v>
      </c>
    </row>
    <row r="2210" spans="11:52" ht="14.4">
      <c r="K2210" t="s">
        <v>3117</v>
      </c>
      <c r="L2210" t="s">
        <v>3118</v>
      </c>
      <c r="M2210" t="s">
        <v>13</v>
      </c>
      <c r="N2210" t="s">
        <v>80</v>
      </c>
      <c r="AG2210">
        <v>0.35049470147288792</v>
      </c>
      <c r="AH2210">
        <v>0.35150203260669727</v>
      </c>
      <c r="AI2210">
        <v>0.34769301183496393</v>
      </c>
      <c r="AJ2210">
        <v>0.35211043581294627</v>
      </c>
      <c r="AK2210">
        <v>0.34909764367527496</v>
      </c>
      <c r="AL2210">
        <v>0.35457646324522402</v>
      </c>
      <c r="AM2210">
        <v>0.35511950089423389</v>
      </c>
      <c r="AN2210">
        <v>0.34473973202861463</v>
      </c>
      <c r="AO2210">
        <v>0.34552959108067166</v>
      </c>
      <c r="AP2210">
        <v>0.34621458041064335</v>
      </c>
      <c r="AQ2210">
        <v>0.35026043367818011</v>
      </c>
      <c r="AR2210">
        <v>0.33913998190252914</v>
      </c>
      <c r="AS2210">
        <v>0.33586510136549774</v>
      </c>
      <c r="AT2210">
        <v>0.33690906053663155</v>
      </c>
      <c r="AU2210">
        <v>0.3346207381563106</v>
      </c>
      <c r="AV2210">
        <v>0.32563310355587161</v>
      </c>
      <c r="AW2210">
        <v>0.31926585756123355</v>
      </c>
      <c r="AX2210">
        <v>0.30540168144305502</v>
      </c>
      <c r="AY2210">
        <v>0.2957936647586305</v>
      </c>
      <c r="AZ2210">
        <v>0.30911993113370645</v>
      </c>
    </row>
    <row r="2211" spans="11:52" ht="14.4">
      <c r="K2211" t="s">
        <v>3119</v>
      </c>
      <c r="L2211" t="s">
        <v>3118</v>
      </c>
      <c r="M2211" t="s">
        <v>14</v>
      </c>
      <c r="N2211" t="s">
        <v>80</v>
      </c>
      <c r="AG2211">
        <v>0.26130694647817748</v>
      </c>
      <c r="AH2211">
        <v>0.19960563080304325</v>
      </c>
      <c r="AI2211">
        <v>0.18968616566778124</v>
      </c>
      <c r="AJ2211">
        <v>0.18893650881100291</v>
      </c>
      <c r="AK2211">
        <v>0.1709692009268623</v>
      </c>
      <c r="AL2211">
        <v>0.18275045014558897</v>
      </c>
      <c r="AM2211">
        <v>0.17827437888666647</v>
      </c>
      <c r="AN2211">
        <v>0.16524121819263174</v>
      </c>
      <c r="AO2211">
        <v>0.15878934707359613</v>
      </c>
      <c r="AP2211">
        <v>0.16555568024542525</v>
      </c>
      <c r="AQ2211">
        <v>0.1292317028459708</v>
      </c>
      <c r="AR2211">
        <v>0.12201256769666297</v>
      </c>
      <c r="AS2211">
        <v>0.12104534739202484</v>
      </c>
      <c r="AT2211">
        <v>0.1157577356994252</v>
      </c>
      <c r="AU2211">
        <v>0.12420296687183054</v>
      </c>
      <c r="AV2211">
        <v>0.120307004242132</v>
      </c>
      <c r="AW2211">
        <v>0.13431325698048774</v>
      </c>
      <c r="AX2211">
        <v>0.131675224914651</v>
      </c>
      <c r="AY2211">
        <v>0.13378008094620303</v>
      </c>
      <c r="AZ2211">
        <v>0.13119716127019196</v>
      </c>
    </row>
    <row r="2212" spans="11:52" ht="14.4">
      <c r="K2212" t="s">
        <v>3120</v>
      </c>
      <c r="L2212" t="s">
        <v>3118</v>
      </c>
      <c r="M2212" t="s">
        <v>92</v>
      </c>
      <c r="N2212" t="s">
        <v>80</v>
      </c>
      <c r="AG2212">
        <v>0.43906536593412299</v>
      </c>
      <c r="AH2212">
        <v>0.42409460001852478</v>
      </c>
      <c r="AI2212">
        <v>0.41850955192189954</v>
      </c>
      <c r="AJ2212">
        <v>0.45811413371973519</v>
      </c>
      <c r="AK2212">
        <v>0.45568840691650958</v>
      </c>
      <c r="AL2212">
        <v>0.47163914736200674</v>
      </c>
      <c r="AM2212">
        <v>0.44753894244448977</v>
      </c>
      <c r="AN2212">
        <v>0.46748431031644383</v>
      </c>
      <c r="AO2212">
        <v>0.478187045520726</v>
      </c>
      <c r="AP2212">
        <v>0.48076918967547272</v>
      </c>
      <c r="AQ2212">
        <v>0.48232960692390914</v>
      </c>
      <c r="AR2212">
        <v>0.43853207704459973</v>
      </c>
      <c r="AS2212">
        <v>0.51131412888812278</v>
      </c>
      <c r="AT2212">
        <v>0.51227914915136363</v>
      </c>
      <c r="AU2212">
        <v>0.53328684226571554</v>
      </c>
      <c r="AV2212">
        <v>0.53449315080373438</v>
      </c>
      <c r="AW2212">
        <v>0.53857404191700176</v>
      </c>
      <c r="AX2212">
        <v>0.5299704865796645</v>
      </c>
      <c r="AY2212">
        <v>0.52487919610498956</v>
      </c>
      <c r="AZ2212">
        <v>0.52210585142715216</v>
      </c>
    </row>
    <row r="2213" spans="11:52" ht="14.4">
      <c r="K2213" t="s">
        <v>3121</v>
      </c>
      <c r="L2213" t="s">
        <v>3118</v>
      </c>
      <c r="M2213" t="s">
        <v>15</v>
      </c>
      <c r="N2213" t="s">
        <v>80</v>
      </c>
      <c r="AE2213" t="s">
        <v>6079</v>
      </c>
      <c r="AF2213" t="s">
        <v>6079</v>
      </c>
      <c r="AG2213">
        <v>0.34178459141578982</v>
      </c>
      <c r="AH2213">
        <v>0.34216957731117048</v>
      </c>
      <c r="AI2213">
        <v>0.3505522864784647</v>
      </c>
      <c r="AJ2213">
        <v>0.39121847354606926</v>
      </c>
      <c r="AK2213">
        <v>0.40792995027318424</v>
      </c>
      <c r="AL2213">
        <v>0.39043409868892354</v>
      </c>
      <c r="AM2213">
        <v>0.37676602465524606</v>
      </c>
      <c r="AN2213">
        <v>0.38191912695098063</v>
      </c>
      <c r="AO2213">
        <v>0.3810401345563269</v>
      </c>
      <c r="AP2213">
        <v>0.36520390912355183</v>
      </c>
      <c r="AQ2213">
        <v>0.29020685937540558</v>
      </c>
      <c r="AR2213">
        <v>0.21424627455220069</v>
      </c>
      <c r="AS2213">
        <v>0.19248751510218229</v>
      </c>
      <c r="AT2213">
        <v>0.17775554564526527</v>
      </c>
      <c r="AU2213">
        <v>0.14953050176999419</v>
      </c>
      <c r="AV2213">
        <v>0.17618936331759666</v>
      </c>
      <c r="AW2213">
        <v>0.20266149256293184</v>
      </c>
      <c r="AX2213">
        <v>0.21634192017189136</v>
      </c>
      <c r="AY2213">
        <v>0.19788812446139536</v>
      </c>
      <c r="AZ2213">
        <v>0.2351615258895885</v>
      </c>
    </row>
    <row r="2214" spans="11:52" ht="14.4">
      <c r="K2214" t="s">
        <v>3122</v>
      </c>
      <c r="L2214" t="s">
        <v>3118</v>
      </c>
      <c r="M2214" t="s">
        <v>91</v>
      </c>
      <c r="N2214" t="s">
        <v>80</v>
      </c>
      <c r="AG2214">
        <v>0.39062347157586791</v>
      </c>
      <c r="AH2214">
        <v>0.37815440925001342</v>
      </c>
      <c r="AI2214">
        <v>0.38387372719117602</v>
      </c>
      <c r="AJ2214">
        <v>0.38540896054010942</v>
      </c>
      <c r="AK2214">
        <v>0.37866692635520049</v>
      </c>
      <c r="AL2214">
        <v>0.3714798622359739</v>
      </c>
      <c r="AM2214">
        <v>0.37018346416434478</v>
      </c>
      <c r="AN2214">
        <v>0.3340534379981801</v>
      </c>
      <c r="AO2214">
        <v>0.32549003151376488</v>
      </c>
      <c r="AP2214">
        <v>0.31054651290646385</v>
      </c>
      <c r="AQ2214">
        <v>0.31497267412036684</v>
      </c>
      <c r="AR2214">
        <v>0.27267072443864504</v>
      </c>
      <c r="AS2214">
        <v>0.26047257732239809</v>
      </c>
      <c r="AT2214">
        <v>0.25742657571826238</v>
      </c>
      <c r="AU2214">
        <v>0.26118794822656372</v>
      </c>
      <c r="AV2214">
        <v>0.2620902663527378</v>
      </c>
      <c r="AW2214">
        <v>0.26235651459454878</v>
      </c>
      <c r="AX2214">
        <v>0.25771131292341426</v>
      </c>
      <c r="AY2214">
        <v>0.26246431029448225</v>
      </c>
      <c r="AZ2214">
        <v>0.25475291379323334</v>
      </c>
    </row>
    <row r="2215" spans="11:52" ht="14.4">
      <c r="K2215" t="s">
        <v>3123</v>
      </c>
      <c r="L2215" t="s">
        <v>3118</v>
      </c>
      <c r="M2215" t="s">
        <v>16</v>
      </c>
      <c r="N2215" t="s">
        <v>80</v>
      </c>
      <c r="AG2215">
        <v>0.2256403148681497</v>
      </c>
      <c r="AH2215">
        <v>0.22445610060906071</v>
      </c>
      <c r="AI2215">
        <v>0.22046159422260064</v>
      </c>
      <c r="AJ2215">
        <v>0.211896674432035</v>
      </c>
      <c r="AK2215">
        <v>0.19673488530231523</v>
      </c>
      <c r="AL2215">
        <v>0.18129822507599253</v>
      </c>
      <c r="AM2215">
        <v>0.17744545159499492</v>
      </c>
      <c r="AN2215">
        <v>0.17628318295475104</v>
      </c>
      <c r="AO2215">
        <v>0.18047895829231617</v>
      </c>
      <c r="AP2215">
        <v>0.18312176127123916</v>
      </c>
      <c r="AQ2215">
        <v>0.1947971574082831</v>
      </c>
      <c r="AR2215">
        <v>0.20142896431535393</v>
      </c>
      <c r="AS2215">
        <v>0.19610648050134483</v>
      </c>
      <c r="AT2215">
        <v>0.1981232623664218</v>
      </c>
      <c r="AU2215">
        <v>0.1979458661441072</v>
      </c>
      <c r="AV2215">
        <v>0.17465553670213163</v>
      </c>
      <c r="AW2215">
        <v>0.17895007264134344</v>
      </c>
      <c r="AX2215">
        <v>0.17018953627169742</v>
      </c>
      <c r="AY2215">
        <v>0.18434913366555752</v>
      </c>
      <c r="AZ2215">
        <v>0.19069640833914112</v>
      </c>
    </row>
    <row r="2216" spans="11:52" ht="14.4">
      <c r="K2216" t="s">
        <v>3124</v>
      </c>
      <c r="L2216" t="s">
        <v>3118</v>
      </c>
      <c r="M2216" t="s">
        <v>17</v>
      </c>
      <c r="N2216" t="s">
        <v>80</v>
      </c>
      <c r="AG2216">
        <v>0.27807660291888819</v>
      </c>
      <c r="AH2216">
        <v>0.27326206346828547</v>
      </c>
      <c r="AI2216">
        <v>0.26694152180530167</v>
      </c>
      <c r="AJ2216">
        <v>0.27157757245047398</v>
      </c>
      <c r="AK2216">
        <v>0.26832511030065853</v>
      </c>
      <c r="AL2216">
        <v>0.24505755122763903</v>
      </c>
      <c r="AM2216">
        <v>0.21725489499245168</v>
      </c>
      <c r="AN2216">
        <v>0.2103139719730007</v>
      </c>
      <c r="AO2216">
        <v>0.21152429582282559</v>
      </c>
      <c r="AP2216">
        <v>0.18381889291840425</v>
      </c>
      <c r="AQ2216">
        <v>0.19380674633937553</v>
      </c>
      <c r="AR2216">
        <v>0.19965151482489332</v>
      </c>
      <c r="AS2216">
        <v>0.23104415927596339</v>
      </c>
      <c r="AT2216">
        <v>0.23790762400513621</v>
      </c>
      <c r="AU2216">
        <v>0.2246110793806437</v>
      </c>
      <c r="AV2216">
        <v>0.23542361710313847</v>
      </c>
      <c r="AW2216">
        <v>0.26252152326176104</v>
      </c>
      <c r="AX2216">
        <v>0.27918987264091588</v>
      </c>
      <c r="AY2216">
        <v>0.27318646523201595</v>
      </c>
      <c r="AZ2216">
        <v>0.22855263434155004</v>
      </c>
    </row>
    <row r="2217" spans="11:52" ht="14.4">
      <c r="K2217" t="s">
        <v>3125</v>
      </c>
      <c r="L2217" t="s">
        <v>3118</v>
      </c>
      <c r="M2217" t="s">
        <v>97</v>
      </c>
      <c r="N2217" t="s">
        <v>80</v>
      </c>
      <c r="O2217" t="s">
        <v>6079</v>
      </c>
      <c r="P2217" t="s">
        <v>6079</v>
      </c>
      <c r="Q2217" t="s">
        <v>6079</v>
      </c>
      <c r="R2217" t="s">
        <v>6079</v>
      </c>
      <c r="S2217" t="s">
        <v>6079</v>
      </c>
      <c r="T2217" t="s">
        <v>6079</v>
      </c>
      <c r="AG2217">
        <v>0.21899777819467348</v>
      </c>
      <c r="AH2217">
        <v>0.21833756541007096</v>
      </c>
      <c r="AI2217">
        <v>0.2227728131164862</v>
      </c>
      <c r="AJ2217">
        <v>0.23597460073981613</v>
      </c>
      <c r="AK2217">
        <v>0.23518432960695743</v>
      </c>
      <c r="AL2217">
        <v>0.24618695247572692</v>
      </c>
      <c r="AM2217">
        <v>0.23907058655421676</v>
      </c>
      <c r="AN2217">
        <v>0.20323522762631055</v>
      </c>
      <c r="AO2217">
        <v>0.21133245681500917</v>
      </c>
      <c r="AP2217">
        <v>0.21627801288185697</v>
      </c>
      <c r="AQ2217">
        <v>0.19698071371715997</v>
      </c>
      <c r="AR2217">
        <v>0.2293305188768589</v>
      </c>
      <c r="AS2217">
        <v>0.20752287040772879</v>
      </c>
      <c r="AT2217">
        <v>0.19299972852973468</v>
      </c>
      <c r="AU2217">
        <v>0.18315275513141463</v>
      </c>
      <c r="AV2217">
        <v>0.19448365008556323</v>
      </c>
      <c r="AW2217">
        <v>0.19881926448464576</v>
      </c>
      <c r="AX2217">
        <v>0.22317546886618711</v>
      </c>
      <c r="AY2217">
        <v>0.21814509005749777</v>
      </c>
      <c r="AZ2217">
        <v>0.21817879839893223</v>
      </c>
    </row>
    <row r="2218" spans="11:52" ht="14.4">
      <c r="K2218" t="s">
        <v>3126</v>
      </c>
      <c r="L2218" t="s">
        <v>3118</v>
      </c>
      <c r="M2218" t="s">
        <v>18</v>
      </c>
      <c r="N2218" t="s">
        <v>80</v>
      </c>
      <c r="AG2218">
        <v>0.24067773525308281</v>
      </c>
      <c r="AH2218">
        <v>0.23401579128268363</v>
      </c>
      <c r="AI2218">
        <v>0.23192821638396249</v>
      </c>
      <c r="AJ2218">
        <v>0.23723802921686091</v>
      </c>
      <c r="AK2218">
        <v>0.24500609111295585</v>
      </c>
      <c r="AL2218">
        <v>0.2510772165876487</v>
      </c>
      <c r="AM2218">
        <v>0.24205632010768652</v>
      </c>
      <c r="AN2218">
        <v>0.24073993011613151</v>
      </c>
      <c r="AO2218">
        <v>0.22523776418331612</v>
      </c>
      <c r="AP2218">
        <v>0.22885146463732445</v>
      </c>
      <c r="AQ2218">
        <v>0.23167560672562057</v>
      </c>
      <c r="AR2218">
        <v>0.23716332506630455</v>
      </c>
      <c r="AS2218">
        <v>0.24920956822845583</v>
      </c>
      <c r="AT2218">
        <v>0.25297092381353742</v>
      </c>
      <c r="AU2218">
        <v>0.26348944028039151</v>
      </c>
      <c r="AV2218">
        <v>0.26054302168453258</v>
      </c>
      <c r="AW2218">
        <v>0.26545723383802716</v>
      </c>
      <c r="AX2218">
        <v>0.25342584361868381</v>
      </c>
      <c r="AY2218">
        <v>0.25156072697405873</v>
      </c>
      <c r="AZ2218">
        <v>0.26792433103096908</v>
      </c>
    </row>
    <row r="2219" spans="11:52" ht="14.4">
      <c r="K2219" t="s">
        <v>3127</v>
      </c>
      <c r="L2219" t="s">
        <v>3118</v>
      </c>
      <c r="M2219" t="s">
        <v>34</v>
      </c>
      <c r="N2219" t="s">
        <v>80</v>
      </c>
      <c r="AG2219">
        <v>0.25766668077162386</v>
      </c>
      <c r="AH2219">
        <v>0.25443533630736226</v>
      </c>
      <c r="AI2219">
        <v>0.23918529953582005</v>
      </c>
      <c r="AJ2219">
        <v>0.23630807360751768</v>
      </c>
      <c r="AK2219">
        <v>0.26722205294726448</v>
      </c>
      <c r="AL2219">
        <v>0.26351856730871914</v>
      </c>
      <c r="AM2219">
        <v>0.26144251206464231</v>
      </c>
      <c r="AN2219">
        <v>0.266506934131861</v>
      </c>
      <c r="AO2219">
        <v>0.25946029242607321</v>
      </c>
      <c r="AP2219">
        <v>0.26781361413304289</v>
      </c>
      <c r="AQ2219">
        <v>0.25832671849305128</v>
      </c>
      <c r="AR2219">
        <v>0.26011466204249611</v>
      </c>
      <c r="AS2219">
        <v>0.26598154677582025</v>
      </c>
      <c r="AT2219">
        <v>0.26425362742740888</v>
      </c>
      <c r="AU2219">
        <v>0.26462652412528997</v>
      </c>
      <c r="AV2219">
        <v>0.26564521040363726</v>
      </c>
      <c r="AW2219">
        <v>0.27358778920210658</v>
      </c>
      <c r="AX2219">
        <v>0.26685152417280023</v>
      </c>
      <c r="AY2219">
        <v>0.26318183960356367</v>
      </c>
      <c r="AZ2219">
        <v>0.27419500799604346</v>
      </c>
    </row>
    <row r="2220" spans="11:52" ht="14.4">
      <c r="K2220" t="s">
        <v>3128</v>
      </c>
      <c r="L2220" t="s">
        <v>3118</v>
      </c>
      <c r="M2220" t="s">
        <v>19</v>
      </c>
      <c r="N2220" t="s">
        <v>80</v>
      </c>
      <c r="AG2220">
        <v>7.2837785627335241E-2</v>
      </c>
      <c r="AH2220">
        <v>6.6925063307544747E-2</v>
      </c>
      <c r="AI2220">
        <v>4.3126415499068427E-2</v>
      </c>
      <c r="AJ2220">
        <v>4.9041023202138739E-2</v>
      </c>
      <c r="AK2220">
        <v>5.0889673360925806E-2</v>
      </c>
      <c r="AL2220">
        <v>5.8676722380666416E-2</v>
      </c>
      <c r="AM2220">
        <v>5.7954274529767896E-2</v>
      </c>
      <c r="AN2220">
        <v>6.3386732845605837E-2</v>
      </c>
      <c r="AO2220">
        <v>6.3280265229288771E-2</v>
      </c>
      <c r="AP2220">
        <v>8.6051744280641065E-2</v>
      </c>
      <c r="AQ2220">
        <v>8.5482237142891229E-2</v>
      </c>
      <c r="AR2220">
        <v>9.1520581261350653E-2</v>
      </c>
      <c r="AS2220">
        <v>8.8886781339656246E-2</v>
      </c>
      <c r="AT2220">
        <v>9.7505568808611082E-2</v>
      </c>
      <c r="AU2220">
        <v>9.4256586832954001E-2</v>
      </c>
      <c r="AV2220">
        <v>9.4696311545631282E-2</v>
      </c>
      <c r="AW2220">
        <v>9.7989728354686487E-2</v>
      </c>
      <c r="AX2220">
        <v>9.7688199655568575E-2</v>
      </c>
      <c r="AY2220">
        <v>0.10771699264542033</v>
      </c>
      <c r="AZ2220">
        <v>0.11076081351287988</v>
      </c>
    </row>
    <row r="2221" spans="11:52" ht="14.4">
      <c r="K2221" t="s">
        <v>3129</v>
      </c>
      <c r="L2221" t="s">
        <v>3118</v>
      </c>
      <c r="M2221" t="s">
        <v>20</v>
      </c>
      <c r="N2221" t="s">
        <v>80</v>
      </c>
      <c r="AG2221">
        <v>0.26608515283391071</v>
      </c>
      <c r="AH2221">
        <v>0.26744126940319246</v>
      </c>
      <c r="AI2221">
        <v>0.26583843525422218</v>
      </c>
      <c r="AJ2221">
        <v>0.24191031857870801</v>
      </c>
      <c r="AK2221">
        <v>0.25036971776255162</v>
      </c>
      <c r="AL2221">
        <v>0.23162874302692957</v>
      </c>
      <c r="AM2221">
        <v>0.23519987239180051</v>
      </c>
      <c r="AN2221">
        <v>0.29420154127560205</v>
      </c>
      <c r="AO2221">
        <v>0.26241837775310611</v>
      </c>
      <c r="AP2221">
        <v>0.33647391141731703</v>
      </c>
      <c r="AQ2221">
        <v>0.29099379903013362</v>
      </c>
      <c r="AR2221">
        <v>0.32290710766456526</v>
      </c>
      <c r="AS2221">
        <v>0.32253981094565132</v>
      </c>
      <c r="AT2221">
        <v>0.3315196456487734</v>
      </c>
      <c r="AU2221">
        <v>0.30446335338254155</v>
      </c>
      <c r="AV2221">
        <v>0.31264065374824695</v>
      </c>
      <c r="AW2221">
        <v>0.31638454407829675</v>
      </c>
      <c r="AX2221">
        <v>0.32817313900495526</v>
      </c>
      <c r="AY2221">
        <v>0.30948075448154727</v>
      </c>
      <c r="AZ2221">
        <v>0.31203805295108256</v>
      </c>
    </row>
    <row r="2222" spans="11:52" ht="14.4">
      <c r="K2222" t="s">
        <v>3130</v>
      </c>
      <c r="L2222" t="s">
        <v>3118</v>
      </c>
      <c r="M2222" t="s">
        <v>21</v>
      </c>
      <c r="N2222" t="s">
        <v>80</v>
      </c>
      <c r="AG2222">
        <v>9.2202309846815975E-2</v>
      </c>
      <c r="AH2222">
        <v>9.8362771699607734E-2</v>
      </c>
      <c r="AI2222">
        <v>9.7941326638266435E-2</v>
      </c>
      <c r="AJ2222">
        <v>0.1045749847278957</v>
      </c>
      <c r="AK2222">
        <v>0.10797296499027378</v>
      </c>
      <c r="AL2222">
        <v>0.12092519479357863</v>
      </c>
      <c r="AM2222">
        <v>0.13294844780893089</v>
      </c>
      <c r="AN2222">
        <v>0.11884588702495248</v>
      </c>
    </row>
    <row r="2223" spans="11:52" ht="14.4">
      <c r="K2223" t="s">
        <v>3131</v>
      </c>
      <c r="L2223" t="s">
        <v>3118</v>
      </c>
      <c r="M2223" t="s">
        <v>22</v>
      </c>
      <c r="N2223" t="s">
        <v>80</v>
      </c>
      <c r="AG2223">
        <v>0.34047936730766015</v>
      </c>
      <c r="AH2223">
        <v>0.33388291241664042</v>
      </c>
      <c r="AI2223">
        <v>0.31912575308266572</v>
      </c>
      <c r="AJ2223">
        <v>0.32078273489868048</v>
      </c>
      <c r="AK2223">
        <v>0.33272505757802795</v>
      </c>
      <c r="AL2223">
        <v>0.32732549543869832</v>
      </c>
      <c r="AM2223">
        <v>0.32710861852777479</v>
      </c>
      <c r="AN2223">
        <v>0.31688291332869295</v>
      </c>
      <c r="AO2223">
        <v>0.34497155662808021</v>
      </c>
      <c r="AP2223">
        <v>0.34092857475786387</v>
      </c>
      <c r="AQ2223">
        <v>0.3493368880816084</v>
      </c>
      <c r="AR2223">
        <v>0.20234662280736584</v>
      </c>
      <c r="AS2223">
        <v>0.1991307475679078</v>
      </c>
      <c r="AT2223">
        <v>0.20294255224790345</v>
      </c>
      <c r="AU2223">
        <v>0.19542622091345391</v>
      </c>
      <c r="AV2223">
        <v>0.22296685728325352</v>
      </c>
      <c r="AW2223">
        <v>0.22636091702375347</v>
      </c>
      <c r="AX2223">
        <v>0.22565890033420669</v>
      </c>
      <c r="AY2223">
        <v>0.22884391468011295</v>
      </c>
      <c r="AZ2223">
        <v>0.24190380630757008</v>
      </c>
    </row>
    <row r="2224" spans="11:52" ht="14.4">
      <c r="K2224" t="s">
        <v>3132</v>
      </c>
      <c r="L2224" t="s">
        <v>3118</v>
      </c>
      <c r="M2224" t="s">
        <v>90</v>
      </c>
      <c r="N2224" t="s">
        <v>80</v>
      </c>
      <c r="AG2224">
        <v>0.50662569739034324</v>
      </c>
      <c r="AH2224">
        <v>0.50317214492169138</v>
      </c>
      <c r="AI2224">
        <v>0.49671338366275664</v>
      </c>
      <c r="AJ2224">
        <v>0.49014851806326754</v>
      </c>
      <c r="AK2224">
        <v>0.51068221146861159</v>
      </c>
      <c r="AL2224">
        <v>0.65767818714794224</v>
      </c>
      <c r="AM2224">
        <v>0.6437186784521286</v>
      </c>
      <c r="AN2224">
        <v>0.55946219109025175</v>
      </c>
      <c r="AO2224">
        <v>0.54689992449398239</v>
      </c>
      <c r="AP2224">
        <v>0.53081465043621878</v>
      </c>
      <c r="AQ2224">
        <v>0.55022775804188251</v>
      </c>
      <c r="AR2224">
        <v>0.54983980427502266</v>
      </c>
      <c r="AS2224">
        <v>0.54856304696091163</v>
      </c>
      <c r="AT2224">
        <v>0.54867291330590229</v>
      </c>
      <c r="AU2224">
        <v>0.55365456547041736</v>
      </c>
      <c r="AV2224">
        <v>0.56346328044966876</v>
      </c>
      <c r="AW2224">
        <v>0.56112788556524318</v>
      </c>
      <c r="AX2224">
        <v>0.56735719890042158</v>
      </c>
      <c r="AY2224">
        <v>0.57964447692058707</v>
      </c>
      <c r="AZ2224">
        <v>0.5965560186492771</v>
      </c>
    </row>
    <row r="2225" spans="11:52" ht="14.4">
      <c r="K2225" t="s">
        <v>3133</v>
      </c>
      <c r="L2225" t="s">
        <v>3118</v>
      </c>
      <c r="M2225" t="s">
        <v>23</v>
      </c>
      <c r="N2225" t="s">
        <v>80</v>
      </c>
      <c r="AG2225">
        <v>0.58988319454700566</v>
      </c>
      <c r="AH2225">
        <v>0.58868809553408119</v>
      </c>
      <c r="AI2225">
        <v>0.58907412383435642</v>
      </c>
      <c r="AJ2225">
        <v>0.60690262077735657</v>
      </c>
      <c r="AK2225">
        <v>0.58959566714258349</v>
      </c>
      <c r="AL2225">
        <v>0.59370239872120978</v>
      </c>
      <c r="AM2225">
        <v>0.57623887754844227</v>
      </c>
      <c r="AN2225">
        <v>0.56987064207343952</v>
      </c>
      <c r="AO2225">
        <v>0.55756658259719816</v>
      </c>
      <c r="AP2225">
        <v>0.55963758613222192</v>
      </c>
      <c r="AQ2225">
        <v>0.56294358378001574</v>
      </c>
      <c r="AR2225">
        <v>0.44605696113794818</v>
      </c>
      <c r="AS2225">
        <v>0.46171840915321283</v>
      </c>
      <c r="AT2225">
        <v>0.47648829798196002</v>
      </c>
      <c r="AU2225">
        <v>0.4673846061894425</v>
      </c>
      <c r="AV2225">
        <v>0.41664473635209254</v>
      </c>
      <c r="AW2225">
        <v>0.4006726894081219</v>
      </c>
      <c r="AX2225">
        <v>0.41970211002919439</v>
      </c>
      <c r="AY2225">
        <v>0.42537273611538762</v>
      </c>
      <c r="AZ2225">
        <v>0.45101312713670777</v>
      </c>
    </row>
    <row r="2226" spans="11:52" ht="14.4">
      <c r="K2226" t="s">
        <v>3134</v>
      </c>
      <c r="L2226" t="s">
        <v>3118</v>
      </c>
      <c r="M2226" t="s">
        <v>24</v>
      </c>
      <c r="N2226" t="s">
        <v>80</v>
      </c>
      <c r="AG2226">
        <v>0.19619763896623404</v>
      </c>
      <c r="AH2226">
        <v>0.20777000551292829</v>
      </c>
      <c r="AI2226">
        <v>0.20429075512681483</v>
      </c>
      <c r="AJ2226">
        <v>0.2046145585686284</v>
      </c>
      <c r="AK2226">
        <v>0.21626598247695628</v>
      </c>
      <c r="AL2226">
        <v>0.23091411697223135</v>
      </c>
      <c r="AM2226">
        <v>0.22950609613951403</v>
      </c>
      <c r="AN2226">
        <v>0.24569893111049015</v>
      </c>
      <c r="AO2226">
        <v>0.20747999334584089</v>
      </c>
      <c r="AP2226">
        <v>0.22454045855174348</v>
      </c>
      <c r="AQ2226">
        <v>0.21304488605267552</v>
      </c>
      <c r="AR2226">
        <v>0.25308872704638341</v>
      </c>
      <c r="AS2226">
        <v>0.25466660688747167</v>
      </c>
      <c r="AT2226">
        <v>0.27062574429215341</v>
      </c>
      <c r="AU2226">
        <v>0.22160624043320981</v>
      </c>
      <c r="AV2226">
        <v>0.26177922503138468</v>
      </c>
      <c r="AW2226">
        <v>0.21908921373180928</v>
      </c>
      <c r="AX2226">
        <v>0.2224400606897437</v>
      </c>
      <c r="AY2226">
        <v>0.21440740945908737</v>
      </c>
      <c r="AZ2226">
        <v>0.22498783836360059</v>
      </c>
    </row>
    <row r="2227" spans="11:52" ht="14.4">
      <c r="K2227" t="s">
        <v>3135</v>
      </c>
      <c r="L2227" t="s">
        <v>3118</v>
      </c>
      <c r="M2227" t="s">
        <v>1386</v>
      </c>
      <c r="N2227" t="s">
        <v>80</v>
      </c>
      <c r="O2227" t="s">
        <v>6079</v>
      </c>
      <c r="P2227" t="s">
        <v>6079</v>
      </c>
      <c r="Q2227" t="s">
        <v>6079</v>
      </c>
      <c r="R2227" t="s">
        <v>6079</v>
      </c>
      <c r="S2227" t="s">
        <v>6079</v>
      </c>
      <c r="T2227" t="s">
        <v>6079</v>
      </c>
      <c r="U2227" t="s">
        <v>6079</v>
      </c>
      <c r="V2227" t="s">
        <v>6079</v>
      </c>
      <c r="W2227" t="s">
        <v>6079</v>
      </c>
      <c r="X2227" t="s">
        <v>6079</v>
      </c>
      <c r="Y2227" t="s">
        <v>6079</v>
      </c>
      <c r="Z2227" t="s">
        <v>6079</v>
      </c>
      <c r="AA2227" t="s">
        <v>6079</v>
      </c>
      <c r="AG2227">
        <v>6.8114122224793877E-2</v>
      </c>
      <c r="AH2227">
        <v>6.1800405498997561E-2</v>
      </c>
      <c r="AI2227">
        <v>5.9805447418046706E-2</v>
      </c>
      <c r="AJ2227">
        <v>6.393321192649816E-2</v>
      </c>
      <c r="AK2227">
        <v>7.4553769370291012E-2</v>
      </c>
      <c r="AL2227">
        <v>6.8138766771655493E-2</v>
      </c>
      <c r="AM2227">
        <v>5.5403317365639963E-2</v>
      </c>
      <c r="AN2227">
        <v>6.0239090174713329E-2</v>
      </c>
      <c r="AO2227">
        <v>6.1921355343081866E-2</v>
      </c>
      <c r="AP2227">
        <v>5.3724004196723608E-2</v>
      </c>
      <c r="AQ2227">
        <v>5.8050378004659661E-2</v>
      </c>
      <c r="AR2227">
        <v>5.2340474783220528E-2</v>
      </c>
      <c r="AS2227">
        <v>4.9396125988391618E-2</v>
      </c>
      <c r="AT2227">
        <v>5.0793748293943168E-2</v>
      </c>
      <c r="AU2227">
        <v>4.3288056636089173E-2</v>
      </c>
      <c r="AV2227">
        <v>4.2604761673992186E-2</v>
      </c>
      <c r="AW2227">
        <v>4.6171657067568303E-2</v>
      </c>
      <c r="AX2227">
        <v>4.6884415215725499E-2</v>
      </c>
      <c r="AY2227">
        <v>4.9039629683065258E-2</v>
      </c>
      <c r="AZ2227">
        <v>4.2119643342993326E-2</v>
      </c>
    </row>
    <row r="2228" spans="11:52" ht="14.4">
      <c r="K2228" t="s">
        <v>3136</v>
      </c>
      <c r="L2228" t="s">
        <v>3118</v>
      </c>
      <c r="M2228" t="s">
        <v>25</v>
      </c>
      <c r="N2228" t="s">
        <v>80</v>
      </c>
      <c r="AG2228">
        <v>0.40653429703009408</v>
      </c>
      <c r="AH2228">
        <v>0.40627216992043685</v>
      </c>
      <c r="AI2228">
        <v>0.32239627820416056</v>
      </c>
      <c r="AJ2228">
        <v>0.31775852162938106</v>
      </c>
      <c r="AK2228">
        <v>0.31940415239746561</v>
      </c>
      <c r="AL2228">
        <v>0.31815177848097664</v>
      </c>
      <c r="AM2228">
        <v>0.32987862603848661</v>
      </c>
      <c r="AN2228">
        <v>0.3442241899293163</v>
      </c>
      <c r="AO2228">
        <v>0.34049812810921692</v>
      </c>
      <c r="AP2228">
        <v>0.34977308416203456</v>
      </c>
      <c r="AQ2228">
        <v>0.3520212078364488</v>
      </c>
      <c r="AR2228">
        <v>0.37164165560010848</v>
      </c>
      <c r="AS2228">
        <v>0.38382280181375183</v>
      </c>
      <c r="AT2228">
        <v>0.35434996195560248</v>
      </c>
      <c r="AU2228">
        <v>0.37312138194125999</v>
      </c>
      <c r="AV2228">
        <v>0.38294873125323625</v>
      </c>
      <c r="AW2228">
        <v>0.3939837966471802</v>
      </c>
      <c r="AX2228">
        <v>0.39116970524919537</v>
      </c>
      <c r="AY2228">
        <v>0.38903026095111309</v>
      </c>
      <c r="AZ2228">
        <v>0.4115410034912973</v>
      </c>
    </row>
    <row r="2229" spans="11:52" ht="14.4">
      <c r="K2229" t="s">
        <v>5695</v>
      </c>
      <c r="L2229" t="s">
        <v>3118</v>
      </c>
      <c r="M2229" t="s">
        <v>5610</v>
      </c>
      <c r="N2229" t="s">
        <v>80</v>
      </c>
      <c r="AO2229">
        <v>9.5248432303568886E-2</v>
      </c>
      <c r="AP2229" t="s">
        <v>6079</v>
      </c>
      <c r="AQ2229" t="s">
        <v>6079</v>
      </c>
      <c r="AR2229" t="s">
        <v>6079</v>
      </c>
      <c r="AS2229" t="s">
        <v>6079</v>
      </c>
      <c r="AT2229">
        <v>6.8299872034069065E-2</v>
      </c>
      <c r="AU2229">
        <v>0.14022246971503163</v>
      </c>
      <c r="AV2229">
        <v>0.19839743373406091</v>
      </c>
      <c r="AW2229">
        <v>0.14566284086216849</v>
      </c>
      <c r="AX2229">
        <v>0.15001538439847459</v>
      </c>
      <c r="AY2229">
        <v>9.520517915789474E-2</v>
      </c>
      <c r="AZ2229">
        <v>0.14576593617488964</v>
      </c>
    </row>
    <row r="2230" spans="11:52" ht="14.4">
      <c r="K2230" t="s">
        <v>3137</v>
      </c>
      <c r="L2230" t="s">
        <v>3118</v>
      </c>
      <c r="M2230" t="s">
        <v>98</v>
      </c>
      <c r="N2230" t="s">
        <v>80</v>
      </c>
      <c r="AG2230">
        <v>0.19045513607160905</v>
      </c>
      <c r="AH2230">
        <v>0.19349927545536255</v>
      </c>
      <c r="AI2230">
        <v>0.19457403219243544</v>
      </c>
      <c r="AJ2230">
        <v>0.20086489401418675</v>
      </c>
      <c r="AK2230">
        <v>0.19450941635095811</v>
      </c>
      <c r="AL2230">
        <v>0.18381817995511879</v>
      </c>
      <c r="AM2230">
        <v>0.18081890916697171</v>
      </c>
      <c r="AN2230">
        <v>0.17238122833564062</v>
      </c>
      <c r="AO2230">
        <v>0.16605945705181649</v>
      </c>
      <c r="AP2230">
        <v>0.17387236802714301</v>
      </c>
      <c r="AQ2230">
        <v>0.18029717403806289</v>
      </c>
      <c r="AR2230">
        <v>0.16739338972704282</v>
      </c>
      <c r="AS2230">
        <v>0.12357924083208235</v>
      </c>
      <c r="AT2230">
        <v>0.12049012933968686</v>
      </c>
      <c r="AU2230">
        <v>0.16846799699651868</v>
      </c>
      <c r="AV2230">
        <v>0.16895222129086335</v>
      </c>
      <c r="AW2230">
        <v>0.18909704860547424</v>
      </c>
      <c r="AX2230">
        <v>0.18660078476965561</v>
      </c>
      <c r="AY2230">
        <v>0.20695058481168505</v>
      </c>
      <c r="AZ2230">
        <v>0.17788898999090083</v>
      </c>
    </row>
    <row r="2231" spans="11:52" ht="14.4">
      <c r="K2231" t="s">
        <v>3138</v>
      </c>
      <c r="L2231" t="s">
        <v>3118</v>
      </c>
      <c r="M2231" t="s">
        <v>94</v>
      </c>
      <c r="N2231" t="s">
        <v>80</v>
      </c>
      <c r="AG2231">
        <v>0.11512167039998672</v>
      </c>
      <c r="AH2231">
        <v>0.12448681661138604</v>
      </c>
      <c r="AI2231">
        <v>0.10301845095982698</v>
      </c>
      <c r="AJ2231">
        <v>0.11025406203817936</v>
      </c>
      <c r="AK2231">
        <v>0.11565822609444644</v>
      </c>
      <c r="AL2231">
        <v>0.11633527880390944</v>
      </c>
      <c r="AM2231">
        <v>0.10057020375251596</v>
      </c>
      <c r="AN2231">
        <v>9.3186146691841498E-2</v>
      </c>
      <c r="AO2231">
        <v>0.10632364329766374</v>
      </c>
      <c r="AP2231">
        <v>0.12405423372900708</v>
      </c>
      <c r="AQ2231">
        <v>0.12857175053491221</v>
      </c>
      <c r="AR2231">
        <v>0.12522012163710303</v>
      </c>
      <c r="AS2231">
        <v>0.12083432214607914</v>
      </c>
      <c r="AT2231">
        <v>0.116204087319157</v>
      </c>
      <c r="AU2231">
        <v>0.11675060382694644</v>
      </c>
      <c r="AV2231">
        <v>0.12651644240791876</v>
      </c>
      <c r="AW2231">
        <v>0.12916744983382439</v>
      </c>
      <c r="AX2231">
        <v>0.11616470349587098</v>
      </c>
      <c r="AY2231">
        <v>0.10298568716599328</v>
      </c>
      <c r="AZ2231">
        <v>0.15100432130872515</v>
      </c>
    </row>
    <row r="2232" spans="11:52" ht="14.4">
      <c r="K2232" t="s">
        <v>3139</v>
      </c>
      <c r="L2232" t="s">
        <v>3118</v>
      </c>
      <c r="M2232" t="s">
        <v>99</v>
      </c>
      <c r="N2232" t="s">
        <v>80</v>
      </c>
      <c r="AG2232">
        <v>0.32060817916662732</v>
      </c>
      <c r="AH2232">
        <v>0.3283500033800581</v>
      </c>
      <c r="AI2232">
        <v>0.32788223576161035</v>
      </c>
      <c r="AJ2232">
        <v>0.36706332725626839</v>
      </c>
      <c r="AK2232">
        <v>0.40024646120787527</v>
      </c>
      <c r="AL2232">
        <v>0.4053934749503183</v>
      </c>
      <c r="AM2232">
        <v>0.4321840069456731</v>
      </c>
      <c r="AN2232">
        <v>0.4368166684066867</v>
      </c>
      <c r="AO2232">
        <v>0.44743075831654217</v>
      </c>
      <c r="AP2232">
        <v>0.45606371962565206</v>
      </c>
      <c r="AQ2232">
        <v>0.45312220432221234</v>
      </c>
      <c r="AR2232">
        <v>0.15486500423051125</v>
      </c>
      <c r="AS2232">
        <v>0.1504353810107053</v>
      </c>
      <c r="AT2232">
        <v>0.14838354828568448</v>
      </c>
      <c r="AU2232">
        <v>0.19427562716897948</v>
      </c>
      <c r="AV2232">
        <v>0.2113261115687976</v>
      </c>
      <c r="AW2232">
        <v>0.22399310575923057</v>
      </c>
      <c r="AX2232">
        <v>0.26194281792721469</v>
      </c>
      <c r="AY2232">
        <v>0.26696822043826474</v>
      </c>
      <c r="AZ2232">
        <v>0.25912541299455599</v>
      </c>
    </row>
    <row r="2233" spans="11:52" ht="14.4">
      <c r="K2233" t="s">
        <v>3140</v>
      </c>
      <c r="L2233" t="s">
        <v>3118</v>
      </c>
      <c r="M2233" t="s">
        <v>26</v>
      </c>
      <c r="N2233" t="s">
        <v>80</v>
      </c>
      <c r="O2233" t="s">
        <v>6079</v>
      </c>
      <c r="P2233" t="s">
        <v>6079</v>
      </c>
      <c r="Q2233" t="s">
        <v>6079</v>
      </c>
      <c r="R2233" t="s">
        <v>6079</v>
      </c>
      <c r="S2233" t="s">
        <v>6079</v>
      </c>
      <c r="AG2233">
        <v>0.12704754050642633</v>
      </c>
      <c r="AH2233">
        <v>0.14007074691725521</v>
      </c>
      <c r="AI2233">
        <v>0.13847668384044234</v>
      </c>
      <c r="AJ2233">
        <v>0.11172260308201658</v>
      </c>
      <c r="AK2233">
        <v>7.4206575261143395E-2</v>
      </c>
      <c r="AL2233">
        <v>8.2479251305166673E-2</v>
      </c>
      <c r="AM2233">
        <v>0.15887313337017095</v>
      </c>
      <c r="AN2233">
        <v>0.2372246809405493</v>
      </c>
      <c r="AO2233">
        <v>0.2159933850193656</v>
      </c>
      <c r="AP2233">
        <v>0.22694746934703083</v>
      </c>
      <c r="AQ2233">
        <v>0.23554557612574684</v>
      </c>
      <c r="AR2233">
        <v>0.27640646244265704</v>
      </c>
      <c r="AS2233">
        <v>0.27304996235934342</v>
      </c>
      <c r="AT2233">
        <v>0.29154725190202246</v>
      </c>
      <c r="AU2233">
        <v>0.30283023044918261</v>
      </c>
      <c r="AV2233">
        <v>0.34281033231291014</v>
      </c>
      <c r="AW2233">
        <v>0.35934914021306608</v>
      </c>
      <c r="AX2233">
        <v>0.35467649368639187</v>
      </c>
      <c r="AY2233">
        <v>0.37996814592464351</v>
      </c>
      <c r="AZ2233">
        <v>0.32315455322035697</v>
      </c>
    </row>
    <row r="2234" spans="11:52" ht="14.4">
      <c r="K2234" t="s">
        <v>3141</v>
      </c>
      <c r="L2234" t="s">
        <v>3118</v>
      </c>
      <c r="M2234" t="s">
        <v>27</v>
      </c>
      <c r="N2234" t="s">
        <v>80</v>
      </c>
      <c r="AG2234">
        <v>8.6896646381185327E-2</v>
      </c>
      <c r="AH2234">
        <v>8.6690552623190989E-2</v>
      </c>
      <c r="AI2234">
        <v>8.5340814986356511E-2</v>
      </c>
      <c r="AJ2234">
        <v>7.240699510903148E-2</v>
      </c>
      <c r="AK2234">
        <v>7.5127869001927028E-2</v>
      </c>
      <c r="AL2234">
        <v>7.5871946247006605E-2</v>
      </c>
      <c r="AM2234">
        <v>7.7650188572932155E-2</v>
      </c>
      <c r="AN2234">
        <v>8.1859457162664753E-2</v>
      </c>
      <c r="AO2234">
        <v>7.0944510179898779E-2</v>
      </c>
      <c r="AP2234">
        <v>7.0991324906977848E-2</v>
      </c>
      <c r="AQ2234">
        <v>7.4016999899651534E-2</v>
      </c>
      <c r="AR2234">
        <v>8.0266536574091593E-2</v>
      </c>
      <c r="AS2234">
        <v>8.1683194357110023E-2</v>
      </c>
      <c r="AT2234">
        <v>9.1257958305982101E-2</v>
      </c>
      <c r="AU2234">
        <v>0.1044623058183735</v>
      </c>
      <c r="AV2234">
        <v>0.10281295084198988</v>
      </c>
      <c r="AW2234">
        <v>0.11560153985917772</v>
      </c>
      <c r="AX2234">
        <v>0.11440437362111462</v>
      </c>
      <c r="AY2234">
        <v>0.11829009600256904</v>
      </c>
      <c r="AZ2234">
        <v>0.12641571003262303</v>
      </c>
    </row>
    <row r="2235" spans="11:52" ht="14.4">
      <c r="K2235" t="s">
        <v>3142</v>
      </c>
      <c r="L2235" t="s">
        <v>3118</v>
      </c>
      <c r="M2235" t="s">
        <v>28</v>
      </c>
      <c r="N2235" t="s">
        <v>80</v>
      </c>
      <c r="AG2235">
        <v>0.10836423243823118</v>
      </c>
      <c r="AH2235">
        <v>0.13028822184114733</v>
      </c>
      <c r="AI2235">
        <v>0.12940977484879232</v>
      </c>
      <c r="AJ2235">
        <v>0.13167000727465464</v>
      </c>
      <c r="AK2235">
        <v>0.12943112266147691</v>
      </c>
      <c r="AL2235">
        <v>0.12523191352144278</v>
      </c>
      <c r="AM2235">
        <v>0.1300555844592311</v>
      </c>
      <c r="AN2235">
        <v>0.11783114872777982</v>
      </c>
      <c r="AO2235">
        <v>6.31844281297788E-2</v>
      </c>
      <c r="AP2235" t="s">
        <v>6079</v>
      </c>
      <c r="AQ2235" t="s">
        <v>6079</v>
      </c>
      <c r="AR2235" t="s">
        <v>6079</v>
      </c>
      <c r="AS2235" t="s">
        <v>6079</v>
      </c>
      <c r="AT2235">
        <v>6.0011167606118472E-2</v>
      </c>
      <c r="AU2235">
        <v>5.817244025326563E-2</v>
      </c>
      <c r="AV2235">
        <v>5.7675911901240377E-2</v>
      </c>
      <c r="AW2235">
        <v>6.144754707793551E-2</v>
      </c>
      <c r="AX2235">
        <v>6.0441306367553446E-2</v>
      </c>
      <c r="AY2235">
        <v>6.0004386470463543E-2</v>
      </c>
      <c r="AZ2235">
        <v>6.5800417930155869E-2</v>
      </c>
    </row>
    <row r="2236" spans="11:52" ht="14.4">
      <c r="K2236" t="s">
        <v>3143</v>
      </c>
      <c r="L2236" t="s">
        <v>3118</v>
      </c>
      <c r="M2236" t="s">
        <v>29</v>
      </c>
      <c r="N2236" t="s">
        <v>80</v>
      </c>
      <c r="AG2236">
        <v>0.58867243177861883</v>
      </c>
      <c r="AH2236">
        <v>0.59566515191012204</v>
      </c>
      <c r="AI2236">
        <v>0.60702132185998092</v>
      </c>
      <c r="AJ2236">
        <v>0.57357774812153806</v>
      </c>
      <c r="AK2236">
        <v>0.58357984729457724</v>
      </c>
      <c r="AL2236">
        <v>0.59027894361288535</v>
      </c>
      <c r="AM2236">
        <v>0.60588201975119094</v>
      </c>
      <c r="AN2236">
        <v>0.5809865899065636</v>
      </c>
      <c r="AO2236">
        <v>0.52859721545527338</v>
      </c>
      <c r="AP2236">
        <v>0.51336891308633559</v>
      </c>
      <c r="AQ2236">
        <v>0.53045289753413272</v>
      </c>
      <c r="AR2236">
        <v>0.5474663625178473</v>
      </c>
      <c r="AS2236">
        <v>0.55925588220965861</v>
      </c>
      <c r="AT2236">
        <v>0.56982542436468442</v>
      </c>
      <c r="AU2236">
        <v>0.57388045723685843</v>
      </c>
      <c r="AV2236">
        <v>0.47542884508042482</v>
      </c>
      <c r="AW2236">
        <v>0.68515655149215082</v>
      </c>
      <c r="AX2236">
        <v>0.67733842502636588</v>
      </c>
      <c r="AY2236">
        <v>0.69093384141884795</v>
      </c>
      <c r="AZ2236">
        <v>0.66107966677368546</v>
      </c>
    </row>
    <row r="2237" spans="11:52" ht="14.4">
      <c r="K2237" t="s">
        <v>3144</v>
      </c>
      <c r="L2237" t="s">
        <v>3118</v>
      </c>
      <c r="M2237" t="s">
        <v>30</v>
      </c>
      <c r="N2237" t="s">
        <v>80</v>
      </c>
      <c r="AG2237">
        <v>0.26884432003917313</v>
      </c>
      <c r="AH2237">
        <v>0.26658092983337056</v>
      </c>
      <c r="AI2237">
        <v>0.26425167056856536</v>
      </c>
      <c r="AJ2237">
        <v>0.24995575836718004</v>
      </c>
      <c r="AK2237">
        <v>0.27162039333826377</v>
      </c>
      <c r="AL2237">
        <v>0.27904100615634619</v>
      </c>
      <c r="AM2237">
        <v>0.28169456327087739</v>
      </c>
      <c r="AN2237">
        <v>0.29922334304398907</v>
      </c>
      <c r="AO2237">
        <v>0.29833795353228876</v>
      </c>
      <c r="AP2237">
        <v>0.34950603711112471</v>
      </c>
      <c r="AQ2237">
        <v>0.35267450699070974</v>
      </c>
      <c r="AR2237">
        <v>0.33267268305638703</v>
      </c>
      <c r="AS2237">
        <v>0.3376106015819117</v>
      </c>
      <c r="AT2237">
        <v>0.34046630131897587</v>
      </c>
      <c r="AU2237">
        <v>0.33892809544868302</v>
      </c>
      <c r="AV2237">
        <v>0.41318624283434963</v>
      </c>
      <c r="AW2237">
        <v>0.4050171256065857</v>
      </c>
      <c r="AX2237">
        <v>0.40262345439317793</v>
      </c>
      <c r="AY2237">
        <v>0.40533179547619946</v>
      </c>
      <c r="AZ2237">
        <v>0.41259351330969762</v>
      </c>
    </row>
    <row r="2238" spans="11:52" ht="14.4">
      <c r="K2238" t="s">
        <v>3145</v>
      </c>
      <c r="L2238" t="s">
        <v>3118</v>
      </c>
      <c r="M2238" t="s">
        <v>100</v>
      </c>
      <c r="N2238" t="s">
        <v>80</v>
      </c>
      <c r="AG2238">
        <v>0.55847413829973791</v>
      </c>
      <c r="AH2238">
        <v>0.55117322479108455</v>
      </c>
      <c r="AI2238">
        <v>0.56373255696520219</v>
      </c>
      <c r="AJ2238">
        <v>0.54770345961042721</v>
      </c>
      <c r="AK2238">
        <v>0.54629465408108124</v>
      </c>
      <c r="AL2238">
        <v>0.54102987950276393</v>
      </c>
      <c r="AM2238">
        <v>0.5350653604389094</v>
      </c>
      <c r="AN2238">
        <v>0.52020881617513004</v>
      </c>
      <c r="AO2238">
        <v>0.51887234769697166</v>
      </c>
      <c r="AP2238">
        <v>0.51530552009177166</v>
      </c>
      <c r="AQ2238">
        <v>0.51729948818827398</v>
      </c>
      <c r="AR2238">
        <v>0.51336447098637339</v>
      </c>
      <c r="AS2238">
        <v>0.51800076393598371</v>
      </c>
      <c r="AT2238">
        <v>0.51773364752393503</v>
      </c>
      <c r="AU2238">
        <v>0.52848422759125135</v>
      </c>
      <c r="AV2238">
        <v>0.55239545986522087</v>
      </c>
      <c r="AW2238">
        <v>0.55543388985517606</v>
      </c>
      <c r="AX2238">
        <v>0.54809730748323271</v>
      </c>
      <c r="AY2238">
        <v>0.54667091945490842</v>
      </c>
      <c r="AZ2238">
        <v>0.54164395201915538</v>
      </c>
    </row>
    <row r="2239" spans="11:52" ht="14.4">
      <c r="K2239" t="s">
        <v>3146</v>
      </c>
      <c r="L2239" t="s">
        <v>3118</v>
      </c>
      <c r="M2239" t="s">
        <v>31</v>
      </c>
      <c r="N2239" t="s">
        <v>80</v>
      </c>
      <c r="AG2239">
        <v>0.16291399503025736</v>
      </c>
      <c r="AH2239">
        <v>0.16867793501119152</v>
      </c>
      <c r="AI2239">
        <v>0.18199692884598603</v>
      </c>
      <c r="AJ2239">
        <v>0.18165365118091495</v>
      </c>
      <c r="AK2239">
        <v>0.19208090151970889</v>
      </c>
      <c r="AL2239">
        <v>0.17671744977520096</v>
      </c>
      <c r="AM2239">
        <v>0.17146150879030342</v>
      </c>
      <c r="AN2239">
        <v>0.17233117320952307</v>
      </c>
      <c r="AO2239">
        <v>0.16775027687875879</v>
      </c>
      <c r="AP2239">
        <v>0.15868725624725308</v>
      </c>
      <c r="AQ2239">
        <v>0.15921366421544941</v>
      </c>
      <c r="AR2239">
        <v>0.13088290429373106</v>
      </c>
      <c r="AS2239">
        <v>0.1155776197638452</v>
      </c>
      <c r="AT2239">
        <v>0.10823074224683636</v>
      </c>
      <c r="AU2239">
        <v>0.1128532105735378</v>
      </c>
      <c r="AV2239">
        <v>0.10659074427684027</v>
      </c>
      <c r="AW2239">
        <v>9.8904253306771328E-2</v>
      </c>
      <c r="AX2239">
        <v>0.10242802678505576</v>
      </c>
      <c r="AY2239">
        <v>0.1076910518091953</v>
      </c>
      <c r="AZ2239">
        <v>9.8143965744802983E-2</v>
      </c>
    </row>
    <row r="2240" spans="11:52" ht="14.4">
      <c r="K2240" t="s">
        <v>3147</v>
      </c>
      <c r="L2240" t="s">
        <v>3118</v>
      </c>
      <c r="M2240" t="s">
        <v>32</v>
      </c>
      <c r="N2240" t="s">
        <v>80</v>
      </c>
      <c r="O2240" t="s">
        <v>6079</v>
      </c>
      <c r="P2240" t="s">
        <v>6079</v>
      </c>
      <c r="Q2240" t="s">
        <v>6079</v>
      </c>
      <c r="R2240" t="s">
        <v>6079</v>
      </c>
      <c r="S2240" t="s">
        <v>6079</v>
      </c>
      <c r="AG2240">
        <v>0.30162961472688865</v>
      </c>
      <c r="AH2240">
        <v>0.28678583669487728</v>
      </c>
      <c r="AI2240">
        <v>0.29331151033345026</v>
      </c>
      <c r="AJ2240">
        <v>0.27942203079516864</v>
      </c>
      <c r="AK2240">
        <v>0.3136527615630087</v>
      </c>
      <c r="AL2240">
        <v>0.30842665524803964</v>
      </c>
      <c r="AM2240">
        <v>0.30183115359511092</v>
      </c>
      <c r="AN2240">
        <v>0.35230845776607739</v>
      </c>
      <c r="AO2240">
        <v>0.32795513308304919</v>
      </c>
      <c r="AP2240">
        <v>0.30923742672848797</v>
      </c>
      <c r="AQ2240">
        <v>0.32068414688426977</v>
      </c>
      <c r="AR2240">
        <v>0.32744938247877853</v>
      </c>
      <c r="AS2240">
        <v>0.3427210386706267</v>
      </c>
      <c r="AT2240">
        <v>0.39017695875609237</v>
      </c>
      <c r="AU2240">
        <v>0.42091393461241006</v>
      </c>
      <c r="AV2240">
        <v>0.42081355859968134</v>
      </c>
      <c r="AW2240">
        <v>0.4507232292762991</v>
      </c>
      <c r="AX2240">
        <v>0.47067096714560641</v>
      </c>
      <c r="AY2240">
        <v>0.46721323251647551</v>
      </c>
      <c r="AZ2240">
        <v>0.46287811927433986</v>
      </c>
    </row>
    <row r="2241" spans="11:52" ht="14.4">
      <c r="K2241" t="s">
        <v>3148</v>
      </c>
      <c r="L2241" t="s">
        <v>3118</v>
      </c>
      <c r="M2241" t="s">
        <v>93</v>
      </c>
      <c r="N2241" t="s">
        <v>80</v>
      </c>
      <c r="AG2241">
        <v>0.46855883110761032</v>
      </c>
      <c r="AH2241">
        <v>0.45520144336445589</v>
      </c>
      <c r="AI2241">
        <v>0.45135514325652426</v>
      </c>
      <c r="AJ2241">
        <v>0.44147938798184017</v>
      </c>
      <c r="AK2241">
        <v>0.44037507177369178</v>
      </c>
      <c r="AL2241">
        <v>0.44933624721776239</v>
      </c>
      <c r="AM2241">
        <v>0.48488876687079319</v>
      </c>
      <c r="AN2241">
        <v>0.41929417543942554</v>
      </c>
      <c r="AO2241">
        <v>0.42650133305686994</v>
      </c>
      <c r="AP2241">
        <v>0.46191850405150808</v>
      </c>
      <c r="AQ2241">
        <v>0.48543910965957571</v>
      </c>
      <c r="AR2241">
        <v>0.50241565003596567</v>
      </c>
      <c r="AS2241">
        <v>0.50418638076539435</v>
      </c>
      <c r="AT2241">
        <v>0.4949845682923717</v>
      </c>
      <c r="AU2241">
        <v>0.4909103001870323</v>
      </c>
      <c r="AV2241">
        <v>0.45175701596196938</v>
      </c>
      <c r="AW2241">
        <v>0.45395440817057386</v>
      </c>
      <c r="AX2241">
        <v>0.44598118836897166</v>
      </c>
      <c r="AY2241">
        <v>0.4286629215040747</v>
      </c>
      <c r="AZ2241">
        <v>0.44925173137881014</v>
      </c>
    </row>
    <row r="2242" spans="11:52" ht="14.4">
      <c r="K2242" t="s">
        <v>3149</v>
      </c>
      <c r="L2242" t="s">
        <v>3150</v>
      </c>
      <c r="M2242" t="s">
        <v>13</v>
      </c>
      <c r="N2242" t="s">
        <v>80</v>
      </c>
      <c r="AG2242">
        <v>0.52899900652506204</v>
      </c>
      <c r="AH2242">
        <v>0.52908153705911287</v>
      </c>
      <c r="AI2242">
        <v>0.52692368233486742</v>
      </c>
      <c r="AJ2242">
        <v>0.51713254122746066</v>
      </c>
      <c r="AK2242">
        <v>0.53161279777524606</v>
      </c>
      <c r="AL2242">
        <v>0.52412102795322213</v>
      </c>
      <c r="AM2242">
        <v>0.53585486476269528</v>
      </c>
      <c r="AN2242">
        <v>0.50583160629111823</v>
      </c>
      <c r="AO2242">
        <v>0.50154488033097033</v>
      </c>
      <c r="AP2242">
        <v>0.49095089255792063</v>
      </c>
      <c r="AQ2242">
        <v>0.50727208700029514</v>
      </c>
      <c r="AR2242">
        <v>0.4812576971438865</v>
      </c>
      <c r="AS2242">
        <v>0.48319400721609906</v>
      </c>
      <c r="AT2242">
        <v>0.48416717103676254</v>
      </c>
      <c r="AU2242">
        <v>0.49585352327448834</v>
      </c>
      <c r="AV2242">
        <v>0.49733770823015511</v>
      </c>
      <c r="AW2242">
        <v>0.4949162353254617</v>
      </c>
      <c r="AX2242">
        <v>0.488886668104282</v>
      </c>
      <c r="AY2242">
        <v>0.48132007972431362</v>
      </c>
      <c r="AZ2242">
        <v>0.4246925114098275</v>
      </c>
    </row>
    <row r="2243" spans="11:52" ht="14.4">
      <c r="K2243" t="s">
        <v>3151</v>
      </c>
      <c r="L2243" t="s">
        <v>3150</v>
      </c>
      <c r="M2243" t="s">
        <v>14</v>
      </c>
      <c r="N2243" t="s">
        <v>80</v>
      </c>
      <c r="AG2243">
        <v>0.49015914421980433</v>
      </c>
      <c r="AH2243">
        <v>0.48736325473580266</v>
      </c>
      <c r="AI2243">
        <v>0.47398872552605553</v>
      </c>
      <c r="AJ2243">
        <v>0.47845874802606458</v>
      </c>
      <c r="AK2243">
        <v>0.49396842271164354</v>
      </c>
      <c r="AL2243">
        <v>0.5015305531682136</v>
      </c>
      <c r="AM2243">
        <v>0.50359310186122852</v>
      </c>
      <c r="AN2243">
        <v>0.47531970056549783</v>
      </c>
      <c r="AO2243">
        <v>0.48687983861117823</v>
      </c>
      <c r="AP2243">
        <v>0.48708783808314471</v>
      </c>
      <c r="AQ2243">
        <v>0.50957935046420633</v>
      </c>
      <c r="AR2243">
        <v>0.50518670639448982</v>
      </c>
      <c r="AS2243">
        <v>0.50968243940911007</v>
      </c>
      <c r="AT2243">
        <v>0.5089499921091184</v>
      </c>
      <c r="AU2243">
        <v>0.5174168397862986</v>
      </c>
      <c r="AV2243">
        <v>0.50843410511840281</v>
      </c>
      <c r="AW2243">
        <v>0.52849145288358479</v>
      </c>
      <c r="AX2243">
        <v>0.51772106643322813</v>
      </c>
      <c r="AY2243">
        <v>0.51936777078504537</v>
      </c>
      <c r="AZ2243">
        <v>0.5167214743522065</v>
      </c>
    </row>
    <row r="2244" spans="11:52" ht="14.4">
      <c r="K2244" t="s">
        <v>3152</v>
      </c>
      <c r="L2244" t="s">
        <v>3150</v>
      </c>
      <c r="M2244" t="s">
        <v>92</v>
      </c>
      <c r="N2244" t="s">
        <v>80</v>
      </c>
      <c r="AG2244">
        <v>0.51508239484493479</v>
      </c>
      <c r="AH2244">
        <v>0.48975754280987838</v>
      </c>
      <c r="AI2244">
        <v>0.437325086712752</v>
      </c>
      <c r="AJ2244">
        <v>0.43226438632843078</v>
      </c>
      <c r="AK2244">
        <v>0.4301979577120828</v>
      </c>
      <c r="AL2244">
        <v>0.41891703420878601</v>
      </c>
      <c r="AM2244">
        <v>0.43049541300359823</v>
      </c>
      <c r="AN2244">
        <v>0.43908113072112087</v>
      </c>
      <c r="AO2244">
        <v>0.42252287485182149</v>
      </c>
      <c r="AP2244">
        <v>0.43204865358441152</v>
      </c>
      <c r="AQ2244">
        <v>0.43014584839353842</v>
      </c>
      <c r="AR2244">
        <v>0.4411213627496437</v>
      </c>
      <c r="AS2244">
        <v>0.61398882432733382</v>
      </c>
      <c r="AT2244">
        <v>0.59853623430814995</v>
      </c>
      <c r="AU2244">
        <v>0.64261143939512699</v>
      </c>
      <c r="AV2244">
        <v>0.67827141442346361</v>
      </c>
      <c r="AW2244">
        <v>0.65563893728846423</v>
      </c>
      <c r="AX2244">
        <v>0.63499846179965613</v>
      </c>
      <c r="AY2244">
        <v>0.62181629332474775</v>
      </c>
      <c r="AZ2244">
        <v>0.59639687835827526</v>
      </c>
    </row>
    <row r="2245" spans="11:52" ht="14.4">
      <c r="K2245" t="s">
        <v>3153</v>
      </c>
      <c r="L2245" t="s">
        <v>3150</v>
      </c>
      <c r="M2245" t="s">
        <v>15</v>
      </c>
      <c r="N2245" t="s">
        <v>80</v>
      </c>
      <c r="AE2245" t="s">
        <v>6079</v>
      </c>
      <c r="AF2245" t="s">
        <v>6079</v>
      </c>
      <c r="AG2245">
        <v>0.5177487273847351</v>
      </c>
      <c r="AH2245">
        <v>0.51293899153738709</v>
      </c>
      <c r="AI2245">
        <v>0.52849039728864622</v>
      </c>
      <c r="AJ2245">
        <v>0.54708739530777051</v>
      </c>
      <c r="AK2245">
        <v>0.56487646940752445</v>
      </c>
      <c r="AL2245">
        <v>0.51676485123046345</v>
      </c>
      <c r="AM2245">
        <v>0.53506691273785645</v>
      </c>
      <c r="AN2245">
        <v>0.5083618497006499</v>
      </c>
      <c r="AO2245">
        <v>0.52153485771809471</v>
      </c>
      <c r="AP2245">
        <v>0.52622098054009825</v>
      </c>
      <c r="AQ2245">
        <v>0.54235647392118869</v>
      </c>
      <c r="AR2245">
        <v>0.4575415378017767</v>
      </c>
      <c r="AS2245">
        <v>0.46693613023571118</v>
      </c>
      <c r="AT2245">
        <v>0.43066287185993879</v>
      </c>
      <c r="AU2245">
        <v>0.43360062260946913</v>
      </c>
      <c r="AV2245">
        <v>0.42903769291724658</v>
      </c>
      <c r="AW2245">
        <v>0.41724535962327247</v>
      </c>
      <c r="AX2245">
        <v>0.47241365665816454</v>
      </c>
      <c r="AY2245">
        <v>0.43014099563064673</v>
      </c>
      <c r="AZ2245">
        <v>0.37264610454445835</v>
      </c>
    </row>
    <row r="2246" spans="11:52" ht="14.4">
      <c r="K2246" t="s">
        <v>3154</v>
      </c>
      <c r="L2246" t="s">
        <v>3150</v>
      </c>
      <c r="M2246" t="s">
        <v>91</v>
      </c>
      <c r="N2246" t="s">
        <v>80</v>
      </c>
      <c r="AG2246">
        <v>0.61554350595281992</v>
      </c>
      <c r="AH2246">
        <v>0.617171040607979</v>
      </c>
      <c r="AI2246">
        <v>0.60635990269624229</v>
      </c>
      <c r="AJ2246">
        <v>0.57967271613189542</v>
      </c>
      <c r="AK2246">
        <v>0.57000996465587539</v>
      </c>
      <c r="AL2246">
        <v>0.55444080612667535</v>
      </c>
      <c r="AM2246">
        <v>0.56852810231157713</v>
      </c>
      <c r="AN2246">
        <v>0.55081091073568</v>
      </c>
      <c r="AO2246">
        <v>0.53765697138228097</v>
      </c>
      <c r="AP2246">
        <v>0.53926632837212385</v>
      </c>
      <c r="AQ2246">
        <v>0.55675890573765885</v>
      </c>
      <c r="AR2246">
        <v>0.55448989146058925</v>
      </c>
      <c r="AS2246">
        <v>0.54199287855803835</v>
      </c>
      <c r="AT2246">
        <v>0.54358079849189433</v>
      </c>
      <c r="AU2246">
        <v>0.54890427475242454</v>
      </c>
      <c r="AV2246">
        <v>0.54721454738534736</v>
      </c>
      <c r="AW2246">
        <v>0.54652028741742864</v>
      </c>
      <c r="AX2246">
        <v>0.54741646940473132</v>
      </c>
      <c r="AY2246">
        <v>0.55732826381308309</v>
      </c>
      <c r="AZ2246">
        <v>0.53353132496138977</v>
      </c>
    </row>
    <row r="2247" spans="11:52" ht="14.4">
      <c r="K2247" t="s">
        <v>3155</v>
      </c>
      <c r="L2247" t="s">
        <v>3150</v>
      </c>
      <c r="M2247" t="s">
        <v>16</v>
      </c>
      <c r="N2247" t="s">
        <v>80</v>
      </c>
      <c r="AG2247">
        <v>0.4577999010360484</v>
      </c>
      <c r="AH2247">
        <v>0.44241398599880466</v>
      </c>
      <c r="AI2247">
        <v>0.45234269600761673</v>
      </c>
      <c r="AJ2247">
        <v>0.43694003071941057</v>
      </c>
      <c r="AK2247">
        <v>0.4474637594291509</v>
      </c>
      <c r="AL2247">
        <v>0.42689615922106294</v>
      </c>
      <c r="AM2247">
        <v>0.41725213901154545</v>
      </c>
      <c r="AN2247">
        <v>0.41046465864624865</v>
      </c>
      <c r="AO2247">
        <v>0.40680675775511782</v>
      </c>
      <c r="AP2247">
        <v>0.38978871972663037</v>
      </c>
      <c r="AQ2247">
        <v>0.39011306595641915</v>
      </c>
      <c r="AR2247">
        <v>0.38430358133849857</v>
      </c>
      <c r="AS2247">
        <v>0.3896928206209001</v>
      </c>
      <c r="AT2247">
        <v>0.38750169208598978</v>
      </c>
      <c r="AU2247">
        <v>0.38292299846451033</v>
      </c>
      <c r="AV2247">
        <v>0.39865626001506338</v>
      </c>
      <c r="AW2247">
        <v>0.38375996947339464</v>
      </c>
      <c r="AX2247">
        <v>0.34627428120629422</v>
      </c>
      <c r="AY2247">
        <v>0.33971947378605971</v>
      </c>
      <c r="AZ2247">
        <v>0.31881089594127254</v>
      </c>
    </row>
    <row r="2248" spans="11:52" ht="14.4">
      <c r="K2248" t="s">
        <v>3156</v>
      </c>
      <c r="L2248" t="s">
        <v>3150</v>
      </c>
      <c r="M2248" t="s">
        <v>17</v>
      </c>
      <c r="N2248" t="s">
        <v>80</v>
      </c>
      <c r="AG2248">
        <v>0.4306940698108091</v>
      </c>
      <c r="AH2248">
        <v>0.39505679327850335</v>
      </c>
      <c r="AI2248">
        <v>0.36555389411555295</v>
      </c>
      <c r="AJ2248">
        <v>0.37189969891708502</v>
      </c>
      <c r="AK2248">
        <v>0.42705304588423854</v>
      </c>
      <c r="AL2248">
        <v>0.41325306003982026</v>
      </c>
      <c r="AM2248">
        <v>0.35933461426315561</v>
      </c>
      <c r="AN2248">
        <v>0.29071084991028812</v>
      </c>
      <c r="AO2248">
        <v>0.30163970836491782</v>
      </c>
      <c r="AP2248">
        <v>0.30305861501060138</v>
      </c>
      <c r="AQ2248">
        <v>0.34958856228849999</v>
      </c>
      <c r="AR2248">
        <v>0.38751999461402187</v>
      </c>
      <c r="AS2248">
        <v>0.28950774031165072</v>
      </c>
      <c r="AT2248">
        <v>0.23133173701003079</v>
      </c>
      <c r="AU2248">
        <v>0.26729211545676534</v>
      </c>
      <c r="AV2248">
        <v>0.28796970344287853</v>
      </c>
      <c r="AW2248">
        <v>0.27942402444940873</v>
      </c>
      <c r="AX2248">
        <v>0.29201018721084709</v>
      </c>
      <c r="AY2248">
        <v>0.28234895570608015</v>
      </c>
      <c r="AZ2248">
        <v>0.29784699321250641</v>
      </c>
    </row>
    <row r="2249" spans="11:52" ht="14.4">
      <c r="K2249" t="s">
        <v>3157</v>
      </c>
      <c r="L2249" t="s">
        <v>3150</v>
      </c>
      <c r="M2249" t="s">
        <v>97</v>
      </c>
      <c r="N2249" t="s">
        <v>80</v>
      </c>
      <c r="O2249" t="s">
        <v>6079</v>
      </c>
      <c r="P2249" t="s">
        <v>6079</v>
      </c>
      <c r="Q2249" t="s">
        <v>6079</v>
      </c>
      <c r="R2249" t="s">
        <v>6079</v>
      </c>
      <c r="S2249" t="s">
        <v>6079</v>
      </c>
      <c r="T2249" t="s">
        <v>6079</v>
      </c>
      <c r="AG2249">
        <v>0.25286831655802972</v>
      </c>
      <c r="AH2249">
        <v>0.29504609566265916</v>
      </c>
      <c r="AI2249">
        <v>0.37112737266235846</v>
      </c>
      <c r="AJ2249">
        <v>0.41812816283776488</v>
      </c>
      <c r="AK2249">
        <v>0.40882200788606599</v>
      </c>
      <c r="AL2249">
        <v>0.38479689146049417</v>
      </c>
      <c r="AM2249">
        <v>0.40545332765408754</v>
      </c>
      <c r="AN2249">
        <v>0.35607289329341857</v>
      </c>
      <c r="AO2249">
        <v>0.29149109762445402</v>
      </c>
      <c r="AP2249">
        <v>0.28615848446217901</v>
      </c>
      <c r="AQ2249">
        <v>0.2817995473860116</v>
      </c>
      <c r="AR2249">
        <v>0.29621319770814597</v>
      </c>
      <c r="AS2249">
        <v>0.31530487673793622</v>
      </c>
      <c r="AT2249">
        <v>0.31045288861601256</v>
      </c>
      <c r="AU2249">
        <v>0.3288697468769794</v>
      </c>
      <c r="AV2249">
        <v>0.34240600785955566</v>
      </c>
      <c r="AW2249">
        <v>0.35349876458061436</v>
      </c>
      <c r="AX2249">
        <v>0.3466954428763348</v>
      </c>
      <c r="AY2249">
        <v>0.37279840641458889</v>
      </c>
      <c r="AZ2249">
        <v>0.43964869626398506</v>
      </c>
    </row>
    <row r="2250" spans="11:52" ht="14.4">
      <c r="K2250" t="s">
        <v>3158</v>
      </c>
      <c r="L2250" t="s">
        <v>3150</v>
      </c>
      <c r="M2250" t="s">
        <v>18</v>
      </c>
      <c r="N2250" t="s">
        <v>80</v>
      </c>
      <c r="AG2250">
        <v>0.48964288297798081</v>
      </c>
      <c r="AH2250">
        <v>0.49309740969869398</v>
      </c>
      <c r="AI2250">
        <v>0.49153412259474738</v>
      </c>
      <c r="AJ2250">
        <v>0.49168619858270712</v>
      </c>
      <c r="AK2250">
        <v>0.49701650172910206</v>
      </c>
      <c r="AL2250">
        <v>0.48567023599174014</v>
      </c>
      <c r="AM2250">
        <v>0.50593358860072546</v>
      </c>
      <c r="AN2250">
        <v>0.48682565812040296</v>
      </c>
      <c r="AO2250">
        <v>0.47462776192853817</v>
      </c>
      <c r="AP2250">
        <v>0.44513879736476425</v>
      </c>
      <c r="AQ2250">
        <v>0.4581618166605288</v>
      </c>
      <c r="AR2250">
        <v>0.44301881568211343</v>
      </c>
      <c r="AS2250">
        <v>0.45456507449197597</v>
      </c>
      <c r="AT2250">
        <v>0.4446262394192545</v>
      </c>
      <c r="AU2250">
        <v>0.45789058829336193</v>
      </c>
      <c r="AV2250">
        <v>0.46528051483621891</v>
      </c>
      <c r="AW2250">
        <v>0.46088487247530679</v>
      </c>
      <c r="AX2250">
        <v>0.46526872858625035</v>
      </c>
      <c r="AY2250">
        <v>0.46550854253972279</v>
      </c>
      <c r="AZ2250">
        <v>0.46615532946880522</v>
      </c>
    </row>
    <row r="2251" spans="11:52" ht="14.4">
      <c r="K2251" t="s">
        <v>3159</v>
      </c>
      <c r="L2251" t="s">
        <v>3150</v>
      </c>
      <c r="M2251" t="s">
        <v>34</v>
      </c>
      <c r="N2251" t="s">
        <v>80</v>
      </c>
      <c r="AG2251">
        <v>0.48847052489987569</v>
      </c>
      <c r="AH2251">
        <v>0.48558560209241614</v>
      </c>
      <c r="AI2251">
        <v>0.48487657014126234</v>
      </c>
      <c r="AJ2251">
        <v>0.48928851196978496</v>
      </c>
      <c r="AK2251">
        <v>0.49480774847008246</v>
      </c>
      <c r="AL2251">
        <v>0.48613663667980433</v>
      </c>
      <c r="AM2251">
        <v>0.48642705904226391</v>
      </c>
      <c r="AN2251">
        <v>0.47479405673709418</v>
      </c>
      <c r="AO2251">
        <v>0.47420831763410498</v>
      </c>
      <c r="AP2251">
        <v>0.46742797988451817</v>
      </c>
      <c r="AQ2251">
        <v>0.47972608381641185</v>
      </c>
      <c r="AR2251">
        <v>0.47294840387533837</v>
      </c>
      <c r="AS2251">
        <v>0.47327002365939841</v>
      </c>
      <c r="AT2251">
        <v>0.45696675349709182</v>
      </c>
      <c r="AU2251">
        <v>0.45983202402445839</v>
      </c>
      <c r="AV2251">
        <v>0.45294790760544063</v>
      </c>
      <c r="AW2251">
        <v>0.45392946961363762</v>
      </c>
      <c r="AX2251">
        <v>0.44322234455523429</v>
      </c>
      <c r="AY2251">
        <v>0.43936423981409767</v>
      </c>
      <c r="AZ2251">
        <v>0.42899894235475378</v>
      </c>
    </row>
    <row r="2252" spans="11:52" ht="14.4">
      <c r="K2252" t="s">
        <v>3160</v>
      </c>
      <c r="L2252" t="s">
        <v>3150</v>
      </c>
      <c r="M2252" t="s">
        <v>19</v>
      </c>
      <c r="N2252" t="s">
        <v>80</v>
      </c>
      <c r="AG2252">
        <v>0.3697220708765438</v>
      </c>
      <c r="AH2252">
        <v>0.34112327346806665</v>
      </c>
      <c r="AI2252">
        <v>0.39071914807030367</v>
      </c>
      <c r="AJ2252">
        <v>0.3998439453305459</v>
      </c>
      <c r="AK2252">
        <v>0.41768110779547946</v>
      </c>
      <c r="AL2252">
        <v>0.43045222878626743</v>
      </c>
      <c r="AM2252">
        <v>0.43834808826715493</v>
      </c>
      <c r="AN2252">
        <v>0.42920958043368806</v>
      </c>
      <c r="AO2252">
        <v>0.43700353098586608</v>
      </c>
      <c r="AP2252">
        <v>0.44700811714238481</v>
      </c>
      <c r="AQ2252">
        <v>0.4485045696883857</v>
      </c>
      <c r="AR2252">
        <v>0.47076907561869902</v>
      </c>
      <c r="AS2252">
        <v>0.4351215053860219</v>
      </c>
      <c r="AT2252">
        <v>0.4548049798427653</v>
      </c>
      <c r="AU2252">
        <v>0.44256920754394818</v>
      </c>
      <c r="AV2252">
        <v>0.47491993378178415</v>
      </c>
      <c r="AW2252">
        <v>0.45165242411013617</v>
      </c>
      <c r="AX2252">
        <v>0.43364590127962455</v>
      </c>
      <c r="AY2252">
        <v>0.39895526499510559</v>
      </c>
      <c r="AZ2252">
        <v>0.36682570128161102</v>
      </c>
    </row>
    <row r="2253" spans="11:52" ht="14.4">
      <c r="K2253" t="s">
        <v>3161</v>
      </c>
      <c r="L2253" t="s">
        <v>3150</v>
      </c>
      <c r="M2253" t="s">
        <v>20</v>
      </c>
      <c r="N2253" t="s">
        <v>80</v>
      </c>
      <c r="AG2253">
        <v>0.52296374995152339</v>
      </c>
      <c r="AH2253">
        <v>0.52221242904514575</v>
      </c>
      <c r="AI2253">
        <v>0.52031932484799193</v>
      </c>
      <c r="AJ2253">
        <v>0.51534734585694542</v>
      </c>
      <c r="AK2253">
        <v>0.51762603865933521</v>
      </c>
      <c r="AL2253">
        <v>0.50517700687491618</v>
      </c>
      <c r="AM2253">
        <v>0.49544106566607737</v>
      </c>
      <c r="AN2253">
        <v>0.49335154461914321</v>
      </c>
      <c r="AO2253">
        <v>0.48728413085986538</v>
      </c>
      <c r="AP2253">
        <v>0.48899949986300223</v>
      </c>
      <c r="AQ2253">
        <v>0.50344270534642177</v>
      </c>
      <c r="AR2253">
        <v>0.48806898415284289</v>
      </c>
      <c r="AS2253">
        <v>0.48467955193837714</v>
      </c>
      <c r="AT2253">
        <v>0.47858850391807978</v>
      </c>
      <c r="AU2253">
        <v>0.47163351252734265</v>
      </c>
      <c r="AV2253">
        <v>0.45204445596088538</v>
      </c>
      <c r="AW2253">
        <v>0.45396306511970302</v>
      </c>
      <c r="AX2253">
        <v>0.43981993553162224</v>
      </c>
      <c r="AY2253">
        <v>0.44124995700562064</v>
      </c>
      <c r="AZ2253">
        <v>0.43871062132789751</v>
      </c>
    </row>
    <row r="2254" spans="11:52" ht="14.4">
      <c r="K2254" t="s">
        <v>3162</v>
      </c>
      <c r="L2254" t="s">
        <v>3150</v>
      </c>
      <c r="M2254" t="s">
        <v>21</v>
      </c>
      <c r="N2254" t="s">
        <v>80</v>
      </c>
      <c r="AG2254">
        <v>0.40327026261918542</v>
      </c>
      <c r="AH2254">
        <v>0.413249729876566</v>
      </c>
      <c r="AI2254">
        <v>0.41461231292967249</v>
      </c>
      <c r="AJ2254">
        <v>0.45328177967676569</v>
      </c>
      <c r="AK2254">
        <v>0.47260665938019719</v>
      </c>
      <c r="AL2254">
        <v>0.45604254946758493</v>
      </c>
      <c r="AM2254">
        <v>0.45261561359008434</v>
      </c>
      <c r="AN2254">
        <v>0.43763098910372794</v>
      </c>
    </row>
    <row r="2255" spans="11:52" ht="14.4">
      <c r="K2255" t="s">
        <v>3163</v>
      </c>
      <c r="L2255" t="s">
        <v>3150</v>
      </c>
      <c r="M2255" t="s">
        <v>22</v>
      </c>
      <c r="N2255" t="s">
        <v>80</v>
      </c>
      <c r="AG2255">
        <v>0.51734652095269529</v>
      </c>
      <c r="AH2255">
        <v>0.51081553565477211</v>
      </c>
      <c r="AI2255">
        <v>0.4966544405232709</v>
      </c>
      <c r="AJ2255">
        <v>0.48932589716663177</v>
      </c>
      <c r="AK2255">
        <v>0.48673093693259423</v>
      </c>
      <c r="AL2255">
        <v>0.4847584174882909</v>
      </c>
      <c r="AM2255">
        <v>0.48770984313032251</v>
      </c>
      <c r="AN2255">
        <v>0.47803445525008209</v>
      </c>
      <c r="AO2255">
        <v>0.49859587179442078</v>
      </c>
      <c r="AP2255">
        <v>0.47060031492836119</v>
      </c>
      <c r="AQ2255">
        <v>0.48224817601405118</v>
      </c>
      <c r="AR2255">
        <v>0.4696415469527187</v>
      </c>
      <c r="AS2255">
        <v>0.50560840018170983</v>
      </c>
      <c r="AT2255">
        <v>0.47846781355883722</v>
      </c>
      <c r="AU2255">
        <v>0.50770730709549072</v>
      </c>
      <c r="AV2255">
        <v>0.50887698894604216</v>
      </c>
      <c r="AW2255">
        <v>0.51281400866014493</v>
      </c>
      <c r="AX2255">
        <v>0.49311157990744758</v>
      </c>
      <c r="AY2255">
        <v>0.49317600862574951</v>
      </c>
      <c r="AZ2255">
        <v>0.49310490661822354</v>
      </c>
    </row>
    <row r="2256" spans="11:52" ht="14.4">
      <c r="K2256" t="s">
        <v>3164</v>
      </c>
      <c r="L2256" t="s">
        <v>3150</v>
      </c>
      <c r="M2256" t="s">
        <v>90</v>
      </c>
      <c r="N2256" t="s">
        <v>80</v>
      </c>
      <c r="AG2256">
        <v>0.53720244087955671</v>
      </c>
      <c r="AH2256">
        <v>0.50020409039404379</v>
      </c>
      <c r="AI2256">
        <v>0.61594062819584039</v>
      </c>
      <c r="AJ2256">
        <v>0.65497239508185334</v>
      </c>
      <c r="AK2256">
        <v>0.67849798105758186</v>
      </c>
      <c r="AL2256">
        <v>0.68395007629154858</v>
      </c>
      <c r="AM2256">
        <v>0.67908165337252668</v>
      </c>
      <c r="AN2256">
        <v>0.64717443941571395</v>
      </c>
      <c r="AO2256">
        <v>0.66485195312405965</v>
      </c>
      <c r="AP2256">
        <v>0.65088701303840257</v>
      </c>
      <c r="AQ2256">
        <v>0.63965191256462473</v>
      </c>
      <c r="AR2256">
        <v>0.63607840729888077</v>
      </c>
      <c r="AS2256">
        <v>0.64403879695941035</v>
      </c>
      <c r="AT2256">
        <v>0.6479631409576434</v>
      </c>
      <c r="AU2256">
        <v>0.67303438429932128</v>
      </c>
      <c r="AV2256">
        <v>0.67266488917206901</v>
      </c>
      <c r="AW2256">
        <v>0.68589876764331437</v>
      </c>
      <c r="AX2256">
        <v>0.69561958173597593</v>
      </c>
      <c r="AY2256">
        <v>0.7259999310143066</v>
      </c>
      <c r="AZ2256">
        <v>0.71327860392589704</v>
      </c>
    </row>
    <row r="2257" spans="11:52" ht="14.4">
      <c r="K2257" t="s">
        <v>3165</v>
      </c>
      <c r="L2257" t="s">
        <v>3150</v>
      </c>
      <c r="M2257" t="s">
        <v>23</v>
      </c>
      <c r="N2257" t="s">
        <v>80</v>
      </c>
      <c r="AG2257">
        <v>0.57408316455909114</v>
      </c>
      <c r="AH2257">
        <v>0.59320198189079132</v>
      </c>
      <c r="AI2257">
        <v>0.59674479703505312</v>
      </c>
      <c r="AJ2257">
        <v>0.57851603681006836</v>
      </c>
      <c r="AK2257">
        <v>0.56511485458030108</v>
      </c>
      <c r="AL2257">
        <v>0.58750359801286522</v>
      </c>
      <c r="AM2257">
        <v>0.58437175208107606</v>
      </c>
      <c r="AN2257">
        <v>0.55136321569140001</v>
      </c>
      <c r="AO2257">
        <v>0.55192650812402588</v>
      </c>
      <c r="AP2257">
        <v>0.55708210614359288</v>
      </c>
      <c r="AQ2257">
        <v>0.56696204410440587</v>
      </c>
      <c r="AR2257">
        <v>0.52200629929655673</v>
      </c>
      <c r="AS2257">
        <v>0.52330383180962226</v>
      </c>
      <c r="AT2257">
        <v>0.55014516458664509</v>
      </c>
      <c r="AU2257">
        <v>0.53738298128128636</v>
      </c>
      <c r="AV2257">
        <v>0.54976997318932375</v>
      </c>
      <c r="AW2257">
        <v>0.55059364034977887</v>
      </c>
      <c r="AX2257">
        <v>0.52545350193414087</v>
      </c>
      <c r="AY2257">
        <v>0.51407801030726363</v>
      </c>
      <c r="AZ2257">
        <v>0.54534576054019313</v>
      </c>
    </row>
    <row r="2258" spans="11:52" ht="14.4">
      <c r="K2258" t="s">
        <v>3166</v>
      </c>
      <c r="L2258" t="s">
        <v>3150</v>
      </c>
      <c r="M2258" t="s">
        <v>24</v>
      </c>
      <c r="N2258" t="s">
        <v>80</v>
      </c>
      <c r="AG2258">
        <v>0.30965640145399609</v>
      </c>
      <c r="AH2258">
        <v>0.33006871000498783</v>
      </c>
      <c r="AI2258">
        <v>0.32829352367037939</v>
      </c>
      <c r="AJ2258">
        <v>0.33458648196663532</v>
      </c>
      <c r="AK2258">
        <v>0.32005705377431853</v>
      </c>
      <c r="AL2258">
        <v>0.34185507458404618</v>
      </c>
      <c r="AM2258">
        <v>0.33968782708951323</v>
      </c>
      <c r="AN2258">
        <v>0.33770423265596977</v>
      </c>
      <c r="AO2258">
        <v>0.32870052012524803</v>
      </c>
      <c r="AP2258">
        <v>0.30865397449545234</v>
      </c>
      <c r="AQ2258">
        <v>0.31911548931319861</v>
      </c>
      <c r="AR2258">
        <v>0.32263938515260121</v>
      </c>
      <c r="AS2258">
        <v>0.30926397646799575</v>
      </c>
      <c r="AT2258">
        <v>0.31088644040015323</v>
      </c>
      <c r="AU2258">
        <v>0.29522437440811472</v>
      </c>
      <c r="AV2258">
        <v>0.31230657356897146</v>
      </c>
      <c r="AW2258">
        <v>0.32960912460936187</v>
      </c>
      <c r="AX2258">
        <v>0.31754349156449113</v>
      </c>
      <c r="AY2258">
        <v>0.30562537694067593</v>
      </c>
      <c r="AZ2258">
        <v>0.28962227267672669</v>
      </c>
    </row>
    <row r="2259" spans="11:52" ht="14.4">
      <c r="K2259" t="s">
        <v>3167</v>
      </c>
      <c r="L2259" t="s">
        <v>3150</v>
      </c>
      <c r="M2259" t="s">
        <v>1386</v>
      </c>
      <c r="N2259" t="s">
        <v>80</v>
      </c>
      <c r="O2259" t="s">
        <v>6079</v>
      </c>
      <c r="P2259" t="s">
        <v>6079</v>
      </c>
      <c r="Q2259" t="s">
        <v>6079</v>
      </c>
      <c r="R2259" t="s">
        <v>6079</v>
      </c>
      <c r="S2259" t="s">
        <v>6079</v>
      </c>
      <c r="T2259" t="s">
        <v>6079</v>
      </c>
      <c r="U2259" t="s">
        <v>6079</v>
      </c>
      <c r="V2259" t="s">
        <v>6079</v>
      </c>
      <c r="W2259" t="s">
        <v>6079</v>
      </c>
      <c r="X2259" t="s">
        <v>6079</v>
      </c>
      <c r="Y2259" t="s">
        <v>6079</v>
      </c>
      <c r="Z2259" t="s">
        <v>6079</v>
      </c>
      <c r="AA2259" t="s">
        <v>6079</v>
      </c>
      <c r="AG2259">
        <v>0.32482468499536354</v>
      </c>
      <c r="AH2259">
        <v>0.35654297030712928</v>
      </c>
      <c r="AI2259">
        <v>0.33302708453453839</v>
      </c>
      <c r="AJ2259">
        <v>0.31455068755298055</v>
      </c>
      <c r="AK2259">
        <v>0.34138618808747367</v>
      </c>
      <c r="AL2259">
        <v>0.34285788873217665</v>
      </c>
      <c r="AM2259">
        <v>0.34660181109850252</v>
      </c>
      <c r="AN2259">
        <v>0.34879280795053502</v>
      </c>
      <c r="AO2259">
        <v>0.33055622534430334</v>
      </c>
      <c r="AP2259">
        <v>0.28051342634223309</v>
      </c>
      <c r="AQ2259">
        <v>0.28434101077083074</v>
      </c>
      <c r="AR2259">
        <v>0.27902347853230991</v>
      </c>
      <c r="AS2259">
        <v>0.28739433501155948</v>
      </c>
      <c r="AT2259">
        <v>0.2656336243525822</v>
      </c>
      <c r="AU2259">
        <v>0.27274119162168575</v>
      </c>
      <c r="AV2259">
        <v>0.24820367230875512</v>
      </c>
      <c r="AW2259">
        <v>0.22141365790507259</v>
      </c>
      <c r="AX2259">
        <v>0.20785906116556596</v>
      </c>
      <c r="AY2259">
        <v>0.22575498469236063</v>
      </c>
      <c r="AZ2259">
        <v>0.25078673547222335</v>
      </c>
    </row>
    <row r="2260" spans="11:52" ht="14.4">
      <c r="K2260" t="s">
        <v>3168</v>
      </c>
      <c r="L2260" t="s">
        <v>3150</v>
      </c>
      <c r="M2260" t="s">
        <v>25</v>
      </c>
      <c r="N2260" t="s">
        <v>80</v>
      </c>
      <c r="AG2260">
        <v>0.54124104130492356</v>
      </c>
      <c r="AH2260">
        <v>0.5373853981301645</v>
      </c>
      <c r="AI2260">
        <v>0.54544811689637251</v>
      </c>
      <c r="AJ2260">
        <v>0.55944000961178153</v>
      </c>
      <c r="AK2260">
        <v>0.55984454454355703</v>
      </c>
      <c r="AL2260">
        <v>0.54933729386280472</v>
      </c>
      <c r="AM2260">
        <v>0.56042826449366312</v>
      </c>
      <c r="AN2260">
        <v>0.5605360271567148</v>
      </c>
      <c r="AO2260">
        <v>0.56460728037641716</v>
      </c>
      <c r="AP2260">
        <v>0.5680563284617105</v>
      </c>
      <c r="AQ2260">
        <v>0.57458063744158316</v>
      </c>
      <c r="AR2260">
        <v>0.59065921274521049</v>
      </c>
      <c r="AS2260">
        <v>0.58584160323522616</v>
      </c>
      <c r="AT2260">
        <v>0.5613357905231493</v>
      </c>
      <c r="AU2260">
        <v>0.57341804367656779</v>
      </c>
      <c r="AV2260">
        <v>0.56711269503768358</v>
      </c>
      <c r="AW2260">
        <v>0.57768380113923568</v>
      </c>
      <c r="AX2260">
        <v>0.57523925588705305</v>
      </c>
      <c r="AY2260">
        <v>0.57739726140178727</v>
      </c>
      <c r="AZ2260">
        <v>0.55943787960246782</v>
      </c>
    </row>
    <row r="2261" spans="11:52" ht="14.4">
      <c r="K2261" t="s">
        <v>5696</v>
      </c>
      <c r="L2261" t="s">
        <v>3150</v>
      </c>
      <c r="M2261" t="s">
        <v>5610</v>
      </c>
      <c r="N2261" t="s">
        <v>80</v>
      </c>
      <c r="AO2261">
        <v>0.32224220888170835</v>
      </c>
      <c r="AP2261" t="s">
        <v>6079</v>
      </c>
      <c r="AQ2261" t="s">
        <v>6079</v>
      </c>
      <c r="AR2261" t="s">
        <v>6079</v>
      </c>
      <c r="AS2261" t="s">
        <v>6079</v>
      </c>
      <c r="AT2261">
        <v>0.40921578626586103</v>
      </c>
      <c r="AU2261">
        <v>0.39301188791736286</v>
      </c>
      <c r="AV2261">
        <v>0.4092170258496835</v>
      </c>
      <c r="AW2261">
        <v>0.44705526956219538</v>
      </c>
      <c r="AX2261">
        <v>0.41828891600658485</v>
      </c>
      <c r="AY2261">
        <v>0.37021622873031024</v>
      </c>
      <c r="AZ2261">
        <v>0.40350279084589225</v>
      </c>
    </row>
    <row r="2262" spans="11:52" ht="14.4">
      <c r="K2262" t="s">
        <v>3169</v>
      </c>
      <c r="L2262" t="s">
        <v>3150</v>
      </c>
      <c r="M2262" t="s">
        <v>98</v>
      </c>
      <c r="N2262" t="s">
        <v>80</v>
      </c>
      <c r="AG2262">
        <v>0.42322314654711146</v>
      </c>
      <c r="AH2262">
        <v>0.41752699588849235</v>
      </c>
      <c r="AI2262">
        <v>0.40779286476615856</v>
      </c>
      <c r="AJ2262">
        <v>0.3773157690722157</v>
      </c>
      <c r="AK2262">
        <v>0.37870441567609125</v>
      </c>
      <c r="AL2262">
        <v>0.37591544075356914</v>
      </c>
      <c r="AM2262">
        <v>0.39010563263684223</v>
      </c>
      <c r="AN2262">
        <v>0.33345264743750702</v>
      </c>
      <c r="AO2262">
        <v>0.30976127938088155</v>
      </c>
      <c r="AP2262">
        <v>0.30109837985265997</v>
      </c>
      <c r="AQ2262">
        <v>0.32453388272908351</v>
      </c>
      <c r="AR2262">
        <v>0.36427844733135079</v>
      </c>
      <c r="AS2262">
        <v>0.28729227157595599</v>
      </c>
      <c r="AT2262">
        <v>0.2967507384685299</v>
      </c>
      <c r="AU2262">
        <v>0.28755123152064321</v>
      </c>
      <c r="AV2262">
        <v>0.32030288991485217</v>
      </c>
      <c r="AW2262">
        <v>0.27128730726458478</v>
      </c>
      <c r="AX2262">
        <v>0.26036434834425809</v>
      </c>
      <c r="AY2262">
        <v>0.26530797238295234</v>
      </c>
      <c r="AZ2262">
        <v>0.25778461277988629</v>
      </c>
    </row>
    <row r="2263" spans="11:52" ht="14.4">
      <c r="K2263" t="s">
        <v>3170</v>
      </c>
      <c r="L2263" t="s">
        <v>3150</v>
      </c>
      <c r="M2263" t="s">
        <v>94</v>
      </c>
      <c r="N2263" t="s">
        <v>80</v>
      </c>
      <c r="AG2263">
        <v>0.35888967176352232</v>
      </c>
      <c r="AH2263">
        <v>0.37168115585367362</v>
      </c>
      <c r="AI2263">
        <v>0.40078821266848536</v>
      </c>
      <c r="AJ2263">
        <v>0.43899905703527786</v>
      </c>
      <c r="AK2263">
        <v>0.42769718329823025</v>
      </c>
      <c r="AL2263">
        <v>0.40226753271373039</v>
      </c>
      <c r="AM2263">
        <v>0.33852032144075822</v>
      </c>
      <c r="AN2263">
        <v>0.33972730613557167</v>
      </c>
      <c r="AO2263">
        <v>0.35022598371194025</v>
      </c>
      <c r="AP2263">
        <v>0.38028406739439474</v>
      </c>
      <c r="AQ2263">
        <v>0.40244520962987018</v>
      </c>
      <c r="AR2263">
        <v>0.41927128182328521</v>
      </c>
      <c r="AS2263">
        <v>0.39968226847707689</v>
      </c>
      <c r="AT2263">
        <v>0.38507300273476702</v>
      </c>
      <c r="AU2263">
        <v>0.41908520522780879</v>
      </c>
      <c r="AV2263">
        <v>0.40229613577435069</v>
      </c>
      <c r="AW2263">
        <v>0.43152614241550358</v>
      </c>
      <c r="AX2263">
        <v>0.4089191599119531</v>
      </c>
      <c r="AY2263">
        <v>0.42923701947507226</v>
      </c>
      <c r="AZ2263">
        <v>0.3872058448248315</v>
      </c>
    </row>
    <row r="2264" spans="11:52" ht="14.4">
      <c r="K2264" t="s">
        <v>3171</v>
      </c>
      <c r="L2264" t="s">
        <v>3150</v>
      </c>
      <c r="M2264" t="s">
        <v>99</v>
      </c>
      <c r="N2264" t="s">
        <v>80</v>
      </c>
      <c r="AG2264">
        <v>0.36766426310351746</v>
      </c>
      <c r="AH2264">
        <v>0.30387785592662109</v>
      </c>
      <c r="AI2264">
        <v>0.30807845155519642</v>
      </c>
      <c r="AJ2264">
        <v>0.32575847853562917</v>
      </c>
      <c r="AK2264">
        <v>0.38151138089250186</v>
      </c>
      <c r="AL2264">
        <v>0.34068073318254183</v>
      </c>
      <c r="AM2264">
        <v>0.3339416916962451</v>
      </c>
      <c r="AN2264">
        <v>0.30229949195462247</v>
      </c>
      <c r="AO2264">
        <v>0.22995313932578701</v>
      </c>
      <c r="AP2264">
        <v>0.24756418195700708</v>
      </c>
      <c r="AQ2264">
        <v>0.2159557024280567</v>
      </c>
      <c r="AR2264">
        <v>0.26544010653855166</v>
      </c>
      <c r="AS2264">
        <v>0.26636528094049744</v>
      </c>
      <c r="AT2264">
        <v>0.29869725381767254</v>
      </c>
      <c r="AU2264">
        <v>0.29366956922030307</v>
      </c>
      <c r="AV2264">
        <v>0.33080396843753884</v>
      </c>
      <c r="AW2264">
        <v>0.32940681288594953</v>
      </c>
      <c r="AX2264">
        <v>0.3454876023512547</v>
      </c>
      <c r="AY2264">
        <v>0.35445445736656694</v>
      </c>
      <c r="AZ2264">
        <v>0.41317483740775302</v>
      </c>
    </row>
    <row r="2265" spans="11:52" ht="14.4">
      <c r="K2265" t="s">
        <v>3172</v>
      </c>
      <c r="L2265" t="s">
        <v>3150</v>
      </c>
      <c r="M2265" t="s">
        <v>26</v>
      </c>
      <c r="N2265" t="s">
        <v>80</v>
      </c>
      <c r="O2265" t="s">
        <v>6079</v>
      </c>
      <c r="P2265" t="s">
        <v>6079</v>
      </c>
      <c r="Q2265" t="s">
        <v>6079</v>
      </c>
      <c r="R2265" t="s">
        <v>6079</v>
      </c>
      <c r="S2265" t="s">
        <v>6079</v>
      </c>
      <c r="AG2265">
        <v>0.31687564620044545</v>
      </c>
      <c r="AH2265">
        <v>0.33687751039852482</v>
      </c>
      <c r="AI2265">
        <v>0.33340119182011846</v>
      </c>
      <c r="AJ2265">
        <v>0.30896353081591799</v>
      </c>
      <c r="AK2265">
        <v>0.3096842439441761</v>
      </c>
      <c r="AL2265">
        <v>0.35473384546444942</v>
      </c>
      <c r="AM2265">
        <v>0.29037763441260489</v>
      </c>
      <c r="AN2265">
        <v>0.33778934565396479</v>
      </c>
      <c r="AO2265">
        <v>0.34916521449613869</v>
      </c>
      <c r="AP2265">
        <v>0.33044802526348677</v>
      </c>
      <c r="AQ2265">
        <v>0.32975566929837669</v>
      </c>
      <c r="AR2265">
        <v>0.32435933627421537</v>
      </c>
      <c r="AS2265">
        <v>0.33559227541643877</v>
      </c>
      <c r="AT2265">
        <v>0.38921481030881766</v>
      </c>
      <c r="AU2265">
        <v>0.44233054688746687</v>
      </c>
      <c r="AV2265">
        <v>0.33993021039713867</v>
      </c>
      <c r="AW2265">
        <v>0.3055400491939379</v>
      </c>
      <c r="AX2265">
        <v>0.29413370950658702</v>
      </c>
      <c r="AY2265">
        <v>0.34790541497503824</v>
      </c>
      <c r="AZ2265">
        <v>0.30039535364630909</v>
      </c>
    </row>
    <row r="2266" spans="11:52" ht="14.4">
      <c r="K2266" t="s">
        <v>3173</v>
      </c>
      <c r="L2266" t="s">
        <v>3150</v>
      </c>
      <c r="M2266" t="s">
        <v>27</v>
      </c>
      <c r="N2266" t="s">
        <v>80</v>
      </c>
      <c r="AG2266">
        <v>0.25752803779390165</v>
      </c>
      <c r="AH2266">
        <v>0.26388293041524569</v>
      </c>
      <c r="AI2266">
        <v>0.26157688207402446</v>
      </c>
      <c r="AJ2266">
        <v>0.2854348922065702</v>
      </c>
      <c r="AK2266">
        <v>0.29351090525991425</v>
      </c>
      <c r="AL2266">
        <v>0.31455703703715249</v>
      </c>
      <c r="AM2266">
        <v>0.30430576340160925</v>
      </c>
      <c r="AN2266">
        <v>0.30894586130999729</v>
      </c>
      <c r="AO2266">
        <v>0.30521795179502498</v>
      </c>
      <c r="AP2266">
        <v>0.30304844390238184</v>
      </c>
      <c r="AQ2266">
        <v>0.3200733607009415</v>
      </c>
      <c r="AR2266">
        <v>0.33713494060210791</v>
      </c>
      <c r="AS2266">
        <v>0.33411907289291776</v>
      </c>
      <c r="AT2266">
        <v>0.31684566263376152</v>
      </c>
      <c r="AU2266">
        <v>0.30090806127656183</v>
      </c>
      <c r="AV2266">
        <v>0.28732760769284654</v>
      </c>
      <c r="AW2266">
        <v>0.2888816790904693</v>
      </c>
      <c r="AX2266">
        <v>0.29560254846026046</v>
      </c>
      <c r="AY2266">
        <v>0.2790379459355159</v>
      </c>
      <c r="AZ2266">
        <v>0.29345458941609398</v>
      </c>
    </row>
    <row r="2267" spans="11:52" ht="14.4">
      <c r="K2267" t="s">
        <v>3174</v>
      </c>
      <c r="L2267" t="s">
        <v>3150</v>
      </c>
      <c r="M2267" t="s">
        <v>28</v>
      </c>
      <c r="N2267" t="s">
        <v>80</v>
      </c>
      <c r="AG2267">
        <v>0.30442620251168062</v>
      </c>
      <c r="AH2267">
        <v>0.31405694933224132</v>
      </c>
      <c r="AI2267">
        <v>0.31797459180713666</v>
      </c>
      <c r="AJ2267">
        <v>0.37751809782954526</v>
      </c>
      <c r="AK2267">
        <v>0.33438826628005408</v>
      </c>
      <c r="AL2267">
        <v>0.37771271939956658</v>
      </c>
      <c r="AM2267">
        <v>0.3837540080968676</v>
      </c>
      <c r="AN2267">
        <v>0.3912115878035754</v>
      </c>
      <c r="AO2267">
        <v>0.40225991807734873</v>
      </c>
      <c r="AP2267" t="s">
        <v>6079</v>
      </c>
      <c r="AQ2267" t="s">
        <v>6079</v>
      </c>
      <c r="AR2267" t="s">
        <v>6079</v>
      </c>
      <c r="AS2267" t="s">
        <v>6079</v>
      </c>
      <c r="AT2267">
        <v>0.28668663574703857</v>
      </c>
      <c r="AU2267">
        <v>0.25936007458142268</v>
      </c>
      <c r="AV2267">
        <v>0.26389187344860204</v>
      </c>
      <c r="AW2267">
        <v>0.28935936483364011</v>
      </c>
      <c r="AX2267">
        <v>0.29028567673385286</v>
      </c>
      <c r="AY2267">
        <v>0.3022430645837873</v>
      </c>
      <c r="AZ2267">
        <v>0.2600817598376326</v>
      </c>
    </row>
    <row r="2268" spans="11:52" ht="14.4">
      <c r="K2268" t="s">
        <v>3175</v>
      </c>
      <c r="L2268" t="s">
        <v>3150</v>
      </c>
      <c r="M2268" t="s">
        <v>29</v>
      </c>
      <c r="N2268" t="s">
        <v>80</v>
      </c>
      <c r="AG2268">
        <v>0.55191253437350385</v>
      </c>
      <c r="AH2268">
        <v>0.5636884130697164</v>
      </c>
      <c r="AI2268">
        <v>0.5592033678741094</v>
      </c>
      <c r="AJ2268">
        <v>0.55287305693768107</v>
      </c>
      <c r="AK2268">
        <v>0.56222696522719007</v>
      </c>
      <c r="AL2268">
        <v>0.57706540466021827</v>
      </c>
      <c r="AM2268">
        <v>0.59687647522818699</v>
      </c>
      <c r="AN2268">
        <v>0.60040566404009044</v>
      </c>
      <c r="AO2268">
        <v>0.58166284703322413</v>
      </c>
      <c r="AP2268">
        <v>0.5790357198779803</v>
      </c>
      <c r="AQ2268">
        <v>0.60266264148029791</v>
      </c>
      <c r="AR2268">
        <v>0.61200017633739301</v>
      </c>
      <c r="AS2268">
        <v>0.59360303904785894</v>
      </c>
      <c r="AT2268">
        <v>0.60769107645967613</v>
      </c>
      <c r="AU2268">
        <v>0.60430215614868776</v>
      </c>
      <c r="AV2268">
        <v>0.5984287477654362</v>
      </c>
      <c r="AW2268">
        <v>0.58077271130730967</v>
      </c>
      <c r="AX2268">
        <v>0.58641674072994643</v>
      </c>
      <c r="AY2268">
        <v>0.59077143955504063</v>
      </c>
      <c r="AZ2268">
        <v>0.55910818420516251</v>
      </c>
    </row>
    <row r="2269" spans="11:52" ht="14.4">
      <c r="K2269" t="s">
        <v>3176</v>
      </c>
      <c r="L2269" t="s">
        <v>3150</v>
      </c>
      <c r="M2269" t="s">
        <v>30</v>
      </c>
      <c r="N2269" t="s">
        <v>80</v>
      </c>
      <c r="AG2269">
        <v>0.5624734811121942</v>
      </c>
      <c r="AH2269">
        <v>0.56731649674156392</v>
      </c>
      <c r="AI2269">
        <v>0.58225877559689332</v>
      </c>
      <c r="AJ2269">
        <v>0.55900499427264649</v>
      </c>
      <c r="AK2269">
        <v>0.5626938868671747</v>
      </c>
      <c r="AL2269">
        <v>0.56693421313060133</v>
      </c>
      <c r="AM2269">
        <v>0.58035470445181103</v>
      </c>
      <c r="AN2269">
        <v>0.5621246882501264</v>
      </c>
      <c r="AO2269">
        <v>0.59927019191621556</v>
      </c>
      <c r="AP2269">
        <v>0.60539227528906792</v>
      </c>
      <c r="AQ2269">
        <v>0.60644167557074358</v>
      </c>
      <c r="AR2269">
        <v>0.55928027716527484</v>
      </c>
      <c r="AS2269">
        <v>0.56288562228545902</v>
      </c>
      <c r="AT2269">
        <v>0.54851190991848597</v>
      </c>
      <c r="AU2269">
        <v>0.56235311814429467</v>
      </c>
      <c r="AV2269">
        <v>0.57590566832810441</v>
      </c>
      <c r="AW2269">
        <v>0.60069310133432563</v>
      </c>
      <c r="AX2269">
        <v>0.61299981935139802</v>
      </c>
      <c r="AY2269">
        <v>0.6390124719239263</v>
      </c>
      <c r="AZ2269">
        <v>0.64119320568904603</v>
      </c>
    </row>
    <row r="2270" spans="11:52" ht="14.4">
      <c r="K2270" t="s">
        <v>3177</v>
      </c>
      <c r="L2270" t="s">
        <v>3150</v>
      </c>
      <c r="M2270" t="s">
        <v>100</v>
      </c>
      <c r="N2270" t="s">
        <v>80</v>
      </c>
      <c r="AG2270">
        <v>0.6319630620085821</v>
      </c>
      <c r="AH2270">
        <v>0.64258738307721786</v>
      </c>
      <c r="AI2270">
        <v>0.629739652808745</v>
      </c>
      <c r="AJ2270">
        <v>0.62496431728713375</v>
      </c>
      <c r="AK2270">
        <v>0.63529874784164253</v>
      </c>
      <c r="AL2270">
        <v>0.63019436043444965</v>
      </c>
      <c r="AM2270">
        <v>0.62195344246631223</v>
      </c>
      <c r="AN2270">
        <v>0.6421271979606028</v>
      </c>
      <c r="AO2270">
        <v>0.63537410891833146</v>
      </c>
      <c r="AP2270">
        <v>0.63639145571509714</v>
      </c>
      <c r="AQ2270">
        <v>0.63070888278097315</v>
      </c>
      <c r="AR2270">
        <v>0.6490807601740981</v>
      </c>
      <c r="AS2270">
        <v>0.65941799065290652</v>
      </c>
      <c r="AT2270">
        <v>0.66894293621214806</v>
      </c>
      <c r="AU2270">
        <v>0.63265092973938508</v>
      </c>
      <c r="AV2270">
        <v>0.61717284981162523</v>
      </c>
      <c r="AW2270">
        <v>0.62046697107224458</v>
      </c>
      <c r="AX2270">
        <v>0.5905654975354796</v>
      </c>
      <c r="AY2270">
        <v>0.59703097136521088</v>
      </c>
      <c r="AZ2270">
        <v>0.57419819712356479</v>
      </c>
    </row>
    <row r="2271" spans="11:52" ht="14.4">
      <c r="K2271" t="s">
        <v>3178</v>
      </c>
      <c r="L2271" t="s">
        <v>3150</v>
      </c>
      <c r="M2271" t="s">
        <v>31</v>
      </c>
      <c r="N2271" t="s">
        <v>80</v>
      </c>
      <c r="AG2271">
        <v>0.34805657455934702</v>
      </c>
      <c r="AH2271">
        <v>0.34607504573354886</v>
      </c>
      <c r="AI2271">
        <v>0.36361825003403336</v>
      </c>
      <c r="AJ2271">
        <v>0.40446165278835161</v>
      </c>
      <c r="AK2271">
        <v>0.44802907861856023</v>
      </c>
      <c r="AL2271">
        <v>0.45097533616505242</v>
      </c>
      <c r="AM2271">
        <v>0.46152535251680049</v>
      </c>
      <c r="AN2271">
        <v>0.46433713719364594</v>
      </c>
      <c r="AO2271">
        <v>0.42264964878450606</v>
      </c>
      <c r="AP2271">
        <v>0.4786301217044367</v>
      </c>
      <c r="AQ2271">
        <v>0.4868092800724782</v>
      </c>
      <c r="AR2271">
        <v>0.49780407625354323</v>
      </c>
      <c r="AS2271">
        <v>0.4922711890243911</v>
      </c>
      <c r="AT2271">
        <v>0.47973239789358146</v>
      </c>
      <c r="AU2271">
        <v>0.46466430458667618</v>
      </c>
      <c r="AV2271">
        <v>0.49596867977846831</v>
      </c>
      <c r="AW2271">
        <v>0.47589100085852215</v>
      </c>
      <c r="AX2271">
        <v>0.42840100679181931</v>
      </c>
      <c r="AY2271">
        <v>0.35413632181905069</v>
      </c>
      <c r="AZ2271">
        <v>0.33952951129271852</v>
      </c>
    </row>
    <row r="2272" spans="11:52" ht="14.4">
      <c r="K2272" t="s">
        <v>3179</v>
      </c>
      <c r="L2272" t="s">
        <v>3150</v>
      </c>
      <c r="M2272" t="s">
        <v>32</v>
      </c>
      <c r="N2272" t="s">
        <v>80</v>
      </c>
      <c r="O2272" t="s">
        <v>6079</v>
      </c>
      <c r="P2272" t="s">
        <v>6079</v>
      </c>
      <c r="Q2272" t="s">
        <v>6079</v>
      </c>
      <c r="R2272" t="s">
        <v>6079</v>
      </c>
      <c r="S2272" t="s">
        <v>6079</v>
      </c>
      <c r="AG2272">
        <v>0.64624807190385081</v>
      </c>
      <c r="AH2272">
        <v>0.66400850085384511</v>
      </c>
      <c r="AI2272">
        <v>0.67209440084007588</v>
      </c>
      <c r="AJ2272">
        <v>0.63716064166420805</v>
      </c>
      <c r="AK2272">
        <v>0.61625286716337613</v>
      </c>
      <c r="AL2272">
        <v>0.60695005633435706</v>
      </c>
      <c r="AM2272">
        <v>0.63606218152000848</v>
      </c>
      <c r="AN2272">
        <v>0.59803063827533587</v>
      </c>
      <c r="AO2272">
        <v>0.58969824443836205</v>
      </c>
      <c r="AP2272">
        <v>0.58565822269513257</v>
      </c>
      <c r="AQ2272">
        <v>0.57193475073523614</v>
      </c>
      <c r="AR2272">
        <v>0.55647360071938334</v>
      </c>
      <c r="AS2272">
        <v>0.49313062879759362</v>
      </c>
      <c r="AT2272">
        <v>0.49617012740217858</v>
      </c>
      <c r="AU2272">
        <v>0.51229501943884292</v>
      </c>
      <c r="AV2272">
        <v>0.50441793122782297</v>
      </c>
      <c r="AW2272">
        <v>0.52653585008476722</v>
      </c>
      <c r="AX2272">
        <v>0.51501307978890787</v>
      </c>
      <c r="AY2272">
        <v>0.54232460113241066</v>
      </c>
      <c r="AZ2272">
        <v>0.51698108601402459</v>
      </c>
    </row>
    <row r="2273" spans="11:52" ht="14.4">
      <c r="K2273" t="s">
        <v>3180</v>
      </c>
      <c r="L2273" t="s">
        <v>3150</v>
      </c>
      <c r="M2273" t="s">
        <v>93</v>
      </c>
      <c r="N2273" t="s">
        <v>80</v>
      </c>
      <c r="AG2273">
        <v>0.64840340381071082</v>
      </c>
      <c r="AH2273">
        <v>0.63855382664629856</v>
      </c>
      <c r="AI2273">
        <v>0.65695544805485595</v>
      </c>
      <c r="AJ2273">
        <v>0.64834733042294823</v>
      </c>
      <c r="AK2273">
        <v>0.62652453413931009</v>
      </c>
      <c r="AL2273">
        <v>0.65078920718050903</v>
      </c>
      <c r="AM2273">
        <v>0.68217579137183104</v>
      </c>
      <c r="AN2273">
        <v>0.69444564498596939</v>
      </c>
      <c r="AO2273">
        <v>0.6539684384426262</v>
      </c>
      <c r="AP2273">
        <v>0.66565682679227933</v>
      </c>
      <c r="AQ2273">
        <v>0.62879240131089409</v>
      </c>
      <c r="AR2273">
        <v>0.64032659506846801</v>
      </c>
      <c r="AS2273">
        <v>0.6571859180274181</v>
      </c>
      <c r="AT2273">
        <v>0.63931088749244136</v>
      </c>
      <c r="AU2273">
        <v>0.65970179847508015</v>
      </c>
      <c r="AV2273">
        <v>0.65283614021709468</v>
      </c>
      <c r="AW2273">
        <v>0.62540336621870907</v>
      </c>
      <c r="AX2273">
        <v>0.60771921333789514</v>
      </c>
      <c r="AY2273">
        <v>0.57438554101376715</v>
      </c>
      <c r="AZ2273">
        <v>0.54033180068185083</v>
      </c>
    </row>
    <row r="2274" spans="11:52" ht="14.4">
      <c r="K2274" t="s">
        <v>3181</v>
      </c>
      <c r="L2274" t="s">
        <v>3182</v>
      </c>
      <c r="M2274" t="s">
        <v>13</v>
      </c>
      <c r="N2274" t="s">
        <v>80</v>
      </c>
      <c r="AG2274">
        <v>0.52453325937934725</v>
      </c>
      <c r="AH2274">
        <v>0.52028743143362821</v>
      </c>
      <c r="AI2274">
        <v>0.53703956533395192</v>
      </c>
      <c r="AJ2274">
        <v>0.52092894853090443</v>
      </c>
      <c r="AK2274">
        <v>0.53458633642462272</v>
      </c>
      <c r="AL2274">
        <v>0.52357920457278606</v>
      </c>
      <c r="AM2274">
        <v>0.53439407888583812</v>
      </c>
      <c r="AN2274">
        <v>0.50731569290565603</v>
      </c>
      <c r="AO2274">
        <v>0.49861006138803776</v>
      </c>
      <c r="AP2274">
        <v>0.4864723626555984</v>
      </c>
      <c r="AQ2274">
        <v>0.49878238976197087</v>
      </c>
      <c r="AR2274">
        <v>0.47931941215284102</v>
      </c>
      <c r="AS2274">
        <v>0.48549593981970979</v>
      </c>
      <c r="AT2274">
        <v>0.48139822200318505</v>
      </c>
      <c r="AU2274">
        <v>0.475857519680839</v>
      </c>
      <c r="AV2274">
        <v>0.46475545936885521</v>
      </c>
      <c r="AW2274">
        <v>0.47072311269496858</v>
      </c>
      <c r="AX2274">
        <v>0.45780491752799973</v>
      </c>
      <c r="AY2274">
        <v>0.46302584305207695</v>
      </c>
      <c r="AZ2274">
        <v>0.42629226315090663</v>
      </c>
    </row>
    <row r="2275" spans="11:52" ht="14.4">
      <c r="K2275" t="s">
        <v>3183</v>
      </c>
      <c r="L2275" t="s">
        <v>3182</v>
      </c>
      <c r="M2275" t="s">
        <v>14</v>
      </c>
      <c r="N2275" t="s">
        <v>80</v>
      </c>
      <c r="AG2275">
        <v>0.49666143274439256</v>
      </c>
      <c r="AH2275">
        <v>0.49536080801536686</v>
      </c>
      <c r="AI2275">
        <v>0.50500806053311353</v>
      </c>
      <c r="AJ2275">
        <v>0.4818139355924268</v>
      </c>
      <c r="AK2275">
        <v>0.4826101715185277</v>
      </c>
      <c r="AL2275">
        <v>0.49762127041320287</v>
      </c>
      <c r="AM2275">
        <v>0.49053724508463814</v>
      </c>
      <c r="AN2275">
        <v>0.46048882079059711</v>
      </c>
      <c r="AO2275">
        <v>0.49068618287138704</v>
      </c>
      <c r="AP2275">
        <v>0.4841724868557471</v>
      </c>
      <c r="AQ2275">
        <v>0.48348349118761275</v>
      </c>
      <c r="AR2275">
        <v>0.48191019051090567</v>
      </c>
      <c r="AS2275">
        <v>0.46612831994162301</v>
      </c>
      <c r="AT2275">
        <v>0.4554159159311108</v>
      </c>
      <c r="AU2275">
        <v>0.46430290013430858</v>
      </c>
      <c r="AV2275">
        <v>0.46222359130602214</v>
      </c>
      <c r="AW2275">
        <v>0.47294365404511635</v>
      </c>
      <c r="AX2275">
        <v>0.47332073505292838</v>
      </c>
      <c r="AY2275">
        <v>0.4738067728776672</v>
      </c>
      <c r="AZ2275">
        <v>0.4589739110508968</v>
      </c>
    </row>
    <row r="2276" spans="11:52" ht="14.4">
      <c r="K2276" t="s">
        <v>3184</v>
      </c>
      <c r="L2276" t="s">
        <v>3182</v>
      </c>
      <c r="M2276" t="s">
        <v>92</v>
      </c>
      <c r="N2276" t="s">
        <v>80</v>
      </c>
      <c r="AG2276">
        <v>0.51836287642105894</v>
      </c>
      <c r="AH2276">
        <v>0.50213820702296652</v>
      </c>
      <c r="AI2276">
        <v>0.44926444972526663</v>
      </c>
      <c r="AJ2276">
        <v>0.43760314918275289</v>
      </c>
      <c r="AK2276">
        <v>0.43631930876328789</v>
      </c>
      <c r="AL2276">
        <v>0.42428136147139167</v>
      </c>
      <c r="AM2276">
        <v>0.42981203274086083</v>
      </c>
      <c r="AN2276">
        <v>0.45467200058124113</v>
      </c>
      <c r="AO2276">
        <v>0.4326290320538424</v>
      </c>
      <c r="AP2276">
        <v>0.44826230715453258</v>
      </c>
      <c r="AQ2276">
        <v>0.45432781917642734</v>
      </c>
      <c r="AR2276">
        <v>0.45407829498449209</v>
      </c>
      <c r="AS2276">
        <v>0.61506209802616985</v>
      </c>
      <c r="AT2276">
        <v>0.60220743413647104</v>
      </c>
      <c r="AU2276">
        <v>0.65024807286481356</v>
      </c>
      <c r="AV2276">
        <v>0.70626972974365287</v>
      </c>
      <c r="AW2276">
        <v>0.68425482857187969</v>
      </c>
      <c r="AX2276">
        <v>0.66979829607050378</v>
      </c>
      <c r="AY2276">
        <v>0.65467390237827472</v>
      </c>
      <c r="AZ2276">
        <v>0.60236178439743071</v>
      </c>
    </row>
    <row r="2277" spans="11:52" ht="14.4">
      <c r="K2277" t="s">
        <v>3185</v>
      </c>
      <c r="L2277" t="s">
        <v>3182</v>
      </c>
      <c r="M2277" t="s">
        <v>15</v>
      </c>
      <c r="N2277" t="s">
        <v>80</v>
      </c>
      <c r="AE2277" t="s">
        <v>6079</v>
      </c>
      <c r="AF2277" t="s">
        <v>6079</v>
      </c>
      <c r="AG2277">
        <v>0.53707974397373714</v>
      </c>
      <c r="AH2277">
        <v>0.5328418440626177</v>
      </c>
      <c r="AI2277">
        <v>0.54451082731625722</v>
      </c>
      <c r="AJ2277">
        <v>0.56655731231860129</v>
      </c>
      <c r="AK2277">
        <v>0.58295863288066296</v>
      </c>
      <c r="AL2277">
        <v>0.54066416531062977</v>
      </c>
      <c r="AM2277">
        <v>0.5535815283573311</v>
      </c>
      <c r="AN2277">
        <v>0.52703517490202623</v>
      </c>
      <c r="AO2277">
        <v>0.54055914505963254</v>
      </c>
      <c r="AP2277">
        <v>0.54575057787659931</v>
      </c>
      <c r="AQ2277">
        <v>0.55118121689229571</v>
      </c>
      <c r="AR2277">
        <v>0.43454229102090541</v>
      </c>
      <c r="AS2277">
        <v>0.43570014060820877</v>
      </c>
      <c r="AT2277">
        <v>0.42430134823735249</v>
      </c>
      <c r="AU2277">
        <v>0.4062194965291489</v>
      </c>
      <c r="AV2277">
        <v>0.38817598253977442</v>
      </c>
      <c r="AW2277">
        <v>0.3706601460899121</v>
      </c>
      <c r="AX2277">
        <v>0.41432382564351111</v>
      </c>
      <c r="AY2277">
        <v>0.3514171266267328</v>
      </c>
      <c r="AZ2277">
        <v>0.35868845593567478</v>
      </c>
    </row>
    <row r="2278" spans="11:52" ht="14.4">
      <c r="K2278" t="s">
        <v>3186</v>
      </c>
      <c r="L2278" t="s">
        <v>3182</v>
      </c>
      <c r="M2278" t="s">
        <v>91</v>
      </c>
      <c r="N2278" t="s">
        <v>80</v>
      </c>
      <c r="AG2278">
        <v>0.5950388007258699</v>
      </c>
      <c r="AH2278">
        <v>0.60261549988949659</v>
      </c>
      <c r="AI2278">
        <v>0.60121482804382453</v>
      </c>
      <c r="AJ2278">
        <v>0.59631713828521715</v>
      </c>
      <c r="AK2278">
        <v>0.60115199642470496</v>
      </c>
      <c r="AL2278">
        <v>0.56068759246561717</v>
      </c>
      <c r="AM2278">
        <v>0.55311254964327261</v>
      </c>
      <c r="AN2278">
        <v>0.53069375718899425</v>
      </c>
      <c r="AO2278">
        <v>0.54034587257192435</v>
      </c>
      <c r="AP2278">
        <v>0.54093863948334409</v>
      </c>
      <c r="AQ2278">
        <v>0.52518800309721669</v>
      </c>
      <c r="AR2278">
        <v>0.52882819462886754</v>
      </c>
      <c r="AS2278">
        <v>0.51475168982369957</v>
      </c>
      <c r="AT2278">
        <v>0.51635051205425375</v>
      </c>
      <c r="AU2278">
        <v>0.52860237389231535</v>
      </c>
      <c r="AV2278">
        <v>0.51717377140266452</v>
      </c>
      <c r="AW2278">
        <v>0.52696243854460867</v>
      </c>
      <c r="AX2278">
        <v>0.53389219041415203</v>
      </c>
      <c r="AY2278">
        <v>0.5448737452475626</v>
      </c>
      <c r="AZ2278">
        <v>0.52693636631566187</v>
      </c>
    </row>
    <row r="2279" spans="11:52" ht="14.4">
      <c r="K2279" t="s">
        <v>3187</v>
      </c>
      <c r="L2279" t="s">
        <v>3182</v>
      </c>
      <c r="M2279" t="s">
        <v>16</v>
      </c>
      <c r="N2279" t="s">
        <v>80</v>
      </c>
      <c r="AG2279">
        <v>0.43606228727720048</v>
      </c>
      <c r="AH2279">
        <v>0.45356989158091066</v>
      </c>
      <c r="AI2279">
        <v>0.4837042094352208</v>
      </c>
      <c r="AJ2279">
        <v>0.41617755706803256</v>
      </c>
      <c r="AK2279">
        <v>0.38993975512281326</v>
      </c>
      <c r="AL2279">
        <v>0.45330864763969858</v>
      </c>
      <c r="AM2279">
        <v>0.43670959410406263</v>
      </c>
      <c r="AN2279">
        <v>0.40596461706604048</v>
      </c>
      <c r="AO2279">
        <v>0.41553330667433275</v>
      </c>
      <c r="AP2279">
        <v>0.38627594932837406</v>
      </c>
      <c r="AQ2279">
        <v>0.38013079871773775</v>
      </c>
      <c r="AR2279">
        <v>0.37076795916598793</v>
      </c>
      <c r="AS2279">
        <v>0.37136546407064847</v>
      </c>
      <c r="AT2279">
        <v>0.37661746226945214</v>
      </c>
      <c r="AU2279">
        <v>0.3825540073126007</v>
      </c>
      <c r="AV2279">
        <v>0.39261115897655247</v>
      </c>
      <c r="AW2279">
        <v>0.36089070161423936</v>
      </c>
      <c r="AX2279">
        <v>0.32262616299377433</v>
      </c>
      <c r="AY2279">
        <v>0.31092145508376551</v>
      </c>
      <c r="AZ2279">
        <v>0.27385966330415268</v>
      </c>
    </row>
    <row r="2280" spans="11:52" ht="14.4">
      <c r="K2280" t="s">
        <v>3188</v>
      </c>
      <c r="L2280" t="s">
        <v>3182</v>
      </c>
      <c r="M2280" t="s">
        <v>17</v>
      </c>
      <c r="N2280" t="s">
        <v>80</v>
      </c>
      <c r="AG2280">
        <v>0.45223043108774802</v>
      </c>
      <c r="AH2280">
        <v>0.44796086805082513</v>
      </c>
      <c r="AI2280">
        <v>0.41679180683940753</v>
      </c>
      <c r="AJ2280">
        <v>0.42035277991815967</v>
      </c>
      <c r="AK2280">
        <v>0.43494752581160706</v>
      </c>
      <c r="AL2280">
        <v>0.40180699442832418</v>
      </c>
      <c r="AM2280">
        <v>0.34380898528226633</v>
      </c>
      <c r="AN2280">
        <v>0.31529033013860613</v>
      </c>
      <c r="AO2280">
        <v>0.30386477008025198</v>
      </c>
      <c r="AP2280">
        <v>0.32304318933260523</v>
      </c>
      <c r="AQ2280">
        <v>0.34831379655459299</v>
      </c>
      <c r="AR2280">
        <v>0.37499357629801366</v>
      </c>
      <c r="AS2280">
        <v>0.34861436283816355</v>
      </c>
      <c r="AT2280">
        <v>0.35419493835460536</v>
      </c>
      <c r="AU2280">
        <v>0.36980744277879329</v>
      </c>
      <c r="AV2280">
        <v>0.40617008023544499</v>
      </c>
      <c r="AW2280">
        <v>0.39095735265226089</v>
      </c>
      <c r="AX2280">
        <v>0.39071259953145138</v>
      </c>
      <c r="AY2280">
        <v>0.37092592664774926</v>
      </c>
      <c r="AZ2280">
        <v>0.38066343601992575</v>
      </c>
    </row>
    <row r="2281" spans="11:52" ht="14.4">
      <c r="K2281" t="s">
        <v>3189</v>
      </c>
      <c r="L2281" t="s">
        <v>3182</v>
      </c>
      <c r="M2281" t="s">
        <v>97</v>
      </c>
      <c r="N2281" t="s">
        <v>80</v>
      </c>
      <c r="O2281" t="s">
        <v>6079</v>
      </c>
      <c r="P2281" t="s">
        <v>6079</v>
      </c>
      <c r="Q2281" t="s">
        <v>6079</v>
      </c>
      <c r="R2281" t="s">
        <v>6079</v>
      </c>
      <c r="S2281" t="s">
        <v>6079</v>
      </c>
      <c r="T2281" t="s">
        <v>6079</v>
      </c>
      <c r="AG2281">
        <v>0.22393471696611561</v>
      </c>
      <c r="AH2281">
        <v>0.21175935277174265</v>
      </c>
      <c r="AI2281">
        <v>0.32785073299450607</v>
      </c>
      <c r="AJ2281">
        <v>0.38132973155034033</v>
      </c>
      <c r="AK2281">
        <v>0.35591389923135541</v>
      </c>
      <c r="AL2281">
        <v>0.35593598847289332</v>
      </c>
      <c r="AM2281">
        <v>0.37771960564925622</v>
      </c>
      <c r="AN2281">
        <v>0.29809920746432933</v>
      </c>
      <c r="AO2281">
        <v>0.23804665170732375</v>
      </c>
      <c r="AP2281">
        <v>0.24327435591604257</v>
      </c>
      <c r="AQ2281">
        <v>0.24880386653078893</v>
      </c>
      <c r="AR2281">
        <v>0.24167356900768192</v>
      </c>
      <c r="AS2281">
        <v>0.30386370588973333</v>
      </c>
      <c r="AT2281">
        <v>0.32471673766451081</v>
      </c>
      <c r="AU2281">
        <v>0.30705966822823633</v>
      </c>
      <c r="AV2281">
        <v>0.34669456530187714</v>
      </c>
      <c r="AW2281">
        <v>0.36517766680505215</v>
      </c>
      <c r="AX2281">
        <v>0.37403868168590826</v>
      </c>
      <c r="AY2281">
        <v>0.36345949342526856</v>
      </c>
      <c r="AZ2281">
        <v>0.4177409261988953</v>
      </c>
    </row>
    <row r="2282" spans="11:52" ht="14.4">
      <c r="K2282" t="s">
        <v>3190</v>
      </c>
      <c r="L2282" t="s">
        <v>3182</v>
      </c>
      <c r="M2282" t="s">
        <v>18</v>
      </c>
      <c r="N2282" t="s">
        <v>80</v>
      </c>
      <c r="AG2282">
        <v>0.4722062361013144</v>
      </c>
      <c r="AH2282">
        <v>0.46938681743584942</v>
      </c>
      <c r="AI2282">
        <v>0.46362781091902039</v>
      </c>
      <c r="AJ2282">
        <v>0.46219363845504247</v>
      </c>
      <c r="AK2282">
        <v>0.48041992259858873</v>
      </c>
      <c r="AL2282">
        <v>0.49009621179149382</v>
      </c>
      <c r="AM2282">
        <v>0.50185288197702493</v>
      </c>
      <c r="AN2282">
        <v>0.50830276324077317</v>
      </c>
      <c r="AO2282">
        <v>0.48749286445879014</v>
      </c>
      <c r="AP2282">
        <v>0.47371139366514553</v>
      </c>
      <c r="AQ2282">
        <v>0.48386858692308227</v>
      </c>
      <c r="AR2282">
        <v>0.45719333243804267</v>
      </c>
      <c r="AS2282">
        <v>0.46282261890439191</v>
      </c>
      <c r="AT2282">
        <v>0.44744232267667133</v>
      </c>
      <c r="AU2282">
        <v>0.4546653978659797</v>
      </c>
      <c r="AV2282">
        <v>0.44922669601817766</v>
      </c>
      <c r="AW2282">
        <v>0.46005646178541376</v>
      </c>
      <c r="AX2282">
        <v>0.46688568140971082</v>
      </c>
      <c r="AY2282">
        <v>0.4622836536949424</v>
      </c>
      <c r="AZ2282">
        <v>0.46929388343440104</v>
      </c>
    </row>
    <row r="2283" spans="11:52" ht="14.4">
      <c r="K2283" t="s">
        <v>3191</v>
      </c>
      <c r="L2283" t="s">
        <v>3182</v>
      </c>
      <c r="M2283" t="s">
        <v>34</v>
      </c>
      <c r="N2283" t="s">
        <v>80</v>
      </c>
      <c r="AG2283">
        <v>0.50129693376694406</v>
      </c>
      <c r="AH2283">
        <v>0.49789724423356718</v>
      </c>
      <c r="AI2283">
        <v>0.49394508000743798</v>
      </c>
      <c r="AJ2283">
        <v>0.49322371618355326</v>
      </c>
      <c r="AK2283">
        <v>0.50020878886901421</v>
      </c>
      <c r="AL2283">
        <v>0.49168788631984495</v>
      </c>
      <c r="AM2283">
        <v>0.49648389885930538</v>
      </c>
      <c r="AN2283">
        <v>0.47966659489486968</v>
      </c>
      <c r="AO2283">
        <v>0.48297693902573891</v>
      </c>
      <c r="AP2283">
        <v>0.47438980184551011</v>
      </c>
      <c r="AQ2283">
        <v>0.4858642152392344</v>
      </c>
      <c r="AR2283">
        <v>0.4757370174695929</v>
      </c>
      <c r="AS2283">
        <v>0.47791436257154807</v>
      </c>
      <c r="AT2283">
        <v>0.4646253957056013</v>
      </c>
      <c r="AU2283">
        <v>0.46709966504263178</v>
      </c>
      <c r="AV2283">
        <v>0.46031721805118425</v>
      </c>
      <c r="AW2283">
        <v>0.46128030551900018</v>
      </c>
      <c r="AX2283">
        <v>0.45695066893826369</v>
      </c>
      <c r="AY2283">
        <v>0.45049429985875877</v>
      </c>
      <c r="AZ2283">
        <v>0.43848991868773912</v>
      </c>
    </row>
    <row r="2284" spans="11:52" ht="14.4">
      <c r="K2284" t="s">
        <v>3192</v>
      </c>
      <c r="L2284" t="s">
        <v>3182</v>
      </c>
      <c r="M2284" t="s">
        <v>19</v>
      </c>
      <c r="N2284" t="s">
        <v>80</v>
      </c>
      <c r="AG2284">
        <v>0.33990576666325556</v>
      </c>
      <c r="AH2284">
        <v>0.36224555215893217</v>
      </c>
      <c r="AI2284">
        <v>0.42882749484991634</v>
      </c>
      <c r="AJ2284">
        <v>0.44808370738326198</v>
      </c>
      <c r="AK2284">
        <v>0.42029832084380625</v>
      </c>
      <c r="AL2284">
        <v>0.42379336014849306</v>
      </c>
      <c r="AM2284">
        <v>0.38433933144060023</v>
      </c>
      <c r="AN2284">
        <v>0.3791893209694005</v>
      </c>
      <c r="AO2284">
        <v>0.36719873503344913</v>
      </c>
      <c r="AP2284">
        <v>0.39245641853824226</v>
      </c>
      <c r="AQ2284">
        <v>0.40345914416698808</v>
      </c>
      <c r="AR2284">
        <v>0.4055043207340337</v>
      </c>
      <c r="AS2284">
        <v>0.41374661538913121</v>
      </c>
      <c r="AT2284">
        <v>0.40054003850437658</v>
      </c>
      <c r="AU2284">
        <v>0.40321304103084399</v>
      </c>
      <c r="AV2284">
        <v>0.42844102228052322</v>
      </c>
      <c r="AW2284">
        <v>0.42065823497963206</v>
      </c>
      <c r="AX2284">
        <v>0.41582799359977418</v>
      </c>
      <c r="AY2284">
        <v>0.38381443585698538</v>
      </c>
      <c r="AZ2284">
        <v>0.37950507730115562</v>
      </c>
    </row>
    <row r="2285" spans="11:52" ht="14.4">
      <c r="K2285" t="s">
        <v>3193</v>
      </c>
      <c r="L2285" t="s">
        <v>3182</v>
      </c>
      <c r="M2285" t="s">
        <v>20</v>
      </c>
      <c r="N2285" t="s">
        <v>80</v>
      </c>
      <c r="AG2285">
        <v>0.53939487925992857</v>
      </c>
      <c r="AH2285">
        <v>0.52844712116597481</v>
      </c>
      <c r="AI2285">
        <v>0.51753909462566361</v>
      </c>
      <c r="AJ2285">
        <v>0.51667224879447382</v>
      </c>
      <c r="AK2285">
        <v>0.51451366872480397</v>
      </c>
      <c r="AL2285">
        <v>0.4968748484385791</v>
      </c>
      <c r="AM2285">
        <v>0.50494263049624188</v>
      </c>
      <c r="AN2285">
        <v>0.49647471319691672</v>
      </c>
      <c r="AO2285">
        <v>0.49918543548117866</v>
      </c>
      <c r="AP2285">
        <v>0.49449716713136238</v>
      </c>
      <c r="AQ2285">
        <v>0.49928980395820766</v>
      </c>
      <c r="AR2285">
        <v>0.48832980372792006</v>
      </c>
      <c r="AS2285">
        <v>0.48289149289110367</v>
      </c>
      <c r="AT2285">
        <v>0.48578683201062062</v>
      </c>
      <c r="AU2285">
        <v>0.47658179015432905</v>
      </c>
      <c r="AV2285">
        <v>0.45798486042863473</v>
      </c>
      <c r="AW2285">
        <v>0.45582922146476906</v>
      </c>
      <c r="AX2285">
        <v>0.45264511910260619</v>
      </c>
      <c r="AY2285">
        <v>0.45023691385978926</v>
      </c>
      <c r="AZ2285">
        <v>0.44127951899379153</v>
      </c>
    </row>
    <row r="2286" spans="11:52" ht="14.4">
      <c r="K2286" t="s">
        <v>3194</v>
      </c>
      <c r="L2286" t="s">
        <v>3182</v>
      </c>
      <c r="M2286" t="s">
        <v>21</v>
      </c>
      <c r="N2286" t="s">
        <v>80</v>
      </c>
      <c r="AG2286">
        <v>0.25307785200217658</v>
      </c>
      <c r="AH2286">
        <v>0.29297298734760008</v>
      </c>
      <c r="AI2286">
        <v>0.26843780762936548</v>
      </c>
      <c r="AJ2286">
        <v>0.26853320459798596</v>
      </c>
      <c r="AK2286">
        <v>0.27956621770896339</v>
      </c>
      <c r="AL2286">
        <v>0.30772179269507449</v>
      </c>
      <c r="AM2286">
        <v>0.28166315420271054</v>
      </c>
      <c r="AN2286">
        <v>0.29243234150984232</v>
      </c>
    </row>
    <row r="2287" spans="11:52" ht="14.4">
      <c r="K2287" t="s">
        <v>3195</v>
      </c>
      <c r="L2287" t="s">
        <v>3182</v>
      </c>
      <c r="M2287" t="s">
        <v>22</v>
      </c>
      <c r="N2287" t="s">
        <v>80</v>
      </c>
      <c r="AG2287">
        <v>0.51043566673656182</v>
      </c>
      <c r="AH2287">
        <v>0.5072302122045671</v>
      </c>
      <c r="AI2287">
        <v>0.49107365972083206</v>
      </c>
      <c r="AJ2287">
        <v>0.4919497155113523</v>
      </c>
      <c r="AK2287">
        <v>0.49359405180593618</v>
      </c>
      <c r="AL2287">
        <v>0.49436133419885625</v>
      </c>
      <c r="AM2287">
        <v>0.49653170715028194</v>
      </c>
      <c r="AN2287">
        <v>0.48053694696127314</v>
      </c>
      <c r="AO2287">
        <v>0.50097224339083835</v>
      </c>
      <c r="AP2287">
        <v>0.46099072437839816</v>
      </c>
      <c r="AQ2287">
        <v>0.47015019193402846</v>
      </c>
      <c r="AR2287">
        <v>0.46123445128564616</v>
      </c>
      <c r="AS2287">
        <v>0.4787430218534745</v>
      </c>
      <c r="AT2287">
        <v>0.4605266855997171</v>
      </c>
      <c r="AU2287">
        <v>0.48503393679381857</v>
      </c>
      <c r="AV2287">
        <v>0.48170718439798527</v>
      </c>
      <c r="AW2287">
        <v>0.48039015099200416</v>
      </c>
      <c r="AX2287">
        <v>0.47679342001363728</v>
      </c>
      <c r="AY2287">
        <v>0.47371646947719226</v>
      </c>
      <c r="AZ2287">
        <v>0.46301847171523991</v>
      </c>
    </row>
    <row r="2288" spans="11:52" ht="14.4">
      <c r="K2288" t="s">
        <v>3196</v>
      </c>
      <c r="L2288" t="s">
        <v>3182</v>
      </c>
      <c r="M2288" t="s">
        <v>90</v>
      </c>
      <c r="N2288" t="s">
        <v>80</v>
      </c>
      <c r="AG2288">
        <v>0.69997873465585136</v>
      </c>
      <c r="AH2288">
        <v>0.67415571062113222</v>
      </c>
      <c r="AI2288">
        <v>0.68527700929167967</v>
      </c>
      <c r="AJ2288">
        <v>0.68325766782547925</v>
      </c>
      <c r="AK2288">
        <v>0.7021273803628395</v>
      </c>
      <c r="AL2288">
        <v>0.69821941768748497</v>
      </c>
      <c r="AM2288">
        <v>0.68125371498610743</v>
      </c>
      <c r="AN2288">
        <v>0.62137027584540616</v>
      </c>
      <c r="AO2288">
        <v>0.64629005776465165</v>
      </c>
      <c r="AP2288">
        <v>0.63220870094585002</v>
      </c>
      <c r="AQ2288">
        <v>0.63451973214564683</v>
      </c>
      <c r="AR2288">
        <v>0.62914277912975169</v>
      </c>
      <c r="AS2288">
        <v>0.6287420211553707</v>
      </c>
      <c r="AT2288">
        <v>0.63358546173173036</v>
      </c>
      <c r="AU2288">
        <v>0.67014720165456609</v>
      </c>
      <c r="AV2288">
        <v>0.67478987172098959</v>
      </c>
      <c r="AW2288">
        <v>0.69724230066429538</v>
      </c>
      <c r="AX2288">
        <v>0.71293526837837662</v>
      </c>
      <c r="AY2288">
        <v>0.73002618507096084</v>
      </c>
      <c r="AZ2288">
        <v>0.71128590729101104</v>
      </c>
    </row>
    <row r="2289" spans="11:52" ht="14.4">
      <c r="K2289" t="s">
        <v>3197</v>
      </c>
      <c r="L2289" t="s">
        <v>3182</v>
      </c>
      <c r="M2289" t="s">
        <v>23</v>
      </c>
      <c r="N2289" t="s">
        <v>80</v>
      </c>
      <c r="AG2289">
        <v>0.57769883148474654</v>
      </c>
      <c r="AH2289">
        <v>0.58180825045777451</v>
      </c>
      <c r="AI2289">
        <v>0.60130597428024579</v>
      </c>
      <c r="AJ2289">
        <v>0.55545348260111915</v>
      </c>
      <c r="AK2289">
        <v>0.55503809400116522</v>
      </c>
      <c r="AL2289">
        <v>0.5785965109004646</v>
      </c>
      <c r="AM2289">
        <v>0.55106313128806872</v>
      </c>
      <c r="AN2289">
        <v>0.51171565009164721</v>
      </c>
      <c r="AO2289">
        <v>0.5203376711342057</v>
      </c>
      <c r="AP2289">
        <v>0.53593520757283963</v>
      </c>
      <c r="AQ2289">
        <v>0.52996228668545398</v>
      </c>
      <c r="AR2289">
        <v>0.49404025636658022</v>
      </c>
      <c r="AS2289">
        <v>0.49102861053218222</v>
      </c>
      <c r="AT2289">
        <v>0.51189252387029749</v>
      </c>
      <c r="AU2289">
        <v>0.4767331803288607</v>
      </c>
      <c r="AV2289">
        <v>0.48552480674982784</v>
      </c>
      <c r="AW2289">
        <v>0.49190059824039151</v>
      </c>
      <c r="AX2289">
        <v>0.4735289905234355</v>
      </c>
      <c r="AY2289">
        <v>0.48044696907150536</v>
      </c>
      <c r="AZ2289">
        <v>0.52237437527748354</v>
      </c>
    </row>
    <row r="2290" spans="11:52" ht="14.4">
      <c r="K2290" t="s">
        <v>3198</v>
      </c>
      <c r="L2290" t="s">
        <v>3182</v>
      </c>
      <c r="M2290" t="s">
        <v>24</v>
      </c>
      <c r="N2290" t="s">
        <v>80</v>
      </c>
      <c r="AG2290">
        <v>0.36864963941313089</v>
      </c>
      <c r="AH2290">
        <v>0.35831277355203767</v>
      </c>
      <c r="AI2290">
        <v>0.34674181581675578</v>
      </c>
      <c r="AJ2290">
        <v>0.34500304588763958</v>
      </c>
      <c r="AK2290">
        <v>0.32114498022491206</v>
      </c>
      <c r="AL2290">
        <v>0.28922390723947694</v>
      </c>
      <c r="AM2290">
        <v>0.3230009031923432</v>
      </c>
      <c r="AN2290">
        <v>0.31430904076027649</v>
      </c>
      <c r="AO2290">
        <v>0.3214188171717946</v>
      </c>
      <c r="AP2290">
        <v>0.30826199195549164</v>
      </c>
      <c r="AQ2290">
        <v>0.31655363620649374</v>
      </c>
      <c r="AR2290">
        <v>0.33248930146452077</v>
      </c>
      <c r="AS2290">
        <v>0.31266097765147471</v>
      </c>
      <c r="AT2290">
        <v>0.32410069586353285</v>
      </c>
      <c r="AU2290">
        <v>0.32996056015198333</v>
      </c>
      <c r="AV2290">
        <v>0.34127175518403302</v>
      </c>
      <c r="AW2290">
        <v>0.34763879861082636</v>
      </c>
      <c r="AX2290">
        <v>0.32697998782763721</v>
      </c>
      <c r="AY2290">
        <v>0.30420372476928315</v>
      </c>
      <c r="AZ2290">
        <v>0.28846576032486038</v>
      </c>
    </row>
    <row r="2291" spans="11:52" ht="14.4">
      <c r="K2291" t="s">
        <v>3199</v>
      </c>
      <c r="L2291" t="s">
        <v>3182</v>
      </c>
      <c r="M2291" t="s">
        <v>1386</v>
      </c>
      <c r="N2291" t="s">
        <v>80</v>
      </c>
      <c r="O2291" t="s">
        <v>6079</v>
      </c>
      <c r="P2291" t="s">
        <v>6079</v>
      </c>
      <c r="Q2291" t="s">
        <v>6079</v>
      </c>
      <c r="R2291" t="s">
        <v>6079</v>
      </c>
      <c r="S2291" t="s">
        <v>6079</v>
      </c>
      <c r="T2291" t="s">
        <v>6079</v>
      </c>
      <c r="U2291" t="s">
        <v>6079</v>
      </c>
      <c r="V2291" t="s">
        <v>6079</v>
      </c>
      <c r="W2291" t="s">
        <v>6079</v>
      </c>
      <c r="X2291" t="s">
        <v>6079</v>
      </c>
      <c r="Y2291" t="s">
        <v>6079</v>
      </c>
      <c r="Z2291" t="s">
        <v>6079</v>
      </c>
      <c r="AA2291" t="s">
        <v>6079</v>
      </c>
      <c r="AG2291">
        <v>0.2885008502249613</v>
      </c>
      <c r="AH2291">
        <v>0.28327498877212182</v>
      </c>
      <c r="AI2291">
        <v>0.25907431956134552</v>
      </c>
      <c r="AJ2291">
        <v>0.24694757086433936</v>
      </c>
      <c r="AK2291">
        <v>0.33074615699223792</v>
      </c>
      <c r="AL2291">
        <v>0.30512538697883118</v>
      </c>
      <c r="AM2291">
        <v>0.30612190396190825</v>
      </c>
      <c r="AN2291">
        <v>0.31015636783816142</v>
      </c>
      <c r="AO2291">
        <v>0.30675108220716252</v>
      </c>
      <c r="AP2291">
        <v>0.31918537254307194</v>
      </c>
      <c r="AQ2291">
        <v>0.32402050748215988</v>
      </c>
      <c r="AR2291">
        <v>0.27576711327306308</v>
      </c>
      <c r="AS2291">
        <v>0.24551078521394945</v>
      </c>
      <c r="AT2291">
        <v>0.23775954062046323</v>
      </c>
      <c r="AU2291">
        <v>0.23809221449438975</v>
      </c>
      <c r="AV2291">
        <v>0.22584298908241279</v>
      </c>
      <c r="AW2291">
        <v>0.19232877490069208</v>
      </c>
      <c r="AX2291">
        <v>0.19078127301539788</v>
      </c>
      <c r="AY2291">
        <v>0.19866561558609375</v>
      </c>
      <c r="AZ2291">
        <v>0.22821459544362072</v>
      </c>
    </row>
    <row r="2292" spans="11:52" ht="14.4">
      <c r="K2292" t="s">
        <v>3200</v>
      </c>
      <c r="L2292" t="s">
        <v>3182</v>
      </c>
      <c r="M2292" t="s">
        <v>25</v>
      </c>
      <c r="N2292" t="s">
        <v>80</v>
      </c>
      <c r="AG2292">
        <v>0.55798006429881664</v>
      </c>
      <c r="AH2292">
        <v>0.55239777607206686</v>
      </c>
      <c r="AI2292">
        <v>0.55840504277826764</v>
      </c>
      <c r="AJ2292">
        <v>0.55869085494173831</v>
      </c>
      <c r="AK2292">
        <v>0.55854806898625065</v>
      </c>
      <c r="AL2292">
        <v>0.54541870872111786</v>
      </c>
      <c r="AM2292">
        <v>0.55260554268950957</v>
      </c>
      <c r="AN2292">
        <v>0.55663681836642864</v>
      </c>
      <c r="AO2292">
        <v>0.56164716422700178</v>
      </c>
      <c r="AP2292">
        <v>0.56321622416899941</v>
      </c>
      <c r="AQ2292">
        <v>0.56750353986707025</v>
      </c>
      <c r="AR2292">
        <v>0.58024252747250948</v>
      </c>
      <c r="AS2292">
        <v>0.58661039241396629</v>
      </c>
      <c r="AT2292">
        <v>0.54884290475462394</v>
      </c>
      <c r="AU2292">
        <v>0.56411436032660667</v>
      </c>
      <c r="AV2292">
        <v>0.56477459568470045</v>
      </c>
      <c r="AW2292">
        <v>0.57244638108375401</v>
      </c>
      <c r="AX2292">
        <v>0.57181539689370975</v>
      </c>
      <c r="AY2292">
        <v>0.57104502129183543</v>
      </c>
      <c r="AZ2292">
        <v>0.56435929186959244</v>
      </c>
    </row>
    <row r="2293" spans="11:52" ht="14.4">
      <c r="K2293" t="s">
        <v>5697</v>
      </c>
      <c r="L2293" t="s">
        <v>3182</v>
      </c>
      <c r="M2293" t="s">
        <v>5610</v>
      </c>
      <c r="N2293" t="s">
        <v>80</v>
      </c>
      <c r="AO2293">
        <v>0.33632184903114276</v>
      </c>
      <c r="AP2293" t="s">
        <v>6079</v>
      </c>
      <c r="AQ2293" t="s">
        <v>6079</v>
      </c>
      <c r="AR2293" t="s">
        <v>6079</v>
      </c>
      <c r="AS2293" t="s">
        <v>6079</v>
      </c>
      <c r="AT2293">
        <v>0.4395201274832683</v>
      </c>
      <c r="AU2293">
        <v>0.44389995370689478</v>
      </c>
      <c r="AV2293">
        <v>0.45519560296112854</v>
      </c>
      <c r="AW2293">
        <v>0.47607290172118999</v>
      </c>
      <c r="AX2293">
        <v>0.49218089981606367</v>
      </c>
      <c r="AY2293">
        <v>0.44949598794032225</v>
      </c>
      <c r="AZ2293">
        <v>0.56421065708976137</v>
      </c>
    </row>
    <row r="2294" spans="11:52" ht="14.4">
      <c r="K2294" t="s">
        <v>3201</v>
      </c>
      <c r="L2294" t="s">
        <v>3182</v>
      </c>
      <c r="M2294" t="s">
        <v>98</v>
      </c>
      <c r="N2294" t="s">
        <v>80</v>
      </c>
      <c r="AG2294">
        <v>0.45388211613070795</v>
      </c>
      <c r="AH2294">
        <v>0.44730614849094241</v>
      </c>
      <c r="AI2294">
        <v>0.42373578060353678</v>
      </c>
      <c r="AJ2294">
        <v>0.40185601013724415</v>
      </c>
      <c r="AK2294">
        <v>0.39273982363119858</v>
      </c>
      <c r="AL2294">
        <v>0.37559389637922214</v>
      </c>
      <c r="AM2294">
        <v>0.38956670956670958</v>
      </c>
      <c r="AN2294">
        <v>0.33260734109630546</v>
      </c>
      <c r="AO2294">
        <v>0.31004304935156068</v>
      </c>
      <c r="AP2294">
        <v>0.30083470116453648</v>
      </c>
      <c r="AQ2294">
        <v>0.28459185981335983</v>
      </c>
      <c r="AR2294">
        <v>0.33556050482553823</v>
      </c>
      <c r="AS2294">
        <v>0.28302010004309952</v>
      </c>
      <c r="AT2294">
        <v>0.28861028118281074</v>
      </c>
      <c r="AU2294">
        <v>0.26342476799650116</v>
      </c>
      <c r="AV2294">
        <v>0.28735319611808896</v>
      </c>
      <c r="AW2294">
        <v>0.2467303154835383</v>
      </c>
      <c r="AX2294">
        <v>0.23884247303660944</v>
      </c>
      <c r="AY2294">
        <v>0.23843258436200465</v>
      </c>
      <c r="AZ2294">
        <v>0.30349482852476867</v>
      </c>
    </row>
    <row r="2295" spans="11:52" ht="14.4">
      <c r="K2295" t="s">
        <v>3202</v>
      </c>
      <c r="L2295" t="s">
        <v>3182</v>
      </c>
      <c r="M2295" t="s">
        <v>94</v>
      </c>
      <c r="N2295" t="s">
        <v>80</v>
      </c>
      <c r="AG2295">
        <v>0.3897336536443517</v>
      </c>
      <c r="AH2295">
        <v>0.40684563492577402</v>
      </c>
      <c r="AI2295">
        <v>0.45875647733974734</v>
      </c>
      <c r="AJ2295">
        <v>0.47695414995855073</v>
      </c>
      <c r="AK2295">
        <v>0.46736678497033879</v>
      </c>
      <c r="AL2295">
        <v>0.43827700948537301</v>
      </c>
      <c r="AM2295">
        <v>0.40901660718730393</v>
      </c>
      <c r="AN2295">
        <v>0.40634645679922399</v>
      </c>
      <c r="AO2295">
        <v>0.45938997835710593</v>
      </c>
      <c r="AP2295">
        <v>0.46575498158152911</v>
      </c>
      <c r="AQ2295">
        <v>0.49436674486548288</v>
      </c>
      <c r="AR2295">
        <v>0.49741746762360334</v>
      </c>
      <c r="AS2295">
        <v>0.50228151818085254</v>
      </c>
      <c r="AT2295">
        <v>0.50565724673426149</v>
      </c>
      <c r="AU2295">
        <v>0.49431641076067362</v>
      </c>
      <c r="AV2295">
        <v>0.46943317880247509</v>
      </c>
      <c r="AW2295">
        <v>0.50068340044153969</v>
      </c>
      <c r="AX2295">
        <v>0.50876832397864791</v>
      </c>
      <c r="AY2295">
        <v>0.49865177944474526</v>
      </c>
      <c r="AZ2295">
        <v>0.4392961251168781</v>
      </c>
    </row>
    <row r="2296" spans="11:52" ht="14.4">
      <c r="K2296" t="s">
        <v>3203</v>
      </c>
      <c r="L2296" t="s">
        <v>3182</v>
      </c>
      <c r="M2296" t="s">
        <v>99</v>
      </c>
      <c r="N2296" t="s">
        <v>80</v>
      </c>
      <c r="AG2296">
        <v>0.32321572230569184</v>
      </c>
      <c r="AH2296">
        <v>0.35326635660530903</v>
      </c>
      <c r="AI2296">
        <v>0.34602432475854439</v>
      </c>
      <c r="AJ2296">
        <v>0.38175560194284902</v>
      </c>
      <c r="AK2296">
        <v>0.38523494662646474</v>
      </c>
      <c r="AL2296">
        <v>0.32203311634371173</v>
      </c>
      <c r="AM2296">
        <v>0.29994808686019309</v>
      </c>
      <c r="AN2296">
        <v>0.29946376152699006</v>
      </c>
      <c r="AO2296">
        <v>0.21824322299942844</v>
      </c>
      <c r="AP2296">
        <v>0.25351436587248288</v>
      </c>
      <c r="AQ2296">
        <v>0.2263841656473245</v>
      </c>
      <c r="AR2296">
        <v>0.21342992061128804</v>
      </c>
      <c r="AS2296">
        <v>0.20967789228027503</v>
      </c>
      <c r="AT2296">
        <v>0.25351419422961152</v>
      </c>
      <c r="AU2296">
        <v>0.25088845408226873</v>
      </c>
      <c r="AV2296">
        <v>0.2952006669606787</v>
      </c>
      <c r="AW2296">
        <v>0.33154137236032799</v>
      </c>
      <c r="AX2296">
        <v>0.34465401914174792</v>
      </c>
      <c r="AY2296">
        <v>0.33681980278181939</v>
      </c>
      <c r="AZ2296">
        <v>0.41699219389849385</v>
      </c>
    </row>
    <row r="2297" spans="11:52" ht="14.4">
      <c r="K2297" t="s">
        <v>3204</v>
      </c>
      <c r="L2297" t="s">
        <v>3182</v>
      </c>
      <c r="M2297" t="s">
        <v>26</v>
      </c>
      <c r="N2297" t="s">
        <v>80</v>
      </c>
      <c r="O2297" t="s">
        <v>6079</v>
      </c>
      <c r="P2297" t="s">
        <v>6079</v>
      </c>
      <c r="Q2297" t="s">
        <v>6079</v>
      </c>
      <c r="R2297" t="s">
        <v>6079</v>
      </c>
      <c r="S2297" t="s">
        <v>6079</v>
      </c>
      <c r="AG2297">
        <v>0.35511151544087216</v>
      </c>
      <c r="AH2297">
        <v>0.37186364263977689</v>
      </c>
      <c r="AI2297">
        <v>0.3770980285917766</v>
      </c>
      <c r="AJ2297">
        <v>0.37336770768953986</v>
      </c>
      <c r="AK2297">
        <v>0.35444194906183929</v>
      </c>
      <c r="AL2297">
        <v>0.37152252033871991</v>
      </c>
      <c r="AM2297">
        <v>0.39397080674902074</v>
      </c>
      <c r="AN2297">
        <v>0.44643740817595651</v>
      </c>
      <c r="AO2297">
        <v>0.44187594357582888</v>
      </c>
      <c r="AP2297">
        <v>0.39946217206872814</v>
      </c>
      <c r="AQ2297">
        <v>0.38923953277523138</v>
      </c>
      <c r="AR2297">
        <v>0.40355142865397359</v>
      </c>
      <c r="AS2297">
        <v>0.40662243930169079</v>
      </c>
      <c r="AT2297">
        <v>0.42352532298724166</v>
      </c>
      <c r="AU2297">
        <v>0.43844770500817815</v>
      </c>
      <c r="AV2297">
        <v>0.34517890740642276</v>
      </c>
      <c r="AW2297">
        <v>0.31413049808194937</v>
      </c>
      <c r="AX2297">
        <v>0.31139697279334566</v>
      </c>
      <c r="AY2297">
        <v>0.33684216620795498</v>
      </c>
      <c r="AZ2297">
        <v>0.29671108634546056</v>
      </c>
    </row>
    <row r="2298" spans="11:52" ht="14.4">
      <c r="K2298" t="s">
        <v>3205</v>
      </c>
      <c r="L2298" t="s">
        <v>3182</v>
      </c>
      <c r="M2298" t="s">
        <v>27</v>
      </c>
      <c r="N2298" t="s">
        <v>80</v>
      </c>
      <c r="AG2298">
        <v>0.24145095397560803</v>
      </c>
      <c r="AH2298">
        <v>0.23204143776958255</v>
      </c>
      <c r="AI2298">
        <v>0.21989359407496625</v>
      </c>
      <c r="AJ2298">
        <v>0.2450707522260355</v>
      </c>
      <c r="AK2298">
        <v>0.23562803399759508</v>
      </c>
      <c r="AL2298">
        <v>0.23353705652869827</v>
      </c>
      <c r="AM2298">
        <v>0.23853705395874955</v>
      </c>
      <c r="AN2298">
        <v>0.23812834175817388</v>
      </c>
      <c r="AO2298">
        <v>0.23856215837360512</v>
      </c>
      <c r="AP2298">
        <v>0.2360419339612975</v>
      </c>
      <c r="AQ2298">
        <v>0.27674417771399501</v>
      </c>
      <c r="AR2298">
        <v>0.28670285825839487</v>
      </c>
      <c r="AS2298">
        <v>0.25516649266587171</v>
      </c>
      <c r="AT2298">
        <v>0.26149058290934651</v>
      </c>
      <c r="AU2298">
        <v>0.24065496913881304</v>
      </c>
      <c r="AV2298">
        <v>0.24678212973536037</v>
      </c>
      <c r="AW2298">
        <v>0.24610094673486563</v>
      </c>
      <c r="AX2298">
        <v>0.25675165781663761</v>
      </c>
      <c r="AY2298">
        <v>0.24753670523482629</v>
      </c>
      <c r="AZ2298">
        <v>0.23279165002818877</v>
      </c>
    </row>
    <row r="2299" spans="11:52" ht="14.4">
      <c r="K2299" t="s">
        <v>3206</v>
      </c>
      <c r="L2299" t="s">
        <v>3182</v>
      </c>
      <c r="M2299" t="s">
        <v>28</v>
      </c>
      <c r="N2299" t="s">
        <v>80</v>
      </c>
      <c r="AG2299">
        <v>0.24214764262879479</v>
      </c>
      <c r="AH2299">
        <v>0.34842215404091903</v>
      </c>
      <c r="AI2299">
        <v>0.308318976294022</v>
      </c>
      <c r="AJ2299">
        <v>0.30455456165108868</v>
      </c>
      <c r="AK2299">
        <v>0.334282711754602</v>
      </c>
      <c r="AL2299">
        <v>0.30961859129989316</v>
      </c>
      <c r="AM2299">
        <v>0.47958866388997434</v>
      </c>
      <c r="AN2299">
        <v>0.33742987338765906</v>
      </c>
      <c r="AO2299">
        <v>0.3594552769152084</v>
      </c>
      <c r="AP2299" t="s">
        <v>6079</v>
      </c>
      <c r="AQ2299" t="s">
        <v>6079</v>
      </c>
      <c r="AR2299" t="s">
        <v>6079</v>
      </c>
      <c r="AS2299" t="s">
        <v>6079</v>
      </c>
      <c r="AT2299">
        <v>0.36439579468278926</v>
      </c>
      <c r="AU2299">
        <v>0.35808620310120859</v>
      </c>
      <c r="AV2299">
        <v>0.3557440704044596</v>
      </c>
      <c r="AW2299">
        <v>0.36849442581970127</v>
      </c>
      <c r="AX2299">
        <v>0.34229605154390003</v>
      </c>
      <c r="AY2299">
        <v>0.24941112147876249</v>
      </c>
      <c r="AZ2299">
        <v>0.28666002101250554</v>
      </c>
    </row>
    <row r="2300" spans="11:52" ht="14.4">
      <c r="K2300" t="s">
        <v>3207</v>
      </c>
      <c r="L2300" t="s">
        <v>3182</v>
      </c>
      <c r="M2300" t="s">
        <v>29</v>
      </c>
      <c r="N2300" t="s">
        <v>80</v>
      </c>
      <c r="AG2300">
        <v>0.53646806480904574</v>
      </c>
      <c r="AH2300">
        <v>0.55119987405607507</v>
      </c>
      <c r="AI2300">
        <v>0.54620602563294229</v>
      </c>
      <c r="AJ2300">
        <v>0.54844630285704266</v>
      </c>
      <c r="AK2300">
        <v>0.5521344080934919</v>
      </c>
      <c r="AL2300">
        <v>0.55924500528625865</v>
      </c>
      <c r="AM2300">
        <v>0.57218694592446673</v>
      </c>
      <c r="AN2300">
        <v>0.58515397588416129</v>
      </c>
      <c r="AO2300">
        <v>0.55039091368652426</v>
      </c>
      <c r="AP2300">
        <v>0.55348631295007333</v>
      </c>
      <c r="AQ2300">
        <v>0.57609116243401992</v>
      </c>
      <c r="AR2300">
        <v>0.57589653439212518</v>
      </c>
      <c r="AS2300">
        <v>0.56498599489138146</v>
      </c>
      <c r="AT2300">
        <v>0.56073263512487592</v>
      </c>
      <c r="AU2300">
        <v>0.54983191094265293</v>
      </c>
      <c r="AV2300">
        <v>0.53790261665905303</v>
      </c>
      <c r="AW2300">
        <v>0.52905540033825216</v>
      </c>
      <c r="AX2300">
        <v>0.53808748751133795</v>
      </c>
      <c r="AY2300">
        <v>0.53852756651033817</v>
      </c>
      <c r="AZ2300">
        <v>0.52388858474307054</v>
      </c>
    </row>
    <row r="2301" spans="11:52" ht="14.4">
      <c r="K2301" t="s">
        <v>3208</v>
      </c>
      <c r="L2301" t="s">
        <v>3182</v>
      </c>
      <c r="M2301" t="s">
        <v>30</v>
      </c>
      <c r="N2301" t="s">
        <v>80</v>
      </c>
      <c r="AG2301">
        <v>0.52297920102649365</v>
      </c>
      <c r="AH2301">
        <v>0.52795089803863515</v>
      </c>
      <c r="AI2301">
        <v>0.53007390233404161</v>
      </c>
      <c r="AJ2301">
        <v>0.51795276415458069</v>
      </c>
      <c r="AK2301">
        <v>0.51554329109626751</v>
      </c>
      <c r="AL2301">
        <v>0.51682449750815607</v>
      </c>
      <c r="AM2301">
        <v>0.53760006690440798</v>
      </c>
      <c r="AN2301">
        <v>0.52279198695112927</v>
      </c>
      <c r="AO2301">
        <v>0.56732600316050641</v>
      </c>
      <c r="AP2301">
        <v>0.55768153397207232</v>
      </c>
      <c r="AQ2301">
        <v>0.58034230441570978</v>
      </c>
      <c r="AR2301">
        <v>0.54628239223073294</v>
      </c>
      <c r="AS2301">
        <v>0.54540577608262331</v>
      </c>
      <c r="AT2301">
        <v>0.54794799460218913</v>
      </c>
      <c r="AU2301">
        <v>0.56218482389792868</v>
      </c>
      <c r="AV2301">
        <v>0.58362337929675134</v>
      </c>
      <c r="AW2301">
        <v>0.610234132491144</v>
      </c>
      <c r="AX2301">
        <v>0.62230977062869086</v>
      </c>
      <c r="AY2301">
        <v>0.65573285370513168</v>
      </c>
      <c r="AZ2301">
        <v>0.65650471557489287</v>
      </c>
    </row>
    <row r="2302" spans="11:52" ht="14.4">
      <c r="K2302" t="s">
        <v>3209</v>
      </c>
      <c r="L2302" t="s">
        <v>3182</v>
      </c>
      <c r="M2302" t="s">
        <v>100</v>
      </c>
      <c r="N2302" t="s">
        <v>80</v>
      </c>
      <c r="AG2302">
        <v>0.64223089838631531</v>
      </c>
      <c r="AH2302">
        <v>0.63815233251164394</v>
      </c>
      <c r="AI2302">
        <v>0.61855335650725507</v>
      </c>
      <c r="AJ2302">
        <v>0.62108139578668509</v>
      </c>
      <c r="AK2302">
        <v>0.65187767615231962</v>
      </c>
      <c r="AL2302">
        <v>0.63844154037318923</v>
      </c>
      <c r="AM2302">
        <v>0.61824794515019577</v>
      </c>
      <c r="AN2302">
        <v>0.6289804296794328</v>
      </c>
      <c r="AO2302">
        <v>0.63748321794781337</v>
      </c>
      <c r="AP2302">
        <v>0.61860908873076825</v>
      </c>
      <c r="AQ2302">
        <v>0.62836144623481904</v>
      </c>
      <c r="AR2302">
        <v>0.62920147609557209</v>
      </c>
      <c r="AS2302">
        <v>0.6359540269119307</v>
      </c>
      <c r="AT2302">
        <v>0.64203732534615365</v>
      </c>
      <c r="AU2302">
        <v>0.66786223351844387</v>
      </c>
      <c r="AV2302">
        <v>0.6345306533095969</v>
      </c>
      <c r="AW2302">
        <v>0.63071464329068883</v>
      </c>
      <c r="AX2302">
        <v>0.58594989556733168</v>
      </c>
      <c r="AY2302">
        <v>0.59157614881784049</v>
      </c>
      <c r="AZ2302">
        <v>0.58673178233214829</v>
      </c>
    </row>
    <row r="2303" spans="11:52" ht="14.4">
      <c r="K2303" t="s">
        <v>3210</v>
      </c>
      <c r="L2303" t="s">
        <v>3182</v>
      </c>
      <c r="M2303" t="s">
        <v>31</v>
      </c>
      <c r="N2303" t="s">
        <v>80</v>
      </c>
      <c r="AG2303">
        <v>0.31610081517789801</v>
      </c>
      <c r="AH2303">
        <v>0.3278216575790483</v>
      </c>
      <c r="AI2303">
        <v>0.23437147485867965</v>
      </c>
      <c r="AJ2303">
        <v>0.27085261932300264</v>
      </c>
      <c r="AK2303">
        <v>0.25909545157833008</v>
      </c>
      <c r="AL2303">
        <v>0.2561780844679829</v>
      </c>
      <c r="AM2303">
        <v>0.27672662542802245</v>
      </c>
      <c r="AN2303">
        <v>0.26736496594857656</v>
      </c>
      <c r="AO2303">
        <v>0.28686628472705689</v>
      </c>
      <c r="AP2303">
        <v>0.30210599402855165</v>
      </c>
      <c r="AQ2303">
        <v>0.27506041632477674</v>
      </c>
      <c r="AR2303">
        <v>0.27152897227221529</v>
      </c>
      <c r="AS2303">
        <v>0.253976395232619</v>
      </c>
      <c r="AT2303">
        <v>0.27052677605443859</v>
      </c>
      <c r="AU2303">
        <v>0.23470963542070711</v>
      </c>
      <c r="AV2303">
        <v>0.2717185214078684</v>
      </c>
      <c r="AW2303">
        <v>0.2519743654836718</v>
      </c>
      <c r="AX2303">
        <v>0.23852201051784605</v>
      </c>
      <c r="AY2303">
        <v>0.24379245228614752</v>
      </c>
      <c r="AZ2303">
        <v>0.23053446147400267</v>
      </c>
    </row>
    <row r="2304" spans="11:52" ht="14.4">
      <c r="K2304" t="s">
        <v>3211</v>
      </c>
      <c r="L2304" t="s">
        <v>3182</v>
      </c>
      <c r="M2304" t="s">
        <v>32</v>
      </c>
      <c r="N2304" t="s">
        <v>80</v>
      </c>
      <c r="O2304" t="s">
        <v>6079</v>
      </c>
      <c r="P2304" t="s">
        <v>6079</v>
      </c>
      <c r="Q2304" t="s">
        <v>6079</v>
      </c>
      <c r="R2304" t="s">
        <v>6079</v>
      </c>
      <c r="S2304" t="s">
        <v>6079</v>
      </c>
      <c r="AG2304">
        <v>0.6811812161170302</v>
      </c>
      <c r="AH2304">
        <v>0.68637667216539044</v>
      </c>
      <c r="AI2304">
        <v>0.68031553482342322</v>
      </c>
      <c r="AJ2304">
        <v>0.64619030784880993</v>
      </c>
      <c r="AK2304">
        <v>0.63407034749677049</v>
      </c>
      <c r="AL2304">
        <v>0.61892883830983314</v>
      </c>
      <c r="AM2304">
        <v>0.62957445120963618</v>
      </c>
      <c r="AN2304">
        <v>0.5858615941510249</v>
      </c>
      <c r="AO2304">
        <v>0.59588793404995444</v>
      </c>
      <c r="AP2304">
        <v>0.58900058473342443</v>
      </c>
      <c r="AQ2304">
        <v>0.54828364325273837</v>
      </c>
      <c r="AR2304">
        <v>0.56063458569260305</v>
      </c>
      <c r="AS2304">
        <v>0.51515060063657303</v>
      </c>
      <c r="AT2304">
        <v>0.51103959943914556</v>
      </c>
      <c r="AU2304">
        <v>0.51843161620666756</v>
      </c>
      <c r="AV2304">
        <v>0.5162616786165537</v>
      </c>
      <c r="AW2304">
        <v>0.5542613955662371</v>
      </c>
      <c r="AX2304">
        <v>0.55913889715797749</v>
      </c>
      <c r="AY2304">
        <v>0.58110024818342254</v>
      </c>
      <c r="AZ2304">
        <v>0.58255996518938391</v>
      </c>
    </row>
    <row r="2305" spans="11:52" ht="14.4">
      <c r="K2305" t="s">
        <v>3212</v>
      </c>
      <c r="L2305" t="s">
        <v>3182</v>
      </c>
      <c r="M2305" t="s">
        <v>93</v>
      </c>
      <c r="N2305" t="s">
        <v>80</v>
      </c>
      <c r="AG2305">
        <v>0.61917649112436624</v>
      </c>
      <c r="AH2305">
        <v>0.62509244211337733</v>
      </c>
      <c r="AI2305">
        <v>0.65182865224949016</v>
      </c>
      <c r="AJ2305">
        <v>0.65207014897676852</v>
      </c>
      <c r="AK2305">
        <v>0.63956515808515702</v>
      </c>
      <c r="AL2305">
        <v>0.64955906631151439</v>
      </c>
      <c r="AM2305">
        <v>0.70218028838931268</v>
      </c>
      <c r="AN2305">
        <v>0.71459063115250254</v>
      </c>
      <c r="AO2305">
        <v>0.68889186258103785</v>
      </c>
      <c r="AP2305">
        <v>0.65071289237670282</v>
      </c>
      <c r="AQ2305">
        <v>0.64388274230652653</v>
      </c>
      <c r="AR2305">
        <v>0.65036143960164006</v>
      </c>
      <c r="AS2305">
        <v>0.66841047918240548</v>
      </c>
      <c r="AT2305">
        <v>0.64819178106820485</v>
      </c>
      <c r="AU2305">
        <v>0.64321710962691658</v>
      </c>
      <c r="AV2305">
        <v>0.63690841951700927</v>
      </c>
      <c r="AW2305">
        <v>0.650927915910675</v>
      </c>
      <c r="AX2305">
        <v>0.6349078701373706</v>
      </c>
      <c r="AY2305">
        <v>0.6005921619432919</v>
      </c>
      <c r="AZ2305">
        <v>0.60459561798982386</v>
      </c>
    </row>
    <row r="2306" spans="11:52" ht="14.4">
      <c r="K2306" t="s">
        <v>3213</v>
      </c>
      <c r="L2306" t="s">
        <v>3214</v>
      </c>
      <c r="M2306" t="s">
        <v>13</v>
      </c>
      <c r="N2306" t="s">
        <v>80</v>
      </c>
      <c r="AG2306">
        <v>0.43009511713605408</v>
      </c>
      <c r="AH2306">
        <v>0.42186171746604434</v>
      </c>
      <c r="AI2306">
        <v>0.42950215965605171</v>
      </c>
      <c r="AJ2306">
        <v>0.42922864495288487</v>
      </c>
      <c r="AK2306">
        <v>0.44849582266579546</v>
      </c>
      <c r="AL2306">
        <v>0.47086515313098198</v>
      </c>
      <c r="AM2306">
        <v>0.48370760741450097</v>
      </c>
      <c r="AN2306">
        <v>0.42431562029847603</v>
      </c>
      <c r="AO2306">
        <v>0.44430262295041523</v>
      </c>
      <c r="AP2306">
        <v>0.4053317278259716</v>
      </c>
      <c r="AQ2306">
        <v>0.40781510600301601</v>
      </c>
      <c r="AR2306">
        <v>0.36642395758368762</v>
      </c>
      <c r="AS2306">
        <v>0.37791319460908906</v>
      </c>
      <c r="AT2306">
        <v>0.37376018569815689</v>
      </c>
      <c r="AU2306">
        <v>0.36668732941224946</v>
      </c>
      <c r="AV2306">
        <v>0.37217368513106602</v>
      </c>
      <c r="AW2306">
        <v>0.37290118215568263</v>
      </c>
      <c r="AX2306">
        <v>0.34850322684704005</v>
      </c>
      <c r="AY2306">
        <v>0.33137659101053529</v>
      </c>
      <c r="AZ2306">
        <v>0.30072625457890678</v>
      </c>
    </row>
    <row r="2307" spans="11:52" ht="14.4">
      <c r="K2307" t="s">
        <v>3215</v>
      </c>
      <c r="L2307" t="s">
        <v>3214</v>
      </c>
      <c r="M2307" t="s">
        <v>14</v>
      </c>
      <c r="N2307" t="s">
        <v>80</v>
      </c>
      <c r="AG2307">
        <v>0.27986854987774218</v>
      </c>
      <c r="AH2307">
        <v>0.30189840604887935</v>
      </c>
      <c r="AI2307">
        <v>0.29449964259290085</v>
      </c>
      <c r="AJ2307">
        <v>0.28905366041072905</v>
      </c>
      <c r="AK2307">
        <v>0.28040551993762763</v>
      </c>
      <c r="AL2307">
        <v>0.35825514403068093</v>
      </c>
      <c r="AM2307">
        <v>0.3591383304807369</v>
      </c>
      <c r="AN2307">
        <v>0.2550614120458371</v>
      </c>
      <c r="AO2307">
        <v>0.29434042968870855</v>
      </c>
      <c r="AP2307">
        <v>0.28057892187609362</v>
      </c>
      <c r="AQ2307">
        <v>0.27371466540878853</v>
      </c>
      <c r="AR2307">
        <v>0.28422800640758566</v>
      </c>
      <c r="AS2307">
        <v>0.28040799086956042</v>
      </c>
      <c r="AT2307">
        <v>0.280337729233963</v>
      </c>
      <c r="AU2307">
        <v>0.28524479866777197</v>
      </c>
      <c r="AV2307">
        <v>0.28265342285551764</v>
      </c>
      <c r="AW2307">
        <v>0.2752161091303838</v>
      </c>
      <c r="AX2307">
        <v>0.26152651148179223</v>
      </c>
      <c r="AY2307">
        <v>0.26525978087066199</v>
      </c>
      <c r="AZ2307">
        <v>0.25596705874033576</v>
      </c>
    </row>
    <row r="2308" spans="11:52" ht="14.4">
      <c r="K2308" t="s">
        <v>3216</v>
      </c>
      <c r="L2308" t="s">
        <v>3214</v>
      </c>
      <c r="M2308" t="s">
        <v>92</v>
      </c>
      <c r="N2308" t="s">
        <v>80</v>
      </c>
      <c r="AG2308">
        <v>0.44072636088762041</v>
      </c>
      <c r="AH2308">
        <v>0.45189816253796394</v>
      </c>
      <c r="AI2308">
        <v>0.39344674877825142</v>
      </c>
      <c r="AJ2308">
        <v>0.38933156321563261</v>
      </c>
      <c r="AK2308">
        <v>0.39165014145241567</v>
      </c>
      <c r="AL2308">
        <v>0.39222759952024383</v>
      </c>
      <c r="AM2308">
        <v>0.38400981206766543</v>
      </c>
      <c r="AN2308">
        <v>0.39742607333875102</v>
      </c>
      <c r="AO2308">
        <v>0.39331367883539198</v>
      </c>
      <c r="AP2308">
        <v>0.4094045848598063</v>
      </c>
      <c r="AQ2308">
        <v>0.40639561922168416</v>
      </c>
      <c r="AR2308">
        <v>0.40538496579768973</v>
      </c>
      <c r="AS2308">
        <v>0.57867174443755975</v>
      </c>
      <c r="AT2308">
        <v>0.55233884522860399</v>
      </c>
      <c r="AU2308">
        <v>0.6102826165100893</v>
      </c>
      <c r="AV2308">
        <v>0.68721064814814825</v>
      </c>
      <c r="AW2308">
        <v>0.6398009973135097</v>
      </c>
      <c r="AX2308">
        <v>0.6197350326861043</v>
      </c>
      <c r="AY2308">
        <v>0.60736992694303882</v>
      </c>
      <c r="AZ2308">
        <v>0.57365409505268605</v>
      </c>
    </row>
    <row r="2309" spans="11:52" ht="14.4">
      <c r="K2309" t="s">
        <v>3217</v>
      </c>
      <c r="L2309" t="s">
        <v>3214</v>
      </c>
      <c r="M2309" t="s">
        <v>15</v>
      </c>
      <c r="N2309" t="s">
        <v>80</v>
      </c>
      <c r="AE2309" t="s">
        <v>6079</v>
      </c>
      <c r="AF2309" t="s">
        <v>6079</v>
      </c>
      <c r="AG2309">
        <v>0.47773390848647979</v>
      </c>
      <c r="AH2309">
        <v>0.46655761131732154</v>
      </c>
      <c r="AI2309">
        <v>0.48620973279706614</v>
      </c>
      <c r="AJ2309">
        <v>0.51313408535057192</v>
      </c>
      <c r="AK2309">
        <v>0.52428736802224496</v>
      </c>
      <c r="AL2309">
        <v>0.47001956483363067</v>
      </c>
      <c r="AM2309">
        <v>0.50516531837925471</v>
      </c>
      <c r="AN2309">
        <v>0.45764239685083619</v>
      </c>
      <c r="AO2309">
        <v>0.48299223467347002</v>
      </c>
      <c r="AP2309">
        <v>0.485556676314433</v>
      </c>
      <c r="AQ2309">
        <v>0.49804379860216302</v>
      </c>
      <c r="AR2309">
        <v>0.4139585839815727</v>
      </c>
      <c r="AS2309">
        <v>0.42010710365440218</v>
      </c>
      <c r="AT2309">
        <v>0.38750426801382509</v>
      </c>
      <c r="AU2309">
        <v>0.36785163135048354</v>
      </c>
      <c r="AV2309">
        <v>0.41527443889829585</v>
      </c>
      <c r="AW2309">
        <v>0.3911221965670808</v>
      </c>
      <c r="AX2309">
        <v>0.45335849133039369</v>
      </c>
      <c r="AY2309">
        <v>0.4305176055048841</v>
      </c>
      <c r="AZ2309">
        <v>0.35670703943174575</v>
      </c>
    </row>
    <row r="2310" spans="11:52" ht="14.4">
      <c r="K2310" t="s">
        <v>3218</v>
      </c>
      <c r="L2310" t="s">
        <v>3214</v>
      </c>
      <c r="M2310" t="s">
        <v>91</v>
      </c>
      <c r="N2310" t="s">
        <v>80</v>
      </c>
      <c r="AG2310">
        <v>0.45389900327871086</v>
      </c>
      <c r="AH2310">
        <v>0.46880446969187051</v>
      </c>
      <c r="AI2310">
        <v>0.47473830898549629</v>
      </c>
      <c r="AJ2310">
        <v>0.48300460224249531</v>
      </c>
      <c r="AK2310">
        <v>0.51070779567722313</v>
      </c>
      <c r="AL2310">
        <v>0.50476543291037679</v>
      </c>
      <c r="AM2310">
        <v>0.54668927800829614</v>
      </c>
      <c r="AN2310">
        <v>0.48778201764958617</v>
      </c>
      <c r="AO2310">
        <v>0.47270755982827661</v>
      </c>
      <c r="AP2310">
        <v>0.46894965504557906</v>
      </c>
      <c r="AQ2310">
        <v>0.47640542265030583</v>
      </c>
      <c r="AR2310">
        <v>0.46464436353204974</v>
      </c>
      <c r="AS2310">
        <v>0.50380242369221317</v>
      </c>
      <c r="AT2310">
        <v>0.48547211703925558</v>
      </c>
      <c r="AU2310">
        <v>0.51485184115070926</v>
      </c>
      <c r="AV2310">
        <v>0.53074512652494199</v>
      </c>
      <c r="AW2310">
        <v>0.54006892486686742</v>
      </c>
      <c r="AX2310">
        <v>0.4717413353891699</v>
      </c>
      <c r="AY2310">
        <v>0.48026570659166978</v>
      </c>
      <c r="AZ2310">
        <v>0.47099039136115389</v>
      </c>
    </row>
    <row r="2311" spans="11:52" ht="14.4">
      <c r="K2311" t="s">
        <v>3219</v>
      </c>
      <c r="L2311" t="s">
        <v>3214</v>
      </c>
      <c r="M2311" t="s">
        <v>16</v>
      </c>
      <c r="N2311" t="s">
        <v>80</v>
      </c>
      <c r="AG2311">
        <v>0.28477352591917354</v>
      </c>
      <c r="AH2311">
        <v>0.28592668650265352</v>
      </c>
      <c r="AI2311">
        <v>0.31793355316029898</v>
      </c>
      <c r="AJ2311">
        <v>0.32015894713457133</v>
      </c>
      <c r="AK2311">
        <v>0.31458423643735728</v>
      </c>
      <c r="AL2311">
        <v>0.27063250256693006</v>
      </c>
      <c r="AM2311">
        <v>0.26430395820147773</v>
      </c>
      <c r="AN2311">
        <v>0.2638381238024386</v>
      </c>
      <c r="AO2311">
        <v>0.25417182167013719</v>
      </c>
      <c r="AP2311">
        <v>0.25121706738308452</v>
      </c>
      <c r="AQ2311">
        <v>0.2650154334712409</v>
      </c>
      <c r="AR2311">
        <v>0.28513278161301497</v>
      </c>
      <c r="AS2311">
        <v>0.28100800571050449</v>
      </c>
      <c r="AT2311">
        <v>0.29434301381268035</v>
      </c>
      <c r="AU2311">
        <v>0.29256575852224997</v>
      </c>
      <c r="AV2311">
        <v>0.32328257602177635</v>
      </c>
      <c r="AW2311">
        <v>0.29094913835508024</v>
      </c>
      <c r="AX2311">
        <v>0.23255560673363507</v>
      </c>
      <c r="AY2311">
        <v>0.23043661410855501</v>
      </c>
      <c r="AZ2311">
        <v>0.236198353234398</v>
      </c>
    </row>
    <row r="2312" spans="11:52" ht="14.4">
      <c r="K2312" t="s">
        <v>3220</v>
      </c>
      <c r="L2312" t="s">
        <v>3214</v>
      </c>
      <c r="M2312" t="s">
        <v>17</v>
      </c>
      <c r="N2312" t="s">
        <v>80</v>
      </c>
      <c r="AG2312">
        <v>0.4413689586119196</v>
      </c>
      <c r="AH2312">
        <v>0.42500141121710688</v>
      </c>
      <c r="AI2312">
        <v>0.39083660899482703</v>
      </c>
      <c r="AJ2312">
        <v>0.31617457962617967</v>
      </c>
      <c r="AK2312">
        <v>0.36420957124485326</v>
      </c>
      <c r="AL2312">
        <v>0.34590175617939445</v>
      </c>
      <c r="AM2312">
        <v>0.27497083375732373</v>
      </c>
      <c r="AN2312">
        <v>0.22830482248320336</v>
      </c>
      <c r="AO2312">
        <v>0.2074438119369478</v>
      </c>
      <c r="AP2312">
        <v>0.19432535407591409</v>
      </c>
      <c r="AQ2312">
        <v>0.23505331571402657</v>
      </c>
      <c r="AR2312">
        <v>0.24672186137057325</v>
      </c>
      <c r="AS2312">
        <v>0.22940829458109441</v>
      </c>
      <c r="AT2312">
        <v>0.25619769683693461</v>
      </c>
      <c r="AU2312">
        <v>0.23098996830186017</v>
      </c>
      <c r="AV2312">
        <v>0.21855185809799824</v>
      </c>
      <c r="AW2312">
        <v>0.21554540950414491</v>
      </c>
      <c r="AX2312">
        <v>0.2279941732906445</v>
      </c>
      <c r="AY2312">
        <v>0.20729537522341487</v>
      </c>
      <c r="AZ2312">
        <v>0.18183768058721925</v>
      </c>
    </row>
    <row r="2313" spans="11:52" ht="14.4">
      <c r="K2313" t="s">
        <v>3221</v>
      </c>
      <c r="L2313" t="s">
        <v>3214</v>
      </c>
      <c r="M2313" t="s">
        <v>97</v>
      </c>
      <c r="N2313" t="s">
        <v>80</v>
      </c>
      <c r="O2313" t="s">
        <v>6079</v>
      </c>
      <c r="P2313" t="s">
        <v>6079</v>
      </c>
      <c r="Q2313" t="s">
        <v>6079</v>
      </c>
      <c r="R2313" t="s">
        <v>6079</v>
      </c>
      <c r="S2313" t="s">
        <v>6079</v>
      </c>
      <c r="T2313" t="s">
        <v>6079</v>
      </c>
      <c r="AG2313">
        <v>0.19881782777554471</v>
      </c>
      <c r="AH2313">
        <v>0.26650242101951327</v>
      </c>
      <c r="AI2313">
        <v>0.36413448589886566</v>
      </c>
      <c r="AJ2313">
        <v>0.4033622051567291</v>
      </c>
      <c r="AK2313">
        <v>0.34548265153680457</v>
      </c>
      <c r="AL2313">
        <v>0.30681862356777451</v>
      </c>
      <c r="AM2313">
        <v>0.30940421210203173</v>
      </c>
      <c r="AN2313">
        <v>0.32930011641154583</v>
      </c>
      <c r="AO2313">
        <v>0.25340200236064375</v>
      </c>
      <c r="AP2313">
        <v>0.27688779127082491</v>
      </c>
      <c r="AQ2313">
        <v>0.26948815717243341</v>
      </c>
      <c r="AR2313">
        <v>0.2595811872579244</v>
      </c>
      <c r="AS2313">
        <v>0.27352215217024162</v>
      </c>
      <c r="AT2313">
        <v>0.29104319922075683</v>
      </c>
      <c r="AU2313">
        <v>0.28719121716020246</v>
      </c>
      <c r="AV2313">
        <v>0.30445463020602342</v>
      </c>
      <c r="AW2313">
        <v>0.32163196438788527</v>
      </c>
      <c r="AX2313">
        <v>0.34530159186582637</v>
      </c>
      <c r="AY2313">
        <v>0.37313308359844943</v>
      </c>
      <c r="AZ2313">
        <v>0.4713281218445789</v>
      </c>
    </row>
    <row r="2314" spans="11:52" ht="14.4">
      <c r="K2314" t="s">
        <v>3222</v>
      </c>
      <c r="L2314" t="s">
        <v>3214</v>
      </c>
      <c r="M2314" t="s">
        <v>18</v>
      </c>
      <c r="N2314" t="s">
        <v>80</v>
      </c>
      <c r="AG2314">
        <v>0.36462759598315603</v>
      </c>
      <c r="AH2314">
        <v>0.34278354979326214</v>
      </c>
      <c r="AI2314">
        <v>0.35494689828134479</v>
      </c>
      <c r="AJ2314">
        <v>0.35269217263597141</v>
      </c>
      <c r="AK2314">
        <v>0.35814363071646688</v>
      </c>
      <c r="AL2314">
        <v>0.3601395042561607</v>
      </c>
      <c r="AM2314">
        <v>0.36629557166940302</v>
      </c>
      <c r="AN2314">
        <v>0.3826064150966304</v>
      </c>
      <c r="AO2314">
        <v>0.35433321125844874</v>
      </c>
      <c r="AP2314">
        <v>0.35181045702256025</v>
      </c>
      <c r="AQ2314">
        <v>0.34464710003527882</v>
      </c>
      <c r="AR2314">
        <v>0.35069852872068225</v>
      </c>
      <c r="AS2314">
        <v>0.36325718547091534</v>
      </c>
      <c r="AT2314">
        <v>0.36706943517100232</v>
      </c>
      <c r="AU2314">
        <v>0.37638332660161833</v>
      </c>
      <c r="AV2314">
        <v>0.40038775599925119</v>
      </c>
      <c r="AW2314">
        <v>0.39989913335452781</v>
      </c>
      <c r="AX2314">
        <v>0.4045317230172335</v>
      </c>
      <c r="AY2314">
        <v>0.40158802084711248</v>
      </c>
      <c r="AZ2314">
        <v>0.40482494426992566</v>
      </c>
    </row>
    <row r="2315" spans="11:52" ht="14.4">
      <c r="K2315" t="s">
        <v>3223</v>
      </c>
      <c r="L2315" t="s">
        <v>3214</v>
      </c>
      <c r="M2315" t="s">
        <v>34</v>
      </c>
      <c r="N2315" t="s">
        <v>80</v>
      </c>
      <c r="AG2315">
        <v>0.37708191176254274</v>
      </c>
      <c r="AH2315">
        <v>0.37229870752156657</v>
      </c>
      <c r="AI2315">
        <v>0.36813703080972093</v>
      </c>
      <c r="AJ2315">
        <v>0.36528818199276542</v>
      </c>
      <c r="AK2315">
        <v>0.37542808530552146</v>
      </c>
      <c r="AL2315">
        <v>0.37606352770769697</v>
      </c>
      <c r="AM2315">
        <v>0.37760228927797146</v>
      </c>
      <c r="AN2315">
        <v>0.36416006549955166</v>
      </c>
      <c r="AO2315">
        <v>0.3652575294694414</v>
      </c>
      <c r="AP2315">
        <v>0.35200802245747254</v>
      </c>
      <c r="AQ2315">
        <v>0.35711329320948543</v>
      </c>
      <c r="AR2315">
        <v>0.36705813210035776</v>
      </c>
      <c r="AS2315">
        <v>0.37705609748186342</v>
      </c>
      <c r="AT2315">
        <v>0.37609206032395914</v>
      </c>
      <c r="AU2315">
        <v>0.37754037145688346</v>
      </c>
      <c r="AV2315">
        <v>0.37930183770244319</v>
      </c>
      <c r="AW2315">
        <v>0.37985627551687334</v>
      </c>
      <c r="AX2315">
        <v>0.35763846808574595</v>
      </c>
      <c r="AY2315">
        <v>0.35018893327405393</v>
      </c>
      <c r="AZ2315">
        <v>0.33487124395795442</v>
      </c>
    </row>
    <row r="2316" spans="11:52" ht="14.4">
      <c r="K2316" t="s">
        <v>3224</v>
      </c>
      <c r="L2316" t="s">
        <v>3214</v>
      </c>
      <c r="M2316" t="s">
        <v>19</v>
      </c>
      <c r="N2316" t="s">
        <v>80</v>
      </c>
      <c r="AG2316">
        <v>0.15877160459594319</v>
      </c>
      <c r="AH2316">
        <v>0.17663045916838432</v>
      </c>
      <c r="AI2316">
        <v>0.19556635293524616</v>
      </c>
      <c r="AJ2316">
        <v>0.18675296845407541</v>
      </c>
      <c r="AK2316">
        <v>0.1897409771883696</v>
      </c>
      <c r="AL2316">
        <v>0.23974755373579013</v>
      </c>
      <c r="AM2316">
        <v>0.21479960617902519</v>
      </c>
      <c r="AN2316">
        <v>0.24261175238536373</v>
      </c>
      <c r="AO2316">
        <v>0.19796598501663637</v>
      </c>
      <c r="AP2316">
        <v>0.22682262180647209</v>
      </c>
      <c r="AQ2316">
        <v>0.21543283350862627</v>
      </c>
      <c r="AR2316">
        <v>0.27576272781956995</v>
      </c>
      <c r="AS2316">
        <v>0.30037151023248393</v>
      </c>
      <c r="AT2316">
        <v>0.26045871634669665</v>
      </c>
      <c r="AU2316">
        <v>0.22550203924492759</v>
      </c>
      <c r="AV2316">
        <v>0.22436740670012045</v>
      </c>
      <c r="AW2316">
        <v>0.21637851831585397</v>
      </c>
      <c r="AX2316">
        <v>0.24931168173423707</v>
      </c>
      <c r="AY2316">
        <v>0.23368125764476641</v>
      </c>
      <c r="AZ2316">
        <v>0.21387918873245632</v>
      </c>
    </row>
    <row r="2317" spans="11:52" ht="14.4">
      <c r="K2317" t="s">
        <v>3225</v>
      </c>
      <c r="L2317" t="s">
        <v>3214</v>
      </c>
      <c r="M2317" t="s">
        <v>20</v>
      </c>
      <c r="N2317" t="s">
        <v>80</v>
      </c>
      <c r="AG2317">
        <v>0.37099903010573143</v>
      </c>
      <c r="AH2317">
        <v>0.34837478820566542</v>
      </c>
      <c r="AI2317">
        <v>0.34144107366795257</v>
      </c>
      <c r="AJ2317">
        <v>0.2893025999078741</v>
      </c>
      <c r="AK2317">
        <v>0.31328903333536368</v>
      </c>
      <c r="AL2317">
        <v>0.311161706687138</v>
      </c>
      <c r="AM2317">
        <v>0.31806793053559662</v>
      </c>
      <c r="AN2317">
        <v>0.32440480097811858</v>
      </c>
      <c r="AO2317">
        <v>0.31275856219180515</v>
      </c>
      <c r="AP2317">
        <v>0.32641007115249576</v>
      </c>
      <c r="AQ2317">
        <v>0.32481139341260301</v>
      </c>
      <c r="AR2317">
        <v>0.35964873968887506</v>
      </c>
      <c r="AS2317">
        <v>0.36258623898090031</v>
      </c>
      <c r="AT2317">
        <v>0.37788737988072119</v>
      </c>
      <c r="AU2317">
        <v>0.36664927974146966</v>
      </c>
      <c r="AV2317">
        <v>0.34797243581843201</v>
      </c>
      <c r="AW2317">
        <v>0.35392569940259189</v>
      </c>
      <c r="AX2317">
        <v>0.31418102728565256</v>
      </c>
      <c r="AY2317">
        <v>0.32372692298303923</v>
      </c>
      <c r="AZ2317">
        <v>0.33071182079375933</v>
      </c>
    </row>
    <row r="2318" spans="11:52" ht="14.4">
      <c r="K2318" t="s">
        <v>3226</v>
      </c>
      <c r="L2318" t="s">
        <v>3214</v>
      </c>
      <c r="M2318" t="s">
        <v>21</v>
      </c>
      <c r="N2318" t="s">
        <v>80</v>
      </c>
      <c r="AG2318">
        <v>0.19997935578640941</v>
      </c>
      <c r="AH2318">
        <v>0.31553667648830308</v>
      </c>
      <c r="AI2318">
        <v>0.25997457729221551</v>
      </c>
      <c r="AJ2318">
        <v>0.22819548714392465</v>
      </c>
      <c r="AK2318">
        <v>0.21901967045169984</v>
      </c>
      <c r="AL2318">
        <v>0.29296007899133181</v>
      </c>
      <c r="AM2318">
        <v>0.31059900245880462</v>
      </c>
      <c r="AN2318">
        <v>0.29304111608330741</v>
      </c>
    </row>
    <row r="2319" spans="11:52" ht="14.4">
      <c r="K2319" t="s">
        <v>3227</v>
      </c>
      <c r="L2319" t="s">
        <v>3214</v>
      </c>
      <c r="M2319" t="s">
        <v>22</v>
      </c>
      <c r="N2319" t="s">
        <v>80</v>
      </c>
      <c r="AG2319">
        <v>0.43307912658642927</v>
      </c>
      <c r="AH2319">
        <v>0.4191329932867412</v>
      </c>
      <c r="AI2319">
        <v>0.39374300438741378</v>
      </c>
      <c r="AJ2319">
        <v>0.39620282177830096</v>
      </c>
      <c r="AK2319">
        <v>0.39219180149155319</v>
      </c>
      <c r="AL2319">
        <v>0.38700797533396514</v>
      </c>
      <c r="AM2319">
        <v>0.38796970063687686</v>
      </c>
      <c r="AN2319">
        <v>0.3856384319918969</v>
      </c>
      <c r="AO2319">
        <v>0.41159605304809177</v>
      </c>
      <c r="AP2319">
        <v>0.35884349258336323</v>
      </c>
      <c r="AQ2319">
        <v>0.36910559912862134</v>
      </c>
      <c r="AR2319">
        <v>0.36452436744813826</v>
      </c>
      <c r="AS2319">
        <v>0.38582752337442722</v>
      </c>
      <c r="AT2319">
        <v>0.35550620731050192</v>
      </c>
      <c r="AU2319">
        <v>0.3727280849453331</v>
      </c>
      <c r="AV2319">
        <v>0.3795864636657213</v>
      </c>
      <c r="AW2319">
        <v>0.38749907409262874</v>
      </c>
      <c r="AX2319">
        <v>0.38840058932590127</v>
      </c>
      <c r="AY2319">
        <v>0.3954258354245721</v>
      </c>
      <c r="AZ2319">
        <v>0.41994837664935175</v>
      </c>
    </row>
    <row r="2320" spans="11:52" ht="14.4">
      <c r="K2320" t="s">
        <v>3228</v>
      </c>
      <c r="L2320" t="s">
        <v>3214</v>
      </c>
      <c r="M2320" t="s">
        <v>90</v>
      </c>
      <c r="N2320" t="s">
        <v>80</v>
      </c>
      <c r="AG2320">
        <v>0.46441741298295486</v>
      </c>
      <c r="AH2320">
        <v>0.45120363165515787</v>
      </c>
      <c r="AI2320">
        <v>0.46084622339630504</v>
      </c>
      <c r="AJ2320">
        <v>0.52685202433716605</v>
      </c>
      <c r="AK2320">
        <v>0.52688732164357721</v>
      </c>
      <c r="AL2320">
        <v>0.59496440004902462</v>
      </c>
      <c r="AM2320">
        <v>0.61516966965676667</v>
      </c>
      <c r="AN2320">
        <v>0.62650296661236149</v>
      </c>
      <c r="AO2320">
        <v>0.6154738148220642</v>
      </c>
      <c r="AP2320">
        <v>0.63236761157978028</v>
      </c>
      <c r="AQ2320">
        <v>0.5810744807733309</v>
      </c>
      <c r="AR2320">
        <v>0.58415720539758964</v>
      </c>
      <c r="AS2320">
        <v>0.58478556015033722</v>
      </c>
      <c r="AT2320">
        <v>0.58816863788498153</v>
      </c>
      <c r="AU2320">
        <v>0.62211093084230407</v>
      </c>
      <c r="AV2320">
        <v>0.60766909289518789</v>
      </c>
      <c r="AW2320">
        <v>0.61798843248372815</v>
      </c>
      <c r="AX2320">
        <v>0.62022475296031154</v>
      </c>
      <c r="AY2320">
        <v>0.62903239371809139</v>
      </c>
      <c r="AZ2320">
        <v>0.59760470633360596</v>
      </c>
    </row>
    <row r="2321" spans="11:52" ht="14.4">
      <c r="K2321" t="s">
        <v>3229</v>
      </c>
      <c r="L2321" t="s">
        <v>3214</v>
      </c>
      <c r="M2321" t="s">
        <v>23</v>
      </c>
      <c r="N2321" t="s">
        <v>80</v>
      </c>
      <c r="AG2321">
        <v>0.54614173594421722</v>
      </c>
      <c r="AH2321">
        <v>0.58336734106456911</v>
      </c>
      <c r="AI2321">
        <v>0.58069599750177936</v>
      </c>
      <c r="AJ2321">
        <v>0.54396273712915166</v>
      </c>
      <c r="AK2321">
        <v>0.54296370554215712</v>
      </c>
      <c r="AL2321">
        <v>0.573129194348311</v>
      </c>
      <c r="AM2321">
        <v>0.56019694677990162</v>
      </c>
      <c r="AN2321">
        <v>0.51910424626645668</v>
      </c>
      <c r="AO2321">
        <v>0.54643025358575081</v>
      </c>
      <c r="AP2321">
        <v>0.54501432576424491</v>
      </c>
      <c r="AQ2321">
        <v>0.5622100697300324</v>
      </c>
      <c r="AR2321">
        <v>0.55321451215573592</v>
      </c>
      <c r="AS2321">
        <v>0.57427227584415874</v>
      </c>
      <c r="AT2321">
        <v>0.58985803511986634</v>
      </c>
      <c r="AU2321">
        <v>0.57542406296158566</v>
      </c>
      <c r="AV2321">
        <v>0.57982436295859896</v>
      </c>
      <c r="AW2321">
        <v>0.55895521730201692</v>
      </c>
      <c r="AX2321">
        <v>0.48276512510754471</v>
      </c>
      <c r="AY2321">
        <v>0.47191354477786446</v>
      </c>
      <c r="AZ2321">
        <v>0.49639487292415441</v>
      </c>
    </row>
    <row r="2322" spans="11:52" ht="14.4">
      <c r="K2322" t="s">
        <v>3230</v>
      </c>
      <c r="L2322" t="s">
        <v>3214</v>
      </c>
      <c r="M2322" t="s">
        <v>24</v>
      </c>
      <c r="N2322" t="s">
        <v>80</v>
      </c>
      <c r="AG2322">
        <v>0.31401255454267529</v>
      </c>
      <c r="AH2322">
        <v>0.29816954500902482</v>
      </c>
      <c r="AI2322">
        <v>0.2731137993765414</v>
      </c>
      <c r="AJ2322">
        <v>0.24463063283690631</v>
      </c>
      <c r="AK2322">
        <v>0.24016341897560184</v>
      </c>
      <c r="AL2322">
        <v>0.30105704331596178</v>
      </c>
      <c r="AM2322">
        <v>0.28498975482824895</v>
      </c>
      <c r="AN2322">
        <v>0.277725126299671</v>
      </c>
      <c r="AO2322">
        <v>0.26848998322759932</v>
      </c>
      <c r="AP2322">
        <v>0.25420410640341745</v>
      </c>
      <c r="AQ2322">
        <v>0.24600869034669359</v>
      </c>
      <c r="AR2322">
        <v>0.29291452061435125</v>
      </c>
      <c r="AS2322">
        <v>0.26475120835679444</v>
      </c>
      <c r="AT2322">
        <v>0.26928058494253626</v>
      </c>
      <c r="AU2322">
        <v>0.2690396488264496</v>
      </c>
      <c r="AV2322">
        <v>0.25771015863701141</v>
      </c>
      <c r="AW2322">
        <v>0.26894075144680191</v>
      </c>
      <c r="AX2322">
        <v>0.24701413782701376</v>
      </c>
      <c r="AY2322">
        <v>0.22790352713010448</v>
      </c>
      <c r="AZ2322">
        <v>0.21178187881528568</v>
      </c>
    </row>
    <row r="2323" spans="11:52" ht="14.4">
      <c r="K2323" t="s">
        <v>3231</v>
      </c>
      <c r="L2323" t="s">
        <v>3214</v>
      </c>
      <c r="M2323" t="s">
        <v>1386</v>
      </c>
      <c r="N2323" t="s">
        <v>80</v>
      </c>
      <c r="O2323" t="s">
        <v>6079</v>
      </c>
      <c r="P2323" t="s">
        <v>6079</v>
      </c>
      <c r="Q2323" t="s">
        <v>6079</v>
      </c>
      <c r="R2323" t="s">
        <v>6079</v>
      </c>
      <c r="S2323" t="s">
        <v>6079</v>
      </c>
      <c r="T2323" t="s">
        <v>6079</v>
      </c>
      <c r="U2323" t="s">
        <v>6079</v>
      </c>
      <c r="V2323" t="s">
        <v>6079</v>
      </c>
      <c r="W2323" t="s">
        <v>6079</v>
      </c>
      <c r="X2323" t="s">
        <v>6079</v>
      </c>
      <c r="Y2323" t="s">
        <v>6079</v>
      </c>
      <c r="Z2323" t="s">
        <v>6079</v>
      </c>
      <c r="AA2323" t="s">
        <v>6079</v>
      </c>
      <c r="AG2323">
        <v>0.31195573911448976</v>
      </c>
      <c r="AH2323">
        <v>0.30856248213048221</v>
      </c>
      <c r="AI2323">
        <v>0.27780670117492223</v>
      </c>
      <c r="AJ2323">
        <v>0.26584376976302071</v>
      </c>
      <c r="AK2323">
        <v>0.21206897456106277</v>
      </c>
      <c r="AL2323">
        <v>0.19973320647233983</v>
      </c>
      <c r="AM2323">
        <v>0.19262967668452705</v>
      </c>
      <c r="AN2323">
        <v>0.21904813232773665</v>
      </c>
      <c r="AO2323">
        <v>0.21617626541005328</v>
      </c>
      <c r="AP2323">
        <v>0.12940153380569194</v>
      </c>
      <c r="AQ2323">
        <v>0.14136461409925827</v>
      </c>
      <c r="AR2323">
        <v>0.14848163816862994</v>
      </c>
      <c r="AS2323">
        <v>0.16203827674152252</v>
      </c>
      <c r="AT2323">
        <v>0.16610727780053564</v>
      </c>
      <c r="AU2323">
        <v>0.15181230827826869</v>
      </c>
      <c r="AV2323">
        <v>0.15075294541210194</v>
      </c>
      <c r="AW2323">
        <v>0.1406173605330982</v>
      </c>
      <c r="AX2323">
        <v>0.14515667322688328</v>
      </c>
      <c r="AY2323">
        <v>0.15396802861020087</v>
      </c>
      <c r="AZ2323">
        <v>0.14793496823261085</v>
      </c>
    </row>
    <row r="2324" spans="11:52" ht="14.4">
      <c r="K2324" t="s">
        <v>3232</v>
      </c>
      <c r="L2324" t="s">
        <v>3214</v>
      </c>
      <c r="M2324" t="s">
        <v>25</v>
      </c>
      <c r="N2324" t="s">
        <v>80</v>
      </c>
      <c r="AG2324">
        <v>0.41808125691235581</v>
      </c>
      <c r="AH2324">
        <v>0.41355482204900496</v>
      </c>
      <c r="AI2324">
        <v>0.41897275526071726</v>
      </c>
      <c r="AJ2324">
        <v>0.44218660097554002</v>
      </c>
      <c r="AK2324">
        <v>0.44084801466191681</v>
      </c>
      <c r="AL2324">
        <v>0.44471417176726519</v>
      </c>
      <c r="AM2324">
        <v>0.45193449958871645</v>
      </c>
      <c r="AN2324">
        <v>0.45546446101040422</v>
      </c>
      <c r="AO2324">
        <v>0.46378199475248966</v>
      </c>
      <c r="AP2324">
        <v>0.46618499598658103</v>
      </c>
      <c r="AQ2324">
        <v>0.47266524712990909</v>
      </c>
      <c r="AR2324">
        <v>0.49135117770355285</v>
      </c>
      <c r="AS2324">
        <v>0.51172233412689405</v>
      </c>
      <c r="AT2324">
        <v>0.50132155054280625</v>
      </c>
      <c r="AU2324">
        <v>0.51931641833544862</v>
      </c>
      <c r="AV2324">
        <v>0.52669273863582011</v>
      </c>
      <c r="AW2324">
        <v>0.54289218644224768</v>
      </c>
      <c r="AX2324">
        <v>0.54879831219984654</v>
      </c>
      <c r="AY2324">
        <v>0.55575667621092695</v>
      </c>
      <c r="AZ2324">
        <v>0.55423365282651671</v>
      </c>
    </row>
    <row r="2325" spans="11:52" ht="14.4">
      <c r="K2325" t="s">
        <v>5698</v>
      </c>
      <c r="L2325" t="s">
        <v>3214</v>
      </c>
      <c r="M2325" t="s">
        <v>5610</v>
      </c>
      <c r="N2325" t="s">
        <v>80</v>
      </c>
      <c r="AO2325">
        <v>6.9220719138276529E-2</v>
      </c>
      <c r="AP2325" t="s">
        <v>6079</v>
      </c>
      <c r="AQ2325" t="s">
        <v>6079</v>
      </c>
      <c r="AR2325" t="s">
        <v>6079</v>
      </c>
      <c r="AS2325" t="s">
        <v>6079</v>
      </c>
      <c r="AT2325">
        <v>0.24169969361075427</v>
      </c>
      <c r="AU2325">
        <v>0.14767894376071208</v>
      </c>
      <c r="AV2325">
        <v>0.13568089226507005</v>
      </c>
      <c r="AW2325">
        <v>0.15933070214752448</v>
      </c>
      <c r="AX2325">
        <v>0.16343802587806994</v>
      </c>
      <c r="AY2325">
        <v>0.1142032465220926</v>
      </c>
      <c r="AZ2325">
        <v>0.20109175212897396</v>
      </c>
    </row>
    <row r="2326" spans="11:52" ht="14.4">
      <c r="K2326" t="s">
        <v>3233</v>
      </c>
      <c r="L2326" t="s">
        <v>3214</v>
      </c>
      <c r="M2326" t="s">
        <v>98</v>
      </c>
      <c r="N2326" t="s">
        <v>80</v>
      </c>
      <c r="AG2326">
        <v>0.3976761796582895</v>
      </c>
      <c r="AH2326">
        <v>0.39670640963931469</v>
      </c>
      <c r="AI2326">
        <v>0.37977903187346002</v>
      </c>
      <c r="AJ2326">
        <v>0.39746498781780648</v>
      </c>
      <c r="AK2326">
        <v>0.39265217628946741</v>
      </c>
      <c r="AL2326">
        <v>0.34079421189996367</v>
      </c>
      <c r="AM2326">
        <v>0.35072271986970682</v>
      </c>
      <c r="AN2326">
        <v>0.27816628890485928</v>
      </c>
      <c r="AO2326">
        <v>0.26357374877291556</v>
      </c>
      <c r="AP2326">
        <v>0.24057029985921116</v>
      </c>
      <c r="AQ2326">
        <v>0.26436598292275981</v>
      </c>
      <c r="AR2326">
        <v>0.299583153658186</v>
      </c>
      <c r="AS2326">
        <v>0.18202072713769707</v>
      </c>
      <c r="AT2326">
        <v>0.19352114262119705</v>
      </c>
      <c r="AU2326">
        <v>0.18786876300262612</v>
      </c>
      <c r="AV2326">
        <v>0.21853979037700852</v>
      </c>
      <c r="AW2326">
        <v>0.16233993269524932</v>
      </c>
      <c r="AX2326">
        <v>0.15480971306102914</v>
      </c>
      <c r="AY2326">
        <v>0.16178287525934215</v>
      </c>
      <c r="AZ2326">
        <v>0.17803780797650404</v>
      </c>
    </row>
    <row r="2327" spans="11:52" ht="14.4">
      <c r="K2327" t="s">
        <v>3234</v>
      </c>
      <c r="L2327" t="s">
        <v>3214</v>
      </c>
      <c r="M2327" t="s">
        <v>94</v>
      </c>
      <c r="N2327" t="s">
        <v>80</v>
      </c>
      <c r="AG2327">
        <v>0.43807914147150578</v>
      </c>
      <c r="AH2327">
        <v>0.40207556438374376</v>
      </c>
      <c r="AI2327">
        <v>0.38890885630141053</v>
      </c>
      <c r="AJ2327">
        <v>0.404740362591685</v>
      </c>
      <c r="AK2327">
        <v>0.3716341430686258</v>
      </c>
      <c r="AL2327">
        <v>0.33996975682455316</v>
      </c>
      <c r="AM2327">
        <v>0.3033480597540254</v>
      </c>
      <c r="AN2327">
        <v>0.23618453370745893</v>
      </c>
      <c r="AO2327">
        <v>0.2211791951225327</v>
      </c>
      <c r="AP2327">
        <v>0.26049894187240452</v>
      </c>
      <c r="AQ2327">
        <v>0.27957917597731841</v>
      </c>
      <c r="AR2327">
        <v>0.31557212463364148</v>
      </c>
      <c r="AS2327">
        <v>0.31417019970344678</v>
      </c>
      <c r="AT2327">
        <v>0.32967484293948096</v>
      </c>
      <c r="AU2327">
        <v>0.2657892550642475</v>
      </c>
      <c r="AV2327">
        <v>0.29626926881906934</v>
      </c>
      <c r="AW2327">
        <v>0.33946642124162013</v>
      </c>
      <c r="AX2327">
        <v>0.32537700012290438</v>
      </c>
      <c r="AY2327">
        <v>0.2705633033379688</v>
      </c>
      <c r="AZ2327">
        <v>0.18988764480328249</v>
      </c>
    </row>
    <row r="2328" spans="11:52" ht="14.4">
      <c r="K2328" t="s">
        <v>3235</v>
      </c>
      <c r="L2328" t="s">
        <v>3214</v>
      </c>
      <c r="M2328" t="s">
        <v>99</v>
      </c>
      <c r="N2328" t="s">
        <v>80</v>
      </c>
      <c r="AG2328">
        <v>0.3001077506285687</v>
      </c>
      <c r="AH2328">
        <v>0.25489366689523896</v>
      </c>
      <c r="AI2328">
        <v>0.25827301474895914</v>
      </c>
      <c r="AJ2328">
        <v>0.26920608204398627</v>
      </c>
      <c r="AK2328">
        <v>0.33592543571989619</v>
      </c>
      <c r="AL2328">
        <v>0.28061970825276328</v>
      </c>
      <c r="AM2328">
        <v>0.2767324494397328</v>
      </c>
      <c r="AN2328">
        <v>0.24499668965412957</v>
      </c>
      <c r="AO2328">
        <v>0.22443105783114584</v>
      </c>
      <c r="AP2328">
        <v>0.23024978652258543</v>
      </c>
      <c r="AQ2328">
        <v>0.17934214966133383</v>
      </c>
      <c r="AR2328">
        <v>0.23928786108892133</v>
      </c>
      <c r="AS2328">
        <v>0.23441147824146735</v>
      </c>
      <c r="AT2328">
        <v>0.28191298628931732</v>
      </c>
      <c r="AU2328">
        <v>0.28298162274716343</v>
      </c>
      <c r="AV2328">
        <v>0.31277798456748529</v>
      </c>
      <c r="AW2328">
        <v>0.31525888768570032</v>
      </c>
      <c r="AX2328">
        <v>0.31041523904809631</v>
      </c>
      <c r="AY2328">
        <v>0.31953678294746035</v>
      </c>
      <c r="AZ2328">
        <v>0.38912117897345777</v>
      </c>
    </row>
    <row r="2329" spans="11:52" ht="14.4">
      <c r="K2329" t="s">
        <v>3236</v>
      </c>
      <c r="L2329" t="s">
        <v>3214</v>
      </c>
      <c r="M2329" t="s">
        <v>26</v>
      </c>
      <c r="N2329" t="s">
        <v>80</v>
      </c>
      <c r="O2329" t="s">
        <v>6079</v>
      </c>
      <c r="P2329" t="s">
        <v>6079</v>
      </c>
      <c r="Q2329" t="s">
        <v>6079</v>
      </c>
      <c r="R2329" t="s">
        <v>6079</v>
      </c>
      <c r="S2329" t="s">
        <v>6079</v>
      </c>
      <c r="AG2329">
        <v>0.27428635318030231</v>
      </c>
      <c r="AH2329">
        <v>0.29997187993756269</v>
      </c>
      <c r="AI2329">
        <v>0.31127675951357459</v>
      </c>
      <c r="AJ2329">
        <v>0.28027536302274814</v>
      </c>
      <c r="AK2329">
        <v>0.17879903073248643</v>
      </c>
      <c r="AL2329">
        <v>0.20011497041360288</v>
      </c>
      <c r="AM2329">
        <v>0.256584259198192</v>
      </c>
      <c r="AN2329">
        <v>0.36875248379962594</v>
      </c>
      <c r="AO2329">
        <v>0.39232466702927377</v>
      </c>
      <c r="AP2329">
        <v>0.35627406259494115</v>
      </c>
      <c r="AQ2329">
        <v>0.36481759456797069</v>
      </c>
      <c r="AR2329">
        <v>0.3857310607780351</v>
      </c>
      <c r="AS2329">
        <v>0.37024404568266434</v>
      </c>
      <c r="AT2329">
        <v>0.41824860984336543</v>
      </c>
      <c r="AU2329">
        <v>0.42031867819701807</v>
      </c>
      <c r="AV2329">
        <v>0.3220160025169802</v>
      </c>
      <c r="AW2329">
        <v>0.23472289393960935</v>
      </c>
      <c r="AX2329">
        <v>0.23154590397679431</v>
      </c>
      <c r="AY2329">
        <v>0.26354058216908249</v>
      </c>
      <c r="AZ2329">
        <v>0.18008140080092419</v>
      </c>
    </row>
    <row r="2330" spans="11:52" ht="14.4">
      <c r="K2330" t="s">
        <v>3237</v>
      </c>
      <c r="L2330" t="s">
        <v>3214</v>
      </c>
      <c r="M2330" t="s">
        <v>27</v>
      </c>
      <c r="N2330" t="s">
        <v>80</v>
      </c>
      <c r="AG2330">
        <v>0.12828595726524214</v>
      </c>
      <c r="AH2330">
        <v>0.13630355728084853</v>
      </c>
      <c r="AI2330">
        <v>0.13476286552346753</v>
      </c>
      <c r="AJ2330">
        <v>0.13748871673686008</v>
      </c>
      <c r="AK2330">
        <v>0.14466720020606644</v>
      </c>
      <c r="AL2330">
        <v>0.15902995569350464</v>
      </c>
      <c r="AM2330">
        <v>0.16765164575708899</v>
      </c>
      <c r="AN2330">
        <v>0.15863253426750468</v>
      </c>
      <c r="AO2330">
        <v>0.16059240886735229</v>
      </c>
      <c r="AP2330">
        <v>0.14493234351938147</v>
      </c>
      <c r="AQ2330">
        <v>0.14778409794892167</v>
      </c>
      <c r="AR2330">
        <v>0.1682362348448404</v>
      </c>
      <c r="AS2330">
        <v>0.17422139509303119</v>
      </c>
      <c r="AT2330">
        <v>0.18609404347125519</v>
      </c>
      <c r="AU2330">
        <v>0.15822659793183683</v>
      </c>
      <c r="AV2330">
        <v>0.18661012872460628</v>
      </c>
      <c r="AW2330">
        <v>0.19064812500722045</v>
      </c>
      <c r="AX2330">
        <v>0.19565623368971649</v>
      </c>
      <c r="AY2330">
        <v>0.19475897864594391</v>
      </c>
      <c r="AZ2330">
        <v>0.179012243655648</v>
      </c>
    </row>
    <row r="2331" spans="11:52" ht="14.4">
      <c r="K2331" t="s">
        <v>3238</v>
      </c>
      <c r="L2331" t="s">
        <v>3214</v>
      </c>
      <c r="M2331" t="s">
        <v>28</v>
      </c>
      <c r="N2331" t="s">
        <v>80</v>
      </c>
      <c r="AG2331">
        <v>0.22991054854713971</v>
      </c>
      <c r="AH2331">
        <v>0.23574356009878245</v>
      </c>
      <c r="AI2331">
        <v>0.23134683642133463</v>
      </c>
      <c r="AJ2331">
        <v>0.21920490302994805</v>
      </c>
      <c r="AK2331">
        <v>0.20548270809353716</v>
      </c>
      <c r="AL2331">
        <v>0.1905831769535202</v>
      </c>
      <c r="AM2331">
        <v>0.20945185961194715</v>
      </c>
      <c r="AN2331">
        <v>0.24008874109910561</v>
      </c>
      <c r="AO2331">
        <v>0.18980343678054457</v>
      </c>
      <c r="AP2331" t="s">
        <v>6079</v>
      </c>
      <c r="AQ2331" t="s">
        <v>6079</v>
      </c>
      <c r="AR2331" t="s">
        <v>6079</v>
      </c>
      <c r="AS2331" t="s">
        <v>6079</v>
      </c>
      <c r="AT2331">
        <v>0.16568341169325443</v>
      </c>
      <c r="AU2331">
        <v>0.16801527848346437</v>
      </c>
      <c r="AV2331">
        <v>0.17571084761471431</v>
      </c>
      <c r="AW2331">
        <v>0.22456162722281112</v>
      </c>
      <c r="AX2331">
        <v>0.20611264739463764</v>
      </c>
      <c r="AY2331">
        <v>0.20727214489261095</v>
      </c>
      <c r="AZ2331">
        <v>0.12968277899715525</v>
      </c>
    </row>
    <row r="2332" spans="11:52" ht="14.4">
      <c r="K2332" t="s">
        <v>3239</v>
      </c>
      <c r="L2332" t="s">
        <v>3214</v>
      </c>
      <c r="M2332" t="s">
        <v>29</v>
      </c>
      <c r="N2332" t="s">
        <v>80</v>
      </c>
      <c r="AG2332">
        <v>0.46799011276040797</v>
      </c>
      <c r="AH2332">
        <v>0.48098456937188866</v>
      </c>
      <c r="AI2332">
        <v>0.47253255533802518</v>
      </c>
      <c r="AJ2332">
        <v>0.44194635349652034</v>
      </c>
      <c r="AK2332">
        <v>0.46845695794690434</v>
      </c>
      <c r="AL2332">
        <v>0.48871408292572638</v>
      </c>
      <c r="AM2332">
        <v>0.50069415610468559</v>
      </c>
      <c r="AN2332">
        <v>0.50726757741617257</v>
      </c>
      <c r="AO2332">
        <v>0.51674938077971744</v>
      </c>
      <c r="AP2332">
        <v>0.5086604495141035</v>
      </c>
      <c r="AQ2332">
        <v>0.52198923969635658</v>
      </c>
      <c r="AR2332">
        <v>0.55717832949610313</v>
      </c>
      <c r="AS2332">
        <v>0.56204527975550556</v>
      </c>
      <c r="AT2332">
        <v>0.55572248404829971</v>
      </c>
      <c r="AU2332">
        <v>0.53900392663268992</v>
      </c>
      <c r="AV2332">
        <v>0.45115796662690377</v>
      </c>
      <c r="AW2332">
        <v>0.44235792392361978</v>
      </c>
      <c r="AX2332">
        <v>0.44891222168888117</v>
      </c>
      <c r="AY2332">
        <v>0.45353304016381629</v>
      </c>
      <c r="AZ2332">
        <v>0.46384263414317889</v>
      </c>
    </row>
    <row r="2333" spans="11:52" ht="14.4">
      <c r="K2333" t="s">
        <v>3240</v>
      </c>
      <c r="L2333" t="s">
        <v>3214</v>
      </c>
      <c r="M2333" t="s">
        <v>30</v>
      </c>
      <c r="N2333" t="s">
        <v>80</v>
      </c>
      <c r="AG2333">
        <v>0.50051334196832964</v>
      </c>
      <c r="AH2333">
        <v>0.49523719375759639</v>
      </c>
      <c r="AI2333">
        <v>0.49460260360498448</v>
      </c>
      <c r="AJ2333">
        <v>0.47353395149303079</v>
      </c>
      <c r="AK2333">
        <v>0.46545600845815849</v>
      </c>
      <c r="AL2333">
        <v>0.47305378773169665</v>
      </c>
      <c r="AM2333">
        <v>0.48698321927021254</v>
      </c>
      <c r="AN2333">
        <v>0.46419754274353259</v>
      </c>
      <c r="AO2333">
        <v>0.5046181726238157</v>
      </c>
      <c r="AP2333">
        <v>0.51166881285735</v>
      </c>
      <c r="AQ2333">
        <v>0.48626359371990968</v>
      </c>
      <c r="AR2333">
        <v>0.46523353273753854</v>
      </c>
      <c r="AS2333">
        <v>0.45816969640376942</v>
      </c>
      <c r="AT2333">
        <v>0.44977854026113379</v>
      </c>
      <c r="AU2333">
        <v>0.45438348080622426</v>
      </c>
      <c r="AV2333">
        <v>0.48675124408658366</v>
      </c>
      <c r="AW2333">
        <v>0.49594127913661634</v>
      </c>
      <c r="AX2333">
        <v>0.53763789624190794</v>
      </c>
      <c r="AY2333">
        <v>0.54351618633786702</v>
      </c>
      <c r="AZ2333">
        <v>0.57551791617765558</v>
      </c>
    </row>
    <row r="2334" spans="11:52" ht="14.4">
      <c r="K2334" t="s">
        <v>3241</v>
      </c>
      <c r="L2334" t="s">
        <v>3214</v>
      </c>
      <c r="M2334" t="s">
        <v>100</v>
      </c>
      <c r="N2334" t="s">
        <v>80</v>
      </c>
      <c r="AG2334">
        <v>0.50011786885287057</v>
      </c>
      <c r="AH2334">
        <v>0.51475414682410936</v>
      </c>
      <c r="AI2334">
        <v>0.49111926620182667</v>
      </c>
      <c r="AJ2334">
        <v>0.50132806444295419</v>
      </c>
      <c r="AK2334">
        <v>0.49923426209645683</v>
      </c>
      <c r="AL2334">
        <v>0.55850083070827505</v>
      </c>
      <c r="AM2334">
        <v>0.56426585195950407</v>
      </c>
      <c r="AN2334">
        <v>0.58933581875585661</v>
      </c>
      <c r="AO2334">
        <v>0.60058994293153167</v>
      </c>
      <c r="AP2334">
        <v>0.59405988146944444</v>
      </c>
      <c r="AQ2334">
        <v>0.57042541400838787</v>
      </c>
      <c r="AR2334">
        <v>0.60137419478591436</v>
      </c>
      <c r="AS2334">
        <v>0.62323609483492415</v>
      </c>
      <c r="AT2334">
        <v>0.62396537127484331</v>
      </c>
      <c r="AU2334">
        <v>0.58287511581022022</v>
      </c>
      <c r="AV2334">
        <v>0.55631030753651523</v>
      </c>
      <c r="AW2334">
        <v>0.5433951104202368</v>
      </c>
      <c r="AX2334">
        <v>0.53474441983520304</v>
      </c>
      <c r="AY2334">
        <v>0.54194810604962063</v>
      </c>
      <c r="AZ2334">
        <v>0.47449800522559937</v>
      </c>
    </row>
    <row r="2335" spans="11:52" ht="14.4">
      <c r="K2335" t="s">
        <v>3242</v>
      </c>
      <c r="L2335" t="s">
        <v>3214</v>
      </c>
      <c r="M2335" t="s">
        <v>31</v>
      </c>
      <c r="N2335" t="s">
        <v>80</v>
      </c>
      <c r="AG2335">
        <v>0.27029044954958925</v>
      </c>
      <c r="AH2335">
        <v>0.24214641971599857</v>
      </c>
      <c r="AI2335">
        <v>0.24348366109702571</v>
      </c>
      <c r="AJ2335">
        <v>0.24363477956289931</v>
      </c>
      <c r="AK2335">
        <v>0.31723647395564891</v>
      </c>
      <c r="AL2335">
        <v>0.26073753061309385</v>
      </c>
      <c r="AM2335">
        <v>0.2504966814306252</v>
      </c>
      <c r="AN2335">
        <v>0.24420743825478608</v>
      </c>
      <c r="AO2335">
        <v>0.2038711826771476</v>
      </c>
      <c r="AP2335">
        <v>0.21881437973462681</v>
      </c>
      <c r="AQ2335">
        <v>0.21856716829657544</v>
      </c>
      <c r="AR2335">
        <v>0.28693940737226797</v>
      </c>
      <c r="AS2335">
        <v>0.26443474815232776</v>
      </c>
      <c r="AT2335">
        <v>0.31615962953025412</v>
      </c>
      <c r="AU2335">
        <v>0.25901136946683312</v>
      </c>
      <c r="AV2335">
        <v>0.26360720547813943</v>
      </c>
      <c r="AW2335">
        <v>0.2628264151446803</v>
      </c>
      <c r="AX2335">
        <v>0.23269095069684037</v>
      </c>
      <c r="AY2335">
        <v>0.24877901957840057</v>
      </c>
      <c r="AZ2335">
        <v>0.24371171459749036</v>
      </c>
    </row>
    <row r="2336" spans="11:52" ht="14.4">
      <c r="K2336" t="s">
        <v>3243</v>
      </c>
      <c r="L2336" t="s">
        <v>3214</v>
      </c>
      <c r="M2336" t="s">
        <v>32</v>
      </c>
      <c r="N2336" t="s">
        <v>80</v>
      </c>
      <c r="O2336" t="s">
        <v>6079</v>
      </c>
      <c r="P2336" t="s">
        <v>6079</v>
      </c>
      <c r="Q2336" t="s">
        <v>6079</v>
      </c>
      <c r="R2336" t="s">
        <v>6079</v>
      </c>
      <c r="S2336" t="s">
        <v>6079</v>
      </c>
      <c r="AG2336">
        <v>0.5745941645488486</v>
      </c>
      <c r="AH2336">
        <v>0.62572656270182292</v>
      </c>
      <c r="AI2336">
        <v>0.64157385067918171</v>
      </c>
      <c r="AJ2336">
        <v>0.61249683677773092</v>
      </c>
      <c r="AK2336">
        <v>0.58600135182673707</v>
      </c>
      <c r="AL2336">
        <v>0.58176548861546495</v>
      </c>
      <c r="AM2336">
        <v>0.62675766160609092</v>
      </c>
      <c r="AN2336">
        <v>0.60057988965608278</v>
      </c>
      <c r="AO2336">
        <v>0.5936908745424867</v>
      </c>
      <c r="AP2336">
        <v>0.58858109913034617</v>
      </c>
      <c r="AQ2336">
        <v>0.55503300831605396</v>
      </c>
      <c r="AR2336">
        <v>0.5362884317218729</v>
      </c>
      <c r="AS2336">
        <v>0.46915210941732377</v>
      </c>
      <c r="AT2336">
        <v>0.4646111105894396</v>
      </c>
      <c r="AU2336">
        <v>0.47245491831312114</v>
      </c>
      <c r="AV2336">
        <v>0.46778259073376705</v>
      </c>
      <c r="AW2336">
        <v>0.4964606607838572</v>
      </c>
      <c r="AX2336">
        <v>0.47079993963426464</v>
      </c>
      <c r="AY2336">
        <v>0.5036120982158182</v>
      </c>
      <c r="AZ2336">
        <v>0.46705462839364592</v>
      </c>
    </row>
    <row r="2337" spans="11:52" ht="14.4">
      <c r="K2337" t="s">
        <v>3244</v>
      </c>
      <c r="L2337" t="s">
        <v>3214</v>
      </c>
      <c r="M2337" t="s">
        <v>93</v>
      </c>
      <c r="N2337" t="s">
        <v>80</v>
      </c>
      <c r="AG2337">
        <v>0.56389544650997947</v>
      </c>
      <c r="AH2337">
        <v>0.52735081747113488</v>
      </c>
      <c r="AI2337">
        <v>0.58455212416469216</v>
      </c>
      <c r="AJ2337">
        <v>0.63049072320333543</v>
      </c>
      <c r="AK2337">
        <v>0.6563760146129165</v>
      </c>
      <c r="AL2337">
        <v>0.61588208406252076</v>
      </c>
      <c r="AM2337">
        <v>0.68723363832935092</v>
      </c>
      <c r="AN2337">
        <v>0.68303798516708014</v>
      </c>
      <c r="AO2337">
        <v>0.62638011931736415</v>
      </c>
      <c r="AP2337">
        <v>0.63028844135770723</v>
      </c>
      <c r="AQ2337">
        <v>0.5170113527192185</v>
      </c>
      <c r="AR2337">
        <v>0.46650848635867054</v>
      </c>
      <c r="AS2337">
        <v>0.45129669805932082</v>
      </c>
      <c r="AT2337">
        <v>0.44659317141973243</v>
      </c>
      <c r="AU2337">
        <v>0.46338879870309407</v>
      </c>
      <c r="AV2337">
        <v>0.48389038485600538</v>
      </c>
      <c r="AW2337">
        <v>0.44183638623211441</v>
      </c>
      <c r="AX2337">
        <v>0.39133273084155101</v>
      </c>
      <c r="AY2337">
        <v>0.34454287961099306</v>
      </c>
      <c r="AZ2337">
        <v>0.3682695948723424</v>
      </c>
    </row>
    <row r="2338" spans="11:52" ht="14.4">
      <c r="K2338" t="s">
        <v>3245</v>
      </c>
      <c r="L2338" t="s">
        <v>3246</v>
      </c>
      <c r="M2338" t="s">
        <v>13</v>
      </c>
      <c r="N2338" t="s">
        <v>80</v>
      </c>
      <c r="AG2338">
        <v>2.0909898590527182E-2</v>
      </c>
      <c r="AH2338">
        <v>2.2007205024166657E-2</v>
      </c>
      <c r="AI2338">
        <v>2.1916723093898215E-2</v>
      </c>
      <c r="AJ2338">
        <v>2.2375430418615928E-2</v>
      </c>
      <c r="AK2338">
        <v>2.1566257717760919E-2</v>
      </c>
      <c r="AL2338">
        <v>2.1367348647268192E-2</v>
      </c>
      <c r="AM2338">
        <v>2.0403489561981885E-2</v>
      </c>
      <c r="AN2338">
        <v>2.1120003839382048E-2</v>
      </c>
      <c r="AO2338">
        <v>2.514144371757901E-2</v>
      </c>
      <c r="AP2338">
        <v>2.3105084191367125E-2</v>
      </c>
      <c r="AQ2338">
        <v>2.4280034640862726E-2</v>
      </c>
      <c r="AR2338">
        <v>2.4501181409233005E-2</v>
      </c>
      <c r="AS2338">
        <v>2.4130457694067405E-2</v>
      </c>
      <c r="AT2338">
        <v>2.6139396914421548E-2</v>
      </c>
      <c r="AU2338">
        <v>2.8885091149297069E-2</v>
      </c>
      <c r="AV2338">
        <v>2.7417318413798516E-2</v>
      </c>
      <c r="AW2338">
        <v>2.5434324617181078E-2</v>
      </c>
      <c r="AX2338">
        <v>2.4774268321700346E-2</v>
      </c>
      <c r="AY2338">
        <v>2.3986743495416761E-2</v>
      </c>
      <c r="AZ2338">
        <v>2.3207911991114667E-2</v>
      </c>
    </row>
    <row r="2339" spans="11:52" ht="14.4">
      <c r="K2339" t="s">
        <v>3247</v>
      </c>
      <c r="L2339" t="s">
        <v>3246</v>
      </c>
      <c r="M2339" t="s">
        <v>14</v>
      </c>
      <c r="N2339" t="s">
        <v>80</v>
      </c>
      <c r="AG2339">
        <v>2.3833548496261694E-2</v>
      </c>
      <c r="AH2339">
        <v>2.3942280911425959E-2</v>
      </c>
      <c r="AI2339">
        <v>2.3894138832886973E-2</v>
      </c>
      <c r="AJ2339">
        <v>2.6446823194266396E-2</v>
      </c>
      <c r="AK2339">
        <v>2.5595298930009912E-2</v>
      </c>
      <c r="AL2339">
        <v>2.778358419849053E-2</v>
      </c>
      <c r="AM2339">
        <v>2.5854489452369057E-2</v>
      </c>
      <c r="AN2339">
        <v>2.6563058080952013E-2</v>
      </c>
      <c r="AO2339">
        <v>2.6085306478582915E-2</v>
      </c>
      <c r="AP2339">
        <v>2.4402016944949239E-2</v>
      </c>
      <c r="AQ2339">
        <v>2.2599962260778914E-2</v>
      </c>
      <c r="AR2339">
        <v>2.2461907681028979E-2</v>
      </c>
      <c r="AS2339">
        <v>2.4585140927990863E-2</v>
      </c>
      <c r="AT2339">
        <v>2.4018580861522278E-2</v>
      </c>
      <c r="AU2339">
        <v>2.7226553261729743E-2</v>
      </c>
      <c r="AV2339">
        <v>2.3916393737178639E-2</v>
      </c>
      <c r="AW2339">
        <v>2.3449489128856797E-2</v>
      </c>
      <c r="AX2339">
        <v>2.4431219173964559E-2</v>
      </c>
      <c r="AY2339">
        <v>2.490282553664537E-2</v>
      </c>
      <c r="AZ2339">
        <v>2.6712395793235082E-2</v>
      </c>
    </row>
    <row r="2340" spans="11:52" ht="14.4">
      <c r="K2340" t="s">
        <v>3248</v>
      </c>
      <c r="L2340" t="s">
        <v>3246</v>
      </c>
      <c r="M2340" t="s">
        <v>92</v>
      </c>
      <c r="N2340" t="s">
        <v>80</v>
      </c>
      <c r="AG2340">
        <v>9.0266689706563884E-3</v>
      </c>
      <c r="AH2340">
        <v>1.8778526365143568E-2</v>
      </c>
      <c r="AI2340">
        <v>1.7791558020938663E-2</v>
      </c>
      <c r="AJ2340">
        <v>1.8024263177242483E-2</v>
      </c>
      <c r="AK2340">
        <v>2.1247290534666303E-2</v>
      </c>
      <c r="AL2340">
        <v>2.3224729197125607E-2</v>
      </c>
      <c r="AM2340">
        <v>2.067923681719485E-2</v>
      </c>
      <c r="AN2340">
        <v>2.1192518878116982E-2</v>
      </c>
      <c r="AO2340">
        <v>1.7495720949802496E-2</v>
      </c>
      <c r="AP2340">
        <v>1.9943226107116543E-2</v>
      </c>
      <c r="AQ2340">
        <v>1.8390648101612311E-2</v>
      </c>
      <c r="AR2340">
        <v>1.829857128243657E-2</v>
      </c>
      <c r="AS2340">
        <v>1.7505580232348002E-2</v>
      </c>
      <c r="AT2340">
        <v>1.7572958125499163E-2</v>
      </c>
      <c r="AU2340">
        <v>1.6463125185754702E-2</v>
      </c>
      <c r="AV2340">
        <v>1.928508446686205E-2</v>
      </c>
      <c r="AW2340">
        <v>1.9829658285531401E-2</v>
      </c>
      <c r="AX2340">
        <v>1.8343632953287423E-2</v>
      </c>
      <c r="AY2340">
        <v>1.9755916426384423E-2</v>
      </c>
      <c r="AZ2340">
        <v>1.8947603579010468E-2</v>
      </c>
    </row>
    <row r="2341" spans="11:52" ht="14.4">
      <c r="K2341" t="s">
        <v>3249</v>
      </c>
      <c r="L2341" t="s">
        <v>3246</v>
      </c>
      <c r="M2341" t="s">
        <v>15</v>
      </c>
      <c r="N2341" t="s">
        <v>80</v>
      </c>
      <c r="AE2341" t="s">
        <v>6079</v>
      </c>
      <c r="AF2341" t="s">
        <v>6079</v>
      </c>
      <c r="AG2341">
        <v>1.4129394267070224E-2</v>
      </c>
      <c r="AH2341">
        <v>1.5368016923396916E-2</v>
      </c>
      <c r="AI2341">
        <v>1.3990512433786092E-2</v>
      </c>
      <c r="AJ2341">
        <v>1.3081070796948074E-2</v>
      </c>
      <c r="AK2341">
        <v>1.2552643328559996E-2</v>
      </c>
      <c r="AL2341">
        <v>1.2197980301351469E-2</v>
      </c>
      <c r="AM2341">
        <v>1.0075640552873109E-2</v>
      </c>
      <c r="AN2341">
        <v>1.0374387203963676E-2</v>
      </c>
      <c r="AO2341">
        <v>1.0189143686419813E-2</v>
      </c>
      <c r="AP2341">
        <v>1.1816144528388778E-2</v>
      </c>
      <c r="AQ2341">
        <v>1.1914251831773496E-2</v>
      </c>
      <c r="AR2341">
        <v>1.1766007000359315E-2</v>
      </c>
      <c r="AS2341">
        <v>8.5113380899884059E-3</v>
      </c>
      <c r="AT2341">
        <v>8.4800105820384952E-3</v>
      </c>
      <c r="AU2341">
        <v>7.7652159597321841E-3</v>
      </c>
      <c r="AV2341">
        <v>9.1859116717117606E-3</v>
      </c>
      <c r="AW2341">
        <v>9.6572564544977427E-3</v>
      </c>
      <c r="AX2341">
        <v>1.0266583555335674E-2</v>
      </c>
      <c r="AY2341">
        <v>1.0973744348514914E-2</v>
      </c>
      <c r="AZ2341">
        <v>1.3755529650970336E-2</v>
      </c>
    </row>
    <row r="2342" spans="11:52" ht="14.4">
      <c r="K2342" t="s">
        <v>3250</v>
      </c>
      <c r="L2342" t="s">
        <v>3246</v>
      </c>
      <c r="M2342" t="s">
        <v>91</v>
      </c>
      <c r="N2342" t="s">
        <v>80</v>
      </c>
      <c r="AG2342">
        <v>2.0171521803107616E-2</v>
      </c>
      <c r="AH2342">
        <v>1.9588453980032009E-2</v>
      </c>
      <c r="AI2342">
        <v>1.9330788035680165E-2</v>
      </c>
      <c r="AJ2342">
        <v>2.1623756299669325E-2</v>
      </c>
      <c r="AK2342">
        <v>1.9132497068560166E-2</v>
      </c>
      <c r="AL2342">
        <v>1.9322499854501417E-2</v>
      </c>
      <c r="AM2342">
        <v>1.9504659875183308E-2</v>
      </c>
      <c r="AN2342">
        <v>2.2190435818331963E-2</v>
      </c>
      <c r="AO2342">
        <v>2.1269346070944151E-2</v>
      </c>
      <c r="AP2342">
        <v>2.2234588335856044E-2</v>
      </c>
      <c r="AQ2342">
        <v>2.4481765601094916E-2</v>
      </c>
      <c r="AR2342">
        <v>2.5112554104883725E-2</v>
      </c>
      <c r="AS2342">
        <v>2.5436648513214075E-2</v>
      </c>
      <c r="AT2342">
        <v>2.2487213091370147E-2</v>
      </c>
      <c r="AU2342">
        <v>2.2606828493448038E-2</v>
      </c>
      <c r="AV2342">
        <v>2.3641553801520859E-2</v>
      </c>
      <c r="AW2342">
        <v>2.1800887660217913E-2</v>
      </c>
      <c r="AX2342">
        <v>2.1620629574982494E-2</v>
      </c>
      <c r="AY2342">
        <v>2.0885191452098672E-2</v>
      </c>
      <c r="AZ2342">
        <v>1.8856462751272614E-2</v>
      </c>
    </row>
    <row r="2343" spans="11:52" ht="14.4">
      <c r="K2343" t="s">
        <v>3251</v>
      </c>
      <c r="L2343" t="s">
        <v>3246</v>
      </c>
      <c r="M2343" t="s">
        <v>16</v>
      </c>
      <c r="N2343" t="s">
        <v>80</v>
      </c>
      <c r="AG2343">
        <v>2.6655936546924289E-2</v>
      </c>
      <c r="AH2343">
        <v>2.9562853133504857E-2</v>
      </c>
      <c r="AI2343">
        <v>2.9364346550603271E-2</v>
      </c>
      <c r="AJ2343">
        <v>3.0423565373458996E-2</v>
      </c>
      <c r="AK2343">
        <v>2.9460373463730167E-2</v>
      </c>
      <c r="AL2343">
        <v>2.7857896795708183E-2</v>
      </c>
      <c r="AM2343">
        <v>2.681659225071029E-2</v>
      </c>
      <c r="AN2343">
        <v>2.6101720881885629E-2</v>
      </c>
      <c r="AO2343">
        <v>2.855498927391124E-2</v>
      </c>
      <c r="AP2343">
        <v>2.708619106746107E-2</v>
      </c>
      <c r="AQ2343">
        <v>2.6069161757527215E-2</v>
      </c>
      <c r="AR2343">
        <v>2.8012317894006884E-2</v>
      </c>
      <c r="AS2343">
        <v>2.7134485584565979E-2</v>
      </c>
      <c r="AT2343">
        <v>2.8823939577367723E-2</v>
      </c>
      <c r="AU2343">
        <v>3.0212305430987095E-2</v>
      </c>
      <c r="AV2343">
        <v>2.8159380611258143E-2</v>
      </c>
      <c r="AW2343">
        <v>2.7352458739656717E-2</v>
      </c>
      <c r="AX2343">
        <v>2.8820721631741902E-2</v>
      </c>
      <c r="AY2343">
        <v>2.9314543680006539E-2</v>
      </c>
      <c r="AZ2343">
        <v>2.8504434117132455E-2</v>
      </c>
    </row>
    <row r="2344" spans="11:52" ht="14.4">
      <c r="K2344" t="s">
        <v>3252</v>
      </c>
      <c r="L2344" t="s">
        <v>3246</v>
      </c>
      <c r="M2344" t="s">
        <v>17</v>
      </c>
      <c r="N2344" t="s">
        <v>80</v>
      </c>
      <c r="AG2344">
        <v>8.7278677054265022E-3</v>
      </c>
      <c r="AH2344">
        <v>9.6031858032220724E-3</v>
      </c>
      <c r="AI2344">
        <v>1.1635501128769522E-2</v>
      </c>
      <c r="AJ2344">
        <v>1.1659120666357796E-2</v>
      </c>
      <c r="AK2344">
        <v>1.1998770561972908E-2</v>
      </c>
      <c r="AL2344">
        <v>1.2556550453961188E-2</v>
      </c>
      <c r="AM2344">
        <v>1.405037110355668E-2</v>
      </c>
      <c r="AN2344">
        <v>1.2474288651963731E-2</v>
      </c>
      <c r="AO2344">
        <v>1.3953740663360309E-2</v>
      </c>
      <c r="AP2344">
        <v>1.4070267044306388E-2</v>
      </c>
      <c r="AQ2344">
        <v>1.351244947403798E-2</v>
      </c>
      <c r="AR2344">
        <v>1.5187841075998776E-2</v>
      </c>
      <c r="AS2344">
        <v>1.7105173011347993E-2</v>
      </c>
      <c r="AT2344">
        <v>1.7738532953046695E-2</v>
      </c>
      <c r="AU2344">
        <v>1.7604173923837303E-2</v>
      </c>
      <c r="AV2344">
        <v>2.2923200952810387E-2</v>
      </c>
      <c r="AW2344">
        <v>2.2593767919183522E-2</v>
      </c>
      <c r="AX2344">
        <v>2.2399268123091051E-2</v>
      </c>
      <c r="AY2344">
        <v>2.377346604399028E-2</v>
      </c>
      <c r="AZ2344">
        <v>2.4877171899336227E-2</v>
      </c>
    </row>
    <row r="2345" spans="11:52" ht="14.4">
      <c r="K2345" t="s">
        <v>3253</v>
      </c>
      <c r="L2345" t="s">
        <v>3246</v>
      </c>
      <c r="M2345" t="s">
        <v>97</v>
      </c>
      <c r="N2345" t="s">
        <v>80</v>
      </c>
      <c r="O2345" t="s">
        <v>6079</v>
      </c>
      <c r="P2345" t="s">
        <v>6079</v>
      </c>
      <c r="Q2345" t="s">
        <v>6079</v>
      </c>
      <c r="R2345" t="s">
        <v>6079</v>
      </c>
      <c r="S2345" t="s">
        <v>6079</v>
      </c>
      <c r="T2345" t="s">
        <v>6079</v>
      </c>
      <c r="AG2345">
        <v>6.3821261270899559E-3</v>
      </c>
      <c r="AH2345">
        <v>6.0997946973925573E-3</v>
      </c>
      <c r="AI2345">
        <v>5.556195826125568E-3</v>
      </c>
      <c r="AJ2345">
        <v>5.7396446833554091E-3</v>
      </c>
      <c r="AK2345">
        <v>7.0485098591860631E-3</v>
      </c>
      <c r="AL2345">
        <v>6.9863081522850866E-3</v>
      </c>
      <c r="AM2345">
        <v>7.1471579880665352E-3</v>
      </c>
      <c r="AN2345">
        <v>7.0466745036447493E-3</v>
      </c>
      <c r="AO2345">
        <v>6.4225207812432959E-3</v>
      </c>
      <c r="AP2345">
        <v>6.4432425248728276E-3</v>
      </c>
      <c r="AQ2345">
        <v>6.4524829898696262E-3</v>
      </c>
      <c r="AR2345">
        <v>7.3399199356196914E-3</v>
      </c>
      <c r="AS2345">
        <v>6.9185857762408386E-3</v>
      </c>
      <c r="AT2345">
        <v>7.6181533079277474E-3</v>
      </c>
      <c r="AU2345">
        <v>7.9816646616567167E-3</v>
      </c>
      <c r="AV2345">
        <v>8.1388913208010217E-3</v>
      </c>
      <c r="AW2345">
        <v>8.044585927770697E-3</v>
      </c>
      <c r="AX2345">
        <v>8.0414611524456687E-3</v>
      </c>
      <c r="AY2345">
        <v>7.6646267577543453E-3</v>
      </c>
      <c r="AZ2345">
        <v>8.3034473449305913E-3</v>
      </c>
    </row>
    <row r="2346" spans="11:52" ht="14.4">
      <c r="K2346" t="s">
        <v>3254</v>
      </c>
      <c r="L2346" t="s">
        <v>3246</v>
      </c>
      <c r="M2346" t="s">
        <v>18</v>
      </c>
      <c r="N2346" t="s">
        <v>80</v>
      </c>
      <c r="AG2346">
        <v>3.0494500656424565E-2</v>
      </c>
      <c r="AH2346">
        <v>2.9164264168978955E-2</v>
      </c>
      <c r="AI2346">
        <v>3.0956996213351681E-2</v>
      </c>
      <c r="AJ2346">
        <v>3.5961182779440326E-2</v>
      </c>
      <c r="AK2346">
        <v>3.5001410407293369E-2</v>
      </c>
      <c r="AL2346">
        <v>3.4339138413103612E-2</v>
      </c>
      <c r="AM2346">
        <v>3.437057429795131E-2</v>
      </c>
      <c r="AN2346">
        <v>3.6506293467032207E-2</v>
      </c>
      <c r="AO2346">
        <v>3.7044221658525674E-2</v>
      </c>
      <c r="AP2346">
        <v>3.8193337028343023E-2</v>
      </c>
      <c r="AQ2346">
        <v>3.4892711284193134E-2</v>
      </c>
      <c r="AR2346">
        <v>3.8291745344334847E-2</v>
      </c>
      <c r="AS2346">
        <v>3.8859014315328941E-2</v>
      </c>
      <c r="AT2346">
        <v>3.7706461063718687E-2</v>
      </c>
      <c r="AU2346">
        <v>4.0919759154010263E-2</v>
      </c>
      <c r="AV2346">
        <v>4.2633357170049395E-2</v>
      </c>
      <c r="AW2346">
        <v>3.8649817477704775E-2</v>
      </c>
      <c r="AX2346">
        <v>3.8052593662793011E-2</v>
      </c>
      <c r="AY2346">
        <v>3.8498880793370355E-2</v>
      </c>
      <c r="AZ2346">
        <v>4.1597101677376666E-2</v>
      </c>
    </row>
    <row r="2347" spans="11:52" ht="14.4">
      <c r="K2347" t="s">
        <v>3255</v>
      </c>
      <c r="L2347" t="s">
        <v>3246</v>
      </c>
      <c r="M2347" t="s">
        <v>34</v>
      </c>
      <c r="N2347" t="s">
        <v>80</v>
      </c>
      <c r="AG2347">
        <v>2.7243744344237545E-2</v>
      </c>
      <c r="AH2347">
        <v>2.7938838557688184E-2</v>
      </c>
      <c r="AI2347">
        <v>2.7306312146022745E-2</v>
      </c>
      <c r="AJ2347">
        <v>2.7871423350212931E-2</v>
      </c>
      <c r="AK2347">
        <v>2.6602303394695045E-2</v>
      </c>
      <c r="AL2347">
        <v>2.6427570088442976E-2</v>
      </c>
      <c r="AM2347">
        <v>2.5709781744459113E-2</v>
      </c>
      <c r="AN2347">
        <v>2.6270365090364033E-2</v>
      </c>
      <c r="AO2347">
        <v>2.7225184163995397E-2</v>
      </c>
      <c r="AP2347">
        <v>2.7294913398091685E-2</v>
      </c>
      <c r="AQ2347">
        <v>2.6326958923059945E-2</v>
      </c>
      <c r="AR2347">
        <v>2.7553360603806087E-2</v>
      </c>
      <c r="AS2347">
        <v>2.8745011458911281E-2</v>
      </c>
      <c r="AT2347">
        <v>2.8720983830059915E-2</v>
      </c>
      <c r="AU2347">
        <v>2.9649192755415214E-2</v>
      </c>
      <c r="AV2347">
        <v>3.0205854508695559E-2</v>
      </c>
      <c r="AW2347">
        <v>2.9939072488632906E-2</v>
      </c>
      <c r="AX2347">
        <v>3.0050715819391081E-2</v>
      </c>
      <c r="AY2347">
        <v>3.0660318810162852E-2</v>
      </c>
      <c r="AZ2347">
        <v>3.2093715972521704E-2</v>
      </c>
    </row>
    <row r="2348" spans="11:52" ht="14.4">
      <c r="K2348" t="s">
        <v>3256</v>
      </c>
      <c r="L2348" t="s">
        <v>3246</v>
      </c>
      <c r="M2348" t="s">
        <v>19</v>
      </c>
      <c r="N2348" t="s">
        <v>80</v>
      </c>
      <c r="AG2348">
        <v>1.808039915904186E-2</v>
      </c>
      <c r="AH2348">
        <v>1.9134618779088872E-2</v>
      </c>
      <c r="AI2348">
        <v>1.9589898593712803E-2</v>
      </c>
      <c r="AJ2348">
        <v>2.0445499033609899E-2</v>
      </c>
      <c r="AK2348">
        <v>2.1005648248249895E-2</v>
      </c>
      <c r="AL2348">
        <v>2.0510892516381503E-2</v>
      </c>
      <c r="AM2348">
        <v>2.0372092124464E-2</v>
      </c>
      <c r="AN2348">
        <v>2.1047454984146681E-2</v>
      </c>
      <c r="AO2348">
        <v>2.1000314754397179E-2</v>
      </c>
      <c r="AP2348">
        <v>2.1189363176450537E-2</v>
      </c>
      <c r="AQ2348">
        <v>2.1102644640755772E-2</v>
      </c>
      <c r="AR2348">
        <v>2.0050161474960925E-2</v>
      </c>
      <c r="AS2348">
        <v>2.2259203460564737E-2</v>
      </c>
      <c r="AT2348">
        <v>2.1083167882819415E-2</v>
      </c>
      <c r="AU2348">
        <v>2.2457808151292814E-2</v>
      </c>
      <c r="AV2348">
        <v>2.1967562089940024E-2</v>
      </c>
      <c r="AW2348">
        <v>2.1599015355181127E-2</v>
      </c>
      <c r="AX2348">
        <v>2.1262254652265184E-2</v>
      </c>
      <c r="AY2348">
        <v>2.2003130548409491E-2</v>
      </c>
      <c r="AZ2348">
        <v>2.271849883608858E-2</v>
      </c>
    </row>
    <row r="2349" spans="11:52" ht="14.4">
      <c r="K2349" t="s">
        <v>3257</v>
      </c>
      <c r="L2349" t="s">
        <v>3246</v>
      </c>
      <c r="M2349" t="s">
        <v>20</v>
      </c>
      <c r="N2349" t="s">
        <v>80</v>
      </c>
      <c r="AG2349">
        <v>2.6148410962311495E-2</v>
      </c>
      <c r="AH2349">
        <v>2.7692576623711909E-2</v>
      </c>
      <c r="AI2349">
        <v>2.3212621318385449E-2</v>
      </c>
      <c r="AJ2349">
        <v>2.414712031148317E-2</v>
      </c>
      <c r="AK2349">
        <v>2.4986559983326332E-2</v>
      </c>
      <c r="AL2349">
        <v>2.533357927174567E-2</v>
      </c>
      <c r="AM2349">
        <v>2.4054133677616663E-2</v>
      </c>
      <c r="AN2349">
        <v>2.4650163128496817E-2</v>
      </c>
      <c r="AO2349">
        <v>2.588642187784793E-2</v>
      </c>
      <c r="AP2349">
        <v>2.5711964619746865E-2</v>
      </c>
      <c r="AQ2349">
        <v>2.436508427804368E-2</v>
      </c>
      <c r="AR2349">
        <v>2.4458076628476377E-2</v>
      </c>
      <c r="AS2349">
        <v>2.8263202305758989E-2</v>
      </c>
      <c r="AT2349">
        <v>2.7636466351512554E-2</v>
      </c>
      <c r="AU2349">
        <v>2.7729826418940076E-2</v>
      </c>
      <c r="AV2349">
        <v>2.916560197271088E-2</v>
      </c>
      <c r="AW2349">
        <v>3.0149607371554105E-2</v>
      </c>
      <c r="AX2349">
        <v>3.0616976110238708E-2</v>
      </c>
      <c r="AY2349">
        <v>3.1315510799680694E-2</v>
      </c>
      <c r="AZ2349">
        <v>3.303498844641669E-2</v>
      </c>
    </row>
    <row r="2350" spans="11:52" ht="14.4">
      <c r="K2350" t="s">
        <v>3258</v>
      </c>
      <c r="L2350" t="s">
        <v>3246</v>
      </c>
      <c r="M2350" t="s">
        <v>21</v>
      </c>
      <c r="N2350" t="s">
        <v>80</v>
      </c>
      <c r="AG2350">
        <v>4.0172293909003329E-2</v>
      </c>
      <c r="AH2350">
        <v>3.8247796244445034E-2</v>
      </c>
      <c r="AI2350">
        <v>3.9824521280827432E-2</v>
      </c>
      <c r="AJ2350">
        <v>3.605065508245308E-2</v>
      </c>
      <c r="AK2350">
        <v>3.8750788014864618E-2</v>
      </c>
      <c r="AL2350">
        <v>3.8132411901912529E-2</v>
      </c>
      <c r="AM2350">
        <v>3.8683120077417629E-2</v>
      </c>
      <c r="AN2350">
        <v>3.7587155067958775E-2</v>
      </c>
    </row>
    <row r="2351" spans="11:52" ht="14.4">
      <c r="K2351" t="s">
        <v>3259</v>
      </c>
      <c r="L2351" t="s">
        <v>3246</v>
      </c>
      <c r="M2351" t="s">
        <v>22</v>
      </c>
      <c r="N2351" t="s">
        <v>80</v>
      </c>
      <c r="AG2351">
        <v>1.5210206401469112E-2</v>
      </c>
      <c r="AH2351">
        <v>1.6239965332247794E-2</v>
      </c>
      <c r="AI2351">
        <v>1.6007499851050294E-2</v>
      </c>
      <c r="AJ2351">
        <v>1.3426193844073496E-2</v>
      </c>
      <c r="AK2351">
        <v>1.3352285178997026E-2</v>
      </c>
      <c r="AL2351">
        <v>1.2544673879113054E-2</v>
      </c>
      <c r="AM2351">
        <v>1.212621339876061E-2</v>
      </c>
      <c r="AN2351">
        <v>1.2641810165880106E-2</v>
      </c>
      <c r="AO2351">
        <v>1.2558158086400824E-2</v>
      </c>
      <c r="AP2351">
        <v>1.2306622187375243E-2</v>
      </c>
      <c r="AQ2351">
        <v>1.1451260395190496E-2</v>
      </c>
      <c r="AR2351">
        <v>1.4388808489429424E-2</v>
      </c>
      <c r="AS2351">
        <v>1.4808245456849452E-2</v>
      </c>
      <c r="AT2351">
        <v>1.3988157166478351E-2</v>
      </c>
      <c r="AU2351">
        <v>1.4080096115601242E-2</v>
      </c>
      <c r="AV2351">
        <v>1.4744327093352915E-2</v>
      </c>
      <c r="AW2351">
        <v>1.5062735191386857E-2</v>
      </c>
      <c r="AX2351">
        <v>1.6076671757369966E-2</v>
      </c>
      <c r="AY2351">
        <v>1.6010076074460901E-2</v>
      </c>
      <c r="AZ2351">
        <v>1.7232397242422537E-2</v>
      </c>
    </row>
    <row r="2352" spans="11:52" ht="14.4">
      <c r="K2352" t="s">
        <v>3260</v>
      </c>
      <c r="L2352" t="s">
        <v>3246</v>
      </c>
      <c r="M2352" t="s">
        <v>90</v>
      </c>
      <c r="N2352" t="s">
        <v>80</v>
      </c>
      <c r="AG2352">
        <v>2.0656322216587895E-2</v>
      </c>
      <c r="AH2352">
        <v>2.237773265025805E-2</v>
      </c>
      <c r="AI2352">
        <v>2.2127782712475116E-2</v>
      </c>
      <c r="AJ2352">
        <v>2.2871003066968879E-2</v>
      </c>
      <c r="AK2352">
        <v>2.1757537628358976E-2</v>
      </c>
      <c r="AL2352">
        <v>2.3358546639459285E-2</v>
      </c>
      <c r="AM2352">
        <v>2.0711563886749863E-2</v>
      </c>
      <c r="AN2352">
        <v>2.2767693947954495E-2</v>
      </c>
      <c r="AO2352">
        <v>2.1627484261033229E-2</v>
      </c>
      <c r="AP2352">
        <v>2.5088503539440928E-2</v>
      </c>
      <c r="AQ2352">
        <v>2.8161770072796369E-2</v>
      </c>
      <c r="AR2352">
        <v>2.2168844992605061E-2</v>
      </c>
      <c r="AS2352">
        <v>2.1768988690985917E-2</v>
      </c>
      <c r="AT2352">
        <v>2.1272571917097801E-2</v>
      </c>
      <c r="AU2352">
        <v>2.1178552411488479E-2</v>
      </c>
      <c r="AV2352">
        <v>2.0270507262173883E-2</v>
      </c>
      <c r="AW2352">
        <v>1.769783495566709E-2</v>
      </c>
      <c r="AX2352">
        <v>1.9539243469485795E-2</v>
      </c>
      <c r="AY2352">
        <v>1.9102433063494594E-2</v>
      </c>
      <c r="AZ2352">
        <v>1.6642610471229023E-2</v>
      </c>
    </row>
    <row r="2353" spans="11:52" ht="14.4">
      <c r="K2353" t="s">
        <v>3261</v>
      </c>
      <c r="L2353" t="s">
        <v>3246</v>
      </c>
      <c r="M2353" t="s">
        <v>23</v>
      </c>
      <c r="N2353" t="s">
        <v>80</v>
      </c>
      <c r="AG2353">
        <v>1.5788875712923568E-2</v>
      </c>
      <c r="AH2353">
        <v>1.5131177853259152E-2</v>
      </c>
      <c r="AI2353">
        <v>1.8764046175972972E-2</v>
      </c>
      <c r="AJ2353">
        <v>1.9164000064926065E-2</v>
      </c>
      <c r="AK2353">
        <v>1.9590568533012647E-2</v>
      </c>
      <c r="AL2353">
        <v>2.130724848401545E-2</v>
      </c>
      <c r="AM2353">
        <v>2.1082736700447365E-2</v>
      </c>
      <c r="AN2353">
        <v>2.2728945077834139E-2</v>
      </c>
      <c r="AO2353">
        <v>2.2472012829145818E-2</v>
      </c>
      <c r="AP2353">
        <v>2.5300327109184912E-2</v>
      </c>
      <c r="AQ2353">
        <v>2.506119640655113E-2</v>
      </c>
      <c r="AR2353">
        <v>2.4064764334156757E-2</v>
      </c>
      <c r="AS2353">
        <v>2.580964312921168E-2</v>
      </c>
      <c r="AT2353">
        <v>2.8749603503240847E-2</v>
      </c>
      <c r="AU2353">
        <v>2.546008100370423E-2</v>
      </c>
      <c r="AV2353">
        <v>2.4585811864738936E-2</v>
      </c>
      <c r="AW2353">
        <v>2.6952496205311424E-2</v>
      </c>
      <c r="AX2353">
        <v>2.5244051410575181E-2</v>
      </c>
      <c r="AY2353">
        <v>2.5650850608717485E-2</v>
      </c>
      <c r="AZ2353">
        <v>2.3366580754843696E-2</v>
      </c>
    </row>
    <row r="2354" spans="11:52" ht="14.4">
      <c r="K2354" t="s">
        <v>3262</v>
      </c>
      <c r="L2354" t="s">
        <v>3246</v>
      </c>
      <c r="M2354" t="s">
        <v>24</v>
      </c>
      <c r="N2354" t="s">
        <v>80</v>
      </c>
      <c r="AG2354">
        <v>4.9939324847638106E-2</v>
      </c>
      <c r="AH2354">
        <v>4.2129584145022693E-2</v>
      </c>
      <c r="AI2354">
        <v>4.5127905502236242E-2</v>
      </c>
      <c r="AJ2354">
        <v>4.8570785096283195E-2</v>
      </c>
      <c r="AK2354">
        <v>4.8482749111567955E-2</v>
      </c>
      <c r="AL2354">
        <v>4.8125698403167411E-2</v>
      </c>
      <c r="AM2354">
        <v>4.6360727207007214E-2</v>
      </c>
      <c r="AN2354">
        <v>4.8000590731029615E-2</v>
      </c>
      <c r="AO2354">
        <v>4.2501272855267225E-2</v>
      </c>
      <c r="AP2354">
        <v>3.9490418517347234E-2</v>
      </c>
      <c r="AQ2354">
        <v>4.3506540996437235E-2</v>
      </c>
      <c r="AR2354">
        <v>4.332075122654331E-2</v>
      </c>
      <c r="AS2354">
        <v>4.1663956133887951E-2</v>
      </c>
      <c r="AT2354">
        <v>4.1764634663481619E-2</v>
      </c>
      <c r="AU2354">
        <v>4.2912732437368421E-2</v>
      </c>
      <c r="AV2354">
        <v>4.3917097719796086E-2</v>
      </c>
      <c r="AW2354">
        <v>4.79537288522566E-2</v>
      </c>
      <c r="AX2354">
        <v>4.811561746256203E-2</v>
      </c>
      <c r="AY2354">
        <v>4.8142225046843727E-2</v>
      </c>
      <c r="AZ2354">
        <v>5.4896056059952986E-2</v>
      </c>
    </row>
    <row r="2355" spans="11:52" ht="14.4">
      <c r="K2355" t="s">
        <v>3263</v>
      </c>
      <c r="L2355" t="s">
        <v>3246</v>
      </c>
      <c r="M2355" t="s">
        <v>1386</v>
      </c>
      <c r="N2355" t="s">
        <v>80</v>
      </c>
      <c r="O2355" t="s">
        <v>6079</v>
      </c>
      <c r="P2355" t="s">
        <v>6079</v>
      </c>
      <c r="Q2355" t="s">
        <v>6079</v>
      </c>
      <c r="R2355" t="s">
        <v>6079</v>
      </c>
      <c r="S2355" t="s">
        <v>6079</v>
      </c>
      <c r="T2355" t="s">
        <v>6079</v>
      </c>
      <c r="U2355" t="s">
        <v>6079</v>
      </c>
      <c r="V2355" t="s">
        <v>6079</v>
      </c>
      <c r="W2355" t="s">
        <v>6079</v>
      </c>
      <c r="X2355" t="s">
        <v>6079</v>
      </c>
      <c r="Y2355" t="s">
        <v>6079</v>
      </c>
      <c r="Z2355" t="s">
        <v>6079</v>
      </c>
      <c r="AA2355" t="s">
        <v>6079</v>
      </c>
      <c r="AG2355">
        <v>3.8834232687707547E-2</v>
      </c>
      <c r="AH2355">
        <v>5.5940007229890301E-2</v>
      </c>
      <c r="AI2355">
        <v>3.8291866713247941E-2</v>
      </c>
      <c r="AJ2355">
        <v>4.0423785552901645E-2</v>
      </c>
      <c r="AK2355">
        <v>3.9417025842789527E-2</v>
      </c>
      <c r="AL2355">
        <v>3.9271893188355958E-2</v>
      </c>
      <c r="AM2355">
        <v>3.9140475001085147E-2</v>
      </c>
      <c r="AN2355">
        <v>4.0918297715651905E-2</v>
      </c>
      <c r="AO2355">
        <v>4.1202064639037327E-2</v>
      </c>
      <c r="AP2355">
        <v>4.4371818360741229E-2</v>
      </c>
      <c r="AQ2355">
        <v>4.1396742469074224E-2</v>
      </c>
      <c r="AR2355">
        <v>3.8480813484877363E-2</v>
      </c>
      <c r="AS2355">
        <v>4.1211857921905459E-2</v>
      </c>
      <c r="AT2355">
        <v>3.6344776999378624E-2</v>
      </c>
      <c r="AU2355">
        <v>2.6886941947677857E-2</v>
      </c>
      <c r="AV2355">
        <v>3.336949493125306E-2</v>
      </c>
      <c r="AW2355">
        <v>3.4199863955534669E-2</v>
      </c>
      <c r="AX2355">
        <v>3.2341105657343848E-2</v>
      </c>
      <c r="AY2355">
        <v>3.2886825618011713E-2</v>
      </c>
      <c r="AZ2355">
        <v>3.3109240711352808E-2</v>
      </c>
    </row>
    <row r="2356" spans="11:52" ht="14.4">
      <c r="K2356" t="s">
        <v>3264</v>
      </c>
      <c r="L2356" t="s">
        <v>3246</v>
      </c>
      <c r="M2356" t="s">
        <v>25</v>
      </c>
      <c r="N2356" t="s">
        <v>80</v>
      </c>
      <c r="AG2356">
        <v>2.7097920316553323E-2</v>
      </c>
      <c r="AH2356">
        <v>2.8770861210007465E-2</v>
      </c>
      <c r="AI2356">
        <v>2.7143666693253667E-2</v>
      </c>
      <c r="AJ2356">
        <v>2.8556482960724733E-2</v>
      </c>
      <c r="AK2356">
        <v>3.0490720964394855E-2</v>
      </c>
      <c r="AL2356">
        <v>3.0656515454494052E-2</v>
      </c>
      <c r="AM2356">
        <v>2.9991138879681078E-2</v>
      </c>
      <c r="AN2356">
        <v>3.0617655070530631E-2</v>
      </c>
      <c r="AO2356">
        <v>3.2300920755605589E-2</v>
      </c>
      <c r="AP2356">
        <v>3.2888270040628324E-2</v>
      </c>
      <c r="AQ2356">
        <v>3.3238623836309933E-2</v>
      </c>
      <c r="AR2356">
        <v>3.4882531734757576E-2</v>
      </c>
      <c r="AS2356">
        <v>3.3131192874700552E-2</v>
      </c>
      <c r="AT2356">
        <v>3.2625230417368284E-2</v>
      </c>
      <c r="AU2356">
        <v>3.3456715427305994E-2</v>
      </c>
      <c r="AV2356">
        <v>3.2888259346972815E-2</v>
      </c>
      <c r="AW2356">
        <v>3.3915484077740393E-2</v>
      </c>
      <c r="AX2356">
        <v>3.0733731735237062E-2</v>
      </c>
      <c r="AY2356">
        <v>3.049404858832078E-2</v>
      </c>
      <c r="AZ2356">
        <v>3.2102477396357625E-2</v>
      </c>
    </row>
    <row r="2357" spans="11:52" ht="14.4">
      <c r="K2357" t="s">
        <v>5699</v>
      </c>
      <c r="L2357" t="s">
        <v>3246</v>
      </c>
      <c r="M2357" t="s">
        <v>5610</v>
      </c>
      <c r="N2357" t="s">
        <v>80</v>
      </c>
      <c r="AO2357">
        <v>2.0661756015300299E-2</v>
      </c>
      <c r="AP2357" t="s">
        <v>6079</v>
      </c>
      <c r="AQ2357" t="s">
        <v>6079</v>
      </c>
      <c r="AR2357" t="s">
        <v>6079</v>
      </c>
      <c r="AS2357" t="s">
        <v>6079</v>
      </c>
      <c r="AT2357">
        <v>1.5975272680949507E-2</v>
      </c>
      <c r="AU2357">
        <v>1.4538125974631229E-2</v>
      </c>
      <c r="AV2357">
        <v>1.2861990168630332E-2</v>
      </c>
      <c r="AW2357">
        <v>1.2444297385080584E-2</v>
      </c>
      <c r="AX2357">
        <v>1.1803805780755128E-2</v>
      </c>
      <c r="AY2357">
        <v>1.1423280673149376E-2</v>
      </c>
      <c r="AZ2357">
        <v>1.0130196275229399E-2</v>
      </c>
    </row>
    <row r="2358" spans="11:52" ht="14.4">
      <c r="K2358" t="s">
        <v>3265</v>
      </c>
      <c r="L2358" t="s">
        <v>3246</v>
      </c>
      <c r="M2358" t="s">
        <v>98</v>
      </c>
      <c r="N2358" t="s">
        <v>80</v>
      </c>
      <c r="AG2358">
        <v>2.3347071491769421E-2</v>
      </c>
      <c r="AH2358">
        <v>2.2174510356811505E-2</v>
      </c>
      <c r="AI2358">
        <v>2.2361448373315856E-2</v>
      </c>
      <c r="AJ2358">
        <v>2.1661431919230905E-2</v>
      </c>
      <c r="AK2358">
        <v>2.2080283715345626E-2</v>
      </c>
      <c r="AL2358">
        <v>2.2683314999573351E-2</v>
      </c>
      <c r="AM2358">
        <v>1.3202939338665644E-2</v>
      </c>
      <c r="AN2358">
        <v>1.4122820547738764E-2</v>
      </c>
      <c r="AO2358">
        <v>1.3386618500129368E-2</v>
      </c>
      <c r="AP2358">
        <v>1.3492174877454336E-2</v>
      </c>
      <c r="AQ2358">
        <v>1.3277602170685411E-2</v>
      </c>
      <c r="AR2358">
        <v>1.2444589693631606E-2</v>
      </c>
      <c r="AS2358">
        <v>1.6913703914747419E-2</v>
      </c>
      <c r="AT2358">
        <v>2.2087875096828614E-2</v>
      </c>
      <c r="AU2358">
        <v>1.8471321512926013E-2</v>
      </c>
      <c r="AV2358">
        <v>2.0519290709904263E-2</v>
      </c>
      <c r="AW2358">
        <v>2.0640527586011748E-2</v>
      </c>
      <c r="AX2358">
        <v>2.0796942226151163E-2</v>
      </c>
      <c r="AY2358">
        <v>2.1702904850685392E-2</v>
      </c>
      <c r="AZ2358">
        <v>2.1872987589049014E-2</v>
      </c>
    </row>
    <row r="2359" spans="11:52" ht="14.4">
      <c r="K2359" t="s">
        <v>3266</v>
      </c>
      <c r="L2359" t="s">
        <v>3246</v>
      </c>
      <c r="M2359" t="s">
        <v>94</v>
      </c>
      <c r="N2359" t="s">
        <v>80</v>
      </c>
      <c r="AG2359">
        <v>1.2870449490286972E-2</v>
      </c>
      <c r="AH2359">
        <v>1.4096230786664755E-2</v>
      </c>
      <c r="AI2359">
        <v>1.5372992635751408E-2</v>
      </c>
      <c r="AJ2359">
        <v>1.3948446837776131E-2</v>
      </c>
      <c r="AK2359">
        <v>1.5640342321359812E-2</v>
      </c>
      <c r="AL2359">
        <v>1.4346549183688341E-2</v>
      </c>
      <c r="AM2359">
        <v>1.5655941540899835E-2</v>
      </c>
      <c r="AN2359">
        <v>1.673844794048009E-2</v>
      </c>
      <c r="AO2359">
        <v>1.6745486095995549E-2</v>
      </c>
      <c r="AP2359">
        <v>1.7203044132006965E-2</v>
      </c>
      <c r="AQ2359">
        <v>1.7112686361904751E-2</v>
      </c>
      <c r="AR2359">
        <v>2.0798882265287266E-2</v>
      </c>
      <c r="AS2359">
        <v>1.9147254137823023E-2</v>
      </c>
      <c r="AT2359">
        <v>1.8848200676553767E-2</v>
      </c>
      <c r="AU2359">
        <v>1.4724662449496426E-2</v>
      </c>
      <c r="AV2359">
        <v>1.7208355566198309E-2</v>
      </c>
      <c r="AW2359">
        <v>1.7220362393945064E-2</v>
      </c>
      <c r="AX2359">
        <v>1.7201019466191986E-2</v>
      </c>
      <c r="AY2359">
        <v>1.7396712610608021E-2</v>
      </c>
      <c r="AZ2359">
        <v>1.6804255112056753E-2</v>
      </c>
    </row>
    <row r="2360" spans="11:52" ht="14.4">
      <c r="K2360" t="s">
        <v>3267</v>
      </c>
      <c r="L2360" t="s">
        <v>3246</v>
      </c>
      <c r="M2360" t="s">
        <v>99</v>
      </c>
      <c r="N2360" t="s">
        <v>80</v>
      </c>
      <c r="AG2360">
        <v>1.7824455601285708E-2</v>
      </c>
      <c r="AH2360">
        <v>1.8103750946611773E-2</v>
      </c>
      <c r="AI2360">
        <v>1.6617534125074367E-2</v>
      </c>
      <c r="AJ2360">
        <v>1.6488393270908355E-2</v>
      </c>
      <c r="AK2360">
        <v>1.3661214207934534E-2</v>
      </c>
      <c r="AL2360">
        <v>1.7464835314645523E-2</v>
      </c>
      <c r="AM2360">
        <v>1.3606730859413343E-2</v>
      </c>
      <c r="AN2360">
        <v>1.2315009244431756E-2</v>
      </c>
      <c r="AO2360">
        <v>1.8548418439012691E-2</v>
      </c>
      <c r="AP2360">
        <v>1.5745509956848373E-2</v>
      </c>
      <c r="AQ2360">
        <v>1.3643132990006437E-2</v>
      </c>
      <c r="AR2360">
        <v>1.6392189703307813E-2</v>
      </c>
      <c r="AS2360">
        <v>1.5930348834274497E-2</v>
      </c>
      <c r="AT2360">
        <v>2.0550565702001731E-2</v>
      </c>
      <c r="AU2360">
        <v>1.8664430008366723E-2</v>
      </c>
      <c r="AV2360">
        <v>1.8276460492309778E-2</v>
      </c>
      <c r="AW2360">
        <v>1.889924263548597E-2</v>
      </c>
      <c r="AX2360">
        <v>1.7945715409694463E-2</v>
      </c>
      <c r="AY2360">
        <v>1.8832343191410215E-2</v>
      </c>
      <c r="AZ2360">
        <v>1.6271692591983591E-2</v>
      </c>
    </row>
    <row r="2361" spans="11:52" ht="14.4">
      <c r="K2361" t="s">
        <v>3268</v>
      </c>
      <c r="L2361" t="s">
        <v>3246</v>
      </c>
      <c r="M2361" t="s">
        <v>26</v>
      </c>
      <c r="N2361" t="s">
        <v>80</v>
      </c>
      <c r="O2361" t="s">
        <v>6079</v>
      </c>
      <c r="P2361" t="s">
        <v>6079</v>
      </c>
      <c r="Q2361" t="s">
        <v>6079</v>
      </c>
      <c r="R2361" t="s">
        <v>6079</v>
      </c>
      <c r="S2361" t="s">
        <v>6079</v>
      </c>
      <c r="AG2361">
        <v>7.4241880640538813E-2</v>
      </c>
      <c r="AH2361">
        <v>7.1490068965048753E-2</v>
      </c>
      <c r="AI2361">
        <v>5.5011518394935448E-2</v>
      </c>
      <c r="AJ2361">
        <v>4.3596699003214473E-2</v>
      </c>
      <c r="AK2361">
        <v>4.7824612486456579E-2</v>
      </c>
      <c r="AL2361">
        <v>4.5366050345605806E-2</v>
      </c>
      <c r="AM2361">
        <v>3.6733375273711934E-2</v>
      </c>
      <c r="AN2361">
        <v>3.2863766347984213E-2</v>
      </c>
      <c r="AO2361">
        <v>3.1678905810403897E-2</v>
      </c>
      <c r="AP2361">
        <v>3.1737368798768276E-2</v>
      </c>
      <c r="AQ2361">
        <v>2.3638516527428689E-2</v>
      </c>
      <c r="AR2361">
        <v>2.3222483447405608E-2</v>
      </c>
      <c r="AS2361">
        <v>2.474678290184737E-2</v>
      </c>
      <c r="AT2361">
        <v>2.603190829274105E-2</v>
      </c>
      <c r="AU2361">
        <v>2.9013955064866117E-2</v>
      </c>
      <c r="AV2361">
        <v>2.8229797697947909E-2</v>
      </c>
      <c r="AW2361">
        <v>2.8558531793924959E-2</v>
      </c>
      <c r="AX2361">
        <v>3.4635230382233449E-2</v>
      </c>
      <c r="AY2361">
        <v>2.2191019593109242E-2</v>
      </c>
      <c r="AZ2361">
        <v>2.5043248103058576E-2</v>
      </c>
    </row>
    <row r="2362" spans="11:52" ht="14.4">
      <c r="K2362" t="s">
        <v>3269</v>
      </c>
      <c r="L2362" t="s">
        <v>3246</v>
      </c>
      <c r="M2362" t="s">
        <v>27</v>
      </c>
      <c r="N2362" t="s">
        <v>80</v>
      </c>
      <c r="AG2362">
        <v>2.1583447152852632E-2</v>
      </c>
      <c r="AH2362">
        <v>2.2663238769503113E-2</v>
      </c>
      <c r="AI2362">
        <v>2.404230985084458E-2</v>
      </c>
      <c r="AJ2362">
        <v>2.4967965961596505E-2</v>
      </c>
      <c r="AK2362">
        <v>2.3724613644602471E-2</v>
      </c>
      <c r="AL2362">
        <v>2.3553844271733869E-2</v>
      </c>
      <c r="AM2362">
        <v>2.3391406773501759E-2</v>
      </c>
      <c r="AN2362">
        <v>2.5528210143808773E-2</v>
      </c>
      <c r="AO2362">
        <v>2.556564465449359E-2</v>
      </c>
      <c r="AP2362">
        <v>2.6847501647597478E-2</v>
      </c>
      <c r="AQ2362">
        <v>2.614410203450045E-2</v>
      </c>
      <c r="AR2362">
        <v>2.8033275694567268E-2</v>
      </c>
      <c r="AS2362">
        <v>2.790751086312333E-2</v>
      </c>
      <c r="AT2362">
        <v>2.8782590964835778E-2</v>
      </c>
      <c r="AU2362">
        <v>2.8216622692112555E-2</v>
      </c>
      <c r="AV2362">
        <v>3.1683649172085583E-2</v>
      </c>
      <c r="AW2362">
        <v>3.0920475629637682E-2</v>
      </c>
      <c r="AX2362">
        <v>3.1933526760059908E-2</v>
      </c>
      <c r="AY2362">
        <v>3.4041780601507914E-2</v>
      </c>
      <c r="AZ2362">
        <v>3.6984724004271656E-2</v>
      </c>
    </row>
    <row r="2363" spans="11:52" ht="14.4">
      <c r="K2363" t="s">
        <v>3270</v>
      </c>
      <c r="L2363" t="s">
        <v>3246</v>
      </c>
      <c r="M2363" t="s">
        <v>28</v>
      </c>
      <c r="N2363" t="s">
        <v>80</v>
      </c>
      <c r="AG2363">
        <v>3.3890181807284661E-2</v>
      </c>
      <c r="AH2363">
        <v>3.3753588528247072E-2</v>
      </c>
      <c r="AI2363">
        <v>3.0579151373972116E-2</v>
      </c>
      <c r="AJ2363">
        <v>3.0178064356831513E-2</v>
      </c>
      <c r="AK2363">
        <v>3.2691801240889939E-2</v>
      </c>
      <c r="AL2363">
        <v>3.1815401951916594E-2</v>
      </c>
      <c r="AM2363">
        <v>3.3148558371079988E-2</v>
      </c>
      <c r="AN2363">
        <v>3.0299522226497795E-2</v>
      </c>
      <c r="AO2363">
        <v>2.6108608396818504E-2</v>
      </c>
      <c r="AP2363" t="s">
        <v>6079</v>
      </c>
      <c r="AQ2363" t="s">
        <v>6079</v>
      </c>
      <c r="AR2363" t="s">
        <v>6079</v>
      </c>
      <c r="AS2363" t="s">
        <v>6079</v>
      </c>
      <c r="AT2363">
        <v>2.6920769426498736E-2</v>
      </c>
      <c r="AU2363">
        <v>2.7914937862834943E-2</v>
      </c>
      <c r="AV2363">
        <v>2.9998624465589235E-2</v>
      </c>
      <c r="AW2363">
        <v>3.0615179109073989E-2</v>
      </c>
      <c r="AX2363">
        <v>3.0982547180427179E-2</v>
      </c>
      <c r="AY2363">
        <v>2.9661325808673412E-2</v>
      </c>
      <c r="AZ2363">
        <v>3.1395214834437878E-2</v>
      </c>
    </row>
    <row r="2364" spans="11:52" ht="14.4">
      <c r="K2364" t="s">
        <v>3271</v>
      </c>
      <c r="L2364" t="s">
        <v>3246</v>
      </c>
      <c r="M2364" t="s">
        <v>29</v>
      </c>
      <c r="N2364" t="s">
        <v>80</v>
      </c>
      <c r="AG2364">
        <v>4.9304142490304091E-2</v>
      </c>
      <c r="AH2364">
        <v>4.8980394954787919E-2</v>
      </c>
      <c r="AI2364">
        <v>4.8844440013773832E-2</v>
      </c>
      <c r="AJ2364">
        <v>4.7154640365735169E-2</v>
      </c>
      <c r="AK2364">
        <v>4.9312198162396161E-2</v>
      </c>
      <c r="AL2364">
        <v>5.3828255392378802E-2</v>
      </c>
      <c r="AM2364">
        <v>5.200480328435763E-2</v>
      </c>
      <c r="AN2364">
        <v>4.825377848165377E-2</v>
      </c>
      <c r="AO2364">
        <v>4.568815936425169E-2</v>
      </c>
      <c r="AP2364">
        <v>4.3352131584366689E-2</v>
      </c>
      <c r="AQ2364">
        <v>4.5630133673478061E-2</v>
      </c>
      <c r="AR2364">
        <v>4.2012949511336231E-2</v>
      </c>
      <c r="AS2364">
        <v>4.0222294297330846E-2</v>
      </c>
      <c r="AT2364">
        <v>4.6032277752794039E-2</v>
      </c>
      <c r="AU2364">
        <v>4.3735745370570463E-2</v>
      </c>
      <c r="AV2364">
        <v>4.5956392771616311E-2</v>
      </c>
      <c r="AW2364">
        <v>4.8495985089958837E-2</v>
      </c>
      <c r="AX2364">
        <v>5.1794467746865858E-2</v>
      </c>
      <c r="AY2364">
        <v>5.118582928285622E-2</v>
      </c>
      <c r="AZ2364">
        <v>4.7042252317821651E-2</v>
      </c>
    </row>
    <row r="2365" spans="11:52" ht="14.4">
      <c r="K2365" t="s">
        <v>3272</v>
      </c>
      <c r="L2365" t="s">
        <v>3246</v>
      </c>
      <c r="M2365" t="s">
        <v>30</v>
      </c>
      <c r="N2365" t="s">
        <v>80</v>
      </c>
      <c r="AG2365">
        <v>1.391524597239692E-2</v>
      </c>
      <c r="AH2365">
        <v>1.3782252941887474E-2</v>
      </c>
      <c r="AI2365">
        <v>1.394295655815234E-2</v>
      </c>
      <c r="AJ2365">
        <v>1.3955730683233946E-2</v>
      </c>
      <c r="AK2365">
        <v>1.3166195404390024E-2</v>
      </c>
      <c r="AL2365">
        <v>1.5106400314552735E-2</v>
      </c>
      <c r="AM2365">
        <v>1.4569189482769055E-2</v>
      </c>
      <c r="AN2365">
        <v>1.4800667135577388E-2</v>
      </c>
      <c r="AO2365">
        <v>1.4023079842143019E-2</v>
      </c>
      <c r="AP2365">
        <v>1.4550658068047201E-2</v>
      </c>
      <c r="AQ2365">
        <v>1.4356072572953515E-2</v>
      </c>
      <c r="AR2365">
        <v>1.5543568154115133E-2</v>
      </c>
      <c r="AS2365">
        <v>1.4926907341461772E-2</v>
      </c>
      <c r="AT2365">
        <v>1.4600127759552042E-2</v>
      </c>
      <c r="AU2365">
        <v>1.5330686449464302E-2</v>
      </c>
      <c r="AV2365">
        <v>1.5639819176237555E-2</v>
      </c>
      <c r="AW2365">
        <v>1.5850836295618936E-2</v>
      </c>
      <c r="AX2365">
        <v>1.5043182004193816E-2</v>
      </c>
      <c r="AY2365">
        <v>1.536893095525047E-2</v>
      </c>
      <c r="AZ2365">
        <v>1.5971715225014872E-2</v>
      </c>
    </row>
    <row r="2366" spans="11:52" ht="14.4">
      <c r="K2366" t="s">
        <v>3273</v>
      </c>
      <c r="L2366" t="s">
        <v>3246</v>
      </c>
      <c r="M2366" t="s">
        <v>100</v>
      </c>
      <c r="N2366" t="s">
        <v>80</v>
      </c>
      <c r="AG2366">
        <v>2.663390272412345E-2</v>
      </c>
      <c r="AH2366">
        <v>2.583719400508783E-2</v>
      </c>
      <c r="AI2366">
        <v>2.5970934749126848E-2</v>
      </c>
      <c r="AJ2366">
        <v>3.2151263332834384E-2</v>
      </c>
      <c r="AK2366">
        <v>2.5946410546229402E-2</v>
      </c>
      <c r="AL2366">
        <v>2.5161088049120497E-2</v>
      </c>
      <c r="AM2366">
        <v>2.4450991953454453E-2</v>
      </c>
      <c r="AN2366">
        <v>2.1459926250990056E-2</v>
      </c>
      <c r="AO2366">
        <v>1.7855680339682673E-2</v>
      </c>
      <c r="AP2366">
        <v>1.7280649694440913E-2</v>
      </c>
      <c r="AQ2366">
        <v>1.5416452894024275E-2</v>
      </c>
      <c r="AR2366">
        <v>2.0378063987747969E-2</v>
      </c>
      <c r="AS2366">
        <v>1.5173928240376423E-2</v>
      </c>
      <c r="AT2366">
        <v>1.5176706051635545E-2</v>
      </c>
      <c r="AU2366">
        <v>1.5713127950176663E-2</v>
      </c>
      <c r="AV2366">
        <v>1.6956472597225464E-2</v>
      </c>
      <c r="AW2366">
        <v>1.6048384778459688E-2</v>
      </c>
      <c r="AX2366">
        <v>1.5185583426444398E-2</v>
      </c>
      <c r="AY2366">
        <v>1.5686320076702769E-2</v>
      </c>
      <c r="AZ2366">
        <v>1.5102410842872321E-2</v>
      </c>
    </row>
    <row r="2367" spans="11:52" ht="14.4">
      <c r="K2367" t="s">
        <v>3274</v>
      </c>
      <c r="L2367" t="s">
        <v>3246</v>
      </c>
      <c r="M2367" t="s">
        <v>31</v>
      </c>
      <c r="N2367" t="s">
        <v>80</v>
      </c>
      <c r="AG2367">
        <v>1.6664783976197656E-2</v>
      </c>
      <c r="AH2367">
        <v>1.770319415724244E-2</v>
      </c>
      <c r="AI2367">
        <v>1.8264045899573342E-2</v>
      </c>
      <c r="AJ2367">
        <v>1.7237268685999948E-2</v>
      </c>
      <c r="AK2367">
        <v>1.6045048273581979E-2</v>
      </c>
      <c r="AL2367">
        <v>1.5603407716540452E-2</v>
      </c>
      <c r="AM2367">
        <v>1.5083917526627426E-2</v>
      </c>
      <c r="AN2367">
        <v>1.7477342710258616E-2</v>
      </c>
      <c r="AO2367">
        <v>1.6286319215163717E-2</v>
      </c>
      <c r="AP2367">
        <v>1.5228614582470818E-2</v>
      </c>
      <c r="AQ2367">
        <v>1.5626337569514561E-2</v>
      </c>
      <c r="AR2367">
        <v>1.683639116524099E-2</v>
      </c>
      <c r="AS2367">
        <v>2.0984067858337688E-2</v>
      </c>
      <c r="AT2367">
        <v>2.045213999510466E-2</v>
      </c>
      <c r="AU2367">
        <v>1.8989554337302473E-2</v>
      </c>
      <c r="AV2367">
        <v>1.824867054767719E-2</v>
      </c>
      <c r="AW2367">
        <v>1.7728653330297876E-2</v>
      </c>
      <c r="AX2367">
        <v>2.0635805901387128E-2</v>
      </c>
      <c r="AY2367">
        <v>2.2723188131806925E-2</v>
      </c>
      <c r="AZ2367">
        <v>2.2744927755599244E-2</v>
      </c>
    </row>
    <row r="2368" spans="11:52" ht="14.4">
      <c r="K2368" t="s">
        <v>3275</v>
      </c>
      <c r="L2368" t="s">
        <v>3246</v>
      </c>
      <c r="M2368" t="s">
        <v>32</v>
      </c>
      <c r="N2368" t="s">
        <v>80</v>
      </c>
      <c r="O2368" t="s">
        <v>6079</v>
      </c>
      <c r="P2368" t="s">
        <v>6079</v>
      </c>
      <c r="Q2368" t="s">
        <v>6079</v>
      </c>
      <c r="R2368" t="s">
        <v>6079</v>
      </c>
      <c r="S2368" t="s">
        <v>6079</v>
      </c>
      <c r="AG2368">
        <v>3.7222294304637325E-2</v>
      </c>
      <c r="AH2368">
        <v>4.1927008592667896E-2</v>
      </c>
      <c r="AI2368">
        <v>4.4695570057828066E-2</v>
      </c>
      <c r="AJ2368">
        <v>4.7010093281446827E-2</v>
      </c>
      <c r="AK2368">
        <v>4.3911569954735517E-2</v>
      </c>
      <c r="AL2368">
        <v>4.5504776233431909E-2</v>
      </c>
      <c r="AM2368">
        <v>4.664146065764304E-2</v>
      </c>
      <c r="AN2368">
        <v>5.0057836215480038E-2</v>
      </c>
      <c r="AO2368">
        <v>4.6238372063665809E-2</v>
      </c>
      <c r="AP2368">
        <v>5.1508739314912302E-2</v>
      </c>
      <c r="AQ2368">
        <v>5.0555298626358526E-2</v>
      </c>
      <c r="AR2368">
        <v>5.059731739801844E-2</v>
      </c>
      <c r="AS2368">
        <v>4.3531616328419669E-2</v>
      </c>
      <c r="AT2368">
        <v>4.8738035776443971E-2</v>
      </c>
      <c r="AU2368">
        <v>4.4700162659526269E-2</v>
      </c>
      <c r="AV2368">
        <v>4.6681716800228368E-2</v>
      </c>
      <c r="AW2368">
        <v>4.782537003245585E-2</v>
      </c>
      <c r="AX2368">
        <v>4.7832667942977074E-2</v>
      </c>
      <c r="AY2368">
        <v>4.4317084784008018E-2</v>
      </c>
      <c r="AZ2368">
        <v>4.9815960889007874E-2</v>
      </c>
    </row>
    <row r="2369" spans="11:52" ht="14.4">
      <c r="K2369" t="s">
        <v>3276</v>
      </c>
      <c r="L2369" t="s">
        <v>3246</v>
      </c>
      <c r="M2369" t="s">
        <v>93</v>
      </c>
      <c r="N2369" t="s">
        <v>80</v>
      </c>
      <c r="AG2369">
        <v>2.628154663244376E-2</v>
      </c>
      <c r="AH2369">
        <v>2.9267039636251681E-2</v>
      </c>
      <c r="AI2369">
        <v>3.0395545675859139E-2</v>
      </c>
      <c r="AJ2369">
        <v>2.7906824579202159E-2</v>
      </c>
      <c r="AK2369">
        <v>2.5780493772113767E-2</v>
      </c>
      <c r="AL2369">
        <v>2.6423794447885743E-2</v>
      </c>
      <c r="AM2369">
        <v>2.4733434047980101E-2</v>
      </c>
      <c r="AN2369">
        <v>2.5961899116702943E-2</v>
      </c>
      <c r="AO2369">
        <v>2.470804380773815E-2</v>
      </c>
      <c r="AP2369">
        <v>2.6712406657552399E-2</v>
      </c>
      <c r="AQ2369">
        <v>2.2761195694699761E-2</v>
      </c>
      <c r="AR2369">
        <v>2.710804282908701E-2</v>
      </c>
      <c r="AS2369">
        <v>2.9823569855231259E-2</v>
      </c>
      <c r="AT2369">
        <v>3.1698270072687801E-2</v>
      </c>
      <c r="AU2369">
        <v>3.1161668478328453E-2</v>
      </c>
      <c r="AV2369">
        <v>3.1516274483677886E-2</v>
      </c>
      <c r="AW2369">
        <v>2.9118216384312254E-2</v>
      </c>
      <c r="AX2369">
        <v>4.5203201131312758E-2</v>
      </c>
      <c r="AY2369">
        <v>4.5205303154192321E-2</v>
      </c>
      <c r="AZ2369">
        <v>4.2895084033212419E-2</v>
      </c>
    </row>
    <row r="2370" spans="11:52" ht="14.4">
      <c r="K2370" t="s">
        <v>3277</v>
      </c>
      <c r="L2370" t="s">
        <v>3278</v>
      </c>
      <c r="M2370" t="s">
        <v>13</v>
      </c>
      <c r="N2370" t="s">
        <v>80</v>
      </c>
      <c r="AG2370">
        <v>1.8144875594802764E-2</v>
      </c>
      <c r="AH2370">
        <v>1.824993402568572E-2</v>
      </c>
      <c r="AI2370">
        <v>1.9049002825732898E-2</v>
      </c>
      <c r="AJ2370">
        <v>1.9057711015556918E-2</v>
      </c>
      <c r="AK2370">
        <v>1.781849034840886E-2</v>
      </c>
      <c r="AL2370">
        <v>1.8012416413744965E-2</v>
      </c>
      <c r="AM2370">
        <v>1.8136677262437128E-2</v>
      </c>
      <c r="AN2370">
        <v>1.7439952906318803E-2</v>
      </c>
      <c r="AO2370">
        <v>1.6638604281920398E-2</v>
      </c>
      <c r="AP2370">
        <v>1.8107064714260147E-2</v>
      </c>
      <c r="AQ2370">
        <v>1.850489900761787E-2</v>
      </c>
      <c r="AR2370">
        <v>1.7490146877019819E-2</v>
      </c>
      <c r="AS2370">
        <v>1.6649587585346595E-2</v>
      </c>
      <c r="AT2370">
        <v>1.7499100945567489E-2</v>
      </c>
      <c r="AU2370">
        <v>1.6732324378864103E-2</v>
      </c>
      <c r="AV2370">
        <v>1.6624802195029875E-2</v>
      </c>
      <c r="AW2370">
        <v>1.5980212831472537E-2</v>
      </c>
      <c r="AX2370">
        <v>1.6276346934838551E-2</v>
      </c>
      <c r="AY2370">
        <v>1.6485280693008874E-2</v>
      </c>
      <c r="AZ2370">
        <v>1.6437756824299824E-2</v>
      </c>
    </row>
    <row r="2371" spans="11:52" ht="14.4">
      <c r="K2371" t="s">
        <v>3279</v>
      </c>
      <c r="L2371" t="s">
        <v>3278</v>
      </c>
      <c r="M2371" t="s">
        <v>14</v>
      </c>
      <c r="N2371" t="s">
        <v>80</v>
      </c>
      <c r="AG2371">
        <v>3.7070226165785869E-2</v>
      </c>
      <c r="AH2371">
        <v>3.8311870845773449E-2</v>
      </c>
      <c r="AI2371">
        <v>3.9339231654026335E-2</v>
      </c>
      <c r="AJ2371">
        <v>3.9644639430199032E-2</v>
      </c>
      <c r="AK2371">
        <v>3.841780036940013E-2</v>
      </c>
      <c r="AL2371">
        <v>4.0407474448843933E-2</v>
      </c>
      <c r="AM2371">
        <v>4.2596519924786705E-2</v>
      </c>
      <c r="AN2371">
        <v>4.2223199454839398E-2</v>
      </c>
      <c r="AO2371">
        <v>4.2803772885371301E-2</v>
      </c>
      <c r="AP2371">
        <v>4.1367865638020605E-2</v>
      </c>
      <c r="AQ2371">
        <v>4.2609546437300555E-2</v>
      </c>
      <c r="AR2371">
        <v>4.4014151035400496E-2</v>
      </c>
      <c r="AS2371">
        <v>4.2301339968925752E-2</v>
      </c>
      <c r="AT2371">
        <v>4.2438314483681565E-2</v>
      </c>
      <c r="AU2371">
        <v>4.2976683109085541E-2</v>
      </c>
      <c r="AV2371">
        <v>4.3505881351310921E-2</v>
      </c>
      <c r="AW2371">
        <v>4.8635215579841982E-2</v>
      </c>
      <c r="AX2371">
        <v>4.9570093952920669E-2</v>
      </c>
      <c r="AY2371">
        <v>4.8016247673915498E-2</v>
      </c>
      <c r="AZ2371">
        <v>4.8258025105898147E-2</v>
      </c>
    </row>
    <row r="2372" spans="11:52" ht="14.4">
      <c r="K2372" t="s">
        <v>3280</v>
      </c>
      <c r="L2372" t="s">
        <v>3278</v>
      </c>
      <c r="M2372" t="s">
        <v>92</v>
      </c>
      <c r="N2372" t="s">
        <v>80</v>
      </c>
      <c r="AG2372">
        <v>6.6598300007483249E-2</v>
      </c>
      <c r="AH2372">
        <v>6.15365416889391E-2</v>
      </c>
      <c r="AI2372">
        <v>6.2561439930952714E-2</v>
      </c>
      <c r="AJ2372">
        <v>6.0292766116197341E-2</v>
      </c>
      <c r="AK2372">
        <v>6.2137879095482601E-2</v>
      </c>
      <c r="AL2372">
        <v>6.0893848781027313E-2</v>
      </c>
      <c r="AM2372">
        <v>6.1554637575158222E-2</v>
      </c>
      <c r="AN2372">
        <v>6.1100164876591707E-2</v>
      </c>
      <c r="AO2372">
        <v>6.3437575474044897E-2</v>
      </c>
      <c r="AP2372">
        <v>6.2060518743101929E-2</v>
      </c>
      <c r="AQ2372">
        <v>6.0738552605362199E-2</v>
      </c>
      <c r="AR2372">
        <v>5.9685794218140346E-2</v>
      </c>
      <c r="AS2372">
        <v>6.1866437876636718E-2</v>
      </c>
      <c r="AT2372">
        <v>6.3808565970531819E-2</v>
      </c>
      <c r="AU2372">
        <v>6.6947933500533519E-2</v>
      </c>
      <c r="AV2372">
        <v>6.7695519479349056E-2</v>
      </c>
      <c r="AW2372">
        <v>6.6896753191658456E-2</v>
      </c>
      <c r="AX2372">
        <v>6.8238971830886591E-2</v>
      </c>
      <c r="AY2372">
        <v>7.0340016063325975E-2</v>
      </c>
      <c r="AZ2372">
        <v>7.0639077938494513E-2</v>
      </c>
    </row>
    <row r="2373" spans="11:52" ht="14.4">
      <c r="K2373" t="s">
        <v>3281</v>
      </c>
      <c r="L2373" t="s">
        <v>3278</v>
      </c>
      <c r="M2373" t="s">
        <v>15</v>
      </c>
      <c r="N2373" t="s">
        <v>80</v>
      </c>
      <c r="AE2373" t="s">
        <v>6079</v>
      </c>
      <c r="AF2373" t="s">
        <v>6079</v>
      </c>
      <c r="AG2373">
        <v>1.532462357388749E-2</v>
      </c>
      <c r="AH2373">
        <v>1.4694432257190087E-2</v>
      </c>
      <c r="AI2373">
        <v>1.3704322443032064E-2</v>
      </c>
      <c r="AJ2373">
        <v>1.3279392717287628E-2</v>
      </c>
      <c r="AK2373">
        <v>1.2765318927750138E-2</v>
      </c>
      <c r="AL2373">
        <v>1.2908335017946604E-2</v>
      </c>
      <c r="AM2373">
        <v>1.3932725695810236E-2</v>
      </c>
      <c r="AN2373">
        <v>1.2392143450979469E-2</v>
      </c>
      <c r="AO2373">
        <v>1.2372814597828552E-2</v>
      </c>
      <c r="AP2373">
        <v>1.271865291832496E-2</v>
      </c>
      <c r="AQ2373">
        <v>1.2235581992111132E-2</v>
      </c>
      <c r="AR2373">
        <v>1.1835525515778716E-2</v>
      </c>
      <c r="AS2373">
        <v>1.1009586231526747E-2</v>
      </c>
      <c r="AT2373">
        <v>1.0295478877097858E-2</v>
      </c>
      <c r="AU2373">
        <v>1.0714351979140144E-2</v>
      </c>
      <c r="AV2373">
        <v>1.1929229561686676E-2</v>
      </c>
      <c r="AW2373">
        <v>1.1712564932214132E-2</v>
      </c>
      <c r="AX2373">
        <v>1.1036663731203248E-2</v>
      </c>
      <c r="AY2373">
        <v>1.0904954897532073E-2</v>
      </c>
      <c r="AZ2373">
        <v>1.0847731964609182E-2</v>
      </c>
    </row>
    <row r="2374" spans="11:52" ht="14.4">
      <c r="K2374" t="s">
        <v>3282</v>
      </c>
      <c r="L2374" t="s">
        <v>3278</v>
      </c>
      <c r="M2374" t="s">
        <v>91</v>
      </c>
      <c r="N2374" t="s">
        <v>80</v>
      </c>
      <c r="AG2374">
        <v>3.7976221030652714E-2</v>
      </c>
      <c r="AH2374">
        <v>3.8505824041498667E-2</v>
      </c>
      <c r="AI2374">
        <v>3.7141424494103542E-2</v>
      </c>
      <c r="AJ2374">
        <v>3.8119657198920402E-2</v>
      </c>
      <c r="AK2374">
        <v>3.6615891650899901E-2</v>
      </c>
      <c r="AL2374">
        <v>3.910983607216495E-2</v>
      </c>
      <c r="AM2374">
        <v>3.9703787124957014E-2</v>
      </c>
      <c r="AN2374">
        <v>4.079136530859015E-2</v>
      </c>
      <c r="AO2374">
        <v>4.0798698680937363E-2</v>
      </c>
      <c r="AP2374">
        <v>4.2064056937308976E-2</v>
      </c>
      <c r="AQ2374">
        <v>4.2768589539002949E-2</v>
      </c>
      <c r="AR2374">
        <v>4.1632765314002715E-2</v>
      </c>
      <c r="AS2374">
        <v>3.9388911373866763E-2</v>
      </c>
      <c r="AT2374">
        <v>3.8926664495660415E-2</v>
      </c>
      <c r="AU2374">
        <v>3.8107453902075351E-2</v>
      </c>
      <c r="AV2374">
        <v>3.9078198837757878E-2</v>
      </c>
      <c r="AW2374">
        <v>4.281358940557134E-2</v>
      </c>
      <c r="AX2374">
        <v>4.3787178437793617E-2</v>
      </c>
      <c r="AY2374">
        <v>4.371385489090733E-2</v>
      </c>
      <c r="AZ2374">
        <v>4.3809314624665981E-2</v>
      </c>
    </row>
    <row r="2375" spans="11:52" ht="14.4">
      <c r="K2375" t="s">
        <v>3283</v>
      </c>
      <c r="L2375" t="s">
        <v>3278</v>
      </c>
      <c r="M2375" t="s">
        <v>16</v>
      </c>
      <c r="N2375" t="s">
        <v>80</v>
      </c>
      <c r="AG2375">
        <v>6.6726925326385141E-3</v>
      </c>
      <c r="AH2375">
        <v>6.6062865143650482E-3</v>
      </c>
      <c r="AI2375">
        <v>6.6825727430198205E-3</v>
      </c>
      <c r="AJ2375">
        <v>6.666193470839161E-3</v>
      </c>
      <c r="AK2375">
        <v>6.3257679545593911E-3</v>
      </c>
      <c r="AL2375">
        <v>6.2177796606434094E-3</v>
      </c>
      <c r="AM2375">
        <v>6.9324328009246344E-3</v>
      </c>
      <c r="AN2375">
        <v>6.5554618062366593E-3</v>
      </c>
      <c r="AO2375">
        <v>6.5020110433741422E-3</v>
      </c>
      <c r="AP2375">
        <v>6.7101548371276522E-3</v>
      </c>
      <c r="AQ2375">
        <v>6.685237280386642E-3</v>
      </c>
      <c r="AR2375">
        <v>6.3912956516616005E-3</v>
      </c>
      <c r="AS2375">
        <v>6.0434509915414754E-3</v>
      </c>
      <c r="AT2375">
        <v>5.9551168276331173E-3</v>
      </c>
      <c r="AU2375">
        <v>6.1921342069251656E-3</v>
      </c>
      <c r="AV2375">
        <v>6.0551874907089553E-3</v>
      </c>
      <c r="AW2375">
        <v>5.8431888856121782E-3</v>
      </c>
      <c r="AX2375">
        <v>5.8647968078943706E-3</v>
      </c>
      <c r="AY2375">
        <v>5.780223638288895E-3</v>
      </c>
      <c r="AZ2375">
        <v>5.7502537554254196E-3</v>
      </c>
    </row>
    <row r="2376" spans="11:52" ht="14.4">
      <c r="K2376" t="s">
        <v>3284</v>
      </c>
      <c r="L2376" t="s">
        <v>3278</v>
      </c>
      <c r="M2376" t="s">
        <v>17</v>
      </c>
      <c r="N2376" t="s">
        <v>80</v>
      </c>
      <c r="AG2376">
        <v>2.609605953415535E-2</v>
      </c>
      <c r="AH2376">
        <v>2.6037779206664217E-2</v>
      </c>
      <c r="AI2376">
        <v>2.6785240174861637E-2</v>
      </c>
      <c r="AJ2376">
        <v>2.5572831732974824E-2</v>
      </c>
      <c r="AK2376">
        <v>2.5394012526531499E-2</v>
      </c>
      <c r="AL2376">
        <v>2.5760564109956589E-2</v>
      </c>
      <c r="AM2376">
        <v>2.6194625288613507E-2</v>
      </c>
      <c r="AN2376">
        <v>2.6796609171182022E-2</v>
      </c>
      <c r="AO2376">
        <v>2.7824631103347087E-2</v>
      </c>
      <c r="AP2376">
        <v>2.7417347604646831E-2</v>
      </c>
      <c r="AQ2376">
        <v>2.7701638396642803E-2</v>
      </c>
      <c r="AR2376">
        <v>2.7269777704541118E-2</v>
      </c>
      <c r="AS2376">
        <v>2.7040784791048027E-2</v>
      </c>
      <c r="AT2376">
        <v>2.636365954505876E-2</v>
      </c>
      <c r="AU2376">
        <v>2.6346064074071088E-2</v>
      </c>
      <c r="AV2376">
        <v>2.9300831951604857E-2</v>
      </c>
      <c r="AW2376">
        <v>2.9115286506812416E-2</v>
      </c>
      <c r="AX2376">
        <v>2.9127387615346365E-2</v>
      </c>
      <c r="AY2376">
        <v>2.7979275850699818E-2</v>
      </c>
      <c r="AZ2376">
        <v>2.8691456455195857E-2</v>
      </c>
    </row>
    <row r="2377" spans="11:52" ht="14.4">
      <c r="K2377" t="s">
        <v>3285</v>
      </c>
      <c r="L2377" t="s">
        <v>3278</v>
      </c>
      <c r="M2377" t="s">
        <v>97</v>
      </c>
      <c r="N2377" t="s">
        <v>80</v>
      </c>
      <c r="O2377" t="s">
        <v>6079</v>
      </c>
      <c r="P2377" t="s">
        <v>6079</v>
      </c>
      <c r="Q2377" t="s">
        <v>6079</v>
      </c>
      <c r="R2377" t="s">
        <v>6079</v>
      </c>
      <c r="S2377" t="s">
        <v>6079</v>
      </c>
      <c r="T2377" t="s">
        <v>6079</v>
      </c>
      <c r="AG2377">
        <v>7.1182838244438829E-2</v>
      </c>
      <c r="AH2377">
        <v>7.897943388456273E-2</v>
      </c>
      <c r="AI2377">
        <v>7.8103532890679617E-2</v>
      </c>
      <c r="AJ2377">
        <v>7.6807526450947156E-2</v>
      </c>
      <c r="AK2377">
        <v>7.560597264386601E-2</v>
      </c>
      <c r="AL2377">
        <v>7.7913367893055002E-2</v>
      </c>
      <c r="AM2377">
        <v>7.7933450748427363E-2</v>
      </c>
      <c r="AN2377">
        <v>7.4708994483509455E-2</v>
      </c>
      <c r="AO2377">
        <v>7.676038152345914E-2</v>
      </c>
      <c r="AP2377">
        <v>8.2910013895867343E-2</v>
      </c>
      <c r="AQ2377">
        <v>8.1824989084765445E-2</v>
      </c>
      <c r="AR2377">
        <v>8.1186173933545824E-2</v>
      </c>
      <c r="AS2377">
        <v>7.8791112950016326E-2</v>
      </c>
      <c r="AT2377">
        <v>8.122261274480326E-2</v>
      </c>
      <c r="AU2377">
        <v>8.1818783957191735E-2</v>
      </c>
      <c r="AV2377">
        <v>8.27394974637298E-2</v>
      </c>
      <c r="AW2377">
        <v>8.4955291682888859E-2</v>
      </c>
      <c r="AX2377">
        <v>8.8888045353347253E-2</v>
      </c>
      <c r="AY2377">
        <v>8.6050972076879229E-2</v>
      </c>
      <c r="AZ2377">
        <v>8.8442104929494864E-2</v>
      </c>
    </row>
    <row r="2378" spans="11:52" ht="14.4">
      <c r="K2378" t="s">
        <v>3286</v>
      </c>
      <c r="L2378" t="s">
        <v>3278</v>
      </c>
      <c r="M2378" t="s">
        <v>18</v>
      </c>
      <c r="N2378" t="s">
        <v>80</v>
      </c>
      <c r="AG2378">
        <v>2.7117332145470168E-2</v>
      </c>
      <c r="AH2378">
        <v>2.6977153024021216E-2</v>
      </c>
      <c r="AI2378">
        <v>2.6445345421264959E-2</v>
      </c>
      <c r="AJ2378">
        <v>2.6029212663025689E-2</v>
      </c>
      <c r="AK2378">
        <v>2.5216466662108764E-2</v>
      </c>
      <c r="AL2378">
        <v>2.4758423050554208E-2</v>
      </c>
      <c r="AM2378">
        <v>2.4436335297901367E-2</v>
      </c>
      <c r="AN2378">
        <v>2.5852603721464567E-2</v>
      </c>
      <c r="AO2378">
        <v>2.557185897485189E-2</v>
      </c>
      <c r="AP2378">
        <v>2.5707620513585772E-2</v>
      </c>
      <c r="AQ2378">
        <v>2.5997404910582528E-2</v>
      </c>
      <c r="AR2378">
        <v>2.6713017195389339E-2</v>
      </c>
      <c r="AS2378">
        <v>2.676580928963623E-2</v>
      </c>
      <c r="AT2378">
        <v>2.6453758447987929E-2</v>
      </c>
      <c r="AU2378">
        <v>2.6887561574525817E-2</v>
      </c>
      <c r="AV2378">
        <v>2.6367580537731E-2</v>
      </c>
      <c r="AW2378">
        <v>2.6123909408625516E-2</v>
      </c>
      <c r="AX2378">
        <v>2.5969645542669319E-2</v>
      </c>
      <c r="AY2378">
        <v>2.6348151337409576E-2</v>
      </c>
      <c r="AZ2378">
        <v>2.6249756564385489E-2</v>
      </c>
    </row>
    <row r="2379" spans="11:52" ht="14.4">
      <c r="K2379" t="s">
        <v>3287</v>
      </c>
      <c r="L2379" t="s">
        <v>3278</v>
      </c>
      <c r="M2379" t="s">
        <v>34</v>
      </c>
      <c r="N2379" t="s">
        <v>80</v>
      </c>
      <c r="AG2379">
        <v>3.7568670664410955E-2</v>
      </c>
      <c r="AH2379">
        <v>3.7816511924796049E-2</v>
      </c>
      <c r="AI2379">
        <v>3.8089614415227346E-2</v>
      </c>
      <c r="AJ2379">
        <v>3.7957108203953586E-2</v>
      </c>
      <c r="AK2379">
        <v>3.6972606093435091E-2</v>
      </c>
      <c r="AL2379">
        <v>3.7444627582276784E-2</v>
      </c>
      <c r="AM2379">
        <v>3.8128595303983118E-2</v>
      </c>
      <c r="AN2379">
        <v>3.8746847240878741E-2</v>
      </c>
      <c r="AO2379">
        <v>3.8372361134412863E-2</v>
      </c>
      <c r="AP2379">
        <v>3.8804456834945281E-2</v>
      </c>
      <c r="AQ2379">
        <v>3.8398281299435649E-2</v>
      </c>
      <c r="AR2379">
        <v>3.7695184450220534E-2</v>
      </c>
      <c r="AS2379">
        <v>3.7323169731812725E-2</v>
      </c>
      <c r="AT2379">
        <v>3.7482065995655789E-2</v>
      </c>
      <c r="AU2379">
        <v>3.7708480393100714E-2</v>
      </c>
      <c r="AV2379">
        <v>3.7432449708181659E-2</v>
      </c>
      <c r="AW2379">
        <v>3.7169634440424176E-2</v>
      </c>
      <c r="AX2379">
        <v>3.8059579176358264E-2</v>
      </c>
      <c r="AY2379">
        <v>3.8320740401113509E-2</v>
      </c>
      <c r="AZ2379">
        <v>3.810160698598819E-2</v>
      </c>
    </row>
    <row r="2380" spans="11:52" ht="14.4">
      <c r="K2380" t="s">
        <v>3288</v>
      </c>
      <c r="L2380" t="s">
        <v>3278</v>
      </c>
      <c r="M2380" t="s">
        <v>19</v>
      </c>
      <c r="N2380" t="s">
        <v>80</v>
      </c>
      <c r="AG2380">
        <v>5.9100711269708693E-2</v>
      </c>
      <c r="AH2380">
        <v>5.7448662032166267E-2</v>
      </c>
      <c r="AI2380">
        <v>5.6998456712102206E-2</v>
      </c>
      <c r="AJ2380">
        <v>5.7019124786180909E-2</v>
      </c>
      <c r="AK2380">
        <v>5.362907547448665E-2</v>
      </c>
      <c r="AL2380">
        <v>5.4327844283256856E-2</v>
      </c>
      <c r="AM2380">
        <v>5.441733960178044E-2</v>
      </c>
      <c r="AN2380">
        <v>5.3679414385912193E-2</v>
      </c>
      <c r="AO2380">
        <v>5.3636600745613376E-2</v>
      </c>
      <c r="AP2380">
        <v>5.1377214023310538E-2</v>
      </c>
      <c r="AQ2380">
        <v>5.5031668064220995E-2</v>
      </c>
      <c r="AR2380">
        <v>5.2538856820463553E-2</v>
      </c>
      <c r="AS2380">
        <v>5.1034382973116639E-2</v>
      </c>
      <c r="AT2380">
        <v>4.8647713032567715E-2</v>
      </c>
      <c r="AU2380">
        <v>5.1054467367252603E-2</v>
      </c>
      <c r="AV2380">
        <v>4.9751362232684677E-2</v>
      </c>
      <c r="AW2380">
        <v>4.9730576965384077E-2</v>
      </c>
      <c r="AX2380">
        <v>5.0917264954171544E-2</v>
      </c>
      <c r="AY2380">
        <v>5.0262063378480125E-2</v>
      </c>
      <c r="AZ2380">
        <v>4.6415484710518998E-2</v>
      </c>
    </row>
    <row r="2381" spans="11:52" ht="14.4">
      <c r="K2381" t="s">
        <v>3289</v>
      </c>
      <c r="L2381" t="s">
        <v>3278</v>
      </c>
      <c r="M2381" t="s">
        <v>20</v>
      </c>
      <c r="N2381" t="s">
        <v>80</v>
      </c>
      <c r="AG2381">
        <v>4.1055877051935349E-2</v>
      </c>
      <c r="AH2381">
        <v>4.1937460602165022E-2</v>
      </c>
      <c r="AI2381">
        <v>4.1965296203789297E-2</v>
      </c>
      <c r="AJ2381">
        <v>4.03681374962086E-2</v>
      </c>
      <c r="AK2381">
        <v>3.802146717703931E-2</v>
      </c>
      <c r="AL2381">
        <v>3.7410446795504669E-2</v>
      </c>
      <c r="AM2381">
        <v>3.9010179005872656E-2</v>
      </c>
      <c r="AN2381">
        <v>3.8866200202935054E-2</v>
      </c>
      <c r="AO2381">
        <v>3.8945666142645427E-2</v>
      </c>
      <c r="AP2381">
        <v>3.9673751804060915E-2</v>
      </c>
      <c r="AQ2381">
        <v>3.9769603229047795E-2</v>
      </c>
      <c r="AR2381">
        <v>3.7820381446677841E-2</v>
      </c>
      <c r="AS2381">
        <v>3.7870428722388667E-2</v>
      </c>
      <c r="AT2381">
        <v>3.7785234781563586E-2</v>
      </c>
      <c r="AU2381">
        <v>3.6964208397922894E-2</v>
      </c>
      <c r="AV2381">
        <v>3.6514745016702925E-2</v>
      </c>
      <c r="AW2381">
        <v>3.6278850109606367E-2</v>
      </c>
      <c r="AX2381">
        <v>3.7723344353596838E-2</v>
      </c>
      <c r="AY2381">
        <v>3.7732684456867754E-2</v>
      </c>
      <c r="AZ2381">
        <v>3.758560746153701E-2</v>
      </c>
    </row>
    <row r="2382" spans="11:52" ht="14.4">
      <c r="K2382" t="s">
        <v>3290</v>
      </c>
      <c r="L2382" t="s">
        <v>3278</v>
      </c>
      <c r="M2382" t="s">
        <v>21</v>
      </c>
      <c r="N2382" t="s">
        <v>80</v>
      </c>
      <c r="AG2382">
        <v>2.8346030829733613E-2</v>
      </c>
      <c r="AH2382">
        <v>2.823300435697353E-2</v>
      </c>
      <c r="AI2382">
        <v>2.8182252358217308E-2</v>
      </c>
      <c r="AJ2382">
        <v>2.8441364031365449E-2</v>
      </c>
      <c r="AK2382">
        <v>2.617106966170521E-2</v>
      </c>
      <c r="AL2382">
        <v>2.6695168797949448E-2</v>
      </c>
      <c r="AM2382">
        <v>2.867987529370189E-2</v>
      </c>
      <c r="AN2382">
        <v>3.0338252053609741E-2</v>
      </c>
    </row>
    <row r="2383" spans="11:52" ht="14.4">
      <c r="K2383" t="s">
        <v>3291</v>
      </c>
      <c r="L2383" t="s">
        <v>3278</v>
      </c>
      <c r="M2383" t="s">
        <v>22</v>
      </c>
      <c r="N2383" t="s">
        <v>80</v>
      </c>
      <c r="AG2383">
        <v>1.7831283842052473E-2</v>
      </c>
      <c r="AH2383">
        <v>1.7376422814399425E-2</v>
      </c>
      <c r="AI2383">
        <v>1.7474915263951035E-2</v>
      </c>
      <c r="AJ2383">
        <v>1.9048750286867651E-2</v>
      </c>
      <c r="AK2383">
        <v>1.7995574998588948E-2</v>
      </c>
      <c r="AL2383">
        <v>1.7570376965100113E-2</v>
      </c>
      <c r="AM2383">
        <v>1.7429198243691633E-2</v>
      </c>
      <c r="AN2383">
        <v>1.89463909578051E-2</v>
      </c>
      <c r="AO2383">
        <v>1.8451332389309908E-2</v>
      </c>
      <c r="AP2383">
        <v>1.7300216710727668E-2</v>
      </c>
      <c r="AQ2383">
        <v>1.7671164238416043E-2</v>
      </c>
      <c r="AR2383">
        <v>2.0297643068414566E-2</v>
      </c>
      <c r="AS2383">
        <v>1.8361548367505118E-2</v>
      </c>
      <c r="AT2383">
        <v>1.6451025227952318E-2</v>
      </c>
      <c r="AU2383">
        <v>1.7615088111854627E-2</v>
      </c>
      <c r="AV2383">
        <v>1.9402375570782691E-2</v>
      </c>
      <c r="AW2383">
        <v>1.8920990778150671E-2</v>
      </c>
      <c r="AX2383">
        <v>1.6030395572715486E-2</v>
      </c>
      <c r="AY2383">
        <v>1.6052438250967103E-2</v>
      </c>
      <c r="AZ2383">
        <v>1.7489035133870273E-2</v>
      </c>
    </row>
    <row r="2384" spans="11:52" ht="14.4">
      <c r="K2384" t="s">
        <v>3292</v>
      </c>
      <c r="L2384" t="s">
        <v>3278</v>
      </c>
      <c r="M2384" t="s">
        <v>90</v>
      </c>
      <c r="N2384" t="s">
        <v>80</v>
      </c>
      <c r="AG2384">
        <v>5.7851255817768094E-2</v>
      </c>
      <c r="AH2384">
        <v>5.0324284729662896E-2</v>
      </c>
      <c r="AI2384">
        <v>5.3782777643443337E-2</v>
      </c>
      <c r="AJ2384">
        <v>5.5120041900239496E-2</v>
      </c>
      <c r="AK2384">
        <v>5.0189780338687574E-2</v>
      </c>
      <c r="AL2384">
        <v>4.9496934178690354E-2</v>
      </c>
      <c r="AM2384">
        <v>5.1429502652541093E-2</v>
      </c>
      <c r="AN2384">
        <v>5.001884290750877E-2</v>
      </c>
      <c r="AO2384">
        <v>4.7092233232014669E-2</v>
      </c>
      <c r="AP2384">
        <v>4.7430132542491003E-2</v>
      </c>
      <c r="AQ2384">
        <v>5.1049185501424794E-2</v>
      </c>
      <c r="AR2384">
        <v>5.0123969199992111E-2</v>
      </c>
      <c r="AS2384">
        <v>4.38033477500211E-2</v>
      </c>
      <c r="AT2384">
        <v>4.2894938084980849E-2</v>
      </c>
      <c r="AU2384">
        <v>4.1734265945393527E-2</v>
      </c>
      <c r="AV2384">
        <v>4.5656071014276899E-2</v>
      </c>
      <c r="AW2384">
        <v>4.2485935381478462E-2</v>
      </c>
      <c r="AX2384">
        <v>4.0074491248971077E-2</v>
      </c>
      <c r="AY2384">
        <v>3.8858414828274179E-2</v>
      </c>
      <c r="AZ2384">
        <v>3.8818824800706635E-2</v>
      </c>
    </row>
    <row r="2385" spans="11:52" ht="14.4">
      <c r="K2385" t="s">
        <v>3293</v>
      </c>
      <c r="L2385" t="s">
        <v>3278</v>
      </c>
      <c r="M2385" t="s">
        <v>23</v>
      </c>
      <c r="N2385" t="s">
        <v>80</v>
      </c>
      <c r="AG2385">
        <v>6.3461746476445993E-2</v>
      </c>
      <c r="AH2385">
        <v>6.554047613297008E-2</v>
      </c>
      <c r="AI2385">
        <v>6.8211359189098195E-2</v>
      </c>
      <c r="AJ2385">
        <v>6.3369386866951274E-2</v>
      </c>
      <c r="AK2385">
        <v>6.4137402754350731E-2</v>
      </c>
      <c r="AL2385">
        <v>6.7024545162084434E-2</v>
      </c>
      <c r="AM2385">
        <v>7.2354000103518473E-2</v>
      </c>
      <c r="AN2385">
        <v>7.1333221875762715E-2</v>
      </c>
      <c r="AO2385">
        <v>7.0853294075328796E-2</v>
      </c>
      <c r="AP2385">
        <v>7.3871712107346735E-2</v>
      </c>
      <c r="AQ2385">
        <v>7.5366795875084783E-2</v>
      </c>
      <c r="AR2385">
        <v>7.0236393152674922E-2</v>
      </c>
      <c r="AS2385">
        <v>6.9605430613961822E-2</v>
      </c>
      <c r="AT2385">
        <v>7.1139770541071748E-2</v>
      </c>
      <c r="AU2385">
        <v>7.3655418539839507E-2</v>
      </c>
      <c r="AV2385">
        <v>7.2391741863457953E-2</v>
      </c>
      <c r="AW2385">
        <v>7.0065294529093089E-2</v>
      </c>
      <c r="AX2385">
        <v>7.279686923430162E-2</v>
      </c>
      <c r="AY2385">
        <v>7.4888820006495563E-2</v>
      </c>
      <c r="AZ2385">
        <v>7.2618681650464825E-2</v>
      </c>
    </row>
    <row r="2386" spans="11:52" ht="14.4">
      <c r="K2386" t="s">
        <v>3294</v>
      </c>
      <c r="L2386" t="s">
        <v>3278</v>
      </c>
      <c r="M2386" t="s">
        <v>24</v>
      </c>
      <c r="N2386" t="s">
        <v>80</v>
      </c>
      <c r="AG2386">
        <v>5.2865392562368038E-2</v>
      </c>
      <c r="AH2386">
        <v>5.1288099925607233E-2</v>
      </c>
      <c r="AI2386">
        <v>5.1459418934196789E-2</v>
      </c>
      <c r="AJ2386">
        <v>5.2461093128974318E-2</v>
      </c>
      <c r="AK2386">
        <v>5.0175548230792379E-2</v>
      </c>
      <c r="AL2386">
        <v>5.0602780420436144E-2</v>
      </c>
      <c r="AM2386">
        <v>5.2681690894519267E-2</v>
      </c>
      <c r="AN2386">
        <v>5.1405178940526701E-2</v>
      </c>
      <c r="AO2386">
        <v>5.1871115098777745E-2</v>
      </c>
      <c r="AP2386">
        <v>5.090636304951246E-2</v>
      </c>
      <c r="AQ2386">
        <v>4.9812402951832618E-2</v>
      </c>
      <c r="AR2386">
        <v>4.9481625231577835E-2</v>
      </c>
      <c r="AS2386">
        <v>3.5145056552915152E-2</v>
      </c>
      <c r="AT2386">
        <v>3.3282387886525135E-2</v>
      </c>
      <c r="AU2386">
        <v>3.3483688577331153E-2</v>
      </c>
      <c r="AV2386">
        <v>3.4748089729281631E-2</v>
      </c>
      <c r="AW2386">
        <v>3.5307902642828515E-2</v>
      </c>
      <c r="AX2386">
        <v>3.4566786269412779E-2</v>
      </c>
      <c r="AY2386">
        <v>3.4549192573833196E-2</v>
      </c>
      <c r="AZ2386">
        <v>3.4365944179028461E-2</v>
      </c>
    </row>
    <row r="2387" spans="11:52" ht="14.4">
      <c r="K2387" t="s">
        <v>3295</v>
      </c>
      <c r="L2387" t="s">
        <v>3278</v>
      </c>
      <c r="M2387" t="s">
        <v>1386</v>
      </c>
      <c r="N2387" t="s">
        <v>80</v>
      </c>
      <c r="O2387" t="s">
        <v>6079</v>
      </c>
      <c r="P2387" t="s">
        <v>6079</v>
      </c>
      <c r="Q2387" t="s">
        <v>6079</v>
      </c>
      <c r="R2387" t="s">
        <v>6079</v>
      </c>
      <c r="S2387" t="s">
        <v>6079</v>
      </c>
      <c r="T2387" t="s">
        <v>6079</v>
      </c>
      <c r="U2387" t="s">
        <v>6079</v>
      </c>
      <c r="V2387" t="s">
        <v>6079</v>
      </c>
      <c r="W2387" t="s">
        <v>6079</v>
      </c>
      <c r="X2387" t="s">
        <v>6079</v>
      </c>
      <c r="Y2387" t="s">
        <v>6079</v>
      </c>
      <c r="Z2387" t="s">
        <v>6079</v>
      </c>
      <c r="AA2387" t="s">
        <v>6079</v>
      </c>
      <c r="AG2387">
        <v>0.11711984922663164</v>
      </c>
      <c r="AH2387">
        <v>0.14768999693198859</v>
      </c>
      <c r="AI2387">
        <v>0.11838956286791948</v>
      </c>
      <c r="AJ2387">
        <v>0.11754274118341967</v>
      </c>
      <c r="AK2387">
        <v>0.12903809183307308</v>
      </c>
      <c r="AL2387">
        <v>0.13281872397118052</v>
      </c>
      <c r="AM2387">
        <v>0.13360923372644176</v>
      </c>
      <c r="AN2387">
        <v>0.12817267182590283</v>
      </c>
      <c r="AO2387">
        <v>0.13040061953863483</v>
      </c>
      <c r="AP2387">
        <v>0.12767075679367612</v>
      </c>
      <c r="AQ2387">
        <v>0.13204732991743201</v>
      </c>
      <c r="AR2387">
        <v>0.13318537034564737</v>
      </c>
      <c r="AS2387">
        <v>0.12473897919660164</v>
      </c>
      <c r="AT2387">
        <v>0.11693950883882</v>
      </c>
      <c r="AU2387">
        <v>0.10989496140114778</v>
      </c>
      <c r="AV2387">
        <v>0.1103512626401211</v>
      </c>
      <c r="AW2387">
        <v>0.1086315743552695</v>
      </c>
      <c r="AX2387">
        <v>0.10338742237063923</v>
      </c>
      <c r="AY2387">
        <v>0.10381779719092536</v>
      </c>
      <c r="AZ2387">
        <v>9.6693764995246637E-2</v>
      </c>
    </row>
    <row r="2388" spans="11:52" ht="14.4">
      <c r="K2388" t="s">
        <v>3296</v>
      </c>
      <c r="L2388" t="s">
        <v>3278</v>
      </c>
      <c r="M2388" t="s">
        <v>25</v>
      </c>
      <c r="N2388" t="s">
        <v>80</v>
      </c>
      <c r="AG2388">
        <v>2.2107382645141931E-2</v>
      </c>
      <c r="AH2388">
        <v>2.2295878688896528E-2</v>
      </c>
      <c r="AI2388">
        <v>2.2787426936043607E-2</v>
      </c>
      <c r="AJ2388">
        <v>2.2303525119322033E-2</v>
      </c>
      <c r="AK2388">
        <v>2.1397674830373265E-2</v>
      </c>
      <c r="AL2388">
        <v>2.128346893961135E-2</v>
      </c>
      <c r="AM2388">
        <v>2.1121525573061135E-2</v>
      </c>
      <c r="AN2388">
        <v>2.1828875991465026E-2</v>
      </c>
      <c r="AO2388">
        <v>2.1772758130817187E-2</v>
      </c>
      <c r="AP2388">
        <v>2.2054613630983377E-2</v>
      </c>
      <c r="AQ2388">
        <v>2.2210793869340977E-2</v>
      </c>
      <c r="AR2388">
        <v>2.2676239480522633E-2</v>
      </c>
      <c r="AS2388">
        <v>2.2568314454419737E-2</v>
      </c>
      <c r="AT2388">
        <v>2.213407607574714E-2</v>
      </c>
      <c r="AU2388">
        <v>2.2300834217841976E-2</v>
      </c>
      <c r="AV2388">
        <v>2.3069604764482422E-2</v>
      </c>
      <c r="AW2388">
        <v>2.3291168567958199E-2</v>
      </c>
      <c r="AX2388">
        <v>2.3662225965552227E-2</v>
      </c>
      <c r="AY2388">
        <v>2.3979256002976516E-2</v>
      </c>
      <c r="AZ2388">
        <v>2.4743401026276639E-2</v>
      </c>
    </row>
    <row r="2389" spans="11:52" ht="14.4">
      <c r="K2389" t="s">
        <v>5700</v>
      </c>
      <c r="L2389" t="s">
        <v>3278</v>
      </c>
      <c r="M2389" t="s">
        <v>5610</v>
      </c>
      <c r="N2389" t="s">
        <v>80</v>
      </c>
      <c r="AO2389">
        <v>4.8842042592065933E-3</v>
      </c>
      <c r="AP2389" t="s">
        <v>6079</v>
      </c>
      <c r="AQ2389" t="s">
        <v>6079</v>
      </c>
      <c r="AR2389" t="s">
        <v>6079</v>
      </c>
      <c r="AS2389" t="s">
        <v>6079</v>
      </c>
      <c r="AT2389">
        <v>4.4823503137771956E-3</v>
      </c>
      <c r="AU2389">
        <v>4.4753044019276217E-3</v>
      </c>
      <c r="AV2389">
        <v>4.263981903887817E-3</v>
      </c>
      <c r="AW2389">
        <v>4.289685323393036E-3</v>
      </c>
      <c r="AX2389">
        <v>3.672313352773788E-3</v>
      </c>
      <c r="AY2389">
        <v>3.5923605258873469E-3</v>
      </c>
      <c r="AZ2389">
        <v>3.4298732324054729E-3</v>
      </c>
    </row>
    <row r="2390" spans="11:52" ht="14.4">
      <c r="K2390" t="s">
        <v>3297</v>
      </c>
      <c r="L2390" t="s">
        <v>3278</v>
      </c>
      <c r="M2390" t="s">
        <v>98</v>
      </c>
      <c r="N2390" t="s">
        <v>80</v>
      </c>
      <c r="AG2390">
        <v>3.5066000017661351E-2</v>
      </c>
      <c r="AH2390">
        <v>3.4860279352700425E-2</v>
      </c>
      <c r="AI2390">
        <v>3.6336084596682507E-2</v>
      </c>
      <c r="AJ2390">
        <v>3.2783279028802265E-2</v>
      </c>
      <c r="AK2390">
        <v>3.2256970002274225E-2</v>
      </c>
      <c r="AL2390">
        <v>3.5303512475004677E-2</v>
      </c>
      <c r="AM2390">
        <v>3.6030141189984141E-2</v>
      </c>
      <c r="AN2390">
        <v>3.7072271121320083E-2</v>
      </c>
      <c r="AO2390">
        <v>3.5014405786715823E-2</v>
      </c>
      <c r="AP2390">
        <v>3.4142317276884736E-2</v>
      </c>
      <c r="AQ2390">
        <v>3.3789261342435054E-2</v>
      </c>
      <c r="AR2390">
        <v>3.1779253153778338E-2</v>
      </c>
      <c r="AS2390">
        <v>2.8992731685365702E-2</v>
      </c>
      <c r="AT2390">
        <v>2.7878530611362036E-2</v>
      </c>
      <c r="AU2390">
        <v>2.8608824450897043E-2</v>
      </c>
      <c r="AV2390">
        <v>2.6196768695732283E-2</v>
      </c>
      <c r="AW2390">
        <v>2.30205197012581E-2</v>
      </c>
      <c r="AX2390">
        <v>2.413961151651926E-2</v>
      </c>
      <c r="AY2390">
        <v>2.208485738129411E-2</v>
      </c>
      <c r="AZ2390">
        <v>2.140857477271059E-2</v>
      </c>
    </row>
    <row r="2391" spans="11:52" ht="14.4">
      <c r="K2391" t="s">
        <v>3298</v>
      </c>
      <c r="L2391" t="s">
        <v>3278</v>
      </c>
      <c r="M2391" t="s">
        <v>94</v>
      </c>
      <c r="N2391" t="s">
        <v>80</v>
      </c>
      <c r="AG2391">
        <v>0.1277980276137867</v>
      </c>
      <c r="AH2391">
        <v>0.12974801883981757</v>
      </c>
      <c r="AI2391">
        <v>0.13343729256626038</v>
      </c>
      <c r="AJ2391">
        <v>0.13356678650698611</v>
      </c>
      <c r="AK2391">
        <v>0.13412247558699328</v>
      </c>
      <c r="AL2391">
        <v>0.138125438863485</v>
      </c>
      <c r="AM2391">
        <v>0.14588670861685074</v>
      </c>
      <c r="AN2391">
        <v>0.13830703734268579</v>
      </c>
      <c r="AO2391">
        <v>0.13691580441418583</v>
      </c>
      <c r="AP2391">
        <v>0.13989197077359555</v>
      </c>
      <c r="AQ2391">
        <v>0.14792134304134025</v>
      </c>
      <c r="AR2391">
        <v>0.14857356126556112</v>
      </c>
      <c r="AS2391">
        <v>0.14748312967971372</v>
      </c>
      <c r="AT2391">
        <v>0.15507470395764394</v>
      </c>
      <c r="AU2391">
        <v>0.15944623147808784</v>
      </c>
      <c r="AV2391">
        <v>0.16276934109881061</v>
      </c>
      <c r="AW2391">
        <v>0.15607781261515449</v>
      </c>
      <c r="AX2391">
        <v>0.16327717953637252</v>
      </c>
      <c r="AY2391">
        <v>0.15978261172427893</v>
      </c>
      <c r="AZ2391">
        <v>0.15922066502620849</v>
      </c>
    </row>
    <row r="2392" spans="11:52" ht="14.4">
      <c r="K2392" t="s">
        <v>3299</v>
      </c>
      <c r="L2392" t="s">
        <v>3278</v>
      </c>
      <c r="M2392" t="s">
        <v>99</v>
      </c>
      <c r="N2392" t="s">
        <v>80</v>
      </c>
      <c r="AG2392">
        <v>0.11751606464657634</v>
      </c>
      <c r="AH2392">
        <v>0.11978057083139096</v>
      </c>
      <c r="AI2392">
        <v>0.12292431045023568</v>
      </c>
      <c r="AJ2392">
        <v>0.11734138623652632</v>
      </c>
      <c r="AK2392">
        <v>0.11936667954365587</v>
      </c>
      <c r="AL2392">
        <v>0.1210335771096314</v>
      </c>
      <c r="AM2392">
        <v>0.1215666059464621</v>
      </c>
      <c r="AN2392">
        <v>0.12111511459856938</v>
      </c>
      <c r="AO2392">
        <v>0.11027415976273432</v>
      </c>
      <c r="AP2392">
        <v>0.12153225101097977</v>
      </c>
      <c r="AQ2392">
        <v>0.12633687778663177</v>
      </c>
      <c r="AR2392">
        <v>8.5977920042948991E-2</v>
      </c>
      <c r="AS2392">
        <v>9.0046886016048169E-2</v>
      </c>
      <c r="AT2392">
        <v>9.482887223405026E-2</v>
      </c>
      <c r="AU2392">
        <v>9.5957563208531382E-2</v>
      </c>
      <c r="AV2392">
        <v>9.3703358177781804E-2</v>
      </c>
      <c r="AW2392">
        <v>9.3602971606688415E-2</v>
      </c>
      <c r="AX2392">
        <v>9.7078660591471244E-2</v>
      </c>
      <c r="AY2392">
        <v>0.10009695333243872</v>
      </c>
      <c r="AZ2392">
        <v>9.8727889010573139E-2</v>
      </c>
    </row>
    <row r="2393" spans="11:52" ht="14.4">
      <c r="K2393" t="s">
        <v>3300</v>
      </c>
      <c r="L2393" t="s">
        <v>3278</v>
      </c>
      <c r="M2393" t="s">
        <v>26</v>
      </c>
      <c r="N2393" t="s">
        <v>80</v>
      </c>
      <c r="O2393" t="s">
        <v>6079</v>
      </c>
      <c r="P2393" t="s">
        <v>6079</v>
      </c>
      <c r="Q2393" t="s">
        <v>6079</v>
      </c>
      <c r="R2393" t="s">
        <v>6079</v>
      </c>
      <c r="S2393" t="s">
        <v>6079</v>
      </c>
      <c r="AG2393">
        <v>1.9711518039422053E-3</v>
      </c>
      <c r="AH2393">
        <v>2.1133780562099329E-3</v>
      </c>
      <c r="AI2393">
        <v>1.5531292206050025E-3</v>
      </c>
      <c r="AJ2393">
        <v>1.0543305783391381E-3</v>
      </c>
      <c r="AK2393">
        <v>1.0572094082851008E-3</v>
      </c>
      <c r="AL2393">
        <v>1.073042089742234E-3</v>
      </c>
      <c r="AM2393">
        <v>1.0758858056799979E-3</v>
      </c>
      <c r="AN2393">
        <v>1.3190096778684516E-3</v>
      </c>
      <c r="AO2393">
        <v>1.5765370319168657E-3</v>
      </c>
      <c r="AP2393">
        <v>1.4391035474695276E-3</v>
      </c>
      <c r="AQ2393">
        <v>1.4619162657966197E-3</v>
      </c>
      <c r="AR2393">
        <v>1.7787380368604591E-3</v>
      </c>
      <c r="AS2393">
        <v>2.5589140199785755E-3</v>
      </c>
      <c r="AT2393">
        <v>7.1060321579749768E-3</v>
      </c>
      <c r="AU2393">
        <v>1.0152243513696438E-2</v>
      </c>
      <c r="AV2393">
        <v>1.0298719794982239E-2</v>
      </c>
      <c r="AW2393">
        <v>1.0260316057609903E-2</v>
      </c>
      <c r="AX2393">
        <v>1.0542838249485648E-2</v>
      </c>
      <c r="AY2393">
        <v>1.316347887724582E-2</v>
      </c>
      <c r="AZ2393">
        <v>1.4965189553079078E-2</v>
      </c>
    </row>
    <row r="2394" spans="11:52" ht="14.4">
      <c r="K2394" t="s">
        <v>3301</v>
      </c>
      <c r="L2394" t="s">
        <v>3278</v>
      </c>
      <c r="M2394" t="s">
        <v>27</v>
      </c>
      <c r="N2394" t="s">
        <v>80</v>
      </c>
      <c r="AG2394">
        <v>0.1329876325200722</v>
      </c>
      <c r="AH2394">
        <v>0.13502136234751053</v>
      </c>
      <c r="AI2394">
        <v>0.13690186349457431</v>
      </c>
      <c r="AJ2394">
        <v>0.14129362125829775</v>
      </c>
      <c r="AK2394">
        <v>0.13078908148548338</v>
      </c>
      <c r="AL2394">
        <v>0.13929221520829962</v>
      </c>
      <c r="AM2394">
        <v>0.14187599486181271</v>
      </c>
      <c r="AN2394">
        <v>0.14498488956662042</v>
      </c>
      <c r="AO2394">
        <v>0.14074051595796166</v>
      </c>
      <c r="AP2394">
        <v>0.14560157402020985</v>
      </c>
      <c r="AQ2394">
        <v>0.14005895628091758</v>
      </c>
      <c r="AR2394">
        <v>0.13586471032384576</v>
      </c>
      <c r="AS2394">
        <v>0.13681773376542572</v>
      </c>
      <c r="AT2394">
        <v>0.13735615962395492</v>
      </c>
      <c r="AU2394">
        <v>0.13872538789374586</v>
      </c>
      <c r="AV2394">
        <v>0.13758103624588228</v>
      </c>
      <c r="AW2394">
        <v>0.13572498672822239</v>
      </c>
      <c r="AX2394">
        <v>0.13907702650931025</v>
      </c>
      <c r="AY2394">
        <v>0.14093223175437511</v>
      </c>
      <c r="AZ2394">
        <v>0.14027905402929569</v>
      </c>
    </row>
    <row r="2395" spans="11:52" ht="14.4">
      <c r="K2395" t="s">
        <v>3302</v>
      </c>
      <c r="L2395" t="s">
        <v>3278</v>
      </c>
      <c r="M2395" t="s">
        <v>28</v>
      </c>
      <c r="N2395" t="s">
        <v>80</v>
      </c>
      <c r="AG2395">
        <v>3.8309442388094729E-2</v>
      </c>
      <c r="AH2395">
        <v>3.8370881355211522E-2</v>
      </c>
      <c r="AI2395">
        <v>4.1540231208181379E-2</v>
      </c>
      <c r="AJ2395">
        <v>4.3910222290863277E-2</v>
      </c>
      <c r="AK2395">
        <v>4.4236375034145979E-2</v>
      </c>
      <c r="AL2395">
        <v>4.4874329662150547E-2</v>
      </c>
      <c r="AM2395">
        <v>4.9772917091700786E-2</v>
      </c>
      <c r="AN2395">
        <v>5.0864078213790125E-2</v>
      </c>
      <c r="AO2395">
        <v>5.4722942169093278E-2</v>
      </c>
      <c r="AP2395" t="s">
        <v>6079</v>
      </c>
      <c r="AQ2395" t="s">
        <v>6079</v>
      </c>
      <c r="AR2395" t="s">
        <v>6079</v>
      </c>
      <c r="AS2395" t="s">
        <v>6079</v>
      </c>
      <c r="AT2395">
        <v>5.7150158589413143E-2</v>
      </c>
      <c r="AU2395">
        <v>5.6876251293903002E-2</v>
      </c>
      <c r="AV2395">
        <v>6.0702406010175229E-2</v>
      </c>
      <c r="AW2395">
        <v>6.8113588250057408E-2</v>
      </c>
      <c r="AX2395">
        <v>6.8517268394532871E-2</v>
      </c>
      <c r="AY2395">
        <v>6.6295056116880136E-2</v>
      </c>
      <c r="AZ2395">
        <v>6.5623661017927687E-2</v>
      </c>
    </row>
    <row r="2396" spans="11:52" ht="14.4">
      <c r="K2396" t="s">
        <v>3303</v>
      </c>
      <c r="L2396" t="s">
        <v>3278</v>
      </c>
      <c r="M2396" t="s">
        <v>29</v>
      </c>
      <c r="N2396" t="s">
        <v>80</v>
      </c>
      <c r="AG2396">
        <v>1.1942010024013541E-2</v>
      </c>
      <c r="AH2396">
        <v>1.2572139377660763E-2</v>
      </c>
      <c r="AI2396">
        <v>1.2776653301681071E-2</v>
      </c>
      <c r="AJ2396">
        <v>1.2186455530694746E-2</v>
      </c>
      <c r="AK2396">
        <v>1.1901625172615581E-2</v>
      </c>
      <c r="AL2396">
        <v>1.3277089923788028E-2</v>
      </c>
      <c r="AM2396">
        <v>1.3050744349448164E-2</v>
      </c>
      <c r="AN2396">
        <v>1.3358257198233149E-2</v>
      </c>
      <c r="AO2396">
        <v>1.5035029385181619E-2</v>
      </c>
      <c r="AP2396">
        <v>1.5708083622125637E-2</v>
      </c>
      <c r="AQ2396">
        <v>1.6409780716553274E-2</v>
      </c>
      <c r="AR2396">
        <v>1.5259453088469694E-2</v>
      </c>
      <c r="AS2396">
        <v>1.4521046830230503E-2</v>
      </c>
      <c r="AT2396">
        <v>1.4402891640028007E-2</v>
      </c>
      <c r="AU2396">
        <v>1.4301596563370189E-2</v>
      </c>
      <c r="AV2396">
        <v>1.4251219354438164E-2</v>
      </c>
      <c r="AW2396">
        <v>1.3163082522090235E-2</v>
      </c>
      <c r="AX2396">
        <v>1.347583238204624E-2</v>
      </c>
      <c r="AY2396">
        <v>1.4250535641171279E-2</v>
      </c>
      <c r="AZ2396">
        <v>1.4655100980097265E-2</v>
      </c>
    </row>
    <row r="2397" spans="11:52" ht="14.4">
      <c r="K2397" t="s">
        <v>3304</v>
      </c>
      <c r="L2397" t="s">
        <v>3278</v>
      </c>
      <c r="M2397" t="s">
        <v>30</v>
      </c>
      <c r="N2397" t="s">
        <v>80</v>
      </c>
      <c r="AG2397">
        <v>3.5952904419581433E-2</v>
      </c>
      <c r="AH2397">
        <v>3.6977297189494517E-2</v>
      </c>
      <c r="AI2397">
        <v>3.8231041734163598E-2</v>
      </c>
      <c r="AJ2397">
        <v>3.7053912915775061E-2</v>
      </c>
      <c r="AK2397">
        <v>3.6380969554661691E-2</v>
      </c>
      <c r="AL2397">
        <v>3.6337515200924077E-2</v>
      </c>
      <c r="AM2397">
        <v>3.6760601138499389E-2</v>
      </c>
      <c r="AN2397">
        <v>3.6808901505545687E-2</v>
      </c>
      <c r="AO2397">
        <v>2.3060088169871967E-2</v>
      </c>
      <c r="AP2397">
        <v>2.3147124491995005E-2</v>
      </c>
      <c r="AQ2397">
        <v>2.3948240566923885E-2</v>
      </c>
      <c r="AR2397">
        <v>2.4386160964699092E-2</v>
      </c>
      <c r="AS2397">
        <v>2.5070174982481652E-2</v>
      </c>
      <c r="AT2397">
        <v>2.6180356497332129E-2</v>
      </c>
      <c r="AU2397">
        <v>2.5592744461568208E-2</v>
      </c>
      <c r="AV2397">
        <v>2.5192730025564512E-2</v>
      </c>
      <c r="AW2397">
        <v>2.479394465454892E-2</v>
      </c>
      <c r="AX2397">
        <v>2.503313634339193E-2</v>
      </c>
      <c r="AY2397">
        <v>2.5748298026635599E-2</v>
      </c>
      <c r="AZ2397">
        <v>2.5229954131194918E-2</v>
      </c>
    </row>
    <row r="2398" spans="11:52" ht="14.4">
      <c r="K2398" t="s">
        <v>3305</v>
      </c>
      <c r="L2398" t="s">
        <v>3278</v>
      </c>
      <c r="M2398" t="s">
        <v>100</v>
      </c>
      <c r="N2398" t="s">
        <v>80</v>
      </c>
      <c r="AG2398">
        <v>7.1368180374849668E-2</v>
      </c>
      <c r="AH2398">
        <v>7.237521636934359E-2</v>
      </c>
      <c r="AI2398">
        <v>8.5020888339736575E-2</v>
      </c>
      <c r="AJ2398">
        <v>7.8753548331300396E-2</v>
      </c>
      <c r="AK2398">
        <v>7.7279276251257523E-2</v>
      </c>
      <c r="AL2398">
        <v>8.3313027807863524E-2</v>
      </c>
      <c r="AM2398">
        <v>9.0267381127410146E-2</v>
      </c>
      <c r="AN2398">
        <v>7.8523861196827083E-2</v>
      </c>
      <c r="AO2398">
        <v>7.5221360060779952E-2</v>
      </c>
      <c r="AP2398">
        <v>8.1738772241674626E-2</v>
      </c>
      <c r="AQ2398">
        <v>8.3099340129078561E-2</v>
      </c>
      <c r="AR2398">
        <v>7.6151130943570081E-2</v>
      </c>
      <c r="AS2398">
        <v>7.2874669748605195E-2</v>
      </c>
      <c r="AT2398">
        <v>7.6468823363352548E-2</v>
      </c>
      <c r="AU2398">
        <v>8.6613013466824401E-2</v>
      </c>
      <c r="AV2398">
        <v>8.5680813123322111E-2</v>
      </c>
      <c r="AW2398">
        <v>8.2042376187228122E-2</v>
      </c>
      <c r="AX2398">
        <v>8.2230925431793125E-2</v>
      </c>
      <c r="AY2398">
        <v>8.5855097776159184E-2</v>
      </c>
      <c r="AZ2398">
        <v>8.0647303025590089E-2</v>
      </c>
    </row>
    <row r="2399" spans="11:52" ht="14.4">
      <c r="K2399" t="s">
        <v>3306</v>
      </c>
      <c r="L2399" t="s">
        <v>3278</v>
      </c>
      <c r="M2399" t="s">
        <v>31</v>
      </c>
      <c r="N2399" t="s">
        <v>80</v>
      </c>
      <c r="AG2399">
        <v>1.1793880421112632E-2</v>
      </c>
      <c r="AH2399">
        <v>1.2300131523676207E-2</v>
      </c>
      <c r="AI2399">
        <v>1.2522557430871077E-2</v>
      </c>
      <c r="AJ2399">
        <v>1.2030530077740713E-2</v>
      </c>
      <c r="AK2399">
        <v>1.2061263679317912E-2</v>
      </c>
      <c r="AL2399">
        <v>1.217278336525935E-2</v>
      </c>
      <c r="AM2399">
        <v>1.2669138858363276E-2</v>
      </c>
      <c r="AN2399">
        <v>1.2662036375685082E-2</v>
      </c>
      <c r="AO2399">
        <v>1.2548013605649331E-2</v>
      </c>
      <c r="AP2399">
        <v>1.3437715474111239E-2</v>
      </c>
      <c r="AQ2399">
        <v>1.3779867070808522E-2</v>
      </c>
      <c r="AR2399">
        <v>1.3866852132191083E-2</v>
      </c>
      <c r="AS2399">
        <v>1.3145390224789368E-2</v>
      </c>
      <c r="AT2399">
        <v>1.3325261755259474E-2</v>
      </c>
      <c r="AU2399">
        <v>1.3230591046912163E-2</v>
      </c>
      <c r="AV2399">
        <v>1.3469940985994112E-2</v>
      </c>
      <c r="AW2399">
        <v>1.3340140728507539E-2</v>
      </c>
      <c r="AX2399">
        <v>1.3914286187359638E-2</v>
      </c>
      <c r="AY2399">
        <v>1.4610113276776139E-2</v>
      </c>
      <c r="AZ2399">
        <v>1.4575646008253647E-2</v>
      </c>
    </row>
    <row r="2400" spans="11:52" ht="14.4">
      <c r="K2400" t="s">
        <v>3307</v>
      </c>
      <c r="L2400" t="s">
        <v>3278</v>
      </c>
      <c r="M2400" t="s">
        <v>32</v>
      </c>
      <c r="N2400" t="s">
        <v>80</v>
      </c>
      <c r="O2400" t="s">
        <v>6079</v>
      </c>
      <c r="P2400" t="s">
        <v>6079</v>
      </c>
      <c r="Q2400" t="s">
        <v>6079</v>
      </c>
      <c r="R2400" t="s">
        <v>6079</v>
      </c>
      <c r="S2400" t="s">
        <v>6079</v>
      </c>
      <c r="AG2400">
        <v>1.4232140434892867E-2</v>
      </c>
      <c r="AH2400">
        <v>1.3238418612735664E-2</v>
      </c>
      <c r="AI2400">
        <v>1.368326252051087E-2</v>
      </c>
      <c r="AJ2400">
        <v>1.4706539505889083E-2</v>
      </c>
      <c r="AK2400">
        <v>1.2280540177952284E-2</v>
      </c>
      <c r="AL2400">
        <v>1.3714310720230776E-2</v>
      </c>
      <c r="AM2400">
        <v>1.4090972954606588E-2</v>
      </c>
      <c r="AN2400">
        <v>1.6436680434794987E-2</v>
      </c>
      <c r="AO2400">
        <v>1.5694456399097598E-2</v>
      </c>
      <c r="AP2400">
        <v>1.4142987661618202E-2</v>
      </c>
      <c r="AQ2400">
        <v>1.4708632942287496E-2</v>
      </c>
      <c r="AR2400">
        <v>1.4936048945501554E-2</v>
      </c>
      <c r="AS2400">
        <v>1.4809060927962648E-2</v>
      </c>
      <c r="AT2400">
        <v>1.378107763010992E-2</v>
      </c>
      <c r="AU2400">
        <v>1.4270065758903674E-2</v>
      </c>
      <c r="AV2400">
        <v>1.4127300335247152E-2</v>
      </c>
      <c r="AW2400">
        <v>1.4229638072874558E-2</v>
      </c>
      <c r="AX2400">
        <v>1.398877925716247E-2</v>
      </c>
      <c r="AY2400">
        <v>1.4558105609951097E-2</v>
      </c>
      <c r="AZ2400">
        <v>1.3934155647458922E-2</v>
      </c>
    </row>
    <row r="2401" spans="11:52" ht="14.4">
      <c r="K2401" t="s">
        <v>3308</v>
      </c>
      <c r="L2401" t="s">
        <v>3278</v>
      </c>
      <c r="M2401" t="s">
        <v>93</v>
      </c>
      <c r="N2401" t="s">
        <v>80</v>
      </c>
      <c r="AG2401">
        <v>4.6495787394729586E-2</v>
      </c>
      <c r="AH2401">
        <v>4.275795456243859E-2</v>
      </c>
      <c r="AI2401">
        <v>4.5220971138898218E-2</v>
      </c>
      <c r="AJ2401">
        <v>4.1171765613779984E-2</v>
      </c>
      <c r="AK2401">
        <v>3.9513457772773111E-2</v>
      </c>
      <c r="AL2401">
        <v>4.0688041870527263E-2</v>
      </c>
      <c r="AM2401">
        <v>4.3127716381377287E-2</v>
      </c>
      <c r="AN2401">
        <v>3.8725314577244027E-2</v>
      </c>
      <c r="AO2401">
        <v>3.9278589826093085E-2</v>
      </c>
      <c r="AP2401">
        <v>4.1198757304135185E-2</v>
      </c>
      <c r="AQ2401">
        <v>4.1593704524389485E-2</v>
      </c>
      <c r="AR2401">
        <v>3.6916738234414451E-2</v>
      </c>
      <c r="AS2401">
        <v>3.6285765624850967E-2</v>
      </c>
      <c r="AT2401">
        <v>3.5851322251181754E-2</v>
      </c>
      <c r="AU2401">
        <v>3.6066267852196382E-2</v>
      </c>
      <c r="AV2401">
        <v>3.7589583585956467E-2</v>
      </c>
      <c r="AW2401">
        <v>3.7384406782853687E-2</v>
      </c>
      <c r="AX2401">
        <v>3.7579779618669158E-2</v>
      </c>
      <c r="AY2401">
        <v>4.0863883220434397E-2</v>
      </c>
      <c r="AZ2401">
        <v>4.3304002766929431E-2</v>
      </c>
    </row>
    <row r="2402" spans="11:52" ht="14.4">
      <c r="K2402" t="s">
        <v>3309</v>
      </c>
      <c r="L2402" t="s">
        <v>3310</v>
      </c>
      <c r="M2402" t="s">
        <v>13</v>
      </c>
      <c r="N2402" t="s">
        <v>80</v>
      </c>
      <c r="AG2402">
        <v>1.3758428532495051E-2</v>
      </c>
      <c r="AH2402">
        <v>1.4811127419175634E-2</v>
      </c>
      <c r="AI2402">
        <v>1.5791976136924318E-2</v>
      </c>
      <c r="AJ2402">
        <v>1.5314953325955696E-2</v>
      </c>
      <c r="AK2402">
        <v>1.4843133462106427E-2</v>
      </c>
      <c r="AL2402">
        <v>1.4697809935337943E-2</v>
      </c>
      <c r="AM2402">
        <v>1.3462178915625633E-2</v>
      </c>
      <c r="AN2402">
        <v>1.21977129693679E-2</v>
      </c>
      <c r="AO2402">
        <v>1.1781313152313209E-2</v>
      </c>
      <c r="AP2402">
        <v>1.0174814157865704E-2</v>
      </c>
      <c r="AQ2402">
        <v>9.4258163324306213E-3</v>
      </c>
      <c r="AR2402">
        <v>9.2179499627283966E-3</v>
      </c>
      <c r="AS2402">
        <v>8.5468680943273454E-3</v>
      </c>
      <c r="AT2402">
        <v>9.0627472227394774E-3</v>
      </c>
      <c r="AU2402">
        <v>9.6404508189955555E-3</v>
      </c>
      <c r="AV2402">
        <v>7.3542240502985469E-3</v>
      </c>
      <c r="AW2402">
        <v>8.2256306604125435E-3</v>
      </c>
      <c r="AX2402">
        <v>6.2219850559418165E-3</v>
      </c>
      <c r="AY2402">
        <v>6.1047544411562665E-3</v>
      </c>
      <c r="AZ2402">
        <v>5.4164177098785862E-3</v>
      </c>
    </row>
    <row r="2403" spans="11:52" ht="14.4">
      <c r="K2403" t="s">
        <v>3311</v>
      </c>
      <c r="L2403" t="s">
        <v>3310</v>
      </c>
      <c r="M2403" t="s">
        <v>14</v>
      </c>
      <c r="N2403" t="s">
        <v>80</v>
      </c>
      <c r="AG2403">
        <v>9.6713861102371221E-3</v>
      </c>
      <c r="AH2403">
        <v>1.0099306325656029E-2</v>
      </c>
      <c r="AI2403">
        <v>1.022411724586564E-2</v>
      </c>
      <c r="AJ2403">
        <v>9.260428112233144E-3</v>
      </c>
      <c r="AK2403">
        <v>9.0383907720398143E-3</v>
      </c>
      <c r="AL2403">
        <v>9.1127035747472288E-3</v>
      </c>
      <c r="AM2403">
        <v>7.3157309626670323E-3</v>
      </c>
      <c r="AN2403">
        <v>5.8261589730475008E-3</v>
      </c>
      <c r="AO2403">
        <v>5.7048935230621378E-3</v>
      </c>
      <c r="AP2403">
        <v>5.163300514787408E-3</v>
      </c>
      <c r="AQ2403">
        <v>5.8661425562152271E-3</v>
      </c>
      <c r="AR2403">
        <v>6.6330744563016103E-3</v>
      </c>
      <c r="AS2403">
        <v>6.4619084080084687E-3</v>
      </c>
      <c r="AT2403">
        <v>6.8881857399187433E-3</v>
      </c>
      <c r="AU2403">
        <v>7.6470570048698307E-3</v>
      </c>
      <c r="AV2403">
        <v>5.9873205091116721E-3</v>
      </c>
      <c r="AW2403">
        <v>4.8427014539085735E-3</v>
      </c>
      <c r="AX2403">
        <v>4.1271953725286019E-3</v>
      </c>
      <c r="AY2403">
        <v>4.113145881286937E-3</v>
      </c>
      <c r="AZ2403">
        <v>4.7407304047792235E-3</v>
      </c>
    </row>
    <row r="2404" spans="11:52" ht="14.4">
      <c r="K2404" t="s">
        <v>3312</v>
      </c>
      <c r="L2404" t="s">
        <v>3310</v>
      </c>
      <c r="M2404" t="s">
        <v>92</v>
      </c>
      <c r="N2404" t="s">
        <v>80</v>
      </c>
      <c r="AG2404">
        <v>7.7191077390703407E-3</v>
      </c>
      <c r="AH2404">
        <v>1.1975011659248991E-2</v>
      </c>
      <c r="AI2404">
        <v>9.1953499574858061E-3</v>
      </c>
      <c r="AJ2404">
        <v>8.5714339428343937E-3</v>
      </c>
      <c r="AK2404">
        <v>8.4015477670751505E-3</v>
      </c>
      <c r="AL2404">
        <v>8.7941927075231002E-3</v>
      </c>
      <c r="AM2404">
        <v>8.4821388714335262E-3</v>
      </c>
      <c r="AN2404">
        <v>8.2526313090753641E-3</v>
      </c>
      <c r="AO2404">
        <v>8.0997794483202625E-3</v>
      </c>
      <c r="AP2404">
        <v>7.5041277874900256E-3</v>
      </c>
      <c r="AQ2404">
        <v>7.0379526356961651E-3</v>
      </c>
      <c r="AR2404">
        <v>6.5659839157863314E-3</v>
      </c>
      <c r="AS2404">
        <v>3.3125294776692989E-3</v>
      </c>
      <c r="AT2404">
        <v>3.286238763117573E-3</v>
      </c>
      <c r="AU2404">
        <v>3.2875673858010759E-3</v>
      </c>
      <c r="AV2404">
        <v>2.4925311911186679E-3</v>
      </c>
      <c r="AW2404">
        <v>2.270838009706809E-3</v>
      </c>
      <c r="AX2404">
        <v>2.6584237717249713E-3</v>
      </c>
      <c r="AY2404">
        <v>2.4511913822841459E-3</v>
      </c>
      <c r="AZ2404">
        <v>2.2713039960974694E-3</v>
      </c>
    </row>
    <row r="2405" spans="11:52" ht="14.4">
      <c r="K2405" t="s">
        <v>3313</v>
      </c>
      <c r="L2405" t="s">
        <v>3310</v>
      </c>
      <c r="M2405" t="s">
        <v>15</v>
      </c>
      <c r="N2405" t="s">
        <v>80</v>
      </c>
      <c r="AE2405" t="s">
        <v>6079</v>
      </c>
      <c r="AF2405" t="s">
        <v>6079</v>
      </c>
      <c r="AG2405">
        <v>5.3750026602835546E-3</v>
      </c>
      <c r="AH2405">
        <v>5.4490594991881292E-3</v>
      </c>
      <c r="AI2405">
        <v>5.3594596074867471E-3</v>
      </c>
      <c r="AJ2405">
        <v>5.2468577576629868E-3</v>
      </c>
      <c r="AK2405">
        <v>5.2483710628596549E-3</v>
      </c>
      <c r="AL2405">
        <v>7.2739103614504188E-3</v>
      </c>
      <c r="AM2405">
        <v>2.8673878173098421E-3</v>
      </c>
      <c r="AN2405">
        <v>3.2703983334904192E-3</v>
      </c>
      <c r="AO2405">
        <v>3.2130698452588554E-3</v>
      </c>
      <c r="AP2405">
        <v>3.1160443444022551E-3</v>
      </c>
      <c r="AQ2405">
        <v>2.8638372409731587E-3</v>
      </c>
      <c r="AR2405">
        <v>2.8297853800080316E-3</v>
      </c>
      <c r="AS2405">
        <v>2.9016255973734828E-3</v>
      </c>
      <c r="AT2405">
        <v>2.8209277149190775E-3</v>
      </c>
      <c r="AU2405">
        <v>2.9250371383630165E-3</v>
      </c>
      <c r="AV2405">
        <v>2.9110874806040359E-3</v>
      </c>
      <c r="AW2405">
        <v>2.9174377761663336E-3</v>
      </c>
      <c r="AX2405">
        <v>2.7876746654667351E-3</v>
      </c>
      <c r="AY2405">
        <v>2.4023286682729114E-3</v>
      </c>
      <c r="AZ2405">
        <v>2.2332058426882367E-3</v>
      </c>
    </row>
    <row r="2406" spans="11:52" ht="14.4">
      <c r="K2406" t="s">
        <v>3314</v>
      </c>
      <c r="L2406" t="s">
        <v>3310</v>
      </c>
      <c r="M2406" t="s">
        <v>91</v>
      </c>
      <c r="N2406" t="s">
        <v>80</v>
      </c>
      <c r="AG2406">
        <v>7.1331265490667713E-3</v>
      </c>
      <c r="AH2406">
        <v>7.0678990935553656E-3</v>
      </c>
      <c r="AI2406">
        <v>5.5565801034293165E-3</v>
      </c>
      <c r="AJ2406">
        <v>5.3363120088206796E-3</v>
      </c>
      <c r="AK2406">
        <v>5.5248093793555638E-3</v>
      </c>
      <c r="AL2406">
        <v>5.4409217122142334E-3</v>
      </c>
      <c r="AM2406">
        <v>5.6815282893760352E-3</v>
      </c>
      <c r="AN2406">
        <v>5.2565574484350099E-3</v>
      </c>
      <c r="AO2406">
        <v>4.7674494172539519E-3</v>
      </c>
      <c r="AP2406">
        <v>4.9360328183644603E-3</v>
      </c>
      <c r="AQ2406">
        <v>4.1362273832540927E-3</v>
      </c>
      <c r="AR2406">
        <v>5.1766598682230448E-3</v>
      </c>
      <c r="AS2406">
        <v>3.6716044695852242E-3</v>
      </c>
      <c r="AT2406">
        <v>3.0802190470204821E-3</v>
      </c>
      <c r="AU2406">
        <v>3.6041835926886026E-3</v>
      </c>
      <c r="AV2406">
        <v>3.7450643167180079E-3</v>
      </c>
      <c r="AW2406">
        <v>3.1200115250890619E-3</v>
      </c>
      <c r="AX2406">
        <v>3.0624211907750248E-3</v>
      </c>
      <c r="AY2406">
        <v>2.9350435596844828E-3</v>
      </c>
      <c r="AZ2406">
        <v>1.7303634121604173E-3</v>
      </c>
    </row>
    <row r="2407" spans="11:52" ht="14.4">
      <c r="K2407" t="s">
        <v>3315</v>
      </c>
      <c r="L2407" t="s">
        <v>3310</v>
      </c>
      <c r="M2407" t="s">
        <v>16</v>
      </c>
      <c r="N2407" t="s">
        <v>80</v>
      </c>
      <c r="AG2407">
        <v>9.0445137795532038E-3</v>
      </c>
      <c r="AH2407">
        <v>9.3519220772271712E-3</v>
      </c>
      <c r="AI2407">
        <v>9.2493382266034107E-3</v>
      </c>
      <c r="AJ2407">
        <v>8.4303337185009704E-3</v>
      </c>
      <c r="AK2407">
        <v>8.7110801983767069E-3</v>
      </c>
      <c r="AL2407">
        <v>9.3946180389136713E-3</v>
      </c>
      <c r="AM2407">
        <v>8.7192612287959569E-3</v>
      </c>
      <c r="AN2407">
        <v>8.4787873324026642E-3</v>
      </c>
      <c r="AO2407">
        <v>8.2608471266063244E-3</v>
      </c>
      <c r="AP2407">
        <v>7.2155990245738096E-3</v>
      </c>
      <c r="AQ2407">
        <v>8.0858029265517845E-3</v>
      </c>
      <c r="AR2407">
        <v>7.9278381591599417E-3</v>
      </c>
      <c r="AS2407">
        <v>7.2662889685676307E-3</v>
      </c>
      <c r="AT2407">
        <v>7.5424737009905539E-3</v>
      </c>
      <c r="AU2407">
        <v>7.4019254363171085E-3</v>
      </c>
      <c r="AV2407">
        <v>6.4642614551610952E-3</v>
      </c>
      <c r="AW2407">
        <v>6.503185226970634E-3</v>
      </c>
      <c r="AX2407">
        <v>5.8087043545432373E-3</v>
      </c>
      <c r="AY2407">
        <v>7.5935971005267697E-3</v>
      </c>
      <c r="AZ2407">
        <v>6.5630964379359185E-3</v>
      </c>
    </row>
    <row r="2408" spans="11:52" ht="14.4">
      <c r="K2408" t="s">
        <v>3316</v>
      </c>
      <c r="L2408" t="s">
        <v>3310</v>
      </c>
      <c r="M2408" t="s">
        <v>17</v>
      </c>
      <c r="N2408" t="s">
        <v>80</v>
      </c>
      <c r="AG2408">
        <v>9.2902415680944702E-3</v>
      </c>
      <c r="AH2408">
        <v>8.919666859007901E-3</v>
      </c>
      <c r="AI2408">
        <v>9.6047665964428559E-3</v>
      </c>
      <c r="AJ2408">
        <v>5.5233399689360169E-3</v>
      </c>
      <c r="AK2408">
        <v>6.5875027008887666E-3</v>
      </c>
      <c r="AL2408">
        <v>6.1387482097487404E-3</v>
      </c>
      <c r="AM2408">
        <v>5.6268360014834398E-3</v>
      </c>
      <c r="AN2408">
        <v>4.5708251417465318E-3</v>
      </c>
      <c r="AO2408">
        <v>5.2904624363501731E-3</v>
      </c>
      <c r="AP2408">
        <v>5.6029052809415288E-3</v>
      </c>
      <c r="AQ2408">
        <v>4.5596156867660376E-3</v>
      </c>
      <c r="AR2408">
        <v>3.3229130703550779E-3</v>
      </c>
      <c r="AS2408">
        <v>3.1142438522288574E-3</v>
      </c>
      <c r="AT2408">
        <v>3.2894938792004396E-3</v>
      </c>
      <c r="AU2408">
        <v>3.1985990618504413E-3</v>
      </c>
      <c r="AV2408">
        <v>2.6461881755737624E-3</v>
      </c>
      <c r="AW2408">
        <v>2.4698115366840676E-3</v>
      </c>
      <c r="AX2408">
        <v>2.0276959115575902E-3</v>
      </c>
      <c r="AY2408">
        <v>2.0731407638251054E-3</v>
      </c>
      <c r="AZ2408">
        <v>1.5462601353690359E-3</v>
      </c>
    </row>
    <row r="2409" spans="11:52" ht="14.4">
      <c r="K2409" t="s">
        <v>3317</v>
      </c>
      <c r="L2409" t="s">
        <v>3310</v>
      </c>
      <c r="M2409" t="s">
        <v>97</v>
      </c>
      <c r="N2409" t="s">
        <v>80</v>
      </c>
      <c r="O2409" t="s">
        <v>6079</v>
      </c>
      <c r="P2409" t="s">
        <v>6079</v>
      </c>
      <c r="Q2409" t="s">
        <v>6079</v>
      </c>
      <c r="R2409" t="s">
        <v>6079</v>
      </c>
      <c r="S2409" t="s">
        <v>6079</v>
      </c>
      <c r="T2409" t="s">
        <v>6079</v>
      </c>
      <c r="AG2409">
        <v>7.3556163495401804E-3</v>
      </c>
      <c r="AH2409">
        <v>7.2256953652881459E-3</v>
      </c>
      <c r="AI2409">
        <v>7.2803400340809106E-3</v>
      </c>
      <c r="AJ2409">
        <v>7.3075459558922451E-3</v>
      </c>
      <c r="AK2409">
        <v>6.2796329733643763E-3</v>
      </c>
      <c r="AL2409">
        <v>6.1784904624430969E-3</v>
      </c>
      <c r="AM2409">
        <v>5.8226076753262624E-3</v>
      </c>
      <c r="AN2409">
        <v>5.8241579974640245E-3</v>
      </c>
      <c r="AO2409">
        <v>6.3228906839279935E-3</v>
      </c>
      <c r="AP2409">
        <v>3.1749507150239937E-3</v>
      </c>
      <c r="AQ2409">
        <v>3.0807342239147764E-3</v>
      </c>
      <c r="AR2409">
        <v>3.2030619796823688E-3</v>
      </c>
      <c r="AS2409">
        <v>3.0694183911534135E-3</v>
      </c>
      <c r="AT2409">
        <v>3.081556417012543E-3</v>
      </c>
      <c r="AU2409">
        <v>2.9863832064979598E-3</v>
      </c>
      <c r="AV2409">
        <v>2.5892123426650587E-3</v>
      </c>
      <c r="AW2409">
        <v>2.7545394285733919E-3</v>
      </c>
      <c r="AX2409">
        <v>2.7783270579041209E-3</v>
      </c>
      <c r="AY2409">
        <v>2.5563065595398493E-3</v>
      </c>
      <c r="AZ2409">
        <v>2.4624521741645638E-3</v>
      </c>
    </row>
    <row r="2410" spans="11:52" ht="14.4">
      <c r="K2410" t="s">
        <v>3318</v>
      </c>
      <c r="L2410" t="s">
        <v>3310</v>
      </c>
      <c r="M2410" t="s">
        <v>18</v>
      </c>
      <c r="N2410" t="s">
        <v>80</v>
      </c>
      <c r="AG2410">
        <v>1.7037528919218968E-2</v>
      </c>
      <c r="AH2410">
        <v>1.8255181215310605E-2</v>
      </c>
      <c r="AI2410">
        <v>1.8301918237095548E-2</v>
      </c>
      <c r="AJ2410">
        <v>1.7955462179937452E-2</v>
      </c>
      <c r="AK2410">
        <v>1.8505856696951463E-2</v>
      </c>
      <c r="AL2410">
        <v>1.7789255698325322E-2</v>
      </c>
      <c r="AM2410">
        <v>1.7561748957198187E-2</v>
      </c>
      <c r="AN2410">
        <v>1.7683212187404471E-2</v>
      </c>
      <c r="AO2410">
        <v>1.7509852722467432E-2</v>
      </c>
      <c r="AP2410">
        <v>1.717277853519085E-2</v>
      </c>
      <c r="AQ2410">
        <v>1.7288716101529392E-2</v>
      </c>
      <c r="AR2410">
        <v>1.7616486456263167E-2</v>
      </c>
      <c r="AS2410">
        <v>1.8122207688162174E-2</v>
      </c>
      <c r="AT2410">
        <v>1.807004696049062E-2</v>
      </c>
      <c r="AU2410">
        <v>1.7227072428186101E-2</v>
      </c>
      <c r="AV2410">
        <v>1.841188336915207E-2</v>
      </c>
      <c r="AW2410">
        <v>1.8701055791195537E-2</v>
      </c>
      <c r="AX2410">
        <v>2.0339591341160122E-2</v>
      </c>
      <c r="AY2410">
        <v>2.0046857418331641E-2</v>
      </c>
      <c r="AZ2410">
        <v>2.0289529072224609E-2</v>
      </c>
    </row>
    <row r="2411" spans="11:52" ht="14.4">
      <c r="K2411" t="s">
        <v>3319</v>
      </c>
      <c r="L2411" t="s">
        <v>3310</v>
      </c>
      <c r="M2411" t="s">
        <v>34</v>
      </c>
      <c r="N2411" t="s">
        <v>80</v>
      </c>
      <c r="AG2411">
        <v>1.8622726711166455E-2</v>
      </c>
      <c r="AH2411">
        <v>1.8608231214667075E-2</v>
      </c>
      <c r="AI2411">
        <v>1.9162457119001601E-2</v>
      </c>
      <c r="AJ2411">
        <v>1.8803546661091783E-2</v>
      </c>
      <c r="AK2411">
        <v>1.75984603719768E-2</v>
      </c>
      <c r="AL2411">
        <v>1.741560404767736E-2</v>
      </c>
      <c r="AM2411">
        <v>1.6982961114311985E-2</v>
      </c>
      <c r="AN2411">
        <v>1.6113776758174537E-2</v>
      </c>
      <c r="AO2411">
        <v>1.5820508618959502E-2</v>
      </c>
      <c r="AP2411">
        <v>1.4424962601732346E-2</v>
      </c>
      <c r="AQ2411">
        <v>1.4493551160773166E-2</v>
      </c>
      <c r="AR2411">
        <v>1.4736892523318902E-2</v>
      </c>
      <c r="AS2411">
        <v>1.4026252109976996E-2</v>
      </c>
      <c r="AT2411">
        <v>1.4218664988099096E-2</v>
      </c>
      <c r="AU2411">
        <v>1.3824242406424922E-2</v>
      </c>
      <c r="AV2411">
        <v>1.3201676805331556E-2</v>
      </c>
      <c r="AW2411">
        <v>1.2936339637651204E-2</v>
      </c>
      <c r="AX2411">
        <v>1.2027058608311872E-2</v>
      </c>
      <c r="AY2411">
        <v>1.2059811816710822E-2</v>
      </c>
      <c r="AZ2411">
        <v>1.1330438048789387E-2</v>
      </c>
    </row>
    <row r="2412" spans="11:52" ht="14.4">
      <c r="K2412" t="s">
        <v>3320</v>
      </c>
      <c r="L2412" t="s">
        <v>3310</v>
      </c>
      <c r="M2412" t="s">
        <v>19</v>
      </c>
      <c r="N2412" t="s">
        <v>80</v>
      </c>
      <c r="AG2412">
        <v>1.5577485308863983E-2</v>
      </c>
      <c r="AH2412">
        <v>1.547611754812723E-2</v>
      </c>
      <c r="AI2412">
        <v>1.5042751734652381E-2</v>
      </c>
      <c r="AJ2412">
        <v>1.4276836668284797E-2</v>
      </c>
      <c r="AK2412">
        <v>1.3308148911535467E-2</v>
      </c>
      <c r="AL2412">
        <v>1.1464521484583684E-2</v>
      </c>
      <c r="AM2412">
        <v>9.5897986548218739E-3</v>
      </c>
      <c r="AN2412">
        <v>8.2405414591790477E-3</v>
      </c>
      <c r="AO2412">
        <v>8.6738052721026856E-3</v>
      </c>
      <c r="AP2412">
        <v>9.0966997556749096E-3</v>
      </c>
      <c r="AQ2412">
        <v>8.7422691566951885E-3</v>
      </c>
      <c r="AR2412">
        <v>7.4891897959893363E-3</v>
      </c>
      <c r="AS2412">
        <v>5.0239088446167694E-3</v>
      </c>
      <c r="AT2412">
        <v>4.128605067960321E-3</v>
      </c>
      <c r="AU2412">
        <v>3.9758976611360365E-3</v>
      </c>
      <c r="AV2412">
        <v>4.2220434455541526E-3</v>
      </c>
      <c r="AW2412">
        <v>3.7486786949731481E-3</v>
      </c>
      <c r="AX2412">
        <v>3.2158491560232271E-3</v>
      </c>
      <c r="AY2412">
        <v>3.2982410124951871E-3</v>
      </c>
      <c r="AZ2412">
        <v>2.9624992373934035E-3</v>
      </c>
    </row>
    <row r="2413" spans="11:52" ht="14.4">
      <c r="K2413" t="s">
        <v>3321</v>
      </c>
      <c r="L2413" t="s">
        <v>3310</v>
      </c>
      <c r="M2413" t="s">
        <v>20</v>
      </c>
      <c r="N2413" t="s">
        <v>80</v>
      </c>
      <c r="AG2413">
        <v>2.18756131971404E-2</v>
      </c>
      <c r="AH2413">
        <v>2.1920869612005775E-2</v>
      </c>
      <c r="AI2413">
        <v>2.1580866183670985E-2</v>
      </c>
      <c r="AJ2413">
        <v>2.1111266710367317E-2</v>
      </c>
      <c r="AK2413">
        <v>2.2379027940490029E-2</v>
      </c>
      <c r="AL2413">
        <v>2.1468963741724044E-2</v>
      </c>
      <c r="AM2413">
        <v>2.2721461984242845E-2</v>
      </c>
      <c r="AN2413">
        <v>2.11460278477166E-2</v>
      </c>
      <c r="AO2413">
        <v>2.0788031335698273E-2</v>
      </c>
      <c r="AP2413">
        <v>2.0067140570093209E-2</v>
      </c>
      <c r="AQ2413">
        <v>1.9935912368144133E-2</v>
      </c>
      <c r="AR2413">
        <v>2.059237596106251E-2</v>
      </c>
      <c r="AS2413">
        <v>1.8722713170740909E-2</v>
      </c>
      <c r="AT2413">
        <v>1.8972486616311259E-2</v>
      </c>
      <c r="AU2413">
        <v>1.8494325297133012E-2</v>
      </c>
      <c r="AV2413">
        <v>1.7721009953763488E-2</v>
      </c>
      <c r="AW2413">
        <v>1.7233898473447404E-2</v>
      </c>
      <c r="AX2413">
        <v>1.5405660679640521E-2</v>
      </c>
      <c r="AY2413">
        <v>1.4396183197731904E-2</v>
      </c>
      <c r="AZ2413">
        <v>1.4263278309852526E-2</v>
      </c>
    </row>
    <row r="2414" spans="11:52" ht="14.4">
      <c r="K2414" t="s">
        <v>3322</v>
      </c>
      <c r="L2414" t="s">
        <v>3310</v>
      </c>
      <c r="M2414" t="s">
        <v>21</v>
      </c>
      <c r="N2414" t="s">
        <v>80</v>
      </c>
      <c r="AG2414">
        <v>2.6445142337653119E-2</v>
      </c>
      <c r="AH2414">
        <v>2.6388785192206211E-2</v>
      </c>
      <c r="AI2414">
        <v>2.7372546300867984E-2</v>
      </c>
      <c r="AJ2414">
        <v>2.7253874767748151E-2</v>
      </c>
      <c r="AK2414">
        <v>2.7705782393559954E-2</v>
      </c>
      <c r="AL2414">
        <v>2.7770169014792335E-2</v>
      </c>
      <c r="AM2414">
        <v>2.6713531414452391E-2</v>
      </c>
      <c r="AN2414">
        <v>2.333106224039681E-2</v>
      </c>
    </row>
    <row r="2415" spans="11:52" ht="14.4">
      <c r="K2415" t="s">
        <v>3323</v>
      </c>
      <c r="L2415" t="s">
        <v>3310</v>
      </c>
      <c r="M2415" t="s">
        <v>22</v>
      </c>
      <c r="N2415" t="s">
        <v>80</v>
      </c>
      <c r="AG2415">
        <v>1.4494539492651681E-2</v>
      </c>
      <c r="AH2415">
        <v>1.3818352002451122E-2</v>
      </c>
      <c r="AI2415">
        <v>1.4069229959342157E-2</v>
      </c>
      <c r="AJ2415">
        <v>1.3941695270300218E-2</v>
      </c>
      <c r="AK2415">
        <v>1.4347779001858296E-2</v>
      </c>
      <c r="AL2415">
        <v>1.4307485018726872E-2</v>
      </c>
      <c r="AM2415">
        <v>1.3499263143250098E-2</v>
      </c>
      <c r="AN2415">
        <v>1.27135920826329E-2</v>
      </c>
      <c r="AO2415">
        <v>1.2633932805490291E-2</v>
      </c>
      <c r="AP2415">
        <v>1.3338209383651411E-2</v>
      </c>
      <c r="AQ2415">
        <v>1.3455719255322853E-2</v>
      </c>
      <c r="AR2415">
        <v>2.4295691796438305E-3</v>
      </c>
      <c r="AS2415">
        <v>2.3493491539113495E-3</v>
      </c>
      <c r="AT2415">
        <v>2.0564513565688655E-3</v>
      </c>
      <c r="AU2415">
        <v>1.8479401268808495E-3</v>
      </c>
      <c r="AV2415">
        <v>1.7424920137153624E-3</v>
      </c>
      <c r="AW2415">
        <v>1.6450797797703915E-3</v>
      </c>
      <c r="AX2415">
        <v>2.1792256164185632E-3</v>
      </c>
      <c r="AY2415">
        <v>2.5994342846686201E-3</v>
      </c>
      <c r="AZ2415">
        <v>2.9541509222794919E-3</v>
      </c>
    </row>
    <row r="2416" spans="11:52" ht="14.4">
      <c r="K2416" t="s">
        <v>3324</v>
      </c>
      <c r="L2416" t="s">
        <v>3310</v>
      </c>
      <c r="M2416" t="s">
        <v>90</v>
      </c>
      <c r="N2416" t="s">
        <v>80</v>
      </c>
      <c r="AG2416">
        <v>5.4876344601239207E-3</v>
      </c>
      <c r="AH2416">
        <v>5.530485152776622E-3</v>
      </c>
      <c r="AI2416">
        <v>7.0127967047561414E-3</v>
      </c>
      <c r="AJ2416">
        <v>6.7769775543170263E-3</v>
      </c>
      <c r="AK2416">
        <v>6.5384154690731489E-3</v>
      </c>
      <c r="AL2416">
        <v>6.1194858542329917E-3</v>
      </c>
      <c r="AM2416">
        <v>5.9789385866982001E-3</v>
      </c>
      <c r="AN2416">
        <v>5.4848335173422408E-3</v>
      </c>
      <c r="AO2416">
        <v>5.1581858367007547E-3</v>
      </c>
      <c r="AP2416">
        <v>5.1810071680196178E-3</v>
      </c>
      <c r="AQ2416">
        <v>4.9236083152424566E-3</v>
      </c>
      <c r="AR2416">
        <v>4.2583359788988364E-3</v>
      </c>
      <c r="AS2416">
        <v>3.9558529755473236E-3</v>
      </c>
      <c r="AT2416">
        <v>2.735281665363866E-3</v>
      </c>
      <c r="AU2416">
        <v>3.4439824573677716E-3</v>
      </c>
      <c r="AV2416">
        <v>3.0963558872919238E-3</v>
      </c>
      <c r="AW2416">
        <v>3.5241032010718061E-3</v>
      </c>
      <c r="AX2416">
        <v>4.6988239854400468E-3</v>
      </c>
      <c r="AY2416">
        <v>4.5989808730544871E-3</v>
      </c>
      <c r="AZ2416">
        <v>5.2492783268138516E-3</v>
      </c>
    </row>
    <row r="2417" spans="11:52" ht="14.4">
      <c r="K2417" t="s">
        <v>3325</v>
      </c>
      <c r="L2417" t="s">
        <v>3310</v>
      </c>
      <c r="M2417" t="s">
        <v>23</v>
      </c>
      <c r="N2417" t="s">
        <v>80</v>
      </c>
      <c r="AG2417">
        <v>7.0163132479788282E-3</v>
      </c>
      <c r="AH2417">
        <v>6.606157110999049E-3</v>
      </c>
      <c r="AI2417">
        <v>7.0029750580164109E-3</v>
      </c>
      <c r="AJ2417">
        <v>7.4562560778560754E-3</v>
      </c>
      <c r="AK2417">
        <v>7.4339968835596014E-3</v>
      </c>
      <c r="AL2417">
        <v>7.8605195316881118E-3</v>
      </c>
      <c r="AM2417">
        <v>8.8727042093861425E-3</v>
      </c>
      <c r="AN2417">
        <v>8.8041449199851036E-3</v>
      </c>
      <c r="AO2417">
        <v>7.0364389956257233E-3</v>
      </c>
      <c r="AP2417">
        <v>6.6019217905353596E-3</v>
      </c>
      <c r="AQ2417">
        <v>6.2258907919975478E-3</v>
      </c>
      <c r="AR2417">
        <v>6.6987729558841726E-3</v>
      </c>
      <c r="AS2417">
        <v>6.5081101861840284E-3</v>
      </c>
      <c r="AT2417">
        <v>6.0701396854740781E-3</v>
      </c>
      <c r="AU2417">
        <v>5.6649120744313615E-3</v>
      </c>
      <c r="AV2417">
        <v>6.3625602708031383E-3</v>
      </c>
      <c r="AW2417">
        <v>6.3874030120105226E-3</v>
      </c>
      <c r="AX2417">
        <v>6.1470948793698474E-3</v>
      </c>
      <c r="AY2417">
        <v>5.8534555511534966E-3</v>
      </c>
      <c r="AZ2417">
        <v>6.2542131752784834E-3</v>
      </c>
    </row>
    <row r="2418" spans="11:52" ht="14.4">
      <c r="K2418" t="s">
        <v>3326</v>
      </c>
      <c r="L2418" t="s">
        <v>3310</v>
      </c>
      <c r="M2418" t="s">
        <v>24</v>
      </c>
      <c r="N2418" t="s">
        <v>80</v>
      </c>
      <c r="AG2418">
        <v>6.378365694213713E-3</v>
      </c>
      <c r="AH2418">
        <v>6.0376097233248499E-3</v>
      </c>
      <c r="AI2418">
        <v>6.0131677331337844E-3</v>
      </c>
      <c r="AJ2418">
        <v>7.0223429818009183E-3</v>
      </c>
      <c r="AK2418">
        <v>6.38150531684426E-3</v>
      </c>
      <c r="AL2418">
        <v>4.8277692798151537E-3</v>
      </c>
      <c r="AM2418">
        <v>5.5953675858769931E-3</v>
      </c>
      <c r="AN2418">
        <v>4.7714581745048178E-3</v>
      </c>
      <c r="AO2418">
        <v>4.5411233404061974E-3</v>
      </c>
      <c r="AP2418">
        <v>4.7426031141586944E-3</v>
      </c>
      <c r="AQ2418">
        <v>4.9610016836483164E-3</v>
      </c>
      <c r="AR2418">
        <v>5.2739955986986836E-3</v>
      </c>
      <c r="AS2418">
        <v>5.9721373572053657E-3</v>
      </c>
      <c r="AT2418">
        <v>6.0154258870314288E-3</v>
      </c>
      <c r="AU2418">
        <v>5.3465833735682634E-3</v>
      </c>
      <c r="AV2418">
        <v>5.2446644525461451E-3</v>
      </c>
      <c r="AW2418">
        <v>4.9527171461427495E-3</v>
      </c>
      <c r="AX2418">
        <v>4.6425070002068204E-3</v>
      </c>
      <c r="AY2418">
        <v>4.8140693488821426E-3</v>
      </c>
      <c r="AZ2418">
        <v>3.8792324012989887E-3</v>
      </c>
    </row>
    <row r="2419" spans="11:52" ht="14.4">
      <c r="K2419" t="s">
        <v>3327</v>
      </c>
      <c r="L2419" t="s">
        <v>3310</v>
      </c>
      <c r="M2419" t="s">
        <v>1386</v>
      </c>
      <c r="N2419" t="s">
        <v>80</v>
      </c>
      <c r="O2419" t="s">
        <v>6079</v>
      </c>
      <c r="P2419" t="s">
        <v>6079</v>
      </c>
      <c r="Q2419" t="s">
        <v>6079</v>
      </c>
      <c r="R2419" t="s">
        <v>6079</v>
      </c>
      <c r="S2419" t="s">
        <v>6079</v>
      </c>
      <c r="T2419" t="s">
        <v>6079</v>
      </c>
      <c r="U2419" t="s">
        <v>6079</v>
      </c>
      <c r="V2419" t="s">
        <v>6079</v>
      </c>
      <c r="W2419" t="s">
        <v>6079</v>
      </c>
      <c r="X2419" t="s">
        <v>6079</v>
      </c>
      <c r="Y2419" t="s">
        <v>6079</v>
      </c>
      <c r="Z2419" t="s">
        <v>6079</v>
      </c>
      <c r="AA2419" t="s">
        <v>6079</v>
      </c>
      <c r="AG2419">
        <v>3.7790348718313568E-3</v>
      </c>
      <c r="AH2419">
        <v>1.8226435698571264E-3</v>
      </c>
      <c r="AI2419">
        <v>3.802981958051197E-3</v>
      </c>
      <c r="AJ2419">
        <v>4.0159118180421536E-3</v>
      </c>
      <c r="AK2419">
        <v>3.835463535972943E-3</v>
      </c>
      <c r="AL2419">
        <v>4.0049923476782748E-3</v>
      </c>
      <c r="AM2419">
        <v>3.866246496347348E-3</v>
      </c>
      <c r="AN2419">
        <v>3.9860175619543109E-3</v>
      </c>
      <c r="AO2419">
        <v>4.0794185867186845E-3</v>
      </c>
      <c r="AP2419">
        <v>4.1313998933987526E-3</v>
      </c>
      <c r="AQ2419">
        <v>4.2291444304251424E-3</v>
      </c>
      <c r="AR2419">
        <v>4.2174237437495182E-3</v>
      </c>
      <c r="AS2419">
        <v>4.0273566696719214E-3</v>
      </c>
      <c r="AT2419">
        <v>3.716314914229761E-3</v>
      </c>
      <c r="AU2419">
        <v>3.7766933952341226E-3</v>
      </c>
      <c r="AV2419">
        <v>3.8340222898251321E-3</v>
      </c>
      <c r="AW2419">
        <v>3.5650885344355909E-3</v>
      </c>
      <c r="AX2419">
        <v>3.4612147867610025E-3</v>
      </c>
      <c r="AY2419">
        <v>3.7833040124720966E-3</v>
      </c>
      <c r="AZ2419">
        <v>3.6256982908649655E-3</v>
      </c>
    </row>
    <row r="2420" spans="11:52" ht="14.4">
      <c r="K2420" t="s">
        <v>3328</v>
      </c>
      <c r="L2420" t="s">
        <v>3310</v>
      </c>
      <c r="M2420" t="s">
        <v>25</v>
      </c>
      <c r="N2420" t="s">
        <v>80</v>
      </c>
      <c r="AG2420">
        <v>1.0392833427828927E-2</v>
      </c>
      <c r="AH2420">
        <v>1.1509036663782607E-2</v>
      </c>
      <c r="AI2420">
        <v>1.1669786233725391E-2</v>
      </c>
      <c r="AJ2420">
        <v>1.3191380877361445E-2</v>
      </c>
      <c r="AK2420">
        <v>9.8336424690407855E-3</v>
      </c>
      <c r="AL2420">
        <v>1.1509739505054002E-2</v>
      </c>
      <c r="AM2420">
        <v>1.0060611732808512E-2</v>
      </c>
      <c r="AN2420">
        <v>1.0967565985379724E-2</v>
      </c>
      <c r="AO2420">
        <v>1.1687075620695151E-2</v>
      </c>
      <c r="AP2420">
        <v>8.4334356815724855E-3</v>
      </c>
      <c r="AQ2420">
        <v>8.7890099165628417E-3</v>
      </c>
      <c r="AR2420">
        <v>1.1938162488721376E-2</v>
      </c>
      <c r="AS2420">
        <v>1.2556905503132846E-2</v>
      </c>
      <c r="AT2420">
        <v>1.1025044932735517E-2</v>
      </c>
      <c r="AU2420">
        <v>1.0586425573053166E-2</v>
      </c>
      <c r="AV2420">
        <v>9.6987536328282595E-3</v>
      </c>
      <c r="AW2420">
        <v>9.3612312722219371E-3</v>
      </c>
      <c r="AX2420">
        <v>8.3474124353910533E-3</v>
      </c>
      <c r="AY2420">
        <v>8.7596317265717302E-3</v>
      </c>
      <c r="AZ2420">
        <v>6.9392333486594793E-3</v>
      </c>
    </row>
    <row r="2421" spans="11:52" ht="14.4">
      <c r="K2421" t="s">
        <v>5701</v>
      </c>
      <c r="L2421" t="s">
        <v>3310</v>
      </c>
      <c r="M2421" t="s">
        <v>5610</v>
      </c>
      <c r="N2421" t="s">
        <v>80</v>
      </c>
      <c r="AO2421">
        <v>3.1859517319203137E-3</v>
      </c>
      <c r="AP2421" t="s">
        <v>6079</v>
      </c>
      <c r="AQ2421" t="s">
        <v>6079</v>
      </c>
      <c r="AR2421" t="s">
        <v>6079</v>
      </c>
      <c r="AS2421" t="s">
        <v>6079</v>
      </c>
      <c r="AT2421">
        <v>2.2506785197421515E-3</v>
      </c>
      <c r="AU2421">
        <v>2.2353143045292182E-3</v>
      </c>
      <c r="AV2421">
        <v>1.7457820753287237E-3</v>
      </c>
      <c r="AW2421">
        <v>1.6814189445591484E-3</v>
      </c>
      <c r="AX2421">
        <v>1.6209680264844075E-3</v>
      </c>
      <c r="AY2421">
        <v>1.6023199966855722E-3</v>
      </c>
      <c r="AZ2421">
        <v>1.4657642579652356E-3</v>
      </c>
    </row>
    <row r="2422" spans="11:52" ht="14.4">
      <c r="K2422" t="s">
        <v>3329</v>
      </c>
      <c r="L2422" t="s">
        <v>3310</v>
      </c>
      <c r="M2422" t="s">
        <v>98</v>
      </c>
      <c r="N2422" t="s">
        <v>80</v>
      </c>
      <c r="AG2422">
        <v>3.6497034519117721E-3</v>
      </c>
      <c r="AH2422">
        <v>4.5716120442860879E-3</v>
      </c>
      <c r="AI2422">
        <v>4.2792508660992948E-3</v>
      </c>
      <c r="AJ2422">
        <v>3.6463455910318862E-3</v>
      </c>
      <c r="AK2422">
        <v>3.0443705661835369E-3</v>
      </c>
      <c r="AL2422">
        <v>3.4624678277239526E-3</v>
      </c>
      <c r="AM2422">
        <v>3.2017435270379744E-3</v>
      </c>
      <c r="AN2422">
        <v>3.0404351847539415E-3</v>
      </c>
      <c r="AO2422">
        <v>2.7431997604761868E-3</v>
      </c>
      <c r="AP2422">
        <v>2.84970013966098E-3</v>
      </c>
      <c r="AQ2422">
        <v>2.211093904422205E-3</v>
      </c>
      <c r="AR2422">
        <v>2.330384708044652E-3</v>
      </c>
      <c r="AS2422">
        <v>3.2082566493863659E-3</v>
      </c>
      <c r="AT2422">
        <v>3.2007181202337678E-3</v>
      </c>
      <c r="AU2422">
        <v>1.4781206320887024E-3</v>
      </c>
      <c r="AV2422">
        <v>1.407553912649608E-3</v>
      </c>
      <c r="AW2422">
        <v>1.2627067628597059E-3</v>
      </c>
      <c r="AX2422">
        <v>1.2133910774317759E-3</v>
      </c>
      <c r="AY2422">
        <v>1.3930427871762286E-3</v>
      </c>
      <c r="AZ2422">
        <v>1.9276342104885815E-3</v>
      </c>
    </row>
    <row r="2423" spans="11:52" ht="14.4">
      <c r="K2423" t="s">
        <v>3330</v>
      </c>
      <c r="L2423" t="s">
        <v>3310</v>
      </c>
      <c r="M2423" t="s">
        <v>94</v>
      </c>
      <c r="N2423" t="s">
        <v>80</v>
      </c>
      <c r="AG2423">
        <v>1.0905610372259164E-2</v>
      </c>
      <c r="AH2423">
        <v>1.2413986851666741E-2</v>
      </c>
      <c r="AI2423">
        <v>1.1120074153122123E-2</v>
      </c>
      <c r="AJ2423">
        <v>9.1699601344991302E-3</v>
      </c>
      <c r="AK2423">
        <v>9.4768558663570687E-3</v>
      </c>
      <c r="AL2423">
        <v>9.2877099963707375E-3</v>
      </c>
      <c r="AM2423">
        <v>9.4308107403211477E-3</v>
      </c>
      <c r="AN2423">
        <v>1.126295608686372E-2</v>
      </c>
      <c r="AO2423">
        <v>9.8683525764320223E-3</v>
      </c>
      <c r="AP2423">
        <v>1.0070387362329646E-2</v>
      </c>
      <c r="AQ2423">
        <v>1.1965861345515902E-2</v>
      </c>
      <c r="AR2423">
        <v>1.3008432525021556E-2</v>
      </c>
      <c r="AS2423">
        <v>1.4893650941951568E-2</v>
      </c>
      <c r="AT2423">
        <v>1.2910347144341344E-2</v>
      </c>
      <c r="AU2423">
        <v>1.9308475417390083E-2</v>
      </c>
      <c r="AV2423">
        <v>1.4960164210603751E-2</v>
      </c>
      <c r="AW2423">
        <v>1.7486283454752786E-2</v>
      </c>
      <c r="AX2423">
        <v>1.3526133489523039E-2</v>
      </c>
      <c r="AY2423">
        <v>1.4957948164171486E-2</v>
      </c>
      <c r="AZ2423">
        <v>1.0658289631159968E-2</v>
      </c>
    </row>
    <row r="2424" spans="11:52" ht="14.4">
      <c r="K2424" t="s">
        <v>3331</v>
      </c>
      <c r="L2424" t="s">
        <v>3310</v>
      </c>
      <c r="M2424" t="s">
        <v>99</v>
      </c>
      <c r="N2424" t="s">
        <v>80</v>
      </c>
      <c r="AG2424">
        <v>1.5587457916331952E-3</v>
      </c>
      <c r="AH2424">
        <v>1.643686575749989E-3</v>
      </c>
      <c r="AI2424">
        <v>1.8011385028928494E-3</v>
      </c>
      <c r="AJ2424">
        <v>1.724211744375873E-3</v>
      </c>
      <c r="AK2424">
        <v>2.6646302205336077E-3</v>
      </c>
      <c r="AL2424">
        <v>2.5442186868214864E-3</v>
      </c>
      <c r="AM2424">
        <v>2.5116973428051421E-3</v>
      </c>
      <c r="AN2424">
        <v>2.5169952430587786E-3</v>
      </c>
      <c r="AO2424">
        <v>2.5599271092448051E-3</v>
      </c>
      <c r="AP2424">
        <v>2.726298930502663E-3</v>
      </c>
      <c r="AQ2424">
        <v>2.5499077313751793E-3</v>
      </c>
      <c r="AR2424">
        <v>1.7066388266633596E-3</v>
      </c>
      <c r="AS2424">
        <v>1.6596236121171955E-3</v>
      </c>
      <c r="AT2424">
        <v>1.9015524895365219E-3</v>
      </c>
      <c r="AU2424">
        <v>1.7746208846830466E-3</v>
      </c>
      <c r="AV2424">
        <v>1.6048761757290137E-3</v>
      </c>
      <c r="AW2424">
        <v>1.4477843461779584E-3</v>
      </c>
      <c r="AX2424">
        <v>1.5127246405330188E-3</v>
      </c>
      <c r="AY2424">
        <v>1.3251416761959629E-3</v>
      </c>
      <c r="AZ2424">
        <v>1.3948674252408444E-3</v>
      </c>
    </row>
    <row r="2425" spans="11:52" ht="14.4">
      <c r="K2425" t="s">
        <v>3332</v>
      </c>
      <c r="L2425" t="s">
        <v>3310</v>
      </c>
      <c r="M2425" t="s">
        <v>26</v>
      </c>
      <c r="N2425" t="s">
        <v>80</v>
      </c>
      <c r="O2425" t="s">
        <v>6079</v>
      </c>
      <c r="P2425" t="s">
        <v>6079</v>
      </c>
      <c r="Q2425" t="s">
        <v>6079</v>
      </c>
      <c r="R2425" t="s">
        <v>6079</v>
      </c>
      <c r="S2425" t="s">
        <v>6079</v>
      </c>
      <c r="AG2425">
        <v>4.7910748592972143E-5</v>
      </c>
      <c r="AH2425">
        <v>1.0487659089017616E-4</v>
      </c>
      <c r="AI2425">
        <v>9.3734503333853472E-5</v>
      </c>
      <c r="AJ2425">
        <v>2.548036215034519E-4</v>
      </c>
      <c r="AK2425">
        <v>2.588010444239932E-4</v>
      </c>
      <c r="AL2425">
        <v>2.2536691373083092E-4</v>
      </c>
      <c r="AM2425">
        <v>2.0984575842162561E-4</v>
      </c>
      <c r="AN2425">
        <v>2.0369391276911595E-4</v>
      </c>
      <c r="AO2425">
        <v>3.2913024716330725E-4</v>
      </c>
      <c r="AP2425">
        <v>8.9348938368362721E-4</v>
      </c>
      <c r="AQ2425">
        <v>7.6555899803626383E-4</v>
      </c>
      <c r="AR2425">
        <v>6.8479886823396478E-4</v>
      </c>
      <c r="AS2425">
        <v>5.8674959861132914E-4</v>
      </c>
      <c r="AT2425">
        <v>4.6151565269404878E-4</v>
      </c>
      <c r="AU2425">
        <v>4.1723544744739279E-4</v>
      </c>
      <c r="AV2425">
        <v>1.086671823449995E-3</v>
      </c>
      <c r="AW2425">
        <v>1.0765767696298569E-3</v>
      </c>
      <c r="AX2425">
        <v>1.6618468233426133E-3</v>
      </c>
      <c r="AY2425">
        <v>1.6452345934929468E-3</v>
      </c>
      <c r="AZ2425">
        <v>1.6348758764726684E-3</v>
      </c>
    </row>
    <row r="2426" spans="11:52" ht="14.4">
      <c r="K2426" t="s">
        <v>3333</v>
      </c>
      <c r="L2426" t="s">
        <v>3310</v>
      </c>
      <c r="M2426" t="s">
        <v>27</v>
      </c>
      <c r="N2426" t="s">
        <v>80</v>
      </c>
      <c r="AG2426">
        <v>3.3048049493764962E-2</v>
      </c>
      <c r="AH2426">
        <v>3.1352150834012715E-2</v>
      </c>
      <c r="AI2426">
        <v>3.4728439612803225E-2</v>
      </c>
      <c r="AJ2426">
        <v>3.2151291333790986E-2</v>
      </c>
      <c r="AK2426">
        <v>3.46415976181478E-2</v>
      </c>
      <c r="AL2426">
        <v>3.3954680318078703E-2</v>
      </c>
      <c r="AM2426">
        <v>3.1707697418196568E-2</v>
      </c>
      <c r="AN2426">
        <v>2.8985216137552023E-2</v>
      </c>
      <c r="AO2426">
        <v>2.7302614246690071E-2</v>
      </c>
      <c r="AP2426">
        <v>2.5021287532198809E-2</v>
      </c>
      <c r="AQ2426">
        <v>2.6012179639493045E-2</v>
      </c>
      <c r="AR2426">
        <v>2.5878490332245551E-2</v>
      </c>
      <c r="AS2426">
        <v>2.5457254679715557E-2</v>
      </c>
      <c r="AT2426">
        <v>2.5225378568026313E-2</v>
      </c>
      <c r="AU2426">
        <v>2.4813916890592744E-2</v>
      </c>
      <c r="AV2426">
        <v>2.3272554395308332E-2</v>
      </c>
      <c r="AW2426">
        <v>2.2064511504074957E-2</v>
      </c>
      <c r="AX2426">
        <v>1.9792224294143977E-2</v>
      </c>
      <c r="AY2426">
        <v>1.9716612658932178E-2</v>
      </c>
      <c r="AZ2426">
        <v>1.6820217256022674E-2</v>
      </c>
    </row>
    <row r="2427" spans="11:52" ht="14.4">
      <c r="K2427" t="s">
        <v>3334</v>
      </c>
      <c r="L2427" t="s">
        <v>3310</v>
      </c>
      <c r="M2427" t="s">
        <v>28</v>
      </c>
      <c r="N2427" t="s">
        <v>80</v>
      </c>
      <c r="AG2427">
        <v>4.7898133308926186E-2</v>
      </c>
      <c r="AH2427">
        <v>4.6690543546705938E-2</v>
      </c>
      <c r="AI2427">
        <v>5.0570112676045859E-2</v>
      </c>
      <c r="AJ2427">
        <v>5.0660076198242296E-2</v>
      </c>
      <c r="AK2427">
        <v>5.4922747686171426E-2</v>
      </c>
      <c r="AL2427">
        <v>5.2734704261588029E-2</v>
      </c>
      <c r="AM2427">
        <v>5.0627066554172498E-2</v>
      </c>
      <c r="AN2427">
        <v>4.426646113681252E-2</v>
      </c>
      <c r="AO2427">
        <v>4.0894644797770496E-2</v>
      </c>
      <c r="AP2427" t="s">
        <v>6079</v>
      </c>
      <c r="AQ2427" t="s">
        <v>6079</v>
      </c>
      <c r="AR2427" t="s">
        <v>6079</v>
      </c>
      <c r="AS2427" t="s">
        <v>6079</v>
      </c>
      <c r="AT2427">
        <v>3.4121619966024697E-2</v>
      </c>
      <c r="AU2427">
        <v>2.9204489436837372E-2</v>
      </c>
      <c r="AV2427">
        <v>2.7847711089599575E-2</v>
      </c>
      <c r="AW2427">
        <v>2.8640718145326201E-2</v>
      </c>
      <c r="AX2427">
        <v>2.506214454787838E-2</v>
      </c>
      <c r="AY2427">
        <v>2.7441541653114871E-2</v>
      </c>
      <c r="AZ2427">
        <v>2.267027156359919E-2</v>
      </c>
    </row>
    <row r="2428" spans="11:52" ht="14.4">
      <c r="K2428" t="s">
        <v>3335</v>
      </c>
      <c r="L2428" t="s">
        <v>3310</v>
      </c>
      <c r="M2428" t="s">
        <v>29</v>
      </c>
      <c r="N2428" t="s">
        <v>80</v>
      </c>
      <c r="AG2428">
        <v>1.6457718386724145E-2</v>
      </c>
      <c r="AH2428">
        <v>1.2606708193643132E-2</v>
      </c>
      <c r="AI2428">
        <v>1.060496600098248E-2</v>
      </c>
      <c r="AJ2428">
        <v>1.3685802075217419E-2</v>
      </c>
      <c r="AK2428">
        <v>1.8596239446435851E-2</v>
      </c>
      <c r="AL2428">
        <v>2.013948203045865E-2</v>
      </c>
      <c r="AM2428">
        <v>1.7941249358092434E-2</v>
      </c>
      <c r="AN2428">
        <v>1.7979178041534667E-2</v>
      </c>
      <c r="AO2428">
        <v>1.669554321059841E-2</v>
      </c>
      <c r="AP2428">
        <v>1.6444885149595554E-2</v>
      </c>
      <c r="AQ2428">
        <v>1.3735399244347666E-2</v>
      </c>
      <c r="AR2428">
        <v>1.3375564958622892E-2</v>
      </c>
      <c r="AS2428">
        <v>1.1601362402076073E-2</v>
      </c>
      <c r="AT2428">
        <v>1.2553442446583575E-2</v>
      </c>
      <c r="AU2428">
        <v>1.28342679494674E-2</v>
      </c>
      <c r="AV2428">
        <v>1.2506677747382197E-2</v>
      </c>
      <c r="AW2428">
        <v>1.1098435906836334E-2</v>
      </c>
      <c r="AX2428">
        <v>1.1973553860539252E-2</v>
      </c>
      <c r="AY2428">
        <v>1.6115515017725752E-2</v>
      </c>
      <c r="AZ2428">
        <v>2.0996400443194008E-2</v>
      </c>
    </row>
    <row r="2429" spans="11:52" ht="14.4">
      <c r="K2429" t="s">
        <v>3336</v>
      </c>
      <c r="L2429" t="s">
        <v>3310</v>
      </c>
      <c r="M2429" t="s">
        <v>30</v>
      </c>
      <c r="N2429" t="s">
        <v>80</v>
      </c>
      <c r="AG2429">
        <v>4.0675230825077064E-3</v>
      </c>
      <c r="AH2429">
        <v>4.2131579612388415E-3</v>
      </c>
      <c r="AI2429">
        <v>4.2258633617161057E-3</v>
      </c>
      <c r="AJ2429">
        <v>4.0349193847863327E-3</v>
      </c>
      <c r="AK2429">
        <v>4.1697930413807406E-3</v>
      </c>
      <c r="AL2429">
        <v>4.6014625697427839E-3</v>
      </c>
      <c r="AM2429">
        <v>4.2879958112149504E-3</v>
      </c>
      <c r="AN2429">
        <v>4.2588692558496854E-3</v>
      </c>
      <c r="AO2429">
        <v>4.4501933941707714E-3</v>
      </c>
      <c r="AP2429">
        <v>4.4463421331866421E-3</v>
      </c>
      <c r="AQ2429">
        <v>4.7948511090428018E-3</v>
      </c>
      <c r="AR2429">
        <v>4.7883339345030007E-3</v>
      </c>
      <c r="AS2429">
        <v>5.1537169711510589E-3</v>
      </c>
      <c r="AT2429">
        <v>5.0275591475138137E-3</v>
      </c>
      <c r="AU2429">
        <v>5.2105073947387561E-3</v>
      </c>
      <c r="AV2429">
        <v>4.8583793291370192E-3</v>
      </c>
      <c r="AW2429">
        <v>4.9698194405578804E-3</v>
      </c>
      <c r="AX2429">
        <v>5.4243853696572036E-3</v>
      </c>
      <c r="AY2429">
        <v>5.8021024824095836E-3</v>
      </c>
      <c r="AZ2429">
        <v>5.5460705636374546E-3</v>
      </c>
    </row>
    <row r="2430" spans="11:52" ht="14.4">
      <c r="K2430" t="s">
        <v>3337</v>
      </c>
      <c r="L2430" t="s">
        <v>3310</v>
      </c>
      <c r="M2430" t="s">
        <v>100</v>
      </c>
      <c r="N2430" t="s">
        <v>80</v>
      </c>
      <c r="AG2430">
        <v>8.2267525387855703E-3</v>
      </c>
      <c r="AH2430">
        <v>7.9932256517033871E-3</v>
      </c>
      <c r="AI2430">
        <v>7.9995450307707022E-3</v>
      </c>
      <c r="AJ2430">
        <v>7.2180175694387247E-3</v>
      </c>
      <c r="AK2430">
        <v>4.4917304613039674E-3</v>
      </c>
      <c r="AL2430">
        <v>4.3354235357353117E-3</v>
      </c>
      <c r="AM2430">
        <v>5.0033698889096435E-3</v>
      </c>
      <c r="AN2430">
        <v>6.523164713920301E-3</v>
      </c>
      <c r="AO2430">
        <v>7.2780268630889492E-3</v>
      </c>
      <c r="AP2430">
        <v>7.7855949675241214E-3</v>
      </c>
      <c r="AQ2430">
        <v>7.9113700638302475E-3</v>
      </c>
      <c r="AR2430">
        <v>7.8644844914111094E-3</v>
      </c>
      <c r="AS2430">
        <v>8.5106155408704292E-3</v>
      </c>
      <c r="AT2430">
        <v>1.7810536092473152E-2</v>
      </c>
      <c r="AU2430">
        <v>1.5532419561559143E-2</v>
      </c>
      <c r="AV2430">
        <v>1.2055313456633625E-2</v>
      </c>
      <c r="AW2430">
        <v>1.076511272070874E-2</v>
      </c>
      <c r="AX2430">
        <v>1.0300186156901481E-2</v>
      </c>
      <c r="AY2430">
        <v>9.8625471113855893E-3</v>
      </c>
      <c r="AZ2430">
        <v>9.1003109645468056E-3</v>
      </c>
    </row>
    <row r="2431" spans="11:52" ht="14.4">
      <c r="K2431" t="s">
        <v>3338</v>
      </c>
      <c r="L2431" t="s">
        <v>3310</v>
      </c>
      <c r="M2431" t="s">
        <v>31</v>
      </c>
      <c r="N2431" t="s">
        <v>80</v>
      </c>
      <c r="AG2431">
        <v>1.5481173627464123E-2</v>
      </c>
      <c r="AH2431">
        <v>1.4380256724919266E-2</v>
      </c>
      <c r="AI2431">
        <v>1.5543976583048067E-2</v>
      </c>
      <c r="AJ2431">
        <v>1.7202495433177041E-2</v>
      </c>
      <c r="AK2431">
        <v>1.6043652481452772E-2</v>
      </c>
      <c r="AL2431">
        <v>1.4984545860378279E-2</v>
      </c>
      <c r="AM2431">
        <v>1.423088482845369E-2</v>
      </c>
      <c r="AN2431">
        <v>1.2491207170646413E-2</v>
      </c>
      <c r="AO2431">
        <v>1.1119565436099653E-2</v>
      </c>
      <c r="AP2431">
        <v>1.1587692548886501E-2</v>
      </c>
      <c r="AQ2431">
        <v>1.0387554708983834E-2</v>
      </c>
      <c r="AR2431">
        <v>7.5656862669274223E-3</v>
      </c>
      <c r="AS2431">
        <v>6.3063099989278445E-3</v>
      </c>
      <c r="AT2431">
        <v>5.559627167563262E-3</v>
      </c>
      <c r="AU2431">
        <v>4.8610138238749092E-3</v>
      </c>
      <c r="AV2431">
        <v>4.0003358899298961E-3</v>
      </c>
      <c r="AW2431">
        <v>3.8019286368692921E-3</v>
      </c>
      <c r="AX2431">
        <v>3.38362019875888E-3</v>
      </c>
      <c r="AY2431">
        <v>3.6369784161266105E-3</v>
      </c>
      <c r="AZ2431">
        <v>2.9618840459577456E-3</v>
      </c>
    </row>
    <row r="2432" spans="11:52" ht="14.4">
      <c r="K2432" t="s">
        <v>3339</v>
      </c>
      <c r="L2432" t="s">
        <v>3310</v>
      </c>
      <c r="M2432" t="s">
        <v>32</v>
      </c>
      <c r="N2432" t="s">
        <v>80</v>
      </c>
      <c r="O2432" t="s">
        <v>6079</v>
      </c>
      <c r="P2432" t="s">
        <v>6079</v>
      </c>
      <c r="Q2432" t="s">
        <v>6079</v>
      </c>
      <c r="R2432" t="s">
        <v>6079</v>
      </c>
      <c r="S2432" t="s">
        <v>6079</v>
      </c>
      <c r="AG2432">
        <v>6.3029314279985137E-3</v>
      </c>
      <c r="AH2432">
        <v>6.5376505715962745E-3</v>
      </c>
      <c r="AI2432">
        <v>6.6882091161353041E-3</v>
      </c>
      <c r="AJ2432">
        <v>6.9005606917681055E-3</v>
      </c>
      <c r="AK2432">
        <v>6.6744433612476086E-3</v>
      </c>
      <c r="AL2432">
        <v>7.4285417429595692E-3</v>
      </c>
      <c r="AM2432">
        <v>8.2518451318590938E-3</v>
      </c>
      <c r="AN2432">
        <v>1.4899405684259116E-2</v>
      </c>
      <c r="AO2432">
        <v>1.5400991361364072E-2</v>
      </c>
      <c r="AP2432">
        <v>1.4591960488973618E-2</v>
      </c>
      <c r="AQ2432">
        <v>9.3823977728810272E-3</v>
      </c>
      <c r="AR2432">
        <v>9.9387888820926702E-3</v>
      </c>
      <c r="AS2432">
        <v>1.1479914657831963E-2</v>
      </c>
      <c r="AT2432">
        <v>1.1137183338712891E-2</v>
      </c>
      <c r="AU2432">
        <v>1.0580688544643908E-2</v>
      </c>
      <c r="AV2432">
        <v>9.6696811848482681E-3</v>
      </c>
      <c r="AW2432">
        <v>9.6384645266653531E-3</v>
      </c>
      <c r="AX2432">
        <v>9.8002609709547731E-3</v>
      </c>
      <c r="AY2432">
        <v>9.3561907582628816E-3</v>
      </c>
      <c r="AZ2432">
        <v>1.0247796858224889E-2</v>
      </c>
    </row>
    <row r="2433" spans="11:52" ht="14.4">
      <c r="K2433" t="s">
        <v>3340</v>
      </c>
      <c r="L2433" t="s">
        <v>3310</v>
      </c>
      <c r="M2433" t="s">
        <v>93</v>
      </c>
      <c r="N2433" t="s">
        <v>80</v>
      </c>
      <c r="AG2433">
        <v>1.0497155138990275E-2</v>
      </c>
      <c r="AH2433">
        <v>9.4039139984872927E-3</v>
      </c>
      <c r="AI2433">
        <v>9.3285123807698711E-3</v>
      </c>
      <c r="AJ2433">
        <v>9.0396223255711332E-3</v>
      </c>
      <c r="AK2433">
        <v>5.6839984272306927E-3</v>
      </c>
      <c r="AL2433">
        <v>8.5672396053122681E-3</v>
      </c>
      <c r="AM2433">
        <v>7.3514270503349582E-3</v>
      </c>
      <c r="AN2433">
        <v>7.0391954875346991E-3</v>
      </c>
      <c r="AO2433">
        <v>9.2608885679875946E-3</v>
      </c>
      <c r="AP2433">
        <v>9.1254492338455912E-3</v>
      </c>
      <c r="AQ2433">
        <v>5.8656804945200315E-3</v>
      </c>
      <c r="AR2433">
        <v>4.0156114202820822E-3</v>
      </c>
      <c r="AS2433">
        <v>3.9929280901599331E-3</v>
      </c>
      <c r="AT2433">
        <v>3.9669013583262793E-3</v>
      </c>
      <c r="AU2433">
        <v>4.2788087697995924E-3</v>
      </c>
      <c r="AV2433">
        <v>4.383509926903271E-3</v>
      </c>
      <c r="AW2433">
        <v>6.0746650620997523E-3</v>
      </c>
      <c r="AX2433">
        <v>5.1871838611798615E-3</v>
      </c>
      <c r="AY2433">
        <v>4.080941380466007E-3</v>
      </c>
      <c r="AZ2433">
        <v>2.4759110732838889E-3</v>
      </c>
    </row>
    <row r="2434" spans="11:52" ht="14.4">
      <c r="K2434" t="s">
        <v>3341</v>
      </c>
      <c r="L2434" t="s">
        <v>3342</v>
      </c>
      <c r="M2434" t="s">
        <v>13</v>
      </c>
      <c r="N2434" t="s">
        <v>80</v>
      </c>
      <c r="AG2434">
        <v>0.18179158573360041</v>
      </c>
      <c r="AH2434">
        <v>0.1815381353357873</v>
      </c>
      <c r="AI2434">
        <v>0.18201927404754767</v>
      </c>
      <c r="AJ2434">
        <v>0.1793511375228094</v>
      </c>
      <c r="AK2434">
        <v>0.18157728920883773</v>
      </c>
      <c r="AL2434">
        <v>0.18579942632475172</v>
      </c>
      <c r="AM2434">
        <v>0.18484774062157161</v>
      </c>
      <c r="AN2434">
        <v>0.18186915044258625</v>
      </c>
      <c r="AO2434">
        <v>0.17943119927984025</v>
      </c>
      <c r="AP2434">
        <v>0.1769511437753955</v>
      </c>
      <c r="AQ2434">
        <v>0.17958271638947579</v>
      </c>
      <c r="AR2434">
        <v>0.17781631992839428</v>
      </c>
      <c r="AS2434">
        <v>0.19280934676321637</v>
      </c>
      <c r="AT2434">
        <v>0.19567048714834265</v>
      </c>
      <c r="AU2434">
        <v>0.19302261413120364</v>
      </c>
      <c r="AV2434">
        <v>0.18959689459763487</v>
      </c>
      <c r="AW2434">
        <v>0.1899189802714891</v>
      </c>
      <c r="AX2434">
        <v>0.18960730720734889</v>
      </c>
      <c r="AY2434">
        <v>0.18716885189523555</v>
      </c>
      <c r="AZ2434">
        <v>0.18047930149295149</v>
      </c>
    </row>
    <row r="2435" spans="11:52" ht="14.4">
      <c r="K2435" t="s">
        <v>3343</v>
      </c>
      <c r="L2435" t="s">
        <v>3342</v>
      </c>
      <c r="M2435" t="s">
        <v>14</v>
      </c>
      <c r="N2435" t="s">
        <v>80</v>
      </c>
      <c r="AG2435">
        <v>0.15054666103461364</v>
      </c>
      <c r="AH2435">
        <v>0.15052840567156237</v>
      </c>
      <c r="AI2435">
        <v>0.14683219643684625</v>
      </c>
      <c r="AJ2435">
        <v>0.14378015423030235</v>
      </c>
      <c r="AK2435">
        <v>0.15407049167980211</v>
      </c>
      <c r="AL2435">
        <v>0.14901869320724478</v>
      </c>
      <c r="AM2435">
        <v>0.14740516354235397</v>
      </c>
      <c r="AN2435">
        <v>0.1442791334966195</v>
      </c>
      <c r="AO2435">
        <v>0.15064732974265677</v>
      </c>
      <c r="AP2435">
        <v>0.14337845737155286</v>
      </c>
      <c r="AQ2435">
        <v>0.14421485077041729</v>
      </c>
      <c r="AR2435">
        <v>0.15109591162851979</v>
      </c>
      <c r="AS2435">
        <v>0.15481414986355557</v>
      </c>
      <c r="AT2435">
        <v>0.15422219865680376</v>
      </c>
      <c r="AU2435">
        <v>0.15536699656503883</v>
      </c>
      <c r="AV2435">
        <v>0.15319608415790309</v>
      </c>
      <c r="AW2435">
        <v>0.14411459934617804</v>
      </c>
      <c r="AX2435">
        <v>0.14095412900815907</v>
      </c>
      <c r="AY2435">
        <v>0.14159295262553531</v>
      </c>
      <c r="AZ2435">
        <v>0.1408666057297665</v>
      </c>
    </row>
    <row r="2436" spans="11:52" ht="14.4">
      <c r="K2436" t="s">
        <v>3344</v>
      </c>
      <c r="L2436" t="s">
        <v>3342</v>
      </c>
      <c r="M2436" t="s">
        <v>92</v>
      </c>
      <c r="N2436" t="s">
        <v>80</v>
      </c>
      <c r="AG2436">
        <v>0.24049927355899187</v>
      </c>
      <c r="AH2436">
        <v>0.24975575385900584</v>
      </c>
      <c r="AI2436">
        <v>0.24835826995987836</v>
      </c>
      <c r="AJ2436">
        <v>0.24740273368266641</v>
      </c>
      <c r="AK2436">
        <v>0.25507018398449932</v>
      </c>
      <c r="AL2436">
        <v>0.25467483900442067</v>
      </c>
      <c r="AM2436">
        <v>0.26330461496903251</v>
      </c>
      <c r="AN2436">
        <v>0.26586964277460656</v>
      </c>
      <c r="AO2436">
        <v>0.25946360788656025</v>
      </c>
      <c r="AP2436">
        <v>0.25050199694040359</v>
      </c>
      <c r="AQ2436">
        <v>0.25177222735965016</v>
      </c>
      <c r="AR2436">
        <v>0.25622477882192368</v>
      </c>
      <c r="AS2436">
        <v>0.2725584128789687</v>
      </c>
      <c r="AT2436">
        <v>0.2748420707163034</v>
      </c>
      <c r="AU2436">
        <v>0.26789006677744931</v>
      </c>
      <c r="AV2436">
        <v>0.25395192798045485</v>
      </c>
      <c r="AW2436">
        <v>0.24873268041314617</v>
      </c>
      <c r="AX2436">
        <v>0.23069549207958387</v>
      </c>
      <c r="AY2436">
        <v>0.22929921964737388</v>
      </c>
      <c r="AZ2436">
        <v>0.23077748089566968</v>
      </c>
    </row>
    <row r="2437" spans="11:52" ht="14.4">
      <c r="K2437" t="s">
        <v>3345</v>
      </c>
      <c r="L2437" t="s">
        <v>3342</v>
      </c>
      <c r="M2437" t="s">
        <v>15</v>
      </c>
      <c r="N2437" t="s">
        <v>80</v>
      </c>
      <c r="AE2437" t="s">
        <v>6079</v>
      </c>
      <c r="AF2437" t="s">
        <v>6079</v>
      </c>
      <c r="AG2437">
        <v>8.2950475305777538E-2</v>
      </c>
      <c r="AH2437">
        <v>8.4989305347347888E-2</v>
      </c>
      <c r="AI2437">
        <v>8.7561797662810609E-2</v>
      </c>
      <c r="AJ2437">
        <v>8.7643925642648654E-2</v>
      </c>
      <c r="AK2437">
        <v>8.9252229478751235E-2</v>
      </c>
      <c r="AL2437">
        <v>8.9062567350780608E-2</v>
      </c>
      <c r="AM2437">
        <v>9.0954367382996282E-2</v>
      </c>
      <c r="AN2437">
        <v>9.0898343723735869E-2</v>
      </c>
      <c r="AO2437">
        <v>9.0253183546750923E-2</v>
      </c>
      <c r="AP2437">
        <v>9.2035589658285524E-2</v>
      </c>
      <c r="AQ2437">
        <v>9.2027972864531488E-2</v>
      </c>
      <c r="AR2437">
        <v>9.2305227125866265E-2</v>
      </c>
      <c r="AS2437">
        <v>0.10372586283419924</v>
      </c>
      <c r="AT2437">
        <v>0.10697709993363066</v>
      </c>
      <c r="AU2437">
        <v>0.11218257546514812</v>
      </c>
      <c r="AV2437">
        <v>0.108773873367513</v>
      </c>
      <c r="AW2437">
        <v>0.10684138015983864</v>
      </c>
      <c r="AX2437">
        <v>0.1036430157317404</v>
      </c>
      <c r="AY2437">
        <v>0.10207979725932852</v>
      </c>
      <c r="AZ2437">
        <v>0.10345101287773964</v>
      </c>
    </row>
    <row r="2438" spans="11:52" ht="14.4">
      <c r="K2438" t="s">
        <v>3346</v>
      </c>
      <c r="L2438" t="s">
        <v>3342</v>
      </c>
      <c r="M2438" t="s">
        <v>91</v>
      </c>
      <c r="N2438" t="s">
        <v>80</v>
      </c>
      <c r="AG2438">
        <v>0.24403374824270943</v>
      </c>
      <c r="AH2438">
        <v>0.24123068364596137</v>
      </c>
      <c r="AI2438">
        <v>0.23962337299389291</v>
      </c>
      <c r="AJ2438">
        <v>0.23361328966700545</v>
      </c>
      <c r="AK2438">
        <v>0.2427653196557728</v>
      </c>
      <c r="AL2438">
        <v>0.23704615412055752</v>
      </c>
      <c r="AM2438">
        <v>0.24321469694237252</v>
      </c>
      <c r="AN2438">
        <v>0.23706311977333308</v>
      </c>
      <c r="AO2438">
        <v>0.2372456643549056</v>
      </c>
      <c r="AP2438">
        <v>0.23642927577791339</v>
      </c>
      <c r="AQ2438">
        <v>0.22979990873294895</v>
      </c>
      <c r="AR2438">
        <v>0.22277514784094993</v>
      </c>
      <c r="AS2438">
        <v>0.22609964344120545</v>
      </c>
      <c r="AT2438">
        <v>0.22502594620477812</v>
      </c>
      <c r="AU2438">
        <v>0.22443148038210625</v>
      </c>
      <c r="AV2438">
        <v>0.22286538975315601</v>
      </c>
      <c r="AW2438">
        <v>0.22117908569018144</v>
      </c>
      <c r="AX2438">
        <v>0.21820812137469556</v>
      </c>
      <c r="AY2438">
        <v>0.21263030157348281</v>
      </c>
      <c r="AZ2438">
        <v>0.20612008499904264</v>
      </c>
    </row>
    <row r="2439" spans="11:52" ht="14.4">
      <c r="K2439" t="s">
        <v>3347</v>
      </c>
      <c r="L2439" t="s">
        <v>3342</v>
      </c>
      <c r="M2439" t="s">
        <v>16</v>
      </c>
      <c r="N2439" t="s">
        <v>80</v>
      </c>
      <c r="AG2439">
        <v>0.13622131755834241</v>
      </c>
      <c r="AH2439">
        <v>0.138002476547431</v>
      </c>
      <c r="AI2439">
        <v>0.13562498801892309</v>
      </c>
      <c r="AJ2439">
        <v>0.13007302319259903</v>
      </c>
      <c r="AK2439">
        <v>0.13879649365467936</v>
      </c>
      <c r="AL2439">
        <v>0.13963084179484733</v>
      </c>
      <c r="AM2439">
        <v>0.13270185863987732</v>
      </c>
      <c r="AN2439">
        <v>0.12369227363056026</v>
      </c>
      <c r="AO2439">
        <v>0.12518607515734714</v>
      </c>
      <c r="AP2439">
        <v>0.12365685851431178</v>
      </c>
      <c r="AQ2439">
        <v>0.12317304482672511</v>
      </c>
      <c r="AR2439">
        <v>0.12978306747623108</v>
      </c>
      <c r="AS2439">
        <v>0.12995191115466431</v>
      </c>
      <c r="AT2439">
        <v>0.13066440186254291</v>
      </c>
      <c r="AU2439">
        <v>0.13280877503324651</v>
      </c>
      <c r="AV2439">
        <v>0.12542109419292932</v>
      </c>
      <c r="AW2439">
        <v>0.1293132692314474</v>
      </c>
      <c r="AX2439">
        <v>0.12576857459284799</v>
      </c>
      <c r="AY2439">
        <v>0.1253346534882688</v>
      </c>
      <c r="AZ2439">
        <v>0.1256454392140417</v>
      </c>
    </row>
    <row r="2440" spans="11:52" ht="14.4">
      <c r="K2440" t="s">
        <v>3348</v>
      </c>
      <c r="L2440" t="s">
        <v>3342</v>
      </c>
      <c r="M2440" t="s">
        <v>17</v>
      </c>
      <c r="N2440" t="s">
        <v>80</v>
      </c>
      <c r="AG2440">
        <v>7.8185480512297845E-2</v>
      </c>
      <c r="AH2440">
        <v>8.1755562664713455E-2</v>
      </c>
      <c r="AI2440">
        <v>7.6845838299844399E-2</v>
      </c>
      <c r="AJ2440">
        <v>8.0004569449811241E-2</v>
      </c>
      <c r="AK2440">
        <v>8.5407189618590298E-2</v>
      </c>
      <c r="AL2440">
        <v>8.490536787878937E-2</v>
      </c>
      <c r="AM2440">
        <v>7.7617287595210235E-2</v>
      </c>
      <c r="AN2440">
        <v>7.2087554256722627E-2</v>
      </c>
      <c r="AO2440">
        <v>7.1716661660709696E-2</v>
      </c>
      <c r="AP2440">
        <v>6.9468989942959025E-2</v>
      </c>
      <c r="AQ2440">
        <v>6.7072787686164662E-2</v>
      </c>
      <c r="AR2440">
        <v>7.4409696983534807E-2</v>
      </c>
      <c r="AS2440">
        <v>8.037418610738023E-2</v>
      </c>
      <c r="AT2440">
        <v>8.1562956598079259E-2</v>
      </c>
      <c r="AU2440">
        <v>8.5228483864341495E-2</v>
      </c>
      <c r="AV2440">
        <v>8.7378873138258595E-2</v>
      </c>
      <c r="AW2440">
        <v>8.7811372764948811E-2</v>
      </c>
      <c r="AX2440">
        <v>9.1229607504573984E-2</v>
      </c>
      <c r="AY2440">
        <v>8.7782306870027221E-2</v>
      </c>
      <c r="AZ2440">
        <v>8.5381107734278483E-2</v>
      </c>
    </row>
    <row r="2441" spans="11:52" ht="14.4">
      <c r="K2441" t="s">
        <v>3349</v>
      </c>
      <c r="L2441" t="s">
        <v>3342</v>
      </c>
      <c r="M2441" t="s">
        <v>97</v>
      </c>
      <c r="N2441" t="s">
        <v>80</v>
      </c>
      <c r="O2441" t="s">
        <v>6079</v>
      </c>
      <c r="P2441" t="s">
        <v>6079</v>
      </c>
      <c r="Q2441" t="s">
        <v>6079</v>
      </c>
      <c r="R2441" t="s">
        <v>6079</v>
      </c>
      <c r="S2441" t="s">
        <v>6079</v>
      </c>
      <c r="T2441" t="s">
        <v>6079</v>
      </c>
      <c r="AG2441">
        <v>0.1430477096400011</v>
      </c>
      <c r="AH2441">
        <v>0.1419120186133685</v>
      </c>
      <c r="AI2441">
        <v>0.14004774327665381</v>
      </c>
      <c r="AJ2441">
        <v>0.13724360350344619</v>
      </c>
      <c r="AK2441">
        <v>0.13022263815086441</v>
      </c>
      <c r="AL2441">
        <v>0.12886260120864201</v>
      </c>
      <c r="AM2441">
        <v>0.12581493219914466</v>
      </c>
      <c r="AN2441">
        <v>0.12828863534585322</v>
      </c>
      <c r="AO2441">
        <v>0.13021200384667725</v>
      </c>
      <c r="AP2441">
        <v>0.13522473849643202</v>
      </c>
      <c r="AQ2441">
        <v>0.13251487925655278</v>
      </c>
      <c r="AR2441">
        <v>0.13019370470926309</v>
      </c>
      <c r="AS2441">
        <v>0.12810606922046169</v>
      </c>
      <c r="AT2441">
        <v>0.13725609315995124</v>
      </c>
      <c r="AU2441">
        <v>0.13243113439169296</v>
      </c>
      <c r="AV2441">
        <v>0.12650204213568034</v>
      </c>
      <c r="AW2441">
        <v>0.1234777766485696</v>
      </c>
      <c r="AX2441">
        <v>0.1197036740264536</v>
      </c>
      <c r="AY2441">
        <v>0.11227361098814684</v>
      </c>
      <c r="AZ2441">
        <v>0.11148200481242632</v>
      </c>
    </row>
    <row r="2442" spans="11:52" ht="14.4">
      <c r="K2442" t="s">
        <v>3350</v>
      </c>
      <c r="L2442" t="s">
        <v>3342</v>
      </c>
      <c r="M2442" t="s">
        <v>18</v>
      </c>
      <c r="N2442" t="s">
        <v>80</v>
      </c>
      <c r="AG2442">
        <v>0.18018617880648383</v>
      </c>
      <c r="AH2442">
        <v>0.17879847159619475</v>
      </c>
      <c r="AI2442">
        <v>0.17879114200240157</v>
      </c>
      <c r="AJ2442">
        <v>0.17662580022517368</v>
      </c>
      <c r="AK2442">
        <v>0.18261439951926867</v>
      </c>
      <c r="AL2442">
        <v>0.18304262853110603</v>
      </c>
      <c r="AM2442">
        <v>0.17839731755895627</v>
      </c>
      <c r="AN2442">
        <v>0.17574317272303161</v>
      </c>
      <c r="AO2442">
        <v>0.173781151697917</v>
      </c>
      <c r="AP2442">
        <v>0.17715843939947715</v>
      </c>
      <c r="AQ2442">
        <v>0.17761034425851838</v>
      </c>
      <c r="AR2442">
        <v>0.17712366759961498</v>
      </c>
      <c r="AS2442">
        <v>0.18230373119888019</v>
      </c>
      <c r="AT2442">
        <v>0.19054065849281457</v>
      </c>
      <c r="AU2442">
        <v>0.19367269514853144</v>
      </c>
      <c r="AV2442">
        <v>0.19164594250589603</v>
      </c>
      <c r="AW2442">
        <v>0.19243822797313848</v>
      </c>
      <c r="AX2442">
        <v>0.19173719388129751</v>
      </c>
      <c r="AY2442">
        <v>0.18872171074201505</v>
      </c>
      <c r="AZ2442">
        <v>0.18648535880283323</v>
      </c>
    </row>
    <row r="2443" spans="11:52" ht="14.4">
      <c r="K2443" t="s">
        <v>3351</v>
      </c>
      <c r="L2443" t="s">
        <v>3342</v>
      </c>
      <c r="M2443" t="s">
        <v>34</v>
      </c>
      <c r="N2443" t="s">
        <v>80</v>
      </c>
      <c r="AG2443">
        <v>0.15982380151098977</v>
      </c>
      <c r="AH2443">
        <v>0.16057818991863537</v>
      </c>
      <c r="AI2443">
        <v>0.15855612203119776</v>
      </c>
      <c r="AJ2443">
        <v>0.15688029457421945</v>
      </c>
      <c r="AK2443">
        <v>0.15801916924031692</v>
      </c>
      <c r="AL2443">
        <v>0.15861471513551481</v>
      </c>
      <c r="AM2443">
        <v>0.15717056621457404</v>
      </c>
      <c r="AN2443">
        <v>0.15287574392658723</v>
      </c>
      <c r="AO2443">
        <v>0.15207236001948601</v>
      </c>
      <c r="AP2443">
        <v>0.15287404330615842</v>
      </c>
      <c r="AQ2443">
        <v>0.15276316836699191</v>
      </c>
      <c r="AR2443">
        <v>0.15561747112579841</v>
      </c>
      <c r="AS2443">
        <v>0.15656266363511745</v>
      </c>
      <c r="AT2443">
        <v>0.15955119556974764</v>
      </c>
      <c r="AU2443">
        <v>0.1582609648661443</v>
      </c>
      <c r="AV2443">
        <v>0.15754750526667446</v>
      </c>
      <c r="AW2443">
        <v>0.15719492230206181</v>
      </c>
      <c r="AX2443">
        <v>0.15627894703630432</v>
      </c>
      <c r="AY2443">
        <v>0.15412667453426168</v>
      </c>
      <c r="AZ2443">
        <v>0.15248832086309197</v>
      </c>
    </row>
    <row r="2444" spans="11:52" ht="14.4">
      <c r="K2444" t="s">
        <v>3352</v>
      </c>
      <c r="L2444" t="s">
        <v>3342</v>
      </c>
      <c r="M2444" t="s">
        <v>19</v>
      </c>
      <c r="N2444" t="s">
        <v>80</v>
      </c>
      <c r="AG2444">
        <v>9.9994867913829777E-2</v>
      </c>
      <c r="AH2444">
        <v>9.7942163238077515E-2</v>
      </c>
      <c r="AI2444">
        <v>9.2375753160271024E-2</v>
      </c>
      <c r="AJ2444">
        <v>9.3822355411290054E-2</v>
      </c>
      <c r="AK2444">
        <v>9.1066548299825606E-2</v>
      </c>
      <c r="AL2444">
        <v>0.10900247936190702</v>
      </c>
      <c r="AM2444">
        <v>0.1100752859289614</v>
      </c>
      <c r="AN2444">
        <v>0.13192878067807476</v>
      </c>
      <c r="AO2444">
        <v>7.6954805321759454E-2</v>
      </c>
      <c r="AP2444">
        <v>8.5646926168245929E-2</v>
      </c>
      <c r="AQ2444">
        <v>0.11292880162531736</v>
      </c>
      <c r="AR2444">
        <v>0.11232761617563786</v>
      </c>
      <c r="AS2444">
        <v>0.10541360349236382</v>
      </c>
      <c r="AT2444">
        <v>9.6289658755210963E-2</v>
      </c>
      <c r="AU2444">
        <v>9.8722451419781629E-2</v>
      </c>
      <c r="AV2444">
        <v>9.8385200201749276E-2</v>
      </c>
      <c r="AW2444">
        <v>9.5389683089695226E-2</v>
      </c>
      <c r="AX2444">
        <v>9.6791446196869163E-2</v>
      </c>
      <c r="AY2444">
        <v>9.1353858126811238E-2</v>
      </c>
      <c r="AZ2444">
        <v>9.3823432211758817E-2</v>
      </c>
    </row>
    <row r="2445" spans="11:52" ht="14.4">
      <c r="K2445" t="s">
        <v>3353</v>
      </c>
      <c r="L2445" t="s">
        <v>3342</v>
      </c>
      <c r="M2445" t="s">
        <v>20</v>
      </c>
      <c r="N2445" t="s">
        <v>80</v>
      </c>
      <c r="AG2445">
        <v>0.1380187191943221</v>
      </c>
      <c r="AH2445">
        <v>0.13719187798886676</v>
      </c>
      <c r="AI2445">
        <v>0.133334958991114</v>
      </c>
      <c r="AJ2445">
        <v>0.13414216545753938</v>
      </c>
      <c r="AK2445">
        <v>0.13639023485191851</v>
      </c>
      <c r="AL2445">
        <v>0.13427986693315794</v>
      </c>
      <c r="AM2445">
        <v>0.1340161642583792</v>
      </c>
      <c r="AN2445">
        <v>0.13050426515440891</v>
      </c>
      <c r="AO2445">
        <v>0.12955809942573429</v>
      </c>
      <c r="AP2445">
        <v>0.12783922884301402</v>
      </c>
      <c r="AQ2445">
        <v>0.12701581082986838</v>
      </c>
      <c r="AR2445">
        <v>0.1324054494347128</v>
      </c>
      <c r="AS2445">
        <v>0.13115306154003539</v>
      </c>
      <c r="AT2445">
        <v>0.13485457174333379</v>
      </c>
      <c r="AU2445">
        <v>0.13076461741005543</v>
      </c>
      <c r="AV2445">
        <v>0.13507936176795679</v>
      </c>
      <c r="AW2445">
        <v>0.13277323232980914</v>
      </c>
      <c r="AX2445">
        <v>0.13020996897831399</v>
      </c>
      <c r="AY2445">
        <v>0.13021344722304823</v>
      </c>
      <c r="AZ2445">
        <v>0.13094061975664531</v>
      </c>
    </row>
    <row r="2446" spans="11:52" ht="14.4">
      <c r="K2446" t="s">
        <v>3354</v>
      </c>
      <c r="L2446" t="s">
        <v>3342</v>
      </c>
      <c r="M2446" t="s">
        <v>21</v>
      </c>
      <c r="N2446" t="s">
        <v>80</v>
      </c>
      <c r="AG2446">
        <v>0.18186089617674445</v>
      </c>
      <c r="AH2446">
        <v>0.18646781356124437</v>
      </c>
      <c r="AI2446">
        <v>0.18419883281681387</v>
      </c>
      <c r="AJ2446">
        <v>0.17963494957023218</v>
      </c>
      <c r="AK2446">
        <v>0.18903314425195827</v>
      </c>
      <c r="AL2446">
        <v>0.17794814300866788</v>
      </c>
      <c r="AM2446">
        <v>0.1693788695717631</v>
      </c>
      <c r="AN2446">
        <v>0.16362030365324168</v>
      </c>
    </row>
    <row r="2447" spans="11:52" ht="14.4">
      <c r="K2447" t="s">
        <v>3355</v>
      </c>
      <c r="L2447" t="s">
        <v>3342</v>
      </c>
      <c r="M2447" t="s">
        <v>22</v>
      </c>
      <c r="N2447" t="s">
        <v>80</v>
      </c>
      <c r="AG2447">
        <v>0.18489151423119979</v>
      </c>
      <c r="AH2447">
        <v>0.18682751995346281</v>
      </c>
      <c r="AI2447">
        <v>0.18498642315035391</v>
      </c>
      <c r="AJ2447">
        <v>0.18554881528361011</v>
      </c>
      <c r="AK2447">
        <v>0.18631637932532397</v>
      </c>
      <c r="AL2447">
        <v>0.19269168001040995</v>
      </c>
      <c r="AM2447">
        <v>0.19303895674398119</v>
      </c>
      <c r="AN2447">
        <v>0.19031712857609692</v>
      </c>
      <c r="AO2447">
        <v>0.19022924067973759</v>
      </c>
      <c r="AP2447">
        <v>0.181020317727976</v>
      </c>
      <c r="AQ2447">
        <v>0.17741339942700154</v>
      </c>
      <c r="AR2447">
        <v>0.20935340418265455</v>
      </c>
      <c r="AS2447">
        <v>0.20194646820896511</v>
      </c>
      <c r="AT2447">
        <v>0.20214077946565423</v>
      </c>
      <c r="AU2447">
        <v>0.19389406365515463</v>
      </c>
      <c r="AV2447">
        <v>0.19945123629895853</v>
      </c>
      <c r="AW2447">
        <v>0.19272780411395943</v>
      </c>
      <c r="AX2447">
        <v>0.19186977859641213</v>
      </c>
      <c r="AY2447">
        <v>0.18520108146345984</v>
      </c>
      <c r="AZ2447">
        <v>0.18254957764208765</v>
      </c>
    </row>
    <row r="2448" spans="11:52" ht="14.4">
      <c r="K2448" t="s">
        <v>3356</v>
      </c>
      <c r="L2448" t="s">
        <v>3342</v>
      </c>
      <c r="M2448" t="s">
        <v>90</v>
      </c>
      <c r="N2448" t="s">
        <v>80</v>
      </c>
      <c r="AG2448">
        <v>0.19223899069587028</v>
      </c>
      <c r="AH2448">
        <v>0.18246100537117593</v>
      </c>
      <c r="AI2448">
        <v>0.18690512892936892</v>
      </c>
      <c r="AJ2448">
        <v>0.18408684287269617</v>
      </c>
      <c r="AK2448">
        <v>0.18252068627315479</v>
      </c>
      <c r="AL2448">
        <v>0.18084903813234929</v>
      </c>
      <c r="AM2448">
        <v>0.18058053595536905</v>
      </c>
      <c r="AN2448">
        <v>0.17433662229327446</v>
      </c>
      <c r="AO2448">
        <v>0.17768914830783469</v>
      </c>
      <c r="AP2448">
        <v>0.17610206294129929</v>
      </c>
      <c r="AQ2448">
        <v>0.17989350409153346</v>
      </c>
      <c r="AR2448">
        <v>0.1925830645824412</v>
      </c>
      <c r="AS2448">
        <v>0.18088233316286159</v>
      </c>
      <c r="AT2448">
        <v>0.18245281748812195</v>
      </c>
      <c r="AU2448">
        <v>0.16988057547204913</v>
      </c>
      <c r="AV2448">
        <v>0.16639019614405323</v>
      </c>
      <c r="AW2448">
        <v>0.1617382340238232</v>
      </c>
      <c r="AX2448">
        <v>0.16281446513300388</v>
      </c>
      <c r="AY2448">
        <v>0.16699911797032985</v>
      </c>
      <c r="AZ2448">
        <v>0.15999969929368801</v>
      </c>
    </row>
    <row r="2449" spans="11:52" ht="14.4">
      <c r="K2449" t="s">
        <v>3357</v>
      </c>
      <c r="L2449" t="s">
        <v>3342</v>
      </c>
      <c r="M2449" t="s">
        <v>23</v>
      </c>
      <c r="N2449" t="s">
        <v>80</v>
      </c>
      <c r="AG2449">
        <v>0.22078195451664284</v>
      </c>
      <c r="AH2449">
        <v>0.21122754799504151</v>
      </c>
      <c r="AI2449">
        <v>0.21057335249305653</v>
      </c>
      <c r="AJ2449">
        <v>0.21322844866040289</v>
      </c>
      <c r="AK2449">
        <v>0.21238221346818045</v>
      </c>
      <c r="AL2449">
        <v>0.21215424365863389</v>
      </c>
      <c r="AM2449">
        <v>0.21314145770068177</v>
      </c>
      <c r="AN2449">
        <v>0.21162804723152159</v>
      </c>
      <c r="AO2449">
        <v>0.2024201956162788</v>
      </c>
      <c r="AP2449">
        <v>0.19506336446213857</v>
      </c>
      <c r="AQ2449">
        <v>0.19683623760163391</v>
      </c>
      <c r="AR2449">
        <v>0.19429554450384459</v>
      </c>
      <c r="AS2449">
        <v>0.1953549133658217</v>
      </c>
      <c r="AT2449">
        <v>0.19000941056913659</v>
      </c>
      <c r="AU2449">
        <v>0.188517048927547</v>
      </c>
      <c r="AV2449">
        <v>0.18936120339316032</v>
      </c>
      <c r="AW2449">
        <v>0.18990530777707257</v>
      </c>
      <c r="AX2449">
        <v>0.20570485215187237</v>
      </c>
      <c r="AY2449">
        <v>0.20700246654880605</v>
      </c>
      <c r="AZ2449">
        <v>0.19918220781962365</v>
      </c>
    </row>
    <row r="2450" spans="11:52" ht="14.4">
      <c r="K2450" t="s">
        <v>3358</v>
      </c>
      <c r="L2450" t="s">
        <v>3342</v>
      </c>
      <c r="M2450" t="s">
        <v>24</v>
      </c>
      <c r="N2450" t="s">
        <v>80</v>
      </c>
      <c r="AG2450">
        <v>0.19542734703504488</v>
      </c>
      <c r="AH2450">
        <v>0.20879518109521353</v>
      </c>
      <c r="AI2450">
        <v>0.19995370459708356</v>
      </c>
      <c r="AJ2450">
        <v>0.19047953918913552</v>
      </c>
      <c r="AK2450">
        <v>0.20172653105133245</v>
      </c>
      <c r="AL2450">
        <v>0.20099561871361624</v>
      </c>
      <c r="AM2450">
        <v>0.19758211384554011</v>
      </c>
      <c r="AN2450">
        <v>0.19195554150581559</v>
      </c>
      <c r="AO2450">
        <v>0.18529181150142152</v>
      </c>
      <c r="AP2450">
        <v>0.19269396846505335</v>
      </c>
      <c r="AQ2450">
        <v>0.19806099244394865</v>
      </c>
      <c r="AR2450">
        <v>0.19692371608247988</v>
      </c>
      <c r="AS2450">
        <v>0.21168917855953645</v>
      </c>
      <c r="AT2450">
        <v>0.22485351716645627</v>
      </c>
      <c r="AU2450">
        <v>0.2253807795821666</v>
      </c>
      <c r="AV2450">
        <v>0.2120215308633164</v>
      </c>
      <c r="AW2450">
        <v>0.20965514509944017</v>
      </c>
      <c r="AX2450">
        <v>0.21411666303779772</v>
      </c>
      <c r="AY2450">
        <v>0.20624297339980285</v>
      </c>
      <c r="AZ2450">
        <v>0.19281980798905624</v>
      </c>
    </row>
    <row r="2451" spans="11:52" ht="14.4">
      <c r="K2451" t="s">
        <v>3359</v>
      </c>
      <c r="L2451" t="s">
        <v>3342</v>
      </c>
      <c r="M2451" t="s">
        <v>1386</v>
      </c>
      <c r="N2451" t="s">
        <v>80</v>
      </c>
      <c r="O2451" t="s">
        <v>6079</v>
      </c>
      <c r="P2451" t="s">
        <v>6079</v>
      </c>
      <c r="Q2451" t="s">
        <v>6079</v>
      </c>
      <c r="R2451" t="s">
        <v>6079</v>
      </c>
      <c r="S2451" t="s">
        <v>6079</v>
      </c>
      <c r="T2451" t="s">
        <v>6079</v>
      </c>
      <c r="U2451" t="s">
        <v>6079</v>
      </c>
      <c r="V2451" t="s">
        <v>6079</v>
      </c>
      <c r="W2451" t="s">
        <v>6079</v>
      </c>
      <c r="X2451" t="s">
        <v>6079</v>
      </c>
      <c r="Y2451" t="s">
        <v>6079</v>
      </c>
      <c r="Z2451" t="s">
        <v>6079</v>
      </c>
      <c r="AA2451" t="s">
        <v>6079</v>
      </c>
      <c r="AG2451">
        <v>0.15886385731003566</v>
      </c>
      <c r="AH2451">
        <v>0.13405740651579584</v>
      </c>
      <c r="AI2451">
        <v>0.15812049290598856</v>
      </c>
      <c r="AJ2451">
        <v>0.15946046391439148</v>
      </c>
      <c r="AK2451">
        <v>0.17177394162600013</v>
      </c>
      <c r="AL2451">
        <v>0.17021445809805419</v>
      </c>
      <c r="AM2451">
        <v>0.17702568197706586</v>
      </c>
      <c r="AN2451">
        <v>0.1755032715051931</v>
      </c>
      <c r="AO2451">
        <v>0.17255982642389608</v>
      </c>
      <c r="AP2451">
        <v>0.16713255870541141</v>
      </c>
      <c r="AQ2451">
        <v>0.17555682993299182</v>
      </c>
      <c r="AR2451">
        <v>0.17170007864920617</v>
      </c>
      <c r="AS2451">
        <v>0.1655564262891871</v>
      </c>
      <c r="AT2451">
        <v>0.17322519373838985</v>
      </c>
      <c r="AU2451">
        <v>0.17762937134538456</v>
      </c>
      <c r="AV2451">
        <v>0.17458939085466754</v>
      </c>
      <c r="AW2451">
        <v>0.17118172672164406</v>
      </c>
      <c r="AX2451">
        <v>0.16403476504201539</v>
      </c>
      <c r="AY2451">
        <v>0.15905693125600612</v>
      </c>
      <c r="AZ2451">
        <v>0.16180106815474962</v>
      </c>
    </row>
    <row r="2452" spans="11:52" ht="14.4">
      <c r="K2452" t="s">
        <v>3360</v>
      </c>
      <c r="L2452" t="s">
        <v>3342</v>
      </c>
      <c r="M2452" t="s">
        <v>25</v>
      </c>
      <c r="N2452" t="s">
        <v>80</v>
      </c>
      <c r="AG2452">
        <v>0.26114331085149423</v>
      </c>
      <c r="AH2452">
        <v>0.26226005928979029</v>
      </c>
      <c r="AI2452">
        <v>0.26413021534779357</v>
      </c>
      <c r="AJ2452">
        <v>0.26139113338162179</v>
      </c>
      <c r="AK2452">
        <v>0.26937502230100879</v>
      </c>
      <c r="AL2452">
        <v>0.27935399767375169</v>
      </c>
      <c r="AM2452">
        <v>0.28287734063714576</v>
      </c>
      <c r="AN2452">
        <v>0.28050896920999097</v>
      </c>
      <c r="AO2452">
        <v>0.27909886313832827</v>
      </c>
      <c r="AP2452">
        <v>0.27971438355626765</v>
      </c>
      <c r="AQ2452">
        <v>0.27846031463409598</v>
      </c>
      <c r="AR2452">
        <v>0.27957474727440723</v>
      </c>
      <c r="AS2452">
        <v>0.27877880424813933</v>
      </c>
      <c r="AT2452">
        <v>0.28545457758857717</v>
      </c>
      <c r="AU2452">
        <v>0.28057307811757459</v>
      </c>
      <c r="AV2452">
        <v>0.28277346172461199</v>
      </c>
      <c r="AW2452">
        <v>0.28256718103101774</v>
      </c>
      <c r="AX2452">
        <v>0.28614059252393048</v>
      </c>
      <c r="AY2452">
        <v>0.28183128278959579</v>
      </c>
      <c r="AZ2452">
        <v>0.27793532352276379</v>
      </c>
    </row>
    <row r="2453" spans="11:52" ht="14.4">
      <c r="K2453" t="s">
        <v>5702</v>
      </c>
      <c r="L2453" t="s">
        <v>3342</v>
      </c>
      <c r="M2453" t="s">
        <v>5610</v>
      </c>
      <c r="N2453" t="s">
        <v>80</v>
      </c>
      <c r="AO2453">
        <v>6.222724572311053E-2</v>
      </c>
      <c r="AP2453" t="s">
        <v>6079</v>
      </c>
      <c r="AQ2453" t="s">
        <v>6079</v>
      </c>
      <c r="AR2453" t="s">
        <v>6079</v>
      </c>
      <c r="AS2453" t="s">
        <v>6079</v>
      </c>
      <c r="AT2453">
        <v>6.1043934886603451E-2</v>
      </c>
      <c r="AU2453">
        <v>6.1010233507991229E-2</v>
      </c>
      <c r="AV2453">
        <v>5.893133104689785E-2</v>
      </c>
      <c r="AW2453">
        <v>5.7962282299922105E-2</v>
      </c>
      <c r="AX2453">
        <v>5.8213953924920257E-2</v>
      </c>
      <c r="AY2453">
        <v>5.3672524207889288E-2</v>
      </c>
      <c r="AZ2453">
        <v>5.1959168482004991E-2</v>
      </c>
    </row>
    <row r="2454" spans="11:52" ht="14.4">
      <c r="K2454" t="s">
        <v>3361</v>
      </c>
      <c r="L2454" t="s">
        <v>3342</v>
      </c>
      <c r="M2454" t="s">
        <v>98</v>
      </c>
      <c r="N2454" t="s">
        <v>80</v>
      </c>
      <c r="AG2454">
        <v>0.14560129243934447</v>
      </c>
      <c r="AH2454">
        <v>0.15263110944649111</v>
      </c>
      <c r="AI2454">
        <v>0.15072971804838212</v>
      </c>
      <c r="AJ2454">
        <v>0.1578129572628878</v>
      </c>
      <c r="AK2454">
        <v>0.15706485323929953</v>
      </c>
      <c r="AL2454">
        <v>0.15767424954507361</v>
      </c>
      <c r="AM2454">
        <v>0.15848512561916936</v>
      </c>
      <c r="AN2454">
        <v>0.16507886023614066</v>
      </c>
      <c r="AO2454">
        <v>0.1603237147506982</v>
      </c>
      <c r="AP2454">
        <v>0.15784771476298709</v>
      </c>
      <c r="AQ2454">
        <v>0.15730544924259998</v>
      </c>
      <c r="AR2454">
        <v>0.16965903016956033</v>
      </c>
      <c r="AS2454">
        <v>0.18279065944246997</v>
      </c>
      <c r="AT2454">
        <v>0.17723375002872752</v>
      </c>
      <c r="AU2454">
        <v>0.14748932841695167</v>
      </c>
      <c r="AV2454">
        <v>0.15472872859040204</v>
      </c>
      <c r="AW2454">
        <v>0.16020186115526686</v>
      </c>
      <c r="AX2454">
        <v>0.15533719710675056</v>
      </c>
      <c r="AY2454">
        <v>0.15299065032055853</v>
      </c>
      <c r="AZ2454">
        <v>0.15095171455005357</v>
      </c>
    </row>
    <row r="2455" spans="11:52" ht="14.4">
      <c r="K2455" t="s">
        <v>3362</v>
      </c>
      <c r="L2455" t="s">
        <v>3342</v>
      </c>
      <c r="M2455" t="s">
        <v>94</v>
      </c>
      <c r="N2455" t="s">
        <v>80</v>
      </c>
      <c r="AG2455">
        <v>9.1490072875101872E-2</v>
      </c>
      <c r="AH2455">
        <v>0.10448851778818768</v>
      </c>
      <c r="AI2455">
        <v>0.1027730236695666</v>
      </c>
      <c r="AJ2455">
        <v>0.10363193552713</v>
      </c>
      <c r="AK2455">
        <v>0.10241139178463494</v>
      </c>
      <c r="AL2455">
        <v>9.7199942282099827E-2</v>
      </c>
      <c r="AM2455">
        <v>9.7010373166727684E-2</v>
      </c>
      <c r="AN2455">
        <v>9.7282369599492102E-2</v>
      </c>
      <c r="AO2455">
        <v>0.10181577579170194</v>
      </c>
      <c r="AP2455">
        <v>9.3761381105725003E-2</v>
      </c>
      <c r="AQ2455">
        <v>8.4532796358330886E-2</v>
      </c>
      <c r="AR2455">
        <v>8.4643965930030707E-2</v>
      </c>
      <c r="AS2455">
        <v>9.6260403175835604E-2</v>
      </c>
      <c r="AT2455">
        <v>0.10802554725737969</v>
      </c>
      <c r="AU2455">
        <v>0.10544650423929476</v>
      </c>
      <c r="AV2455">
        <v>8.8959662117666052E-2</v>
      </c>
      <c r="AW2455">
        <v>8.2810847489579578E-2</v>
      </c>
      <c r="AX2455">
        <v>8.2777752491052223E-2</v>
      </c>
      <c r="AY2455">
        <v>8.5211384676634777E-2</v>
      </c>
      <c r="AZ2455">
        <v>8.8392798971719685E-2</v>
      </c>
    </row>
    <row r="2456" spans="11:52" ht="14.4">
      <c r="K2456" t="s">
        <v>3363</v>
      </c>
      <c r="L2456" t="s">
        <v>3342</v>
      </c>
      <c r="M2456" t="s">
        <v>99</v>
      </c>
      <c r="N2456" t="s">
        <v>80</v>
      </c>
      <c r="AG2456">
        <v>0.11618339225792708</v>
      </c>
      <c r="AH2456">
        <v>0.11728336720050143</v>
      </c>
      <c r="AI2456">
        <v>0.12308077324645224</v>
      </c>
      <c r="AJ2456">
        <v>0.11843427885565572</v>
      </c>
      <c r="AK2456">
        <v>0.12972315329842385</v>
      </c>
      <c r="AL2456">
        <v>0.1243273340690581</v>
      </c>
      <c r="AM2456">
        <v>0.1326490104965177</v>
      </c>
      <c r="AN2456">
        <v>0.13124302270815644</v>
      </c>
      <c r="AO2456">
        <v>0.11936396481231593</v>
      </c>
      <c r="AP2456">
        <v>0.12888606535439778</v>
      </c>
      <c r="AQ2456">
        <v>0.12958554243570602</v>
      </c>
      <c r="AR2456">
        <v>0.14252683200729219</v>
      </c>
      <c r="AS2456">
        <v>0.14516137857283862</v>
      </c>
      <c r="AT2456">
        <v>0.14244104529340074</v>
      </c>
      <c r="AU2456">
        <v>0.13151012653029301</v>
      </c>
      <c r="AV2456">
        <v>0.1311148568155526</v>
      </c>
      <c r="AW2456">
        <v>0.13234944774679924</v>
      </c>
      <c r="AX2456">
        <v>0.13053842686662129</v>
      </c>
      <c r="AY2456">
        <v>0.12753495211493501</v>
      </c>
      <c r="AZ2456">
        <v>0.12841288876895923</v>
      </c>
    </row>
    <row r="2457" spans="11:52" ht="14.4">
      <c r="K2457" t="s">
        <v>3364</v>
      </c>
      <c r="L2457" t="s">
        <v>3342</v>
      </c>
      <c r="M2457" t="s">
        <v>26</v>
      </c>
      <c r="N2457" t="s">
        <v>80</v>
      </c>
      <c r="O2457" t="s">
        <v>6079</v>
      </c>
      <c r="P2457" t="s">
        <v>6079</v>
      </c>
      <c r="Q2457" t="s">
        <v>6079</v>
      </c>
      <c r="R2457" t="s">
        <v>6079</v>
      </c>
      <c r="S2457" t="s">
        <v>6079</v>
      </c>
      <c r="AG2457">
        <v>0.13874077354419509</v>
      </c>
      <c r="AH2457">
        <v>0.14083301078658961</v>
      </c>
      <c r="AI2457">
        <v>0.12995612682066501</v>
      </c>
      <c r="AJ2457">
        <v>9.1165069700450574E-2</v>
      </c>
      <c r="AK2457">
        <v>8.5591171114860684E-2</v>
      </c>
      <c r="AL2457">
        <v>8.5091361532825857E-2</v>
      </c>
      <c r="AM2457">
        <v>6.4325432398074658E-2</v>
      </c>
      <c r="AN2457">
        <v>5.8354155758675051E-2</v>
      </c>
      <c r="AO2457">
        <v>5.7379817487424281E-2</v>
      </c>
      <c r="AP2457">
        <v>5.9784332459126815E-2</v>
      </c>
      <c r="AQ2457">
        <v>6.4799351277880682E-2</v>
      </c>
      <c r="AR2457">
        <v>6.3035890041397827E-2</v>
      </c>
      <c r="AS2457">
        <v>6.128797646529479E-2</v>
      </c>
      <c r="AT2457">
        <v>7.2605436418721289E-2</v>
      </c>
      <c r="AU2457">
        <v>6.6164801651935098E-2</v>
      </c>
      <c r="AV2457">
        <v>6.3087239144744289E-2</v>
      </c>
      <c r="AW2457">
        <v>6.7506817839924169E-2</v>
      </c>
      <c r="AX2457">
        <v>7.9290908362481274E-2</v>
      </c>
      <c r="AY2457">
        <v>6.6914336262205207E-2</v>
      </c>
      <c r="AZ2457">
        <v>6.5977918208171671E-2</v>
      </c>
    </row>
    <row r="2458" spans="11:52" ht="14.4">
      <c r="K2458" t="s">
        <v>3365</v>
      </c>
      <c r="L2458" t="s">
        <v>3342</v>
      </c>
      <c r="M2458" t="s">
        <v>27</v>
      </c>
      <c r="N2458" t="s">
        <v>80</v>
      </c>
      <c r="AG2458">
        <v>0.14133322815855448</v>
      </c>
      <c r="AH2458">
        <v>0.14352050744871497</v>
      </c>
      <c r="AI2458">
        <v>0.14138478439048116</v>
      </c>
      <c r="AJ2458">
        <v>0.14579584839839979</v>
      </c>
      <c r="AK2458">
        <v>0.15145259924353313</v>
      </c>
      <c r="AL2458">
        <v>0.14661917002736002</v>
      </c>
      <c r="AM2458">
        <v>0.14513332511993027</v>
      </c>
      <c r="AN2458">
        <v>0.14230657055954701</v>
      </c>
      <c r="AO2458">
        <v>0.15441574647580245</v>
      </c>
      <c r="AP2458">
        <v>0.15208500539998129</v>
      </c>
      <c r="AQ2458">
        <v>0.14839484473884088</v>
      </c>
      <c r="AR2458">
        <v>0.14595662508959695</v>
      </c>
      <c r="AS2458">
        <v>0.14655888509379791</v>
      </c>
      <c r="AT2458">
        <v>0.15616372248279314</v>
      </c>
      <c r="AU2458">
        <v>0.15862352108742539</v>
      </c>
      <c r="AV2458">
        <v>0.15580998831302073</v>
      </c>
      <c r="AW2458">
        <v>0.15906171261470059</v>
      </c>
      <c r="AX2458">
        <v>0.15670805593172685</v>
      </c>
      <c r="AY2458">
        <v>0.15548994372744637</v>
      </c>
      <c r="AZ2458">
        <v>0.15217194397907027</v>
      </c>
    </row>
    <row r="2459" spans="11:52" ht="14.4">
      <c r="K2459" t="s">
        <v>3366</v>
      </c>
      <c r="L2459" t="s">
        <v>3342</v>
      </c>
      <c r="M2459" t="s">
        <v>28</v>
      </c>
      <c r="N2459" t="s">
        <v>80</v>
      </c>
      <c r="AG2459">
        <v>9.0385850468666804E-2</v>
      </c>
      <c r="AH2459">
        <v>9.1739990316993036E-2</v>
      </c>
      <c r="AI2459">
        <v>9.1510926348215407E-2</v>
      </c>
      <c r="AJ2459">
        <v>8.6368645267172445E-2</v>
      </c>
      <c r="AK2459">
        <v>9.3158739113804914E-2</v>
      </c>
      <c r="AL2459">
        <v>8.8169176668000532E-2</v>
      </c>
      <c r="AM2459">
        <v>8.9512967292471227E-2</v>
      </c>
      <c r="AN2459">
        <v>8.0874968597450678E-2</v>
      </c>
      <c r="AO2459">
        <v>7.7134568238065707E-2</v>
      </c>
      <c r="AP2459" t="s">
        <v>6079</v>
      </c>
      <c r="AQ2459" t="s">
        <v>6079</v>
      </c>
      <c r="AR2459" t="s">
        <v>6079</v>
      </c>
      <c r="AS2459" t="s">
        <v>6079</v>
      </c>
      <c r="AT2459">
        <v>8.2383838006288387E-2</v>
      </c>
      <c r="AU2459">
        <v>8.2785297103450506E-2</v>
      </c>
      <c r="AV2459">
        <v>8.0293604641296257E-2</v>
      </c>
      <c r="AW2459">
        <v>7.5345226491003114E-2</v>
      </c>
      <c r="AX2459">
        <v>7.7241610533143115E-2</v>
      </c>
      <c r="AY2459">
        <v>7.84354417999263E-2</v>
      </c>
      <c r="AZ2459">
        <v>7.9539956892226663E-2</v>
      </c>
    </row>
    <row r="2460" spans="11:52" ht="14.4">
      <c r="K2460" t="s">
        <v>3367</v>
      </c>
      <c r="L2460" t="s">
        <v>3342</v>
      </c>
      <c r="M2460" t="s">
        <v>29</v>
      </c>
      <c r="N2460" t="s">
        <v>80</v>
      </c>
      <c r="AG2460">
        <v>0.25079782960394814</v>
      </c>
      <c r="AH2460">
        <v>0.25099648977500738</v>
      </c>
      <c r="AI2460">
        <v>0.24238053829080455</v>
      </c>
      <c r="AJ2460">
        <v>0.23796392732058408</v>
      </c>
      <c r="AK2460">
        <v>0.24236589797459451</v>
      </c>
      <c r="AL2460">
        <v>0.24129219719775416</v>
      </c>
      <c r="AM2460">
        <v>0.24139458914613068</v>
      </c>
      <c r="AN2460">
        <v>0.23739526564858252</v>
      </c>
      <c r="AO2460">
        <v>0.23840111970621841</v>
      </c>
      <c r="AP2460">
        <v>0.23863658118225384</v>
      </c>
      <c r="AQ2460">
        <v>0.24198472907195095</v>
      </c>
      <c r="AR2460">
        <v>0.24905402438981208</v>
      </c>
      <c r="AS2460">
        <v>0.25314169084998189</v>
      </c>
      <c r="AT2460">
        <v>0.24803453386670435</v>
      </c>
      <c r="AU2460">
        <v>0.24460369771327009</v>
      </c>
      <c r="AV2460">
        <v>0.25318549006558227</v>
      </c>
      <c r="AW2460">
        <v>0.24858097302004703</v>
      </c>
      <c r="AX2460">
        <v>0.24486090611490691</v>
      </c>
      <c r="AY2460">
        <v>0.24193867723728152</v>
      </c>
      <c r="AZ2460">
        <v>0.2390703542599788</v>
      </c>
    </row>
    <row r="2461" spans="11:52" ht="14.4">
      <c r="K2461" t="s">
        <v>3368</v>
      </c>
      <c r="L2461" t="s">
        <v>3342</v>
      </c>
      <c r="M2461" t="s">
        <v>30</v>
      </c>
      <c r="N2461" t="s">
        <v>80</v>
      </c>
      <c r="AG2461">
        <v>0.16901376944911872</v>
      </c>
      <c r="AH2461">
        <v>0.17061393106929315</v>
      </c>
      <c r="AI2461">
        <v>0.16956542732957178</v>
      </c>
      <c r="AJ2461">
        <v>0.16939953033110142</v>
      </c>
      <c r="AK2461">
        <v>0.17012711835551247</v>
      </c>
      <c r="AL2461">
        <v>0.17216236682979033</v>
      </c>
      <c r="AM2461">
        <v>0.17703864283231885</v>
      </c>
      <c r="AN2461">
        <v>0.17525777611751728</v>
      </c>
      <c r="AO2461">
        <v>0.18435788962281943</v>
      </c>
      <c r="AP2461">
        <v>0.18369764444937209</v>
      </c>
      <c r="AQ2461">
        <v>0.18602989667314737</v>
      </c>
      <c r="AR2461">
        <v>0.19087871268537579</v>
      </c>
      <c r="AS2461">
        <v>0.19511190305570161</v>
      </c>
      <c r="AT2461">
        <v>0.19499566382044095</v>
      </c>
      <c r="AU2461">
        <v>0.19541746675853436</v>
      </c>
      <c r="AV2461">
        <v>0.19129538581271832</v>
      </c>
      <c r="AW2461">
        <v>0.18943261622654536</v>
      </c>
      <c r="AX2461">
        <v>0.18841116669424079</v>
      </c>
      <c r="AY2461">
        <v>0.18808519722458819</v>
      </c>
      <c r="AZ2461">
        <v>0.18305342427033464</v>
      </c>
    </row>
    <row r="2462" spans="11:52" ht="14.4">
      <c r="K2462" t="s">
        <v>3369</v>
      </c>
      <c r="L2462" t="s">
        <v>3342</v>
      </c>
      <c r="M2462" t="s">
        <v>100</v>
      </c>
      <c r="N2462" t="s">
        <v>80</v>
      </c>
      <c r="AG2462">
        <v>0.26747774030365901</v>
      </c>
      <c r="AH2462">
        <v>0.2555367885556637</v>
      </c>
      <c r="AI2462">
        <v>0.25105446364577888</v>
      </c>
      <c r="AJ2462">
        <v>0.24268057170416613</v>
      </c>
      <c r="AK2462">
        <v>0.24189196976171148</v>
      </c>
      <c r="AL2462">
        <v>0.23671649083960197</v>
      </c>
      <c r="AM2462">
        <v>0.22052263344922135</v>
      </c>
      <c r="AN2462">
        <v>0.2173815968597228</v>
      </c>
      <c r="AO2462">
        <v>0.20590106314748685</v>
      </c>
      <c r="AP2462">
        <v>0.19997417975255771</v>
      </c>
      <c r="AQ2462">
        <v>0.1985948297651427</v>
      </c>
      <c r="AR2462">
        <v>0.19605761750471171</v>
      </c>
      <c r="AS2462">
        <v>0.19152918619751388</v>
      </c>
      <c r="AT2462">
        <v>0.17680084182963077</v>
      </c>
      <c r="AU2462">
        <v>0.16975454643389576</v>
      </c>
      <c r="AV2462">
        <v>0.17110462048156205</v>
      </c>
      <c r="AW2462">
        <v>0.16963792737583591</v>
      </c>
      <c r="AX2462">
        <v>0.17313938052098857</v>
      </c>
      <c r="AY2462">
        <v>0.16736039632362226</v>
      </c>
      <c r="AZ2462">
        <v>0.16797850871478548</v>
      </c>
    </row>
    <row r="2463" spans="11:52" ht="14.4">
      <c r="K2463" t="s">
        <v>3370</v>
      </c>
      <c r="L2463" t="s">
        <v>3342</v>
      </c>
      <c r="M2463" t="s">
        <v>31</v>
      </c>
      <c r="N2463" t="s">
        <v>80</v>
      </c>
      <c r="AG2463">
        <v>5.9181085418958557E-2</v>
      </c>
      <c r="AH2463">
        <v>6.3315957673814455E-2</v>
      </c>
      <c r="AI2463">
        <v>6.0800338417257162E-2</v>
      </c>
      <c r="AJ2463">
        <v>6.1135648527552766E-2</v>
      </c>
      <c r="AK2463">
        <v>5.8664111231452862E-2</v>
      </c>
      <c r="AL2463">
        <v>5.7198285962263902E-2</v>
      </c>
      <c r="AM2463">
        <v>5.3872302327939811E-2</v>
      </c>
      <c r="AN2463">
        <v>5.1568422167752648E-2</v>
      </c>
      <c r="AO2463">
        <v>4.8840821043534259E-2</v>
      </c>
      <c r="AP2463">
        <v>4.9829428261371961E-2</v>
      </c>
      <c r="AQ2463">
        <v>4.8442489750808317E-2</v>
      </c>
      <c r="AR2463">
        <v>5.0474663377888723E-2</v>
      </c>
      <c r="AS2463">
        <v>5.2644160591124277E-2</v>
      </c>
      <c r="AT2463">
        <v>5.544970267849994E-2</v>
      </c>
      <c r="AU2463">
        <v>5.540167859610446E-2</v>
      </c>
      <c r="AV2463">
        <v>6.0665373161588355E-2</v>
      </c>
      <c r="AW2463">
        <v>5.766227845457185E-2</v>
      </c>
      <c r="AX2463">
        <v>5.8976131020210473E-2</v>
      </c>
      <c r="AY2463">
        <v>5.9697684496280885E-2</v>
      </c>
      <c r="AZ2463">
        <v>5.5422898763838234E-2</v>
      </c>
    </row>
    <row r="2464" spans="11:52" ht="14.4">
      <c r="K2464" t="s">
        <v>3371</v>
      </c>
      <c r="L2464" t="s">
        <v>3342</v>
      </c>
      <c r="M2464" t="s">
        <v>32</v>
      </c>
      <c r="N2464" t="s">
        <v>80</v>
      </c>
      <c r="O2464" t="s">
        <v>6079</v>
      </c>
      <c r="P2464" t="s">
        <v>6079</v>
      </c>
      <c r="Q2464" t="s">
        <v>6079</v>
      </c>
      <c r="R2464" t="s">
        <v>6079</v>
      </c>
      <c r="S2464" t="s">
        <v>6079</v>
      </c>
      <c r="AG2464">
        <v>0.29626173632776792</v>
      </c>
      <c r="AH2464">
        <v>0.29022314432292079</v>
      </c>
      <c r="AI2464">
        <v>0.28925065229781721</v>
      </c>
      <c r="AJ2464">
        <v>0.29191061136086682</v>
      </c>
      <c r="AK2464">
        <v>0.2839822564581812</v>
      </c>
      <c r="AL2464">
        <v>0.30026505189311531</v>
      </c>
      <c r="AM2464">
        <v>0.29521957218752859</v>
      </c>
      <c r="AN2464">
        <v>0.26657987513163672</v>
      </c>
      <c r="AO2464">
        <v>0.26679433668854241</v>
      </c>
      <c r="AP2464">
        <v>0.27400721630595604</v>
      </c>
      <c r="AQ2464">
        <v>0.2754226888791666</v>
      </c>
      <c r="AR2464">
        <v>0.2632755013586674</v>
      </c>
      <c r="AS2464">
        <v>0.25385997917280617</v>
      </c>
      <c r="AT2464">
        <v>0.25682099956278326</v>
      </c>
      <c r="AU2464">
        <v>0.26045931826649715</v>
      </c>
      <c r="AV2464">
        <v>0.25827750521135151</v>
      </c>
      <c r="AW2464">
        <v>0.26377655175658865</v>
      </c>
      <c r="AX2464">
        <v>0.26102698770220545</v>
      </c>
      <c r="AY2464">
        <v>0.26891355727070976</v>
      </c>
      <c r="AZ2464">
        <v>0.2591053633825624</v>
      </c>
    </row>
    <row r="2465" spans="11:52" ht="14.4">
      <c r="K2465" t="s">
        <v>3372</v>
      </c>
      <c r="L2465" t="s">
        <v>3342</v>
      </c>
      <c r="M2465" t="s">
        <v>93</v>
      </c>
      <c r="N2465" t="s">
        <v>80</v>
      </c>
      <c r="AG2465">
        <v>0.17891960971454976</v>
      </c>
      <c r="AH2465">
        <v>0.18197811410080389</v>
      </c>
      <c r="AI2465">
        <v>0.18977967262922424</v>
      </c>
      <c r="AJ2465">
        <v>0.18588134693027469</v>
      </c>
      <c r="AK2465">
        <v>0.19429038719955941</v>
      </c>
      <c r="AL2465">
        <v>0.19892866581462768</v>
      </c>
      <c r="AM2465">
        <v>0.18955817814328721</v>
      </c>
      <c r="AN2465">
        <v>0.19666637543787663</v>
      </c>
      <c r="AO2465">
        <v>0.19762620132520303</v>
      </c>
      <c r="AP2465">
        <v>0.17523517411496972</v>
      </c>
      <c r="AQ2465">
        <v>0.17904507579914572</v>
      </c>
      <c r="AR2465">
        <v>0.17006494291810156</v>
      </c>
      <c r="AS2465">
        <v>0.17704629555468374</v>
      </c>
      <c r="AT2465">
        <v>0.1816983310662155</v>
      </c>
      <c r="AU2465">
        <v>0.17072282001343186</v>
      </c>
      <c r="AV2465">
        <v>0.16594677947400394</v>
      </c>
      <c r="AW2465">
        <v>0.16691452842249913</v>
      </c>
      <c r="AX2465">
        <v>0.17341337674174148</v>
      </c>
      <c r="AY2465">
        <v>0.16717108622843888</v>
      </c>
      <c r="AZ2465">
        <v>0.17208526748435843</v>
      </c>
    </row>
    <row r="2466" spans="11:52" ht="14.4">
      <c r="K2466" t="s">
        <v>3373</v>
      </c>
      <c r="L2466" t="s">
        <v>3374</v>
      </c>
      <c r="M2466" t="s">
        <v>13</v>
      </c>
      <c r="N2466" t="s">
        <v>80</v>
      </c>
      <c r="AG2466">
        <v>3.5722689211547497E-2</v>
      </c>
      <c r="AH2466">
        <v>3.4796892460861435E-2</v>
      </c>
      <c r="AI2466">
        <v>3.3730481276748658E-2</v>
      </c>
      <c r="AJ2466">
        <v>3.4352601264071699E-2</v>
      </c>
      <c r="AK2466">
        <v>3.5214475971106732E-2</v>
      </c>
      <c r="AL2466">
        <v>3.6146481143752053E-2</v>
      </c>
      <c r="AM2466">
        <v>3.5050959567074352E-2</v>
      </c>
      <c r="AN2466">
        <v>3.4437572763015144E-2</v>
      </c>
      <c r="AO2466">
        <v>3.4652322949138815E-2</v>
      </c>
      <c r="AP2466">
        <v>3.1356541070629532E-2</v>
      </c>
      <c r="AQ2466">
        <v>3.0809863954529264E-2</v>
      </c>
      <c r="AR2466">
        <v>3.2939031912654307E-2</v>
      </c>
      <c r="AS2466">
        <v>3.5654486855184117E-2</v>
      </c>
      <c r="AT2466">
        <v>3.5020328640504958E-2</v>
      </c>
      <c r="AU2466">
        <v>3.970836186666226E-2</v>
      </c>
      <c r="AV2466">
        <v>4.0658879070142595E-2</v>
      </c>
      <c r="AW2466">
        <v>4.3108455397744001E-2</v>
      </c>
      <c r="AX2466">
        <v>4.0172655516751511E-2</v>
      </c>
      <c r="AY2466">
        <v>3.8517137466740223E-2</v>
      </c>
      <c r="AZ2466">
        <v>4.0328887799313873E-2</v>
      </c>
    </row>
    <row r="2467" spans="11:52" ht="14.4">
      <c r="K2467" t="s">
        <v>3375</v>
      </c>
      <c r="L2467" t="s">
        <v>3374</v>
      </c>
      <c r="M2467" t="s">
        <v>14</v>
      </c>
      <c r="N2467" t="s">
        <v>80</v>
      </c>
      <c r="AG2467">
        <v>4.0537508715064792E-2</v>
      </c>
      <c r="AH2467">
        <v>4.0446163438328159E-2</v>
      </c>
      <c r="AI2467">
        <v>4.1422706003904061E-2</v>
      </c>
      <c r="AJ2467">
        <v>4.2334489224236153E-2</v>
      </c>
      <c r="AK2467">
        <v>4.4260589030634838E-2</v>
      </c>
      <c r="AL2467">
        <v>4.5019024514830863E-2</v>
      </c>
      <c r="AM2467">
        <v>4.6282991174147199E-2</v>
      </c>
      <c r="AN2467">
        <v>4.6421601429806301E-2</v>
      </c>
      <c r="AO2467">
        <v>4.706822965770837E-2</v>
      </c>
      <c r="AP2467">
        <v>4.5901796536744144E-2</v>
      </c>
      <c r="AQ2467">
        <v>4.5123501637291341E-2</v>
      </c>
      <c r="AR2467">
        <v>4.3434931743165067E-2</v>
      </c>
      <c r="AS2467">
        <v>4.3927006450983401E-2</v>
      </c>
      <c r="AT2467">
        <v>4.2516942449358497E-2</v>
      </c>
      <c r="AU2467">
        <v>4.283887808733599E-2</v>
      </c>
      <c r="AV2467">
        <v>4.2236277983951277E-2</v>
      </c>
      <c r="AW2467">
        <v>4.5396985186701246E-2</v>
      </c>
      <c r="AX2467">
        <v>4.3078341550564579E-2</v>
      </c>
      <c r="AY2467">
        <v>4.3967472679596602E-2</v>
      </c>
      <c r="AZ2467">
        <v>4.0576202610672067E-2</v>
      </c>
    </row>
    <row r="2468" spans="11:52" ht="14.4">
      <c r="K2468" t="s">
        <v>3376</v>
      </c>
      <c r="L2468" t="s">
        <v>3374</v>
      </c>
      <c r="M2468" t="s">
        <v>92</v>
      </c>
      <c r="N2468" t="s">
        <v>80</v>
      </c>
      <c r="AG2468">
        <v>4.4688096305322222E-2</v>
      </c>
      <c r="AH2468">
        <v>4.7575231829468032E-2</v>
      </c>
      <c r="AI2468">
        <v>4.7011247314545687E-2</v>
      </c>
      <c r="AJ2468">
        <v>4.8199190016893795E-2</v>
      </c>
      <c r="AK2468">
        <v>4.5344198647719373E-2</v>
      </c>
      <c r="AL2468">
        <v>4.5523439651187797E-2</v>
      </c>
      <c r="AM2468">
        <v>4.4418026754206752E-2</v>
      </c>
      <c r="AN2468">
        <v>4.5829806625684637E-2</v>
      </c>
      <c r="AO2468">
        <v>5.306972742622236E-2</v>
      </c>
      <c r="AP2468">
        <v>5.9617532751560245E-2</v>
      </c>
      <c r="AQ2468">
        <v>4.9090521114235869E-2</v>
      </c>
      <c r="AR2468">
        <v>4.9772938479835917E-2</v>
      </c>
      <c r="AS2468">
        <v>5.8877621308982789E-2</v>
      </c>
      <c r="AT2468">
        <v>6.3223261939851422E-2</v>
      </c>
      <c r="AU2468">
        <v>6.7735253761780953E-2</v>
      </c>
      <c r="AV2468">
        <v>6.87405336978055E-2</v>
      </c>
      <c r="AW2468">
        <v>7.7103150864372832E-2</v>
      </c>
      <c r="AX2468">
        <v>9.3987767251927021E-2</v>
      </c>
      <c r="AY2468">
        <v>0.10098377927955957</v>
      </c>
      <c r="AZ2468">
        <v>0.10618150908106534</v>
      </c>
    </row>
    <row r="2469" spans="11:52" ht="14.4">
      <c r="K2469" t="s">
        <v>3377</v>
      </c>
      <c r="L2469" t="s">
        <v>3374</v>
      </c>
      <c r="M2469" t="s">
        <v>15</v>
      </c>
      <c r="N2469" t="s">
        <v>80</v>
      </c>
      <c r="AE2469" t="s">
        <v>6079</v>
      </c>
      <c r="AF2469" t="s">
        <v>6079</v>
      </c>
      <c r="AG2469">
        <v>9.7216118869276284E-3</v>
      </c>
      <c r="AH2469">
        <v>1.1380852878736109E-2</v>
      </c>
      <c r="AI2469">
        <v>1.1608987404826134E-2</v>
      </c>
      <c r="AJ2469">
        <v>1.152841455932593E-2</v>
      </c>
      <c r="AK2469">
        <v>1.1613733949499334E-2</v>
      </c>
      <c r="AL2469">
        <v>6.8363526008811829E-3</v>
      </c>
      <c r="AM2469">
        <v>6.8462411357079547E-3</v>
      </c>
      <c r="AN2469">
        <v>7.1867551231955974E-3</v>
      </c>
      <c r="AO2469">
        <v>7.098115295465118E-3</v>
      </c>
      <c r="AP2469">
        <v>9.0636605390987113E-3</v>
      </c>
      <c r="AQ2469">
        <v>9.6514417355531706E-3</v>
      </c>
      <c r="AR2469">
        <v>1.177744973337524E-2</v>
      </c>
      <c r="AS2469">
        <v>1.3319076098036554E-2</v>
      </c>
      <c r="AT2469">
        <v>1.3342457005188973E-2</v>
      </c>
      <c r="AU2469">
        <v>1.4265887081229323E-2</v>
      </c>
      <c r="AV2469">
        <v>1.4515243519804398E-2</v>
      </c>
      <c r="AW2469">
        <v>1.6176540856081254E-2</v>
      </c>
      <c r="AX2469">
        <v>1.6323520592704376E-2</v>
      </c>
      <c r="AY2469">
        <v>1.9612500884553141E-2</v>
      </c>
      <c r="AZ2469">
        <v>2.168101396839103E-2</v>
      </c>
    </row>
    <row r="2470" spans="11:52" ht="14.4">
      <c r="K2470" t="s">
        <v>3378</v>
      </c>
      <c r="L2470" t="s">
        <v>3374</v>
      </c>
      <c r="M2470" t="s">
        <v>91</v>
      </c>
      <c r="N2470" t="s">
        <v>80</v>
      </c>
      <c r="AG2470">
        <v>5.4213018365549488E-2</v>
      </c>
      <c r="AH2470">
        <v>5.3506049957824368E-2</v>
      </c>
      <c r="AI2470">
        <v>5.172487333498392E-2</v>
      </c>
      <c r="AJ2470">
        <v>5.0274326394473878E-2</v>
      </c>
      <c r="AK2470">
        <v>4.8901491052229185E-2</v>
      </c>
      <c r="AL2470">
        <v>4.7823594860767406E-2</v>
      </c>
      <c r="AM2470">
        <v>4.9209071373149713E-2</v>
      </c>
      <c r="AN2470">
        <v>4.642033780448887E-2</v>
      </c>
      <c r="AO2470">
        <v>4.1633216454539643E-2</v>
      </c>
      <c r="AP2470">
        <v>3.7016087610181395E-2</v>
      </c>
      <c r="AQ2470">
        <v>3.2505738384635462E-2</v>
      </c>
      <c r="AR2470">
        <v>3.5322384541526204E-2</v>
      </c>
      <c r="AS2470">
        <v>3.1919518070127093E-2</v>
      </c>
      <c r="AT2470">
        <v>3.1852464195757428E-2</v>
      </c>
      <c r="AU2470">
        <v>3.9863242335594989E-2</v>
      </c>
      <c r="AV2470">
        <v>4.4501012093042025E-2</v>
      </c>
      <c r="AW2470">
        <v>4.571239542477646E-2</v>
      </c>
      <c r="AX2470">
        <v>4.3058097361039702E-2</v>
      </c>
      <c r="AY2470">
        <v>4.6383408217826542E-2</v>
      </c>
      <c r="AZ2470">
        <v>5.0267813211506446E-2</v>
      </c>
    </row>
    <row r="2471" spans="11:52" ht="14.4">
      <c r="K2471" t="s">
        <v>3379</v>
      </c>
      <c r="L2471" t="s">
        <v>3374</v>
      </c>
      <c r="M2471" t="s">
        <v>16</v>
      </c>
      <c r="N2471" t="s">
        <v>80</v>
      </c>
      <c r="AG2471">
        <v>8.052914140343527E-2</v>
      </c>
      <c r="AH2471">
        <v>8.034803321787469E-2</v>
      </c>
      <c r="AI2471">
        <v>8.0538996803565341E-2</v>
      </c>
      <c r="AJ2471">
        <v>8.2134453709762134E-2</v>
      </c>
      <c r="AK2471">
        <v>7.930743018133031E-2</v>
      </c>
      <c r="AL2471">
        <v>8.0199218283429838E-2</v>
      </c>
      <c r="AM2471">
        <v>8.2254536394508734E-2</v>
      </c>
      <c r="AN2471">
        <v>8.3140281538485877E-2</v>
      </c>
      <c r="AO2471">
        <v>8.2035037432151264E-2</v>
      </c>
      <c r="AP2471">
        <v>8.1920672576126521E-2</v>
      </c>
      <c r="AQ2471">
        <v>8.331093649395907E-2</v>
      </c>
      <c r="AR2471">
        <v>8.4149873548217055E-2</v>
      </c>
      <c r="AS2471">
        <v>8.3210091605884162E-2</v>
      </c>
      <c r="AT2471">
        <v>8.2294141625315134E-2</v>
      </c>
      <c r="AU2471">
        <v>8.6150477191475533E-2</v>
      </c>
      <c r="AV2471">
        <v>8.5602862271488236E-2</v>
      </c>
      <c r="AW2471">
        <v>8.4808671246361531E-2</v>
      </c>
      <c r="AX2471">
        <v>8.3613411091734091E-2</v>
      </c>
      <c r="AY2471">
        <v>8.4441772503473039E-2</v>
      </c>
      <c r="AZ2471">
        <v>8.5081866390075866E-2</v>
      </c>
    </row>
    <row r="2472" spans="11:52" ht="14.4">
      <c r="K2472" t="s">
        <v>3380</v>
      </c>
      <c r="L2472" t="s">
        <v>3374</v>
      </c>
      <c r="M2472" t="s">
        <v>17</v>
      </c>
      <c r="N2472" t="s">
        <v>80</v>
      </c>
      <c r="AG2472">
        <v>2.229805389458735E-2</v>
      </c>
      <c r="AH2472">
        <v>2.1406771976167031E-2</v>
      </c>
      <c r="AI2472">
        <v>2.1393786738289081E-2</v>
      </c>
      <c r="AJ2472">
        <v>2.2318344434164389E-2</v>
      </c>
      <c r="AK2472">
        <v>2.6619601036561719E-2</v>
      </c>
      <c r="AL2472">
        <v>2.7428081902613588E-2</v>
      </c>
      <c r="AM2472">
        <v>3.0546928305932499E-2</v>
      </c>
      <c r="AN2472">
        <v>3.2661873650366276E-2</v>
      </c>
      <c r="AO2472">
        <v>2.5592024108472621E-2</v>
      </c>
      <c r="AP2472">
        <v>2.6023170066940202E-2</v>
      </c>
      <c r="AQ2472">
        <v>3.2707005526648451E-2</v>
      </c>
      <c r="AR2472">
        <v>4.8848867097094038E-2</v>
      </c>
      <c r="AS2472">
        <v>4.5618801759506743E-2</v>
      </c>
      <c r="AT2472">
        <v>3.5246722579686474E-2</v>
      </c>
      <c r="AU2472">
        <v>4.3934114300583159E-2</v>
      </c>
      <c r="AV2472">
        <v>3.7279639844181089E-2</v>
      </c>
      <c r="AW2472">
        <v>3.2761717455512124E-2</v>
      </c>
      <c r="AX2472">
        <v>3.5189644315291049E-2</v>
      </c>
      <c r="AY2472">
        <v>3.2232877464188715E-2</v>
      </c>
      <c r="AZ2472">
        <v>3.2231936227632124E-2</v>
      </c>
    </row>
    <row r="2473" spans="11:52" ht="14.4">
      <c r="K2473" t="s">
        <v>3381</v>
      </c>
      <c r="L2473" t="s">
        <v>3374</v>
      </c>
      <c r="M2473" t="s">
        <v>97</v>
      </c>
      <c r="N2473" t="s">
        <v>80</v>
      </c>
      <c r="O2473" t="s">
        <v>6079</v>
      </c>
      <c r="P2473" t="s">
        <v>6079</v>
      </c>
      <c r="Q2473" t="s">
        <v>6079</v>
      </c>
      <c r="R2473" t="s">
        <v>6079</v>
      </c>
      <c r="S2473" t="s">
        <v>6079</v>
      </c>
      <c r="T2473" t="s">
        <v>6079</v>
      </c>
      <c r="AG2473">
        <v>6.1965844442750814E-2</v>
      </c>
      <c r="AH2473">
        <v>6.1869259055233328E-2</v>
      </c>
      <c r="AI2473">
        <v>6.2766909403187798E-2</v>
      </c>
      <c r="AJ2473">
        <v>6.3727983728702503E-2</v>
      </c>
      <c r="AK2473">
        <v>6.0214372058032865E-2</v>
      </c>
      <c r="AL2473">
        <v>5.8224315553626498E-2</v>
      </c>
      <c r="AM2473">
        <v>5.7577370780175718E-2</v>
      </c>
      <c r="AN2473">
        <v>6.5949185493930432E-2</v>
      </c>
      <c r="AO2473">
        <v>6.4473350361883619E-2</v>
      </c>
      <c r="AP2473">
        <v>5.4844042935469843E-2</v>
      </c>
      <c r="AQ2473">
        <v>5.9840600650785641E-2</v>
      </c>
      <c r="AR2473">
        <v>6.5985504478574472E-2</v>
      </c>
      <c r="AS2473">
        <v>5.8520563217556679E-2</v>
      </c>
      <c r="AT2473">
        <v>5.0134618278953824E-2</v>
      </c>
      <c r="AU2473">
        <v>5.4553386387054072E-2</v>
      </c>
      <c r="AV2473">
        <v>6.6295104673510116E-2</v>
      </c>
      <c r="AW2473">
        <v>5.1863375580232504E-2</v>
      </c>
      <c r="AX2473">
        <v>5.8515617663651542E-2</v>
      </c>
      <c r="AY2473">
        <v>7.7313338165746953E-2</v>
      </c>
      <c r="AZ2473">
        <v>7.3214763041072758E-2</v>
      </c>
    </row>
    <row r="2474" spans="11:52" ht="14.4">
      <c r="K2474" t="s">
        <v>3382</v>
      </c>
      <c r="L2474" t="s">
        <v>3374</v>
      </c>
      <c r="M2474" t="s">
        <v>18</v>
      </c>
      <c r="N2474" t="s">
        <v>80</v>
      </c>
      <c r="AG2474">
        <v>5.9298937476947776E-2</v>
      </c>
      <c r="AH2474">
        <v>5.7733885107671766E-2</v>
      </c>
      <c r="AI2474">
        <v>5.9513189467664075E-2</v>
      </c>
      <c r="AJ2474">
        <v>5.7090336065899097E-2</v>
      </c>
      <c r="AK2474">
        <v>5.8895368077974415E-2</v>
      </c>
      <c r="AL2474">
        <v>5.6840719197508195E-2</v>
      </c>
      <c r="AM2474">
        <v>5.6749444880441278E-2</v>
      </c>
      <c r="AN2474">
        <v>5.8953134577458231E-2</v>
      </c>
      <c r="AO2474">
        <v>5.9988723314694771E-2</v>
      </c>
      <c r="AP2474">
        <v>5.8753191744264022E-2</v>
      </c>
      <c r="AQ2474">
        <v>6.1771857173346968E-2</v>
      </c>
      <c r="AR2474">
        <v>6.3911883209569184E-2</v>
      </c>
      <c r="AS2474">
        <v>6.3751443190822432E-2</v>
      </c>
      <c r="AT2474">
        <v>6.4424865938286391E-2</v>
      </c>
      <c r="AU2474">
        <v>6.9369925799555782E-2</v>
      </c>
      <c r="AV2474">
        <v>6.4430242175062657E-2</v>
      </c>
      <c r="AW2474">
        <v>6.4332407883932616E-2</v>
      </c>
      <c r="AX2474">
        <v>6.2703599459767209E-2</v>
      </c>
      <c r="AY2474">
        <v>6.3732415965346428E-2</v>
      </c>
      <c r="AZ2474">
        <v>6.3192224294090757E-2</v>
      </c>
    </row>
    <row r="2475" spans="11:52" ht="14.4">
      <c r="K2475" t="s">
        <v>3383</v>
      </c>
      <c r="L2475" t="s">
        <v>3374</v>
      </c>
      <c r="M2475" t="s">
        <v>34</v>
      </c>
      <c r="N2475" t="s">
        <v>80</v>
      </c>
      <c r="AG2475">
        <v>4.3746170855321405E-2</v>
      </c>
      <c r="AH2475">
        <v>4.3260342321559085E-2</v>
      </c>
      <c r="AI2475">
        <v>4.3419303755081198E-2</v>
      </c>
      <c r="AJ2475">
        <v>4.3625068146778259E-2</v>
      </c>
      <c r="AK2475">
        <v>4.6786303371528608E-2</v>
      </c>
      <c r="AL2475">
        <v>4.659644399039619E-2</v>
      </c>
      <c r="AM2475">
        <v>4.6966623031693883E-2</v>
      </c>
      <c r="AN2475">
        <v>4.7717642731074983E-2</v>
      </c>
      <c r="AO2475">
        <v>4.7936803486550689E-2</v>
      </c>
      <c r="AP2475">
        <v>4.6777297657399866E-2</v>
      </c>
      <c r="AQ2475">
        <v>4.8322283921888011E-2</v>
      </c>
      <c r="AR2475">
        <v>5.1430039321168776E-2</v>
      </c>
      <c r="AS2475">
        <v>5.3104887859193053E-2</v>
      </c>
      <c r="AT2475">
        <v>5.1641409877395093E-2</v>
      </c>
      <c r="AU2475">
        <v>5.4567142636039699E-2</v>
      </c>
      <c r="AV2475">
        <v>5.3388166980851283E-2</v>
      </c>
      <c r="AW2475">
        <v>5.3547389291649483E-2</v>
      </c>
      <c r="AX2475">
        <v>5.2734162652176814E-2</v>
      </c>
      <c r="AY2475">
        <v>5.3255385280496802E-2</v>
      </c>
      <c r="AZ2475">
        <v>5.4318753829277103E-2</v>
      </c>
    </row>
    <row r="2476" spans="11:52" ht="14.4">
      <c r="K2476" t="s">
        <v>3384</v>
      </c>
      <c r="L2476" t="s">
        <v>3374</v>
      </c>
      <c r="M2476" t="s">
        <v>19</v>
      </c>
      <c r="N2476" t="s">
        <v>80</v>
      </c>
      <c r="AG2476">
        <v>4.3350209773014986E-2</v>
      </c>
      <c r="AH2476">
        <v>4.2577806389254819E-2</v>
      </c>
      <c r="AI2476">
        <v>4.2479267029490161E-2</v>
      </c>
      <c r="AJ2476">
        <v>4.0040506172924477E-2</v>
      </c>
      <c r="AK2476">
        <v>5.4943008231949933E-2</v>
      </c>
      <c r="AL2476">
        <v>4.3499286005443262E-2</v>
      </c>
      <c r="AM2476">
        <v>4.5065694492724045E-2</v>
      </c>
      <c r="AN2476">
        <v>4.3632182161384959E-2</v>
      </c>
      <c r="AO2476">
        <v>4.0775428150040496E-2</v>
      </c>
      <c r="AP2476">
        <v>4.1905172273691824E-2</v>
      </c>
      <c r="AQ2476">
        <v>4.3113682368420142E-2</v>
      </c>
      <c r="AR2476">
        <v>5.4937448556156482E-2</v>
      </c>
      <c r="AS2476">
        <v>5.3289342272795817E-2</v>
      </c>
      <c r="AT2476">
        <v>5.0586536435297987E-2</v>
      </c>
      <c r="AU2476">
        <v>5.301432769919525E-2</v>
      </c>
      <c r="AV2476">
        <v>5.2146313796900427E-2</v>
      </c>
      <c r="AW2476">
        <v>5.1854248748957457E-2</v>
      </c>
      <c r="AX2476">
        <v>5.066181009548127E-2</v>
      </c>
      <c r="AY2476">
        <v>5.1569584672462414E-2</v>
      </c>
      <c r="AZ2476">
        <v>5.438022748538715E-2</v>
      </c>
    </row>
    <row r="2477" spans="11:52" ht="14.4">
      <c r="K2477" t="s">
        <v>3385</v>
      </c>
      <c r="L2477" t="s">
        <v>3374</v>
      </c>
      <c r="M2477" t="s">
        <v>20</v>
      </c>
      <c r="N2477" t="s">
        <v>80</v>
      </c>
      <c r="AG2477">
        <v>4.3621843284860205E-2</v>
      </c>
      <c r="AH2477">
        <v>4.2245089421723579E-2</v>
      </c>
      <c r="AI2477">
        <v>4.2609205342870729E-2</v>
      </c>
      <c r="AJ2477">
        <v>4.3472794985665822E-2</v>
      </c>
      <c r="AK2477">
        <v>4.2886974389904672E-2</v>
      </c>
      <c r="AL2477">
        <v>4.2687098826018767E-2</v>
      </c>
      <c r="AM2477">
        <v>4.1793465787464089E-2</v>
      </c>
      <c r="AN2477">
        <v>4.1961217948925399E-2</v>
      </c>
      <c r="AO2477">
        <v>4.3488294325827091E-2</v>
      </c>
      <c r="AP2477">
        <v>4.2030515227870546E-2</v>
      </c>
      <c r="AQ2477">
        <v>4.3459431647043981E-2</v>
      </c>
      <c r="AR2477">
        <v>4.4612875780226928E-2</v>
      </c>
      <c r="AS2477">
        <v>4.9698571559351874E-2</v>
      </c>
      <c r="AT2477">
        <v>4.728662032078871E-2</v>
      </c>
      <c r="AU2477">
        <v>4.6743829379194538E-2</v>
      </c>
      <c r="AV2477">
        <v>4.5910799484779018E-2</v>
      </c>
      <c r="AW2477">
        <v>4.5767234668616208E-2</v>
      </c>
      <c r="AX2477">
        <v>4.4720749745805213E-2</v>
      </c>
      <c r="AY2477">
        <v>4.5190343496852525E-2</v>
      </c>
      <c r="AZ2477">
        <v>4.5762544499137831E-2</v>
      </c>
    </row>
    <row r="2478" spans="11:52" ht="14.4">
      <c r="K2478" t="s">
        <v>3386</v>
      </c>
      <c r="L2478" t="s">
        <v>3374</v>
      </c>
      <c r="M2478" t="s">
        <v>21</v>
      </c>
      <c r="N2478" t="s">
        <v>80</v>
      </c>
      <c r="AG2478">
        <v>2.6826316154697688E-2</v>
      </c>
      <c r="AH2478">
        <v>2.7014508631997312E-2</v>
      </c>
      <c r="AI2478">
        <v>2.7025033554438214E-2</v>
      </c>
      <c r="AJ2478">
        <v>2.7241227667701661E-2</v>
      </c>
      <c r="AK2478">
        <v>2.7036645155265257E-2</v>
      </c>
      <c r="AL2478">
        <v>2.7814765893937027E-2</v>
      </c>
      <c r="AM2478">
        <v>2.8224748873808728E-2</v>
      </c>
      <c r="AN2478">
        <v>2.9641200430731669E-2</v>
      </c>
    </row>
    <row r="2479" spans="11:52" ht="14.4">
      <c r="K2479" t="s">
        <v>3387</v>
      </c>
      <c r="L2479" t="s">
        <v>3374</v>
      </c>
      <c r="M2479" t="s">
        <v>22</v>
      </c>
      <c r="N2479" t="s">
        <v>80</v>
      </c>
      <c r="AG2479">
        <v>5.6604749845865318E-2</v>
      </c>
      <c r="AH2479">
        <v>5.9562762081756829E-2</v>
      </c>
      <c r="AI2479">
        <v>5.9699755018682757E-2</v>
      </c>
      <c r="AJ2479">
        <v>6.0813774635157462E-2</v>
      </c>
      <c r="AK2479">
        <v>6.4779240135516516E-2</v>
      </c>
      <c r="AL2479">
        <v>6.5797933712709894E-2</v>
      </c>
      <c r="AM2479">
        <v>6.5358486671938887E-2</v>
      </c>
      <c r="AN2479">
        <v>6.5246737986429715E-2</v>
      </c>
      <c r="AO2479">
        <v>6.3889253633471269E-2</v>
      </c>
      <c r="AP2479">
        <v>6.6121520946256854E-2</v>
      </c>
      <c r="AQ2479">
        <v>6.9591749728905125E-2</v>
      </c>
      <c r="AR2479">
        <v>7.0346655311690307E-2</v>
      </c>
      <c r="AS2479">
        <v>7.8754886531661975E-2</v>
      </c>
      <c r="AT2479">
        <v>7.8999833699887098E-2</v>
      </c>
      <c r="AU2479">
        <v>8.8243593310173174E-2</v>
      </c>
      <c r="AV2479">
        <v>9.5239226760531467E-2</v>
      </c>
      <c r="AW2479">
        <v>9.7832669884510157E-2</v>
      </c>
      <c r="AX2479">
        <v>0.10263980680922244</v>
      </c>
      <c r="AY2479">
        <v>0.11017963742748002</v>
      </c>
      <c r="AZ2479">
        <v>0.12265596761167506</v>
      </c>
    </row>
    <row r="2480" spans="11:52" ht="14.4">
      <c r="K2480" t="s">
        <v>3388</v>
      </c>
      <c r="L2480" t="s">
        <v>3374</v>
      </c>
      <c r="M2480" t="s">
        <v>90</v>
      </c>
      <c r="N2480" t="s">
        <v>80</v>
      </c>
      <c r="AG2480">
        <v>5.122152423363411E-2</v>
      </c>
      <c r="AH2480">
        <v>5.0098105831093982E-2</v>
      </c>
      <c r="AI2480">
        <v>5.4161187308684591E-2</v>
      </c>
      <c r="AJ2480">
        <v>6.2799294223978036E-2</v>
      </c>
      <c r="AK2480">
        <v>6.4361892882109334E-2</v>
      </c>
      <c r="AL2480">
        <v>6.3879262759926031E-2</v>
      </c>
      <c r="AM2480">
        <v>6.392456721454233E-2</v>
      </c>
      <c r="AN2480">
        <v>6.5851127088447731E-2</v>
      </c>
      <c r="AO2480">
        <v>6.4515999022829174E-2</v>
      </c>
      <c r="AP2480">
        <v>6.2010639776094736E-2</v>
      </c>
      <c r="AQ2480">
        <v>6.24520447894545E-2</v>
      </c>
      <c r="AR2480">
        <v>6.9435102134585605E-2</v>
      </c>
      <c r="AS2480">
        <v>9.0398923002253953E-2</v>
      </c>
      <c r="AT2480">
        <v>9.0640325025737739E-2</v>
      </c>
      <c r="AU2480">
        <v>0.13517114886623866</v>
      </c>
      <c r="AV2480">
        <v>0.14277807783348476</v>
      </c>
      <c r="AW2480">
        <v>0.14978592582053921</v>
      </c>
      <c r="AX2480">
        <v>0.15092798934288112</v>
      </c>
      <c r="AY2480">
        <v>0.15560575528340612</v>
      </c>
      <c r="AZ2480">
        <v>0.15972274167883857</v>
      </c>
    </row>
    <row r="2481" spans="11:52" ht="14.4">
      <c r="K2481" t="s">
        <v>3389</v>
      </c>
      <c r="L2481" t="s">
        <v>3374</v>
      </c>
      <c r="M2481" t="s">
        <v>23</v>
      </c>
      <c r="N2481" t="s">
        <v>80</v>
      </c>
      <c r="AG2481">
        <v>5.3543493133559619E-2</v>
      </c>
      <c r="AH2481">
        <v>5.8617280769775057E-2</v>
      </c>
      <c r="AI2481">
        <v>5.5657848543171809E-2</v>
      </c>
      <c r="AJ2481">
        <v>5.7394134604757577E-2</v>
      </c>
      <c r="AK2481">
        <v>5.3912618765118415E-2</v>
      </c>
      <c r="AL2481">
        <v>5.903720406697225E-2</v>
      </c>
      <c r="AM2481">
        <v>5.7105782991799192E-2</v>
      </c>
      <c r="AN2481">
        <v>5.7939106419702679E-2</v>
      </c>
      <c r="AO2481">
        <v>4.8172020355746283E-2</v>
      </c>
      <c r="AP2481">
        <v>4.4092704316458189E-2</v>
      </c>
      <c r="AQ2481">
        <v>4.2046614775142661E-2</v>
      </c>
      <c r="AR2481">
        <v>5.373365048931731E-2</v>
      </c>
      <c r="AS2481">
        <v>5.541903836663175E-2</v>
      </c>
      <c r="AT2481">
        <v>5.4992796063866263E-2</v>
      </c>
      <c r="AU2481">
        <v>7.1314142655760498E-2</v>
      </c>
      <c r="AV2481">
        <v>6.9173164437325366E-2</v>
      </c>
      <c r="AW2481">
        <v>6.4353927444516151E-2</v>
      </c>
      <c r="AX2481">
        <v>6.768544461354585E-2</v>
      </c>
      <c r="AY2481">
        <v>6.7763677332771527E-2</v>
      </c>
      <c r="AZ2481">
        <v>7.1162343171201653E-2</v>
      </c>
    </row>
    <row r="2482" spans="11:52" ht="14.4">
      <c r="K2482" t="s">
        <v>3390</v>
      </c>
      <c r="L2482" t="s">
        <v>3374</v>
      </c>
      <c r="M2482" t="s">
        <v>24</v>
      </c>
      <c r="N2482" t="s">
        <v>80</v>
      </c>
      <c r="AG2482">
        <v>2.2208814477138766E-2</v>
      </c>
      <c r="AH2482">
        <v>2.3838010400116814E-2</v>
      </c>
      <c r="AI2482">
        <v>2.5943692771775551E-2</v>
      </c>
      <c r="AJ2482">
        <v>2.9628878374870743E-2</v>
      </c>
      <c r="AK2482">
        <v>3.0364136607157217E-2</v>
      </c>
      <c r="AL2482">
        <v>2.8895650280995153E-2</v>
      </c>
      <c r="AM2482">
        <v>3.0240089302139506E-2</v>
      </c>
      <c r="AN2482">
        <v>3.1523222710063852E-2</v>
      </c>
      <c r="AO2482">
        <v>3.5964800438525367E-2</v>
      </c>
      <c r="AP2482">
        <v>3.5390419539194772E-2</v>
      </c>
      <c r="AQ2482">
        <v>3.4533014021524283E-2</v>
      </c>
      <c r="AR2482">
        <v>3.6377503652039178E-2</v>
      </c>
      <c r="AS2482">
        <v>4.0226847611301034E-2</v>
      </c>
      <c r="AT2482">
        <v>3.9545406320649186E-2</v>
      </c>
      <c r="AU2482">
        <v>4.6253325019903549E-2</v>
      </c>
      <c r="AV2482">
        <v>5.0891690709705895E-2</v>
      </c>
      <c r="AW2482">
        <v>4.8487734464304058E-2</v>
      </c>
      <c r="AX2482">
        <v>5.1077719701814968E-2</v>
      </c>
      <c r="AY2482">
        <v>5.1182511329929119E-2</v>
      </c>
      <c r="AZ2482">
        <v>5.9339718343314411E-2</v>
      </c>
    </row>
    <row r="2483" spans="11:52" ht="14.4">
      <c r="K2483" t="s">
        <v>3391</v>
      </c>
      <c r="L2483" t="s">
        <v>3374</v>
      </c>
      <c r="M2483" t="s">
        <v>1386</v>
      </c>
      <c r="N2483" t="s">
        <v>80</v>
      </c>
      <c r="O2483" t="s">
        <v>6079</v>
      </c>
      <c r="P2483" t="s">
        <v>6079</v>
      </c>
      <c r="Q2483" t="s">
        <v>6079</v>
      </c>
      <c r="R2483" t="s">
        <v>6079</v>
      </c>
      <c r="S2483" t="s">
        <v>6079</v>
      </c>
      <c r="T2483" t="s">
        <v>6079</v>
      </c>
      <c r="U2483" t="s">
        <v>6079</v>
      </c>
      <c r="V2483" t="s">
        <v>6079</v>
      </c>
      <c r="W2483" t="s">
        <v>6079</v>
      </c>
      <c r="X2483" t="s">
        <v>6079</v>
      </c>
      <c r="Y2483" t="s">
        <v>6079</v>
      </c>
      <c r="Z2483" t="s">
        <v>6079</v>
      </c>
      <c r="AA2483" t="s">
        <v>6079</v>
      </c>
      <c r="AG2483">
        <v>1.1749556950088978E-2</v>
      </c>
      <c r="AH2483">
        <v>9.2625309353329792E-3</v>
      </c>
      <c r="AI2483">
        <v>1.3310413223899852E-2</v>
      </c>
      <c r="AJ2483">
        <v>1.4365287778807837E-2</v>
      </c>
      <c r="AK2483">
        <v>7.1762115238400027E-3</v>
      </c>
      <c r="AL2483">
        <v>7.4554071667820481E-3</v>
      </c>
      <c r="AM2483">
        <v>7.3318483837119634E-3</v>
      </c>
      <c r="AN2483">
        <v>9.3438925228678076E-3</v>
      </c>
      <c r="AO2483">
        <v>1.0965287902277748E-2</v>
      </c>
      <c r="AP2483">
        <v>9.0833506662707734E-3</v>
      </c>
      <c r="AQ2483">
        <v>9.0728577497480763E-3</v>
      </c>
      <c r="AR2483">
        <v>1.0908916307046466E-2</v>
      </c>
      <c r="AS2483">
        <v>1.2089838288355748E-2</v>
      </c>
      <c r="AT2483">
        <v>1.2305140602472078E-2</v>
      </c>
      <c r="AU2483">
        <v>1.2315476223367266E-2</v>
      </c>
      <c r="AV2483">
        <v>1.3878577823896038E-2</v>
      </c>
      <c r="AW2483">
        <v>9.6946331291125967E-3</v>
      </c>
      <c r="AX2483">
        <v>9.0875718744019909E-3</v>
      </c>
      <c r="AY2483">
        <v>8.4075916081601011E-3</v>
      </c>
      <c r="AZ2483">
        <v>8.3214635850996903E-3</v>
      </c>
    </row>
    <row r="2484" spans="11:52" ht="14.4">
      <c r="K2484" t="s">
        <v>3392</v>
      </c>
      <c r="L2484" t="s">
        <v>3374</v>
      </c>
      <c r="M2484" t="s">
        <v>25</v>
      </c>
      <c r="N2484" t="s">
        <v>80</v>
      </c>
      <c r="AG2484">
        <v>3.837910546303016E-2</v>
      </c>
      <c r="AH2484">
        <v>3.714545403262895E-2</v>
      </c>
      <c r="AI2484">
        <v>3.7400418784665275E-2</v>
      </c>
      <c r="AJ2484">
        <v>3.5625864414765854E-2</v>
      </c>
      <c r="AK2484">
        <v>3.4771561289876594E-2</v>
      </c>
      <c r="AL2484">
        <v>3.7298658787133045E-2</v>
      </c>
      <c r="AM2484">
        <v>3.6437088151028391E-2</v>
      </c>
      <c r="AN2484">
        <v>4.0093231406940898E-2</v>
      </c>
      <c r="AO2484">
        <v>3.6172754189041471E-2</v>
      </c>
      <c r="AP2484">
        <v>3.5675003934810025E-2</v>
      </c>
      <c r="AQ2484">
        <v>3.4841235679076876E-2</v>
      </c>
      <c r="AR2484">
        <v>4.0950996499620342E-2</v>
      </c>
      <c r="AS2484">
        <v>4.2692217631540415E-2</v>
      </c>
      <c r="AT2484">
        <v>4.329286853090604E-2</v>
      </c>
      <c r="AU2484">
        <v>4.6930258387918658E-2</v>
      </c>
      <c r="AV2484">
        <v>4.3507841188565682E-2</v>
      </c>
      <c r="AW2484">
        <v>4.4049324062521766E-2</v>
      </c>
      <c r="AX2484">
        <v>4.3246127966054933E-2</v>
      </c>
      <c r="AY2484">
        <v>4.2182759485607485E-2</v>
      </c>
      <c r="AZ2484">
        <v>4.3253334267886183E-2</v>
      </c>
    </row>
    <row r="2485" spans="11:52" ht="14.4">
      <c r="K2485" t="s">
        <v>5703</v>
      </c>
      <c r="L2485" t="s">
        <v>3374</v>
      </c>
      <c r="M2485" t="s">
        <v>5610</v>
      </c>
      <c r="N2485" t="s">
        <v>80</v>
      </c>
      <c r="AO2485">
        <v>2.5610978810350387E-2</v>
      </c>
      <c r="AP2485" t="s">
        <v>6079</v>
      </c>
      <c r="AQ2485" t="s">
        <v>6079</v>
      </c>
      <c r="AR2485" t="s">
        <v>6079</v>
      </c>
      <c r="AS2485" t="s">
        <v>6079</v>
      </c>
      <c r="AT2485">
        <v>2.232159276590278E-2</v>
      </c>
      <c r="AU2485">
        <v>2.2319085251721774E-2</v>
      </c>
      <c r="AV2485">
        <v>2.3837154672241581E-2</v>
      </c>
      <c r="AW2485">
        <v>2.5013392253436819E-2</v>
      </c>
      <c r="AX2485">
        <v>2.4566524151378812E-2</v>
      </c>
      <c r="AY2485">
        <v>2.4913054165367741E-2</v>
      </c>
      <c r="AZ2485">
        <v>2.3301137706056772E-2</v>
      </c>
    </row>
    <row r="2486" spans="11:52" ht="14.4">
      <c r="K2486" t="s">
        <v>3393</v>
      </c>
      <c r="L2486" t="s">
        <v>3374</v>
      </c>
      <c r="M2486" t="s">
        <v>98</v>
      </c>
      <c r="N2486" t="s">
        <v>80</v>
      </c>
      <c r="AG2486">
        <v>7.8007105132002375E-2</v>
      </c>
      <c r="AH2486">
        <v>7.0574270480452311E-2</v>
      </c>
      <c r="AI2486">
        <v>9.1647899004722963E-2</v>
      </c>
      <c r="AJ2486">
        <v>9.1316114571865017E-2</v>
      </c>
      <c r="AK2486">
        <v>8.7524240030714226E-2</v>
      </c>
      <c r="AL2486">
        <v>6.8403501031563396E-2</v>
      </c>
      <c r="AM2486">
        <v>7.2813138432880425E-2</v>
      </c>
      <c r="AN2486">
        <v>6.8634074443467905E-2</v>
      </c>
      <c r="AO2486">
        <v>5.9352261978469503E-2</v>
      </c>
      <c r="AP2486">
        <v>5.3719671659774898E-2</v>
      </c>
      <c r="AQ2486">
        <v>5.2565663384201315E-2</v>
      </c>
      <c r="AR2486">
        <v>6.4428050479435686E-2</v>
      </c>
      <c r="AS2486">
        <v>6.1910381137211902E-2</v>
      </c>
      <c r="AT2486">
        <v>6.6052461170541393E-2</v>
      </c>
      <c r="AU2486">
        <v>0.12305531070826496</v>
      </c>
      <c r="AV2486">
        <v>0.10021102512724844</v>
      </c>
      <c r="AW2486">
        <v>9.9936506481043033E-2</v>
      </c>
      <c r="AX2486">
        <v>0.1002940094511808</v>
      </c>
      <c r="AY2486">
        <v>9.7103329222519866E-2</v>
      </c>
      <c r="AZ2486">
        <v>0.10559206534652152</v>
      </c>
    </row>
    <row r="2487" spans="11:52" ht="14.4">
      <c r="K2487" t="s">
        <v>3394</v>
      </c>
      <c r="L2487" t="s">
        <v>3374</v>
      </c>
      <c r="M2487" t="s">
        <v>94</v>
      </c>
      <c r="N2487" t="s">
        <v>80</v>
      </c>
      <c r="AG2487">
        <v>1.059384811105047E-2</v>
      </c>
      <c r="AH2487">
        <v>9.1617854348699859E-3</v>
      </c>
      <c r="AI2487">
        <v>9.0122598733772402E-3</v>
      </c>
      <c r="AJ2487">
        <v>9.1350281311104002E-3</v>
      </c>
      <c r="AK2487">
        <v>9.1421690634386245E-3</v>
      </c>
      <c r="AL2487">
        <v>9.3330837285994662E-3</v>
      </c>
      <c r="AM2487">
        <v>1.1675545708553356E-2</v>
      </c>
      <c r="AN2487">
        <v>1.4737086497427415E-2</v>
      </c>
      <c r="AO2487">
        <v>1.4738845376841404E-2</v>
      </c>
      <c r="AP2487">
        <v>1.4398917514145564E-2</v>
      </c>
      <c r="AQ2487">
        <v>1.4833801001998992E-2</v>
      </c>
      <c r="AR2487">
        <v>1.5041900369851964E-2</v>
      </c>
      <c r="AS2487">
        <v>1.6493397189581489E-2</v>
      </c>
      <c r="AT2487">
        <v>1.6668221449953578E-2</v>
      </c>
      <c r="AU2487">
        <v>1.588298057817952E-2</v>
      </c>
      <c r="AV2487">
        <v>1.6698214896363753E-2</v>
      </c>
      <c r="AW2487">
        <v>1.655678351395717E-2</v>
      </c>
      <c r="AX2487">
        <v>1.5146839169111187E-2</v>
      </c>
      <c r="AY2487">
        <v>1.2778057809261452E-2</v>
      </c>
      <c r="AZ2487">
        <v>1.397100475321778E-2</v>
      </c>
    </row>
    <row r="2488" spans="11:52" ht="14.4">
      <c r="K2488" t="s">
        <v>3395</v>
      </c>
      <c r="L2488" t="s">
        <v>3374</v>
      </c>
      <c r="M2488" t="s">
        <v>99</v>
      </c>
      <c r="N2488" t="s">
        <v>80</v>
      </c>
      <c r="AG2488">
        <v>6.3584418753487332E-2</v>
      </c>
      <c r="AH2488">
        <v>6.4909472646567865E-2</v>
      </c>
      <c r="AI2488">
        <v>6.6967545739669024E-2</v>
      </c>
      <c r="AJ2488">
        <v>7.7485034381906556E-2</v>
      </c>
      <c r="AK2488">
        <v>8.078449081897289E-2</v>
      </c>
      <c r="AL2488">
        <v>0.10471094471430099</v>
      </c>
      <c r="AM2488">
        <v>0.10621952782875652</v>
      </c>
      <c r="AN2488">
        <v>0.10715289830344792</v>
      </c>
      <c r="AO2488">
        <v>9.6393926077155689E-2</v>
      </c>
      <c r="AP2488">
        <v>9.2245391248501646E-2</v>
      </c>
      <c r="AQ2488">
        <v>9.8736974462448404E-2</v>
      </c>
      <c r="AR2488">
        <v>9.8423483576880355E-2</v>
      </c>
      <c r="AS2488">
        <v>9.2982308414467058E-2</v>
      </c>
      <c r="AT2488">
        <v>8.8280017932455185E-2</v>
      </c>
      <c r="AU2488">
        <v>0.10838902012723588</v>
      </c>
      <c r="AV2488">
        <v>0.10396811495823637</v>
      </c>
      <c r="AW2488">
        <v>0.10091835021455473</v>
      </c>
      <c r="AX2488">
        <v>9.0094341386737845E-2</v>
      </c>
      <c r="AY2488">
        <v>9.9253208325973855E-2</v>
      </c>
      <c r="AZ2488">
        <v>0.10598763118658962</v>
      </c>
    </row>
    <row r="2489" spans="11:52" ht="14.4">
      <c r="K2489" t="s">
        <v>3396</v>
      </c>
      <c r="L2489" t="s">
        <v>3374</v>
      </c>
      <c r="M2489" t="s">
        <v>26</v>
      </c>
      <c r="N2489" t="s">
        <v>80</v>
      </c>
      <c r="O2489" t="s">
        <v>6079</v>
      </c>
      <c r="P2489" t="s">
        <v>6079</v>
      </c>
      <c r="Q2489" t="s">
        <v>6079</v>
      </c>
      <c r="R2489" t="s">
        <v>6079</v>
      </c>
      <c r="S2489" t="s">
        <v>6079</v>
      </c>
      <c r="AG2489">
        <v>7.034897856494568E-2</v>
      </c>
      <c r="AH2489">
        <v>7.3986700518748061E-2</v>
      </c>
      <c r="AI2489">
        <v>5.5964495526157329E-2</v>
      </c>
      <c r="AJ2489">
        <v>6.8754232541903215E-2</v>
      </c>
      <c r="AK2489">
        <v>8.2192532518374425E-2</v>
      </c>
      <c r="AL2489">
        <v>7.7563940393594988E-2</v>
      </c>
      <c r="AM2489">
        <v>8.0533463591211454E-2</v>
      </c>
      <c r="AN2489">
        <v>6.2303835936725865E-2</v>
      </c>
      <c r="AO2489">
        <v>5.9282060979632768E-2</v>
      </c>
      <c r="AP2489">
        <v>6.0514461971597808E-2</v>
      </c>
      <c r="AQ2489">
        <v>6.4467563444408307E-2</v>
      </c>
      <c r="AR2489">
        <v>6.2144165999823059E-2</v>
      </c>
      <c r="AS2489">
        <v>6.2782286566729045E-2</v>
      </c>
      <c r="AT2489">
        <v>6.6573016103330052E-2</v>
      </c>
      <c r="AU2489">
        <v>6.3760336989176408E-2</v>
      </c>
      <c r="AV2489">
        <v>6.2513636869823808E-2</v>
      </c>
      <c r="AW2489">
        <v>5.7151990556045702E-2</v>
      </c>
      <c r="AX2489">
        <v>5.9195197061327379E-2</v>
      </c>
      <c r="AY2489">
        <v>6.4076768467750331E-2</v>
      </c>
      <c r="AZ2489">
        <v>6.0078516849397801E-2</v>
      </c>
    </row>
    <row r="2490" spans="11:52" ht="14.4">
      <c r="K2490" t="s">
        <v>3397</v>
      </c>
      <c r="L2490" t="s">
        <v>3374</v>
      </c>
      <c r="M2490" t="s">
        <v>27</v>
      </c>
      <c r="N2490" t="s">
        <v>80</v>
      </c>
      <c r="AG2490">
        <v>2.9655450507100719E-2</v>
      </c>
      <c r="AH2490">
        <v>3.0362701819307367E-2</v>
      </c>
      <c r="AI2490">
        <v>2.7305813630503373E-2</v>
      </c>
      <c r="AJ2490">
        <v>2.9645663168547793E-2</v>
      </c>
      <c r="AK2490">
        <v>3.0642939623551638E-2</v>
      </c>
      <c r="AL2490">
        <v>3.2791466878880099E-2</v>
      </c>
      <c r="AM2490">
        <v>3.6061962135512021E-2</v>
      </c>
      <c r="AN2490">
        <v>3.6756916708105096E-2</v>
      </c>
      <c r="AO2490">
        <v>4.166626605794703E-2</v>
      </c>
      <c r="AP2490">
        <v>3.7013211596702025E-2</v>
      </c>
      <c r="AQ2490">
        <v>4.0823673601596326E-2</v>
      </c>
      <c r="AR2490">
        <v>4.399412887761138E-2</v>
      </c>
      <c r="AS2490">
        <v>4.2650800103724525E-2</v>
      </c>
      <c r="AT2490">
        <v>3.9945017564934515E-2</v>
      </c>
      <c r="AU2490">
        <v>4.369910162855295E-2</v>
      </c>
      <c r="AV2490">
        <v>4.6044262330928183E-2</v>
      </c>
      <c r="AW2490">
        <v>4.7290194715957953E-2</v>
      </c>
      <c r="AX2490">
        <v>4.650194667798483E-2</v>
      </c>
      <c r="AY2490">
        <v>4.8716082689824254E-2</v>
      </c>
      <c r="AZ2490">
        <v>5.0680422295399721E-2</v>
      </c>
    </row>
    <row r="2491" spans="11:52" ht="14.4">
      <c r="K2491" t="s">
        <v>3398</v>
      </c>
      <c r="L2491" t="s">
        <v>3374</v>
      </c>
      <c r="M2491" t="s">
        <v>28</v>
      </c>
      <c r="N2491" t="s">
        <v>80</v>
      </c>
      <c r="AG2491">
        <v>3.9873958475660415E-2</v>
      </c>
      <c r="AH2491">
        <v>3.9153382438139872E-2</v>
      </c>
      <c r="AI2491">
        <v>3.9797143734807798E-2</v>
      </c>
      <c r="AJ2491">
        <v>4.0206932561486275E-2</v>
      </c>
      <c r="AK2491">
        <v>4.0157268019292022E-2</v>
      </c>
      <c r="AL2491">
        <v>4.1672433175721058E-2</v>
      </c>
      <c r="AM2491">
        <v>4.6593976974925538E-2</v>
      </c>
      <c r="AN2491">
        <v>4.0279050748099128E-2</v>
      </c>
      <c r="AO2491">
        <v>4.2864307084299419E-2</v>
      </c>
      <c r="AP2491" t="s">
        <v>6079</v>
      </c>
      <c r="AQ2491" t="s">
        <v>6079</v>
      </c>
      <c r="AR2491" t="s">
        <v>6079</v>
      </c>
      <c r="AS2491" t="s">
        <v>6079</v>
      </c>
      <c r="AT2491">
        <v>5.2716624826869479E-2</v>
      </c>
      <c r="AU2491">
        <v>5.2657688283285813E-2</v>
      </c>
      <c r="AV2491">
        <v>5.50813615417029E-2</v>
      </c>
      <c r="AW2491">
        <v>5.465997570834652E-2</v>
      </c>
      <c r="AX2491">
        <v>5.7145587960594442E-2</v>
      </c>
      <c r="AY2491">
        <v>5.8001338787615909E-2</v>
      </c>
      <c r="AZ2491">
        <v>6.0434825778672409E-2</v>
      </c>
    </row>
    <row r="2492" spans="11:52" ht="14.4">
      <c r="K2492" t="s">
        <v>3399</v>
      </c>
      <c r="L2492" t="s">
        <v>3374</v>
      </c>
      <c r="M2492" t="s">
        <v>29</v>
      </c>
      <c r="N2492" t="s">
        <v>80</v>
      </c>
      <c r="AG2492">
        <v>1.865112241889361E-2</v>
      </c>
      <c r="AH2492">
        <v>1.8031719362958616E-2</v>
      </c>
      <c r="AI2492">
        <v>2.609760635073673E-2</v>
      </c>
      <c r="AJ2492">
        <v>3.6138083790603619E-2</v>
      </c>
      <c r="AK2492">
        <v>4.3208305062242998E-2</v>
      </c>
      <c r="AL2492">
        <v>2.8773898247382853E-2</v>
      </c>
      <c r="AM2492">
        <v>2.5813971285411599E-2</v>
      </c>
      <c r="AN2492">
        <v>2.7139659398407283E-2</v>
      </c>
      <c r="AO2492">
        <v>2.4930950613159329E-2</v>
      </c>
      <c r="AP2492">
        <v>2.3164271377007651E-2</v>
      </c>
      <c r="AQ2492">
        <v>2.6163129654749966E-2</v>
      </c>
      <c r="AR2492">
        <v>4.4874759490256669E-2</v>
      </c>
      <c r="AS2492">
        <v>3.9418388535944399E-2</v>
      </c>
      <c r="AT2492">
        <v>4.4943187110865417E-2</v>
      </c>
      <c r="AU2492">
        <v>6.5016015061452187E-2</v>
      </c>
      <c r="AV2492">
        <v>3.8248815303507801E-2</v>
      </c>
      <c r="AW2492">
        <v>4.9014994119038133E-2</v>
      </c>
      <c r="AX2492">
        <v>4.2398321897483229E-2</v>
      </c>
      <c r="AY2492">
        <v>3.7947706888158322E-2</v>
      </c>
      <c r="AZ2492">
        <v>4.8778318598536985E-2</v>
      </c>
    </row>
    <row r="2493" spans="11:52" ht="14.4">
      <c r="K2493" t="s">
        <v>3400</v>
      </c>
      <c r="L2493" t="s">
        <v>3374</v>
      </c>
      <c r="M2493" t="s">
        <v>30</v>
      </c>
      <c r="N2493" t="s">
        <v>80</v>
      </c>
      <c r="AG2493">
        <v>3.0918464172585019E-2</v>
      </c>
      <c r="AH2493">
        <v>3.1884476959946242E-2</v>
      </c>
      <c r="AI2493">
        <v>3.0884714909940103E-2</v>
      </c>
      <c r="AJ2493">
        <v>2.9234203391251535E-2</v>
      </c>
      <c r="AK2493">
        <v>3.1820659901755956E-2</v>
      </c>
      <c r="AL2493">
        <v>2.7699269395436467E-2</v>
      </c>
      <c r="AM2493">
        <v>2.7382903875891547E-2</v>
      </c>
      <c r="AN2493">
        <v>3.0155231565959673E-2</v>
      </c>
      <c r="AO2493">
        <v>2.5300290595010457E-2</v>
      </c>
      <c r="AP2493">
        <v>2.552790523774498E-2</v>
      </c>
      <c r="AQ2493">
        <v>2.5070590171596921E-2</v>
      </c>
      <c r="AR2493">
        <v>2.3714928115046951E-2</v>
      </c>
      <c r="AS2493">
        <v>2.2774002960587077E-2</v>
      </c>
      <c r="AT2493">
        <v>2.3409689325393016E-2</v>
      </c>
      <c r="AU2493">
        <v>2.4292928282944097E-2</v>
      </c>
      <c r="AV2493">
        <v>2.3649398251853262E-2</v>
      </c>
      <c r="AW2493">
        <v>2.3565440832568677E-2</v>
      </c>
      <c r="AX2493">
        <v>2.4687894397719796E-2</v>
      </c>
      <c r="AY2493">
        <v>2.2362582239294299E-2</v>
      </c>
      <c r="AZ2493">
        <v>2.117537857005895E-2</v>
      </c>
    </row>
    <row r="2494" spans="11:52" ht="14.4">
      <c r="K2494" t="s">
        <v>3401</v>
      </c>
      <c r="L2494" t="s">
        <v>3374</v>
      </c>
      <c r="M2494" t="s">
        <v>100</v>
      </c>
      <c r="N2494" t="s">
        <v>80</v>
      </c>
      <c r="AG2494">
        <v>3.6895343462159953E-2</v>
      </c>
      <c r="AH2494">
        <v>4.1423239692860048E-2</v>
      </c>
      <c r="AI2494">
        <v>4.0019239119212478E-2</v>
      </c>
      <c r="AJ2494">
        <v>4.4923983920991471E-2</v>
      </c>
      <c r="AK2494">
        <v>3.6873403818064344E-2</v>
      </c>
      <c r="AL2494">
        <v>3.5589255996505934E-2</v>
      </c>
      <c r="AM2494">
        <v>3.0282629025515047E-2</v>
      </c>
      <c r="AN2494">
        <v>3.103180974705079E-2</v>
      </c>
      <c r="AO2494">
        <v>4.4758456287656449E-2</v>
      </c>
      <c r="AP2494">
        <v>4.5429658643716953E-2</v>
      </c>
      <c r="AQ2494">
        <v>4.3484780970113504E-2</v>
      </c>
      <c r="AR2494">
        <v>4.3088558022011517E-2</v>
      </c>
      <c r="AS2494">
        <v>6.4036499119221602E-2</v>
      </c>
      <c r="AT2494">
        <v>6.7696847523295745E-2</v>
      </c>
      <c r="AU2494">
        <v>7.796279954887364E-2</v>
      </c>
      <c r="AV2494">
        <v>6.8918315633370739E-2</v>
      </c>
      <c r="AW2494">
        <v>6.4370416963897198E-2</v>
      </c>
      <c r="AX2494">
        <v>5.7571148145169934E-2</v>
      </c>
      <c r="AY2494">
        <v>5.5840208805712152E-2</v>
      </c>
      <c r="AZ2494">
        <v>6.9388961047408437E-2</v>
      </c>
    </row>
    <row r="2495" spans="11:52" ht="14.4">
      <c r="K2495" t="s">
        <v>3402</v>
      </c>
      <c r="L2495" t="s">
        <v>3374</v>
      </c>
      <c r="M2495" t="s">
        <v>31</v>
      </c>
      <c r="N2495" t="s">
        <v>80</v>
      </c>
      <c r="AG2495">
        <v>3.1793370712114015E-2</v>
      </c>
      <c r="AH2495">
        <v>3.0825106060671105E-2</v>
      </c>
      <c r="AI2495">
        <v>3.2787145752599271E-2</v>
      </c>
      <c r="AJ2495">
        <v>3.2199006250227959E-2</v>
      </c>
      <c r="AK2495">
        <v>3.1594815129672375E-2</v>
      </c>
      <c r="AL2495">
        <v>3.1046585401264037E-2</v>
      </c>
      <c r="AM2495">
        <v>3.2561835404971019E-2</v>
      </c>
      <c r="AN2495">
        <v>3.2834913917124217E-2</v>
      </c>
      <c r="AO2495">
        <v>3.3342472086674381E-2</v>
      </c>
      <c r="AP2495">
        <v>3.1828690542335711E-2</v>
      </c>
      <c r="AQ2495">
        <v>3.246317878308895E-2</v>
      </c>
      <c r="AR2495">
        <v>3.5369204870928081E-2</v>
      </c>
      <c r="AS2495">
        <v>3.5665368497917238E-2</v>
      </c>
      <c r="AT2495">
        <v>3.4513115033674026E-2</v>
      </c>
      <c r="AU2495">
        <v>3.8739045553249293E-2</v>
      </c>
      <c r="AV2495">
        <v>3.9338440508405327E-2</v>
      </c>
      <c r="AW2495">
        <v>4.1649334839506488E-2</v>
      </c>
      <c r="AX2495">
        <v>4.1051409627010614E-2</v>
      </c>
      <c r="AY2495">
        <v>4.2346266102204259E-2</v>
      </c>
      <c r="AZ2495">
        <v>4.3590812465219453E-2</v>
      </c>
    </row>
    <row r="2496" spans="11:52" ht="14.4">
      <c r="K2496" t="s">
        <v>3403</v>
      </c>
      <c r="L2496" t="s">
        <v>3374</v>
      </c>
      <c r="M2496" t="s">
        <v>32</v>
      </c>
      <c r="N2496" t="s">
        <v>80</v>
      </c>
      <c r="O2496" t="s">
        <v>6079</v>
      </c>
      <c r="P2496" t="s">
        <v>6079</v>
      </c>
      <c r="Q2496" t="s">
        <v>6079</v>
      </c>
      <c r="R2496" t="s">
        <v>6079</v>
      </c>
      <c r="S2496" t="s">
        <v>6079</v>
      </c>
      <c r="AG2496">
        <v>2.9794385730040871E-2</v>
      </c>
      <c r="AH2496">
        <v>2.9230312669346999E-2</v>
      </c>
      <c r="AI2496">
        <v>3.5508692660664719E-2</v>
      </c>
      <c r="AJ2496">
        <v>3.7018063298946177E-2</v>
      </c>
      <c r="AK2496">
        <v>4.7806787376276749E-2</v>
      </c>
      <c r="AL2496">
        <v>4.1033897784580442E-2</v>
      </c>
      <c r="AM2496">
        <v>4.0947687680326417E-2</v>
      </c>
      <c r="AN2496">
        <v>5.1606028903715843E-2</v>
      </c>
      <c r="AO2496">
        <v>5.1275625800705965E-2</v>
      </c>
      <c r="AP2496">
        <v>4.9629551372624855E-2</v>
      </c>
      <c r="AQ2496">
        <v>5.1556802575839479E-2</v>
      </c>
      <c r="AR2496">
        <v>6.0019315212156317E-2</v>
      </c>
      <c r="AS2496">
        <v>7.7343360655987875E-2</v>
      </c>
      <c r="AT2496">
        <v>6.8565591820211047E-2</v>
      </c>
      <c r="AU2496">
        <v>7.8073554842174667E-2</v>
      </c>
      <c r="AV2496">
        <v>8.0587036929814199E-2</v>
      </c>
      <c r="AW2496">
        <v>7.3957021124193778E-2</v>
      </c>
      <c r="AX2496">
        <v>7.5432246866429326E-2</v>
      </c>
      <c r="AY2496">
        <v>7.210354216070293E-2</v>
      </c>
      <c r="AZ2496">
        <v>7.4528898757171447E-2</v>
      </c>
    </row>
    <row r="2497" spans="11:52" ht="14.4">
      <c r="K2497" t="s">
        <v>3404</v>
      </c>
      <c r="L2497" t="s">
        <v>3374</v>
      </c>
      <c r="M2497" t="s">
        <v>93</v>
      </c>
      <c r="N2497" t="s">
        <v>80</v>
      </c>
      <c r="AG2497">
        <v>0.11453666819685304</v>
      </c>
      <c r="AH2497">
        <v>0.10807078904562638</v>
      </c>
      <c r="AI2497">
        <v>0.10366589116439356</v>
      </c>
      <c r="AJ2497">
        <v>0.11256058743044541</v>
      </c>
      <c r="AK2497">
        <v>0.10785576031197792</v>
      </c>
      <c r="AL2497">
        <v>0.10133391399511334</v>
      </c>
      <c r="AM2497">
        <v>9.8832119945846564E-2</v>
      </c>
      <c r="AN2497">
        <v>9.6915359291181932E-2</v>
      </c>
      <c r="AO2497">
        <v>9.070863271641956E-2</v>
      </c>
      <c r="AP2497">
        <v>9.5171171823223086E-2</v>
      </c>
      <c r="AQ2497">
        <v>9.2844619609432022E-2</v>
      </c>
      <c r="AR2497">
        <v>0.1043867574973858</v>
      </c>
      <c r="AS2497">
        <v>8.6654720554330725E-2</v>
      </c>
      <c r="AT2497">
        <v>8.4047923665701615E-2</v>
      </c>
      <c r="AU2497">
        <v>0.10706238550363883</v>
      </c>
      <c r="AV2497">
        <v>0.101862155291697</v>
      </c>
      <c r="AW2497">
        <v>9.9272674924931484E-2</v>
      </c>
      <c r="AX2497">
        <v>9.3683077051915808E-2</v>
      </c>
      <c r="AY2497">
        <v>8.2633894491221563E-2</v>
      </c>
      <c r="AZ2497">
        <v>7.8414131971373285E-2</v>
      </c>
    </row>
    <row r="2498" spans="11:52" ht="14.4">
      <c r="K2498" t="s">
        <v>3405</v>
      </c>
      <c r="L2498" t="s">
        <v>3406</v>
      </c>
      <c r="M2498" t="s">
        <v>13</v>
      </c>
      <c r="N2498" t="s">
        <v>80</v>
      </c>
      <c r="AG2498">
        <v>7.804415998441957E-3</v>
      </c>
      <c r="AH2498">
        <v>7.9685773758247803E-3</v>
      </c>
      <c r="AI2498">
        <v>9.6536205201481033E-3</v>
      </c>
      <c r="AJ2498">
        <v>1.030793486328533E-2</v>
      </c>
      <c r="AK2498">
        <v>9.6638672105392141E-3</v>
      </c>
      <c r="AL2498">
        <v>9.6800764083612972E-3</v>
      </c>
      <c r="AM2498">
        <v>9.5127171875292547E-3</v>
      </c>
      <c r="AN2498">
        <v>9.9348543873040152E-3</v>
      </c>
      <c r="AO2498">
        <v>1.0458067088441702E-2</v>
      </c>
      <c r="AP2498">
        <v>1.004224622352186E-2</v>
      </c>
      <c r="AQ2498">
        <v>1.0215509579192318E-2</v>
      </c>
      <c r="AR2498">
        <v>9.69538327293646E-3</v>
      </c>
      <c r="AS2498">
        <v>9.3995277616544803E-3</v>
      </c>
      <c r="AT2498">
        <v>9.4534324357456439E-3</v>
      </c>
      <c r="AU2498">
        <v>9.1865485591542447E-3</v>
      </c>
      <c r="AV2498">
        <v>9.5351764699229454E-3</v>
      </c>
      <c r="AW2498">
        <v>9.3600668861299058E-3</v>
      </c>
      <c r="AX2498">
        <v>9.5488089415433665E-3</v>
      </c>
      <c r="AY2498">
        <v>9.6629403664403087E-3</v>
      </c>
      <c r="AZ2498">
        <v>9.9811504000915634E-3</v>
      </c>
    </row>
    <row r="2499" spans="11:52" ht="14.4">
      <c r="K2499" t="s">
        <v>3407</v>
      </c>
      <c r="L2499" t="s">
        <v>3406</v>
      </c>
      <c r="M2499" t="s">
        <v>14</v>
      </c>
      <c r="N2499" t="s">
        <v>80</v>
      </c>
      <c r="AG2499">
        <v>1.1543604732431456E-2</v>
      </c>
      <c r="AH2499">
        <v>1.1495846727973769E-2</v>
      </c>
      <c r="AI2499">
        <v>1.1495317640860366E-2</v>
      </c>
      <c r="AJ2499">
        <v>1.1166810749197519E-2</v>
      </c>
      <c r="AK2499">
        <v>1.079864660455632E-2</v>
      </c>
      <c r="AL2499">
        <v>1.1505462820616796E-2</v>
      </c>
      <c r="AM2499">
        <v>1.1986851655405075E-2</v>
      </c>
      <c r="AN2499">
        <v>1.2362877994016173E-2</v>
      </c>
      <c r="AO2499">
        <v>1.2475182478253456E-2</v>
      </c>
      <c r="AP2499">
        <v>1.1622875091595469E-2</v>
      </c>
      <c r="AQ2499">
        <v>1.2138239805558681E-2</v>
      </c>
      <c r="AR2499">
        <v>1.1324125953800775E-2</v>
      </c>
      <c r="AS2499">
        <v>1.0901428374188281E-2</v>
      </c>
      <c r="AT2499">
        <v>1.1500524069788107E-2</v>
      </c>
      <c r="AU2499">
        <v>1.1301499610201438E-2</v>
      </c>
      <c r="AV2499">
        <v>1.196594527995058E-2</v>
      </c>
      <c r="AW2499">
        <v>1.2424609738501392E-2</v>
      </c>
      <c r="AX2499">
        <v>1.2336460397985419E-2</v>
      </c>
      <c r="AY2499">
        <v>1.2557642604257926E-2</v>
      </c>
      <c r="AZ2499">
        <v>1.3503561853796711E-2</v>
      </c>
    </row>
    <row r="2500" spans="11:52" ht="14.4">
      <c r="K2500" t="s">
        <v>3408</v>
      </c>
      <c r="L2500" t="s">
        <v>3406</v>
      </c>
      <c r="M2500" t="s">
        <v>92</v>
      </c>
      <c r="N2500" t="s">
        <v>80</v>
      </c>
      <c r="AG2500">
        <v>8.2655269230648091E-3</v>
      </c>
      <c r="AH2500">
        <v>7.0961851787091079E-3</v>
      </c>
      <c r="AI2500">
        <v>6.5813340859177385E-3</v>
      </c>
      <c r="AJ2500">
        <v>6.4261796136139485E-3</v>
      </c>
      <c r="AK2500">
        <v>6.2281710536551153E-3</v>
      </c>
      <c r="AL2500">
        <v>6.1201106763122759E-3</v>
      </c>
      <c r="AM2500">
        <v>6.4649627943231744E-3</v>
      </c>
      <c r="AN2500">
        <v>6.0812235677474534E-3</v>
      </c>
      <c r="AO2500">
        <v>5.3210220041126684E-3</v>
      </c>
      <c r="AP2500">
        <v>5.4117990048666896E-3</v>
      </c>
      <c r="AQ2500">
        <v>4.4590759735250512E-3</v>
      </c>
      <c r="AR2500">
        <v>4.3130818427093249E-3</v>
      </c>
      <c r="AS2500">
        <v>5.2393440680906208E-3</v>
      </c>
      <c r="AT2500">
        <v>4.366661378645568E-3</v>
      </c>
      <c r="AU2500">
        <v>4.449370066234081E-3</v>
      </c>
      <c r="AV2500">
        <v>6.0890205186737078E-3</v>
      </c>
      <c r="AW2500">
        <v>6.782934288763422E-3</v>
      </c>
      <c r="AX2500">
        <v>5.9976846666639026E-3</v>
      </c>
      <c r="AY2500">
        <v>6.1208047913827394E-3</v>
      </c>
      <c r="AZ2500">
        <v>7.6278966218849614E-3</v>
      </c>
    </row>
    <row r="2501" spans="11:52" ht="14.4">
      <c r="K2501" t="s">
        <v>3409</v>
      </c>
      <c r="L2501" t="s">
        <v>3406</v>
      </c>
      <c r="M2501" t="s">
        <v>15</v>
      </c>
      <c r="N2501" t="s">
        <v>80</v>
      </c>
      <c r="AE2501" t="s">
        <v>6079</v>
      </c>
      <c r="AF2501" t="s">
        <v>6079</v>
      </c>
      <c r="AG2501">
        <v>6.2841512230299382E-3</v>
      </c>
      <c r="AH2501">
        <v>6.1552074068219557E-3</v>
      </c>
      <c r="AI2501">
        <v>6.1641254135629377E-3</v>
      </c>
      <c r="AJ2501">
        <v>6.015728088383296E-3</v>
      </c>
      <c r="AK2501">
        <v>5.9784979630082384E-3</v>
      </c>
      <c r="AL2501">
        <v>6.1807376902653678E-3</v>
      </c>
      <c r="AM2501">
        <v>6.4213999746340284E-3</v>
      </c>
      <c r="AN2501">
        <v>6.5991079201249388E-3</v>
      </c>
      <c r="AO2501">
        <v>6.0087071089848293E-3</v>
      </c>
      <c r="AP2501">
        <v>5.9674008400217799E-3</v>
      </c>
      <c r="AQ2501">
        <v>5.8183189271691135E-3</v>
      </c>
      <c r="AR2501">
        <v>5.9805346916081154E-3</v>
      </c>
      <c r="AS2501">
        <v>5.3310755562926146E-3</v>
      </c>
      <c r="AT2501">
        <v>5.1963953712224559E-3</v>
      </c>
      <c r="AU2501">
        <v>5.3315108011292986E-3</v>
      </c>
      <c r="AV2501">
        <v>5.8643050317788541E-3</v>
      </c>
      <c r="AW2501">
        <v>5.8770856667281672E-3</v>
      </c>
      <c r="AX2501">
        <v>7.7377176948087009E-3</v>
      </c>
      <c r="AY2501">
        <v>8.1327660524680018E-3</v>
      </c>
      <c r="AZ2501">
        <v>6.7547742680994921E-3</v>
      </c>
    </row>
    <row r="2502" spans="11:52" ht="14.4">
      <c r="K2502" t="s">
        <v>3410</v>
      </c>
      <c r="L2502" t="s">
        <v>3406</v>
      </c>
      <c r="M2502" t="s">
        <v>91</v>
      </c>
      <c r="N2502" t="s">
        <v>80</v>
      </c>
      <c r="AG2502">
        <v>8.5029346945439503E-3</v>
      </c>
      <c r="AH2502">
        <v>1.0437484177969128E-2</v>
      </c>
      <c r="AI2502">
        <v>9.9504673942758318E-3</v>
      </c>
      <c r="AJ2502">
        <v>1.0598675839643948E-2</v>
      </c>
      <c r="AK2502">
        <v>1.0666803509777041E-2</v>
      </c>
      <c r="AL2502">
        <v>1.0711454870577524E-2</v>
      </c>
      <c r="AM2502">
        <v>1.108076102539308E-2</v>
      </c>
      <c r="AN2502">
        <v>1.1160341778755082E-2</v>
      </c>
      <c r="AO2502">
        <v>1.103602969168235E-2</v>
      </c>
      <c r="AP2502">
        <v>1.1041503969968156E-2</v>
      </c>
      <c r="AQ2502">
        <v>1.16190626997853E-2</v>
      </c>
      <c r="AR2502">
        <v>1.134090693211654E-2</v>
      </c>
      <c r="AS2502">
        <v>1.1440196624559744E-2</v>
      </c>
      <c r="AT2502">
        <v>1.2677512940918874E-2</v>
      </c>
      <c r="AU2502">
        <v>1.2231366381847889E-2</v>
      </c>
      <c r="AV2502">
        <v>1.3327305829684544E-2</v>
      </c>
      <c r="AW2502">
        <v>1.2868974436896798E-2</v>
      </c>
      <c r="AX2502">
        <v>1.2885073881352139E-2</v>
      </c>
      <c r="AY2502">
        <v>1.2851932757674487E-2</v>
      </c>
      <c r="AZ2502">
        <v>1.244572128871084E-2</v>
      </c>
    </row>
    <row r="2503" spans="11:52" ht="14.4">
      <c r="K2503" t="s">
        <v>3411</v>
      </c>
      <c r="L2503" t="s">
        <v>3406</v>
      </c>
      <c r="M2503" t="s">
        <v>16</v>
      </c>
      <c r="N2503" t="s">
        <v>80</v>
      </c>
      <c r="AG2503">
        <v>1.465994150158452E-2</v>
      </c>
      <c r="AH2503">
        <v>1.5615708412556856E-2</v>
      </c>
      <c r="AI2503">
        <v>1.51703914777349E-2</v>
      </c>
      <c r="AJ2503">
        <v>1.5541127286623021E-2</v>
      </c>
      <c r="AK2503">
        <v>1.5019812605534014E-2</v>
      </c>
      <c r="AL2503">
        <v>1.5555129769736591E-2</v>
      </c>
      <c r="AM2503">
        <v>1.5847555350358616E-2</v>
      </c>
      <c r="AN2503">
        <v>1.7036329972588114E-2</v>
      </c>
      <c r="AO2503">
        <v>1.6683174051084583E-2</v>
      </c>
      <c r="AP2503">
        <v>1.7635559635300856E-2</v>
      </c>
      <c r="AQ2503">
        <v>1.763107443052149E-2</v>
      </c>
      <c r="AR2503">
        <v>1.7844687208561572E-2</v>
      </c>
      <c r="AS2503">
        <v>1.7730777058959903E-2</v>
      </c>
      <c r="AT2503">
        <v>1.9065307369925281E-2</v>
      </c>
      <c r="AU2503">
        <v>1.9049432823681042E-2</v>
      </c>
      <c r="AV2503">
        <v>1.900034436738789E-2</v>
      </c>
      <c r="AW2503">
        <v>1.9229162942402959E-2</v>
      </c>
      <c r="AX2503">
        <v>1.9452005820584917E-2</v>
      </c>
      <c r="AY2503">
        <v>1.9307174318579073E-2</v>
      </c>
      <c r="AZ2503">
        <v>2.0927103218352169E-2</v>
      </c>
    </row>
    <row r="2504" spans="11:52" ht="14.4">
      <c r="K2504" t="s">
        <v>3412</v>
      </c>
      <c r="L2504" t="s">
        <v>3406</v>
      </c>
      <c r="M2504" t="s">
        <v>17</v>
      </c>
      <c r="N2504" t="s">
        <v>80</v>
      </c>
      <c r="AG2504">
        <v>2.9743000892907615E-3</v>
      </c>
      <c r="AH2504">
        <v>3.1685409755093838E-3</v>
      </c>
      <c r="AI2504">
        <v>3.0063678108047899E-3</v>
      </c>
      <c r="AJ2504">
        <v>3.0644321021695538E-3</v>
      </c>
      <c r="AK2504">
        <v>2.82415223964531E-3</v>
      </c>
      <c r="AL2504">
        <v>2.9770061581598289E-3</v>
      </c>
      <c r="AM2504">
        <v>3.1720804715639379E-3</v>
      </c>
      <c r="AN2504">
        <v>3.2871250630070979E-3</v>
      </c>
      <c r="AO2504">
        <v>3.4456550436501427E-3</v>
      </c>
      <c r="AP2504">
        <v>3.8854968968083498E-3</v>
      </c>
      <c r="AQ2504">
        <v>3.9380014775628547E-3</v>
      </c>
      <c r="AR2504">
        <v>3.9345150005087775E-3</v>
      </c>
      <c r="AS2504">
        <v>3.5093940489188884E-3</v>
      </c>
      <c r="AT2504">
        <v>3.6471595306770809E-3</v>
      </c>
      <c r="AU2504">
        <v>3.739654016117637E-3</v>
      </c>
      <c r="AV2504">
        <v>4.1033115604749296E-3</v>
      </c>
      <c r="AW2504">
        <v>4.0422851279064047E-3</v>
      </c>
      <c r="AX2504">
        <v>4.254148073328883E-3</v>
      </c>
      <c r="AY2504">
        <v>4.5068071611433528E-3</v>
      </c>
      <c r="AZ2504">
        <v>4.5880758986840279E-3</v>
      </c>
    </row>
    <row r="2505" spans="11:52" ht="14.4">
      <c r="K2505" t="s">
        <v>3413</v>
      </c>
      <c r="L2505" t="s">
        <v>3406</v>
      </c>
      <c r="M2505" t="s">
        <v>97</v>
      </c>
      <c r="N2505" t="s">
        <v>80</v>
      </c>
      <c r="O2505" t="s">
        <v>6079</v>
      </c>
      <c r="P2505" t="s">
        <v>6079</v>
      </c>
      <c r="Q2505" t="s">
        <v>6079</v>
      </c>
      <c r="R2505" t="s">
        <v>6079</v>
      </c>
      <c r="S2505" t="s">
        <v>6079</v>
      </c>
      <c r="T2505" t="s">
        <v>6079</v>
      </c>
      <c r="AG2505">
        <v>6.5882667502719936E-3</v>
      </c>
      <c r="AH2505">
        <v>6.33498358158242E-3</v>
      </c>
      <c r="AI2505">
        <v>6.6568369683783256E-3</v>
      </c>
      <c r="AJ2505">
        <v>6.3530803640370875E-3</v>
      </c>
      <c r="AK2505">
        <v>6.1814229671626492E-3</v>
      </c>
      <c r="AL2505">
        <v>6.2594248225404641E-3</v>
      </c>
      <c r="AM2505">
        <v>6.3020717502723939E-3</v>
      </c>
      <c r="AN2505">
        <v>6.7093242820486501E-3</v>
      </c>
      <c r="AO2505">
        <v>7.4093724230830799E-3</v>
      </c>
      <c r="AP2505">
        <v>7.2788954922721107E-3</v>
      </c>
      <c r="AQ2505">
        <v>1.0369261025739688E-2</v>
      </c>
      <c r="AR2505">
        <v>1.1962603797227848E-2</v>
      </c>
      <c r="AS2505">
        <v>1.2624600167563388E-2</v>
      </c>
      <c r="AT2505">
        <v>1.2469675819174224E-2</v>
      </c>
      <c r="AU2505">
        <v>1.2625443426068111E-2</v>
      </c>
      <c r="AV2505">
        <v>1.2354521669764728E-2</v>
      </c>
      <c r="AW2505">
        <v>1.2442288516336599E-2</v>
      </c>
      <c r="AX2505">
        <v>1.4192132461163614E-2</v>
      </c>
      <c r="AY2505">
        <v>1.3601745453011935E-2</v>
      </c>
      <c r="AZ2505">
        <v>1.2607984888367452E-2</v>
      </c>
    </row>
    <row r="2506" spans="11:52" ht="14.4">
      <c r="K2506" t="s">
        <v>3414</v>
      </c>
      <c r="L2506" t="s">
        <v>3406</v>
      </c>
      <c r="M2506" t="s">
        <v>18</v>
      </c>
      <c r="N2506" t="s">
        <v>80</v>
      </c>
      <c r="AG2506">
        <v>8.2658388892292885E-3</v>
      </c>
      <c r="AH2506">
        <v>8.0910550185921918E-3</v>
      </c>
      <c r="AI2506">
        <v>8.3193799668291844E-3</v>
      </c>
      <c r="AJ2506">
        <v>7.7185174036308174E-3</v>
      </c>
      <c r="AK2506">
        <v>7.4134020684865692E-3</v>
      </c>
      <c r="AL2506">
        <v>7.2212808589504412E-3</v>
      </c>
      <c r="AM2506">
        <v>7.4712672881517058E-3</v>
      </c>
      <c r="AN2506">
        <v>7.414760497972326E-3</v>
      </c>
      <c r="AO2506">
        <v>7.3631640204878399E-3</v>
      </c>
      <c r="AP2506">
        <v>7.32019372017943E-3</v>
      </c>
      <c r="AQ2506">
        <v>7.1754878896781128E-3</v>
      </c>
      <c r="AR2506">
        <v>6.8149978365811149E-3</v>
      </c>
      <c r="AS2506">
        <v>6.4214556607976167E-3</v>
      </c>
      <c r="AT2506">
        <v>7.1903862217188308E-3</v>
      </c>
      <c r="AU2506">
        <v>7.0456779339901042E-3</v>
      </c>
      <c r="AV2506">
        <v>6.8201608489253489E-3</v>
      </c>
      <c r="AW2506">
        <v>6.8713745296914881E-3</v>
      </c>
      <c r="AX2506">
        <v>7.1481310115213475E-3</v>
      </c>
      <c r="AY2506">
        <v>7.1459524276631702E-3</v>
      </c>
      <c r="AZ2506">
        <v>6.8874916304606099E-3</v>
      </c>
    </row>
    <row r="2507" spans="11:52" ht="14.4">
      <c r="K2507" t="s">
        <v>3415</v>
      </c>
      <c r="L2507" t="s">
        <v>3406</v>
      </c>
      <c r="M2507" t="s">
        <v>34</v>
      </c>
      <c r="N2507" t="s">
        <v>80</v>
      </c>
      <c r="AG2507">
        <v>8.588085539673232E-3</v>
      </c>
      <c r="AH2507">
        <v>8.6789190043532142E-3</v>
      </c>
      <c r="AI2507">
        <v>8.6477125837492227E-3</v>
      </c>
      <c r="AJ2507">
        <v>8.7467632103726076E-3</v>
      </c>
      <c r="AK2507">
        <v>8.3731971511483028E-3</v>
      </c>
      <c r="AL2507">
        <v>8.4752397521831065E-3</v>
      </c>
      <c r="AM2507">
        <v>8.5967233871136646E-3</v>
      </c>
      <c r="AN2507">
        <v>8.8530835363234729E-3</v>
      </c>
      <c r="AO2507">
        <v>8.9185488422269671E-3</v>
      </c>
      <c r="AP2507">
        <v>9.130664126058308E-3</v>
      </c>
      <c r="AQ2507">
        <v>9.1644225978726838E-3</v>
      </c>
      <c r="AR2507">
        <v>9.1650895140617545E-3</v>
      </c>
      <c r="AS2507">
        <v>8.9948397094351661E-3</v>
      </c>
      <c r="AT2507">
        <v>9.2042594452749413E-3</v>
      </c>
      <c r="AU2507">
        <v>9.2245961213965992E-3</v>
      </c>
      <c r="AV2507">
        <v>9.3654139102367327E-3</v>
      </c>
      <c r="AW2507">
        <v>9.5938807599829038E-3</v>
      </c>
      <c r="AX2507">
        <v>9.7359614730667399E-3</v>
      </c>
      <c r="AY2507">
        <v>9.6702776647226932E-3</v>
      </c>
      <c r="AZ2507">
        <v>9.8010231938854327E-3</v>
      </c>
    </row>
    <row r="2508" spans="11:52" ht="14.4">
      <c r="K2508" t="s">
        <v>3416</v>
      </c>
      <c r="L2508" t="s">
        <v>3406</v>
      </c>
      <c r="M2508" t="s">
        <v>19</v>
      </c>
      <c r="N2508" t="s">
        <v>80</v>
      </c>
      <c r="AG2508">
        <v>8.2995038583000506E-3</v>
      </c>
      <c r="AH2508">
        <v>8.8484769468752458E-3</v>
      </c>
      <c r="AI2508">
        <v>8.5441623784219736E-3</v>
      </c>
      <c r="AJ2508">
        <v>8.5334237211396463E-3</v>
      </c>
      <c r="AK2508">
        <v>8.3317804372119841E-3</v>
      </c>
      <c r="AL2508">
        <v>9.0657147296331099E-3</v>
      </c>
      <c r="AM2508">
        <v>9.5899647751261554E-3</v>
      </c>
      <c r="AN2508">
        <v>1.0277346011719509E-2</v>
      </c>
      <c r="AO2508">
        <v>1.0220249587405706E-2</v>
      </c>
      <c r="AP2508">
        <v>1.1411369619696372E-2</v>
      </c>
      <c r="AQ2508">
        <v>1.1487400300165176E-2</v>
      </c>
      <c r="AR2508">
        <v>1.1577638694480721E-2</v>
      </c>
      <c r="AS2508">
        <v>1.2023628607636968E-2</v>
      </c>
      <c r="AT2508">
        <v>1.048695889904863E-2</v>
      </c>
      <c r="AU2508">
        <v>1.1134944035140553E-2</v>
      </c>
      <c r="AV2508">
        <v>1.1411940172914517E-2</v>
      </c>
      <c r="AW2508">
        <v>1.2006371024587348E-2</v>
      </c>
      <c r="AX2508">
        <v>1.2325393919298587E-2</v>
      </c>
      <c r="AY2508">
        <v>1.2407141725141565E-2</v>
      </c>
      <c r="AZ2508">
        <v>1.1828141732801344E-2</v>
      </c>
    </row>
    <row r="2509" spans="11:52" ht="14.4">
      <c r="K2509" t="s">
        <v>3417</v>
      </c>
      <c r="L2509" t="s">
        <v>3406</v>
      </c>
      <c r="M2509" t="s">
        <v>20</v>
      </c>
      <c r="N2509" t="s">
        <v>80</v>
      </c>
      <c r="AG2509">
        <v>6.6420725488020296E-3</v>
      </c>
      <c r="AH2509">
        <v>6.1498584810005183E-3</v>
      </c>
      <c r="AI2509">
        <v>5.883414941250934E-3</v>
      </c>
      <c r="AJ2509">
        <v>5.9249000746988793E-3</v>
      </c>
      <c r="AK2509">
        <v>5.707737352080469E-3</v>
      </c>
      <c r="AL2509">
        <v>5.6476773030355587E-3</v>
      </c>
      <c r="AM2509">
        <v>5.6339424267161115E-3</v>
      </c>
      <c r="AN2509">
        <v>5.8304385344563918E-3</v>
      </c>
      <c r="AO2509">
        <v>5.7251412783034675E-3</v>
      </c>
      <c r="AP2509">
        <v>5.7063433368616844E-3</v>
      </c>
      <c r="AQ2509">
        <v>5.8856762698537264E-3</v>
      </c>
      <c r="AR2509">
        <v>5.7387105539134032E-3</v>
      </c>
      <c r="AS2509">
        <v>5.5186349404700652E-3</v>
      </c>
      <c r="AT2509">
        <v>5.6470777813838954E-3</v>
      </c>
      <c r="AU2509">
        <v>5.8263078448113651E-3</v>
      </c>
      <c r="AV2509">
        <v>6.0183310079883114E-3</v>
      </c>
      <c r="AW2509">
        <v>6.1920691047325045E-3</v>
      </c>
      <c r="AX2509">
        <v>6.1394546265772813E-3</v>
      </c>
      <c r="AY2509">
        <v>6.1443753260404131E-3</v>
      </c>
      <c r="AZ2509">
        <v>6.0134877510164475E-3</v>
      </c>
    </row>
    <row r="2510" spans="11:52" ht="14.4">
      <c r="K2510" t="s">
        <v>3418</v>
      </c>
      <c r="L2510" t="s">
        <v>3406</v>
      </c>
      <c r="M2510" t="s">
        <v>21</v>
      </c>
      <c r="N2510" t="s">
        <v>80</v>
      </c>
      <c r="AG2510">
        <v>8.6975218154047955E-3</v>
      </c>
      <c r="AH2510">
        <v>8.831901175411801E-3</v>
      </c>
      <c r="AI2510">
        <v>8.945673654728788E-3</v>
      </c>
      <c r="AJ2510">
        <v>9.4784230491915256E-3</v>
      </c>
      <c r="AK2510">
        <v>9.9043789176605536E-3</v>
      </c>
      <c r="AL2510">
        <v>9.3754348139253544E-3</v>
      </c>
      <c r="AM2510">
        <v>9.7171785671617012E-3</v>
      </c>
      <c r="AN2510">
        <v>9.7674483421318434E-3</v>
      </c>
    </row>
    <row r="2511" spans="11:52" ht="14.4">
      <c r="K2511" t="s">
        <v>3419</v>
      </c>
      <c r="L2511" t="s">
        <v>3406</v>
      </c>
      <c r="M2511" t="s">
        <v>22</v>
      </c>
      <c r="N2511" t="s">
        <v>80</v>
      </c>
      <c r="AG2511">
        <v>1.4128339555459599E-3</v>
      </c>
      <c r="AH2511">
        <v>1.5675974145842107E-3</v>
      </c>
      <c r="AI2511">
        <v>1.6997244636283038E-3</v>
      </c>
      <c r="AJ2511">
        <v>1.577572879207349E-3</v>
      </c>
      <c r="AK2511">
        <v>1.6101379513892909E-3</v>
      </c>
      <c r="AL2511">
        <v>1.622586441333415E-3</v>
      </c>
      <c r="AM2511">
        <v>1.699121618253174E-3</v>
      </c>
      <c r="AN2511">
        <v>1.7453113608860006E-3</v>
      </c>
      <c r="AO2511">
        <v>1.8376258407248923E-3</v>
      </c>
      <c r="AP2511">
        <v>1.91218709230083E-3</v>
      </c>
      <c r="AQ2511">
        <v>1.8716666322159824E-3</v>
      </c>
      <c r="AR2511">
        <v>2.4851772309507558E-3</v>
      </c>
      <c r="AS2511">
        <v>2.2736949691320296E-3</v>
      </c>
      <c r="AT2511">
        <v>2.4176469446595267E-3</v>
      </c>
      <c r="AU2511">
        <v>2.0821589457822188E-3</v>
      </c>
      <c r="AV2511">
        <v>2.161798581483658E-3</v>
      </c>
      <c r="AW2511">
        <v>2.4725953038937072E-3</v>
      </c>
      <c r="AX2511">
        <v>2.2852213266289136E-3</v>
      </c>
      <c r="AY2511">
        <v>2.191383889598734E-3</v>
      </c>
      <c r="AZ2511">
        <v>2.1622988044595424E-3</v>
      </c>
    </row>
    <row r="2512" spans="11:52" ht="14.4">
      <c r="K2512" t="s">
        <v>3420</v>
      </c>
      <c r="L2512" t="s">
        <v>3406</v>
      </c>
      <c r="M2512" t="s">
        <v>90</v>
      </c>
      <c r="N2512" t="s">
        <v>80</v>
      </c>
      <c r="AG2512">
        <v>2.0102860891613384E-2</v>
      </c>
      <c r="AH2512">
        <v>2.0017513690975947E-2</v>
      </c>
      <c r="AI2512">
        <v>2.0054035028735515E-2</v>
      </c>
      <c r="AJ2512">
        <v>2.0623187780057169E-2</v>
      </c>
      <c r="AK2512">
        <v>2.1367347487030352E-2</v>
      </c>
      <c r="AL2512">
        <v>2.1976699570712809E-2</v>
      </c>
      <c r="AM2512">
        <v>2.1989120033466415E-2</v>
      </c>
      <c r="AN2512">
        <v>2.2115815467656917E-2</v>
      </c>
      <c r="AO2512">
        <v>2.7456890830976528E-2</v>
      </c>
      <c r="AP2512">
        <v>2.8089793092633576E-2</v>
      </c>
      <c r="AQ2512">
        <v>2.8159141214957575E-2</v>
      </c>
      <c r="AR2512">
        <v>2.6858104760385391E-2</v>
      </c>
      <c r="AS2512">
        <v>1.9593455261375025E-2</v>
      </c>
      <c r="AT2512">
        <v>1.8901580245740925E-2</v>
      </c>
      <c r="AU2512">
        <v>1.6839988330343256E-2</v>
      </c>
      <c r="AV2512">
        <v>2.0792784102974804E-2</v>
      </c>
      <c r="AW2512">
        <v>2.0152560008900627E-2</v>
      </c>
      <c r="AX2512">
        <v>2.0430400559850809E-2</v>
      </c>
      <c r="AY2512">
        <v>1.9801385648159361E-2</v>
      </c>
      <c r="AZ2512">
        <v>2.0649407748842004E-2</v>
      </c>
    </row>
    <row r="2513" spans="11:52" ht="14.4">
      <c r="K2513" t="s">
        <v>3421</v>
      </c>
      <c r="L2513" t="s">
        <v>3406</v>
      </c>
      <c r="M2513" t="s">
        <v>23</v>
      </c>
      <c r="N2513" t="s">
        <v>80</v>
      </c>
      <c r="AG2513">
        <v>8.8429860366792054E-3</v>
      </c>
      <c r="AH2513">
        <v>8.2100393113224233E-3</v>
      </c>
      <c r="AI2513">
        <v>8.1923102695436976E-3</v>
      </c>
      <c r="AJ2513">
        <v>8.2169167596560892E-3</v>
      </c>
      <c r="AK2513">
        <v>8.5306578767781176E-3</v>
      </c>
      <c r="AL2513">
        <v>9.8347425044953089E-3</v>
      </c>
      <c r="AM2513">
        <v>9.3696741597269068E-3</v>
      </c>
      <c r="AN2513">
        <v>8.6237486145895447E-3</v>
      </c>
      <c r="AO2513">
        <v>7.1460430973285605E-3</v>
      </c>
      <c r="AP2513">
        <v>7.0605391264516731E-3</v>
      </c>
      <c r="AQ2513">
        <v>6.2869741360902526E-3</v>
      </c>
      <c r="AR2513">
        <v>5.564270033186703E-3</v>
      </c>
      <c r="AS2513">
        <v>5.6670936800764845E-3</v>
      </c>
      <c r="AT2513">
        <v>5.6013653488066282E-3</v>
      </c>
      <c r="AU2513">
        <v>5.9463358888982437E-3</v>
      </c>
      <c r="AV2513">
        <v>6.02647124904593E-3</v>
      </c>
      <c r="AW2513">
        <v>6.9597674878719819E-3</v>
      </c>
      <c r="AX2513">
        <v>6.5431986292772823E-3</v>
      </c>
      <c r="AY2513">
        <v>6.4641607588324691E-3</v>
      </c>
      <c r="AZ2513">
        <v>6.4512755441214192E-3</v>
      </c>
    </row>
    <row r="2514" spans="11:52" ht="14.4">
      <c r="K2514" t="s">
        <v>3422</v>
      </c>
      <c r="L2514" t="s">
        <v>3406</v>
      </c>
      <c r="M2514" t="s">
        <v>24</v>
      </c>
      <c r="N2514" t="s">
        <v>80</v>
      </c>
      <c r="AG2514">
        <v>6.4703156999034155E-3</v>
      </c>
      <c r="AH2514">
        <v>6.2922996784762434E-3</v>
      </c>
      <c r="AI2514">
        <v>6.176849254869993E-3</v>
      </c>
      <c r="AJ2514">
        <v>4.8499441688260279E-3</v>
      </c>
      <c r="AK2514">
        <v>5.5470009317397208E-3</v>
      </c>
      <c r="AL2514">
        <v>5.4507974050265803E-3</v>
      </c>
      <c r="AM2514">
        <v>5.5344319706978826E-3</v>
      </c>
      <c r="AN2514">
        <v>5.5430945509560873E-3</v>
      </c>
      <c r="AO2514">
        <v>5.9032062706021408E-3</v>
      </c>
      <c r="AP2514">
        <v>5.8365971677827146E-3</v>
      </c>
      <c r="AQ2514">
        <v>5.4708222763693139E-3</v>
      </c>
      <c r="AR2514">
        <v>5.2513588149149075E-3</v>
      </c>
      <c r="AS2514">
        <v>4.8625598739646678E-3</v>
      </c>
      <c r="AT2514">
        <v>4.6868039570649358E-3</v>
      </c>
      <c r="AU2514">
        <v>4.6773333319124651E-3</v>
      </c>
      <c r="AV2514">
        <v>4.5214077720963624E-3</v>
      </c>
      <c r="AW2514">
        <v>5.057246394420096E-3</v>
      </c>
      <c r="AX2514">
        <v>5.1303205096453249E-3</v>
      </c>
      <c r="AY2514">
        <v>5.8664250701584569E-3</v>
      </c>
      <c r="AZ2514">
        <v>5.3901090409417167E-3</v>
      </c>
    </row>
    <row r="2515" spans="11:52" ht="14.4">
      <c r="K2515" t="s">
        <v>3423</v>
      </c>
      <c r="L2515" t="s">
        <v>3406</v>
      </c>
      <c r="M2515" t="s">
        <v>1386</v>
      </c>
      <c r="N2515" t="s">
        <v>80</v>
      </c>
      <c r="O2515" t="s">
        <v>6079</v>
      </c>
      <c r="P2515" t="s">
        <v>6079</v>
      </c>
      <c r="Q2515" t="s">
        <v>6079</v>
      </c>
      <c r="R2515" t="s">
        <v>6079</v>
      </c>
      <c r="S2515" t="s">
        <v>6079</v>
      </c>
      <c r="T2515" t="s">
        <v>6079</v>
      </c>
      <c r="U2515" t="s">
        <v>6079</v>
      </c>
      <c r="V2515" t="s">
        <v>6079</v>
      </c>
      <c r="W2515" t="s">
        <v>6079</v>
      </c>
      <c r="X2515" t="s">
        <v>6079</v>
      </c>
      <c r="Y2515" t="s">
        <v>6079</v>
      </c>
      <c r="Z2515" t="s">
        <v>6079</v>
      </c>
      <c r="AA2515" t="s">
        <v>6079</v>
      </c>
      <c r="AG2515">
        <v>4.7704088433643578E-3</v>
      </c>
      <c r="AH2515">
        <v>6.3828811929357568E-3</v>
      </c>
      <c r="AI2515">
        <v>5.500142182935379E-3</v>
      </c>
      <c r="AJ2515">
        <v>5.7168858386398647E-3</v>
      </c>
      <c r="AK2515">
        <v>5.6760361557035323E-3</v>
      </c>
      <c r="AL2515">
        <v>5.9644136405182027E-3</v>
      </c>
      <c r="AM2515">
        <v>5.5656183567264336E-3</v>
      </c>
      <c r="AN2515">
        <v>6.0020207280606693E-3</v>
      </c>
      <c r="AO2515">
        <v>5.82139036097549E-3</v>
      </c>
      <c r="AP2515">
        <v>5.2661709522420436E-3</v>
      </c>
      <c r="AQ2515">
        <v>5.7894181652568578E-3</v>
      </c>
      <c r="AR2515">
        <v>6.5085845529043789E-3</v>
      </c>
      <c r="AS2515">
        <v>7.0702640832810753E-3</v>
      </c>
      <c r="AT2515">
        <v>7.4123930713437198E-3</v>
      </c>
      <c r="AU2515">
        <v>7.6277519620346493E-3</v>
      </c>
      <c r="AV2515">
        <v>7.1623701977797357E-3</v>
      </c>
      <c r="AW2515">
        <v>7.7486299101228433E-3</v>
      </c>
      <c r="AX2515">
        <v>7.733911285427917E-3</v>
      </c>
      <c r="AY2515">
        <v>8.0121117423891594E-3</v>
      </c>
      <c r="AZ2515">
        <v>8.0042058462913429E-3</v>
      </c>
    </row>
    <row r="2516" spans="11:52" ht="14.4">
      <c r="K2516" t="s">
        <v>3424</v>
      </c>
      <c r="L2516" t="s">
        <v>3406</v>
      </c>
      <c r="M2516" t="s">
        <v>25</v>
      </c>
      <c r="N2516" t="s">
        <v>80</v>
      </c>
      <c r="AG2516">
        <v>1.0089337111002992E-2</v>
      </c>
      <c r="AH2516">
        <v>1.025050392224029E-2</v>
      </c>
      <c r="AI2516">
        <v>1.0297065587508902E-2</v>
      </c>
      <c r="AJ2516">
        <v>1.0463917478269648E-2</v>
      </c>
      <c r="AK2516">
        <v>1.0194538025452886E-2</v>
      </c>
      <c r="AL2516">
        <v>1.0449399889173271E-2</v>
      </c>
      <c r="AM2516">
        <v>1.0422448635899731E-2</v>
      </c>
      <c r="AN2516">
        <v>1.0627946406974858E-2</v>
      </c>
      <c r="AO2516">
        <v>1.1388298739041762E-2</v>
      </c>
      <c r="AP2516">
        <v>1.1358987980545082E-2</v>
      </c>
      <c r="AQ2516">
        <v>1.1140357068433405E-2</v>
      </c>
      <c r="AR2516">
        <v>1.0817878847265617E-2</v>
      </c>
      <c r="AS2516">
        <v>1.1237187071894359E-2</v>
      </c>
      <c r="AT2516">
        <v>1.1542217008407346E-2</v>
      </c>
      <c r="AU2516">
        <v>1.186970557203852E-2</v>
      </c>
      <c r="AV2516">
        <v>1.2425901018592428E-2</v>
      </c>
      <c r="AW2516">
        <v>1.2530840642153396E-2</v>
      </c>
      <c r="AX2516">
        <v>1.2303880245071673E-2</v>
      </c>
      <c r="AY2516">
        <v>1.2407916896020927E-2</v>
      </c>
      <c r="AZ2516">
        <v>1.2652370866655084E-2</v>
      </c>
    </row>
    <row r="2517" spans="11:52" ht="14.4">
      <c r="K2517" t="s">
        <v>5704</v>
      </c>
      <c r="L2517" t="s">
        <v>3406</v>
      </c>
      <c r="M2517" t="s">
        <v>5610</v>
      </c>
      <c r="N2517" t="s">
        <v>80</v>
      </c>
      <c r="AO2517">
        <v>5.5120624467718147E-3</v>
      </c>
      <c r="AP2517" t="s">
        <v>6079</v>
      </c>
      <c r="AQ2517" t="s">
        <v>6079</v>
      </c>
      <c r="AR2517" t="s">
        <v>6079</v>
      </c>
      <c r="AS2517" t="s">
        <v>6079</v>
      </c>
      <c r="AT2517">
        <v>4.7646262804021348E-3</v>
      </c>
      <c r="AU2517">
        <v>4.6456897495442059E-3</v>
      </c>
      <c r="AV2517">
        <v>4.3675556444951373E-3</v>
      </c>
      <c r="AW2517">
        <v>4.5035306427760836E-3</v>
      </c>
      <c r="AX2517">
        <v>4.3310630529964636E-3</v>
      </c>
      <c r="AY2517">
        <v>9.4262992576771999E-3</v>
      </c>
      <c r="AZ2517">
        <v>9.3694598461064732E-3</v>
      </c>
    </row>
    <row r="2518" spans="11:52" ht="14.4">
      <c r="K2518" t="s">
        <v>3425</v>
      </c>
      <c r="L2518" t="s">
        <v>3406</v>
      </c>
      <c r="M2518" t="s">
        <v>98</v>
      </c>
      <c r="N2518" t="s">
        <v>80</v>
      </c>
      <c r="AG2518">
        <v>5.5768051260067942E-3</v>
      </c>
      <c r="AH2518">
        <v>5.280518172039496E-3</v>
      </c>
      <c r="AI2518">
        <v>5.471075157487868E-3</v>
      </c>
      <c r="AJ2518">
        <v>5.556675679747239E-3</v>
      </c>
      <c r="AK2518">
        <v>5.8477163629071897E-3</v>
      </c>
      <c r="AL2518">
        <v>5.983001528658544E-3</v>
      </c>
      <c r="AM2518">
        <v>6.1026814812569158E-3</v>
      </c>
      <c r="AN2518">
        <v>7.248770074991734E-3</v>
      </c>
      <c r="AO2518">
        <v>7.945445226106693E-3</v>
      </c>
      <c r="AP2518">
        <v>8.1395309034148471E-3</v>
      </c>
      <c r="AQ2518">
        <v>7.4447966621513746E-3</v>
      </c>
      <c r="AR2518">
        <v>7.4267962288010044E-3</v>
      </c>
      <c r="AS2518">
        <v>7.4067985282254972E-3</v>
      </c>
      <c r="AT2518">
        <v>7.240685188364614E-3</v>
      </c>
      <c r="AU2518">
        <v>6.6124091881110065E-3</v>
      </c>
      <c r="AV2518">
        <v>7.7260723032159502E-3</v>
      </c>
      <c r="AW2518">
        <v>8.9705190923507136E-3</v>
      </c>
      <c r="AX2518">
        <v>7.7117271803851389E-3</v>
      </c>
      <c r="AY2518">
        <v>7.9313817473624267E-3</v>
      </c>
      <c r="AZ2518">
        <v>8.5389893820677163E-3</v>
      </c>
    </row>
    <row r="2519" spans="11:52" ht="14.4">
      <c r="K2519" t="s">
        <v>3426</v>
      </c>
      <c r="L2519" t="s">
        <v>3406</v>
      </c>
      <c r="M2519" t="s">
        <v>94</v>
      </c>
      <c r="N2519" t="s">
        <v>80</v>
      </c>
      <c r="AG2519">
        <v>4.4495033981782487E-3</v>
      </c>
      <c r="AH2519">
        <v>4.1936445901490319E-3</v>
      </c>
      <c r="AI2519">
        <v>4.1647782640713005E-3</v>
      </c>
      <c r="AJ2519">
        <v>3.8414307990029834E-3</v>
      </c>
      <c r="AK2519">
        <v>3.5856585957207325E-3</v>
      </c>
      <c r="AL2519">
        <v>3.9406921185695604E-3</v>
      </c>
      <c r="AM2519">
        <v>3.8904073113514761E-3</v>
      </c>
      <c r="AN2519">
        <v>4.4410692015820624E-3</v>
      </c>
      <c r="AO2519">
        <v>4.5381240432129308E-3</v>
      </c>
      <c r="AP2519">
        <v>4.6076650030426056E-3</v>
      </c>
      <c r="AQ2519">
        <v>5.1550263263777617E-3</v>
      </c>
      <c r="AR2519">
        <v>5.1782344457391707E-3</v>
      </c>
      <c r="AS2519">
        <v>5.224693613068359E-3</v>
      </c>
      <c r="AT2519">
        <v>5.3237660603270226E-3</v>
      </c>
      <c r="AU2519">
        <v>5.4689363079844597E-3</v>
      </c>
      <c r="AV2519">
        <v>5.5195011518851499E-3</v>
      </c>
      <c r="AW2519">
        <v>5.7548843888434046E-3</v>
      </c>
      <c r="AX2519">
        <v>5.7684404970230179E-3</v>
      </c>
      <c r="AY2519">
        <v>6.155152187248508E-3</v>
      </c>
      <c r="AZ2519">
        <v>6.3756537540469189E-3</v>
      </c>
    </row>
    <row r="2520" spans="11:52" ht="14.4">
      <c r="K2520" t="s">
        <v>3427</v>
      </c>
      <c r="L2520" t="s">
        <v>3406</v>
      </c>
      <c r="M2520" t="s">
        <v>99</v>
      </c>
      <c r="N2520" t="s">
        <v>80</v>
      </c>
      <c r="AG2520">
        <v>1.1368975706994477E-2</v>
      </c>
      <c r="AH2520">
        <v>1.0976054445787123E-2</v>
      </c>
      <c r="AI2520">
        <v>1.1475919097036756E-2</v>
      </c>
      <c r="AJ2520">
        <v>1.1815383968841213E-2</v>
      </c>
      <c r="AK2520">
        <v>1.1861230685832029E-2</v>
      </c>
      <c r="AL2520">
        <v>1.1564444203345792E-2</v>
      </c>
      <c r="AM2520">
        <v>1.1548157918115204E-2</v>
      </c>
      <c r="AN2520">
        <v>1.1761245891600053E-2</v>
      </c>
      <c r="AO2520">
        <v>1.0136119169858992E-2</v>
      </c>
      <c r="AP2520">
        <v>1.0811803207660906E-2</v>
      </c>
      <c r="AQ2520">
        <v>1.0432150205281101E-2</v>
      </c>
      <c r="AR2520">
        <v>6.4682971150452698E-3</v>
      </c>
      <c r="AS2520">
        <v>6.667060335953782E-3</v>
      </c>
      <c r="AT2520">
        <v>6.1181965305477214E-3</v>
      </c>
      <c r="AU2520">
        <v>6.4965598810058575E-3</v>
      </c>
      <c r="AV2520">
        <v>6.8599490153518558E-3</v>
      </c>
      <c r="AW2520">
        <v>7.4578961902016482E-3</v>
      </c>
      <c r="AX2520">
        <v>8.6388538136055841E-3</v>
      </c>
      <c r="AY2520">
        <v>8.5518530295187987E-3</v>
      </c>
      <c r="AZ2520">
        <v>9.4786077944093838E-3</v>
      </c>
    </row>
    <row r="2521" spans="11:52" ht="14.4">
      <c r="K2521" t="s">
        <v>3428</v>
      </c>
      <c r="L2521" t="s">
        <v>3406</v>
      </c>
      <c r="M2521" t="s">
        <v>26</v>
      </c>
      <c r="N2521" t="s">
        <v>80</v>
      </c>
      <c r="O2521" t="s">
        <v>6079</v>
      </c>
      <c r="P2521" t="s">
        <v>6079</v>
      </c>
      <c r="Q2521" t="s">
        <v>6079</v>
      </c>
      <c r="R2521" t="s">
        <v>6079</v>
      </c>
      <c r="S2521" t="s">
        <v>6079</v>
      </c>
      <c r="AG2521">
        <v>1.2074231643843455E-2</v>
      </c>
      <c r="AH2521">
        <v>1.2573454528460161E-2</v>
      </c>
      <c r="AI2521">
        <v>1.1724561031069572E-2</v>
      </c>
      <c r="AJ2521">
        <v>1.0868715874322817E-2</v>
      </c>
      <c r="AK2521">
        <v>1.1172135191399708E-2</v>
      </c>
      <c r="AL2521">
        <v>1.0864945946136144E-2</v>
      </c>
      <c r="AM2521">
        <v>1.0261698672058133E-2</v>
      </c>
      <c r="AN2521">
        <v>1.0225001741533749E-2</v>
      </c>
      <c r="AO2521">
        <v>9.8598205912897585E-3</v>
      </c>
      <c r="AP2521">
        <v>1.0006472054860669E-2</v>
      </c>
      <c r="AQ2521">
        <v>9.8179563018919308E-3</v>
      </c>
      <c r="AR2521">
        <v>9.8259250190755234E-3</v>
      </c>
      <c r="AS2521">
        <v>5.73829266431588E-3</v>
      </c>
      <c r="AT2521">
        <v>6.3987132419439088E-3</v>
      </c>
      <c r="AU2521">
        <v>5.992380411691374E-3</v>
      </c>
      <c r="AV2521">
        <v>7.1120963118850387E-3</v>
      </c>
      <c r="AW2521">
        <v>5.7480353702200363E-3</v>
      </c>
      <c r="AX2521">
        <v>8.7160492157931264E-3</v>
      </c>
      <c r="AY2521">
        <v>8.9365358032188029E-3</v>
      </c>
      <c r="AZ2521">
        <v>8.2005198947496579E-3</v>
      </c>
    </row>
    <row r="2522" spans="11:52" ht="14.4">
      <c r="K2522" t="s">
        <v>3429</v>
      </c>
      <c r="L2522" t="s">
        <v>3406</v>
      </c>
      <c r="M2522" t="s">
        <v>27</v>
      </c>
      <c r="N2522" t="s">
        <v>80</v>
      </c>
      <c r="AG2522">
        <v>7.1777134254453418E-3</v>
      </c>
      <c r="AH2522">
        <v>7.5982138310575695E-3</v>
      </c>
      <c r="AI2522">
        <v>7.6248563851252097E-3</v>
      </c>
      <c r="AJ2522">
        <v>7.9244080336300267E-3</v>
      </c>
      <c r="AK2522">
        <v>7.3322053084055663E-3</v>
      </c>
      <c r="AL2522">
        <v>7.675664259739548E-3</v>
      </c>
      <c r="AM2522">
        <v>7.8968844461778688E-3</v>
      </c>
      <c r="AN2522">
        <v>7.9719216032552876E-3</v>
      </c>
      <c r="AO2522">
        <v>8.3287691180168703E-3</v>
      </c>
      <c r="AP2522">
        <v>8.4463089744898721E-3</v>
      </c>
      <c r="AQ2522">
        <v>8.7828637033026142E-3</v>
      </c>
      <c r="AR2522">
        <v>9.5210782389307715E-3</v>
      </c>
      <c r="AS2522">
        <v>8.9544614906053657E-3</v>
      </c>
      <c r="AT2522">
        <v>8.7477237195313137E-3</v>
      </c>
      <c r="AU2522">
        <v>8.5503869930355636E-3</v>
      </c>
      <c r="AV2522">
        <v>8.6234423656907783E-3</v>
      </c>
      <c r="AW2522">
        <v>9.2251079570253719E-3</v>
      </c>
      <c r="AX2522">
        <v>9.7529988345817047E-3</v>
      </c>
      <c r="AY2522">
        <v>8.6300148986117875E-3</v>
      </c>
      <c r="AZ2522">
        <v>8.0702148736282557E-3</v>
      </c>
    </row>
    <row r="2523" spans="11:52" ht="14.4">
      <c r="K2523" t="s">
        <v>3430</v>
      </c>
      <c r="L2523" t="s">
        <v>3406</v>
      </c>
      <c r="M2523" t="s">
        <v>28</v>
      </c>
      <c r="N2523" t="s">
        <v>80</v>
      </c>
      <c r="AG2523">
        <v>3.0373259638819981E-3</v>
      </c>
      <c r="AH2523">
        <v>4.2574847353976861E-3</v>
      </c>
      <c r="AI2523">
        <v>4.3753168248686133E-3</v>
      </c>
      <c r="AJ2523">
        <v>4.55946556467409E-3</v>
      </c>
      <c r="AK2523">
        <v>4.2069467166210833E-3</v>
      </c>
      <c r="AL2523">
        <v>4.2070827124041201E-3</v>
      </c>
      <c r="AM2523">
        <v>4.5923775092045491E-3</v>
      </c>
      <c r="AN2523">
        <v>5.3834049360092654E-3</v>
      </c>
      <c r="AO2523">
        <v>4.5017338664811186E-3</v>
      </c>
      <c r="AP2523" t="s">
        <v>6079</v>
      </c>
      <c r="AQ2523" t="s">
        <v>6079</v>
      </c>
      <c r="AR2523" t="s">
        <v>6079</v>
      </c>
      <c r="AS2523" t="s">
        <v>6079</v>
      </c>
      <c r="AT2523">
        <v>2.3178675314907381E-3</v>
      </c>
      <c r="AU2523">
        <v>2.3609299294238043E-3</v>
      </c>
      <c r="AV2523">
        <v>2.2681528169469899E-3</v>
      </c>
      <c r="AW2523">
        <v>2.3238159480590752E-3</v>
      </c>
      <c r="AX2523">
        <v>3.1641480205494735E-3</v>
      </c>
      <c r="AY2523">
        <v>3.816572305321635E-3</v>
      </c>
      <c r="AZ2523">
        <v>3.6794063459594335E-3</v>
      </c>
    </row>
    <row r="2524" spans="11:52" ht="14.4">
      <c r="K2524" t="s">
        <v>3431</v>
      </c>
      <c r="L2524" t="s">
        <v>3406</v>
      </c>
      <c r="M2524" t="s">
        <v>29</v>
      </c>
      <c r="N2524" t="s">
        <v>80</v>
      </c>
      <c r="AG2524">
        <v>1.0147798702312361E-2</v>
      </c>
      <c r="AH2524">
        <v>1.0286753625881381E-2</v>
      </c>
      <c r="AI2524">
        <v>9.7560291998714226E-3</v>
      </c>
      <c r="AJ2524">
        <v>9.7660819529457668E-3</v>
      </c>
      <c r="AK2524">
        <v>9.384726733696622E-3</v>
      </c>
      <c r="AL2524">
        <v>9.8184398412345161E-3</v>
      </c>
      <c r="AM2524">
        <v>1.0339205365154968E-2</v>
      </c>
      <c r="AN2524">
        <v>1.0429465701886085E-2</v>
      </c>
      <c r="AO2524">
        <v>1.0307883619494621E-2</v>
      </c>
      <c r="AP2524">
        <v>1.1300657146564195E-2</v>
      </c>
      <c r="AQ2524">
        <v>1.093681818553708E-2</v>
      </c>
      <c r="AR2524">
        <v>1.0880193424235098E-2</v>
      </c>
      <c r="AS2524">
        <v>1.055606175354977E-2</v>
      </c>
      <c r="AT2524">
        <v>1.1497761150723169E-2</v>
      </c>
      <c r="AU2524">
        <v>1.2354412316749819E-2</v>
      </c>
      <c r="AV2524">
        <v>1.2466962837285187E-2</v>
      </c>
      <c r="AW2524">
        <v>1.2650414958482832E-2</v>
      </c>
      <c r="AX2524">
        <v>1.3226471343580166E-2</v>
      </c>
      <c r="AY2524">
        <v>1.2589016620071832E-2</v>
      </c>
      <c r="AZ2524">
        <v>1.1990930763223016E-2</v>
      </c>
    </row>
    <row r="2525" spans="11:52" ht="14.4">
      <c r="K2525" t="s">
        <v>3432</v>
      </c>
      <c r="L2525" t="s">
        <v>3406</v>
      </c>
      <c r="M2525" t="s">
        <v>30</v>
      </c>
      <c r="N2525" t="s">
        <v>80</v>
      </c>
      <c r="AG2525">
        <v>1.1950143128714676E-2</v>
      </c>
      <c r="AH2525">
        <v>1.1988615881957857E-2</v>
      </c>
      <c r="AI2525">
        <v>1.3054319678221855E-2</v>
      </c>
      <c r="AJ2525">
        <v>1.4152401863120848E-2</v>
      </c>
      <c r="AK2525">
        <v>1.4213131962731777E-2</v>
      </c>
      <c r="AL2525">
        <v>1.379581527916734E-2</v>
      </c>
      <c r="AM2525">
        <v>1.3214753659453194E-2</v>
      </c>
      <c r="AN2525">
        <v>1.3412529299766288E-2</v>
      </c>
      <c r="AO2525">
        <v>1.1513049466626632E-2</v>
      </c>
      <c r="AP2525">
        <v>1.111389372162204E-2</v>
      </c>
      <c r="AQ2525">
        <v>1.1756047328874872E-2</v>
      </c>
      <c r="AR2525">
        <v>1.1585920432349545E-2</v>
      </c>
      <c r="AS2525">
        <v>1.1196759103400882E-2</v>
      </c>
      <c r="AT2525">
        <v>1.0897769901320976E-2</v>
      </c>
      <c r="AU2525">
        <v>1.0507279489098985E-2</v>
      </c>
      <c r="AV2525">
        <v>9.441321739883218E-3</v>
      </c>
      <c r="AW2525">
        <v>9.9537976379616821E-3</v>
      </c>
      <c r="AX2525">
        <v>1.0910831387829634E-2</v>
      </c>
      <c r="AY2525">
        <v>1.1468521497952447E-2</v>
      </c>
      <c r="AZ2525">
        <v>1.2197814630940471E-2</v>
      </c>
    </row>
    <row r="2526" spans="11:52" ht="14.4">
      <c r="K2526" t="s">
        <v>3433</v>
      </c>
      <c r="L2526" t="s">
        <v>3406</v>
      </c>
      <c r="M2526" t="s">
        <v>100</v>
      </c>
      <c r="N2526" t="s">
        <v>80</v>
      </c>
      <c r="AG2526">
        <v>1.4185152039599479E-2</v>
      </c>
      <c r="AH2526">
        <v>1.275931406211292E-2</v>
      </c>
      <c r="AI2526">
        <v>1.1829341061605944E-2</v>
      </c>
      <c r="AJ2526">
        <v>1.2618849301390973E-2</v>
      </c>
      <c r="AK2526">
        <v>1.26766121972661E-2</v>
      </c>
      <c r="AL2526">
        <v>1.3048857125179799E-2</v>
      </c>
      <c r="AM2526">
        <v>1.2895108428415429E-2</v>
      </c>
      <c r="AN2526">
        <v>1.3296858817742127E-2</v>
      </c>
      <c r="AO2526">
        <v>1.2490445733456932E-2</v>
      </c>
      <c r="AP2526">
        <v>1.2700438073694325E-2</v>
      </c>
      <c r="AQ2526">
        <v>1.1471535033005985E-2</v>
      </c>
      <c r="AR2526">
        <v>1.1754049859350102E-2</v>
      </c>
      <c r="AS2526">
        <v>1.0564366072619177E-2</v>
      </c>
      <c r="AT2526">
        <v>1.1207151553561022E-2</v>
      </c>
      <c r="AU2526">
        <v>1.0055543419010427E-2</v>
      </c>
      <c r="AV2526">
        <v>1.0961391938698918E-2</v>
      </c>
      <c r="AW2526">
        <v>1.0778263196192604E-2</v>
      </c>
      <c r="AX2526">
        <v>1.1009341520956168E-2</v>
      </c>
      <c r="AY2526">
        <v>1.1166370485642334E-2</v>
      </c>
      <c r="AZ2526">
        <v>1.3569494778997514E-2</v>
      </c>
    </row>
    <row r="2527" spans="11:52" ht="14.4">
      <c r="K2527" t="s">
        <v>3434</v>
      </c>
      <c r="L2527" t="s">
        <v>3406</v>
      </c>
      <c r="M2527" t="s">
        <v>31</v>
      </c>
      <c r="N2527" t="s">
        <v>80</v>
      </c>
      <c r="AG2527">
        <v>6.0299346664629896E-3</v>
      </c>
      <c r="AH2527">
        <v>5.8578326154693199E-3</v>
      </c>
      <c r="AI2527">
        <v>6.0459547827846601E-3</v>
      </c>
      <c r="AJ2527">
        <v>6.2118582044947673E-3</v>
      </c>
      <c r="AK2527">
        <v>6.9707606626574908E-3</v>
      </c>
      <c r="AL2527">
        <v>7.1749420780323264E-3</v>
      </c>
      <c r="AM2527">
        <v>7.468072558973941E-3</v>
      </c>
      <c r="AN2527">
        <v>7.1054806362982528E-3</v>
      </c>
      <c r="AO2527">
        <v>7.405836302796529E-3</v>
      </c>
      <c r="AP2527">
        <v>7.3549675659267486E-3</v>
      </c>
      <c r="AQ2527">
        <v>7.0326606737286081E-3</v>
      </c>
      <c r="AR2527">
        <v>7.5995574660366414E-3</v>
      </c>
      <c r="AS2527">
        <v>7.1687715663436447E-3</v>
      </c>
      <c r="AT2527">
        <v>7.2939898104556564E-3</v>
      </c>
      <c r="AU2527">
        <v>6.9257915010965711E-3</v>
      </c>
      <c r="AV2527">
        <v>7.2562460117029295E-3</v>
      </c>
      <c r="AW2527">
        <v>7.6390765708565277E-3</v>
      </c>
      <c r="AX2527">
        <v>8.0356786526202695E-3</v>
      </c>
      <c r="AY2527">
        <v>8.3195847129397867E-3</v>
      </c>
      <c r="AZ2527">
        <v>9.1097442743126467E-3</v>
      </c>
    </row>
    <row r="2528" spans="11:52" ht="14.4">
      <c r="K2528" t="s">
        <v>3435</v>
      </c>
      <c r="L2528" t="s">
        <v>3406</v>
      </c>
      <c r="M2528" t="s">
        <v>32</v>
      </c>
      <c r="N2528" t="s">
        <v>80</v>
      </c>
      <c r="O2528" t="s">
        <v>6079</v>
      </c>
      <c r="P2528" t="s">
        <v>6079</v>
      </c>
      <c r="Q2528" t="s">
        <v>6079</v>
      </c>
      <c r="R2528" t="s">
        <v>6079</v>
      </c>
      <c r="S2528" t="s">
        <v>6079</v>
      </c>
      <c r="AG2528">
        <v>1.1197614104824867E-2</v>
      </c>
      <c r="AH2528">
        <v>1.1937983826780886E-2</v>
      </c>
      <c r="AI2528">
        <v>9.7655085985592898E-3</v>
      </c>
      <c r="AJ2528">
        <v>9.6377441324587872E-3</v>
      </c>
      <c r="AK2528">
        <v>9.08076123562504E-3</v>
      </c>
      <c r="AL2528">
        <v>9.200343296168912E-3</v>
      </c>
      <c r="AM2528">
        <v>9.4783980771133512E-3</v>
      </c>
      <c r="AN2528">
        <v>1.1096518592185129E-2</v>
      </c>
      <c r="AO2528">
        <v>1.1138614197255104E-2</v>
      </c>
      <c r="AP2528">
        <v>1.1398350607762855E-2</v>
      </c>
      <c r="AQ2528">
        <v>1.1821816368587588E-2</v>
      </c>
      <c r="AR2528">
        <v>1.1515551019184748E-2</v>
      </c>
      <c r="AS2528">
        <v>1.0275525388603121E-2</v>
      </c>
      <c r="AT2528">
        <v>1.0854695613101348E-2</v>
      </c>
      <c r="AU2528">
        <v>9.8339558588395812E-3</v>
      </c>
      <c r="AV2528">
        <v>9.0162027415567648E-3</v>
      </c>
      <c r="AW2528">
        <v>1.0079730547107013E-2</v>
      </c>
      <c r="AX2528">
        <v>1.0969634627181375E-2</v>
      </c>
      <c r="AY2528">
        <v>1.0516287375764226E-2</v>
      </c>
      <c r="AZ2528">
        <v>9.7198947349583457E-3</v>
      </c>
    </row>
    <row r="2529" spans="11:52" ht="14.4">
      <c r="K2529" t="s">
        <v>3436</v>
      </c>
      <c r="L2529" t="s">
        <v>3406</v>
      </c>
      <c r="M2529" t="s">
        <v>93</v>
      </c>
      <c r="N2529" t="s">
        <v>80</v>
      </c>
      <c r="AG2529">
        <v>1.7919666613892073E-2</v>
      </c>
      <c r="AH2529">
        <v>1.7845436102302183E-2</v>
      </c>
      <c r="AI2529">
        <v>1.6995683801951478E-2</v>
      </c>
      <c r="AJ2529">
        <v>1.7647138686767046E-2</v>
      </c>
      <c r="AK2529">
        <v>1.7276891714736682E-2</v>
      </c>
      <c r="AL2529">
        <v>1.6683442828898925E-2</v>
      </c>
      <c r="AM2529">
        <v>1.6670010017604396E-2</v>
      </c>
      <c r="AN2529">
        <v>1.5695125148090457E-2</v>
      </c>
      <c r="AO2529">
        <v>1.5731729684795782E-2</v>
      </c>
      <c r="AP2529">
        <v>1.6259968601607E-2</v>
      </c>
      <c r="AQ2529">
        <v>1.5207375618759204E-2</v>
      </c>
      <c r="AR2529">
        <v>1.4386548014788898E-2</v>
      </c>
      <c r="AS2529">
        <v>1.4214897712226376E-2</v>
      </c>
      <c r="AT2529">
        <v>1.3881335368315857E-2</v>
      </c>
      <c r="AU2529">
        <v>1.4034232872195369E-2</v>
      </c>
      <c r="AV2529">
        <v>1.4821706876222959E-2</v>
      </c>
      <c r="AW2529">
        <v>1.5536878728961045E-2</v>
      </c>
      <c r="AX2529">
        <v>1.4540761977679104E-2</v>
      </c>
      <c r="AY2529">
        <v>1.4490006771860792E-2</v>
      </c>
      <c r="AZ2529">
        <v>1.6446189494734788E-2</v>
      </c>
    </row>
    <row r="2530" spans="11:52" ht="14.4">
      <c r="K2530" t="s">
        <v>3437</v>
      </c>
      <c r="L2530" t="s">
        <v>3438</v>
      </c>
      <c r="M2530" t="s">
        <v>13</v>
      </c>
      <c r="N2530" t="s">
        <v>80</v>
      </c>
      <c r="AG2530">
        <v>7.7421943590644471E-2</v>
      </c>
      <c r="AH2530">
        <v>7.7547560064069126E-2</v>
      </c>
      <c r="AI2530">
        <v>7.853881778052578E-2</v>
      </c>
      <c r="AJ2530">
        <v>7.867521137164693E-2</v>
      </c>
      <c r="AK2530">
        <v>7.5630930359591342E-2</v>
      </c>
      <c r="AL2530">
        <v>7.4190605813078597E-2</v>
      </c>
      <c r="AM2530">
        <v>7.4494919437841339E-2</v>
      </c>
      <c r="AN2530">
        <v>7.4446106568361037E-2</v>
      </c>
      <c r="AO2530">
        <v>7.38197531488331E-2</v>
      </c>
      <c r="AP2530">
        <v>7.3992838794252086E-2</v>
      </c>
      <c r="AQ2530">
        <v>7.4058616052258469E-2</v>
      </c>
      <c r="AR2530">
        <v>7.1500991341041362E-2</v>
      </c>
      <c r="AS2530">
        <v>7.1834091626784918E-2</v>
      </c>
      <c r="AT2530">
        <v>7.2976313080247837E-2</v>
      </c>
      <c r="AU2530">
        <v>7.2317184042091878E-2</v>
      </c>
      <c r="AV2530">
        <v>7.5347845763020629E-2</v>
      </c>
      <c r="AW2530">
        <v>7.5759145393784005E-2</v>
      </c>
      <c r="AX2530">
        <v>7.7942721257070149E-2</v>
      </c>
      <c r="AY2530">
        <v>7.9553448855600159E-2</v>
      </c>
      <c r="AZ2530">
        <v>8.0258813975017829E-2</v>
      </c>
    </row>
    <row r="2531" spans="11:52" ht="14.4">
      <c r="K2531" t="s">
        <v>3439</v>
      </c>
      <c r="L2531" t="s">
        <v>3438</v>
      </c>
      <c r="M2531" t="s">
        <v>14</v>
      </c>
      <c r="N2531" t="s">
        <v>80</v>
      </c>
      <c r="AG2531">
        <v>9.3832397464334721E-2</v>
      </c>
      <c r="AH2531">
        <v>9.9533361942900814E-2</v>
      </c>
      <c r="AI2531">
        <v>0.10049636896368168</v>
      </c>
      <c r="AJ2531">
        <v>0.10034330317128982</v>
      </c>
      <c r="AK2531">
        <v>9.9160021196876086E-2</v>
      </c>
      <c r="AL2531">
        <v>0.10227136401665816</v>
      </c>
      <c r="AM2531">
        <v>0.10868620384621903</v>
      </c>
      <c r="AN2531">
        <v>0.10999994657303928</v>
      </c>
      <c r="AO2531">
        <v>0.1105387909635422</v>
      </c>
      <c r="AP2531">
        <v>0.10367869391445952</v>
      </c>
      <c r="AQ2531">
        <v>0.10344791439332038</v>
      </c>
      <c r="AR2531">
        <v>0.10021541168437838</v>
      </c>
      <c r="AS2531">
        <v>0.10050935681670184</v>
      </c>
      <c r="AT2531">
        <v>9.8166476050031259E-2</v>
      </c>
      <c r="AU2531">
        <v>9.7710315510162529E-2</v>
      </c>
      <c r="AV2531">
        <v>9.7957215571065168E-2</v>
      </c>
      <c r="AW2531">
        <v>9.6425925734592771E-2</v>
      </c>
      <c r="AX2531">
        <v>9.9783399554962349E-2</v>
      </c>
      <c r="AY2531">
        <v>0.10211345987693884</v>
      </c>
      <c r="AZ2531">
        <v>0.10214432669624912</v>
      </c>
    </row>
    <row r="2532" spans="11:52" ht="14.4">
      <c r="K2532" t="s">
        <v>3440</v>
      </c>
      <c r="L2532" t="s">
        <v>3438</v>
      </c>
      <c r="M2532" t="s">
        <v>92</v>
      </c>
      <c r="N2532" t="s">
        <v>80</v>
      </c>
      <c r="AG2532">
        <v>7.9331300652520725E-2</v>
      </c>
      <c r="AH2532">
        <v>7.5486536373115906E-2</v>
      </c>
      <c r="AI2532">
        <v>7.4874053736123908E-2</v>
      </c>
      <c r="AJ2532">
        <v>7.134180029779992E-2</v>
      </c>
      <c r="AK2532">
        <v>7.4108155941984416E-2</v>
      </c>
      <c r="AL2532">
        <v>7.7317713849479788E-2</v>
      </c>
      <c r="AM2532">
        <v>7.5164830133565022E-2</v>
      </c>
      <c r="AN2532">
        <v>7.1062181151926238E-2</v>
      </c>
      <c r="AO2532">
        <v>7.378854087194496E-2</v>
      </c>
      <c r="AP2532">
        <v>7.6752007772258726E-2</v>
      </c>
      <c r="AQ2532">
        <v>8.3436740219506436E-2</v>
      </c>
      <c r="AR2532">
        <v>7.6820582638067778E-2</v>
      </c>
      <c r="AS2532">
        <v>6.0045949403072799E-2</v>
      </c>
      <c r="AT2532">
        <v>5.8452300815381671E-2</v>
      </c>
      <c r="AU2532">
        <v>6.1146158744352509E-2</v>
      </c>
      <c r="AV2532">
        <v>5.52011840126252E-2</v>
      </c>
      <c r="AW2532">
        <v>5.3138907176716266E-2</v>
      </c>
      <c r="AX2532">
        <v>5.2887837782130818E-2</v>
      </c>
      <c r="AY2532">
        <v>5.2641911416467721E-2</v>
      </c>
      <c r="AZ2532">
        <v>5.005198132000014E-2</v>
      </c>
    </row>
    <row r="2533" spans="11:52" ht="14.4">
      <c r="K2533" t="s">
        <v>3441</v>
      </c>
      <c r="L2533" t="s">
        <v>3438</v>
      </c>
      <c r="M2533" t="s">
        <v>15</v>
      </c>
      <c r="N2533" t="s">
        <v>80</v>
      </c>
      <c r="AE2533" t="s">
        <v>6079</v>
      </c>
      <c r="AF2533" t="s">
        <v>6079</v>
      </c>
      <c r="AG2533">
        <v>0.16234435202283684</v>
      </c>
      <c r="AH2533">
        <v>0.14970540509912325</v>
      </c>
      <c r="AI2533">
        <v>0.148771277262465</v>
      </c>
      <c r="AJ2533">
        <v>0.14512877721775003</v>
      </c>
      <c r="AK2533">
        <v>0.14411052101294983</v>
      </c>
      <c r="AL2533">
        <v>0.13085666176822019</v>
      </c>
      <c r="AM2533">
        <v>0.12871097952397828</v>
      </c>
      <c r="AN2533">
        <v>0.12051264966817821</v>
      </c>
      <c r="AO2533">
        <v>0.12226254390772538</v>
      </c>
      <c r="AP2533">
        <v>0.11683124905215124</v>
      </c>
      <c r="AQ2533">
        <v>0.11614084667036197</v>
      </c>
      <c r="AR2533">
        <v>9.0171612024521328E-2</v>
      </c>
      <c r="AS2533">
        <v>9.503842285623175E-2</v>
      </c>
      <c r="AT2533">
        <v>9.0596955923810132E-2</v>
      </c>
      <c r="AU2533">
        <v>9.0849136025121013E-2</v>
      </c>
      <c r="AV2533">
        <v>9.2754360412397124E-2</v>
      </c>
      <c r="AW2533">
        <v>8.9944260238662602E-2</v>
      </c>
      <c r="AX2533">
        <v>8.8576998131046442E-2</v>
      </c>
      <c r="AY2533">
        <v>8.8232215377205839E-2</v>
      </c>
      <c r="AZ2533">
        <v>8.6643117242648282E-2</v>
      </c>
    </row>
    <row r="2534" spans="11:52" ht="14.4">
      <c r="K2534" t="s">
        <v>3442</v>
      </c>
      <c r="L2534" t="s">
        <v>3438</v>
      </c>
      <c r="M2534" t="s">
        <v>91</v>
      </c>
      <c r="N2534" t="s">
        <v>80</v>
      </c>
      <c r="AG2534">
        <v>3.9720636827657599E-2</v>
      </c>
      <c r="AH2534">
        <v>4.5404526210101749E-2</v>
      </c>
      <c r="AI2534">
        <v>4.1236827528814232E-2</v>
      </c>
      <c r="AJ2534">
        <v>4.124859054768773E-2</v>
      </c>
      <c r="AK2534">
        <v>4.3360971438997864E-2</v>
      </c>
      <c r="AL2534">
        <v>4.5826168903847997E-2</v>
      </c>
      <c r="AM2534">
        <v>4.6200437021227038E-2</v>
      </c>
      <c r="AN2534">
        <v>4.4257523132073776E-2</v>
      </c>
      <c r="AO2534">
        <v>4.8034551428789353E-2</v>
      </c>
      <c r="AP2534">
        <v>4.9483156576094693E-2</v>
      </c>
      <c r="AQ2534">
        <v>5.0296763100807523E-2</v>
      </c>
      <c r="AR2534">
        <v>4.5980232997361571E-2</v>
      </c>
      <c r="AS2534">
        <v>4.5476504684660704E-2</v>
      </c>
      <c r="AT2534">
        <v>4.7054715851613665E-2</v>
      </c>
      <c r="AU2534">
        <v>4.8344524631801208E-2</v>
      </c>
      <c r="AV2534">
        <v>4.5464504776868794E-2</v>
      </c>
      <c r="AW2534">
        <v>4.8704234376926711E-2</v>
      </c>
      <c r="AX2534">
        <v>4.9644139595918006E-2</v>
      </c>
      <c r="AY2534">
        <v>5.0124784599968976E-2</v>
      </c>
      <c r="AZ2534">
        <v>4.6564650943718477E-2</v>
      </c>
    </row>
    <row r="2535" spans="11:52" ht="14.4">
      <c r="K2535" t="s">
        <v>3443</v>
      </c>
      <c r="L2535" t="s">
        <v>3438</v>
      </c>
      <c r="M2535" t="s">
        <v>16</v>
      </c>
      <c r="N2535" t="s">
        <v>80</v>
      </c>
      <c r="AG2535">
        <v>3.3747602736598728E-2</v>
      </c>
      <c r="AH2535">
        <v>3.2534800483311123E-2</v>
      </c>
      <c r="AI2535">
        <v>3.2232957030733041E-2</v>
      </c>
      <c r="AJ2535">
        <v>2.1661912882337955E-2</v>
      </c>
      <c r="AK2535">
        <v>2.0832035128147641E-2</v>
      </c>
      <c r="AL2535">
        <v>2.1670863383256016E-2</v>
      </c>
      <c r="AM2535">
        <v>2.2419408381552632E-2</v>
      </c>
      <c r="AN2535">
        <v>2.2643869118775084E-2</v>
      </c>
      <c r="AO2535">
        <v>2.2668006562195548E-2</v>
      </c>
      <c r="AP2535">
        <v>2.1952184531063363E-2</v>
      </c>
      <c r="AQ2535">
        <v>2.1290049273945805E-2</v>
      </c>
      <c r="AR2535">
        <v>2.0741056457130903E-2</v>
      </c>
      <c r="AS2535">
        <v>2.1352253050153737E-2</v>
      </c>
      <c r="AT2535">
        <v>2.1655009433147718E-2</v>
      </c>
      <c r="AU2535">
        <v>2.1533434572550705E-2</v>
      </c>
      <c r="AV2535">
        <v>2.1393283670073909E-2</v>
      </c>
      <c r="AW2535">
        <v>2.216103193906388E-2</v>
      </c>
      <c r="AX2535">
        <v>2.1793353292420145E-2</v>
      </c>
      <c r="AY2535">
        <v>2.1923035102944279E-2</v>
      </c>
      <c r="AZ2535">
        <v>2.2094371039702135E-2</v>
      </c>
    </row>
    <row r="2536" spans="11:52" ht="14.4">
      <c r="K2536" t="s">
        <v>3444</v>
      </c>
      <c r="L2536" t="s">
        <v>3438</v>
      </c>
      <c r="M2536" t="s">
        <v>17</v>
      </c>
      <c r="N2536" t="s">
        <v>80</v>
      </c>
      <c r="AG2536">
        <v>2.652378686460281E-2</v>
      </c>
      <c r="AH2536">
        <v>2.6098383200433947E-2</v>
      </c>
      <c r="AI2536">
        <v>2.5479087376273375E-2</v>
      </c>
      <c r="AJ2536">
        <v>2.657865168931995E-2</v>
      </c>
      <c r="AK2536">
        <v>2.6227265656035417E-2</v>
      </c>
      <c r="AL2536">
        <v>2.6816355280850308E-2</v>
      </c>
      <c r="AM2536">
        <v>2.7230144934640037E-2</v>
      </c>
      <c r="AN2536">
        <v>2.6556424183237181E-2</v>
      </c>
      <c r="AO2536">
        <v>2.6531156844349386E-2</v>
      </c>
      <c r="AP2536">
        <v>2.6978562944861725E-2</v>
      </c>
      <c r="AQ2536">
        <v>2.6455146882764388E-2</v>
      </c>
      <c r="AR2536">
        <v>2.6067850926996941E-2</v>
      </c>
      <c r="AS2536">
        <v>2.5305863498959205E-2</v>
      </c>
      <c r="AT2536">
        <v>2.6359825416303589E-2</v>
      </c>
      <c r="AU2536">
        <v>2.5745933805932021E-2</v>
      </c>
      <c r="AV2536">
        <v>2.743148461229725E-2</v>
      </c>
      <c r="AW2536">
        <v>2.738435141193964E-2</v>
      </c>
      <c r="AX2536">
        <v>2.8366943279899633E-2</v>
      </c>
      <c r="AY2536">
        <v>2.8544974036720055E-2</v>
      </c>
      <c r="AZ2536">
        <v>2.8071673514875609E-2</v>
      </c>
    </row>
    <row r="2537" spans="11:52" ht="14.4">
      <c r="K2537" t="s">
        <v>3445</v>
      </c>
      <c r="L2537" t="s">
        <v>3438</v>
      </c>
      <c r="M2537" t="s">
        <v>97</v>
      </c>
      <c r="N2537" t="s">
        <v>80</v>
      </c>
      <c r="O2537" t="s">
        <v>6079</v>
      </c>
      <c r="P2537" t="s">
        <v>6079</v>
      </c>
      <c r="Q2537" t="s">
        <v>6079</v>
      </c>
      <c r="R2537" t="s">
        <v>6079</v>
      </c>
      <c r="S2537" t="s">
        <v>6079</v>
      </c>
      <c r="T2537" t="s">
        <v>6079</v>
      </c>
      <c r="AG2537">
        <v>3.8100271994288594E-2</v>
      </c>
      <c r="AH2537">
        <v>4.2164161391495557E-2</v>
      </c>
      <c r="AI2537">
        <v>3.9254820532050899E-2</v>
      </c>
      <c r="AJ2537">
        <v>3.5204189384677481E-2</v>
      </c>
      <c r="AK2537">
        <v>3.5013560995644309E-2</v>
      </c>
      <c r="AL2537">
        <v>3.5792122803869585E-2</v>
      </c>
      <c r="AM2537">
        <v>3.7153499853439353E-2</v>
      </c>
      <c r="AN2537">
        <v>3.3424128528502357E-2</v>
      </c>
      <c r="AO2537">
        <v>3.5235828646851083E-2</v>
      </c>
      <c r="AP2537">
        <v>3.7914538265028955E-2</v>
      </c>
      <c r="AQ2537">
        <v>3.7486256168918666E-2</v>
      </c>
      <c r="AR2537">
        <v>3.785223282241381E-2</v>
      </c>
      <c r="AS2537">
        <v>4.3656205023902606E-2</v>
      </c>
      <c r="AT2537">
        <v>4.7929514529142077E-2</v>
      </c>
      <c r="AU2537">
        <v>4.6391460250215497E-2</v>
      </c>
      <c r="AV2537">
        <v>4.3984666719874881E-2</v>
      </c>
      <c r="AW2537">
        <v>4.7526426159438903E-2</v>
      </c>
      <c r="AX2537">
        <v>4.5592210686492406E-2</v>
      </c>
      <c r="AY2537">
        <v>4.1940986067865463E-2</v>
      </c>
      <c r="AZ2537">
        <v>4.1363135409900609E-2</v>
      </c>
    </row>
    <row r="2538" spans="11:52" ht="14.4">
      <c r="K2538" t="s">
        <v>3446</v>
      </c>
      <c r="L2538" t="s">
        <v>3438</v>
      </c>
      <c r="M2538" t="s">
        <v>18</v>
      </c>
      <c r="N2538" t="s">
        <v>80</v>
      </c>
      <c r="AG2538">
        <v>9.6008417411568861E-2</v>
      </c>
      <c r="AH2538">
        <v>9.2168803057557286E-2</v>
      </c>
      <c r="AI2538">
        <v>9.2049831347414499E-2</v>
      </c>
      <c r="AJ2538">
        <v>7.5762086690908906E-2</v>
      </c>
      <c r="AK2538">
        <v>7.6320529178978885E-2</v>
      </c>
      <c r="AL2538">
        <v>7.6274556843591551E-2</v>
      </c>
      <c r="AM2538">
        <v>7.6322924616109677E-2</v>
      </c>
      <c r="AN2538">
        <v>7.6450053125504319E-2</v>
      </c>
      <c r="AO2538">
        <v>7.5926004733258667E-2</v>
      </c>
      <c r="AP2538">
        <v>7.4794244605002447E-2</v>
      </c>
      <c r="AQ2538">
        <v>7.394743956316277E-2</v>
      </c>
      <c r="AR2538">
        <v>7.0250433706716173E-2</v>
      </c>
      <c r="AS2538">
        <v>6.9094015598663058E-2</v>
      </c>
      <c r="AT2538">
        <v>6.6193867138237134E-2</v>
      </c>
      <c r="AU2538">
        <v>6.5342607990782411E-2</v>
      </c>
      <c r="AV2538">
        <v>6.3848001628284162E-2</v>
      </c>
      <c r="AW2538">
        <v>6.4492234374661658E-2</v>
      </c>
      <c r="AX2538">
        <v>6.3027100056989319E-2</v>
      </c>
      <c r="AY2538">
        <v>6.3407646003835388E-2</v>
      </c>
      <c r="AZ2538">
        <v>6.1992284263635913E-2</v>
      </c>
    </row>
    <row r="2539" spans="11:52" ht="14.4">
      <c r="K2539" t="s">
        <v>3447</v>
      </c>
      <c r="L2539" t="s">
        <v>3438</v>
      </c>
      <c r="M2539" t="s">
        <v>34</v>
      </c>
      <c r="N2539" t="s">
        <v>80</v>
      </c>
      <c r="AG2539">
        <v>5.6798894488403459E-2</v>
      </c>
      <c r="AH2539">
        <v>5.6315600752298592E-2</v>
      </c>
      <c r="AI2539">
        <v>5.5886895434296521E-2</v>
      </c>
      <c r="AJ2539">
        <v>5.2006693503180837E-2</v>
      </c>
      <c r="AK2539">
        <v>5.2309309699863943E-2</v>
      </c>
      <c r="AL2539">
        <v>5.298749379680507E-2</v>
      </c>
      <c r="AM2539">
        <v>5.4108786270614384E-2</v>
      </c>
      <c r="AN2539">
        <v>5.291985499408209E-2</v>
      </c>
      <c r="AO2539">
        <v>5.3043275147874283E-2</v>
      </c>
      <c r="AP2539">
        <v>5.1507519620371006E-2</v>
      </c>
      <c r="AQ2539">
        <v>5.1816123788688925E-2</v>
      </c>
      <c r="AR2539">
        <v>4.9710786645396535E-2</v>
      </c>
      <c r="AS2539">
        <v>4.9220588340022048E-2</v>
      </c>
      <c r="AT2539">
        <v>4.9930790447949694E-2</v>
      </c>
      <c r="AU2539">
        <v>4.9422207681305813E-2</v>
      </c>
      <c r="AV2539">
        <v>4.9528920427358882E-2</v>
      </c>
      <c r="AW2539">
        <v>4.9814023467827435E-2</v>
      </c>
      <c r="AX2539">
        <v>4.9776223214110633E-2</v>
      </c>
      <c r="AY2539">
        <v>4.9992658484557355E-2</v>
      </c>
      <c r="AZ2539">
        <v>4.9040218114209611E-2</v>
      </c>
    </row>
    <row r="2540" spans="11:52" ht="14.4">
      <c r="K2540" t="s">
        <v>3448</v>
      </c>
      <c r="L2540" t="s">
        <v>3438</v>
      </c>
      <c r="M2540" t="s">
        <v>19</v>
      </c>
      <c r="N2540" t="s">
        <v>80</v>
      </c>
      <c r="AG2540">
        <v>4.3919045357078232E-2</v>
      </c>
      <c r="AH2540">
        <v>4.4789422509315106E-2</v>
      </c>
      <c r="AI2540">
        <v>4.726867109393517E-2</v>
      </c>
      <c r="AJ2540">
        <v>4.7327279955844903E-2</v>
      </c>
      <c r="AK2540">
        <v>4.537608383711058E-2</v>
      </c>
      <c r="AL2540">
        <v>4.5790976284589398E-2</v>
      </c>
      <c r="AM2540">
        <v>4.5725942070935624E-2</v>
      </c>
      <c r="AN2540">
        <v>4.6953175763657456E-2</v>
      </c>
      <c r="AO2540">
        <v>4.8811254267316091E-2</v>
      </c>
      <c r="AP2540">
        <v>4.6885738169722219E-2</v>
      </c>
      <c r="AQ2540">
        <v>5.2665619321009757E-2</v>
      </c>
      <c r="AR2540">
        <v>5.2084549810421835E-2</v>
      </c>
      <c r="AS2540">
        <v>5.1432252797162584E-2</v>
      </c>
      <c r="AT2540">
        <v>5.2116890049732599E-2</v>
      </c>
      <c r="AU2540">
        <v>5.1539100293280717E-2</v>
      </c>
      <c r="AV2540">
        <v>5.239689878383047E-2</v>
      </c>
      <c r="AW2540">
        <v>5.2169854950554609E-2</v>
      </c>
      <c r="AX2540">
        <v>5.1328618782723483E-2</v>
      </c>
      <c r="AY2540">
        <v>5.1217505368531278E-2</v>
      </c>
      <c r="AZ2540">
        <v>4.8640604095055939E-2</v>
      </c>
    </row>
    <row r="2541" spans="11:52" ht="14.4">
      <c r="K2541" t="s">
        <v>3449</v>
      </c>
      <c r="L2541" t="s">
        <v>3438</v>
      </c>
      <c r="M2541" t="s">
        <v>20</v>
      </c>
      <c r="N2541" t="s">
        <v>80</v>
      </c>
      <c r="AG2541">
        <v>4.2841763761276283E-2</v>
      </c>
      <c r="AH2541">
        <v>4.3487001574502297E-2</v>
      </c>
      <c r="AI2541">
        <v>4.3579278311937128E-2</v>
      </c>
      <c r="AJ2541">
        <v>4.2897426702115313E-2</v>
      </c>
      <c r="AK2541">
        <v>4.2778905881302662E-2</v>
      </c>
      <c r="AL2541">
        <v>4.4470818268981784E-2</v>
      </c>
      <c r="AM2541">
        <v>4.7355587688783861E-2</v>
      </c>
      <c r="AN2541">
        <v>4.6396658529558911E-2</v>
      </c>
      <c r="AO2541">
        <v>4.7142350714157399E-2</v>
      </c>
      <c r="AP2541">
        <v>4.6472517035923817E-2</v>
      </c>
      <c r="AQ2541">
        <v>4.8138290305868831E-2</v>
      </c>
      <c r="AR2541">
        <v>4.6101980998236515E-2</v>
      </c>
      <c r="AS2541">
        <v>4.4719556815312186E-2</v>
      </c>
      <c r="AT2541">
        <v>4.6035515607565414E-2</v>
      </c>
      <c r="AU2541">
        <v>4.5267626529883073E-2</v>
      </c>
      <c r="AV2541">
        <v>4.5860536133232085E-2</v>
      </c>
      <c r="AW2541">
        <v>4.5640791261365651E-2</v>
      </c>
      <c r="AX2541">
        <v>4.5778273797477315E-2</v>
      </c>
      <c r="AY2541">
        <v>4.5712199933724579E-2</v>
      </c>
      <c r="AZ2541">
        <v>4.5120749116807288E-2</v>
      </c>
    </row>
    <row r="2542" spans="11:52" ht="14.4">
      <c r="K2542" t="s">
        <v>3450</v>
      </c>
      <c r="L2542" t="s">
        <v>3438</v>
      </c>
      <c r="M2542" t="s">
        <v>21</v>
      </c>
      <c r="N2542" t="s">
        <v>80</v>
      </c>
      <c r="AG2542">
        <v>4.1187893983109514E-2</v>
      </c>
      <c r="AH2542">
        <v>4.1456703964991251E-2</v>
      </c>
      <c r="AI2542">
        <v>4.0756930697574273E-2</v>
      </c>
      <c r="AJ2542">
        <v>4.1496665950816483E-2</v>
      </c>
      <c r="AK2542">
        <v>4.1482090282275487E-2</v>
      </c>
      <c r="AL2542">
        <v>4.3684844472662014E-2</v>
      </c>
      <c r="AM2542">
        <v>4.5446951855205482E-2</v>
      </c>
      <c r="AN2542">
        <v>4.5692375260006829E-2</v>
      </c>
    </row>
    <row r="2543" spans="11:52" ht="14.4">
      <c r="K2543" t="s">
        <v>3451</v>
      </c>
      <c r="L2543" t="s">
        <v>3438</v>
      </c>
      <c r="M2543" t="s">
        <v>22</v>
      </c>
      <c r="N2543" t="s">
        <v>80</v>
      </c>
      <c r="AG2543">
        <v>0.10124428653705436</v>
      </c>
      <c r="AH2543">
        <v>9.9342550177173278E-2</v>
      </c>
      <c r="AI2543">
        <v>0.10065354978624542</v>
      </c>
      <c r="AJ2543">
        <v>9.6848414755328391E-2</v>
      </c>
      <c r="AK2543">
        <v>9.1502857856637476E-2</v>
      </c>
      <c r="AL2543">
        <v>8.7478917446409149E-2</v>
      </c>
      <c r="AM2543">
        <v>8.385384471572313E-2</v>
      </c>
      <c r="AN2543">
        <v>7.9877596578464785E-2</v>
      </c>
      <c r="AO2543">
        <v>7.7388778568744557E-2</v>
      </c>
      <c r="AP2543">
        <v>7.0762109052452546E-2</v>
      </c>
      <c r="AQ2543">
        <v>6.7838767277375936E-2</v>
      </c>
      <c r="AR2543">
        <v>5.5978019507995448E-2</v>
      </c>
      <c r="AS2543">
        <v>5.3831702866020847E-2</v>
      </c>
      <c r="AT2543">
        <v>4.8683334005737634E-2</v>
      </c>
      <c r="AU2543">
        <v>4.6883508972873113E-2</v>
      </c>
      <c r="AV2543">
        <v>4.662567484681357E-2</v>
      </c>
      <c r="AW2543">
        <v>4.6632806486025177E-2</v>
      </c>
      <c r="AX2543">
        <v>4.7123905954452677E-2</v>
      </c>
      <c r="AY2543">
        <v>4.6553400704444241E-2</v>
      </c>
      <c r="AZ2543">
        <v>4.2883214042791835E-2</v>
      </c>
    </row>
    <row r="2544" spans="11:52" ht="14.4">
      <c r="K2544" t="s">
        <v>3452</v>
      </c>
      <c r="L2544" t="s">
        <v>3438</v>
      </c>
      <c r="M2544" t="s">
        <v>90</v>
      </c>
      <c r="N2544" t="s">
        <v>80</v>
      </c>
      <c r="AG2544">
        <v>6.6409498947313864E-2</v>
      </c>
      <c r="AH2544">
        <v>6.6406709306030348E-2</v>
      </c>
      <c r="AI2544">
        <v>6.7920477152475789E-2</v>
      </c>
      <c r="AJ2544">
        <v>6.1459585062099552E-2</v>
      </c>
      <c r="AK2544">
        <v>6.1879724525378814E-2</v>
      </c>
      <c r="AL2544">
        <v>6.2044588639061149E-2</v>
      </c>
      <c r="AM2544">
        <v>6.6356020493745546E-2</v>
      </c>
      <c r="AN2544">
        <v>8.4639204713095981E-2</v>
      </c>
      <c r="AO2544">
        <v>9.1538259237108427E-2</v>
      </c>
      <c r="AP2544">
        <v>7.3106919785931271E-2</v>
      </c>
      <c r="AQ2544">
        <v>7.4704090029825324E-2</v>
      </c>
      <c r="AR2544">
        <v>7.1717900673193363E-2</v>
      </c>
      <c r="AS2544">
        <v>6.3639855270096163E-2</v>
      </c>
      <c r="AT2544">
        <v>8.0265661601777075E-2</v>
      </c>
      <c r="AU2544">
        <v>6.1021401099941613E-2</v>
      </c>
      <c r="AV2544">
        <v>6.0296061643996077E-2</v>
      </c>
      <c r="AW2544">
        <v>7.557239160435486E-2</v>
      </c>
      <c r="AX2544">
        <v>5.9332931744342218E-2</v>
      </c>
      <c r="AY2544">
        <v>6.3229839626409087E-2</v>
      </c>
      <c r="AZ2544">
        <v>6.635707712045176E-2</v>
      </c>
    </row>
    <row r="2545" spans="11:52" ht="14.4">
      <c r="K2545" t="s">
        <v>3453</v>
      </c>
      <c r="L2545" t="s">
        <v>3438</v>
      </c>
      <c r="M2545" t="s">
        <v>23</v>
      </c>
      <c r="N2545" t="s">
        <v>80</v>
      </c>
      <c r="AG2545">
        <v>5.4281602578232675E-2</v>
      </c>
      <c r="AH2545">
        <v>5.3115004190564127E-2</v>
      </c>
      <c r="AI2545">
        <v>5.7221156163903671E-2</v>
      </c>
      <c r="AJ2545">
        <v>5.5309056456391496E-2</v>
      </c>
      <c r="AK2545">
        <v>5.296992760720564E-2</v>
      </c>
      <c r="AL2545">
        <v>5.3144391664998104E-2</v>
      </c>
      <c r="AM2545">
        <v>5.6158526940429603E-2</v>
      </c>
      <c r="AN2545">
        <v>5.7178923144529291E-2</v>
      </c>
      <c r="AO2545">
        <v>6.6332148850813344E-2</v>
      </c>
      <c r="AP2545">
        <v>6.7229693468853144E-2</v>
      </c>
      <c r="AQ2545">
        <v>6.8872607242942793E-2</v>
      </c>
      <c r="AR2545">
        <v>6.5035900261303098E-2</v>
      </c>
      <c r="AS2545">
        <v>6.7256878697428218E-2</v>
      </c>
      <c r="AT2545">
        <v>6.6143945774410837E-2</v>
      </c>
      <c r="AU2545">
        <v>6.5746549732631859E-2</v>
      </c>
      <c r="AV2545">
        <v>6.5615204537242164E-2</v>
      </c>
      <c r="AW2545">
        <v>7.2204199057329138E-2</v>
      </c>
      <c r="AX2545">
        <v>7.2671154971241561E-2</v>
      </c>
      <c r="AY2545">
        <v>7.2381011101145212E-2</v>
      </c>
      <c r="AZ2545">
        <v>7.1196650053890004E-2</v>
      </c>
    </row>
    <row r="2546" spans="11:52" ht="14.4">
      <c r="K2546" t="s">
        <v>3454</v>
      </c>
      <c r="L2546" t="s">
        <v>3438</v>
      </c>
      <c r="M2546" t="s">
        <v>24</v>
      </c>
      <c r="N2546" t="s">
        <v>80</v>
      </c>
      <c r="AG2546">
        <v>2.4131901319683052E-2</v>
      </c>
      <c r="AH2546">
        <v>2.4531615157634745E-2</v>
      </c>
      <c r="AI2546">
        <v>2.3486860319483369E-2</v>
      </c>
      <c r="AJ2546">
        <v>2.318687776013088E-2</v>
      </c>
      <c r="AK2546">
        <v>2.4857717700425785E-2</v>
      </c>
      <c r="AL2546">
        <v>2.467261655618562E-2</v>
      </c>
      <c r="AM2546">
        <v>2.5621387577944823E-2</v>
      </c>
      <c r="AN2546">
        <v>2.4537776934448089E-2</v>
      </c>
      <c r="AO2546">
        <v>2.5681692688917707E-2</v>
      </c>
      <c r="AP2546">
        <v>2.5358213571564179E-2</v>
      </c>
      <c r="AQ2546">
        <v>2.7193990033896207E-2</v>
      </c>
      <c r="AR2546">
        <v>3.0119362570178585E-2</v>
      </c>
      <c r="AS2546">
        <v>3.2968065532604181E-2</v>
      </c>
      <c r="AT2546">
        <v>3.2422240049969089E-2</v>
      </c>
      <c r="AU2546">
        <v>3.0307270867312667E-2</v>
      </c>
      <c r="AV2546">
        <v>2.3512101179280764E-2</v>
      </c>
      <c r="AW2546">
        <v>2.3804418879961167E-2</v>
      </c>
      <c r="AX2546">
        <v>2.3290205544543217E-2</v>
      </c>
      <c r="AY2546">
        <v>2.4476704461316338E-2</v>
      </c>
      <c r="AZ2546">
        <v>2.1985587492039094E-2</v>
      </c>
    </row>
    <row r="2547" spans="11:52" ht="14.4">
      <c r="K2547" t="s">
        <v>3455</v>
      </c>
      <c r="L2547" t="s">
        <v>3438</v>
      </c>
      <c r="M2547" t="s">
        <v>1386</v>
      </c>
      <c r="N2547" t="s">
        <v>80</v>
      </c>
      <c r="O2547" t="s">
        <v>6079</v>
      </c>
      <c r="P2547" t="s">
        <v>6079</v>
      </c>
      <c r="Q2547" t="s">
        <v>6079</v>
      </c>
      <c r="R2547" t="s">
        <v>6079</v>
      </c>
      <c r="S2547" t="s">
        <v>6079</v>
      </c>
      <c r="T2547" t="s">
        <v>6079</v>
      </c>
      <c r="U2547" t="s">
        <v>6079</v>
      </c>
      <c r="V2547" t="s">
        <v>6079</v>
      </c>
      <c r="W2547" t="s">
        <v>6079</v>
      </c>
      <c r="X2547" t="s">
        <v>6079</v>
      </c>
      <c r="Y2547" t="s">
        <v>6079</v>
      </c>
      <c r="Z2547" t="s">
        <v>6079</v>
      </c>
      <c r="AA2547" t="s">
        <v>6079</v>
      </c>
      <c r="AG2547">
        <v>0.10592445517069088</v>
      </c>
      <c r="AH2547">
        <v>8.7945108951954842E-2</v>
      </c>
      <c r="AI2547">
        <v>0.11370262325612054</v>
      </c>
      <c r="AJ2547">
        <v>0.12319487903663906</v>
      </c>
      <c r="AK2547">
        <v>0.1196633952560428</v>
      </c>
      <c r="AL2547">
        <v>0.11989245614091562</v>
      </c>
      <c r="AM2547">
        <v>0.1171081840209192</v>
      </c>
      <c r="AN2547">
        <v>0.11036877861171102</v>
      </c>
      <c r="AO2547">
        <v>0.10830212182779482</v>
      </c>
      <c r="AP2547">
        <v>0.10464987891436996</v>
      </c>
      <c r="AQ2547">
        <v>0.10180585725328592</v>
      </c>
      <c r="AR2547">
        <v>0.10508571593568762</v>
      </c>
      <c r="AS2547">
        <v>0.10824430822792087</v>
      </c>
      <c r="AT2547">
        <v>0.10609004988553668</v>
      </c>
      <c r="AU2547">
        <v>0.11190735402464112</v>
      </c>
      <c r="AV2547">
        <v>0.12272042322573123</v>
      </c>
      <c r="AW2547">
        <v>0.13125122999028599</v>
      </c>
      <c r="AX2547">
        <v>0.14029145475633917</v>
      </c>
      <c r="AY2547">
        <v>0.15418575051781933</v>
      </c>
      <c r="AZ2547">
        <v>0.15445106995259608</v>
      </c>
    </row>
    <row r="2548" spans="11:52" ht="14.4">
      <c r="K2548" t="s">
        <v>3456</v>
      </c>
      <c r="L2548" t="s">
        <v>3438</v>
      </c>
      <c r="M2548" t="s">
        <v>25</v>
      </c>
      <c r="N2548" t="s">
        <v>80</v>
      </c>
      <c r="AG2548">
        <v>0.10190702429726588</v>
      </c>
      <c r="AH2548">
        <v>0.10055844933266908</v>
      </c>
      <c r="AI2548">
        <v>0.10031793279384048</v>
      </c>
      <c r="AJ2548">
        <v>9.4783199421164338E-2</v>
      </c>
      <c r="AK2548">
        <v>9.2402719919901066E-2</v>
      </c>
      <c r="AL2548">
        <v>9.1424335982332516E-2</v>
      </c>
      <c r="AM2548">
        <v>8.8730931720919587E-2</v>
      </c>
      <c r="AN2548">
        <v>8.292823143295773E-2</v>
      </c>
      <c r="AO2548">
        <v>8.2769206123269698E-2</v>
      </c>
      <c r="AP2548">
        <v>8.1312560327643529E-2</v>
      </c>
      <c r="AQ2548">
        <v>8.1436103644726837E-2</v>
      </c>
      <c r="AR2548">
        <v>7.7453814093924198E-2</v>
      </c>
      <c r="AS2548">
        <v>7.8238297875811963E-2</v>
      </c>
      <c r="AT2548">
        <v>7.5762988764690176E-2</v>
      </c>
      <c r="AU2548">
        <v>7.5344398840796495E-2</v>
      </c>
      <c r="AV2548">
        <v>7.4908416388835539E-2</v>
      </c>
      <c r="AW2548">
        <v>7.617907873129115E-2</v>
      </c>
      <c r="AX2548">
        <v>7.5970602337311122E-2</v>
      </c>
      <c r="AY2548">
        <v>7.7188779656477621E-2</v>
      </c>
      <c r="AZ2548">
        <v>7.5256928435302614E-2</v>
      </c>
    </row>
    <row r="2549" spans="11:52" ht="14.4">
      <c r="K2549" t="s">
        <v>5705</v>
      </c>
      <c r="L2549" t="s">
        <v>3438</v>
      </c>
      <c r="M2549" t="s">
        <v>5610</v>
      </c>
      <c r="N2549" t="s">
        <v>80</v>
      </c>
      <c r="AO2549">
        <v>6.8972946778460303E-2</v>
      </c>
      <c r="AP2549" t="s">
        <v>6079</v>
      </c>
      <c r="AQ2549" t="s">
        <v>6079</v>
      </c>
      <c r="AR2549" t="s">
        <v>6079</v>
      </c>
      <c r="AS2549" t="s">
        <v>6079</v>
      </c>
      <c r="AT2549">
        <v>7.0814833244674247E-2</v>
      </c>
      <c r="AU2549">
        <v>6.983784236904983E-2</v>
      </c>
      <c r="AV2549">
        <v>6.8108602952159189E-2</v>
      </c>
      <c r="AW2549">
        <v>6.8140843491968861E-2</v>
      </c>
      <c r="AX2549">
        <v>6.8338742522128279E-2</v>
      </c>
      <c r="AY2549">
        <v>6.478834282255487E-2</v>
      </c>
      <c r="AZ2549">
        <v>6.1310796137632809E-2</v>
      </c>
    </row>
    <row r="2550" spans="11:52" ht="14.4">
      <c r="K2550" t="s">
        <v>3457</v>
      </c>
      <c r="L2550" t="s">
        <v>3438</v>
      </c>
      <c r="M2550" t="s">
        <v>98</v>
      </c>
      <c r="N2550" t="s">
        <v>80</v>
      </c>
      <c r="AG2550">
        <v>3.4046599019546937E-2</v>
      </c>
      <c r="AH2550">
        <v>3.4279376529204153E-2</v>
      </c>
      <c r="AI2550">
        <v>3.2266593611505294E-2</v>
      </c>
      <c r="AJ2550">
        <v>3.1071840517779555E-2</v>
      </c>
      <c r="AK2550">
        <v>3.2754761805781414E-2</v>
      </c>
      <c r="AL2550">
        <v>3.4185627170036967E-2</v>
      </c>
      <c r="AM2550">
        <v>3.4960142419480617E-2</v>
      </c>
      <c r="AN2550">
        <v>3.0152000508598627E-2</v>
      </c>
      <c r="AO2550">
        <v>2.982688514566708E-2</v>
      </c>
      <c r="AP2550">
        <v>2.7235602596051151E-2</v>
      </c>
      <c r="AQ2550">
        <v>2.8848085304738751E-2</v>
      </c>
      <c r="AR2550">
        <v>2.6586823202545264E-2</v>
      </c>
      <c r="AS2550">
        <v>4.3090224903973816E-2</v>
      </c>
      <c r="AT2550">
        <v>5.1705197584455506E-2</v>
      </c>
      <c r="AU2550">
        <v>5.244970794740908E-2</v>
      </c>
      <c r="AV2550">
        <v>4.5316182623582613E-2</v>
      </c>
      <c r="AW2550">
        <v>4.7504566208410134E-2</v>
      </c>
      <c r="AX2550">
        <v>5.1261818107978821E-2</v>
      </c>
      <c r="AY2550">
        <v>4.9368202686496311E-2</v>
      </c>
      <c r="AZ2550">
        <v>4.8544836275220882E-2</v>
      </c>
    </row>
    <row r="2551" spans="11:52" ht="14.4">
      <c r="K2551" t="s">
        <v>3458</v>
      </c>
      <c r="L2551" t="s">
        <v>3438</v>
      </c>
      <c r="M2551" t="s">
        <v>94</v>
      </c>
      <c r="N2551" t="s">
        <v>80</v>
      </c>
      <c r="AG2551">
        <v>5.8302099928994246E-2</v>
      </c>
      <c r="AH2551">
        <v>5.9920222126780741E-2</v>
      </c>
      <c r="AI2551">
        <v>6.0103922101951909E-2</v>
      </c>
      <c r="AJ2551">
        <v>6.1047762479432943E-2</v>
      </c>
      <c r="AK2551">
        <v>6.2916286197985699E-2</v>
      </c>
      <c r="AL2551">
        <v>6.1748170113951117E-2</v>
      </c>
      <c r="AM2551">
        <v>6.5757061293801489E-2</v>
      </c>
      <c r="AN2551">
        <v>6.984722270766669E-2</v>
      </c>
      <c r="AO2551">
        <v>8.8008711781509305E-2</v>
      </c>
      <c r="AP2551">
        <v>8.9258519224260285E-2</v>
      </c>
      <c r="AQ2551">
        <v>9.4273739571943044E-2</v>
      </c>
      <c r="AR2551">
        <v>9.8978489324218571E-2</v>
      </c>
      <c r="AS2551">
        <v>0.10235837657534703</v>
      </c>
      <c r="AT2551">
        <v>0.10780122620494416</v>
      </c>
      <c r="AU2551">
        <v>0.1090516179341904</v>
      </c>
      <c r="AV2551">
        <v>0.11309642122959836</v>
      </c>
      <c r="AW2551">
        <v>0.11720714208093708</v>
      </c>
      <c r="AX2551">
        <v>0.12304085622307021</v>
      </c>
      <c r="AY2551">
        <v>0.12753855638216555</v>
      </c>
      <c r="AZ2551">
        <v>0.13632409517668567</v>
      </c>
    </row>
    <row r="2552" spans="11:52" ht="14.4">
      <c r="K2552" t="s">
        <v>3459</v>
      </c>
      <c r="L2552" t="s">
        <v>3438</v>
      </c>
      <c r="M2552" t="s">
        <v>99</v>
      </c>
      <c r="N2552" t="s">
        <v>80</v>
      </c>
      <c r="AG2552">
        <v>2.080018679220887E-2</v>
      </c>
      <c r="AH2552">
        <v>2.1249867785867911E-2</v>
      </c>
      <c r="AI2552">
        <v>2.1132502517794111E-2</v>
      </c>
      <c r="AJ2552">
        <v>1.9708729901533127E-2</v>
      </c>
      <c r="AK2552">
        <v>2.2264231841292257E-2</v>
      </c>
      <c r="AL2552">
        <v>2.1366036990890513E-2</v>
      </c>
      <c r="AM2552">
        <v>2.044815618203381E-2</v>
      </c>
      <c r="AN2552">
        <v>1.8408888949134679E-2</v>
      </c>
      <c r="AO2552">
        <v>3.0617016992828809E-2</v>
      </c>
      <c r="AP2552">
        <v>3.3060366970609975E-2</v>
      </c>
      <c r="AQ2552">
        <v>3.3371228096112093E-2</v>
      </c>
      <c r="AR2552">
        <v>3.1846603433661629E-2</v>
      </c>
      <c r="AS2552">
        <v>3.4439893259406731E-2</v>
      </c>
      <c r="AT2552">
        <v>3.8117182737881429E-2</v>
      </c>
      <c r="AU2552">
        <v>3.6809371106235597E-2</v>
      </c>
      <c r="AV2552">
        <v>3.2928609230794978E-2</v>
      </c>
      <c r="AW2552">
        <v>3.4034789192277724E-2</v>
      </c>
      <c r="AX2552">
        <v>3.277460213466768E-2</v>
      </c>
      <c r="AY2552">
        <v>3.1974405368131474E-2</v>
      </c>
      <c r="AZ2552">
        <v>3.0974286644738998E-2</v>
      </c>
    </row>
    <row r="2553" spans="11:52" ht="14.4">
      <c r="K2553" t="s">
        <v>3460</v>
      </c>
      <c r="L2553" t="s">
        <v>3438</v>
      </c>
      <c r="M2553" t="s">
        <v>26</v>
      </c>
      <c r="N2553" t="s">
        <v>80</v>
      </c>
      <c r="O2553" t="s">
        <v>6079</v>
      </c>
      <c r="P2553" t="s">
        <v>6079</v>
      </c>
      <c r="Q2553" t="s">
        <v>6079</v>
      </c>
      <c r="R2553" t="s">
        <v>6079</v>
      </c>
      <c r="S2553" t="s">
        <v>6079</v>
      </c>
      <c r="AG2553">
        <v>8.3475556707853671E-2</v>
      </c>
      <c r="AH2553">
        <v>7.6357287402888108E-2</v>
      </c>
      <c r="AI2553">
        <v>7.1652051973888325E-2</v>
      </c>
      <c r="AJ2553">
        <v>6.5147618213310013E-2</v>
      </c>
      <c r="AK2553">
        <v>7.0701845138710917E-2</v>
      </c>
      <c r="AL2553">
        <v>7.0515954357190352E-2</v>
      </c>
      <c r="AM2553">
        <v>6.5445901886560381E-2</v>
      </c>
      <c r="AN2553">
        <v>5.54344726840982E-2</v>
      </c>
      <c r="AO2553">
        <v>6.6516795747866772E-2</v>
      </c>
      <c r="AP2553">
        <v>7.0345489189330118E-2</v>
      </c>
      <c r="AQ2553">
        <v>7.453990269307452E-2</v>
      </c>
      <c r="AR2553">
        <v>6.7366339436756351E-2</v>
      </c>
      <c r="AS2553">
        <v>6.8731316798838121E-2</v>
      </c>
      <c r="AT2553">
        <v>6.629807154741553E-2</v>
      </c>
      <c r="AU2553">
        <v>7.0355708078667464E-2</v>
      </c>
      <c r="AV2553">
        <v>7.246247620041367E-2</v>
      </c>
      <c r="AW2553">
        <v>7.5795428162259995E-2</v>
      </c>
      <c r="AX2553">
        <v>8.0360911093948773E-2</v>
      </c>
      <c r="AY2553">
        <v>8.8057008450028049E-2</v>
      </c>
      <c r="AZ2553">
        <v>7.5530059182070702E-2</v>
      </c>
    </row>
    <row r="2554" spans="11:52" ht="14.4">
      <c r="K2554" t="s">
        <v>3461</v>
      </c>
      <c r="L2554" t="s">
        <v>3438</v>
      </c>
      <c r="M2554" t="s">
        <v>27</v>
      </c>
      <c r="N2554" t="s">
        <v>80</v>
      </c>
      <c r="AG2554">
        <v>3.3542941556031006E-2</v>
      </c>
      <c r="AH2554">
        <v>3.419528018952403E-2</v>
      </c>
      <c r="AI2554">
        <v>3.2170225663461761E-2</v>
      </c>
      <c r="AJ2554">
        <v>3.3095385550477599E-2</v>
      </c>
      <c r="AK2554">
        <v>3.2366072253115975E-2</v>
      </c>
      <c r="AL2554">
        <v>3.2372288371605065E-2</v>
      </c>
      <c r="AM2554">
        <v>3.5360252407341482E-2</v>
      </c>
      <c r="AN2554">
        <v>3.6667503362617065E-2</v>
      </c>
      <c r="AO2554">
        <v>3.5335377252843636E-2</v>
      </c>
      <c r="AP2554">
        <v>3.5955971272402867E-2</v>
      </c>
      <c r="AQ2554">
        <v>3.5466315397579502E-2</v>
      </c>
      <c r="AR2554">
        <v>3.4860220237749456E-2</v>
      </c>
      <c r="AS2554">
        <v>3.4440469539028677E-2</v>
      </c>
      <c r="AT2554">
        <v>3.4026793234564166E-2</v>
      </c>
      <c r="AU2554">
        <v>3.3654484255615402E-2</v>
      </c>
      <c r="AV2554">
        <v>3.6721120892391143E-2</v>
      </c>
      <c r="AW2554">
        <v>3.6550132823942483E-2</v>
      </c>
      <c r="AX2554">
        <v>3.7089825674044306E-2</v>
      </c>
      <c r="AY2554">
        <v>3.7116056317909145E-2</v>
      </c>
      <c r="AZ2554">
        <v>3.6504301100934125E-2</v>
      </c>
    </row>
    <row r="2555" spans="11:52" ht="14.4">
      <c r="K2555" t="s">
        <v>3462</v>
      </c>
      <c r="L2555" t="s">
        <v>3438</v>
      </c>
      <c r="M2555" t="s">
        <v>28</v>
      </c>
      <c r="N2555" t="s">
        <v>80</v>
      </c>
      <c r="AG2555">
        <v>9.7663248127641669E-2</v>
      </c>
      <c r="AH2555">
        <v>9.8910213473720199E-2</v>
      </c>
      <c r="AI2555">
        <v>9.7901156230497749E-2</v>
      </c>
      <c r="AJ2555">
        <v>9.4931063766987747E-2</v>
      </c>
      <c r="AK2555">
        <v>8.8468729079096017E-2</v>
      </c>
      <c r="AL2555">
        <v>9.4342010192777839E-2</v>
      </c>
      <c r="AM2555">
        <v>0.10015314646894112</v>
      </c>
      <c r="AN2555">
        <v>0.10264476573448038</v>
      </c>
      <c r="AO2555">
        <v>0.10496681565541086</v>
      </c>
      <c r="AP2555" t="s">
        <v>6079</v>
      </c>
      <c r="AQ2555" t="s">
        <v>6079</v>
      </c>
      <c r="AR2555" t="s">
        <v>6079</v>
      </c>
      <c r="AS2555" t="s">
        <v>6079</v>
      </c>
      <c r="AT2555">
        <v>0.10799641978436215</v>
      </c>
      <c r="AU2555">
        <v>0.10728755783901336</v>
      </c>
      <c r="AV2555">
        <v>0.1086471219776162</v>
      </c>
      <c r="AW2555">
        <v>0.10687994649872933</v>
      </c>
      <c r="AX2555">
        <v>0.11168508997000332</v>
      </c>
      <c r="AY2555">
        <v>0.11214190513693913</v>
      </c>
      <c r="AZ2555">
        <v>0.11051296902154135</v>
      </c>
    </row>
    <row r="2556" spans="11:52" ht="14.4">
      <c r="K2556" t="s">
        <v>3463</v>
      </c>
      <c r="L2556" t="s">
        <v>3438</v>
      </c>
      <c r="M2556" t="s">
        <v>29</v>
      </c>
      <c r="N2556" t="s">
        <v>80</v>
      </c>
      <c r="AG2556">
        <v>5.6753865082216394E-2</v>
      </c>
      <c r="AH2556">
        <v>5.7814749539474006E-2</v>
      </c>
      <c r="AI2556">
        <v>5.7187466760843533E-2</v>
      </c>
      <c r="AJ2556">
        <v>5.3736521322592511E-2</v>
      </c>
      <c r="AK2556">
        <v>5.0019624845665994E-2</v>
      </c>
      <c r="AL2556">
        <v>5.3467570476739605E-2</v>
      </c>
      <c r="AM2556">
        <v>5.4846502909368273E-2</v>
      </c>
      <c r="AN2556">
        <v>5.2980134258913784E-2</v>
      </c>
      <c r="AO2556">
        <v>5.2495608152295731E-2</v>
      </c>
      <c r="AP2556">
        <v>5.7316788949876192E-2</v>
      </c>
      <c r="AQ2556">
        <v>5.6629635115553106E-2</v>
      </c>
      <c r="AR2556">
        <v>5.4087873284916967E-2</v>
      </c>
      <c r="AS2556">
        <v>5.5256470556188285E-2</v>
      </c>
      <c r="AT2556">
        <v>5.7183388507232077E-2</v>
      </c>
      <c r="AU2556">
        <v>5.5555734813738593E-2</v>
      </c>
      <c r="AV2556">
        <v>5.2692649284373477E-2</v>
      </c>
      <c r="AW2556">
        <v>5.2621035953021922E-2</v>
      </c>
      <c r="AX2556">
        <v>4.6934500826141978E-2</v>
      </c>
      <c r="AY2556">
        <v>4.5577861916476461E-2</v>
      </c>
      <c r="AZ2556">
        <v>4.2593282898385425E-2</v>
      </c>
    </row>
    <row r="2557" spans="11:52" ht="14.4">
      <c r="K2557" t="s">
        <v>3464</v>
      </c>
      <c r="L2557" t="s">
        <v>3438</v>
      </c>
      <c r="M2557" t="s">
        <v>30</v>
      </c>
      <c r="N2557" t="s">
        <v>80</v>
      </c>
      <c r="AG2557">
        <v>0.12160851385624068</v>
      </c>
      <c r="AH2557">
        <v>0.11951443220227452</v>
      </c>
      <c r="AI2557">
        <v>0.11708553335725425</v>
      </c>
      <c r="AJ2557">
        <v>0.10996133413042096</v>
      </c>
      <c r="AK2557">
        <v>0.1071362664526738</v>
      </c>
      <c r="AL2557">
        <v>0.10647826008842594</v>
      </c>
      <c r="AM2557">
        <v>0.10621338955646092</v>
      </c>
      <c r="AN2557">
        <v>0.10339251596749505</v>
      </c>
      <c r="AO2557">
        <v>0.10122463891301176</v>
      </c>
      <c r="AP2557">
        <v>9.8306440609582907E-2</v>
      </c>
      <c r="AQ2557">
        <v>9.3402315322898374E-2</v>
      </c>
      <c r="AR2557">
        <v>9.7472403157081222E-2</v>
      </c>
      <c r="AS2557">
        <v>9.6269951445512758E-2</v>
      </c>
      <c r="AT2557">
        <v>9.8487208139836357E-2</v>
      </c>
      <c r="AU2557">
        <v>9.7719844887857316E-2</v>
      </c>
      <c r="AV2557">
        <v>9.6205549074877675E-2</v>
      </c>
      <c r="AW2557">
        <v>9.7181810942676847E-2</v>
      </c>
      <c r="AX2557">
        <v>9.7633679160145356E-2</v>
      </c>
      <c r="AY2557">
        <v>0.10029296045142121</v>
      </c>
      <c r="AZ2557">
        <v>9.7540503851023988E-2</v>
      </c>
    </row>
    <row r="2558" spans="11:52" ht="14.4">
      <c r="K2558" t="s">
        <v>3465</v>
      </c>
      <c r="L2558" t="s">
        <v>3438</v>
      </c>
      <c r="M2558" t="s">
        <v>100</v>
      </c>
      <c r="N2558" t="s">
        <v>80</v>
      </c>
      <c r="AG2558">
        <v>0.10695344400125212</v>
      </c>
      <c r="AH2558">
        <v>0.10756277225682588</v>
      </c>
      <c r="AI2558">
        <v>0.10395012168680298</v>
      </c>
      <c r="AJ2558">
        <v>9.970873357570538E-2</v>
      </c>
      <c r="AK2558">
        <v>0.10671891429330239</v>
      </c>
      <c r="AL2558">
        <v>0.1054665418686548</v>
      </c>
      <c r="AM2558">
        <v>0.10192393388454088</v>
      </c>
      <c r="AN2558">
        <v>9.6358900322980681E-2</v>
      </c>
      <c r="AO2558">
        <v>9.1318120971287053E-2</v>
      </c>
      <c r="AP2558">
        <v>8.6925770882467404E-2</v>
      </c>
      <c r="AQ2558">
        <v>8.5937237284890375E-2</v>
      </c>
      <c r="AR2558">
        <v>8.1387737549975178E-2</v>
      </c>
      <c r="AS2558">
        <v>7.6380550488928986E-2</v>
      </c>
      <c r="AT2558">
        <v>7.3506558589187462E-2</v>
      </c>
      <c r="AU2558">
        <v>7.4336027183695239E-2</v>
      </c>
      <c r="AV2558">
        <v>7.63409038832146E-2</v>
      </c>
      <c r="AW2558">
        <v>8.0114803600517565E-2</v>
      </c>
      <c r="AX2558">
        <v>8.382589568731777E-2</v>
      </c>
      <c r="AY2558">
        <v>8.6628402761836615E-2</v>
      </c>
      <c r="AZ2558">
        <v>8.8746239349703382E-2</v>
      </c>
    </row>
    <row r="2559" spans="11:52" ht="14.4">
      <c r="K2559" t="s">
        <v>3466</v>
      </c>
      <c r="L2559" t="s">
        <v>3438</v>
      </c>
      <c r="M2559" t="s">
        <v>31</v>
      </c>
      <c r="N2559" t="s">
        <v>80</v>
      </c>
      <c r="AG2559">
        <v>2.9796943843445774E-2</v>
      </c>
      <c r="AH2559">
        <v>2.9030216312781489E-2</v>
      </c>
      <c r="AI2559">
        <v>2.9177415825380387E-2</v>
      </c>
      <c r="AJ2559">
        <v>2.8251712576360919E-2</v>
      </c>
      <c r="AK2559">
        <v>2.7674486992318795E-2</v>
      </c>
      <c r="AL2559">
        <v>2.8443104449616171E-2</v>
      </c>
      <c r="AM2559">
        <v>2.7659280185483023E-2</v>
      </c>
      <c r="AN2559">
        <v>2.7720429771117615E-2</v>
      </c>
      <c r="AO2559">
        <v>2.8203199695909925E-2</v>
      </c>
      <c r="AP2559">
        <v>2.6988139546284772E-2</v>
      </c>
      <c r="AQ2559">
        <v>2.693542054264975E-2</v>
      </c>
      <c r="AR2559">
        <v>2.5912945535618428E-2</v>
      </c>
      <c r="AS2559">
        <v>2.6140954410973447E-2</v>
      </c>
      <c r="AT2559">
        <v>2.6309881718512011E-2</v>
      </c>
      <c r="AU2559">
        <v>2.5747321504658752E-2</v>
      </c>
      <c r="AV2559">
        <v>2.5536599012140965E-2</v>
      </c>
      <c r="AW2559">
        <v>2.6500113489542679E-2</v>
      </c>
      <c r="AX2559">
        <v>2.796762119149173E-2</v>
      </c>
      <c r="AY2559">
        <v>2.7367265030902595E-2</v>
      </c>
      <c r="AZ2559">
        <v>2.6251526137161547E-2</v>
      </c>
    </row>
    <row r="2560" spans="11:52" ht="14.4">
      <c r="K2560" t="s">
        <v>3467</v>
      </c>
      <c r="L2560" t="s">
        <v>3438</v>
      </c>
      <c r="M2560" t="s">
        <v>32</v>
      </c>
      <c r="N2560" t="s">
        <v>80</v>
      </c>
      <c r="O2560" t="s">
        <v>6079</v>
      </c>
      <c r="P2560" t="s">
        <v>6079</v>
      </c>
      <c r="Q2560" t="s">
        <v>6079</v>
      </c>
      <c r="R2560" t="s">
        <v>6079</v>
      </c>
      <c r="S2560" t="s">
        <v>6079</v>
      </c>
      <c r="AG2560">
        <v>6.5557011128869594E-2</v>
      </c>
      <c r="AH2560">
        <v>6.619922593346271E-2</v>
      </c>
      <c r="AI2560">
        <v>6.4941757706671988E-2</v>
      </c>
      <c r="AJ2560">
        <v>5.951474340107251E-2</v>
      </c>
      <c r="AK2560">
        <v>6.0911139963037222E-2</v>
      </c>
      <c r="AL2560">
        <v>6.6400214277892361E-2</v>
      </c>
      <c r="AM2560">
        <v>6.4316469009307306E-2</v>
      </c>
      <c r="AN2560">
        <v>7.0953168912752024E-2</v>
      </c>
      <c r="AO2560">
        <v>7.1489252716444796E-2</v>
      </c>
      <c r="AP2560">
        <v>7.5668728086444384E-2</v>
      </c>
      <c r="AQ2560">
        <v>7.880311460863719E-2</v>
      </c>
      <c r="AR2560">
        <v>7.8909285285925251E-2</v>
      </c>
      <c r="AS2560">
        <v>8.4973239640649734E-2</v>
      </c>
      <c r="AT2560">
        <v>8.7920643956243577E-2</v>
      </c>
      <c r="AU2560">
        <v>8.8624597817559755E-2</v>
      </c>
      <c r="AV2560">
        <v>8.9415068207253021E-2</v>
      </c>
      <c r="AW2560">
        <v>9.2332316327365507E-2</v>
      </c>
      <c r="AX2560">
        <v>9.3614057764514313E-2</v>
      </c>
      <c r="AY2560">
        <v>9.2731944428793442E-2</v>
      </c>
      <c r="AZ2560">
        <v>8.942008519368197E-2</v>
      </c>
    </row>
    <row r="2561" spans="11:52" ht="14.4">
      <c r="K2561" t="s">
        <v>3468</v>
      </c>
      <c r="L2561" t="s">
        <v>3438</v>
      </c>
      <c r="M2561" t="s">
        <v>93</v>
      </c>
      <c r="N2561" t="s">
        <v>80</v>
      </c>
      <c r="AG2561">
        <v>5.6210411808575965E-2</v>
      </c>
      <c r="AH2561">
        <v>5.6777679812995023E-2</v>
      </c>
      <c r="AI2561">
        <v>5.5950148626267841E-2</v>
      </c>
      <c r="AJ2561">
        <v>5.4066602064550301E-2</v>
      </c>
      <c r="AK2561">
        <v>5.5819262838062246E-2</v>
      </c>
      <c r="AL2561">
        <v>5.2828990834412691E-2</v>
      </c>
      <c r="AM2561">
        <v>6.0791980282465921E-2</v>
      </c>
      <c r="AN2561">
        <v>5.7588588698044355E-2</v>
      </c>
      <c r="AO2561">
        <v>6.5452421362959382E-2</v>
      </c>
      <c r="AP2561">
        <v>6.2536309823195149E-2</v>
      </c>
      <c r="AQ2561">
        <v>5.9692826440117759E-2</v>
      </c>
      <c r="AR2561">
        <v>6.0392519432079683E-2</v>
      </c>
      <c r="AS2561">
        <v>6.1783176034389917E-2</v>
      </c>
      <c r="AT2561">
        <v>6.3901498036971024E-2</v>
      </c>
      <c r="AU2561">
        <v>6.724520130670017E-2</v>
      </c>
      <c r="AV2561">
        <v>6.9613453048774435E-2</v>
      </c>
      <c r="AW2561">
        <v>7.191651232189171E-2</v>
      </c>
      <c r="AX2561">
        <v>7.3678238568615467E-2</v>
      </c>
      <c r="AY2561">
        <v>7.4204982522054139E-2</v>
      </c>
      <c r="AZ2561">
        <v>6.939804274472243E-2</v>
      </c>
    </row>
    <row r="2562" spans="11:52" ht="14.4">
      <c r="K2562" t="s">
        <v>3469</v>
      </c>
      <c r="L2562" t="s">
        <v>3470</v>
      </c>
      <c r="M2562" t="s">
        <v>13</v>
      </c>
      <c r="N2562" t="s">
        <v>80</v>
      </c>
      <c r="AG2562">
        <v>0.13688770620247534</v>
      </c>
      <c r="AH2562">
        <v>0.137121720085668</v>
      </c>
      <c r="AI2562">
        <v>0.13752374642946383</v>
      </c>
      <c r="AJ2562">
        <v>0.13371439165146581</v>
      </c>
      <c r="AK2562">
        <v>0.1361738852174727</v>
      </c>
      <c r="AL2562">
        <v>0.13151026199664723</v>
      </c>
      <c r="AM2562">
        <v>0.12888948112558946</v>
      </c>
      <c r="AN2562">
        <v>0.12856373202659138</v>
      </c>
      <c r="AO2562">
        <v>0.13249131897571387</v>
      </c>
      <c r="AP2562">
        <v>0.13570591714938643</v>
      </c>
      <c r="AQ2562">
        <v>0.13749574577757748</v>
      </c>
      <c r="AR2562">
        <v>0.13632946641926399</v>
      </c>
      <c r="AS2562">
        <v>0.13885169368446643</v>
      </c>
      <c r="AT2562">
        <v>0.13907629578943853</v>
      </c>
      <c r="AU2562">
        <v>0.13510886768484273</v>
      </c>
      <c r="AV2562">
        <v>0.13295502032730272</v>
      </c>
      <c r="AW2562">
        <v>0.13447533948676954</v>
      </c>
      <c r="AX2562">
        <v>0.13401901613101522</v>
      </c>
      <c r="AY2562">
        <v>0.13740993238664645</v>
      </c>
      <c r="AZ2562">
        <v>0.13582788686021091</v>
      </c>
    </row>
    <row r="2563" spans="11:52" ht="14.4">
      <c r="K2563" t="s">
        <v>3471</v>
      </c>
      <c r="L2563" t="s">
        <v>3470</v>
      </c>
      <c r="M2563" t="s">
        <v>14</v>
      </c>
      <c r="N2563" t="s">
        <v>80</v>
      </c>
      <c r="AG2563">
        <v>0.18360153723861769</v>
      </c>
      <c r="AH2563">
        <v>0.1762586700110795</v>
      </c>
      <c r="AI2563">
        <v>0.17073241389072577</v>
      </c>
      <c r="AJ2563">
        <v>0.17419142300032722</v>
      </c>
      <c r="AK2563">
        <v>0.16938692475256148</v>
      </c>
      <c r="AL2563">
        <v>0.15068968797579738</v>
      </c>
      <c r="AM2563">
        <v>0.15011365665304485</v>
      </c>
      <c r="AN2563">
        <v>0.15304583090043444</v>
      </c>
      <c r="AO2563">
        <v>0.15648583982368505</v>
      </c>
      <c r="AP2563">
        <v>0.14712111140014569</v>
      </c>
      <c r="AQ2563">
        <v>0.14663213858228863</v>
      </c>
      <c r="AR2563">
        <v>0.14828367085732927</v>
      </c>
      <c r="AS2563">
        <v>0.14877267666767108</v>
      </c>
      <c r="AT2563">
        <v>0.15128486151053072</v>
      </c>
      <c r="AU2563">
        <v>0.15217824958174692</v>
      </c>
      <c r="AV2563">
        <v>0.15138242816096892</v>
      </c>
      <c r="AW2563">
        <v>0.15021179262824855</v>
      </c>
      <c r="AX2563">
        <v>0.14823798968709112</v>
      </c>
      <c r="AY2563">
        <v>0.14595753826917732</v>
      </c>
      <c r="AZ2563">
        <v>0.13966959237060431</v>
      </c>
    </row>
    <row r="2564" spans="11:52" ht="14.4">
      <c r="K2564" t="s">
        <v>3472</v>
      </c>
      <c r="L2564" t="s">
        <v>3470</v>
      </c>
      <c r="M2564" t="s">
        <v>92</v>
      </c>
      <c r="N2564" t="s">
        <v>80</v>
      </c>
      <c r="AG2564">
        <v>0.24987360458648908</v>
      </c>
      <c r="AH2564">
        <v>0.24753747147305755</v>
      </c>
      <c r="AI2564">
        <v>0.25396514923990182</v>
      </c>
      <c r="AJ2564">
        <v>0.25384885955326891</v>
      </c>
      <c r="AK2564">
        <v>0.23720789123180319</v>
      </c>
      <c r="AL2564">
        <v>0.23432094516604177</v>
      </c>
      <c r="AM2564">
        <v>0.23417313659708563</v>
      </c>
      <c r="AN2564">
        <v>0.23120854613944675</v>
      </c>
      <c r="AO2564">
        <v>0.22926416811896683</v>
      </c>
      <c r="AP2564">
        <v>0.2312947018186492</v>
      </c>
      <c r="AQ2564">
        <v>0.23765212395380148</v>
      </c>
      <c r="AR2564">
        <v>0.24344967206459464</v>
      </c>
      <c r="AS2564">
        <v>0.25480018849590708</v>
      </c>
      <c r="AT2564">
        <v>0.2554392396631206</v>
      </c>
      <c r="AU2564">
        <v>0.25816245467561771</v>
      </c>
      <c r="AV2564">
        <v>0.26916701456474629</v>
      </c>
      <c r="AW2564">
        <v>0.27758165350838099</v>
      </c>
      <c r="AX2564">
        <v>0.27564786401666197</v>
      </c>
      <c r="AY2564">
        <v>0.27413590016986666</v>
      </c>
      <c r="AZ2564">
        <v>0.26945119067713513</v>
      </c>
    </row>
    <row r="2565" spans="11:52" ht="14.4">
      <c r="K2565" t="s">
        <v>3473</v>
      </c>
      <c r="L2565" t="s">
        <v>3470</v>
      </c>
      <c r="M2565" t="s">
        <v>15</v>
      </c>
      <c r="N2565" t="s">
        <v>80</v>
      </c>
      <c r="AE2565" t="s">
        <v>6079</v>
      </c>
      <c r="AF2565" t="s">
        <v>6079</v>
      </c>
      <c r="AG2565">
        <v>0.2274307692620304</v>
      </c>
      <c r="AH2565">
        <v>0.22405914606026292</v>
      </c>
      <c r="AI2565">
        <v>0.21835733439785041</v>
      </c>
      <c r="AJ2565">
        <v>0.2154688667178363</v>
      </c>
      <c r="AK2565">
        <v>0.2197318240781258</v>
      </c>
      <c r="AL2565">
        <v>0.21138567492225507</v>
      </c>
      <c r="AM2565">
        <v>0.20380718897565112</v>
      </c>
      <c r="AN2565">
        <v>0.19030190925209672</v>
      </c>
      <c r="AO2565">
        <v>0.18945755481995324</v>
      </c>
      <c r="AP2565">
        <v>0.18855345430186612</v>
      </c>
      <c r="AQ2565">
        <v>0.18860140954915161</v>
      </c>
      <c r="AR2565">
        <v>0.18663283006927703</v>
      </c>
      <c r="AS2565">
        <v>0.18610912880489552</v>
      </c>
      <c r="AT2565">
        <v>0.1856054443406884</v>
      </c>
      <c r="AU2565">
        <v>0.18810941580825344</v>
      </c>
      <c r="AV2565">
        <v>0.18366459705953592</v>
      </c>
      <c r="AW2565">
        <v>0.18588847749244561</v>
      </c>
      <c r="AX2565">
        <v>0.18517117296085023</v>
      </c>
      <c r="AY2565">
        <v>0.18611236217062269</v>
      </c>
      <c r="AZ2565">
        <v>0.1833809706698028</v>
      </c>
    </row>
    <row r="2566" spans="11:52" ht="14.4">
      <c r="K2566" t="s">
        <v>3474</v>
      </c>
      <c r="L2566" t="s">
        <v>3470</v>
      </c>
      <c r="M2566" t="s">
        <v>91</v>
      </c>
      <c r="N2566" t="s">
        <v>80</v>
      </c>
      <c r="AG2566">
        <v>0.17051091714906275</v>
      </c>
      <c r="AH2566">
        <v>0.1667589506886839</v>
      </c>
      <c r="AI2566">
        <v>0.16413320673626119</v>
      </c>
      <c r="AJ2566">
        <v>0.16581831404235253</v>
      </c>
      <c r="AK2566">
        <v>0.16237474729959803</v>
      </c>
      <c r="AL2566">
        <v>0.16252462496227144</v>
      </c>
      <c r="AM2566">
        <v>0.16446132318852461</v>
      </c>
      <c r="AN2566">
        <v>0.1624580472127394</v>
      </c>
      <c r="AO2566">
        <v>0.16213788032181051</v>
      </c>
      <c r="AP2566">
        <v>0.1643615810244517</v>
      </c>
      <c r="AQ2566">
        <v>0.17330899698253335</v>
      </c>
      <c r="AR2566">
        <v>0.18024865117171265</v>
      </c>
      <c r="AS2566">
        <v>0.19222231485801777</v>
      </c>
      <c r="AT2566">
        <v>0.19341758862096245</v>
      </c>
      <c r="AU2566">
        <v>0.19591930857587012</v>
      </c>
      <c r="AV2566">
        <v>0.18881482558066831</v>
      </c>
      <c r="AW2566">
        <v>0.19117928144745108</v>
      </c>
      <c r="AX2566">
        <v>0.18799410852600784</v>
      </c>
      <c r="AY2566">
        <v>0.18825848900619616</v>
      </c>
      <c r="AZ2566">
        <v>0.17878440393638659</v>
      </c>
    </row>
    <row r="2567" spans="11:52" ht="14.4">
      <c r="K2567" t="s">
        <v>3475</v>
      </c>
      <c r="L2567" t="s">
        <v>3470</v>
      </c>
      <c r="M2567" t="s">
        <v>16</v>
      </c>
      <c r="N2567" t="s">
        <v>80</v>
      </c>
      <c r="AG2567">
        <v>9.1827257376006249E-2</v>
      </c>
      <c r="AH2567">
        <v>8.8551872915379568E-2</v>
      </c>
      <c r="AI2567">
        <v>8.7828561338600813E-2</v>
      </c>
      <c r="AJ2567">
        <v>8.910726555969016E-2</v>
      </c>
      <c r="AK2567">
        <v>8.6497681876993027E-2</v>
      </c>
      <c r="AL2567">
        <v>8.2238912065516492E-2</v>
      </c>
      <c r="AM2567">
        <v>7.7867939808508896E-2</v>
      </c>
      <c r="AN2567">
        <v>8.0818280343254764E-2</v>
      </c>
      <c r="AO2567">
        <v>8.3864556967973819E-2</v>
      </c>
      <c r="AP2567">
        <v>8.0857120067209409E-2</v>
      </c>
      <c r="AQ2567">
        <v>7.9694238289522726E-2</v>
      </c>
      <c r="AR2567">
        <v>8.0597546948128679E-2</v>
      </c>
      <c r="AS2567">
        <v>8.3879585422275804E-2</v>
      </c>
      <c r="AT2567">
        <v>8.367581038409222E-2</v>
      </c>
      <c r="AU2567">
        <v>8.8590059806812282E-2</v>
      </c>
      <c r="AV2567">
        <v>8.7688750213809605E-2</v>
      </c>
      <c r="AW2567">
        <v>8.3564292074132379E-2</v>
      </c>
      <c r="AX2567">
        <v>8.3095435929623956E-2</v>
      </c>
      <c r="AY2567">
        <v>8.3123337399987077E-2</v>
      </c>
      <c r="AZ2567">
        <v>8.1949416991884419E-2</v>
      </c>
    </row>
    <row r="2568" spans="11:52" ht="14.4">
      <c r="K2568" t="s">
        <v>3476</v>
      </c>
      <c r="L2568" t="s">
        <v>3470</v>
      </c>
      <c r="M2568" t="s">
        <v>17</v>
      </c>
      <c r="N2568" t="s">
        <v>80</v>
      </c>
      <c r="AG2568">
        <v>7.34578266277299E-2</v>
      </c>
      <c r="AH2568">
        <v>7.2081949494743461E-2</v>
      </c>
      <c r="AI2568">
        <v>6.9361489277680988E-2</v>
      </c>
      <c r="AJ2568">
        <v>6.6376474691593204E-2</v>
      </c>
      <c r="AK2568">
        <v>6.897987690086653E-2</v>
      </c>
      <c r="AL2568">
        <v>6.5070721090624298E-2</v>
      </c>
      <c r="AM2568">
        <v>6.3743704134372872E-2</v>
      </c>
      <c r="AN2568">
        <v>6.5132462793676668E-2</v>
      </c>
      <c r="AO2568">
        <v>6.7228439993356745E-2</v>
      </c>
      <c r="AP2568">
        <v>6.6211256962018183E-2</v>
      </c>
      <c r="AQ2568">
        <v>6.834487720930163E-2</v>
      </c>
      <c r="AR2568">
        <v>6.5078398235650925E-2</v>
      </c>
      <c r="AS2568">
        <v>6.3760006669866739E-2</v>
      </c>
      <c r="AT2568">
        <v>6.970088159245183E-2</v>
      </c>
      <c r="AU2568">
        <v>7.0838632783393127E-2</v>
      </c>
      <c r="AV2568">
        <v>6.527506520517061E-2</v>
      </c>
      <c r="AW2568">
        <v>6.8948664931889739E-2</v>
      </c>
      <c r="AX2568">
        <v>6.6262810064234415E-2</v>
      </c>
      <c r="AY2568">
        <v>6.6070856142963069E-2</v>
      </c>
      <c r="AZ2568">
        <v>6.1743920023284195E-2</v>
      </c>
    </row>
    <row r="2569" spans="11:52" ht="14.4">
      <c r="K2569" t="s">
        <v>3477</v>
      </c>
      <c r="L2569" t="s">
        <v>3470</v>
      </c>
      <c r="M2569" t="s">
        <v>97</v>
      </c>
      <c r="N2569" t="s">
        <v>80</v>
      </c>
      <c r="O2569" t="s">
        <v>6079</v>
      </c>
      <c r="P2569" t="s">
        <v>6079</v>
      </c>
      <c r="Q2569" t="s">
        <v>6079</v>
      </c>
      <c r="R2569" t="s">
        <v>6079</v>
      </c>
      <c r="S2569" t="s">
        <v>6079</v>
      </c>
      <c r="T2569" t="s">
        <v>6079</v>
      </c>
      <c r="AG2569">
        <v>0.15937315628194065</v>
      </c>
      <c r="AH2569">
        <v>0.15185666572293163</v>
      </c>
      <c r="AI2569">
        <v>0.1555388437175298</v>
      </c>
      <c r="AJ2569">
        <v>0.15350456867813925</v>
      </c>
      <c r="AK2569">
        <v>0.14717416550756915</v>
      </c>
      <c r="AL2569">
        <v>0.14115671292367613</v>
      </c>
      <c r="AM2569">
        <v>0.14876316446369608</v>
      </c>
      <c r="AN2569">
        <v>0.13557754455839915</v>
      </c>
      <c r="AO2569">
        <v>0.13985393531645518</v>
      </c>
      <c r="AP2569">
        <v>0.14072121568955129</v>
      </c>
      <c r="AQ2569">
        <v>0.15506646426949067</v>
      </c>
      <c r="AR2569">
        <v>0.14935714292516888</v>
      </c>
      <c r="AS2569">
        <v>0.13628769958071332</v>
      </c>
      <c r="AT2569">
        <v>0.12554945205496598</v>
      </c>
      <c r="AU2569">
        <v>0.13788142781692736</v>
      </c>
      <c r="AV2569">
        <v>0.12949114034679807</v>
      </c>
      <c r="AW2569">
        <v>0.13068767182055374</v>
      </c>
      <c r="AX2569">
        <v>0.12881822383319436</v>
      </c>
      <c r="AY2569">
        <v>0.13659754996689591</v>
      </c>
      <c r="AZ2569">
        <v>0.13381960095130005</v>
      </c>
    </row>
    <row r="2570" spans="11:52" ht="14.4">
      <c r="K2570" t="s">
        <v>3478</v>
      </c>
      <c r="L2570" t="s">
        <v>3470</v>
      </c>
      <c r="M2570" t="s">
        <v>18</v>
      </c>
      <c r="N2570" t="s">
        <v>80</v>
      </c>
      <c r="AG2570">
        <v>0.17763407050858693</v>
      </c>
      <c r="AH2570">
        <v>0.17645112168585736</v>
      </c>
      <c r="AI2570">
        <v>0.17403987148371083</v>
      </c>
      <c r="AJ2570">
        <v>0.18001174082142804</v>
      </c>
      <c r="AK2570">
        <v>0.1700353938166011</v>
      </c>
      <c r="AL2570">
        <v>0.17275894283548121</v>
      </c>
      <c r="AM2570">
        <v>0.17170336946215342</v>
      </c>
      <c r="AN2570">
        <v>0.18183058711059072</v>
      </c>
      <c r="AO2570">
        <v>0.17919599464975042</v>
      </c>
      <c r="AP2570">
        <v>0.1792126955539203</v>
      </c>
      <c r="AQ2570">
        <v>0.17755802102029544</v>
      </c>
      <c r="AR2570">
        <v>0.17810477577327871</v>
      </c>
      <c r="AS2570">
        <v>0.17833622397216448</v>
      </c>
      <c r="AT2570">
        <v>0.18115767121558907</v>
      </c>
      <c r="AU2570">
        <v>0.17877078999963128</v>
      </c>
      <c r="AV2570">
        <v>0.18264296057794069</v>
      </c>
      <c r="AW2570">
        <v>0.18520325884005465</v>
      </c>
      <c r="AX2570">
        <v>0.18956533190726599</v>
      </c>
      <c r="AY2570">
        <v>0.18957880007042979</v>
      </c>
      <c r="AZ2570">
        <v>0.19206988710065653</v>
      </c>
    </row>
    <row r="2571" spans="11:52" ht="14.4">
      <c r="K2571" t="s">
        <v>3479</v>
      </c>
      <c r="L2571" t="s">
        <v>3470</v>
      </c>
      <c r="M2571" t="s">
        <v>34</v>
      </c>
      <c r="N2571" t="s">
        <v>80</v>
      </c>
      <c r="AG2571">
        <v>0.13808332846697249</v>
      </c>
      <c r="AH2571">
        <v>0.1347564446662633</v>
      </c>
      <c r="AI2571">
        <v>0.13395097854131677</v>
      </c>
      <c r="AJ2571">
        <v>0.13460427688544457</v>
      </c>
      <c r="AK2571">
        <v>0.12656096636441086</v>
      </c>
      <c r="AL2571">
        <v>0.12566063789647874</v>
      </c>
      <c r="AM2571">
        <v>0.1235840280674242</v>
      </c>
      <c r="AN2571">
        <v>0.12621629973462503</v>
      </c>
      <c r="AO2571">
        <v>0.12890853303640729</v>
      </c>
      <c r="AP2571">
        <v>0.12826908644534904</v>
      </c>
      <c r="AQ2571">
        <v>0.12787459098935616</v>
      </c>
      <c r="AR2571">
        <v>0.12888016926492321</v>
      </c>
      <c r="AS2571">
        <v>0.13117669267094689</v>
      </c>
      <c r="AT2571">
        <v>0.12947424217943207</v>
      </c>
      <c r="AU2571">
        <v>0.12812289702150229</v>
      </c>
      <c r="AV2571">
        <v>0.12787714390275537</v>
      </c>
      <c r="AW2571">
        <v>0.12810150436933013</v>
      </c>
      <c r="AX2571">
        <v>0.12857021692650838</v>
      </c>
      <c r="AY2571">
        <v>0.12860417289099588</v>
      </c>
      <c r="AZ2571">
        <v>0.12915933829987469</v>
      </c>
    </row>
    <row r="2572" spans="11:52" ht="14.4">
      <c r="K2572" t="s">
        <v>3480</v>
      </c>
      <c r="L2572" t="s">
        <v>3470</v>
      </c>
      <c r="M2572" t="s">
        <v>19</v>
      </c>
      <c r="N2572" t="s">
        <v>80</v>
      </c>
      <c r="AG2572">
        <v>8.0633449421986719E-2</v>
      </c>
      <c r="AH2572">
        <v>7.5135941813946505E-2</v>
      </c>
      <c r="AI2572">
        <v>7.2184421339475419E-2</v>
      </c>
      <c r="AJ2572">
        <v>6.9297292867536026E-2</v>
      </c>
      <c r="AK2572">
        <v>7.082970904693732E-2</v>
      </c>
      <c r="AL2572">
        <v>6.9574978113675856E-2</v>
      </c>
      <c r="AM2572">
        <v>6.6427195078414325E-2</v>
      </c>
      <c r="AN2572">
        <v>6.2323494929961205E-2</v>
      </c>
      <c r="AO2572">
        <v>9.9706769442732837E-2</v>
      </c>
      <c r="AP2572">
        <v>6.5695832671798959E-2</v>
      </c>
      <c r="AQ2572">
        <v>6.8462837675589305E-2</v>
      </c>
      <c r="AR2572">
        <v>6.5780278419084126E-2</v>
      </c>
      <c r="AS2572">
        <v>7.2133133945635683E-2</v>
      </c>
      <c r="AT2572">
        <v>7.0135506068945988E-2</v>
      </c>
      <c r="AU2572">
        <v>7.1565565683957416E-2</v>
      </c>
      <c r="AV2572">
        <v>7.0597063225849854E-2</v>
      </c>
      <c r="AW2572">
        <v>7.2144318417365919E-2</v>
      </c>
      <c r="AX2572">
        <v>7.2133241643884363E-2</v>
      </c>
      <c r="AY2572">
        <v>7.1025862718476065E-2</v>
      </c>
      <c r="AZ2572">
        <v>7.0970244281959E-2</v>
      </c>
    </row>
    <row r="2573" spans="11:52" ht="14.4">
      <c r="K2573" t="s">
        <v>3481</v>
      </c>
      <c r="L2573" t="s">
        <v>3470</v>
      </c>
      <c r="M2573" t="s">
        <v>20</v>
      </c>
      <c r="N2573" t="s">
        <v>80</v>
      </c>
      <c r="AG2573">
        <v>0.13518819813513408</v>
      </c>
      <c r="AH2573">
        <v>0.13228613304868728</v>
      </c>
      <c r="AI2573">
        <v>0.12853705555984246</v>
      </c>
      <c r="AJ2573">
        <v>0.12918351870450509</v>
      </c>
      <c r="AK2573">
        <v>0.12641422393063448</v>
      </c>
      <c r="AL2573">
        <v>0.12586599101677107</v>
      </c>
      <c r="AM2573">
        <v>0.12459040966140252</v>
      </c>
      <c r="AN2573">
        <v>0.12921983526621467</v>
      </c>
      <c r="AO2573">
        <v>0.12731078684946992</v>
      </c>
      <c r="AP2573">
        <v>0.12664783404928964</v>
      </c>
      <c r="AQ2573">
        <v>0.12563859507976738</v>
      </c>
      <c r="AR2573">
        <v>0.12422471052602728</v>
      </c>
      <c r="AS2573">
        <v>0.12702933015382162</v>
      </c>
      <c r="AT2573">
        <v>0.12389988511064023</v>
      </c>
      <c r="AU2573">
        <v>0.12132660554719646</v>
      </c>
      <c r="AV2573">
        <v>0.12329011957280776</v>
      </c>
      <c r="AW2573">
        <v>0.1240860766522318</v>
      </c>
      <c r="AX2573">
        <v>0.12523199182965034</v>
      </c>
      <c r="AY2573">
        <v>0.12640106698128156</v>
      </c>
      <c r="AZ2573">
        <v>0.12780110747248127</v>
      </c>
    </row>
    <row r="2574" spans="11:52" ht="14.4">
      <c r="K2574" t="s">
        <v>3482</v>
      </c>
      <c r="L2574" t="s">
        <v>3470</v>
      </c>
      <c r="M2574" t="s">
        <v>21</v>
      </c>
      <c r="N2574" t="s">
        <v>80</v>
      </c>
      <c r="AG2574">
        <v>0.17461216453247838</v>
      </c>
      <c r="AH2574">
        <v>0.16576887165063897</v>
      </c>
      <c r="AI2574">
        <v>0.16707049590706946</v>
      </c>
      <c r="AJ2574">
        <v>0.16170447821859327</v>
      </c>
      <c r="AK2574">
        <v>0.15653052112894544</v>
      </c>
      <c r="AL2574">
        <v>0.15560377047587917</v>
      </c>
      <c r="AM2574">
        <v>0.15368300282817879</v>
      </c>
      <c r="AN2574">
        <v>0.1547201400180305</v>
      </c>
    </row>
    <row r="2575" spans="11:52" ht="14.4">
      <c r="K2575" t="s">
        <v>3483</v>
      </c>
      <c r="L2575" t="s">
        <v>3470</v>
      </c>
      <c r="M2575" t="s">
        <v>22</v>
      </c>
      <c r="N2575" t="s">
        <v>80</v>
      </c>
      <c r="AG2575">
        <v>0.23092129513014953</v>
      </c>
      <c r="AH2575">
        <v>0.22743988565864065</v>
      </c>
      <c r="AI2575">
        <v>0.21966001087188736</v>
      </c>
      <c r="AJ2575">
        <v>0.22175815881693889</v>
      </c>
      <c r="AK2575">
        <v>0.22128150578427352</v>
      </c>
      <c r="AL2575">
        <v>0.21539467165603485</v>
      </c>
      <c r="AM2575">
        <v>0.21771803598713951</v>
      </c>
      <c r="AN2575">
        <v>0.21746283865465077</v>
      </c>
      <c r="AO2575">
        <v>0.22064244772598079</v>
      </c>
      <c r="AP2575">
        <v>0.20459098908481599</v>
      </c>
      <c r="AQ2575">
        <v>0.19543469485364537</v>
      </c>
      <c r="AR2575">
        <v>0.18479353972019144</v>
      </c>
      <c r="AS2575">
        <v>0.19112786941430704</v>
      </c>
      <c r="AT2575">
        <v>0.18435092721013469</v>
      </c>
      <c r="AU2575">
        <v>0.17931231235037237</v>
      </c>
      <c r="AV2575">
        <v>0.17574810920758546</v>
      </c>
      <c r="AW2575">
        <v>0.17161503519542881</v>
      </c>
      <c r="AX2575">
        <v>0.17191582086414781</v>
      </c>
      <c r="AY2575">
        <v>0.16699737421975985</v>
      </c>
      <c r="AZ2575">
        <v>0.16349225370588347</v>
      </c>
    </row>
    <row r="2576" spans="11:52" ht="14.4">
      <c r="K2576" t="s">
        <v>3484</v>
      </c>
      <c r="L2576" t="s">
        <v>3470</v>
      </c>
      <c r="M2576" t="s">
        <v>90</v>
      </c>
      <c r="N2576" t="s">
        <v>80</v>
      </c>
      <c r="AG2576">
        <v>0.20016226146251817</v>
      </c>
      <c r="AH2576">
        <v>0.20728356310937915</v>
      </c>
      <c r="AI2576">
        <v>0.20736961320799871</v>
      </c>
      <c r="AJ2576">
        <v>0.20874190988490685</v>
      </c>
      <c r="AK2576">
        <v>0.21132650715016019</v>
      </c>
      <c r="AL2576">
        <v>0.21019318207761103</v>
      </c>
      <c r="AM2576">
        <v>0.20429349637707697</v>
      </c>
      <c r="AN2576">
        <v>0.19901617441313271</v>
      </c>
      <c r="AO2576">
        <v>0.20142928871502391</v>
      </c>
      <c r="AP2576">
        <v>0.19810799635665136</v>
      </c>
      <c r="AQ2576">
        <v>0.18255392909307316</v>
      </c>
      <c r="AR2576">
        <v>0.18050247857597859</v>
      </c>
      <c r="AS2576">
        <v>0.18153959605119135</v>
      </c>
      <c r="AT2576">
        <v>0.1863307693987156</v>
      </c>
      <c r="AU2576">
        <v>0.17811360328629317</v>
      </c>
      <c r="AV2576">
        <v>0.181877413630713</v>
      </c>
      <c r="AW2576">
        <v>0.18282706212431951</v>
      </c>
      <c r="AX2576">
        <v>0.17903056757601998</v>
      </c>
      <c r="AY2576">
        <v>0.17567211058211848</v>
      </c>
      <c r="AZ2576">
        <v>0.17531075091333384</v>
      </c>
    </row>
    <row r="2577" spans="11:52" ht="14.4">
      <c r="K2577" t="s">
        <v>3485</v>
      </c>
      <c r="L2577" t="s">
        <v>3470</v>
      </c>
      <c r="M2577" t="s">
        <v>23</v>
      </c>
      <c r="N2577" t="s">
        <v>80</v>
      </c>
      <c r="AG2577">
        <v>0.20831195074517983</v>
      </c>
      <c r="AH2577">
        <v>0.19843068071315556</v>
      </c>
      <c r="AI2577">
        <v>0.20453535008608872</v>
      </c>
      <c r="AJ2577">
        <v>0.22101730343512663</v>
      </c>
      <c r="AK2577">
        <v>0.22235850356290707</v>
      </c>
      <c r="AL2577">
        <v>0.20746954423579567</v>
      </c>
      <c r="AM2577">
        <v>0.19535084796292559</v>
      </c>
      <c r="AN2577">
        <v>0.21025224344427912</v>
      </c>
      <c r="AO2577">
        <v>0.20007636520012653</v>
      </c>
      <c r="AP2577">
        <v>0.19649888254088249</v>
      </c>
      <c r="AQ2577">
        <v>0.19980131209483831</v>
      </c>
      <c r="AR2577">
        <v>0.20415140112489188</v>
      </c>
      <c r="AS2577">
        <v>0.20844582516579491</v>
      </c>
      <c r="AT2577">
        <v>0.20581476897392503</v>
      </c>
      <c r="AU2577">
        <v>0.19385693228491857</v>
      </c>
      <c r="AV2577">
        <v>0.19766145605282079</v>
      </c>
      <c r="AW2577">
        <v>0.19831583353931873</v>
      </c>
      <c r="AX2577">
        <v>0.20014872529981703</v>
      </c>
      <c r="AY2577">
        <v>0.19550742171215096</v>
      </c>
      <c r="AZ2577">
        <v>0.18630129397130707</v>
      </c>
    </row>
    <row r="2578" spans="11:52" ht="14.4">
      <c r="K2578" t="s">
        <v>3486</v>
      </c>
      <c r="L2578" t="s">
        <v>3470</v>
      </c>
      <c r="M2578" t="s">
        <v>24</v>
      </c>
      <c r="N2578" t="s">
        <v>80</v>
      </c>
      <c r="AG2578">
        <v>9.9378466639120464E-2</v>
      </c>
      <c r="AH2578">
        <v>9.7153993711712835E-2</v>
      </c>
      <c r="AI2578">
        <v>9.4918073592515015E-2</v>
      </c>
      <c r="AJ2578">
        <v>9.1966159146050108E-2</v>
      </c>
      <c r="AK2578">
        <v>9.177477124104752E-2</v>
      </c>
      <c r="AL2578">
        <v>9.2603643635525063E-2</v>
      </c>
      <c r="AM2578">
        <v>9.1026800851071329E-2</v>
      </c>
      <c r="AN2578">
        <v>9.0935989421459931E-2</v>
      </c>
      <c r="AO2578">
        <v>9.0256437344573295E-2</v>
      </c>
      <c r="AP2578">
        <v>9.0589556124287193E-2</v>
      </c>
      <c r="AQ2578">
        <v>9.3224196471490758E-2</v>
      </c>
      <c r="AR2578">
        <v>8.8289900019007106E-2</v>
      </c>
      <c r="AS2578">
        <v>9.2440686517904783E-2</v>
      </c>
      <c r="AT2578">
        <v>8.8087993894746613E-2</v>
      </c>
      <c r="AU2578">
        <v>8.9407430707570373E-2</v>
      </c>
      <c r="AV2578">
        <v>8.6620865536261735E-2</v>
      </c>
      <c r="AW2578">
        <v>8.4107842865559945E-2</v>
      </c>
      <c r="AX2578">
        <v>8.8422325675640179E-2</v>
      </c>
      <c r="AY2578">
        <v>8.3947963672219642E-2</v>
      </c>
      <c r="AZ2578">
        <v>9.0387848568964826E-2</v>
      </c>
    </row>
    <row r="2579" spans="11:52" ht="14.4">
      <c r="K2579" t="s">
        <v>3487</v>
      </c>
      <c r="L2579" t="s">
        <v>3470</v>
      </c>
      <c r="M2579" t="s">
        <v>1386</v>
      </c>
      <c r="N2579" t="s">
        <v>80</v>
      </c>
      <c r="O2579" t="s">
        <v>6079</v>
      </c>
      <c r="P2579" t="s">
        <v>6079</v>
      </c>
      <c r="Q2579" t="s">
        <v>6079</v>
      </c>
      <c r="R2579" t="s">
        <v>6079</v>
      </c>
      <c r="S2579" t="s">
        <v>6079</v>
      </c>
      <c r="T2579" t="s">
        <v>6079</v>
      </c>
      <c r="U2579" t="s">
        <v>6079</v>
      </c>
      <c r="V2579" t="s">
        <v>6079</v>
      </c>
      <c r="W2579" t="s">
        <v>6079</v>
      </c>
      <c r="X2579" t="s">
        <v>6079</v>
      </c>
      <c r="Y2579" t="s">
        <v>6079</v>
      </c>
      <c r="Z2579" t="s">
        <v>6079</v>
      </c>
      <c r="AA2579" t="s">
        <v>6079</v>
      </c>
      <c r="AG2579">
        <v>0.10923321073360516</v>
      </c>
      <c r="AH2579">
        <v>7.3277869500028611E-2</v>
      </c>
      <c r="AI2579">
        <v>9.9558943568120159E-2</v>
      </c>
      <c r="AJ2579">
        <v>9.0820778095136154E-2</v>
      </c>
      <c r="AK2579">
        <v>9.2963171226225633E-2</v>
      </c>
      <c r="AL2579">
        <v>8.8309737309282668E-2</v>
      </c>
      <c r="AM2579">
        <v>7.6086448025780629E-2</v>
      </c>
      <c r="AN2579">
        <v>7.7502545297461811E-2</v>
      </c>
      <c r="AO2579">
        <v>8.0315783708704083E-2</v>
      </c>
      <c r="AP2579">
        <v>8.0530690767189439E-2</v>
      </c>
      <c r="AQ2579">
        <v>7.5050826834268405E-2</v>
      </c>
      <c r="AR2579">
        <v>7.2517854329136794E-2</v>
      </c>
      <c r="AS2579">
        <v>8.3395655417665041E-2</v>
      </c>
      <c r="AT2579">
        <v>8.1216305583508827E-2</v>
      </c>
      <c r="AU2579">
        <v>8.2992616086469947E-2</v>
      </c>
      <c r="AV2579">
        <v>8.6426095319977289E-2</v>
      </c>
      <c r="AW2579">
        <v>9.2658806427589627E-2</v>
      </c>
      <c r="AX2579">
        <v>9.4825232246852742E-2</v>
      </c>
      <c r="AY2579">
        <v>9.2431301207869673E-2</v>
      </c>
      <c r="AZ2579">
        <v>8.7265237539004975E-2</v>
      </c>
    </row>
    <row r="2580" spans="11:52" ht="14.4">
      <c r="K2580" t="s">
        <v>3488</v>
      </c>
      <c r="L2580" t="s">
        <v>3470</v>
      </c>
      <c r="M2580" t="s">
        <v>25</v>
      </c>
      <c r="N2580" t="s">
        <v>80</v>
      </c>
      <c r="AG2580">
        <v>0.15354062980912683</v>
      </c>
      <c r="AH2580">
        <v>0.15254576378859766</v>
      </c>
      <c r="AI2580">
        <v>0.15682814995604474</v>
      </c>
      <c r="AJ2580">
        <v>0.1562510361298674</v>
      </c>
      <c r="AK2580">
        <v>0.1557956271159828</v>
      </c>
      <c r="AL2580">
        <v>0.15665878791971058</v>
      </c>
      <c r="AM2580">
        <v>0.15707464903293786</v>
      </c>
      <c r="AN2580">
        <v>0.15638612997769918</v>
      </c>
      <c r="AO2580">
        <v>0.16339124678940734</v>
      </c>
      <c r="AP2580">
        <v>0.16486809669427491</v>
      </c>
      <c r="AQ2580">
        <v>0.16428670540210388</v>
      </c>
      <c r="AR2580">
        <v>0.17202902940274209</v>
      </c>
      <c r="AS2580">
        <v>0.17349155827335927</v>
      </c>
      <c r="AT2580">
        <v>0.17481441654581481</v>
      </c>
      <c r="AU2580">
        <v>0.1691891217180978</v>
      </c>
      <c r="AV2580">
        <v>0.16794477528988117</v>
      </c>
      <c r="AW2580">
        <v>0.16928409262209754</v>
      </c>
      <c r="AX2580">
        <v>0.16960460035817768</v>
      </c>
      <c r="AY2580">
        <v>0.1704180846048344</v>
      </c>
      <c r="AZ2580">
        <v>0.172789695955816</v>
      </c>
    </row>
    <row r="2581" spans="11:52" ht="14.4">
      <c r="K2581" t="s">
        <v>5706</v>
      </c>
      <c r="L2581" t="s">
        <v>3470</v>
      </c>
      <c r="M2581" t="s">
        <v>5610</v>
      </c>
      <c r="N2581" t="s">
        <v>80</v>
      </c>
      <c r="AO2581">
        <v>5.7093128985961618E-2</v>
      </c>
      <c r="AP2581" t="s">
        <v>6079</v>
      </c>
      <c r="AQ2581" t="s">
        <v>6079</v>
      </c>
      <c r="AR2581" t="s">
        <v>6079</v>
      </c>
      <c r="AS2581" t="s">
        <v>6079</v>
      </c>
      <c r="AT2581">
        <v>4.8727177900736177E-2</v>
      </c>
      <c r="AU2581">
        <v>4.9537686856358974E-2</v>
      </c>
      <c r="AV2581">
        <v>5.0029576234829704E-2</v>
      </c>
      <c r="AW2581">
        <v>4.814429988429228E-2</v>
      </c>
      <c r="AX2581">
        <v>4.720995793786241E-2</v>
      </c>
      <c r="AY2581">
        <v>4.4717337804858606E-2</v>
      </c>
      <c r="AZ2581">
        <v>4.3279511589269577E-2</v>
      </c>
    </row>
    <row r="2582" spans="11:52" ht="14.4">
      <c r="K2582" t="s">
        <v>3489</v>
      </c>
      <c r="L2582" t="s">
        <v>3470</v>
      </c>
      <c r="M2582" t="s">
        <v>98</v>
      </c>
      <c r="N2582" t="s">
        <v>80</v>
      </c>
      <c r="AG2582">
        <v>0.24272418030012219</v>
      </c>
      <c r="AH2582">
        <v>0.23112142197923655</v>
      </c>
      <c r="AI2582">
        <v>0.22468104927714955</v>
      </c>
      <c r="AJ2582">
        <v>0.22258561781777253</v>
      </c>
      <c r="AK2582">
        <v>0.21283113777140888</v>
      </c>
      <c r="AL2582">
        <v>0.20091937797951159</v>
      </c>
      <c r="AM2582">
        <v>0.20994258419945463</v>
      </c>
      <c r="AN2582">
        <v>0.18771521806077648</v>
      </c>
      <c r="AO2582">
        <v>0.19999344394715049</v>
      </c>
      <c r="AP2582">
        <v>0.1973031396335953</v>
      </c>
      <c r="AQ2582">
        <v>0.20620139921099739</v>
      </c>
      <c r="AR2582">
        <v>0.20868822847261256</v>
      </c>
      <c r="AS2582">
        <v>0.1647615611063665</v>
      </c>
      <c r="AT2582">
        <v>0.13829222031907143</v>
      </c>
      <c r="AU2582">
        <v>0.14026846159703507</v>
      </c>
      <c r="AV2582">
        <v>0.15100651980315838</v>
      </c>
      <c r="AW2582">
        <v>0.14492449429047843</v>
      </c>
      <c r="AX2582">
        <v>0.13700552365652177</v>
      </c>
      <c r="AY2582">
        <v>0.15272491506081962</v>
      </c>
      <c r="AZ2582">
        <v>0.15599605099295527</v>
      </c>
    </row>
    <row r="2583" spans="11:52" ht="14.4">
      <c r="K2583" t="s">
        <v>3490</v>
      </c>
      <c r="L2583" t="s">
        <v>3470</v>
      </c>
      <c r="M2583" t="s">
        <v>94</v>
      </c>
      <c r="N2583" t="s">
        <v>80</v>
      </c>
      <c r="AG2583">
        <v>8.4614496144157642E-2</v>
      </c>
      <c r="AH2583">
        <v>7.9317755109989924E-2</v>
      </c>
      <c r="AI2583">
        <v>6.8138899137507744E-2</v>
      </c>
      <c r="AJ2583">
        <v>7.0019063463849868E-2</v>
      </c>
      <c r="AK2583">
        <v>7.9131545473290668E-2</v>
      </c>
      <c r="AL2583">
        <v>7.7387951219819853E-2</v>
      </c>
      <c r="AM2583">
        <v>7.5708258926438191E-2</v>
      </c>
      <c r="AN2583">
        <v>7.5467377104385766E-2</v>
      </c>
      <c r="AO2583">
        <v>7.8105299978957377E-2</v>
      </c>
      <c r="AP2583">
        <v>8.0506258992476806E-2</v>
      </c>
      <c r="AQ2583">
        <v>7.973314162629333E-2</v>
      </c>
      <c r="AR2583">
        <v>8.3183921192642146E-2</v>
      </c>
      <c r="AS2583">
        <v>8.7026418409703529E-2</v>
      </c>
      <c r="AT2583">
        <v>7.8751108890873153E-2</v>
      </c>
      <c r="AU2583">
        <v>8.4421303029420525E-2</v>
      </c>
      <c r="AV2583">
        <v>8.976439051025506E-2</v>
      </c>
      <c r="AW2583">
        <v>9.9197384881039019E-2</v>
      </c>
      <c r="AX2583">
        <v>9.7231385766731737E-2</v>
      </c>
      <c r="AY2583">
        <v>9.6617568567706577E-2</v>
      </c>
      <c r="AZ2583">
        <v>9.3647313590178763E-2</v>
      </c>
    </row>
    <row r="2584" spans="11:52" ht="14.4">
      <c r="K2584" t="s">
        <v>3491</v>
      </c>
      <c r="L2584" t="s">
        <v>3470</v>
      </c>
      <c r="M2584" t="s">
        <v>99</v>
      </c>
      <c r="N2584" t="s">
        <v>80</v>
      </c>
      <c r="AG2584">
        <v>0.14212336507743245</v>
      </c>
      <c r="AH2584">
        <v>0.13416730572946139</v>
      </c>
      <c r="AI2584">
        <v>0.13220188616441886</v>
      </c>
      <c r="AJ2584">
        <v>0.12654852135844907</v>
      </c>
      <c r="AK2584">
        <v>0.13442309475235387</v>
      </c>
      <c r="AL2584">
        <v>0.1214937321458347</v>
      </c>
      <c r="AM2584">
        <v>0.12187882206401286</v>
      </c>
      <c r="AN2584">
        <v>0.12578768853397693</v>
      </c>
      <c r="AO2584">
        <v>0.12480317692999893</v>
      </c>
      <c r="AP2584">
        <v>0.12215714661267438</v>
      </c>
      <c r="AQ2584">
        <v>0.12349863760592927</v>
      </c>
      <c r="AR2584">
        <v>0.12311885958424248</v>
      </c>
      <c r="AS2584">
        <v>0.12658385770804098</v>
      </c>
      <c r="AT2584">
        <v>0.1148613811871364</v>
      </c>
      <c r="AU2584">
        <v>0.12105514545371517</v>
      </c>
      <c r="AV2584">
        <v>0.12925101961209962</v>
      </c>
      <c r="AW2584">
        <v>0.12794685680689233</v>
      </c>
      <c r="AX2584">
        <v>0.1272989357677308</v>
      </c>
      <c r="AY2584">
        <v>0.13453187803214639</v>
      </c>
      <c r="AZ2584">
        <v>0.13409616668325336</v>
      </c>
    </row>
    <row r="2585" spans="11:52" ht="14.4">
      <c r="K2585" t="s">
        <v>3492</v>
      </c>
      <c r="L2585" t="s">
        <v>3470</v>
      </c>
      <c r="M2585" t="s">
        <v>26</v>
      </c>
      <c r="N2585" t="s">
        <v>80</v>
      </c>
      <c r="O2585" t="s">
        <v>6079</v>
      </c>
      <c r="P2585" t="s">
        <v>6079</v>
      </c>
      <c r="Q2585" t="s">
        <v>6079</v>
      </c>
      <c r="R2585" t="s">
        <v>6079</v>
      </c>
      <c r="S2585" t="s">
        <v>6079</v>
      </c>
      <c r="AG2585">
        <v>0.1714462751995923</v>
      </c>
      <c r="AH2585">
        <v>0.17665832677479124</v>
      </c>
      <c r="AI2585">
        <v>0.15572193178528748</v>
      </c>
      <c r="AJ2585">
        <v>0.13791909608967304</v>
      </c>
      <c r="AK2585">
        <v>0.14082737653329935</v>
      </c>
      <c r="AL2585">
        <v>0.14241422169222701</v>
      </c>
      <c r="AM2585">
        <v>0.13499438142484249</v>
      </c>
      <c r="AN2585">
        <v>0.15193631425637752</v>
      </c>
      <c r="AO2585">
        <v>0.15621801608576277</v>
      </c>
      <c r="AP2585">
        <v>0.15310015293280499</v>
      </c>
      <c r="AQ2585">
        <v>0.17070820473894197</v>
      </c>
      <c r="AR2585">
        <v>0.17041448502298898</v>
      </c>
      <c r="AS2585">
        <v>0.16032278292578617</v>
      </c>
      <c r="AT2585">
        <v>0.16492226354241082</v>
      </c>
      <c r="AU2585">
        <v>0.1751500149493245</v>
      </c>
      <c r="AV2585">
        <v>0.16627992851433385</v>
      </c>
      <c r="AW2585">
        <v>0.16534386148591626</v>
      </c>
      <c r="AX2585">
        <v>0.1695149674973008</v>
      </c>
      <c r="AY2585">
        <v>0.15590429574206266</v>
      </c>
      <c r="AZ2585">
        <v>0.15599799041040763</v>
      </c>
    </row>
    <row r="2586" spans="11:52" ht="14.4">
      <c r="K2586" t="s">
        <v>3493</v>
      </c>
      <c r="L2586" t="s">
        <v>3470</v>
      </c>
      <c r="M2586" t="s">
        <v>27</v>
      </c>
      <c r="N2586" t="s">
        <v>80</v>
      </c>
      <c r="AG2586">
        <v>0.14405661774646517</v>
      </c>
      <c r="AH2586">
        <v>0.14465218441322358</v>
      </c>
      <c r="AI2586">
        <v>0.14314366223216532</v>
      </c>
      <c r="AJ2586">
        <v>0.15199368494405854</v>
      </c>
      <c r="AK2586">
        <v>0.14139933473305158</v>
      </c>
      <c r="AL2586">
        <v>0.14094739774535919</v>
      </c>
      <c r="AM2586">
        <v>0.13130080812773698</v>
      </c>
      <c r="AN2586">
        <v>0.13865924669099211</v>
      </c>
      <c r="AO2586">
        <v>0.14353345344146595</v>
      </c>
      <c r="AP2586">
        <v>0.14188761291501897</v>
      </c>
      <c r="AQ2586">
        <v>0.14472800640520897</v>
      </c>
      <c r="AR2586">
        <v>0.14885353101978899</v>
      </c>
      <c r="AS2586">
        <v>0.15363062238005629</v>
      </c>
      <c r="AT2586">
        <v>0.15324049921371477</v>
      </c>
      <c r="AU2586">
        <v>0.14860064155132591</v>
      </c>
      <c r="AV2586">
        <v>0.14355476303649073</v>
      </c>
      <c r="AW2586">
        <v>0.14330632150834968</v>
      </c>
      <c r="AX2586">
        <v>0.14093914856634668</v>
      </c>
      <c r="AY2586">
        <v>0.13873987622879907</v>
      </c>
      <c r="AZ2586">
        <v>0.14046738564540245</v>
      </c>
    </row>
    <row r="2587" spans="11:52" ht="14.4">
      <c r="K2587" t="s">
        <v>3494</v>
      </c>
      <c r="L2587" t="s">
        <v>3470</v>
      </c>
      <c r="M2587" t="s">
        <v>28</v>
      </c>
      <c r="N2587" t="s">
        <v>80</v>
      </c>
      <c r="AG2587">
        <v>6.445840061697912E-2</v>
      </c>
      <c r="AH2587">
        <v>5.5999362249433041E-2</v>
      </c>
      <c r="AI2587">
        <v>6.1344448263804321E-2</v>
      </c>
      <c r="AJ2587">
        <v>5.8951002054170629E-2</v>
      </c>
      <c r="AK2587">
        <v>5.9874550828551171E-2</v>
      </c>
      <c r="AL2587">
        <v>5.3486955592807986E-2</v>
      </c>
      <c r="AM2587">
        <v>5.3141193701986535E-2</v>
      </c>
      <c r="AN2587">
        <v>5.0745540025887416E-2</v>
      </c>
      <c r="AO2587">
        <v>5.2762987320370269E-2</v>
      </c>
      <c r="AP2587" t="s">
        <v>6079</v>
      </c>
      <c r="AQ2587" t="s">
        <v>6079</v>
      </c>
      <c r="AR2587" t="s">
        <v>6079</v>
      </c>
      <c r="AS2587" t="s">
        <v>6079</v>
      </c>
      <c r="AT2587">
        <v>5.6449107935497414E-2</v>
      </c>
      <c r="AU2587">
        <v>6.1255214856813206E-2</v>
      </c>
      <c r="AV2587">
        <v>5.9668287614175843E-2</v>
      </c>
      <c r="AW2587">
        <v>6.9365164186039552E-2</v>
      </c>
      <c r="AX2587">
        <v>6.5270128170477393E-2</v>
      </c>
      <c r="AY2587">
        <v>6.47178757037698E-2</v>
      </c>
      <c r="AZ2587">
        <v>6.1841416345014333E-2</v>
      </c>
    </row>
    <row r="2588" spans="11:52" ht="14.4">
      <c r="K2588" t="s">
        <v>3495</v>
      </c>
      <c r="L2588" t="s">
        <v>3470</v>
      </c>
      <c r="M2588" t="s">
        <v>29</v>
      </c>
      <c r="N2588" t="s">
        <v>80</v>
      </c>
      <c r="AG2588">
        <v>0.18548663351405817</v>
      </c>
      <c r="AH2588">
        <v>0.18842180048316801</v>
      </c>
      <c r="AI2588">
        <v>0.18768713792255703</v>
      </c>
      <c r="AJ2588">
        <v>0.18535657174603207</v>
      </c>
      <c r="AK2588">
        <v>0.18316416003899733</v>
      </c>
      <c r="AL2588">
        <v>0.18179422702649328</v>
      </c>
      <c r="AM2588">
        <v>0.18265984230653215</v>
      </c>
      <c r="AN2588">
        <v>0.18818534976076259</v>
      </c>
      <c r="AO2588">
        <v>0.18769293846044235</v>
      </c>
      <c r="AP2588">
        <v>0.19946473012138635</v>
      </c>
      <c r="AQ2588">
        <v>0.20291610378995295</v>
      </c>
      <c r="AR2588">
        <v>0.20081403014205881</v>
      </c>
      <c r="AS2588">
        <v>0.21167197644286559</v>
      </c>
      <c r="AT2588">
        <v>0.21198063401597009</v>
      </c>
      <c r="AU2588">
        <v>0.20248995471086204</v>
      </c>
      <c r="AV2588">
        <v>0.20289554311106581</v>
      </c>
      <c r="AW2588">
        <v>0.20316580105462681</v>
      </c>
      <c r="AX2588">
        <v>0.20278729773167989</v>
      </c>
      <c r="AY2588">
        <v>0.20150293011022627</v>
      </c>
      <c r="AZ2588">
        <v>0.19725187644729755</v>
      </c>
    </row>
    <row r="2589" spans="11:52" ht="14.4">
      <c r="K2589" t="s">
        <v>3496</v>
      </c>
      <c r="L2589" t="s">
        <v>3470</v>
      </c>
      <c r="M2589" t="s">
        <v>30</v>
      </c>
      <c r="N2589" t="s">
        <v>80</v>
      </c>
      <c r="AG2589">
        <v>0.1526031310049602</v>
      </c>
      <c r="AH2589">
        <v>0.15217230432885731</v>
      </c>
      <c r="AI2589">
        <v>0.15186963714084928</v>
      </c>
      <c r="AJ2589">
        <v>0.15070370497538407</v>
      </c>
      <c r="AK2589">
        <v>0.15061042774723657</v>
      </c>
      <c r="AL2589">
        <v>0.15448319933226454</v>
      </c>
      <c r="AM2589">
        <v>0.156415616319971</v>
      </c>
      <c r="AN2589">
        <v>0.15596557818572823</v>
      </c>
      <c r="AO2589">
        <v>0.15280623120077433</v>
      </c>
      <c r="AP2589">
        <v>0.15861522847040616</v>
      </c>
      <c r="AQ2589">
        <v>0.15942379802498272</v>
      </c>
      <c r="AR2589">
        <v>0.16477281397544344</v>
      </c>
      <c r="AS2589">
        <v>0.16324950172859704</v>
      </c>
      <c r="AT2589">
        <v>0.16637785783009507</v>
      </c>
      <c r="AU2589">
        <v>0.16604390453432374</v>
      </c>
      <c r="AV2589">
        <v>0.16620567965931668</v>
      </c>
      <c r="AW2589">
        <v>0.16126329980334492</v>
      </c>
      <c r="AX2589">
        <v>0.16398546251130472</v>
      </c>
      <c r="AY2589">
        <v>0.16504965364234681</v>
      </c>
      <c r="AZ2589">
        <v>0.16500711585161659</v>
      </c>
    </row>
    <row r="2590" spans="11:52" ht="14.4">
      <c r="K2590" t="s">
        <v>3497</v>
      </c>
      <c r="L2590" t="s">
        <v>3470</v>
      </c>
      <c r="M2590" t="s">
        <v>100</v>
      </c>
      <c r="N2590" t="s">
        <v>80</v>
      </c>
      <c r="AG2590">
        <v>0.22851633589679063</v>
      </c>
      <c r="AH2590">
        <v>0.23010235201746376</v>
      </c>
      <c r="AI2590">
        <v>0.22369197260099563</v>
      </c>
      <c r="AJ2590">
        <v>0.2229646084001379</v>
      </c>
      <c r="AK2590">
        <v>0.23021426508565981</v>
      </c>
      <c r="AL2590">
        <v>0.23116256646884992</v>
      </c>
      <c r="AM2590">
        <v>0.23519830281606055</v>
      </c>
      <c r="AN2590">
        <v>0.23837667492935469</v>
      </c>
      <c r="AO2590">
        <v>0.24250685422621313</v>
      </c>
      <c r="AP2590">
        <v>0.2400709574899457</v>
      </c>
      <c r="AQ2590">
        <v>0.25229012622379932</v>
      </c>
      <c r="AR2590">
        <v>0.24804408814746065</v>
      </c>
      <c r="AS2590">
        <v>0.26018063740284419</v>
      </c>
      <c r="AT2590">
        <v>0.26663711587864314</v>
      </c>
      <c r="AU2590">
        <v>0.26497113214687495</v>
      </c>
      <c r="AV2590">
        <v>0.26316823236081532</v>
      </c>
      <c r="AW2590">
        <v>0.27402489760654736</v>
      </c>
      <c r="AX2590">
        <v>0.27384766578046704</v>
      </c>
      <c r="AY2590">
        <v>0.27236635911624951</v>
      </c>
      <c r="AZ2590">
        <v>0.25305512191435997</v>
      </c>
    </row>
    <row r="2591" spans="11:52" ht="14.4">
      <c r="K2591" t="s">
        <v>3498</v>
      </c>
      <c r="L2591" t="s">
        <v>3470</v>
      </c>
      <c r="M2591" t="s">
        <v>31</v>
      </c>
      <c r="N2591" t="s">
        <v>80</v>
      </c>
      <c r="AG2591">
        <v>5.2040722576036313E-2</v>
      </c>
      <c r="AH2591">
        <v>5.0090400430054256E-2</v>
      </c>
      <c r="AI2591">
        <v>5.1386161604365939E-2</v>
      </c>
      <c r="AJ2591">
        <v>5.1845867058011981E-2</v>
      </c>
      <c r="AK2591">
        <v>5.1562449080695821E-2</v>
      </c>
      <c r="AL2591">
        <v>4.6938151981636721E-2</v>
      </c>
      <c r="AM2591">
        <v>4.6380378508404943E-2</v>
      </c>
      <c r="AN2591">
        <v>4.4997725682130382E-2</v>
      </c>
      <c r="AO2591">
        <v>4.4724176240681993E-2</v>
      </c>
      <c r="AP2591">
        <v>4.5591021883385936E-2</v>
      </c>
      <c r="AQ2591">
        <v>4.6604335703160686E-2</v>
      </c>
      <c r="AR2591">
        <v>5.0757821568501699E-2</v>
      </c>
      <c r="AS2591">
        <v>5.0344015387961093E-2</v>
      </c>
      <c r="AT2591">
        <v>4.4788034139525167E-2</v>
      </c>
      <c r="AU2591">
        <v>4.5209573510081515E-2</v>
      </c>
      <c r="AV2591">
        <v>4.858430455481022E-2</v>
      </c>
      <c r="AW2591">
        <v>4.7425152085304449E-2</v>
      </c>
      <c r="AX2591">
        <v>4.7307103876990782E-2</v>
      </c>
      <c r="AY2591">
        <v>5.18993166297489E-2</v>
      </c>
      <c r="AZ2591">
        <v>4.9729073368111117E-2</v>
      </c>
    </row>
    <row r="2592" spans="11:52" ht="14.4">
      <c r="K2592" t="s">
        <v>3499</v>
      </c>
      <c r="L2592" t="s">
        <v>3470</v>
      </c>
      <c r="M2592" t="s">
        <v>32</v>
      </c>
      <c r="N2592" t="s">
        <v>80</v>
      </c>
      <c r="O2592" t="s">
        <v>6079</v>
      </c>
      <c r="P2592" t="s">
        <v>6079</v>
      </c>
      <c r="Q2592" t="s">
        <v>6079</v>
      </c>
      <c r="R2592" t="s">
        <v>6079</v>
      </c>
      <c r="S2592" t="s">
        <v>6079</v>
      </c>
      <c r="AG2592">
        <v>0.21086391757441364</v>
      </c>
      <c r="AH2592">
        <v>0.21687209018800557</v>
      </c>
      <c r="AI2592">
        <v>0.21370385411556056</v>
      </c>
      <c r="AJ2592">
        <v>0.21165063078530977</v>
      </c>
      <c r="AK2592">
        <v>0.22470993137593204</v>
      </c>
      <c r="AL2592">
        <v>0.20785113703364164</v>
      </c>
      <c r="AM2592">
        <v>0.20446878851742412</v>
      </c>
      <c r="AN2592">
        <v>0.20465727471036441</v>
      </c>
      <c r="AO2592">
        <v>0.20213639344328369</v>
      </c>
      <c r="AP2592">
        <v>0.18531801957042929</v>
      </c>
      <c r="AQ2592">
        <v>0.19044343732319599</v>
      </c>
      <c r="AR2592">
        <v>0.19515931188205873</v>
      </c>
      <c r="AS2592">
        <v>0.18840358890370987</v>
      </c>
      <c r="AT2592">
        <v>0.18961964569616105</v>
      </c>
      <c r="AU2592">
        <v>0.19880900628350828</v>
      </c>
      <c r="AV2592">
        <v>0.19645348259112988</v>
      </c>
      <c r="AW2592">
        <v>0.2024594900318345</v>
      </c>
      <c r="AX2592">
        <v>0.19831773048144599</v>
      </c>
      <c r="AY2592">
        <v>0.19325742719753988</v>
      </c>
      <c r="AZ2592">
        <v>0.19874394708509877</v>
      </c>
    </row>
    <row r="2593" spans="11:52" ht="14.4">
      <c r="K2593" t="s">
        <v>3500</v>
      </c>
      <c r="L2593" t="s">
        <v>3470</v>
      </c>
      <c r="M2593" t="s">
        <v>93</v>
      </c>
      <c r="N2593" t="s">
        <v>80</v>
      </c>
      <c r="AG2593">
        <v>0.16651449500717336</v>
      </c>
      <c r="AH2593">
        <v>0.16729500566362251</v>
      </c>
      <c r="AI2593">
        <v>0.16937319550632132</v>
      </c>
      <c r="AJ2593">
        <v>0.16895651735172609</v>
      </c>
      <c r="AK2593">
        <v>0.16889861715090007</v>
      </c>
      <c r="AL2593">
        <v>0.16178213831775237</v>
      </c>
      <c r="AM2593">
        <v>0.1680597301728676</v>
      </c>
      <c r="AN2593">
        <v>0.16379117329969922</v>
      </c>
      <c r="AO2593">
        <v>0.15872135980709196</v>
      </c>
      <c r="AP2593">
        <v>0.15742416035826631</v>
      </c>
      <c r="AQ2593">
        <v>0.16617694565150901</v>
      </c>
      <c r="AR2593">
        <v>0.16041954291223168</v>
      </c>
      <c r="AS2593">
        <v>0.16917408173194762</v>
      </c>
      <c r="AT2593">
        <v>0.1736250343124198</v>
      </c>
      <c r="AU2593">
        <v>0.16670914239806933</v>
      </c>
      <c r="AV2593">
        <v>0.16141492570531024</v>
      </c>
      <c r="AW2593">
        <v>0.16117862611987913</v>
      </c>
      <c r="AX2593">
        <v>0.15521868843483969</v>
      </c>
      <c r="AY2593">
        <v>0.16100302890539048</v>
      </c>
      <c r="AZ2593">
        <v>0.15900573297004997</v>
      </c>
    </row>
    <row r="2594" spans="11:52" ht="14.4">
      <c r="K2594" t="s">
        <v>3501</v>
      </c>
      <c r="L2594" t="s">
        <v>3502</v>
      </c>
      <c r="M2594" t="s">
        <v>13</v>
      </c>
      <c r="N2594" t="s">
        <v>80</v>
      </c>
      <c r="AG2594">
        <v>4.1831992944253299E-2</v>
      </c>
      <c r="AH2594">
        <v>4.3639497953269518E-2</v>
      </c>
      <c r="AI2594">
        <v>4.1553146706813565E-2</v>
      </c>
      <c r="AJ2594">
        <v>4.2058731902488065E-2</v>
      </c>
      <c r="AK2594">
        <v>4.1530489672526275E-2</v>
      </c>
      <c r="AL2594">
        <v>4.260097718058186E-2</v>
      </c>
      <c r="AM2594">
        <v>4.5254329900083885E-2</v>
      </c>
      <c r="AN2594">
        <v>4.7164306652025229E-2</v>
      </c>
      <c r="AO2594">
        <v>4.52192662190306E-2</v>
      </c>
      <c r="AP2594">
        <v>4.578491574900969E-2</v>
      </c>
      <c r="AQ2594">
        <v>4.4712664837215754E-2</v>
      </c>
      <c r="AR2594">
        <v>4.4407847149986558E-2</v>
      </c>
      <c r="AS2594">
        <v>4.5949780981290579E-2</v>
      </c>
      <c r="AT2594">
        <v>4.6787949072833179E-2</v>
      </c>
      <c r="AU2594">
        <v>4.6709754381393645E-2</v>
      </c>
      <c r="AV2594">
        <v>4.3542731219948998E-2</v>
      </c>
      <c r="AW2594">
        <v>4.4444638623296243E-2</v>
      </c>
      <c r="AX2594">
        <v>4.3054298933906478E-2</v>
      </c>
      <c r="AY2594">
        <v>4.3674172798658831E-2</v>
      </c>
      <c r="AZ2594">
        <v>4.4079243409152931E-2</v>
      </c>
    </row>
    <row r="2595" spans="11:52" ht="14.4">
      <c r="K2595" t="s">
        <v>3503</v>
      </c>
      <c r="L2595" t="s">
        <v>3502</v>
      </c>
      <c r="M2595" t="s">
        <v>14</v>
      </c>
      <c r="N2595" t="s">
        <v>80</v>
      </c>
      <c r="AG2595">
        <v>6.0672272718938262E-2</v>
      </c>
      <c r="AH2595">
        <v>6.0373626482255929E-2</v>
      </c>
      <c r="AI2595">
        <v>6.2437120893309841E-2</v>
      </c>
      <c r="AJ2595">
        <v>5.8008509481234025E-2</v>
      </c>
      <c r="AK2595">
        <v>5.8188256860312877E-2</v>
      </c>
      <c r="AL2595">
        <v>5.8478839179580473E-2</v>
      </c>
      <c r="AM2595">
        <v>6.0821921143307173E-2</v>
      </c>
      <c r="AN2595">
        <v>5.7714803756813843E-2</v>
      </c>
      <c r="AO2595">
        <v>5.9630975986744376E-2</v>
      </c>
      <c r="AP2595">
        <v>5.7047427577425792E-2</v>
      </c>
      <c r="AQ2595">
        <v>5.8068834718235776E-2</v>
      </c>
      <c r="AR2595">
        <v>5.5478789191262243E-2</v>
      </c>
      <c r="AS2595">
        <v>5.7049992415840113E-2</v>
      </c>
      <c r="AT2595">
        <v>5.6473289199755021E-2</v>
      </c>
      <c r="AU2595">
        <v>5.6180012253233685E-2</v>
      </c>
      <c r="AV2595">
        <v>5.7521563591464528E-2</v>
      </c>
      <c r="AW2595">
        <v>5.8698184673630263E-2</v>
      </c>
      <c r="AX2595">
        <v>5.7437141958911059E-2</v>
      </c>
      <c r="AY2595">
        <v>5.747150906471972E-2</v>
      </c>
      <c r="AZ2595">
        <v>5.9784300630511197E-2</v>
      </c>
    </row>
    <row r="2596" spans="11:52" ht="14.4">
      <c r="K2596" t="s">
        <v>3504</v>
      </c>
      <c r="L2596" t="s">
        <v>3502</v>
      </c>
      <c r="M2596" t="s">
        <v>92</v>
      </c>
      <c r="N2596" t="s">
        <v>80</v>
      </c>
      <c r="AG2596">
        <v>5.3099541370644349E-2</v>
      </c>
      <c r="AH2596">
        <v>6.1909480629759241E-2</v>
      </c>
      <c r="AI2596">
        <v>6.0468069735305711E-2</v>
      </c>
      <c r="AJ2596">
        <v>6.0160708138893626E-2</v>
      </c>
      <c r="AK2596">
        <v>5.6801398990428527E-2</v>
      </c>
      <c r="AL2596">
        <v>5.6869548205754725E-2</v>
      </c>
      <c r="AM2596">
        <v>5.4605823566914714E-2</v>
      </c>
      <c r="AN2596">
        <v>6.0705486570104689E-2</v>
      </c>
      <c r="AO2596">
        <v>6.2359756324973904E-2</v>
      </c>
      <c r="AP2596">
        <v>6.5694350952742744E-2</v>
      </c>
      <c r="AQ2596">
        <v>7.4262959424378452E-2</v>
      </c>
      <c r="AR2596">
        <v>7.6826645811659308E-2</v>
      </c>
      <c r="AS2596">
        <v>8.028276602230322E-2</v>
      </c>
      <c r="AT2596">
        <v>7.852009727360286E-2</v>
      </c>
      <c r="AU2596">
        <v>7.8859219475605216E-2</v>
      </c>
      <c r="AV2596">
        <v>7.8798004700584026E-2</v>
      </c>
      <c r="AW2596">
        <v>7.837002295137252E-2</v>
      </c>
      <c r="AX2596">
        <v>7.3676253641473469E-2</v>
      </c>
      <c r="AY2596">
        <v>7.1215061058537379E-2</v>
      </c>
      <c r="AZ2596">
        <v>7.0059666870510184E-2</v>
      </c>
    </row>
    <row r="2597" spans="11:52" ht="14.4">
      <c r="K2597" t="s">
        <v>3505</v>
      </c>
      <c r="L2597" t="s">
        <v>3502</v>
      </c>
      <c r="M2597" t="s">
        <v>15</v>
      </c>
      <c r="N2597" t="s">
        <v>80</v>
      </c>
      <c r="AE2597" t="s">
        <v>6079</v>
      </c>
      <c r="AF2597" t="s">
        <v>6079</v>
      </c>
      <c r="AG2597">
        <v>4.943400395294073E-2</v>
      </c>
      <c r="AH2597">
        <v>5.0841463271305391E-2</v>
      </c>
      <c r="AI2597">
        <v>5.7849020275543374E-2</v>
      </c>
      <c r="AJ2597">
        <v>6.1649501416482552E-2</v>
      </c>
      <c r="AK2597">
        <v>5.9846490930475768E-2</v>
      </c>
      <c r="AL2597">
        <v>6.3963203857601569E-2</v>
      </c>
      <c r="AM2597">
        <v>6.820768201034684E-2</v>
      </c>
      <c r="AN2597">
        <v>7.2911733362601219E-2</v>
      </c>
      <c r="AO2597">
        <v>7.3866592684072654E-2</v>
      </c>
      <c r="AP2597">
        <v>7.199240868218465E-2</v>
      </c>
      <c r="AQ2597">
        <v>7.4580538948663136E-2</v>
      </c>
      <c r="AR2597">
        <v>7.9706820901030179E-2</v>
      </c>
      <c r="AS2597">
        <v>7.3983992269799792E-2</v>
      </c>
      <c r="AT2597">
        <v>6.999065166221427E-2</v>
      </c>
      <c r="AU2597">
        <v>8.4009402487250598E-2</v>
      </c>
      <c r="AV2597">
        <v>7.0531593125567824E-2</v>
      </c>
      <c r="AW2597">
        <v>6.9418940229418746E-2</v>
      </c>
      <c r="AX2597">
        <v>7.5483075351804027E-2</v>
      </c>
      <c r="AY2597">
        <v>7.7697333358673695E-2</v>
      </c>
      <c r="AZ2597">
        <v>7.9303004335738989E-2</v>
      </c>
    </row>
    <row r="2598" spans="11:52" ht="14.4">
      <c r="K2598" t="s">
        <v>3506</v>
      </c>
      <c r="L2598" t="s">
        <v>3502</v>
      </c>
      <c r="M2598" t="s">
        <v>91</v>
      </c>
      <c r="N2598" t="s">
        <v>80</v>
      </c>
      <c r="AG2598">
        <v>6.3139735002116601E-2</v>
      </c>
      <c r="AH2598">
        <v>5.9788178629001237E-2</v>
      </c>
      <c r="AI2598">
        <v>5.5982776087192203E-2</v>
      </c>
      <c r="AJ2598">
        <v>5.3078713889813785E-2</v>
      </c>
      <c r="AK2598">
        <v>5.3365461323788957E-2</v>
      </c>
      <c r="AL2598">
        <v>5.8149081111341795E-2</v>
      </c>
      <c r="AM2598">
        <v>5.8309833079476112E-2</v>
      </c>
      <c r="AN2598">
        <v>5.8326841816452576E-2</v>
      </c>
      <c r="AO2598">
        <v>5.9281388752789745E-2</v>
      </c>
      <c r="AP2598">
        <v>6.900042371117468E-2</v>
      </c>
      <c r="AQ2598">
        <v>6.8743079780780092E-2</v>
      </c>
      <c r="AR2598">
        <v>6.9711315242568087E-2</v>
      </c>
      <c r="AS2598">
        <v>6.7010346628680911E-2</v>
      </c>
      <c r="AT2598">
        <v>6.7001763323014649E-2</v>
      </c>
      <c r="AU2598">
        <v>6.1200171328360149E-2</v>
      </c>
      <c r="AV2598">
        <v>6.1169901524397823E-2</v>
      </c>
      <c r="AW2598">
        <v>5.8743498440140041E-2</v>
      </c>
      <c r="AX2598">
        <v>5.8352719438052675E-2</v>
      </c>
      <c r="AY2598">
        <v>5.8528711260968723E-2</v>
      </c>
      <c r="AZ2598">
        <v>5.714534003368326E-2</v>
      </c>
    </row>
    <row r="2599" spans="11:52" ht="14.4">
      <c r="K2599" t="s">
        <v>3507</v>
      </c>
      <c r="L2599" t="s">
        <v>3502</v>
      </c>
      <c r="M2599" t="s">
        <v>16</v>
      </c>
      <c r="N2599" t="s">
        <v>80</v>
      </c>
      <c r="AG2599">
        <v>6.2781107023219304E-2</v>
      </c>
      <c r="AH2599">
        <v>6.3479417071611033E-2</v>
      </c>
      <c r="AI2599">
        <v>6.1201861945187168E-2</v>
      </c>
      <c r="AJ2599">
        <v>5.9426083508291261E-2</v>
      </c>
      <c r="AK2599">
        <v>5.8376693520807613E-2</v>
      </c>
      <c r="AL2599">
        <v>5.7039097623475483E-2</v>
      </c>
      <c r="AM2599">
        <v>5.625732141172516E-2</v>
      </c>
      <c r="AN2599">
        <v>5.4304124820982472E-2</v>
      </c>
      <c r="AO2599">
        <v>5.3795911870659477E-2</v>
      </c>
      <c r="AP2599">
        <v>5.1034327749180222E-2</v>
      </c>
      <c r="AQ2599">
        <v>4.9706680891476847E-2</v>
      </c>
      <c r="AR2599">
        <v>4.7235519131085736E-2</v>
      </c>
      <c r="AS2599">
        <v>4.6079401531608714E-2</v>
      </c>
      <c r="AT2599">
        <v>4.5664079951880161E-2</v>
      </c>
      <c r="AU2599">
        <v>4.5268162180463811E-2</v>
      </c>
      <c r="AV2599">
        <v>4.3252700891718954E-2</v>
      </c>
      <c r="AW2599">
        <v>4.1678121319474445E-2</v>
      </c>
      <c r="AX2599">
        <v>4.1113197181530503E-2</v>
      </c>
      <c r="AY2599">
        <v>4.0674590593428275E-2</v>
      </c>
      <c r="AZ2599">
        <v>4.0449809944523393E-2</v>
      </c>
    </row>
    <row r="2600" spans="11:52" ht="14.4">
      <c r="K2600" t="s">
        <v>3508</v>
      </c>
      <c r="L2600" t="s">
        <v>3502</v>
      </c>
      <c r="M2600" t="s">
        <v>17</v>
      </c>
      <c r="N2600" t="s">
        <v>80</v>
      </c>
      <c r="AG2600">
        <v>3.693032786627426E-2</v>
      </c>
      <c r="AH2600">
        <v>3.9684255295632846E-2</v>
      </c>
      <c r="AI2600">
        <v>3.9271247649025419E-2</v>
      </c>
      <c r="AJ2600">
        <v>4.0326375330034851E-2</v>
      </c>
      <c r="AK2600">
        <v>4.0623746261881782E-2</v>
      </c>
      <c r="AL2600">
        <v>4.1650492400642294E-2</v>
      </c>
      <c r="AM2600">
        <v>4.0472435745651826E-2</v>
      </c>
      <c r="AN2600">
        <v>3.9885035564139477E-2</v>
      </c>
      <c r="AO2600">
        <v>4.0150623227267722E-2</v>
      </c>
      <c r="AP2600">
        <v>3.9666943591336302E-2</v>
      </c>
      <c r="AQ2600">
        <v>3.8620973480431461E-2</v>
      </c>
      <c r="AR2600">
        <v>3.588080504436942E-2</v>
      </c>
      <c r="AS2600">
        <v>3.4331383081334162E-2</v>
      </c>
      <c r="AT2600">
        <v>3.4056370282912959E-2</v>
      </c>
      <c r="AU2600">
        <v>3.4125090595584426E-2</v>
      </c>
      <c r="AV2600">
        <v>3.2598700540574045E-2</v>
      </c>
      <c r="AW2600">
        <v>3.1781234925087373E-2</v>
      </c>
      <c r="AX2600">
        <v>3.1920544064399356E-2</v>
      </c>
      <c r="AY2600">
        <v>3.1559408652274697E-2</v>
      </c>
      <c r="AZ2600">
        <v>3.1937846713763492E-2</v>
      </c>
    </row>
    <row r="2601" spans="11:52" ht="14.4">
      <c r="K2601" t="s">
        <v>3509</v>
      </c>
      <c r="L2601" t="s">
        <v>3502</v>
      </c>
      <c r="M2601" t="s">
        <v>97</v>
      </c>
      <c r="N2601" t="s">
        <v>80</v>
      </c>
      <c r="O2601" t="s">
        <v>6079</v>
      </c>
      <c r="P2601" t="s">
        <v>6079</v>
      </c>
      <c r="Q2601" t="s">
        <v>6079</v>
      </c>
      <c r="R2601" t="s">
        <v>6079</v>
      </c>
      <c r="S2601" t="s">
        <v>6079</v>
      </c>
      <c r="T2601" t="s">
        <v>6079</v>
      </c>
      <c r="AG2601">
        <v>9.1115207438742934E-2</v>
      </c>
      <c r="AH2601">
        <v>8.8244124164824939E-2</v>
      </c>
      <c r="AI2601">
        <v>8.573608354193217E-2</v>
      </c>
      <c r="AJ2601">
        <v>8.2530765980199219E-2</v>
      </c>
      <c r="AK2601">
        <v>9.2994500046451836E-2</v>
      </c>
      <c r="AL2601">
        <v>8.9519539224519884E-2</v>
      </c>
      <c r="AM2601">
        <v>8.7699225827920835E-2</v>
      </c>
      <c r="AN2601">
        <v>8.7876827721837622E-2</v>
      </c>
      <c r="AO2601">
        <v>9.9142529492632969E-2</v>
      </c>
      <c r="AP2601">
        <v>9.9699555204438559E-2</v>
      </c>
      <c r="AQ2601">
        <v>9.4441368458401218E-2</v>
      </c>
      <c r="AR2601">
        <v>9.3542151219455846E-2</v>
      </c>
      <c r="AS2601">
        <v>8.3691614283901317E-2</v>
      </c>
      <c r="AT2601">
        <v>8.0637608724557469E-2</v>
      </c>
      <c r="AU2601">
        <v>7.3346427978726633E-2</v>
      </c>
      <c r="AV2601">
        <v>7.1420990841654888E-2</v>
      </c>
      <c r="AW2601">
        <v>7.1419236492417576E-2</v>
      </c>
      <c r="AX2601">
        <v>7.046455748464138E-2</v>
      </c>
      <c r="AY2601">
        <v>6.6706140332814801E-2</v>
      </c>
      <c r="AZ2601">
        <v>6.872406326083709E-2</v>
      </c>
    </row>
    <row r="2602" spans="11:52" ht="14.4">
      <c r="K2602" t="s">
        <v>3510</v>
      </c>
      <c r="L2602" t="s">
        <v>3502</v>
      </c>
      <c r="M2602" t="s">
        <v>18</v>
      </c>
      <c r="N2602" t="s">
        <v>80</v>
      </c>
      <c r="AG2602">
        <v>6.4182039256348675E-2</v>
      </c>
      <c r="AH2602">
        <v>6.5282735376852197E-2</v>
      </c>
      <c r="AI2602">
        <v>6.4382579632522988E-2</v>
      </c>
      <c r="AJ2602">
        <v>6.282925009837842E-2</v>
      </c>
      <c r="AK2602">
        <v>6.3362758250971762E-2</v>
      </c>
      <c r="AL2602">
        <v>6.4816378997921198E-2</v>
      </c>
      <c r="AM2602">
        <v>6.6456820019719517E-2</v>
      </c>
      <c r="AN2602">
        <v>6.4785400116168887E-2</v>
      </c>
      <c r="AO2602">
        <v>6.6223422995934061E-2</v>
      </c>
      <c r="AP2602">
        <v>6.7643364284857663E-2</v>
      </c>
      <c r="AQ2602">
        <v>6.8615782286166133E-2</v>
      </c>
      <c r="AR2602">
        <v>7.133082929701505E-2</v>
      </c>
      <c r="AS2602">
        <v>6.8600912073809556E-2</v>
      </c>
      <c r="AT2602">
        <v>6.67850015294566E-2</v>
      </c>
      <c r="AU2602">
        <v>6.6505352118240074E-2</v>
      </c>
      <c r="AV2602">
        <v>6.5159215476066429E-2</v>
      </c>
      <c r="AW2602">
        <v>6.1891105211168071E-2</v>
      </c>
      <c r="AX2602">
        <v>6.0144892845252339E-2</v>
      </c>
      <c r="AY2602">
        <v>6.1391498376590199E-2</v>
      </c>
      <c r="AZ2602">
        <v>6.1235783497316787E-2</v>
      </c>
    </row>
    <row r="2603" spans="11:52" ht="14.4">
      <c r="K2603" t="s">
        <v>3511</v>
      </c>
      <c r="L2603" t="s">
        <v>3502</v>
      </c>
      <c r="M2603" t="s">
        <v>34</v>
      </c>
      <c r="N2603" t="s">
        <v>80</v>
      </c>
      <c r="AG2603">
        <v>5.9452702452392515E-2</v>
      </c>
      <c r="AH2603">
        <v>5.9861657801422677E-2</v>
      </c>
      <c r="AI2603">
        <v>5.9588736883964419E-2</v>
      </c>
      <c r="AJ2603">
        <v>5.8967858980142784E-2</v>
      </c>
      <c r="AK2603">
        <v>6.0738386259321653E-2</v>
      </c>
      <c r="AL2603">
        <v>6.099982154473986E-2</v>
      </c>
      <c r="AM2603">
        <v>6.120144708117331E-2</v>
      </c>
      <c r="AN2603">
        <v>6.0213132249220008E-2</v>
      </c>
      <c r="AO2603">
        <v>6.0338546240128049E-2</v>
      </c>
      <c r="AP2603">
        <v>5.8623909990576414E-2</v>
      </c>
      <c r="AQ2603">
        <v>5.8601721757962869E-2</v>
      </c>
      <c r="AR2603">
        <v>5.8915364964853251E-2</v>
      </c>
      <c r="AS2603">
        <v>5.8393172808722693E-2</v>
      </c>
      <c r="AT2603">
        <v>5.8184431458904257E-2</v>
      </c>
      <c r="AU2603">
        <v>5.8199174496838806E-2</v>
      </c>
      <c r="AV2603">
        <v>5.6144591971719261E-2</v>
      </c>
      <c r="AW2603">
        <v>5.4768728666610769E-2</v>
      </c>
      <c r="AX2603">
        <v>5.4360304286480303E-2</v>
      </c>
      <c r="AY2603">
        <v>5.4364202640276721E-2</v>
      </c>
      <c r="AZ2603">
        <v>5.4499751998393069E-2</v>
      </c>
    </row>
    <row r="2604" spans="11:52" ht="14.4">
      <c r="K2604" t="s">
        <v>3512</v>
      </c>
      <c r="L2604" t="s">
        <v>3502</v>
      </c>
      <c r="M2604" t="s">
        <v>19</v>
      </c>
      <c r="N2604" t="s">
        <v>80</v>
      </c>
      <c r="AG2604">
        <v>7.4758852737607115E-2</v>
      </c>
      <c r="AH2604">
        <v>7.1538742606495856E-2</v>
      </c>
      <c r="AI2604">
        <v>7.2340171206023388E-2</v>
      </c>
      <c r="AJ2604">
        <v>7.0493917909962636E-2</v>
      </c>
      <c r="AK2604">
        <v>6.9263823625723475E-2</v>
      </c>
      <c r="AL2604">
        <v>6.7401244368906058E-2</v>
      </c>
      <c r="AM2604">
        <v>6.3671553829976177E-2</v>
      </c>
      <c r="AN2604">
        <v>5.9804507172373594E-2</v>
      </c>
      <c r="AO2604">
        <v>6.0334362316526335E-2</v>
      </c>
      <c r="AP2604">
        <v>5.9247960902990962E-2</v>
      </c>
      <c r="AQ2604">
        <v>6.2756621074281732E-2</v>
      </c>
      <c r="AR2604">
        <v>6.0317075557424299E-2</v>
      </c>
      <c r="AS2604">
        <v>5.9460583085569597E-2</v>
      </c>
      <c r="AT2604">
        <v>5.3046577963205728E-2</v>
      </c>
      <c r="AU2604">
        <v>5.5823209755708078E-2</v>
      </c>
      <c r="AV2604">
        <v>5.5961613542084003E-2</v>
      </c>
      <c r="AW2604">
        <v>5.4490962166826341E-2</v>
      </c>
      <c r="AX2604">
        <v>5.2990599535854513E-2</v>
      </c>
      <c r="AY2604">
        <v>5.2715911880691677E-2</v>
      </c>
      <c r="AZ2604">
        <v>4.5532026267995983E-2</v>
      </c>
    </row>
    <row r="2605" spans="11:52" ht="14.4">
      <c r="K2605" t="s">
        <v>3513</v>
      </c>
      <c r="L2605" t="s">
        <v>3502</v>
      </c>
      <c r="M2605" t="s">
        <v>20</v>
      </c>
      <c r="N2605" t="s">
        <v>80</v>
      </c>
      <c r="AG2605">
        <v>6.0236116963172208E-2</v>
      </c>
      <c r="AH2605">
        <v>5.9872070546286918E-2</v>
      </c>
      <c r="AI2605">
        <v>6.1401061071629327E-2</v>
      </c>
      <c r="AJ2605">
        <v>5.939951511515603E-2</v>
      </c>
      <c r="AK2605">
        <v>5.9445014414494179E-2</v>
      </c>
      <c r="AL2605">
        <v>5.9545484596025426E-2</v>
      </c>
      <c r="AM2605">
        <v>6.011372051761444E-2</v>
      </c>
      <c r="AN2605">
        <v>5.8336309417579925E-2</v>
      </c>
      <c r="AO2605">
        <v>5.7730676260049234E-2</v>
      </c>
      <c r="AP2605">
        <v>5.7732825948331686E-2</v>
      </c>
      <c r="AQ2605">
        <v>5.8076084111438386E-2</v>
      </c>
      <c r="AR2605">
        <v>5.921322702101782E-2</v>
      </c>
      <c r="AS2605">
        <v>5.9712845312946648E-2</v>
      </c>
      <c r="AT2605">
        <v>5.8246081714738981E-2</v>
      </c>
      <c r="AU2605">
        <v>5.7805793880585127E-2</v>
      </c>
      <c r="AV2605">
        <v>5.4466421929108347E-2</v>
      </c>
      <c r="AW2605">
        <v>5.4552407302976301E-2</v>
      </c>
      <c r="AX2605">
        <v>5.3929476355755471E-2</v>
      </c>
      <c r="AY2605">
        <v>5.3332271058266295E-2</v>
      </c>
      <c r="AZ2605">
        <v>5.4502129468441643E-2</v>
      </c>
    </row>
    <row r="2606" spans="11:52" ht="14.4">
      <c r="K2606" t="s">
        <v>3514</v>
      </c>
      <c r="L2606" t="s">
        <v>3502</v>
      </c>
      <c r="M2606" t="s">
        <v>21</v>
      </c>
      <c r="N2606" t="s">
        <v>80</v>
      </c>
      <c r="AG2606">
        <v>4.5153035236460991E-2</v>
      </c>
      <c r="AH2606">
        <v>4.5043509234868696E-2</v>
      </c>
      <c r="AI2606">
        <v>4.6066731199641699E-2</v>
      </c>
      <c r="AJ2606">
        <v>4.7130300251855016E-2</v>
      </c>
      <c r="AK2606">
        <v>5.0435197778220121E-2</v>
      </c>
      <c r="AL2606">
        <v>5.2335626964486619E-2</v>
      </c>
      <c r="AM2606">
        <v>5.4536989688353243E-2</v>
      </c>
      <c r="AN2606">
        <v>5.4912742975854426E-2</v>
      </c>
    </row>
    <row r="2607" spans="11:52" ht="14.4">
      <c r="K2607" t="s">
        <v>3515</v>
      </c>
      <c r="L2607" t="s">
        <v>3502</v>
      </c>
      <c r="M2607" t="s">
        <v>22</v>
      </c>
      <c r="N2607" t="s">
        <v>80</v>
      </c>
      <c r="AG2607">
        <v>0.11954706320619342</v>
      </c>
      <c r="AH2607">
        <v>0.1174688776447952</v>
      </c>
      <c r="AI2607">
        <v>0.12099666226267544</v>
      </c>
      <c r="AJ2607">
        <v>0.12395153500369065</v>
      </c>
      <c r="AK2607">
        <v>0.12609199332190016</v>
      </c>
      <c r="AL2607">
        <v>0.13349323723673254</v>
      </c>
      <c r="AM2607">
        <v>0.12962046144945072</v>
      </c>
      <c r="AN2607">
        <v>0.13415545183192787</v>
      </c>
      <c r="AO2607">
        <v>0.14023997418326734</v>
      </c>
      <c r="AP2607">
        <v>0.16016579339255593</v>
      </c>
      <c r="AQ2607">
        <v>0.17025367253568466</v>
      </c>
      <c r="AR2607">
        <v>0.17176274273873077</v>
      </c>
      <c r="AS2607">
        <v>0.17584143484780607</v>
      </c>
      <c r="AT2607">
        <v>0.19157980635443059</v>
      </c>
      <c r="AU2607">
        <v>0.19635290267207056</v>
      </c>
      <c r="AV2607">
        <v>0.18886212307444075</v>
      </c>
      <c r="AW2607">
        <v>0.18867791870390568</v>
      </c>
      <c r="AX2607">
        <v>0.19039300611912688</v>
      </c>
      <c r="AY2607">
        <v>0.1976651651570687</v>
      </c>
      <c r="AZ2607">
        <v>0.19298953077515457</v>
      </c>
    </row>
    <row r="2608" spans="11:52" ht="14.4">
      <c r="K2608" t="s">
        <v>3516</v>
      </c>
      <c r="L2608" t="s">
        <v>3502</v>
      </c>
      <c r="M2608" t="s">
        <v>90</v>
      </c>
      <c r="N2608" t="s">
        <v>80</v>
      </c>
      <c r="AG2608">
        <v>7.3508449510194404E-2</v>
      </c>
      <c r="AH2608">
        <v>6.7313826596957144E-2</v>
      </c>
      <c r="AI2608">
        <v>7.3428207028871414E-2</v>
      </c>
      <c r="AJ2608">
        <v>7.2388929544212208E-2</v>
      </c>
      <c r="AK2608">
        <v>7.1902636800416378E-2</v>
      </c>
      <c r="AL2608">
        <v>7.3153220807979452E-2</v>
      </c>
      <c r="AM2608">
        <v>7.1393691635368531E-2</v>
      </c>
      <c r="AN2608">
        <v>7.9770435550414825E-2</v>
      </c>
      <c r="AO2608">
        <v>7.1955428679852385E-2</v>
      </c>
      <c r="AP2608">
        <v>8.8644600164795473E-2</v>
      </c>
      <c r="AQ2608">
        <v>9.0093902510227045E-2</v>
      </c>
      <c r="AR2608">
        <v>9.1503344848015131E-2</v>
      </c>
      <c r="AS2608">
        <v>9.7822511972666282E-2</v>
      </c>
      <c r="AT2608">
        <v>7.5978751772897618E-2</v>
      </c>
      <c r="AU2608">
        <v>8.7498846882065995E-2</v>
      </c>
      <c r="AV2608">
        <v>8.7355794120646674E-2</v>
      </c>
      <c r="AW2608">
        <v>6.8159150349347261E-2</v>
      </c>
      <c r="AX2608">
        <v>9.5758628934430018E-2</v>
      </c>
      <c r="AY2608">
        <v>9.8171662240122123E-2</v>
      </c>
      <c r="AZ2608">
        <v>9.324296442012954E-2</v>
      </c>
    </row>
    <row r="2609" spans="11:52" ht="14.4">
      <c r="K2609" t="s">
        <v>3517</v>
      </c>
      <c r="L2609" t="s">
        <v>3502</v>
      </c>
      <c r="M2609" t="s">
        <v>23</v>
      </c>
      <c r="N2609" t="s">
        <v>80</v>
      </c>
      <c r="AG2609">
        <v>8.2892592107703139E-2</v>
      </c>
      <c r="AH2609">
        <v>8.1676023455752214E-2</v>
      </c>
      <c r="AI2609">
        <v>7.648169266948994E-2</v>
      </c>
      <c r="AJ2609">
        <v>8.1445681630372177E-2</v>
      </c>
      <c r="AK2609">
        <v>7.7754546871039401E-2</v>
      </c>
      <c r="AL2609">
        <v>7.8841180577037859E-2</v>
      </c>
      <c r="AM2609">
        <v>7.5973589512769529E-2</v>
      </c>
      <c r="AN2609">
        <v>7.429524926957258E-2</v>
      </c>
      <c r="AO2609">
        <v>6.8539277540136237E-2</v>
      </c>
      <c r="AP2609">
        <v>7.2294314610426402E-2</v>
      </c>
      <c r="AQ2609">
        <v>6.6687912143513967E-2</v>
      </c>
      <c r="AR2609">
        <v>6.6258818733633429E-2</v>
      </c>
      <c r="AS2609">
        <v>6.6921241947594953E-2</v>
      </c>
      <c r="AT2609">
        <v>6.4163702704476605E-2</v>
      </c>
      <c r="AU2609">
        <v>6.4008684829143209E-2</v>
      </c>
      <c r="AV2609">
        <v>6.4452058503982376E-2</v>
      </c>
      <c r="AW2609">
        <v>5.9563887774410233E-2</v>
      </c>
      <c r="AX2609">
        <v>5.7312091147199089E-2</v>
      </c>
      <c r="AY2609">
        <v>5.7262817148738182E-2</v>
      </c>
      <c r="AZ2609">
        <v>5.8233149363419105E-2</v>
      </c>
    </row>
    <row r="2610" spans="11:52" ht="14.4">
      <c r="K2610" t="s">
        <v>3518</v>
      </c>
      <c r="L2610" t="s">
        <v>3502</v>
      </c>
      <c r="M2610" t="s">
        <v>24</v>
      </c>
      <c r="N2610" t="s">
        <v>80</v>
      </c>
      <c r="AG2610">
        <v>4.4115620154773848E-2</v>
      </c>
      <c r="AH2610">
        <v>4.6546105996646901E-2</v>
      </c>
      <c r="AI2610">
        <v>4.6672342995501298E-2</v>
      </c>
      <c r="AJ2610">
        <v>4.9003007460374781E-2</v>
      </c>
      <c r="AK2610">
        <v>4.8905931466398239E-2</v>
      </c>
      <c r="AL2610">
        <v>4.6657119941237966E-2</v>
      </c>
      <c r="AM2610">
        <v>4.8198525553792879E-2</v>
      </c>
      <c r="AN2610">
        <v>4.3920894439623409E-2</v>
      </c>
      <c r="AO2610">
        <v>4.3838259465626701E-2</v>
      </c>
      <c r="AP2610">
        <v>4.3530708593304705E-2</v>
      </c>
      <c r="AQ2610">
        <v>3.9629498603294178E-2</v>
      </c>
      <c r="AR2610">
        <v>4.136598932463547E-2</v>
      </c>
      <c r="AS2610">
        <v>4.0540435592526847E-2</v>
      </c>
      <c r="AT2610">
        <v>4.1266739164917923E-2</v>
      </c>
      <c r="AU2610">
        <v>4.113387805832347E-2</v>
      </c>
      <c r="AV2610">
        <v>4.0796933533731351E-2</v>
      </c>
      <c r="AW2610">
        <v>4.1683662548683609E-2</v>
      </c>
      <c r="AX2610">
        <v>3.9455576270998653E-2</v>
      </c>
      <c r="AY2610">
        <v>3.9158849123802117E-2</v>
      </c>
      <c r="AZ2610">
        <v>3.8583754885122584E-2</v>
      </c>
    </row>
    <row r="2611" spans="11:52" ht="14.4">
      <c r="K2611" t="s">
        <v>3519</v>
      </c>
      <c r="L2611" t="s">
        <v>3502</v>
      </c>
      <c r="M2611" t="s">
        <v>1386</v>
      </c>
      <c r="N2611" t="s">
        <v>80</v>
      </c>
      <c r="O2611" t="s">
        <v>6079</v>
      </c>
      <c r="P2611" t="s">
        <v>6079</v>
      </c>
      <c r="Q2611" t="s">
        <v>6079</v>
      </c>
      <c r="R2611" t="s">
        <v>6079</v>
      </c>
      <c r="S2611" t="s">
        <v>6079</v>
      </c>
      <c r="T2611" t="s">
        <v>6079</v>
      </c>
      <c r="U2611" t="s">
        <v>6079</v>
      </c>
      <c r="V2611" t="s">
        <v>6079</v>
      </c>
      <c r="W2611" t="s">
        <v>6079</v>
      </c>
      <c r="X2611" t="s">
        <v>6079</v>
      </c>
      <c r="Y2611" t="s">
        <v>6079</v>
      </c>
      <c r="Z2611" t="s">
        <v>6079</v>
      </c>
      <c r="AA2611" t="s">
        <v>6079</v>
      </c>
      <c r="AG2611">
        <v>5.7666170164438459E-2</v>
      </c>
      <c r="AH2611">
        <v>5.0741557507757849E-2</v>
      </c>
      <c r="AI2611">
        <v>5.8484640716418665E-2</v>
      </c>
      <c r="AJ2611">
        <v>5.6904634565197787E-2</v>
      </c>
      <c r="AK2611">
        <v>5.6106922767728877E-2</v>
      </c>
      <c r="AL2611">
        <v>5.5665302706546405E-2</v>
      </c>
      <c r="AM2611">
        <v>5.5958124601578757E-2</v>
      </c>
      <c r="AN2611">
        <v>5.3807308207216541E-2</v>
      </c>
      <c r="AO2611">
        <v>5.2577681965104199E-2</v>
      </c>
      <c r="AP2611">
        <v>5.7568865917772626E-2</v>
      </c>
      <c r="AQ2611">
        <v>5.8161659698594631E-2</v>
      </c>
      <c r="AR2611">
        <v>5.8439455155127981E-2</v>
      </c>
      <c r="AS2611">
        <v>5.5485348363197289E-2</v>
      </c>
      <c r="AT2611">
        <v>5.3608410137178888E-2</v>
      </c>
      <c r="AU2611">
        <v>5.293150434147282E-2</v>
      </c>
      <c r="AV2611">
        <v>5.051689020392143E-2</v>
      </c>
      <c r="AW2611">
        <v>4.7285395482742389E-2</v>
      </c>
      <c r="AX2611">
        <v>4.5611749934631712E-2</v>
      </c>
      <c r="AY2611">
        <v>3.4896656987688242E-2</v>
      </c>
      <c r="AZ2611">
        <v>3.3305020963242414E-2</v>
      </c>
    </row>
    <row r="2612" spans="11:52" ht="14.4">
      <c r="K2612" t="s">
        <v>3520</v>
      </c>
      <c r="L2612" t="s">
        <v>3502</v>
      </c>
      <c r="M2612" t="s">
        <v>25</v>
      </c>
      <c r="N2612" t="s">
        <v>80</v>
      </c>
      <c r="AG2612">
        <v>4.8555810918482441E-2</v>
      </c>
      <c r="AH2612">
        <v>4.9455107825131621E-2</v>
      </c>
      <c r="AI2612">
        <v>4.8066527918117691E-2</v>
      </c>
      <c r="AJ2612">
        <v>4.7782597676545163E-2</v>
      </c>
      <c r="AK2612">
        <v>4.9734390814075789E-2</v>
      </c>
      <c r="AL2612">
        <v>5.3049573745195026E-2</v>
      </c>
      <c r="AM2612">
        <v>5.6321405918359706E-2</v>
      </c>
      <c r="AN2612">
        <v>5.7338262447318301E-2</v>
      </c>
      <c r="AO2612">
        <v>5.4500298377453009E-2</v>
      </c>
      <c r="AP2612">
        <v>5.254291513622919E-2</v>
      </c>
      <c r="AQ2612">
        <v>5.1198375578591651E-2</v>
      </c>
      <c r="AR2612">
        <v>5.3186855181339643E-2</v>
      </c>
      <c r="AS2612">
        <v>5.2026609053814697E-2</v>
      </c>
      <c r="AT2612">
        <v>5.0484878618528982E-2</v>
      </c>
      <c r="AU2612">
        <v>5.0242105551900326E-2</v>
      </c>
      <c r="AV2612">
        <v>4.9516324906204646E-2</v>
      </c>
      <c r="AW2612">
        <v>4.6235422199400744E-2</v>
      </c>
      <c r="AX2612">
        <v>4.5845416264654208E-2</v>
      </c>
      <c r="AY2612">
        <v>4.6435955876014894E-2</v>
      </c>
      <c r="AZ2612">
        <v>4.7181711778032549E-2</v>
      </c>
    </row>
    <row r="2613" spans="11:52" ht="14.4">
      <c r="K2613" t="s">
        <v>5707</v>
      </c>
      <c r="L2613" t="s">
        <v>3502</v>
      </c>
      <c r="M2613" t="s">
        <v>5610</v>
      </c>
      <c r="N2613" t="s">
        <v>80</v>
      </c>
      <c r="AO2613">
        <v>1.614375592913497E-2</v>
      </c>
      <c r="AP2613" t="s">
        <v>6079</v>
      </c>
      <c r="AQ2613" t="s">
        <v>6079</v>
      </c>
      <c r="AR2613" t="s">
        <v>6079</v>
      </c>
      <c r="AS2613" t="s">
        <v>6079</v>
      </c>
      <c r="AT2613">
        <v>1.5564269090222934E-2</v>
      </c>
      <c r="AU2613">
        <v>1.5074619411354108E-2</v>
      </c>
      <c r="AV2613">
        <v>1.3315506637311819E-2</v>
      </c>
      <c r="AW2613">
        <v>1.3221033193114308E-2</v>
      </c>
      <c r="AX2613">
        <v>1.2808217403012525E-2</v>
      </c>
      <c r="AY2613">
        <v>1.2854131607171543E-2</v>
      </c>
      <c r="AZ2613">
        <v>1.1635346610083235E-2</v>
      </c>
    </row>
    <row r="2614" spans="11:52" ht="14.4">
      <c r="K2614" t="s">
        <v>3521</v>
      </c>
      <c r="L2614" t="s">
        <v>3502</v>
      </c>
      <c r="M2614" t="s">
        <v>98</v>
      </c>
      <c r="N2614" t="s">
        <v>80</v>
      </c>
      <c r="AG2614">
        <v>0.10790266610542806</v>
      </c>
      <c r="AH2614">
        <v>0.11534503000440222</v>
      </c>
      <c r="AI2614">
        <v>0.11782921664015432</v>
      </c>
      <c r="AJ2614">
        <v>0.1163210792758162</v>
      </c>
      <c r="AK2614">
        <v>0.11727115943765574</v>
      </c>
      <c r="AL2614">
        <v>0.11559082884249922</v>
      </c>
      <c r="AM2614">
        <v>0.11539110619312526</v>
      </c>
      <c r="AN2614">
        <v>0.11697662199487188</v>
      </c>
      <c r="AO2614">
        <v>0.11259968180355261</v>
      </c>
      <c r="AP2614">
        <v>0.1112408261905414</v>
      </c>
      <c r="AQ2614">
        <v>0.10469128228560876</v>
      </c>
      <c r="AR2614">
        <v>9.8631492178610738E-2</v>
      </c>
      <c r="AS2614">
        <v>6.3172061362018347E-2</v>
      </c>
      <c r="AT2614">
        <v>6.2038991008626365E-2</v>
      </c>
      <c r="AU2614">
        <v>6.3061293914268526E-2</v>
      </c>
      <c r="AV2614">
        <v>6.8432262757471773E-2</v>
      </c>
      <c r="AW2614">
        <v>6.6643599822246796E-2</v>
      </c>
      <c r="AX2614">
        <v>6.6128751205953476E-2</v>
      </c>
      <c r="AY2614">
        <v>6.7418532810594012E-2</v>
      </c>
      <c r="AZ2614">
        <v>6.1237217144237847E-2</v>
      </c>
    </row>
    <row r="2615" spans="11:52" ht="14.4">
      <c r="K2615" t="s">
        <v>3522</v>
      </c>
      <c r="L2615" t="s">
        <v>3502</v>
      </c>
      <c r="M2615" t="s">
        <v>94</v>
      </c>
      <c r="N2615" t="s">
        <v>80</v>
      </c>
      <c r="AG2615">
        <v>5.0008001552038224E-2</v>
      </c>
      <c r="AH2615">
        <v>5.4477997229655663E-2</v>
      </c>
      <c r="AI2615">
        <v>5.2376692667588563E-2</v>
      </c>
      <c r="AJ2615">
        <v>5.1110845807242893E-2</v>
      </c>
      <c r="AK2615">
        <v>5.3845951207366738E-2</v>
      </c>
      <c r="AL2615">
        <v>5.4934559330354418E-2</v>
      </c>
      <c r="AM2615">
        <v>5.7735464185984381E-2</v>
      </c>
      <c r="AN2615">
        <v>6.3533529891820151E-2</v>
      </c>
      <c r="AO2615">
        <v>6.5718393237150716E-2</v>
      </c>
      <c r="AP2615">
        <v>6.7694600784120637E-2</v>
      </c>
      <c r="AQ2615">
        <v>6.5841183266984724E-2</v>
      </c>
      <c r="AR2615">
        <v>6.6114516359644687E-2</v>
      </c>
      <c r="AS2615">
        <v>6.7439610999672453E-2</v>
      </c>
      <c r="AT2615">
        <v>6.8744953224833802E-2</v>
      </c>
      <c r="AU2615">
        <v>6.4485481903180639E-2</v>
      </c>
      <c r="AV2615">
        <v>6.7037198825094499E-2</v>
      </c>
      <c r="AW2615">
        <v>6.3262672105470638E-2</v>
      </c>
      <c r="AX2615">
        <v>6.2554519810344641E-2</v>
      </c>
      <c r="AY2615">
        <v>6.4719809756102795E-2</v>
      </c>
      <c r="AZ2615">
        <v>6.438794501397048E-2</v>
      </c>
    </row>
    <row r="2616" spans="11:52" ht="14.4">
      <c r="K2616" t="s">
        <v>3523</v>
      </c>
      <c r="L2616" t="s">
        <v>3502</v>
      </c>
      <c r="M2616" t="s">
        <v>99</v>
      </c>
      <c r="N2616" t="s">
        <v>80</v>
      </c>
      <c r="AG2616">
        <v>0.1232466713620291</v>
      </c>
      <c r="AH2616">
        <v>0.12157271778568844</v>
      </c>
      <c r="AI2616">
        <v>0.11447492105060381</v>
      </c>
      <c r="AJ2616">
        <v>0.11107237084573925</v>
      </c>
      <c r="AK2616">
        <v>9.6390257778132302E-2</v>
      </c>
      <c r="AL2616">
        <v>9.1504364679812891E-2</v>
      </c>
      <c r="AM2616">
        <v>8.7738512834135182E-2</v>
      </c>
      <c r="AN2616">
        <v>8.4133388998989506E-2</v>
      </c>
      <c r="AO2616">
        <v>9.9067624893055997E-2</v>
      </c>
      <c r="AP2616">
        <v>0.10308703860457746</v>
      </c>
      <c r="AQ2616">
        <v>9.6659262548005012E-2</v>
      </c>
      <c r="AR2616">
        <v>9.728548701525136E-2</v>
      </c>
      <c r="AS2616">
        <v>9.3973544054697739E-2</v>
      </c>
      <c r="AT2616">
        <v>9.4348807880072022E-2</v>
      </c>
      <c r="AU2616">
        <v>9.1974770605788903E-2</v>
      </c>
      <c r="AV2616">
        <v>9.1373056215423798E-2</v>
      </c>
      <c r="AW2616">
        <v>9.0740350900096342E-2</v>
      </c>
      <c r="AX2616">
        <v>9.0388348554206938E-2</v>
      </c>
      <c r="AY2616">
        <v>8.5017793380707946E-2</v>
      </c>
      <c r="AZ2616">
        <v>7.8159636493415438E-2</v>
      </c>
    </row>
    <row r="2617" spans="11:52" ht="14.4">
      <c r="K2617" t="s">
        <v>3524</v>
      </c>
      <c r="L2617" t="s">
        <v>3502</v>
      </c>
      <c r="M2617" t="s">
        <v>26</v>
      </c>
      <c r="N2617" t="s">
        <v>80</v>
      </c>
      <c r="O2617" t="s">
        <v>6079</v>
      </c>
      <c r="P2617" t="s">
        <v>6079</v>
      </c>
      <c r="Q2617" t="s">
        <v>6079</v>
      </c>
      <c r="R2617" t="s">
        <v>6079</v>
      </c>
      <c r="S2617" t="s">
        <v>6079</v>
      </c>
      <c r="AG2617">
        <v>4.5949410851166862E-2</v>
      </c>
      <c r="AH2617">
        <v>4.0907126194076937E-2</v>
      </c>
      <c r="AI2617">
        <v>4.2193287209266767E-2</v>
      </c>
      <c r="AJ2617">
        <v>5.859140856736645E-2</v>
      </c>
      <c r="AK2617">
        <v>6.2599932466604807E-2</v>
      </c>
      <c r="AL2617">
        <v>6.5791271544681285E-2</v>
      </c>
      <c r="AM2617">
        <v>6.5378606392164487E-2</v>
      </c>
      <c r="AN2617">
        <v>7.0308225081812462E-2</v>
      </c>
      <c r="AO2617">
        <v>7.2121561204883139E-2</v>
      </c>
      <c r="AP2617">
        <v>7.6854323184583809E-2</v>
      </c>
      <c r="AQ2617">
        <v>7.7931505599216855E-2</v>
      </c>
      <c r="AR2617">
        <v>7.6625224677301221E-2</v>
      </c>
      <c r="AS2617">
        <v>7.9583500075468161E-2</v>
      </c>
      <c r="AT2617">
        <v>7.6137674289158921E-2</v>
      </c>
      <c r="AU2617">
        <v>7.9395650119603686E-2</v>
      </c>
      <c r="AV2617">
        <v>7.5673472953970963E-2</v>
      </c>
      <c r="AW2617">
        <v>7.7339060810179175E-2</v>
      </c>
      <c r="AX2617">
        <v>7.6434563298612132E-2</v>
      </c>
      <c r="AY2617">
        <v>7.2926022664951684E-2</v>
      </c>
      <c r="AZ2617">
        <v>6.8679312314798499E-2</v>
      </c>
    </row>
    <row r="2618" spans="11:52" ht="14.4">
      <c r="K2618" t="s">
        <v>3525</v>
      </c>
      <c r="L2618" t="s">
        <v>3502</v>
      </c>
      <c r="M2618" t="s">
        <v>27</v>
      </c>
      <c r="N2618" t="s">
        <v>80</v>
      </c>
      <c r="AG2618">
        <v>7.1849514214964785E-2</v>
      </c>
      <c r="AH2618">
        <v>7.2771205950655823E-2</v>
      </c>
      <c r="AI2618">
        <v>7.0737299970560011E-2</v>
      </c>
      <c r="AJ2618">
        <v>7.2710196115933518E-2</v>
      </c>
      <c r="AK2618">
        <v>7.1390339856010732E-2</v>
      </c>
      <c r="AL2618">
        <v>7.0910433747487636E-2</v>
      </c>
      <c r="AM2618">
        <v>7.0741661715867168E-2</v>
      </c>
      <c r="AN2618">
        <v>7.268755455099897E-2</v>
      </c>
      <c r="AO2618">
        <v>7.4505639396758874E-2</v>
      </c>
      <c r="AP2618">
        <v>7.1414619746098973E-2</v>
      </c>
      <c r="AQ2618">
        <v>7.286496299911685E-2</v>
      </c>
      <c r="AR2618">
        <v>7.0748249312111156E-2</v>
      </c>
      <c r="AS2618">
        <v>7.0001235118496971E-2</v>
      </c>
      <c r="AT2618">
        <v>7.0254378130201453E-2</v>
      </c>
      <c r="AU2618">
        <v>7.0209523022240358E-2</v>
      </c>
      <c r="AV2618">
        <v>6.9328187571524605E-2</v>
      </c>
      <c r="AW2618">
        <v>6.8885429247925622E-2</v>
      </c>
      <c r="AX2618">
        <v>7.0559981491036983E-2</v>
      </c>
      <c r="AY2618">
        <v>7.0338971698247724E-2</v>
      </c>
      <c r="AZ2618">
        <v>7.0642405490349225E-2</v>
      </c>
    </row>
    <row r="2619" spans="11:52" ht="14.4">
      <c r="K2619" t="s">
        <v>3526</v>
      </c>
      <c r="L2619" t="s">
        <v>3502</v>
      </c>
      <c r="M2619" t="s">
        <v>28</v>
      </c>
      <c r="N2619" t="s">
        <v>80</v>
      </c>
      <c r="AG2619">
        <v>0.14833258039743036</v>
      </c>
      <c r="AH2619">
        <v>0.14709227316656498</v>
      </c>
      <c r="AI2619">
        <v>0.14614910040474297</v>
      </c>
      <c r="AJ2619">
        <v>0.13858112851703297</v>
      </c>
      <c r="AK2619">
        <v>0.14607461875418168</v>
      </c>
      <c r="AL2619">
        <v>0.13962360472387739</v>
      </c>
      <c r="AM2619">
        <v>0.13417037687498021</v>
      </c>
      <c r="AN2619">
        <v>0.12731727909692536</v>
      </c>
      <c r="AO2619">
        <v>0.13039886017698338</v>
      </c>
      <c r="AP2619" t="s">
        <v>6079</v>
      </c>
      <c r="AQ2619" t="s">
        <v>6079</v>
      </c>
      <c r="AR2619" t="s">
        <v>6079</v>
      </c>
      <c r="AS2619" t="s">
        <v>6079</v>
      </c>
      <c r="AT2619">
        <v>0.11342586253806564</v>
      </c>
      <c r="AU2619">
        <v>0.115824022475239</v>
      </c>
      <c r="AV2619">
        <v>0.10345675210928168</v>
      </c>
      <c r="AW2619">
        <v>9.57916332023315E-2</v>
      </c>
      <c r="AX2619">
        <v>0.10147207253081585</v>
      </c>
      <c r="AY2619">
        <v>9.4738849724098448E-2</v>
      </c>
      <c r="AZ2619">
        <v>9.3345601262893138E-2</v>
      </c>
    </row>
    <row r="2620" spans="11:52" ht="14.4">
      <c r="K2620" t="s">
        <v>3527</v>
      </c>
      <c r="L2620" t="s">
        <v>3502</v>
      </c>
      <c r="M2620" t="s">
        <v>29</v>
      </c>
      <c r="N2620" t="s">
        <v>80</v>
      </c>
      <c r="AG2620">
        <v>7.1725184194998681E-2</v>
      </c>
      <c r="AH2620">
        <v>7.2637170259763781E-2</v>
      </c>
      <c r="AI2620">
        <v>7.0934383149088481E-2</v>
      </c>
      <c r="AJ2620">
        <v>7.2377893443928559E-2</v>
      </c>
      <c r="AK2620">
        <v>6.7531969510781525E-2</v>
      </c>
      <c r="AL2620">
        <v>7.4253386139574926E-2</v>
      </c>
      <c r="AM2620">
        <v>7.6205757304628252E-2</v>
      </c>
      <c r="AN2620">
        <v>7.5906890173805114E-2</v>
      </c>
      <c r="AO2620">
        <v>7.7519947011340934E-2</v>
      </c>
      <c r="AP2620">
        <v>8.0384442328086461E-2</v>
      </c>
      <c r="AQ2620">
        <v>7.9490088578171525E-2</v>
      </c>
      <c r="AR2620">
        <v>8.0020737516745613E-2</v>
      </c>
      <c r="AS2620">
        <v>7.8839718074794146E-2</v>
      </c>
      <c r="AT2620">
        <v>7.899623129656784E-2</v>
      </c>
      <c r="AU2620">
        <v>7.7597342749294362E-2</v>
      </c>
      <c r="AV2620">
        <v>7.987222790830821E-2</v>
      </c>
      <c r="AW2620">
        <v>8.0004242751239171E-2</v>
      </c>
      <c r="AX2620">
        <v>8.438518055224703E-2</v>
      </c>
      <c r="AY2620">
        <v>8.8843129894344605E-2</v>
      </c>
      <c r="AZ2620">
        <v>8.8727977379754436E-2</v>
      </c>
    </row>
    <row r="2621" spans="11:52" ht="14.4">
      <c r="K2621" t="s">
        <v>3528</v>
      </c>
      <c r="L2621" t="s">
        <v>3502</v>
      </c>
      <c r="M2621" t="s">
        <v>30</v>
      </c>
      <c r="N2621" t="s">
        <v>80</v>
      </c>
      <c r="AG2621">
        <v>6.7160482513898639E-2</v>
      </c>
      <c r="AH2621">
        <v>6.7039970043058852E-2</v>
      </c>
      <c r="AI2621">
        <v>6.4551683661476164E-2</v>
      </c>
      <c r="AJ2621">
        <v>6.5941090761589993E-2</v>
      </c>
      <c r="AK2621">
        <v>6.4761667361750527E-2</v>
      </c>
      <c r="AL2621">
        <v>6.2395645964817392E-2</v>
      </c>
      <c r="AM2621">
        <v>6.1333630787348034E-2</v>
      </c>
      <c r="AN2621">
        <v>6.2415367088222061E-2</v>
      </c>
      <c r="AO2621">
        <v>6.3917088073906517E-2</v>
      </c>
      <c r="AP2621">
        <v>6.3253317693190869E-2</v>
      </c>
      <c r="AQ2621">
        <v>6.4611209351033982E-2</v>
      </c>
      <c r="AR2621">
        <v>6.7816151646099096E-2</v>
      </c>
      <c r="AS2621">
        <v>7.0610704661501822E-2</v>
      </c>
      <c r="AT2621">
        <v>7.0290156454988859E-2</v>
      </c>
      <c r="AU2621">
        <v>7.0213410874830059E-2</v>
      </c>
      <c r="AV2621">
        <v>6.8658641406846396E-2</v>
      </c>
      <c r="AW2621">
        <v>6.836328956218124E-2</v>
      </c>
      <c r="AX2621">
        <v>6.8170305698041778E-2</v>
      </c>
      <c r="AY2621">
        <v>6.9452060390172862E-2</v>
      </c>
      <c r="AZ2621">
        <v>7.1340033923724261E-2</v>
      </c>
    </row>
    <row r="2622" spans="11:52" ht="14.4">
      <c r="K2622" t="s">
        <v>3529</v>
      </c>
      <c r="L2622" t="s">
        <v>3502</v>
      </c>
      <c r="M2622" t="s">
        <v>100</v>
      </c>
      <c r="N2622" t="s">
        <v>80</v>
      </c>
      <c r="AG2622">
        <v>8.3240359742041026E-2</v>
      </c>
      <c r="AH2622">
        <v>8.6516625161429356E-2</v>
      </c>
      <c r="AI2622">
        <v>8.5057550133158022E-2</v>
      </c>
      <c r="AJ2622">
        <v>8.6900419375873589E-2</v>
      </c>
      <c r="AK2622">
        <v>8.575155818153847E-2</v>
      </c>
      <c r="AL2622">
        <v>8.4986592581300563E-2</v>
      </c>
      <c r="AM2622">
        <v>9.2314901963070989E-2</v>
      </c>
      <c r="AN2622">
        <v>0.10463709683926783</v>
      </c>
      <c r="AO2622">
        <v>0.10554834467922961</v>
      </c>
      <c r="AP2622">
        <v>0.10876563891842927</v>
      </c>
      <c r="AQ2622">
        <v>0.11035220508055958</v>
      </c>
      <c r="AR2622">
        <v>0.11794719204187697</v>
      </c>
      <c r="AS2622">
        <v>0.10939419399349988</v>
      </c>
      <c r="AT2622">
        <v>0.10689966163655897</v>
      </c>
      <c r="AU2622">
        <v>0.10113848563796619</v>
      </c>
      <c r="AV2622">
        <v>0.10624979577700626</v>
      </c>
      <c r="AW2622">
        <v>9.9964845121356435E-2</v>
      </c>
      <c r="AX2622">
        <v>0.10155289241272908</v>
      </c>
      <c r="AY2622">
        <v>0.10187577513907586</v>
      </c>
      <c r="AZ2622">
        <v>0.10067290888075792</v>
      </c>
    </row>
    <row r="2623" spans="11:52" ht="14.4">
      <c r="K2623" t="s">
        <v>3530</v>
      </c>
      <c r="L2623" t="s">
        <v>3502</v>
      </c>
      <c r="M2623" t="s">
        <v>31</v>
      </c>
      <c r="N2623" t="s">
        <v>80</v>
      </c>
      <c r="AG2623">
        <v>5.1148844607043033E-2</v>
      </c>
      <c r="AH2623">
        <v>5.2253151854847912E-2</v>
      </c>
      <c r="AI2623">
        <v>5.3029128949989082E-2</v>
      </c>
      <c r="AJ2623">
        <v>4.9902653313455822E-2</v>
      </c>
      <c r="AK2623">
        <v>4.9023834809128912E-2</v>
      </c>
      <c r="AL2623">
        <v>4.8048702963542606E-2</v>
      </c>
      <c r="AM2623">
        <v>4.5019537016524711E-2</v>
      </c>
      <c r="AN2623">
        <v>4.2270305209556346E-2</v>
      </c>
      <c r="AO2623">
        <v>4.416985025754163E-2</v>
      </c>
      <c r="AP2623">
        <v>4.2070954999966624E-2</v>
      </c>
      <c r="AQ2623">
        <v>4.1478440291787391E-2</v>
      </c>
      <c r="AR2623">
        <v>4.1409392374868771E-2</v>
      </c>
      <c r="AS2623">
        <v>4.2496289973843679E-2</v>
      </c>
      <c r="AT2623">
        <v>3.9728714992518233E-2</v>
      </c>
      <c r="AU2623">
        <v>4.0509252736307011E-2</v>
      </c>
      <c r="AV2623">
        <v>3.852982708513563E-2</v>
      </c>
      <c r="AW2623">
        <v>3.6202233383181619E-2</v>
      </c>
      <c r="AX2623">
        <v>3.6094319054964394E-2</v>
      </c>
      <c r="AY2623">
        <v>3.6093568693305315E-2</v>
      </c>
      <c r="AZ2623">
        <v>3.4679925111691712E-2</v>
      </c>
    </row>
    <row r="2624" spans="11:52" ht="14.4">
      <c r="K2624" t="s">
        <v>3531</v>
      </c>
      <c r="L2624" t="s">
        <v>3502</v>
      </c>
      <c r="M2624" t="s">
        <v>32</v>
      </c>
      <c r="N2624" t="s">
        <v>80</v>
      </c>
      <c r="O2624" t="s">
        <v>6079</v>
      </c>
      <c r="P2624" t="s">
        <v>6079</v>
      </c>
      <c r="Q2624" t="s">
        <v>6079</v>
      </c>
      <c r="R2624" t="s">
        <v>6079</v>
      </c>
      <c r="S2624" t="s">
        <v>6079</v>
      </c>
      <c r="AG2624">
        <v>0.13290488119179755</v>
      </c>
      <c r="AH2624">
        <v>0.13172739898589361</v>
      </c>
      <c r="AI2624">
        <v>0.12709848373162508</v>
      </c>
      <c r="AJ2624">
        <v>0.13231398060233121</v>
      </c>
      <c r="AK2624">
        <v>0.12996159269285135</v>
      </c>
      <c r="AL2624">
        <v>0.13087188992740073</v>
      </c>
      <c r="AM2624">
        <v>0.13079661489234146</v>
      </c>
      <c r="AN2624">
        <v>0.124208531772401</v>
      </c>
      <c r="AO2624">
        <v>0.1211150006017274</v>
      </c>
      <c r="AP2624">
        <v>0.11892713614493423</v>
      </c>
      <c r="AQ2624">
        <v>0.11599636141352113</v>
      </c>
      <c r="AR2624">
        <v>0.11124151679327891</v>
      </c>
      <c r="AS2624">
        <v>9.2245880952463805E-2</v>
      </c>
      <c r="AT2624">
        <v>8.8879768178266857E-2</v>
      </c>
      <c r="AU2624">
        <v>8.5947546593196172E-2</v>
      </c>
      <c r="AV2624">
        <v>8.8706233136971541E-2</v>
      </c>
      <c r="AW2624">
        <v>8.5250806358551534E-2</v>
      </c>
      <c r="AX2624">
        <v>8.6590565865247465E-2</v>
      </c>
      <c r="AY2624">
        <v>8.6259109208949983E-2</v>
      </c>
      <c r="AZ2624">
        <v>8.246130446019477E-2</v>
      </c>
    </row>
    <row r="2625" spans="11:52" ht="14.4">
      <c r="K2625" t="s">
        <v>3532</v>
      </c>
      <c r="L2625" t="s">
        <v>3502</v>
      </c>
      <c r="M2625" t="s">
        <v>93</v>
      </c>
      <c r="N2625" t="s">
        <v>80</v>
      </c>
      <c r="AG2625">
        <v>9.096050845169476E-2</v>
      </c>
      <c r="AH2625">
        <v>9.1642292448883445E-2</v>
      </c>
      <c r="AI2625">
        <v>8.5292231218728948E-2</v>
      </c>
      <c r="AJ2625">
        <v>8.5586275065530598E-2</v>
      </c>
      <c r="AK2625">
        <v>8.7894985713569573E-2</v>
      </c>
      <c r="AL2625">
        <v>9.4186335724307263E-2</v>
      </c>
      <c r="AM2625">
        <v>9.5686854986010539E-2</v>
      </c>
      <c r="AN2625">
        <v>9.5690722897940741E-2</v>
      </c>
      <c r="AO2625">
        <v>9.9148759129884842E-2</v>
      </c>
      <c r="AP2625">
        <v>0.10138848576684673</v>
      </c>
      <c r="AQ2625">
        <v>9.7222389851036969E-2</v>
      </c>
      <c r="AR2625">
        <v>0.10074239926980408</v>
      </c>
      <c r="AS2625">
        <v>9.8241983553672974E-2</v>
      </c>
      <c r="AT2625">
        <v>9.5669551224085769E-2</v>
      </c>
      <c r="AU2625">
        <v>9.4811046548780226E-2</v>
      </c>
      <c r="AV2625">
        <v>9.2529155486530096E-2</v>
      </c>
      <c r="AW2625">
        <v>8.6989539302959412E-2</v>
      </c>
      <c r="AX2625">
        <v>8.0542872705269331E-2</v>
      </c>
      <c r="AY2625">
        <v>7.8947355779780959E-2</v>
      </c>
      <c r="AZ2625">
        <v>7.925361091324773E-2</v>
      </c>
    </row>
    <row r="2626" spans="11:52" ht="14.4">
      <c r="K2626" t="s">
        <v>3533</v>
      </c>
      <c r="L2626" t="s">
        <v>3534</v>
      </c>
      <c r="M2626" t="s">
        <v>13</v>
      </c>
      <c r="N2626" t="s">
        <v>80</v>
      </c>
      <c r="AG2626">
        <v>3.4350612542755274E-2</v>
      </c>
      <c r="AH2626">
        <v>3.4716168432685532E-2</v>
      </c>
      <c r="AI2626">
        <v>3.4333755847273627E-2</v>
      </c>
      <c r="AJ2626">
        <v>3.4973053122982357E-2</v>
      </c>
      <c r="AK2626">
        <v>3.3897194546737522E-2</v>
      </c>
      <c r="AL2626">
        <v>3.4977006206660499E-2</v>
      </c>
      <c r="AM2626">
        <v>3.5426514958327701E-2</v>
      </c>
      <c r="AN2626">
        <v>3.640353824204158E-2</v>
      </c>
      <c r="AO2626">
        <v>3.5984620928150239E-2</v>
      </c>
      <c r="AP2626">
        <v>3.5775532511271566E-2</v>
      </c>
      <c r="AQ2626">
        <v>3.4291520472751483E-2</v>
      </c>
      <c r="AR2626">
        <v>3.2503368343244493E-2</v>
      </c>
      <c r="AS2626">
        <v>3.4114802027173763E-2</v>
      </c>
      <c r="AT2626">
        <v>3.3581879635465647E-2</v>
      </c>
      <c r="AU2626">
        <v>3.2496614245640848E-2</v>
      </c>
      <c r="AV2626">
        <v>3.3734486534694123E-2</v>
      </c>
      <c r="AW2626">
        <v>3.3072191307709997E-2</v>
      </c>
      <c r="AX2626">
        <v>3.340283767493217E-2</v>
      </c>
      <c r="AY2626">
        <v>3.2882051983952061E-2</v>
      </c>
      <c r="AZ2626">
        <v>3.3616096447930087E-2</v>
      </c>
    </row>
    <row r="2627" spans="11:52" ht="14.4">
      <c r="K2627" t="s">
        <v>3535</v>
      </c>
      <c r="L2627" t="s">
        <v>3534</v>
      </c>
      <c r="M2627" t="s">
        <v>14</v>
      </c>
      <c r="N2627" t="s">
        <v>80</v>
      </c>
      <c r="AG2627">
        <v>1.513183238878597E-2</v>
      </c>
      <c r="AH2627">
        <v>1.4919020320297648E-2</v>
      </c>
      <c r="AI2627">
        <v>1.5157566897920048E-2</v>
      </c>
      <c r="AJ2627">
        <v>1.5062467506178245E-2</v>
      </c>
      <c r="AK2627">
        <v>1.5717094005284052E-2</v>
      </c>
      <c r="AL2627">
        <v>1.6611195815133827E-2</v>
      </c>
      <c r="AM2627">
        <v>1.5368411633614402E-2</v>
      </c>
      <c r="AN2627">
        <v>1.5823923918137507E-2</v>
      </c>
      <c r="AO2627">
        <v>1.6264811656376239E-2</v>
      </c>
      <c r="AP2627">
        <v>1.5492579723743722E-2</v>
      </c>
      <c r="AQ2627">
        <v>1.5022619602541042E-2</v>
      </c>
      <c r="AR2627">
        <v>1.5134383955856937E-2</v>
      </c>
      <c r="AS2627">
        <v>1.5034763613215834E-2</v>
      </c>
      <c r="AT2627">
        <v>1.481226065346688E-2</v>
      </c>
      <c r="AU2627">
        <v>1.4403608646855418E-2</v>
      </c>
      <c r="AV2627">
        <v>1.4309025761824651E-2</v>
      </c>
      <c r="AW2627">
        <v>1.5334387808334096E-2</v>
      </c>
      <c r="AX2627">
        <v>1.5318347731656939E-2</v>
      </c>
      <c r="AY2627">
        <v>1.5101757038781667E-2</v>
      </c>
      <c r="AZ2627">
        <v>1.4339105368247606E-2</v>
      </c>
    </row>
    <row r="2628" spans="11:52" ht="14.4">
      <c r="K2628" t="s">
        <v>3536</v>
      </c>
      <c r="L2628" t="s">
        <v>3534</v>
      </c>
      <c r="M2628" t="s">
        <v>92</v>
      </c>
      <c r="N2628" t="s">
        <v>80</v>
      </c>
      <c r="AG2628">
        <v>4.1356524995555123E-2</v>
      </c>
      <c r="AH2628">
        <v>4.3284101698393952E-2</v>
      </c>
      <c r="AI2628">
        <v>3.9457753633789623E-2</v>
      </c>
      <c r="AJ2628">
        <v>3.9939743045439451E-2</v>
      </c>
      <c r="AK2628">
        <v>4.4687793450189486E-2</v>
      </c>
      <c r="AL2628">
        <v>4.601714216864615E-2</v>
      </c>
      <c r="AM2628">
        <v>4.5445569599968871E-2</v>
      </c>
      <c r="AN2628">
        <v>4.4968952936146618E-2</v>
      </c>
      <c r="AO2628">
        <v>4.5371465370561949E-2</v>
      </c>
      <c r="AP2628">
        <v>4.5288950568585055E-2</v>
      </c>
      <c r="AQ2628">
        <v>4.3258901866668635E-2</v>
      </c>
      <c r="AR2628">
        <v>4.3242120970880406E-2</v>
      </c>
      <c r="AS2628">
        <v>3.5102325917804419E-2</v>
      </c>
      <c r="AT2628">
        <v>3.4647484532538277E-2</v>
      </c>
      <c r="AU2628">
        <v>3.1600215034789922E-2</v>
      </c>
      <c r="AV2628">
        <v>2.874164612201819E-2</v>
      </c>
      <c r="AW2628">
        <v>3.0617224018784975E-2</v>
      </c>
      <c r="AX2628">
        <v>2.9700842443696709E-2</v>
      </c>
      <c r="AY2628">
        <v>3.0091142470678185E-2</v>
      </c>
      <c r="AZ2628">
        <v>2.9990354707665891E-2</v>
      </c>
    </row>
    <row r="2629" spans="11:52" ht="14.4">
      <c r="K2629" t="s">
        <v>3537</v>
      </c>
      <c r="L2629" t="s">
        <v>3534</v>
      </c>
      <c r="M2629" t="s">
        <v>15</v>
      </c>
      <c r="N2629" t="s">
        <v>80</v>
      </c>
      <c r="AE2629" t="s">
        <v>6079</v>
      </c>
      <c r="AF2629" t="s">
        <v>6079</v>
      </c>
      <c r="AG2629">
        <v>0.16525606579407939</v>
      </c>
      <c r="AH2629">
        <v>0.16548995116699863</v>
      </c>
      <c r="AI2629">
        <v>0.16494956280257503</v>
      </c>
      <c r="AJ2629">
        <v>0.16963131236851506</v>
      </c>
      <c r="AK2629">
        <v>0.17558117055670952</v>
      </c>
      <c r="AL2629">
        <v>0.1893490414564532</v>
      </c>
      <c r="AM2629">
        <v>0.19598047727119872</v>
      </c>
      <c r="AN2629">
        <v>0.20206654569065977</v>
      </c>
      <c r="AO2629">
        <v>0.20358687232070413</v>
      </c>
      <c r="AP2629">
        <v>0.2053668102649899</v>
      </c>
      <c r="AQ2629">
        <v>0.20656683357517344</v>
      </c>
      <c r="AR2629">
        <v>0.21071700553444167</v>
      </c>
      <c r="AS2629">
        <v>0.21082990322501449</v>
      </c>
      <c r="AT2629">
        <v>0.2152971475440919</v>
      </c>
      <c r="AU2629">
        <v>0.21518743188344969</v>
      </c>
      <c r="AV2629">
        <v>0.22160351058353545</v>
      </c>
      <c r="AW2629">
        <v>0.2266882690359284</v>
      </c>
      <c r="AX2629">
        <v>0.22749508286981435</v>
      </c>
      <c r="AY2629">
        <v>0.22649458440584153</v>
      </c>
      <c r="AZ2629">
        <v>0.22903517109624497</v>
      </c>
    </row>
    <row r="2630" spans="11:52" ht="14.4">
      <c r="K2630" t="s">
        <v>3538</v>
      </c>
      <c r="L2630" t="s">
        <v>3534</v>
      </c>
      <c r="M2630" t="s">
        <v>91</v>
      </c>
      <c r="N2630" t="s">
        <v>80</v>
      </c>
      <c r="AG2630">
        <v>1.2832797890530736E-2</v>
      </c>
      <c r="AH2630">
        <v>1.3253434249729738E-2</v>
      </c>
      <c r="AI2630">
        <v>1.3578913239040495E-2</v>
      </c>
      <c r="AJ2630">
        <v>1.2687599585642558E-2</v>
      </c>
      <c r="AK2630">
        <v>1.4744149813237574E-2</v>
      </c>
      <c r="AL2630">
        <v>1.5478907900382272E-2</v>
      </c>
      <c r="AM2630">
        <v>1.4902987830542004E-2</v>
      </c>
      <c r="AN2630">
        <v>1.6262247361928252E-2</v>
      </c>
      <c r="AO2630">
        <v>1.638482228461486E-2</v>
      </c>
      <c r="AP2630">
        <v>1.4992044337280368E-2</v>
      </c>
      <c r="AQ2630">
        <v>1.4124611811936054E-2</v>
      </c>
      <c r="AR2630">
        <v>1.334298911055766E-2</v>
      </c>
      <c r="AS2630">
        <v>1.3057065584863614E-2</v>
      </c>
      <c r="AT2630">
        <v>1.2846258963227841E-2</v>
      </c>
      <c r="AU2630">
        <v>1.1946303871128544E-2</v>
      </c>
      <c r="AV2630">
        <v>1.2204965131246153E-2</v>
      </c>
      <c r="AW2630">
        <v>1.2102248408375526E-2</v>
      </c>
      <c r="AX2630">
        <v>1.3057321640654387E-2</v>
      </c>
      <c r="AY2630">
        <v>1.2994412337221576E-2</v>
      </c>
      <c r="AZ2630">
        <v>1.33050519093285E-2</v>
      </c>
    </row>
    <row r="2631" spans="11:52" ht="14.4">
      <c r="K2631" t="s">
        <v>3539</v>
      </c>
      <c r="L2631" t="s">
        <v>3534</v>
      </c>
      <c r="M2631" t="s">
        <v>16</v>
      </c>
      <c r="N2631" t="s">
        <v>80</v>
      </c>
      <c r="AG2631">
        <v>9.4363968591913358E-3</v>
      </c>
      <c r="AH2631">
        <v>9.5530937616321848E-3</v>
      </c>
      <c r="AI2631">
        <v>9.2212821536456872E-3</v>
      </c>
      <c r="AJ2631">
        <v>9.0937935666942325E-3</v>
      </c>
      <c r="AK2631">
        <v>9.8180683901383705E-3</v>
      </c>
      <c r="AL2631">
        <v>1.0043150259946064E-2</v>
      </c>
      <c r="AM2631">
        <v>9.4978402652075456E-3</v>
      </c>
      <c r="AN2631">
        <v>9.7726678173029168E-3</v>
      </c>
      <c r="AO2631">
        <v>9.519804132301574E-3</v>
      </c>
      <c r="AP2631">
        <v>9.7826154129900967E-3</v>
      </c>
      <c r="AQ2631">
        <v>9.673609223074954E-3</v>
      </c>
      <c r="AR2631">
        <v>9.6857280095623052E-3</v>
      </c>
      <c r="AS2631">
        <v>1.0055178274326488E-2</v>
      </c>
      <c r="AT2631">
        <v>9.6845125563923013E-3</v>
      </c>
      <c r="AU2631">
        <v>9.6057621884393912E-3</v>
      </c>
      <c r="AV2631">
        <v>8.1099481958026159E-3</v>
      </c>
      <c r="AW2631">
        <v>8.0533646989963022E-3</v>
      </c>
      <c r="AX2631">
        <v>7.8339215510238071E-3</v>
      </c>
      <c r="AY2631">
        <v>8.2261514083957765E-3</v>
      </c>
      <c r="AZ2631">
        <v>8.2139209123562613E-3</v>
      </c>
    </row>
    <row r="2632" spans="11:52" ht="14.4">
      <c r="K2632" t="s">
        <v>3540</v>
      </c>
      <c r="L2632" t="s">
        <v>3534</v>
      </c>
      <c r="M2632" t="s">
        <v>17</v>
      </c>
      <c r="N2632" t="s">
        <v>80</v>
      </c>
      <c r="AG2632">
        <v>8.5568413333917941E-3</v>
      </c>
      <c r="AH2632">
        <v>8.04102851586707E-3</v>
      </c>
      <c r="AI2632">
        <v>7.9979202598473038E-3</v>
      </c>
      <c r="AJ2632">
        <v>8.1561891581596411E-3</v>
      </c>
      <c r="AK2632">
        <v>8.0838742362646706E-3</v>
      </c>
      <c r="AL2632">
        <v>8.3868209549327437E-3</v>
      </c>
      <c r="AM2632">
        <v>8.4104478168219952E-3</v>
      </c>
      <c r="AN2632">
        <v>8.6956465543462126E-3</v>
      </c>
      <c r="AO2632">
        <v>8.2625784479731807E-3</v>
      </c>
      <c r="AP2632">
        <v>8.0689475562238117E-3</v>
      </c>
      <c r="AQ2632">
        <v>7.6274184244339233E-3</v>
      </c>
      <c r="AR2632">
        <v>7.7890480276693779E-3</v>
      </c>
      <c r="AS2632">
        <v>7.6942707266100911E-3</v>
      </c>
      <c r="AT2632">
        <v>7.3529929338830083E-3</v>
      </c>
      <c r="AU2632">
        <v>7.1844267648744162E-3</v>
      </c>
      <c r="AV2632">
        <v>7.1411186982956428E-3</v>
      </c>
      <c r="AW2632">
        <v>7.7413257012229567E-3</v>
      </c>
      <c r="AX2632">
        <v>7.5296662250539373E-3</v>
      </c>
      <c r="AY2632">
        <v>7.5412386242603201E-3</v>
      </c>
      <c r="AZ2632">
        <v>7.6968101349433084E-3</v>
      </c>
    </row>
    <row r="2633" spans="11:52" ht="14.4">
      <c r="K2633" t="s">
        <v>3541</v>
      </c>
      <c r="L2633" t="s">
        <v>3534</v>
      </c>
      <c r="M2633" t="s">
        <v>97</v>
      </c>
      <c r="N2633" t="s">
        <v>80</v>
      </c>
      <c r="O2633" t="s">
        <v>6079</v>
      </c>
      <c r="P2633" t="s">
        <v>6079</v>
      </c>
      <c r="Q2633" t="s">
        <v>6079</v>
      </c>
      <c r="R2633" t="s">
        <v>6079</v>
      </c>
      <c r="S2633" t="s">
        <v>6079</v>
      </c>
      <c r="T2633" t="s">
        <v>6079</v>
      </c>
      <c r="AG2633">
        <v>1.9686367609107157E-2</v>
      </c>
      <c r="AH2633">
        <v>1.9448107637675859E-2</v>
      </c>
      <c r="AI2633">
        <v>1.8795948931657775E-2</v>
      </c>
      <c r="AJ2633">
        <v>2.5359624087054739E-2</v>
      </c>
      <c r="AK2633">
        <v>1.6259147810020805E-2</v>
      </c>
      <c r="AL2633">
        <v>1.6830621543254778E-2</v>
      </c>
      <c r="AM2633">
        <v>1.5664990722048334E-2</v>
      </c>
      <c r="AN2633">
        <v>1.6892593180360689E-2</v>
      </c>
      <c r="AO2633">
        <v>1.7263691258748343E-2</v>
      </c>
      <c r="AP2633">
        <v>1.6839795624342367E-2</v>
      </c>
      <c r="AQ2633">
        <v>1.6259737931304762E-2</v>
      </c>
      <c r="AR2633">
        <v>1.5328009628227572E-2</v>
      </c>
      <c r="AS2633">
        <v>1.5256787658948679E-2</v>
      </c>
      <c r="AT2633">
        <v>1.4988230564928463E-2</v>
      </c>
      <c r="AU2633">
        <v>1.385686268601778E-2</v>
      </c>
      <c r="AV2633">
        <v>1.3587629712475718E-2</v>
      </c>
      <c r="AW2633">
        <v>1.3840468865392155E-2</v>
      </c>
      <c r="AX2633">
        <v>1.2151379969300199E-2</v>
      </c>
      <c r="AY2633">
        <v>1.364706140749951E-2</v>
      </c>
      <c r="AZ2633">
        <v>1.4082502368151992E-2</v>
      </c>
    </row>
    <row r="2634" spans="11:52" ht="14.4">
      <c r="K2634" t="s">
        <v>3542</v>
      </c>
      <c r="L2634" t="s">
        <v>3534</v>
      </c>
      <c r="M2634" t="s">
        <v>18</v>
      </c>
      <c r="N2634" t="s">
        <v>80</v>
      </c>
      <c r="AG2634">
        <v>4.7027321578600408E-2</v>
      </c>
      <c r="AH2634">
        <v>4.6546644643046614E-2</v>
      </c>
      <c r="AI2634">
        <v>4.66111569557262E-2</v>
      </c>
      <c r="AJ2634">
        <v>4.7493670023750573E-2</v>
      </c>
      <c r="AK2634">
        <v>4.9306025839554408E-2</v>
      </c>
      <c r="AL2634">
        <v>5.4692038892004226E-2</v>
      </c>
      <c r="AM2634">
        <v>5.6695874823261258E-2</v>
      </c>
      <c r="AN2634">
        <v>5.7605549035912647E-2</v>
      </c>
      <c r="AO2634">
        <v>5.7894042367835435E-2</v>
      </c>
      <c r="AP2634">
        <v>5.7431114697117376E-2</v>
      </c>
      <c r="AQ2634">
        <v>5.665945108616597E-2</v>
      </c>
      <c r="AR2634">
        <v>5.4093296048713421E-2</v>
      </c>
      <c r="AS2634">
        <v>5.2122976811351807E-2</v>
      </c>
      <c r="AT2634">
        <v>5.0739795842938189E-2</v>
      </c>
      <c r="AU2634">
        <v>4.8101664172974047E-2</v>
      </c>
      <c r="AV2634">
        <v>4.6809860235758963E-2</v>
      </c>
      <c r="AW2634">
        <v>4.7227695204024554E-2</v>
      </c>
      <c r="AX2634">
        <v>4.6200357522224136E-2</v>
      </c>
      <c r="AY2634">
        <v>4.5999875850963712E-2</v>
      </c>
      <c r="AZ2634">
        <v>4.5549914121651991E-2</v>
      </c>
    </row>
    <row r="2635" spans="11:52" ht="14.4">
      <c r="K2635" t="s">
        <v>3543</v>
      </c>
      <c r="L2635" t="s">
        <v>3534</v>
      </c>
      <c r="M2635" t="s">
        <v>34</v>
      </c>
      <c r="N2635" t="s">
        <v>80</v>
      </c>
      <c r="AG2635">
        <v>2.7986132873835917E-2</v>
      </c>
      <c r="AH2635">
        <v>2.8018751373825281E-2</v>
      </c>
      <c r="AI2635">
        <v>2.7615017924021417E-2</v>
      </c>
      <c r="AJ2635">
        <v>2.8274189792499075E-2</v>
      </c>
      <c r="AK2635">
        <v>2.6320277468325371E-2</v>
      </c>
      <c r="AL2635">
        <v>2.8284382167212477E-2</v>
      </c>
      <c r="AM2635">
        <v>2.8623382378203891E-2</v>
      </c>
      <c r="AN2635">
        <v>2.9115959508477569E-2</v>
      </c>
      <c r="AO2635">
        <v>2.9351218257787172E-2</v>
      </c>
      <c r="AP2635">
        <v>2.973608185918309E-2</v>
      </c>
      <c r="AQ2635">
        <v>2.8968195804432655E-2</v>
      </c>
      <c r="AR2635">
        <v>2.8287801003975873E-2</v>
      </c>
      <c r="AS2635">
        <v>2.7524662471688836E-2</v>
      </c>
      <c r="AT2635">
        <v>2.7062547375321402E-2</v>
      </c>
      <c r="AU2635">
        <v>2.6530084047703503E-2</v>
      </c>
      <c r="AV2635">
        <v>2.6155734242011369E-2</v>
      </c>
      <c r="AW2635">
        <v>2.6205447802928859E-2</v>
      </c>
      <c r="AX2635">
        <v>2.5978554928014524E-2</v>
      </c>
      <c r="AY2635">
        <v>2.6047884580893823E-2</v>
      </c>
      <c r="AZ2635">
        <v>2.6013501486553379E-2</v>
      </c>
    </row>
    <row r="2636" spans="11:52" ht="14.4">
      <c r="K2636" t="s">
        <v>3544</v>
      </c>
      <c r="L2636" t="s">
        <v>3534</v>
      </c>
      <c r="M2636" t="s">
        <v>19</v>
      </c>
      <c r="N2636" t="s">
        <v>80</v>
      </c>
      <c r="AG2636">
        <v>9.1737897174067988E-3</v>
      </c>
      <c r="AH2636">
        <v>8.7268704475650626E-3</v>
      </c>
      <c r="AI2636">
        <v>8.4780559866266779E-3</v>
      </c>
      <c r="AJ2636">
        <v>8.8899682042297597E-3</v>
      </c>
      <c r="AK2636">
        <v>8.5877564515300844E-3</v>
      </c>
      <c r="AL2636">
        <v>9.0479472912942151E-3</v>
      </c>
      <c r="AM2636">
        <v>9.0338799349640297E-3</v>
      </c>
      <c r="AN2636">
        <v>1.0182337098275674E-2</v>
      </c>
      <c r="AO2636">
        <v>1.0705743114080403E-2</v>
      </c>
      <c r="AP2636">
        <v>1.1275914096489856E-2</v>
      </c>
      <c r="AQ2636">
        <v>1.0971674746949713E-2</v>
      </c>
      <c r="AR2636">
        <v>1.0252894423617456E-2</v>
      </c>
      <c r="AS2636">
        <v>1.0016109758952388E-2</v>
      </c>
      <c r="AT2636">
        <v>9.0559268691727882E-3</v>
      </c>
      <c r="AU2636">
        <v>9.1426770164802131E-3</v>
      </c>
      <c r="AV2636">
        <v>9.0953196022042077E-3</v>
      </c>
      <c r="AW2636">
        <v>9.5791595313387944E-3</v>
      </c>
      <c r="AX2636">
        <v>9.3347320711964794E-3</v>
      </c>
      <c r="AY2636">
        <v>9.0249890207350879E-3</v>
      </c>
      <c r="AZ2636">
        <v>9.5456549904048647E-3</v>
      </c>
    </row>
    <row r="2637" spans="11:52" ht="14.4">
      <c r="K2637" t="s">
        <v>3545</v>
      </c>
      <c r="L2637" t="s">
        <v>3534</v>
      </c>
      <c r="M2637" t="s">
        <v>20</v>
      </c>
      <c r="N2637" t="s">
        <v>80</v>
      </c>
      <c r="AG2637">
        <v>2.4417317238907655E-2</v>
      </c>
      <c r="AH2637">
        <v>2.365739835388974E-2</v>
      </c>
      <c r="AI2637">
        <v>2.3262047703550431E-2</v>
      </c>
      <c r="AJ2637">
        <v>2.2895378365228595E-2</v>
      </c>
      <c r="AK2637">
        <v>2.3324546227373281E-2</v>
      </c>
      <c r="AL2637">
        <v>2.5407364607437533E-2</v>
      </c>
      <c r="AM2637">
        <v>2.4916683101916484E-2</v>
      </c>
      <c r="AN2637">
        <v>2.5784871891624671E-2</v>
      </c>
      <c r="AO2637">
        <v>2.5910918082829699E-2</v>
      </c>
      <c r="AP2637">
        <v>2.6380917422933994E-2</v>
      </c>
      <c r="AQ2637">
        <v>2.6122228115677965E-2</v>
      </c>
      <c r="AR2637">
        <v>2.6220660273023191E-2</v>
      </c>
      <c r="AS2637">
        <v>2.464313720280948E-2</v>
      </c>
      <c r="AT2637">
        <v>2.5168387318301115E-2</v>
      </c>
      <c r="AU2637">
        <v>2.5071653331242311E-2</v>
      </c>
      <c r="AV2637">
        <v>2.4840164477073441E-2</v>
      </c>
      <c r="AW2637">
        <v>2.4771298820468277E-2</v>
      </c>
      <c r="AX2637">
        <v>2.4865566803932929E-2</v>
      </c>
      <c r="AY2637">
        <v>2.4879447983850736E-2</v>
      </c>
      <c r="AZ2637">
        <v>2.4803480578982937E-2</v>
      </c>
    </row>
    <row r="2638" spans="11:52" ht="14.4">
      <c r="K2638" t="s">
        <v>3546</v>
      </c>
      <c r="L2638" t="s">
        <v>3534</v>
      </c>
      <c r="M2638" t="s">
        <v>21</v>
      </c>
      <c r="N2638" t="s">
        <v>80</v>
      </c>
      <c r="AG2638">
        <v>3.7636400994156313E-2</v>
      </c>
      <c r="AH2638">
        <v>3.8835881644175146E-2</v>
      </c>
      <c r="AI2638">
        <v>3.9760686265158295E-2</v>
      </c>
      <c r="AJ2638">
        <v>4.1045038582618952E-2</v>
      </c>
      <c r="AK2638">
        <v>4.0511393664866426E-2</v>
      </c>
      <c r="AL2638">
        <v>4.3041348214124309E-2</v>
      </c>
      <c r="AM2638">
        <v>4.5146821446998157E-2</v>
      </c>
      <c r="AN2638">
        <v>4.6803976609702161E-2</v>
      </c>
    </row>
    <row r="2639" spans="11:52" ht="14.4">
      <c r="K2639" t="s">
        <v>3547</v>
      </c>
      <c r="L2639" t="s">
        <v>3534</v>
      </c>
      <c r="M2639" t="s">
        <v>22</v>
      </c>
      <c r="N2639" t="s">
        <v>80</v>
      </c>
      <c r="AG2639">
        <v>9.4504839777581701E-2</v>
      </c>
      <c r="AH2639">
        <v>9.7099289748657183E-2</v>
      </c>
      <c r="AI2639">
        <v>9.6485874893311924E-2</v>
      </c>
      <c r="AJ2639">
        <v>9.6977644646317238E-2</v>
      </c>
      <c r="AK2639">
        <v>9.6587912597219883E-2</v>
      </c>
      <c r="AL2639">
        <v>9.6972970451375609E-2</v>
      </c>
      <c r="AM2639">
        <v>0.10219880505784495</v>
      </c>
      <c r="AN2639">
        <v>0.10408794278480632</v>
      </c>
      <c r="AO2639">
        <v>0.1053127430863708</v>
      </c>
      <c r="AP2639">
        <v>0.10919601127045456</v>
      </c>
      <c r="AQ2639">
        <v>0.11380293791869324</v>
      </c>
      <c r="AR2639">
        <v>0.11324097999440634</v>
      </c>
      <c r="AS2639">
        <v>0.11245902267796928</v>
      </c>
      <c r="AT2639">
        <v>0.11224682625915336</v>
      </c>
      <c r="AU2639">
        <v>0.10859427922158928</v>
      </c>
      <c r="AV2639">
        <v>0.1114319548487411</v>
      </c>
      <c r="AW2639">
        <v>0.11429610593618802</v>
      </c>
      <c r="AX2639">
        <v>0.11379338208417204</v>
      </c>
      <c r="AY2639">
        <v>0.11090838175494488</v>
      </c>
      <c r="AZ2639">
        <v>0.1147545060208348</v>
      </c>
    </row>
    <row r="2640" spans="11:52" ht="14.4">
      <c r="K2640" t="s">
        <v>3548</v>
      </c>
      <c r="L2640" t="s">
        <v>3534</v>
      </c>
      <c r="M2640" t="s">
        <v>90</v>
      </c>
      <c r="N2640" t="s">
        <v>80</v>
      </c>
      <c r="AG2640">
        <v>0.12468045747329644</v>
      </c>
      <c r="AH2640">
        <v>0.12603981321049088</v>
      </c>
      <c r="AI2640">
        <v>0.12499311696551574</v>
      </c>
      <c r="AJ2640">
        <v>0.12656881321331845</v>
      </c>
      <c r="AK2640">
        <v>0.12565296692934583</v>
      </c>
      <c r="AL2640">
        <v>0.13056023863727148</v>
      </c>
      <c r="AM2640">
        <v>0.13353638905326609</v>
      </c>
      <c r="AN2640">
        <v>0.1311391601935791</v>
      </c>
      <c r="AO2640">
        <v>0.13185605229793745</v>
      </c>
      <c r="AP2640">
        <v>0.13607705047316984</v>
      </c>
      <c r="AQ2640">
        <v>0.1343308393978942</v>
      </c>
      <c r="AR2640">
        <v>0.12780892009830752</v>
      </c>
      <c r="AS2640">
        <v>0.12179008909402216</v>
      </c>
      <c r="AT2640">
        <v>0.11663133487698668</v>
      </c>
      <c r="AU2640">
        <v>0.1057613736032314</v>
      </c>
      <c r="AV2640">
        <v>0.1041687456070418</v>
      </c>
      <c r="AW2640">
        <v>0.10368186603692175</v>
      </c>
      <c r="AX2640">
        <v>9.9703522366114156E-2</v>
      </c>
      <c r="AY2640">
        <v>9.2516557689828E-2</v>
      </c>
      <c r="AZ2640">
        <v>9.4844969830333248E-2</v>
      </c>
    </row>
    <row r="2641" spans="11:52" ht="14.4">
      <c r="K2641" t="s">
        <v>3549</v>
      </c>
      <c r="L2641" t="s">
        <v>3534</v>
      </c>
      <c r="M2641" t="s">
        <v>23</v>
      </c>
      <c r="N2641" t="s">
        <v>80</v>
      </c>
      <c r="AG2641">
        <v>3.4766681889969696E-2</v>
      </c>
      <c r="AH2641">
        <v>3.6546707222081851E-2</v>
      </c>
      <c r="AI2641">
        <v>3.9001962911628135E-2</v>
      </c>
      <c r="AJ2641">
        <v>3.9615812438710638E-2</v>
      </c>
      <c r="AK2641">
        <v>4.3337339511311065E-2</v>
      </c>
      <c r="AL2641">
        <v>4.5373264298116688E-2</v>
      </c>
      <c r="AM2641">
        <v>4.5049551461595005E-2</v>
      </c>
      <c r="AN2641">
        <v>4.5735629395074848E-2</v>
      </c>
      <c r="AO2641">
        <v>4.3352869772596635E-2</v>
      </c>
      <c r="AP2641">
        <v>4.1902511570566382E-2</v>
      </c>
      <c r="AQ2641">
        <v>3.8304488538158578E-2</v>
      </c>
      <c r="AR2641">
        <v>3.765559515289689E-2</v>
      </c>
      <c r="AS2641">
        <v>4.0573084851988343E-2</v>
      </c>
      <c r="AT2641">
        <v>3.8982282254254819E-2</v>
      </c>
      <c r="AU2641">
        <v>3.6891825715975213E-2</v>
      </c>
      <c r="AV2641">
        <v>3.4804502867842611E-2</v>
      </c>
      <c r="AW2641">
        <v>3.7982640986653507E-2</v>
      </c>
      <c r="AX2641">
        <v>3.6009351087911881E-2</v>
      </c>
      <c r="AY2641">
        <v>3.5806188486452256E-2</v>
      </c>
      <c r="AZ2641">
        <v>3.6168930556622625E-2</v>
      </c>
    </row>
    <row r="2642" spans="11:52" ht="14.4">
      <c r="K2642" t="s">
        <v>3550</v>
      </c>
      <c r="L2642" t="s">
        <v>3534</v>
      </c>
      <c r="M2642" t="s">
        <v>24</v>
      </c>
      <c r="N2642" t="s">
        <v>80</v>
      </c>
      <c r="AG2642">
        <v>7.751933751724413E-2</v>
      </c>
      <c r="AH2642">
        <v>7.7677894066481609E-2</v>
      </c>
      <c r="AI2642">
        <v>7.78105323710859E-2</v>
      </c>
      <c r="AJ2642">
        <v>7.8795984041865344E-2</v>
      </c>
      <c r="AK2642">
        <v>7.5670939985016367E-2</v>
      </c>
      <c r="AL2642">
        <v>7.9201655462664319E-2</v>
      </c>
      <c r="AM2642">
        <v>8.007840849235065E-2</v>
      </c>
      <c r="AN2642">
        <v>7.8623311790588193E-2</v>
      </c>
      <c r="AO2642">
        <v>7.9420423623284317E-2</v>
      </c>
      <c r="AP2642">
        <v>7.6698208646571217E-2</v>
      </c>
      <c r="AQ2642">
        <v>7.3097371551431117E-2</v>
      </c>
      <c r="AR2642">
        <v>7.0613637826464362E-2</v>
      </c>
      <c r="AS2642">
        <v>6.844068726925745E-2</v>
      </c>
      <c r="AT2642">
        <v>6.4738258989286909E-2</v>
      </c>
      <c r="AU2642">
        <v>6.347700441818234E-2</v>
      </c>
      <c r="AV2642">
        <v>6.0400031089755883E-2</v>
      </c>
      <c r="AW2642">
        <v>5.8888318413671363E-2</v>
      </c>
      <c r="AX2642">
        <v>5.8538426331502746E-2</v>
      </c>
      <c r="AY2642">
        <v>5.7552947931714574E-2</v>
      </c>
      <c r="AZ2642">
        <v>5.3599373739336549E-2</v>
      </c>
    </row>
    <row r="2643" spans="11:52" ht="14.4">
      <c r="K2643" t="s">
        <v>3551</v>
      </c>
      <c r="L2643" t="s">
        <v>3534</v>
      </c>
      <c r="M2643" t="s">
        <v>1386</v>
      </c>
      <c r="N2643" t="s">
        <v>80</v>
      </c>
      <c r="O2643" t="s">
        <v>6079</v>
      </c>
      <c r="P2643" t="s">
        <v>6079</v>
      </c>
      <c r="Q2643" t="s">
        <v>6079</v>
      </c>
      <c r="R2643" t="s">
        <v>6079</v>
      </c>
      <c r="S2643" t="s">
        <v>6079</v>
      </c>
      <c r="T2643" t="s">
        <v>6079</v>
      </c>
      <c r="U2643" t="s">
        <v>6079</v>
      </c>
      <c r="V2643" t="s">
        <v>6079</v>
      </c>
      <c r="W2643" t="s">
        <v>6079</v>
      </c>
      <c r="X2643" t="s">
        <v>6079</v>
      </c>
      <c r="Y2643" t="s">
        <v>6079</v>
      </c>
      <c r="Z2643" t="s">
        <v>6079</v>
      </c>
      <c r="AA2643" t="s">
        <v>6079</v>
      </c>
      <c r="AG2643">
        <v>5.4511051693609008E-2</v>
      </c>
      <c r="AH2643">
        <v>0.13804909240914837</v>
      </c>
      <c r="AI2643">
        <v>5.559198974911813E-2</v>
      </c>
      <c r="AJ2643">
        <v>6.1199942524875574E-2</v>
      </c>
      <c r="AK2643">
        <v>6.0124565419845691E-2</v>
      </c>
      <c r="AL2643">
        <v>6.1230554608365344E-2</v>
      </c>
      <c r="AM2643">
        <v>6.3948369100374408E-2</v>
      </c>
      <c r="AN2643">
        <v>6.8201352327372677E-2</v>
      </c>
      <c r="AO2643">
        <v>6.8441363635779365E-2</v>
      </c>
      <c r="AP2643">
        <v>8.286766381778736E-2</v>
      </c>
      <c r="AQ2643">
        <v>8.2660309331335072E-2</v>
      </c>
      <c r="AR2643">
        <v>9.0092779161856623E-2</v>
      </c>
      <c r="AS2643">
        <v>9.0356411801473413E-2</v>
      </c>
      <c r="AT2643">
        <v>8.6752499687327567E-2</v>
      </c>
      <c r="AU2643">
        <v>8.6704070351935614E-2</v>
      </c>
      <c r="AV2643">
        <v>8.5034504977582262E-2</v>
      </c>
      <c r="AW2643">
        <v>8.0954720823935442E-2</v>
      </c>
      <c r="AX2643">
        <v>7.6773859653656032E-2</v>
      </c>
      <c r="AY2643">
        <v>7.4608473082307267E-2</v>
      </c>
      <c r="AZ2643">
        <v>7.494265298922409E-2</v>
      </c>
    </row>
    <row r="2644" spans="11:52" ht="14.4">
      <c r="K2644" t="s">
        <v>3552</v>
      </c>
      <c r="L2644" t="s">
        <v>3534</v>
      </c>
      <c r="M2644" t="s">
        <v>25</v>
      </c>
      <c r="N2644" t="s">
        <v>80</v>
      </c>
      <c r="AG2644">
        <v>3.3628682742706528E-2</v>
      </c>
      <c r="AH2644">
        <v>3.3352054168318351E-2</v>
      </c>
      <c r="AI2644">
        <v>3.2388669077310986E-2</v>
      </c>
      <c r="AJ2644">
        <v>3.2891295486222979E-2</v>
      </c>
      <c r="AK2644">
        <v>3.172220667105586E-2</v>
      </c>
      <c r="AL2644">
        <v>3.3507463757047919E-2</v>
      </c>
      <c r="AM2644">
        <v>3.4416299360526495E-2</v>
      </c>
      <c r="AN2644">
        <v>3.6167265709338779E-2</v>
      </c>
      <c r="AO2644">
        <v>3.7085537382933943E-2</v>
      </c>
      <c r="AP2644">
        <v>3.7611164519221633E-2</v>
      </c>
      <c r="AQ2644">
        <v>3.6706002501489969E-2</v>
      </c>
      <c r="AR2644">
        <v>3.5469105307778977E-2</v>
      </c>
      <c r="AS2644">
        <v>3.5550578031853783E-2</v>
      </c>
      <c r="AT2644">
        <v>3.4692193326621781E-2</v>
      </c>
      <c r="AU2644">
        <v>3.3966987063087158E-2</v>
      </c>
      <c r="AV2644">
        <v>3.4920586707043455E-2</v>
      </c>
      <c r="AW2644">
        <v>3.5282655322639869E-2</v>
      </c>
      <c r="AX2644">
        <v>3.5002013050798718E-2</v>
      </c>
      <c r="AY2644">
        <v>3.4762811020502583E-2</v>
      </c>
      <c r="AZ2644">
        <v>3.4832735442213145E-2</v>
      </c>
    </row>
    <row r="2645" spans="11:52" ht="14.4">
      <c r="K2645" t="s">
        <v>5708</v>
      </c>
      <c r="L2645" t="s">
        <v>3534</v>
      </c>
      <c r="M2645" t="s">
        <v>5610</v>
      </c>
      <c r="N2645" t="s">
        <v>80</v>
      </c>
      <c r="AO2645">
        <v>1.9462858043642881E-2</v>
      </c>
      <c r="AP2645" t="s">
        <v>6079</v>
      </c>
      <c r="AQ2645" t="s">
        <v>6079</v>
      </c>
      <c r="AR2645" t="s">
        <v>6079</v>
      </c>
      <c r="AS2645" t="s">
        <v>6079</v>
      </c>
      <c r="AT2645">
        <v>1.6719096679135511E-2</v>
      </c>
      <c r="AU2645">
        <v>1.6235196705668354E-2</v>
      </c>
      <c r="AV2645">
        <v>1.5445394319840841E-2</v>
      </c>
      <c r="AW2645">
        <v>1.5327539477356152E-2</v>
      </c>
      <c r="AX2645">
        <v>1.5234851308421535E-2</v>
      </c>
      <c r="AY2645">
        <v>1.5034978263195548E-2</v>
      </c>
      <c r="AZ2645">
        <v>1.3944612603961086E-2</v>
      </c>
    </row>
    <row r="2646" spans="11:52" ht="14.4">
      <c r="K2646" t="s">
        <v>3553</v>
      </c>
      <c r="L2646" t="s">
        <v>3534</v>
      </c>
      <c r="M2646" t="s">
        <v>98</v>
      </c>
      <c r="N2646" t="s">
        <v>80</v>
      </c>
      <c r="AG2646">
        <v>2.754892466363253E-2</v>
      </c>
      <c r="AH2646">
        <v>2.6829981367729055E-2</v>
      </c>
      <c r="AI2646">
        <v>2.6605166960653973E-2</v>
      </c>
      <c r="AJ2646">
        <v>2.4038876552351797E-2</v>
      </c>
      <c r="AK2646">
        <v>2.4966925960614384E-2</v>
      </c>
      <c r="AL2646">
        <v>2.6310654373015177E-2</v>
      </c>
      <c r="AM2646">
        <v>2.762796447597345E-2</v>
      </c>
      <c r="AN2646">
        <v>2.8141690052699817E-2</v>
      </c>
      <c r="AO2646">
        <v>2.7130664587427945E-2</v>
      </c>
      <c r="AP2646">
        <v>2.5353088972259494E-2</v>
      </c>
      <c r="AQ2646">
        <v>1.9855188402093282E-2</v>
      </c>
      <c r="AR2646">
        <v>2.0704231122531381E-2</v>
      </c>
      <c r="AS2646">
        <v>3.5005217526989728E-2</v>
      </c>
      <c r="AT2646">
        <v>3.3514530714105144E-2</v>
      </c>
      <c r="AU2646">
        <v>2.9461278072210079E-2</v>
      </c>
      <c r="AV2646">
        <v>2.8655849589657369E-2</v>
      </c>
      <c r="AW2646">
        <v>2.8126984172467409E-2</v>
      </c>
      <c r="AX2646">
        <v>2.7713436647480025E-2</v>
      </c>
      <c r="AY2646">
        <v>2.5775426215666176E-2</v>
      </c>
      <c r="AZ2646">
        <v>2.4567437984302845E-2</v>
      </c>
    </row>
    <row r="2647" spans="11:52" ht="14.4">
      <c r="K2647" t="s">
        <v>3554</v>
      </c>
      <c r="L2647" t="s">
        <v>3534</v>
      </c>
      <c r="M2647" t="s">
        <v>94</v>
      </c>
      <c r="N2647" t="s">
        <v>80</v>
      </c>
      <c r="AG2647">
        <v>1.4475605602357999E-2</v>
      </c>
      <c r="AH2647">
        <v>1.4897414340754069E-2</v>
      </c>
      <c r="AI2647">
        <v>1.5063005657640656E-2</v>
      </c>
      <c r="AJ2647">
        <v>1.4905968706909654E-2</v>
      </c>
      <c r="AK2647">
        <v>1.5370705588171534E-2</v>
      </c>
      <c r="AL2647">
        <v>1.5196933703335226E-2</v>
      </c>
      <c r="AM2647">
        <v>1.5667688037906566E-2</v>
      </c>
      <c r="AN2647">
        <v>1.6621372568257468E-2</v>
      </c>
      <c r="AO2647">
        <v>1.6064156206502769E-2</v>
      </c>
      <c r="AP2647">
        <v>1.6050512134532353E-2</v>
      </c>
      <c r="AQ2647">
        <v>1.6112155346243703E-2</v>
      </c>
      <c r="AR2647">
        <v>1.6257661313878503E-2</v>
      </c>
      <c r="AS2647">
        <v>1.7047713260707725E-2</v>
      </c>
      <c r="AT2647">
        <v>1.699036676135272E-2</v>
      </c>
      <c r="AU2647">
        <v>1.6436775144917128E-2</v>
      </c>
      <c r="AV2647">
        <v>1.7355915223452686E-2</v>
      </c>
      <c r="AW2647">
        <v>1.7621494110427151E-2</v>
      </c>
      <c r="AX2647">
        <v>1.8245483185780079E-2</v>
      </c>
      <c r="AY2647">
        <v>1.8317633751643157E-2</v>
      </c>
      <c r="AZ2647">
        <v>1.6388902677811686E-2</v>
      </c>
    </row>
    <row r="2648" spans="11:52" ht="14.4">
      <c r="K2648" t="s">
        <v>3555</v>
      </c>
      <c r="L2648" t="s">
        <v>3534</v>
      </c>
      <c r="M2648" t="s">
        <v>99</v>
      </c>
      <c r="N2648" t="s">
        <v>80</v>
      </c>
      <c r="AG2648">
        <v>3.6161460862899945E-2</v>
      </c>
      <c r="AH2648">
        <v>3.5544890346810562E-2</v>
      </c>
      <c r="AI2648">
        <v>3.4577879107446696E-2</v>
      </c>
      <c r="AJ2648">
        <v>4.000731405226491E-2</v>
      </c>
      <c r="AK2648">
        <v>4.2230116834723469E-2</v>
      </c>
      <c r="AL2648">
        <v>4.0724886004697675E-2</v>
      </c>
      <c r="AM2648">
        <v>4.0411167920393454E-2</v>
      </c>
      <c r="AN2648">
        <v>4.2189430989243597E-2</v>
      </c>
      <c r="AO2648">
        <v>3.624404213421302E-2</v>
      </c>
      <c r="AP2648">
        <v>3.7843034106922809E-2</v>
      </c>
      <c r="AQ2648">
        <v>3.6404256488685803E-2</v>
      </c>
      <c r="AR2648">
        <v>3.0811307365679868E-2</v>
      </c>
      <c r="AS2648">
        <v>3.0809917950739996E-2</v>
      </c>
      <c r="AT2648">
        <v>2.787859272029012E-2</v>
      </c>
      <c r="AU2648">
        <v>2.5667990998914168E-2</v>
      </c>
      <c r="AV2648">
        <v>2.5144489995739063E-2</v>
      </c>
      <c r="AW2648">
        <v>2.44680508225146E-2</v>
      </c>
      <c r="AX2648">
        <v>2.3659000288576277E-2</v>
      </c>
      <c r="AY2648">
        <v>2.3674365073877563E-2</v>
      </c>
      <c r="AZ2648">
        <v>2.3522288131581269E-2</v>
      </c>
    </row>
    <row r="2649" spans="11:52" ht="14.4">
      <c r="K2649" t="s">
        <v>3556</v>
      </c>
      <c r="L2649" t="s">
        <v>3534</v>
      </c>
      <c r="M2649" t="s">
        <v>26</v>
      </c>
      <c r="N2649" t="s">
        <v>80</v>
      </c>
      <c r="O2649" t="s">
        <v>6079</v>
      </c>
      <c r="P2649" t="s">
        <v>6079</v>
      </c>
      <c r="Q2649" t="s">
        <v>6079</v>
      </c>
      <c r="R2649" t="s">
        <v>6079</v>
      </c>
      <c r="S2649" t="s">
        <v>6079</v>
      </c>
      <c r="AG2649">
        <v>8.2779519921649558E-2</v>
      </c>
      <c r="AH2649">
        <v>8.778662116637076E-2</v>
      </c>
      <c r="AI2649">
        <v>7.4290305741057994E-2</v>
      </c>
      <c r="AJ2649">
        <v>0.10181774027524866</v>
      </c>
      <c r="AK2649">
        <v>0.10593741224978528</v>
      </c>
      <c r="AL2649">
        <v>0.11054305051291716</v>
      </c>
      <c r="AM2649">
        <v>0.11856139457547296</v>
      </c>
      <c r="AN2649">
        <v>0.12786367069131635</v>
      </c>
      <c r="AO2649">
        <v>0.13858294183202552</v>
      </c>
      <c r="AP2649">
        <v>0.13813244559600801</v>
      </c>
      <c r="AQ2649">
        <v>0.14180344467881351</v>
      </c>
      <c r="AR2649">
        <v>0.14707802193447406</v>
      </c>
      <c r="AS2649">
        <v>0.14524333819887891</v>
      </c>
      <c r="AT2649">
        <v>0.13866693204363148</v>
      </c>
      <c r="AU2649">
        <v>0.14102503623089979</v>
      </c>
      <c r="AV2649">
        <v>0.13512821403866487</v>
      </c>
      <c r="AW2649">
        <v>0.13704486104126451</v>
      </c>
      <c r="AX2649">
        <v>0.14501380243138728</v>
      </c>
      <c r="AY2649">
        <v>0.1394552613331487</v>
      </c>
      <c r="AZ2649">
        <v>0.13704131084087426</v>
      </c>
    </row>
    <row r="2650" spans="11:52" ht="14.4">
      <c r="K2650" t="s">
        <v>3557</v>
      </c>
      <c r="L2650" t="s">
        <v>3534</v>
      </c>
      <c r="M2650" t="s">
        <v>27</v>
      </c>
      <c r="N2650" t="s">
        <v>80</v>
      </c>
      <c r="AG2650">
        <v>1.3844849222455815E-2</v>
      </c>
      <c r="AH2650">
        <v>1.3717866285880093E-2</v>
      </c>
      <c r="AI2650">
        <v>1.3176293369216894E-2</v>
      </c>
      <c r="AJ2650">
        <v>1.6354260064187612E-2</v>
      </c>
      <c r="AK2650">
        <v>1.5747798294431386E-2</v>
      </c>
      <c r="AL2650">
        <v>1.6377582568691016E-2</v>
      </c>
      <c r="AM2650">
        <v>1.5938817193374453E-2</v>
      </c>
      <c r="AN2650">
        <v>1.7281808637651171E-2</v>
      </c>
      <c r="AO2650">
        <v>1.6570721305781678E-2</v>
      </c>
      <c r="AP2650">
        <v>1.6898217964154274E-2</v>
      </c>
      <c r="AQ2650">
        <v>1.4262946195533548E-2</v>
      </c>
      <c r="AR2650">
        <v>1.4000309880298786E-2</v>
      </c>
      <c r="AS2650">
        <v>1.3119707587919287E-2</v>
      </c>
      <c r="AT2650">
        <v>1.3647749366944736E-2</v>
      </c>
      <c r="AU2650">
        <v>1.3867376480825316E-2</v>
      </c>
      <c r="AV2650">
        <v>1.428878748298283E-2</v>
      </c>
      <c r="AW2650">
        <v>1.4128414275281222E-2</v>
      </c>
      <c r="AX2650">
        <v>1.4138224238661521E-2</v>
      </c>
      <c r="AY2650">
        <v>1.3872827665068978E-2</v>
      </c>
      <c r="AZ2650">
        <v>1.4027869865527912E-2</v>
      </c>
    </row>
    <row r="2651" spans="11:52" ht="14.4">
      <c r="K2651" t="s">
        <v>3558</v>
      </c>
      <c r="L2651" t="s">
        <v>3534</v>
      </c>
      <c r="M2651" t="s">
        <v>28</v>
      </c>
      <c r="N2651" t="s">
        <v>80</v>
      </c>
      <c r="AG2651">
        <v>9.8069082590576291E-3</v>
      </c>
      <c r="AH2651">
        <v>1.1103032773724089E-2</v>
      </c>
      <c r="AI2651">
        <v>1.162904535434812E-2</v>
      </c>
      <c r="AJ2651">
        <v>1.3106247080961872E-2</v>
      </c>
      <c r="AK2651">
        <v>1.3564515615597759E-2</v>
      </c>
      <c r="AL2651">
        <v>1.4846980779889867E-2</v>
      </c>
      <c r="AM2651">
        <v>1.474120311303815E-2</v>
      </c>
      <c r="AN2651">
        <v>1.3958506804810384E-2</v>
      </c>
      <c r="AO2651">
        <v>1.5002305191404658E-2</v>
      </c>
      <c r="AP2651" t="s">
        <v>6079</v>
      </c>
      <c r="AQ2651" t="s">
        <v>6079</v>
      </c>
      <c r="AR2651" t="s">
        <v>6079</v>
      </c>
      <c r="AS2651" t="s">
        <v>6079</v>
      </c>
      <c r="AT2651">
        <v>1.421325349601475E-2</v>
      </c>
      <c r="AU2651">
        <v>1.3564228103882315E-2</v>
      </c>
      <c r="AV2651">
        <v>1.1437359628878605E-2</v>
      </c>
      <c r="AW2651">
        <v>1.1762279782295416E-2</v>
      </c>
      <c r="AX2651">
        <v>1.1322120661944568E-2</v>
      </c>
      <c r="AY2651">
        <v>1.1002594595931579E-2</v>
      </c>
      <c r="AZ2651">
        <v>1.1062050345598044E-2</v>
      </c>
    </row>
    <row r="2652" spans="11:52" ht="14.4">
      <c r="K2652" t="s">
        <v>3559</v>
      </c>
      <c r="L2652" t="s">
        <v>3534</v>
      </c>
      <c r="M2652" t="s">
        <v>29</v>
      </c>
      <c r="N2652" t="s">
        <v>80</v>
      </c>
      <c r="AG2652">
        <v>2.940352314266248E-2</v>
      </c>
      <c r="AH2652">
        <v>2.951043714276293E-2</v>
      </c>
      <c r="AI2652">
        <v>2.9421363270660039E-2</v>
      </c>
      <c r="AJ2652">
        <v>3.0161388949379558E-2</v>
      </c>
      <c r="AK2652">
        <v>3.4216098882502675E-2</v>
      </c>
      <c r="AL2652">
        <v>3.9109986150359113E-2</v>
      </c>
      <c r="AM2652">
        <v>3.9970044766055965E-2</v>
      </c>
      <c r="AN2652">
        <v>3.9919024456430405E-2</v>
      </c>
      <c r="AO2652">
        <v>3.8870029804894755E-2</v>
      </c>
      <c r="AP2652">
        <v>3.7959180910186213E-2</v>
      </c>
      <c r="AQ2652">
        <v>3.536326474290382E-2</v>
      </c>
      <c r="AR2652">
        <v>3.4086614876017642E-2</v>
      </c>
      <c r="AS2652">
        <v>3.243175257862433E-2</v>
      </c>
      <c r="AT2652">
        <v>3.1673821843081665E-2</v>
      </c>
      <c r="AU2652">
        <v>3.1122043854364713E-2</v>
      </c>
      <c r="AV2652">
        <v>3.058231773693908E-2</v>
      </c>
      <c r="AW2652">
        <v>2.8594397289113855E-2</v>
      </c>
      <c r="AX2652">
        <v>2.6600135222393885E-2</v>
      </c>
      <c r="AY2652">
        <v>2.5472742794462513E-2</v>
      </c>
      <c r="AZ2652">
        <v>2.374079719719106E-2</v>
      </c>
    </row>
    <row r="2653" spans="11:52" ht="14.4">
      <c r="K2653" t="s">
        <v>3560</v>
      </c>
      <c r="L2653" t="s">
        <v>3534</v>
      </c>
      <c r="M2653" t="s">
        <v>30</v>
      </c>
      <c r="N2653" t="s">
        <v>80</v>
      </c>
      <c r="AG2653">
        <v>6.8001987105124423E-2</v>
      </c>
      <c r="AH2653">
        <v>6.6182710703153E-2</v>
      </c>
      <c r="AI2653">
        <v>6.2265318001893416E-2</v>
      </c>
      <c r="AJ2653">
        <v>6.6266626958708053E-2</v>
      </c>
      <c r="AK2653">
        <v>6.9154604104666534E-2</v>
      </c>
      <c r="AL2653">
        <v>7.5123340948351339E-2</v>
      </c>
      <c r="AM2653">
        <v>7.6872958350706927E-2</v>
      </c>
      <c r="AN2653">
        <v>7.9773454175607994E-2</v>
      </c>
      <c r="AO2653">
        <v>8.2299870682763746E-2</v>
      </c>
      <c r="AP2653">
        <v>8.3844248934006133E-2</v>
      </c>
      <c r="AQ2653">
        <v>8.4863541982250476E-2</v>
      </c>
      <c r="AR2653">
        <v>8.4398790735366686E-2</v>
      </c>
      <c r="AS2653">
        <v>8.4132894311072737E-2</v>
      </c>
      <c r="AT2653">
        <v>8.1761523442418341E-2</v>
      </c>
      <c r="AU2653">
        <v>7.9339319490434351E-2</v>
      </c>
      <c r="AV2653">
        <v>7.9752079595062475E-2</v>
      </c>
      <c r="AW2653">
        <v>7.9376160123700357E-2</v>
      </c>
      <c r="AX2653">
        <v>7.859152648905976E-2</v>
      </c>
      <c r="AY2653">
        <v>8.0311258572074135E-2</v>
      </c>
      <c r="AZ2653">
        <v>8.0838833536682697E-2</v>
      </c>
    </row>
    <row r="2654" spans="11:52" ht="14.4">
      <c r="K2654" t="s">
        <v>3561</v>
      </c>
      <c r="L2654" t="s">
        <v>3534</v>
      </c>
      <c r="M2654" t="s">
        <v>100</v>
      </c>
      <c r="N2654" t="s">
        <v>80</v>
      </c>
      <c r="AG2654">
        <v>2.2268409124048337E-2</v>
      </c>
      <c r="AH2654">
        <v>2.2974129276357971E-2</v>
      </c>
      <c r="AI2654">
        <v>2.2223933635882737E-2</v>
      </c>
      <c r="AJ2654">
        <v>2.2310944674106908E-2</v>
      </c>
      <c r="AK2654">
        <v>2.2753315947177135E-2</v>
      </c>
      <c r="AL2654">
        <v>2.3491903776873352E-2</v>
      </c>
      <c r="AM2654">
        <v>2.6743227272130295E-2</v>
      </c>
      <c r="AN2654">
        <v>2.7486031317758394E-2</v>
      </c>
      <c r="AO2654">
        <v>2.700123842399162E-2</v>
      </c>
      <c r="AP2654">
        <v>2.6890094813060528E-2</v>
      </c>
      <c r="AQ2654">
        <v>2.5134913590865685E-2</v>
      </c>
      <c r="AR2654">
        <v>2.5291015170942309E-2</v>
      </c>
      <c r="AS2654">
        <v>2.4819450237126013E-2</v>
      </c>
      <c r="AT2654">
        <v>2.3828161725993838E-2</v>
      </c>
      <c r="AU2654">
        <v>2.3130666184940016E-2</v>
      </c>
      <c r="AV2654">
        <v>2.3755797084830815E-2</v>
      </c>
      <c r="AW2654">
        <v>2.3846243049057549E-2</v>
      </c>
      <c r="AX2654">
        <v>2.5866054078368485E-2</v>
      </c>
      <c r="AY2654">
        <v>2.5344422989158687E-2</v>
      </c>
      <c r="AZ2654">
        <v>2.5393394243676433E-2</v>
      </c>
    </row>
    <row r="2655" spans="11:52" ht="14.4">
      <c r="K2655" t="s">
        <v>3562</v>
      </c>
      <c r="L2655" t="s">
        <v>3534</v>
      </c>
      <c r="M2655" t="s">
        <v>31</v>
      </c>
      <c r="N2655" t="s">
        <v>80</v>
      </c>
      <c r="AG2655">
        <v>9.1974015326242269E-3</v>
      </c>
      <c r="AH2655">
        <v>8.9017248237374131E-3</v>
      </c>
      <c r="AI2655">
        <v>9.0494456653490967E-3</v>
      </c>
      <c r="AJ2655">
        <v>9.8223911612808478E-3</v>
      </c>
      <c r="AK2655">
        <v>9.8515231119643103E-3</v>
      </c>
      <c r="AL2655">
        <v>9.8508858773940881E-3</v>
      </c>
      <c r="AM2655">
        <v>9.7117167293655406E-3</v>
      </c>
      <c r="AN2655">
        <v>9.5243266029168029E-3</v>
      </c>
      <c r="AO2655">
        <v>9.4307714954013511E-3</v>
      </c>
      <c r="AP2655">
        <v>8.9195660803053373E-3</v>
      </c>
      <c r="AQ2655">
        <v>8.1138446415225662E-3</v>
      </c>
      <c r="AR2655">
        <v>7.6702773221429266E-3</v>
      </c>
      <c r="AS2655">
        <v>7.3746473744138383E-3</v>
      </c>
      <c r="AT2655">
        <v>7.0458212435237921E-3</v>
      </c>
      <c r="AU2655">
        <v>6.7191201815920039E-3</v>
      </c>
      <c r="AV2655">
        <v>6.6423599322548103E-3</v>
      </c>
      <c r="AW2655">
        <v>6.5030316825798054E-3</v>
      </c>
      <c r="AX2655">
        <v>6.4467144418435167E-3</v>
      </c>
      <c r="AY2655">
        <v>1.2101670083803476E-2</v>
      </c>
      <c r="AZ2655">
        <v>1.1809708799642774E-2</v>
      </c>
    </row>
    <row r="2656" spans="11:52" ht="14.4">
      <c r="K2656" t="s">
        <v>3563</v>
      </c>
      <c r="L2656" t="s">
        <v>3534</v>
      </c>
      <c r="M2656" t="s">
        <v>32</v>
      </c>
      <c r="N2656" t="s">
        <v>80</v>
      </c>
      <c r="O2656" t="s">
        <v>6079</v>
      </c>
      <c r="P2656" t="s">
        <v>6079</v>
      </c>
      <c r="Q2656" t="s">
        <v>6079</v>
      </c>
      <c r="R2656" t="s">
        <v>6079</v>
      </c>
      <c r="S2656" t="s">
        <v>6079</v>
      </c>
      <c r="AG2656">
        <v>3.422057366462411E-2</v>
      </c>
      <c r="AH2656">
        <v>3.474383330558397E-2</v>
      </c>
      <c r="AI2656">
        <v>3.378682200651071E-2</v>
      </c>
      <c r="AJ2656">
        <v>3.4652323777671391E-2</v>
      </c>
      <c r="AK2656">
        <v>3.1679209330737632E-2</v>
      </c>
      <c r="AL2656">
        <v>3.5310143927067807E-2</v>
      </c>
      <c r="AM2656">
        <v>3.6147482239249219E-2</v>
      </c>
      <c r="AN2656">
        <v>3.6671411937829808E-2</v>
      </c>
      <c r="AO2656">
        <v>3.6027731959419732E-2</v>
      </c>
      <c r="AP2656">
        <v>3.5898309077591291E-2</v>
      </c>
      <c r="AQ2656">
        <v>3.5125378929987953E-2</v>
      </c>
      <c r="AR2656">
        <v>3.5687354150061912E-2</v>
      </c>
      <c r="AS2656">
        <v>3.8847890562207943E-2</v>
      </c>
      <c r="AT2656">
        <v>3.6274488861294703E-2</v>
      </c>
      <c r="AU2656">
        <v>3.6816544041808515E-2</v>
      </c>
      <c r="AV2656">
        <v>3.7626924141289153E-2</v>
      </c>
      <c r="AW2656">
        <v>3.6484052856076983E-2</v>
      </c>
      <c r="AX2656">
        <v>3.5547551211081503E-2</v>
      </c>
      <c r="AY2656">
        <v>3.6697762193476979E-2</v>
      </c>
      <c r="AZ2656">
        <v>3.3800540595356664E-2</v>
      </c>
    </row>
    <row r="2657" spans="11:52" ht="14.4">
      <c r="K2657" t="s">
        <v>3564</v>
      </c>
      <c r="L2657" t="s">
        <v>3534</v>
      </c>
      <c r="M2657" t="s">
        <v>93</v>
      </c>
      <c r="N2657" t="s">
        <v>80</v>
      </c>
      <c r="AG2657">
        <v>1.2427808690963018E-2</v>
      </c>
      <c r="AH2657">
        <v>1.2090551599297427E-2</v>
      </c>
      <c r="AI2657">
        <v>1.1930490859108498E-2</v>
      </c>
      <c r="AJ2657">
        <v>1.1015118925900269E-2</v>
      </c>
      <c r="AK2657">
        <v>1.0851739867639321E-2</v>
      </c>
      <c r="AL2657">
        <v>1.098599448080618E-2</v>
      </c>
      <c r="AM2657">
        <v>1.1143758714192801E-2</v>
      </c>
      <c r="AN2657">
        <v>1.2288073515904331E-2</v>
      </c>
      <c r="AO2657">
        <v>1.4105985382464948E-2</v>
      </c>
      <c r="AP2657">
        <v>1.3911178426907252E-2</v>
      </c>
      <c r="AQ2657">
        <v>1.3306057283505928E-2</v>
      </c>
      <c r="AR2657">
        <v>1.2510142093425776E-2</v>
      </c>
      <c r="AS2657">
        <v>1.2018629233795264E-2</v>
      </c>
      <c r="AT2657">
        <v>1.1302567965835512E-2</v>
      </c>
      <c r="AU2657">
        <v>1.0894562032070752E-2</v>
      </c>
      <c r="AV2657">
        <v>1.0889019101148712E-2</v>
      </c>
      <c r="AW2657">
        <v>1.057771837926968E-2</v>
      </c>
      <c r="AX2657">
        <v>1.0386594524919072E-2</v>
      </c>
      <c r="AY2657">
        <v>9.9301094912313797E-3</v>
      </c>
      <c r="AZ2657">
        <v>9.9648861641302381E-3</v>
      </c>
    </row>
    <row r="2658" spans="11:52" ht="14.4">
      <c r="K2658" t="s">
        <v>3565</v>
      </c>
      <c r="L2658" t="s">
        <v>3566</v>
      </c>
      <c r="M2658" t="s">
        <v>13</v>
      </c>
      <c r="N2658" t="s">
        <v>80</v>
      </c>
      <c r="AG2658">
        <v>1.9447233639756728E-2</v>
      </c>
      <c r="AH2658">
        <v>1.6363341499585043E-2</v>
      </c>
      <c r="AI2658">
        <v>1.343389397754075E-2</v>
      </c>
      <c r="AJ2658">
        <v>1.3300629701035335E-2</v>
      </c>
      <c r="AK2658">
        <v>1.2956360990997728E-2</v>
      </c>
      <c r="AL2658">
        <v>1.2922768788483734E-2</v>
      </c>
      <c r="AM2658">
        <v>1.4699688106999525E-2</v>
      </c>
      <c r="AN2658">
        <v>1.2971633388952526E-2</v>
      </c>
      <c r="AO2658">
        <v>1.4287490199333713E-2</v>
      </c>
      <c r="AP2658">
        <v>1.249755864681879E-2</v>
      </c>
      <c r="AQ2658">
        <v>1.4158536793330626E-2</v>
      </c>
      <c r="AR2658">
        <v>1.4534398485428746E-2</v>
      </c>
      <c r="AS2658">
        <v>1.6353651447226964E-2</v>
      </c>
      <c r="AT2658">
        <v>1.6694077166348655E-2</v>
      </c>
      <c r="AU2658">
        <v>1.521209867614879E-2</v>
      </c>
      <c r="AV2658">
        <v>1.4734531190285572E-2</v>
      </c>
      <c r="AW2658">
        <v>1.4298199102790772E-2</v>
      </c>
      <c r="AX2658">
        <v>1.4356323722885969E-2</v>
      </c>
      <c r="AY2658">
        <v>1.4273611416248552E-2</v>
      </c>
      <c r="AZ2658">
        <v>1.5231600425212802E-2</v>
      </c>
    </row>
    <row r="2659" spans="11:52" ht="14.4">
      <c r="K2659" t="s">
        <v>3567</v>
      </c>
      <c r="L2659" t="s">
        <v>3566</v>
      </c>
      <c r="M2659" t="s">
        <v>14</v>
      </c>
      <c r="N2659" t="s">
        <v>80</v>
      </c>
      <c r="AG2659">
        <v>1.8711887187481336E-2</v>
      </c>
      <c r="AH2659">
        <v>1.7527695345345908E-2</v>
      </c>
      <c r="AI2659">
        <v>1.9531659927346762E-2</v>
      </c>
      <c r="AJ2659">
        <v>1.9552012539881983E-2</v>
      </c>
      <c r="AK2659">
        <v>2.095672311387162E-2</v>
      </c>
      <c r="AL2659">
        <v>2.2065253237531796E-2</v>
      </c>
      <c r="AM2659">
        <v>2.2287004662360298E-2</v>
      </c>
      <c r="AN2659">
        <v>2.3468654115298797E-2</v>
      </c>
      <c r="AO2659">
        <v>2.2555953988128801E-2</v>
      </c>
      <c r="AP2659">
        <v>2.061118994630462E-2</v>
      </c>
      <c r="AQ2659">
        <v>1.908600367744398E-2</v>
      </c>
      <c r="AR2659">
        <v>2.1697344898016738E-2</v>
      </c>
      <c r="AS2659">
        <v>2.3965813820328977E-2</v>
      </c>
      <c r="AT2659">
        <v>2.4403967950126455E-2</v>
      </c>
      <c r="AU2659">
        <v>2.3555073347897859E-2</v>
      </c>
      <c r="AV2659">
        <v>2.5862486151638522E-2</v>
      </c>
      <c r="AW2659">
        <v>3.2062913456552475E-2</v>
      </c>
      <c r="AX2659">
        <v>3.2344999233753044E-2</v>
      </c>
      <c r="AY2659">
        <v>3.315213752682062E-2</v>
      </c>
      <c r="AZ2659">
        <v>3.4096385313100809E-2</v>
      </c>
    </row>
    <row r="2660" spans="11:52" ht="14.4">
      <c r="K2660" t="s">
        <v>3568</v>
      </c>
      <c r="L2660" t="s">
        <v>3566</v>
      </c>
      <c r="M2660" t="s">
        <v>92</v>
      </c>
      <c r="N2660" t="s">
        <v>80</v>
      </c>
      <c r="AG2660">
        <v>6.7145696685545694E-3</v>
      </c>
      <c r="AH2660">
        <v>3.2227466613536137E-3</v>
      </c>
      <c r="AI2660">
        <v>8.1965200101778851E-3</v>
      </c>
      <c r="AJ2660">
        <v>1.1011663608164171E-2</v>
      </c>
      <c r="AK2660">
        <v>1.0734112567321296E-2</v>
      </c>
      <c r="AL2660">
        <v>9.7746008246753849E-3</v>
      </c>
      <c r="AM2660">
        <v>8.3426791063312047E-3</v>
      </c>
      <c r="AN2660">
        <v>8.9816848322201957E-3</v>
      </c>
      <c r="AO2660">
        <v>8.874254040339485E-3</v>
      </c>
      <c r="AP2660">
        <v>8.5555096168953172E-3</v>
      </c>
      <c r="AQ2660">
        <v>9.9634778453738491E-3</v>
      </c>
      <c r="AR2660">
        <v>8.6327465596037264E-3</v>
      </c>
      <c r="AS2660">
        <v>1.1437234952814576E-2</v>
      </c>
      <c r="AT2660">
        <v>1.0905130562800056E-2</v>
      </c>
      <c r="AU2660">
        <v>1.0393755549138959E-2</v>
      </c>
      <c r="AV2660">
        <v>8.8759526839191361E-3</v>
      </c>
      <c r="AW2660">
        <v>8.5644759579808372E-3</v>
      </c>
      <c r="AX2660">
        <v>1.071585066906997E-2</v>
      </c>
      <c r="AY2660">
        <v>1.0382316533889952E-2</v>
      </c>
      <c r="AZ2660">
        <v>9.3167422302716622E-3</v>
      </c>
    </row>
    <row r="2661" spans="11:52" ht="14.4">
      <c r="K2661" t="s">
        <v>3569</v>
      </c>
      <c r="L2661" t="s">
        <v>3566</v>
      </c>
      <c r="M2661" t="s">
        <v>15</v>
      </c>
      <c r="N2661" t="s">
        <v>80</v>
      </c>
      <c r="AE2661" t="s">
        <v>6079</v>
      </c>
      <c r="AF2661" t="s">
        <v>6079</v>
      </c>
      <c r="AG2661">
        <v>0</v>
      </c>
      <c r="AH2661">
        <v>0</v>
      </c>
      <c r="AI2661">
        <v>4.1131693073574426E-5</v>
      </c>
      <c r="AJ2661">
        <v>4.1542641809288119E-5</v>
      </c>
      <c r="AK2661">
        <v>4.1044610931570289E-5</v>
      </c>
      <c r="AL2661">
        <v>4.4174585905257282E-5</v>
      </c>
      <c r="AM2661">
        <v>0</v>
      </c>
      <c r="AN2661">
        <v>0</v>
      </c>
      <c r="AO2661">
        <v>0</v>
      </c>
      <c r="AP2661">
        <v>0</v>
      </c>
      <c r="AQ2661">
        <v>0</v>
      </c>
      <c r="AR2661">
        <v>0</v>
      </c>
      <c r="AS2661">
        <v>0</v>
      </c>
      <c r="AT2661">
        <v>0</v>
      </c>
      <c r="AU2661">
        <v>0</v>
      </c>
      <c r="AV2661">
        <v>0</v>
      </c>
      <c r="AW2661">
        <v>0</v>
      </c>
      <c r="AX2661">
        <v>0</v>
      </c>
      <c r="AY2661">
        <v>0</v>
      </c>
      <c r="AZ2661">
        <v>0</v>
      </c>
    </row>
    <row r="2662" spans="11:52" ht="14.4">
      <c r="K2662" t="s">
        <v>3570</v>
      </c>
      <c r="L2662" t="s">
        <v>3566</v>
      </c>
      <c r="M2662" t="s">
        <v>91</v>
      </c>
      <c r="N2662" t="s">
        <v>80</v>
      </c>
      <c r="AG2662">
        <v>6.3431447027098697E-5</v>
      </c>
      <c r="AH2662">
        <v>5.8864700102670408E-5</v>
      </c>
      <c r="AI2662">
        <v>5.1551246649150622E-5</v>
      </c>
      <c r="AJ2662">
        <v>3.9427455778661022E-5</v>
      </c>
      <c r="AK2662">
        <v>4.1086289364994306E-5</v>
      </c>
      <c r="AL2662">
        <v>3.4452658617049727E-5</v>
      </c>
      <c r="AM2662">
        <v>2.2459154733638557E-5</v>
      </c>
      <c r="AN2662">
        <v>1.7902091363714228E-5</v>
      </c>
      <c r="AO2662">
        <v>3.1233713870341181E-5</v>
      </c>
      <c r="AP2662">
        <v>4.1172154498545533E-5</v>
      </c>
      <c r="AQ2662">
        <v>3.1378729717744394E-4</v>
      </c>
      <c r="AR2662">
        <v>5.6121671165824557E-5</v>
      </c>
      <c r="AS2662">
        <v>5.6695015119282737E-5</v>
      </c>
      <c r="AT2662">
        <v>9.2730733271390161E-4</v>
      </c>
      <c r="AU2662">
        <v>5.233770714455062E-4</v>
      </c>
      <c r="AV2662">
        <v>7.4637070439575917E-4</v>
      </c>
      <c r="AW2662">
        <v>9.7825568772162458E-4</v>
      </c>
      <c r="AX2662">
        <v>1.1806142043931901E-3</v>
      </c>
      <c r="AY2662">
        <v>1.292709550988023E-3</v>
      </c>
      <c r="AZ2662">
        <v>1.2844962758662925E-3</v>
      </c>
    </row>
    <row r="2663" spans="11:52" ht="14.4">
      <c r="K2663" t="s">
        <v>3571</v>
      </c>
      <c r="L2663" t="s">
        <v>3566</v>
      </c>
      <c r="M2663" t="s">
        <v>16</v>
      </c>
      <c r="N2663" t="s">
        <v>80</v>
      </c>
      <c r="AG2663">
        <v>3.3222842617812554E-2</v>
      </c>
      <c r="AH2663">
        <v>3.2420055064496751E-2</v>
      </c>
      <c r="AI2663">
        <v>3.4761991867314865E-2</v>
      </c>
      <c r="AJ2663">
        <v>3.2489304355757379E-2</v>
      </c>
      <c r="AK2663">
        <v>4.1831528726110061E-2</v>
      </c>
      <c r="AL2663">
        <v>3.9113487584241359E-2</v>
      </c>
      <c r="AM2663">
        <v>4.2682351534376189E-2</v>
      </c>
      <c r="AN2663">
        <v>4.0918527955878949E-2</v>
      </c>
      <c r="AO2663">
        <v>4.1228216059861607E-2</v>
      </c>
      <c r="AP2663">
        <v>4.1728248637341259E-2</v>
      </c>
      <c r="AQ2663">
        <v>4.0264954948660982E-2</v>
      </c>
      <c r="AR2663">
        <v>3.8976686593072594E-2</v>
      </c>
      <c r="AS2663">
        <v>4.4205503702955985E-2</v>
      </c>
      <c r="AT2663">
        <v>4.2756610901462523E-2</v>
      </c>
      <c r="AU2663">
        <v>4.4013035204439291E-2</v>
      </c>
      <c r="AV2663">
        <v>4.4886350767411869E-2</v>
      </c>
      <c r="AW2663">
        <v>4.4603854862875505E-2</v>
      </c>
      <c r="AX2663">
        <v>4.6453922159107645E-2</v>
      </c>
      <c r="AY2663">
        <v>4.5140598761423789E-2</v>
      </c>
      <c r="AZ2663">
        <v>4.3668866089122398E-2</v>
      </c>
    </row>
    <row r="2664" spans="11:52" ht="14.4">
      <c r="K2664" t="s">
        <v>3572</v>
      </c>
      <c r="L2664" t="s">
        <v>3566</v>
      </c>
      <c r="M2664" t="s">
        <v>17</v>
      </c>
      <c r="N2664" t="s">
        <v>80</v>
      </c>
      <c r="AG2664">
        <v>1.8504345646292223E-2</v>
      </c>
      <c r="AH2664">
        <v>2.0940268210806731E-2</v>
      </c>
      <c r="AI2664">
        <v>1.6880079356338187E-2</v>
      </c>
      <c r="AJ2664">
        <v>1.4385442469427244E-2</v>
      </c>
      <c r="AK2664">
        <v>1.5339213866123668E-2</v>
      </c>
      <c r="AL2664">
        <v>1.4925298551181692E-2</v>
      </c>
      <c r="AM2664">
        <v>1.4727930739880764E-2</v>
      </c>
      <c r="AN2664">
        <v>1.3346634608961317E-2</v>
      </c>
      <c r="AO2664">
        <v>1.8232532513719597E-2</v>
      </c>
      <c r="AP2664">
        <v>1.4326455893463978E-2</v>
      </c>
      <c r="AQ2664">
        <v>1.6474794124034822E-2</v>
      </c>
      <c r="AR2664">
        <v>1.7583186542410423E-2</v>
      </c>
      <c r="AS2664">
        <v>1.8031812961885663E-2</v>
      </c>
      <c r="AT2664">
        <v>1.9435915427025316E-2</v>
      </c>
      <c r="AU2664">
        <v>1.8522896130499303E-2</v>
      </c>
      <c r="AV2664">
        <v>1.8126083920839097E-2</v>
      </c>
      <c r="AW2664">
        <v>1.4879747358580294E-2</v>
      </c>
      <c r="AX2664">
        <v>1.6563373459610151E-2</v>
      </c>
      <c r="AY2664">
        <v>1.8293181349840239E-2</v>
      </c>
      <c r="AZ2664">
        <v>1.801070274317608E-2</v>
      </c>
    </row>
    <row r="2665" spans="11:52" ht="14.4">
      <c r="K2665" t="s">
        <v>3573</v>
      </c>
      <c r="L2665" t="s">
        <v>3566</v>
      </c>
      <c r="M2665" t="s">
        <v>97</v>
      </c>
      <c r="N2665" t="s">
        <v>80</v>
      </c>
      <c r="O2665" t="s">
        <v>6079</v>
      </c>
      <c r="P2665" t="s">
        <v>6079</v>
      </c>
      <c r="Q2665" t="s">
        <v>6079</v>
      </c>
      <c r="R2665" t="s">
        <v>6079</v>
      </c>
      <c r="S2665" t="s">
        <v>6079</v>
      </c>
      <c r="T2665" t="s">
        <v>6079</v>
      </c>
      <c r="AG2665">
        <v>0</v>
      </c>
      <c r="AH2665">
        <v>0</v>
      </c>
      <c r="AI2665">
        <v>0</v>
      </c>
      <c r="AJ2665">
        <v>0</v>
      </c>
      <c r="AK2665">
        <v>0</v>
      </c>
      <c r="AL2665">
        <v>0</v>
      </c>
      <c r="AM2665">
        <v>0</v>
      </c>
      <c r="AN2665">
        <v>0</v>
      </c>
      <c r="AO2665">
        <v>0</v>
      </c>
      <c r="AP2665">
        <v>0</v>
      </c>
      <c r="AQ2665">
        <v>0</v>
      </c>
      <c r="AR2665">
        <v>0</v>
      </c>
      <c r="AS2665">
        <v>0</v>
      </c>
      <c r="AT2665">
        <v>0</v>
      </c>
      <c r="AU2665">
        <v>0</v>
      </c>
      <c r="AV2665">
        <v>0</v>
      </c>
      <c r="AW2665">
        <v>0</v>
      </c>
      <c r="AX2665">
        <v>9.9317900126627882E-5</v>
      </c>
      <c r="AY2665">
        <v>2.4888446448743703E-5</v>
      </c>
      <c r="AZ2665">
        <v>1.6695895297726987E-6</v>
      </c>
    </row>
    <row r="2666" spans="11:52" ht="14.4">
      <c r="K2666" t="s">
        <v>3574</v>
      </c>
      <c r="L2666" t="s">
        <v>3566</v>
      </c>
      <c r="M2666" t="s">
        <v>18</v>
      </c>
      <c r="N2666" t="s">
        <v>80</v>
      </c>
      <c r="AG2666">
        <v>1.5168430752265486E-2</v>
      </c>
      <c r="AH2666">
        <v>1.6724006963910427E-2</v>
      </c>
      <c r="AI2666">
        <v>1.6548503160982182E-2</v>
      </c>
      <c r="AJ2666">
        <v>1.8072562397298212E-2</v>
      </c>
      <c r="AK2666">
        <v>1.898028529633812E-2</v>
      </c>
      <c r="AL2666">
        <v>2.9026159308680442E-2</v>
      </c>
      <c r="AM2666">
        <v>2.9331618377944475E-2</v>
      </c>
      <c r="AN2666">
        <v>3.2652933491741316E-2</v>
      </c>
      <c r="AO2666">
        <v>3.2928308645516768E-2</v>
      </c>
      <c r="AP2666">
        <v>3.2771527044616458E-2</v>
      </c>
      <c r="AQ2666">
        <v>3.4366367254669045E-2</v>
      </c>
      <c r="AR2666">
        <v>3.6508454820367617E-2</v>
      </c>
      <c r="AS2666">
        <v>3.6025653078100947E-2</v>
      </c>
      <c r="AT2666">
        <v>3.5359014017436845E-2</v>
      </c>
      <c r="AU2666">
        <v>3.5012877750168689E-2</v>
      </c>
      <c r="AV2666">
        <v>3.8077451318613786E-2</v>
      </c>
      <c r="AW2666">
        <v>3.9341972357616536E-2</v>
      </c>
      <c r="AX2666">
        <v>3.9985594362542121E-2</v>
      </c>
      <c r="AY2666">
        <v>4.0732284412317875E-2</v>
      </c>
      <c r="AZ2666">
        <v>4.2558331191973872E-2</v>
      </c>
    </row>
    <row r="2667" spans="11:52" ht="14.4">
      <c r="K2667" t="s">
        <v>3575</v>
      </c>
      <c r="L2667" t="s">
        <v>3566</v>
      </c>
      <c r="M2667" t="s">
        <v>34</v>
      </c>
      <c r="N2667" t="s">
        <v>80</v>
      </c>
      <c r="AG2667">
        <v>2.5959916584435441E-2</v>
      </c>
      <c r="AH2667">
        <v>2.8072503972607323E-2</v>
      </c>
      <c r="AI2667">
        <v>2.755121566324439E-2</v>
      </c>
      <c r="AJ2667">
        <v>2.7085369674121177E-2</v>
      </c>
      <c r="AK2667">
        <v>3.4278107637866012E-2</v>
      </c>
      <c r="AL2667">
        <v>3.4323087522930347E-2</v>
      </c>
      <c r="AM2667">
        <v>3.5962421020018322E-2</v>
      </c>
      <c r="AN2667">
        <v>3.9674337361748906E-2</v>
      </c>
      <c r="AO2667">
        <v>3.9390119798880109E-2</v>
      </c>
      <c r="AP2667">
        <v>4.0673959690989865E-2</v>
      </c>
      <c r="AQ2667">
        <v>4.1429882092039731E-2</v>
      </c>
      <c r="AR2667">
        <v>4.3488583954631475E-2</v>
      </c>
      <c r="AS2667">
        <v>4.5678250522227425E-2</v>
      </c>
      <c r="AT2667">
        <v>4.4618253109672226E-2</v>
      </c>
      <c r="AU2667">
        <v>4.517271532822336E-2</v>
      </c>
      <c r="AV2667">
        <v>4.5067570459381805E-2</v>
      </c>
      <c r="AW2667">
        <v>4.4898706804801208E-2</v>
      </c>
      <c r="AX2667">
        <v>4.5604294482821987E-2</v>
      </c>
      <c r="AY2667">
        <v>4.5026395737566227E-2</v>
      </c>
      <c r="AZ2667">
        <v>4.3648039848482797E-2</v>
      </c>
    </row>
    <row r="2668" spans="11:52" ht="14.4">
      <c r="K2668" t="s">
        <v>3576</v>
      </c>
      <c r="L2668" t="s">
        <v>3566</v>
      </c>
      <c r="M2668" t="s">
        <v>19</v>
      </c>
      <c r="N2668" t="s">
        <v>80</v>
      </c>
      <c r="AG2668">
        <v>5.002215700343933E-2</v>
      </c>
      <c r="AH2668">
        <v>5.7480062877988007E-2</v>
      </c>
      <c r="AI2668">
        <v>5.8792177900011039E-2</v>
      </c>
      <c r="AJ2668">
        <v>5.3816341269648141E-2</v>
      </c>
      <c r="AK2668">
        <v>6.421943705416E-2</v>
      </c>
      <c r="AL2668">
        <v>5.9527499149261573E-2</v>
      </c>
      <c r="AM2668">
        <v>5.7023968468016127E-2</v>
      </c>
      <c r="AN2668">
        <v>5.9450848174719129E-2</v>
      </c>
      <c r="AO2668">
        <v>5.8487004857927079E-2</v>
      </c>
      <c r="AP2668">
        <v>6.5839938752553478E-2</v>
      </c>
      <c r="AQ2668">
        <v>6.9553231685924019E-2</v>
      </c>
      <c r="AR2668">
        <v>7.5447957689540143E-2</v>
      </c>
      <c r="AS2668">
        <v>7.4434345285170622E-2</v>
      </c>
      <c r="AT2668">
        <v>7.2098956259809485E-2</v>
      </c>
      <c r="AU2668">
        <v>7.987176212743273E-2</v>
      </c>
      <c r="AV2668">
        <v>7.7542559322698573E-2</v>
      </c>
      <c r="AW2668">
        <v>7.6187086396088302E-2</v>
      </c>
      <c r="AX2668">
        <v>7.5390251598011354E-2</v>
      </c>
      <c r="AY2668">
        <v>7.6203054879978735E-2</v>
      </c>
      <c r="AZ2668">
        <v>6.2123033275168937E-2</v>
      </c>
    </row>
    <row r="2669" spans="11:52" ht="14.4">
      <c r="K2669" t="s">
        <v>3577</v>
      </c>
      <c r="L2669" t="s">
        <v>3566</v>
      </c>
      <c r="M2669" t="s">
        <v>20</v>
      </c>
      <c r="N2669" t="s">
        <v>80</v>
      </c>
      <c r="AG2669">
        <v>4.6374209081746907E-2</v>
      </c>
      <c r="AH2669">
        <v>5.2425566221091867E-2</v>
      </c>
      <c r="AI2669">
        <v>5.0105195629289903E-2</v>
      </c>
      <c r="AJ2669">
        <v>5.1023174297855571E-2</v>
      </c>
      <c r="AK2669">
        <v>5.2450215176908857E-2</v>
      </c>
      <c r="AL2669">
        <v>5.1143524755493122E-2</v>
      </c>
      <c r="AM2669">
        <v>5.2470368431038542E-2</v>
      </c>
      <c r="AN2669">
        <v>6.5027254561214637E-2</v>
      </c>
      <c r="AO2669">
        <v>6.4225642200075261E-2</v>
      </c>
      <c r="AP2669">
        <v>6.5117105921463428E-2</v>
      </c>
      <c r="AQ2669">
        <v>6.7245642884532345E-2</v>
      </c>
      <c r="AR2669">
        <v>6.7215643107394585E-2</v>
      </c>
      <c r="AS2669">
        <v>6.7773919258456772E-2</v>
      </c>
      <c r="AT2669">
        <v>6.6887830989739841E-2</v>
      </c>
      <c r="AU2669">
        <v>6.6984652579331075E-2</v>
      </c>
      <c r="AV2669">
        <v>6.7506118198960394E-2</v>
      </c>
      <c r="AW2669">
        <v>6.7181772846977808E-2</v>
      </c>
      <c r="AX2669">
        <v>6.9241882814137165E-2</v>
      </c>
      <c r="AY2669">
        <v>6.7717988409773486E-2</v>
      </c>
      <c r="AZ2669">
        <v>6.4330245739740985E-2</v>
      </c>
    </row>
    <row r="2670" spans="11:52" ht="14.4">
      <c r="K2670" t="s">
        <v>3578</v>
      </c>
      <c r="L2670" t="s">
        <v>3566</v>
      </c>
      <c r="M2670" t="s">
        <v>21</v>
      </c>
      <c r="N2670" t="s">
        <v>80</v>
      </c>
      <c r="AG2670">
        <v>3.1725255925587064E-3</v>
      </c>
      <c r="AH2670">
        <v>2.2913263945561852E-3</v>
      </c>
      <c r="AI2670">
        <v>1.9418650649081215E-3</v>
      </c>
      <c r="AJ2670">
        <v>2.1565749800905396E-3</v>
      </c>
      <c r="AK2670">
        <v>1.6543117326405902E-3</v>
      </c>
      <c r="AL2670">
        <v>6.1297672231608149E-3</v>
      </c>
      <c r="AM2670">
        <v>2.177944241486496E-3</v>
      </c>
      <c r="AN2670">
        <v>1.1514936505577552E-3</v>
      </c>
    </row>
    <row r="2671" spans="11:52" ht="14.4">
      <c r="K2671" t="s">
        <v>3579</v>
      </c>
      <c r="L2671" t="s">
        <v>3566</v>
      </c>
      <c r="M2671" t="s">
        <v>22</v>
      </c>
      <c r="N2671" t="s">
        <v>80</v>
      </c>
      <c r="AG2671">
        <v>2.403564434647258E-4</v>
      </c>
      <c r="AH2671">
        <v>2.4336034561964841E-4</v>
      </c>
      <c r="AI2671">
        <v>2.5126055565604749E-4</v>
      </c>
      <c r="AJ2671">
        <v>2.4258385585131559E-4</v>
      </c>
      <c r="AK2671">
        <v>2.353001668750568E-4</v>
      </c>
      <c r="AL2671">
        <v>4.5513811794793089E-4</v>
      </c>
      <c r="AM2671">
        <v>1.4953540011969956E-4</v>
      </c>
      <c r="AN2671">
        <v>1.5026690220529225E-4</v>
      </c>
      <c r="AO2671">
        <v>1.4618034026197169E-4</v>
      </c>
      <c r="AP2671">
        <v>1.6664969105616625E-4</v>
      </c>
      <c r="AQ2671">
        <v>1.2927652191390158E-4</v>
      </c>
      <c r="AR2671">
        <v>7.1767929061606511E-4</v>
      </c>
      <c r="AS2671">
        <v>2.8615660791788452E-4</v>
      </c>
      <c r="AT2671">
        <v>2.9734288390940251E-4</v>
      </c>
      <c r="AU2671">
        <v>2.5339275254695023E-4</v>
      </c>
      <c r="AV2671">
        <v>4.0788425785102234E-4</v>
      </c>
      <c r="AW2671">
        <v>5.3446624774426818E-4</v>
      </c>
      <c r="AX2671">
        <v>1.0069160368472814E-3</v>
      </c>
      <c r="AY2671">
        <v>1.0760474549046722E-3</v>
      </c>
      <c r="AZ2671">
        <v>1.313031260588738E-3</v>
      </c>
    </row>
    <row r="2672" spans="11:52" ht="14.4">
      <c r="K2672" t="s">
        <v>3580</v>
      </c>
      <c r="L2672" t="s">
        <v>3566</v>
      </c>
      <c r="M2672" t="s">
        <v>90</v>
      </c>
      <c r="N2672" t="s">
        <v>80</v>
      </c>
      <c r="AG2672">
        <v>2.1049812003888068E-2</v>
      </c>
      <c r="AH2672">
        <v>2.7441941824499463E-2</v>
      </c>
      <c r="AI2672">
        <v>5.5581267179888455E-3</v>
      </c>
      <c r="AJ2672">
        <v>4.9766749170600498E-3</v>
      </c>
      <c r="AK2672">
        <v>8.2467784781092898E-3</v>
      </c>
      <c r="AL2672">
        <v>5.0206281461908364E-3</v>
      </c>
      <c r="AM2672">
        <v>4.8610785392157905E-3</v>
      </c>
      <c r="AN2672">
        <v>4.7403678031899214E-3</v>
      </c>
      <c r="AO2672">
        <v>5.9073493367625782E-4</v>
      </c>
      <c r="AP2672">
        <v>8.0183500146455253E-4</v>
      </c>
      <c r="AQ2672">
        <v>7.730015084767653E-4</v>
      </c>
      <c r="AR2672">
        <v>2.4786073130071186E-4</v>
      </c>
      <c r="AS2672">
        <v>4.6871639998516927E-4</v>
      </c>
      <c r="AT2672">
        <v>5.2286835877945392E-3</v>
      </c>
      <c r="AU2672">
        <v>4.7031523518247208E-3</v>
      </c>
      <c r="AV2672">
        <v>4.6424720721900768E-3</v>
      </c>
      <c r="AW2672">
        <v>4.4093754889467825E-3</v>
      </c>
      <c r="AX2672">
        <v>5.3166369967827089E-3</v>
      </c>
      <c r="AY2672">
        <v>6.0362025491619183E-3</v>
      </c>
      <c r="AZ2672">
        <v>5.694735490097161E-3</v>
      </c>
    </row>
    <row r="2673" spans="11:52" ht="14.4">
      <c r="K2673" t="s">
        <v>3581</v>
      </c>
      <c r="L2673" t="s">
        <v>3566</v>
      </c>
      <c r="M2673" t="s">
        <v>23</v>
      </c>
      <c r="N2673" t="s">
        <v>80</v>
      </c>
      <c r="AG2673">
        <v>1.5330927270030938E-2</v>
      </c>
      <c r="AH2673">
        <v>2.0830136631661084E-2</v>
      </c>
      <c r="AI2673">
        <v>1.970936768515294E-2</v>
      </c>
      <c r="AJ2673">
        <v>2.0579633799662871E-2</v>
      </c>
      <c r="AK2673">
        <v>2.6330764281625712E-2</v>
      </c>
      <c r="AL2673">
        <v>2.3363414031903351E-2</v>
      </c>
      <c r="AM2673">
        <v>2.0806352870130169E-2</v>
      </c>
      <c r="AN2673">
        <v>1.8891832077935686E-2</v>
      </c>
      <c r="AO2673">
        <v>1.7203180142786177E-2</v>
      </c>
      <c r="AP2673">
        <v>1.753279760804935E-2</v>
      </c>
      <c r="AQ2673">
        <v>2.3065373742895415E-2</v>
      </c>
      <c r="AR2673">
        <v>2.8699250677589983E-2</v>
      </c>
      <c r="AS2673">
        <v>2.5376947996382963E-2</v>
      </c>
      <c r="AT2673">
        <v>3.1777311888231304E-2</v>
      </c>
      <c r="AU2673">
        <v>3.1208396779018207E-2</v>
      </c>
      <c r="AV2673">
        <v>3.2028291976375495E-2</v>
      </c>
      <c r="AW2673">
        <v>2.6273688808567779E-2</v>
      </c>
      <c r="AX2673">
        <v>2.4904911204960523E-2</v>
      </c>
      <c r="AY2673">
        <v>2.4402120687688173E-2</v>
      </c>
      <c r="AZ2673">
        <v>3.397708164071124E-2</v>
      </c>
    </row>
    <row r="2674" spans="11:52" ht="14.4">
      <c r="K2674" t="s">
        <v>3582</v>
      </c>
      <c r="L2674" t="s">
        <v>3566</v>
      </c>
      <c r="M2674" t="s">
        <v>24</v>
      </c>
      <c r="N2674" t="s">
        <v>80</v>
      </c>
      <c r="AG2674">
        <v>1.4843784183326884E-2</v>
      </c>
      <c r="AH2674">
        <v>1.4774897782655694E-2</v>
      </c>
      <c r="AI2674">
        <v>1.8528169136877055E-2</v>
      </c>
      <c r="AJ2674">
        <v>1.5348417629134725E-2</v>
      </c>
      <c r="AK2674">
        <v>1.7079379866678627E-2</v>
      </c>
      <c r="AL2674">
        <v>1.3431344725565866E-2</v>
      </c>
      <c r="AM2674">
        <v>1.0712631982653311E-2</v>
      </c>
      <c r="AN2674">
        <v>1.4001396364424427E-2</v>
      </c>
      <c r="AO2674">
        <v>1.491357749948375E-2</v>
      </c>
      <c r="AP2674">
        <v>1.9522107478741391E-2</v>
      </c>
      <c r="AQ2674">
        <v>2.3456036505369409E-2</v>
      </c>
      <c r="AR2674">
        <v>2.903503358681515E-2</v>
      </c>
      <c r="AS2674">
        <v>3.3596418404880778E-2</v>
      </c>
      <c r="AT2674">
        <v>3.2885652189134369E-2</v>
      </c>
      <c r="AU2674">
        <v>1.3205364952927729E-2</v>
      </c>
      <c r="AV2674">
        <v>2.6421140735518295E-2</v>
      </c>
      <c r="AW2674">
        <v>2.9643993084311791E-2</v>
      </c>
      <c r="AX2674">
        <v>2.6158438144040428E-2</v>
      </c>
      <c r="AY2674">
        <v>2.4850320957694641E-2</v>
      </c>
      <c r="AZ2674">
        <v>3.1317076871200493E-2</v>
      </c>
    </row>
    <row r="2675" spans="11:52" ht="14.4">
      <c r="K2675" t="s">
        <v>3583</v>
      </c>
      <c r="L2675" t="s">
        <v>3566</v>
      </c>
      <c r="M2675" t="s">
        <v>1386</v>
      </c>
      <c r="N2675" t="s">
        <v>80</v>
      </c>
      <c r="O2675" t="s">
        <v>6079</v>
      </c>
      <c r="P2675" t="s">
        <v>6079</v>
      </c>
      <c r="Q2675" t="s">
        <v>6079</v>
      </c>
      <c r="R2675" t="s">
        <v>6079</v>
      </c>
      <c r="S2675" t="s">
        <v>6079</v>
      </c>
      <c r="T2675" t="s">
        <v>6079</v>
      </c>
      <c r="U2675" t="s">
        <v>6079</v>
      </c>
      <c r="V2675" t="s">
        <v>6079</v>
      </c>
      <c r="W2675" t="s">
        <v>6079</v>
      </c>
      <c r="X2675" t="s">
        <v>6079</v>
      </c>
      <c r="Y2675" t="s">
        <v>6079</v>
      </c>
      <c r="Z2675" t="s">
        <v>6079</v>
      </c>
      <c r="AA2675" t="s">
        <v>6079</v>
      </c>
      <c r="AG2675">
        <v>1.7800478434059661E-2</v>
      </c>
      <c r="AH2675">
        <v>1.873196518876187E-2</v>
      </c>
      <c r="AI2675">
        <v>1.8357697176416575E-2</v>
      </c>
      <c r="AJ2675">
        <v>1.7055217541061009E-2</v>
      </c>
      <c r="AK2675">
        <v>1.8803129882620662E-2</v>
      </c>
      <c r="AL2675">
        <v>1.674760864834169E-2</v>
      </c>
      <c r="AM2675">
        <v>1.8375497752621945E-2</v>
      </c>
      <c r="AN2675">
        <v>2.0483813316074465E-2</v>
      </c>
      <c r="AO2675">
        <v>1.8272559730003805E-2</v>
      </c>
      <c r="AP2675">
        <v>2.0087623585997652E-2</v>
      </c>
      <c r="AQ2675">
        <v>2.0232796327727422E-2</v>
      </c>
      <c r="AR2675">
        <v>1.9999824906265052E-2</v>
      </c>
      <c r="AS2675">
        <v>2.0247742274437323E-2</v>
      </c>
      <c r="AT2675">
        <v>1.5371443514283064E-2</v>
      </c>
      <c r="AU2675">
        <v>1.7186737152266308E-2</v>
      </c>
      <c r="AV2675">
        <v>1.6111656171120495E-2</v>
      </c>
      <c r="AW2675">
        <v>1.5883667800951268E-2</v>
      </c>
      <c r="AX2675">
        <v>1.535562294007785E-2</v>
      </c>
      <c r="AY2675">
        <v>1.5746085063474774E-2</v>
      </c>
      <c r="AZ2675">
        <v>1.5239263292878964E-2</v>
      </c>
    </row>
    <row r="2676" spans="11:52" ht="14.4">
      <c r="K2676" t="s">
        <v>3584</v>
      </c>
      <c r="L2676" t="s">
        <v>3566</v>
      </c>
      <c r="M2676" t="s">
        <v>25</v>
      </c>
      <c r="N2676" t="s">
        <v>80</v>
      </c>
      <c r="AG2676">
        <v>8.4422293434178106E-3</v>
      </c>
      <c r="AH2676">
        <v>8.8672757063957986E-3</v>
      </c>
      <c r="AI2676">
        <v>9.1418919324674618E-3</v>
      </c>
      <c r="AJ2676">
        <v>9.6948676363020573E-3</v>
      </c>
      <c r="AK2676">
        <v>9.1783926967878779E-3</v>
      </c>
      <c r="AL2676">
        <v>1.1422933310434962E-2</v>
      </c>
      <c r="AM2676">
        <v>1.1892287162555196E-2</v>
      </c>
      <c r="AN2676">
        <v>1.3335480037094678E-2</v>
      </c>
      <c r="AO2676">
        <v>1.445843966456358E-2</v>
      </c>
      <c r="AP2676">
        <v>1.4687429206585369E-2</v>
      </c>
      <c r="AQ2676">
        <v>1.5953109104071574E-2</v>
      </c>
      <c r="AR2676">
        <v>1.8222783403695271E-2</v>
      </c>
      <c r="AS2676">
        <v>2.1359311017706859E-2</v>
      </c>
      <c r="AT2676">
        <v>2.2125171297728584E-2</v>
      </c>
      <c r="AU2676">
        <v>2.1999504887287288E-2</v>
      </c>
      <c r="AV2676">
        <v>2.2225231621505259E-2</v>
      </c>
      <c r="AW2676">
        <v>2.0732321940031734E-2</v>
      </c>
      <c r="AX2676">
        <v>2.152094338030363E-2</v>
      </c>
      <c r="AY2676">
        <v>2.1822348214523783E-2</v>
      </c>
      <c r="AZ2676">
        <v>2.0836846582328716E-2</v>
      </c>
    </row>
    <row r="2677" spans="11:52" ht="14.4">
      <c r="K2677" t="s">
        <v>5709</v>
      </c>
      <c r="L2677" t="s">
        <v>3566</v>
      </c>
      <c r="M2677" t="s">
        <v>5610</v>
      </c>
      <c r="N2677" t="s">
        <v>80</v>
      </c>
      <c r="AO2677">
        <v>1.1922497373525584E-2</v>
      </c>
      <c r="AP2677" t="s">
        <v>6079</v>
      </c>
      <c r="AQ2677" t="s">
        <v>6079</v>
      </c>
      <c r="AR2677" t="s">
        <v>6079</v>
      </c>
      <c r="AS2677" t="s">
        <v>6079</v>
      </c>
      <c r="AT2677">
        <v>0</v>
      </c>
      <c r="AU2677">
        <v>0</v>
      </c>
      <c r="AV2677">
        <v>0</v>
      </c>
      <c r="AW2677">
        <v>0</v>
      </c>
      <c r="AX2677">
        <v>0</v>
      </c>
      <c r="AY2677">
        <v>1.3084431018954E-2</v>
      </c>
      <c r="AZ2677">
        <v>1.430877976885391E-2</v>
      </c>
    </row>
    <row r="2678" spans="11:52" ht="14.4">
      <c r="K2678" t="s">
        <v>3585</v>
      </c>
      <c r="L2678" t="s">
        <v>3566</v>
      </c>
      <c r="M2678" t="s">
        <v>98</v>
      </c>
      <c r="N2678" t="s">
        <v>80</v>
      </c>
      <c r="AG2678">
        <v>2.2536818114848689E-3</v>
      </c>
      <c r="AH2678">
        <v>2.2269214472133009E-3</v>
      </c>
      <c r="AI2678">
        <v>1.5547611387348866E-3</v>
      </c>
      <c r="AJ2678">
        <v>8.5382288272633469E-4</v>
      </c>
      <c r="AK2678">
        <v>1.2387481017579983E-3</v>
      </c>
      <c r="AL2678">
        <v>1.7272650902940437E-3</v>
      </c>
      <c r="AM2678">
        <v>1.2913081337085823E-3</v>
      </c>
      <c r="AN2678">
        <v>3.026622269359288E-3</v>
      </c>
      <c r="AO2678">
        <v>1.7569871045595767E-3</v>
      </c>
      <c r="AP2678">
        <v>1.9172577155845223E-3</v>
      </c>
      <c r="AQ2678">
        <v>1.8514984509798639E-3</v>
      </c>
      <c r="AR2678">
        <v>9.763191975326902E-4</v>
      </c>
      <c r="AS2678">
        <v>4.6853253047969201E-3</v>
      </c>
      <c r="AT2678">
        <v>1.8993414978052181E-2</v>
      </c>
      <c r="AU2678">
        <v>1.7674739437036423E-2</v>
      </c>
      <c r="AV2678">
        <v>2.1451102435953537E-2</v>
      </c>
      <c r="AW2678">
        <v>1.8667190088229486E-2</v>
      </c>
      <c r="AX2678">
        <v>1.6976613829022123E-2</v>
      </c>
      <c r="AY2678">
        <v>2.199098958559156E-2</v>
      </c>
      <c r="AZ2678">
        <v>2.0018546550536351E-2</v>
      </c>
    </row>
    <row r="2679" spans="11:52" ht="14.4">
      <c r="K2679" t="s">
        <v>3586</v>
      </c>
      <c r="L2679" t="s">
        <v>3566</v>
      </c>
      <c r="M2679" t="s">
        <v>94</v>
      </c>
      <c r="N2679" t="s">
        <v>80</v>
      </c>
      <c r="AG2679">
        <v>1.9420640151605981E-2</v>
      </c>
      <c r="AH2679">
        <v>1.877348984736775E-2</v>
      </c>
      <c r="AI2679">
        <v>5.6454513667636048E-2</v>
      </c>
      <c r="AJ2679">
        <v>5.3341986922158975E-2</v>
      </c>
      <c r="AK2679">
        <v>4.97247499771424E-2</v>
      </c>
      <c r="AL2679">
        <v>4.2690432264340383E-2</v>
      </c>
      <c r="AM2679">
        <v>1.9916554970893251E-2</v>
      </c>
      <c r="AN2679">
        <v>2.784476261046645E-2</v>
      </c>
      <c r="AO2679">
        <v>2.6058727291328524E-2</v>
      </c>
      <c r="AP2679">
        <v>2.4858061236317508E-2</v>
      </c>
      <c r="AQ2679">
        <v>2.6831995950506907E-2</v>
      </c>
      <c r="AR2679">
        <v>3.05859439207825E-2</v>
      </c>
      <c r="AS2679">
        <v>2.3285577907987371E-2</v>
      </c>
      <c r="AT2679">
        <v>1.9893342601892957E-2</v>
      </c>
      <c r="AU2679">
        <v>2.2736496056641894E-2</v>
      </c>
      <c r="AV2679">
        <v>2.2959772968765071E-2</v>
      </c>
      <c r="AW2679">
        <v>2.3595949743953969E-2</v>
      </c>
      <c r="AX2679">
        <v>2.0551241967058657E-2</v>
      </c>
      <c r="AY2679">
        <v>2.2407605602316291E-2</v>
      </c>
      <c r="AZ2679">
        <v>2.3846842432777474E-2</v>
      </c>
    </row>
    <row r="2680" spans="11:52" ht="14.4">
      <c r="K2680" t="s">
        <v>3587</v>
      </c>
      <c r="L2680" t="s">
        <v>3566</v>
      </c>
      <c r="M2680" t="s">
        <v>99</v>
      </c>
      <c r="N2680" t="s">
        <v>80</v>
      </c>
      <c r="AG2680">
        <v>3.5593450430792547E-4</v>
      </c>
      <c r="AH2680">
        <v>1.2136490985836831E-3</v>
      </c>
      <c r="AI2680">
        <v>4.0931536422587753E-4</v>
      </c>
      <c r="AJ2680">
        <v>4.268088525581534E-4</v>
      </c>
      <c r="AK2680">
        <v>4.4124926156328584E-4</v>
      </c>
      <c r="AL2680">
        <v>4.0590442198098619E-4</v>
      </c>
      <c r="AM2680">
        <v>3.7982711307295232E-4</v>
      </c>
      <c r="AN2680">
        <v>6.5078343588284224E-4</v>
      </c>
      <c r="AO2680">
        <v>4.006021486050662E-4</v>
      </c>
      <c r="AP2680">
        <v>3.3483997384826681E-4</v>
      </c>
      <c r="AQ2680">
        <v>5.4035019037134472E-6</v>
      </c>
      <c r="AR2680">
        <v>6.4343039852434282E-4</v>
      </c>
      <c r="AS2680">
        <v>5.8296333482933114E-5</v>
      </c>
      <c r="AT2680">
        <v>5.030562277323708E-3</v>
      </c>
      <c r="AU2680">
        <v>4.4449295762439226E-3</v>
      </c>
      <c r="AV2680">
        <v>6.1023948892527154E-3</v>
      </c>
      <c r="AW2680">
        <v>5.4991759969751598E-3</v>
      </c>
      <c r="AX2680">
        <v>6.0675460233272412E-3</v>
      </c>
      <c r="AY2680">
        <v>8.3956232656797816E-3</v>
      </c>
      <c r="AZ2680">
        <v>7.4484209108221363E-3</v>
      </c>
    </row>
    <row r="2681" spans="11:52" ht="14.4">
      <c r="K2681" t="s">
        <v>3588</v>
      </c>
      <c r="L2681" t="s">
        <v>3566</v>
      </c>
      <c r="M2681" t="s">
        <v>26</v>
      </c>
      <c r="N2681" t="s">
        <v>80</v>
      </c>
      <c r="O2681" t="s">
        <v>6079</v>
      </c>
      <c r="P2681" t="s">
        <v>6079</v>
      </c>
      <c r="Q2681" t="s">
        <v>6079</v>
      </c>
      <c r="R2681" t="s">
        <v>6079</v>
      </c>
      <c r="S2681" t="s">
        <v>6079</v>
      </c>
      <c r="AG2681">
        <v>0</v>
      </c>
      <c r="AH2681">
        <v>0</v>
      </c>
      <c r="AI2681">
        <v>5.1825631860296859E-2</v>
      </c>
      <c r="AJ2681">
        <v>0.14703953614698176</v>
      </c>
      <c r="AK2681">
        <v>9.8633676182074234E-2</v>
      </c>
      <c r="AL2681">
        <v>9.6886936987347003E-2</v>
      </c>
      <c r="AM2681">
        <v>9.3331423187707013E-2</v>
      </c>
      <c r="AN2681">
        <v>9.2646456577799741E-2</v>
      </c>
      <c r="AO2681">
        <v>9.1621271351554415E-2</v>
      </c>
      <c r="AP2681">
        <v>9.4370794500819907E-2</v>
      </c>
      <c r="AQ2681">
        <v>9.3093210713464478E-2</v>
      </c>
      <c r="AR2681">
        <v>9.2450493326048655E-2</v>
      </c>
      <c r="AS2681">
        <v>9.1645830479953408E-2</v>
      </c>
      <c r="AT2681">
        <v>8.7780363216778512E-2</v>
      </c>
      <c r="AU2681">
        <v>8.654018322352286E-2</v>
      </c>
      <c r="AV2681">
        <v>8.6502408577209283E-2</v>
      </c>
      <c r="AW2681">
        <v>8.7607813125717943E-2</v>
      </c>
      <c r="AX2681">
        <v>4.4901456280242155E-2</v>
      </c>
      <c r="AY2681">
        <v>0.10891455345223448</v>
      </c>
      <c r="AZ2681">
        <v>0.10760851010631534</v>
      </c>
    </row>
    <row r="2682" spans="11:52" ht="14.4">
      <c r="K2682" t="s">
        <v>3589</v>
      </c>
      <c r="L2682" t="s">
        <v>3566</v>
      </c>
      <c r="M2682" t="s">
        <v>27</v>
      </c>
      <c r="N2682" t="s">
        <v>80</v>
      </c>
      <c r="AG2682">
        <v>3.8070431716654099E-2</v>
      </c>
      <c r="AH2682">
        <v>4.0278931811017021E-2</v>
      </c>
      <c r="AI2682">
        <v>3.907129487790155E-2</v>
      </c>
      <c r="AJ2682">
        <v>3.39975895747964E-2</v>
      </c>
      <c r="AK2682">
        <v>3.0729303971024465E-2</v>
      </c>
      <c r="AL2682">
        <v>2.9918651506125198E-2</v>
      </c>
      <c r="AM2682">
        <v>3.0216447425162208E-2</v>
      </c>
      <c r="AN2682">
        <v>3.2969147830706313E-2</v>
      </c>
      <c r="AO2682">
        <v>3.2339202884345102E-2</v>
      </c>
      <c r="AP2682">
        <v>3.0427612269083956E-2</v>
      </c>
      <c r="AQ2682">
        <v>2.9725670610881289E-2</v>
      </c>
      <c r="AR2682">
        <v>3.8115227576978349E-2</v>
      </c>
      <c r="AS2682">
        <v>3.7933217163360691E-2</v>
      </c>
      <c r="AT2682">
        <v>3.4767113216231098E-2</v>
      </c>
      <c r="AU2682">
        <v>3.4507990691006372E-2</v>
      </c>
      <c r="AV2682">
        <v>3.2586372450654884E-2</v>
      </c>
      <c r="AW2682">
        <v>3.3054221827598027E-2</v>
      </c>
      <c r="AX2682">
        <v>3.2713375252519848E-2</v>
      </c>
      <c r="AY2682">
        <v>3.2545399592248954E-2</v>
      </c>
      <c r="AZ2682">
        <v>3.1286417848015231E-2</v>
      </c>
    </row>
    <row r="2683" spans="11:52" ht="14.4">
      <c r="K2683" t="s">
        <v>3590</v>
      </c>
      <c r="L2683" t="s">
        <v>3566</v>
      </c>
      <c r="M2683" t="s">
        <v>28</v>
      </c>
      <c r="N2683" t="s">
        <v>80</v>
      </c>
      <c r="AG2683">
        <v>2.2641174165220807E-3</v>
      </c>
      <c r="AH2683">
        <v>2.3017130189919013E-3</v>
      </c>
      <c r="AI2683">
        <v>2.4089404708974838E-3</v>
      </c>
      <c r="AJ2683">
        <v>2.4305444693107324E-3</v>
      </c>
      <c r="AK2683">
        <v>1.7741149096371517E-3</v>
      </c>
      <c r="AL2683">
        <v>2.016676862704285E-3</v>
      </c>
      <c r="AM2683">
        <v>8.1334167787827628E-4</v>
      </c>
      <c r="AN2683">
        <v>2.3687763081544407E-3</v>
      </c>
      <c r="AO2683">
        <v>2.3199320363072725E-3</v>
      </c>
      <c r="AP2683" t="s">
        <v>6079</v>
      </c>
      <c r="AQ2683" t="s">
        <v>6079</v>
      </c>
      <c r="AR2683" t="s">
        <v>6079</v>
      </c>
      <c r="AS2683" t="s">
        <v>6079</v>
      </c>
      <c r="AT2683">
        <v>3.0546943711239967E-3</v>
      </c>
      <c r="AU2683">
        <v>2.847650432063302E-3</v>
      </c>
      <c r="AV2683">
        <v>3.2888701587348002E-3</v>
      </c>
      <c r="AW2683">
        <v>1.7484157035214552E-3</v>
      </c>
      <c r="AX2683">
        <v>2.0766693221546248E-3</v>
      </c>
      <c r="AY2683">
        <v>2.504275615769878E-3</v>
      </c>
      <c r="AZ2683">
        <v>7.9394926051463161E-3</v>
      </c>
    </row>
    <row r="2684" spans="11:52" ht="14.4">
      <c r="K2684" t="s">
        <v>3591</v>
      </c>
      <c r="L2684" t="s">
        <v>3566</v>
      </c>
      <c r="M2684" t="s">
        <v>29</v>
      </c>
      <c r="N2684" t="s">
        <v>80</v>
      </c>
      <c r="AG2684">
        <v>4.3682955993753006E-3</v>
      </c>
      <c r="AH2684">
        <v>2.3776298472459548E-3</v>
      </c>
      <c r="AI2684">
        <v>2.6383901031555553E-3</v>
      </c>
      <c r="AJ2684">
        <v>8.2612486607799764E-4</v>
      </c>
      <c r="AK2684">
        <v>4.9096576756675987E-3</v>
      </c>
      <c r="AL2684">
        <v>4.12344913767629E-3</v>
      </c>
      <c r="AM2684">
        <v>4.0457715980596679E-3</v>
      </c>
      <c r="AN2684">
        <v>4.1302383677310865E-3</v>
      </c>
      <c r="AO2684">
        <v>6.1426574782373154E-3</v>
      </c>
      <c r="AP2684">
        <v>4.1946257873821365E-3</v>
      </c>
      <c r="AQ2684">
        <v>4.0076935463630343E-3</v>
      </c>
      <c r="AR2684">
        <v>3.2980386841599692E-3</v>
      </c>
      <c r="AS2684">
        <v>8.1903284390594158E-3</v>
      </c>
      <c r="AT2684">
        <v>8.7750298626400151E-3</v>
      </c>
      <c r="AU2684">
        <v>9.0110939902404846E-3</v>
      </c>
      <c r="AV2684">
        <v>1.0125744991689565E-2</v>
      </c>
      <c r="AW2684">
        <v>9.765429081860082E-3</v>
      </c>
      <c r="AX2684">
        <v>9.1514452161436076E-3</v>
      </c>
      <c r="AY2684">
        <v>8.1418499024913573E-3</v>
      </c>
      <c r="AZ2684">
        <v>1.0883792011809864E-2</v>
      </c>
    </row>
    <row r="2685" spans="11:52" ht="14.4">
      <c r="K2685" t="s">
        <v>3592</v>
      </c>
      <c r="L2685" t="s">
        <v>3566</v>
      </c>
      <c r="M2685" t="s">
        <v>30</v>
      </c>
      <c r="N2685" t="s">
        <v>80</v>
      </c>
      <c r="AG2685">
        <v>3.6113997721658103E-2</v>
      </c>
      <c r="AH2685">
        <v>3.3187236785914523E-2</v>
      </c>
      <c r="AI2685">
        <v>3.4869382085714704E-2</v>
      </c>
      <c r="AJ2685">
        <v>2.9982161941107768E-2</v>
      </c>
      <c r="AK2685">
        <v>3.00067915744287E-2</v>
      </c>
      <c r="AL2685">
        <v>3.0073815257831968E-2</v>
      </c>
      <c r="AM2685">
        <v>3.2382970523632572E-2</v>
      </c>
      <c r="AN2685">
        <v>2.256767529223469E-2</v>
      </c>
      <c r="AO2685">
        <v>2.6008327966734041E-2</v>
      </c>
      <c r="AP2685">
        <v>2.3072014584521676E-2</v>
      </c>
      <c r="AQ2685">
        <v>2.272357918759841E-2</v>
      </c>
      <c r="AR2685">
        <v>2.2215009391630281E-2</v>
      </c>
      <c r="AS2685">
        <v>2.0344638426993328E-2</v>
      </c>
      <c r="AT2685">
        <v>2.0116501599968029E-2</v>
      </c>
      <c r="AU2685">
        <v>1.9362785437292383E-2</v>
      </c>
      <c r="AV2685">
        <v>2.0165063007593895E-2</v>
      </c>
      <c r="AW2685">
        <v>1.9173556003258596E-2</v>
      </c>
      <c r="AX2685">
        <v>1.939525975175262E-2</v>
      </c>
      <c r="AY2685">
        <v>1.854181508515328E-2</v>
      </c>
      <c r="AZ2685">
        <v>2.0798020957485671E-2</v>
      </c>
    </row>
    <row r="2686" spans="11:52" ht="14.4">
      <c r="K2686" t="s">
        <v>3593</v>
      </c>
      <c r="L2686" t="s">
        <v>3566</v>
      </c>
      <c r="M2686" t="s">
        <v>100</v>
      </c>
      <c r="N2686" t="s">
        <v>80</v>
      </c>
      <c r="AG2686">
        <v>2.2582138013948626E-3</v>
      </c>
      <c r="AH2686">
        <v>1.3956055129585377E-3</v>
      </c>
      <c r="AI2686">
        <v>4.8213382839603562E-4</v>
      </c>
      <c r="AJ2686">
        <v>6.1275106546456511E-4</v>
      </c>
      <c r="AK2686">
        <v>5.4480997685795785E-4</v>
      </c>
      <c r="AL2686">
        <v>9.6018944056534795E-4</v>
      </c>
      <c r="AM2686">
        <v>9.6830558380507669E-4</v>
      </c>
      <c r="AN2686">
        <v>7.8146759227996111E-3</v>
      </c>
      <c r="AO2686">
        <v>1.6144776805812885E-2</v>
      </c>
      <c r="AP2686">
        <v>1.7102516619765654E-2</v>
      </c>
      <c r="AQ2686">
        <v>1.9062104500603284E-2</v>
      </c>
      <c r="AR2686">
        <v>2.1836339231132009E-2</v>
      </c>
      <c r="AS2686">
        <v>8.7443691429348949E-3</v>
      </c>
      <c r="AT2686">
        <v>8.8441424288120494E-3</v>
      </c>
      <c r="AU2686">
        <v>8.7582797859486264E-3</v>
      </c>
      <c r="AV2686">
        <v>1.2271924800927071E-2</v>
      </c>
      <c r="AW2686">
        <v>8.5693526285965556E-3</v>
      </c>
      <c r="AX2686">
        <v>5.5730125020797966E-3</v>
      </c>
      <c r="AY2686">
        <v>5.22856070848037E-3</v>
      </c>
      <c r="AZ2686">
        <v>6.0090230388675355E-3</v>
      </c>
    </row>
    <row r="2687" spans="11:52" ht="14.4">
      <c r="K2687" t="s">
        <v>3594</v>
      </c>
      <c r="L2687" t="s">
        <v>3566</v>
      </c>
      <c r="M2687" t="s">
        <v>31</v>
      </c>
      <c r="N2687" t="s">
        <v>80</v>
      </c>
      <c r="AG2687">
        <v>4.0467187620984793E-2</v>
      </c>
      <c r="AH2687">
        <v>4.8948010286921952E-2</v>
      </c>
      <c r="AI2687">
        <v>4.6153527515551546E-2</v>
      </c>
      <c r="AJ2687">
        <v>4.3260354051720483E-2</v>
      </c>
      <c r="AK2687">
        <v>6.4231645110330499E-2</v>
      </c>
      <c r="AL2687">
        <v>4.8789803913335081E-2</v>
      </c>
      <c r="AM2687">
        <v>6.4022708916677204E-2</v>
      </c>
      <c r="AN2687">
        <v>5.00063398923822E-2</v>
      </c>
      <c r="AO2687">
        <v>4.4439171310240382E-2</v>
      </c>
      <c r="AP2687">
        <v>5.1542962765977023E-2</v>
      </c>
      <c r="AQ2687">
        <v>4.7068809654649574E-2</v>
      </c>
      <c r="AR2687">
        <v>5.2155137892408054E-2</v>
      </c>
      <c r="AS2687">
        <v>6.7512580174389158E-2</v>
      </c>
      <c r="AT2687">
        <v>7.509917036204003E-2</v>
      </c>
      <c r="AU2687">
        <v>8.4449635582573748E-2</v>
      </c>
      <c r="AV2687">
        <v>6.2580461701652351E-2</v>
      </c>
      <c r="AW2687">
        <v>6.4167945470946022E-2</v>
      </c>
      <c r="AX2687">
        <v>5.7352817926025361E-2</v>
      </c>
      <c r="AY2687">
        <v>5.2792521653924965E-2</v>
      </c>
      <c r="AZ2687">
        <v>5.1524669403368528E-2</v>
      </c>
    </row>
    <row r="2688" spans="11:52" ht="14.4">
      <c r="K2688" t="s">
        <v>3595</v>
      </c>
      <c r="L2688" t="s">
        <v>3566</v>
      </c>
      <c r="M2688" t="s">
        <v>32</v>
      </c>
      <c r="N2688" t="s">
        <v>80</v>
      </c>
      <c r="O2688" t="s">
        <v>6079</v>
      </c>
      <c r="P2688" t="s">
        <v>6079</v>
      </c>
      <c r="Q2688" t="s">
        <v>6079</v>
      </c>
      <c r="R2688" t="s">
        <v>6079</v>
      </c>
      <c r="S2688" t="s">
        <v>6079</v>
      </c>
      <c r="AG2688">
        <v>1.204650741039992E-2</v>
      </c>
      <c r="AH2688">
        <v>1.0045145434522226E-2</v>
      </c>
      <c r="AI2688">
        <v>7.6659408559940833E-3</v>
      </c>
      <c r="AJ2688">
        <v>3.7055773341526464E-3</v>
      </c>
      <c r="AK2688">
        <v>4.1596033538045989E-3</v>
      </c>
      <c r="AL2688">
        <v>4.1697446919309929E-3</v>
      </c>
      <c r="AM2688">
        <v>4.8559294946306543E-3</v>
      </c>
      <c r="AN2688">
        <v>5.0023583556774859E-3</v>
      </c>
      <c r="AO2688">
        <v>4.092591947873799E-3</v>
      </c>
      <c r="AP2688">
        <v>8.8636495677005874E-3</v>
      </c>
      <c r="AQ2688">
        <v>1.0478921128054135E-2</v>
      </c>
      <c r="AR2688">
        <v>1.5405316805741687E-2</v>
      </c>
      <c r="AS2688">
        <v>1.0073098401602813E-2</v>
      </c>
      <c r="AT2688">
        <v>1.359267055991142E-2</v>
      </c>
      <c r="AU2688">
        <v>1.3264436756098508E-2</v>
      </c>
      <c r="AV2688">
        <v>1.6344584964460018E-2</v>
      </c>
      <c r="AW2688">
        <v>1.36936847511066E-2</v>
      </c>
      <c r="AX2688">
        <v>1.2832801438462826E-2</v>
      </c>
      <c r="AY2688">
        <v>1.2551201446577778E-2</v>
      </c>
      <c r="AZ2688">
        <v>1.3106823297222993E-2</v>
      </c>
    </row>
    <row r="2689" spans="11:52" ht="14.4">
      <c r="K2689" t="s">
        <v>3596</v>
      </c>
      <c r="L2689" t="s">
        <v>3566</v>
      </c>
      <c r="M2689" t="s">
        <v>93</v>
      </c>
      <c r="N2689" t="s">
        <v>80</v>
      </c>
      <c r="AG2689">
        <v>1.3401991942164352E-2</v>
      </c>
      <c r="AH2689">
        <v>1.3310300867163607E-2</v>
      </c>
      <c r="AI2689">
        <v>1.3963543983855672E-2</v>
      </c>
      <c r="AJ2689">
        <v>8.603698200187266E-3</v>
      </c>
      <c r="AK2689">
        <v>8.3272908155027289E-3</v>
      </c>
      <c r="AL2689">
        <v>8.4472374786694945E-3</v>
      </c>
      <c r="AM2689">
        <v>8.3930176132476931E-3</v>
      </c>
      <c r="AN2689">
        <v>8.4775387791985613E-3</v>
      </c>
      <c r="AO2689">
        <v>5.6177146548697012E-3</v>
      </c>
      <c r="AP2689">
        <v>4.4274934006645495E-3</v>
      </c>
      <c r="AQ2689">
        <v>7.0727104134514001E-3</v>
      </c>
      <c r="AR2689">
        <v>6.9990166401530628E-3</v>
      </c>
      <c r="AS2689">
        <v>8.2214709432480472E-3</v>
      </c>
      <c r="AT2689">
        <v>4.061782640589616E-3</v>
      </c>
      <c r="AU2689">
        <v>3.6871944491283369E-3</v>
      </c>
      <c r="AV2689">
        <v>1.150217902447021E-2</v>
      </c>
      <c r="AW2689">
        <v>1.8703457844077065E-2</v>
      </c>
      <c r="AX2689">
        <v>1.3539266048471344E-2</v>
      </c>
      <c r="AY2689">
        <v>1.6822737818879097E-2</v>
      </c>
      <c r="AZ2689">
        <v>1.9693423526030325E-2</v>
      </c>
    </row>
    <row r="2690" spans="11:52" ht="14.4">
      <c r="K2690" t="s">
        <v>3597</v>
      </c>
      <c r="L2690" t="s">
        <v>3598</v>
      </c>
      <c r="M2690" t="s">
        <v>13</v>
      </c>
      <c r="N2690" t="s">
        <v>80</v>
      </c>
      <c r="AG2690">
        <v>0.27242048590774404</v>
      </c>
      <c r="AH2690">
        <v>0.27100621474833553</v>
      </c>
      <c r="AI2690">
        <v>0.26759895136386896</v>
      </c>
      <c r="AJ2690">
        <v>0.27416153442263824</v>
      </c>
      <c r="AK2690">
        <v>0.27472427117287013</v>
      </c>
      <c r="AL2690">
        <v>0.27832914232023409</v>
      </c>
      <c r="AM2690">
        <v>0.27481737039104076</v>
      </c>
      <c r="AN2690">
        <v>0.28046860555875963</v>
      </c>
      <c r="AO2690">
        <v>0.27427881921536829</v>
      </c>
      <c r="AP2690">
        <v>0.28011606946145656</v>
      </c>
      <c r="AQ2690">
        <v>0.28111692287335566</v>
      </c>
      <c r="AR2690">
        <v>0.27934023993978763</v>
      </c>
      <c r="AS2690">
        <v>0.27330096549852795</v>
      </c>
      <c r="AT2690">
        <v>0.27378081754278644</v>
      </c>
      <c r="AU2690">
        <v>0.27279158875477261</v>
      </c>
      <c r="AV2690">
        <v>0.27879895372992625</v>
      </c>
      <c r="AW2690">
        <v>0.28234166701002006</v>
      </c>
      <c r="AX2690">
        <v>0.28376967997491204</v>
      </c>
      <c r="AY2690">
        <v>0.28534810455815218</v>
      </c>
      <c r="AZ2690">
        <v>0.29077013118551176</v>
      </c>
    </row>
    <row r="2691" spans="11:52" ht="14.4">
      <c r="K2691" t="s">
        <v>3599</v>
      </c>
      <c r="L2691" t="s">
        <v>3598</v>
      </c>
      <c r="M2691" t="s">
        <v>14</v>
      </c>
      <c r="N2691" t="s">
        <v>80</v>
      </c>
      <c r="AG2691">
        <v>0.13191343627254168</v>
      </c>
      <c r="AH2691">
        <v>0.1326521539415812</v>
      </c>
      <c r="AI2691">
        <v>0.13418975524442128</v>
      </c>
      <c r="AJ2691">
        <v>0.13467352249069875</v>
      </c>
      <c r="AK2691">
        <v>0.13401579194631691</v>
      </c>
      <c r="AL2691">
        <v>0.13925300848947034</v>
      </c>
      <c r="AM2691">
        <v>0.14304375073985059</v>
      </c>
      <c r="AN2691">
        <v>0.14265809881805933</v>
      </c>
      <c r="AO2691">
        <v>0.13630275131815367</v>
      </c>
      <c r="AP2691">
        <v>0.13016141086912206</v>
      </c>
      <c r="AQ2691">
        <v>0.12962036712496783</v>
      </c>
      <c r="AR2691">
        <v>0.1313305055018143</v>
      </c>
      <c r="AS2691">
        <v>0.12948183281586925</v>
      </c>
      <c r="AT2691">
        <v>0.12909260273480069</v>
      </c>
      <c r="AU2691">
        <v>0.13046068888232726</v>
      </c>
      <c r="AV2691">
        <v>0.13223502570698542</v>
      </c>
      <c r="AW2691">
        <v>0.13676239529280568</v>
      </c>
      <c r="AX2691">
        <v>0.13764055772285053</v>
      </c>
      <c r="AY2691">
        <v>0.13893333000359062</v>
      </c>
      <c r="AZ2691">
        <v>0.14197353597693066</v>
      </c>
    </row>
    <row r="2692" spans="11:52" ht="14.4">
      <c r="K2692" t="s">
        <v>3600</v>
      </c>
      <c r="L2692" t="s">
        <v>3598</v>
      </c>
      <c r="M2692" t="s">
        <v>92</v>
      </c>
      <c r="N2692" t="s">
        <v>80</v>
      </c>
      <c r="AG2692">
        <v>0.12597628577669018</v>
      </c>
      <c r="AH2692">
        <v>0.10614770561959636</v>
      </c>
      <c r="AI2692">
        <v>0.10925741705485954</v>
      </c>
      <c r="AJ2692">
        <v>0.11421579823338522</v>
      </c>
      <c r="AK2692">
        <v>0.11774854388376334</v>
      </c>
      <c r="AL2692">
        <v>0.12442740140398288</v>
      </c>
      <c r="AM2692">
        <v>0.12523583053761372</v>
      </c>
      <c r="AN2692">
        <v>0.12403429295891012</v>
      </c>
      <c r="AO2692">
        <v>0.12113400895314536</v>
      </c>
      <c r="AP2692">
        <v>0.11611635322491436</v>
      </c>
      <c r="AQ2692">
        <v>0.11080792455654132</v>
      </c>
      <c r="AR2692">
        <v>0.10807394715805628</v>
      </c>
      <c r="AS2692">
        <v>9.1181772228202548E-2</v>
      </c>
      <c r="AT2692">
        <v>8.8616043674117059E-2</v>
      </c>
      <c r="AU2692">
        <v>8.70080076816135E-2</v>
      </c>
      <c r="AV2692">
        <v>8.9002858256581843E-2</v>
      </c>
      <c r="AW2692">
        <v>8.7354925022294444E-2</v>
      </c>
      <c r="AX2692">
        <v>8.9751192909958727E-2</v>
      </c>
      <c r="AY2692">
        <v>8.4684148531501205E-2</v>
      </c>
      <c r="AZ2692">
        <v>8.6688820564322283E-2</v>
      </c>
    </row>
    <row r="2693" spans="11:52" ht="14.4">
      <c r="K2693" t="s">
        <v>3601</v>
      </c>
      <c r="L2693" t="s">
        <v>3598</v>
      </c>
      <c r="M2693" t="s">
        <v>15</v>
      </c>
      <c r="N2693" t="s">
        <v>80</v>
      </c>
      <c r="AE2693" t="s">
        <v>6079</v>
      </c>
      <c r="AF2693" t="s">
        <v>6079</v>
      </c>
      <c r="AG2693">
        <v>0.14554301707918085</v>
      </c>
      <c r="AH2693">
        <v>0.15810176142336299</v>
      </c>
      <c r="AI2693">
        <v>0.1595210452472437</v>
      </c>
      <c r="AJ2693">
        <v>0.16083355310790337</v>
      </c>
      <c r="AK2693">
        <v>0.16257703650790226</v>
      </c>
      <c r="AL2693">
        <v>0.16648217562448372</v>
      </c>
      <c r="AM2693">
        <v>0.16855502944410947</v>
      </c>
      <c r="AN2693">
        <v>0.17117271610358523</v>
      </c>
      <c r="AO2693">
        <v>0.17024566633379545</v>
      </c>
      <c r="AP2693">
        <v>0.17705134225567234</v>
      </c>
      <c r="AQ2693">
        <v>0.17402580168229867</v>
      </c>
      <c r="AR2693">
        <v>0.19082302831468323</v>
      </c>
      <c r="AS2693">
        <v>0.17232599323937045</v>
      </c>
      <c r="AT2693">
        <v>0.1744176895364927</v>
      </c>
      <c r="AU2693">
        <v>0.16480694733462856</v>
      </c>
      <c r="AV2693">
        <v>0.17098772402641876</v>
      </c>
      <c r="AW2693">
        <v>0.16835615524299302</v>
      </c>
      <c r="AX2693">
        <v>0.16561534384960405</v>
      </c>
      <c r="AY2693">
        <v>0.16649209848482244</v>
      </c>
      <c r="AZ2693">
        <v>0.16537356639383685</v>
      </c>
    </row>
    <row r="2694" spans="11:52" ht="14.4">
      <c r="K2694" t="s">
        <v>3602</v>
      </c>
      <c r="L2694" t="s">
        <v>3598</v>
      </c>
      <c r="M2694" t="s">
        <v>91</v>
      </c>
      <c r="N2694" t="s">
        <v>80</v>
      </c>
      <c r="AG2694">
        <v>0.22388017469435745</v>
      </c>
      <c r="AH2694">
        <v>0.22387591529980469</v>
      </c>
      <c r="AI2694">
        <v>0.23171790244234119</v>
      </c>
      <c r="AJ2694">
        <v>0.23802795597731688</v>
      </c>
      <c r="AK2694">
        <v>0.23788555987455229</v>
      </c>
      <c r="AL2694">
        <v>0.23482863370095447</v>
      </c>
      <c r="AM2694">
        <v>0.225922632424324</v>
      </c>
      <c r="AN2694">
        <v>0.24027643249180511</v>
      </c>
      <c r="AO2694">
        <v>0.24665972544875173</v>
      </c>
      <c r="AP2694">
        <v>0.2331423664035045</v>
      </c>
      <c r="AQ2694">
        <v>0.23960467562478496</v>
      </c>
      <c r="AR2694">
        <v>0.24277173318886883</v>
      </c>
      <c r="AS2694">
        <v>0.23861104671798247</v>
      </c>
      <c r="AT2694">
        <v>0.23733554622793676</v>
      </c>
      <c r="AU2694">
        <v>0.24869123482097427</v>
      </c>
      <c r="AV2694">
        <v>0.25172790540428536</v>
      </c>
      <c r="AW2694">
        <v>0.25178745102057098</v>
      </c>
      <c r="AX2694">
        <v>0.25375419116418529</v>
      </c>
      <c r="AY2694">
        <v>0.2580013448222418</v>
      </c>
      <c r="AZ2694">
        <v>0.26992312901733295</v>
      </c>
    </row>
    <row r="2695" spans="11:52" ht="14.4">
      <c r="K2695" t="s">
        <v>3603</v>
      </c>
      <c r="L2695" t="s">
        <v>3598</v>
      </c>
      <c r="M2695" t="s">
        <v>16</v>
      </c>
      <c r="N2695" t="s">
        <v>80</v>
      </c>
      <c r="AG2695">
        <v>0.35615338297736637</v>
      </c>
      <c r="AH2695">
        <v>0.35686725416956661</v>
      </c>
      <c r="AI2695">
        <v>0.36242069053229825</v>
      </c>
      <c r="AJ2695">
        <v>0.37931552496693816</v>
      </c>
      <c r="AK2695">
        <v>0.36314038021298872</v>
      </c>
      <c r="AL2695">
        <v>0.37230986357973345</v>
      </c>
      <c r="AM2695">
        <v>0.38046921871488526</v>
      </c>
      <c r="AN2695">
        <v>0.39019825848366407</v>
      </c>
      <c r="AO2695">
        <v>0.38284625138022466</v>
      </c>
      <c r="AP2695">
        <v>0.39499199188106038</v>
      </c>
      <c r="AQ2695">
        <v>0.39916785619082329</v>
      </c>
      <c r="AR2695">
        <v>0.39067653333665936</v>
      </c>
      <c r="AS2695">
        <v>0.3842799072481442</v>
      </c>
      <c r="AT2695">
        <v>0.38524859289300406</v>
      </c>
      <c r="AU2695">
        <v>0.37056105566002878</v>
      </c>
      <c r="AV2695">
        <v>0.38755892914119378</v>
      </c>
      <c r="AW2695">
        <v>0.38583688045243009</v>
      </c>
      <c r="AX2695">
        <v>0.39031444069960114</v>
      </c>
      <c r="AY2695">
        <v>0.3952096373677067</v>
      </c>
      <c r="AZ2695">
        <v>0.39858377129311279</v>
      </c>
    </row>
    <row r="2696" spans="11:52" ht="14.4">
      <c r="K2696" t="s">
        <v>3604</v>
      </c>
      <c r="L2696" t="s">
        <v>3598</v>
      </c>
      <c r="M2696" t="s">
        <v>17</v>
      </c>
      <c r="N2696" t="s">
        <v>80</v>
      </c>
      <c r="AG2696">
        <v>0.60532168289847543</v>
      </c>
      <c r="AH2696">
        <v>0.60070456597635657</v>
      </c>
      <c r="AI2696">
        <v>0.60858431048408446</v>
      </c>
      <c r="AJ2696">
        <v>0.61270705471093245</v>
      </c>
      <c r="AK2696">
        <v>0.60399949302799283</v>
      </c>
      <c r="AL2696">
        <v>0.61086207471211018</v>
      </c>
      <c r="AM2696">
        <v>0.61661764092093418</v>
      </c>
      <c r="AN2696">
        <v>0.62414459277859191</v>
      </c>
      <c r="AO2696">
        <v>0.62775120721787969</v>
      </c>
      <c r="AP2696">
        <v>0.631206490471107</v>
      </c>
      <c r="AQ2696">
        <v>0.62868274694816939</v>
      </c>
      <c r="AR2696">
        <v>0.61140280663931146</v>
      </c>
      <c r="AS2696">
        <v>0.60979656415317651</v>
      </c>
      <c r="AT2696">
        <v>0.60394335189899329</v>
      </c>
      <c r="AU2696">
        <v>0.58846421207649779</v>
      </c>
      <c r="AV2696">
        <v>0.59163079619985581</v>
      </c>
      <c r="AW2696">
        <v>0.59459691565828388</v>
      </c>
      <c r="AX2696">
        <v>0.59119833298029822</v>
      </c>
      <c r="AY2696">
        <v>0.59659321925423003</v>
      </c>
      <c r="AZ2696">
        <v>0.60490274106268405</v>
      </c>
    </row>
    <row r="2697" spans="11:52" ht="14.4">
      <c r="K2697" t="s">
        <v>3605</v>
      </c>
      <c r="L2697" t="s">
        <v>3598</v>
      </c>
      <c r="M2697" t="s">
        <v>97</v>
      </c>
      <c r="N2697" t="s">
        <v>80</v>
      </c>
      <c r="O2697" t="s">
        <v>6079</v>
      </c>
      <c r="P2697" t="s">
        <v>6079</v>
      </c>
      <c r="Q2697" t="s">
        <v>6079</v>
      </c>
      <c r="R2697" t="s">
        <v>6079</v>
      </c>
      <c r="S2697" t="s">
        <v>6079</v>
      </c>
      <c r="T2697" t="s">
        <v>6079</v>
      </c>
      <c r="AG2697">
        <v>0.27945223724599783</v>
      </c>
      <c r="AH2697">
        <v>0.28381252072373803</v>
      </c>
      <c r="AI2697">
        <v>0.29320597072792354</v>
      </c>
      <c r="AJ2697">
        <v>0.30061401209450545</v>
      </c>
      <c r="AK2697">
        <v>0.31513973165139608</v>
      </c>
      <c r="AL2697">
        <v>0.32515757174251858</v>
      </c>
      <c r="AM2697">
        <v>0.32901671986766501</v>
      </c>
      <c r="AN2697">
        <v>0.33988509851131204</v>
      </c>
      <c r="AO2697">
        <v>0.3277582141713537</v>
      </c>
      <c r="AP2697">
        <v>0.32596395771562103</v>
      </c>
      <c r="AQ2697">
        <v>0.31752909843098998</v>
      </c>
      <c r="AR2697">
        <v>0.31823374478248817</v>
      </c>
      <c r="AS2697">
        <v>0.33384328082541531</v>
      </c>
      <c r="AT2697">
        <v>0.33574009308356961</v>
      </c>
      <c r="AU2697">
        <v>0.32603710325167123</v>
      </c>
      <c r="AV2697">
        <v>0.34060414222225566</v>
      </c>
      <c r="AW2697">
        <v>0.35003630659224422</v>
      </c>
      <c r="AX2697">
        <v>0.3467330101382628</v>
      </c>
      <c r="AY2697">
        <v>0.33713115624905948</v>
      </c>
      <c r="AZ2697">
        <v>0.34659791684487573</v>
      </c>
    </row>
    <row r="2698" spans="11:52" ht="14.4">
      <c r="K2698" t="s">
        <v>3606</v>
      </c>
      <c r="L2698" t="s">
        <v>3598</v>
      </c>
      <c r="M2698" t="s">
        <v>18</v>
      </c>
      <c r="N2698" t="s">
        <v>80</v>
      </c>
      <c r="AG2698">
        <v>0.10980444000558735</v>
      </c>
      <c r="AH2698">
        <v>0.1071158344807035</v>
      </c>
      <c r="AI2698">
        <v>0.10925792003898062</v>
      </c>
      <c r="AJ2698">
        <v>0.12509953910911778</v>
      </c>
      <c r="AK2698">
        <v>0.12419556887038152</v>
      </c>
      <c r="AL2698">
        <v>0.11909034047736698</v>
      </c>
      <c r="AM2698">
        <v>0.11955517493066392</v>
      </c>
      <c r="AN2698">
        <v>0.11270085479742986</v>
      </c>
      <c r="AO2698">
        <v>0.11056598296330004</v>
      </c>
      <c r="AP2698">
        <v>0.10985436869457696</v>
      </c>
      <c r="AQ2698">
        <v>0.10809091382695651</v>
      </c>
      <c r="AR2698">
        <v>0.10572730979776827</v>
      </c>
      <c r="AS2698">
        <v>0.10399632505042812</v>
      </c>
      <c r="AT2698">
        <v>0.10158803779740004</v>
      </c>
      <c r="AU2698">
        <v>0.10249121431807973</v>
      </c>
      <c r="AV2698">
        <v>0.10319936147351456</v>
      </c>
      <c r="AW2698">
        <v>0.10684833815961677</v>
      </c>
      <c r="AX2698">
        <v>0.10786737053863894</v>
      </c>
      <c r="AY2698">
        <v>0.10940528404923452</v>
      </c>
      <c r="AZ2698">
        <v>0.10863112935472367</v>
      </c>
    </row>
    <row r="2699" spans="11:52" ht="14.4">
      <c r="K2699" t="s">
        <v>3607</v>
      </c>
      <c r="L2699" t="s">
        <v>3598</v>
      </c>
      <c r="M2699" t="s">
        <v>34</v>
      </c>
      <c r="N2699" t="s">
        <v>80</v>
      </c>
      <c r="AG2699">
        <v>0.23998538014968832</v>
      </c>
      <c r="AH2699">
        <v>0.2415885560421478</v>
      </c>
      <c r="AI2699">
        <v>0.24374449781724419</v>
      </c>
      <c r="AJ2699">
        <v>0.2495025967632718</v>
      </c>
      <c r="AK2699">
        <v>0.24315859756215163</v>
      </c>
      <c r="AL2699">
        <v>0.24364185262683921</v>
      </c>
      <c r="AM2699">
        <v>0.24774850776622945</v>
      </c>
      <c r="AN2699">
        <v>0.25311020497752912</v>
      </c>
      <c r="AO2699">
        <v>0.25027248889826592</v>
      </c>
      <c r="AP2699">
        <v>0.25410576186705969</v>
      </c>
      <c r="AQ2699">
        <v>0.25413966509107366</v>
      </c>
      <c r="AR2699">
        <v>0.24945273447420149</v>
      </c>
      <c r="AS2699">
        <v>0.24794979021442057</v>
      </c>
      <c r="AT2699">
        <v>0.2472488319787492</v>
      </c>
      <c r="AU2699">
        <v>0.24408579773904365</v>
      </c>
      <c r="AV2699">
        <v>0.24951970182370808</v>
      </c>
      <c r="AW2699">
        <v>0.25037671280303875</v>
      </c>
      <c r="AX2699">
        <v>0.25148004101587618</v>
      </c>
      <c r="AY2699">
        <v>0.25450113529316365</v>
      </c>
      <c r="AZ2699">
        <v>0.25644122791198037</v>
      </c>
    </row>
    <row r="2700" spans="11:52" ht="14.4">
      <c r="K2700" t="s">
        <v>3608</v>
      </c>
      <c r="L2700" t="s">
        <v>3598</v>
      </c>
      <c r="M2700" t="s">
        <v>19</v>
      </c>
      <c r="N2700" t="s">
        <v>80</v>
      </c>
      <c r="AG2700">
        <v>0.3834907935644693</v>
      </c>
      <c r="AH2700">
        <v>0.38735174402734385</v>
      </c>
      <c r="AI2700">
        <v>0.39011010219313713</v>
      </c>
      <c r="AJ2700">
        <v>0.39039968130086133</v>
      </c>
      <c r="AK2700">
        <v>0.39218271004269434</v>
      </c>
      <c r="AL2700">
        <v>0.38853389359582391</v>
      </c>
      <c r="AM2700">
        <v>0.40014936431597597</v>
      </c>
      <c r="AN2700">
        <v>0.37915814815520282</v>
      </c>
      <c r="AO2700">
        <v>0.3973995502942691</v>
      </c>
      <c r="AP2700">
        <v>0.43104813628608729</v>
      </c>
      <c r="AQ2700">
        <v>0.3825352043754402</v>
      </c>
      <c r="AR2700">
        <v>0.37601228908784112</v>
      </c>
      <c r="AS2700">
        <v>0.38297516726959391</v>
      </c>
      <c r="AT2700">
        <v>0.4140950729279872</v>
      </c>
      <c r="AU2700">
        <v>0.3936304308991021</v>
      </c>
      <c r="AV2700">
        <v>0.3964953957603205</v>
      </c>
      <c r="AW2700">
        <v>0.40263945967322562</v>
      </c>
      <c r="AX2700">
        <v>0.40703171430385393</v>
      </c>
      <c r="AY2700">
        <v>0.41441959105128351</v>
      </c>
      <c r="AZ2700">
        <v>0.42965086265666919</v>
      </c>
    </row>
    <row r="2701" spans="11:52" ht="14.4">
      <c r="K2701" t="s">
        <v>3609</v>
      </c>
      <c r="L2701" t="s">
        <v>3598</v>
      </c>
      <c r="M2701" t="s">
        <v>20</v>
      </c>
      <c r="N2701" t="s">
        <v>80</v>
      </c>
      <c r="AG2701">
        <v>0.21499032405240132</v>
      </c>
      <c r="AH2701">
        <v>0.22105406081626708</v>
      </c>
      <c r="AI2701">
        <v>0.22155295478401824</v>
      </c>
      <c r="AJ2701">
        <v>0.22130175736783092</v>
      </c>
      <c r="AK2701">
        <v>0.21763395365005933</v>
      </c>
      <c r="AL2701">
        <v>0.21301432531854173</v>
      </c>
      <c r="AM2701">
        <v>0.22048948466143575</v>
      </c>
      <c r="AN2701">
        <v>0.22336497497687785</v>
      </c>
      <c r="AO2701">
        <v>0.2237275400427309</v>
      </c>
      <c r="AP2701">
        <v>0.22829511589802839</v>
      </c>
      <c r="AQ2701">
        <v>0.2297145141546407</v>
      </c>
      <c r="AR2701">
        <v>0.22526106264958232</v>
      </c>
      <c r="AS2701">
        <v>0.22833069513784593</v>
      </c>
      <c r="AT2701">
        <v>0.22562328909784143</v>
      </c>
      <c r="AU2701">
        <v>0.22850945268010817</v>
      </c>
      <c r="AV2701">
        <v>0.22985101273238076</v>
      </c>
      <c r="AW2701">
        <v>0.22944728701595452</v>
      </c>
      <c r="AX2701">
        <v>0.23149447683079083</v>
      </c>
      <c r="AY2701">
        <v>0.233589587509726</v>
      </c>
      <c r="AZ2701">
        <v>0.23298609803418024</v>
      </c>
    </row>
    <row r="2702" spans="11:52" ht="14.4">
      <c r="K2702" t="s">
        <v>3610</v>
      </c>
      <c r="L2702" t="s">
        <v>3598</v>
      </c>
      <c r="M2702" t="s">
        <v>21</v>
      </c>
      <c r="N2702" t="s">
        <v>80</v>
      </c>
      <c r="AG2702">
        <v>0.23951018452807657</v>
      </c>
      <c r="AH2702">
        <v>0.24477612720492392</v>
      </c>
      <c r="AI2702">
        <v>0.24622954988434009</v>
      </c>
      <c r="AJ2702">
        <v>0.25424034869045375</v>
      </c>
      <c r="AK2702">
        <v>0.243880654210134</v>
      </c>
      <c r="AL2702">
        <v>0.23996111000074571</v>
      </c>
      <c r="AM2702">
        <v>0.24536529740859619</v>
      </c>
      <c r="AN2702">
        <v>0.24898478377016048</v>
      </c>
    </row>
    <row r="2703" spans="11:52" ht="14.4">
      <c r="K2703" t="s">
        <v>3611</v>
      </c>
      <c r="L2703" t="s">
        <v>3598</v>
      </c>
      <c r="M2703" t="s">
        <v>22</v>
      </c>
      <c r="N2703" t="s">
        <v>80</v>
      </c>
      <c r="AG2703">
        <v>7.032272072614662E-2</v>
      </c>
      <c r="AH2703">
        <v>7.0370355148570762E-2</v>
      </c>
      <c r="AI2703">
        <v>7.3080073090837902E-2</v>
      </c>
      <c r="AJ2703">
        <v>7.1425769540211528E-2</v>
      </c>
      <c r="AK2703">
        <v>7.1063757502643057E-2</v>
      </c>
      <c r="AL2703">
        <v>6.9677987044043585E-2</v>
      </c>
      <c r="AM2703">
        <v>7.169653078124659E-2</v>
      </c>
      <c r="AN2703">
        <v>7.0309026276996145E-2</v>
      </c>
      <c r="AO2703">
        <v>6.800475557788313E-2</v>
      </c>
      <c r="AP2703">
        <v>7.0984905281528204E-2</v>
      </c>
      <c r="AQ2703">
        <v>7.119908786872281E-2</v>
      </c>
      <c r="AR2703">
        <v>7.4413317292498379E-2</v>
      </c>
      <c r="AS2703">
        <v>7.1127802367377244E-2</v>
      </c>
      <c r="AT2703">
        <v>7.0392612784737851E-2</v>
      </c>
      <c r="AU2703">
        <v>7.1241280900912168E-2</v>
      </c>
      <c r="AV2703">
        <v>7.1053680226658089E-2</v>
      </c>
      <c r="AW2703">
        <v>7.3065405646893011E-2</v>
      </c>
      <c r="AX2703">
        <v>7.3393274365833275E-2</v>
      </c>
      <c r="AY2703">
        <v>7.3298603395795053E-2</v>
      </c>
      <c r="AZ2703">
        <v>7.1638794886173973E-2</v>
      </c>
    </row>
    <row r="2704" spans="11:52" ht="14.4">
      <c r="K2704" t="s">
        <v>3612</v>
      </c>
      <c r="L2704" t="s">
        <v>3598</v>
      </c>
      <c r="M2704" t="s">
        <v>90</v>
      </c>
      <c r="N2704" t="s">
        <v>80</v>
      </c>
      <c r="AG2704">
        <v>7.7936224445325802E-2</v>
      </c>
      <c r="AH2704">
        <v>7.2813309593744518E-2</v>
      </c>
      <c r="AI2704">
        <v>7.1160704102568029E-2</v>
      </c>
      <c r="AJ2704">
        <v>7.2497244264661795E-2</v>
      </c>
      <c r="AK2704">
        <v>7.0403123972145834E-2</v>
      </c>
      <c r="AL2704">
        <v>7.2784143110742466E-2</v>
      </c>
      <c r="AM2704">
        <v>7.5243732534005126E-2</v>
      </c>
      <c r="AN2704">
        <v>6.6913075090634253E-2</v>
      </c>
      <c r="AO2704">
        <v>6.3899069437553649E-2</v>
      </c>
      <c r="AP2704">
        <v>6.5960076647184313E-2</v>
      </c>
      <c r="AQ2704">
        <v>7.2606341996119803E-2</v>
      </c>
      <c r="AR2704">
        <v>7.567650747652685E-2</v>
      </c>
      <c r="AS2704">
        <v>7.8352003944101967E-2</v>
      </c>
      <c r="AT2704">
        <v>7.8089068274526108E-2</v>
      </c>
      <c r="AU2704">
        <v>7.9209151810109804E-2</v>
      </c>
      <c r="AV2704">
        <v>8.6083340168294581E-2</v>
      </c>
      <c r="AW2704">
        <v>7.9806263449545015E-2</v>
      </c>
      <c r="AX2704">
        <v>8.5040260962725794E-2</v>
      </c>
      <c r="AY2704">
        <v>8.1216179410314893E-2</v>
      </c>
      <c r="AZ2704">
        <v>8.5044012135380515E-2</v>
      </c>
    </row>
    <row r="2705" spans="11:52" ht="14.4">
      <c r="K2705" t="s">
        <v>3613</v>
      </c>
      <c r="L2705" t="s">
        <v>3598</v>
      </c>
      <c r="M2705" t="s">
        <v>23</v>
      </c>
      <c r="N2705" t="s">
        <v>80</v>
      </c>
      <c r="AG2705">
        <v>0.1404145747869418</v>
      </c>
      <c r="AH2705">
        <v>0.13374901110355983</v>
      </c>
      <c r="AI2705">
        <v>0.12630593194409986</v>
      </c>
      <c r="AJ2705">
        <v>0.13341175493452961</v>
      </c>
      <c r="AK2705">
        <v>0.13341219482525959</v>
      </c>
      <c r="AL2705">
        <v>0.13365648141556707</v>
      </c>
      <c r="AM2705">
        <v>0.13425097569763816</v>
      </c>
      <c r="AN2705">
        <v>0.13084492156244251</v>
      </c>
      <c r="AO2705">
        <v>0.1369705192455076</v>
      </c>
      <c r="AP2705">
        <v>0.13939918018090405</v>
      </c>
      <c r="AQ2705">
        <v>0.14375875107184932</v>
      </c>
      <c r="AR2705">
        <v>0.13776700964974664</v>
      </c>
      <c r="AS2705">
        <v>0.13225269398114417</v>
      </c>
      <c r="AT2705">
        <v>0.13806569338379096</v>
      </c>
      <c r="AU2705">
        <v>0.13943243680226336</v>
      </c>
      <c r="AV2705">
        <v>0.1440211136001425</v>
      </c>
      <c r="AW2705">
        <v>0.13169684575461416</v>
      </c>
      <c r="AX2705">
        <v>0.12049580509440808</v>
      </c>
      <c r="AY2705">
        <v>0.11612698861063796</v>
      </c>
      <c r="AZ2705">
        <v>0.12157192279393612</v>
      </c>
    </row>
    <row r="2706" spans="11:52" ht="14.4">
      <c r="K2706" t="s">
        <v>3614</v>
      </c>
      <c r="L2706" t="s">
        <v>3598</v>
      </c>
      <c r="M2706" t="s">
        <v>24</v>
      </c>
      <c r="N2706" t="s">
        <v>80</v>
      </c>
      <c r="AG2706">
        <v>0.22428056401241855</v>
      </c>
      <c r="AH2706">
        <v>0.2222436623256494</v>
      </c>
      <c r="AI2706">
        <v>0.22596174400100055</v>
      </c>
      <c r="AJ2706">
        <v>0.22410238097654836</v>
      </c>
      <c r="AK2706">
        <v>0.21453584647406049</v>
      </c>
      <c r="AL2706">
        <v>0.22193868284468435</v>
      </c>
      <c r="AM2706">
        <v>0.22715945591098133</v>
      </c>
      <c r="AN2706">
        <v>0.23461565088594288</v>
      </c>
      <c r="AO2706">
        <v>0.24038375833230055</v>
      </c>
      <c r="AP2706">
        <v>0.24011649126135121</v>
      </c>
      <c r="AQ2706">
        <v>0.23339733710271143</v>
      </c>
      <c r="AR2706">
        <v>0.23034214883090456</v>
      </c>
      <c r="AS2706">
        <v>0.22227941892533859</v>
      </c>
      <c r="AT2706">
        <v>0.22086612357149529</v>
      </c>
      <c r="AU2706">
        <v>0.2325813551039036</v>
      </c>
      <c r="AV2706">
        <v>0.23591718864872824</v>
      </c>
      <c r="AW2706">
        <v>0.23398652281685517</v>
      </c>
      <c r="AX2706">
        <v>0.23247112893456587</v>
      </c>
      <c r="AY2706">
        <v>0.23132812778604175</v>
      </c>
      <c r="AZ2706">
        <v>0.22586562346096775</v>
      </c>
    </row>
    <row r="2707" spans="11:52" ht="14.4">
      <c r="K2707" t="s">
        <v>3615</v>
      </c>
      <c r="L2707" t="s">
        <v>3598</v>
      </c>
      <c r="M2707" t="s">
        <v>1386</v>
      </c>
      <c r="N2707" t="s">
        <v>80</v>
      </c>
      <c r="O2707" t="s">
        <v>6079</v>
      </c>
      <c r="P2707" t="s">
        <v>6079</v>
      </c>
      <c r="Q2707" t="s">
        <v>6079</v>
      </c>
      <c r="R2707" t="s">
        <v>6079</v>
      </c>
      <c r="S2707" t="s">
        <v>6079</v>
      </c>
      <c r="T2707" t="s">
        <v>6079</v>
      </c>
      <c r="U2707" t="s">
        <v>6079</v>
      </c>
      <c r="V2707" t="s">
        <v>6079</v>
      </c>
      <c r="W2707" t="s">
        <v>6079</v>
      </c>
      <c r="X2707" t="s">
        <v>6079</v>
      </c>
      <c r="Y2707" t="s">
        <v>6079</v>
      </c>
      <c r="Z2707" t="s">
        <v>6079</v>
      </c>
      <c r="AA2707" t="s">
        <v>6079</v>
      </c>
      <c r="AG2707">
        <v>0.24933981134765079</v>
      </c>
      <c r="AH2707">
        <v>0.15045047125847164</v>
      </c>
      <c r="AI2707">
        <v>0.24090646804403015</v>
      </c>
      <c r="AJ2707">
        <v>0.23368598555317263</v>
      </c>
      <c r="AK2707">
        <v>0.22185681018293285</v>
      </c>
      <c r="AL2707">
        <v>0.22659135234582717</v>
      </c>
      <c r="AM2707">
        <v>0.23050459264947201</v>
      </c>
      <c r="AN2707">
        <v>0.23312906204365635</v>
      </c>
      <c r="AO2707">
        <v>0.23592359997581164</v>
      </c>
      <c r="AP2707">
        <v>0.21354631395810467</v>
      </c>
      <c r="AQ2707">
        <v>0.21573987417327109</v>
      </c>
      <c r="AR2707">
        <v>0.20786791746037855</v>
      </c>
      <c r="AS2707">
        <v>0.20705637987059128</v>
      </c>
      <c r="AT2707">
        <v>0.2173835466235384</v>
      </c>
      <c r="AU2707">
        <v>0.22090365683561489</v>
      </c>
      <c r="AV2707">
        <v>0.21245674431556771</v>
      </c>
      <c r="AW2707">
        <v>0.21106939488040899</v>
      </c>
      <c r="AX2707">
        <v>0.21499315395059515</v>
      </c>
      <c r="AY2707">
        <v>0.22153302514302392</v>
      </c>
      <c r="AZ2707">
        <v>0.23496471241819672</v>
      </c>
    </row>
    <row r="2708" spans="11:52" ht="14.4">
      <c r="K2708" t="s">
        <v>3616</v>
      </c>
      <c r="L2708" t="s">
        <v>3598</v>
      </c>
      <c r="M2708" t="s">
        <v>25</v>
      </c>
      <c r="N2708" t="s">
        <v>80</v>
      </c>
      <c r="AG2708">
        <v>0.13924788628335541</v>
      </c>
      <c r="AH2708">
        <v>0.13713972220014475</v>
      </c>
      <c r="AI2708">
        <v>0.13616075219305387</v>
      </c>
      <c r="AJ2708">
        <v>0.13409790609550043</v>
      </c>
      <c r="AK2708">
        <v>0.13140856808271903</v>
      </c>
      <c r="AL2708">
        <v>0.13228482235769473</v>
      </c>
      <c r="AM2708">
        <v>0.13102499734709541</v>
      </c>
      <c r="AN2708">
        <v>0.12865039497441327</v>
      </c>
      <c r="AO2708">
        <v>0.1277204138861544</v>
      </c>
      <c r="AP2708">
        <v>0.12856205025846043</v>
      </c>
      <c r="AQ2708">
        <v>0.12941690416600324</v>
      </c>
      <c r="AR2708">
        <v>0.12596845553721689</v>
      </c>
      <c r="AS2708">
        <v>0.12395139884532654</v>
      </c>
      <c r="AT2708">
        <v>0.12335843154620488</v>
      </c>
      <c r="AU2708">
        <v>0.12322703468751772</v>
      </c>
      <c r="AV2708">
        <v>0.12452086851420172</v>
      </c>
      <c r="AW2708">
        <v>0.12430098544707643</v>
      </c>
      <c r="AX2708">
        <v>0.12356735279034854</v>
      </c>
      <c r="AY2708">
        <v>0.12601289329320747</v>
      </c>
      <c r="AZ2708">
        <v>0.12575258987100915</v>
      </c>
    </row>
    <row r="2709" spans="11:52" ht="14.4">
      <c r="K2709" t="s">
        <v>5710</v>
      </c>
      <c r="L2709" t="s">
        <v>3598</v>
      </c>
      <c r="M2709" t="s">
        <v>5610</v>
      </c>
      <c r="N2709" t="s">
        <v>80</v>
      </c>
      <c r="AO2709">
        <v>0.52520153870321673</v>
      </c>
      <c r="AP2709" t="s">
        <v>6079</v>
      </c>
      <c r="AQ2709" t="s">
        <v>6079</v>
      </c>
      <c r="AR2709" t="s">
        <v>6079</v>
      </c>
      <c r="AS2709" t="s">
        <v>6079</v>
      </c>
      <c r="AT2709">
        <v>0.54335608599548002</v>
      </c>
      <c r="AU2709">
        <v>0.54064515478580999</v>
      </c>
      <c r="AV2709">
        <v>0.54127664388134489</v>
      </c>
      <c r="AW2709">
        <v>0.54759307196979778</v>
      </c>
      <c r="AX2709">
        <v>0.55986906869278852</v>
      </c>
      <c r="AY2709">
        <v>0.55975127771339117</v>
      </c>
      <c r="AZ2709">
        <v>0.55811554850362133</v>
      </c>
    </row>
    <row r="2710" spans="11:52" ht="14.4">
      <c r="K2710" t="s">
        <v>3617</v>
      </c>
      <c r="L2710" t="s">
        <v>3598</v>
      </c>
      <c r="M2710" t="s">
        <v>98</v>
      </c>
      <c r="N2710" t="s">
        <v>80</v>
      </c>
      <c r="AG2710">
        <v>0.22550203562605087</v>
      </c>
      <c r="AH2710">
        <v>0.23471070794992169</v>
      </c>
      <c r="AI2710">
        <v>0.22886325820545567</v>
      </c>
      <c r="AJ2710">
        <v>0.2336358578909816</v>
      </c>
      <c r="AK2710">
        <v>0.2360743621784604</v>
      </c>
      <c r="AL2710">
        <v>0.25927216406058279</v>
      </c>
      <c r="AM2710">
        <v>0.25670437683898145</v>
      </c>
      <c r="AN2710">
        <v>0.27558236048202822</v>
      </c>
      <c r="AO2710">
        <v>0.27942388072050672</v>
      </c>
      <c r="AP2710">
        <v>0.28912304543089518</v>
      </c>
      <c r="AQ2710">
        <v>0.28490797952346408</v>
      </c>
      <c r="AR2710">
        <v>0.27517885607723108</v>
      </c>
      <c r="AS2710">
        <v>0.26943755198370517</v>
      </c>
      <c r="AT2710">
        <v>0.27934579679306321</v>
      </c>
      <c r="AU2710">
        <v>0.25360518808554616</v>
      </c>
      <c r="AV2710">
        <v>0.26694726578993833</v>
      </c>
      <c r="AW2710">
        <v>0.26846105702978801</v>
      </c>
      <c r="AX2710">
        <v>0.27696932262130253</v>
      </c>
      <c r="AY2710">
        <v>0.26681719783174329</v>
      </c>
      <c r="AZ2710">
        <v>0.2658735551571545</v>
      </c>
    </row>
    <row r="2711" spans="11:52" ht="14.4">
      <c r="K2711" t="s">
        <v>3618</v>
      </c>
      <c r="L2711" t="s">
        <v>3598</v>
      </c>
      <c r="M2711" t="s">
        <v>94</v>
      </c>
      <c r="N2711" t="s">
        <v>80</v>
      </c>
      <c r="AG2711">
        <v>9.4862147701164981E-2</v>
      </c>
      <c r="AH2711">
        <v>9.4340691748056954E-2</v>
      </c>
      <c r="AI2711">
        <v>9.6072924217234887E-2</v>
      </c>
      <c r="AJ2711">
        <v>0.10076399183900672</v>
      </c>
      <c r="AK2711">
        <v>0.10524911853649919</v>
      </c>
      <c r="AL2711">
        <v>0.10640319817196528</v>
      </c>
      <c r="AM2711">
        <v>0.10891161215550994</v>
      </c>
      <c r="AN2711">
        <v>0.11760385783072376</v>
      </c>
      <c r="AO2711">
        <v>0.10395289503775831</v>
      </c>
      <c r="AP2711">
        <v>0.10079890975598976</v>
      </c>
      <c r="AQ2711">
        <v>0.10321933491656998</v>
      </c>
      <c r="AR2711">
        <v>0.10382867473346152</v>
      </c>
      <c r="AS2711">
        <v>0.10210971086579744</v>
      </c>
      <c r="AT2711">
        <v>0.10081294380703404</v>
      </c>
      <c r="AU2711">
        <v>0.10464335410714924</v>
      </c>
      <c r="AV2711">
        <v>0.1074892535618802</v>
      </c>
      <c r="AW2711">
        <v>0.10823966984878595</v>
      </c>
      <c r="AX2711">
        <v>0.10916497805445076</v>
      </c>
      <c r="AY2711">
        <v>0.11232902589691963</v>
      </c>
      <c r="AZ2711">
        <v>0.1120099584551852</v>
      </c>
    </row>
    <row r="2712" spans="11:52" ht="14.4">
      <c r="K2712" t="s">
        <v>3619</v>
      </c>
      <c r="L2712" t="s">
        <v>3598</v>
      </c>
      <c r="M2712" t="s">
        <v>99</v>
      </c>
      <c r="N2712" t="s">
        <v>80</v>
      </c>
      <c r="AG2712">
        <v>0.27529554133065348</v>
      </c>
      <c r="AH2712">
        <v>0.27893940355409513</v>
      </c>
      <c r="AI2712">
        <v>0.28215485230587539</v>
      </c>
      <c r="AJ2712">
        <v>0.28593421697353605</v>
      </c>
      <c r="AK2712">
        <v>0.28577200995239294</v>
      </c>
      <c r="AL2712">
        <v>0.28531390609669788</v>
      </c>
      <c r="AM2712">
        <v>0.28640785756549886</v>
      </c>
      <c r="AN2712">
        <v>0.28649770565077043</v>
      </c>
      <c r="AO2712">
        <v>0.26735631126940801</v>
      </c>
      <c r="AP2712">
        <v>0.246265151751691</v>
      </c>
      <c r="AQ2712">
        <v>0.2454416358123338</v>
      </c>
      <c r="AR2712">
        <v>0.27827837289778573</v>
      </c>
      <c r="AS2712">
        <v>0.27792152578610979</v>
      </c>
      <c r="AT2712">
        <v>0.28311795872053386</v>
      </c>
      <c r="AU2712">
        <v>0.26876424884990469</v>
      </c>
      <c r="AV2712">
        <v>0.27906282378526065</v>
      </c>
      <c r="AW2712">
        <v>0.27966813534276125</v>
      </c>
      <c r="AX2712">
        <v>0.29170492838240442</v>
      </c>
      <c r="AY2712">
        <v>0.27579050159241358</v>
      </c>
      <c r="AZ2712">
        <v>0.28047435238176144</v>
      </c>
    </row>
    <row r="2713" spans="11:52" ht="14.4">
      <c r="K2713" t="s">
        <v>3620</v>
      </c>
      <c r="L2713" t="s">
        <v>3598</v>
      </c>
      <c r="M2713" t="s">
        <v>26</v>
      </c>
      <c r="N2713" t="s">
        <v>80</v>
      </c>
      <c r="O2713" t="s">
        <v>6079</v>
      </c>
      <c r="P2713" t="s">
        <v>6079</v>
      </c>
      <c r="Q2713" t="s">
        <v>6079</v>
      </c>
      <c r="R2713" t="s">
        <v>6079</v>
      </c>
      <c r="S2713" t="s">
        <v>6079</v>
      </c>
      <c r="AG2713">
        <v>0.13610266014525366</v>
      </c>
      <c r="AH2713">
        <v>0.14179668819161181</v>
      </c>
      <c r="AI2713">
        <v>0.16618895145721604</v>
      </c>
      <c r="AJ2713">
        <v>0.12667664947977467</v>
      </c>
      <c r="AK2713">
        <v>0.12941751151022815</v>
      </c>
      <c r="AL2713">
        <v>0.13346993608553903</v>
      </c>
      <c r="AM2713">
        <v>0.12606737003651255</v>
      </c>
      <c r="AN2713">
        <v>0.13282688649981073</v>
      </c>
      <c r="AO2713">
        <v>0.1213406321934246</v>
      </c>
      <c r="AP2713">
        <v>0.11862752765007228</v>
      </c>
      <c r="AQ2713">
        <v>0.12061175734991508</v>
      </c>
      <c r="AR2713">
        <v>0.12956175027308256</v>
      </c>
      <c r="AS2713">
        <v>0.13451253714919642</v>
      </c>
      <c r="AT2713">
        <v>0.13023094176865829</v>
      </c>
      <c r="AU2713">
        <v>0.11667771958477156</v>
      </c>
      <c r="AV2713">
        <v>0.12911310686213059</v>
      </c>
      <c r="AW2713">
        <v>0.12908030138134574</v>
      </c>
      <c r="AX2713">
        <v>0.13627011757486532</v>
      </c>
      <c r="AY2713">
        <v>0.13571927236360495</v>
      </c>
      <c r="AZ2713">
        <v>0.14665997442516199</v>
      </c>
    </row>
    <row r="2714" spans="11:52" ht="14.4">
      <c r="K2714" t="s">
        <v>3621</v>
      </c>
      <c r="L2714" t="s">
        <v>3598</v>
      </c>
      <c r="M2714" t="s">
        <v>27</v>
      </c>
      <c r="N2714" t="s">
        <v>80</v>
      </c>
      <c r="AG2714">
        <v>0.17753009567003933</v>
      </c>
      <c r="AH2714">
        <v>0.1758606450117377</v>
      </c>
      <c r="AI2714">
        <v>0.18136349923109849</v>
      </c>
      <c r="AJ2714">
        <v>0.18366758793403065</v>
      </c>
      <c r="AK2714">
        <v>0.18498401596278641</v>
      </c>
      <c r="AL2714">
        <v>0.18830215927014615</v>
      </c>
      <c r="AM2714">
        <v>0.19416729655864928</v>
      </c>
      <c r="AN2714">
        <v>0.19637291499522119</v>
      </c>
      <c r="AO2714">
        <v>0.18398133122305385</v>
      </c>
      <c r="AP2714">
        <v>0.18893696248095929</v>
      </c>
      <c r="AQ2714">
        <v>0.19025128182896539</v>
      </c>
      <c r="AR2714">
        <v>0.187516418818367</v>
      </c>
      <c r="AS2714">
        <v>0.18686872754099232</v>
      </c>
      <c r="AT2714">
        <v>0.18403120446394505</v>
      </c>
      <c r="AU2714">
        <v>0.18196924606268991</v>
      </c>
      <c r="AV2714">
        <v>0.18377819005070944</v>
      </c>
      <c r="AW2714">
        <v>0.18462139858753113</v>
      </c>
      <c r="AX2714">
        <v>0.18549192552268001</v>
      </c>
      <c r="AY2714">
        <v>0.18470152274987997</v>
      </c>
      <c r="AZ2714">
        <v>0.18658747748594243</v>
      </c>
    </row>
    <row r="2715" spans="11:52" ht="14.4">
      <c r="K2715" t="s">
        <v>3622</v>
      </c>
      <c r="L2715" t="s">
        <v>3598</v>
      </c>
      <c r="M2715" t="s">
        <v>28</v>
      </c>
      <c r="N2715" t="s">
        <v>80</v>
      </c>
      <c r="AG2715">
        <v>0.269608525330439</v>
      </c>
      <c r="AH2715">
        <v>0.27402372458490615</v>
      </c>
      <c r="AI2715">
        <v>0.26866405420216444</v>
      </c>
      <c r="AJ2715">
        <v>0.27454014970201507</v>
      </c>
      <c r="AK2715">
        <v>0.25481901118602612</v>
      </c>
      <c r="AL2715">
        <v>0.26230704051331433</v>
      </c>
      <c r="AM2715">
        <v>0.26126395351395176</v>
      </c>
      <c r="AN2715">
        <v>0.2918532246964094</v>
      </c>
      <c r="AO2715">
        <v>0.29284035706254979</v>
      </c>
      <c r="AP2715" t="s">
        <v>6079</v>
      </c>
      <c r="AQ2715" t="s">
        <v>6079</v>
      </c>
      <c r="AR2715" t="s">
        <v>6079</v>
      </c>
      <c r="AS2715" t="s">
        <v>6079</v>
      </c>
      <c r="AT2715">
        <v>0.29652353256941283</v>
      </c>
      <c r="AU2715">
        <v>0.29707193718904379</v>
      </c>
      <c r="AV2715">
        <v>0.30246252066948975</v>
      </c>
      <c r="AW2715">
        <v>0.29988578103290503</v>
      </c>
      <c r="AX2715">
        <v>0.29539908049643598</v>
      </c>
      <c r="AY2715">
        <v>0.29869534546852733</v>
      </c>
      <c r="AZ2715">
        <v>0.30202346678851649</v>
      </c>
    </row>
    <row r="2716" spans="11:52" ht="14.4">
      <c r="K2716" t="s">
        <v>3623</v>
      </c>
      <c r="L2716" t="s">
        <v>3598</v>
      </c>
      <c r="M2716" t="s">
        <v>29</v>
      </c>
      <c r="N2716" t="s">
        <v>80</v>
      </c>
      <c r="AG2716">
        <v>0.13609599492128643</v>
      </c>
      <c r="AH2716">
        <v>0.13238849408591896</v>
      </c>
      <c r="AI2716">
        <v>0.13041608912437647</v>
      </c>
      <c r="AJ2716">
        <v>0.13119660054072241</v>
      </c>
      <c r="AK2716">
        <v>0.13706474103427993</v>
      </c>
      <c r="AL2716">
        <v>0.14641181284045232</v>
      </c>
      <c r="AM2716">
        <v>0.1484084325860415</v>
      </c>
      <c r="AN2716">
        <v>0.14711142962646537</v>
      </c>
      <c r="AO2716">
        <v>0.14308991523442649</v>
      </c>
      <c r="AP2716">
        <v>0.13645209516598314</v>
      </c>
      <c r="AQ2716">
        <v>0.13075562029414972</v>
      </c>
      <c r="AR2716">
        <v>0.12320573237354016</v>
      </c>
      <c r="AS2716">
        <v>0.12216432243489134</v>
      </c>
      <c r="AT2716">
        <v>0.11652990036740568</v>
      </c>
      <c r="AU2716">
        <v>0.11771155594433944</v>
      </c>
      <c r="AV2716">
        <v>0.12312815544980722</v>
      </c>
      <c r="AW2716">
        <v>0.11911204407476564</v>
      </c>
      <c r="AX2716">
        <v>0.12682722408888994</v>
      </c>
      <c r="AY2716">
        <v>0.13011056936148732</v>
      </c>
      <c r="AZ2716">
        <v>0.12761258470182071</v>
      </c>
    </row>
    <row r="2717" spans="11:52" ht="14.4">
      <c r="K2717" t="s">
        <v>3624</v>
      </c>
      <c r="L2717" t="s">
        <v>3598</v>
      </c>
      <c r="M2717" t="s">
        <v>30</v>
      </c>
      <c r="N2717" t="s">
        <v>80</v>
      </c>
      <c r="AG2717">
        <v>0.11637721335509991</v>
      </c>
      <c r="AH2717">
        <v>0.1164635328528312</v>
      </c>
      <c r="AI2717">
        <v>0.11827376239593844</v>
      </c>
      <c r="AJ2717">
        <v>0.12613895234591135</v>
      </c>
      <c r="AK2717">
        <v>0.12718640153650634</v>
      </c>
      <c r="AL2717">
        <v>0.11850718179941824</v>
      </c>
      <c r="AM2717">
        <v>0.12416581944020282</v>
      </c>
      <c r="AN2717">
        <v>0.1262724212207712</v>
      </c>
      <c r="AO2717">
        <v>0.12309262410703747</v>
      </c>
      <c r="AP2717">
        <v>0.11740276076456981</v>
      </c>
      <c r="AQ2717">
        <v>0.11591882808900114</v>
      </c>
      <c r="AR2717">
        <v>0.1170291129753591</v>
      </c>
      <c r="AS2717">
        <v>0.11779316867328156</v>
      </c>
      <c r="AT2717">
        <v>0.12158790726227069</v>
      </c>
      <c r="AU2717">
        <v>0.11988123792167366</v>
      </c>
      <c r="AV2717">
        <v>0.1223211803233714</v>
      </c>
      <c r="AW2717">
        <v>0.12607162741062233</v>
      </c>
      <c r="AX2717">
        <v>0.13020211849663246</v>
      </c>
      <c r="AY2717">
        <v>0.1344604803691089</v>
      </c>
      <c r="AZ2717">
        <v>0.13386793950959289</v>
      </c>
    </row>
    <row r="2718" spans="11:52" ht="14.4">
      <c r="K2718" t="s">
        <v>3625</v>
      </c>
      <c r="L2718" t="s">
        <v>3598</v>
      </c>
      <c r="M2718" t="s">
        <v>100</v>
      </c>
      <c r="N2718" t="s">
        <v>80</v>
      </c>
      <c r="AG2718">
        <v>5.3431766611441792E-2</v>
      </c>
      <c r="AH2718">
        <v>5.6894618277675037E-2</v>
      </c>
      <c r="AI2718">
        <v>6.4508348248256075E-2</v>
      </c>
      <c r="AJ2718">
        <v>6.6781930965171876E-2</v>
      </c>
      <c r="AK2718">
        <v>6.9185964654531126E-2</v>
      </c>
      <c r="AL2718">
        <v>7.0618599431989545E-2</v>
      </c>
      <c r="AM2718">
        <v>7.2065197198925221E-2</v>
      </c>
      <c r="AN2718">
        <v>6.8209632747717117E-2</v>
      </c>
      <c r="AO2718">
        <v>6.7550313939251441E-2</v>
      </c>
      <c r="AP2718">
        <v>6.7231467549230234E-2</v>
      </c>
      <c r="AQ2718">
        <v>6.3207791488446699E-2</v>
      </c>
      <c r="AR2718">
        <v>6.4543601648296062E-2</v>
      </c>
      <c r="AS2718">
        <v>7.3826189115419216E-2</v>
      </c>
      <c r="AT2718">
        <v>7.1969551016579855E-2</v>
      </c>
      <c r="AU2718">
        <v>7.098891792307048E-2</v>
      </c>
      <c r="AV2718">
        <v>7.7369387466783568E-2</v>
      </c>
      <c r="AW2718">
        <v>7.8741009235961751E-2</v>
      </c>
      <c r="AX2718">
        <v>7.7751737415564154E-2</v>
      </c>
      <c r="AY2718">
        <v>7.4684226567151221E-2</v>
      </c>
      <c r="AZ2718">
        <v>7.5187041171723396E-2</v>
      </c>
    </row>
    <row r="2719" spans="11:52" ht="14.4">
      <c r="K2719" t="s">
        <v>3626</v>
      </c>
      <c r="L2719" t="s">
        <v>3598</v>
      </c>
      <c r="M2719" t="s">
        <v>31</v>
      </c>
      <c r="N2719" t="s">
        <v>80</v>
      </c>
      <c r="AG2719">
        <v>0.58230278828887572</v>
      </c>
      <c r="AH2719">
        <v>0.57665493119497657</v>
      </c>
      <c r="AI2719">
        <v>0.57771846142783811</v>
      </c>
      <c r="AJ2719">
        <v>0.58694062125016011</v>
      </c>
      <c r="AK2719">
        <v>0.57051038411151089</v>
      </c>
      <c r="AL2719">
        <v>0.59455965908934039</v>
      </c>
      <c r="AM2719">
        <v>0.58719015062544277</v>
      </c>
      <c r="AN2719">
        <v>0.61050087170581957</v>
      </c>
      <c r="AO2719">
        <v>0.61658543544648037</v>
      </c>
      <c r="AP2719">
        <v>0.61226680431955049</v>
      </c>
      <c r="AQ2719">
        <v>0.61610623873920756</v>
      </c>
      <c r="AR2719">
        <v>0.60907371887663386</v>
      </c>
      <c r="AS2719">
        <v>0.59386454866654359</v>
      </c>
      <c r="AT2719">
        <v>0.5881831018161956</v>
      </c>
      <c r="AU2719">
        <v>0.57691080125871808</v>
      </c>
      <c r="AV2719">
        <v>0.58813511636319171</v>
      </c>
      <c r="AW2719">
        <v>0.59048218032844146</v>
      </c>
      <c r="AX2719">
        <v>0.5903337723464549</v>
      </c>
      <c r="AY2719">
        <v>0.58890674105937457</v>
      </c>
      <c r="AZ2719">
        <v>0.6022738868848373</v>
      </c>
    </row>
    <row r="2720" spans="11:52" ht="14.4">
      <c r="K2720" t="s">
        <v>3627</v>
      </c>
      <c r="L2720" t="s">
        <v>3598</v>
      </c>
      <c r="M2720" t="s">
        <v>32</v>
      </c>
      <c r="N2720" t="s">
        <v>80</v>
      </c>
      <c r="O2720" t="s">
        <v>6079</v>
      </c>
      <c r="P2720" t="s">
        <v>6079</v>
      </c>
      <c r="Q2720" t="s">
        <v>6079</v>
      </c>
      <c r="R2720" t="s">
        <v>6079</v>
      </c>
      <c r="S2720" t="s">
        <v>6079</v>
      </c>
      <c r="AG2720">
        <v>4.2635048862048018E-2</v>
      </c>
      <c r="AH2720">
        <v>3.9566028694033487E-2</v>
      </c>
      <c r="AI2720">
        <v>3.8040388679272438E-2</v>
      </c>
      <c r="AJ2720">
        <v>4.4777847310906289E-2</v>
      </c>
      <c r="AK2720">
        <v>4.2397319409892179E-2</v>
      </c>
      <c r="AL2720">
        <v>4.5513849467062974E-2</v>
      </c>
      <c r="AM2720">
        <v>4.6818284201057957E-2</v>
      </c>
      <c r="AN2720">
        <v>4.919100961775863E-2</v>
      </c>
      <c r="AO2720">
        <v>4.9557435135598384E-2</v>
      </c>
      <c r="AP2720">
        <v>4.9300037391908642E-2</v>
      </c>
      <c r="AQ2720">
        <v>5.0994391688392995E-2</v>
      </c>
      <c r="AR2720">
        <v>5.1761286088220927E-2</v>
      </c>
      <c r="AS2720">
        <v>7.1608241215102966E-2</v>
      </c>
      <c r="AT2720">
        <v>6.9840164548684761E-2</v>
      </c>
      <c r="AU2720">
        <v>6.7745346762651884E-2</v>
      </c>
      <c r="AV2720">
        <v>6.8627129419360527E-2</v>
      </c>
      <c r="AW2720">
        <v>6.8502447379548248E-2</v>
      </c>
      <c r="AX2720">
        <v>7.0756997989640927E-2</v>
      </c>
      <c r="AY2720">
        <v>7.548138441755893E-2</v>
      </c>
      <c r="AZ2720">
        <v>7.9954748144885568E-2</v>
      </c>
    </row>
    <row r="2721" spans="11:52" ht="14.4">
      <c r="K2721" t="s">
        <v>3628</v>
      </c>
      <c r="L2721" t="s">
        <v>3598</v>
      </c>
      <c r="M2721" t="s">
        <v>93</v>
      </c>
      <c r="N2721" t="s">
        <v>80</v>
      </c>
      <c r="AG2721">
        <v>0.1608530875391305</v>
      </c>
      <c r="AH2721">
        <v>0.16336119808949401</v>
      </c>
      <c r="AI2721">
        <v>0.15709043218051322</v>
      </c>
      <c r="AJ2721">
        <v>0.16090091162490461</v>
      </c>
      <c r="AK2721">
        <v>0.15602886141457145</v>
      </c>
      <c r="AL2721">
        <v>0.16134828478325547</v>
      </c>
      <c r="AM2721">
        <v>0.16134989688606147</v>
      </c>
      <c r="AN2721">
        <v>0.16114515905308355</v>
      </c>
      <c r="AO2721">
        <v>0.17552299872435922</v>
      </c>
      <c r="AP2721">
        <v>0.18926985243142935</v>
      </c>
      <c r="AQ2721">
        <v>0.18449646465969824</v>
      </c>
      <c r="AR2721">
        <v>0.18521916909782712</v>
      </c>
      <c r="AS2721">
        <v>0.18559812267230727</v>
      </c>
      <c r="AT2721">
        <v>0.18958300455771809</v>
      </c>
      <c r="AU2721">
        <v>0.1860184785121401</v>
      </c>
      <c r="AV2721">
        <v>0.18824019471554249</v>
      </c>
      <c r="AW2721">
        <v>0.18973847405041741</v>
      </c>
      <c r="AX2721">
        <v>0.18911374984072357</v>
      </c>
      <c r="AY2721">
        <v>0.19365440423842536</v>
      </c>
      <c r="AZ2721">
        <v>0.19838794102046631</v>
      </c>
    </row>
    <row r="2722" spans="11:52" ht="14.4">
      <c r="K2722" t="s">
        <v>3629</v>
      </c>
      <c r="L2722" t="s">
        <v>3630</v>
      </c>
      <c r="M2722" t="s">
        <v>13</v>
      </c>
      <c r="N2722" t="s">
        <v>80</v>
      </c>
      <c r="AG2722">
        <v>8.3337020697874423E-2</v>
      </c>
      <c r="AH2722">
        <v>8.4422028339151453E-2</v>
      </c>
      <c r="AI2722">
        <v>8.7102887596325285E-2</v>
      </c>
      <c r="AJ2722">
        <v>8.5387389860850427E-2</v>
      </c>
      <c r="AK2722">
        <v>8.8434460819050931E-2</v>
      </c>
      <c r="AL2722">
        <v>8.5801320336455836E-2</v>
      </c>
      <c r="AM2722">
        <v>8.8552794836876877E-2</v>
      </c>
      <c r="AN2722">
        <v>8.4128307203573838E-2</v>
      </c>
      <c r="AO2722">
        <v>8.8451223617475039E-2</v>
      </c>
      <c r="AP2722">
        <v>8.6439113757169367E-2</v>
      </c>
      <c r="AQ2722">
        <v>8.3022126587585052E-2</v>
      </c>
      <c r="AR2722">
        <v>8.8773453459225798E-2</v>
      </c>
      <c r="AS2722">
        <v>7.2372868841796334E-2</v>
      </c>
      <c r="AT2722">
        <v>7.1465911225796486E-2</v>
      </c>
      <c r="AU2722">
        <v>7.3978089565997357E-2</v>
      </c>
      <c r="AV2722">
        <v>7.7401121897547345E-2</v>
      </c>
      <c r="AW2722">
        <v>7.3716323575266557E-2</v>
      </c>
      <c r="AX2722">
        <v>7.606076682076239E-2</v>
      </c>
      <c r="AY2722">
        <v>7.632824280554755E-2</v>
      </c>
      <c r="AZ2722">
        <v>7.4420866367604158E-2</v>
      </c>
    </row>
    <row r="2723" spans="11:52" ht="14.4">
      <c r="K2723" t="s">
        <v>3631</v>
      </c>
      <c r="L2723" t="s">
        <v>3630</v>
      </c>
      <c r="M2723" t="s">
        <v>14</v>
      </c>
      <c r="N2723" t="s">
        <v>80</v>
      </c>
      <c r="AG2723">
        <v>6.6567012023114172E-2</v>
      </c>
      <c r="AH2723">
        <v>6.7839878989804578E-2</v>
      </c>
      <c r="AI2723">
        <v>6.8415545437389494E-2</v>
      </c>
      <c r="AJ2723">
        <v>6.965550781032516E-2</v>
      </c>
      <c r="AK2723">
        <v>7.0518754690651553E-2</v>
      </c>
      <c r="AL2723">
        <v>7.4094876658855946E-2</v>
      </c>
      <c r="AM2723">
        <v>7.3073555269407398E-2</v>
      </c>
      <c r="AN2723">
        <v>7.3381754136127769E-2</v>
      </c>
      <c r="AO2723">
        <v>7.4070540522286316E-2</v>
      </c>
      <c r="AP2723">
        <v>7.1084578379474336E-2</v>
      </c>
      <c r="AQ2723">
        <v>7.3997669923790185E-2</v>
      </c>
      <c r="AR2723">
        <v>7.4061613782797159E-2</v>
      </c>
      <c r="AS2723">
        <v>7.2536219734155458E-2</v>
      </c>
      <c r="AT2723">
        <v>7.2272538719173662E-2</v>
      </c>
      <c r="AU2723">
        <v>7.191557043472363E-2</v>
      </c>
      <c r="AV2723">
        <v>7.377124139037676E-2</v>
      </c>
      <c r="AW2723">
        <v>6.6356608223552271E-2</v>
      </c>
      <c r="AX2723">
        <v>6.7350292495980527E-2</v>
      </c>
      <c r="AY2723">
        <v>6.765769302473823E-2</v>
      </c>
      <c r="AZ2723">
        <v>6.6651521075365525E-2</v>
      </c>
    </row>
    <row r="2724" spans="11:52" ht="14.4">
      <c r="K2724" t="s">
        <v>3632</v>
      </c>
      <c r="L2724" t="s">
        <v>3630</v>
      </c>
      <c r="M2724" t="s">
        <v>92</v>
      </c>
      <c r="N2724" t="s">
        <v>80</v>
      </c>
      <c r="AG2724">
        <v>2.4525054639203136E-2</v>
      </c>
      <c r="AH2724">
        <v>2.226189153337621E-2</v>
      </c>
      <c r="AI2724">
        <v>2.0015938863656619E-2</v>
      </c>
      <c r="AJ2724">
        <v>1.9522020736495591E-2</v>
      </c>
      <c r="AK2724">
        <v>1.9738728610500529E-2</v>
      </c>
      <c r="AL2724">
        <v>2.0916585964994606E-2</v>
      </c>
      <c r="AM2724">
        <v>2.2501187536985344E-2</v>
      </c>
      <c r="AN2724">
        <v>2.0220582925053732E-2</v>
      </c>
      <c r="AO2724">
        <v>2.154402651110127E-2</v>
      </c>
      <c r="AP2724">
        <v>2.0188672542651311E-2</v>
      </c>
      <c r="AQ2724">
        <v>2.0452531092431597E-2</v>
      </c>
      <c r="AR2724">
        <v>1.7777224970331594E-2</v>
      </c>
      <c r="AS2724">
        <v>1.7433655222934288E-2</v>
      </c>
      <c r="AT2724">
        <v>1.7338456477312632E-2</v>
      </c>
      <c r="AU2724">
        <v>1.7359213153541036E-2</v>
      </c>
      <c r="AV2724">
        <v>2.8058215289223927E-2</v>
      </c>
      <c r="AW2724">
        <v>1.850031521889724E-2</v>
      </c>
      <c r="AX2724">
        <v>2.0125136765415493E-2</v>
      </c>
      <c r="AY2724">
        <v>2.1152863258025484E-2</v>
      </c>
      <c r="AZ2724">
        <v>2.1199397723526067E-2</v>
      </c>
    </row>
    <row r="2725" spans="11:52" ht="14.4">
      <c r="K2725" t="s">
        <v>3633</v>
      </c>
      <c r="L2725" t="s">
        <v>3630</v>
      </c>
      <c r="M2725" t="s">
        <v>15</v>
      </c>
      <c r="N2725" t="s">
        <v>80</v>
      </c>
      <c r="AE2725" t="s">
        <v>6079</v>
      </c>
      <c r="AF2725" t="s">
        <v>6079</v>
      </c>
      <c r="AG2725">
        <v>5.6849644623548218E-2</v>
      </c>
      <c r="AH2725">
        <v>5.4183292879076833E-2</v>
      </c>
      <c r="AI2725">
        <v>5.2605378856448011E-2</v>
      </c>
      <c r="AJ2725">
        <v>5.2455208800941247E-2</v>
      </c>
      <c r="AK2725">
        <v>4.0985991663383466E-2</v>
      </c>
      <c r="AL2725">
        <v>4.2814520783121729E-2</v>
      </c>
      <c r="AM2725">
        <v>4.1261918868557283E-2</v>
      </c>
      <c r="AN2725">
        <v>4.8997210368548663E-2</v>
      </c>
      <c r="AO2725">
        <v>4.9584345667398187E-2</v>
      </c>
      <c r="AP2725">
        <v>4.6426475301740294E-2</v>
      </c>
      <c r="AQ2725">
        <v>4.5322986918217463E-2</v>
      </c>
      <c r="AR2725">
        <v>4.611692955031315E-2</v>
      </c>
      <c r="AS2725">
        <v>4.600547093582813E-2</v>
      </c>
      <c r="AT2725">
        <v>4.7628466599109395E-2</v>
      </c>
      <c r="AU2725">
        <v>4.7655986276618677E-2</v>
      </c>
      <c r="AV2725">
        <v>4.6916100530143737E-2</v>
      </c>
      <c r="AW2725">
        <v>4.764546000362288E-2</v>
      </c>
      <c r="AX2725">
        <v>4.6656507179231269E-2</v>
      </c>
      <c r="AY2725">
        <v>4.7569839962246944E-2</v>
      </c>
      <c r="AZ2725">
        <v>4.3452094666364786E-2</v>
      </c>
    </row>
    <row r="2726" spans="11:52" ht="14.4">
      <c r="K2726" t="s">
        <v>3634</v>
      </c>
      <c r="L2726" t="s">
        <v>3630</v>
      </c>
      <c r="M2726" t="s">
        <v>91</v>
      </c>
      <c r="N2726" t="s">
        <v>80</v>
      </c>
      <c r="AG2726">
        <v>3.5133374064308963E-2</v>
      </c>
      <c r="AH2726">
        <v>3.616639274127121E-2</v>
      </c>
      <c r="AI2726">
        <v>4.1943640569538865E-2</v>
      </c>
      <c r="AJ2726">
        <v>4.2809251571451067E-2</v>
      </c>
      <c r="AK2726">
        <v>4.0939519267528403E-2</v>
      </c>
      <c r="AL2726">
        <v>4.585743094793409E-2</v>
      </c>
      <c r="AM2726">
        <v>4.4676260713413581E-2</v>
      </c>
      <c r="AN2726">
        <v>4.0081257870629446E-2</v>
      </c>
      <c r="AO2726">
        <v>3.9352345244831347E-2</v>
      </c>
      <c r="AP2726">
        <v>4.3768233913136403E-2</v>
      </c>
      <c r="AQ2726">
        <v>4.0045790343154954E-2</v>
      </c>
      <c r="AR2726">
        <v>4.472410204111546E-2</v>
      </c>
      <c r="AS2726">
        <v>4.0823655414684065E-2</v>
      </c>
      <c r="AT2726">
        <v>4.1149280347853971E-2</v>
      </c>
      <c r="AU2726">
        <v>4.0392519535306599E-2</v>
      </c>
      <c r="AV2726">
        <v>3.8779745885596593E-2</v>
      </c>
      <c r="AW2726">
        <v>3.7544414163483565E-2</v>
      </c>
      <c r="AX2726">
        <v>3.7913848121827486E-2</v>
      </c>
      <c r="AY2726">
        <v>3.7506176420569699E-2</v>
      </c>
      <c r="AZ2726">
        <v>4.2084078360044894E-2</v>
      </c>
    </row>
    <row r="2727" spans="11:52" ht="14.4">
      <c r="K2727" t="s">
        <v>3635</v>
      </c>
      <c r="L2727" t="s">
        <v>3630</v>
      </c>
      <c r="M2727" t="s">
        <v>16</v>
      </c>
      <c r="N2727" t="s">
        <v>80</v>
      </c>
      <c r="AG2727">
        <v>4.3639096998390497E-2</v>
      </c>
      <c r="AH2727">
        <v>4.3838530004458323E-2</v>
      </c>
      <c r="AI2727">
        <v>4.1902351019682954E-2</v>
      </c>
      <c r="AJ2727">
        <v>4.273981528384678E-2</v>
      </c>
      <c r="AK2727">
        <v>4.2848244917630687E-2</v>
      </c>
      <c r="AL2727">
        <v>4.1481099167146838E-2</v>
      </c>
      <c r="AM2727">
        <v>4.1129832589312507E-2</v>
      </c>
      <c r="AN2727">
        <v>4.1232766837523367E-2</v>
      </c>
      <c r="AO2727">
        <v>4.3578702081431699E-2</v>
      </c>
      <c r="AP2727">
        <v>3.9799571711407203E-2</v>
      </c>
      <c r="AQ2727">
        <v>4.053439062559764E-2</v>
      </c>
      <c r="AR2727">
        <v>4.0680633664198371E-2</v>
      </c>
      <c r="AS2727">
        <v>4.0994204619279905E-2</v>
      </c>
      <c r="AT2727">
        <v>3.9711930312464082E-2</v>
      </c>
      <c r="AU2727">
        <v>4.1958665718702243E-2</v>
      </c>
      <c r="AV2727">
        <v>4.1392870545001618E-2</v>
      </c>
      <c r="AW2727">
        <v>4.2046629583409295E-2</v>
      </c>
      <c r="AX2727">
        <v>4.2210520034296206E-2</v>
      </c>
      <c r="AY2727">
        <v>4.2070181022198505E-2</v>
      </c>
      <c r="AZ2727">
        <v>4.0995914717876017E-2</v>
      </c>
    </row>
    <row r="2728" spans="11:52" ht="14.4">
      <c r="K2728" t="s">
        <v>3636</v>
      </c>
      <c r="L2728" t="s">
        <v>3630</v>
      </c>
      <c r="M2728" t="s">
        <v>17</v>
      </c>
      <c r="N2728" t="s">
        <v>80</v>
      </c>
      <c r="AG2728">
        <v>2.2335167716494464E-2</v>
      </c>
      <c r="AH2728">
        <v>2.1083743266322869E-2</v>
      </c>
      <c r="AI2728">
        <v>2.0469271687983473E-2</v>
      </c>
      <c r="AJ2728">
        <v>2.2593102752820084E-2</v>
      </c>
      <c r="AK2728">
        <v>2.104591972457194E-2</v>
      </c>
      <c r="AL2728">
        <v>1.7947465744540994E-2</v>
      </c>
      <c r="AM2728">
        <v>1.9124482899956802E-2</v>
      </c>
      <c r="AN2728">
        <v>1.9011391566438007E-2</v>
      </c>
      <c r="AO2728">
        <v>2.0389331337778725E-2</v>
      </c>
      <c r="AP2728">
        <v>1.9895172434053827E-2</v>
      </c>
      <c r="AQ2728">
        <v>2.2386417564833075E-2</v>
      </c>
      <c r="AR2728">
        <v>2.413939105915365E-2</v>
      </c>
      <c r="AS2728">
        <v>2.5125407387378347E-2</v>
      </c>
      <c r="AT2728">
        <v>2.8139731229087639E-2</v>
      </c>
      <c r="AU2728">
        <v>3.0231920705645111E-2</v>
      </c>
      <c r="AV2728">
        <v>3.1092693657503188E-2</v>
      </c>
      <c r="AW2728">
        <v>3.2682187393381225E-2</v>
      </c>
      <c r="AX2728">
        <v>3.0199074513942891E-2</v>
      </c>
      <c r="AY2728">
        <v>2.9574338535266264E-2</v>
      </c>
      <c r="AZ2728">
        <v>2.8942017621375847E-2</v>
      </c>
    </row>
    <row r="2729" spans="11:52" ht="14.4">
      <c r="K2729" t="s">
        <v>3637</v>
      </c>
      <c r="L2729" t="s">
        <v>3630</v>
      </c>
      <c r="M2729" t="s">
        <v>97</v>
      </c>
      <c r="N2729" t="s">
        <v>80</v>
      </c>
      <c r="O2729" t="s">
        <v>6079</v>
      </c>
      <c r="P2729" t="s">
        <v>6079</v>
      </c>
      <c r="Q2729" t="s">
        <v>6079</v>
      </c>
      <c r="R2729" t="s">
        <v>6079</v>
      </c>
      <c r="S2729" t="s">
        <v>6079</v>
      </c>
      <c r="T2729" t="s">
        <v>6079</v>
      </c>
      <c r="AG2729">
        <v>4.1350836011493197E-2</v>
      </c>
      <c r="AH2729">
        <v>4.0941004162364097E-2</v>
      </c>
      <c r="AI2729">
        <v>4.1688624785201779E-2</v>
      </c>
      <c r="AJ2729">
        <v>4.2471404624707138E-2</v>
      </c>
      <c r="AK2729">
        <v>4.4031647679514133E-2</v>
      </c>
      <c r="AL2729">
        <v>4.2711781224514647E-2</v>
      </c>
      <c r="AM2729">
        <v>3.9254312344724235E-2</v>
      </c>
      <c r="AN2729">
        <v>3.9273426336364825E-2</v>
      </c>
      <c r="AO2729">
        <v>4.272107232554874E-2</v>
      </c>
      <c r="AP2729">
        <v>4.2186921680408912E-2</v>
      </c>
      <c r="AQ2729">
        <v>3.9528751865843689E-2</v>
      </c>
      <c r="AR2729">
        <v>3.752293209315697E-2</v>
      </c>
      <c r="AS2729">
        <v>3.6507089711328787E-2</v>
      </c>
      <c r="AT2729">
        <v>4.0352167483062078E-2</v>
      </c>
      <c r="AU2729">
        <v>4.0771417765025138E-2</v>
      </c>
      <c r="AV2729">
        <v>3.9116191582836482E-2</v>
      </c>
      <c r="AW2729">
        <v>3.9364946602831082E-2</v>
      </c>
      <c r="AX2729">
        <v>3.7835501344660273E-2</v>
      </c>
      <c r="AY2729">
        <v>3.6721242412691063E-2</v>
      </c>
      <c r="AZ2729">
        <v>3.3459222931487988E-2</v>
      </c>
    </row>
    <row r="2730" spans="11:52" ht="14.4">
      <c r="K2730" t="s">
        <v>3638</v>
      </c>
      <c r="L2730" t="s">
        <v>3630</v>
      </c>
      <c r="M2730" t="s">
        <v>18</v>
      </c>
      <c r="N2730" t="s">
        <v>80</v>
      </c>
      <c r="AG2730">
        <v>4.2808474387391597E-2</v>
      </c>
      <c r="AH2730">
        <v>4.3147900040822577E-2</v>
      </c>
      <c r="AI2730">
        <v>4.3991577697413561E-2</v>
      </c>
      <c r="AJ2730">
        <v>4.356661561605351E-2</v>
      </c>
      <c r="AK2730">
        <v>4.3095114534241447E-2</v>
      </c>
      <c r="AL2730">
        <v>4.5265607368951515E-2</v>
      </c>
      <c r="AM2730">
        <v>4.6006508181477515E-2</v>
      </c>
      <c r="AN2730">
        <v>4.4920472065996926E-2</v>
      </c>
      <c r="AO2730">
        <v>4.6287423922645642E-2</v>
      </c>
      <c r="AP2730">
        <v>4.7338053598505479E-2</v>
      </c>
      <c r="AQ2730">
        <v>4.7531040145478209E-2</v>
      </c>
      <c r="AR2730">
        <v>4.8151486537615584E-2</v>
      </c>
      <c r="AS2730">
        <v>4.9611868742213315E-2</v>
      </c>
      <c r="AT2730">
        <v>4.6159816128412086E-2</v>
      </c>
      <c r="AU2730">
        <v>4.8299922009072717E-2</v>
      </c>
      <c r="AV2730">
        <v>4.7574598642292451E-2</v>
      </c>
      <c r="AW2730">
        <v>4.8756693084831854E-2</v>
      </c>
      <c r="AX2730">
        <v>4.9388909702556341E-2</v>
      </c>
      <c r="AY2730">
        <v>4.8035155783824397E-2</v>
      </c>
      <c r="AZ2730">
        <v>4.5676039469529056E-2</v>
      </c>
    </row>
    <row r="2731" spans="11:52" ht="14.4">
      <c r="K2731" t="s">
        <v>3639</v>
      </c>
      <c r="L2731" t="s">
        <v>3630</v>
      </c>
      <c r="M2731" t="s">
        <v>34</v>
      </c>
      <c r="N2731" t="s">
        <v>80</v>
      </c>
      <c r="AG2731">
        <v>4.5545789519439557E-2</v>
      </c>
      <c r="AH2731">
        <v>4.5517252038942205E-2</v>
      </c>
      <c r="AI2731">
        <v>4.5850792715907383E-2</v>
      </c>
      <c r="AJ2731">
        <v>4.5785322747699551E-2</v>
      </c>
      <c r="AK2731">
        <v>4.7657013662254784E-2</v>
      </c>
      <c r="AL2731">
        <v>4.8140147085833813E-2</v>
      </c>
      <c r="AM2731">
        <v>4.8146499629935578E-2</v>
      </c>
      <c r="AN2731">
        <v>4.779177018913687E-2</v>
      </c>
      <c r="AO2731">
        <v>4.8167258691944562E-2</v>
      </c>
      <c r="AP2731">
        <v>4.69622941618092E-2</v>
      </c>
      <c r="AQ2731">
        <v>4.7225960771782323E-2</v>
      </c>
      <c r="AR2731">
        <v>4.88962850234856E-2</v>
      </c>
      <c r="AS2731">
        <v>4.7416738225526389E-2</v>
      </c>
      <c r="AT2731">
        <v>4.8939928639117863E-2</v>
      </c>
      <c r="AU2731">
        <v>5.1136033624291664E-2</v>
      </c>
      <c r="AV2731">
        <v>5.0813277047282029E-2</v>
      </c>
      <c r="AW2731">
        <v>5.1200149971253814E-2</v>
      </c>
      <c r="AX2731">
        <v>5.1494417033256377E-2</v>
      </c>
      <c r="AY2731">
        <v>5.1018324808934742E-2</v>
      </c>
      <c r="AZ2731">
        <v>5.1432918501742531E-2</v>
      </c>
    </row>
    <row r="2732" spans="11:52" ht="14.4">
      <c r="K2732" t="s">
        <v>3640</v>
      </c>
      <c r="L2732" t="s">
        <v>3630</v>
      </c>
      <c r="M2732" t="s">
        <v>19</v>
      </c>
      <c r="N2732" t="s">
        <v>80</v>
      </c>
      <c r="AG2732">
        <v>5.3708813923540995E-2</v>
      </c>
      <c r="AH2732">
        <v>5.6250473471124808E-2</v>
      </c>
      <c r="AI2732">
        <v>5.636403045307032E-2</v>
      </c>
      <c r="AJ2732">
        <v>5.7308458969281759E-2</v>
      </c>
      <c r="AK2732">
        <v>5.6192058376733335E-2</v>
      </c>
      <c r="AL2732">
        <v>5.9678965475153667E-2</v>
      </c>
      <c r="AM2732">
        <v>6.2696329749613977E-2</v>
      </c>
      <c r="AN2732">
        <v>6.1613502611860341E-2</v>
      </c>
      <c r="AO2732">
        <v>5.8870752274639136E-2</v>
      </c>
      <c r="AP2732">
        <v>5.0206019794828007E-2</v>
      </c>
      <c r="AQ2732">
        <v>5.3370229236639311E-2</v>
      </c>
      <c r="AR2732">
        <v>5.450969596844657E-2</v>
      </c>
      <c r="AS2732">
        <v>5.5620336441770682E-2</v>
      </c>
      <c r="AT2732">
        <v>5.5866054402705104E-2</v>
      </c>
      <c r="AU2732">
        <v>5.4953542885445975E-2</v>
      </c>
      <c r="AV2732">
        <v>5.5598486871999288E-2</v>
      </c>
      <c r="AW2732">
        <v>5.4220044988283568E-2</v>
      </c>
      <c r="AX2732">
        <v>5.3052365426280501E-2</v>
      </c>
      <c r="AY2732">
        <v>5.0741711014388305E-2</v>
      </c>
      <c r="AZ2732">
        <v>6.3270424834563077E-2</v>
      </c>
    </row>
    <row r="2733" spans="11:52" ht="14.4">
      <c r="K2733" t="s">
        <v>3641</v>
      </c>
      <c r="L2733" t="s">
        <v>3630</v>
      </c>
      <c r="M2733" t="s">
        <v>20</v>
      </c>
      <c r="N2733" t="s">
        <v>80</v>
      </c>
      <c r="AG2733">
        <v>4.7704320526973605E-2</v>
      </c>
      <c r="AH2733">
        <v>4.7318088152902185E-2</v>
      </c>
      <c r="AI2733">
        <v>4.7891768482459435E-2</v>
      </c>
      <c r="AJ2733">
        <v>4.9679187946533858E-2</v>
      </c>
      <c r="AK2733">
        <v>4.9299105044252896E-2</v>
      </c>
      <c r="AL2733">
        <v>5.1501399641579827E-2</v>
      </c>
      <c r="AM2733">
        <v>5.2339375748904321E-2</v>
      </c>
      <c r="AN2733">
        <v>5.2412141294014579E-2</v>
      </c>
      <c r="AO2733">
        <v>5.38077998580824E-2</v>
      </c>
      <c r="AP2733">
        <v>5.2205463206347565E-2</v>
      </c>
      <c r="AQ2733">
        <v>5.1251201785986883E-2</v>
      </c>
      <c r="AR2733">
        <v>5.5818628292187984E-2</v>
      </c>
      <c r="AS2733">
        <v>5.1045633494092503E-2</v>
      </c>
      <c r="AT2733">
        <v>5.6283401951161521E-2</v>
      </c>
      <c r="AU2733">
        <v>5.8355512335322345E-2</v>
      </c>
      <c r="AV2733">
        <v>5.6968260597275416E-2</v>
      </c>
      <c r="AW2733">
        <v>5.7776246936135207E-2</v>
      </c>
      <c r="AX2733">
        <v>5.8173063161344782E-2</v>
      </c>
      <c r="AY2733">
        <v>5.845342665472826E-2</v>
      </c>
      <c r="AZ2733">
        <v>5.9510521032530586E-2</v>
      </c>
    </row>
    <row r="2734" spans="11:52" ht="14.4">
      <c r="K2734" t="s">
        <v>3642</v>
      </c>
      <c r="L2734" t="s">
        <v>3630</v>
      </c>
      <c r="M2734" t="s">
        <v>21</v>
      </c>
      <c r="N2734" t="s">
        <v>80</v>
      </c>
      <c r="AG2734">
        <v>3.9648220509650542E-2</v>
      </c>
      <c r="AH2734">
        <v>3.9180977347716597E-2</v>
      </c>
      <c r="AI2734">
        <v>4.0604723140327981E-2</v>
      </c>
      <c r="AJ2734">
        <v>4.2889618616830931E-2</v>
      </c>
      <c r="AK2734">
        <v>4.2436088622849352E-2</v>
      </c>
      <c r="AL2734">
        <v>4.2591339894524419E-2</v>
      </c>
      <c r="AM2734">
        <v>4.2313157104491447E-2</v>
      </c>
      <c r="AN2734">
        <v>4.1619902724260624E-2</v>
      </c>
    </row>
    <row r="2735" spans="11:52" ht="14.4">
      <c r="K2735" t="s">
        <v>3643</v>
      </c>
      <c r="L2735" t="s">
        <v>3630</v>
      </c>
      <c r="M2735" t="s">
        <v>22</v>
      </c>
      <c r="N2735" t="s">
        <v>80</v>
      </c>
      <c r="AG2735">
        <v>2.9853427699188497E-2</v>
      </c>
      <c r="AH2735">
        <v>2.9674746509334247E-2</v>
      </c>
      <c r="AI2735">
        <v>3.0049446902926904E-2</v>
      </c>
      <c r="AJ2735">
        <v>2.6828063296103415E-2</v>
      </c>
      <c r="AK2735">
        <v>2.4852867522517745E-2</v>
      </c>
      <c r="AL2735">
        <v>2.0488226820860777E-2</v>
      </c>
      <c r="AM2735">
        <v>2.0295331912065388E-2</v>
      </c>
      <c r="AN2735">
        <v>2.0649034262892569E-2</v>
      </c>
      <c r="AO2735">
        <v>2.1120937728067179E-2</v>
      </c>
      <c r="AP2735">
        <v>2.2855171909864035E-2</v>
      </c>
      <c r="AQ2735">
        <v>2.1223345393562215E-2</v>
      </c>
      <c r="AR2735">
        <v>1.9563425666557437E-2</v>
      </c>
      <c r="AS2735">
        <v>1.8794114653516741E-2</v>
      </c>
      <c r="AT2735">
        <v>1.8348545418139427E-2</v>
      </c>
      <c r="AU2735">
        <v>2.1559488058694887E-2</v>
      </c>
      <c r="AV2735">
        <v>1.6437723172262008E-2</v>
      </c>
      <c r="AW2735">
        <v>1.8745835316955905E-2</v>
      </c>
      <c r="AX2735">
        <v>1.759526416078705E-2</v>
      </c>
      <c r="AY2735">
        <v>1.7093340211942473E-2</v>
      </c>
      <c r="AZ2735">
        <v>1.6721869328324798E-2</v>
      </c>
    </row>
    <row r="2736" spans="11:52" ht="14.4">
      <c r="K2736" t="s">
        <v>3644</v>
      </c>
      <c r="L2736" t="s">
        <v>3630</v>
      </c>
      <c r="M2736" t="s">
        <v>90</v>
      </c>
      <c r="N2736" t="s">
        <v>80</v>
      </c>
      <c r="AG2736">
        <v>3.8082096864048794E-2</v>
      </c>
      <c r="AH2736">
        <v>4.3058125574413582E-2</v>
      </c>
      <c r="AI2736">
        <v>4.5790694246728658E-2</v>
      </c>
      <c r="AJ2736">
        <v>4.7487522914843573E-2</v>
      </c>
      <c r="AK2736">
        <v>5.1686375338501192E-2</v>
      </c>
      <c r="AL2736">
        <v>4.896226936794458E-2</v>
      </c>
      <c r="AM2736">
        <v>5.0175314120645083E-2</v>
      </c>
      <c r="AN2736">
        <v>4.5976216094367355E-2</v>
      </c>
      <c r="AO2736">
        <v>4.7305226391598176E-2</v>
      </c>
      <c r="AP2736">
        <v>4.3667641114672265E-2</v>
      </c>
      <c r="AQ2736">
        <v>4.2213596990764379E-2</v>
      </c>
      <c r="AR2736">
        <v>4.1094856362547338E-2</v>
      </c>
      <c r="AS2736">
        <v>3.5165231503328342E-2</v>
      </c>
      <c r="AT2736">
        <v>3.8620364973463529E-2</v>
      </c>
      <c r="AU2736">
        <v>3.89421143649634E-2</v>
      </c>
      <c r="AV2736">
        <v>2.6457918546642666E-2</v>
      </c>
      <c r="AW2736">
        <v>3.2210992202116602E-2</v>
      </c>
      <c r="AX2736">
        <v>2.5722178126612153E-2</v>
      </c>
      <c r="AY2736">
        <v>2.7524632364214065E-2</v>
      </c>
      <c r="AZ2736">
        <v>2.833375137755725E-2</v>
      </c>
    </row>
    <row r="2737" spans="11:52" ht="14.4">
      <c r="K2737" t="s">
        <v>3645</v>
      </c>
      <c r="L2737" t="s">
        <v>3630</v>
      </c>
      <c r="M2737" t="s">
        <v>23</v>
      </c>
      <c r="N2737" t="s">
        <v>80</v>
      </c>
      <c r="AG2737">
        <v>2.5167021388715464E-2</v>
      </c>
      <c r="AH2737">
        <v>2.6095884297531281E-2</v>
      </c>
      <c r="AI2737">
        <v>2.514490399666373E-2</v>
      </c>
      <c r="AJ2737">
        <v>2.5768212728965512E-2</v>
      </c>
      <c r="AK2737">
        <v>2.3855716321445865E-2</v>
      </c>
      <c r="AL2737">
        <v>2.5938492213458678E-2</v>
      </c>
      <c r="AM2737">
        <v>2.6808273701388032E-2</v>
      </c>
      <c r="AN2737">
        <v>2.621646937522713E-2</v>
      </c>
      <c r="AO2737">
        <v>3.8439276116974189E-2</v>
      </c>
      <c r="AP2737">
        <v>4.1142312435613386E-2</v>
      </c>
      <c r="AQ2737">
        <v>4.0284821242304009E-2</v>
      </c>
      <c r="AR2737">
        <v>3.7121601003426312E-2</v>
      </c>
      <c r="AS2737">
        <v>3.4130917944763313E-2</v>
      </c>
      <c r="AT2737">
        <v>3.0480396976128279E-2</v>
      </c>
      <c r="AU2737">
        <v>3.5044799866806316E-2</v>
      </c>
      <c r="AV2737">
        <v>3.8810903697290969E-2</v>
      </c>
      <c r="AW2737">
        <v>4.3931967758122942E-2</v>
      </c>
      <c r="AX2737">
        <v>4.1143015718440201E-2</v>
      </c>
      <c r="AY2737">
        <v>4.4027566306280581E-2</v>
      </c>
      <c r="AZ2737">
        <v>4.5285018785954201E-2</v>
      </c>
    </row>
    <row r="2738" spans="11:52" ht="14.4">
      <c r="K2738" t="s">
        <v>3646</v>
      </c>
      <c r="L2738" t="s">
        <v>3630</v>
      </c>
      <c r="M2738" t="s">
        <v>24</v>
      </c>
      <c r="N2738" t="s">
        <v>80</v>
      </c>
      <c r="AG2738">
        <v>2.2329741966601705E-2</v>
      </c>
      <c r="AH2738">
        <v>2.2171093916063807E-2</v>
      </c>
      <c r="AI2738">
        <v>2.3161775329145255E-2</v>
      </c>
      <c r="AJ2738">
        <v>2.4687071838887405E-2</v>
      </c>
      <c r="AK2738">
        <v>2.9369245403631505E-2</v>
      </c>
      <c r="AL2738">
        <v>2.5695843363307259E-2</v>
      </c>
      <c r="AM2738">
        <v>2.3581477106422805E-2</v>
      </c>
      <c r="AN2738">
        <v>2.57479442687489E-2</v>
      </c>
      <c r="AO2738">
        <v>2.3362430202038431E-2</v>
      </c>
      <c r="AP2738">
        <v>2.2878428630247877E-2</v>
      </c>
      <c r="AQ2738">
        <v>2.3602755597808639E-2</v>
      </c>
      <c r="AR2738">
        <v>2.514210359772635E-2</v>
      </c>
      <c r="AS2738">
        <v>2.3768447533149033E-2</v>
      </c>
      <c r="AT2738">
        <v>3.018237706825019E-2</v>
      </c>
      <c r="AU2738">
        <v>2.7562456203400278E-2</v>
      </c>
      <c r="AV2738">
        <v>3.0124314891855013E-2</v>
      </c>
      <c r="AW2738">
        <v>3.1599926584642286E-2</v>
      </c>
      <c r="AX2738">
        <v>2.7466504783077685E-2</v>
      </c>
      <c r="AY2738">
        <v>4.0288445316828243E-2</v>
      </c>
      <c r="AZ2738">
        <v>3.8838824462725824E-2</v>
      </c>
    </row>
    <row r="2739" spans="11:52" ht="14.4">
      <c r="K2739" t="s">
        <v>3647</v>
      </c>
      <c r="L2739" t="s">
        <v>3630</v>
      </c>
      <c r="M2739" t="s">
        <v>1386</v>
      </c>
      <c r="N2739" t="s">
        <v>80</v>
      </c>
      <c r="O2739" t="s">
        <v>6079</v>
      </c>
      <c r="P2739" t="s">
        <v>6079</v>
      </c>
      <c r="Q2739" t="s">
        <v>6079</v>
      </c>
      <c r="R2739" t="s">
        <v>6079</v>
      </c>
      <c r="S2739" t="s">
        <v>6079</v>
      </c>
      <c r="T2739" t="s">
        <v>6079</v>
      </c>
      <c r="U2739" t="s">
        <v>6079</v>
      </c>
      <c r="V2739" t="s">
        <v>6079</v>
      </c>
      <c r="W2739" t="s">
        <v>6079</v>
      </c>
      <c r="X2739" t="s">
        <v>6079</v>
      </c>
      <c r="Y2739" t="s">
        <v>6079</v>
      </c>
      <c r="Z2739" t="s">
        <v>6079</v>
      </c>
      <c r="AA2739" t="s">
        <v>6079</v>
      </c>
      <c r="AG2739">
        <v>8.8444904539630755E-3</v>
      </c>
      <c r="AH2739">
        <v>5.0077274154295163E-3</v>
      </c>
      <c r="AI2739">
        <v>8.9700862307039129E-3</v>
      </c>
      <c r="AJ2739">
        <v>9.5041862967195478E-3</v>
      </c>
      <c r="AK2739">
        <v>8.7608390290023971E-3</v>
      </c>
      <c r="AL2739">
        <v>9.4315484851645297E-3</v>
      </c>
      <c r="AM2739">
        <v>9.3164341381861224E-3</v>
      </c>
      <c r="AN2739">
        <v>9.4008707467809448E-3</v>
      </c>
      <c r="AO2739">
        <v>9.6490796351563646E-3</v>
      </c>
      <c r="AP2739">
        <v>9.4188343161355319E-3</v>
      </c>
      <c r="AQ2739">
        <v>9.3913846513631865E-3</v>
      </c>
      <c r="AR2739">
        <v>9.8192770328940013E-3</v>
      </c>
      <c r="AS2739">
        <v>1.0337160562686408E-2</v>
      </c>
      <c r="AT2739">
        <v>1.0087991885499544E-2</v>
      </c>
      <c r="AU2739">
        <v>1.0439424248937082E-2</v>
      </c>
      <c r="AV2739">
        <v>9.4275720954308181E-3</v>
      </c>
      <c r="AW2739">
        <v>9.5395000463837278E-3</v>
      </c>
      <c r="AX2739">
        <v>9.270728959011456E-3</v>
      </c>
      <c r="AY2739">
        <v>8.8606073087243737E-3</v>
      </c>
      <c r="AZ2739">
        <v>8.915303382257286E-3</v>
      </c>
    </row>
    <row r="2740" spans="11:52" ht="14.4">
      <c r="K2740" t="s">
        <v>3648</v>
      </c>
      <c r="L2740" t="s">
        <v>3630</v>
      </c>
      <c r="M2740" t="s">
        <v>25</v>
      </c>
      <c r="N2740" t="s">
        <v>80</v>
      </c>
      <c r="AG2740">
        <v>5.2911487837876449E-2</v>
      </c>
      <c r="AH2740">
        <v>5.2868682455227217E-2</v>
      </c>
      <c r="AI2740">
        <v>5.2782032668117117E-2</v>
      </c>
      <c r="AJ2740">
        <v>5.3131867759802914E-2</v>
      </c>
      <c r="AK2740">
        <v>5.5237365916993006E-2</v>
      </c>
      <c r="AL2740">
        <v>5.6549897590256512E-2</v>
      </c>
      <c r="AM2740">
        <v>5.648521841391492E-2</v>
      </c>
      <c r="AN2740">
        <v>5.7761549902465237E-2</v>
      </c>
      <c r="AO2740">
        <v>5.5558282797656851E-2</v>
      </c>
      <c r="AP2740">
        <v>5.5250892302469393E-2</v>
      </c>
      <c r="AQ2740">
        <v>5.5220596731619921E-2</v>
      </c>
      <c r="AR2740">
        <v>5.3252525766448275E-2</v>
      </c>
      <c r="AS2740">
        <v>5.4514925998809666E-2</v>
      </c>
      <c r="AT2740">
        <v>5.28493675406006E-2</v>
      </c>
      <c r="AU2740">
        <v>6.1927981707358019E-2</v>
      </c>
      <c r="AV2740">
        <v>6.0009618206272743E-2</v>
      </c>
      <c r="AW2740">
        <v>6.0312054606335402E-2</v>
      </c>
      <c r="AX2740">
        <v>6.1059411019825031E-2</v>
      </c>
      <c r="AY2740">
        <v>6.2575820554274034E-2</v>
      </c>
      <c r="AZ2740">
        <v>6.4396395031248152E-2</v>
      </c>
    </row>
    <row r="2741" spans="11:52" ht="14.4">
      <c r="K2741" t="s">
        <v>5711</v>
      </c>
      <c r="L2741" t="s">
        <v>3630</v>
      </c>
      <c r="M2741" t="s">
        <v>5610</v>
      </c>
      <c r="N2741" t="s">
        <v>80</v>
      </c>
      <c r="AO2741">
        <v>5.2552976961470113E-2</v>
      </c>
      <c r="AP2741" t="s">
        <v>6079</v>
      </c>
      <c r="AQ2741" t="s">
        <v>6079</v>
      </c>
      <c r="AR2741" t="s">
        <v>6079</v>
      </c>
      <c r="AS2741" t="s">
        <v>6079</v>
      </c>
      <c r="AT2741">
        <v>6.8499941799109398E-2</v>
      </c>
      <c r="AU2741">
        <v>6.9216717177821921E-2</v>
      </c>
      <c r="AV2741">
        <v>6.7372428279061203E-2</v>
      </c>
      <c r="AW2741">
        <v>6.6628299184693027E-2</v>
      </c>
      <c r="AX2741">
        <v>6.3503205865307999E-2</v>
      </c>
      <c r="AY2741">
        <v>5.9573168219210416E-2</v>
      </c>
      <c r="AZ2741">
        <v>5.3698966323367847E-2</v>
      </c>
    </row>
    <row r="2742" spans="11:52" ht="14.4">
      <c r="K2742" t="s">
        <v>3649</v>
      </c>
      <c r="L2742" t="s">
        <v>3630</v>
      </c>
      <c r="M2742" t="s">
        <v>98</v>
      </c>
      <c r="N2742" t="s">
        <v>80</v>
      </c>
      <c r="AG2742">
        <v>1.7211299982602016E-2</v>
      </c>
      <c r="AH2742">
        <v>1.8299126308711583E-2</v>
      </c>
      <c r="AI2742">
        <v>1.3077520832291375E-2</v>
      </c>
      <c r="AJ2742">
        <v>1.4078519846148036E-2</v>
      </c>
      <c r="AK2742">
        <v>1.4585284559008732E-2</v>
      </c>
      <c r="AL2742">
        <v>1.4646116539212307E-2</v>
      </c>
      <c r="AM2742">
        <v>1.4399087814679514E-2</v>
      </c>
      <c r="AN2742">
        <v>1.4620439679264104E-2</v>
      </c>
      <c r="AO2742">
        <v>1.8508753908213858E-2</v>
      </c>
      <c r="AP2742">
        <v>2.1129884711230385E-2</v>
      </c>
      <c r="AQ2742">
        <v>2.7711763671860953E-2</v>
      </c>
      <c r="AR2742">
        <v>2.6868867455494192E-2</v>
      </c>
      <c r="AS2742">
        <v>4.1903220098833474E-2</v>
      </c>
      <c r="AT2742">
        <v>3.6543289320530102E-2</v>
      </c>
      <c r="AU2742">
        <v>3.3656358877316696E-2</v>
      </c>
      <c r="AV2742">
        <v>3.5943365807595752E-2</v>
      </c>
      <c r="AW2742">
        <v>3.3614553029744053E-2</v>
      </c>
      <c r="AX2742">
        <v>3.3732933072474325E-2</v>
      </c>
      <c r="AY2742">
        <v>4.1757759402535941E-2</v>
      </c>
      <c r="AZ2742">
        <v>4.2696016985952261E-2</v>
      </c>
    </row>
    <row r="2743" spans="11:52" ht="14.4">
      <c r="K2743" t="s">
        <v>3650</v>
      </c>
      <c r="L2743" t="s">
        <v>3630</v>
      </c>
      <c r="M2743" t="s">
        <v>94</v>
      </c>
      <c r="N2743" t="s">
        <v>80</v>
      </c>
      <c r="AG2743">
        <v>2.223276922602295E-2</v>
      </c>
      <c r="AH2743">
        <v>2.2345690449816047E-2</v>
      </c>
      <c r="AI2743">
        <v>2.5239904041180723E-2</v>
      </c>
      <c r="AJ2743">
        <v>2.8630411626135104E-2</v>
      </c>
      <c r="AK2743">
        <v>2.8708896332386824E-2</v>
      </c>
      <c r="AL2743">
        <v>2.7944034956461763E-2</v>
      </c>
      <c r="AM2743">
        <v>2.5856603223825079E-2</v>
      </c>
      <c r="AN2743">
        <v>3.5392341696452792E-2</v>
      </c>
      <c r="AO2743">
        <v>3.5671256363629528E-2</v>
      </c>
      <c r="AP2743">
        <v>3.5777450723314445E-2</v>
      </c>
      <c r="AQ2743">
        <v>3.6688268682086259E-2</v>
      </c>
      <c r="AR2743">
        <v>3.1551950820263713E-2</v>
      </c>
      <c r="AS2743">
        <v>2.94549616697386E-2</v>
      </c>
      <c r="AT2743">
        <v>3.0134403417775277E-2</v>
      </c>
      <c r="AU2743">
        <v>2.841176217405552E-2</v>
      </c>
      <c r="AV2743">
        <v>3.7924426745699409E-2</v>
      </c>
      <c r="AW2743">
        <v>3.948262602815527E-2</v>
      </c>
      <c r="AX2743">
        <v>4.1413949792777363E-2</v>
      </c>
      <c r="AY2743">
        <v>3.9372398149384862E-2</v>
      </c>
      <c r="AZ2743">
        <v>3.7262188198510911E-2</v>
      </c>
    </row>
    <row r="2744" spans="11:52" ht="14.4">
      <c r="K2744" t="s">
        <v>3651</v>
      </c>
      <c r="L2744" t="s">
        <v>3630</v>
      </c>
      <c r="M2744" t="s">
        <v>99</v>
      </c>
      <c r="N2744" t="s">
        <v>80</v>
      </c>
      <c r="AG2744">
        <v>7.1616563534185789E-3</v>
      </c>
      <c r="AH2744">
        <v>7.1102549351430133E-3</v>
      </c>
      <c r="AI2744">
        <v>7.0397055024878216E-3</v>
      </c>
      <c r="AJ2744">
        <v>6.7912664954766257E-3</v>
      </c>
      <c r="AK2744">
        <v>7.576679784196576E-3</v>
      </c>
      <c r="AL2744">
        <v>7.335597103363351E-3</v>
      </c>
      <c r="AM2744">
        <v>7.7142900981799871E-3</v>
      </c>
      <c r="AN2744">
        <v>7.7960999905506796E-3</v>
      </c>
      <c r="AO2744">
        <v>1.1380222983570316E-2</v>
      </c>
      <c r="AP2744">
        <v>1.2113643281929976E-2</v>
      </c>
      <c r="AQ2744">
        <v>1.2099458325117477E-2</v>
      </c>
      <c r="AR2744">
        <v>3.1163190230113328E-2</v>
      </c>
      <c r="AS2744">
        <v>3.0953378295144766E-2</v>
      </c>
      <c r="AT2744">
        <v>3.041822337251851E-2</v>
      </c>
      <c r="AU2744">
        <v>3.0321877207256279E-2</v>
      </c>
      <c r="AV2744">
        <v>3.0357496505747119E-2</v>
      </c>
      <c r="AW2744">
        <v>2.9390575321757019E-2</v>
      </c>
      <c r="AX2744">
        <v>2.9715964344646909E-2</v>
      </c>
      <c r="AY2744">
        <v>3.3604299645812657E-2</v>
      </c>
      <c r="AZ2744">
        <v>3.3553110450016049E-2</v>
      </c>
    </row>
    <row r="2745" spans="11:52" ht="14.4">
      <c r="K2745" t="s">
        <v>3652</v>
      </c>
      <c r="L2745" t="s">
        <v>3630</v>
      </c>
      <c r="M2745" t="s">
        <v>26</v>
      </c>
      <c r="N2745" t="s">
        <v>80</v>
      </c>
      <c r="O2745" t="s">
        <v>6079</v>
      </c>
      <c r="P2745" t="s">
        <v>6079</v>
      </c>
      <c r="Q2745" t="s">
        <v>6079</v>
      </c>
      <c r="R2745" t="s">
        <v>6079</v>
      </c>
      <c r="S2745" t="s">
        <v>6079</v>
      </c>
      <c r="AG2745">
        <v>8.0539068632573402E-2</v>
      </c>
      <c r="AH2745">
        <v>6.1452373331507541E-2</v>
      </c>
      <c r="AI2745">
        <v>8.2959107435253365E-2</v>
      </c>
      <c r="AJ2745">
        <v>5.1210037671397805E-2</v>
      </c>
      <c r="AK2745">
        <v>5.2882932677108155E-2</v>
      </c>
      <c r="AL2745">
        <v>5.5503863470775398E-2</v>
      </c>
      <c r="AM2745">
        <v>9.3140466437245439E-2</v>
      </c>
      <c r="AN2745">
        <v>8.9034536185020038E-2</v>
      </c>
      <c r="AO2745">
        <v>7.900100473689152E-2</v>
      </c>
      <c r="AP2745">
        <v>6.6700747320125667E-2</v>
      </c>
      <c r="AQ2745">
        <v>4.1483290197632978E-2</v>
      </c>
      <c r="AR2745">
        <v>4.766248924270685E-2</v>
      </c>
      <c r="AS2745">
        <v>5.2761958777547843E-2</v>
      </c>
      <c r="AT2745">
        <v>4.7202839897235949E-2</v>
      </c>
      <c r="AU2745">
        <v>4.827602771367482E-2</v>
      </c>
      <c r="AV2745">
        <v>5.8887381791256146E-2</v>
      </c>
      <c r="AW2745">
        <v>6.0962759443770664E-2</v>
      </c>
      <c r="AX2745">
        <v>6.0425496163923655E-2</v>
      </c>
      <c r="AY2745">
        <v>3.9854120824463185E-2</v>
      </c>
      <c r="AZ2745">
        <v>4.4278742703709288E-2</v>
      </c>
    </row>
    <row r="2746" spans="11:52" ht="14.4">
      <c r="K2746" t="s">
        <v>3653</v>
      </c>
      <c r="L2746" t="s">
        <v>3630</v>
      </c>
      <c r="M2746" t="s">
        <v>27</v>
      </c>
      <c r="N2746" t="s">
        <v>80</v>
      </c>
      <c r="AG2746">
        <v>3.6630371660314381E-2</v>
      </c>
      <c r="AH2746">
        <v>3.6956796361799993E-2</v>
      </c>
      <c r="AI2746">
        <v>3.7505951043032067E-2</v>
      </c>
      <c r="AJ2746">
        <v>3.1870171287669259E-2</v>
      </c>
      <c r="AK2746">
        <v>4.0286166531064579E-2</v>
      </c>
      <c r="AL2746">
        <v>3.7389750393249765E-2</v>
      </c>
      <c r="AM2746">
        <v>3.4627972323628589E-2</v>
      </c>
      <c r="AN2746">
        <v>3.062306270591093E-2</v>
      </c>
      <c r="AO2746">
        <v>2.9812177480140468E-2</v>
      </c>
      <c r="AP2746">
        <v>2.9938276285373832E-2</v>
      </c>
      <c r="AQ2746">
        <v>3.2218921233295353E-2</v>
      </c>
      <c r="AR2746">
        <v>3.2945869239905466E-2</v>
      </c>
      <c r="AS2746">
        <v>3.4618840402972022E-2</v>
      </c>
      <c r="AT2746">
        <v>3.309649529264648E-2</v>
      </c>
      <c r="AU2746">
        <v>3.4841842307954042E-2</v>
      </c>
      <c r="AV2746">
        <v>3.5098704086091274E-2</v>
      </c>
      <c r="AW2746">
        <v>3.390560264666985E-2</v>
      </c>
      <c r="AX2746">
        <v>3.318591490405684E-2</v>
      </c>
      <c r="AY2746">
        <v>3.2840205517501934E-2</v>
      </c>
      <c r="AZ2746">
        <v>3.2329983288418622E-2</v>
      </c>
    </row>
    <row r="2747" spans="11:52" ht="14.4">
      <c r="K2747" t="s">
        <v>3654</v>
      </c>
      <c r="L2747" t="s">
        <v>3630</v>
      </c>
      <c r="M2747" t="s">
        <v>28</v>
      </c>
      <c r="N2747" t="s">
        <v>80</v>
      </c>
      <c r="AG2747">
        <v>6.3637846599026451E-2</v>
      </c>
      <c r="AH2747">
        <v>6.7013534339537481E-2</v>
      </c>
      <c r="AI2747">
        <v>6.7351289662067979E-2</v>
      </c>
      <c r="AJ2747">
        <v>6.9613764249903842E-2</v>
      </c>
      <c r="AK2747">
        <v>7.1798059875482351E-2</v>
      </c>
      <c r="AL2747">
        <v>7.0087370835687432E-2</v>
      </c>
      <c r="AM2747">
        <v>7.1098334920377454E-2</v>
      </c>
      <c r="AN2747">
        <v>6.5762373168096661E-2</v>
      </c>
      <c r="AO2747">
        <v>6.0359341014612863E-2</v>
      </c>
      <c r="AP2747" t="s">
        <v>6079</v>
      </c>
      <c r="AQ2747" t="s">
        <v>6079</v>
      </c>
      <c r="AR2747" t="s">
        <v>6079</v>
      </c>
      <c r="AS2747" t="s">
        <v>6079</v>
      </c>
      <c r="AT2747">
        <v>8.3932338016578831E-2</v>
      </c>
      <c r="AU2747">
        <v>8.3418010802564446E-2</v>
      </c>
      <c r="AV2747">
        <v>8.8391303874502197E-2</v>
      </c>
      <c r="AW2747">
        <v>8.3999460145513211E-2</v>
      </c>
      <c r="AX2747">
        <v>8.1972757881528746E-2</v>
      </c>
      <c r="AY2747">
        <v>8.1902369059675434E-2</v>
      </c>
      <c r="AZ2747">
        <v>8.6829401766686298E-2</v>
      </c>
    </row>
    <row r="2748" spans="11:52" ht="14.4">
      <c r="K2748" t="s">
        <v>3655</v>
      </c>
      <c r="L2748" t="s">
        <v>3630</v>
      </c>
      <c r="M2748" t="s">
        <v>29</v>
      </c>
      <c r="N2748" t="s">
        <v>80</v>
      </c>
      <c r="AG2748">
        <v>8.2904176468145532E-2</v>
      </c>
      <c r="AH2748">
        <v>8.8723569107145975E-2</v>
      </c>
      <c r="AI2748">
        <v>9.9167058533242564E-2</v>
      </c>
      <c r="AJ2748">
        <v>9.8518461229845894E-2</v>
      </c>
      <c r="AK2748">
        <v>8.1582485101311442E-2</v>
      </c>
      <c r="AL2748">
        <v>6.9956877022188779E-2</v>
      </c>
      <c r="AM2748">
        <v>6.8859016979398446E-2</v>
      </c>
      <c r="AN2748">
        <v>7.0743423842598477E-2</v>
      </c>
      <c r="AO2748">
        <v>6.6642700936908578E-2</v>
      </c>
      <c r="AP2748">
        <v>5.9150856382504231E-2</v>
      </c>
      <c r="AQ2748">
        <v>5.713230415436054E-2</v>
      </c>
      <c r="AR2748">
        <v>5.7699502609434662E-2</v>
      </c>
      <c r="AS2748">
        <v>5.3611183411731579E-2</v>
      </c>
      <c r="AT2748">
        <v>5.152927657867281E-2</v>
      </c>
      <c r="AU2748">
        <v>4.9466297336093014E-2</v>
      </c>
      <c r="AV2748">
        <v>5.3766188044551952E-2</v>
      </c>
      <c r="AW2748">
        <v>5.2347201099819461E-2</v>
      </c>
      <c r="AX2748">
        <v>5.2497247790779231E-2</v>
      </c>
      <c r="AY2748">
        <v>5.1299825838081979E-2</v>
      </c>
      <c r="AZ2748">
        <v>5.1869647077440899E-2</v>
      </c>
    </row>
    <row r="2749" spans="11:52" ht="14.4">
      <c r="K2749" t="s">
        <v>3656</v>
      </c>
      <c r="L2749" t="s">
        <v>3630</v>
      </c>
      <c r="M2749" t="s">
        <v>30</v>
      </c>
      <c r="N2749" t="s">
        <v>80</v>
      </c>
      <c r="AG2749">
        <v>5.1241452686839647E-2</v>
      </c>
      <c r="AH2749">
        <v>5.0658621644978571E-2</v>
      </c>
      <c r="AI2749">
        <v>5.2256779484036515E-2</v>
      </c>
      <c r="AJ2749">
        <v>5.0097891531550386E-2</v>
      </c>
      <c r="AK2749">
        <v>4.8707437984204224E-2</v>
      </c>
      <c r="AL2749">
        <v>4.7502241962984137E-2</v>
      </c>
      <c r="AM2749">
        <v>4.7020664506546045E-2</v>
      </c>
      <c r="AN2749">
        <v>5.4966910707398238E-2</v>
      </c>
      <c r="AO2749">
        <v>5.9057663467829077E-2</v>
      </c>
      <c r="AP2749">
        <v>6.0437497387766159E-2</v>
      </c>
      <c r="AQ2749">
        <v>5.8721779261393187E-2</v>
      </c>
      <c r="AR2749">
        <v>6.3467944245080982E-2</v>
      </c>
      <c r="AS2749">
        <v>6.4648885421949423E-2</v>
      </c>
      <c r="AT2749">
        <v>6.2826784878667857E-2</v>
      </c>
      <c r="AU2749">
        <v>6.4829979139237368E-2</v>
      </c>
      <c r="AV2749">
        <v>7.0299316073068371E-2</v>
      </c>
      <c r="AW2749">
        <v>6.8019249328471323E-2</v>
      </c>
      <c r="AX2749">
        <v>6.7056226744419689E-2</v>
      </c>
      <c r="AY2749">
        <v>6.0155102845268114E-2</v>
      </c>
      <c r="AZ2749">
        <v>6.0761022870324297E-2</v>
      </c>
    </row>
    <row r="2750" spans="11:52" ht="14.4">
      <c r="K2750" t="s">
        <v>3657</v>
      </c>
      <c r="L2750" t="s">
        <v>3630</v>
      </c>
      <c r="M2750" t="s">
        <v>100</v>
      </c>
      <c r="N2750" t="s">
        <v>80</v>
      </c>
      <c r="AG2750">
        <v>2.2547989324704382E-2</v>
      </c>
      <c r="AH2750">
        <v>2.0105370308409684E-2</v>
      </c>
      <c r="AI2750">
        <v>2.1112140889985621E-2</v>
      </c>
      <c r="AJ2750">
        <v>2.1033979332910398E-2</v>
      </c>
      <c r="AK2750">
        <v>2.0522716853024921E-2</v>
      </c>
      <c r="AL2750">
        <v>2.0717544310796965E-2</v>
      </c>
      <c r="AM2750">
        <v>2.0539897213424189E-2</v>
      </c>
      <c r="AN2750">
        <v>2.1520259228889473E-2</v>
      </c>
      <c r="AO2750">
        <v>1.9811505732503665E-2</v>
      </c>
      <c r="AP2750">
        <v>2.0037252621648013E-2</v>
      </c>
      <c r="AQ2750">
        <v>1.8925904220346963E-2</v>
      </c>
      <c r="AR2750">
        <v>1.9822955464336624E-2</v>
      </c>
      <c r="AS2750">
        <v>1.9470973552917201E-2</v>
      </c>
      <c r="AT2750">
        <v>1.9659250403191161E-2</v>
      </c>
      <c r="AU2750">
        <v>1.8706545701778845E-2</v>
      </c>
      <c r="AV2750">
        <v>1.8176873851306695E-2</v>
      </c>
      <c r="AW2750">
        <v>1.7178399770624984E-2</v>
      </c>
      <c r="AX2750">
        <v>1.7524795869128251E-2</v>
      </c>
      <c r="AY2750">
        <v>1.8048961234090617E-2</v>
      </c>
      <c r="AZ2750">
        <v>1.8061016261408627E-2</v>
      </c>
    </row>
    <row r="2751" spans="11:52" ht="14.4">
      <c r="K2751" t="s">
        <v>3658</v>
      </c>
      <c r="L2751" t="s">
        <v>3630</v>
      </c>
      <c r="M2751" t="s">
        <v>31</v>
      </c>
      <c r="N2751" t="s">
        <v>80</v>
      </c>
      <c r="AG2751">
        <v>4.6943931795370507E-2</v>
      </c>
      <c r="AH2751">
        <v>4.3675488382004558E-2</v>
      </c>
      <c r="AI2751">
        <v>4.2662351541998177E-2</v>
      </c>
      <c r="AJ2751">
        <v>4.1053674830382123E-2</v>
      </c>
      <c r="AK2751">
        <v>4.3761545483852381E-2</v>
      </c>
      <c r="AL2751">
        <v>4.4463032324249779E-2</v>
      </c>
      <c r="AM2751">
        <v>4.0450711277224896E-2</v>
      </c>
      <c r="AN2751">
        <v>3.976160116498912E-2</v>
      </c>
      <c r="AO2751">
        <v>3.9409290268110672E-2</v>
      </c>
      <c r="AP2751">
        <v>3.9694787009763366E-2</v>
      </c>
      <c r="AQ2751">
        <v>4.003264545231229E-2</v>
      </c>
      <c r="AR2751">
        <v>4.4686191107277555E-2</v>
      </c>
      <c r="AS2751">
        <v>4.3892140049638102E-2</v>
      </c>
      <c r="AT2751">
        <v>4.8181914606565755E-2</v>
      </c>
      <c r="AU2751">
        <v>4.7137098200257577E-2</v>
      </c>
      <c r="AV2751">
        <v>5.3172584962721495E-2</v>
      </c>
      <c r="AW2751">
        <v>5.6287588013383981E-2</v>
      </c>
      <c r="AX2751">
        <v>5.5410955923530347E-2</v>
      </c>
      <c r="AY2751">
        <v>4.2656009606155447E-2</v>
      </c>
      <c r="AZ2751">
        <v>4.2671263063201591E-2</v>
      </c>
    </row>
    <row r="2752" spans="11:52" ht="14.4">
      <c r="K2752" t="s">
        <v>3659</v>
      </c>
      <c r="L2752" t="s">
        <v>3630</v>
      </c>
      <c r="M2752" t="s">
        <v>32</v>
      </c>
      <c r="N2752" t="s">
        <v>80</v>
      </c>
      <c r="O2752" t="s">
        <v>6079</v>
      </c>
      <c r="P2752" t="s">
        <v>6079</v>
      </c>
      <c r="Q2752" t="s">
        <v>6079</v>
      </c>
      <c r="R2752" t="s">
        <v>6079</v>
      </c>
      <c r="S2752" t="s">
        <v>6079</v>
      </c>
      <c r="AG2752">
        <v>4.1341988629326663E-2</v>
      </c>
      <c r="AH2752">
        <v>3.8178497813869262E-2</v>
      </c>
      <c r="AI2752">
        <v>4.8309247379046058E-2</v>
      </c>
      <c r="AJ2752">
        <v>4.2667593328113006E-2</v>
      </c>
      <c r="AK2752">
        <v>4.9344614913704128E-2</v>
      </c>
      <c r="AL2752">
        <v>4.6790989914088837E-2</v>
      </c>
      <c r="AM2752">
        <v>5.1576324550945053E-2</v>
      </c>
      <c r="AN2752">
        <v>5.3664891376955355E-2</v>
      </c>
      <c r="AO2752">
        <v>6.3080444425482246E-2</v>
      </c>
      <c r="AP2752">
        <v>6.4893924022288649E-2</v>
      </c>
      <c r="AQ2752">
        <v>5.8688290724708915E-2</v>
      </c>
      <c r="AR2752">
        <v>5.6998134444217322E-2</v>
      </c>
      <c r="AS2752">
        <v>5.2169340725028546E-2</v>
      </c>
      <c r="AT2752">
        <v>5.1205584158702133E-2</v>
      </c>
      <c r="AU2752">
        <v>4.5599455488170078E-2</v>
      </c>
      <c r="AV2752">
        <v>4.2854979744413713E-2</v>
      </c>
      <c r="AW2752">
        <v>4.298106550017694E-2</v>
      </c>
      <c r="AX2752">
        <v>4.4188633880471104E-2</v>
      </c>
      <c r="AY2752">
        <v>4.327622292899868E-2</v>
      </c>
      <c r="AZ2752">
        <v>4.4080183436925831E-2</v>
      </c>
    </row>
    <row r="2753" spans="11:52" ht="14.4">
      <c r="K2753" t="s">
        <v>3660</v>
      </c>
      <c r="L2753" t="s">
        <v>3630</v>
      </c>
      <c r="M2753" t="s">
        <v>93</v>
      </c>
      <c r="N2753" t="s">
        <v>80</v>
      </c>
      <c r="AG2753">
        <v>2.6652206809193259E-2</v>
      </c>
      <c r="AH2753">
        <v>2.7053475376062053E-2</v>
      </c>
      <c r="AI2753">
        <v>2.7244001668947831E-2</v>
      </c>
      <c r="AJ2753">
        <v>2.7399143639081632E-2</v>
      </c>
      <c r="AK2753">
        <v>3.1890601341847319E-2</v>
      </c>
      <c r="AL2753">
        <v>3.32120524232693E-2</v>
      </c>
      <c r="AM2753">
        <v>3.1224583386192373E-2</v>
      </c>
      <c r="AN2753">
        <v>3.6001213348405364E-2</v>
      </c>
      <c r="AO2753">
        <v>3.3859761545413709E-2</v>
      </c>
      <c r="AP2753">
        <v>3.4941589341607335E-2</v>
      </c>
      <c r="AQ2753">
        <v>3.0080722827372963E-2</v>
      </c>
      <c r="AR2753">
        <v>3.5103622108482758E-2</v>
      </c>
      <c r="AS2753">
        <v>3.489023044196899E-2</v>
      </c>
      <c r="AT2753">
        <v>3.191698976910428E-2</v>
      </c>
      <c r="AU2753">
        <v>3.0834440800874399E-2</v>
      </c>
      <c r="AV2753">
        <v>3.4804324577602297E-2</v>
      </c>
      <c r="AW2753">
        <v>3.0122776594968544E-2</v>
      </c>
      <c r="AX2753">
        <v>3.397276960582167E-2</v>
      </c>
      <c r="AY2753">
        <v>3.6111505547680701E-2</v>
      </c>
      <c r="AZ2753">
        <v>3.8704556729000375E-2</v>
      </c>
    </row>
    <row r="2754" spans="11:52" ht="14.4">
      <c r="K2754" t="s">
        <v>3661</v>
      </c>
      <c r="L2754" t="s">
        <v>3662</v>
      </c>
      <c r="M2754" t="s">
        <v>13</v>
      </c>
      <c r="N2754" t="s">
        <v>80</v>
      </c>
      <c r="AG2754">
        <v>2.2811663406458609E-2</v>
      </c>
      <c r="AH2754">
        <v>2.293544784394182E-2</v>
      </c>
      <c r="AI2754">
        <v>2.2329767276494616E-2</v>
      </c>
      <c r="AJ2754">
        <v>2.2451322556121145E-2</v>
      </c>
      <c r="AK2754">
        <v>2.2328833551257476E-2</v>
      </c>
      <c r="AL2754">
        <v>2.1683981970668512E-2</v>
      </c>
      <c r="AM2754">
        <v>2.173213819839805E-2</v>
      </c>
      <c r="AN2754">
        <v>2.4306187773060317E-2</v>
      </c>
      <c r="AO2754">
        <v>2.3990564497165336E-2</v>
      </c>
      <c r="AP2754">
        <v>2.4819781565744953E-2</v>
      </c>
      <c r="AQ2754">
        <v>2.3567009588030315E-2</v>
      </c>
      <c r="AR2754">
        <v>2.5984941515646884E-2</v>
      </c>
      <c r="AS2754">
        <v>2.4124627881859002E-2</v>
      </c>
      <c r="AT2754">
        <v>2.1037946456502785E-2</v>
      </c>
      <c r="AU2754">
        <v>2.3883679140503145E-2</v>
      </c>
      <c r="AV2754">
        <v>2.1866850881445844E-2</v>
      </c>
      <c r="AW2754">
        <v>2.0474694057169101E-2</v>
      </c>
      <c r="AX2754">
        <v>2.0178162919479759E-2</v>
      </c>
      <c r="AY2754">
        <v>2.0058816712161517E-2</v>
      </c>
      <c r="AZ2754">
        <v>2.0094023529951072E-2</v>
      </c>
    </row>
    <row r="2755" spans="11:52" ht="14.4">
      <c r="K2755" t="s">
        <v>3663</v>
      </c>
      <c r="L2755" t="s">
        <v>3662</v>
      </c>
      <c r="M2755" t="s">
        <v>14</v>
      </c>
      <c r="N2755" t="s">
        <v>80</v>
      </c>
      <c r="AG2755">
        <v>5.2767485310297381E-2</v>
      </c>
      <c r="AH2755">
        <v>5.2018610272900168E-2</v>
      </c>
      <c r="AI2755">
        <v>5.2632360511441559E-2</v>
      </c>
      <c r="AJ2755">
        <v>5.1633411819723606E-2</v>
      </c>
      <c r="AK2755">
        <v>4.9560970138012264E-2</v>
      </c>
      <c r="AL2755">
        <v>5.0880447375060131E-2</v>
      </c>
      <c r="AM2755">
        <v>4.9255035686016163E-2</v>
      </c>
      <c r="AN2755">
        <v>4.8595752191537077E-2</v>
      </c>
      <c r="AO2755">
        <v>4.5287097085798075E-2</v>
      </c>
      <c r="AP2755">
        <v>9.1690642297465055E-2</v>
      </c>
      <c r="AQ2755">
        <v>9.4476384604546867E-2</v>
      </c>
      <c r="AR2755">
        <v>8.8845720130726127E-2</v>
      </c>
      <c r="AS2755">
        <v>8.6165255091401868E-2</v>
      </c>
      <c r="AT2755">
        <v>8.8040998814698748E-2</v>
      </c>
      <c r="AU2755">
        <v>8.5334485620128298E-2</v>
      </c>
      <c r="AV2755">
        <v>8.5392708255848077E-2</v>
      </c>
      <c r="AW2755">
        <v>8.6845756247738701E-2</v>
      </c>
      <c r="AX2755">
        <v>8.8102035605785098E-2</v>
      </c>
      <c r="AY2755">
        <v>8.5583997470196391E-2</v>
      </c>
      <c r="AZ2755">
        <v>8.6147284251143305E-2</v>
      </c>
    </row>
    <row r="2756" spans="11:52" ht="14.4">
      <c r="K2756" t="s">
        <v>3664</v>
      </c>
      <c r="L2756" t="s">
        <v>3662</v>
      </c>
      <c r="M2756" t="s">
        <v>92</v>
      </c>
      <c r="N2756" t="s">
        <v>80</v>
      </c>
      <c r="AG2756">
        <v>1.8522860925293715E-2</v>
      </c>
      <c r="AH2756">
        <v>1.6521772383194831E-2</v>
      </c>
      <c r="AI2756">
        <v>1.6036410126489545E-2</v>
      </c>
      <c r="AJ2756">
        <v>1.6084294807879259E-2</v>
      </c>
      <c r="AK2756">
        <v>1.2445144553112013E-2</v>
      </c>
      <c r="AL2756">
        <v>1.3473964538967724E-2</v>
      </c>
      <c r="AM2756">
        <v>1.3345099964860352E-2</v>
      </c>
      <c r="AN2756">
        <v>1.3440141419773058E-2</v>
      </c>
      <c r="AO2756">
        <v>1.2607673286596607E-2</v>
      </c>
      <c r="AP2756">
        <v>1.2307074451344418E-2</v>
      </c>
      <c r="AQ2756">
        <v>1.0208346181843663E-2</v>
      </c>
      <c r="AR2756">
        <v>1.0843596192985272E-2</v>
      </c>
      <c r="AS2756">
        <v>1.075832934925193E-2</v>
      </c>
      <c r="AT2756">
        <v>1.0807539288892389E-2</v>
      </c>
      <c r="AU2756">
        <v>1.0915032068376814E-2</v>
      </c>
      <c r="AV2756">
        <v>1.460839663621853E-2</v>
      </c>
      <c r="AW2756">
        <v>1.4428961546158536E-2</v>
      </c>
      <c r="AX2756">
        <v>1.5866751206941841E-2</v>
      </c>
      <c r="AY2756">
        <v>1.594957723678405E-2</v>
      </c>
      <c r="AZ2756">
        <v>1.5755903945539985E-2</v>
      </c>
    </row>
    <row r="2757" spans="11:52" ht="14.4">
      <c r="K2757" t="s">
        <v>3665</v>
      </c>
      <c r="L2757" t="s">
        <v>3662</v>
      </c>
      <c r="M2757" t="s">
        <v>15</v>
      </c>
      <c r="N2757" t="s">
        <v>80</v>
      </c>
      <c r="AE2757" t="s">
        <v>6079</v>
      </c>
      <c r="AF2757" t="s">
        <v>6079</v>
      </c>
      <c r="AG2757">
        <v>1.4589476271179734E-2</v>
      </c>
      <c r="AH2757">
        <v>1.4273590100602083E-2</v>
      </c>
      <c r="AI2757">
        <v>1.3898940296048608E-2</v>
      </c>
      <c r="AJ2757">
        <v>1.2346561534320025E-2</v>
      </c>
      <c r="AK2757">
        <v>1.2850745109851619E-2</v>
      </c>
      <c r="AL2757">
        <v>1.2254952289598137E-2</v>
      </c>
      <c r="AM2757">
        <v>1.2513852135992784E-2</v>
      </c>
      <c r="AN2757">
        <v>1.2869539202613314E-2</v>
      </c>
      <c r="AO2757">
        <v>1.2640493553720039E-2</v>
      </c>
      <c r="AP2757">
        <v>1.2123838589526894E-2</v>
      </c>
      <c r="AQ2757">
        <v>1.1310024325461854E-2</v>
      </c>
      <c r="AR2757">
        <v>1.1913219870541955E-2</v>
      </c>
      <c r="AS2757">
        <v>2.259672100638347E-2</v>
      </c>
      <c r="AT2757">
        <v>2.4106199652625279E-2</v>
      </c>
      <c r="AU2757">
        <v>1.2263754859734424E-2</v>
      </c>
      <c r="AV2757">
        <v>1.21323580701921E-2</v>
      </c>
      <c r="AW2757">
        <v>1.2300044238816985E-2</v>
      </c>
      <c r="AX2757">
        <v>1.2806851703613188E-2</v>
      </c>
      <c r="AY2757">
        <v>1.2077913413156021E-2</v>
      </c>
      <c r="AZ2757">
        <v>1.184710461055158E-2</v>
      </c>
    </row>
    <row r="2758" spans="11:52" ht="14.4">
      <c r="K2758" t="s">
        <v>3666</v>
      </c>
      <c r="L2758" t="s">
        <v>3662</v>
      </c>
      <c r="M2758" t="s">
        <v>91</v>
      </c>
      <c r="N2758" t="s">
        <v>80</v>
      </c>
      <c r="AG2758">
        <v>2.271994754957465E-2</v>
      </c>
      <c r="AH2758">
        <v>2.2109974633658561E-2</v>
      </c>
      <c r="AI2758">
        <v>2.1610394269515276E-2</v>
      </c>
      <c r="AJ2758">
        <v>2.2738957740859635E-2</v>
      </c>
      <c r="AK2758">
        <v>2.1572038325839576E-2</v>
      </c>
      <c r="AL2758">
        <v>2.0073420670841138E-2</v>
      </c>
      <c r="AM2758">
        <v>2.116447542298253E-2</v>
      </c>
      <c r="AN2758">
        <v>2.0521954450809125E-2</v>
      </c>
      <c r="AO2758">
        <v>2.084366591588302E-2</v>
      </c>
      <c r="AP2758">
        <v>2.1907130520861864E-2</v>
      </c>
      <c r="AQ2758">
        <v>2.161409539366024E-2</v>
      </c>
      <c r="AR2758">
        <v>2.0807212782786581E-2</v>
      </c>
      <c r="AS2758">
        <v>2.1031303765630231E-2</v>
      </c>
      <c r="AT2758">
        <v>2.423141786275777E-2</v>
      </c>
      <c r="AU2758">
        <v>2.3250817929347217E-2</v>
      </c>
      <c r="AV2758">
        <v>2.4316334813656131E-2</v>
      </c>
      <c r="AW2758">
        <v>2.4760617764859449E-2</v>
      </c>
      <c r="AX2758">
        <v>2.5830898018468704E-2</v>
      </c>
      <c r="AY2758">
        <v>2.6505527285063817E-2</v>
      </c>
      <c r="AZ2758">
        <v>2.7854045778531109E-2</v>
      </c>
    </row>
    <row r="2759" spans="11:52" ht="14.4">
      <c r="K2759" t="s">
        <v>3667</v>
      </c>
      <c r="L2759" t="s">
        <v>3662</v>
      </c>
      <c r="M2759" t="s">
        <v>16</v>
      </c>
      <c r="N2759" t="s">
        <v>80</v>
      </c>
      <c r="AG2759">
        <v>4.2845090698800485E-2</v>
      </c>
      <c r="AH2759">
        <v>4.5496326508295007E-2</v>
      </c>
      <c r="AI2759">
        <v>4.5668427210032905E-2</v>
      </c>
      <c r="AJ2759">
        <v>4.694022093362827E-2</v>
      </c>
      <c r="AK2759">
        <v>4.6098205491620227E-2</v>
      </c>
      <c r="AL2759">
        <v>4.5859855795294842E-2</v>
      </c>
      <c r="AM2759">
        <v>4.3852203272785453E-2</v>
      </c>
      <c r="AN2759">
        <v>4.58025237393756E-2</v>
      </c>
      <c r="AO2759">
        <v>4.517712720291335E-2</v>
      </c>
      <c r="AP2759">
        <v>4.6644917818655408E-2</v>
      </c>
      <c r="AQ2759">
        <v>4.6678072290538754E-2</v>
      </c>
      <c r="AR2759">
        <v>4.8201303491004682E-2</v>
      </c>
      <c r="AS2759">
        <v>4.6120958131038337E-2</v>
      </c>
      <c r="AT2759">
        <v>4.6362584414808665E-2</v>
      </c>
      <c r="AU2759">
        <v>4.4991035416250928E-2</v>
      </c>
      <c r="AV2759">
        <v>4.4352529343505483E-2</v>
      </c>
      <c r="AW2759">
        <v>4.540284672040712E-2</v>
      </c>
      <c r="AX2759">
        <v>4.410405689494451E-2</v>
      </c>
      <c r="AY2759">
        <v>4.2415062172469709E-2</v>
      </c>
      <c r="AZ2759">
        <v>4.3679143706137402E-2</v>
      </c>
    </row>
    <row r="2760" spans="11:52" ht="14.4">
      <c r="K2760" t="s">
        <v>3668</v>
      </c>
      <c r="L2760" t="s">
        <v>3662</v>
      </c>
      <c r="M2760" t="s">
        <v>17</v>
      </c>
      <c r="N2760" t="s">
        <v>80</v>
      </c>
      <c r="AG2760">
        <v>2.107226298206127E-2</v>
      </c>
      <c r="AH2760">
        <v>2.1173986214247223E-2</v>
      </c>
      <c r="AI2760">
        <v>2.2049178341668623E-2</v>
      </c>
      <c r="AJ2760">
        <v>2.2685519848870201E-2</v>
      </c>
      <c r="AK2760">
        <v>2.1378687546887973E-2</v>
      </c>
      <c r="AL2760">
        <v>2.1270179640448621E-2</v>
      </c>
      <c r="AM2760">
        <v>1.95285916437055E-2</v>
      </c>
      <c r="AN2760">
        <v>1.9689358898515492E-2</v>
      </c>
      <c r="AO2760">
        <v>1.9894489336398959E-2</v>
      </c>
      <c r="AP2760">
        <v>2.2592359924495094E-2</v>
      </c>
      <c r="AQ2760">
        <v>1.9764011172623445E-2</v>
      </c>
      <c r="AR2760">
        <v>1.8518358549613173E-2</v>
      </c>
      <c r="AS2760">
        <v>1.6644402875013675E-2</v>
      </c>
      <c r="AT2760">
        <v>1.7501299904591795E-2</v>
      </c>
      <c r="AU2760">
        <v>1.9907486910656164E-2</v>
      </c>
      <c r="AV2760">
        <v>1.9840223232467612E-2</v>
      </c>
      <c r="AW2760">
        <v>2.0076293017654921E-2</v>
      </c>
      <c r="AX2760">
        <v>2.0252247473445763E-2</v>
      </c>
      <c r="AY2760">
        <v>1.9858880712304173E-2</v>
      </c>
      <c r="AZ2760">
        <v>1.9123390263827537E-2</v>
      </c>
    </row>
    <row r="2761" spans="11:52" ht="14.4">
      <c r="K2761" t="s">
        <v>3669</v>
      </c>
      <c r="L2761" t="s">
        <v>3662</v>
      </c>
      <c r="M2761" t="s">
        <v>97</v>
      </c>
      <c r="N2761" t="s">
        <v>80</v>
      </c>
      <c r="O2761" t="s">
        <v>6079</v>
      </c>
      <c r="P2761" t="s">
        <v>6079</v>
      </c>
      <c r="Q2761" t="s">
        <v>6079</v>
      </c>
      <c r="R2761" t="s">
        <v>6079</v>
      </c>
      <c r="S2761" t="s">
        <v>6079</v>
      </c>
      <c r="T2761" t="s">
        <v>6079</v>
      </c>
      <c r="AG2761">
        <v>3.9886218216182864E-2</v>
      </c>
      <c r="AH2761">
        <v>4.0394544703367827E-2</v>
      </c>
      <c r="AI2761">
        <v>3.5332519003215289E-2</v>
      </c>
      <c r="AJ2761">
        <v>3.4383366839859431E-2</v>
      </c>
      <c r="AK2761">
        <v>3.4454082533482436E-2</v>
      </c>
      <c r="AL2761">
        <v>3.4149791029260537E-2</v>
      </c>
      <c r="AM2761">
        <v>3.2974275795836734E-2</v>
      </c>
      <c r="AN2761">
        <v>3.3253362802867531E-2</v>
      </c>
      <c r="AO2761">
        <v>2.885519925026446E-2</v>
      </c>
      <c r="AP2761">
        <v>2.7788229430471968E-2</v>
      </c>
      <c r="AQ2761">
        <v>2.7305008949040761E-2</v>
      </c>
      <c r="AR2761">
        <v>3.0198674860773569E-2</v>
      </c>
      <c r="AS2761">
        <v>3.6621551111577264E-2</v>
      </c>
      <c r="AT2761">
        <v>3.9850943540948418E-2</v>
      </c>
      <c r="AU2761">
        <v>4.1099914427447225E-2</v>
      </c>
      <c r="AV2761">
        <v>4.1779995498009662E-2</v>
      </c>
      <c r="AW2761">
        <v>4.0426491251458731E-2</v>
      </c>
      <c r="AX2761">
        <v>4.4466605244877562E-2</v>
      </c>
      <c r="AY2761">
        <v>4.4630714937483273E-2</v>
      </c>
      <c r="AZ2761">
        <v>4.4114835834574657E-2</v>
      </c>
    </row>
    <row r="2762" spans="11:52" ht="14.4">
      <c r="K2762" t="s">
        <v>3670</v>
      </c>
      <c r="L2762" t="s">
        <v>3662</v>
      </c>
      <c r="M2762" t="s">
        <v>18</v>
      </c>
      <c r="N2762" t="s">
        <v>80</v>
      </c>
      <c r="AG2762">
        <v>3.293478832563719E-2</v>
      </c>
      <c r="AH2762">
        <v>3.4340371556353139E-2</v>
      </c>
      <c r="AI2762">
        <v>3.3540328918008462E-2</v>
      </c>
      <c r="AJ2762">
        <v>2.8968274513678879E-2</v>
      </c>
      <c r="AK2762">
        <v>2.920646595719802E-2</v>
      </c>
      <c r="AL2762">
        <v>3.037332036175187E-2</v>
      </c>
      <c r="AM2762">
        <v>3.0942875809651729E-2</v>
      </c>
      <c r="AN2762">
        <v>3.1216693663574907E-2</v>
      </c>
      <c r="AO2762">
        <v>3.1306429124977574E-2</v>
      </c>
      <c r="AP2762">
        <v>3.101740411669027E-2</v>
      </c>
      <c r="AQ2762">
        <v>3.1374497519419793E-2</v>
      </c>
      <c r="AR2762">
        <v>3.3066738062726496E-2</v>
      </c>
      <c r="AS2762">
        <v>3.2435487705030734E-2</v>
      </c>
      <c r="AT2762">
        <v>3.2985774561979292E-2</v>
      </c>
      <c r="AU2762">
        <v>3.2806393654142375E-2</v>
      </c>
      <c r="AV2762">
        <v>3.1801598131203701E-2</v>
      </c>
      <c r="AW2762">
        <v>3.3118907101786936E-2</v>
      </c>
      <c r="AX2762">
        <v>3.3833348349107568E-2</v>
      </c>
      <c r="AY2762">
        <v>3.4245024146254577E-2</v>
      </c>
      <c r="AZ2762">
        <v>3.5342050776869652E-2</v>
      </c>
    </row>
    <row r="2763" spans="11:52" ht="14.4">
      <c r="K2763" t="s">
        <v>3671</v>
      </c>
      <c r="L2763" t="s">
        <v>3662</v>
      </c>
      <c r="M2763" t="s">
        <v>34</v>
      </c>
      <c r="N2763" t="s">
        <v>80</v>
      </c>
      <c r="AG2763">
        <v>3.4906426269868361E-2</v>
      </c>
      <c r="AH2763">
        <v>3.5951224508750518E-2</v>
      </c>
      <c r="AI2763">
        <v>3.7566164649589222E-2</v>
      </c>
      <c r="AJ2763">
        <v>3.7613012525109686E-2</v>
      </c>
      <c r="AK2763">
        <v>3.8042884126963973E-2</v>
      </c>
      <c r="AL2763">
        <v>3.8850194733771146E-2</v>
      </c>
      <c r="AM2763">
        <v>3.8572716977501302E-2</v>
      </c>
      <c r="AN2763">
        <v>3.8902848287135798E-2</v>
      </c>
      <c r="AO2763">
        <v>3.8910346490995174E-2</v>
      </c>
      <c r="AP2763">
        <v>3.9666209450460128E-2</v>
      </c>
      <c r="AQ2763">
        <v>3.9833209314010277E-2</v>
      </c>
      <c r="AR2763">
        <v>3.8345854949826008E-2</v>
      </c>
      <c r="AS2763">
        <v>3.8300383858128832E-2</v>
      </c>
      <c r="AT2763">
        <v>3.8046121313620694E-2</v>
      </c>
      <c r="AU2763">
        <v>3.7792166761249975E-2</v>
      </c>
      <c r="AV2763">
        <v>3.8453155440522357E-2</v>
      </c>
      <c r="AW2763">
        <v>3.8745051862208661E-2</v>
      </c>
      <c r="AX2763">
        <v>3.9226022830179785E-2</v>
      </c>
      <c r="AY2763">
        <v>3.8912391100035131E-2</v>
      </c>
      <c r="AZ2763">
        <v>3.8787794280496543E-2</v>
      </c>
    </row>
    <row r="2764" spans="11:52" ht="14.4">
      <c r="K2764" t="s">
        <v>3672</v>
      </c>
      <c r="L2764" t="s">
        <v>3662</v>
      </c>
      <c r="M2764" t="s">
        <v>19</v>
      </c>
      <c r="N2764" t="s">
        <v>80</v>
      </c>
      <c r="AG2764">
        <v>2.8569163767403264E-2</v>
      </c>
      <c r="AH2764">
        <v>2.8956654354571964E-2</v>
      </c>
      <c r="AI2764">
        <v>2.8303523566100983E-2</v>
      </c>
      <c r="AJ2764">
        <v>2.7064057128833963E-2</v>
      </c>
      <c r="AK2764">
        <v>2.5161523293697769E-2</v>
      </c>
      <c r="AL2764">
        <v>2.3685381623214652E-2</v>
      </c>
      <c r="AM2764">
        <v>2.1409641293379723E-2</v>
      </c>
      <c r="AN2764">
        <v>2.2936004312105591E-2</v>
      </c>
      <c r="AO2764">
        <v>2.3665054837542859E-2</v>
      </c>
      <c r="AP2764">
        <v>2.3746124816426583E-2</v>
      </c>
      <c r="AQ2764">
        <v>2.2232549896301867E-2</v>
      </c>
      <c r="AR2764">
        <v>2.204081099174034E-2</v>
      </c>
      <c r="AS2764">
        <v>2.0684733365971184E-2</v>
      </c>
      <c r="AT2764">
        <v>2.0126419561674783E-2</v>
      </c>
      <c r="AU2764">
        <v>2.0742500167838199E-2</v>
      </c>
      <c r="AV2764">
        <v>2.1568121094308092E-2</v>
      </c>
      <c r="AW2764">
        <v>2.1890352167946877E-2</v>
      </c>
      <c r="AX2764">
        <v>2.1626910905915266E-2</v>
      </c>
      <c r="AY2764">
        <v>2.1848423501630871E-2</v>
      </c>
      <c r="AZ2764">
        <v>1.8686846337208129E-2</v>
      </c>
    </row>
    <row r="2765" spans="11:52" ht="14.4">
      <c r="K2765" t="s">
        <v>3673</v>
      </c>
      <c r="L2765" t="s">
        <v>3662</v>
      </c>
      <c r="M2765" t="s">
        <v>20</v>
      </c>
      <c r="N2765" t="s">
        <v>80</v>
      </c>
      <c r="AG2765">
        <v>4.1565451475056407E-2</v>
      </c>
      <c r="AH2765">
        <v>4.285783468147273E-2</v>
      </c>
      <c r="AI2765">
        <v>5.1436312795574111E-2</v>
      </c>
      <c r="AJ2765">
        <v>5.128668468156361E-2</v>
      </c>
      <c r="AK2765">
        <v>5.5271280931974774E-2</v>
      </c>
      <c r="AL2765">
        <v>5.6763403169496594E-2</v>
      </c>
      <c r="AM2765">
        <v>5.7177708152826051E-2</v>
      </c>
      <c r="AN2765">
        <v>5.597320434526859E-2</v>
      </c>
      <c r="AO2765">
        <v>5.4898255045438833E-2</v>
      </c>
      <c r="AP2765">
        <v>5.6745080591668627E-2</v>
      </c>
      <c r="AQ2765">
        <v>5.6824168450573011E-2</v>
      </c>
      <c r="AR2765">
        <v>5.2944292844437434E-2</v>
      </c>
      <c r="AS2765">
        <v>5.4872925419119152E-2</v>
      </c>
      <c r="AT2765">
        <v>5.306889096608685E-2</v>
      </c>
      <c r="AU2765">
        <v>5.1916190521773341E-2</v>
      </c>
      <c r="AV2765">
        <v>5.3882344415268561E-2</v>
      </c>
      <c r="AW2765">
        <v>5.3718641221645685E-2</v>
      </c>
      <c r="AX2765">
        <v>5.4242786592089393E-2</v>
      </c>
      <c r="AY2765">
        <v>5.3746870635014272E-2</v>
      </c>
      <c r="AZ2765">
        <v>5.2529826771002631E-2</v>
      </c>
    </row>
    <row r="2766" spans="11:52" ht="14.4">
      <c r="K2766" t="s">
        <v>3674</v>
      </c>
      <c r="L2766" t="s">
        <v>3662</v>
      </c>
      <c r="M2766" t="s">
        <v>21</v>
      </c>
      <c r="N2766" t="s">
        <v>80</v>
      </c>
      <c r="AG2766">
        <v>4.4299175152706323E-2</v>
      </c>
      <c r="AH2766">
        <v>4.5675469734042469E-2</v>
      </c>
      <c r="AI2766">
        <v>4.4458571607526053E-2</v>
      </c>
      <c r="AJ2766">
        <v>4.5329650048740566E-2</v>
      </c>
      <c r="AK2766">
        <v>4.6952995707462614E-2</v>
      </c>
      <c r="AL2766">
        <v>4.7124218068666603E-2</v>
      </c>
      <c r="AM2766">
        <v>4.6841879985365507E-2</v>
      </c>
      <c r="AN2766">
        <v>4.7314670069269989E-2</v>
      </c>
    </row>
    <row r="2767" spans="11:52" ht="14.4">
      <c r="K2767" t="s">
        <v>3675</v>
      </c>
      <c r="L2767" t="s">
        <v>3662</v>
      </c>
      <c r="M2767" t="s">
        <v>22</v>
      </c>
      <c r="N2767" t="s">
        <v>80</v>
      </c>
      <c r="AG2767">
        <v>1.3223565069978608E-2</v>
      </c>
      <c r="AH2767">
        <v>1.3362523637321154E-2</v>
      </c>
      <c r="AI2767">
        <v>1.5621171422689459E-2</v>
      </c>
      <c r="AJ2767">
        <v>1.3697019409595598E-2</v>
      </c>
      <c r="AK2767">
        <v>1.3823394650182988E-2</v>
      </c>
      <c r="AL2767">
        <v>1.4293564465829873E-2</v>
      </c>
      <c r="AM2767">
        <v>1.3790474437548472E-2</v>
      </c>
      <c r="AN2767">
        <v>1.4073388088162881E-2</v>
      </c>
      <c r="AO2767">
        <v>1.3701880698855714E-2</v>
      </c>
      <c r="AP2767">
        <v>1.3416427032909236E-2</v>
      </c>
      <c r="AQ2767">
        <v>1.486722698914072E-2</v>
      </c>
      <c r="AR2767">
        <v>1.4219195886233976E-2</v>
      </c>
      <c r="AS2767">
        <v>1.3730925999666892E-2</v>
      </c>
      <c r="AT2767">
        <v>1.5007345684425508E-2</v>
      </c>
      <c r="AU2767">
        <v>1.4432236472319884E-2</v>
      </c>
      <c r="AV2767">
        <v>1.4368290311026972E-2</v>
      </c>
      <c r="AW2767">
        <v>1.45474301943622E-2</v>
      </c>
      <c r="AX2767">
        <v>1.6373114079266855E-2</v>
      </c>
      <c r="AY2767">
        <v>1.5618622397221685E-2</v>
      </c>
      <c r="AZ2767">
        <v>1.5873521221071205E-2</v>
      </c>
    </row>
    <row r="2768" spans="11:52" ht="14.4">
      <c r="K2768" t="s">
        <v>3676</v>
      </c>
      <c r="L2768" t="s">
        <v>3662</v>
      </c>
      <c r="M2768" t="s">
        <v>90</v>
      </c>
      <c r="N2768" t="s">
        <v>80</v>
      </c>
      <c r="AG2768">
        <v>1.9828413379829501E-2</v>
      </c>
      <c r="AH2768">
        <v>2.8744023079092889E-2</v>
      </c>
      <c r="AI2768">
        <v>2.8776142524812909E-2</v>
      </c>
      <c r="AJ2768">
        <v>2.4338779195692078E-2</v>
      </c>
      <c r="AK2768">
        <v>2.227023809778899E-2</v>
      </c>
      <c r="AL2768">
        <v>2.3105139822274991E-2</v>
      </c>
      <c r="AM2768">
        <v>2.256689948246525E-2</v>
      </c>
      <c r="AN2768">
        <v>2.1004960927628557E-2</v>
      </c>
      <c r="AO2768">
        <v>2.1196118271200829E-2</v>
      </c>
      <c r="AP2768">
        <v>2.0954070762966581E-2</v>
      </c>
      <c r="AQ2768">
        <v>2.0586309844468128E-2</v>
      </c>
      <c r="AR2768">
        <v>1.8594624589179556E-2</v>
      </c>
      <c r="AS2768">
        <v>2.0205553057716055E-2</v>
      </c>
      <c r="AT2768">
        <v>2.1240821552249631E-2</v>
      </c>
      <c r="AU2768">
        <v>2.0481600407994675E-2</v>
      </c>
      <c r="AV2768">
        <v>2.0641568815428391E-2</v>
      </c>
      <c r="AW2768">
        <v>2.1840834477556321E-2</v>
      </c>
      <c r="AX2768">
        <v>2.5129373892351849E-2</v>
      </c>
      <c r="AY2768">
        <v>2.4844978527431057E-2</v>
      </c>
      <c r="AZ2768">
        <v>2.4622850681438806E-2</v>
      </c>
    </row>
    <row r="2769" spans="11:52" ht="14.4">
      <c r="K2769" t="s">
        <v>3677</v>
      </c>
      <c r="L2769" t="s">
        <v>3662</v>
      </c>
      <c r="M2769" t="s">
        <v>23</v>
      </c>
      <c r="N2769" t="s">
        <v>80</v>
      </c>
      <c r="AG2769">
        <v>2.5753855434877595E-2</v>
      </c>
      <c r="AH2769">
        <v>2.9032667103319764E-2</v>
      </c>
      <c r="AI2769">
        <v>2.9914752220219717E-2</v>
      </c>
      <c r="AJ2769">
        <v>2.7612373117910753E-2</v>
      </c>
      <c r="AK2769">
        <v>2.6281238033975529E-2</v>
      </c>
      <c r="AL2769">
        <v>2.8467177534400711E-2</v>
      </c>
      <c r="AM2769">
        <v>3.0246655935116096E-2</v>
      </c>
      <c r="AN2769">
        <v>2.7790149555937792E-2</v>
      </c>
      <c r="AO2769">
        <v>2.8959291773136473E-2</v>
      </c>
      <c r="AP2769">
        <v>2.8286661081909283E-2</v>
      </c>
      <c r="AQ2769">
        <v>2.6280790147457895E-2</v>
      </c>
      <c r="AR2769">
        <v>2.8236877044597149E-2</v>
      </c>
      <c r="AS2769">
        <v>2.7409498098566003E-2</v>
      </c>
      <c r="AT2769">
        <v>2.8186747089648027E-2</v>
      </c>
      <c r="AU2769">
        <v>2.7216053203885739E-2</v>
      </c>
      <c r="AV2769">
        <v>2.8691310777534677E-2</v>
      </c>
      <c r="AW2769">
        <v>3.0711487435008029E-2</v>
      </c>
      <c r="AX2769">
        <v>3.0193792504958756E-2</v>
      </c>
      <c r="AY2769">
        <v>3.2240900884607251E-2</v>
      </c>
      <c r="AZ2769">
        <v>3.0568962253441391E-2</v>
      </c>
    </row>
    <row r="2770" spans="11:52" ht="14.4">
      <c r="K2770" t="s">
        <v>3678</v>
      </c>
      <c r="L2770" t="s">
        <v>3662</v>
      </c>
      <c r="M2770" t="s">
        <v>24</v>
      </c>
      <c r="N2770" t="s">
        <v>80</v>
      </c>
      <c r="AG2770">
        <v>5.3851602289377215E-2</v>
      </c>
      <c r="AH2770">
        <v>5.2163997688893821E-2</v>
      </c>
      <c r="AI2770">
        <v>5.2139867864104975E-2</v>
      </c>
      <c r="AJ2770">
        <v>5.2845973089888608E-2</v>
      </c>
      <c r="AK2770">
        <v>5.0746026470810106E-2</v>
      </c>
      <c r="AL2770">
        <v>5.0102354641059062E-2</v>
      </c>
      <c r="AM2770">
        <v>4.9636487527585545E-2</v>
      </c>
      <c r="AN2770">
        <v>5.1512539858422267E-2</v>
      </c>
      <c r="AO2770">
        <v>4.9975271341262645E-2</v>
      </c>
      <c r="AP2770">
        <v>5.0499758045445479E-2</v>
      </c>
      <c r="AQ2770">
        <v>5.234032590917892E-2</v>
      </c>
      <c r="AR2770">
        <v>5.2941161635475395E-2</v>
      </c>
      <c r="AS2770">
        <v>5.2915205358465819E-2</v>
      </c>
      <c r="AT2770">
        <v>5.5354641397170126E-2</v>
      </c>
      <c r="AU2770">
        <v>5.6971810422937565E-2</v>
      </c>
      <c r="AV2770">
        <v>5.7619978080489465E-2</v>
      </c>
      <c r="AW2770">
        <v>5.6302239946597117E-2</v>
      </c>
      <c r="AX2770">
        <v>5.9057656061282618E-2</v>
      </c>
      <c r="AY2770">
        <v>5.9870908899785968E-2</v>
      </c>
      <c r="AZ2770">
        <v>6.2302264971558441E-2</v>
      </c>
    </row>
    <row r="2771" spans="11:52" ht="14.4">
      <c r="K2771" t="s">
        <v>3679</v>
      </c>
      <c r="L2771" t="s">
        <v>3662</v>
      </c>
      <c r="M2771" t="s">
        <v>1386</v>
      </c>
      <c r="N2771" t="s">
        <v>80</v>
      </c>
      <c r="O2771" t="s">
        <v>6079</v>
      </c>
      <c r="P2771" t="s">
        <v>6079</v>
      </c>
      <c r="Q2771" t="s">
        <v>6079</v>
      </c>
      <c r="R2771" t="s">
        <v>6079</v>
      </c>
      <c r="S2771" t="s">
        <v>6079</v>
      </c>
      <c r="T2771" t="s">
        <v>6079</v>
      </c>
      <c r="U2771" t="s">
        <v>6079</v>
      </c>
      <c r="V2771" t="s">
        <v>6079</v>
      </c>
      <c r="W2771" t="s">
        <v>6079</v>
      </c>
      <c r="X2771" t="s">
        <v>6079</v>
      </c>
      <c r="Y2771" t="s">
        <v>6079</v>
      </c>
      <c r="Z2771" t="s">
        <v>6079</v>
      </c>
      <c r="AA2771" t="s">
        <v>6079</v>
      </c>
      <c r="AG2771">
        <v>4.3321499000206605E-2</v>
      </c>
      <c r="AH2771">
        <v>3.0035499042557593E-2</v>
      </c>
      <c r="AI2771">
        <v>4.7064755553805043E-2</v>
      </c>
      <c r="AJ2771">
        <v>4.5090578900240687E-2</v>
      </c>
      <c r="AK2771">
        <v>4.4876084201501562E-2</v>
      </c>
      <c r="AL2771">
        <v>4.3914471103753704E-2</v>
      </c>
      <c r="AM2771">
        <v>4.4918469006294995E-2</v>
      </c>
      <c r="AN2771">
        <v>4.4714308813618819E-2</v>
      </c>
      <c r="AO2771">
        <v>4.4621766372867661E-2</v>
      </c>
      <c r="AP2771">
        <v>4.8095887694058169E-2</v>
      </c>
      <c r="AQ2771">
        <v>5.043824255251643E-2</v>
      </c>
      <c r="AR2771">
        <v>5.0624523636551809E-2</v>
      </c>
      <c r="AS2771">
        <v>5.0808795695650139E-2</v>
      </c>
      <c r="AT2771">
        <v>5.8862418088558167E-2</v>
      </c>
      <c r="AU2771">
        <v>5.8094986818118595E-2</v>
      </c>
      <c r="AV2771">
        <v>5.4152514501730323E-2</v>
      </c>
      <c r="AW2771">
        <v>5.6361477105443515E-2</v>
      </c>
      <c r="AX2771">
        <v>6.32051433998089E-2</v>
      </c>
      <c r="AY2771">
        <v>6.106870321086199E-2</v>
      </c>
      <c r="AZ2771">
        <v>6.0286918091710877E-2</v>
      </c>
    </row>
    <row r="2772" spans="11:52" ht="14.4">
      <c r="K2772" t="s">
        <v>3680</v>
      </c>
      <c r="L2772" t="s">
        <v>3662</v>
      </c>
      <c r="M2772" t="s">
        <v>25</v>
      </c>
      <c r="N2772" t="s">
        <v>80</v>
      </c>
      <c r="AG2772">
        <v>2.2693708124552955E-2</v>
      </c>
      <c r="AH2772">
        <v>2.335679387352867E-2</v>
      </c>
      <c r="AI2772">
        <v>2.2253455399161542E-2</v>
      </c>
      <c r="AJ2772">
        <v>2.2036937416288035E-2</v>
      </c>
      <c r="AK2772">
        <v>2.1854092933901403E-2</v>
      </c>
      <c r="AL2772">
        <v>2.270524691480548E-2</v>
      </c>
      <c r="AM2772">
        <v>2.3731747724493581E-2</v>
      </c>
      <c r="AN2772">
        <v>2.437139171594116E-2</v>
      </c>
      <c r="AO2772">
        <v>2.5900700674565132E-2</v>
      </c>
      <c r="AP2772">
        <v>2.6696458656557349E-2</v>
      </c>
      <c r="AQ2772">
        <v>2.6665881415799137E-2</v>
      </c>
      <c r="AR2772">
        <v>2.6274974049081339E-2</v>
      </c>
      <c r="AS2772">
        <v>2.4333706600355328E-2</v>
      </c>
      <c r="AT2772">
        <v>2.3979823587411037E-2</v>
      </c>
      <c r="AU2772">
        <v>2.4210064384608512E-2</v>
      </c>
      <c r="AV2772">
        <v>2.491094711310711E-2</v>
      </c>
      <c r="AW2772">
        <v>2.5607657444340248E-2</v>
      </c>
      <c r="AX2772">
        <v>2.6275741746216216E-2</v>
      </c>
      <c r="AY2772">
        <v>2.5423129887026163E-2</v>
      </c>
      <c r="AZ2772">
        <v>2.5671144107018221E-2</v>
      </c>
    </row>
    <row r="2773" spans="11:52" ht="14.4">
      <c r="K2773" t="s">
        <v>5712</v>
      </c>
      <c r="L2773" t="s">
        <v>3662</v>
      </c>
      <c r="M2773" t="s">
        <v>5610</v>
      </c>
      <c r="N2773" t="s">
        <v>80</v>
      </c>
      <c r="AO2773">
        <v>1.6699421424652146E-2</v>
      </c>
      <c r="AP2773" t="s">
        <v>6079</v>
      </c>
      <c r="AQ2773" t="s">
        <v>6079</v>
      </c>
      <c r="AR2773" t="s">
        <v>6079</v>
      </c>
      <c r="AS2773" t="s">
        <v>6079</v>
      </c>
      <c r="AT2773">
        <v>1.2965799246092259E-2</v>
      </c>
      <c r="AU2773">
        <v>9.1534844616479559E-3</v>
      </c>
      <c r="AV2773">
        <v>8.948861031248553E-3</v>
      </c>
      <c r="AW2773">
        <v>9.3002438193700993E-3</v>
      </c>
      <c r="AX2773">
        <v>8.0715940399786659E-3</v>
      </c>
      <c r="AY2773">
        <v>7.493865623305852E-3</v>
      </c>
      <c r="AZ2773">
        <v>7.6826032387547101E-3</v>
      </c>
    </row>
    <row r="2774" spans="11:52" ht="14.4">
      <c r="K2774" t="s">
        <v>3681</v>
      </c>
      <c r="L2774" t="s">
        <v>3662</v>
      </c>
      <c r="M2774" t="s">
        <v>98</v>
      </c>
      <c r="N2774" t="s">
        <v>80</v>
      </c>
      <c r="AG2774">
        <v>2.8344615169151623E-2</v>
      </c>
      <c r="AH2774">
        <v>2.8200441565575111E-2</v>
      </c>
      <c r="AI2774">
        <v>2.4490548488497171E-2</v>
      </c>
      <c r="AJ2774">
        <v>2.5315211291580059E-2</v>
      </c>
      <c r="AK2774">
        <v>2.5551223800592271E-2</v>
      </c>
      <c r="AL2774">
        <v>3.1242413759117547E-2</v>
      </c>
      <c r="AM2774">
        <v>2.8112857669784198E-2</v>
      </c>
      <c r="AN2774">
        <v>2.816843044019459E-2</v>
      </c>
      <c r="AO2774">
        <v>2.8497268545040082E-2</v>
      </c>
      <c r="AP2774">
        <v>3.1169558014075636E-2</v>
      </c>
      <c r="AQ2774">
        <v>3.7875101962036424E-2</v>
      </c>
      <c r="AR2774">
        <v>3.3824588089633442E-2</v>
      </c>
      <c r="AS2774">
        <v>4.3544686133359711E-2</v>
      </c>
      <c r="AT2774">
        <v>4.1778591310907394E-2</v>
      </c>
      <c r="AU2774">
        <v>4.3990473076398091E-2</v>
      </c>
      <c r="AV2774">
        <v>4.368311299968524E-2</v>
      </c>
      <c r="AW2774">
        <v>4.5147497665258059E-2</v>
      </c>
      <c r="AX2774">
        <v>4.7819508608489061E-2</v>
      </c>
      <c r="AY2774">
        <v>4.5862017022254266E-2</v>
      </c>
      <c r="AZ2774">
        <v>4.3597876713164306E-2</v>
      </c>
    </row>
    <row r="2775" spans="11:52" ht="14.4">
      <c r="K2775" t="s">
        <v>3682</v>
      </c>
      <c r="L2775" t="s">
        <v>3662</v>
      </c>
      <c r="M2775" t="s">
        <v>94</v>
      </c>
      <c r="N2775" t="s">
        <v>80</v>
      </c>
      <c r="AG2775">
        <v>0.2061146813994908</v>
      </c>
      <c r="AH2775">
        <v>0.21266420238766195</v>
      </c>
      <c r="AI2775">
        <v>0.20786550192019196</v>
      </c>
      <c r="AJ2775">
        <v>0.2009329830026329</v>
      </c>
      <c r="AK2775">
        <v>0.21881225007591693</v>
      </c>
      <c r="AL2775">
        <v>0.21773537362810441</v>
      </c>
      <c r="AM2775">
        <v>0.21530309540734097</v>
      </c>
      <c r="AN2775">
        <v>0.20663167895658141</v>
      </c>
      <c r="AO2775">
        <v>0.19776111559279516</v>
      </c>
      <c r="AP2775">
        <v>0.19756882840630385</v>
      </c>
      <c r="AQ2775">
        <v>0.19193135669462244</v>
      </c>
      <c r="AR2775">
        <v>0.17809304212925262</v>
      </c>
      <c r="AS2775">
        <v>0.16805509876635225</v>
      </c>
      <c r="AT2775">
        <v>0.15873975808432902</v>
      </c>
      <c r="AU2775">
        <v>0.14709975226251945</v>
      </c>
      <c r="AV2775">
        <v>0.13978810650799969</v>
      </c>
      <c r="AW2775">
        <v>0.1347479374636569</v>
      </c>
      <c r="AX2775">
        <v>0.1303821087283546</v>
      </c>
      <c r="AY2775">
        <v>0.12798565829094402</v>
      </c>
      <c r="AZ2775">
        <v>0.12668378801771327</v>
      </c>
    </row>
    <row r="2776" spans="11:52" ht="14.4">
      <c r="K2776" t="s">
        <v>3683</v>
      </c>
      <c r="L2776" t="s">
        <v>3662</v>
      </c>
      <c r="M2776" t="s">
        <v>99</v>
      </c>
      <c r="N2776" t="s">
        <v>80</v>
      </c>
      <c r="AG2776">
        <v>1.4946701078730706E-2</v>
      </c>
      <c r="AH2776">
        <v>1.6186451270639036E-2</v>
      </c>
      <c r="AI2776">
        <v>1.9847338063320324E-2</v>
      </c>
      <c r="AJ2776">
        <v>1.6991721951464311E-2</v>
      </c>
      <c r="AK2776">
        <v>1.6161522125996811E-2</v>
      </c>
      <c r="AL2776">
        <v>1.5010634341732066E-2</v>
      </c>
      <c r="AM2776">
        <v>1.5378014542965772E-2</v>
      </c>
      <c r="AN2776">
        <v>1.52475811815253E-2</v>
      </c>
      <c r="AO2776">
        <v>4.140362219163405E-2</v>
      </c>
      <c r="AP2776">
        <v>4.2172634035169736E-2</v>
      </c>
      <c r="AQ2776">
        <v>4.0617238766343232E-2</v>
      </c>
      <c r="AR2776">
        <v>2.8635852246936586E-2</v>
      </c>
      <c r="AS2776">
        <v>2.8455450267982161E-2</v>
      </c>
      <c r="AT2776">
        <v>2.6665525003323309E-2</v>
      </c>
      <c r="AU2776">
        <v>2.9831029543398127E-2</v>
      </c>
      <c r="AV2776">
        <v>2.8937319735381217E-2</v>
      </c>
      <c r="AW2776">
        <v>2.7507698839973956E-2</v>
      </c>
      <c r="AX2776">
        <v>3.2370078854435422E-2</v>
      </c>
      <c r="AY2776">
        <v>3.404260814183787E-2</v>
      </c>
      <c r="AZ2776">
        <v>3.114460470648182E-2</v>
      </c>
    </row>
    <row r="2777" spans="11:52" ht="14.4">
      <c r="K2777" t="s">
        <v>3684</v>
      </c>
      <c r="L2777" t="s">
        <v>3662</v>
      </c>
      <c r="M2777" t="s">
        <v>26</v>
      </c>
      <c r="N2777" t="s">
        <v>80</v>
      </c>
      <c r="O2777" t="s">
        <v>6079</v>
      </c>
      <c r="P2777" t="s">
        <v>6079</v>
      </c>
      <c r="Q2777" t="s">
        <v>6079</v>
      </c>
      <c r="R2777" t="s">
        <v>6079</v>
      </c>
      <c r="S2777" t="s">
        <v>6079</v>
      </c>
      <c r="AG2777">
        <v>3.4550866581264397E-2</v>
      </c>
      <c r="AH2777">
        <v>3.7611985943206541E-2</v>
      </c>
      <c r="AI2777">
        <v>3.6351923559665142E-2</v>
      </c>
      <c r="AJ2777">
        <v>1.6234932356178556E-2</v>
      </c>
      <c r="AK2777">
        <v>2.0091469802652723E-2</v>
      </c>
      <c r="AL2777">
        <v>1.9569979822198776E-2</v>
      </c>
      <c r="AM2777">
        <v>3.8567938188353558E-2</v>
      </c>
      <c r="AN2777">
        <v>3.979030609699185E-2</v>
      </c>
      <c r="AO2777">
        <v>3.7500452654509991E-2</v>
      </c>
      <c r="AP2777">
        <v>3.5812986839173985E-2</v>
      </c>
      <c r="AQ2777">
        <v>3.2784611551157854E-2</v>
      </c>
      <c r="AR2777">
        <v>2.9568007003684289E-2</v>
      </c>
      <c r="AS2777">
        <v>3.4439001249203689E-2</v>
      </c>
      <c r="AT2777">
        <v>3.3759060813794026E-2</v>
      </c>
      <c r="AU2777">
        <v>3.3401202380040504E-2</v>
      </c>
      <c r="AV2777">
        <v>2.6465084901537303E-2</v>
      </c>
      <c r="AW2777">
        <v>1.891571738062256E-2</v>
      </c>
      <c r="AX2777">
        <v>1.6623501211774316E-2</v>
      </c>
      <c r="AY2777">
        <v>1.3729743700772941E-2</v>
      </c>
      <c r="AZ2777">
        <v>1.7385525588834785E-2</v>
      </c>
    </row>
    <row r="2778" spans="11:52" ht="14.4">
      <c r="K2778" t="s">
        <v>3685</v>
      </c>
      <c r="L2778" t="s">
        <v>3662</v>
      </c>
      <c r="M2778" t="s">
        <v>27</v>
      </c>
      <c r="N2778" t="s">
        <v>80</v>
      </c>
      <c r="AG2778">
        <v>2.9511930673305285E-2</v>
      </c>
      <c r="AH2778">
        <v>3.0463252267426313E-2</v>
      </c>
      <c r="AI2778">
        <v>3.0476873220311517E-2</v>
      </c>
      <c r="AJ2778">
        <v>3.2907290361148048E-2</v>
      </c>
      <c r="AK2778">
        <v>3.0300649619204811E-2</v>
      </c>
      <c r="AL2778">
        <v>3.0655174622799944E-2</v>
      </c>
      <c r="AM2778">
        <v>2.9662788090956505E-2</v>
      </c>
      <c r="AN2778">
        <v>3.1965090141580964E-2</v>
      </c>
      <c r="AO2778">
        <v>3.2586356080524029E-2</v>
      </c>
      <c r="AP2778">
        <v>3.5514493451281798E-2</v>
      </c>
      <c r="AQ2778">
        <v>3.5347135110520407E-2</v>
      </c>
      <c r="AR2778">
        <v>3.3887033187602604E-2</v>
      </c>
      <c r="AS2778">
        <v>3.5660281313266311E-2</v>
      </c>
      <c r="AT2778">
        <v>3.6700471619639206E-2</v>
      </c>
      <c r="AU2778">
        <v>3.6623406597943699E-2</v>
      </c>
      <c r="AV2778">
        <v>3.8320495932513104E-2</v>
      </c>
      <c r="AW2778">
        <v>3.8154826472673598E-2</v>
      </c>
      <c r="AX2778">
        <v>3.9575947062441323E-2</v>
      </c>
      <c r="AY2778">
        <v>4.0285542412222049E-2</v>
      </c>
      <c r="AZ2778">
        <v>4.0332602967682131E-2</v>
      </c>
    </row>
    <row r="2779" spans="11:52" ht="14.4">
      <c r="K2779" t="s">
        <v>3686</v>
      </c>
      <c r="L2779" t="s">
        <v>3662</v>
      </c>
      <c r="M2779" t="s">
        <v>28</v>
      </c>
      <c r="N2779" t="s">
        <v>80</v>
      </c>
      <c r="AG2779">
        <v>6.0774476444894782E-2</v>
      </c>
      <c r="AH2779">
        <v>5.8504035131834803E-2</v>
      </c>
      <c r="AI2779">
        <v>5.5706793712855175E-2</v>
      </c>
      <c r="AJ2779">
        <v>6.1844330245453598E-2</v>
      </c>
      <c r="AK2779">
        <v>6.1912606977679918E-2</v>
      </c>
      <c r="AL2779">
        <v>6.7350978094713257E-2</v>
      </c>
      <c r="AM2779">
        <v>6.2277041542122061E-2</v>
      </c>
      <c r="AN2779">
        <v>6.5553304738247012E-2</v>
      </c>
      <c r="AO2779">
        <v>6.7911140141607637E-2</v>
      </c>
      <c r="AP2779" t="s">
        <v>6079</v>
      </c>
      <c r="AQ2779" t="s">
        <v>6079</v>
      </c>
      <c r="AR2779" t="s">
        <v>6079</v>
      </c>
      <c r="AS2779" t="s">
        <v>6079</v>
      </c>
      <c r="AT2779">
        <v>3.6495465287290689E-2</v>
      </c>
      <c r="AU2779">
        <v>3.6843832842466048E-2</v>
      </c>
      <c r="AV2779">
        <v>3.6101724959750579E-2</v>
      </c>
      <c r="AW2779">
        <v>3.6835390669797359E-2</v>
      </c>
      <c r="AX2779">
        <v>3.643379472144697E-2</v>
      </c>
      <c r="AY2779">
        <v>3.6725099953874872E-2</v>
      </c>
      <c r="AZ2779">
        <v>3.7429894943482568E-2</v>
      </c>
    </row>
    <row r="2780" spans="11:52" ht="14.4">
      <c r="K2780" t="s">
        <v>3687</v>
      </c>
      <c r="L2780" t="s">
        <v>3662</v>
      </c>
      <c r="M2780" t="s">
        <v>29</v>
      </c>
      <c r="N2780" t="s">
        <v>80</v>
      </c>
      <c r="AG2780">
        <v>2.475826204373913E-2</v>
      </c>
      <c r="AH2780">
        <v>2.5343893148007519E-2</v>
      </c>
      <c r="AI2780">
        <v>2.4503027118451329E-2</v>
      </c>
      <c r="AJ2780">
        <v>2.3922810365809861E-2</v>
      </c>
      <c r="AK2780">
        <v>1.9700683589549291E-2</v>
      </c>
      <c r="AL2780">
        <v>1.92213149246587E-2</v>
      </c>
      <c r="AM2780">
        <v>1.9484217420320096E-2</v>
      </c>
      <c r="AN2780">
        <v>1.9940747729926715E-2</v>
      </c>
      <c r="AO2780">
        <v>1.9611364795673453E-2</v>
      </c>
      <c r="AP2780">
        <v>2.1189227798564532E-2</v>
      </c>
      <c r="AQ2780">
        <v>2.245089789116415E-2</v>
      </c>
      <c r="AR2780">
        <v>2.2018047678904761E-2</v>
      </c>
      <c r="AS2780">
        <v>2.1521987528795153E-2</v>
      </c>
      <c r="AT2780">
        <v>2.284770608991157E-2</v>
      </c>
      <c r="AU2780">
        <v>2.2999012718403936E-2</v>
      </c>
      <c r="AV2780">
        <v>2.9783673002146922E-2</v>
      </c>
      <c r="AW2780">
        <v>3.1124847353279098E-2</v>
      </c>
      <c r="AX2780">
        <v>3.4969311419181505E-2</v>
      </c>
      <c r="AY2780">
        <v>3.7844023578701445E-2</v>
      </c>
      <c r="AZ2780">
        <v>3.7275295133640682E-2</v>
      </c>
    </row>
    <row r="2781" spans="11:52" ht="14.4">
      <c r="K2781" t="s">
        <v>3688</v>
      </c>
      <c r="L2781" t="s">
        <v>3662</v>
      </c>
      <c r="M2781" t="s">
        <v>30</v>
      </c>
      <c r="N2781" t="s">
        <v>80</v>
      </c>
      <c r="AG2781">
        <v>2.5872424881972798E-2</v>
      </c>
      <c r="AH2781">
        <v>2.6639231463009727E-2</v>
      </c>
      <c r="AI2781">
        <v>2.8895986562239056E-2</v>
      </c>
      <c r="AJ2781">
        <v>2.8378813726725783E-2</v>
      </c>
      <c r="AK2781">
        <v>2.7315364151557164E-2</v>
      </c>
      <c r="AL2781">
        <v>2.661401219645505E-2</v>
      </c>
      <c r="AM2781">
        <v>2.72625874906335E-2</v>
      </c>
      <c r="AN2781">
        <v>2.6532658290842708E-2</v>
      </c>
      <c r="AO2781">
        <v>2.6470639440907405E-2</v>
      </c>
      <c r="AP2781">
        <v>2.7381491945412052E-2</v>
      </c>
      <c r="AQ2781">
        <v>2.5818419537835705E-2</v>
      </c>
      <c r="AR2781">
        <v>2.6654285990760935E-2</v>
      </c>
      <c r="AS2781">
        <v>2.5343848609305407E-2</v>
      </c>
      <c r="AT2781">
        <v>2.5223914713533364E-2</v>
      </c>
      <c r="AU2781">
        <v>2.537136757303271E-2</v>
      </c>
      <c r="AV2781">
        <v>2.4883987977730025E-2</v>
      </c>
      <c r="AW2781">
        <v>2.4962809423975517E-2</v>
      </c>
      <c r="AX2781">
        <v>2.5254346790306404E-2</v>
      </c>
      <c r="AY2781">
        <v>2.6565095880262055E-2</v>
      </c>
      <c r="AZ2781">
        <v>2.7130918393543757E-2</v>
      </c>
    </row>
    <row r="2782" spans="11:52" ht="14.4">
      <c r="K2782" t="s">
        <v>3689</v>
      </c>
      <c r="L2782" t="s">
        <v>3662</v>
      </c>
      <c r="M2782" t="s">
        <v>100</v>
      </c>
      <c r="N2782" t="s">
        <v>80</v>
      </c>
      <c r="AG2782">
        <v>1.866214254674339E-2</v>
      </c>
      <c r="AH2782">
        <v>1.9039264366417948E-2</v>
      </c>
      <c r="AI2782">
        <v>1.9789608474660648E-2</v>
      </c>
      <c r="AJ2782">
        <v>2.0936374068551665E-2</v>
      </c>
      <c r="AK2782">
        <v>2.1316534702487427E-2</v>
      </c>
      <c r="AL2782">
        <v>2.1289205711157191E-2</v>
      </c>
      <c r="AM2782">
        <v>2.2035338683831149E-2</v>
      </c>
      <c r="AN2782">
        <v>2.2485862842812836E-2</v>
      </c>
      <c r="AO2782">
        <v>2.1705490738918171E-2</v>
      </c>
      <c r="AP2782">
        <v>2.2880237825877132E-2</v>
      </c>
      <c r="AQ2782">
        <v>2.2281581633487597E-2</v>
      </c>
      <c r="AR2782">
        <v>2.1201416445844411E-2</v>
      </c>
      <c r="AS2782">
        <v>1.991991543412721E-2</v>
      </c>
      <c r="AT2782">
        <v>2.0315584964536903E-2</v>
      </c>
      <c r="AU2782">
        <v>1.92140854934384E-2</v>
      </c>
      <c r="AV2782">
        <v>1.7968969329747765E-2</v>
      </c>
      <c r="AW2782">
        <v>1.8100777434141388E-2</v>
      </c>
      <c r="AX2782">
        <v>1.9573990490101081E-2</v>
      </c>
      <c r="AY2782">
        <v>1.8571894572988204E-2</v>
      </c>
      <c r="AZ2782">
        <v>1.9097139378729887E-2</v>
      </c>
    </row>
    <row r="2783" spans="11:52" ht="14.4">
      <c r="K2783" t="s">
        <v>3690</v>
      </c>
      <c r="L2783" t="s">
        <v>3662</v>
      </c>
      <c r="M2783" t="s">
        <v>31</v>
      </c>
      <c r="N2783" t="s">
        <v>80</v>
      </c>
      <c r="AG2783">
        <v>1.8639852478322515E-2</v>
      </c>
      <c r="AH2783">
        <v>1.887765172772524E-2</v>
      </c>
      <c r="AI2783">
        <v>1.8664221483935484E-2</v>
      </c>
      <c r="AJ2783">
        <v>1.7852191203240282E-2</v>
      </c>
      <c r="AK2783">
        <v>1.7990813749365696E-2</v>
      </c>
      <c r="AL2783">
        <v>1.7429771029314374E-2</v>
      </c>
      <c r="AM2783">
        <v>1.913749692998588E-2</v>
      </c>
      <c r="AN2783">
        <v>1.6207025632848156E-2</v>
      </c>
      <c r="AO2783">
        <v>2.0017801147970551E-2</v>
      </c>
      <c r="AP2783">
        <v>1.951738932607551E-2</v>
      </c>
      <c r="AQ2783">
        <v>1.9473258332790615E-2</v>
      </c>
      <c r="AR2783">
        <v>1.1353428176396115E-2</v>
      </c>
      <c r="AS2783">
        <v>1.0111237527511478E-2</v>
      </c>
      <c r="AT2783">
        <v>1.1647986054798888E-2</v>
      </c>
      <c r="AU2783">
        <v>1.3684194634302781E-2</v>
      </c>
      <c r="AV2783">
        <v>1.264688047266096E-2</v>
      </c>
      <c r="AW2783">
        <v>1.2410287171682896E-2</v>
      </c>
      <c r="AX2783">
        <v>1.3247937346852976E-2</v>
      </c>
      <c r="AY2783">
        <v>1.4414160862926064E-2</v>
      </c>
      <c r="AZ2783">
        <v>1.4889968342772487E-2</v>
      </c>
    </row>
    <row r="2784" spans="11:52" ht="14.4">
      <c r="K2784" t="s">
        <v>3691</v>
      </c>
      <c r="L2784" t="s">
        <v>3662</v>
      </c>
      <c r="M2784" t="s">
        <v>32</v>
      </c>
      <c r="N2784" t="s">
        <v>80</v>
      </c>
      <c r="O2784" t="s">
        <v>6079</v>
      </c>
      <c r="P2784" t="s">
        <v>6079</v>
      </c>
      <c r="Q2784" t="s">
        <v>6079</v>
      </c>
      <c r="R2784" t="s">
        <v>6079</v>
      </c>
      <c r="S2784" t="s">
        <v>6079</v>
      </c>
      <c r="AG2784">
        <v>1.9749394016242133E-2</v>
      </c>
      <c r="AH2784">
        <v>2.245558803096942E-2</v>
      </c>
      <c r="AI2784">
        <v>2.2421221004091191E-2</v>
      </c>
      <c r="AJ2784">
        <v>2.2510255717455244E-2</v>
      </c>
      <c r="AK2784">
        <v>1.6881814006622493E-2</v>
      </c>
      <c r="AL2784">
        <v>1.8325958487463399E-2</v>
      </c>
      <c r="AM2784">
        <v>1.7465731033650393E-2</v>
      </c>
      <c r="AN2784">
        <v>1.8112843226241199E-2</v>
      </c>
      <c r="AO2784">
        <v>1.8920810055776185E-2</v>
      </c>
      <c r="AP2784">
        <v>1.908460002929346E-2</v>
      </c>
      <c r="AQ2784">
        <v>2.1992190718799185E-2</v>
      </c>
      <c r="AR2784">
        <v>2.044955851611855E-2</v>
      </c>
      <c r="AS2784">
        <v>2.2127517279491703E-2</v>
      </c>
      <c r="AT2784">
        <v>2.5382803750584788E-2</v>
      </c>
      <c r="AU2784">
        <v>2.5050749329271503E-2</v>
      </c>
      <c r="AV2784">
        <v>2.1127451152825865E-2</v>
      </c>
      <c r="AW2784">
        <v>1.8442396831219603E-2</v>
      </c>
      <c r="AX2784">
        <v>1.8455227979862671E-2</v>
      </c>
      <c r="AY2784">
        <v>1.9306217869700461E-2</v>
      </c>
      <c r="AZ2784">
        <v>1.7652032715846627E-2</v>
      </c>
    </row>
    <row r="2785" spans="11:52" ht="14.4">
      <c r="K2785" t="s">
        <v>3692</v>
      </c>
      <c r="L2785" t="s">
        <v>3662</v>
      </c>
      <c r="M2785" t="s">
        <v>93</v>
      </c>
      <c r="N2785" t="s">
        <v>80</v>
      </c>
      <c r="AG2785">
        <v>3.1886008252461982E-2</v>
      </c>
      <c r="AH2785">
        <v>3.1899413051327395E-2</v>
      </c>
      <c r="AI2785">
        <v>3.1344120185466118E-2</v>
      </c>
      <c r="AJ2785">
        <v>3.3069119358588653E-2</v>
      </c>
      <c r="AK2785">
        <v>3.3519128709227193E-2</v>
      </c>
      <c r="AL2785">
        <v>3.3012802689660906E-2</v>
      </c>
      <c r="AM2785">
        <v>3.2236713727444681E-2</v>
      </c>
      <c r="AN2785">
        <v>3.2340935313660009E-2</v>
      </c>
      <c r="AO2785">
        <v>2.5632910498149097E-2</v>
      </c>
      <c r="AP2785">
        <v>2.7354363165082871E-2</v>
      </c>
      <c r="AQ2785">
        <v>2.6606752855140765E-2</v>
      </c>
      <c r="AR2785">
        <v>2.414499681399912E-2</v>
      </c>
      <c r="AS2785">
        <v>2.5280145440409876E-2</v>
      </c>
      <c r="AT2785">
        <v>2.4503109447729241E-2</v>
      </c>
      <c r="AU2785">
        <v>2.5022447477303405E-2</v>
      </c>
      <c r="AV2785">
        <v>2.6644918401992727E-2</v>
      </c>
      <c r="AW2785">
        <v>2.7657934472615931E-2</v>
      </c>
      <c r="AX2785">
        <v>2.5259834823192929E-2</v>
      </c>
      <c r="AY2785">
        <v>2.5758387528677672E-2</v>
      </c>
      <c r="AZ2785">
        <v>2.563342697863763E-2</v>
      </c>
    </row>
    <row r="2786" spans="11:52" ht="14.4">
      <c r="K2786" t="s">
        <v>3693</v>
      </c>
      <c r="L2786" t="s">
        <v>3694</v>
      </c>
      <c r="M2786" t="s">
        <v>13</v>
      </c>
      <c r="N2786" t="s">
        <v>80</v>
      </c>
      <c r="AG2786">
        <v>1.8271119958090949E-3</v>
      </c>
      <c r="AH2786">
        <v>1.3968212765754378E-3</v>
      </c>
      <c r="AI2786">
        <v>3.1522313276766065E-3</v>
      </c>
      <c r="AJ2786">
        <v>3.0115897540492148E-3</v>
      </c>
      <c r="AK2786">
        <v>2.8249581639722288E-3</v>
      </c>
      <c r="AL2786">
        <v>2.7454362646064409E-3</v>
      </c>
      <c r="AM2786">
        <v>4.6727557745514974E-3</v>
      </c>
      <c r="AN2786">
        <v>5.269410959779861E-3</v>
      </c>
      <c r="AO2786">
        <v>5.1586883385987114E-3</v>
      </c>
      <c r="AP2786">
        <v>4.629493572276564E-3</v>
      </c>
      <c r="AQ2786">
        <v>4.4783311108602293E-3</v>
      </c>
      <c r="AR2786">
        <v>4.3261374034863328E-3</v>
      </c>
      <c r="AS2786">
        <v>4.8320094066250955E-3</v>
      </c>
      <c r="AT2786">
        <v>4.4615408813660383E-3</v>
      </c>
      <c r="AU2786">
        <v>5.0676469617967892E-3</v>
      </c>
      <c r="AV2786">
        <v>5.0687592250482057E-3</v>
      </c>
      <c r="AW2786">
        <v>5.0150658410908601E-3</v>
      </c>
      <c r="AX2786">
        <v>4.353260040777995E-3</v>
      </c>
      <c r="AY2786">
        <v>3.7691447425243856E-3</v>
      </c>
      <c r="AZ2786">
        <v>4.0068133380469469E-3</v>
      </c>
    </row>
    <row r="2787" spans="11:52" ht="14.4">
      <c r="K2787" t="s">
        <v>3695</v>
      </c>
      <c r="L2787" t="s">
        <v>3694</v>
      </c>
      <c r="M2787" t="s">
        <v>14</v>
      </c>
      <c r="N2787" t="s">
        <v>80</v>
      </c>
      <c r="AG2787">
        <v>8.0422912071619074E-3</v>
      </c>
      <c r="AH2787">
        <v>8.0819328703092951E-3</v>
      </c>
      <c r="AI2787">
        <v>7.7884177096881196E-3</v>
      </c>
      <c r="AJ2787">
        <v>7.9530733231202178E-3</v>
      </c>
      <c r="AK2787">
        <v>6.3712922127078684E-3</v>
      </c>
      <c r="AL2787">
        <v>6.3778056572409477E-3</v>
      </c>
      <c r="AM2787">
        <v>6.337456423516615E-3</v>
      </c>
      <c r="AN2787">
        <v>6.4256664893176316E-3</v>
      </c>
      <c r="AO2787">
        <v>6.1225265931922433E-3</v>
      </c>
      <c r="AP2787">
        <v>5.8410272587605533E-3</v>
      </c>
      <c r="AQ2787">
        <v>5.7380800399093306E-3</v>
      </c>
      <c r="AR2787">
        <v>5.4728147072116932E-3</v>
      </c>
      <c r="AS2787">
        <v>5.2676752736783763E-3</v>
      </c>
      <c r="AT2787">
        <v>5.1441719352456547E-3</v>
      </c>
      <c r="AU2787">
        <v>5.0285207860679389E-3</v>
      </c>
      <c r="AV2787">
        <v>5.5481441136698536E-3</v>
      </c>
      <c r="AW2787">
        <v>2.6516156099033773E-3</v>
      </c>
      <c r="AX2787">
        <v>2.5592870498138873E-3</v>
      </c>
      <c r="AY2787">
        <v>2.6421643056110155E-3</v>
      </c>
      <c r="AZ2787">
        <v>3.8487120041807033E-3</v>
      </c>
    </row>
    <row r="2788" spans="11:52" ht="14.4">
      <c r="K2788" t="s">
        <v>3696</v>
      </c>
      <c r="L2788" t="s">
        <v>3694</v>
      </c>
      <c r="M2788" t="s">
        <v>92</v>
      </c>
      <c r="N2788" t="s">
        <v>80</v>
      </c>
      <c r="AG2788">
        <v>2.1070427687323785E-5</v>
      </c>
      <c r="AH2788">
        <v>1.3543572061363533E-3</v>
      </c>
      <c r="AI2788">
        <v>1.2021856468609389E-3</v>
      </c>
      <c r="AJ2788">
        <v>1.0379390188358234E-3</v>
      </c>
      <c r="AK2788">
        <v>8.8812601297874204E-4</v>
      </c>
      <c r="AL2788">
        <v>7.7287953625921745E-4</v>
      </c>
      <c r="AM2788">
        <v>1.8359607946825831E-5</v>
      </c>
      <c r="AN2788">
        <v>1.6113924452866796E-5</v>
      </c>
      <c r="AO2788">
        <v>1.6882649922457529E-5</v>
      </c>
      <c r="AP2788">
        <v>1.8510562975634627E-5</v>
      </c>
      <c r="AQ2788">
        <v>1.9609031484145276E-5</v>
      </c>
      <c r="AR2788">
        <v>1.1649954972274398E-5</v>
      </c>
      <c r="AS2788">
        <v>1.6470222743896827E-5</v>
      </c>
      <c r="AT2788">
        <v>1.4568043384120462E-5</v>
      </c>
      <c r="AU2788">
        <v>1.7767585597106238E-5</v>
      </c>
      <c r="AV2788">
        <v>2.7856121856149875E-5</v>
      </c>
      <c r="AW2788">
        <v>1.5617744908615158E-5</v>
      </c>
      <c r="AX2788">
        <v>4.8057380366749779E-5</v>
      </c>
      <c r="AY2788">
        <v>5.6004300221119315E-5</v>
      </c>
      <c r="AZ2788">
        <v>5.3450688534886826E-5</v>
      </c>
    </row>
    <row r="2789" spans="11:52" ht="14.4">
      <c r="K2789" t="s">
        <v>3697</v>
      </c>
      <c r="L2789" t="s">
        <v>3694</v>
      </c>
      <c r="M2789" t="s">
        <v>15</v>
      </c>
      <c r="N2789" t="s">
        <v>80</v>
      </c>
      <c r="AE2789" t="s">
        <v>6079</v>
      </c>
      <c r="AF2789" t="s">
        <v>6079</v>
      </c>
      <c r="AG2789">
        <v>0</v>
      </c>
      <c r="AH2789">
        <v>0</v>
      </c>
      <c r="AI2789">
        <v>0</v>
      </c>
      <c r="AJ2789">
        <v>0</v>
      </c>
      <c r="AK2789">
        <v>0</v>
      </c>
      <c r="AL2789">
        <v>0</v>
      </c>
      <c r="AM2789">
        <v>0</v>
      </c>
      <c r="AN2789">
        <v>0</v>
      </c>
      <c r="AO2789">
        <v>0</v>
      </c>
      <c r="AP2789">
        <v>0</v>
      </c>
      <c r="AQ2789">
        <v>0</v>
      </c>
      <c r="AR2789">
        <v>0</v>
      </c>
      <c r="AS2789">
        <v>0</v>
      </c>
      <c r="AT2789">
        <v>0</v>
      </c>
      <c r="AU2789">
        <v>0</v>
      </c>
      <c r="AV2789">
        <v>0</v>
      </c>
      <c r="AW2789">
        <v>0</v>
      </c>
      <c r="AX2789">
        <v>0</v>
      </c>
      <c r="AY2789">
        <v>0</v>
      </c>
      <c r="AZ2789">
        <v>0</v>
      </c>
    </row>
    <row r="2790" spans="11:52" ht="14.4">
      <c r="K2790" t="s">
        <v>3698</v>
      </c>
      <c r="L2790" t="s">
        <v>3694</v>
      </c>
      <c r="M2790" t="s">
        <v>91</v>
      </c>
      <c r="N2790" t="s">
        <v>80</v>
      </c>
      <c r="AG2790">
        <v>1.9202331888120792E-3</v>
      </c>
      <c r="AH2790">
        <v>5.8949092337041628E-4</v>
      </c>
      <c r="AI2790">
        <v>5.7180548421741399E-4</v>
      </c>
      <c r="AJ2790">
        <v>5.0503859181411743E-4</v>
      </c>
      <c r="AK2790">
        <v>4.4686128896934498E-4</v>
      </c>
      <c r="AL2790">
        <v>3.6916171414918641E-4</v>
      </c>
      <c r="AM2790">
        <v>5.8362431921249707E-4</v>
      </c>
      <c r="AN2790">
        <v>5.2520781836790987E-4</v>
      </c>
      <c r="AO2790">
        <v>6.3947182974564271E-4</v>
      </c>
      <c r="AP2790">
        <v>8.2868591608755739E-4</v>
      </c>
      <c r="AQ2790">
        <v>8.8157183960627008E-4</v>
      </c>
      <c r="AR2790">
        <v>4.7519865533639406E-4</v>
      </c>
      <c r="AS2790">
        <v>4.100451334495285E-4</v>
      </c>
      <c r="AT2790">
        <v>4.5531905663540094E-4</v>
      </c>
      <c r="AU2790">
        <v>3.6251185985973359E-4</v>
      </c>
      <c r="AV2790">
        <v>2.493722511231419E-4</v>
      </c>
      <c r="AW2790">
        <v>2.6241753746052284E-4</v>
      </c>
      <c r="AX2790">
        <v>4.014567638561474E-4</v>
      </c>
      <c r="AY2790">
        <v>6.1847102121203646E-4</v>
      </c>
      <c r="AZ2790">
        <v>5.3462959286020636E-4</v>
      </c>
    </row>
    <row r="2791" spans="11:52" ht="14.4">
      <c r="K2791" t="s">
        <v>3699</v>
      </c>
      <c r="L2791" t="s">
        <v>3694</v>
      </c>
      <c r="M2791" t="s">
        <v>16</v>
      </c>
      <c r="N2791" t="s">
        <v>80</v>
      </c>
      <c r="AG2791">
        <v>1.9316834173381287E-3</v>
      </c>
      <c r="AH2791">
        <v>1.3880873700343186E-3</v>
      </c>
      <c r="AI2791">
        <v>1.0634821618159206E-3</v>
      </c>
      <c r="AJ2791">
        <v>2.8283358349259851E-3</v>
      </c>
      <c r="AK2791">
        <v>2.9351249542165308E-3</v>
      </c>
      <c r="AL2791">
        <v>3.0966207858482099E-3</v>
      </c>
      <c r="AM2791">
        <v>2.8673978214670201E-3</v>
      </c>
      <c r="AN2791">
        <v>2.8890913649147606E-3</v>
      </c>
      <c r="AO2791">
        <v>2.9641094943509438E-3</v>
      </c>
      <c r="AP2791">
        <v>2.7092081485967129E-3</v>
      </c>
      <c r="AQ2791">
        <v>3.2481814989801989E-3</v>
      </c>
      <c r="AR2791">
        <v>3.8537016713712218E-3</v>
      </c>
      <c r="AS2791">
        <v>3.1654648024624734E-3</v>
      </c>
      <c r="AT2791">
        <v>3.8017478319639169E-3</v>
      </c>
      <c r="AU2791">
        <v>5.6812481557348702E-3</v>
      </c>
      <c r="AV2791">
        <v>7.3201379315775634E-3</v>
      </c>
      <c r="AW2791">
        <v>7.6252644405873198E-3</v>
      </c>
      <c r="AX2791">
        <v>6.9217318084647244E-3</v>
      </c>
      <c r="AY2791">
        <v>4.4826666964483015E-3</v>
      </c>
      <c r="AZ2791">
        <v>2.8803211636798743E-3</v>
      </c>
    </row>
    <row r="2792" spans="11:52" ht="14.4">
      <c r="K2792" t="s">
        <v>3700</v>
      </c>
      <c r="L2792" t="s">
        <v>3694</v>
      </c>
      <c r="M2792" t="s">
        <v>17</v>
      </c>
      <c r="N2792" t="s">
        <v>80</v>
      </c>
      <c r="AG2792">
        <v>9.9697412953035289E-4</v>
      </c>
      <c r="AH2792">
        <v>1.4507230822407144E-3</v>
      </c>
      <c r="AI2792">
        <v>2.0927787937879182E-3</v>
      </c>
      <c r="AJ2792">
        <v>2.9670923364878751E-3</v>
      </c>
      <c r="AK2792">
        <v>2.0047935550316079E-3</v>
      </c>
      <c r="AL2792">
        <v>3.3995012236301878E-3</v>
      </c>
      <c r="AM2792">
        <v>3.6832266592914751E-3</v>
      </c>
      <c r="AN2792">
        <v>2.2441456235008021E-3</v>
      </c>
      <c r="AO2792">
        <v>2.2217386120273758E-3</v>
      </c>
      <c r="AP2792">
        <v>3.1181674036978302E-3</v>
      </c>
      <c r="AQ2792">
        <v>2.3367632285555551E-3</v>
      </c>
      <c r="AR2792">
        <v>1.6008920268166971E-3</v>
      </c>
      <c r="AS2792">
        <v>3.049548141225883E-3</v>
      </c>
      <c r="AT2792">
        <v>6.123304174774546E-3</v>
      </c>
      <c r="AU2792">
        <v>5.5658165248370275E-3</v>
      </c>
      <c r="AV2792">
        <v>3.4881241235933864E-3</v>
      </c>
      <c r="AW2792">
        <v>3.3306388842213592E-3</v>
      </c>
      <c r="AX2792">
        <v>4.0331812078456854E-3</v>
      </c>
      <c r="AY2792">
        <v>4.1065520641509557E-3</v>
      </c>
      <c r="AZ2792">
        <v>2.6467885978859922E-3</v>
      </c>
    </row>
    <row r="2793" spans="11:52" ht="14.4">
      <c r="K2793" t="s">
        <v>3701</v>
      </c>
      <c r="L2793" t="s">
        <v>3694</v>
      </c>
      <c r="M2793" t="s">
        <v>97</v>
      </c>
      <c r="N2793" t="s">
        <v>80</v>
      </c>
      <c r="O2793" t="s">
        <v>6079</v>
      </c>
      <c r="P2793" t="s">
        <v>6079</v>
      </c>
      <c r="Q2793" t="s">
        <v>6079</v>
      </c>
      <c r="R2793" t="s">
        <v>6079</v>
      </c>
      <c r="S2793" t="s">
        <v>6079</v>
      </c>
      <c r="T2793" t="s">
        <v>6079</v>
      </c>
      <c r="AG2793">
        <v>5.9654448247056747E-4</v>
      </c>
      <c r="AH2793">
        <v>5.5122247090925655E-4</v>
      </c>
      <c r="AI2793">
        <v>4.9938543997696109E-4</v>
      </c>
      <c r="AJ2793">
        <v>4.6567624906929415E-4</v>
      </c>
      <c r="AK2793">
        <v>4.1633628911030618E-4</v>
      </c>
      <c r="AL2793">
        <v>1.4467808263651022E-5</v>
      </c>
      <c r="AM2793">
        <v>1.2606724857908023E-5</v>
      </c>
      <c r="AN2793">
        <v>8.1939102700892169E-6</v>
      </c>
      <c r="AO2793">
        <v>7.9259640354776072E-6</v>
      </c>
      <c r="AP2793">
        <v>2.0894131261769145E-6</v>
      </c>
      <c r="AQ2793">
        <v>4.5843146313759595E-6</v>
      </c>
      <c r="AR2793">
        <v>1.4899604863621724E-4</v>
      </c>
      <c r="AS2793">
        <v>8.1540603428154865E-5</v>
      </c>
      <c r="AT2793">
        <v>9.9741802372949406E-6</v>
      </c>
      <c r="AU2793">
        <v>5.8675133781905521E-6</v>
      </c>
      <c r="AV2793">
        <v>4.6975148920343055E-9</v>
      </c>
      <c r="AW2793">
        <v>0</v>
      </c>
      <c r="AX2793">
        <v>0</v>
      </c>
      <c r="AY2793">
        <v>0</v>
      </c>
      <c r="AZ2793">
        <v>0</v>
      </c>
    </row>
    <row r="2794" spans="11:52" ht="14.4">
      <c r="K2794" t="s">
        <v>3702</v>
      </c>
      <c r="L2794" t="s">
        <v>3694</v>
      </c>
      <c r="M2794" t="s">
        <v>18</v>
      </c>
      <c r="N2794" t="s">
        <v>80</v>
      </c>
      <c r="AG2794">
        <v>2.1947036303556224E-3</v>
      </c>
      <c r="AH2794">
        <v>2.2878541620819657E-3</v>
      </c>
      <c r="AI2794">
        <v>2.4932885643421821E-3</v>
      </c>
      <c r="AJ2794">
        <v>2.8650074607400322E-3</v>
      </c>
      <c r="AK2794">
        <v>2.5600684858515113E-3</v>
      </c>
      <c r="AL2794">
        <v>2.3156858286709596E-3</v>
      </c>
      <c r="AM2794">
        <v>2.6857604069465677E-3</v>
      </c>
      <c r="AN2794">
        <v>3.1728883268844934E-3</v>
      </c>
      <c r="AO2794">
        <v>5.252500654338404E-3</v>
      </c>
      <c r="AP2794">
        <v>4.8562861658767069E-3</v>
      </c>
      <c r="AQ2794">
        <v>4.7621762096829289E-3</v>
      </c>
      <c r="AR2794">
        <v>6.0509139148149579E-3</v>
      </c>
      <c r="AS2794">
        <v>5.5659064979030233E-3</v>
      </c>
      <c r="AT2794">
        <v>5.7404782480362628E-3</v>
      </c>
      <c r="AU2794">
        <v>5.7184452423804655E-3</v>
      </c>
      <c r="AV2794">
        <v>6.0134420805431511E-3</v>
      </c>
      <c r="AW2794">
        <v>5.4677005747557341E-3</v>
      </c>
      <c r="AX2794">
        <v>5.3732098373705465E-3</v>
      </c>
      <c r="AY2794">
        <v>5.3624050195267134E-3</v>
      </c>
      <c r="AZ2794">
        <v>5.6744258349946033E-3</v>
      </c>
    </row>
    <row r="2795" spans="11:52" ht="14.4">
      <c r="K2795" t="s">
        <v>3703</v>
      </c>
      <c r="L2795" t="s">
        <v>3694</v>
      </c>
      <c r="M2795" t="s">
        <v>34</v>
      </c>
      <c r="N2795" t="s">
        <v>80</v>
      </c>
      <c r="AG2795">
        <v>3.6230137367020431E-3</v>
      </c>
      <c r="AH2795">
        <v>3.6223114728021776E-3</v>
      </c>
      <c r="AI2795">
        <v>3.4114860841192979E-3</v>
      </c>
      <c r="AJ2795">
        <v>3.6242103265613159E-3</v>
      </c>
      <c r="AK2795">
        <v>3.6738484692008665E-3</v>
      </c>
      <c r="AL2795">
        <v>4.0385089040502076E-3</v>
      </c>
      <c r="AM2795">
        <v>2.5175204893713695E-3</v>
      </c>
      <c r="AN2795">
        <v>2.3412307779331369E-3</v>
      </c>
      <c r="AO2795">
        <v>2.5086838647947721E-3</v>
      </c>
      <c r="AP2795">
        <v>2.5533575183427529E-3</v>
      </c>
      <c r="AQ2795">
        <v>2.6093048628619852E-3</v>
      </c>
      <c r="AR2795">
        <v>2.8379324942030982E-3</v>
      </c>
      <c r="AS2795">
        <v>2.651552351867233E-3</v>
      </c>
      <c r="AT2795">
        <v>2.8083856920542347E-3</v>
      </c>
      <c r="AU2795">
        <v>3.0210514131243354E-3</v>
      </c>
      <c r="AV2795">
        <v>3.2816299637410326E-3</v>
      </c>
      <c r="AW2795">
        <v>3.332590807639175E-3</v>
      </c>
      <c r="AX2795">
        <v>3.2225314955173692E-3</v>
      </c>
      <c r="AY2795">
        <v>2.8641970713099551E-3</v>
      </c>
      <c r="AZ2795">
        <v>2.3760257419946878E-3</v>
      </c>
    </row>
    <row r="2796" spans="11:52" ht="14.4">
      <c r="K2796" t="s">
        <v>3704</v>
      </c>
      <c r="L2796" t="s">
        <v>3694</v>
      </c>
      <c r="M2796" t="s">
        <v>19</v>
      </c>
      <c r="N2796" t="s">
        <v>80</v>
      </c>
      <c r="AG2796">
        <v>1.1573552755418906E-3</v>
      </c>
      <c r="AH2796">
        <v>5.4280959538932768E-4</v>
      </c>
      <c r="AI2796">
        <v>1.7367836739564332E-3</v>
      </c>
      <c r="AJ2796">
        <v>2.9022639193649089E-4</v>
      </c>
      <c r="AK2796">
        <v>2.599316052870017E-4</v>
      </c>
      <c r="AL2796">
        <v>2.504000941733672E-4</v>
      </c>
      <c r="AM2796">
        <v>4.0767646320218358E-4</v>
      </c>
      <c r="AN2796">
        <v>6.0131484810303651E-4</v>
      </c>
      <c r="AO2796">
        <v>6.0937714508082716E-4</v>
      </c>
      <c r="AP2796">
        <v>6.3233322141793987E-4</v>
      </c>
      <c r="AQ2796">
        <v>6.7090924502764978E-4</v>
      </c>
      <c r="AR2796">
        <v>6.7515509836052381E-4</v>
      </c>
      <c r="AS2796">
        <v>6.9416584654400249E-4</v>
      </c>
      <c r="AT2796">
        <v>8.3020489126245248E-4</v>
      </c>
      <c r="AU2796">
        <v>8.5060482375341859E-4</v>
      </c>
      <c r="AV2796">
        <v>8.5837720752012349E-4</v>
      </c>
      <c r="AW2796">
        <v>8.7170208518510292E-4</v>
      </c>
      <c r="AX2796">
        <v>8.737729295953487E-4</v>
      </c>
      <c r="AY2796">
        <v>8.557346187392504E-4</v>
      </c>
      <c r="AZ2796">
        <v>6.7808886267725881E-4</v>
      </c>
    </row>
    <row r="2797" spans="11:52" ht="14.4">
      <c r="K2797" t="s">
        <v>3705</v>
      </c>
      <c r="L2797" t="s">
        <v>3694</v>
      </c>
      <c r="M2797" t="s">
        <v>20</v>
      </c>
      <c r="N2797" t="s">
        <v>80</v>
      </c>
      <c r="AG2797">
        <v>9.9187203851999507E-3</v>
      </c>
      <c r="AH2797">
        <v>8.9541979920333727E-3</v>
      </c>
      <c r="AI2797">
        <v>8.6396095058900117E-3</v>
      </c>
      <c r="AJ2797">
        <v>8.9455443857945714E-3</v>
      </c>
      <c r="AK2797">
        <v>8.5242149562447106E-3</v>
      </c>
      <c r="AL2797">
        <v>9.5339525812721104E-3</v>
      </c>
      <c r="AM2797">
        <v>3.7703529699644792E-3</v>
      </c>
      <c r="AN2797">
        <v>2.8442862568972185E-3</v>
      </c>
      <c r="AO2797">
        <v>2.529129458028198E-3</v>
      </c>
      <c r="AP2797">
        <v>2.7058872373694537E-3</v>
      </c>
      <c r="AQ2797">
        <v>2.7605411118854571E-3</v>
      </c>
      <c r="AR2797">
        <v>2.8057824880090864E-3</v>
      </c>
      <c r="AS2797">
        <v>2.5378532862190715E-3</v>
      </c>
      <c r="AT2797">
        <v>2.5731344386426169E-3</v>
      </c>
      <c r="AU2797">
        <v>2.4179801217504011E-3</v>
      </c>
      <c r="AV2797">
        <v>2.4531470952259054E-3</v>
      </c>
      <c r="AW2797">
        <v>2.6479054097685384E-3</v>
      </c>
      <c r="AX2797">
        <v>2.6831864143429455E-3</v>
      </c>
      <c r="AY2797">
        <v>2.602896041713845E-3</v>
      </c>
      <c r="AZ2797">
        <v>1.5685171467525764E-3</v>
      </c>
    </row>
    <row r="2798" spans="11:52" ht="14.4">
      <c r="K2798" t="s">
        <v>3706</v>
      </c>
      <c r="L2798" t="s">
        <v>3694</v>
      </c>
      <c r="M2798" t="s">
        <v>21</v>
      </c>
      <c r="N2798" t="s">
        <v>80</v>
      </c>
      <c r="AG2798">
        <v>2.4297058125016435E-3</v>
      </c>
      <c r="AH2798">
        <v>3.7770734192386895E-3</v>
      </c>
      <c r="AI2798">
        <v>2.5814196806245109E-3</v>
      </c>
      <c r="AJ2798">
        <v>1.9383628767174379E-3</v>
      </c>
      <c r="AK2798">
        <v>2.2121019827368599E-3</v>
      </c>
      <c r="AL2798">
        <v>3.6756727891085568E-3</v>
      </c>
      <c r="AM2798">
        <v>3.130990543424039E-3</v>
      </c>
      <c r="AN2798">
        <v>2.6520857895672685E-3</v>
      </c>
    </row>
    <row r="2799" spans="11:52" ht="14.4">
      <c r="K2799" t="s">
        <v>3707</v>
      </c>
      <c r="L2799" t="s">
        <v>3694</v>
      </c>
      <c r="M2799" t="s">
        <v>22</v>
      </c>
      <c r="N2799" t="s">
        <v>80</v>
      </c>
      <c r="AG2799">
        <v>1.36676083892703E-4</v>
      </c>
      <c r="AH2799">
        <v>1.3711955764767172E-4</v>
      </c>
      <c r="AI2799">
        <v>1.4876918553402145E-4</v>
      </c>
      <c r="AJ2799">
        <v>1.3406424679203126E-4</v>
      </c>
      <c r="AK2799">
        <v>1.3002375342485592E-4</v>
      </c>
      <c r="AL2799">
        <v>7.6283729922041634E-5</v>
      </c>
      <c r="AM2799">
        <v>8.7310314584824447E-5</v>
      </c>
      <c r="AN2799">
        <v>1.0800024977991986E-4</v>
      </c>
      <c r="AO2799">
        <v>1.2913222291114428E-4</v>
      </c>
      <c r="AP2799">
        <v>1.4371346847252204E-4</v>
      </c>
      <c r="AQ2799">
        <v>1.391593096738782E-4</v>
      </c>
      <c r="AR2799">
        <v>1.5029165045280277E-4</v>
      </c>
      <c r="AS2799">
        <v>2.1303987780518221E-4</v>
      </c>
      <c r="AT2799">
        <v>2.3395499103378857E-4</v>
      </c>
      <c r="AU2799">
        <v>1.6666225691146276E-4</v>
      </c>
      <c r="AV2799">
        <v>2.585536990708661E-4</v>
      </c>
      <c r="AW2799">
        <v>2.7790297391281932E-4</v>
      </c>
      <c r="AX2799">
        <v>2.9637893410531846E-4</v>
      </c>
      <c r="AY2799">
        <v>3.118919878761734E-4</v>
      </c>
      <c r="AZ2799">
        <v>3.0891019795361451E-4</v>
      </c>
    </row>
    <row r="2800" spans="11:52" ht="14.4">
      <c r="K2800" t="s">
        <v>3708</v>
      </c>
      <c r="L2800" t="s">
        <v>3694</v>
      </c>
      <c r="M2800" t="s">
        <v>90</v>
      </c>
      <c r="N2800" t="s">
        <v>80</v>
      </c>
      <c r="AG2800">
        <v>5.2186689151003801E-3</v>
      </c>
      <c r="AH2800">
        <v>5.0584475815462354E-3</v>
      </c>
      <c r="AI2800">
        <v>5.2393313086555272E-3</v>
      </c>
      <c r="AJ2800">
        <v>5.0074222733284502E-3</v>
      </c>
      <c r="AK2800">
        <v>4.7519082219120148E-3</v>
      </c>
      <c r="AL2800">
        <v>4.7935101209211767E-3</v>
      </c>
      <c r="AM2800">
        <v>4.7865039075365035E-3</v>
      </c>
      <c r="AN2800">
        <v>4.5062694173596939E-3</v>
      </c>
      <c r="AO2800">
        <v>4.3770846054140625E-3</v>
      </c>
      <c r="AP2800">
        <v>4.2535511640903753E-3</v>
      </c>
      <c r="AQ2800">
        <v>4.2086447543299181E-3</v>
      </c>
      <c r="AR2800">
        <v>3.9107564850667156E-3</v>
      </c>
      <c r="AS2800">
        <v>9.0445018168322233E-3</v>
      </c>
      <c r="AT2800">
        <v>8.3939354235052898E-3</v>
      </c>
      <c r="AU2800">
        <v>8.2079375485604941E-3</v>
      </c>
      <c r="AV2800">
        <v>8.394573499821251E-3</v>
      </c>
      <c r="AW2800">
        <v>8.0968955425993611E-3</v>
      </c>
      <c r="AX2800">
        <v>7.7820906705137038E-3</v>
      </c>
      <c r="AY2800">
        <v>7.4306240671767601E-3</v>
      </c>
      <c r="AZ2800">
        <v>6.6882565389459921E-3</v>
      </c>
    </row>
    <row r="2801" spans="11:52" ht="14.4">
      <c r="K2801" t="s">
        <v>3709</v>
      </c>
      <c r="L2801" t="s">
        <v>3694</v>
      </c>
      <c r="M2801" t="s">
        <v>23</v>
      </c>
      <c r="N2801" t="s">
        <v>80</v>
      </c>
      <c r="AG2801">
        <v>1.1419603209878325E-3</v>
      </c>
      <c r="AH2801">
        <v>2.2760218903088701E-3</v>
      </c>
      <c r="AI2801">
        <v>9.7347191641451345E-4</v>
      </c>
      <c r="AJ2801">
        <v>5.8725120033999243E-4</v>
      </c>
      <c r="AK2801">
        <v>5.4627623501387159E-4</v>
      </c>
      <c r="AL2801">
        <v>4.6577820725266471E-4</v>
      </c>
      <c r="AM2801">
        <v>5.8184819194478979E-5</v>
      </c>
      <c r="AN2801">
        <v>7.2550537350124319E-5</v>
      </c>
      <c r="AO2801">
        <v>2.274530617101072E-4</v>
      </c>
      <c r="AP2801">
        <v>2.405867758973172E-4</v>
      </c>
      <c r="AQ2801">
        <v>2.25232980027986E-4</v>
      </c>
      <c r="AR2801">
        <v>2.2078357129804113E-4</v>
      </c>
      <c r="AS2801">
        <v>2.2051466070108409E-4</v>
      </c>
      <c r="AT2801">
        <v>5.9633725780134637E-5</v>
      </c>
      <c r="AU2801">
        <v>5.332868135823136E-5</v>
      </c>
      <c r="AV2801">
        <v>7.1974232616832344E-5</v>
      </c>
      <c r="AW2801">
        <v>6.8828025880150059E-5</v>
      </c>
      <c r="AX2801">
        <v>2.8920307067687616E-4</v>
      </c>
      <c r="AY2801">
        <v>2.335688247405446E-4</v>
      </c>
      <c r="AZ2801">
        <v>3.7257521815799193E-4</v>
      </c>
    </row>
    <row r="2802" spans="11:52" ht="14.4">
      <c r="K2802" t="s">
        <v>3710</v>
      </c>
      <c r="L2802" t="s">
        <v>3694</v>
      </c>
      <c r="M2802" t="s">
        <v>24</v>
      </c>
      <c r="N2802" t="s">
        <v>80</v>
      </c>
      <c r="AG2802">
        <v>2.3165989052520303E-4</v>
      </c>
      <c r="AH2802">
        <v>9.0693408141302908E-10</v>
      </c>
      <c r="AI2802">
        <v>1.6760432486280946E-10</v>
      </c>
      <c r="AJ2802">
        <v>4.6810024893118529E-10</v>
      </c>
      <c r="AK2802">
        <v>5.8922399886485724E-10</v>
      </c>
      <c r="AL2802">
        <v>1.5396365036838019E-9</v>
      </c>
      <c r="AM2802">
        <v>1.7885108791237103E-10</v>
      </c>
      <c r="AN2802">
        <v>1.7645258059962316E-10</v>
      </c>
      <c r="AO2802">
        <v>1.7457244133283626E-10</v>
      </c>
      <c r="AP2802">
        <v>0</v>
      </c>
      <c r="AQ2802">
        <v>0</v>
      </c>
      <c r="AR2802">
        <v>4.2242027574158382E-10</v>
      </c>
      <c r="AS2802">
        <v>1.4759130526938556E-9</v>
      </c>
      <c r="AT2802">
        <v>3.4217695042123599E-9</v>
      </c>
      <c r="AU2802">
        <v>5.3922011026393968E-9</v>
      </c>
      <c r="AV2802">
        <v>7.7091145086452697E-9</v>
      </c>
      <c r="AW2802">
        <v>2.7715257706198579E-5</v>
      </c>
      <c r="AX2802">
        <v>2.8468608525342857E-5</v>
      </c>
      <c r="AY2802">
        <v>2.9765748540669343E-5</v>
      </c>
      <c r="AZ2802">
        <v>3.7482595034696471E-6</v>
      </c>
    </row>
    <row r="2803" spans="11:52" ht="14.4">
      <c r="K2803" t="s">
        <v>3711</v>
      </c>
      <c r="L2803" t="s">
        <v>3694</v>
      </c>
      <c r="M2803" t="s">
        <v>1386</v>
      </c>
      <c r="N2803" t="s">
        <v>80</v>
      </c>
      <c r="O2803" t="s">
        <v>6079</v>
      </c>
      <c r="P2803" t="s">
        <v>6079</v>
      </c>
      <c r="Q2803" t="s">
        <v>6079</v>
      </c>
      <c r="R2803" t="s">
        <v>6079</v>
      </c>
      <c r="S2803" t="s">
        <v>6079</v>
      </c>
      <c r="T2803" t="s">
        <v>6079</v>
      </c>
      <c r="U2803" t="s">
        <v>6079</v>
      </c>
      <c r="V2803" t="s">
        <v>6079</v>
      </c>
      <c r="W2803" t="s">
        <v>6079</v>
      </c>
      <c r="X2803" t="s">
        <v>6079</v>
      </c>
      <c r="Y2803" t="s">
        <v>6079</v>
      </c>
      <c r="Z2803" t="s">
        <v>6079</v>
      </c>
      <c r="AA2803" t="s">
        <v>6079</v>
      </c>
      <c r="AG2803">
        <v>1.0378625529044068E-4</v>
      </c>
      <c r="AH2803">
        <v>2.0888323065159649E-2</v>
      </c>
      <c r="AI2803">
        <v>1.0610332540350308E-4</v>
      </c>
      <c r="AJ2803">
        <v>1.0518113543633304E-4</v>
      </c>
      <c r="AK2803">
        <v>9.6649286246047836E-5</v>
      </c>
      <c r="AL2803">
        <v>9.5564736240324791E-5</v>
      </c>
      <c r="AM2803">
        <v>7.3959303792299491E-5</v>
      </c>
      <c r="AN2803">
        <v>8.2457551711745395E-5</v>
      </c>
      <c r="AO2803">
        <v>7.1497857825367892E-5</v>
      </c>
      <c r="AP2803">
        <v>7.0915870623248321E-5</v>
      </c>
      <c r="AQ2803">
        <v>6.3786030111455622E-5</v>
      </c>
      <c r="AR2803">
        <v>6.3013090031847904E-5</v>
      </c>
      <c r="AS2803">
        <v>5.8888767574695457E-5</v>
      </c>
      <c r="AT2803">
        <v>6.0593376532964605E-5</v>
      </c>
      <c r="AU2803">
        <v>1.1044327832867868E-4</v>
      </c>
      <c r="AV2803">
        <v>1.1279371785657212E-4</v>
      </c>
      <c r="AW2803">
        <v>1.0781750170216E-4</v>
      </c>
      <c r="AX2803">
        <v>1.0681915010606188E-4</v>
      </c>
      <c r="AY2803">
        <v>1.0355416500965337E-4</v>
      </c>
      <c r="AZ2803">
        <v>9.8174612512980832E-5</v>
      </c>
    </row>
    <row r="2804" spans="11:52" ht="14.4">
      <c r="K2804" t="s">
        <v>3712</v>
      </c>
      <c r="L2804" t="s">
        <v>3694</v>
      </c>
      <c r="M2804" t="s">
        <v>25</v>
      </c>
      <c r="N2804" t="s">
        <v>80</v>
      </c>
      <c r="AG2804">
        <v>6.4675762594700601E-4</v>
      </c>
      <c r="AH2804">
        <v>6.1259568437588155E-4</v>
      </c>
      <c r="AI2804">
        <v>4.6327360335038571E-4</v>
      </c>
      <c r="AJ2804">
        <v>4.3414131368380737E-4</v>
      </c>
      <c r="AK2804">
        <v>3.6757116644468374E-4</v>
      </c>
      <c r="AL2804">
        <v>3.6972314117014618E-4</v>
      </c>
      <c r="AM2804">
        <v>5.1166651632823508E-4</v>
      </c>
      <c r="AN2804">
        <v>9.2298793285534083E-4</v>
      </c>
      <c r="AO2804">
        <v>9.8057972264813261E-4</v>
      </c>
      <c r="AP2804">
        <v>1.1015537010541114E-3</v>
      </c>
      <c r="AQ2804">
        <v>1.1735889190359302E-3</v>
      </c>
      <c r="AR2804">
        <v>1.5041172779882274E-3</v>
      </c>
      <c r="AS2804">
        <v>1.3372569645657031E-3</v>
      </c>
      <c r="AT2804">
        <v>1.3212630359699894E-3</v>
      </c>
      <c r="AU2804">
        <v>1.332697472443873E-3</v>
      </c>
      <c r="AV2804">
        <v>1.4392291986464773E-3</v>
      </c>
      <c r="AW2804">
        <v>1.4474859826199866E-3</v>
      </c>
      <c r="AX2804">
        <v>1.4695969681021049E-3</v>
      </c>
      <c r="AY2804">
        <v>1.6628815222943065E-3</v>
      </c>
      <c r="AZ2804">
        <v>1.5841807817220479E-3</v>
      </c>
    </row>
    <row r="2805" spans="11:52" ht="14.4">
      <c r="K2805" t="s">
        <v>5713</v>
      </c>
      <c r="L2805" t="s">
        <v>3694</v>
      </c>
      <c r="M2805" t="s">
        <v>5610</v>
      </c>
      <c r="N2805" t="s">
        <v>80</v>
      </c>
      <c r="AO2805">
        <v>0</v>
      </c>
      <c r="AP2805" t="s">
        <v>6079</v>
      </c>
      <c r="AQ2805" t="s">
        <v>6079</v>
      </c>
      <c r="AR2805" t="s">
        <v>6079</v>
      </c>
      <c r="AS2805" t="s">
        <v>6079</v>
      </c>
      <c r="AT2805">
        <v>0</v>
      </c>
      <c r="AU2805">
        <v>9.6694428397461604E-7</v>
      </c>
      <c r="AV2805">
        <v>2.8339501816797828E-6</v>
      </c>
      <c r="AW2805">
        <v>0</v>
      </c>
      <c r="AX2805">
        <v>0</v>
      </c>
      <c r="AY2805">
        <v>8.6876320432305348E-7</v>
      </c>
      <c r="AZ2805">
        <v>0</v>
      </c>
    </row>
    <row r="2806" spans="11:52" ht="14.4">
      <c r="K2806" t="s">
        <v>3713</v>
      </c>
      <c r="L2806" t="s">
        <v>3694</v>
      </c>
      <c r="M2806" t="s">
        <v>98</v>
      </c>
      <c r="N2806" t="s">
        <v>80</v>
      </c>
      <c r="AG2806">
        <v>2.3238624577076398E-5</v>
      </c>
      <c r="AH2806">
        <v>3.4368428947320989E-5</v>
      </c>
      <c r="AI2806">
        <v>9.6146166059656908E-5</v>
      </c>
      <c r="AJ2806">
        <v>4.8395433473649749E-5</v>
      </c>
      <c r="AK2806">
        <v>2.8733453810055975E-5</v>
      </c>
      <c r="AL2806">
        <v>9.2605883251762987E-6</v>
      </c>
      <c r="AM2806">
        <v>6.8717062547685089E-5</v>
      </c>
      <c r="AN2806">
        <v>4.8876469858004999E-5</v>
      </c>
      <c r="AO2806">
        <v>2.5417851956613656E-5</v>
      </c>
      <c r="AP2806">
        <v>2.2249911000355997E-6</v>
      </c>
      <c r="AQ2806">
        <v>0</v>
      </c>
      <c r="AR2806">
        <v>0</v>
      </c>
      <c r="AS2806">
        <v>0</v>
      </c>
      <c r="AT2806">
        <v>0</v>
      </c>
      <c r="AU2806">
        <v>0</v>
      </c>
      <c r="AV2806">
        <v>1.2427355151738487E-4</v>
      </c>
      <c r="AW2806">
        <v>4.4342784769865247E-4</v>
      </c>
      <c r="AX2806">
        <v>3.829772966714031E-4</v>
      </c>
      <c r="AY2806">
        <v>5.3012955096775466E-4</v>
      </c>
      <c r="AZ2806">
        <v>3.9335979558987602E-4</v>
      </c>
    </row>
    <row r="2807" spans="11:52" ht="14.4">
      <c r="K2807" t="s">
        <v>3714</v>
      </c>
      <c r="L2807" t="s">
        <v>3694</v>
      </c>
      <c r="M2807" t="s">
        <v>94</v>
      </c>
      <c r="N2807" t="s">
        <v>80</v>
      </c>
      <c r="AG2807">
        <v>6.7808052767043465E-4</v>
      </c>
      <c r="AH2807">
        <v>6.085095881673613E-4</v>
      </c>
      <c r="AI2807">
        <v>5.8997274919105394E-4</v>
      </c>
      <c r="AJ2807">
        <v>5.5883171189239408E-4</v>
      </c>
      <c r="AK2807">
        <v>6.1045319189711946E-4</v>
      </c>
      <c r="AL2807">
        <v>1.1217679072806218E-3</v>
      </c>
      <c r="AM2807">
        <v>8.4045374042788948E-4</v>
      </c>
      <c r="AN2807">
        <v>7.0259434350376131E-4</v>
      </c>
      <c r="AO2807">
        <v>4.9798048277990099E-4</v>
      </c>
      <c r="AP2807">
        <v>5.0059623270552875E-4</v>
      </c>
      <c r="AQ2807">
        <v>5.1342303247403696E-4</v>
      </c>
      <c r="AR2807">
        <v>4.6365893390519427E-4</v>
      </c>
      <c r="AS2807">
        <v>4.4473846733426327E-4</v>
      </c>
      <c r="AT2807">
        <v>4.3977091220162513E-4</v>
      </c>
      <c r="AU2807">
        <v>4.3689462948930384E-4</v>
      </c>
      <c r="AV2807">
        <v>3.8987824902894544E-4</v>
      </c>
      <c r="AW2807">
        <v>3.8831909591563934E-4</v>
      </c>
      <c r="AX2807">
        <v>3.7814291522267422E-4</v>
      </c>
      <c r="AY2807">
        <v>3.1993597006821351E-4</v>
      </c>
      <c r="AZ2807">
        <v>2.4850495232976922E-4</v>
      </c>
    </row>
    <row r="2808" spans="11:52" ht="14.4">
      <c r="K2808" t="s">
        <v>3715</v>
      </c>
      <c r="L2808" t="s">
        <v>3694</v>
      </c>
      <c r="M2808" t="s">
        <v>99</v>
      </c>
      <c r="N2808" t="s">
        <v>80</v>
      </c>
      <c r="AG2808">
        <v>4.6393993171990012E-3</v>
      </c>
      <c r="AH2808">
        <v>2.3301199697734628E-3</v>
      </c>
      <c r="AI2808">
        <v>2.3179061918649105E-3</v>
      </c>
      <c r="AJ2808">
        <v>2.8647150818621441E-3</v>
      </c>
      <c r="AK2808">
        <v>2.8770617971285439E-3</v>
      </c>
      <c r="AL2808">
        <v>2.8623922548130717E-3</v>
      </c>
      <c r="AM2808">
        <v>2.9225820223042491E-3</v>
      </c>
      <c r="AN2808">
        <v>2.8613345734796133E-3</v>
      </c>
      <c r="AO2808">
        <v>2.4122330635111639E-3</v>
      </c>
      <c r="AP2808">
        <v>2.5614998792917593E-3</v>
      </c>
      <c r="AQ2808">
        <v>2.4913145606766805E-3</v>
      </c>
      <c r="AR2808">
        <v>1.1261731296810218E-3</v>
      </c>
      <c r="AS2808">
        <v>1.1076266938864834E-3</v>
      </c>
      <c r="AT2808">
        <v>1.0797427180072403E-3</v>
      </c>
      <c r="AU2808">
        <v>9.8727373210113025E-4</v>
      </c>
      <c r="AV2808">
        <v>5.6802406978171625E-5</v>
      </c>
      <c r="AW2808">
        <v>9.4844903821784108E-4</v>
      </c>
      <c r="AX2808">
        <v>9.8950785425272014E-4</v>
      </c>
      <c r="AY2808">
        <v>1.0059089063586676E-3</v>
      </c>
      <c r="AZ2808">
        <v>9.6261322998273139E-4</v>
      </c>
    </row>
    <row r="2809" spans="11:52" ht="14.4">
      <c r="K2809" t="s">
        <v>3716</v>
      </c>
      <c r="L2809" t="s">
        <v>3694</v>
      </c>
      <c r="M2809" t="s">
        <v>26</v>
      </c>
      <c r="N2809" t="s">
        <v>80</v>
      </c>
      <c r="O2809" t="s">
        <v>6079</v>
      </c>
      <c r="P2809" t="s">
        <v>6079</v>
      </c>
      <c r="Q2809" t="s">
        <v>6079</v>
      </c>
      <c r="R2809" t="s">
        <v>6079</v>
      </c>
      <c r="S2809" t="s">
        <v>6079</v>
      </c>
      <c r="AG2809">
        <v>0</v>
      </c>
      <c r="AH2809">
        <v>0</v>
      </c>
      <c r="AI2809">
        <v>0</v>
      </c>
      <c r="AJ2809">
        <v>1.8910913483076528E-3</v>
      </c>
      <c r="AK2809">
        <v>1.8884482652091483E-3</v>
      </c>
      <c r="AL2809">
        <v>1.8541257859895765E-3</v>
      </c>
      <c r="AM2809">
        <v>1.7855309041491427E-3</v>
      </c>
      <c r="AN2809">
        <v>1.7415224509418786E-3</v>
      </c>
      <c r="AO2809">
        <v>1.6952684973118063E-3</v>
      </c>
      <c r="AP2809">
        <v>1.7364920705660997E-3</v>
      </c>
      <c r="AQ2809">
        <v>1.7262180907467277E-3</v>
      </c>
      <c r="AR2809">
        <v>1.659200148806303E-3</v>
      </c>
      <c r="AS2809">
        <v>1.6334442699263876E-3</v>
      </c>
      <c r="AT2809">
        <v>1.5436804251320513E-3</v>
      </c>
      <c r="AU2809">
        <v>1.5367159322701386E-3</v>
      </c>
      <c r="AV2809">
        <v>9.726931100054161E-8</v>
      </c>
      <c r="AW2809">
        <v>4.0580952719819953E-11</v>
      </c>
      <c r="AX2809">
        <v>0</v>
      </c>
      <c r="AY2809">
        <v>0</v>
      </c>
      <c r="AZ2809">
        <v>0</v>
      </c>
    </row>
    <row r="2810" spans="11:52" ht="14.4">
      <c r="K2810" t="s">
        <v>3717</v>
      </c>
      <c r="L2810" t="s">
        <v>3694</v>
      </c>
      <c r="M2810" t="s">
        <v>27</v>
      </c>
      <c r="N2810" t="s">
        <v>80</v>
      </c>
      <c r="AG2810">
        <v>2.151015264088894E-3</v>
      </c>
      <c r="AH2810">
        <v>2.9072430323410572E-3</v>
      </c>
      <c r="AI2810">
        <v>2.6947540365838559E-3</v>
      </c>
      <c r="AJ2810">
        <v>2.2239672466813167E-3</v>
      </c>
      <c r="AK2810">
        <v>1.4728017631707847E-3</v>
      </c>
      <c r="AL2810">
        <v>1.4401798816623512E-3</v>
      </c>
      <c r="AM2810">
        <v>1.4947636449273885E-3</v>
      </c>
      <c r="AN2810">
        <v>1.5959978654751996E-3</v>
      </c>
      <c r="AO2810">
        <v>1.726627511936956E-3</v>
      </c>
      <c r="AP2810">
        <v>1.7824387317949609E-3</v>
      </c>
      <c r="AQ2810">
        <v>1.7283152839688088E-3</v>
      </c>
      <c r="AR2810">
        <v>1.6699926990613513E-3</v>
      </c>
      <c r="AS2810">
        <v>1.6276092742206496E-3</v>
      </c>
      <c r="AT2810">
        <v>1.5583451110480417E-3</v>
      </c>
      <c r="AU2810">
        <v>1.5883451151384696E-3</v>
      </c>
      <c r="AV2810">
        <v>1.850636927434312E-3</v>
      </c>
      <c r="AW2810">
        <v>1.9041132467444079E-3</v>
      </c>
      <c r="AX2810">
        <v>1.8613071874295777E-3</v>
      </c>
      <c r="AY2810">
        <v>1.935062209286006E-3</v>
      </c>
      <c r="AZ2810">
        <v>2.0363789257508893E-3</v>
      </c>
    </row>
    <row r="2811" spans="11:52" ht="14.4">
      <c r="K2811" t="s">
        <v>3718</v>
      </c>
      <c r="L2811" t="s">
        <v>3694</v>
      </c>
      <c r="M2811" t="s">
        <v>28</v>
      </c>
      <c r="N2811" t="s">
        <v>80</v>
      </c>
      <c r="AG2811">
        <v>4.6440184014082608E-4</v>
      </c>
      <c r="AH2811">
        <v>4.5973290937922798E-4</v>
      </c>
      <c r="AI2811">
        <v>8.0732358731527333E-4</v>
      </c>
      <c r="AJ2811">
        <v>8.6262398220336494E-4</v>
      </c>
      <c r="AK2811">
        <v>8.523226955141546E-4</v>
      </c>
      <c r="AL2811">
        <v>3.6860133109074562E-4</v>
      </c>
      <c r="AM2811">
        <v>3.93719628420128E-4</v>
      </c>
      <c r="AN2811">
        <v>3.7013474877544349E-4</v>
      </c>
      <c r="AO2811">
        <v>4.3217611590280714E-4</v>
      </c>
      <c r="AP2811" t="s">
        <v>6079</v>
      </c>
      <c r="AQ2811" t="s">
        <v>6079</v>
      </c>
      <c r="AR2811" t="s">
        <v>6079</v>
      </c>
      <c r="AS2811" t="s">
        <v>6079</v>
      </c>
      <c r="AT2811">
        <v>7.6536911914592911E-5</v>
      </c>
      <c r="AU2811">
        <v>4.8432931631409225E-5</v>
      </c>
      <c r="AV2811">
        <v>5.9550485620317854E-5</v>
      </c>
      <c r="AW2811">
        <v>5.0899501787067594E-5</v>
      </c>
      <c r="AX2811">
        <v>3.4135349055823732E-5</v>
      </c>
      <c r="AY2811">
        <v>5.1804570919658067E-5</v>
      </c>
      <c r="AZ2811">
        <v>5.2559641312926046E-5</v>
      </c>
    </row>
    <row r="2812" spans="11:52" ht="14.4">
      <c r="K2812" t="s">
        <v>3719</v>
      </c>
      <c r="L2812" t="s">
        <v>3694</v>
      </c>
      <c r="M2812" t="s">
        <v>29</v>
      </c>
      <c r="N2812" t="s">
        <v>80</v>
      </c>
      <c r="AG2812">
        <v>1.5811123227965325E-4</v>
      </c>
      <c r="AH2812">
        <v>1.0785575655295912E-4</v>
      </c>
      <c r="AI2812">
        <v>1.1039906275075964E-4</v>
      </c>
      <c r="AJ2812">
        <v>1.9025264116262003E-4</v>
      </c>
      <c r="AK2812">
        <v>2.1863961248903865E-4</v>
      </c>
      <c r="AL2812">
        <v>2.8168609400331637E-4</v>
      </c>
      <c r="AM2812">
        <v>2.7227291423977872E-4</v>
      </c>
      <c r="AN2812">
        <v>3.4726124880002124E-4</v>
      </c>
      <c r="AO2812">
        <v>2.1552798789473907E-4</v>
      </c>
      <c r="AP2812">
        <v>2.3226035062418136E-4</v>
      </c>
      <c r="AQ2812">
        <v>2.5606757002858657E-4</v>
      </c>
      <c r="AR2812">
        <v>3.0587966449251104E-4</v>
      </c>
      <c r="AS2812">
        <v>2.848662615569233E-4</v>
      </c>
      <c r="AT2812">
        <v>2.6405318785182268E-4</v>
      </c>
      <c r="AU2812">
        <v>2.3717230740510835E-4</v>
      </c>
      <c r="AV2812">
        <v>2.9672657572303774E-4</v>
      </c>
      <c r="AW2812">
        <v>2.9901592747890582E-4</v>
      </c>
      <c r="AX2812">
        <v>3.1525893314383673E-4</v>
      </c>
      <c r="AY2812">
        <v>2.6177002171741176E-4</v>
      </c>
      <c r="AZ2812">
        <v>2.1484715339232656E-4</v>
      </c>
    </row>
    <row r="2813" spans="11:52" ht="14.4">
      <c r="K2813" t="s">
        <v>3720</v>
      </c>
      <c r="L2813" t="s">
        <v>3694</v>
      </c>
      <c r="M2813" t="s">
        <v>30</v>
      </c>
      <c r="N2813" t="s">
        <v>80</v>
      </c>
      <c r="AG2813">
        <v>2.0489829525521877E-3</v>
      </c>
      <c r="AH2813">
        <v>2.5457817547723258E-3</v>
      </c>
      <c r="AI2813">
        <v>1.9735536263779472E-3</v>
      </c>
      <c r="AJ2813">
        <v>8.1480819255485692E-4</v>
      </c>
      <c r="AK2813">
        <v>1.952035650217762E-3</v>
      </c>
      <c r="AL2813">
        <v>9.3472199523481493E-4</v>
      </c>
      <c r="AM2813">
        <v>1.4274426468449369E-3</v>
      </c>
      <c r="AN2813">
        <v>1.3167478235272625E-3</v>
      </c>
      <c r="AO2813">
        <v>1.5888484187950918E-3</v>
      </c>
      <c r="AP2813">
        <v>1.7668391707193513E-3</v>
      </c>
      <c r="AQ2813">
        <v>2.3756828086774228E-3</v>
      </c>
      <c r="AR2813">
        <v>3.1026261279130479E-4</v>
      </c>
      <c r="AS2813">
        <v>1.0997913664036645E-3</v>
      </c>
      <c r="AT2813">
        <v>8.0916596035744546E-5</v>
      </c>
      <c r="AU2813">
        <v>8.182234322227565E-5</v>
      </c>
      <c r="AV2813">
        <v>8.7276252807295235E-5</v>
      </c>
      <c r="AW2813">
        <v>7.2697624672909861E-5</v>
      </c>
      <c r="AX2813">
        <v>1.9396390801352633E-4</v>
      </c>
      <c r="AY2813">
        <v>7.6512545469751197E-5</v>
      </c>
      <c r="AZ2813">
        <v>6.8441314747318748E-5</v>
      </c>
    </row>
    <row r="2814" spans="11:52" ht="14.4">
      <c r="K2814" t="s">
        <v>3721</v>
      </c>
      <c r="L2814" t="s">
        <v>3694</v>
      </c>
      <c r="M2814" t="s">
        <v>100</v>
      </c>
      <c r="N2814" t="s">
        <v>80</v>
      </c>
      <c r="AG2814">
        <v>4.5987029210038189E-5</v>
      </c>
      <c r="AH2814">
        <v>4.2784420826277643E-5</v>
      </c>
      <c r="AI2814">
        <v>4.5374404028404777E-5</v>
      </c>
      <c r="AJ2814">
        <v>3.9991226575800409E-5</v>
      </c>
      <c r="AK2814">
        <v>5.2130922682957779E-5</v>
      </c>
      <c r="AL2814">
        <v>5.319499203554035E-5</v>
      </c>
      <c r="AM2814">
        <v>5.3793266612709894E-5</v>
      </c>
      <c r="AN2814">
        <v>4.9818673690037658E-5</v>
      </c>
      <c r="AO2814">
        <v>5.0713039691876326E-5</v>
      </c>
      <c r="AP2814">
        <v>5.5451978096787274E-5</v>
      </c>
      <c r="AQ2814">
        <v>5.8027807574508349E-5</v>
      </c>
      <c r="AR2814">
        <v>6.5851774874664898E-5</v>
      </c>
      <c r="AS2814">
        <v>4.9298340504581184E-5</v>
      </c>
      <c r="AT2814">
        <v>5.499661776404789E-5</v>
      </c>
      <c r="AU2814">
        <v>4.8724439319998298E-5</v>
      </c>
      <c r="AV2814">
        <v>4.6343331945463419E-5</v>
      </c>
      <c r="AW2814">
        <v>5.0369433065684623E-5</v>
      </c>
      <c r="AX2814">
        <v>4.8689543990766347E-5</v>
      </c>
      <c r="AY2814">
        <v>4.3848646294702825E-5</v>
      </c>
      <c r="AZ2814">
        <v>3.6118686913992533E-5</v>
      </c>
    </row>
    <row r="2815" spans="11:52" ht="14.4">
      <c r="K2815" t="s">
        <v>3722</v>
      </c>
      <c r="L2815" t="s">
        <v>3694</v>
      </c>
      <c r="M2815" t="s">
        <v>31</v>
      </c>
      <c r="N2815" t="s">
        <v>80</v>
      </c>
      <c r="AG2815">
        <v>1.4324679987634452E-3</v>
      </c>
      <c r="AH2815">
        <v>1.08557541917762E-3</v>
      </c>
      <c r="AI2815">
        <v>1.0483632078646474E-3</v>
      </c>
      <c r="AJ2815">
        <v>1.2388111361545447E-3</v>
      </c>
      <c r="AK2815">
        <v>1.146152429773512E-3</v>
      </c>
      <c r="AL2815">
        <v>1.3066841764452818E-3</v>
      </c>
      <c r="AM2815">
        <v>1.6031637185393434E-3</v>
      </c>
      <c r="AN2815">
        <v>1.6048691360706308E-3</v>
      </c>
      <c r="AO2815">
        <v>1.2179893199343319E-3</v>
      </c>
      <c r="AP2815">
        <v>1.2402673081500135E-3</v>
      </c>
      <c r="AQ2815">
        <v>1.1046202288644148E-3</v>
      </c>
      <c r="AR2815">
        <v>6.9157243238534075E-4</v>
      </c>
      <c r="AS2815">
        <v>6.8948824930419245E-4</v>
      </c>
      <c r="AT2815">
        <v>6.9648214276015765E-4</v>
      </c>
      <c r="AU2815">
        <v>6.6735577155268557E-4</v>
      </c>
      <c r="AV2815">
        <v>6.4283311330159965E-4</v>
      </c>
      <c r="AW2815">
        <v>7.0287049962486901E-4</v>
      </c>
      <c r="AX2815">
        <v>5.5621035400827594E-4</v>
      </c>
      <c r="AY2815">
        <v>6.2909477206183294E-4</v>
      </c>
      <c r="AZ2815">
        <v>5.7333207256981709E-4</v>
      </c>
    </row>
    <row r="2816" spans="11:52" ht="14.4">
      <c r="K2816" t="s">
        <v>3723</v>
      </c>
      <c r="L2816" t="s">
        <v>3694</v>
      </c>
      <c r="M2816" t="s">
        <v>32</v>
      </c>
      <c r="N2816" t="s">
        <v>80</v>
      </c>
      <c r="O2816" t="s">
        <v>6079</v>
      </c>
      <c r="P2816" t="s">
        <v>6079</v>
      </c>
      <c r="Q2816" t="s">
        <v>6079</v>
      </c>
      <c r="R2816" t="s">
        <v>6079</v>
      </c>
      <c r="S2816" t="s">
        <v>6079</v>
      </c>
      <c r="AG2816">
        <v>4.238937478989614E-6</v>
      </c>
      <c r="AH2816">
        <v>1.2951789871662778E-5</v>
      </c>
      <c r="AI2816">
        <v>1.4945512536056048E-5</v>
      </c>
      <c r="AJ2816">
        <v>2.4511527677191477E-6</v>
      </c>
      <c r="AK2816">
        <v>1.5972801930147825E-5</v>
      </c>
      <c r="AL2816">
        <v>2.2462950699382912E-5</v>
      </c>
      <c r="AM2816">
        <v>1.6107935882401321E-5</v>
      </c>
      <c r="AN2816">
        <v>1.3893632711262705E-5</v>
      </c>
      <c r="AO2816">
        <v>1.7888024476479924E-5</v>
      </c>
      <c r="AP2816">
        <v>1.6989320407533787E-5</v>
      </c>
      <c r="AQ2816">
        <v>2.1158859362898753E-5</v>
      </c>
      <c r="AR2816">
        <v>1.6344881686262748E-5</v>
      </c>
      <c r="AS2816">
        <v>2.969987761649351E-5</v>
      </c>
      <c r="AT2816">
        <v>2.937986967893162E-5</v>
      </c>
      <c r="AU2816">
        <v>2.892526455162232E-4</v>
      </c>
      <c r="AV2816">
        <v>2.9072132294179513E-4</v>
      </c>
      <c r="AW2816">
        <v>3.3776474852654657E-4</v>
      </c>
      <c r="AX2816">
        <v>4.1272633189026807E-4</v>
      </c>
      <c r="AY2816">
        <v>4.2466513600065314E-4</v>
      </c>
      <c r="AZ2816">
        <v>3.8321551741903287E-4</v>
      </c>
    </row>
    <row r="2817" spans="11:52" ht="14.4">
      <c r="K2817" t="s">
        <v>3724</v>
      </c>
      <c r="L2817" t="s">
        <v>3694</v>
      </c>
      <c r="M2817" t="s">
        <v>93</v>
      </c>
      <c r="N2817" t="s">
        <v>80</v>
      </c>
      <c r="AG2817">
        <v>7.2136415896464272E-4</v>
      </c>
      <c r="AH2817">
        <v>6.3701684781220435E-4</v>
      </c>
      <c r="AI2817">
        <v>5.905281317963374E-4</v>
      </c>
      <c r="AJ2817">
        <v>5.473137978390469E-4</v>
      </c>
      <c r="AK2817">
        <v>5.1565977633501615E-4</v>
      </c>
      <c r="AL2817">
        <v>5.3211213593681319E-4</v>
      </c>
      <c r="AM2817">
        <v>5.2469046027728359E-4</v>
      </c>
      <c r="AN2817">
        <v>4.7007811364716321E-4</v>
      </c>
      <c r="AO2817">
        <v>2.1772407520373135E-4</v>
      </c>
      <c r="AP2817">
        <v>2.2882620739138069E-4</v>
      </c>
      <c r="AQ2817">
        <v>3.2046049014964299E-4</v>
      </c>
      <c r="AR2817">
        <v>3.1140906464551557E-4</v>
      </c>
      <c r="AS2817">
        <v>2.5258610015614419E-4</v>
      </c>
      <c r="AT2817">
        <v>4.8158963702145592E-4</v>
      </c>
      <c r="AU2817">
        <v>5.8532802240802431E-4</v>
      </c>
      <c r="AV2817">
        <v>5.9863708373290446E-4</v>
      </c>
      <c r="AW2817">
        <v>5.9409314311758394E-4</v>
      </c>
      <c r="AX2817">
        <v>5.017977072201762E-4</v>
      </c>
      <c r="AY2817">
        <v>4.836160791391093E-4</v>
      </c>
      <c r="AZ2817">
        <v>4.6266568647338298E-4</v>
      </c>
    </row>
    <row r="2818" spans="11:52" ht="14.4">
      <c r="K2818" t="s">
        <v>3725</v>
      </c>
      <c r="L2818" t="s">
        <v>3726</v>
      </c>
      <c r="M2818" t="s">
        <v>13</v>
      </c>
      <c r="N2818" t="s">
        <v>80</v>
      </c>
      <c r="AG2818">
        <v>1.0735029576102847E-3</v>
      </c>
      <c r="AH2818">
        <v>1.1144963432188522E-3</v>
      </c>
      <c r="AI2818">
        <v>1.0544238434334427E-3</v>
      </c>
      <c r="AJ2818">
        <v>1.1128458652618534E-3</v>
      </c>
      <c r="AK2818">
        <v>1.0147121365933418E-3</v>
      </c>
      <c r="AL2818">
        <v>1.0049691063200162E-3</v>
      </c>
      <c r="AM2818">
        <v>1.036991629933582E-3</v>
      </c>
      <c r="AN2818">
        <v>1.0959421793536176E-3</v>
      </c>
      <c r="AO2818">
        <v>1.0561681029743826E-3</v>
      </c>
      <c r="AP2818">
        <v>1.1026999404791041E-3</v>
      </c>
      <c r="AQ2818">
        <v>1.1091068581148729E-3</v>
      </c>
      <c r="AR2818">
        <v>1.0574056933115555E-3</v>
      </c>
      <c r="AS2818">
        <v>1.0309786371724466E-3</v>
      </c>
      <c r="AT2818">
        <v>8.5956273789300432E-4</v>
      </c>
      <c r="AU2818">
        <v>8.0232283764985232E-4</v>
      </c>
      <c r="AV2818">
        <v>8.3644663310788244E-4</v>
      </c>
      <c r="AW2818">
        <v>7.389544011891134E-4</v>
      </c>
      <c r="AX2818">
        <v>7.8123666420556299E-4</v>
      </c>
      <c r="AY2818">
        <v>7.7016078967754133E-4</v>
      </c>
      <c r="AZ2818">
        <v>8.3540364864029151E-4</v>
      </c>
    </row>
    <row r="2819" spans="11:52" ht="14.4">
      <c r="K2819" t="s">
        <v>3727</v>
      </c>
      <c r="L2819" t="s">
        <v>3726</v>
      </c>
      <c r="M2819" t="s">
        <v>14</v>
      </c>
      <c r="N2819" t="s">
        <v>80</v>
      </c>
      <c r="AG2819">
        <v>2.5989697926325989E-3</v>
      </c>
      <c r="AH2819">
        <v>2.688390023837538E-3</v>
      </c>
      <c r="AI2819">
        <v>2.6163324938316356E-3</v>
      </c>
      <c r="AJ2819">
        <v>2.4683335338796745E-3</v>
      </c>
      <c r="AK2819">
        <v>2.4283842824237949E-3</v>
      </c>
      <c r="AL2819">
        <v>2.6457754019798617E-3</v>
      </c>
      <c r="AM2819">
        <v>2.5724791440502092E-3</v>
      </c>
      <c r="AN2819">
        <v>2.4259442438492596E-3</v>
      </c>
      <c r="AO2819">
        <v>2.412943656033323E-3</v>
      </c>
      <c r="AP2819">
        <v>2.2623981798488868E-3</v>
      </c>
      <c r="AQ2819">
        <v>2.32076502557392E-3</v>
      </c>
      <c r="AR2819">
        <v>2.2981455300283187E-3</v>
      </c>
      <c r="AS2819">
        <v>2.066677676409571E-3</v>
      </c>
      <c r="AT2819">
        <v>2.0515950276189573E-3</v>
      </c>
      <c r="AU2819">
        <v>2.3072143079115076E-3</v>
      </c>
      <c r="AV2819">
        <v>2.0687212611896653E-3</v>
      </c>
      <c r="AW2819">
        <v>2.2627212289254013E-3</v>
      </c>
      <c r="AX2819">
        <v>2.25936815741045E-3</v>
      </c>
      <c r="AY2819">
        <v>2.538110692836586E-3</v>
      </c>
      <c r="AZ2819">
        <v>2.8772586444997033E-3</v>
      </c>
    </row>
    <row r="2820" spans="11:52" ht="14.4">
      <c r="K2820" t="s">
        <v>3728</v>
      </c>
      <c r="L2820" t="s">
        <v>3726</v>
      </c>
      <c r="M2820" t="s">
        <v>92</v>
      </c>
      <c r="N2820" t="s">
        <v>80</v>
      </c>
      <c r="AG2820">
        <v>1.2599355483855761E-3</v>
      </c>
      <c r="AH2820">
        <v>1.8690822210516015E-3</v>
      </c>
      <c r="AI2820">
        <v>2.1059020480122346E-3</v>
      </c>
      <c r="AJ2820">
        <v>2.1007764688091204E-3</v>
      </c>
      <c r="AK2820">
        <v>2.0559166550958609E-3</v>
      </c>
      <c r="AL2820">
        <v>2.0943174252499451E-3</v>
      </c>
      <c r="AM2820">
        <v>2.0355814696156505E-3</v>
      </c>
      <c r="AN2820">
        <v>1.9859847675117288E-3</v>
      </c>
      <c r="AO2820">
        <v>1.9561243012031315E-3</v>
      </c>
      <c r="AP2820">
        <v>1.9027769882306845E-3</v>
      </c>
      <c r="AQ2820">
        <v>1.8119456530134299E-3</v>
      </c>
      <c r="AR2820">
        <v>1.7398709704689668E-3</v>
      </c>
      <c r="AS2820">
        <v>1.6948715453581878E-3</v>
      </c>
      <c r="AT2820">
        <v>1.768579955853469E-3</v>
      </c>
      <c r="AU2820">
        <v>1.667614819614117E-3</v>
      </c>
      <c r="AV2820">
        <v>1.5884361773462728E-3</v>
      </c>
      <c r="AW2820">
        <v>1.5604767412845824E-3</v>
      </c>
      <c r="AX2820">
        <v>1.4447386292857317E-3</v>
      </c>
      <c r="AY2820">
        <v>1.4128212274551618E-3</v>
      </c>
      <c r="AZ2820">
        <v>1.2289455163401314E-3</v>
      </c>
    </row>
    <row r="2821" spans="11:52" ht="14.4">
      <c r="K2821" t="s">
        <v>3729</v>
      </c>
      <c r="L2821" t="s">
        <v>3726</v>
      </c>
      <c r="M2821" t="s">
        <v>15</v>
      </c>
      <c r="N2821" t="s">
        <v>80</v>
      </c>
      <c r="AE2821" t="s">
        <v>6079</v>
      </c>
      <c r="AF2821" t="s">
        <v>6079</v>
      </c>
      <c r="AG2821">
        <v>1.031398618278132E-2</v>
      </c>
      <c r="AH2821">
        <v>1.1449753247185949E-2</v>
      </c>
      <c r="AI2821">
        <v>1.1872446723092131E-2</v>
      </c>
      <c r="AJ2821">
        <v>1.2175087651107216E-2</v>
      </c>
      <c r="AK2821">
        <v>1.214208598723635E-2</v>
      </c>
      <c r="AL2821">
        <v>1.2862745191016003E-2</v>
      </c>
      <c r="AM2821">
        <v>1.3062236403031032E-2</v>
      </c>
      <c r="AN2821">
        <v>1.3309750696312286E-2</v>
      </c>
      <c r="AO2821">
        <v>1.3322733915375033E-2</v>
      </c>
      <c r="AP2821">
        <v>1.2390762233761564E-2</v>
      </c>
      <c r="AQ2821">
        <v>1.4088870673304483E-2</v>
      </c>
      <c r="AR2821">
        <v>1.1262274196112001E-2</v>
      </c>
      <c r="AS2821">
        <v>1.2888015524482328E-2</v>
      </c>
      <c r="AT2821">
        <v>1.2448579712103535E-2</v>
      </c>
      <c r="AU2821">
        <v>1.2728050454613832E-2</v>
      </c>
      <c r="AV2821">
        <v>1.2596299554628303E-2</v>
      </c>
      <c r="AW2821">
        <v>1.2044032507068562E-2</v>
      </c>
      <c r="AX2821">
        <v>1.1668090023920901E-2</v>
      </c>
      <c r="AY2821">
        <v>1.1623396098531644E-2</v>
      </c>
      <c r="AZ2821">
        <v>1.1697398103246876E-2</v>
      </c>
    </row>
    <row r="2822" spans="11:52" ht="14.4">
      <c r="K2822" t="s">
        <v>3730</v>
      </c>
      <c r="L2822" t="s">
        <v>3726</v>
      </c>
      <c r="M2822" t="s">
        <v>91</v>
      </c>
      <c r="N2822" t="s">
        <v>80</v>
      </c>
      <c r="AG2822">
        <v>1.265706386188771E-3</v>
      </c>
      <c r="AH2822">
        <v>1.3337627402549767E-3</v>
      </c>
      <c r="AI2822">
        <v>1.5147161856039271E-3</v>
      </c>
      <c r="AJ2822">
        <v>1.5600102021040372E-3</v>
      </c>
      <c r="AK2822">
        <v>1.5390431188051048E-3</v>
      </c>
      <c r="AL2822">
        <v>1.5138859723766785E-3</v>
      </c>
      <c r="AM2822">
        <v>1.5813921172610781E-3</v>
      </c>
      <c r="AN2822">
        <v>1.532738446558648E-3</v>
      </c>
      <c r="AO2822">
        <v>1.5165009532712194E-3</v>
      </c>
      <c r="AP2822">
        <v>1.5646425621796813E-3</v>
      </c>
      <c r="AQ2822">
        <v>1.6516278909096676E-3</v>
      </c>
      <c r="AR2822">
        <v>1.5583602558286694E-3</v>
      </c>
      <c r="AS2822">
        <v>2.0609167667477702E-3</v>
      </c>
      <c r="AT2822">
        <v>1.3683005135395091E-3</v>
      </c>
      <c r="AU2822">
        <v>1.2956088223368082E-3</v>
      </c>
      <c r="AV2822">
        <v>1.2681484264873049E-3</v>
      </c>
      <c r="AW2822">
        <v>1.2081854489122167E-3</v>
      </c>
      <c r="AX2822">
        <v>9.7958087191863047E-4</v>
      </c>
      <c r="AY2822">
        <v>9.417075534439098E-4</v>
      </c>
      <c r="AZ2822">
        <v>9.2169059854545698E-4</v>
      </c>
    </row>
    <row r="2823" spans="11:52" ht="14.4">
      <c r="K2823" t="s">
        <v>3731</v>
      </c>
      <c r="L2823" t="s">
        <v>3726</v>
      </c>
      <c r="M2823" t="s">
        <v>16</v>
      </c>
      <c r="N2823" t="s">
        <v>80</v>
      </c>
      <c r="AG2823">
        <v>2.0268096393304845E-3</v>
      </c>
      <c r="AH2823">
        <v>1.9520910574467663E-3</v>
      </c>
      <c r="AI2823">
        <v>1.846122998468628E-3</v>
      </c>
      <c r="AJ2823">
        <v>1.8994130000426072E-3</v>
      </c>
      <c r="AK2823">
        <v>1.8010508448953247E-3</v>
      </c>
      <c r="AL2823">
        <v>1.870460338652872E-3</v>
      </c>
      <c r="AM2823">
        <v>1.7930714595018786E-3</v>
      </c>
      <c r="AN2823">
        <v>1.7561496512672962E-3</v>
      </c>
      <c r="AO2823">
        <v>1.9429260383951768E-3</v>
      </c>
      <c r="AP2823">
        <v>2.0910831778429952E-3</v>
      </c>
      <c r="AQ2823">
        <v>1.9853535812870728E-3</v>
      </c>
      <c r="AR2823">
        <v>1.9927991842462653E-3</v>
      </c>
      <c r="AS2823">
        <v>1.9531955951760968E-3</v>
      </c>
      <c r="AT2823">
        <v>1.9593956963433593E-3</v>
      </c>
      <c r="AU2823">
        <v>2.042160469826311E-3</v>
      </c>
      <c r="AV2823">
        <v>2.050642605783803E-3</v>
      </c>
      <c r="AW2823">
        <v>2.1097758261691274E-3</v>
      </c>
      <c r="AX2823">
        <v>2.0610404355363653E-3</v>
      </c>
      <c r="AY2823">
        <v>2.1355695300477331E-3</v>
      </c>
      <c r="AZ2823">
        <v>2.3353095653486865E-3</v>
      </c>
    </row>
    <row r="2824" spans="11:52" ht="14.4">
      <c r="K2824" t="s">
        <v>3732</v>
      </c>
      <c r="L2824" t="s">
        <v>3726</v>
      </c>
      <c r="M2824" t="s">
        <v>17</v>
      </c>
      <c r="N2824" t="s">
        <v>80</v>
      </c>
      <c r="AG2824">
        <v>3.4239066173914418E-3</v>
      </c>
      <c r="AH2824">
        <v>3.7838541081998377E-3</v>
      </c>
      <c r="AI2824">
        <v>3.5229191645192743E-3</v>
      </c>
      <c r="AJ2824">
        <v>3.8882636772716128E-3</v>
      </c>
      <c r="AK2824">
        <v>4.0592744125219427E-3</v>
      </c>
      <c r="AL2824">
        <v>4.0433798226338627E-3</v>
      </c>
      <c r="AM2824">
        <v>4.0607707441993237E-3</v>
      </c>
      <c r="AN2824">
        <v>7.2560181719881021E-3</v>
      </c>
      <c r="AO2824">
        <v>4.6310314219067924E-3</v>
      </c>
      <c r="AP2824">
        <v>4.7959490865309897E-3</v>
      </c>
      <c r="AQ2824">
        <v>4.670434442218244E-3</v>
      </c>
      <c r="AR2824">
        <v>4.6922177211785373E-3</v>
      </c>
      <c r="AS2824">
        <v>4.9072989223358258E-3</v>
      </c>
      <c r="AT2824">
        <v>4.6021461744723147E-3</v>
      </c>
      <c r="AU2824">
        <v>4.25189460410291E-3</v>
      </c>
      <c r="AV2824">
        <v>4.7491504583528623E-3</v>
      </c>
      <c r="AW2824">
        <v>4.7722050576319572E-3</v>
      </c>
      <c r="AX2824">
        <v>4.6099373320714707E-3</v>
      </c>
      <c r="AY2824">
        <v>4.6797017470758566E-3</v>
      </c>
      <c r="AZ2824">
        <v>4.83747113417943E-3</v>
      </c>
    </row>
    <row r="2825" spans="11:52" ht="14.4">
      <c r="K2825" t="s">
        <v>3733</v>
      </c>
      <c r="L2825" t="s">
        <v>3726</v>
      </c>
      <c r="M2825" t="s">
        <v>97</v>
      </c>
      <c r="N2825" t="s">
        <v>80</v>
      </c>
      <c r="O2825" t="s">
        <v>6079</v>
      </c>
      <c r="P2825" t="s">
        <v>6079</v>
      </c>
      <c r="Q2825" t="s">
        <v>6079</v>
      </c>
      <c r="R2825" t="s">
        <v>6079</v>
      </c>
      <c r="S2825" t="s">
        <v>6079</v>
      </c>
      <c r="T2825" t="s">
        <v>6079</v>
      </c>
      <c r="AG2825">
        <v>1.8920698703672599E-3</v>
      </c>
      <c r="AH2825">
        <v>1.865745415426926E-3</v>
      </c>
      <c r="AI2825">
        <v>1.6073498010460016E-3</v>
      </c>
      <c r="AJ2825">
        <v>1.6092974701004614E-3</v>
      </c>
      <c r="AK2825">
        <v>1.5627219609693015E-3</v>
      </c>
      <c r="AL2825">
        <v>1.4874512874640422E-3</v>
      </c>
      <c r="AM2825">
        <v>1.4823361047453089E-3</v>
      </c>
      <c r="AN2825">
        <v>1.4981489670811189E-3</v>
      </c>
      <c r="AO2825">
        <v>1.3769228932419785E-3</v>
      </c>
      <c r="AP2825">
        <v>1.4504126149575971E-3</v>
      </c>
      <c r="AQ2825">
        <v>1.4601112816424084E-3</v>
      </c>
      <c r="AR2825">
        <v>1.4393204004751459E-3</v>
      </c>
      <c r="AS2825">
        <v>1.4854896718728067E-3</v>
      </c>
      <c r="AT2825">
        <v>1.4465783581729208E-3</v>
      </c>
      <c r="AU2825">
        <v>1.3836339610658346E-3</v>
      </c>
      <c r="AV2825">
        <v>1.4029940010630976E-3</v>
      </c>
      <c r="AW2825">
        <v>1.4055119180075653E-3</v>
      </c>
      <c r="AX2825">
        <v>1.3468704103782273E-3</v>
      </c>
      <c r="AY2825">
        <v>1.4836264794561504E-3</v>
      </c>
      <c r="AZ2825">
        <v>1.5650242670217532E-3</v>
      </c>
    </row>
    <row r="2826" spans="11:52" ht="14.4">
      <c r="K2826" t="s">
        <v>3734</v>
      </c>
      <c r="L2826" t="s">
        <v>3726</v>
      </c>
      <c r="M2826" t="s">
        <v>18</v>
      </c>
      <c r="N2826" t="s">
        <v>80</v>
      </c>
      <c r="AG2826">
        <v>5.9726776097781776E-3</v>
      </c>
      <c r="AH2826">
        <v>5.6441088481561444E-3</v>
      </c>
      <c r="AI2826">
        <v>5.7957898680175285E-3</v>
      </c>
      <c r="AJ2826">
        <v>6.1514038598487033E-3</v>
      </c>
      <c r="AK2826">
        <v>5.6090752095638444E-3</v>
      </c>
      <c r="AL2826">
        <v>6.0993155244844811E-3</v>
      </c>
      <c r="AM2826">
        <v>6.3002971187262596E-3</v>
      </c>
      <c r="AN2826">
        <v>5.9435702749195919E-3</v>
      </c>
      <c r="AO2826">
        <v>5.95326537738351E-3</v>
      </c>
      <c r="AP2826">
        <v>5.8019824590566727E-3</v>
      </c>
      <c r="AQ2826">
        <v>5.762817035266001E-3</v>
      </c>
      <c r="AR2826">
        <v>5.4795050590076017E-3</v>
      </c>
      <c r="AS2826">
        <v>5.3752194647295418E-3</v>
      </c>
      <c r="AT2826">
        <v>5.1266165793742574E-3</v>
      </c>
      <c r="AU2826">
        <v>4.9644802565596263E-3</v>
      </c>
      <c r="AV2826">
        <v>4.9628628705597052E-3</v>
      </c>
      <c r="AW2826">
        <v>4.9298886683715589E-3</v>
      </c>
      <c r="AX2826">
        <v>5.0374242367357989E-3</v>
      </c>
      <c r="AY2826">
        <v>4.9666835162227195E-3</v>
      </c>
      <c r="AZ2826">
        <v>4.9284459061130744E-3</v>
      </c>
    </row>
    <row r="2827" spans="11:52" ht="14.4">
      <c r="K2827" t="s">
        <v>3735</v>
      </c>
      <c r="L2827" t="s">
        <v>3726</v>
      </c>
      <c r="M2827" t="s">
        <v>34</v>
      </c>
      <c r="N2827" t="s">
        <v>80</v>
      </c>
      <c r="AG2827">
        <v>3.9718102491801228E-3</v>
      </c>
      <c r="AH2827">
        <v>3.9423614936863203E-3</v>
      </c>
      <c r="AI2827">
        <v>3.9299641745695144E-3</v>
      </c>
      <c r="AJ2827">
        <v>4.0347404721134492E-3</v>
      </c>
      <c r="AK2827">
        <v>2.8426627109463375E-3</v>
      </c>
      <c r="AL2827">
        <v>3.0220170349743625E-3</v>
      </c>
      <c r="AM2827">
        <v>3.116472015591845E-3</v>
      </c>
      <c r="AN2827">
        <v>3.2286863703846697E-3</v>
      </c>
      <c r="AO2827">
        <v>3.1870539299008989E-3</v>
      </c>
      <c r="AP2827">
        <v>3.1752640405448931E-3</v>
      </c>
      <c r="AQ2827">
        <v>3.1651687793291098E-3</v>
      </c>
      <c r="AR2827">
        <v>3.0027618350370149E-3</v>
      </c>
      <c r="AS2827">
        <v>2.9979823738502083E-3</v>
      </c>
      <c r="AT2827">
        <v>2.8981496381057818E-3</v>
      </c>
      <c r="AU2827">
        <v>2.8639640578504749E-3</v>
      </c>
      <c r="AV2827">
        <v>2.8955900339957901E-3</v>
      </c>
      <c r="AW2827">
        <v>2.8796859393704862E-3</v>
      </c>
      <c r="AX2827">
        <v>2.9113650875231792E-3</v>
      </c>
      <c r="AY2827">
        <v>2.9735479430099679E-3</v>
      </c>
      <c r="AZ2827">
        <v>3.0434965881138811E-3</v>
      </c>
    </row>
    <row r="2828" spans="11:52" ht="14.4">
      <c r="K2828" t="s">
        <v>3736</v>
      </c>
      <c r="L2828" t="s">
        <v>3726</v>
      </c>
      <c r="M2828" t="s">
        <v>19</v>
      </c>
      <c r="N2828" t="s">
        <v>80</v>
      </c>
      <c r="AG2828">
        <v>2.5777001240460005E-3</v>
      </c>
      <c r="AH2828">
        <v>2.3362414735761338E-3</v>
      </c>
      <c r="AI2828">
        <v>2.3491669281063485E-3</v>
      </c>
      <c r="AJ2828">
        <v>2.4519163162172405E-3</v>
      </c>
      <c r="AK2828">
        <v>2.6238903755217047E-3</v>
      </c>
      <c r="AL2828">
        <v>2.682796129088848E-3</v>
      </c>
      <c r="AM2828">
        <v>2.6819558844489899E-3</v>
      </c>
      <c r="AN2828">
        <v>2.6864779044051047E-3</v>
      </c>
      <c r="AO2828">
        <v>2.4658625340293464E-3</v>
      </c>
      <c r="AP2828">
        <v>2.3005577912360571E-3</v>
      </c>
      <c r="AQ2828">
        <v>2.3283308673538589E-3</v>
      </c>
      <c r="AR2828">
        <v>2.1768200959306826E-3</v>
      </c>
      <c r="AS2828">
        <v>2.0921628570132285E-3</v>
      </c>
      <c r="AT2828">
        <v>1.9370859262816992E-3</v>
      </c>
      <c r="AU2828">
        <v>1.9329890503746181E-3</v>
      </c>
      <c r="AV2828">
        <v>1.9439959566811091E-3</v>
      </c>
      <c r="AW2828">
        <v>1.8989399910331736E-3</v>
      </c>
      <c r="AX2828">
        <v>1.8898847329316128E-3</v>
      </c>
      <c r="AY2828">
        <v>1.8277278662120313E-3</v>
      </c>
      <c r="AZ2828">
        <v>1.9184862345615215E-3</v>
      </c>
    </row>
    <row r="2829" spans="11:52" ht="14.4">
      <c r="K2829" t="s">
        <v>3737</v>
      </c>
      <c r="L2829" t="s">
        <v>3726</v>
      </c>
      <c r="M2829" t="s">
        <v>20</v>
      </c>
      <c r="N2829" t="s">
        <v>80</v>
      </c>
      <c r="AG2829">
        <v>3.4166989394506181E-3</v>
      </c>
      <c r="AH2829">
        <v>3.4457954663272361E-3</v>
      </c>
      <c r="AI2829">
        <v>3.44969792105324E-3</v>
      </c>
      <c r="AJ2829">
        <v>3.3877634521439852E-3</v>
      </c>
      <c r="AK2829">
        <v>3.0471039540825736E-3</v>
      </c>
      <c r="AL2829">
        <v>3.2196549905468019E-3</v>
      </c>
      <c r="AM2829">
        <v>3.4415350001703155E-3</v>
      </c>
      <c r="AN2829">
        <v>3.5197173883181176E-3</v>
      </c>
      <c r="AO2829">
        <v>3.5238584161507705E-3</v>
      </c>
      <c r="AP2829">
        <v>3.5054023602527954E-3</v>
      </c>
      <c r="AQ2829">
        <v>3.6637990100134238E-3</v>
      </c>
      <c r="AR2829">
        <v>3.406669614899284E-3</v>
      </c>
      <c r="AS2829">
        <v>3.4108041851527936E-3</v>
      </c>
      <c r="AT2829">
        <v>3.3164362054725629E-3</v>
      </c>
      <c r="AU2829">
        <v>3.3334623211219564E-3</v>
      </c>
      <c r="AV2829">
        <v>3.2707566137362238E-3</v>
      </c>
      <c r="AW2829">
        <v>3.233633142901004E-3</v>
      </c>
      <c r="AX2829">
        <v>3.3251512867830289E-3</v>
      </c>
      <c r="AY2829">
        <v>3.4598194923085943E-3</v>
      </c>
      <c r="AZ2829">
        <v>3.5586713498613584E-3</v>
      </c>
    </row>
    <row r="2830" spans="11:52" ht="14.4">
      <c r="K2830" t="s">
        <v>3738</v>
      </c>
      <c r="L2830" t="s">
        <v>3726</v>
      </c>
      <c r="M2830" t="s">
        <v>21</v>
      </c>
      <c r="N2830" t="s">
        <v>80</v>
      </c>
      <c r="AG2830">
        <v>9.7364720068881978E-3</v>
      </c>
      <c r="AH2830">
        <v>9.8203229783927724E-3</v>
      </c>
      <c r="AI2830">
        <v>9.7664757079605619E-3</v>
      </c>
      <c r="AJ2830">
        <v>9.8266124321580838E-3</v>
      </c>
      <c r="AK2830">
        <v>9.7991904563762486E-3</v>
      </c>
      <c r="AL2830">
        <v>1.0617538338428966E-2</v>
      </c>
      <c r="AM2830">
        <v>1.0624697763264836E-2</v>
      </c>
      <c r="AN2830">
        <v>1.1150673610575325E-2</v>
      </c>
    </row>
    <row r="2831" spans="11:52" ht="14.4">
      <c r="K2831" t="s">
        <v>3739</v>
      </c>
      <c r="L2831" t="s">
        <v>3726</v>
      </c>
      <c r="M2831" t="s">
        <v>22</v>
      </c>
      <c r="N2831" t="s">
        <v>80</v>
      </c>
      <c r="AG2831">
        <v>2.4088120184878156E-3</v>
      </c>
      <c r="AH2831">
        <v>2.3847789336637853E-3</v>
      </c>
      <c r="AI2831">
        <v>2.3913670930654769E-3</v>
      </c>
      <c r="AJ2831">
        <v>2.4061227402998311E-3</v>
      </c>
      <c r="AK2831">
        <v>2.3736723457699494E-3</v>
      </c>
      <c r="AL2831">
        <v>2.2856160559444447E-3</v>
      </c>
      <c r="AM2831">
        <v>2.3495429357672779E-3</v>
      </c>
      <c r="AN2831">
        <v>2.656027133456495E-3</v>
      </c>
      <c r="AO2831">
        <v>2.6593710416280814E-3</v>
      </c>
      <c r="AP2831">
        <v>2.7334211131350879E-3</v>
      </c>
      <c r="AQ2831">
        <v>2.4987488942281146E-3</v>
      </c>
      <c r="AR2831">
        <v>2.3295475781687221E-3</v>
      </c>
      <c r="AS2831">
        <v>2.4119805953173525E-3</v>
      </c>
      <c r="AT2831">
        <v>2.1520521578711265E-3</v>
      </c>
      <c r="AU2831">
        <v>2.128592564880264E-3</v>
      </c>
      <c r="AV2831">
        <v>2.1409577048287576E-3</v>
      </c>
      <c r="AW2831">
        <v>2.139217716957758E-3</v>
      </c>
      <c r="AX2831">
        <v>2.1392316820756942E-3</v>
      </c>
      <c r="AY2831">
        <v>2.1132473267678523E-3</v>
      </c>
      <c r="AZ2831">
        <v>2.1397239746273676E-3</v>
      </c>
    </row>
    <row r="2832" spans="11:52" ht="14.4">
      <c r="K2832" t="s">
        <v>3740</v>
      </c>
      <c r="L2832" t="s">
        <v>3726</v>
      </c>
      <c r="M2832" t="s">
        <v>90</v>
      </c>
      <c r="N2832" t="s">
        <v>80</v>
      </c>
      <c r="AG2832">
        <v>2.6120931882854699E-3</v>
      </c>
      <c r="AH2832">
        <v>2.5650468663548044E-3</v>
      </c>
      <c r="AI2832">
        <v>2.5792317583663532E-3</v>
      </c>
      <c r="AJ2832">
        <v>2.4907092167240157E-3</v>
      </c>
      <c r="AK2832">
        <v>2.4100765612912805E-3</v>
      </c>
      <c r="AL2832">
        <v>2.4404164467452028E-3</v>
      </c>
      <c r="AM2832">
        <v>2.4033313383475517E-3</v>
      </c>
      <c r="AN2832">
        <v>2.2554465277750892E-3</v>
      </c>
      <c r="AO2832">
        <v>2.213807274361039E-3</v>
      </c>
      <c r="AP2832">
        <v>2.1833653984093294E-3</v>
      </c>
      <c r="AQ2832">
        <v>2.5940967308675962E-3</v>
      </c>
      <c r="AR2832">
        <v>2.0307808832611177E-3</v>
      </c>
      <c r="AS2832">
        <v>1.951340078422101E-3</v>
      </c>
      <c r="AT2832">
        <v>1.8652826639223587E-3</v>
      </c>
      <c r="AU2832">
        <v>1.7665365911121598E-3</v>
      </c>
      <c r="AV2832">
        <v>1.7258095499723526E-3</v>
      </c>
      <c r="AW2832">
        <v>1.6404621364221011E-3</v>
      </c>
      <c r="AX2832">
        <v>1.6820546280543376E-3</v>
      </c>
      <c r="AY2832">
        <v>1.6562690886769353E-3</v>
      </c>
      <c r="AZ2832">
        <v>1.5803799716037673E-3</v>
      </c>
    </row>
    <row r="2833" spans="11:52" ht="14.4">
      <c r="K2833" t="s">
        <v>3741</v>
      </c>
      <c r="L2833" t="s">
        <v>3726</v>
      </c>
      <c r="M2833" t="s">
        <v>23</v>
      </c>
      <c r="N2833" t="s">
        <v>80</v>
      </c>
      <c r="AG2833">
        <v>1.605667042169915E-3</v>
      </c>
      <c r="AH2833">
        <v>1.7982050167731662E-3</v>
      </c>
      <c r="AI2833">
        <v>1.7430116555438499E-3</v>
      </c>
      <c r="AJ2833">
        <v>1.8037822343257373E-3</v>
      </c>
      <c r="AK2833">
        <v>2.0989076381589121E-3</v>
      </c>
      <c r="AL2833">
        <v>1.8628518424335056E-3</v>
      </c>
      <c r="AM2833">
        <v>1.8338928614590952E-3</v>
      </c>
      <c r="AN2833">
        <v>1.7324071611222265E-3</v>
      </c>
      <c r="AO2833">
        <v>1.5206899578219259E-3</v>
      </c>
      <c r="AP2833">
        <v>1.6241750612881669E-3</v>
      </c>
      <c r="AQ2833">
        <v>1.5500051688375528E-3</v>
      </c>
      <c r="AR2833">
        <v>1.4204172766884701E-3</v>
      </c>
      <c r="AS2833">
        <v>1.4065165334154199E-3</v>
      </c>
      <c r="AT2833">
        <v>1.3354854984200676E-3</v>
      </c>
      <c r="AU2833">
        <v>1.3845544399435773E-3</v>
      </c>
      <c r="AV2833">
        <v>1.3618223268922439E-3</v>
      </c>
      <c r="AW2833">
        <v>1.4004178466142248E-3</v>
      </c>
      <c r="AX2833">
        <v>1.2992699298466604E-3</v>
      </c>
      <c r="AY2833">
        <v>1.279578997108099E-3</v>
      </c>
      <c r="AZ2833">
        <v>1.3221344516128031E-3</v>
      </c>
    </row>
    <row r="2834" spans="11:52" ht="14.4">
      <c r="K2834" t="s">
        <v>3742</v>
      </c>
      <c r="L2834" t="s">
        <v>3726</v>
      </c>
      <c r="M2834" t="s">
        <v>24</v>
      </c>
      <c r="N2834" t="s">
        <v>80</v>
      </c>
      <c r="AG2834">
        <v>1.1941278499931434E-2</v>
      </c>
      <c r="AH2834">
        <v>1.2099191055428732E-2</v>
      </c>
      <c r="AI2834">
        <v>1.2253212353020095E-2</v>
      </c>
      <c r="AJ2834">
        <v>1.2751714184830188E-2</v>
      </c>
      <c r="AK2834">
        <v>1.2423938762158313E-2</v>
      </c>
      <c r="AL2834">
        <v>1.2260491909305478E-2</v>
      </c>
      <c r="AM2834">
        <v>1.2587942995727104E-2</v>
      </c>
      <c r="AN2834">
        <v>1.2693472678970108E-2</v>
      </c>
      <c r="AO2834">
        <v>1.3117170705876452E-2</v>
      </c>
      <c r="AP2834">
        <v>1.1863324731745286E-2</v>
      </c>
      <c r="AQ2834">
        <v>1.1345015611831192E-2</v>
      </c>
      <c r="AR2834">
        <v>9.2605453128558335E-3</v>
      </c>
      <c r="AS2834">
        <v>9.8576789183968429E-3</v>
      </c>
      <c r="AT2834">
        <v>9.5767839569673632E-3</v>
      </c>
      <c r="AU2834">
        <v>9.3381662700185546E-3</v>
      </c>
      <c r="AV2834">
        <v>9.5371397676927167E-3</v>
      </c>
      <c r="AW2834">
        <v>9.5545600009675716E-3</v>
      </c>
      <c r="AX2834">
        <v>8.951600385066788E-3</v>
      </c>
      <c r="AY2834">
        <v>9.1518352315851023E-3</v>
      </c>
      <c r="AZ2834">
        <v>8.8449861242800385E-3</v>
      </c>
    </row>
    <row r="2835" spans="11:52" ht="14.4">
      <c r="K2835" t="s">
        <v>3743</v>
      </c>
      <c r="L2835" t="s">
        <v>3726</v>
      </c>
      <c r="M2835" t="s">
        <v>1386</v>
      </c>
      <c r="N2835" t="s">
        <v>80</v>
      </c>
      <c r="O2835" t="s">
        <v>6079</v>
      </c>
      <c r="P2835" t="s">
        <v>6079</v>
      </c>
      <c r="Q2835" t="s">
        <v>6079</v>
      </c>
      <c r="R2835" t="s">
        <v>6079</v>
      </c>
      <c r="S2835" t="s">
        <v>6079</v>
      </c>
      <c r="T2835" t="s">
        <v>6079</v>
      </c>
      <c r="U2835" t="s">
        <v>6079</v>
      </c>
      <c r="V2835" t="s">
        <v>6079</v>
      </c>
      <c r="W2835" t="s">
        <v>6079</v>
      </c>
      <c r="X2835" t="s">
        <v>6079</v>
      </c>
      <c r="Y2835" t="s">
        <v>6079</v>
      </c>
      <c r="Z2835" t="s">
        <v>6079</v>
      </c>
      <c r="AA2835" t="s">
        <v>6079</v>
      </c>
      <c r="AG2835">
        <v>2.3558327107572972E-3</v>
      </c>
      <c r="AH2835">
        <v>1.4257264613315354E-2</v>
      </c>
      <c r="AI2835">
        <v>2.7587185958311824E-3</v>
      </c>
      <c r="AJ2835">
        <v>2.766679632877171E-3</v>
      </c>
      <c r="AK2835">
        <v>2.7001206125414597E-3</v>
      </c>
      <c r="AL2835">
        <v>2.7644925661913962E-3</v>
      </c>
      <c r="AM2835">
        <v>2.3500799442127962E-3</v>
      </c>
      <c r="AN2835">
        <v>2.2883875925272272E-3</v>
      </c>
      <c r="AO2835">
        <v>2.1844837922240265E-3</v>
      </c>
      <c r="AP2835">
        <v>1.0040079017408329E-2</v>
      </c>
      <c r="AQ2835">
        <v>2.4953725105416481E-3</v>
      </c>
      <c r="AR2835">
        <v>2.6728484947045801E-3</v>
      </c>
      <c r="AS2835">
        <v>2.6030418124692086E-3</v>
      </c>
      <c r="AT2835">
        <v>2.5373430991691716E-3</v>
      </c>
      <c r="AU2835">
        <v>2.5148669838580351E-3</v>
      </c>
      <c r="AV2835">
        <v>2.4191970438985971E-3</v>
      </c>
      <c r="AW2835">
        <v>2.3090731562455565E-3</v>
      </c>
      <c r="AX2835">
        <v>2.2252588969627553E-3</v>
      </c>
      <c r="AY2835">
        <v>2.258653680295149E-3</v>
      </c>
      <c r="AZ2835">
        <v>2.2978737659369568E-3</v>
      </c>
    </row>
    <row r="2836" spans="11:52" ht="14.4">
      <c r="K2836" t="s">
        <v>3744</v>
      </c>
      <c r="L2836" t="s">
        <v>3726</v>
      </c>
      <c r="M2836" t="s">
        <v>25</v>
      </c>
      <c r="N2836" t="s">
        <v>80</v>
      </c>
      <c r="AG2836">
        <v>9.243616787614938E-4</v>
      </c>
      <c r="AH2836">
        <v>9.6793452852709724E-4</v>
      </c>
      <c r="AI2836">
        <v>9.6579304768333661E-4</v>
      </c>
      <c r="AJ2836">
        <v>9.8552968548032893E-4</v>
      </c>
      <c r="AK2836">
        <v>9.0331749506893859E-4</v>
      </c>
      <c r="AL2836">
        <v>1.1796608935222017E-3</v>
      </c>
      <c r="AM2836">
        <v>1.259746947545892E-3</v>
      </c>
      <c r="AN2836">
        <v>1.3236709637358555E-3</v>
      </c>
      <c r="AO2836">
        <v>1.3924994506060596E-3</v>
      </c>
      <c r="AP2836">
        <v>1.4193889202899989E-3</v>
      </c>
      <c r="AQ2836">
        <v>1.3405580893098056E-3</v>
      </c>
      <c r="AR2836">
        <v>1.3298914030419563E-3</v>
      </c>
      <c r="AS2836">
        <v>1.2731429714332805E-3</v>
      </c>
      <c r="AT2836">
        <v>1.2218140201381053E-3</v>
      </c>
      <c r="AU2836">
        <v>1.2120127446059983E-3</v>
      </c>
      <c r="AV2836">
        <v>1.2631599369753554E-3</v>
      </c>
      <c r="AW2836">
        <v>1.3451860775039778E-3</v>
      </c>
      <c r="AX2836">
        <v>1.4294699990422598E-3</v>
      </c>
      <c r="AY2836">
        <v>1.5390695884340681E-3</v>
      </c>
      <c r="AZ2836">
        <v>1.5424302483100401E-3</v>
      </c>
    </row>
    <row r="2837" spans="11:52" ht="14.4">
      <c r="K2837" t="s">
        <v>5714</v>
      </c>
      <c r="L2837" t="s">
        <v>3726</v>
      </c>
      <c r="M2837" t="s">
        <v>5610</v>
      </c>
      <c r="N2837" t="s">
        <v>80</v>
      </c>
      <c r="AO2837">
        <v>8.9302100652148629E-4</v>
      </c>
      <c r="AP2837" t="s">
        <v>6079</v>
      </c>
      <c r="AQ2837" t="s">
        <v>6079</v>
      </c>
      <c r="AR2837" t="s">
        <v>6079</v>
      </c>
      <c r="AS2837" t="s">
        <v>6079</v>
      </c>
      <c r="AT2837">
        <v>6.0429473493494364E-4</v>
      </c>
      <c r="AU2837">
        <v>5.7101204967940509E-4</v>
      </c>
      <c r="AV2837">
        <v>5.4207357329206531E-4</v>
      </c>
      <c r="AW2837">
        <v>5.3252415780005431E-4</v>
      </c>
      <c r="AX2837">
        <v>5.1401297552888998E-4</v>
      </c>
      <c r="AY2837">
        <v>5.113288031901508E-4</v>
      </c>
      <c r="AZ2837">
        <v>4.2396463649406338E-4</v>
      </c>
    </row>
    <row r="2838" spans="11:52" ht="14.4">
      <c r="K2838" t="s">
        <v>3745</v>
      </c>
      <c r="L2838" t="s">
        <v>3726</v>
      </c>
      <c r="M2838" t="s">
        <v>98</v>
      </c>
      <c r="N2838" t="s">
        <v>80</v>
      </c>
      <c r="AG2838">
        <v>6.15358778800983E-4</v>
      </c>
      <c r="AH2838">
        <v>6.2214493823305953E-4</v>
      </c>
      <c r="AI2838">
        <v>6.1435011387498165E-4</v>
      </c>
      <c r="AJ2838">
        <v>6.2504446994180861E-4</v>
      </c>
      <c r="AK2838">
        <v>5.885772905453487E-4</v>
      </c>
      <c r="AL2838">
        <v>6.2608191784138331E-4</v>
      </c>
      <c r="AM2838">
        <v>6.8548638374774096E-4</v>
      </c>
      <c r="AN2838">
        <v>7.0746919232873178E-4</v>
      </c>
      <c r="AO2838">
        <v>5.0660408382492044E-4</v>
      </c>
      <c r="AP2838">
        <v>5.2047676424678919E-4</v>
      </c>
      <c r="AQ2838">
        <v>4.9891778493883787E-4</v>
      </c>
      <c r="AR2838">
        <v>4.7518841046471178E-4</v>
      </c>
      <c r="AS2838">
        <v>1.0354248488031732E-3</v>
      </c>
      <c r="AT2838">
        <v>9.8660419164833747E-4</v>
      </c>
      <c r="AU2838">
        <v>9.2624178045877374E-4</v>
      </c>
      <c r="AV2838">
        <v>9.2245522313580061E-4</v>
      </c>
      <c r="AW2838">
        <v>8.9640718376991996E-4</v>
      </c>
      <c r="AX2838">
        <v>1.0117495167922086E-3</v>
      </c>
      <c r="AY2838">
        <v>1.1038405785116947E-3</v>
      </c>
      <c r="AZ2838">
        <v>1.0687915229465944E-3</v>
      </c>
    </row>
    <row r="2839" spans="11:52" ht="14.4">
      <c r="K2839" t="s">
        <v>3746</v>
      </c>
      <c r="L2839" t="s">
        <v>3726</v>
      </c>
      <c r="M2839" t="s">
        <v>94</v>
      </c>
      <c r="N2839" t="s">
        <v>80</v>
      </c>
      <c r="AG2839">
        <v>3.9452283581573747E-3</v>
      </c>
      <c r="AH2839">
        <v>3.4489495410794384E-3</v>
      </c>
      <c r="AI2839">
        <v>3.4096597468796135E-3</v>
      </c>
      <c r="AJ2839">
        <v>2.9061890686753228E-3</v>
      </c>
      <c r="AK2839">
        <v>2.9644589881495905E-3</v>
      </c>
      <c r="AL2839">
        <v>2.8865326997289695E-3</v>
      </c>
      <c r="AM2839">
        <v>2.9738663168948827E-3</v>
      </c>
      <c r="AN2839">
        <v>2.6970918780265781E-3</v>
      </c>
      <c r="AO2839">
        <v>2.7070163508680083E-3</v>
      </c>
      <c r="AP2839">
        <v>2.7029763824396838E-3</v>
      </c>
      <c r="AQ2839">
        <v>2.7021174023351348E-3</v>
      </c>
      <c r="AR2839">
        <v>2.7639763896468096E-3</v>
      </c>
      <c r="AS2839">
        <v>2.7823435956328972E-3</v>
      </c>
      <c r="AT2839">
        <v>2.6409744644611045E-3</v>
      </c>
      <c r="AU2839">
        <v>4.0225450115497037E-3</v>
      </c>
      <c r="AV2839">
        <v>2.6454629466775561E-3</v>
      </c>
      <c r="AW2839">
        <v>2.6691676174447495E-3</v>
      </c>
      <c r="AX2839">
        <v>2.6143723135119584E-3</v>
      </c>
      <c r="AY2839">
        <v>2.8287434739021943E-3</v>
      </c>
      <c r="AZ2839">
        <v>2.6458982437423915E-3</v>
      </c>
    </row>
    <row r="2840" spans="11:52" ht="14.4">
      <c r="K2840" t="s">
        <v>3747</v>
      </c>
      <c r="L2840" t="s">
        <v>3726</v>
      </c>
      <c r="M2840" t="s">
        <v>99</v>
      </c>
      <c r="N2840" t="s">
        <v>80</v>
      </c>
      <c r="AG2840">
        <v>1.653505817617537E-3</v>
      </c>
      <c r="AH2840">
        <v>2.0656537089936613E-3</v>
      </c>
      <c r="AI2840">
        <v>1.829331520222728E-3</v>
      </c>
      <c r="AJ2840">
        <v>2.2475052771791155E-3</v>
      </c>
      <c r="AK2840">
        <v>2.2162590051728105E-3</v>
      </c>
      <c r="AL2840">
        <v>2.1596749216277809E-3</v>
      </c>
      <c r="AM2840">
        <v>2.166746954962843E-3</v>
      </c>
      <c r="AN2840">
        <v>2.1004780502405836E-3</v>
      </c>
      <c r="AO2840">
        <v>2.0104491235306884E-3</v>
      </c>
      <c r="AP2840">
        <v>2.126669848730309E-3</v>
      </c>
      <c r="AQ2840">
        <v>2.0737061657772685E-3</v>
      </c>
      <c r="AR2840">
        <v>1.7025595535346593E-3</v>
      </c>
      <c r="AS2840">
        <v>1.7408755051908312E-3</v>
      </c>
      <c r="AT2840">
        <v>1.7392680894247729E-3</v>
      </c>
      <c r="AU2840">
        <v>1.5140319439235696E-3</v>
      </c>
      <c r="AV2840">
        <v>1.5587420475883637E-3</v>
      </c>
      <c r="AW2840">
        <v>1.5481828114333825E-3</v>
      </c>
      <c r="AX2840">
        <v>1.5532976978028174E-3</v>
      </c>
      <c r="AY2840">
        <v>1.4850941819453834E-3</v>
      </c>
      <c r="AZ2840">
        <v>1.4290465036881589E-3</v>
      </c>
    </row>
    <row r="2841" spans="11:52" ht="14.4">
      <c r="K2841" t="s">
        <v>3748</v>
      </c>
      <c r="L2841" t="s">
        <v>3726</v>
      </c>
      <c r="M2841" t="s">
        <v>26</v>
      </c>
      <c r="N2841" t="s">
        <v>80</v>
      </c>
      <c r="O2841" t="s">
        <v>6079</v>
      </c>
      <c r="P2841" t="s">
        <v>6079</v>
      </c>
      <c r="Q2841" t="s">
        <v>6079</v>
      </c>
      <c r="R2841" t="s">
        <v>6079</v>
      </c>
      <c r="S2841" t="s">
        <v>6079</v>
      </c>
      <c r="AG2841">
        <v>5.8808807269682666E-3</v>
      </c>
      <c r="AH2841">
        <v>6.3346428728011626E-3</v>
      </c>
      <c r="AI2841">
        <v>6.4077650041378161E-3</v>
      </c>
      <c r="AJ2841">
        <v>4.7099550154534727E-3</v>
      </c>
      <c r="AK2841">
        <v>4.7695219492805401E-3</v>
      </c>
      <c r="AL2841">
        <v>4.9989019679785611E-3</v>
      </c>
      <c r="AM2841">
        <v>5.3387724231192882E-3</v>
      </c>
      <c r="AN2841">
        <v>6.8121194923193304E-3</v>
      </c>
      <c r="AO2841">
        <v>6.6802926395876788E-3</v>
      </c>
      <c r="AP2841">
        <v>6.8072205678116225E-3</v>
      </c>
      <c r="AQ2841">
        <v>6.8694198609664863E-3</v>
      </c>
      <c r="AR2841">
        <v>7.2325456764114684E-3</v>
      </c>
      <c r="AS2841">
        <v>7.3540993622142033E-3</v>
      </c>
      <c r="AT2841">
        <v>6.8276335273284834E-3</v>
      </c>
      <c r="AU2841">
        <v>6.8682928891653748E-3</v>
      </c>
      <c r="AV2841">
        <v>7.7242070618099489E-3</v>
      </c>
      <c r="AW2841">
        <v>7.7970568645670301E-3</v>
      </c>
      <c r="AX2841">
        <v>7.0436052186571754E-3</v>
      </c>
      <c r="AY2841">
        <v>6.668941291496951E-3</v>
      </c>
      <c r="AZ2841">
        <v>6.2169443822907696E-3</v>
      </c>
    </row>
    <row r="2842" spans="11:52" ht="14.4">
      <c r="K2842" t="s">
        <v>3749</v>
      </c>
      <c r="L2842" t="s">
        <v>3726</v>
      </c>
      <c r="M2842" t="s">
        <v>27</v>
      </c>
      <c r="N2842" t="s">
        <v>80</v>
      </c>
      <c r="AG2842">
        <v>1.9084762845836471E-3</v>
      </c>
      <c r="AH2842">
        <v>1.8155598433833059E-3</v>
      </c>
      <c r="AI2842">
        <v>1.8291627647317888E-3</v>
      </c>
      <c r="AJ2842">
        <v>2.2692592969605066E-3</v>
      </c>
      <c r="AK2842">
        <v>1.9009841140886271E-3</v>
      </c>
      <c r="AL2842">
        <v>1.9286564995932031E-3</v>
      </c>
      <c r="AM2842">
        <v>1.8683086986141153E-3</v>
      </c>
      <c r="AN2842">
        <v>2.1019723751142597E-3</v>
      </c>
      <c r="AO2842">
        <v>2.2961697051551654E-3</v>
      </c>
      <c r="AP2842">
        <v>2.1956895083811621E-3</v>
      </c>
      <c r="AQ2842">
        <v>2.1099723005508237E-3</v>
      </c>
      <c r="AR2842">
        <v>1.8828953857493204E-3</v>
      </c>
      <c r="AS2842">
        <v>1.9022605644189467E-3</v>
      </c>
      <c r="AT2842">
        <v>1.9637877508636948E-3</v>
      </c>
      <c r="AU2842">
        <v>1.8025679385495889E-3</v>
      </c>
      <c r="AV2842">
        <v>1.8173158996000465E-3</v>
      </c>
      <c r="AW2842">
        <v>1.7817056844082312E-3</v>
      </c>
      <c r="AX2842">
        <v>1.84403783162796E-3</v>
      </c>
      <c r="AY2842">
        <v>1.8501184059716599E-3</v>
      </c>
      <c r="AZ2842">
        <v>1.9217467549320225E-3</v>
      </c>
    </row>
    <row r="2843" spans="11:52" ht="14.4">
      <c r="K2843" t="s">
        <v>3750</v>
      </c>
      <c r="L2843" t="s">
        <v>3726</v>
      </c>
      <c r="M2843" t="s">
        <v>28</v>
      </c>
      <c r="N2843" t="s">
        <v>80</v>
      </c>
      <c r="AG2843">
        <v>4.6724157221772755E-3</v>
      </c>
      <c r="AH2843">
        <v>4.4030390500768429E-3</v>
      </c>
      <c r="AI2843">
        <v>4.313497779736138E-3</v>
      </c>
      <c r="AJ2843">
        <v>4.5382092306433842E-3</v>
      </c>
      <c r="AK2843">
        <v>4.165807123767332E-3</v>
      </c>
      <c r="AL2843">
        <v>3.9700982852343466E-3</v>
      </c>
      <c r="AM2843">
        <v>4.1984551355086367E-3</v>
      </c>
      <c r="AN2843">
        <v>4.1913519622662704E-3</v>
      </c>
      <c r="AO2843">
        <v>3.9417646878107211E-3</v>
      </c>
      <c r="AP2843" t="s">
        <v>6079</v>
      </c>
      <c r="AQ2843" t="s">
        <v>6079</v>
      </c>
      <c r="AR2843" t="s">
        <v>6079</v>
      </c>
      <c r="AS2843" t="s">
        <v>6079</v>
      </c>
      <c r="AT2843">
        <v>2.6632498726917174E-3</v>
      </c>
      <c r="AU2843">
        <v>2.7275696093242083E-3</v>
      </c>
      <c r="AV2843">
        <v>3.2744997855994372E-3</v>
      </c>
      <c r="AW2843">
        <v>3.092921093453882E-3</v>
      </c>
      <c r="AX2843">
        <v>2.7201228769817114E-3</v>
      </c>
      <c r="AY2843">
        <v>2.834892436431704E-3</v>
      </c>
      <c r="AZ2843">
        <v>2.804297640461367E-3</v>
      </c>
    </row>
    <row r="2844" spans="11:52" ht="14.4">
      <c r="K2844" t="s">
        <v>3751</v>
      </c>
      <c r="L2844" t="s">
        <v>3726</v>
      </c>
      <c r="M2844" t="s">
        <v>29</v>
      </c>
      <c r="N2844" t="s">
        <v>80</v>
      </c>
      <c r="AG2844">
        <v>2.7744760620965004E-3</v>
      </c>
      <c r="AH2844">
        <v>2.5043093322287264E-3</v>
      </c>
      <c r="AI2844">
        <v>2.4523287866541777E-3</v>
      </c>
      <c r="AJ2844">
        <v>2.666729583475488E-3</v>
      </c>
      <c r="AK2844">
        <v>2.4961963009925872E-3</v>
      </c>
      <c r="AL2844">
        <v>2.5003571601463618E-3</v>
      </c>
      <c r="AM2844">
        <v>2.5960539557117442E-3</v>
      </c>
      <c r="AN2844">
        <v>2.8083424128873074E-3</v>
      </c>
      <c r="AO2844">
        <v>2.7346529988547781E-3</v>
      </c>
      <c r="AP2844">
        <v>2.6828229484808811E-3</v>
      </c>
      <c r="AQ2844">
        <v>2.6137221794222385E-3</v>
      </c>
      <c r="AR2844">
        <v>2.6625991295242367E-3</v>
      </c>
      <c r="AS2844">
        <v>2.4388208190151929E-3</v>
      </c>
      <c r="AT2844">
        <v>2.3110168349523086E-3</v>
      </c>
      <c r="AU2844">
        <v>2.2513379485147532E-3</v>
      </c>
      <c r="AV2844">
        <v>2.4854250976848315E-3</v>
      </c>
      <c r="AW2844">
        <v>2.4095145892556952E-3</v>
      </c>
      <c r="AX2844">
        <v>2.2877568098605729E-3</v>
      </c>
      <c r="AY2844">
        <v>2.3445517469611941E-3</v>
      </c>
      <c r="AZ2844">
        <v>2.586593463201811E-3</v>
      </c>
    </row>
    <row r="2845" spans="11:52" ht="14.4">
      <c r="K2845" t="s">
        <v>3752</v>
      </c>
      <c r="L2845" t="s">
        <v>3726</v>
      </c>
      <c r="M2845" t="s">
        <v>30</v>
      </c>
      <c r="N2845" t="s">
        <v>80</v>
      </c>
      <c r="AG2845">
        <v>6.1852795401579896E-3</v>
      </c>
      <c r="AH2845">
        <v>6.0163885051178357E-3</v>
      </c>
      <c r="AI2845">
        <v>6.1461866913314206E-3</v>
      </c>
      <c r="AJ2845">
        <v>5.9801441939696179E-3</v>
      </c>
      <c r="AK2845">
        <v>5.8316321898568514E-3</v>
      </c>
      <c r="AL2845">
        <v>5.7973320815811668E-3</v>
      </c>
      <c r="AM2845">
        <v>6.1240673691700378E-3</v>
      </c>
      <c r="AN2845">
        <v>6.3843050595207571E-3</v>
      </c>
      <c r="AO2845">
        <v>6.5037350408737211E-3</v>
      </c>
      <c r="AP2845">
        <v>6.2096953784468245E-3</v>
      </c>
      <c r="AQ2845">
        <v>6.323005112443378E-3</v>
      </c>
      <c r="AR2845">
        <v>6.4793566456432588E-3</v>
      </c>
      <c r="AS2845">
        <v>6.4003214861812693E-3</v>
      </c>
      <c r="AT2845">
        <v>6.2291518113567592E-3</v>
      </c>
      <c r="AU2845">
        <v>6.239213717416806E-3</v>
      </c>
      <c r="AV2845">
        <v>6.2900755043563622E-3</v>
      </c>
      <c r="AW2845">
        <v>6.1503731759591966E-3</v>
      </c>
      <c r="AX2845">
        <v>5.9266149146418061E-3</v>
      </c>
      <c r="AY2845">
        <v>6.1121531401907604E-3</v>
      </c>
      <c r="AZ2845">
        <v>5.9614951829585674E-3</v>
      </c>
    </row>
    <row r="2846" spans="11:52" ht="14.4">
      <c r="K2846" t="s">
        <v>3753</v>
      </c>
      <c r="L2846" t="s">
        <v>3726</v>
      </c>
      <c r="M2846" t="s">
        <v>100</v>
      </c>
      <c r="N2846" t="s">
        <v>80</v>
      </c>
      <c r="AG2846">
        <v>1.535596481497533E-3</v>
      </c>
      <c r="AH2846">
        <v>1.3576067633046271E-3</v>
      </c>
      <c r="AI2846">
        <v>1.3889734468255951E-3</v>
      </c>
      <c r="AJ2846">
        <v>1.5048613335193169E-3</v>
      </c>
      <c r="AK2846">
        <v>2.3412415000961893E-3</v>
      </c>
      <c r="AL2846">
        <v>2.2718606755879828E-3</v>
      </c>
      <c r="AM2846">
        <v>2.1853368842771493E-3</v>
      </c>
      <c r="AN2846">
        <v>2.0993322964960167E-3</v>
      </c>
      <c r="AO2846">
        <v>1.9152258998291272E-3</v>
      </c>
      <c r="AP2846">
        <v>1.8752707623681201E-3</v>
      </c>
      <c r="AQ2846">
        <v>1.4605342835284324E-3</v>
      </c>
      <c r="AR2846">
        <v>1.5677896859486013E-3</v>
      </c>
      <c r="AS2846">
        <v>1.4369399265500716E-3</v>
      </c>
      <c r="AT2846">
        <v>1.4350890863787866E-3</v>
      </c>
      <c r="AU2846">
        <v>1.5332789618614216E-3</v>
      </c>
      <c r="AV2846">
        <v>1.5293225762857555E-3</v>
      </c>
      <c r="AW2846">
        <v>1.6163619263903535E-3</v>
      </c>
      <c r="AX2846">
        <v>1.6019558844449252E-3</v>
      </c>
      <c r="AY2846">
        <v>1.6930984972476646E-3</v>
      </c>
      <c r="AZ2846">
        <v>1.6730548597988157E-3</v>
      </c>
    </row>
    <row r="2847" spans="11:52" ht="14.4">
      <c r="K2847" t="s">
        <v>3754</v>
      </c>
      <c r="L2847" t="s">
        <v>3726</v>
      </c>
      <c r="M2847" t="s">
        <v>31</v>
      </c>
      <c r="N2847" t="s">
        <v>80</v>
      </c>
      <c r="AG2847">
        <v>2.035236603083117E-3</v>
      </c>
      <c r="AH2847">
        <v>1.9232246986220535E-3</v>
      </c>
      <c r="AI2847">
        <v>1.9900994063779976E-3</v>
      </c>
      <c r="AJ2847">
        <v>2.0318161814035832E-3</v>
      </c>
      <c r="AK2847">
        <v>1.9118495663767452E-3</v>
      </c>
      <c r="AL2847">
        <v>1.9022892621587753E-3</v>
      </c>
      <c r="AM2847">
        <v>1.9271676777535859E-3</v>
      </c>
      <c r="AN2847">
        <v>2.3700293359507599E-3</v>
      </c>
      <c r="AO2847">
        <v>2.3808129470979712E-3</v>
      </c>
      <c r="AP2847">
        <v>2.3719505324400433E-3</v>
      </c>
      <c r="AQ2847">
        <v>2.3709640479656199E-3</v>
      </c>
      <c r="AR2847">
        <v>2.5066334526489412E-3</v>
      </c>
      <c r="AS2847">
        <v>2.6663595254996435E-3</v>
      </c>
      <c r="AT2847">
        <v>2.6609173832222708E-3</v>
      </c>
      <c r="AU2847">
        <v>2.4823477756918638E-3</v>
      </c>
      <c r="AV2847">
        <v>2.6006294619893493E-3</v>
      </c>
      <c r="AW2847">
        <v>2.4610053324946031E-3</v>
      </c>
      <c r="AX2847">
        <v>2.4621227750460228E-3</v>
      </c>
      <c r="AY2847">
        <v>2.314665622071237E-3</v>
      </c>
      <c r="AZ2847">
        <v>2.2354080860358342E-3</v>
      </c>
    </row>
    <row r="2848" spans="11:52" ht="14.4">
      <c r="K2848" t="s">
        <v>3755</v>
      </c>
      <c r="L2848" t="s">
        <v>3726</v>
      </c>
      <c r="M2848" t="s">
        <v>32</v>
      </c>
      <c r="N2848" t="s">
        <v>80</v>
      </c>
      <c r="O2848" t="s">
        <v>6079</v>
      </c>
      <c r="P2848" t="s">
        <v>6079</v>
      </c>
      <c r="Q2848" t="s">
        <v>6079</v>
      </c>
      <c r="R2848" t="s">
        <v>6079</v>
      </c>
      <c r="S2848" t="s">
        <v>6079</v>
      </c>
      <c r="AG2848">
        <v>3.0046694660855514E-3</v>
      </c>
      <c r="AH2848">
        <v>3.0322204867658047E-3</v>
      </c>
      <c r="AI2848">
        <v>2.9564437946324206E-3</v>
      </c>
      <c r="AJ2848">
        <v>1.4825703240442811E-3</v>
      </c>
      <c r="AK2848">
        <v>2.6560007556836436E-3</v>
      </c>
      <c r="AL2848">
        <v>2.8904416477828591E-3</v>
      </c>
      <c r="AM2848">
        <v>2.9228439480359501E-3</v>
      </c>
      <c r="AN2848">
        <v>2.6823911899120094E-3</v>
      </c>
      <c r="AO2848">
        <v>2.5456196285164726E-3</v>
      </c>
      <c r="AP2848">
        <v>2.503501356402287E-3</v>
      </c>
      <c r="AQ2848">
        <v>2.6011374246688516E-3</v>
      </c>
      <c r="AR2848">
        <v>2.4135439535444276E-3</v>
      </c>
      <c r="AS2848">
        <v>2.4690978699757251E-3</v>
      </c>
      <c r="AT2848">
        <v>2.353340306626078E-3</v>
      </c>
      <c r="AU2848">
        <v>2.0736739092401795E-3</v>
      </c>
      <c r="AV2848">
        <v>1.9834972234906703E-3</v>
      </c>
      <c r="AW2848">
        <v>1.895804253497972E-3</v>
      </c>
      <c r="AX2848">
        <v>1.816257020957168E-3</v>
      </c>
      <c r="AY2848">
        <v>2.0055782615960877E-3</v>
      </c>
      <c r="AZ2848">
        <v>1.9461545931303021E-3</v>
      </c>
    </row>
    <row r="2849" spans="11:52" ht="14.4">
      <c r="K2849" t="s">
        <v>3756</v>
      </c>
      <c r="L2849" t="s">
        <v>3726</v>
      </c>
      <c r="M2849" t="s">
        <v>93</v>
      </c>
      <c r="N2849" t="s">
        <v>80</v>
      </c>
      <c r="AG2849">
        <v>1.8449824582546211E-3</v>
      </c>
      <c r="AH2849">
        <v>1.8471464461096015E-3</v>
      </c>
      <c r="AI2849">
        <v>1.8013191042192062E-3</v>
      </c>
      <c r="AJ2849">
        <v>1.8439982097102935E-3</v>
      </c>
      <c r="AK2849">
        <v>1.7855075139477478E-3</v>
      </c>
      <c r="AL2849">
        <v>1.7166058531375957E-3</v>
      </c>
      <c r="AM2849">
        <v>1.9841239017415221E-3</v>
      </c>
      <c r="AN2849">
        <v>2.0395211560307208E-3</v>
      </c>
      <c r="AO2849">
        <v>1.9873477378969792E-3</v>
      </c>
      <c r="AP2849">
        <v>2.0146838295123678E-3</v>
      </c>
      <c r="AQ2849">
        <v>1.8999162868806427E-3</v>
      </c>
      <c r="AR2849">
        <v>1.9985449893774247E-3</v>
      </c>
      <c r="AS2849">
        <v>1.9569291195886615E-3</v>
      </c>
      <c r="AT2849">
        <v>1.9052408357861279E-3</v>
      </c>
      <c r="AU2849">
        <v>1.6978401890463978E-3</v>
      </c>
      <c r="AV2849">
        <v>1.6361845541197793E-3</v>
      </c>
      <c r="AW2849">
        <v>1.4549690865506373E-3</v>
      </c>
      <c r="AX2849">
        <v>1.432283858534094E-3</v>
      </c>
      <c r="AY2849">
        <v>1.3456187963484746E-3</v>
      </c>
      <c r="AZ2849">
        <v>1.3090867872139239E-3</v>
      </c>
    </row>
    <row r="2850" spans="11:52" ht="14.4">
      <c r="K2850" t="s">
        <v>3757</v>
      </c>
      <c r="L2850" t="s">
        <v>3758</v>
      </c>
      <c r="M2850" t="s">
        <v>13</v>
      </c>
      <c r="N2850" t="s">
        <v>80</v>
      </c>
      <c r="AG2850">
        <v>1.1220680794707406E-2</v>
      </c>
      <c r="AH2850">
        <v>1.1246304674191668E-2</v>
      </c>
      <c r="AI2850">
        <v>1.0371146733213007E-2</v>
      </c>
      <c r="AJ2850">
        <v>1.0637438645903873E-2</v>
      </c>
      <c r="AK2850">
        <v>1.0482968124706336E-2</v>
      </c>
      <c r="AL2850">
        <v>1.0537024348672083E-2</v>
      </c>
      <c r="AM2850">
        <v>1.0546560831088497E-2</v>
      </c>
      <c r="AN2850">
        <v>1.1025201985684858E-2</v>
      </c>
      <c r="AO2850">
        <v>1.0204822734533115E-2</v>
      </c>
      <c r="AP2850">
        <v>1.0331309081434077E-2</v>
      </c>
      <c r="AQ2850">
        <v>1.035328397888057E-2</v>
      </c>
      <c r="AR2850">
        <v>1.0025492678027664E-2</v>
      </c>
      <c r="AS2850">
        <v>1.0579039486548664E-2</v>
      </c>
      <c r="AT2850">
        <v>1.061678400077368E-2</v>
      </c>
      <c r="AU2850">
        <v>1.06093970142933E-2</v>
      </c>
      <c r="AV2850">
        <v>1.0584210643003989E-2</v>
      </c>
      <c r="AW2850">
        <v>1.0359348851434767E-2</v>
      </c>
      <c r="AX2850">
        <v>1.0646785803019703E-2</v>
      </c>
      <c r="AY2850">
        <v>1.0482078950044006E-2</v>
      </c>
      <c r="AZ2850">
        <v>9.7298618000224591E-3</v>
      </c>
    </row>
    <row r="2851" spans="11:52" ht="14.4">
      <c r="K2851" t="s">
        <v>3759</v>
      </c>
      <c r="L2851" t="s">
        <v>3758</v>
      </c>
      <c r="M2851" t="s">
        <v>14</v>
      </c>
      <c r="N2851" t="s">
        <v>80</v>
      </c>
      <c r="AG2851">
        <v>5.6954075201534463E-2</v>
      </c>
      <c r="AH2851">
        <v>5.7255448104368098E-2</v>
      </c>
      <c r="AI2851">
        <v>5.6863350774384425E-2</v>
      </c>
      <c r="AJ2851">
        <v>5.789089958617967E-2</v>
      </c>
      <c r="AK2851">
        <v>5.7956347172858219E-2</v>
      </c>
      <c r="AL2851">
        <v>6.0782598143574319E-2</v>
      </c>
      <c r="AM2851">
        <v>6.1516791027279263E-2</v>
      </c>
      <c r="AN2851">
        <v>6.1395144761758627E-2</v>
      </c>
      <c r="AO2851">
        <v>6.0406888521524961E-2</v>
      </c>
      <c r="AP2851">
        <v>5.7483893087635379E-2</v>
      </c>
      <c r="AQ2851">
        <v>5.5752589611997534E-2</v>
      </c>
      <c r="AR2851">
        <v>5.4954797993620776E-2</v>
      </c>
      <c r="AS2851">
        <v>5.301575907552309E-2</v>
      </c>
      <c r="AT2851">
        <v>5.2696563244344435E-2</v>
      </c>
      <c r="AU2851">
        <v>5.1213000034920637E-2</v>
      </c>
      <c r="AV2851">
        <v>5.1876021331350615E-2</v>
      </c>
      <c r="AW2851">
        <v>4.9818760953297576E-2</v>
      </c>
      <c r="AX2851">
        <v>4.9747264049625074E-2</v>
      </c>
      <c r="AY2851">
        <v>4.925187815551893E-2</v>
      </c>
      <c r="AZ2851">
        <v>4.9603075405713563E-2</v>
      </c>
    </row>
    <row r="2852" spans="11:52" ht="14.4">
      <c r="K2852" t="s">
        <v>3760</v>
      </c>
      <c r="L2852" t="s">
        <v>3758</v>
      </c>
      <c r="M2852" t="s">
        <v>92</v>
      </c>
      <c r="N2852" t="s">
        <v>80</v>
      </c>
      <c r="AG2852">
        <v>4.342463091724676E-3</v>
      </c>
      <c r="AH2852">
        <v>5.1732057757457881E-3</v>
      </c>
      <c r="AI2852">
        <v>4.9274509032550644E-3</v>
      </c>
      <c r="AJ2852">
        <v>5.1421450516569069E-3</v>
      </c>
      <c r="AK2852">
        <v>5.2905472806899596E-3</v>
      </c>
      <c r="AL2852">
        <v>5.4836710364594924E-3</v>
      </c>
      <c r="AM2852">
        <v>5.3496967345308304E-3</v>
      </c>
      <c r="AN2852">
        <v>5.7983497174782196E-3</v>
      </c>
      <c r="AO2852">
        <v>5.9556829081681617E-3</v>
      </c>
      <c r="AP2852">
        <v>5.7867740122039962E-3</v>
      </c>
      <c r="AQ2852">
        <v>4.9993692650530559E-3</v>
      </c>
      <c r="AR2852">
        <v>4.944344830351971E-3</v>
      </c>
      <c r="AS2852">
        <v>5.0904572838980861E-3</v>
      </c>
      <c r="AT2852">
        <v>4.8552998639276538E-3</v>
      </c>
      <c r="AU2852">
        <v>4.5395711158659506E-3</v>
      </c>
      <c r="AV2852">
        <v>4.1013587779282655E-3</v>
      </c>
      <c r="AW2852">
        <v>4.416018060378113E-3</v>
      </c>
      <c r="AX2852">
        <v>5.1563169899706942E-3</v>
      </c>
      <c r="AY2852">
        <v>4.9259990357458719E-3</v>
      </c>
      <c r="AZ2852">
        <v>4.9211411448794231E-3</v>
      </c>
    </row>
    <row r="2853" spans="11:52" ht="14.4">
      <c r="K2853" t="s">
        <v>3761</v>
      </c>
      <c r="L2853" t="s">
        <v>3758</v>
      </c>
      <c r="M2853" t="s">
        <v>15</v>
      </c>
      <c r="N2853" t="s">
        <v>80</v>
      </c>
      <c r="AE2853" t="s">
        <v>6079</v>
      </c>
      <c r="AF2853" t="s">
        <v>6079</v>
      </c>
      <c r="AG2853">
        <v>1.6783047165249969E-2</v>
      </c>
      <c r="AH2853">
        <v>1.6781067515783739E-2</v>
      </c>
      <c r="AI2853">
        <v>1.748302614092281E-2</v>
      </c>
      <c r="AJ2853">
        <v>1.8076021045767506E-2</v>
      </c>
      <c r="AK2853">
        <v>1.9524220658497935E-2</v>
      </c>
      <c r="AL2853">
        <v>2.078664459544062E-2</v>
      </c>
      <c r="AM2853">
        <v>2.1746368613241186E-2</v>
      </c>
      <c r="AN2853">
        <v>2.2192195345777908E-2</v>
      </c>
      <c r="AO2853">
        <v>2.1280987878087337E-2</v>
      </c>
      <c r="AP2853">
        <v>1.9738562205921316E-2</v>
      </c>
      <c r="AQ2853">
        <v>2.0902208090793083E-2</v>
      </c>
      <c r="AR2853">
        <v>2.207403072035545E-2</v>
      </c>
      <c r="AS2853">
        <v>2.1746595602739796E-2</v>
      </c>
      <c r="AT2853">
        <v>2.1767954753476041E-2</v>
      </c>
      <c r="AU2853">
        <v>2.0260637406976884E-2</v>
      </c>
      <c r="AV2853">
        <v>2.4719110911814356E-2</v>
      </c>
      <c r="AW2853">
        <v>2.3555211182927284E-2</v>
      </c>
      <c r="AX2853">
        <v>2.3822446263002894E-2</v>
      </c>
      <c r="AY2853">
        <v>1.9248544948497495E-2</v>
      </c>
      <c r="AZ2853">
        <v>2.0377581804904642E-2</v>
      </c>
    </row>
    <row r="2854" spans="11:52" ht="14.4">
      <c r="K2854" t="s">
        <v>3762</v>
      </c>
      <c r="L2854" t="s">
        <v>3758</v>
      </c>
      <c r="M2854" t="s">
        <v>91</v>
      </c>
      <c r="N2854" t="s">
        <v>80</v>
      </c>
      <c r="AG2854">
        <v>5.5683479457122008E-3</v>
      </c>
      <c r="AH2854">
        <v>5.7216882847425463E-3</v>
      </c>
      <c r="AI2854">
        <v>6.163216557069643E-3</v>
      </c>
      <c r="AJ2854">
        <v>6.4850980687324311E-3</v>
      </c>
      <c r="AK2854">
        <v>6.5592635910416081E-3</v>
      </c>
      <c r="AL2854">
        <v>6.5287660330144931E-3</v>
      </c>
      <c r="AM2854">
        <v>6.8574015626592976E-3</v>
      </c>
      <c r="AN2854">
        <v>8.3154587286724743E-3</v>
      </c>
      <c r="AO2854">
        <v>7.8931192219140311E-3</v>
      </c>
      <c r="AP2854">
        <v>7.6047176192408673E-3</v>
      </c>
      <c r="AQ2854">
        <v>7.0790508976272086E-3</v>
      </c>
      <c r="AR2854">
        <v>7.1664421587904594E-3</v>
      </c>
      <c r="AS2854">
        <v>7.289312479231134E-3</v>
      </c>
      <c r="AT2854">
        <v>7.8103472512041916E-3</v>
      </c>
      <c r="AU2854">
        <v>7.8005784493729953E-3</v>
      </c>
      <c r="AV2854">
        <v>7.5578133627402563E-3</v>
      </c>
      <c r="AW2854">
        <v>8.1463504078674986E-3</v>
      </c>
      <c r="AX2854">
        <v>7.9211507001153009E-3</v>
      </c>
      <c r="AY2854">
        <v>7.936264153063562E-3</v>
      </c>
      <c r="AZ2854">
        <v>7.6950603349392292E-3</v>
      </c>
    </row>
    <row r="2855" spans="11:52" ht="14.4">
      <c r="K2855" t="s">
        <v>3763</v>
      </c>
      <c r="L2855" t="s">
        <v>3758</v>
      </c>
      <c r="M2855" t="s">
        <v>16</v>
      </c>
      <c r="N2855" t="s">
        <v>80</v>
      </c>
      <c r="AG2855">
        <v>1.4865320167151501E-2</v>
      </c>
      <c r="AH2855">
        <v>1.4963684955482837E-2</v>
      </c>
      <c r="AI2855">
        <v>1.4957734316428987E-2</v>
      </c>
      <c r="AJ2855">
        <v>1.5029050867398558E-2</v>
      </c>
      <c r="AK2855">
        <v>1.5076854990747681E-2</v>
      </c>
      <c r="AL2855">
        <v>1.4036114339428992E-2</v>
      </c>
      <c r="AM2855">
        <v>1.5176697749882447E-2</v>
      </c>
      <c r="AN2855">
        <v>1.5350868968398605E-2</v>
      </c>
      <c r="AO2855">
        <v>1.5298183020110019E-2</v>
      </c>
      <c r="AP2855">
        <v>1.535458108053765E-2</v>
      </c>
      <c r="AQ2855">
        <v>1.531364860488249E-2</v>
      </c>
      <c r="AR2855">
        <v>1.564394418465502E-2</v>
      </c>
      <c r="AS2855">
        <v>1.5327404301083668E-2</v>
      </c>
      <c r="AT2855">
        <v>1.5632595336058416E-2</v>
      </c>
      <c r="AU2855">
        <v>1.6254220192060596E-2</v>
      </c>
      <c r="AV2855">
        <v>1.5496385481793256E-2</v>
      </c>
      <c r="AW2855">
        <v>1.5489312136417237E-2</v>
      </c>
      <c r="AX2855">
        <v>1.5527540646269638E-2</v>
      </c>
      <c r="AY2855">
        <v>1.610181695501654E-2</v>
      </c>
      <c r="AZ2855">
        <v>1.5961186272421261E-2</v>
      </c>
    </row>
    <row r="2856" spans="11:52" ht="14.4">
      <c r="K2856" t="s">
        <v>3764</v>
      </c>
      <c r="L2856" t="s">
        <v>3758</v>
      </c>
      <c r="M2856" t="s">
        <v>17</v>
      </c>
      <c r="N2856" t="s">
        <v>80</v>
      </c>
      <c r="AG2856">
        <v>7.2451161332825085E-3</v>
      </c>
      <c r="AH2856">
        <v>6.9331191230906711E-3</v>
      </c>
      <c r="AI2856">
        <v>7.1603373852262382E-3</v>
      </c>
      <c r="AJ2856">
        <v>6.990019858652604E-3</v>
      </c>
      <c r="AK2856">
        <v>6.625756324759844E-3</v>
      </c>
      <c r="AL2856">
        <v>6.7132436433178528E-3</v>
      </c>
      <c r="AM2856">
        <v>6.6670557410460117E-3</v>
      </c>
      <c r="AN2856">
        <v>9.0144405106027409E-3</v>
      </c>
      <c r="AO2856">
        <v>7.6962249468917341E-3</v>
      </c>
      <c r="AP2856">
        <v>7.614639628146464E-3</v>
      </c>
      <c r="AQ2856">
        <v>7.4106525986476924E-3</v>
      </c>
      <c r="AR2856">
        <v>7.064052333930761E-3</v>
      </c>
      <c r="AS2856">
        <v>7.3042698029405981E-3</v>
      </c>
      <c r="AT2856">
        <v>7.757079822715552E-3</v>
      </c>
      <c r="AU2856">
        <v>7.5058651609650412E-3</v>
      </c>
      <c r="AV2856">
        <v>7.763767264725923E-3</v>
      </c>
      <c r="AW2856">
        <v>7.8398324302758459E-3</v>
      </c>
      <c r="AX2856">
        <v>7.820659245123417E-3</v>
      </c>
      <c r="AY2856">
        <v>7.809153803159925E-3</v>
      </c>
      <c r="AZ2856">
        <v>7.7328866423413854E-3</v>
      </c>
    </row>
    <row r="2857" spans="11:52" ht="14.4">
      <c r="K2857" t="s">
        <v>3765</v>
      </c>
      <c r="L2857" t="s">
        <v>3758</v>
      </c>
      <c r="M2857" t="s">
        <v>97</v>
      </c>
      <c r="N2857" t="s">
        <v>80</v>
      </c>
      <c r="O2857" t="s">
        <v>6079</v>
      </c>
      <c r="P2857" t="s">
        <v>6079</v>
      </c>
      <c r="Q2857" t="s">
        <v>6079</v>
      </c>
      <c r="R2857" t="s">
        <v>6079</v>
      </c>
      <c r="S2857" t="s">
        <v>6079</v>
      </c>
      <c r="T2857" t="s">
        <v>6079</v>
      </c>
      <c r="AG2857">
        <v>6.9043594502716642E-3</v>
      </c>
      <c r="AH2857">
        <v>7.2314488727807649E-3</v>
      </c>
      <c r="AI2857">
        <v>7.290319596258899E-3</v>
      </c>
      <c r="AJ2857">
        <v>7.3277622599359103E-3</v>
      </c>
      <c r="AK2857">
        <v>7.6817415000430336E-3</v>
      </c>
      <c r="AL2857">
        <v>7.882420669635716E-3</v>
      </c>
      <c r="AM2857">
        <v>7.8149709619744056E-3</v>
      </c>
      <c r="AN2857">
        <v>7.036706967001153E-3</v>
      </c>
      <c r="AO2857">
        <v>6.5952796201896452E-3</v>
      </c>
      <c r="AP2857">
        <v>5.9363110553539919E-3</v>
      </c>
      <c r="AQ2857">
        <v>5.758407982286053E-3</v>
      </c>
      <c r="AR2857">
        <v>6.4420224818572784E-3</v>
      </c>
      <c r="AS2857">
        <v>9.4489141637117153E-3</v>
      </c>
      <c r="AT2857">
        <v>9.3057303731741339E-3</v>
      </c>
      <c r="AU2857">
        <v>9.0555096034384032E-3</v>
      </c>
      <c r="AV2857">
        <v>9.250397285501066E-3</v>
      </c>
      <c r="AW2857">
        <v>1.0790714108909968E-2</v>
      </c>
      <c r="AX2857">
        <v>1.1033956955828024E-2</v>
      </c>
      <c r="AY2857">
        <v>1.1166350506498626E-2</v>
      </c>
      <c r="AZ2857">
        <v>1.0640088661544296E-2</v>
      </c>
    </row>
    <row r="2858" spans="11:52" ht="14.4">
      <c r="K2858" t="s">
        <v>3766</v>
      </c>
      <c r="L2858" t="s">
        <v>3758</v>
      </c>
      <c r="M2858" t="s">
        <v>18</v>
      </c>
      <c r="N2858" t="s">
        <v>80</v>
      </c>
      <c r="AG2858">
        <v>2.234351035396729E-2</v>
      </c>
      <c r="AH2858">
        <v>2.232602924506278E-2</v>
      </c>
      <c r="AI2858">
        <v>2.2415098904860872E-2</v>
      </c>
      <c r="AJ2858">
        <v>1.8796792190002895E-2</v>
      </c>
      <c r="AK2858">
        <v>1.7842304884540635E-2</v>
      </c>
      <c r="AL2858">
        <v>1.8359970748671441E-2</v>
      </c>
      <c r="AM2858">
        <v>1.8588033561189137E-2</v>
      </c>
      <c r="AN2858">
        <v>1.5466057689526996E-2</v>
      </c>
      <c r="AO2858">
        <v>1.5519155370849589E-2</v>
      </c>
      <c r="AP2858">
        <v>1.5206948809941149E-2</v>
      </c>
      <c r="AQ2858">
        <v>1.5077629910061899E-2</v>
      </c>
      <c r="AR2858">
        <v>1.4631541357336552E-2</v>
      </c>
      <c r="AS2858">
        <v>1.4743836768594696E-2</v>
      </c>
      <c r="AT2858">
        <v>1.4077186833066068E-2</v>
      </c>
      <c r="AU2858">
        <v>1.3675807171908591E-2</v>
      </c>
      <c r="AV2858">
        <v>1.3624096759387977E-2</v>
      </c>
      <c r="AW2858">
        <v>1.3554923979930852E-2</v>
      </c>
      <c r="AX2858">
        <v>1.3444357130234759E-2</v>
      </c>
      <c r="AY2858">
        <v>1.3472222125334924E-2</v>
      </c>
      <c r="AZ2858">
        <v>1.320636035928526E-2</v>
      </c>
    </row>
    <row r="2859" spans="11:52" ht="14.4">
      <c r="K2859" t="s">
        <v>3767</v>
      </c>
      <c r="L2859" t="s">
        <v>3758</v>
      </c>
      <c r="M2859" t="s">
        <v>34</v>
      </c>
      <c r="N2859" t="s">
        <v>80</v>
      </c>
      <c r="AG2859">
        <v>1.9647995230646718E-2</v>
      </c>
      <c r="AH2859">
        <v>1.9451432691653985E-2</v>
      </c>
      <c r="AI2859">
        <v>1.9313163978655085E-2</v>
      </c>
      <c r="AJ2859">
        <v>1.9200958731230258E-2</v>
      </c>
      <c r="AK2859">
        <v>1.8564866898005468E-2</v>
      </c>
      <c r="AL2859">
        <v>1.8589898905926369E-2</v>
      </c>
      <c r="AM2859">
        <v>1.8912369272310315E-2</v>
      </c>
      <c r="AN2859">
        <v>1.8623058280897421E-2</v>
      </c>
      <c r="AO2859">
        <v>1.8639561275531642E-2</v>
      </c>
      <c r="AP2859">
        <v>1.8574428758544769E-2</v>
      </c>
      <c r="AQ2859">
        <v>1.8411355832315984E-2</v>
      </c>
      <c r="AR2859">
        <v>1.8401353353549605E-2</v>
      </c>
      <c r="AS2859">
        <v>1.7873099963786217E-2</v>
      </c>
      <c r="AT2859">
        <v>1.8075495658858673E-2</v>
      </c>
      <c r="AU2859">
        <v>1.8044560866150576E-2</v>
      </c>
      <c r="AV2859">
        <v>1.8094462446539977E-2</v>
      </c>
      <c r="AW2859">
        <v>1.82794373725895E-2</v>
      </c>
      <c r="AX2859">
        <v>1.842731712905368E-2</v>
      </c>
      <c r="AY2859">
        <v>1.849737280110509E-2</v>
      </c>
      <c r="AZ2859">
        <v>1.8400775237833174E-2</v>
      </c>
    </row>
    <row r="2860" spans="11:52" ht="14.4">
      <c r="K2860" t="s">
        <v>3768</v>
      </c>
      <c r="L2860" t="s">
        <v>3758</v>
      </c>
      <c r="M2860" t="s">
        <v>19</v>
      </c>
      <c r="N2860" t="s">
        <v>80</v>
      </c>
      <c r="AG2860">
        <v>1.0026565654388604E-2</v>
      </c>
      <c r="AH2860">
        <v>9.4902839808906347E-3</v>
      </c>
      <c r="AI2860">
        <v>9.3641573271657837E-3</v>
      </c>
      <c r="AJ2860">
        <v>1.0030012613430738E-2</v>
      </c>
      <c r="AK2860">
        <v>9.3831580172825443E-3</v>
      </c>
      <c r="AL2860">
        <v>9.5708491938774759E-3</v>
      </c>
      <c r="AM2860">
        <v>9.6327006607503807E-3</v>
      </c>
      <c r="AN2860">
        <v>9.1512986719370429E-3</v>
      </c>
      <c r="AO2860">
        <v>9.4828640809991056E-3</v>
      </c>
      <c r="AP2860">
        <v>9.3728941699640356E-3</v>
      </c>
      <c r="AQ2860">
        <v>9.2208892389921623E-3</v>
      </c>
      <c r="AR2860">
        <v>8.584932801667295E-3</v>
      </c>
      <c r="AS2860">
        <v>8.0765354865900956E-3</v>
      </c>
      <c r="AT2860">
        <v>8.0983977259895899E-3</v>
      </c>
      <c r="AU2860">
        <v>7.9426388170083847E-3</v>
      </c>
      <c r="AV2860">
        <v>8.0883489073718309E-3</v>
      </c>
      <c r="AW2860">
        <v>8.2361846762142692E-3</v>
      </c>
      <c r="AX2860">
        <v>7.6990633226629284E-3</v>
      </c>
      <c r="AY2860">
        <v>7.4584324274912387E-3</v>
      </c>
      <c r="AZ2860">
        <v>8.6320430016424959E-3</v>
      </c>
    </row>
    <row r="2861" spans="11:52" ht="14.4">
      <c r="K2861" t="s">
        <v>3769</v>
      </c>
      <c r="L2861" t="s">
        <v>3758</v>
      </c>
      <c r="M2861" t="s">
        <v>20</v>
      </c>
      <c r="N2861" t="s">
        <v>80</v>
      </c>
      <c r="AG2861">
        <v>2.0025085207438367E-2</v>
      </c>
      <c r="AH2861">
        <v>1.9313786414409485E-2</v>
      </c>
      <c r="AI2861">
        <v>1.9319885715267052E-2</v>
      </c>
      <c r="AJ2861">
        <v>1.9406245853679064E-2</v>
      </c>
      <c r="AK2861">
        <v>1.922795403143987E-2</v>
      </c>
      <c r="AL2861">
        <v>1.9034765254846507E-2</v>
      </c>
      <c r="AM2861">
        <v>1.9357490610677729E-2</v>
      </c>
      <c r="AN2861">
        <v>1.8534270756930604E-2</v>
      </c>
      <c r="AO2861">
        <v>1.9034367237107445E-2</v>
      </c>
      <c r="AP2861">
        <v>1.851204843814698E-2</v>
      </c>
      <c r="AQ2861">
        <v>1.8361895225155224E-2</v>
      </c>
      <c r="AR2861">
        <v>1.8818146755767321E-2</v>
      </c>
      <c r="AS2861">
        <v>1.741185994319356E-2</v>
      </c>
      <c r="AT2861">
        <v>1.8397345997365862E-2</v>
      </c>
      <c r="AU2861">
        <v>1.8504178527546791E-2</v>
      </c>
      <c r="AV2861">
        <v>1.8790710579761612E-2</v>
      </c>
      <c r="AW2861">
        <v>1.9214281668520253E-2</v>
      </c>
      <c r="AX2861">
        <v>1.961592755947163E-2</v>
      </c>
      <c r="AY2861">
        <v>1.9859710344310361E-2</v>
      </c>
      <c r="AZ2861">
        <v>1.9900528917914131E-2</v>
      </c>
    </row>
    <row r="2862" spans="11:52" ht="14.4">
      <c r="K2862" t="s">
        <v>3770</v>
      </c>
      <c r="L2862" t="s">
        <v>3758</v>
      </c>
      <c r="M2862" t="s">
        <v>21</v>
      </c>
      <c r="N2862" t="s">
        <v>80</v>
      </c>
      <c r="AG2862">
        <v>2.0702123739462595E-2</v>
      </c>
      <c r="AH2862">
        <v>2.0322910839331208E-2</v>
      </c>
      <c r="AI2862">
        <v>2.0220459587513444E-2</v>
      </c>
      <c r="AJ2862">
        <v>2.0192646811451019E-2</v>
      </c>
      <c r="AK2862">
        <v>2.1230874475439095E-2</v>
      </c>
      <c r="AL2862">
        <v>2.133212681263252E-2</v>
      </c>
      <c r="AM2862">
        <v>2.3066713552631572E-2</v>
      </c>
      <c r="AN2862">
        <v>2.3176196925313544E-2</v>
      </c>
    </row>
    <row r="2863" spans="11:52" ht="14.4">
      <c r="K2863" t="s">
        <v>3771</v>
      </c>
      <c r="L2863" t="s">
        <v>3758</v>
      </c>
      <c r="M2863" t="s">
        <v>22</v>
      </c>
      <c r="N2863" t="s">
        <v>80</v>
      </c>
      <c r="AG2863">
        <v>1.3984152787825648E-2</v>
      </c>
      <c r="AH2863">
        <v>1.3476325040162706E-2</v>
      </c>
      <c r="AI2863">
        <v>1.3553464069294446E-2</v>
      </c>
      <c r="AJ2863">
        <v>1.3791103156325982E-2</v>
      </c>
      <c r="AK2863">
        <v>1.380065090831142E-2</v>
      </c>
      <c r="AL2863">
        <v>1.3558188092536502E-2</v>
      </c>
      <c r="AM2863">
        <v>1.3927255017674115E-2</v>
      </c>
      <c r="AN2863">
        <v>1.5172800363878271E-2</v>
      </c>
      <c r="AO2863">
        <v>1.5147956754251074E-2</v>
      </c>
      <c r="AP2863">
        <v>1.5819990753604497E-2</v>
      </c>
      <c r="AQ2863">
        <v>1.5731248560583909E-2</v>
      </c>
      <c r="AR2863">
        <v>1.5684238152536421E-2</v>
      </c>
      <c r="AS2863">
        <v>1.4998145176468991E-2</v>
      </c>
      <c r="AT2863">
        <v>1.5847002807087757E-2</v>
      </c>
      <c r="AU2863">
        <v>1.5929051949839276E-2</v>
      </c>
      <c r="AV2863">
        <v>1.5620886896380274E-2</v>
      </c>
      <c r="AW2863">
        <v>1.6252162972694256E-2</v>
      </c>
      <c r="AX2863">
        <v>1.6168386887663207E-2</v>
      </c>
      <c r="AY2863">
        <v>1.5858385544439059E-2</v>
      </c>
      <c r="AZ2863">
        <v>1.2561026913468019E-2</v>
      </c>
    </row>
    <row r="2864" spans="11:52" ht="14.4">
      <c r="K2864" t="s">
        <v>3772</v>
      </c>
      <c r="L2864" t="s">
        <v>3758</v>
      </c>
      <c r="M2864" t="s">
        <v>90</v>
      </c>
      <c r="N2864" t="s">
        <v>80</v>
      </c>
      <c r="AG2864">
        <v>7.4102492839943678E-3</v>
      </c>
      <c r="AH2864">
        <v>7.3198709451739443E-3</v>
      </c>
      <c r="AI2864">
        <v>7.5317911778142498E-3</v>
      </c>
      <c r="AJ2864">
        <v>6.617064356789059E-3</v>
      </c>
      <c r="AK2864">
        <v>7.110034554005976E-3</v>
      </c>
      <c r="AL2864">
        <v>7.2773784308945788E-3</v>
      </c>
      <c r="AM2864">
        <v>6.9393487191875E-3</v>
      </c>
      <c r="AN2864">
        <v>6.9950244007182371E-3</v>
      </c>
      <c r="AO2864">
        <v>7.0419229174358243E-3</v>
      </c>
      <c r="AP2864">
        <v>7.0387939024442259E-3</v>
      </c>
      <c r="AQ2864">
        <v>6.3306184830306932E-3</v>
      </c>
      <c r="AR2864">
        <v>6.4597590582010176E-3</v>
      </c>
      <c r="AS2864">
        <v>6.8963343904182373E-3</v>
      </c>
      <c r="AT2864">
        <v>6.4703646808075008E-3</v>
      </c>
      <c r="AU2864">
        <v>6.4549331678887354E-3</v>
      </c>
      <c r="AV2864">
        <v>6.3331251816633035E-3</v>
      </c>
      <c r="AW2864">
        <v>6.1133217922045707E-3</v>
      </c>
      <c r="AX2864">
        <v>5.7562619518466357E-3</v>
      </c>
      <c r="AY2864">
        <v>5.8039474041814334E-3</v>
      </c>
      <c r="AZ2864">
        <v>5.9648858878984445E-3</v>
      </c>
    </row>
    <row r="2865" spans="11:52" ht="14.4">
      <c r="K2865" t="s">
        <v>3773</v>
      </c>
      <c r="L2865" t="s">
        <v>3758</v>
      </c>
      <c r="M2865" t="s">
        <v>23</v>
      </c>
      <c r="N2865" t="s">
        <v>80</v>
      </c>
      <c r="AG2865">
        <v>6.4976501279024705E-3</v>
      </c>
      <c r="AH2865">
        <v>6.0798969605391877E-3</v>
      </c>
      <c r="AI2865">
        <v>5.7535152559961781E-3</v>
      </c>
      <c r="AJ2865">
        <v>5.2475689414846621E-3</v>
      </c>
      <c r="AK2865">
        <v>4.8434241553659595E-3</v>
      </c>
      <c r="AL2865">
        <v>5.4548878482337058E-3</v>
      </c>
      <c r="AM2865">
        <v>5.0757933493164381E-3</v>
      </c>
      <c r="AN2865">
        <v>5.3774716544117305E-3</v>
      </c>
      <c r="AO2865">
        <v>5.6708738991533116E-3</v>
      </c>
      <c r="AP2865">
        <v>5.6963188475078266E-3</v>
      </c>
      <c r="AQ2865">
        <v>5.2988996918598673E-3</v>
      </c>
      <c r="AR2865">
        <v>5.880929473180611E-3</v>
      </c>
      <c r="AS2865">
        <v>5.9703200230977185E-3</v>
      </c>
      <c r="AT2865">
        <v>5.6997646366907387E-3</v>
      </c>
      <c r="AU2865">
        <v>5.6696986829311031E-3</v>
      </c>
      <c r="AV2865">
        <v>5.5463277550031756E-3</v>
      </c>
      <c r="AW2865">
        <v>7.6739702585078224E-3</v>
      </c>
      <c r="AX2865">
        <v>7.5054482239328476E-3</v>
      </c>
      <c r="AY2865">
        <v>7.2670899707407855E-3</v>
      </c>
      <c r="AZ2865">
        <v>7.3472238338215872E-3</v>
      </c>
    </row>
    <row r="2866" spans="11:52" ht="14.4">
      <c r="K2866" t="s">
        <v>3774</v>
      </c>
      <c r="L2866" t="s">
        <v>3758</v>
      </c>
      <c r="M2866" t="s">
        <v>24</v>
      </c>
      <c r="N2866" t="s">
        <v>80</v>
      </c>
      <c r="AG2866">
        <v>4.7452095708257661E-2</v>
      </c>
      <c r="AH2866">
        <v>4.5965601175675136E-2</v>
      </c>
      <c r="AI2866">
        <v>4.7271687214828474E-2</v>
      </c>
      <c r="AJ2866">
        <v>4.8567515948925999E-2</v>
      </c>
      <c r="AK2866">
        <v>4.6818674476418264E-2</v>
      </c>
      <c r="AL2866">
        <v>4.7962008906298592E-2</v>
      </c>
      <c r="AM2866">
        <v>4.8248661987538466E-2</v>
      </c>
      <c r="AN2866">
        <v>4.8970861095540011E-2</v>
      </c>
      <c r="AO2866">
        <v>4.8170091236909761E-2</v>
      </c>
      <c r="AP2866">
        <v>4.8859387318606749E-2</v>
      </c>
      <c r="AQ2866">
        <v>4.7771912625367181E-2</v>
      </c>
      <c r="AR2866">
        <v>4.8578668094071874E-2</v>
      </c>
      <c r="AS2866">
        <v>4.5830734001199649E-2</v>
      </c>
      <c r="AT2866">
        <v>4.4536220208795441E-2</v>
      </c>
      <c r="AU2866">
        <v>4.3443606858687089E-2</v>
      </c>
      <c r="AV2866">
        <v>4.5253092026276406E-2</v>
      </c>
      <c r="AW2866">
        <v>4.5192741373038657E-2</v>
      </c>
      <c r="AX2866">
        <v>4.4322604355402674E-2</v>
      </c>
      <c r="AY2866">
        <v>4.3762282250041917E-2</v>
      </c>
      <c r="AZ2866">
        <v>4.333152708399287E-2</v>
      </c>
    </row>
    <row r="2867" spans="11:52" ht="14.4">
      <c r="K2867" t="s">
        <v>3775</v>
      </c>
      <c r="L2867" t="s">
        <v>3758</v>
      </c>
      <c r="M2867" t="s">
        <v>1386</v>
      </c>
      <c r="N2867" t="s">
        <v>80</v>
      </c>
      <c r="O2867" t="s">
        <v>6079</v>
      </c>
      <c r="P2867" t="s">
        <v>6079</v>
      </c>
      <c r="Q2867" t="s">
        <v>6079</v>
      </c>
      <c r="R2867" t="s">
        <v>6079</v>
      </c>
      <c r="S2867" t="s">
        <v>6079</v>
      </c>
      <c r="T2867" t="s">
        <v>6079</v>
      </c>
      <c r="U2867" t="s">
        <v>6079</v>
      </c>
      <c r="V2867" t="s">
        <v>6079</v>
      </c>
      <c r="W2867" t="s">
        <v>6079</v>
      </c>
      <c r="X2867" t="s">
        <v>6079</v>
      </c>
      <c r="Y2867" t="s">
        <v>6079</v>
      </c>
      <c r="Z2867" t="s">
        <v>6079</v>
      </c>
      <c r="AA2867" t="s">
        <v>6079</v>
      </c>
      <c r="AG2867">
        <v>3.7109948327465423E-3</v>
      </c>
      <c r="AH2867">
        <v>8.2948520240678589E-3</v>
      </c>
      <c r="AI2867">
        <v>3.7182227333689894E-3</v>
      </c>
      <c r="AJ2867">
        <v>3.7634393876769777E-3</v>
      </c>
      <c r="AK2867">
        <v>3.6024972118238689E-3</v>
      </c>
      <c r="AL2867">
        <v>3.4903499552978311E-3</v>
      </c>
      <c r="AM2867">
        <v>3.6336519621086327E-3</v>
      </c>
      <c r="AN2867">
        <v>3.7866928128118642E-3</v>
      </c>
      <c r="AO2867">
        <v>2.4347570493581383E-3</v>
      </c>
      <c r="AP2867">
        <v>2.5320867826356501E-3</v>
      </c>
      <c r="AQ2867">
        <v>2.5891573146873755E-3</v>
      </c>
      <c r="AR2867">
        <v>2.953319501397985E-3</v>
      </c>
      <c r="AS2867">
        <v>2.8696961485894612E-3</v>
      </c>
      <c r="AT2867">
        <v>2.6977547511329498E-3</v>
      </c>
      <c r="AU2867">
        <v>2.9340461047492549E-3</v>
      </c>
      <c r="AV2867">
        <v>2.8738379584708298E-3</v>
      </c>
      <c r="AW2867">
        <v>4.1371336881686083E-3</v>
      </c>
      <c r="AX2867">
        <v>4.0986733326430968E-3</v>
      </c>
      <c r="AY2867">
        <v>4.2220539381597425E-3</v>
      </c>
      <c r="AZ2867">
        <v>4.230061438138648E-3</v>
      </c>
    </row>
    <row r="2868" spans="11:52" ht="14.4">
      <c r="K2868" t="s">
        <v>3776</v>
      </c>
      <c r="L2868" t="s">
        <v>3758</v>
      </c>
      <c r="M2868" t="s">
        <v>25</v>
      </c>
      <c r="N2868" t="s">
        <v>80</v>
      </c>
      <c r="AG2868">
        <v>1.2370409453092151E-2</v>
      </c>
      <c r="AH2868">
        <v>1.2572342850789096E-2</v>
      </c>
      <c r="AI2868">
        <v>1.2305742816216231E-2</v>
      </c>
      <c r="AJ2868">
        <v>1.241336470076675E-2</v>
      </c>
      <c r="AK2868">
        <v>1.2271315674175028E-2</v>
      </c>
      <c r="AL2868">
        <v>1.25195384717822E-2</v>
      </c>
      <c r="AM2868">
        <v>1.2732898820700382E-2</v>
      </c>
      <c r="AN2868">
        <v>1.329921843670266E-2</v>
      </c>
      <c r="AO2868">
        <v>1.36145806779879E-2</v>
      </c>
      <c r="AP2868">
        <v>1.3669387069036212E-2</v>
      </c>
      <c r="AQ2868">
        <v>1.372353063819607E-2</v>
      </c>
      <c r="AR2868">
        <v>1.3794953179261301E-2</v>
      </c>
      <c r="AS2868">
        <v>1.4045457130864096E-2</v>
      </c>
      <c r="AT2868">
        <v>1.3872492554513095E-2</v>
      </c>
      <c r="AU2868">
        <v>1.3883039355915779E-2</v>
      </c>
      <c r="AV2868">
        <v>1.4491962572170097E-2</v>
      </c>
      <c r="AW2868">
        <v>1.4980684817862961E-2</v>
      </c>
      <c r="AX2868">
        <v>1.5203056264054212E-2</v>
      </c>
      <c r="AY2868">
        <v>1.5086363774993708E-2</v>
      </c>
      <c r="AZ2868">
        <v>1.5043537846982362E-2</v>
      </c>
    </row>
    <row r="2869" spans="11:52" ht="14.4">
      <c r="K2869" t="s">
        <v>5715</v>
      </c>
      <c r="L2869" t="s">
        <v>3758</v>
      </c>
      <c r="M2869" t="s">
        <v>5610</v>
      </c>
      <c r="N2869" t="s">
        <v>80</v>
      </c>
      <c r="AO2869">
        <v>2.2867857207824031E-2</v>
      </c>
      <c r="AP2869" t="s">
        <v>6079</v>
      </c>
      <c r="AQ2869" t="s">
        <v>6079</v>
      </c>
      <c r="AR2869" t="s">
        <v>6079</v>
      </c>
      <c r="AS2869" t="s">
        <v>6079</v>
      </c>
      <c r="AT2869">
        <v>2.0757945963862299E-2</v>
      </c>
      <c r="AU2869">
        <v>2.0175433822827032E-2</v>
      </c>
      <c r="AV2869">
        <v>1.8958802589879632E-2</v>
      </c>
      <c r="AW2869">
        <v>1.7819260718030219E-2</v>
      </c>
      <c r="AX2869">
        <v>1.7780141915122307E-2</v>
      </c>
      <c r="AY2869">
        <v>1.7131878162256788E-2</v>
      </c>
      <c r="AZ2869">
        <v>1.623998070846773E-2</v>
      </c>
    </row>
    <row r="2870" spans="11:52" ht="14.4">
      <c r="K2870" t="s">
        <v>3777</v>
      </c>
      <c r="L2870" t="s">
        <v>3758</v>
      </c>
      <c r="M2870" t="s">
        <v>98</v>
      </c>
      <c r="N2870" t="s">
        <v>80</v>
      </c>
      <c r="AG2870">
        <v>4.7152718508526488E-3</v>
      </c>
      <c r="AH2870">
        <v>4.8648893046365606E-3</v>
      </c>
      <c r="AI2870">
        <v>4.8034266254711197E-3</v>
      </c>
      <c r="AJ2870">
        <v>6.5890610239108336E-3</v>
      </c>
      <c r="AK2870">
        <v>6.6316200043528128E-3</v>
      </c>
      <c r="AL2870">
        <v>7.0474730831078273E-3</v>
      </c>
      <c r="AM2870">
        <v>7.1528061993569566E-3</v>
      </c>
      <c r="AN2870">
        <v>7.7880050413599421E-3</v>
      </c>
      <c r="AO2870">
        <v>7.8611280758230304E-3</v>
      </c>
      <c r="AP2870">
        <v>7.9885738149355102E-3</v>
      </c>
      <c r="AQ2870">
        <v>7.9035735592640904E-3</v>
      </c>
      <c r="AR2870">
        <v>7.6976093309033987E-3</v>
      </c>
      <c r="AS2870">
        <v>1.2224756294817445E-2</v>
      </c>
      <c r="AT2870">
        <v>1.369890051358034E-2</v>
      </c>
      <c r="AU2870">
        <v>1.1864334457915172E-2</v>
      </c>
      <c r="AV2870">
        <v>1.0967500786905886E-2</v>
      </c>
      <c r="AW2870">
        <v>1.0188572647068446E-2</v>
      </c>
      <c r="AX2870">
        <v>1.0158815159856425E-2</v>
      </c>
      <c r="AY2870">
        <v>9.719116265992726E-3</v>
      </c>
      <c r="AZ2870">
        <v>9.6736975628171837E-3</v>
      </c>
    </row>
    <row r="2871" spans="11:52" ht="14.4">
      <c r="K2871" t="s">
        <v>3778</v>
      </c>
      <c r="L2871" t="s">
        <v>3758</v>
      </c>
      <c r="M2871" t="s">
        <v>94</v>
      </c>
      <c r="N2871" t="s">
        <v>80</v>
      </c>
      <c r="AG2871">
        <v>1.9778947295396736E-2</v>
      </c>
      <c r="AH2871">
        <v>1.8572273916886671E-2</v>
      </c>
      <c r="AI2871">
        <v>1.861050236072492E-2</v>
      </c>
      <c r="AJ2871">
        <v>2.1246884368851932E-2</v>
      </c>
      <c r="AK2871">
        <v>2.1886952684708444E-2</v>
      </c>
      <c r="AL2871">
        <v>2.3922412441937747E-2</v>
      </c>
      <c r="AM2871">
        <v>2.4942191991702486E-2</v>
      </c>
      <c r="AN2871">
        <v>2.4623468651108801E-2</v>
      </c>
      <c r="AO2871">
        <v>2.3236292088845721E-2</v>
      </c>
      <c r="AP2871">
        <v>2.2961018678933399E-2</v>
      </c>
      <c r="AQ2871">
        <v>2.2909274035595169E-2</v>
      </c>
      <c r="AR2871">
        <v>2.2864069567244003E-2</v>
      </c>
      <c r="AS2871">
        <v>2.2451837495485585E-2</v>
      </c>
      <c r="AT2871">
        <v>2.2360433120580052E-2</v>
      </c>
      <c r="AU2871">
        <v>2.2059871847307615E-2</v>
      </c>
      <c r="AV2871">
        <v>2.2980321619509969E-2</v>
      </c>
      <c r="AW2871">
        <v>2.2300922557928031E-2</v>
      </c>
      <c r="AX2871">
        <v>2.2120537293524756E-2</v>
      </c>
      <c r="AY2871">
        <v>1.8150491940478242E-2</v>
      </c>
      <c r="AZ2871">
        <v>1.8943002115790111E-2</v>
      </c>
    </row>
    <row r="2872" spans="11:52" ht="14.4">
      <c r="K2872" t="s">
        <v>3779</v>
      </c>
      <c r="L2872" t="s">
        <v>3758</v>
      </c>
      <c r="M2872" t="s">
        <v>99</v>
      </c>
      <c r="N2872" t="s">
        <v>80</v>
      </c>
      <c r="AG2872">
        <v>6.1576574644798552E-3</v>
      </c>
      <c r="AH2872">
        <v>6.40173584605872E-3</v>
      </c>
      <c r="AI2872">
        <v>6.4703023413097199E-3</v>
      </c>
      <c r="AJ2872">
        <v>6.2894449642128016E-3</v>
      </c>
      <c r="AK2872">
        <v>6.3624140529765861E-3</v>
      </c>
      <c r="AL2872">
        <v>6.2133712883065467E-3</v>
      </c>
      <c r="AM2872">
        <v>6.1227379185036443E-3</v>
      </c>
      <c r="AN2872">
        <v>6.4555258443352772E-3</v>
      </c>
      <c r="AO2872">
        <v>1.088437751189282E-2</v>
      </c>
      <c r="AP2872">
        <v>1.0348347299116181E-2</v>
      </c>
      <c r="AQ2872">
        <v>9.9914845672466959E-3</v>
      </c>
      <c r="AR2872">
        <v>8.2230273960626297E-3</v>
      </c>
      <c r="AS2872">
        <v>8.2995220644586833E-3</v>
      </c>
      <c r="AT2872">
        <v>8.7912691111471479E-3</v>
      </c>
      <c r="AU2872">
        <v>7.8248282584794451E-3</v>
      </c>
      <c r="AV2872">
        <v>7.5290550157876878E-3</v>
      </c>
      <c r="AW2872">
        <v>7.4467165691036643E-3</v>
      </c>
      <c r="AX2872">
        <v>7.7282422107368964E-3</v>
      </c>
      <c r="AY2872">
        <v>7.5108728419730018E-3</v>
      </c>
      <c r="AZ2872">
        <v>7.7256272175043684E-3</v>
      </c>
    </row>
    <row r="2873" spans="11:52" ht="14.4">
      <c r="K2873" t="s">
        <v>3780</v>
      </c>
      <c r="L2873" t="s">
        <v>3758</v>
      </c>
      <c r="M2873" t="s">
        <v>26</v>
      </c>
      <c r="N2873" t="s">
        <v>80</v>
      </c>
      <c r="O2873" t="s">
        <v>6079</v>
      </c>
      <c r="P2873" t="s">
        <v>6079</v>
      </c>
      <c r="Q2873" t="s">
        <v>6079</v>
      </c>
      <c r="R2873" t="s">
        <v>6079</v>
      </c>
      <c r="S2873" t="s">
        <v>6079</v>
      </c>
      <c r="AG2873">
        <v>3.5864426994206666E-2</v>
      </c>
      <c r="AH2873">
        <v>4.0366924833968677E-2</v>
      </c>
      <c r="AI2873">
        <v>3.3864991470795421E-2</v>
      </c>
      <c r="AJ2873">
        <v>4.712412316692445E-2</v>
      </c>
      <c r="AK2873">
        <v>5.4968828635877313E-2</v>
      </c>
      <c r="AL2873">
        <v>5.1941092010640622E-2</v>
      </c>
      <c r="AM2873">
        <v>4.6025067769745416E-2</v>
      </c>
      <c r="AN2873">
        <v>4.9061160958695699E-2</v>
      </c>
      <c r="AO2873">
        <v>4.9426816102920879E-2</v>
      </c>
      <c r="AP2873">
        <v>5.175089260046517E-2</v>
      </c>
      <c r="AQ2873">
        <v>5.4260747798845078E-2</v>
      </c>
      <c r="AR2873">
        <v>5.4054767933242563E-2</v>
      </c>
      <c r="AS2873">
        <v>4.8889641308702381E-2</v>
      </c>
      <c r="AT2873">
        <v>5.0579913788071723E-2</v>
      </c>
      <c r="AU2873">
        <v>4.4382883633104157E-2</v>
      </c>
      <c r="AV2873">
        <v>4.2245679145171702E-2</v>
      </c>
      <c r="AW2873">
        <v>4.328606551737129E-2</v>
      </c>
      <c r="AX2873">
        <v>4.3242174465389208E-2</v>
      </c>
      <c r="AY2873">
        <v>3.4263988947618479E-2</v>
      </c>
      <c r="AZ2873">
        <v>3.5188260184837249E-2</v>
      </c>
    </row>
    <row r="2874" spans="11:52" ht="14.4">
      <c r="K2874" t="s">
        <v>3781</v>
      </c>
      <c r="L2874" t="s">
        <v>3758</v>
      </c>
      <c r="M2874" t="s">
        <v>27</v>
      </c>
      <c r="N2874" t="s">
        <v>80</v>
      </c>
      <c r="AG2874">
        <v>2.9138004227505947E-2</v>
      </c>
      <c r="AH2874">
        <v>2.9267590880306289E-2</v>
      </c>
      <c r="AI2874">
        <v>2.8859511019716969E-2</v>
      </c>
      <c r="AJ2874">
        <v>3.1408897231014643E-2</v>
      </c>
      <c r="AK2874">
        <v>2.9726927165616923E-2</v>
      </c>
      <c r="AL2874">
        <v>3.1703108996789936E-2</v>
      </c>
      <c r="AM2874">
        <v>3.2333713417237155E-2</v>
      </c>
      <c r="AN2874">
        <v>3.3368101785712138E-2</v>
      </c>
      <c r="AO2874">
        <v>3.247645110600237E-2</v>
      </c>
      <c r="AP2874">
        <v>3.3171662244500348E-2</v>
      </c>
      <c r="AQ2874">
        <v>3.2586956742918928E-2</v>
      </c>
      <c r="AR2874">
        <v>3.0945617641702183E-2</v>
      </c>
      <c r="AS2874">
        <v>3.0861082341752683E-2</v>
      </c>
      <c r="AT2874">
        <v>3.0314099681426725E-2</v>
      </c>
      <c r="AU2874">
        <v>2.9646579239601213E-2</v>
      </c>
      <c r="AV2874">
        <v>2.9597893203518588E-2</v>
      </c>
      <c r="AW2874">
        <v>2.95303157225517E-2</v>
      </c>
      <c r="AX2874">
        <v>2.9585510722993529E-2</v>
      </c>
      <c r="AY2874">
        <v>2.9276025639872468E-2</v>
      </c>
      <c r="AZ2874">
        <v>2.9888285895570372E-2</v>
      </c>
    </row>
    <row r="2875" spans="11:52" ht="14.4">
      <c r="K2875" t="s">
        <v>3782</v>
      </c>
      <c r="L2875" t="s">
        <v>3758</v>
      </c>
      <c r="M2875" t="s">
        <v>28</v>
      </c>
      <c r="N2875" t="s">
        <v>80</v>
      </c>
      <c r="AG2875">
        <v>1.6943174906821939E-2</v>
      </c>
      <c r="AH2875">
        <v>1.7971385577484875E-2</v>
      </c>
      <c r="AI2875">
        <v>1.6964398853242208E-2</v>
      </c>
      <c r="AJ2875">
        <v>1.6335801339358007E-2</v>
      </c>
      <c r="AK2875">
        <v>1.7860322346320203E-2</v>
      </c>
      <c r="AL2875">
        <v>1.6837987596918357E-2</v>
      </c>
      <c r="AM2875">
        <v>1.5614042557450324E-2</v>
      </c>
      <c r="AN2875">
        <v>1.3613239586289046E-2</v>
      </c>
      <c r="AO2875">
        <v>1.3842171341265029E-2</v>
      </c>
      <c r="AP2875" t="s">
        <v>6079</v>
      </c>
      <c r="AQ2875" t="s">
        <v>6079</v>
      </c>
      <c r="AR2875" t="s">
        <v>6079</v>
      </c>
      <c r="AS2875" t="s">
        <v>6079</v>
      </c>
      <c r="AT2875">
        <v>1.8928537342911844E-2</v>
      </c>
      <c r="AU2875">
        <v>1.8086990031538581E-2</v>
      </c>
      <c r="AV2875">
        <v>1.7243814231488991E-2</v>
      </c>
      <c r="AW2875">
        <v>1.8211240151756573E-2</v>
      </c>
      <c r="AX2875">
        <v>1.8139540880128129E-2</v>
      </c>
      <c r="AY2875">
        <v>1.7994353043814627E-2</v>
      </c>
      <c r="AZ2875">
        <v>1.6587714646792671E-2</v>
      </c>
    </row>
    <row r="2876" spans="11:52" ht="14.4">
      <c r="K2876" t="s">
        <v>3783</v>
      </c>
      <c r="L2876" t="s">
        <v>3758</v>
      </c>
      <c r="M2876" t="s">
        <v>29</v>
      </c>
      <c r="N2876" t="s">
        <v>80</v>
      </c>
      <c r="AG2876">
        <v>1.5793459698910568E-2</v>
      </c>
      <c r="AH2876">
        <v>1.8179121636611447E-2</v>
      </c>
      <c r="AI2876">
        <v>1.7238663806193558E-2</v>
      </c>
      <c r="AJ2876">
        <v>1.6619631565875995E-2</v>
      </c>
      <c r="AK2876">
        <v>1.5812091155201137E-2</v>
      </c>
      <c r="AL2876">
        <v>1.6878310178095466E-2</v>
      </c>
      <c r="AM2876">
        <v>1.7186627218331106E-2</v>
      </c>
      <c r="AN2876">
        <v>1.7319720136121958E-2</v>
      </c>
      <c r="AO2876">
        <v>1.6688260702620236E-2</v>
      </c>
      <c r="AP2876">
        <v>1.6954419557666182E-2</v>
      </c>
      <c r="AQ2876">
        <v>1.707573150962827E-2</v>
      </c>
      <c r="AR2876">
        <v>1.6530774063334235E-2</v>
      </c>
      <c r="AS2876">
        <v>1.6039175878363329E-2</v>
      </c>
      <c r="AT2876">
        <v>1.5915170507775023E-2</v>
      </c>
      <c r="AU2876">
        <v>1.5240350893536436E-2</v>
      </c>
      <c r="AV2876">
        <v>1.5474370002236816E-2</v>
      </c>
      <c r="AW2876">
        <v>1.5003506465617737E-2</v>
      </c>
      <c r="AX2876">
        <v>1.5234171672574397E-2</v>
      </c>
      <c r="AY2876">
        <v>1.5220469609495689E-2</v>
      </c>
      <c r="AZ2876">
        <v>1.5286223536197768E-2</v>
      </c>
    </row>
    <row r="2877" spans="11:52" ht="14.4">
      <c r="K2877" t="s">
        <v>3784</v>
      </c>
      <c r="L2877" t="s">
        <v>3758</v>
      </c>
      <c r="M2877" t="s">
        <v>30</v>
      </c>
      <c r="N2877" t="s">
        <v>80</v>
      </c>
      <c r="AG2877">
        <v>1.7733108848142609E-2</v>
      </c>
      <c r="AH2877">
        <v>1.769688864519137E-2</v>
      </c>
      <c r="AI2877">
        <v>1.7947718983233611E-2</v>
      </c>
      <c r="AJ2877">
        <v>1.8358819266549167E-2</v>
      </c>
      <c r="AK2877">
        <v>1.8329509057171175E-2</v>
      </c>
      <c r="AL2877">
        <v>1.8566398839150611E-2</v>
      </c>
      <c r="AM2877">
        <v>1.9287661742693023E-2</v>
      </c>
      <c r="AN2877">
        <v>2.0145742496478741E-2</v>
      </c>
      <c r="AO2877">
        <v>1.7833872241635747E-2</v>
      </c>
      <c r="AP2877">
        <v>1.8137390013485154E-2</v>
      </c>
      <c r="AQ2877">
        <v>1.8238633079702863E-2</v>
      </c>
      <c r="AR2877">
        <v>1.9224918270039758E-2</v>
      </c>
      <c r="AS2877">
        <v>1.9259086123515484E-2</v>
      </c>
      <c r="AT2877">
        <v>1.8866913437178029E-2</v>
      </c>
      <c r="AU2877">
        <v>1.9509775931603995E-2</v>
      </c>
      <c r="AV2877">
        <v>1.9465837163474668E-2</v>
      </c>
      <c r="AW2877">
        <v>1.939460231135768E-2</v>
      </c>
      <c r="AX2877">
        <v>1.9651830004019363E-2</v>
      </c>
      <c r="AY2877">
        <v>2.0032492411537671E-2</v>
      </c>
      <c r="AZ2877">
        <v>2.0124023810878151E-2</v>
      </c>
    </row>
    <row r="2878" spans="11:52" ht="14.4">
      <c r="K2878" t="s">
        <v>3785</v>
      </c>
      <c r="L2878" t="s">
        <v>3758</v>
      </c>
      <c r="M2878" t="s">
        <v>100</v>
      </c>
      <c r="N2878" t="s">
        <v>80</v>
      </c>
      <c r="AG2878">
        <v>2.0656491993872626E-2</v>
      </c>
      <c r="AH2878">
        <v>2.1130416517214201E-2</v>
      </c>
      <c r="AI2878">
        <v>2.1424986463288845E-2</v>
      </c>
      <c r="AJ2878">
        <v>2.3994645260417818E-2</v>
      </c>
      <c r="AK2878">
        <v>2.7598655364400849E-2</v>
      </c>
      <c r="AL2878">
        <v>2.8036469134145897E-2</v>
      </c>
      <c r="AM2878">
        <v>2.8784502917671956E-2</v>
      </c>
      <c r="AN2878">
        <v>2.9109718446230656E-2</v>
      </c>
      <c r="AO2878">
        <v>2.8787965772052788E-2</v>
      </c>
      <c r="AP2878">
        <v>2.8882739916670352E-2</v>
      </c>
      <c r="AQ2878">
        <v>2.8966715374907578E-2</v>
      </c>
      <c r="AR2878">
        <v>3.0168370310578337E-2</v>
      </c>
      <c r="AS2878">
        <v>2.9666383877935822E-2</v>
      </c>
      <c r="AT2878">
        <v>2.8270089239640844E-2</v>
      </c>
      <c r="AU2878">
        <v>2.8346428078501198E-2</v>
      </c>
      <c r="AV2878">
        <v>2.6803620383048204E-2</v>
      </c>
      <c r="AW2878">
        <v>3.1137872477129434E-2</v>
      </c>
      <c r="AX2878">
        <v>3.250119646115969E-2</v>
      </c>
      <c r="AY2878">
        <v>3.3193488571375815E-2</v>
      </c>
      <c r="AZ2878">
        <v>3.6323234546634192E-2</v>
      </c>
    </row>
    <row r="2879" spans="11:52" ht="14.4">
      <c r="K2879" t="s">
        <v>3786</v>
      </c>
      <c r="L2879" t="s">
        <v>3758</v>
      </c>
      <c r="M2879" t="s">
        <v>31</v>
      </c>
      <c r="N2879" t="s">
        <v>80</v>
      </c>
      <c r="AG2879">
        <v>6.8139218530240816E-3</v>
      </c>
      <c r="AH2879">
        <v>6.9504301530897714E-3</v>
      </c>
      <c r="AI2879">
        <v>6.4838216775913475E-3</v>
      </c>
      <c r="AJ2879">
        <v>5.9721521526476928E-3</v>
      </c>
      <c r="AK2879">
        <v>6.1561024112164065E-3</v>
      </c>
      <c r="AL2879">
        <v>5.2721568661243095E-3</v>
      </c>
      <c r="AM2879">
        <v>5.4045829312037155E-3</v>
      </c>
      <c r="AN2879">
        <v>6.4629754383928361E-3</v>
      </c>
      <c r="AO2879">
        <v>6.6099366928313039E-3</v>
      </c>
      <c r="AP2879">
        <v>6.2818562790366034E-3</v>
      </c>
      <c r="AQ2879">
        <v>6.5310399847373487E-3</v>
      </c>
      <c r="AR2879">
        <v>6.6203568401466692E-3</v>
      </c>
      <c r="AS2879">
        <v>6.3591135213062963E-3</v>
      </c>
      <c r="AT2879">
        <v>6.1055690335697736E-3</v>
      </c>
      <c r="AU2879">
        <v>5.8928450215296069E-3</v>
      </c>
      <c r="AV2879">
        <v>5.5161600862824655E-3</v>
      </c>
      <c r="AW2879">
        <v>5.4255997419236359E-3</v>
      </c>
      <c r="AX2879">
        <v>5.3579736979181055E-3</v>
      </c>
      <c r="AY2879">
        <v>5.1438792613406319E-3</v>
      </c>
      <c r="AZ2879">
        <v>4.4348499447666506E-3</v>
      </c>
    </row>
    <row r="2880" spans="11:52" ht="14.4">
      <c r="K2880" t="s">
        <v>3787</v>
      </c>
      <c r="L2880" t="s">
        <v>3758</v>
      </c>
      <c r="M2880" t="s">
        <v>32</v>
      </c>
      <c r="N2880" t="s">
        <v>80</v>
      </c>
      <c r="O2880" t="s">
        <v>6079</v>
      </c>
      <c r="P2880" t="s">
        <v>6079</v>
      </c>
      <c r="Q2880" t="s">
        <v>6079</v>
      </c>
      <c r="R2880" t="s">
        <v>6079</v>
      </c>
      <c r="S2880" t="s">
        <v>6079</v>
      </c>
      <c r="AG2880">
        <v>1.5739359161117961E-2</v>
      </c>
      <c r="AH2880">
        <v>1.5941776261020987E-2</v>
      </c>
      <c r="AI2880">
        <v>1.5073010673863638E-2</v>
      </c>
      <c r="AJ2880">
        <v>1.4821743685971884E-2</v>
      </c>
      <c r="AK2880">
        <v>1.2406159888346566E-2</v>
      </c>
      <c r="AL2880">
        <v>1.3027590124437828E-2</v>
      </c>
      <c r="AM2880">
        <v>1.427030907009595E-2</v>
      </c>
      <c r="AN2880">
        <v>1.3636880196761526E-2</v>
      </c>
      <c r="AO2880">
        <v>1.3577292671128619E-2</v>
      </c>
      <c r="AP2880">
        <v>1.3087986416452323E-2</v>
      </c>
      <c r="AQ2880">
        <v>1.2686252205927799E-2</v>
      </c>
      <c r="AR2880">
        <v>1.3569592481194211E-2</v>
      </c>
      <c r="AS2880">
        <v>1.0865920551434616E-2</v>
      </c>
      <c r="AT2880">
        <v>1.0384842537977043E-2</v>
      </c>
      <c r="AU2880">
        <v>1.0098477874930588E-2</v>
      </c>
      <c r="AV2880">
        <v>9.9826105302857557E-3</v>
      </c>
      <c r="AW2880">
        <v>9.9235373931386671E-3</v>
      </c>
      <c r="AX2880">
        <v>9.8204938077092203E-3</v>
      </c>
      <c r="AY2880">
        <v>9.8259695166648536E-3</v>
      </c>
      <c r="AZ2880">
        <v>8.7688835541397218E-3</v>
      </c>
    </row>
    <row r="2881" spans="11:52" ht="14.4">
      <c r="K2881" t="s">
        <v>3788</v>
      </c>
      <c r="L2881" t="s">
        <v>3758</v>
      </c>
      <c r="M2881" t="s">
        <v>93</v>
      </c>
      <c r="N2881" t="s">
        <v>80</v>
      </c>
      <c r="AG2881">
        <v>1.209783107323362E-2</v>
      </c>
      <c r="AH2881">
        <v>1.2305698764941352E-2</v>
      </c>
      <c r="AI2881">
        <v>1.2735252581946644E-2</v>
      </c>
      <c r="AJ2881">
        <v>1.5353397799264052E-2</v>
      </c>
      <c r="AK2881">
        <v>1.6435816947192441E-2</v>
      </c>
      <c r="AL2881">
        <v>1.5383367477825724E-2</v>
      </c>
      <c r="AM2881">
        <v>1.5422649257771795E-2</v>
      </c>
      <c r="AN2881">
        <v>1.5316106046423871E-2</v>
      </c>
      <c r="AO2881">
        <v>1.338458092838391E-2</v>
      </c>
      <c r="AP2881">
        <v>1.2576586947546087E-2</v>
      </c>
      <c r="AQ2881">
        <v>1.4355694294874516E-2</v>
      </c>
      <c r="AR2881">
        <v>1.4792173526654913E-2</v>
      </c>
      <c r="AS2881">
        <v>1.4730081485814292E-2</v>
      </c>
      <c r="AT2881">
        <v>1.5125199391330252E-2</v>
      </c>
      <c r="AU2881">
        <v>1.4439394310935924E-2</v>
      </c>
      <c r="AV2881">
        <v>1.266859496262651E-2</v>
      </c>
      <c r="AW2881">
        <v>1.2955497333165917E-2</v>
      </c>
      <c r="AX2881">
        <v>1.3782004659313653E-2</v>
      </c>
      <c r="AY2881">
        <v>1.2271304403219286E-2</v>
      </c>
      <c r="AZ2881">
        <v>1.2027602569016724E-2</v>
      </c>
    </row>
    <row r="2882" spans="11:52" ht="14.4">
      <c r="K2882" t="s">
        <v>3789</v>
      </c>
      <c r="L2882" t="s">
        <v>3790</v>
      </c>
      <c r="M2882" t="s">
        <v>13</v>
      </c>
      <c r="N2882" t="s">
        <v>80</v>
      </c>
      <c r="AG2882">
        <v>6.5221281418947567E-3</v>
      </c>
      <c r="AH2882">
        <v>6.2904786857417511E-3</v>
      </c>
      <c r="AI2882">
        <v>6.169545403007206E-3</v>
      </c>
      <c r="AJ2882">
        <v>6.1006530267821608E-3</v>
      </c>
      <c r="AK2882">
        <v>5.798670950741258E-3</v>
      </c>
      <c r="AL2882">
        <v>5.8835772845836753E-3</v>
      </c>
      <c r="AM2882">
        <v>5.9338630909609724E-3</v>
      </c>
      <c r="AN2882">
        <v>5.3667729450573654E-3</v>
      </c>
      <c r="AO2882">
        <v>5.6915947486495698E-3</v>
      </c>
      <c r="AP2882">
        <v>6.2694061390001091E-3</v>
      </c>
      <c r="AQ2882">
        <v>6.1951101071587213E-3</v>
      </c>
      <c r="AR2882">
        <v>6.4599140922013227E-3</v>
      </c>
      <c r="AS2882">
        <v>7.5548213611950884E-3</v>
      </c>
      <c r="AT2882">
        <v>6.9272244431598292E-3</v>
      </c>
      <c r="AU2882">
        <v>6.5914038320484683E-3</v>
      </c>
      <c r="AV2882">
        <v>6.358744773946508E-3</v>
      </c>
      <c r="AW2882">
        <v>6.2267649041470854E-3</v>
      </c>
      <c r="AX2882">
        <v>6.4914437201174348E-3</v>
      </c>
      <c r="AY2882">
        <v>5.3981422759416097E-3</v>
      </c>
      <c r="AZ2882">
        <v>7.074243998172444E-3</v>
      </c>
    </row>
    <row r="2883" spans="11:52" ht="14.4">
      <c r="K2883" t="s">
        <v>3791</v>
      </c>
      <c r="L2883" t="s">
        <v>3790</v>
      </c>
      <c r="M2883" t="s">
        <v>14</v>
      </c>
      <c r="N2883" t="s">
        <v>80</v>
      </c>
      <c r="AG2883">
        <v>7.2337090970542974E-3</v>
      </c>
      <c r="AH2883">
        <v>7.2350672713384608E-3</v>
      </c>
      <c r="AI2883">
        <v>7.505379272651198E-3</v>
      </c>
      <c r="AJ2883">
        <v>7.5693536823331084E-3</v>
      </c>
      <c r="AK2883">
        <v>7.0870710001082601E-3</v>
      </c>
      <c r="AL2883">
        <v>7.3330639477896045E-3</v>
      </c>
      <c r="AM2883">
        <v>7.3156369096106675E-3</v>
      </c>
      <c r="AN2883">
        <v>7.5236017492096652E-3</v>
      </c>
      <c r="AO2883">
        <v>7.4534847320051473E-3</v>
      </c>
      <c r="AP2883">
        <v>6.9517872474161649E-3</v>
      </c>
      <c r="AQ2883">
        <v>6.8776434958143827E-3</v>
      </c>
      <c r="AR2883">
        <v>6.676189576171076E-3</v>
      </c>
      <c r="AS2883">
        <v>7.0784333834241408E-3</v>
      </c>
      <c r="AT2883">
        <v>6.9373270081767502E-3</v>
      </c>
      <c r="AU2883">
        <v>6.4297755272239212E-3</v>
      </c>
      <c r="AV2883">
        <v>6.5426775331073441E-3</v>
      </c>
      <c r="AW2883">
        <v>6.8188958820912379E-3</v>
      </c>
      <c r="AX2883">
        <v>7.053443833102347E-3</v>
      </c>
      <c r="AY2883">
        <v>7.0983385239402671E-3</v>
      </c>
      <c r="AZ2883">
        <v>7.2470580493128028E-3</v>
      </c>
    </row>
    <row r="2884" spans="11:52" ht="14.4">
      <c r="K2884" t="s">
        <v>3792</v>
      </c>
      <c r="L2884" t="s">
        <v>3790</v>
      </c>
      <c r="M2884" t="s">
        <v>92</v>
      </c>
      <c r="N2884" t="s">
        <v>80</v>
      </c>
      <c r="AG2884">
        <v>3.8335145136690054E-3</v>
      </c>
      <c r="AH2884">
        <v>3.3935365317131106E-3</v>
      </c>
      <c r="AI2884">
        <v>3.4021454439440834E-3</v>
      </c>
      <c r="AJ2884">
        <v>3.2460584476685637E-3</v>
      </c>
      <c r="AK2884">
        <v>3.1963761241087544E-3</v>
      </c>
      <c r="AL2884">
        <v>2.2293579381034933E-3</v>
      </c>
      <c r="AM2884">
        <v>2.1232588990873994E-3</v>
      </c>
      <c r="AN2884">
        <v>2.1184168525109201E-3</v>
      </c>
      <c r="AO2884">
        <v>2.2746768217239239E-3</v>
      </c>
      <c r="AP2884">
        <v>2.2495324608355276E-3</v>
      </c>
      <c r="AQ2884">
        <v>2.6480196189916272E-3</v>
      </c>
      <c r="AR2884">
        <v>2.5641161118530801E-3</v>
      </c>
      <c r="AS2884">
        <v>1.3176178195117439E-3</v>
      </c>
      <c r="AT2884">
        <v>1.3678856789604713E-3</v>
      </c>
      <c r="AU2884">
        <v>1.0676532784462218E-3</v>
      </c>
      <c r="AV2884">
        <v>1.0659063098485593E-3</v>
      </c>
      <c r="AW2884">
        <v>1.1544153736605884E-3</v>
      </c>
      <c r="AX2884">
        <v>1.6932410893364886E-3</v>
      </c>
      <c r="AY2884">
        <v>1.6992706159038291E-3</v>
      </c>
      <c r="AZ2884">
        <v>1.9923166211430962E-3</v>
      </c>
    </row>
    <row r="2885" spans="11:52" ht="14.4">
      <c r="K2885" t="s">
        <v>3793</v>
      </c>
      <c r="L2885" t="s">
        <v>3790</v>
      </c>
      <c r="M2885" t="s">
        <v>15</v>
      </c>
      <c r="N2885" t="s">
        <v>80</v>
      </c>
      <c r="AE2885" t="s">
        <v>6079</v>
      </c>
      <c r="AF2885" t="s">
        <v>6079</v>
      </c>
      <c r="AG2885">
        <v>6.3941987316837468E-3</v>
      </c>
      <c r="AH2885">
        <v>6.2450258840030491E-3</v>
      </c>
      <c r="AI2885">
        <v>6.0795889601669862E-3</v>
      </c>
      <c r="AJ2885">
        <v>5.8845815037353571E-3</v>
      </c>
      <c r="AK2885">
        <v>5.8880663405492502E-3</v>
      </c>
      <c r="AL2885">
        <v>5.9243384879326304E-3</v>
      </c>
      <c r="AM2885">
        <v>6.0550269059431406E-3</v>
      </c>
      <c r="AN2885">
        <v>6.3637909986945596E-3</v>
      </c>
      <c r="AO2885">
        <v>6.3147597144802515E-3</v>
      </c>
      <c r="AP2885">
        <v>6.4155582997880069E-3</v>
      </c>
      <c r="AQ2885">
        <v>6.0627147896043015E-3</v>
      </c>
      <c r="AR2885">
        <v>5.9816785780108786E-3</v>
      </c>
      <c r="AS2885">
        <v>5.8055516772064705E-3</v>
      </c>
      <c r="AT2885">
        <v>4.9358310700005339E-3</v>
      </c>
      <c r="AU2885">
        <v>4.8368777480332446E-3</v>
      </c>
      <c r="AV2885">
        <v>5.3517537958621643E-3</v>
      </c>
      <c r="AW2885">
        <v>5.5987040987258438E-3</v>
      </c>
      <c r="AX2885">
        <v>5.5007888703591098E-3</v>
      </c>
      <c r="AY2885">
        <v>5.0505066390083937E-3</v>
      </c>
      <c r="AZ2885">
        <v>4.898611439946552E-3</v>
      </c>
    </row>
    <row r="2886" spans="11:52" ht="14.4">
      <c r="K2886" t="s">
        <v>3794</v>
      </c>
      <c r="L2886" t="s">
        <v>3790</v>
      </c>
      <c r="M2886" t="s">
        <v>91</v>
      </c>
      <c r="N2886" t="s">
        <v>80</v>
      </c>
      <c r="AG2886">
        <v>1.2124115119914521E-2</v>
      </c>
      <c r="AH2886">
        <v>1.221559717643758E-2</v>
      </c>
      <c r="AI2886">
        <v>1.2127608784658636E-2</v>
      </c>
      <c r="AJ2886">
        <v>1.2503653362689292E-2</v>
      </c>
      <c r="AK2886">
        <v>1.1910620862460823E-2</v>
      </c>
      <c r="AL2886">
        <v>1.1587721459909888E-2</v>
      </c>
      <c r="AM2886">
        <v>1.1232208850912796E-2</v>
      </c>
      <c r="AN2886">
        <v>6.386755979736365E-3</v>
      </c>
      <c r="AO2886">
        <v>6.6356022651866175E-3</v>
      </c>
      <c r="AP2886">
        <v>8.3827005895532724E-3</v>
      </c>
      <c r="AQ2886">
        <v>8.0112517075650695E-3</v>
      </c>
      <c r="AR2886">
        <v>7.352516981038208E-3</v>
      </c>
      <c r="AS2886">
        <v>7.1075845847925158E-3</v>
      </c>
      <c r="AT2886">
        <v>5.6124880648322851E-3</v>
      </c>
      <c r="AU2886">
        <v>5.2101729838854244E-3</v>
      </c>
      <c r="AV2886">
        <v>5.0663050591678626E-3</v>
      </c>
      <c r="AW2886">
        <v>4.6915912669255712E-3</v>
      </c>
      <c r="AX2886">
        <v>7.2178622134553439E-3</v>
      </c>
      <c r="AY2886">
        <v>7.0087463250486639E-3</v>
      </c>
      <c r="AZ2886">
        <v>9.4293100314033294E-3</v>
      </c>
    </row>
    <row r="2887" spans="11:52" ht="14.4">
      <c r="K2887" t="s">
        <v>3795</v>
      </c>
      <c r="L2887" t="s">
        <v>3790</v>
      </c>
      <c r="M2887" t="s">
        <v>16</v>
      </c>
      <c r="N2887" t="s">
        <v>80</v>
      </c>
      <c r="AG2887">
        <v>3.6896978909590527E-3</v>
      </c>
      <c r="AH2887">
        <v>3.6705933576820097E-3</v>
      </c>
      <c r="AI2887">
        <v>3.7983628546646594E-3</v>
      </c>
      <c r="AJ2887">
        <v>3.5142494233879064E-3</v>
      </c>
      <c r="AK2887">
        <v>4.0698122582182765E-3</v>
      </c>
      <c r="AL2887">
        <v>4.5166847856544685E-3</v>
      </c>
      <c r="AM2887">
        <v>4.2107830976292667E-3</v>
      </c>
      <c r="AN2887">
        <v>3.9060898076916607E-3</v>
      </c>
      <c r="AO2887">
        <v>4.0001083566838323E-3</v>
      </c>
      <c r="AP2887">
        <v>4.167895465209558E-3</v>
      </c>
      <c r="AQ2887">
        <v>4.4057159639087021E-3</v>
      </c>
      <c r="AR2887">
        <v>4.374646996488399E-3</v>
      </c>
      <c r="AS2887">
        <v>3.8931560432613919E-3</v>
      </c>
      <c r="AT2887">
        <v>4.2012021986218857E-3</v>
      </c>
      <c r="AU2887">
        <v>4.0545461148551506E-3</v>
      </c>
      <c r="AV2887">
        <v>4.2365832101391356E-3</v>
      </c>
      <c r="AW2887">
        <v>3.82994355086229E-3</v>
      </c>
      <c r="AX2887">
        <v>3.737736008065528E-3</v>
      </c>
      <c r="AY2887">
        <v>3.5364186024276949E-3</v>
      </c>
      <c r="AZ2887">
        <v>3.3250615332282773E-3</v>
      </c>
    </row>
    <row r="2888" spans="11:52" ht="14.4">
      <c r="K2888" t="s">
        <v>3796</v>
      </c>
      <c r="L2888" t="s">
        <v>3790</v>
      </c>
      <c r="M2888" t="s">
        <v>17</v>
      </c>
      <c r="N2888" t="s">
        <v>80</v>
      </c>
      <c r="AG2888">
        <v>2.5951754515543702E-3</v>
      </c>
      <c r="AH2888">
        <v>2.5243312375692545E-3</v>
      </c>
      <c r="AI2888">
        <v>2.3635004690796082E-3</v>
      </c>
      <c r="AJ2888">
        <v>9.0917175658604184E-3</v>
      </c>
      <c r="AK2888">
        <v>8.6785030483062485E-3</v>
      </c>
      <c r="AL2888">
        <v>8.4368311160644659E-3</v>
      </c>
      <c r="AM2888">
        <v>8.3071885152791944E-3</v>
      </c>
      <c r="AN2888">
        <v>3.1084331850569033E-3</v>
      </c>
      <c r="AO2888">
        <v>2.9140627524720641E-3</v>
      </c>
      <c r="AP2888">
        <v>2.8686389641260422E-3</v>
      </c>
      <c r="AQ2888">
        <v>2.6963276642298865E-3</v>
      </c>
      <c r="AR2888">
        <v>2.4924392234748228E-3</v>
      </c>
      <c r="AS2888">
        <v>2.5217205827860324E-3</v>
      </c>
      <c r="AT2888">
        <v>2.3424092908052338E-3</v>
      </c>
      <c r="AU2888">
        <v>2.3000738959794622E-3</v>
      </c>
      <c r="AV2888">
        <v>2.2191009823958208E-3</v>
      </c>
      <c r="AW2888">
        <v>2.1937074687452983E-3</v>
      </c>
      <c r="AX2888">
        <v>2.1703994306459468E-3</v>
      </c>
      <c r="AY2888">
        <v>2.2523163222093186E-3</v>
      </c>
      <c r="AZ2888">
        <v>2.2739908308141211E-3</v>
      </c>
    </row>
    <row r="2889" spans="11:52" ht="14.4">
      <c r="K2889" t="s">
        <v>3797</v>
      </c>
      <c r="L2889" t="s">
        <v>3790</v>
      </c>
      <c r="M2889" t="s">
        <v>97</v>
      </c>
      <c r="N2889" t="s">
        <v>80</v>
      </c>
      <c r="O2889" t="s">
        <v>6079</v>
      </c>
      <c r="P2889" t="s">
        <v>6079</v>
      </c>
      <c r="Q2889" t="s">
        <v>6079</v>
      </c>
      <c r="R2889" t="s">
        <v>6079</v>
      </c>
      <c r="S2889" t="s">
        <v>6079</v>
      </c>
      <c r="T2889" t="s">
        <v>6079</v>
      </c>
      <c r="AG2889">
        <v>6.2080843374850815E-3</v>
      </c>
      <c r="AH2889">
        <v>6.0548115075555074E-3</v>
      </c>
      <c r="AI2889">
        <v>6.3179895726058486E-3</v>
      </c>
      <c r="AJ2889">
        <v>6.5959796710819063E-3</v>
      </c>
      <c r="AK2889">
        <v>7.3925384222556529E-3</v>
      </c>
      <c r="AL2889">
        <v>7.7616748714710131E-3</v>
      </c>
      <c r="AM2889">
        <v>7.6335214861586237E-3</v>
      </c>
      <c r="AN2889">
        <v>7.2431760945814673E-3</v>
      </c>
      <c r="AO2889">
        <v>2.6768102639399016E-3</v>
      </c>
      <c r="AP2889">
        <v>2.1271603274050943E-3</v>
      </c>
      <c r="AQ2889">
        <v>2.0748166991032329E-3</v>
      </c>
      <c r="AR2889">
        <v>1.9128757078612844E-3</v>
      </c>
      <c r="AS2889">
        <v>5.649675653191342E-3</v>
      </c>
      <c r="AT2889">
        <v>5.6285250295566545E-3</v>
      </c>
      <c r="AU2889">
        <v>5.4244483440823027E-3</v>
      </c>
      <c r="AV2889">
        <v>5.8918731906013877E-3</v>
      </c>
      <c r="AW2889">
        <v>6.0106683781086202E-3</v>
      </c>
      <c r="AX2889">
        <v>6.0167445688595281E-3</v>
      </c>
      <c r="AY2889">
        <v>6.4031884293397762E-3</v>
      </c>
      <c r="AZ2889">
        <v>5.9146805670616132E-3</v>
      </c>
    </row>
    <row r="2890" spans="11:52" ht="14.4">
      <c r="K2890" t="s">
        <v>3798</v>
      </c>
      <c r="L2890" t="s">
        <v>3790</v>
      </c>
      <c r="M2890" t="s">
        <v>18</v>
      </c>
      <c r="N2890" t="s">
        <v>80</v>
      </c>
      <c r="AG2890">
        <v>7.3910271991184748E-3</v>
      </c>
      <c r="AH2890">
        <v>7.4439503595598129E-3</v>
      </c>
      <c r="AI2890">
        <v>6.9486715429431549E-3</v>
      </c>
      <c r="AJ2890">
        <v>7.0470822909020157E-3</v>
      </c>
      <c r="AK2890">
        <v>7.1662028364263674E-3</v>
      </c>
      <c r="AL2890">
        <v>7.9253402348366427E-3</v>
      </c>
      <c r="AM2890">
        <v>7.9547997167041719E-3</v>
      </c>
      <c r="AN2890">
        <v>7.1945560906832694E-3</v>
      </c>
      <c r="AO2890">
        <v>7.9077816045940302E-3</v>
      </c>
      <c r="AP2890">
        <v>7.595088708020864E-3</v>
      </c>
      <c r="AQ2890">
        <v>7.4755443035413316E-3</v>
      </c>
      <c r="AR2890">
        <v>6.89160771520448E-3</v>
      </c>
      <c r="AS2890">
        <v>6.4905183297513927E-3</v>
      </c>
      <c r="AT2890">
        <v>6.3159986680572412E-3</v>
      </c>
      <c r="AU2890">
        <v>5.9619806412840835E-3</v>
      </c>
      <c r="AV2890">
        <v>5.9315183907458343E-3</v>
      </c>
      <c r="AW2890">
        <v>5.8258145541672602E-3</v>
      </c>
      <c r="AX2890">
        <v>5.8400588812937406E-3</v>
      </c>
      <c r="AY2890">
        <v>5.6367552443406348E-3</v>
      </c>
      <c r="AZ2890">
        <v>5.5596983472626328E-3</v>
      </c>
    </row>
    <row r="2891" spans="11:52" ht="14.4">
      <c r="K2891" t="s">
        <v>3799</v>
      </c>
      <c r="L2891" t="s">
        <v>3790</v>
      </c>
      <c r="M2891" t="s">
        <v>34</v>
      </c>
      <c r="N2891" t="s">
        <v>80</v>
      </c>
      <c r="AG2891">
        <v>5.9504487792305071E-3</v>
      </c>
      <c r="AH2891">
        <v>6.0129773992580572E-3</v>
      </c>
      <c r="AI2891">
        <v>5.6870241117428265E-3</v>
      </c>
      <c r="AJ2891">
        <v>6.0053568547307054E-3</v>
      </c>
      <c r="AK2891">
        <v>5.9949535910463966E-3</v>
      </c>
      <c r="AL2891">
        <v>6.3008674029089197E-3</v>
      </c>
      <c r="AM2891">
        <v>6.3397988567548066E-3</v>
      </c>
      <c r="AN2891">
        <v>5.9834282807077399E-3</v>
      </c>
      <c r="AO2891">
        <v>6.0793615584077993E-3</v>
      </c>
      <c r="AP2891">
        <v>6.1495365404471321E-3</v>
      </c>
      <c r="AQ2891">
        <v>6.157052338473335E-3</v>
      </c>
      <c r="AR2891">
        <v>5.7694501052419226E-3</v>
      </c>
      <c r="AS2891">
        <v>5.6007265958984646E-3</v>
      </c>
      <c r="AT2891">
        <v>5.5090607414106617E-3</v>
      </c>
      <c r="AU2891">
        <v>5.3116685402063149E-3</v>
      </c>
      <c r="AV2891">
        <v>5.223634530413984E-3</v>
      </c>
      <c r="AW2891">
        <v>5.089231459626007E-3</v>
      </c>
      <c r="AX2891">
        <v>5.1675586800727586E-3</v>
      </c>
      <c r="AY2891">
        <v>5.0015792714140292E-3</v>
      </c>
      <c r="AZ2891">
        <v>4.8895058177250133E-3</v>
      </c>
    </row>
    <row r="2892" spans="11:52" ht="14.4">
      <c r="K2892" t="s">
        <v>3800</v>
      </c>
      <c r="L2892" t="s">
        <v>3790</v>
      </c>
      <c r="M2892" t="s">
        <v>19</v>
      </c>
      <c r="N2892" t="s">
        <v>80</v>
      </c>
      <c r="AG2892">
        <v>5.2073033948512489E-3</v>
      </c>
      <c r="AH2892">
        <v>5.5272219752695992E-3</v>
      </c>
      <c r="AI2892">
        <v>6.0393713305667718E-3</v>
      </c>
      <c r="AJ2892">
        <v>6.023283917450788E-3</v>
      </c>
      <c r="AK2892">
        <v>5.4372732373958897E-3</v>
      </c>
      <c r="AL2892">
        <v>6.0443774734477256E-3</v>
      </c>
      <c r="AM2892">
        <v>6.0735457363662879E-3</v>
      </c>
      <c r="AN2892">
        <v>6.1537160431215619E-3</v>
      </c>
      <c r="AO2892">
        <v>5.9924692226918617E-3</v>
      </c>
      <c r="AP2892">
        <v>5.8155719206378362E-3</v>
      </c>
      <c r="AQ2892">
        <v>5.8868453260102777E-3</v>
      </c>
      <c r="AR2892">
        <v>5.7549862883351927E-3</v>
      </c>
      <c r="AS2892">
        <v>5.408921302456347E-3</v>
      </c>
      <c r="AT2892">
        <v>5.1031346769282362E-3</v>
      </c>
      <c r="AU2892">
        <v>5.1990058930515351E-3</v>
      </c>
      <c r="AV2892">
        <v>5.1924822293355549E-3</v>
      </c>
      <c r="AW2892">
        <v>5.2989151052149873E-3</v>
      </c>
      <c r="AX2892">
        <v>5.3392089726740626E-3</v>
      </c>
      <c r="AY2892">
        <v>5.2096113690591707E-3</v>
      </c>
      <c r="AZ2892">
        <v>4.9655987911573669E-3</v>
      </c>
    </row>
    <row r="2893" spans="11:52" ht="14.4">
      <c r="K2893" t="s">
        <v>3801</v>
      </c>
      <c r="L2893" t="s">
        <v>3790</v>
      </c>
      <c r="M2893" t="s">
        <v>20</v>
      </c>
      <c r="N2893" t="s">
        <v>80</v>
      </c>
      <c r="AG2893">
        <v>5.7063878494491111E-3</v>
      </c>
      <c r="AH2893">
        <v>5.7462653577190909E-3</v>
      </c>
      <c r="AI2893">
        <v>5.16559942833474E-3</v>
      </c>
      <c r="AJ2893">
        <v>5.0961224927749994E-3</v>
      </c>
      <c r="AK2893">
        <v>5.7098779891546683E-3</v>
      </c>
      <c r="AL2893">
        <v>5.7971460269243026E-3</v>
      </c>
      <c r="AM2893">
        <v>6.0322040526863997E-3</v>
      </c>
      <c r="AN2893">
        <v>6.2526642472618618E-3</v>
      </c>
      <c r="AO2893">
        <v>6.1093714863671633E-3</v>
      </c>
      <c r="AP2893">
        <v>6.2514861588643857E-3</v>
      </c>
      <c r="AQ2893">
        <v>6.4189175072839628E-3</v>
      </c>
      <c r="AR2893">
        <v>5.7318678440674399E-3</v>
      </c>
      <c r="AS2893">
        <v>5.7390652518813749E-3</v>
      </c>
      <c r="AT2893">
        <v>5.8208073282160645E-3</v>
      </c>
      <c r="AU2893">
        <v>5.5566259856715096E-3</v>
      </c>
      <c r="AV2893">
        <v>5.2955833480491654E-3</v>
      </c>
      <c r="AW2893">
        <v>5.0989441477595999E-3</v>
      </c>
      <c r="AX2893">
        <v>5.4167849550669205E-3</v>
      </c>
      <c r="AY2893">
        <v>5.1596935162014244E-3</v>
      </c>
      <c r="AZ2893">
        <v>4.9686700399910379E-3</v>
      </c>
    </row>
    <row r="2894" spans="11:52" ht="14.4">
      <c r="K2894" t="s">
        <v>3802</v>
      </c>
      <c r="L2894" t="s">
        <v>3790</v>
      </c>
      <c r="M2894" t="s">
        <v>21</v>
      </c>
      <c r="N2894" t="s">
        <v>80</v>
      </c>
      <c r="AG2894">
        <v>7.1887558472808026E-3</v>
      </c>
      <c r="AH2894">
        <v>7.3153211850055999E-3</v>
      </c>
      <c r="AI2894">
        <v>6.6799823310780184E-3</v>
      </c>
      <c r="AJ2894">
        <v>6.9752980976013589E-3</v>
      </c>
      <c r="AK2894">
        <v>7.807705993196792E-3</v>
      </c>
      <c r="AL2894">
        <v>7.762729848652573E-3</v>
      </c>
      <c r="AM2894">
        <v>7.8854044726703147E-3</v>
      </c>
      <c r="AN2894">
        <v>8.7480746264377868E-3</v>
      </c>
    </row>
    <row r="2895" spans="11:52" ht="14.4">
      <c r="K2895" t="s">
        <v>3803</v>
      </c>
      <c r="L2895" t="s">
        <v>3790</v>
      </c>
      <c r="M2895" t="s">
        <v>22</v>
      </c>
      <c r="N2895" t="s">
        <v>80</v>
      </c>
      <c r="AG2895">
        <v>8.7262359778023553E-3</v>
      </c>
      <c r="AH2895">
        <v>8.7689339828375245E-3</v>
      </c>
      <c r="AI2895">
        <v>8.9496925138117505E-3</v>
      </c>
      <c r="AJ2895">
        <v>1.3913703684485357E-2</v>
      </c>
      <c r="AK2895">
        <v>1.4795645445383731E-2</v>
      </c>
      <c r="AL2895">
        <v>1.7667057288777377E-2</v>
      </c>
      <c r="AM2895">
        <v>1.6355264647157378E-2</v>
      </c>
      <c r="AN2895">
        <v>1.2794396108481407E-2</v>
      </c>
      <c r="AO2895">
        <v>1.2685025764861723E-2</v>
      </c>
      <c r="AP2895">
        <v>1.3014339062173492E-2</v>
      </c>
      <c r="AQ2895">
        <v>1.2416462065027232E-2</v>
      </c>
      <c r="AR2895">
        <v>1.390883084881147E-2</v>
      </c>
      <c r="AS2895">
        <v>1.1227701459899824E-2</v>
      </c>
      <c r="AT2895">
        <v>1.0600160034651872E-2</v>
      </c>
      <c r="AU2895">
        <v>1.0386066724570302E-2</v>
      </c>
      <c r="AV2895">
        <v>9.1374465859253989E-3</v>
      </c>
      <c r="AW2895">
        <v>8.0706749631109433E-3</v>
      </c>
      <c r="AX2895">
        <v>7.682436413140461E-3</v>
      </c>
      <c r="AY2895">
        <v>7.5392816847185996E-3</v>
      </c>
      <c r="AZ2895">
        <v>7.4182058037120004E-3</v>
      </c>
    </row>
    <row r="2896" spans="11:52" ht="14.4">
      <c r="K2896" t="s">
        <v>3804</v>
      </c>
      <c r="L2896" t="s">
        <v>3790</v>
      </c>
      <c r="M2896" t="s">
        <v>90</v>
      </c>
      <c r="N2896" t="s">
        <v>80</v>
      </c>
      <c r="AG2896">
        <v>1.0572209828005065E-2</v>
      </c>
      <c r="AH2896">
        <v>1.0360348238409535E-2</v>
      </c>
      <c r="AI2896">
        <v>1.0738641142643821E-2</v>
      </c>
      <c r="AJ2896">
        <v>1.0560405348872306E-2</v>
      </c>
      <c r="AK2896">
        <v>1.0551886983818624E-2</v>
      </c>
      <c r="AL2896">
        <v>8.9280478515239015E-3</v>
      </c>
      <c r="AM2896">
        <v>8.7926042353047712E-3</v>
      </c>
      <c r="AN2896">
        <v>8.6623004903514256E-3</v>
      </c>
      <c r="AO2896">
        <v>8.7672146424957898E-3</v>
      </c>
      <c r="AP2896">
        <v>1.0705030806295694E-2</v>
      </c>
      <c r="AQ2896">
        <v>1.0694878142970056E-2</v>
      </c>
      <c r="AR2896">
        <v>1.1355610671148268E-2</v>
      </c>
      <c r="AS2896">
        <v>1.9281465557985489E-2</v>
      </c>
      <c r="AT2896">
        <v>1.7547985237296254E-2</v>
      </c>
      <c r="AU2896">
        <v>1.6125330923151826E-2</v>
      </c>
      <c r="AV2896">
        <v>9.1222903848819335E-3</v>
      </c>
      <c r="AW2896">
        <v>8.3762736384026728E-3</v>
      </c>
      <c r="AX2896">
        <v>7.6420429781578819E-3</v>
      </c>
      <c r="AY2896">
        <v>7.3438118092407747E-3</v>
      </c>
      <c r="AZ2896">
        <v>7.8635890718789254E-3</v>
      </c>
    </row>
    <row r="2897" spans="11:52" ht="14.4">
      <c r="K2897" t="s">
        <v>3805</v>
      </c>
      <c r="L2897" t="s">
        <v>3790</v>
      </c>
      <c r="M2897" t="s">
        <v>23</v>
      </c>
      <c r="N2897" t="s">
        <v>80</v>
      </c>
      <c r="AG2897">
        <v>3.2792913785983507E-3</v>
      </c>
      <c r="AH2897">
        <v>2.8028939433182923E-3</v>
      </c>
      <c r="AI2897">
        <v>2.5568101578508332E-3</v>
      </c>
      <c r="AJ2897">
        <v>2.4654834200648367E-3</v>
      </c>
      <c r="AK2897">
        <v>2.265477437086408E-3</v>
      </c>
      <c r="AL2897">
        <v>2.1073066960352327E-3</v>
      </c>
      <c r="AM2897">
        <v>2.2835417515520012E-3</v>
      </c>
      <c r="AN2897">
        <v>2.1082312616784006E-3</v>
      </c>
      <c r="AO2897">
        <v>3.248895386766309E-3</v>
      </c>
      <c r="AP2897">
        <v>3.2738144888675527E-3</v>
      </c>
      <c r="AQ2897">
        <v>3.3504340672679839E-3</v>
      </c>
      <c r="AR2897">
        <v>3.1488429559561213E-3</v>
      </c>
      <c r="AS2897">
        <v>3.022425639147468E-3</v>
      </c>
      <c r="AT2897">
        <v>2.3388159796776885E-3</v>
      </c>
      <c r="AU2897">
        <v>2.1868283314725812E-3</v>
      </c>
      <c r="AV2897">
        <v>2.1185132423152515E-3</v>
      </c>
      <c r="AW2897">
        <v>3.0530791570255325E-3</v>
      </c>
      <c r="AX2897">
        <v>2.9185171047323797E-3</v>
      </c>
      <c r="AY2897">
        <v>3.0042516721095862E-3</v>
      </c>
      <c r="AZ2897">
        <v>3.2424442596187507E-3</v>
      </c>
    </row>
    <row r="2898" spans="11:52" ht="14.4">
      <c r="K2898" t="s">
        <v>3806</v>
      </c>
      <c r="L2898" t="s">
        <v>3790</v>
      </c>
      <c r="M2898" t="s">
        <v>24</v>
      </c>
      <c r="N2898" t="s">
        <v>80</v>
      </c>
      <c r="AG2898">
        <v>1.5805114436597746E-2</v>
      </c>
      <c r="AH2898">
        <v>1.5321058248130529E-2</v>
      </c>
      <c r="AI2898">
        <v>1.4611359719720388E-2</v>
      </c>
      <c r="AJ2898">
        <v>1.6207981567927132E-2</v>
      </c>
      <c r="AK2898">
        <v>1.8127614227383779E-2</v>
      </c>
      <c r="AL2898">
        <v>1.9219815570425489E-2</v>
      </c>
      <c r="AM2898">
        <v>1.7966524351474278E-2</v>
      </c>
      <c r="AN2898">
        <v>1.5582304879660048E-2</v>
      </c>
      <c r="AO2898">
        <v>1.581272736139594E-2</v>
      </c>
      <c r="AP2898">
        <v>1.5272723469849422E-2</v>
      </c>
      <c r="AQ2898">
        <v>1.399840522794909E-2</v>
      </c>
      <c r="AR2898">
        <v>1.3576061868313401E-2</v>
      </c>
      <c r="AS2898">
        <v>1.4994937064952734E-2</v>
      </c>
      <c r="AT2898">
        <v>1.1729871951164841E-2</v>
      </c>
      <c r="AU2898">
        <v>1.274908237487787E-2</v>
      </c>
      <c r="AV2898">
        <v>1.2850155973281542E-2</v>
      </c>
      <c r="AW2898">
        <v>1.2945448664676758E-2</v>
      </c>
      <c r="AX2898">
        <v>1.2131969966759583E-2</v>
      </c>
      <c r="AY2898">
        <v>1.243071359824219E-2</v>
      </c>
      <c r="AZ2898">
        <v>1.0521942150950652E-2</v>
      </c>
    </row>
    <row r="2899" spans="11:52" ht="14.4">
      <c r="K2899" t="s">
        <v>3807</v>
      </c>
      <c r="L2899" t="s">
        <v>3790</v>
      </c>
      <c r="M2899" t="s">
        <v>1386</v>
      </c>
      <c r="N2899" t="s">
        <v>80</v>
      </c>
      <c r="O2899" t="s">
        <v>6079</v>
      </c>
      <c r="P2899" t="s">
        <v>6079</v>
      </c>
      <c r="Q2899" t="s">
        <v>6079</v>
      </c>
      <c r="R2899" t="s">
        <v>6079</v>
      </c>
      <c r="S2899" t="s">
        <v>6079</v>
      </c>
      <c r="T2899" t="s">
        <v>6079</v>
      </c>
      <c r="U2899" t="s">
        <v>6079</v>
      </c>
      <c r="V2899" t="s">
        <v>6079</v>
      </c>
      <c r="W2899" t="s">
        <v>6079</v>
      </c>
      <c r="X2899" t="s">
        <v>6079</v>
      </c>
      <c r="Y2899" t="s">
        <v>6079</v>
      </c>
      <c r="Z2899" t="s">
        <v>6079</v>
      </c>
      <c r="AA2899" t="s">
        <v>6079</v>
      </c>
      <c r="AG2899">
        <v>5.5247355366574089E-3</v>
      </c>
      <c r="AH2899">
        <v>3.6503733106465958E-2</v>
      </c>
      <c r="AI2899">
        <v>6.1285565831447073E-3</v>
      </c>
      <c r="AJ2899">
        <v>7.1456545960528837E-3</v>
      </c>
      <c r="AK2899">
        <v>6.730301758803626E-3</v>
      </c>
      <c r="AL2899">
        <v>6.9605714904467748E-3</v>
      </c>
      <c r="AM2899">
        <v>7.4847272926095807E-3</v>
      </c>
      <c r="AN2899">
        <v>8.0728626072034231E-3</v>
      </c>
      <c r="AO2899">
        <v>7.8004027523450141E-3</v>
      </c>
      <c r="AP2899">
        <v>8.2628122860051341E-3</v>
      </c>
      <c r="AQ2899">
        <v>8.3526797661148695E-3</v>
      </c>
      <c r="AR2899">
        <v>8.5195047465238052E-3</v>
      </c>
      <c r="AS2899">
        <v>8.6093163706720127E-3</v>
      </c>
      <c r="AT2899">
        <v>8.2369934440930676E-3</v>
      </c>
      <c r="AU2899">
        <v>7.9829832355047883E-3</v>
      </c>
      <c r="AV2899">
        <v>7.6107990340032964E-3</v>
      </c>
      <c r="AW2899">
        <v>7.1618975297598397E-3</v>
      </c>
      <c r="AX2899">
        <v>6.9884091449963536E-3</v>
      </c>
      <c r="AY2899">
        <v>7.762293266605793E-3</v>
      </c>
      <c r="AZ2899">
        <v>6.2243566657146782E-3</v>
      </c>
    </row>
    <row r="2900" spans="11:52" ht="14.4">
      <c r="K2900" t="s">
        <v>3808</v>
      </c>
      <c r="L2900" t="s">
        <v>3790</v>
      </c>
      <c r="M2900" t="s">
        <v>25</v>
      </c>
      <c r="N2900" t="s">
        <v>80</v>
      </c>
      <c r="AG2900">
        <v>6.5946683496941952E-3</v>
      </c>
      <c r="AH2900">
        <v>6.4412472429399049E-3</v>
      </c>
      <c r="AI2900">
        <v>6.2259347323692189E-3</v>
      </c>
      <c r="AJ2900">
        <v>6.1207742140237248E-3</v>
      </c>
      <c r="AK2900">
        <v>5.7052201525623373E-3</v>
      </c>
      <c r="AL2900">
        <v>5.9454058674152958E-3</v>
      </c>
      <c r="AM2900">
        <v>5.9755960198861228E-3</v>
      </c>
      <c r="AN2900">
        <v>5.6792189244341618E-3</v>
      </c>
      <c r="AO2900">
        <v>6.115530029549115E-3</v>
      </c>
      <c r="AP2900">
        <v>6.209209601943151E-3</v>
      </c>
      <c r="AQ2900">
        <v>6.0930853673804254E-3</v>
      </c>
      <c r="AR2900">
        <v>5.8396928212249644E-3</v>
      </c>
      <c r="AS2900">
        <v>5.7906734447223922E-3</v>
      </c>
      <c r="AT2900">
        <v>5.6401524291052746E-3</v>
      </c>
      <c r="AU2900">
        <v>5.3794191567207231E-3</v>
      </c>
      <c r="AV2900">
        <v>5.6887881694828602E-3</v>
      </c>
      <c r="AW2900">
        <v>5.7183703448313201E-3</v>
      </c>
      <c r="AX2900">
        <v>5.6638120401512546E-3</v>
      </c>
      <c r="AY2900">
        <v>5.28020498041455E-3</v>
      </c>
      <c r="AZ2900">
        <v>5.5019061525118764E-3</v>
      </c>
    </row>
    <row r="2901" spans="11:52" ht="14.4">
      <c r="K2901" t="s">
        <v>5716</v>
      </c>
      <c r="L2901" t="s">
        <v>3790</v>
      </c>
      <c r="M2901" t="s">
        <v>5610</v>
      </c>
      <c r="N2901" t="s">
        <v>80</v>
      </c>
      <c r="AO2901">
        <v>5.7614600170281154E-3</v>
      </c>
      <c r="AP2901" t="s">
        <v>6079</v>
      </c>
      <c r="AQ2901" t="s">
        <v>6079</v>
      </c>
      <c r="AR2901" t="s">
        <v>6079</v>
      </c>
      <c r="AS2901" t="s">
        <v>6079</v>
      </c>
      <c r="AT2901">
        <v>5.0651016584154322E-3</v>
      </c>
      <c r="AU2901">
        <v>5.4498999625781624E-3</v>
      </c>
      <c r="AV2901">
        <v>5.4893708709803889E-3</v>
      </c>
      <c r="AW2901">
        <v>5.4607340272571723E-3</v>
      </c>
      <c r="AX2901">
        <v>5.1079220222232805E-3</v>
      </c>
      <c r="AY2901">
        <v>5.4963301702917891E-3</v>
      </c>
      <c r="AZ2901">
        <v>5.0516437013998165E-3</v>
      </c>
    </row>
    <row r="2902" spans="11:52" ht="14.4">
      <c r="K2902" t="s">
        <v>3809</v>
      </c>
      <c r="L2902" t="s">
        <v>3790</v>
      </c>
      <c r="M2902" t="s">
        <v>98</v>
      </c>
      <c r="N2902" t="s">
        <v>80</v>
      </c>
      <c r="AG2902">
        <v>1.5349886153978197E-3</v>
      </c>
      <c r="AH2902">
        <v>1.4240749470038826E-3</v>
      </c>
      <c r="AI2902">
        <v>1.8251349069554436E-3</v>
      </c>
      <c r="AJ2902">
        <v>3.0841089877298613E-3</v>
      </c>
      <c r="AK2902">
        <v>3.0411609782579458E-3</v>
      </c>
      <c r="AL2902">
        <v>3.3984705476910377E-3</v>
      </c>
      <c r="AM2902">
        <v>3.5005280097820759E-3</v>
      </c>
      <c r="AN2902">
        <v>3.5247726668613463E-3</v>
      </c>
      <c r="AO2902">
        <v>3.4235217152597565E-3</v>
      </c>
      <c r="AP2902">
        <v>2.9099460525234826E-3</v>
      </c>
      <c r="AQ2902">
        <v>2.0754511543097684E-3</v>
      </c>
      <c r="AR2902">
        <v>1.8977481226182247E-3</v>
      </c>
      <c r="AS2902">
        <v>3.3422823093094893E-3</v>
      </c>
      <c r="AT2902">
        <v>3.3172504322645799E-3</v>
      </c>
      <c r="AU2902">
        <v>2.7075303763219689E-3</v>
      </c>
      <c r="AV2902">
        <v>2.9818455054238927E-3</v>
      </c>
      <c r="AW2902">
        <v>2.9977346257452249E-3</v>
      </c>
      <c r="AX2902">
        <v>2.9514279953098267E-3</v>
      </c>
      <c r="AY2902">
        <v>2.5462757058076005E-3</v>
      </c>
      <c r="AZ2902">
        <v>2.3659371818531439E-3</v>
      </c>
    </row>
    <row r="2903" spans="11:52" ht="14.4">
      <c r="K2903" t="s">
        <v>3810</v>
      </c>
      <c r="L2903" t="s">
        <v>3790</v>
      </c>
      <c r="M2903" t="s">
        <v>94</v>
      </c>
      <c r="N2903" t="s">
        <v>80</v>
      </c>
      <c r="AG2903">
        <v>3.2172839947474511E-3</v>
      </c>
      <c r="AH2903">
        <v>3.2088828388265513E-3</v>
      </c>
      <c r="AI2903">
        <v>3.179778966236379E-3</v>
      </c>
      <c r="AJ2903">
        <v>3.0933086968528466E-3</v>
      </c>
      <c r="AK2903">
        <v>3.2522046015029424E-3</v>
      </c>
      <c r="AL2903">
        <v>3.2820696535578054E-3</v>
      </c>
      <c r="AM2903">
        <v>3.2375318192171152E-3</v>
      </c>
      <c r="AN2903">
        <v>2.7201416326692626E-3</v>
      </c>
      <c r="AO2903">
        <v>2.3995522177350532E-3</v>
      </c>
      <c r="AP2903">
        <v>2.5090350930756984E-3</v>
      </c>
      <c r="AQ2903">
        <v>2.5458416680011705E-3</v>
      </c>
      <c r="AR2903">
        <v>2.5845773252715985E-3</v>
      </c>
      <c r="AS2903">
        <v>2.4170353634408912E-3</v>
      </c>
      <c r="AT2903">
        <v>2.5350717568479431E-3</v>
      </c>
      <c r="AU2903">
        <v>2.575790649733851E-3</v>
      </c>
      <c r="AV2903">
        <v>2.6282446132641574E-3</v>
      </c>
      <c r="AW2903">
        <v>2.6228363756745374E-3</v>
      </c>
      <c r="AX2903">
        <v>2.7065443376747436E-3</v>
      </c>
      <c r="AY2903">
        <v>2.6934450740634533E-3</v>
      </c>
      <c r="AZ2903">
        <v>2.830620777441918E-3</v>
      </c>
    </row>
    <row r="2904" spans="11:52" ht="14.4">
      <c r="K2904" t="s">
        <v>3811</v>
      </c>
      <c r="L2904" t="s">
        <v>3790</v>
      </c>
      <c r="M2904" t="s">
        <v>99</v>
      </c>
      <c r="N2904" t="s">
        <v>80</v>
      </c>
      <c r="AG2904">
        <v>3.0478108667707218E-3</v>
      </c>
      <c r="AH2904">
        <v>2.9663126343747953E-3</v>
      </c>
      <c r="AI2904">
        <v>2.9883430985049413E-3</v>
      </c>
      <c r="AJ2904">
        <v>2.8326730834278978E-3</v>
      </c>
      <c r="AK2904">
        <v>2.7209468695834197E-3</v>
      </c>
      <c r="AL2904">
        <v>2.5961195627293189E-3</v>
      </c>
      <c r="AM2904">
        <v>2.6605245421847511E-3</v>
      </c>
      <c r="AN2904">
        <v>2.55785927421452E-3</v>
      </c>
      <c r="AO2904">
        <v>2.7930488627597259E-3</v>
      </c>
      <c r="AP2904">
        <v>3.4088584896798967E-3</v>
      </c>
      <c r="AQ2904">
        <v>3.161537754947348E-3</v>
      </c>
      <c r="AR2904">
        <v>2.4343179738665695E-3</v>
      </c>
      <c r="AS2904">
        <v>2.3039175499388444E-3</v>
      </c>
      <c r="AT2904">
        <v>2.2027832122963045E-3</v>
      </c>
      <c r="AU2904">
        <v>2.0737590894323835E-3</v>
      </c>
      <c r="AV2904">
        <v>2.1723014019837074E-3</v>
      </c>
      <c r="AW2904">
        <v>2.2058227310710853E-3</v>
      </c>
      <c r="AX2904">
        <v>2.1960267130593869E-3</v>
      </c>
      <c r="AY2904">
        <v>2.1732468869265788E-3</v>
      </c>
      <c r="AZ2904">
        <v>2.9336022957825881E-3</v>
      </c>
    </row>
    <row r="2905" spans="11:52" ht="14.4">
      <c r="K2905" t="s">
        <v>3812</v>
      </c>
      <c r="L2905" t="s">
        <v>3790</v>
      </c>
      <c r="M2905" t="s">
        <v>26</v>
      </c>
      <c r="N2905" t="s">
        <v>80</v>
      </c>
      <c r="O2905" t="s">
        <v>6079</v>
      </c>
      <c r="P2905" t="s">
        <v>6079</v>
      </c>
      <c r="Q2905" t="s">
        <v>6079</v>
      </c>
      <c r="R2905" t="s">
        <v>6079</v>
      </c>
      <c r="S2905" t="s">
        <v>6079</v>
      </c>
      <c r="AG2905">
        <v>1.6788365232830067E-2</v>
      </c>
      <c r="AH2905">
        <v>1.6987940172593811E-2</v>
      </c>
      <c r="AI2905">
        <v>1.6302763787782726E-2</v>
      </c>
      <c r="AJ2905">
        <v>1.7186333009948134E-2</v>
      </c>
      <c r="AK2905">
        <v>1.5569974218859292E-2</v>
      </c>
      <c r="AL2905">
        <v>1.5834715611136682E-2</v>
      </c>
      <c r="AM2905">
        <v>1.0215987022071306E-2</v>
      </c>
      <c r="AN2905">
        <v>1.103222722466452E-2</v>
      </c>
      <c r="AO2905">
        <v>1.2883550224454213E-2</v>
      </c>
      <c r="AP2905">
        <v>1.4374095443011008E-2</v>
      </c>
      <c r="AQ2905">
        <v>1.2909395445850493E-2</v>
      </c>
      <c r="AR2905">
        <v>1.0277893697013488E-2</v>
      </c>
      <c r="AS2905">
        <v>1.0020286725733572E-2</v>
      </c>
      <c r="AT2905">
        <v>9.28987452522218E-3</v>
      </c>
      <c r="AU2905">
        <v>1.4363063143904176E-2</v>
      </c>
      <c r="AV2905">
        <v>2.0360546982332028E-2</v>
      </c>
      <c r="AW2905">
        <v>2.0214818302996297E-2</v>
      </c>
      <c r="AX2905">
        <v>2.0810656001670539E-2</v>
      </c>
      <c r="AY2905">
        <v>2.5079174508221457E-2</v>
      </c>
      <c r="AZ2905">
        <v>2.5411588961166288E-2</v>
      </c>
    </row>
    <row r="2906" spans="11:52" ht="14.4">
      <c r="K2906" t="s">
        <v>3813</v>
      </c>
      <c r="L2906" t="s">
        <v>3790</v>
      </c>
      <c r="M2906" t="s">
        <v>27</v>
      </c>
      <c r="N2906" t="s">
        <v>80</v>
      </c>
      <c r="AG2906">
        <v>4.5494253544623841E-3</v>
      </c>
      <c r="AH2906">
        <v>4.6220588540584473E-3</v>
      </c>
      <c r="AI2906">
        <v>4.7004900970623069E-3</v>
      </c>
      <c r="AJ2906">
        <v>5.0712905463355168E-3</v>
      </c>
      <c r="AK2906">
        <v>4.8847208273932888E-3</v>
      </c>
      <c r="AL2906">
        <v>4.9312156609129789E-3</v>
      </c>
      <c r="AM2906">
        <v>5.2132122726520026E-3</v>
      </c>
      <c r="AN2906">
        <v>5.5672851760057802E-3</v>
      </c>
      <c r="AO2906">
        <v>5.4597224996889406E-3</v>
      </c>
      <c r="AP2906">
        <v>5.2292151291544542E-3</v>
      </c>
      <c r="AQ2906">
        <v>5.039002743463734E-3</v>
      </c>
      <c r="AR2906">
        <v>4.7846428362063919E-3</v>
      </c>
      <c r="AS2906">
        <v>4.2070555102737073E-3</v>
      </c>
      <c r="AT2906">
        <v>4.0137902850273469E-3</v>
      </c>
      <c r="AU2906">
        <v>3.8646923819734128E-3</v>
      </c>
      <c r="AV2906">
        <v>3.8709016032770706E-3</v>
      </c>
      <c r="AW2906">
        <v>3.9201246174352909E-3</v>
      </c>
      <c r="AX2906">
        <v>3.8237999509034169E-3</v>
      </c>
      <c r="AY2906">
        <v>3.8677047933509232E-3</v>
      </c>
      <c r="AZ2906">
        <v>3.8439360191719887E-3</v>
      </c>
    </row>
    <row r="2907" spans="11:52" ht="14.4">
      <c r="K2907" t="s">
        <v>3814</v>
      </c>
      <c r="L2907" t="s">
        <v>3790</v>
      </c>
      <c r="M2907" t="s">
        <v>28</v>
      </c>
      <c r="N2907" t="s">
        <v>80</v>
      </c>
      <c r="AG2907">
        <v>3.8313621636024775E-3</v>
      </c>
      <c r="AH2907">
        <v>4.005696217114667E-3</v>
      </c>
      <c r="AI2907">
        <v>3.8888619357592578E-3</v>
      </c>
      <c r="AJ2907">
        <v>3.9470576436052259E-3</v>
      </c>
      <c r="AK2907">
        <v>3.1937072476500186E-3</v>
      </c>
      <c r="AL2907">
        <v>4.094627999772533E-3</v>
      </c>
      <c r="AM2907">
        <v>3.8527512089011839E-3</v>
      </c>
      <c r="AN2907">
        <v>4.0810284403897095E-3</v>
      </c>
      <c r="AO2907">
        <v>4.1318612723578261E-3</v>
      </c>
      <c r="AP2907" t="s">
        <v>6079</v>
      </c>
      <c r="AQ2907" t="s">
        <v>6079</v>
      </c>
      <c r="AR2907" t="s">
        <v>6079</v>
      </c>
      <c r="AS2907" t="s">
        <v>6079</v>
      </c>
      <c r="AT2907">
        <v>4.27060036509382E-3</v>
      </c>
      <c r="AU2907">
        <v>4.2321952626956372E-3</v>
      </c>
      <c r="AV2907">
        <v>4.0308299955462944E-3</v>
      </c>
      <c r="AW2907">
        <v>4.1798529904609203E-3</v>
      </c>
      <c r="AX2907">
        <v>4.2341653789195978E-3</v>
      </c>
      <c r="AY2907">
        <v>4.3442344392191946E-3</v>
      </c>
      <c r="AZ2907">
        <v>4.148587766395739E-3</v>
      </c>
    </row>
    <row r="2908" spans="11:52" ht="14.4">
      <c r="K2908" t="s">
        <v>3815</v>
      </c>
      <c r="L2908" t="s">
        <v>3790</v>
      </c>
      <c r="M2908" t="s">
        <v>29</v>
      </c>
      <c r="N2908" t="s">
        <v>80</v>
      </c>
      <c r="AG2908">
        <v>4.8783659426614723E-3</v>
      </c>
      <c r="AH2908">
        <v>4.9929126382032563E-3</v>
      </c>
      <c r="AI2908">
        <v>4.8883974809327607E-3</v>
      </c>
      <c r="AJ2908">
        <v>5.4842537447712114E-3</v>
      </c>
      <c r="AK2908">
        <v>5.9624598399930801E-3</v>
      </c>
      <c r="AL2908">
        <v>6.4328813383273797E-3</v>
      </c>
      <c r="AM2908">
        <v>6.6759625568486624E-3</v>
      </c>
      <c r="AN2908">
        <v>7.0829256543947392E-3</v>
      </c>
      <c r="AO2908">
        <v>7.1088995941302685E-3</v>
      </c>
      <c r="AP2908">
        <v>7.3756011703201693E-3</v>
      </c>
      <c r="AQ2908">
        <v>7.4002482222404516E-3</v>
      </c>
      <c r="AR2908">
        <v>7.4489027896314942E-3</v>
      </c>
      <c r="AS2908">
        <v>7.2120347713211996E-3</v>
      </c>
      <c r="AT2908">
        <v>6.8905661736276226E-3</v>
      </c>
      <c r="AU2908">
        <v>6.683194417126807E-3</v>
      </c>
      <c r="AV2908">
        <v>4.8068381140535504E-3</v>
      </c>
      <c r="AW2908">
        <v>4.7197830988972263E-3</v>
      </c>
      <c r="AX2908">
        <v>4.7844399387346739E-3</v>
      </c>
      <c r="AY2908">
        <v>5.0807880714594418E-3</v>
      </c>
      <c r="AZ2908">
        <v>5.1899716290468622E-3</v>
      </c>
    </row>
    <row r="2909" spans="11:52" ht="14.4">
      <c r="K2909" t="s">
        <v>3816</v>
      </c>
      <c r="L2909" t="s">
        <v>3790</v>
      </c>
      <c r="M2909" t="s">
        <v>30</v>
      </c>
      <c r="N2909" t="s">
        <v>80</v>
      </c>
      <c r="AG2909">
        <v>1.0187246667122571E-2</v>
      </c>
      <c r="AH2909">
        <v>1.0259685533252738E-2</v>
      </c>
      <c r="AI2909">
        <v>1.024304300161891E-2</v>
      </c>
      <c r="AJ2909">
        <v>1.025941655995056E-2</v>
      </c>
      <c r="AK2909">
        <v>1.1471943188476386E-2</v>
      </c>
      <c r="AL2909">
        <v>1.2018657556539478E-2</v>
      </c>
      <c r="AM2909">
        <v>1.2647819908570964E-2</v>
      </c>
      <c r="AN2909">
        <v>1.3670841143984308E-2</v>
      </c>
      <c r="AO2909">
        <v>1.4508260620178608E-2</v>
      </c>
      <c r="AP2909">
        <v>1.4621002573146358E-2</v>
      </c>
      <c r="AQ2909">
        <v>1.4779215193232368E-2</v>
      </c>
      <c r="AR2909">
        <v>1.3456857159244323E-2</v>
      </c>
      <c r="AS2909">
        <v>1.2369182167611684E-2</v>
      </c>
      <c r="AT2909">
        <v>1.203541004086587E-2</v>
      </c>
      <c r="AU2909">
        <v>1.1677268655900007E-2</v>
      </c>
      <c r="AV2909">
        <v>9.7732189428929427E-3</v>
      </c>
      <c r="AW2909">
        <v>9.8373865718721313E-3</v>
      </c>
      <c r="AX2909">
        <v>9.4445376420263811E-3</v>
      </c>
      <c r="AY2909">
        <v>9.9437217477866199E-3</v>
      </c>
      <c r="AZ2909">
        <v>8.6191728737057619E-3</v>
      </c>
    </row>
    <row r="2910" spans="11:52" ht="14.4">
      <c r="K2910" t="s">
        <v>3817</v>
      </c>
      <c r="L2910" t="s">
        <v>3790</v>
      </c>
      <c r="M2910" t="s">
        <v>100</v>
      </c>
      <c r="N2910" t="s">
        <v>80</v>
      </c>
      <c r="AG2910">
        <v>5.3506332451262956E-3</v>
      </c>
      <c r="AH2910">
        <v>5.3627009598113239E-3</v>
      </c>
      <c r="AI2910">
        <v>5.5920550933118082E-3</v>
      </c>
      <c r="AJ2910">
        <v>5.9098877928397495E-3</v>
      </c>
      <c r="AK2910">
        <v>6.0267319428762229E-3</v>
      </c>
      <c r="AL2910">
        <v>6.0267737603649073E-3</v>
      </c>
      <c r="AM2910">
        <v>6.1855419219473363E-3</v>
      </c>
      <c r="AN2910">
        <v>6.1327976283483921E-3</v>
      </c>
      <c r="AO2910">
        <v>6.8020705594405134E-3</v>
      </c>
      <c r="AP2910">
        <v>7.3969695329520564E-3</v>
      </c>
      <c r="AQ2910">
        <v>7.326317422758211E-3</v>
      </c>
      <c r="AR2910">
        <v>7.2151910181064306E-3</v>
      </c>
      <c r="AS2910">
        <v>7.0702739460918587E-3</v>
      </c>
      <c r="AT2910">
        <v>7.3634155782635316E-3</v>
      </c>
      <c r="AU2910">
        <v>6.7735866585822944E-3</v>
      </c>
      <c r="AV2910">
        <v>6.6189592322499907E-3</v>
      </c>
      <c r="AW2910">
        <v>6.4437100471191524E-3</v>
      </c>
      <c r="AX2910">
        <v>6.2959221843683112E-3</v>
      </c>
      <c r="AY2910">
        <v>7.1261400976569645E-3</v>
      </c>
      <c r="AZ2910">
        <v>7.4490777399860526E-3</v>
      </c>
    </row>
    <row r="2911" spans="11:52" ht="14.4">
      <c r="K2911" t="s">
        <v>3818</v>
      </c>
      <c r="L2911" t="s">
        <v>3790</v>
      </c>
      <c r="M2911" t="s">
        <v>31</v>
      </c>
      <c r="N2911" t="s">
        <v>80</v>
      </c>
      <c r="AG2911">
        <v>3.93645071204361E-3</v>
      </c>
      <c r="AH2911">
        <v>3.93228104740986E-3</v>
      </c>
      <c r="AI2911">
        <v>3.9922293208108214E-3</v>
      </c>
      <c r="AJ2911">
        <v>4.1730776954700174E-3</v>
      </c>
      <c r="AK2911">
        <v>4.044647901893573E-3</v>
      </c>
      <c r="AL2911">
        <v>4.0204289233873609E-3</v>
      </c>
      <c r="AM2911">
        <v>4.0137231901206539E-3</v>
      </c>
      <c r="AN2911">
        <v>3.7301924600248496E-3</v>
      </c>
      <c r="AO2911">
        <v>3.8536326796480311E-3</v>
      </c>
      <c r="AP2911">
        <v>4.3594294525424234E-3</v>
      </c>
      <c r="AQ2911">
        <v>4.5105892207510162E-3</v>
      </c>
      <c r="AR2911">
        <v>4.1608660612678702E-3</v>
      </c>
      <c r="AS2911">
        <v>3.9246160060116726E-3</v>
      </c>
      <c r="AT2911">
        <v>4.0419063324990496E-3</v>
      </c>
      <c r="AU2911">
        <v>3.9432291324196364E-3</v>
      </c>
      <c r="AV2911">
        <v>3.7568497867720417E-3</v>
      </c>
      <c r="AW2911">
        <v>3.7527187257165367E-3</v>
      </c>
      <c r="AX2911">
        <v>3.8187772407808785E-3</v>
      </c>
      <c r="AY2911">
        <v>3.6181052699481566E-3</v>
      </c>
      <c r="AZ2911">
        <v>3.5347793430021324E-3</v>
      </c>
    </row>
    <row r="2912" spans="11:52" ht="14.4">
      <c r="K2912" t="s">
        <v>3819</v>
      </c>
      <c r="L2912" t="s">
        <v>3790</v>
      </c>
      <c r="M2912" t="s">
        <v>32</v>
      </c>
      <c r="N2912" t="s">
        <v>80</v>
      </c>
      <c r="O2912" t="s">
        <v>6079</v>
      </c>
      <c r="P2912" t="s">
        <v>6079</v>
      </c>
      <c r="Q2912" t="s">
        <v>6079</v>
      </c>
      <c r="R2912" t="s">
        <v>6079</v>
      </c>
      <c r="S2912" t="s">
        <v>6079</v>
      </c>
      <c r="AG2912">
        <v>1.6545494488644071E-2</v>
      </c>
      <c r="AH2912">
        <v>1.6617334112442934E-2</v>
      </c>
      <c r="AI2912">
        <v>1.5571563450066396E-2</v>
      </c>
      <c r="AJ2912">
        <v>1.2834612992203259E-2</v>
      </c>
      <c r="AK2912">
        <v>8.3426164120245592E-3</v>
      </c>
      <c r="AL2912">
        <v>8.9840788685294475E-3</v>
      </c>
      <c r="AM2912">
        <v>9.1085909354557924E-3</v>
      </c>
      <c r="AN2912">
        <v>8.4576052362145219E-3</v>
      </c>
      <c r="AO2912">
        <v>8.9467451897249362E-3</v>
      </c>
      <c r="AP2912">
        <v>9.1806962719294428E-3</v>
      </c>
      <c r="AQ2912">
        <v>6.7615446004954272E-3</v>
      </c>
      <c r="AR2912">
        <v>6.5636574695687186E-3</v>
      </c>
      <c r="AS2912">
        <v>6.7809872054016606E-3</v>
      </c>
      <c r="AT2912">
        <v>6.7997281192841864E-3</v>
      </c>
      <c r="AU2912">
        <v>5.9902794556783772E-3</v>
      </c>
      <c r="AV2912">
        <v>6.3553525493815453E-3</v>
      </c>
      <c r="AW2912">
        <v>6.3740953668161709E-3</v>
      </c>
      <c r="AX2912">
        <v>6.7387336093756292E-3</v>
      </c>
      <c r="AY2912">
        <v>6.5422016632860841E-3</v>
      </c>
      <c r="AZ2912">
        <v>5.9440618084075237E-3</v>
      </c>
    </row>
    <row r="2913" spans="11:52" ht="14.4">
      <c r="K2913" t="s">
        <v>3820</v>
      </c>
      <c r="L2913" t="s">
        <v>3790</v>
      </c>
      <c r="M2913" t="s">
        <v>93</v>
      </c>
      <c r="N2913" t="s">
        <v>80</v>
      </c>
      <c r="AG2913">
        <v>6.3099856741834362E-3</v>
      </c>
      <c r="AH2913">
        <v>7.2977726163659124E-3</v>
      </c>
      <c r="AI2913">
        <v>7.4527033486289709E-3</v>
      </c>
      <c r="AJ2913">
        <v>7.7433922714590288E-3</v>
      </c>
      <c r="AK2913">
        <v>7.2863867347018243E-3</v>
      </c>
      <c r="AL2913">
        <v>8.4009985660277522E-3</v>
      </c>
      <c r="AM2913">
        <v>7.9694962791016233E-3</v>
      </c>
      <c r="AN2913">
        <v>8.1404842289755277E-3</v>
      </c>
      <c r="AO2913">
        <v>6.8342166786507022E-3</v>
      </c>
      <c r="AP2913">
        <v>9.1551565808098458E-3</v>
      </c>
      <c r="AQ2913">
        <v>8.7292187974214539E-3</v>
      </c>
      <c r="AR2913">
        <v>8.7010138501948855E-3</v>
      </c>
      <c r="AS2913">
        <v>8.1953975560652668E-3</v>
      </c>
      <c r="AT2913">
        <v>7.3101330717457629E-3</v>
      </c>
      <c r="AU2913">
        <v>6.6818422584268237E-3</v>
      </c>
      <c r="AV2913">
        <v>7.4601176503693457E-3</v>
      </c>
      <c r="AW2913">
        <v>6.4861130674051803E-3</v>
      </c>
      <c r="AX2913">
        <v>6.3018783684198687E-3</v>
      </c>
      <c r="AY2913">
        <v>7.0833941559894616E-3</v>
      </c>
      <c r="AZ2913">
        <v>7.2647624637622596E-3</v>
      </c>
    </row>
    <row r="2914" spans="11:52" ht="14.4">
      <c r="K2914" t="s">
        <v>3821</v>
      </c>
      <c r="L2914" t="s">
        <v>3822</v>
      </c>
      <c r="M2914" t="s">
        <v>13</v>
      </c>
      <c r="N2914" t="s">
        <v>80</v>
      </c>
      <c r="AG2914">
        <v>1.2716023516601447E-2</v>
      </c>
      <c r="AH2914">
        <v>1.2828048412166178E-2</v>
      </c>
      <c r="AI2914">
        <v>1.4676607813363466E-2</v>
      </c>
      <c r="AJ2914">
        <v>1.3655439708580739E-2</v>
      </c>
      <c r="AK2914">
        <v>1.3518750374673491E-2</v>
      </c>
      <c r="AL2914">
        <v>1.2109369509790918E-2</v>
      </c>
      <c r="AM2914">
        <v>1.2528828602088002E-2</v>
      </c>
      <c r="AN2914">
        <v>1.1791007208784576E-2</v>
      </c>
      <c r="AO2914">
        <v>1.1262718804940649E-2</v>
      </c>
      <c r="AP2914">
        <v>1.2798469498660954E-2</v>
      </c>
      <c r="AQ2914">
        <v>1.262218505877232E-2</v>
      </c>
      <c r="AR2914">
        <v>1.3096330116381316E-2</v>
      </c>
      <c r="AS2914">
        <v>1.1910394365536446E-2</v>
      </c>
      <c r="AT2914">
        <v>8.8882046600660108E-3</v>
      </c>
      <c r="AU2914">
        <v>7.2559619586437234E-3</v>
      </c>
      <c r="AV2914">
        <v>7.5830023838945344E-3</v>
      </c>
      <c r="AW2914">
        <v>7.0499967809029129E-3</v>
      </c>
      <c r="AX2914">
        <v>8.3420943587906825E-3</v>
      </c>
      <c r="AY2914">
        <v>8.1263833668472358E-3</v>
      </c>
      <c r="AZ2914">
        <v>8.2035887968761358E-3</v>
      </c>
    </row>
    <row r="2915" spans="11:52" ht="14.4">
      <c r="K2915" t="s">
        <v>3823</v>
      </c>
      <c r="L2915" t="s">
        <v>3822</v>
      </c>
      <c r="M2915" t="s">
        <v>14</v>
      </c>
      <c r="N2915" t="s">
        <v>80</v>
      </c>
      <c r="AG2915">
        <v>2.8770158873600182E-2</v>
      </c>
      <c r="AH2915">
        <v>2.8792270510829991E-2</v>
      </c>
      <c r="AI2915">
        <v>2.8426020184014324E-2</v>
      </c>
      <c r="AJ2915">
        <v>2.8364837602250129E-2</v>
      </c>
      <c r="AK2915">
        <v>2.6471151170170515E-2</v>
      </c>
      <c r="AL2915">
        <v>2.566914134044597E-2</v>
      </c>
      <c r="AM2915">
        <v>1.8166350149994404E-2</v>
      </c>
      <c r="AN2915">
        <v>1.9864848913145487E-2</v>
      </c>
      <c r="AO2915">
        <v>1.7682680382933608E-2</v>
      </c>
      <c r="AP2915">
        <v>1.8736948020548615E-2</v>
      </c>
      <c r="AQ2915">
        <v>1.6406745724604089E-2</v>
      </c>
      <c r="AR2915">
        <v>1.6586509692570466E-2</v>
      </c>
      <c r="AS2915">
        <v>1.6064569629118435E-2</v>
      </c>
      <c r="AT2915">
        <v>1.703860089095793E-2</v>
      </c>
      <c r="AU2915">
        <v>1.5925817421919685E-2</v>
      </c>
      <c r="AV2915">
        <v>1.4724838147804798E-2</v>
      </c>
      <c r="AW2915">
        <v>1.6886441826339534E-2</v>
      </c>
      <c r="AX2915">
        <v>1.7668433462934695E-2</v>
      </c>
      <c r="AY2915">
        <v>1.7347799045892086E-2</v>
      </c>
      <c r="AZ2915">
        <v>1.6960322715992862E-2</v>
      </c>
    </row>
    <row r="2916" spans="11:52" ht="14.4">
      <c r="K2916" t="s">
        <v>3824</v>
      </c>
      <c r="L2916" t="s">
        <v>3822</v>
      </c>
      <c r="M2916" t="s">
        <v>92</v>
      </c>
      <c r="N2916" t="s">
        <v>80</v>
      </c>
      <c r="AG2916">
        <v>1.4346300298993713E-2</v>
      </c>
      <c r="AH2916">
        <v>1.512086131299077E-2</v>
      </c>
      <c r="AI2916">
        <v>1.4591804287904115E-2</v>
      </c>
      <c r="AJ2916">
        <v>1.3431626042254974E-2</v>
      </c>
      <c r="AK2916">
        <v>1.6667993614926074E-2</v>
      </c>
      <c r="AL2916">
        <v>7.0707119237880785E-3</v>
      </c>
      <c r="AM2916">
        <v>6.755328464145542E-3</v>
      </c>
      <c r="AN2916">
        <v>7.133277772642185E-3</v>
      </c>
      <c r="AO2916">
        <v>7.9653066522891065E-3</v>
      </c>
      <c r="AP2916">
        <v>8.8055836931739875E-3</v>
      </c>
      <c r="AQ2916">
        <v>8.9890735008306272E-3</v>
      </c>
      <c r="AR2916">
        <v>1.0212333205342629E-2</v>
      </c>
      <c r="AS2916">
        <v>1.1478435693501142E-2</v>
      </c>
      <c r="AT2916">
        <v>1.0167617276159819E-2</v>
      </c>
      <c r="AU2916">
        <v>1.0490020139887302E-2</v>
      </c>
      <c r="AV2916">
        <v>2.5085530128398517E-3</v>
      </c>
      <c r="AW2916">
        <v>2.68097162600325E-3</v>
      </c>
      <c r="AX2916">
        <v>3.3639439216174671E-3</v>
      </c>
      <c r="AY2916">
        <v>2.7020565546126097E-3</v>
      </c>
      <c r="AZ2916">
        <v>2.8452158779088206E-3</v>
      </c>
    </row>
    <row r="2917" spans="11:52" ht="14.4">
      <c r="K2917" t="s">
        <v>3825</v>
      </c>
      <c r="L2917" t="s">
        <v>3822</v>
      </c>
      <c r="M2917" t="s">
        <v>15</v>
      </c>
      <c r="N2917" t="s">
        <v>80</v>
      </c>
      <c r="AE2917" t="s">
        <v>6079</v>
      </c>
      <c r="AF2917" t="s">
        <v>6079</v>
      </c>
      <c r="AG2917">
        <v>1.1276179997512436E-2</v>
      </c>
      <c r="AH2917">
        <v>1.0832669039614046E-2</v>
      </c>
      <c r="AI2917">
        <v>1.0182042379065786E-2</v>
      </c>
      <c r="AJ2917">
        <v>9.5135964315754568E-3</v>
      </c>
      <c r="AK2917">
        <v>9.3100078329579998E-3</v>
      </c>
      <c r="AL2917">
        <v>8.8159831152962078E-3</v>
      </c>
      <c r="AM2917">
        <v>9.0014772886185986E-3</v>
      </c>
      <c r="AN2917">
        <v>8.5808235554421224E-3</v>
      </c>
      <c r="AO2917">
        <v>8.3024151239802207E-3</v>
      </c>
      <c r="AP2917">
        <v>8.3920459838756917E-3</v>
      </c>
      <c r="AQ2917">
        <v>7.8863601848584586E-3</v>
      </c>
      <c r="AR2917">
        <v>8.106040793717427E-3</v>
      </c>
      <c r="AS2917">
        <v>7.8716404506307906E-3</v>
      </c>
      <c r="AT2917">
        <v>6.0927097212902601E-3</v>
      </c>
      <c r="AU2917">
        <v>6.1077812905775313E-3</v>
      </c>
      <c r="AV2917">
        <v>5.562941296805542E-3</v>
      </c>
      <c r="AW2917">
        <v>5.3781798838638366E-3</v>
      </c>
      <c r="AX2917">
        <v>5.4084668254943393E-3</v>
      </c>
      <c r="AY2917">
        <v>5.2951130307237774E-3</v>
      </c>
      <c r="AZ2917">
        <v>5.2681110642157818E-3</v>
      </c>
    </row>
    <row r="2918" spans="11:52" ht="14.4">
      <c r="K2918" t="s">
        <v>3826</v>
      </c>
      <c r="L2918" t="s">
        <v>3822</v>
      </c>
      <c r="M2918" t="s">
        <v>91</v>
      </c>
      <c r="N2918" t="s">
        <v>80</v>
      </c>
      <c r="AG2918">
        <v>3.909001205041493E-2</v>
      </c>
      <c r="AH2918">
        <v>4.2386828825999763E-2</v>
      </c>
      <c r="AI2918">
        <v>4.603993451273198E-2</v>
      </c>
      <c r="AJ2918">
        <v>4.2931371553942048E-2</v>
      </c>
      <c r="AK2918">
        <v>4.1653865190447635E-2</v>
      </c>
      <c r="AL2918">
        <v>3.7773282474803639E-2</v>
      </c>
      <c r="AM2918">
        <v>3.5690459684299201E-2</v>
      </c>
      <c r="AN2918">
        <v>3.8155474668201871E-2</v>
      </c>
      <c r="AO2918">
        <v>3.3839287948278451E-2</v>
      </c>
      <c r="AP2918">
        <v>3.1201599224899904E-2</v>
      </c>
      <c r="AQ2918">
        <v>2.9013404991199525E-2</v>
      </c>
      <c r="AR2918">
        <v>2.4444705144830221E-2</v>
      </c>
      <c r="AS2918">
        <v>2.6886685877175749E-2</v>
      </c>
      <c r="AT2918">
        <v>2.6739646611654535E-2</v>
      </c>
      <c r="AU2918">
        <v>1.4218315031453444E-2</v>
      </c>
      <c r="AV2918">
        <v>1.547528244748708E-2</v>
      </c>
      <c r="AW2918">
        <v>1.2396509887698734E-2</v>
      </c>
      <c r="AX2918">
        <v>1.3130586921601349E-2</v>
      </c>
      <c r="AY2918">
        <v>1.0882923212338641E-2</v>
      </c>
      <c r="AZ2918">
        <v>1.124435289687321E-2</v>
      </c>
    </row>
    <row r="2919" spans="11:52" ht="14.4">
      <c r="K2919" t="s">
        <v>3827</v>
      </c>
      <c r="L2919" t="s">
        <v>3822</v>
      </c>
      <c r="M2919" t="s">
        <v>16</v>
      </c>
      <c r="N2919" t="s">
        <v>80</v>
      </c>
      <c r="AG2919">
        <v>3.0050168275370073E-2</v>
      </c>
      <c r="AH2919">
        <v>2.5796915858368727E-2</v>
      </c>
      <c r="AI2919">
        <v>2.6465540750676374E-2</v>
      </c>
      <c r="AJ2919">
        <v>2.26863318249323E-2</v>
      </c>
      <c r="AK2919">
        <v>2.905336062927627E-2</v>
      </c>
      <c r="AL2919">
        <v>2.7868305948513569E-2</v>
      </c>
      <c r="AM2919">
        <v>2.8503697227989896E-2</v>
      </c>
      <c r="AN2919">
        <v>2.5401925928823725E-2</v>
      </c>
      <c r="AO2919">
        <v>2.5893962748423125E-2</v>
      </c>
      <c r="AP2919">
        <v>2.466121866400349E-2</v>
      </c>
      <c r="AQ2919">
        <v>2.3081990901628623E-2</v>
      </c>
      <c r="AR2919">
        <v>2.3230820394558548E-2</v>
      </c>
      <c r="AS2919">
        <v>2.7356781914049767E-2</v>
      </c>
      <c r="AT2919">
        <v>2.5300547125997549E-2</v>
      </c>
      <c r="AU2919">
        <v>2.3631564197202991E-2</v>
      </c>
      <c r="AV2919">
        <v>2.1557757613266237E-2</v>
      </c>
      <c r="AW2919">
        <v>2.4548746122746257E-2</v>
      </c>
      <c r="AX2919">
        <v>2.5504889059758468E-2</v>
      </c>
      <c r="AY2919">
        <v>2.3188969658362878E-2</v>
      </c>
      <c r="AZ2919">
        <v>2.3390713637631191E-2</v>
      </c>
    </row>
    <row r="2920" spans="11:52" ht="14.4">
      <c r="K2920" t="s">
        <v>3828</v>
      </c>
      <c r="L2920" t="s">
        <v>3822</v>
      </c>
      <c r="M2920" t="s">
        <v>17</v>
      </c>
      <c r="N2920" t="s">
        <v>80</v>
      </c>
      <c r="AG2920">
        <v>2.5464582429066959E-2</v>
      </c>
      <c r="AH2920">
        <v>2.4608284787040007E-2</v>
      </c>
      <c r="AI2920">
        <v>2.5496379005472889E-2</v>
      </c>
      <c r="AJ2920">
        <v>1.5111457557573324E-2</v>
      </c>
      <c r="AK2920">
        <v>1.4122366753862536E-2</v>
      </c>
      <c r="AL2920">
        <v>1.0711317104406645E-2</v>
      </c>
      <c r="AM2920">
        <v>1.0218250736478212E-2</v>
      </c>
      <c r="AN2920">
        <v>1.0037139626660047E-2</v>
      </c>
      <c r="AO2920">
        <v>6.2734083334899842E-3</v>
      </c>
      <c r="AP2920">
        <v>6.1882383040313144E-3</v>
      </c>
      <c r="AQ2920">
        <v>5.037938011926691E-3</v>
      </c>
      <c r="AR2920">
        <v>4.7169427387124957E-3</v>
      </c>
      <c r="AS2920">
        <v>4.7648676260496764E-3</v>
      </c>
      <c r="AT2920">
        <v>4.8361667655555246E-3</v>
      </c>
      <c r="AU2920">
        <v>5.3046607988810179E-3</v>
      </c>
      <c r="AV2920">
        <v>5.011645479706092E-3</v>
      </c>
      <c r="AW2920">
        <v>4.9786544500380649E-3</v>
      </c>
      <c r="AX2920">
        <v>4.8450791802400221E-3</v>
      </c>
      <c r="AY2920">
        <v>4.768304601017485E-3</v>
      </c>
      <c r="AZ2920">
        <v>4.7637523663531115E-3</v>
      </c>
    </row>
    <row r="2921" spans="11:52" ht="14.4">
      <c r="K2921" t="s">
        <v>3829</v>
      </c>
      <c r="L2921" t="s">
        <v>3822</v>
      </c>
      <c r="M2921" t="s">
        <v>97</v>
      </c>
      <c r="N2921" t="s">
        <v>80</v>
      </c>
      <c r="O2921" t="s">
        <v>6079</v>
      </c>
      <c r="P2921" t="s">
        <v>6079</v>
      </c>
      <c r="Q2921" t="s">
        <v>6079</v>
      </c>
      <c r="R2921" t="s">
        <v>6079</v>
      </c>
      <c r="S2921" t="s">
        <v>6079</v>
      </c>
      <c r="T2921" t="s">
        <v>6079</v>
      </c>
      <c r="AG2921">
        <v>1.891224550755927E-2</v>
      </c>
      <c r="AH2921">
        <v>1.5014458029501968E-2</v>
      </c>
      <c r="AI2921">
        <v>1.4320585951495138E-2</v>
      </c>
      <c r="AJ2921">
        <v>1.275396797428901E-2</v>
      </c>
      <c r="AK2921">
        <v>1.2327276951066448E-2</v>
      </c>
      <c r="AL2921">
        <v>1.3111336778959284E-2</v>
      </c>
      <c r="AM2921">
        <v>1.1932784705520288E-2</v>
      </c>
      <c r="AN2921">
        <v>9.5038203149713247E-3</v>
      </c>
      <c r="AO2921">
        <v>6.9120711764642326E-3</v>
      </c>
      <c r="AP2921">
        <v>9.4939289193558818E-3</v>
      </c>
      <c r="AQ2921">
        <v>9.0024464167192831E-3</v>
      </c>
      <c r="AR2921">
        <v>8.1509281955719267E-3</v>
      </c>
      <c r="AS2921">
        <v>9.4398019890163474E-3</v>
      </c>
      <c r="AT2921">
        <v>6.7784723498620766E-3</v>
      </c>
      <c r="AU2921">
        <v>1.2349130371842888E-2</v>
      </c>
      <c r="AV2921">
        <v>4.8507042952631724E-3</v>
      </c>
      <c r="AW2921">
        <v>4.9537000262657909E-3</v>
      </c>
      <c r="AX2921">
        <v>3.322363748412647E-3</v>
      </c>
      <c r="AY2921">
        <v>4.0864947628679905E-3</v>
      </c>
      <c r="AZ2921">
        <v>3.204502123257829E-3</v>
      </c>
    </row>
    <row r="2922" spans="11:52" ht="14.4">
      <c r="K2922" t="s">
        <v>3830</v>
      </c>
      <c r="L2922" t="s">
        <v>3822</v>
      </c>
      <c r="M2922" t="s">
        <v>18</v>
      </c>
      <c r="N2922" t="s">
        <v>80</v>
      </c>
      <c r="AG2922">
        <v>5.4129783480376906E-2</v>
      </c>
      <c r="AH2922">
        <v>6.1500628070633279E-2</v>
      </c>
      <c r="AI2922">
        <v>5.9597410576484822E-2</v>
      </c>
      <c r="AJ2922">
        <v>6.1955462264633117E-2</v>
      </c>
      <c r="AK2922">
        <v>6.4673300779146389E-2</v>
      </c>
      <c r="AL2922">
        <v>4.9010894315002808E-2</v>
      </c>
      <c r="AM2922">
        <v>4.8469255987437766E-2</v>
      </c>
      <c r="AN2922">
        <v>4.39072084644309E-2</v>
      </c>
      <c r="AO2922">
        <v>4.3780713868368099E-2</v>
      </c>
      <c r="AP2922">
        <v>4.217135764603696E-2</v>
      </c>
      <c r="AQ2922">
        <v>4.4041800922723015E-2</v>
      </c>
      <c r="AR2922">
        <v>3.9241310320731512E-2</v>
      </c>
      <c r="AS2922">
        <v>4.1377394561051342E-2</v>
      </c>
      <c r="AT2922">
        <v>4.3384564315012475E-2</v>
      </c>
      <c r="AU2922">
        <v>3.7225771400628098E-2</v>
      </c>
      <c r="AV2922">
        <v>4.004586582069615E-2</v>
      </c>
      <c r="AW2922">
        <v>3.6224673581398741E-2</v>
      </c>
      <c r="AX2922">
        <v>3.4341287250511304E-2</v>
      </c>
      <c r="AY2922">
        <v>3.3272396720733961E-2</v>
      </c>
      <c r="AZ2922">
        <v>3.2874187734615583E-2</v>
      </c>
    </row>
    <row r="2923" spans="11:52" ht="14.4">
      <c r="K2923" t="s">
        <v>3831</v>
      </c>
      <c r="L2923" t="s">
        <v>3822</v>
      </c>
      <c r="M2923" t="s">
        <v>34</v>
      </c>
      <c r="N2923" t="s">
        <v>80</v>
      </c>
      <c r="AG2923">
        <v>4.2494962164389541E-2</v>
      </c>
      <c r="AH2923">
        <v>4.0007892977186273E-2</v>
      </c>
      <c r="AI2923">
        <v>4.0722540271934962E-2</v>
      </c>
      <c r="AJ2923">
        <v>3.9411208466586349E-2</v>
      </c>
      <c r="AK2923">
        <v>4.5506086131050047E-2</v>
      </c>
      <c r="AL2923">
        <v>4.0186889781763241E-2</v>
      </c>
      <c r="AM2923">
        <v>3.7610799549906211E-2</v>
      </c>
      <c r="AN2923">
        <v>3.130172987812864E-2</v>
      </c>
      <c r="AO2923">
        <v>3.0857786883724189E-2</v>
      </c>
      <c r="AP2923">
        <v>3.0696251784641415E-2</v>
      </c>
      <c r="AQ2923">
        <v>3.0299102480701879E-2</v>
      </c>
      <c r="AR2923">
        <v>2.7812884565095616E-2</v>
      </c>
      <c r="AS2923">
        <v>2.6459534764174345E-2</v>
      </c>
      <c r="AT2923">
        <v>2.6385181788914171E-2</v>
      </c>
      <c r="AU2923">
        <v>2.7063058879424912E-2</v>
      </c>
      <c r="AV2923">
        <v>2.5803520020261216E-2</v>
      </c>
      <c r="AW2923">
        <v>2.5927490230360555E-2</v>
      </c>
      <c r="AX2923">
        <v>2.4894727610086268E-2</v>
      </c>
      <c r="AY2923">
        <v>2.4102928973641587E-2</v>
      </c>
      <c r="AZ2923">
        <v>2.4133547597837233E-2</v>
      </c>
    </row>
    <row r="2924" spans="11:52" ht="14.4">
      <c r="K2924" t="s">
        <v>3832</v>
      </c>
      <c r="L2924" t="s">
        <v>3822</v>
      </c>
      <c r="M2924" t="s">
        <v>19</v>
      </c>
      <c r="N2924" t="s">
        <v>80</v>
      </c>
      <c r="AG2924">
        <v>1.2351832786906552E-2</v>
      </c>
      <c r="AH2924">
        <v>1.0445685932933282E-2</v>
      </c>
      <c r="AI2924">
        <v>1.1639077398962989E-2</v>
      </c>
      <c r="AJ2924">
        <v>2.2469817367062328E-2</v>
      </c>
      <c r="AK2924">
        <v>8.1984354498021769E-3</v>
      </c>
      <c r="AL2924">
        <v>1.0339952837961458E-2</v>
      </c>
      <c r="AM2924">
        <v>5.9560709360782184E-3</v>
      </c>
      <c r="AN2924">
        <v>1.0179454644959706E-2</v>
      </c>
      <c r="AO2924">
        <v>1.2207731775271621E-2</v>
      </c>
      <c r="AP2924">
        <v>7.3062323887768156E-3</v>
      </c>
      <c r="AQ2924">
        <v>6.9385911433770793E-3</v>
      </c>
      <c r="AR2924">
        <v>7.4416422443111165E-3</v>
      </c>
      <c r="AS2924">
        <v>7.9274829119351693E-3</v>
      </c>
      <c r="AT2924">
        <v>6.2671341711498735E-3</v>
      </c>
      <c r="AU2924">
        <v>6.4460693287836162E-3</v>
      </c>
      <c r="AV2924">
        <v>6.7769089566614418E-3</v>
      </c>
      <c r="AW2924">
        <v>6.0444460406852843E-3</v>
      </c>
      <c r="AX2924">
        <v>6.1356155369262019E-3</v>
      </c>
      <c r="AY2924">
        <v>6.5574229995050545E-3</v>
      </c>
      <c r="AZ2924">
        <v>3.257802157095369E-3</v>
      </c>
    </row>
    <row r="2925" spans="11:52" ht="14.4">
      <c r="K2925" t="s">
        <v>3833</v>
      </c>
      <c r="L2925" t="s">
        <v>3822</v>
      </c>
      <c r="M2925" t="s">
        <v>20</v>
      </c>
      <c r="N2925" t="s">
        <v>80</v>
      </c>
      <c r="AG2925">
        <v>7.0252870143752075E-2</v>
      </c>
      <c r="AH2925">
        <v>6.2444068644281821E-2</v>
      </c>
      <c r="AI2925">
        <v>6.7073170109438807E-2</v>
      </c>
      <c r="AJ2925">
        <v>6.6331294328171697E-2</v>
      </c>
      <c r="AK2925">
        <v>6.6501602857981332E-2</v>
      </c>
      <c r="AL2925">
        <v>6.7874536900327381E-2</v>
      </c>
      <c r="AM2925">
        <v>6.0715732262880837E-2</v>
      </c>
      <c r="AN2925">
        <v>4.9375498250722835E-2</v>
      </c>
      <c r="AO2925">
        <v>4.9657649964037154E-2</v>
      </c>
      <c r="AP2925">
        <v>4.839937132973187E-2</v>
      </c>
      <c r="AQ2925">
        <v>4.5352603635180448E-2</v>
      </c>
      <c r="AR2925">
        <v>4.6609457779718942E-2</v>
      </c>
      <c r="AS2925">
        <v>4.1545762299301646E-2</v>
      </c>
      <c r="AT2925">
        <v>4.2496535139740041E-2</v>
      </c>
      <c r="AU2925">
        <v>4.8427151414572475E-2</v>
      </c>
      <c r="AV2925">
        <v>4.3114975102705032E-2</v>
      </c>
      <c r="AW2925">
        <v>4.4235822037367672E-2</v>
      </c>
      <c r="AX2925">
        <v>4.1185277104990002E-2</v>
      </c>
      <c r="AY2925">
        <v>4.0092477459559142E-2</v>
      </c>
      <c r="AZ2925">
        <v>4.0818929140822531E-2</v>
      </c>
    </row>
    <row r="2926" spans="11:52" ht="14.4">
      <c r="K2926" t="s">
        <v>3834</v>
      </c>
      <c r="L2926" t="s">
        <v>3822</v>
      </c>
      <c r="M2926" t="s">
        <v>21</v>
      </c>
      <c r="N2926" t="s">
        <v>80</v>
      </c>
      <c r="AG2926">
        <v>2.2375141776909076E-2</v>
      </c>
      <c r="AH2926">
        <v>2.0551696180857695E-2</v>
      </c>
      <c r="AI2926">
        <v>1.8313248960362228E-2</v>
      </c>
      <c r="AJ2926">
        <v>1.6973910273392998E-2</v>
      </c>
      <c r="AK2926">
        <v>1.6465065570378062E-2</v>
      </c>
      <c r="AL2926">
        <v>1.8403813465736368E-2</v>
      </c>
      <c r="AM2926">
        <v>1.8382826245821639E-2</v>
      </c>
      <c r="AN2926">
        <v>1.8787461247308696E-2</v>
      </c>
    </row>
    <row r="2927" spans="11:52" ht="14.4">
      <c r="K2927" t="s">
        <v>3835</v>
      </c>
      <c r="L2927" t="s">
        <v>3822</v>
      </c>
      <c r="M2927" t="s">
        <v>22</v>
      </c>
      <c r="N2927" t="s">
        <v>80</v>
      </c>
      <c r="AG2927">
        <v>2.4441440763106823E-2</v>
      </c>
      <c r="AH2927">
        <v>2.4838633996196083E-2</v>
      </c>
      <c r="AI2927">
        <v>2.4221109644517472E-2</v>
      </c>
      <c r="AJ2927">
        <v>2.3669014659715638E-2</v>
      </c>
      <c r="AK2927">
        <v>2.5059021540365951E-2</v>
      </c>
      <c r="AL2927">
        <v>2.3623405599856109E-2</v>
      </c>
      <c r="AM2927">
        <v>2.4806367523802279E-2</v>
      </c>
      <c r="AN2927">
        <v>2.6892259612486522E-2</v>
      </c>
      <c r="AO2927">
        <v>2.3221272882669949E-2</v>
      </c>
      <c r="AP2927">
        <v>2.4151404863102067E-2</v>
      </c>
      <c r="AQ2927">
        <v>2.3010412121917439E-2</v>
      </c>
      <c r="AR2927">
        <v>1.393693422273329E-2</v>
      </c>
      <c r="AS2927">
        <v>1.5455910780422379E-2</v>
      </c>
      <c r="AT2927">
        <v>1.4206195572092128E-2</v>
      </c>
      <c r="AU2927">
        <v>1.499728482491983E-2</v>
      </c>
      <c r="AV2927">
        <v>1.5165258873371152E-2</v>
      </c>
      <c r="AW2927">
        <v>1.6483162582040772E-2</v>
      </c>
      <c r="AX2927">
        <v>1.1037782739613941E-2</v>
      </c>
      <c r="AY2927">
        <v>1.2732206781392844E-2</v>
      </c>
      <c r="AZ2927">
        <v>1.2861984512621051E-2</v>
      </c>
    </row>
    <row r="2928" spans="11:52" ht="14.4">
      <c r="K2928" t="s">
        <v>3836</v>
      </c>
      <c r="L2928" t="s">
        <v>3822</v>
      </c>
      <c r="M2928" t="s">
        <v>90</v>
      </c>
      <c r="N2928" t="s">
        <v>80</v>
      </c>
      <c r="AG2928">
        <v>4.9709763826020874E-3</v>
      </c>
      <c r="AH2928">
        <v>4.785846647964092E-3</v>
      </c>
      <c r="AI2928">
        <v>4.8702143380961703E-3</v>
      </c>
      <c r="AJ2928">
        <v>4.5875924092347873E-3</v>
      </c>
      <c r="AK2928">
        <v>5.0720823087113424E-3</v>
      </c>
      <c r="AL2928">
        <v>5.0572694054683738E-3</v>
      </c>
      <c r="AM2928">
        <v>4.0373612344685918E-3</v>
      </c>
      <c r="AN2928">
        <v>3.806429155568248E-3</v>
      </c>
      <c r="AO2928">
        <v>4.2898511049531945E-3</v>
      </c>
      <c r="AP2928">
        <v>4.5969293619456311E-3</v>
      </c>
      <c r="AQ2928">
        <v>3.6704965325437232E-3</v>
      </c>
      <c r="AR2928">
        <v>3.6691778983654992E-3</v>
      </c>
      <c r="AS2928">
        <v>3.4399000201894539E-3</v>
      </c>
      <c r="AT2928">
        <v>4.4394615290148367E-3</v>
      </c>
      <c r="AU2928">
        <v>3.4655044799812088E-3</v>
      </c>
      <c r="AV2928">
        <v>3.9168945344524924E-3</v>
      </c>
      <c r="AW2928">
        <v>1.1880517765782724E-2</v>
      </c>
      <c r="AX2928">
        <v>3.6180354324158127E-3</v>
      </c>
      <c r="AY2928">
        <v>3.5870969744059358E-3</v>
      </c>
      <c r="AZ2928">
        <v>3.3692142408327371E-3</v>
      </c>
    </row>
    <row r="2929" spans="11:52" ht="14.4">
      <c r="K2929" t="s">
        <v>3837</v>
      </c>
      <c r="L2929" t="s">
        <v>3822</v>
      </c>
      <c r="M2929" t="s">
        <v>23</v>
      </c>
      <c r="N2929" t="s">
        <v>80</v>
      </c>
      <c r="AG2929">
        <v>3.1120855804460279E-2</v>
      </c>
      <c r="AH2929">
        <v>4.2234188298067493E-2</v>
      </c>
      <c r="AI2929">
        <v>4.2256181608088271E-2</v>
      </c>
      <c r="AJ2929">
        <v>1.6306942627565074E-2</v>
      </c>
      <c r="AK2929">
        <v>1.7958225238604988E-2</v>
      </c>
      <c r="AL2929">
        <v>1.663672602687739E-2</v>
      </c>
      <c r="AM2929">
        <v>2.4177457270925944E-2</v>
      </c>
      <c r="AN2929">
        <v>1.8446707421042759E-2</v>
      </c>
      <c r="AO2929">
        <v>3.1359154083017225E-2</v>
      </c>
      <c r="AP2929">
        <v>3.2888182417119334E-2</v>
      </c>
      <c r="AQ2929">
        <v>3.0695662281545976E-2</v>
      </c>
      <c r="AR2929">
        <v>2.9809177605726791E-2</v>
      </c>
      <c r="AS2929">
        <v>2.8648905118087833E-2</v>
      </c>
      <c r="AT2929">
        <v>3.0388365402969297E-2</v>
      </c>
      <c r="AU2929">
        <v>2.6741971559471275E-2</v>
      </c>
      <c r="AV2929">
        <v>1.6915567351409207E-2</v>
      </c>
      <c r="AW2929">
        <v>2.2498957142072031E-2</v>
      </c>
      <c r="AX2929">
        <v>2.0987203722931801E-2</v>
      </c>
      <c r="AY2929">
        <v>2.283706479082389E-2</v>
      </c>
      <c r="AZ2929">
        <v>2.5377310701973455E-2</v>
      </c>
    </row>
    <row r="2930" spans="11:52" ht="14.4">
      <c r="K2930" t="s">
        <v>3838</v>
      </c>
      <c r="L2930" t="s">
        <v>3822</v>
      </c>
      <c r="M2930" t="s">
        <v>24</v>
      </c>
      <c r="N2930" t="s">
        <v>80</v>
      </c>
      <c r="AG2930">
        <v>3.0829273065835217E-2</v>
      </c>
      <c r="AH2930">
        <v>3.0970103000331334E-2</v>
      </c>
      <c r="AI2930">
        <v>2.8509636141817299E-2</v>
      </c>
      <c r="AJ2930">
        <v>2.9524332947445418E-2</v>
      </c>
      <c r="AK2930">
        <v>2.7012442087313071E-2</v>
      </c>
      <c r="AL2930">
        <v>2.7356106401047797E-2</v>
      </c>
      <c r="AM2930">
        <v>2.7187274677825488E-2</v>
      </c>
      <c r="AN2930">
        <v>2.5658770592822573E-2</v>
      </c>
      <c r="AO2930">
        <v>2.8994830522973327E-2</v>
      </c>
      <c r="AP2930">
        <v>2.5750722275235973E-2</v>
      </c>
      <c r="AQ2930">
        <v>2.4598380385911545E-2</v>
      </c>
      <c r="AR2930">
        <v>2.4106435938410543E-2</v>
      </c>
      <c r="AS2930">
        <v>2.2807547316599657E-2</v>
      </c>
      <c r="AT2930">
        <v>1.8204918255123728E-2</v>
      </c>
      <c r="AU2930">
        <v>2.176812604740724E-2</v>
      </c>
      <c r="AV2930">
        <v>1.9602569581271712E-2</v>
      </c>
      <c r="AW2930">
        <v>2.0848134963936067E-2</v>
      </c>
      <c r="AX2930">
        <v>2.2055480957154431E-2</v>
      </c>
      <c r="AY2930">
        <v>2.2353738252737405E-2</v>
      </c>
      <c r="AZ2930">
        <v>2.3726573915764559E-2</v>
      </c>
    </row>
    <row r="2931" spans="11:52" ht="14.4">
      <c r="K2931" t="s">
        <v>3839</v>
      </c>
      <c r="L2931" t="s">
        <v>3822</v>
      </c>
      <c r="M2931" t="s">
        <v>1386</v>
      </c>
      <c r="N2931" t="s">
        <v>80</v>
      </c>
      <c r="O2931" t="s">
        <v>6079</v>
      </c>
      <c r="P2931" t="s">
        <v>6079</v>
      </c>
      <c r="Q2931" t="s">
        <v>6079</v>
      </c>
      <c r="R2931" t="s">
        <v>6079</v>
      </c>
      <c r="S2931" t="s">
        <v>6079</v>
      </c>
      <c r="T2931" t="s">
        <v>6079</v>
      </c>
      <c r="U2931" t="s">
        <v>6079</v>
      </c>
      <c r="V2931" t="s">
        <v>6079</v>
      </c>
      <c r="W2931" t="s">
        <v>6079</v>
      </c>
      <c r="X2931" t="s">
        <v>6079</v>
      </c>
      <c r="Y2931" t="s">
        <v>6079</v>
      </c>
      <c r="Z2931" t="s">
        <v>6079</v>
      </c>
      <c r="AA2931" t="s">
        <v>6079</v>
      </c>
      <c r="AG2931">
        <v>6.5465437785612703E-3</v>
      </c>
      <c r="AH2931">
        <v>1.0661069539834611E-2</v>
      </c>
      <c r="AI2931">
        <v>7.2357346161072674E-3</v>
      </c>
      <c r="AJ2931">
        <v>7.2377666487114557E-3</v>
      </c>
      <c r="AK2931">
        <v>6.7987426473052146E-3</v>
      </c>
      <c r="AL2931">
        <v>5.1761014898187496E-3</v>
      </c>
      <c r="AM2931">
        <v>3.7023582606701359E-3</v>
      </c>
      <c r="AN2931">
        <v>4.2353882122223184E-3</v>
      </c>
      <c r="AO2931">
        <v>4.3762942448508525E-3</v>
      </c>
      <c r="AP2931">
        <v>4.6722917008078842E-3</v>
      </c>
      <c r="AQ2931">
        <v>4.9257308912542524E-3</v>
      </c>
      <c r="AR2931">
        <v>6.3427794660121401E-3</v>
      </c>
      <c r="AS2931">
        <v>5.2325322380697625E-3</v>
      </c>
      <c r="AT2931">
        <v>7.1513217590066288E-3</v>
      </c>
      <c r="AU2931">
        <v>7.1661142632567284E-3</v>
      </c>
      <c r="AV2931">
        <v>6.9518526971664683E-3</v>
      </c>
      <c r="AW2931">
        <v>6.2583689602635391E-3</v>
      </c>
      <c r="AX2931">
        <v>6.2079026177293464E-3</v>
      </c>
      <c r="AY2931">
        <v>6.358281000195554E-3</v>
      </c>
      <c r="AZ2931">
        <v>6.2239133049801949E-3</v>
      </c>
    </row>
    <row r="2932" spans="11:52" ht="14.4">
      <c r="K2932" t="s">
        <v>3840</v>
      </c>
      <c r="L2932" t="s">
        <v>3822</v>
      </c>
      <c r="M2932" t="s">
        <v>25</v>
      </c>
      <c r="N2932" t="s">
        <v>80</v>
      </c>
      <c r="AG2932">
        <v>4.9326453720669274E-2</v>
      </c>
      <c r="AH2932">
        <v>4.9030236536008728E-2</v>
      </c>
      <c r="AI2932">
        <v>4.867126427927649E-2</v>
      </c>
      <c r="AJ2932">
        <v>5.7844178233635545E-2</v>
      </c>
      <c r="AK2932">
        <v>5.7356051481514611E-2</v>
      </c>
      <c r="AL2932">
        <v>3.1830829798077623E-2</v>
      </c>
      <c r="AM2932">
        <v>2.8932401407794871E-2</v>
      </c>
      <c r="AN2932">
        <v>2.7191953473761552E-2</v>
      </c>
      <c r="AO2932">
        <v>2.40920138537517E-2</v>
      </c>
      <c r="AP2932">
        <v>2.594419878005251E-2</v>
      </c>
      <c r="AQ2932">
        <v>2.8105223436471073E-2</v>
      </c>
      <c r="AR2932">
        <v>1.4833246255088452E-2</v>
      </c>
      <c r="AS2932">
        <v>1.3122462003437984E-2</v>
      </c>
      <c r="AT2932">
        <v>1.3802992181594503E-2</v>
      </c>
      <c r="AU2932">
        <v>1.2368615136596725E-2</v>
      </c>
      <c r="AV2932">
        <v>1.3796269702408033E-2</v>
      </c>
      <c r="AW2932">
        <v>1.2858774810355168E-2</v>
      </c>
      <c r="AX2932">
        <v>1.2954012908331864E-2</v>
      </c>
      <c r="AY2932">
        <v>1.2136761537909182E-2</v>
      </c>
      <c r="AZ2932">
        <v>1.1983757341902391E-2</v>
      </c>
    </row>
    <row r="2933" spans="11:52" ht="14.4">
      <c r="K2933" t="s">
        <v>5717</v>
      </c>
      <c r="L2933" t="s">
        <v>3822</v>
      </c>
      <c r="M2933" t="s">
        <v>5610</v>
      </c>
      <c r="N2933" t="s">
        <v>80</v>
      </c>
      <c r="AO2933">
        <v>8.0346338581902016E-2</v>
      </c>
      <c r="AP2933" t="s">
        <v>6079</v>
      </c>
      <c r="AQ2933" t="s">
        <v>6079</v>
      </c>
      <c r="AR2933" t="s">
        <v>6079</v>
      </c>
      <c r="AS2933" t="s">
        <v>6079</v>
      </c>
      <c r="AT2933">
        <v>8.6086998239959606E-2</v>
      </c>
      <c r="AU2933">
        <v>9.4878232262575093E-2</v>
      </c>
      <c r="AV2933">
        <v>0.10450211016838848</v>
      </c>
      <c r="AW2933">
        <v>0.10193754322715257</v>
      </c>
      <c r="AX2933">
        <v>9.7353657028316679E-2</v>
      </c>
      <c r="AY2933">
        <v>9.4932222201758523E-2</v>
      </c>
      <c r="AZ2933">
        <v>0.11465264637832534</v>
      </c>
    </row>
    <row r="2934" spans="11:52" ht="14.4">
      <c r="K2934" t="s">
        <v>3841</v>
      </c>
      <c r="L2934" t="s">
        <v>3822</v>
      </c>
      <c r="M2934" t="s">
        <v>98</v>
      </c>
      <c r="N2934" t="s">
        <v>80</v>
      </c>
      <c r="AG2934">
        <v>1.6329161793656195E-2</v>
      </c>
      <c r="AH2934">
        <v>1.1949215376404559E-2</v>
      </c>
      <c r="AI2934">
        <v>1.2467350986505943E-2</v>
      </c>
      <c r="AJ2934">
        <v>8.9757599562226131E-3</v>
      </c>
      <c r="AK2934">
        <v>1.6617870741029661E-2</v>
      </c>
      <c r="AL2934">
        <v>1.1514218641167416E-2</v>
      </c>
      <c r="AM2934">
        <v>1.0327265010383353E-2</v>
      </c>
      <c r="AN2934">
        <v>8.3502615333859043E-3</v>
      </c>
      <c r="AO2934">
        <v>1.1680116508421549E-2</v>
      </c>
      <c r="AP2934">
        <v>1.3915265492784185E-2</v>
      </c>
      <c r="AQ2934">
        <v>1.0985891983212412E-2</v>
      </c>
      <c r="AR2934">
        <v>1.0401943906570746E-2</v>
      </c>
      <c r="AS2934">
        <v>1.6575156769619365E-2</v>
      </c>
      <c r="AT2934">
        <v>1.6091192617637477E-2</v>
      </c>
      <c r="AU2934">
        <v>2.4619077468844543E-2</v>
      </c>
      <c r="AV2934">
        <v>1.2778583876490324E-2</v>
      </c>
      <c r="AW2934">
        <v>1.8351990971933189E-2</v>
      </c>
      <c r="AX2934">
        <v>1.8394007609489716E-2</v>
      </c>
      <c r="AY2934">
        <v>1.1179430973422453E-2</v>
      </c>
      <c r="AZ2934">
        <v>1.3674710282377971E-2</v>
      </c>
    </row>
    <row r="2935" spans="11:52" ht="14.4">
      <c r="K2935" t="s">
        <v>3842</v>
      </c>
      <c r="L2935" t="s">
        <v>3822</v>
      </c>
      <c r="M2935" t="s">
        <v>94</v>
      </c>
      <c r="N2935" t="s">
        <v>80</v>
      </c>
      <c r="AG2935">
        <v>0.16424250625753173</v>
      </c>
      <c r="AH2935">
        <v>0.14332173658360123</v>
      </c>
      <c r="AI2935">
        <v>0.11701430160388648</v>
      </c>
      <c r="AJ2935">
        <v>0.11814818436985372</v>
      </c>
      <c r="AK2935">
        <v>8.3147533926273068E-2</v>
      </c>
      <c r="AL2935">
        <v>9.2513147736349499E-2</v>
      </c>
      <c r="AM2935">
        <v>9.9599830845353482E-2</v>
      </c>
      <c r="AN2935">
        <v>7.3545593459805922E-2</v>
      </c>
      <c r="AO2935">
        <v>7.5196215071770003E-2</v>
      </c>
      <c r="AP2935">
        <v>7.8879866464684742E-2</v>
      </c>
      <c r="AQ2935">
        <v>7.517665337087566E-2</v>
      </c>
      <c r="AR2935">
        <v>7.5484541188296284E-2</v>
      </c>
      <c r="AS2935">
        <v>7.5624047884826073E-2</v>
      </c>
      <c r="AT2935">
        <v>7.3304860206674788E-2</v>
      </c>
      <c r="AU2935">
        <v>7.3340564779411629E-2</v>
      </c>
      <c r="AV2935">
        <v>6.9825367957246851E-2</v>
      </c>
      <c r="AW2935">
        <v>7.2756904234588471E-2</v>
      </c>
      <c r="AX2935">
        <v>7.1898514962433754E-2</v>
      </c>
      <c r="AY2935">
        <v>7.0437259972101776E-2</v>
      </c>
      <c r="AZ2935">
        <v>6.9358273099669687E-2</v>
      </c>
    </row>
    <row r="2936" spans="11:52" ht="14.4">
      <c r="K2936" t="s">
        <v>3843</v>
      </c>
      <c r="L2936" t="s">
        <v>3822</v>
      </c>
      <c r="M2936" t="s">
        <v>99</v>
      </c>
      <c r="N2936" t="s">
        <v>80</v>
      </c>
      <c r="AG2936">
        <v>3.6374056414347711E-2</v>
      </c>
      <c r="AH2936">
        <v>3.7554734687901069E-2</v>
      </c>
      <c r="AI2936">
        <v>3.1688495610563916E-2</v>
      </c>
      <c r="AJ2936">
        <v>3.4996022704082523E-2</v>
      </c>
      <c r="AK2936">
        <v>2.2502757169134326E-2</v>
      </c>
      <c r="AL2936">
        <v>2.1368026089709957E-2</v>
      </c>
      <c r="AM2936">
        <v>1.7669029849681626E-2</v>
      </c>
      <c r="AN2936">
        <v>1.9208948538391724E-2</v>
      </c>
      <c r="AO2936">
        <v>1.3350756524668996E-2</v>
      </c>
      <c r="AP2936">
        <v>1.2573449436867126E-2</v>
      </c>
      <c r="AQ2936">
        <v>1.290025019547272E-2</v>
      </c>
      <c r="AR2936">
        <v>1.3235457502521851E-2</v>
      </c>
      <c r="AS2936">
        <v>1.0904588745220788E-2</v>
      </c>
      <c r="AT2936">
        <v>1.1628452788052955E-2</v>
      </c>
      <c r="AU2936">
        <v>1.5938422994490754E-2</v>
      </c>
      <c r="AV2936">
        <v>9.9982735230017081E-3</v>
      </c>
      <c r="AW2936">
        <v>1.3919502887017677E-2</v>
      </c>
      <c r="AX2936">
        <v>7.7447984654890004E-3</v>
      </c>
      <c r="AY2936">
        <v>5.1989510117164111E-3</v>
      </c>
      <c r="AZ2936">
        <v>7.3026675732157853E-3</v>
      </c>
    </row>
    <row r="2937" spans="11:52" ht="14.4">
      <c r="K2937" t="s">
        <v>3844</v>
      </c>
      <c r="L2937" t="s">
        <v>3822</v>
      </c>
      <c r="M2937" t="s">
        <v>26</v>
      </c>
      <c r="N2937" t="s">
        <v>80</v>
      </c>
      <c r="O2937" t="s">
        <v>6079</v>
      </c>
      <c r="P2937" t="s">
        <v>6079</v>
      </c>
      <c r="Q2937" t="s">
        <v>6079</v>
      </c>
      <c r="R2937" t="s">
        <v>6079</v>
      </c>
      <c r="S2937" t="s">
        <v>6079</v>
      </c>
      <c r="AG2937">
        <v>9.1980420605829918E-3</v>
      </c>
      <c r="AH2937">
        <v>1.2638593667336887E-2</v>
      </c>
      <c r="AI2937">
        <v>7.9377232185857353E-3</v>
      </c>
      <c r="AJ2937">
        <v>8.7576273397017516E-3</v>
      </c>
      <c r="AK2937">
        <v>1.3614608606509655E-2</v>
      </c>
      <c r="AL2937">
        <v>1.0491242932574136E-2</v>
      </c>
      <c r="AM2937">
        <v>8.0074582528981454E-3</v>
      </c>
      <c r="AN2937">
        <v>6.2426384245952548E-3</v>
      </c>
      <c r="AO2937">
        <v>6.3051245837070181E-3</v>
      </c>
      <c r="AP2937">
        <v>7.0116038897206209E-3</v>
      </c>
      <c r="AQ2937">
        <v>6.3274284630928691E-3</v>
      </c>
      <c r="AR2937">
        <v>5.3567802118577442E-3</v>
      </c>
      <c r="AS2937">
        <v>7.1612604589319983E-3</v>
      </c>
      <c r="AT2937">
        <v>7.5841287477566993E-3</v>
      </c>
      <c r="AU2937">
        <v>6.526549042238065E-3</v>
      </c>
      <c r="AV2937">
        <v>6.8292340645253026E-3</v>
      </c>
      <c r="AW2937">
        <v>6.3099880533474921E-3</v>
      </c>
      <c r="AX2937">
        <v>5.3166786675651004E-3</v>
      </c>
      <c r="AY2937">
        <v>2.5002431243740619E-3</v>
      </c>
      <c r="AZ2937">
        <v>4.1015124119511293E-3</v>
      </c>
    </row>
    <row r="2938" spans="11:52" ht="14.4">
      <c r="K2938" t="s">
        <v>3845</v>
      </c>
      <c r="L2938" t="s">
        <v>3822</v>
      </c>
      <c r="M2938" t="s">
        <v>27</v>
      </c>
      <c r="N2938" t="s">
        <v>80</v>
      </c>
      <c r="AG2938">
        <v>5.1430805141238718E-2</v>
      </c>
      <c r="AH2938">
        <v>4.1973210046839647E-2</v>
      </c>
      <c r="AI2938">
        <v>4.2282915111519145E-2</v>
      </c>
      <c r="AJ2938">
        <v>2.0651621692443497E-2</v>
      </c>
      <c r="AK2938">
        <v>3.622784798700697E-2</v>
      </c>
      <c r="AL2938">
        <v>2.9236359774942582E-2</v>
      </c>
      <c r="AM2938">
        <v>3.1006687372338904E-2</v>
      </c>
      <c r="AN2938">
        <v>1.3606589161281352E-2</v>
      </c>
      <c r="AO2938">
        <v>1.1357213603200552E-2</v>
      </c>
      <c r="AP2938">
        <v>1.1632338828798943E-2</v>
      </c>
      <c r="AQ2938">
        <v>1.3453893149345562E-2</v>
      </c>
      <c r="AR2938">
        <v>1.0541683605898558E-2</v>
      </c>
      <c r="AS2938">
        <v>6.7822452686075729E-3</v>
      </c>
      <c r="AT2938">
        <v>6.1646797113832849E-3</v>
      </c>
      <c r="AU2938">
        <v>6.1943671696712338E-3</v>
      </c>
      <c r="AV2938">
        <v>6.1716980416189554E-3</v>
      </c>
      <c r="AW2938">
        <v>5.9704041823498821E-3</v>
      </c>
      <c r="AX2938">
        <v>5.4252225874504489E-3</v>
      </c>
      <c r="AY2938">
        <v>5.1040204372186674E-3</v>
      </c>
      <c r="AZ2938">
        <v>5.1246322746144332E-3</v>
      </c>
    </row>
    <row r="2939" spans="11:52" ht="14.4">
      <c r="K2939" t="s">
        <v>3846</v>
      </c>
      <c r="L2939" t="s">
        <v>3822</v>
      </c>
      <c r="M2939" t="s">
        <v>28</v>
      </c>
      <c r="N2939" t="s">
        <v>80</v>
      </c>
      <c r="AG2939">
        <v>4.1476497615247484E-3</v>
      </c>
      <c r="AH2939">
        <v>4.2463865865365463E-3</v>
      </c>
      <c r="AI2939">
        <v>4.498207377656078E-3</v>
      </c>
      <c r="AJ2939">
        <v>4.4346714790837625E-3</v>
      </c>
      <c r="AK2939">
        <v>6.2677555495707048E-3</v>
      </c>
      <c r="AL2939">
        <v>7.1939387616620793E-3</v>
      </c>
      <c r="AM2939">
        <v>4.0345758616553524E-3</v>
      </c>
      <c r="AN2939">
        <v>5.5729888294565573E-3</v>
      </c>
      <c r="AO2939">
        <v>4.8634834297174353E-3</v>
      </c>
      <c r="AP2939" t="s">
        <v>6079</v>
      </c>
      <c r="AQ2939" t="s">
        <v>6079</v>
      </c>
      <c r="AR2939" t="s">
        <v>6079</v>
      </c>
      <c r="AS2939" t="s">
        <v>6079</v>
      </c>
      <c r="AT2939">
        <v>6.3595231624565289E-3</v>
      </c>
      <c r="AU2939">
        <v>4.9927637160014178E-3</v>
      </c>
      <c r="AV2939">
        <v>5.7455039450145908E-3</v>
      </c>
      <c r="AW2939">
        <v>8.4985113914882345E-3</v>
      </c>
      <c r="AX2939">
        <v>7.1270151239300732E-3</v>
      </c>
      <c r="AY2939">
        <v>8.6951237794962045E-3</v>
      </c>
      <c r="AZ2939">
        <v>2.0792107923668008E-3</v>
      </c>
    </row>
    <row r="2940" spans="11:52" ht="14.4">
      <c r="K2940" t="s">
        <v>3847</v>
      </c>
      <c r="L2940" t="s">
        <v>3822</v>
      </c>
      <c r="M2940" t="s">
        <v>29</v>
      </c>
      <c r="N2940" t="s">
        <v>80</v>
      </c>
      <c r="AG2940">
        <v>2.7599030471373843E-2</v>
      </c>
      <c r="AH2940">
        <v>2.3523851732977118E-2</v>
      </c>
      <c r="AI2940">
        <v>2.2895061723243484E-2</v>
      </c>
      <c r="AJ2940">
        <v>2.2047768964544915E-2</v>
      </c>
      <c r="AK2940">
        <v>2.2552199860586743E-2</v>
      </c>
      <c r="AL2940">
        <v>1.8438778878287491E-2</v>
      </c>
      <c r="AM2940">
        <v>1.8244934695868829E-2</v>
      </c>
      <c r="AN2940">
        <v>1.8968907860865004E-2</v>
      </c>
      <c r="AO2940">
        <v>3.0128810943376196E-2</v>
      </c>
      <c r="AP2940">
        <v>2.8036338467025763E-2</v>
      </c>
      <c r="AQ2940">
        <v>2.9048631859444719E-2</v>
      </c>
      <c r="AR2940">
        <v>2.2364322324506317E-2</v>
      </c>
      <c r="AS2940">
        <v>2.0876518133680095E-2</v>
      </c>
      <c r="AT2940">
        <v>1.7639110766613012E-2</v>
      </c>
      <c r="AU2940">
        <v>1.6789173341200284E-2</v>
      </c>
      <c r="AV2940">
        <v>1.74745826016077E-2</v>
      </c>
      <c r="AW2940">
        <v>1.7829295644570822E-2</v>
      </c>
      <c r="AX2940">
        <v>1.5496476452807773E-2</v>
      </c>
      <c r="AY2940">
        <v>1.4272206466829394E-2</v>
      </c>
      <c r="AZ2940">
        <v>1.423375400796895E-2</v>
      </c>
    </row>
    <row r="2941" spans="11:52" ht="14.4">
      <c r="K2941" t="s">
        <v>3848</v>
      </c>
      <c r="L2941" t="s">
        <v>3822</v>
      </c>
      <c r="M2941" t="s">
        <v>30</v>
      </c>
      <c r="N2941" t="s">
        <v>80</v>
      </c>
      <c r="AG2941">
        <v>5.9048128641450176E-2</v>
      </c>
      <c r="AH2941">
        <v>6.2163483534637368E-2</v>
      </c>
      <c r="AI2941">
        <v>6.3717091436270468E-2</v>
      </c>
      <c r="AJ2941">
        <v>6.9285536846574305E-2</v>
      </c>
      <c r="AK2941">
        <v>6.7658050781886039E-2</v>
      </c>
      <c r="AL2941">
        <v>7.1802362387331356E-2</v>
      </c>
      <c r="AM2941">
        <v>5.5591284557454816E-2</v>
      </c>
      <c r="AN2941">
        <v>5.1901807667844066E-2</v>
      </c>
      <c r="AO2941">
        <v>6.1983608734910198E-2</v>
      </c>
      <c r="AP2941">
        <v>6.4468504372778609E-2</v>
      </c>
      <c r="AQ2941">
        <v>6.6844294626410741E-2</v>
      </c>
      <c r="AR2941">
        <v>4.5804468909370115E-2</v>
      </c>
      <c r="AS2941">
        <v>4.4244561163289731E-2</v>
      </c>
      <c r="AT2941">
        <v>4.1004587341232086E-2</v>
      </c>
      <c r="AU2941">
        <v>4.3378456656826651E-2</v>
      </c>
      <c r="AV2941">
        <v>4.5815060683207939E-2</v>
      </c>
      <c r="AW2941">
        <v>5.156668263010538E-2</v>
      </c>
      <c r="AX2941">
        <v>4.4983531692602829E-2</v>
      </c>
      <c r="AY2941">
        <v>4.0171060493077247E-2</v>
      </c>
      <c r="AZ2941">
        <v>4.4768120532534803E-2</v>
      </c>
    </row>
    <row r="2942" spans="11:52" ht="14.4">
      <c r="K2942" t="s">
        <v>3849</v>
      </c>
      <c r="L2942" t="s">
        <v>3822</v>
      </c>
      <c r="M2942" t="s">
        <v>100</v>
      </c>
      <c r="N2942" t="s">
        <v>80</v>
      </c>
      <c r="AG2942">
        <v>9.7455587586996774E-3</v>
      </c>
      <c r="AH2942">
        <v>1.1590775824533982E-2</v>
      </c>
      <c r="AI2942">
        <v>8.8383891481760533E-3</v>
      </c>
      <c r="AJ2942">
        <v>8.9546387686029703E-3</v>
      </c>
      <c r="AK2942">
        <v>7.8137575395316808E-3</v>
      </c>
      <c r="AL2942">
        <v>6.7544144936708597E-3</v>
      </c>
      <c r="AM2942">
        <v>7.579606520776481E-3</v>
      </c>
      <c r="AN2942">
        <v>7.5019812174012095E-3</v>
      </c>
      <c r="AO2942">
        <v>7.352346779626315E-3</v>
      </c>
      <c r="AP2942">
        <v>6.9763377158801364E-3</v>
      </c>
      <c r="AQ2942">
        <v>5.0182322330365736E-3</v>
      </c>
      <c r="AR2942">
        <v>5.6145467018251889E-3</v>
      </c>
      <c r="AS2942">
        <v>6.3515596219133868E-3</v>
      </c>
      <c r="AT2942">
        <v>6.0554764205006904E-3</v>
      </c>
      <c r="AU2942">
        <v>6.4223914236822745E-3</v>
      </c>
      <c r="AV2942">
        <v>4.0229426910255682E-3</v>
      </c>
      <c r="AW2942">
        <v>6.5688764471695518E-3</v>
      </c>
      <c r="AX2942">
        <v>4.5996264880269321E-3</v>
      </c>
      <c r="AY2942">
        <v>9.4238805191694652E-3</v>
      </c>
      <c r="AZ2942">
        <v>1.2509640553239111E-2</v>
      </c>
    </row>
    <row r="2943" spans="11:52" ht="14.4">
      <c r="K2943" t="s">
        <v>3850</v>
      </c>
      <c r="L2943" t="s">
        <v>3822</v>
      </c>
      <c r="M2943" t="s">
        <v>31</v>
      </c>
      <c r="N2943" t="s">
        <v>80</v>
      </c>
      <c r="AG2943">
        <v>1.4300021268040574E-2</v>
      </c>
      <c r="AH2943">
        <v>1.3294434912820091E-2</v>
      </c>
      <c r="AI2943">
        <v>1.268075350817641E-2</v>
      </c>
      <c r="AJ2943">
        <v>1.1637870210137921E-2</v>
      </c>
      <c r="AK2943">
        <v>1.0754913784077696E-2</v>
      </c>
      <c r="AL2943">
        <v>1.0794778757977574E-2</v>
      </c>
      <c r="AM2943">
        <v>1.1593230787218144E-2</v>
      </c>
      <c r="AN2943">
        <v>1.0703904990393986E-2</v>
      </c>
      <c r="AO2943">
        <v>9.4149048075269672E-3</v>
      </c>
      <c r="AP2943">
        <v>9.8877615214188301E-3</v>
      </c>
      <c r="AQ2943">
        <v>1.1937704604068608E-2</v>
      </c>
      <c r="AR2943">
        <v>1.1289303081206185E-2</v>
      </c>
      <c r="AS2943">
        <v>8.7099403951636754E-3</v>
      </c>
      <c r="AT2943">
        <v>8.9166637350262933E-3</v>
      </c>
      <c r="AU2943">
        <v>8.4995498324218991E-3</v>
      </c>
      <c r="AV2943">
        <v>8.6763863624287688E-3</v>
      </c>
      <c r="AW2943">
        <v>5.8578615139372198E-3</v>
      </c>
      <c r="AX2943">
        <v>7.6467422367457391E-3</v>
      </c>
      <c r="AY2943">
        <v>1.072918631830537E-2</v>
      </c>
      <c r="AZ2943">
        <v>6.9856961309546174E-3</v>
      </c>
    </row>
    <row r="2944" spans="11:52" ht="14.4">
      <c r="K2944" t="s">
        <v>3851</v>
      </c>
      <c r="L2944" t="s">
        <v>3822</v>
      </c>
      <c r="M2944" t="s">
        <v>32</v>
      </c>
      <c r="N2944" t="s">
        <v>80</v>
      </c>
      <c r="O2944" t="s">
        <v>6079</v>
      </c>
      <c r="P2944" t="s">
        <v>6079</v>
      </c>
      <c r="Q2944" t="s">
        <v>6079</v>
      </c>
      <c r="R2944" t="s">
        <v>6079</v>
      </c>
      <c r="S2944" t="s">
        <v>6079</v>
      </c>
      <c r="AG2944">
        <v>1.037618174204849E-2</v>
      </c>
      <c r="AH2944">
        <v>1.1513202660410265E-2</v>
      </c>
      <c r="AI2944">
        <v>1.0824794863614816E-2</v>
      </c>
      <c r="AJ2944">
        <v>1.1882245866837921E-2</v>
      </c>
      <c r="AK2944">
        <v>1.2797966734499174E-2</v>
      </c>
      <c r="AL2944">
        <v>2.6948907448937579E-3</v>
      </c>
      <c r="AM2944">
        <v>2.6065874828466494E-3</v>
      </c>
      <c r="AN2944">
        <v>2.071394872348877E-3</v>
      </c>
      <c r="AO2944">
        <v>1.950821175277372E-3</v>
      </c>
      <c r="AP2944">
        <v>1.9776169923700071E-3</v>
      </c>
      <c r="AQ2944">
        <v>1.9600448802701443E-3</v>
      </c>
      <c r="AR2944">
        <v>1.5427082856482146E-3</v>
      </c>
      <c r="AS2944">
        <v>8.105855714910716E-3</v>
      </c>
      <c r="AT2944">
        <v>7.8192687204458183E-3</v>
      </c>
      <c r="AU2944">
        <v>1.7728024154117555E-3</v>
      </c>
      <c r="AV2944">
        <v>1.8724365620987808E-3</v>
      </c>
      <c r="AW2944">
        <v>1.8154976726242704E-3</v>
      </c>
      <c r="AX2944">
        <v>1.857818567359064E-3</v>
      </c>
      <c r="AY2944">
        <v>1.8756348112660736E-3</v>
      </c>
      <c r="AZ2944">
        <v>6.3860310054430075E-3</v>
      </c>
    </row>
    <row r="2945" spans="11:52" ht="14.4">
      <c r="K2945" t="s">
        <v>3852</v>
      </c>
      <c r="L2945" t="s">
        <v>3822</v>
      </c>
      <c r="M2945" t="s">
        <v>93</v>
      </c>
      <c r="N2945" t="s">
        <v>80</v>
      </c>
      <c r="AG2945">
        <v>2.5468884442548023E-2</v>
      </c>
      <c r="AH2945">
        <v>2.5159200970015415E-2</v>
      </c>
      <c r="AI2945">
        <v>2.9845755813102896E-2</v>
      </c>
      <c r="AJ2945">
        <v>3.0707226125217656E-2</v>
      </c>
      <c r="AK2945">
        <v>3.0345151978111655E-2</v>
      </c>
      <c r="AL2945">
        <v>2.5537980672573291E-2</v>
      </c>
      <c r="AM2945">
        <v>2.493961874619435E-2</v>
      </c>
      <c r="AN2945">
        <v>2.57071364903559E-2</v>
      </c>
      <c r="AO2945">
        <v>2.2200133546434561E-2</v>
      </c>
      <c r="AP2945">
        <v>2.1068385985407757E-2</v>
      </c>
      <c r="AQ2945">
        <v>3.2722188407894488E-2</v>
      </c>
      <c r="AR2945">
        <v>3.1786809287064122E-2</v>
      </c>
      <c r="AS2945">
        <v>3.1638988295152569E-2</v>
      </c>
      <c r="AT2945">
        <v>2.9470215327234199E-2</v>
      </c>
      <c r="AU2945">
        <v>2.8046898204525567E-2</v>
      </c>
      <c r="AV2945">
        <v>2.5878286049318803E-2</v>
      </c>
      <c r="AW2945">
        <v>2.7322917978024545E-2</v>
      </c>
      <c r="AX2945">
        <v>2.6662640472160926E-2</v>
      </c>
      <c r="AY2945">
        <v>2.7938439486569943E-2</v>
      </c>
      <c r="AZ2945">
        <v>2.3273674623356489E-2</v>
      </c>
    </row>
    <row r="2946" spans="11:52" ht="14.4">
      <c r="K2946" t="s">
        <v>3853</v>
      </c>
      <c r="L2946" t="s">
        <v>3854</v>
      </c>
      <c r="M2946" t="s">
        <v>13</v>
      </c>
      <c r="N2946" t="s">
        <v>80</v>
      </c>
      <c r="AG2946">
        <v>3.4038328092165705E-2</v>
      </c>
      <c r="AH2946">
        <v>3.0730404000575196E-2</v>
      </c>
      <c r="AI2946">
        <v>3.1798726799267901E-2</v>
      </c>
      <c r="AJ2946">
        <v>2.3751054264335644E-2</v>
      </c>
      <c r="AK2946">
        <v>2.3169768488658746E-2</v>
      </c>
      <c r="AL2946">
        <v>2.5117777664033815E-2</v>
      </c>
      <c r="AM2946">
        <v>3.0179375783441521E-2</v>
      </c>
      <c r="AN2946">
        <v>4.021741292022895E-2</v>
      </c>
      <c r="AO2946">
        <v>2.9136069369469289E-2</v>
      </c>
      <c r="AP2946">
        <v>2.6038979454833956E-2</v>
      </c>
      <c r="AQ2946">
        <v>2.6817257348633404E-2</v>
      </c>
      <c r="AR2946">
        <v>2.8868639935795835E-2</v>
      </c>
      <c r="AS2946">
        <v>2.6436518581766263E-2</v>
      </c>
      <c r="AT2946">
        <v>2.5536202759573363E-2</v>
      </c>
      <c r="AU2946">
        <v>2.1651411292274131E-2</v>
      </c>
      <c r="AV2946">
        <v>2.0944302066038693E-2</v>
      </c>
      <c r="AW2946">
        <v>2.1804143828736619E-2</v>
      </c>
      <c r="AX2946">
        <v>2.276087546676215E-2</v>
      </c>
      <c r="AY2946">
        <v>2.6591311752598799E-2</v>
      </c>
      <c r="AZ2946">
        <v>2.476603771175612E-2</v>
      </c>
    </row>
    <row r="2947" spans="11:52" ht="14.4">
      <c r="K2947" t="s">
        <v>3855</v>
      </c>
      <c r="L2947" t="s">
        <v>3854</v>
      </c>
      <c r="M2947" t="s">
        <v>14</v>
      </c>
      <c r="N2947" t="s">
        <v>80</v>
      </c>
      <c r="AG2947">
        <v>2.265699265504945E-2</v>
      </c>
      <c r="AH2947">
        <v>2.3152365248523148E-2</v>
      </c>
      <c r="AI2947">
        <v>2.5935798000045616E-2</v>
      </c>
      <c r="AJ2947">
        <v>2.2887542043068303E-2</v>
      </c>
      <c r="AK2947">
        <v>2.308032692820635E-2</v>
      </c>
      <c r="AL2947">
        <v>2.0068903597385713E-2</v>
      </c>
      <c r="AM2947">
        <v>2.2424453430236847E-2</v>
      </c>
      <c r="AN2947">
        <v>2.3166128220776135E-2</v>
      </c>
      <c r="AO2947">
        <v>2.3701637316211843E-2</v>
      </c>
      <c r="AP2947">
        <v>2.3692464801617179E-2</v>
      </c>
      <c r="AQ2947">
        <v>2.3748831649243667E-2</v>
      </c>
      <c r="AR2947">
        <v>2.332490149309141E-2</v>
      </c>
      <c r="AS2947">
        <v>2.0632985791354364E-2</v>
      </c>
      <c r="AT2947">
        <v>1.9772050703456563E-2</v>
      </c>
      <c r="AU2947">
        <v>1.8548867284993383E-2</v>
      </c>
      <c r="AV2947">
        <v>1.8879480459677859E-2</v>
      </c>
      <c r="AW2947">
        <v>2.0062736376268483E-2</v>
      </c>
      <c r="AX2947">
        <v>1.8188078300303952E-2</v>
      </c>
      <c r="AY2947">
        <v>1.7647754393891105E-2</v>
      </c>
      <c r="AZ2947">
        <v>1.4633990878719564E-2</v>
      </c>
    </row>
    <row r="2948" spans="11:52" ht="14.4">
      <c r="K2948" t="s">
        <v>3856</v>
      </c>
      <c r="L2948" t="s">
        <v>3854</v>
      </c>
      <c r="M2948" t="s">
        <v>92</v>
      </c>
      <c r="N2948" t="s">
        <v>80</v>
      </c>
      <c r="AG2948">
        <v>9.9235355340179618E-2</v>
      </c>
      <c r="AH2948">
        <v>5.3118674664718792E-2</v>
      </c>
      <c r="AI2948">
        <v>4.2538314670519627E-2</v>
      </c>
      <c r="AJ2948">
        <v>4.4033845183217825E-2</v>
      </c>
      <c r="AK2948">
        <v>3.5423738292828771E-2</v>
      </c>
      <c r="AL2948">
        <v>0.14488483446209219</v>
      </c>
      <c r="AM2948">
        <v>0.16018544758935846</v>
      </c>
      <c r="AN2948">
        <v>0.1628063001182071</v>
      </c>
      <c r="AO2948">
        <v>0.1675820409008007</v>
      </c>
      <c r="AP2948">
        <v>0.14661334279695526</v>
      </c>
      <c r="AQ2948">
        <v>0.1557523108131306</v>
      </c>
      <c r="AR2948">
        <v>0.15292839594999505</v>
      </c>
      <c r="AS2948">
        <v>2.3642233194075199E-2</v>
      </c>
      <c r="AT2948">
        <v>2.321209735107049E-2</v>
      </c>
      <c r="AU2948">
        <v>2.3711769945866931E-2</v>
      </c>
      <c r="AV2948">
        <v>1.9922396824123067E-2</v>
      </c>
      <c r="AW2948">
        <v>1.7345149518980137E-2</v>
      </c>
      <c r="AX2948">
        <v>1.6105475306721417E-2</v>
      </c>
      <c r="AY2948">
        <v>3.0976203401773861E-2</v>
      </c>
      <c r="AZ2948">
        <v>4.053254656639825E-2</v>
      </c>
    </row>
    <row r="2949" spans="11:52" ht="14.4">
      <c r="K2949" t="s">
        <v>3857</v>
      </c>
      <c r="L2949" t="s">
        <v>3854</v>
      </c>
      <c r="M2949" t="s">
        <v>15</v>
      </c>
      <c r="N2949" t="s">
        <v>80</v>
      </c>
      <c r="AE2949" t="s">
        <v>6079</v>
      </c>
      <c r="AF2949" t="s">
        <v>6079</v>
      </c>
      <c r="AG2949">
        <v>0.2219093682115095</v>
      </c>
      <c r="AH2949">
        <v>0.22482757652935936</v>
      </c>
      <c r="AI2949">
        <v>0.24510843075209085</v>
      </c>
      <c r="AJ2949">
        <v>0.17159363492009866</v>
      </c>
      <c r="AK2949">
        <v>0.17610831981993957</v>
      </c>
      <c r="AL2949">
        <v>0.11503735035399472</v>
      </c>
      <c r="AM2949">
        <v>0.14222129924561364</v>
      </c>
      <c r="AN2949">
        <v>0.13331731763294427</v>
      </c>
      <c r="AO2949">
        <v>0.12591999150318609</v>
      </c>
      <c r="AP2949">
        <v>0.10939048914319688</v>
      </c>
      <c r="AQ2949">
        <v>0.10372629950774488</v>
      </c>
      <c r="AR2949">
        <v>6.0520296035585952E-2</v>
      </c>
      <c r="AS2949">
        <v>7.7076350327921955E-2</v>
      </c>
      <c r="AT2949">
        <v>1.6130892369698419E-2</v>
      </c>
      <c r="AU2949">
        <v>4.7746755257644422E-2</v>
      </c>
      <c r="AV2949">
        <v>4.5138494383226355E-2</v>
      </c>
      <c r="AW2949">
        <v>4.6305247704064842E-2</v>
      </c>
      <c r="AX2949">
        <v>4.6702061773254311E-2</v>
      </c>
      <c r="AY2949">
        <v>4.2612399303762274E-2</v>
      </c>
      <c r="AZ2949">
        <v>9.3348890592321737E-3</v>
      </c>
    </row>
    <row r="2950" spans="11:52" ht="14.4">
      <c r="K2950" t="s">
        <v>3858</v>
      </c>
      <c r="L2950" t="s">
        <v>3854</v>
      </c>
      <c r="M2950" t="s">
        <v>91</v>
      </c>
      <c r="N2950" t="s">
        <v>80</v>
      </c>
      <c r="AG2950">
        <v>1.3362733343507766E-2</v>
      </c>
      <c r="AH2950">
        <v>1.3998909540100643E-2</v>
      </c>
      <c r="AI2950">
        <v>1.3058863686948132E-2</v>
      </c>
      <c r="AJ2950">
        <v>1.318181637403372E-2</v>
      </c>
      <c r="AK2950">
        <v>1.0195702881547752E-2</v>
      </c>
      <c r="AL2950">
        <v>9.8886843050807367E-3</v>
      </c>
      <c r="AM2950">
        <v>9.4718863552165963E-3</v>
      </c>
      <c r="AN2950">
        <v>8.1084786340215112E-3</v>
      </c>
      <c r="AO2950">
        <v>9.5248327229044867E-3</v>
      </c>
      <c r="AP2950">
        <v>1.5516184315497767E-2</v>
      </c>
      <c r="AQ2950">
        <v>1.3500131701792621E-2</v>
      </c>
      <c r="AR2950">
        <v>2.0976367629746084E-2</v>
      </c>
      <c r="AS2950">
        <v>1.9684394632115784E-2</v>
      </c>
      <c r="AT2950">
        <v>2.0545760668668665E-2</v>
      </c>
      <c r="AU2950">
        <v>1.9392768985195687E-2</v>
      </c>
      <c r="AV2950">
        <v>1.0868120748003907E-2</v>
      </c>
      <c r="AW2950">
        <v>1.0938571103734971E-2</v>
      </c>
      <c r="AX2950">
        <v>1.8665607931957821E-2</v>
      </c>
      <c r="AY2950">
        <v>1.8299674345853969E-2</v>
      </c>
      <c r="AZ2950">
        <v>1.6543606094948322E-2</v>
      </c>
    </row>
    <row r="2951" spans="11:52" ht="14.4">
      <c r="K2951" t="s">
        <v>3859</v>
      </c>
      <c r="L2951" t="s">
        <v>3854</v>
      </c>
      <c r="M2951" t="s">
        <v>16</v>
      </c>
      <c r="N2951" t="s">
        <v>80</v>
      </c>
      <c r="AG2951">
        <v>9.5724515990835979E-3</v>
      </c>
      <c r="AH2951">
        <v>9.1739732576857722E-3</v>
      </c>
      <c r="AI2951">
        <v>9.3861958949945611E-3</v>
      </c>
      <c r="AJ2951">
        <v>7.629750541763263E-3</v>
      </c>
      <c r="AK2951">
        <v>1.0720832718502479E-2</v>
      </c>
      <c r="AL2951">
        <v>2.9371461079871045E-2</v>
      </c>
      <c r="AM2951">
        <v>2.6238670309319971E-2</v>
      </c>
      <c r="AN2951">
        <v>2.5699487860888347E-2</v>
      </c>
      <c r="AO2951">
        <v>2.238066981123097E-2</v>
      </c>
      <c r="AP2951">
        <v>2.507818162114063E-2</v>
      </c>
      <c r="AQ2951">
        <v>2.2361157016027363E-2</v>
      </c>
      <c r="AR2951">
        <v>2.0184411931142027E-2</v>
      </c>
      <c r="AS2951">
        <v>2.0476932500575935E-2</v>
      </c>
      <c r="AT2951">
        <v>1.0753689314029063E-2</v>
      </c>
      <c r="AU2951">
        <v>9.9707168910147352E-3</v>
      </c>
      <c r="AV2951">
        <v>9.8757039955429046E-3</v>
      </c>
      <c r="AW2951">
        <v>1.1959591114954465E-2</v>
      </c>
      <c r="AX2951">
        <v>1.2472527567016023E-2</v>
      </c>
      <c r="AY2951">
        <v>8.6392305795627462E-3</v>
      </c>
      <c r="AZ2951">
        <v>1.0943573114527445E-2</v>
      </c>
    </row>
    <row r="2952" spans="11:52" ht="14.4">
      <c r="K2952" t="s">
        <v>3860</v>
      </c>
      <c r="L2952" t="s">
        <v>3854</v>
      </c>
      <c r="M2952" t="s">
        <v>17</v>
      </c>
      <c r="N2952" t="s">
        <v>80</v>
      </c>
      <c r="AG2952">
        <v>2.1574518556735381E-2</v>
      </c>
      <c r="AH2952">
        <v>1.8362266195178844E-2</v>
      </c>
      <c r="AI2952">
        <v>1.4118344762522564E-2</v>
      </c>
      <c r="AJ2952">
        <v>3.142124557744562E-2</v>
      </c>
      <c r="AK2952">
        <v>2.556234780119955E-2</v>
      </c>
      <c r="AL2952">
        <v>2.6960254064188224E-2</v>
      </c>
      <c r="AM2952">
        <v>2.4238453099680406E-2</v>
      </c>
      <c r="AN2952">
        <v>2.4757029015638071E-2</v>
      </c>
      <c r="AO2952">
        <v>2.4994118510748023E-2</v>
      </c>
      <c r="AP2952">
        <v>2.1485679531989405E-2</v>
      </c>
      <c r="AQ2952">
        <v>2.0408273655164001E-2</v>
      </c>
      <c r="AR2952">
        <v>1.6876413987718625E-2</v>
      </c>
      <c r="AS2952">
        <v>1.5870924427662348E-2</v>
      </c>
      <c r="AT2952">
        <v>1.5702227431419233E-2</v>
      </c>
      <c r="AU2952">
        <v>1.2531327558103385E-2</v>
      </c>
      <c r="AV2952">
        <v>1.0598207080454962E-2</v>
      </c>
      <c r="AW2952">
        <v>1.0400047752221741E-2</v>
      </c>
      <c r="AX2952">
        <v>9.6322363440872524E-3</v>
      </c>
      <c r="AY2952">
        <v>1.3521355092219347E-2</v>
      </c>
      <c r="AZ2952">
        <v>2.1667983063044769E-2</v>
      </c>
    </row>
    <row r="2953" spans="11:52" ht="14.4">
      <c r="K2953" t="s">
        <v>3861</v>
      </c>
      <c r="L2953" t="s">
        <v>3854</v>
      </c>
      <c r="M2953" t="s">
        <v>97</v>
      </c>
      <c r="N2953" t="s">
        <v>80</v>
      </c>
      <c r="O2953" t="s">
        <v>6079</v>
      </c>
      <c r="P2953" t="s">
        <v>6079</v>
      </c>
      <c r="Q2953" t="s">
        <v>6079</v>
      </c>
      <c r="R2953" t="s">
        <v>6079</v>
      </c>
      <c r="S2953" t="s">
        <v>6079</v>
      </c>
      <c r="T2953" t="s">
        <v>6079</v>
      </c>
      <c r="AG2953">
        <v>1.2746353616064399E-2</v>
      </c>
      <c r="AH2953">
        <v>1.0060294781116115E-2</v>
      </c>
      <c r="AI2953">
        <v>1.4009268890913194E-2</v>
      </c>
      <c r="AJ2953">
        <v>2.0731625175886691E-2</v>
      </c>
      <c r="AK2953">
        <v>1.6226067373424045E-2</v>
      </c>
      <c r="AL2953">
        <v>1.5542174305420693E-2</v>
      </c>
      <c r="AM2953">
        <v>1.8252886983174021E-2</v>
      </c>
      <c r="AN2953">
        <v>1.518459132383033E-2</v>
      </c>
      <c r="AO2953">
        <v>1.7097945471360957E-2</v>
      </c>
      <c r="AP2953">
        <v>1.0607366919101925E-2</v>
      </c>
      <c r="AQ2953">
        <v>1.0797294160561259E-2</v>
      </c>
      <c r="AR2953">
        <v>6.1430067064363412E-3</v>
      </c>
      <c r="AS2953">
        <v>5.1104579444105893E-3</v>
      </c>
      <c r="AT2953">
        <v>4.58908821635386E-3</v>
      </c>
      <c r="AU2953">
        <v>2.4342146629765956E-3</v>
      </c>
      <c r="AV2953">
        <v>2.1112399297675741E-3</v>
      </c>
      <c r="AW2953">
        <v>1.8768605703788235E-3</v>
      </c>
      <c r="AX2953">
        <v>1.6268018849823064E-3</v>
      </c>
      <c r="AY2953">
        <v>2.3481490531730158E-3</v>
      </c>
      <c r="AZ2953">
        <v>2.6637919922497888E-3</v>
      </c>
    </row>
    <row r="2954" spans="11:52" ht="14.4">
      <c r="K2954" t="s">
        <v>3862</v>
      </c>
      <c r="L2954" t="s">
        <v>3854</v>
      </c>
      <c r="M2954" t="s">
        <v>18</v>
      </c>
      <c r="N2954" t="s">
        <v>80</v>
      </c>
      <c r="AG2954">
        <v>2.8846633970079475E-2</v>
      </c>
      <c r="AH2954">
        <v>2.7876625722646247E-2</v>
      </c>
      <c r="AI2954">
        <v>2.6201151926749398E-2</v>
      </c>
      <c r="AJ2954">
        <v>2.1453618115299077E-2</v>
      </c>
      <c r="AK2954">
        <v>2.0867632036021468E-2</v>
      </c>
      <c r="AL2954">
        <v>2.0906045493441289E-2</v>
      </c>
      <c r="AM2954">
        <v>2.0997071820485692E-2</v>
      </c>
      <c r="AN2954">
        <v>1.9425600544932545E-2</v>
      </c>
      <c r="AO2954">
        <v>3.143171214615146E-2</v>
      </c>
      <c r="AP2954">
        <v>2.559457710355037E-2</v>
      </c>
      <c r="AQ2954">
        <v>2.9505919351914708E-2</v>
      </c>
      <c r="AR2954">
        <v>2.5519050718589748E-2</v>
      </c>
      <c r="AS2954">
        <v>2.003679835962395E-2</v>
      </c>
      <c r="AT2954">
        <v>1.937109389161033E-2</v>
      </c>
      <c r="AU2954">
        <v>1.7924080211903871E-2</v>
      </c>
      <c r="AV2954">
        <v>1.7929735774305296E-2</v>
      </c>
      <c r="AW2954">
        <v>1.9345000756911281E-2</v>
      </c>
      <c r="AX2954">
        <v>1.9036289583368553E-2</v>
      </c>
      <c r="AY2954">
        <v>1.6956604205897938E-2</v>
      </c>
      <c r="AZ2954">
        <v>1.6657779047668169E-2</v>
      </c>
    </row>
    <row r="2955" spans="11:52" ht="14.4">
      <c r="K2955" t="s">
        <v>3863</v>
      </c>
      <c r="L2955" t="s">
        <v>3854</v>
      </c>
      <c r="M2955" t="s">
        <v>34</v>
      </c>
      <c r="N2955" t="s">
        <v>80</v>
      </c>
      <c r="AG2955">
        <v>3.6069937339389083E-2</v>
      </c>
      <c r="AH2955">
        <v>3.2821877214364324E-2</v>
      </c>
      <c r="AI2955">
        <v>3.2321401879639333E-2</v>
      </c>
      <c r="AJ2955">
        <v>2.9090389869952795E-2</v>
      </c>
      <c r="AK2955">
        <v>2.8641825989481139E-2</v>
      </c>
      <c r="AL2955">
        <v>3.0850371714230593E-2</v>
      </c>
      <c r="AM2955">
        <v>2.9136304061306469E-2</v>
      </c>
      <c r="AN2955">
        <v>2.8193011805888124E-2</v>
      </c>
      <c r="AO2955">
        <v>2.8498987054271768E-2</v>
      </c>
      <c r="AP2955">
        <v>2.674747652587121E-2</v>
      </c>
      <c r="AQ2955">
        <v>2.5852198010165341E-2</v>
      </c>
      <c r="AR2955">
        <v>2.2315766530130447E-2</v>
      </c>
      <c r="AS2955">
        <v>2.1459443998016015E-2</v>
      </c>
      <c r="AT2955">
        <v>1.9743058369895691E-2</v>
      </c>
      <c r="AU2955">
        <v>1.9050832138544624E-2</v>
      </c>
      <c r="AV2955">
        <v>1.8739247840011276E-2</v>
      </c>
      <c r="AW2955">
        <v>1.9159923168664383E-2</v>
      </c>
      <c r="AX2955">
        <v>1.9700553424322833E-2</v>
      </c>
      <c r="AY2955">
        <v>2.0623819029505313E-2</v>
      </c>
      <c r="AZ2955">
        <v>2.3963480147163305E-2</v>
      </c>
    </row>
    <row r="2956" spans="11:52" ht="14.4">
      <c r="K2956" t="s">
        <v>3864</v>
      </c>
      <c r="L2956" t="s">
        <v>3854</v>
      </c>
      <c r="M2956" t="s">
        <v>19</v>
      </c>
      <c r="N2956" t="s">
        <v>80</v>
      </c>
      <c r="AG2956">
        <v>2.6399637582977951E-2</v>
      </c>
      <c r="AH2956">
        <v>2.4042044058289108E-2</v>
      </c>
      <c r="AI2956">
        <v>2.5637408531112241E-2</v>
      </c>
      <c r="AJ2956">
        <v>2.1267512269242568E-2</v>
      </c>
      <c r="AK2956">
        <v>2.1591609480733253E-2</v>
      </c>
      <c r="AL2956">
        <v>1.4093344349209572E-2</v>
      </c>
      <c r="AM2956">
        <v>9.9427133011999024E-3</v>
      </c>
      <c r="AN2956">
        <v>8.403137948336404E-3</v>
      </c>
      <c r="AO2956">
        <v>7.7702865444020846E-3</v>
      </c>
      <c r="AP2956">
        <v>6.6790802840814055E-3</v>
      </c>
      <c r="AQ2956">
        <v>7.6826163025703149E-3</v>
      </c>
      <c r="AR2956">
        <v>2.139793291713319E-2</v>
      </c>
      <c r="AS2956">
        <v>1.8165560011628799E-2</v>
      </c>
      <c r="AT2956">
        <v>1.8564497348673215E-2</v>
      </c>
      <c r="AU2956">
        <v>1.9851893054102399E-2</v>
      </c>
      <c r="AV2956">
        <v>1.8596181313171041E-2</v>
      </c>
      <c r="AW2956">
        <v>1.967384838550694E-2</v>
      </c>
      <c r="AX2956">
        <v>1.9770392392227179E-2</v>
      </c>
      <c r="AY2956">
        <v>1.7826253287507633E-2</v>
      </c>
      <c r="AZ2956">
        <v>2.0765466893504027E-2</v>
      </c>
    </row>
    <row r="2957" spans="11:52" ht="14.4">
      <c r="K2957" t="s">
        <v>3865</v>
      </c>
      <c r="L2957" t="s">
        <v>3854</v>
      </c>
      <c r="M2957" t="s">
        <v>20</v>
      </c>
      <c r="N2957" t="s">
        <v>80</v>
      </c>
      <c r="AG2957">
        <v>5.1565252083717539E-2</v>
      </c>
      <c r="AH2957">
        <v>4.4960271994040894E-2</v>
      </c>
      <c r="AI2957">
        <v>5.259065605377479E-2</v>
      </c>
      <c r="AJ2957">
        <v>4.4736376234581203E-2</v>
      </c>
      <c r="AK2957">
        <v>3.9761674246210167E-2</v>
      </c>
      <c r="AL2957">
        <v>3.5753270458706549E-2</v>
      </c>
      <c r="AM2957">
        <v>3.3272598246256051E-2</v>
      </c>
      <c r="AN2957">
        <v>3.218960637833377E-2</v>
      </c>
      <c r="AO2957">
        <v>2.9833425736347473E-2</v>
      </c>
      <c r="AP2957">
        <v>3.0271891624519848E-2</v>
      </c>
      <c r="AQ2957">
        <v>2.8936292483113201E-2</v>
      </c>
      <c r="AR2957">
        <v>2.0474515210716818E-2</v>
      </c>
      <c r="AS2957">
        <v>2.2567351958307013E-2</v>
      </c>
      <c r="AT2957">
        <v>1.8287261381912161E-2</v>
      </c>
      <c r="AU2957">
        <v>1.8870076127855264E-2</v>
      </c>
      <c r="AV2957">
        <v>1.8741928052733017E-2</v>
      </c>
      <c r="AW2957">
        <v>1.902060609057591E-2</v>
      </c>
      <c r="AX2957">
        <v>2.0989259451217903E-2</v>
      </c>
      <c r="AY2957">
        <v>2.5007156042999107E-2</v>
      </c>
      <c r="AZ2957">
        <v>3.1174377836207596E-2</v>
      </c>
    </row>
    <row r="2958" spans="11:52" ht="14.4">
      <c r="K2958" t="s">
        <v>3866</v>
      </c>
      <c r="L2958" t="s">
        <v>3854</v>
      </c>
      <c r="M2958" t="s">
        <v>21</v>
      </c>
      <c r="N2958" t="s">
        <v>80</v>
      </c>
      <c r="AG2958">
        <v>1.7120664550962578E-2</v>
      </c>
      <c r="AH2958">
        <v>1.5738836067159815E-2</v>
      </c>
      <c r="AI2958">
        <v>1.5242637299489332E-2</v>
      </c>
      <c r="AJ2958">
        <v>2.3249704993024888E-2</v>
      </c>
      <c r="AK2958">
        <v>1.4644929484639652E-2</v>
      </c>
      <c r="AL2958">
        <v>1.5851233130027665E-2</v>
      </c>
      <c r="AM2958">
        <v>1.5087083774303138E-2</v>
      </c>
      <c r="AN2958">
        <v>1.645764032970393E-2</v>
      </c>
    </row>
    <row r="2959" spans="11:52" ht="14.4">
      <c r="K2959" t="s">
        <v>3867</v>
      </c>
      <c r="L2959" t="s">
        <v>3854</v>
      </c>
      <c r="M2959" t="s">
        <v>22</v>
      </c>
      <c r="N2959" t="s">
        <v>80</v>
      </c>
      <c r="AG2959">
        <v>0.66396958356015523</v>
      </c>
      <c r="AH2959">
        <v>0.61146102778579481</v>
      </c>
      <c r="AI2959">
        <v>0.59764798776036387</v>
      </c>
      <c r="AJ2959">
        <v>0.50990433140317859</v>
      </c>
      <c r="AK2959">
        <v>0.47249016131345672</v>
      </c>
      <c r="AL2959">
        <v>0.42457414950929379</v>
      </c>
      <c r="AM2959">
        <v>0.36274747018480258</v>
      </c>
      <c r="AN2959">
        <v>0.34385938392067117</v>
      </c>
      <c r="AO2959">
        <v>0.33451438556593499</v>
      </c>
      <c r="AP2959">
        <v>0.22308519388669495</v>
      </c>
      <c r="AQ2959">
        <v>0.14834159273230307</v>
      </c>
      <c r="AR2959">
        <v>0.1317818839612464</v>
      </c>
      <c r="AS2959">
        <v>0.120275146714576</v>
      </c>
      <c r="AT2959">
        <v>6.5816856309428212E-2</v>
      </c>
      <c r="AU2959">
        <v>6.3146303156250611E-2</v>
      </c>
      <c r="AV2959">
        <v>5.5312577226967766E-2</v>
      </c>
      <c r="AW2959">
        <v>5.2501800857692897E-2</v>
      </c>
      <c r="AX2959">
        <v>5.2079233463298014E-2</v>
      </c>
      <c r="AY2959">
        <v>5.0092753333236102E-2</v>
      </c>
      <c r="AZ2959">
        <v>3.7878762578752605E-2</v>
      </c>
    </row>
    <row r="2960" spans="11:52" ht="14.4">
      <c r="K2960" t="s">
        <v>3868</v>
      </c>
      <c r="L2960" t="s">
        <v>3854</v>
      </c>
      <c r="M2960" t="s">
        <v>90</v>
      </c>
      <c r="N2960" t="s">
        <v>80</v>
      </c>
      <c r="AG2960">
        <v>5.0282638899430097E-2</v>
      </c>
      <c r="AH2960">
        <v>1.6165243708848864E-2</v>
      </c>
      <c r="AI2960">
        <v>1.7843231881172754E-2</v>
      </c>
      <c r="AJ2960">
        <v>1.692746077763645E-2</v>
      </c>
      <c r="AK2960">
        <v>1.6783259593762392E-2</v>
      </c>
      <c r="AL2960">
        <v>1.5535102863895299E-2</v>
      </c>
      <c r="AM2960">
        <v>1.6026467839883755E-2</v>
      </c>
      <c r="AN2960">
        <v>0.1118175211175066</v>
      </c>
      <c r="AO2960">
        <v>0.12006123247284708</v>
      </c>
      <c r="AP2960">
        <v>0.11004623817071239</v>
      </c>
      <c r="AQ2960">
        <v>0.1125126357902733</v>
      </c>
      <c r="AR2960">
        <v>0.12139334946595712</v>
      </c>
      <c r="AS2960">
        <v>2.5029277451298737E-2</v>
      </c>
      <c r="AT2960">
        <v>2.3285378104666729E-2</v>
      </c>
      <c r="AU2960">
        <v>1.3050974716765962E-2</v>
      </c>
      <c r="AV2960">
        <v>1.2645996331005951E-2</v>
      </c>
      <c r="AW2960">
        <v>1.3703357462330588E-2</v>
      </c>
      <c r="AX2960">
        <v>1.1777346410037356E-2</v>
      </c>
      <c r="AY2960">
        <v>7.1550385315473945E-3</v>
      </c>
      <c r="AZ2960">
        <v>9.210962248263968E-3</v>
      </c>
    </row>
    <row r="2961" spans="11:52" ht="14.4">
      <c r="K2961" t="s">
        <v>3869</v>
      </c>
      <c r="L2961" t="s">
        <v>3854</v>
      </c>
      <c r="M2961" t="s">
        <v>23</v>
      </c>
      <c r="N2961" t="s">
        <v>80</v>
      </c>
      <c r="AG2961">
        <v>5.0858847029714667E-2</v>
      </c>
      <c r="AH2961">
        <v>4.1589401512899755E-2</v>
      </c>
      <c r="AI2961">
        <v>2.9108381227969281E-2</v>
      </c>
      <c r="AJ2961">
        <v>2.9173533801326534E-2</v>
      </c>
      <c r="AK2961">
        <v>2.6962267329224559E-2</v>
      </c>
      <c r="AL2961">
        <v>2.0603757244796916E-2</v>
      </c>
      <c r="AM2961">
        <v>2.2620989521571377E-2</v>
      </c>
      <c r="AN2961">
        <v>2.0592543715025696E-2</v>
      </c>
      <c r="AO2961">
        <v>3.3102915399528594E-2</v>
      </c>
      <c r="AP2961">
        <v>2.6994097936336416E-2</v>
      </c>
      <c r="AQ2961">
        <v>2.7538876717900191E-2</v>
      </c>
      <c r="AR2961">
        <v>3.2314237621954053E-2</v>
      </c>
      <c r="AS2961">
        <v>3.0140810650714996E-2</v>
      </c>
      <c r="AT2961">
        <v>2.4392432902529921E-2</v>
      </c>
      <c r="AU2961">
        <v>2.4802835343665435E-2</v>
      </c>
      <c r="AV2961">
        <v>2.423282248271828E-2</v>
      </c>
      <c r="AW2961">
        <v>2.5737232820693328E-2</v>
      </c>
      <c r="AX2961">
        <v>2.7141484122473428E-2</v>
      </c>
      <c r="AY2961">
        <v>2.219365246273616E-2</v>
      </c>
      <c r="AZ2961">
        <v>2.102867119695593E-2</v>
      </c>
    </row>
    <row r="2962" spans="11:52" ht="14.4">
      <c r="K2962" t="s">
        <v>3870</v>
      </c>
      <c r="L2962" t="s">
        <v>3854</v>
      </c>
      <c r="M2962" t="s">
        <v>24</v>
      </c>
      <c r="N2962" t="s">
        <v>80</v>
      </c>
      <c r="AG2962">
        <v>4.5383888816958061E-2</v>
      </c>
      <c r="AH2962">
        <v>2.1200905686790499E-2</v>
      </c>
      <c r="AI2962">
        <v>1.1854953495993184E-2</v>
      </c>
      <c r="AJ2962">
        <v>3.6044905228225254E-3</v>
      </c>
      <c r="AK2962">
        <v>3.8136232245023641E-3</v>
      </c>
      <c r="AL2962">
        <v>1.4701255432640552E-2</v>
      </c>
      <c r="AM2962">
        <v>9.1895265236886965E-3</v>
      </c>
      <c r="AN2962">
        <v>1.3195028073978982E-2</v>
      </c>
      <c r="AO2962">
        <v>1.5666912276039911E-2</v>
      </c>
      <c r="AP2962">
        <v>1.1370025744616293E-2</v>
      </c>
      <c r="AQ2962">
        <v>9.3561936694472065E-3</v>
      </c>
      <c r="AR2962">
        <v>1.193406057158098E-2</v>
      </c>
      <c r="AS2962">
        <v>1.7281202545152571E-2</v>
      </c>
      <c r="AT2962">
        <v>1.2999204122610608E-2</v>
      </c>
      <c r="AU2962">
        <v>4.2867602649157587E-2</v>
      </c>
      <c r="AV2962">
        <v>3.619920868308981E-2</v>
      </c>
      <c r="AW2962">
        <v>3.6928976525474458E-2</v>
      </c>
      <c r="AX2962">
        <v>3.8676711334667317E-2</v>
      </c>
      <c r="AY2962">
        <v>3.7800715091797277E-2</v>
      </c>
      <c r="AZ2962">
        <v>3.0092177686468075E-2</v>
      </c>
    </row>
    <row r="2963" spans="11:52" ht="14.4">
      <c r="K2963" t="s">
        <v>3871</v>
      </c>
      <c r="L2963" t="s">
        <v>3854</v>
      </c>
      <c r="M2963" t="s">
        <v>1386</v>
      </c>
      <c r="N2963" t="s">
        <v>80</v>
      </c>
      <c r="O2963" t="s">
        <v>6079</v>
      </c>
      <c r="P2963" t="s">
        <v>6079</v>
      </c>
      <c r="Q2963" t="s">
        <v>6079</v>
      </c>
      <c r="R2963" t="s">
        <v>6079</v>
      </c>
      <c r="S2963" t="s">
        <v>6079</v>
      </c>
      <c r="T2963" t="s">
        <v>6079</v>
      </c>
      <c r="U2963" t="s">
        <v>6079</v>
      </c>
      <c r="V2963" t="s">
        <v>6079</v>
      </c>
      <c r="W2963" t="s">
        <v>6079</v>
      </c>
      <c r="X2963" t="s">
        <v>6079</v>
      </c>
      <c r="Y2963" t="s">
        <v>6079</v>
      </c>
      <c r="Z2963" t="s">
        <v>6079</v>
      </c>
      <c r="AA2963" t="s">
        <v>6079</v>
      </c>
      <c r="AG2963">
        <v>1.1178983468647943E-2</v>
      </c>
      <c r="AH2963">
        <v>5.8590644246493701E-3</v>
      </c>
      <c r="AI2963">
        <v>9.0825971692066378E-3</v>
      </c>
      <c r="AJ2963">
        <v>8.6515581267981069E-3</v>
      </c>
      <c r="AK2963">
        <v>9.2490967316035139E-3</v>
      </c>
      <c r="AL2963">
        <v>1.0870652297544912E-2</v>
      </c>
      <c r="AM2963">
        <v>1.081154142503293E-2</v>
      </c>
      <c r="AN2963">
        <v>7.3651200189441971E-3</v>
      </c>
      <c r="AO2963">
        <v>1.974354725633817E-2</v>
      </c>
      <c r="AP2963">
        <v>1.8177488438118356E-2</v>
      </c>
      <c r="AQ2963">
        <v>1.9134269571018329E-2</v>
      </c>
      <c r="AR2963">
        <v>3.3373148978116905E-3</v>
      </c>
      <c r="AS2963">
        <v>2.2654135886651908E-3</v>
      </c>
      <c r="AT2963">
        <v>2.8215451224398499E-3</v>
      </c>
      <c r="AU2963">
        <v>4.8652606595568715E-3</v>
      </c>
      <c r="AV2963">
        <v>1.5116537144718323E-3</v>
      </c>
      <c r="AW2963">
        <v>1.9382655143997411E-3</v>
      </c>
      <c r="AX2963">
        <v>3.8831172503761471E-3</v>
      </c>
      <c r="AY2963">
        <v>5.0141521720437066E-3</v>
      </c>
      <c r="AZ2963">
        <v>5.4063197761856693E-3</v>
      </c>
    </row>
    <row r="2964" spans="11:52" ht="14.4">
      <c r="K2964" t="s">
        <v>3872</v>
      </c>
      <c r="L2964" t="s">
        <v>3854</v>
      </c>
      <c r="M2964" t="s">
        <v>25</v>
      </c>
      <c r="N2964" t="s">
        <v>80</v>
      </c>
      <c r="AG2964">
        <v>5.5628012787410835E-2</v>
      </c>
      <c r="AH2964">
        <v>4.8896595365043247E-2</v>
      </c>
      <c r="AI2964">
        <v>4.770088653166267E-2</v>
      </c>
      <c r="AJ2964">
        <v>4.1088472266972778E-2</v>
      </c>
      <c r="AK2964">
        <v>3.6674167019213021E-2</v>
      </c>
      <c r="AL2964">
        <v>3.2712310808688784E-2</v>
      </c>
      <c r="AM2964">
        <v>3.1499910172818987E-2</v>
      </c>
      <c r="AN2964">
        <v>3.1036857856049847E-2</v>
      </c>
      <c r="AO2964">
        <v>2.8770589871625857E-2</v>
      </c>
      <c r="AP2964">
        <v>2.7345536796218161E-2</v>
      </c>
      <c r="AQ2964">
        <v>2.7843201170564453E-2</v>
      </c>
      <c r="AR2964">
        <v>2.6022574865408519E-2</v>
      </c>
      <c r="AS2964">
        <v>2.6513771372609012E-2</v>
      </c>
      <c r="AT2964">
        <v>2.5123601420625839E-2</v>
      </c>
      <c r="AU2964">
        <v>2.5139546929936699E-2</v>
      </c>
      <c r="AV2964">
        <v>2.398986459628023E-2</v>
      </c>
      <c r="AW2964">
        <v>2.2790015600747872E-2</v>
      </c>
      <c r="AX2964">
        <v>2.6870187065708241E-2</v>
      </c>
      <c r="AY2964">
        <v>2.7593863204856881E-2</v>
      </c>
      <c r="AZ2964">
        <v>2.4994955696454907E-2</v>
      </c>
    </row>
    <row r="2965" spans="11:52" ht="14.4">
      <c r="K2965" t="s">
        <v>5718</v>
      </c>
      <c r="L2965" t="s">
        <v>3854</v>
      </c>
      <c r="M2965" t="s">
        <v>5610</v>
      </c>
      <c r="N2965" t="s">
        <v>80</v>
      </c>
      <c r="AO2965">
        <v>3.9054182982414601E-2</v>
      </c>
      <c r="AP2965" t="s">
        <v>6079</v>
      </c>
      <c r="AQ2965" t="s">
        <v>6079</v>
      </c>
      <c r="AR2965" t="s">
        <v>6079</v>
      </c>
      <c r="AS2965" t="s">
        <v>6079</v>
      </c>
      <c r="AT2965">
        <v>2.4909020686078628E-2</v>
      </c>
      <c r="AU2965">
        <v>2.9143365463406169E-2</v>
      </c>
      <c r="AV2965">
        <v>2.9713385894407824E-2</v>
      </c>
      <c r="AW2965">
        <v>1.7108741550067842E-2</v>
      </c>
      <c r="AX2965">
        <v>2.9937570633887758E-2</v>
      </c>
      <c r="AY2965">
        <v>2.9143009036990807E-2</v>
      </c>
      <c r="AZ2965">
        <v>2.9053476935116986E-2</v>
      </c>
    </row>
    <row r="2966" spans="11:52" ht="14.4">
      <c r="K2966" t="s">
        <v>3873</v>
      </c>
      <c r="L2966" t="s">
        <v>3854</v>
      </c>
      <c r="M2966" t="s">
        <v>98</v>
      </c>
      <c r="N2966" t="s">
        <v>80</v>
      </c>
      <c r="AG2966">
        <v>5.6403450564034507E-4</v>
      </c>
      <c r="AH2966">
        <v>4.0642005924088997E-4</v>
      </c>
      <c r="AI2966">
        <v>2.8041126986246494E-4</v>
      </c>
      <c r="AJ2966">
        <v>7.5639786527713566E-4</v>
      </c>
      <c r="AK2966">
        <v>7.4064332140459199E-4</v>
      </c>
      <c r="AL2966">
        <v>1.4361845606514591E-3</v>
      </c>
      <c r="AM2966">
        <v>2.5385567220726868E-3</v>
      </c>
      <c r="AN2966">
        <v>1.8934169278996863E-3</v>
      </c>
      <c r="AO2966">
        <v>1.7285179268260744E-3</v>
      </c>
      <c r="AP2966">
        <v>9.5140236708908933E-4</v>
      </c>
      <c r="AQ2966">
        <v>6.9281737334038745E-4</v>
      </c>
      <c r="AR2966">
        <v>4.7031307597462853E-4</v>
      </c>
      <c r="AS2966">
        <v>4.6127740893889729E-4</v>
      </c>
      <c r="AT2966">
        <v>6.7325229823852713E-4</v>
      </c>
      <c r="AU2966">
        <v>5.6156113996911412E-4</v>
      </c>
      <c r="AV2966">
        <v>8.1843585216710127E-4</v>
      </c>
      <c r="AW2966">
        <v>1.13374749823575E-3</v>
      </c>
      <c r="AX2966">
        <v>1.2148047229791098E-3</v>
      </c>
      <c r="AY2966">
        <v>1.3490273615702267E-3</v>
      </c>
      <c r="AZ2966">
        <v>1.4089605980254984E-3</v>
      </c>
    </row>
    <row r="2967" spans="11:52" ht="14.4">
      <c r="K2967" t="s">
        <v>3874</v>
      </c>
      <c r="L2967" t="s">
        <v>3854</v>
      </c>
      <c r="M2967" t="s">
        <v>94</v>
      </c>
      <c r="N2967" t="s">
        <v>80</v>
      </c>
      <c r="AG2967">
        <v>3.086923150823739E-2</v>
      </c>
      <c r="AH2967">
        <v>2.80750544268649E-2</v>
      </c>
      <c r="AI2967">
        <v>4.0143816466109206E-2</v>
      </c>
      <c r="AJ2967">
        <v>3.8068364292777546E-2</v>
      </c>
      <c r="AK2967">
        <v>3.326714864348855E-2</v>
      </c>
      <c r="AL2967">
        <v>3.2239384059367424E-2</v>
      </c>
      <c r="AM2967">
        <v>3.4793071595951242E-2</v>
      </c>
      <c r="AN2967">
        <v>3.3797655125627407E-2</v>
      </c>
      <c r="AO2967">
        <v>4.0007702304066382E-2</v>
      </c>
      <c r="AP2967">
        <v>4.1236679708690979E-2</v>
      </c>
      <c r="AQ2967">
        <v>4.1401935399487201E-2</v>
      </c>
      <c r="AR2967">
        <v>3.3290532703185917E-2</v>
      </c>
      <c r="AS2967">
        <v>3.065831685618545E-2</v>
      </c>
      <c r="AT2967">
        <v>3.0960866582613791E-2</v>
      </c>
      <c r="AU2967">
        <v>4.0255825633979621E-2</v>
      </c>
      <c r="AV2967">
        <v>2.4749434073845861E-2</v>
      </c>
      <c r="AW2967">
        <v>2.4543469267642507E-2</v>
      </c>
      <c r="AX2967">
        <v>2.4846812022624735E-2</v>
      </c>
      <c r="AY2967">
        <v>1.8502413164105079E-2</v>
      </c>
      <c r="AZ2967">
        <v>1.9698733067306386E-2</v>
      </c>
    </row>
    <row r="2968" spans="11:52" ht="14.4">
      <c r="K2968" t="s">
        <v>3875</v>
      </c>
      <c r="L2968" t="s">
        <v>3854</v>
      </c>
      <c r="M2968" t="s">
        <v>99</v>
      </c>
      <c r="N2968" t="s">
        <v>80</v>
      </c>
      <c r="AG2968">
        <v>2.5901603996676993E-3</v>
      </c>
      <c r="AH2968">
        <v>3.1739077059725045E-3</v>
      </c>
      <c r="AI2968">
        <v>2.9686823918680361E-3</v>
      </c>
      <c r="AJ2968">
        <v>3.021709338095853E-3</v>
      </c>
      <c r="AK2968">
        <v>4.2871376369838319E-3</v>
      </c>
      <c r="AL2968">
        <v>2.8718148038110432E-3</v>
      </c>
      <c r="AM2968">
        <v>4.1684233855952581E-3</v>
      </c>
      <c r="AN2968">
        <v>3.8559436501667639E-3</v>
      </c>
      <c r="AO2968">
        <v>5.1629242283987818E-3</v>
      </c>
      <c r="AP2968">
        <v>2.1079171228917449E-3</v>
      </c>
      <c r="AQ2968">
        <v>1.7787780531525296E-3</v>
      </c>
      <c r="AR2968">
        <v>1.3431894044745453E-3</v>
      </c>
      <c r="AS2968">
        <v>9.3837198784487211E-4</v>
      </c>
      <c r="AT2968">
        <v>6.813367343904335E-4</v>
      </c>
      <c r="AU2968">
        <v>6.0646605122433419E-4</v>
      </c>
      <c r="AV2968">
        <v>9.2877918366805821E-4</v>
      </c>
      <c r="AW2968">
        <v>3.7572978558218914E-4</v>
      </c>
      <c r="AX2968">
        <v>2.8020694398790398E-3</v>
      </c>
      <c r="AY2968">
        <v>2.5109585420951723E-3</v>
      </c>
      <c r="AZ2968">
        <v>2.8384154834580552E-3</v>
      </c>
    </row>
    <row r="2969" spans="11:52" ht="14.4">
      <c r="K2969" t="s">
        <v>3876</v>
      </c>
      <c r="L2969" t="s">
        <v>3854</v>
      </c>
      <c r="M2969" t="s">
        <v>26</v>
      </c>
      <c r="N2969" t="s">
        <v>80</v>
      </c>
      <c r="O2969" t="s">
        <v>6079</v>
      </c>
      <c r="P2969" t="s">
        <v>6079</v>
      </c>
      <c r="Q2969" t="s">
        <v>6079</v>
      </c>
      <c r="R2969" t="s">
        <v>6079</v>
      </c>
      <c r="S2969" t="s">
        <v>6079</v>
      </c>
      <c r="AG2969">
        <v>1.9061939684263272E-3</v>
      </c>
      <c r="AH2969">
        <v>2.5249673680517101E-3</v>
      </c>
      <c r="AI2969">
        <v>2.8466549728980999E-3</v>
      </c>
      <c r="AJ2969">
        <v>3.2059691901315402E-3</v>
      </c>
      <c r="AK2969">
        <v>2.9373920503762163E-3</v>
      </c>
      <c r="AL2969">
        <v>3.0754317866607465E-3</v>
      </c>
      <c r="AM2969">
        <v>2.5341732102851212E-3</v>
      </c>
      <c r="AN2969">
        <v>0.11258940208181614</v>
      </c>
      <c r="AO2969">
        <v>0.11493746191174928</v>
      </c>
      <c r="AP2969">
        <v>8.245884961411977E-2</v>
      </c>
      <c r="AQ2969">
        <v>5.8406333909776335E-2</v>
      </c>
      <c r="AR2969">
        <v>3.154808594843512E-3</v>
      </c>
      <c r="AS2969">
        <v>3.0971686063328173E-3</v>
      </c>
      <c r="AT2969">
        <v>2.7906295164156678E-3</v>
      </c>
      <c r="AU2969">
        <v>2.6921667313952735E-3</v>
      </c>
      <c r="AV2969">
        <v>2.1827803305408369E-3</v>
      </c>
      <c r="AW2969">
        <v>7.9680445111528168E-3</v>
      </c>
      <c r="AX2969">
        <v>1.6291552034020985E-2</v>
      </c>
      <c r="AY2969">
        <v>3.522200110703716E-2</v>
      </c>
      <c r="AZ2969">
        <v>3.205982873026407E-2</v>
      </c>
    </row>
    <row r="2970" spans="11:52" ht="14.4">
      <c r="K2970" t="s">
        <v>3877</v>
      </c>
      <c r="L2970" t="s">
        <v>3854</v>
      </c>
      <c r="M2970" t="s">
        <v>27</v>
      </c>
      <c r="N2970" t="s">
        <v>80</v>
      </c>
      <c r="AG2970">
        <v>1.6031439072850102E-2</v>
      </c>
      <c r="AH2970">
        <v>1.8047319632264028E-2</v>
      </c>
      <c r="AI2970">
        <v>1.6003595780281286E-2</v>
      </c>
      <c r="AJ2970">
        <v>1.6045012386149415E-2</v>
      </c>
      <c r="AK2970">
        <v>1.2533052664227842E-2</v>
      </c>
      <c r="AL2970">
        <v>2.8204441779566193E-2</v>
      </c>
      <c r="AM2970">
        <v>2.9028671122653296E-2</v>
      </c>
      <c r="AN2970">
        <v>2.2391010989123768E-2</v>
      </c>
      <c r="AO2970">
        <v>1.9215200313646107E-2</v>
      </c>
      <c r="AP2970">
        <v>2.0397336848264596E-2</v>
      </c>
      <c r="AQ2970">
        <v>1.8699857603173747E-2</v>
      </c>
      <c r="AR2970">
        <v>1.685046419406178E-2</v>
      </c>
      <c r="AS2970">
        <v>1.7112016206433437E-2</v>
      </c>
      <c r="AT2970">
        <v>3.6587364437468031E-2</v>
      </c>
      <c r="AU2970">
        <v>2.8663678730162904E-2</v>
      </c>
      <c r="AV2970">
        <v>2.9171000768564583E-2</v>
      </c>
      <c r="AW2970">
        <v>2.5830465663845038E-2</v>
      </c>
      <c r="AX2970">
        <v>2.2746179363723897E-2</v>
      </c>
      <c r="AY2970">
        <v>2.7055894292007165E-2</v>
      </c>
      <c r="AZ2970">
        <v>2.6250705495233537E-2</v>
      </c>
    </row>
    <row r="2971" spans="11:52" ht="14.4">
      <c r="K2971" t="s">
        <v>3878</v>
      </c>
      <c r="L2971" t="s">
        <v>3854</v>
      </c>
      <c r="M2971" t="s">
        <v>28</v>
      </c>
      <c r="N2971" t="s">
        <v>80</v>
      </c>
      <c r="AG2971">
        <v>3.0743606913685288E-3</v>
      </c>
      <c r="AH2971">
        <v>2.8835709545586867E-3</v>
      </c>
      <c r="AI2971">
        <v>3.8349069354802886E-3</v>
      </c>
      <c r="AJ2971">
        <v>1.7269518135178143E-3</v>
      </c>
      <c r="AK2971">
        <v>8.9806742858136134E-3</v>
      </c>
      <c r="AL2971">
        <v>3.1453015905396437E-3</v>
      </c>
      <c r="AM2971">
        <v>3.1090319008420177E-3</v>
      </c>
      <c r="AN2971">
        <v>2.5729083926012628E-3</v>
      </c>
      <c r="AO2971">
        <v>1.2476746697737302E-2</v>
      </c>
      <c r="AP2971" t="s">
        <v>6079</v>
      </c>
      <c r="AQ2971" t="s">
        <v>6079</v>
      </c>
      <c r="AR2971" t="s">
        <v>6079</v>
      </c>
      <c r="AS2971" t="s">
        <v>6079</v>
      </c>
      <c r="AT2971">
        <v>1.1968014266808852E-2</v>
      </c>
      <c r="AU2971">
        <v>1.129363832162973E-2</v>
      </c>
      <c r="AV2971">
        <v>9.5968959374158058E-3</v>
      </c>
      <c r="AW2971">
        <v>2.0095188119119471E-2</v>
      </c>
      <c r="AX2971">
        <v>8.8754731738677553E-3</v>
      </c>
      <c r="AY2971">
        <v>9.9456969856961067E-3</v>
      </c>
      <c r="AZ2971">
        <v>5.6756779298098359E-2</v>
      </c>
    </row>
    <row r="2972" spans="11:52" ht="14.4">
      <c r="K2972" t="s">
        <v>3879</v>
      </c>
      <c r="L2972" t="s">
        <v>3854</v>
      </c>
      <c r="M2972" t="s">
        <v>29</v>
      </c>
      <c r="N2972" t="s">
        <v>80</v>
      </c>
      <c r="AG2972">
        <v>2.7423523719985219E-2</v>
      </c>
      <c r="AH2972">
        <v>2.7346350092697067E-2</v>
      </c>
      <c r="AI2972">
        <v>2.5359122156617231E-2</v>
      </c>
      <c r="AJ2972">
        <v>2.4186177628058348E-2</v>
      </c>
      <c r="AK2972">
        <v>2.3194026338817429E-2</v>
      </c>
      <c r="AL2972">
        <v>2.4229753797298352E-2</v>
      </c>
      <c r="AM2972">
        <v>2.3330649972734398E-2</v>
      </c>
      <c r="AN2972">
        <v>2.5641149395606681E-2</v>
      </c>
      <c r="AO2972">
        <v>2.9848693499702355E-2</v>
      </c>
      <c r="AP2972">
        <v>3.019495457126296E-2</v>
      </c>
      <c r="AQ2972">
        <v>2.4448840067814281E-2</v>
      </c>
      <c r="AR2972">
        <v>1.8462748064136711E-2</v>
      </c>
      <c r="AS2972">
        <v>1.6643950349095715E-2</v>
      </c>
      <c r="AT2972">
        <v>1.4015447347139647E-2</v>
      </c>
      <c r="AU2972">
        <v>1.4723883413249771E-2</v>
      </c>
      <c r="AV2972">
        <v>1.2228566168318343E-2</v>
      </c>
      <c r="AW2972">
        <v>1.104673117752902E-2</v>
      </c>
      <c r="AX2972">
        <v>1.022829048880923E-2</v>
      </c>
      <c r="AY2972">
        <v>1.0807994197809926E-2</v>
      </c>
      <c r="AZ2972">
        <v>1.1329032708414387E-2</v>
      </c>
    </row>
    <row r="2973" spans="11:52" ht="14.4">
      <c r="K2973" t="s">
        <v>3880</v>
      </c>
      <c r="L2973" t="s">
        <v>3854</v>
      </c>
      <c r="M2973" t="s">
        <v>30</v>
      </c>
      <c r="N2973" t="s">
        <v>80</v>
      </c>
      <c r="AG2973">
        <v>0.10902043582042484</v>
      </c>
      <c r="AH2973">
        <v>0.1028916472407603</v>
      </c>
      <c r="AI2973">
        <v>0.10620664115063898</v>
      </c>
      <c r="AJ2973">
        <v>5.7525410666067485E-2</v>
      </c>
      <c r="AK2973">
        <v>7.0250508829714953E-2</v>
      </c>
      <c r="AL2973">
        <v>5.5142513887008367E-2</v>
      </c>
      <c r="AM2973">
        <v>5.7693270330330386E-2</v>
      </c>
      <c r="AN2973">
        <v>7.3375127382076591E-2</v>
      </c>
      <c r="AO2973">
        <v>5.9403295253294339E-2</v>
      </c>
      <c r="AP2973">
        <v>4.528651455448663E-2</v>
      </c>
      <c r="AQ2973">
        <v>4.3684276235622592E-2</v>
      </c>
      <c r="AR2973">
        <v>3.6402889257964074E-2</v>
      </c>
      <c r="AS2973">
        <v>4.3492989376953978E-2</v>
      </c>
      <c r="AT2973">
        <v>4.2358298274982303E-2</v>
      </c>
      <c r="AU2973">
        <v>3.6403978584503525E-2</v>
      </c>
      <c r="AV2973">
        <v>3.1095195815437873E-2</v>
      </c>
      <c r="AW2973">
        <v>3.2444792102232049E-2</v>
      </c>
      <c r="AX2973">
        <v>3.2335199580410069E-2</v>
      </c>
      <c r="AY2973">
        <v>3.2195341917415438E-2</v>
      </c>
      <c r="AZ2973">
        <v>3.1469251922275482E-2</v>
      </c>
    </row>
    <row r="2974" spans="11:52" ht="14.4">
      <c r="K2974" t="s">
        <v>3881</v>
      </c>
      <c r="L2974" t="s">
        <v>3854</v>
      </c>
      <c r="M2974" t="s">
        <v>100</v>
      </c>
      <c r="N2974" t="s">
        <v>80</v>
      </c>
      <c r="AG2974">
        <v>7.6227905126457898E-2</v>
      </c>
      <c r="AH2974">
        <v>6.4456051448968113E-2</v>
      </c>
      <c r="AI2974">
        <v>4.5043944946911538E-2</v>
      </c>
      <c r="AJ2974">
        <v>3.5038566303979911E-2</v>
      </c>
      <c r="AK2974">
        <v>4.2362939148318443E-2</v>
      </c>
      <c r="AL2974">
        <v>5.4430077554432035E-2</v>
      </c>
      <c r="AM2974">
        <v>4.9066233958704457E-2</v>
      </c>
      <c r="AN2974">
        <v>4.6720470685688208E-2</v>
      </c>
      <c r="AO2974">
        <v>5.5411232131263054E-2</v>
      </c>
      <c r="AP2974">
        <v>5.6823413816953883E-2</v>
      </c>
      <c r="AQ2974">
        <v>5.4635295480276562E-2</v>
      </c>
      <c r="AR2974">
        <v>4.0118774946312781E-2</v>
      </c>
      <c r="AS2974">
        <v>4.2099102141288168E-2</v>
      </c>
      <c r="AT2974">
        <v>3.6663258418178378E-2</v>
      </c>
      <c r="AU2974">
        <v>3.7573376721556917E-2</v>
      </c>
      <c r="AV2974">
        <v>3.2424954537705643E-2</v>
      </c>
      <c r="AW2974">
        <v>3.4126780177750171E-2</v>
      </c>
      <c r="AX2974">
        <v>3.2540309281698973E-2</v>
      </c>
      <c r="AY2974">
        <v>2.8379954613183097E-2</v>
      </c>
      <c r="AZ2974">
        <v>2.0855753059828289E-2</v>
      </c>
    </row>
    <row r="2975" spans="11:52" ht="14.4">
      <c r="K2975" t="s">
        <v>3882</v>
      </c>
      <c r="L2975" t="s">
        <v>3854</v>
      </c>
      <c r="M2975" t="s">
        <v>31</v>
      </c>
      <c r="N2975" t="s">
        <v>80</v>
      </c>
      <c r="AG2975">
        <v>6.246898524070673E-3</v>
      </c>
      <c r="AH2975">
        <v>5.2946266169790557E-3</v>
      </c>
      <c r="AI2975">
        <v>2.7929275345187081E-3</v>
      </c>
      <c r="AJ2975">
        <v>3.6803902901109986E-3</v>
      </c>
      <c r="AK2975">
        <v>3.0342021561706655E-3</v>
      </c>
      <c r="AL2975">
        <v>3.9750702455626031E-3</v>
      </c>
      <c r="AM2975">
        <v>3.4882608212105431E-3</v>
      </c>
      <c r="AN2975">
        <v>2.8223155385701491E-3</v>
      </c>
      <c r="AO2975">
        <v>2.5518659708353908E-3</v>
      </c>
      <c r="AP2975">
        <v>2.781502022801358E-3</v>
      </c>
      <c r="AQ2975">
        <v>2.7689143796182634E-3</v>
      </c>
      <c r="AR2975">
        <v>2.2905803646968465E-3</v>
      </c>
      <c r="AS2975">
        <v>1.7026927276354621E-3</v>
      </c>
      <c r="AT2975">
        <v>1.5897061065497165E-3</v>
      </c>
      <c r="AU2975">
        <v>1.513261754694697E-3</v>
      </c>
      <c r="AV2975">
        <v>1.236545074333145E-3</v>
      </c>
      <c r="AW2975">
        <v>1.3321309940638891E-3</v>
      </c>
      <c r="AX2975">
        <v>7.7789587772465361E-4</v>
      </c>
      <c r="AY2975">
        <v>8.9699352457641725E-4</v>
      </c>
      <c r="AZ2975">
        <v>2.335767495208424E-2</v>
      </c>
    </row>
    <row r="2976" spans="11:52" ht="14.4">
      <c r="K2976" t="s">
        <v>3883</v>
      </c>
      <c r="L2976" t="s">
        <v>3854</v>
      </c>
      <c r="M2976" t="s">
        <v>32</v>
      </c>
      <c r="N2976" t="s">
        <v>80</v>
      </c>
      <c r="O2976" t="s">
        <v>6079</v>
      </c>
      <c r="P2976" t="s">
        <v>6079</v>
      </c>
      <c r="Q2976" t="s">
        <v>6079</v>
      </c>
      <c r="R2976" t="s">
        <v>6079</v>
      </c>
      <c r="S2976" t="s">
        <v>6079</v>
      </c>
      <c r="AG2976">
        <v>3.7372997167812089E-2</v>
      </c>
      <c r="AH2976">
        <v>2.7103740978850665E-2</v>
      </c>
      <c r="AI2976">
        <v>2.419541273799105E-2</v>
      </c>
      <c r="AJ2976">
        <v>2.2721438770435257E-2</v>
      </c>
      <c r="AK2976">
        <v>1.9901724972398067E-2</v>
      </c>
      <c r="AL2976">
        <v>2.7718808053288753E-2</v>
      </c>
      <c r="AM2976">
        <v>2.7005003299169578E-2</v>
      </c>
      <c r="AN2976">
        <v>2.8308101644834667E-2</v>
      </c>
      <c r="AO2976">
        <v>3.0314280701111723E-2</v>
      </c>
      <c r="AP2976">
        <v>2.6143861910480001E-2</v>
      </c>
      <c r="AQ2976">
        <v>2.6839709270851279E-2</v>
      </c>
      <c r="AR2976">
        <v>1.9305715995497189E-2</v>
      </c>
      <c r="AS2976">
        <v>1.5275495814453128E-2</v>
      </c>
      <c r="AT2976">
        <v>1.171662824278389E-2</v>
      </c>
      <c r="AU2976">
        <v>1.229882373999866E-2</v>
      </c>
      <c r="AV2976">
        <v>1.1300974480753886E-2</v>
      </c>
      <c r="AW2976">
        <v>1.0806999179072983E-2</v>
      </c>
      <c r="AX2976">
        <v>1.0048392917924571E-2</v>
      </c>
      <c r="AY2976">
        <v>1.0250218778585236E-2</v>
      </c>
      <c r="AZ2976">
        <v>8.3959262610645378E-3</v>
      </c>
    </row>
    <row r="2977" spans="11:52" ht="14.4">
      <c r="K2977" t="s">
        <v>3884</v>
      </c>
      <c r="L2977" t="s">
        <v>3854</v>
      </c>
      <c r="M2977" t="s">
        <v>93</v>
      </c>
      <c r="N2977" t="s">
        <v>80</v>
      </c>
      <c r="AG2977">
        <v>3.0594931458713193E-3</v>
      </c>
      <c r="AH2977">
        <v>2.4471906252815172E-3</v>
      </c>
      <c r="AI2977">
        <v>2.3951961201962107E-3</v>
      </c>
      <c r="AJ2977">
        <v>4.0946804421167302E-3</v>
      </c>
      <c r="AK2977">
        <v>4.2732701027887619E-3</v>
      </c>
      <c r="AL2977">
        <v>5.1599531014992059E-3</v>
      </c>
      <c r="AM2977">
        <v>6.0649478828500875E-3</v>
      </c>
      <c r="AN2977">
        <v>4.7746923634729658E-3</v>
      </c>
      <c r="AO2977">
        <v>5.8135255978311725E-3</v>
      </c>
      <c r="AP2977">
        <v>5.1606177796377373E-3</v>
      </c>
      <c r="AQ2977">
        <v>4.4381930136647664E-3</v>
      </c>
      <c r="AR2977">
        <v>3.5301696741934603E-3</v>
      </c>
      <c r="AS2977">
        <v>3.3855105610987217E-3</v>
      </c>
      <c r="AT2977">
        <v>4.7684890221138983E-3</v>
      </c>
      <c r="AU2977">
        <v>4.5966816584472542E-3</v>
      </c>
      <c r="AV2977">
        <v>4.6691571602238777E-3</v>
      </c>
      <c r="AW2977">
        <v>9.9741612383998975E-3</v>
      </c>
      <c r="AX2977">
        <v>6.6319372286815148E-3</v>
      </c>
      <c r="AY2977">
        <v>7.1686550290733916E-3</v>
      </c>
      <c r="AZ2977">
        <v>8.5199757391084489E-3</v>
      </c>
    </row>
    <row r="2978" spans="11:52" ht="14.4">
      <c r="K2978" t="s">
        <v>3885</v>
      </c>
      <c r="L2978" t="s">
        <v>3886</v>
      </c>
      <c r="M2978" t="s">
        <v>13</v>
      </c>
      <c r="N2978" t="s">
        <v>80</v>
      </c>
      <c r="AG2978">
        <v>4.6450300323635306E-2</v>
      </c>
      <c r="AH2978">
        <v>3.4665480927143305E-2</v>
      </c>
      <c r="AI2978">
        <v>3.275753486969369E-2</v>
      </c>
      <c r="AJ2978">
        <v>3.0322420645256084E-2</v>
      </c>
      <c r="AK2978">
        <v>3.7408960664081663E-2</v>
      </c>
      <c r="AL2978">
        <v>3.3441157040223247E-2</v>
      </c>
      <c r="AM2978">
        <v>3.4314183026518445E-2</v>
      </c>
      <c r="AN2978">
        <v>3.9421504304431379E-2</v>
      </c>
      <c r="AO2978">
        <v>4.3507975972053595E-2</v>
      </c>
      <c r="AP2978">
        <v>4.3013005988771599E-2</v>
      </c>
      <c r="AQ2978">
        <v>3.9611584732062069E-2</v>
      </c>
      <c r="AR2978">
        <v>4.0385033012700175E-2</v>
      </c>
      <c r="AS2978">
        <v>4.1084755897207011E-2</v>
      </c>
      <c r="AT2978">
        <v>5.7209724629767075E-2</v>
      </c>
      <c r="AU2978">
        <v>7.0850298542449952E-2</v>
      </c>
      <c r="AV2978">
        <v>6.764664686079383E-2</v>
      </c>
      <c r="AW2978">
        <v>6.7313640656945811E-2</v>
      </c>
      <c r="AX2978">
        <v>6.3083790748344915E-2</v>
      </c>
      <c r="AY2978">
        <v>6.5323961945623357E-2</v>
      </c>
      <c r="AZ2978">
        <v>6.7554466610176125E-2</v>
      </c>
    </row>
    <row r="2979" spans="11:52" ht="14.4">
      <c r="K2979" t="s">
        <v>3887</v>
      </c>
      <c r="L2979" t="s">
        <v>3886</v>
      </c>
      <c r="M2979" t="s">
        <v>14</v>
      </c>
      <c r="N2979" t="s">
        <v>80</v>
      </c>
      <c r="AG2979">
        <v>3.8889548956234886E-2</v>
      </c>
      <c r="AH2979">
        <v>3.7576238082786283E-2</v>
      </c>
      <c r="AI2979">
        <v>3.4410793091158541E-2</v>
      </c>
      <c r="AJ2979">
        <v>3.3523832364577677E-2</v>
      </c>
      <c r="AK2979">
        <v>3.5365420712734415E-2</v>
      </c>
      <c r="AL2979">
        <v>3.6768981185813177E-2</v>
      </c>
      <c r="AM2979">
        <v>3.7375970961721974E-2</v>
      </c>
      <c r="AN2979">
        <v>3.7874924485894662E-2</v>
      </c>
      <c r="AO2979">
        <v>3.1357014731116933E-2</v>
      </c>
      <c r="AP2979">
        <v>3.2326995911100977E-2</v>
      </c>
      <c r="AQ2979">
        <v>2.8211559638412723E-2</v>
      </c>
      <c r="AR2979">
        <v>2.9194990883366627E-2</v>
      </c>
      <c r="AS2979">
        <v>2.9972611898915043E-2</v>
      </c>
      <c r="AT2979">
        <v>2.9556770704882423E-2</v>
      </c>
      <c r="AU2979">
        <v>2.8155102409840295E-2</v>
      </c>
      <c r="AV2979">
        <v>2.7067182695295275E-2</v>
      </c>
      <c r="AW2979">
        <v>2.8266075300923905E-2</v>
      </c>
      <c r="AX2979">
        <v>2.6649946583029528E-2</v>
      </c>
      <c r="AY2979">
        <v>2.5975486773586121E-2</v>
      </c>
      <c r="AZ2979">
        <v>2.7184445893485711E-2</v>
      </c>
    </row>
    <row r="2980" spans="11:52" ht="14.4">
      <c r="K2980" t="s">
        <v>3888</v>
      </c>
      <c r="L2980" t="s">
        <v>3886</v>
      </c>
      <c r="M2980" t="s">
        <v>92</v>
      </c>
      <c r="N2980" t="s">
        <v>80</v>
      </c>
      <c r="AG2980">
        <v>6.5975195087942473E-2</v>
      </c>
      <c r="AH2980">
        <v>5.8130755548217117E-2</v>
      </c>
      <c r="AI2980">
        <v>5.9955872501318903E-2</v>
      </c>
      <c r="AJ2980">
        <v>5.4186588952324165E-2</v>
      </c>
      <c r="AK2980">
        <v>5.2914796886940882E-2</v>
      </c>
      <c r="AL2980">
        <v>5.5481549175260811E-2</v>
      </c>
      <c r="AM2980">
        <v>4.9866078169291186E-2</v>
      </c>
      <c r="AN2980">
        <v>4.7882812436514675E-2</v>
      </c>
      <c r="AO2980">
        <v>5.973372717737966E-2</v>
      </c>
      <c r="AP2980">
        <v>5.87438455155877E-2</v>
      </c>
      <c r="AQ2980">
        <v>5.907738574570201E-2</v>
      </c>
      <c r="AR2980">
        <v>6.0185406898193093E-2</v>
      </c>
      <c r="AS2980">
        <v>3.7096076926020335E-2</v>
      </c>
      <c r="AT2980">
        <v>3.0959102220396433E-2</v>
      </c>
      <c r="AU2980">
        <v>2.7775807995102139E-2</v>
      </c>
      <c r="AV2980">
        <v>2.6586914440052369E-2</v>
      </c>
      <c r="AW2980">
        <v>2.7169710348518297E-2</v>
      </c>
      <c r="AX2980">
        <v>2.2415112954547026E-2</v>
      </c>
      <c r="AY2980">
        <v>1.9107646744313676E-2</v>
      </c>
      <c r="AZ2980">
        <v>1.8269241735230868E-2</v>
      </c>
    </row>
    <row r="2981" spans="11:52" ht="14.4">
      <c r="K2981" t="s">
        <v>3889</v>
      </c>
      <c r="L2981" t="s">
        <v>3886</v>
      </c>
      <c r="M2981" t="s">
        <v>15</v>
      </c>
      <c r="N2981" t="s">
        <v>80</v>
      </c>
      <c r="AE2981" t="s">
        <v>6079</v>
      </c>
      <c r="AF2981" t="s">
        <v>6079</v>
      </c>
      <c r="AG2981">
        <v>0.26004759478830092</v>
      </c>
      <c r="AH2981">
        <v>0.24581009685940711</v>
      </c>
      <c r="AI2981">
        <v>0.26784035890023616</v>
      </c>
      <c r="AJ2981">
        <v>0.27551979765539847</v>
      </c>
      <c r="AK2981">
        <v>0.24087031534553816</v>
      </c>
      <c r="AL2981">
        <v>0.22658230853726491</v>
      </c>
      <c r="AM2981">
        <v>0.23598538048358311</v>
      </c>
      <c r="AN2981">
        <v>0.22629906091093299</v>
      </c>
      <c r="AO2981">
        <v>0.22935526309468229</v>
      </c>
      <c r="AP2981">
        <v>0.20230031315214883</v>
      </c>
      <c r="AQ2981">
        <v>0.16626802511323363</v>
      </c>
      <c r="AR2981">
        <v>6.8769175843732613E-2</v>
      </c>
      <c r="AS2981">
        <v>7.1021733733324183E-2</v>
      </c>
      <c r="AT2981">
        <v>6.3965566242528832E-2</v>
      </c>
      <c r="AU2981">
        <v>5.3602469937417581E-2</v>
      </c>
      <c r="AV2981">
        <v>0.11861748287219386</v>
      </c>
      <c r="AW2981">
        <v>0.10935304343837024</v>
      </c>
      <c r="AX2981">
        <v>0.11262228523446306</v>
      </c>
      <c r="AY2981">
        <v>0.10397439704969665</v>
      </c>
      <c r="AZ2981">
        <v>7.7002833964246467E-2</v>
      </c>
    </row>
    <row r="2982" spans="11:52" ht="14.4">
      <c r="K2982" t="s">
        <v>3890</v>
      </c>
      <c r="L2982" t="s">
        <v>3886</v>
      </c>
      <c r="M2982" t="s">
        <v>91</v>
      </c>
      <c r="N2982" t="s">
        <v>80</v>
      </c>
      <c r="AG2982">
        <v>1.3255851896596824E-2</v>
      </c>
      <c r="AH2982">
        <v>1.3293897288414269E-2</v>
      </c>
      <c r="AI2982">
        <v>1.2683895482604237E-2</v>
      </c>
      <c r="AJ2982">
        <v>1.1351479780799874E-2</v>
      </c>
      <c r="AK2982">
        <v>9.4638575297857352E-3</v>
      </c>
      <c r="AL2982">
        <v>1.3017120790816048E-2</v>
      </c>
      <c r="AM2982">
        <v>1.3563763850585921E-2</v>
      </c>
      <c r="AN2982">
        <v>1.3395248729263507E-2</v>
      </c>
      <c r="AO2982">
        <v>1.2466914300947865E-2</v>
      </c>
      <c r="AP2982">
        <v>1.3761562456297824E-2</v>
      </c>
      <c r="AQ2982">
        <v>1.4291929681935735E-2</v>
      </c>
      <c r="AR2982">
        <v>1.9145164464671603E-2</v>
      </c>
      <c r="AS2982">
        <v>1.9446356186703023E-2</v>
      </c>
      <c r="AT2982">
        <v>1.774666012252216E-2</v>
      </c>
      <c r="AU2982">
        <v>1.9097097107771657E-2</v>
      </c>
      <c r="AV2982">
        <v>1.8436444174761389E-2</v>
      </c>
      <c r="AW2982">
        <v>2.0204502488452885E-2</v>
      </c>
      <c r="AX2982">
        <v>2.0572009771874639E-2</v>
      </c>
      <c r="AY2982">
        <v>2.2098240002183484E-2</v>
      </c>
      <c r="AZ2982">
        <v>2.5948904816845319E-2</v>
      </c>
    </row>
    <row r="2983" spans="11:52" ht="14.4">
      <c r="K2983" t="s">
        <v>3891</v>
      </c>
      <c r="L2983" t="s">
        <v>3886</v>
      </c>
      <c r="M2983" t="s">
        <v>16</v>
      </c>
      <c r="N2983" t="s">
        <v>80</v>
      </c>
      <c r="AG2983">
        <v>5.8532686494986226E-2</v>
      </c>
      <c r="AH2983">
        <v>6.175815506450745E-2</v>
      </c>
      <c r="AI2983">
        <v>5.5467277899400425E-2</v>
      </c>
      <c r="AJ2983">
        <v>5.8982108380156488E-2</v>
      </c>
      <c r="AK2983">
        <v>4.5337002991860414E-2</v>
      </c>
      <c r="AL2983">
        <v>3.7388658702409358E-2</v>
      </c>
      <c r="AM2983">
        <v>3.538203299437815E-2</v>
      </c>
      <c r="AN2983">
        <v>3.8162647474795856E-2</v>
      </c>
      <c r="AO2983">
        <v>3.7888003333789777E-2</v>
      </c>
      <c r="AP2983">
        <v>3.765365653174186E-2</v>
      </c>
      <c r="AQ2983">
        <v>3.6107346407722174E-2</v>
      </c>
      <c r="AR2983">
        <v>3.5930731337786542E-2</v>
      </c>
      <c r="AS2983">
        <v>3.4712581547239718E-2</v>
      </c>
      <c r="AT2983">
        <v>3.1541392940697355E-2</v>
      </c>
      <c r="AU2983">
        <v>3.0708254358929259E-2</v>
      </c>
      <c r="AV2983">
        <v>2.8533286170686675E-2</v>
      </c>
      <c r="AW2983">
        <v>2.8005084826417649E-2</v>
      </c>
      <c r="AX2983">
        <v>2.5873168428026085E-2</v>
      </c>
      <c r="AY2983">
        <v>2.597792560270034E-2</v>
      </c>
      <c r="AZ2983">
        <v>2.4016429441685277E-2</v>
      </c>
    </row>
    <row r="2984" spans="11:52" ht="14.4">
      <c r="K2984" t="s">
        <v>3892</v>
      </c>
      <c r="L2984" t="s">
        <v>3886</v>
      </c>
      <c r="M2984" t="s">
        <v>17</v>
      </c>
      <c r="N2984" t="s">
        <v>80</v>
      </c>
      <c r="AG2984">
        <v>0.19437602774477741</v>
      </c>
      <c r="AH2984">
        <v>0.18852538444598077</v>
      </c>
      <c r="AI2984">
        <v>0.21491675605984983</v>
      </c>
      <c r="AJ2984">
        <v>9.009382995026903E-2</v>
      </c>
      <c r="AK2984">
        <v>0.14162591951544237</v>
      </c>
      <c r="AL2984">
        <v>8.103573010055129E-2</v>
      </c>
      <c r="AM2984">
        <v>7.7409817209003418E-2</v>
      </c>
      <c r="AN2984">
        <v>6.88171109413514E-2</v>
      </c>
      <c r="AO2984">
        <v>6.4809800946549923E-2</v>
      </c>
      <c r="AP2984">
        <v>5.8176744021441934E-2</v>
      </c>
      <c r="AQ2984">
        <v>5.2394060511048023E-2</v>
      </c>
      <c r="AR2984">
        <v>4.4625607430149032E-2</v>
      </c>
      <c r="AS2984">
        <v>3.5623893644504016E-2</v>
      </c>
      <c r="AT2984">
        <v>3.3212792339804884E-2</v>
      </c>
      <c r="AU2984">
        <v>2.8689629840785429E-2</v>
      </c>
      <c r="AV2984">
        <v>2.6306949616544645E-2</v>
      </c>
      <c r="AW2984">
        <v>2.4764259629741273E-2</v>
      </c>
      <c r="AX2984">
        <v>2.3178681416891209E-2</v>
      </c>
      <c r="AY2984">
        <v>2.3216357271816597E-2</v>
      </c>
      <c r="AZ2984">
        <v>1.9532272101509519E-2</v>
      </c>
    </row>
    <row r="2985" spans="11:52" ht="14.4">
      <c r="K2985" t="s">
        <v>3893</v>
      </c>
      <c r="L2985" t="s">
        <v>3886</v>
      </c>
      <c r="M2985" t="s">
        <v>97</v>
      </c>
      <c r="N2985" t="s">
        <v>80</v>
      </c>
      <c r="O2985" t="s">
        <v>6079</v>
      </c>
      <c r="P2985" t="s">
        <v>6079</v>
      </c>
      <c r="Q2985" t="s">
        <v>6079</v>
      </c>
      <c r="R2985" t="s">
        <v>6079</v>
      </c>
      <c r="S2985" t="s">
        <v>6079</v>
      </c>
      <c r="T2985" t="s">
        <v>6079</v>
      </c>
      <c r="AG2985">
        <v>4.1984509419557413E-2</v>
      </c>
      <c r="AH2985">
        <v>3.8842449042051544E-2</v>
      </c>
      <c r="AI2985">
        <v>4.0359496588684755E-2</v>
      </c>
      <c r="AJ2985">
        <v>4.3360810258746614E-2</v>
      </c>
      <c r="AK2985">
        <v>4.2027290179287066E-2</v>
      </c>
      <c r="AL2985">
        <v>3.4399394607543689E-2</v>
      </c>
      <c r="AM2985">
        <v>2.470402798540693E-2</v>
      </c>
      <c r="AN2985">
        <v>2.5491620052833331E-2</v>
      </c>
      <c r="AO2985">
        <v>2.596787878687019E-2</v>
      </c>
      <c r="AP2985">
        <v>1.9858212131729214E-2</v>
      </c>
      <c r="AQ2985">
        <v>1.8621212964882689E-2</v>
      </c>
      <c r="AR2985">
        <v>2.325073487106397E-2</v>
      </c>
      <c r="AS2985">
        <v>1.9559742006314561E-2</v>
      </c>
      <c r="AT2985">
        <v>1.6599536727668084E-2</v>
      </c>
      <c r="AU2985">
        <v>1.502807229515043E-2</v>
      </c>
      <c r="AV2985">
        <v>1.5545125900167758E-2</v>
      </c>
      <c r="AW2985">
        <v>1.3640856594600575E-2</v>
      </c>
      <c r="AX2985">
        <v>1.1319278701498261E-2</v>
      </c>
      <c r="AY2985">
        <v>1.2505248787584291E-2</v>
      </c>
      <c r="AZ2985">
        <v>2.0195035089596369E-2</v>
      </c>
    </row>
    <row r="2986" spans="11:52" ht="14.4">
      <c r="K2986" t="s">
        <v>3894</v>
      </c>
      <c r="L2986" t="s">
        <v>3886</v>
      </c>
      <c r="M2986" t="s">
        <v>18</v>
      </c>
      <c r="N2986" t="s">
        <v>80</v>
      </c>
      <c r="AG2986">
        <v>5.8354295455129136E-2</v>
      </c>
      <c r="AH2986">
        <v>5.3986910234359767E-2</v>
      </c>
      <c r="AI2986">
        <v>5.5001768960467566E-2</v>
      </c>
      <c r="AJ2986">
        <v>5.6086217395479053E-2</v>
      </c>
      <c r="AK2986">
        <v>5.6440904952615154E-2</v>
      </c>
      <c r="AL2986">
        <v>5.4818505166443918E-2</v>
      </c>
      <c r="AM2986">
        <v>5.4740851770819186E-2</v>
      </c>
      <c r="AN2986">
        <v>5.1155870972655816E-2</v>
      </c>
      <c r="AO2986">
        <v>5.1689655186813531E-2</v>
      </c>
      <c r="AP2986">
        <v>5.2550930216416394E-2</v>
      </c>
      <c r="AQ2986">
        <v>5.2571243633640727E-2</v>
      </c>
      <c r="AR2986">
        <v>5.2481628001407099E-2</v>
      </c>
      <c r="AS2986">
        <v>5.1683010900798403E-2</v>
      </c>
      <c r="AT2986">
        <v>5.0002558448878451E-2</v>
      </c>
      <c r="AU2986">
        <v>4.9492051914834245E-2</v>
      </c>
      <c r="AV2986">
        <v>5.3109541748717896E-2</v>
      </c>
      <c r="AW2986">
        <v>5.4105338957294698E-2</v>
      </c>
      <c r="AX2986">
        <v>5.2925354821424977E-2</v>
      </c>
      <c r="AY2986">
        <v>5.0661849048081249E-2</v>
      </c>
      <c r="AZ2986">
        <v>5.2982192421657977E-2</v>
      </c>
    </row>
    <row r="2987" spans="11:52" ht="14.4">
      <c r="K2987" t="s">
        <v>3895</v>
      </c>
      <c r="L2987" t="s">
        <v>3886</v>
      </c>
      <c r="M2987" t="s">
        <v>34</v>
      </c>
      <c r="N2987" t="s">
        <v>80</v>
      </c>
      <c r="AG2987">
        <v>7.5606772154417509E-2</v>
      </c>
      <c r="AH2987">
        <v>7.4291163774317104E-2</v>
      </c>
      <c r="AI2987">
        <v>7.1434351615972447E-2</v>
      </c>
      <c r="AJ2987">
        <v>6.5667315557779493E-2</v>
      </c>
      <c r="AK2987">
        <v>6.7802157639838503E-2</v>
      </c>
      <c r="AL2987">
        <v>6.4719855254031664E-2</v>
      </c>
      <c r="AM2987">
        <v>6.174723162918818E-2</v>
      </c>
      <c r="AN2987">
        <v>5.8670670618896581E-2</v>
      </c>
      <c r="AO2987">
        <v>5.669283786586541E-2</v>
      </c>
      <c r="AP2987">
        <v>5.3847592458865681E-2</v>
      </c>
      <c r="AQ2987">
        <v>4.8551308626362255E-2</v>
      </c>
      <c r="AR2987">
        <v>4.4931667706473936E-2</v>
      </c>
      <c r="AS2987">
        <v>4.292308923636283E-2</v>
      </c>
      <c r="AT2987">
        <v>3.9741963206405523E-2</v>
      </c>
      <c r="AU2987">
        <v>3.9489763488421509E-2</v>
      </c>
      <c r="AV2987">
        <v>3.9838876742703609E-2</v>
      </c>
      <c r="AW2987">
        <v>4.0067627909714722E-2</v>
      </c>
      <c r="AX2987">
        <v>4.0791073186534209E-2</v>
      </c>
      <c r="AY2987">
        <v>3.9987512159708541E-2</v>
      </c>
      <c r="AZ2987">
        <v>3.979039104218994E-2</v>
      </c>
    </row>
    <row r="2988" spans="11:52" ht="14.4">
      <c r="K2988" t="s">
        <v>3896</v>
      </c>
      <c r="L2988" t="s">
        <v>3886</v>
      </c>
      <c r="M2988" t="s">
        <v>19</v>
      </c>
      <c r="N2988" t="s">
        <v>80</v>
      </c>
      <c r="AG2988">
        <v>0.11486234238911346</v>
      </c>
      <c r="AH2988">
        <v>0.10835219733916999</v>
      </c>
      <c r="AI2988">
        <v>7.3870524009094801E-2</v>
      </c>
      <c r="AJ2988">
        <v>7.4376070265248423E-2</v>
      </c>
      <c r="AK2988">
        <v>7.0919274553710165E-2</v>
      </c>
      <c r="AL2988">
        <v>8.6687432142533744E-2</v>
      </c>
      <c r="AM2988">
        <v>9.5225616406657318E-2</v>
      </c>
      <c r="AN2988">
        <v>8.2890138394937862E-2</v>
      </c>
      <c r="AO2988">
        <v>8.2845975115566323E-2</v>
      </c>
      <c r="AP2988">
        <v>7.5078546117015893E-2</v>
      </c>
      <c r="AQ2988">
        <v>5.6437900442969334E-2</v>
      </c>
      <c r="AR2988">
        <v>5.5364142762325749E-2</v>
      </c>
      <c r="AS2988">
        <v>5.1305703252442422E-2</v>
      </c>
      <c r="AT2988">
        <v>4.34187520292263E-2</v>
      </c>
      <c r="AU2988">
        <v>4.1128225215732402E-2</v>
      </c>
      <c r="AV2988">
        <v>3.8641227626920266E-2</v>
      </c>
      <c r="AW2988">
        <v>3.5965508101324054E-2</v>
      </c>
      <c r="AX2988">
        <v>3.6146575532733309E-2</v>
      </c>
      <c r="AY2988">
        <v>3.3844770016318824E-2</v>
      </c>
      <c r="AZ2988">
        <v>2.9721711458540533E-2</v>
      </c>
    </row>
    <row r="2989" spans="11:52" ht="14.4">
      <c r="K2989" t="s">
        <v>3897</v>
      </c>
      <c r="L2989" t="s">
        <v>3886</v>
      </c>
      <c r="M2989" t="s">
        <v>20</v>
      </c>
      <c r="N2989" t="s">
        <v>80</v>
      </c>
      <c r="AG2989">
        <v>4.8940601399541997E-2</v>
      </c>
      <c r="AH2989">
        <v>4.8353764195861446E-2</v>
      </c>
      <c r="AI2989">
        <v>4.7667676340206099E-2</v>
      </c>
      <c r="AJ2989">
        <v>4.5328195066286131E-2</v>
      </c>
      <c r="AK2989">
        <v>4.5983007327484858E-2</v>
      </c>
      <c r="AL2989">
        <v>4.568963689756745E-2</v>
      </c>
      <c r="AM2989">
        <v>4.6881139330947827E-2</v>
      </c>
      <c r="AN2989">
        <v>4.5644180221497591E-2</v>
      </c>
      <c r="AO2989">
        <v>4.396697567944978E-2</v>
      </c>
      <c r="AP2989">
        <v>4.3396443567252335E-2</v>
      </c>
      <c r="AQ2989">
        <v>4.2164139028929515E-2</v>
      </c>
      <c r="AR2989">
        <v>4.1812966892764002E-2</v>
      </c>
      <c r="AS2989">
        <v>4.1729127114819117E-2</v>
      </c>
      <c r="AT2989">
        <v>4.1933375671783971E-2</v>
      </c>
      <c r="AU2989">
        <v>4.0291066998803041E-2</v>
      </c>
      <c r="AV2989">
        <v>3.9833574953528302E-2</v>
      </c>
      <c r="AW2989">
        <v>3.9633063932771238E-2</v>
      </c>
      <c r="AX2989">
        <v>3.9167669663165018E-2</v>
      </c>
      <c r="AY2989">
        <v>3.8297211976165299E-2</v>
      </c>
      <c r="AZ2989">
        <v>3.6854918896010662E-2</v>
      </c>
    </row>
    <row r="2990" spans="11:52" ht="14.4">
      <c r="K2990" t="s">
        <v>3898</v>
      </c>
      <c r="L2990" t="s">
        <v>3886</v>
      </c>
      <c r="M2990" t="s">
        <v>21</v>
      </c>
      <c r="N2990" t="s">
        <v>80</v>
      </c>
      <c r="AG2990">
        <v>4.7174330089834848E-2</v>
      </c>
      <c r="AH2990">
        <v>4.9987496731726706E-2</v>
      </c>
      <c r="AI2990">
        <v>4.8244864016440937E-2</v>
      </c>
      <c r="AJ2990">
        <v>4.8496958920087312E-2</v>
      </c>
      <c r="AK2990">
        <v>4.8144421770942906E-2</v>
      </c>
      <c r="AL2990">
        <v>4.9183311451645118E-2</v>
      </c>
      <c r="AM2990">
        <v>4.6805216530691758E-2</v>
      </c>
      <c r="AN2990">
        <v>4.6058175763744137E-2</v>
      </c>
    </row>
    <row r="2991" spans="11:52" ht="14.4">
      <c r="K2991" t="s">
        <v>3899</v>
      </c>
      <c r="L2991" t="s">
        <v>3886</v>
      </c>
      <c r="M2991" t="s">
        <v>22</v>
      </c>
      <c r="N2991" t="s">
        <v>80</v>
      </c>
      <c r="AG2991">
        <v>0.56251003539880551</v>
      </c>
      <c r="AH2991">
        <v>0.56754888752896338</v>
      </c>
      <c r="AI2991">
        <v>0.5542281896833261</v>
      </c>
      <c r="AJ2991">
        <v>0.41802928622935526</v>
      </c>
      <c r="AK2991">
        <v>0.43211048883497494</v>
      </c>
      <c r="AL2991">
        <v>0.4211042758792421</v>
      </c>
      <c r="AM2991">
        <v>0.4083306622122384</v>
      </c>
      <c r="AN2991">
        <v>0.34940052406405142</v>
      </c>
      <c r="AO2991">
        <v>0.36194279552107633</v>
      </c>
      <c r="AP2991">
        <v>0.25640948381563394</v>
      </c>
      <c r="AQ2991">
        <v>0.18563461184094973</v>
      </c>
      <c r="AR2991">
        <v>0.15029363333304618</v>
      </c>
      <c r="AS2991">
        <v>0.16248309766813826</v>
      </c>
      <c r="AT2991">
        <v>0.1320585479328758</v>
      </c>
      <c r="AU2991">
        <v>0.11895018783233879</v>
      </c>
      <c r="AV2991">
        <v>7.9370341483296206E-2</v>
      </c>
      <c r="AW2991">
        <v>8.2370254985661542E-2</v>
      </c>
      <c r="AX2991">
        <v>0.30491223294920466</v>
      </c>
      <c r="AY2991">
        <v>0.24802902957572012</v>
      </c>
      <c r="AZ2991">
        <v>0.17775679018885843</v>
      </c>
    </row>
    <row r="2992" spans="11:52" ht="14.4">
      <c r="K2992" t="s">
        <v>3900</v>
      </c>
      <c r="L2992" t="s">
        <v>3886</v>
      </c>
      <c r="M2992" t="s">
        <v>90</v>
      </c>
      <c r="N2992" t="s">
        <v>80</v>
      </c>
      <c r="AG2992">
        <v>0.22262633468926851</v>
      </c>
      <c r="AH2992">
        <v>0.17610727901831719</v>
      </c>
      <c r="AI2992">
        <v>0.15418561041137682</v>
      </c>
      <c r="AJ2992">
        <v>0.15581520524082387</v>
      </c>
      <c r="AK2992">
        <v>0.15568970592218895</v>
      </c>
      <c r="AL2992">
        <v>0.14621373501191029</v>
      </c>
      <c r="AM2992">
        <v>0.13820906507134126</v>
      </c>
      <c r="AN2992">
        <v>0.15655257097328806</v>
      </c>
      <c r="AO2992">
        <v>0.15588749628289522</v>
      </c>
      <c r="AP2992">
        <v>0.15986174236518941</v>
      </c>
      <c r="AQ2992">
        <v>6.2277764025703959E-2</v>
      </c>
      <c r="AR2992">
        <v>5.1977269582390552E-2</v>
      </c>
      <c r="AS2992">
        <v>4.4484715070484959E-2</v>
      </c>
      <c r="AT2992">
        <v>5.6245393775255816E-2</v>
      </c>
      <c r="AU2992">
        <v>4.8429189235589622E-2</v>
      </c>
      <c r="AV2992">
        <v>3.7888228005513384E-2</v>
      </c>
      <c r="AW2992">
        <v>3.7317872535179014E-2</v>
      </c>
      <c r="AX2992">
        <v>3.5496025406896774E-2</v>
      </c>
      <c r="AY2992">
        <v>2.2538756666058191E-2</v>
      </c>
      <c r="AZ2992">
        <v>2.091739651263104E-2</v>
      </c>
    </row>
    <row r="2993" spans="11:52" ht="14.4">
      <c r="K2993" t="s">
        <v>3901</v>
      </c>
      <c r="L2993" t="s">
        <v>3886</v>
      </c>
      <c r="M2993" t="s">
        <v>23</v>
      </c>
      <c r="N2993" t="s">
        <v>80</v>
      </c>
      <c r="AG2993">
        <v>2.1620481646224217E-2</v>
      </c>
      <c r="AH2993">
        <v>1.9877370977900797E-2</v>
      </c>
      <c r="AI2993">
        <v>1.6986585839480716E-2</v>
      </c>
      <c r="AJ2993">
        <v>1.9207287944816985E-2</v>
      </c>
      <c r="AK2993">
        <v>2.2448084623171941E-2</v>
      </c>
      <c r="AL2993">
        <v>2.4696183100561563E-2</v>
      </c>
      <c r="AM2993">
        <v>1.9670628894003256E-2</v>
      </c>
      <c r="AN2993">
        <v>2.26164880277696E-2</v>
      </c>
      <c r="AO2993">
        <v>2.3261869685728253E-2</v>
      </c>
      <c r="AP2993">
        <v>2.1347172817065951E-2</v>
      </c>
      <c r="AQ2993">
        <v>1.86179450051123E-2</v>
      </c>
      <c r="AR2993">
        <v>2.4479022493727631E-2</v>
      </c>
      <c r="AS2993">
        <v>2.6062815429312335E-2</v>
      </c>
      <c r="AT2993">
        <v>2.5958583857156881E-2</v>
      </c>
      <c r="AU2993">
        <v>4.0892011997661959E-2</v>
      </c>
      <c r="AV2993">
        <v>5.8765384621237357E-2</v>
      </c>
      <c r="AW2993">
        <v>7.0819103439727429E-2</v>
      </c>
      <c r="AX2993">
        <v>6.8295020553547969E-2</v>
      </c>
      <c r="AY2993">
        <v>6.1999747536040629E-2</v>
      </c>
      <c r="AZ2993">
        <v>5.8490621486397117E-2</v>
      </c>
    </row>
    <row r="2994" spans="11:52" ht="14.4">
      <c r="K2994" t="s">
        <v>3902</v>
      </c>
      <c r="L2994" t="s">
        <v>3886</v>
      </c>
      <c r="M2994" t="s">
        <v>24</v>
      </c>
      <c r="N2994" t="s">
        <v>80</v>
      </c>
      <c r="AG2994">
        <v>6.2942804605804537E-2</v>
      </c>
      <c r="AH2994">
        <v>6.4238280016608154E-2</v>
      </c>
      <c r="AI2994">
        <v>6.3123449000596216E-2</v>
      </c>
      <c r="AJ2994">
        <v>5.1541716410435361E-2</v>
      </c>
      <c r="AK2994">
        <v>5.7533028716211874E-2</v>
      </c>
      <c r="AL2994">
        <v>6.5133501071904507E-2</v>
      </c>
      <c r="AM2994">
        <v>6.473057150721713E-2</v>
      </c>
      <c r="AN2994">
        <v>6.8105805880236805E-2</v>
      </c>
      <c r="AO2994">
        <v>6.679360278554311E-2</v>
      </c>
      <c r="AP2994">
        <v>6.5100915440801807E-2</v>
      </c>
      <c r="AQ2994">
        <v>6.2421385618273435E-2</v>
      </c>
      <c r="AR2994">
        <v>6.2485535480327641E-2</v>
      </c>
      <c r="AS2994">
        <v>6.1019376444555407E-2</v>
      </c>
      <c r="AT2994">
        <v>6.2382318945988731E-2</v>
      </c>
      <c r="AU2994">
        <v>5.642315349626599E-2</v>
      </c>
      <c r="AV2994">
        <v>5.283826204226573E-2</v>
      </c>
      <c r="AW2994">
        <v>7.0983689525310131E-2</v>
      </c>
      <c r="AX2994">
        <v>6.5441636713650844E-2</v>
      </c>
      <c r="AY2994">
        <v>6.6898829642492871E-2</v>
      </c>
      <c r="AZ2994">
        <v>5.4988319499389759E-2</v>
      </c>
    </row>
    <row r="2995" spans="11:52" ht="14.4">
      <c r="K2995" t="s">
        <v>3903</v>
      </c>
      <c r="L2995" t="s">
        <v>3886</v>
      </c>
      <c r="M2995" t="s">
        <v>1386</v>
      </c>
      <c r="N2995" t="s">
        <v>80</v>
      </c>
      <c r="O2995" t="s">
        <v>6079</v>
      </c>
      <c r="P2995" t="s">
        <v>6079</v>
      </c>
      <c r="Q2995" t="s">
        <v>6079</v>
      </c>
      <c r="R2995" t="s">
        <v>6079</v>
      </c>
      <c r="S2995" t="s">
        <v>6079</v>
      </c>
      <c r="T2995" t="s">
        <v>6079</v>
      </c>
      <c r="U2995" t="s">
        <v>6079</v>
      </c>
      <c r="V2995" t="s">
        <v>6079</v>
      </c>
      <c r="W2995" t="s">
        <v>6079</v>
      </c>
      <c r="X2995" t="s">
        <v>6079</v>
      </c>
      <c r="Y2995" t="s">
        <v>6079</v>
      </c>
      <c r="Z2995" t="s">
        <v>6079</v>
      </c>
      <c r="AA2995" t="s">
        <v>6079</v>
      </c>
      <c r="AG2995">
        <v>1.4155021117338467E-2</v>
      </c>
      <c r="AH2995">
        <v>1.1834468344071368E-2</v>
      </c>
      <c r="AI2995">
        <v>1.0131292236508853E-2</v>
      </c>
      <c r="AJ2995">
        <v>1.454141942737134E-2</v>
      </c>
      <c r="AK2995">
        <v>1.4364482677388437E-2</v>
      </c>
      <c r="AL2995">
        <v>1.3165498810230439E-2</v>
      </c>
      <c r="AM2995">
        <v>1.0444615311632197E-2</v>
      </c>
      <c r="AN2995">
        <v>9.1642263701898746E-3</v>
      </c>
      <c r="AO2995">
        <v>6.7650776293399729E-3</v>
      </c>
      <c r="AP2995">
        <v>6.7372304899230729E-3</v>
      </c>
      <c r="AQ2995">
        <v>5.7556678340162813E-3</v>
      </c>
      <c r="AR2995">
        <v>4.7585546567612312E-3</v>
      </c>
      <c r="AS2995">
        <v>5.216232544618369E-3</v>
      </c>
      <c r="AT2995">
        <v>5.2387346974906912E-3</v>
      </c>
      <c r="AU2995">
        <v>2.9458154032611186E-3</v>
      </c>
      <c r="AV2995">
        <v>2.6487891077619408E-3</v>
      </c>
      <c r="AW2995">
        <v>2.957506872383291E-3</v>
      </c>
      <c r="AX2995">
        <v>6.2109763035671948E-3</v>
      </c>
      <c r="AY2995">
        <v>1.5382688224719497E-2</v>
      </c>
      <c r="AZ2995">
        <v>9.2379368513172289E-3</v>
      </c>
    </row>
    <row r="2996" spans="11:52" ht="14.4">
      <c r="K2996" t="s">
        <v>3904</v>
      </c>
      <c r="L2996" t="s">
        <v>3886</v>
      </c>
      <c r="M2996" t="s">
        <v>25</v>
      </c>
      <c r="N2996" t="s">
        <v>80</v>
      </c>
      <c r="AG2996">
        <v>0.13013752627176595</v>
      </c>
      <c r="AH2996">
        <v>0.12213291336108424</v>
      </c>
      <c r="AI2996">
        <v>0.1156543560831363</v>
      </c>
      <c r="AJ2996">
        <v>0.11155883719549405</v>
      </c>
      <c r="AK2996">
        <v>0.10969067977497016</v>
      </c>
      <c r="AL2996">
        <v>0.10746913911695059</v>
      </c>
      <c r="AM2996">
        <v>8.8160823724986209E-2</v>
      </c>
      <c r="AN2996">
        <v>7.3923626956848593E-2</v>
      </c>
      <c r="AO2996">
        <v>7.2346553674915076E-2</v>
      </c>
      <c r="AP2996">
        <v>6.8446995485566181E-2</v>
      </c>
      <c r="AQ2996">
        <v>6.5649112361642309E-2</v>
      </c>
      <c r="AR2996">
        <v>5.3555144964981011E-2</v>
      </c>
      <c r="AS2996">
        <v>5.3062464158202531E-2</v>
      </c>
      <c r="AT2996">
        <v>4.3102241877510515E-2</v>
      </c>
      <c r="AU2996">
        <v>4.2851315283433694E-2</v>
      </c>
      <c r="AV2996">
        <v>4.1140051342709982E-2</v>
      </c>
      <c r="AW2996">
        <v>4.2433650894474102E-2</v>
      </c>
      <c r="AX2996">
        <v>4.2486209496527677E-2</v>
      </c>
      <c r="AY2996">
        <v>4.2022825437199096E-2</v>
      </c>
      <c r="AZ2996">
        <v>4.0961899280761688E-2</v>
      </c>
    </row>
    <row r="2997" spans="11:52" ht="14.4">
      <c r="K2997" t="s">
        <v>5719</v>
      </c>
      <c r="L2997" t="s">
        <v>3886</v>
      </c>
      <c r="M2997" t="s">
        <v>5610</v>
      </c>
      <c r="N2997" t="s">
        <v>80</v>
      </c>
      <c r="AO2997">
        <v>2.2284049288567347E-2</v>
      </c>
      <c r="AP2997" t="s">
        <v>6079</v>
      </c>
      <c r="AQ2997" t="s">
        <v>6079</v>
      </c>
      <c r="AR2997" t="s">
        <v>6079</v>
      </c>
      <c r="AS2997" t="s">
        <v>6079</v>
      </c>
      <c r="AT2997">
        <v>2.6210313663546453E-2</v>
      </c>
      <c r="AU2997">
        <v>2.5583838912340652E-2</v>
      </c>
      <c r="AV2997">
        <v>2.3720588682473506E-2</v>
      </c>
      <c r="AW2997">
        <v>2.4391652765950712E-2</v>
      </c>
      <c r="AX2997">
        <v>3.0729116733978452E-2</v>
      </c>
      <c r="AY2997">
        <v>3.90695908875138E-2</v>
      </c>
      <c r="AZ2997">
        <v>2.9152441465753409E-2</v>
      </c>
    </row>
    <row r="2998" spans="11:52" ht="14.4">
      <c r="K2998" t="s">
        <v>3905</v>
      </c>
      <c r="L2998" t="s">
        <v>3886</v>
      </c>
      <c r="M2998" t="s">
        <v>98</v>
      </c>
      <c r="N2998" t="s">
        <v>80</v>
      </c>
      <c r="AG2998">
        <v>1.7181887666064335E-2</v>
      </c>
      <c r="AH2998">
        <v>3.2253965471913067E-2</v>
      </c>
      <c r="AI2998">
        <v>2.9356901028826876E-2</v>
      </c>
      <c r="AJ2998">
        <v>1.7173241026969994E-2</v>
      </c>
      <c r="AK2998">
        <v>2.5235247851260818E-2</v>
      </c>
      <c r="AL2998">
        <v>3.0475209031079468E-2</v>
      </c>
      <c r="AM2998">
        <v>3.0725721631412881E-2</v>
      </c>
      <c r="AN2998">
        <v>4.7758941068008008E-2</v>
      </c>
      <c r="AO2998">
        <v>4.22038098575684E-2</v>
      </c>
      <c r="AP2998">
        <v>4.2389364560566259E-2</v>
      </c>
      <c r="AQ2998">
        <v>2.7566031758602939E-2</v>
      </c>
      <c r="AR2998">
        <v>1.1558046580620112E-2</v>
      </c>
      <c r="AS2998">
        <v>4.0460927814244936E-2</v>
      </c>
      <c r="AT2998">
        <v>3.954029677043934E-2</v>
      </c>
      <c r="AU2998">
        <v>5.5300564459643195E-2</v>
      </c>
      <c r="AV2998">
        <v>4.9361686539553459E-2</v>
      </c>
      <c r="AW2998">
        <v>6.7568408605273536E-2</v>
      </c>
      <c r="AX2998">
        <v>5.0324246603480151E-2</v>
      </c>
      <c r="AY2998">
        <v>4.3727736398963733E-2</v>
      </c>
      <c r="AZ2998">
        <v>1.6414583187548109E-2</v>
      </c>
    </row>
    <row r="2999" spans="11:52" ht="14.4">
      <c r="K2999" t="s">
        <v>3906</v>
      </c>
      <c r="L2999" t="s">
        <v>3886</v>
      </c>
      <c r="M2999" t="s">
        <v>94</v>
      </c>
      <c r="N2999" t="s">
        <v>80</v>
      </c>
      <c r="AG2999">
        <v>3.4026745514265946E-2</v>
      </c>
      <c r="AH2999">
        <v>3.4686174162973926E-2</v>
      </c>
      <c r="AI2999">
        <v>3.096726095796206E-2</v>
      </c>
      <c r="AJ2999">
        <v>3.2613654034393626E-2</v>
      </c>
      <c r="AK2999">
        <v>3.6139271957939485E-2</v>
      </c>
      <c r="AL2999">
        <v>3.7902934789778353E-2</v>
      </c>
      <c r="AM2999">
        <v>4.1048241496224797E-2</v>
      </c>
      <c r="AN2999">
        <v>4.2371276960820291E-2</v>
      </c>
      <c r="AO2999">
        <v>3.0277364929272198E-2</v>
      </c>
      <c r="AP2999">
        <v>3.4214041536358847E-2</v>
      </c>
      <c r="AQ2999">
        <v>2.8815882111279591E-2</v>
      </c>
      <c r="AR2999">
        <v>2.9962993748021347E-2</v>
      </c>
      <c r="AS2999">
        <v>3.0593428805097807E-2</v>
      </c>
      <c r="AT2999">
        <v>3.005260813139304E-2</v>
      </c>
      <c r="AU2999">
        <v>3.0294315959005388E-2</v>
      </c>
      <c r="AV2999">
        <v>2.6637972843009634E-2</v>
      </c>
      <c r="AW2999">
        <v>2.8913479928091009E-2</v>
      </c>
      <c r="AX2999">
        <v>2.7155684262188819E-2</v>
      </c>
      <c r="AY2999">
        <v>2.580608734008712E-2</v>
      </c>
      <c r="AZ2999">
        <v>2.7841989590339119E-2</v>
      </c>
    </row>
    <row r="3000" spans="11:52" ht="14.4">
      <c r="K3000" t="s">
        <v>3907</v>
      </c>
      <c r="L3000" t="s">
        <v>3886</v>
      </c>
      <c r="M3000" t="s">
        <v>99</v>
      </c>
      <c r="N3000" t="s">
        <v>80</v>
      </c>
      <c r="AG3000">
        <v>3.7430066365383922E-2</v>
      </c>
      <c r="AH3000">
        <v>2.3212454860497837E-2</v>
      </c>
      <c r="AI3000">
        <v>2.1692366055573252E-2</v>
      </c>
      <c r="AJ3000">
        <v>2.126550123547051E-2</v>
      </c>
      <c r="AK3000">
        <v>1.887150135955603E-2</v>
      </c>
      <c r="AL3000">
        <v>1.4771442840906654E-2</v>
      </c>
      <c r="AM3000">
        <v>1.4486101124455909E-2</v>
      </c>
      <c r="AN3000">
        <v>2.2655538647215923E-2</v>
      </c>
      <c r="AO3000">
        <v>2.5348784320843809E-2</v>
      </c>
      <c r="AP3000">
        <v>1.319400381206462E-2</v>
      </c>
      <c r="AQ3000">
        <v>8.889508182594083E-3</v>
      </c>
      <c r="AR3000">
        <v>1.3950653872035248E-2</v>
      </c>
      <c r="AS3000">
        <v>1.4589016608942448E-2</v>
      </c>
      <c r="AT3000">
        <v>1.1788766601713864E-2</v>
      </c>
      <c r="AU3000">
        <v>1.1081805024285858E-2</v>
      </c>
      <c r="AV3000">
        <v>1.0641384652441023E-2</v>
      </c>
      <c r="AW3000">
        <v>6.5415576433419569E-3</v>
      </c>
      <c r="AX3000">
        <v>4.4269230327383521E-3</v>
      </c>
      <c r="AY3000">
        <v>3.6934627798264241E-3</v>
      </c>
      <c r="AZ3000">
        <v>3.8336026264139057E-3</v>
      </c>
    </row>
    <row r="3001" spans="11:52" ht="14.4">
      <c r="K3001" t="s">
        <v>3908</v>
      </c>
      <c r="L3001" t="s">
        <v>3886</v>
      </c>
      <c r="M3001" t="s">
        <v>26</v>
      </c>
      <c r="N3001" t="s">
        <v>80</v>
      </c>
      <c r="O3001" t="s">
        <v>6079</v>
      </c>
      <c r="P3001" t="s">
        <v>6079</v>
      </c>
      <c r="Q3001" t="s">
        <v>6079</v>
      </c>
      <c r="R3001" t="s">
        <v>6079</v>
      </c>
      <c r="S3001" t="s">
        <v>6079</v>
      </c>
      <c r="AG3001">
        <v>5.5073733930103709E-2</v>
      </c>
      <c r="AH3001">
        <v>5.354073070623612E-2</v>
      </c>
      <c r="AI3001">
        <v>0.24401625314636188</v>
      </c>
      <c r="AJ3001">
        <v>0.11267425021789676</v>
      </c>
      <c r="AK3001">
        <v>0.11338473605585922</v>
      </c>
      <c r="AL3001">
        <v>0.11071339857253087</v>
      </c>
      <c r="AM3001">
        <v>0.11103984796976438</v>
      </c>
      <c r="AN3001">
        <v>8.9936329405288645E-2</v>
      </c>
      <c r="AO3001">
        <v>7.4070854151520496E-2</v>
      </c>
      <c r="AP3001">
        <v>3.1926425919391897E-2</v>
      </c>
      <c r="AQ3001">
        <v>0.18975623275937092</v>
      </c>
      <c r="AR3001">
        <v>0.12387542308233794</v>
      </c>
      <c r="AS3001">
        <v>8.8344960528311409E-2</v>
      </c>
      <c r="AT3001">
        <v>2.62954150504837E-2</v>
      </c>
      <c r="AU3001">
        <v>1.164902340270056E-2</v>
      </c>
      <c r="AV3001">
        <v>1.3188059297659692E-2</v>
      </c>
      <c r="AW3001">
        <v>1.3604786976635946E-2</v>
      </c>
      <c r="AX3001">
        <v>1.6827138466935499E-2</v>
      </c>
      <c r="AY3001">
        <v>5.0015548223321148E-3</v>
      </c>
      <c r="AZ3001">
        <v>4.4314327589208328E-4</v>
      </c>
    </row>
    <row r="3002" spans="11:52" ht="14.4">
      <c r="K3002" t="s">
        <v>3909</v>
      </c>
      <c r="L3002" t="s">
        <v>3886</v>
      </c>
      <c r="M3002" t="s">
        <v>27</v>
      </c>
      <c r="N3002" t="s">
        <v>80</v>
      </c>
      <c r="AG3002">
        <v>8.2646048322761234E-2</v>
      </c>
      <c r="AH3002">
        <v>8.3989801760104427E-2</v>
      </c>
      <c r="AI3002">
        <v>8.167846613486697E-2</v>
      </c>
      <c r="AJ3002">
        <v>7.8770416192404796E-2</v>
      </c>
      <c r="AK3002">
        <v>7.6992393371266538E-2</v>
      </c>
      <c r="AL3002">
        <v>7.2725866887562843E-2</v>
      </c>
      <c r="AM3002">
        <v>6.8323279329707873E-2</v>
      </c>
      <c r="AN3002">
        <v>6.6756637344464548E-2</v>
      </c>
      <c r="AO3002">
        <v>6.3752272739726376E-2</v>
      </c>
      <c r="AP3002">
        <v>5.9067329603528625E-2</v>
      </c>
      <c r="AQ3002">
        <v>5.0552998026151229E-2</v>
      </c>
      <c r="AR3002">
        <v>4.379372417328363E-2</v>
      </c>
      <c r="AS3002">
        <v>3.9799348419982179E-2</v>
      </c>
      <c r="AT3002">
        <v>3.708828924419872E-2</v>
      </c>
      <c r="AU3002">
        <v>3.7945894176068418E-2</v>
      </c>
      <c r="AV3002">
        <v>3.9191510642464802E-2</v>
      </c>
      <c r="AW3002">
        <v>3.9369243667616391E-2</v>
      </c>
      <c r="AX3002">
        <v>3.9534697685570046E-2</v>
      </c>
      <c r="AY3002">
        <v>3.958568099682791E-2</v>
      </c>
      <c r="AZ3002">
        <v>4.2589614030933413E-2</v>
      </c>
    </row>
    <row r="3003" spans="11:52" ht="14.4">
      <c r="K3003" t="s">
        <v>3910</v>
      </c>
      <c r="L3003" t="s">
        <v>3886</v>
      </c>
      <c r="M3003" t="s">
        <v>28</v>
      </c>
      <c r="N3003" t="s">
        <v>80</v>
      </c>
      <c r="AG3003">
        <v>2.9895794276588697E-3</v>
      </c>
      <c r="AH3003">
        <v>1.4893767557908868E-3</v>
      </c>
      <c r="AI3003">
        <v>3.1268729518535731E-3</v>
      </c>
      <c r="AJ3003">
        <v>4.0588878453765142E-3</v>
      </c>
      <c r="AK3003">
        <v>3.0989356377012496E-3</v>
      </c>
      <c r="AL3003">
        <v>3.8638496968215318E-3</v>
      </c>
      <c r="AM3003">
        <v>3.0939841929170696E-3</v>
      </c>
      <c r="AN3003">
        <v>2.4838400545396052E-3</v>
      </c>
      <c r="AO3003">
        <v>3.0650230545963501E-3</v>
      </c>
      <c r="AP3003" t="s">
        <v>6079</v>
      </c>
      <c r="AQ3003" t="s">
        <v>6079</v>
      </c>
      <c r="AR3003" t="s">
        <v>6079</v>
      </c>
      <c r="AS3003" t="s">
        <v>6079</v>
      </c>
      <c r="AT3003">
        <v>2.2359494011574381E-3</v>
      </c>
      <c r="AU3003">
        <v>2.390085013799787E-3</v>
      </c>
      <c r="AV3003">
        <v>1.5819980790074822E-2</v>
      </c>
      <c r="AW3003">
        <v>1.5934436504029505E-2</v>
      </c>
      <c r="AX3003">
        <v>1.591656422523114E-2</v>
      </c>
      <c r="AY3003">
        <v>1.8223993797532229E-2</v>
      </c>
      <c r="AZ3003">
        <v>1.0406476297889442E-2</v>
      </c>
    </row>
    <row r="3004" spans="11:52" ht="14.4">
      <c r="K3004" t="s">
        <v>3911</v>
      </c>
      <c r="L3004" t="s">
        <v>3886</v>
      </c>
      <c r="M3004" t="s">
        <v>29</v>
      </c>
      <c r="N3004" t="s">
        <v>80</v>
      </c>
      <c r="AG3004">
        <v>5.804200747624224E-2</v>
      </c>
      <c r="AH3004">
        <v>5.9360628048858714E-2</v>
      </c>
      <c r="AI3004">
        <v>5.6824273219193769E-2</v>
      </c>
      <c r="AJ3004">
        <v>5.6529724755981087E-2</v>
      </c>
      <c r="AK3004">
        <v>6.2019191484944725E-2</v>
      </c>
      <c r="AL3004">
        <v>7.1788485080865022E-2</v>
      </c>
      <c r="AM3004">
        <v>7.2293235006661322E-2</v>
      </c>
      <c r="AN3004">
        <v>6.7910759703177184E-2</v>
      </c>
      <c r="AO3004">
        <v>6.4110121731341257E-2</v>
      </c>
      <c r="AP3004">
        <v>8.7725567223631326E-2</v>
      </c>
      <c r="AQ3004">
        <v>7.7235909401866934E-2</v>
      </c>
      <c r="AR3004">
        <v>7.1403116553781107E-2</v>
      </c>
      <c r="AS3004">
        <v>7.195573798286875E-2</v>
      </c>
      <c r="AT3004">
        <v>7.5047511053957239E-2</v>
      </c>
      <c r="AU3004">
        <v>7.5779260279487629E-2</v>
      </c>
      <c r="AV3004">
        <v>5.119009283008389E-2</v>
      </c>
      <c r="AW3004">
        <v>5.549925935623392E-2</v>
      </c>
      <c r="AX3004">
        <v>5.4112032574179209E-2</v>
      </c>
      <c r="AY3004">
        <v>5.3554873818309853E-2</v>
      </c>
      <c r="AZ3004">
        <v>5.3633630363294493E-2</v>
      </c>
    </row>
    <row r="3005" spans="11:52" ht="14.4">
      <c r="K3005" t="s">
        <v>3912</v>
      </c>
      <c r="L3005" t="s">
        <v>3886</v>
      </c>
      <c r="M3005" t="s">
        <v>30</v>
      </c>
      <c r="N3005" t="s">
        <v>80</v>
      </c>
      <c r="AG3005">
        <v>0.18388019437499231</v>
      </c>
      <c r="AH3005">
        <v>0.17657956845108569</v>
      </c>
      <c r="AI3005">
        <v>0.1649537347111423</v>
      </c>
      <c r="AJ3005">
        <v>9.6182419102291958E-2</v>
      </c>
      <c r="AK3005">
        <v>0.10056442527206497</v>
      </c>
      <c r="AL3005">
        <v>9.4695575564893136E-2</v>
      </c>
      <c r="AM3005">
        <v>7.6787738804780847E-2</v>
      </c>
      <c r="AN3005">
        <v>6.8094205802615992E-2</v>
      </c>
      <c r="AO3005">
        <v>6.0791330135468669E-2</v>
      </c>
      <c r="AP3005">
        <v>5.5192318423409825E-2</v>
      </c>
      <c r="AQ3005">
        <v>5.1783754955579533E-2</v>
      </c>
      <c r="AR3005">
        <v>5.1639807062182991E-2</v>
      </c>
      <c r="AS3005">
        <v>5.8319575708903261E-2</v>
      </c>
      <c r="AT3005">
        <v>5.8302799127138323E-2</v>
      </c>
      <c r="AU3005">
        <v>5.8577089865317927E-2</v>
      </c>
      <c r="AV3005">
        <v>5.7733420136071231E-2</v>
      </c>
      <c r="AW3005">
        <v>5.4192832288509109E-2</v>
      </c>
      <c r="AX3005">
        <v>4.9081463775246456E-2</v>
      </c>
      <c r="AY3005">
        <v>4.5670505466610119E-2</v>
      </c>
      <c r="AZ3005">
        <v>4.1080019510598989E-2</v>
      </c>
    </row>
    <row r="3006" spans="11:52" ht="14.4">
      <c r="K3006" t="s">
        <v>3913</v>
      </c>
      <c r="L3006" t="s">
        <v>3886</v>
      </c>
      <c r="M3006" t="s">
        <v>100</v>
      </c>
      <c r="N3006" t="s">
        <v>80</v>
      </c>
      <c r="AG3006">
        <v>6.1982570784154437E-2</v>
      </c>
      <c r="AH3006">
        <v>6.3166809818365241E-2</v>
      </c>
      <c r="AI3006">
        <v>4.9008267034144487E-2</v>
      </c>
      <c r="AJ3006">
        <v>5.0036014906112494E-2</v>
      </c>
      <c r="AK3006">
        <v>4.6906861527533303E-2</v>
      </c>
      <c r="AL3006">
        <v>5.0885004897122027E-2</v>
      </c>
      <c r="AM3006">
        <v>4.382712086127348E-2</v>
      </c>
      <c r="AN3006">
        <v>5.4983562844429713E-2</v>
      </c>
      <c r="AO3006">
        <v>5.2110932929791069E-2</v>
      </c>
      <c r="AP3006">
        <v>4.8858036587286879E-2</v>
      </c>
      <c r="AQ3006">
        <v>4.1154991126248215E-2</v>
      </c>
      <c r="AR3006">
        <v>5.2456253959396147E-2</v>
      </c>
      <c r="AS3006">
        <v>4.7349774677088077E-2</v>
      </c>
      <c r="AT3006">
        <v>3.6179227956788775E-2</v>
      </c>
      <c r="AU3006">
        <v>2.8782336080777248E-2</v>
      </c>
      <c r="AV3006">
        <v>3.3455339395446024E-2</v>
      </c>
      <c r="AW3006">
        <v>3.501778669955307E-2</v>
      </c>
      <c r="AX3006">
        <v>2.6239684479432795E-2</v>
      </c>
      <c r="AY3006">
        <v>2.415276874903605E-2</v>
      </c>
      <c r="AZ3006">
        <v>2.5852378452671788E-2</v>
      </c>
    </row>
    <row r="3007" spans="11:52" ht="14.4">
      <c r="K3007" t="s">
        <v>3914</v>
      </c>
      <c r="L3007" t="s">
        <v>3886</v>
      </c>
      <c r="M3007" t="s">
        <v>31</v>
      </c>
      <c r="N3007" t="s">
        <v>80</v>
      </c>
      <c r="AG3007">
        <v>6.9517270524522947E-3</v>
      </c>
      <c r="AH3007">
        <v>6.3499203086275447E-3</v>
      </c>
      <c r="AI3007">
        <v>5.8781175793113458E-3</v>
      </c>
      <c r="AJ3007">
        <v>7.0945686147417123E-3</v>
      </c>
      <c r="AK3007">
        <v>7.1192471062582596E-3</v>
      </c>
      <c r="AL3007">
        <v>6.7507976126589507E-3</v>
      </c>
      <c r="AM3007">
        <v>6.2836625342059561E-3</v>
      </c>
      <c r="AN3007">
        <v>7.6815684697039647E-3</v>
      </c>
      <c r="AO3007">
        <v>7.1370072170486567E-3</v>
      </c>
      <c r="AP3007">
        <v>4.2302645338954652E-3</v>
      </c>
      <c r="AQ3007">
        <v>3.5648790832251494E-3</v>
      </c>
      <c r="AR3007">
        <v>4.9470722296468027E-3</v>
      </c>
      <c r="AS3007">
        <v>5.5669167268856297E-3</v>
      </c>
      <c r="AT3007">
        <v>5.5327603697734934E-3</v>
      </c>
      <c r="AU3007">
        <v>5.945007431489382E-3</v>
      </c>
      <c r="AV3007">
        <v>5.5778571570936231E-3</v>
      </c>
      <c r="AW3007">
        <v>4.2033027820991692E-3</v>
      </c>
      <c r="AX3007">
        <v>3.6612926398916158E-3</v>
      </c>
      <c r="AY3007">
        <v>3.672263754089375E-3</v>
      </c>
      <c r="AZ3007">
        <v>4.2684058418745018E-3</v>
      </c>
    </row>
    <row r="3008" spans="11:52" ht="14.4">
      <c r="K3008" t="s">
        <v>3915</v>
      </c>
      <c r="L3008" t="s">
        <v>3886</v>
      </c>
      <c r="M3008" t="s">
        <v>32</v>
      </c>
      <c r="N3008" t="s">
        <v>80</v>
      </c>
      <c r="O3008" t="s">
        <v>6079</v>
      </c>
      <c r="P3008" t="s">
        <v>6079</v>
      </c>
      <c r="Q3008" t="s">
        <v>6079</v>
      </c>
      <c r="R3008" t="s">
        <v>6079</v>
      </c>
      <c r="S3008" t="s">
        <v>6079</v>
      </c>
      <c r="AG3008">
        <v>0.25011007225920073</v>
      </c>
      <c r="AH3008">
        <v>0.17967586881619804</v>
      </c>
      <c r="AI3008">
        <v>0.14100783451772542</v>
      </c>
      <c r="AJ3008">
        <v>9.2540834380368725E-2</v>
      </c>
      <c r="AK3008">
        <v>8.6836446584543078E-2</v>
      </c>
      <c r="AL3008">
        <v>8.0915191163506359E-2</v>
      </c>
      <c r="AM3008">
        <v>7.7707765658047184E-2</v>
      </c>
      <c r="AN3008">
        <v>6.3137177693932761E-2</v>
      </c>
      <c r="AO3008">
        <v>6.6155016366403502E-2</v>
      </c>
      <c r="AP3008">
        <v>1.6523987248114751E-2</v>
      </c>
      <c r="AQ3008">
        <v>2.5331104912101603E-2</v>
      </c>
      <c r="AR3008">
        <v>3.6518821602955838E-2</v>
      </c>
      <c r="AS3008">
        <v>3.6765068545344483E-2</v>
      </c>
      <c r="AT3008">
        <v>3.3469208379413092E-2</v>
      </c>
      <c r="AU3008">
        <v>2.9306986837666929E-2</v>
      </c>
      <c r="AV3008">
        <v>2.4541742638820311E-2</v>
      </c>
      <c r="AW3008">
        <v>2.7035583417306483E-2</v>
      </c>
      <c r="AX3008">
        <v>3.5485737552444656E-2</v>
      </c>
      <c r="AY3008">
        <v>3.153694713864006E-2</v>
      </c>
      <c r="AZ3008">
        <v>2.8082025334225488E-2</v>
      </c>
    </row>
    <row r="3009" spans="11:52" ht="14.4">
      <c r="K3009" t="s">
        <v>3916</v>
      </c>
      <c r="L3009" t="s">
        <v>3886</v>
      </c>
      <c r="M3009" t="s">
        <v>93</v>
      </c>
      <c r="N3009" t="s">
        <v>80</v>
      </c>
      <c r="AG3009">
        <v>3.1234214251203318E-2</v>
      </c>
      <c r="AH3009">
        <v>3.6003579627011763E-2</v>
      </c>
      <c r="AI3009">
        <v>3.9092504912144693E-2</v>
      </c>
      <c r="AJ3009">
        <v>4.1703105265081537E-2</v>
      </c>
      <c r="AK3009">
        <v>5.2433551900006009E-2</v>
      </c>
      <c r="AL3009">
        <v>4.8424542271043793E-2</v>
      </c>
      <c r="AM3009">
        <v>4.6373718337280677E-2</v>
      </c>
      <c r="AN3009">
        <v>4.7595765356306587E-2</v>
      </c>
      <c r="AO3009">
        <v>7.0251517842669323E-2</v>
      </c>
      <c r="AP3009">
        <v>7.3681292526475317E-2</v>
      </c>
      <c r="AQ3009">
        <v>6.9104746203284648E-2</v>
      </c>
      <c r="AR3009">
        <v>6.6039148165531997E-2</v>
      </c>
      <c r="AS3009">
        <v>6.0971899209286931E-2</v>
      </c>
      <c r="AT3009">
        <v>5.5168696070435667E-2</v>
      </c>
      <c r="AU3009">
        <v>5.369940165271922E-2</v>
      </c>
      <c r="AV3009">
        <v>4.7855673767378704E-2</v>
      </c>
      <c r="AW3009">
        <v>4.3844079096618381E-2</v>
      </c>
      <c r="AX3009">
        <v>4.1480425709037046E-2</v>
      </c>
      <c r="AY3009">
        <v>4.4062346159285962E-2</v>
      </c>
      <c r="AZ3009">
        <v>3.8803206252919463E-2</v>
      </c>
    </row>
    <row r="3010" spans="11:52" ht="14.4">
      <c r="K3010" t="s">
        <v>3917</v>
      </c>
      <c r="L3010" t="s">
        <v>3918</v>
      </c>
      <c r="M3010" t="s">
        <v>13</v>
      </c>
      <c r="N3010" t="s">
        <v>80</v>
      </c>
      <c r="AG3010">
        <v>8.1967591614922453E-2</v>
      </c>
      <c r="AH3010">
        <v>7.5496610949597018E-2</v>
      </c>
      <c r="AI3010">
        <v>6.453786795130538E-2</v>
      </c>
      <c r="AJ3010">
        <v>5.5513477634727144E-2</v>
      </c>
      <c r="AK3010">
        <v>6.1894743725834075E-2</v>
      </c>
      <c r="AL3010">
        <v>6.4089153335152055E-2</v>
      </c>
      <c r="AM3010">
        <v>5.0332841935026733E-2</v>
      </c>
      <c r="AN3010">
        <v>4.92961749244855E-2</v>
      </c>
      <c r="AO3010">
        <v>5.3065140594334474E-2</v>
      </c>
      <c r="AP3010">
        <v>5.7453277558019281E-2</v>
      </c>
      <c r="AQ3010">
        <v>5.1544833425792351E-2</v>
      </c>
      <c r="AR3010">
        <v>5.3100122316019224E-2</v>
      </c>
      <c r="AS3010">
        <v>5.8503659472794928E-2</v>
      </c>
      <c r="AT3010">
        <v>6.0564879339352611E-2</v>
      </c>
      <c r="AU3010">
        <v>5.7725836796672661E-2</v>
      </c>
      <c r="AV3010">
        <v>7.00296364600968E-2</v>
      </c>
      <c r="AW3010">
        <v>5.4020776785952691E-2</v>
      </c>
      <c r="AX3010">
        <v>6.5835100242965072E-2</v>
      </c>
      <c r="AY3010">
        <v>6.5513448496974588E-2</v>
      </c>
      <c r="AZ3010">
        <v>6.9103253111248292E-2</v>
      </c>
    </row>
    <row r="3011" spans="11:52" ht="14.4">
      <c r="K3011" t="s">
        <v>3919</v>
      </c>
      <c r="L3011" t="s">
        <v>3918</v>
      </c>
      <c r="M3011" t="s">
        <v>14</v>
      </c>
      <c r="N3011" t="s">
        <v>80</v>
      </c>
      <c r="AG3011">
        <v>5.1111728269255301E-2</v>
      </c>
      <c r="AH3011">
        <v>4.7133699940167514E-2</v>
      </c>
      <c r="AI3011">
        <v>4.718089074340219E-2</v>
      </c>
      <c r="AJ3011">
        <v>2.9870492494029087E-2</v>
      </c>
      <c r="AK3011">
        <v>1.9842190649028989E-2</v>
      </c>
      <c r="AL3011">
        <v>2.9958060529971031E-2</v>
      </c>
      <c r="AM3011">
        <v>3.5564998050295782E-2</v>
      </c>
      <c r="AN3011">
        <v>3.4049604023767097E-2</v>
      </c>
      <c r="AO3011">
        <v>1.9598987513017196E-2</v>
      </c>
      <c r="AP3011">
        <v>1.2817519500824189E-2</v>
      </c>
      <c r="AQ3011">
        <v>1.3243404114763354E-2</v>
      </c>
      <c r="AR3011">
        <v>9.9827591470839847E-3</v>
      </c>
      <c r="AS3011">
        <v>9.5102245173120121E-3</v>
      </c>
      <c r="AT3011">
        <v>9.2154248245643697E-3</v>
      </c>
      <c r="AU3011">
        <v>8.6720276721148886E-3</v>
      </c>
      <c r="AV3011">
        <v>1.0565226942688364E-2</v>
      </c>
      <c r="AW3011">
        <v>4.3901223779599149E-3</v>
      </c>
      <c r="AX3011">
        <v>6.7610429153633625E-3</v>
      </c>
      <c r="AY3011">
        <v>7.2772826965340192E-3</v>
      </c>
      <c r="AZ3011">
        <v>2.0901258273382597E-2</v>
      </c>
    </row>
    <row r="3012" spans="11:52" ht="14.4">
      <c r="K3012" t="s">
        <v>3920</v>
      </c>
      <c r="L3012" t="s">
        <v>3918</v>
      </c>
      <c r="M3012" t="s">
        <v>92</v>
      </c>
      <c r="N3012" t="s">
        <v>80</v>
      </c>
      <c r="AG3012">
        <v>0.69539829608211434</v>
      </c>
      <c r="AH3012">
        <v>0.37347032438957595</v>
      </c>
      <c r="AI3012">
        <v>0.51246031270592463</v>
      </c>
      <c r="AJ3012">
        <v>0.54792944990397519</v>
      </c>
      <c r="AK3012">
        <v>0.55727217338323609</v>
      </c>
      <c r="AL3012">
        <v>0.54573807882034686</v>
      </c>
      <c r="AM3012">
        <v>0.55018838185920482</v>
      </c>
      <c r="AN3012">
        <v>0.55950994065687643</v>
      </c>
      <c r="AO3012">
        <v>0.575952479408116</v>
      </c>
      <c r="AP3012">
        <v>0.62385581794657852</v>
      </c>
      <c r="AQ3012">
        <v>0.65193548183294281</v>
      </c>
      <c r="AR3012">
        <v>0.63336851131191862</v>
      </c>
      <c r="AS3012">
        <v>1.7014612191524631E-2</v>
      </c>
      <c r="AT3012">
        <v>1.5389633495433526E-2</v>
      </c>
      <c r="AU3012">
        <v>1.4083097423579541E-2</v>
      </c>
      <c r="AV3012">
        <v>1.5905480177498585E-2</v>
      </c>
      <c r="AW3012">
        <v>1.9824613262390385E-2</v>
      </c>
      <c r="AX3012">
        <v>8.7788869137152802E-3</v>
      </c>
      <c r="AY3012">
        <v>1.4502622352293463E-2</v>
      </c>
      <c r="AZ3012">
        <v>1.1689413216130774E-2</v>
      </c>
    </row>
    <row r="3013" spans="11:52" ht="14.4">
      <c r="K3013" t="s">
        <v>3921</v>
      </c>
      <c r="L3013" t="s">
        <v>3918</v>
      </c>
      <c r="M3013" t="s">
        <v>15</v>
      </c>
      <c r="N3013" t="s">
        <v>80</v>
      </c>
      <c r="AE3013" t="s">
        <v>6079</v>
      </c>
      <c r="AF3013" t="s">
        <v>6079</v>
      </c>
      <c r="AG3013">
        <v>0.66348315724546847</v>
      </c>
      <c r="AH3013">
        <v>0.66394253601393072</v>
      </c>
      <c r="AI3013">
        <v>0.67013369955972046</v>
      </c>
      <c r="AJ3013">
        <v>0.6915496220177304</v>
      </c>
      <c r="AK3013">
        <v>0.70231434384537128</v>
      </c>
      <c r="AL3013">
        <v>6.596133308021758E-2</v>
      </c>
      <c r="AM3013">
        <v>0.16814547145469427</v>
      </c>
      <c r="AN3013">
        <v>0.11195239323956736</v>
      </c>
      <c r="AO3013">
        <v>0.11488843613152289</v>
      </c>
      <c r="AP3013">
        <v>0.10610821706446924</v>
      </c>
      <c r="AQ3013">
        <v>4.1559645459529046E-2</v>
      </c>
      <c r="AR3013">
        <v>4.2845447252807612E-3</v>
      </c>
      <c r="AS3013">
        <v>4.0482204631213407E-3</v>
      </c>
      <c r="AT3013">
        <v>4.157561492942375E-3</v>
      </c>
      <c r="AU3013">
        <v>3.3935207548946604E-3</v>
      </c>
      <c r="AV3013">
        <v>4.9646645389876447E-2</v>
      </c>
      <c r="AW3013">
        <v>5.0505924481995826E-2</v>
      </c>
      <c r="AX3013">
        <v>5.4149744622819913E-2</v>
      </c>
      <c r="AY3013">
        <v>5.7906867380021912E-3</v>
      </c>
      <c r="AZ3013">
        <v>4.9465006159866319E-3</v>
      </c>
    </row>
    <row r="3014" spans="11:52" ht="14.4">
      <c r="K3014" t="s">
        <v>3922</v>
      </c>
      <c r="L3014" t="s">
        <v>3918</v>
      </c>
      <c r="M3014" t="s">
        <v>91</v>
      </c>
      <c r="N3014" t="s">
        <v>80</v>
      </c>
      <c r="AG3014">
        <v>1.9903391993175847E-2</v>
      </c>
      <c r="AH3014">
        <v>1.9450341033604653E-2</v>
      </c>
      <c r="AI3014">
        <v>2.3098806602670035E-2</v>
      </c>
      <c r="AJ3014">
        <v>5.264911413013453E-3</v>
      </c>
      <c r="AK3014">
        <v>4.8858812455276025E-3</v>
      </c>
      <c r="AL3014">
        <v>5.5628779946480028E-3</v>
      </c>
      <c r="AM3014">
        <v>2.2011543994419191E-2</v>
      </c>
      <c r="AN3014">
        <v>5.1045323853784689E-3</v>
      </c>
      <c r="AO3014">
        <v>5.5941769339654971E-3</v>
      </c>
      <c r="AP3014">
        <v>4.1562818338989338E-3</v>
      </c>
      <c r="AQ3014">
        <v>2.6839231948984077E-3</v>
      </c>
      <c r="AR3014">
        <v>2.1263775873185658E-3</v>
      </c>
      <c r="AS3014">
        <v>1.0904994192769362E-2</v>
      </c>
      <c r="AT3014">
        <v>3.1909740922883985E-4</v>
      </c>
      <c r="AU3014">
        <v>2.2721005361007779E-4</v>
      </c>
      <c r="AV3014">
        <v>5.9463118487946545E-4</v>
      </c>
      <c r="AW3014">
        <v>5.6564593463093414E-3</v>
      </c>
      <c r="AX3014">
        <v>2.1578880312753599E-2</v>
      </c>
      <c r="AY3014">
        <v>2.1872815966559846E-2</v>
      </c>
      <c r="AZ3014">
        <v>2.7389834327882376E-2</v>
      </c>
    </row>
    <row r="3015" spans="11:52" ht="14.4">
      <c r="K3015" t="s">
        <v>3923</v>
      </c>
      <c r="L3015" t="s">
        <v>3918</v>
      </c>
      <c r="M3015" t="s">
        <v>16</v>
      </c>
      <c r="N3015" t="s">
        <v>80</v>
      </c>
      <c r="AG3015">
        <v>6.7794061958993207E-2</v>
      </c>
      <c r="AH3015">
        <v>6.4273051756812083E-2</v>
      </c>
      <c r="AI3015">
        <v>5.2379836690536058E-2</v>
      </c>
      <c r="AJ3015">
        <v>5.6865812975772638E-2</v>
      </c>
      <c r="AK3015">
        <v>4.8262236306052898E-2</v>
      </c>
      <c r="AL3015">
        <v>4.4488863519963832E-2</v>
      </c>
      <c r="AM3015">
        <v>6.309879339961362E-2</v>
      </c>
      <c r="AN3015">
        <v>5.047702955867088E-2</v>
      </c>
      <c r="AO3015">
        <v>4.4004550227179161E-2</v>
      </c>
      <c r="AP3015">
        <v>3.7443855562117274E-2</v>
      </c>
      <c r="AQ3015">
        <v>3.1447770155493833E-2</v>
      </c>
      <c r="AR3015">
        <v>3.053630408432206E-2</v>
      </c>
      <c r="AS3015">
        <v>2.8344725004596508E-2</v>
      </c>
      <c r="AT3015">
        <v>6.8111131497519156E-2</v>
      </c>
      <c r="AU3015">
        <v>8.1197370054027218E-2</v>
      </c>
      <c r="AV3015">
        <v>0.13081415505936136</v>
      </c>
      <c r="AW3015">
        <v>0.11413732685068924</v>
      </c>
      <c r="AX3015">
        <v>0.12129805096281689</v>
      </c>
      <c r="AY3015">
        <v>5.8481132833023551E-2</v>
      </c>
      <c r="AZ3015">
        <v>5.1650775333223993E-2</v>
      </c>
    </row>
    <row r="3016" spans="11:52" ht="14.4">
      <c r="K3016" t="s">
        <v>3924</v>
      </c>
      <c r="L3016" t="s">
        <v>3918</v>
      </c>
      <c r="M3016" t="s">
        <v>17</v>
      </c>
      <c r="N3016" t="s">
        <v>80</v>
      </c>
      <c r="AG3016">
        <v>0.11278430077191348</v>
      </c>
      <c r="AH3016">
        <v>0.11357839385504954</v>
      </c>
      <c r="AI3016">
        <v>0.14266870240013058</v>
      </c>
      <c r="AJ3016">
        <v>8.0546541748051301E-2</v>
      </c>
      <c r="AK3016">
        <v>0.17021896323354696</v>
      </c>
      <c r="AL3016">
        <v>0.16255315234941425</v>
      </c>
      <c r="AM3016">
        <v>0.13408786458063252</v>
      </c>
      <c r="AN3016">
        <v>0.13731977689601804</v>
      </c>
      <c r="AO3016">
        <v>0.11860825979492808</v>
      </c>
      <c r="AP3016">
        <v>0.19548751020029559</v>
      </c>
      <c r="AQ3016">
        <v>7.2086367530224238E-2</v>
      </c>
      <c r="AR3016">
        <v>0.13894554816797142</v>
      </c>
      <c r="AS3016">
        <v>0.11048855802786356</v>
      </c>
      <c r="AT3016">
        <v>9.8086527591755374E-2</v>
      </c>
      <c r="AU3016">
        <v>0.10074048415602044</v>
      </c>
      <c r="AV3016">
        <v>0.12037271696299807</v>
      </c>
      <c r="AW3016">
        <v>0.122059077768328</v>
      </c>
      <c r="AX3016">
        <v>9.0098656849021633E-3</v>
      </c>
      <c r="AY3016">
        <v>8.4600637079228751E-3</v>
      </c>
      <c r="AZ3016">
        <v>1.1630131360824128E-2</v>
      </c>
    </row>
    <row r="3017" spans="11:52" ht="14.4">
      <c r="K3017" t="s">
        <v>3925</v>
      </c>
      <c r="L3017" t="s">
        <v>3918</v>
      </c>
      <c r="M3017" t="s">
        <v>97</v>
      </c>
      <c r="N3017" t="s">
        <v>80</v>
      </c>
      <c r="O3017" t="s">
        <v>6079</v>
      </c>
      <c r="P3017" t="s">
        <v>6079</v>
      </c>
      <c r="Q3017" t="s">
        <v>6079</v>
      </c>
      <c r="R3017" t="s">
        <v>6079</v>
      </c>
      <c r="S3017" t="s">
        <v>6079</v>
      </c>
      <c r="T3017" t="s">
        <v>6079</v>
      </c>
      <c r="AG3017">
        <v>2.9660738157899817E-2</v>
      </c>
      <c r="AH3017">
        <v>3.0017968941801854E-2</v>
      </c>
      <c r="AI3017">
        <v>3.0168224116881769E-2</v>
      </c>
      <c r="AJ3017">
        <v>3.0861429275268182E-2</v>
      </c>
      <c r="AK3017">
        <v>5.3928543883148322E-4</v>
      </c>
      <c r="AL3017">
        <v>7.1900544978313358E-5</v>
      </c>
      <c r="AM3017">
        <v>7.8708821867758203E-4</v>
      </c>
      <c r="AN3017">
        <v>2.149190903711985E-4</v>
      </c>
      <c r="AO3017">
        <v>3.1773142408636962E-4</v>
      </c>
      <c r="AP3017">
        <v>4.7006649275119406E-4</v>
      </c>
      <c r="AQ3017">
        <v>2.2162582508654957E-4</v>
      </c>
      <c r="AR3017">
        <v>8.5426225302982886E-5</v>
      </c>
      <c r="AS3017">
        <v>0</v>
      </c>
      <c r="AT3017">
        <v>0</v>
      </c>
      <c r="AU3017">
        <v>3.4744314276750135E-3</v>
      </c>
      <c r="AV3017">
        <v>3.644285103772453E-3</v>
      </c>
      <c r="AW3017">
        <v>1.2616608731390285E-2</v>
      </c>
      <c r="AX3017">
        <v>3.9941072963049244E-3</v>
      </c>
      <c r="AY3017">
        <v>3.1474840124547485E-3</v>
      </c>
      <c r="AZ3017">
        <v>2.8252882994966762E-3</v>
      </c>
    </row>
    <row r="3018" spans="11:52" ht="14.4">
      <c r="K3018" t="s">
        <v>3926</v>
      </c>
      <c r="L3018" t="s">
        <v>3918</v>
      </c>
      <c r="M3018" t="s">
        <v>18</v>
      </c>
      <c r="N3018" t="s">
        <v>80</v>
      </c>
      <c r="AG3018">
        <v>3.7592198024353929E-2</v>
      </c>
      <c r="AH3018">
        <v>3.4508234295086461E-2</v>
      </c>
      <c r="AI3018">
        <v>3.2011507850160076E-2</v>
      </c>
      <c r="AJ3018">
        <v>2.3775344156096195E-2</v>
      </c>
      <c r="AK3018">
        <v>2.3397566108745035E-2</v>
      </c>
      <c r="AL3018">
        <v>3.3071300749866098E-2</v>
      </c>
      <c r="AM3018">
        <v>3.6542742952695606E-2</v>
      </c>
      <c r="AN3018">
        <v>1.6763794864116312E-2</v>
      </c>
      <c r="AO3018">
        <v>1.6526588021951331E-2</v>
      </c>
      <c r="AP3018">
        <v>2.2983611737959996E-2</v>
      </c>
      <c r="AQ3018">
        <v>2.5614933785614483E-2</v>
      </c>
      <c r="AR3018">
        <v>3.6253519290904659E-2</v>
      </c>
      <c r="AS3018">
        <v>3.1170948932762042E-2</v>
      </c>
      <c r="AT3018">
        <v>2.5699705946420928E-2</v>
      </c>
      <c r="AU3018">
        <v>2.3707695112089196E-2</v>
      </c>
      <c r="AV3018">
        <v>1.9205564073485171E-2</v>
      </c>
      <c r="AW3018">
        <v>1.7224146246180089E-2</v>
      </c>
      <c r="AX3018">
        <v>1.436586570894266E-2</v>
      </c>
      <c r="AY3018">
        <v>6.5737787954882228E-3</v>
      </c>
      <c r="AZ3018">
        <v>6.9228334382434083E-3</v>
      </c>
    </row>
    <row r="3019" spans="11:52" ht="14.4">
      <c r="K3019" t="s">
        <v>3927</v>
      </c>
      <c r="L3019" t="s">
        <v>3918</v>
      </c>
      <c r="M3019" t="s">
        <v>34</v>
      </c>
      <c r="N3019" t="s">
        <v>80</v>
      </c>
      <c r="AG3019">
        <v>6.8208151004256659E-2</v>
      </c>
      <c r="AH3019">
        <v>6.5068419044653117E-2</v>
      </c>
      <c r="AI3019">
        <v>6.5256453459975064E-2</v>
      </c>
      <c r="AJ3019">
        <v>6.2261913925851349E-2</v>
      </c>
      <c r="AK3019">
        <v>7.0673898612562527E-2</v>
      </c>
      <c r="AL3019">
        <v>8.5696087417668224E-2</v>
      </c>
      <c r="AM3019">
        <v>9.2530620890251838E-2</v>
      </c>
      <c r="AN3019">
        <v>8.4500950249335946E-2</v>
      </c>
      <c r="AO3019">
        <v>6.9952021900743511E-2</v>
      </c>
      <c r="AP3019">
        <v>6.8690274852526254E-2</v>
      </c>
      <c r="AQ3019">
        <v>6.6366082510980778E-2</v>
      </c>
      <c r="AR3019">
        <v>5.4909173813416479E-2</v>
      </c>
      <c r="AS3019">
        <v>4.305557084842293E-2</v>
      </c>
      <c r="AT3019">
        <v>5.5158895774326554E-2</v>
      </c>
      <c r="AU3019">
        <v>5.3685943061863944E-2</v>
      </c>
      <c r="AV3019">
        <v>5.4835192811075566E-2</v>
      </c>
      <c r="AW3019">
        <v>4.9703852766912617E-2</v>
      </c>
      <c r="AX3019">
        <v>4.7269601769746664E-2</v>
      </c>
      <c r="AY3019">
        <v>3.9076343914969565E-2</v>
      </c>
      <c r="AZ3019">
        <v>3.7298855084686354E-2</v>
      </c>
    </row>
    <row r="3020" spans="11:52" ht="14.4">
      <c r="K3020" t="s">
        <v>3928</v>
      </c>
      <c r="L3020" t="s">
        <v>3918</v>
      </c>
      <c r="M3020" t="s">
        <v>19</v>
      </c>
      <c r="N3020" t="s">
        <v>80</v>
      </c>
      <c r="AG3020">
        <v>0.2061743252123909</v>
      </c>
      <c r="AH3020">
        <v>0.189306493803853</v>
      </c>
      <c r="AI3020">
        <v>0.18783520165893383</v>
      </c>
      <c r="AJ3020">
        <v>0.18644872156894135</v>
      </c>
      <c r="AK3020">
        <v>0.20562192976020452</v>
      </c>
      <c r="AL3020">
        <v>0.2592187011840163</v>
      </c>
      <c r="AM3020">
        <v>0.29588250071985972</v>
      </c>
      <c r="AN3020">
        <v>0.28216810127540926</v>
      </c>
      <c r="AO3020">
        <v>0.25939333028527745</v>
      </c>
      <c r="AP3020">
        <v>0.29026822163545773</v>
      </c>
      <c r="AQ3020">
        <v>0.36860548811446514</v>
      </c>
      <c r="AR3020">
        <v>0.4284976175013902</v>
      </c>
      <c r="AS3020">
        <v>0.17605408610644815</v>
      </c>
      <c r="AT3020">
        <v>0.1683586240364216</v>
      </c>
      <c r="AU3020">
        <v>0.15108422744794095</v>
      </c>
      <c r="AV3020">
        <v>0.13192702521869942</v>
      </c>
      <c r="AW3020">
        <v>0.13980125875606889</v>
      </c>
      <c r="AX3020">
        <v>0.16867554397495085</v>
      </c>
      <c r="AY3020">
        <v>0.16226749165149157</v>
      </c>
      <c r="AZ3020">
        <v>1.3367775849104547E-2</v>
      </c>
    </row>
    <row r="3021" spans="11:52" ht="14.4">
      <c r="K3021" t="s">
        <v>3929</v>
      </c>
      <c r="L3021" t="s">
        <v>3918</v>
      </c>
      <c r="M3021" t="s">
        <v>20</v>
      </c>
      <c r="N3021" t="s">
        <v>80</v>
      </c>
      <c r="AG3021">
        <v>2.8451764723774777E-2</v>
      </c>
      <c r="AH3021">
        <v>3.0951506526263928E-2</v>
      </c>
      <c r="AI3021">
        <v>3.7678162609007262E-2</v>
      </c>
      <c r="AJ3021">
        <v>3.8531752245116138E-2</v>
      </c>
      <c r="AK3021">
        <v>3.9085429787992017E-2</v>
      </c>
      <c r="AL3021">
        <v>4.7982265217170597E-2</v>
      </c>
      <c r="AM3021">
        <v>5.4268648699533795E-2</v>
      </c>
      <c r="AN3021">
        <v>5.0376838620975091E-2</v>
      </c>
      <c r="AO3021">
        <v>3.6569276222241362E-2</v>
      </c>
      <c r="AP3021">
        <v>4.4537404129784311E-2</v>
      </c>
      <c r="AQ3021">
        <v>4.5069172650524049E-2</v>
      </c>
      <c r="AR3021">
        <v>3.4890584508259694E-2</v>
      </c>
      <c r="AS3021">
        <v>3.5621712793087387E-2</v>
      </c>
      <c r="AT3021">
        <v>3.4132193772695482E-2</v>
      </c>
      <c r="AU3021">
        <v>3.4757741856055367E-2</v>
      </c>
      <c r="AV3021">
        <v>3.6758508603234603E-2</v>
      </c>
      <c r="AW3021">
        <v>2.9491497160915738E-2</v>
      </c>
      <c r="AX3021">
        <v>3.8188064603574171E-2</v>
      </c>
      <c r="AY3021">
        <v>3.7630316508944321E-2</v>
      </c>
      <c r="AZ3021">
        <v>3.9948861793305535E-2</v>
      </c>
    </row>
    <row r="3022" spans="11:52" ht="14.4">
      <c r="K3022" t="s">
        <v>3930</v>
      </c>
      <c r="L3022" t="s">
        <v>3918</v>
      </c>
      <c r="M3022" t="s">
        <v>21</v>
      </c>
      <c r="N3022" t="s">
        <v>80</v>
      </c>
      <c r="AG3022">
        <v>5.1650198764066554E-2</v>
      </c>
      <c r="AH3022">
        <v>4.8548942386934205E-2</v>
      </c>
      <c r="AI3022">
        <v>4.80637625414908E-2</v>
      </c>
      <c r="AJ3022">
        <v>5.0639051865831369E-2</v>
      </c>
      <c r="AK3022">
        <v>5.7987177413285025E-2</v>
      </c>
      <c r="AL3022">
        <v>8.5390525034584275E-2</v>
      </c>
      <c r="AM3022">
        <v>8.8109061653232998E-2</v>
      </c>
      <c r="AN3022">
        <v>8.701617541798258E-2</v>
      </c>
    </row>
    <row r="3023" spans="11:52" ht="14.4">
      <c r="K3023" t="s">
        <v>3931</v>
      </c>
      <c r="L3023" t="s">
        <v>3918</v>
      </c>
      <c r="M3023" t="s">
        <v>22</v>
      </c>
      <c r="N3023" t="s">
        <v>80</v>
      </c>
      <c r="AG3023">
        <v>0.44261332217299199</v>
      </c>
      <c r="AH3023">
        <v>0.45299039777632272</v>
      </c>
      <c r="AI3023">
        <v>0.44175705265714832</v>
      </c>
      <c r="AJ3023">
        <v>0.41702063652304694</v>
      </c>
      <c r="AK3023">
        <v>0.39844154448662711</v>
      </c>
      <c r="AL3023">
        <v>0.39168659362113523</v>
      </c>
      <c r="AM3023">
        <v>0.4090637078236522</v>
      </c>
      <c r="AN3023">
        <v>0.39853222141639</v>
      </c>
      <c r="AO3023">
        <v>0.35853741962188146</v>
      </c>
      <c r="AP3023">
        <v>0.33155961390254246</v>
      </c>
      <c r="AQ3023">
        <v>0.32210908277388289</v>
      </c>
      <c r="AR3023">
        <v>0.18079060126685617</v>
      </c>
      <c r="AS3023">
        <v>0.18141487342413207</v>
      </c>
      <c r="AT3023">
        <v>9.6144411590989076E-2</v>
      </c>
      <c r="AU3023">
        <v>0.10479582253839333</v>
      </c>
      <c r="AV3023">
        <v>0.10893752215785953</v>
      </c>
      <c r="AW3023">
        <v>0.11765304924210623</v>
      </c>
      <c r="AX3023">
        <v>0.10213331872455092</v>
      </c>
      <c r="AY3023">
        <v>7.2532607190030074E-2</v>
      </c>
      <c r="AZ3023">
        <v>6.15612081380114E-2</v>
      </c>
    </row>
    <row r="3024" spans="11:52" ht="14.4">
      <c r="K3024" t="s">
        <v>3932</v>
      </c>
      <c r="L3024" t="s">
        <v>3918</v>
      </c>
      <c r="M3024" t="s">
        <v>90</v>
      </c>
      <c r="N3024" t="s">
        <v>80</v>
      </c>
      <c r="AG3024">
        <v>7.7437133815339274E-2</v>
      </c>
      <c r="AH3024">
        <v>6.4018617306826855E-2</v>
      </c>
      <c r="AI3024">
        <v>3.2085065194881593E-2</v>
      </c>
      <c r="AJ3024">
        <v>3.0894404751152162E-2</v>
      </c>
      <c r="AK3024">
        <v>3.0783392349919197E-2</v>
      </c>
      <c r="AL3024">
        <v>3.3538264343456581E-2</v>
      </c>
      <c r="AM3024">
        <v>3.4954185808225152E-2</v>
      </c>
      <c r="AN3024">
        <v>3.6881498641576381E-2</v>
      </c>
      <c r="AO3024">
        <v>1.1450797914383337E-2</v>
      </c>
      <c r="AP3024">
        <v>1.0430258844726467E-2</v>
      </c>
      <c r="AQ3024">
        <v>1.0847417732098181E-2</v>
      </c>
      <c r="AR3024">
        <v>1.1838339060518496E-2</v>
      </c>
      <c r="AS3024">
        <v>1.1859683587012866E-2</v>
      </c>
      <c r="AT3024">
        <v>1.4178633770741245E-2</v>
      </c>
      <c r="AU3024">
        <v>1.0548425529898105E-2</v>
      </c>
      <c r="AV3024">
        <v>1.1163585816601524E-2</v>
      </c>
      <c r="AW3024">
        <v>9.4033491245273711E-3</v>
      </c>
      <c r="AX3024">
        <v>6.6268496949528329E-3</v>
      </c>
      <c r="AY3024">
        <v>6.5432186144938551E-3</v>
      </c>
      <c r="AZ3024">
        <v>5.5280427535617958E-3</v>
      </c>
    </row>
    <row r="3025" spans="11:52" ht="14.4">
      <c r="K3025" t="s">
        <v>3933</v>
      </c>
      <c r="L3025" t="s">
        <v>3918</v>
      </c>
      <c r="M3025" t="s">
        <v>23</v>
      </c>
      <c r="N3025" t="s">
        <v>80</v>
      </c>
      <c r="AG3025">
        <v>3.1306400866925742E-3</v>
      </c>
      <c r="AH3025">
        <v>3.2841778164261499E-3</v>
      </c>
      <c r="AI3025">
        <v>2.5724385382613856E-2</v>
      </c>
      <c r="AJ3025">
        <v>3.8862656660613837E-2</v>
      </c>
      <c r="AK3025">
        <v>2.0325115478273047E-2</v>
      </c>
      <c r="AL3025">
        <v>2.3384204167127432E-2</v>
      </c>
      <c r="AM3025">
        <v>1.9149399736380582E-2</v>
      </c>
      <c r="AN3025">
        <v>2.3225589444115572E-2</v>
      </c>
      <c r="AO3025">
        <v>2.637206125248192E-2</v>
      </c>
      <c r="AP3025">
        <v>2.7493218234370384E-2</v>
      </c>
      <c r="AQ3025">
        <v>2.6848788441838141E-2</v>
      </c>
      <c r="AR3025">
        <v>2.4133596217822833E-2</v>
      </c>
      <c r="AS3025">
        <v>2.3546737370640513E-2</v>
      </c>
      <c r="AT3025">
        <v>2.4423419643685055E-2</v>
      </c>
      <c r="AU3025">
        <v>2.6836351556204039E-2</v>
      </c>
      <c r="AV3025">
        <v>2.1522006136817009E-2</v>
      </c>
      <c r="AW3025">
        <v>3.6485770625218454E-2</v>
      </c>
      <c r="AX3025">
        <v>3.2492995310551068E-2</v>
      </c>
      <c r="AY3025">
        <v>3.3184114249068836E-2</v>
      </c>
      <c r="AZ3025">
        <v>1.5840876645658038E-2</v>
      </c>
    </row>
    <row r="3026" spans="11:52" ht="14.4">
      <c r="K3026" t="s">
        <v>3934</v>
      </c>
      <c r="L3026" t="s">
        <v>3918</v>
      </c>
      <c r="M3026" t="s">
        <v>24</v>
      </c>
      <c r="N3026" t="s">
        <v>80</v>
      </c>
      <c r="AG3026">
        <v>0.22464771369112105</v>
      </c>
      <c r="AH3026">
        <v>0.1821771502304865</v>
      </c>
      <c r="AI3026">
        <v>0.15486369170569514</v>
      </c>
      <c r="AJ3026">
        <v>1.0642765532237522E-2</v>
      </c>
      <c r="AK3026">
        <v>1.153450044802435E-2</v>
      </c>
      <c r="AL3026">
        <v>2.3132891473399843E-2</v>
      </c>
      <c r="AM3026">
        <v>1.9121905682026104E-2</v>
      </c>
      <c r="AN3026">
        <v>1.6245924990085606E-2</v>
      </c>
      <c r="AO3026">
        <v>1.6971328169168135E-2</v>
      </c>
      <c r="AP3026">
        <v>9.3208646342490403E-3</v>
      </c>
      <c r="AQ3026">
        <v>1.92871493239852E-2</v>
      </c>
      <c r="AR3026">
        <v>5.457238214851038E-2</v>
      </c>
      <c r="AS3026">
        <v>1.5581639652373818E-2</v>
      </c>
      <c r="AT3026">
        <v>0.19431539549892135</v>
      </c>
      <c r="AU3026">
        <v>3.6584434483173826E-2</v>
      </c>
      <c r="AV3026">
        <v>3.7039202322257221E-2</v>
      </c>
      <c r="AW3026">
        <v>4.0144794872717493E-2</v>
      </c>
      <c r="AX3026">
        <v>4.1887624954338655E-2</v>
      </c>
      <c r="AY3026">
        <v>5.1605704410710362E-3</v>
      </c>
      <c r="AZ3026">
        <v>6.6620440301308082E-3</v>
      </c>
    </row>
    <row r="3027" spans="11:52" ht="14.4">
      <c r="K3027" t="s">
        <v>3935</v>
      </c>
      <c r="L3027" t="s">
        <v>3918</v>
      </c>
      <c r="M3027" t="s">
        <v>1386</v>
      </c>
      <c r="N3027" t="s">
        <v>80</v>
      </c>
      <c r="O3027" t="s">
        <v>6079</v>
      </c>
      <c r="P3027" t="s">
        <v>6079</v>
      </c>
      <c r="Q3027" t="s">
        <v>6079</v>
      </c>
      <c r="R3027" t="s">
        <v>6079</v>
      </c>
      <c r="S3027" t="s">
        <v>6079</v>
      </c>
      <c r="T3027" t="s">
        <v>6079</v>
      </c>
      <c r="U3027" t="s">
        <v>6079</v>
      </c>
      <c r="V3027" t="s">
        <v>6079</v>
      </c>
      <c r="W3027" t="s">
        <v>6079</v>
      </c>
      <c r="X3027" t="s">
        <v>6079</v>
      </c>
      <c r="Y3027" t="s">
        <v>6079</v>
      </c>
      <c r="Z3027" t="s">
        <v>6079</v>
      </c>
      <c r="AA3027" t="s">
        <v>6079</v>
      </c>
      <c r="AG3027">
        <v>0.53394541221877634</v>
      </c>
      <c r="AH3027">
        <v>8.5212984848199252E-2</v>
      </c>
      <c r="AI3027">
        <v>0.5097204129364159</v>
      </c>
      <c r="AJ3027">
        <v>0.4957839834926806</v>
      </c>
      <c r="AK3027">
        <v>0.49308293785957674</v>
      </c>
      <c r="AL3027">
        <v>0.50094774864413705</v>
      </c>
      <c r="AM3027">
        <v>0.50294793624036582</v>
      </c>
      <c r="AN3027">
        <v>0.50205020249829968</v>
      </c>
      <c r="AO3027">
        <v>0.49487159723805491</v>
      </c>
      <c r="AP3027">
        <v>0.47819947378548289</v>
      </c>
      <c r="AQ3027">
        <v>0.47663060559764969</v>
      </c>
      <c r="AR3027">
        <v>0.4365118196095325</v>
      </c>
      <c r="AS3027">
        <v>0.43937196555688862</v>
      </c>
      <c r="AT3027">
        <v>0.4235259026153706</v>
      </c>
      <c r="AU3027">
        <v>0.40881966686197879</v>
      </c>
      <c r="AV3027">
        <v>0.42115812204749387</v>
      </c>
      <c r="AW3027">
        <v>0.39789417511807273</v>
      </c>
      <c r="AX3027">
        <v>0.39444943252411419</v>
      </c>
      <c r="AY3027">
        <v>0.3815108561300059</v>
      </c>
      <c r="AZ3027">
        <v>0.37373925439923922</v>
      </c>
    </row>
    <row r="3028" spans="11:52" ht="14.4">
      <c r="K3028" t="s">
        <v>3936</v>
      </c>
      <c r="L3028" t="s">
        <v>3918</v>
      </c>
      <c r="M3028" t="s">
        <v>25</v>
      </c>
      <c r="N3028" t="s">
        <v>80</v>
      </c>
      <c r="AG3028">
        <v>9.3367809797503545E-2</v>
      </c>
      <c r="AH3028">
        <v>8.077425286093079E-2</v>
      </c>
      <c r="AI3028">
        <v>7.567264070501839E-2</v>
      </c>
      <c r="AJ3028">
        <v>6.1219022870720681E-2</v>
      </c>
      <c r="AK3028">
        <v>7.1354895409219951E-2</v>
      </c>
      <c r="AL3028">
        <v>6.4635215278631725E-2</v>
      </c>
      <c r="AM3028">
        <v>6.2901766248063956E-2</v>
      </c>
      <c r="AN3028">
        <v>4.5191311535582215E-2</v>
      </c>
      <c r="AO3028">
        <v>4.2054466167296571E-2</v>
      </c>
      <c r="AP3028">
        <v>4.8807731209095061E-2</v>
      </c>
      <c r="AQ3028">
        <v>4.5825255561935015E-2</v>
      </c>
      <c r="AR3028">
        <v>1.9849944538891929E-2</v>
      </c>
      <c r="AS3028">
        <v>2.3610759936328881E-2</v>
      </c>
      <c r="AT3028">
        <v>3.9758484403881397E-2</v>
      </c>
      <c r="AU3028">
        <v>4.1073834496426674E-2</v>
      </c>
      <c r="AV3028">
        <v>4.182577855457921E-2</v>
      </c>
      <c r="AW3028">
        <v>4.3052360860918258E-2</v>
      </c>
      <c r="AX3028">
        <v>4.1137837573269061E-2</v>
      </c>
      <c r="AY3028">
        <v>3.4685612823996299E-2</v>
      </c>
      <c r="AZ3028">
        <v>4.2178143544477319E-2</v>
      </c>
    </row>
    <row r="3029" spans="11:52" ht="14.4">
      <c r="K3029" t="s">
        <v>5720</v>
      </c>
      <c r="L3029" t="s">
        <v>3918</v>
      </c>
      <c r="M3029" t="s">
        <v>5610</v>
      </c>
      <c r="N3029" t="s">
        <v>80</v>
      </c>
      <c r="AO3029">
        <v>0</v>
      </c>
      <c r="AP3029" t="s">
        <v>6079</v>
      </c>
      <c r="AQ3029" t="s">
        <v>6079</v>
      </c>
      <c r="AR3029" t="s">
        <v>6079</v>
      </c>
      <c r="AS3029" t="s">
        <v>6079</v>
      </c>
      <c r="AT3029">
        <v>8.9763586232680619E-6</v>
      </c>
      <c r="AU3029">
        <v>2.3379929948456037E-6</v>
      </c>
      <c r="AV3029">
        <v>3.6574075200411151E-6</v>
      </c>
      <c r="AW3029">
        <v>4.5706873900456656E-6</v>
      </c>
      <c r="AX3029">
        <v>5.6512478176005763E-6</v>
      </c>
      <c r="AY3029">
        <v>1.6531813152270747E-2</v>
      </c>
      <c r="AZ3029">
        <v>1.7180562115831174E-2</v>
      </c>
    </row>
    <row r="3030" spans="11:52" ht="14.4">
      <c r="K3030" t="s">
        <v>3937</v>
      </c>
      <c r="L3030" t="s">
        <v>3918</v>
      </c>
      <c r="M3030" t="s">
        <v>98</v>
      </c>
      <c r="N3030" t="s">
        <v>80</v>
      </c>
      <c r="AG3030">
        <v>8.1670770014432459E-2</v>
      </c>
      <c r="AH3030">
        <v>6.3383340572688698E-2</v>
      </c>
      <c r="AI3030">
        <v>6.1786972752328785E-2</v>
      </c>
      <c r="AJ3030">
        <v>7.3684210526315783E-2</v>
      </c>
      <c r="AK3030">
        <v>8.820723931924293E-2</v>
      </c>
      <c r="AL3030">
        <v>8.8785939440252176E-2</v>
      </c>
      <c r="AM3030">
        <v>9.2688058916359811E-2</v>
      </c>
      <c r="AN3030">
        <v>9.9481623856951487E-2</v>
      </c>
      <c r="AO3030">
        <v>0.10211515112786761</v>
      </c>
      <c r="AP3030">
        <v>0</v>
      </c>
      <c r="AQ3030">
        <v>0</v>
      </c>
      <c r="AR3030">
        <v>0</v>
      </c>
      <c r="AS3030">
        <v>0</v>
      </c>
      <c r="AT3030">
        <v>4.6460550768710933E-3</v>
      </c>
      <c r="AU3030">
        <v>0</v>
      </c>
      <c r="AV3030">
        <v>0</v>
      </c>
      <c r="AW3030">
        <v>0</v>
      </c>
      <c r="AX3030">
        <v>0</v>
      </c>
      <c r="AY3030">
        <v>0</v>
      </c>
      <c r="AZ3030">
        <v>0</v>
      </c>
    </row>
    <row r="3031" spans="11:52" ht="14.4">
      <c r="K3031" t="s">
        <v>3938</v>
      </c>
      <c r="L3031" t="s">
        <v>3918</v>
      </c>
      <c r="M3031" t="s">
        <v>94</v>
      </c>
      <c r="N3031" t="s">
        <v>80</v>
      </c>
      <c r="AG3031">
        <v>4.9409891756849985E-3</v>
      </c>
      <c r="AH3031">
        <v>4.5787600807206561E-3</v>
      </c>
      <c r="AI3031">
        <v>4.8486263125535342E-3</v>
      </c>
      <c r="AJ3031">
        <v>6.2524145277379284E-3</v>
      </c>
      <c r="AK3031">
        <v>6.0410486948737794E-3</v>
      </c>
      <c r="AL3031">
        <v>6.2138585154885868E-3</v>
      </c>
      <c r="AM3031">
        <v>5.733587424440253E-3</v>
      </c>
      <c r="AN3031">
        <v>3.5035038647402111E-3</v>
      </c>
      <c r="AO3031">
        <v>2.8360415615905172E-3</v>
      </c>
      <c r="AP3031">
        <v>2.0730695612846124E-3</v>
      </c>
      <c r="AQ3031">
        <v>3.2475508640602995E-3</v>
      </c>
      <c r="AR3031">
        <v>1.7708446603026942E-3</v>
      </c>
      <c r="AS3031">
        <v>1.6754673682740165E-3</v>
      </c>
      <c r="AT3031">
        <v>1.6171104270751447E-3</v>
      </c>
      <c r="AU3031">
        <v>1.3106234713953569E-3</v>
      </c>
      <c r="AV3031">
        <v>2.5255780055829214E-3</v>
      </c>
      <c r="AW3031">
        <v>1.8242296149765477E-3</v>
      </c>
      <c r="AX3031">
        <v>5.9951960368640769E-2</v>
      </c>
      <c r="AY3031">
        <v>2.4612232620982969E-3</v>
      </c>
      <c r="AZ3031">
        <v>3.3422674890880061E-3</v>
      </c>
    </row>
    <row r="3032" spans="11:52" ht="14.4">
      <c r="K3032" t="s">
        <v>3939</v>
      </c>
      <c r="L3032" t="s">
        <v>3918</v>
      </c>
      <c r="M3032" t="s">
        <v>99</v>
      </c>
      <c r="N3032" t="s">
        <v>80</v>
      </c>
      <c r="AG3032">
        <v>0.12169197091462192</v>
      </c>
      <c r="AH3032">
        <v>8.9926003315946565E-2</v>
      </c>
      <c r="AI3032">
        <v>7.437335131704341E-2</v>
      </c>
      <c r="AJ3032">
        <v>7.7020290176159717E-2</v>
      </c>
      <c r="AK3032">
        <v>3.502305311108872E-2</v>
      </c>
      <c r="AL3032">
        <v>3.6490465278437544E-2</v>
      </c>
      <c r="AM3032">
        <v>3.6643074377187855E-2</v>
      </c>
      <c r="AN3032">
        <v>3.6719646961839325E-2</v>
      </c>
      <c r="AO3032">
        <v>8.4472052953843777E-3</v>
      </c>
      <c r="AP3032">
        <v>1.9894527120907321E-2</v>
      </c>
      <c r="AQ3032">
        <v>8.2698051496076673E-6</v>
      </c>
      <c r="AR3032">
        <v>4.9976952289993342E-6</v>
      </c>
      <c r="AS3032">
        <v>1.1280341631598316E-5</v>
      </c>
      <c r="AT3032">
        <v>4.7753799466125391E-4</v>
      </c>
      <c r="AU3032">
        <v>4.6837824709376606E-4</v>
      </c>
      <c r="AV3032">
        <v>9.5543710182610011E-3</v>
      </c>
      <c r="AW3032">
        <v>1.0752654976226312E-2</v>
      </c>
      <c r="AX3032">
        <v>1.0211091406054296E-2</v>
      </c>
      <c r="AY3032">
        <v>7.90137081434596E-3</v>
      </c>
      <c r="AZ3032">
        <v>2.6970841682646844E-2</v>
      </c>
    </row>
    <row r="3033" spans="11:52" ht="14.4">
      <c r="K3033" t="s">
        <v>3940</v>
      </c>
      <c r="L3033" t="s">
        <v>3918</v>
      </c>
      <c r="M3033" t="s">
        <v>26</v>
      </c>
      <c r="N3033" t="s">
        <v>80</v>
      </c>
      <c r="O3033" t="s">
        <v>6079</v>
      </c>
      <c r="P3033" t="s">
        <v>6079</v>
      </c>
      <c r="Q3033" t="s">
        <v>6079</v>
      </c>
      <c r="R3033" t="s">
        <v>6079</v>
      </c>
      <c r="S3033" t="s">
        <v>6079</v>
      </c>
      <c r="AG3033">
        <v>0</v>
      </c>
      <c r="AH3033">
        <v>0</v>
      </c>
      <c r="AI3033">
        <v>0</v>
      </c>
      <c r="AJ3033">
        <v>0</v>
      </c>
      <c r="AK3033">
        <v>1.9544515644863741E-2</v>
      </c>
      <c r="AL3033">
        <v>0</v>
      </c>
      <c r="AM3033">
        <v>0</v>
      </c>
      <c r="AN3033">
        <v>0</v>
      </c>
      <c r="AO3033">
        <v>0</v>
      </c>
      <c r="AP3033">
        <v>0</v>
      </c>
      <c r="AQ3033">
        <v>0</v>
      </c>
      <c r="AR3033">
        <v>0</v>
      </c>
      <c r="AS3033">
        <v>0</v>
      </c>
      <c r="AT3033">
        <v>0</v>
      </c>
      <c r="AU3033">
        <v>0</v>
      </c>
      <c r="AV3033">
        <v>0</v>
      </c>
      <c r="AW3033">
        <v>0</v>
      </c>
      <c r="AX3033">
        <v>0</v>
      </c>
      <c r="AY3033">
        <v>0</v>
      </c>
      <c r="AZ3033">
        <v>0</v>
      </c>
    </row>
    <row r="3034" spans="11:52" ht="14.4">
      <c r="K3034" t="s">
        <v>3941</v>
      </c>
      <c r="L3034" t="s">
        <v>3918</v>
      </c>
      <c r="M3034" t="s">
        <v>27</v>
      </c>
      <c r="N3034" t="s">
        <v>80</v>
      </c>
      <c r="AG3034">
        <v>6.044553257572851E-2</v>
      </c>
      <c r="AH3034">
        <v>6.1378967135304344E-2</v>
      </c>
      <c r="AI3034">
        <v>6.6790242983911965E-2</v>
      </c>
      <c r="AJ3034">
        <v>7.4857942923880927E-2</v>
      </c>
      <c r="AK3034">
        <v>8.2867479873226707E-2</v>
      </c>
      <c r="AL3034">
        <v>0.11574728107013246</v>
      </c>
      <c r="AM3034">
        <v>0.12461919897528642</v>
      </c>
      <c r="AN3034">
        <v>0.12715300257264148</v>
      </c>
      <c r="AO3034">
        <v>0.11482083126763561</v>
      </c>
      <c r="AP3034">
        <v>9.4628198736046748E-2</v>
      </c>
      <c r="AQ3034">
        <v>9.1239911838215199E-2</v>
      </c>
      <c r="AR3034">
        <v>8.0060914432806413E-2</v>
      </c>
      <c r="AS3034">
        <v>5.9123288859014793E-2</v>
      </c>
      <c r="AT3034">
        <v>8.4899705905572886E-2</v>
      </c>
      <c r="AU3034">
        <v>7.4068205175927465E-2</v>
      </c>
      <c r="AV3034">
        <v>6.564828113868347E-2</v>
      </c>
      <c r="AW3034">
        <v>6.9223308396560795E-2</v>
      </c>
      <c r="AX3034">
        <v>4.5062565486080279E-2</v>
      </c>
      <c r="AY3034">
        <v>3.9125238654543072E-2</v>
      </c>
      <c r="AZ3034">
        <v>4.0823353146454154E-2</v>
      </c>
    </row>
    <row r="3035" spans="11:52" ht="14.4">
      <c r="K3035" t="s">
        <v>3942</v>
      </c>
      <c r="L3035" t="s">
        <v>3918</v>
      </c>
      <c r="M3035" t="s">
        <v>28</v>
      </c>
      <c r="N3035" t="s">
        <v>80</v>
      </c>
      <c r="AG3035">
        <v>0.21343880221064773</v>
      </c>
      <c r="AH3035">
        <v>0.17772099275722525</v>
      </c>
      <c r="AI3035">
        <v>0.1538602515689432</v>
      </c>
      <c r="AJ3035">
        <v>0.11598167796465808</v>
      </c>
      <c r="AK3035">
        <v>0.18000103593287883</v>
      </c>
      <c r="AL3035">
        <v>0.27446535938271271</v>
      </c>
      <c r="AM3035">
        <v>0.27574336207409306</v>
      </c>
      <c r="AN3035">
        <v>0.25232153258273843</v>
      </c>
      <c r="AO3035">
        <v>0.23279225782233084</v>
      </c>
      <c r="AP3035" t="s">
        <v>6079</v>
      </c>
      <c r="AQ3035" t="s">
        <v>6079</v>
      </c>
      <c r="AR3035" t="s">
        <v>6079</v>
      </c>
      <c r="AS3035" t="s">
        <v>6079</v>
      </c>
      <c r="AT3035">
        <v>0.17025103629006064</v>
      </c>
      <c r="AU3035">
        <v>0.20718453228910297</v>
      </c>
      <c r="AV3035">
        <v>0.21550057554137481</v>
      </c>
      <c r="AW3035">
        <v>0.1692108427484722</v>
      </c>
      <c r="AX3035">
        <v>0.17597839051110994</v>
      </c>
      <c r="AY3035">
        <v>0.13815836054018757</v>
      </c>
      <c r="AZ3035">
        <v>0.15924699946998266</v>
      </c>
    </row>
    <row r="3036" spans="11:52" ht="14.4">
      <c r="K3036" t="s">
        <v>3943</v>
      </c>
      <c r="L3036" t="s">
        <v>3918</v>
      </c>
      <c r="M3036" t="s">
        <v>29</v>
      </c>
      <c r="N3036" t="s">
        <v>80</v>
      </c>
      <c r="AG3036">
        <v>8.7507617414553318E-2</v>
      </c>
      <c r="AH3036">
        <v>8.7359155067065555E-2</v>
      </c>
      <c r="AI3036">
        <v>0.1022355108899758</v>
      </c>
      <c r="AJ3036">
        <v>7.9912090853546822E-2</v>
      </c>
      <c r="AK3036">
        <v>6.8556049440820749E-2</v>
      </c>
      <c r="AL3036">
        <v>4.8973337565108459E-2</v>
      </c>
      <c r="AM3036">
        <v>2.3113631286589751E-2</v>
      </c>
      <c r="AN3036">
        <v>1.7841235463782863E-2</v>
      </c>
      <c r="AO3036">
        <v>1.6512966813862693E-2</v>
      </c>
      <c r="AP3036">
        <v>1.087583114240823E-2</v>
      </c>
      <c r="AQ3036">
        <v>1.2343603342284943E-2</v>
      </c>
      <c r="AR3036">
        <v>1.1269598439662009E-2</v>
      </c>
      <c r="AS3036">
        <v>1.2732287975952931E-2</v>
      </c>
      <c r="AT3036">
        <v>1.1688579371653565E-2</v>
      </c>
      <c r="AU3036">
        <v>9.0309534461970632E-3</v>
      </c>
      <c r="AV3036">
        <v>9.6699757029797082E-3</v>
      </c>
      <c r="AW3036">
        <v>9.6810171837421848E-3</v>
      </c>
      <c r="AX3036">
        <v>9.3954821403937992E-3</v>
      </c>
      <c r="AY3036">
        <v>5.872924112383696E-3</v>
      </c>
      <c r="AZ3036">
        <v>2.9515129762592556E-3</v>
      </c>
    </row>
    <row r="3037" spans="11:52" ht="14.4">
      <c r="K3037" t="s">
        <v>3944</v>
      </c>
      <c r="L3037" t="s">
        <v>3918</v>
      </c>
      <c r="M3037" t="s">
        <v>30</v>
      </c>
      <c r="N3037" t="s">
        <v>80</v>
      </c>
      <c r="AG3037">
        <v>0.12479405533539224</v>
      </c>
      <c r="AH3037">
        <v>0.1111068702633518</v>
      </c>
      <c r="AI3037">
        <v>0.18829854179246067</v>
      </c>
      <c r="AJ3037">
        <v>0.17813536094428625</v>
      </c>
      <c r="AK3037">
        <v>0.16958765052775687</v>
      </c>
      <c r="AL3037">
        <v>0.1507704461922679</v>
      </c>
      <c r="AM3037">
        <v>0.16261549172043235</v>
      </c>
      <c r="AN3037">
        <v>0.17362645406949959</v>
      </c>
      <c r="AO3037">
        <v>7.0757881887799537E-2</v>
      </c>
      <c r="AP3037">
        <v>6.5027532939882435E-2</v>
      </c>
      <c r="AQ3037">
        <v>6.1683584065230911E-2</v>
      </c>
      <c r="AR3037">
        <v>5.834149538889602E-2</v>
      </c>
      <c r="AS3037">
        <v>5.9949590915975827E-2</v>
      </c>
      <c r="AT3037">
        <v>3.7382528569634789E-2</v>
      </c>
      <c r="AU3037">
        <v>4.2868512227427533E-2</v>
      </c>
      <c r="AV3037">
        <v>0.12438939224039132</v>
      </c>
      <c r="AW3037">
        <v>0.12387340097647818</v>
      </c>
      <c r="AX3037">
        <v>0.11395668013854166</v>
      </c>
      <c r="AY3037">
        <v>0.10033413378743355</v>
      </c>
      <c r="AZ3037">
        <v>0.10896097893558368</v>
      </c>
    </row>
    <row r="3038" spans="11:52" ht="14.4">
      <c r="K3038" t="s">
        <v>3945</v>
      </c>
      <c r="L3038" t="s">
        <v>3918</v>
      </c>
      <c r="M3038" t="s">
        <v>100</v>
      </c>
      <c r="N3038" t="s">
        <v>80</v>
      </c>
      <c r="AG3038">
        <v>0.59572750434363753</v>
      </c>
      <c r="AH3038">
        <v>0.5968019770845846</v>
      </c>
      <c r="AI3038">
        <v>0.58285500905023191</v>
      </c>
      <c r="AJ3038">
        <v>0.64908036778520706</v>
      </c>
      <c r="AK3038">
        <v>0.49192685942701897</v>
      </c>
      <c r="AL3038">
        <v>0.51397017573530734</v>
      </c>
      <c r="AM3038">
        <v>0.51956712732918853</v>
      </c>
      <c r="AN3038">
        <v>0.36593151505524074</v>
      </c>
      <c r="AO3038">
        <v>0.32103831090775442</v>
      </c>
      <c r="AP3038">
        <v>0.29312173433223859</v>
      </c>
      <c r="AQ3038">
        <v>0.25360546256263533</v>
      </c>
      <c r="AR3038">
        <v>0.24375642058961039</v>
      </c>
      <c r="AS3038">
        <v>0.20629481642398839</v>
      </c>
      <c r="AT3038">
        <v>6.9779913782411662E-2</v>
      </c>
      <c r="AU3038">
        <v>7.4494199646696083E-2</v>
      </c>
      <c r="AV3038">
        <v>2.3314897611151179E-2</v>
      </c>
      <c r="AW3038">
        <v>2.1209487140531381E-2</v>
      </c>
      <c r="AX3038">
        <v>1.9359442951168059E-2</v>
      </c>
      <c r="AY3038">
        <v>2.0055237724830196E-2</v>
      </c>
      <c r="AZ3038">
        <v>1.7450203087499568E-2</v>
      </c>
    </row>
    <row r="3039" spans="11:52" ht="14.4">
      <c r="K3039" t="s">
        <v>3946</v>
      </c>
      <c r="L3039" t="s">
        <v>3918</v>
      </c>
      <c r="M3039" t="s">
        <v>31</v>
      </c>
      <c r="N3039" t="s">
        <v>80</v>
      </c>
      <c r="AG3039">
        <v>0.13232370945224201</v>
      </c>
      <c r="AH3039">
        <v>0.14640357988128527</v>
      </c>
      <c r="AI3039">
        <v>0.12828135813301014</v>
      </c>
      <c r="AJ3039">
        <v>0.13375010100860227</v>
      </c>
      <c r="AK3039">
        <v>0.15176646626305954</v>
      </c>
      <c r="AL3039">
        <v>0.20147703091766384</v>
      </c>
      <c r="AM3039">
        <v>0.27632489943174682</v>
      </c>
      <c r="AN3039">
        <v>0.26545687087140307</v>
      </c>
      <c r="AO3039">
        <v>0.18548185505099643</v>
      </c>
      <c r="AP3039">
        <v>0.24405285856047548</v>
      </c>
      <c r="AQ3039">
        <v>0.24054836643751301</v>
      </c>
      <c r="AR3039">
        <v>0.26195138681180663</v>
      </c>
      <c r="AS3039">
        <v>0.16530277565123841</v>
      </c>
      <c r="AT3039">
        <v>0.1916587267286842</v>
      </c>
      <c r="AU3039">
        <v>0.18535568609118677</v>
      </c>
      <c r="AV3039">
        <v>0.15159078584196936</v>
      </c>
      <c r="AW3039">
        <v>0.18763579729034857</v>
      </c>
      <c r="AX3039">
        <v>0.15364246840114357</v>
      </c>
      <c r="AY3039">
        <v>0.1411000418270783</v>
      </c>
      <c r="AZ3039">
        <v>6.1922380159443985E-2</v>
      </c>
    </row>
    <row r="3040" spans="11:52" ht="14.4">
      <c r="K3040" t="s">
        <v>3947</v>
      </c>
      <c r="L3040" t="s">
        <v>3918</v>
      </c>
      <c r="M3040" t="s">
        <v>32</v>
      </c>
      <c r="N3040" t="s">
        <v>80</v>
      </c>
      <c r="O3040" t="s">
        <v>6079</v>
      </c>
      <c r="P3040" t="s">
        <v>6079</v>
      </c>
      <c r="Q3040" t="s">
        <v>6079</v>
      </c>
      <c r="R3040" t="s">
        <v>6079</v>
      </c>
      <c r="S3040" t="s">
        <v>6079</v>
      </c>
      <c r="AG3040">
        <v>0.12713822041580164</v>
      </c>
      <c r="AH3040">
        <v>0.12432168595136237</v>
      </c>
      <c r="AI3040">
        <v>9.9895166629883028E-2</v>
      </c>
      <c r="AJ3040">
        <v>4.8718509208153453E-2</v>
      </c>
      <c r="AK3040">
        <v>4.0052905088469738E-2</v>
      </c>
      <c r="AL3040">
        <v>1.8375717074949412E-3</v>
      </c>
      <c r="AM3040">
        <v>1.7201479349334707E-3</v>
      </c>
      <c r="AN3040">
        <v>1.0195759917089455E-2</v>
      </c>
      <c r="AO3040">
        <v>9.4350213780686858E-3</v>
      </c>
      <c r="AP3040">
        <v>8.9103993871957141E-3</v>
      </c>
      <c r="AQ3040">
        <v>1.2281882901350396E-2</v>
      </c>
      <c r="AR3040">
        <v>9.8845673924770824E-3</v>
      </c>
      <c r="AS3040">
        <v>5.6797854138982713E-3</v>
      </c>
      <c r="AT3040">
        <v>4.6446766481651079E-3</v>
      </c>
      <c r="AU3040">
        <v>4.5866571620957527E-3</v>
      </c>
      <c r="AV3040">
        <v>8.5948509205306736E-3</v>
      </c>
      <c r="AW3040">
        <v>6.964256036203733E-3</v>
      </c>
      <c r="AX3040">
        <v>6.5963188291345088E-3</v>
      </c>
      <c r="AY3040">
        <v>6.1230309024871013E-3</v>
      </c>
      <c r="AZ3040">
        <v>2.0051040204788818E-3</v>
      </c>
    </row>
    <row r="3041" spans="11:52" ht="14.4">
      <c r="K3041" t="s">
        <v>3948</v>
      </c>
      <c r="L3041" t="s">
        <v>3918</v>
      </c>
      <c r="M3041" t="s">
        <v>93</v>
      </c>
      <c r="N3041" t="s">
        <v>80</v>
      </c>
      <c r="AG3041">
        <v>1.2960441393158011E-4</v>
      </c>
      <c r="AH3041">
        <v>2.9428766173676571E-4</v>
      </c>
      <c r="AI3041">
        <v>2.5398029605749737E-4</v>
      </c>
      <c r="AJ3041">
        <v>2.3418784381322314E-3</v>
      </c>
      <c r="AK3041">
        <v>3.2626185415027191E-3</v>
      </c>
      <c r="AL3041">
        <v>1.7466059496196442E-3</v>
      </c>
      <c r="AM3041">
        <v>1.8701245128421352E-3</v>
      </c>
      <c r="AN3041">
        <v>1.7767010720341864E-3</v>
      </c>
      <c r="AO3041">
        <v>1.4590389641630215E-3</v>
      </c>
      <c r="AP3041">
        <v>6.6545829777454697E-3</v>
      </c>
      <c r="AQ3041">
        <v>3.1435913996466737E-3</v>
      </c>
      <c r="AR3041">
        <v>4.6219593806138565E-3</v>
      </c>
      <c r="AS3041">
        <v>5.5529446156221251E-3</v>
      </c>
      <c r="AT3041">
        <v>1.5177872988359715E-2</v>
      </c>
      <c r="AU3041">
        <v>1.2937348067302352E-2</v>
      </c>
      <c r="AV3041">
        <v>1.2163475173688269E-2</v>
      </c>
      <c r="AW3041">
        <v>2.0143440811499224E-2</v>
      </c>
      <c r="AX3041">
        <v>2.2895904750452303E-2</v>
      </c>
      <c r="AY3041">
        <v>2.3093602378882656E-2</v>
      </c>
      <c r="AZ3041">
        <v>3.4550638423686969E-2</v>
      </c>
    </row>
    <row r="3042" spans="11:52" ht="14.4">
      <c r="K3042" t="s">
        <v>3949</v>
      </c>
      <c r="L3042" t="s">
        <v>3950</v>
      </c>
      <c r="M3042" t="s">
        <v>13</v>
      </c>
      <c r="N3042" t="s">
        <v>80</v>
      </c>
      <c r="AG3042">
        <v>3.9778772217781665E-2</v>
      </c>
      <c r="AH3042">
        <v>3.7966159140801453E-2</v>
      </c>
      <c r="AI3042">
        <v>3.723549653877746E-2</v>
      </c>
      <c r="AJ3042">
        <v>3.5164411842679578E-2</v>
      </c>
      <c r="AK3042">
        <v>3.2644684082589137E-2</v>
      </c>
      <c r="AL3042">
        <v>3.3328017460652774E-2</v>
      </c>
      <c r="AM3042">
        <v>3.3440639315462484E-2</v>
      </c>
      <c r="AN3042">
        <v>3.8169660925454256E-2</v>
      </c>
      <c r="AO3042">
        <v>3.8291969011919447E-2</v>
      </c>
      <c r="AP3042">
        <v>3.8771759447301581E-2</v>
      </c>
      <c r="AQ3042">
        <v>3.6788234931749673E-2</v>
      </c>
      <c r="AR3042">
        <v>3.6876456141902922E-2</v>
      </c>
      <c r="AS3042">
        <v>3.5716063207371841E-2</v>
      </c>
      <c r="AT3042">
        <v>3.6709456833457429E-2</v>
      </c>
      <c r="AU3042">
        <v>3.4039577530742562E-2</v>
      </c>
      <c r="AV3042">
        <v>3.6901109493164073E-2</v>
      </c>
      <c r="AW3042">
        <v>3.5836129874053706E-2</v>
      </c>
      <c r="AX3042">
        <v>3.202455221756504E-2</v>
      </c>
      <c r="AY3042">
        <v>3.0528284903211952E-2</v>
      </c>
      <c r="AZ3042">
        <v>3.4162632416575842E-2</v>
      </c>
    </row>
    <row r="3043" spans="11:52" ht="14.4">
      <c r="K3043" t="s">
        <v>3951</v>
      </c>
      <c r="L3043" t="s">
        <v>3950</v>
      </c>
      <c r="M3043" t="s">
        <v>14</v>
      </c>
      <c r="N3043" t="s">
        <v>80</v>
      </c>
      <c r="AG3043">
        <v>3.3170005629513388E-2</v>
      </c>
      <c r="AH3043">
        <v>3.0465277653711195E-2</v>
      </c>
      <c r="AI3043">
        <v>3.3960761934920362E-2</v>
      </c>
      <c r="AJ3043">
        <v>4.2519090569873415E-2</v>
      </c>
      <c r="AK3043">
        <v>3.7079073755536839E-2</v>
      </c>
      <c r="AL3043">
        <v>3.9842099331736353E-2</v>
      </c>
      <c r="AM3043">
        <v>4.6272629006271722E-2</v>
      </c>
      <c r="AN3043">
        <v>4.8814817078727528E-2</v>
      </c>
      <c r="AO3043">
        <v>4.2951086535085961E-2</v>
      </c>
      <c r="AP3043">
        <v>4.2553545935938686E-2</v>
      </c>
      <c r="AQ3043">
        <v>4.0156516978108146E-2</v>
      </c>
      <c r="AR3043">
        <v>3.7771004137930581E-2</v>
      </c>
      <c r="AS3043">
        <v>3.6560510170719422E-2</v>
      </c>
      <c r="AT3043">
        <v>3.6066172203396384E-2</v>
      </c>
      <c r="AU3043">
        <v>3.5004945616978728E-2</v>
      </c>
      <c r="AV3043">
        <v>3.579793297271406E-2</v>
      </c>
      <c r="AW3043">
        <v>3.4762669011313717E-2</v>
      </c>
      <c r="AX3043">
        <v>3.8131953639926289E-2</v>
      </c>
      <c r="AY3043">
        <v>3.8462718850030678E-2</v>
      </c>
      <c r="AZ3043">
        <v>3.6747874303929229E-2</v>
      </c>
    </row>
    <row r="3044" spans="11:52" ht="14.4">
      <c r="K3044" t="s">
        <v>3952</v>
      </c>
      <c r="L3044" t="s">
        <v>3950</v>
      </c>
      <c r="M3044" t="s">
        <v>92</v>
      </c>
      <c r="N3044" t="s">
        <v>80</v>
      </c>
      <c r="AG3044">
        <v>9.3895487075317141E-2</v>
      </c>
      <c r="AH3044">
        <v>8.0102134030203803E-2</v>
      </c>
      <c r="AI3044">
        <v>7.4031884766220662E-2</v>
      </c>
      <c r="AJ3044">
        <v>6.5429983608586983E-2</v>
      </c>
      <c r="AK3044">
        <v>6.3424417551428733E-2</v>
      </c>
      <c r="AL3044">
        <v>7.1930585476696438E-2</v>
      </c>
      <c r="AM3044">
        <v>6.8184236755401015E-2</v>
      </c>
      <c r="AN3044">
        <v>6.540457526947803E-2</v>
      </c>
      <c r="AO3044">
        <v>6.2210292597934438E-2</v>
      </c>
      <c r="AP3044">
        <v>6.125204475940299E-2</v>
      </c>
      <c r="AQ3044">
        <v>5.2609149764422936E-2</v>
      </c>
      <c r="AR3044">
        <v>4.4201040990918962E-2</v>
      </c>
      <c r="AS3044">
        <v>3.5302653039576984E-2</v>
      </c>
      <c r="AT3044">
        <v>3.1321607910140145E-2</v>
      </c>
      <c r="AU3044">
        <v>2.9281944385957524E-2</v>
      </c>
      <c r="AV3044">
        <v>2.65623148860267E-2</v>
      </c>
      <c r="AW3044">
        <v>2.2293971114054473E-2</v>
      </c>
      <c r="AX3044">
        <v>2.0811981811970467E-2</v>
      </c>
      <c r="AY3044">
        <v>2.1836272022356815E-2</v>
      </c>
      <c r="AZ3044">
        <v>2.8621913865765271E-2</v>
      </c>
    </row>
    <row r="3045" spans="11:52" ht="14.4">
      <c r="K3045" t="s">
        <v>3953</v>
      </c>
      <c r="L3045" t="s">
        <v>3950</v>
      </c>
      <c r="M3045" t="s">
        <v>15</v>
      </c>
      <c r="N3045" t="s">
        <v>80</v>
      </c>
      <c r="AE3045" t="s">
        <v>6079</v>
      </c>
      <c r="AF3045" t="s">
        <v>6079</v>
      </c>
      <c r="AG3045">
        <v>0.32385844263172214</v>
      </c>
      <c r="AH3045">
        <v>0.31683314028060944</v>
      </c>
      <c r="AI3045">
        <v>0.29112924160949377</v>
      </c>
      <c r="AJ3045">
        <v>0.27975947356478331</v>
      </c>
      <c r="AK3045">
        <v>0.27029762075381636</v>
      </c>
      <c r="AL3045">
        <v>0.19893612216978068</v>
      </c>
      <c r="AM3045">
        <v>0.18234724451758799</v>
      </c>
      <c r="AN3045">
        <v>0.140419607930797</v>
      </c>
      <c r="AO3045">
        <v>0.13910771306971706</v>
      </c>
      <c r="AP3045">
        <v>0.13081811098180068</v>
      </c>
      <c r="AQ3045">
        <v>0.1020991854058802</v>
      </c>
      <c r="AR3045">
        <v>3.7940940231054023E-2</v>
      </c>
      <c r="AS3045">
        <v>3.4025237509858502E-2</v>
      </c>
      <c r="AT3045">
        <v>2.8360219286524112E-2</v>
      </c>
      <c r="AU3045">
        <v>2.415924429030443E-2</v>
      </c>
      <c r="AV3045">
        <v>3.2328522999334926E-2</v>
      </c>
      <c r="AW3045">
        <v>2.9177206267300505E-2</v>
      </c>
      <c r="AX3045">
        <v>2.7698466176587028E-2</v>
      </c>
      <c r="AY3045">
        <v>2.5234649440938641E-2</v>
      </c>
      <c r="AZ3045">
        <v>2.1378833582492551E-2</v>
      </c>
    </row>
    <row r="3046" spans="11:52" ht="14.4">
      <c r="K3046" t="s">
        <v>3954</v>
      </c>
      <c r="L3046" t="s">
        <v>3950</v>
      </c>
      <c r="M3046" t="s">
        <v>91</v>
      </c>
      <c r="N3046" t="s">
        <v>80</v>
      </c>
      <c r="AG3046">
        <v>4.9637437758930737E-2</v>
      </c>
      <c r="AH3046">
        <v>4.6183677552115901E-2</v>
      </c>
      <c r="AI3046">
        <v>4.57305511564505E-2</v>
      </c>
      <c r="AJ3046">
        <v>4.9783736595897694E-2</v>
      </c>
      <c r="AK3046">
        <v>4.8196058850329085E-2</v>
      </c>
      <c r="AL3046">
        <v>5.1726252157227585E-2</v>
      </c>
      <c r="AM3046">
        <v>5.6034182477557086E-2</v>
      </c>
      <c r="AN3046">
        <v>5.7176727890631461E-2</v>
      </c>
      <c r="AO3046">
        <v>5.5727829645442269E-2</v>
      </c>
      <c r="AP3046">
        <v>5.2901620464976984E-2</v>
      </c>
      <c r="AQ3046">
        <v>5.492992344648618E-2</v>
      </c>
      <c r="AR3046">
        <v>5.190433188481456E-2</v>
      </c>
      <c r="AS3046">
        <v>5.4064754408152851E-2</v>
      </c>
      <c r="AT3046">
        <v>5.6307854812565575E-2</v>
      </c>
      <c r="AU3046">
        <v>5.6589596963157671E-2</v>
      </c>
      <c r="AV3046">
        <v>5.3740278800647287E-2</v>
      </c>
      <c r="AW3046">
        <v>4.9867305983908795E-2</v>
      </c>
      <c r="AX3046">
        <v>4.3134836631527375E-2</v>
      </c>
      <c r="AY3046">
        <v>4.4311344670635425E-2</v>
      </c>
      <c r="AZ3046">
        <v>4.1909634713627457E-2</v>
      </c>
    </row>
    <row r="3047" spans="11:52" ht="14.4">
      <c r="K3047" t="s">
        <v>3955</v>
      </c>
      <c r="L3047" t="s">
        <v>3950</v>
      </c>
      <c r="M3047" t="s">
        <v>16</v>
      </c>
      <c r="N3047" t="s">
        <v>80</v>
      </c>
      <c r="AG3047">
        <v>2.7463995199327938E-2</v>
      </c>
      <c r="AH3047">
        <v>2.8228720922024542E-2</v>
      </c>
      <c r="AI3047">
        <v>2.9577353492934211E-2</v>
      </c>
      <c r="AJ3047">
        <v>3.3756292005099747E-2</v>
      </c>
      <c r="AK3047">
        <v>3.0555151372553276E-2</v>
      </c>
      <c r="AL3047">
        <v>3.3046516713468352E-2</v>
      </c>
      <c r="AM3047">
        <v>3.8390326303757952E-2</v>
      </c>
      <c r="AN3047">
        <v>4.0751961900941915E-2</v>
      </c>
      <c r="AO3047">
        <v>3.6443192616484057E-2</v>
      </c>
      <c r="AP3047">
        <v>3.7855793078289443E-2</v>
      </c>
      <c r="AQ3047">
        <v>3.7461586117727763E-2</v>
      </c>
      <c r="AR3047">
        <v>3.2114228120261372E-2</v>
      </c>
      <c r="AS3047">
        <v>3.4060688696221024E-2</v>
      </c>
      <c r="AT3047">
        <v>3.4608533722905045E-2</v>
      </c>
      <c r="AU3047">
        <v>3.6386301995458184E-2</v>
      </c>
      <c r="AV3047">
        <v>3.9040897781956817E-2</v>
      </c>
      <c r="AW3047">
        <v>4.1843449603993915E-2</v>
      </c>
      <c r="AX3047">
        <v>4.1515829147194053E-2</v>
      </c>
      <c r="AY3047">
        <v>3.9252874051641566E-2</v>
      </c>
      <c r="AZ3047">
        <v>4.525801743050991E-2</v>
      </c>
    </row>
    <row r="3048" spans="11:52" ht="14.4">
      <c r="K3048" t="s">
        <v>3956</v>
      </c>
      <c r="L3048" t="s">
        <v>3950</v>
      </c>
      <c r="M3048" t="s">
        <v>17</v>
      </c>
      <c r="N3048" t="s">
        <v>80</v>
      </c>
      <c r="AG3048">
        <v>2.8163080793404249E-2</v>
      </c>
      <c r="AH3048">
        <v>3.0619003468031768E-2</v>
      </c>
      <c r="AI3048">
        <v>3.038049973547105E-2</v>
      </c>
      <c r="AJ3048">
        <v>3.7256536986755719E-2</v>
      </c>
      <c r="AK3048">
        <v>2.7650131048128104E-2</v>
      </c>
      <c r="AL3048">
        <v>2.7712946194262764E-2</v>
      </c>
      <c r="AM3048">
        <v>2.8525284505971537E-2</v>
      </c>
      <c r="AN3048">
        <v>3.9656008867703693E-2</v>
      </c>
      <c r="AO3048">
        <v>3.0441494294235431E-2</v>
      </c>
      <c r="AP3048">
        <v>3.401168914191547E-2</v>
      </c>
      <c r="AQ3048">
        <v>2.4137283676396813E-2</v>
      </c>
      <c r="AR3048">
        <v>1.860895319782958E-2</v>
      </c>
      <c r="AS3048">
        <v>1.4865295614713626E-2</v>
      </c>
      <c r="AT3048">
        <v>1.4600454218359914E-2</v>
      </c>
      <c r="AU3048">
        <v>1.2737424089711976E-2</v>
      </c>
      <c r="AV3048">
        <v>1.2802522534737033E-2</v>
      </c>
      <c r="AW3048">
        <v>1.0201143489826816E-2</v>
      </c>
      <c r="AX3048">
        <v>1.2052833345392325E-2</v>
      </c>
      <c r="AY3048">
        <v>1.4717069484445053E-2</v>
      </c>
      <c r="AZ3048">
        <v>1.7598515814449139E-2</v>
      </c>
    </row>
    <row r="3049" spans="11:52" ht="14.4">
      <c r="K3049" t="s">
        <v>3957</v>
      </c>
      <c r="L3049" t="s">
        <v>3950</v>
      </c>
      <c r="M3049" t="s">
        <v>97</v>
      </c>
      <c r="N3049" t="s">
        <v>80</v>
      </c>
      <c r="O3049" t="s">
        <v>6079</v>
      </c>
      <c r="P3049" t="s">
        <v>6079</v>
      </c>
      <c r="Q3049" t="s">
        <v>6079</v>
      </c>
      <c r="R3049" t="s">
        <v>6079</v>
      </c>
      <c r="S3049" t="s">
        <v>6079</v>
      </c>
      <c r="T3049" t="s">
        <v>6079</v>
      </c>
      <c r="AG3049">
        <v>3.5203721211885274E-2</v>
      </c>
      <c r="AH3049">
        <v>3.0677451757993284E-2</v>
      </c>
      <c r="AI3049">
        <v>3.6458563493631357E-2</v>
      </c>
      <c r="AJ3049">
        <v>3.1147249376861461E-2</v>
      </c>
      <c r="AK3049">
        <v>3.4112077139396298E-2</v>
      </c>
      <c r="AL3049">
        <v>3.6950626943092382E-2</v>
      </c>
      <c r="AM3049">
        <v>2.8555370516257655E-2</v>
      </c>
      <c r="AN3049">
        <v>2.1174198819178969E-2</v>
      </c>
      <c r="AO3049">
        <v>2.0960271382593879E-2</v>
      </c>
      <c r="AP3049">
        <v>1.6889274981024386E-2</v>
      </c>
      <c r="AQ3049">
        <v>1.4624915583082378E-2</v>
      </c>
      <c r="AR3049">
        <v>1.3592963655450074E-2</v>
      </c>
      <c r="AS3049">
        <v>1.6211658829335056E-2</v>
      </c>
      <c r="AT3049">
        <v>1.6409853196918907E-2</v>
      </c>
      <c r="AU3049">
        <v>1.2647545473383403E-2</v>
      </c>
      <c r="AV3049">
        <v>1.7922817687165707E-2</v>
      </c>
      <c r="AW3049">
        <v>1.8856487634167605E-2</v>
      </c>
      <c r="AX3049">
        <v>2.2153058191547323E-2</v>
      </c>
      <c r="AY3049">
        <v>2.3558079028669823E-2</v>
      </c>
      <c r="AZ3049">
        <v>3.0760114165263804E-2</v>
      </c>
    </row>
    <row r="3050" spans="11:52" ht="14.4">
      <c r="K3050" t="s">
        <v>3958</v>
      </c>
      <c r="L3050" t="s">
        <v>3950</v>
      </c>
      <c r="M3050" t="s">
        <v>18</v>
      </c>
      <c r="N3050" t="s">
        <v>80</v>
      </c>
      <c r="AG3050">
        <v>5.3654739783250423E-2</v>
      </c>
      <c r="AH3050">
        <v>5.0959808492440299E-2</v>
      </c>
      <c r="AI3050">
        <v>4.8292220829046467E-2</v>
      </c>
      <c r="AJ3050">
        <v>4.8164133989411911E-2</v>
      </c>
      <c r="AK3050">
        <v>4.4600390089314434E-2</v>
      </c>
      <c r="AL3050">
        <v>4.3596788455656232E-2</v>
      </c>
      <c r="AM3050">
        <v>4.613164553410122E-2</v>
      </c>
      <c r="AN3050">
        <v>4.5342810217202989E-2</v>
      </c>
      <c r="AO3050">
        <v>4.7043519377486166E-2</v>
      </c>
      <c r="AP3050">
        <v>4.6074169025539277E-2</v>
      </c>
      <c r="AQ3050">
        <v>4.4329408220474577E-2</v>
      </c>
      <c r="AR3050">
        <v>3.9872939284346841E-2</v>
      </c>
      <c r="AS3050">
        <v>3.6932928453339064E-2</v>
      </c>
      <c r="AT3050">
        <v>3.420631033970041E-2</v>
      </c>
      <c r="AU3050">
        <v>3.2667653395186451E-2</v>
      </c>
      <c r="AV3050">
        <v>3.2371639765122383E-2</v>
      </c>
      <c r="AW3050">
        <v>3.2321367186200593E-2</v>
      </c>
      <c r="AX3050">
        <v>3.1020365346309985E-2</v>
      </c>
      <c r="AY3050">
        <v>3.154424474655574E-2</v>
      </c>
      <c r="AZ3050">
        <v>3.1550216763848109E-2</v>
      </c>
    </row>
    <row r="3051" spans="11:52" ht="14.4">
      <c r="K3051" t="s">
        <v>3959</v>
      </c>
      <c r="L3051" t="s">
        <v>3950</v>
      </c>
      <c r="M3051" t="s">
        <v>34</v>
      </c>
      <c r="N3051" t="s">
        <v>80</v>
      </c>
      <c r="AG3051">
        <v>5.8568514199063192E-2</v>
      </c>
      <c r="AH3051">
        <v>5.6882829937770898E-2</v>
      </c>
      <c r="AI3051">
        <v>5.6351673979997165E-2</v>
      </c>
      <c r="AJ3051">
        <v>5.4710420138806851E-2</v>
      </c>
      <c r="AK3051">
        <v>5.6034532846180651E-2</v>
      </c>
      <c r="AL3051">
        <v>5.5757391716160259E-2</v>
      </c>
      <c r="AM3051">
        <v>5.6461367184783826E-2</v>
      </c>
      <c r="AN3051">
        <v>5.4737122836718062E-2</v>
      </c>
      <c r="AO3051">
        <v>5.3586262204390403E-2</v>
      </c>
      <c r="AP3051">
        <v>4.9741743246198906E-2</v>
      </c>
      <c r="AQ3051">
        <v>4.6625943055401575E-2</v>
      </c>
      <c r="AR3051">
        <v>4.0377863904619296E-2</v>
      </c>
      <c r="AS3051">
        <v>3.915885207848499E-2</v>
      </c>
      <c r="AT3051">
        <v>3.6265172208216664E-2</v>
      </c>
      <c r="AU3051">
        <v>3.5271629111828982E-2</v>
      </c>
      <c r="AV3051">
        <v>3.4914006495501075E-2</v>
      </c>
      <c r="AW3051">
        <v>3.5855450318892035E-2</v>
      </c>
      <c r="AX3051">
        <v>3.5215103778186221E-2</v>
      </c>
      <c r="AY3051">
        <v>3.5167884677471423E-2</v>
      </c>
      <c r="AZ3051">
        <v>3.6220239178841242E-2</v>
      </c>
    </row>
    <row r="3052" spans="11:52" ht="14.4">
      <c r="K3052" t="s">
        <v>3960</v>
      </c>
      <c r="L3052" t="s">
        <v>3950</v>
      </c>
      <c r="M3052" t="s">
        <v>19</v>
      </c>
      <c r="N3052" t="s">
        <v>80</v>
      </c>
      <c r="AG3052">
        <v>4.0527505730648977E-2</v>
      </c>
      <c r="AH3052">
        <v>4.9456617024300327E-2</v>
      </c>
      <c r="AI3052">
        <v>6.1483878393397223E-2</v>
      </c>
      <c r="AJ3052">
        <v>4.5723263215730406E-2</v>
      </c>
      <c r="AK3052">
        <v>6.261100997639131E-2</v>
      </c>
      <c r="AL3052">
        <v>5.5750689481807926E-2</v>
      </c>
      <c r="AM3052">
        <v>4.7717564912648038E-2</v>
      </c>
      <c r="AN3052">
        <v>3.3429012920059183E-2</v>
      </c>
      <c r="AO3052">
        <v>4.3176861236544115E-2</v>
      </c>
      <c r="AP3052">
        <v>3.2076017512678523E-2</v>
      </c>
      <c r="AQ3052">
        <v>3.0866287810605037E-2</v>
      </c>
      <c r="AR3052">
        <v>2.9559414617340175E-2</v>
      </c>
      <c r="AS3052">
        <v>3.3191872769948005E-2</v>
      </c>
      <c r="AT3052">
        <v>2.8136445385039906E-2</v>
      </c>
      <c r="AU3052">
        <v>2.3645280275407115E-2</v>
      </c>
      <c r="AV3052">
        <v>1.9149812758685197E-2</v>
      </c>
      <c r="AW3052">
        <v>2.3547970660370076E-2</v>
      </c>
      <c r="AX3052">
        <v>2.319481293142572E-2</v>
      </c>
      <c r="AY3052">
        <v>2.2795730648301538E-2</v>
      </c>
      <c r="AZ3052">
        <v>2.5611702548689733E-2</v>
      </c>
    </row>
    <row r="3053" spans="11:52" ht="14.4">
      <c r="K3053" t="s">
        <v>3961</v>
      </c>
      <c r="L3053" t="s">
        <v>3950</v>
      </c>
      <c r="M3053" t="s">
        <v>20</v>
      </c>
      <c r="N3053" t="s">
        <v>80</v>
      </c>
      <c r="AG3053">
        <v>4.4469779259152166E-2</v>
      </c>
      <c r="AH3053">
        <v>4.488401351465101E-2</v>
      </c>
      <c r="AI3053">
        <v>4.6295973316162434E-2</v>
      </c>
      <c r="AJ3053">
        <v>4.2306979990163703E-2</v>
      </c>
      <c r="AK3053">
        <v>3.9496849547669632E-2</v>
      </c>
      <c r="AL3053">
        <v>4.4685329797075408E-2</v>
      </c>
      <c r="AM3053">
        <v>4.8127301840555005E-2</v>
      </c>
      <c r="AN3053">
        <v>5.0367199414268739E-2</v>
      </c>
      <c r="AO3053">
        <v>4.9715084707246802E-2</v>
      </c>
      <c r="AP3053">
        <v>4.9003456388064665E-2</v>
      </c>
      <c r="AQ3053">
        <v>4.7361207355916986E-2</v>
      </c>
      <c r="AR3053">
        <v>4.0776310115820662E-2</v>
      </c>
      <c r="AS3053">
        <v>4.2308936858845417E-2</v>
      </c>
      <c r="AT3053">
        <v>4.2092188771994714E-2</v>
      </c>
      <c r="AU3053">
        <v>3.9990748921612619E-2</v>
      </c>
      <c r="AV3053">
        <v>3.9010754926690254E-2</v>
      </c>
      <c r="AW3053">
        <v>3.9823056162440064E-2</v>
      </c>
      <c r="AX3053">
        <v>3.9347317751620606E-2</v>
      </c>
      <c r="AY3053">
        <v>3.9903133697461041E-2</v>
      </c>
      <c r="AZ3053">
        <v>3.9068791193579797E-2</v>
      </c>
    </row>
    <row r="3054" spans="11:52" ht="14.4">
      <c r="K3054" t="s">
        <v>3962</v>
      </c>
      <c r="L3054" t="s">
        <v>3950</v>
      </c>
      <c r="M3054" t="s">
        <v>21</v>
      </c>
      <c r="N3054" t="s">
        <v>80</v>
      </c>
      <c r="AG3054">
        <v>2.2544749696487308E-2</v>
      </c>
      <c r="AH3054">
        <v>2.0742193249490625E-2</v>
      </c>
      <c r="AI3054">
        <v>2.3664361420802468E-2</v>
      </c>
      <c r="AJ3054">
        <v>2.53574332618678E-2</v>
      </c>
      <c r="AK3054">
        <v>2.7014329952670255E-2</v>
      </c>
      <c r="AL3054">
        <v>2.611725676815765E-2</v>
      </c>
      <c r="AM3054">
        <v>2.8665022360273545E-2</v>
      </c>
      <c r="AN3054">
        <v>3.0775642315713392E-2</v>
      </c>
    </row>
    <row r="3055" spans="11:52" ht="14.4">
      <c r="K3055" t="s">
        <v>3963</v>
      </c>
      <c r="L3055" t="s">
        <v>3950</v>
      </c>
      <c r="M3055" t="s">
        <v>22</v>
      </c>
      <c r="N3055" t="s">
        <v>80</v>
      </c>
      <c r="AG3055">
        <v>0.45508307118416819</v>
      </c>
      <c r="AH3055">
        <v>0.43762608490047866</v>
      </c>
      <c r="AI3055">
        <v>0.41817333248066774</v>
      </c>
      <c r="AJ3055">
        <v>0.39176114085274022</v>
      </c>
      <c r="AK3055">
        <v>0.37888677867720755</v>
      </c>
      <c r="AL3055">
        <v>0.339281505216315</v>
      </c>
      <c r="AM3055">
        <v>0.3288641580258565</v>
      </c>
      <c r="AN3055">
        <v>0.3156628926601816</v>
      </c>
      <c r="AO3055">
        <v>0.32100117929510974</v>
      </c>
      <c r="AP3055">
        <v>0.20958519755274915</v>
      </c>
      <c r="AQ3055">
        <v>0.16331798486768928</v>
      </c>
      <c r="AR3055">
        <v>0.12583334433387949</v>
      </c>
      <c r="AS3055">
        <v>0.12386362819737778</v>
      </c>
      <c r="AT3055">
        <v>8.0563353773683927E-2</v>
      </c>
      <c r="AU3055">
        <v>8.0285540148876691E-2</v>
      </c>
      <c r="AV3055">
        <v>6.6609279191953433E-2</v>
      </c>
      <c r="AW3055">
        <v>6.3771004183912905E-2</v>
      </c>
      <c r="AX3055">
        <v>6.3921925955247441E-2</v>
      </c>
      <c r="AY3055">
        <v>6.0334887857585486E-2</v>
      </c>
      <c r="AZ3055">
        <v>5.5520892973852445E-2</v>
      </c>
    </row>
    <row r="3056" spans="11:52" ht="14.4">
      <c r="K3056" t="s">
        <v>3964</v>
      </c>
      <c r="L3056" t="s">
        <v>3950</v>
      </c>
      <c r="M3056" t="s">
        <v>90</v>
      </c>
      <c r="N3056" t="s">
        <v>80</v>
      </c>
      <c r="AG3056">
        <v>0.1852066142243487</v>
      </c>
      <c r="AH3056">
        <v>0.175793295839974</v>
      </c>
      <c r="AI3056">
        <v>0.17504566943581737</v>
      </c>
      <c r="AJ3056">
        <v>0.15983869917544291</v>
      </c>
      <c r="AK3056">
        <v>0.1547287224621148</v>
      </c>
      <c r="AL3056">
        <v>0.16006147767867537</v>
      </c>
      <c r="AM3056">
        <v>0.16749459931207974</v>
      </c>
      <c r="AN3056">
        <v>0.15634818959652416</v>
      </c>
      <c r="AO3056">
        <v>0.15229510991205103</v>
      </c>
      <c r="AP3056">
        <v>0.14038688476721678</v>
      </c>
      <c r="AQ3056">
        <v>0.10909552434323327</v>
      </c>
      <c r="AR3056">
        <v>8.5518536074361134E-2</v>
      </c>
      <c r="AS3056">
        <v>8.4148265986820417E-2</v>
      </c>
      <c r="AT3056">
        <v>7.2022265567496913E-2</v>
      </c>
      <c r="AU3056">
        <v>5.5929812562966912E-2</v>
      </c>
      <c r="AV3056">
        <v>6.569843063539231E-2</v>
      </c>
      <c r="AW3056">
        <v>6.2186312380639291E-2</v>
      </c>
      <c r="AX3056">
        <v>5.488830755869846E-2</v>
      </c>
      <c r="AY3056">
        <v>5.0734369846212095E-2</v>
      </c>
      <c r="AZ3056">
        <v>5.4730919364730214E-2</v>
      </c>
    </row>
    <row r="3057" spans="11:52" ht="14.4">
      <c r="K3057" t="s">
        <v>3965</v>
      </c>
      <c r="L3057" t="s">
        <v>3950</v>
      </c>
      <c r="M3057" t="s">
        <v>23</v>
      </c>
      <c r="N3057" t="s">
        <v>80</v>
      </c>
      <c r="AG3057">
        <v>6.642459484578972E-2</v>
      </c>
      <c r="AH3057">
        <v>6.7495458164330446E-2</v>
      </c>
      <c r="AI3057">
        <v>6.5301514486074339E-2</v>
      </c>
      <c r="AJ3057">
        <v>6.1275673053292595E-2</v>
      </c>
      <c r="AK3057">
        <v>5.7953091814142037E-2</v>
      </c>
      <c r="AL3057">
        <v>5.3707525404812745E-2</v>
      </c>
      <c r="AM3057">
        <v>5.4393434861633089E-2</v>
      </c>
      <c r="AN3057">
        <v>5.2233283668136329E-2</v>
      </c>
      <c r="AO3057">
        <v>4.9671284497401033E-2</v>
      </c>
      <c r="AP3057">
        <v>4.6475925984438171E-2</v>
      </c>
      <c r="AQ3057">
        <v>4.1671595295974355E-2</v>
      </c>
      <c r="AR3057">
        <v>4.2442382138325102E-2</v>
      </c>
      <c r="AS3057">
        <v>4.3207387287436415E-2</v>
      </c>
      <c r="AT3057">
        <v>4.8031386980827359E-2</v>
      </c>
      <c r="AU3057">
        <v>4.9614483262638169E-2</v>
      </c>
      <c r="AV3057">
        <v>4.15249167747141E-2</v>
      </c>
      <c r="AW3057">
        <v>4.0059390862232674E-2</v>
      </c>
      <c r="AX3057">
        <v>3.7709457769580047E-2</v>
      </c>
      <c r="AY3057">
        <v>5.355318276929949E-2</v>
      </c>
      <c r="AZ3057">
        <v>6.9867336923283271E-2</v>
      </c>
    </row>
    <row r="3058" spans="11:52" ht="14.4">
      <c r="K3058" t="s">
        <v>3966</v>
      </c>
      <c r="L3058" t="s">
        <v>3950</v>
      </c>
      <c r="M3058" t="s">
        <v>24</v>
      </c>
      <c r="N3058" t="s">
        <v>80</v>
      </c>
      <c r="AG3058">
        <v>4.6293932845992425E-2</v>
      </c>
      <c r="AH3058">
        <v>2.4049931122741841E-2</v>
      </c>
      <c r="AI3058">
        <v>3.1813666813623256E-2</v>
      </c>
      <c r="AJ3058">
        <v>1.6099974517850082E-2</v>
      </c>
      <c r="AK3058">
        <v>1.4130836074769443E-2</v>
      </c>
      <c r="AL3058">
        <v>1.6664309243795718E-2</v>
      </c>
      <c r="AM3058">
        <v>1.4510828781470713E-2</v>
      </c>
      <c r="AN3058">
        <v>1.4706093540246308E-2</v>
      </c>
      <c r="AO3058">
        <v>1.3700761414472311E-2</v>
      </c>
      <c r="AP3058">
        <v>1.3866706617336714E-2</v>
      </c>
      <c r="AQ3058">
        <v>1.2661474934954628E-2</v>
      </c>
      <c r="AR3058">
        <v>1.5755058767963522E-2</v>
      </c>
      <c r="AS3058">
        <v>1.4962842781793219E-2</v>
      </c>
      <c r="AT3058">
        <v>2.0328671434553549E-2</v>
      </c>
      <c r="AU3058">
        <v>1.8562518454102863E-2</v>
      </c>
      <c r="AV3058">
        <v>2.7638728055751901E-2</v>
      </c>
      <c r="AW3058">
        <v>2.9507455610473805E-2</v>
      </c>
      <c r="AX3058">
        <v>2.8501114328059955E-2</v>
      </c>
      <c r="AY3058">
        <v>2.688910176889724E-2</v>
      </c>
      <c r="AZ3058">
        <v>2.2667901852542405E-2</v>
      </c>
    </row>
    <row r="3059" spans="11:52" ht="14.4">
      <c r="K3059" t="s">
        <v>3967</v>
      </c>
      <c r="L3059" t="s">
        <v>3950</v>
      </c>
      <c r="M3059" t="s">
        <v>1386</v>
      </c>
      <c r="N3059" t="s">
        <v>80</v>
      </c>
      <c r="O3059" t="s">
        <v>6079</v>
      </c>
      <c r="P3059" t="s">
        <v>6079</v>
      </c>
      <c r="Q3059" t="s">
        <v>6079</v>
      </c>
      <c r="R3059" t="s">
        <v>6079</v>
      </c>
      <c r="S3059" t="s">
        <v>6079</v>
      </c>
      <c r="T3059" t="s">
        <v>6079</v>
      </c>
      <c r="U3059" t="s">
        <v>6079</v>
      </c>
      <c r="V3059" t="s">
        <v>6079</v>
      </c>
      <c r="W3059" t="s">
        <v>6079</v>
      </c>
      <c r="X3059" t="s">
        <v>6079</v>
      </c>
      <c r="Y3059" t="s">
        <v>6079</v>
      </c>
      <c r="Z3059" t="s">
        <v>6079</v>
      </c>
      <c r="AA3059" t="s">
        <v>6079</v>
      </c>
      <c r="AG3059">
        <v>3.4373255848615239E-2</v>
      </c>
      <c r="AH3059">
        <v>4.1545259446920099E-2</v>
      </c>
      <c r="AI3059">
        <v>3.14245569289111E-2</v>
      </c>
      <c r="AJ3059">
        <v>3.018360856149457E-2</v>
      </c>
      <c r="AK3059">
        <v>2.751755457451464E-2</v>
      </c>
      <c r="AL3059">
        <v>2.7562286191722692E-2</v>
      </c>
      <c r="AM3059">
        <v>2.6873510175865655E-2</v>
      </c>
      <c r="AN3059">
        <v>2.8721272737407395E-2</v>
      </c>
      <c r="AO3059">
        <v>3.4055437673177369E-2</v>
      </c>
      <c r="AP3059">
        <v>2.267942883158398E-2</v>
      </c>
      <c r="AQ3059">
        <v>2.1548115653115416E-2</v>
      </c>
      <c r="AR3059">
        <v>2.1244170372970137E-2</v>
      </c>
      <c r="AS3059">
        <v>2.0712201989127633E-2</v>
      </c>
      <c r="AT3059">
        <v>2.8070201818532616E-2</v>
      </c>
      <c r="AU3059">
        <v>2.5732815149782737E-2</v>
      </c>
      <c r="AV3059">
        <v>2.3010158060177231E-2</v>
      </c>
      <c r="AW3059">
        <v>2.4442343358233625E-2</v>
      </c>
      <c r="AX3059">
        <v>3.1641595361905001E-2</v>
      </c>
      <c r="AY3059">
        <v>3.592725733759073E-2</v>
      </c>
      <c r="AZ3059">
        <v>3.5034529831338652E-2</v>
      </c>
    </row>
    <row r="3060" spans="11:52" ht="14.4">
      <c r="K3060" t="s">
        <v>3968</v>
      </c>
      <c r="L3060" t="s">
        <v>3950</v>
      </c>
      <c r="M3060" t="s">
        <v>25</v>
      </c>
      <c r="N3060" t="s">
        <v>80</v>
      </c>
      <c r="AG3060">
        <v>0.10710886393745248</v>
      </c>
      <c r="AH3060">
        <v>0.10289314591923572</v>
      </c>
      <c r="AI3060">
        <v>9.7254225505314845E-2</v>
      </c>
      <c r="AJ3060">
        <v>9.0755567434507634E-2</v>
      </c>
      <c r="AK3060">
        <v>8.3830072237801409E-2</v>
      </c>
      <c r="AL3060">
        <v>7.7519511598241692E-2</v>
      </c>
      <c r="AM3060">
        <v>7.0405853123191864E-2</v>
      </c>
      <c r="AN3060">
        <v>6.061762687505471E-2</v>
      </c>
      <c r="AO3060">
        <v>5.9728014317018123E-2</v>
      </c>
      <c r="AP3060">
        <v>5.5666432460829467E-2</v>
      </c>
      <c r="AQ3060">
        <v>5.2058612731383805E-2</v>
      </c>
      <c r="AR3060">
        <v>4.2009926511748334E-2</v>
      </c>
      <c r="AS3060">
        <v>3.6518443515033389E-2</v>
      </c>
      <c r="AT3060">
        <v>3.0942590010192197E-2</v>
      </c>
      <c r="AU3060">
        <v>3.1542510594652018E-2</v>
      </c>
      <c r="AV3060">
        <v>3.1319845428391578E-2</v>
      </c>
      <c r="AW3060">
        <v>3.2215502889413071E-2</v>
      </c>
      <c r="AX3060">
        <v>3.08669596163091E-2</v>
      </c>
      <c r="AY3060">
        <v>3.1644530855072968E-2</v>
      </c>
      <c r="AZ3060">
        <v>3.4136302258396041E-2</v>
      </c>
    </row>
    <row r="3061" spans="11:52" ht="14.4">
      <c r="K3061" t="s">
        <v>5721</v>
      </c>
      <c r="L3061" t="s">
        <v>3950</v>
      </c>
      <c r="M3061" t="s">
        <v>5610</v>
      </c>
      <c r="N3061" t="s">
        <v>80</v>
      </c>
      <c r="AO3061">
        <v>4.4936494723948457E-2</v>
      </c>
      <c r="AP3061" t="s">
        <v>6079</v>
      </c>
      <c r="AQ3061" t="s">
        <v>6079</v>
      </c>
      <c r="AR3061" t="s">
        <v>6079</v>
      </c>
      <c r="AS3061" t="s">
        <v>6079</v>
      </c>
      <c r="AT3061">
        <v>4.57899898431137E-2</v>
      </c>
      <c r="AU3061">
        <v>4.239382084843895E-2</v>
      </c>
      <c r="AV3061">
        <v>4.2964762407331478E-2</v>
      </c>
      <c r="AW3061">
        <v>4.2753010930150465E-2</v>
      </c>
      <c r="AX3061">
        <v>4.1498946588412182E-2</v>
      </c>
      <c r="AY3061">
        <v>3.8001243629097549E-2</v>
      </c>
      <c r="AZ3061">
        <v>3.6734527562484104E-2</v>
      </c>
    </row>
    <row r="3062" spans="11:52" ht="14.4">
      <c r="K3062" t="s">
        <v>3969</v>
      </c>
      <c r="L3062" t="s">
        <v>3950</v>
      </c>
      <c r="M3062" t="s">
        <v>98</v>
      </c>
      <c r="N3062" t="s">
        <v>80</v>
      </c>
      <c r="AG3062">
        <v>6.0653974205781301E-2</v>
      </c>
      <c r="AH3062">
        <v>5.7026853650457197E-2</v>
      </c>
      <c r="AI3062">
        <v>4.7010324799328054E-2</v>
      </c>
      <c r="AJ3062">
        <v>4.7172305328922769E-2</v>
      </c>
      <c r="AK3062">
        <v>4.7354229369859065E-2</v>
      </c>
      <c r="AL3062">
        <v>5.0533992954208649E-2</v>
      </c>
      <c r="AM3062">
        <v>5.05915059490663E-2</v>
      </c>
      <c r="AN3062">
        <v>5.2782611121004269E-2</v>
      </c>
      <c r="AO3062">
        <v>4.125669288239224E-2</v>
      </c>
      <c r="AP3062">
        <v>3.2242534643159196E-2</v>
      </c>
      <c r="AQ3062">
        <v>2.8699017564751413E-2</v>
      </c>
      <c r="AR3062">
        <v>2.0978355930907553E-2</v>
      </c>
      <c r="AS3062">
        <v>1.9397540590020593E-2</v>
      </c>
      <c r="AT3062">
        <v>1.7714532415367037E-2</v>
      </c>
      <c r="AU3062">
        <v>1.143006021121076E-2</v>
      </c>
      <c r="AV3062">
        <v>6.4935870401151103E-3</v>
      </c>
      <c r="AW3062">
        <v>8.5214145816502659E-3</v>
      </c>
      <c r="AX3062">
        <v>6.4767666327197552E-3</v>
      </c>
      <c r="AY3062">
        <v>8.1397964758713175E-3</v>
      </c>
      <c r="AZ3062">
        <v>3.435403469571776E-2</v>
      </c>
    </row>
    <row r="3063" spans="11:52" ht="14.4">
      <c r="K3063" t="s">
        <v>3970</v>
      </c>
      <c r="L3063" t="s">
        <v>3950</v>
      </c>
      <c r="M3063" t="s">
        <v>94</v>
      </c>
      <c r="N3063" t="s">
        <v>80</v>
      </c>
      <c r="AG3063">
        <v>2.7978319162536663E-2</v>
      </c>
      <c r="AH3063">
        <v>2.4022403936593429E-2</v>
      </c>
      <c r="AI3063">
        <v>2.5494870402492337E-2</v>
      </c>
      <c r="AJ3063">
        <v>2.3932128135849693E-2</v>
      </c>
      <c r="AK3063">
        <v>2.4289080575627529E-2</v>
      </c>
      <c r="AL3063">
        <v>3.5359777864719701E-2</v>
      </c>
      <c r="AM3063">
        <v>3.4601243119751143E-2</v>
      </c>
      <c r="AN3063">
        <v>3.4975973032007383E-2</v>
      </c>
      <c r="AO3063">
        <v>2.7906797409882587E-2</v>
      </c>
      <c r="AP3063">
        <v>2.5054490790243598E-2</v>
      </c>
      <c r="AQ3063">
        <v>2.5210770793633631E-2</v>
      </c>
      <c r="AR3063">
        <v>2.1504002013952545E-2</v>
      </c>
      <c r="AS3063">
        <v>5.0779803490633491E-2</v>
      </c>
      <c r="AT3063">
        <v>5.9089967802217098E-2</v>
      </c>
      <c r="AU3063">
        <v>6.4819094077287975E-2</v>
      </c>
      <c r="AV3063">
        <v>7.3092132829832304E-2</v>
      </c>
      <c r="AW3063">
        <v>7.8672963466341714E-2</v>
      </c>
      <c r="AX3063">
        <v>8.6394289342732397E-2</v>
      </c>
      <c r="AY3063">
        <v>3.6687652536217447E-2</v>
      </c>
      <c r="AZ3063">
        <v>3.4680872148758167E-2</v>
      </c>
    </row>
    <row r="3064" spans="11:52" ht="14.4">
      <c r="K3064" t="s">
        <v>3971</v>
      </c>
      <c r="L3064" t="s">
        <v>3950</v>
      </c>
      <c r="M3064" t="s">
        <v>99</v>
      </c>
      <c r="N3064" t="s">
        <v>80</v>
      </c>
      <c r="AG3064">
        <v>2.7525863408854729E-2</v>
      </c>
      <c r="AH3064">
        <v>0.10638495788108109</v>
      </c>
      <c r="AI3064">
        <v>0.10667735725078475</v>
      </c>
      <c r="AJ3064">
        <v>0.107405558487493</v>
      </c>
      <c r="AK3064">
        <v>9.8606547639024836E-2</v>
      </c>
      <c r="AL3064">
        <v>9.4870347299858548E-2</v>
      </c>
      <c r="AM3064">
        <v>8.8859978736729489E-2</v>
      </c>
      <c r="AN3064">
        <v>8.8517728061973514E-2</v>
      </c>
      <c r="AO3064">
        <v>0.10257290832060233</v>
      </c>
      <c r="AP3064">
        <v>9.4377750854231834E-2</v>
      </c>
      <c r="AQ3064">
        <v>9.0153971081594717E-2</v>
      </c>
      <c r="AR3064">
        <v>1.3942849075732369E-2</v>
      </c>
      <c r="AS3064">
        <v>1.3776439834643677E-2</v>
      </c>
      <c r="AT3064">
        <v>1.5321315256396521E-2</v>
      </c>
      <c r="AU3064">
        <v>1.4399307295067556E-2</v>
      </c>
      <c r="AV3064">
        <v>1.2956030135345768E-2</v>
      </c>
      <c r="AW3064">
        <v>2.4127418607096839E-2</v>
      </c>
      <c r="AX3064">
        <v>2.1824301973533227E-2</v>
      </c>
      <c r="AY3064">
        <v>2.0812418695115253E-2</v>
      </c>
      <c r="AZ3064">
        <v>2.016441016949418E-2</v>
      </c>
    </row>
    <row r="3065" spans="11:52" ht="14.4">
      <c r="K3065" t="s">
        <v>3972</v>
      </c>
      <c r="L3065" t="s">
        <v>3950</v>
      </c>
      <c r="M3065" t="s">
        <v>26</v>
      </c>
      <c r="N3065" t="s">
        <v>80</v>
      </c>
      <c r="O3065" t="s">
        <v>6079</v>
      </c>
      <c r="P3065" t="s">
        <v>6079</v>
      </c>
      <c r="Q3065" t="s">
        <v>6079</v>
      </c>
      <c r="R3065" t="s">
        <v>6079</v>
      </c>
      <c r="S3065" t="s">
        <v>6079</v>
      </c>
      <c r="AG3065">
        <v>4.8000151659689745E-2</v>
      </c>
      <c r="AH3065">
        <v>4.8914271739311663E-2</v>
      </c>
      <c r="AI3065">
        <v>5.4800577927088513E-2</v>
      </c>
      <c r="AJ3065">
        <v>6.4430737828011536E-2</v>
      </c>
      <c r="AK3065">
        <v>6.4916671608154411E-2</v>
      </c>
      <c r="AL3065">
        <v>5.4835771519947049E-2</v>
      </c>
      <c r="AM3065">
        <v>0.11988065449789848</v>
      </c>
      <c r="AN3065">
        <v>0.13838239405903366</v>
      </c>
      <c r="AO3065">
        <v>0.14170502304653412</v>
      </c>
      <c r="AP3065">
        <v>0.13896160401046326</v>
      </c>
      <c r="AQ3065">
        <v>0.14869618612107782</v>
      </c>
      <c r="AR3065">
        <v>0.15550611179492407</v>
      </c>
      <c r="AS3065">
        <v>0.18542037492874733</v>
      </c>
      <c r="AT3065">
        <v>9.8247508684907073E-2</v>
      </c>
      <c r="AU3065">
        <v>0.11125524946739256</v>
      </c>
      <c r="AV3065">
        <v>8.0404017388003804E-2</v>
      </c>
      <c r="AW3065">
        <v>0.11840925069611602</v>
      </c>
      <c r="AX3065">
        <v>8.3717191544912695E-2</v>
      </c>
      <c r="AY3065">
        <v>0.10457955378934264</v>
      </c>
      <c r="AZ3065">
        <v>6.6763442989379057E-2</v>
      </c>
    </row>
    <row r="3066" spans="11:52" ht="14.4">
      <c r="K3066" t="s">
        <v>3973</v>
      </c>
      <c r="L3066" t="s">
        <v>3950</v>
      </c>
      <c r="M3066" t="s">
        <v>27</v>
      </c>
      <c r="N3066" t="s">
        <v>80</v>
      </c>
      <c r="AG3066">
        <v>3.3198668599912405E-2</v>
      </c>
      <c r="AH3066">
        <v>3.4690118514901912E-2</v>
      </c>
      <c r="AI3066">
        <v>3.8983504285197805E-2</v>
      </c>
      <c r="AJ3066">
        <v>4.5077666712326221E-2</v>
      </c>
      <c r="AK3066">
        <v>4.3729118322547847E-2</v>
      </c>
      <c r="AL3066">
        <v>4.7920161684830501E-2</v>
      </c>
      <c r="AM3066">
        <v>5.1927291998146163E-2</v>
      </c>
      <c r="AN3066">
        <v>5.1244736784208683E-2</v>
      </c>
      <c r="AO3066">
        <v>4.6369314775827827E-2</v>
      </c>
      <c r="AP3066">
        <v>4.5306160477156819E-2</v>
      </c>
      <c r="AQ3066">
        <v>4.3035682495067645E-2</v>
      </c>
      <c r="AR3066">
        <v>3.77762459637783E-2</v>
      </c>
      <c r="AS3066">
        <v>3.8173770577417943E-2</v>
      </c>
      <c r="AT3066">
        <v>3.4713509717190033E-2</v>
      </c>
      <c r="AU3066">
        <v>3.2256393071889017E-2</v>
      </c>
      <c r="AV3066">
        <v>3.1799986081405218E-2</v>
      </c>
      <c r="AW3066">
        <v>3.3588413849265052E-2</v>
      </c>
      <c r="AX3066">
        <v>3.478201970411865E-2</v>
      </c>
      <c r="AY3066">
        <v>3.3459893970883114E-2</v>
      </c>
      <c r="AZ3066">
        <v>3.1520898878268998E-2</v>
      </c>
    </row>
    <row r="3067" spans="11:52" ht="14.4">
      <c r="K3067" t="s">
        <v>3974</v>
      </c>
      <c r="L3067" t="s">
        <v>3950</v>
      </c>
      <c r="M3067" t="s">
        <v>28</v>
      </c>
      <c r="N3067" t="s">
        <v>80</v>
      </c>
      <c r="AG3067">
        <v>2.2405357664343577E-2</v>
      </c>
      <c r="AH3067">
        <v>1.6436270396303118E-2</v>
      </c>
      <c r="AI3067">
        <v>1.7064898040489329E-2</v>
      </c>
      <c r="AJ3067">
        <v>1.4864189282713509E-2</v>
      </c>
      <c r="AK3067">
        <v>1.5274599835377992E-2</v>
      </c>
      <c r="AL3067">
        <v>2.1150308915037889E-2</v>
      </c>
      <c r="AM3067">
        <v>1.6243267042459108E-2</v>
      </c>
      <c r="AN3067">
        <v>1.7195346686984282E-2</v>
      </c>
      <c r="AO3067">
        <v>1.2961150588070977E-2</v>
      </c>
      <c r="AP3067" t="s">
        <v>6079</v>
      </c>
      <c r="AQ3067" t="s">
        <v>6079</v>
      </c>
      <c r="AR3067" t="s">
        <v>6079</v>
      </c>
      <c r="AS3067" t="s">
        <v>6079</v>
      </c>
      <c r="AT3067">
        <v>8.2791949215123301E-3</v>
      </c>
      <c r="AU3067">
        <v>8.0574245574764544E-3</v>
      </c>
      <c r="AV3067">
        <v>8.4841902654920354E-3</v>
      </c>
      <c r="AW3067">
        <v>1.0255973183780839E-2</v>
      </c>
      <c r="AX3067">
        <v>8.205223792344455E-3</v>
      </c>
      <c r="AY3067">
        <v>7.4718617979054333E-3</v>
      </c>
      <c r="AZ3067">
        <v>8.8768021385704672E-3</v>
      </c>
    </row>
    <row r="3068" spans="11:52" ht="14.4">
      <c r="K3068" t="s">
        <v>3975</v>
      </c>
      <c r="L3068" t="s">
        <v>3950</v>
      </c>
      <c r="M3068" t="s">
        <v>29</v>
      </c>
      <c r="N3068" t="s">
        <v>80</v>
      </c>
      <c r="AG3068">
        <v>7.3258781722545838E-2</v>
      </c>
      <c r="AH3068">
        <v>7.1232604845319417E-2</v>
      </c>
      <c r="AI3068">
        <v>7.4215828112056528E-2</v>
      </c>
      <c r="AJ3068">
        <v>8.2894282099543332E-2</v>
      </c>
      <c r="AK3068">
        <v>7.4312957620194811E-2</v>
      </c>
      <c r="AL3068">
        <v>7.9750445536024589E-2</v>
      </c>
      <c r="AM3068">
        <v>7.9831904558924943E-2</v>
      </c>
      <c r="AN3068">
        <v>8.8002192820127598E-2</v>
      </c>
      <c r="AO3068">
        <v>8.6595674702781594E-2</v>
      </c>
      <c r="AP3068">
        <v>8.8021123199921891E-2</v>
      </c>
      <c r="AQ3068">
        <v>8.5048673840578473E-2</v>
      </c>
      <c r="AR3068">
        <v>7.2929504032815215E-2</v>
      </c>
      <c r="AS3068">
        <v>6.748306758654346E-2</v>
      </c>
      <c r="AT3068">
        <v>6.5010015223695136E-2</v>
      </c>
      <c r="AU3068">
        <v>6.1723520056746341E-2</v>
      </c>
      <c r="AV3068">
        <v>5.5064443890834022E-2</v>
      </c>
      <c r="AW3068">
        <v>5.2615649074033918E-2</v>
      </c>
      <c r="AX3068">
        <v>5.2228051321284621E-2</v>
      </c>
      <c r="AY3068">
        <v>5.1715403847318042E-2</v>
      </c>
      <c r="AZ3068">
        <v>5.3885479164052931E-2</v>
      </c>
    </row>
    <row r="3069" spans="11:52" ht="14.4">
      <c r="K3069" t="s">
        <v>3976</v>
      </c>
      <c r="L3069" t="s">
        <v>3950</v>
      </c>
      <c r="M3069" t="s">
        <v>30</v>
      </c>
      <c r="N3069" t="s">
        <v>80</v>
      </c>
      <c r="AG3069">
        <v>0.10468714897281774</v>
      </c>
      <c r="AH3069">
        <v>0.10522912707385078</v>
      </c>
      <c r="AI3069">
        <v>0.10194910571039914</v>
      </c>
      <c r="AJ3069">
        <v>9.0108090941962038E-2</v>
      </c>
      <c r="AK3069">
        <v>9.0470174775130099E-2</v>
      </c>
      <c r="AL3069">
        <v>8.5248359278430635E-2</v>
      </c>
      <c r="AM3069">
        <v>7.9467822403146773E-2</v>
      </c>
      <c r="AN3069">
        <v>7.817797013804674E-2</v>
      </c>
      <c r="AO3069">
        <v>6.3285721427962946E-2</v>
      </c>
      <c r="AP3069">
        <v>5.9599191181503239E-2</v>
      </c>
      <c r="AQ3069">
        <v>5.8162964394633927E-2</v>
      </c>
      <c r="AR3069">
        <v>6.8696904455947422E-2</v>
      </c>
      <c r="AS3069">
        <v>7.2567576198324685E-2</v>
      </c>
      <c r="AT3069">
        <v>7.4381481904267591E-2</v>
      </c>
      <c r="AU3069">
        <v>7.1646178042243616E-2</v>
      </c>
      <c r="AV3069">
        <v>6.8570892817539794E-2</v>
      </c>
      <c r="AW3069">
        <v>6.9454863518193341E-2</v>
      </c>
      <c r="AX3069">
        <v>7.13215601779362E-2</v>
      </c>
      <c r="AY3069">
        <v>6.1254354839664488E-2</v>
      </c>
      <c r="AZ3069">
        <v>5.2332845930278163E-2</v>
      </c>
    </row>
    <row r="3070" spans="11:52" ht="14.4">
      <c r="K3070" t="s">
        <v>3977</v>
      </c>
      <c r="L3070" t="s">
        <v>3950</v>
      </c>
      <c r="M3070" t="s">
        <v>100</v>
      </c>
      <c r="N3070" t="s">
        <v>80</v>
      </c>
      <c r="AG3070">
        <v>8.9067905358021213E-2</v>
      </c>
      <c r="AH3070">
        <v>8.508902997505001E-2</v>
      </c>
      <c r="AI3070">
        <v>8.0078476583337291E-2</v>
      </c>
      <c r="AJ3070">
        <v>8.6520620408955806E-2</v>
      </c>
      <c r="AK3070">
        <v>7.834411887368542E-2</v>
      </c>
      <c r="AL3070">
        <v>0.11916028851065248</v>
      </c>
      <c r="AM3070">
        <v>0.11388416296530776</v>
      </c>
      <c r="AN3070">
        <v>0.11122948265694962</v>
      </c>
      <c r="AO3070">
        <v>0.11756784193331324</v>
      </c>
      <c r="AP3070">
        <v>0.1082880702335491</v>
      </c>
      <c r="AQ3070">
        <v>9.7682832787300916E-2</v>
      </c>
      <c r="AR3070">
        <v>9.1603263730310414E-2</v>
      </c>
      <c r="AS3070">
        <v>7.6568735693376938E-2</v>
      </c>
      <c r="AT3070">
        <v>7.6751000758926269E-2</v>
      </c>
      <c r="AU3070">
        <v>5.2915777519137744E-2</v>
      </c>
      <c r="AV3070">
        <v>5.1633423957152258E-2</v>
      </c>
      <c r="AW3070">
        <v>4.7653019736911467E-2</v>
      </c>
      <c r="AX3070">
        <v>4.4252810235256283E-2</v>
      </c>
      <c r="AY3070">
        <v>4.3156626309572829E-2</v>
      </c>
      <c r="AZ3070">
        <v>4.5978159464546968E-2</v>
      </c>
    </row>
    <row r="3071" spans="11:52" ht="14.4">
      <c r="K3071" t="s">
        <v>3978</v>
      </c>
      <c r="L3071" t="s">
        <v>3950</v>
      </c>
      <c r="M3071" t="s">
        <v>31</v>
      </c>
      <c r="N3071" t="s">
        <v>80</v>
      </c>
      <c r="AG3071">
        <v>1.9364428804404921E-2</v>
      </c>
      <c r="AH3071">
        <v>2.7604254635294152E-2</v>
      </c>
      <c r="AI3071">
        <v>3.2067644509673345E-2</v>
      </c>
      <c r="AJ3071">
        <v>3.161652699721048E-2</v>
      </c>
      <c r="AK3071">
        <v>3.1882880649249226E-2</v>
      </c>
      <c r="AL3071">
        <v>3.1766431342095454E-2</v>
      </c>
      <c r="AM3071">
        <v>2.4892064322763089E-2</v>
      </c>
      <c r="AN3071">
        <v>2.3101589604928797E-2</v>
      </c>
      <c r="AO3071">
        <v>2.5485817766570339E-2</v>
      </c>
      <c r="AP3071">
        <v>1.6175086251464559E-2</v>
      </c>
      <c r="AQ3071">
        <v>1.7323656322974935E-2</v>
      </c>
      <c r="AR3071">
        <v>1.2559178725679567E-2</v>
      </c>
      <c r="AS3071">
        <v>1.5783758257543506E-2</v>
      </c>
      <c r="AT3071">
        <v>1.4692870471936553E-2</v>
      </c>
      <c r="AU3071">
        <v>1.4452789167644134E-2</v>
      </c>
      <c r="AV3071">
        <v>9.1306663161158982E-3</v>
      </c>
      <c r="AW3071">
        <v>1.0398306921611004E-2</v>
      </c>
      <c r="AX3071">
        <v>1.0288370502626673E-2</v>
      </c>
      <c r="AY3071">
        <v>9.5726055199100539E-3</v>
      </c>
      <c r="AZ3071">
        <v>9.8323474089487967E-3</v>
      </c>
    </row>
    <row r="3072" spans="11:52" ht="14.4">
      <c r="K3072" t="s">
        <v>3979</v>
      </c>
      <c r="L3072" t="s">
        <v>3950</v>
      </c>
      <c r="M3072" t="s">
        <v>32</v>
      </c>
      <c r="N3072" t="s">
        <v>80</v>
      </c>
      <c r="O3072" t="s">
        <v>6079</v>
      </c>
      <c r="P3072" t="s">
        <v>6079</v>
      </c>
      <c r="Q3072" t="s">
        <v>6079</v>
      </c>
      <c r="R3072" t="s">
        <v>6079</v>
      </c>
      <c r="S3072" t="s">
        <v>6079</v>
      </c>
      <c r="AG3072">
        <v>7.2064836766547458E-2</v>
      </c>
      <c r="AH3072">
        <v>4.870617256163539E-2</v>
      </c>
      <c r="AI3072">
        <v>3.9802302557717037E-2</v>
      </c>
      <c r="AJ3072">
        <v>3.6298633561234611E-2</v>
      </c>
      <c r="AK3072">
        <v>2.8617415227590648E-2</v>
      </c>
      <c r="AL3072">
        <v>2.8809302701992036E-2</v>
      </c>
      <c r="AM3072">
        <v>2.8370539559882401E-2</v>
      </c>
      <c r="AN3072">
        <v>3.4738621674540539E-2</v>
      </c>
      <c r="AO3072">
        <v>3.4081817500685112E-2</v>
      </c>
      <c r="AP3072">
        <v>2.800990846244672E-2</v>
      </c>
      <c r="AQ3072">
        <v>2.419026462733985E-2</v>
      </c>
      <c r="AR3072">
        <v>2.2528479698417678E-2</v>
      </c>
      <c r="AS3072">
        <v>2.0413733708428451E-2</v>
      </c>
      <c r="AT3072">
        <v>1.8704125499227307E-2</v>
      </c>
      <c r="AU3072">
        <v>1.7782372789523358E-2</v>
      </c>
      <c r="AV3072">
        <v>1.543756009248342E-2</v>
      </c>
      <c r="AW3072">
        <v>1.4662809954774488E-2</v>
      </c>
      <c r="AX3072">
        <v>2.0359534388978227E-2</v>
      </c>
      <c r="AY3072">
        <v>1.9166322551116916E-2</v>
      </c>
      <c r="AZ3072">
        <v>3.2409131439360722E-2</v>
      </c>
    </row>
    <row r="3073" spans="11:52" ht="14.4">
      <c r="K3073" t="s">
        <v>3980</v>
      </c>
      <c r="L3073" t="s">
        <v>3950</v>
      </c>
      <c r="M3073" t="s">
        <v>93</v>
      </c>
      <c r="N3073" t="s">
        <v>80</v>
      </c>
      <c r="AG3073">
        <v>1.96031157585696E-2</v>
      </c>
      <c r="AH3073">
        <v>1.9204572235189277E-2</v>
      </c>
      <c r="AI3073">
        <v>1.9818547295921678E-2</v>
      </c>
      <c r="AJ3073">
        <v>2.2238724895045685E-2</v>
      </c>
      <c r="AK3073">
        <v>2.6455858040622709E-2</v>
      </c>
      <c r="AL3073">
        <v>2.5033949058578368E-2</v>
      </c>
      <c r="AM3073">
        <v>1.8780925851368889E-2</v>
      </c>
      <c r="AN3073">
        <v>1.8815378675312723E-2</v>
      </c>
      <c r="AO3073">
        <v>3.138777245600291E-2</v>
      </c>
      <c r="AP3073">
        <v>2.4634596236829735E-2</v>
      </c>
      <c r="AQ3073">
        <v>2.2184789032542188E-2</v>
      </c>
      <c r="AR3073">
        <v>2.2034949007687536E-2</v>
      </c>
      <c r="AS3073">
        <v>2.3403647924871103E-2</v>
      </c>
      <c r="AT3073">
        <v>2.2274838356266546E-2</v>
      </c>
      <c r="AU3073">
        <v>1.8420292023593455E-2</v>
      </c>
      <c r="AV3073">
        <v>1.5860860831009412E-2</v>
      </c>
      <c r="AW3073">
        <v>1.4864645663829322E-2</v>
      </c>
      <c r="AX3073">
        <v>1.4394522483459187E-2</v>
      </c>
      <c r="AY3073">
        <v>2.4409713200472111E-2</v>
      </c>
      <c r="AZ3073">
        <v>2.1367289698773054E-2</v>
      </c>
    </row>
    <row r="3074" spans="11:52" ht="14.4">
      <c r="K3074" t="s">
        <v>3981</v>
      </c>
      <c r="L3074" t="s">
        <v>3982</v>
      </c>
      <c r="M3074" t="s">
        <v>13</v>
      </c>
      <c r="N3074" t="s">
        <v>80</v>
      </c>
      <c r="AG3074">
        <v>4.663186079600154E-2</v>
      </c>
      <c r="AH3074">
        <v>4.708893429043981E-2</v>
      </c>
      <c r="AI3074">
        <v>4.858281470686697E-2</v>
      </c>
      <c r="AJ3074">
        <v>4.301211851402157E-2</v>
      </c>
      <c r="AK3074">
        <v>3.9780633933902798E-2</v>
      </c>
      <c r="AL3074">
        <v>3.3044743195273042E-2</v>
      </c>
      <c r="AM3074">
        <v>3.1581903410344073E-2</v>
      </c>
      <c r="AN3074">
        <v>2.8577996653769356E-2</v>
      </c>
      <c r="AO3074">
        <v>2.8045453986141909E-2</v>
      </c>
      <c r="AP3074">
        <v>2.8702424714660266E-2</v>
      </c>
      <c r="AQ3074">
        <v>2.8732298211485378E-2</v>
      </c>
      <c r="AR3074">
        <v>2.3628911493144777E-2</v>
      </c>
      <c r="AS3074">
        <v>2.4349500123638828E-2</v>
      </c>
      <c r="AT3074">
        <v>2.2314059303917062E-2</v>
      </c>
      <c r="AU3074">
        <v>1.5521999703203214E-2</v>
      </c>
      <c r="AV3074">
        <v>1.6936615356912592E-2</v>
      </c>
      <c r="AW3074">
        <v>1.3034075696872476E-2</v>
      </c>
      <c r="AX3074">
        <v>1.4323090300959081E-2</v>
      </c>
      <c r="AY3074">
        <v>1.2918641074799756E-2</v>
      </c>
      <c r="AZ3074">
        <v>1.4483545719539741E-2</v>
      </c>
    </row>
    <row r="3075" spans="11:52" ht="14.4">
      <c r="K3075" t="s">
        <v>3983</v>
      </c>
      <c r="L3075" t="s">
        <v>3982</v>
      </c>
      <c r="M3075" t="s">
        <v>14</v>
      </c>
      <c r="N3075" t="s">
        <v>80</v>
      </c>
      <c r="AG3075">
        <v>2.9879105657106646E-2</v>
      </c>
      <c r="AH3075">
        <v>2.6108576048918457E-2</v>
      </c>
      <c r="AI3075">
        <v>2.6270847160739484E-2</v>
      </c>
      <c r="AJ3075">
        <v>2.5793017024317369E-2</v>
      </c>
      <c r="AK3075">
        <v>2.2588972362904469E-2</v>
      </c>
      <c r="AL3075">
        <v>2.5702556058371861E-2</v>
      </c>
      <c r="AM3075">
        <v>2.1242968783787328E-2</v>
      </c>
      <c r="AN3075">
        <v>2.1753176481248769E-2</v>
      </c>
      <c r="AO3075">
        <v>2.0208827811405341E-2</v>
      </c>
      <c r="AP3075">
        <v>1.8508642614407971E-2</v>
      </c>
      <c r="AQ3075">
        <v>1.7889506176489815E-2</v>
      </c>
      <c r="AR3075">
        <v>1.7934141764395246E-2</v>
      </c>
      <c r="AS3075">
        <v>1.7210704154260324E-2</v>
      </c>
      <c r="AT3075">
        <v>1.6823475820530918E-2</v>
      </c>
      <c r="AU3075">
        <v>1.6210473413679434E-2</v>
      </c>
      <c r="AV3075">
        <v>1.3926823283065907E-2</v>
      </c>
      <c r="AW3075">
        <v>1.4077873852908472E-2</v>
      </c>
      <c r="AX3075">
        <v>1.2226079374672676E-2</v>
      </c>
      <c r="AY3075">
        <v>1.4493184649638214E-2</v>
      </c>
      <c r="AZ3075">
        <v>1.3986597649312591E-2</v>
      </c>
    </row>
    <row r="3076" spans="11:52" ht="14.4">
      <c r="K3076" t="s">
        <v>3984</v>
      </c>
      <c r="L3076" t="s">
        <v>3982</v>
      </c>
      <c r="M3076" t="s">
        <v>92</v>
      </c>
      <c r="N3076" t="s">
        <v>80</v>
      </c>
      <c r="AG3076">
        <v>3.9528208568171824E-2</v>
      </c>
      <c r="AH3076">
        <v>2.952291734418001E-2</v>
      </c>
      <c r="AI3076">
        <v>9.3187685769971371E-2</v>
      </c>
      <c r="AJ3076">
        <v>9.8930987473802676E-2</v>
      </c>
      <c r="AK3076">
        <v>0.10411633258443274</v>
      </c>
      <c r="AL3076">
        <v>0.10681379440370846</v>
      </c>
      <c r="AM3076">
        <v>9.5333416481730202E-2</v>
      </c>
      <c r="AN3076">
        <v>9.0491141953300741E-2</v>
      </c>
      <c r="AO3076">
        <v>7.7593632783115846E-2</v>
      </c>
      <c r="AP3076">
        <v>6.7821968284504958E-2</v>
      </c>
      <c r="AQ3076">
        <v>7.9528780067172206E-2</v>
      </c>
      <c r="AR3076">
        <v>7.9505389517501607E-2</v>
      </c>
      <c r="AS3076">
        <v>3.1655569879815944E-2</v>
      </c>
      <c r="AT3076">
        <v>2.0593117543067373E-2</v>
      </c>
      <c r="AU3076">
        <v>1.7709346051863681E-2</v>
      </c>
      <c r="AV3076">
        <v>1.6417345149619397E-2</v>
      </c>
      <c r="AW3076">
        <v>9.4191677655405537E-3</v>
      </c>
      <c r="AX3076">
        <v>5.9311797497494673E-3</v>
      </c>
      <c r="AY3076">
        <v>5.466744644120022E-3</v>
      </c>
      <c r="AZ3076">
        <v>8.4118216772974556E-4</v>
      </c>
    </row>
    <row r="3077" spans="11:52" ht="14.4">
      <c r="K3077" t="s">
        <v>3985</v>
      </c>
      <c r="L3077" t="s">
        <v>3982</v>
      </c>
      <c r="M3077" t="s">
        <v>15</v>
      </c>
      <c r="N3077" t="s">
        <v>80</v>
      </c>
      <c r="AE3077" t="s">
        <v>6079</v>
      </c>
      <c r="AF3077" t="s">
        <v>6079</v>
      </c>
      <c r="AG3077">
        <v>2.7040109128512024E-2</v>
      </c>
      <c r="AH3077">
        <v>3.9469819704592173E-2</v>
      </c>
      <c r="AI3077">
        <v>3.9402896010293613E-2</v>
      </c>
      <c r="AJ3077">
        <v>4.0539374946091257E-2</v>
      </c>
      <c r="AK3077">
        <v>3.3234364524470837E-2</v>
      </c>
      <c r="AL3077">
        <v>2.9626858842798705E-2</v>
      </c>
      <c r="AM3077">
        <v>2.8726415338770787E-2</v>
      </c>
      <c r="AN3077">
        <v>2.5233787636101908E-2</v>
      </c>
      <c r="AO3077">
        <v>2.4439282387125463E-2</v>
      </c>
      <c r="AP3077">
        <v>2.0241219397100323E-2</v>
      </c>
      <c r="AQ3077">
        <v>1.2040026702989192E-2</v>
      </c>
      <c r="AR3077">
        <v>5.5091950622414773E-3</v>
      </c>
      <c r="AS3077">
        <v>4.4907617185321186E-3</v>
      </c>
      <c r="AT3077">
        <v>4.1520865511447324E-3</v>
      </c>
      <c r="AU3077">
        <v>4.0772533934449991E-3</v>
      </c>
      <c r="AV3077">
        <v>5.8276078795110917E-2</v>
      </c>
      <c r="AW3077">
        <v>5.3104840703290551E-2</v>
      </c>
      <c r="AX3077">
        <v>5.2968778806184454E-2</v>
      </c>
      <c r="AY3077">
        <v>4.5212190173243835E-2</v>
      </c>
      <c r="AZ3077">
        <v>2.469419053710464E-2</v>
      </c>
    </row>
    <row r="3078" spans="11:52" ht="14.4">
      <c r="K3078" t="s">
        <v>3986</v>
      </c>
      <c r="L3078" t="s">
        <v>3982</v>
      </c>
      <c r="M3078" t="s">
        <v>91</v>
      </c>
      <c r="N3078" t="s">
        <v>80</v>
      </c>
      <c r="AG3078">
        <v>6.6687736232948852E-2</v>
      </c>
      <c r="AH3078">
        <v>7.1645974804331602E-2</v>
      </c>
      <c r="AI3078">
        <v>7.1143088133006016E-2</v>
      </c>
      <c r="AJ3078">
        <v>6.5983846874317117E-2</v>
      </c>
      <c r="AK3078">
        <v>6.5913209810650686E-2</v>
      </c>
      <c r="AL3078">
        <v>6.7167217463592041E-2</v>
      </c>
      <c r="AM3078">
        <v>5.5532644307771953E-2</v>
      </c>
      <c r="AN3078">
        <v>5.0444786890609349E-2</v>
      </c>
      <c r="AO3078">
        <v>5.5583498116846194E-2</v>
      </c>
      <c r="AP3078">
        <v>5.2436904314917543E-2</v>
      </c>
      <c r="AQ3078">
        <v>5.2664765346570747E-2</v>
      </c>
      <c r="AR3078">
        <v>3.9373390431170857E-2</v>
      </c>
      <c r="AS3078">
        <v>4.2319136449370832E-2</v>
      </c>
      <c r="AT3078">
        <v>3.6150635405194774E-2</v>
      </c>
      <c r="AU3078">
        <v>2.4321496626680195E-2</v>
      </c>
      <c r="AV3078">
        <v>1.4946257503128399E-2</v>
      </c>
      <c r="AW3078">
        <v>1.4038524080839948E-2</v>
      </c>
      <c r="AX3078">
        <v>4.917295673965716E-3</v>
      </c>
      <c r="AY3078">
        <v>4.6660853459213553E-3</v>
      </c>
      <c r="AZ3078">
        <v>7.094416361296969E-3</v>
      </c>
    </row>
    <row r="3079" spans="11:52" ht="14.4">
      <c r="K3079" t="s">
        <v>3987</v>
      </c>
      <c r="L3079" t="s">
        <v>3982</v>
      </c>
      <c r="M3079" t="s">
        <v>16</v>
      </c>
      <c r="N3079" t="s">
        <v>80</v>
      </c>
      <c r="AG3079">
        <v>1.8745134610973817E-2</v>
      </c>
      <c r="AH3079">
        <v>1.7189582651751457E-2</v>
      </c>
      <c r="AI3079">
        <v>1.4902598899118812E-2</v>
      </c>
      <c r="AJ3079">
        <v>1.429471468073207E-2</v>
      </c>
      <c r="AK3079">
        <v>1.4337935672853824E-2</v>
      </c>
      <c r="AL3079">
        <v>1.4092305847040276E-2</v>
      </c>
      <c r="AM3079">
        <v>1.3874615206217616E-2</v>
      </c>
      <c r="AN3079">
        <v>1.1222534897681095E-2</v>
      </c>
      <c r="AO3079">
        <v>1.005797791435396E-2</v>
      </c>
      <c r="AP3079">
        <v>9.7827208727516209E-3</v>
      </c>
      <c r="AQ3079">
        <v>9.7944954507236583E-3</v>
      </c>
      <c r="AR3079">
        <v>1.0169817727723719E-2</v>
      </c>
      <c r="AS3079">
        <v>1.086580381620848E-2</v>
      </c>
      <c r="AT3079">
        <v>1.159283785398001E-2</v>
      </c>
      <c r="AU3079">
        <v>1.1898762197914092E-2</v>
      </c>
      <c r="AV3079">
        <v>8.9365128014786896E-3</v>
      </c>
      <c r="AW3079">
        <v>1.0141059662161786E-2</v>
      </c>
      <c r="AX3079">
        <v>9.6873830017949573E-3</v>
      </c>
      <c r="AY3079">
        <v>9.7242150804690286E-3</v>
      </c>
      <c r="AZ3079">
        <v>1.1135712642027194E-2</v>
      </c>
    </row>
    <row r="3080" spans="11:52" ht="14.4">
      <c r="K3080" t="s">
        <v>3988</v>
      </c>
      <c r="L3080" t="s">
        <v>3982</v>
      </c>
      <c r="M3080" t="s">
        <v>17</v>
      </c>
      <c r="N3080" t="s">
        <v>80</v>
      </c>
      <c r="AG3080">
        <v>7.3944175444692452E-3</v>
      </c>
      <c r="AH3080">
        <v>3.4749471861646227E-3</v>
      </c>
      <c r="AI3080">
        <v>3.1362142280674864E-3</v>
      </c>
      <c r="AJ3080">
        <v>2.6812909796741862E-3</v>
      </c>
      <c r="AK3080">
        <v>2.5448678257441112E-3</v>
      </c>
      <c r="AL3080">
        <v>2.7515555125311075E-3</v>
      </c>
      <c r="AM3080">
        <v>2.1990148855843754E-3</v>
      </c>
      <c r="AN3080">
        <v>1.5752136465650257E-3</v>
      </c>
      <c r="AO3080">
        <v>1.9947802811041597E-3</v>
      </c>
      <c r="AP3080">
        <v>1.4955649106929818E-3</v>
      </c>
      <c r="AQ3080">
        <v>1.1056327538922957E-3</v>
      </c>
      <c r="AR3080">
        <v>6.1648955814206665E-4</v>
      </c>
      <c r="AS3080">
        <v>5.7680847651511203E-4</v>
      </c>
      <c r="AT3080">
        <v>5.7812564819752785E-4</v>
      </c>
      <c r="AU3080">
        <v>1.0737034067829401E-3</v>
      </c>
      <c r="AV3080">
        <v>9.3219701026566164E-4</v>
      </c>
      <c r="AW3080">
        <v>1.3665195174369846E-3</v>
      </c>
      <c r="AX3080">
        <v>9.6287643203021584E-4</v>
      </c>
      <c r="AY3080">
        <v>1.0479113022305285E-3</v>
      </c>
      <c r="AZ3080">
        <v>9.5250406178633762E-4</v>
      </c>
    </row>
    <row r="3081" spans="11:52" ht="14.4">
      <c r="K3081" t="s">
        <v>3989</v>
      </c>
      <c r="L3081" t="s">
        <v>3982</v>
      </c>
      <c r="M3081" t="s">
        <v>97</v>
      </c>
      <c r="N3081" t="s">
        <v>80</v>
      </c>
      <c r="O3081" t="s">
        <v>6079</v>
      </c>
      <c r="P3081" t="s">
        <v>6079</v>
      </c>
      <c r="Q3081" t="s">
        <v>6079</v>
      </c>
      <c r="R3081" t="s">
        <v>6079</v>
      </c>
      <c r="S3081" t="s">
        <v>6079</v>
      </c>
      <c r="T3081" t="s">
        <v>6079</v>
      </c>
      <c r="AG3081">
        <v>9.9205993377937812E-3</v>
      </c>
      <c r="AH3081">
        <v>1.9314473607112224E-2</v>
      </c>
      <c r="AI3081">
        <v>2.9860829409328889E-2</v>
      </c>
      <c r="AJ3081">
        <v>1.8213614361145349E-2</v>
      </c>
      <c r="AK3081">
        <v>2.2309045773009368E-2</v>
      </c>
      <c r="AL3081">
        <v>2.2432456945315593E-2</v>
      </c>
      <c r="AM3081">
        <v>2.2551032576042573E-2</v>
      </c>
      <c r="AN3081">
        <v>1.6635253434690685E-2</v>
      </c>
      <c r="AO3081">
        <v>5.9086462920050513E-3</v>
      </c>
      <c r="AP3081">
        <v>3.5648266057227993E-3</v>
      </c>
      <c r="AQ3081">
        <v>3.1980155043845894E-3</v>
      </c>
      <c r="AR3081">
        <v>4.1781228811476456E-3</v>
      </c>
      <c r="AS3081">
        <v>3.8889953733012416E-3</v>
      </c>
      <c r="AT3081">
        <v>2.9076449329516569E-3</v>
      </c>
      <c r="AU3081">
        <v>2.5197018372152143E-3</v>
      </c>
      <c r="AV3081">
        <v>2.0258101751184582E-3</v>
      </c>
      <c r="AW3081">
        <v>1.6314468916061385E-3</v>
      </c>
      <c r="AX3081">
        <v>1.4037231280958687E-3</v>
      </c>
      <c r="AY3081">
        <v>1.0039414706216844E-3</v>
      </c>
      <c r="AZ3081">
        <v>1.0364727596553045E-3</v>
      </c>
    </row>
    <row r="3082" spans="11:52" ht="14.4">
      <c r="K3082" t="s">
        <v>3990</v>
      </c>
      <c r="L3082" t="s">
        <v>3982</v>
      </c>
      <c r="M3082" t="s">
        <v>18</v>
      </c>
      <c r="N3082" t="s">
        <v>80</v>
      </c>
      <c r="AG3082">
        <v>3.5552556104313841E-2</v>
      </c>
      <c r="AH3082">
        <v>2.9611672107176596E-2</v>
      </c>
      <c r="AI3082">
        <v>3.2636776035548425E-2</v>
      </c>
      <c r="AJ3082">
        <v>3.1474443490587985E-2</v>
      </c>
      <c r="AK3082">
        <v>2.827612793004906E-2</v>
      </c>
      <c r="AL3082">
        <v>3.2113470142788883E-2</v>
      </c>
      <c r="AM3082">
        <v>3.4322964029500927E-2</v>
      </c>
      <c r="AN3082">
        <v>2.229882243046373E-2</v>
      </c>
      <c r="AO3082">
        <v>2.9040271741708909E-2</v>
      </c>
      <c r="AP3082">
        <v>3.2903028459093098E-2</v>
      </c>
      <c r="AQ3082">
        <v>3.1855850872375351E-2</v>
      </c>
      <c r="AR3082">
        <v>2.8377926781863395E-2</v>
      </c>
      <c r="AS3082">
        <v>2.731071670243292E-2</v>
      </c>
      <c r="AT3082">
        <v>2.8923458506642439E-2</v>
      </c>
      <c r="AU3082">
        <v>2.6392959751608311E-2</v>
      </c>
      <c r="AV3082">
        <v>2.5720770074780224E-2</v>
      </c>
      <c r="AW3082">
        <v>1.9883003957949934E-2</v>
      </c>
      <c r="AX3082">
        <v>2.2498108292832442E-2</v>
      </c>
      <c r="AY3082">
        <v>2.404576951771225E-2</v>
      </c>
      <c r="AZ3082">
        <v>1.8700260489506175E-2</v>
      </c>
    </row>
    <row r="3083" spans="11:52" ht="14.4">
      <c r="K3083" t="s">
        <v>3991</v>
      </c>
      <c r="L3083" t="s">
        <v>3982</v>
      </c>
      <c r="M3083" t="s">
        <v>34</v>
      </c>
      <c r="N3083" t="s">
        <v>80</v>
      </c>
      <c r="AG3083">
        <v>2.9748313275146467E-2</v>
      </c>
      <c r="AH3083">
        <v>2.7500631130280121E-2</v>
      </c>
      <c r="AI3083">
        <v>2.6726791708398527E-2</v>
      </c>
      <c r="AJ3083">
        <v>2.3762269432347952E-2</v>
      </c>
      <c r="AK3083">
        <v>2.2681594992198056E-2</v>
      </c>
      <c r="AL3083">
        <v>2.1607967282890227E-2</v>
      </c>
      <c r="AM3083">
        <v>1.9572431905285379E-2</v>
      </c>
      <c r="AN3083">
        <v>1.5680882396610859E-2</v>
      </c>
      <c r="AO3083">
        <v>1.8727184838758501E-2</v>
      </c>
      <c r="AP3083">
        <v>1.6251084926663759E-2</v>
      </c>
      <c r="AQ3083">
        <v>1.5524177511246434E-2</v>
      </c>
      <c r="AR3083">
        <v>1.3285560207743095E-2</v>
      </c>
      <c r="AS3083">
        <v>1.3316668905774286E-2</v>
      </c>
      <c r="AT3083">
        <v>1.3918099598891835E-2</v>
      </c>
      <c r="AU3083">
        <v>1.3541481159118596E-2</v>
      </c>
      <c r="AV3083">
        <v>1.3949731358121735E-2</v>
      </c>
      <c r="AW3083">
        <v>1.3778609180406106E-2</v>
      </c>
      <c r="AX3083">
        <v>1.4897438884320666E-2</v>
      </c>
      <c r="AY3083">
        <v>1.5603515615957218E-2</v>
      </c>
      <c r="AZ3083">
        <v>1.4774307484437732E-2</v>
      </c>
    </row>
    <row r="3084" spans="11:52" ht="14.4">
      <c r="K3084" t="s">
        <v>3992</v>
      </c>
      <c r="L3084" t="s">
        <v>3982</v>
      </c>
      <c r="M3084" t="s">
        <v>19</v>
      </c>
      <c r="N3084" t="s">
        <v>80</v>
      </c>
      <c r="AG3084">
        <v>5.7526745345044461E-3</v>
      </c>
      <c r="AH3084">
        <v>5.6422120467724797E-3</v>
      </c>
      <c r="AI3084">
        <v>5.6506409820630465E-3</v>
      </c>
      <c r="AJ3084">
        <v>6.6947616393513544E-3</v>
      </c>
      <c r="AK3084">
        <v>2.0945503718177085E-2</v>
      </c>
      <c r="AL3084">
        <v>6.9323887820681024E-3</v>
      </c>
      <c r="AM3084">
        <v>2.4889620814749153E-3</v>
      </c>
      <c r="AN3084">
        <v>2.5186590896677202E-3</v>
      </c>
      <c r="AO3084">
        <v>2.6686852190231105E-3</v>
      </c>
      <c r="AP3084">
        <v>2.05355597837047E-3</v>
      </c>
      <c r="AQ3084">
        <v>1.6764456958950338E-3</v>
      </c>
      <c r="AR3084">
        <v>1.0854941915984062E-3</v>
      </c>
      <c r="AS3084">
        <v>1.0035648531122878E-3</v>
      </c>
      <c r="AT3084">
        <v>1.0641155536910043E-3</v>
      </c>
      <c r="AU3084">
        <v>9.8818945903366611E-4</v>
      </c>
      <c r="AV3084">
        <v>9.9841496888449606E-4</v>
      </c>
      <c r="AW3084">
        <v>1.0232503904919713E-3</v>
      </c>
      <c r="AX3084">
        <v>1.0431524644074683E-3</v>
      </c>
      <c r="AY3084">
        <v>1.735789396502829E-3</v>
      </c>
      <c r="AZ3084">
        <v>1.5384723356440665E-3</v>
      </c>
    </row>
    <row r="3085" spans="11:52" ht="14.4">
      <c r="K3085" t="s">
        <v>3993</v>
      </c>
      <c r="L3085" t="s">
        <v>3982</v>
      </c>
      <c r="M3085" t="s">
        <v>20</v>
      </c>
      <c r="N3085" t="s">
        <v>80</v>
      </c>
      <c r="AG3085">
        <v>2.9166945087037273E-2</v>
      </c>
      <c r="AH3085">
        <v>2.6542757787667626E-2</v>
      </c>
      <c r="AI3085">
        <v>2.6548150198278109E-2</v>
      </c>
      <c r="AJ3085">
        <v>2.3197177401425691E-2</v>
      </c>
      <c r="AK3085">
        <v>2.4255649078291436E-2</v>
      </c>
      <c r="AL3085">
        <v>2.1336109563203316E-2</v>
      </c>
      <c r="AM3085">
        <v>1.5591775474286551E-2</v>
      </c>
      <c r="AN3085">
        <v>1.2503798795163378E-2</v>
      </c>
      <c r="AO3085">
        <v>2.2317290809194819E-2</v>
      </c>
      <c r="AP3085">
        <v>1.1549214671221626E-2</v>
      </c>
      <c r="AQ3085">
        <v>1.142184909836731E-2</v>
      </c>
      <c r="AR3085">
        <v>8.551155876789434E-3</v>
      </c>
      <c r="AS3085">
        <v>9.5605464621348561E-3</v>
      </c>
      <c r="AT3085">
        <v>7.5530764229977043E-3</v>
      </c>
      <c r="AU3085">
        <v>8.5516880720681535E-3</v>
      </c>
      <c r="AV3085">
        <v>1.1259132000171758E-2</v>
      </c>
      <c r="AW3085">
        <v>1.409989853997526E-2</v>
      </c>
      <c r="AX3085">
        <v>1.5750578061463662E-2</v>
      </c>
      <c r="AY3085">
        <v>1.7449336170469357E-2</v>
      </c>
      <c r="AZ3085">
        <v>1.8759907924307467E-2</v>
      </c>
    </row>
    <row r="3086" spans="11:52" ht="14.4">
      <c r="K3086" t="s">
        <v>3994</v>
      </c>
      <c r="L3086" t="s">
        <v>3982</v>
      </c>
      <c r="M3086" t="s">
        <v>21</v>
      </c>
      <c r="N3086" t="s">
        <v>80</v>
      </c>
      <c r="AG3086">
        <v>2.2707779220503932E-2</v>
      </c>
      <c r="AH3086">
        <v>2.5134935496551124E-2</v>
      </c>
      <c r="AI3086">
        <v>2.0955413360838462E-2</v>
      </c>
      <c r="AJ3086">
        <v>1.984262120896579E-2</v>
      </c>
      <c r="AK3086">
        <v>1.2090134145825392E-2</v>
      </c>
      <c r="AL3086">
        <v>1.6353117426662615E-2</v>
      </c>
      <c r="AM3086">
        <v>2.2908806605123011E-2</v>
      </c>
      <c r="AN3086">
        <v>1.6327641043196294E-2</v>
      </c>
    </row>
    <row r="3087" spans="11:52" ht="14.4">
      <c r="K3087" t="s">
        <v>3995</v>
      </c>
      <c r="L3087" t="s">
        <v>3982</v>
      </c>
      <c r="M3087" t="s">
        <v>22</v>
      </c>
      <c r="N3087" t="s">
        <v>80</v>
      </c>
      <c r="AG3087">
        <v>4.0621812154259439E-2</v>
      </c>
      <c r="AH3087">
        <v>3.9359956911735557E-2</v>
      </c>
      <c r="AI3087">
        <v>3.2572959540796483E-2</v>
      </c>
      <c r="AJ3087">
        <v>3.0179777666982571E-2</v>
      </c>
      <c r="AK3087">
        <v>2.2846422078311276E-2</v>
      </c>
      <c r="AL3087">
        <v>2.2039404529991855E-2</v>
      </c>
      <c r="AM3087">
        <v>1.8186142344538969E-2</v>
      </c>
      <c r="AN3087">
        <v>2.6807930198977228E-2</v>
      </c>
      <c r="AO3087">
        <v>1.3323951167826659E-2</v>
      </c>
      <c r="AP3087">
        <v>1.1811339857409255E-2</v>
      </c>
      <c r="AQ3087">
        <v>1.1105924907848541E-2</v>
      </c>
      <c r="AR3087">
        <v>1.1294099612063114E-2</v>
      </c>
      <c r="AS3087">
        <v>9.2591831248030436E-3</v>
      </c>
      <c r="AT3087">
        <v>8.4678162030580387E-3</v>
      </c>
      <c r="AU3087">
        <v>7.3832599512889023E-3</v>
      </c>
      <c r="AV3087">
        <v>6.7845648289127846E-3</v>
      </c>
      <c r="AW3087">
        <v>6.7272347396779104E-3</v>
      </c>
      <c r="AX3087">
        <v>5.9319369560836503E-3</v>
      </c>
      <c r="AY3087">
        <v>5.7676511091168375E-3</v>
      </c>
      <c r="AZ3087">
        <v>2.8252816061889716E-3</v>
      </c>
    </row>
    <row r="3088" spans="11:52" ht="14.4">
      <c r="K3088" t="s">
        <v>3996</v>
      </c>
      <c r="L3088" t="s">
        <v>3982</v>
      </c>
      <c r="M3088" t="s">
        <v>90</v>
      </c>
      <c r="N3088" t="s">
        <v>80</v>
      </c>
      <c r="AG3088">
        <v>8.5238441865256767E-2</v>
      </c>
      <c r="AH3088">
        <v>8.4641924047992576E-2</v>
      </c>
      <c r="AI3088">
        <v>7.9489123045754964E-2</v>
      </c>
      <c r="AJ3088">
        <v>6.6580207440593925E-2</v>
      </c>
      <c r="AK3088">
        <v>6.1440764225718446E-2</v>
      </c>
      <c r="AL3088">
        <v>5.5059348291161797E-2</v>
      </c>
      <c r="AM3088">
        <v>5.1978408813159634E-2</v>
      </c>
      <c r="AN3088">
        <v>8.1714590512386356E-3</v>
      </c>
      <c r="AO3088">
        <v>6.1749938751531367E-3</v>
      </c>
      <c r="AP3088">
        <v>6.2458448084792614E-3</v>
      </c>
      <c r="AQ3088">
        <v>6.2387515627858924E-3</v>
      </c>
      <c r="AR3088">
        <v>7.0350953394269222E-3</v>
      </c>
      <c r="AS3088">
        <v>4.7652462965573558E-3</v>
      </c>
      <c r="AT3088">
        <v>1.454249272106318E-2</v>
      </c>
      <c r="AU3088">
        <v>1.1044408070004508E-2</v>
      </c>
      <c r="AV3088">
        <v>1.0404583863613362E-2</v>
      </c>
      <c r="AW3088">
        <v>9.6141563545528354E-3</v>
      </c>
      <c r="AX3088">
        <v>6.4306579982619724E-3</v>
      </c>
      <c r="AY3088">
        <v>4.4906378690462772E-3</v>
      </c>
      <c r="AZ3088">
        <v>3.8257440445942136E-3</v>
      </c>
    </row>
    <row r="3089" spans="11:52" ht="14.4">
      <c r="K3089" t="s">
        <v>3997</v>
      </c>
      <c r="L3089" t="s">
        <v>3982</v>
      </c>
      <c r="M3089" t="s">
        <v>23</v>
      </c>
      <c r="N3089" t="s">
        <v>80</v>
      </c>
      <c r="AG3089">
        <v>3.5736805276068311E-2</v>
      </c>
      <c r="AH3089">
        <v>3.829418724863333E-2</v>
      </c>
      <c r="AI3089">
        <v>3.593846944607957E-2</v>
      </c>
      <c r="AJ3089">
        <v>2.8157519649449639E-2</v>
      </c>
      <c r="AK3089">
        <v>2.4310399399452308E-2</v>
      </c>
      <c r="AL3089">
        <v>1.2041178556722348E-2</v>
      </c>
      <c r="AM3089">
        <v>1.6713719780154283E-2</v>
      </c>
      <c r="AN3089">
        <v>1.5158671844202588E-2</v>
      </c>
      <c r="AO3089">
        <v>1.2219206338310522E-2</v>
      </c>
      <c r="AP3089">
        <v>1.0802367928155835E-2</v>
      </c>
      <c r="AQ3089">
        <v>9.9144113583727132E-3</v>
      </c>
      <c r="AR3089">
        <v>1.1710515683023066E-2</v>
      </c>
      <c r="AS3089">
        <v>1.0360314216762333E-2</v>
      </c>
      <c r="AT3089">
        <v>1.0221612813910878E-2</v>
      </c>
      <c r="AU3089">
        <v>6.1398052433989173E-3</v>
      </c>
      <c r="AV3089">
        <v>5.4085551405650108E-3</v>
      </c>
      <c r="AW3089">
        <v>3.5051856166178588E-3</v>
      </c>
      <c r="AX3089">
        <v>1.8316614335222733E-3</v>
      </c>
      <c r="AY3089">
        <v>1.6724224066095026E-3</v>
      </c>
      <c r="AZ3089">
        <v>1.9871055722859941E-3</v>
      </c>
    </row>
    <row r="3090" spans="11:52" ht="14.4">
      <c r="K3090" t="s">
        <v>3998</v>
      </c>
      <c r="L3090" t="s">
        <v>3982</v>
      </c>
      <c r="M3090" t="s">
        <v>24</v>
      </c>
      <c r="N3090" t="s">
        <v>80</v>
      </c>
      <c r="AG3090">
        <v>1.9332719430950808E-3</v>
      </c>
      <c r="AH3090">
        <v>3.574237347743561E-3</v>
      </c>
      <c r="AI3090">
        <v>2.5280895552446409E-3</v>
      </c>
      <c r="AJ3090">
        <v>1.6693369382181464E-3</v>
      </c>
      <c r="AK3090">
        <v>1.3412767208198448E-3</v>
      </c>
      <c r="AL3090">
        <v>2.2841156774069792E-2</v>
      </c>
      <c r="AM3090">
        <v>4.1240556579042994E-3</v>
      </c>
      <c r="AN3090">
        <v>7.491648988013808E-3</v>
      </c>
      <c r="AO3090">
        <v>1.0035491688820296E-2</v>
      </c>
      <c r="AP3090">
        <v>1.382659292496227E-2</v>
      </c>
      <c r="AQ3090">
        <v>1.1756302546966965E-3</v>
      </c>
      <c r="AR3090">
        <v>1.8437765322512208E-3</v>
      </c>
      <c r="AS3090">
        <v>1.1721755801379364E-2</v>
      </c>
      <c r="AT3090">
        <v>1.1668255629632106E-2</v>
      </c>
      <c r="AU3090">
        <v>9.9954397629734328E-3</v>
      </c>
      <c r="AV3090">
        <v>8.7318831668672554E-3</v>
      </c>
      <c r="AW3090">
        <v>1.1918305407031162E-3</v>
      </c>
      <c r="AX3090">
        <v>1.4996085632703186E-3</v>
      </c>
      <c r="AY3090">
        <v>1.5584762137154668E-3</v>
      </c>
      <c r="AZ3090">
        <v>1.9309705279986703E-4</v>
      </c>
    </row>
    <row r="3091" spans="11:52" ht="14.4">
      <c r="K3091" t="s">
        <v>3999</v>
      </c>
      <c r="L3091" t="s">
        <v>3982</v>
      </c>
      <c r="M3091" t="s">
        <v>1386</v>
      </c>
      <c r="N3091" t="s">
        <v>80</v>
      </c>
      <c r="O3091" t="s">
        <v>6079</v>
      </c>
      <c r="P3091" t="s">
        <v>6079</v>
      </c>
      <c r="Q3091" t="s">
        <v>6079</v>
      </c>
      <c r="R3091" t="s">
        <v>6079</v>
      </c>
      <c r="S3091" t="s">
        <v>6079</v>
      </c>
      <c r="T3091" t="s">
        <v>6079</v>
      </c>
      <c r="U3091" t="s">
        <v>6079</v>
      </c>
      <c r="V3091" t="s">
        <v>6079</v>
      </c>
      <c r="W3091" t="s">
        <v>6079</v>
      </c>
      <c r="X3091" t="s">
        <v>6079</v>
      </c>
      <c r="Y3091" t="s">
        <v>6079</v>
      </c>
      <c r="Z3091" t="s">
        <v>6079</v>
      </c>
      <c r="AA3091" t="s">
        <v>6079</v>
      </c>
      <c r="AG3091">
        <v>1.9775049327683448E-4</v>
      </c>
      <c r="AH3091">
        <v>3.7605055272775127E-4</v>
      </c>
      <c r="AI3091">
        <v>1.628009991383138E-4</v>
      </c>
      <c r="AJ3091">
        <v>1.4474664919350834E-4</v>
      </c>
      <c r="AK3091">
        <v>2.55887291204664E-4</v>
      </c>
      <c r="AL3091">
        <v>2.3976665567373285E-4</v>
      </c>
      <c r="AM3091">
        <v>2.3548919129549607E-4</v>
      </c>
      <c r="AN3091">
        <v>0</v>
      </c>
      <c r="AO3091">
        <v>0</v>
      </c>
      <c r="AP3091">
        <v>0</v>
      </c>
      <c r="AQ3091">
        <v>0</v>
      </c>
      <c r="AR3091">
        <v>1.2816787281963571E-4</v>
      </c>
      <c r="AS3091">
        <v>0</v>
      </c>
      <c r="AT3091">
        <v>0</v>
      </c>
      <c r="AU3091">
        <v>0</v>
      </c>
      <c r="AV3091">
        <v>0</v>
      </c>
      <c r="AW3091">
        <v>0</v>
      </c>
      <c r="AX3091">
        <v>0</v>
      </c>
      <c r="AY3091">
        <v>0</v>
      </c>
      <c r="AZ3091">
        <v>0</v>
      </c>
    </row>
    <row r="3092" spans="11:52" ht="14.4">
      <c r="K3092" t="s">
        <v>4000</v>
      </c>
      <c r="L3092" t="s">
        <v>3982</v>
      </c>
      <c r="M3092" t="s">
        <v>25</v>
      </c>
      <c r="N3092" t="s">
        <v>80</v>
      </c>
      <c r="AG3092">
        <v>6.6607101116131495E-2</v>
      </c>
      <c r="AH3092">
        <v>6.2883890328447128E-2</v>
      </c>
      <c r="AI3092">
        <v>5.8700877709993889E-2</v>
      </c>
      <c r="AJ3092">
        <v>4.7290845882366206E-2</v>
      </c>
      <c r="AK3092">
        <v>3.7290943807485287E-2</v>
      </c>
      <c r="AL3092">
        <v>3.1056703548397988E-2</v>
      </c>
      <c r="AM3092">
        <v>2.7575185124749008E-2</v>
      </c>
      <c r="AN3092">
        <v>2.2438472982725919E-2</v>
      </c>
      <c r="AO3092">
        <v>2.4128285239407118E-2</v>
      </c>
      <c r="AP3092">
        <v>2.2941197028821619E-2</v>
      </c>
      <c r="AQ3092">
        <v>2.1668011787269681E-2</v>
      </c>
      <c r="AR3092">
        <v>1.7833670913193156E-2</v>
      </c>
      <c r="AS3092">
        <v>1.8245811995553345E-2</v>
      </c>
      <c r="AT3092">
        <v>1.6899684960046665E-2</v>
      </c>
      <c r="AU3092">
        <v>1.5991758888939115E-2</v>
      </c>
      <c r="AV3092">
        <v>1.8963199089369324E-2</v>
      </c>
      <c r="AW3092">
        <v>1.8093432660673137E-2</v>
      </c>
      <c r="AX3092">
        <v>1.8851389338136591E-2</v>
      </c>
      <c r="AY3092">
        <v>2.050187486802614E-2</v>
      </c>
      <c r="AZ3092">
        <v>1.7436657110159109E-2</v>
      </c>
    </row>
    <row r="3093" spans="11:52" ht="14.4">
      <c r="K3093" t="s">
        <v>5722</v>
      </c>
      <c r="L3093" t="s">
        <v>3982</v>
      </c>
      <c r="M3093" t="s">
        <v>5610</v>
      </c>
      <c r="N3093" t="s">
        <v>80</v>
      </c>
      <c r="AO3093">
        <v>1.8569893095050985E-3</v>
      </c>
      <c r="AP3093" t="s">
        <v>6079</v>
      </c>
      <c r="AQ3093" t="s">
        <v>6079</v>
      </c>
      <c r="AR3093" t="s">
        <v>6079</v>
      </c>
      <c r="AS3093" t="s">
        <v>6079</v>
      </c>
      <c r="AT3093">
        <v>4.0441705906203483E-3</v>
      </c>
      <c r="AU3093">
        <v>2.6729743207334592E-3</v>
      </c>
      <c r="AV3093">
        <v>2.4129488552233247E-3</v>
      </c>
      <c r="AW3093">
        <v>1.4387645118530881E-3</v>
      </c>
      <c r="AX3093">
        <v>2.6884228337770038E-3</v>
      </c>
      <c r="AY3093">
        <v>2.5669229188524799E-3</v>
      </c>
      <c r="AZ3093">
        <v>1.4385622524509252E-3</v>
      </c>
    </row>
    <row r="3094" spans="11:52" ht="14.4">
      <c r="K3094" t="s">
        <v>4001</v>
      </c>
      <c r="L3094" t="s">
        <v>3982</v>
      </c>
      <c r="M3094" t="s">
        <v>98</v>
      </c>
      <c r="N3094" t="s">
        <v>80</v>
      </c>
      <c r="AG3094">
        <v>1.0267756068303418E-3</v>
      </c>
      <c r="AH3094">
        <v>5.6489960586889564E-4</v>
      </c>
      <c r="AI3094">
        <v>3.811881994559109E-4</v>
      </c>
      <c r="AJ3094">
        <v>4.3860159192441432E-4</v>
      </c>
      <c r="AK3094">
        <v>4.6449738240008943E-4</v>
      </c>
      <c r="AL3094">
        <v>6.4064596453480642E-4</v>
      </c>
      <c r="AM3094">
        <v>6.0140636565507032E-4</v>
      </c>
      <c r="AN3094">
        <v>1.2539702607793708E-3</v>
      </c>
      <c r="AO3094">
        <v>1.2995298064881978E-3</v>
      </c>
      <c r="AP3094">
        <v>1.2903472467813003E-3</v>
      </c>
      <c r="AQ3094">
        <v>1.170904300846042E-3</v>
      </c>
      <c r="AR3094">
        <v>4.2966400274984962E-4</v>
      </c>
      <c r="AS3094">
        <v>2.8984463607395539E-3</v>
      </c>
      <c r="AT3094">
        <v>3.0331807873989962E-3</v>
      </c>
      <c r="AU3094">
        <v>1.4080864392654962E-3</v>
      </c>
      <c r="AV3094">
        <v>1.4268545518096633E-3</v>
      </c>
      <c r="AW3094">
        <v>1.916290138751831E-3</v>
      </c>
      <c r="AX3094">
        <v>2.1140902466987941E-3</v>
      </c>
      <c r="AY3094">
        <v>2.483445613922026E-3</v>
      </c>
      <c r="AZ3094">
        <v>2.7787574029259042E-3</v>
      </c>
    </row>
    <row r="3095" spans="11:52" ht="14.4">
      <c r="K3095" t="s">
        <v>4002</v>
      </c>
      <c r="L3095" t="s">
        <v>3982</v>
      </c>
      <c r="M3095" t="s">
        <v>94</v>
      </c>
      <c r="N3095" t="s">
        <v>80</v>
      </c>
      <c r="AG3095">
        <v>6.9757928096079613E-2</v>
      </c>
      <c r="AH3095">
        <v>7.3133319154255597E-2</v>
      </c>
      <c r="AI3095">
        <v>7.7408936945354542E-2</v>
      </c>
      <c r="AJ3095">
        <v>6.9365631544690082E-2</v>
      </c>
      <c r="AK3095">
        <v>7.1372678089913835E-2</v>
      </c>
      <c r="AL3095">
        <v>6.9286095086236621E-2</v>
      </c>
      <c r="AM3095">
        <v>5.7679292721509949E-2</v>
      </c>
      <c r="AN3095">
        <v>4.4104145454238401E-2</v>
      </c>
      <c r="AO3095">
        <v>4.306358536266322E-2</v>
      </c>
      <c r="AP3095">
        <v>4.399596651044782E-2</v>
      </c>
      <c r="AQ3095">
        <v>4.3056197126010776E-2</v>
      </c>
      <c r="AR3095">
        <v>4.1139038880726571E-2</v>
      </c>
      <c r="AS3095">
        <v>3.7281014362377449E-2</v>
      </c>
      <c r="AT3095">
        <v>3.7473164661025744E-2</v>
      </c>
      <c r="AU3095">
        <v>4.400378983289762E-2</v>
      </c>
      <c r="AV3095">
        <v>4.6202607152690769E-2</v>
      </c>
      <c r="AW3095">
        <v>4.4180442921933363E-2</v>
      </c>
      <c r="AX3095">
        <v>4.9959337823695479E-2</v>
      </c>
      <c r="AY3095">
        <v>2.8431268675263421E-2</v>
      </c>
      <c r="AZ3095">
        <v>2.688896053703943E-2</v>
      </c>
    </row>
    <row r="3096" spans="11:52" ht="14.4">
      <c r="K3096" t="s">
        <v>4003</v>
      </c>
      <c r="L3096" t="s">
        <v>3982</v>
      </c>
      <c r="M3096" t="s">
        <v>99</v>
      </c>
      <c r="N3096" t="s">
        <v>80</v>
      </c>
      <c r="AG3096">
        <v>1.3132395576263724E-2</v>
      </c>
      <c r="AH3096">
        <v>8.9238238574162257E-3</v>
      </c>
      <c r="AI3096">
        <v>1.2036486631648944E-2</v>
      </c>
      <c r="AJ3096">
        <v>9.7199595230344129E-3</v>
      </c>
      <c r="AK3096">
        <v>9.1599504537397854E-3</v>
      </c>
      <c r="AL3096">
        <v>1.0660043317357542E-2</v>
      </c>
      <c r="AM3096">
        <v>9.1593572261616536E-3</v>
      </c>
      <c r="AN3096">
        <v>9.0597494888910446E-3</v>
      </c>
      <c r="AO3096">
        <v>1.3614444357543059E-2</v>
      </c>
      <c r="AP3096">
        <v>1.3570971620588561E-2</v>
      </c>
      <c r="AQ3096">
        <v>1.2779353541674764E-2</v>
      </c>
      <c r="AR3096">
        <v>5.7404097111556814E-3</v>
      </c>
      <c r="AS3096">
        <v>6.1998705858190865E-3</v>
      </c>
      <c r="AT3096">
        <v>5.6713130995961602E-3</v>
      </c>
      <c r="AU3096">
        <v>3.9930782448245484E-3</v>
      </c>
      <c r="AV3096">
        <v>4.0238437033946299E-3</v>
      </c>
      <c r="AW3096">
        <v>2.3090988234379609E-3</v>
      </c>
      <c r="AX3096">
        <v>2.5678736082852625E-3</v>
      </c>
      <c r="AY3096">
        <v>2.2878441724042179E-3</v>
      </c>
      <c r="AZ3096">
        <v>2.119965750427904E-3</v>
      </c>
    </row>
    <row r="3097" spans="11:52" ht="14.4">
      <c r="K3097" t="s">
        <v>4004</v>
      </c>
      <c r="L3097" t="s">
        <v>3982</v>
      </c>
      <c r="M3097" t="s">
        <v>26</v>
      </c>
      <c r="N3097" t="s">
        <v>80</v>
      </c>
      <c r="O3097" t="s">
        <v>6079</v>
      </c>
      <c r="P3097" t="s">
        <v>6079</v>
      </c>
      <c r="Q3097" t="s">
        <v>6079</v>
      </c>
      <c r="R3097" t="s">
        <v>6079</v>
      </c>
      <c r="S3097" t="s">
        <v>6079</v>
      </c>
      <c r="AG3097">
        <v>1.2039535144923851E-3</v>
      </c>
      <c r="AH3097">
        <v>1.3855634658084509E-3</v>
      </c>
      <c r="AI3097">
        <v>4.2878401261760505E-5</v>
      </c>
      <c r="AJ3097">
        <v>3.6443765015180447E-4</v>
      </c>
      <c r="AK3097">
        <v>5.1039067200575744E-3</v>
      </c>
      <c r="AL3097">
        <v>7.5242842211565948E-3</v>
      </c>
      <c r="AM3097">
        <v>5.4100470431247098E-3</v>
      </c>
      <c r="AN3097">
        <v>3.6530096903234009E-3</v>
      </c>
      <c r="AO3097">
        <v>1.2118414763495813E-2</v>
      </c>
      <c r="AP3097">
        <v>1.1191253393434304E-2</v>
      </c>
      <c r="AQ3097">
        <v>1.2940142681889855E-2</v>
      </c>
      <c r="AR3097">
        <v>3.5738322231831945E-3</v>
      </c>
      <c r="AS3097">
        <v>7.5916657585100803E-3</v>
      </c>
      <c r="AT3097">
        <v>4.4971245758562359E-3</v>
      </c>
      <c r="AU3097">
        <v>4.7076071371856985E-3</v>
      </c>
      <c r="AV3097">
        <v>5.1649514084027631E-3</v>
      </c>
      <c r="AW3097">
        <v>1.8701023251935681E-2</v>
      </c>
      <c r="AX3097">
        <v>2.2644726678237359E-2</v>
      </c>
      <c r="AY3097">
        <v>1.7929215212675837E-2</v>
      </c>
      <c r="AZ3097">
        <v>1.8175504360624841E-2</v>
      </c>
    </row>
    <row r="3098" spans="11:52" ht="14.4">
      <c r="K3098" t="s">
        <v>4005</v>
      </c>
      <c r="L3098" t="s">
        <v>3982</v>
      </c>
      <c r="M3098" t="s">
        <v>27</v>
      </c>
      <c r="N3098" t="s">
        <v>80</v>
      </c>
      <c r="AG3098">
        <v>1.7121763662502985E-2</v>
      </c>
      <c r="AH3098">
        <v>1.5774819981652352E-2</v>
      </c>
      <c r="AI3098">
        <v>1.5464191923900032E-2</v>
      </c>
      <c r="AJ3098">
        <v>1.1822388691214164E-2</v>
      </c>
      <c r="AK3098">
        <v>1.1689524244520164E-2</v>
      </c>
      <c r="AL3098">
        <v>1.1112510524702177E-2</v>
      </c>
      <c r="AM3098">
        <v>1.37462688944609E-2</v>
      </c>
      <c r="AN3098">
        <v>1.6412873674537934E-2</v>
      </c>
      <c r="AO3098">
        <v>1.3487582804263073E-2</v>
      </c>
      <c r="AP3098">
        <v>1.3598973913349232E-2</v>
      </c>
      <c r="AQ3098">
        <v>1.261913548130335E-2</v>
      </c>
      <c r="AR3098">
        <v>1.0280317829403944E-2</v>
      </c>
      <c r="AS3098">
        <v>8.7852530057145658E-3</v>
      </c>
      <c r="AT3098">
        <v>1.5419300505668731E-2</v>
      </c>
      <c r="AU3098">
        <v>1.5031866820329098E-2</v>
      </c>
      <c r="AV3098">
        <v>2.269238936473713E-2</v>
      </c>
      <c r="AW3098">
        <v>2.2144632989535812E-2</v>
      </c>
      <c r="AX3098">
        <v>2.6281829437231626E-2</v>
      </c>
      <c r="AY3098">
        <v>2.5413082635630933E-2</v>
      </c>
      <c r="AZ3098">
        <v>2.3528217375466801E-2</v>
      </c>
    </row>
    <row r="3099" spans="11:52" ht="14.4">
      <c r="K3099" t="s">
        <v>4006</v>
      </c>
      <c r="L3099" t="s">
        <v>3982</v>
      </c>
      <c r="M3099" t="s">
        <v>28</v>
      </c>
      <c r="N3099" t="s">
        <v>80</v>
      </c>
      <c r="AG3099">
        <v>1.4421616003409819E-2</v>
      </c>
      <c r="AH3099">
        <v>1.4570605695676432E-2</v>
      </c>
      <c r="AI3099">
        <v>1.3757592390928743E-2</v>
      </c>
      <c r="AJ3099">
        <v>1.3126098995744332E-2</v>
      </c>
      <c r="AK3099">
        <v>1.2448216342166684E-2</v>
      </c>
      <c r="AL3099">
        <v>5.2437659179667279E-3</v>
      </c>
      <c r="AM3099">
        <v>1.7512458714537289E-2</v>
      </c>
      <c r="AN3099">
        <v>1.6651015354918863E-2</v>
      </c>
      <c r="AO3099">
        <v>1.3842300548839528E-2</v>
      </c>
      <c r="AP3099" t="s">
        <v>6079</v>
      </c>
      <c r="AQ3099" t="s">
        <v>6079</v>
      </c>
      <c r="AR3099" t="s">
        <v>6079</v>
      </c>
      <c r="AS3099" t="s">
        <v>6079</v>
      </c>
      <c r="AT3099">
        <v>2.3255840129574865E-2</v>
      </c>
      <c r="AU3099">
        <v>2.4099078160835161E-2</v>
      </c>
      <c r="AV3099">
        <v>2.1158841813946269E-2</v>
      </c>
      <c r="AW3099">
        <v>2.1595155206979539E-2</v>
      </c>
      <c r="AX3099">
        <v>2.5437698633618663E-2</v>
      </c>
      <c r="AY3099">
        <v>2.5725965901248416E-2</v>
      </c>
      <c r="AZ3099">
        <v>2.281273834436327E-2</v>
      </c>
    </row>
    <row r="3100" spans="11:52" ht="14.4">
      <c r="K3100" t="s">
        <v>4007</v>
      </c>
      <c r="L3100" t="s">
        <v>3982</v>
      </c>
      <c r="M3100" t="s">
        <v>29</v>
      </c>
      <c r="N3100" t="s">
        <v>80</v>
      </c>
      <c r="AG3100">
        <v>7.6786819609701434E-2</v>
      </c>
      <c r="AH3100">
        <v>7.6958146311360179E-2</v>
      </c>
      <c r="AI3100">
        <v>4.9319204448925714E-2</v>
      </c>
      <c r="AJ3100">
        <v>3.7197331840404947E-2</v>
      </c>
      <c r="AK3100">
        <v>2.842275987920824E-2</v>
      </c>
      <c r="AL3100">
        <v>4.2793522519154567E-2</v>
      </c>
      <c r="AM3100">
        <v>4.5729148981584027E-2</v>
      </c>
      <c r="AN3100">
        <v>8.8599446748934933E-3</v>
      </c>
      <c r="AO3100">
        <v>9.8463360372530069E-3</v>
      </c>
      <c r="AP3100">
        <v>9.8652483175482898E-3</v>
      </c>
      <c r="AQ3100">
        <v>8.109282042742286E-3</v>
      </c>
      <c r="AR3100">
        <v>4.0713505468723994E-3</v>
      </c>
      <c r="AS3100">
        <v>8.8522150564514981E-3</v>
      </c>
      <c r="AT3100">
        <v>6.8521200406486569E-3</v>
      </c>
      <c r="AU3100">
        <v>6.7698907914862626E-3</v>
      </c>
      <c r="AV3100">
        <v>1.0109642649308274E-2</v>
      </c>
      <c r="AW3100">
        <v>7.0179230670480335E-3</v>
      </c>
      <c r="AX3100">
        <v>6.8792327725990471E-3</v>
      </c>
      <c r="AY3100">
        <v>7.5154112376547245E-3</v>
      </c>
      <c r="AZ3100">
        <v>4.7298778921235967E-3</v>
      </c>
    </row>
    <row r="3101" spans="11:52" ht="14.4">
      <c r="K3101" t="s">
        <v>4008</v>
      </c>
      <c r="L3101" t="s">
        <v>3982</v>
      </c>
      <c r="M3101" t="s">
        <v>30</v>
      </c>
      <c r="N3101" t="s">
        <v>80</v>
      </c>
      <c r="AG3101">
        <v>3.5151410435229784E-2</v>
      </c>
      <c r="AH3101">
        <v>3.3728834652263708E-2</v>
      </c>
      <c r="AI3101">
        <v>3.4572691657973546E-2</v>
      </c>
      <c r="AJ3101">
        <v>2.3840796518004095E-2</v>
      </c>
      <c r="AK3101">
        <v>2.2658369878071981E-2</v>
      </c>
      <c r="AL3101">
        <v>2.4208915942087655E-2</v>
      </c>
      <c r="AM3101">
        <v>2.2326834791816717E-2</v>
      </c>
      <c r="AN3101">
        <v>1.922965607249856E-2</v>
      </c>
      <c r="AO3101">
        <v>2.224040462877926E-2</v>
      </c>
      <c r="AP3101">
        <v>2.1728770958038435E-2</v>
      </c>
      <c r="AQ3101">
        <v>2.2240221764877353E-2</v>
      </c>
      <c r="AR3101">
        <v>1.4805267543914985E-2</v>
      </c>
      <c r="AS3101">
        <v>1.5894698959620378E-2</v>
      </c>
      <c r="AT3101">
        <v>1.5768458274424475E-2</v>
      </c>
      <c r="AU3101">
        <v>1.8839168837487211E-2</v>
      </c>
      <c r="AV3101">
        <v>7.381903165613761E-3</v>
      </c>
      <c r="AW3101">
        <v>7.2895993485870897E-3</v>
      </c>
      <c r="AX3101">
        <v>6.2522764529129044E-3</v>
      </c>
      <c r="AY3101">
        <v>6.783517580716286E-3</v>
      </c>
      <c r="AZ3101">
        <v>1.1046836422085003E-3</v>
      </c>
    </row>
    <row r="3102" spans="11:52" ht="14.4">
      <c r="K3102" t="s">
        <v>4009</v>
      </c>
      <c r="L3102" t="s">
        <v>3982</v>
      </c>
      <c r="M3102" t="s">
        <v>100</v>
      </c>
      <c r="N3102" t="s">
        <v>80</v>
      </c>
      <c r="AG3102">
        <v>0.12471287465644826</v>
      </c>
      <c r="AH3102">
        <v>8.2294091419320078E-2</v>
      </c>
      <c r="AI3102">
        <v>6.5277543032038921E-2</v>
      </c>
      <c r="AJ3102">
        <v>7.4633825891654237E-2</v>
      </c>
      <c r="AK3102">
        <v>7.3321534325159338E-2</v>
      </c>
      <c r="AL3102">
        <v>6.8389189362523015E-2</v>
      </c>
      <c r="AM3102">
        <v>7.074356259792057E-2</v>
      </c>
      <c r="AN3102">
        <v>6.9079763481594753E-2</v>
      </c>
      <c r="AO3102">
        <v>8.7922423209507425E-2</v>
      </c>
      <c r="AP3102">
        <v>7.3568117097170427E-2</v>
      </c>
      <c r="AQ3102">
        <v>6.6128085260914723E-2</v>
      </c>
      <c r="AR3102">
        <v>5.6113552766994056E-2</v>
      </c>
      <c r="AS3102">
        <v>4.7874474677181415E-2</v>
      </c>
      <c r="AT3102">
        <v>3.7106136189108054E-2</v>
      </c>
      <c r="AU3102">
        <v>1.4454220423205244E-2</v>
      </c>
      <c r="AV3102">
        <v>1.2267059523794744E-2</v>
      </c>
      <c r="AW3102">
        <v>1.0478408305874286E-2</v>
      </c>
      <c r="AX3102">
        <v>9.4443195939507233E-3</v>
      </c>
      <c r="AY3102">
        <v>7.803276972506254E-3</v>
      </c>
      <c r="AZ3102">
        <v>7.2470541537138942E-3</v>
      </c>
    </row>
    <row r="3103" spans="11:52" ht="14.4">
      <c r="K3103" t="s">
        <v>4010</v>
      </c>
      <c r="L3103" t="s">
        <v>3982</v>
      </c>
      <c r="M3103" t="s">
        <v>31</v>
      </c>
      <c r="N3103" t="s">
        <v>80</v>
      </c>
      <c r="AG3103">
        <v>2.9707572961479088E-3</v>
      </c>
      <c r="AH3103">
        <v>1.5152239316868791E-3</v>
      </c>
      <c r="AI3103">
        <v>4.1326126376063123E-3</v>
      </c>
      <c r="AJ3103">
        <v>4.1730630023095001E-3</v>
      </c>
      <c r="AK3103">
        <v>2.4962481317262956E-3</v>
      </c>
      <c r="AL3103">
        <v>3.0995979739061163E-3</v>
      </c>
      <c r="AM3103">
        <v>1.1128676439067218E-3</v>
      </c>
      <c r="AN3103">
        <v>2.0600724506045259E-3</v>
      </c>
      <c r="AO3103">
        <v>2.0928825550044741E-3</v>
      </c>
      <c r="AP3103">
        <v>2.0419029795488344E-3</v>
      </c>
      <c r="AQ3103">
        <v>1.989422322823869E-3</v>
      </c>
      <c r="AR3103">
        <v>1.8525243288863064E-3</v>
      </c>
      <c r="AS3103">
        <v>5.0199283305292085E-4</v>
      </c>
      <c r="AT3103">
        <v>3.048383521548586E-3</v>
      </c>
      <c r="AU3103">
        <v>2.5671191110988568E-3</v>
      </c>
      <c r="AV3103">
        <v>2.89096361579667E-4</v>
      </c>
      <c r="AW3103">
        <v>9.1129760342641036E-5</v>
      </c>
      <c r="AX3103">
        <v>2.0806861895485626E-3</v>
      </c>
      <c r="AY3103">
        <v>1.9688154414114292E-3</v>
      </c>
      <c r="AZ3103">
        <v>1.9698866485099377E-3</v>
      </c>
    </row>
    <row r="3104" spans="11:52" ht="14.4">
      <c r="K3104" t="s">
        <v>4011</v>
      </c>
      <c r="L3104" t="s">
        <v>3982</v>
      </c>
      <c r="M3104" t="s">
        <v>32</v>
      </c>
      <c r="N3104" t="s">
        <v>80</v>
      </c>
      <c r="O3104" t="s">
        <v>6079</v>
      </c>
      <c r="P3104" t="s">
        <v>6079</v>
      </c>
      <c r="Q3104" t="s">
        <v>6079</v>
      </c>
      <c r="R3104" t="s">
        <v>6079</v>
      </c>
      <c r="S3104" t="s">
        <v>6079</v>
      </c>
      <c r="AG3104">
        <v>4.0189037553893643E-2</v>
      </c>
      <c r="AH3104">
        <v>3.1164310988100664E-2</v>
      </c>
      <c r="AI3104">
        <v>2.2993463101337517E-2</v>
      </c>
      <c r="AJ3104">
        <v>2.2008862629246676E-2</v>
      </c>
      <c r="AK3104">
        <v>1.085577494810179E-2</v>
      </c>
      <c r="AL3104">
        <v>1.2971543840719701E-2</v>
      </c>
      <c r="AM3104">
        <v>1.1132946741261272E-2</v>
      </c>
      <c r="AN3104">
        <v>6.6241745293060968E-4</v>
      </c>
      <c r="AO3104">
        <v>7.5871016893020403E-4</v>
      </c>
      <c r="AP3104">
        <v>4.0930227513524533E-3</v>
      </c>
      <c r="AQ3104">
        <v>6.7399492694060169E-3</v>
      </c>
      <c r="AR3104">
        <v>2.0970335360068495E-3</v>
      </c>
      <c r="AS3104">
        <v>4.2027778048167258E-3</v>
      </c>
      <c r="AT3104">
        <v>4.4517952205929993E-3</v>
      </c>
      <c r="AU3104">
        <v>3.7889149497700287E-3</v>
      </c>
      <c r="AV3104">
        <v>1.1455587614054843E-3</v>
      </c>
      <c r="AW3104">
        <v>1.1305555886804886E-3</v>
      </c>
      <c r="AX3104">
        <v>8.7820023035361757E-4</v>
      </c>
      <c r="AY3104">
        <v>9.3299020160642575E-4</v>
      </c>
      <c r="AZ3104">
        <v>7.3084694569443243E-4</v>
      </c>
    </row>
    <row r="3105" spans="11:52" ht="14.4">
      <c r="K3105" t="s">
        <v>4012</v>
      </c>
      <c r="L3105" t="s">
        <v>3982</v>
      </c>
      <c r="M3105" t="s">
        <v>93</v>
      </c>
      <c r="N3105" t="s">
        <v>80</v>
      </c>
      <c r="AG3105">
        <v>1.5997698070730402E-2</v>
      </c>
      <c r="AH3105">
        <v>1.6037906517254709E-2</v>
      </c>
      <c r="AI3105">
        <v>1.4897750825312261E-2</v>
      </c>
      <c r="AJ3105">
        <v>1.357682962062037E-2</v>
      </c>
      <c r="AK3105">
        <v>1.3937927754336854E-2</v>
      </c>
      <c r="AL3105">
        <v>8.2765355323145568E-3</v>
      </c>
      <c r="AM3105">
        <v>7.7485692072931361E-3</v>
      </c>
      <c r="AN3105">
        <v>7.8363207553340634E-3</v>
      </c>
      <c r="AO3105">
        <v>1.3480572590410156E-2</v>
      </c>
      <c r="AP3105">
        <v>1.277552430609355E-2</v>
      </c>
      <c r="AQ3105">
        <v>1.2338461814669755E-2</v>
      </c>
      <c r="AR3105">
        <v>1.0436029748316559E-2</v>
      </c>
      <c r="AS3105">
        <v>1.8491737718975908E-2</v>
      </c>
      <c r="AT3105">
        <v>1.638777491365492E-2</v>
      </c>
      <c r="AU3105">
        <v>1.1958740035076696E-2</v>
      </c>
      <c r="AV3105">
        <v>1.1228219656039181E-2</v>
      </c>
      <c r="AW3105">
        <v>1.0955584638502819E-2</v>
      </c>
      <c r="AX3105">
        <v>1.1280834162834682E-2</v>
      </c>
      <c r="AY3105">
        <v>8.7551644571704605E-3</v>
      </c>
      <c r="AZ3105">
        <v>3.0062874866709668E-3</v>
      </c>
    </row>
    <row r="3106" spans="11:52" ht="14.4">
      <c r="K3106" t="s">
        <v>4013</v>
      </c>
      <c r="L3106" t="s">
        <v>4014</v>
      </c>
      <c r="M3106" t="s">
        <v>13</v>
      </c>
      <c r="N3106" t="s">
        <v>80</v>
      </c>
      <c r="AG3106">
        <v>2.0900608472181739E-2</v>
      </c>
      <c r="AH3106">
        <v>1.843996855401335E-2</v>
      </c>
      <c r="AI3106">
        <v>1.362130953061888E-2</v>
      </c>
      <c r="AJ3106">
        <v>1.5928667949192652E-2</v>
      </c>
      <c r="AK3106">
        <v>1.6609007464719355E-2</v>
      </c>
      <c r="AL3106">
        <v>1.7557737374036E-2</v>
      </c>
      <c r="AM3106">
        <v>1.6505986676457529E-2</v>
      </c>
      <c r="AN3106">
        <v>1.8734663503080576E-2</v>
      </c>
      <c r="AO3106">
        <v>1.2469135486433436E-2</v>
      </c>
      <c r="AP3106">
        <v>1.4173252675281916E-2</v>
      </c>
      <c r="AQ3106">
        <v>1.5198703923270777E-2</v>
      </c>
      <c r="AR3106">
        <v>1.3413631465826649E-2</v>
      </c>
      <c r="AS3106">
        <v>1.5080739984244465E-2</v>
      </c>
      <c r="AT3106">
        <v>1.2377926164515361E-2</v>
      </c>
      <c r="AU3106">
        <v>1.3561703684764797E-2</v>
      </c>
      <c r="AV3106">
        <v>1.2922285128073422E-2</v>
      </c>
      <c r="AW3106">
        <v>1.299371153231996E-2</v>
      </c>
      <c r="AX3106">
        <v>8.9090002305093098E-3</v>
      </c>
      <c r="AY3106">
        <v>1.0392935274803025E-2</v>
      </c>
      <c r="AZ3106">
        <v>1.0251233143802748E-2</v>
      </c>
    </row>
    <row r="3107" spans="11:52" ht="14.4">
      <c r="K3107" t="s">
        <v>4015</v>
      </c>
      <c r="L3107" t="s">
        <v>4014</v>
      </c>
      <c r="M3107" t="s">
        <v>14</v>
      </c>
      <c r="N3107" t="s">
        <v>80</v>
      </c>
      <c r="AG3107">
        <v>2.34474569774193E-2</v>
      </c>
      <c r="AH3107">
        <v>2.2617812396141031E-2</v>
      </c>
      <c r="AI3107">
        <v>2.3430640430185209E-2</v>
      </c>
      <c r="AJ3107">
        <v>2.3398485932837138E-2</v>
      </c>
      <c r="AK3107">
        <v>2.4021787480458832E-2</v>
      </c>
      <c r="AL3107">
        <v>2.1920918172379157E-2</v>
      </c>
      <c r="AM3107">
        <v>2.224517657234424E-2</v>
      </c>
      <c r="AN3107">
        <v>2.2781659896877759E-2</v>
      </c>
      <c r="AO3107">
        <v>2.1442403639783985E-2</v>
      </c>
      <c r="AP3107">
        <v>1.9953582921982599E-2</v>
      </c>
      <c r="AQ3107">
        <v>1.5389108460386998E-2</v>
      </c>
      <c r="AR3107">
        <v>1.4491899393843944E-2</v>
      </c>
      <c r="AS3107">
        <v>1.5837675024339172E-2</v>
      </c>
      <c r="AT3107">
        <v>1.6125642333982452E-2</v>
      </c>
      <c r="AU3107">
        <v>1.2848623339639575E-2</v>
      </c>
      <c r="AV3107">
        <v>1.454154783244202E-2</v>
      </c>
      <c r="AW3107">
        <v>1.1169538724545224E-2</v>
      </c>
      <c r="AX3107">
        <v>1.040410804911082E-2</v>
      </c>
      <c r="AY3107">
        <v>9.0105126502077696E-3</v>
      </c>
      <c r="AZ3107">
        <v>8.8237683371226935E-3</v>
      </c>
    </row>
    <row r="3108" spans="11:52" ht="14.4">
      <c r="K3108" t="s">
        <v>4016</v>
      </c>
      <c r="L3108" t="s">
        <v>4014</v>
      </c>
      <c r="M3108" t="s">
        <v>92</v>
      </c>
      <c r="N3108" t="s">
        <v>80</v>
      </c>
      <c r="AG3108">
        <v>0.12580401432278832</v>
      </c>
      <c r="AH3108">
        <v>0.12458916100983408</v>
      </c>
      <c r="AI3108">
        <v>0.13193742109631651</v>
      </c>
      <c r="AJ3108">
        <v>0.21581779001898016</v>
      </c>
      <c r="AK3108">
        <v>0.22875006421028679</v>
      </c>
      <c r="AL3108">
        <v>0.23376752055974329</v>
      </c>
      <c r="AM3108">
        <v>0.22148805982833344</v>
      </c>
      <c r="AN3108">
        <v>0.19341191140668604</v>
      </c>
      <c r="AO3108">
        <v>0.19924124497069609</v>
      </c>
      <c r="AP3108">
        <v>0.19936454176586968</v>
      </c>
      <c r="AQ3108">
        <v>0.21881076553354009</v>
      </c>
      <c r="AR3108">
        <v>0.21223014358871367</v>
      </c>
      <c r="AS3108">
        <v>6.3159716213877837E-2</v>
      </c>
      <c r="AT3108">
        <v>6.7493835287816731E-2</v>
      </c>
      <c r="AU3108">
        <v>4.5722012698211488E-2</v>
      </c>
      <c r="AV3108">
        <v>3.2502093051070456E-2</v>
      </c>
      <c r="AW3108">
        <v>2.6825181099660901E-2</v>
      </c>
      <c r="AX3108">
        <v>2.4031905157313519E-2</v>
      </c>
      <c r="AY3108">
        <v>2.3034121831357748E-2</v>
      </c>
      <c r="AZ3108">
        <v>1.817021315675884E-2</v>
      </c>
    </row>
    <row r="3109" spans="11:52" ht="14.4">
      <c r="K3109" t="s">
        <v>4017</v>
      </c>
      <c r="L3109" t="s">
        <v>4014</v>
      </c>
      <c r="M3109" t="s">
        <v>15</v>
      </c>
      <c r="N3109" t="s">
        <v>80</v>
      </c>
      <c r="AE3109" t="s">
        <v>6079</v>
      </c>
      <c r="AF3109" t="s">
        <v>6079</v>
      </c>
      <c r="AG3109">
        <v>7.6837985023825731E-2</v>
      </c>
      <c r="AH3109">
        <v>6.4535342033809229E-2</v>
      </c>
      <c r="AI3109">
        <v>6.356676266067289E-2</v>
      </c>
      <c r="AJ3109">
        <v>6.4942697619747275E-2</v>
      </c>
      <c r="AK3109">
        <v>6.6588524224157175E-2</v>
      </c>
      <c r="AL3109">
        <v>5.1448463560211863E-2</v>
      </c>
      <c r="AM3109">
        <v>5.0601789847364499E-2</v>
      </c>
      <c r="AN3109">
        <v>3.5593828183036899E-2</v>
      </c>
      <c r="AO3109">
        <v>5.1356535170867565E-2</v>
      </c>
      <c r="AP3109">
        <v>4.9597843610964185E-2</v>
      </c>
      <c r="AQ3109">
        <v>2.51323101075933E-2</v>
      </c>
      <c r="AR3109">
        <v>1.3756523816678284E-2</v>
      </c>
      <c r="AS3109">
        <v>1.4799650717189699E-2</v>
      </c>
      <c r="AT3109">
        <v>1.4852485928017026E-2</v>
      </c>
      <c r="AU3109">
        <v>1.513227172795488E-2</v>
      </c>
      <c r="AV3109">
        <v>1.3243784487718771E-2</v>
      </c>
      <c r="AW3109">
        <v>1.66749744069382E-3</v>
      </c>
      <c r="AX3109">
        <v>1.4100240739973002E-3</v>
      </c>
      <c r="AY3109">
        <v>1.1790831746197503E-3</v>
      </c>
      <c r="AZ3109">
        <v>1.4774394007943136E-3</v>
      </c>
    </row>
    <row r="3110" spans="11:52" ht="14.4">
      <c r="K3110" t="s">
        <v>4018</v>
      </c>
      <c r="L3110" t="s">
        <v>4014</v>
      </c>
      <c r="M3110" t="s">
        <v>91</v>
      </c>
      <c r="N3110" t="s">
        <v>80</v>
      </c>
      <c r="AG3110">
        <v>1.6514885506584108E-2</v>
      </c>
      <c r="AH3110">
        <v>1.340354350589276E-2</v>
      </c>
      <c r="AI3110">
        <v>1.9983898428551822E-2</v>
      </c>
      <c r="AJ3110">
        <v>1.9934825879739018E-2</v>
      </c>
      <c r="AK3110">
        <v>1.9032604346135931E-2</v>
      </c>
      <c r="AL3110">
        <v>1.9577690287966788E-2</v>
      </c>
      <c r="AM3110">
        <v>2.1506100492596575E-2</v>
      </c>
      <c r="AN3110">
        <v>2.8547138420064268E-2</v>
      </c>
      <c r="AO3110">
        <v>2.6468282303546812E-2</v>
      </c>
      <c r="AP3110">
        <v>2.8999638296218107E-2</v>
      </c>
      <c r="AQ3110">
        <v>1.9095579132589625E-2</v>
      </c>
      <c r="AR3110">
        <v>8.0155651277441561E-3</v>
      </c>
      <c r="AS3110">
        <v>5.8875523129714724E-3</v>
      </c>
      <c r="AT3110">
        <v>4.7630489708377017E-3</v>
      </c>
      <c r="AU3110">
        <v>5.2279587931377755E-3</v>
      </c>
      <c r="AV3110">
        <v>5.7421270740046527E-3</v>
      </c>
      <c r="AW3110">
        <v>5.6320078402594485E-3</v>
      </c>
      <c r="AX3110">
        <v>4.7585515707394138E-3</v>
      </c>
      <c r="AY3110">
        <v>5.1152549769888887E-3</v>
      </c>
      <c r="AZ3110">
        <v>5.676202263816571E-3</v>
      </c>
    </row>
    <row r="3111" spans="11:52" ht="14.4">
      <c r="K3111" t="s">
        <v>4019</v>
      </c>
      <c r="L3111" t="s">
        <v>4014</v>
      </c>
      <c r="M3111" t="s">
        <v>16</v>
      </c>
      <c r="N3111" t="s">
        <v>80</v>
      </c>
      <c r="AG3111">
        <v>1.2629273173584088E-2</v>
      </c>
      <c r="AH3111">
        <v>1.2334736857729171E-2</v>
      </c>
      <c r="AI3111">
        <v>1.5007170815409645E-2</v>
      </c>
      <c r="AJ3111">
        <v>1.8017057639990126E-2</v>
      </c>
      <c r="AK3111">
        <v>1.7131414931027707E-2</v>
      </c>
      <c r="AL3111">
        <v>1.2175741691373232E-2</v>
      </c>
      <c r="AM3111">
        <v>1.2343529298199195E-2</v>
      </c>
      <c r="AN3111">
        <v>8.6618101393638944E-3</v>
      </c>
      <c r="AO3111">
        <v>7.8262631858636144E-3</v>
      </c>
      <c r="AP3111">
        <v>7.530953258264984E-3</v>
      </c>
      <c r="AQ3111">
        <v>7.2639826933618735E-3</v>
      </c>
      <c r="AR3111">
        <v>5.3121505371062586E-3</v>
      </c>
      <c r="AS3111">
        <v>5.1623991719930654E-3</v>
      </c>
      <c r="AT3111">
        <v>4.6895514610116092E-3</v>
      </c>
      <c r="AU3111">
        <v>4.3400749417199045E-3</v>
      </c>
      <c r="AV3111">
        <v>5.1895391575680939E-3</v>
      </c>
      <c r="AW3111">
        <v>3.1223042343436771E-3</v>
      </c>
      <c r="AX3111">
        <v>2.7395790417653752E-3</v>
      </c>
      <c r="AY3111">
        <v>2.6704185677256906E-3</v>
      </c>
      <c r="AZ3111">
        <v>3.221793660463889E-3</v>
      </c>
    </row>
    <row r="3112" spans="11:52" ht="14.4">
      <c r="K3112" t="s">
        <v>4020</v>
      </c>
      <c r="L3112" t="s">
        <v>4014</v>
      </c>
      <c r="M3112" t="s">
        <v>17</v>
      </c>
      <c r="N3112" t="s">
        <v>80</v>
      </c>
      <c r="AG3112">
        <v>5.3663301291625089E-2</v>
      </c>
      <c r="AH3112">
        <v>4.7840350335951361E-2</v>
      </c>
      <c r="AI3112">
        <v>4.9452542900848002E-2</v>
      </c>
      <c r="AJ3112">
        <v>2.114064831093098E-2</v>
      </c>
      <c r="AK3112">
        <v>4.5094332887203575E-2</v>
      </c>
      <c r="AL3112">
        <v>4.3665404800064582E-2</v>
      </c>
      <c r="AM3112">
        <v>3.9164659568436094E-2</v>
      </c>
      <c r="AN3112">
        <v>4.0484004426345241E-2</v>
      </c>
      <c r="AO3112">
        <v>3.7673877100922022E-2</v>
      </c>
      <c r="AP3112">
        <v>3.3073092827869952E-2</v>
      </c>
      <c r="AQ3112">
        <v>1.9331022850513673E-2</v>
      </c>
      <c r="AR3112">
        <v>2.8980203351675147E-2</v>
      </c>
      <c r="AS3112">
        <v>1.9543937762294353E-2</v>
      </c>
      <c r="AT3112">
        <v>1.763240371556209E-2</v>
      </c>
      <c r="AU3112">
        <v>1.6735390931308138E-2</v>
      </c>
      <c r="AV3112">
        <v>1.5272349762351967E-2</v>
      </c>
      <c r="AW3112">
        <v>1.5033111153202836E-2</v>
      </c>
      <c r="AX3112">
        <v>1.4349405297353892E-2</v>
      </c>
      <c r="AY3112">
        <v>1.3139069845264898E-2</v>
      </c>
      <c r="AZ3112">
        <v>1.7253483769872485E-2</v>
      </c>
    </row>
    <row r="3113" spans="11:52" ht="14.4">
      <c r="K3113" t="s">
        <v>4021</v>
      </c>
      <c r="L3113" t="s">
        <v>4014</v>
      </c>
      <c r="M3113" t="s">
        <v>97</v>
      </c>
      <c r="N3113" t="s">
        <v>80</v>
      </c>
      <c r="O3113" t="s">
        <v>6079</v>
      </c>
      <c r="P3113" t="s">
        <v>6079</v>
      </c>
      <c r="Q3113" t="s">
        <v>6079</v>
      </c>
      <c r="R3113" t="s">
        <v>6079</v>
      </c>
      <c r="S3113" t="s">
        <v>6079</v>
      </c>
      <c r="T3113" t="s">
        <v>6079</v>
      </c>
      <c r="AG3113">
        <v>3.7926174848712233E-3</v>
      </c>
      <c r="AH3113">
        <v>1.2168331592089011E-3</v>
      </c>
      <c r="AI3113">
        <v>1.6525870690969975E-3</v>
      </c>
      <c r="AJ3113">
        <v>1.8689413812077592E-3</v>
      </c>
      <c r="AK3113">
        <v>1.9363904040228599E-3</v>
      </c>
      <c r="AL3113">
        <v>5.468558848758874E-3</v>
      </c>
      <c r="AM3113">
        <v>1.6569485907112205E-4</v>
      </c>
      <c r="AN3113">
        <v>1.2573025479318276E-4</v>
      </c>
      <c r="AO3113">
        <v>1.9960047534350127E-3</v>
      </c>
      <c r="AP3113">
        <v>3.3152997875268756E-3</v>
      </c>
      <c r="AQ3113">
        <v>8.9767219047907264E-5</v>
      </c>
      <c r="AR3113">
        <v>3.1128136608709581E-3</v>
      </c>
      <c r="AS3113">
        <v>2.1648766671573225E-3</v>
      </c>
      <c r="AT3113">
        <v>2.145588826786767E-3</v>
      </c>
      <c r="AU3113">
        <v>1.9175380767159321E-3</v>
      </c>
      <c r="AV3113">
        <v>1.0001451884362112E-4</v>
      </c>
      <c r="AW3113">
        <v>1.3479189509712232E-3</v>
      </c>
      <c r="AX3113">
        <v>6.3139004134823295E-5</v>
      </c>
      <c r="AY3113">
        <v>1.2162721653972172E-4</v>
      </c>
      <c r="AZ3113">
        <v>1.159947707348262E-4</v>
      </c>
    </row>
    <row r="3114" spans="11:52" ht="14.4">
      <c r="K3114" t="s">
        <v>4022</v>
      </c>
      <c r="L3114" t="s">
        <v>4014</v>
      </c>
      <c r="M3114" t="s">
        <v>18</v>
      </c>
      <c r="N3114" t="s">
        <v>80</v>
      </c>
      <c r="AG3114">
        <v>2.98813319421194E-2</v>
      </c>
      <c r="AH3114">
        <v>2.6645222788748823E-2</v>
      </c>
      <c r="AI3114">
        <v>2.5724226241703105E-2</v>
      </c>
      <c r="AJ3114">
        <v>2.2087370276785628E-2</v>
      </c>
      <c r="AK3114">
        <v>2.0767816889987217E-2</v>
      </c>
      <c r="AL3114">
        <v>2.1209967789928137E-2</v>
      </c>
      <c r="AM3114">
        <v>2.0346030551534864E-2</v>
      </c>
      <c r="AN3114">
        <v>1.7826136081664397E-2</v>
      </c>
      <c r="AO3114">
        <v>2.1457736440408281E-2</v>
      </c>
      <c r="AP3114">
        <v>2.1856767905940943E-2</v>
      </c>
      <c r="AQ3114">
        <v>2.3057390348386043E-2</v>
      </c>
      <c r="AR3114">
        <v>6.3627891167932618E-2</v>
      </c>
      <c r="AS3114">
        <v>2.4925152941437663E-2</v>
      </c>
      <c r="AT3114">
        <v>2.3256710786825851E-2</v>
      </c>
      <c r="AU3114">
        <v>1.7664201558756941E-2</v>
      </c>
      <c r="AV3114">
        <v>1.558361551646564E-2</v>
      </c>
      <c r="AW3114">
        <v>1.4258257529135529E-2</v>
      </c>
      <c r="AX3114">
        <v>1.2771379725010582E-2</v>
      </c>
      <c r="AY3114">
        <v>1.5242411295319452E-2</v>
      </c>
      <c r="AZ3114">
        <v>1.505022873592554E-2</v>
      </c>
    </row>
    <row r="3115" spans="11:52" ht="14.4">
      <c r="K3115" t="s">
        <v>4023</v>
      </c>
      <c r="L3115" t="s">
        <v>4014</v>
      </c>
      <c r="M3115" t="s">
        <v>34</v>
      </c>
      <c r="N3115" t="s">
        <v>80</v>
      </c>
      <c r="AG3115">
        <v>3.282649583302142E-2</v>
      </c>
      <c r="AH3115">
        <v>3.0018518941864015E-2</v>
      </c>
      <c r="AI3115">
        <v>3.3508163366389079E-2</v>
      </c>
      <c r="AJ3115">
        <v>3.1348264045758245E-2</v>
      </c>
      <c r="AK3115">
        <v>3.3405499633748344E-2</v>
      </c>
      <c r="AL3115">
        <v>3.016491505100093E-2</v>
      </c>
      <c r="AM3115">
        <v>2.8963098989805119E-2</v>
      </c>
      <c r="AN3115">
        <v>2.6294500187510079E-2</v>
      </c>
      <c r="AO3115">
        <v>2.5650239018448175E-2</v>
      </c>
      <c r="AP3115">
        <v>2.3918136458790481E-2</v>
      </c>
      <c r="AQ3115">
        <v>2.209258050866714E-2</v>
      </c>
      <c r="AR3115">
        <v>2.3435149691405619E-2</v>
      </c>
      <c r="AS3115">
        <v>1.8953347348470435E-2</v>
      </c>
      <c r="AT3115">
        <v>1.6883752805282804E-2</v>
      </c>
      <c r="AU3115">
        <v>1.486652560451278E-2</v>
      </c>
      <c r="AV3115">
        <v>1.4381559901756175E-2</v>
      </c>
      <c r="AW3115">
        <v>1.2796608723361634E-2</v>
      </c>
      <c r="AX3115">
        <v>1.2378929984043763E-2</v>
      </c>
      <c r="AY3115">
        <v>1.2431549449678609E-2</v>
      </c>
      <c r="AZ3115">
        <v>1.2779062841201907E-2</v>
      </c>
    </row>
    <row r="3116" spans="11:52" ht="14.4">
      <c r="K3116" t="s">
        <v>4024</v>
      </c>
      <c r="L3116" t="s">
        <v>4014</v>
      </c>
      <c r="M3116" t="s">
        <v>19</v>
      </c>
      <c r="N3116" t="s">
        <v>80</v>
      </c>
      <c r="AG3116">
        <v>4.0205929239968831E-2</v>
      </c>
      <c r="AH3116">
        <v>2.6642932151433041E-2</v>
      </c>
      <c r="AI3116">
        <v>2.6972826877260769E-2</v>
      </c>
      <c r="AJ3116">
        <v>2.5315069400238741E-2</v>
      </c>
      <c r="AK3116">
        <v>1.7983451161864929E-2</v>
      </c>
      <c r="AL3116">
        <v>1.2094129537268525E-3</v>
      </c>
      <c r="AM3116">
        <v>1.5224134680645476E-3</v>
      </c>
      <c r="AN3116">
        <v>1.5586189354515022E-3</v>
      </c>
      <c r="AO3116">
        <v>1.5240475934630961E-3</v>
      </c>
      <c r="AP3116">
        <v>2.0077873862691231E-3</v>
      </c>
      <c r="AQ3116">
        <v>1.1815986241563237E-3</v>
      </c>
      <c r="AR3116">
        <v>1.0659759137376108E-3</v>
      </c>
      <c r="AS3116">
        <v>5.0808840601514356E-4</v>
      </c>
      <c r="AT3116">
        <v>1.2054159175645463E-3</v>
      </c>
      <c r="AU3116">
        <v>9.3720970939583617E-4</v>
      </c>
      <c r="AV3116">
        <v>1.3784982755686015E-3</v>
      </c>
      <c r="AW3116">
        <v>1.8227570911666909E-3</v>
      </c>
      <c r="AX3116">
        <v>1.6739313129759321E-3</v>
      </c>
      <c r="AY3116">
        <v>1.6290321265719969E-3</v>
      </c>
      <c r="AZ3116">
        <v>2.6183948085002958E-3</v>
      </c>
    </row>
    <row r="3117" spans="11:52" ht="14.4">
      <c r="K3117" t="s">
        <v>4025</v>
      </c>
      <c r="L3117" t="s">
        <v>4014</v>
      </c>
      <c r="M3117" t="s">
        <v>20</v>
      </c>
      <c r="N3117" t="s">
        <v>80</v>
      </c>
      <c r="AG3117">
        <v>4.6282670554159314E-2</v>
      </c>
      <c r="AH3117">
        <v>4.0772548226363607E-2</v>
      </c>
      <c r="AI3117">
        <v>4.6303843926087197E-2</v>
      </c>
      <c r="AJ3117">
        <v>3.8754214676415488E-2</v>
      </c>
      <c r="AK3117">
        <v>3.8716460685377777E-2</v>
      </c>
      <c r="AL3117">
        <v>3.4616258330164927E-2</v>
      </c>
      <c r="AM3117">
        <v>3.5435160582449228E-2</v>
      </c>
      <c r="AN3117">
        <v>3.4754592415996113E-2</v>
      </c>
      <c r="AO3117">
        <v>3.6587883797154282E-2</v>
      </c>
      <c r="AP3117">
        <v>3.5889943407052184E-2</v>
      </c>
      <c r="AQ3117">
        <v>3.234426714898414E-2</v>
      </c>
      <c r="AR3117">
        <v>3.2151179083661018E-2</v>
      </c>
      <c r="AS3117">
        <v>3.2407698935249758E-2</v>
      </c>
      <c r="AT3117">
        <v>3.0758112029655917E-2</v>
      </c>
      <c r="AU3117">
        <v>3.0300397761363E-2</v>
      </c>
      <c r="AV3117">
        <v>2.8160506361343405E-2</v>
      </c>
      <c r="AW3117">
        <v>2.3796834699492089E-2</v>
      </c>
      <c r="AX3117">
        <v>2.6072654643679492E-2</v>
      </c>
      <c r="AY3117">
        <v>2.4830783705692624E-2</v>
      </c>
      <c r="AZ3117">
        <v>2.6900389086531359E-2</v>
      </c>
    </row>
    <row r="3118" spans="11:52" ht="14.4">
      <c r="K3118" t="s">
        <v>4026</v>
      </c>
      <c r="L3118" t="s">
        <v>4014</v>
      </c>
      <c r="M3118" t="s">
        <v>21</v>
      </c>
      <c r="N3118" t="s">
        <v>80</v>
      </c>
      <c r="AG3118">
        <v>6.4039201455668091E-3</v>
      </c>
      <c r="AH3118">
        <v>7.0905577205464991E-3</v>
      </c>
      <c r="AI3118">
        <v>9.8014543930672274E-3</v>
      </c>
      <c r="AJ3118">
        <v>6.9821881918006416E-3</v>
      </c>
      <c r="AK3118">
        <v>7.2391115858509341E-3</v>
      </c>
      <c r="AL3118">
        <v>8.7793015679786309E-3</v>
      </c>
      <c r="AM3118">
        <v>8.6865379473273791E-3</v>
      </c>
      <c r="AN3118">
        <v>9.5513991470835766E-3</v>
      </c>
    </row>
    <row r="3119" spans="11:52" ht="14.4">
      <c r="K3119" t="s">
        <v>4027</v>
      </c>
      <c r="L3119" t="s">
        <v>4014</v>
      </c>
      <c r="M3119" t="s">
        <v>22</v>
      </c>
      <c r="N3119" t="s">
        <v>80</v>
      </c>
      <c r="AG3119">
        <v>0.31816905706827708</v>
      </c>
      <c r="AH3119">
        <v>0.2876954460796593</v>
      </c>
      <c r="AI3119">
        <v>0.23753239020980668</v>
      </c>
      <c r="AJ3119">
        <v>0.21169138986489161</v>
      </c>
      <c r="AK3119">
        <v>0.19935227393097277</v>
      </c>
      <c r="AL3119">
        <v>0.20579597021667281</v>
      </c>
      <c r="AM3119">
        <v>0.1931158551669146</v>
      </c>
      <c r="AN3119">
        <v>0.17602314892033002</v>
      </c>
      <c r="AO3119">
        <v>0.16503034680200621</v>
      </c>
      <c r="AP3119">
        <v>9.0290766118759178E-2</v>
      </c>
      <c r="AQ3119">
        <v>8.028069081816272E-2</v>
      </c>
      <c r="AR3119">
        <v>5.3744923330082711E-2</v>
      </c>
      <c r="AS3119">
        <v>5.4086430383747705E-2</v>
      </c>
      <c r="AT3119">
        <v>3.9550866083885722E-2</v>
      </c>
      <c r="AU3119">
        <v>4.9720606350588878E-2</v>
      </c>
      <c r="AV3119">
        <v>3.5364397255323463E-2</v>
      </c>
      <c r="AW3119">
        <v>3.0758892847033335E-2</v>
      </c>
      <c r="AX3119">
        <v>1.8317506103542384E-2</v>
      </c>
      <c r="AY3119">
        <v>2.0742922321471458E-2</v>
      </c>
      <c r="AZ3119">
        <v>1.070695784480896E-2</v>
      </c>
    </row>
    <row r="3120" spans="11:52" ht="14.4">
      <c r="K3120" t="s">
        <v>4028</v>
      </c>
      <c r="L3120" t="s">
        <v>4014</v>
      </c>
      <c r="M3120" t="s">
        <v>90</v>
      </c>
      <c r="N3120" t="s">
        <v>80</v>
      </c>
      <c r="AG3120">
        <v>1.9539089725855496E-2</v>
      </c>
      <c r="AH3120">
        <v>7.8267681099052598E-3</v>
      </c>
      <c r="AI3120">
        <v>8.0160007173247644E-3</v>
      </c>
      <c r="AJ3120">
        <v>1.0393434851227188E-2</v>
      </c>
      <c r="AK3120">
        <v>1.0075959890063581E-2</v>
      </c>
      <c r="AL3120">
        <v>8.8450461114621907E-3</v>
      </c>
      <c r="AM3120">
        <v>8.8576303555804332E-3</v>
      </c>
      <c r="AN3120">
        <v>9.1243908540562788E-2</v>
      </c>
      <c r="AO3120">
        <v>7.3165365818648645E-2</v>
      </c>
      <c r="AP3120">
        <v>7.0196594318283248E-2</v>
      </c>
      <c r="AQ3120">
        <v>6.7804344709679207E-2</v>
      </c>
      <c r="AR3120">
        <v>6.4588995553334735E-2</v>
      </c>
      <c r="AS3120">
        <v>8.2672056554380272E-2</v>
      </c>
      <c r="AT3120">
        <v>7.7909687525866772E-2</v>
      </c>
      <c r="AU3120">
        <v>8.0989046391389558E-3</v>
      </c>
      <c r="AV3120">
        <v>4.9537798736280754E-3</v>
      </c>
      <c r="AW3120">
        <v>4.6081946520426459E-3</v>
      </c>
      <c r="AX3120">
        <v>3.2688686986123267E-3</v>
      </c>
      <c r="AY3120">
        <v>3.1560639737760218E-3</v>
      </c>
      <c r="AZ3120">
        <v>6.2756627316642522E-3</v>
      </c>
    </row>
    <row r="3121" spans="11:52" ht="14.4">
      <c r="K3121" t="s">
        <v>4029</v>
      </c>
      <c r="L3121" t="s">
        <v>4014</v>
      </c>
      <c r="M3121" t="s">
        <v>23</v>
      </c>
      <c r="N3121" t="s">
        <v>80</v>
      </c>
      <c r="AG3121">
        <v>9.5133470280451729E-2</v>
      </c>
      <c r="AH3121">
        <v>9.5589406859470538E-2</v>
      </c>
      <c r="AI3121">
        <v>8.9744043722874575E-2</v>
      </c>
      <c r="AJ3121">
        <v>8.3056409245072321E-2</v>
      </c>
      <c r="AK3121">
        <v>7.9322019699191337E-2</v>
      </c>
      <c r="AL3121">
        <v>6.0735149063989885E-2</v>
      </c>
      <c r="AM3121">
        <v>6.0866037124442142E-2</v>
      </c>
      <c r="AN3121">
        <v>1.4708123480471453E-2</v>
      </c>
      <c r="AO3121">
        <v>1.3181881592961749E-2</v>
      </c>
      <c r="AP3121">
        <v>1.2558666313416322E-2</v>
      </c>
      <c r="AQ3121">
        <v>1.3669484038825506E-2</v>
      </c>
      <c r="AR3121">
        <v>1.6462802829581468E-2</v>
      </c>
      <c r="AS3121">
        <v>1.3259893423037149E-2</v>
      </c>
      <c r="AT3121">
        <v>1.7713451504752592E-2</v>
      </c>
      <c r="AU3121">
        <v>1.4385581967281172E-2</v>
      </c>
      <c r="AV3121">
        <v>1.5209560669072817E-2</v>
      </c>
      <c r="AW3121">
        <v>1.0464997825774591E-2</v>
      </c>
      <c r="AX3121">
        <v>1.3092333156012844E-2</v>
      </c>
      <c r="AY3121">
        <v>1.1477679783145685E-2</v>
      </c>
      <c r="AZ3121">
        <v>1.0339827868551131E-2</v>
      </c>
    </row>
    <row r="3122" spans="11:52" ht="14.4">
      <c r="K3122" t="s">
        <v>4030</v>
      </c>
      <c r="L3122" t="s">
        <v>4014</v>
      </c>
      <c r="M3122" t="s">
        <v>24</v>
      </c>
      <c r="N3122" t="s">
        <v>80</v>
      </c>
      <c r="AG3122">
        <v>1.0035722897432356E-2</v>
      </c>
      <c r="AH3122">
        <v>9.2418899257732529E-3</v>
      </c>
      <c r="AI3122">
        <v>8.8530947123620452E-5</v>
      </c>
      <c r="AJ3122">
        <v>1.0695087709246586E-2</v>
      </c>
      <c r="AK3122">
        <v>8.4961592053409869E-3</v>
      </c>
      <c r="AL3122">
        <v>1.1840108353850598E-5</v>
      </c>
      <c r="AM3122">
        <v>1.2400112489937936E-5</v>
      </c>
      <c r="AN3122">
        <v>3.8509303203875479E-3</v>
      </c>
      <c r="AO3122">
        <v>1.5559084999476508E-2</v>
      </c>
      <c r="AP3122">
        <v>1.4062661753356392E-2</v>
      </c>
      <c r="AQ3122">
        <v>1.4833547398645086E-2</v>
      </c>
      <c r="AR3122">
        <v>1.5018109577417465E-2</v>
      </c>
      <c r="AS3122">
        <v>1.5247545502149408E-2</v>
      </c>
      <c r="AT3122">
        <v>1.5618874313704546E-2</v>
      </c>
      <c r="AU3122">
        <v>1.37912139883945E-2</v>
      </c>
      <c r="AV3122">
        <v>1.2849767314040484E-2</v>
      </c>
      <c r="AW3122">
        <v>1.2516498459957745E-2</v>
      </c>
      <c r="AX3122">
        <v>1.2191443441073306E-2</v>
      </c>
      <c r="AY3122">
        <v>9.8682191447876776E-3</v>
      </c>
      <c r="AZ3122">
        <v>5.3987566387036362E-2</v>
      </c>
    </row>
    <row r="3123" spans="11:52" ht="14.4">
      <c r="K3123" t="s">
        <v>4031</v>
      </c>
      <c r="L3123" t="s">
        <v>4014</v>
      </c>
      <c r="M3123" t="s">
        <v>1386</v>
      </c>
      <c r="N3123" t="s">
        <v>80</v>
      </c>
      <c r="O3123" t="s">
        <v>6079</v>
      </c>
      <c r="P3123" t="s">
        <v>6079</v>
      </c>
      <c r="Q3123" t="s">
        <v>6079</v>
      </c>
      <c r="R3123" t="s">
        <v>6079</v>
      </c>
      <c r="S3123" t="s">
        <v>6079</v>
      </c>
      <c r="T3123" t="s">
        <v>6079</v>
      </c>
      <c r="U3123" t="s">
        <v>6079</v>
      </c>
      <c r="V3123" t="s">
        <v>6079</v>
      </c>
      <c r="W3123" t="s">
        <v>6079</v>
      </c>
      <c r="X3123" t="s">
        <v>6079</v>
      </c>
      <c r="Y3123" t="s">
        <v>6079</v>
      </c>
      <c r="Z3123" t="s">
        <v>6079</v>
      </c>
      <c r="AA3123" t="s">
        <v>6079</v>
      </c>
      <c r="AG3123">
        <v>0.14758498171898091</v>
      </c>
      <c r="AH3123">
        <v>0.11579641604986889</v>
      </c>
      <c r="AI3123">
        <v>0.13220699429092397</v>
      </c>
      <c r="AJ3123">
        <v>0.11833862800006437</v>
      </c>
      <c r="AK3123">
        <v>0.12025155898128052</v>
      </c>
      <c r="AL3123">
        <v>0.11815879658958524</v>
      </c>
      <c r="AM3123">
        <v>0.12808732824073471</v>
      </c>
      <c r="AN3123">
        <v>0.11831198952307204</v>
      </c>
      <c r="AO3123">
        <v>1.9519035362808839E-2</v>
      </c>
      <c r="AP3123">
        <v>2.2077003670902373E-2</v>
      </c>
      <c r="AQ3123">
        <v>2.0418804854132649E-2</v>
      </c>
      <c r="AR3123">
        <v>2.466800283830178E-7</v>
      </c>
      <c r="AS3123">
        <v>2.1958203166340443E-7</v>
      </c>
      <c r="AT3123">
        <v>2.026170540368998E-7</v>
      </c>
      <c r="AU3123">
        <v>0</v>
      </c>
      <c r="AV3123">
        <v>0</v>
      </c>
      <c r="AW3123">
        <v>1.5636493975339144E-2</v>
      </c>
      <c r="AX3123">
        <v>1.5318692960643253E-2</v>
      </c>
      <c r="AY3123">
        <v>1.5406386104957048E-2</v>
      </c>
      <c r="AZ3123">
        <v>1.515369728216248E-2</v>
      </c>
    </row>
    <row r="3124" spans="11:52" ht="14.4">
      <c r="K3124" t="s">
        <v>4032</v>
      </c>
      <c r="L3124" t="s">
        <v>4014</v>
      </c>
      <c r="M3124" t="s">
        <v>25</v>
      </c>
      <c r="N3124" t="s">
        <v>80</v>
      </c>
      <c r="AG3124">
        <v>8.0370858347292157E-2</v>
      </c>
      <c r="AH3124">
        <v>7.7541846276966475E-2</v>
      </c>
      <c r="AI3124">
        <v>7.3185981046025278E-2</v>
      </c>
      <c r="AJ3124">
        <v>7.0284951212005106E-2</v>
      </c>
      <c r="AK3124">
        <v>6.6136413852077136E-2</v>
      </c>
      <c r="AL3124">
        <v>6.3858753443469071E-2</v>
      </c>
      <c r="AM3124">
        <v>5.5299589499094949E-2</v>
      </c>
      <c r="AN3124">
        <v>4.9817075045522706E-2</v>
      </c>
      <c r="AO3124">
        <v>4.5393347853552174E-2</v>
      </c>
      <c r="AP3124">
        <v>4.0231757359944179E-2</v>
      </c>
      <c r="AQ3124">
        <v>3.8529592202956355E-2</v>
      </c>
      <c r="AR3124">
        <v>3.0240128957852067E-2</v>
      </c>
      <c r="AS3124">
        <v>2.711925312831006E-2</v>
      </c>
      <c r="AT3124">
        <v>2.263689063141824E-2</v>
      </c>
      <c r="AU3124">
        <v>2.3791698567186458E-2</v>
      </c>
      <c r="AV3124">
        <v>2.0276533136585707E-2</v>
      </c>
      <c r="AW3124">
        <v>2.0058923108551299E-2</v>
      </c>
      <c r="AX3124">
        <v>2.0262492450575473E-2</v>
      </c>
      <c r="AY3124">
        <v>2.0515067550386328E-2</v>
      </c>
      <c r="AZ3124">
        <v>1.8211961222078788E-2</v>
      </c>
    </row>
    <row r="3125" spans="11:52" ht="14.4">
      <c r="K3125" t="s">
        <v>5723</v>
      </c>
      <c r="L3125" t="s">
        <v>4014</v>
      </c>
      <c r="M3125" t="s">
        <v>5610</v>
      </c>
      <c r="N3125" t="s">
        <v>80</v>
      </c>
      <c r="AO3125">
        <v>1.5848900752414519E-5</v>
      </c>
      <c r="AP3125" t="s">
        <v>6079</v>
      </c>
      <c r="AQ3125" t="s">
        <v>6079</v>
      </c>
      <c r="AR3125" t="s">
        <v>6079</v>
      </c>
      <c r="AS3125" t="s">
        <v>6079</v>
      </c>
      <c r="AT3125">
        <v>1.8348630481973343E-3</v>
      </c>
      <c r="AU3125">
        <v>1.0847752590559016E-5</v>
      </c>
      <c r="AV3125">
        <v>1.502201691167954E-5</v>
      </c>
      <c r="AW3125">
        <v>1.8133760991882693E-5</v>
      </c>
      <c r="AX3125">
        <v>1.457527798566138E-3</v>
      </c>
      <c r="AY3125">
        <v>6.542655835316103E-4</v>
      </c>
      <c r="AZ3125">
        <v>6.2401952641148988E-4</v>
      </c>
    </row>
    <row r="3126" spans="11:52" ht="14.4">
      <c r="K3126" t="s">
        <v>4033</v>
      </c>
      <c r="L3126" t="s">
        <v>4014</v>
      </c>
      <c r="M3126" t="s">
        <v>98</v>
      </c>
      <c r="N3126" t="s">
        <v>80</v>
      </c>
      <c r="AG3126">
        <v>2.555768536266911E-3</v>
      </c>
      <c r="AH3126">
        <v>1.9091698004049752E-3</v>
      </c>
      <c r="AI3126">
        <v>6.822026960650548E-4</v>
      </c>
      <c r="AJ3126">
        <v>1.4934338056624894E-2</v>
      </c>
      <c r="AK3126">
        <v>5.6192990251169601E-3</v>
      </c>
      <c r="AL3126">
        <v>4.8922056384742953E-3</v>
      </c>
      <c r="AM3126">
        <v>3.284208202240989E-3</v>
      </c>
      <c r="AN3126">
        <v>2.6140278015293283E-3</v>
      </c>
      <c r="AO3126">
        <v>1.4561179014252303E-3</v>
      </c>
      <c r="AP3126">
        <v>1.3878083142334465E-3</v>
      </c>
      <c r="AQ3126">
        <v>1.1008267433501081E-3</v>
      </c>
      <c r="AR3126">
        <v>8.9456869009584667E-4</v>
      </c>
      <c r="AS3126">
        <v>1.3166804604619667E-3</v>
      </c>
      <c r="AT3126">
        <v>1.0530246452576547E-2</v>
      </c>
      <c r="AU3126">
        <v>1.2299903739883777E-2</v>
      </c>
      <c r="AV3126">
        <v>5.5272636939510617E-3</v>
      </c>
      <c r="AW3126">
        <v>4.3921526871988715E-3</v>
      </c>
      <c r="AX3126">
        <v>8.7260034904013961E-3</v>
      </c>
      <c r="AY3126">
        <v>9.2989179440937774E-3</v>
      </c>
      <c r="AZ3126">
        <v>2.0376450537607459E-2</v>
      </c>
    </row>
    <row r="3127" spans="11:52" ht="14.4">
      <c r="K3127" t="s">
        <v>4034</v>
      </c>
      <c r="L3127" t="s">
        <v>4014</v>
      </c>
      <c r="M3127" t="s">
        <v>94</v>
      </c>
      <c r="N3127" t="s">
        <v>80</v>
      </c>
      <c r="AG3127">
        <v>2.8272627925034665E-2</v>
      </c>
      <c r="AH3127">
        <v>2.9178246793336939E-2</v>
      </c>
      <c r="AI3127">
        <v>3.0815840230922736E-2</v>
      </c>
      <c r="AJ3127">
        <v>3.1953601319005973E-2</v>
      </c>
      <c r="AK3127">
        <v>4.4445814204682889E-2</v>
      </c>
      <c r="AL3127">
        <v>4.32985302480344E-2</v>
      </c>
      <c r="AM3127">
        <v>5.658039361732075E-2</v>
      </c>
      <c r="AN3127">
        <v>4.5838237694382729E-2</v>
      </c>
      <c r="AO3127">
        <v>5.7957022144018586E-2</v>
      </c>
      <c r="AP3127">
        <v>5.4183450790401273E-2</v>
      </c>
      <c r="AQ3127">
        <v>4.701058211871257E-2</v>
      </c>
      <c r="AR3127">
        <v>5.5904497289826771E-2</v>
      </c>
      <c r="AS3127">
        <v>5.2347016816667591E-2</v>
      </c>
      <c r="AT3127">
        <v>4.717157368359836E-2</v>
      </c>
      <c r="AU3127">
        <v>4.3336391582652865E-2</v>
      </c>
      <c r="AV3127">
        <v>4.5876096008989987E-2</v>
      </c>
      <c r="AW3127">
        <v>4.5373203022274142E-2</v>
      </c>
      <c r="AX3127">
        <v>4.1732052492374813E-2</v>
      </c>
      <c r="AY3127">
        <v>4.0624698230171966E-2</v>
      </c>
      <c r="AZ3127">
        <v>3.943736995594025E-2</v>
      </c>
    </row>
    <row r="3128" spans="11:52" ht="14.4">
      <c r="K3128" t="s">
        <v>4035</v>
      </c>
      <c r="L3128" t="s">
        <v>4014</v>
      </c>
      <c r="M3128" t="s">
        <v>99</v>
      </c>
      <c r="N3128" t="s">
        <v>80</v>
      </c>
      <c r="AG3128">
        <v>2.1452875317922305E-3</v>
      </c>
      <c r="AH3128">
        <v>1.4784227098837907E-3</v>
      </c>
      <c r="AI3128">
        <v>1.4968713242458596E-3</v>
      </c>
      <c r="AJ3128">
        <v>3.1142950258917753E-4</v>
      </c>
      <c r="AK3128">
        <v>3.7753860696379737E-5</v>
      </c>
      <c r="AL3128">
        <v>2.0645665611925311E-5</v>
      </c>
      <c r="AM3128">
        <v>1.6837779566743568E-4</v>
      </c>
      <c r="AN3128">
        <v>1.7136685569208378E-4</v>
      </c>
      <c r="AO3128">
        <v>1.1237151250457546E-2</v>
      </c>
      <c r="AP3128">
        <v>7.8734457402552509E-3</v>
      </c>
      <c r="AQ3128">
        <v>8.8688420906400337E-3</v>
      </c>
      <c r="AR3128">
        <v>2.6661610920535137E-4</v>
      </c>
      <c r="AS3128">
        <v>2.5155171192155971E-4</v>
      </c>
      <c r="AT3128">
        <v>2.5094054306623196E-4</v>
      </c>
      <c r="AU3128">
        <v>4.209152442077442E-4</v>
      </c>
      <c r="AV3128">
        <v>1.5807440547390574E-4</v>
      </c>
      <c r="AW3128">
        <v>1.0184009205627633E-4</v>
      </c>
      <c r="AX3128">
        <v>1.3692538531748723E-3</v>
      </c>
      <c r="AY3128">
        <v>1.3302988714892184E-3</v>
      </c>
      <c r="AZ3128">
        <v>2.1516031324783349E-3</v>
      </c>
    </row>
    <row r="3129" spans="11:52" ht="14.4">
      <c r="K3129" t="s">
        <v>4036</v>
      </c>
      <c r="L3129" t="s">
        <v>4014</v>
      </c>
      <c r="M3129" t="s">
        <v>26</v>
      </c>
      <c r="N3129" t="s">
        <v>80</v>
      </c>
      <c r="O3129" t="s">
        <v>6079</v>
      </c>
      <c r="P3129" t="s">
        <v>6079</v>
      </c>
      <c r="Q3129" t="s">
        <v>6079</v>
      </c>
      <c r="R3129" t="s">
        <v>6079</v>
      </c>
      <c r="S3129" t="s">
        <v>6079</v>
      </c>
      <c r="AG3129">
        <v>7.8080656636348557E-3</v>
      </c>
      <c r="AH3129">
        <v>7.9630881671795516E-3</v>
      </c>
      <c r="AI3129">
        <v>5.533070457572095E-3</v>
      </c>
      <c r="AJ3129">
        <v>3.2694112144066082E-3</v>
      </c>
      <c r="AK3129">
        <v>3.2919380100868349E-3</v>
      </c>
      <c r="AL3129">
        <v>5.2997118280325274E-4</v>
      </c>
      <c r="AM3129">
        <v>2.9488302699259079E-2</v>
      </c>
      <c r="AN3129">
        <v>5.6538484820276751E-4</v>
      </c>
      <c r="AO3129">
        <v>5.9001500336243863E-4</v>
      </c>
      <c r="AP3129">
        <v>6.0590119286858476E-4</v>
      </c>
      <c r="AQ3129">
        <v>6.3448985621124125E-4</v>
      </c>
      <c r="AR3129">
        <v>6.4111508112199296E-4</v>
      </c>
      <c r="AS3129">
        <v>1.1184537763611723E-3</v>
      </c>
      <c r="AT3129">
        <v>9.8131572832790815E-4</v>
      </c>
      <c r="AU3129">
        <v>1.0797370625502672E-3</v>
      </c>
      <c r="AV3129">
        <v>9.1069326681872788E-4</v>
      </c>
      <c r="AW3129">
        <v>1.1234486640756558E-3</v>
      </c>
      <c r="AX3129">
        <v>7.7207466016755938E-4</v>
      </c>
      <c r="AY3129">
        <v>7.2327667836066931E-4</v>
      </c>
      <c r="AZ3129">
        <v>8.0344151696174143E-4</v>
      </c>
    </row>
    <row r="3130" spans="11:52" ht="14.4">
      <c r="K3130" t="s">
        <v>4037</v>
      </c>
      <c r="L3130" t="s">
        <v>4014</v>
      </c>
      <c r="M3130" t="s">
        <v>27</v>
      </c>
      <c r="N3130" t="s">
        <v>80</v>
      </c>
      <c r="AG3130">
        <v>1.2173217098367144E-2</v>
      </c>
      <c r="AH3130">
        <v>1.0429181673182594E-2</v>
      </c>
      <c r="AI3130">
        <v>4.6901736397777859E-2</v>
      </c>
      <c r="AJ3130">
        <v>5.5426555132164691E-2</v>
      </c>
      <c r="AK3130">
        <v>4.6457928366466839E-2</v>
      </c>
      <c r="AL3130">
        <v>4.2702602007747253E-2</v>
      </c>
      <c r="AM3130">
        <v>4.4024980634531599E-2</v>
      </c>
      <c r="AN3130">
        <v>4.2689081547386785E-2</v>
      </c>
      <c r="AO3130">
        <v>3.9992870306183981E-2</v>
      </c>
      <c r="AP3130">
        <v>3.9473320120168999E-2</v>
      </c>
      <c r="AQ3130">
        <v>3.2683034788759731E-2</v>
      </c>
      <c r="AR3130">
        <v>2.8337231289778549E-2</v>
      </c>
      <c r="AS3130">
        <v>3.2399583653699278E-2</v>
      </c>
      <c r="AT3130">
        <v>2.5921395986610571E-2</v>
      </c>
      <c r="AU3130">
        <v>8.9295713586011443E-3</v>
      </c>
      <c r="AV3130">
        <v>1.2018542366564003E-2</v>
      </c>
      <c r="AW3130">
        <v>1.2712427568783349E-2</v>
      </c>
      <c r="AX3130">
        <v>1.1816508638664742E-2</v>
      </c>
      <c r="AY3130">
        <v>1.305249780244778E-2</v>
      </c>
      <c r="AZ3130">
        <v>1.3507530626348695E-2</v>
      </c>
    </row>
    <row r="3131" spans="11:52" ht="14.4">
      <c r="K3131" t="s">
        <v>4038</v>
      </c>
      <c r="L3131" t="s">
        <v>4014</v>
      </c>
      <c r="M3131" t="s">
        <v>28</v>
      </c>
      <c r="N3131" t="s">
        <v>80</v>
      </c>
      <c r="AG3131">
        <v>7.8726652855417287E-2</v>
      </c>
      <c r="AH3131">
        <v>5.2389030268221184E-2</v>
      </c>
      <c r="AI3131">
        <v>5.0222271026860069E-2</v>
      </c>
      <c r="AJ3131">
        <v>4.710080100627808E-2</v>
      </c>
      <c r="AK3131">
        <v>4.9407874520376469E-2</v>
      </c>
      <c r="AL3131">
        <v>4.8838889093986544E-2</v>
      </c>
      <c r="AM3131">
        <v>4.8696271361251715E-2</v>
      </c>
      <c r="AN3131">
        <v>3.8045629983978702E-2</v>
      </c>
      <c r="AO3131">
        <v>4.5581584226412085E-2</v>
      </c>
      <c r="AP3131" t="s">
        <v>6079</v>
      </c>
      <c r="AQ3131" t="s">
        <v>6079</v>
      </c>
      <c r="AR3131" t="s">
        <v>6079</v>
      </c>
      <c r="AS3131" t="s">
        <v>6079</v>
      </c>
      <c r="AT3131">
        <v>8.0803122314196729E-2</v>
      </c>
      <c r="AU3131">
        <v>8.2659666686811073E-2</v>
      </c>
      <c r="AV3131">
        <v>8.5527271162849181E-2</v>
      </c>
      <c r="AW3131">
        <v>8.36071870444757E-2</v>
      </c>
      <c r="AX3131">
        <v>6.0340206517126661E-2</v>
      </c>
      <c r="AY3131">
        <v>4.8139482114384569E-2</v>
      </c>
      <c r="AZ3131">
        <v>4.9817633695077176E-2</v>
      </c>
    </row>
    <row r="3132" spans="11:52" ht="14.4">
      <c r="K3132" t="s">
        <v>4039</v>
      </c>
      <c r="L3132" t="s">
        <v>4014</v>
      </c>
      <c r="M3132" t="s">
        <v>29</v>
      </c>
      <c r="N3132" t="s">
        <v>80</v>
      </c>
      <c r="AG3132">
        <v>2.5672408562633829E-2</v>
      </c>
      <c r="AH3132">
        <v>2.5310856353293242E-2</v>
      </c>
      <c r="AI3132">
        <v>3.4617576408236456E-2</v>
      </c>
      <c r="AJ3132">
        <v>2.818880769875225E-2</v>
      </c>
      <c r="AK3132">
        <v>2.684185802160571E-2</v>
      </c>
      <c r="AL3132">
        <v>2.9081279307744505E-2</v>
      </c>
      <c r="AM3132">
        <v>2.7650221319737996E-2</v>
      </c>
      <c r="AN3132">
        <v>2.203906577196936E-2</v>
      </c>
      <c r="AO3132">
        <v>2.410827073696693E-2</v>
      </c>
      <c r="AP3132">
        <v>2.2184444633225959E-2</v>
      </c>
      <c r="AQ3132">
        <v>2.0155110085474538E-2</v>
      </c>
      <c r="AR3132">
        <v>1.5880944845231122E-2</v>
      </c>
      <c r="AS3132">
        <v>1.4928369791035545E-2</v>
      </c>
      <c r="AT3132">
        <v>1.2639356888635638E-2</v>
      </c>
      <c r="AU3132">
        <v>1.208625847118089E-2</v>
      </c>
      <c r="AV3132">
        <v>1.4882866424386574E-2</v>
      </c>
      <c r="AW3132">
        <v>1.6442014561834219E-2</v>
      </c>
      <c r="AX3132">
        <v>1.5003125507192771E-2</v>
      </c>
      <c r="AY3132">
        <v>2.3082188677138755E-2</v>
      </c>
      <c r="AZ3132">
        <v>2.5974988517467445E-2</v>
      </c>
    </row>
    <row r="3133" spans="11:52" ht="14.4">
      <c r="K3133" t="s">
        <v>4040</v>
      </c>
      <c r="L3133" t="s">
        <v>4014</v>
      </c>
      <c r="M3133" t="s">
        <v>30</v>
      </c>
      <c r="N3133" t="s">
        <v>80</v>
      </c>
      <c r="AG3133">
        <v>0.1455114011496324</v>
      </c>
      <c r="AH3133">
        <v>0.14070604657742428</v>
      </c>
      <c r="AI3133">
        <v>0.12424406430426164</v>
      </c>
      <c r="AJ3133">
        <v>5.1933711733528259E-2</v>
      </c>
      <c r="AK3133">
        <v>5.1547974084432097E-2</v>
      </c>
      <c r="AL3133">
        <v>5.4632445943781638E-2</v>
      </c>
      <c r="AM3133">
        <v>5.7164749143811686E-2</v>
      </c>
      <c r="AN3133">
        <v>5.6779307287830483E-2</v>
      </c>
      <c r="AO3133">
        <v>7.0660942165943624E-2</v>
      </c>
      <c r="AP3133">
        <v>7.0263266391950824E-2</v>
      </c>
      <c r="AQ3133">
        <v>6.5872072429376802E-2</v>
      </c>
      <c r="AR3133">
        <v>6.6071315593445326E-2</v>
      </c>
      <c r="AS3133">
        <v>4.9298070696465995E-2</v>
      </c>
      <c r="AT3133">
        <v>2.9969534205333333E-2</v>
      </c>
      <c r="AU3133">
        <v>3.0722014990210766E-2</v>
      </c>
      <c r="AV3133">
        <v>3.3061060971145501E-2</v>
      </c>
      <c r="AW3133">
        <v>2.9652545963549427E-2</v>
      </c>
      <c r="AX3133">
        <v>1.3399604408485212E-2</v>
      </c>
      <c r="AY3133">
        <v>1.2956194794343954E-2</v>
      </c>
      <c r="AZ3133">
        <v>1.1141107043760826E-2</v>
      </c>
    </row>
    <row r="3134" spans="11:52" ht="14.4">
      <c r="K3134" t="s">
        <v>4041</v>
      </c>
      <c r="L3134" t="s">
        <v>4014</v>
      </c>
      <c r="M3134" t="s">
        <v>100</v>
      </c>
      <c r="N3134" t="s">
        <v>80</v>
      </c>
      <c r="AG3134">
        <v>3.9085232479812E-2</v>
      </c>
      <c r="AH3134">
        <v>2.8159811560063131E-2</v>
      </c>
      <c r="AI3134">
        <v>4.3482979042479199E-2</v>
      </c>
      <c r="AJ3134">
        <v>3.8233908416668294E-2</v>
      </c>
      <c r="AK3134">
        <v>3.6248541279312617E-2</v>
      </c>
      <c r="AL3134">
        <v>3.7101662759832128E-2</v>
      </c>
      <c r="AM3134">
        <v>3.3436457762788745E-2</v>
      </c>
      <c r="AN3134">
        <v>3.3623110977771278E-2</v>
      </c>
      <c r="AO3134">
        <v>2.9538565144505383E-2</v>
      </c>
      <c r="AP3134">
        <v>2.9821199494255827E-2</v>
      </c>
      <c r="AQ3134">
        <v>3.0516477361581557E-2</v>
      </c>
      <c r="AR3134">
        <v>2.4731582617036389E-2</v>
      </c>
      <c r="AS3134">
        <v>2.3476647536897169E-2</v>
      </c>
      <c r="AT3134">
        <v>2.035335253971807E-2</v>
      </c>
      <c r="AU3134">
        <v>2.5174932257130279E-2</v>
      </c>
      <c r="AV3134">
        <v>3.4223643306057872E-2</v>
      </c>
      <c r="AW3134">
        <v>3.187528689775794E-2</v>
      </c>
      <c r="AX3134">
        <v>2.891175820455388E-2</v>
      </c>
      <c r="AY3134">
        <v>2.5289945402337373E-2</v>
      </c>
      <c r="AZ3134">
        <v>2.1441437282095546E-2</v>
      </c>
    </row>
    <row r="3135" spans="11:52" ht="14.4">
      <c r="K3135" t="s">
        <v>4042</v>
      </c>
      <c r="L3135" t="s">
        <v>4014</v>
      </c>
      <c r="M3135" t="s">
        <v>31</v>
      </c>
      <c r="N3135" t="s">
        <v>80</v>
      </c>
      <c r="AG3135">
        <v>3.7127428848292174E-4</v>
      </c>
      <c r="AH3135">
        <v>5.2702950803570599E-4</v>
      </c>
      <c r="AI3135">
        <v>4.3244733751275914E-4</v>
      </c>
      <c r="AJ3135">
        <v>2.0464025837723713E-4</v>
      </c>
      <c r="AK3135">
        <v>2.177350052221553E-4</v>
      </c>
      <c r="AL3135">
        <v>2.2348779883889041E-4</v>
      </c>
      <c r="AM3135">
        <v>3.0804823555289718E-4</v>
      </c>
      <c r="AN3135">
        <v>2.8058618766258641E-4</v>
      </c>
      <c r="AO3135">
        <v>8.713628246786074E-4</v>
      </c>
      <c r="AP3135">
        <v>2.2746714238506925E-4</v>
      </c>
      <c r="AQ3135">
        <v>1.4995503596003975E-4</v>
      </c>
      <c r="AR3135">
        <v>4.8129051527228583E-4</v>
      </c>
      <c r="AS3135">
        <v>4.1702079716727814E-4</v>
      </c>
      <c r="AT3135">
        <v>3.8771794622836393E-4</v>
      </c>
      <c r="AU3135">
        <v>9.3545695996699279E-5</v>
      </c>
      <c r="AV3135">
        <v>6.6286605629745188E-5</v>
      </c>
      <c r="AW3135">
        <v>8.86719146788141E-5</v>
      </c>
      <c r="AX3135">
        <v>9.5812642360882446E-5</v>
      </c>
      <c r="AY3135">
        <v>2.1510257113101857E-4</v>
      </c>
      <c r="AZ3135">
        <v>2.1371900794492403E-4</v>
      </c>
    </row>
    <row r="3136" spans="11:52" ht="14.4">
      <c r="K3136" t="s">
        <v>4043</v>
      </c>
      <c r="L3136" t="s">
        <v>4014</v>
      </c>
      <c r="M3136" t="s">
        <v>32</v>
      </c>
      <c r="N3136" t="s">
        <v>80</v>
      </c>
      <c r="O3136" t="s">
        <v>6079</v>
      </c>
      <c r="P3136" t="s">
        <v>6079</v>
      </c>
      <c r="Q3136" t="s">
        <v>6079</v>
      </c>
      <c r="R3136" t="s">
        <v>6079</v>
      </c>
      <c r="S3136" t="s">
        <v>6079</v>
      </c>
      <c r="AG3136">
        <v>2.4359333080961865E-3</v>
      </c>
      <c r="AH3136">
        <v>1.9497161905061399E-3</v>
      </c>
      <c r="AI3136">
        <v>2.2673166307674865E-3</v>
      </c>
      <c r="AJ3136">
        <v>2.3476474616061821E-3</v>
      </c>
      <c r="AK3136">
        <v>5.8944704709159206E-3</v>
      </c>
      <c r="AL3136">
        <v>7.3873007227277443E-3</v>
      </c>
      <c r="AM3136">
        <v>4.6942656743053833E-2</v>
      </c>
      <c r="AN3136">
        <v>4.0837146898422494E-2</v>
      </c>
      <c r="AO3136">
        <v>3.7570482871471175E-2</v>
      </c>
      <c r="AP3136">
        <v>3.4318337946746359E-2</v>
      </c>
      <c r="AQ3136">
        <v>2.4198528842293787E-2</v>
      </c>
      <c r="AR3136">
        <v>3.18102448983026E-2</v>
      </c>
      <c r="AS3136">
        <v>2.462320143095581E-2</v>
      </c>
      <c r="AT3136">
        <v>2.023598800576001E-2</v>
      </c>
      <c r="AU3136">
        <v>2.4827876563163313E-2</v>
      </c>
      <c r="AV3136">
        <v>2.503413911315339E-2</v>
      </c>
      <c r="AW3136">
        <v>2.037695282094356E-2</v>
      </c>
      <c r="AX3136">
        <v>1.684537493344869E-2</v>
      </c>
      <c r="AY3136">
        <v>1.7195346787393401E-2</v>
      </c>
      <c r="AZ3136">
        <v>1.6909735170608547E-2</v>
      </c>
    </row>
    <row r="3137" spans="11:52" ht="14.4">
      <c r="K3137" t="s">
        <v>4044</v>
      </c>
      <c r="L3137" t="s">
        <v>4014</v>
      </c>
      <c r="M3137" t="s">
        <v>93</v>
      </c>
      <c r="N3137" t="s">
        <v>80</v>
      </c>
      <c r="AG3137">
        <v>1.4586561460219786E-2</v>
      </c>
      <c r="AH3137">
        <v>1.4622643088199352E-2</v>
      </c>
      <c r="AI3137">
        <v>1.458747917628486E-2</v>
      </c>
      <c r="AJ3137">
        <v>1.4241354360220617E-2</v>
      </c>
      <c r="AK3137">
        <v>1.4359078911805635E-2</v>
      </c>
      <c r="AL3137">
        <v>1.5234631738858032E-2</v>
      </c>
      <c r="AM3137">
        <v>1.497392880156212E-2</v>
      </c>
      <c r="AN3137">
        <v>1.4855250547033363E-2</v>
      </c>
      <c r="AO3137">
        <v>1.4534014909577302E-2</v>
      </c>
      <c r="AP3137">
        <v>1.3711002910404512E-2</v>
      </c>
      <c r="AQ3137">
        <v>1.3806000427489824E-2</v>
      </c>
      <c r="AR3137">
        <v>1.4331762961388486E-2</v>
      </c>
      <c r="AS3137">
        <v>1.4106904782945164E-2</v>
      </c>
      <c r="AT3137">
        <v>1.5819845857961177E-2</v>
      </c>
      <c r="AU3137">
        <v>1.5328239280274264E-2</v>
      </c>
      <c r="AV3137">
        <v>8.181345562424544E-3</v>
      </c>
      <c r="AW3137">
        <v>8.022138781116123E-3</v>
      </c>
      <c r="AX3137">
        <v>9.7817855877785891E-3</v>
      </c>
      <c r="AY3137">
        <v>9.952815180827794E-3</v>
      </c>
      <c r="AZ3137">
        <v>8.0974451721732444E-3</v>
      </c>
    </row>
    <row r="3138" spans="11:52" ht="14.4">
      <c r="K3138" t="s">
        <v>4045</v>
      </c>
      <c r="L3138" t="s">
        <v>4046</v>
      </c>
      <c r="M3138" t="s">
        <v>13</v>
      </c>
      <c r="N3138" t="s">
        <v>80</v>
      </c>
      <c r="AG3138">
        <v>5.2886825333984686E-2</v>
      </c>
      <c r="AH3138">
        <v>4.9621938902060757E-2</v>
      </c>
      <c r="AI3138">
        <v>4.6974950403732535E-2</v>
      </c>
      <c r="AJ3138">
        <v>4.4114413920934951E-2</v>
      </c>
      <c r="AK3138">
        <v>3.8436242609990567E-2</v>
      </c>
      <c r="AL3138">
        <v>3.8170229035127283E-2</v>
      </c>
      <c r="AM3138">
        <v>3.7377616756183375E-2</v>
      </c>
      <c r="AN3138">
        <v>3.6709169010138952E-2</v>
      </c>
      <c r="AO3138">
        <v>3.5090298704624469E-2</v>
      </c>
      <c r="AP3138">
        <v>3.459068157944134E-2</v>
      </c>
      <c r="AQ3138">
        <v>3.3571453262791331E-2</v>
      </c>
      <c r="AR3138">
        <v>3.0538688726462905E-2</v>
      </c>
      <c r="AS3138">
        <v>2.8938103160790027E-2</v>
      </c>
      <c r="AT3138">
        <v>2.9743500211384617E-2</v>
      </c>
      <c r="AU3138">
        <v>2.940437730677397E-2</v>
      </c>
      <c r="AV3138">
        <v>3.0475731603015119E-2</v>
      </c>
      <c r="AW3138">
        <v>2.9592310717548038E-2</v>
      </c>
      <c r="AX3138">
        <v>3.2651253612902616E-2</v>
      </c>
      <c r="AY3138">
        <v>3.2979265487418863E-2</v>
      </c>
      <c r="AZ3138">
        <v>4.4815027718496374E-2</v>
      </c>
    </row>
    <row r="3139" spans="11:52" ht="14.4">
      <c r="K3139" t="s">
        <v>4047</v>
      </c>
      <c r="L3139" t="s">
        <v>4046</v>
      </c>
      <c r="M3139" t="s">
        <v>14</v>
      </c>
      <c r="N3139" t="s">
        <v>80</v>
      </c>
      <c r="AG3139">
        <v>6.152921552723329E-2</v>
      </c>
      <c r="AH3139">
        <v>5.2344958963318367E-2</v>
      </c>
      <c r="AI3139">
        <v>5.1802990745155507E-2</v>
      </c>
      <c r="AJ3139">
        <v>4.5690205420453801E-2</v>
      </c>
      <c r="AK3139">
        <v>4.8082582515609457E-2</v>
      </c>
      <c r="AL3139">
        <v>4.8964913501079094E-2</v>
      </c>
      <c r="AM3139">
        <v>4.6194706465061353E-2</v>
      </c>
      <c r="AN3139">
        <v>5.0899591987690757E-2</v>
      </c>
      <c r="AO3139">
        <v>4.6775573514299659E-2</v>
      </c>
      <c r="AP3139">
        <v>4.6081735101155742E-2</v>
      </c>
      <c r="AQ3139">
        <v>4.3049673410438562E-2</v>
      </c>
      <c r="AR3139">
        <v>4.2293624738854549E-2</v>
      </c>
      <c r="AS3139">
        <v>3.9699600736235019E-2</v>
      </c>
      <c r="AT3139">
        <v>4.0010589456536023E-2</v>
      </c>
      <c r="AU3139">
        <v>3.9974576700645019E-2</v>
      </c>
      <c r="AV3139">
        <v>4.141857590793134E-2</v>
      </c>
      <c r="AW3139">
        <v>3.9162369068269663E-2</v>
      </c>
      <c r="AX3139">
        <v>3.9504095045433583E-2</v>
      </c>
      <c r="AY3139">
        <v>3.9542152258542219E-2</v>
      </c>
      <c r="AZ3139">
        <v>4.2127310149693509E-2</v>
      </c>
    </row>
    <row r="3140" spans="11:52" ht="14.4">
      <c r="K3140" t="s">
        <v>4048</v>
      </c>
      <c r="L3140" t="s">
        <v>4046</v>
      </c>
      <c r="M3140" t="s">
        <v>92</v>
      </c>
      <c r="N3140" t="s">
        <v>80</v>
      </c>
      <c r="AG3140">
        <v>0.23445946547228624</v>
      </c>
      <c r="AH3140">
        <v>0.22295253478212987</v>
      </c>
      <c r="AI3140">
        <v>0.25509275068926174</v>
      </c>
      <c r="AJ3140">
        <v>0.25251676720023902</v>
      </c>
      <c r="AK3140">
        <v>0.25573399446181555</v>
      </c>
      <c r="AL3140">
        <v>0.23688929001929371</v>
      </c>
      <c r="AM3140">
        <v>0.22869245242908753</v>
      </c>
      <c r="AN3140">
        <v>0.2504686016266876</v>
      </c>
      <c r="AO3140">
        <v>0.23595546970699785</v>
      </c>
      <c r="AP3140">
        <v>0.22130934837594957</v>
      </c>
      <c r="AQ3140">
        <v>0.20061104354897671</v>
      </c>
      <c r="AR3140">
        <v>0.20898024809956459</v>
      </c>
      <c r="AS3140">
        <v>9.5352693823695434E-2</v>
      </c>
      <c r="AT3140">
        <v>9.4738088033895218E-2</v>
      </c>
      <c r="AU3140">
        <v>8.1218972592104019E-2</v>
      </c>
      <c r="AV3140">
        <v>8.0959982585349921E-2</v>
      </c>
      <c r="AW3140">
        <v>7.2802329674549582E-2</v>
      </c>
      <c r="AX3140">
        <v>6.395922687781809E-2</v>
      </c>
      <c r="AY3140">
        <v>5.8173673700685408E-2</v>
      </c>
      <c r="AZ3140">
        <v>4.1302534416445998E-2</v>
      </c>
    </row>
    <row r="3141" spans="11:52" ht="14.4">
      <c r="K3141" t="s">
        <v>4049</v>
      </c>
      <c r="L3141" t="s">
        <v>4046</v>
      </c>
      <c r="M3141" t="s">
        <v>15</v>
      </c>
      <c r="N3141" t="s">
        <v>80</v>
      </c>
      <c r="AE3141" t="s">
        <v>6079</v>
      </c>
      <c r="AF3141" t="s">
        <v>6079</v>
      </c>
      <c r="AG3141">
        <v>0.54540837232098505</v>
      </c>
      <c r="AH3141">
        <v>0.51677930174653397</v>
      </c>
      <c r="AI3141">
        <v>0.50306997535725428</v>
      </c>
      <c r="AJ3141">
        <v>0.4782916854452659</v>
      </c>
      <c r="AK3141">
        <v>0.47218129262070802</v>
      </c>
      <c r="AL3141">
        <v>0.3687014510955397</v>
      </c>
      <c r="AM3141">
        <v>0.34606586778351317</v>
      </c>
      <c r="AN3141">
        <v>0.29764808927334785</v>
      </c>
      <c r="AO3141">
        <v>0.29113343479486625</v>
      </c>
      <c r="AP3141">
        <v>0.2692417548247969</v>
      </c>
      <c r="AQ3141">
        <v>0.2459376961250084</v>
      </c>
      <c r="AR3141">
        <v>7.3046488714979582E-2</v>
      </c>
      <c r="AS3141">
        <v>8.1812846749927851E-2</v>
      </c>
      <c r="AT3141">
        <v>7.0466330659344115E-2</v>
      </c>
      <c r="AU3141">
        <v>6.4117894440005735E-2</v>
      </c>
      <c r="AV3141">
        <v>6.7831400882793824E-2</v>
      </c>
      <c r="AW3141">
        <v>5.9990309768771247E-2</v>
      </c>
      <c r="AX3141">
        <v>5.6971877197977937E-2</v>
      </c>
      <c r="AY3141">
        <v>4.4904230132224429E-2</v>
      </c>
      <c r="AZ3141">
        <v>6.9708627888978567E-2</v>
      </c>
    </row>
    <row r="3142" spans="11:52" ht="14.4">
      <c r="K3142" t="s">
        <v>4050</v>
      </c>
      <c r="L3142" t="s">
        <v>4046</v>
      </c>
      <c r="M3142" t="s">
        <v>91</v>
      </c>
      <c r="N3142" t="s">
        <v>80</v>
      </c>
      <c r="AG3142">
        <v>6.9495915521895615E-2</v>
      </c>
      <c r="AH3142">
        <v>5.1805336147962962E-2</v>
      </c>
      <c r="AI3142">
        <v>5.272171575513309E-2</v>
      </c>
      <c r="AJ3142">
        <v>5.5679511902665367E-2</v>
      </c>
      <c r="AK3142">
        <v>4.9384915440597074E-2</v>
      </c>
      <c r="AL3142">
        <v>4.0875668474280757E-2</v>
      </c>
      <c r="AM3142">
        <v>4.2032445611836181E-2</v>
      </c>
      <c r="AN3142">
        <v>4.6372392052402227E-2</v>
      </c>
      <c r="AO3142">
        <v>4.2252223914008694E-2</v>
      </c>
      <c r="AP3142">
        <v>5.1126233453251083E-2</v>
      </c>
      <c r="AQ3142">
        <v>4.7333766540806455E-2</v>
      </c>
      <c r="AR3142">
        <v>4.7022522655403597E-2</v>
      </c>
      <c r="AS3142">
        <v>3.7413330878935717E-2</v>
      </c>
      <c r="AT3142">
        <v>3.8062035099165968E-2</v>
      </c>
      <c r="AU3142">
        <v>3.6364721485134872E-2</v>
      </c>
      <c r="AV3142">
        <v>4.0168524247240274E-2</v>
      </c>
      <c r="AW3142">
        <v>3.6369357656340549E-2</v>
      </c>
      <c r="AX3142">
        <v>3.4536403574708739E-2</v>
      </c>
      <c r="AY3142">
        <v>3.3839031879390601E-2</v>
      </c>
      <c r="AZ3142">
        <v>3.5668337785076998E-2</v>
      </c>
    </row>
    <row r="3143" spans="11:52" ht="14.4">
      <c r="K3143" t="s">
        <v>4051</v>
      </c>
      <c r="L3143" t="s">
        <v>4046</v>
      </c>
      <c r="M3143" t="s">
        <v>16</v>
      </c>
      <c r="N3143" t="s">
        <v>80</v>
      </c>
      <c r="AG3143">
        <v>5.4858393773878009E-2</v>
      </c>
      <c r="AH3143">
        <v>5.5176903950232045E-2</v>
      </c>
      <c r="AI3143">
        <v>5.2059523204927106E-2</v>
      </c>
      <c r="AJ3143">
        <v>7.2911664081316191E-2</v>
      </c>
      <c r="AK3143">
        <v>7.3389223583855995E-2</v>
      </c>
      <c r="AL3143">
        <v>6.8306120829437059E-2</v>
      </c>
      <c r="AM3143">
        <v>6.6999432204311149E-2</v>
      </c>
      <c r="AN3143">
        <v>6.7179775081549153E-2</v>
      </c>
      <c r="AO3143">
        <v>6.1383134991803347E-2</v>
      </c>
      <c r="AP3143">
        <v>5.7866732079165033E-2</v>
      </c>
      <c r="AQ3143">
        <v>4.7856670294543921E-2</v>
      </c>
      <c r="AR3143">
        <v>4.7633222330200002E-2</v>
      </c>
      <c r="AS3143">
        <v>4.06382317347296E-2</v>
      </c>
      <c r="AT3143">
        <v>4.1266179099964669E-2</v>
      </c>
      <c r="AU3143">
        <v>4.4322870664209445E-2</v>
      </c>
      <c r="AV3143">
        <v>3.6222369419809622E-2</v>
      </c>
      <c r="AW3143">
        <v>3.5187886842750933E-2</v>
      </c>
      <c r="AX3143">
        <v>3.7373884942363059E-2</v>
      </c>
      <c r="AY3143">
        <v>4.6182741094454173E-2</v>
      </c>
      <c r="AZ3143">
        <v>5.6103019666600071E-2</v>
      </c>
    </row>
    <row r="3144" spans="11:52" ht="14.4">
      <c r="K3144" t="s">
        <v>4052</v>
      </c>
      <c r="L3144" t="s">
        <v>4046</v>
      </c>
      <c r="M3144" t="s">
        <v>17</v>
      </c>
      <c r="N3144" t="s">
        <v>80</v>
      </c>
      <c r="AG3144">
        <v>4.2520544086784032E-2</v>
      </c>
      <c r="AH3144">
        <v>4.2531170179030013E-2</v>
      </c>
      <c r="AI3144">
        <v>5.9437151616317845E-2</v>
      </c>
      <c r="AJ3144">
        <v>4.4865274585462848E-2</v>
      </c>
      <c r="AK3144">
        <v>4.8546885271766725E-2</v>
      </c>
      <c r="AL3144">
        <v>4.7474111823925233E-2</v>
      </c>
      <c r="AM3144">
        <v>5.1243926081943267E-2</v>
      </c>
      <c r="AN3144">
        <v>5.24078012555039E-2</v>
      </c>
      <c r="AO3144">
        <v>4.9189478160360435E-2</v>
      </c>
      <c r="AP3144">
        <v>5.1008942072058049E-2</v>
      </c>
      <c r="AQ3144">
        <v>4.896552096384181E-2</v>
      </c>
      <c r="AR3144">
        <v>4.3774522035778245E-2</v>
      </c>
      <c r="AS3144">
        <v>4.3020900073374051E-2</v>
      </c>
      <c r="AT3144">
        <v>3.9557527729104827E-2</v>
      </c>
      <c r="AU3144">
        <v>4.0855182358509719E-2</v>
      </c>
      <c r="AV3144">
        <v>3.4201651867025042E-2</v>
      </c>
      <c r="AW3144">
        <v>3.3041335097536567E-2</v>
      </c>
      <c r="AX3144">
        <v>3.6022334420165912E-2</v>
      </c>
      <c r="AY3144">
        <v>4.7591232167357542E-2</v>
      </c>
      <c r="AZ3144">
        <v>4.1479826408470019E-2</v>
      </c>
    </row>
    <row r="3145" spans="11:52" ht="14.4">
      <c r="K3145" t="s">
        <v>4053</v>
      </c>
      <c r="L3145" t="s">
        <v>4046</v>
      </c>
      <c r="M3145" t="s">
        <v>97</v>
      </c>
      <c r="N3145" t="s">
        <v>80</v>
      </c>
      <c r="O3145" t="s">
        <v>6079</v>
      </c>
      <c r="P3145" t="s">
        <v>6079</v>
      </c>
      <c r="Q3145" t="s">
        <v>6079</v>
      </c>
      <c r="R3145" t="s">
        <v>6079</v>
      </c>
      <c r="S3145" t="s">
        <v>6079</v>
      </c>
      <c r="T3145" t="s">
        <v>6079</v>
      </c>
      <c r="AG3145">
        <v>7.1449816710911371E-2</v>
      </c>
      <c r="AH3145">
        <v>5.9097034833000231E-2</v>
      </c>
      <c r="AI3145">
        <v>6.425505451204569E-2</v>
      </c>
      <c r="AJ3145">
        <v>6.8835133326979908E-2</v>
      </c>
      <c r="AK3145">
        <v>6.9246455830267964E-2</v>
      </c>
      <c r="AL3145">
        <v>6.2783025244629101E-2</v>
      </c>
      <c r="AM3145">
        <v>6.4366675030165521E-2</v>
      </c>
      <c r="AN3145">
        <v>5.8564456543869138E-2</v>
      </c>
      <c r="AO3145">
        <v>5.8973447473281801E-2</v>
      </c>
      <c r="AP3145">
        <v>5.8177302493579629E-2</v>
      </c>
      <c r="AQ3145">
        <v>5.5768943143404685E-2</v>
      </c>
      <c r="AR3145">
        <v>4.2835614817544797E-2</v>
      </c>
      <c r="AS3145">
        <v>3.0300391065039504E-2</v>
      </c>
      <c r="AT3145">
        <v>2.7773886442473653E-2</v>
      </c>
      <c r="AU3145">
        <v>2.4293056929034981E-2</v>
      </c>
      <c r="AV3145">
        <v>2.4726399474187175E-2</v>
      </c>
      <c r="AW3145">
        <v>2.1752707496311349E-2</v>
      </c>
      <c r="AX3145">
        <v>2.8173229228810832E-2</v>
      </c>
      <c r="AY3145">
        <v>2.734503404667268E-2</v>
      </c>
      <c r="AZ3145">
        <v>2.2966886514814031E-2</v>
      </c>
    </row>
    <row r="3146" spans="11:52" ht="14.4">
      <c r="K3146" t="s">
        <v>4054</v>
      </c>
      <c r="L3146" t="s">
        <v>4046</v>
      </c>
      <c r="M3146" t="s">
        <v>18</v>
      </c>
      <c r="N3146" t="s">
        <v>80</v>
      </c>
      <c r="AG3146">
        <v>0.1200930882524356</v>
      </c>
      <c r="AH3146">
        <v>0.10830202405972296</v>
      </c>
      <c r="AI3146">
        <v>9.9082616271404134E-2</v>
      </c>
      <c r="AJ3146">
        <v>0.10471824096355271</v>
      </c>
      <c r="AK3146">
        <v>9.5633695282754894E-2</v>
      </c>
      <c r="AL3146">
        <v>8.6351822552280619E-2</v>
      </c>
      <c r="AM3146">
        <v>8.6601179663228361E-2</v>
      </c>
      <c r="AN3146">
        <v>8.8100969765154899E-2</v>
      </c>
      <c r="AO3146">
        <v>8.8026302041824545E-2</v>
      </c>
      <c r="AP3146">
        <v>8.896905265505696E-2</v>
      </c>
      <c r="AQ3146">
        <v>8.8532466626083162E-2</v>
      </c>
      <c r="AR3146">
        <v>8.7303909550305425E-2</v>
      </c>
      <c r="AS3146">
        <v>7.7033033146040805E-2</v>
      </c>
      <c r="AT3146">
        <v>7.4662736052736475E-2</v>
      </c>
      <c r="AU3146">
        <v>7.1447105986553669E-2</v>
      </c>
      <c r="AV3146">
        <v>6.9810352935874925E-2</v>
      </c>
      <c r="AW3146">
        <v>6.7314006358898212E-2</v>
      </c>
      <c r="AX3146">
        <v>6.8197224041905674E-2</v>
      </c>
      <c r="AY3146">
        <v>6.2236296031339317E-2</v>
      </c>
      <c r="AZ3146">
        <v>6.1512641443515877E-2</v>
      </c>
    </row>
    <row r="3147" spans="11:52" ht="14.4">
      <c r="K3147" t="s">
        <v>4055</v>
      </c>
      <c r="L3147" t="s">
        <v>4046</v>
      </c>
      <c r="M3147" t="s">
        <v>34</v>
      </c>
      <c r="N3147" t="s">
        <v>80</v>
      </c>
      <c r="AG3147">
        <v>0.15754047263399928</v>
      </c>
      <c r="AH3147">
        <v>0.1486166100239491</v>
      </c>
      <c r="AI3147">
        <v>0.14113015035065429</v>
      </c>
      <c r="AJ3147">
        <v>0.13912953217397464</v>
      </c>
      <c r="AK3147">
        <v>0.14003343269792812</v>
      </c>
      <c r="AL3147">
        <v>0.1297197121044697</v>
      </c>
      <c r="AM3147">
        <v>0.12403646845878089</v>
      </c>
      <c r="AN3147">
        <v>0.10525232565457548</v>
      </c>
      <c r="AO3147">
        <v>0.10086946002589564</v>
      </c>
      <c r="AP3147">
        <v>9.5890323666732988E-2</v>
      </c>
      <c r="AQ3147">
        <v>9.03960126091303E-2</v>
      </c>
      <c r="AR3147">
        <v>8.0498002028644156E-2</v>
      </c>
      <c r="AS3147">
        <v>7.6182557252583979E-2</v>
      </c>
      <c r="AT3147">
        <v>6.7503145033404238E-2</v>
      </c>
      <c r="AU3147">
        <v>6.6653096167971007E-2</v>
      </c>
      <c r="AV3147">
        <v>6.2302779094436121E-2</v>
      </c>
      <c r="AW3147">
        <v>6.111671635311438E-2</v>
      </c>
      <c r="AX3147">
        <v>5.9711167947403478E-2</v>
      </c>
      <c r="AY3147">
        <v>5.9872561036916114E-2</v>
      </c>
      <c r="AZ3147">
        <v>6.1682996599401997E-2</v>
      </c>
    </row>
    <row r="3148" spans="11:52" ht="14.4">
      <c r="K3148" t="s">
        <v>4056</v>
      </c>
      <c r="L3148" t="s">
        <v>4046</v>
      </c>
      <c r="M3148" t="s">
        <v>19</v>
      </c>
      <c r="N3148" t="s">
        <v>80</v>
      </c>
      <c r="AG3148">
        <v>2.5471441102042587E-2</v>
      </c>
      <c r="AH3148">
        <v>2.382044353437435E-2</v>
      </c>
      <c r="AI3148">
        <v>2.1857886801677825E-2</v>
      </c>
      <c r="AJ3148">
        <v>2.5912256085579451E-2</v>
      </c>
      <c r="AK3148">
        <v>2.7747730905455993E-2</v>
      </c>
      <c r="AL3148">
        <v>2.6374208544378819E-2</v>
      </c>
      <c r="AM3148">
        <v>2.4989162786894951E-2</v>
      </c>
      <c r="AN3148">
        <v>2.4356746833486456E-2</v>
      </c>
      <c r="AO3148">
        <v>2.2838052823198295E-2</v>
      </c>
      <c r="AP3148">
        <v>2.4759393673741525E-2</v>
      </c>
      <c r="AQ3148">
        <v>2.1678069934894E-2</v>
      </c>
      <c r="AR3148">
        <v>1.8567253583903549E-2</v>
      </c>
      <c r="AS3148">
        <v>2.0607259732349659E-2</v>
      </c>
      <c r="AT3148">
        <v>1.8874329906820812E-2</v>
      </c>
      <c r="AU3148">
        <v>1.8307326013701917E-2</v>
      </c>
      <c r="AV3148">
        <v>1.6492992908440206E-2</v>
      </c>
      <c r="AW3148">
        <v>1.6161558235100199E-2</v>
      </c>
      <c r="AX3148">
        <v>1.6293702314974293E-2</v>
      </c>
      <c r="AY3148">
        <v>1.9609102796577585E-2</v>
      </c>
      <c r="AZ3148">
        <v>3.5301689946949016E-2</v>
      </c>
    </row>
    <row r="3149" spans="11:52" ht="14.4">
      <c r="K3149" t="s">
        <v>4057</v>
      </c>
      <c r="L3149" t="s">
        <v>4046</v>
      </c>
      <c r="M3149" t="s">
        <v>20</v>
      </c>
      <c r="N3149" t="s">
        <v>80</v>
      </c>
      <c r="AG3149">
        <v>8.748780209226438E-2</v>
      </c>
      <c r="AH3149">
        <v>8.2895717086128418E-2</v>
      </c>
      <c r="AI3149">
        <v>8.3628328902682431E-2</v>
      </c>
      <c r="AJ3149">
        <v>8.6524595855419634E-2</v>
      </c>
      <c r="AK3149">
        <v>8.0420979012669827E-2</v>
      </c>
      <c r="AL3149">
        <v>7.4789064225553134E-2</v>
      </c>
      <c r="AM3149">
        <v>8.3237914710580757E-2</v>
      </c>
      <c r="AN3149">
        <v>7.7393323984849258E-2</v>
      </c>
      <c r="AO3149">
        <v>7.5354744419175473E-2</v>
      </c>
      <c r="AP3149">
        <v>7.7248900012907046E-2</v>
      </c>
      <c r="AQ3149">
        <v>7.5928833481881994E-2</v>
      </c>
      <c r="AR3149">
        <v>7.2266003935437861E-2</v>
      </c>
      <c r="AS3149">
        <v>7.2040992022403563E-2</v>
      </c>
      <c r="AT3149">
        <v>7.4276877461171759E-2</v>
      </c>
      <c r="AU3149">
        <v>7.4279758084712433E-2</v>
      </c>
      <c r="AV3149">
        <v>7.0081633295505236E-2</v>
      </c>
      <c r="AW3149">
        <v>6.9999712396973696E-2</v>
      </c>
      <c r="AX3149">
        <v>7.1124625379183959E-2</v>
      </c>
      <c r="AY3149">
        <v>7.4357071087094731E-2</v>
      </c>
      <c r="AZ3149">
        <v>7.741059661404788E-2</v>
      </c>
    </row>
    <row r="3150" spans="11:52" ht="14.4">
      <c r="K3150" t="s">
        <v>4058</v>
      </c>
      <c r="L3150" t="s">
        <v>4046</v>
      </c>
      <c r="M3150" t="s">
        <v>21</v>
      </c>
      <c r="N3150" t="s">
        <v>80</v>
      </c>
      <c r="AG3150">
        <v>6.4860092311276374E-2</v>
      </c>
      <c r="AH3150">
        <v>6.1111478405860904E-2</v>
      </c>
      <c r="AI3150">
        <v>5.8471639184634744E-2</v>
      </c>
      <c r="AJ3150">
        <v>5.9286781626759752E-2</v>
      </c>
      <c r="AK3150">
        <v>4.9764818670322862E-2</v>
      </c>
      <c r="AL3150">
        <v>4.6128072729897864E-2</v>
      </c>
      <c r="AM3150">
        <v>5.463106933776099E-2</v>
      </c>
      <c r="AN3150">
        <v>5.2567019627932969E-2</v>
      </c>
    </row>
    <row r="3151" spans="11:52" ht="14.4">
      <c r="K3151" t="s">
        <v>4059</v>
      </c>
      <c r="L3151" t="s">
        <v>4046</v>
      </c>
      <c r="M3151" t="s">
        <v>22</v>
      </c>
      <c r="N3151" t="s">
        <v>80</v>
      </c>
      <c r="AG3151">
        <v>0.61300986222631193</v>
      </c>
      <c r="AH3151">
        <v>0.59340626390103246</v>
      </c>
      <c r="AI3151">
        <v>0.54581806563212865</v>
      </c>
      <c r="AJ3151">
        <v>0.53288428201439952</v>
      </c>
      <c r="AK3151">
        <v>0.5324600171464845</v>
      </c>
      <c r="AL3151">
        <v>0.50011016014204035</v>
      </c>
      <c r="AM3151">
        <v>0.49159499074599677</v>
      </c>
      <c r="AN3151">
        <v>0.4887536278735905</v>
      </c>
      <c r="AO3151">
        <v>0.49742229820013162</v>
      </c>
      <c r="AP3151">
        <v>0.35298131547958567</v>
      </c>
      <c r="AQ3151">
        <v>0.29346495661423933</v>
      </c>
      <c r="AR3151">
        <v>0.18404794251971585</v>
      </c>
      <c r="AS3151">
        <v>0.18389840907315969</v>
      </c>
      <c r="AT3151">
        <v>0.10729093380972908</v>
      </c>
      <c r="AU3151">
        <v>0.10593401051063328</v>
      </c>
      <c r="AV3151">
        <v>8.9873219914215402E-2</v>
      </c>
      <c r="AW3151">
        <v>8.5826364342425215E-2</v>
      </c>
      <c r="AX3151">
        <v>7.2421595942388506E-2</v>
      </c>
      <c r="AY3151">
        <v>6.2680448936433888E-2</v>
      </c>
      <c r="AZ3151">
        <v>5.4327247103236269E-2</v>
      </c>
    </row>
    <row r="3152" spans="11:52" ht="14.4">
      <c r="K3152" t="s">
        <v>4060</v>
      </c>
      <c r="L3152" t="s">
        <v>4046</v>
      </c>
      <c r="M3152" t="s">
        <v>90</v>
      </c>
      <c r="N3152" t="s">
        <v>80</v>
      </c>
      <c r="AG3152">
        <v>0.35507878770714657</v>
      </c>
      <c r="AH3152">
        <v>0.3019296682453344</v>
      </c>
      <c r="AI3152">
        <v>0.25744469917535501</v>
      </c>
      <c r="AJ3152">
        <v>0.20126271139112981</v>
      </c>
      <c r="AK3152">
        <v>0.18694123133202817</v>
      </c>
      <c r="AL3152">
        <v>0.20192565070109619</v>
      </c>
      <c r="AM3152">
        <v>0.18250014759427807</v>
      </c>
      <c r="AN3152">
        <v>0.12644461746294294</v>
      </c>
      <c r="AO3152">
        <v>0.116058565871463</v>
      </c>
      <c r="AP3152">
        <v>9.7109457097069724E-2</v>
      </c>
      <c r="AQ3152">
        <v>8.7321976875742849E-2</v>
      </c>
      <c r="AR3152">
        <v>7.3456666224808481E-2</v>
      </c>
      <c r="AS3152">
        <v>8.2738512375286982E-2</v>
      </c>
      <c r="AT3152">
        <v>6.1391077581146342E-2</v>
      </c>
      <c r="AU3152">
        <v>7.0515657921392874E-2</v>
      </c>
      <c r="AV3152">
        <v>7.2799805121852704E-2</v>
      </c>
      <c r="AW3152">
        <v>5.6142534703305283E-2</v>
      </c>
      <c r="AX3152">
        <v>6.2205340328653297E-2</v>
      </c>
      <c r="AY3152">
        <v>5.8616302541113309E-2</v>
      </c>
      <c r="AZ3152">
        <v>7.4006990147386223E-2</v>
      </c>
    </row>
    <row r="3153" spans="11:52" ht="14.4">
      <c r="K3153" t="s">
        <v>4061</v>
      </c>
      <c r="L3153" t="s">
        <v>4046</v>
      </c>
      <c r="M3153" t="s">
        <v>23</v>
      </c>
      <c r="N3153" t="s">
        <v>80</v>
      </c>
      <c r="AG3153">
        <v>9.4453563111881328E-2</v>
      </c>
      <c r="AH3153">
        <v>9.013895476920486E-2</v>
      </c>
      <c r="AI3153">
        <v>7.8520147207125801E-2</v>
      </c>
      <c r="AJ3153">
        <v>7.2236174871654499E-2</v>
      </c>
      <c r="AK3153">
        <v>7.1440353231532416E-2</v>
      </c>
      <c r="AL3153">
        <v>5.3785899389623811E-2</v>
      </c>
      <c r="AM3153">
        <v>5.666242448050484E-2</v>
      </c>
      <c r="AN3153">
        <v>5.3754830081749215E-2</v>
      </c>
      <c r="AO3153">
        <v>4.4375591811970781E-2</v>
      </c>
      <c r="AP3153">
        <v>4.8101780763406488E-2</v>
      </c>
      <c r="AQ3153">
        <v>4.6857227344957994E-2</v>
      </c>
      <c r="AR3153">
        <v>5.4609339979103937E-2</v>
      </c>
      <c r="AS3153">
        <v>5.4521673754480672E-2</v>
      </c>
      <c r="AT3153">
        <v>5.4157917398933469E-2</v>
      </c>
      <c r="AU3153">
        <v>5.8203873274934995E-2</v>
      </c>
      <c r="AV3153">
        <v>5.8978731912780247E-2</v>
      </c>
      <c r="AW3153">
        <v>5.8483621177263682E-2</v>
      </c>
      <c r="AX3153">
        <v>5.5251991274870287E-2</v>
      </c>
      <c r="AY3153">
        <v>5.9813141338391357E-2</v>
      </c>
      <c r="AZ3153">
        <v>5.4564327111437549E-2</v>
      </c>
    </row>
    <row r="3154" spans="11:52" ht="14.4">
      <c r="K3154" t="s">
        <v>4062</v>
      </c>
      <c r="L3154" t="s">
        <v>4046</v>
      </c>
      <c r="M3154" t="s">
        <v>24</v>
      </c>
      <c r="N3154" t="s">
        <v>80</v>
      </c>
      <c r="AG3154">
        <v>9.9931484827513045E-2</v>
      </c>
      <c r="AH3154">
        <v>9.6227192901935946E-2</v>
      </c>
      <c r="AI3154">
        <v>8.4912670985455657E-2</v>
      </c>
      <c r="AJ3154">
        <v>6.0817642116335689E-2</v>
      </c>
      <c r="AK3154">
        <v>5.2530934437639079E-2</v>
      </c>
      <c r="AL3154">
        <v>5.2913090602024621E-2</v>
      </c>
      <c r="AM3154">
        <v>5.2150778055320146E-2</v>
      </c>
      <c r="AN3154">
        <v>4.1216522800603853E-2</v>
      </c>
      <c r="AO3154">
        <v>4.1767475748387885E-2</v>
      </c>
      <c r="AP3154">
        <v>5.4124859845253205E-2</v>
      </c>
      <c r="AQ3154">
        <v>4.5161815535743242E-2</v>
      </c>
      <c r="AR3154">
        <v>4.2098341339735675E-2</v>
      </c>
      <c r="AS3154">
        <v>3.7353651440036745E-2</v>
      </c>
      <c r="AT3154">
        <v>5.0685043871792186E-2</v>
      </c>
      <c r="AU3154">
        <v>6.2720042572971105E-2</v>
      </c>
      <c r="AV3154">
        <v>7.5755766148777742E-2</v>
      </c>
      <c r="AW3154">
        <v>7.5647633114349425E-2</v>
      </c>
      <c r="AX3154">
        <v>5.0989279957613709E-2</v>
      </c>
      <c r="AY3154">
        <v>6.1736172343068475E-2</v>
      </c>
      <c r="AZ3154">
        <v>5.9797386374183879E-2</v>
      </c>
    </row>
    <row r="3155" spans="11:52" ht="14.4">
      <c r="K3155" t="s">
        <v>4063</v>
      </c>
      <c r="L3155" t="s">
        <v>4046</v>
      </c>
      <c r="M3155" t="s">
        <v>1386</v>
      </c>
      <c r="N3155" t="s">
        <v>80</v>
      </c>
      <c r="O3155" t="s">
        <v>6079</v>
      </c>
      <c r="P3155" t="s">
        <v>6079</v>
      </c>
      <c r="Q3155" t="s">
        <v>6079</v>
      </c>
      <c r="R3155" t="s">
        <v>6079</v>
      </c>
      <c r="S3155" t="s">
        <v>6079</v>
      </c>
      <c r="T3155" t="s">
        <v>6079</v>
      </c>
      <c r="U3155" t="s">
        <v>6079</v>
      </c>
      <c r="V3155" t="s">
        <v>6079</v>
      </c>
      <c r="W3155" t="s">
        <v>6079</v>
      </c>
      <c r="X3155" t="s">
        <v>6079</v>
      </c>
      <c r="Y3155" t="s">
        <v>6079</v>
      </c>
      <c r="Z3155" t="s">
        <v>6079</v>
      </c>
      <c r="AA3155" t="s">
        <v>6079</v>
      </c>
      <c r="AG3155">
        <v>2.2936659092389036E-2</v>
      </c>
      <c r="AH3155">
        <v>2.751155969781895E-2</v>
      </c>
      <c r="AI3155">
        <v>3.1488194140038964E-2</v>
      </c>
      <c r="AJ3155">
        <v>3.9150615090398175E-2</v>
      </c>
      <c r="AK3155">
        <v>5.7488331484208351E-2</v>
      </c>
      <c r="AL3155">
        <v>5.8941994251195333E-2</v>
      </c>
      <c r="AM3155">
        <v>3.8774084647233843E-2</v>
      </c>
      <c r="AN3155">
        <v>3.004334621635539E-2</v>
      </c>
      <c r="AO3155">
        <v>5.4263635123600121E-2</v>
      </c>
      <c r="AP3155">
        <v>7.8079318772836317E-2</v>
      </c>
      <c r="AQ3155">
        <v>7.5860693284941494E-2</v>
      </c>
      <c r="AR3155">
        <v>6.4099273137081664E-2</v>
      </c>
      <c r="AS3155">
        <v>3.7419388555739071E-2</v>
      </c>
      <c r="AT3155">
        <v>3.667138877857716E-2</v>
      </c>
      <c r="AU3155">
        <v>1.4955969944846508E-2</v>
      </c>
      <c r="AV3155">
        <v>1.5981479429953819E-2</v>
      </c>
      <c r="AW3155">
        <v>1.450301945697305E-2</v>
      </c>
      <c r="AX3155">
        <v>1.0831756643818831E-2</v>
      </c>
      <c r="AY3155">
        <v>1.1136244706645272E-2</v>
      </c>
      <c r="AZ3155">
        <v>1.1271705119571497E-2</v>
      </c>
    </row>
    <row r="3156" spans="11:52" ht="14.4">
      <c r="K3156" t="s">
        <v>4064</v>
      </c>
      <c r="L3156" t="s">
        <v>4046</v>
      </c>
      <c r="M3156" t="s">
        <v>25</v>
      </c>
      <c r="N3156" t="s">
        <v>80</v>
      </c>
      <c r="AG3156">
        <v>0.34694641448448099</v>
      </c>
      <c r="AH3156">
        <v>0.33432676209695916</v>
      </c>
      <c r="AI3156">
        <v>0.32077769163073194</v>
      </c>
      <c r="AJ3156">
        <v>0.31070821674021665</v>
      </c>
      <c r="AK3156">
        <v>0.2957036235685182</v>
      </c>
      <c r="AL3156">
        <v>0.28501410113520442</v>
      </c>
      <c r="AM3156">
        <v>0.26031200536385884</v>
      </c>
      <c r="AN3156">
        <v>0.1952317387023863</v>
      </c>
      <c r="AO3156">
        <v>0.18931966865520025</v>
      </c>
      <c r="AP3156">
        <v>0.17142788502589734</v>
      </c>
      <c r="AQ3156">
        <v>0.16111321040733759</v>
      </c>
      <c r="AR3156">
        <v>0.13664708461895181</v>
      </c>
      <c r="AS3156">
        <v>0.13145734315072213</v>
      </c>
      <c r="AT3156">
        <v>0.1056469997515774</v>
      </c>
      <c r="AU3156">
        <v>0.10379812559459747</v>
      </c>
      <c r="AV3156">
        <v>9.2953152554501123E-2</v>
      </c>
      <c r="AW3156">
        <v>9.1917546108984421E-2</v>
      </c>
      <c r="AX3156">
        <v>8.3464841319220703E-2</v>
      </c>
      <c r="AY3156">
        <v>8.1969094104474838E-2</v>
      </c>
      <c r="AZ3156">
        <v>7.7437214126329618E-2</v>
      </c>
    </row>
    <row r="3157" spans="11:52" ht="14.4">
      <c r="K3157" t="s">
        <v>5724</v>
      </c>
      <c r="L3157" t="s">
        <v>4046</v>
      </c>
      <c r="M3157" t="s">
        <v>5610</v>
      </c>
      <c r="N3157" t="s">
        <v>80</v>
      </c>
      <c r="AO3157">
        <v>5.081465449409002E-2</v>
      </c>
      <c r="AP3157" t="s">
        <v>6079</v>
      </c>
      <c r="AQ3157" t="s">
        <v>6079</v>
      </c>
      <c r="AR3157" t="s">
        <v>6079</v>
      </c>
      <c r="AS3157" t="s">
        <v>6079</v>
      </c>
      <c r="AT3157">
        <v>3.2852333435817213E-2</v>
      </c>
      <c r="AU3157">
        <v>2.8404468927748252E-2</v>
      </c>
      <c r="AV3157">
        <v>2.7654710025946747E-2</v>
      </c>
      <c r="AW3157">
        <v>2.7213908623212463E-2</v>
      </c>
      <c r="AX3157">
        <v>2.3431472175932416E-2</v>
      </c>
      <c r="AY3157">
        <v>3.8860317916898951E-2</v>
      </c>
      <c r="AZ3157">
        <v>1.2923752929686089E-2</v>
      </c>
    </row>
    <row r="3158" spans="11:52" ht="14.4">
      <c r="K3158" t="s">
        <v>4065</v>
      </c>
      <c r="L3158" t="s">
        <v>4046</v>
      </c>
      <c r="M3158" t="s">
        <v>98</v>
      </c>
      <c r="N3158" t="s">
        <v>80</v>
      </c>
      <c r="AG3158">
        <v>9.4547307781564685E-2</v>
      </c>
      <c r="AH3158">
        <v>9.1410187285276959E-2</v>
      </c>
      <c r="AI3158">
        <v>9.5976421161729733E-2</v>
      </c>
      <c r="AJ3158">
        <v>0.1188070953220286</v>
      </c>
      <c r="AK3158">
        <v>0.10339179976762744</v>
      </c>
      <c r="AL3158">
        <v>0.10476236546136172</v>
      </c>
      <c r="AM3158">
        <v>9.2131886767001334E-2</v>
      </c>
      <c r="AN3158">
        <v>8.8749889877543828E-2</v>
      </c>
      <c r="AO3158">
        <v>8.6363956932624941E-2</v>
      </c>
      <c r="AP3158">
        <v>6.6580783007603853E-2</v>
      </c>
      <c r="AQ3158">
        <v>5.3669679558907939E-2</v>
      </c>
      <c r="AR3158">
        <v>5.3833430512750337E-2</v>
      </c>
      <c r="AS3158">
        <v>3.5442465000484979E-2</v>
      </c>
      <c r="AT3158">
        <v>2.198876768775427E-2</v>
      </c>
      <c r="AU3158">
        <v>3.5409128705305978E-2</v>
      </c>
      <c r="AV3158">
        <v>4.4089619245267039E-2</v>
      </c>
      <c r="AW3158">
        <v>4.168069930280837E-2</v>
      </c>
      <c r="AX3158">
        <v>3.8635505237073139E-2</v>
      </c>
      <c r="AY3158">
        <v>4.2224254386759141E-2</v>
      </c>
      <c r="AZ3158">
        <v>3.7407033492190149E-2</v>
      </c>
    </row>
    <row r="3159" spans="11:52" ht="14.4">
      <c r="K3159" t="s">
        <v>4066</v>
      </c>
      <c r="L3159" t="s">
        <v>4046</v>
      </c>
      <c r="M3159" t="s">
        <v>94</v>
      </c>
      <c r="N3159" t="s">
        <v>80</v>
      </c>
      <c r="AG3159">
        <v>4.5239151562616098E-2</v>
      </c>
      <c r="AH3159">
        <v>4.542315557523114E-2</v>
      </c>
      <c r="AI3159">
        <v>4.6709531560887654E-2</v>
      </c>
      <c r="AJ3159">
        <v>4.0260575550220723E-2</v>
      </c>
      <c r="AK3159">
        <v>4.2302079688700589E-2</v>
      </c>
      <c r="AL3159">
        <v>4.3585892243088759E-2</v>
      </c>
      <c r="AM3159">
        <v>4.7195092008898563E-2</v>
      </c>
      <c r="AN3159">
        <v>4.4288313917584608E-2</v>
      </c>
      <c r="AO3159">
        <v>2.7720680285727675E-2</v>
      </c>
      <c r="AP3159">
        <v>2.8741609895344987E-2</v>
      </c>
      <c r="AQ3159">
        <v>2.6327468204687055E-2</v>
      </c>
      <c r="AR3159">
        <v>2.4997434577764797E-2</v>
      </c>
      <c r="AS3159">
        <v>2.5480060955841471E-2</v>
      </c>
      <c r="AT3159">
        <v>2.5967699622335885E-2</v>
      </c>
      <c r="AU3159">
        <v>2.6940555251383769E-2</v>
      </c>
      <c r="AV3159">
        <v>2.5336723000692687E-2</v>
      </c>
      <c r="AW3159">
        <v>2.6217756569483313E-2</v>
      </c>
      <c r="AX3159">
        <v>2.773226051189873E-2</v>
      </c>
      <c r="AY3159">
        <v>3.0828425765884945E-2</v>
      </c>
      <c r="AZ3159">
        <v>4.0791811814616087E-2</v>
      </c>
    </row>
    <row r="3160" spans="11:52" ht="14.4">
      <c r="K3160" t="s">
        <v>4067</v>
      </c>
      <c r="L3160" t="s">
        <v>4046</v>
      </c>
      <c r="M3160" t="s">
        <v>99</v>
      </c>
      <c r="N3160" t="s">
        <v>80</v>
      </c>
      <c r="AG3160">
        <v>8.037161949072992E-2</v>
      </c>
      <c r="AH3160">
        <v>5.6679151108725866E-2</v>
      </c>
      <c r="AI3160">
        <v>4.6919341661599591E-2</v>
      </c>
      <c r="AJ3160">
        <v>4.5158211853529133E-2</v>
      </c>
      <c r="AK3160">
        <v>4.0458399950568241E-2</v>
      </c>
      <c r="AL3160">
        <v>4.4034471495836801E-2</v>
      </c>
      <c r="AM3160">
        <v>4.5868648227857842E-2</v>
      </c>
      <c r="AN3160">
        <v>5.2240787314872049E-2</v>
      </c>
      <c r="AO3160">
        <v>3.40982127099001E-2</v>
      </c>
      <c r="AP3160">
        <v>1.6865884304889361E-2</v>
      </c>
      <c r="AQ3160">
        <v>1.330974087414803E-2</v>
      </c>
      <c r="AR3160">
        <v>2.2610074361414594E-2</v>
      </c>
      <c r="AS3160">
        <v>1.7863474563551567E-2</v>
      </c>
      <c r="AT3160">
        <v>2.1233895490533013E-2</v>
      </c>
      <c r="AU3160">
        <v>2.913267100638765E-2</v>
      </c>
      <c r="AV3160">
        <v>3.2727918726845794E-2</v>
      </c>
      <c r="AW3160">
        <v>3.553925587643271E-2</v>
      </c>
      <c r="AX3160">
        <v>2.7803225695647964E-2</v>
      </c>
      <c r="AY3160">
        <v>2.617995655140919E-2</v>
      </c>
      <c r="AZ3160">
        <v>2.2803255096532919E-2</v>
      </c>
    </row>
    <row r="3161" spans="11:52" ht="14.4">
      <c r="K3161" t="s">
        <v>4068</v>
      </c>
      <c r="L3161" t="s">
        <v>4046</v>
      </c>
      <c r="M3161" t="s">
        <v>26</v>
      </c>
      <c r="N3161" t="s">
        <v>80</v>
      </c>
      <c r="O3161" t="s">
        <v>6079</v>
      </c>
      <c r="P3161" t="s">
        <v>6079</v>
      </c>
      <c r="Q3161" t="s">
        <v>6079</v>
      </c>
      <c r="R3161" t="s">
        <v>6079</v>
      </c>
      <c r="S3161" t="s">
        <v>6079</v>
      </c>
      <c r="AG3161">
        <v>0.35228076321839263</v>
      </c>
      <c r="AH3161">
        <v>0.36634380215747325</v>
      </c>
      <c r="AI3161">
        <v>0.39790201932443714</v>
      </c>
      <c r="AJ3161">
        <v>0.38701591210869463</v>
      </c>
      <c r="AK3161">
        <v>0.31037920200083785</v>
      </c>
      <c r="AL3161">
        <v>0.30662770488197871</v>
      </c>
      <c r="AM3161">
        <v>0.30108768953694115</v>
      </c>
      <c r="AN3161">
        <v>0.27780305863842319</v>
      </c>
      <c r="AO3161">
        <v>0.23070175012527805</v>
      </c>
      <c r="AP3161">
        <v>0.2214616208369658</v>
      </c>
      <c r="AQ3161">
        <v>0.11096899804342802</v>
      </c>
      <c r="AR3161">
        <v>9.4770882180764709E-2</v>
      </c>
      <c r="AS3161">
        <v>9.6160049533696196E-2</v>
      </c>
      <c r="AT3161">
        <v>7.546913653011228E-2</v>
      </c>
      <c r="AU3161">
        <v>8.8941479939776275E-2</v>
      </c>
      <c r="AV3161">
        <v>6.3500711337085847E-2</v>
      </c>
      <c r="AW3161">
        <v>6.203311426113213E-2</v>
      </c>
      <c r="AX3161">
        <v>6.817147639750086E-2</v>
      </c>
      <c r="AY3161">
        <v>5.7595991524547981E-2</v>
      </c>
      <c r="AZ3161">
        <v>6.0996054291427182E-2</v>
      </c>
    </row>
    <row r="3162" spans="11:52" ht="14.4">
      <c r="K3162" t="s">
        <v>4069</v>
      </c>
      <c r="L3162" t="s">
        <v>4046</v>
      </c>
      <c r="M3162" t="s">
        <v>27</v>
      </c>
      <c r="N3162" t="s">
        <v>80</v>
      </c>
      <c r="AG3162">
        <v>7.2324686720472403E-2</v>
      </c>
      <c r="AH3162">
        <v>6.7165115605296616E-2</v>
      </c>
      <c r="AI3162">
        <v>7.0584181401059237E-2</v>
      </c>
      <c r="AJ3162">
        <v>6.7527625086313117E-2</v>
      </c>
      <c r="AK3162">
        <v>5.7819850971640378E-2</v>
      </c>
      <c r="AL3162">
        <v>6.3215989548599763E-2</v>
      </c>
      <c r="AM3162">
        <v>6.199344842659623E-2</v>
      </c>
      <c r="AN3162">
        <v>6.1720939515454799E-2</v>
      </c>
      <c r="AO3162">
        <v>5.596258978271243E-2</v>
      </c>
      <c r="AP3162">
        <v>5.7782056651802749E-2</v>
      </c>
      <c r="AQ3162">
        <v>5.9452050390471405E-2</v>
      </c>
      <c r="AR3162">
        <v>5.4680372512774175E-2</v>
      </c>
      <c r="AS3162">
        <v>5.4311780504942862E-2</v>
      </c>
      <c r="AT3162">
        <v>4.9979092691519358E-2</v>
      </c>
      <c r="AU3162">
        <v>5.0191051992302615E-2</v>
      </c>
      <c r="AV3162">
        <v>4.8647970823972049E-2</v>
      </c>
      <c r="AW3162">
        <v>4.6615040615550919E-2</v>
      </c>
      <c r="AX3162">
        <v>4.4254760384757813E-2</v>
      </c>
      <c r="AY3162">
        <v>4.3753650112568369E-2</v>
      </c>
      <c r="AZ3162">
        <v>4.5627511835167472E-2</v>
      </c>
    </row>
    <row r="3163" spans="11:52" ht="14.4">
      <c r="K3163" t="s">
        <v>4070</v>
      </c>
      <c r="L3163" t="s">
        <v>4046</v>
      </c>
      <c r="M3163" t="s">
        <v>28</v>
      </c>
      <c r="N3163" t="s">
        <v>80</v>
      </c>
      <c r="AG3163">
        <v>1.0338440429448375E-2</v>
      </c>
      <c r="AH3163">
        <v>1.0872365077051168E-2</v>
      </c>
      <c r="AI3163">
        <v>1.015437336706909E-2</v>
      </c>
      <c r="AJ3163">
        <v>1.1306252578811781E-2</v>
      </c>
      <c r="AK3163">
        <v>1.126665219498609E-2</v>
      </c>
      <c r="AL3163">
        <v>1.104400558240954E-2</v>
      </c>
      <c r="AM3163">
        <v>1.0678769795698564E-2</v>
      </c>
      <c r="AN3163">
        <v>8.0164818311464717E-3</v>
      </c>
      <c r="AO3163">
        <v>9.9106555517369851E-3</v>
      </c>
      <c r="AP3163" t="s">
        <v>6079</v>
      </c>
      <c r="AQ3163" t="s">
        <v>6079</v>
      </c>
      <c r="AR3163" t="s">
        <v>6079</v>
      </c>
      <c r="AS3163" t="s">
        <v>6079</v>
      </c>
      <c r="AT3163">
        <v>9.6364069576430848E-3</v>
      </c>
      <c r="AU3163">
        <v>8.7571585886957268E-3</v>
      </c>
      <c r="AV3163">
        <v>1.096263632355478E-2</v>
      </c>
      <c r="AW3163">
        <v>1.0768611838088046E-2</v>
      </c>
      <c r="AX3163">
        <v>1.0584218000718707E-2</v>
      </c>
      <c r="AY3163">
        <v>1.2668436312038648E-2</v>
      </c>
      <c r="AZ3163">
        <v>1.978808433234289E-2</v>
      </c>
    </row>
    <row r="3164" spans="11:52" ht="14.4">
      <c r="K3164" t="s">
        <v>4071</v>
      </c>
      <c r="L3164" t="s">
        <v>4046</v>
      </c>
      <c r="M3164" t="s">
        <v>29</v>
      </c>
      <c r="N3164" t="s">
        <v>80</v>
      </c>
      <c r="AG3164">
        <v>0.19886921979899699</v>
      </c>
      <c r="AH3164">
        <v>0.18691846082521191</v>
      </c>
      <c r="AI3164">
        <v>0.18478980516770352</v>
      </c>
      <c r="AJ3164">
        <v>0.18861488878829752</v>
      </c>
      <c r="AK3164">
        <v>0.17890166324114734</v>
      </c>
      <c r="AL3164">
        <v>0.1764495491407499</v>
      </c>
      <c r="AM3164">
        <v>0.16915344094135484</v>
      </c>
      <c r="AN3164">
        <v>0.1426074707117421</v>
      </c>
      <c r="AO3164">
        <v>0.14288792296286407</v>
      </c>
      <c r="AP3164">
        <v>0.12899721527471217</v>
      </c>
      <c r="AQ3164">
        <v>0.12726885948672051</v>
      </c>
      <c r="AR3164">
        <v>0.12710993558464739</v>
      </c>
      <c r="AS3164">
        <v>0.11921052859584332</v>
      </c>
      <c r="AT3164">
        <v>0.11315609176416146</v>
      </c>
      <c r="AU3164">
        <v>0.11527596262932165</v>
      </c>
      <c r="AV3164">
        <v>0.1221717129760025</v>
      </c>
      <c r="AW3164">
        <v>0.1181185996791847</v>
      </c>
      <c r="AX3164">
        <v>0.13074936753559149</v>
      </c>
      <c r="AY3164">
        <v>0.12161056303842728</v>
      </c>
      <c r="AZ3164">
        <v>0.1178463449383681</v>
      </c>
    </row>
    <row r="3165" spans="11:52" ht="14.4">
      <c r="K3165" t="s">
        <v>4072</v>
      </c>
      <c r="L3165" t="s">
        <v>4046</v>
      </c>
      <c r="M3165" t="s">
        <v>30</v>
      </c>
      <c r="N3165" t="s">
        <v>80</v>
      </c>
      <c r="AG3165">
        <v>0.35341129056474818</v>
      </c>
      <c r="AH3165">
        <v>0.32585171593542878</v>
      </c>
      <c r="AI3165">
        <v>0.30230277803673189</v>
      </c>
      <c r="AJ3165">
        <v>0.23767015068750713</v>
      </c>
      <c r="AK3165">
        <v>0.21016283767966201</v>
      </c>
      <c r="AL3165">
        <v>0.20107361305984228</v>
      </c>
      <c r="AM3165">
        <v>0.19308527067528056</v>
      </c>
      <c r="AN3165">
        <v>0.16200103720842279</v>
      </c>
      <c r="AO3165">
        <v>0.11789513618611829</v>
      </c>
      <c r="AP3165">
        <v>0.11376630154708402</v>
      </c>
      <c r="AQ3165">
        <v>0.11133588477931668</v>
      </c>
      <c r="AR3165">
        <v>0.11905373157696349</v>
      </c>
      <c r="AS3165">
        <v>0.11981411489109024</v>
      </c>
      <c r="AT3165">
        <v>0.11367129512184132</v>
      </c>
      <c r="AU3165">
        <v>0.10601452224131618</v>
      </c>
      <c r="AV3165">
        <v>0.1062399211702936</v>
      </c>
      <c r="AW3165">
        <v>0.10356195945772188</v>
      </c>
      <c r="AX3165">
        <v>9.9136162805526534E-2</v>
      </c>
      <c r="AY3165">
        <v>8.7209293199273646E-2</v>
      </c>
      <c r="AZ3165">
        <v>6.6426536669544844E-2</v>
      </c>
    </row>
    <row r="3166" spans="11:52" ht="14.4">
      <c r="K3166" t="s">
        <v>4073</v>
      </c>
      <c r="L3166" t="s">
        <v>4046</v>
      </c>
      <c r="M3166" t="s">
        <v>100</v>
      </c>
      <c r="N3166" t="s">
        <v>80</v>
      </c>
      <c r="AG3166">
        <v>0.20054400247636825</v>
      </c>
      <c r="AH3166">
        <v>0.2055012089762808</v>
      </c>
      <c r="AI3166">
        <v>0.19520354433327031</v>
      </c>
      <c r="AJ3166">
        <v>0.18606169438206752</v>
      </c>
      <c r="AK3166">
        <v>0.17390458813935988</v>
      </c>
      <c r="AL3166">
        <v>0.17603312042862879</v>
      </c>
      <c r="AM3166">
        <v>0.14213850956614033</v>
      </c>
      <c r="AN3166">
        <v>0.1394429738749447</v>
      </c>
      <c r="AO3166">
        <v>0.13140157573082803</v>
      </c>
      <c r="AP3166">
        <v>0.13294815771109444</v>
      </c>
      <c r="AQ3166">
        <v>0.1159365132069938</v>
      </c>
      <c r="AR3166">
        <v>0.11248169469081594</v>
      </c>
      <c r="AS3166">
        <v>0.10321275978544651</v>
      </c>
      <c r="AT3166">
        <v>9.6964288999486906E-2</v>
      </c>
      <c r="AU3166">
        <v>8.6541968522100346E-2</v>
      </c>
      <c r="AV3166">
        <v>9.3985868021704375E-2</v>
      </c>
      <c r="AW3166">
        <v>8.3293787062797622E-2</v>
      </c>
      <c r="AX3166">
        <v>7.3158804167238425E-2</v>
      </c>
      <c r="AY3166">
        <v>6.4760445585451909E-2</v>
      </c>
      <c r="AZ3166">
        <v>6.436792297243274E-2</v>
      </c>
    </row>
    <row r="3167" spans="11:52" ht="14.4">
      <c r="K3167" t="s">
        <v>4074</v>
      </c>
      <c r="L3167" t="s">
        <v>4046</v>
      </c>
      <c r="M3167" t="s">
        <v>31</v>
      </c>
      <c r="N3167" t="s">
        <v>80</v>
      </c>
      <c r="AG3167">
        <v>1.097221913029767E-2</v>
      </c>
      <c r="AH3167">
        <v>8.503275529936705E-3</v>
      </c>
      <c r="AI3167">
        <v>1.0729267060399911E-2</v>
      </c>
      <c r="AJ3167">
        <v>1.3466241859442764E-2</v>
      </c>
      <c r="AK3167">
        <v>1.2675155508305789E-2</v>
      </c>
      <c r="AL3167">
        <v>1.3544934080413936E-2</v>
      </c>
      <c r="AM3167">
        <v>1.24795253123636E-2</v>
      </c>
      <c r="AN3167">
        <v>9.665906176299182E-3</v>
      </c>
      <c r="AO3167">
        <v>9.357368897528898E-3</v>
      </c>
      <c r="AP3167">
        <v>7.0659210068203795E-3</v>
      </c>
      <c r="AQ3167">
        <v>6.4769771029216903E-3</v>
      </c>
      <c r="AR3167">
        <v>6.5091879473477528E-3</v>
      </c>
      <c r="AS3167">
        <v>6.3223821516239934E-3</v>
      </c>
      <c r="AT3167">
        <v>4.5174001873511498E-3</v>
      </c>
      <c r="AU3167">
        <v>6.1865345017180417E-3</v>
      </c>
      <c r="AV3167">
        <v>5.2619449904289387E-3</v>
      </c>
      <c r="AW3167">
        <v>5.1161468360341423E-3</v>
      </c>
      <c r="AX3167">
        <v>6.9071269071463489E-3</v>
      </c>
      <c r="AY3167">
        <v>7.6202776235070862E-3</v>
      </c>
      <c r="AZ3167">
        <v>7.0611244223893416E-3</v>
      </c>
    </row>
    <row r="3168" spans="11:52" ht="14.4">
      <c r="K3168" t="s">
        <v>4075</v>
      </c>
      <c r="L3168" t="s">
        <v>4046</v>
      </c>
      <c r="M3168" t="s">
        <v>32</v>
      </c>
      <c r="N3168" t="s">
        <v>80</v>
      </c>
      <c r="O3168" t="s">
        <v>6079</v>
      </c>
      <c r="P3168" t="s">
        <v>6079</v>
      </c>
      <c r="Q3168" t="s">
        <v>6079</v>
      </c>
      <c r="R3168" t="s">
        <v>6079</v>
      </c>
      <c r="S3168" t="s">
        <v>6079</v>
      </c>
      <c r="AG3168">
        <v>0.27087614736930882</v>
      </c>
      <c r="AH3168">
        <v>0.21999132340723559</v>
      </c>
      <c r="AI3168">
        <v>0.21477764771397076</v>
      </c>
      <c r="AJ3168">
        <v>0.1552603566042757</v>
      </c>
      <c r="AK3168">
        <v>0.13794137943793858</v>
      </c>
      <c r="AL3168">
        <v>0.13145450592078375</v>
      </c>
      <c r="AM3168">
        <v>0.1200181096709137</v>
      </c>
      <c r="AN3168">
        <v>9.4941573186273318E-2</v>
      </c>
      <c r="AO3168">
        <v>9.2134225914936516E-2</v>
      </c>
      <c r="AP3168">
        <v>8.9459543910079445E-2</v>
      </c>
      <c r="AQ3168">
        <v>8.1256589446172464E-2</v>
      </c>
      <c r="AR3168">
        <v>7.2392084012092558E-2</v>
      </c>
      <c r="AS3168">
        <v>4.7318332801145377E-2</v>
      </c>
      <c r="AT3168">
        <v>4.793578921716634E-2</v>
      </c>
      <c r="AU3168">
        <v>4.5917298184575801E-2</v>
      </c>
      <c r="AV3168">
        <v>3.6904185369425635E-2</v>
      </c>
      <c r="AW3168">
        <v>3.4730394522238944E-2</v>
      </c>
      <c r="AX3168">
        <v>3.2272584444078954E-2</v>
      </c>
      <c r="AY3168">
        <v>3.0820618309711452E-2</v>
      </c>
      <c r="AZ3168">
        <v>3.1939881247846844E-2</v>
      </c>
    </row>
    <row r="3169" spans="11:52" ht="14.4">
      <c r="K3169" t="s">
        <v>4076</v>
      </c>
      <c r="L3169" t="s">
        <v>4046</v>
      </c>
      <c r="M3169" t="s">
        <v>93</v>
      </c>
      <c r="N3169" t="s">
        <v>80</v>
      </c>
      <c r="AG3169">
        <v>4.430886338813915E-2</v>
      </c>
      <c r="AH3169">
        <v>3.7781929295718317E-2</v>
      </c>
      <c r="AI3169">
        <v>3.6648079188393502E-2</v>
      </c>
      <c r="AJ3169">
        <v>3.6282925067147413E-2</v>
      </c>
      <c r="AK3169">
        <v>3.538173475884842E-2</v>
      </c>
      <c r="AL3169">
        <v>3.3230917144577696E-2</v>
      </c>
      <c r="AM3169">
        <v>2.8118015515045641E-2</v>
      </c>
      <c r="AN3169">
        <v>3.103641535770706E-2</v>
      </c>
      <c r="AO3169">
        <v>2.05093038880154E-2</v>
      </c>
      <c r="AP3169">
        <v>2.1909970080236388E-2</v>
      </c>
      <c r="AQ3169">
        <v>3.6505219738353904E-2</v>
      </c>
      <c r="AR3169">
        <v>3.3019748576095624E-2</v>
      </c>
      <c r="AS3169">
        <v>3.1981363187078206E-2</v>
      </c>
      <c r="AT3169">
        <v>3.1657196139762013E-2</v>
      </c>
      <c r="AU3169">
        <v>2.92419266865021E-2</v>
      </c>
      <c r="AV3169">
        <v>3.1093374091954125E-2</v>
      </c>
      <c r="AW3169">
        <v>2.8410145346295039E-2</v>
      </c>
      <c r="AX3169">
        <v>2.7303723867859179E-2</v>
      </c>
      <c r="AY3169">
        <v>2.8034335513919376E-2</v>
      </c>
      <c r="AZ3169">
        <v>3.467228606498203E-2</v>
      </c>
    </row>
    <row r="3170" spans="11:52" ht="14.4">
      <c r="K3170" t="s">
        <v>4077</v>
      </c>
      <c r="L3170" t="s">
        <v>4078</v>
      </c>
      <c r="M3170" t="s">
        <v>13</v>
      </c>
      <c r="N3170" t="s">
        <v>80</v>
      </c>
      <c r="AG3170">
        <v>5.0479810899512742E-2</v>
      </c>
      <c r="AH3170">
        <v>4.1521487219464269E-2</v>
      </c>
      <c r="AI3170">
        <v>4.0406701317038496E-2</v>
      </c>
      <c r="AJ3170">
        <v>4.0295392163694925E-2</v>
      </c>
      <c r="AK3170">
        <v>3.7687672896324159E-2</v>
      </c>
      <c r="AL3170">
        <v>3.7395666567449831E-2</v>
      </c>
      <c r="AM3170">
        <v>3.843376509488669E-2</v>
      </c>
      <c r="AN3170">
        <v>4.124118699244067E-2</v>
      </c>
      <c r="AO3170">
        <v>3.7791691371525563E-2</v>
      </c>
      <c r="AP3170">
        <v>3.5579055471136829E-2</v>
      </c>
      <c r="AQ3170">
        <v>3.3822618440279999E-2</v>
      </c>
      <c r="AR3170">
        <v>2.9965217658768552E-2</v>
      </c>
      <c r="AS3170">
        <v>2.9019532665768295E-2</v>
      </c>
      <c r="AT3170">
        <v>2.730494719326906E-2</v>
      </c>
      <c r="AU3170">
        <v>2.9020405162247461E-2</v>
      </c>
      <c r="AV3170">
        <v>3.2015636290307237E-2</v>
      </c>
      <c r="AW3170">
        <v>3.1516896670426509E-2</v>
      </c>
      <c r="AX3170">
        <v>3.0806941322186684E-2</v>
      </c>
      <c r="AY3170">
        <v>3.1399507201219631E-2</v>
      </c>
      <c r="AZ3170">
        <v>3.3072878404715796E-2</v>
      </c>
    </row>
    <row r="3171" spans="11:52" ht="14.4">
      <c r="K3171" t="s">
        <v>4079</v>
      </c>
      <c r="L3171" t="s">
        <v>4078</v>
      </c>
      <c r="M3171" t="s">
        <v>14</v>
      </c>
      <c r="N3171" t="s">
        <v>80</v>
      </c>
      <c r="AG3171">
        <v>4.4141745139186304E-2</v>
      </c>
      <c r="AH3171">
        <v>4.4761100624678751E-2</v>
      </c>
      <c r="AI3171">
        <v>5.1406599227804099E-2</v>
      </c>
      <c r="AJ3171">
        <v>5.1635966468237642E-2</v>
      </c>
      <c r="AK3171">
        <v>5.0597276607884337E-2</v>
      </c>
      <c r="AL3171">
        <v>5.8014490900038782E-2</v>
      </c>
      <c r="AM3171">
        <v>5.893851982999937E-2</v>
      </c>
      <c r="AN3171">
        <v>5.8511870393344143E-2</v>
      </c>
      <c r="AO3171">
        <v>5.5631421610662993E-2</v>
      </c>
      <c r="AP3171">
        <v>5.0600853883982291E-2</v>
      </c>
      <c r="AQ3171">
        <v>4.8510895362920081E-2</v>
      </c>
      <c r="AR3171">
        <v>4.4569869537483639E-2</v>
      </c>
      <c r="AS3171">
        <v>4.1367032537660879E-2</v>
      </c>
      <c r="AT3171">
        <v>3.8309391076998218E-2</v>
      </c>
      <c r="AU3171">
        <v>3.7954081630240007E-2</v>
      </c>
      <c r="AV3171">
        <v>3.6735169164498878E-2</v>
      </c>
      <c r="AW3171">
        <v>3.6123625649251527E-2</v>
      </c>
      <c r="AX3171">
        <v>3.6705543897940333E-2</v>
      </c>
      <c r="AY3171">
        <v>3.7263600516143705E-2</v>
      </c>
      <c r="AZ3171">
        <v>3.838157333820072E-2</v>
      </c>
    </row>
    <row r="3172" spans="11:52" ht="14.4">
      <c r="K3172" t="s">
        <v>4080</v>
      </c>
      <c r="L3172" t="s">
        <v>4078</v>
      </c>
      <c r="M3172" t="s">
        <v>92</v>
      </c>
      <c r="N3172" t="s">
        <v>80</v>
      </c>
      <c r="AG3172">
        <v>0.1192761320162798</v>
      </c>
      <c r="AH3172">
        <v>9.7926494911623932E-2</v>
      </c>
      <c r="AI3172">
        <v>0.11480504025213914</v>
      </c>
      <c r="AJ3172">
        <v>0.10914690858474276</v>
      </c>
      <c r="AK3172">
        <v>0.1070907520073001</v>
      </c>
      <c r="AL3172">
        <v>0.12504979222136509</v>
      </c>
      <c r="AM3172">
        <v>0.10809601783104496</v>
      </c>
      <c r="AN3172">
        <v>0.1128505409997876</v>
      </c>
      <c r="AO3172">
        <v>0.10735355579768267</v>
      </c>
      <c r="AP3172">
        <v>8.6477542994169376E-2</v>
      </c>
      <c r="AQ3172">
        <v>7.3455061172636116E-2</v>
      </c>
      <c r="AR3172">
        <v>6.4341453747581087E-2</v>
      </c>
      <c r="AS3172">
        <v>3.2489682347969069E-2</v>
      </c>
      <c r="AT3172">
        <v>2.5808114129830424E-2</v>
      </c>
      <c r="AU3172">
        <v>2.4284966229256522E-2</v>
      </c>
      <c r="AV3172">
        <v>2.5810127115269203E-2</v>
      </c>
      <c r="AW3172">
        <v>2.4277988000536519E-2</v>
      </c>
      <c r="AX3172">
        <v>1.96410610047533E-2</v>
      </c>
      <c r="AY3172">
        <v>1.8813437021894561E-2</v>
      </c>
      <c r="AZ3172">
        <v>2.3301825291232196E-2</v>
      </c>
    </row>
    <row r="3173" spans="11:52" ht="14.4">
      <c r="K3173" t="s">
        <v>4081</v>
      </c>
      <c r="L3173" t="s">
        <v>4078</v>
      </c>
      <c r="M3173" t="s">
        <v>15</v>
      </c>
      <c r="N3173" t="s">
        <v>80</v>
      </c>
      <c r="AE3173" t="s">
        <v>6079</v>
      </c>
      <c r="AF3173" t="s">
        <v>6079</v>
      </c>
      <c r="AG3173">
        <v>0.38083215735215903</v>
      </c>
      <c r="AH3173">
        <v>0.35868724623829934</v>
      </c>
      <c r="AI3173">
        <v>0.34817579759284595</v>
      </c>
      <c r="AJ3173">
        <v>0.3398104600768333</v>
      </c>
      <c r="AK3173">
        <v>0.33482515514288735</v>
      </c>
      <c r="AL3173">
        <v>0.29261838548606817</v>
      </c>
      <c r="AM3173">
        <v>0.26863438461431965</v>
      </c>
      <c r="AN3173">
        <v>0.19803493192937929</v>
      </c>
      <c r="AO3173">
        <v>0.1984908858704591</v>
      </c>
      <c r="AP3173">
        <v>0.19250743448459859</v>
      </c>
      <c r="AQ3173">
        <v>0.1430053168097935</v>
      </c>
      <c r="AR3173">
        <v>6.5896091534554405E-2</v>
      </c>
      <c r="AS3173">
        <v>5.9920959678052624E-2</v>
      </c>
      <c r="AT3173">
        <v>4.8945400826680585E-2</v>
      </c>
      <c r="AU3173">
        <v>4.9504338049627249E-2</v>
      </c>
      <c r="AV3173">
        <v>4.8760195011566969E-2</v>
      </c>
      <c r="AW3173">
        <v>4.7182227180403387E-2</v>
      </c>
      <c r="AX3173">
        <v>4.4090639879787209E-2</v>
      </c>
      <c r="AY3173">
        <v>4.5281900275530557E-2</v>
      </c>
      <c r="AZ3173">
        <v>5.1366795106275925E-2</v>
      </c>
    </row>
    <row r="3174" spans="11:52" ht="14.4">
      <c r="K3174" t="s">
        <v>4082</v>
      </c>
      <c r="L3174" t="s">
        <v>4078</v>
      </c>
      <c r="M3174" t="s">
        <v>91</v>
      </c>
      <c r="N3174" t="s">
        <v>80</v>
      </c>
      <c r="AG3174">
        <v>4.1404551585026865E-2</v>
      </c>
      <c r="AH3174">
        <v>3.6901029760702905E-2</v>
      </c>
      <c r="AI3174">
        <v>3.6299131628109334E-2</v>
      </c>
      <c r="AJ3174">
        <v>3.3476500980678975E-2</v>
      </c>
      <c r="AK3174">
        <v>3.2266008308565505E-2</v>
      </c>
      <c r="AL3174">
        <v>3.3446167156326229E-2</v>
      </c>
      <c r="AM3174">
        <v>3.4525903150281166E-2</v>
      </c>
      <c r="AN3174">
        <v>4.063057341745982E-2</v>
      </c>
      <c r="AO3174">
        <v>4.0979240824265323E-2</v>
      </c>
      <c r="AP3174">
        <v>3.7147404827625997E-2</v>
      </c>
      <c r="AQ3174">
        <v>3.5449053453439627E-2</v>
      </c>
      <c r="AR3174">
        <v>3.5628951627277153E-2</v>
      </c>
      <c r="AS3174">
        <v>3.7092385632116323E-2</v>
      </c>
      <c r="AT3174">
        <v>3.1603507296846446E-2</v>
      </c>
      <c r="AU3174">
        <v>3.1905440714759412E-2</v>
      </c>
      <c r="AV3174">
        <v>4.1191146925611835E-2</v>
      </c>
      <c r="AW3174">
        <v>3.6733350992914998E-2</v>
      </c>
      <c r="AX3174">
        <v>3.279610069427967E-2</v>
      </c>
      <c r="AY3174">
        <v>3.1356770304889925E-2</v>
      </c>
      <c r="AZ3174">
        <v>2.9950127031744662E-2</v>
      </c>
    </row>
    <row r="3175" spans="11:52" ht="14.4">
      <c r="K3175" t="s">
        <v>4083</v>
      </c>
      <c r="L3175" t="s">
        <v>4078</v>
      </c>
      <c r="M3175" t="s">
        <v>16</v>
      </c>
      <c r="N3175" t="s">
        <v>80</v>
      </c>
      <c r="AG3175">
        <v>3.2531715249895204E-2</v>
      </c>
      <c r="AH3175">
        <v>3.3088103136153846E-2</v>
      </c>
      <c r="AI3175">
        <v>3.6405362910081805E-2</v>
      </c>
      <c r="AJ3175">
        <v>3.2158384860650688E-2</v>
      </c>
      <c r="AK3175">
        <v>3.0586139663569708E-2</v>
      </c>
      <c r="AL3175">
        <v>4.1627672492966963E-2</v>
      </c>
      <c r="AM3175">
        <v>4.0511524882262125E-2</v>
      </c>
      <c r="AN3175">
        <v>4.0869718901929634E-2</v>
      </c>
      <c r="AO3175">
        <v>3.8294953632329001E-2</v>
      </c>
      <c r="AP3175">
        <v>3.7620207054661695E-2</v>
      </c>
      <c r="AQ3175">
        <v>3.7809804544902008E-2</v>
      </c>
      <c r="AR3175">
        <v>3.4227780908982368E-2</v>
      </c>
      <c r="AS3175">
        <v>3.2633580493163311E-2</v>
      </c>
      <c r="AT3175">
        <v>3.2122181207811171E-2</v>
      </c>
      <c r="AU3175">
        <v>3.202248070345437E-2</v>
      </c>
      <c r="AV3175">
        <v>3.0207320030407128E-2</v>
      </c>
      <c r="AW3175">
        <v>3.1802620094824159E-2</v>
      </c>
      <c r="AX3175">
        <v>3.0915271351943833E-2</v>
      </c>
      <c r="AY3175">
        <v>2.8344981158509735E-2</v>
      </c>
      <c r="AZ3175">
        <v>3.1668284766655924E-2</v>
      </c>
    </row>
    <row r="3176" spans="11:52" ht="14.4">
      <c r="K3176" t="s">
        <v>4084</v>
      </c>
      <c r="L3176" t="s">
        <v>4078</v>
      </c>
      <c r="M3176" t="s">
        <v>17</v>
      </c>
      <c r="N3176" t="s">
        <v>80</v>
      </c>
      <c r="AG3176">
        <v>3.1770932062737671E-2</v>
      </c>
      <c r="AH3176">
        <v>3.2120716274930364E-2</v>
      </c>
      <c r="AI3176">
        <v>4.0727271562025491E-2</v>
      </c>
      <c r="AJ3176">
        <v>3.6300981028671506E-2</v>
      </c>
      <c r="AK3176">
        <v>4.6594903779734201E-2</v>
      </c>
      <c r="AL3176">
        <v>5.2923139893765091E-2</v>
      </c>
      <c r="AM3176">
        <v>5.2863076206264549E-2</v>
      </c>
      <c r="AN3176">
        <v>5.2685102625349083E-2</v>
      </c>
      <c r="AO3176">
        <v>5.5921557535833992E-2</v>
      </c>
      <c r="AP3176">
        <v>5.3875361378636223E-2</v>
      </c>
      <c r="AQ3176">
        <v>4.8489277607420979E-2</v>
      </c>
      <c r="AR3176">
        <v>4.18749704119055E-2</v>
      </c>
      <c r="AS3176">
        <v>3.8434487133809814E-2</v>
      </c>
      <c r="AT3176">
        <v>3.2962997297313924E-2</v>
      </c>
      <c r="AU3176">
        <v>3.6263236744156137E-2</v>
      </c>
      <c r="AV3176">
        <v>3.9589432009282229E-2</v>
      </c>
      <c r="AW3176">
        <v>3.5814951486801985E-2</v>
      </c>
      <c r="AX3176">
        <v>3.772643736282516E-2</v>
      </c>
      <c r="AY3176">
        <v>3.5721298424648065E-2</v>
      </c>
      <c r="AZ3176">
        <v>3.6661500914724539E-2</v>
      </c>
    </row>
    <row r="3177" spans="11:52" ht="14.4">
      <c r="K3177" t="s">
        <v>4085</v>
      </c>
      <c r="L3177" t="s">
        <v>4078</v>
      </c>
      <c r="M3177" t="s">
        <v>97</v>
      </c>
      <c r="N3177" t="s">
        <v>80</v>
      </c>
      <c r="O3177" t="s">
        <v>6079</v>
      </c>
      <c r="P3177" t="s">
        <v>6079</v>
      </c>
      <c r="Q3177" t="s">
        <v>6079</v>
      </c>
      <c r="R3177" t="s">
        <v>6079</v>
      </c>
      <c r="S3177" t="s">
        <v>6079</v>
      </c>
      <c r="T3177" t="s">
        <v>6079</v>
      </c>
      <c r="AG3177">
        <v>1.7834332558438509E-2</v>
      </c>
      <c r="AH3177">
        <v>1.8478915493283492E-2</v>
      </c>
      <c r="AI3177">
        <v>1.5713976165470937E-2</v>
      </c>
      <c r="AJ3177">
        <v>1.5770246535951372E-2</v>
      </c>
      <c r="AK3177">
        <v>1.8157128177410893E-2</v>
      </c>
      <c r="AL3177">
        <v>2.3305847505844964E-2</v>
      </c>
      <c r="AM3177">
        <v>1.8105819621044485E-2</v>
      </c>
      <c r="AN3177">
        <v>1.4223116073080896E-2</v>
      </c>
      <c r="AO3177">
        <v>1.7363713050277702E-2</v>
      </c>
      <c r="AP3177">
        <v>1.5593947288310652E-2</v>
      </c>
      <c r="AQ3177">
        <v>1.4545763471592437E-2</v>
      </c>
      <c r="AR3177">
        <v>7.9540424198679908E-3</v>
      </c>
      <c r="AS3177">
        <v>1.647373128204508E-2</v>
      </c>
      <c r="AT3177">
        <v>2.8084049468649334E-2</v>
      </c>
      <c r="AU3177">
        <v>1.6229859838215701E-2</v>
      </c>
      <c r="AV3177">
        <v>1.6991009010460027E-2</v>
      </c>
      <c r="AW3177">
        <v>1.5878090690939685E-2</v>
      </c>
      <c r="AX3177">
        <v>1.377384187859635E-2</v>
      </c>
      <c r="AY3177">
        <v>5.3072043126271388E-3</v>
      </c>
      <c r="AZ3177">
        <v>4.0031275457744373E-3</v>
      </c>
    </row>
    <row r="3178" spans="11:52" ht="14.4">
      <c r="K3178" t="s">
        <v>4086</v>
      </c>
      <c r="L3178" t="s">
        <v>4078</v>
      </c>
      <c r="M3178" t="s">
        <v>18</v>
      </c>
      <c r="N3178" t="s">
        <v>80</v>
      </c>
      <c r="AG3178">
        <v>5.8641047393107409E-2</v>
      </c>
      <c r="AH3178">
        <v>5.7255263129122165E-2</v>
      </c>
      <c r="AI3178">
        <v>5.7589297125086633E-2</v>
      </c>
      <c r="AJ3178">
        <v>5.4590674674267696E-2</v>
      </c>
      <c r="AK3178">
        <v>5.2300794817340089E-2</v>
      </c>
      <c r="AL3178">
        <v>5.2275364705345169E-2</v>
      </c>
      <c r="AM3178">
        <v>5.248048170424717E-2</v>
      </c>
      <c r="AN3178">
        <v>4.8704439504627994E-2</v>
      </c>
      <c r="AO3178">
        <v>5.1703537153071265E-2</v>
      </c>
      <c r="AP3178">
        <v>5.3249056115802995E-2</v>
      </c>
      <c r="AQ3178">
        <v>5.087851155084594E-2</v>
      </c>
      <c r="AR3178">
        <v>5.0335513449902253E-2</v>
      </c>
      <c r="AS3178">
        <v>4.918903298336981E-2</v>
      </c>
      <c r="AT3178">
        <v>4.6585645874736466E-2</v>
      </c>
      <c r="AU3178">
        <v>4.6114989474752122E-2</v>
      </c>
      <c r="AV3178">
        <v>4.8052244684610577E-2</v>
      </c>
      <c r="AW3178">
        <v>4.8484573271380345E-2</v>
      </c>
      <c r="AX3178">
        <v>4.4943510768693982E-2</v>
      </c>
      <c r="AY3178">
        <v>4.5222532506935469E-2</v>
      </c>
      <c r="AZ3178">
        <v>4.6461731258689146E-2</v>
      </c>
    </row>
    <row r="3179" spans="11:52" ht="14.4">
      <c r="K3179" t="s">
        <v>4087</v>
      </c>
      <c r="L3179" t="s">
        <v>4078</v>
      </c>
      <c r="M3179" t="s">
        <v>34</v>
      </c>
      <c r="N3179" t="s">
        <v>80</v>
      </c>
      <c r="AG3179">
        <v>6.2794973289291858E-2</v>
      </c>
      <c r="AH3179">
        <v>6.2258321918436547E-2</v>
      </c>
      <c r="AI3179">
        <v>6.1238646648048976E-2</v>
      </c>
      <c r="AJ3179">
        <v>5.8319010181615283E-2</v>
      </c>
      <c r="AK3179">
        <v>6.4230678132733254E-2</v>
      </c>
      <c r="AL3179">
        <v>6.4833149864656048E-2</v>
      </c>
      <c r="AM3179">
        <v>6.4962159665127181E-2</v>
      </c>
      <c r="AN3179">
        <v>5.8511469162635769E-2</v>
      </c>
      <c r="AO3179">
        <v>5.6909718791496727E-2</v>
      </c>
      <c r="AP3179">
        <v>5.1410102564762819E-2</v>
      </c>
      <c r="AQ3179">
        <v>4.8444800518033126E-2</v>
      </c>
      <c r="AR3179">
        <v>4.402578622349862E-2</v>
      </c>
      <c r="AS3179">
        <v>4.2367720008401909E-2</v>
      </c>
      <c r="AT3179">
        <v>3.8698804892825095E-2</v>
      </c>
      <c r="AU3179">
        <v>3.9133578083447446E-2</v>
      </c>
      <c r="AV3179">
        <v>3.9058282901880785E-2</v>
      </c>
      <c r="AW3179">
        <v>3.9003192050833808E-2</v>
      </c>
      <c r="AX3179">
        <v>3.9013345419785982E-2</v>
      </c>
      <c r="AY3179">
        <v>3.9054753749672731E-2</v>
      </c>
      <c r="AZ3179">
        <v>3.9266771390275811E-2</v>
      </c>
    </row>
    <row r="3180" spans="11:52" ht="14.4">
      <c r="K3180" t="s">
        <v>4088</v>
      </c>
      <c r="L3180" t="s">
        <v>4078</v>
      </c>
      <c r="M3180" t="s">
        <v>19</v>
      </c>
      <c r="N3180" t="s">
        <v>80</v>
      </c>
      <c r="AG3180">
        <v>2.2774085567828825E-2</v>
      </c>
      <c r="AH3180">
        <v>2.3529429851565229E-2</v>
      </c>
      <c r="AI3180">
        <v>1.9815314410497217E-2</v>
      </c>
      <c r="AJ3180">
        <v>1.9723292850528731E-2</v>
      </c>
      <c r="AK3180">
        <v>2.2783702462090216E-2</v>
      </c>
      <c r="AL3180">
        <v>2.4829636575296202E-2</v>
      </c>
      <c r="AM3180">
        <v>2.4872509658588653E-2</v>
      </c>
      <c r="AN3180">
        <v>2.4806378382720425E-2</v>
      </c>
      <c r="AO3180">
        <v>2.1002134539952467E-2</v>
      </c>
      <c r="AP3180">
        <v>3.3977556498169297E-2</v>
      </c>
      <c r="AQ3180">
        <v>2.8674548451262463E-2</v>
      </c>
      <c r="AR3180">
        <v>2.9226288176808085E-2</v>
      </c>
      <c r="AS3180">
        <v>2.6224481056310808E-2</v>
      </c>
      <c r="AT3180">
        <v>1.8760758290290728E-2</v>
      </c>
      <c r="AU3180">
        <v>1.933993099865183E-2</v>
      </c>
      <c r="AV3180">
        <v>1.8614866702957263E-2</v>
      </c>
      <c r="AW3180">
        <v>1.6397855109293914E-2</v>
      </c>
      <c r="AX3180">
        <v>1.6034927226450866E-2</v>
      </c>
      <c r="AY3180">
        <v>1.5631625933593064E-2</v>
      </c>
      <c r="AZ3180">
        <v>2.5017248043897336E-2</v>
      </c>
    </row>
    <row r="3181" spans="11:52" ht="14.4">
      <c r="K3181" t="s">
        <v>4089</v>
      </c>
      <c r="L3181" t="s">
        <v>4078</v>
      </c>
      <c r="M3181" t="s">
        <v>20</v>
      </c>
      <c r="N3181" t="s">
        <v>80</v>
      </c>
      <c r="AG3181">
        <v>4.8914151183608499E-2</v>
      </c>
      <c r="AH3181">
        <v>4.7700574409907874E-2</v>
      </c>
      <c r="AI3181">
        <v>5.0402953995016722E-2</v>
      </c>
      <c r="AJ3181">
        <v>4.9373599910959041E-2</v>
      </c>
      <c r="AK3181">
        <v>4.8731625184612923E-2</v>
      </c>
      <c r="AL3181">
        <v>4.9279844809012173E-2</v>
      </c>
      <c r="AM3181">
        <v>5.237986128709278E-2</v>
      </c>
      <c r="AN3181">
        <v>4.8275276698466346E-2</v>
      </c>
      <c r="AO3181">
        <v>4.747429361226381E-2</v>
      </c>
      <c r="AP3181">
        <v>4.6418190796403171E-2</v>
      </c>
      <c r="AQ3181">
        <v>4.4532391289606829E-2</v>
      </c>
      <c r="AR3181">
        <v>4.1966868768390599E-2</v>
      </c>
      <c r="AS3181">
        <v>4.0508112160631549E-2</v>
      </c>
      <c r="AT3181">
        <v>4.0602424928930354E-2</v>
      </c>
      <c r="AU3181">
        <v>4.12959553938664E-2</v>
      </c>
      <c r="AV3181">
        <v>4.0265339872917146E-2</v>
      </c>
      <c r="AW3181">
        <v>3.8506464082335219E-2</v>
      </c>
      <c r="AX3181">
        <v>4.187296218066594E-2</v>
      </c>
      <c r="AY3181">
        <v>4.1942912178940195E-2</v>
      </c>
      <c r="AZ3181">
        <v>4.1903068560638392E-2</v>
      </c>
    </row>
    <row r="3182" spans="11:52" ht="14.4">
      <c r="K3182" t="s">
        <v>4090</v>
      </c>
      <c r="L3182" t="s">
        <v>4078</v>
      </c>
      <c r="M3182" t="s">
        <v>21</v>
      </c>
      <c r="N3182" t="s">
        <v>80</v>
      </c>
      <c r="AG3182">
        <v>2.0858855221107489E-2</v>
      </c>
      <c r="AH3182">
        <v>2.3727875183497681E-2</v>
      </c>
      <c r="AI3182">
        <v>2.3793251155246865E-2</v>
      </c>
      <c r="AJ3182">
        <v>2.3952396101526309E-2</v>
      </c>
      <c r="AK3182">
        <v>2.8376228467360237E-2</v>
      </c>
      <c r="AL3182">
        <v>3.4388613073168477E-2</v>
      </c>
      <c r="AM3182">
        <v>3.6944694462901891E-2</v>
      </c>
      <c r="AN3182">
        <v>3.8221640176727315E-2</v>
      </c>
    </row>
    <row r="3183" spans="11:52" ht="14.4">
      <c r="K3183" t="s">
        <v>4091</v>
      </c>
      <c r="L3183" t="s">
        <v>4078</v>
      </c>
      <c r="M3183" t="s">
        <v>22</v>
      </c>
      <c r="N3183" t="s">
        <v>80</v>
      </c>
      <c r="AG3183">
        <v>0.52982735468084108</v>
      </c>
      <c r="AH3183">
        <v>0.51609086771934154</v>
      </c>
      <c r="AI3183">
        <v>0.4966392101833107</v>
      </c>
      <c r="AJ3183">
        <v>0.47820305269889973</v>
      </c>
      <c r="AK3183">
        <v>0.46547799787056338</v>
      </c>
      <c r="AL3183">
        <v>0.42724457489269974</v>
      </c>
      <c r="AM3183">
        <v>0.41193039850525631</v>
      </c>
      <c r="AN3183">
        <v>0.38370719916946339</v>
      </c>
      <c r="AO3183">
        <v>0.38491862475816419</v>
      </c>
      <c r="AP3183">
        <v>0.26208552065084317</v>
      </c>
      <c r="AQ3183">
        <v>0.20246009382837415</v>
      </c>
      <c r="AR3183">
        <v>0.17619461310779316</v>
      </c>
      <c r="AS3183">
        <v>0.16531806923069539</v>
      </c>
      <c r="AT3183">
        <v>0.10257580306758092</v>
      </c>
      <c r="AU3183">
        <v>0.10161678201889734</v>
      </c>
      <c r="AV3183">
        <v>9.310692780799526E-2</v>
      </c>
      <c r="AW3183">
        <v>9.1962494213394877E-2</v>
      </c>
      <c r="AX3183">
        <v>8.9133069674723439E-2</v>
      </c>
      <c r="AY3183">
        <v>8.4416317737623148E-2</v>
      </c>
      <c r="AZ3183">
        <v>7.1628972521408943E-2</v>
      </c>
    </row>
    <row r="3184" spans="11:52" ht="14.4">
      <c r="K3184" t="s">
        <v>4092</v>
      </c>
      <c r="L3184" t="s">
        <v>4078</v>
      </c>
      <c r="M3184" t="s">
        <v>90</v>
      </c>
      <c r="N3184" t="s">
        <v>80</v>
      </c>
      <c r="AG3184">
        <v>0.11219458881571266</v>
      </c>
      <c r="AH3184">
        <v>9.6316421771476479E-2</v>
      </c>
      <c r="AI3184">
        <v>8.7816532199087916E-2</v>
      </c>
      <c r="AJ3184">
        <v>7.2905478406436117E-2</v>
      </c>
      <c r="AK3184">
        <v>6.8533647690911956E-2</v>
      </c>
      <c r="AL3184">
        <v>6.9072959277357751E-2</v>
      </c>
      <c r="AM3184">
        <v>7.6076872406784735E-2</v>
      </c>
      <c r="AN3184">
        <v>7.7434241326019407E-2</v>
      </c>
      <c r="AO3184">
        <v>6.5729985324643345E-2</v>
      </c>
      <c r="AP3184">
        <v>5.7192839403058318E-2</v>
      </c>
      <c r="AQ3184">
        <v>5.8031817910504005E-2</v>
      </c>
      <c r="AR3184">
        <v>5.2087394530178771E-2</v>
      </c>
      <c r="AS3184">
        <v>4.8526676840046121E-2</v>
      </c>
      <c r="AT3184">
        <v>4.0988030190706758E-2</v>
      </c>
      <c r="AU3184">
        <v>3.7004799533954552E-2</v>
      </c>
      <c r="AV3184">
        <v>3.5163289469081607E-2</v>
      </c>
      <c r="AW3184">
        <v>3.0900059969046857E-2</v>
      </c>
      <c r="AX3184">
        <v>2.5726943220115643E-2</v>
      </c>
      <c r="AY3184">
        <v>2.4935354653284947E-2</v>
      </c>
      <c r="AZ3184">
        <v>2.5955374780750416E-2</v>
      </c>
    </row>
    <row r="3185" spans="11:52" ht="14.4">
      <c r="K3185" t="s">
        <v>4093</v>
      </c>
      <c r="L3185" t="s">
        <v>4078</v>
      </c>
      <c r="M3185" t="s">
        <v>23</v>
      </c>
      <c r="N3185" t="s">
        <v>80</v>
      </c>
      <c r="AG3185">
        <v>5.8941441939841938E-2</v>
      </c>
      <c r="AH3185">
        <v>5.1298270430604594E-2</v>
      </c>
      <c r="AI3185">
        <v>4.3915070498034517E-2</v>
      </c>
      <c r="AJ3185">
        <v>3.7419348639936824E-2</v>
      </c>
      <c r="AK3185">
        <v>3.71433397641803E-2</v>
      </c>
      <c r="AL3185">
        <v>3.668714333890663E-2</v>
      </c>
      <c r="AM3185">
        <v>3.6880484813624985E-2</v>
      </c>
      <c r="AN3185">
        <v>3.3014562175643046E-2</v>
      </c>
      <c r="AO3185">
        <v>3.2030243453071289E-2</v>
      </c>
      <c r="AP3185">
        <v>2.8569511563275064E-2</v>
      </c>
      <c r="AQ3185">
        <v>2.9127023620350617E-2</v>
      </c>
      <c r="AR3185">
        <v>3.0383394881162783E-2</v>
      </c>
      <c r="AS3185">
        <v>2.9145850362547621E-2</v>
      </c>
      <c r="AT3185">
        <v>3.0383455580194285E-2</v>
      </c>
      <c r="AU3185">
        <v>3.400425498216561E-2</v>
      </c>
      <c r="AV3185">
        <v>3.2499404884111266E-2</v>
      </c>
      <c r="AW3185">
        <v>3.6739018113483048E-2</v>
      </c>
      <c r="AX3185">
        <v>3.73595126318505E-2</v>
      </c>
      <c r="AY3185">
        <v>3.9028749217919351E-2</v>
      </c>
      <c r="AZ3185">
        <v>4.1768721146269026E-2</v>
      </c>
    </row>
    <row r="3186" spans="11:52" ht="14.4">
      <c r="K3186" t="s">
        <v>4094</v>
      </c>
      <c r="L3186" t="s">
        <v>4078</v>
      </c>
      <c r="M3186" t="s">
        <v>24</v>
      </c>
      <c r="N3186" t="s">
        <v>80</v>
      </c>
      <c r="AG3186">
        <v>5.4733919443926957E-2</v>
      </c>
      <c r="AH3186">
        <v>5.8262426999954819E-2</v>
      </c>
      <c r="AI3186">
        <v>5.7001063777533757E-2</v>
      </c>
      <c r="AJ3186">
        <v>4.876735086001896E-2</v>
      </c>
      <c r="AK3186">
        <v>4.9406903810801095E-2</v>
      </c>
      <c r="AL3186">
        <v>5.6623095516482799E-2</v>
      </c>
      <c r="AM3186">
        <v>5.402261532104171E-2</v>
      </c>
      <c r="AN3186">
        <v>5.0541930744264815E-2</v>
      </c>
      <c r="AO3186">
        <v>4.3672685251221699E-2</v>
      </c>
      <c r="AP3186">
        <v>4.0009831555723456E-2</v>
      </c>
      <c r="AQ3186">
        <v>3.8814176451656218E-2</v>
      </c>
      <c r="AR3186">
        <v>4.4377479813200643E-2</v>
      </c>
      <c r="AS3186">
        <v>3.9300298533926165E-2</v>
      </c>
      <c r="AT3186">
        <v>2.8985548016772212E-2</v>
      </c>
      <c r="AU3186">
        <v>2.7022715031829583E-2</v>
      </c>
      <c r="AV3186">
        <v>2.6387084868637879E-2</v>
      </c>
      <c r="AW3186">
        <v>2.8078283966509257E-2</v>
      </c>
      <c r="AX3186">
        <v>2.5280631333620338E-2</v>
      </c>
      <c r="AY3186">
        <v>2.8697386709912023E-2</v>
      </c>
      <c r="AZ3186">
        <v>2.0258100371796796E-2</v>
      </c>
    </row>
    <row r="3187" spans="11:52" ht="14.4">
      <c r="K3187" t="s">
        <v>4095</v>
      </c>
      <c r="L3187" t="s">
        <v>4078</v>
      </c>
      <c r="M3187" t="s">
        <v>1386</v>
      </c>
      <c r="N3187" t="s">
        <v>80</v>
      </c>
      <c r="O3187" t="s">
        <v>6079</v>
      </c>
      <c r="P3187" t="s">
        <v>6079</v>
      </c>
      <c r="Q3187" t="s">
        <v>6079</v>
      </c>
      <c r="R3187" t="s">
        <v>6079</v>
      </c>
      <c r="S3187" t="s">
        <v>6079</v>
      </c>
      <c r="T3187" t="s">
        <v>6079</v>
      </c>
      <c r="U3187" t="s">
        <v>6079</v>
      </c>
      <c r="V3187" t="s">
        <v>6079</v>
      </c>
      <c r="W3187" t="s">
        <v>6079</v>
      </c>
      <c r="X3187" t="s">
        <v>6079</v>
      </c>
      <c r="Y3187" t="s">
        <v>6079</v>
      </c>
      <c r="Z3187" t="s">
        <v>6079</v>
      </c>
      <c r="AA3187" t="s">
        <v>6079</v>
      </c>
      <c r="AG3187">
        <v>2.455934455082574E-2</v>
      </c>
      <c r="AH3187">
        <v>5.9632815269609341E-2</v>
      </c>
      <c r="AI3187">
        <v>3.2044482674911494E-2</v>
      </c>
      <c r="AJ3187">
        <v>3.7222399473698549E-2</v>
      </c>
      <c r="AK3187">
        <v>3.0185171317431862E-2</v>
      </c>
      <c r="AL3187">
        <v>2.7997871276953693E-2</v>
      </c>
      <c r="AM3187">
        <v>3.5993374480504534E-2</v>
      </c>
      <c r="AN3187">
        <v>3.2532196415765102E-2</v>
      </c>
      <c r="AO3187">
        <v>2.4374082889005187E-2</v>
      </c>
      <c r="AP3187">
        <v>2.2428180879188249E-2</v>
      </c>
      <c r="AQ3187">
        <v>2.0914302420777148E-2</v>
      </c>
      <c r="AR3187">
        <v>2.083612130820351E-2</v>
      </c>
      <c r="AS3187">
        <v>1.7177033764961269E-2</v>
      </c>
      <c r="AT3187">
        <v>1.5093019003220713E-2</v>
      </c>
      <c r="AU3187">
        <v>1.2203921430270701E-2</v>
      </c>
      <c r="AV3187">
        <v>1.054799273237318E-2</v>
      </c>
      <c r="AW3187">
        <v>7.0815058231132235E-3</v>
      </c>
      <c r="AX3187">
        <v>6.8872835079273054E-3</v>
      </c>
      <c r="AY3187">
        <v>8.4246352503248977E-3</v>
      </c>
      <c r="AZ3187">
        <v>1.0078090559952421E-2</v>
      </c>
    </row>
    <row r="3188" spans="11:52" ht="14.4">
      <c r="K3188" t="s">
        <v>4096</v>
      </c>
      <c r="L3188" t="s">
        <v>4078</v>
      </c>
      <c r="M3188" t="s">
        <v>25</v>
      </c>
      <c r="N3188" t="s">
        <v>80</v>
      </c>
      <c r="AG3188">
        <v>0.10657763228573368</v>
      </c>
      <c r="AH3188">
        <v>0.10086860256363318</v>
      </c>
      <c r="AI3188">
        <v>9.4104421716511247E-2</v>
      </c>
      <c r="AJ3188">
        <v>8.6520969781491097E-2</v>
      </c>
      <c r="AK3188">
        <v>8.4652969005218862E-2</v>
      </c>
      <c r="AL3188">
        <v>8.24258554404078E-2</v>
      </c>
      <c r="AM3188">
        <v>7.6980633271914622E-2</v>
      </c>
      <c r="AN3188">
        <v>6.0806356896149077E-2</v>
      </c>
      <c r="AO3188">
        <v>5.7231069803266407E-2</v>
      </c>
      <c r="AP3188">
        <v>5.3280999290382089E-2</v>
      </c>
      <c r="AQ3188">
        <v>5.2761375860392055E-2</v>
      </c>
      <c r="AR3188">
        <v>4.2460347444272774E-2</v>
      </c>
      <c r="AS3188">
        <v>4.1716741409684142E-2</v>
      </c>
      <c r="AT3188">
        <v>3.2880805984752771E-2</v>
      </c>
      <c r="AU3188">
        <v>3.6252524343101798E-2</v>
      </c>
      <c r="AV3188">
        <v>3.4024605816402244E-2</v>
      </c>
      <c r="AW3188">
        <v>3.5382027536418129E-2</v>
      </c>
      <c r="AX3188">
        <v>3.5949598700055131E-2</v>
      </c>
      <c r="AY3188">
        <v>3.7221247711083046E-2</v>
      </c>
      <c r="AZ3188">
        <v>3.6735472439736787E-2</v>
      </c>
    </row>
    <row r="3189" spans="11:52" ht="14.4">
      <c r="K3189" t="s">
        <v>5725</v>
      </c>
      <c r="L3189" t="s">
        <v>4078</v>
      </c>
      <c r="M3189" t="s">
        <v>5610</v>
      </c>
      <c r="N3189" t="s">
        <v>80</v>
      </c>
      <c r="AO3189">
        <v>1.7643899196845E-2</v>
      </c>
      <c r="AP3189" t="s">
        <v>6079</v>
      </c>
      <c r="AQ3189" t="s">
        <v>6079</v>
      </c>
      <c r="AR3189" t="s">
        <v>6079</v>
      </c>
      <c r="AS3189" t="s">
        <v>6079</v>
      </c>
      <c r="AT3189">
        <v>3.7033761753942102E-2</v>
      </c>
      <c r="AU3189">
        <v>2.6464990159141642E-2</v>
      </c>
      <c r="AV3189">
        <v>3.2126028559946375E-2</v>
      </c>
      <c r="AW3189">
        <v>3.1934396664056459E-2</v>
      </c>
      <c r="AX3189">
        <v>3.2221977021322873E-2</v>
      </c>
      <c r="AY3189">
        <v>4.7295991747126225E-2</v>
      </c>
      <c r="AZ3189">
        <v>3.555834926676895E-2</v>
      </c>
    </row>
    <row r="3190" spans="11:52" ht="14.4">
      <c r="K3190" t="s">
        <v>4097</v>
      </c>
      <c r="L3190" t="s">
        <v>4078</v>
      </c>
      <c r="M3190" t="s">
        <v>98</v>
      </c>
      <c r="N3190" t="s">
        <v>80</v>
      </c>
      <c r="AG3190">
        <v>1.5933834121918979E-2</v>
      </c>
      <c r="AH3190">
        <v>1.6174250735583748E-2</v>
      </c>
      <c r="AI3190">
        <v>1.6447123613901913E-2</v>
      </c>
      <c r="AJ3190">
        <v>1.7925544241333715E-2</v>
      </c>
      <c r="AK3190">
        <v>1.5683661129510848E-2</v>
      </c>
      <c r="AL3190">
        <v>1.9237258700923306E-2</v>
      </c>
      <c r="AM3190">
        <v>1.7406184141174848E-2</v>
      </c>
      <c r="AN3190">
        <v>2.6818690819966282E-2</v>
      </c>
      <c r="AO3190">
        <v>2.2046765121707293E-2</v>
      </c>
      <c r="AP3190">
        <v>1.440508957856048E-2</v>
      </c>
      <c r="AQ3190">
        <v>1.4187267716037266E-2</v>
      </c>
      <c r="AR3190">
        <v>1.1648910567626672E-2</v>
      </c>
      <c r="AS3190">
        <v>1.8687416181442127E-2</v>
      </c>
      <c r="AT3190">
        <v>2.0202158442167828E-2</v>
      </c>
      <c r="AU3190">
        <v>1.5652074534328514E-2</v>
      </c>
      <c r="AV3190">
        <v>1.1415107978818898E-2</v>
      </c>
      <c r="AW3190">
        <v>9.6586200135438168E-3</v>
      </c>
      <c r="AX3190">
        <v>1.2048234298605258E-2</v>
      </c>
      <c r="AY3190">
        <v>7.4266589985497906E-3</v>
      </c>
      <c r="AZ3190">
        <v>6.9460640799449032E-3</v>
      </c>
    </row>
    <row r="3191" spans="11:52" ht="14.4">
      <c r="K3191" t="s">
        <v>4098</v>
      </c>
      <c r="L3191" t="s">
        <v>4078</v>
      </c>
      <c r="M3191" t="s">
        <v>94</v>
      </c>
      <c r="N3191" t="s">
        <v>80</v>
      </c>
      <c r="AG3191">
        <v>3.1612197476162729E-2</v>
      </c>
      <c r="AH3191">
        <v>3.6628879147936687E-2</v>
      </c>
      <c r="AI3191">
        <v>4.2971218828653013E-2</v>
      </c>
      <c r="AJ3191">
        <v>3.7636347410629954E-2</v>
      </c>
      <c r="AK3191">
        <v>3.6465852411974337E-2</v>
      </c>
      <c r="AL3191">
        <v>3.4457287682745107E-2</v>
      </c>
      <c r="AM3191">
        <v>3.8886204544538512E-2</v>
      </c>
      <c r="AN3191">
        <v>3.6765494648140613E-2</v>
      </c>
      <c r="AO3191">
        <v>3.9704869375825021E-2</v>
      </c>
      <c r="AP3191">
        <v>2.6431611418248509E-2</v>
      </c>
      <c r="AQ3191">
        <v>2.4725832068273019E-2</v>
      </c>
      <c r="AR3191">
        <v>2.7110439540897105E-2</v>
      </c>
      <c r="AS3191">
        <v>2.545249199992149E-2</v>
      </c>
      <c r="AT3191">
        <v>2.7894730229359656E-2</v>
      </c>
      <c r="AU3191">
        <v>2.7365753623018907E-2</v>
      </c>
      <c r="AV3191">
        <v>2.4817740400877347E-2</v>
      </c>
      <c r="AW3191">
        <v>2.3948990499017643E-2</v>
      </c>
      <c r="AX3191">
        <v>3.0267728455125792E-2</v>
      </c>
      <c r="AY3191">
        <v>3.1566530185702581E-2</v>
      </c>
      <c r="AZ3191">
        <v>3.2741076878064344E-2</v>
      </c>
    </row>
    <row r="3192" spans="11:52" ht="14.4">
      <c r="K3192" t="s">
        <v>4099</v>
      </c>
      <c r="L3192" t="s">
        <v>4078</v>
      </c>
      <c r="M3192" t="s">
        <v>99</v>
      </c>
      <c r="N3192" t="s">
        <v>80</v>
      </c>
      <c r="AG3192">
        <v>2.5719455433426172E-2</v>
      </c>
      <c r="AH3192">
        <v>2.3209081925091527E-2</v>
      </c>
      <c r="AI3192">
        <v>2.1437248718963516E-2</v>
      </c>
      <c r="AJ3192">
        <v>2.1195907763720004E-2</v>
      </c>
      <c r="AK3192">
        <v>2.2704992269783109E-2</v>
      </c>
      <c r="AL3192">
        <v>2.4632191911749236E-2</v>
      </c>
      <c r="AM3192">
        <v>1.7979701225066053E-2</v>
      </c>
      <c r="AN3192">
        <v>9.6036851167539544E-3</v>
      </c>
      <c r="AO3192">
        <v>1.3381082448056258E-2</v>
      </c>
      <c r="AP3192">
        <v>9.9188546411306377E-3</v>
      </c>
      <c r="AQ3192">
        <v>8.9622880624036262E-3</v>
      </c>
      <c r="AR3192">
        <v>7.2404228432713389E-3</v>
      </c>
      <c r="AS3192">
        <v>7.0718259504674854E-3</v>
      </c>
      <c r="AT3192">
        <v>7.7108385232385907E-3</v>
      </c>
      <c r="AU3192">
        <v>6.9034666998143146E-3</v>
      </c>
      <c r="AV3192">
        <v>6.2300990728166731E-3</v>
      </c>
      <c r="AW3192">
        <v>7.0369442612105669E-3</v>
      </c>
      <c r="AX3192">
        <v>6.6561581152035695E-3</v>
      </c>
      <c r="AY3192">
        <v>4.4003542777294033E-3</v>
      </c>
      <c r="AZ3192">
        <v>3.5378088087904399E-3</v>
      </c>
    </row>
    <row r="3193" spans="11:52" ht="14.4">
      <c r="K3193" t="s">
        <v>4100</v>
      </c>
      <c r="L3193" t="s">
        <v>4078</v>
      </c>
      <c r="M3193" t="s">
        <v>26</v>
      </c>
      <c r="N3193" t="s">
        <v>80</v>
      </c>
      <c r="O3193" t="s">
        <v>6079</v>
      </c>
      <c r="P3193" t="s">
        <v>6079</v>
      </c>
      <c r="Q3193" t="s">
        <v>6079</v>
      </c>
      <c r="R3193" t="s">
        <v>6079</v>
      </c>
      <c r="S3193" t="s">
        <v>6079</v>
      </c>
      <c r="AG3193">
        <v>7.1501904231084407E-2</v>
      </c>
      <c r="AH3193">
        <v>7.1715477463717994E-2</v>
      </c>
      <c r="AI3193">
        <v>8.7510927839215019E-2</v>
      </c>
      <c r="AJ3193">
        <v>9.9997516500283268E-2</v>
      </c>
      <c r="AK3193">
        <v>0.1083043945546273</v>
      </c>
      <c r="AL3193">
        <v>0.10011639419066672</v>
      </c>
      <c r="AM3193">
        <v>9.8557718821036588E-2</v>
      </c>
      <c r="AN3193">
        <v>8.4453185261780209E-2</v>
      </c>
      <c r="AO3193">
        <v>8.4219092088715031E-2</v>
      </c>
      <c r="AP3193">
        <v>6.7810938033750559E-2</v>
      </c>
      <c r="AQ3193">
        <v>5.9814068508096112E-2</v>
      </c>
      <c r="AR3193">
        <v>7.6934041698919903E-2</v>
      </c>
      <c r="AS3193">
        <v>7.9005618058695881E-2</v>
      </c>
      <c r="AT3193">
        <v>7.1955598096197865E-2</v>
      </c>
      <c r="AU3193">
        <v>7.2915486978895966E-2</v>
      </c>
      <c r="AV3193">
        <v>6.367322722465904E-2</v>
      </c>
      <c r="AW3193">
        <v>6.9994777094180949E-2</v>
      </c>
      <c r="AX3193">
        <v>7.0421757758528838E-2</v>
      </c>
      <c r="AY3193">
        <v>6.8431436874687543E-2</v>
      </c>
      <c r="AZ3193">
        <v>5.1512047463973129E-2</v>
      </c>
    </row>
    <row r="3194" spans="11:52" ht="14.4">
      <c r="K3194" t="s">
        <v>4101</v>
      </c>
      <c r="L3194" t="s">
        <v>4078</v>
      </c>
      <c r="M3194" t="s">
        <v>27</v>
      </c>
      <c r="N3194" t="s">
        <v>80</v>
      </c>
      <c r="AG3194">
        <v>3.1174370019907791E-2</v>
      </c>
      <c r="AH3194">
        <v>3.2695506542085077E-2</v>
      </c>
      <c r="AI3194">
        <v>3.6735146409728962E-2</v>
      </c>
      <c r="AJ3194">
        <v>3.7572399693052191E-2</v>
      </c>
      <c r="AK3194">
        <v>3.9138658896005374E-2</v>
      </c>
      <c r="AL3194">
        <v>5.0740414583496818E-2</v>
      </c>
      <c r="AM3194">
        <v>5.0648017455412822E-2</v>
      </c>
      <c r="AN3194">
        <v>4.3636937968984366E-2</v>
      </c>
      <c r="AO3194">
        <v>4.1225766124035008E-2</v>
      </c>
      <c r="AP3194">
        <v>3.6180617152865982E-2</v>
      </c>
      <c r="AQ3194">
        <v>3.8725331755087709E-2</v>
      </c>
      <c r="AR3194">
        <v>3.6432440404811105E-2</v>
      </c>
      <c r="AS3194">
        <v>3.510927777276477E-2</v>
      </c>
      <c r="AT3194">
        <v>3.5210210265880518E-2</v>
      </c>
      <c r="AU3194">
        <v>3.4491735530872043E-2</v>
      </c>
      <c r="AV3194">
        <v>3.8390485148194035E-2</v>
      </c>
      <c r="AW3194">
        <v>4.0071326889372323E-2</v>
      </c>
      <c r="AX3194">
        <v>3.5418177123615245E-2</v>
      </c>
      <c r="AY3194">
        <v>3.7382424238725016E-2</v>
      </c>
      <c r="AZ3194">
        <v>3.3983977224542633E-2</v>
      </c>
    </row>
    <row r="3195" spans="11:52" ht="14.4">
      <c r="K3195" t="s">
        <v>4102</v>
      </c>
      <c r="L3195" t="s">
        <v>4078</v>
      </c>
      <c r="M3195" t="s">
        <v>28</v>
      </c>
      <c r="N3195" t="s">
        <v>80</v>
      </c>
      <c r="AG3195">
        <v>6.1479013378808317E-2</v>
      </c>
      <c r="AH3195">
        <v>6.8205166262414407E-2</v>
      </c>
      <c r="AI3195">
        <v>5.9678110908064061E-2</v>
      </c>
      <c r="AJ3195">
        <v>5.2765765894500757E-2</v>
      </c>
      <c r="AK3195">
        <v>6.8678563096133821E-2</v>
      </c>
      <c r="AL3195">
        <v>6.289734799525229E-2</v>
      </c>
      <c r="AM3195">
        <v>5.8882157355410594E-2</v>
      </c>
      <c r="AN3195">
        <v>5.1163747831026486E-2</v>
      </c>
      <c r="AO3195">
        <v>4.5423832879264402E-2</v>
      </c>
      <c r="AP3195" t="s">
        <v>6079</v>
      </c>
      <c r="AQ3195" t="s">
        <v>6079</v>
      </c>
      <c r="AR3195" t="s">
        <v>6079</v>
      </c>
      <c r="AS3195" t="s">
        <v>6079</v>
      </c>
      <c r="AT3195">
        <v>2.3032949682675979E-2</v>
      </c>
      <c r="AU3195">
        <v>2.1520587686166267E-2</v>
      </c>
      <c r="AV3195">
        <v>2.3186780518823356E-2</v>
      </c>
      <c r="AW3195">
        <v>2.0881098251006799E-2</v>
      </c>
      <c r="AX3195">
        <v>2.2403602794124365E-2</v>
      </c>
      <c r="AY3195">
        <v>2.0745289564893007E-2</v>
      </c>
      <c r="AZ3195">
        <v>2.3363036953508758E-2</v>
      </c>
    </row>
    <row r="3196" spans="11:52" ht="14.4">
      <c r="K3196" t="s">
        <v>4103</v>
      </c>
      <c r="L3196" t="s">
        <v>4078</v>
      </c>
      <c r="M3196" t="s">
        <v>29</v>
      </c>
      <c r="N3196" t="s">
        <v>80</v>
      </c>
      <c r="AG3196">
        <v>7.6304158535397001E-2</v>
      </c>
      <c r="AH3196">
        <v>6.9002368535749661E-2</v>
      </c>
      <c r="AI3196">
        <v>6.8412614914765649E-2</v>
      </c>
      <c r="AJ3196">
        <v>6.7512256048124733E-2</v>
      </c>
      <c r="AK3196">
        <v>6.713816608158954E-2</v>
      </c>
      <c r="AL3196">
        <v>7.5086405494470099E-2</v>
      </c>
      <c r="AM3196">
        <v>7.4755110051166571E-2</v>
      </c>
      <c r="AN3196">
        <v>6.9987270260712262E-2</v>
      </c>
      <c r="AO3196">
        <v>7.1092289445800635E-2</v>
      </c>
      <c r="AP3196">
        <v>6.3988113443262662E-2</v>
      </c>
      <c r="AQ3196">
        <v>5.941263801210156E-2</v>
      </c>
      <c r="AR3196">
        <v>5.320217804478955E-2</v>
      </c>
      <c r="AS3196">
        <v>5.3183671623787815E-2</v>
      </c>
      <c r="AT3196">
        <v>4.7802098175815523E-2</v>
      </c>
      <c r="AU3196">
        <v>4.9458095190342242E-2</v>
      </c>
      <c r="AV3196">
        <v>5.2794364553657699E-2</v>
      </c>
      <c r="AW3196">
        <v>4.8395916382883354E-2</v>
      </c>
      <c r="AX3196">
        <v>5.4666545880102953E-2</v>
      </c>
      <c r="AY3196">
        <v>5.5210612734508349E-2</v>
      </c>
      <c r="AZ3196">
        <v>5.4194631862817762E-2</v>
      </c>
    </row>
    <row r="3197" spans="11:52" ht="14.4">
      <c r="K3197" t="s">
        <v>4104</v>
      </c>
      <c r="L3197" t="s">
        <v>4078</v>
      </c>
      <c r="M3197" t="s">
        <v>30</v>
      </c>
      <c r="N3197" t="s">
        <v>80</v>
      </c>
      <c r="AG3197">
        <v>0.11611808305110184</v>
      </c>
      <c r="AH3197">
        <v>0.11894366326136964</v>
      </c>
      <c r="AI3197">
        <v>0.11388909042216712</v>
      </c>
      <c r="AJ3197">
        <v>8.8611491218894625E-2</v>
      </c>
      <c r="AK3197">
        <v>8.9724915432704902E-2</v>
      </c>
      <c r="AL3197">
        <v>8.3345017094260884E-2</v>
      </c>
      <c r="AM3197">
        <v>7.4237680756778807E-2</v>
      </c>
      <c r="AN3197">
        <v>6.7532325192675727E-2</v>
      </c>
      <c r="AO3197">
        <v>5.8334492359115885E-2</v>
      </c>
      <c r="AP3197">
        <v>5.3630695317875815E-2</v>
      </c>
      <c r="AQ3197">
        <v>5.0446722056166862E-2</v>
      </c>
      <c r="AR3197">
        <v>4.7919952187217986E-2</v>
      </c>
      <c r="AS3197">
        <v>4.7424296223438571E-2</v>
      </c>
      <c r="AT3197">
        <v>4.7135328701677352E-2</v>
      </c>
      <c r="AU3197">
        <v>4.5331508888969509E-2</v>
      </c>
      <c r="AV3197">
        <v>4.4756295716800051E-2</v>
      </c>
      <c r="AW3197">
        <v>4.56559316982732E-2</v>
      </c>
      <c r="AX3197">
        <v>4.4731039092589353E-2</v>
      </c>
      <c r="AY3197">
        <v>4.0760435405764815E-2</v>
      </c>
      <c r="AZ3197">
        <v>3.9436242894320232E-2</v>
      </c>
    </row>
    <row r="3198" spans="11:52" ht="14.4">
      <c r="K3198" t="s">
        <v>4105</v>
      </c>
      <c r="L3198" t="s">
        <v>4078</v>
      </c>
      <c r="M3198" t="s">
        <v>100</v>
      </c>
      <c r="N3198" t="s">
        <v>80</v>
      </c>
      <c r="AG3198">
        <v>8.93435581821833E-2</v>
      </c>
      <c r="AH3198">
        <v>7.8180408902520912E-2</v>
      </c>
      <c r="AI3198">
        <v>7.1227581849402838E-2</v>
      </c>
      <c r="AJ3198">
        <v>6.0458202671522465E-2</v>
      </c>
      <c r="AK3198">
        <v>5.731934898453523E-2</v>
      </c>
      <c r="AL3198">
        <v>5.5716924386366461E-2</v>
      </c>
      <c r="AM3198">
        <v>4.3551882226140211E-2</v>
      </c>
      <c r="AN3198">
        <v>4.4431412799419326E-2</v>
      </c>
      <c r="AO3198">
        <v>4.0718089639555949E-2</v>
      </c>
      <c r="AP3198">
        <v>4.0376561750609878E-2</v>
      </c>
      <c r="AQ3198">
        <v>3.5131984391189842E-2</v>
      </c>
      <c r="AR3198">
        <v>3.0986887002143599E-2</v>
      </c>
      <c r="AS3198">
        <v>2.8581515480697383E-2</v>
      </c>
      <c r="AT3198">
        <v>2.3734589054898066E-2</v>
      </c>
      <c r="AU3198">
        <v>2.2756346862075897E-2</v>
      </c>
      <c r="AV3198">
        <v>2.2838606965989855E-2</v>
      </c>
      <c r="AW3198">
        <v>2.3445400830162215E-2</v>
      </c>
      <c r="AX3198">
        <v>2.0536590241608785E-2</v>
      </c>
      <c r="AY3198">
        <v>1.9853892259140832E-2</v>
      </c>
      <c r="AZ3198">
        <v>2.2382796658510826E-2</v>
      </c>
    </row>
    <row r="3199" spans="11:52" ht="14.4">
      <c r="K3199" t="s">
        <v>4106</v>
      </c>
      <c r="L3199" t="s">
        <v>4078</v>
      </c>
      <c r="M3199" t="s">
        <v>31</v>
      </c>
      <c r="N3199" t="s">
        <v>80</v>
      </c>
      <c r="AG3199">
        <v>8.7102219173318639E-3</v>
      </c>
      <c r="AH3199">
        <v>1.3757732685749161E-2</v>
      </c>
      <c r="AI3199">
        <v>1.2983370715197708E-2</v>
      </c>
      <c r="AJ3199">
        <v>1.0603751993107979E-2</v>
      </c>
      <c r="AK3199">
        <v>1.0808414094794921E-2</v>
      </c>
      <c r="AL3199">
        <v>1.274688393586665E-2</v>
      </c>
      <c r="AM3199">
        <v>1.3269331625783641E-2</v>
      </c>
      <c r="AN3199">
        <v>9.8126574561286598E-3</v>
      </c>
      <c r="AO3199">
        <v>9.4690003891264272E-3</v>
      </c>
      <c r="AP3199">
        <v>5.901253143872731E-3</v>
      </c>
      <c r="AQ3199">
        <v>5.6486143853701392E-3</v>
      </c>
      <c r="AR3199">
        <v>3.103591465905645E-3</v>
      </c>
      <c r="AS3199">
        <v>2.7175957600315123E-3</v>
      </c>
      <c r="AT3199">
        <v>2.6347801545405763E-3</v>
      </c>
      <c r="AU3199">
        <v>2.6144861807641199E-3</v>
      </c>
      <c r="AV3199">
        <v>2.7659757483856824E-3</v>
      </c>
      <c r="AW3199">
        <v>2.8402516333553896E-3</v>
      </c>
      <c r="AX3199">
        <v>2.8620186235079059E-3</v>
      </c>
      <c r="AY3199">
        <v>3.711021527774366E-3</v>
      </c>
      <c r="AZ3199">
        <v>6.5027107546616267E-3</v>
      </c>
    </row>
    <row r="3200" spans="11:52" ht="14.4">
      <c r="K3200" t="s">
        <v>4107</v>
      </c>
      <c r="L3200" t="s">
        <v>4078</v>
      </c>
      <c r="M3200" t="s">
        <v>32</v>
      </c>
      <c r="N3200" t="s">
        <v>80</v>
      </c>
      <c r="O3200" t="s">
        <v>6079</v>
      </c>
      <c r="P3200" t="s">
        <v>6079</v>
      </c>
      <c r="Q3200" t="s">
        <v>6079</v>
      </c>
      <c r="R3200" t="s">
        <v>6079</v>
      </c>
      <c r="S3200" t="s">
        <v>6079</v>
      </c>
      <c r="AG3200">
        <v>0.26823141547594492</v>
      </c>
      <c r="AH3200">
        <v>0.21864935626960944</v>
      </c>
      <c r="AI3200">
        <v>0.19859040863126484</v>
      </c>
      <c r="AJ3200">
        <v>0.15666859091540788</v>
      </c>
      <c r="AK3200">
        <v>0.13875655390972785</v>
      </c>
      <c r="AL3200">
        <v>0.1462319920544517</v>
      </c>
      <c r="AM3200">
        <v>0.14226058143295447</v>
      </c>
      <c r="AN3200">
        <v>0.13140879367961933</v>
      </c>
      <c r="AO3200">
        <v>0.12883305120554975</v>
      </c>
      <c r="AP3200">
        <v>6.5266632501575911E-2</v>
      </c>
      <c r="AQ3200">
        <v>6.3594770420870209E-2</v>
      </c>
      <c r="AR3200">
        <v>4.6858203501002643E-2</v>
      </c>
      <c r="AS3200">
        <v>3.8062917825240059E-2</v>
      </c>
      <c r="AT3200">
        <v>3.401932006299032E-2</v>
      </c>
      <c r="AU3200">
        <v>2.7477371022454601E-2</v>
      </c>
      <c r="AV3200">
        <v>2.7336834435333343E-2</v>
      </c>
      <c r="AW3200">
        <v>2.520256703195119E-2</v>
      </c>
      <c r="AX3200">
        <v>2.602154302865799E-2</v>
      </c>
      <c r="AY3200">
        <v>2.638789792984016E-2</v>
      </c>
      <c r="AZ3200">
        <v>2.3764904977686931E-2</v>
      </c>
    </row>
    <row r="3201" spans="11:52" ht="14.4">
      <c r="K3201" t="s">
        <v>4108</v>
      </c>
      <c r="L3201" t="s">
        <v>4078</v>
      </c>
      <c r="M3201" t="s">
        <v>93</v>
      </c>
      <c r="N3201" t="s">
        <v>80</v>
      </c>
      <c r="AG3201">
        <v>3.047663329043121E-2</v>
      </c>
      <c r="AH3201">
        <v>3.210486031960004E-2</v>
      </c>
      <c r="AI3201">
        <v>3.0814770307764573E-2</v>
      </c>
      <c r="AJ3201">
        <v>3.293628403297312E-2</v>
      </c>
      <c r="AK3201">
        <v>3.2229031120046429E-2</v>
      </c>
      <c r="AL3201">
        <v>3.0523605013874959E-2</v>
      </c>
      <c r="AM3201">
        <v>3.0354910613033879E-2</v>
      </c>
      <c r="AN3201">
        <v>3.1272098617534994E-2</v>
      </c>
      <c r="AO3201">
        <v>2.7634458603213015E-2</v>
      </c>
      <c r="AP3201">
        <v>2.5886942078325575E-2</v>
      </c>
      <c r="AQ3201">
        <v>2.8027573415871681E-2</v>
      </c>
      <c r="AR3201">
        <v>2.4050835959580096E-2</v>
      </c>
      <c r="AS3201">
        <v>2.1070837155543108E-2</v>
      </c>
      <c r="AT3201">
        <v>2.1187117534336768E-2</v>
      </c>
      <c r="AU3201">
        <v>2.226713558828284E-2</v>
      </c>
      <c r="AV3201">
        <v>2.1478635958125256E-2</v>
      </c>
      <c r="AW3201">
        <v>2.0844487553485537E-2</v>
      </c>
      <c r="AX3201">
        <v>2.0870376595998524E-2</v>
      </c>
      <c r="AY3201">
        <v>2.0399145073566965E-2</v>
      </c>
      <c r="AZ3201">
        <v>2.6676288670668558E-2</v>
      </c>
    </row>
    <row r="3202" spans="11:52" ht="14.4">
      <c r="K3202" t="s">
        <v>4109</v>
      </c>
      <c r="L3202" t="s">
        <v>4110</v>
      </c>
      <c r="M3202" t="s">
        <v>13</v>
      </c>
      <c r="N3202" t="s">
        <v>80</v>
      </c>
      <c r="AG3202">
        <v>3.3369022135805018E-2</v>
      </c>
      <c r="AH3202">
        <v>3.053366679450286E-2</v>
      </c>
      <c r="AI3202">
        <v>3.3592013855754242E-2</v>
      </c>
      <c r="AJ3202">
        <v>3.6678394902499571E-2</v>
      </c>
      <c r="AK3202">
        <v>3.5717304584513748E-2</v>
      </c>
      <c r="AL3202">
        <v>3.621512343807208E-2</v>
      </c>
      <c r="AM3202">
        <v>4.3955341704090878E-2</v>
      </c>
      <c r="AN3202">
        <v>4.4163507966029573E-2</v>
      </c>
      <c r="AO3202">
        <v>4.4627470415273103E-2</v>
      </c>
      <c r="AP3202">
        <v>4.3973477334064127E-2</v>
      </c>
      <c r="AQ3202">
        <v>4.1835050094413254E-2</v>
      </c>
      <c r="AR3202">
        <v>4.0853469745545899E-2</v>
      </c>
      <c r="AS3202">
        <v>4.3154704150144219E-2</v>
      </c>
      <c r="AT3202">
        <v>3.692251215994273E-2</v>
      </c>
      <c r="AU3202">
        <v>3.1508283662738029E-2</v>
      </c>
      <c r="AV3202">
        <v>3.2624520341562428E-2</v>
      </c>
      <c r="AW3202">
        <v>3.0359533678673382E-2</v>
      </c>
      <c r="AX3202">
        <v>2.8524807385872632E-2</v>
      </c>
      <c r="AY3202">
        <v>2.6729527240346284E-2</v>
      </c>
      <c r="AZ3202">
        <v>2.9560879727598625E-2</v>
      </c>
    </row>
    <row r="3203" spans="11:52" ht="14.4">
      <c r="K3203" t="s">
        <v>4111</v>
      </c>
      <c r="L3203" t="s">
        <v>4110</v>
      </c>
      <c r="M3203" t="s">
        <v>14</v>
      </c>
      <c r="N3203" t="s">
        <v>80</v>
      </c>
      <c r="AG3203">
        <v>3.3114963372197666E-2</v>
      </c>
      <c r="AH3203">
        <v>3.231278784207009E-2</v>
      </c>
      <c r="AI3203">
        <v>2.8414857544978939E-2</v>
      </c>
      <c r="AJ3203">
        <v>2.7407602792995815E-2</v>
      </c>
      <c r="AK3203">
        <v>2.7930881837496601E-2</v>
      </c>
      <c r="AL3203">
        <v>3.0648663301670796E-2</v>
      </c>
      <c r="AM3203">
        <v>3.0447226841957255E-2</v>
      </c>
      <c r="AN3203">
        <v>3.1868531614566119E-2</v>
      </c>
      <c r="AO3203">
        <v>3.0658817202525741E-2</v>
      </c>
      <c r="AP3203">
        <v>3.0214018178110091E-2</v>
      </c>
      <c r="AQ3203">
        <v>2.9251390944778112E-2</v>
      </c>
      <c r="AR3203">
        <v>2.9583589833919385E-2</v>
      </c>
      <c r="AS3203">
        <v>2.9262816749845277E-2</v>
      </c>
      <c r="AT3203">
        <v>2.3949970209994696E-2</v>
      </c>
      <c r="AU3203">
        <v>2.3945339501779347E-2</v>
      </c>
      <c r="AV3203">
        <v>2.4682473280461588E-2</v>
      </c>
      <c r="AW3203">
        <v>2.4841229147637502E-2</v>
      </c>
      <c r="AX3203">
        <v>2.5229172345383639E-2</v>
      </c>
      <c r="AY3203">
        <v>2.4663632214398473E-2</v>
      </c>
      <c r="AZ3203">
        <v>2.2697745746841417E-2</v>
      </c>
    </row>
    <row r="3204" spans="11:52" ht="14.4">
      <c r="K3204" t="s">
        <v>4112</v>
      </c>
      <c r="L3204" t="s">
        <v>4110</v>
      </c>
      <c r="M3204" t="s">
        <v>92</v>
      </c>
      <c r="N3204" t="s">
        <v>80</v>
      </c>
      <c r="AG3204">
        <v>0.16664075811159362</v>
      </c>
      <c r="AH3204">
        <v>0.12278167976515959</v>
      </c>
      <c r="AI3204">
        <v>0.16933709668358557</v>
      </c>
      <c r="AJ3204">
        <v>5.7312344848138866E-2</v>
      </c>
      <c r="AK3204">
        <v>5.9974959808561608E-2</v>
      </c>
      <c r="AL3204">
        <v>7.1085246520173548E-2</v>
      </c>
      <c r="AM3204">
        <v>7.3135966475191355E-2</v>
      </c>
      <c r="AN3204">
        <v>6.594840566132433E-2</v>
      </c>
      <c r="AO3204">
        <v>6.3507570638363667E-2</v>
      </c>
      <c r="AP3204">
        <v>5.8619475138121553E-2</v>
      </c>
      <c r="AQ3204">
        <v>4.9253149573061525E-2</v>
      </c>
      <c r="AR3204">
        <v>4.4518316248990941E-2</v>
      </c>
      <c r="AS3204">
        <v>4.5545771941766747E-2</v>
      </c>
      <c r="AT3204">
        <v>4.160709764851301E-2</v>
      </c>
      <c r="AU3204">
        <v>3.6719186794348949E-2</v>
      </c>
      <c r="AV3204">
        <v>4.418797420279056E-2</v>
      </c>
      <c r="AW3204">
        <v>3.7896151742205439E-2</v>
      </c>
      <c r="AX3204">
        <v>3.7134931693395906E-2</v>
      </c>
      <c r="AY3204">
        <v>3.8307735500642544E-2</v>
      </c>
      <c r="AZ3204">
        <v>3.6745174561702162E-2</v>
      </c>
    </row>
    <row r="3205" spans="11:52" ht="14.4">
      <c r="K3205" t="s">
        <v>4113</v>
      </c>
      <c r="L3205" t="s">
        <v>4110</v>
      </c>
      <c r="M3205" t="s">
        <v>15</v>
      </c>
      <c r="N3205" t="s">
        <v>80</v>
      </c>
      <c r="AE3205" t="s">
        <v>6079</v>
      </c>
      <c r="AF3205" t="s">
        <v>6079</v>
      </c>
      <c r="AG3205">
        <v>0.16959195903364754</v>
      </c>
      <c r="AH3205">
        <v>0.16080014082207003</v>
      </c>
      <c r="AI3205">
        <v>0.14399236591230155</v>
      </c>
      <c r="AJ3205">
        <v>0.1042266293419548</v>
      </c>
      <c r="AK3205">
        <v>8.899825847113467E-2</v>
      </c>
      <c r="AL3205">
        <v>5.9339120705747823E-2</v>
      </c>
      <c r="AM3205">
        <v>4.1543044974311487E-2</v>
      </c>
      <c r="AN3205">
        <v>3.3515761185334579E-2</v>
      </c>
      <c r="AO3205">
        <v>3.0430981738527624E-2</v>
      </c>
      <c r="AP3205">
        <v>3.0740411108977128E-2</v>
      </c>
      <c r="AQ3205">
        <v>2.4746706141987689E-2</v>
      </c>
      <c r="AR3205">
        <v>3.2877125422956436E-3</v>
      </c>
      <c r="AS3205">
        <v>3.1783493215914731E-3</v>
      </c>
      <c r="AT3205">
        <v>2.3088341606769323E-3</v>
      </c>
      <c r="AU3205">
        <v>3.8488614905965359E-3</v>
      </c>
      <c r="AV3205">
        <v>5.1029357776227026E-3</v>
      </c>
      <c r="AW3205">
        <v>5.0944456009194899E-3</v>
      </c>
      <c r="AX3205">
        <v>4.9399538456803838E-3</v>
      </c>
      <c r="AY3205">
        <v>1.0964862924187171E-3</v>
      </c>
      <c r="AZ3205">
        <v>1.0375631807237613E-3</v>
      </c>
    </row>
    <row r="3206" spans="11:52" ht="14.4">
      <c r="K3206" t="s">
        <v>4114</v>
      </c>
      <c r="L3206" t="s">
        <v>4110</v>
      </c>
      <c r="M3206" t="s">
        <v>91</v>
      </c>
      <c r="N3206" t="s">
        <v>80</v>
      </c>
      <c r="AG3206">
        <v>1.3672585604098984E-2</v>
      </c>
      <c r="AH3206">
        <v>1.3951395978835881E-2</v>
      </c>
      <c r="AI3206">
        <v>1.1322427324607849E-2</v>
      </c>
      <c r="AJ3206">
        <v>1.4415538597210117E-2</v>
      </c>
      <c r="AK3206">
        <v>1.4851858735655622E-2</v>
      </c>
      <c r="AL3206">
        <v>3.642282199167355E-2</v>
      </c>
      <c r="AM3206">
        <v>3.790946861906741E-2</v>
      </c>
      <c r="AN3206">
        <v>4.224515049777082E-2</v>
      </c>
      <c r="AO3206">
        <v>5.3145099821829703E-2</v>
      </c>
      <c r="AP3206">
        <v>4.5638062915970626E-2</v>
      </c>
      <c r="AQ3206">
        <v>4.0837313948769528E-2</v>
      </c>
      <c r="AR3206">
        <v>3.7834336076751872E-2</v>
      </c>
      <c r="AS3206">
        <v>3.7358683657288144E-2</v>
      </c>
      <c r="AT3206">
        <v>3.2123243161248212E-2</v>
      </c>
      <c r="AU3206">
        <v>2.6307808673482008E-2</v>
      </c>
      <c r="AV3206">
        <v>3.2926450874765686E-2</v>
      </c>
      <c r="AW3206">
        <v>3.6228503558544366E-2</v>
      </c>
      <c r="AX3206">
        <v>2.7999553278447147E-2</v>
      </c>
      <c r="AY3206">
        <v>1.7128903428981459E-2</v>
      </c>
      <c r="AZ3206">
        <v>2.7045816139326644E-2</v>
      </c>
    </row>
    <row r="3207" spans="11:52" ht="14.4">
      <c r="K3207" t="s">
        <v>4115</v>
      </c>
      <c r="L3207" t="s">
        <v>4110</v>
      </c>
      <c r="M3207" t="s">
        <v>16</v>
      </c>
      <c r="N3207" t="s">
        <v>80</v>
      </c>
      <c r="AG3207">
        <v>0.12007377050561135</v>
      </c>
      <c r="AH3207">
        <v>0.13711290512047802</v>
      </c>
      <c r="AI3207">
        <v>0.12220146162384418</v>
      </c>
      <c r="AJ3207">
        <v>9.410824869600222E-2</v>
      </c>
      <c r="AK3207">
        <v>7.9736160148247429E-2</v>
      </c>
      <c r="AL3207">
        <v>9.035495291082464E-2</v>
      </c>
      <c r="AM3207">
        <v>8.1455493979170693E-2</v>
      </c>
      <c r="AN3207">
        <v>6.247285426260462E-2</v>
      </c>
      <c r="AO3207">
        <v>5.7183695748528912E-2</v>
      </c>
      <c r="AP3207">
        <v>5.3524677987129753E-2</v>
      </c>
      <c r="AQ3207">
        <v>4.3423024898081565E-2</v>
      </c>
      <c r="AR3207">
        <v>4.2158282056450051E-2</v>
      </c>
      <c r="AS3207">
        <v>3.8699784328913113E-2</v>
      </c>
      <c r="AT3207">
        <v>3.543653186337993E-2</v>
      </c>
      <c r="AU3207">
        <v>3.7434337962785655E-2</v>
      </c>
      <c r="AV3207">
        <v>3.2525915094168835E-2</v>
      </c>
      <c r="AW3207">
        <v>2.9327621259884799E-2</v>
      </c>
      <c r="AX3207">
        <v>3.0357922199933936E-2</v>
      </c>
      <c r="AY3207">
        <v>2.8320209870424613E-2</v>
      </c>
      <c r="AZ3207">
        <v>2.2937315567930432E-2</v>
      </c>
    </row>
    <row r="3208" spans="11:52" ht="14.4">
      <c r="K3208" t="s">
        <v>4116</v>
      </c>
      <c r="L3208" t="s">
        <v>4110</v>
      </c>
      <c r="M3208" t="s">
        <v>17</v>
      </c>
      <c r="N3208" t="s">
        <v>80</v>
      </c>
      <c r="AG3208">
        <v>0.11720717169373128</v>
      </c>
      <c r="AH3208">
        <v>0.1109827698152379</v>
      </c>
      <c r="AI3208">
        <v>0.12845870842580465</v>
      </c>
      <c r="AJ3208">
        <v>0.13394500368895182</v>
      </c>
      <c r="AK3208">
        <v>0.14741359449505723</v>
      </c>
      <c r="AL3208">
        <v>0.1589838674846589</v>
      </c>
      <c r="AM3208">
        <v>0.15189697709682309</v>
      </c>
      <c r="AN3208">
        <v>0.16744211197776701</v>
      </c>
      <c r="AO3208">
        <v>0.13657560662536208</v>
      </c>
      <c r="AP3208">
        <v>0.14741091484284641</v>
      </c>
      <c r="AQ3208">
        <v>0.12948505802066418</v>
      </c>
      <c r="AR3208">
        <v>0.11766260041420536</v>
      </c>
      <c r="AS3208">
        <v>0.11722869636931428</v>
      </c>
      <c r="AT3208">
        <v>0.11811106786967708</v>
      </c>
      <c r="AU3208">
        <v>0.11833373958440881</v>
      </c>
      <c r="AV3208">
        <v>0.10522582688199895</v>
      </c>
      <c r="AW3208">
        <v>9.0884000731179637E-2</v>
      </c>
      <c r="AX3208">
        <v>8.1859773111923162E-2</v>
      </c>
      <c r="AY3208">
        <v>6.7802939119377501E-2</v>
      </c>
      <c r="AZ3208">
        <v>5.4558121301894323E-2</v>
      </c>
    </row>
    <row r="3209" spans="11:52" ht="14.4">
      <c r="K3209" t="s">
        <v>4117</v>
      </c>
      <c r="L3209" t="s">
        <v>4110</v>
      </c>
      <c r="M3209" t="s">
        <v>97</v>
      </c>
      <c r="N3209" t="s">
        <v>80</v>
      </c>
      <c r="O3209" t="s">
        <v>6079</v>
      </c>
      <c r="P3209" t="s">
        <v>6079</v>
      </c>
      <c r="Q3209" t="s">
        <v>6079</v>
      </c>
      <c r="R3209" t="s">
        <v>6079</v>
      </c>
      <c r="S3209" t="s">
        <v>6079</v>
      </c>
      <c r="T3209" t="s">
        <v>6079</v>
      </c>
      <c r="AG3209">
        <v>1.9346456019405555E-2</v>
      </c>
      <c r="AH3209">
        <v>1.7142543091640951E-2</v>
      </c>
      <c r="AI3209">
        <v>2.2457515947081945E-2</v>
      </c>
      <c r="AJ3209">
        <v>2.0804787346277057E-2</v>
      </c>
      <c r="AK3209">
        <v>1.6278800754115433E-2</v>
      </c>
      <c r="AL3209">
        <v>1.2239953920047959E-2</v>
      </c>
      <c r="AM3209">
        <v>1.222149002182688E-2</v>
      </c>
      <c r="AN3209">
        <v>1.1575840046122264E-2</v>
      </c>
      <c r="AO3209">
        <v>2.0395246403054533E-2</v>
      </c>
      <c r="AP3209">
        <v>1.5223567921039629E-2</v>
      </c>
      <c r="AQ3209">
        <v>1.0383213719050226E-2</v>
      </c>
      <c r="AR3209">
        <v>1.1100565396278949E-2</v>
      </c>
      <c r="AS3209">
        <v>9.0724291053719472E-3</v>
      </c>
      <c r="AT3209">
        <v>8.9051414161834506E-3</v>
      </c>
      <c r="AU3209">
        <v>8.3528034934463365E-3</v>
      </c>
      <c r="AV3209">
        <v>2.4976894321500701E-3</v>
      </c>
      <c r="AW3209">
        <v>2.4223024280921419E-3</v>
      </c>
      <c r="AX3209">
        <v>1.8888996415818819E-2</v>
      </c>
      <c r="AY3209">
        <v>6.7861867734286083E-2</v>
      </c>
      <c r="AZ3209">
        <v>1.8415263156079532E-2</v>
      </c>
    </row>
    <row r="3210" spans="11:52" ht="14.4">
      <c r="K3210" t="s">
        <v>4118</v>
      </c>
      <c r="L3210" t="s">
        <v>4110</v>
      </c>
      <c r="M3210" t="s">
        <v>18</v>
      </c>
      <c r="N3210" t="s">
        <v>80</v>
      </c>
      <c r="AG3210">
        <v>4.5032093747089011E-2</v>
      </c>
      <c r="AH3210">
        <v>4.2631839410113712E-2</v>
      </c>
      <c r="AI3210">
        <v>4.0920505250084921E-2</v>
      </c>
      <c r="AJ3210">
        <v>4.075430533882405E-2</v>
      </c>
      <c r="AK3210">
        <v>3.8012639004500109E-2</v>
      </c>
      <c r="AL3210">
        <v>3.527787845330739E-2</v>
      </c>
      <c r="AM3210">
        <v>3.5944072411541877E-2</v>
      </c>
      <c r="AN3210">
        <v>3.8168917349950829E-2</v>
      </c>
      <c r="AO3210">
        <v>4.2437850709414755E-2</v>
      </c>
      <c r="AP3210">
        <v>5.1231662601392967E-2</v>
      </c>
      <c r="AQ3210">
        <v>5.2001475398632563E-2</v>
      </c>
      <c r="AR3210">
        <v>4.9529521608735402E-2</v>
      </c>
      <c r="AS3210">
        <v>5.0232306839707856E-2</v>
      </c>
      <c r="AT3210">
        <v>4.3896632963408178E-2</v>
      </c>
      <c r="AU3210">
        <v>3.8657645994374899E-2</v>
      </c>
      <c r="AV3210">
        <v>3.8664117881976559E-2</v>
      </c>
      <c r="AW3210">
        <v>3.7129225496127106E-2</v>
      </c>
      <c r="AX3210">
        <v>4.1028094326475792E-2</v>
      </c>
      <c r="AY3210">
        <v>3.9878376196403317E-2</v>
      </c>
      <c r="AZ3210">
        <v>4.3739308596252038E-2</v>
      </c>
    </row>
    <row r="3211" spans="11:52" ht="14.4">
      <c r="K3211" t="s">
        <v>4119</v>
      </c>
      <c r="L3211" t="s">
        <v>4110</v>
      </c>
      <c r="M3211" t="s">
        <v>34</v>
      </c>
      <c r="N3211" t="s">
        <v>80</v>
      </c>
      <c r="AG3211">
        <v>6.9829207633584314E-2</v>
      </c>
      <c r="AH3211">
        <v>7.0007423666779547E-2</v>
      </c>
      <c r="AI3211">
        <v>6.6099900500726991E-2</v>
      </c>
      <c r="AJ3211">
        <v>6.071866965813693E-2</v>
      </c>
      <c r="AK3211">
        <v>6.0574919143824575E-2</v>
      </c>
      <c r="AL3211">
        <v>6.3292606687593872E-2</v>
      </c>
      <c r="AM3211">
        <v>6.3038110727610036E-2</v>
      </c>
      <c r="AN3211">
        <v>5.8370461919321971E-2</v>
      </c>
      <c r="AO3211">
        <v>5.8748152501272008E-2</v>
      </c>
      <c r="AP3211">
        <v>5.3388808121309334E-2</v>
      </c>
      <c r="AQ3211">
        <v>4.9103753125551201E-2</v>
      </c>
      <c r="AR3211">
        <v>4.5157291208052709E-2</v>
      </c>
      <c r="AS3211">
        <v>4.7310476072745029E-2</v>
      </c>
      <c r="AT3211">
        <v>4.1965813529013241E-2</v>
      </c>
      <c r="AU3211">
        <v>4.0312582197014925E-2</v>
      </c>
      <c r="AV3211">
        <v>3.846612134101824E-2</v>
      </c>
      <c r="AW3211">
        <v>3.6522870935363126E-2</v>
      </c>
      <c r="AX3211">
        <v>3.4705911027913434E-2</v>
      </c>
      <c r="AY3211">
        <v>3.3830105643805473E-2</v>
      </c>
      <c r="AZ3211">
        <v>2.9599528673898881E-2</v>
      </c>
    </row>
    <row r="3212" spans="11:52" ht="14.4">
      <c r="K3212" t="s">
        <v>4120</v>
      </c>
      <c r="L3212" t="s">
        <v>4110</v>
      </c>
      <c r="M3212" t="s">
        <v>19</v>
      </c>
      <c r="N3212" t="s">
        <v>80</v>
      </c>
      <c r="AG3212">
        <v>5.9959741036917161E-2</v>
      </c>
      <c r="AH3212">
        <v>6.9016551444786828E-2</v>
      </c>
      <c r="AI3212">
        <v>6.4545877964519049E-2</v>
      </c>
      <c r="AJ3212">
        <v>5.0097384258954249E-2</v>
      </c>
      <c r="AK3212">
        <v>4.6433102265096032E-2</v>
      </c>
      <c r="AL3212">
        <v>6.2839329320874104E-2</v>
      </c>
      <c r="AM3212">
        <v>6.5257578166689395E-2</v>
      </c>
      <c r="AN3212">
        <v>6.3269810949324962E-2</v>
      </c>
      <c r="AO3212">
        <v>6.7947893401035603E-2</v>
      </c>
      <c r="AP3212">
        <v>7.2249117710962665E-2</v>
      </c>
      <c r="AQ3212">
        <v>6.6287301347895677E-2</v>
      </c>
      <c r="AR3212">
        <v>5.7609280567162795E-2</v>
      </c>
      <c r="AS3212">
        <v>6.4577728515404526E-2</v>
      </c>
      <c r="AT3212">
        <v>6.1287641080356295E-2</v>
      </c>
      <c r="AU3212">
        <v>4.1824652695925536E-2</v>
      </c>
      <c r="AV3212">
        <v>3.8228929199557782E-2</v>
      </c>
      <c r="AW3212">
        <v>4.032355866042555E-2</v>
      </c>
      <c r="AX3212">
        <v>3.3815071457350708E-2</v>
      </c>
      <c r="AY3212">
        <v>3.0958559801351367E-2</v>
      </c>
      <c r="AZ3212">
        <v>1.3423960728765619E-2</v>
      </c>
    </row>
    <row r="3213" spans="11:52" ht="14.4">
      <c r="K3213" t="s">
        <v>4121</v>
      </c>
      <c r="L3213" t="s">
        <v>4110</v>
      </c>
      <c r="M3213" t="s">
        <v>20</v>
      </c>
      <c r="N3213" t="s">
        <v>80</v>
      </c>
      <c r="AG3213">
        <v>3.575922898321611E-2</v>
      </c>
      <c r="AH3213">
        <v>3.4867939239549645E-2</v>
      </c>
      <c r="AI3213">
        <v>3.3785686534851811E-2</v>
      </c>
      <c r="AJ3213">
        <v>3.5455454342315632E-2</v>
      </c>
      <c r="AK3213">
        <v>3.4045226982667827E-2</v>
      </c>
      <c r="AL3213">
        <v>4.1664351802697709E-2</v>
      </c>
      <c r="AM3213">
        <v>4.6562221170181307E-2</v>
      </c>
      <c r="AN3213">
        <v>4.2510998989896263E-2</v>
      </c>
      <c r="AO3213">
        <v>4.5078457191283262E-2</v>
      </c>
      <c r="AP3213">
        <v>4.1563061037583851E-2</v>
      </c>
      <c r="AQ3213">
        <v>4.0977412633363235E-2</v>
      </c>
      <c r="AR3213">
        <v>4.1786159469356557E-2</v>
      </c>
      <c r="AS3213">
        <v>4.1789977194577312E-2</v>
      </c>
      <c r="AT3213">
        <v>3.9598699101628061E-2</v>
      </c>
      <c r="AU3213">
        <v>4.0957219587925059E-2</v>
      </c>
      <c r="AV3213">
        <v>3.9690256203429385E-2</v>
      </c>
      <c r="AW3213">
        <v>3.933689374457499E-2</v>
      </c>
      <c r="AX3213">
        <v>3.4603178919020441E-2</v>
      </c>
      <c r="AY3213">
        <v>3.4677001574741066E-2</v>
      </c>
      <c r="AZ3213">
        <v>3.1385830064787505E-2</v>
      </c>
    </row>
    <row r="3214" spans="11:52" ht="14.4">
      <c r="K3214" t="s">
        <v>4122</v>
      </c>
      <c r="L3214" t="s">
        <v>4110</v>
      </c>
      <c r="M3214" t="s">
        <v>21</v>
      </c>
      <c r="N3214" t="s">
        <v>80</v>
      </c>
      <c r="AG3214">
        <v>2.4369236499506935E-2</v>
      </c>
      <c r="AH3214">
        <v>2.9533490470393924E-2</v>
      </c>
      <c r="AI3214">
        <v>2.1566188404459879E-2</v>
      </c>
      <c r="AJ3214">
        <v>2.4966334517442401E-2</v>
      </c>
      <c r="AK3214">
        <v>2.273484844081651E-2</v>
      </c>
      <c r="AL3214">
        <v>2.805397133564775E-2</v>
      </c>
      <c r="AM3214">
        <v>3.2701357696879166E-2</v>
      </c>
      <c r="AN3214">
        <v>3.0760205653436654E-2</v>
      </c>
    </row>
    <row r="3215" spans="11:52" ht="14.4">
      <c r="K3215" t="s">
        <v>4123</v>
      </c>
      <c r="L3215" t="s">
        <v>4110</v>
      </c>
      <c r="M3215" t="s">
        <v>22</v>
      </c>
      <c r="N3215" t="s">
        <v>80</v>
      </c>
      <c r="AG3215">
        <v>0.25258672882400979</v>
      </c>
      <c r="AH3215">
        <v>0.23220004065443681</v>
      </c>
      <c r="AI3215">
        <v>0.21958557697144113</v>
      </c>
      <c r="AJ3215">
        <v>0.20672971087346859</v>
      </c>
      <c r="AK3215">
        <v>0.20128436083074155</v>
      </c>
      <c r="AL3215">
        <v>0.17484130593115929</v>
      </c>
      <c r="AM3215">
        <v>0.17420005978314068</v>
      </c>
      <c r="AN3215">
        <v>0.15322352618683213</v>
      </c>
      <c r="AO3215">
        <v>0.15073947331270088</v>
      </c>
      <c r="AP3215">
        <v>0.12241799895648452</v>
      </c>
      <c r="AQ3215">
        <v>0.10480430495570169</v>
      </c>
      <c r="AR3215">
        <v>7.0094876899029893E-2</v>
      </c>
      <c r="AS3215">
        <v>5.3861792013226717E-2</v>
      </c>
      <c r="AT3215">
        <v>3.5789078869242555E-2</v>
      </c>
      <c r="AU3215">
        <v>3.2433132881269942E-2</v>
      </c>
      <c r="AV3215">
        <v>2.8286578209379559E-2</v>
      </c>
      <c r="AW3215">
        <v>2.2793170105946101E-2</v>
      </c>
      <c r="AX3215">
        <v>2.1109613453602221E-2</v>
      </c>
      <c r="AY3215">
        <v>2.0510617626162297E-2</v>
      </c>
      <c r="AZ3215">
        <v>1.2469957156279705E-2</v>
      </c>
    </row>
    <row r="3216" spans="11:52" ht="14.4">
      <c r="K3216" t="s">
        <v>4124</v>
      </c>
      <c r="L3216" t="s">
        <v>4110</v>
      </c>
      <c r="M3216" t="s">
        <v>90</v>
      </c>
      <c r="N3216" t="s">
        <v>80</v>
      </c>
      <c r="AG3216">
        <v>0.14262407776697944</v>
      </c>
      <c r="AH3216">
        <v>0.13592329317081753</v>
      </c>
      <c r="AI3216">
        <v>4.5966137507587733E-2</v>
      </c>
      <c r="AJ3216">
        <v>3.8551236534018506E-2</v>
      </c>
      <c r="AK3216">
        <v>3.5876843532719693E-2</v>
      </c>
      <c r="AL3216">
        <v>3.9617513342562846E-2</v>
      </c>
      <c r="AM3216">
        <v>4.3226471552734062E-2</v>
      </c>
      <c r="AN3216">
        <v>5.3484310841244477E-2</v>
      </c>
      <c r="AO3216">
        <v>5.9569846628610819E-2</v>
      </c>
      <c r="AP3216">
        <v>5.7315575750067425E-2</v>
      </c>
      <c r="AQ3216">
        <v>5.3851030319639837E-2</v>
      </c>
      <c r="AR3216">
        <v>9.0715008741061268E-2</v>
      </c>
      <c r="AS3216">
        <v>8.149759538872621E-2</v>
      </c>
      <c r="AT3216">
        <v>9.3559346583194342E-2</v>
      </c>
      <c r="AU3216">
        <v>7.6704051899420922E-2</v>
      </c>
      <c r="AV3216">
        <v>7.0230062030969403E-2</v>
      </c>
      <c r="AW3216">
        <v>8.8602453110770335E-2</v>
      </c>
      <c r="AX3216">
        <v>5.8557612378712202E-2</v>
      </c>
      <c r="AY3216">
        <v>2.8319451371414627E-2</v>
      </c>
      <c r="AZ3216">
        <v>2.6928284770858551E-2</v>
      </c>
    </row>
    <row r="3217" spans="11:52" ht="14.4">
      <c r="K3217" t="s">
        <v>4125</v>
      </c>
      <c r="L3217" t="s">
        <v>4110</v>
      </c>
      <c r="M3217" t="s">
        <v>23</v>
      </c>
      <c r="N3217" t="s">
        <v>80</v>
      </c>
      <c r="AG3217">
        <v>2.3050486120489037E-2</v>
      </c>
      <c r="AH3217">
        <v>2.3117597575990925E-2</v>
      </c>
      <c r="AI3217">
        <v>2.322037646921641E-2</v>
      </c>
      <c r="AJ3217">
        <v>2.5604057138668403E-2</v>
      </c>
      <c r="AK3217">
        <v>4.5494824081998286E-2</v>
      </c>
      <c r="AL3217">
        <v>4.575870450653137E-2</v>
      </c>
      <c r="AM3217">
        <v>4.5928682890912877E-2</v>
      </c>
      <c r="AN3217">
        <v>6.6289058401331424E-2</v>
      </c>
      <c r="AO3217">
        <v>5.6113528341529176E-2</v>
      </c>
      <c r="AP3217">
        <v>5.4051826645663437E-2</v>
      </c>
      <c r="AQ3217">
        <v>5.6284493674305013E-2</v>
      </c>
      <c r="AR3217">
        <v>5.35691847300468E-2</v>
      </c>
      <c r="AS3217">
        <v>5.9229050089527058E-2</v>
      </c>
      <c r="AT3217">
        <v>4.8795712254920888E-2</v>
      </c>
      <c r="AU3217">
        <v>4.5002707720615792E-2</v>
      </c>
      <c r="AV3217">
        <v>5.0585213478990643E-2</v>
      </c>
      <c r="AW3217">
        <v>4.0813641339627602E-2</v>
      </c>
      <c r="AX3217">
        <v>4.1922984541937165E-2</v>
      </c>
      <c r="AY3217">
        <v>4.7622221245414008E-2</v>
      </c>
      <c r="AZ3217">
        <v>4.3351651892683273E-2</v>
      </c>
    </row>
    <row r="3218" spans="11:52" ht="14.4">
      <c r="K3218" t="s">
        <v>4126</v>
      </c>
      <c r="L3218" t="s">
        <v>4110</v>
      </c>
      <c r="M3218" t="s">
        <v>24</v>
      </c>
      <c r="N3218" t="s">
        <v>80</v>
      </c>
      <c r="AG3218">
        <v>4.8088562007712589E-2</v>
      </c>
      <c r="AH3218">
        <v>4.3094797360909529E-2</v>
      </c>
      <c r="AI3218">
        <v>4.0322277251847019E-2</v>
      </c>
      <c r="AJ3218">
        <v>2.3531079178550077E-2</v>
      </c>
      <c r="AK3218">
        <v>2.8969875244616444E-2</v>
      </c>
      <c r="AL3218">
        <v>3.5013932957070136E-2</v>
      </c>
      <c r="AM3218">
        <v>3.5514888578476289E-2</v>
      </c>
      <c r="AN3218">
        <v>4.4204936365222137E-2</v>
      </c>
      <c r="AO3218">
        <v>5.1929624433816803E-2</v>
      </c>
      <c r="AP3218">
        <v>7.0988580346959665E-2</v>
      </c>
      <c r="AQ3218">
        <v>5.9915610021268675E-2</v>
      </c>
      <c r="AR3218">
        <v>6.4758223838069034E-2</v>
      </c>
      <c r="AS3218">
        <v>5.7700104910819901E-2</v>
      </c>
      <c r="AT3218">
        <v>5.6607685193611958E-2</v>
      </c>
      <c r="AU3218">
        <v>5.2501372439363883E-2</v>
      </c>
      <c r="AV3218">
        <v>4.3370612757823002E-2</v>
      </c>
      <c r="AW3218">
        <v>4.0367835854744426E-2</v>
      </c>
      <c r="AX3218">
        <v>4.0746825416689197E-2</v>
      </c>
      <c r="AY3218">
        <v>5.9608175924775256E-2</v>
      </c>
      <c r="AZ3218">
        <v>3.8437314315314247E-2</v>
      </c>
    </row>
    <row r="3219" spans="11:52" ht="14.4">
      <c r="K3219" t="s">
        <v>4127</v>
      </c>
      <c r="L3219" t="s">
        <v>4110</v>
      </c>
      <c r="M3219" t="s">
        <v>1386</v>
      </c>
      <c r="N3219" t="s">
        <v>80</v>
      </c>
      <c r="O3219" t="s">
        <v>6079</v>
      </c>
      <c r="P3219" t="s">
        <v>6079</v>
      </c>
      <c r="Q3219" t="s">
        <v>6079</v>
      </c>
      <c r="R3219" t="s">
        <v>6079</v>
      </c>
      <c r="S3219" t="s">
        <v>6079</v>
      </c>
      <c r="T3219" t="s">
        <v>6079</v>
      </c>
      <c r="U3219" t="s">
        <v>6079</v>
      </c>
      <c r="V3219" t="s">
        <v>6079</v>
      </c>
      <c r="W3219" t="s">
        <v>6079</v>
      </c>
      <c r="X3219" t="s">
        <v>6079</v>
      </c>
      <c r="Y3219" t="s">
        <v>6079</v>
      </c>
      <c r="Z3219" t="s">
        <v>6079</v>
      </c>
      <c r="AA3219" t="s">
        <v>6079</v>
      </c>
      <c r="AG3219">
        <v>4.1076839734910581E-2</v>
      </c>
      <c r="AH3219">
        <v>6.298565317412945E-2</v>
      </c>
      <c r="AI3219">
        <v>4.863693840211715E-2</v>
      </c>
      <c r="AJ3219">
        <v>5.0060843998316618E-2</v>
      </c>
      <c r="AK3219">
        <v>5.099640809020984E-2</v>
      </c>
      <c r="AL3219">
        <v>5.4564017795100721E-2</v>
      </c>
      <c r="AM3219">
        <v>5.3516171321073405E-2</v>
      </c>
      <c r="AN3219">
        <v>5.5651345227523831E-2</v>
      </c>
      <c r="AO3219">
        <v>5.9286347211818927E-2</v>
      </c>
      <c r="AP3219">
        <v>4.7194251566251469E-2</v>
      </c>
      <c r="AQ3219">
        <v>4.5687326229079873E-2</v>
      </c>
      <c r="AR3219">
        <v>4.2570525087706285E-2</v>
      </c>
      <c r="AS3219">
        <v>2.6863108450866351E-2</v>
      </c>
      <c r="AT3219">
        <v>2.564811560423319E-2</v>
      </c>
      <c r="AU3219">
        <v>2.3141612987867759E-2</v>
      </c>
      <c r="AV3219">
        <v>1.2804282669679798E-2</v>
      </c>
      <c r="AW3219">
        <v>8.513922952024456E-3</v>
      </c>
      <c r="AX3219">
        <v>8.1900674318463405E-3</v>
      </c>
      <c r="AY3219">
        <v>7.4987928117076575E-3</v>
      </c>
      <c r="AZ3219">
        <v>1.3449951454126393E-2</v>
      </c>
    </row>
    <row r="3220" spans="11:52" ht="14.4">
      <c r="K3220" t="s">
        <v>4128</v>
      </c>
      <c r="L3220" t="s">
        <v>4110</v>
      </c>
      <c r="M3220" t="s">
        <v>25</v>
      </c>
      <c r="N3220" t="s">
        <v>80</v>
      </c>
      <c r="AG3220">
        <v>0.1332567700763389</v>
      </c>
      <c r="AH3220">
        <v>0.11805897652300588</v>
      </c>
      <c r="AI3220">
        <v>0.11499052459050668</v>
      </c>
      <c r="AJ3220">
        <v>0.10835787869430628</v>
      </c>
      <c r="AK3220">
        <v>9.0261496832393734E-2</v>
      </c>
      <c r="AL3220">
        <v>7.9669340157036916E-2</v>
      </c>
      <c r="AM3220">
        <v>6.9463537982735579E-2</v>
      </c>
      <c r="AN3220">
        <v>5.4147829090205032E-2</v>
      </c>
      <c r="AO3220">
        <v>5.5090406554117378E-2</v>
      </c>
      <c r="AP3220">
        <v>5.3019638018390297E-2</v>
      </c>
      <c r="AQ3220">
        <v>4.8263890203656352E-2</v>
      </c>
      <c r="AR3220">
        <v>3.9977015441060394E-2</v>
      </c>
      <c r="AS3220">
        <v>6.4419522754766104E-2</v>
      </c>
      <c r="AT3220">
        <v>3.316900368901185E-2</v>
      </c>
      <c r="AU3220">
        <v>3.3096496445880787E-2</v>
      </c>
      <c r="AV3220">
        <v>3.1136482418282391E-2</v>
      </c>
      <c r="AW3220">
        <v>3.2967968417909672E-2</v>
      </c>
      <c r="AX3220">
        <v>3.2146540582242207E-2</v>
      </c>
      <c r="AY3220">
        <v>2.8215631962643224E-2</v>
      </c>
      <c r="AZ3220">
        <v>2.5867309462403197E-2</v>
      </c>
    </row>
    <row r="3221" spans="11:52" ht="14.4">
      <c r="K3221" t="s">
        <v>5726</v>
      </c>
      <c r="L3221" t="s">
        <v>4110</v>
      </c>
      <c r="M3221" t="s">
        <v>5610</v>
      </c>
      <c r="N3221" t="s">
        <v>80</v>
      </c>
      <c r="AO3221">
        <v>6.4308180351831626E-2</v>
      </c>
      <c r="AP3221" t="s">
        <v>6079</v>
      </c>
      <c r="AQ3221" t="s">
        <v>6079</v>
      </c>
      <c r="AR3221" t="s">
        <v>6079</v>
      </c>
      <c r="AS3221" t="s">
        <v>6079</v>
      </c>
      <c r="AT3221">
        <v>6.2856503323374349E-2</v>
      </c>
      <c r="AU3221">
        <v>1.0808646102598024E-2</v>
      </c>
      <c r="AV3221">
        <v>1.1392416044305246E-2</v>
      </c>
      <c r="AW3221">
        <v>1.1057225393266833E-2</v>
      </c>
      <c r="AX3221">
        <v>9.7819225720341893E-3</v>
      </c>
      <c r="AY3221">
        <v>5.8831674638580508E-3</v>
      </c>
      <c r="AZ3221">
        <v>1.1274940816636485E-2</v>
      </c>
    </row>
    <row r="3222" spans="11:52" ht="14.4">
      <c r="K3222" t="s">
        <v>4129</v>
      </c>
      <c r="L3222" t="s">
        <v>4110</v>
      </c>
      <c r="M3222" t="s">
        <v>98</v>
      </c>
      <c r="N3222" t="s">
        <v>80</v>
      </c>
      <c r="AG3222">
        <v>1.3516404469860887E-2</v>
      </c>
      <c r="AH3222">
        <v>1.0517394355938712E-2</v>
      </c>
      <c r="AI3222">
        <v>9.4724518395004793E-3</v>
      </c>
      <c r="AJ3222">
        <v>3.0166915775223218E-3</v>
      </c>
      <c r="AK3222">
        <v>4.8182376223945738E-3</v>
      </c>
      <c r="AL3222">
        <v>4.4220757575540812E-3</v>
      </c>
      <c r="AM3222">
        <v>4.1744390050239225E-3</v>
      </c>
      <c r="AN3222">
        <v>1.2972444342173388E-2</v>
      </c>
      <c r="AO3222">
        <v>1.3399404055783368E-2</v>
      </c>
      <c r="AP3222">
        <v>1.9823093811976018E-2</v>
      </c>
      <c r="AQ3222">
        <v>1.6773092757647261E-2</v>
      </c>
      <c r="AR3222">
        <v>1.636838652871845E-2</v>
      </c>
      <c r="AS3222">
        <v>4.9017272711233441E-2</v>
      </c>
      <c r="AT3222">
        <v>3.7471562927645627E-2</v>
      </c>
      <c r="AU3222">
        <v>3.1794630240226093E-2</v>
      </c>
      <c r="AV3222">
        <v>1.7725362062256129E-2</v>
      </c>
      <c r="AW3222">
        <v>2.3766356613589786E-2</v>
      </c>
      <c r="AX3222">
        <v>2.6671808220058484E-2</v>
      </c>
      <c r="AY3222">
        <v>2.5873843053014028E-2</v>
      </c>
      <c r="AZ3222">
        <v>1.5555594387264752E-2</v>
      </c>
    </row>
    <row r="3223" spans="11:52" ht="14.4">
      <c r="K3223" t="s">
        <v>4130</v>
      </c>
      <c r="L3223" t="s">
        <v>4110</v>
      </c>
      <c r="M3223" t="s">
        <v>94</v>
      </c>
      <c r="N3223" t="s">
        <v>80</v>
      </c>
      <c r="AG3223">
        <v>2.4536722301925211E-2</v>
      </c>
      <c r="AH3223">
        <v>2.4504953454136134E-2</v>
      </c>
      <c r="AI3223">
        <v>2.4296081650097529E-2</v>
      </c>
      <c r="AJ3223">
        <v>2.6631292613159815E-2</v>
      </c>
      <c r="AK3223">
        <v>2.8107653862364863E-2</v>
      </c>
      <c r="AL3223">
        <v>3.43338159914717E-2</v>
      </c>
      <c r="AM3223">
        <v>4.5899954299766087E-2</v>
      </c>
      <c r="AN3223">
        <v>4.5650114571517415E-2</v>
      </c>
      <c r="AO3223">
        <v>4.0579396372035219E-2</v>
      </c>
      <c r="AP3223">
        <v>2.0834174822677364E-2</v>
      </c>
      <c r="AQ3223">
        <v>2.0488025299469369E-2</v>
      </c>
      <c r="AR3223">
        <v>2.3277944552660561E-2</v>
      </c>
      <c r="AS3223">
        <v>2.7183857347129432E-2</v>
      </c>
      <c r="AT3223">
        <v>2.7074219418076133E-2</v>
      </c>
      <c r="AU3223">
        <v>3.0098070870261152E-2</v>
      </c>
      <c r="AV3223">
        <v>2.8497273581173307E-2</v>
      </c>
      <c r="AW3223">
        <v>3.1089639038587639E-2</v>
      </c>
      <c r="AX3223">
        <v>2.9718639996333115E-2</v>
      </c>
      <c r="AY3223">
        <v>2.9931504340119295E-2</v>
      </c>
      <c r="AZ3223">
        <v>3.1792442537894414E-2</v>
      </c>
    </row>
    <row r="3224" spans="11:52" ht="14.4">
      <c r="K3224" t="s">
        <v>4131</v>
      </c>
      <c r="L3224" t="s">
        <v>4110</v>
      </c>
      <c r="M3224" t="s">
        <v>99</v>
      </c>
      <c r="N3224" t="s">
        <v>80</v>
      </c>
      <c r="AG3224">
        <v>2.7535576580511287E-2</v>
      </c>
      <c r="AH3224">
        <v>2.5503828150938893E-2</v>
      </c>
      <c r="AI3224">
        <v>3.0267024186519467E-2</v>
      </c>
      <c r="AJ3224">
        <v>2.8736125323464905E-2</v>
      </c>
      <c r="AK3224">
        <v>3.4663772100151161E-2</v>
      </c>
      <c r="AL3224">
        <v>5.373027548341891E-2</v>
      </c>
      <c r="AM3224">
        <v>4.2620514245888814E-2</v>
      </c>
      <c r="AN3224">
        <v>5.6776137321098215E-2</v>
      </c>
      <c r="AO3224">
        <v>6.5409273468677837E-2</v>
      </c>
      <c r="AP3224">
        <v>5.7609814425955565E-2</v>
      </c>
      <c r="AQ3224">
        <v>6.1644050334375242E-2</v>
      </c>
      <c r="AR3224">
        <v>2.872958859360164E-2</v>
      </c>
      <c r="AS3224">
        <v>3.1315052879287535E-2</v>
      </c>
      <c r="AT3224">
        <v>2.9808668668261359E-2</v>
      </c>
      <c r="AU3224">
        <v>2.7291882789507657E-2</v>
      </c>
      <c r="AV3224">
        <v>2.4084633779261521E-2</v>
      </c>
      <c r="AW3224">
        <v>2.3365153165319199E-2</v>
      </c>
      <c r="AX3224">
        <v>2.0847740936072327E-2</v>
      </c>
      <c r="AY3224">
        <v>6.077449869672525E-2</v>
      </c>
      <c r="AZ3224">
        <v>1.4523782211109969E-2</v>
      </c>
    </row>
    <row r="3225" spans="11:52" ht="14.4">
      <c r="K3225" t="s">
        <v>4132</v>
      </c>
      <c r="L3225" t="s">
        <v>4110</v>
      </c>
      <c r="M3225" t="s">
        <v>26</v>
      </c>
      <c r="N3225" t="s">
        <v>80</v>
      </c>
      <c r="O3225" t="s">
        <v>6079</v>
      </c>
      <c r="P3225" t="s">
        <v>6079</v>
      </c>
      <c r="Q3225" t="s">
        <v>6079</v>
      </c>
      <c r="R3225" t="s">
        <v>6079</v>
      </c>
      <c r="S3225" t="s">
        <v>6079</v>
      </c>
      <c r="AG3225">
        <v>7.5621288030514169E-2</v>
      </c>
      <c r="AH3225">
        <v>9.2103629596377898E-2</v>
      </c>
      <c r="AI3225">
        <v>0.10503408379428827</v>
      </c>
      <c r="AJ3225">
        <v>6.8183199410504325E-2</v>
      </c>
      <c r="AK3225">
        <v>9.3097621714297321E-2</v>
      </c>
      <c r="AL3225">
        <v>3.7607940774646659E-2</v>
      </c>
      <c r="AM3225">
        <v>3.5771106553867671E-2</v>
      </c>
      <c r="AN3225">
        <v>6.7503200126330348E-2</v>
      </c>
      <c r="AO3225">
        <v>5.8050822145405113E-2</v>
      </c>
      <c r="AP3225">
        <v>6.015447360549063E-2</v>
      </c>
      <c r="AQ3225">
        <v>3.0960379207180241E-2</v>
      </c>
      <c r="AR3225">
        <v>3.1303001793897382E-2</v>
      </c>
      <c r="AS3225">
        <v>2.9477019223304545E-2</v>
      </c>
      <c r="AT3225">
        <v>3.0854382500144984E-2</v>
      </c>
      <c r="AU3225">
        <v>3.8821380451319658E-2</v>
      </c>
      <c r="AV3225">
        <v>9.6962310965735307E-2</v>
      </c>
      <c r="AW3225">
        <v>0.10948787774952992</v>
      </c>
      <c r="AX3225">
        <v>8.0324047010094338E-2</v>
      </c>
      <c r="AY3225">
        <v>9.7949927574234041E-2</v>
      </c>
      <c r="AZ3225">
        <v>7.3168478958211908E-2</v>
      </c>
    </row>
    <row r="3226" spans="11:52" ht="14.4">
      <c r="K3226" t="s">
        <v>4133</v>
      </c>
      <c r="L3226" t="s">
        <v>4110</v>
      </c>
      <c r="M3226" t="s">
        <v>27</v>
      </c>
      <c r="N3226" t="s">
        <v>80</v>
      </c>
      <c r="AG3226">
        <v>5.6713170363413688E-2</v>
      </c>
      <c r="AH3226">
        <v>5.6464934472844008E-2</v>
      </c>
      <c r="AI3226">
        <v>5.9439560336797891E-2</v>
      </c>
      <c r="AJ3226">
        <v>5.4872096607109962E-2</v>
      </c>
      <c r="AK3226">
        <v>5.1670518346983219E-2</v>
      </c>
      <c r="AL3226">
        <v>5.6420649357427945E-2</v>
      </c>
      <c r="AM3226">
        <v>6.1870924948455704E-2</v>
      </c>
      <c r="AN3226">
        <v>5.7278507578623503E-2</v>
      </c>
      <c r="AO3226">
        <v>5.6154765631667519E-2</v>
      </c>
      <c r="AP3226">
        <v>5.0627041641620095E-2</v>
      </c>
      <c r="AQ3226">
        <v>4.0401460499666954E-2</v>
      </c>
      <c r="AR3226">
        <v>3.5461921593553943E-2</v>
      </c>
      <c r="AS3226">
        <v>4.1809359451184101E-2</v>
      </c>
      <c r="AT3226">
        <v>3.0902961582078479E-2</v>
      </c>
      <c r="AU3226">
        <v>2.9493480043834244E-2</v>
      </c>
      <c r="AV3226">
        <v>2.9574546945533221E-2</v>
      </c>
      <c r="AW3226">
        <v>2.9571890203843945E-2</v>
      </c>
      <c r="AX3226">
        <v>2.657471389938551E-2</v>
      </c>
      <c r="AY3226">
        <v>3.0691477963816601E-2</v>
      </c>
      <c r="AZ3226">
        <v>2.1101800734101672E-2</v>
      </c>
    </row>
    <row r="3227" spans="11:52" ht="14.4">
      <c r="K3227" t="s">
        <v>4134</v>
      </c>
      <c r="L3227" t="s">
        <v>4110</v>
      </c>
      <c r="M3227" t="s">
        <v>28</v>
      </c>
      <c r="N3227" t="s">
        <v>80</v>
      </c>
      <c r="AG3227">
        <v>9.3012208599517338E-2</v>
      </c>
      <c r="AH3227">
        <v>8.7447550033824067E-2</v>
      </c>
      <c r="AI3227">
        <v>0.10155167558849752</v>
      </c>
      <c r="AJ3227">
        <v>9.4841239086192991E-2</v>
      </c>
      <c r="AK3227">
        <v>9.9394501764953389E-2</v>
      </c>
      <c r="AL3227">
        <v>0.1122030494347393</v>
      </c>
      <c r="AM3227">
        <v>0.13264944393776318</v>
      </c>
      <c r="AN3227">
        <v>0.13477781312752968</v>
      </c>
      <c r="AO3227">
        <v>0.14317046105906231</v>
      </c>
      <c r="AP3227" t="s">
        <v>6079</v>
      </c>
      <c r="AQ3227" t="s">
        <v>6079</v>
      </c>
      <c r="AR3227" t="s">
        <v>6079</v>
      </c>
      <c r="AS3227" t="s">
        <v>6079</v>
      </c>
      <c r="AT3227">
        <v>0.12454694000107966</v>
      </c>
      <c r="AU3227">
        <v>0.11027158481531343</v>
      </c>
      <c r="AV3227">
        <v>0.108971336330974</v>
      </c>
      <c r="AW3227">
        <v>8.8624177361028483E-2</v>
      </c>
      <c r="AX3227">
        <v>8.3095621368098879E-2</v>
      </c>
      <c r="AY3227">
        <v>7.3192245096651329E-2</v>
      </c>
      <c r="AZ3227">
        <v>5.0035334940434807E-2</v>
      </c>
    </row>
    <row r="3228" spans="11:52" ht="14.4">
      <c r="K3228" t="s">
        <v>4135</v>
      </c>
      <c r="L3228" t="s">
        <v>4110</v>
      </c>
      <c r="M3228" t="s">
        <v>29</v>
      </c>
      <c r="N3228" t="s">
        <v>80</v>
      </c>
      <c r="AG3228">
        <v>4.6653874224863091E-2</v>
      </c>
      <c r="AH3228">
        <v>4.8100111347921054E-2</v>
      </c>
      <c r="AI3228">
        <v>4.9431967691144045E-2</v>
      </c>
      <c r="AJ3228">
        <v>4.9459479031121224E-2</v>
      </c>
      <c r="AK3228">
        <v>5.7428381860106126E-2</v>
      </c>
      <c r="AL3228">
        <v>5.7804631049431461E-2</v>
      </c>
      <c r="AM3228">
        <v>5.7298046046882184E-2</v>
      </c>
      <c r="AN3228">
        <v>6.3487068880603584E-2</v>
      </c>
      <c r="AO3228">
        <v>7.3521802950759302E-2</v>
      </c>
      <c r="AP3228">
        <v>6.7320711148887602E-2</v>
      </c>
      <c r="AQ3228">
        <v>6.4327838638824325E-2</v>
      </c>
      <c r="AR3228">
        <v>5.4273637214617539E-2</v>
      </c>
      <c r="AS3228">
        <v>6.2289658597793438E-2</v>
      </c>
      <c r="AT3228">
        <v>6.0630478658115952E-2</v>
      </c>
      <c r="AU3228">
        <v>5.6553536546101957E-2</v>
      </c>
      <c r="AV3228">
        <v>5.3190937672218365E-2</v>
      </c>
      <c r="AW3228">
        <v>5.840849076305759E-2</v>
      </c>
      <c r="AX3228">
        <v>5.2148570609358888E-2</v>
      </c>
      <c r="AY3228">
        <v>5.1029507949248605E-2</v>
      </c>
      <c r="AZ3228">
        <v>5.5933424898818515E-2</v>
      </c>
    </row>
    <row r="3229" spans="11:52" ht="14.4">
      <c r="K3229" t="s">
        <v>4136</v>
      </c>
      <c r="L3229" t="s">
        <v>4110</v>
      </c>
      <c r="M3229" t="s">
        <v>30</v>
      </c>
      <c r="N3229" t="s">
        <v>80</v>
      </c>
      <c r="AG3229">
        <v>0.10021361411070918</v>
      </c>
      <c r="AH3229">
        <v>0.10067161783758352</v>
      </c>
      <c r="AI3229">
        <v>8.0907585152122277E-2</v>
      </c>
      <c r="AJ3229">
        <v>7.9314907631692619E-2</v>
      </c>
      <c r="AK3229">
        <v>8.5111810715156749E-2</v>
      </c>
      <c r="AL3229">
        <v>8.744486569628733E-2</v>
      </c>
      <c r="AM3229">
        <v>9.1510787546994599E-2</v>
      </c>
      <c r="AN3229">
        <v>8.141301258171639E-2</v>
      </c>
      <c r="AO3229">
        <v>7.6261696598551337E-2</v>
      </c>
      <c r="AP3229">
        <v>7.0340488612892202E-2</v>
      </c>
      <c r="AQ3229">
        <v>7.0211587996279315E-2</v>
      </c>
      <c r="AR3229">
        <v>6.8425666362568041E-2</v>
      </c>
      <c r="AS3229">
        <v>6.680456086328565E-2</v>
      </c>
      <c r="AT3229">
        <v>7.0590237296023595E-2</v>
      </c>
      <c r="AU3229">
        <v>6.8042713241812894E-2</v>
      </c>
      <c r="AV3229">
        <v>6.563038504117194E-2</v>
      </c>
      <c r="AW3229">
        <v>6.5672707844188688E-2</v>
      </c>
      <c r="AX3229">
        <v>6.7580176795252828E-2</v>
      </c>
      <c r="AY3229">
        <v>5.8722857279295819E-2</v>
      </c>
      <c r="AZ3229">
        <v>5.9037397465088071E-2</v>
      </c>
    </row>
    <row r="3230" spans="11:52" ht="14.4">
      <c r="K3230" t="s">
        <v>4137</v>
      </c>
      <c r="L3230" t="s">
        <v>4110</v>
      </c>
      <c r="M3230" t="s">
        <v>100</v>
      </c>
      <c r="N3230" t="s">
        <v>80</v>
      </c>
      <c r="AG3230">
        <v>5.4860928473381115E-2</v>
      </c>
      <c r="AH3230">
        <v>5.5808488859957421E-2</v>
      </c>
      <c r="AI3230">
        <v>5.5544323445602464E-2</v>
      </c>
      <c r="AJ3230">
        <v>5.2385534427175376E-2</v>
      </c>
      <c r="AK3230">
        <v>5.2699991083998615E-2</v>
      </c>
      <c r="AL3230">
        <v>5.4764173117564235E-2</v>
      </c>
      <c r="AM3230">
        <v>4.9819365978339379E-2</v>
      </c>
      <c r="AN3230">
        <v>4.7880548391012322E-2</v>
      </c>
      <c r="AO3230">
        <v>4.336541191057653E-2</v>
      </c>
      <c r="AP3230">
        <v>4.3586528697496234E-2</v>
      </c>
      <c r="AQ3230">
        <v>4.0983224789095586E-2</v>
      </c>
      <c r="AR3230">
        <v>3.6709023313374049E-2</v>
      </c>
      <c r="AS3230">
        <v>4.1581190198021326E-2</v>
      </c>
      <c r="AT3230">
        <v>3.6580551985546127E-2</v>
      </c>
      <c r="AU3230">
        <v>3.5921674429424545E-2</v>
      </c>
      <c r="AV3230">
        <v>3.7465622166487723E-2</v>
      </c>
      <c r="AW3230">
        <v>4.1302528633998074E-2</v>
      </c>
      <c r="AX3230">
        <v>3.9929480586296334E-2</v>
      </c>
      <c r="AY3230">
        <v>3.8573396144497181E-2</v>
      </c>
      <c r="AZ3230">
        <v>5.2263268317382178E-2</v>
      </c>
    </row>
    <row r="3231" spans="11:52" ht="14.4">
      <c r="K3231" t="s">
        <v>4138</v>
      </c>
      <c r="L3231" t="s">
        <v>4110</v>
      </c>
      <c r="M3231" t="s">
        <v>31</v>
      </c>
      <c r="N3231" t="s">
        <v>80</v>
      </c>
      <c r="AG3231">
        <v>3.9081946109112371E-2</v>
      </c>
      <c r="AH3231">
        <v>3.9311665104553931E-2</v>
      </c>
      <c r="AI3231">
        <v>4.1901628725628602E-2</v>
      </c>
      <c r="AJ3231">
        <v>4.2860069397544151E-2</v>
      </c>
      <c r="AK3231">
        <v>4.534173926319298E-2</v>
      </c>
      <c r="AL3231">
        <v>4.5417278427686954E-2</v>
      </c>
      <c r="AM3231">
        <v>3.7179859098847967E-2</v>
      </c>
      <c r="AN3231">
        <v>4.892227307882905E-2</v>
      </c>
      <c r="AO3231">
        <v>4.8931810258475615E-2</v>
      </c>
      <c r="AP3231">
        <v>2.1806230872952175E-2</v>
      </c>
      <c r="AQ3231">
        <v>2.6038516458819376E-2</v>
      </c>
      <c r="AR3231">
        <v>2.5968421295470556E-2</v>
      </c>
      <c r="AS3231">
        <v>1.4183121206569688E-2</v>
      </c>
      <c r="AT3231">
        <v>1.5519261254335644E-2</v>
      </c>
      <c r="AU3231">
        <v>1.6374921188291536E-2</v>
      </c>
      <c r="AV3231">
        <v>1.4418117219543496E-2</v>
      </c>
      <c r="AW3231">
        <v>4.7264123219883034E-3</v>
      </c>
      <c r="AX3231">
        <v>4.6068854062066159E-3</v>
      </c>
      <c r="AY3231">
        <v>7.5619395361008002E-3</v>
      </c>
      <c r="AZ3231">
        <v>3.1548231750835238E-3</v>
      </c>
    </row>
    <row r="3232" spans="11:52" ht="14.4">
      <c r="K3232" t="s">
        <v>4139</v>
      </c>
      <c r="L3232" t="s">
        <v>4110</v>
      </c>
      <c r="M3232" t="s">
        <v>32</v>
      </c>
      <c r="N3232" t="s">
        <v>80</v>
      </c>
      <c r="O3232" t="s">
        <v>6079</v>
      </c>
      <c r="P3232" t="s">
        <v>6079</v>
      </c>
      <c r="Q3232" t="s">
        <v>6079</v>
      </c>
      <c r="R3232" t="s">
        <v>6079</v>
      </c>
      <c r="S3232" t="s">
        <v>6079</v>
      </c>
      <c r="AG3232">
        <v>4.2748364712457021E-2</v>
      </c>
      <c r="AH3232">
        <v>4.3635316933871592E-2</v>
      </c>
      <c r="AI3232">
        <v>2.5415412131224648E-2</v>
      </c>
      <c r="AJ3232">
        <v>2.4984894776442692E-2</v>
      </c>
      <c r="AK3232">
        <v>2.2850856022936693E-2</v>
      </c>
      <c r="AL3232">
        <v>2.7426211831565239E-2</v>
      </c>
      <c r="AM3232">
        <v>2.631387790444234E-2</v>
      </c>
      <c r="AN3232">
        <v>4.0836416884944965E-2</v>
      </c>
      <c r="AO3232">
        <v>4.2358778979212038E-2</v>
      </c>
      <c r="AP3232">
        <v>4.6167145376326893E-2</v>
      </c>
      <c r="AQ3232">
        <v>4.7185228740591431E-2</v>
      </c>
      <c r="AR3232">
        <v>4.5838750799311725E-2</v>
      </c>
      <c r="AS3232">
        <v>3.6042480689626899E-2</v>
      </c>
      <c r="AT3232">
        <v>3.9128978713875058E-2</v>
      </c>
      <c r="AU3232">
        <v>3.5034583879935681E-2</v>
      </c>
      <c r="AV3232">
        <v>3.2092369106823664E-2</v>
      </c>
      <c r="AW3232">
        <v>2.1276329428739811E-2</v>
      </c>
      <c r="AX3232">
        <v>2.8676761239709969E-2</v>
      </c>
      <c r="AY3232">
        <v>2.8985650963264813E-2</v>
      </c>
      <c r="AZ3232">
        <v>2.0190646232319004E-2</v>
      </c>
    </row>
    <row r="3233" spans="11:52" ht="14.4">
      <c r="K3233" t="s">
        <v>4140</v>
      </c>
      <c r="L3233" t="s">
        <v>4110</v>
      </c>
      <c r="M3233" t="s">
        <v>93</v>
      </c>
      <c r="N3233" t="s">
        <v>80</v>
      </c>
      <c r="AG3233">
        <v>8.3627872761304241E-3</v>
      </c>
      <c r="AH3233">
        <v>6.7095530951984681E-3</v>
      </c>
      <c r="AI3233">
        <v>7.3731501425737455E-3</v>
      </c>
      <c r="AJ3233">
        <v>1.1534621622382996E-2</v>
      </c>
      <c r="AK3233">
        <v>1.2374447734786156E-2</v>
      </c>
      <c r="AL3233">
        <v>1.5992264039370024E-2</v>
      </c>
      <c r="AM3233">
        <v>1.5862066364961229E-2</v>
      </c>
      <c r="AN3233">
        <v>1.5000651498755258E-2</v>
      </c>
      <c r="AO3233">
        <v>1.5281678086100531E-2</v>
      </c>
      <c r="AP3233">
        <v>1.880647197378911E-2</v>
      </c>
      <c r="AQ3233">
        <v>2.0495658658276048E-2</v>
      </c>
      <c r="AR3233">
        <v>1.8355715246383224E-2</v>
      </c>
      <c r="AS3233">
        <v>1.457953480094115E-2</v>
      </c>
      <c r="AT3233">
        <v>1.4828934430183556E-2</v>
      </c>
      <c r="AU3233">
        <v>1.3610361551936071E-2</v>
      </c>
      <c r="AV3233">
        <v>1.1155116681613165E-2</v>
      </c>
      <c r="AW3233">
        <v>9.7636184822175905E-3</v>
      </c>
      <c r="AX3233">
        <v>1.0062125412638337E-2</v>
      </c>
      <c r="AY3233">
        <v>1.0982119055311691E-2</v>
      </c>
      <c r="AZ3233">
        <v>1.5467433434451583E-2</v>
      </c>
    </row>
    <row r="3234" spans="11:52" ht="14.4">
      <c r="K3234" t="s">
        <v>4141</v>
      </c>
      <c r="L3234" t="s">
        <v>4142</v>
      </c>
      <c r="M3234" t="s">
        <v>13</v>
      </c>
      <c r="N3234" t="s">
        <v>80</v>
      </c>
      <c r="AG3234">
        <v>5.7815990738877138E-2</v>
      </c>
      <c r="AH3234">
        <v>5.1524982416066921E-2</v>
      </c>
      <c r="AI3234">
        <v>4.8459531812076927E-2</v>
      </c>
      <c r="AJ3234">
        <v>4.6657976299721689E-2</v>
      </c>
      <c r="AK3234">
        <v>4.0421105014498665E-2</v>
      </c>
      <c r="AL3234">
        <v>4.3021468677930157E-2</v>
      </c>
      <c r="AM3234">
        <v>4.4352340985187165E-2</v>
      </c>
      <c r="AN3234">
        <v>6.4142221291433946E-2</v>
      </c>
      <c r="AO3234">
        <v>7.0504969577242699E-2</v>
      </c>
      <c r="AP3234">
        <v>8.034433726318628E-2</v>
      </c>
      <c r="AQ3234">
        <v>8.3519278524436219E-2</v>
      </c>
      <c r="AR3234">
        <v>8.5520317167061405E-2</v>
      </c>
      <c r="AS3234">
        <v>8.1066067492724672E-2</v>
      </c>
      <c r="AT3234">
        <v>7.9877163180445826E-2</v>
      </c>
      <c r="AU3234">
        <v>7.8329486015605673E-2</v>
      </c>
      <c r="AV3234">
        <v>7.5462615874897734E-2</v>
      </c>
      <c r="AW3234">
        <v>7.465865823064835E-2</v>
      </c>
      <c r="AX3234">
        <v>7.4741517843373559E-2</v>
      </c>
      <c r="AY3234">
        <v>7.0027330315110992E-2</v>
      </c>
      <c r="AZ3234">
        <v>6.8673940880141102E-2</v>
      </c>
    </row>
    <row r="3235" spans="11:52" ht="14.4">
      <c r="K3235" t="s">
        <v>4143</v>
      </c>
      <c r="L3235" t="s">
        <v>4142</v>
      </c>
      <c r="M3235" t="s">
        <v>14</v>
      </c>
      <c r="N3235" t="s">
        <v>80</v>
      </c>
      <c r="AG3235">
        <v>6.4723884972132203E-2</v>
      </c>
      <c r="AH3235">
        <v>6.48389143781615E-2</v>
      </c>
      <c r="AI3235">
        <v>6.4873464906071404E-2</v>
      </c>
      <c r="AJ3235">
        <v>5.4184746778272792E-2</v>
      </c>
      <c r="AK3235">
        <v>5.0343827603617559E-2</v>
      </c>
      <c r="AL3235">
        <v>5.3930713604105181E-2</v>
      </c>
      <c r="AM3235">
        <v>5.3973008247071526E-2</v>
      </c>
      <c r="AN3235">
        <v>7.309375314915785E-2</v>
      </c>
      <c r="AO3235">
        <v>7.9634410051624943E-2</v>
      </c>
      <c r="AP3235">
        <v>8.6110536332390672E-2</v>
      </c>
      <c r="AQ3235">
        <v>8.5330152632911244E-2</v>
      </c>
      <c r="AR3235">
        <v>9.1739409415930118E-2</v>
      </c>
      <c r="AS3235">
        <v>9.4200272356731757E-2</v>
      </c>
      <c r="AT3235">
        <v>8.9799584712018335E-2</v>
      </c>
      <c r="AU3235">
        <v>7.9089597570145165E-2</v>
      </c>
      <c r="AV3235">
        <v>7.7632551979315081E-2</v>
      </c>
      <c r="AW3235">
        <v>7.1166291820025526E-2</v>
      </c>
      <c r="AX3235">
        <v>6.7800929332267404E-2</v>
      </c>
      <c r="AY3235">
        <v>6.500602333228829E-2</v>
      </c>
      <c r="AZ3235">
        <v>6.6426405632220742E-2</v>
      </c>
    </row>
    <row r="3236" spans="11:52" ht="14.4">
      <c r="K3236" t="s">
        <v>4144</v>
      </c>
      <c r="L3236" t="s">
        <v>4142</v>
      </c>
      <c r="M3236" t="s">
        <v>92</v>
      </c>
      <c r="N3236" t="s">
        <v>80</v>
      </c>
      <c r="AG3236">
        <v>7.9086660617655666E-2</v>
      </c>
      <c r="AH3236">
        <v>7.1788152394040988E-2</v>
      </c>
      <c r="AI3236">
        <v>7.6084819449792743E-2</v>
      </c>
      <c r="AJ3236">
        <v>0.1222345958233356</v>
      </c>
      <c r="AK3236">
        <v>0.1062736318458843</v>
      </c>
      <c r="AL3236">
        <v>0.10607430594131266</v>
      </c>
      <c r="AM3236">
        <v>0.10246464825568508</v>
      </c>
      <c r="AN3236">
        <v>0.13405421790748748</v>
      </c>
      <c r="AO3236">
        <v>0.13190639081505512</v>
      </c>
      <c r="AP3236">
        <v>0.12567181074596662</v>
      </c>
      <c r="AQ3236">
        <v>0.12786097317543738</v>
      </c>
      <c r="AR3236">
        <v>0.11498292387352647</v>
      </c>
      <c r="AS3236">
        <v>0.14795342950861071</v>
      </c>
      <c r="AT3236">
        <v>0.1403902024699136</v>
      </c>
      <c r="AU3236">
        <v>0.13996444960098767</v>
      </c>
      <c r="AV3236">
        <v>0.14430798710913684</v>
      </c>
      <c r="AW3236">
        <v>0.15173257486290237</v>
      </c>
      <c r="AX3236">
        <v>0.12169872979582244</v>
      </c>
      <c r="AY3236">
        <v>0.1129321403998239</v>
      </c>
      <c r="AZ3236">
        <v>9.8945942315890281E-2</v>
      </c>
    </row>
    <row r="3237" spans="11:52" ht="14.4">
      <c r="K3237" t="s">
        <v>4145</v>
      </c>
      <c r="L3237" t="s">
        <v>4142</v>
      </c>
      <c r="M3237" t="s">
        <v>15</v>
      </c>
      <c r="N3237" t="s">
        <v>80</v>
      </c>
      <c r="AE3237" t="s">
        <v>6079</v>
      </c>
      <c r="AF3237" t="s">
        <v>6079</v>
      </c>
      <c r="AG3237">
        <v>0.13167700818261124</v>
      </c>
      <c r="AH3237">
        <v>0.12475591234541115</v>
      </c>
      <c r="AI3237">
        <v>0.11079948500760546</v>
      </c>
      <c r="AJ3237">
        <v>0.10220715771209056</v>
      </c>
      <c r="AK3237">
        <v>0.10022723918016511</v>
      </c>
      <c r="AL3237">
        <v>8.4440276860167002E-2</v>
      </c>
      <c r="AM3237">
        <v>8.2637993837295337E-2</v>
      </c>
      <c r="AN3237">
        <v>6.0120892796944617E-2</v>
      </c>
      <c r="AO3237">
        <v>5.989727603308407E-2</v>
      </c>
      <c r="AP3237">
        <v>6.0474545210552809E-2</v>
      </c>
      <c r="AQ3237">
        <v>5.3994935265069571E-2</v>
      </c>
      <c r="AR3237">
        <v>1.3789986765833014E-2</v>
      </c>
      <c r="AS3237">
        <v>1.306104161797839E-2</v>
      </c>
      <c r="AT3237">
        <v>2.1073592308724607E-2</v>
      </c>
      <c r="AU3237">
        <v>2.465168200025921E-2</v>
      </c>
      <c r="AV3237">
        <v>2.6265865127846181E-2</v>
      </c>
      <c r="AW3237">
        <v>2.5708182698877442E-2</v>
      </c>
      <c r="AX3237">
        <v>2.4096528762626291E-2</v>
      </c>
      <c r="AY3237">
        <v>2.1501700852483908E-2</v>
      </c>
      <c r="AZ3237">
        <v>1.6475408592250416E-2</v>
      </c>
    </row>
    <row r="3238" spans="11:52" ht="14.4">
      <c r="K3238" t="s">
        <v>4146</v>
      </c>
      <c r="L3238" t="s">
        <v>4142</v>
      </c>
      <c r="M3238" t="s">
        <v>91</v>
      </c>
      <c r="N3238" t="s">
        <v>80</v>
      </c>
      <c r="AG3238">
        <v>3.0559317983117042E-2</v>
      </c>
      <c r="AH3238">
        <v>3.2574454646533552E-2</v>
      </c>
      <c r="AI3238">
        <v>2.9717198754126647E-2</v>
      </c>
      <c r="AJ3238">
        <v>3.9735357711651695E-2</v>
      </c>
      <c r="AK3238">
        <v>4.1032001478722137E-2</v>
      </c>
      <c r="AL3238">
        <v>3.9450672652558749E-2</v>
      </c>
      <c r="AM3238">
        <v>3.0474435594880455E-2</v>
      </c>
      <c r="AN3238">
        <v>0.12788333885859304</v>
      </c>
      <c r="AO3238">
        <v>0.14301702878119432</v>
      </c>
      <c r="AP3238">
        <v>0.1507969871417732</v>
      </c>
      <c r="AQ3238">
        <v>0.149110608136239</v>
      </c>
      <c r="AR3238">
        <v>0.14586368895596882</v>
      </c>
      <c r="AS3238">
        <v>0.1445166583925355</v>
      </c>
      <c r="AT3238">
        <v>0.13506085176757485</v>
      </c>
      <c r="AU3238">
        <v>9.0955070780392139E-2</v>
      </c>
      <c r="AV3238">
        <v>9.4787898079540564E-2</v>
      </c>
      <c r="AW3238">
        <v>8.5521252435247108E-2</v>
      </c>
      <c r="AX3238">
        <v>7.2606673610804418E-2</v>
      </c>
      <c r="AY3238">
        <v>6.7557461261346721E-2</v>
      </c>
      <c r="AZ3238">
        <v>5.0158114673905553E-2</v>
      </c>
    </row>
    <row r="3239" spans="11:52" ht="14.4">
      <c r="K3239" t="s">
        <v>4147</v>
      </c>
      <c r="L3239" t="s">
        <v>4142</v>
      </c>
      <c r="M3239" t="s">
        <v>16</v>
      </c>
      <c r="N3239" t="s">
        <v>80</v>
      </c>
      <c r="AG3239">
        <v>5.5371267998557912E-2</v>
      </c>
      <c r="AH3239">
        <v>5.6184008898611082E-2</v>
      </c>
      <c r="AI3239">
        <v>5.5435840606941018E-2</v>
      </c>
      <c r="AJ3239">
        <v>5.3303233355586753E-2</v>
      </c>
      <c r="AK3239">
        <v>4.9468472157941173E-2</v>
      </c>
      <c r="AL3239">
        <v>5.135275460507506E-2</v>
      </c>
      <c r="AM3239">
        <v>4.7318707633795129E-2</v>
      </c>
      <c r="AN3239">
        <v>5.7397413831088075E-2</v>
      </c>
      <c r="AO3239">
        <v>5.4285938615521313E-2</v>
      </c>
      <c r="AP3239">
        <v>5.7066802603038563E-2</v>
      </c>
      <c r="AQ3239">
        <v>6.1822362099898803E-2</v>
      </c>
      <c r="AR3239">
        <v>5.4595624286659032E-2</v>
      </c>
      <c r="AS3239">
        <v>4.6023183556096463E-2</v>
      </c>
      <c r="AT3239">
        <v>3.4538146220792709E-2</v>
      </c>
      <c r="AU3239">
        <v>3.5653836224538847E-2</v>
      </c>
      <c r="AV3239">
        <v>3.2816712258663103E-2</v>
      </c>
      <c r="AW3239">
        <v>2.7549362915183145E-2</v>
      </c>
      <c r="AX3239">
        <v>3.0361680709365551E-2</v>
      </c>
      <c r="AY3239">
        <v>2.961284071434923E-2</v>
      </c>
      <c r="AZ3239">
        <v>2.6017178153682097E-2</v>
      </c>
    </row>
    <row r="3240" spans="11:52" ht="14.4">
      <c r="K3240" t="s">
        <v>4148</v>
      </c>
      <c r="L3240" t="s">
        <v>4142</v>
      </c>
      <c r="M3240" t="s">
        <v>17</v>
      </c>
      <c r="N3240" t="s">
        <v>80</v>
      </c>
      <c r="AG3240">
        <v>6.0335839813831726E-2</v>
      </c>
      <c r="AH3240">
        <v>5.9343361062777766E-2</v>
      </c>
      <c r="AI3240">
        <v>4.3658467654804467E-2</v>
      </c>
      <c r="AJ3240">
        <v>4.8293688502805805E-2</v>
      </c>
      <c r="AK3240">
        <v>4.5732808323167277E-2</v>
      </c>
      <c r="AL3240">
        <v>5.1606295770894706E-2</v>
      </c>
      <c r="AM3240">
        <v>7.1724968117020366E-2</v>
      </c>
      <c r="AN3240">
        <v>7.4190592684874226E-2</v>
      </c>
      <c r="AO3240">
        <v>0.14373662071837384</v>
      </c>
      <c r="AP3240">
        <v>0.16302775059323013</v>
      </c>
      <c r="AQ3240">
        <v>0.14967184337245149</v>
      </c>
      <c r="AR3240">
        <v>0.158638015075349</v>
      </c>
      <c r="AS3240">
        <v>0.10487878655970828</v>
      </c>
      <c r="AT3240">
        <v>8.995791810349546E-2</v>
      </c>
      <c r="AU3240">
        <v>7.7657983843863035E-2</v>
      </c>
      <c r="AV3240">
        <v>7.0852262606117253E-2</v>
      </c>
      <c r="AW3240">
        <v>6.2267488048335651E-2</v>
      </c>
      <c r="AX3240">
        <v>5.3286882725818233E-2</v>
      </c>
      <c r="AY3240">
        <v>4.9936579273562438E-2</v>
      </c>
      <c r="AZ3240">
        <v>4.6789829343205309E-2</v>
      </c>
    </row>
    <row r="3241" spans="11:52" ht="14.4">
      <c r="K3241" t="s">
        <v>4149</v>
      </c>
      <c r="L3241" t="s">
        <v>4142</v>
      </c>
      <c r="M3241" t="s">
        <v>97</v>
      </c>
      <c r="N3241" t="s">
        <v>80</v>
      </c>
      <c r="O3241" t="s">
        <v>6079</v>
      </c>
      <c r="P3241" t="s">
        <v>6079</v>
      </c>
      <c r="Q3241" t="s">
        <v>6079</v>
      </c>
      <c r="R3241" t="s">
        <v>6079</v>
      </c>
      <c r="S3241" t="s">
        <v>6079</v>
      </c>
      <c r="T3241" t="s">
        <v>6079</v>
      </c>
      <c r="AG3241">
        <v>2.8348878844022016E-2</v>
      </c>
      <c r="AH3241">
        <v>2.8536392523162181E-2</v>
      </c>
      <c r="AI3241">
        <v>9.7820035668465984E-3</v>
      </c>
      <c r="AJ3241">
        <v>2.0676172924081197E-3</v>
      </c>
      <c r="AK3241">
        <v>6.1200359361493553E-2</v>
      </c>
      <c r="AL3241">
        <v>6.6158118996172272E-2</v>
      </c>
      <c r="AM3241">
        <v>6.8623228213169019E-2</v>
      </c>
      <c r="AN3241">
        <v>7.5067247965713582E-2</v>
      </c>
      <c r="AO3241">
        <v>0.10365170330219294</v>
      </c>
      <c r="AP3241">
        <v>0.19029768160957447</v>
      </c>
      <c r="AQ3241">
        <v>0.1902861359381893</v>
      </c>
      <c r="AR3241">
        <v>0.17731566562409287</v>
      </c>
      <c r="AS3241">
        <v>0.14958465926168893</v>
      </c>
      <c r="AT3241">
        <v>0.14507311998529826</v>
      </c>
      <c r="AU3241">
        <v>0.14860106744381166</v>
      </c>
      <c r="AV3241">
        <v>0.13739515739511263</v>
      </c>
      <c r="AW3241">
        <v>0.13370635109158721</v>
      </c>
      <c r="AX3241">
        <v>0.10023157269359424</v>
      </c>
      <c r="AY3241">
        <v>4.1815142663643445E-3</v>
      </c>
      <c r="AZ3241">
        <v>4.3954864805565109E-3</v>
      </c>
    </row>
    <row r="3242" spans="11:52" ht="14.4">
      <c r="K3242" t="s">
        <v>4150</v>
      </c>
      <c r="L3242" t="s">
        <v>4142</v>
      </c>
      <c r="M3242" t="s">
        <v>18</v>
      </c>
      <c r="N3242" t="s">
        <v>80</v>
      </c>
      <c r="AG3242">
        <v>5.9690655928241139E-2</v>
      </c>
      <c r="AH3242">
        <v>5.3500985503025462E-2</v>
      </c>
      <c r="AI3242">
        <v>5.1513078222893603E-2</v>
      </c>
      <c r="AJ3242">
        <v>4.5655273244266006E-2</v>
      </c>
      <c r="AK3242">
        <v>4.2229669836481805E-2</v>
      </c>
      <c r="AL3242">
        <v>4.4477458960616077E-2</v>
      </c>
      <c r="AM3242">
        <v>4.9043852873630278E-2</v>
      </c>
      <c r="AN3242">
        <v>5.9417040945363937E-2</v>
      </c>
      <c r="AO3242">
        <v>6.8066094448024E-2</v>
      </c>
      <c r="AP3242">
        <v>9.6006296895355503E-2</v>
      </c>
      <c r="AQ3242">
        <v>9.0123589514719174E-2</v>
      </c>
      <c r="AR3242">
        <v>9.9029341040323529E-2</v>
      </c>
      <c r="AS3242">
        <v>0.10372652485397596</v>
      </c>
      <c r="AT3242">
        <v>9.2574214013988035E-2</v>
      </c>
      <c r="AU3242">
        <v>9.2849619446923146E-2</v>
      </c>
      <c r="AV3242">
        <v>8.4509384211314542E-2</v>
      </c>
      <c r="AW3242">
        <v>8.556234360771349E-2</v>
      </c>
      <c r="AX3242">
        <v>7.7833356857276922E-2</v>
      </c>
      <c r="AY3242">
        <v>7.1753923406209563E-2</v>
      </c>
      <c r="AZ3242">
        <v>6.9818675694902785E-2</v>
      </c>
    </row>
    <row r="3243" spans="11:52" ht="14.4">
      <c r="K3243" t="s">
        <v>4151</v>
      </c>
      <c r="L3243" t="s">
        <v>4142</v>
      </c>
      <c r="M3243" t="s">
        <v>34</v>
      </c>
      <c r="N3243" t="s">
        <v>80</v>
      </c>
      <c r="AG3243">
        <v>9.8264797462807238E-2</v>
      </c>
      <c r="AH3243">
        <v>9.1893938114490772E-2</v>
      </c>
      <c r="AI3243">
        <v>8.7404288219130571E-2</v>
      </c>
      <c r="AJ3243">
        <v>7.9445543976718117E-2</v>
      </c>
      <c r="AK3243">
        <v>8.1150543697663516E-2</v>
      </c>
      <c r="AL3243">
        <v>7.7755087698645559E-2</v>
      </c>
      <c r="AM3243">
        <v>7.8404450736556358E-2</v>
      </c>
      <c r="AN3243">
        <v>8.4383323700277402E-2</v>
      </c>
      <c r="AO3243">
        <v>9.0030335301633027E-2</v>
      </c>
      <c r="AP3243">
        <v>9.6495653845565924E-2</v>
      </c>
      <c r="AQ3243">
        <v>9.3824431041298062E-2</v>
      </c>
      <c r="AR3243">
        <v>9.4138205689691237E-2</v>
      </c>
      <c r="AS3243">
        <v>9.4002360564180404E-2</v>
      </c>
      <c r="AT3243">
        <v>8.6660917832793324E-2</v>
      </c>
      <c r="AU3243">
        <v>8.3645929378599507E-2</v>
      </c>
      <c r="AV3243">
        <v>7.9115240124145947E-2</v>
      </c>
      <c r="AW3243">
        <v>7.8383986689547991E-2</v>
      </c>
      <c r="AX3243">
        <v>7.6988077791907514E-2</v>
      </c>
      <c r="AY3243">
        <v>7.3741339767929417E-2</v>
      </c>
      <c r="AZ3243">
        <v>6.8524468584264212E-2</v>
      </c>
    </row>
    <row r="3244" spans="11:52" ht="14.4">
      <c r="K3244" t="s">
        <v>4152</v>
      </c>
      <c r="L3244" t="s">
        <v>4142</v>
      </c>
      <c r="M3244" t="s">
        <v>19</v>
      </c>
      <c r="N3244" t="s">
        <v>80</v>
      </c>
      <c r="AG3244">
        <v>2.8471045354878009E-2</v>
      </c>
      <c r="AH3244">
        <v>2.5319077987192191E-2</v>
      </c>
      <c r="AI3244">
        <v>2.5675470877508551E-2</v>
      </c>
      <c r="AJ3244">
        <v>2.3136240213031945E-2</v>
      </c>
      <c r="AK3244">
        <v>2.7159922362778876E-2</v>
      </c>
      <c r="AL3244">
        <v>3.2514195731242229E-2</v>
      </c>
      <c r="AM3244">
        <v>3.1954624880861732E-2</v>
      </c>
      <c r="AN3244">
        <v>3.6093088690808531E-2</v>
      </c>
      <c r="AO3244">
        <v>3.1567931096948644E-2</v>
      </c>
      <c r="AP3244">
        <v>3.2079430934701503E-2</v>
      </c>
      <c r="AQ3244">
        <v>3.0182414570557377E-2</v>
      </c>
      <c r="AR3244">
        <v>2.8056790033813225E-2</v>
      </c>
      <c r="AS3244">
        <v>2.7943790296796386E-2</v>
      </c>
      <c r="AT3244">
        <v>2.4584520740848905E-2</v>
      </c>
      <c r="AU3244">
        <v>2.3162674293809089E-2</v>
      </c>
      <c r="AV3244">
        <v>2.3261639668261273E-2</v>
      </c>
      <c r="AW3244">
        <v>2.3257849937146663E-2</v>
      </c>
      <c r="AX3244">
        <v>2.1322006542003596E-2</v>
      </c>
      <c r="AY3244">
        <v>2.1629476866616783E-2</v>
      </c>
      <c r="AZ3244">
        <v>2.8087451501123323E-2</v>
      </c>
    </row>
    <row r="3245" spans="11:52" ht="14.4">
      <c r="K3245" t="s">
        <v>4153</v>
      </c>
      <c r="L3245" t="s">
        <v>4142</v>
      </c>
      <c r="M3245" t="s">
        <v>20</v>
      </c>
      <c r="N3245" t="s">
        <v>80</v>
      </c>
      <c r="AG3245">
        <v>8.925838846267746E-2</v>
      </c>
      <c r="AH3245">
        <v>7.9969450586469065E-2</v>
      </c>
      <c r="AI3245">
        <v>8.1989595325998602E-2</v>
      </c>
      <c r="AJ3245">
        <v>7.4791403278766974E-2</v>
      </c>
      <c r="AK3245">
        <v>7.2209889256669338E-2</v>
      </c>
      <c r="AL3245">
        <v>6.8986504223312553E-2</v>
      </c>
      <c r="AM3245">
        <v>7.7337791233942868E-2</v>
      </c>
      <c r="AN3245">
        <v>8.3510033336249678E-2</v>
      </c>
      <c r="AO3245">
        <v>8.8729785212830342E-2</v>
      </c>
      <c r="AP3245">
        <v>9.2518027861030416E-2</v>
      </c>
      <c r="AQ3245">
        <v>9.3769044608953009E-2</v>
      </c>
      <c r="AR3245">
        <v>9.3836736518078598E-2</v>
      </c>
      <c r="AS3245">
        <v>9.3125030269270825E-2</v>
      </c>
      <c r="AT3245">
        <v>9.1326418672886947E-2</v>
      </c>
      <c r="AU3245">
        <v>8.5422125226011295E-2</v>
      </c>
      <c r="AV3245">
        <v>8.4851405176819356E-2</v>
      </c>
      <c r="AW3245">
        <v>8.7506858765311363E-2</v>
      </c>
      <c r="AX3245">
        <v>9.0151127753926377E-2</v>
      </c>
      <c r="AY3245">
        <v>9.1669061163970181E-2</v>
      </c>
      <c r="AZ3245">
        <v>8.7696852688648838E-2</v>
      </c>
    </row>
    <row r="3246" spans="11:52" ht="14.4">
      <c r="K3246" t="s">
        <v>4154</v>
      </c>
      <c r="L3246" t="s">
        <v>4142</v>
      </c>
      <c r="M3246" t="s">
        <v>21</v>
      </c>
      <c r="N3246" t="s">
        <v>80</v>
      </c>
      <c r="AG3246">
        <v>6.1766228650444746E-2</v>
      </c>
      <c r="AH3246">
        <v>6.30146554847138E-2</v>
      </c>
      <c r="AI3246">
        <v>5.8021878570267575E-2</v>
      </c>
      <c r="AJ3246">
        <v>5.5820699908570047E-2</v>
      </c>
      <c r="AK3246">
        <v>5.2297349621663505E-2</v>
      </c>
      <c r="AL3246">
        <v>5.1824945621437656E-2</v>
      </c>
      <c r="AM3246">
        <v>5.6251525124106083E-2</v>
      </c>
      <c r="AN3246">
        <v>6.0236803110759643E-2</v>
      </c>
    </row>
    <row r="3247" spans="11:52" ht="14.4">
      <c r="K3247" t="s">
        <v>4155</v>
      </c>
      <c r="L3247" t="s">
        <v>4142</v>
      </c>
      <c r="M3247" t="s">
        <v>22</v>
      </c>
      <c r="N3247" t="s">
        <v>80</v>
      </c>
      <c r="AG3247">
        <v>0.37394994262090209</v>
      </c>
      <c r="AH3247">
        <v>0.34843658547451722</v>
      </c>
      <c r="AI3247">
        <v>0.32311113037661054</v>
      </c>
      <c r="AJ3247">
        <v>0.30624908970163889</v>
      </c>
      <c r="AK3247">
        <v>0.29571626964342662</v>
      </c>
      <c r="AL3247">
        <v>0.25820484007176014</v>
      </c>
      <c r="AM3247">
        <v>0.24626172280081157</v>
      </c>
      <c r="AN3247">
        <v>0.23798895914887469</v>
      </c>
      <c r="AO3247">
        <v>0.2370713795403592</v>
      </c>
      <c r="AP3247">
        <v>0.17119531383418105</v>
      </c>
      <c r="AQ3247">
        <v>0.13590986244481318</v>
      </c>
      <c r="AR3247">
        <v>0.14013207634269936</v>
      </c>
      <c r="AS3247">
        <v>0.1281881533135843</v>
      </c>
      <c r="AT3247">
        <v>0.10787059838924085</v>
      </c>
      <c r="AU3247">
        <v>9.5791741502627023E-2</v>
      </c>
      <c r="AV3247">
        <v>8.230197366449464E-2</v>
      </c>
      <c r="AW3247">
        <v>7.906213018854065E-2</v>
      </c>
      <c r="AX3247">
        <v>7.6756125820265225E-2</v>
      </c>
      <c r="AY3247">
        <v>7.1536765133348418E-2</v>
      </c>
      <c r="AZ3247">
        <v>4.1423434635323594E-2</v>
      </c>
    </row>
    <row r="3248" spans="11:52" ht="14.4">
      <c r="K3248" t="s">
        <v>4156</v>
      </c>
      <c r="L3248" t="s">
        <v>4142</v>
      </c>
      <c r="M3248" t="s">
        <v>90</v>
      </c>
      <c r="N3248" t="s">
        <v>80</v>
      </c>
      <c r="AG3248">
        <v>7.8434128425645677E-2</v>
      </c>
      <c r="AH3248">
        <v>7.9562821703244885E-2</v>
      </c>
      <c r="AI3248">
        <v>7.7703859127825056E-2</v>
      </c>
      <c r="AJ3248">
        <v>6.9861698134020697E-2</v>
      </c>
      <c r="AK3248">
        <v>5.8373355634098373E-2</v>
      </c>
      <c r="AL3248">
        <v>6.3615345185537533E-2</v>
      </c>
      <c r="AM3248">
        <v>6.7508626415193757E-2</v>
      </c>
      <c r="AN3248">
        <v>7.5962831116730592E-2</v>
      </c>
      <c r="AO3248">
        <v>7.7593140593685633E-2</v>
      </c>
      <c r="AP3248">
        <v>8.6413188839083374E-2</v>
      </c>
      <c r="AQ3248">
        <v>9.4777281288753179E-2</v>
      </c>
      <c r="AR3248">
        <v>8.9754174583543289E-2</v>
      </c>
      <c r="AS3248">
        <v>8.265389965017933E-2</v>
      </c>
      <c r="AT3248">
        <v>7.8091230749593926E-2</v>
      </c>
      <c r="AU3248">
        <v>6.9293863852588705E-2</v>
      </c>
      <c r="AV3248">
        <v>5.7623217921799218E-2</v>
      </c>
      <c r="AW3248">
        <v>5.398599801020755E-2</v>
      </c>
      <c r="AX3248">
        <v>3.7375478690631417E-2</v>
      </c>
      <c r="AY3248">
        <v>3.8191258664831029E-2</v>
      </c>
      <c r="AZ3248">
        <v>4.48475019681936E-2</v>
      </c>
    </row>
    <row r="3249" spans="11:52" ht="14.4">
      <c r="K3249" t="s">
        <v>4157</v>
      </c>
      <c r="L3249" t="s">
        <v>4142</v>
      </c>
      <c r="M3249" t="s">
        <v>23</v>
      </c>
      <c r="N3249" t="s">
        <v>80</v>
      </c>
      <c r="AG3249">
        <v>4.232600586496664E-2</v>
      </c>
      <c r="AH3249">
        <v>3.7287691941506995E-2</v>
      </c>
      <c r="AI3249">
        <v>3.097937999307411E-2</v>
      </c>
      <c r="AJ3249">
        <v>2.8516972908207032E-2</v>
      </c>
      <c r="AK3249">
        <v>2.436669868142155E-2</v>
      </c>
      <c r="AL3249">
        <v>2.5222699756855749E-2</v>
      </c>
      <c r="AM3249">
        <v>3.0064103344972299E-2</v>
      </c>
      <c r="AN3249">
        <v>4.0963148179906608E-2</v>
      </c>
      <c r="AO3249">
        <v>3.6974072296028199E-2</v>
      </c>
      <c r="AP3249">
        <v>4.4800750415052978E-2</v>
      </c>
      <c r="AQ3249">
        <v>5.18548374209888E-2</v>
      </c>
      <c r="AR3249">
        <v>5.2977771971313058E-2</v>
      </c>
      <c r="AS3249">
        <v>4.9558184236629763E-2</v>
      </c>
      <c r="AT3249">
        <v>4.7294445235815295E-2</v>
      </c>
      <c r="AU3249">
        <v>5.2507116912084942E-2</v>
      </c>
      <c r="AV3249">
        <v>4.9052710656916833E-2</v>
      </c>
      <c r="AW3249">
        <v>4.1557612683320769E-2</v>
      </c>
      <c r="AX3249">
        <v>4.1075234389236909E-2</v>
      </c>
      <c r="AY3249">
        <v>4.0505546033445201E-2</v>
      </c>
      <c r="AZ3249">
        <v>3.752150681352262E-2</v>
      </c>
    </row>
    <row r="3250" spans="11:52" ht="14.4">
      <c r="K3250" t="s">
        <v>4158</v>
      </c>
      <c r="L3250" t="s">
        <v>4142</v>
      </c>
      <c r="M3250" t="s">
        <v>24</v>
      </c>
      <c r="N3250" t="s">
        <v>80</v>
      </c>
      <c r="AG3250">
        <v>5.4886166032689226E-2</v>
      </c>
      <c r="AH3250">
        <v>4.97505072907799E-2</v>
      </c>
      <c r="AI3250">
        <v>4.0186751417124009E-2</v>
      </c>
      <c r="AJ3250">
        <v>2.4980217970688973E-2</v>
      </c>
      <c r="AK3250">
        <v>3.8220958681728347E-2</v>
      </c>
      <c r="AL3250">
        <v>6.4851414058204507E-2</v>
      </c>
      <c r="AM3250">
        <v>7.0461893435294451E-2</v>
      </c>
      <c r="AN3250">
        <v>0.10718091022961884</v>
      </c>
      <c r="AO3250">
        <v>0.1257779579197999</v>
      </c>
      <c r="AP3250">
        <v>0.16147369733146522</v>
      </c>
      <c r="AQ3250">
        <v>0.16012792631816108</v>
      </c>
      <c r="AR3250">
        <v>0.15919435537681109</v>
      </c>
      <c r="AS3250">
        <v>0.18140041076768901</v>
      </c>
      <c r="AT3250">
        <v>0.18296734694592129</v>
      </c>
      <c r="AU3250">
        <v>0.17211605005308922</v>
      </c>
      <c r="AV3250">
        <v>0.16364504737930355</v>
      </c>
      <c r="AW3250">
        <v>0.12390932326072608</v>
      </c>
      <c r="AX3250">
        <v>0.11204278151148719</v>
      </c>
      <c r="AY3250">
        <v>9.8006803932282435E-2</v>
      </c>
      <c r="AZ3250">
        <v>6.7372578274277825E-2</v>
      </c>
    </row>
    <row r="3251" spans="11:52" ht="14.4">
      <c r="K3251" t="s">
        <v>4159</v>
      </c>
      <c r="L3251" t="s">
        <v>4142</v>
      </c>
      <c r="M3251" t="s">
        <v>1386</v>
      </c>
      <c r="N3251" t="s">
        <v>80</v>
      </c>
      <c r="O3251" t="s">
        <v>6079</v>
      </c>
      <c r="P3251" t="s">
        <v>6079</v>
      </c>
      <c r="Q3251" t="s">
        <v>6079</v>
      </c>
      <c r="R3251" t="s">
        <v>6079</v>
      </c>
      <c r="S3251" t="s">
        <v>6079</v>
      </c>
      <c r="T3251" t="s">
        <v>6079</v>
      </c>
      <c r="U3251" t="s">
        <v>6079</v>
      </c>
      <c r="V3251" t="s">
        <v>6079</v>
      </c>
      <c r="W3251" t="s">
        <v>6079</v>
      </c>
      <c r="X3251" t="s">
        <v>6079</v>
      </c>
      <c r="Y3251" t="s">
        <v>6079</v>
      </c>
      <c r="Z3251" t="s">
        <v>6079</v>
      </c>
      <c r="AA3251" t="s">
        <v>6079</v>
      </c>
      <c r="AG3251">
        <v>3.5773616968380099E-2</v>
      </c>
      <c r="AH3251">
        <v>2.5876528413701749E-2</v>
      </c>
      <c r="AI3251">
        <v>7.5023372637064531E-2</v>
      </c>
      <c r="AJ3251">
        <v>7.5375090408015197E-2</v>
      </c>
      <c r="AK3251">
        <v>7.7817498513308839E-2</v>
      </c>
      <c r="AL3251">
        <v>0.13774423969534508</v>
      </c>
      <c r="AM3251">
        <v>0.14633630476910575</v>
      </c>
      <c r="AN3251">
        <v>0.17004346930943129</v>
      </c>
      <c r="AO3251">
        <v>0.16948807575712321</v>
      </c>
      <c r="AP3251">
        <v>0.15167140440756419</v>
      </c>
      <c r="AQ3251">
        <v>0.14171157316371857</v>
      </c>
      <c r="AR3251">
        <v>9.7238017917382819E-2</v>
      </c>
      <c r="AS3251">
        <v>9.1824092196467241E-2</v>
      </c>
      <c r="AT3251">
        <v>8.6726779943859036E-2</v>
      </c>
      <c r="AU3251">
        <v>7.2110534120069486E-2</v>
      </c>
      <c r="AV3251">
        <v>5.6279724414186126E-2</v>
      </c>
      <c r="AW3251">
        <v>6.2914858271059901E-2</v>
      </c>
      <c r="AX3251">
        <v>5.9666530819779608E-2</v>
      </c>
      <c r="AY3251">
        <v>5.7282711055417442E-2</v>
      </c>
      <c r="AZ3251">
        <v>4.844262281101494E-2</v>
      </c>
    </row>
    <row r="3252" spans="11:52" ht="14.4">
      <c r="K3252" t="s">
        <v>4160</v>
      </c>
      <c r="L3252" t="s">
        <v>4142</v>
      </c>
      <c r="M3252" t="s">
        <v>25</v>
      </c>
      <c r="N3252" t="s">
        <v>80</v>
      </c>
      <c r="AG3252">
        <v>0.16586066616375575</v>
      </c>
      <c r="AH3252">
        <v>0.16217410403382054</v>
      </c>
      <c r="AI3252">
        <v>0.15531594851627012</v>
      </c>
      <c r="AJ3252">
        <v>0.14312713645823263</v>
      </c>
      <c r="AK3252">
        <v>0.13873681308193267</v>
      </c>
      <c r="AL3252">
        <v>0.13187634165234058</v>
      </c>
      <c r="AM3252">
        <v>0.10915717035151892</v>
      </c>
      <c r="AN3252">
        <v>8.8226130585920146E-2</v>
      </c>
      <c r="AO3252">
        <v>8.9660094549770905E-2</v>
      </c>
      <c r="AP3252">
        <v>8.9319090896275044E-2</v>
      </c>
      <c r="AQ3252">
        <v>9.2142889248340229E-2</v>
      </c>
      <c r="AR3252">
        <v>8.6933223754041722E-2</v>
      </c>
      <c r="AS3252">
        <v>8.8227938334936612E-2</v>
      </c>
      <c r="AT3252">
        <v>8.4690778259048499E-2</v>
      </c>
      <c r="AU3252">
        <v>8.5809852990753124E-2</v>
      </c>
      <c r="AV3252">
        <v>7.9135832788269439E-2</v>
      </c>
      <c r="AW3252">
        <v>8.0289355215344999E-2</v>
      </c>
      <c r="AX3252">
        <v>7.9310130950935323E-2</v>
      </c>
      <c r="AY3252">
        <v>7.5480311833975702E-2</v>
      </c>
      <c r="AZ3252">
        <v>7.2034243063905934E-2</v>
      </c>
    </row>
    <row r="3253" spans="11:52" ht="14.4">
      <c r="K3253" t="s">
        <v>5727</v>
      </c>
      <c r="L3253" t="s">
        <v>4142</v>
      </c>
      <c r="M3253" t="s">
        <v>5610</v>
      </c>
      <c r="N3253" t="s">
        <v>80</v>
      </c>
      <c r="AO3253">
        <v>1.8846408082167958E-2</v>
      </c>
      <c r="AP3253" t="s">
        <v>6079</v>
      </c>
      <c r="AQ3253" t="s">
        <v>6079</v>
      </c>
      <c r="AR3253" t="s">
        <v>6079</v>
      </c>
      <c r="AS3253" t="s">
        <v>6079</v>
      </c>
      <c r="AT3253">
        <v>2.1221633499472162E-2</v>
      </c>
      <c r="AU3253">
        <v>1.5907977887980339E-2</v>
      </c>
      <c r="AV3253">
        <v>1.6474739444229961E-2</v>
      </c>
      <c r="AW3253">
        <v>1.629785556246233E-2</v>
      </c>
      <c r="AX3253">
        <v>1.5868221933851418E-2</v>
      </c>
      <c r="AY3253">
        <v>1.4499910939151355E-2</v>
      </c>
      <c r="AZ3253">
        <v>1.2118767781424618E-2</v>
      </c>
    </row>
    <row r="3254" spans="11:52" ht="14.4">
      <c r="K3254" t="s">
        <v>4161</v>
      </c>
      <c r="L3254" t="s">
        <v>4142</v>
      </c>
      <c r="M3254" t="s">
        <v>98</v>
      </c>
      <c r="N3254" t="s">
        <v>80</v>
      </c>
      <c r="AG3254">
        <v>0.1454544432072522</v>
      </c>
      <c r="AH3254">
        <v>0.14593391328110766</v>
      </c>
      <c r="AI3254">
        <v>0.13632614124182824</v>
      </c>
      <c r="AJ3254">
        <v>0.1178709144036402</v>
      </c>
      <c r="AK3254">
        <v>0.11884473175151204</v>
      </c>
      <c r="AL3254">
        <v>9.3115195092518102E-2</v>
      </c>
      <c r="AM3254">
        <v>8.9954766578475717E-2</v>
      </c>
      <c r="AN3254">
        <v>0.16323397078904808</v>
      </c>
      <c r="AO3254">
        <v>0.14962105303965212</v>
      </c>
      <c r="AP3254">
        <v>0.10613578521713889</v>
      </c>
      <c r="AQ3254">
        <v>0.12112405549518589</v>
      </c>
      <c r="AR3254">
        <v>0.10726892104579558</v>
      </c>
      <c r="AS3254">
        <v>0.10886817534168068</v>
      </c>
      <c r="AT3254">
        <v>0.1071921261748215</v>
      </c>
      <c r="AU3254">
        <v>0.10772099126997464</v>
      </c>
      <c r="AV3254">
        <v>9.3005927463916144E-2</v>
      </c>
      <c r="AW3254">
        <v>9.3759285514173396E-2</v>
      </c>
      <c r="AX3254">
        <v>9.3360483245720924E-2</v>
      </c>
      <c r="AY3254">
        <v>8.0534817782171003E-2</v>
      </c>
      <c r="AZ3254">
        <v>1.4286585418971541E-3</v>
      </c>
    </row>
    <row r="3255" spans="11:52" ht="14.4">
      <c r="K3255" t="s">
        <v>4162</v>
      </c>
      <c r="L3255" t="s">
        <v>4142</v>
      </c>
      <c r="M3255" t="s">
        <v>94</v>
      </c>
      <c r="N3255" t="s">
        <v>80</v>
      </c>
      <c r="AG3255">
        <v>4.3716088312709074E-2</v>
      </c>
      <c r="AH3255">
        <v>4.4693007027895013E-2</v>
      </c>
      <c r="AI3255">
        <v>4.4779081096451338E-2</v>
      </c>
      <c r="AJ3255">
        <v>4.0941520126974461E-2</v>
      </c>
      <c r="AK3255">
        <v>3.8534799855925429E-2</v>
      </c>
      <c r="AL3255">
        <v>4.1882762658737839E-2</v>
      </c>
      <c r="AM3255">
        <v>0.34684075490302113</v>
      </c>
      <c r="AN3255">
        <v>0.35453333306724477</v>
      </c>
      <c r="AO3255">
        <v>0.403049556545715</v>
      </c>
      <c r="AP3255">
        <v>0.4058927842981544</v>
      </c>
      <c r="AQ3255">
        <v>0.40421819608805393</v>
      </c>
      <c r="AR3255">
        <v>0.38960427753990273</v>
      </c>
      <c r="AS3255">
        <v>0.36111329144657406</v>
      </c>
      <c r="AT3255">
        <v>0.36820077325417105</v>
      </c>
      <c r="AU3255">
        <v>7.6765202650304551E-2</v>
      </c>
      <c r="AV3255">
        <v>6.9155868396392206E-2</v>
      </c>
      <c r="AW3255">
        <v>6.7915490943738235E-2</v>
      </c>
      <c r="AX3255">
        <v>5.9468307752792854E-2</v>
      </c>
      <c r="AY3255">
        <v>5.9282733365317683E-2</v>
      </c>
      <c r="AZ3255">
        <v>3.3079194829080484E-2</v>
      </c>
    </row>
    <row r="3256" spans="11:52" ht="14.4">
      <c r="K3256" t="s">
        <v>4163</v>
      </c>
      <c r="L3256" t="s">
        <v>4142</v>
      </c>
      <c r="M3256" t="s">
        <v>99</v>
      </c>
      <c r="N3256" t="s">
        <v>80</v>
      </c>
      <c r="AG3256">
        <v>1.3162676157307212E-2</v>
      </c>
      <c r="AH3256">
        <v>9.1346520257215152E-3</v>
      </c>
      <c r="AI3256">
        <v>5.3774638252585905E-3</v>
      </c>
      <c r="AJ3256">
        <v>4.270204094092846E-3</v>
      </c>
      <c r="AK3256">
        <v>5.3630078799725232E-3</v>
      </c>
      <c r="AL3256">
        <v>5.5603015215511227E-3</v>
      </c>
      <c r="AM3256">
        <v>0.13149171018524727</v>
      </c>
      <c r="AN3256">
        <v>0.12456392480153458</v>
      </c>
      <c r="AO3256">
        <v>0.1245968678150924</v>
      </c>
      <c r="AP3256">
        <v>0.1759050871340041</v>
      </c>
      <c r="AQ3256">
        <v>0.17570045159341419</v>
      </c>
      <c r="AR3256">
        <v>0.14237147832332175</v>
      </c>
      <c r="AS3256">
        <v>0.13968935532439378</v>
      </c>
      <c r="AT3256">
        <v>9.4133831963433973E-2</v>
      </c>
      <c r="AU3256">
        <v>9.3164662480286695E-2</v>
      </c>
      <c r="AV3256">
        <v>8.9952037026023585E-2</v>
      </c>
      <c r="AW3256">
        <v>8.2116935563483817E-2</v>
      </c>
      <c r="AX3256">
        <v>6.5552634956018527E-2</v>
      </c>
      <c r="AY3256">
        <v>6.4354406952324148E-3</v>
      </c>
      <c r="AZ3256">
        <v>6.7084449415402096E-3</v>
      </c>
    </row>
    <row r="3257" spans="11:52" ht="14.4">
      <c r="K3257" t="s">
        <v>4164</v>
      </c>
      <c r="L3257" t="s">
        <v>4142</v>
      </c>
      <c r="M3257" t="s">
        <v>26</v>
      </c>
      <c r="N3257" t="s">
        <v>80</v>
      </c>
      <c r="O3257" t="s">
        <v>6079</v>
      </c>
      <c r="P3257" t="s">
        <v>6079</v>
      </c>
      <c r="Q3257" t="s">
        <v>6079</v>
      </c>
      <c r="R3257" t="s">
        <v>6079</v>
      </c>
      <c r="S3257" t="s">
        <v>6079</v>
      </c>
      <c r="AG3257">
        <v>5.2635457069313357E-2</v>
      </c>
      <c r="AH3257">
        <v>5.1429719881235958E-2</v>
      </c>
      <c r="AI3257">
        <v>8.8765542000617717E-2</v>
      </c>
      <c r="AJ3257">
        <v>4.2371838492413237E-2</v>
      </c>
      <c r="AK3257">
        <v>3.4959071757650756E-2</v>
      </c>
      <c r="AL3257">
        <v>3.5888230253644446E-2</v>
      </c>
      <c r="AM3257">
        <v>7.0061303093818084E-2</v>
      </c>
      <c r="AN3257">
        <v>0.11904404194476532</v>
      </c>
      <c r="AO3257">
        <v>0.13502042536350151</v>
      </c>
      <c r="AP3257">
        <v>0.17303549057916934</v>
      </c>
      <c r="AQ3257">
        <v>0.21634146772992427</v>
      </c>
      <c r="AR3257">
        <v>0.20764592029941917</v>
      </c>
      <c r="AS3257">
        <v>0.21395728645583975</v>
      </c>
      <c r="AT3257">
        <v>0.16501617400202748</v>
      </c>
      <c r="AU3257">
        <v>0.1086449067889652</v>
      </c>
      <c r="AV3257">
        <v>0.10931149218761518</v>
      </c>
      <c r="AW3257">
        <v>0.10486439988134584</v>
      </c>
      <c r="AX3257">
        <v>9.8670815934057979E-2</v>
      </c>
      <c r="AY3257">
        <v>8.9807357257610118E-2</v>
      </c>
      <c r="AZ3257">
        <v>8.863326208047495E-2</v>
      </c>
    </row>
    <row r="3258" spans="11:52" ht="14.4">
      <c r="K3258" t="s">
        <v>4165</v>
      </c>
      <c r="L3258" t="s">
        <v>4142</v>
      </c>
      <c r="M3258" t="s">
        <v>27</v>
      </c>
      <c r="N3258" t="s">
        <v>80</v>
      </c>
      <c r="AG3258">
        <v>5.5912401012273509E-2</v>
      </c>
      <c r="AH3258">
        <v>3.9435534882483005E-2</v>
      </c>
      <c r="AI3258">
        <v>4.1287402581897177E-2</v>
      </c>
      <c r="AJ3258">
        <v>3.8270303323776941E-2</v>
      </c>
      <c r="AK3258">
        <v>3.7255982493683504E-2</v>
      </c>
      <c r="AL3258">
        <v>4.3307739518095863E-2</v>
      </c>
      <c r="AM3258">
        <v>4.4710021448890719E-2</v>
      </c>
      <c r="AN3258">
        <v>7.5398633276901189E-2</v>
      </c>
      <c r="AO3258">
        <v>7.8957966687729877E-2</v>
      </c>
      <c r="AP3258">
        <v>7.8209254532441763E-2</v>
      </c>
      <c r="AQ3258">
        <v>7.093380587771389E-2</v>
      </c>
      <c r="AR3258">
        <v>6.8561860805334232E-2</v>
      </c>
      <c r="AS3258">
        <v>6.560195530443183E-2</v>
      </c>
      <c r="AT3258">
        <v>5.2483694178190834E-2</v>
      </c>
      <c r="AU3258">
        <v>5.4002215517907189E-2</v>
      </c>
      <c r="AV3258">
        <v>5.5910332785029437E-2</v>
      </c>
      <c r="AW3258">
        <v>5.5783715504838634E-2</v>
      </c>
      <c r="AX3258">
        <v>6.1545061332410243E-2</v>
      </c>
      <c r="AY3258">
        <v>6.2961826317949054E-2</v>
      </c>
      <c r="AZ3258">
        <v>6.5517321488249958E-2</v>
      </c>
    </row>
    <row r="3259" spans="11:52" ht="14.4">
      <c r="K3259" t="s">
        <v>4166</v>
      </c>
      <c r="L3259" t="s">
        <v>4142</v>
      </c>
      <c r="M3259" t="s">
        <v>28</v>
      </c>
      <c r="N3259" t="s">
        <v>80</v>
      </c>
      <c r="AG3259">
        <v>8.1720611608529468E-3</v>
      </c>
      <c r="AH3259">
        <v>6.7813749115640393E-3</v>
      </c>
      <c r="AI3259">
        <v>6.631420494690502E-3</v>
      </c>
      <c r="AJ3259">
        <v>6.1958302790728085E-3</v>
      </c>
      <c r="AK3259">
        <v>6.4065394906042952E-3</v>
      </c>
      <c r="AL3259">
        <v>7.5632011970157009E-3</v>
      </c>
      <c r="AM3259">
        <v>1.2609281805798737E-2</v>
      </c>
      <c r="AN3259">
        <v>2.4481776635876255E-2</v>
      </c>
      <c r="AO3259">
        <v>3.0845754382200944E-2</v>
      </c>
      <c r="AP3259" t="s">
        <v>6079</v>
      </c>
      <c r="AQ3259" t="s">
        <v>6079</v>
      </c>
      <c r="AR3259" t="s">
        <v>6079</v>
      </c>
      <c r="AS3259" t="s">
        <v>6079</v>
      </c>
      <c r="AT3259">
        <v>1.5478932433191608E-2</v>
      </c>
      <c r="AU3259">
        <v>1.6072114329982571E-2</v>
      </c>
      <c r="AV3259">
        <v>1.5951552191510825E-2</v>
      </c>
      <c r="AW3259">
        <v>1.3911926505962229E-2</v>
      </c>
      <c r="AX3259">
        <v>1.4377787372168317E-2</v>
      </c>
      <c r="AY3259">
        <v>1.3630156414380793E-2</v>
      </c>
      <c r="AZ3259">
        <v>1.3873729278891279E-2</v>
      </c>
    </row>
    <row r="3260" spans="11:52" ht="14.4">
      <c r="K3260" t="s">
        <v>4167</v>
      </c>
      <c r="L3260" t="s">
        <v>4142</v>
      </c>
      <c r="M3260" t="s">
        <v>29</v>
      </c>
      <c r="N3260" t="s">
        <v>80</v>
      </c>
      <c r="AG3260">
        <v>0.21799637547961709</v>
      </c>
      <c r="AH3260">
        <v>0.20063382102011904</v>
      </c>
      <c r="AI3260">
        <v>0.19920698703725973</v>
      </c>
      <c r="AJ3260">
        <v>0.18959257754509468</v>
      </c>
      <c r="AK3260">
        <v>0.16634344836647971</v>
      </c>
      <c r="AL3260">
        <v>0.14603208076621521</v>
      </c>
      <c r="AM3260">
        <v>0.15379694004315833</v>
      </c>
      <c r="AN3260">
        <v>0.17556016196507329</v>
      </c>
      <c r="AO3260">
        <v>0.18030886499803511</v>
      </c>
      <c r="AP3260">
        <v>0.17075971746831373</v>
      </c>
      <c r="AQ3260">
        <v>0.16312160422643185</v>
      </c>
      <c r="AR3260">
        <v>0.15691155353871161</v>
      </c>
      <c r="AS3260">
        <v>0.15734691231857631</v>
      </c>
      <c r="AT3260">
        <v>0.1518496002859944</v>
      </c>
      <c r="AU3260">
        <v>0.15082525418503809</v>
      </c>
      <c r="AV3260">
        <v>0.15187524324091811</v>
      </c>
      <c r="AW3260">
        <v>0.14236181573010245</v>
      </c>
      <c r="AX3260">
        <v>0.14648676346190478</v>
      </c>
      <c r="AY3260">
        <v>0.14319674709188634</v>
      </c>
      <c r="AZ3260">
        <v>0.18833797083401921</v>
      </c>
    </row>
    <row r="3261" spans="11:52" ht="14.4">
      <c r="K3261" t="s">
        <v>4168</v>
      </c>
      <c r="L3261" t="s">
        <v>4142</v>
      </c>
      <c r="M3261" t="s">
        <v>30</v>
      </c>
      <c r="N3261" t="s">
        <v>80</v>
      </c>
      <c r="AG3261">
        <v>0.16625747926191464</v>
      </c>
      <c r="AH3261">
        <v>0.15485636591212645</v>
      </c>
      <c r="AI3261">
        <v>0.160519109447225</v>
      </c>
      <c r="AJ3261">
        <v>0.12952285659336474</v>
      </c>
      <c r="AK3261">
        <v>0.11890456644159864</v>
      </c>
      <c r="AL3261">
        <v>0.11726827547318922</v>
      </c>
      <c r="AM3261">
        <v>0.10430714572369761</v>
      </c>
      <c r="AN3261">
        <v>0.10249947927167603</v>
      </c>
      <c r="AO3261">
        <v>0.13600492770004663</v>
      </c>
      <c r="AP3261">
        <v>0.13828679158040724</v>
      </c>
      <c r="AQ3261">
        <v>0.1286110905506134</v>
      </c>
      <c r="AR3261">
        <v>0.11659010841559204</v>
      </c>
      <c r="AS3261">
        <v>0.11835899417358002</v>
      </c>
      <c r="AT3261">
        <v>0.11458638291103931</v>
      </c>
      <c r="AU3261">
        <v>0.11265117840807246</v>
      </c>
      <c r="AV3261">
        <v>0.10632250685555522</v>
      </c>
      <c r="AW3261">
        <v>0.10570383837872656</v>
      </c>
      <c r="AX3261">
        <v>0.1057025338164138</v>
      </c>
      <c r="AY3261">
        <v>9.7512980850163744E-2</v>
      </c>
      <c r="AZ3261">
        <v>7.5111788647656844E-2</v>
      </c>
    </row>
    <row r="3262" spans="11:52" ht="14.4">
      <c r="K3262" t="s">
        <v>4169</v>
      </c>
      <c r="L3262" t="s">
        <v>4142</v>
      </c>
      <c r="M3262" t="s">
        <v>100</v>
      </c>
      <c r="N3262" t="s">
        <v>80</v>
      </c>
      <c r="AG3262">
        <v>0.15173028437324201</v>
      </c>
      <c r="AH3262">
        <v>0.14401657658129577</v>
      </c>
      <c r="AI3262">
        <v>0.138068119732526</v>
      </c>
      <c r="AJ3262">
        <v>0.11775590782156832</v>
      </c>
      <c r="AK3262">
        <v>0.12026402063821552</v>
      </c>
      <c r="AL3262">
        <v>0.120977180258056</v>
      </c>
      <c r="AM3262">
        <v>0.10072286240238038</v>
      </c>
      <c r="AN3262">
        <v>9.5346458307779172E-2</v>
      </c>
      <c r="AO3262">
        <v>0.101449218961742</v>
      </c>
      <c r="AP3262">
        <v>0.10528587868683743</v>
      </c>
      <c r="AQ3262">
        <v>0.10181252600382081</v>
      </c>
      <c r="AR3262">
        <v>0.11022942394938792</v>
      </c>
      <c r="AS3262">
        <v>0.10599735658356188</v>
      </c>
      <c r="AT3262">
        <v>9.6572354175299524E-2</v>
      </c>
      <c r="AU3262">
        <v>8.5106543969406534E-2</v>
      </c>
      <c r="AV3262">
        <v>8.2153406240247265E-2</v>
      </c>
      <c r="AW3262">
        <v>6.1380602459164407E-2</v>
      </c>
      <c r="AX3262">
        <v>5.9268954440442563E-2</v>
      </c>
      <c r="AY3262">
        <v>5.2071367277204843E-2</v>
      </c>
      <c r="AZ3262">
        <v>5.1845634546562477E-2</v>
      </c>
    </row>
    <row r="3263" spans="11:52" ht="14.4">
      <c r="K3263" t="s">
        <v>4170</v>
      </c>
      <c r="L3263" t="s">
        <v>4142</v>
      </c>
      <c r="M3263" t="s">
        <v>31</v>
      </c>
      <c r="N3263" t="s">
        <v>80</v>
      </c>
      <c r="AG3263">
        <v>7.7801401528671682E-3</v>
      </c>
      <c r="AH3263">
        <v>7.7213486093085917E-3</v>
      </c>
      <c r="AI3263">
        <v>6.9093651388865808E-3</v>
      </c>
      <c r="AJ3263">
        <v>6.6634879801516899E-3</v>
      </c>
      <c r="AK3263">
        <v>5.020103436459632E-3</v>
      </c>
      <c r="AL3263">
        <v>6.9952164738512389E-3</v>
      </c>
      <c r="AM3263">
        <v>1.5157586891092438E-2</v>
      </c>
      <c r="AN3263">
        <v>1.6728855406653694E-2</v>
      </c>
      <c r="AO3263">
        <v>1.9075611809226421E-2</v>
      </c>
      <c r="AP3263">
        <v>2.8563286649942676E-2</v>
      </c>
      <c r="AQ3263">
        <v>3.0041036075897712E-2</v>
      </c>
      <c r="AR3263">
        <v>2.7158440486559923E-2</v>
      </c>
      <c r="AS3263">
        <v>2.6539325206342168E-2</v>
      </c>
      <c r="AT3263">
        <v>1.674870798479295E-2</v>
      </c>
      <c r="AU3263">
        <v>2.1477112786324176E-2</v>
      </c>
      <c r="AV3263">
        <v>1.8650965577177821E-2</v>
      </c>
      <c r="AW3263">
        <v>1.8371918569384402E-2</v>
      </c>
      <c r="AX3263">
        <v>2.1386386552413247E-2</v>
      </c>
      <c r="AY3263">
        <v>6.831018151216609E-3</v>
      </c>
      <c r="AZ3263">
        <v>7.0563092977058341E-3</v>
      </c>
    </row>
    <row r="3264" spans="11:52" ht="14.4">
      <c r="K3264" t="s">
        <v>4171</v>
      </c>
      <c r="L3264" t="s">
        <v>4142</v>
      </c>
      <c r="M3264" t="s">
        <v>32</v>
      </c>
      <c r="N3264" t="s">
        <v>80</v>
      </c>
      <c r="O3264" t="s">
        <v>6079</v>
      </c>
      <c r="P3264" t="s">
        <v>6079</v>
      </c>
      <c r="Q3264" t="s">
        <v>6079</v>
      </c>
      <c r="R3264" t="s">
        <v>6079</v>
      </c>
      <c r="S3264" t="s">
        <v>6079</v>
      </c>
      <c r="AG3264">
        <v>0.19321186792117495</v>
      </c>
      <c r="AH3264">
        <v>0.17543869127371742</v>
      </c>
      <c r="AI3264">
        <v>0.1261563834551154</v>
      </c>
      <c r="AJ3264">
        <v>9.8616302922468341E-2</v>
      </c>
      <c r="AK3264">
        <v>8.4841408974151558E-2</v>
      </c>
      <c r="AL3264">
        <v>0.12786986618420723</v>
      </c>
      <c r="AM3264">
        <v>0.1241585114781608</v>
      </c>
      <c r="AN3264">
        <v>0.17581677253737035</v>
      </c>
      <c r="AO3264">
        <v>0.18654500197020599</v>
      </c>
      <c r="AP3264">
        <v>0.18808648248321763</v>
      </c>
      <c r="AQ3264">
        <v>0.20067732592318041</v>
      </c>
      <c r="AR3264">
        <v>0.19194546892614811</v>
      </c>
      <c r="AS3264">
        <v>0.1902981641880335</v>
      </c>
      <c r="AT3264">
        <v>0.19019138953353373</v>
      </c>
      <c r="AU3264">
        <v>0.17783518323553346</v>
      </c>
      <c r="AV3264">
        <v>0.17938846745764234</v>
      </c>
      <c r="AW3264">
        <v>0.17724358216692168</v>
      </c>
      <c r="AX3264">
        <v>0.1648775021009706</v>
      </c>
      <c r="AY3264">
        <v>0.1407070915206354</v>
      </c>
      <c r="AZ3264">
        <v>0.12745103280152537</v>
      </c>
    </row>
    <row r="3265" spans="11:52" ht="14.4">
      <c r="K3265" t="s">
        <v>4172</v>
      </c>
      <c r="L3265" t="s">
        <v>4142</v>
      </c>
      <c r="M3265" t="s">
        <v>93</v>
      </c>
      <c r="N3265" t="s">
        <v>80</v>
      </c>
      <c r="AG3265">
        <v>1.7524703249428383E-2</v>
      </c>
      <c r="AH3265">
        <v>1.6126046351082762E-2</v>
      </c>
      <c r="AI3265">
        <v>3.2077589267678723E-2</v>
      </c>
      <c r="AJ3265">
        <v>3.2082514820566982E-2</v>
      </c>
      <c r="AK3265">
        <v>3.2167317770106896E-2</v>
      </c>
      <c r="AL3265">
        <v>3.7421754751088318E-2</v>
      </c>
      <c r="AM3265">
        <v>3.856142604151104E-2</v>
      </c>
      <c r="AN3265">
        <v>3.6679074498532242E-2</v>
      </c>
      <c r="AO3265">
        <v>3.3079010153397551E-2</v>
      </c>
      <c r="AP3265">
        <v>3.6927767312746253E-2</v>
      </c>
      <c r="AQ3265">
        <v>3.6342028027133495E-2</v>
      </c>
      <c r="AR3265">
        <v>5.7338316607088186E-2</v>
      </c>
      <c r="AS3265">
        <v>6.1130799892112966E-2</v>
      </c>
      <c r="AT3265">
        <v>6.9171779293766972E-2</v>
      </c>
      <c r="AU3265">
        <v>6.9063198695135983E-2</v>
      </c>
      <c r="AV3265">
        <v>6.6722438431614545E-2</v>
      </c>
      <c r="AW3265">
        <v>6.4186628972557072E-2</v>
      </c>
      <c r="AX3265">
        <v>6.2446400801428499E-2</v>
      </c>
      <c r="AY3265">
        <v>6.0311766480570503E-2</v>
      </c>
      <c r="AZ3265">
        <v>4.7100784326777952E-2</v>
      </c>
    </row>
    <row r="3266" spans="11:52" ht="14.4">
      <c r="K3266" t="s">
        <v>4173</v>
      </c>
      <c r="L3266" t="s">
        <v>4174</v>
      </c>
      <c r="M3266" t="s">
        <v>13</v>
      </c>
      <c r="N3266" t="s">
        <v>80</v>
      </c>
      <c r="AG3266">
        <v>1.3112605131107668E-2</v>
      </c>
      <c r="AH3266">
        <v>2.4982589342594268E-2</v>
      </c>
      <c r="AI3266">
        <v>1.482968094718589E-2</v>
      </c>
      <c r="AJ3266">
        <v>1.5054334311902937E-2</v>
      </c>
      <c r="AK3266">
        <v>1.8291795555882024E-2</v>
      </c>
      <c r="AL3266">
        <v>1.7745838692518515E-2</v>
      </c>
      <c r="AM3266">
        <v>1.7383598524942277E-2</v>
      </c>
      <c r="AN3266">
        <v>2.2860409954092307E-2</v>
      </c>
      <c r="AO3266">
        <v>1.8823690431435711E-2</v>
      </c>
      <c r="AP3266">
        <v>2.1152373001553343E-2</v>
      </c>
      <c r="AQ3266">
        <v>2.8106299162006885E-2</v>
      </c>
      <c r="AR3266">
        <v>2.7178008155255815E-2</v>
      </c>
      <c r="AS3266">
        <v>2.6425640745076813E-2</v>
      </c>
      <c r="AT3266">
        <v>2.4482277306439301E-2</v>
      </c>
      <c r="AU3266">
        <v>3.2949706525963358E-2</v>
      </c>
      <c r="AV3266">
        <v>3.3303953772381358E-2</v>
      </c>
      <c r="AW3266">
        <v>3.3328434429153501E-2</v>
      </c>
      <c r="AX3266">
        <v>3.237621066305503E-2</v>
      </c>
      <c r="AY3266">
        <v>3.5292882113263806E-2</v>
      </c>
      <c r="AZ3266">
        <v>6.2024013711416769E-2</v>
      </c>
    </row>
    <row r="3267" spans="11:52" ht="14.4">
      <c r="K3267" t="s">
        <v>4175</v>
      </c>
      <c r="L3267" t="s">
        <v>4174</v>
      </c>
      <c r="M3267" t="s">
        <v>14</v>
      </c>
      <c r="N3267" t="s">
        <v>80</v>
      </c>
      <c r="AG3267">
        <v>2.6075271326576079E-2</v>
      </c>
      <c r="AH3267">
        <v>2.8001274174887118E-2</v>
      </c>
      <c r="AI3267">
        <v>4.2499549662186498E-2</v>
      </c>
      <c r="AJ3267">
        <v>3.6513981676895013E-2</v>
      </c>
      <c r="AK3267">
        <v>3.5639871408216652E-2</v>
      </c>
      <c r="AL3267">
        <v>3.4832094888028943E-2</v>
      </c>
      <c r="AM3267">
        <v>4.5608850872207951E-2</v>
      </c>
      <c r="AN3267">
        <v>4.389468361886957E-2</v>
      </c>
      <c r="AO3267">
        <v>4.5461175542651541E-2</v>
      </c>
      <c r="AP3267">
        <v>4.4780618072939496E-2</v>
      </c>
      <c r="AQ3267">
        <v>4.7365273039567085E-2</v>
      </c>
      <c r="AR3267">
        <v>4.1207612195904221E-2</v>
      </c>
      <c r="AS3267">
        <v>3.8462631500727526E-2</v>
      </c>
      <c r="AT3267">
        <v>3.7771871487518489E-2</v>
      </c>
      <c r="AU3267">
        <v>3.3657564993373988E-2</v>
      </c>
      <c r="AV3267">
        <v>3.1223231880331468E-2</v>
      </c>
      <c r="AW3267">
        <v>3.8722056760531261E-2</v>
      </c>
      <c r="AX3267">
        <v>3.9183429504814987E-2</v>
      </c>
      <c r="AY3267">
        <v>3.9089865380371666E-2</v>
      </c>
      <c r="AZ3267">
        <v>3.9160441488530824E-2</v>
      </c>
    </row>
    <row r="3268" spans="11:52" ht="14.4">
      <c r="K3268" t="s">
        <v>4176</v>
      </c>
      <c r="L3268" t="s">
        <v>4174</v>
      </c>
      <c r="M3268" t="s">
        <v>92</v>
      </c>
      <c r="N3268" t="s">
        <v>80</v>
      </c>
      <c r="AG3268">
        <v>0</v>
      </c>
      <c r="AH3268">
        <v>0</v>
      </c>
      <c r="AI3268">
        <v>0.19186030231242679</v>
      </c>
      <c r="AJ3268">
        <v>0.14015465398565058</v>
      </c>
      <c r="AK3268">
        <v>0.13854636804905049</v>
      </c>
      <c r="AL3268">
        <v>3.8177410426248994E-5</v>
      </c>
      <c r="AM3268">
        <v>2.250076831891809E-4</v>
      </c>
      <c r="AN3268">
        <v>3.015272354475521E-5</v>
      </c>
      <c r="AO3268">
        <v>2.5501746869663116E-5</v>
      </c>
      <c r="AP3268">
        <v>2.121160699134985E-5</v>
      </c>
      <c r="AQ3268">
        <v>0</v>
      </c>
      <c r="AR3268">
        <v>0</v>
      </c>
      <c r="AS3268">
        <v>9.2480457998457541E-5</v>
      </c>
      <c r="AT3268">
        <v>2.2339280049684784E-5</v>
      </c>
      <c r="AU3268">
        <v>0</v>
      </c>
      <c r="AV3268">
        <v>0.1756313940668188</v>
      </c>
      <c r="AW3268">
        <v>0.18165477963267759</v>
      </c>
      <c r="AX3268">
        <v>0.12024899925368074</v>
      </c>
      <c r="AY3268">
        <v>0.11834746588860652</v>
      </c>
      <c r="AZ3268">
        <v>0.11584646039324784</v>
      </c>
    </row>
    <row r="3269" spans="11:52" ht="14.4">
      <c r="K3269" t="s">
        <v>4177</v>
      </c>
      <c r="L3269" t="s">
        <v>4174</v>
      </c>
      <c r="M3269" t="s">
        <v>15</v>
      </c>
      <c r="N3269" t="s">
        <v>80</v>
      </c>
      <c r="AE3269" t="s">
        <v>6079</v>
      </c>
      <c r="AF3269" t="s">
        <v>6079</v>
      </c>
      <c r="AI3269">
        <v>0</v>
      </c>
      <c r="AJ3269">
        <v>0</v>
      </c>
      <c r="AK3269">
        <v>0</v>
      </c>
      <c r="AL3269">
        <v>0</v>
      </c>
    </row>
    <row r="3270" spans="11:52" ht="14.4">
      <c r="K3270" t="s">
        <v>4178</v>
      </c>
      <c r="L3270" t="s">
        <v>4174</v>
      </c>
      <c r="M3270" t="s">
        <v>91</v>
      </c>
      <c r="N3270" t="s">
        <v>80</v>
      </c>
      <c r="AG3270">
        <v>0.13693431750596374</v>
      </c>
      <c r="AH3270">
        <v>0.14535674612669244</v>
      </c>
      <c r="AI3270">
        <v>0.16073931082658369</v>
      </c>
      <c r="AJ3270">
        <v>0</v>
      </c>
      <c r="AK3270">
        <v>0.19699083330763076</v>
      </c>
      <c r="AL3270">
        <v>0.2350006507634374</v>
      </c>
      <c r="AM3270">
        <v>0</v>
      </c>
      <c r="AN3270">
        <v>0</v>
      </c>
      <c r="AO3270">
        <v>0</v>
      </c>
      <c r="AP3270">
        <v>0</v>
      </c>
      <c r="AQ3270">
        <v>0</v>
      </c>
      <c r="AR3270">
        <v>0</v>
      </c>
      <c r="AS3270">
        <v>0.1835563634969796</v>
      </c>
      <c r="AT3270">
        <v>1.1383627199077848E-2</v>
      </c>
      <c r="AU3270">
        <v>1.6292329040023194E-2</v>
      </c>
      <c r="AV3270">
        <v>1.2994248486539304E-2</v>
      </c>
      <c r="AW3270">
        <v>1.0547862149074E-2</v>
      </c>
      <c r="AX3270">
        <v>9.2085726664469271E-3</v>
      </c>
      <c r="AY3270">
        <v>9.3159473449677607E-3</v>
      </c>
      <c r="AZ3270">
        <v>7.3836567833325999E-3</v>
      </c>
    </row>
    <row r="3271" spans="11:52" ht="14.4">
      <c r="K3271" t="s">
        <v>4179</v>
      </c>
      <c r="L3271" t="s">
        <v>4174</v>
      </c>
      <c r="M3271" t="s">
        <v>16</v>
      </c>
      <c r="N3271" t="s">
        <v>80</v>
      </c>
      <c r="AG3271">
        <v>6.8758599719933719E-3</v>
      </c>
      <c r="AH3271">
        <v>6.3601328058170885E-3</v>
      </c>
      <c r="AI3271">
        <v>5.9485195726720124E-3</v>
      </c>
      <c r="AJ3271">
        <v>1.3346463259091236E-2</v>
      </c>
      <c r="AK3271">
        <v>1.1127557482817366E-2</v>
      </c>
      <c r="AL3271">
        <v>3.5498113074865202E-2</v>
      </c>
      <c r="AM3271">
        <v>2.9104522660785153E-2</v>
      </c>
      <c r="AN3271">
        <v>3.0059918667060401E-2</v>
      </c>
      <c r="AO3271">
        <v>2.8458999004371009E-2</v>
      </c>
      <c r="AP3271">
        <v>2.891995955090974E-2</v>
      </c>
      <c r="AQ3271">
        <v>3.2438451123582651E-2</v>
      </c>
      <c r="AR3271">
        <v>3.7642140120281942E-2</v>
      </c>
      <c r="AS3271">
        <v>2.9406892086278256E-2</v>
      </c>
      <c r="AT3271">
        <v>2.9750788403949877E-2</v>
      </c>
      <c r="AU3271">
        <v>2.8933715475250751E-2</v>
      </c>
      <c r="AV3271">
        <v>2.4710720460186547E-2</v>
      </c>
      <c r="AW3271">
        <v>2.5577824514996642E-2</v>
      </c>
      <c r="AX3271">
        <v>2.618858739656147E-2</v>
      </c>
      <c r="AY3271">
        <v>2.4133176288751997E-2</v>
      </c>
      <c r="AZ3271">
        <v>2.2203986592232983E-2</v>
      </c>
    </row>
    <row r="3272" spans="11:52" ht="14.4">
      <c r="K3272" t="s">
        <v>4180</v>
      </c>
      <c r="L3272" t="s">
        <v>4174</v>
      </c>
      <c r="M3272" t="s">
        <v>17</v>
      </c>
      <c r="N3272" t="s">
        <v>80</v>
      </c>
      <c r="AG3272">
        <v>2.4244572267063568E-2</v>
      </c>
      <c r="AH3272">
        <v>1.8858525995133768E-2</v>
      </c>
      <c r="AI3272">
        <v>1.5344566693484636E-2</v>
      </c>
      <c r="AJ3272">
        <v>2.3922064186853071E-2</v>
      </c>
      <c r="AK3272">
        <v>3.383145911982436E-2</v>
      </c>
      <c r="AL3272">
        <v>3.0273710089675363E-2</v>
      </c>
      <c r="AM3272">
        <v>3.8455085196991555E-2</v>
      </c>
      <c r="AN3272">
        <v>4.5006318917694479E-2</v>
      </c>
      <c r="AO3272">
        <v>3.332498451157636E-2</v>
      </c>
      <c r="AP3272">
        <v>4.0951684546966904E-2</v>
      </c>
      <c r="AQ3272">
        <v>2.1761159202499072E-2</v>
      </c>
      <c r="AR3272">
        <v>2.7615708272699935E-2</v>
      </c>
      <c r="AS3272">
        <v>2.1419203142622391E-2</v>
      </c>
      <c r="AT3272">
        <v>1.7888276245807442E-2</v>
      </c>
      <c r="AU3272">
        <v>1.6297433984780056E-2</v>
      </c>
      <c r="AV3272">
        <v>1.5193386371978659E-2</v>
      </c>
      <c r="AW3272">
        <v>1.7114361704010699E-2</v>
      </c>
      <c r="AX3272">
        <v>1.505511892820314E-2</v>
      </c>
      <c r="AY3272">
        <v>1.3922328286876558E-2</v>
      </c>
      <c r="AZ3272">
        <v>1.5791809305619738E-2</v>
      </c>
    </row>
    <row r="3273" spans="11:52" ht="14.4">
      <c r="K3273" t="s">
        <v>4181</v>
      </c>
      <c r="L3273" t="s">
        <v>4174</v>
      </c>
      <c r="M3273" t="s">
        <v>97</v>
      </c>
      <c r="N3273" t="s">
        <v>80</v>
      </c>
      <c r="O3273" t="s">
        <v>6079</v>
      </c>
      <c r="P3273" t="s">
        <v>6079</v>
      </c>
      <c r="Q3273" t="s">
        <v>6079</v>
      </c>
      <c r="R3273" t="s">
        <v>6079</v>
      </c>
      <c r="S3273" t="s">
        <v>6079</v>
      </c>
      <c r="T3273" t="s">
        <v>6079</v>
      </c>
      <c r="AX3273">
        <v>0</v>
      </c>
      <c r="AY3273">
        <v>0</v>
      </c>
      <c r="AZ3273">
        <v>0</v>
      </c>
    </row>
    <row r="3274" spans="11:52" ht="14.4">
      <c r="K3274" t="s">
        <v>4182</v>
      </c>
      <c r="L3274" t="s">
        <v>4174</v>
      </c>
      <c r="M3274" t="s">
        <v>18</v>
      </c>
      <c r="N3274" t="s">
        <v>80</v>
      </c>
      <c r="AG3274">
        <v>3.6436167409427123E-2</v>
      </c>
      <c r="AH3274">
        <v>2.9650612031622742E-2</v>
      </c>
      <c r="AI3274">
        <v>2.6469545321292157E-2</v>
      </c>
      <c r="AJ3274">
        <v>2.7801608150821527E-2</v>
      </c>
      <c r="AK3274">
        <v>2.0054338979116296E-2</v>
      </c>
      <c r="AL3274">
        <v>2.0292300712440817E-2</v>
      </c>
      <c r="AM3274">
        <v>2.6902989529823191E-2</v>
      </c>
      <c r="AN3274">
        <v>2.3979907323910105E-2</v>
      </c>
      <c r="AO3274">
        <v>2.236779384125618E-2</v>
      </c>
      <c r="AP3274">
        <v>1.8555725194334401E-2</v>
      </c>
      <c r="AQ3274">
        <v>1.3370624949661533E-2</v>
      </c>
      <c r="AR3274">
        <v>1.4896838346807807E-2</v>
      </c>
      <c r="AS3274">
        <v>1.4678991451362335E-2</v>
      </c>
      <c r="AT3274">
        <v>1.4025173331569996E-2</v>
      </c>
      <c r="AU3274">
        <v>1.4013236849788266E-2</v>
      </c>
      <c r="AV3274">
        <v>2.6490067410159565E-2</v>
      </c>
      <c r="AW3274">
        <v>2.3565757922971605E-2</v>
      </c>
      <c r="AX3274">
        <v>2.3789197240273095E-2</v>
      </c>
      <c r="AY3274">
        <v>2.2171485475697156E-2</v>
      </c>
      <c r="AZ3274">
        <v>2.1991509294387052E-2</v>
      </c>
    </row>
    <row r="3275" spans="11:52" ht="14.4">
      <c r="K3275" t="s">
        <v>4183</v>
      </c>
      <c r="L3275" t="s">
        <v>4174</v>
      </c>
      <c r="M3275" t="s">
        <v>34</v>
      </c>
      <c r="N3275" t="s">
        <v>80</v>
      </c>
      <c r="AG3275">
        <v>3.8038639326455549E-2</v>
      </c>
      <c r="AH3275">
        <v>3.3553391595239374E-2</v>
      </c>
      <c r="AI3275">
        <v>3.1798918560333213E-2</v>
      </c>
      <c r="AJ3275">
        <v>3.2935696939515653E-2</v>
      </c>
      <c r="AK3275">
        <v>2.8255778355361819E-2</v>
      </c>
      <c r="AL3275">
        <v>3.4423089946098787E-2</v>
      </c>
      <c r="AM3275">
        <v>3.6133405827893213E-2</v>
      </c>
      <c r="AN3275">
        <v>3.1954061915723121E-2</v>
      </c>
      <c r="AO3275">
        <v>3.1904390908705421E-2</v>
      </c>
      <c r="AP3275">
        <v>2.969823164161545E-2</v>
      </c>
      <c r="AQ3275">
        <v>2.8432510720099322E-2</v>
      </c>
      <c r="AR3275">
        <v>2.5836809120477346E-2</v>
      </c>
      <c r="AS3275">
        <v>2.2276848237357115E-2</v>
      </c>
      <c r="AT3275">
        <v>2.0848249971783483E-2</v>
      </c>
      <c r="AU3275">
        <v>2.0524934944963571E-2</v>
      </c>
      <c r="AV3275">
        <v>2.1605766018204263E-2</v>
      </c>
      <c r="AW3275">
        <v>2.1252869760372391E-2</v>
      </c>
      <c r="AX3275">
        <v>2.3612467258279517E-2</v>
      </c>
      <c r="AY3275">
        <v>2.2236684904494583E-2</v>
      </c>
      <c r="AZ3275">
        <v>2.3402990652435351E-2</v>
      </c>
    </row>
    <row r="3276" spans="11:52" ht="14.4">
      <c r="K3276" t="s">
        <v>4184</v>
      </c>
      <c r="L3276" t="s">
        <v>4174</v>
      </c>
      <c r="M3276" t="s">
        <v>19</v>
      </c>
      <c r="N3276" t="s">
        <v>80</v>
      </c>
      <c r="AG3276">
        <v>1.1129431484212856E-2</v>
      </c>
      <c r="AH3276">
        <v>4.587692466985119E-3</v>
      </c>
      <c r="AI3276">
        <v>3.8989089504723839E-3</v>
      </c>
      <c r="AJ3276">
        <v>6.7886368814061675E-3</v>
      </c>
      <c r="AK3276">
        <v>4.6451288285980228E-3</v>
      </c>
      <c r="AL3276">
        <v>5.9245458786922811E-3</v>
      </c>
      <c r="AM3276">
        <v>5.4818999116740983E-3</v>
      </c>
      <c r="AN3276">
        <v>5.2506678637128136E-3</v>
      </c>
      <c r="AO3276">
        <v>5.3036887005952927E-3</v>
      </c>
      <c r="AP3276">
        <v>4.134862105330578E-3</v>
      </c>
      <c r="AQ3276">
        <v>2.2322236986246184E-3</v>
      </c>
      <c r="AR3276">
        <v>2.1986113528873526E-3</v>
      </c>
      <c r="AS3276">
        <v>4.466791795629815E-3</v>
      </c>
      <c r="AT3276">
        <v>2.4057705684911697E-3</v>
      </c>
      <c r="AU3276">
        <v>2.1505637683901717E-3</v>
      </c>
      <c r="AV3276">
        <v>2.6644841914905759E-3</v>
      </c>
      <c r="AW3276">
        <v>2.8133032638952456E-3</v>
      </c>
      <c r="AX3276">
        <v>2.7462647322340689E-3</v>
      </c>
      <c r="AY3276">
        <v>2.4604298674167375E-3</v>
      </c>
      <c r="AZ3276">
        <v>2.8432949978996762E-3</v>
      </c>
    </row>
    <row r="3277" spans="11:52" ht="14.4">
      <c r="K3277" t="s">
        <v>4185</v>
      </c>
      <c r="L3277" t="s">
        <v>4174</v>
      </c>
      <c r="M3277" t="s">
        <v>20</v>
      </c>
      <c r="N3277" t="s">
        <v>80</v>
      </c>
      <c r="AG3277">
        <v>3.7486931222418259E-2</v>
      </c>
      <c r="AH3277">
        <v>3.3080565716330869E-2</v>
      </c>
      <c r="AI3277">
        <v>3.2722025316059E-2</v>
      </c>
      <c r="AJ3277">
        <v>3.4187912103571652E-2</v>
      </c>
      <c r="AK3277">
        <v>2.971378910025519E-2</v>
      </c>
      <c r="AL3277">
        <v>3.1354309199643556E-2</v>
      </c>
      <c r="AM3277">
        <v>3.496428735424241E-2</v>
      </c>
      <c r="AN3277">
        <v>2.6623631458122982E-2</v>
      </c>
      <c r="AO3277">
        <v>2.7782699456259576E-2</v>
      </c>
      <c r="AP3277">
        <v>2.6102984392332575E-2</v>
      </c>
      <c r="AQ3277">
        <v>2.5998013683097031E-2</v>
      </c>
      <c r="AR3277">
        <v>2.2931935936455188E-2</v>
      </c>
      <c r="AS3277">
        <v>2.043694318157737E-2</v>
      </c>
      <c r="AT3277">
        <v>1.9444639068185377E-2</v>
      </c>
      <c r="AU3277">
        <v>2.1884752573166265E-2</v>
      </c>
      <c r="AV3277">
        <v>2.1390759217640509E-2</v>
      </c>
      <c r="AW3277">
        <v>2.1762444523789667E-2</v>
      </c>
      <c r="AX3277">
        <v>2.6504355369693654E-2</v>
      </c>
      <c r="AY3277">
        <v>2.4717098156143789E-2</v>
      </c>
      <c r="AZ3277">
        <v>2.6510449653945365E-2</v>
      </c>
    </row>
    <row r="3278" spans="11:52" ht="14.4">
      <c r="K3278" t="s">
        <v>4186</v>
      </c>
      <c r="L3278" t="s">
        <v>4174</v>
      </c>
      <c r="M3278" t="s">
        <v>21</v>
      </c>
      <c r="N3278" t="s">
        <v>80</v>
      </c>
      <c r="AG3278">
        <v>5.1204387072925454E-2</v>
      </c>
      <c r="AH3278">
        <v>1.3291292302800814E-2</v>
      </c>
      <c r="AI3278">
        <v>1.2275193699853203E-2</v>
      </c>
      <c r="AJ3278">
        <v>2.4379484663722317E-2</v>
      </c>
      <c r="AK3278">
        <v>3.111356044697474E-2</v>
      </c>
      <c r="AL3278">
        <v>9.6676156736130742E-3</v>
      </c>
      <c r="AM3278">
        <v>5.3236114654296229E-2</v>
      </c>
      <c r="AN3278">
        <v>2.5863180786217035E-2</v>
      </c>
    </row>
    <row r="3279" spans="11:52" ht="14.4">
      <c r="K3279" t="s">
        <v>4187</v>
      </c>
      <c r="L3279" t="s">
        <v>4174</v>
      </c>
      <c r="M3279" t="s">
        <v>22</v>
      </c>
      <c r="N3279" t="s">
        <v>80</v>
      </c>
      <c r="AG3279">
        <v>0.6077390967264048</v>
      </c>
      <c r="AH3279">
        <v>0.57017777944872006</v>
      </c>
      <c r="AI3279">
        <v>0.55350176669861351</v>
      </c>
      <c r="AJ3279">
        <v>0.55925808433991298</v>
      </c>
      <c r="AK3279">
        <v>0.5648938742632591</v>
      </c>
      <c r="AL3279">
        <v>0.12574564303049821</v>
      </c>
      <c r="AM3279">
        <v>0.37309629635749586</v>
      </c>
      <c r="AN3279">
        <v>0.35733442302962015</v>
      </c>
      <c r="AO3279">
        <v>0.36925245704509846</v>
      </c>
      <c r="AP3279">
        <v>0.37971332288526383</v>
      </c>
      <c r="AQ3279">
        <v>0.19730926012709485</v>
      </c>
      <c r="AR3279">
        <v>3.1674835499994829E-2</v>
      </c>
      <c r="AS3279">
        <v>7.8457302160687775E-2</v>
      </c>
      <c r="AT3279">
        <v>8.4011271245765753E-2</v>
      </c>
      <c r="AU3279">
        <v>8.4600149604455749E-2</v>
      </c>
      <c r="AV3279">
        <v>6.485084347685531E-2</v>
      </c>
      <c r="AW3279">
        <v>5.0473766398917715E-2</v>
      </c>
      <c r="AX3279">
        <v>2.881636974113104E-2</v>
      </c>
      <c r="AY3279">
        <v>2.2389518312765068E-2</v>
      </c>
      <c r="AZ3279">
        <v>1.2077214110124471E-2</v>
      </c>
    </row>
    <row r="3280" spans="11:52" ht="14.4">
      <c r="K3280" t="s">
        <v>4188</v>
      </c>
      <c r="L3280" t="s">
        <v>4174</v>
      </c>
      <c r="M3280" t="s">
        <v>90</v>
      </c>
      <c r="N3280" t="s">
        <v>80</v>
      </c>
      <c r="AG3280">
        <v>0.93706267372900853</v>
      </c>
      <c r="AH3280">
        <v>0.93688673448388993</v>
      </c>
      <c r="AI3280">
        <v>0.70344360365458558</v>
      </c>
      <c r="AJ3280">
        <v>0.77972307719871259</v>
      </c>
      <c r="AK3280">
        <v>0.43837384198443446</v>
      </c>
      <c r="AL3280">
        <v>0.73678764648851403</v>
      </c>
      <c r="AM3280">
        <v>0.77029055134073909</v>
      </c>
      <c r="AN3280">
        <v>0.77179671801187755</v>
      </c>
      <c r="AO3280">
        <v>9.7015337317649622E-2</v>
      </c>
      <c r="AP3280">
        <v>6.6207164351128583E-2</v>
      </c>
      <c r="AQ3280">
        <v>6.9536854359882633E-2</v>
      </c>
      <c r="AR3280">
        <v>0.22303697770003136</v>
      </c>
      <c r="AS3280">
        <v>6.228615811683292E-2</v>
      </c>
      <c r="AT3280">
        <v>5.1281537055301888E-3</v>
      </c>
      <c r="AU3280">
        <v>5.4433324052467914E-3</v>
      </c>
      <c r="AV3280">
        <v>5.3456484997180375E-3</v>
      </c>
      <c r="AW3280">
        <v>5.464610194182035E-3</v>
      </c>
      <c r="AX3280">
        <v>4.5369889789364359E-3</v>
      </c>
      <c r="AY3280">
        <v>3.9626434464999178E-3</v>
      </c>
      <c r="AZ3280">
        <v>4.165900223494984E-3</v>
      </c>
    </row>
    <row r="3281" spans="11:52" ht="14.4">
      <c r="K3281" t="s">
        <v>4189</v>
      </c>
      <c r="L3281" t="s">
        <v>4174</v>
      </c>
      <c r="M3281" t="s">
        <v>23</v>
      </c>
      <c r="N3281" t="s">
        <v>80</v>
      </c>
      <c r="AG3281">
        <v>0.16023430858935522</v>
      </c>
      <c r="AH3281">
        <v>8.0023199850606713E-2</v>
      </c>
      <c r="AI3281">
        <v>8.6035586003198244E-2</v>
      </c>
      <c r="AJ3281">
        <v>6.8603510786712521E-2</v>
      </c>
      <c r="AK3281">
        <v>5.3172184400351138E-2</v>
      </c>
      <c r="AL3281">
        <v>6.4747647549804901E-2</v>
      </c>
      <c r="AM3281">
        <v>6.5798135875683422E-2</v>
      </c>
      <c r="AN3281">
        <v>7.0878400598789193E-2</v>
      </c>
      <c r="AO3281">
        <v>1.9177022357888516E-2</v>
      </c>
      <c r="AP3281">
        <v>1.8107997161418997E-2</v>
      </c>
      <c r="AQ3281">
        <v>1.286561200527607E-2</v>
      </c>
      <c r="AR3281">
        <v>9.8502054700612303E-3</v>
      </c>
      <c r="AS3281">
        <v>1.0381959774181953E-2</v>
      </c>
      <c r="AT3281">
        <v>7.5804413364036396E-3</v>
      </c>
      <c r="AU3281">
        <v>1.1775947298139303E-2</v>
      </c>
      <c r="AV3281">
        <v>1.1602203534232467E-2</v>
      </c>
      <c r="AW3281">
        <v>2.636084722748175E-3</v>
      </c>
      <c r="AX3281">
        <v>1.1542436421127656E-3</v>
      </c>
      <c r="AY3281">
        <v>1.9973310555660294E-3</v>
      </c>
      <c r="AZ3281">
        <v>1.3605317954722179E-3</v>
      </c>
    </row>
    <row r="3282" spans="11:52" ht="14.4">
      <c r="K3282" t="s">
        <v>4190</v>
      </c>
      <c r="L3282" t="s">
        <v>4174</v>
      </c>
      <c r="M3282" t="s">
        <v>24</v>
      </c>
      <c r="N3282" t="s">
        <v>80</v>
      </c>
      <c r="AG3282">
        <v>3.1270535308729627E-2</v>
      </c>
      <c r="AH3282">
        <v>3.2186017556759872E-2</v>
      </c>
      <c r="AI3282">
        <v>2.473686018551819E-2</v>
      </c>
      <c r="AJ3282">
        <v>3.0725638515352725E-2</v>
      </c>
      <c r="AK3282">
        <v>2.6358689069740437E-2</v>
      </c>
      <c r="AL3282">
        <v>3.5286768425427745E-2</v>
      </c>
      <c r="AM3282">
        <v>8.087045889247288E-4</v>
      </c>
      <c r="AN3282">
        <v>8.8168742010410334E-3</v>
      </c>
      <c r="AO3282">
        <v>3.7242627521811011E-2</v>
      </c>
      <c r="AP3282">
        <v>2.7385852067360682E-2</v>
      </c>
      <c r="AQ3282">
        <v>1.0714278392966747E-3</v>
      </c>
      <c r="AR3282">
        <v>3.018778047863769E-4</v>
      </c>
      <c r="AS3282">
        <v>8.3529085897396643E-4</v>
      </c>
      <c r="AT3282">
        <v>7.100339616860395E-4</v>
      </c>
      <c r="AU3282">
        <v>2.6210400690689452E-2</v>
      </c>
      <c r="AV3282">
        <v>4.0898838365540355E-2</v>
      </c>
      <c r="AW3282">
        <v>6.0922688901961395E-3</v>
      </c>
      <c r="AX3282">
        <v>3.624494264948324E-2</v>
      </c>
      <c r="AY3282">
        <v>2.2240280029807967E-4</v>
      </c>
      <c r="AZ3282">
        <v>3.0222544871878012E-3</v>
      </c>
    </row>
    <row r="3283" spans="11:52" ht="14.4">
      <c r="K3283" t="s">
        <v>4191</v>
      </c>
      <c r="L3283" t="s">
        <v>4174</v>
      </c>
      <c r="M3283" t="s">
        <v>1386</v>
      </c>
      <c r="N3283" t="s">
        <v>80</v>
      </c>
      <c r="O3283" t="s">
        <v>6079</v>
      </c>
      <c r="P3283" t="s">
        <v>6079</v>
      </c>
      <c r="Q3283" t="s">
        <v>6079</v>
      </c>
      <c r="R3283" t="s">
        <v>6079</v>
      </c>
      <c r="S3283" t="s">
        <v>6079</v>
      </c>
      <c r="T3283" t="s">
        <v>6079</v>
      </c>
      <c r="U3283" t="s">
        <v>6079</v>
      </c>
      <c r="V3283" t="s">
        <v>6079</v>
      </c>
      <c r="W3283" t="s">
        <v>6079</v>
      </c>
      <c r="X3283" t="s">
        <v>6079</v>
      </c>
      <c r="Y3283" t="s">
        <v>6079</v>
      </c>
      <c r="Z3283" t="s">
        <v>6079</v>
      </c>
      <c r="AA3283" t="s">
        <v>6079</v>
      </c>
      <c r="AG3283">
        <v>4.6394165464948541E-3</v>
      </c>
      <c r="AH3283">
        <v>4.3960723182513836E-3</v>
      </c>
      <c r="AI3283">
        <v>3.3976031215757012E-3</v>
      </c>
      <c r="AJ3283">
        <v>3.6829059610393481E-3</v>
      </c>
      <c r="AK3283">
        <v>2.7515650449724373E-3</v>
      </c>
      <c r="AL3283">
        <v>3.2425914984693222E-3</v>
      </c>
      <c r="AM3283">
        <v>5.3165267503232378E-3</v>
      </c>
      <c r="AN3283">
        <v>2.33394810337884E-4</v>
      </c>
      <c r="AO3283">
        <v>5.2611461227164283E-4</v>
      </c>
      <c r="AP3283">
        <v>4.3938870370869638E-4</v>
      </c>
      <c r="AQ3283">
        <v>3.8407518034788213E-4</v>
      </c>
      <c r="AR3283">
        <v>3.5458674024276021E-4</v>
      </c>
      <c r="AS3283">
        <v>2.822469305427596E-4</v>
      </c>
      <c r="AT3283">
        <v>3.2162774781182592E-4</v>
      </c>
      <c r="AU3283">
        <v>2.516388649600155E-4</v>
      </c>
      <c r="AV3283">
        <v>2.8718146557977437E-3</v>
      </c>
      <c r="AW3283">
        <v>3.9290106018164137E-3</v>
      </c>
      <c r="AX3283">
        <v>3.851446769162839E-3</v>
      </c>
      <c r="AY3283">
        <v>3.7170282985176752E-3</v>
      </c>
      <c r="AZ3283">
        <v>4.2113068378060246E-2</v>
      </c>
    </row>
    <row r="3284" spans="11:52" ht="14.4">
      <c r="K3284" t="s">
        <v>4192</v>
      </c>
      <c r="L3284" t="s">
        <v>4174</v>
      </c>
      <c r="M3284" t="s">
        <v>25</v>
      </c>
      <c r="N3284" t="s">
        <v>80</v>
      </c>
      <c r="AG3284">
        <v>9.7838411288775753E-2</v>
      </c>
      <c r="AH3284">
        <v>8.9898497257965782E-2</v>
      </c>
      <c r="AI3284">
        <v>5.6629570285016001E-2</v>
      </c>
      <c r="AJ3284">
        <v>5.3396755297875589E-2</v>
      </c>
      <c r="AK3284">
        <v>5.9046950775052731E-2</v>
      </c>
      <c r="AL3284">
        <v>5.3879630695276827E-2</v>
      </c>
      <c r="AM3284">
        <v>4.4433908462731334E-2</v>
      </c>
      <c r="AN3284">
        <v>2.5271166368145068E-2</v>
      </c>
      <c r="AO3284">
        <v>1.907857175372225E-2</v>
      </c>
      <c r="AP3284">
        <v>1.7425149655436682E-2</v>
      </c>
      <c r="AQ3284">
        <v>1.7945788914499092E-2</v>
      </c>
      <c r="AR3284">
        <v>1.6947344467331402E-2</v>
      </c>
      <c r="AS3284">
        <v>1.3864889932225236E-2</v>
      </c>
      <c r="AT3284">
        <v>1.2182020131380616E-2</v>
      </c>
      <c r="AU3284">
        <v>1.3040794216702766E-2</v>
      </c>
      <c r="AV3284">
        <v>1.122585959956179E-2</v>
      </c>
      <c r="AW3284">
        <v>1.0161028620503613E-2</v>
      </c>
      <c r="AX3284">
        <v>1.0564770123255416E-2</v>
      </c>
      <c r="AY3284">
        <v>1.0554619649078844E-2</v>
      </c>
      <c r="AZ3284">
        <v>1.8691820948821089E-2</v>
      </c>
    </row>
    <row r="3285" spans="11:52" ht="14.4">
      <c r="K3285" t="s">
        <v>5728</v>
      </c>
      <c r="L3285" t="s">
        <v>4174</v>
      </c>
      <c r="M3285" t="s">
        <v>5610</v>
      </c>
      <c r="N3285" t="s">
        <v>80</v>
      </c>
      <c r="AO3285">
        <v>9.6573558180963387E-6</v>
      </c>
      <c r="AP3285" t="s">
        <v>6079</v>
      </c>
      <c r="AQ3285" t="s">
        <v>6079</v>
      </c>
      <c r="AR3285" t="s">
        <v>6079</v>
      </c>
      <c r="AS3285" t="s">
        <v>6079</v>
      </c>
      <c r="AY3285">
        <v>3.7380619830497303E-5</v>
      </c>
      <c r="AZ3285">
        <v>2.0934008059384765E-6</v>
      </c>
    </row>
    <row r="3286" spans="11:52" ht="14.4">
      <c r="K3286" t="s">
        <v>4193</v>
      </c>
      <c r="L3286" t="s">
        <v>4174</v>
      </c>
      <c r="M3286" t="s">
        <v>98</v>
      </c>
      <c r="N3286" t="s">
        <v>80</v>
      </c>
      <c r="AG3286">
        <v>0</v>
      </c>
      <c r="AH3286">
        <v>0</v>
      </c>
      <c r="AI3286">
        <v>0</v>
      </c>
      <c r="AJ3286">
        <v>1.7768301350390902E-4</v>
      </c>
      <c r="AK3286">
        <v>1.2338062924120911E-4</v>
      </c>
      <c r="AL3286">
        <v>0</v>
      </c>
      <c r="AM3286">
        <v>1.3042911177774878E-4</v>
      </c>
      <c r="AN3286">
        <v>0</v>
      </c>
      <c r="AO3286">
        <v>9.9770527786091986E-5</v>
      </c>
      <c r="AP3286">
        <v>8.9269773254775926E-5</v>
      </c>
      <c r="AQ3286">
        <v>9.0334236675700095E-5</v>
      </c>
      <c r="AR3286">
        <v>0</v>
      </c>
      <c r="AS3286">
        <v>2.9735355337496281E-4</v>
      </c>
      <c r="AT3286">
        <v>2.8470561439471588E-4</v>
      </c>
      <c r="AU3286">
        <v>4.4682156480913386E-3</v>
      </c>
      <c r="AV3286">
        <v>1.5210316173263395E-3</v>
      </c>
      <c r="AW3286">
        <v>2.0338983050847458E-3</v>
      </c>
      <c r="AX3286">
        <v>4.0890125173852574E-3</v>
      </c>
      <c r="AY3286">
        <v>3.7704784747347457E-3</v>
      </c>
      <c r="AZ3286">
        <v>1.0690842224550448E-5</v>
      </c>
    </row>
    <row r="3287" spans="11:52" ht="14.4">
      <c r="K3287" t="s">
        <v>4194</v>
      </c>
      <c r="L3287" t="s">
        <v>4174</v>
      </c>
      <c r="M3287" t="s">
        <v>94</v>
      </c>
      <c r="N3287" t="s">
        <v>80</v>
      </c>
      <c r="AG3287">
        <v>9.1035405945157424E-3</v>
      </c>
      <c r="AH3287">
        <v>1.5030522922517674E-2</v>
      </c>
      <c r="AI3287">
        <v>5.7496505763309528E-3</v>
      </c>
      <c r="AJ3287">
        <v>3.5634385043387547E-3</v>
      </c>
      <c r="AK3287">
        <v>4.2894646571155336E-3</v>
      </c>
      <c r="AL3287">
        <v>4.9697463751125978E-3</v>
      </c>
      <c r="AM3287">
        <v>1.063989482747358E-2</v>
      </c>
      <c r="AN3287">
        <v>8.1424869746995979E-3</v>
      </c>
      <c r="AO3287">
        <v>8.9930201989608018E-3</v>
      </c>
      <c r="AP3287">
        <v>7.2912791737616868E-3</v>
      </c>
      <c r="AQ3287">
        <v>7.1956807779221289E-3</v>
      </c>
      <c r="AR3287">
        <v>4.5083465978181195E-3</v>
      </c>
      <c r="AS3287">
        <v>7.8662985322731482E-3</v>
      </c>
      <c r="AT3287">
        <v>9.1366697999952038E-3</v>
      </c>
      <c r="AU3287">
        <v>7.130383611972122E-3</v>
      </c>
      <c r="AV3287">
        <v>5.7125135471833306E-3</v>
      </c>
      <c r="AW3287">
        <v>5.5209215569281076E-3</v>
      </c>
      <c r="AX3287">
        <v>7.806515233423429E-3</v>
      </c>
      <c r="AY3287">
        <v>7.3816288832751972E-3</v>
      </c>
      <c r="AZ3287">
        <v>8.7542588345105796E-3</v>
      </c>
    </row>
    <row r="3288" spans="11:52" ht="14.4">
      <c r="K3288" t="s">
        <v>4195</v>
      </c>
      <c r="L3288" t="s">
        <v>4174</v>
      </c>
      <c r="M3288" t="s">
        <v>99</v>
      </c>
      <c r="N3288" t="s">
        <v>80</v>
      </c>
      <c r="AG3288">
        <v>0</v>
      </c>
      <c r="AH3288">
        <v>0</v>
      </c>
      <c r="AI3288">
        <v>0</v>
      </c>
      <c r="AJ3288">
        <v>0</v>
      </c>
      <c r="AK3288">
        <v>3.6061097802848826E-6</v>
      </c>
      <c r="AL3288">
        <v>1.290911366586836E-5</v>
      </c>
      <c r="AM3288">
        <v>1.6309311529595963E-5</v>
      </c>
      <c r="AN3288">
        <v>2.2922299493452999E-5</v>
      </c>
      <c r="AO3288">
        <v>2.5736892014698327E-3</v>
      </c>
      <c r="AP3288">
        <v>1.5734155705204859E-5</v>
      </c>
      <c r="AQ3288">
        <v>1.5303975207560164E-3</v>
      </c>
      <c r="AR3288">
        <v>6.1369991604848156E-6</v>
      </c>
      <c r="AS3288">
        <v>4.3714163897482319E-5</v>
      </c>
      <c r="AT3288">
        <v>1.1478696783652719E-6</v>
      </c>
      <c r="AU3288">
        <v>9.7236176783125724E-5</v>
      </c>
      <c r="AV3288">
        <v>0</v>
      </c>
      <c r="AW3288">
        <v>0</v>
      </c>
      <c r="AX3288">
        <v>0</v>
      </c>
      <c r="AY3288">
        <v>0</v>
      </c>
      <c r="AZ3288">
        <v>0</v>
      </c>
    </row>
    <row r="3289" spans="11:52" ht="14.4">
      <c r="K3289" t="s">
        <v>4196</v>
      </c>
      <c r="L3289" t="s">
        <v>4174</v>
      </c>
      <c r="M3289" t="s">
        <v>26</v>
      </c>
      <c r="N3289" t="s">
        <v>80</v>
      </c>
      <c r="O3289" t="s">
        <v>6079</v>
      </c>
      <c r="P3289" t="s">
        <v>6079</v>
      </c>
      <c r="Q3289" t="s">
        <v>6079</v>
      </c>
      <c r="R3289" t="s">
        <v>6079</v>
      </c>
      <c r="S3289" t="s">
        <v>6079</v>
      </c>
      <c r="AI3289">
        <v>2.6681946566652777E-3</v>
      </c>
      <c r="AJ3289">
        <v>3.1095349493164793E-3</v>
      </c>
      <c r="AK3289">
        <v>2.8099355910415621E-2</v>
      </c>
      <c r="AL3289">
        <v>3.4230694387643629E-3</v>
      </c>
      <c r="AM3289">
        <v>1.2522873553797153E-2</v>
      </c>
      <c r="AN3289">
        <v>5.7127897807202751E-3</v>
      </c>
      <c r="AO3289">
        <v>8.8405616012477706E-3</v>
      </c>
      <c r="AP3289">
        <v>9.6265253523150161E-3</v>
      </c>
      <c r="AQ3289">
        <v>7.9345816752120907E-3</v>
      </c>
      <c r="AR3289">
        <v>4.9646772675604528E-3</v>
      </c>
      <c r="AS3289">
        <v>5.4330557155654055E-3</v>
      </c>
      <c r="AT3289">
        <v>5.8055832418133667E-3</v>
      </c>
      <c r="AU3289">
        <v>4.1413956722102822E-3</v>
      </c>
      <c r="AV3289">
        <v>2.8693459813004846E-3</v>
      </c>
      <c r="AW3289">
        <v>2.7247380579538995E-3</v>
      </c>
      <c r="AX3289">
        <v>4.2109536815763335E-2</v>
      </c>
      <c r="AY3289">
        <v>2.232934521225638E-2</v>
      </c>
      <c r="AZ3289">
        <v>2.0992642218018599E-2</v>
      </c>
    </row>
    <row r="3290" spans="11:52" ht="14.4">
      <c r="K3290" t="s">
        <v>4197</v>
      </c>
      <c r="L3290" t="s">
        <v>4174</v>
      </c>
      <c r="M3290" t="s">
        <v>27</v>
      </c>
      <c r="N3290" t="s">
        <v>80</v>
      </c>
      <c r="AG3290">
        <v>4.7564930688588296E-2</v>
      </c>
      <c r="AH3290">
        <v>4.7343272902322243E-2</v>
      </c>
      <c r="AI3290">
        <v>5.0169248183875609E-2</v>
      </c>
      <c r="AJ3290">
        <v>6.6754123268437771E-2</v>
      </c>
      <c r="AK3290">
        <v>6.9468244323762501E-2</v>
      </c>
      <c r="AL3290">
        <v>8.1881714743555628E-2</v>
      </c>
      <c r="AM3290">
        <v>9.7327860206545644E-2</v>
      </c>
      <c r="AN3290">
        <v>0.10558077489591272</v>
      </c>
      <c r="AO3290">
        <v>0.10876443065842044</v>
      </c>
      <c r="AP3290">
        <v>0.10815815596306728</v>
      </c>
      <c r="AQ3290">
        <v>0.10316598174668876</v>
      </c>
      <c r="AR3290">
        <v>6.9517784848996955E-2</v>
      </c>
      <c r="AS3290">
        <v>6.0125842731804893E-2</v>
      </c>
      <c r="AT3290">
        <v>5.5233445131255519E-2</v>
      </c>
      <c r="AU3290">
        <v>3.8400324351809206E-2</v>
      </c>
      <c r="AV3290">
        <v>4.3021861933927985E-2</v>
      </c>
      <c r="AW3290">
        <v>3.921790251594142E-2</v>
      </c>
      <c r="AX3290">
        <v>3.3993577153125121E-2</v>
      </c>
      <c r="AY3290">
        <v>3.5346215213175172E-2</v>
      </c>
      <c r="AZ3290">
        <v>3.5299909196234408E-2</v>
      </c>
    </row>
    <row r="3291" spans="11:52" ht="14.4">
      <c r="K3291" t="s">
        <v>4198</v>
      </c>
      <c r="L3291" t="s">
        <v>4174</v>
      </c>
      <c r="M3291" t="s">
        <v>28</v>
      </c>
      <c r="N3291" t="s">
        <v>80</v>
      </c>
      <c r="AG3291">
        <v>8.1848183188021978E-2</v>
      </c>
      <c r="AH3291">
        <v>7.8990934376682101E-2</v>
      </c>
      <c r="AI3291">
        <v>7.3623713208008187E-2</v>
      </c>
      <c r="AJ3291">
        <v>6.2042449763524875E-2</v>
      </c>
      <c r="AK3291">
        <v>8.1877789978061985E-2</v>
      </c>
      <c r="AL3291">
        <v>7.4256521948269982E-2</v>
      </c>
      <c r="AM3291">
        <v>3.4701965542791688E-2</v>
      </c>
      <c r="AN3291">
        <v>0.14341665004295279</v>
      </c>
      <c r="AO3291">
        <v>0.14506732438815853</v>
      </c>
      <c r="AP3291" t="s">
        <v>6079</v>
      </c>
      <c r="AQ3291" t="s">
        <v>6079</v>
      </c>
      <c r="AR3291" t="s">
        <v>6079</v>
      </c>
      <c r="AS3291" t="s">
        <v>6079</v>
      </c>
      <c r="AT3291">
        <v>9.6101797887213264E-2</v>
      </c>
      <c r="AU3291">
        <v>9.4627009618054286E-2</v>
      </c>
      <c r="AV3291">
        <v>0.1016109223681544</v>
      </c>
      <c r="AW3291">
        <v>7.9124499590992464E-3</v>
      </c>
      <c r="AX3291">
        <v>0</v>
      </c>
      <c r="AY3291">
        <v>0</v>
      </c>
      <c r="AZ3291">
        <v>8.3260499460521727E-3</v>
      </c>
    </row>
    <row r="3292" spans="11:52" ht="14.4">
      <c r="K3292" t="s">
        <v>4199</v>
      </c>
      <c r="L3292" t="s">
        <v>4174</v>
      </c>
      <c r="M3292" t="s">
        <v>29</v>
      </c>
      <c r="N3292" t="s">
        <v>80</v>
      </c>
      <c r="AG3292">
        <v>6.6218175891178009E-3</v>
      </c>
      <c r="AH3292">
        <v>1.731981726982517E-2</v>
      </c>
      <c r="AI3292">
        <v>1.5959943746836552E-2</v>
      </c>
      <c r="AJ3292">
        <v>4.7685595316468848E-2</v>
      </c>
      <c r="AK3292">
        <v>7.6992701516009421E-3</v>
      </c>
      <c r="AL3292">
        <v>1.5271840281363191E-2</v>
      </c>
      <c r="AM3292">
        <v>1.2626857235582814E-2</v>
      </c>
      <c r="AN3292">
        <v>1.3560937782260418E-2</v>
      </c>
      <c r="AO3292">
        <v>1.1249867848668264E-2</v>
      </c>
      <c r="AP3292">
        <v>1.6299259546386176E-2</v>
      </c>
      <c r="AQ3292">
        <v>2.3467496182329524E-2</v>
      </c>
      <c r="AR3292">
        <v>2.014075153259022E-2</v>
      </c>
      <c r="AS3292">
        <v>4.3116502759137969E-2</v>
      </c>
      <c r="AT3292">
        <v>3.7674493293709047E-2</v>
      </c>
      <c r="AU3292">
        <v>3.5412119138082031E-2</v>
      </c>
      <c r="AV3292">
        <v>3.392084501288576E-2</v>
      </c>
      <c r="AW3292">
        <v>3.5050425064677475E-2</v>
      </c>
      <c r="AX3292">
        <v>3.5780845466645096E-2</v>
      </c>
      <c r="AY3292">
        <v>3.7369060785164186E-2</v>
      </c>
      <c r="AZ3292">
        <v>2.7939695614646671E-2</v>
      </c>
    </row>
    <row r="3293" spans="11:52" ht="14.4">
      <c r="K3293" t="s">
        <v>4200</v>
      </c>
      <c r="L3293" t="s">
        <v>4174</v>
      </c>
      <c r="M3293" t="s">
        <v>30</v>
      </c>
      <c r="N3293" t="s">
        <v>80</v>
      </c>
      <c r="AG3293">
        <v>0.35488286663844254</v>
      </c>
      <c r="AH3293">
        <v>0.34377997227860391</v>
      </c>
      <c r="AI3293">
        <v>0.3058656667292512</v>
      </c>
      <c r="AJ3293">
        <v>0.1367190852289786</v>
      </c>
      <c r="AK3293">
        <v>0.13891297630918345</v>
      </c>
      <c r="AL3293">
        <v>0.13097343402678047</v>
      </c>
      <c r="AM3293">
        <v>0.13434211078165986</v>
      </c>
      <c r="AN3293">
        <v>0.12453011293265412</v>
      </c>
      <c r="AO3293">
        <v>8.9314506670458843E-2</v>
      </c>
      <c r="AP3293">
        <v>0.104837912510697</v>
      </c>
      <c r="AQ3293">
        <v>0.10026369182555926</v>
      </c>
      <c r="AR3293">
        <v>9.7358998322913309E-2</v>
      </c>
      <c r="AS3293">
        <v>9.0978887461288391E-2</v>
      </c>
      <c r="AT3293">
        <v>8.8060244909474839E-2</v>
      </c>
      <c r="AU3293">
        <v>8.6592995731308561E-2</v>
      </c>
      <c r="AV3293">
        <v>4.2240052167973503E-2</v>
      </c>
      <c r="AW3293">
        <v>4.1274759774639215E-2</v>
      </c>
      <c r="AX3293">
        <v>3.9654147993845042E-2</v>
      </c>
      <c r="AY3293">
        <v>3.94660882037869E-2</v>
      </c>
      <c r="AZ3293">
        <v>3.8542389913285437E-2</v>
      </c>
    </row>
    <row r="3294" spans="11:52" ht="14.4">
      <c r="K3294" t="s">
        <v>4201</v>
      </c>
      <c r="L3294" t="s">
        <v>4174</v>
      </c>
      <c r="M3294" t="s">
        <v>100</v>
      </c>
      <c r="N3294" t="s">
        <v>80</v>
      </c>
      <c r="AG3294">
        <v>2.0761720802607354E-3</v>
      </c>
      <c r="AH3294">
        <v>5.9795895772317517E-2</v>
      </c>
      <c r="AI3294">
        <v>5.1146650966503442E-2</v>
      </c>
      <c r="AJ3294">
        <v>4.0128176684860038E-2</v>
      </c>
      <c r="AK3294">
        <v>5.2966607576730725E-2</v>
      </c>
      <c r="AL3294">
        <v>5.2692105723875719E-2</v>
      </c>
      <c r="AM3294">
        <v>6.926535058485947E-2</v>
      </c>
      <c r="AN3294">
        <v>1.4075337533397386E-2</v>
      </c>
      <c r="AO3294">
        <v>3.5043028514141318E-3</v>
      </c>
      <c r="AP3294">
        <v>3.3737304658668045E-3</v>
      </c>
      <c r="AQ3294">
        <v>2.8071876442208759E-3</v>
      </c>
      <c r="AR3294">
        <v>1.5964274974525187E-3</v>
      </c>
      <c r="AS3294">
        <v>3.7961868047431046E-3</v>
      </c>
      <c r="AT3294">
        <v>3.3174140685161809E-3</v>
      </c>
      <c r="AU3294">
        <v>3.3409910497027243E-3</v>
      </c>
      <c r="AV3294">
        <v>2.3802719578771398E-3</v>
      </c>
      <c r="AW3294">
        <v>3.3262173798740075E-3</v>
      </c>
      <c r="AX3294">
        <v>4.7204870898786191E-3</v>
      </c>
      <c r="AY3294">
        <v>8.752391088423371E-3</v>
      </c>
      <c r="AZ3294">
        <v>4.5421313150369727E-3</v>
      </c>
    </row>
    <row r="3295" spans="11:52" ht="14.4">
      <c r="K3295" t="s">
        <v>4202</v>
      </c>
      <c r="L3295" t="s">
        <v>4174</v>
      </c>
      <c r="M3295" t="s">
        <v>31</v>
      </c>
      <c r="N3295" t="s">
        <v>80</v>
      </c>
      <c r="AG3295">
        <v>1.1232459632130719E-3</v>
      </c>
      <c r="AH3295">
        <v>2.2481167550476629E-3</v>
      </c>
      <c r="AI3295">
        <v>2.3403011236267672E-3</v>
      </c>
      <c r="AJ3295">
        <v>4.9287410079807146E-3</v>
      </c>
      <c r="AK3295">
        <v>3.8953883874401178E-3</v>
      </c>
      <c r="AL3295">
        <v>7.4273048542761984E-3</v>
      </c>
      <c r="AM3295">
        <v>6.2007294689121863E-3</v>
      </c>
      <c r="AN3295">
        <v>2.4319587314198632E-3</v>
      </c>
      <c r="AO3295">
        <v>2.4337271711976421E-3</v>
      </c>
      <c r="AP3295">
        <v>2.0233022039737895E-3</v>
      </c>
      <c r="AQ3295">
        <v>2.0523476605707738E-3</v>
      </c>
      <c r="AR3295">
        <v>1.7010399358223633E-3</v>
      </c>
      <c r="AS3295">
        <v>1.2740617674386774E-3</v>
      </c>
      <c r="AT3295">
        <v>1.8984156936206853E-3</v>
      </c>
      <c r="AU3295">
        <v>1.7575694830678622E-3</v>
      </c>
      <c r="AV3295">
        <v>2.4741322822342776E-3</v>
      </c>
      <c r="AW3295">
        <v>2.4190407132362777E-3</v>
      </c>
      <c r="AX3295">
        <v>2.6667845836710574E-3</v>
      </c>
      <c r="AY3295">
        <v>4.254405086494298E-3</v>
      </c>
      <c r="AZ3295">
        <v>6.0335067834645468E-3</v>
      </c>
    </row>
    <row r="3296" spans="11:52" ht="14.4">
      <c r="K3296" t="s">
        <v>4203</v>
      </c>
      <c r="L3296" t="s">
        <v>4174</v>
      </c>
      <c r="M3296" t="s">
        <v>32</v>
      </c>
      <c r="N3296" t="s">
        <v>80</v>
      </c>
      <c r="O3296" t="s">
        <v>6079</v>
      </c>
      <c r="P3296" t="s">
        <v>6079</v>
      </c>
      <c r="Q3296" t="s">
        <v>6079</v>
      </c>
      <c r="R3296" t="s">
        <v>6079</v>
      </c>
      <c r="S3296" t="s">
        <v>6079</v>
      </c>
      <c r="AG3296">
        <v>8.3074522283248936E-3</v>
      </c>
      <c r="AH3296">
        <v>7.0447538073437352E-3</v>
      </c>
      <c r="AI3296">
        <v>3.5622307266469301E-3</v>
      </c>
      <c r="AJ3296">
        <v>4.6812191522922712E-3</v>
      </c>
      <c r="AK3296">
        <v>1.4043922847723786E-3</v>
      </c>
      <c r="AL3296">
        <v>8.602008747450754E-4</v>
      </c>
      <c r="AM3296">
        <v>7.1678948695597404E-4</v>
      </c>
      <c r="AN3296">
        <v>7.9385703136290644E-4</v>
      </c>
      <c r="AO3296">
        <v>8.2392205762428223E-4</v>
      </c>
      <c r="AP3296">
        <v>2.7390538619819819E-3</v>
      </c>
      <c r="AQ3296">
        <v>4.6851063812019681E-3</v>
      </c>
      <c r="AR3296">
        <v>1.0719004560499181E-3</v>
      </c>
      <c r="AS3296">
        <v>1.0107506116653737E-3</v>
      </c>
      <c r="AT3296">
        <v>6.3421618425186978E-4</v>
      </c>
      <c r="AU3296">
        <v>7.8628549069523635E-4</v>
      </c>
      <c r="AV3296">
        <v>2.1592811488664577E-4</v>
      </c>
      <c r="AW3296">
        <v>4.0414680114172433E-4</v>
      </c>
      <c r="AX3296">
        <v>5.0130413681963727E-4</v>
      </c>
      <c r="AY3296">
        <v>6.7904739157801644E-4</v>
      </c>
      <c r="AZ3296">
        <v>5.981426904911563E-4</v>
      </c>
    </row>
    <row r="3297" spans="11:52" ht="14.4">
      <c r="K3297" t="s">
        <v>4204</v>
      </c>
      <c r="L3297" t="s">
        <v>4174</v>
      </c>
      <c r="M3297" t="s">
        <v>93</v>
      </c>
      <c r="N3297" t="s">
        <v>80</v>
      </c>
      <c r="AG3297">
        <v>1.3311563855948223E-4</v>
      </c>
      <c r="AH3297">
        <v>9.9852079070602353E-5</v>
      </c>
      <c r="AI3297">
        <v>9.0249982099358878E-5</v>
      </c>
      <c r="AJ3297">
        <v>2.2250007623211943E-4</v>
      </c>
      <c r="AK3297">
        <v>3.1557437787387975E-4</v>
      </c>
      <c r="AL3297">
        <v>3.1333447451709339E-4</v>
      </c>
      <c r="AM3297">
        <v>1.8876021202440072E-4</v>
      </c>
      <c r="AN3297">
        <v>1.6987341779495322E-4</v>
      </c>
      <c r="AO3297">
        <v>6.6942193986352079E-4</v>
      </c>
      <c r="AP3297">
        <v>7.8526309838060978E-4</v>
      </c>
      <c r="AQ3297">
        <v>4.1550516021390506E-4</v>
      </c>
      <c r="AR3297">
        <v>3.8846534316520193E-4</v>
      </c>
      <c r="AS3297">
        <v>3.1125008288735242E-4</v>
      </c>
      <c r="AT3297">
        <v>9.8909152964794973E-4</v>
      </c>
      <c r="AU3297">
        <v>1.0446269023481156E-3</v>
      </c>
      <c r="AV3297">
        <v>3.3446783279147372E-4</v>
      </c>
      <c r="AW3297">
        <v>1.1734786690302467E-3</v>
      </c>
      <c r="AX3297">
        <v>1.5610514621270265E-3</v>
      </c>
      <c r="AY3297">
        <v>1.1359847031939111E-3</v>
      </c>
      <c r="AZ3297">
        <v>6.9290653650829672E-3</v>
      </c>
    </row>
    <row r="3298" spans="11:52" ht="14.4">
      <c r="K3298" t="s">
        <v>4205</v>
      </c>
      <c r="L3298" t="s">
        <v>4206</v>
      </c>
      <c r="M3298" t="s">
        <v>13</v>
      </c>
      <c r="N3298" t="s">
        <v>80</v>
      </c>
      <c r="AG3298">
        <v>2.1743963133821553E-2</v>
      </c>
      <c r="AH3298">
        <v>1.9330990857820231E-2</v>
      </c>
      <c r="AI3298">
        <v>1.9649431938605341E-2</v>
      </c>
      <c r="AJ3298">
        <v>1.8154245039507032E-2</v>
      </c>
      <c r="AK3298">
        <v>1.5160336685774004E-2</v>
      </c>
      <c r="AL3298">
        <v>1.4874932615812455E-2</v>
      </c>
      <c r="AM3298">
        <v>1.465984435044561E-2</v>
      </c>
      <c r="AN3298">
        <v>1.518875734592541E-2</v>
      </c>
      <c r="AO3298">
        <v>1.4343024254533925E-2</v>
      </c>
      <c r="AP3298">
        <v>1.3295661162882956E-2</v>
      </c>
      <c r="AQ3298">
        <v>1.1733921299467768E-2</v>
      </c>
      <c r="AR3298">
        <v>1.6691408728556338E-2</v>
      </c>
      <c r="AS3298">
        <v>1.6764073192461624E-2</v>
      </c>
      <c r="AT3298">
        <v>1.6287661296730035E-2</v>
      </c>
      <c r="AU3298">
        <v>1.6689701277240659E-2</v>
      </c>
      <c r="AV3298">
        <v>1.5898564770662437E-2</v>
      </c>
      <c r="AW3298">
        <v>1.5273139033998942E-2</v>
      </c>
      <c r="AX3298">
        <v>1.627962703397481E-2</v>
      </c>
      <c r="AY3298">
        <v>1.9088485167547024E-2</v>
      </c>
      <c r="AZ3298">
        <v>3.4467022095364543E-2</v>
      </c>
    </row>
    <row r="3299" spans="11:52" ht="14.4">
      <c r="K3299" t="s">
        <v>4207</v>
      </c>
      <c r="L3299" t="s">
        <v>4206</v>
      </c>
      <c r="M3299" t="s">
        <v>14</v>
      </c>
      <c r="N3299" t="s">
        <v>80</v>
      </c>
      <c r="AG3299">
        <v>4.3477103068942979E-2</v>
      </c>
      <c r="AH3299">
        <v>3.9184483746385494E-2</v>
      </c>
      <c r="AI3299">
        <v>3.899102023307871E-2</v>
      </c>
      <c r="AJ3299">
        <v>3.2748930905312057E-2</v>
      </c>
      <c r="AK3299">
        <v>3.3079305216574748E-2</v>
      </c>
      <c r="AL3299">
        <v>3.093810105681279E-2</v>
      </c>
      <c r="AM3299">
        <v>2.8955360443759716E-2</v>
      </c>
      <c r="AN3299">
        <v>3.6300772374859423E-2</v>
      </c>
      <c r="AO3299">
        <v>3.4479858632432435E-2</v>
      </c>
      <c r="AP3299">
        <v>3.7485717754064243E-2</v>
      </c>
      <c r="AQ3299">
        <v>3.7140095584452977E-2</v>
      </c>
      <c r="AR3299">
        <v>3.3918484431338096E-2</v>
      </c>
      <c r="AS3299">
        <v>2.9346740916254502E-2</v>
      </c>
      <c r="AT3299">
        <v>2.9009843270124777E-2</v>
      </c>
      <c r="AU3299">
        <v>2.7639281316512634E-2</v>
      </c>
      <c r="AV3299">
        <v>2.7226389529454696E-2</v>
      </c>
      <c r="AW3299">
        <v>2.4581481930065964E-2</v>
      </c>
      <c r="AX3299">
        <v>2.5568281466538161E-2</v>
      </c>
      <c r="AY3299">
        <v>2.6189338607298721E-2</v>
      </c>
      <c r="AZ3299">
        <v>2.6874192969745969E-2</v>
      </c>
    </row>
    <row r="3300" spans="11:52" ht="14.4">
      <c r="K3300" t="s">
        <v>4208</v>
      </c>
      <c r="L3300" t="s">
        <v>4206</v>
      </c>
      <c r="M3300" t="s">
        <v>92</v>
      </c>
      <c r="N3300" t="s">
        <v>80</v>
      </c>
      <c r="AG3300">
        <v>0.19713360996852292</v>
      </c>
      <c r="AH3300">
        <v>0.18199522613218377</v>
      </c>
      <c r="AI3300">
        <v>0.21820103801619839</v>
      </c>
      <c r="AJ3300">
        <v>0.19688528624542179</v>
      </c>
      <c r="AK3300">
        <v>0.18779829461649056</v>
      </c>
      <c r="AL3300">
        <v>0.18705247957244975</v>
      </c>
      <c r="AM3300">
        <v>0.18065761010832701</v>
      </c>
      <c r="AN3300">
        <v>0.18295426880193191</v>
      </c>
      <c r="AO3300">
        <v>0.17268524382757222</v>
      </c>
      <c r="AP3300">
        <v>0.18412542124542119</v>
      </c>
      <c r="AQ3300">
        <v>0.20026083153092061</v>
      </c>
      <c r="AR3300">
        <v>0.18081300734817071</v>
      </c>
      <c r="AS3300">
        <v>0.10075875920553448</v>
      </c>
      <c r="AT3300">
        <v>9.6642876111522558E-2</v>
      </c>
      <c r="AU3300">
        <v>7.49113080063466E-2</v>
      </c>
      <c r="AV3300">
        <v>6.7714161223608918E-2</v>
      </c>
      <c r="AW3300">
        <v>4.9486544000049176E-2</v>
      </c>
      <c r="AX3300">
        <v>4.2588618787126165E-2</v>
      </c>
      <c r="AY3300">
        <v>4.4361215357150499E-2</v>
      </c>
      <c r="AZ3300">
        <v>4.7484825882506965E-2</v>
      </c>
    </row>
    <row r="3301" spans="11:52" ht="14.4">
      <c r="K3301" t="s">
        <v>4209</v>
      </c>
      <c r="L3301" t="s">
        <v>4206</v>
      </c>
      <c r="M3301" t="s">
        <v>15</v>
      </c>
      <c r="N3301" t="s">
        <v>80</v>
      </c>
      <c r="AE3301" t="s">
        <v>6079</v>
      </c>
      <c r="AF3301" t="s">
        <v>6079</v>
      </c>
      <c r="AG3301">
        <v>0.31813923275829764</v>
      </c>
      <c r="AH3301">
        <v>0.27696881285050506</v>
      </c>
      <c r="AI3301">
        <v>0.25071891238293503</v>
      </c>
      <c r="AJ3301">
        <v>0.2486221358182861</v>
      </c>
      <c r="AK3301">
        <v>0.24393628091896363</v>
      </c>
      <c r="AL3301">
        <v>0.21944987054177512</v>
      </c>
      <c r="AM3301">
        <v>0.2040024992901889</v>
      </c>
      <c r="AN3301">
        <v>0.18254114365480709</v>
      </c>
      <c r="AO3301">
        <v>0.18344235674745787</v>
      </c>
      <c r="AP3301">
        <v>0.1745473936383567</v>
      </c>
      <c r="AQ3301">
        <v>0.11934943483931527</v>
      </c>
      <c r="AR3301">
        <v>8.5387914703368054E-2</v>
      </c>
      <c r="AS3301">
        <v>8.5270424008901238E-2</v>
      </c>
      <c r="AT3301">
        <v>8.3365065734077717E-2</v>
      </c>
      <c r="AU3301">
        <v>4.5886020700360769E-2</v>
      </c>
      <c r="AV3301">
        <v>2.6552461261242871E-2</v>
      </c>
      <c r="AW3301">
        <v>2.4266805890145623E-2</v>
      </c>
      <c r="AX3301">
        <v>1.9700597769012569E-2</v>
      </c>
      <c r="AY3301">
        <v>2.9035237263288556E-2</v>
      </c>
      <c r="AZ3301">
        <v>3.8354649967433832E-2</v>
      </c>
    </row>
    <row r="3302" spans="11:52" ht="14.4">
      <c r="K3302" t="s">
        <v>4210</v>
      </c>
      <c r="L3302" t="s">
        <v>4206</v>
      </c>
      <c r="M3302" t="s">
        <v>91</v>
      </c>
      <c r="N3302" t="s">
        <v>80</v>
      </c>
      <c r="AG3302">
        <v>6.1382097928492883E-3</v>
      </c>
      <c r="AH3302">
        <v>5.5486426834899551E-3</v>
      </c>
      <c r="AI3302">
        <v>4.4027133684651715E-3</v>
      </c>
      <c r="AJ3302">
        <v>4.8828469201918938E-3</v>
      </c>
      <c r="AK3302">
        <v>3.736829400770436E-3</v>
      </c>
      <c r="AL3302">
        <v>3.2942447463075431E-3</v>
      </c>
      <c r="AM3302">
        <v>3.8565753116926258E-3</v>
      </c>
      <c r="AN3302">
        <v>5.6870946226484078E-3</v>
      </c>
      <c r="AO3302">
        <v>7.8841757254768888E-3</v>
      </c>
      <c r="AP3302">
        <v>8.6458975174244033E-3</v>
      </c>
      <c r="AQ3302">
        <v>7.8383791915960475E-3</v>
      </c>
      <c r="AR3302">
        <v>9.6528369397898793E-3</v>
      </c>
      <c r="AS3302">
        <v>9.4125599472955207E-3</v>
      </c>
      <c r="AT3302">
        <v>8.8912756305611351E-3</v>
      </c>
      <c r="AU3302">
        <v>7.7564896607359582E-3</v>
      </c>
      <c r="AV3302">
        <v>8.5879640537537133E-3</v>
      </c>
      <c r="AW3302">
        <v>7.3663148757925024E-3</v>
      </c>
      <c r="AX3302">
        <v>6.5902791822942319E-3</v>
      </c>
      <c r="AY3302">
        <v>5.2703766252337808E-3</v>
      </c>
      <c r="AZ3302">
        <v>8.1512798866790366E-3</v>
      </c>
    </row>
    <row r="3303" spans="11:52" ht="14.4">
      <c r="K3303" t="s">
        <v>4211</v>
      </c>
      <c r="L3303" t="s">
        <v>4206</v>
      </c>
      <c r="M3303" t="s">
        <v>16</v>
      </c>
      <c r="N3303" t="s">
        <v>80</v>
      </c>
      <c r="AG3303">
        <v>1.2023371273191866E-2</v>
      </c>
      <c r="AH3303">
        <v>1.187235631908568E-2</v>
      </c>
      <c r="AI3303">
        <v>9.8000706511055993E-3</v>
      </c>
      <c r="AJ3303">
        <v>9.9486566222977812E-3</v>
      </c>
      <c r="AK3303">
        <v>9.0790656027460413E-3</v>
      </c>
      <c r="AL3303">
        <v>1.0966885401850026E-2</v>
      </c>
      <c r="AM3303">
        <v>1.1257088047503512E-2</v>
      </c>
      <c r="AN3303">
        <v>1.4024280726462141E-2</v>
      </c>
      <c r="AO3303">
        <v>1.4676789821499104E-2</v>
      </c>
      <c r="AP3303">
        <v>1.5202623656916063E-2</v>
      </c>
      <c r="AQ3303">
        <v>1.5853137354291474E-2</v>
      </c>
      <c r="AR3303">
        <v>1.5171518219387383E-2</v>
      </c>
      <c r="AS3303">
        <v>1.551930835446338E-2</v>
      </c>
      <c r="AT3303">
        <v>1.4434148564564479E-2</v>
      </c>
      <c r="AU3303">
        <v>1.5009141179453829E-2</v>
      </c>
      <c r="AV3303">
        <v>1.4085329951244271E-2</v>
      </c>
      <c r="AW3303">
        <v>1.5050380038976199E-2</v>
      </c>
      <c r="AX3303">
        <v>2.1883958555047177E-2</v>
      </c>
      <c r="AY3303">
        <v>2.6613835188059449E-2</v>
      </c>
      <c r="AZ3303">
        <v>3.7271408443266901E-2</v>
      </c>
    </row>
    <row r="3304" spans="11:52" ht="14.4">
      <c r="K3304" t="s">
        <v>4212</v>
      </c>
      <c r="L3304" t="s">
        <v>4206</v>
      </c>
      <c r="M3304" t="s">
        <v>17</v>
      </c>
      <c r="N3304" t="s">
        <v>80</v>
      </c>
      <c r="AG3304">
        <v>1.8477574624087799E-2</v>
      </c>
      <c r="AH3304">
        <v>1.7737488997418619E-2</v>
      </c>
      <c r="AI3304">
        <v>1.8905232583862772E-2</v>
      </c>
      <c r="AJ3304">
        <v>1.7959212108888043E-2</v>
      </c>
      <c r="AK3304">
        <v>1.2735635197775061E-2</v>
      </c>
      <c r="AL3304">
        <v>1.5963891014350584E-2</v>
      </c>
      <c r="AM3304">
        <v>1.6930952494830093E-2</v>
      </c>
      <c r="AN3304">
        <v>1.6853547466693937E-2</v>
      </c>
      <c r="AO3304">
        <v>1.6826810621820714E-2</v>
      </c>
      <c r="AP3304">
        <v>1.6349750609034173E-2</v>
      </c>
      <c r="AQ3304">
        <v>1.576505022886765E-2</v>
      </c>
      <c r="AR3304">
        <v>1.5040069288219451E-2</v>
      </c>
      <c r="AS3304">
        <v>1.3156356905174778E-2</v>
      </c>
      <c r="AT3304">
        <v>1.1902128497925404E-2</v>
      </c>
      <c r="AU3304">
        <v>1.1486849870482718E-2</v>
      </c>
      <c r="AV3304">
        <v>1.0453677315073432E-2</v>
      </c>
      <c r="AW3304">
        <v>9.6917268524942309E-3</v>
      </c>
      <c r="AX3304">
        <v>9.6816582516500559E-3</v>
      </c>
      <c r="AY3304">
        <v>9.6652846352556221E-3</v>
      </c>
      <c r="AZ3304">
        <v>1.0713880280885355E-2</v>
      </c>
    </row>
    <row r="3305" spans="11:52" ht="14.4">
      <c r="K3305" t="s">
        <v>4213</v>
      </c>
      <c r="L3305" t="s">
        <v>4206</v>
      </c>
      <c r="M3305" t="s">
        <v>97</v>
      </c>
      <c r="N3305" t="s">
        <v>80</v>
      </c>
      <c r="O3305" t="s">
        <v>6079</v>
      </c>
      <c r="P3305" t="s">
        <v>6079</v>
      </c>
      <c r="Q3305" t="s">
        <v>6079</v>
      </c>
      <c r="R3305" t="s">
        <v>6079</v>
      </c>
      <c r="S3305" t="s">
        <v>6079</v>
      </c>
      <c r="T3305" t="s">
        <v>6079</v>
      </c>
      <c r="AG3305">
        <v>3.2581084154540224E-2</v>
      </c>
      <c r="AH3305">
        <v>2.2165439468416079E-2</v>
      </c>
      <c r="AI3305">
        <v>1.6658172163082866E-2</v>
      </c>
      <c r="AJ3305">
        <v>1.1863776831870685E-2</v>
      </c>
      <c r="AK3305">
        <v>1.0266649398782027E-2</v>
      </c>
      <c r="AL3305">
        <v>1.1352924261548868E-2</v>
      </c>
      <c r="AM3305">
        <v>9.7789710347829101E-3</v>
      </c>
      <c r="AN3305">
        <v>1.0577815858180723E-2</v>
      </c>
      <c r="AO3305">
        <v>1.6432552724267264E-2</v>
      </c>
      <c r="AP3305">
        <v>1.6105886036211291E-2</v>
      </c>
      <c r="AQ3305">
        <v>1.5150557597993939E-2</v>
      </c>
      <c r="AR3305">
        <v>1.2323649880977384E-2</v>
      </c>
      <c r="AS3305">
        <v>5.9538044236611826E-3</v>
      </c>
      <c r="AT3305">
        <v>4.6179391344904732E-3</v>
      </c>
      <c r="AU3305">
        <v>6.4312794068194451E-3</v>
      </c>
      <c r="AV3305">
        <v>7.1310572204790973E-3</v>
      </c>
      <c r="AW3305">
        <v>5.0803968725076165E-3</v>
      </c>
      <c r="AX3305">
        <v>5.3534394258863477E-3</v>
      </c>
      <c r="AY3305">
        <v>4.5089588482902154E-3</v>
      </c>
      <c r="AZ3305">
        <v>3.9819597040880797E-3</v>
      </c>
    </row>
    <row r="3306" spans="11:52" ht="14.4">
      <c r="K3306" t="s">
        <v>4214</v>
      </c>
      <c r="L3306" t="s">
        <v>4206</v>
      </c>
      <c r="M3306" t="s">
        <v>18</v>
      </c>
      <c r="N3306" t="s">
        <v>80</v>
      </c>
      <c r="AG3306">
        <v>5.1253747500051239E-2</v>
      </c>
      <c r="AH3306">
        <v>4.7418569249889117E-2</v>
      </c>
      <c r="AI3306">
        <v>4.6147424583984249E-2</v>
      </c>
      <c r="AJ3306">
        <v>3.3346593595770746E-2</v>
      </c>
      <c r="AK3306">
        <v>3.2996303505614409E-2</v>
      </c>
      <c r="AL3306">
        <v>3.2771381951369589E-2</v>
      </c>
      <c r="AM3306">
        <v>3.2895837409246141E-2</v>
      </c>
      <c r="AN3306">
        <v>3.7378692546690712E-2</v>
      </c>
      <c r="AO3306">
        <v>3.840054937731259E-2</v>
      </c>
      <c r="AP3306">
        <v>3.826044481702863E-2</v>
      </c>
      <c r="AQ3306">
        <v>3.9345737666693734E-2</v>
      </c>
      <c r="AR3306">
        <v>4.0995563378347165E-2</v>
      </c>
      <c r="AS3306">
        <v>3.9825917405702224E-2</v>
      </c>
      <c r="AT3306">
        <v>3.7651798439154179E-2</v>
      </c>
      <c r="AU3306">
        <v>3.5990804381423033E-2</v>
      </c>
      <c r="AV3306">
        <v>3.5128498337958156E-2</v>
      </c>
      <c r="AW3306">
        <v>3.2099287923522929E-2</v>
      </c>
      <c r="AX3306">
        <v>3.0093611145473247E-2</v>
      </c>
      <c r="AY3306">
        <v>3.076787048786837E-2</v>
      </c>
      <c r="AZ3306">
        <v>3.2847505393543197E-2</v>
      </c>
    </row>
    <row r="3307" spans="11:52" ht="14.4">
      <c r="K3307" t="s">
        <v>4215</v>
      </c>
      <c r="L3307" t="s">
        <v>4206</v>
      </c>
      <c r="M3307" t="s">
        <v>34</v>
      </c>
      <c r="N3307" t="s">
        <v>80</v>
      </c>
      <c r="AG3307">
        <v>3.7061899808547197E-2</v>
      </c>
      <c r="AH3307">
        <v>3.4629643070130715E-2</v>
      </c>
      <c r="AI3307">
        <v>3.2463544199634674E-2</v>
      </c>
      <c r="AJ3307">
        <v>2.8400860490968276E-2</v>
      </c>
      <c r="AK3307">
        <v>3.0055909724139008E-2</v>
      </c>
      <c r="AL3307">
        <v>3.0026572615340887E-2</v>
      </c>
      <c r="AM3307">
        <v>2.8478595120740201E-2</v>
      </c>
      <c r="AN3307">
        <v>2.6423609665194164E-2</v>
      </c>
      <c r="AO3307">
        <v>2.6079597751914079E-2</v>
      </c>
      <c r="AP3307">
        <v>2.5552281247210165E-2</v>
      </c>
      <c r="AQ3307">
        <v>2.4392811992375727E-2</v>
      </c>
      <c r="AR3307">
        <v>2.2529211238916325E-2</v>
      </c>
      <c r="AS3307">
        <v>2.1499345526081463E-2</v>
      </c>
      <c r="AT3307">
        <v>1.9608713522900095E-2</v>
      </c>
      <c r="AU3307">
        <v>1.9501355273108617E-2</v>
      </c>
      <c r="AV3307">
        <v>1.8445992499742631E-2</v>
      </c>
      <c r="AW3307">
        <v>1.7960046938043841E-2</v>
      </c>
      <c r="AX3307">
        <v>1.9655060178150035E-2</v>
      </c>
      <c r="AY3307">
        <v>2.165658786255998E-2</v>
      </c>
      <c r="AZ3307">
        <v>2.4607287515233084E-2</v>
      </c>
    </row>
    <row r="3308" spans="11:52" ht="14.4">
      <c r="K3308" t="s">
        <v>4216</v>
      </c>
      <c r="L3308" t="s">
        <v>4206</v>
      </c>
      <c r="M3308" t="s">
        <v>19</v>
      </c>
      <c r="N3308" t="s">
        <v>80</v>
      </c>
      <c r="AG3308">
        <v>7.0126909671829876E-3</v>
      </c>
      <c r="AH3308">
        <v>6.6184104392737605E-3</v>
      </c>
      <c r="AI3308">
        <v>7.0272868550160794E-3</v>
      </c>
      <c r="AJ3308">
        <v>5.8127092417105206E-3</v>
      </c>
      <c r="AK3308">
        <v>7.362196862053738E-3</v>
      </c>
      <c r="AL3308">
        <v>8.0621560793316914E-3</v>
      </c>
      <c r="AM3308">
        <v>7.5783319021998754E-3</v>
      </c>
      <c r="AN3308">
        <v>8.7236251246680385E-3</v>
      </c>
      <c r="AO3308">
        <v>8.9795619616199994E-3</v>
      </c>
      <c r="AP3308">
        <v>8.8425763754864748E-3</v>
      </c>
      <c r="AQ3308">
        <v>8.0535628838214988E-3</v>
      </c>
      <c r="AR3308">
        <v>7.2860405564990445E-3</v>
      </c>
      <c r="AS3308">
        <v>6.7803466412266061E-3</v>
      </c>
      <c r="AT3308">
        <v>5.7949757836795596E-3</v>
      </c>
      <c r="AU3308">
        <v>6.0466225856308439E-3</v>
      </c>
      <c r="AV3308">
        <v>4.7689797609341261E-3</v>
      </c>
      <c r="AW3308">
        <v>4.8337188423750845E-3</v>
      </c>
      <c r="AX3308">
        <v>4.8870307350096882E-3</v>
      </c>
      <c r="AY3308">
        <v>8.2139587990000002E-3</v>
      </c>
      <c r="AZ3308">
        <v>8.5192495385471474E-3</v>
      </c>
    </row>
    <row r="3309" spans="11:52" ht="14.4">
      <c r="K3309" t="s">
        <v>4217</v>
      </c>
      <c r="L3309" t="s">
        <v>4206</v>
      </c>
      <c r="M3309" t="s">
        <v>20</v>
      </c>
      <c r="N3309" t="s">
        <v>80</v>
      </c>
      <c r="AG3309">
        <v>3.6842221115586146E-2</v>
      </c>
      <c r="AH3309">
        <v>3.3632926692699912E-2</v>
      </c>
      <c r="AI3309">
        <v>3.2730771742701323E-2</v>
      </c>
      <c r="AJ3309">
        <v>2.8980743527573335E-2</v>
      </c>
      <c r="AK3309">
        <v>2.8599424243720181E-2</v>
      </c>
      <c r="AL3309">
        <v>2.8317685830578879E-2</v>
      </c>
      <c r="AM3309">
        <v>2.434419944385479E-2</v>
      </c>
      <c r="AN3309">
        <v>2.3967351222817283E-2</v>
      </c>
      <c r="AO3309">
        <v>2.3613134562622907E-2</v>
      </c>
      <c r="AP3309">
        <v>2.3749681250738959E-2</v>
      </c>
      <c r="AQ3309">
        <v>2.2235600924027259E-2</v>
      </c>
      <c r="AR3309">
        <v>2.0754177861941121E-2</v>
      </c>
      <c r="AS3309">
        <v>1.9745418252361788E-2</v>
      </c>
      <c r="AT3309">
        <v>1.8720230924771708E-2</v>
      </c>
      <c r="AU3309">
        <v>1.8454479984084067E-2</v>
      </c>
      <c r="AV3309">
        <v>1.9375475958572693E-2</v>
      </c>
      <c r="AW3309">
        <v>1.8340155395803248E-2</v>
      </c>
      <c r="AX3309">
        <v>2.0370119116241536E-2</v>
      </c>
      <c r="AY3309">
        <v>2.2380947118037224E-2</v>
      </c>
      <c r="AZ3309">
        <v>2.364998786424299E-2</v>
      </c>
    </row>
    <row r="3310" spans="11:52" ht="14.4">
      <c r="K3310" t="s">
        <v>4218</v>
      </c>
      <c r="L3310" t="s">
        <v>4206</v>
      </c>
      <c r="M3310" t="s">
        <v>21</v>
      </c>
      <c r="N3310" t="s">
        <v>80</v>
      </c>
      <c r="AG3310">
        <v>1.461687000424537E-2</v>
      </c>
      <c r="AH3310">
        <v>1.5675974083302194E-2</v>
      </c>
      <c r="AI3310">
        <v>1.5194743245550608E-2</v>
      </c>
      <c r="AJ3310">
        <v>1.180903411062819E-2</v>
      </c>
      <c r="AK3310">
        <v>1.291312556829918E-2</v>
      </c>
      <c r="AL3310">
        <v>1.609013181935541E-2</v>
      </c>
      <c r="AM3310">
        <v>1.7556962342149519E-2</v>
      </c>
      <c r="AN3310">
        <v>1.9029284898345995E-2</v>
      </c>
    </row>
    <row r="3311" spans="11:52" ht="14.4">
      <c r="K3311" t="s">
        <v>4219</v>
      </c>
      <c r="L3311" t="s">
        <v>4206</v>
      </c>
      <c r="M3311" t="s">
        <v>22</v>
      </c>
      <c r="N3311" t="s">
        <v>80</v>
      </c>
      <c r="AG3311">
        <v>0.45762165664525062</v>
      </c>
      <c r="AH3311">
        <v>0.4267713809682987</v>
      </c>
      <c r="AI3311">
        <v>0.39501183178861954</v>
      </c>
      <c r="AJ3311">
        <v>0.38906072622088078</v>
      </c>
      <c r="AK3311">
        <v>0.36840421960945025</v>
      </c>
      <c r="AL3311">
        <v>0.3296992559822548</v>
      </c>
      <c r="AM3311">
        <v>0.30529867858687304</v>
      </c>
      <c r="AN3311">
        <v>0.30596504511426809</v>
      </c>
      <c r="AO3311">
        <v>0.3008488305989645</v>
      </c>
      <c r="AP3311">
        <v>0.24047771867705808</v>
      </c>
      <c r="AQ3311">
        <v>0.181614420610472</v>
      </c>
      <c r="AR3311">
        <v>0.12795877412775036</v>
      </c>
      <c r="AS3311">
        <v>0.126524782267073</v>
      </c>
      <c r="AT3311">
        <v>0.10252354753957332</v>
      </c>
      <c r="AU3311">
        <v>9.0839562449564912E-2</v>
      </c>
      <c r="AV3311">
        <v>7.6255496737727468E-2</v>
      </c>
      <c r="AW3311">
        <v>6.8636095728178192E-2</v>
      </c>
      <c r="AX3311">
        <v>4.6502326924274286E-2</v>
      </c>
      <c r="AY3311">
        <v>4.2232015029536663E-2</v>
      </c>
      <c r="AZ3311">
        <v>3.433353917132375E-2</v>
      </c>
    </row>
    <row r="3312" spans="11:52" ht="14.4">
      <c r="K3312" t="s">
        <v>4220</v>
      </c>
      <c r="L3312" t="s">
        <v>4206</v>
      </c>
      <c r="M3312" t="s">
        <v>90</v>
      </c>
      <c r="N3312" t="s">
        <v>80</v>
      </c>
      <c r="AG3312">
        <v>0.24751478599214644</v>
      </c>
      <c r="AH3312">
        <v>0.24095766161809568</v>
      </c>
      <c r="AI3312">
        <v>0.16531886957803676</v>
      </c>
      <c r="AJ3312">
        <v>0.1355661967621121</v>
      </c>
      <c r="AK3312">
        <v>0.13716854419363028</v>
      </c>
      <c r="AL3312">
        <v>0.1311964745337951</v>
      </c>
      <c r="AM3312">
        <v>0.12727653948483408</v>
      </c>
      <c r="AN3312">
        <v>5.3442024519138424E-2</v>
      </c>
      <c r="AO3312">
        <v>5.5898318593194322E-2</v>
      </c>
      <c r="AP3312">
        <v>4.0272724636000269E-2</v>
      </c>
      <c r="AQ3312">
        <v>6.4708980835743848E-2</v>
      </c>
      <c r="AR3312">
        <v>4.8903865684160365E-2</v>
      </c>
      <c r="AS3312">
        <v>5.0186921974272353E-2</v>
      </c>
      <c r="AT3312">
        <v>4.5996051848325607E-2</v>
      </c>
      <c r="AU3312">
        <v>2.3970248974673092E-2</v>
      </c>
      <c r="AV3312">
        <v>2.1062625182547052E-2</v>
      </c>
      <c r="AW3312">
        <v>1.4178487150988446E-2</v>
      </c>
      <c r="AX3312">
        <v>2.0228204170279863E-2</v>
      </c>
      <c r="AY3312">
        <v>2.0655323834870239E-2</v>
      </c>
      <c r="AZ3312">
        <v>2.7745339138448247E-2</v>
      </c>
    </row>
    <row r="3313" spans="11:52" ht="14.4">
      <c r="K3313" t="s">
        <v>4221</v>
      </c>
      <c r="L3313" t="s">
        <v>4206</v>
      </c>
      <c r="M3313" t="s">
        <v>23</v>
      </c>
      <c r="N3313" t="s">
        <v>80</v>
      </c>
      <c r="AG3313">
        <v>5.1940393853961743E-2</v>
      </c>
      <c r="AH3313">
        <v>4.9412845844516502E-2</v>
      </c>
      <c r="AI3313">
        <v>4.6157208277189742E-2</v>
      </c>
      <c r="AJ3313">
        <v>3.762538055851631E-2</v>
      </c>
      <c r="AK3313">
        <v>3.5158652733185386E-2</v>
      </c>
      <c r="AL3313">
        <v>3.5789133658870591E-2</v>
      </c>
      <c r="AM3313">
        <v>3.152492291674179E-2</v>
      </c>
      <c r="AN3313">
        <v>2.277616944347725E-2</v>
      </c>
      <c r="AO3313">
        <v>2.1158208169877218E-2</v>
      </c>
      <c r="AP3313">
        <v>2.0049828756936363E-2</v>
      </c>
      <c r="AQ3313">
        <v>1.5406055252560513E-2</v>
      </c>
      <c r="AR3313">
        <v>2.0126108947892581E-2</v>
      </c>
      <c r="AS3313">
        <v>1.9933233376722655E-2</v>
      </c>
      <c r="AT3313">
        <v>2.0460831613497533E-2</v>
      </c>
      <c r="AU3313">
        <v>1.9822870576950567E-2</v>
      </c>
      <c r="AV3313">
        <v>2.5882335405674556E-2</v>
      </c>
      <c r="AW3313">
        <v>2.0506757507956309E-2</v>
      </c>
      <c r="AX3313">
        <v>2.2394504727060529E-2</v>
      </c>
      <c r="AY3313">
        <v>2.3977571192477353E-2</v>
      </c>
      <c r="AZ3313">
        <v>1.9863782227519142E-2</v>
      </c>
    </row>
    <row r="3314" spans="11:52" ht="14.4">
      <c r="K3314" t="s">
        <v>4222</v>
      </c>
      <c r="L3314" t="s">
        <v>4206</v>
      </c>
      <c r="M3314" t="s">
        <v>24</v>
      </c>
      <c r="N3314" t="s">
        <v>80</v>
      </c>
      <c r="AG3314">
        <v>0.11276625817338901</v>
      </c>
      <c r="AH3314">
        <v>9.8263183838917967E-2</v>
      </c>
      <c r="AI3314">
        <v>8.9243298418206121E-2</v>
      </c>
      <c r="AJ3314">
        <v>5.7647319833277429E-2</v>
      </c>
      <c r="AK3314">
        <v>6.4702479434632768E-2</v>
      </c>
      <c r="AL3314">
        <v>0.10415201948960125</v>
      </c>
      <c r="AM3314">
        <v>0.12671712268480972</v>
      </c>
      <c r="AN3314">
        <v>0.14207031321472971</v>
      </c>
      <c r="AO3314">
        <v>0.13509838273948668</v>
      </c>
      <c r="AP3314">
        <v>0.13471034389717312</v>
      </c>
      <c r="AQ3314">
        <v>0.12319887881161364</v>
      </c>
      <c r="AR3314">
        <v>0.1260676684085657</v>
      </c>
      <c r="AS3314">
        <v>9.7154251340980644E-2</v>
      </c>
      <c r="AT3314">
        <v>8.8214967987443188E-2</v>
      </c>
      <c r="AU3314">
        <v>7.8157644131698886E-2</v>
      </c>
      <c r="AV3314">
        <v>4.6012373902074646E-2</v>
      </c>
      <c r="AW3314">
        <v>4.0116861173399736E-2</v>
      </c>
      <c r="AX3314">
        <v>4.6729099422250245E-2</v>
      </c>
      <c r="AY3314">
        <v>5.5685962778139114E-2</v>
      </c>
      <c r="AZ3314">
        <v>5.7969823751440039E-2</v>
      </c>
    </row>
    <row r="3315" spans="11:52" ht="14.4">
      <c r="K3315" t="s">
        <v>4223</v>
      </c>
      <c r="L3315" t="s">
        <v>4206</v>
      </c>
      <c r="M3315" t="s">
        <v>1386</v>
      </c>
      <c r="N3315" t="s">
        <v>80</v>
      </c>
      <c r="O3315" t="s">
        <v>6079</v>
      </c>
      <c r="P3315" t="s">
        <v>6079</v>
      </c>
      <c r="Q3315" t="s">
        <v>6079</v>
      </c>
      <c r="R3315" t="s">
        <v>6079</v>
      </c>
      <c r="S3315" t="s">
        <v>6079</v>
      </c>
      <c r="T3315" t="s">
        <v>6079</v>
      </c>
      <c r="U3315" t="s">
        <v>6079</v>
      </c>
      <c r="V3315" t="s">
        <v>6079</v>
      </c>
      <c r="W3315" t="s">
        <v>6079</v>
      </c>
      <c r="X3315" t="s">
        <v>6079</v>
      </c>
      <c r="Y3315" t="s">
        <v>6079</v>
      </c>
      <c r="Z3315" t="s">
        <v>6079</v>
      </c>
      <c r="AA3315" t="s">
        <v>6079</v>
      </c>
      <c r="AG3315">
        <v>3.2197131312974935E-2</v>
      </c>
      <c r="AH3315">
        <v>3.0149929110508931E-2</v>
      </c>
      <c r="AI3315">
        <v>2.590019879171802E-2</v>
      </c>
      <c r="AJ3315">
        <v>2.9156262931717893E-2</v>
      </c>
      <c r="AK3315">
        <v>2.6938795445978079E-2</v>
      </c>
      <c r="AL3315">
        <v>3.3055386497994048E-2</v>
      </c>
      <c r="AM3315">
        <v>4.3018965729903033E-2</v>
      </c>
      <c r="AN3315">
        <v>3.7142028325241043E-2</v>
      </c>
      <c r="AO3315">
        <v>3.6656270434751538E-2</v>
      </c>
      <c r="AP3315">
        <v>2.9447812443970461E-2</v>
      </c>
      <c r="AQ3315">
        <v>2.939920673844695E-2</v>
      </c>
      <c r="AR3315">
        <v>2.8015271139343857E-2</v>
      </c>
      <c r="AS3315">
        <v>2.1931365035070396E-2</v>
      </c>
      <c r="AT3315">
        <v>1.9391507717815847E-2</v>
      </c>
      <c r="AU3315">
        <v>1.9520961956425924E-2</v>
      </c>
      <c r="AV3315">
        <v>2.446422318120884E-2</v>
      </c>
      <c r="AW3315">
        <v>1.8671110977552783E-2</v>
      </c>
      <c r="AX3315">
        <v>2.1032568261565313E-2</v>
      </c>
      <c r="AY3315">
        <v>2.1459321504870028E-2</v>
      </c>
      <c r="AZ3315">
        <v>2.1688426998938842E-2</v>
      </c>
    </row>
    <row r="3316" spans="11:52" ht="14.4">
      <c r="K3316" t="s">
        <v>4224</v>
      </c>
      <c r="L3316" t="s">
        <v>4206</v>
      </c>
      <c r="M3316" t="s">
        <v>25</v>
      </c>
      <c r="N3316" t="s">
        <v>80</v>
      </c>
      <c r="AG3316">
        <v>0.19405366257680093</v>
      </c>
      <c r="AH3316">
        <v>0.18662624136329045</v>
      </c>
      <c r="AI3316">
        <v>0.17434190958883924</v>
      </c>
      <c r="AJ3316">
        <v>0.16175173500642959</v>
      </c>
      <c r="AK3316">
        <v>0.1580772962530618</v>
      </c>
      <c r="AL3316">
        <v>0.15322348902997862</v>
      </c>
      <c r="AM3316">
        <v>0.14190965870374458</v>
      </c>
      <c r="AN3316">
        <v>0.10803307464952971</v>
      </c>
      <c r="AO3316">
        <v>0.10555935686420452</v>
      </c>
      <c r="AP3316">
        <v>0.10005672075394992</v>
      </c>
      <c r="AQ3316">
        <v>9.6287242933431674E-2</v>
      </c>
      <c r="AR3316">
        <v>8.2089744976092421E-2</v>
      </c>
      <c r="AS3316">
        <v>8.242500351902235E-2</v>
      </c>
      <c r="AT3316">
        <v>7.2929288099703074E-2</v>
      </c>
      <c r="AU3316">
        <v>7.1234198556514847E-2</v>
      </c>
      <c r="AV3316">
        <v>6.4088415337012247E-2</v>
      </c>
      <c r="AW3316">
        <v>6.4910040347820053E-2</v>
      </c>
      <c r="AX3316">
        <v>5.6357768756065824E-2</v>
      </c>
      <c r="AY3316">
        <v>5.5607179842963331E-2</v>
      </c>
      <c r="AZ3316">
        <v>4.9016421184092905E-2</v>
      </c>
    </row>
    <row r="3317" spans="11:52" ht="14.4">
      <c r="K3317" t="s">
        <v>5729</v>
      </c>
      <c r="L3317" t="s">
        <v>4206</v>
      </c>
      <c r="M3317" t="s">
        <v>5610</v>
      </c>
      <c r="N3317" t="s">
        <v>80</v>
      </c>
      <c r="AO3317">
        <v>5.5282298643955377E-3</v>
      </c>
      <c r="AP3317" t="s">
        <v>6079</v>
      </c>
      <c r="AQ3317" t="s">
        <v>6079</v>
      </c>
      <c r="AR3317" t="s">
        <v>6079</v>
      </c>
      <c r="AS3317" t="s">
        <v>6079</v>
      </c>
      <c r="AT3317">
        <v>4.4798440271898166E-3</v>
      </c>
      <c r="AU3317">
        <v>5.2246527429885194E-3</v>
      </c>
      <c r="AV3317">
        <v>4.7303229295882782E-3</v>
      </c>
      <c r="AW3317">
        <v>4.1199917578026548E-3</v>
      </c>
      <c r="AX3317">
        <v>4.0567903609906803E-3</v>
      </c>
      <c r="AY3317">
        <v>3.9526009016072321E-3</v>
      </c>
      <c r="AZ3317">
        <v>6.6275101356478077E-3</v>
      </c>
    </row>
    <row r="3318" spans="11:52" ht="14.4">
      <c r="K3318" t="s">
        <v>4225</v>
      </c>
      <c r="L3318" t="s">
        <v>4206</v>
      </c>
      <c r="M3318" t="s">
        <v>98</v>
      </c>
      <c r="N3318" t="s">
        <v>80</v>
      </c>
      <c r="AG3318">
        <v>2.0469728572567059E-2</v>
      </c>
      <c r="AH3318">
        <v>1.887696198445641E-2</v>
      </c>
      <c r="AI3318">
        <v>1.658037374825256E-2</v>
      </c>
      <c r="AJ3318">
        <v>1.8345889463629649E-2</v>
      </c>
      <c r="AK3318">
        <v>1.8101656728883021E-2</v>
      </c>
      <c r="AL3318">
        <v>1.8513215205762275E-2</v>
      </c>
      <c r="AM3318">
        <v>1.8820276691200497E-2</v>
      </c>
      <c r="AN3318">
        <v>2.6288681986630109E-2</v>
      </c>
      <c r="AO3318">
        <v>2.3076305382129163E-2</v>
      </c>
      <c r="AP3318">
        <v>2.0704862765759072E-2</v>
      </c>
      <c r="AQ3318">
        <v>1.5992856840948477E-2</v>
      </c>
      <c r="AR3318">
        <v>1.3688786898589848E-2</v>
      </c>
      <c r="AS3318">
        <v>1.6560924532692159E-2</v>
      </c>
      <c r="AT3318">
        <v>1.5737925787839984E-2</v>
      </c>
      <c r="AU3318">
        <v>1.5410486158170819E-2</v>
      </c>
      <c r="AV3318">
        <v>1.458259938024402E-2</v>
      </c>
      <c r="AW3318">
        <v>1.6131370695091653E-2</v>
      </c>
      <c r="AX3318">
        <v>1.791001260836244E-2</v>
      </c>
      <c r="AY3318">
        <v>1.4785050940619396E-2</v>
      </c>
      <c r="AZ3318">
        <v>1.4453696011951908E-2</v>
      </c>
    </row>
    <row r="3319" spans="11:52" ht="14.4">
      <c r="K3319" t="s">
        <v>4226</v>
      </c>
      <c r="L3319" t="s">
        <v>4206</v>
      </c>
      <c r="M3319" t="s">
        <v>94</v>
      </c>
      <c r="N3319" t="s">
        <v>80</v>
      </c>
      <c r="AG3319">
        <v>4.0948724235680717E-2</v>
      </c>
      <c r="AH3319">
        <v>4.4858578350133446E-2</v>
      </c>
      <c r="AI3319">
        <v>4.8670132186604431E-2</v>
      </c>
      <c r="AJ3319">
        <v>4.1573238705158486E-2</v>
      </c>
      <c r="AK3319">
        <v>4.4180545106578768E-2</v>
      </c>
      <c r="AL3319">
        <v>4.1996669789359821E-2</v>
      </c>
      <c r="AM3319">
        <v>4.7376130378088389E-2</v>
      </c>
      <c r="AN3319">
        <v>4.3983277847883424E-2</v>
      </c>
      <c r="AO3319">
        <v>5.1503744268178359E-2</v>
      </c>
      <c r="AP3319">
        <v>4.7895063503804472E-2</v>
      </c>
      <c r="AQ3319">
        <v>4.2752926925911656E-2</v>
      </c>
      <c r="AR3319">
        <v>3.6875047077054038E-2</v>
      </c>
      <c r="AS3319">
        <v>3.7078248937859222E-2</v>
      </c>
      <c r="AT3319">
        <v>4.2906899483651367E-2</v>
      </c>
      <c r="AU3319">
        <v>4.0637968774219858E-2</v>
      </c>
      <c r="AV3319">
        <v>4.5511114106374817E-2</v>
      </c>
      <c r="AW3319">
        <v>3.8321894854686338E-2</v>
      </c>
      <c r="AX3319">
        <v>4.7874044883065771E-2</v>
      </c>
      <c r="AY3319">
        <v>4.691851655793236E-2</v>
      </c>
      <c r="AZ3319">
        <v>7.2019469799886909E-2</v>
      </c>
    </row>
    <row r="3320" spans="11:52" ht="14.4">
      <c r="K3320" t="s">
        <v>4227</v>
      </c>
      <c r="L3320" t="s">
        <v>4206</v>
      </c>
      <c r="M3320" t="s">
        <v>99</v>
      </c>
      <c r="N3320" t="s">
        <v>80</v>
      </c>
      <c r="AG3320">
        <v>3.1424497369129244E-2</v>
      </c>
      <c r="AH3320">
        <v>2.3897237846894289E-2</v>
      </c>
      <c r="AI3320">
        <v>2.2216580761089733E-2</v>
      </c>
      <c r="AJ3320">
        <v>1.3254898329942481E-2</v>
      </c>
      <c r="AK3320">
        <v>1.3277043535305524E-2</v>
      </c>
      <c r="AL3320">
        <v>2.8341524162967383E-2</v>
      </c>
      <c r="AM3320">
        <v>1.8361131830190551E-2</v>
      </c>
      <c r="AN3320">
        <v>1.6087059999733509E-2</v>
      </c>
      <c r="AO3320">
        <v>1.4225635006376774E-2</v>
      </c>
      <c r="AP3320">
        <v>1.5120108451571829E-2</v>
      </c>
      <c r="AQ3320">
        <v>5.8684411660124081E-3</v>
      </c>
      <c r="AR3320">
        <v>3.1442029574454671E-3</v>
      </c>
      <c r="AS3320">
        <v>2.8007579984401319E-3</v>
      </c>
      <c r="AT3320">
        <v>2.4372230988969172E-3</v>
      </c>
      <c r="AU3320">
        <v>4.9574661121474222E-3</v>
      </c>
      <c r="AV3320">
        <v>5.9726188214853735E-3</v>
      </c>
      <c r="AW3320">
        <v>4.4209431995241889E-3</v>
      </c>
      <c r="AX3320">
        <v>3.8112682601630023E-3</v>
      </c>
      <c r="AY3320">
        <v>3.1413998129246742E-3</v>
      </c>
      <c r="AZ3320">
        <v>2.7427230980671528E-3</v>
      </c>
    </row>
    <row r="3321" spans="11:52" ht="14.4">
      <c r="K3321" t="s">
        <v>4228</v>
      </c>
      <c r="L3321" t="s">
        <v>4206</v>
      </c>
      <c r="M3321" t="s">
        <v>26</v>
      </c>
      <c r="N3321" t="s">
        <v>80</v>
      </c>
      <c r="O3321" t="s">
        <v>6079</v>
      </c>
      <c r="P3321" t="s">
        <v>6079</v>
      </c>
      <c r="Q3321" t="s">
        <v>6079</v>
      </c>
      <c r="R3321" t="s">
        <v>6079</v>
      </c>
      <c r="S3321" t="s">
        <v>6079</v>
      </c>
      <c r="AG3321">
        <v>5.2135397334756854E-2</v>
      </c>
      <c r="AH3321">
        <v>6.4343703822835302E-2</v>
      </c>
      <c r="AI3321">
        <v>6.3551208996038958E-2</v>
      </c>
      <c r="AJ3321">
        <v>7.2176924054411618E-2</v>
      </c>
      <c r="AK3321">
        <v>6.737662993817993E-2</v>
      </c>
      <c r="AL3321">
        <v>6.2623066527377896E-2</v>
      </c>
      <c r="AM3321">
        <v>6.5488936201621051E-2</v>
      </c>
      <c r="AN3321">
        <v>8.1180227200878571E-2</v>
      </c>
      <c r="AO3321">
        <v>8.3182865390244803E-2</v>
      </c>
      <c r="AP3321">
        <v>8.7036415524198607E-2</v>
      </c>
      <c r="AQ3321">
        <v>7.339041273364097E-2</v>
      </c>
      <c r="AR3321">
        <v>6.8425007745004304E-2</v>
      </c>
      <c r="AS3321">
        <v>6.9449949895595081E-2</v>
      </c>
      <c r="AT3321">
        <v>6.254430842702112E-2</v>
      </c>
      <c r="AU3321">
        <v>7.1136668689798704E-2</v>
      </c>
      <c r="AV3321">
        <v>7.5351254176447072E-2</v>
      </c>
      <c r="AW3321">
        <v>7.3193939103557482E-2</v>
      </c>
      <c r="AX3321">
        <v>7.0575062421710105E-2</v>
      </c>
      <c r="AY3321">
        <v>6.7736282691148578E-2</v>
      </c>
      <c r="AZ3321">
        <v>5.7455036891072571E-2</v>
      </c>
    </row>
    <row r="3322" spans="11:52" ht="14.4">
      <c r="K3322" t="s">
        <v>4229</v>
      </c>
      <c r="L3322" t="s">
        <v>4206</v>
      </c>
      <c r="M3322" t="s">
        <v>27</v>
      </c>
      <c r="N3322" t="s">
        <v>80</v>
      </c>
      <c r="AG3322">
        <v>2.3672351916394288E-2</v>
      </c>
      <c r="AH3322">
        <v>1.888116921562439E-2</v>
      </c>
      <c r="AI3322">
        <v>1.7145046978216585E-2</v>
      </c>
      <c r="AJ3322">
        <v>1.6843520024193169E-2</v>
      </c>
      <c r="AK3322">
        <v>1.7547513980305473E-2</v>
      </c>
      <c r="AL3322">
        <v>1.6216030153881865E-2</v>
      </c>
      <c r="AM3322">
        <v>1.4759603402739628E-2</v>
      </c>
      <c r="AN3322">
        <v>1.5756577022701154E-2</v>
      </c>
      <c r="AO3322">
        <v>1.4100302670913455E-2</v>
      </c>
      <c r="AP3322">
        <v>1.4026082442256851E-2</v>
      </c>
      <c r="AQ3322">
        <v>1.213350228789428E-2</v>
      </c>
      <c r="AR3322">
        <v>9.0625537389206028E-3</v>
      </c>
      <c r="AS3322">
        <v>8.8791174979618945E-3</v>
      </c>
      <c r="AT3322">
        <v>9.1898543212634021E-3</v>
      </c>
      <c r="AU3322">
        <v>1.04682428262458E-2</v>
      </c>
      <c r="AV3322">
        <v>1.1121071167510632E-2</v>
      </c>
      <c r="AW3322">
        <v>1.0548752499895757E-2</v>
      </c>
      <c r="AX3322">
        <v>1.283764417833152E-2</v>
      </c>
      <c r="AY3322">
        <v>1.4764595344280028E-2</v>
      </c>
      <c r="AZ3322">
        <v>1.3036827209319592E-2</v>
      </c>
    </row>
    <row r="3323" spans="11:52" ht="14.4">
      <c r="K3323" t="s">
        <v>4230</v>
      </c>
      <c r="L3323" t="s">
        <v>4206</v>
      </c>
      <c r="M3323" t="s">
        <v>28</v>
      </c>
      <c r="N3323" t="s">
        <v>80</v>
      </c>
      <c r="AG3323">
        <v>6.4964020635395929E-3</v>
      </c>
      <c r="AH3323">
        <v>6.0489316770879044E-3</v>
      </c>
      <c r="AI3323">
        <v>5.7348646017090178E-3</v>
      </c>
      <c r="AJ3323">
        <v>7.2038513680288425E-3</v>
      </c>
      <c r="AK3323">
        <v>7.1871113558120365E-3</v>
      </c>
      <c r="AL3323">
        <v>7.283096078095473E-3</v>
      </c>
      <c r="AM3323">
        <v>7.2673939207338924E-3</v>
      </c>
      <c r="AN3323">
        <v>6.709434134260216E-3</v>
      </c>
      <c r="AO3323">
        <v>8.6769307793885253E-3</v>
      </c>
      <c r="AP3323" t="s">
        <v>6079</v>
      </c>
      <c r="AQ3323" t="s">
        <v>6079</v>
      </c>
      <c r="AR3323" t="s">
        <v>6079</v>
      </c>
      <c r="AS3323" t="s">
        <v>6079</v>
      </c>
      <c r="AT3323">
        <v>5.5485993090340852E-3</v>
      </c>
      <c r="AU3323">
        <v>5.2920673069178428E-3</v>
      </c>
      <c r="AV3323">
        <v>8.627563991944363E-3</v>
      </c>
      <c r="AW3323">
        <v>5.9031097298718419E-3</v>
      </c>
      <c r="AX3323">
        <v>8.0777319976024307E-3</v>
      </c>
      <c r="AY3323">
        <v>8.3529710300697183E-3</v>
      </c>
      <c r="AZ3323">
        <v>1.5496917341266342E-2</v>
      </c>
    </row>
    <row r="3324" spans="11:52" ht="14.4">
      <c r="K3324" t="s">
        <v>4231</v>
      </c>
      <c r="L3324" t="s">
        <v>4206</v>
      </c>
      <c r="M3324" t="s">
        <v>29</v>
      </c>
      <c r="N3324" t="s">
        <v>80</v>
      </c>
      <c r="AG3324">
        <v>0.10787451044081316</v>
      </c>
      <c r="AH3324">
        <v>0.10332018124252117</v>
      </c>
      <c r="AI3324">
        <v>0.10163834331516794</v>
      </c>
      <c r="AJ3324">
        <v>9.3685238489380485E-2</v>
      </c>
      <c r="AK3324">
        <v>8.5084768145037182E-2</v>
      </c>
      <c r="AL3324">
        <v>8.1780220009712801E-2</v>
      </c>
      <c r="AM3324">
        <v>8.6377900767792379E-2</v>
      </c>
      <c r="AN3324">
        <v>8.0008899718342047E-2</v>
      </c>
      <c r="AO3324">
        <v>7.8012389725156173E-2</v>
      </c>
      <c r="AP3324">
        <v>7.6182144373628594E-2</v>
      </c>
      <c r="AQ3324">
        <v>7.9116227382658388E-2</v>
      </c>
      <c r="AR3324">
        <v>7.245025183042561E-2</v>
      </c>
      <c r="AS3324">
        <v>6.8245424574256017E-2</v>
      </c>
      <c r="AT3324">
        <v>6.7466866128483322E-2</v>
      </c>
      <c r="AU3324">
        <v>7.073663674891037E-2</v>
      </c>
      <c r="AV3324">
        <v>7.1844453880138909E-2</v>
      </c>
      <c r="AW3324">
        <v>6.4429915069820723E-2</v>
      </c>
      <c r="AX3324">
        <v>5.5613582779909465E-2</v>
      </c>
      <c r="AY3324">
        <v>5.4420700901135745E-2</v>
      </c>
      <c r="AZ3324">
        <v>4.1352017232305902E-2</v>
      </c>
    </row>
    <row r="3325" spans="11:52" ht="14.4">
      <c r="K3325" t="s">
        <v>4232</v>
      </c>
      <c r="L3325" t="s">
        <v>4206</v>
      </c>
      <c r="M3325" t="s">
        <v>30</v>
      </c>
      <c r="N3325" t="s">
        <v>80</v>
      </c>
      <c r="AG3325">
        <v>0.22089199041285279</v>
      </c>
      <c r="AH3325">
        <v>0.21269708262080236</v>
      </c>
      <c r="AI3325">
        <v>0.18234042835811501</v>
      </c>
      <c r="AJ3325">
        <v>0.14367948473824732</v>
      </c>
      <c r="AK3325">
        <v>0.14000975061599055</v>
      </c>
      <c r="AL3325">
        <v>0.12793864315303455</v>
      </c>
      <c r="AM3325">
        <v>0.12291617516816168</v>
      </c>
      <c r="AN3325">
        <v>0.1154441305682503</v>
      </c>
      <c r="AO3325">
        <v>0.11112312848012404</v>
      </c>
      <c r="AP3325">
        <v>0.10614796721945911</v>
      </c>
      <c r="AQ3325">
        <v>8.6905452979335648E-2</v>
      </c>
      <c r="AR3325">
        <v>8.007651338084705E-2</v>
      </c>
      <c r="AS3325">
        <v>7.791614607591088E-2</v>
      </c>
      <c r="AT3325">
        <v>6.7536830847293283E-2</v>
      </c>
      <c r="AU3325">
        <v>6.7002656558858648E-2</v>
      </c>
      <c r="AV3325">
        <v>5.9304369197715014E-2</v>
      </c>
      <c r="AW3325">
        <v>5.8790446391685743E-2</v>
      </c>
      <c r="AX3325">
        <v>5.6701247317149955E-2</v>
      </c>
      <c r="AY3325">
        <v>5.0210398352158889E-2</v>
      </c>
      <c r="AZ3325">
        <v>4.644225356436886E-2</v>
      </c>
    </row>
    <row r="3326" spans="11:52" ht="14.4">
      <c r="K3326" t="s">
        <v>4233</v>
      </c>
      <c r="L3326" t="s">
        <v>4206</v>
      </c>
      <c r="M3326" t="s">
        <v>100</v>
      </c>
      <c r="N3326" t="s">
        <v>80</v>
      </c>
      <c r="AG3326">
        <v>8.5996430071264354E-2</v>
      </c>
      <c r="AH3326">
        <v>7.5969330227151424E-2</v>
      </c>
      <c r="AI3326">
        <v>5.0892287861038589E-2</v>
      </c>
      <c r="AJ3326">
        <v>4.0334076295005114E-2</v>
      </c>
      <c r="AK3326">
        <v>3.6904268685292285E-2</v>
      </c>
      <c r="AL3326">
        <v>3.5364006949864218E-2</v>
      </c>
      <c r="AM3326">
        <v>3.0873184141797048E-2</v>
      </c>
      <c r="AN3326">
        <v>3.2032965929531476E-2</v>
      </c>
      <c r="AO3326">
        <v>3.5438779690674008E-2</v>
      </c>
      <c r="AP3326">
        <v>3.3752579374507444E-2</v>
      </c>
      <c r="AQ3326">
        <v>5.6401740445245971E-2</v>
      </c>
      <c r="AR3326">
        <v>5.1434372009561663E-2</v>
      </c>
      <c r="AS3326">
        <v>4.914839610870228E-2</v>
      </c>
      <c r="AT3326">
        <v>5.4610092965162019E-2</v>
      </c>
      <c r="AU3326">
        <v>4.8884991927394379E-2</v>
      </c>
      <c r="AV3326">
        <v>4.309836970393581E-2</v>
      </c>
      <c r="AW3326">
        <v>3.9218227957133034E-2</v>
      </c>
      <c r="AX3326">
        <v>3.3038190199597556E-2</v>
      </c>
      <c r="AY3326">
        <v>3.2771610898459112E-2</v>
      </c>
      <c r="AZ3326">
        <v>2.9231896281978038E-2</v>
      </c>
    </row>
    <row r="3327" spans="11:52" ht="14.4">
      <c r="K3327" t="s">
        <v>4234</v>
      </c>
      <c r="L3327" t="s">
        <v>4206</v>
      </c>
      <c r="M3327" t="s">
        <v>31</v>
      </c>
      <c r="N3327" t="s">
        <v>80</v>
      </c>
      <c r="AG3327">
        <v>2.0218627939515166E-3</v>
      </c>
      <c r="AH3327">
        <v>1.8117886889035999E-3</v>
      </c>
      <c r="AI3327">
        <v>1.8785371264869832E-3</v>
      </c>
      <c r="AJ3327">
        <v>1.6725184689284219E-3</v>
      </c>
      <c r="AK3327">
        <v>1.6068946617676717E-3</v>
      </c>
      <c r="AL3327">
        <v>1.791129084514402E-3</v>
      </c>
      <c r="AM3327">
        <v>1.6927025513494406E-3</v>
      </c>
      <c r="AN3327">
        <v>1.3190268472455331E-3</v>
      </c>
      <c r="AO3327">
        <v>1.5570925868359574E-3</v>
      </c>
      <c r="AP3327">
        <v>1.2263623394638931E-3</v>
      </c>
      <c r="AQ3327">
        <v>1.18074819625696E-3</v>
      </c>
      <c r="AR3327">
        <v>8.7795892960475003E-4</v>
      </c>
      <c r="AS3327">
        <v>8.9151481062916724E-4</v>
      </c>
      <c r="AT3327">
        <v>8.2733756292467458E-4</v>
      </c>
      <c r="AU3327">
        <v>1.1000730288346257E-3</v>
      </c>
      <c r="AV3327">
        <v>8.241077078955559E-4</v>
      </c>
      <c r="AW3327">
        <v>1.0474113176365026E-3</v>
      </c>
      <c r="AX3327">
        <v>1.1470076965030883E-3</v>
      </c>
      <c r="AY3327">
        <v>1.251451192672279E-3</v>
      </c>
      <c r="AZ3327">
        <v>1.4751004676414549E-3</v>
      </c>
    </row>
    <row r="3328" spans="11:52" ht="14.4">
      <c r="K3328" t="s">
        <v>4235</v>
      </c>
      <c r="L3328" t="s">
        <v>4206</v>
      </c>
      <c r="M3328" t="s">
        <v>32</v>
      </c>
      <c r="N3328" t="s">
        <v>80</v>
      </c>
      <c r="O3328" t="s">
        <v>6079</v>
      </c>
      <c r="P3328" t="s">
        <v>6079</v>
      </c>
      <c r="Q3328" t="s">
        <v>6079</v>
      </c>
      <c r="R3328" t="s">
        <v>6079</v>
      </c>
      <c r="S3328" t="s">
        <v>6079</v>
      </c>
      <c r="AG3328">
        <v>0.24427989089321456</v>
      </c>
      <c r="AH3328">
        <v>0.14766635355289251</v>
      </c>
      <c r="AI3328">
        <v>0.11746302754563048</v>
      </c>
      <c r="AJ3328">
        <v>8.2535739099311542E-2</v>
      </c>
      <c r="AK3328">
        <v>7.3380488404176991E-2</v>
      </c>
      <c r="AL3328">
        <v>7.130659356021421E-2</v>
      </c>
      <c r="AM3328">
        <v>4.8586736332921029E-2</v>
      </c>
      <c r="AN3328">
        <v>5.0661703792218078E-2</v>
      </c>
      <c r="AO3328">
        <v>5.5397448801552625E-2</v>
      </c>
      <c r="AP3328">
        <v>4.3805945016082697E-2</v>
      </c>
      <c r="AQ3328">
        <v>4.1269345441336536E-2</v>
      </c>
      <c r="AR3328">
        <v>2.6115595943461235E-2</v>
      </c>
      <c r="AS3328">
        <v>2.0443318562130667E-2</v>
      </c>
      <c r="AT3328">
        <v>2.0077443043010703E-2</v>
      </c>
      <c r="AU3328">
        <v>1.6622336212542256E-2</v>
      </c>
      <c r="AV3328">
        <v>1.5465868647327788E-2</v>
      </c>
      <c r="AW3328">
        <v>1.5261105043332031E-2</v>
      </c>
      <c r="AX3328">
        <v>1.4055300440882825E-2</v>
      </c>
      <c r="AY3328">
        <v>1.4147070351832408E-2</v>
      </c>
      <c r="AZ3328">
        <v>9.5171175279887242E-3</v>
      </c>
    </row>
    <row r="3329" spans="11:52" ht="14.4">
      <c r="K3329" t="s">
        <v>4236</v>
      </c>
      <c r="L3329" t="s">
        <v>4206</v>
      </c>
      <c r="M3329" t="s">
        <v>93</v>
      </c>
      <c r="N3329" t="s">
        <v>80</v>
      </c>
      <c r="AG3329">
        <v>4.5135876233263185E-2</v>
      </c>
      <c r="AH3329">
        <v>4.1358184057644153E-2</v>
      </c>
      <c r="AI3329">
        <v>4.1819605393964496E-2</v>
      </c>
      <c r="AJ3329">
        <v>3.8206113736002786E-2</v>
      </c>
      <c r="AK3329">
        <v>3.8059566777332035E-2</v>
      </c>
      <c r="AL3329">
        <v>3.257175506896863E-2</v>
      </c>
      <c r="AM3329">
        <v>3.095153430563316E-2</v>
      </c>
      <c r="AN3329">
        <v>3.1137041220120357E-2</v>
      </c>
      <c r="AO3329">
        <v>2.6537067063936583E-2</v>
      </c>
      <c r="AP3329">
        <v>2.4416080254484291E-2</v>
      </c>
      <c r="AQ3329">
        <v>2.3107811503842259E-3</v>
      </c>
      <c r="AR3329">
        <v>2.2184784051717471E-3</v>
      </c>
      <c r="AS3329">
        <v>2.0735071881701488E-3</v>
      </c>
      <c r="AT3329">
        <v>3.0265928663515242E-3</v>
      </c>
      <c r="AU3329">
        <v>2.8419402572504001E-3</v>
      </c>
      <c r="AV3329">
        <v>2.8065617512757642E-3</v>
      </c>
      <c r="AW3329">
        <v>9.0276450307548144E-3</v>
      </c>
      <c r="AX3329">
        <v>8.8655698155408174E-3</v>
      </c>
      <c r="AY3329">
        <v>8.4151468231050651E-3</v>
      </c>
      <c r="AZ3329">
        <v>9.7175216723423326E-3</v>
      </c>
    </row>
    <row r="3330" spans="11:52" ht="14.4">
      <c r="K3330" t="s">
        <v>4237</v>
      </c>
      <c r="L3330" t="s">
        <v>4238</v>
      </c>
      <c r="M3330" t="s">
        <v>13</v>
      </c>
      <c r="N3330" t="s">
        <v>80</v>
      </c>
      <c r="AG3330">
        <v>2.8169769356966402E-2</v>
      </c>
      <c r="AH3330">
        <v>2.5345560922871001E-2</v>
      </c>
      <c r="AI3330">
        <v>2.4304312635696431E-2</v>
      </c>
      <c r="AJ3330">
        <v>2.4290440692606857E-2</v>
      </c>
      <c r="AK3330">
        <v>2.2011976269220666E-2</v>
      </c>
      <c r="AL3330">
        <v>2.5824430645840588E-2</v>
      </c>
      <c r="AM3330">
        <v>2.3770995057838421E-2</v>
      </c>
      <c r="AN3330">
        <v>4.0019599711926979E-2</v>
      </c>
      <c r="AO3330">
        <v>3.3824718924490724E-2</v>
      </c>
      <c r="AP3330">
        <v>3.2199246888861201E-2</v>
      </c>
      <c r="AQ3330">
        <v>3.2375865103904396E-2</v>
      </c>
      <c r="AR3330">
        <v>2.8078872132061304E-2</v>
      </c>
      <c r="AS3330">
        <v>2.6330114813456307E-2</v>
      </c>
      <c r="AT3330">
        <v>2.5263104308733204E-2</v>
      </c>
      <c r="AU3330">
        <v>2.3346996931537242E-2</v>
      </c>
      <c r="AV3330">
        <v>2.3952385051332147E-2</v>
      </c>
      <c r="AW3330">
        <v>2.4810104457835439E-2</v>
      </c>
      <c r="AX3330">
        <v>2.2627911323436892E-2</v>
      </c>
      <c r="AY3330">
        <v>1.6374293003331125E-2</v>
      </c>
      <c r="AZ3330">
        <v>2.7361465879809841E-2</v>
      </c>
    </row>
    <row r="3331" spans="11:52" ht="14.4">
      <c r="K3331" t="s">
        <v>4239</v>
      </c>
      <c r="L3331" t="s">
        <v>4238</v>
      </c>
      <c r="M3331" t="s">
        <v>14</v>
      </c>
      <c r="N3331" t="s">
        <v>80</v>
      </c>
      <c r="AG3331">
        <v>2.4935785630192137E-2</v>
      </c>
      <c r="AH3331">
        <v>2.4544363049225169E-2</v>
      </c>
      <c r="AI3331">
        <v>2.7329164714313521E-2</v>
      </c>
      <c r="AJ3331">
        <v>2.9544881526292959E-2</v>
      </c>
      <c r="AK3331">
        <v>3.1817011687491854E-2</v>
      </c>
      <c r="AL3331">
        <v>3.1208029389631145E-2</v>
      </c>
      <c r="AM3331">
        <v>2.9095141915131104E-2</v>
      </c>
      <c r="AN3331">
        <v>3.5174602420602684E-2</v>
      </c>
      <c r="AO3331">
        <v>3.265171248787066E-2</v>
      </c>
      <c r="AP3331">
        <v>3.1997108302897863E-2</v>
      </c>
      <c r="AQ3331">
        <v>3.1072978629682717E-2</v>
      </c>
      <c r="AR3331">
        <v>3.1080249254066137E-2</v>
      </c>
      <c r="AS3331">
        <v>2.9106714336617271E-2</v>
      </c>
      <c r="AT3331">
        <v>2.784698535201751E-2</v>
      </c>
      <c r="AU3331">
        <v>2.977021731120599E-2</v>
      </c>
      <c r="AV3331">
        <v>2.8284172691774773E-2</v>
      </c>
      <c r="AW3331">
        <v>2.4254544788861455E-2</v>
      </c>
      <c r="AX3331">
        <v>2.5232571190641435E-2</v>
      </c>
      <c r="AY3331">
        <v>2.2766097535102472E-2</v>
      </c>
      <c r="AZ3331">
        <v>2.3559769281415153E-2</v>
      </c>
    </row>
    <row r="3332" spans="11:52" ht="14.4">
      <c r="K3332" t="s">
        <v>4240</v>
      </c>
      <c r="L3332" t="s">
        <v>4238</v>
      </c>
      <c r="M3332" t="s">
        <v>92</v>
      </c>
      <c r="N3332" t="s">
        <v>80</v>
      </c>
      <c r="AG3332">
        <v>0.25440696168196364</v>
      </c>
      <c r="AH3332">
        <v>0.17414142922937126</v>
      </c>
      <c r="AI3332">
        <v>0.18269550519795333</v>
      </c>
      <c r="AJ3332">
        <v>0.17254338247038151</v>
      </c>
      <c r="AK3332">
        <v>0.17207829044709286</v>
      </c>
      <c r="AL3332">
        <v>0.16843513748578312</v>
      </c>
      <c r="AM3332">
        <v>0.15317280418672602</v>
      </c>
      <c r="AN3332">
        <v>0.10311798241893648</v>
      </c>
      <c r="AO3332">
        <v>0.10455537651238377</v>
      </c>
      <c r="AP3332">
        <v>9.5861011982345604E-2</v>
      </c>
      <c r="AQ3332">
        <v>5.2229493227819203E-2</v>
      </c>
      <c r="AR3332">
        <v>9.4389495225102316E-2</v>
      </c>
      <c r="AS3332">
        <v>5.7230273193731807E-2</v>
      </c>
      <c r="AT3332">
        <v>5.3636110728627194E-2</v>
      </c>
      <c r="AU3332">
        <v>4.9578676024607929E-2</v>
      </c>
      <c r="AV3332">
        <v>2.0796833430666409E-2</v>
      </c>
      <c r="AW3332">
        <v>2.9807820229067639E-2</v>
      </c>
      <c r="AX3332">
        <v>1.766019168451893E-2</v>
      </c>
      <c r="AY3332">
        <v>5.6556543112045304E-2</v>
      </c>
      <c r="AZ3332">
        <v>5.6523405745857819E-2</v>
      </c>
    </row>
    <row r="3333" spans="11:52" ht="14.4">
      <c r="K3333" t="s">
        <v>4241</v>
      </c>
      <c r="L3333" t="s">
        <v>4238</v>
      </c>
      <c r="M3333" t="s">
        <v>15</v>
      </c>
      <c r="N3333" t="s">
        <v>80</v>
      </c>
      <c r="AE3333" t="s">
        <v>6079</v>
      </c>
      <c r="AF3333" t="s">
        <v>6079</v>
      </c>
      <c r="AG3333">
        <v>0.28745064177450697</v>
      </c>
      <c r="AH3333">
        <v>0.22386619171757777</v>
      </c>
      <c r="AI3333">
        <v>0.22238431608165415</v>
      </c>
      <c r="AJ3333">
        <v>0.21314997398734964</v>
      </c>
      <c r="AK3333">
        <v>0.23227753458190967</v>
      </c>
      <c r="AL3333">
        <v>0.20288336078680683</v>
      </c>
      <c r="AM3333">
        <v>0.17223625761068381</v>
      </c>
      <c r="AN3333">
        <v>0.23225651617495532</v>
      </c>
      <c r="AO3333">
        <v>0.22197268302321896</v>
      </c>
      <c r="AP3333">
        <v>0.20593173306286791</v>
      </c>
      <c r="AQ3333">
        <v>0.18469669306294439</v>
      </c>
      <c r="AR3333">
        <v>0.15435048429391893</v>
      </c>
      <c r="AS3333">
        <v>0.14324833911170004</v>
      </c>
      <c r="AT3333">
        <v>0.13613237652636967</v>
      </c>
      <c r="AU3333">
        <v>0.14324337680046886</v>
      </c>
      <c r="AV3333">
        <v>0.14405450353016347</v>
      </c>
      <c r="AW3333">
        <v>0.14081375146747727</v>
      </c>
      <c r="AX3333">
        <v>0.14519049773096174</v>
      </c>
      <c r="AY3333">
        <v>0.13993211440384146</v>
      </c>
      <c r="AZ3333">
        <v>8.9503207639072727E-2</v>
      </c>
    </row>
    <row r="3334" spans="11:52" ht="14.4">
      <c r="K3334" t="s">
        <v>4242</v>
      </c>
      <c r="L3334" t="s">
        <v>4238</v>
      </c>
      <c r="M3334" t="s">
        <v>91</v>
      </c>
      <c r="N3334" t="s">
        <v>80</v>
      </c>
      <c r="AG3334">
        <v>8.6433254852042396E-2</v>
      </c>
      <c r="AH3334">
        <v>7.7479822472749274E-2</v>
      </c>
      <c r="AI3334">
        <v>6.500411947768911E-2</v>
      </c>
      <c r="AJ3334">
        <v>5.1078785598383657E-2</v>
      </c>
      <c r="AK3334">
        <v>3.2369067727546788E-2</v>
      </c>
      <c r="AL3334">
        <v>4.0874511590608918E-2</v>
      </c>
      <c r="AM3334">
        <v>3.7289444105097075E-2</v>
      </c>
      <c r="AN3334">
        <v>9.0853530692582909E-2</v>
      </c>
      <c r="AO3334">
        <v>9.2467413112534202E-2</v>
      </c>
      <c r="AP3334">
        <v>8.3887327397386496E-2</v>
      </c>
      <c r="AQ3334">
        <v>7.8406685233342668E-2</v>
      </c>
      <c r="AR3334">
        <v>7.0904470031093181E-2</v>
      </c>
      <c r="AS3334">
        <v>8.3533380041413877E-2</v>
      </c>
      <c r="AT3334">
        <v>7.448344212099707E-2</v>
      </c>
      <c r="AU3334">
        <v>7.4317155577032834E-2</v>
      </c>
      <c r="AV3334">
        <v>7.831283491230874E-2</v>
      </c>
      <c r="AW3334">
        <v>7.620398070802914E-2</v>
      </c>
      <c r="AX3334">
        <v>7.1101079861952729E-2</v>
      </c>
      <c r="AY3334">
        <v>6.6876376465984835E-2</v>
      </c>
      <c r="AZ3334">
        <v>2.6134842322325116E-2</v>
      </c>
    </row>
    <row r="3335" spans="11:52" ht="14.4">
      <c r="K3335" t="s">
        <v>4243</v>
      </c>
      <c r="L3335" t="s">
        <v>4238</v>
      </c>
      <c r="M3335" t="s">
        <v>16</v>
      </c>
      <c r="N3335" t="s">
        <v>80</v>
      </c>
      <c r="AG3335">
        <v>2.5617943029624567E-2</v>
      </c>
      <c r="AH3335">
        <v>2.6009453305809616E-2</v>
      </c>
      <c r="AI3335">
        <v>2.4613302208460683E-2</v>
      </c>
      <c r="AJ3335">
        <v>2.6067477778530006E-2</v>
      </c>
      <c r="AK3335">
        <v>2.4482935036379334E-2</v>
      </c>
      <c r="AL3335">
        <v>2.5728319375705071E-2</v>
      </c>
      <c r="AM3335">
        <v>2.7522085703100999E-2</v>
      </c>
      <c r="AN3335">
        <v>2.5058201168407571E-2</v>
      </c>
      <c r="AO3335">
        <v>2.0415654821541975E-2</v>
      </c>
      <c r="AP3335">
        <v>2.3929240885859172E-2</v>
      </c>
      <c r="AQ3335">
        <v>2.3072422465558129E-2</v>
      </c>
      <c r="AR3335">
        <v>2.1796065993076642E-2</v>
      </c>
      <c r="AS3335">
        <v>2.7093067387954625E-2</v>
      </c>
      <c r="AT3335">
        <v>2.4818852545414691E-2</v>
      </c>
      <c r="AU3335">
        <v>2.7172394835776551E-2</v>
      </c>
      <c r="AV3335">
        <v>2.4110629368309686E-2</v>
      </c>
      <c r="AW3335">
        <v>2.510192165822249E-2</v>
      </c>
      <c r="AX3335">
        <v>1.8165671477832174E-2</v>
      </c>
      <c r="AY3335">
        <v>1.9004648143287849E-2</v>
      </c>
      <c r="AZ3335">
        <v>1.6095238311483389E-2</v>
      </c>
    </row>
    <row r="3336" spans="11:52" ht="14.4">
      <c r="K3336" t="s">
        <v>4244</v>
      </c>
      <c r="L3336" t="s">
        <v>4238</v>
      </c>
      <c r="M3336" t="s">
        <v>17</v>
      </c>
      <c r="N3336" t="s">
        <v>80</v>
      </c>
      <c r="AG3336">
        <v>6.356955003001484E-2</v>
      </c>
      <c r="AH3336">
        <v>6.2281044636910962E-2</v>
      </c>
      <c r="AI3336">
        <v>6.5208488844989976E-2</v>
      </c>
      <c r="AJ3336">
        <v>5.779215901202317E-2</v>
      </c>
      <c r="AK3336">
        <v>2.8258441757927757E-2</v>
      </c>
      <c r="AL3336">
        <v>2.4762379937495943E-2</v>
      </c>
      <c r="AM3336">
        <v>2.8173387021630244E-2</v>
      </c>
      <c r="AN3336">
        <v>4.1461689581802373E-2</v>
      </c>
      <c r="AO3336">
        <v>3.7069904751981429E-2</v>
      </c>
      <c r="AP3336">
        <v>3.6997202152969297E-2</v>
      </c>
      <c r="AQ3336">
        <v>2.9034467374116964E-2</v>
      </c>
      <c r="AR3336">
        <v>2.3671279937740226E-2</v>
      </c>
      <c r="AS3336">
        <v>2.1916075295445821E-2</v>
      </c>
      <c r="AT3336">
        <v>1.9180818588574816E-2</v>
      </c>
      <c r="AU3336">
        <v>1.6525397472559895E-2</v>
      </c>
      <c r="AV3336">
        <v>1.6765077275181804E-2</v>
      </c>
      <c r="AW3336">
        <v>1.5208213842002952E-2</v>
      </c>
      <c r="AX3336">
        <v>1.9502303192180086E-2</v>
      </c>
      <c r="AY3336">
        <v>1.7350632793034958E-2</v>
      </c>
      <c r="AZ3336">
        <v>1.7372905174247916E-2</v>
      </c>
    </row>
    <row r="3337" spans="11:52" ht="14.4">
      <c r="K3337" t="s">
        <v>4245</v>
      </c>
      <c r="L3337" t="s">
        <v>4238</v>
      </c>
      <c r="M3337" t="s">
        <v>97</v>
      </c>
      <c r="N3337" t="s">
        <v>80</v>
      </c>
      <c r="O3337" t="s">
        <v>6079</v>
      </c>
      <c r="P3337" t="s">
        <v>6079</v>
      </c>
      <c r="Q3337" t="s">
        <v>6079</v>
      </c>
      <c r="R3337" t="s">
        <v>6079</v>
      </c>
      <c r="S3337" t="s">
        <v>6079</v>
      </c>
      <c r="T3337" t="s">
        <v>6079</v>
      </c>
      <c r="AG3337">
        <v>0.10158930475478301</v>
      </c>
      <c r="AH3337">
        <v>0.10093142702536488</v>
      </c>
      <c r="AI3337">
        <v>9.6407912948784799E-2</v>
      </c>
      <c r="AJ3337">
        <v>9.5439548751713524E-2</v>
      </c>
      <c r="AK3337">
        <v>8.9517197608692978E-2</v>
      </c>
      <c r="AL3337">
        <v>8.8851776396443941E-2</v>
      </c>
      <c r="AM3337">
        <v>9.6475174014630474E-2</v>
      </c>
      <c r="AN3337">
        <v>2.3886976621197379E-3</v>
      </c>
      <c r="AO3337">
        <v>1.9551177314398199E-3</v>
      </c>
      <c r="AP3337">
        <v>2.0803425986106534E-3</v>
      </c>
      <c r="AQ3337">
        <v>2.6158914726056633E-3</v>
      </c>
      <c r="AR3337">
        <v>1.7791850463447472E-3</v>
      </c>
      <c r="AS3337">
        <v>1.8474169525251351E-3</v>
      </c>
      <c r="AT3337">
        <v>6.3214230439473341E-4</v>
      </c>
      <c r="AU3337">
        <v>2.3089446092234107E-3</v>
      </c>
      <c r="AV3337">
        <v>1.2184915427135888E-3</v>
      </c>
      <c r="AW3337">
        <v>1.339848641442301E-3</v>
      </c>
      <c r="AX3337">
        <v>2.3047849292125312E-2</v>
      </c>
      <c r="AY3337">
        <v>2.3399343789782086E-2</v>
      </c>
      <c r="AZ3337">
        <v>2.6386592580893035E-2</v>
      </c>
    </row>
    <row r="3338" spans="11:52" ht="14.4">
      <c r="K3338" t="s">
        <v>4246</v>
      </c>
      <c r="L3338" t="s">
        <v>4238</v>
      </c>
      <c r="M3338" t="s">
        <v>18</v>
      </c>
      <c r="N3338" t="s">
        <v>80</v>
      </c>
      <c r="AG3338">
        <v>6.6012988095055E-2</v>
      </c>
      <c r="AH3338">
        <v>6.4065990155234759E-2</v>
      </c>
      <c r="AI3338">
        <v>5.294610322967061E-2</v>
      </c>
      <c r="AJ3338">
        <v>4.5337922564824738E-2</v>
      </c>
      <c r="AK3338">
        <v>4.7608499813194746E-2</v>
      </c>
      <c r="AL3338">
        <v>4.1372770245093705E-2</v>
      </c>
      <c r="AM3338">
        <v>4.7053353929501843E-2</v>
      </c>
      <c r="AN3338">
        <v>7.6621539523059196E-2</v>
      </c>
      <c r="AO3338">
        <v>6.8530044336291507E-2</v>
      </c>
      <c r="AP3338">
        <v>6.0509370299562701E-2</v>
      </c>
      <c r="AQ3338">
        <v>5.4797044623109331E-2</v>
      </c>
      <c r="AR3338">
        <v>4.889588941437506E-2</v>
      </c>
      <c r="AS3338">
        <v>5.9088582001256822E-2</v>
      </c>
      <c r="AT3338">
        <v>6.3451263988881706E-2</v>
      </c>
      <c r="AU3338">
        <v>5.312590769677128E-2</v>
      </c>
      <c r="AV3338">
        <v>3.6754416943737107E-2</v>
      </c>
      <c r="AW3338">
        <v>3.769778630182271E-2</v>
      </c>
      <c r="AX3338">
        <v>4.3151382020051296E-2</v>
      </c>
      <c r="AY3338">
        <v>4.3436595256074143E-2</v>
      </c>
      <c r="AZ3338">
        <v>4.3632960769554065E-2</v>
      </c>
    </row>
    <row r="3339" spans="11:52" ht="14.4">
      <c r="K3339" t="s">
        <v>4247</v>
      </c>
      <c r="L3339" t="s">
        <v>4238</v>
      </c>
      <c r="M3339" t="s">
        <v>34</v>
      </c>
      <c r="N3339" t="s">
        <v>80</v>
      </c>
      <c r="AG3339">
        <v>4.820828184874739E-2</v>
      </c>
      <c r="AH3339">
        <v>4.7640387270768296E-2</v>
      </c>
      <c r="AI3339">
        <v>4.6017651402141424E-2</v>
      </c>
      <c r="AJ3339">
        <v>4.2009731106133971E-2</v>
      </c>
      <c r="AK3339">
        <v>4.3159802056114374E-2</v>
      </c>
      <c r="AL3339">
        <v>4.1139993996918096E-2</v>
      </c>
      <c r="AM3339">
        <v>4.2954410993966921E-2</v>
      </c>
      <c r="AN3339">
        <v>4.4930472612372693E-2</v>
      </c>
      <c r="AO3339">
        <v>4.4284757046051781E-2</v>
      </c>
      <c r="AP3339">
        <v>4.3700823741169015E-2</v>
      </c>
      <c r="AQ3339">
        <v>4.0677184747872575E-2</v>
      </c>
      <c r="AR3339">
        <v>3.6124434342972848E-2</v>
      </c>
      <c r="AS3339">
        <v>3.7788160169831608E-2</v>
      </c>
      <c r="AT3339">
        <v>3.573467342536607E-2</v>
      </c>
      <c r="AU3339">
        <v>3.1947354920255647E-2</v>
      </c>
      <c r="AV3339">
        <v>3.0365087053031058E-2</v>
      </c>
      <c r="AW3339">
        <v>3.1504330145981953E-2</v>
      </c>
      <c r="AX3339">
        <v>3.1868122959715174E-2</v>
      </c>
      <c r="AY3339">
        <v>3.1724192091026455E-2</v>
      </c>
      <c r="AZ3339">
        <v>3.4036806455363264E-2</v>
      </c>
    </row>
    <row r="3340" spans="11:52" ht="14.4">
      <c r="K3340" t="s">
        <v>4248</v>
      </c>
      <c r="L3340" t="s">
        <v>4238</v>
      </c>
      <c r="M3340" t="s">
        <v>19</v>
      </c>
      <c r="N3340" t="s">
        <v>80</v>
      </c>
      <c r="AG3340">
        <v>2.7852154574773504E-2</v>
      </c>
      <c r="AH3340">
        <v>2.2492184968253132E-2</v>
      </c>
      <c r="AI3340">
        <v>2.6809400927497885E-2</v>
      </c>
      <c r="AJ3340">
        <v>3.1057418101160361E-2</v>
      </c>
      <c r="AK3340">
        <v>1.5876511133093768E-2</v>
      </c>
      <c r="AL3340">
        <v>2.3324993798953558E-2</v>
      </c>
      <c r="AM3340">
        <v>1.451378782982094E-2</v>
      </c>
      <c r="AN3340">
        <v>1.5213591873376151E-2</v>
      </c>
      <c r="AO3340">
        <v>1.4293137699269496E-2</v>
      </c>
      <c r="AP3340">
        <v>2.7259089484812603E-2</v>
      </c>
      <c r="AQ3340">
        <v>1.4060388042814623E-2</v>
      </c>
      <c r="AR3340">
        <v>1.763958466744359E-2</v>
      </c>
      <c r="AS3340">
        <v>1.658792665018282E-2</v>
      </c>
      <c r="AT3340">
        <v>1.3965974326725243E-2</v>
      </c>
      <c r="AU3340">
        <v>1.2690783940718098E-2</v>
      </c>
      <c r="AV3340">
        <v>1.168097021054835E-2</v>
      </c>
      <c r="AW3340">
        <v>1.1707498800623214E-2</v>
      </c>
      <c r="AX3340">
        <v>1.3539936552497304E-2</v>
      </c>
      <c r="AY3340">
        <v>1.2258417682989318E-2</v>
      </c>
      <c r="AZ3340">
        <v>2.4755433537297943E-2</v>
      </c>
    </row>
    <row r="3341" spans="11:52" ht="14.4">
      <c r="K3341" t="s">
        <v>4249</v>
      </c>
      <c r="L3341" t="s">
        <v>4238</v>
      </c>
      <c r="M3341" t="s">
        <v>20</v>
      </c>
      <c r="N3341" t="s">
        <v>80</v>
      </c>
      <c r="AG3341">
        <v>3.0936360035248245E-2</v>
      </c>
      <c r="AH3341">
        <v>3.4621066966784256E-2</v>
      </c>
      <c r="AI3341">
        <v>3.5030320850138089E-2</v>
      </c>
      <c r="AJ3341">
        <v>3.4158414105114762E-2</v>
      </c>
      <c r="AK3341">
        <v>3.3519545011421376E-2</v>
      </c>
      <c r="AL3341">
        <v>3.4456131175340569E-2</v>
      </c>
      <c r="AM3341">
        <v>4.0634002351704702E-2</v>
      </c>
      <c r="AN3341">
        <v>3.9817821355356643E-2</v>
      </c>
      <c r="AO3341">
        <v>4.3801643299407507E-2</v>
      </c>
      <c r="AP3341">
        <v>4.6548264625815752E-2</v>
      </c>
      <c r="AQ3341">
        <v>4.5400875348827779E-2</v>
      </c>
      <c r="AR3341">
        <v>4.0504545241627485E-2</v>
      </c>
      <c r="AS3341">
        <v>4.2247970995336247E-2</v>
      </c>
      <c r="AT3341">
        <v>3.9398964408649179E-2</v>
      </c>
      <c r="AU3341">
        <v>3.6144295223257371E-2</v>
      </c>
      <c r="AV3341">
        <v>3.8121909861118283E-2</v>
      </c>
      <c r="AW3341">
        <v>4.1402397094545289E-2</v>
      </c>
      <c r="AX3341">
        <v>4.120056587257058E-2</v>
      </c>
      <c r="AY3341">
        <v>4.0857461207310014E-2</v>
      </c>
      <c r="AZ3341">
        <v>4.6209731526104962E-2</v>
      </c>
    </row>
    <row r="3342" spans="11:52" ht="14.4">
      <c r="K3342" t="s">
        <v>4250</v>
      </c>
      <c r="L3342" t="s">
        <v>4238</v>
      </c>
      <c r="M3342" t="s">
        <v>21</v>
      </c>
      <c r="N3342" t="s">
        <v>80</v>
      </c>
      <c r="AG3342">
        <v>1.4453578652553938E-2</v>
      </c>
      <c r="AH3342">
        <v>1.6440264809612914E-2</v>
      </c>
      <c r="AI3342">
        <v>1.887364317870676E-2</v>
      </c>
      <c r="AJ3342">
        <v>1.7575068133387481E-2</v>
      </c>
      <c r="AK3342">
        <v>1.6741992689280397E-2</v>
      </c>
      <c r="AL3342">
        <v>1.9649746001792871E-2</v>
      </c>
      <c r="AM3342">
        <v>1.9607385297361245E-2</v>
      </c>
      <c r="AN3342">
        <v>1.992271726797647E-2</v>
      </c>
    </row>
    <row r="3343" spans="11:52" ht="14.4">
      <c r="K3343" t="s">
        <v>4251</v>
      </c>
      <c r="L3343" t="s">
        <v>4238</v>
      </c>
      <c r="M3343" t="s">
        <v>22</v>
      </c>
      <c r="N3343" t="s">
        <v>80</v>
      </c>
      <c r="AG3343">
        <v>0.58836620807608164</v>
      </c>
      <c r="AH3343">
        <v>0.55902570576901267</v>
      </c>
      <c r="AI3343">
        <v>0.5331512562904499</v>
      </c>
      <c r="AJ3343">
        <v>0.51655666118728905</v>
      </c>
      <c r="AK3343">
        <v>0.54700025356716186</v>
      </c>
      <c r="AL3343">
        <v>0.41367826582238609</v>
      </c>
      <c r="AM3343">
        <v>0.40105741077371282</v>
      </c>
      <c r="AN3343">
        <v>0.37148855063372654</v>
      </c>
      <c r="AO3343">
        <v>0.38291252107393714</v>
      </c>
      <c r="AP3343">
        <v>0.29716196155947533</v>
      </c>
      <c r="AQ3343">
        <v>0.23003470196361575</v>
      </c>
      <c r="AR3343">
        <v>0.17033716707959201</v>
      </c>
      <c r="AS3343">
        <v>0.17215823648539191</v>
      </c>
      <c r="AT3343">
        <v>0.1445640981490206</v>
      </c>
      <c r="AU3343">
        <v>0.12116895103315528</v>
      </c>
      <c r="AV3343">
        <v>0.13586784650367284</v>
      </c>
      <c r="AW3343">
        <v>0.11965217871655276</v>
      </c>
      <c r="AX3343">
        <v>0.12413328820394312</v>
      </c>
      <c r="AY3343">
        <v>0.10913861596273272</v>
      </c>
      <c r="AZ3343">
        <v>7.44568401302272E-2</v>
      </c>
    </row>
    <row r="3344" spans="11:52" ht="14.4">
      <c r="K3344" t="s">
        <v>4252</v>
      </c>
      <c r="L3344" t="s">
        <v>4238</v>
      </c>
      <c r="M3344" t="s">
        <v>90</v>
      </c>
      <c r="N3344" t="s">
        <v>80</v>
      </c>
      <c r="AG3344">
        <v>0.1231822056688736</v>
      </c>
      <c r="AH3344">
        <v>0.14616812141531255</v>
      </c>
      <c r="AI3344">
        <v>0.13410007931336854</v>
      </c>
      <c r="AJ3344">
        <v>9.8855764635605831E-2</v>
      </c>
      <c r="AK3344">
        <v>8.7206310314595692E-2</v>
      </c>
      <c r="AL3344">
        <v>5.2758385263425807E-2</v>
      </c>
      <c r="AM3344">
        <v>5.0209399321393205E-2</v>
      </c>
      <c r="AN3344">
        <v>5.4219222647977003E-2</v>
      </c>
      <c r="AO3344">
        <v>9.0315051698836038E-2</v>
      </c>
      <c r="AP3344">
        <v>5.7185611489560702E-2</v>
      </c>
      <c r="AQ3344">
        <v>5.6906445136841927E-2</v>
      </c>
      <c r="AR3344">
        <v>4.1114509167432672E-2</v>
      </c>
      <c r="AS3344">
        <v>3.1980577286827586E-2</v>
      </c>
      <c r="AT3344">
        <v>2.700702342590915E-2</v>
      </c>
      <c r="AU3344">
        <v>2.2883300130277603E-2</v>
      </c>
      <c r="AV3344">
        <v>3.0424371873332599E-2</v>
      </c>
      <c r="AW3344">
        <v>2.8694681579991457E-2</v>
      </c>
      <c r="AX3344">
        <v>3.4253608141118212E-2</v>
      </c>
      <c r="AY3344">
        <v>2.7599290573688554E-2</v>
      </c>
      <c r="AZ3344">
        <v>2.4953059568265337E-2</v>
      </c>
    </row>
    <row r="3345" spans="11:52" ht="14.4">
      <c r="K3345" t="s">
        <v>4253</v>
      </c>
      <c r="L3345" t="s">
        <v>4238</v>
      </c>
      <c r="M3345" t="s">
        <v>23</v>
      </c>
      <c r="N3345" t="s">
        <v>80</v>
      </c>
      <c r="AG3345">
        <v>7.5016961194907819E-2</v>
      </c>
      <c r="AH3345">
        <v>7.6019904470456923E-2</v>
      </c>
      <c r="AI3345">
        <v>7.1487570142574647E-2</v>
      </c>
      <c r="AJ3345">
        <v>3.8212027454338576E-2</v>
      </c>
      <c r="AK3345">
        <v>4.135734087531584E-2</v>
      </c>
      <c r="AL3345">
        <v>2.0625560487420622E-2</v>
      </c>
      <c r="AM3345">
        <v>3.6170034200024841E-2</v>
      </c>
      <c r="AN3345">
        <v>3.4640337402815261E-2</v>
      </c>
      <c r="AO3345">
        <v>2.4002787574524804E-2</v>
      </c>
      <c r="AP3345">
        <v>2.9057735890507756E-2</v>
      </c>
      <c r="AQ3345">
        <v>2.904703793418242E-2</v>
      </c>
      <c r="AR3345">
        <v>3.4727282592746163E-2</v>
      </c>
      <c r="AS3345">
        <v>3.721366710842483E-2</v>
      </c>
      <c r="AT3345">
        <v>4.0103222886256992E-2</v>
      </c>
      <c r="AU3345">
        <v>2.7495051496586407E-2</v>
      </c>
      <c r="AV3345">
        <v>2.3434819457854385E-2</v>
      </c>
      <c r="AW3345">
        <v>2.8713589644633743E-2</v>
      </c>
      <c r="AX3345">
        <v>2.8293605306764488E-2</v>
      </c>
      <c r="AY3345">
        <v>2.6190692122913396E-2</v>
      </c>
      <c r="AZ3345">
        <v>2.3008529201935069E-2</v>
      </c>
    </row>
    <row r="3346" spans="11:52" ht="14.4">
      <c r="K3346" t="s">
        <v>4254</v>
      </c>
      <c r="L3346" t="s">
        <v>4238</v>
      </c>
      <c r="M3346" t="s">
        <v>24</v>
      </c>
      <c r="N3346" t="s">
        <v>80</v>
      </c>
      <c r="AG3346">
        <v>5.6749885081101521E-2</v>
      </c>
      <c r="AH3346">
        <v>3.3055397689256957E-2</v>
      </c>
      <c r="AI3346">
        <v>3.6238173583404656E-2</v>
      </c>
      <c r="AJ3346">
        <v>2.5361608016246213E-2</v>
      </c>
      <c r="AK3346">
        <v>2.4945547150602893E-2</v>
      </c>
      <c r="AL3346">
        <v>4.5714132672831885E-2</v>
      </c>
      <c r="AM3346">
        <v>5.2962238933309161E-2</v>
      </c>
      <c r="AN3346">
        <v>4.3931469732807135E-2</v>
      </c>
      <c r="AO3346">
        <v>5.071627988002738E-2</v>
      </c>
      <c r="AP3346">
        <v>3.8208991471608014E-2</v>
      </c>
      <c r="AQ3346">
        <v>2.9951636188776058E-2</v>
      </c>
      <c r="AR3346">
        <v>3.361699278932772E-2</v>
      </c>
      <c r="AS3346">
        <v>2.5409820176969151E-2</v>
      </c>
      <c r="AT3346">
        <v>2.3327284694048107E-2</v>
      </c>
      <c r="AU3346">
        <v>2.7299698913073784E-2</v>
      </c>
      <c r="AV3346">
        <v>2.4290138282672364E-2</v>
      </c>
      <c r="AW3346">
        <v>2.4062301206293088E-2</v>
      </c>
      <c r="AX3346">
        <v>2.594268691907415E-2</v>
      </c>
      <c r="AY3346">
        <v>1.8601222915925156E-2</v>
      </c>
      <c r="AZ3346">
        <v>1.3663236770329433E-2</v>
      </c>
    </row>
    <row r="3347" spans="11:52" ht="14.4">
      <c r="K3347" t="s">
        <v>4255</v>
      </c>
      <c r="L3347" t="s">
        <v>4238</v>
      </c>
      <c r="M3347" t="s">
        <v>1386</v>
      </c>
      <c r="N3347" t="s">
        <v>80</v>
      </c>
      <c r="O3347" t="s">
        <v>6079</v>
      </c>
      <c r="P3347" t="s">
        <v>6079</v>
      </c>
      <c r="Q3347" t="s">
        <v>6079</v>
      </c>
      <c r="R3347" t="s">
        <v>6079</v>
      </c>
      <c r="S3347" t="s">
        <v>6079</v>
      </c>
      <c r="T3347" t="s">
        <v>6079</v>
      </c>
      <c r="U3347" t="s">
        <v>6079</v>
      </c>
      <c r="V3347" t="s">
        <v>6079</v>
      </c>
      <c r="W3347" t="s">
        <v>6079</v>
      </c>
      <c r="X3347" t="s">
        <v>6079</v>
      </c>
      <c r="Y3347" t="s">
        <v>6079</v>
      </c>
      <c r="Z3347" t="s">
        <v>6079</v>
      </c>
      <c r="AA3347" t="s">
        <v>6079</v>
      </c>
      <c r="AG3347">
        <v>0.12539281730133231</v>
      </c>
      <c r="AH3347">
        <v>2.4595038863031424E-2</v>
      </c>
      <c r="AI3347">
        <v>9.3195069599917149E-2</v>
      </c>
      <c r="AJ3347">
        <v>8.6533016569850393E-2</v>
      </c>
      <c r="AK3347">
        <v>8.8893634439961913E-2</v>
      </c>
      <c r="AL3347">
        <v>8.5237052070799332E-2</v>
      </c>
      <c r="AM3347">
        <v>8.1483474533537492E-2</v>
      </c>
      <c r="AN3347">
        <v>7.9145400345134079E-2</v>
      </c>
      <c r="AO3347">
        <v>7.2475856076656742E-2</v>
      </c>
      <c r="AP3347">
        <v>7.9914710881697812E-2</v>
      </c>
      <c r="AQ3347">
        <v>8.7843385788128142E-2</v>
      </c>
      <c r="AR3347">
        <v>7.6258516951663177E-2</v>
      </c>
      <c r="AS3347">
        <v>7.2006793417002293E-2</v>
      </c>
      <c r="AT3347">
        <v>3.3857693889849175E-2</v>
      </c>
      <c r="AU3347">
        <v>3.1518600812169464E-2</v>
      </c>
      <c r="AV3347">
        <v>2.5446478875993491E-2</v>
      </c>
      <c r="AW3347">
        <v>2.6660475655967599E-2</v>
      </c>
      <c r="AX3347">
        <v>3.9208859826552547E-2</v>
      </c>
      <c r="AY3347">
        <v>2.6433322989878341E-2</v>
      </c>
      <c r="AZ3347">
        <v>3.4065918172248688E-2</v>
      </c>
    </row>
    <row r="3348" spans="11:52" ht="14.4">
      <c r="K3348" t="s">
        <v>4256</v>
      </c>
      <c r="L3348" t="s">
        <v>4238</v>
      </c>
      <c r="M3348" t="s">
        <v>25</v>
      </c>
      <c r="N3348" t="s">
        <v>80</v>
      </c>
      <c r="AG3348">
        <v>7.9239780111723418E-2</v>
      </c>
      <c r="AH3348">
        <v>7.6759036524581103E-2</v>
      </c>
      <c r="AI3348">
        <v>7.1679260599123357E-2</v>
      </c>
      <c r="AJ3348">
        <v>6.2608087367028178E-2</v>
      </c>
      <c r="AK3348">
        <v>5.6228115798140042E-2</v>
      </c>
      <c r="AL3348">
        <v>5.1242022139867803E-2</v>
      </c>
      <c r="AM3348">
        <v>4.5398677978829766E-2</v>
      </c>
      <c r="AN3348">
        <v>3.9556939837905238E-2</v>
      </c>
      <c r="AO3348">
        <v>4.158602081181146E-2</v>
      </c>
      <c r="AP3348">
        <v>3.5763959861234901E-2</v>
      </c>
      <c r="AQ3348">
        <v>3.4621054108822963E-2</v>
      </c>
      <c r="AR3348">
        <v>3.1169967988836769E-2</v>
      </c>
      <c r="AS3348">
        <v>2.8413583109056211E-2</v>
      </c>
      <c r="AT3348">
        <v>2.3873532871416289E-2</v>
      </c>
      <c r="AU3348">
        <v>2.0563875392899708E-2</v>
      </c>
      <c r="AV3348">
        <v>2.1294652960202824E-2</v>
      </c>
      <c r="AW3348">
        <v>2.1135364649018586E-2</v>
      </c>
      <c r="AX3348">
        <v>2.1607268506583569E-2</v>
      </c>
      <c r="AY3348">
        <v>1.9974627429744745E-2</v>
      </c>
      <c r="AZ3348">
        <v>2.0631749932441247E-2</v>
      </c>
    </row>
    <row r="3349" spans="11:52" ht="14.4">
      <c r="K3349" t="s">
        <v>5730</v>
      </c>
      <c r="L3349" t="s">
        <v>4238</v>
      </c>
      <c r="M3349" t="s">
        <v>5610</v>
      </c>
      <c r="N3349" t="s">
        <v>80</v>
      </c>
      <c r="AO3349">
        <v>7.2260823902639618E-2</v>
      </c>
      <c r="AP3349" t="s">
        <v>6079</v>
      </c>
      <c r="AQ3349" t="s">
        <v>6079</v>
      </c>
      <c r="AR3349" t="s">
        <v>6079</v>
      </c>
      <c r="AS3349" t="s">
        <v>6079</v>
      </c>
      <c r="AT3349">
        <v>1.3967371538294785E-2</v>
      </c>
      <c r="AU3349">
        <v>5.7916606322119665E-3</v>
      </c>
      <c r="AV3349">
        <v>4.3657003952530015E-3</v>
      </c>
      <c r="AW3349">
        <v>4.3382244995373619E-3</v>
      </c>
      <c r="AX3349">
        <v>5.0585922901936501E-3</v>
      </c>
      <c r="AY3349">
        <v>4.0429136002396717E-3</v>
      </c>
      <c r="AZ3349">
        <v>1.1971159635065054E-3</v>
      </c>
    </row>
    <row r="3350" spans="11:52" ht="14.4">
      <c r="K3350" t="s">
        <v>4257</v>
      </c>
      <c r="L3350" t="s">
        <v>4238</v>
      </c>
      <c r="M3350" t="s">
        <v>98</v>
      </c>
      <c r="N3350" t="s">
        <v>80</v>
      </c>
      <c r="AG3350">
        <v>1.2835861199873982E-2</v>
      </c>
      <c r="AH3350">
        <v>1.1903271312782245E-2</v>
      </c>
      <c r="AI3350">
        <v>2.0560534277070608E-2</v>
      </c>
      <c r="AJ3350">
        <v>1.5948447720341815E-2</v>
      </c>
      <c r="AK3350">
        <v>1.5969820811065703E-2</v>
      </c>
      <c r="AL3350">
        <v>2.2954373525127868E-2</v>
      </c>
      <c r="AM3350">
        <v>2.380311838396126E-2</v>
      </c>
      <c r="AN3350">
        <v>3.0390019379844958E-2</v>
      </c>
      <c r="AO3350">
        <v>2.1044456651450001E-2</v>
      </c>
      <c r="AP3350">
        <v>9.0072576464489372E-3</v>
      </c>
      <c r="AQ3350">
        <v>3.3315830451393288E-3</v>
      </c>
      <c r="AR3350">
        <v>2.8259064978187532E-3</v>
      </c>
      <c r="AS3350">
        <v>6.3104697941948999E-3</v>
      </c>
      <c r="AT3350">
        <v>6.2075956110301351E-3</v>
      </c>
      <c r="AU3350">
        <v>5.3724276088144233E-3</v>
      </c>
      <c r="AV3350">
        <v>2.6364971298892003E-3</v>
      </c>
      <c r="AW3350">
        <v>3.7436422015741768E-3</v>
      </c>
      <c r="AX3350">
        <v>9.9253151532544253E-3</v>
      </c>
      <c r="AY3350">
        <v>8.7026332691072569E-3</v>
      </c>
      <c r="AZ3350">
        <v>7.1829573934837094E-3</v>
      </c>
    </row>
    <row r="3351" spans="11:52" ht="14.4">
      <c r="K3351" t="s">
        <v>4258</v>
      </c>
      <c r="L3351" t="s">
        <v>4238</v>
      </c>
      <c r="M3351" t="s">
        <v>94</v>
      </c>
      <c r="N3351" t="s">
        <v>80</v>
      </c>
      <c r="AG3351">
        <v>7.8986452399281121E-2</v>
      </c>
      <c r="AH3351">
        <v>3.2295561055553763E-2</v>
      </c>
      <c r="AI3351">
        <v>2.9081408582044097E-2</v>
      </c>
      <c r="AJ3351">
        <v>2.4946681491188141E-2</v>
      </c>
      <c r="AK3351">
        <v>3.9750235421002027E-2</v>
      </c>
      <c r="AL3351">
        <v>4.2512325786469546E-2</v>
      </c>
      <c r="AM3351">
        <v>5.0363838692738847E-2</v>
      </c>
      <c r="AN3351">
        <v>4.929901223038665E-2</v>
      </c>
      <c r="AO3351">
        <v>4.1414800745830198E-2</v>
      </c>
      <c r="AP3351">
        <v>4.3498892373942534E-2</v>
      </c>
      <c r="AQ3351">
        <v>4.7173969699880872E-2</v>
      </c>
      <c r="AR3351">
        <v>5.8260958490404371E-2</v>
      </c>
      <c r="AS3351">
        <v>5.770469281283884E-2</v>
      </c>
      <c r="AT3351">
        <v>5.7451342850311421E-2</v>
      </c>
      <c r="AU3351">
        <v>6.121009736333384E-2</v>
      </c>
      <c r="AV3351">
        <v>4.139473687274188E-2</v>
      </c>
      <c r="AW3351">
        <v>4.0311672940688527E-2</v>
      </c>
      <c r="AX3351">
        <v>3.757515001268779E-2</v>
      </c>
      <c r="AY3351">
        <v>3.4615945614812516E-2</v>
      </c>
      <c r="AZ3351">
        <v>3.5931121214769081E-2</v>
      </c>
    </row>
    <row r="3352" spans="11:52" ht="14.4">
      <c r="K3352" t="s">
        <v>4259</v>
      </c>
      <c r="L3352" t="s">
        <v>4238</v>
      </c>
      <c r="M3352" t="s">
        <v>99</v>
      </c>
      <c r="N3352" t="s">
        <v>80</v>
      </c>
      <c r="AG3352">
        <v>6.5569420405588733E-2</v>
      </c>
      <c r="AH3352">
        <v>4.0309221110339882E-2</v>
      </c>
      <c r="AI3352">
        <v>4.0392476484232803E-2</v>
      </c>
      <c r="AJ3352">
        <v>2.6110226394480057E-2</v>
      </c>
      <c r="AK3352">
        <v>1.943651574338064E-2</v>
      </c>
      <c r="AL3352">
        <v>1.5949568454699584E-2</v>
      </c>
      <c r="AM3352">
        <v>2.0909385890010835E-2</v>
      </c>
      <c r="AN3352">
        <v>1.783892129696318E-2</v>
      </c>
      <c r="AO3352">
        <v>9.4033628912997703E-3</v>
      </c>
      <c r="AP3352">
        <v>1.3854302389633482E-2</v>
      </c>
      <c r="AQ3352">
        <v>4.8391248523190636E-3</v>
      </c>
      <c r="AR3352">
        <v>2.4114070969354197E-3</v>
      </c>
      <c r="AS3352">
        <v>2.6662143170465349E-3</v>
      </c>
      <c r="AT3352">
        <v>1.9108078229192632E-3</v>
      </c>
      <c r="AU3352">
        <v>1.847689974872484E-3</v>
      </c>
      <c r="AV3352">
        <v>1.7532645219023261E-3</v>
      </c>
      <c r="AW3352">
        <v>1.8406761409448999E-3</v>
      </c>
      <c r="AX3352">
        <v>3.2365299561849997E-2</v>
      </c>
      <c r="AY3352">
        <v>2.7656395985127959E-2</v>
      </c>
      <c r="AZ3352">
        <v>2.5886768114624047E-2</v>
      </c>
    </row>
    <row r="3353" spans="11:52" ht="14.4">
      <c r="K3353" t="s">
        <v>4260</v>
      </c>
      <c r="L3353" t="s">
        <v>4238</v>
      </c>
      <c r="M3353" t="s">
        <v>26</v>
      </c>
      <c r="N3353" t="s">
        <v>80</v>
      </c>
      <c r="O3353" t="s">
        <v>6079</v>
      </c>
      <c r="P3353" t="s">
        <v>6079</v>
      </c>
      <c r="Q3353" t="s">
        <v>6079</v>
      </c>
      <c r="R3353" t="s">
        <v>6079</v>
      </c>
      <c r="S3353" t="s">
        <v>6079</v>
      </c>
      <c r="AG3353">
        <v>8.5727965134458892E-2</v>
      </c>
      <c r="AH3353">
        <v>4.0853553819221129E-2</v>
      </c>
      <c r="AI3353">
        <v>3.1460876356843664E-2</v>
      </c>
      <c r="AJ3353">
        <v>0.1089613141178571</v>
      </c>
      <c r="AK3353">
        <v>0.11060540563797253</v>
      </c>
      <c r="AL3353">
        <v>0.10146417207644828</v>
      </c>
      <c r="AM3353">
        <v>9.1596415720791177E-2</v>
      </c>
      <c r="AN3353">
        <v>9.5451143646002004E-2</v>
      </c>
      <c r="AO3353">
        <v>0.10397483261786528</v>
      </c>
      <c r="AP3353">
        <v>7.1522333302644356E-3</v>
      </c>
      <c r="AQ3353">
        <v>1.2098347226334951E-2</v>
      </c>
      <c r="AR3353">
        <v>9.7123699213297485E-2</v>
      </c>
      <c r="AS3353">
        <v>7.6582177902573987E-3</v>
      </c>
      <c r="AT3353">
        <v>3.8258120558714529E-3</v>
      </c>
      <c r="AU3353">
        <v>2.8935338315018992E-3</v>
      </c>
      <c r="AV3353">
        <v>2.1777923950328359E-3</v>
      </c>
      <c r="AW3353">
        <v>2.1036075195977884E-3</v>
      </c>
      <c r="AX3353">
        <v>1.096824790834933E-2</v>
      </c>
      <c r="AY3353">
        <v>1.499322606653034E-2</v>
      </c>
      <c r="AZ3353">
        <v>1.5000556195406705E-2</v>
      </c>
    </row>
    <row r="3354" spans="11:52" ht="14.4">
      <c r="K3354" t="s">
        <v>4261</v>
      </c>
      <c r="L3354" t="s">
        <v>4238</v>
      </c>
      <c r="M3354" t="s">
        <v>27</v>
      </c>
      <c r="N3354" t="s">
        <v>80</v>
      </c>
      <c r="AG3354">
        <v>4.810179413010033E-2</v>
      </c>
      <c r="AH3354">
        <v>4.8407222189431783E-2</v>
      </c>
      <c r="AI3354">
        <v>5.104125974896729E-2</v>
      </c>
      <c r="AJ3354">
        <v>4.5701021215440459E-2</v>
      </c>
      <c r="AK3354">
        <v>4.775775290362759E-2</v>
      </c>
      <c r="AL3354">
        <v>5.8804460401783061E-2</v>
      </c>
      <c r="AM3354">
        <v>6.4254721676418047E-2</v>
      </c>
      <c r="AN3354">
        <v>6.4037311549147991E-2</v>
      </c>
      <c r="AO3354">
        <v>6.0395338454748974E-2</v>
      </c>
      <c r="AP3354">
        <v>5.5255678144169887E-2</v>
      </c>
      <c r="AQ3354">
        <v>5.2669917386966802E-2</v>
      </c>
      <c r="AR3354">
        <v>3.9439682121712477E-2</v>
      </c>
      <c r="AS3354">
        <v>3.9264511052364254E-2</v>
      </c>
      <c r="AT3354">
        <v>4.1196113587933229E-2</v>
      </c>
      <c r="AU3354">
        <v>3.515627575871224E-2</v>
      </c>
      <c r="AV3354">
        <v>3.9311042615831002E-2</v>
      </c>
      <c r="AW3354">
        <v>3.7838766849891597E-2</v>
      </c>
      <c r="AX3354">
        <v>3.1761831098270001E-2</v>
      </c>
      <c r="AY3354">
        <v>3.4045628483235987E-2</v>
      </c>
      <c r="AZ3354">
        <v>3.4699513359911116E-2</v>
      </c>
    </row>
    <row r="3355" spans="11:52" ht="14.4">
      <c r="K3355" t="s">
        <v>4262</v>
      </c>
      <c r="L3355" t="s">
        <v>4238</v>
      </c>
      <c r="M3355" t="s">
        <v>28</v>
      </c>
      <c r="N3355" t="s">
        <v>80</v>
      </c>
      <c r="AG3355">
        <v>7.3363035580678174E-3</v>
      </c>
      <c r="AH3355">
        <v>9.0476839805535073E-3</v>
      </c>
      <c r="AI3355">
        <v>2.1462175465578263E-2</v>
      </c>
      <c r="AJ3355">
        <v>1.7845358359910999E-2</v>
      </c>
      <c r="AK3355">
        <v>6.0679320905676501E-2</v>
      </c>
      <c r="AL3355">
        <v>5.1661913350537575E-2</v>
      </c>
      <c r="AM3355">
        <v>5.0117699411526301E-2</v>
      </c>
      <c r="AN3355">
        <v>4.0252773380581225E-2</v>
      </c>
      <c r="AO3355">
        <v>2.7183328741799087E-2</v>
      </c>
      <c r="AP3355" t="s">
        <v>6079</v>
      </c>
      <c r="AQ3355" t="s">
        <v>6079</v>
      </c>
      <c r="AR3355" t="s">
        <v>6079</v>
      </c>
      <c r="AS3355" t="s">
        <v>6079</v>
      </c>
      <c r="AT3355">
        <v>1.7539303845998239E-2</v>
      </c>
      <c r="AU3355">
        <v>8.873377903328504E-3</v>
      </c>
      <c r="AV3355">
        <v>1.1109730816383801E-2</v>
      </c>
      <c r="AW3355">
        <v>1.3217724247546483E-2</v>
      </c>
      <c r="AX3355">
        <v>8.7505498327158319E-3</v>
      </c>
      <c r="AY3355">
        <v>1.4791007581261511E-2</v>
      </c>
      <c r="AZ3355">
        <v>1.4279689064942425E-2</v>
      </c>
    </row>
    <row r="3356" spans="11:52" ht="14.4">
      <c r="K3356" t="s">
        <v>4263</v>
      </c>
      <c r="L3356" t="s">
        <v>4238</v>
      </c>
      <c r="M3356" t="s">
        <v>29</v>
      </c>
      <c r="N3356" t="s">
        <v>80</v>
      </c>
      <c r="AG3356">
        <v>3.3845418801990566E-2</v>
      </c>
      <c r="AH3356">
        <v>2.4407698483712131E-2</v>
      </c>
      <c r="AI3356">
        <v>1.8204370436555081E-2</v>
      </c>
      <c r="AJ3356">
        <v>2.6677516625234904E-2</v>
      </c>
      <c r="AK3356">
        <v>2.9811126408997201E-2</v>
      </c>
      <c r="AL3356">
        <v>3.6860157758240739E-2</v>
      </c>
      <c r="AM3356">
        <v>3.808853064314436E-2</v>
      </c>
      <c r="AN3356">
        <v>5.9259645634537846E-2</v>
      </c>
      <c r="AO3356">
        <v>6.4687792906560668E-2</v>
      </c>
      <c r="AP3356">
        <v>7.065593011620161E-2</v>
      </c>
      <c r="AQ3356">
        <v>7.0711285968866111E-2</v>
      </c>
      <c r="AR3356">
        <v>6.4840831318768555E-2</v>
      </c>
      <c r="AS3356">
        <v>6.4288811532897921E-2</v>
      </c>
      <c r="AT3356">
        <v>5.9652609589697494E-2</v>
      </c>
      <c r="AU3356">
        <v>6.046520239928007E-2</v>
      </c>
      <c r="AV3356">
        <v>5.4959147342417997E-2</v>
      </c>
      <c r="AW3356">
        <v>5.5186382927692207E-2</v>
      </c>
      <c r="AX3356">
        <v>5.915745220759689E-2</v>
      </c>
      <c r="AY3356">
        <v>5.974730907994634E-2</v>
      </c>
      <c r="AZ3356">
        <v>3.6750589486455064E-2</v>
      </c>
    </row>
    <row r="3357" spans="11:52" ht="14.4">
      <c r="K3357" t="s">
        <v>4264</v>
      </c>
      <c r="L3357" t="s">
        <v>4238</v>
      </c>
      <c r="M3357" t="s">
        <v>30</v>
      </c>
      <c r="N3357" t="s">
        <v>80</v>
      </c>
      <c r="AG3357">
        <v>0.31539473162229181</v>
      </c>
      <c r="AH3357">
        <v>0.30896868990873438</v>
      </c>
      <c r="AI3357">
        <v>0.29980869422868994</v>
      </c>
      <c r="AJ3357">
        <v>0.22454702273947216</v>
      </c>
      <c r="AK3357">
        <v>0.19117984199997701</v>
      </c>
      <c r="AL3357">
        <v>0.16163916809011258</v>
      </c>
      <c r="AM3357">
        <v>0.15807733336218502</v>
      </c>
      <c r="AN3357">
        <v>0.10989057077517332</v>
      </c>
      <c r="AO3357">
        <v>0.10642522710437873</v>
      </c>
      <c r="AP3357">
        <v>0.10078005241164208</v>
      </c>
      <c r="AQ3357">
        <v>0.10828152506194716</v>
      </c>
      <c r="AR3357">
        <v>9.5630411701776274E-2</v>
      </c>
      <c r="AS3357">
        <v>9.150434856593602E-2</v>
      </c>
      <c r="AT3357">
        <v>0.11705236823970971</v>
      </c>
      <c r="AU3357">
        <v>0.11286889013484289</v>
      </c>
      <c r="AV3357">
        <v>0.10135963804896921</v>
      </c>
      <c r="AW3357">
        <v>0.10542044194289778</v>
      </c>
      <c r="AX3357">
        <v>0.10413252639226324</v>
      </c>
      <c r="AY3357">
        <v>0.10999465712884576</v>
      </c>
      <c r="AZ3357">
        <v>0.10410695662715408</v>
      </c>
    </row>
    <row r="3358" spans="11:52" ht="14.4">
      <c r="K3358" t="s">
        <v>4265</v>
      </c>
      <c r="L3358" t="s">
        <v>4238</v>
      </c>
      <c r="M3358" t="s">
        <v>100</v>
      </c>
      <c r="N3358" t="s">
        <v>80</v>
      </c>
      <c r="AG3358">
        <v>0.12551685165642792</v>
      </c>
      <c r="AH3358">
        <v>0.12420820987343696</v>
      </c>
      <c r="AI3358">
        <v>0.11085380113037538</v>
      </c>
      <c r="AJ3358">
        <v>0.1164069751583862</v>
      </c>
      <c r="AK3358">
        <v>0.11316543648516848</v>
      </c>
      <c r="AL3358">
        <v>0.114485361357186</v>
      </c>
      <c r="AM3358">
        <v>0.10905636050601838</v>
      </c>
      <c r="AN3358">
        <v>9.8055749606799789E-2</v>
      </c>
      <c r="AO3358">
        <v>0.10191336877045072</v>
      </c>
      <c r="AP3358">
        <v>0.10044776100557538</v>
      </c>
      <c r="AQ3358">
        <v>0.11846230118531362</v>
      </c>
      <c r="AR3358">
        <v>0.10438496165766369</v>
      </c>
      <c r="AS3358">
        <v>9.2610995296459497E-2</v>
      </c>
      <c r="AT3358">
        <v>8.0055649039347934E-2</v>
      </c>
      <c r="AU3358">
        <v>8.0649981209873642E-2</v>
      </c>
      <c r="AV3358">
        <v>8.485246312696211E-2</v>
      </c>
      <c r="AW3358">
        <v>8.4751358094086141E-2</v>
      </c>
      <c r="AX3358">
        <v>6.9831019089762858E-2</v>
      </c>
      <c r="AY3358">
        <v>5.7165216903925523E-2</v>
      </c>
      <c r="AZ3358">
        <v>4.408868657703461E-2</v>
      </c>
    </row>
    <row r="3359" spans="11:52" ht="14.4">
      <c r="K3359" t="s">
        <v>4266</v>
      </c>
      <c r="L3359" t="s">
        <v>4238</v>
      </c>
      <c r="M3359" t="s">
        <v>31</v>
      </c>
      <c r="N3359" t="s">
        <v>80</v>
      </c>
      <c r="AG3359">
        <v>2.6982016536284386E-3</v>
      </c>
      <c r="AH3359">
        <v>2.8430112404061359E-3</v>
      </c>
      <c r="AI3359">
        <v>4.9298227196352476E-3</v>
      </c>
      <c r="AJ3359">
        <v>1.0032381696628959E-2</v>
      </c>
      <c r="AK3359">
        <v>3.5859883262229267E-3</v>
      </c>
      <c r="AL3359">
        <v>3.7901637522810266E-3</v>
      </c>
      <c r="AM3359">
        <v>3.5909978962251695E-3</v>
      </c>
      <c r="AN3359">
        <v>1.8671862943055203E-3</v>
      </c>
      <c r="AO3359">
        <v>1.7934005318886591E-3</v>
      </c>
      <c r="AP3359">
        <v>1.3648889795001805E-3</v>
      </c>
      <c r="AQ3359">
        <v>1.4042270407940314E-3</v>
      </c>
      <c r="AR3359">
        <v>1.1995432425672217E-3</v>
      </c>
      <c r="AS3359">
        <v>1.2792380329741753E-3</v>
      </c>
      <c r="AT3359">
        <v>9.4397063217630493E-4</v>
      </c>
      <c r="AU3359">
        <v>9.5015028528612076E-4</v>
      </c>
      <c r="AV3359">
        <v>9.4557776681621249E-4</v>
      </c>
      <c r="AW3359">
        <v>1.0940563493863026E-3</v>
      </c>
      <c r="AX3359">
        <v>1.8766701770578395E-3</v>
      </c>
      <c r="AY3359">
        <v>2.5422915743530984E-3</v>
      </c>
      <c r="AZ3359">
        <v>8.5648632007997005E-3</v>
      </c>
    </row>
    <row r="3360" spans="11:52" ht="14.4">
      <c r="K3360" t="s">
        <v>4267</v>
      </c>
      <c r="L3360" t="s">
        <v>4238</v>
      </c>
      <c r="M3360" t="s">
        <v>32</v>
      </c>
      <c r="N3360" t="s">
        <v>80</v>
      </c>
      <c r="O3360" t="s">
        <v>6079</v>
      </c>
      <c r="P3360" t="s">
        <v>6079</v>
      </c>
      <c r="Q3360" t="s">
        <v>6079</v>
      </c>
      <c r="R3360" t="s">
        <v>6079</v>
      </c>
      <c r="S3360" t="s">
        <v>6079</v>
      </c>
      <c r="AG3360">
        <v>0.21793711577811761</v>
      </c>
      <c r="AH3360">
        <v>0.21449010295288948</v>
      </c>
      <c r="AI3360">
        <v>0.1596281428915175</v>
      </c>
      <c r="AJ3360">
        <v>0.17166682133340405</v>
      </c>
      <c r="AK3360">
        <v>0.13368111668360955</v>
      </c>
      <c r="AL3360">
        <v>0.1451772009082295</v>
      </c>
      <c r="AM3360">
        <v>0.12377448926792035</v>
      </c>
      <c r="AN3360">
        <v>0.13432884449114824</v>
      </c>
      <c r="AO3360">
        <v>0.10907252598911324</v>
      </c>
      <c r="AP3360">
        <v>0.10619258801698436</v>
      </c>
      <c r="AQ3360">
        <v>3.959725223066006E-2</v>
      </c>
      <c r="AR3360">
        <v>2.9346441309583193E-2</v>
      </c>
      <c r="AS3360">
        <v>2.368270405768725E-2</v>
      </c>
      <c r="AT3360">
        <v>2.2430262165525735E-2</v>
      </c>
      <c r="AU3360">
        <v>2.575428489539203E-2</v>
      </c>
      <c r="AV3360">
        <v>2.2774728022195476E-2</v>
      </c>
      <c r="AW3360">
        <v>2.2228907842199008E-2</v>
      </c>
      <c r="AX3360">
        <v>2.3593742517007427E-2</v>
      </c>
      <c r="AY3360">
        <v>2.7812367219778655E-2</v>
      </c>
      <c r="AZ3360">
        <v>2.7185884917593293E-2</v>
      </c>
    </row>
    <row r="3361" spans="11:52" ht="14.4">
      <c r="K3361" t="s">
        <v>4268</v>
      </c>
      <c r="L3361" t="s">
        <v>4238</v>
      </c>
      <c r="M3361" t="s">
        <v>93</v>
      </c>
      <c r="N3361" t="s">
        <v>80</v>
      </c>
      <c r="AG3361">
        <v>6.687613913295952E-2</v>
      </c>
      <c r="AH3361">
        <v>4.8787848281319122E-2</v>
      </c>
      <c r="AI3361">
        <v>5.1801834540064741E-2</v>
      </c>
      <c r="AJ3361">
        <v>1.5348935387017079E-2</v>
      </c>
      <c r="AK3361">
        <v>1.5704491586327935E-2</v>
      </c>
      <c r="AL3361">
        <v>1.8802761290568935E-2</v>
      </c>
      <c r="AM3361">
        <v>1.9439653087444719E-2</v>
      </c>
      <c r="AN3361">
        <v>1.3280922765773938E-2</v>
      </c>
      <c r="AO3361">
        <v>2.3804002428120911E-2</v>
      </c>
      <c r="AP3361">
        <v>2.469129449056829E-2</v>
      </c>
      <c r="AQ3361">
        <v>2.6354832489477103E-2</v>
      </c>
      <c r="AR3361">
        <v>3.547357426508542E-2</v>
      </c>
      <c r="AS3361">
        <v>3.2495227122458836E-2</v>
      </c>
      <c r="AT3361">
        <v>3.2027226151168264E-2</v>
      </c>
      <c r="AU3361">
        <v>3.1385289381210553E-2</v>
      </c>
      <c r="AV3361">
        <v>2.5465909491813567E-2</v>
      </c>
      <c r="AW3361">
        <v>2.8067338139600925E-2</v>
      </c>
      <c r="AX3361">
        <v>2.4796724284893483E-2</v>
      </c>
      <c r="AY3361">
        <v>2.3433317397593321E-2</v>
      </c>
      <c r="AZ3361">
        <v>1.2225554357885776E-2</v>
      </c>
    </row>
    <row r="3362" spans="11:52" ht="14.4">
      <c r="K3362" t="s">
        <v>4269</v>
      </c>
      <c r="L3362" t="s">
        <v>4270</v>
      </c>
      <c r="M3362" t="s">
        <v>13</v>
      </c>
      <c r="N3362" t="s">
        <v>80</v>
      </c>
      <c r="AG3362">
        <v>3.9828514268435519E-2</v>
      </c>
      <c r="AH3362">
        <v>3.3174311917976852E-2</v>
      </c>
      <c r="AI3362">
        <v>3.3545457816593287E-2</v>
      </c>
      <c r="AJ3362">
        <v>3.15141558862067E-2</v>
      </c>
      <c r="AK3362">
        <v>3.5294710477032629E-2</v>
      </c>
      <c r="AL3362">
        <v>3.8504810715645842E-2</v>
      </c>
      <c r="AM3362">
        <v>2.7965863726139038E-2</v>
      </c>
      <c r="AN3362">
        <v>4.6318272207573022E-2</v>
      </c>
      <c r="AO3362">
        <v>4.3531604472517534E-2</v>
      </c>
      <c r="AP3362">
        <v>5.9412750365121711E-2</v>
      </c>
      <c r="AQ3362">
        <v>4.851260197881254E-2</v>
      </c>
      <c r="AR3362">
        <v>5.8800803423430664E-2</v>
      </c>
      <c r="AS3362">
        <v>3.6606681859930483E-2</v>
      </c>
      <c r="AT3362">
        <v>3.6019893784671159E-2</v>
      </c>
      <c r="AU3362">
        <v>2.8181870116798211E-2</v>
      </c>
      <c r="AV3362">
        <v>3.2524520587877997E-2</v>
      </c>
      <c r="AW3362">
        <v>3.4730238703230998E-2</v>
      </c>
      <c r="AX3362">
        <v>3.4789479178426119E-2</v>
      </c>
      <c r="AY3362">
        <v>3.5901606615221474E-2</v>
      </c>
      <c r="AZ3362">
        <v>2.9259149212555728E-2</v>
      </c>
    </row>
    <row r="3363" spans="11:52" ht="14.4">
      <c r="K3363" t="s">
        <v>4271</v>
      </c>
      <c r="L3363" t="s">
        <v>4270</v>
      </c>
      <c r="M3363" t="s">
        <v>14</v>
      </c>
      <c r="N3363" t="s">
        <v>80</v>
      </c>
      <c r="AG3363">
        <v>1.9800331586587977E-2</v>
      </c>
      <c r="AH3363">
        <v>1.9707171796942039E-2</v>
      </c>
      <c r="AI3363">
        <v>2.1227787979748069E-2</v>
      </c>
      <c r="AJ3363">
        <v>1.8897882403868783E-2</v>
      </c>
      <c r="AK3363">
        <v>2.0048876620740549E-2</v>
      </c>
      <c r="AL3363">
        <v>2.1502880834854392E-2</v>
      </c>
      <c r="AM3363">
        <v>2.4312705875093644E-2</v>
      </c>
      <c r="AN3363">
        <v>3.296298429537594E-2</v>
      </c>
      <c r="AO3363">
        <v>3.3421146514413629E-2</v>
      </c>
      <c r="AP3363">
        <v>1.4303618920973527E-2</v>
      </c>
      <c r="AQ3363">
        <v>1.3546853640855221E-2</v>
      </c>
      <c r="AR3363">
        <v>1.5076583986569511E-2</v>
      </c>
      <c r="AS3363">
        <v>1.2178825662305128E-2</v>
      </c>
      <c r="AT3363">
        <v>1.2469145623849558E-2</v>
      </c>
      <c r="AU3363">
        <v>1.1641029218632503E-2</v>
      </c>
      <c r="AV3363">
        <v>1.2134841791102552E-2</v>
      </c>
      <c r="AW3363">
        <v>1.001662754698299E-2</v>
      </c>
      <c r="AX3363">
        <v>9.8553520320256542E-3</v>
      </c>
      <c r="AY3363">
        <v>1.0300236618370803E-2</v>
      </c>
      <c r="AZ3363">
        <v>1.0211060861171989E-2</v>
      </c>
    </row>
    <row r="3364" spans="11:52" ht="14.4">
      <c r="K3364" t="s">
        <v>4272</v>
      </c>
      <c r="L3364" t="s">
        <v>4270</v>
      </c>
      <c r="M3364" t="s">
        <v>92</v>
      </c>
      <c r="N3364" t="s">
        <v>80</v>
      </c>
      <c r="AG3364">
        <v>0.10674664602683176</v>
      </c>
      <c r="AH3364">
        <v>0.10239423036605308</v>
      </c>
      <c r="AI3364">
        <v>0.11866779258326296</v>
      </c>
      <c r="AJ3364">
        <v>9.2777156932059179E-2</v>
      </c>
      <c r="AK3364">
        <v>0.12409611563843888</v>
      </c>
      <c r="AL3364">
        <v>0.12503159024424021</v>
      </c>
      <c r="AM3364">
        <v>0.16848385458837092</v>
      </c>
      <c r="AN3364">
        <v>0.16754935972568791</v>
      </c>
      <c r="AO3364">
        <v>0.1774474959612278</v>
      </c>
      <c r="AP3364">
        <v>0.18235237737128865</v>
      </c>
      <c r="AQ3364">
        <v>0.20978561037015095</v>
      </c>
      <c r="AR3364">
        <v>0.13583698443571995</v>
      </c>
      <c r="AS3364">
        <v>0.13214666941328487</v>
      </c>
      <c r="AT3364">
        <v>0.12077018095916474</v>
      </c>
      <c r="AU3364">
        <v>8.9869689166027875E-2</v>
      </c>
      <c r="AV3364">
        <v>5.5713248604909837E-2</v>
      </c>
      <c r="AW3364">
        <v>5.2652472591375003E-2</v>
      </c>
      <c r="AX3364">
        <v>1.2889627126410444E-2</v>
      </c>
      <c r="AY3364">
        <v>1.6592558286593471E-2</v>
      </c>
      <c r="AZ3364">
        <v>2.3046689164254629E-2</v>
      </c>
    </row>
    <row r="3365" spans="11:52" ht="14.4">
      <c r="K3365" t="s">
        <v>4273</v>
      </c>
      <c r="L3365" t="s">
        <v>4270</v>
      </c>
      <c r="M3365" t="s">
        <v>15</v>
      </c>
      <c r="N3365" t="s">
        <v>80</v>
      </c>
      <c r="AE3365" t="s">
        <v>6079</v>
      </c>
      <c r="AF3365" t="s">
        <v>6079</v>
      </c>
      <c r="AG3365">
        <v>0.35818324426949327</v>
      </c>
      <c r="AH3365">
        <v>0.35850638706119642</v>
      </c>
      <c r="AI3365">
        <v>0.34878939621671717</v>
      </c>
      <c r="AJ3365">
        <v>0.38624404911049864</v>
      </c>
      <c r="AK3365">
        <v>0.33458552250045442</v>
      </c>
      <c r="AL3365">
        <v>0.26957735463589311</v>
      </c>
      <c r="AM3365">
        <v>0.2700873935809327</v>
      </c>
      <c r="AN3365">
        <v>0.24775048261486135</v>
      </c>
      <c r="AO3365">
        <v>0.24775506782489665</v>
      </c>
      <c r="AP3365">
        <v>0.14454693550896777</v>
      </c>
      <c r="AQ3365">
        <v>0.17338831683050074</v>
      </c>
      <c r="AR3365">
        <v>0.11745697158829914</v>
      </c>
      <c r="AS3365">
        <v>4.5638136125544661E-2</v>
      </c>
      <c r="AT3365">
        <v>4.3421437898443591E-2</v>
      </c>
      <c r="AU3365">
        <v>7.1063298455242979E-2</v>
      </c>
      <c r="AV3365">
        <v>6.7528181535935747E-2</v>
      </c>
      <c r="AW3365">
        <v>6.348340009534216E-2</v>
      </c>
      <c r="AX3365">
        <v>5.6727101680534651E-2</v>
      </c>
      <c r="AY3365">
        <v>4.74158732412467E-2</v>
      </c>
      <c r="AZ3365">
        <v>4.227730703715607E-2</v>
      </c>
    </row>
    <row r="3366" spans="11:52" ht="14.4">
      <c r="K3366" t="s">
        <v>4274</v>
      </c>
      <c r="L3366" t="s">
        <v>4270</v>
      </c>
      <c r="M3366" t="s">
        <v>91</v>
      </c>
      <c r="N3366" t="s">
        <v>80</v>
      </c>
      <c r="AG3366">
        <v>1.3952841992831665E-2</v>
      </c>
      <c r="AH3366">
        <v>1.2561538635998293E-2</v>
      </c>
      <c r="AI3366">
        <v>1.4303491199006393E-2</v>
      </c>
      <c r="AJ3366">
        <v>1.3600881624271763E-2</v>
      </c>
      <c r="AK3366">
        <v>1.7982515181415856E-2</v>
      </c>
      <c r="AL3366">
        <v>2.3606592860561663E-2</v>
      </c>
      <c r="AM3366">
        <v>3.0625759623629456E-2</v>
      </c>
      <c r="AN3366">
        <v>5.6837898438495023E-2</v>
      </c>
      <c r="AO3366">
        <v>5.6100409742307011E-2</v>
      </c>
      <c r="AP3366">
        <v>4.5905883895985947E-2</v>
      </c>
      <c r="AQ3366">
        <v>5.6598841990848026E-2</v>
      </c>
      <c r="AR3366">
        <v>6.1651796719500183E-2</v>
      </c>
      <c r="AS3366">
        <v>5.7591093297335402E-2</v>
      </c>
      <c r="AT3366">
        <v>4.0433041730625174E-2</v>
      </c>
      <c r="AU3366">
        <v>3.8408787957243659E-2</v>
      </c>
      <c r="AV3366">
        <v>4.0057885795109757E-2</v>
      </c>
      <c r="AW3366">
        <v>3.7346045380253934E-2</v>
      </c>
      <c r="AX3366">
        <v>3.1544950700855563E-2</v>
      </c>
      <c r="AY3366">
        <v>2.402191101047443E-2</v>
      </c>
      <c r="AZ3366">
        <v>2.2753756592890348E-2</v>
      </c>
    </row>
    <row r="3367" spans="11:52" ht="14.4">
      <c r="K3367" t="s">
        <v>4275</v>
      </c>
      <c r="L3367" t="s">
        <v>4270</v>
      </c>
      <c r="M3367" t="s">
        <v>16</v>
      </c>
      <c r="N3367" t="s">
        <v>80</v>
      </c>
      <c r="AG3367">
        <v>1.8284100420469591E-2</v>
      </c>
      <c r="AH3367">
        <v>2.0935093624631935E-2</v>
      </c>
      <c r="AI3367">
        <v>2.2690722882420147E-2</v>
      </c>
      <c r="AJ3367">
        <v>2.1300693504432922E-2</v>
      </c>
      <c r="AK3367">
        <v>2.2604810534384196E-2</v>
      </c>
      <c r="AL3367">
        <v>2.788311887636646E-2</v>
      </c>
      <c r="AM3367">
        <v>4.257453176525474E-2</v>
      </c>
      <c r="AN3367">
        <v>4.3861866070965913E-2</v>
      </c>
      <c r="AO3367">
        <v>4.4857932144054848E-2</v>
      </c>
      <c r="AP3367">
        <v>4.3001224078222176E-2</v>
      </c>
      <c r="AQ3367">
        <v>4.0692921498136046E-2</v>
      </c>
      <c r="AR3367">
        <v>3.4664606090924255E-2</v>
      </c>
      <c r="AS3367">
        <v>3.5109940729687233E-2</v>
      </c>
      <c r="AT3367">
        <v>3.1063772425557384E-2</v>
      </c>
      <c r="AU3367">
        <v>3.6073784492415162E-2</v>
      </c>
      <c r="AV3367">
        <v>3.4628657209246273E-2</v>
      </c>
      <c r="AW3367">
        <v>3.3238672112240131E-2</v>
      </c>
      <c r="AX3367">
        <v>3.0960493115393641E-2</v>
      </c>
      <c r="AY3367">
        <v>3.3177147815036084E-2</v>
      </c>
      <c r="AZ3367">
        <v>3.5691435241326064E-2</v>
      </c>
    </row>
    <row r="3368" spans="11:52" ht="14.4">
      <c r="K3368" t="s">
        <v>4276</v>
      </c>
      <c r="L3368" t="s">
        <v>4270</v>
      </c>
      <c r="M3368" t="s">
        <v>17</v>
      </c>
      <c r="N3368" t="s">
        <v>80</v>
      </c>
      <c r="AG3368">
        <v>1.9289675166370115E-2</v>
      </c>
      <c r="AH3368">
        <v>1.6254644997883729E-2</v>
      </c>
      <c r="AI3368">
        <v>1.6596809018968046E-2</v>
      </c>
      <c r="AJ3368">
        <v>1.1862150302915384E-2</v>
      </c>
      <c r="AK3368">
        <v>1.2513250309571749E-2</v>
      </c>
      <c r="AL3368">
        <v>2.0410655678395128E-2</v>
      </c>
      <c r="AM3368">
        <v>2.4389335515737454E-2</v>
      </c>
      <c r="AN3368">
        <v>2.9856148172388242E-2</v>
      </c>
      <c r="AO3368">
        <v>2.8611696626845703E-2</v>
      </c>
      <c r="AP3368">
        <v>2.7287252431218063E-2</v>
      </c>
      <c r="AQ3368">
        <v>2.2023462907474183E-2</v>
      </c>
      <c r="AR3368">
        <v>2.0235559974069332E-2</v>
      </c>
      <c r="AS3368">
        <v>2.2549756555215721E-2</v>
      </c>
      <c r="AT3368">
        <v>1.9609459340705682E-2</v>
      </c>
      <c r="AU3368">
        <v>1.6419846676037974E-2</v>
      </c>
      <c r="AV3368">
        <v>2.0061574822034425E-2</v>
      </c>
      <c r="AW3368">
        <v>2.2021355404806819E-2</v>
      </c>
      <c r="AX3368">
        <v>1.9908082651045628E-2</v>
      </c>
      <c r="AY3368">
        <v>2.8111864495503441E-2</v>
      </c>
      <c r="AZ3368">
        <v>2.7385782354586077E-2</v>
      </c>
    </row>
    <row r="3369" spans="11:52" ht="14.4">
      <c r="K3369" t="s">
        <v>4277</v>
      </c>
      <c r="L3369" t="s">
        <v>4270</v>
      </c>
      <c r="M3369" t="s">
        <v>97</v>
      </c>
      <c r="N3369" t="s">
        <v>80</v>
      </c>
      <c r="O3369" t="s">
        <v>6079</v>
      </c>
      <c r="P3369" t="s">
        <v>6079</v>
      </c>
      <c r="Q3369" t="s">
        <v>6079</v>
      </c>
      <c r="R3369" t="s">
        <v>6079</v>
      </c>
      <c r="S3369" t="s">
        <v>6079</v>
      </c>
      <c r="T3369" t="s">
        <v>6079</v>
      </c>
      <c r="AG3369">
        <v>4.9657817004248083E-3</v>
      </c>
      <c r="AH3369">
        <v>4.6762550289795512E-3</v>
      </c>
      <c r="AI3369">
        <v>5.9905990327090803E-3</v>
      </c>
      <c r="AJ3369">
        <v>8.99522147859751E-3</v>
      </c>
      <c r="AK3369">
        <v>7.2762858477131214E-3</v>
      </c>
      <c r="AL3369">
        <v>1.0251489859034305E-2</v>
      </c>
      <c r="AM3369">
        <v>5.1047898043594143E-2</v>
      </c>
      <c r="AN3369">
        <v>5.7849850867873337E-2</v>
      </c>
      <c r="AO3369">
        <v>6.4172054272958717E-2</v>
      </c>
      <c r="AP3369">
        <v>4.7411744618472113E-2</v>
      </c>
      <c r="AQ3369">
        <v>3.553152830066502E-2</v>
      </c>
      <c r="AR3369">
        <v>3.3320287311841307E-2</v>
      </c>
      <c r="AS3369">
        <v>2.856310041703768E-2</v>
      </c>
      <c r="AT3369">
        <v>1.9135746376855382E-2</v>
      </c>
      <c r="AU3369">
        <v>1.7440220885654171E-2</v>
      </c>
      <c r="AV3369">
        <v>9.9908984655126543E-3</v>
      </c>
      <c r="AW3369">
        <v>3.6662490065646719E-3</v>
      </c>
      <c r="AX3369">
        <v>3.2526721846989084E-3</v>
      </c>
      <c r="AY3369">
        <v>2.9003470725922262E-3</v>
      </c>
      <c r="AZ3369">
        <v>3.5864169829253824E-3</v>
      </c>
    </row>
    <row r="3370" spans="11:52" ht="14.4">
      <c r="K3370" t="s">
        <v>4278</v>
      </c>
      <c r="L3370" t="s">
        <v>4270</v>
      </c>
      <c r="M3370" t="s">
        <v>18</v>
      </c>
      <c r="N3370" t="s">
        <v>80</v>
      </c>
      <c r="AG3370">
        <v>3.7504434271454459E-2</v>
      </c>
      <c r="AH3370">
        <v>3.2711906081791059E-2</v>
      </c>
      <c r="AI3370">
        <v>3.7833379328752907E-2</v>
      </c>
      <c r="AJ3370">
        <v>3.6895503058041117E-2</v>
      </c>
      <c r="AK3370">
        <v>3.5789923626259143E-2</v>
      </c>
      <c r="AL3370">
        <v>3.5163681255881533E-2</v>
      </c>
      <c r="AM3370">
        <v>3.5565830795616447E-2</v>
      </c>
      <c r="AN3370">
        <v>3.7306329891228007E-2</v>
      </c>
      <c r="AO3370">
        <v>4.442107577427365E-2</v>
      </c>
      <c r="AP3370">
        <v>4.6549150523016683E-2</v>
      </c>
      <c r="AQ3370">
        <v>4.4714823544930678E-2</v>
      </c>
      <c r="AR3370">
        <v>4.4345069898985928E-2</v>
      </c>
      <c r="AS3370">
        <v>4.2012109272050631E-2</v>
      </c>
      <c r="AT3370">
        <v>3.9081836316671018E-2</v>
      </c>
      <c r="AU3370">
        <v>3.836527738163787E-2</v>
      </c>
      <c r="AV3370">
        <v>3.8115886151553577E-2</v>
      </c>
      <c r="AW3370">
        <v>3.5688422993833901E-2</v>
      </c>
      <c r="AX3370">
        <v>3.3901198205899881E-2</v>
      </c>
      <c r="AY3370">
        <v>3.4657719026571818E-2</v>
      </c>
      <c r="AZ3370">
        <v>3.3222274529033424E-2</v>
      </c>
    </row>
    <row r="3371" spans="11:52" ht="14.4">
      <c r="K3371" t="s">
        <v>4279</v>
      </c>
      <c r="L3371" t="s">
        <v>4270</v>
      </c>
      <c r="M3371" t="s">
        <v>34</v>
      </c>
      <c r="N3371" t="s">
        <v>80</v>
      </c>
      <c r="AG3371">
        <v>3.3148418094714756E-2</v>
      </c>
      <c r="AH3371">
        <v>3.1897664407953816E-2</v>
      </c>
      <c r="AI3371">
        <v>3.1718240625372818E-2</v>
      </c>
      <c r="AJ3371">
        <v>3.0599360287182416E-2</v>
      </c>
      <c r="AK3371">
        <v>2.9738555261812089E-2</v>
      </c>
      <c r="AL3371">
        <v>3.4026774649745489E-2</v>
      </c>
      <c r="AM3371">
        <v>3.8063125329318416E-2</v>
      </c>
      <c r="AN3371">
        <v>3.8709276919839448E-2</v>
      </c>
      <c r="AO3371">
        <v>4.0438049765099626E-2</v>
      </c>
      <c r="AP3371">
        <v>4.1775353729283725E-2</v>
      </c>
      <c r="AQ3371">
        <v>3.914073154588079E-2</v>
      </c>
      <c r="AR3371">
        <v>3.6654421237606968E-2</v>
      </c>
      <c r="AS3371">
        <v>3.5425024308344356E-2</v>
      </c>
      <c r="AT3371">
        <v>3.2581699139460595E-2</v>
      </c>
      <c r="AU3371">
        <v>3.2780051320052364E-2</v>
      </c>
      <c r="AV3371">
        <v>3.1410645530660329E-2</v>
      </c>
      <c r="AW3371">
        <v>3.1861208707376812E-2</v>
      </c>
      <c r="AX3371">
        <v>2.858342139936914E-2</v>
      </c>
      <c r="AY3371">
        <v>2.9086919125154917E-2</v>
      </c>
      <c r="AZ3371">
        <v>2.7016459163640778E-2</v>
      </c>
    </row>
    <row r="3372" spans="11:52" ht="14.4">
      <c r="K3372" t="s">
        <v>4280</v>
      </c>
      <c r="L3372" t="s">
        <v>4270</v>
      </c>
      <c r="M3372" t="s">
        <v>19</v>
      </c>
      <c r="N3372" t="s">
        <v>80</v>
      </c>
      <c r="AG3372">
        <v>2.425123590984872E-2</v>
      </c>
      <c r="AH3372">
        <v>2.2334074204221704E-2</v>
      </c>
      <c r="AI3372">
        <v>2.4643625173226623E-2</v>
      </c>
      <c r="AJ3372">
        <v>2.174447168219824E-2</v>
      </c>
      <c r="AK3372">
        <v>2.6898241525320492E-2</v>
      </c>
      <c r="AL3372">
        <v>9.3927124928972986E-3</v>
      </c>
      <c r="AM3372">
        <v>7.8923645908930747E-3</v>
      </c>
      <c r="AN3372">
        <v>1.0937998814353001E-2</v>
      </c>
      <c r="AO3372">
        <v>1.5214317889094759E-2</v>
      </c>
      <c r="AP3372">
        <v>1.2589370303195097E-2</v>
      </c>
      <c r="AQ3372">
        <v>1.2610084327177308E-2</v>
      </c>
      <c r="AR3372">
        <v>1.1156847846781065E-2</v>
      </c>
      <c r="AS3372">
        <v>1.4093138029690724E-2</v>
      </c>
      <c r="AT3372">
        <v>1.2231449250094315E-2</v>
      </c>
      <c r="AU3372">
        <v>1.2464386065508657E-2</v>
      </c>
      <c r="AV3372">
        <v>1.2057984171553116E-2</v>
      </c>
      <c r="AW3372">
        <v>1.2190580682977624E-2</v>
      </c>
      <c r="AX3372">
        <v>1.17308316038296E-2</v>
      </c>
      <c r="AY3372">
        <v>1.183901614750746E-2</v>
      </c>
      <c r="AZ3372">
        <v>1.328231776378644E-2</v>
      </c>
    </row>
    <row r="3373" spans="11:52" ht="14.4">
      <c r="K3373" t="s">
        <v>4281</v>
      </c>
      <c r="L3373" t="s">
        <v>4270</v>
      </c>
      <c r="M3373" t="s">
        <v>20</v>
      </c>
      <c r="N3373" t="s">
        <v>80</v>
      </c>
      <c r="AG3373">
        <v>2.557731039999343E-2</v>
      </c>
      <c r="AH3373">
        <v>2.6104468447789696E-2</v>
      </c>
      <c r="AI3373">
        <v>2.3193374835759343E-2</v>
      </c>
      <c r="AJ3373">
        <v>2.1994130455947739E-2</v>
      </c>
      <c r="AK3373">
        <v>1.8748032228415021E-2</v>
      </c>
      <c r="AL3373">
        <v>2.623271183468771E-2</v>
      </c>
      <c r="AM3373">
        <v>2.6697433671231268E-2</v>
      </c>
      <c r="AN3373">
        <v>2.6757916146683557E-2</v>
      </c>
      <c r="AO3373">
        <v>2.9527733880675637E-2</v>
      </c>
      <c r="AP3373">
        <v>3.4354222285634534E-2</v>
      </c>
      <c r="AQ3373">
        <v>3.222324733612849E-2</v>
      </c>
      <c r="AR3373">
        <v>2.8541916882043206E-2</v>
      </c>
      <c r="AS3373">
        <v>2.807186579419918E-2</v>
      </c>
      <c r="AT3373">
        <v>2.6787899811135735E-2</v>
      </c>
      <c r="AU3373">
        <v>2.7996625451416013E-2</v>
      </c>
      <c r="AV3373">
        <v>2.7404891117791395E-2</v>
      </c>
      <c r="AW3373">
        <v>3.0138355155820095E-2</v>
      </c>
      <c r="AX3373">
        <v>2.6777605511433079E-2</v>
      </c>
      <c r="AY3373">
        <v>2.6969406830022396E-2</v>
      </c>
      <c r="AZ3373">
        <v>2.2032131304726661E-2</v>
      </c>
    </row>
    <row r="3374" spans="11:52" ht="14.4">
      <c r="K3374" t="s">
        <v>4282</v>
      </c>
      <c r="L3374" t="s">
        <v>4270</v>
      </c>
      <c r="M3374" t="s">
        <v>21</v>
      </c>
      <c r="N3374" t="s">
        <v>80</v>
      </c>
      <c r="AG3374">
        <v>2.1015978881908527E-2</v>
      </c>
      <c r="AH3374">
        <v>1.962469058252472E-2</v>
      </c>
      <c r="AI3374">
        <v>2.5378334239584441E-2</v>
      </c>
      <c r="AJ3374">
        <v>2.4468305220698486E-2</v>
      </c>
      <c r="AK3374">
        <v>2.0533698991473615E-2</v>
      </c>
      <c r="AL3374">
        <v>3.2464162233527487E-2</v>
      </c>
      <c r="AM3374">
        <v>3.6054572982811277E-2</v>
      </c>
      <c r="AN3374">
        <v>3.9140764494880353E-2</v>
      </c>
    </row>
    <row r="3375" spans="11:52" ht="14.4">
      <c r="K3375" t="s">
        <v>4283</v>
      </c>
      <c r="L3375" t="s">
        <v>4270</v>
      </c>
      <c r="M3375" t="s">
        <v>22</v>
      </c>
      <c r="N3375" t="s">
        <v>80</v>
      </c>
      <c r="AG3375">
        <v>0.30416596150845299</v>
      </c>
      <c r="AH3375">
        <v>0.29223611514639042</v>
      </c>
      <c r="AI3375">
        <v>0.22595122410241564</v>
      </c>
      <c r="AJ3375">
        <v>0.25107713554465516</v>
      </c>
      <c r="AK3375">
        <v>0.24315030164966095</v>
      </c>
      <c r="AL3375">
        <v>0.2256348176634092</v>
      </c>
      <c r="AM3375">
        <v>0.2287011159013172</v>
      </c>
      <c r="AN3375">
        <v>0.24961386480753073</v>
      </c>
      <c r="AO3375">
        <v>0.23401278269441428</v>
      </c>
      <c r="AP3375">
        <v>0.11788846803503</v>
      </c>
      <c r="AQ3375">
        <v>6.499680011295475E-2</v>
      </c>
      <c r="AR3375">
        <v>7.5693919381977587E-2</v>
      </c>
      <c r="AS3375">
        <v>6.5924813798031973E-2</v>
      </c>
      <c r="AT3375">
        <v>4.4200201147079246E-2</v>
      </c>
      <c r="AU3375">
        <v>4.5236584796576586E-2</v>
      </c>
      <c r="AV3375">
        <v>4.4201686796602177E-2</v>
      </c>
      <c r="AW3375">
        <v>4.3531777849149425E-2</v>
      </c>
      <c r="AX3375">
        <v>3.5713823736010529E-2</v>
      </c>
      <c r="AY3375">
        <v>3.0990905737857115E-2</v>
      </c>
      <c r="AZ3375">
        <v>2.4751582065517794E-2</v>
      </c>
    </row>
    <row r="3376" spans="11:52" ht="14.4">
      <c r="K3376" t="s">
        <v>4284</v>
      </c>
      <c r="L3376" t="s">
        <v>4270</v>
      </c>
      <c r="M3376" t="s">
        <v>90</v>
      </c>
      <c r="N3376" t="s">
        <v>80</v>
      </c>
      <c r="AG3376">
        <v>0.10014449029832848</v>
      </c>
      <c r="AH3376">
        <v>5.9386295142166694E-2</v>
      </c>
      <c r="AI3376">
        <v>5.2655569453224874E-2</v>
      </c>
      <c r="AJ3376">
        <v>6.9988026178449902E-2</v>
      </c>
      <c r="AK3376">
        <v>7.2472223857037998E-2</v>
      </c>
      <c r="AL3376">
        <v>9.9759032002132514E-2</v>
      </c>
      <c r="AM3376">
        <v>0.15200458248113041</v>
      </c>
      <c r="AN3376">
        <v>0.17650969860657131</v>
      </c>
      <c r="AO3376">
        <v>0.18249425044032919</v>
      </c>
      <c r="AP3376">
        <v>0.18768341465176297</v>
      </c>
      <c r="AQ3376">
        <v>0.19186938889348529</v>
      </c>
      <c r="AR3376">
        <v>0.19989092469490768</v>
      </c>
      <c r="AS3376">
        <v>0.14012473914052131</v>
      </c>
      <c r="AT3376">
        <v>0.11902502103862175</v>
      </c>
      <c r="AU3376">
        <v>0.10470746504047478</v>
      </c>
      <c r="AV3376">
        <v>0.11325315688505692</v>
      </c>
      <c r="AW3376">
        <v>9.6241043414573332E-2</v>
      </c>
      <c r="AX3376">
        <v>5.6350950816207113E-2</v>
      </c>
      <c r="AY3376">
        <v>5.5454516742642769E-2</v>
      </c>
      <c r="AZ3376">
        <v>4.7877648469140402E-2</v>
      </c>
    </row>
    <row r="3377" spans="11:52" ht="14.4">
      <c r="K3377" t="s">
        <v>4285</v>
      </c>
      <c r="L3377" t="s">
        <v>4270</v>
      </c>
      <c r="M3377" t="s">
        <v>23</v>
      </c>
      <c r="N3377" t="s">
        <v>80</v>
      </c>
      <c r="AG3377">
        <v>2.7314244798388457E-2</v>
      </c>
      <c r="AH3377">
        <v>2.4822185017657032E-2</v>
      </c>
      <c r="AI3377">
        <v>2.3752742334817601E-2</v>
      </c>
      <c r="AJ3377">
        <v>2.3350094523506587E-2</v>
      </c>
      <c r="AK3377">
        <v>2.3772047484780554E-2</v>
      </c>
      <c r="AL3377">
        <v>2.1929707952203489E-2</v>
      </c>
      <c r="AM3377">
        <v>2.4566442081961935E-2</v>
      </c>
      <c r="AN3377">
        <v>2.945594311398295E-2</v>
      </c>
      <c r="AO3377">
        <v>3.8382383461316227E-2</v>
      </c>
      <c r="AP3377">
        <v>2.7900404648275225E-2</v>
      </c>
      <c r="AQ3377">
        <v>2.960103668990607E-2</v>
      </c>
      <c r="AR3377">
        <v>3.1396310567316801E-2</v>
      </c>
      <c r="AS3377">
        <v>3.3841372585922111E-2</v>
      </c>
      <c r="AT3377">
        <v>3.1077676852195927E-2</v>
      </c>
      <c r="AU3377">
        <v>2.9629221982276219E-2</v>
      </c>
      <c r="AV3377">
        <v>2.3359843152492062E-2</v>
      </c>
      <c r="AW3377">
        <v>2.9157767863353199E-2</v>
      </c>
      <c r="AX3377">
        <v>2.4390277931335427E-2</v>
      </c>
      <c r="AY3377">
        <v>2.0181948434432585E-2</v>
      </c>
      <c r="AZ3377">
        <v>2.0677872714961281E-2</v>
      </c>
    </row>
    <row r="3378" spans="11:52" ht="14.4">
      <c r="K3378" t="s">
        <v>4286</v>
      </c>
      <c r="L3378" t="s">
        <v>4270</v>
      </c>
      <c r="M3378" t="s">
        <v>24</v>
      </c>
      <c r="N3378" t="s">
        <v>80</v>
      </c>
      <c r="AG3378">
        <v>4.5831993297141362E-2</v>
      </c>
      <c r="AH3378">
        <v>4.6423958460086109E-2</v>
      </c>
      <c r="AI3378">
        <v>4.0574014055043045E-2</v>
      </c>
      <c r="AJ3378">
        <v>3.5115106653456164E-2</v>
      </c>
      <c r="AK3378">
        <v>3.0766016489201867E-2</v>
      </c>
      <c r="AL3378">
        <v>7.1646342625599477E-2</v>
      </c>
      <c r="AM3378">
        <v>7.5828549072926937E-2</v>
      </c>
      <c r="AN3378">
        <v>0.10961996913034984</v>
      </c>
      <c r="AO3378">
        <v>8.8046448837487273E-2</v>
      </c>
      <c r="AP3378">
        <v>6.6110335850862303E-2</v>
      </c>
      <c r="AQ3378">
        <v>4.6991851350606809E-2</v>
      </c>
      <c r="AR3378">
        <v>5.3339587253122218E-2</v>
      </c>
      <c r="AS3378">
        <v>5.1313503733995521E-2</v>
      </c>
      <c r="AT3378">
        <v>5.5852207163540224E-2</v>
      </c>
      <c r="AU3378">
        <v>5.104800677525452E-2</v>
      </c>
      <c r="AV3378">
        <v>5.072664731046015E-2</v>
      </c>
      <c r="AW3378">
        <v>3.9784580942532323E-2</v>
      </c>
      <c r="AX3378">
        <v>3.198686122670294E-2</v>
      </c>
      <c r="AY3378">
        <v>2.3469349098792783E-2</v>
      </c>
      <c r="AZ3378">
        <v>2.5094209231945955E-2</v>
      </c>
    </row>
    <row r="3379" spans="11:52" ht="14.4">
      <c r="K3379" t="s">
        <v>4287</v>
      </c>
      <c r="L3379" t="s">
        <v>4270</v>
      </c>
      <c r="M3379" t="s">
        <v>1386</v>
      </c>
      <c r="N3379" t="s">
        <v>80</v>
      </c>
      <c r="O3379" t="s">
        <v>6079</v>
      </c>
      <c r="P3379" t="s">
        <v>6079</v>
      </c>
      <c r="Q3379" t="s">
        <v>6079</v>
      </c>
      <c r="R3379" t="s">
        <v>6079</v>
      </c>
      <c r="S3379" t="s">
        <v>6079</v>
      </c>
      <c r="T3379" t="s">
        <v>6079</v>
      </c>
      <c r="U3379" t="s">
        <v>6079</v>
      </c>
      <c r="V3379" t="s">
        <v>6079</v>
      </c>
      <c r="W3379" t="s">
        <v>6079</v>
      </c>
      <c r="X3379" t="s">
        <v>6079</v>
      </c>
      <c r="Y3379" t="s">
        <v>6079</v>
      </c>
      <c r="Z3379" t="s">
        <v>6079</v>
      </c>
      <c r="AA3379" t="s">
        <v>6079</v>
      </c>
      <c r="AG3379">
        <v>6.7646424420108431E-2</v>
      </c>
      <c r="AH3379">
        <v>8.8345135433700442E-2</v>
      </c>
      <c r="AI3379">
        <v>8.4990553840124716E-2</v>
      </c>
      <c r="AJ3379">
        <v>0.11532637089436557</v>
      </c>
      <c r="AK3379">
        <v>0.10997075088891783</v>
      </c>
      <c r="AL3379">
        <v>0.1142214031374434</v>
      </c>
      <c r="AM3379">
        <v>0.11489599992695818</v>
      </c>
      <c r="AN3379">
        <v>9.6446125909704444E-2</v>
      </c>
      <c r="AO3379">
        <v>9.4740511364518679E-2</v>
      </c>
      <c r="AP3379">
        <v>7.3381936124862587E-2</v>
      </c>
      <c r="AQ3379">
        <v>6.7394017729524483E-2</v>
      </c>
      <c r="AR3379">
        <v>4.8223329128742685E-2</v>
      </c>
      <c r="AS3379">
        <v>3.9380877634711861E-2</v>
      </c>
      <c r="AT3379">
        <v>4.1079015856065541E-2</v>
      </c>
      <c r="AU3379">
        <v>4.1777179536748414E-2</v>
      </c>
      <c r="AV3379">
        <v>4.0985021800081622E-2</v>
      </c>
      <c r="AW3379">
        <v>4.0818879584966501E-2</v>
      </c>
      <c r="AX3379">
        <v>3.6786515213476326E-2</v>
      </c>
      <c r="AY3379">
        <v>3.4956197158580227E-2</v>
      </c>
      <c r="AZ3379">
        <v>3.5340329225529793E-2</v>
      </c>
    </row>
    <row r="3380" spans="11:52" ht="14.4">
      <c r="K3380" t="s">
        <v>4288</v>
      </c>
      <c r="L3380" t="s">
        <v>4270</v>
      </c>
      <c r="M3380" t="s">
        <v>25</v>
      </c>
      <c r="N3380" t="s">
        <v>80</v>
      </c>
      <c r="AG3380">
        <v>0.10702643559968383</v>
      </c>
      <c r="AH3380">
        <v>9.8324405395273567E-2</v>
      </c>
      <c r="AI3380">
        <v>9.9031078804251049E-2</v>
      </c>
      <c r="AJ3380">
        <v>0.10377069293242942</v>
      </c>
      <c r="AK3380">
        <v>0.10151462033164456</v>
      </c>
      <c r="AL3380">
        <v>9.5632079110537935E-2</v>
      </c>
      <c r="AM3380">
        <v>9.6692972294159685E-2</v>
      </c>
      <c r="AN3380">
        <v>7.8955657857779818E-2</v>
      </c>
      <c r="AO3380">
        <v>7.4088826954281012E-2</v>
      </c>
      <c r="AP3380">
        <v>7.2823371614020527E-2</v>
      </c>
      <c r="AQ3380">
        <v>7.3440268433632966E-2</v>
      </c>
      <c r="AR3380">
        <v>6.6984605353185692E-2</v>
      </c>
      <c r="AS3380">
        <v>6.9438212322447623E-2</v>
      </c>
      <c r="AT3380">
        <v>6.3255267667595913E-2</v>
      </c>
      <c r="AU3380">
        <v>6.1515954781293257E-2</v>
      </c>
      <c r="AV3380">
        <v>5.3917268715695077E-2</v>
      </c>
      <c r="AW3380">
        <v>5.2326796270632539E-2</v>
      </c>
      <c r="AX3380">
        <v>4.5635008492072464E-2</v>
      </c>
      <c r="AY3380">
        <v>4.7854817142085768E-2</v>
      </c>
      <c r="AZ3380">
        <v>4.5197004981878314E-2</v>
      </c>
    </row>
    <row r="3381" spans="11:52" ht="14.4">
      <c r="K3381" t="s">
        <v>5731</v>
      </c>
      <c r="L3381" t="s">
        <v>4270</v>
      </c>
      <c r="M3381" t="s">
        <v>5610</v>
      </c>
      <c r="N3381" t="s">
        <v>80</v>
      </c>
      <c r="AO3381">
        <v>3.1750771422022171E-2</v>
      </c>
      <c r="AP3381" t="s">
        <v>6079</v>
      </c>
      <c r="AQ3381" t="s">
        <v>6079</v>
      </c>
      <c r="AR3381" t="s">
        <v>6079</v>
      </c>
      <c r="AS3381" t="s">
        <v>6079</v>
      </c>
      <c r="AT3381">
        <v>3.4569073086181464E-2</v>
      </c>
      <c r="AU3381">
        <v>4.6879358272416037E-2</v>
      </c>
      <c r="AV3381">
        <v>4.4224870814966531E-2</v>
      </c>
      <c r="AW3381">
        <v>4.3842283443794143E-2</v>
      </c>
      <c r="AX3381">
        <v>4.5737184575692882E-2</v>
      </c>
      <c r="AY3381">
        <v>4.7763168002576781E-2</v>
      </c>
      <c r="AZ3381">
        <v>4.4964455137287987E-2</v>
      </c>
    </row>
    <row r="3382" spans="11:52" ht="14.4">
      <c r="K3382" t="s">
        <v>4289</v>
      </c>
      <c r="L3382" t="s">
        <v>4270</v>
      </c>
      <c r="M3382" t="s">
        <v>98</v>
      </c>
      <c r="N3382" t="s">
        <v>80</v>
      </c>
      <c r="AG3382">
        <v>6.9469495731260726E-3</v>
      </c>
      <c r="AH3382">
        <v>5.1727873469829917E-3</v>
      </c>
      <c r="AI3382">
        <v>2.7980809675629873E-3</v>
      </c>
      <c r="AJ3382">
        <v>2.135845528747618E-2</v>
      </c>
      <c r="AK3382">
        <v>2.1575676370836051E-2</v>
      </c>
      <c r="AL3382">
        <v>1.7911680172765142E-2</v>
      </c>
      <c r="AM3382">
        <v>1.9914089038264526E-2</v>
      </c>
      <c r="AN3382">
        <v>1.4107529044912741E-2</v>
      </c>
      <c r="AO3382">
        <v>1.554436017149852E-2</v>
      </c>
      <c r="AP3382">
        <v>1.4348076764681658E-2</v>
      </c>
      <c r="AQ3382">
        <v>1.0558482334082568E-2</v>
      </c>
      <c r="AR3382">
        <v>1.1111682699727352E-2</v>
      </c>
      <c r="AS3382">
        <v>1.620210396989941E-2</v>
      </c>
      <c r="AT3382">
        <v>1.1085943567175773E-2</v>
      </c>
      <c r="AU3382">
        <v>1.0235688792188722E-2</v>
      </c>
      <c r="AV3382">
        <v>9.7648848589364078E-3</v>
      </c>
      <c r="AW3382">
        <v>1.0292484265087004E-2</v>
      </c>
      <c r="AX3382">
        <v>1.1919398401200827E-2</v>
      </c>
      <c r="AY3382">
        <v>1.3693690181477943E-2</v>
      </c>
      <c r="AZ3382">
        <v>1.2816988523125558E-2</v>
      </c>
    </row>
    <row r="3383" spans="11:52" ht="14.4">
      <c r="K3383" t="s">
        <v>4290</v>
      </c>
      <c r="L3383" t="s">
        <v>4270</v>
      </c>
      <c r="M3383" t="s">
        <v>94</v>
      </c>
      <c r="N3383" t="s">
        <v>80</v>
      </c>
      <c r="AG3383">
        <v>4.4967582846855781E-3</v>
      </c>
      <c r="AH3383">
        <v>4.6997932659678891E-3</v>
      </c>
      <c r="AI3383">
        <v>4.6346040979343139E-3</v>
      </c>
      <c r="AJ3383">
        <v>4.06378563157727E-3</v>
      </c>
      <c r="AK3383">
        <v>4.0506197254774143E-3</v>
      </c>
      <c r="AL3383">
        <v>4.0727259673796253E-3</v>
      </c>
      <c r="AM3383">
        <v>5.6723316389047816E-3</v>
      </c>
      <c r="AN3383">
        <v>7.1929066975700241E-3</v>
      </c>
      <c r="AO3383">
        <v>6.0194646155853028E-3</v>
      </c>
      <c r="AP3383">
        <v>5.0673675533076312E-3</v>
      </c>
      <c r="AQ3383">
        <v>5.4357466315407971E-3</v>
      </c>
      <c r="AR3383">
        <v>5.850918062999211E-3</v>
      </c>
      <c r="AS3383">
        <v>5.32307692894903E-3</v>
      </c>
      <c r="AT3383">
        <v>5.9101469395466365E-3</v>
      </c>
      <c r="AU3383">
        <v>7.1334422331082127E-3</v>
      </c>
      <c r="AV3383">
        <v>7.3456717385343073E-3</v>
      </c>
      <c r="AW3383">
        <v>7.0675457368296422E-3</v>
      </c>
      <c r="AX3383">
        <v>7.7537062373284884E-3</v>
      </c>
      <c r="AY3383">
        <v>7.9199264899296566E-3</v>
      </c>
      <c r="AZ3383">
        <v>6.6042772871424665E-3</v>
      </c>
    </row>
    <row r="3384" spans="11:52" ht="14.4">
      <c r="K3384" t="s">
        <v>4291</v>
      </c>
      <c r="L3384" t="s">
        <v>4270</v>
      </c>
      <c r="M3384" t="s">
        <v>99</v>
      </c>
      <c r="N3384" t="s">
        <v>80</v>
      </c>
      <c r="AG3384">
        <v>2.5154219812346255E-2</v>
      </c>
      <c r="AH3384">
        <v>2.144221402071533E-2</v>
      </c>
      <c r="AI3384">
        <v>9.1873110365710796E-3</v>
      </c>
      <c r="AJ3384">
        <v>7.9706166743810508E-3</v>
      </c>
      <c r="AK3384">
        <v>8.2173763629374823E-3</v>
      </c>
      <c r="AL3384">
        <v>8.5312734920244184E-3</v>
      </c>
      <c r="AM3384">
        <v>9.8690405601168877E-3</v>
      </c>
      <c r="AN3384">
        <v>1.040192678459459E-2</v>
      </c>
      <c r="AO3384">
        <v>5.0982750137175042E-2</v>
      </c>
      <c r="AP3384">
        <v>3.5511174310819835E-2</v>
      </c>
      <c r="AQ3384">
        <v>3.3266567769248079E-2</v>
      </c>
      <c r="AR3384">
        <v>1.3294109226178064E-2</v>
      </c>
      <c r="AS3384">
        <v>1.1987088375260101E-2</v>
      </c>
      <c r="AT3384">
        <v>1.1821680293061279E-2</v>
      </c>
      <c r="AU3384">
        <v>9.2554998714917819E-3</v>
      </c>
      <c r="AV3384">
        <v>9.6481253702552887E-3</v>
      </c>
      <c r="AW3384">
        <v>5.838230023345734E-3</v>
      </c>
      <c r="AX3384">
        <v>3.2278525263169443E-3</v>
      </c>
      <c r="AY3384">
        <v>2.0157962521415284E-3</v>
      </c>
      <c r="AZ3384">
        <v>1.6054640246540861E-3</v>
      </c>
    </row>
    <row r="3385" spans="11:52" ht="14.4">
      <c r="K3385" t="s">
        <v>4292</v>
      </c>
      <c r="L3385" t="s">
        <v>4270</v>
      </c>
      <c r="M3385" t="s">
        <v>26</v>
      </c>
      <c r="N3385" t="s">
        <v>80</v>
      </c>
      <c r="O3385" t="s">
        <v>6079</v>
      </c>
      <c r="P3385" t="s">
        <v>6079</v>
      </c>
      <c r="Q3385" t="s">
        <v>6079</v>
      </c>
      <c r="R3385" t="s">
        <v>6079</v>
      </c>
      <c r="S3385" t="s">
        <v>6079</v>
      </c>
      <c r="AG3385">
        <v>2.3202959135056399E-2</v>
      </c>
      <c r="AH3385">
        <v>1.8882681466187861E-2</v>
      </c>
      <c r="AI3385">
        <v>1.644262924971656E-2</v>
      </c>
      <c r="AJ3385">
        <v>3.8198234507331758E-2</v>
      </c>
      <c r="AK3385">
        <v>1.6075441835348023E-2</v>
      </c>
      <c r="AL3385">
        <v>4.4159015346733931E-3</v>
      </c>
      <c r="AM3385">
        <v>0.32513153924485499</v>
      </c>
      <c r="AN3385">
        <v>0.31048187518161929</v>
      </c>
      <c r="AO3385">
        <v>0.33310441445304034</v>
      </c>
      <c r="AP3385">
        <v>0.26319893745897854</v>
      </c>
      <c r="AQ3385">
        <v>0.25200583060878329</v>
      </c>
      <c r="AR3385">
        <v>0.33546803909857204</v>
      </c>
      <c r="AS3385">
        <v>0.41134682976073272</v>
      </c>
      <c r="AT3385">
        <v>0.42564726405592407</v>
      </c>
      <c r="AU3385">
        <v>0.28498154350749516</v>
      </c>
      <c r="AV3385">
        <v>0.11174837167128315</v>
      </c>
      <c r="AW3385">
        <v>1.3681791445328776E-2</v>
      </c>
      <c r="AX3385">
        <v>1.5791862983489183E-2</v>
      </c>
      <c r="AY3385">
        <v>1.8319133381360403E-2</v>
      </c>
      <c r="AZ3385">
        <v>8.8753463873143604E-2</v>
      </c>
    </row>
    <row r="3386" spans="11:52" ht="14.4">
      <c r="K3386" t="s">
        <v>4293</v>
      </c>
      <c r="L3386" t="s">
        <v>4270</v>
      </c>
      <c r="M3386" t="s">
        <v>27</v>
      </c>
      <c r="N3386" t="s">
        <v>80</v>
      </c>
      <c r="AG3386">
        <v>2.3251401348104286E-2</v>
      </c>
      <c r="AH3386">
        <v>2.1615285423673719E-2</v>
      </c>
      <c r="AI3386">
        <v>2.3132808325854761E-2</v>
      </c>
      <c r="AJ3386">
        <v>2.8059559242296795E-2</v>
      </c>
      <c r="AK3386">
        <v>2.3074058217165468E-2</v>
      </c>
      <c r="AL3386">
        <v>2.7892015446962095E-2</v>
      </c>
      <c r="AM3386">
        <v>3.7210663365585761E-2</v>
      </c>
      <c r="AN3386">
        <v>3.8772514241888358E-2</v>
      </c>
      <c r="AO3386">
        <v>4.2791456720974341E-2</v>
      </c>
      <c r="AP3386">
        <v>3.9107515817789394E-2</v>
      </c>
      <c r="AQ3386">
        <v>3.9045223062860769E-2</v>
      </c>
      <c r="AR3386">
        <v>3.2888550329564732E-2</v>
      </c>
      <c r="AS3386">
        <v>3.2540832467999957E-2</v>
      </c>
      <c r="AT3386">
        <v>2.812285321767044E-2</v>
      </c>
      <c r="AU3386">
        <v>2.5907991219291392E-2</v>
      </c>
      <c r="AV3386">
        <v>2.588087664164377E-2</v>
      </c>
      <c r="AW3386">
        <v>2.5131749538015013E-2</v>
      </c>
      <c r="AX3386">
        <v>2.2845067903221893E-2</v>
      </c>
      <c r="AY3386">
        <v>2.3145953364295025E-2</v>
      </c>
      <c r="AZ3386">
        <v>2.4262349557184624E-2</v>
      </c>
    </row>
    <row r="3387" spans="11:52" ht="14.4">
      <c r="K3387" t="s">
        <v>4294</v>
      </c>
      <c r="L3387" t="s">
        <v>4270</v>
      </c>
      <c r="M3387" t="s">
        <v>28</v>
      </c>
      <c r="N3387" t="s">
        <v>80</v>
      </c>
      <c r="AG3387">
        <v>7.2565192727383071E-3</v>
      </c>
      <c r="AH3387">
        <v>1.8106823074520741E-2</v>
      </c>
      <c r="AI3387">
        <v>2.3347053318600347E-2</v>
      </c>
      <c r="AJ3387">
        <v>2.4847379144269901E-2</v>
      </c>
      <c r="AK3387">
        <v>1.261185058289368E-2</v>
      </c>
      <c r="AL3387">
        <v>1.1136959974417607E-2</v>
      </c>
      <c r="AM3387">
        <v>1.3345966783205708E-2</v>
      </c>
      <c r="AN3387">
        <v>1.2742096999352307E-2</v>
      </c>
      <c r="AO3387">
        <v>1.2697907555275967E-2</v>
      </c>
      <c r="AP3387" t="s">
        <v>6079</v>
      </c>
      <c r="AQ3387" t="s">
        <v>6079</v>
      </c>
      <c r="AR3387" t="s">
        <v>6079</v>
      </c>
      <c r="AS3387" t="s">
        <v>6079</v>
      </c>
      <c r="AT3387">
        <v>1.4585384107465448E-2</v>
      </c>
      <c r="AU3387">
        <v>3.8921798108551807E-3</v>
      </c>
      <c r="AV3387">
        <v>4.200611063205394E-3</v>
      </c>
      <c r="AW3387">
        <v>4.4874065991792281E-3</v>
      </c>
      <c r="AX3387">
        <v>3.8808209045057057E-3</v>
      </c>
      <c r="AY3387">
        <v>4.7858870063805688E-3</v>
      </c>
      <c r="AZ3387">
        <v>7.7961395905775726E-3</v>
      </c>
    </row>
    <row r="3388" spans="11:52" ht="14.4">
      <c r="K3388" t="s">
        <v>4295</v>
      </c>
      <c r="L3388" t="s">
        <v>4270</v>
      </c>
      <c r="M3388" t="s">
        <v>29</v>
      </c>
      <c r="N3388" t="s">
        <v>80</v>
      </c>
      <c r="AG3388">
        <v>5.070584963593576E-2</v>
      </c>
      <c r="AH3388">
        <v>4.886496748591871E-2</v>
      </c>
      <c r="AI3388">
        <v>4.8535899907901456E-2</v>
      </c>
      <c r="AJ3388">
        <v>6.01095318713381E-2</v>
      </c>
      <c r="AK3388">
        <v>6.9145650228460184E-2</v>
      </c>
      <c r="AL3388">
        <v>8.439100965526472E-2</v>
      </c>
      <c r="AM3388">
        <v>8.2478598195268607E-2</v>
      </c>
      <c r="AN3388">
        <v>8.7655476051810663E-2</v>
      </c>
      <c r="AO3388">
        <v>0.10003559924322108</v>
      </c>
      <c r="AP3388">
        <v>8.3840787080931553E-2</v>
      </c>
      <c r="AQ3388">
        <v>7.3468690182061855E-2</v>
      </c>
      <c r="AR3388">
        <v>6.3401275199298043E-2</v>
      </c>
      <c r="AS3388">
        <v>6.4863355124082173E-2</v>
      </c>
      <c r="AT3388">
        <v>6.1696590376019843E-2</v>
      </c>
      <c r="AU3388">
        <v>4.8511338219033341E-2</v>
      </c>
      <c r="AV3388">
        <v>3.7102966530133466E-2</v>
      </c>
      <c r="AW3388">
        <v>3.7435774089497297E-2</v>
      </c>
      <c r="AX3388">
        <v>3.0833809261104704E-2</v>
      </c>
      <c r="AY3388">
        <v>2.9223798538659702E-2</v>
      </c>
      <c r="AZ3388">
        <v>2.7907937529895489E-2</v>
      </c>
    </row>
    <row r="3389" spans="11:52" ht="14.4">
      <c r="K3389" t="s">
        <v>4296</v>
      </c>
      <c r="L3389" t="s">
        <v>4270</v>
      </c>
      <c r="M3389" t="s">
        <v>30</v>
      </c>
      <c r="N3389" t="s">
        <v>80</v>
      </c>
      <c r="AG3389">
        <v>0.1444008554014766</v>
      </c>
      <c r="AH3389">
        <v>0.139166302109861</v>
      </c>
      <c r="AI3389">
        <v>0.11565501836111894</v>
      </c>
      <c r="AJ3389">
        <v>9.5725517748342773E-2</v>
      </c>
      <c r="AK3389">
        <v>0.1029342886043472</v>
      </c>
      <c r="AL3389">
        <v>0.10400264389851333</v>
      </c>
      <c r="AM3389">
        <v>9.7320721413986205E-2</v>
      </c>
      <c r="AN3389">
        <v>8.4123874175183355E-2</v>
      </c>
      <c r="AO3389">
        <v>9.8018772477577315E-2</v>
      </c>
      <c r="AP3389">
        <v>0.11448847224157416</v>
      </c>
      <c r="AQ3389">
        <v>0.11423306757284976</v>
      </c>
      <c r="AR3389">
        <v>0.11865222412880631</v>
      </c>
      <c r="AS3389">
        <v>0.12375807938808352</v>
      </c>
      <c r="AT3389">
        <v>0.12373173594473907</v>
      </c>
      <c r="AU3389">
        <v>0.11740008150432296</v>
      </c>
      <c r="AV3389">
        <v>0.10848588812228192</v>
      </c>
      <c r="AW3389">
        <v>0.11093907801532392</v>
      </c>
      <c r="AX3389">
        <v>8.2968143569556299E-2</v>
      </c>
      <c r="AY3389">
        <v>7.2500835467413746E-2</v>
      </c>
      <c r="AZ3389">
        <v>5.5966873720059776E-2</v>
      </c>
    </row>
    <row r="3390" spans="11:52" ht="14.4">
      <c r="K3390" t="s">
        <v>4297</v>
      </c>
      <c r="L3390" t="s">
        <v>4270</v>
      </c>
      <c r="M3390" t="s">
        <v>100</v>
      </c>
      <c r="N3390" t="s">
        <v>80</v>
      </c>
      <c r="AG3390">
        <v>3.6069390446209902E-2</v>
      </c>
      <c r="AH3390">
        <v>3.3901258626901007E-2</v>
      </c>
      <c r="AI3390">
        <v>2.9646793263178723E-2</v>
      </c>
      <c r="AJ3390">
        <v>2.7471348728796328E-2</v>
      </c>
      <c r="AK3390">
        <v>2.920759606830016E-2</v>
      </c>
      <c r="AL3390">
        <v>3.1682206284118046E-2</v>
      </c>
      <c r="AM3390">
        <v>3.6310794346020227E-2</v>
      </c>
      <c r="AN3390">
        <v>3.4510915009532128E-2</v>
      </c>
      <c r="AO3390">
        <v>3.8953656312417879E-2</v>
      </c>
      <c r="AP3390">
        <v>4.9277470524139139E-2</v>
      </c>
      <c r="AQ3390">
        <v>4.9247395786262679E-2</v>
      </c>
      <c r="AR3390">
        <v>4.8528449989902765E-2</v>
      </c>
      <c r="AS3390">
        <v>5.0255774906032891E-2</v>
      </c>
      <c r="AT3390">
        <v>4.3158305232559195E-2</v>
      </c>
      <c r="AU3390">
        <v>3.9496036961932011E-2</v>
      </c>
      <c r="AV3390">
        <v>4.0721947845753871E-2</v>
      </c>
      <c r="AW3390">
        <v>3.9491194443023979E-2</v>
      </c>
      <c r="AX3390">
        <v>3.9871656917827278E-2</v>
      </c>
      <c r="AY3390">
        <v>3.1809191972865469E-2</v>
      </c>
      <c r="AZ3390">
        <v>2.8973072651029955E-2</v>
      </c>
    </row>
    <row r="3391" spans="11:52" ht="14.4">
      <c r="K3391" t="s">
        <v>4298</v>
      </c>
      <c r="L3391" t="s">
        <v>4270</v>
      </c>
      <c r="M3391" t="s">
        <v>31</v>
      </c>
      <c r="N3391" t="s">
        <v>80</v>
      </c>
      <c r="AG3391">
        <v>9.1089902799979233E-3</v>
      </c>
      <c r="AH3391">
        <v>6.6401653114006977E-3</v>
      </c>
      <c r="AI3391">
        <v>6.8384131044602536E-3</v>
      </c>
      <c r="AJ3391">
        <v>6.6096345283917397E-3</v>
      </c>
      <c r="AK3391">
        <v>5.6518840448399558E-3</v>
      </c>
      <c r="AL3391">
        <v>9.2720085355755318E-3</v>
      </c>
      <c r="AM3391">
        <v>8.329121594913752E-3</v>
      </c>
      <c r="AN3391">
        <v>1.2257045517124369E-2</v>
      </c>
      <c r="AO3391">
        <v>9.5181660792216273E-3</v>
      </c>
      <c r="AP3391">
        <v>9.3539398581994511E-3</v>
      </c>
      <c r="AQ3391">
        <v>7.9813844768633086E-3</v>
      </c>
      <c r="AR3391">
        <v>1.3580838449155376E-2</v>
      </c>
      <c r="AS3391">
        <v>1.5682735116698283E-2</v>
      </c>
      <c r="AT3391">
        <v>1.4856858498896425E-2</v>
      </c>
      <c r="AU3391">
        <v>1.1265771862913342E-2</v>
      </c>
      <c r="AV3391">
        <v>1.6466409650713629E-3</v>
      </c>
      <c r="AW3391">
        <v>1.5934684616719283E-3</v>
      </c>
      <c r="AX3391">
        <v>1.649100902844286E-3</v>
      </c>
      <c r="AY3391">
        <v>1.6849986771484613E-3</v>
      </c>
      <c r="AZ3391">
        <v>1.52552912857531E-3</v>
      </c>
    </row>
    <row r="3392" spans="11:52" ht="14.4">
      <c r="K3392" t="s">
        <v>4299</v>
      </c>
      <c r="L3392" t="s">
        <v>4270</v>
      </c>
      <c r="M3392" t="s">
        <v>32</v>
      </c>
      <c r="N3392" t="s">
        <v>80</v>
      </c>
      <c r="O3392" t="s">
        <v>6079</v>
      </c>
      <c r="P3392" t="s">
        <v>6079</v>
      </c>
      <c r="Q3392" t="s">
        <v>6079</v>
      </c>
      <c r="R3392" t="s">
        <v>6079</v>
      </c>
      <c r="S3392" t="s">
        <v>6079</v>
      </c>
      <c r="AG3392">
        <v>7.7465051606039684E-2</v>
      </c>
      <c r="AH3392">
        <v>6.2926833345871888E-2</v>
      </c>
      <c r="AI3392">
        <v>5.8551960235689128E-2</v>
      </c>
      <c r="AJ3392">
        <v>5.5316368753455178E-2</v>
      </c>
      <c r="AK3392">
        <v>7.9417114628731841E-2</v>
      </c>
      <c r="AL3392">
        <v>7.2900714967471275E-2</v>
      </c>
      <c r="AM3392">
        <v>8.5732734297498447E-2</v>
      </c>
      <c r="AN3392">
        <v>7.781080286225546E-2</v>
      </c>
      <c r="AO3392">
        <v>8.287123615778845E-2</v>
      </c>
      <c r="AP3392">
        <v>4.2976371153760823E-2</v>
      </c>
      <c r="AQ3392">
        <v>3.4384256206022888E-2</v>
      </c>
      <c r="AR3392">
        <v>4.0707425283679141E-2</v>
      </c>
      <c r="AS3392">
        <v>3.6782739797382717E-2</v>
      </c>
      <c r="AT3392">
        <v>3.0276738685866833E-2</v>
      </c>
      <c r="AU3392">
        <v>3.0021199057671137E-2</v>
      </c>
      <c r="AV3392">
        <v>3.4636866026525936E-2</v>
      </c>
      <c r="AW3392">
        <v>3.0694860860787071E-2</v>
      </c>
      <c r="AX3392">
        <v>2.9686798002065324E-2</v>
      </c>
      <c r="AY3392">
        <v>2.8911654573365388E-2</v>
      </c>
      <c r="AZ3392">
        <v>2.6511487604989156E-2</v>
      </c>
    </row>
    <row r="3393" spans="11:52" ht="14.4">
      <c r="K3393" t="s">
        <v>4300</v>
      </c>
      <c r="L3393" t="s">
        <v>4270</v>
      </c>
      <c r="M3393" t="s">
        <v>93</v>
      </c>
      <c r="N3393" t="s">
        <v>80</v>
      </c>
      <c r="AG3393">
        <v>1.3288460492699331E-2</v>
      </c>
      <c r="AH3393">
        <v>2.0469843855258265E-2</v>
      </c>
      <c r="AI3393">
        <v>2.0173703893447682E-2</v>
      </c>
      <c r="AJ3393">
        <v>3.2059877066180992E-2</v>
      </c>
      <c r="AK3393">
        <v>2.2864013347989483E-2</v>
      </c>
      <c r="AL3393">
        <v>2.1952682128910272E-2</v>
      </c>
      <c r="AM3393">
        <v>2.3444594813624878E-2</v>
      </c>
      <c r="AN3393">
        <v>3.6722753404578118E-2</v>
      </c>
      <c r="AO3393">
        <v>4.9859560906283969E-2</v>
      </c>
      <c r="AP3393">
        <v>4.8694613360149616E-2</v>
      </c>
      <c r="AQ3393">
        <v>2.7618141110089495E-2</v>
      </c>
      <c r="AR3393">
        <v>2.5008927470702488E-2</v>
      </c>
      <c r="AS3393">
        <v>3.7128981499052797E-2</v>
      </c>
      <c r="AT3393">
        <v>3.5754413578784068E-2</v>
      </c>
      <c r="AU3393">
        <v>3.3263580136519338E-2</v>
      </c>
      <c r="AV3393">
        <v>3.0760260224195823E-2</v>
      </c>
      <c r="AW3393">
        <v>2.4046238171317225E-2</v>
      </c>
      <c r="AX3393">
        <v>2.5358026921103737E-2</v>
      </c>
      <c r="AY3393">
        <v>2.5168911630751925E-2</v>
      </c>
      <c r="AZ3393">
        <v>1.4940157481192338E-2</v>
      </c>
    </row>
    <row r="3394" spans="11:52" ht="14.4">
      <c r="K3394" t="s">
        <v>4301</v>
      </c>
      <c r="L3394" t="s">
        <v>4302</v>
      </c>
      <c r="M3394" t="s">
        <v>13</v>
      </c>
      <c r="N3394" t="s">
        <v>80</v>
      </c>
      <c r="AG3394">
        <v>1.5222391193573585E-4</v>
      </c>
      <c r="AH3394">
        <v>1.6330236065605378E-4</v>
      </c>
      <c r="AI3394">
        <v>1.0631626235559104E-4</v>
      </c>
      <c r="AJ3394">
        <v>1.9084818519613244E-4</v>
      </c>
      <c r="AK3394">
        <v>1.5701581998160021E-4</v>
      </c>
      <c r="AL3394">
        <v>1.3636653903438661E-4</v>
      </c>
      <c r="AM3394">
        <v>4.7139208598957202E-4</v>
      </c>
      <c r="AN3394">
        <v>5.2207721697140109E-5</v>
      </c>
      <c r="AO3394">
        <v>4.7735088464819837E-5</v>
      </c>
      <c r="AP3394">
        <v>2.8153557028925196E-5</v>
      </c>
      <c r="AQ3394">
        <v>4.5675470194016432E-5</v>
      </c>
      <c r="AR3394">
        <v>9.8802662991296156E-4</v>
      </c>
      <c r="AS3394">
        <v>2.3582841810639519E-5</v>
      </c>
      <c r="AT3394">
        <v>1.9908342653633944E-4</v>
      </c>
      <c r="AU3394">
        <v>1.1554515510816212E-4</v>
      </c>
      <c r="AV3394">
        <v>1.0766268696180572E-4</v>
      </c>
      <c r="AW3394">
        <v>9.0988730660574149E-5</v>
      </c>
      <c r="AX3394">
        <v>1.2352291972769891E-4</v>
      </c>
      <c r="AY3394">
        <v>1.827250156804516E-4</v>
      </c>
      <c r="AZ3394">
        <v>1.6153576952938865E-4</v>
      </c>
    </row>
    <row r="3395" spans="11:52" ht="14.4">
      <c r="K3395" t="s">
        <v>4303</v>
      </c>
      <c r="L3395" t="s">
        <v>4302</v>
      </c>
      <c r="M3395" t="s">
        <v>14</v>
      </c>
      <c r="N3395" t="s">
        <v>80</v>
      </c>
      <c r="AG3395">
        <v>2.6847620772598797E-2</v>
      </c>
      <c r="AH3395">
        <v>1.988956392085409E-2</v>
      </c>
      <c r="AI3395">
        <v>2.0326768221762721E-2</v>
      </c>
      <c r="AJ3395">
        <v>1.9917226063254852E-2</v>
      </c>
      <c r="AK3395">
        <v>2.8882055273867471E-2</v>
      </c>
      <c r="AL3395">
        <v>2.9206909226218734E-2</v>
      </c>
      <c r="AM3395">
        <v>2.9904599984468965E-2</v>
      </c>
      <c r="AN3395">
        <v>2.9220502964654348E-2</v>
      </c>
      <c r="AO3395">
        <v>3.0699669119698916E-2</v>
      </c>
      <c r="AP3395">
        <v>2.9483618605067929E-2</v>
      </c>
      <c r="AQ3395">
        <v>2.9728336559599732E-2</v>
      </c>
      <c r="AR3395">
        <v>3.0304989858763471E-2</v>
      </c>
      <c r="AS3395">
        <v>3.0551643409030473E-2</v>
      </c>
      <c r="AT3395">
        <v>3.0160199364430564E-2</v>
      </c>
      <c r="AU3395">
        <v>3.0446036979708841E-2</v>
      </c>
      <c r="AV3395">
        <v>2.647605912452335E-2</v>
      </c>
      <c r="AW3395">
        <v>6.4993204871357929E-2</v>
      </c>
      <c r="AX3395">
        <v>6.5367145170454236E-2</v>
      </c>
      <c r="AY3395">
        <v>6.400203849451723E-2</v>
      </c>
      <c r="AZ3395">
        <v>4.2748007160567654E-2</v>
      </c>
    </row>
    <row r="3396" spans="11:52" ht="14.4">
      <c r="K3396" t="s">
        <v>4304</v>
      </c>
      <c r="L3396" t="s">
        <v>4302</v>
      </c>
      <c r="M3396" t="s">
        <v>92</v>
      </c>
      <c r="N3396" t="s">
        <v>80</v>
      </c>
      <c r="AG3396">
        <v>0.62886597938144218</v>
      </c>
      <c r="AH3396">
        <v>7.502131287297477E-3</v>
      </c>
      <c r="AI3396">
        <v>8.4004734812325194E-3</v>
      </c>
      <c r="AJ3396">
        <v>1.1486128291216776E-3</v>
      </c>
      <c r="AK3396">
        <v>1.3894606834088078E-3</v>
      </c>
      <c r="AL3396">
        <v>1.629549158066265E-3</v>
      </c>
      <c r="AM3396">
        <v>8.4788029925186609E-2</v>
      </c>
      <c r="AN3396">
        <v>9.5238095238094969E-2</v>
      </c>
      <c r="AO3396">
        <v>9.1152815013404276E-2</v>
      </c>
      <c r="AP3396">
        <v>7.8431372549021008E-2</v>
      </c>
      <c r="AQ3396">
        <v>6.5759637188207404E-2</v>
      </c>
      <c r="AR3396">
        <v>0</v>
      </c>
      <c r="AS3396">
        <v>0</v>
      </c>
      <c r="AT3396">
        <v>0</v>
      </c>
      <c r="AU3396">
        <v>0</v>
      </c>
      <c r="AV3396">
        <v>0</v>
      </c>
      <c r="AW3396">
        <v>0</v>
      </c>
      <c r="AX3396">
        <v>2.4962178517398004E-2</v>
      </c>
      <c r="AY3396">
        <v>1.8389346861128329E-2</v>
      </c>
      <c r="AZ3396">
        <v>1.3761467889908098E-2</v>
      </c>
    </row>
    <row r="3397" spans="11:52" ht="14.4">
      <c r="K3397" t="s">
        <v>4305</v>
      </c>
      <c r="L3397" t="s">
        <v>4302</v>
      </c>
      <c r="M3397" t="s">
        <v>15</v>
      </c>
      <c r="N3397" t="s">
        <v>80</v>
      </c>
      <c r="AE3397" t="s">
        <v>6079</v>
      </c>
      <c r="AF3397" t="s">
        <v>6079</v>
      </c>
    </row>
    <row r="3398" spans="11:52" ht="14.4">
      <c r="K3398" t="s">
        <v>4306</v>
      </c>
      <c r="L3398" t="s">
        <v>4302</v>
      </c>
      <c r="M3398" t="s">
        <v>91</v>
      </c>
      <c r="N3398" t="s">
        <v>80</v>
      </c>
      <c r="AG3398">
        <v>4.0188219218053722E-4</v>
      </c>
      <c r="AH3398">
        <v>5.3456760982026515E-4</v>
      </c>
      <c r="AI3398">
        <v>3.790783840632837E-4</v>
      </c>
      <c r="AJ3398">
        <v>2.5395422895411779E-4</v>
      </c>
      <c r="AK3398">
        <v>0</v>
      </c>
      <c r="AL3398">
        <v>0</v>
      </c>
      <c r="AM3398">
        <v>0</v>
      </c>
      <c r="AN3398">
        <v>0</v>
      </c>
      <c r="AO3398">
        <v>0</v>
      </c>
      <c r="AP3398">
        <v>0</v>
      </c>
      <c r="AQ3398">
        <v>1.4647955537964793E-4</v>
      </c>
      <c r="AR3398">
        <v>2.6929730563338502E-4</v>
      </c>
      <c r="AS3398">
        <v>3.0622741965373056E-4</v>
      </c>
      <c r="AT3398">
        <v>2.6492695229791887E-4</v>
      </c>
      <c r="AU3398">
        <v>3.1711377626597093E-4</v>
      </c>
      <c r="AV3398">
        <v>4.7354790926194368E-4</v>
      </c>
      <c r="AW3398">
        <v>4.4995153045618042E-4</v>
      </c>
      <c r="AX3398">
        <v>2.2025076161869828E-3</v>
      </c>
      <c r="AY3398">
        <v>2.8313883896134413E-4</v>
      </c>
      <c r="AZ3398">
        <v>2.0438407317625816E-4</v>
      </c>
    </row>
    <row r="3399" spans="11:52" ht="14.4">
      <c r="K3399" t="s">
        <v>4307</v>
      </c>
      <c r="L3399" t="s">
        <v>4302</v>
      </c>
      <c r="M3399" t="s">
        <v>16</v>
      </c>
      <c r="N3399" t="s">
        <v>80</v>
      </c>
      <c r="AG3399">
        <v>1.9889519900627179E-4</v>
      </c>
      <c r="AH3399">
        <v>4.3728957666255256E-5</v>
      </c>
      <c r="AI3399">
        <v>1.6331576607502056E-4</v>
      </c>
      <c r="AJ3399">
        <v>1.2890093963231129E-4</v>
      </c>
      <c r="AK3399">
        <v>2.8749127157768377E-5</v>
      </c>
      <c r="AL3399">
        <v>3.2161956188424832E-5</v>
      </c>
      <c r="AM3399">
        <v>3.1860021903077228E-5</v>
      </c>
      <c r="AN3399">
        <v>1.1088485562108295E-3</v>
      </c>
      <c r="AO3399">
        <v>3.3955194030266357E-5</v>
      </c>
      <c r="AP3399">
        <v>3.5664841413379925E-5</v>
      </c>
      <c r="AQ3399">
        <v>3.3823502937670241E-5</v>
      </c>
      <c r="AR3399">
        <v>2.1271533825195355E-5</v>
      </c>
      <c r="AS3399">
        <v>2.7881245717889137E-5</v>
      </c>
      <c r="AT3399">
        <v>2.1084245178000982E-5</v>
      </c>
      <c r="AU3399">
        <v>5.4919694419939772E-3</v>
      </c>
      <c r="AV3399">
        <v>6.520352167658513E-3</v>
      </c>
      <c r="AW3399">
        <v>5.8639117321078313E-3</v>
      </c>
      <c r="AX3399">
        <v>6.0993076512741847E-3</v>
      </c>
      <c r="AY3399">
        <v>8.7871384719950835E-3</v>
      </c>
      <c r="AZ3399">
        <v>1.3021527170748877E-2</v>
      </c>
    </row>
    <row r="3400" spans="11:52" ht="14.4">
      <c r="K3400" t="s">
        <v>4308</v>
      </c>
      <c r="L3400" t="s">
        <v>4302</v>
      </c>
      <c r="M3400" t="s">
        <v>17</v>
      </c>
      <c r="N3400" t="s">
        <v>80</v>
      </c>
      <c r="AG3400">
        <v>3.519980758795122E-3</v>
      </c>
      <c r="AH3400">
        <v>2.2889484229926863E-3</v>
      </c>
      <c r="AI3400">
        <v>8.4960615108269658E-5</v>
      </c>
      <c r="AJ3400">
        <v>1.1744011160981009E-4</v>
      </c>
      <c r="AK3400">
        <v>1.6781555801949062E-4</v>
      </c>
      <c r="AL3400">
        <v>2.4652926868026613E-4</v>
      </c>
      <c r="AM3400">
        <v>9.2289619628472836E-5</v>
      </c>
      <c r="AN3400">
        <v>1.5351411148348186E-4</v>
      </c>
      <c r="AO3400">
        <v>0</v>
      </c>
      <c r="AP3400">
        <v>9.6773912453669293E-5</v>
      </c>
      <c r="AQ3400">
        <v>1.2374563047480258E-4</v>
      </c>
      <c r="AR3400">
        <v>1.6920789449057427E-4</v>
      </c>
      <c r="AS3400">
        <v>8.9734678772992394E-5</v>
      </c>
      <c r="AT3400">
        <v>4.4156486828914931E-5</v>
      </c>
      <c r="AU3400">
        <v>4.6078010187853912E-5</v>
      </c>
      <c r="AV3400">
        <v>6.8368798901813946E-5</v>
      </c>
      <c r="AW3400">
        <v>7.0577356572965611E-5</v>
      </c>
      <c r="AX3400">
        <v>5.8028534489522134E-5</v>
      </c>
      <c r="AY3400">
        <v>5.4803702034624766E-5</v>
      </c>
      <c r="AZ3400">
        <v>8.0891396250190844E-5</v>
      </c>
    </row>
    <row r="3401" spans="11:52" ht="14.4">
      <c r="K3401" t="s">
        <v>4309</v>
      </c>
      <c r="L3401" t="s">
        <v>4302</v>
      </c>
      <c r="M3401" t="s">
        <v>97</v>
      </c>
      <c r="N3401" t="s">
        <v>80</v>
      </c>
      <c r="O3401" t="s">
        <v>6079</v>
      </c>
      <c r="P3401" t="s">
        <v>6079</v>
      </c>
      <c r="Q3401" t="s">
        <v>6079</v>
      </c>
      <c r="R3401" t="s">
        <v>6079</v>
      </c>
      <c r="S3401" t="s">
        <v>6079</v>
      </c>
      <c r="T3401" t="s">
        <v>6079</v>
      </c>
      <c r="AG3401">
        <v>0</v>
      </c>
      <c r="AH3401">
        <v>0</v>
      </c>
      <c r="AI3401">
        <v>1.1852260342199408E-3</v>
      </c>
      <c r="AJ3401">
        <v>1.8633985736503812E-4</v>
      </c>
      <c r="AK3401">
        <v>2.0876567138133873E-4</v>
      </c>
      <c r="AL3401">
        <v>0</v>
      </c>
      <c r="AM3401">
        <v>0</v>
      </c>
      <c r="AN3401">
        <v>0</v>
      </c>
      <c r="AO3401">
        <v>0</v>
      </c>
      <c r="AP3401">
        <v>0</v>
      </c>
      <c r="AQ3401">
        <v>0</v>
      </c>
      <c r="AR3401">
        <v>0</v>
      </c>
      <c r="AS3401">
        <v>0</v>
      </c>
      <c r="AT3401">
        <v>0</v>
      </c>
      <c r="AU3401">
        <v>0</v>
      </c>
      <c r="AV3401">
        <v>0</v>
      </c>
    </row>
    <row r="3402" spans="11:52" ht="14.4">
      <c r="K3402" t="s">
        <v>4310</v>
      </c>
      <c r="L3402" t="s">
        <v>4302</v>
      </c>
      <c r="M3402" t="s">
        <v>18</v>
      </c>
      <c r="N3402" t="s">
        <v>80</v>
      </c>
      <c r="AG3402">
        <v>1.001300052753594E-2</v>
      </c>
      <c r="AH3402">
        <v>8.9523294630735311E-3</v>
      </c>
      <c r="AI3402">
        <v>8.1781289529482843E-3</v>
      </c>
      <c r="AJ3402">
        <v>6.2698789454055538E-3</v>
      </c>
      <c r="AK3402">
        <v>6.3972167526888486E-3</v>
      </c>
      <c r="AL3402">
        <v>6.9394900540136265E-3</v>
      </c>
      <c r="AM3402">
        <v>6.4536791418487744E-3</v>
      </c>
      <c r="AN3402">
        <v>6.1275859290922767E-3</v>
      </c>
      <c r="AO3402">
        <v>3.3222986019921922E-3</v>
      </c>
      <c r="AP3402">
        <v>3.0674798148349744E-3</v>
      </c>
      <c r="AQ3402">
        <v>2.9494016698443735E-3</v>
      </c>
      <c r="AR3402">
        <v>3.4380084652284159E-3</v>
      </c>
      <c r="AS3402">
        <v>5.4857751199096942E-3</v>
      </c>
      <c r="AT3402">
        <v>5.2458135704843622E-3</v>
      </c>
      <c r="AU3402">
        <v>4.7607994184817341E-3</v>
      </c>
      <c r="AV3402">
        <v>3.2880671466421212E-3</v>
      </c>
      <c r="AW3402">
        <v>3.9728679107323738E-3</v>
      </c>
      <c r="AX3402">
        <v>4.1804203840400339E-3</v>
      </c>
      <c r="AY3402">
        <v>4.2833828369908721E-3</v>
      </c>
      <c r="AZ3402">
        <v>3.8704616898270999E-3</v>
      </c>
    </row>
    <row r="3403" spans="11:52" ht="14.4">
      <c r="K3403" t="s">
        <v>4311</v>
      </c>
      <c r="L3403" t="s">
        <v>4302</v>
      </c>
      <c r="M3403" t="s">
        <v>34</v>
      </c>
      <c r="N3403" t="s">
        <v>80</v>
      </c>
      <c r="AG3403">
        <v>1.3482742580820916E-2</v>
      </c>
      <c r="AH3403">
        <v>1.183471386374909E-2</v>
      </c>
      <c r="AI3403">
        <v>1.1163399216881907E-2</v>
      </c>
      <c r="AJ3403">
        <v>9.4503893489246184E-3</v>
      </c>
      <c r="AK3403">
        <v>1.0658746719321197E-2</v>
      </c>
      <c r="AL3403">
        <v>9.4188329399579607E-3</v>
      </c>
      <c r="AM3403">
        <v>1.4109803875556324E-2</v>
      </c>
      <c r="AN3403">
        <v>1.5451908534336098E-2</v>
      </c>
      <c r="AO3403">
        <v>1.4844048727696513E-2</v>
      </c>
      <c r="AP3403">
        <v>1.5627956140993247E-2</v>
      </c>
      <c r="AQ3403">
        <v>1.6036911134502965E-2</v>
      </c>
      <c r="AR3403">
        <v>1.0838629616642888E-2</v>
      </c>
      <c r="AS3403">
        <v>1.2318527634451437E-2</v>
      </c>
      <c r="AT3403">
        <v>6.6865029231247715E-3</v>
      </c>
      <c r="AU3403">
        <v>7.3644134236660989E-3</v>
      </c>
      <c r="AV3403">
        <v>6.6337783658702541E-3</v>
      </c>
      <c r="AW3403">
        <v>6.6957310766427407E-3</v>
      </c>
      <c r="AX3403">
        <v>9.4909664058907706E-3</v>
      </c>
      <c r="AY3403">
        <v>9.4156465074070519E-3</v>
      </c>
      <c r="AZ3403">
        <v>1.1758928774185967E-2</v>
      </c>
    </row>
    <row r="3404" spans="11:52" ht="14.4">
      <c r="K3404" t="s">
        <v>4312</v>
      </c>
      <c r="L3404" t="s">
        <v>4302</v>
      </c>
      <c r="M3404" t="s">
        <v>19</v>
      </c>
      <c r="N3404" t="s">
        <v>80</v>
      </c>
      <c r="AG3404">
        <v>1.7799646632180822E-4</v>
      </c>
      <c r="AH3404">
        <v>1.028859889277374E-3</v>
      </c>
      <c r="AI3404">
        <v>3.2739695699880543E-4</v>
      </c>
      <c r="AJ3404">
        <v>0</v>
      </c>
      <c r="AK3404">
        <v>3.0848117553705184E-4</v>
      </c>
      <c r="AL3404">
        <v>0</v>
      </c>
      <c r="AM3404">
        <v>0</v>
      </c>
      <c r="AN3404">
        <v>0</v>
      </c>
      <c r="AO3404">
        <v>0</v>
      </c>
      <c r="AP3404">
        <v>1.0126005288166461E-3</v>
      </c>
      <c r="AQ3404">
        <v>0</v>
      </c>
      <c r="AR3404">
        <v>0</v>
      </c>
      <c r="AS3404">
        <v>0</v>
      </c>
      <c r="AT3404">
        <v>7.4865328699461585E-4</v>
      </c>
      <c r="AU3404">
        <v>0</v>
      </c>
      <c r="AV3404">
        <v>5.3132662772108461E-5</v>
      </c>
      <c r="AW3404">
        <v>4.8326445777078768E-5</v>
      </c>
      <c r="AX3404">
        <v>4.834589965008388E-5</v>
      </c>
      <c r="AY3404">
        <v>4.8175950825074727E-5</v>
      </c>
      <c r="AZ3404">
        <v>1.5855137055288258E-2</v>
      </c>
    </row>
    <row r="3405" spans="11:52" ht="14.4">
      <c r="K3405" t="s">
        <v>4313</v>
      </c>
      <c r="L3405" t="s">
        <v>4302</v>
      </c>
      <c r="M3405" t="s">
        <v>20</v>
      </c>
      <c r="N3405" t="s">
        <v>80</v>
      </c>
      <c r="AG3405">
        <v>1.3288386924747283E-2</v>
      </c>
      <c r="AH3405">
        <v>1.1740115958754106E-2</v>
      </c>
      <c r="AI3405">
        <v>1.1931541091466453E-2</v>
      </c>
      <c r="AJ3405">
        <v>1.0673561058312709E-2</v>
      </c>
      <c r="AK3405">
        <v>1.1342515237402827E-2</v>
      </c>
      <c r="AL3405">
        <v>9.8476129765460111E-3</v>
      </c>
      <c r="AM3405">
        <v>2.2308919627428255E-2</v>
      </c>
      <c r="AN3405">
        <v>2.9613641652301001E-2</v>
      </c>
      <c r="AO3405">
        <v>3.6063085822557128E-2</v>
      </c>
      <c r="AP3405">
        <v>3.5049238321163731E-2</v>
      </c>
      <c r="AQ3405">
        <v>3.8175299500815239E-2</v>
      </c>
      <c r="AR3405">
        <v>2.315465225826089E-2</v>
      </c>
      <c r="AS3405">
        <v>2.6981946310971516E-2</v>
      </c>
      <c r="AT3405">
        <v>9.2196854428911196E-3</v>
      </c>
      <c r="AU3405">
        <v>9.2695285831228963E-3</v>
      </c>
      <c r="AV3405">
        <v>6.7753384635434385E-3</v>
      </c>
      <c r="AW3405">
        <v>7.2478113908273087E-3</v>
      </c>
      <c r="AX3405">
        <v>1.301914439602605E-2</v>
      </c>
      <c r="AY3405">
        <v>1.3867150854420729E-2</v>
      </c>
      <c r="AZ3405">
        <v>2.6461444595446366E-2</v>
      </c>
    </row>
    <row r="3406" spans="11:52" ht="14.4">
      <c r="K3406" t="s">
        <v>4314</v>
      </c>
      <c r="L3406" t="s">
        <v>4302</v>
      </c>
      <c r="M3406" t="s">
        <v>21</v>
      </c>
      <c r="N3406" t="s">
        <v>80</v>
      </c>
      <c r="AG3406">
        <v>2.3597708318793898E-3</v>
      </c>
      <c r="AH3406">
        <v>1.2258669984654975E-3</v>
      </c>
      <c r="AI3406">
        <v>1.755176927629759E-3</v>
      </c>
      <c r="AJ3406">
        <v>6.5953040149057699E-3</v>
      </c>
      <c r="AK3406">
        <v>3.7074371626784311E-3</v>
      </c>
      <c r="AL3406">
        <v>1.1247582663922768E-2</v>
      </c>
      <c r="AM3406">
        <v>2.2398648241061113E-3</v>
      </c>
      <c r="AN3406">
        <v>2.352425512824846E-3</v>
      </c>
    </row>
    <row r="3407" spans="11:52" ht="14.4">
      <c r="K3407" t="s">
        <v>4315</v>
      </c>
      <c r="L3407" t="s">
        <v>4302</v>
      </c>
      <c r="M3407" t="s">
        <v>22</v>
      </c>
      <c r="N3407" t="s">
        <v>80</v>
      </c>
      <c r="AG3407">
        <v>0.64511151366011332</v>
      </c>
      <c r="AH3407">
        <v>0.64966929084910752</v>
      </c>
      <c r="AI3407">
        <v>0.6165178639839255</v>
      </c>
      <c r="AJ3407">
        <v>0.65363909426643219</v>
      </c>
      <c r="AK3407">
        <v>0.66493562836388109</v>
      </c>
      <c r="AL3407">
        <v>0.35234188952496726</v>
      </c>
      <c r="AM3407">
        <v>0.35213834985739956</v>
      </c>
      <c r="AN3407">
        <v>0.30173150760771822</v>
      </c>
      <c r="AO3407">
        <v>0.27114824138293026</v>
      </c>
      <c r="AP3407">
        <v>0.15655234638182527</v>
      </c>
      <c r="AQ3407">
        <v>9.4359117608518644E-2</v>
      </c>
      <c r="AR3407">
        <v>8.0989422003201264E-2</v>
      </c>
      <c r="AS3407">
        <v>3.8400187130488546E-2</v>
      </c>
      <c r="AT3407">
        <v>3.6478079959681192E-2</v>
      </c>
      <c r="AU3407">
        <v>4.9448638953976103E-2</v>
      </c>
      <c r="AV3407">
        <v>3.0930461507671678E-2</v>
      </c>
      <c r="AW3407">
        <v>2.9083669105741609E-2</v>
      </c>
      <c r="AX3407">
        <v>2.3697867666596328E-2</v>
      </c>
      <c r="AY3407">
        <v>2.6030183278973065E-2</v>
      </c>
      <c r="AZ3407">
        <v>4.4599141207128093E-3</v>
      </c>
    </row>
    <row r="3408" spans="11:52" ht="14.4">
      <c r="K3408" t="s">
        <v>4316</v>
      </c>
      <c r="L3408" t="s">
        <v>4302</v>
      </c>
      <c r="M3408" t="s">
        <v>90</v>
      </c>
      <c r="N3408" t="s">
        <v>80</v>
      </c>
      <c r="AG3408">
        <v>2.5889518845150184E-7</v>
      </c>
      <c r="AH3408">
        <v>2.6192200883656424E-7</v>
      </c>
      <c r="AI3408">
        <v>2.6503304289368224E-7</v>
      </c>
      <c r="AJ3408">
        <v>2.7329474441635596E-7</v>
      </c>
      <c r="AK3408">
        <v>2.7431287716617683E-7</v>
      </c>
      <c r="AL3408">
        <v>2.7758857106937945E-7</v>
      </c>
      <c r="AM3408">
        <v>2.8254862637923612E-7</v>
      </c>
      <c r="AN3408">
        <v>2.9107222566681858E-7</v>
      </c>
      <c r="AO3408">
        <v>2.9884646345412977E-7</v>
      </c>
      <c r="AP3408">
        <v>3.1185792928100201E-7</v>
      </c>
      <c r="AQ3408">
        <v>3.6090008781398367E-4</v>
      </c>
      <c r="AR3408">
        <v>3.5068469051060364E-4</v>
      </c>
      <c r="AS3408">
        <v>1.3483097613649514E-7</v>
      </c>
      <c r="AT3408">
        <v>1.3885539878689789E-7</v>
      </c>
      <c r="AU3408">
        <v>1.363393879795541E-7</v>
      </c>
      <c r="AV3408">
        <v>1.2990241270856562E-7</v>
      </c>
      <c r="AW3408">
        <v>1.3229026812097673E-7</v>
      </c>
      <c r="AX3408">
        <v>1.328282054518316E-7</v>
      </c>
      <c r="AY3408">
        <v>1.383433210759646E-7</v>
      </c>
      <c r="AZ3408">
        <v>1.52342192040181E-7</v>
      </c>
    </row>
    <row r="3409" spans="11:52" ht="14.4">
      <c r="K3409" t="s">
        <v>4317</v>
      </c>
      <c r="L3409" t="s">
        <v>4302</v>
      </c>
      <c r="M3409" t="s">
        <v>23</v>
      </c>
      <c r="N3409" t="s">
        <v>80</v>
      </c>
      <c r="AG3409">
        <v>4.1305845441523282E-4</v>
      </c>
      <c r="AH3409">
        <v>9.2350784898553441E-6</v>
      </c>
      <c r="AI3409">
        <v>1.6930887135486273E-5</v>
      </c>
      <c r="AJ3409">
        <v>1.1148440996167771E-3</v>
      </c>
      <c r="AK3409">
        <v>2.775693423895771E-3</v>
      </c>
      <c r="AL3409">
        <v>1.4891006702185414E-3</v>
      </c>
      <c r="AM3409">
        <v>1.4495296489391921E-2</v>
      </c>
      <c r="AN3409">
        <v>1.1694866912164969E-2</v>
      </c>
      <c r="AO3409">
        <v>7.0555508377430267E-3</v>
      </c>
      <c r="AP3409">
        <v>5.3325723798092819E-3</v>
      </c>
      <c r="AQ3409">
        <v>4.8792610820332302E-3</v>
      </c>
      <c r="AR3409">
        <v>7.118074840025094E-3</v>
      </c>
      <c r="AS3409">
        <v>6.9281155829982698E-3</v>
      </c>
      <c r="AT3409">
        <v>1.1099122953998487E-2</v>
      </c>
      <c r="AU3409">
        <v>1.186349562889125E-2</v>
      </c>
      <c r="AV3409">
        <v>4.9714727492362609E-2</v>
      </c>
      <c r="AW3409">
        <v>3.7807363503722477E-2</v>
      </c>
      <c r="AX3409">
        <v>2.3158771068647804E-2</v>
      </c>
      <c r="AY3409">
        <v>0.13372525305786054</v>
      </c>
      <c r="AZ3409">
        <v>1.238674213070096E-2</v>
      </c>
    </row>
    <row r="3410" spans="11:52" ht="14.4">
      <c r="K3410" t="s">
        <v>4318</v>
      </c>
      <c r="L3410" t="s">
        <v>4302</v>
      </c>
      <c r="M3410" t="s">
        <v>24</v>
      </c>
      <c r="N3410" t="s">
        <v>80</v>
      </c>
      <c r="AG3410">
        <v>0</v>
      </c>
      <c r="AH3410">
        <v>0</v>
      </c>
      <c r="AI3410">
        <v>0</v>
      </c>
      <c r="AJ3410">
        <v>0</v>
      </c>
      <c r="AK3410">
        <v>0</v>
      </c>
      <c r="AL3410">
        <v>0</v>
      </c>
      <c r="AM3410">
        <v>0</v>
      </c>
      <c r="AN3410">
        <v>0</v>
      </c>
      <c r="AO3410">
        <v>0</v>
      </c>
      <c r="AR3410">
        <v>0</v>
      </c>
      <c r="AS3410">
        <v>0</v>
      </c>
      <c r="AT3410">
        <v>0</v>
      </c>
      <c r="AU3410">
        <v>0</v>
      </c>
      <c r="AV3410">
        <v>0</v>
      </c>
      <c r="AW3410">
        <v>0</v>
      </c>
      <c r="AX3410">
        <v>0</v>
      </c>
      <c r="AY3410">
        <v>0</v>
      </c>
      <c r="AZ3410">
        <v>0</v>
      </c>
    </row>
    <row r="3411" spans="11:52" ht="14.4">
      <c r="K3411" t="s">
        <v>4319</v>
      </c>
      <c r="L3411" t="s">
        <v>4302</v>
      </c>
      <c r="M3411" t="s">
        <v>1386</v>
      </c>
      <c r="N3411" t="s">
        <v>80</v>
      </c>
      <c r="O3411" t="s">
        <v>6079</v>
      </c>
      <c r="P3411" t="s">
        <v>6079</v>
      </c>
      <c r="Q3411" t="s">
        <v>6079</v>
      </c>
      <c r="R3411" t="s">
        <v>6079</v>
      </c>
      <c r="S3411" t="s">
        <v>6079</v>
      </c>
      <c r="T3411" t="s">
        <v>6079</v>
      </c>
      <c r="U3411" t="s">
        <v>6079</v>
      </c>
      <c r="V3411" t="s">
        <v>6079</v>
      </c>
      <c r="W3411" t="s">
        <v>6079</v>
      </c>
      <c r="X3411" t="s">
        <v>6079</v>
      </c>
      <c r="Y3411" t="s">
        <v>6079</v>
      </c>
      <c r="Z3411" t="s">
        <v>6079</v>
      </c>
      <c r="AA3411" t="s">
        <v>6079</v>
      </c>
      <c r="AG3411">
        <v>0</v>
      </c>
      <c r="AH3411">
        <v>7.2705380859768534E-2</v>
      </c>
      <c r="AI3411">
        <v>0</v>
      </c>
      <c r="AJ3411">
        <v>0</v>
      </c>
      <c r="AK3411">
        <v>0</v>
      </c>
      <c r="AL3411">
        <v>0</v>
      </c>
      <c r="AM3411">
        <v>0</v>
      </c>
      <c r="AN3411">
        <v>0</v>
      </c>
      <c r="AO3411">
        <v>6.1661481980112377E-2</v>
      </c>
      <c r="AP3411">
        <v>0</v>
      </c>
      <c r="AQ3411">
        <v>0</v>
      </c>
      <c r="AR3411">
        <v>0</v>
      </c>
      <c r="AS3411">
        <v>0</v>
      </c>
      <c r="AT3411">
        <v>0</v>
      </c>
      <c r="AU3411">
        <v>0</v>
      </c>
      <c r="AV3411">
        <v>0</v>
      </c>
      <c r="AW3411">
        <v>0</v>
      </c>
      <c r="AX3411">
        <v>0</v>
      </c>
      <c r="AY3411">
        <v>0</v>
      </c>
      <c r="AZ3411">
        <v>0</v>
      </c>
    </row>
    <row r="3412" spans="11:52" ht="14.4">
      <c r="K3412" t="s">
        <v>4320</v>
      </c>
      <c r="L3412" t="s">
        <v>4302</v>
      </c>
      <c r="M3412" t="s">
        <v>25</v>
      </c>
      <c r="N3412" t="s">
        <v>80</v>
      </c>
      <c r="AG3412">
        <v>5.1117036678369678E-2</v>
      </c>
      <c r="AH3412">
        <v>5.3883875406427591E-2</v>
      </c>
      <c r="AI3412">
        <v>7.0849349285114174E-2</v>
      </c>
      <c r="AJ3412">
        <v>8.5279456319120872E-3</v>
      </c>
      <c r="AK3412">
        <v>8.6693633554741998E-3</v>
      </c>
      <c r="AL3412">
        <v>8.9351944420593965E-3</v>
      </c>
      <c r="AM3412">
        <v>4.4895291693711151E-3</v>
      </c>
      <c r="AN3412">
        <v>1.6138212882283251E-4</v>
      </c>
      <c r="AO3412">
        <v>2.2131462076400215E-4</v>
      </c>
      <c r="AP3412">
        <v>8.2807201572579637E-3</v>
      </c>
      <c r="AQ3412">
        <v>2.2321308261384555E-3</v>
      </c>
      <c r="AR3412">
        <v>1.6734299582042405E-3</v>
      </c>
      <c r="AS3412">
        <v>1.8016446696012284E-3</v>
      </c>
      <c r="AT3412">
        <v>1.6883465006935514E-3</v>
      </c>
      <c r="AU3412">
        <v>1.4488400843917309E-3</v>
      </c>
      <c r="AV3412">
        <v>1.536421566058257E-3</v>
      </c>
      <c r="AW3412">
        <v>1.3572560613026152E-3</v>
      </c>
      <c r="AX3412">
        <v>1.7553640077787511E-3</v>
      </c>
      <c r="AY3412">
        <v>1.0531494393672708E-3</v>
      </c>
      <c r="AZ3412">
        <v>3.8878158656420842E-5</v>
      </c>
    </row>
    <row r="3413" spans="11:52" ht="14.4">
      <c r="K3413" t="s">
        <v>5732</v>
      </c>
      <c r="L3413" t="s">
        <v>4302</v>
      </c>
      <c r="M3413" t="s">
        <v>5610</v>
      </c>
      <c r="N3413" t="s">
        <v>80</v>
      </c>
      <c r="AP3413" t="s">
        <v>6079</v>
      </c>
      <c r="AQ3413" t="s">
        <v>6079</v>
      </c>
      <c r="AR3413" t="s">
        <v>6079</v>
      </c>
      <c r="AS3413" t="s">
        <v>6079</v>
      </c>
      <c r="AU3413">
        <v>0</v>
      </c>
      <c r="AV3413">
        <v>0</v>
      </c>
      <c r="AY3413">
        <v>0</v>
      </c>
    </row>
    <row r="3414" spans="11:52" ht="14.4">
      <c r="K3414" t="s">
        <v>4321</v>
      </c>
      <c r="L3414" t="s">
        <v>4302</v>
      </c>
      <c r="M3414" t="s">
        <v>98</v>
      </c>
      <c r="N3414" t="s">
        <v>80</v>
      </c>
      <c r="AG3414">
        <v>0</v>
      </c>
      <c r="AH3414">
        <v>0</v>
      </c>
      <c r="AI3414">
        <v>0</v>
      </c>
      <c r="AJ3414">
        <v>0</v>
      </c>
      <c r="AK3414">
        <v>0</v>
      </c>
      <c r="AL3414">
        <v>0</v>
      </c>
      <c r="AM3414">
        <v>0</v>
      </c>
      <c r="AN3414">
        <v>0</v>
      </c>
      <c r="AO3414">
        <v>0</v>
      </c>
      <c r="AP3414">
        <v>0</v>
      </c>
      <c r="AV3414">
        <v>1.9305019305019303E-3</v>
      </c>
      <c r="AW3414">
        <v>5.3850296176628971E-4</v>
      </c>
      <c r="AX3414">
        <v>6.1652281134401974E-4</v>
      </c>
      <c r="AY3414">
        <v>8.4317032040472171E-4</v>
      </c>
      <c r="AZ3414">
        <v>1.088139281828074E-3</v>
      </c>
    </row>
    <row r="3415" spans="11:52" ht="14.4">
      <c r="K3415" t="s">
        <v>4322</v>
      </c>
      <c r="L3415" t="s">
        <v>4302</v>
      </c>
      <c r="M3415" t="s">
        <v>94</v>
      </c>
      <c r="N3415" t="s">
        <v>80</v>
      </c>
      <c r="AG3415">
        <v>3.4179530798524884E-3</v>
      </c>
      <c r="AH3415">
        <v>3.587658811460645E-2</v>
      </c>
      <c r="AI3415">
        <v>6.5464079096617415E-3</v>
      </c>
      <c r="AJ3415">
        <v>7.4496874238260636E-3</v>
      </c>
      <c r="AK3415">
        <v>1.0041256510625203E-3</v>
      </c>
      <c r="AL3415">
        <v>5.4314455018633695E-3</v>
      </c>
      <c r="AM3415">
        <v>6.7339602161606196E-3</v>
      </c>
      <c r="AN3415">
        <v>2.5329629593245431E-3</v>
      </c>
      <c r="AO3415">
        <v>3.846977470657625E-3</v>
      </c>
      <c r="AP3415">
        <v>1.6243598189956043E-3</v>
      </c>
      <c r="AQ3415">
        <v>4.7701324425301539E-3</v>
      </c>
      <c r="AR3415">
        <v>6.8391092533674281E-3</v>
      </c>
      <c r="AS3415">
        <v>6.397413682273344E-3</v>
      </c>
      <c r="AT3415">
        <v>2.4002272591644911E-3</v>
      </c>
      <c r="AU3415">
        <v>6.1157764845834071E-3</v>
      </c>
      <c r="AV3415">
        <v>2.1835309996961162E-3</v>
      </c>
      <c r="AW3415">
        <v>1.783874713181326E-3</v>
      </c>
      <c r="AX3415">
        <v>1.1096364658944078E-4</v>
      </c>
      <c r="AY3415">
        <v>1.3469093716539824E-4</v>
      </c>
      <c r="AZ3415">
        <v>1.7452217138391369E-4</v>
      </c>
    </row>
    <row r="3416" spans="11:52" ht="14.4">
      <c r="K3416" t="s">
        <v>4323</v>
      </c>
      <c r="L3416" t="s">
        <v>4302</v>
      </c>
      <c r="M3416" t="s">
        <v>99</v>
      </c>
      <c r="N3416" t="s">
        <v>80</v>
      </c>
      <c r="AG3416">
        <v>6.6342858232775525E-6</v>
      </c>
      <c r="AH3416">
        <v>1.4473416579279392E-5</v>
      </c>
      <c r="AI3416">
        <v>2.0984898388681899E-5</v>
      </c>
      <c r="AJ3416">
        <v>2.2772185723686367E-5</v>
      </c>
      <c r="AK3416">
        <v>2.5203821088898305E-5</v>
      </c>
      <c r="AL3416">
        <v>2.785680266304666E-5</v>
      </c>
      <c r="AM3416">
        <v>8.792434486942606E-6</v>
      </c>
      <c r="AN3416">
        <v>7.5758087970128834E-6</v>
      </c>
      <c r="AO3416">
        <v>2.7067177782473067E-6</v>
      </c>
      <c r="AP3416">
        <v>2.4681278312511385E-6</v>
      </c>
      <c r="AQ3416">
        <v>3.568284391270184E-6</v>
      </c>
      <c r="AR3416">
        <v>1.7957405844800501E-6</v>
      </c>
      <c r="AS3416">
        <v>9.9699298139863424E-7</v>
      </c>
      <c r="AT3416">
        <v>1.2974861325217814E-5</v>
      </c>
      <c r="AU3416">
        <v>2.731742545789049E-6</v>
      </c>
      <c r="AV3416">
        <v>1.6095542878542726E-4</v>
      </c>
      <c r="AW3416">
        <v>9.6857065587883104E-6</v>
      </c>
      <c r="AX3416">
        <v>1.0349073405652042E-5</v>
      </c>
      <c r="AY3416">
        <v>5.9088056831657386E-6</v>
      </c>
      <c r="AZ3416">
        <v>7.1716905553307283E-6</v>
      </c>
    </row>
    <row r="3417" spans="11:52" ht="14.4">
      <c r="K3417" t="s">
        <v>4324</v>
      </c>
      <c r="L3417" t="s">
        <v>4302</v>
      </c>
      <c r="M3417" t="s">
        <v>26</v>
      </c>
      <c r="N3417" t="s">
        <v>80</v>
      </c>
      <c r="O3417" t="s">
        <v>6079</v>
      </c>
      <c r="P3417" t="s">
        <v>6079</v>
      </c>
      <c r="Q3417" t="s">
        <v>6079</v>
      </c>
      <c r="R3417" t="s">
        <v>6079</v>
      </c>
      <c r="S3417" t="s">
        <v>6079</v>
      </c>
      <c r="AJ3417">
        <v>0</v>
      </c>
      <c r="AK3417">
        <v>0</v>
      </c>
      <c r="AL3417">
        <v>0</v>
      </c>
      <c r="AM3417">
        <v>0</v>
      </c>
      <c r="AN3417">
        <v>0</v>
      </c>
      <c r="AO3417">
        <v>0</v>
      </c>
      <c r="AP3417">
        <v>0</v>
      </c>
      <c r="AQ3417">
        <v>0</v>
      </c>
      <c r="AR3417">
        <v>0</v>
      </c>
      <c r="AS3417">
        <v>0</v>
      </c>
      <c r="AT3417">
        <v>0</v>
      </c>
      <c r="AU3417">
        <v>0</v>
      </c>
      <c r="AV3417">
        <v>0</v>
      </c>
      <c r="AW3417">
        <v>0</v>
      </c>
    </row>
    <row r="3418" spans="11:52" ht="14.4">
      <c r="K3418" t="s">
        <v>4325</v>
      </c>
      <c r="L3418" t="s">
        <v>4302</v>
      </c>
      <c r="M3418" t="s">
        <v>27</v>
      </c>
      <c r="N3418" t="s">
        <v>80</v>
      </c>
      <c r="AG3418">
        <v>7.3114064383227474E-3</v>
      </c>
      <c r="AH3418">
        <v>5.7733666102528208E-3</v>
      </c>
      <c r="AI3418">
        <v>6.2843637138267604E-7</v>
      </c>
      <c r="AJ3418">
        <v>7.7351781859132316E-7</v>
      </c>
      <c r="AK3418">
        <v>1.1478484035649218E-6</v>
      </c>
      <c r="AL3418">
        <v>7.7827082106409244E-4</v>
      </c>
      <c r="AM3418">
        <v>7.3094306781888035E-4</v>
      </c>
      <c r="AN3418">
        <v>0</v>
      </c>
      <c r="AO3418">
        <v>0</v>
      </c>
      <c r="AP3418">
        <v>1.9818711807627074E-3</v>
      </c>
      <c r="AQ3418">
        <v>0</v>
      </c>
      <c r="AR3418">
        <v>0</v>
      </c>
      <c r="AS3418">
        <v>1.967436635364674E-6</v>
      </c>
      <c r="AT3418">
        <v>1.8720294262987187E-6</v>
      </c>
      <c r="AU3418">
        <v>1.5371252431213155E-6</v>
      </c>
      <c r="AV3418">
        <v>9.0396880736745716E-7</v>
      </c>
      <c r="AW3418">
        <v>7.4772635494747787E-7</v>
      </c>
      <c r="AX3418">
        <v>2.1941728422626001E-2</v>
      </c>
      <c r="AY3418">
        <v>1.8174595536454108E-6</v>
      </c>
      <c r="AZ3418">
        <v>2.2071138520644337E-6</v>
      </c>
    </row>
    <row r="3419" spans="11:52" ht="14.4">
      <c r="K3419" t="s">
        <v>4326</v>
      </c>
      <c r="L3419" t="s">
        <v>4302</v>
      </c>
      <c r="M3419" t="s">
        <v>28</v>
      </c>
      <c r="N3419" t="s">
        <v>80</v>
      </c>
      <c r="AG3419">
        <v>0</v>
      </c>
      <c r="AH3419">
        <v>5.4910937782471421E-4</v>
      </c>
      <c r="AI3419">
        <v>2.0170238358805036E-5</v>
      </c>
      <c r="AJ3419">
        <v>1.6926763969181594E-5</v>
      </c>
      <c r="AK3419">
        <v>2.927509870579221E-6</v>
      </c>
      <c r="AL3419">
        <v>0</v>
      </c>
      <c r="AM3419">
        <v>0</v>
      </c>
      <c r="AN3419">
        <v>0</v>
      </c>
      <c r="AO3419">
        <v>0</v>
      </c>
      <c r="AP3419" t="s">
        <v>6079</v>
      </c>
      <c r="AQ3419" t="s">
        <v>6079</v>
      </c>
      <c r="AR3419" t="s">
        <v>6079</v>
      </c>
      <c r="AS3419" t="s">
        <v>6079</v>
      </c>
      <c r="AT3419">
        <v>9.0798498022973989E-2</v>
      </c>
      <c r="AU3419">
        <v>0.13570769835910837</v>
      </c>
      <c r="AV3419">
        <v>0.10768323000971282</v>
      </c>
      <c r="AW3419">
        <v>0</v>
      </c>
      <c r="AX3419">
        <v>0</v>
      </c>
      <c r="AY3419">
        <v>0</v>
      </c>
      <c r="AZ3419">
        <v>0</v>
      </c>
    </row>
    <row r="3420" spans="11:52" ht="14.4">
      <c r="K3420" t="s">
        <v>4327</v>
      </c>
      <c r="L3420" t="s">
        <v>4302</v>
      </c>
      <c r="M3420" t="s">
        <v>29</v>
      </c>
      <c r="N3420" t="s">
        <v>80</v>
      </c>
      <c r="AG3420">
        <v>1.122899963262357E-2</v>
      </c>
      <c r="AH3420">
        <v>6.781250298963709E-5</v>
      </c>
      <c r="AI3420">
        <v>1.1398326268619345E-4</v>
      </c>
      <c r="AJ3420">
        <v>8.1737920616669168E-5</v>
      </c>
      <c r="AK3420">
        <v>8.2448365357223581E-5</v>
      </c>
      <c r="AL3420">
        <v>7.6123386331556172E-5</v>
      </c>
      <c r="AM3420">
        <v>1.054229968016406E-4</v>
      </c>
      <c r="AN3420">
        <v>2.8085089397631834E-4</v>
      </c>
      <c r="AO3420">
        <v>2.524098360320307E-4</v>
      </c>
      <c r="AP3420">
        <v>2.5075260081407349E-4</v>
      </c>
      <c r="AQ3420">
        <v>2.4687372075152031E-4</v>
      </c>
      <c r="AR3420">
        <v>1.338460391338416E-2</v>
      </c>
      <c r="AS3420">
        <v>1.5351547874736892E-2</v>
      </c>
      <c r="AT3420">
        <v>1.5046549677978818E-2</v>
      </c>
      <c r="AU3420">
        <v>4.4799020374922056E-4</v>
      </c>
      <c r="AV3420">
        <v>1.234569971615545E-3</v>
      </c>
      <c r="AW3420">
        <v>1.1410600004501574E-3</v>
      </c>
      <c r="AX3420">
        <v>1.2203344927285851E-3</v>
      </c>
      <c r="AY3420">
        <v>5.7741705993206798E-4</v>
      </c>
      <c r="AZ3420">
        <v>4.3571461163637119E-4</v>
      </c>
    </row>
    <row r="3421" spans="11:52" ht="14.4">
      <c r="K3421" t="s">
        <v>4328</v>
      </c>
      <c r="L3421" t="s">
        <v>4302</v>
      </c>
      <c r="M3421" t="s">
        <v>30</v>
      </c>
      <c r="N3421" t="s">
        <v>80</v>
      </c>
      <c r="AG3421">
        <v>8.2571131536593491E-3</v>
      </c>
      <c r="AH3421">
        <v>3.6618710571826802E-3</v>
      </c>
      <c r="AI3421">
        <v>3.5271849098188796E-3</v>
      </c>
      <c r="AJ3421">
        <v>1.920561339931055E-3</v>
      </c>
      <c r="AK3421">
        <v>4.1247862034580058E-4</v>
      </c>
      <c r="AL3421">
        <v>7.7965579109794884E-4</v>
      </c>
      <c r="AM3421">
        <v>4.834407817021201E-4</v>
      </c>
      <c r="AN3421">
        <v>5.8603498136343358E-4</v>
      </c>
      <c r="AO3421">
        <v>1.1852893590241244E-3</v>
      </c>
      <c r="AP3421">
        <v>9.5341253786842411E-4</v>
      </c>
      <c r="AQ3421">
        <v>3.462288554166439E-4</v>
      </c>
      <c r="AR3421">
        <v>1.1457493861599296E-2</v>
      </c>
      <c r="AS3421">
        <v>2.8738744977563732E-3</v>
      </c>
      <c r="AT3421">
        <v>0</v>
      </c>
      <c r="AU3421">
        <v>0</v>
      </c>
      <c r="AV3421">
        <v>7.332752959802369E-5</v>
      </c>
      <c r="AW3421">
        <v>1.1566640268689599E-4</v>
      </c>
      <c r="AX3421">
        <v>3.1591282925378535E-3</v>
      </c>
      <c r="AY3421">
        <v>1.1202712505841548E-2</v>
      </c>
      <c r="AZ3421">
        <v>1.0501260039827778E-4</v>
      </c>
    </row>
    <row r="3422" spans="11:52" ht="14.4">
      <c r="K3422" t="s">
        <v>4329</v>
      </c>
      <c r="L3422" t="s">
        <v>4302</v>
      </c>
      <c r="M3422" t="s">
        <v>100</v>
      </c>
      <c r="N3422" t="s">
        <v>80</v>
      </c>
      <c r="AG3422">
        <v>0.23628092093367481</v>
      </c>
      <c r="AH3422">
        <v>4.8347116704318696E-2</v>
      </c>
      <c r="AI3422">
        <v>4.5667162829285193E-2</v>
      </c>
      <c r="AJ3422">
        <v>2.6287551720625593E-2</v>
      </c>
      <c r="AK3422">
        <v>2.0422002317649075E-2</v>
      </c>
      <c r="AL3422">
        <v>2.1605826729741689E-2</v>
      </c>
      <c r="AM3422">
        <v>2.1621591484656259E-2</v>
      </c>
      <c r="AN3422">
        <v>1.7646241930915199E-2</v>
      </c>
      <c r="AO3422">
        <v>1.4937401612238704E-2</v>
      </c>
      <c r="AP3422">
        <v>0.21020618704417424</v>
      </c>
      <c r="AQ3422">
        <v>0.19443391546313041</v>
      </c>
      <c r="AR3422">
        <v>0.16120654474696133</v>
      </c>
      <c r="AS3422">
        <v>0.18625949701528677</v>
      </c>
      <c r="AT3422">
        <v>0.1571246770031407</v>
      </c>
      <c r="AU3422">
        <v>0.16218561014717325</v>
      </c>
      <c r="AV3422">
        <v>0.1701648034405247</v>
      </c>
      <c r="AW3422">
        <v>0.36948854486438382</v>
      </c>
      <c r="AX3422">
        <v>0.34407900563319349</v>
      </c>
      <c r="AY3422">
        <v>0.38047704177672126</v>
      </c>
      <c r="AZ3422">
        <v>0.25574580601817842</v>
      </c>
    </row>
    <row r="3423" spans="11:52" ht="14.4">
      <c r="K3423" t="s">
        <v>4330</v>
      </c>
      <c r="L3423" t="s">
        <v>4302</v>
      </c>
      <c r="M3423" t="s">
        <v>31</v>
      </c>
      <c r="N3423" t="s">
        <v>80</v>
      </c>
      <c r="AG3423">
        <v>6.0982938371588794E-4</v>
      </c>
      <c r="AH3423">
        <v>1.204375799781865E-3</v>
      </c>
      <c r="AI3423">
        <v>2.8473359144452103E-4</v>
      </c>
      <c r="AJ3423">
        <v>2.0307442392852209E-4</v>
      </c>
      <c r="AK3423">
        <v>2.0931755571267267E-4</v>
      </c>
      <c r="AL3423">
        <v>6.2107068483676622E-5</v>
      </c>
      <c r="AM3423">
        <v>4.2434308017967368E-5</v>
      </c>
      <c r="AN3423">
        <v>2.9249400314769276E-5</v>
      </c>
      <c r="AO3423">
        <v>2.091905672261632E-5</v>
      </c>
      <c r="AP3423">
        <v>2.814360058311179E-6</v>
      </c>
      <c r="AQ3423">
        <v>3.1544281097568502E-6</v>
      </c>
      <c r="AR3423">
        <v>5.6520623768327235E-6</v>
      </c>
      <c r="AS3423">
        <v>5.8734978677026178E-6</v>
      </c>
      <c r="AT3423">
        <v>4.3422861085452537E-6</v>
      </c>
      <c r="AU3423">
        <v>1.4587550632999376E-4</v>
      </c>
      <c r="AV3423">
        <v>9.0707595086908364E-5</v>
      </c>
      <c r="AW3423">
        <v>5.6214087969769023E-5</v>
      </c>
      <c r="AX3423">
        <v>9.3725948896075838E-6</v>
      </c>
      <c r="AY3423">
        <v>8.5086111607286965E-6</v>
      </c>
      <c r="AZ3423">
        <v>6.7865594587811851E-6</v>
      </c>
    </row>
    <row r="3424" spans="11:52" ht="14.4">
      <c r="K3424" t="s">
        <v>4331</v>
      </c>
      <c r="L3424" t="s">
        <v>4302</v>
      </c>
      <c r="M3424" t="s">
        <v>32</v>
      </c>
      <c r="N3424" t="s">
        <v>80</v>
      </c>
      <c r="O3424" t="s">
        <v>6079</v>
      </c>
      <c r="P3424" t="s">
        <v>6079</v>
      </c>
      <c r="Q3424" t="s">
        <v>6079</v>
      </c>
      <c r="R3424" t="s">
        <v>6079</v>
      </c>
      <c r="S3424" t="s">
        <v>6079</v>
      </c>
      <c r="AG3424">
        <v>0.13043478260869565</v>
      </c>
      <c r="AH3424">
        <v>2.8985507246376812E-2</v>
      </c>
      <c r="AI3424">
        <v>3.7037037037037035E-2</v>
      </c>
      <c r="AJ3424">
        <v>0</v>
      </c>
      <c r="AK3424">
        <v>9.3973206923081334E-3</v>
      </c>
      <c r="AL3424">
        <v>1.3966703797148712E-2</v>
      </c>
      <c r="AM3424">
        <v>1.9802360560192939E-2</v>
      </c>
      <c r="AN3424">
        <v>0.38358894525688125</v>
      </c>
      <c r="AO3424">
        <v>0.29198227714926178</v>
      </c>
      <c r="AP3424">
        <v>0.32784224886669033</v>
      </c>
      <c r="AQ3424">
        <v>0.26150531875667821</v>
      </c>
      <c r="AR3424">
        <v>0.33576066455716153</v>
      </c>
      <c r="AS3424">
        <v>0.10530243602938952</v>
      </c>
      <c r="AT3424">
        <v>9.7714102925462523E-2</v>
      </c>
      <c r="AU3424">
        <v>8.7843317084525512E-3</v>
      </c>
      <c r="AV3424">
        <v>7.0377542732554827E-3</v>
      </c>
      <c r="AW3424">
        <v>6.0029962154710655E-3</v>
      </c>
      <c r="AX3424">
        <v>4.61919695168611E-3</v>
      </c>
      <c r="AY3424">
        <v>3.8942597950646194E-3</v>
      </c>
      <c r="AZ3424">
        <v>2.557635571629632E-3</v>
      </c>
    </row>
    <row r="3425" spans="11:52" ht="14.4">
      <c r="K3425" t="s">
        <v>4332</v>
      </c>
      <c r="L3425" t="s">
        <v>4302</v>
      </c>
      <c r="M3425" t="s">
        <v>93</v>
      </c>
      <c r="N3425" t="s">
        <v>80</v>
      </c>
      <c r="AG3425">
        <v>2.5849254796067615E-3</v>
      </c>
      <c r="AH3425">
        <v>2.6795741908582885E-3</v>
      </c>
      <c r="AI3425">
        <v>2.6346007792359999E-3</v>
      </c>
      <c r="AJ3425">
        <v>2.1479043374462136E-5</v>
      </c>
      <c r="AK3425">
        <v>1.9785424247546183E-5</v>
      </c>
      <c r="AL3425">
        <v>3.6385312212698381E-5</v>
      </c>
      <c r="AM3425">
        <v>3.6351966398573224E-5</v>
      </c>
      <c r="AN3425">
        <v>4.0334194976422198E-5</v>
      </c>
      <c r="AO3425">
        <v>4.6596756000414047E-6</v>
      </c>
      <c r="AP3425">
        <v>0</v>
      </c>
      <c r="AQ3425">
        <v>0</v>
      </c>
      <c r="AR3425">
        <v>0</v>
      </c>
      <c r="AS3425">
        <v>0</v>
      </c>
      <c r="AT3425">
        <v>0</v>
      </c>
      <c r="AU3425">
        <v>0</v>
      </c>
      <c r="AV3425">
        <v>0</v>
      </c>
      <c r="AW3425">
        <v>1.1369572968288552E-5</v>
      </c>
      <c r="AX3425">
        <v>1.3137504119175056E-5</v>
      </c>
      <c r="AY3425">
        <v>1.2877864076482886E-5</v>
      </c>
      <c r="AZ3425">
        <v>0</v>
      </c>
    </row>
    <row r="3426" spans="11:52" ht="14.4">
      <c r="K3426" t="s">
        <v>4333</v>
      </c>
      <c r="L3426" t="s">
        <v>4334</v>
      </c>
      <c r="M3426" t="s">
        <v>13</v>
      </c>
      <c r="N3426" t="s">
        <v>80</v>
      </c>
      <c r="AG3426">
        <v>2.425192748167785E-2</v>
      </c>
      <c r="AH3426">
        <v>2.29053779307496E-2</v>
      </c>
      <c r="AI3426">
        <v>2.1352211329660704E-2</v>
      </c>
      <c r="AJ3426">
        <v>1.9882515287799992E-2</v>
      </c>
      <c r="AK3426">
        <v>1.8617908063821523E-2</v>
      </c>
      <c r="AL3426">
        <v>1.8258792437017168E-2</v>
      </c>
      <c r="AM3426">
        <v>1.4506030180712578E-2</v>
      </c>
      <c r="AN3426">
        <v>1.7019408589819589E-2</v>
      </c>
      <c r="AO3426">
        <v>2.0249688664285555E-2</v>
      </c>
      <c r="AP3426">
        <v>1.8591064696672165E-2</v>
      </c>
      <c r="AQ3426">
        <v>1.9083734437274725E-2</v>
      </c>
      <c r="AR3426">
        <v>4.1627567297217727E-2</v>
      </c>
      <c r="AS3426">
        <v>2.6389758005827681E-2</v>
      </c>
      <c r="AT3426">
        <v>3.2061963947563499E-2</v>
      </c>
      <c r="AU3426">
        <v>3.1382236130935451E-2</v>
      </c>
      <c r="AV3426">
        <v>3.0581998669341165E-2</v>
      </c>
      <c r="AW3426">
        <v>3.0318206749027792E-2</v>
      </c>
      <c r="AX3426">
        <v>2.9296102246462577E-2</v>
      </c>
      <c r="AY3426">
        <v>3.2094000776733057E-2</v>
      </c>
      <c r="AZ3426">
        <v>2.7470195093609574E-2</v>
      </c>
    </row>
    <row r="3427" spans="11:52" ht="14.4">
      <c r="K3427" t="s">
        <v>4335</v>
      </c>
      <c r="L3427" t="s">
        <v>4334</v>
      </c>
      <c r="M3427" t="s">
        <v>14</v>
      </c>
      <c r="N3427" t="s">
        <v>80</v>
      </c>
      <c r="AG3427">
        <v>1.7072869327990056E-2</v>
      </c>
      <c r="AH3427">
        <v>1.6911872314763016E-2</v>
      </c>
      <c r="AI3427">
        <v>1.7914550008898959E-2</v>
      </c>
      <c r="AJ3427">
        <v>1.7332286388162841E-2</v>
      </c>
      <c r="AK3427">
        <v>2.036996810804393E-2</v>
      </c>
      <c r="AL3427">
        <v>1.5980048719642651E-2</v>
      </c>
      <c r="AM3427">
        <v>1.9320730911397396E-2</v>
      </c>
      <c r="AN3427">
        <v>2.3750504683724104E-2</v>
      </c>
      <c r="AO3427">
        <v>2.3050742647328197E-2</v>
      </c>
      <c r="AP3427">
        <v>1.8828427421599316E-2</v>
      </c>
      <c r="AQ3427">
        <v>1.8660195626269901E-2</v>
      </c>
      <c r="AR3427">
        <v>1.8218434477552205E-2</v>
      </c>
      <c r="AS3427">
        <v>1.6068975246928043E-2</v>
      </c>
      <c r="AT3427">
        <v>1.7233358063682966E-2</v>
      </c>
      <c r="AU3427">
        <v>1.5514538735810962E-2</v>
      </c>
      <c r="AV3427">
        <v>1.5939165136326653E-2</v>
      </c>
      <c r="AW3427">
        <v>1.4084606277409442E-2</v>
      </c>
      <c r="AX3427">
        <v>1.3651938423706891E-2</v>
      </c>
      <c r="AY3427">
        <v>1.3720053457671235E-2</v>
      </c>
      <c r="AZ3427">
        <v>1.3039360858877752E-2</v>
      </c>
    </row>
    <row r="3428" spans="11:52" ht="14.4">
      <c r="K3428" t="s">
        <v>4336</v>
      </c>
      <c r="L3428" t="s">
        <v>4334</v>
      </c>
      <c r="M3428" t="s">
        <v>92</v>
      </c>
      <c r="N3428" t="s">
        <v>80</v>
      </c>
      <c r="AG3428">
        <v>0.12012413258049208</v>
      </c>
      <c r="AH3428">
        <v>6.8198665678280146E-2</v>
      </c>
      <c r="AI3428">
        <v>5.9704420612084697E-2</v>
      </c>
      <c r="AJ3428">
        <v>6.6943140892720604E-2</v>
      </c>
      <c r="AK3428">
        <v>7.0182068781539625E-2</v>
      </c>
      <c r="AL3428">
        <v>7.0894026459975917E-2</v>
      </c>
      <c r="AM3428">
        <v>7.2986954565901929E-2</v>
      </c>
      <c r="AN3428">
        <v>7.4297143116888995E-2</v>
      </c>
      <c r="AO3428">
        <v>7.6495904484242649E-2</v>
      </c>
      <c r="AP3428">
        <v>8.5503099666189811E-2</v>
      </c>
      <c r="AQ3428">
        <v>8.861349693251537E-2</v>
      </c>
      <c r="AR3428">
        <v>8.9535520485886366E-2</v>
      </c>
      <c r="AS3428">
        <v>4.5765230312035683E-3</v>
      </c>
      <c r="AT3428">
        <v>3.2783272266453758E-3</v>
      </c>
      <c r="AU3428">
        <v>1.2120187158238683E-3</v>
      </c>
      <c r="AV3428">
        <v>8.309931801249174E-4</v>
      </c>
      <c r="AW3428">
        <v>8.3163660348138484E-4</v>
      </c>
      <c r="AX3428">
        <v>1.2329215207709876E-3</v>
      </c>
      <c r="AY3428">
        <v>1.030590955935947E-3</v>
      </c>
      <c r="AZ3428">
        <v>3.3061620019380782E-3</v>
      </c>
    </row>
    <row r="3429" spans="11:52" ht="14.4">
      <c r="K3429" t="s">
        <v>4337</v>
      </c>
      <c r="L3429" t="s">
        <v>4334</v>
      </c>
      <c r="M3429" t="s">
        <v>15</v>
      </c>
      <c r="N3429" t="s">
        <v>80</v>
      </c>
      <c r="AE3429" t="s">
        <v>6079</v>
      </c>
      <c r="AF3429" t="s">
        <v>6079</v>
      </c>
      <c r="AG3429">
        <v>0.36151636752003818</v>
      </c>
      <c r="AH3429">
        <v>0.31232342637586169</v>
      </c>
      <c r="AI3429">
        <v>0.29755208095911018</v>
      </c>
      <c r="AJ3429">
        <v>0.29490181131801518</v>
      </c>
      <c r="AK3429">
        <v>0.29714181018688163</v>
      </c>
      <c r="AL3429">
        <v>0.29244530680102737</v>
      </c>
      <c r="AM3429">
        <v>0.11504095864976664</v>
      </c>
      <c r="AN3429">
        <v>0.10227994786279886</v>
      </c>
      <c r="AO3429">
        <v>0.10380758017766271</v>
      </c>
      <c r="AP3429">
        <v>0.11918440287685481</v>
      </c>
      <c r="AQ3429">
        <v>9.5977672673639366E-2</v>
      </c>
      <c r="AR3429">
        <v>1.5533693103201513E-2</v>
      </c>
      <c r="AS3429">
        <v>1.3356579062546468E-2</v>
      </c>
      <c r="AT3429">
        <v>1.3785857578495491E-2</v>
      </c>
      <c r="AU3429">
        <v>1.3598301563629496E-2</v>
      </c>
      <c r="AV3429">
        <v>2.8215539167190537E-2</v>
      </c>
      <c r="AW3429">
        <v>2.9412609652272825E-2</v>
      </c>
      <c r="AX3429">
        <v>3.0065109244247257E-2</v>
      </c>
      <c r="AY3429">
        <v>2.8684245885414239E-2</v>
      </c>
      <c r="AZ3429">
        <v>5.4095275471559408E-2</v>
      </c>
    </row>
    <row r="3430" spans="11:52" ht="14.4">
      <c r="K3430" t="s">
        <v>4338</v>
      </c>
      <c r="L3430" t="s">
        <v>4334</v>
      </c>
      <c r="M3430" t="s">
        <v>91</v>
      </c>
      <c r="N3430" t="s">
        <v>80</v>
      </c>
      <c r="AG3430">
        <v>1.2693781022451117E-2</v>
      </c>
      <c r="AH3430">
        <v>1.6552786490171858E-2</v>
      </c>
      <c r="AI3430">
        <v>1.1911508654592107E-2</v>
      </c>
      <c r="AJ3430">
        <v>1.2385047069103948E-2</v>
      </c>
      <c r="AK3430">
        <v>1.4267033625068893E-2</v>
      </c>
      <c r="AL3430">
        <v>1.2767290193033166E-2</v>
      </c>
      <c r="AM3430">
        <v>1.0465569291603012E-2</v>
      </c>
      <c r="AN3430">
        <v>1.5545966855712716E-2</v>
      </c>
      <c r="AO3430">
        <v>1.8663000036146179E-2</v>
      </c>
      <c r="AP3430">
        <v>1.4151486785932326E-2</v>
      </c>
      <c r="AQ3430">
        <v>1.1502190281545364E-2</v>
      </c>
      <c r="AR3430">
        <v>2.4020546019523883E-2</v>
      </c>
      <c r="AS3430">
        <v>1.6422154318226054E-2</v>
      </c>
      <c r="AT3430">
        <v>2.3482059563388943E-2</v>
      </c>
      <c r="AU3430">
        <v>4.6751622031339223E-2</v>
      </c>
      <c r="AV3430">
        <v>2.4170365465085462E-2</v>
      </c>
      <c r="AW3430">
        <v>9.3154709122406486E-3</v>
      </c>
      <c r="AX3430">
        <v>1.4030034965664791E-2</v>
      </c>
      <c r="AY3430">
        <v>1.5062124657890041E-2</v>
      </c>
      <c r="AZ3430">
        <v>1.3277613873619899E-2</v>
      </c>
    </row>
    <row r="3431" spans="11:52" ht="14.4">
      <c r="K3431" t="s">
        <v>4339</v>
      </c>
      <c r="L3431" t="s">
        <v>4334</v>
      </c>
      <c r="M3431" t="s">
        <v>16</v>
      </c>
      <c r="N3431" t="s">
        <v>80</v>
      </c>
      <c r="AG3431">
        <v>1.4652830983603756E-2</v>
      </c>
      <c r="AH3431">
        <v>1.3794078597920322E-2</v>
      </c>
      <c r="AI3431">
        <v>1.415462443975681E-2</v>
      </c>
      <c r="AJ3431">
        <v>1.3061291848788455E-2</v>
      </c>
      <c r="AK3431">
        <v>1.0962684288425556E-2</v>
      </c>
      <c r="AL3431">
        <v>1.0769836825568835E-2</v>
      </c>
      <c r="AM3431">
        <v>1.347687432766791E-2</v>
      </c>
      <c r="AN3431">
        <v>1.377936279743578E-2</v>
      </c>
      <c r="AO3431">
        <v>1.211583046751244E-2</v>
      </c>
      <c r="AP3431">
        <v>1.0558628398219676E-2</v>
      </c>
      <c r="AQ3431">
        <v>1.1001809188304386E-2</v>
      </c>
      <c r="AR3431">
        <v>8.6654419003910702E-3</v>
      </c>
      <c r="AS3431">
        <v>8.44950867782371E-3</v>
      </c>
      <c r="AT3431">
        <v>8.179671111457067E-3</v>
      </c>
      <c r="AU3431">
        <v>9.2524462119507548E-3</v>
      </c>
      <c r="AV3431">
        <v>8.8013757687043781E-3</v>
      </c>
      <c r="AW3431">
        <v>8.5155738787662805E-3</v>
      </c>
      <c r="AX3431">
        <v>8.5695715922870681E-3</v>
      </c>
      <c r="AY3431">
        <v>1.0404959456178493E-2</v>
      </c>
      <c r="AZ3431">
        <v>1.5454983804970577E-2</v>
      </c>
    </row>
    <row r="3432" spans="11:52" ht="14.4">
      <c r="K3432" t="s">
        <v>4340</v>
      </c>
      <c r="L3432" t="s">
        <v>4334</v>
      </c>
      <c r="M3432" t="s">
        <v>17</v>
      </c>
      <c r="N3432" t="s">
        <v>80</v>
      </c>
      <c r="AG3432">
        <v>1.5116494508971548E-2</v>
      </c>
      <c r="AH3432">
        <v>1.4675038635823026E-2</v>
      </c>
      <c r="AI3432">
        <v>1.9160115634422548E-2</v>
      </c>
      <c r="AJ3432">
        <v>5.6648181966145652E-3</v>
      </c>
      <c r="AK3432">
        <v>1.6402934709752178E-2</v>
      </c>
      <c r="AL3432">
        <v>8.2711984342008164E-3</v>
      </c>
      <c r="AM3432">
        <v>6.2911574591892408E-3</v>
      </c>
      <c r="AN3432">
        <v>2.3609457629696347E-3</v>
      </c>
      <c r="AO3432">
        <v>3.9432288001611466E-3</v>
      </c>
      <c r="AP3432">
        <v>5.9051976058319437E-3</v>
      </c>
      <c r="AQ3432">
        <v>4.128231490552586E-3</v>
      </c>
      <c r="AR3432">
        <v>3.4566796300866415E-3</v>
      </c>
      <c r="AS3432">
        <v>4.3030429495144445E-3</v>
      </c>
      <c r="AT3432">
        <v>4.3472230778806645E-3</v>
      </c>
      <c r="AU3432">
        <v>4.9149592612742245E-3</v>
      </c>
      <c r="AV3432">
        <v>3.9490878196572566E-3</v>
      </c>
      <c r="AW3432">
        <v>3.5878587751546143E-3</v>
      </c>
      <c r="AX3432">
        <v>4.5269937244694332E-3</v>
      </c>
      <c r="AY3432">
        <v>6.1208278524364276E-3</v>
      </c>
      <c r="AZ3432">
        <v>5.7539309129871936E-3</v>
      </c>
    </row>
    <row r="3433" spans="11:52" ht="14.4">
      <c r="K3433" t="s">
        <v>4341</v>
      </c>
      <c r="L3433" t="s">
        <v>4334</v>
      </c>
      <c r="M3433" t="s">
        <v>97</v>
      </c>
      <c r="N3433" t="s">
        <v>80</v>
      </c>
      <c r="O3433" t="s">
        <v>6079</v>
      </c>
      <c r="P3433" t="s">
        <v>6079</v>
      </c>
      <c r="Q3433" t="s">
        <v>6079</v>
      </c>
      <c r="R3433" t="s">
        <v>6079</v>
      </c>
      <c r="S3433" t="s">
        <v>6079</v>
      </c>
      <c r="T3433" t="s">
        <v>6079</v>
      </c>
      <c r="AG3433">
        <v>8.3009803449003074E-3</v>
      </c>
      <c r="AH3433">
        <v>6.8091292642119819E-3</v>
      </c>
      <c r="AI3433">
        <v>1.1877074730132107E-2</v>
      </c>
      <c r="AJ3433">
        <v>8.491516145239424E-3</v>
      </c>
      <c r="AK3433">
        <v>2.8778729344289492E-2</v>
      </c>
      <c r="AL3433">
        <v>1.2325519672244304E-2</v>
      </c>
      <c r="AM3433">
        <v>1.1880902713836863E-2</v>
      </c>
      <c r="AN3433">
        <v>9.2392737791540114E-3</v>
      </c>
      <c r="AO3433">
        <v>1.0980894407448353E-2</v>
      </c>
      <c r="AP3433">
        <v>9.6544302954464523E-3</v>
      </c>
      <c r="AQ3433">
        <v>8.7480768071366097E-3</v>
      </c>
      <c r="AR3433">
        <v>7.5195451128772482E-3</v>
      </c>
      <c r="AS3433">
        <v>5.6459032564910401E-3</v>
      </c>
      <c r="AT3433">
        <v>4.7527393442531275E-3</v>
      </c>
      <c r="AU3433">
        <v>6.3864577747511407E-3</v>
      </c>
      <c r="AV3433">
        <v>5.1636164431096473E-3</v>
      </c>
      <c r="AW3433">
        <v>7.0371847944421763E-3</v>
      </c>
      <c r="AX3433">
        <v>7.9081893574739874E-3</v>
      </c>
      <c r="AY3433">
        <v>6.8166880271794345E-3</v>
      </c>
      <c r="AZ3433">
        <v>4.5951544839561839E-3</v>
      </c>
    </row>
    <row r="3434" spans="11:52" ht="14.4">
      <c r="K3434" t="s">
        <v>4342</v>
      </c>
      <c r="L3434" t="s">
        <v>4334</v>
      </c>
      <c r="M3434" t="s">
        <v>18</v>
      </c>
      <c r="N3434" t="s">
        <v>80</v>
      </c>
      <c r="AG3434">
        <v>6.929451184499627E-2</v>
      </c>
      <c r="AH3434">
        <v>6.6540969953213652E-2</v>
      </c>
      <c r="AI3434">
        <v>6.430179367926149E-2</v>
      </c>
      <c r="AJ3434">
        <v>6.1875018567706039E-2</v>
      </c>
      <c r="AK3434">
        <v>6.2610383008584708E-2</v>
      </c>
      <c r="AL3434">
        <v>5.6671110236072013E-2</v>
      </c>
      <c r="AM3434">
        <v>5.8974038906946608E-2</v>
      </c>
      <c r="AN3434">
        <v>5.8615869749173231E-2</v>
      </c>
      <c r="AO3434">
        <v>5.967856772674885E-2</v>
      </c>
      <c r="AP3434">
        <v>6.7202893619868434E-2</v>
      </c>
      <c r="AQ3434">
        <v>6.2097143569817083E-2</v>
      </c>
      <c r="AR3434">
        <v>5.8434807332643661E-2</v>
      </c>
      <c r="AS3434">
        <v>5.8982392948861595E-2</v>
      </c>
      <c r="AT3434">
        <v>5.5289526147724553E-2</v>
      </c>
      <c r="AU3434">
        <v>5.6548275548550901E-2</v>
      </c>
      <c r="AV3434">
        <v>4.7099955487692899E-2</v>
      </c>
      <c r="AW3434">
        <v>4.9472144166691143E-2</v>
      </c>
      <c r="AX3434">
        <v>4.3945979870068166E-2</v>
      </c>
      <c r="AY3434">
        <v>4.4424333574324543E-2</v>
      </c>
      <c r="AZ3434">
        <v>4.6690085822726511E-2</v>
      </c>
    </row>
    <row r="3435" spans="11:52" ht="14.4">
      <c r="K3435" t="s">
        <v>4343</v>
      </c>
      <c r="L3435" t="s">
        <v>4334</v>
      </c>
      <c r="M3435" t="s">
        <v>34</v>
      </c>
      <c r="N3435" t="s">
        <v>80</v>
      </c>
      <c r="AG3435">
        <v>4.2584540217577661E-2</v>
      </c>
      <c r="AH3435">
        <v>4.1383304331837269E-2</v>
      </c>
      <c r="AI3435">
        <v>4.2440549738366536E-2</v>
      </c>
      <c r="AJ3435">
        <v>3.9157558100230944E-2</v>
      </c>
      <c r="AK3435">
        <v>4.5722310073623568E-2</v>
      </c>
      <c r="AL3435">
        <v>4.487206224216328E-2</v>
      </c>
      <c r="AM3435">
        <v>4.4517278580992213E-2</v>
      </c>
      <c r="AN3435">
        <v>4.2217439617039366E-2</v>
      </c>
      <c r="AO3435">
        <v>4.2643408034335535E-2</v>
      </c>
      <c r="AP3435">
        <v>4.2597356312059589E-2</v>
      </c>
      <c r="AQ3435">
        <v>3.9835972107691443E-2</v>
      </c>
      <c r="AR3435">
        <v>3.7137226313732029E-2</v>
      </c>
      <c r="AS3435">
        <v>3.6935774226596531E-2</v>
      </c>
      <c r="AT3435">
        <v>3.5592812172139679E-2</v>
      </c>
      <c r="AU3435">
        <v>3.7352653619229757E-2</v>
      </c>
      <c r="AV3435">
        <v>3.4735501326139791E-2</v>
      </c>
      <c r="AW3435">
        <v>3.5612353961691746E-2</v>
      </c>
      <c r="AX3435">
        <v>3.5365395263067478E-2</v>
      </c>
      <c r="AY3435">
        <v>3.4830652137476513E-2</v>
      </c>
      <c r="AZ3435">
        <v>3.4838055144386045E-2</v>
      </c>
    </row>
    <row r="3436" spans="11:52" ht="14.4">
      <c r="K3436" t="s">
        <v>4344</v>
      </c>
      <c r="L3436" t="s">
        <v>4334</v>
      </c>
      <c r="M3436" t="s">
        <v>19</v>
      </c>
      <c r="N3436" t="s">
        <v>80</v>
      </c>
      <c r="AG3436">
        <v>5.4343157396937467E-3</v>
      </c>
      <c r="AH3436">
        <v>1.5587251626125054E-2</v>
      </c>
      <c r="AI3436">
        <v>1.5852014030094515E-2</v>
      </c>
      <c r="AJ3436">
        <v>1.4195773116245879E-2</v>
      </c>
      <c r="AK3436">
        <v>1.0649484179081427E-2</v>
      </c>
      <c r="AL3436">
        <v>1.1603556568465101E-2</v>
      </c>
      <c r="AM3436">
        <v>1.1608317151993362E-2</v>
      </c>
      <c r="AN3436">
        <v>9.3201024581572381E-3</v>
      </c>
      <c r="AO3436">
        <v>1.1137487720269122E-2</v>
      </c>
      <c r="AP3436">
        <v>1.1144133532020159E-2</v>
      </c>
      <c r="AQ3436">
        <v>9.8737083201801672E-3</v>
      </c>
      <c r="AR3436">
        <v>9.4956778899130487E-3</v>
      </c>
      <c r="AS3436">
        <v>8.422612176580949E-3</v>
      </c>
      <c r="AT3436">
        <v>7.6987814459789743E-3</v>
      </c>
      <c r="AU3436">
        <v>8.5012557439322033E-3</v>
      </c>
      <c r="AV3436">
        <v>8.5503094552642853E-3</v>
      </c>
      <c r="AW3436">
        <v>8.9491664403041713E-3</v>
      </c>
      <c r="AX3436">
        <v>8.6276815637937269E-3</v>
      </c>
      <c r="AY3436">
        <v>8.8857158123841606E-3</v>
      </c>
      <c r="AZ3436">
        <v>5.6185711294972664E-3</v>
      </c>
    </row>
    <row r="3437" spans="11:52" ht="14.4">
      <c r="K3437" t="s">
        <v>4345</v>
      </c>
      <c r="L3437" t="s">
        <v>4334</v>
      </c>
      <c r="M3437" t="s">
        <v>20</v>
      </c>
      <c r="N3437" t="s">
        <v>80</v>
      </c>
      <c r="AG3437">
        <v>3.2532768258946049E-2</v>
      </c>
      <c r="AH3437">
        <v>3.3535174107161288E-2</v>
      </c>
      <c r="AI3437">
        <v>2.6283419778172428E-2</v>
      </c>
      <c r="AJ3437">
        <v>2.4993485607063996E-2</v>
      </c>
      <c r="AK3437">
        <v>2.8928567600158241E-2</v>
      </c>
      <c r="AL3437">
        <v>3.1918107889940643E-2</v>
      </c>
      <c r="AM3437">
        <v>3.2965822461557007E-2</v>
      </c>
      <c r="AN3437">
        <v>3.3463330262542675E-2</v>
      </c>
      <c r="AO3437">
        <v>3.1694791576877795E-2</v>
      </c>
      <c r="AP3437">
        <v>3.2916622302824675E-2</v>
      </c>
      <c r="AQ3437">
        <v>3.2955505887789963E-2</v>
      </c>
      <c r="AR3437">
        <v>3.5007189400119286E-2</v>
      </c>
      <c r="AS3437">
        <v>3.3263657777165952E-2</v>
      </c>
      <c r="AT3437">
        <v>3.4499386560499931E-2</v>
      </c>
      <c r="AU3437">
        <v>3.8249249321219411E-2</v>
      </c>
      <c r="AV3437">
        <v>4.0546183068613635E-2</v>
      </c>
      <c r="AW3437">
        <v>4.2628917666124734E-2</v>
      </c>
      <c r="AX3437">
        <v>4.4907714319419603E-2</v>
      </c>
      <c r="AY3437">
        <v>4.3638581954621357E-2</v>
      </c>
      <c r="AZ3437">
        <v>4.5402375856452154E-2</v>
      </c>
    </row>
    <row r="3438" spans="11:52" ht="14.4">
      <c r="K3438" t="s">
        <v>4346</v>
      </c>
      <c r="L3438" t="s">
        <v>4334</v>
      </c>
      <c r="M3438" t="s">
        <v>21</v>
      </c>
      <c r="N3438" t="s">
        <v>80</v>
      </c>
      <c r="AG3438">
        <v>2.1553558194689768E-2</v>
      </c>
      <c r="AH3438">
        <v>1.9686822285365183E-2</v>
      </c>
      <c r="AI3438">
        <v>2.7859291391318312E-2</v>
      </c>
      <c r="AJ3438">
        <v>2.8215024700491829E-2</v>
      </c>
      <c r="AK3438">
        <v>2.1298212758650233E-2</v>
      </c>
      <c r="AL3438">
        <v>2.5714650632605716E-2</v>
      </c>
      <c r="AM3438">
        <v>2.0396768688066995E-2</v>
      </c>
      <c r="AN3438">
        <v>2.4057870583977015E-2</v>
      </c>
    </row>
    <row r="3439" spans="11:52" ht="14.4">
      <c r="K3439" t="s">
        <v>4347</v>
      </c>
      <c r="L3439" t="s">
        <v>4334</v>
      </c>
      <c r="M3439" t="s">
        <v>22</v>
      </c>
      <c r="N3439" t="s">
        <v>80</v>
      </c>
      <c r="AG3439">
        <v>0.65592898598052751</v>
      </c>
      <c r="AH3439">
        <v>0.62771393360469951</v>
      </c>
      <c r="AI3439">
        <v>0.60403393623777013</v>
      </c>
      <c r="AJ3439">
        <v>0.50758043565109356</v>
      </c>
      <c r="AK3439">
        <v>0.52975577827628884</v>
      </c>
      <c r="AL3439">
        <v>0.49294677859445291</v>
      </c>
      <c r="AM3439">
        <v>0.46711507252409801</v>
      </c>
      <c r="AN3439">
        <v>0.50899009718758859</v>
      </c>
      <c r="AO3439">
        <v>0.50518369693210308</v>
      </c>
      <c r="AP3439">
        <v>0.43212053998683486</v>
      </c>
      <c r="AQ3439">
        <v>0.34198817433984929</v>
      </c>
      <c r="AR3439">
        <v>0.19555183653513683</v>
      </c>
      <c r="AS3439">
        <v>0.18435075009724081</v>
      </c>
      <c r="AT3439">
        <v>8.0011810153233123E-2</v>
      </c>
      <c r="AU3439">
        <v>6.9157274425282342E-2</v>
      </c>
      <c r="AV3439">
        <v>6.6860008671505933E-2</v>
      </c>
      <c r="AW3439">
        <v>6.7456952777856377E-2</v>
      </c>
      <c r="AX3439">
        <v>7.4633501441581374E-2</v>
      </c>
      <c r="AY3439">
        <v>7.495683380644319E-2</v>
      </c>
      <c r="AZ3439">
        <v>6.1831805423422689E-2</v>
      </c>
    </row>
    <row r="3440" spans="11:52" ht="14.4">
      <c r="K3440" t="s">
        <v>4348</v>
      </c>
      <c r="L3440" t="s">
        <v>4334</v>
      </c>
      <c r="M3440" t="s">
        <v>90</v>
      </c>
      <c r="N3440" t="s">
        <v>80</v>
      </c>
      <c r="AG3440">
        <v>1.7923579467545556E-2</v>
      </c>
      <c r="AH3440">
        <v>1.6398647616367917E-2</v>
      </c>
      <c r="AI3440">
        <v>9.5925843226699725E-2</v>
      </c>
      <c r="AJ3440">
        <v>9.2300768706555292E-2</v>
      </c>
      <c r="AK3440">
        <v>0.1283121325313776</v>
      </c>
      <c r="AL3440">
        <v>0.1350487613607412</v>
      </c>
      <c r="AM3440">
        <v>0.13721756631003598</v>
      </c>
      <c r="AN3440">
        <v>0.14595090496084309</v>
      </c>
      <c r="AO3440">
        <v>0.14608435443368989</v>
      </c>
      <c r="AP3440">
        <v>0.13622776384191523</v>
      </c>
      <c r="AQ3440">
        <v>0.11188326039146931</v>
      </c>
      <c r="AR3440">
        <v>0.12270152083452288</v>
      </c>
      <c r="AS3440">
        <v>0.11986142641631974</v>
      </c>
      <c r="AT3440">
        <v>0.12612591162244527</v>
      </c>
      <c r="AU3440">
        <v>0.11570509572073262</v>
      </c>
      <c r="AV3440">
        <v>0.10831028972408537</v>
      </c>
      <c r="AW3440">
        <v>0.11672940706101979</v>
      </c>
      <c r="AX3440">
        <v>8.3245460990130082E-2</v>
      </c>
      <c r="AY3440">
        <v>5.3968053024355832E-2</v>
      </c>
      <c r="AZ3440">
        <v>4.3624362148174799E-2</v>
      </c>
    </row>
    <row r="3441" spans="11:52" ht="14.4">
      <c r="K3441" t="s">
        <v>4349</v>
      </c>
      <c r="L3441" t="s">
        <v>4334</v>
      </c>
      <c r="M3441" t="s">
        <v>23</v>
      </c>
      <c r="N3441" t="s">
        <v>80</v>
      </c>
      <c r="AG3441">
        <v>2.3361947051305423E-2</v>
      </c>
      <c r="AH3441">
        <v>1.9260637287124297E-2</v>
      </c>
      <c r="AI3441">
        <v>1.3283464944356956E-2</v>
      </c>
      <c r="AJ3441">
        <v>1.1473432016135187E-2</v>
      </c>
      <c r="AK3441">
        <v>1.0013178602497241E-2</v>
      </c>
      <c r="AL3441">
        <v>1.2697322936665799E-2</v>
      </c>
      <c r="AM3441">
        <v>1.2940038503275552E-2</v>
      </c>
      <c r="AN3441">
        <v>1.3243562460446228E-2</v>
      </c>
      <c r="AO3441">
        <v>1.9316923271157541E-2</v>
      </c>
      <c r="AP3441">
        <v>2.2068834168664911E-2</v>
      </c>
      <c r="AQ3441">
        <v>1.7592837683464299E-2</v>
      </c>
      <c r="AR3441">
        <v>2.9099728338827565E-2</v>
      </c>
      <c r="AS3441">
        <v>2.9181853927910884E-2</v>
      </c>
      <c r="AT3441">
        <v>2.7489553719285589E-2</v>
      </c>
      <c r="AU3441">
        <v>2.4739611808325745E-2</v>
      </c>
      <c r="AV3441">
        <v>2.2544843070118371E-2</v>
      </c>
      <c r="AW3441">
        <v>2.0469485296212699E-2</v>
      </c>
      <c r="AX3441">
        <v>2.0343952349618409E-2</v>
      </c>
      <c r="AY3441">
        <v>2.0691266693659369E-2</v>
      </c>
      <c r="AZ3441">
        <v>2.0457169313020565E-2</v>
      </c>
    </row>
    <row r="3442" spans="11:52" ht="14.4">
      <c r="K3442" t="s">
        <v>4350</v>
      </c>
      <c r="L3442" t="s">
        <v>4334</v>
      </c>
      <c r="M3442" t="s">
        <v>24</v>
      </c>
      <c r="N3442" t="s">
        <v>80</v>
      </c>
      <c r="AG3442">
        <v>8.5809664167203429E-3</v>
      </c>
      <c r="AH3442">
        <v>5.8613212876557153E-3</v>
      </c>
      <c r="AI3442">
        <v>1.0000945454427555E-2</v>
      </c>
      <c r="AJ3442">
        <v>8.4329465911664875E-3</v>
      </c>
      <c r="AK3442">
        <v>8.8549676338676945E-3</v>
      </c>
      <c r="AL3442">
        <v>9.4277453253466433E-3</v>
      </c>
      <c r="AM3442">
        <v>7.7620824015635055E-3</v>
      </c>
      <c r="AN3442">
        <v>9.2653313223926125E-3</v>
      </c>
      <c r="AO3442">
        <v>9.8237050611030968E-3</v>
      </c>
      <c r="AP3442">
        <v>1.0813392310261728E-2</v>
      </c>
      <c r="AQ3442">
        <v>1.2574327464636112E-2</v>
      </c>
      <c r="AR3442">
        <v>1.5200832135035609E-2</v>
      </c>
      <c r="AS3442">
        <v>1.1937619187126883E-2</v>
      </c>
      <c r="AT3442">
        <v>1.0260263365612339E-2</v>
      </c>
      <c r="AU3442">
        <v>1.1037908352128771E-2</v>
      </c>
      <c r="AV3442">
        <v>1.0909559511750795E-2</v>
      </c>
      <c r="AW3442">
        <v>9.4063975997857614E-3</v>
      </c>
      <c r="AX3442">
        <v>9.4022604453308425E-3</v>
      </c>
      <c r="AY3442">
        <v>8.9813715461345232E-3</v>
      </c>
      <c r="AZ3442">
        <v>8.448461565929568E-3</v>
      </c>
    </row>
    <row r="3443" spans="11:52" ht="14.4">
      <c r="K3443" t="s">
        <v>4351</v>
      </c>
      <c r="L3443" t="s">
        <v>4334</v>
      </c>
      <c r="M3443" t="s">
        <v>1386</v>
      </c>
      <c r="N3443" t="s">
        <v>80</v>
      </c>
      <c r="O3443" t="s">
        <v>6079</v>
      </c>
      <c r="P3443" t="s">
        <v>6079</v>
      </c>
      <c r="Q3443" t="s">
        <v>6079</v>
      </c>
      <c r="R3443" t="s">
        <v>6079</v>
      </c>
      <c r="S3443" t="s">
        <v>6079</v>
      </c>
      <c r="T3443" t="s">
        <v>6079</v>
      </c>
      <c r="U3443" t="s">
        <v>6079</v>
      </c>
      <c r="V3443" t="s">
        <v>6079</v>
      </c>
      <c r="W3443" t="s">
        <v>6079</v>
      </c>
      <c r="X3443" t="s">
        <v>6079</v>
      </c>
      <c r="Y3443" t="s">
        <v>6079</v>
      </c>
      <c r="Z3443" t="s">
        <v>6079</v>
      </c>
      <c r="AA3443" t="s">
        <v>6079</v>
      </c>
      <c r="AG3443">
        <v>1.0972081384567048E-2</v>
      </c>
      <c r="AH3443">
        <v>2.6937784492702992E-2</v>
      </c>
      <c r="AI3443">
        <v>1.1262800737995564E-2</v>
      </c>
      <c r="AJ3443">
        <v>1.0607328258653254E-2</v>
      </c>
      <c r="AK3443">
        <v>1.2074247403642961E-2</v>
      </c>
      <c r="AL3443">
        <v>1.2307764071253752E-2</v>
      </c>
      <c r="AM3443">
        <v>4.4713560804344908E-3</v>
      </c>
      <c r="AN3443">
        <v>3.8434931580422337E-3</v>
      </c>
      <c r="AO3443">
        <v>2.2546224660367872E-3</v>
      </c>
      <c r="AP3443">
        <v>2.0641733053232154E-2</v>
      </c>
      <c r="AQ3443">
        <v>8.653107042954733E-2</v>
      </c>
      <c r="AR3443">
        <v>0.1036496847635488</v>
      </c>
      <c r="AS3443">
        <v>0.10177573840178246</v>
      </c>
      <c r="AT3443">
        <v>9.9132266075436473E-2</v>
      </c>
      <c r="AU3443">
        <v>1.5553171372516557E-4</v>
      </c>
      <c r="AV3443">
        <v>1.2209185649334465E-3</v>
      </c>
      <c r="AW3443">
        <v>2.6446259636060047E-3</v>
      </c>
      <c r="AX3443">
        <v>1.6725037115058513E-3</v>
      </c>
      <c r="AY3443">
        <v>1.9525278184082976E-3</v>
      </c>
      <c r="AZ3443">
        <v>1.8931346689840852E-3</v>
      </c>
    </row>
    <row r="3444" spans="11:52" ht="14.4">
      <c r="K3444" t="s">
        <v>4352</v>
      </c>
      <c r="L3444" t="s">
        <v>4334</v>
      </c>
      <c r="M3444" t="s">
        <v>25</v>
      </c>
      <c r="N3444" t="s">
        <v>80</v>
      </c>
      <c r="AG3444">
        <v>0.10960928373439312</v>
      </c>
      <c r="AH3444">
        <v>0.1014682040773628</v>
      </c>
      <c r="AI3444">
        <v>9.4322062619776478E-2</v>
      </c>
      <c r="AJ3444">
        <v>8.5140150875008244E-2</v>
      </c>
      <c r="AK3444">
        <v>8.1977723049864643E-2</v>
      </c>
      <c r="AL3444">
        <v>6.3444935338902123E-2</v>
      </c>
      <c r="AM3444">
        <v>5.6276844593088904E-2</v>
      </c>
      <c r="AN3444">
        <v>4.6702858767240077E-2</v>
      </c>
      <c r="AO3444">
        <v>4.4378754227267773E-2</v>
      </c>
      <c r="AP3444">
        <v>4.0796671945608327E-2</v>
      </c>
      <c r="AQ3444">
        <v>4.035321720721418E-2</v>
      </c>
      <c r="AR3444">
        <v>3.0309521943177715E-2</v>
      </c>
      <c r="AS3444">
        <v>3.4545648593914347E-2</v>
      </c>
      <c r="AT3444">
        <v>3.1664574965049118E-2</v>
      </c>
      <c r="AU3444">
        <v>3.4623233020845107E-2</v>
      </c>
      <c r="AV3444">
        <v>3.2462297366111906E-2</v>
      </c>
      <c r="AW3444">
        <v>3.111364083973776E-2</v>
      </c>
      <c r="AX3444">
        <v>3.2039105284805254E-2</v>
      </c>
      <c r="AY3444">
        <v>3.1500171258551694E-2</v>
      </c>
      <c r="AZ3444">
        <v>3.4435264221641969E-2</v>
      </c>
    </row>
    <row r="3445" spans="11:52" ht="14.4">
      <c r="K3445" t="s">
        <v>5733</v>
      </c>
      <c r="L3445" t="s">
        <v>4334</v>
      </c>
      <c r="M3445" t="s">
        <v>5610</v>
      </c>
      <c r="N3445" t="s">
        <v>80</v>
      </c>
      <c r="AO3445">
        <v>4.5939653158460722E-4</v>
      </c>
      <c r="AP3445" t="s">
        <v>6079</v>
      </c>
      <c r="AQ3445" t="s">
        <v>6079</v>
      </c>
      <c r="AR3445" t="s">
        <v>6079</v>
      </c>
      <c r="AS3445" t="s">
        <v>6079</v>
      </c>
      <c r="AT3445">
        <v>5.0886366574420078E-4</v>
      </c>
      <c r="AU3445">
        <v>1.7813705081387765E-3</v>
      </c>
      <c r="AV3445">
        <v>3.6530897184854593E-4</v>
      </c>
      <c r="AW3445">
        <v>1.5955233567615877E-3</v>
      </c>
      <c r="AX3445">
        <v>6.6017935999624225E-3</v>
      </c>
      <c r="AY3445">
        <v>6.3824636745792307E-3</v>
      </c>
      <c r="AZ3445">
        <v>1.0444208468602103E-2</v>
      </c>
    </row>
    <row r="3446" spans="11:52" ht="14.4">
      <c r="K3446" t="s">
        <v>4353</v>
      </c>
      <c r="L3446" t="s">
        <v>4334</v>
      </c>
      <c r="M3446" t="s">
        <v>98</v>
      </c>
      <c r="N3446" t="s">
        <v>80</v>
      </c>
      <c r="AG3446">
        <v>8.3081570996978854E-3</v>
      </c>
      <c r="AH3446">
        <v>7.8566167444144366E-3</v>
      </c>
      <c r="AI3446">
        <v>5.8323207776427707E-3</v>
      </c>
      <c r="AJ3446">
        <v>5.8252427184466021E-3</v>
      </c>
      <c r="AK3446">
        <v>5.9724746819008051E-3</v>
      </c>
      <c r="AL3446">
        <v>5.2562070787110407E-2</v>
      </c>
      <c r="AM3446">
        <v>4.8402948402948405E-2</v>
      </c>
      <c r="AN3446">
        <v>4.4806007509386736E-2</v>
      </c>
      <c r="AO3446">
        <v>5.5709342560553633E-2</v>
      </c>
      <c r="AP3446">
        <v>2.1045708648470895E-2</v>
      </c>
      <c r="AQ3446">
        <v>1.24036205162588E-2</v>
      </c>
      <c r="AR3446">
        <v>1.0985352862849532E-2</v>
      </c>
      <c r="AS3446">
        <v>1.1302475780409042E-2</v>
      </c>
      <c r="AT3446">
        <v>1.1784050424773911E-2</v>
      </c>
      <c r="AU3446">
        <v>9.1626368032578266E-3</v>
      </c>
      <c r="AV3446">
        <v>4.1612483745123536E-3</v>
      </c>
      <c r="AW3446">
        <v>4.5285029302077782E-3</v>
      </c>
      <c r="AX3446">
        <v>7.0011668611435242E-3</v>
      </c>
      <c r="AY3446">
        <v>6.4790443409597082E-3</v>
      </c>
      <c r="AZ3446">
        <v>7.4088906688025633E-3</v>
      </c>
    </row>
    <row r="3447" spans="11:52" ht="14.4">
      <c r="K3447" t="s">
        <v>4354</v>
      </c>
      <c r="L3447" t="s">
        <v>4334</v>
      </c>
      <c r="M3447" t="s">
        <v>94</v>
      </c>
      <c r="N3447" t="s">
        <v>80</v>
      </c>
      <c r="AG3447">
        <v>2.2812693319434023E-2</v>
      </c>
      <c r="AH3447">
        <v>3.0186860590847631E-2</v>
      </c>
      <c r="AI3447">
        <v>3.1272827609741323E-2</v>
      </c>
      <c r="AJ3447">
        <v>2.5354517760906269E-2</v>
      </c>
      <c r="AK3447">
        <v>4.11928269841964E-2</v>
      </c>
      <c r="AL3447">
        <v>2.3368895368439269E-2</v>
      </c>
      <c r="AM3447">
        <v>2.6968110843956887E-2</v>
      </c>
      <c r="AN3447">
        <v>3.7792249679048255E-2</v>
      </c>
      <c r="AO3447">
        <v>2.9905087423029289E-2</v>
      </c>
      <c r="AP3447">
        <v>2.6790943773718962E-2</v>
      </c>
      <c r="AQ3447">
        <v>3.0871999630803653E-2</v>
      </c>
      <c r="AR3447">
        <v>3.0172113062328521E-2</v>
      </c>
      <c r="AS3447">
        <v>2.5948356589531065E-2</v>
      </c>
      <c r="AT3447">
        <v>3.012841817316441E-2</v>
      </c>
      <c r="AU3447">
        <v>2.0328414225500534E-2</v>
      </c>
      <c r="AV3447">
        <v>2.5058297180479985E-2</v>
      </c>
      <c r="AW3447">
        <v>2.4479161043773127E-2</v>
      </c>
      <c r="AX3447">
        <v>2.3022904779877822E-2</v>
      </c>
      <c r="AY3447">
        <v>1.9298542253151231E-2</v>
      </c>
      <c r="AZ3447">
        <v>2.5725781714461719E-2</v>
      </c>
    </row>
    <row r="3448" spans="11:52" ht="14.4">
      <c r="K3448" t="s">
        <v>4355</v>
      </c>
      <c r="L3448" t="s">
        <v>4334</v>
      </c>
      <c r="M3448" t="s">
        <v>99</v>
      </c>
      <c r="N3448" t="s">
        <v>80</v>
      </c>
      <c r="AG3448">
        <v>4.2086449884973648E-3</v>
      </c>
      <c r="AH3448">
        <v>3.2539708109153003E-3</v>
      </c>
      <c r="AI3448">
        <v>5.2477795905364107E-3</v>
      </c>
      <c r="AJ3448">
        <v>4.2622164303451138E-3</v>
      </c>
      <c r="AK3448">
        <v>4.3563979479369725E-3</v>
      </c>
      <c r="AL3448">
        <v>4.2928433306810079E-3</v>
      </c>
      <c r="AM3448">
        <v>5.5391439830120631E-3</v>
      </c>
      <c r="AN3448">
        <v>1.2602933630667564E-2</v>
      </c>
      <c r="AO3448">
        <v>3.9205526515336042E-2</v>
      </c>
      <c r="AP3448">
        <v>2.9694248197309758E-2</v>
      </c>
      <c r="AQ3448">
        <v>3.081146453902088E-2</v>
      </c>
      <c r="AR3448">
        <v>1.2886126318995061E-2</v>
      </c>
      <c r="AS3448">
        <v>1.2239258275421511E-2</v>
      </c>
      <c r="AT3448">
        <v>1.1645363938088802E-2</v>
      </c>
      <c r="AU3448">
        <v>1.1840948739871416E-2</v>
      </c>
      <c r="AV3448">
        <v>1.0871230638941324E-2</v>
      </c>
      <c r="AW3448">
        <v>3.9102085682511355E-3</v>
      </c>
      <c r="AX3448">
        <v>2.6269956721340268E-3</v>
      </c>
      <c r="AY3448">
        <v>2.6982359212473282E-3</v>
      </c>
      <c r="AZ3448">
        <v>7.4702468899150226E-3</v>
      </c>
    </row>
    <row r="3449" spans="11:52" ht="14.4">
      <c r="K3449" t="s">
        <v>4356</v>
      </c>
      <c r="L3449" t="s">
        <v>4334</v>
      </c>
      <c r="M3449" t="s">
        <v>26</v>
      </c>
      <c r="N3449" t="s">
        <v>80</v>
      </c>
      <c r="O3449" t="s">
        <v>6079</v>
      </c>
      <c r="P3449" t="s">
        <v>6079</v>
      </c>
      <c r="Q3449" t="s">
        <v>6079</v>
      </c>
      <c r="R3449" t="s">
        <v>6079</v>
      </c>
      <c r="S3449" t="s">
        <v>6079</v>
      </c>
      <c r="AG3449">
        <v>3.8228022161830355E-2</v>
      </c>
      <c r="AH3449">
        <v>3.5358661707281532E-2</v>
      </c>
      <c r="AI3449">
        <v>3.7731857527085147E-2</v>
      </c>
      <c r="AJ3449">
        <v>4.2675552855485979E-2</v>
      </c>
      <c r="AK3449">
        <v>4.0306433701496704E-2</v>
      </c>
      <c r="AL3449">
        <v>7.1574152273257446E-2</v>
      </c>
      <c r="AM3449">
        <v>6.1863721453262514E-2</v>
      </c>
      <c r="AN3449">
        <v>1.5594083708767494E-2</v>
      </c>
      <c r="AO3449">
        <v>1.5278067860698734E-2</v>
      </c>
      <c r="AP3449">
        <v>1.3744337081590074E-2</v>
      </c>
      <c r="AQ3449">
        <v>0.16267951651830584</v>
      </c>
      <c r="AR3449">
        <v>0.17020117133148727</v>
      </c>
      <c r="AS3449">
        <v>0.27243271306886607</v>
      </c>
      <c r="AT3449">
        <v>0.27559578555698155</v>
      </c>
      <c r="AU3449">
        <v>0.27092906960474133</v>
      </c>
      <c r="AV3449">
        <v>0.23546287836634203</v>
      </c>
      <c r="AW3449">
        <v>0.22837214360002808</v>
      </c>
      <c r="AX3449">
        <v>0.14542610944834344</v>
      </c>
      <c r="AY3449">
        <v>0.13927001094280653</v>
      </c>
      <c r="AZ3449">
        <v>8.6457683136150765E-2</v>
      </c>
    </row>
    <row r="3450" spans="11:52" ht="14.4">
      <c r="K3450" t="s">
        <v>4357</v>
      </c>
      <c r="L3450" t="s">
        <v>4334</v>
      </c>
      <c r="M3450" t="s">
        <v>27</v>
      </c>
      <c r="N3450" t="s">
        <v>80</v>
      </c>
      <c r="AG3450">
        <v>1.7461909318630266E-2</v>
      </c>
      <c r="AH3450">
        <v>2.802707451020903E-2</v>
      </c>
      <c r="AI3450">
        <v>3.1809059031341937E-2</v>
      </c>
      <c r="AJ3450">
        <v>3.2263437231589483E-2</v>
      </c>
      <c r="AK3450">
        <v>2.5086069970160531E-2</v>
      </c>
      <c r="AL3450">
        <v>4.5214184240813651E-2</v>
      </c>
      <c r="AM3450">
        <v>4.8114315232269E-2</v>
      </c>
      <c r="AN3450">
        <v>4.8935684681748297E-2</v>
      </c>
      <c r="AO3450">
        <v>4.05321899008034E-2</v>
      </c>
      <c r="AP3450">
        <v>2.1606178555471048E-2</v>
      </c>
      <c r="AQ3450">
        <v>2.1166983051825017E-2</v>
      </c>
      <c r="AR3450">
        <v>2.2009876644287357E-2</v>
      </c>
      <c r="AS3450">
        <v>2.1854854369597988E-2</v>
      </c>
      <c r="AT3450">
        <v>1.9425810846121799E-2</v>
      </c>
      <c r="AU3450">
        <v>2.1014333630395236E-2</v>
      </c>
      <c r="AV3450">
        <v>2.6078210278215982E-2</v>
      </c>
      <c r="AW3450">
        <v>2.6931875432965893E-2</v>
      </c>
      <c r="AX3450">
        <v>2.5952441805453908E-2</v>
      </c>
      <c r="AY3450">
        <v>2.7148671806113064E-2</v>
      </c>
      <c r="AZ3450">
        <v>1.9629568497633029E-2</v>
      </c>
    </row>
    <row r="3451" spans="11:52" ht="14.4">
      <c r="K3451" t="s">
        <v>4358</v>
      </c>
      <c r="L3451" t="s">
        <v>4334</v>
      </c>
      <c r="M3451" t="s">
        <v>28</v>
      </c>
      <c r="N3451" t="s">
        <v>80</v>
      </c>
      <c r="AG3451">
        <v>4.5594467813255088E-4</v>
      </c>
      <c r="AH3451">
        <v>6.0108234769814454E-4</v>
      </c>
      <c r="AI3451">
        <v>7.6558374667760843E-4</v>
      </c>
      <c r="AJ3451">
        <v>7.8684239244844478E-4</v>
      </c>
      <c r="AK3451">
        <v>8.0609176905996306E-4</v>
      </c>
      <c r="AL3451">
        <v>8.2446856915086388E-4</v>
      </c>
      <c r="AM3451">
        <v>1.0467605002682449E-3</v>
      </c>
      <c r="AN3451">
        <v>1.0698154336786245E-3</v>
      </c>
      <c r="AO3451">
        <v>7.9780802894073924E-4</v>
      </c>
      <c r="AP3451" t="s">
        <v>6079</v>
      </c>
      <c r="AQ3451" t="s">
        <v>6079</v>
      </c>
      <c r="AR3451" t="s">
        <v>6079</v>
      </c>
      <c r="AS3451" t="s">
        <v>6079</v>
      </c>
      <c r="AT3451">
        <v>0.10366996059364368</v>
      </c>
      <c r="AU3451">
        <v>9.7767855600860751E-2</v>
      </c>
      <c r="AV3451">
        <v>8.0394728071980351E-2</v>
      </c>
      <c r="AW3451">
        <v>8.9394076024379182E-2</v>
      </c>
      <c r="AX3451">
        <v>0.10543447395386207</v>
      </c>
      <c r="AY3451">
        <v>9.7593943136852768E-2</v>
      </c>
      <c r="AZ3451">
        <v>4.0804944530509757E-2</v>
      </c>
    </row>
    <row r="3452" spans="11:52" ht="14.4">
      <c r="K3452" t="s">
        <v>4359</v>
      </c>
      <c r="L3452" t="s">
        <v>4334</v>
      </c>
      <c r="M3452" t="s">
        <v>29</v>
      </c>
      <c r="N3452" t="s">
        <v>80</v>
      </c>
      <c r="AG3452">
        <v>6.4509393540693516E-2</v>
      </c>
      <c r="AH3452">
        <v>7.1591404930422098E-2</v>
      </c>
      <c r="AI3452">
        <v>6.9585713940236396E-2</v>
      </c>
      <c r="AJ3452">
        <v>6.5492214474240681E-2</v>
      </c>
      <c r="AK3452">
        <v>6.9106121041343213E-2</v>
      </c>
      <c r="AL3452">
        <v>7.4769260314094879E-2</v>
      </c>
      <c r="AM3452">
        <v>6.9970201848399041E-2</v>
      </c>
      <c r="AN3452">
        <v>7.0077335415155192E-2</v>
      </c>
      <c r="AO3452">
        <v>8.2355773418070613E-2</v>
      </c>
      <c r="AP3452">
        <v>7.8853246405896665E-2</v>
      </c>
      <c r="AQ3452">
        <v>7.7179195689922819E-2</v>
      </c>
      <c r="AR3452">
        <v>7.1180141943689268E-2</v>
      </c>
      <c r="AS3452">
        <v>8.2812029382622596E-2</v>
      </c>
      <c r="AT3452">
        <v>8.3802894045337875E-2</v>
      </c>
      <c r="AU3452">
        <v>8.1440807171294982E-2</v>
      </c>
      <c r="AV3452">
        <v>7.5074595715422882E-2</v>
      </c>
      <c r="AW3452">
        <v>7.5879150002842913E-2</v>
      </c>
      <c r="AX3452">
        <v>8.0551802498108643E-2</v>
      </c>
      <c r="AY3452">
        <v>7.9326925295929995E-2</v>
      </c>
      <c r="AZ3452">
        <v>6.7979158316121599E-2</v>
      </c>
    </row>
    <row r="3453" spans="11:52" ht="14.4">
      <c r="K3453" t="s">
        <v>4360</v>
      </c>
      <c r="L3453" t="s">
        <v>4334</v>
      </c>
      <c r="M3453" t="s">
        <v>30</v>
      </c>
      <c r="N3453" t="s">
        <v>80</v>
      </c>
      <c r="AG3453">
        <v>0.21417614396839188</v>
      </c>
      <c r="AH3453">
        <v>0.21093082513891631</v>
      </c>
      <c r="AI3453">
        <v>0.21040291096762545</v>
      </c>
      <c r="AJ3453">
        <v>0.153645581038762</v>
      </c>
      <c r="AK3453">
        <v>0.15052297819556523</v>
      </c>
      <c r="AL3453">
        <v>0.14688334626417529</v>
      </c>
      <c r="AM3453">
        <v>0.1385554446520357</v>
      </c>
      <c r="AN3453">
        <v>0.11146051525363695</v>
      </c>
      <c r="AO3453">
        <v>0.14004980138887271</v>
      </c>
      <c r="AP3453">
        <v>0.14163567561944518</v>
      </c>
      <c r="AQ3453">
        <v>0.13835110660633412</v>
      </c>
      <c r="AR3453">
        <v>0.13427815174706964</v>
      </c>
      <c r="AS3453">
        <v>0.15060513086410099</v>
      </c>
      <c r="AT3453">
        <v>0.13952555096366448</v>
      </c>
      <c r="AU3453">
        <v>0.1454468985251616</v>
      </c>
      <c r="AV3453">
        <v>0.10741353524422248</v>
      </c>
      <c r="AW3453">
        <v>9.7235855591188997E-2</v>
      </c>
      <c r="AX3453">
        <v>8.7058897686286246E-2</v>
      </c>
      <c r="AY3453">
        <v>4.0516956324619227E-2</v>
      </c>
      <c r="AZ3453">
        <v>3.8337331529281517E-2</v>
      </c>
    </row>
    <row r="3454" spans="11:52" ht="14.4">
      <c r="K3454" t="s">
        <v>4361</v>
      </c>
      <c r="L3454" t="s">
        <v>4334</v>
      </c>
      <c r="M3454" t="s">
        <v>100</v>
      </c>
      <c r="N3454" t="s">
        <v>80</v>
      </c>
      <c r="AG3454">
        <v>0.10753897514362816</v>
      </c>
      <c r="AH3454">
        <v>2.6624969104639608E-2</v>
      </c>
      <c r="AI3454">
        <v>2.368514604973028E-2</v>
      </c>
      <c r="AJ3454">
        <v>2.8694662002483457E-2</v>
      </c>
      <c r="AK3454">
        <v>2.018212041395389E-2</v>
      </c>
      <c r="AL3454">
        <v>2.2424056957088784E-2</v>
      </c>
      <c r="AM3454">
        <v>1.9316859527422049E-2</v>
      </c>
      <c r="AN3454">
        <v>2.0861762413552587E-2</v>
      </c>
      <c r="AO3454">
        <v>1.9073108949736042E-2</v>
      </c>
      <c r="AP3454">
        <v>2.3021706746104358E-2</v>
      </c>
      <c r="AQ3454">
        <v>3.2846218104719556E-2</v>
      </c>
      <c r="AR3454">
        <v>2.7105116701304069E-2</v>
      </c>
      <c r="AS3454">
        <v>2.7595179228662906E-2</v>
      </c>
      <c r="AT3454">
        <v>1.6053523163507458E-2</v>
      </c>
      <c r="AU3454">
        <v>2.0710626575379344E-2</v>
      </c>
      <c r="AV3454">
        <v>2.13723143127942E-2</v>
      </c>
      <c r="AW3454">
        <v>3.3617782385299E-2</v>
      </c>
      <c r="AX3454">
        <v>2.690020236890045E-2</v>
      </c>
      <c r="AY3454">
        <v>2.6868315133643423E-2</v>
      </c>
      <c r="AZ3454">
        <v>3.053941854284711E-2</v>
      </c>
    </row>
    <row r="3455" spans="11:52" ht="14.4">
      <c r="K3455" t="s">
        <v>4362</v>
      </c>
      <c r="L3455" t="s">
        <v>4334</v>
      </c>
      <c r="M3455" t="s">
        <v>31</v>
      </c>
      <c r="N3455" t="s">
        <v>80</v>
      </c>
      <c r="AG3455">
        <v>7.7460005530691827E-3</v>
      </c>
      <c r="AH3455">
        <v>7.6327990005149405E-3</v>
      </c>
      <c r="AI3455">
        <v>1.1227760541459559E-2</v>
      </c>
      <c r="AJ3455">
        <v>1.2317755335264692E-2</v>
      </c>
      <c r="AK3455">
        <v>1.2081608055126839E-3</v>
      </c>
      <c r="AL3455">
        <v>7.083541318410656E-3</v>
      </c>
      <c r="AM3455">
        <v>6.7792598422975973E-3</v>
      </c>
      <c r="AN3455">
        <v>5.3165727121371959E-3</v>
      </c>
      <c r="AO3455">
        <v>5.2454840573364749E-3</v>
      </c>
      <c r="AP3455">
        <v>5.0511665593936357E-3</v>
      </c>
      <c r="AQ3455">
        <v>3.9621325449100929E-4</v>
      </c>
      <c r="AR3455">
        <v>4.3323888707075286E-4</v>
      </c>
      <c r="AS3455">
        <v>6.2387598839688525E-4</v>
      </c>
      <c r="AT3455">
        <v>7.9150775727446178E-4</v>
      </c>
      <c r="AU3455">
        <v>9.5987558826608928E-4</v>
      </c>
      <c r="AV3455">
        <v>1.1571748147170171E-3</v>
      </c>
      <c r="AW3455">
        <v>9.9076078737551183E-4</v>
      </c>
      <c r="AX3455">
        <v>1.1498173703330017E-3</v>
      </c>
      <c r="AY3455">
        <v>1.614323046899916E-2</v>
      </c>
      <c r="AZ3455">
        <v>1.0158169756977187E-2</v>
      </c>
    </row>
    <row r="3456" spans="11:52" ht="14.4">
      <c r="K3456" t="s">
        <v>4363</v>
      </c>
      <c r="L3456" t="s">
        <v>4334</v>
      </c>
      <c r="M3456" t="s">
        <v>32</v>
      </c>
      <c r="N3456" t="s">
        <v>80</v>
      </c>
      <c r="O3456" t="s">
        <v>6079</v>
      </c>
      <c r="P3456" t="s">
        <v>6079</v>
      </c>
      <c r="Q3456" t="s">
        <v>6079</v>
      </c>
      <c r="R3456" t="s">
        <v>6079</v>
      </c>
      <c r="S3456" t="s">
        <v>6079</v>
      </c>
      <c r="AG3456">
        <v>2.3921977550144147E-3</v>
      </c>
      <c r="AH3456">
        <v>2.1666460319425531E-3</v>
      </c>
      <c r="AI3456">
        <v>2.3091805529551271E-3</v>
      </c>
      <c r="AJ3456">
        <v>3.4338038916444107E-3</v>
      </c>
      <c r="AK3456">
        <v>2.0774629610379354E-3</v>
      </c>
      <c r="AL3456">
        <v>3.1108993882720342E-3</v>
      </c>
      <c r="AM3456">
        <v>6.1581106173890669E-2</v>
      </c>
      <c r="AN3456">
        <v>6.2011822445597518E-2</v>
      </c>
      <c r="AO3456">
        <v>6.5427535178397014E-2</v>
      </c>
      <c r="AP3456">
        <v>0.12345500276259767</v>
      </c>
      <c r="AQ3456">
        <v>0.11351021496205084</v>
      </c>
      <c r="AR3456">
        <v>0.1153042325280452</v>
      </c>
      <c r="AS3456">
        <v>0.24211779932764849</v>
      </c>
      <c r="AT3456">
        <v>0.24079333100811529</v>
      </c>
      <c r="AU3456">
        <v>0.16773265719685806</v>
      </c>
      <c r="AV3456">
        <v>0.15872748968195863</v>
      </c>
      <c r="AW3456">
        <v>0.16955673151053552</v>
      </c>
      <c r="AX3456">
        <v>0.17264072956053397</v>
      </c>
      <c r="AY3456">
        <v>0.14573684954999486</v>
      </c>
      <c r="AZ3456">
        <v>0.10381080676815796</v>
      </c>
    </row>
    <row r="3457" spans="11:52" ht="14.4">
      <c r="K3457" t="s">
        <v>4364</v>
      </c>
      <c r="L3457" t="s">
        <v>4334</v>
      </c>
      <c r="M3457" t="s">
        <v>93</v>
      </c>
      <c r="N3457" t="s">
        <v>80</v>
      </c>
      <c r="AG3457">
        <v>2.8406123287284812E-3</v>
      </c>
      <c r="AH3457">
        <v>2.838219597425186E-3</v>
      </c>
      <c r="AI3457">
        <v>3.0882804847726228E-3</v>
      </c>
      <c r="AJ3457">
        <v>6.2734128917721682E-3</v>
      </c>
      <c r="AK3457">
        <v>9.8902381570378055E-3</v>
      </c>
      <c r="AL3457">
        <v>7.2401547870098275E-3</v>
      </c>
      <c r="AM3457">
        <v>6.6173462766037127E-3</v>
      </c>
      <c r="AN3457">
        <v>6.6323116912013072E-3</v>
      </c>
      <c r="AO3457">
        <v>6.2470206502061119E-3</v>
      </c>
      <c r="AP3457">
        <v>6.8127967355739909E-3</v>
      </c>
      <c r="AQ3457">
        <v>9.2936817023849799E-3</v>
      </c>
      <c r="AR3457">
        <v>7.4366776461625853E-3</v>
      </c>
      <c r="AS3457">
        <v>7.71277339374268E-3</v>
      </c>
      <c r="AT3457">
        <v>9.4978334569241728E-3</v>
      </c>
      <c r="AU3457">
        <v>1.1204845810087922E-2</v>
      </c>
      <c r="AV3457">
        <v>1.7010734775811488E-2</v>
      </c>
      <c r="AW3457">
        <v>1.7142545976873324E-2</v>
      </c>
      <c r="AX3457">
        <v>1.607678517603861E-2</v>
      </c>
      <c r="AY3457">
        <v>1.5596837217810888E-2</v>
      </c>
      <c r="AZ3457">
        <v>1.6791881994648726E-2</v>
      </c>
    </row>
    <row r="3458" spans="11:52" ht="14.4">
      <c r="K3458" t="s">
        <v>4365</v>
      </c>
      <c r="L3458" t="s">
        <v>4366</v>
      </c>
      <c r="M3458" t="s">
        <v>13</v>
      </c>
      <c r="N3458" t="s">
        <v>80</v>
      </c>
      <c r="AG3458">
        <v>6.7413567146555733E-2</v>
      </c>
      <c r="AH3458">
        <v>6.6204247773898744E-2</v>
      </c>
      <c r="AI3458">
        <v>6.8801313317815166E-2</v>
      </c>
      <c r="AJ3458">
        <v>6.6823581810715751E-2</v>
      </c>
      <c r="AK3458">
        <v>6.1897280617579119E-2</v>
      </c>
      <c r="AL3458">
        <v>6.1613495745764559E-2</v>
      </c>
      <c r="AM3458">
        <v>5.9687344538536163E-2</v>
      </c>
      <c r="AN3458">
        <v>8.5008685564886242E-3</v>
      </c>
      <c r="AO3458">
        <v>8.4860545092311709E-3</v>
      </c>
      <c r="AP3458">
        <v>1.4342170631915148E-2</v>
      </c>
      <c r="AQ3458">
        <v>1.4601623324506817E-2</v>
      </c>
      <c r="AR3458">
        <v>1.4526498633782556E-2</v>
      </c>
      <c r="AS3458">
        <v>1.6332093514054551E-2</v>
      </c>
      <c r="AT3458">
        <v>1.4358831779462813E-2</v>
      </c>
      <c r="AU3458">
        <v>1.4564055390821984E-2</v>
      </c>
      <c r="AV3458">
        <v>6.7173603964577236E-2</v>
      </c>
      <c r="AW3458">
        <v>4.3286729131973456E-2</v>
      </c>
      <c r="AX3458">
        <v>4.3261048958516624E-2</v>
      </c>
      <c r="AY3458">
        <v>4.6377242027521665E-2</v>
      </c>
      <c r="AZ3458">
        <v>1.6384815582808958E-2</v>
      </c>
    </row>
    <row r="3459" spans="11:52" ht="14.4">
      <c r="K3459" t="s">
        <v>4367</v>
      </c>
      <c r="L3459" t="s">
        <v>4366</v>
      </c>
      <c r="M3459" t="s">
        <v>14</v>
      </c>
      <c r="N3459" t="s">
        <v>80</v>
      </c>
      <c r="AG3459">
        <v>1.9312789375661877E-2</v>
      </c>
      <c r="AH3459">
        <v>1.5272320993723809E-2</v>
      </c>
      <c r="AI3459">
        <v>1.2386234649381328E-2</v>
      </c>
      <c r="AJ3459">
        <v>1.1849670919077741E-2</v>
      </c>
      <c r="AK3459">
        <v>1.0776723570895418E-2</v>
      </c>
      <c r="AL3459">
        <v>1.2525523909555063E-2</v>
      </c>
      <c r="AM3459">
        <v>1.2750957005528977E-2</v>
      </c>
      <c r="AN3459">
        <v>1.2099236304880455E-2</v>
      </c>
      <c r="AO3459">
        <v>1.213899517358503E-2</v>
      </c>
      <c r="AP3459">
        <v>1.188737167180471E-2</v>
      </c>
      <c r="AQ3459">
        <v>1.3435163468253644E-2</v>
      </c>
      <c r="AR3459">
        <v>1.2646126921763845E-2</v>
      </c>
      <c r="AS3459">
        <v>1.3347024022225861E-2</v>
      </c>
      <c r="AT3459">
        <v>1.1929514661485044E-2</v>
      </c>
      <c r="AU3459">
        <v>1.1252996322681202E-2</v>
      </c>
      <c r="AV3459">
        <v>1.1999142579061864E-2</v>
      </c>
      <c r="AW3459">
        <v>1.2236797717953678E-2</v>
      </c>
      <c r="AX3459">
        <v>1.191951988419491E-2</v>
      </c>
      <c r="AY3459">
        <v>1.0692080158854854E-2</v>
      </c>
      <c r="AZ3459">
        <v>9.1474890200149307E-3</v>
      </c>
    </row>
    <row r="3460" spans="11:52" ht="14.4">
      <c r="K3460" t="s">
        <v>4368</v>
      </c>
      <c r="L3460" t="s">
        <v>4366</v>
      </c>
      <c r="M3460" t="s">
        <v>92</v>
      </c>
      <c r="N3460" t="s">
        <v>80</v>
      </c>
      <c r="AG3460">
        <v>1.2930818868490792E-2</v>
      </c>
      <c r="AH3460">
        <v>2.2747562761132684E-2</v>
      </c>
      <c r="AI3460">
        <v>2.8302062566376612E-2</v>
      </c>
      <c r="AJ3460">
        <v>2.519996789813005E-2</v>
      </c>
      <c r="AK3460">
        <v>2.5657417326099712E-2</v>
      </c>
      <c r="AL3460">
        <v>2.8053998417815723E-2</v>
      </c>
      <c r="AM3460">
        <v>2.5058838632376217E-2</v>
      </c>
      <c r="AN3460">
        <v>2.2528238142315575E-2</v>
      </c>
      <c r="AO3460">
        <v>2.211531884817948E-2</v>
      </c>
      <c r="AP3460">
        <v>2.2360034182941455E-2</v>
      </c>
      <c r="AQ3460">
        <v>2.4939075368660701E-2</v>
      </c>
      <c r="AR3460">
        <v>2.3290646952682924E-2</v>
      </c>
      <c r="AS3460">
        <v>6.441335365009003E-2</v>
      </c>
      <c r="AT3460">
        <v>5.5994862120178214E-2</v>
      </c>
      <c r="AU3460">
        <v>5.5178197933276739E-2</v>
      </c>
      <c r="AV3460">
        <v>5.6266438789439217E-2</v>
      </c>
      <c r="AW3460">
        <v>4.71514561926187E-2</v>
      </c>
      <c r="AX3460">
        <v>3.6018442796311438E-2</v>
      </c>
      <c r="AY3460">
        <v>3.4251562623910499E-2</v>
      </c>
      <c r="AZ3460">
        <v>3.3459789176993097E-2</v>
      </c>
    </row>
    <row r="3461" spans="11:52" ht="14.4">
      <c r="K3461" t="s">
        <v>4369</v>
      </c>
      <c r="L3461" t="s">
        <v>4366</v>
      </c>
      <c r="M3461" t="s">
        <v>15</v>
      </c>
      <c r="N3461" t="s">
        <v>80</v>
      </c>
      <c r="AE3461" t="s">
        <v>6079</v>
      </c>
      <c r="AF3461" t="s">
        <v>6079</v>
      </c>
      <c r="AG3461">
        <v>7.711081373860959E-2</v>
      </c>
      <c r="AH3461">
        <v>7.4823943661971828E-2</v>
      </c>
      <c r="AI3461">
        <v>6.1837926188250299E-2</v>
      </c>
      <c r="AJ3461">
        <v>4.9038843556126033E-2</v>
      </c>
      <c r="AK3461">
        <v>4.485919545141203E-2</v>
      </c>
      <c r="AL3461">
        <v>2.8537109766120849E-2</v>
      </c>
      <c r="AM3461">
        <v>2.7761736700861499E-2</v>
      </c>
      <c r="AN3461">
        <v>1.8747970529420011E-2</v>
      </c>
      <c r="AO3461">
        <v>1.9929789963418591E-2</v>
      </c>
      <c r="AP3461">
        <v>1.9826664813024562E-2</v>
      </c>
      <c r="AQ3461">
        <v>1.9315848290772677E-2</v>
      </c>
      <c r="AR3461">
        <v>4.7133711235067752E-3</v>
      </c>
      <c r="AS3461">
        <v>4.536151730629016E-3</v>
      </c>
      <c r="AT3461">
        <v>4.5452473023598712E-3</v>
      </c>
      <c r="AU3461">
        <v>4.6472293565019166E-3</v>
      </c>
      <c r="AV3461">
        <v>3.6641171633959584E-3</v>
      </c>
      <c r="AW3461">
        <v>3.7878090100315425E-3</v>
      </c>
      <c r="AX3461">
        <v>2.9031556302750177E-3</v>
      </c>
      <c r="AY3461">
        <v>3.4283176608649341E-3</v>
      </c>
      <c r="AZ3461">
        <v>3.322087542528098E-3</v>
      </c>
    </row>
    <row r="3462" spans="11:52" ht="14.4">
      <c r="K3462" t="s">
        <v>4370</v>
      </c>
      <c r="L3462" t="s">
        <v>4366</v>
      </c>
      <c r="M3462" t="s">
        <v>91</v>
      </c>
      <c r="N3462" t="s">
        <v>80</v>
      </c>
      <c r="AG3462">
        <v>4.519059808140425E-3</v>
      </c>
      <c r="AH3462">
        <v>4.344013352730278E-3</v>
      </c>
      <c r="AI3462">
        <v>3.0800640259760559E-3</v>
      </c>
      <c r="AJ3462">
        <v>3.4665564461728525E-3</v>
      </c>
      <c r="AK3462">
        <v>4.6820531631562171E-3</v>
      </c>
      <c r="AL3462">
        <v>5.902347859039178E-3</v>
      </c>
      <c r="AM3462">
        <v>7.8815945943223158E-3</v>
      </c>
      <c r="AN3462">
        <v>4.5690944056179699E-3</v>
      </c>
      <c r="AO3462">
        <v>3.9492804169737961E-3</v>
      </c>
      <c r="AP3462">
        <v>4.1368803800734865E-3</v>
      </c>
      <c r="AQ3462">
        <v>4.095878235332283E-3</v>
      </c>
      <c r="AR3462">
        <v>5.1293868649068108E-3</v>
      </c>
      <c r="AS3462">
        <v>5.8743396295474907E-3</v>
      </c>
      <c r="AT3462">
        <v>5.7468242808742511E-3</v>
      </c>
      <c r="AU3462">
        <v>4.3257172763631292E-3</v>
      </c>
      <c r="AV3462">
        <v>3.2625344630657041E-2</v>
      </c>
      <c r="AW3462">
        <v>2.1349164267397067E-2</v>
      </c>
      <c r="AX3462">
        <v>2.2407683084723205E-2</v>
      </c>
      <c r="AY3462">
        <v>2.1720950408254079E-2</v>
      </c>
      <c r="AZ3462">
        <v>3.8953255316742395E-2</v>
      </c>
    </row>
    <row r="3463" spans="11:52" ht="14.4">
      <c r="K3463" t="s">
        <v>4371</v>
      </c>
      <c r="L3463" t="s">
        <v>4366</v>
      </c>
      <c r="M3463" t="s">
        <v>16</v>
      </c>
      <c r="N3463" t="s">
        <v>80</v>
      </c>
      <c r="AG3463">
        <v>9.6643546627419672E-3</v>
      </c>
      <c r="AH3463">
        <v>8.4899123841860151E-3</v>
      </c>
      <c r="AI3463">
        <v>7.9087235300768534E-3</v>
      </c>
      <c r="AJ3463">
        <v>6.82247478330094E-3</v>
      </c>
      <c r="AK3463">
        <v>7.9978554391552902E-3</v>
      </c>
      <c r="AL3463">
        <v>6.410162683503415E-3</v>
      </c>
      <c r="AM3463">
        <v>6.9488923020943234E-3</v>
      </c>
      <c r="AN3463">
        <v>6.4031960180506685E-3</v>
      </c>
      <c r="AO3463">
        <v>6.2056594838291422E-3</v>
      </c>
      <c r="AP3463">
        <v>7.200505643881373E-3</v>
      </c>
      <c r="AQ3463">
        <v>7.9784650699767923E-3</v>
      </c>
      <c r="AR3463">
        <v>1.2995198902066196E-2</v>
      </c>
      <c r="AS3463">
        <v>1.2357306607006286E-2</v>
      </c>
      <c r="AT3463">
        <v>1.1568328298651372E-2</v>
      </c>
      <c r="AU3463">
        <v>1.2395648162375811E-2</v>
      </c>
      <c r="AV3463">
        <v>1.7506811533042618E-2</v>
      </c>
      <c r="AW3463">
        <v>1.4365398933086998E-2</v>
      </c>
      <c r="AX3463">
        <v>1.3115978390968328E-2</v>
      </c>
      <c r="AY3463">
        <v>1.2790275633319678E-2</v>
      </c>
      <c r="AZ3463">
        <v>9.5666672642126752E-3</v>
      </c>
    </row>
    <row r="3464" spans="11:52" ht="14.4">
      <c r="K3464" t="s">
        <v>4372</v>
      </c>
      <c r="L3464" t="s">
        <v>4366</v>
      </c>
      <c r="M3464" t="s">
        <v>17</v>
      </c>
      <c r="N3464" t="s">
        <v>80</v>
      </c>
      <c r="AG3464">
        <v>2.7510037275953997E-2</v>
      </c>
      <c r="AH3464">
        <v>2.4028366231363639E-2</v>
      </c>
      <c r="AI3464">
        <v>1.4667583824283887E-2</v>
      </c>
      <c r="AJ3464">
        <v>2.6164356758023463E-2</v>
      </c>
      <c r="AK3464">
        <v>6.3089605574987814E-2</v>
      </c>
      <c r="AL3464">
        <v>5.8681394247886424E-2</v>
      </c>
      <c r="AM3464">
        <v>6.5089251176945362E-2</v>
      </c>
      <c r="AN3464">
        <v>5.7414995427369914E-2</v>
      </c>
      <c r="AO3464">
        <v>7.9009216475123392E-2</v>
      </c>
      <c r="AP3464">
        <v>8.1532592997523093E-2</v>
      </c>
      <c r="AQ3464">
        <v>6.8183821979079129E-2</v>
      </c>
      <c r="AR3464">
        <v>6.843731740227571E-2</v>
      </c>
      <c r="AS3464">
        <v>6.4099429191090559E-2</v>
      </c>
      <c r="AT3464">
        <v>6.2430327599922626E-2</v>
      </c>
      <c r="AU3464">
        <v>4.3446074694171055E-2</v>
      </c>
      <c r="AV3464">
        <v>4.2357074547204693E-2</v>
      </c>
      <c r="AW3464">
        <v>5.0695055439190853E-2</v>
      </c>
      <c r="AX3464">
        <v>4.9109664304892726E-2</v>
      </c>
      <c r="AY3464">
        <v>4.2146501365669935E-2</v>
      </c>
      <c r="AZ3464">
        <v>1.6573113843597935E-2</v>
      </c>
    </row>
    <row r="3465" spans="11:52" ht="14.4">
      <c r="K3465" t="s">
        <v>4373</v>
      </c>
      <c r="L3465" t="s">
        <v>4366</v>
      </c>
      <c r="M3465" t="s">
        <v>97</v>
      </c>
      <c r="N3465" t="s">
        <v>80</v>
      </c>
      <c r="O3465" t="s">
        <v>6079</v>
      </c>
      <c r="P3465" t="s">
        <v>6079</v>
      </c>
      <c r="Q3465" t="s">
        <v>6079</v>
      </c>
      <c r="R3465" t="s">
        <v>6079</v>
      </c>
      <c r="S3465" t="s">
        <v>6079</v>
      </c>
      <c r="T3465" t="s">
        <v>6079</v>
      </c>
      <c r="AG3465">
        <v>3.0976579353378763E-3</v>
      </c>
      <c r="AH3465">
        <v>3.5229152533244458E-3</v>
      </c>
      <c r="AI3465">
        <v>2.9019548878237407E-3</v>
      </c>
      <c r="AJ3465">
        <v>3.5711062255440328E-3</v>
      </c>
      <c r="AK3465">
        <v>3.5654041944569302E-2</v>
      </c>
      <c r="AL3465">
        <v>3.5265801571874686E-2</v>
      </c>
      <c r="AM3465">
        <v>3.7036942231438642E-2</v>
      </c>
      <c r="AN3465">
        <v>2.255933633286988E-2</v>
      </c>
      <c r="AO3465">
        <v>2.6876549254871034E-2</v>
      </c>
      <c r="AP3465">
        <v>2.8998866161079238E-2</v>
      </c>
      <c r="AQ3465">
        <v>2.6085179698542515E-3</v>
      </c>
      <c r="AR3465">
        <v>1.9768976570415917E-3</v>
      </c>
      <c r="AS3465">
        <v>1.4189304223469971E-3</v>
      </c>
      <c r="AT3465">
        <v>2.1620230822709994E-3</v>
      </c>
      <c r="AU3465">
        <v>1.2874219734104516E-3</v>
      </c>
      <c r="AV3465">
        <v>7.7576657104258171E-4</v>
      </c>
      <c r="AW3465">
        <v>8.4825037424459315E-4</v>
      </c>
      <c r="AX3465">
        <v>4.1290037604279827E-6</v>
      </c>
      <c r="AY3465">
        <v>2.4626702260365174E-4</v>
      </c>
      <c r="AZ3465">
        <v>3.1081854561166845E-4</v>
      </c>
    </row>
    <row r="3466" spans="11:52" ht="14.4">
      <c r="K3466" t="s">
        <v>4374</v>
      </c>
      <c r="L3466" t="s">
        <v>4366</v>
      </c>
      <c r="M3466" t="s">
        <v>18</v>
      </c>
      <c r="N3466" t="s">
        <v>80</v>
      </c>
      <c r="AG3466">
        <v>3.4733265463344785E-2</v>
      </c>
      <c r="AH3466">
        <v>3.5215748406289042E-2</v>
      </c>
      <c r="AI3466">
        <v>3.1973207771622228E-2</v>
      </c>
      <c r="AJ3466">
        <v>3.0771290987832163E-2</v>
      </c>
      <c r="AK3466">
        <v>4.2507604851686781E-2</v>
      </c>
      <c r="AL3466">
        <v>4.656419919180689E-2</v>
      </c>
      <c r="AM3466">
        <v>5.1016950432706216E-2</v>
      </c>
      <c r="AN3466">
        <v>5.661046138668905E-2</v>
      </c>
      <c r="AO3466">
        <v>5.5985732988145971E-2</v>
      </c>
      <c r="AP3466">
        <v>3.5489429537422866E-2</v>
      </c>
      <c r="AQ3466">
        <v>3.4116800649757167E-2</v>
      </c>
      <c r="AR3466">
        <v>3.4955338610764587E-2</v>
      </c>
      <c r="AS3466">
        <v>3.541499783769507E-2</v>
      </c>
      <c r="AT3466">
        <v>3.1099035149341051E-2</v>
      </c>
      <c r="AU3466">
        <v>2.9364701033921164E-2</v>
      </c>
      <c r="AV3466">
        <v>3.9144064439250219E-2</v>
      </c>
      <c r="AW3466">
        <v>4.1259635740970253E-2</v>
      </c>
      <c r="AX3466">
        <v>4.0742076934171714E-2</v>
      </c>
      <c r="AY3466">
        <v>4.4706732102836544E-2</v>
      </c>
      <c r="AZ3466">
        <v>4.3375868054400982E-2</v>
      </c>
    </row>
    <row r="3467" spans="11:52" ht="14.4">
      <c r="K3467" t="s">
        <v>4375</v>
      </c>
      <c r="L3467" t="s">
        <v>4366</v>
      </c>
      <c r="M3467" t="s">
        <v>34</v>
      </c>
      <c r="N3467" t="s">
        <v>80</v>
      </c>
      <c r="AG3467">
        <v>3.4976243325473971E-2</v>
      </c>
      <c r="AH3467">
        <v>3.2671891628636186E-2</v>
      </c>
      <c r="AI3467">
        <v>3.1821144009151404E-2</v>
      </c>
      <c r="AJ3467">
        <v>2.9759880556671132E-2</v>
      </c>
      <c r="AK3467">
        <v>3.2844936746242934E-2</v>
      </c>
      <c r="AL3467">
        <v>3.1762452658533169E-2</v>
      </c>
      <c r="AM3467">
        <v>3.237721451390925E-2</v>
      </c>
      <c r="AN3467">
        <v>3.0057727102116835E-2</v>
      </c>
      <c r="AO3467">
        <v>2.9546457147386258E-2</v>
      </c>
      <c r="AP3467">
        <v>2.5765208381904998E-2</v>
      </c>
      <c r="AQ3467">
        <v>2.3866731689683021E-2</v>
      </c>
      <c r="AR3467">
        <v>2.2998871567432196E-2</v>
      </c>
      <c r="AS3467">
        <v>2.3786148508677111E-2</v>
      </c>
      <c r="AT3467">
        <v>2.2178674622550475E-2</v>
      </c>
      <c r="AU3467">
        <v>2.2046319626076966E-2</v>
      </c>
      <c r="AV3467">
        <v>4.916107531212123E-2</v>
      </c>
      <c r="AW3467">
        <v>5.0980353361918848E-2</v>
      </c>
      <c r="AX3467">
        <v>5.5125668598564277E-2</v>
      </c>
      <c r="AY3467">
        <v>5.5915400075911705E-2</v>
      </c>
      <c r="AZ3467">
        <v>4.9497948426776919E-2</v>
      </c>
    </row>
    <row r="3468" spans="11:52" ht="14.4">
      <c r="K3468" t="s">
        <v>4376</v>
      </c>
      <c r="L3468" t="s">
        <v>4366</v>
      </c>
      <c r="M3468" t="s">
        <v>19</v>
      </c>
      <c r="N3468" t="s">
        <v>80</v>
      </c>
      <c r="AG3468">
        <v>8.4165976491684079E-3</v>
      </c>
      <c r="AH3468">
        <v>7.0441932314734019E-3</v>
      </c>
      <c r="AI3468">
        <v>6.8916141898950692E-3</v>
      </c>
      <c r="AJ3468">
        <v>5.6405034742624E-3</v>
      </c>
      <c r="AK3468">
        <v>3.0560579648081884E-2</v>
      </c>
      <c r="AL3468">
        <v>3.2259231293435289E-2</v>
      </c>
      <c r="AM3468">
        <v>3.1320163667377096E-2</v>
      </c>
      <c r="AN3468">
        <v>2.7292670132976753E-2</v>
      </c>
      <c r="AO3468">
        <v>2.2079300168236175E-2</v>
      </c>
      <c r="AP3468">
        <v>2.3939684221805545E-2</v>
      </c>
      <c r="AQ3468">
        <v>8.3968685411144467E-3</v>
      </c>
      <c r="AR3468">
        <v>7.5193673770588242E-3</v>
      </c>
      <c r="AS3468">
        <v>6.7204953828609417E-3</v>
      </c>
      <c r="AT3468">
        <v>7.0033812746385484E-3</v>
      </c>
      <c r="AU3468">
        <v>7.0290530231994618E-3</v>
      </c>
      <c r="AV3468">
        <v>7.1780703886961967E-3</v>
      </c>
      <c r="AW3468">
        <v>8.39451298423694E-3</v>
      </c>
      <c r="AX3468">
        <v>8.4012246565527537E-3</v>
      </c>
      <c r="AY3468">
        <v>8.5516144614540008E-3</v>
      </c>
      <c r="AZ3468">
        <v>2.1842432705152411E-2</v>
      </c>
    </row>
    <row r="3469" spans="11:52" ht="14.4">
      <c r="K3469" t="s">
        <v>4377</v>
      </c>
      <c r="L3469" t="s">
        <v>4366</v>
      </c>
      <c r="M3469" t="s">
        <v>20</v>
      </c>
      <c r="N3469" t="s">
        <v>80</v>
      </c>
      <c r="AG3469">
        <v>2.0705421624506858E-2</v>
      </c>
      <c r="AH3469">
        <v>1.958238537825369E-2</v>
      </c>
      <c r="AI3469">
        <v>1.9272014908163063E-2</v>
      </c>
      <c r="AJ3469">
        <v>1.9481961266575067E-2</v>
      </c>
      <c r="AK3469">
        <v>2.3686433001062004E-2</v>
      </c>
      <c r="AL3469">
        <v>2.3113301075483633E-2</v>
      </c>
      <c r="AM3469">
        <v>2.4682063292342529E-2</v>
      </c>
      <c r="AN3469">
        <v>2.2133762064413989E-2</v>
      </c>
      <c r="AO3469">
        <v>2.1803641366027898E-2</v>
      </c>
      <c r="AP3469">
        <v>2.1105912629431421E-2</v>
      </c>
      <c r="AQ3469">
        <v>2.1511764321427228E-2</v>
      </c>
      <c r="AR3469">
        <v>1.7823084612637326E-2</v>
      </c>
      <c r="AS3469">
        <v>1.8887775108295528E-2</v>
      </c>
      <c r="AT3469">
        <v>1.8049783832975917E-2</v>
      </c>
      <c r="AU3469">
        <v>1.8018717413827001E-2</v>
      </c>
      <c r="AV3469">
        <v>8.9600005306689254E-2</v>
      </c>
      <c r="AW3469">
        <v>9.5206683354823879E-2</v>
      </c>
      <c r="AX3469">
        <v>0.10580721914956616</v>
      </c>
      <c r="AY3469">
        <v>0.10462931667114034</v>
      </c>
      <c r="AZ3469">
        <v>9.0272184524515964E-2</v>
      </c>
    </row>
    <row r="3470" spans="11:52" ht="14.4">
      <c r="K3470" t="s">
        <v>4378</v>
      </c>
      <c r="L3470" t="s">
        <v>4366</v>
      </c>
      <c r="M3470" t="s">
        <v>21</v>
      </c>
      <c r="N3470" t="s">
        <v>80</v>
      </c>
      <c r="AG3470">
        <v>3.2929909118294388E-2</v>
      </c>
      <c r="AH3470">
        <v>3.7001590165463095E-2</v>
      </c>
      <c r="AI3470">
        <v>3.8096289580068728E-2</v>
      </c>
      <c r="AJ3470">
        <v>3.5136688100476633E-2</v>
      </c>
      <c r="AK3470">
        <v>4.9119550329123247E-2</v>
      </c>
      <c r="AL3470">
        <v>5.0242362559602502E-2</v>
      </c>
      <c r="AM3470">
        <v>4.9196066872480931E-2</v>
      </c>
      <c r="AN3470">
        <v>4.8940956772928298E-2</v>
      </c>
    </row>
    <row r="3471" spans="11:52" ht="14.4">
      <c r="K3471" t="s">
        <v>4379</v>
      </c>
      <c r="L3471" t="s">
        <v>4366</v>
      </c>
      <c r="M3471" t="s">
        <v>22</v>
      </c>
      <c r="N3471" t="s">
        <v>80</v>
      </c>
      <c r="AG3471">
        <v>0.41499293816934446</v>
      </c>
      <c r="AH3471">
        <v>0.3617241670030959</v>
      </c>
      <c r="AI3471">
        <v>0.35929244666642246</v>
      </c>
      <c r="AJ3471">
        <v>0.33598556196186452</v>
      </c>
      <c r="AK3471">
        <v>0.33457073977298701</v>
      </c>
      <c r="AL3471">
        <v>0.29510353954751734</v>
      </c>
      <c r="AM3471">
        <v>0.28319944530554542</v>
      </c>
      <c r="AN3471">
        <v>0.24428917162013256</v>
      </c>
      <c r="AO3471">
        <v>0.2528313872771632</v>
      </c>
      <c r="AP3471">
        <v>0.18788639669143276</v>
      </c>
      <c r="AQ3471">
        <v>0.13953374984126798</v>
      </c>
      <c r="AR3471">
        <v>8.9930276003794746E-2</v>
      </c>
      <c r="AS3471">
        <v>7.170070563485223E-2</v>
      </c>
      <c r="AT3471">
        <v>3.9601975075902608E-2</v>
      </c>
      <c r="AU3471">
        <v>4.3938472924208931E-2</v>
      </c>
      <c r="AV3471">
        <v>3.5388891747010501E-2</v>
      </c>
      <c r="AW3471">
        <v>3.0229942275651671E-2</v>
      </c>
      <c r="AX3471">
        <v>3.0349476893388069E-2</v>
      </c>
      <c r="AY3471">
        <v>2.940228694806753E-2</v>
      </c>
      <c r="AZ3471">
        <v>3.3653137672508708E-2</v>
      </c>
    </row>
    <row r="3472" spans="11:52" ht="14.4">
      <c r="K3472" t="s">
        <v>4380</v>
      </c>
      <c r="L3472" t="s">
        <v>4366</v>
      </c>
      <c r="M3472" t="s">
        <v>90</v>
      </c>
      <c r="N3472" t="s">
        <v>80</v>
      </c>
      <c r="AG3472">
        <v>5.8410151619506107E-2</v>
      </c>
      <c r="AH3472">
        <v>1.2256691531483411E-2</v>
      </c>
      <c r="AI3472">
        <v>6.7694636262101964E-3</v>
      </c>
      <c r="AJ3472">
        <v>7.7019659617095053E-3</v>
      </c>
      <c r="AK3472">
        <v>6.6444016355258441E-3</v>
      </c>
      <c r="AL3472">
        <v>9.2136515249301894E-3</v>
      </c>
      <c r="AM3472">
        <v>9.5924671437924523E-3</v>
      </c>
      <c r="AN3472">
        <v>1.0408631842306991E-2</v>
      </c>
      <c r="AO3472">
        <v>1.0453901203262421E-2</v>
      </c>
      <c r="AP3472">
        <v>1.2241455918640374E-2</v>
      </c>
      <c r="AQ3472">
        <v>1.4713309679871674E-2</v>
      </c>
      <c r="AR3472">
        <v>8.0494235533033712E-2</v>
      </c>
      <c r="AS3472">
        <v>6.497307483933483E-2</v>
      </c>
      <c r="AT3472">
        <v>5.4297292944473038E-2</v>
      </c>
      <c r="AU3472">
        <v>4.9073238337385465E-2</v>
      </c>
      <c r="AV3472">
        <v>4.9000036666160235E-2</v>
      </c>
      <c r="AW3472">
        <v>4.9035333026382077E-2</v>
      </c>
      <c r="AX3472">
        <v>4.8862101896392222E-2</v>
      </c>
      <c r="AY3472">
        <v>4.6209606500689657E-2</v>
      </c>
      <c r="AZ3472">
        <v>4.2981907158689998E-2</v>
      </c>
    </row>
    <row r="3473" spans="11:52" ht="14.4">
      <c r="K3473" t="s">
        <v>4381</v>
      </c>
      <c r="L3473" t="s">
        <v>4366</v>
      </c>
      <c r="M3473" t="s">
        <v>23</v>
      </c>
      <c r="N3473" t="s">
        <v>80</v>
      </c>
      <c r="AG3473">
        <v>2.3359992048325409E-2</v>
      </c>
      <c r="AH3473">
        <v>2.3284345239153615E-2</v>
      </c>
      <c r="AI3473">
        <v>2.4652067910638079E-2</v>
      </c>
      <c r="AJ3473">
        <v>2.3746337895436807E-2</v>
      </c>
      <c r="AK3473">
        <v>3.150180338985864E-2</v>
      </c>
      <c r="AL3473">
        <v>3.1118252216918725E-2</v>
      </c>
      <c r="AM3473">
        <v>3.1127334118916751E-2</v>
      </c>
      <c r="AN3473">
        <v>2.860599342851047E-2</v>
      </c>
      <c r="AO3473">
        <v>3.5485756083930987E-2</v>
      </c>
      <c r="AP3473">
        <v>3.3949802209017471E-2</v>
      </c>
      <c r="AQ3473">
        <v>3.451898712025174E-2</v>
      </c>
      <c r="AR3473">
        <v>2.1097040752020017E-2</v>
      </c>
      <c r="AS3473">
        <v>2.2945418642865381E-2</v>
      </c>
      <c r="AT3473">
        <v>2.4558013795763382E-2</v>
      </c>
      <c r="AU3473">
        <v>2.2640165658178748E-2</v>
      </c>
      <c r="AV3473">
        <v>3.1925795528057535E-2</v>
      </c>
      <c r="AW3473">
        <v>2.168285594444052E-2</v>
      </c>
      <c r="AX3473">
        <v>1.7939497518408579E-2</v>
      </c>
      <c r="AY3473">
        <v>1.8192774642306887E-2</v>
      </c>
      <c r="AZ3473">
        <v>1.4843990403387242E-2</v>
      </c>
    </row>
    <row r="3474" spans="11:52" ht="14.4">
      <c r="K3474" t="s">
        <v>4382</v>
      </c>
      <c r="L3474" t="s">
        <v>4366</v>
      </c>
      <c r="M3474" t="s">
        <v>24</v>
      </c>
      <c r="N3474" t="s">
        <v>80</v>
      </c>
      <c r="AG3474">
        <v>3.4826866268677897E-2</v>
      </c>
      <c r="AH3474">
        <v>2.9298470871377519E-2</v>
      </c>
      <c r="AI3474">
        <v>2.8296279425655432E-2</v>
      </c>
      <c r="AJ3474">
        <v>1.981316772986419E-2</v>
      </c>
      <c r="AK3474">
        <v>1.4334165210683925E-2</v>
      </c>
      <c r="AL3474">
        <v>2.8720204987378695E-2</v>
      </c>
      <c r="AM3474">
        <v>2.0683530411203958E-2</v>
      </c>
      <c r="AN3474">
        <v>1.8095067290831407E-2</v>
      </c>
      <c r="AO3474">
        <v>1.8881283896147631E-2</v>
      </c>
      <c r="AP3474">
        <v>2.2481679500454117E-2</v>
      </c>
      <c r="AQ3474">
        <v>2.2946895627752772E-2</v>
      </c>
      <c r="AR3474">
        <v>3.976097020167435E-2</v>
      </c>
      <c r="AS3474">
        <v>4.0380674717097394E-2</v>
      </c>
      <c r="AT3474">
        <v>8.1749237173073586E-2</v>
      </c>
      <c r="AU3474">
        <v>8.4758222959827587E-2</v>
      </c>
      <c r="AV3474">
        <v>7.9132940989475792E-2</v>
      </c>
      <c r="AW3474">
        <v>7.8822456153267842E-2</v>
      </c>
      <c r="AX3474">
        <v>8.7904604036009373E-2</v>
      </c>
      <c r="AY3474">
        <v>8.9568807490938304E-2</v>
      </c>
      <c r="AZ3474">
        <v>7.8402204686410723E-2</v>
      </c>
    </row>
    <row r="3475" spans="11:52" ht="14.4">
      <c r="K3475" t="s">
        <v>4383</v>
      </c>
      <c r="L3475" t="s">
        <v>4366</v>
      </c>
      <c r="M3475" t="s">
        <v>1386</v>
      </c>
      <c r="N3475" t="s">
        <v>80</v>
      </c>
      <c r="O3475" t="s">
        <v>6079</v>
      </c>
      <c r="P3475" t="s">
        <v>6079</v>
      </c>
      <c r="Q3475" t="s">
        <v>6079</v>
      </c>
      <c r="R3475" t="s">
        <v>6079</v>
      </c>
      <c r="S3475" t="s">
        <v>6079</v>
      </c>
      <c r="T3475" t="s">
        <v>6079</v>
      </c>
      <c r="U3475" t="s">
        <v>6079</v>
      </c>
      <c r="V3475" t="s">
        <v>6079</v>
      </c>
      <c r="W3475" t="s">
        <v>6079</v>
      </c>
      <c r="X3475" t="s">
        <v>6079</v>
      </c>
      <c r="Y3475" t="s">
        <v>6079</v>
      </c>
      <c r="Z3475" t="s">
        <v>6079</v>
      </c>
      <c r="AA3475" t="s">
        <v>6079</v>
      </c>
      <c r="AG3475">
        <v>9.1998102607597845E-3</v>
      </c>
      <c r="AH3475">
        <v>2.3187779640429142E-2</v>
      </c>
      <c r="AI3475">
        <v>4.6223426000116764E-3</v>
      </c>
      <c r="AJ3475">
        <v>4.2850074115318576E-3</v>
      </c>
      <c r="AK3475">
        <v>4.2204305525409712E-3</v>
      </c>
      <c r="AL3475">
        <v>8.6020015489556862E-3</v>
      </c>
      <c r="AM3475">
        <v>5.32412418797384E-3</v>
      </c>
      <c r="AN3475">
        <v>3.7433569136686847E-3</v>
      </c>
      <c r="AO3475">
        <v>5.5203699332843463E-3</v>
      </c>
      <c r="AP3475">
        <v>5.5408453798148558E-3</v>
      </c>
      <c r="AQ3475">
        <v>4.4496285978214709E-3</v>
      </c>
      <c r="AR3475">
        <v>3.8078165367702432E-3</v>
      </c>
      <c r="AS3475">
        <v>3.7311171041987238E-3</v>
      </c>
      <c r="AT3475">
        <v>3.5258269279328795E-3</v>
      </c>
      <c r="AU3475">
        <v>3.4966988598266941E-3</v>
      </c>
      <c r="AV3475">
        <v>1.2180689449612474E-2</v>
      </c>
      <c r="AW3475">
        <v>5.006719277878784E-3</v>
      </c>
      <c r="AX3475">
        <v>7.3390650480592724E-3</v>
      </c>
      <c r="AY3475">
        <v>6.821055152652653E-3</v>
      </c>
      <c r="AZ3475">
        <v>1.7210616222395744E-3</v>
      </c>
    </row>
    <row r="3476" spans="11:52" ht="14.4">
      <c r="K3476" t="s">
        <v>4384</v>
      </c>
      <c r="L3476" t="s">
        <v>4366</v>
      </c>
      <c r="M3476" t="s">
        <v>25</v>
      </c>
      <c r="N3476" t="s">
        <v>80</v>
      </c>
      <c r="AG3476">
        <v>6.3576831307281187E-2</v>
      </c>
      <c r="AH3476">
        <v>5.6802131166377799E-2</v>
      </c>
      <c r="AI3476">
        <v>5.2848787956300269E-2</v>
      </c>
      <c r="AJ3476">
        <v>4.7759841381303854E-2</v>
      </c>
      <c r="AK3476">
        <v>4.6873020769081591E-2</v>
      </c>
      <c r="AL3476">
        <v>4.7000519618751659E-2</v>
      </c>
      <c r="AM3476">
        <v>4.5975729570495782E-2</v>
      </c>
      <c r="AN3476">
        <v>3.8060896248602094E-2</v>
      </c>
      <c r="AO3476">
        <v>3.723377471332686E-2</v>
      </c>
      <c r="AP3476">
        <v>3.3684455191428861E-2</v>
      </c>
      <c r="AQ3476">
        <v>3.3156144199612048E-2</v>
      </c>
      <c r="AR3476">
        <v>4.5261708279257094E-2</v>
      </c>
      <c r="AS3476">
        <v>4.5008882580702819E-2</v>
      </c>
      <c r="AT3476">
        <v>4.2278086531208993E-2</v>
      </c>
      <c r="AU3476">
        <v>4.5761985083339229E-2</v>
      </c>
      <c r="AV3476">
        <v>5.2565085046280595E-2</v>
      </c>
      <c r="AW3476">
        <v>5.1382424356572587E-2</v>
      </c>
      <c r="AX3476">
        <v>5.4707313383372987E-2</v>
      </c>
      <c r="AY3476">
        <v>5.6633975427761225E-2</v>
      </c>
      <c r="AZ3476">
        <v>5.0284909460458271E-2</v>
      </c>
    </row>
    <row r="3477" spans="11:52" ht="14.4">
      <c r="K3477" t="s">
        <v>5734</v>
      </c>
      <c r="L3477" t="s">
        <v>4366</v>
      </c>
      <c r="M3477" t="s">
        <v>5610</v>
      </c>
      <c r="N3477" t="s">
        <v>80</v>
      </c>
      <c r="AO3477">
        <v>3.8890710024345986E-2</v>
      </c>
      <c r="AP3477" t="s">
        <v>6079</v>
      </c>
      <c r="AQ3477" t="s">
        <v>6079</v>
      </c>
      <c r="AR3477" t="s">
        <v>6079</v>
      </c>
      <c r="AS3477" t="s">
        <v>6079</v>
      </c>
      <c r="AT3477">
        <v>2.8363706931190655E-2</v>
      </c>
      <c r="AU3477">
        <v>2.9695981451865725E-2</v>
      </c>
      <c r="AV3477">
        <v>2.9682901400288259E-2</v>
      </c>
      <c r="AW3477">
        <v>3.0657147150437759E-2</v>
      </c>
      <c r="AX3477">
        <v>2.9407325357418499E-2</v>
      </c>
      <c r="AY3477">
        <v>2.9138082213267955E-2</v>
      </c>
      <c r="AZ3477">
        <v>2.8750749991488779E-2</v>
      </c>
    </row>
    <row r="3478" spans="11:52" ht="14.4">
      <c r="K3478" t="s">
        <v>4385</v>
      </c>
      <c r="L3478" t="s">
        <v>4366</v>
      </c>
      <c r="M3478" t="s">
        <v>98</v>
      </c>
      <c r="N3478" t="s">
        <v>80</v>
      </c>
      <c r="AG3478">
        <v>3.5484294913917728E-3</v>
      </c>
      <c r="AH3478">
        <v>4.8353166504442836E-3</v>
      </c>
      <c r="AI3478">
        <v>4.786473550071486E-3</v>
      </c>
      <c r="AJ3478">
        <v>3.9440965186958922E-2</v>
      </c>
      <c r="AK3478">
        <v>3.9202581239917031E-2</v>
      </c>
      <c r="AL3478">
        <v>3.5314545838515149E-2</v>
      </c>
      <c r="AM3478">
        <v>3.560243942640514E-2</v>
      </c>
      <c r="AN3478">
        <v>3.4517258629314658E-2</v>
      </c>
      <c r="AO3478">
        <v>3.2534284758613002E-2</v>
      </c>
      <c r="AP3478">
        <v>3.1301553294054631E-2</v>
      </c>
      <c r="AQ3478">
        <v>3.0938525023807003E-2</v>
      </c>
      <c r="AR3478">
        <v>3.1729069910813368E-2</v>
      </c>
      <c r="AS3478">
        <v>4.3603127208077859E-2</v>
      </c>
      <c r="AT3478">
        <v>3.8033395176252323E-2</v>
      </c>
      <c r="AU3478">
        <v>3.6580761817712165E-2</v>
      </c>
      <c r="AV3478">
        <v>3.8740019687192387E-2</v>
      </c>
      <c r="AW3478">
        <v>6.9841567451017156E-3</v>
      </c>
      <c r="AX3478">
        <v>7.4607786170830916E-3</v>
      </c>
      <c r="AY3478">
        <v>7.358520937291604E-3</v>
      </c>
      <c r="AZ3478">
        <v>4.473352359461074E-2</v>
      </c>
    </row>
    <row r="3479" spans="11:52" ht="14.4">
      <c r="K3479" t="s">
        <v>4386</v>
      </c>
      <c r="L3479" t="s">
        <v>4366</v>
      </c>
      <c r="M3479" t="s">
        <v>94</v>
      </c>
      <c r="N3479" t="s">
        <v>80</v>
      </c>
      <c r="AG3479">
        <v>2.4666984991247386E-2</v>
      </c>
      <c r="AH3479">
        <v>2.6898897763393985E-2</v>
      </c>
      <c r="AI3479">
        <v>2.4711058459331438E-2</v>
      </c>
      <c r="AJ3479">
        <v>2.3689839886187676E-2</v>
      </c>
      <c r="AK3479">
        <v>2.6414083563720381E-2</v>
      </c>
      <c r="AL3479">
        <v>3.3400115051894996E-2</v>
      </c>
      <c r="AM3479">
        <v>3.8293347537553632E-2</v>
      </c>
      <c r="AN3479">
        <v>3.617719466678563E-2</v>
      </c>
      <c r="AO3479">
        <v>3.666748045526684E-2</v>
      </c>
      <c r="AP3479">
        <v>3.437111314830097E-2</v>
      </c>
      <c r="AQ3479">
        <v>4.6185504046449187E-2</v>
      </c>
      <c r="AR3479">
        <v>3.9531735366169531E-2</v>
      </c>
      <c r="AS3479">
        <v>3.3733205161660257E-2</v>
      </c>
      <c r="AT3479">
        <v>3.5266078354589128E-2</v>
      </c>
      <c r="AU3479">
        <v>3.5633119964912516E-2</v>
      </c>
      <c r="AV3479">
        <v>3.6281101032533909E-2</v>
      </c>
      <c r="AW3479">
        <v>3.4519150680081712E-2</v>
      </c>
      <c r="AX3479">
        <v>3.4097320896536665E-2</v>
      </c>
      <c r="AY3479">
        <v>2.0011052481199217E-2</v>
      </c>
      <c r="AZ3479">
        <v>1.9946579089294543E-2</v>
      </c>
    </row>
    <row r="3480" spans="11:52" ht="14.4">
      <c r="K3480" t="s">
        <v>4387</v>
      </c>
      <c r="L3480" t="s">
        <v>4366</v>
      </c>
      <c r="M3480" t="s">
        <v>99</v>
      </c>
      <c r="N3480" t="s">
        <v>80</v>
      </c>
      <c r="AG3480">
        <v>1.2312317963337266E-2</v>
      </c>
      <c r="AH3480">
        <v>9.2959321854605322E-3</v>
      </c>
      <c r="AI3480">
        <v>8.6987160634949636E-4</v>
      </c>
      <c r="AJ3480">
        <v>1.0865541371564881E-2</v>
      </c>
      <c r="AK3480">
        <v>9.9622281429881405E-3</v>
      </c>
      <c r="AL3480">
        <v>3.0093725592961894E-3</v>
      </c>
      <c r="AM3480">
        <v>2.9315451677244643E-3</v>
      </c>
      <c r="AN3480">
        <v>1.4591641996430386E-3</v>
      </c>
      <c r="AO3480">
        <v>1.0055855543096999E-3</v>
      </c>
      <c r="AP3480">
        <v>4.5809519476774034E-4</v>
      </c>
      <c r="AQ3480">
        <v>7.4946263440140467E-4</v>
      </c>
      <c r="AR3480">
        <v>1.4879996568159357E-3</v>
      </c>
      <c r="AS3480">
        <v>4.8913203706527737E-4</v>
      </c>
      <c r="AT3480">
        <v>4.2401003945190897E-4</v>
      </c>
      <c r="AU3480">
        <v>3.6758025068642919E-4</v>
      </c>
      <c r="AV3480">
        <v>1.7752048964552072E-3</v>
      </c>
      <c r="AW3480">
        <v>1.2032717176205091E-3</v>
      </c>
      <c r="AX3480">
        <v>1.8890289243592955E-3</v>
      </c>
      <c r="AY3480">
        <v>1.5081806843803842E-3</v>
      </c>
      <c r="AZ3480">
        <v>4.5556503138304647E-3</v>
      </c>
    </row>
    <row r="3481" spans="11:52" ht="14.4">
      <c r="K3481" t="s">
        <v>4388</v>
      </c>
      <c r="L3481" t="s">
        <v>4366</v>
      </c>
      <c r="M3481" t="s">
        <v>26</v>
      </c>
      <c r="N3481" t="s">
        <v>80</v>
      </c>
      <c r="O3481" t="s">
        <v>6079</v>
      </c>
      <c r="P3481" t="s">
        <v>6079</v>
      </c>
      <c r="Q3481" t="s">
        <v>6079</v>
      </c>
      <c r="R3481" t="s">
        <v>6079</v>
      </c>
      <c r="S3481" t="s">
        <v>6079</v>
      </c>
      <c r="AG3481">
        <v>3.9157761307882739E-2</v>
      </c>
      <c r="AH3481">
        <v>3.6098066916032248E-2</v>
      </c>
      <c r="AI3481">
        <v>4.9970871514487161E-2</v>
      </c>
      <c r="AJ3481">
        <v>3.1343767120730795E-2</v>
      </c>
      <c r="AK3481">
        <v>2.5973764409111495E-2</v>
      </c>
      <c r="AL3481">
        <v>2.7461178790449417E-2</v>
      </c>
      <c r="AM3481">
        <v>3.1285593804462518E-2</v>
      </c>
      <c r="AN3481">
        <v>2.8320077302941251E-2</v>
      </c>
      <c r="AO3481">
        <v>2.7905222442122509E-2</v>
      </c>
      <c r="AP3481">
        <v>2.7359793969846505E-2</v>
      </c>
      <c r="AQ3481">
        <v>3.20287125162814E-2</v>
      </c>
      <c r="AR3481">
        <v>3.282740679006433E-2</v>
      </c>
      <c r="AS3481">
        <v>3.6968947375342093E-2</v>
      </c>
      <c r="AT3481">
        <v>3.4817908627409778E-2</v>
      </c>
      <c r="AU3481">
        <v>4.0925501353509287E-2</v>
      </c>
      <c r="AV3481">
        <v>1.8579012527003592E-2</v>
      </c>
      <c r="AW3481">
        <v>0.15514765122328078</v>
      </c>
      <c r="AX3481">
        <v>0.1623260215998629</v>
      </c>
      <c r="AY3481">
        <v>0.19779477667732345</v>
      </c>
      <c r="AZ3481">
        <v>0.19733924809045811</v>
      </c>
    </row>
    <row r="3482" spans="11:52" ht="14.4">
      <c r="K3482" t="s">
        <v>4389</v>
      </c>
      <c r="L3482" t="s">
        <v>4366</v>
      </c>
      <c r="M3482" t="s">
        <v>27</v>
      </c>
      <c r="N3482" t="s">
        <v>80</v>
      </c>
      <c r="AG3482">
        <v>4.2813675248021467E-2</v>
      </c>
      <c r="AH3482">
        <v>3.6829721759910339E-2</v>
      </c>
      <c r="AI3482">
        <v>3.938611276182321E-2</v>
      </c>
      <c r="AJ3482">
        <v>3.3860021426120643E-2</v>
      </c>
      <c r="AK3482">
        <v>4.0312085413697615E-2</v>
      </c>
      <c r="AL3482">
        <v>3.1790133354855449E-2</v>
      </c>
      <c r="AM3482">
        <v>3.0475029038460437E-2</v>
      </c>
      <c r="AN3482">
        <v>3.4148744270678572E-2</v>
      </c>
      <c r="AO3482">
        <v>3.0687491274448364E-2</v>
      </c>
      <c r="AP3482">
        <v>2.8410001170125519E-2</v>
      </c>
      <c r="AQ3482">
        <v>2.3133539899461524E-2</v>
      </c>
      <c r="AR3482">
        <v>1.4601561698270126E-2</v>
      </c>
      <c r="AS3482">
        <v>1.7873190147035398E-2</v>
      </c>
      <c r="AT3482">
        <v>1.3048497143412848E-2</v>
      </c>
      <c r="AU3482">
        <v>1.3841564240103681E-2</v>
      </c>
      <c r="AV3482">
        <v>2.3506371285413108E-2</v>
      </c>
      <c r="AW3482">
        <v>2.6805713033394119E-2</v>
      </c>
      <c r="AX3482">
        <v>2.7424173324634676E-2</v>
      </c>
      <c r="AY3482">
        <v>3.1487874962879088E-2</v>
      </c>
      <c r="AZ3482">
        <v>3.3080205048636645E-2</v>
      </c>
    </row>
    <row r="3483" spans="11:52" ht="14.4">
      <c r="K3483" t="s">
        <v>4390</v>
      </c>
      <c r="L3483" t="s">
        <v>4366</v>
      </c>
      <c r="M3483" t="s">
        <v>28</v>
      </c>
      <c r="N3483" t="s">
        <v>80</v>
      </c>
      <c r="AG3483">
        <v>2.261718071932608E-4</v>
      </c>
      <c r="AH3483">
        <v>2.2522204838245681E-4</v>
      </c>
      <c r="AI3483">
        <v>3.2717984164738696E-4</v>
      </c>
      <c r="AJ3483">
        <v>2.9746532797062467E-2</v>
      </c>
      <c r="AK3483">
        <v>2.7428123729103231E-2</v>
      </c>
      <c r="AL3483">
        <v>2.5916472925391811E-2</v>
      </c>
      <c r="AM3483">
        <v>3.1033051488268168E-2</v>
      </c>
      <c r="AN3483">
        <v>2.956083101279559E-2</v>
      </c>
      <c r="AO3483">
        <v>2.9362728049231065E-2</v>
      </c>
      <c r="AP3483" t="s">
        <v>6079</v>
      </c>
      <c r="AQ3483" t="s">
        <v>6079</v>
      </c>
      <c r="AR3483" t="s">
        <v>6079</v>
      </c>
      <c r="AS3483" t="s">
        <v>6079</v>
      </c>
      <c r="AT3483">
        <v>9.0988835455351347E-3</v>
      </c>
      <c r="AU3483">
        <v>3.7522184178366866E-3</v>
      </c>
      <c r="AV3483">
        <v>7.9673451778271265E-4</v>
      </c>
      <c r="AW3483">
        <v>2.0481316775629796E-3</v>
      </c>
      <c r="AX3483">
        <v>2.0339400146353924E-3</v>
      </c>
      <c r="AY3483">
        <v>2.4453776964742974E-3</v>
      </c>
      <c r="AZ3483">
        <v>2.4062041347634728E-3</v>
      </c>
    </row>
    <row r="3484" spans="11:52" ht="14.4">
      <c r="K3484" t="s">
        <v>4391</v>
      </c>
      <c r="L3484" t="s">
        <v>4366</v>
      </c>
      <c r="M3484" t="s">
        <v>29</v>
      </c>
      <c r="N3484" t="s">
        <v>80</v>
      </c>
      <c r="AG3484">
        <v>3.3052929870899098E-2</v>
      </c>
      <c r="AH3484">
        <v>3.0563972367784378E-2</v>
      </c>
      <c r="AI3484">
        <v>3.1025911304954721E-2</v>
      </c>
      <c r="AJ3484">
        <v>3.0141074642129145E-2</v>
      </c>
      <c r="AK3484">
        <v>2.8902827880171209E-2</v>
      </c>
      <c r="AL3484">
        <v>3.0973371007925556E-2</v>
      </c>
      <c r="AM3484">
        <v>3.0639286608174665E-2</v>
      </c>
      <c r="AN3484">
        <v>2.9596587902809401E-2</v>
      </c>
      <c r="AO3484">
        <v>4.2577676218579802E-2</v>
      </c>
      <c r="AP3484">
        <v>3.6753067468621226E-2</v>
      </c>
      <c r="AQ3484">
        <v>3.2604587552384899E-2</v>
      </c>
      <c r="AR3484">
        <v>3.0910177828107763E-2</v>
      </c>
      <c r="AS3484">
        <v>2.9921164542650765E-2</v>
      </c>
      <c r="AT3484">
        <v>2.9533256884490437E-2</v>
      </c>
      <c r="AU3484">
        <v>3.1105935360536865E-2</v>
      </c>
      <c r="AV3484">
        <v>3.2817014671878433E-2</v>
      </c>
      <c r="AW3484">
        <v>3.470658603827538E-2</v>
      </c>
      <c r="AX3484">
        <v>3.2923253871001291E-2</v>
      </c>
      <c r="AY3484">
        <v>3.2607383866806387E-2</v>
      </c>
      <c r="AZ3484">
        <v>2.5316730184046583E-2</v>
      </c>
    </row>
    <row r="3485" spans="11:52" ht="14.4">
      <c r="K3485" t="s">
        <v>4392</v>
      </c>
      <c r="L3485" t="s">
        <v>4366</v>
      </c>
      <c r="M3485" t="s">
        <v>30</v>
      </c>
      <c r="N3485" t="s">
        <v>80</v>
      </c>
      <c r="AG3485">
        <v>8.9142025348270343E-2</v>
      </c>
      <c r="AH3485">
        <v>8.1196751703537406E-2</v>
      </c>
      <c r="AI3485">
        <v>9.1049016461213855E-2</v>
      </c>
      <c r="AJ3485">
        <v>6.795116186356423E-2</v>
      </c>
      <c r="AK3485">
        <v>6.7495597079556796E-2</v>
      </c>
      <c r="AL3485">
        <v>5.6559951588049787E-2</v>
      </c>
      <c r="AM3485">
        <v>6.40847679384796E-2</v>
      </c>
      <c r="AN3485">
        <v>6.6206279164892218E-2</v>
      </c>
      <c r="AO3485">
        <v>6.7009240708866463E-2</v>
      </c>
      <c r="AP3485">
        <v>6.4962248609934672E-2</v>
      </c>
      <c r="AQ3485">
        <v>6.610917166490568E-2</v>
      </c>
      <c r="AR3485">
        <v>6.5941839974869507E-2</v>
      </c>
      <c r="AS3485">
        <v>6.7005723206366788E-2</v>
      </c>
      <c r="AT3485">
        <v>6.789249300214642E-2</v>
      </c>
      <c r="AU3485">
        <v>6.5158028935157819E-2</v>
      </c>
      <c r="AV3485">
        <v>4.7916073325776083E-2</v>
      </c>
      <c r="AW3485">
        <v>4.3577133986484315E-2</v>
      </c>
      <c r="AX3485">
        <v>4.2956150357122781E-2</v>
      </c>
      <c r="AY3485">
        <v>4.2262151903399846E-2</v>
      </c>
      <c r="AZ3485">
        <v>4.1701934963415135E-2</v>
      </c>
    </row>
    <row r="3486" spans="11:52" ht="14.4">
      <c r="K3486" t="s">
        <v>4393</v>
      </c>
      <c r="L3486" t="s">
        <v>4366</v>
      </c>
      <c r="M3486" t="s">
        <v>100</v>
      </c>
      <c r="N3486" t="s">
        <v>80</v>
      </c>
      <c r="AG3486">
        <v>3.5382906441120722E-2</v>
      </c>
      <c r="AH3486">
        <v>3.154003185364692E-2</v>
      </c>
      <c r="AI3486">
        <v>2.5076806967769927E-2</v>
      </c>
      <c r="AJ3486">
        <v>2.1237623901847781E-2</v>
      </c>
      <c r="AK3486">
        <v>2.0347181977604992E-2</v>
      </c>
      <c r="AL3486">
        <v>1.9723538293434283E-2</v>
      </c>
      <c r="AM3486">
        <v>1.7510500491750611E-2</v>
      </c>
      <c r="AN3486">
        <v>1.7881823215441607E-2</v>
      </c>
      <c r="AO3486">
        <v>1.6761210115286168E-2</v>
      </c>
      <c r="AP3486">
        <v>1.8152244178402981E-2</v>
      </c>
      <c r="AQ3486">
        <v>1.6032069268388224E-2</v>
      </c>
      <c r="AR3486">
        <v>1.4406566864024969E-2</v>
      </c>
      <c r="AS3486">
        <v>1.3195027794010312E-2</v>
      </c>
      <c r="AT3486">
        <v>1.2559433222144431E-2</v>
      </c>
      <c r="AU3486">
        <v>1.1823348879914028E-2</v>
      </c>
      <c r="AV3486">
        <v>2.2828003718676961E-2</v>
      </c>
      <c r="AW3486">
        <v>2.1299279610358275E-2</v>
      </c>
      <c r="AX3486">
        <v>2.259707464250333E-2</v>
      </c>
      <c r="AY3486">
        <v>2.1166632431314617E-2</v>
      </c>
      <c r="AZ3486">
        <v>1.4358787448339724E-2</v>
      </c>
    </row>
    <row r="3487" spans="11:52" ht="14.4">
      <c r="K3487" t="s">
        <v>4394</v>
      </c>
      <c r="L3487" t="s">
        <v>4366</v>
      </c>
      <c r="M3487" t="s">
        <v>31</v>
      </c>
      <c r="N3487" t="s">
        <v>80</v>
      </c>
      <c r="AG3487">
        <v>1.1662241138656721E-3</v>
      </c>
      <c r="AH3487">
        <v>1.7003465463854633E-3</v>
      </c>
      <c r="AI3487">
        <v>3.5881101555218409E-3</v>
      </c>
      <c r="AJ3487">
        <v>2.4122543925879192E-3</v>
      </c>
      <c r="AK3487">
        <v>9.9601449763261022E-3</v>
      </c>
      <c r="AL3487">
        <v>5.4023879813320744E-3</v>
      </c>
      <c r="AM3487">
        <v>7.1892667681027565E-3</v>
      </c>
      <c r="AN3487">
        <v>1.3894174909171974E-2</v>
      </c>
      <c r="AO3487">
        <v>1.4215187281344334E-2</v>
      </c>
      <c r="AP3487">
        <v>6.8728098669351987E-3</v>
      </c>
      <c r="AQ3487">
        <v>5.7482725391195975E-3</v>
      </c>
      <c r="AR3487">
        <v>5.308046963367773E-3</v>
      </c>
      <c r="AS3487">
        <v>5.4866951950208083E-3</v>
      </c>
      <c r="AT3487">
        <v>5.6340118164797575E-3</v>
      </c>
      <c r="AU3487">
        <v>3.7135646431505792E-3</v>
      </c>
      <c r="AV3487">
        <v>3.1160201248842563E-3</v>
      </c>
      <c r="AW3487">
        <v>2.591172885235487E-3</v>
      </c>
      <c r="AX3487">
        <v>3.2182180851464577E-3</v>
      </c>
      <c r="AY3487">
        <v>3.7181575814864551E-3</v>
      </c>
      <c r="AZ3487">
        <v>4.8237298812150451E-3</v>
      </c>
    </row>
    <row r="3488" spans="11:52" ht="14.4">
      <c r="K3488" t="s">
        <v>4395</v>
      </c>
      <c r="L3488" t="s">
        <v>4366</v>
      </c>
      <c r="M3488" t="s">
        <v>32</v>
      </c>
      <c r="N3488" t="s">
        <v>80</v>
      </c>
      <c r="O3488" t="s">
        <v>6079</v>
      </c>
      <c r="P3488" t="s">
        <v>6079</v>
      </c>
      <c r="Q3488" t="s">
        <v>6079</v>
      </c>
      <c r="R3488" t="s">
        <v>6079</v>
      </c>
      <c r="S3488" t="s">
        <v>6079</v>
      </c>
      <c r="AG3488">
        <v>0.14355971896955502</v>
      </c>
      <c r="AH3488">
        <v>0.14164772927975133</v>
      </c>
      <c r="AI3488">
        <v>0.14236574408441566</v>
      </c>
      <c r="AJ3488">
        <v>0.14363495274078031</v>
      </c>
      <c r="AK3488">
        <v>0.12471640972800913</v>
      </c>
      <c r="AL3488">
        <v>0.12136306169460528</v>
      </c>
      <c r="AM3488">
        <v>0.10790658493218248</v>
      </c>
      <c r="AN3488">
        <v>3.0092453385704411E-2</v>
      </c>
      <c r="AO3488">
        <v>2.8435827446896132E-2</v>
      </c>
      <c r="AP3488">
        <v>2.7289802860380151E-2</v>
      </c>
      <c r="AQ3488">
        <v>2.6092887668021564E-2</v>
      </c>
      <c r="AR3488">
        <v>2.2598833595817356E-2</v>
      </c>
      <c r="AS3488">
        <v>2.8482347706924205E-2</v>
      </c>
      <c r="AT3488">
        <v>2.2478316947698675E-2</v>
      </c>
      <c r="AU3488">
        <v>2.2306634787898027E-2</v>
      </c>
      <c r="AV3488">
        <v>1.1790591496698966E-2</v>
      </c>
      <c r="AW3488">
        <v>1.1193448923912559E-2</v>
      </c>
      <c r="AX3488">
        <v>1.1096594172399225E-2</v>
      </c>
      <c r="AY3488">
        <v>1.1767033991082176E-2</v>
      </c>
      <c r="AZ3488">
        <v>1.2850827890627118E-2</v>
      </c>
    </row>
    <row r="3489" spans="11:52" ht="14.4">
      <c r="K3489" t="s">
        <v>4396</v>
      </c>
      <c r="L3489" t="s">
        <v>4366</v>
      </c>
      <c r="M3489" t="s">
        <v>93</v>
      </c>
      <c r="N3489" t="s">
        <v>80</v>
      </c>
      <c r="AG3489">
        <v>1.2877172814843144E-3</v>
      </c>
      <c r="AH3489">
        <v>1.4035515944703617E-3</v>
      </c>
      <c r="AI3489">
        <v>1.3218608674705132E-3</v>
      </c>
      <c r="AJ3489">
        <v>1.4084183305691968E-3</v>
      </c>
      <c r="AK3489">
        <v>1.5323643693875232E-3</v>
      </c>
      <c r="AL3489">
        <v>1.010273461262872E-3</v>
      </c>
      <c r="AM3489">
        <v>1.2653929679805772E-3</v>
      </c>
      <c r="AN3489">
        <v>1.6691492794800415E-3</v>
      </c>
      <c r="AO3489">
        <v>1.882251777994632E-3</v>
      </c>
      <c r="AP3489">
        <v>2.1136441517399865E-3</v>
      </c>
      <c r="AQ3489">
        <v>1.7504801030903076E-3</v>
      </c>
      <c r="AR3489">
        <v>1.350758622732258E-3</v>
      </c>
      <c r="AS3489">
        <v>1.1544370199047108E-3</v>
      </c>
      <c r="AT3489">
        <v>1.1199931009290148E-3</v>
      </c>
      <c r="AU3489">
        <v>1.1822570987666931E-3</v>
      </c>
      <c r="AV3489">
        <v>1.1160958147036538E-3</v>
      </c>
      <c r="AW3489">
        <v>1.148101239780711E-3</v>
      </c>
      <c r="AX3489">
        <v>9.4689146162610512E-4</v>
      </c>
      <c r="AY3489">
        <v>1.5380498334988792E-3</v>
      </c>
      <c r="AZ3489">
        <v>2.4070995391379281E-3</v>
      </c>
    </row>
    <row r="3490" spans="11:52" ht="14.4">
      <c r="K3490" t="s">
        <v>4397</v>
      </c>
      <c r="L3490" t="s">
        <v>4398</v>
      </c>
      <c r="M3490" t="s">
        <v>13</v>
      </c>
      <c r="N3490" t="s">
        <v>80</v>
      </c>
      <c r="AG3490">
        <v>3.5716842167378242E-2</v>
      </c>
      <c r="AH3490">
        <v>7.3252667842471059E-2</v>
      </c>
      <c r="AI3490">
        <v>6.9971503402283419E-2</v>
      </c>
      <c r="AJ3490">
        <v>7.4921550136766282E-2</v>
      </c>
      <c r="AK3490">
        <v>7.3915848382659133E-2</v>
      </c>
      <c r="AL3490">
        <v>7.9995039566321133E-2</v>
      </c>
      <c r="AM3490">
        <v>6.7788174853083707E-2</v>
      </c>
      <c r="AN3490">
        <v>8.6794099260912236E-2</v>
      </c>
      <c r="AO3490">
        <v>8.2850369776838337E-2</v>
      </c>
      <c r="AP3490">
        <v>7.4811088911422574E-2</v>
      </c>
      <c r="AQ3490">
        <v>7.2960843185851054E-2</v>
      </c>
      <c r="AR3490">
        <v>4.3503227976290144E-2</v>
      </c>
      <c r="AS3490">
        <v>3.8550616631409039E-2</v>
      </c>
      <c r="AT3490">
        <v>3.8430493096511059E-2</v>
      </c>
      <c r="AU3490">
        <v>3.7904193685594785E-2</v>
      </c>
      <c r="AV3490">
        <v>3.8751238246030294E-2</v>
      </c>
      <c r="AW3490">
        <v>3.8161381750397752E-2</v>
      </c>
      <c r="AX3490">
        <v>4.4468456153051519E-2</v>
      </c>
      <c r="AY3490">
        <v>5.1295016933905375E-2</v>
      </c>
      <c r="AZ3490">
        <v>4.0534572054635495E-2</v>
      </c>
    </row>
    <row r="3491" spans="11:52" ht="14.4">
      <c r="K3491" t="s">
        <v>4399</v>
      </c>
      <c r="L3491" t="s">
        <v>4398</v>
      </c>
      <c r="M3491" t="s">
        <v>14</v>
      </c>
      <c r="N3491" t="s">
        <v>80</v>
      </c>
      <c r="AG3491">
        <v>4.2046524782986906E-2</v>
      </c>
      <c r="AH3491">
        <v>4.2246150848753203E-2</v>
      </c>
      <c r="AI3491">
        <v>3.9571577728340794E-2</v>
      </c>
      <c r="AJ3491">
        <v>3.9646502993954551E-2</v>
      </c>
      <c r="AK3491">
        <v>4.1641953820878694E-2</v>
      </c>
      <c r="AL3491">
        <v>3.760364983283266E-2</v>
      </c>
      <c r="AM3491">
        <v>3.899073609900218E-2</v>
      </c>
      <c r="AN3491">
        <v>4.5327938972063303E-2</v>
      </c>
      <c r="AO3491">
        <v>4.9625366107795901E-2</v>
      </c>
      <c r="AP3491">
        <v>4.505608829343645E-2</v>
      </c>
      <c r="AQ3491">
        <v>4.3253227218644275E-2</v>
      </c>
      <c r="AR3491">
        <v>4.5135459878254527E-2</v>
      </c>
      <c r="AS3491">
        <v>4.2940956187593547E-2</v>
      </c>
      <c r="AT3491">
        <v>4.2674504345829693E-2</v>
      </c>
      <c r="AU3491">
        <v>4.0088849147585134E-2</v>
      </c>
      <c r="AV3491">
        <v>3.6586612679784143E-2</v>
      </c>
      <c r="AW3491">
        <v>3.579803946318693E-2</v>
      </c>
      <c r="AX3491">
        <v>3.1448768476847223E-2</v>
      </c>
      <c r="AY3491">
        <v>2.9242590472215831E-2</v>
      </c>
      <c r="AZ3491">
        <v>2.4986131558122508E-2</v>
      </c>
    </row>
    <row r="3492" spans="11:52" ht="14.4">
      <c r="K3492" t="s">
        <v>4400</v>
      </c>
      <c r="L3492" t="s">
        <v>4398</v>
      </c>
      <c r="M3492" t="s">
        <v>92</v>
      </c>
      <c r="N3492" t="s">
        <v>80</v>
      </c>
      <c r="AG3492">
        <v>0.36611797370806898</v>
      </c>
      <c r="AH3492">
        <v>0.34728762350635567</v>
      </c>
      <c r="AI3492">
        <v>0.56529130798499616</v>
      </c>
      <c r="AJ3492">
        <v>0.56117922929144537</v>
      </c>
      <c r="AK3492">
        <v>0.46576870281400135</v>
      </c>
      <c r="AL3492">
        <v>0.40968342644320294</v>
      </c>
      <c r="AM3492">
        <v>0.40390296495956879</v>
      </c>
      <c r="AN3492">
        <v>0.39635224681993469</v>
      </c>
      <c r="AO3492">
        <v>0.37177650429799441</v>
      </c>
      <c r="AP3492">
        <v>0.38295383498376462</v>
      </c>
      <c r="AQ3492">
        <v>0.31435863852366791</v>
      </c>
      <c r="AR3492">
        <v>0.31969732797351624</v>
      </c>
      <c r="AS3492">
        <v>2.607033639143733E-2</v>
      </c>
      <c r="AT3492">
        <v>2.2760463045414119E-2</v>
      </c>
      <c r="AU3492">
        <v>1.6773795896803747E-2</v>
      </c>
      <c r="AV3492">
        <v>2.7414809121188852E-2</v>
      </c>
      <c r="AW3492">
        <v>6.8224987401636419E-3</v>
      </c>
      <c r="AX3492">
        <v>1.356834625045625E-2</v>
      </c>
      <c r="AY3492">
        <v>2.229931660013797E-2</v>
      </c>
      <c r="AZ3492">
        <v>1.4890998593530226E-2</v>
      </c>
    </row>
    <row r="3493" spans="11:52" ht="14.4">
      <c r="K3493" t="s">
        <v>4401</v>
      </c>
      <c r="L3493" t="s">
        <v>4398</v>
      </c>
      <c r="M3493" t="s">
        <v>15</v>
      </c>
      <c r="N3493" t="s">
        <v>80</v>
      </c>
      <c r="AE3493" t="s">
        <v>6079</v>
      </c>
      <c r="AF3493" t="s">
        <v>6079</v>
      </c>
      <c r="AG3493">
        <v>0.4909431500777735</v>
      </c>
      <c r="AH3493">
        <v>0.47420491039055218</v>
      </c>
      <c r="AI3493">
        <v>0.48040664447095272</v>
      </c>
      <c r="AJ3493">
        <v>0.4302585381423556</v>
      </c>
      <c r="AK3493">
        <v>0.43203929347312742</v>
      </c>
      <c r="AL3493">
        <v>0.37213972592524414</v>
      </c>
      <c r="AM3493">
        <v>0.37615171683095522</v>
      </c>
      <c r="AN3493">
        <v>0.32621777531103047</v>
      </c>
      <c r="AO3493">
        <v>0.32603926835340236</v>
      </c>
      <c r="AP3493">
        <v>0.32961661910349038</v>
      </c>
      <c r="AQ3493">
        <v>0.32060936757089886</v>
      </c>
      <c r="AR3493">
        <v>0.22689849904994169</v>
      </c>
      <c r="AS3493">
        <v>0.21289192153672276</v>
      </c>
      <c r="AT3493">
        <v>0.10761318867619794</v>
      </c>
      <c r="AU3493">
        <v>0.12196898941333094</v>
      </c>
      <c r="AV3493">
        <v>0.14057254973357997</v>
      </c>
      <c r="AW3493">
        <v>0.13538080798706875</v>
      </c>
      <c r="AX3493">
        <v>0.12480529123501112</v>
      </c>
      <c r="AY3493">
        <v>0.10211218340908564</v>
      </c>
      <c r="AZ3493">
        <v>5.7972232654159357E-2</v>
      </c>
    </row>
    <row r="3494" spans="11:52" ht="14.4">
      <c r="K3494" t="s">
        <v>4402</v>
      </c>
      <c r="L3494" t="s">
        <v>4398</v>
      </c>
      <c r="M3494" t="s">
        <v>91</v>
      </c>
      <c r="N3494" t="s">
        <v>80</v>
      </c>
      <c r="AG3494">
        <v>2.4770964766678019E-2</v>
      </c>
      <c r="AH3494">
        <v>2.3369233076544448E-2</v>
      </c>
      <c r="AI3494">
        <v>2.3095872855389481E-2</v>
      </c>
      <c r="AJ3494">
        <v>2.6954054377698204E-2</v>
      </c>
      <c r="AK3494">
        <v>2.8256936373199783E-2</v>
      </c>
      <c r="AL3494">
        <v>4.9910067144847831E-2</v>
      </c>
      <c r="AM3494">
        <v>2.4436364054200344E-2</v>
      </c>
      <c r="AN3494">
        <v>0.11079201447652408</v>
      </c>
      <c r="AO3494">
        <v>0.11258109201729607</v>
      </c>
      <c r="AP3494">
        <v>7.5857195393988358E-2</v>
      </c>
      <c r="AQ3494">
        <v>8.0897894661128483E-2</v>
      </c>
      <c r="AR3494">
        <v>5.2998521517937144E-2</v>
      </c>
      <c r="AS3494">
        <v>5.2551338170903419E-2</v>
      </c>
      <c r="AT3494">
        <v>5.8781731024002797E-2</v>
      </c>
      <c r="AU3494">
        <v>6.0002925421373775E-2</v>
      </c>
      <c r="AV3494">
        <v>5.9605583375673163E-2</v>
      </c>
      <c r="AW3494">
        <v>4.995261537177919E-2</v>
      </c>
      <c r="AX3494">
        <v>8.8739577397452148E-3</v>
      </c>
      <c r="AY3494">
        <v>4.9929331897481345E-3</v>
      </c>
      <c r="AZ3494">
        <v>5.3265475579629875E-3</v>
      </c>
    </row>
    <row r="3495" spans="11:52" ht="14.4">
      <c r="K3495" t="s">
        <v>4403</v>
      </c>
      <c r="L3495" t="s">
        <v>4398</v>
      </c>
      <c r="M3495" t="s">
        <v>16</v>
      </c>
      <c r="N3495" t="s">
        <v>80</v>
      </c>
      <c r="AG3495">
        <v>2.7554483553255467E-2</v>
      </c>
      <c r="AH3495">
        <v>2.6190057306008201E-2</v>
      </c>
      <c r="AI3495">
        <v>2.9482667335452864E-2</v>
      </c>
      <c r="AJ3495">
        <v>3.237000846519316E-2</v>
      </c>
      <c r="AK3495">
        <v>2.598576652103898E-2</v>
      </c>
      <c r="AL3495">
        <v>2.7142128570665995E-2</v>
      </c>
      <c r="AM3495">
        <v>2.7064350265061911E-2</v>
      </c>
      <c r="AN3495">
        <v>3.1290524520095224E-2</v>
      </c>
      <c r="AO3495">
        <v>4.2073376810154925E-2</v>
      </c>
      <c r="AP3495">
        <v>2.4974666305456895E-2</v>
      </c>
      <c r="AQ3495">
        <v>2.241154831412473E-2</v>
      </c>
      <c r="AR3495">
        <v>1.9456734053934048E-2</v>
      </c>
      <c r="AS3495">
        <v>2.0513930429965892E-2</v>
      </c>
      <c r="AT3495">
        <v>2.4250142737648386E-2</v>
      </c>
      <c r="AU3495">
        <v>2.6434958569428985E-2</v>
      </c>
      <c r="AV3495">
        <v>2.1684417571170844E-2</v>
      </c>
      <c r="AW3495">
        <v>2.3762321625032435E-2</v>
      </c>
      <c r="AX3495">
        <v>9.9392242934438994E-3</v>
      </c>
      <c r="AY3495">
        <v>1.0427843781260096E-2</v>
      </c>
      <c r="AZ3495">
        <v>1.6193154836530988E-2</v>
      </c>
    </row>
    <row r="3496" spans="11:52" ht="14.4">
      <c r="K3496" t="s">
        <v>4404</v>
      </c>
      <c r="L3496" t="s">
        <v>4398</v>
      </c>
      <c r="M3496" t="s">
        <v>17</v>
      </c>
      <c r="N3496" t="s">
        <v>80</v>
      </c>
      <c r="AG3496">
        <v>5.8938154913538349E-2</v>
      </c>
      <c r="AH3496">
        <v>5.771870429607847E-2</v>
      </c>
      <c r="AI3496">
        <v>5.5718713485556869E-2</v>
      </c>
      <c r="AJ3496">
        <v>1.1910862832652734E-2</v>
      </c>
      <c r="AK3496">
        <v>1.6848639946983601E-2</v>
      </c>
      <c r="AL3496">
        <v>2.0933737778880693E-2</v>
      </c>
      <c r="AM3496">
        <v>2.9780179293760489E-2</v>
      </c>
      <c r="AN3496">
        <v>7.0031336718510417E-2</v>
      </c>
      <c r="AO3496">
        <v>8.547984519986411E-2</v>
      </c>
      <c r="AP3496">
        <v>8.4679665665986489E-2</v>
      </c>
      <c r="AQ3496">
        <v>8.2499455599183411E-2</v>
      </c>
      <c r="AR3496">
        <v>8.1321877681219942E-2</v>
      </c>
      <c r="AS3496">
        <v>6.7743495846304444E-2</v>
      </c>
      <c r="AT3496">
        <v>7.3629085575446715E-2</v>
      </c>
      <c r="AU3496">
        <v>6.964447435641212E-2</v>
      </c>
      <c r="AV3496">
        <v>7.0997903659678743E-2</v>
      </c>
      <c r="AW3496">
        <v>7.2111799413719105E-2</v>
      </c>
      <c r="AX3496">
        <v>6.9198774362414131E-2</v>
      </c>
      <c r="AY3496">
        <v>6.2253388326993182E-2</v>
      </c>
      <c r="AZ3496">
        <v>5.7565009451840128E-2</v>
      </c>
    </row>
    <row r="3497" spans="11:52" ht="14.4">
      <c r="K3497" t="s">
        <v>4405</v>
      </c>
      <c r="L3497" t="s">
        <v>4398</v>
      </c>
      <c r="M3497" t="s">
        <v>97</v>
      </c>
      <c r="N3497" t="s">
        <v>80</v>
      </c>
      <c r="O3497" t="s">
        <v>6079</v>
      </c>
      <c r="P3497" t="s">
        <v>6079</v>
      </c>
      <c r="Q3497" t="s">
        <v>6079</v>
      </c>
      <c r="R3497" t="s">
        <v>6079</v>
      </c>
      <c r="S3497" t="s">
        <v>6079</v>
      </c>
      <c r="T3497" t="s">
        <v>6079</v>
      </c>
      <c r="AG3497">
        <v>1.2965690627450168E-2</v>
      </c>
      <c r="AH3497">
        <v>1.314981006658127E-2</v>
      </c>
      <c r="AI3497">
        <v>1.307518815750253E-2</v>
      </c>
      <c r="AJ3497">
        <v>7.9168326327980435E-3</v>
      </c>
      <c r="AK3497">
        <v>4.6264437834675903E-2</v>
      </c>
      <c r="AL3497">
        <v>4.4446999198572784E-2</v>
      </c>
      <c r="AM3497">
        <v>4.3581690649933238E-2</v>
      </c>
      <c r="AN3497">
        <v>4.7328708932663041E-2</v>
      </c>
      <c r="AO3497">
        <v>0.14151050274849658</v>
      </c>
      <c r="AP3497">
        <v>4.8962961194454167E-2</v>
      </c>
      <c r="AQ3497">
        <v>4.0548300801971145E-2</v>
      </c>
      <c r="AR3497">
        <v>1.8861653203657062E-2</v>
      </c>
      <c r="AS3497">
        <v>5.5801911260153179E-3</v>
      </c>
      <c r="AT3497">
        <v>4.9312390065775246E-3</v>
      </c>
      <c r="AU3497">
        <v>4.382944056251982E-3</v>
      </c>
      <c r="AV3497">
        <v>4.4663892322420982E-3</v>
      </c>
      <c r="AW3497">
        <v>4.3001258780300169E-3</v>
      </c>
      <c r="AX3497">
        <v>3.9389013865831707E-3</v>
      </c>
      <c r="AY3497">
        <v>8.9665800082909595E-4</v>
      </c>
      <c r="AZ3497">
        <v>4.5074172391330674E-4</v>
      </c>
    </row>
    <row r="3498" spans="11:52" ht="14.4">
      <c r="K3498" t="s">
        <v>4406</v>
      </c>
      <c r="L3498" t="s">
        <v>4398</v>
      </c>
      <c r="M3498" t="s">
        <v>18</v>
      </c>
      <c r="N3498" t="s">
        <v>80</v>
      </c>
      <c r="AG3498">
        <v>0.12288744090476172</v>
      </c>
      <c r="AH3498">
        <v>0.10682196768487452</v>
      </c>
      <c r="AI3498">
        <v>7.1194628452264264E-2</v>
      </c>
      <c r="AJ3498">
        <v>6.2555696025486995E-2</v>
      </c>
      <c r="AK3498">
        <v>6.0122819805285131E-2</v>
      </c>
      <c r="AL3498">
        <v>5.5494254030858545E-2</v>
      </c>
      <c r="AM3498">
        <v>5.3892308330974595E-2</v>
      </c>
      <c r="AN3498">
        <v>5.9397413299736725E-2</v>
      </c>
      <c r="AO3498">
        <v>8.9062761480116701E-2</v>
      </c>
      <c r="AP3498">
        <v>0.12334998071449492</v>
      </c>
      <c r="AQ3498">
        <v>0.13309525233923494</v>
      </c>
      <c r="AR3498">
        <v>0.14893688919766862</v>
      </c>
      <c r="AS3498">
        <v>0.15496706838935728</v>
      </c>
      <c r="AT3498">
        <v>0.14754906948055779</v>
      </c>
      <c r="AU3498">
        <v>0.12276302227069284</v>
      </c>
      <c r="AV3498">
        <v>0.11744285640320291</v>
      </c>
      <c r="AW3498">
        <v>0.1158518247192786</v>
      </c>
      <c r="AX3498">
        <v>9.4925893620472684E-2</v>
      </c>
      <c r="AY3498">
        <v>8.9051318720347772E-2</v>
      </c>
      <c r="AZ3498">
        <v>9.1481465296124151E-2</v>
      </c>
    </row>
    <row r="3499" spans="11:52" ht="14.4">
      <c r="K3499" t="s">
        <v>4407</v>
      </c>
      <c r="L3499" t="s">
        <v>4398</v>
      </c>
      <c r="M3499" t="s">
        <v>34</v>
      </c>
      <c r="N3499" t="s">
        <v>80</v>
      </c>
      <c r="AG3499">
        <v>8.3203792215087766E-2</v>
      </c>
      <c r="AH3499">
        <v>7.8854353542925984E-2</v>
      </c>
      <c r="AI3499">
        <v>7.4674969339706188E-2</v>
      </c>
      <c r="AJ3499">
        <v>6.7891238750830307E-2</v>
      </c>
      <c r="AK3499">
        <v>7.2057231289927554E-2</v>
      </c>
      <c r="AL3499">
        <v>6.7997564470329452E-2</v>
      </c>
      <c r="AM3499">
        <v>6.75493921575087E-2</v>
      </c>
      <c r="AN3499">
        <v>7.2318042903423155E-2</v>
      </c>
      <c r="AO3499">
        <v>7.9222863846555261E-2</v>
      </c>
      <c r="AP3499">
        <v>8.241573094265256E-2</v>
      </c>
      <c r="AQ3499">
        <v>7.6846628487932986E-2</v>
      </c>
      <c r="AR3499">
        <v>7.7846964310787289E-2</v>
      </c>
      <c r="AS3499">
        <v>7.470146887577897E-2</v>
      </c>
      <c r="AT3499">
        <v>7.1586825183621777E-2</v>
      </c>
      <c r="AU3499">
        <v>6.9175476618190526E-2</v>
      </c>
      <c r="AV3499">
        <v>6.3552162057464293E-2</v>
      </c>
      <c r="AW3499">
        <v>6.2014831728912159E-2</v>
      </c>
      <c r="AX3499">
        <v>5.6557824772327882E-2</v>
      </c>
      <c r="AY3499">
        <v>5.5858072705494623E-2</v>
      </c>
      <c r="AZ3499">
        <v>5.3824135113496249E-2</v>
      </c>
    </row>
    <row r="3500" spans="11:52" ht="14.4">
      <c r="K3500" t="s">
        <v>4408</v>
      </c>
      <c r="L3500" t="s">
        <v>4398</v>
      </c>
      <c r="M3500" t="s">
        <v>19</v>
      </c>
      <c r="N3500" t="s">
        <v>80</v>
      </c>
      <c r="AG3500">
        <v>2.7038339635083404E-2</v>
      </c>
      <c r="AH3500">
        <v>2.6878643507023889E-2</v>
      </c>
      <c r="AI3500">
        <v>3.5057153110269981E-2</v>
      </c>
      <c r="AJ3500">
        <v>3.4036260391616127E-2</v>
      </c>
      <c r="AK3500">
        <v>3.7483349793587549E-2</v>
      </c>
      <c r="AL3500">
        <v>3.4657862785923907E-2</v>
      </c>
      <c r="AM3500">
        <v>4.2260604519741639E-2</v>
      </c>
      <c r="AN3500">
        <v>3.4959793473243989E-2</v>
      </c>
      <c r="AO3500">
        <v>2.7110661660179686E-2</v>
      </c>
      <c r="AP3500">
        <v>3.0337457014665819E-2</v>
      </c>
      <c r="AQ3500">
        <v>3.0927574882881177E-2</v>
      </c>
      <c r="AR3500">
        <v>2.6741361298671329E-2</v>
      </c>
      <c r="AS3500">
        <v>3.2323781371824498E-2</v>
      </c>
      <c r="AT3500">
        <v>3.4841895982974075E-2</v>
      </c>
      <c r="AU3500">
        <v>3.388791216780649E-2</v>
      </c>
      <c r="AV3500">
        <v>3.3371854927494719E-2</v>
      </c>
      <c r="AW3500">
        <v>3.3212461192883486E-2</v>
      </c>
      <c r="AX3500">
        <v>3.2703152138602566E-2</v>
      </c>
      <c r="AY3500">
        <v>3.0315440785476211E-2</v>
      </c>
      <c r="AZ3500">
        <v>3.939924080728744E-2</v>
      </c>
    </row>
    <row r="3501" spans="11:52" ht="14.4">
      <c r="K3501" t="s">
        <v>4409</v>
      </c>
      <c r="L3501" t="s">
        <v>4398</v>
      </c>
      <c r="M3501" t="s">
        <v>20</v>
      </c>
      <c r="N3501" t="s">
        <v>80</v>
      </c>
      <c r="AG3501">
        <v>5.0582437976827245E-2</v>
      </c>
      <c r="AH3501">
        <v>4.5415711623441123E-2</v>
      </c>
      <c r="AI3501">
        <v>5.0832505006953743E-2</v>
      </c>
      <c r="AJ3501">
        <v>5.2463104492715747E-2</v>
      </c>
      <c r="AK3501">
        <v>4.4901467380517424E-2</v>
      </c>
      <c r="AL3501">
        <v>4.4728269697226451E-2</v>
      </c>
      <c r="AM3501">
        <v>4.2806678586587973E-2</v>
      </c>
      <c r="AN3501">
        <v>4.7151171899408109E-2</v>
      </c>
      <c r="AO3501">
        <v>4.9143394287168983E-2</v>
      </c>
      <c r="AP3501">
        <v>5.5419727292283887E-2</v>
      </c>
      <c r="AQ3501">
        <v>5.2364648098459331E-2</v>
      </c>
      <c r="AR3501">
        <v>5.7991948942412601E-2</v>
      </c>
      <c r="AS3501">
        <v>5.5451059471825485E-2</v>
      </c>
      <c r="AT3501">
        <v>5.5919738376679587E-2</v>
      </c>
      <c r="AU3501">
        <v>5.8569048545571378E-2</v>
      </c>
      <c r="AV3501">
        <v>6.0551569322368409E-2</v>
      </c>
      <c r="AW3501">
        <v>5.9943413406382193E-2</v>
      </c>
      <c r="AX3501">
        <v>5.7700360643717342E-2</v>
      </c>
      <c r="AY3501">
        <v>5.9370606283390269E-2</v>
      </c>
      <c r="AZ3501">
        <v>5.849495903178531E-2</v>
      </c>
    </row>
    <row r="3502" spans="11:52" ht="14.4">
      <c r="K3502" t="s">
        <v>4410</v>
      </c>
      <c r="L3502" t="s">
        <v>4398</v>
      </c>
      <c r="M3502" t="s">
        <v>21</v>
      </c>
      <c r="N3502" t="s">
        <v>80</v>
      </c>
      <c r="AG3502">
        <v>2.0453888309104433E-2</v>
      </c>
      <c r="AH3502">
        <v>2.3006563600845419E-2</v>
      </c>
      <c r="AI3502">
        <v>2.1011043577038993E-2</v>
      </c>
      <c r="AJ3502">
        <v>1.719725463678666E-2</v>
      </c>
      <c r="AK3502">
        <v>1.3636788387737136E-2</v>
      </c>
      <c r="AL3502">
        <v>1.8918928477673191E-2</v>
      </c>
      <c r="AM3502">
        <v>3.5263341623259691E-2</v>
      </c>
      <c r="AN3502">
        <v>4.4249835813355419E-2</v>
      </c>
    </row>
    <row r="3503" spans="11:52" ht="14.4">
      <c r="K3503" t="s">
        <v>4411</v>
      </c>
      <c r="L3503" t="s">
        <v>4398</v>
      </c>
      <c r="M3503" t="s">
        <v>22</v>
      </c>
      <c r="N3503" t="s">
        <v>80</v>
      </c>
      <c r="AG3503">
        <v>0.47336283022374626</v>
      </c>
      <c r="AH3503">
        <v>0.46848650316653823</v>
      </c>
      <c r="AI3503">
        <v>0.46574000781435998</v>
      </c>
      <c r="AJ3503">
        <v>0.28821711437449693</v>
      </c>
      <c r="AK3503">
        <v>0.26441137522822883</v>
      </c>
      <c r="AL3503">
        <v>0.20467776533552745</v>
      </c>
      <c r="AM3503">
        <v>0.21893235597946287</v>
      </c>
      <c r="AN3503">
        <v>0.22487428653520791</v>
      </c>
      <c r="AO3503">
        <v>0.22530336617445892</v>
      </c>
      <c r="AP3503">
        <v>0.15676552691834025</v>
      </c>
      <c r="AQ3503">
        <v>7.1737632180892699E-2</v>
      </c>
      <c r="AR3503">
        <v>7.7112284952258386E-2</v>
      </c>
      <c r="AS3503">
        <v>9.3375139212813443E-2</v>
      </c>
      <c r="AT3503">
        <v>5.1586156039534869E-2</v>
      </c>
      <c r="AU3503">
        <v>5.0382915959069463E-2</v>
      </c>
      <c r="AV3503">
        <v>4.2757245869303698E-2</v>
      </c>
      <c r="AW3503">
        <v>4.4350610781284473E-2</v>
      </c>
      <c r="AX3503">
        <v>4.9804587556316567E-2</v>
      </c>
      <c r="AY3503">
        <v>4.3571715651211089E-2</v>
      </c>
      <c r="AZ3503">
        <v>3.5946100401930879E-2</v>
      </c>
    </row>
    <row r="3504" spans="11:52" ht="14.4">
      <c r="K3504" t="s">
        <v>4412</v>
      </c>
      <c r="L3504" t="s">
        <v>4398</v>
      </c>
      <c r="M3504" t="s">
        <v>90</v>
      </c>
      <c r="N3504" t="s">
        <v>80</v>
      </c>
      <c r="AG3504">
        <v>3.9083766470776965E-2</v>
      </c>
      <c r="AH3504">
        <v>2.922026865318195E-2</v>
      </c>
      <c r="AI3504">
        <v>1.012542534302972E-2</v>
      </c>
      <c r="AJ3504">
        <v>6.2054616368498725E-2</v>
      </c>
      <c r="AK3504">
        <v>5.9152441053742871E-2</v>
      </c>
      <c r="AL3504">
        <v>7.0710168003775109E-2</v>
      </c>
      <c r="AM3504">
        <v>7.1346242290667675E-2</v>
      </c>
      <c r="AN3504">
        <v>8.5250311033586615E-2</v>
      </c>
      <c r="AO3504">
        <v>0.13546732995540628</v>
      </c>
      <c r="AP3504">
        <v>0.10887642683385232</v>
      </c>
      <c r="AQ3504">
        <v>0.10520465321815956</v>
      </c>
      <c r="AR3504">
        <v>8.801109564642122E-2</v>
      </c>
      <c r="AS3504">
        <v>2.9317237169436315E-2</v>
      </c>
      <c r="AT3504">
        <v>3.1684892223359302E-2</v>
      </c>
      <c r="AU3504">
        <v>3.2195543499101781E-2</v>
      </c>
      <c r="AV3504">
        <v>5.3676960357752448E-2</v>
      </c>
      <c r="AW3504">
        <v>5.4299827279403134E-2</v>
      </c>
      <c r="AX3504">
        <v>4.4604125071106178E-2</v>
      </c>
      <c r="AY3504">
        <v>4.4091073866271299E-2</v>
      </c>
      <c r="AZ3504">
        <v>3.6496698349156385E-2</v>
      </c>
    </row>
    <row r="3505" spans="11:52" ht="14.4">
      <c r="K3505" t="s">
        <v>4413</v>
      </c>
      <c r="L3505" t="s">
        <v>4398</v>
      </c>
      <c r="M3505" t="s">
        <v>23</v>
      </c>
      <c r="N3505" t="s">
        <v>80</v>
      </c>
      <c r="AG3505">
        <v>9.8317275641158185E-3</v>
      </c>
      <c r="AH3505">
        <v>1.3602647634338789E-2</v>
      </c>
      <c r="AI3505">
        <v>1.112454540869787E-2</v>
      </c>
      <c r="AJ3505">
        <v>1.0684583880911322E-2</v>
      </c>
      <c r="AK3505">
        <v>2.0523496141998367E-2</v>
      </c>
      <c r="AL3505">
        <v>3.3226888580491568E-2</v>
      </c>
      <c r="AM3505">
        <v>2.7501323110406359E-2</v>
      </c>
      <c r="AN3505">
        <v>2.412305322880914E-2</v>
      </c>
      <c r="AO3505">
        <v>2.5128185742149152E-2</v>
      </c>
      <c r="AP3505">
        <v>2.7586702083690511E-2</v>
      </c>
      <c r="AQ3505">
        <v>3.4900973263675784E-2</v>
      </c>
      <c r="AR3505">
        <v>4.9623443232390527E-2</v>
      </c>
      <c r="AS3505">
        <v>5.7171074892251386E-2</v>
      </c>
      <c r="AT3505">
        <v>6.3783435472601402E-2</v>
      </c>
      <c r="AU3505">
        <v>7.1369194883580261E-2</v>
      </c>
      <c r="AV3505">
        <v>7.220895052728285E-2</v>
      </c>
      <c r="AW3505">
        <v>4.7855831925353906E-2</v>
      </c>
      <c r="AX3505">
        <v>2.8836104403560273E-2</v>
      </c>
      <c r="AY3505">
        <v>3.5850798204888915E-2</v>
      </c>
      <c r="AZ3505">
        <v>3.3388506087957869E-2</v>
      </c>
    </row>
    <row r="3506" spans="11:52" ht="14.4">
      <c r="K3506" t="s">
        <v>4414</v>
      </c>
      <c r="L3506" t="s">
        <v>4398</v>
      </c>
      <c r="M3506" t="s">
        <v>24</v>
      </c>
      <c r="N3506" t="s">
        <v>80</v>
      </c>
      <c r="AG3506">
        <v>4.3855546201847645E-2</v>
      </c>
      <c r="AH3506">
        <v>3.0185714068730989E-2</v>
      </c>
      <c r="AI3506">
        <v>2.9720476171246065E-2</v>
      </c>
      <c r="AJ3506">
        <v>2.0399793238716712E-2</v>
      </c>
      <c r="AK3506">
        <v>3.4203256717227015E-2</v>
      </c>
      <c r="AL3506">
        <v>5.0099194205194979E-2</v>
      </c>
      <c r="AM3506">
        <v>6.1436162875452463E-2</v>
      </c>
      <c r="AN3506">
        <v>0.10574249252359814</v>
      </c>
      <c r="AO3506">
        <v>0.11509224135049569</v>
      </c>
      <c r="AP3506">
        <v>0.11404760221743904</v>
      </c>
      <c r="AQ3506">
        <v>9.6380761730619255E-2</v>
      </c>
      <c r="AR3506">
        <v>9.6893703577921958E-2</v>
      </c>
      <c r="AS3506">
        <v>7.0078730714887336E-2</v>
      </c>
      <c r="AT3506">
        <v>8.2580415753296277E-2</v>
      </c>
      <c r="AU3506">
        <v>8.4139283558276781E-2</v>
      </c>
      <c r="AV3506">
        <v>6.8295150044383135E-2</v>
      </c>
      <c r="AW3506">
        <v>5.9447494075633343E-2</v>
      </c>
      <c r="AX3506">
        <v>5.6736297114159943E-2</v>
      </c>
      <c r="AY3506">
        <v>5.3529339396889038E-2</v>
      </c>
      <c r="AZ3506">
        <v>2.3536583610999289E-2</v>
      </c>
    </row>
    <row r="3507" spans="11:52" ht="14.4">
      <c r="K3507" t="s">
        <v>4415</v>
      </c>
      <c r="L3507" t="s">
        <v>4398</v>
      </c>
      <c r="M3507" t="s">
        <v>1386</v>
      </c>
      <c r="N3507" t="s">
        <v>80</v>
      </c>
      <c r="O3507" t="s">
        <v>6079</v>
      </c>
      <c r="P3507" t="s">
        <v>6079</v>
      </c>
      <c r="Q3507" t="s">
        <v>6079</v>
      </c>
      <c r="R3507" t="s">
        <v>6079</v>
      </c>
      <c r="S3507" t="s">
        <v>6079</v>
      </c>
      <c r="T3507" t="s">
        <v>6079</v>
      </c>
      <c r="U3507" t="s">
        <v>6079</v>
      </c>
      <c r="V3507" t="s">
        <v>6079</v>
      </c>
      <c r="W3507" t="s">
        <v>6079</v>
      </c>
      <c r="X3507" t="s">
        <v>6079</v>
      </c>
      <c r="Y3507" t="s">
        <v>6079</v>
      </c>
      <c r="Z3507" t="s">
        <v>6079</v>
      </c>
      <c r="AA3507" t="s">
        <v>6079</v>
      </c>
      <c r="AG3507">
        <v>5.7959633513775186E-2</v>
      </c>
      <c r="AH3507">
        <v>1.3444748753233166E-2</v>
      </c>
      <c r="AI3507">
        <v>7.8029067201567409E-2</v>
      </c>
      <c r="AJ3507">
        <v>7.5204344854092844E-2</v>
      </c>
      <c r="AK3507">
        <v>6.9732880625484842E-2</v>
      </c>
      <c r="AL3507">
        <v>8.5388813627183591E-2</v>
      </c>
      <c r="AM3507">
        <v>7.7780773307572604E-2</v>
      </c>
      <c r="AN3507">
        <v>7.4813391463414258E-2</v>
      </c>
      <c r="AO3507">
        <v>4.5790383799148765E-2</v>
      </c>
      <c r="AP3507">
        <v>4.1810585342708963E-2</v>
      </c>
      <c r="AQ3507">
        <v>4.4390859062395385E-2</v>
      </c>
      <c r="AR3507">
        <v>1.8693617962918432E-2</v>
      </c>
      <c r="AS3507">
        <v>6.5862856971854719E-2</v>
      </c>
      <c r="AT3507">
        <v>6.8930116755612614E-2</v>
      </c>
      <c r="AU3507">
        <v>5.9496601356328366E-2</v>
      </c>
      <c r="AV3507">
        <v>6.2004973573504769E-2</v>
      </c>
      <c r="AW3507">
        <v>7.2569609149247233E-2</v>
      </c>
      <c r="AX3507">
        <v>7.3469291144964893E-2</v>
      </c>
      <c r="AY3507">
        <v>4.6688442727935667E-2</v>
      </c>
      <c r="AZ3507">
        <v>6.3807869809232753E-2</v>
      </c>
    </row>
    <row r="3508" spans="11:52" ht="14.4">
      <c r="K3508" t="s">
        <v>4416</v>
      </c>
      <c r="L3508" t="s">
        <v>4398</v>
      </c>
      <c r="M3508" t="s">
        <v>25</v>
      </c>
      <c r="N3508" t="s">
        <v>80</v>
      </c>
      <c r="AG3508">
        <v>0.17441919616456689</v>
      </c>
      <c r="AH3508">
        <v>0.18092366640252777</v>
      </c>
      <c r="AI3508">
        <v>0.17483779309577047</v>
      </c>
      <c r="AJ3508">
        <v>0.1678716146343113</v>
      </c>
      <c r="AK3508">
        <v>0.16212603479161825</v>
      </c>
      <c r="AL3508">
        <v>0.13866227492242611</v>
      </c>
      <c r="AM3508">
        <v>0.12493772454394288</v>
      </c>
      <c r="AN3508">
        <v>0.11080116927820639</v>
      </c>
      <c r="AO3508">
        <v>0.10330309718520884</v>
      </c>
      <c r="AP3508">
        <v>0.10017548380800338</v>
      </c>
      <c r="AQ3508">
        <v>9.7192331839348098E-2</v>
      </c>
      <c r="AR3508">
        <v>7.6324744644323872E-2</v>
      </c>
      <c r="AS3508">
        <v>7.5440564547334707E-2</v>
      </c>
      <c r="AT3508">
        <v>7.3330710791743831E-2</v>
      </c>
      <c r="AU3508">
        <v>7.737790499034658E-2</v>
      </c>
      <c r="AV3508">
        <v>6.4573218425084636E-2</v>
      </c>
      <c r="AW3508">
        <v>6.5890779744658082E-2</v>
      </c>
      <c r="AX3508">
        <v>7.0426664167769479E-2</v>
      </c>
      <c r="AY3508">
        <v>7.2427311963292829E-2</v>
      </c>
      <c r="AZ3508">
        <v>7.3263648937890155E-2</v>
      </c>
    </row>
    <row r="3509" spans="11:52" ht="14.4">
      <c r="K3509" t="s">
        <v>5735</v>
      </c>
      <c r="L3509" t="s">
        <v>4398</v>
      </c>
      <c r="M3509" t="s">
        <v>5610</v>
      </c>
      <c r="N3509" t="s">
        <v>80</v>
      </c>
      <c r="AO3509">
        <v>2.2147809335473511E-2</v>
      </c>
      <c r="AP3509" t="s">
        <v>6079</v>
      </c>
      <c r="AQ3509" t="s">
        <v>6079</v>
      </c>
      <c r="AR3509" t="s">
        <v>6079</v>
      </c>
      <c r="AS3509" t="s">
        <v>6079</v>
      </c>
      <c r="AT3509">
        <v>1.8321778328860708E-3</v>
      </c>
      <c r="AU3509">
        <v>1.6850748195418291E-3</v>
      </c>
      <c r="AV3509">
        <v>1.6115708848492953E-3</v>
      </c>
      <c r="AW3509">
        <v>1.8401427630265576E-3</v>
      </c>
      <c r="AX3509">
        <v>1.6329165621927365E-3</v>
      </c>
      <c r="AY3509">
        <v>1.4495192365324493E-3</v>
      </c>
      <c r="AZ3509">
        <v>1.4947502181782125E-3</v>
      </c>
    </row>
    <row r="3510" spans="11:52" ht="14.4">
      <c r="K3510" t="s">
        <v>4417</v>
      </c>
      <c r="L3510" t="s">
        <v>4398</v>
      </c>
      <c r="M3510" t="s">
        <v>98</v>
      </c>
      <c r="N3510" t="s">
        <v>80</v>
      </c>
      <c r="AG3510">
        <v>2.7351635042389983E-2</v>
      </c>
      <c r="AH3510">
        <v>2.5850048267724985E-2</v>
      </c>
      <c r="AI3510">
        <v>1.9550102249488752E-2</v>
      </c>
      <c r="AJ3510">
        <v>1.1658222244084806E-2</v>
      </c>
      <c r="AK3510">
        <v>1.1810232184139109E-2</v>
      </c>
      <c r="AL3510">
        <v>8.2721035472726381E-3</v>
      </c>
      <c r="AM3510">
        <v>8.0831408775981529E-3</v>
      </c>
      <c r="AN3510">
        <v>5.0241157556270093E-4</v>
      </c>
      <c r="AO3510">
        <v>2.0993343573988735E-3</v>
      </c>
      <c r="AP3510">
        <v>2.4702976120456418E-3</v>
      </c>
      <c r="AQ3510">
        <v>4.1340962204851318E-2</v>
      </c>
      <c r="AR3510">
        <v>1.1252813203300824E-2</v>
      </c>
      <c r="AS3510">
        <v>2.9762401000416841E-2</v>
      </c>
      <c r="AT3510">
        <v>4.7518135137338005E-2</v>
      </c>
      <c r="AU3510">
        <v>4.3535045711797997E-2</v>
      </c>
      <c r="AV3510">
        <v>5.6319897015045454E-4</v>
      </c>
      <c r="AW3510">
        <v>0</v>
      </c>
      <c r="AX3510">
        <v>6.3200000000000001E-3</v>
      </c>
      <c r="AY3510">
        <v>4.3886597033266039E-4</v>
      </c>
      <c r="AZ3510">
        <v>4.5228403437358661E-4</v>
      </c>
    </row>
    <row r="3511" spans="11:52" ht="14.4">
      <c r="K3511" t="s">
        <v>4418</v>
      </c>
      <c r="L3511" t="s">
        <v>4398</v>
      </c>
      <c r="M3511" t="s">
        <v>94</v>
      </c>
      <c r="N3511" t="s">
        <v>80</v>
      </c>
      <c r="AG3511">
        <v>4.3342462489429627E-2</v>
      </c>
      <c r="AH3511">
        <v>3.8402338573455819E-2</v>
      </c>
      <c r="AI3511">
        <v>3.7578811970985893E-2</v>
      </c>
      <c r="AJ3511">
        <v>3.8185403980951653E-2</v>
      </c>
      <c r="AK3511">
        <v>3.8691963976519257E-2</v>
      </c>
      <c r="AL3511">
        <v>3.9493045308936291E-2</v>
      </c>
      <c r="AM3511">
        <v>7.3828897596687065E-2</v>
      </c>
      <c r="AN3511">
        <v>8.6651369229914163E-2</v>
      </c>
      <c r="AO3511">
        <v>8.0234796202239181E-2</v>
      </c>
      <c r="AP3511">
        <v>7.7859849004036183E-2</v>
      </c>
      <c r="AQ3511">
        <v>7.6724365216544826E-2</v>
      </c>
      <c r="AR3511">
        <v>5.960663906385491E-2</v>
      </c>
      <c r="AS3511">
        <v>4.3774736658280897E-2</v>
      </c>
      <c r="AT3511">
        <v>4.6424839896308509E-2</v>
      </c>
      <c r="AU3511">
        <v>4.3915471632131789E-2</v>
      </c>
      <c r="AV3511">
        <v>4.1931835149273421E-2</v>
      </c>
      <c r="AW3511">
        <v>4.4578832482614114E-2</v>
      </c>
      <c r="AX3511">
        <v>3.6650875589261785E-2</v>
      </c>
      <c r="AY3511">
        <v>4.0934398945555679E-2</v>
      </c>
      <c r="AZ3511">
        <v>3.6467708592700238E-2</v>
      </c>
    </row>
    <row r="3512" spans="11:52" ht="14.4">
      <c r="K3512" t="s">
        <v>4419</v>
      </c>
      <c r="L3512" t="s">
        <v>4398</v>
      </c>
      <c r="M3512" t="s">
        <v>99</v>
      </c>
      <c r="N3512" t="s">
        <v>80</v>
      </c>
      <c r="AG3512">
        <v>1.2304369999444568E-2</v>
      </c>
      <c r="AH3512">
        <v>4.7144555819457273E-4</v>
      </c>
      <c r="AI3512">
        <v>1.8681514852955806E-2</v>
      </c>
      <c r="AJ3512">
        <v>1.9868285514762166E-2</v>
      </c>
      <c r="AK3512">
        <v>3.756557628770793E-2</v>
      </c>
      <c r="AL3512">
        <v>1.9035367732025493E-2</v>
      </c>
      <c r="AM3512">
        <v>2.0104979004457815E-2</v>
      </c>
      <c r="AN3512">
        <v>1.9273598031114485E-2</v>
      </c>
      <c r="AO3512">
        <v>0.11192939888375419</v>
      </c>
      <c r="AP3512">
        <v>8.0966045025523167E-2</v>
      </c>
      <c r="AQ3512">
        <v>7.8209915951670719E-2</v>
      </c>
      <c r="AR3512">
        <v>5.1168857694895979E-2</v>
      </c>
      <c r="AS3512">
        <v>4.9628574071039502E-2</v>
      </c>
      <c r="AT3512">
        <v>5.3498318914286469E-2</v>
      </c>
      <c r="AU3512">
        <v>3.9623960387217889E-2</v>
      </c>
      <c r="AV3512">
        <v>2.8018962349618096E-2</v>
      </c>
      <c r="AW3512">
        <v>3.9959151149059034E-3</v>
      </c>
      <c r="AX3512">
        <v>3.654653050293848E-3</v>
      </c>
      <c r="AY3512">
        <v>1.3710445708833422E-3</v>
      </c>
      <c r="AZ3512">
        <v>1.3422479097120591E-3</v>
      </c>
    </row>
    <row r="3513" spans="11:52" ht="14.4">
      <c r="K3513" t="s">
        <v>4420</v>
      </c>
      <c r="L3513" t="s">
        <v>4398</v>
      </c>
      <c r="M3513" t="s">
        <v>26</v>
      </c>
      <c r="N3513" t="s">
        <v>80</v>
      </c>
      <c r="O3513" t="s">
        <v>6079</v>
      </c>
      <c r="P3513" t="s">
        <v>6079</v>
      </c>
      <c r="Q3513" t="s">
        <v>6079</v>
      </c>
      <c r="R3513" t="s">
        <v>6079</v>
      </c>
      <c r="S3513" t="s">
        <v>6079</v>
      </c>
      <c r="AG3513">
        <v>1.2609650537737726E-2</v>
      </c>
      <c r="AH3513">
        <v>6.8384833283304108E-3</v>
      </c>
      <c r="AI3513">
        <v>1.206073669882176E-2</v>
      </c>
      <c r="AJ3513">
        <v>2.4764124034266796E-2</v>
      </c>
      <c r="AK3513">
        <v>2.3441436152638783E-2</v>
      </c>
      <c r="AL3513">
        <v>1.8764171855600444E-2</v>
      </c>
      <c r="AM3513">
        <v>3.5109866478753061E-2</v>
      </c>
      <c r="AN3513">
        <v>3.3145808611298767E-2</v>
      </c>
      <c r="AO3513">
        <v>2.8510822193000281E-2</v>
      </c>
      <c r="AP3513">
        <v>2.6298818454337035E-2</v>
      </c>
      <c r="AQ3513">
        <v>2.6184886959194485E-2</v>
      </c>
      <c r="AR3513">
        <v>1.9322019278167891E-2</v>
      </c>
      <c r="AS3513">
        <v>1.9102651402590796E-2</v>
      </c>
      <c r="AT3513">
        <v>2.836140124970285E-2</v>
      </c>
      <c r="AU3513">
        <v>1.700358494110444E-2</v>
      </c>
      <c r="AV3513">
        <v>1.196859929653841E-2</v>
      </c>
      <c r="AW3513">
        <v>9.606497132618394E-3</v>
      </c>
      <c r="AX3513">
        <v>9.2601174288553835E-3</v>
      </c>
      <c r="AY3513">
        <v>4.0369910103956672E-3</v>
      </c>
      <c r="AZ3513">
        <v>4.2403223080928363E-3</v>
      </c>
    </row>
    <row r="3514" spans="11:52" ht="14.4">
      <c r="K3514" t="s">
        <v>4421</v>
      </c>
      <c r="L3514" t="s">
        <v>4398</v>
      </c>
      <c r="M3514" t="s">
        <v>27</v>
      </c>
      <c r="N3514" t="s">
        <v>80</v>
      </c>
      <c r="AG3514">
        <v>5.3086406487224305E-2</v>
      </c>
      <c r="AH3514">
        <v>5.0412743310048365E-2</v>
      </c>
      <c r="AI3514">
        <v>4.5683973482437912E-2</v>
      </c>
      <c r="AJ3514">
        <v>4.9035282719652136E-2</v>
      </c>
      <c r="AK3514">
        <v>3.9697160235314291E-2</v>
      </c>
      <c r="AL3514">
        <v>4.9690759245371224E-2</v>
      </c>
      <c r="AM3514">
        <v>5.3417497468904875E-2</v>
      </c>
      <c r="AN3514">
        <v>5.9869494089499223E-2</v>
      </c>
      <c r="AO3514">
        <v>6.388212470626875E-2</v>
      </c>
      <c r="AP3514">
        <v>7.1430910651834933E-2</v>
      </c>
      <c r="AQ3514">
        <v>6.4507292081966094E-2</v>
      </c>
      <c r="AR3514">
        <v>6.9399188318873511E-2</v>
      </c>
      <c r="AS3514">
        <v>6.8305331918219636E-2</v>
      </c>
      <c r="AT3514">
        <v>6.6905807640625273E-2</v>
      </c>
      <c r="AU3514">
        <v>6.7737255853982811E-2</v>
      </c>
      <c r="AV3514">
        <v>6.8250081243936112E-2</v>
      </c>
      <c r="AW3514">
        <v>6.3245958559358828E-2</v>
      </c>
      <c r="AX3514">
        <v>5.5908906190476192E-2</v>
      </c>
      <c r="AY3514">
        <v>5.8040161467906456E-2</v>
      </c>
      <c r="AZ3514">
        <v>5.3281506610406225E-2</v>
      </c>
    </row>
    <row r="3515" spans="11:52" ht="14.4">
      <c r="K3515" t="s">
        <v>4422</v>
      </c>
      <c r="L3515" t="s">
        <v>4398</v>
      </c>
      <c r="M3515" t="s">
        <v>28</v>
      </c>
      <c r="N3515" t="s">
        <v>80</v>
      </c>
      <c r="AG3515">
        <v>1.8021197805537559E-2</v>
      </c>
      <c r="AH3515">
        <v>1.7932900842621564E-2</v>
      </c>
      <c r="AI3515">
        <v>2.0760538730186896E-2</v>
      </c>
      <c r="AJ3515">
        <v>1.7578236583390017E-2</v>
      </c>
      <c r="AK3515">
        <v>2.0932965456796161E-2</v>
      </c>
      <c r="AL3515">
        <v>2.0085331990726003E-2</v>
      </c>
      <c r="AM3515">
        <v>2.4638972113866946E-2</v>
      </c>
      <c r="AN3515">
        <v>1.9767399219290861E-2</v>
      </c>
      <c r="AO3515">
        <v>1.4894912371074714E-2</v>
      </c>
      <c r="AP3515" t="s">
        <v>6079</v>
      </c>
      <c r="AQ3515" t="s">
        <v>6079</v>
      </c>
      <c r="AR3515" t="s">
        <v>6079</v>
      </c>
      <c r="AS3515" t="s">
        <v>6079</v>
      </c>
      <c r="AT3515">
        <v>1.6358503552085804E-2</v>
      </c>
      <c r="AU3515">
        <v>1.4248975720725431E-2</v>
      </c>
      <c r="AV3515">
        <v>4.7476044305337813E-3</v>
      </c>
      <c r="AW3515">
        <v>3.6729108212413711E-3</v>
      </c>
      <c r="AX3515">
        <v>2.9403876876130989E-3</v>
      </c>
      <c r="AY3515">
        <v>9.5108241351826248E-3</v>
      </c>
      <c r="AZ3515">
        <v>1.2211975667652704E-2</v>
      </c>
    </row>
    <row r="3516" spans="11:52" ht="14.4">
      <c r="K3516" t="s">
        <v>4423</v>
      </c>
      <c r="L3516" t="s">
        <v>4398</v>
      </c>
      <c r="M3516" t="s">
        <v>29</v>
      </c>
      <c r="N3516" t="s">
        <v>80</v>
      </c>
      <c r="AG3516">
        <v>5.6561999940267803E-2</v>
      </c>
      <c r="AH3516">
        <v>5.4504647494984765E-2</v>
      </c>
      <c r="AI3516">
        <v>3.7238956111487975E-2</v>
      </c>
      <c r="AJ3516">
        <v>3.3687298663555736E-2</v>
      </c>
      <c r="AK3516">
        <v>2.4002573367752803E-2</v>
      </c>
      <c r="AL3516">
        <v>2.8024927034389604E-2</v>
      </c>
      <c r="AM3516">
        <v>2.7340776047847015E-2</v>
      </c>
      <c r="AN3516">
        <v>3.7246459172501141E-2</v>
      </c>
      <c r="AO3516">
        <v>4.640584109460015E-2</v>
      </c>
      <c r="AP3516">
        <v>4.7217129432917962E-2</v>
      </c>
      <c r="AQ3516">
        <v>4.1062147366252723E-2</v>
      </c>
      <c r="AR3516">
        <v>3.5046321983179612E-2</v>
      </c>
      <c r="AS3516">
        <v>3.5815433214852026E-2</v>
      </c>
      <c r="AT3516">
        <v>3.5337455690299002E-2</v>
      </c>
      <c r="AU3516">
        <v>3.3172548589216519E-2</v>
      </c>
      <c r="AV3516">
        <v>4.5389223872154466E-2</v>
      </c>
      <c r="AW3516">
        <v>4.0903406017007586E-2</v>
      </c>
      <c r="AX3516">
        <v>4.2781016295841481E-2</v>
      </c>
      <c r="AY3516">
        <v>3.7825149590606039E-2</v>
      </c>
      <c r="AZ3516">
        <v>3.6084078103742423E-2</v>
      </c>
    </row>
    <row r="3517" spans="11:52" ht="14.4">
      <c r="K3517" t="s">
        <v>4424</v>
      </c>
      <c r="L3517" t="s">
        <v>4398</v>
      </c>
      <c r="M3517" t="s">
        <v>30</v>
      </c>
      <c r="N3517" t="s">
        <v>80</v>
      </c>
      <c r="AG3517">
        <v>0.39435108747326458</v>
      </c>
      <c r="AH3517">
        <v>0.37302323963628542</v>
      </c>
      <c r="AI3517">
        <v>0.35878735225174302</v>
      </c>
      <c r="AJ3517">
        <v>0.3713879336653757</v>
      </c>
      <c r="AK3517">
        <v>0.36212987183749307</v>
      </c>
      <c r="AL3517">
        <v>0.33525465792834142</v>
      </c>
      <c r="AM3517">
        <v>0.32192539899755807</v>
      </c>
      <c r="AN3517">
        <v>0.3376013167258089</v>
      </c>
      <c r="AO3517">
        <v>0.44130789198067311</v>
      </c>
      <c r="AP3517">
        <v>0.4293446162740755</v>
      </c>
      <c r="AQ3517">
        <v>0.39966541275718687</v>
      </c>
      <c r="AR3517">
        <v>0.45388994456380538</v>
      </c>
      <c r="AS3517">
        <v>0.39157830331370663</v>
      </c>
      <c r="AT3517">
        <v>0.4034979037144355</v>
      </c>
      <c r="AU3517">
        <v>0.4076914422363408</v>
      </c>
      <c r="AV3517">
        <v>0.3110981108272986</v>
      </c>
      <c r="AW3517">
        <v>0.24410477672263511</v>
      </c>
      <c r="AX3517">
        <v>0.25830334982125169</v>
      </c>
      <c r="AY3517">
        <v>0.24891620138836129</v>
      </c>
      <c r="AZ3517">
        <v>0.16492891787439512</v>
      </c>
    </row>
    <row r="3518" spans="11:52" ht="14.4">
      <c r="K3518" t="s">
        <v>4425</v>
      </c>
      <c r="L3518" t="s">
        <v>4398</v>
      </c>
      <c r="M3518" t="s">
        <v>100</v>
      </c>
      <c r="N3518" t="s">
        <v>80</v>
      </c>
      <c r="AG3518">
        <v>3.275179523693246E-2</v>
      </c>
      <c r="AH3518">
        <v>2.7009183581516952E-2</v>
      </c>
      <c r="AI3518">
        <v>2.6355677550419204E-2</v>
      </c>
      <c r="AJ3518">
        <v>2.4315676851968691E-2</v>
      </c>
      <c r="AK3518">
        <v>2.596771604472644E-2</v>
      </c>
      <c r="AL3518">
        <v>3.293512341565305E-2</v>
      </c>
      <c r="AM3518">
        <v>3.3142486739614972E-2</v>
      </c>
      <c r="AN3518">
        <v>4.7038458188476705E-2</v>
      </c>
      <c r="AO3518">
        <v>3.9303581318254489E-2</v>
      </c>
      <c r="AP3518">
        <v>3.3623851042357364E-2</v>
      </c>
      <c r="AQ3518">
        <v>2.3253088335029065E-2</v>
      </c>
      <c r="AR3518">
        <v>2.3377388990392687E-2</v>
      </c>
      <c r="AS3518">
        <v>1.9779130956239489E-2</v>
      </c>
      <c r="AT3518">
        <v>1.7488430975040482E-2</v>
      </c>
      <c r="AU3518">
        <v>1.8881097901757092E-2</v>
      </c>
      <c r="AV3518">
        <v>2.0183296078827753E-2</v>
      </c>
      <c r="AW3518">
        <v>1.9975203740249629E-2</v>
      </c>
      <c r="AX3518">
        <v>5.5812060983280697E-2</v>
      </c>
      <c r="AY3518">
        <v>3.8656666792936237E-2</v>
      </c>
      <c r="AZ3518">
        <v>3.7458039534327421E-2</v>
      </c>
    </row>
    <row r="3519" spans="11:52" ht="14.4">
      <c r="K3519" t="s">
        <v>4426</v>
      </c>
      <c r="L3519" t="s">
        <v>4398</v>
      </c>
      <c r="M3519" t="s">
        <v>31</v>
      </c>
      <c r="N3519" t="s">
        <v>80</v>
      </c>
      <c r="AG3519">
        <v>1.1773588337389746E-2</v>
      </c>
      <c r="AH3519">
        <v>1.0560724496753745E-2</v>
      </c>
      <c r="AI3519">
        <v>1.0697811021473635E-2</v>
      </c>
      <c r="AJ3519">
        <v>9.7464052734484406E-3</v>
      </c>
      <c r="AK3519">
        <v>9.8636709705028931E-3</v>
      </c>
      <c r="AL3519">
        <v>1.8140175927419025E-2</v>
      </c>
      <c r="AM3519">
        <v>2.1275769636932028E-2</v>
      </c>
      <c r="AN3519">
        <v>2.0648893993406588E-2</v>
      </c>
      <c r="AO3519">
        <v>1.678456230375867E-2</v>
      </c>
      <c r="AP3519">
        <v>8.0766086288138923E-3</v>
      </c>
      <c r="AQ3519">
        <v>7.5300587239201487E-3</v>
      </c>
      <c r="AR3519">
        <v>4.5737654609333666E-3</v>
      </c>
      <c r="AS3519">
        <v>4.8313360279373203E-3</v>
      </c>
      <c r="AT3519">
        <v>4.3816825369389382E-3</v>
      </c>
      <c r="AU3519">
        <v>4.9878955445626511E-3</v>
      </c>
      <c r="AV3519">
        <v>1.2231870985845324E-2</v>
      </c>
      <c r="AW3519">
        <v>1.2356065947841397E-2</v>
      </c>
      <c r="AX3519">
        <v>9.2577697622889012E-3</v>
      </c>
      <c r="AY3519">
        <v>1.0985380472223718E-2</v>
      </c>
      <c r="AZ3519">
        <v>1.085050591878726E-2</v>
      </c>
    </row>
    <row r="3520" spans="11:52" ht="14.4">
      <c r="K3520" t="s">
        <v>4427</v>
      </c>
      <c r="L3520" t="s">
        <v>4398</v>
      </c>
      <c r="M3520" t="s">
        <v>32</v>
      </c>
      <c r="N3520" t="s">
        <v>80</v>
      </c>
      <c r="O3520" t="s">
        <v>6079</v>
      </c>
      <c r="P3520" t="s">
        <v>6079</v>
      </c>
      <c r="Q3520" t="s">
        <v>6079</v>
      </c>
      <c r="R3520" t="s">
        <v>6079</v>
      </c>
      <c r="S3520" t="s">
        <v>6079</v>
      </c>
      <c r="AG3520">
        <v>3.7917437119878807E-2</v>
      </c>
      <c r="AH3520">
        <v>3.7547442617025119E-2</v>
      </c>
      <c r="AI3520">
        <v>3.8640645551171304E-2</v>
      </c>
      <c r="AJ3520">
        <v>2.0464228000587632E-2</v>
      </c>
      <c r="AK3520">
        <v>2.5562580403218283E-2</v>
      </c>
      <c r="AL3520">
        <v>2.7834761232664585E-2</v>
      </c>
      <c r="AM3520">
        <v>8.8806863472468883E-2</v>
      </c>
      <c r="AN3520">
        <v>8.8271038803609328E-2</v>
      </c>
      <c r="AO3520">
        <v>8.2706171192036271E-2</v>
      </c>
      <c r="AP3520">
        <v>0.1915638089604432</v>
      </c>
      <c r="AQ3520">
        <v>0.11217414438700143</v>
      </c>
      <c r="AR3520">
        <v>0.10617907738615492</v>
      </c>
      <c r="AS3520">
        <v>0.10793359972265427</v>
      </c>
      <c r="AT3520">
        <v>9.3620577962317819E-2</v>
      </c>
      <c r="AU3520">
        <v>6.8292287591612585E-2</v>
      </c>
      <c r="AV3520">
        <v>6.3609312277819754E-2</v>
      </c>
      <c r="AW3520">
        <v>6.1513358147179523E-2</v>
      </c>
      <c r="AX3520">
        <v>5.4945846077954857E-2</v>
      </c>
      <c r="AY3520">
        <v>6.8246161902766875E-2</v>
      </c>
      <c r="AZ3520">
        <v>5.5254008339647998E-2</v>
      </c>
    </row>
    <row r="3521" spans="11:52" ht="14.4">
      <c r="K3521" t="s">
        <v>4428</v>
      </c>
      <c r="L3521" t="s">
        <v>4398</v>
      </c>
      <c r="M3521" t="s">
        <v>93</v>
      </c>
      <c r="N3521" t="s">
        <v>80</v>
      </c>
      <c r="AG3521">
        <v>1.1309320006466681E-2</v>
      </c>
      <c r="AH3521">
        <v>9.7775172086869231E-3</v>
      </c>
      <c r="AI3521">
        <v>9.3791585167536731E-3</v>
      </c>
      <c r="AJ3521">
        <v>1.011169888840556E-2</v>
      </c>
      <c r="AK3521">
        <v>1.1325477977464866E-2</v>
      </c>
      <c r="AL3521">
        <v>9.8706062793750531E-3</v>
      </c>
      <c r="AM3521">
        <v>1.0333591687932278E-2</v>
      </c>
      <c r="AN3521">
        <v>1.2284033415809182E-2</v>
      </c>
      <c r="AO3521">
        <v>1.3749817343488908E-2</v>
      </c>
      <c r="AP3521">
        <v>9.0039957948774806E-3</v>
      </c>
      <c r="AQ3521">
        <v>1.0681356327966464E-2</v>
      </c>
      <c r="AR3521">
        <v>9.7843884480468771E-3</v>
      </c>
      <c r="AS3521">
        <v>3.9460468977544717E-2</v>
      </c>
      <c r="AT3521">
        <v>3.7573479520318129E-2</v>
      </c>
      <c r="AU3521">
        <v>3.6621716281678075E-2</v>
      </c>
      <c r="AV3521">
        <v>3.2068139929441436E-2</v>
      </c>
      <c r="AW3521">
        <v>3.4155214152888538E-2</v>
      </c>
      <c r="AX3521">
        <v>3.4150285791694927E-2</v>
      </c>
      <c r="AY3521">
        <v>3.0010647801609783E-2</v>
      </c>
      <c r="AZ3521">
        <v>2.9079872099999668E-2</v>
      </c>
    </row>
    <row r="3522" spans="11:52" ht="14.4">
      <c r="K3522" t="s">
        <v>4429</v>
      </c>
      <c r="L3522" t="s">
        <v>4430</v>
      </c>
      <c r="M3522" t="s">
        <v>13</v>
      </c>
      <c r="N3522" t="s">
        <v>80</v>
      </c>
      <c r="AG3522">
        <v>0.12724644598293333</v>
      </c>
      <c r="AH3522">
        <v>0.12798950229833539</v>
      </c>
      <c r="AI3522">
        <v>0.11229204694291103</v>
      </c>
      <c r="AJ3522">
        <v>0.1137130364614249</v>
      </c>
      <c r="AK3522">
        <v>0.11091110264970032</v>
      </c>
      <c r="AL3522">
        <v>0.12476756057498554</v>
      </c>
      <c r="AM3522">
        <v>0.12229034120404994</v>
      </c>
      <c r="AN3522">
        <v>0.12544411316894374</v>
      </c>
      <c r="AO3522">
        <v>0.13071757277313306</v>
      </c>
      <c r="AP3522">
        <v>0.11313682292430779</v>
      </c>
      <c r="AQ3522">
        <v>0.11200716692646014</v>
      </c>
      <c r="AR3522">
        <v>0.1056528925326414</v>
      </c>
      <c r="AS3522">
        <v>0.11439624419942822</v>
      </c>
      <c r="AT3522">
        <v>0.14751658230334636</v>
      </c>
      <c r="AU3522">
        <v>2.0134836934829113E-2</v>
      </c>
      <c r="AV3522">
        <v>1.6141910241807719E-2</v>
      </c>
      <c r="AW3522">
        <v>1.7816038060139722E-2</v>
      </c>
      <c r="AX3522">
        <v>1.395194436638122E-2</v>
      </c>
      <c r="AY3522">
        <v>1.5309439164854152E-2</v>
      </c>
      <c r="AZ3522">
        <v>1.5087781925572506E-2</v>
      </c>
    </row>
    <row r="3523" spans="11:52" ht="14.4">
      <c r="K3523" t="s">
        <v>4431</v>
      </c>
      <c r="L3523" t="s">
        <v>4430</v>
      </c>
      <c r="M3523" t="s">
        <v>14</v>
      </c>
      <c r="N3523" t="s">
        <v>80</v>
      </c>
      <c r="AG3523">
        <v>5.3143862674040539E-2</v>
      </c>
      <c r="AH3523">
        <v>5.8311450965973607E-2</v>
      </c>
      <c r="AI3523">
        <v>6.2802860197783389E-2</v>
      </c>
      <c r="AJ3523">
        <v>5.55369816476982E-2</v>
      </c>
      <c r="AK3523">
        <v>5.6933825846670061E-2</v>
      </c>
      <c r="AL3523">
        <v>6.6094573249295283E-2</v>
      </c>
      <c r="AM3523">
        <v>3.3410125898597945E-2</v>
      </c>
      <c r="AN3523">
        <v>2.8866742922913621E-2</v>
      </c>
      <c r="AO3523">
        <v>3.205154584737234E-2</v>
      </c>
      <c r="AP3523">
        <v>2.4105315774472388E-2</v>
      </c>
      <c r="AQ3523">
        <v>2.4488280766815033E-2</v>
      </c>
      <c r="AR3523">
        <v>2.3077145773636759E-2</v>
      </c>
      <c r="AS3523">
        <v>2.4279984840363238E-2</v>
      </c>
      <c r="AT3523">
        <v>2.1948782952114401E-2</v>
      </c>
      <c r="AU3523">
        <v>1.7479354793168915E-2</v>
      </c>
      <c r="AV3523">
        <v>1.9288527880897365E-2</v>
      </c>
      <c r="AW3523">
        <v>1.7632023322970151E-2</v>
      </c>
      <c r="AX3523">
        <v>2.3515294338204162E-2</v>
      </c>
      <c r="AY3523">
        <v>2.2428892626270847E-2</v>
      </c>
      <c r="AZ3523">
        <v>2.3225317128068596E-2</v>
      </c>
    </row>
    <row r="3524" spans="11:52" ht="14.4">
      <c r="K3524" t="s">
        <v>4432</v>
      </c>
      <c r="L3524" t="s">
        <v>4430</v>
      </c>
      <c r="M3524" t="s">
        <v>92</v>
      </c>
      <c r="N3524" t="s">
        <v>80</v>
      </c>
      <c r="AG3524">
        <v>0.22303438199099851</v>
      </c>
      <c r="AH3524">
        <v>0.21779647039419428</v>
      </c>
      <c r="AI3524">
        <v>0.22065277231616201</v>
      </c>
      <c r="AJ3524">
        <v>0.23058803447981563</v>
      </c>
      <c r="AK3524">
        <v>0.4049910609500621</v>
      </c>
      <c r="AL3524">
        <v>0.28597062975815069</v>
      </c>
      <c r="AM3524">
        <v>8.0530817507760283E-2</v>
      </c>
      <c r="AN3524">
        <v>7.1781113164089208E-2</v>
      </c>
      <c r="AO3524">
        <v>6.3250427598120273E-2</v>
      </c>
      <c r="AP3524">
        <v>5.592308643501917E-2</v>
      </c>
      <c r="AQ3524">
        <v>4.9910714727370763E-2</v>
      </c>
      <c r="AR3524">
        <v>4.0787939187040143E-2</v>
      </c>
      <c r="AS3524">
        <v>3.784670876244553E-2</v>
      </c>
      <c r="AT3524">
        <v>3.5110502003028503E-2</v>
      </c>
      <c r="AU3524">
        <v>3.2732600863907661E-2</v>
      </c>
      <c r="AV3524">
        <v>7.7858218569121632E-2</v>
      </c>
      <c r="AW3524">
        <v>6.7517943582039719E-2</v>
      </c>
      <c r="AX3524">
        <v>4.846657589314661E-2</v>
      </c>
      <c r="AY3524">
        <v>5.9367032042688513E-2</v>
      </c>
      <c r="AZ3524">
        <v>5.5336698264188099E-2</v>
      </c>
    </row>
    <row r="3525" spans="11:52" ht="14.4">
      <c r="K3525" t="s">
        <v>4433</v>
      </c>
      <c r="L3525" t="s">
        <v>4430</v>
      </c>
      <c r="M3525" t="s">
        <v>15</v>
      </c>
      <c r="N3525" t="s">
        <v>80</v>
      </c>
      <c r="AE3525" t="s">
        <v>6079</v>
      </c>
      <c r="AF3525" t="s">
        <v>6079</v>
      </c>
      <c r="AG3525">
        <v>0.57944005007682242</v>
      </c>
      <c r="AH3525">
        <v>0.53476335042054446</v>
      </c>
      <c r="AI3525">
        <v>0.50142450142450146</v>
      </c>
      <c r="AJ3525">
        <v>0.48480379063258505</v>
      </c>
      <c r="AK3525">
        <v>0.4556087886354675</v>
      </c>
      <c r="AL3525">
        <v>0.44106511641368823</v>
      </c>
      <c r="AM3525">
        <v>0.41179069531419032</v>
      </c>
      <c r="AN3525">
        <v>0.36100333240035415</v>
      </c>
      <c r="AO3525">
        <v>0.34937215724145126</v>
      </c>
      <c r="AP3525">
        <v>0.35897560177783511</v>
      </c>
      <c r="AQ3525">
        <v>0.32296762188095296</v>
      </c>
      <c r="AR3525">
        <v>0.31927569369552489</v>
      </c>
      <c r="AS3525">
        <v>0.31305633225594792</v>
      </c>
      <c r="AT3525">
        <v>8.937163796549917E-2</v>
      </c>
      <c r="AU3525">
        <v>8.93288802069028E-2</v>
      </c>
      <c r="AV3525">
        <v>9.2736253809941951E-2</v>
      </c>
      <c r="AW3525">
        <v>9.1330122137536676E-2</v>
      </c>
      <c r="AX3525">
        <v>8.8858996617909691E-2</v>
      </c>
      <c r="AY3525">
        <v>8.8037588271460743E-2</v>
      </c>
      <c r="AZ3525">
        <v>7.679770641742982E-2</v>
      </c>
    </row>
    <row r="3526" spans="11:52" ht="14.4">
      <c r="K3526" t="s">
        <v>4434</v>
      </c>
      <c r="L3526" t="s">
        <v>4430</v>
      </c>
      <c r="M3526" t="s">
        <v>91</v>
      </c>
      <c r="N3526" t="s">
        <v>80</v>
      </c>
      <c r="AG3526">
        <v>2.2371771387453745E-2</v>
      </c>
      <c r="AH3526">
        <v>2.0023692161818631E-2</v>
      </c>
      <c r="AI3526">
        <v>1.8710579952327576E-2</v>
      </c>
      <c r="AJ3526">
        <v>2.3129176775573943E-2</v>
      </c>
      <c r="AK3526">
        <v>2.4155090208611108E-2</v>
      </c>
      <c r="AL3526">
        <v>2.6474341045910801E-2</v>
      </c>
      <c r="AM3526">
        <v>3.2433342957275728E-2</v>
      </c>
      <c r="AN3526">
        <v>3.2695387411799913E-2</v>
      </c>
      <c r="AO3526">
        <v>4.0776061115999497E-2</v>
      </c>
      <c r="AP3526">
        <v>4.5259767454774294E-2</v>
      </c>
      <c r="AQ3526">
        <v>4.5465577718569933E-2</v>
      </c>
      <c r="AR3526">
        <v>5.4270035858726119E-2</v>
      </c>
      <c r="AS3526">
        <v>5.3259540530110727E-2</v>
      </c>
      <c r="AT3526">
        <v>5.1959344513275857E-2</v>
      </c>
      <c r="AU3526">
        <v>4.2676707747662114E-2</v>
      </c>
      <c r="AV3526">
        <v>4.919873023500379E-2</v>
      </c>
      <c r="AW3526">
        <v>6.2606678648327974E-2</v>
      </c>
      <c r="AX3526">
        <v>3.0789142271749285E-2</v>
      </c>
      <c r="AY3526">
        <v>4.5208839487068726E-2</v>
      </c>
      <c r="AZ3526">
        <v>4.465928194012693E-2</v>
      </c>
    </row>
    <row r="3527" spans="11:52" ht="14.4">
      <c r="K3527" t="s">
        <v>4435</v>
      </c>
      <c r="L3527" t="s">
        <v>4430</v>
      </c>
      <c r="M3527" t="s">
        <v>16</v>
      </c>
      <c r="N3527" t="s">
        <v>80</v>
      </c>
      <c r="AG3527">
        <v>8.7556093632594048E-2</v>
      </c>
      <c r="AH3527">
        <v>2.2752664358106217E-2</v>
      </c>
      <c r="AI3527">
        <v>2.4493340831114929E-2</v>
      </c>
      <c r="AJ3527">
        <v>2.6106919105301975E-2</v>
      </c>
      <c r="AK3527">
        <v>1.893551471154804E-2</v>
      </c>
      <c r="AL3527">
        <v>2.0270092425571672E-2</v>
      </c>
      <c r="AM3527">
        <v>2.0988894137335009E-2</v>
      </c>
      <c r="AN3527">
        <v>2.519075714597532E-2</v>
      </c>
      <c r="AO3527">
        <v>2.5231120767233137E-2</v>
      </c>
      <c r="AP3527">
        <v>2.3437167025347459E-2</v>
      </c>
      <c r="AQ3527">
        <v>2.3925419622488408E-2</v>
      </c>
      <c r="AR3527">
        <v>2.2701834645472759E-2</v>
      </c>
      <c r="AS3527">
        <v>1.9154025373261038E-2</v>
      </c>
      <c r="AT3527">
        <v>2.1048905377055904E-2</v>
      </c>
      <c r="AU3527">
        <v>2.4017213478502719E-2</v>
      </c>
      <c r="AV3527">
        <v>2.3231810173785044E-2</v>
      </c>
      <c r="AW3527">
        <v>2.0445914257741244E-2</v>
      </c>
      <c r="AX3527">
        <v>2.5144601144019205E-2</v>
      </c>
      <c r="AY3527">
        <v>1.793457497406754E-2</v>
      </c>
      <c r="AZ3527">
        <v>2.1340205982284196E-2</v>
      </c>
    </row>
    <row r="3528" spans="11:52" ht="14.4">
      <c r="K3528" t="s">
        <v>4436</v>
      </c>
      <c r="L3528" t="s">
        <v>4430</v>
      </c>
      <c r="M3528" t="s">
        <v>17</v>
      </c>
      <c r="N3528" t="s">
        <v>80</v>
      </c>
      <c r="AG3528">
        <v>2.5703802738900865E-2</v>
      </c>
      <c r="AH3528">
        <v>1.8259060325438142E-2</v>
      </c>
      <c r="AI3528">
        <v>1.7193356276406131E-2</v>
      </c>
      <c r="AJ3528">
        <v>2.9109354355911096E-2</v>
      </c>
      <c r="AK3528">
        <v>1.7989723105159446E-2</v>
      </c>
      <c r="AL3528">
        <v>1.832635654247057E-2</v>
      </c>
      <c r="AM3528">
        <v>1.7505766144119642E-2</v>
      </c>
      <c r="AN3528">
        <v>2.8018075083179588E-2</v>
      </c>
      <c r="AO3528">
        <v>2.9880581266661516E-2</v>
      </c>
      <c r="AP3528">
        <v>3.0612540449820959E-2</v>
      </c>
      <c r="AQ3528">
        <v>9.0518617562740031E-3</v>
      </c>
      <c r="AR3528">
        <v>1.4361308747108378E-2</v>
      </c>
      <c r="AS3528">
        <v>1.2872305301512264E-2</v>
      </c>
      <c r="AT3528">
        <v>1.179836650409957E-2</v>
      </c>
      <c r="AU3528">
        <v>1.0543853415785086E-2</v>
      </c>
      <c r="AV3528">
        <v>1.1434932917196591E-2</v>
      </c>
      <c r="AW3528">
        <v>1.0430402753935777E-2</v>
      </c>
      <c r="AX3528">
        <v>1.1076514465027672E-2</v>
      </c>
      <c r="AY3528">
        <v>1.13966295304163E-2</v>
      </c>
      <c r="AZ3528">
        <v>1.1198511183992734E-2</v>
      </c>
    </row>
    <row r="3529" spans="11:52" ht="14.4">
      <c r="K3529" t="s">
        <v>4437</v>
      </c>
      <c r="L3529" t="s">
        <v>4430</v>
      </c>
      <c r="M3529" t="s">
        <v>97</v>
      </c>
      <c r="N3529" t="s">
        <v>80</v>
      </c>
      <c r="O3529" t="s">
        <v>6079</v>
      </c>
      <c r="P3529" t="s">
        <v>6079</v>
      </c>
      <c r="Q3529" t="s">
        <v>6079</v>
      </c>
      <c r="R3529" t="s">
        <v>6079</v>
      </c>
      <c r="S3529" t="s">
        <v>6079</v>
      </c>
      <c r="T3529" t="s">
        <v>6079</v>
      </c>
      <c r="AG3529">
        <v>2.5640896820844507E-2</v>
      </c>
      <c r="AH3529">
        <v>2.2487922626829405E-2</v>
      </c>
      <c r="AI3529">
        <v>2.3472328527218769E-2</v>
      </c>
      <c r="AJ3529">
        <v>9.5905684007656245E-3</v>
      </c>
      <c r="AK3529">
        <v>1.0877880960709879E-2</v>
      </c>
      <c r="AL3529">
        <v>7.2983429798039057E-3</v>
      </c>
      <c r="AM3529">
        <v>7.552569050695985E-3</v>
      </c>
      <c r="AN3529">
        <v>1.4806123327740232E-2</v>
      </c>
      <c r="AO3529">
        <v>1.996929521209782E-2</v>
      </c>
      <c r="AP3529">
        <v>1.5648533288767127E-2</v>
      </c>
      <c r="AQ3529">
        <v>1.4654321670103942E-2</v>
      </c>
      <c r="AR3529">
        <v>1.2920732637144388E-2</v>
      </c>
      <c r="AS3529">
        <v>1.0732435623822664E-2</v>
      </c>
      <c r="AT3529">
        <v>1.597903630908451E-2</v>
      </c>
      <c r="AU3529">
        <v>7.2375705330853905E-3</v>
      </c>
      <c r="AV3529">
        <v>1.7611970101014514E-2</v>
      </c>
      <c r="AW3529">
        <v>1.6055433596343153E-2</v>
      </c>
      <c r="AX3529">
        <v>2.3678153686138261E-2</v>
      </c>
      <c r="AY3529">
        <v>1.6830066937285788E-2</v>
      </c>
      <c r="AZ3529">
        <v>1.3436662239719064E-2</v>
      </c>
    </row>
    <row r="3530" spans="11:52" ht="14.4">
      <c r="K3530" t="s">
        <v>4438</v>
      </c>
      <c r="L3530" t="s">
        <v>4430</v>
      </c>
      <c r="M3530" t="s">
        <v>18</v>
      </c>
      <c r="N3530" t="s">
        <v>80</v>
      </c>
      <c r="AG3530">
        <v>3.7011331783727869E-2</v>
      </c>
      <c r="AH3530">
        <v>3.4548011410377652E-2</v>
      </c>
      <c r="AI3530">
        <v>3.9828045955904168E-2</v>
      </c>
      <c r="AJ3530">
        <v>3.3044867430955201E-2</v>
      </c>
      <c r="AK3530">
        <v>2.8007077214394212E-2</v>
      </c>
      <c r="AL3530">
        <v>3.0628281506982793E-2</v>
      </c>
      <c r="AM3530">
        <v>3.3076372660625068E-2</v>
      </c>
      <c r="AN3530">
        <v>3.5446542866999407E-2</v>
      </c>
      <c r="AO3530">
        <v>3.4236827778394104E-2</v>
      </c>
      <c r="AP3530">
        <v>3.2916905230402874E-2</v>
      </c>
      <c r="AQ3530">
        <v>2.8963306325789983E-2</v>
      </c>
      <c r="AR3530">
        <v>3.0814010031961461E-2</v>
      </c>
      <c r="AS3530">
        <v>3.1360609426084388E-2</v>
      </c>
      <c r="AT3530">
        <v>2.5987704412636665E-2</v>
      </c>
      <c r="AU3530">
        <v>2.9317570070711198E-2</v>
      </c>
      <c r="AV3530">
        <v>2.732210322163206E-2</v>
      </c>
      <c r="AW3530">
        <v>2.5429536826466238E-2</v>
      </c>
      <c r="AX3530">
        <v>2.6795933183950481E-2</v>
      </c>
      <c r="AY3530">
        <v>2.9364697081162381E-2</v>
      </c>
      <c r="AZ3530">
        <v>3.6225466213807407E-2</v>
      </c>
    </row>
    <row r="3531" spans="11:52" ht="14.4">
      <c r="K3531" t="s">
        <v>4439</v>
      </c>
      <c r="L3531" t="s">
        <v>4430</v>
      </c>
      <c r="M3531" t="s">
        <v>34</v>
      </c>
      <c r="N3531" t="s">
        <v>80</v>
      </c>
      <c r="AG3531">
        <v>5.8252907337429362E-2</v>
      </c>
      <c r="AH3531">
        <v>5.1348064834360496E-2</v>
      </c>
      <c r="AI3531">
        <v>4.9577493179376451E-2</v>
      </c>
      <c r="AJ3531">
        <v>4.4513238139784667E-2</v>
      </c>
      <c r="AK3531">
        <v>4.2918810411120445E-2</v>
      </c>
      <c r="AL3531">
        <v>4.3576348569321008E-2</v>
      </c>
      <c r="AM3531">
        <v>4.3073292303518557E-2</v>
      </c>
      <c r="AN3531">
        <v>4.4333188744941562E-2</v>
      </c>
      <c r="AO3531">
        <v>4.3870292089630607E-2</v>
      </c>
      <c r="AP3531">
        <v>4.2045580562767422E-2</v>
      </c>
      <c r="AQ3531">
        <v>4.117248155776719E-2</v>
      </c>
      <c r="AR3531">
        <v>3.4388871794652269E-2</v>
      </c>
      <c r="AS3531">
        <v>3.2729020088300954E-2</v>
      </c>
      <c r="AT3531">
        <v>3.0031963124201311E-2</v>
      </c>
      <c r="AU3531">
        <v>3.3662015819466318E-2</v>
      </c>
      <c r="AV3531">
        <v>3.2362953795276289E-2</v>
      </c>
      <c r="AW3531">
        <v>3.3313158022300636E-2</v>
      </c>
      <c r="AX3531">
        <v>3.2167119890859346E-2</v>
      </c>
      <c r="AY3531">
        <v>2.7714085029122676E-2</v>
      </c>
      <c r="AZ3531">
        <v>2.9203031981736609E-2</v>
      </c>
    </row>
    <row r="3532" spans="11:52" ht="14.4">
      <c r="K3532" t="s">
        <v>4440</v>
      </c>
      <c r="L3532" t="s">
        <v>4430</v>
      </c>
      <c r="M3532" t="s">
        <v>19</v>
      </c>
      <c r="N3532" t="s">
        <v>80</v>
      </c>
      <c r="AG3532">
        <v>9.7020117895441731E-3</v>
      </c>
      <c r="AH3532">
        <v>1.1387687975149368E-2</v>
      </c>
      <c r="AI3532">
        <v>3.2493911278397007E-2</v>
      </c>
      <c r="AJ3532">
        <v>8.4515581910908924E-2</v>
      </c>
      <c r="AK3532">
        <v>4.7708199581455273E-3</v>
      </c>
      <c r="AL3532">
        <v>5.1973931058552263E-3</v>
      </c>
      <c r="AM3532">
        <v>6.0511875421345434E-3</v>
      </c>
      <c r="AN3532">
        <v>3.4146700720165944E-3</v>
      </c>
      <c r="AO3532">
        <v>4.3195062680745661E-2</v>
      </c>
      <c r="AP3532">
        <v>5.1061655058539423E-3</v>
      </c>
      <c r="AQ3532">
        <v>3.9763767519379765E-3</v>
      </c>
      <c r="AR3532">
        <v>3.1407010949064357E-3</v>
      </c>
      <c r="AS3532">
        <v>3.1427438715862926E-3</v>
      </c>
      <c r="AT3532">
        <v>4.623076803848593E-3</v>
      </c>
      <c r="AU3532">
        <v>5.2221229679156288E-3</v>
      </c>
      <c r="AV3532">
        <v>3.3112703525495337E-3</v>
      </c>
      <c r="AW3532">
        <v>3.5586970670519365E-3</v>
      </c>
      <c r="AX3532">
        <v>2.5344198884139882E-3</v>
      </c>
      <c r="AY3532">
        <v>3.303148437761035E-3</v>
      </c>
      <c r="AZ3532">
        <v>6.0723476781635206E-3</v>
      </c>
    </row>
    <row r="3533" spans="11:52" ht="14.4">
      <c r="K3533" t="s">
        <v>4441</v>
      </c>
      <c r="L3533" t="s">
        <v>4430</v>
      </c>
      <c r="M3533" t="s">
        <v>20</v>
      </c>
      <c r="N3533" t="s">
        <v>80</v>
      </c>
      <c r="AG3533">
        <v>4.7357493825115997E-2</v>
      </c>
      <c r="AH3533">
        <v>4.9631376058905927E-2</v>
      </c>
      <c r="AI3533">
        <v>4.0469837545374858E-2</v>
      </c>
      <c r="AJ3533">
        <v>3.9094712203656061E-2</v>
      </c>
      <c r="AK3533">
        <v>3.4879620755845754E-2</v>
      </c>
      <c r="AL3533">
        <v>3.4164086188761163E-2</v>
      </c>
      <c r="AM3533">
        <v>3.0943566288952815E-2</v>
      </c>
      <c r="AN3533">
        <v>2.9970873498829865E-2</v>
      </c>
      <c r="AO3533">
        <v>3.0062993530218185E-2</v>
      </c>
      <c r="AP3533">
        <v>3.0669242059276063E-2</v>
      </c>
      <c r="AQ3533">
        <v>3.1053083903878988E-2</v>
      </c>
      <c r="AR3533">
        <v>2.8321789562873196E-2</v>
      </c>
      <c r="AS3533">
        <v>2.6010294586461685E-2</v>
      </c>
      <c r="AT3533">
        <v>2.5784352940186561E-2</v>
      </c>
      <c r="AU3533">
        <v>3.4607295062672641E-2</v>
      </c>
      <c r="AV3533">
        <v>3.2103675400242455E-2</v>
      </c>
      <c r="AW3533">
        <v>3.6617616500251325E-2</v>
      </c>
      <c r="AX3533">
        <v>3.3519931269018977E-2</v>
      </c>
      <c r="AY3533">
        <v>2.6213505366535276E-2</v>
      </c>
      <c r="AZ3533">
        <v>2.711218315109783E-2</v>
      </c>
    </row>
    <row r="3534" spans="11:52" ht="14.4">
      <c r="K3534" t="s">
        <v>4442</v>
      </c>
      <c r="L3534" t="s">
        <v>4430</v>
      </c>
      <c r="M3534" t="s">
        <v>21</v>
      </c>
      <c r="N3534" t="s">
        <v>80</v>
      </c>
      <c r="AG3534">
        <v>4.8722786366449514E-2</v>
      </c>
      <c r="AH3534">
        <v>2.8467282478726319E-2</v>
      </c>
      <c r="AI3534">
        <v>4.474342144807332E-2</v>
      </c>
      <c r="AJ3534">
        <v>4.4565870671514955E-2</v>
      </c>
      <c r="AK3534">
        <v>4.409206321603093E-2</v>
      </c>
      <c r="AL3534">
        <v>7.5606259012988647E-2</v>
      </c>
      <c r="AM3534">
        <v>5.7339038940203008E-2</v>
      </c>
      <c r="AN3534">
        <v>8.8299822787223148E-2</v>
      </c>
    </row>
    <row r="3535" spans="11:52" ht="14.4">
      <c r="K3535" t="s">
        <v>4443</v>
      </c>
      <c r="L3535" t="s">
        <v>4430</v>
      </c>
      <c r="M3535" t="s">
        <v>22</v>
      </c>
      <c r="N3535" t="s">
        <v>80</v>
      </c>
      <c r="AG3535">
        <v>0.51464017212485491</v>
      </c>
      <c r="AH3535">
        <v>0.50321367110417659</v>
      </c>
      <c r="AI3535">
        <v>0.46693074503442605</v>
      </c>
      <c r="AJ3535">
        <v>0.42365885038173873</v>
      </c>
      <c r="AK3535">
        <v>0.46108601993082698</v>
      </c>
      <c r="AL3535">
        <v>0.37088651425959018</v>
      </c>
      <c r="AM3535">
        <v>0.3484726329421125</v>
      </c>
      <c r="AN3535">
        <v>0.29541096784817272</v>
      </c>
      <c r="AO3535">
        <v>0.30524934454975877</v>
      </c>
      <c r="AP3535">
        <v>0.23576160292731305</v>
      </c>
      <c r="AQ3535">
        <v>0.20709656518839176</v>
      </c>
      <c r="AR3535">
        <v>0.17664222945800512</v>
      </c>
      <c r="AS3535">
        <v>0.15595249658911087</v>
      </c>
      <c r="AT3535">
        <v>0.13566632808277898</v>
      </c>
      <c r="AU3535">
        <v>0.13330412946207204</v>
      </c>
      <c r="AV3535">
        <v>0.15278602998361246</v>
      </c>
      <c r="AW3535">
        <v>0.12914205221560618</v>
      </c>
      <c r="AX3535">
        <v>0.19548552153520024</v>
      </c>
      <c r="AY3535">
        <v>0.15892125887921668</v>
      </c>
      <c r="AZ3535">
        <v>0.1410388679360107</v>
      </c>
    </row>
    <row r="3536" spans="11:52" ht="14.4">
      <c r="K3536" t="s">
        <v>4444</v>
      </c>
      <c r="L3536" t="s">
        <v>4430</v>
      </c>
      <c r="M3536" t="s">
        <v>90</v>
      </c>
      <c r="N3536" t="s">
        <v>80</v>
      </c>
      <c r="AG3536">
        <v>9.9206493504442619E-2</v>
      </c>
      <c r="AH3536">
        <v>0.15539145407164412</v>
      </c>
      <c r="AI3536">
        <v>0.14514597084072056</v>
      </c>
      <c r="AJ3536">
        <v>8.2025180143272272E-2</v>
      </c>
      <c r="AK3536">
        <v>6.6748114665286809E-2</v>
      </c>
      <c r="AL3536">
        <v>9.1356820899559127E-2</v>
      </c>
      <c r="AM3536">
        <v>0.11997573959069138</v>
      </c>
      <c r="AN3536">
        <v>0.11422511575700924</v>
      </c>
      <c r="AO3536">
        <v>9.8744864445761818E-2</v>
      </c>
      <c r="AP3536">
        <v>8.0235858385841005E-2</v>
      </c>
      <c r="AQ3536">
        <v>0.15907381967550652</v>
      </c>
      <c r="AR3536">
        <v>7.8434363291194284E-2</v>
      </c>
      <c r="AS3536">
        <v>8.3642451121075573E-2</v>
      </c>
      <c r="AT3536">
        <v>5.2553747246402688E-2</v>
      </c>
      <c r="AU3536">
        <v>4.698311673789881E-2</v>
      </c>
      <c r="AV3536">
        <v>3.5669246696361234E-2</v>
      </c>
      <c r="AW3536">
        <v>9.4852988155262764E-3</v>
      </c>
      <c r="AX3536">
        <v>2.8896847623682737E-2</v>
      </c>
      <c r="AY3536">
        <v>4.0519457224952475E-2</v>
      </c>
      <c r="AZ3536">
        <v>3.8788521434774154E-2</v>
      </c>
    </row>
    <row r="3537" spans="11:52" ht="14.4">
      <c r="K3537" t="s">
        <v>4445</v>
      </c>
      <c r="L3537" t="s">
        <v>4430</v>
      </c>
      <c r="M3537" t="s">
        <v>23</v>
      </c>
      <c r="N3537" t="s">
        <v>80</v>
      </c>
      <c r="AG3537">
        <v>0.16572725738527153</v>
      </c>
      <c r="AH3537">
        <v>0.13440292131290674</v>
      </c>
      <c r="AI3537">
        <v>0.11957468716627399</v>
      </c>
      <c r="AJ3537">
        <v>0.17244108660557447</v>
      </c>
      <c r="AK3537">
        <v>0.13561684355792367</v>
      </c>
      <c r="AL3537">
        <v>0.21450601132156605</v>
      </c>
      <c r="AM3537">
        <v>0.13173661951198351</v>
      </c>
      <c r="AN3537">
        <v>0.16287684188457821</v>
      </c>
      <c r="AO3537">
        <v>0.14868353162101813</v>
      </c>
      <c r="AP3537">
        <v>0.12335608860509958</v>
      </c>
      <c r="AQ3537">
        <v>0.1276221467372872</v>
      </c>
      <c r="AR3537">
        <v>7.3296525762681669E-2</v>
      </c>
      <c r="AS3537">
        <v>7.0272709996449287E-2</v>
      </c>
      <c r="AT3537">
        <v>9.5118336982238566E-2</v>
      </c>
      <c r="AU3537">
        <v>0.14658331601011496</v>
      </c>
      <c r="AV3537">
        <v>0.18159558677709409</v>
      </c>
      <c r="AW3537">
        <v>0.13696238060634977</v>
      </c>
      <c r="AX3537">
        <v>0.1317526402853188</v>
      </c>
      <c r="AY3537">
        <v>0.12383354137253508</v>
      </c>
      <c r="AZ3537">
        <v>0.11169296488918525</v>
      </c>
    </row>
    <row r="3538" spans="11:52" ht="14.4">
      <c r="K3538" t="s">
        <v>4446</v>
      </c>
      <c r="L3538" t="s">
        <v>4430</v>
      </c>
      <c r="M3538" t="s">
        <v>24</v>
      </c>
      <c r="N3538" t="s">
        <v>80</v>
      </c>
      <c r="AG3538">
        <v>2.3004619760708632E-2</v>
      </c>
      <c r="AH3538">
        <v>3.6267275606451439E-2</v>
      </c>
      <c r="AI3538">
        <v>3.2167008650289999E-2</v>
      </c>
      <c r="AJ3538">
        <v>2.5249139535687554E-2</v>
      </c>
      <c r="AK3538">
        <v>3.3418114341377883E-2</v>
      </c>
      <c r="AL3538">
        <v>4.3024553763805359E-2</v>
      </c>
      <c r="AM3538">
        <v>5.8675834692805053E-2</v>
      </c>
      <c r="AN3538">
        <v>5.1388242598765642E-2</v>
      </c>
      <c r="AO3538">
        <v>4.3237866437124066E-2</v>
      </c>
      <c r="AP3538">
        <v>5.9036063451713118E-2</v>
      </c>
      <c r="AQ3538">
        <v>4.2698712640640242E-2</v>
      </c>
      <c r="AR3538">
        <v>6.4656767940778209E-2</v>
      </c>
      <c r="AS3538">
        <v>6.0738793871199827E-2</v>
      </c>
      <c r="AT3538">
        <v>6.4262562149389385E-2</v>
      </c>
      <c r="AU3538">
        <v>3.8256917475842013E-2</v>
      </c>
      <c r="AV3538">
        <v>8.1115140350166551E-2</v>
      </c>
      <c r="AW3538">
        <v>5.1917559348679254E-2</v>
      </c>
      <c r="AX3538">
        <v>4.3957793142151737E-2</v>
      </c>
      <c r="AY3538">
        <v>4.1863277832026237E-2</v>
      </c>
      <c r="AZ3538">
        <v>3.3504461237029701E-2</v>
      </c>
    </row>
    <row r="3539" spans="11:52" ht="14.4">
      <c r="K3539" t="s">
        <v>4447</v>
      </c>
      <c r="L3539" t="s">
        <v>4430</v>
      </c>
      <c r="M3539" t="s">
        <v>1386</v>
      </c>
      <c r="N3539" t="s">
        <v>80</v>
      </c>
      <c r="O3539" t="s">
        <v>6079</v>
      </c>
      <c r="P3539" t="s">
        <v>6079</v>
      </c>
      <c r="Q3539" t="s">
        <v>6079</v>
      </c>
      <c r="R3539" t="s">
        <v>6079</v>
      </c>
      <c r="S3539" t="s">
        <v>6079</v>
      </c>
      <c r="T3539" t="s">
        <v>6079</v>
      </c>
      <c r="U3539" t="s">
        <v>6079</v>
      </c>
      <c r="V3539" t="s">
        <v>6079</v>
      </c>
      <c r="W3539" t="s">
        <v>6079</v>
      </c>
      <c r="X3539" t="s">
        <v>6079</v>
      </c>
      <c r="Y3539" t="s">
        <v>6079</v>
      </c>
      <c r="Z3539" t="s">
        <v>6079</v>
      </c>
      <c r="AA3539" t="s">
        <v>6079</v>
      </c>
      <c r="AG3539">
        <v>2.4522270316536733E-2</v>
      </c>
      <c r="AH3539">
        <v>1.8458390784527403E-2</v>
      </c>
      <c r="AI3539">
        <v>2.3646788923791268E-2</v>
      </c>
      <c r="AJ3539">
        <v>1.9492263679801562E-2</v>
      </c>
      <c r="AK3539">
        <v>1.8502322734281717E-2</v>
      </c>
      <c r="AL3539">
        <v>1.956558212180308E-2</v>
      </c>
      <c r="AM3539">
        <v>4.2232193431097451E-2</v>
      </c>
      <c r="AN3539">
        <v>4.6287910103750877E-2</v>
      </c>
      <c r="AO3539">
        <v>2.0882783391938334E-2</v>
      </c>
      <c r="AP3539">
        <v>1.8743405172766448E-2</v>
      </c>
      <c r="AQ3539">
        <v>1.9619177694079899E-2</v>
      </c>
      <c r="AR3539">
        <v>1.7273963635764139E-2</v>
      </c>
      <c r="AS3539">
        <v>1.6239679592294075E-2</v>
      </c>
      <c r="AT3539">
        <v>1.209846696359938E-2</v>
      </c>
      <c r="AU3539">
        <v>2.5376615039524992E-3</v>
      </c>
      <c r="AV3539">
        <v>1.1293936440764011E-2</v>
      </c>
      <c r="AW3539">
        <v>1.4707993630801155E-2</v>
      </c>
      <c r="AX3539">
        <v>1.7051948389319806E-2</v>
      </c>
      <c r="AY3539">
        <v>1.7371376403752553E-2</v>
      </c>
      <c r="AZ3539">
        <v>1.6185640162021366E-2</v>
      </c>
    </row>
    <row r="3540" spans="11:52" ht="14.4">
      <c r="K3540" t="s">
        <v>4448</v>
      </c>
      <c r="L3540" t="s">
        <v>4430</v>
      </c>
      <c r="M3540" t="s">
        <v>25</v>
      </c>
      <c r="N3540" t="s">
        <v>80</v>
      </c>
      <c r="AG3540">
        <v>5.0313960365797411E-2</v>
      </c>
      <c r="AH3540">
        <v>4.3646058014726999E-2</v>
      </c>
      <c r="AI3540">
        <v>4.8079715530492582E-2</v>
      </c>
      <c r="AJ3540">
        <v>3.5509493180551625E-2</v>
      </c>
      <c r="AK3540">
        <v>4.0157300035678009E-2</v>
      </c>
      <c r="AL3540">
        <v>6.5406670439301789E-2</v>
      </c>
      <c r="AM3540">
        <v>6.6618012887110487E-2</v>
      </c>
      <c r="AN3540">
        <v>7.3846969218994807E-2</v>
      </c>
      <c r="AO3540">
        <v>8.2149108556902523E-2</v>
      </c>
      <c r="AP3540">
        <v>7.5312287684832849E-2</v>
      </c>
      <c r="AQ3540">
        <v>7.0653388350843005E-2</v>
      </c>
      <c r="AR3540">
        <v>4.5043507382353805E-2</v>
      </c>
      <c r="AS3540">
        <v>4.7513544257164413E-2</v>
      </c>
      <c r="AT3540">
        <v>4.35956856491653E-2</v>
      </c>
      <c r="AU3540">
        <v>4.2291212548691309E-2</v>
      </c>
      <c r="AV3540">
        <v>4.3073212278473987E-2</v>
      </c>
      <c r="AW3540">
        <v>4.4130661130171757E-2</v>
      </c>
      <c r="AX3540">
        <v>4.1319200973122763E-2</v>
      </c>
      <c r="AY3540">
        <v>4.0144786132658185E-2</v>
      </c>
      <c r="AZ3540">
        <v>3.4751307456403917E-2</v>
      </c>
    </row>
    <row r="3541" spans="11:52" ht="14.4">
      <c r="K3541" t="s">
        <v>5736</v>
      </c>
      <c r="L3541" t="s">
        <v>4430</v>
      </c>
      <c r="M3541" t="s">
        <v>5610</v>
      </c>
      <c r="N3541" t="s">
        <v>80</v>
      </c>
      <c r="AO3541">
        <v>1.3192328391711711E-2</v>
      </c>
      <c r="AP3541" t="s">
        <v>6079</v>
      </c>
      <c r="AQ3541" t="s">
        <v>6079</v>
      </c>
      <c r="AR3541" t="s">
        <v>6079</v>
      </c>
      <c r="AS3541" t="s">
        <v>6079</v>
      </c>
      <c r="AT3541">
        <v>1.9068263152440944E-2</v>
      </c>
      <c r="AU3541">
        <v>2.152407500033942E-2</v>
      </c>
      <c r="AV3541">
        <v>1.8111531208426696E-2</v>
      </c>
      <c r="AW3541">
        <v>1.4054512359484753E-2</v>
      </c>
      <c r="AX3541">
        <v>2.0188628274935904E-2</v>
      </c>
      <c r="AY3541">
        <v>2.1428589712757178E-2</v>
      </c>
      <c r="AZ3541">
        <v>1.6654414716670906E-2</v>
      </c>
    </row>
    <row r="3542" spans="11:52" ht="14.4">
      <c r="K3542" t="s">
        <v>4449</v>
      </c>
      <c r="L3542" t="s">
        <v>4430</v>
      </c>
      <c r="M3542" t="s">
        <v>98</v>
      </c>
      <c r="N3542" t="s">
        <v>80</v>
      </c>
      <c r="AG3542">
        <v>1.0531209381315168E-3</v>
      </c>
      <c r="AH3542">
        <v>7.669888019634913E-4</v>
      </c>
      <c r="AI3542">
        <v>7.0651913589117208E-4</v>
      </c>
      <c r="AJ3542">
        <v>2.7212494084240418E-3</v>
      </c>
      <c r="AK3542">
        <v>1.5359287770512007E-3</v>
      </c>
      <c r="AL3542">
        <v>5.8884356867926701E-4</v>
      </c>
      <c r="AM3542">
        <v>1.9081168354616177E-3</v>
      </c>
      <c r="AN3542">
        <v>2.3328314211184865E-3</v>
      </c>
      <c r="AO3542">
        <v>1.8459876033678016E-3</v>
      </c>
      <c r="AP3542">
        <v>1.3775629435568183E-3</v>
      </c>
      <c r="AQ3542">
        <v>1.8117045246939891E-3</v>
      </c>
      <c r="AR3542">
        <v>1.5967638918458593E-3</v>
      </c>
      <c r="AS3542">
        <v>2.639276468412736E-3</v>
      </c>
      <c r="AT3542">
        <v>3.1253150519205564E-3</v>
      </c>
      <c r="AU3542">
        <v>2.4705307810899066E-3</v>
      </c>
      <c r="AV3542">
        <v>3.1728747371583058E-3</v>
      </c>
      <c r="AW3542">
        <v>4.280788497820571E-3</v>
      </c>
      <c r="AX3542">
        <v>5.2886281657959257E-3</v>
      </c>
      <c r="AY3542">
        <v>8.9162551728274118E-3</v>
      </c>
      <c r="AZ3542">
        <v>6.9800926505571553E-3</v>
      </c>
    </row>
    <row r="3543" spans="11:52" ht="14.4">
      <c r="K3543" t="s">
        <v>4450</v>
      </c>
      <c r="L3543" t="s">
        <v>4430</v>
      </c>
      <c r="M3543" t="s">
        <v>94</v>
      </c>
      <c r="N3543" t="s">
        <v>80</v>
      </c>
      <c r="AG3543">
        <v>3.2632015694350494E-2</v>
      </c>
      <c r="AH3543">
        <v>2.9885116765690951E-2</v>
      </c>
      <c r="AI3543">
        <v>2.100135345596155E-2</v>
      </c>
      <c r="AJ3543">
        <v>1.4883219557489001E-2</v>
      </c>
      <c r="AK3543">
        <v>1.5395349945407083E-2</v>
      </c>
      <c r="AL3543">
        <v>2.4661425264209419E-2</v>
      </c>
      <c r="AM3543">
        <v>2.5575065042209331E-2</v>
      </c>
      <c r="AN3543">
        <v>3.5600327382716061E-2</v>
      </c>
      <c r="AO3543">
        <v>2.806138552809757E-2</v>
      </c>
      <c r="AP3543">
        <v>2.6517486753640983E-2</v>
      </c>
      <c r="AQ3543">
        <v>2.7637601275538593E-2</v>
      </c>
      <c r="AR3543">
        <v>2.9350714027523091E-2</v>
      </c>
      <c r="AS3543">
        <v>3.3036869772038076E-2</v>
      </c>
      <c r="AT3543">
        <v>3.3728162196675987E-2</v>
      </c>
      <c r="AU3543">
        <v>4.1177133935983039E-2</v>
      </c>
      <c r="AV3543">
        <v>5.665982236534671E-2</v>
      </c>
      <c r="AW3543">
        <v>3.721192857277536E-2</v>
      </c>
      <c r="AX3543">
        <v>3.7472217607125609E-2</v>
      </c>
      <c r="AY3543">
        <v>3.2400246461487203E-2</v>
      </c>
      <c r="AZ3543">
        <v>3.7174200641621843E-2</v>
      </c>
    </row>
    <row r="3544" spans="11:52" ht="14.4">
      <c r="K3544" t="s">
        <v>4451</v>
      </c>
      <c r="L3544" t="s">
        <v>4430</v>
      </c>
      <c r="M3544" t="s">
        <v>99</v>
      </c>
      <c r="N3544" t="s">
        <v>80</v>
      </c>
      <c r="AG3544">
        <v>3.6090443303474777E-3</v>
      </c>
      <c r="AH3544">
        <v>8.281328859004634E-3</v>
      </c>
      <c r="AI3544">
        <v>1.0053024937056594E-2</v>
      </c>
      <c r="AJ3544">
        <v>8.4716214527504555E-3</v>
      </c>
      <c r="AK3544">
        <v>6.8764361411460164E-3</v>
      </c>
      <c r="AL3544">
        <v>6.023753475819558E-3</v>
      </c>
      <c r="AM3544">
        <v>6.989902465707176E-3</v>
      </c>
      <c r="AN3544">
        <v>7.9297474543178967E-3</v>
      </c>
      <c r="AO3544">
        <v>9.5549937763497027E-3</v>
      </c>
      <c r="AP3544">
        <v>1.0232235808336874E-2</v>
      </c>
      <c r="AQ3544">
        <v>9.7650073156464005E-3</v>
      </c>
      <c r="AR3544">
        <v>1.5792770935694129E-3</v>
      </c>
      <c r="AS3544">
        <v>2.2534043029125814E-3</v>
      </c>
      <c r="AT3544">
        <v>1.891082271800933E-3</v>
      </c>
      <c r="AU3544">
        <v>1.1624949298244451E-3</v>
      </c>
      <c r="AV3544">
        <v>1.7940614007258833E-3</v>
      </c>
      <c r="AW3544">
        <v>1.2745938009148547E-3</v>
      </c>
      <c r="AX3544">
        <v>2.1900872495212898E-3</v>
      </c>
      <c r="AY3544">
        <v>2.6087723513199003E-3</v>
      </c>
      <c r="AZ3544">
        <v>1.9528875443172856E-3</v>
      </c>
    </row>
    <row r="3545" spans="11:52" ht="14.4">
      <c r="K3545" t="s">
        <v>4452</v>
      </c>
      <c r="L3545" t="s">
        <v>4430</v>
      </c>
      <c r="M3545" t="s">
        <v>26</v>
      </c>
      <c r="N3545" t="s">
        <v>80</v>
      </c>
      <c r="O3545" t="s">
        <v>6079</v>
      </c>
      <c r="P3545" t="s">
        <v>6079</v>
      </c>
      <c r="Q3545" t="s">
        <v>6079</v>
      </c>
      <c r="R3545" t="s">
        <v>6079</v>
      </c>
      <c r="S3545" t="s">
        <v>6079</v>
      </c>
      <c r="AG3545">
        <v>9.9130129514085091E-2</v>
      </c>
      <c r="AH3545">
        <v>6.895705263481676E-2</v>
      </c>
      <c r="AI3545">
        <v>0.18089696528299629</v>
      </c>
      <c r="AJ3545">
        <v>0.22640983403995743</v>
      </c>
      <c r="AK3545">
        <v>0.14665846906269245</v>
      </c>
      <c r="AL3545">
        <v>0.15733457372374493</v>
      </c>
      <c r="AM3545">
        <v>0.21276322397583133</v>
      </c>
      <c r="AN3545">
        <v>0.21512509051871587</v>
      </c>
      <c r="AO3545">
        <v>0.22474876852323147</v>
      </c>
      <c r="AP3545">
        <v>0.21111013360164543</v>
      </c>
      <c r="AQ3545">
        <v>0.2390964291781161</v>
      </c>
      <c r="AR3545">
        <v>0.27804060467113317</v>
      </c>
      <c r="AS3545">
        <v>0.21287475480796397</v>
      </c>
      <c r="AT3545">
        <v>0.18387532666973233</v>
      </c>
      <c r="AU3545">
        <v>0.20342419080651969</v>
      </c>
      <c r="AV3545">
        <v>0.18999955832405904</v>
      </c>
      <c r="AW3545">
        <v>0.34662014779285971</v>
      </c>
      <c r="AX3545">
        <v>0.2031080018842584</v>
      </c>
      <c r="AY3545">
        <v>0.81238222395522597</v>
      </c>
      <c r="AZ3545">
        <v>0.44929818103789199</v>
      </c>
    </row>
    <row r="3546" spans="11:52" ht="14.4">
      <c r="K3546" t="s">
        <v>4453</v>
      </c>
      <c r="L3546" t="s">
        <v>4430</v>
      </c>
      <c r="M3546" t="s">
        <v>27</v>
      </c>
      <c r="N3546" t="s">
        <v>80</v>
      </c>
      <c r="AG3546">
        <v>5.1483429518404768E-2</v>
      </c>
      <c r="AH3546">
        <v>5.9096102490455979E-2</v>
      </c>
      <c r="AI3546">
        <v>5.7330801021779704E-2</v>
      </c>
      <c r="AJ3546">
        <v>2.1057033351538756E-2</v>
      </c>
      <c r="AK3546">
        <v>5.6652425075158504E-2</v>
      </c>
      <c r="AL3546">
        <v>4.2108121471849808E-2</v>
      </c>
      <c r="AM3546">
        <v>5.1372138441565393E-2</v>
      </c>
      <c r="AN3546">
        <v>4.3310332165263046E-2</v>
      </c>
      <c r="AO3546">
        <v>4.3333397249332654E-2</v>
      </c>
      <c r="AP3546">
        <v>3.4323102380084881E-2</v>
      </c>
      <c r="AQ3546">
        <v>6.1457583326865593E-2</v>
      </c>
      <c r="AR3546">
        <v>3.8667654552717944E-2</v>
      </c>
      <c r="AS3546">
        <v>3.0710480294611157E-2</v>
      </c>
      <c r="AT3546">
        <v>3.4255571087692845E-2</v>
      </c>
      <c r="AU3546">
        <v>3.2382541967590869E-2</v>
      </c>
      <c r="AV3546">
        <v>3.5215462806557213E-2</v>
      </c>
      <c r="AW3546">
        <v>2.1786967110598118E-2</v>
      </c>
      <c r="AX3546">
        <v>1.8539891677516084E-2</v>
      </c>
      <c r="AY3546">
        <v>1.9475488699538728E-2</v>
      </c>
      <c r="AZ3546">
        <v>2.0166183054989271E-2</v>
      </c>
    </row>
    <row r="3547" spans="11:52" ht="14.4">
      <c r="K3547" t="s">
        <v>4454</v>
      </c>
      <c r="L3547" t="s">
        <v>4430</v>
      </c>
      <c r="M3547" t="s">
        <v>28</v>
      </c>
      <c r="N3547" t="s">
        <v>80</v>
      </c>
      <c r="AG3547">
        <v>3.7599623811382234E-3</v>
      </c>
      <c r="AH3547">
        <v>3.1328603005168383E-3</v>
      </c>
      <c r="AI3547">
        <v>3.7536787617881255E-3</v>
      </c>
      <c r="AJ3547">
        <v>2.2612572039554797E-3</v>
      </c>
      <c r="AK3547">
        <v>1.7198242235570772E-3</v>
      </c>
      <c r="AL3547">
        <v>1.6196484311835097E-3</v>
      </c>
      <c r="AM3547">
        <v>3.8587313769537818E-3</v>
      </c>
      <c r="AN3547">
        <v>3.0536263959233157E-3</v>
      </c>
      <c r="AO3547">
        <v>2.1317916121013761E-2</v>
      </c>
      <c r="AP3547" t="s">
        <v>6079</v>
      </c>
      <c r="AQ3547" t="s">
        <v>6079</v>
      </c>
      <c r="AR3547" t="s">
        <v>6079</v>
      </c>
      <c r="AS3547" t="s">
        <v>6079</v>
      </c>
      <c r="AT3547">
        <v>1.5153883173348426E-2</v>
      </c>
      <c r="AU3547">
        <v>1.720242270010354E-2</v>
      </c>
      <c r="AV3547">
        <v>1.7761583799388789E-2</v>
      </c>
      <c r="AW3547">
        <v>1.1806106709571719E-2</v>
      </c>
      <c r="AX3547">
        <v>8.7562380376583534E-3</v>
      </c>
      <c r="AY3547">
        <v>1.5530465121953496E-2</v>
      </c>
      <c r="AZ3547">
        <v>4.7804182968283072E-2</v>
      </c>
    </row>
    <row r="3548" spans="11:52" ht="14.4">
      <c r="K3548" t="s">
        <v>4455</v>
      </c>
      <c r="L3548" t="s">
        <v>4430</v>
      </c>
      <c r="M3548" t="s">
        <v>29</v>
      </c>
      <c r="N3548" t="s">
        <v>80</v>
      </c>
      <c r="AG3548">
        <v>3.6749863592062643E-2</v>
      </c>
      <c r="AH3548">
        <v>4.2594114923692826E-2</v>
      </c>
      <c r="AI3548">
        <v>4.2483485489479597E-2</v>
      </c>
      <c r="AJ3548">
        <v>5.0678097734151363E-2</v>
      </c>
      <c r="AK3548">
        <v>4.4866673217377015E-2</v>
      </c>
      <c r="AL3548">
        <v>4.9301127807961011E-2</v>
      </c>
      <c r="AM3548">
        <v>4.3562238234728365E-2</v>
      </c>
      <c r="AN3548">
        <v>4.4925968669756365E-2</v>
      </c>
      <c r="AO3548">
        <v>2.9978707551943096E-2</v>
      </c>
      <c r="AP3548">
        <v>2.9581457268718522E-2</v>
      </c>
      <c r="AQ3548">
        <v>2.7212333488149859E-2</v>
      </c>
      <c r="AR3548">
        <v>3.8386079834488794E-2</v>
      </c>
      <c r="AS3548">
        <v>3.7443337545171193E-2</v>
      </c>
      <c r="AT3548">
        <v>5.4024561039572976E-2</v>
      </c>
      <c r="AU3548">
        <v>4.9898549687376018E-2</v>
      </c>
      <c r="AV3548">
        <v>4.8734196755760205E-2</v>
      </c>
      <c r="AW3548">
        <v>4.6851089826184973E-2</v>
      </c>
      <c r="AX3548">
        <v>5.1741143119317427E-2</v>
      </c>
      <c r="AY3548">
        <v>5.7879074144591362E-2</v>
      </c>
      <c r="AZ3548">
        <v>4.8381988710487024E-2</v>
      </c>
    </row>
    <row r="3549" spans="11:52" ht="14.4">
      <c r="K3549" t="s">
        <v>4456</v>
      </c>
      <c r="L3549" t="s">
        <v>4430</v>
      </c>
      <c r="M3549" t="s">
        <v>30</v>
      </c>
      <c r="N3549" t="s">
        <v>80</v>
      </c>
      <c r="AG3549">
        <v>0.27031100719117279</v>
      </c>
      <c r="AH3549">
        <v>0.2419720830514295</v>
      </c>
      <c r="AI3549">
        <v>0.23423297841230473</v>
      </c>
      <c r="AJ3549">
        <v>0.22087012611859613</v>
      </c>
      <c r="AK3549">
        <v>0.22201956196875111</v>
      </c>
      <c r="AL3549">
        <v>0.1923658627486983</v>
      </c>
      <c r="AM3549">
        <v>0.18424729446649124</v>
      </c>
      <c r="AN3549">
        <v>0.18024058011626085</v>
      </c>
      <c r="AO3549">
        <v>0.15054435430546312</v>
      </c>
      <c r="AP3549">
        <v>0.13516290958381036</v>
      </c>
      <c r="AQ3549">
        <v>0.11033266124566364</v>
      </c>
      <c r="AR3549">
        <v>0.13435377537070606</v>
      </c>
      <c r="AS3549">
        <v>0.14012244561321152</v>
      </c>
      <c r="AT3549">
        <v>5.8079597119636193E-2</v>
      </c>
      <c r="AU3549">
        <v>4.6822202937077603E-2</v>
      </c>
      <c r="AV3549">
        <v>4.1994239449266835E-2</v>
      </c>
      <c r="AW3549">
        <v>3.7028578580825845E-2</v>
      </c>
      <c r="AX3549">
        <v>4.1619943206475017E-2</v>
      </c>
      <c r="AY3549">
        <v>4.3547316618659918E-2</v>
      </c>
      <c r="AZ3549">
        <v>3.755085317959083E-2</v>
      </c>
    </row>
    <row r="3550" spans="11:52" ht="14.4">
      <c r="K3550" t="s">
        <v>4457</v>
      </c>
      <c r="L3550" t="s">
        <v>4430</v>
      </c>
      <c r="M3550" t="s">
        <v>100</v>
      </c>
      <c r="N3550" t="s">
        <v>80</v>
      </c>
      <c r="AG3550">
        <v>0.12930160218298725</v>
      </c>
      <c r="AH3550">
        <v>7.1842214706061031E-2</v>
      </c>
      <c r="AI3550">
        <v>8.2774365056192387E-2</v>
      </c>
      <c r="AJ3550">
        <v>7.3724906276567387E-2</v>
      </c>
      <c r="AK3550">
        <v>8.0401241735463314E-2</v>
      </c>
      <c r="AL3550">
        <v>9.9667764387415564E-2</v>
      </c>
      <c r="AM3550">
        <v>9.030638307793673E-2</v>
      </c>
      <c r="AN3550">
        <v>7.7756726731725595E-2</v>
      </c>
      <c r="AO3550">
        <v>8.1555909026053169E-2</v>
      </c>
      <c r="AP3550">
        <v>0.1246177755510918</v>
      </c>
      <c r="AQ3550">
        <v>0.1540289741218423</v>
      </c>
      <c r="AR3550">
        <v>0.13191988178868039</v>
      </c>
      <c r="AS3550">
        <v>0.13113513229523732</v>
      </c>
      <c r="AT3550">
        <v>0.10832798744044948</v>
      </c>
      <c r="AU3550">
        <v>9.0741329888109776E-2</v>
      </c>
      <c r="AV3550">
        <v>0.11936637843812842</v>
      </c>
      <c r="AW3550">
        <v>7.0836795128181598E-2</v>
      </c>
      <c r="AX3550">
        <v>7.250091890427296E-2</v>
      </c>
      <c r="AY3550">
        <v>3.0807235242478543E-2</v>
      </c>
      <c r="AZ3550">
        <v>2.4215425673916484E-2</v>
      </c>
    </row>
    <row r="3551" spans="11:52" ht="14.4">
      <c r="K3551" t="s">
        <v>4458</v>
      </c>
      <c r="L3551" t="s">
        <v>4430</v>
      </c>
      <c r="M3551" t="s">
        <v>31</v>
      </c>
      <c r="N3551" t="s">
        <v>80</v>
      </c>
      <c r="AG3551">
        <v>1.7272225049161496E-2</v>
      </c>
      <c r="AH3551">
        <v>1.8380204816051425E-2</v>
      </c>
      <c r="AI3551">
        <v>2.2550127227168641E-2</v>
      </c>
      <c r="AJ3551">
        <v>3.1929730184918785E-2</v>
      </c>
      <c r="AK3551">
        <v>3.5770281304571036E-2</v>
      </c>
      <c r="AL3551">
        <v>3.3987986387048363E-2</v>
      </c>
      <c r="AM3551">
        <v>2.9102797326057677E-2</v>
      </c>
      <c r="AN3551">
        <v>3.1397254969138977E-2</v>
      </c>
      <c r="AO3551">
        <v>3.6458253426772939E-2</v>
      </c>
      <c r="AP3551">
        <v>3.3534870120212876E-2</v>
      </c>
      <c r="AQ3551">
        <v>2.8092876982036549E-2</v>
      </c>
      <c r="AR3551">
        <v>2.9378584300090729E-2</v>
      </c>
      <c r="AS3551">
        <v>3.9136700867410133E-2</v>
      </c>
      <c r="AT3551">
        <v>3.5655059874661395E-2</v>
      </c>
      <c r="AU3551">
        <v>2.465186624277179E-2</v>
      </c>
      <c r="AV3551">
        <v>2.4252507554354572E-2</v>
      </c>
      <c r="AW3551">
        <v>3.4890282214290018E-2</v>
      </c>
      <c r="AX3551">
        <v>2.7529945541586096E-2</v>
      </c>
      <c r="AY3551">
        <v>2.0746740338769568E-2</v>
      </c>
      <c r="AZ3551">
        <v>7.9580094544819541E-3</v>
      </c>
    </row>
    <row r="3552" spans="11:52" ht="14.4">
      <c r="K3552" t="s">
        <v>4459</v>
      </c>
      <c r="L3552" t="s">
        <v>4430</v>
      </c>
      <c r="M3552" t="s">
        <v>32</v>
      </c>
      <c r="N3552" t="s">
        <v>80</v>
      </c>
      <c r="O3552" t="s">
        <v>6079</v>
      </c>
      <c r="P3552" t="s">
        <v>6079</v>
      </c>
      <c r="Q3552" t="s">
        <v>6079</v>
      </c>
      <c r="R3552" t="s">
        <v>6079</v>
      </c>
      <c r="S3552" t="s">
        <v>6079</v>
      </c>
      <c r="AG3552">
        <v>2.7335701598579041E-2</v>
      </c>
      <c r="AH3552">
        <v>2.8678100952132517E-2</v>
      </c>
      <c r="AI3552">
        <v>2.8244157703649412E-2</v>
      </c>
      <c r="AJ3552">
        <v>2.3802345324425968E-2</v>
      </c>
      <c r="AK3552">
        <v>2.897232838402659E-2</v>
      </c>
      <c r="AL3552">
        <v>5.0727781747587561E-2</v>
      </c>
      <c r="AM3552">
        <v>4.6795142107934687E-2</v>
      </c>
      <c r="AN3552">
        <v>8.4127572652420199E-2</v>
      </c>
      <c r="AO3552">
        <v>8.8841979194039258E-2</v>
      </c>
      <c r="AP3552">
        <v>0.15743891010635577</v>
      </c>
      <c r="AQ3552">
        <v>3.7508869543757394E-2</v>
      </c>
      <c r="AR3552">
        <v>3.9816429930044993E-2</v>
      </c>
      <c r="AS3552">
        <v>1.1048543795933306E-2</v>
      </c>
      <c r="AT3552">
        <v>6.3984905401515682E-3</v>
      </c>
      <c r="AU3552">
        <v>5.659842454116102E-2</v>
      </c>
      <c r="AV3552">
        <v>5.4428392010118787E-2</v>
      </c>
      <c r="AW3552">
        <v>5.8491586829548525E-2</v>
      </c>
      <c r="AX3552">
        <v>5.7687992901353437E-2</v>
      </c>
      <c r="AY3552">
        <v>5.9527426955630271E-2</v>
      </c>
      <c r="AZ3552">
        <v>3.2499797853585692E-2</v>
      </c>
    </row>
    <row r="3553" spans="11:52" ht="14.4">
      <c r="K3553" t="s">
        <v>4460</v>
      </c>
      <c r="L3553" t="s">
        <v>4430</v>
      </c>
      <c r="M3553" t="s">
        <v>93</v>
      </c>
      <c r="N3553" t="s">
        <v>80</v>
      </c>
      <c r="AG3553">
        <v>1.1791367338527672E-2</v>
      </c>
      <c r="AH3553">
        <v>1.154129192376877E-2</v>
      </c>
      <c r="AI3553">
        <v>1.3015704172293105E-2</v>
      </c>
      <c r="AJ3553">
        <v>1.4826339199925416E-2</v>
      </c>
      <c r="AK3553">
        <v>1.9246793671064358E-2</v>
      </c>
      <c r="AL3553">
        <v>4.1752499240261748E-3</v>
      </c>
      <c r="AM3553">
        <v>6.1412616078189526E-3</v>
      </c>
      <c r="AN3553">
        <v>4.4796428029488236E-3</v>
      </c>
      <c r="AO3553">
        <v>1.7474660407248372E-3</v>
      </c>
      <c r="AP3553">
        <v>2.4125509354933189E-3</v>
      </c>
      <c r="AQ3553">
        <v>3.7004694897924688E-3</v>
      </c>
      <c r="AR3553">
        <v>3.9028385456264512E-3</v>
      </c>
      <c r="AS3553">
        <v>4.1411970906213022E-3</v>
      </c>
      <c r="AT3553">
        <v>2.3927653514936938E-3</v>
      </c>
      <c r="AU3553">
        <v>2.1823139590217305E-3</v>
      </c>
      <c r="AV3553">
        <v>1.8922111529682856E-3</v>
      </c>
      <c r="AW3553">
        <v>1.8392582071205159E-3</v>
      </c>
      <c r="AX3553">
        <v>2.1388324427753292E-3</v>
      </c>
      <c r="AY3553">
        <v>3.0793739781052238E-3</v>
      </c>
      <c r="AZ3553">
        <v>2.6145275675333664E-3</v>
      </c>
    </row>
    <row r="3554" spans="11:52" ht="14.4">
      <c r="K3554" t="s">
        <v>4461</v>
      </c>
      <c r="L3554" t="s">
        <v>4462</v>
      </c>
      <c r="M3554" t="s">
        <v>13</v>
      </c>
      <c r="N3554" t="s">
        <v>80</v>
      </c>
      <c r="O3554">
        <v>7.0726893290309649E-3</v>
      </c>
      <c r="P3554">
        <v>-1.6062347710162149E-2</v>
      </c>
      <c r="Q3554">
        <v>6.5873652869744712E-2</v>
      </c>
      <c r="R3554">
        <v>7.5697718204149347E-2</v>
      </c>
      <c r="S3554">
        <v>7.0093693233184803E-2</v>
      </c>
      <c r="T3554">
        <v>6.3189519101115518E-2</v>
      </c>
      <c r="U3554">
        <v>5.9953995600169285E-2</v>
      </c>
      <c r="V3554">
        <v>8.0955397035681567E-2</v>
      </c>
      <c r="W3554">
        <v>8.9249521035751164E-2</v>
      </c>
      <c r="X3554">
        <v>7.1444177571684211E-2</v>
      </c>
      <c r="Y3554">
        <v>8.0220383498864692E-2</v>
      </c>
      <c r="Z3554">
        <v>9.9942871394713015E-2</v>
      </c>
      <c r="AA3554">
        <v>0.10339347763090444</v>
      </c>
      <c r="AB3554">
        <v>0.10088938717014154</v>
      </c>
      <c r="AC3554">
        <v>9.3334345116402637E-2</v>
      </c>
      <c r="AD3554">
        <v>0.10440202664065494</v>
      </c>
      <c r="AE3554">
        <v>0.10718503534230001</v>
      </c>
      <c r="AF3554">
        <v>0.10106020279664472</v>
      </c>
      <c r="AG3554">
        <v>8.2972644578974256E-2</v>
      </c>
      <c r="AH3554">
        <v>9.0505481046514125E-2</v>
      </c>
      <c r="AI3554">
        <v>8.9828170801103058E-2</v>
      </c>
      <c r="AJ3554">
        <v>8.860966649179855E-2</v>
      </c>
      <c r="AK3554">
        <v>2.118261016645551E-2</v>
      </c>
      <c r="AL3554">
        <v>2.5421940844209488E-2</v>
      </c>
      <c r="AM3554">
        <v>4.3986014864556229E-2</v>
      </c>
      <c r="AN3554">
        <v>4.5758751927735368E-2</v>
      </c>
      <c r="AO3554">
        <v>6.5558679531954073E-2</v>
      </c>
      <c r="AP3554">
        <v>8.6539704148361235E-2</v>
      </c>
      <c r="AQ3554">
        <v>9.2775323225975884E-2</v>
      </c>
      <c r="AR3554">
        <v>7.340455074817559E-2</v>
      </c>
      <c r="AS3554">
        <v>6.5531891979681581E-2</v>
      </c>
      <c r="AT3554">
        <v>0.11066902256255856</v>
      </c>
      <c r="AU3554">
        <v>0.11565664562117955</v>
      </c>
      <c r="AV3554">
        <v>0.12813203662938136</v>
      </c>
      <c r="AW3554">
        <v>0.13167576104454529</v>
      </c>
      <c r="AX3554">
        <v>0.14349647941259686</v>
      </c>
      <c r="AY3554">
        <v>0.14950684714830312</v>
      </c>
      <c r="AZ3554">
        <v>0.13568815580614199</v>
      </c>
    </row>
    <row r="3555" spans="11:52" ht="14.4">
      <c r="K3555" t="s">
        <v>4463</v>
      </c>
      <c r="L3555" t="s">
        <v>4462</v>
      </c>
      <c r="M3555" t="s">
        <v>14</v>
      </c>
      <c r="N3555" t="s">
        <v>80</v>
      </c>
      <c r="O3555">
        <v>5.4929139851760976E-2</v>
      </c>
      <c r="P3555">
        <v>6.1661506973407616E-2</v>
      </c>
      <c r="Q3555">
        <v>5.3916211041270701E-2</v>
      </c>
      <c r="R3555">
        <v>8.7601288174943545E-2</v>
      </c>
      <c r="S3555">
        <v>8.7908951199321628E-2</v>
      </c>
      <c r="T3555">
        <v>9.8898980325392294E-2</v>
      </c>
      <c r="U3555">
        <v>8.2826139065678955E-2</v>
      </c>
      <c r="V3555">
        <v>8.8108779269901266E-2</v>
      </c>
      <c r="W3555">
        <v>9.7524336469222886E-2</v>
      </c>
      <c r="X3555">
        <v>9.9430719781501087E-2</v>
      </c>
      <c r="Y3555">
        <v>6.7747201641259108E-2</v>
      </c>
      <c r="Z3555">
        <v>9.0388913050599887E-2</v>
      </c>
      <c r="AA3555">
        <v>8.5273475126263251E-2</v>
      </c>
      <c r="AB3555">
        <v>8.0647975011244544E-2</v>
      </c>
      <c r="AC3555">
        <v>5.0938274238714311E-2</v>
      </c>
      <c r="AD3555">
        <v>6.2995709693037416E-2</v>
      </c>
      <c r="AE3555">
        <v>7.0324825582376627E-2</v>
      </c>
      <c r="AF3555">
        <v>6.8705524873540078E-2</v>
      </c>
      <c r="AG3555">
        <v>3.1900642260035229E-2</v>
      </c>
      <c r="AH3555">
        <v>6.5631263651653074E-2</v>
      </c>
      <c r="AI3555">
        <v>6.4803311434666486E-2</v>
      </c>
      <c r="AJ3555">
        <v>6.9392487467655736E-2</v>
      </c>
      <c r="AK3555">
        <v>-2.8016519919269543E-2</v>
      </c>
      <c r="AL3555">
        <v>1.336524418167387E-2</v>
      </c>
      <c r="AM3555">
        <v>3.6420777517514109E-2</v>
      </c>
      <c r="AN3555">
        <v>4.7392784250825278E-2</v>
      </c>
      <c r="AO3555">
        <v>4.5347506846542929E-2</v>
      </c>
      <c r="AP3555">
        <v>7.0056437589135614E-2</v>
      </c>
      <c r="AQ3555">
        <v>8.1777933296647898E-2</v>
      </c>
      <c r="AR3555">
        <v>9.0329571935367878E-2</v>
      </c>
      <c r="AS3555">
        <v>7.0173629395289233E-2</v>
      </c>
      <c r="AT3555">
        <v>9.6328985436044692E-2</v>
      </c>
      <c r="AU3555">
        <v>9.0133136851686613E-2</v>
      </c>
      <c r="AV3555">
        <v>9.7676201451091987E-2</v>
      </c>
      <c r="AW3555">
        <v>0.10323394368759822</v>
      </c>
      <c r="AX3555">
        <v>0.14408595703141175</v>
      </c>
      <c r="AY3555">
        <v>0.11054524818743627</v>
      </c>
      <c r="AZ3555">
        <v>0.1052410500328928</v>
      </c>
    </row>
    <row r="3556" spans="11:52" ht="14.4">
      <c r="K3556" t="s">
        <v>4464</v>
      </c>
      <c r="L3556" t="s">
        <v>4462</v>
      </c>
      <c r="M3556" t="s">
        <v>92</v>
      </c>
      <c r="N3556" t="s">
        <v>80</v>
      </c>
      <c r="O3556">
        <v>0.13650145721356677</v>
      </c>
      <c r="P3556">
        <v>0.11974871918934037</v>
      </c>
      <c r="Q3556">
        <v>0.16658792941121289</v>
      </c>
      <c r="R3556">
        <v>0.15571074707804453</v>
      </c>
      <c r="S3556">
        <v>0.15557140366192179</v>
      </c>
      <c r="T3556">
        <v>0.14079778932861464</v>
      </c>
      <c r="U3556">
        <v>0.16409058799908777</v>
      </c>
      <c r="V3556">
        <v>0.1935816027458003</v>
      </c>
      <c r="W3556">
        <v>0.16873305361846314</v>
      </c>
      <c r="X3556">
        <v>0.1484597219198743</v>
      </c>
      <c r="Y3556">
        <v>0.12479190413800324</v>
      </c>
      <c r="Z3556">
        <v>0.14278302536759668</v>
      </c>
      <c r="AA3556">
        <v>0.14461987830521561</v>
      </c>
      <c r="AB3556">
        <v>0.14292988191349917</v>
      </c>
      <c r="AC3556">
        <v>0.10890512136439803</v>
      </c>
      <c r="AD3556">
        <v>0.13351220081251836</v>
      </c>
      <c r="AE3556">
        <v>0.14030773847108319</v>
      </c>
      <c r="AF3556">
        <v>0.13677135582113115</v>
      </c>
      <c r="AG3556">
        <v>8.9635684392105203E-2</v>
      </c>
      <c r="AH3556">
        <v>0.12224845378875278</v>
      </c>
      <c r="AI3556">
        <v>0.1171731472257606</v>
      </c>
      <c r="AJ3556">
        <v>0.11898381452549964</v>
      </c>
      <c r="AK3556">
        <v>5.3888599369922456E-2</v>
      </c>
      <c r="AL3556">
        <v>5.6616001128497177E-2</v>
      </c>
      <c r="AM3556">
        <v>6.0589510293467597E-2</v>
      </c>
      <c r="AN3556">
        <v>5.8020283482030435E-2</v>
      </c>
      <c r="AO3556">
        <v>8.9235443983368523E-2</v>
      </c>
      <c r="AP3556">
        <v>0.10798080594275608</v>
      </c>
      <c r="AQ3556">
        <v>0.11335185071113724</v>
      </c>
      <c r="AR3556">
        <v>0.10862837918084579</v>
      </c>
      <c r="AS3556">
        <v>9.5230524561679367E-2</v>
      </c>
      <c r="AT3556">
        <v>0.10681240840014028</v>
      </c>
      <c r="AU3556">
        <v>0.1193900411334026</v>
      </c>
      <c r="AV3556">
        <v>0.13097142971650144</v>
      </c>
      <c r="AW3556">
        <v>0.16754132154659071</v>
      </c>
      <c r="AX3556">
        <v>0.21774289679947748</v>
      </c>
      <c r="AY3556">
        <v>0.22732750996608428</v>
      </c>
      <c r="AZ3556">
        <v>0.22039441990513289</v>
      </c>
    </row>
    <row r="3557" spans="11:52" ht="14.4">
      <c r="K3557" t="s">
        <v>4465</v>
      </c>
      <c r="L3557" t="s">
        <v>4462</v>
      </c>
      <c r="M3557" t="s">
        <v>15</v>
      </c>
      <c r="N3557" t="s">
        <v>80</v>
      </c>
      <c r="O3557">
        <v>2.4812712073224046E-3</v>
      </c>
      <c r="P3557">
        <v>-9.2617632536676903E-2</v>
      </c>
      <c r="Q3557">
        <v>5.105330229528459E-2</v>
      </c>
      <c r="R3557">
        <v>3.3224078797600677E-2</v>
      </c>
      <c r="S3557">
        <v>-4.9876580462580117E-2</v>
      </c>
      <c r="T3557">
        <v>-0.12766739487684634</v>
      </c>
      <c r="U3557">
        <v>5.6771149248472347E-2</v>
      </c>
      <c r="V3557">
        <v>5.1508262515602123E-2</v>
      </c>
      <c r="W3557">
        <v>3.5738172902488895E-2</v>
      </c>
      <c r="X3557">
        <v>8.0267578434933141E-3</v>
      </c>
      <c r="Y3557">
        <v>-1.2671393659655644E-2</v>
      </c>
      <c r="Z3557">
        <v>-0.27616097656803218</v>
      </c>
      <c r="AA3557">
        <v>-0.20134846839708748</v>
      </c>
      <c r="AB3557">
        <v>-0.16451732776651443</v>
      </c>
      <c r="AC3557">
        <v>8.9281364639303515E-2</v>
      </c>
      <c r="AD3557">
        <v>1.3049728435321184E-2</v>
      </c>
      <c r="AE3557" t="s">
        <v>6079</v>
      </c>
      <c r="AF3557" t="s">
        <v>6079</v>
      </c>
      <c r="AG3557">
        <v>0.1326776451686015</v>
      </c>
      <c r="AH3557">
        <v>0.10858093249866002</v>
      </c>
      <c r="AI3557">
        <v>8.9491047621102909E-2</v>
      </c>
      <c r="AJ3557">
        <v>1.8119342492631845E-2</v>
      </c>
      <c r="AK3557">
        <v>-3.9076289233749367E-2</v>
      </c>
      <c r="AL3557">
        <v>-8.4465051642709746E-2</v>
      </c>
      <c r="AM3557">
        <v>-4.8451340931928849E-2</v>
      </c>
      <c r="AN3557">
        <v>-4.3998338472495881E-2</v>
      </c>
      <c r="AO3557">
        <v>2.1738911350571145E-2</v>
      </c>
      <c r="AP3557">
        <v>3.1095084786749855E-3</v>
      </c>
      <c r="AQ3557">
        <v>1.3988269347888552E-2</v>
      </c>
      <c r="AR3557">
        <v>2.9680912264726475E-3</v>
      </c>
      <c r="AS3557">
        <v>4.9793608636381499E-2</v>
      </c>
      <c r="AT3557">
        <v>6.9482133986640757E-2</v>
      </c>
      <c r="AU3557">
        <v>2.7589497110792553E-2</v>
      </c>
      <c r="AV3557">
        <v>2.842777108554953E-2</v>
      </c>
      <c r="AW3557">
        <v>0.26666019106282624</v>
      </c>
      <c r="AX3557">
        <v>0.26338679305749341</v>
      </c>
      <c r="AY3557">
        <v>0.2518565928425367</v>
      </c>
      <c r="AZ3557">
        <v>0.25913622130107944</v>
      </c>
    </row>
    <row r="3558" spans="11:52" ht="14.4">
      <c r="K3558" t="s">
        <v>4466</v>
      </c>
      <c r="L3558" t="s">
        <v>4462</v>
      </c>
      <c r="M3558" t="s">
        <v>91</v>
      </c>
      <c r="N3558" t="s">
        <v>80</v>
      </c>
      <c r="O3558">
        <v>0.14592835829557163</v>
      </c>
      <c r="P3558">
        <v>0.13794309320097009</v>
      </c>
      <c r="Q3558">
        <v>0.14311132172682017</v>
      </c>
      <c r="R3558">
        <v>0.14661473965682814</v>
      </c>
      <c r="S3558">
        <v>0.14583895007873432</v>
      </c>
      <c r="T3558">
        <v>0.13480886745761114</v>
      </c>
      <c r="U3558">
        <v>0.1197139962743921</v>
      </c>
      <c r="V3558">
        <v>0.15115163187197886</v>
      </c>
      <c r="W3558">
        <v>0.14830222038374485</v>
      </c>
      <c r="X3558">
        <v>0.14111065080327528</v>
      </c>
      <c r="Y3558">
        <v>0.15494929436481383</v>
      </c>
      <c r="Z3558">
        <v>0.16385451424929845</v>
      </c>
      <c r="AA3558">
        <v>0.16073288879337022</v>
      </c>
      <c r="AB3558">
        <v>0.15589832469802331</v>
      </c>
      <c r="AC3558">
        <v>0.14089107402066231</v>
      </c>
      <c r="AD3558">
        <v>0.14506176446653424</v>
      </c>
      <c r="AE3558">
        <v>0.14858407291197204</v>
      </c>
      <c r="AF3558">
        <v>0.14598598226519077</v>
      </c>
      <c r="AG3558">
        <v>0.14842505914279272</v>
      </c>
      <c r="AH3558">
        <v>0.17020395615503897</v>
      </c>
      <c r="AI3558">
        <v>0.15977254865761878</v>
      </c>
      <c r="AJ3558">
        <v>0.16005936995629419</v>
      </c>
      <c r="AK3558">
        <v>8.9196178896673445E-2</v>
      </c>
      <c r="AL3558">
        <v>6.9791355108734729E-2</v>
      </c>
      <c r="AM3558">
        <v>7.4030337938296054E-2</v>
      </c>
      <c r="AN3558">
        <v>7.357809021449252E-2</v>
      </c>
      <c r="AO3558">
        <v>7.9835044985009845E-2</v>
      </c>
      <c r="AP3558">
        <v>9.8398947297310663E-2</v>
      </c>
      <c r="AQ3558">
        <v>0.10965066903371858</v>
      </c>
      <c r="AR3558">
        <v>0.11701134482707838</v>
      </c>
      <c r="AS3558">
        <v>0.13510282742727425</v>
      </c>
      <c r="AT3558">
        <v>0.16119030249806643</v>
      </c>
      <c r="AU3558">
        <v>0.15220187758598269</v>
      </c>
      <c r="AV3558">
        <v>0.1423744831318294</v>
      </c>
      <c r="AW3558">
        <v>0.11553311603877156</v>
      </c>
      <c r="AX3558">
        <v>0.15045377574626451</v>
      </c>
      <c r="AY3558">
        <v>0.14706546261176268</v>
      </c>
      <c r="AZ3558">
        <v>0.13164957239594824</v>
      </c>
    </row>
    <row r="3559" spans="11:52" ht="14.4">
      <c r="K3559" t="s">
        <v>4467</v>
      </c>
      <c r="L3559" t="s">
        <v>4462</v>
      </c>
      <c r="M3559" t="s">
        <v>16</v>
      </c>
      <c r="N3559" t="s">
        <v>80</v>
      </c>
      <c r="O3559">
        <v>4.0260107486261937E-2</v>
      </c>
      <c r="P3559">
        <v>2.3254134747097567E-2</v>
      </c>
      <c r="Q3559">
        <v>4.7961394985173482E-2</v>
      </c>
      <c r="R3559">
        <v>5.5255450527920774E-2</v>
      </c>
      <c r="S3559">
        <v>1.0620749003034636E-2</v>
      </c>
      <c r="T3559">
        <v>7.2030100380070126E-3</v>
      </c>
      <c r="U3559">
        <v>2.2291219594924788E-2</v>
      </c>
      <c r="V3559">
        <v>2.6819312413998288E-2</v>
      </c>
      <c r="W3559">
        <v>2.1176517830727253E-2</v>
      </c>
      <c r="X3559">
        <v>1.3384181685674184E-2</v>
      </c>
      <c r="Y3559">
        <v>3.8974426257614998E-2</v>
      </c>
      <c r="Z3559">
        <v>2.9734577917440875E-2</v>
      </c>
      <c r="AA3559">
        <v>3.2631540215741849E-2</v>
      </c>
      <c r="AB3559">
        <v>1.4012012297526194E-2</v>
      </c>
      <c r="AC3559">
        <v>2.4576543435938531E-2</v>
      </c>
      <c r="AD3559">
        <v>3.1116915992230713E-2</v>
      </c>
      <c r="AE3559">
        <v>3.2209960004013889E-2</v>
      </c>
      <c r="AF3559">
        <v>1.5203314037081962E-2</v>
      </c>
      <c r="AG3559">
        <v>2.3421222393633961E-2</v>
      </c>
      <c r="AH3559">
        <v>-1.3831724566437569E-3</v>
      </c>
      <c r="AI3559">
        <v>2.9590495598947747E-3</v>
      </c>
      <c r="AJ3559">
        <v>-1.6853554594644892E-3</v>
      </c>
      <c r="AK3559">
        <v>-1.5711375136150049E-2</v>
      </c>
      <c r="AL3559">
        <v>9.1844635929520923E-3</v>
      </c>
      <c r="AM3559">
        <v>1.443300764148602E-2</v>
      </c>
      <c r="AN3559">
        <v>4.5342243365232848E-3</v>
      </c>
      <c r="AO3559">
        <v>4.718527716651174E-2</v>
      </c>
      <c r="AP3559">
        <v>4.1066174787394966E-2</v>
      </c>
      <c r="AQ3559">
        <v>4.3528347051349718E-2</v>
      </c>
      <c r="AR3559">
        <v>4.1090371698200914E-2</v>
      </c>
      <c r="AS3559">
        <v>4.0798529811012001E-2</v>
      </c>
      <c r="AT3559">
        <v>5.3896291807882635E-2</v>
      </c>
      <c r="AU3559">
        <v>5.1336443802146942E-2</v>
      </c>
      <c r="AV3559">
        <v>5.9751519816389029E-2</v>
      </c>
      <c r="AW3559">
        <v>6.5432403311823401E-2</v>
      </c>
      <c r="AX3559">
        <v>6.8255102101729886E-2</v>
      </c>
      <c r="AY3559">
        <v>6.9596973535393125E-2</v>
      </c>
      <c r="AZ3559">
        <v>6.48027740208965E-2</v>
      </c>
    </row>
    <row r="3560" spans="11:52" ht="14.4">
      <c r="K3560" t="s">
        <v>4468</v>
      </c>
      <c r="L3560" t="s">
        <v>4462</v>
      </c>
      <c r="M3560" t="s">
        <v>17</v>
      </c>
      <c r="N3560" t="s">
        <v>80</v>
      </c>
      <c r="O3560">
        <v>8.1593238854509267E-2</v>
      </c>
      <c r="P3560">
        <v>3.4428796211522832E-2</v>
      </c>
      <c r="Q3560">
        <v>9.7394514799286624E-2</v>
      </c>
      <c r="R3560">
        <v>0.10949274753069066</v>
      </c>
      <c r="S3560">
        <v>8.8597213814282261E-2</v>
      </c>
      <c r="T3560">
        <v>7.4884980737244367E-2</v>
      </c>
      <c r="U3560">
        <v>8.8805030310293173E-2</v>
      </c>
      <c r="V3560">
        <v>9.3953102898868796E-2</v>
      </c>
      <c r="W3560">
        <v>9.8002380810295164E-2</v>
      </c>
      <c r="X3560">
        <v>0.10327928473482879</v>
      </c>
      <c r="Y3560">
        <v>0.13363885842271353</v>
      </c>
      <c r="Z3560">
        <v>0.12871146273718323</v>
      </c>
      <c r="AA3560">
        <v>0.12307682741168836</v>
      </c>
      <c r="AB3560">
        <v>0.11653050172864622</v>
      </c>
      <c r="AC3560">
        <v>0.10052002700649712</v>
      </c>
      <c r="AD3560">
        <v>9.7642615351773598E-2</v>
      </c>
      <c r="AE3560">
        <v>8.7254618900767814E-2</v>
      </c>
      <c r="AF3560">
        <v>8.2531521161678223E-2</v>
      </c>
      <c r="AG3560">
        <v>7.58562266478746E-2</v>
      </c>
      <c r="AH3560">
        <v>8.3680935895511149E-2</v>
      </c>
      <c r="AI3560">
        <v>7.7740458018177125E-2</v>
      </c>
      <c r="AJ3560">
        <v>8.7152835082329114E-2</v>
      </c>
      <c r="AK3560">
        <v>-3.866275959410384E-2</v>
      </c>
      <c r="AL3560">
        <v>2.0064773767928451E-2</v>
      </c>
      <c r="AM3560">
        <v>3.476502375287293E-2</v>
      </c>
      <c r="AN3560">
        <v>4.1347796759521965E-2</v>
      </c>
      <c r="AO3560">
        <v>8.6675974488728144E-2</v>
      </c>
      <c r="AP3560">
        <v>8.0731228947452036E-2</v>
      </c>
      <c r="AQ3560">
        <v>8.0992487100756849E-2</v>
      </c>
      <c r="AR3560">
        <v>8.3843334485950161E-2</v>
      </c>
      <c r="AS3560">
        <v>7.9198031460915044E-2</v>
      </c>
      <c r="AT3560">
        <v>6.7310405431655132E-2</v>
      </c>
      <c r="AU3560">
        <v>-3.755218120690196E-3</v>
      </c>
      <c r="AV3560">
        <v>2.6850162651953065E-2</v>
      </c>
      <c r="AW3560">
        <v>0.12323367564033244</v>
      </c>
      <c r="AX3560">
        <v>0.11863310267505728</v>
      </c>
      <c r="AY3560">
        <v>0.12171003876221941</v>
      </c>
      <c r="AZ3560">
        <v>0.12210113373692916</v>
      </c>
    </row>
    <row r="3561" spans="11:52" ht="14.4">
      <c r="K3561" t="s">
        <v>4469</v>
      </c>
      <c r="L3561" t="s">
        <v>4462</v>
      </c>
      <c r="M3561" t="s">
        <v>97</v>
      </c>
      <c r="N3561" t="s">
        <v>80</v>
      </c>
      <c r="O3561" t="s">
        <v>6079</v>
      </c>
      <c r="P3561" t="s">
        <v>6079</v>
      </c>
      <c r="Q3561" t="s">
        <v>6079</v>
      </c>
      <c r="R3561" t="s">
        <v>6079</v>
      </c>
      <c r="S3561" t="s">
        <v>6079</v>
      </c>
      <c r="T3561" t="s">
        <v>6079</v>
      </c>
      <c r="U3561">
        <v>0.1728909155453742</v>
      </c>
      <c r="V3561">
        <v>0.14038799664438276</v>
      </c>
      <c r="W3561">
        <v>0.12606651241411354</v>
      </c>
      <c r="X3561">
        <v>0.11735690267651458</v>
      </c>
      <c r="Y3561">
        <v>0.12654144087467775</v>
      </c>
      <c r="Z3561">
        <v>0.11054852184530913</v>
      </c>
      <c r="AA3561">
        <v>0.10054449490135084</v>
      </c>
      <c r="AB3561">
        <v>9.0704574361794035E-2</v>
      </c>
      <c r="AC3561">
        <v>0.10487135412530128</v>
      </c>
      <c r="AD3561">
        <v>0.10874861788961351</v>
      </c>
      <c r="AE3561">
        <v>0.10249253242563364</v>
      </c>
      <c r="AF3561">
        <v>9.6056963830083025E-2</v>
      </c>
      <c r="AG3561">
        <v>9.1932136065240783E-2</v>
      </c>
      <c r="AH3561">
        <v>0.10598405225735461</v>
      </c>
      <c r="AI3561">
        <v>0.10203606925108744</v>
      </c>
      <c r="AJ3561">
        <v>9.2257432863830993E-2</v>
      </c>
      <c r="AK3561">
        <v>8.1246602371474352E-2</v>
      </c>
      <c r="AL3561">
        <v>6.9594309127125095E-2</v>
      </c>
      <c r="AM3561">
        <v>7.1823127845813281E-2</v>
      </c>
      <c r="AN3561">
        <v>7.2618075405260635E-2</v>
      </c>
      <c r="AO3561">
        <v>6.5866961861995033E-2</v>
      </c>
      <c r="AP3561">
        <v>7.9275206334083831E-2</v>
      </c>
      <c r="AQ3561">
        <v>8.0348563930814368E-2</v>
      </c>
      <c r="AR3561">
        <v>8.2290970618027412E-2</v>
      </c>
      <c r="AS3561">
        <v>8.5330277068963706E-2</v>
      </c>
      <c r="AT3561">
        <v>8.7139663997934436E-2</v>
      </c>
      <c r="AU3561">
        <v>9.6308490318472884E-2</v>
      </c>
      <c r="AV3561">
        <v>0.10652387062770148</v>
      </c>
      <c r="AW3561">
        <v>0.20319911120260492</v>
      </c>
      <c r="AX3561">
        <v>0.20816927130969609</v>
      </c>
      <c r="AY3561">
        <v>0.20869717251063927</v>
      </c>
      <c r="AZ3561">
        <v>0.20085585364482536</v>
      </c>
    </row>
    <row r="3562" spans="11:52" ht="14.4">
      <c r="K3562" t="s">
        <v>4470</v>
      </c>
      <c r="L3562" t="s">
        <v>4462</v>
      </c>
      <c r="M3562" t="s">
        <v>18</v>
      </c>
      <c r="N3562" t="s">
        <v>80</v>
      </c>
      <c r="O3562">
        <v>8.1348003279926487E-2</v>
      </c>
      <c r="P3562">
        <v>7.1037083278658347E-2</v>
      </c>
      <c r="Q3562">
        <v>9.6093580724629798E-2</v>
      </c>
      <c r="R3562">
        <v>9.9702978910675241E-2</v>
      </c>
      <c r="S3562">
        <v>8.4884022748574747E-2</v>
      </c>
      <c r="T3562">
        <v>6.8244486580160385E-2</v>
      </c>
      <c r="U3562">
        <v>6.9933777822131324E-2</v>
      </c>
      <c r="V3562">
        <v>6.8287044036514491E-2</v>
      </c>
      <c r="W3562">
        <v>7.0516497102640824E-2</v>
      </c>
      <c r="X3562">
        <v>5.0592626510343457E-2</v>
      </c>
      <c r="Y3562">
        <v>7.9260335085534636E-2</v>
      </c>
      <c r="Z3562">
        <v>8.288803927891128E-2</v>
      </c>
      <c r="AA3562">
        <v>7.7410242446104005E-2</v>
      </c>
      <c r="AB3562">
        <v>7.1161693643115087E-2</v>
      </c>
      <c r="AC3562">
        <v>9.6614877319894432E-2</v>
      </c>
      <c r="AD3562">
        <v>8.9232980262075198E-2</v>
      </c>
      <c r="AE3562">
        <v>8.9783171238374454E-2</v>
      </c>
      <c r="AF3562">
        <v>8.3553941095437706E-2</v>
      </c>
      <c r="AG3562">
        <v>8.5653655917824298E-2</v>
      </c>
      <c r="AH3562">
        <v>7.8595876105027815E-2</v>
      </c>
      <c r="AI3562">
        <v>7.2885630442999214E-2</v>
      </c>
      <c r="AJ3562">
        <v>6.9977427008149282E-2</v>
      </c>
      <c r="AK3562">
        <v>-5.0256854512286241E-3</v>
      </c>
      <c r="AL3562">
        <v>-8.7131355181359865E-2</v>
      </c>
      <c r="AM3562">
        <v>-3.3940750553599033E-2</v>
      </c>
      <c r="AN3562">
        <v>-3.881046932727461E-2</v>
      </c>
      <c r="AO3562">
        <v>0.16245994006987063</v>
      </c>
      <c r="AP3562">
        <v>0.11858294675956176</v>
      </c>
      <c r="AQ3562">
        <v>0.12098042723837292</v>
      </c>
      <c r="AR3562">
        <v>0.1129174916949412</v>
      </c>
      <c r="AS3562">
        <v>0.11128480292491294</v>
      </c>
      <c r="AT3562">
        <v>0.1031633557902713</v>
      </c>
      <c r="AU3562">
        <v>0.10590287191167964</v>
      </c>
      <c r="AV3562">
        <v>0.10381820647467162</v>
      </c>
      <c r="AW3562">
        <v>0.11396655074095915</v>
      </c>
      <c r="AX3562">
        <v>0.12267653648674988</v>
      </c>
      <c r="AY3562">
        <v>0.12813215504503736</v>
      </c>
      <c r="AZ3562">
        <v>0.12689568686491337</v>
      </c>
    </row>
    <row r="3563" spans="11:52" ht="14.4">
      <c r="K3563" t="s">
        <v>4471</v>
      </c>
      <c r="L3563" t="s">
        <v>4462</v>
      </c>
      <c r="M3563" t="s">
        <v>34</v>
      </c>
      <c r="N3563" t="s">
        <v>80</v>
      </c>
      <c r="O3563">
        <v>5.3593539382434482E-2</v>
      </c>
      <c r="P3563">
        <v>3.4777581821987071E-2</v>
      </c>
      <c r="Q3563">
        <v>6.876408162159485E-2</v>
      </c>
      <c r="R3563">
        <v>6.8189467180724384E-2</v>
      </c>
      <c r="S3563">
        <v>6.3851123864404322E-2</v>
      </c>
      <c r="T3563">
        <v>4.4590981509405117E-2</v>
      </c>
      <c r="U3563">
        <v>5.6488580602479431E-2</v>
      </c>
      <c r="V3563">
        <v>5.7172792144126662E-2</v>
      </c>
      <c r="W3563">
        <v>5.3955031750204177E-2</v>
      </c>
      <c r="X3563">
        <v>3.2541714916507383E-2</v>
      </c>
      <c r="Y3563">
        <v>7.3090799839725065E-2</v>
      </c>
      <c r="Z3563">
        <v>7.1011688231516337E-2</v>
      </c>
      <c r="AA3563">
        <v>7.1900500113009122E-2</v>
      </c>
      <c r="AB3563">
        <v>6.0447554840307109E-2</v>
      </c>
      <c r="AC3563">
        <v>6.754242388844367E-2</v>
      </c>
      <c r="AD3563">
        <v>7.2187907167959434E-2</v>
      </c>
      <c r="AE3563">
        <v>7.1997018877470245E-2</v>
      </c>
      <c r="AF3563">
        <v>6.5148027520159052E-2</v>
      </c>
      <c r="AG3563">
        <v>6.7768846106086411E-2</v>
      </c>
      <c r="AH3563">
        <v>7.0180339431137537E-2</v>
      </c>
      <c r="AI3563">
        <v>6.5642426094377898E-2</v>
      </c>
      <c r="AJ3563">
        <v>5.7348009271068374E-2</v>
      </c>
      <c r="AK3563">
        <v>1.2914586166991034E-2</v>
      </c>
      <c r="AL3563">
        <v>4.9300983800582773E-3</v>
      </c>
      <c r="AM3563">
        <v>2.4814337976677963E-2</v>
      </c>
      <c r="AN3563">
        <v>1.9442799989476223E-2</v>
      </c>
      <c r="AO3563">
        <v>7.6531660595861251E-2</v>
      </c>
      <c r="AP3563">
        <v>7.390234024943991E-2</v>
      </c>
      <c r="AQ3563">
        <v>7.709695770237239E-2</v>
      </c>
      <c r="AR3563">
        <v>7.3045296252698386E-2</v>
      </c>
      <c r="AS3563">
        <v>6.6509488119330551E-2</v>
      </c>
      <c r="AT3563">
        <v>7.8918450799807999E-2</v>
      </c>
      <c r="AU3563">
        <v>7.7801238687634486E-2</v>
      </c>
      <c r="AV3563">
        <v>8.0594685475773462E-2</v>
      </c>
      <c r="AW3563">
        <v>0.10387063057348596</v>
      </c>
      <c r="AX3563">
        <v>0.10960307448437942</v>
      </c>
      <c r="AY3563">
        <v>0.10891238473415836</v>
      </c>
      <c r="AZ3563">
        <v>0.10273891239414916</v>
      </c>
    </row>
    <row r="3564" spans="11:52" ht="14.4">
      <c r="K3564" t="s">
        <v>4472</v>
      </c>
      <c r="L3564" t="s">
        <v>4462</v>
      </c>
      <c r="M3564" t="s">
        <v>19</v>
      </c>
      <c r="N3564" t="s">
        <v>80</v>
      </c>
      <c r="O3564">
        <v>8.7146216387920541E-2</v>
      </c>
      <c r="P3564">
        <v>8.8918850683529393E-2</v>
      </c>
      <c r="Q3564">
        <v>0.11976266274396367</v>
      </c>
      <c r="R3564">
        <v>0.10799741036116198</v>
      </c>
      <c r="S3564">
        <v>0.10553172129350034</v>
      </c>
      <c r="T3564">
        <v>9.2861669942667799E-2</v>
      </c>
      <c r="U3564">
        <v>8.8134878375191725E-2</v>
      </c>
      <c r="V3564">
        <v>8.4714255572614819E-2</v>
      </c>
      <c r="W3564">
        <v>8.259997627051105E-2</v>
      </c>
      <c r="X3564">
        <v>9.3346606977245519E-2</v>
      </c>
      <c r="Y3564">
        <v>0.13141802146627496</v>
      </c>
      <c r="Z3564">
        <v>9.7716185404956829E-2</v>
      </c>
      <c r="AA3564">
        <v>8.681947713166327E-2</v>
      </c>
      <c r="AB3564">
        <v>9.4236776844628986E-2</v>
      </c>
      <c r="AC3564">
        <v>6.8033969723085522E-2</v>
      </c>
      <c r="AD3564">
        <v>5.1442708518078979E-2</v>
      </c>
      <c r="AE3564">
        <v>5.2289236179474438E-2</v>
      </c>
      <c r="AF3564">
        <v>8.2671764837967301E-2</v>
      </c>
      <c r="AG3564">
        <v>7.740347135568458E-2</v>
      </c>
      <c r="AH3564">
        <v>7.1121425030759217E-2</v>
      </c>
      <c r="AI3564">
        <v>4.230175664104048E-2</v>
      </c>
      <c r="AJ3564">
        <v>4.7549471255083943E-2</v>
      </c>
      <c r="AK3564">
        <v>6.5851636876650355E-2</v>
      </c>
      <c r="AL3564">
        <v>4.64927613917464E-2</v>
      </c>
      <c r="AM3564">
        <v>5.9496619893743094E-2</v>
      </c>
      <c r="AN3564">
        <v>6.0123321599498541E-2</v>
      </c>
      <c r="AO3564">
        <v>8.0596304264750673E-2</v>
      </c>
      <c r="AP3564">
        <v>8.959739206990501E-2</v>
      </c>
      <c r="AQ3564">
        <v>9.0390195470186493E-2</v>
      </c>
      <c r="AR3564">
        <v>9.38810511043386E-2</v>
      </c>
      <c r="AS3564">
        <v>4.152546224017041E-2</v>
      </c>
      <c r="AT3564">
        <v>7.3475073489192799E-2</v>
      </c>
      <c r="AU3564">
        <v>8.7031699896235187E-2</v>
      </c>
      <c r="AV3564">
        <v>9.5652423657424546E-2</v>
      </c>
      <c r="AW3564">
        <v>0.14335185522346847</v>
      </c>
      <c r="AX3564">
        <v>0.14425358179506725</v>
      </c>
      <c r="AY3564">
        <v>0.14534561316189326</v>
      </c>
      <c r="AZ3564">
        <v>0.13737577467572959</v>
      </c>
    </row>
    <row r="3565" spans="11:52" ht="14.4">
      <c r="K3565" t="s">
        <v>4473</v>
      </c>
      <c r="L3565" t="s">
        <v>4462</v>
      </c>
      <c r="M3565" t="s">
        <v>20</v>
      </c>
      <c r="N3565" t="s">
        <v>80</v>
      </c>
      <c r="O3565">
        <v>4.438061344812292E-2</v>
      </c>
      <c r="P3565">
        <v>4.6945637973661539E-2</v>
      </c>
      <c r="Q3565">
        <v>5.9549154456684274E-2</v>
      </c>
      <c r="R3565">
        <v>7.4513622620616324E-2</v>
      </c>
      <c r="S3565">
        <v>7.4862196621434451E-2</v>
      </c>
      <c r="T3565">
        <v>6.7390472242516361E-2</v>
      </c>
      <c r="U3565">
        <v>5.265692461401196E-2</v>
      </c>
      <c r="V3565">
        <v>7.4954726306407621E-2</v>
      </c>
      <c r="W3565">
        <v>7.2175427918849025E-2</v>
      </c>
      <c r="X3565">
        <v>6.5695898368455741E-2</v>
      </c>
      <c r="Y3565">
        <v>6.3289751736970323E-2</v>
      </c>
      <c r="Z3565">
        <v>7.1734304090227324E-2</v>
      </c>
      <c r="AA3565">
        <v>7.2009178155342426E-2</v>
      </c>
      <c r="AB3565">
        <v>6.4333931830101193E-2</v>
      </c>
      <c r="AC3565">
        <v>5.6855332823591981E-2</v>
      </c>
      <c r="AD3565">
        <v>6.9846605027454295E-2</v>
      </c>
      <c r="AE3565">
        <v>7.1066893721083449E-2</v>
      </c>
      <c r="AF3565">
        <v>6.6482149407685528E-2</v>
      </c>
      <c r="AG3565">
        <v>5.2648499067932043E-2</v>
      </c>
      <c r="AH3565">
        <v>6.5349499046844159E-2</v>
      </c>
      <c r="AI3565">
        <v>6.5154133428174874E-2</v>
      </c>
      <c r="AJ3565">
        <v>6.493278743647149E-2</v>
      </c>
      <c r="AK3565">
        <v>4.6675270790653485E-2</v>
      </c>
      <c r="AL3565">
        <v>3.7038621752979707E-2</v>
      </c>
      <c r="AM3565">
        <v>4.3355266619109573E-2</v>
      </c>
      <c r="AN3565">
        <v>4.3248051473601466E-2</v>
      </c>
      <c r="AO3565">
        <v>5.3030043408818055E-2</v>
      </c>
      <c r="AP3565">
        <v>7.2913009539807325E-2</v>
      </c>
      <c r="AQ3565">
        <v>7.450797813772958E-2</v>
      </c>
      <c r="AR3565">
        <v>7.3548364051538861E-2</v>
      </c>
      <c r="AS3565">
        <v>5.1470042254245486E-2</v>
      </c>
      <c r="AT3565">
        <v>6.1614459285796015E-2</v>
      </c>
      <c r="AU3565">
        <v>6.2217958137933245E-2</v>
      </c>
      <c r="AV3565">
        <v>6.0991816203803048E-2</v>
      </c>
      <c r="AW3565">
        <v>7.8203731894273334E-2</v>
      </c>
      <c r="AX3565">
        <v>7.7787278630520137E-2</v>
      </c>
      <c r="AY3565">
        <v>7.3206755020846281E-2</v>
      </c>
      <c r="AZ3565">
        <v>6.2624887915252031E-2</v>
      </c>
    </row>
    <row r="3566" spans="11:52" ht="14.4">
      <c r="K3566" t="s">
        <v>4474</v>
      </c>
      <c r="L3566" t="s">
        <v>4462</v>
      </c>
      <c r="M3566" t="s">
        <v>21</v>
      </c>
      <c r="N3566" t="s">
        <v>80</v>
      </c>
      <c r="O3566">
        <v>7.1221359475338794E-2</v>
      </c>
      <c r="P3566">
        <v>3.641808713413603E-2</v>
      </c>
      <c r="Q3566">
        <v>6.5915293644464745E-2</v>
      </c>
      <c r="R3566">
        <v>6.7493037506844239E-2</v>
      </c>
      <c r="S3566">
        <v>6.6356688171818348E-2</v>
      </c>
      <c r="T3566">
        <v>2.6834303715644145E-2</v>
      </c>
      <c r="U3566">
        <v>5.9522202212772553E-2</v>
      </c>
      <c r="V3566">
        <v>4.9844542856669866E-2</v>
      </c>
      <c r="W3566">
        <v>3.3643901887958023E-2</v>
      </c>
      <c r="X3566">
        <v>8.2966624233845251E-3</v>
      </c>
      <c r="Y3566">
        <v>5.9433811833417491E-2</v>
      </c>
      <c r="Z3566">
        <v>5.1453471730874403E-2</v>
      </c>
      <c r="AA3566">
        <v>5.5980345193721845E-2</v>
      </c>
      <c r="AB3566">
        <v>3.9197749206966913E-2</v>
      </c>
      <c r="AC3566">
        <v>5.8126438492576614E-2</v>
      </c>
      <c r="AD3566">
        <v>6.7292052985182996E-2</v>
      </c>
      <c r="AE3566">
        <v>7.001665977170389E-2</v>
      </c>
      <c r="AF3566">
        <v>6.0805532094348497E-2</v>
      </c>
      <c r="AG3566">
        <v>8.0082391140587503E-2</v>
      </c>
      <c r="AH3566">
        <v>8.2353127890551187E-2</v>
      </c>
      <c r="AI3566">
        <v>6.6699164040282116E-2</v>
      </c>
      <c r="AJ3566">
        <v>4.9891378126630651E-2</v>
      </c>
      <c r="AK3566">
        <v>5.5019427676363759E-2</v>
      </c>
      <c r="AL3566">
        <v>2.653419129872386E-2</v>
      </c>
      <c r="AM3566">
        <v>2.8114574023655321E-2</v>
      </c>
      <c r="AN3566">
        <v>2.5375317951974417E-2</v>
      </c>
    </row>
    <row r="3567" spans="11:52" ht="14.4">
      <c r="K3567" t="s">
        <v>4475</v>
      </c>
      <c r="L3567" t="s">
        <v>4462</v>
      </c>
      <c r="M3567" t="s">
        <v>22</v>
      </c>
      <c r="N3567" t="s">
        <v>80</v>
      </c>
      <c r="O3567">
        <v>-4.1554444547780976E-2</v>
      </c>
      <c r="P3567">
        <v>-0.11143605837795333</v>
      </c>
      <c r="Q3567">
        <v>-5.4945965300589074E-2</v>
      </c>
      <c r="R3567">
        <v>-0.38815471813830321</v>
      </c>
      <c r="S3567">
        <v>-0.21108435234691217</v>
      </c>
      <c r="T3567">
        <v>-0.25452793510695504</v>
      </c>
      <c r="U3567">
        <v>1.3189484054131034E-2</v>
      </c>
      <c r="V3567">
        <v>-0.16179183896739083</v>
      </c>
      <c r="W3567">
        <v>-0.10105091184854501</v>
      </c>
      <c r="X3567">
        <v>-7.435379824942337E-2</v>
      </c>
      <c r="Y3567">
        <v>1.2988481594627092E-2</v>
      </c>
      <c r="Z3567">
        <v>-3.5251425256076444E-3</v>
      </c>
      <c r="AA3567">
        <v>-2.8296099198863557E-3</v>
      </c>
      <c r="AB3567">
        <v>-1.373382302562022E-2</v>
      </c>
      <c r="AC3567">
        <v>7.2744783917974625E-3</v>
      </c>
      <c r="AD3567">
        <v>-1.9273013630262244E-2</v>
      </c>
      <c r="AE3567">
        <v>-4.9961422219265451E-3</v>
      </c>
      <c r="AF3567">
        <v>-2.9264731566094404E-3</v>
      </c>
      <c r="AG3567">
        <v>1.7697552626592925E-2</v>
      </c>
      <c r="AH3567">
        <v>2.8927607417823645E-2</v>
      </c>
      <c r="AI3567">
        <v>3.1813271493883022E-2</v>
      </c>
      <c r="AJ3567">
        <v>9.5649162141398895E-3</v>
      </c>
      <c r="AK3567">
        <v>1.7156091403695856E-2</v>
      </c>
      <c r="AL3567">
        <v>-6.3232577998255421E-2</v>
      </c>
      <c r="AM3567">
        <v>-3.0777735221932646E-2</v>
      </c>
      <c r="AN3567">
        <v>-6.5062467364721419E-2</v>
      </c>
      <c r="AO3567">
        <v>-1.0230184402314327E-2</v>
      </c>
      <c r="AP3567">
        <v>-0.32688747542939084</v>
      </c>
      <c r="AQ3567">
        <v>-0.2498758208098274</v>
      </c>
      <c r="AR3567">
        <v>-0.19372138317370291</v>
      </c>
      <c r="AS3567">
        <v>0.21428670408033479</v>
      </c>
      <c r="AT3567">
        <v>0.19337548268526725</v>
      </c>
      <c r="AU3567">
        <v>0.15842516034255391</v>
      </c>
      <c r="AV3567">
        <v>0.15264758597110295</v>
      </c>
      <c r="AW3567">
        <v>0.11623776948491274</v>
      </c>
      <c r="AX3567">
        <v>0.13258570474348491</v>
      </c>
      <c r="AY3567">
        <v>0.13637551333636144</v>
      </c>
      <c r="AZ3567">
        <v>0.12872922296573541</v>
      </c>
    </row>
    <row r="3568" spans="11:52" ht="14.4">
      <c r="K3568" t="s">
        <v>4476</v>
      </c>
      <c r="L3568" t="s">
        <v>4462</v>
      </c>
      <c r="M3568" t="s">
        <v>90</v>
      </c>
      <c r="N3568" t="s">
        <v>80</v>
      </c>
      <c r="O3568">
        <v>6.954504782895167E-2</v>
      </c>
      <c r="P3568">
        <v>6.8864652800186291E-2</v>
      </c>
      <c r="Q3568">
        <v>5.867308989561603E-2</v>
      </c>
      <c r="R3568">
        <v>6.6536044248833789E-2</v>
      </c>
      <c r="S3568">
        <v>-3.1042261100979303E-2</v>
      </c>
      <c r="T3568">
        <v>-1.4349345235681096E-2</v>
      </c>
      <c r="U3568">
        <v>0.11476738508248184</v>
      </c>
      <c r="V3568">
        <v>0.12529612488425934</v>
      </c>
      <c r="W3568">
        <v>0.1207918204269086</v>
      </c>
      <c r="X3568">
        <v>0.10773564023825448</v>
      </c>
      <c r="Y3568">
        <v>3.9902961479257509E-2</v>
      </c>
      <c r="Z3568">
        <v>5.031590296111562E-2</v>
      </c>
      <c r="AA3568">
        <v>6.6857382906026955E-2</v>
      </c>
      <c r="AB3568">
        <v>6.8592100602031317E-2</v>
      </c>
      <c r="AC3568">
        <v>0.1082862470507904</v>
      </c>
      <c r="AD3568">
        <v>0.11585690301095863</v>
      </c>
      <c r="AE3568">
        <v>0.11916009103955412</v>
      </c>
      <c r="AF3568">
        <v>0.10933108149286692</v>
      </c>
      <c r="AG3568">
        <v>9.9389715309065804E-2</v>
      </c>
      <c r="AH3568">
        <v>0.11589700513641768</v>
      </c>
      <c r="AI3568">
        <v>0.1092789491243458</v>
      </c>
      <c r="AJ3568">
        <v>9.8208825017436635E-2</v>
      </c>
      <c r="AK3568">
        <v>8.1736161774150412E-2</v>
      </c>
      <c r="AL3568">
        <v>5.8862921744688414E-2</v>
      </c>
      <c r="AM3568">
        <v>6.1036186193168751E-2</v>
      </c>
      <c r="AN3568">
        <v>5.2461404807959598E-2</v>
      </c>
      <c r="AO3568">
        <v>7.3488444607989659E-2</v>
      </c>
      <c r="AP3568">
        <v>8.3298109075115395E-2</v>
      </c>
      <c r="AQ3568">
        <v>8.9372561286402349E-2</v>
      </c>
      <c r="AR3568">
        <v>8.0275957839530135E-2</v>
      </c>
      <c r="AS3568">
        <v>9.6918428481562305E-2</v>
      </c>
      <c r="AT3568">
        <v>0.10076940404814728</v>
      </c>
      <c r="AU3568">
        <v>0.11215264345528786</v>
      </c>
      <c r="AV3568">
        <v>8.846613296713296E-2</v>
      </c>
      <c r="AW3568">
        <v>0.21682348442062199</v>
      </c>
      <c r="AX3568">
        <v>0.20046550644503824</v>
      </c>
      <c r="AY3568">
        <v>0.1994179226624227</v>
      </c>
      <c r="AZ3568">
        <v>0.1768985824312462</v>
      </c>
    </row>
    <row r="3569" spans="11:52" ht="14.4">
      <c r="K3569" t="s">
        <v>4477</v>
      </c>
      <c r="L3569" t="s">
        <v>4462</v>
      </c>
      <c r="M3569" t="s">
        <v>23</v>
      </c>
      <c r="N3569" t="s">
        <v>80</v>
      </c>
      <c r="O3569">
        <v>-0.19146279926736201</v>
      </c>
      <c r="P3569">
        <v>-0.12436444724902317</v>
      </c>
      <c r="Q3569">
        <v>-9.5445043242275551E-4</v>
      </c>
      <c r="R3569">
        <v>5.6329069278088208E-2</v>
      </c>
      <c r="S3569">
        <v>5.1629716032565817E-2</v>
      </c>
      <c r="T3569">
        <v>5.7813401827332953E-2</v>
      </c>
      <c r="U3569">
        <v>0.113313333942205</v>
      </c>
      <c r="V3569">
        <v>0.19096235685773241</v>
      </c>
      <c r="W3569">
        <v>0.19148832434359023</v>
      </c>
      <c r="X3569">
        <v>0.16375912470676143</v>
      </c>
      <c r="Y3569">
        <v>0.13641403423111792</v>
      </c>
      <c r="Z3569">
        <v>0.17696641208082786</v>
      </c>
      <c r="AA3569">
        <v>0.18135280540340465</v>
      </c>
      <c r="AB3569">
        <v>0.17630386438999213</v>
      </c>
      <c r="AC3569">
        <v>0.14865471199958807</v>
      </c>
      <c r="AD3569">
        <v>0.17869102674019374</v>
      </c>
      <c r="AE3569">
        <v>0.18579135233484312</v>
      </c>
      <c r="AF3569">
        <v>0.17985532016497566</v>
      </c>
      <c r="AG3569">
        <v>0.13674169102117636</v>
      </c>
      <c r="AH3569">
        <v>0.16991551437853755</v>
      </c>
      <c r="AI3569">
        <v>0.18218915128005697</v>
      </c>
      <c r="AJ3569">
        <v>0.18262161122781748</v>
      </c>
      <c r="AK3569">
        <v>-1.0753263448513965E-3</v>
      </c>
      <c r="AL3569">
        <v>5.7119207065418023E-2</v>
      </c>
      <c r="AM3569">
        <v>9.682795401785646E-2</v>
      </c>
      <c r="AN3569">
        <v>9.8095634352321978E-2</v>
      </c>
      <c r="AO3569">
        <v>0.13909392009921454</v>
      </c>
      <c r="AP3569">
        <v>0.15424726067122418</v>
      </c>
      <c r="AQ3569">
        <v>0.15936341051652866</v>
      </c>
      <c r="AR3569">
        <v>0.14418877205048802</v>
      </c>
      <c r="AS3569">
        <v>2.6467193940842335E-2</v>
      </c>
      <c r="AT3569">
        <v>5.1275069642527267E-2</v>
      </c>
      <c r="AU3569">
        <v>9.8652608336864317E-2</v>
      </c>
      <c r="AV3569">
        <v>0.11323366736141093</v>
      </c>
      <c r="AW3569">
        <v>0.19545840376366497</v>
      </c>
      <c r="AX3569">
        <v>0.28733148079249299</v>
      </c>
      <c r="AY3569">
        <v>0.283547099939849</v>
      </c>
      <c r="AZ3569">
        <v>0.25292764746207308</v>
      </c>
    </row>
    <row r="3570" spans="11:52" ht="14.4">
      <c r="K3570" t="s">
        <v>4478</v>
      </c>
      <c r="L3570" t="s">
        <v>4462</v>
      </c>
      <c r="M3570" t="s">
        <v>24</v>
      </c>
      <c r="N3570" t="s">
        <v>80</v>
      </c>
      <c r="O3570">
        <v>4.1977175551743559E-2</v>
      </c>
      <c r="P3570">
        <v>5.3646978940828559E-2</v>
      </c>
      <c r="Q3570">
        <v>6.7015442957709503E-2</v>
      </c>
      <c r="R3570">
        <v>7.7295344580992326E-2</v>
      </c>
      <c r="S3570">
        <v>8.828605803037895E-2</v>
      </c>
      <c r="T3570">
        <v>7.4266120859178317E-2</v>
      </c>
      <c r="U3570">
        <v>8.429205052589174E-2</v>
      </c>
      <c r="V3570">
        <v>0.10248794639202272</v>
      </c>
      <c r="W3570">
        <v>9.1896085616780449E-2</v>
      </c>
      <c r="X3570">
        <v>7.9301876662077414E-2</v>
      </c>
      <c r="Y3570">
        <v>6.5319410997708827E-2</v>
      </c>
      <c r="Z3570">
        <v>7.6631909475724277E-2</v>
      </c>
      <c r="AA3570">
        <v>7.980804715646081E-2</v>
      </c>
      <c r="AB3570">
        <v>7.0785445884509843E-2</v>
      </c>
      <c r="AC3570">
        <v>7.8459034443646811E-2</v>
      </c>
      <c r="AD3570">
        <v>8.3973978886209791E-2</v>
      </c>
      <c r="AE3570">
        <v>8.3830288348721582E-2</v>
      </c>
      <c r="AF3570">
        <v>7.5020016268302694E-2</v>
      </c>
      <c r="AG3570">
        <v>8.0578860766450239E-2</v>
      </c>
      <c r="AH3570">
        <v>6.8248995142259308E-2</v>
      </c>
      <c r="AI3570">
        <v>6.8533702517088416E-2</v>
      </c>
      <c r="AJ3570">
        <v>5.4945722747470352E-2</v>
      </c>
      <c r="AK3570">
        <v>5.3457857405888182E-3</v>
      </c>
      <c r="AL3570">
        <v>-8.4490784386624329E-2</v>
      </c>
      <c r="AM3570">
        <v>-4.5122710896675383E-2</v>
      </c>
      <c r="AN3570">
        <v>-3.2329534840220615E-2</v>
      </c>
      <c r="AO3570">
        <v>5.9540308749093787E-2</v>
      </c>
      <c r="AP3570">
        <v>6.6584868347725923E-2</v>
      </c>
      <c r="AQ3570">
        <v>7.0983905925352073E-2</v>
      </c>
      <c r="AR3570">
        <v>7.6411324346338821E-2</v>
      </c>
      <c r="AS3570">
        <v>4.0748545922983243E-2</v>
      </c>
      <c r="AT3570">
        <v>5.4984205974434784E-2</v>
      </c>
      <c r="AU3570">
        <v>6.8914992106674303E-2</v>
      </c>
      <c r="AV3570">
        <v>7.2461251668060694E-2</v>
      </c>
      <c r="AW3570">
        <v>0.12232483464986352</v>
      </c>
      <c r="AX3570">
        <v>0.12982008411433288</v>
      </c>
      <c r="AY3570">
        <v>0.13845555980828336</v>
      </c>
      <c r="AZ3570">
        <v>0.12721712463190876</v>
      </c>
    </row>
    <row r="3571" spans="11:52" ht="14.4">
      <c r="K3571" t="s">
        <v>4479</v>
      </c>
      <c r="L3571" t="s">
        <v>4462</v>
      </c>
      <c r="M3571" t="s">
        <v>1386</v>
      </c>
      <c r="N3571" t="s">
        <v>80</v>
      </c>
      <c r="O3571" t="s">
        <v>6079</v>
      </c>
      <c r="P3571" t="s">
        <v>6079</v>
      </c>
      <c r="Q3571" t="s">
        <v>6079</v>
      </c>
      <c r="R3571" t="s">
        <v>6079</v>
      </c>
      <c r="S3571" t="s">
        <v>6079</v>
      </c>
      <c r="T3571" t="s">
        <v>6079</v>
      </c>
      <c r="U3571" t="s">
        <v>6079</v>
      </c>
      <c r="V3571" t="s">
        <v>6079</v>
      </c>
      <c r="W3571" t="s">
        <v>6079</v>
      </c>
      <c r="X3571" t="s">
        <v>6079</v>
      </c>
      <c r="Y3571" t="s">
        <v>6079</v>
      </c>
      <c r="Z3571" t="s">
        <v>6079</v>
      </c>
      <c r="AA3571" t="s">
        <v>6079</v>
      </c>
      <c r="AB3571">
        <v>7.262258321031434E-2</v>
      </c>
      <c r="AC3571">
        <v>7.8982068477842268E-2</v>
      </c>
      <c r="AD3571">
        <v>7.5827883444916672E-2</v>
      </c>
      <c r="AE3571">
        <v>6.4192224760255615E-2</v>
      </c>
      <c r="AF3571">
        <v>5.7582355773851811E-2</v>
      </c>
      <c r="AG3571">
        <v>6.6527209501975521E-2</v>
      </c>
      <c r="AH3571">
        <v>5.9743526519489679E-2</v>
      </c>
      <c r="AI3571">
        <v>5.3676239720871391E-2</v>
      </c>
      <c r="AJ3571">
        <v>4.4588324909205376E-2</v>
      </c>
      <c r="AK3571">
        <v>-4.3644085365295418E-2</v>
      </c>
      <c r="AL3571">
        <v>-2.050389584432924E-3</v>
      </c>
      <c r="AM3571">
        <v>2.0840379859316499E-2</v>
      </c>
      <c r="AN3571">
        <v>4.3990170747272093E-2</v>
      </c>
      <c r="AO3571">
        <v>0.11092262260471264</v>
      </c>
      <c r="AP3571">
        <v>0.11797192893344308</v>
      </c>
      <c r="AQ3571">
        <v>0.124863056135118</v>
      </c>
      <c r="AR3571">
        <v>0.12614464947464818</v>
      </c>
      <c r="AS3571">
        <v>8.8154637138789113E-2</v>
      </c>
      <c r="AT3571">
        <v>9.9282937138529287E-2</v>
      </c>
      <c r="AU3571">
        <v>0.101443127003796</v>
      </c>
      <c r="AV3571">
        <v>9.6658413093258067E-2</v>
      </c>
      <c r="AW3571">
        <v>0.12090418728817952</v>
      </c>
      <c r="AX3571">
        <v>0.11820694444598316</v>
      </c>
      <c r="AY3571">
        <v>0.11800176247037558</v>
      </c>
      <c r="AZ3571">
        <v>0.11846587416350408</v>
      </c>
    </row>
    <row r="3572" spans="11:52" ht="14.4">
      <c r="K3572" t="s">
        <v>4480</v>
      </c>
      <c r="L3572" t="s">
        <v>4462</v>
      </c>
      <c r="M3572" t="s">
        <v>25</v>
      </c>
      <c r="N3572" t="s">
        <v>80</v>
      </c>
      <c r="O3572">
        <v>2.4515537937265103E-2</v>
      </c>
      <c r="P3572">
        <v>-3.7299925178330515E-2</v>
      </c>
      <c r="Q3572">
        <v>6.5093016295666287E-2</v>
      </c>
      <c r="R3572">
        <v>4.347727859430861E-2</v>
      </c>
      <c r="S3572">
        <v>3.9309382267990835E-2</v>
      </c>
      <c r="T3572">
        <v>3.0831260577036147E-2</v>
      </c>
      <c r="U3572">
        <v>3.3208508213622076E-2</v>
      </c>
      <c r="V3572">
        <v>2.201850875471369E-2</v>
      </c>
      <c r="W3572">
        <v>1.4729421364643436E-2</v>
      </c>
      <c r="X3572">
        <v>-0.10741733865718348</v>
      </c>
      <c r="Y3572">
        <v>0.13297351595147916</v>
      </c>
      <c r="Z3572">
        <v>0.11352788875838037</v>
      </c>
      <c r="AA3572">
        <v>0.11058466933922365</v>
      </c>
      <c r="AB3572">
        <v>9.0107901334071178E-2</v>
      </c>
      <c r="AC3572">
        <v>8.3582855453101609E-2</v>
      </c>
      <c r="AD3572">
        <v>7.3733809710653825E-2</v>
      </c>
      <c r="AE3572">
        <v>6.105525589009831E-2</v>
      </c>
      <c r="AF3572">
        <v>6.0836216657049288E-2</v>
      </c>
      <c r="AG3572">
        <v>7.8861379138488077E-2</v>
      </c>
      <c r="AH3572">
        <v>8.5693541729739212E-2</v>
      </c>
      <c r="AI3572">
        <v>8.4609604585219378E-2</v>
      </c>
      <c r="AJ3572">
        <v>5.5869309008808585E-2</v>
      </c>
      <c r="AK3572">
        <v>-2.138080375140599E-2</v>
      </c>
      <c r="AL3572">
        <v>3.0006031107810086E-3</v>
      </c>
      <c r="AM3572">
        <v>3.842180065531442E-2</v>
      </c>
      <c r="AN3572">
        <v>4.0628859304658099E-3</v>
      </c>
      <c r="AO3572">
        <v>8.6721410793315731E-2</v>
      </c>
      <c r="AP3572">
        <v>8.3135379782161761E-2</v>
      </c>
      <c r="AQ3572">
        <v>7.8863057604280348E-2</v>
      </c>
      <c r="AR3572">
        <v>5.6452249549023184E-2</v>
      </c>
      <c r="AS3572">
        <v>5.8561029436546473E-2</v>
      </c>
      <c r="AT3572">
        <v>9.0892491395801356E-2</v>
      </c>
      <c r="AU3572">
        <v>8.9419654565456128E-2</v>
      </c>
      <c r="AV3572">
        <v>9.2111695389174575E-2</v>
      </c>
      <c r="AW3572">
        <v>0.13195386318228003</v>
      </c>
      <c r="AX3572">
        <v>0.13865705664099368</v>
      </c>
      <c r="AY3572">
        <v>0.14015063553539642</v>
      </c>
      <c r="AZ3572">
        <v>0.1412695703263393</v>
      </c>
    </row>
    <row r="3573" spans="11:52" ht="14.4">
      <c r="K3573" t="s">
        <v>5737</v>
      </c>
      <c r="L3573" t="s">
        <v>4462</v>
      </c>
      <c r="M3573" t="s">
        <v>5610</v>
      </c>
      <c r="N3573" t="s">
        <v>80</v>
      </c>
      <c r="AO3573">
        <v>6.5362741309395039E-2</v>
      </c>
      <c r="AP3573" t="s">
        <v>6079</v>
      </c>
      <c r="AQ3573" t="s">
        <v>6079</v>
      </c>
      <c r="AR3573" t="s">
        <v>6079</v>
      </c>
      <c r="AS3573" t="s">
        <v>6079</v>
      </c>
      <c r="AT3573">
        <v>6.9463908731206586E-2</v>
      </c>
      <c r="AU3573">
        <v>7.3737949490182253E-2</v>
      </c>
      <c r="AV3573">
        <v>6.676917730078881E-2</v>
      </c>
      <c r="AW3573">
        <v>8.0466466640796291E-2</v>
      </c>
      <c r="AX3573">
        <v>7.3563410506557639E-2</v>
      </c>
      <c r="AY3573">
        <v>7.3350776145865451E-2</v>
      </c>
      <c r="AZ3573">
        <v>6.5704759122198253E-2</v>
      </c>
    </row>
    <row r="3574" spans="11:52" ht="14.4">
      <c r="K3574" t="s">
        <v>4481</v>
      </c>
      <c r="L3574" t="s">
        <v>4462</v>
      </c>
      <c r="M3574" t="s">
        <v>98</v>
      </c>
      <c r="N3574" t="s">
        <v>80</v>
      </c>
      <c r="O3574">
        <v>0.10657641148886876</v>
      </c>
      <c r="P3574">
        <v>8.2767111714340397E-2</v>
      </c>
      <c r="Q3574">
        <v>7.4110621963382362E-2</v>
      </c>
      <c r="R3574">
        <v>6.8487132280726712E-2</v>
      </c>
      <c r="S3574">
        <v>7.2078906108778318E-2</v>
      </c>
      <c r="T3574">
        <v>7.1338629734441869E-2</v>
      </c>
      <c r="U3574">
        <v>6.9361136077655941E-2</v>
      </c>
      <c r="V3574">
        <v>9.8980782870185482E-2</v>
      </c>
      <c r="W3574">
        <v>0.10002645281489876</v>
      </c>
      <c r="X3574">
        <v>0.10094891509006888</v>
      </c>
      <c r="Y3574">
        <v>0.12267504279383246</v>
      </c>
      <c r="Z3574">
        <v>0.12163634640894448</v>
      </c>
      <c r="AA3574">
        <v>8.2126034268784426E-2</v>
      </c>
      <c r="AB3574">
        <v>9.2433553699341017E-2</v>
      </c>
      <c r="AC3574">
        <v>0.12111582676889172</v>
      </c>
      <c r="AD3574">
        <v>0.12585776742088317</v>
      </c>
      <c r="AE3574">
        <v>0.12889037902567935</v>
      </c>
      <c r="AF3574">
        <v>0.12712618821611141</v>
      </c>
      <c r="AG3574">
        <v>0.16238523887449441</v>
      </c>
      <c r="AH3574">
        <v>0.16387222846591623</v>
      </c>
      <c r="AI3574">
        <v>0.15879467577273321</v>
      </c>
      <c r="AJ3574">
        <v>0.15140318967923577</v>
      </c>
      <c r="AK3574">
        <v>0.11442226383563694</v>
      </c>
      <c r="AL3574">
        <v>0.11253671126038137</v>
      </c>
      <c r="AM3574">
        <v>0.11584410719366615</v>
      </c>
      <c r="AN3574">
        <v>0.11203737529283622</v>
      </c>
      <c r="AO3574">
        <v>0.10321030085051872</v>
      </c>
      <c r="AP3574">
        <v>0.1109992082230192</v>
      </c>
      <c r="AQ3574">
        <v>0.11472130178983762</v>
      </c>
      <c r="AR3574">
        <v>0.11161840071143272</v>
      </c>
      <c r="AS3574">
        <v>0.10041897187979676</v>
      </c>
      <c r="AT3574">
        <v>0.10502054951385828</v>
      </c>
      <c r="AU3574">
        <v>0.1177240495446624</v>
      </c>
      <c r="AV3574">
        <v>0.12174629416015108</v>
      </c>
      <c r="AW3574">
        <v>0.24926036921870329</v>
      </c>
      <c r="AX3574">
        <v>0.25344298810042121</v>
      </c>
      <c r="AY3574">
        <v>0.23925027743211211</v>
      </c>
      <c r="AZ3574">
        <v>0.22923340029013367</v>
      </c>
    </row>
    <row r="3575" spans="11:52" ht="14.4">
      <c r="K3575" t="s">
        <v>4482</v>
      </c>
      <c r="L3575" t="s">
        <v>4462</v>
      </c>
      <c r="M3575" t="s">
        <v>94</v>
      </c>
      <c r="N3575" t="s">
        <v>80</v>
      </c>
      <c r="O3575">
        <v>7.7975851639836183E-2</v>
      </c>
      <c r="P3575">
        <v>7.5342769504096463E-2</v>
      </c>
      <c r="Q3575">
        <v>7.2439450534539651E-2</v>
      </c>
      <c r="R3575">
        <v>8.7603943077189855E-2</v>
      </c>
      <c r="S3575">
        <v>7.7336421788413351E-2</v>
      </c>
      <c r="T3575">
        <v>7.737405727216716E-2</v>
      </c>
      <c r="U3575">
        <v>6.1278330935777565E-2</v>
      </c>
      <c r="V3575">
        <v>6.592107194674135E-2</v>
      </c>
      <c r="W3575">
        <v>6.651117064815E-2</v>
      </c>
      <c r="X3575">
        <v>6.1198576956835019E-2</v>
      </c>
      <c r="Y3575">
        <v>7.2930390096322725E-2</v>
      </c>
      <c r="Z3575">
        <v>7.8491268704308378E-2</v>
      </c>
      <c r="AA3575">
        <v>6.9565152167764613E-2</v>
      </c>
      <c r="AB3575">
        <v>6.9174630499451384E-2</v>
      </c>
      <c r="AC3575">
        <v>5.2406204776249216E-2</v>
      </c>
      <c r="AD3575">
        <v>6.1777880930484814E-2</v>
      </c>
      <c r="AE3575">
        <v>8.9648926522687161E-2</v>
      </c>
      <c r="AF3575">
        <v>8.5112938057292198E-2</v>
      </c>
      <c r="AG3575">
        <v>5.0732466383005215E-2</v>
      </c>
      <c r="AH3575">
        <v>6.7964024729328734E-2</v>
      </c>
      <c r="AI3575">
        <v>6.5021308719332482E-2</v>
      </c>
      <c r="AJ3575">
        <v>5.7857326974466848E-2</v>
      </c>
      <c r="AK3575">
        <v>4.9086786145303048E-2</v>
      </c>
      <c r="AL3575">
        <v>6.1083406338725818E-2</v>
      </c>
      <c r="AM3575">
        <v>5.790657696328589E-2</v>
      </c>
      <c r="AN3575">
        <v>5.8105301907180024E-2</v>
      </c>
      <c r="AO3575">
        <v>4.0714959378339403E-2</v>
      </c>
      <c r="AP3575">
        <v>6.4903159955080225E-2</v>
      </c>
      <c r="AQ3575">
        <v>6.3436152116367342E-2</v>
      </c>
      <c r="AR3575">
        <v>6.0373295787464039E-2</v>
      </c>
      <c r="AS3575">
        <v>3.9874191904204291E-2</v>
      </c>
      <c r="AT3575">
        <v>6.7300712394357726E-2</v>
      </c>
      <c r="AU3575">
        <v>6.010935997076234E-2</v>
      </c>
      <c r="AV3575">
        <v>6.8347844613942374E-2</v>
      </c>
      <c r="AW3575">
        <v>6.2736469248488844E-2</v>
      </c>
      <c r="AX3575">
        <v>8.7255371957001185E-2</v>
      </c>
      <c r="AY3575">
        <v>8.5647470680005972E-2</v>
      </c>
      <c r="AZ3575">
        <v>9.1163818082352896E-2</v>
      </c>
    </row>
    <row r="3576" spans="11:52" ht="14.4">
      <c r="K3576" t="s">
        <v>4483</v>
      </c>
      <c r="L3576" t="s">
        <v>4462</v>
      </c>
      <c r="M3576" t="s">
        <v>99</v>
      </c>
      <c r="N3576" t="s">
        <v>80</v>
      </c>
      <c r="O3576">
        <v>0.12331983713392627</v>
      </c>
      <c r="P3576">
        <v>0.1113755270748762</v>
      </c>
      <c r="Q3576">
        <v>0.11741889902527608</v>
      </c>
      <c r="R3576">
        <v>0.1243276950654571</v>
      </c>
      <c r="S3576">
        <v>0.12022452272567836</v>
      </c>
      <c r="T3576">
        <v>0.1156609812464688</v>
      </c>
      <c r="U3576">
        <v>0.10899769559466818</v>
      </c>
      <c r="V3576">
        <v>0.15711568837875728</v>
      </c>
      <c r="W3576">
        <v>0.14261189638052274</v>
      </c>
      <c r="X3576">
        <v>0.13675047699095205</v>
      </c>
      <c r="Y3576">
        <v>0.14507130388277073</v>
      </c>
      <c r="Z3576">
        <v>0.1301295819700691</v>
      </c>
      <c r="AA3576">
        <v>0.13110284792078353</v>
      </c>
      <c r="AB3576">
        <v>0.13340138254403713</v>
      </c>
      <c r="AC3576">
        <v>0.11574892186124568</v>
      </c>
      <c r="AD3576">
        <v>8.3702740510222889E-2</v>
      </c>
      <c r="AE3576">
        <v>0.13971923926122859</v>
      </c>
      <c r="AF3576">
        <v>0.13528106535692236</v>
      </c>
      <c r="AG3576">
        <v>0.13995886464877483</v>
      </c>
      <c r="AH3576">
        <v>0.12508606863234423</v>
      </c>
      <c r="AI3576">
        <v>0.12574823539478683</v>
      </c>
      <c r="AJ3576">
        <v>0.11655412549153404</v>
      </c>
      <c r="AK3576">
        <v>5.3688746008792101E-2</v>
      </c>
      <c r="AL3576">
        <v>3.306298455414243E-2</v>
      </c>
      <c r="AM3576">
        <v>5.5817956199198097E-2</v>
      </c>
      <c r="AN3576">
        <v>7.0835149736375613E-2</v>
      </c>
      <c r="AO3576">
        <v>8.4214498160737783E-2</v>
      </c>
      <c r="AP3576">
        <v>0.11399708434370238</v>
      </c>
      <c r="AQ3576">
        <v>0.11142787465962624</v>
      </c>
      <c r="AR3576">
        <v>4.2783722491889657E-2</v>
      </c>
      <c r="AS3576">
        <v>0.10312291358396636</v>
      </c>
      <c r="AT3576">
        <v>9.0969269150427468E-2</v>
      </c>
      <c r="AU3576">
        <v>9.8570358699326219E-2</v>
      </c>
      <c r="AV3576">
        <v>0.11467698096396134</v>
      </c>
      <c r="AW3576">
        <v>0.25253904492770307</v>
      </c>
      <c r="AX3576">
        <v>0.2576816175524681</v>
      </c>
      <c r="AY3576">
        <v>0.25048630680136419</v>
      </c>
      <c r="AZ3576">
        <v>0.23210717040589887</v>
      </c>
    </row>
    <row r="3577" spans="11:52" ht="14.4">
      <c r="K3577" t="s">
        <v>4484</v>
      </c>
      <c r="L3577" t="s">
        <v>4462</v>
      </c>
      <c r="M3577" t="s">
        <v>26</v>
      </c>
      <c r="N3577" t="s">
        <v>80</v>
      </c>
      <c r="O3577" t="s">
        <v>6079</v>
      </c>
      <c r="P3577" t="s">
        <v>6079</v>
      </c>
      <c r="Q3577" t="s">
        <v>6079</v>
      </c>
      <c r="R3577" t="s">
        <v>6079</v>
      </c>
      <c r="S3577" t="s">
        <v>6079</v>
      </c>
      <c r="T3577">
        <v>0.11597849544464751</v>
      </c>
      <c r="U3577">
        <v>0.11743965804413152</v>
      </c>
      <c r="V3577">
        <v>0.13175730390204834</v>
      </c>
      <c r="W3577">
        <v>0.12060960197750836</v>
      </c>
      <c r="X3577">
        <v>0.11435844265943482</v>
      </c>
      <c r="Y3577">
        <v>0.10356706330805648</v>
      </c>
      <c r="Z3577">
        <v>0.10626438183387522</v>
      </c>
      <c r="AA3577">
        <v>0.12301068534810064</v>
      </c>
      <c r="AB3577">
        <v>0.11369747986807276</v>
      </c>
      <c r="AC3577">
        <v>9.6682670183803027E-2</v>
      </c>
      <c r="AD3577">
        <v>5.0480559824057157E-2</v>
      </c>
      <c r="AE3577">
        <v>6.2263183675951829E-2</v>
      </c>
      <c r="AF3577">
        <v>6.2720247410497684E-2</v>
      </c>
      <c r="AG3577">
        <v>6.0546357069197525E-2</v>
      </c>
      <c r="AH3577">
        <v>7.3091873974735697E-2</v>
      </c>
      <c r="AI3577">
        <v>7.1501980698787757E-2</v>
      </c>
      <c r="AJ3577">
        <v>5.6656220974369502E-2</v>
      </c>
      <c r="AK3577">
        <v>1.5886949025315816E-2</v>
      </c>
      <c r="AL3577">
        <v>-3.6658843560997634E-2</v>
      </c>
      <c r="AM3577">
        <v>-6.6921612049002941E-3</v>
      </c>
      <c r="AN3577">
        <v>-3.0072114466074659E-2</v>
      </c>
      <c r="AO3577">
        <v>3.1452466215363385E-2</v>
      </c>
      <c r="AP3577">
        <v>3.4937028557192287E-2</v>
      </c>
      <c r="AQ3577">
        <v>3.63804545626581E-2</v>
      </c>
      <c r="AR3577">
        <v>3.3773305137977563E-2</v>
      </c>
      <c r="AS3577">
        <v>4.7196018764845041E-2</v>
      </c>
      <c r="AT3577">
        <v>-4.167523303506783E-2</v>
      </c>
      <c r="AU3577">
        <v>-1.33690671551615E-2</v>
      </c>
      <c r="AV3577">
        <v>4.04022475372861E-2</v>
      </c>
      <c r="AW3577">
        <v>0.10282453487980696</v>
      </c>
      <c r="AX3577">
        <v>0.12309804627414986</v>
      </c>
      <c r="AY3577">
        <v>0.12706644600115174</v>
      </c>
      <c r="AZ3577">
        <v>0.13407022334981519</v>
      </c>
    </row>
    <row r="3578" spans="11:52" ht="14.4">
      <c r="K3578" t="s">
        <v>4485</v>
      </c>
      <c r="L3578" t="s">
        <v>4462</v>
      </c>
      <c r="M3578" t="s">
        <v>27</v>
      </c>
      <c r="N3578" t="s">
        <v>80</v>
      </c>
      <c r="O3578">
        <v>3.1505308850643753E-2</v>
      </c>
      <c r="P3578">
        <v>3.5930016684333925E-2</v>
      </c>
      <c r="Q3578">
        <v>7.1314586711867162E-2</v>
      </c>
      <c r="R3578">
        <v>7.9354139588583728E-2</v>
      </c>
      <c r="S3578">
        <v>9.8720325110001853E-2</v>
      </c>
      <c r="T3578">
        <v>7.7477344171349355E-2</v>
      </c>
      <c r="U3578">
        <v>7.4506692899522942E-2</v>
      </c>
      <c r="V3578">
        <v>8.132679221581228E-2</v>
      </c>
      <c r="W3578">
        <v>8.954121150628265E-2</v>
      </c>
      <c r="X3578">
        <v>7.9536041014005909E-2</v>
      </c>
      <c r="Y3578">
        <v>9.1460451313346652E-2</v>
      </c>
      <c r="Z3578">
        <v>0.10254340442297344</v>
      </c>
      <c r="AA3578">
        <v>0.10372093890117992</v>
      </c>
      <c r="AB3578">
        <v>9.3489278032502898E-2</v>
      </c>
      <c r="AC3578">
        <v>9.1696337265261829E-2</v>
      </c>
      <c r="AD3578">
        <v>0.10011113920852636</v>
      </c>
      <c r="AE3578">
        <v>9.5812690648199028E-2</v>
      </c>
      <c r="AF3578">
        <v>8.7936806820162597E-2</v>
      </c>
      <c r="AG3578">
        <v>7.648895093440064E-2</v>
      </c>
      <c r="AH3578">
        <v>8.5249373517518531E-2</v>
      </c>
      <c r="AI3578">
        <v>8.8937364603799376E-2</v>
      </c>
      <c r="AJ3578">
        <v>7.6628744267718721E-2</v>
      </c>
      <c r="AK3578">
        <v>1.3578206662457345E-2</v>
      </c>
      <c r="AL3578">
        <v>1.6583524063832695E-2</v>
      </c>
      <c r="AM3578">
        <v>3.1215995830292612E-2</v>
      </c>
      <c r="AN3578">
        <v>3.1860872911917901E-2</v>
      </c>
      <c r="AO3578">
        <v>7.2301540052572513E-2</v>
      </c>
      <c r="AP3578">
        <v>8.5417819202500078E-2</v>
      </c>
      <c r="AQ3578">
        <v>9.2621984538342278E-2</v>
      </c>
      <c r="AR3578">
        <v>8.4955905548972657E-2</v>
      </c>
      <c r="AS3578">
        <v>5.5941998990708654E-2</v>
      </c>
      <c r="AT3578">
        <v>7.4471649764064979E-2</v>
      </c>
      <c r="AU3578">
        <v>8.0067538568150506E-2</v>
      </c>
      <c r="AV3578">
        <v>8.050757653104286E-2</v>
      </c>
      <c r="AW3578">
        <v>0.11243908880825468</v>
      </c>
      <c r="AX3578">
        <v>0.12912826904689825</v>
      </c>
      <c r="AY3578">
        <v>0.12899613870867344</v>
      </c>
      <c r="AZ3578">
        <v>0.11616306836567612</v>
      </c>
    </row>
    <row r="3579" spans="11:52" ht="14.4">
      <c r="K3579" t="s">
        <v>4486</v>
      </c>
      <c r="L3579" t="s">
        <v>4462</v>
      </c>
      <c r="M3579" t="s">
        <v>28</v>
      </c>
      <c r="N3579" t="s">
        <v>80</v>
      </c>
      <c r="O3579">
        <v>0.13549985810920681</v>
      </c>
      <c r="P3579">
        <v>0.12943947030525851</v>
      </c>
      <c r="Q3579">
        <v>0.15774391683095251</v>
      </c>
      <c r="R3579">
        <v>0.13624808344103692</v>
      </c>
      <c r="S3579">
        <v>0.13051522090176718</v>
      </c>
      <c r="T3579">
        <v>0.12977037711597622</v>
      </c>
      <c r="U3579">
        <v>0.10460444335111509</v>
      </c>
      <c r="V3579">
        <v>0.10469478448324104</v>
      </c>
      <c r="W3579">
        <v>9.9345268931639877E-2</v>
      </c>
      <c r="X3579">
        <v>0.10024193816476835</v>
      </c>
      <c r="Y3579">
        <v>8.7752756354579173E-2</v>
      </c>
      <c r="Z3579">
        <v>9.0765517526022244E-2</v>
      </c>
      <c r="AA3579">
        <v>9.6464122457326135E-2</v>
      </c>
      <c r="AB3579">
        <v>9.6996844605433077E-2</v>
      </c>
      <c r="AC3579">
        <v>0.1051498900318809</v>
      </c>
      <c r="AD3579">
        <v>0.1158289378805611</v>
      </c>
      <c r="AE3579">
        <v>0.11313549346703948</v>
      </c>
      <c r="AF3579">
        <v>0.10770946013634122</v>
      </c>
      <c r="AG3579">
        <v>0.12256596589622276</v>
      </c>
      <c r="AH3579">
        <v>0.12251699084776052</v>
      </c>
      <c r="AI3579">
        <v>0.11512862350009684</v>
      </c>
      <c r="AJ3579">
        <v>0.10949986872463097</v>
      </c>
      <c r="AK3579">
        <v>5.8880539264399706E-2</v>
      </c>
      <c r="AL3579">
        <v>6.874284902084081E-2</v>
      </c>
      <c r="AM3579">
        <v>7.4213171581606618E-2</v>
      </c>
      <c r="AN3579">
        <v>7.3887026332884242E-2</v>
      </c>
      <c r="AO3579">
        <v>0.10151837897473712</v>
      </c>
      <c r="AP3579" t="s">
        <v>6079</v>
      </c>
      <c r="AQ3579" t="s">
        <v>6079</v>
      </c>
      <c r="AR3579" t="s">
        <v>6079</v>
      </c>
      <c r="AS3579" t="s">
        <v>6079</v>
      </c>
      <c r="AT3579">
        <v>0.13076545970200343</v>
      </c>
      <c r="AU3579">
        <v>0.12299368394710952</v>
      </c>
      <c r="AV3579">
        <v>0.12559564827028946</v>
      </c>
      <c r="AW3579">
        <v>0.14286448120247577</v>
      </c>
      <c r="AX3579">
        <v>0.14010172070020063</v>
      </c>
      <c r="AY3579">
        <v>0.1410228084302147</v>
      </c>
      <c r="AZ3579">
        <v>0.14354533093050395</v>
      </c>
    </row>
    <row r="3580" spans="11:52" ht="14.4">
      <c r="K3580" t="s">
        <v>4487</v>
      </c>
      <c r="L3580" t="s">
        <v>4462</v>
      </c>
      <c r="M3580" t="s">
        <v>29</v>
      </c>
      <c r="N3580" t="s">
        <v>80</v>
      </c>
      <c r="O3580">
        <v>0.12242060921251292</v>
      </c>
      <c r="P3580">
        <v>0.1159509627054324</v>
      </c>
      <c r="Q3580">
        <v>0.1583410156470117</v>
      </c>
      <c r="R3580">
        <v>0.13522756059196714</v>
      </c>
      <c r="S3580">
        <v>0.12494488464709808</v>
      </c>
      <c r="T3580">
        <v>0.10886606517919738</v>
      </c>
      <c r="U3580">
        <v>9.7683554263822733E-2</v>
      </c>
      <c r="V3580">
        <v>0.11061773015834642</v>
      </c>
      <c r="W3580">
        <v>0.10342970146130398</v>
      </c>
      <c r="X3580">
        <v>9.9396187966136626E-2</v>
      </c>
      <c r="Y3580">
        <v>7.4437650844569825E-2</v>
      </c>
      <c r="Z3580">
        <v>9.213467229756106E-2</v>
      </c>
      <c r="AA3580">
        <v>9.5493578232790283E-2</v>
      </c>
      <c r="AB3580">
        <v>0.10349531526478878</v>
      </c>
      <c r="AC3580">
        <v>8.0418778621525397E-2</v>
      </c>
      <c r="AD3580">
        <v>9.1925640834340447E-2</v>
      </c>
      <c r="AE3580">
        <v>9.6239642088630492E-2</v>
      </c>
      <c r="AF3580">
        <v>0.10054556738896311</v>
      </c>
      <c r="AG3580">
        <v>6.8819213272839269E-2</v>
      </c>
      <c r="AH3580">
        <v>9.1552799555105091E-2</v>
      </c>
      <c r="AI3580">
        <v>9.7679843037467226E-2</v>
      </c>
      <c r="AJ3580">
        <v>9.6197821369178468E-2</v>
      </c>
      <c r="AK3580">
        <v>3.8413121632827549E-2</v>
      </c>
      <c r="AL3580">
        <v>5.0470789767116712E-2</v>
      </c>
      <c r="AM3580">
        <v>5.4671531609271302E-2</v>
      </c>
      <c r="AN3580">
        <v>-2.1845944450995195E-3</v>
      </c>
      <c r="AO3580">
        <v>6.7002392515641704E-2</v>
      </c>
      <c r="AP3580">
        <v>7.7727578197749433E-2</v>
      </c>
      <c r="AQ3580">
        <v>8.624425630571271E-2</v>
      </c>
      <c r="AR3580">
        <v>9.0058680768504137E-2</v>
      </c>
      <c r="AS3580">
        <v>0.1523218803234172</v>
      </c>
      <c r="AT3580">
        <v>0.11509911853537735</v>
      </c>
      <c r="AU3580">
        <v>6.7992452267357437E-2</v>
      </c>
      <c r="AV3580">
        <v>8.9507484962017367E-2</v>
      </c>
      <c r="AW3580">
        <v>0.17802930755562854</v>
      </c>
      <c r="AX3580">
        <v>0.16320926711665323</v>
      </c>
      <c r="AY3580">
        <v>0.18434190451252627</v>
      </c>
      <c r="AZ3580">
        <v>0.18914015463175513</v>
      </c>
    </row>
    <row r="3581" spans="11:52" ht="14.4">
      <c r="K3581" t="s">
        <v>4488</v>
      </c>
      <c r="L3581" t="s">
        <v>4462</v>
      </c>
      <c r="M3581" t="s">
        <v>30</v>
      </c>
      <c r="N3581" t="s">
        <v>80</v>
      </c>
      <c r="O3581">
        <v>-5.4984459508275662E-3</v>
      </c>
      <c r="P3581">
        <v>-6.1246901382633695E-2</v>
      </c>
      <c r="Q3581">
        <v>2.043755162737439E-2</v>
      </c>
      <c r="R3581">
        <v>2.4660371498620149E-2</v>
      </c>
      <c r="S3581">
        <v>1.1706572137515648E-2</v>
      </c>
      <c r="T3581">
        <v>-2.4285281324476025E-2</v>
      </c>
      <c r="U3581">
        <v>-2.5468508384113603E-2</v>
      </c>
      <c r="V3581">
        <v>-4.5496550098841577E-2</v>
      </c>
      <c r="W3581">
        <v>-2.4067511367368989E-2</v>
      </c>
      <c r="X3581">
        <v>-9.5659128389872061E-2</v>
      </c>
      <c r="Y3581">
        <v>-3.1818046165299187E-2</v>
      </c>
      <c r="Z3581">
        <v>-2.0820355460836461E-2</v>
      </c>
      <c r="AA3581">
        <v>-3.2221900186733591E-3</v>
      </c>
      <c r="AB3581">
        <v>-3.8230644619760133E-2</v>
      </c>
      <c r="AC3581">
        <v>8.3291017614598353E-2</v>
      </c>
      <c r="AD3581">
        <v>5.9439537270875191E-2</v>
      </c>
      <c r="AE3581">
        <v>5.990238955769351E-2</v>
      </c>
      <c r="AF3581">
        <v>2.1760838555163427E-2</v>
      </c>
      <c r="AG3581">
        <v>6.1105483093657334E-2</v>
      </c>
      <c r="AH3581">
        <v>5.0218407173918365E-2</v>
      </c>
      <c r="AI3581">
        <v>5.3797132668335322E-2</v>
      </c>
      <c r="AJ3581">
        <v>3.9417731285049738E-2</v>
      </c>
      <c r="AK3581">
        <v>1.6718026354168872E-2</v>
      </c>
      <c r="AL3581">
        <v>1.6608910617794616E-3</v>
      </c>
      <c r="AM3581">
        <v>1.0470386355671452E-2</v>
      </c>
      <c r="AN3581">
        <v>-2.0494659666018583E-3</v>
      </c>
      <c r="AO3581">
        <v>3.6379772850266619E-2</v>
      </c>
      <c r="AP3581">
        <v>4.0833345654322811E-2</v>
      </c>
      <c r="AQ3581">
        <v>4.2267505863352456E-2</v>
      </c>
      <c r="AR3581">
        <v>4.5954100029143456E-2</v>
      </c>
      <c r="AS3581">
        <v>9.8392345428217926E-2</v>
      </c>
      <c r="AT3581">
        <v>9.3787174074322965E-2</v>
      </c>
      <c r="AU3581">
        <v>8.8952183666979476E-2</v>
      </c>
      <c r="AV3581">
        <v>9.4900358365239329E-2</v>
      </c>
      <c r="AW3581">
        <v>0.1555913745068333</v>
      </c>
      <c r="AX3581">
        <v>0.15763049745524285</v>
      </c>
      <c r="AY3581">
        <v>0.1709595286568206</v>
      </c>
      <c r="AZ3581">
        <v>0.16893030514352489</v>
      </c>
    </row>
    <row r="3582" spans="11:52" ht="14.4">
      <c r="K3582" t="s">
        <v>4489</v>
      </c>
      <c r="L3582" t="s">
        <v>4462</v>
      </c>
      <c r="M3582" t="s">
        <v>100</v>
      </c>
      <c r="N3582" t="s">
        <v>80</v>
      </c>
      <c r="O3582">
        <v>-0.1902383748579651</v>
      </c>
      <c r="P3582">
        <v>-0.15767226075575855</v>
      </c>
      <c r="Q3582">
        <v>0.17644671607701623</v>
      </c>
      <c r="R3582">
        <v>0.39956155706244689</v>
      </c>
      <c r="S3582">
        <v>0.29806216396956936</v>
      </c>
      <c r="T3582">
        <v>0.23270407126617637</v>
      </c>
      <c r="U3582">
        <v>0.13463437339949544</v>
      </c>
      <c r="V3582">
        <v>0.16393698643126275</v>
      </c>
      <c r="W3582">
        <v>0.17344034957655458</v>
      </c>
      <c r="X3582">
        <v>0.16106271856882037</v>
      </c>
      <c r="Y3582">
        <v>0.15566473811289483</v>
      </c>
      <c r="Z3582">
        <v>0.15380142940328964</v>
      </c>
      <c r="AA3582">
        <v>0.15589557472295515</v>
      </c>
      <c r="AB3582">
        <v>0.1554692241397789</v>
      </c>
      <c r="AC3582">
        <v>0.19094406056271079</v>
      </c>
      <c r="AD3582">
        <v>0.21214003355183056</v>
      </c>
      <c r="AE3582">
        <v>0.20188661273935893</v>
      </c>
      <c r="AF3582">
        <v>0.17603756032883541</v>
      </c>
      <c r="AG3582">
        <v>0.17224829891897092</v>
      </c>
      <c r="AH3582">
        <v>0.14122507823725</v>
      </c>
      <c r="AI3582">
        <v>0.1680005489989076</v>
      </c>
      <c r="AJ3582">
        <v>0.15585547536519889</v>
      </c>
      <c r="AK3582">
        <v>0.14910275093824843</v>
      </c>
      <c r="AL3582">
        <v>0.12115152373641085</v>
      </c>
      <c r="AM3582">
        <v>0.1283166254038989</v>
      </c>
      <c r="AN3582">
        <v>0.11399943360053638</v>
      </c>
      <c r="AO3582">
        <v>0.17128445627266631</v>
      </c>
      <c r="AP3582">
        <v>0.15250718056575199</v>
      </c>
      <c r="AQ3582">
        <v>0.16268934165865484</v>
      </c>
      <c r="AR3582">
        <v>0.15818554969747833</v>
      </c>
      <c r="AS3582">
        <v>0.15774879646975845</v>
      </c>
      <c r="AT3582">
        <v>0.19526440069219875</v>
      </c>
      <c r="AU3582">
        <v>0.19543788829371603</v>
      </c>
      <c r="AV3582">
        <v>0.19380151517437164</v>
      </c>
      <c r="AW3582">
        <v>0.24171260945597856</v>
      </c>
      <c r="AX3582">
        <v>0.23307222060321189</v>
      </c>
      <c r="AY3582">
        <v>0.22989344994754995</v>
      </c>
      <c r="AZ3582">
        <v>0.22206308309184555</v>
      </c>
    </row>
    <row r="3583" spans="11:52" ht="14.4">
      <c r="K3583" t="s">
        <v>4490</v>
      </c>
      <c r="L3583" t="s">
        <v>4462</v>
      </c>
      <c r="M3583" t="s">
        <v>31</v>
      </c>
      <c r="N3583" t="s">
        <v>80</v>
      </c>
      <c r="O3583">
        <v>0.12376095790573724</v>
      </c>
      <c r="P3583">
        <v>0.12502804228711512</v>
      </c>
      <c r="Q3583">
        <v>0.13541053306176051</v>
      </c>
      <c r="R3583">
        <v>0.12597305441288201</v>
      </c>
      <c r="S3583">
        <v>0.11740478734251072</v>
      </c>
      <c r="T3583">
        <v>0.11738543972053174</v>
      </c>
      <c r="U3583">
        <v>0.10872081264548138</v>
      </c>
      <c r="V3583">
        <v>0.12867930702519487</v>
      </c>
      <c r="W3583">
        <v>0.12993305249017395</v>
      </c>
      <c r="X3583">
        <v>0.12467173607655101</v>
      </c>
      <c r="Y3583">
        <v>0.13496434181912981</v>
      </c>
      <c r="Z3583">
        <v>0.12278500103340564</v>
      </c>
      <c r="AA3583">
        <v>0.11690379750149116</v>
      </c>
      <c r="AB3583">
        <v>0.11220856733253932</v>
      </c>
      <c r="AC3583">
        <v>0.10837488898508102</v>
      </c>
      <c r="AD3583">
        <v>0.12857163008789185</v>
      </c>
      <c r="AE3583">
        <v>0.12216677165058126</v>
      </c>
      <c r="AF3583">
        <v>0.13356685395672113</v>
      </c>
      <c r="AG3583">
        <v>0.13015295259977414</v>
      </c>
      <c r="AH3583">
        <v>0.12835886083535356</v>
      </c>
      <c r="AI3583">
        <v>0.1191450711630643</v>
      </c>
      <c r="AJ3583">
        <v>0.11996240231204312</v>
      </c>
      <c r="AK3583">
        <v>3.7520956546372018E-2</v>
      </c>
      <c r="AL3583">
        <v>6.8151114892400264E-2</v>
      </c>
      <c r="AM3583">
        <v>7.8816836556943937E-2</v>
      </c>
      <c r="AN3583">
        <v>8.8723347479920722E-2</v>
      </c>
      <c r="AO3583">
        <v>0.11082021271903822</v>
      </c>
      <c r="AP3583">
        <v>0.1181272995572796</v>
      </c>
      <c r="AQ3583">
        <v>0.11884332435505542</v>
      </c>
      <c r="AR3583">
        <v>0.11798645185428117</v>
      </c>
      <c r="AS3583">
        <v>0.11899647956141224</v>
      </c>
      <c r="AT3583">
        <v>0.10741793186404558</v>
      </c>
      <c r="AU3583">
        <v>0.11265875958677644</v>
      </c>
      <c r="AV3583">
        <v>0.11515777242748521</v>
      </c>
      <c r="AW3583">
        <v>0.15525151649459537</v>
      </c>
      <c r="AX3583">
        <v>0.15665686439484872</v>
      </c>
      <c r="AY3583">
        <v>0.16116415761855524</v>
      </c>
      <c r="AZ3583">
        <v>0.15895262963434889</v>
      </c>
    </row>
    <row r="3584" spans="11:52" ht="14.4">
      <c r="K3584" t="s">
        <v>4491</v>
      </c>
      <c r="L3584" t="s">
        <v>4462</v>
      </c>
      <c r="M3584" t="s">
        <v>32</v>
      </c>
      <c r="N3584" t="s">
        <v>80</v>
      </c>
      <c r="O3584" t="s">
        <v>6079</v>
      </c>
      <c r="P3584" t="s">
        <v>6079</v>
      </c>
      <c r="Q3584" t="s">
        <v>6079</v>
      </c>
      <c r="R3584" t="s">
        <v>6079</v>
      </c>
      <c r="S3584" t="s">
        <v>6079</v>
      </c>
      <c r="T3584">
        <v>4.9589153168084592E-2</v>
      </c>
      <c r="U3584">
        <v>0.13432100112617318</v>
      </c>
      <c r="V3584">
        <v>0.3750059547225621</v>
      </c>
      <c r="W3584">
        <v>0.27396666137848991</v>
      </c>
      <c r="X3584">
        <v>0.21430457199910644</v>
      </c>
      <c r="Y3584">
        <v>0.14042899224401911</v>
      </c>
      <c r="Z3584">
        <v>0.12223939675115676</v>
      </c>
      <c r="AA3584">
        <v>0.12584451838679808</v>
      </c>
      <c r="AB3584">
        <v>0.11054833834939744</v>
      </c>
      <c r="AC3584">
        <v>0.13919818872471379</v>
      </c>
      <c r="AD3584">
        <v>0.12327823566184204</v>
      </c>
      <c r="AE3584">
        <v>0.11655526809972076</v>
      </c>
      <c r="AF3584">
        <v>0.1190928913581126</v>
      </c>
      <c r="AG3584">
        <v>0.11876940423312832</v>
      </c>
      <c r="AH3584">
        <v>0.11848618794706645</v>
      </c>
      <c r="AI3584">
        <v>0.12046735955209838</v>
      </c>
      <c r="AJ3584">
        <v>0.1055102600310706</v>
      </c>
      <c r="AK3584">
        <v>0.3038765085825374</v>
      </c>
      <c r="AL3584">
        <v>0.20381337394165464</v>
      </c>
      <c r="AM3584">
        <v>0.16217866606130191</v>
      </c>
      <c r="AN3584">
        <v>0.16556494827023385</v>
      </c>
      <c r="AO3584">
        <v>9.3168448667004147E-2</v>
      </c>
      <c r="AP3584">
        <v>0.11571254134241392</v>
      </c>
      <c r="AQ3584">
        <v>0.11519752762580147</v>
      </c>
      <c r="AR3584">
        <v>0.1094899787326568</v>
      </c>
      <c r="AS3584">
        <v>0.34460735917653534</v>
      </c>
      <c r="AT3584">
        <v>0.21898328405865292</v>
      </c>
      <c r="AU3584">
        <v>0.18858577985600056</v>
      </c>
      <c r="AV3584">
        <v>0.17198225768456551</v>
      </c>
      <c r="AW3584">
        <v>0.13607909699590603</v>
      </c>
      <c r="AX3584">
        <v>0.16406142092695022</v>
      </c>
      <c r="AY3584">
        <v>0.1750669550257134</v>
      </c>
      <c r="AZ3584">
        <v>0.18726077459071164</v>
      </c>
    </row>
    <row r="3585" spans="11:52" ht="14.4">
      <c r="K3585" t="s">
        <v>4492</v>
      </c>
      <c r="L3585" t="s">
        <v>4462</v>
      </c>
      <c r="M3585" t="s">
        <v>93</v>
      </c>
      <c r="N3585" t="s">
        <v>80</v>
      </c>
      <c r="O3585">
        <v>0.12503664213506491</v>
      </c>
      <c r="P3585">
        <v>0.11947228201125976</v>
      </c>
      <c r="Q3585">
        <v>0.12598603098905103</v>
      </c>
      <c r="R3585">
        <v>0.13662763793158572</v>
      </c>
      <c r="S3585">
        <v>0.13649312073401745</v>
      </c>
      <c r="T3585">
        <v>0.12137953464971785</v>
      </c>
      <c r="U3585">
        <v>0.10563174115527796</v>
      </c>
      <c r="V3585">
        <v>0.15404142253359332</v>
      </c>
      <c r="W3585">
        <v>0.13620634444152088</v>
      </c>
      <c r="X3585">
        <v>0.12286116018406958</v>
      </c>
      <c r="Y3585">
        <v>0.10995329494187588</v>
      </c>
      <c r="Z3585">
        <v>0.12559249897193181</v>
      </c>
      <c r="AA3585">
        <v>0.121418055611638</v>
      </c>
      <c r="AB3585">
        <v>0.1127483848912457</v>
      </c>
      <c r="AC3585">
        <v>0.12705001983740552</v>
      </c>
      <c r="AD3585">
        <v>0.1214490579677555</v>
      </c>
      <c r="AE3585">
        <v>0.12037023937104198</v>
      </c>
      <c r="AF3585">
        <v>0.11021506219413792</v>
      </c>
      <c r="AG3585">
        <v>0.10702833023965226</v>
      </c>
      <c r="AH3585">
        <v>0.10234271176423274</v>
      </c>
      <c r="AI3585">
        <v>0.1016016388470002</v>
      </c>
      <c r="AJ3585">
        <v>9.9635091939558454E-2</v>
      </c>
      <c r="AK3585">
        <v>5.7385044368813365E-2</v>
      </c>
      <c r="AL3585">
        <v>4.3534140673679111E-2</v>
      </c>
      <c r="AM3585">
        <v>5.9712914152680915E-2</v>
      </c>
      <c r="AN3585">
        <v>6.3553577745623771E-2</v>
      </c>
      <c r="AO3585">
        <v>7.1936039685589495E-2</v>
      </c>
      <c r="AP3585">
        <v>9.4571181809092006E-2</v>
      </c>
      <c r="AQ3585">
        <v>0.1025873615941405</v>
      </c>
      <c r="AR3585">
        <v>0.1001024994616188</v>
      </c>
      <c r="AS3585">
        <v>7.2537547854762491E-2</v>
      </c>
      <c r="AT3585">
        <v>8.9465382591284989E-2</v>
      </c>
      <c r="AU3585">
        <v>9.662625298189767E-2</v>
      </c>
      <c r="AV3585">
        <v>0.11128293780060744</v>
      </c>
      <c r="AW3585">
        <v>0.11921283215398262</v>
      </c>
      <c r="AX3585">
        <v>0.12999838484752402</v>
      </c>
      <c r="AY3585">
        <v>0.1371867591693107</v>
      </c>
      <c r="AZ3585">
        <v>0.13792791450818034</v>
      </c>
    </row>
    <row r="3586" spans="11:52" ht="14.4">
      <c r="K3586" t="s">
        <v>4740</v>
      </c>
      <c r="L3586" t="s">
        <v>4741</v>
      </c>
      <c r="M3586" t="s">
        <v>13</v>
      </c>
      <c r="N3586" t="s">
        <v>80</v>
      </c>
      <c r="AG3586">
        <v>0.20751593575526345</v>
      </c>
      <c r="AH3586">
        <v>0.20847742287232704</v>
      </c>
      <c r="AI3586">
        <v>0.20844663016502857</v>
      </c>
      <c r="AJ3586">
        <v>0.2087562928138583</v>
      </c>
      <c r="AK3586">
        <v>0.20700216646115752</v>
      </c>
      <c r="AL3586">
        <v>0.20288075531883049</v>
      </c>
      <c r="AM3586">
        <v>0.19852145198665871</v>
      </c>
      <c r="AN3586">
        <v>0.19415481125285439</v>
      </c>
      <c r="AO3586">
        <v>0.18081106230574176</v>
      </c>
      <c r="AP3586">
        <v>0.18439870876183992</v>
      </c>
      <c r="AQ3586">
        <v>0.18476906449181379</v>
      </c>
      <c r="AR3586">
        <v>0.18584225726190023</v>
      </c>
      <c r="AS3586">
        <v>0.20090977925875508</v>
      </c>
      <c r="AT3586">
        <v>0.208825248604981</v>
      </c>
      <c r="AU3586">
        <v>0.21494473854423771</v>
      </c>
      <c r="AV3586">
        <v>0.22445904915779896</v>
      </c>
      <c r="AW3586">
        <v>0.24972751836574889</v>
      </c>
      <c r="AX3586">
        <v>0.2509936916844881</v>
      </c>
      <c r="AY3586">
        <v>0.25152527223647053</v>
      </c>
      <c r="AZ3586">
        <v>0.25159505412480587</v>
      </c>
    </row>
    <row r="3587" spans="11:52" ht="14.4">
      <c r="K3587" t="s">
        <v>4742</v>
      </c>
      <c r="L3587" t="s">
        <v>4741</v>
      </c>
      <c r="M3587" t="s">
        <v>14</v>
      </c>
      <c r="N3587" t="s">
        <v>80</v>
      </c>
      <c r="AG3587">
        <v>0.17061245035341144</v>
      </c>
      <c r="AH3587">
        <v>0.16984374293273757</v>
      </c>
      <c r="AI3587">
        <v>0.16991356452937545</v>
      </c>
      <c r="AJ3587">
        <v>0.16942398588208676</v>
      </c>
      <c r="AK3587">
        <v>0.17208188982649164</v>
      </c>
      <c r="AL3587">
        <v>0.16573994328714139</v>
      </c>
      <c r="AM3587">
        <v>0.16272189840395293</v>
      </c>
      <c r="AN3587">
        <v>0.16131741577330891</v>
      </c>
      <c r="AO3587">
        <v>0.15746212407863602</v>
      </c>
      <c r="AP3587">
        <v>0.15842565079350077</v>
      </c>
      <c r="AQ3587">
        <v>0.15743642446714445</v>
      </c>
      <c r="AR3587">
        <v>0.15732544648288868</v>
      </c>
      <c r="AS3587">
        <v>0.16034615708003952</v>
      </c>
      <c r="AT3587">
        <v>0.16508582972974556</v>
      </c>
      <c r="AU3587">
        <v>0.16715800325061506</v>
      </c>
      <c r="AV3587">
        <v>0.16991697011172358</v>
      </c>
      <c r="AW3587">
        <v>0.206146581683022</v>
      </c>
      <c r="AX3587">
        <v>0.21991115075277384</v>
      </c>
      <c r="AY3587">
        <v>0.18414295240996068</v>
      </c>
      <c r="AZ3587">
        <v>0.18301099075289604</v>
      </c>
    </row>
    <row r="3588" spans="11:52" ht="14.4">
      <c r="K3588" t="s">
        <v>4743</v>
      </c>
      <c r="L3588" t="s">
        <v>4741</v>
      </c>
      <c r="M3588" t="s">
        <v>92</v>
      </c>
      <c r="N3588" t="s">
        <v>80</v>
      </c>
      <c r="AG3588">
        <v>0.18116135031114575</v>
      </c>
      <c r="AH3588">
        <v>0.20672853914023137</v>
      </c>
      <c r="AI3588">
        <v>0.20877148150112329</v>
      </c>
      <c r="AJ3588">
        <v>0.20181118763982209</v>
      </c>
      <c r="AK3588">
        <v>0.19628168248180072</v>
      </c>
      <c r="AL3588">
        <v>0.18954714002663944</v>
      </c>
      <c r="AM3588">
        <v>0.18473678044632288</v>
      </c>
      <c r="AN3588">
        <v>0.18292139103288957</v>
      </c>
      <c r="AO3588">
        <v>0.17115964491559454</v>
      </c>
      <c r="AP3588">
        <v>0.17011386319336064</v>
      </c>
      <c r="AQ3588">
        <v>0.16973485200917501</v>
      </c>
      <c r="AR3588">
        <v>0.17019563702004689</v>
      </c>
      <c r="AS3588">
        <v>0.16197774998590156</v>
      </c>
      <c r="AT3588">
        <v>0.16839051796341273</v>
      </c>
      <c r="AU3588">
        <v>0.17229223331993007</v>
      </c>
      <c r="AV3588">
        <v>0.17770597216725476</v>
      </c>
      <c r="AW3588">
        <v>0.24271553279049965</v>
      </c>
      <c r="AX3588">
        <v>0.26612181580666233</v>
      </c>
      <c r="AY3588">
        <v>0.26849311660775155</v>
      </c>
      <c r="AZ3588">
        <v>0.26870952437069046</v>
      </c>
    </row>
    <row r="3589" spans="11:52" ht="14.4">
      <c r="K3589" t="s">
        <v>4744</v>
      </c>
      <c r="L3589" t="s">
        <v>4741</v>
      </c>
      <c r="M3589" t="s">
        <v>15</v>
      </c>
      <c r="N3589" t="s">
        <v>80</v>
      </c>
      <c r="AE3589" t="s">
        <v>6079</v>
      </c>
      <c r="AF3589" t="s">
        <v>6079</v>
      </c>
      <c r="AG3589">
        <v>0.22877956988813672</v>
      </c>
      <c r="AH3589">
        <v>0.22666132429790056</v>
      </c>
      <c r="AI3589">
        <v>0.22044713681657921</v>
      </c>
      <c r="AJ3589">
        <v>0.21742885056806285</v>
      </c>
      <c r="AK3589">
        <v>0.1967720114577983</v>
      </c>
      <c r="AL3589">
        <v>0.20039621953595155</v>
      </c>
      <c r="AM3589">
        <v>0.19943524144362479</v>
      </c>
      <c r="AN3589">
        <v>0.19995770258708223</v>
      </c>
      <c r="AO3589">
        <v>0.18866525266191544</v>
      </c>
      <c r="AP3589">
        <v>0.18839173942548729</v>
      </c>
      <c r="AQ3589">
        <v>0.1846718330372446</v>
      </c>
      <c r="AR3589">
        <v>0.18532832079416889</v>
      </c>
      <c r="AS3589">
        <v>0.17926018851706382</v>
      </c>
      <c r="AT3589">
        <v>0.18616071475951376</v>
      </c>
      <c r="AU3589">
        <v>0.19723373676476505</v>
      </c>
      <c r="AV3589">
        <v>0.22580043631619831</v>
      </c>
      <c r="AW3589">
        <v>0.35145407093686298</v>
      </c>
      <c r="AX3589">
        <v>0.37438194801115809</v>
      </c>
      <c r="AY3589">
        <v>0.38843661952490632</v>
      </c>
      <c r="AZ3589">
        <v>0.39111888403305434</v>
      </c>
    </row>
    <row r="3590" spans="11:52" ht="14.4">
      <c r="K3590" t="s">
        <v>4745</v>
      </c>
      <c r="L3590" t="s">
        <v>4741</v>
      </c>
      <c r="M3590" t="s">
        <v>91</v>
      </c>
      <c r="N3590" t="s">
        <v>80</v>
      </c>
      <c r="AG3590">
        <v>0.25978746748622544</v>
      </c>
      <c r="AH3590">
        <v>0.26618168094400885</v>
      </c>
      <c r="AI3590">
        <v>0.2619826033726112</v>
      </c>
      <c r="AJ3590">
        <v>0.26248549822593309</v>
      </c>
      <c r="AK3590">
        <v>0.24753668000858373</v>
      </c>
      <c r="AL3590">
        <v>0.22600372352226616</v>
      </c>
      <c r="AM3590">
        <v>0.2134430094659503</v>
      </c>
      <c r="AN3590">
        <v>0.211347808571342</v>
      </c>
      <c r="AO3590">
        <v>0.1891463859625348</v>
      </c>
      <c r="AP3590">
        <v>0.1887863710882661</v>
      </c>
      <c r="AQ3590">
        <v>0.19243121948173003</v>
      </c>
      <c r="AR3590">
        <v>0.20840355107630473</v>
      </c>
      <c r="AS3590">
        <v>0.24594392828765585</v>
      </c>
      <c r="AT3590">
        <v>0.26502806783769267</v>
      </c>
      <c r="AU3590">
        <v>0.26079635072522989</v>
      </c>
      <c r="AV3590">
        <v>0.2615717829027534</v>
      </c>
      <c r="AW3590">
        <v>0.23591391244795457</v>
      </c>
      <c r="AX3590">
        <v>0.24441524008956636</v>
      </c>
      <c r="AY3590">
        <v>0.23800612476546781</v>
      </c>
      <c r="AZ3590">
        <v>0.23387006298298332</v>
      </c>
    </row>
    <row r="3591" spans="11:52" ht="14.4">
      <c r="K3591" t="s">
        <v>4746</v>
      </c>
      <c r="L3591" t="s">
        <v>4741</v>
      </c>
      <c r="M3591" t="s">
        <v>16</v>
      </c>
      <c r="N3591" t="s">
        <v>80</v>
      </c>
      <c r="AG3591">
        <v>0.15044311410893316</v>
      </c>
      <c r="AH3591">
        <v>0.15804139222054456</v>
      </c>
      <c r="AI3591">
        <v>0.15875661755287776</v>
      </c>
      <c r="AJ3591">
        <v>0.15817841323538873</v>
      </c>
      <c r="AK3591">
        <v>0.15663892010593883</v>
      </c>
      <c r="AL3591">
        <v>0.15486964162941921</v>
      </c>
      <c r="AM3591">
        <v>0.15009670264881642</v>
      </c>
      <c r="AN3591">
        <v>0.14767163855389412</v>
      </c>
      <c r="AO3591">
        <v>0.14726221747952187</v>
      </c>
      <c r="AP3591">
        <v>0.14363588345426612</v>
      </c>
      <c r="AQ3591">
        <v>0.14124797146318505</v>
      </c>
      <c r="AR3591">
        <v>0.14140715074753385</v>
      </c>
      <c r="AS3591">
        <v>0.14076845353367759</v>
      </c>
      <c r="AT3591">
        <v>0.14740607966411273</v>
      </c>
      <c r="AU3591">
        <v>0.14988464867440979</v>
      </c>
      <c r="AV3591">
        <v>0.15833682922340772</v>
      </c>
      <c r="AW3591">
        <v>0.16955132221795893</v>
      </c>
      <c r="AX3591">
        <v>0.17633835921820676</v>
      </c>
      <c r="AY3591">
        <v>0.17787910740452911</v>
      </c>
      <c r="AZ3591">
        <v>0.17717998629022458</v>
      </c>
    </row>
    <row r="3592" spans="11:52" ht="14.4">
      <c r="K3592" t="s">
        <v>4747</v>
      </c>
      <c r="L3592" t="s">
        <v>4741</v>
      </c>
      <c r="M3592" t="s">
        <v>17</v>
      </c>
      <c r="N3592" t="s">
        <v>80</v>
      </c>
      <c r="AG3592">
        <v>0.12731193106407715</v>
      </c>
      <c r="AH3592">
        <v>0.13317478731994031</v>
      </c>
      <c r="AI3592">
        <v>0.1338490102016803</v>
      </c>
      <c r="AJ3592">
        <v>0.13323586358737191</v>
      </c>
      <c r="AK3592">
        <v>0.16376784131854089</v>
      </c>
      <c r="AL3592">
        <v>0.1471538305293966</v>
      </c>
      <c r="AM3592">
        <v>0.14208281037204964</v>
      </c>
      <c r="AN3592">
        <v>0.14004601032544708</v>
      </c>
      <c r="AO3592">
        <v>0.1325452366985477</v>
      </c>
      <c r="AP3592">
        <v>0.13491987741203085</v>
      </c>
      <c r="AQ3592">
        <v>0.13386040196470234</v>
      </c>
      <c r="AR3592">
        <v>0.13367865010867205</v>
      </c>
      <c r="AS3592">
        <v>0.12253710733589177</v>
      </c>
      <c r="AT3592">
        <v>0.13724167313226854</v>
      </c>
      <c r="AU3592">
        <v>0.14021160087352866</v>
      </c>
      <c r="AV3592">
        <v>0.14171249400104144</v>
      </c>
      <c r="AW3592">
        <v>0.17274387282726025</v>
      </c>
      <c r="AX3592">
        <v>0.16665570711818917</v>
      </c>
      <c r="AY3592">
        <v>0.17576573269243209</v>
      </c>
      <c r="AZ3592">
        <v>0.17435417944350001</v>
      </c>
    </row>
    <row r="3593" spans="11:52" ht="14.4">
      <c r="K3593" t="s">
        <v>4748</v>
      </c>
      <c r="L3593" t="s">
        <v>4741</v>
      </c>
      <c r="M3593" t="s">
        <v>97</v>
      </c>
      <c r="N3593" t="s">
        <v>80</v>
      </c>
      <c r="O3593" t="s">
        <v>6079</v>
      </c>
      <c r="P3593" t="s">
        <v>6079</v>
      </c>
      <c r="Q3593" t="s">
        <v>6079</v>
      </c>
      <c r="R3593" t="s">
        <v>6079</v>
      </c>
      <c r="S3593" t="s">
        <v>6079</v>
      </c>
      <c r="T3593" t="s">
        <v>6079</v>
      </c>
      <c r="AG3593">
        <v>0.14901140460908735</v>
      </c>
      <c r="AH3593">
        <v>0.15170397058163626</v>
      </c>
      <c r="AI3593">
        <v>0.15438969460632335</v>
      </c>
      <c r="AJ3593">
        <v>0.15246656861306923</v>
      </c>
      <c r="AK3593">
        <v>0.13088348795575297</v>
      </c>
      <c r="AL3593">
        <v>0.13239634075750126</v>
      </c>
      <c r="AM3593">
        <v>0.13208577029193314</v>
      </c>
      <c r="AN3593">
        <v>0.13687746258140421</v>
      </c>
      <c r="AO3593">
        <v>0.125563989222643</v>
      </c>
      <c r="AP3593">
        <v>0.1291321953903922</v>
      </c>
      <c r="AQ3593">
        <v>0.1280424198082363</v>
      </c>
      <c r="AR3593">
        <v>0.13369958757089237</v>
      </c>
      <c r="AS3593">
        <v>0.15253041058101738</v>
      </c>
      <c r="AT3593">
        <v>0.15333938773573166</v>
      </c>
      <c r="AU3593">
        <v>0.16144852128539264</v>
      </c>
      <c r="AV3593">
        <v>0.18093565287463195</v>
      </c>
      <c r="AW3593">
        <v>0.30416575382855243</v>
      </c>
      <c r="AX3593">
        <v>0.31600054142252437</v>
      </c>
      <c r="AY3593">
        <v>0.32060353386851964</v>
      </c>
      <c r="AZ3593">
        <v>0.3202996917220271</v>
      </c>
    </row>
    <row r="3594" spans="11:52" ht="14.4">
      <c r="K3594" t="s">
        <v>4749</v>
      </c>
      <c r="L3594" t="s">
        <v>4741</v>
      </c>
      <c r="M3594" t="s">
        <v>18</v>
      </c>
      <c r="N3594" t="s">
        <v>80</v>
      </c>
      <c r="AG3594">
        <v>0.27707911330537155</v>
      </c>
      <c r="AH3594">
        <v>0.28027579334197361</v>
      </c>
      <c r="AI3594">
        <v>0.27894079560471996</v>
      </c>
      <c r="AJ3594">
        <v>0.28000895279511767</v>
      </c>
      <c r="AK3594">
        <v>0.27504148022944058</v>
      </c>
      <c r="AL3594">
        <v>0.27180404559518306</v>
      </c>
      <c r="AM3594">
        <v>0.26978544495783374</v>
      </c>
      <c r="AN3594">
        <v>0.2538219283589026</v>
      </c>
      <c r="AO3594">
        <v>0.26940337935081166</v>
      </c>
      <c r="AP3594">
        <v>0.27627767764859512</v>
      </c>
      <c r="AQ3594">
        <v>0.28159081470720149</v>
      </c>
      <c r="AR3594">
        <v>0.28620136553262959</v>
      </c>
      <c r="AS3594">
        <v>0.29306848324728002</v>
      </c>
      <c r="AT3594">
        <v>0.30455533264911494</v>
      </c>
      <c r="AU3594">
        <v>0.31496823730975343</v>
      </c>
      <c r="AV3594">
        <v>0.32629093766034739</v>
      </c>
      <c r="AW3594">
        <v>0.37020331120614602</v>
      </c>
      <c r="AX3594">
        <v>0.37270548034580558</v>
      </c>
      <c r="AY3594">
        <v>0.38295661640992607</v>
      </c>
      <c r="AZ3594">
        <v>0.38021178176313297</v>
      </c>
    </row>
    <row r="3595" spans="11:52" ht="14.4">
      <c r="K3595" t="s">
        <v>4750</v>
      </c>
      <c r="L3595" t="s">
        <v>4741</v>
      </c>
      <c r="M3595" t="s">
        <v>34</v>
      </c>
      <c r="N3595" t="s">
        <v>80</v>
      </c>
      <c r="AG3595">
        <v>0.1812844091045665</v>
      </c>
      <c r="AH3595">
        <v>0.1821415932143888</v>
      </c>
      <c r="AI3595">
        <v>0.18226183962165465</v>
      </c>
      <c r="AJ3595">
        <v>0.18231594245030752</v>
      </c>
      <c r="AK3595">
        <v>0.1813400382515224</v>
      </c>
      <c r="AL3595">
        <v>0.17881666707048272</v>
      </c>
      <c r="AM3595">
        <v>0.17667555982110847</v>
      </c>
      <c r="AN3595">
        <v>0.17334925349179678</v>
      </c>
      <c r="AO3595">
        <v>0.17046819479171482</v>
      </c>
      <c r="AP3595">
        <v>0.17136108909097822</v>
      </c>
      <c r="AQ3595">
        <v>0.17104400059152819</v>
      </c>
      <c r="AR3595">
        <v>0.17078347037846367</v>
      </c>
      <c r="AS3595">
        <v>0.17425886005251665</v>
      </c>
      <c r="AT3595">
        <v>0.17876483301947887</v>
      </c>
      <c r="AU3595">
        <v>0.18158874970068267</v>
      </c>
      <c r="AV3595">
        <v>0.1888180831344338</v>
      </c>
      <c r="AW3595">
        <v>0.21142817688147519</v>
      </c>
      <c r="AX3595">
        <v>0.21640402341277745</v>
      </c>
      <c r="AY3595">
        <v>0.21723242768534859</v>
      </c>
      <c r="AZ3595">
        <v>0.21762728670767981</v>
      </c>
    </row>
    <row r="3596" spans="11:52" ht="14.4">
      <c r="K3596" t="s">
        <v>4751</v>
      </c>
      <c r="L3596" t="s">
        <v>4741</v>
      </c>
      <c r="M3596" t="s">
        <v>19</v>
      </c>
      <c r="N3596" t="s">
        <v>80</v>
      </c>
      <c r="AG3596">
        <v>0.13321329030683229</v>
      </c>
      <c r="AH3596">
        <v>0.13028214998476736</v>
      </c>
      <c r="AI3596">
        <v>0.13149427698931682</v>
      </c>
      <c r="AJ3596">
        <v>0.13236818655774499</v>
      </c>
      <c r="AK3596">
        <v>0.13425385475940277</v>
      </c>
      <c r="AL3596">
        <v>0.13441682571887317</v>
      </c>
      <c r="AM3596">
        <v>0.13451610810617121</v>
      </c>
      <c r="AN3596">
        <v>0.13308069827962721</v>
      </c>
      <c r="AO3596">
        <v>0.13365918987395603</v>
      </c>
      <c r="AP3596">
        <v>0.13342492360788327</v>
      </c>
      <c r="AQ3596">
        <v>0.13208674188970818</v>
      </c>
      <c r="AR3596">
        <v>0.13900833655515518</v>
      </c>
      <c r="AS3596">
        <v>0.1469575707884489</v>
      </c>
      <c r="AT3596">
        <v>0.14770041116370977</v>
      </c>
      <c r="AU3596">
        <v>0.15287013008884448</v>
      </c>
      <c r="AV3596">
        <v>0.16070494544470895</v>
      </c>
      <c r="AW3596">
        <v>0.21650220608906484</v>
      </c>
      <c r="AX3596">
        <v>0.2207810681925336</v>
      </c>
      <c r="AY3596">
        <v>0.22403016572821408</v>
      </c>
      <c r="AZ3596">
        <v>0.22590435680864712</v>
      </c>
    </row>
    <row r="3597" spans="11:52" ht="14.4">
      <c r="K3597" t="s">
        <v>4752</v>
      </c>
      <c r="L3597" t="s">
        <v>4741</v>
      </c>
      <c r="M3597" t="s">
        <v>20</v>
      </c>
      <c r="N3597" t="s">
        <v>80</v>
      </c>
      <c r="AG3597">
        <v>0.14501818004833861</v>
      </c>
      <c r="AH3597">
        <v>0.1460337125552427</v>
      </c>
      <c r="AI3597">
        <v>0.1453984560751248</v>
      </c>
      <c r="AJ3597">
        <v>0.14596549379233612</v>
      </c>
      <c r="AK3597">
        <v>0.14376703161782867</v>
      </c>
      <c r="AL3597">
        <v>0.14200740403095044</v>
      </c>
      <c r="AM3597">
        <v>0.14207451958286357</v>
      </c>
      <c r="AN3597">
        <v>0.14039840571066664</v>
      </c>
      <c r="AO3597">
        <v>0.13768817816001916</v>
      </c>
      <c r="AP3597">
        <v>0.13779639651400177</v>
      </c>
      <c r="AQ3597">
        <v>0.13797323508223328</v>
      </c>
      <c r="AR3597">
        <v>0.13336906026513914</v>
      </c>
      <c r="AS3597">
        <v>0.13372328118747975</v>
      </c>
      <c r="AT3597">
        <v>0.13555718138647613</v>
      </c>
      <c r="AU3597">
        <v>0.13295166922270096</v>
      </c>
      <c r="AV3597">
        <v>0.13451621038361705</v>
      </c>
      <c r="AW3597">
        <v>0.11800150541069944</v>
      </c>
      <c r="AX3597">
        <v>0.12077469641984157</v>
      </c>
      <c r="AY3597">
        <v>0.12104363369645074</v>
      </c>
      <c r="AZ3597">
        <v>0.12124535058990644</v>
      </c>
    </row>
    <row r="3598" spans="11:52" ht="14.4">
      <c r="K3598" t="s">
        <v>4753</v>
      </c>
      <c r="L3598" t="s">
        <v>4741</v>
      </c>
      <c r="M3598" t="s">
        <v>21</v>
      </c>
      <c r="N3598" t="s">
        <v>80</v>
      </c>
      <c r="AG3598">
        <v>0.16868619140435898</v>
      </c>
      <c r="AH3598">
        <v>0.16519132604927159</v>
      </c>
      <c r="AI3598">
        <v>0.16913414210477945</v>
      </c>
      <c r="AJ3598">
        <v>0.16839410750171727</v>
      </c>
      <c r="AK3598">
        <v>0.1592358665923338</v>
      </c>
      <c r="AL3598">
        <v>0.15048500959005168</v>
      </c>
      <c r="AM3598">
        <v>0.14585427024325254</v>
      </c>
      <c r="AN3598">
        <v>0.14427358783491273</v>
      </c>
    </row>
    <row r="3599" spans="11:52" ht="14.4">
      <c r="K3599" t="s">
        <v>4754</v>
      </c>
      <c r="L3599" t="s">
        <v>4741</v>
      </c>
      <c r="M3599" t="s">
        <v>22</v>
      </c>
      <c r="N3599" t="s">
        <v>80</v>
      </c>
      <c r="AG3599">
        <v>0.20846280128183839</v>
      </c>
      <c r="AH3599">
        <v>0.20414818384812772</v>
      </c>
      <c r="AI3599">
        <v>0.20101391958023196</v>
      </c>
      <c r="AJ3599">
        <v>0.20315536648255145</v>
      </c>
      <c r="AK3599">
        <v>0.19456640497122576</v>
      </c>
      <c r="AL3599">
        <v>0.19882636992747507</v>
      </c>
      <c r="AM3599">
        <v>0.19995497512113908</v>
      </c>
      <c r="AN3599">
        <v>0.20513955045264312</v>
      </c>
      <c r="AO3599">
        <v>0.21723426711937588</v>
      </c>
      <c r="AP3599">
        <v>0.2273061614134686</v>
      </c>
      <c r="AQ3599">
        <v>0.22017449019048024</v>
      </c>
      <c r="AR3599">
        <v>0.21646704294298488</v>
      </c>
      <c r="AS3599">
        <v>0.20253995333693944</v>
      </c>
      <c r="AT3599">
        <v>0.20655930381741888</v>
      </c>
      <c r="AU3599">
        <v>0.21377097162708425</v>
      </c>
      <c r="AV3599">
        <v>0.22661840675187883</v>
      </c>
      <c r="AW3599">
        <v>0.28037622211337704</v>
      </c>
      <c r="AX3599">
        <v>0.28592231054694717</v>
      </c>
      <c r="AY3599">
        <v>0.29158595498901702</v>
      </c>
      <c r="AZ3599">
        <v>0.28792279284166306</v>
      </c>
    </row>
    <row r="3600" spans="11:52" ht="14.4">
      <c r="K3600" t="s">
        <v>4755</v>
      </c>
      <c r="L3600" t="s">
        <v>4741</v>
      </c>
      <c r="M3600" t="s">
        <v>90</v>
      </c>
      <c r="N3600" t="s">
        <v>80</v>
      </c>
      <c r="AG3600">
        <v>0.18299730561812233</v>
      </c>
      <c r="AH3600">
        <v>0.18836988688580888</v>
      </c>
      <c r="AI3600">
        <v>0.1841130790304745</v>
      </c>
      <c r="AJ3600">
        <v>0.18195182257624551</v>
      </c>
      <c r="AK3600">
        <v>0.16804976667774082</v>
      </c>
      <c r="AL3600">
        <v>0.16516844812624107</v>
      </c>
      <c r="AM3600">
        <v>0.16263870245972362</v>
      </c>
      <c r="AN3600">
        <v>0.16108733217055024</v>
      </c>
      <c r="AO3600">
        <v>0.14985233812465312</v>
      </c>
      <c r="AP3600">
        <v>0.14946886300123458</v>
      </c>
      <c r="AQ3600">
        <v>0.14702722188426456</v>
      </c>
      <c r="AR3600">
        <v>0.14693165194046243</v>
      </c>
      <c r="AS3600">
        <v>0.13793792431042387</v>
      </c>
      <c r="AT3600">
        <v>0.14349481737567685</v>
      </c>
      <c r="AU3600">
        <v>0.1450031923826241</v>
      </c>
      <c r="AV3600">
        <v>0.15122411342556508</v>
      </c>
      <c r="AW3600">
        <v>0.21982952048028129</v>
      </c>
      <c r="AX3600">
        <v>0.23892721226403665</v>
      </c>
      <c r="AY3600">
        <v>0.24731372053304271</v>
      </c>
      <c r="AZ3600">
        <v>0.24964710899695944</v>
      </c>
    </row>
    <row r="3601" spans="11:52" ht="14.4">
      <c r="K3601" t="s">
        <v>4756</v>
      </c>
      <c r="L3601" t="s">
        <v>4741</v>
      </c>
      <c r="M3601" t="s">
        <v>23</v>
      </c>
      <c r="N3601" t="s">
        <v>80</v>
      </c>
      <c r="AG3601">
        <v>0.31084987871812197</v>
      </c>
      <c r="AH3601">
        <v>0.30696584840957525</v>
      </c>
      <c r="AI3601">
        <v>0.29412449097425447</v>
      </c>
      <c r="AJ3601">
        <v>0.2997618834610285</v>
      </c>
      <c r="AK3601">
        <v>0.29742225982963238</v>
      </c>
      <c r="AL3601">
        <v>0.29075722570899809</v>
      </c>
      <c r="AM3601">
        <v>0.28177642086787469</v>
      </c>
      <c r="AN3601">
        <v>0.27781273505818943</v>
      </c>
      <c r="AO3601">
        <v>0.28029537661745846</v>
      </c>
      <c r="AP3601">
        <v>0.28518273108715642</v>
      </c>
      <c r="AQ3601">
        <v>0.28770642285887454</v>
      </c>
      <c r="AR3601">
        <v>0.28510250713130059</v>
      </c>
      <c r="AS3601">
        <v>0.32033022893332219</v>
      </c>
      <c r="AT3601">
        <v>0.30090250981259575</v>
      </c>
      <c r="AU3601">
        <v>0.31186167357275807</v>
      </c>
      <c r="AV3601">
        <v>0.34024125878818401</v>
      </c>
      <c r="AW3601">
        <v>0.42726147361489175</v>
      </c>
      <c r="AX3601">
        <v>0.41810263532349962</v>
      </c>
      <c r="AY3601">
        <v>0.40295043394268321</v>
      </c>
      <c r="AZ3601">
        <v>0.41205758936998782</v>
      </c>
    </row>
    <row r="3602" spans="11:52" ht="14.4">
      <c r="K3602" t="s">
        <v>4757</v>
      </c>
      <c r="L3602" t="s">
        <v>4741</v>
      </c>
      <c r="M3602" t="s">
        <v>24</v>
      </c>
      <c r="N3602" t="s">
        <v>80</v>
      </c>
      <c r="AG3602">
        <v>0.14646497301451358</v>
      </c>
      <c r="AH3602">
        <v>0.14775927296397429</v>
      </c>
      <c r="AI3602">
        <v>0.14457300720975447</v>
      </c>
      <c r="AJ3602">
        <v>0.14400873736175912</v>
      </c>
      <c r="AK3602">
        <v>0.1350266195721998</v>
      </c>
      <c r="AL3602">
        <v>0.13481018764276692</v>
      </c>
      <c r="AM3602">
        <v>0.13337088186851959</v>
      </c>
      <c r="AN3602">
        <v>0.1327158640344952</v>
      </c>
      <c r="AO3602">
        <v>0.13095590855248856</v>
      </c>
      <c r="AP3602">
        <v>0.13096233640451244</v>
      </c>
      <c r="AQ3602">
        <v>0.12904492090181527</v>
      </c>
      <c r="AR3602">
        <v>0.13045567374690278</v>
      </c>
      <c r="AS3602">
        <v>0.12257514962976232</v>
      </c>
      <c r="AT3602">
        <v>0.12270611326188444</v>
      </c>
      <c r="AU3602">
        <v>0.12895088065024654</v>
      </c>
      <c r="AV3602">
        <v>0.14511579823703902</v>
      </c>
      <c r="AW3602">
        <v>0.20719357470208835</v>
      </c>
      <c r="AX3602">
        <v>0.21926590366371529</v>
      </c>
      <c r="AY3602">
        <v>0.22431804661417279</v>
      </c>
      <c r="AZ3602">
        <v>0.22091965159149585</v>
      </c>
    </row>
    <row r="3603" spans="11:52" ht="14.4">
      <c r="K3603" t="s">
        <v>4758</v>
      </c>
      <c r="L3603" t="s">
        <v>4741</v>
      </c>
      <c r="M3603" t="s">
        <v>1386</v>
      </c>
      <c r="N3603" t="s">
        <v>80</v>
      </c>
      <c r="O3603" t="s">
        <v>6079</v>
      </c>
      <c r="P3603" t="s">
        <v>6079</v>
      </c>
      <c r="Q3603" t="s">
        <v>6079</v>
      </c>
      <c r="R3603" t="s">
        <v>6079</v>
      </c>
      <c r="S3603" t="s">
        <v>6079</v>
      </c>
      <c r="T3603" t="s">
        <v>6079</v>
      </c>
      <c r="U3603" t="s">
        <v>6079</v>
      </c>
      <c r="V3603" t="s">
        <v>6079</v>
      </c>
      <c r="W3603" t="s">
        <v>6079</v>
      </c>
      <c r="X3603" t="s">
        <v>6079</v>
      </c>
      <c r="Y3603" t="s">
        <v>6079</v>
      </c>
      <c r="Z3603" t="s">
        <v>6079</v>
      </c>
      <c r="AA3603" t="s">
        <v>6079</v>
      </c>
      <c r="AG3603">
        <v>0.16537069551962635</v>
      </c>
      <c r="AH3603">
        <v>0.16557080168498942</v>
      </c>
      <c r="AI3603">
        <v>0.16693744263172583</v>
      </c>
      <c r="AJ3603">
        <v>0.16633376467128416</v>
      </c>
      <c r="AK3603">
        <v>0.15365092642936759</v>
      </c>
      <c r="AL3603">
        <v>0.15413841805492232</v>
      </c>
      <c r="AM3603">
        <v>0.15005166411282228</v>
      </c>
      <c r="AN3603">
        <v>0.15174434125509367</v>
      </c>
      <c r="AO3603">
        <v>0.15513990958376411</v>
      </c>
      <c r="AP3603">
        <v>0.16234250721147864</v>
      </c>
      <c r="AQ3603">
        <v>0.15990626666663563</v>
      </c>
      <c r="AR3603">
        <v>0.1630903907837471</v>
      </c>
      <c r="AS3603">
        <v>0.17977048527070771</v>
      </c>
      <c r="AT3603">
        <v>0.18592575749708459</v>
      </c>
      <c r="AU3603">
        <v>0.18995773945073768</v>
      </c>
      <c r="AV3603">
        <v>0.18750056216407687</v>
      </c>
      <c r="AW3603">
        <v>0.21786369767601504</v>
      </c>
      <c r="AX3603">
        <v>0.22047817546612791</v>
      </c>
      <c r="AY3603">
        <v>0.2212948510260041</v>
      </c>
      <c r="AZ3603">
        <v>0.21405406566480129</v>
      </c>
    </row>
    <row r="3604" spans="11:52" ht="14.4">
      <c r="K3604" t="s">
        <v>4759</v>
      </c>
      <c r="L3604" t="s">
        <v>4741</v>
      </c>
      <c r="M3604" t="s">
        <v>25</v>
      </c>
      <c r="N3604" t="s">
        <v>80</v>
      </c>
      <c r="AG3604">
        <v>0.17874255563574895</v>
      </c>
      <c r="AH3604">
        <v>0.17650948735147637</v>
      </c>
      <c r="AI3604">
        <v>0.17351569783306625</v>
      </c>
      <c r="AJ3604">
        <v>0.1719944191063357</v>
      </c>
      <c r="AK3604">
        <v>0.15781614653480278</v>
      </c>
      <c r="AL3604">
        <v>0.15550313303258681</v>
      </c>
      <c r="AM3604">
        <v>0.15268135320454077</v>
      </c>
      <c r="AN3604">
        <v>0.15511285788368326</v>
      </c>
      <c r="AO3604">
        <v>0.14753080840859131</v>
      </c>
      <c r="AP3604">
        <v>0.14890065903014851</v>
      </c>
      <c r="AQ3604">
        <v>0.14832978648074133</v>
      </c>
      <c r="AR3604">
        <v>0.1512740681518927</v>
      </c>
      <c r="AS3604">
        <v>0.15484196239030221</v>
      </c>
      <c r="AT3604">
        <v>0.16138742259022845</v>
      </c>
      <c r="AU3604">
        <v>0.16801827768760191</v>
      </c>
      <c r="AV3604">
        <v>0.18195775207317277</v>
      </c>
      <c r="AW3604">
        <v>0.22940469105368971</v>
      </c>
      <c r="AX3604">
        <v>0.23904003134998103</v>
      </c>
      <c r="AY3604">
        <v>0.24305473477730496</v>
      </c>
      <c r="AZ3604">
        <v>0.24587313463497304</v>
      </c>
    </row>
    <row r="3605" spans="11:52" ht="14.4">
      <c r="K3605" t="s">
        <v>5738</v>
      </c>
      <c r="L3605" t="s">
        <v>4741</v>
      </c>
      <c r="M3605" t="s">
        <v>5610</v>
      </c>
      <c r="N3605" t="s">
        <v>80</v>
      </c>
      <c r="AO3605">
        <v>5.7310086867240789E-2</v>
      </c>
      <c r="AP3605" t="s">
        <v>6079</v>
      </c>
      <c r="AQ3605" t="s">
        <v>6079</v>
      </c>
      <c r="AR3605" t="s">
        <v>6079</v>
      </c>
      <c r="AS3605" t="s">
        <v>6079</v>
      </c>
      <c r="AT3605">
        <v>5.9668345586552381E-2</v>
      </c>
      <c r="AU3605">
        <v>6.4423065441400418E-2</v>
      </c>
      <c r="AV3605">
        <v>7.1498066205737537E-2</v>
      </c>
      <c r="AW3605">
        <v>9.4101855378701679E-2</v>
      </c>
      <c r="AX3605">
        <v>9.5167461066177211E-2</v>
      </c>
      <c r="AY3605">
        <v>9.2126315831128583E-2</v>
      </c>
      <c r="AZ3605">
        <v>9.2630845720320917E-2</v>
      </c>
    </row>
    <row r="3606" spans="11:52" ht="14.4">
      <c r="K3606" t="s">
        <v>4760</v>
      </c>
      <c r="L3606" t="s">
        <v>4741</v>
      </c>
      <c r="M3606" t="s">
        <v>98</v>
      </c>
      <c r="N3606" t="s">
        <v>80</v>
      </c>
      <c r="AG3606">
        <v>0.17441103068914293</v>
      </c>
      <c r="AH3606">
        <v>0.1783568736002662</v>
      </c>
      <c r="AI3606">
        <v>0.17775593421094366</v>
      </c>
      <c r="AJ3606">
        <v>0.17707626876763247</v>
      </c>
      <c r="AK3606">
        <v>0.17329246130061293</v>
      </c>
      <c r="AL3606">
        <v>0.17433914779115889</v>
      </c>
      <c r="AM3606">
        <v>0.16956229012019727</v>
      </c>
      <c r="AN3606">
        <v>0.16308930094724897</v>
      </c>
      <c r="AO3606">
        <v>0.13700107556179528</v>
      </c>
      <c r="AP3606">
        <v>0.13988642018532102</v>
      </c>
      <c r="AQ3606">
        <v>0.14219751218106999</v>
      </c>
      <c r="AR3606">
        <v>0.14534926954211302</v>
      </c>
      <c r="AS3606">
        <v>0.18032609995104973</v>
      </c>
      <c r="AT3606">
        <v>0.18729032273342192</v>
      </c>
      <c r="AU3606">
        <v>0.20057841526442269</v>
      </c>
      <c r="AV3606">
        <v>0.19170931441665359</v>
      </c>
      <c r="AW3606">
        <v>0.44135833457695112</v>
      </c>
      <c r="AX3606">
        <v>0.47847900916221864</v>
      </c>
      <c r="AY3606">
        <v>0.49787533095171582</v>
      </c>
      <c r="AZ3606">
        <v>0.50753000673900805</v>
      </c>
    </row>
    <row r="3607" spans="11:52" ht="14.4">
      <c r="K3607" t="s">
        <v>4761</v>
      </c>
      <c r="L3607" t="s">
        <v>4741</v>
      </c>
      <c r="M3607" t="s">
        <v>94</v>
      </c>
      <c r="N3607" t="s">
        <v>80</v>
      </c>
      <c r="AG3607">
        <v>0.12802192758625089</v>
      </c>
      <c r="AH3607">
        <v>0.13015787988372465</v>
      </c>
      <c r="AI3607">
        <v>0.12956907786053229</v>
      </c>
      <c r="AJ3607">
        <v>0.13048829271600554</v>
      </c>
      <c r="AK3607">
        <v>0.13968031068928516</v>
      </c>
      <c r="AL3607">
        <v>0.13792336835780827</v>
      </c>
      <c r="AM3607">
        <v>0.13350875117362151</v>
      </c>
      <c r="AN3607">
        <v>0.13096696132472949</v>
      </c>
      <c r="AO3607">
        <v>0.12423508603760848</v>
      </c>
      <c r="AP3607">
        <v>0.12616035858622418</v>
      </c>
      <c r="AQ3607">
        <v>0.12541864406856146</v>
      </c>
      <c r="AR3607">
        <v>0.12560737213985088</v>
      </c>
      <c r="AS3607">
        <v>0.12938695571390058</v>
      </c>
      <c r="AT3607">
        <v>0.13541910948989086</v>
      </c>
      <c r="AU3607">
        <v>0.1372657039798329</v>
      </c>
      <c r="AV3607">
        <v>0.14168425029511653</v>
      </c>
      <c r="AW3607">
        <v>0.1615819580308476</v>
      </c>
      <c r="AX3607">
        <v>0.1667587856869652</v>
      </c>
      <c r="AY3607">
        <v>0.17105003313531783</v>
      </c>
      <c r="AZ3607">
        <v>0.17084096900104484</v>
      </c>
    </row>
    <row r="3608" spans="11:52" ht="14.4">
      <c r="K3608" t="s">
        <v>4762</v>
      </c>
      <c r="L3608" t="s">
        <v>4741</v>
      </c>
      <c r="M3608" t="s">
        <v>99</v>
      </c>
      <c r="N3608" t="s">
        <v>80</v>
      </c>
      <c r="AG3608">
        <v>0.16915434665461951</v>
      </c>
      <c r="AH3608">
        <v>0.16915582181546249</v>
      </c>
      <c r="AI3608">
        <v>0.16751697299418911</v>
      </c>
      <c r="AJ3608">
        <v>0.16459005213359995</v>
      </c>
      <c r="AK3608">
        <v>0.15114576114221159</v>
      </c>
      <c r="AL3608">
        <v>0.15738927035307179</v>
      </c>
      <c r="AM3608">
        <v>0.15642617802537759</v>
      </c>
      <c r="AN3608">
        <v>0.15233792823061484</v>
      </c>
      <c r="AO3608">
        <v>0.16083866031653668</v>
      </c>
      <c r="AP3608">
        <v>0.16340776456808814</v>
      </c>
      <c r="AQ3608">
        <v>0.16150181554280538</v>
      </c>
      <c r="AR3608">
        <v>6.2960634600278162E-2</v>
      </c>
      <c r="AS3608">
        <v>0.1368989664458776</v>
      </c>
      <c r="AT3608">
        <v>0.1394997410761056</v>
      </c>
      <c r="AU3608">
        <v>0.14796690838099061</v>
      </c>
      <c r="AV3608">
        <v>0.17417154554504388</v>
      </c>
      <c r="AW3608">
        <v>0.32754812899795804</v>
      </c>
      <c r="AX3608">
        <v>0.34293584374298774</v>
      </c>
      <c r="AY3608">
        <v>0.34817063114319047</v>
      </c>
      <c r="AZ3608">
        <v>0.34904301237858759</v>
      </c>
    </row>
    <row r="3609" spans="11:52" ht="14.4">
      <c r="K3609" t="s">
        <v>4763</v>
      </c>
      <c r="L3609" t="s">
        <v>4741</v>
      </c>
      <c r="M3609" t="s">
        <v>26</v>
      </c>
      <c r="N3609" t="s">
        <v>80</v>
      </c>
      <c r="O3609" t="s">
        <v>6079</v>
      </c>
      <c r="P3609" t="s">
        <v>6079</v>
      </c>
      <c r="Q3609" t="s">
        <v>6079</v>
      </c>
      <c r="R3609" t="s">
        <v>6079</v>
      </c>
      <c r="S3609" t="s">
        <v>6079</v>
      </c>
      <c r="AG3609">
        <v>0.18714816155889463</v>
      </c>
      <c r="AH3609">
        <v>0.18834052668993653</v>
      </c>
      <c r="AI3609">
        <v>0.18483498122288688</v>
      </c>
      <c r="AJ3609">
        <v>0.17270307133257909</v>
      </c>
      <c r="AK3609">
        <v>0.16706226470028193</v>
      </c>
      <c r="AL3609">
        <v>0.16851846929565237</v>
      </c>
      <c r="AM3609">
        <v>0.16758729329019517</v>
      </c>
      <c r="AN3609">
        <v>0.1678593745771346</v>
      </c>
      <c r="AO3609">
        <v>0.16576444164757662</v>
      </c>
      <c r="AP3609">
        <v>0.16652670043484338</v>
      </c>
      <c r="AQ3609">
        <v>0.16587105536359356</v>
      </c>
      <c r="AR3609">
        <v>0.1677364207715869</v>
      </c>
      <c r="AS3609">
        <v>0.16321639066498153</v>
      </c>
      <c r="AT3609">
        <v>0.18311469288926477</v>
      </c>
      <c r="AU3609">
        <v>0.1871704652116126</v>
      </c>
      <c r="AV3609">
        <v>0.20006844134151783</v>
      </c>
      <c r="AW3609">
        <v>0.28363504589710936</v>
      </c>
      <c r="AX3609">
        <v>0.30491492276111265</v>
      </c>
      <c r="AY3609">
        <v>0.31730610869016745</v>
      </c>
      <c r="AZ3609">
        <v>0.32285565900914132</v>
      </c>
    </row>
    <row r="3610" spans="11:52" ht="14.4">
      <c r="K3610" t="s">
        <v>4764</v>
      </c>
      <c r="L3610" t="s">
        <v>4741</v>
      </c>
      <c r="M3610" t="s">
        <v>27</v>
      </c>
      <c r="N3610" t="s">
        <v>80</v>
      </c>
      <c r="AG3610">
        <v>0.23964254174508687</v>
      </c>
      <c r="AH3610">
        <v>0.24506675352849264</v>
      </c>
      <c r="AI3610">
        <v>0.24397700590956839</v>
      </c>
      <c r="AJ3610">
        <v>0.24415592092001295</v>
      </c>
      <c r="AK3610">
        <v>0.23853579663721519</v>
      </c>
      <c r="AL3610">
        <v>0.23790817893620575</v>
      </c>
      <c r="AM3610">
        <v>0.23518900148020297</v>
      </c>
      <c r="AN3610">
        <v>0.23152226049364871</v>
      </c>
      <c r="AO3610">
        <v>0.22728808898801997</v>
      </c>
      <c r="AP3610">
        <v>0.21821562274340556</v>
      </c>
      <c r="AQ3610">
        <v>0.2156009977083039</v>
      </c>
      <c r="AR3610">
        <v>0.21588959120372112</v>
      </c>
      <c r="AS3610">
        <v>0.21781705633225479</v>
      </c>
      <c r="AT3610">
        <v>0.21837686386678795</v>
      </c>
      <c r="AU3610">
        <v>0.21669838296359287</v>
      </c>
      <c r="AV3610">
        <v>0.22288431946936671</v>
      </c>
      <c r="AW3610">
        <v>0.26777778555170223</v>
      </c>
      <c r="AX3610">
        <v>0.26815811648829263</v>
      </c>
      <c r="AY3610">
        <v>0.26220430127324917</v>
      </c>
      <c r="AZ3610">
        <v>0.26096069650307313</v>
      </c>
    </row>
    <row r="3611" spans="11:52" ht="14.4">
      <c r="K3611" t="s">
        <v>4765</v>
      </c>
      <c r="L3611" t="s">
        <v>4741</v>
      </c>
      <c r="M3611" t="s">
        <v>28</v>
      </c>
      <c r="N3611" t="s">
        <v>80</v>
      </c>
      <c r="AG3611">
        <v>0.18790088805120217</v>
      </c>
      <c r="AH3611">
        <v>0.19031478340154528</v>
      </c>
      <c r="AI3611">
        <v>0.18809837036039553</v>
      </c>
      <c r="AJ3611">
        <v>0.18616680574399455</v>
      </c>
      <c r="AK3611">
        <v>0.17280810836944255</v>
      </c>
      <c r="AL3611">
        <v>0.16977611725729536</v>
      </c>
      <c r="AM3611">
        <v>0.16292314087875953</v>
      </c>
      <c r="AN3611">
        <v>0.16709634329085729</v>
      </c>
      <c r="AO3611">
        <v>0.16862943780902737</v>
      </c>
      <c r="AP3611" t="s">
        <v>6079</v>
      </c>
      <c r="AQ3611" t="s">
        <v>6079</v>
      </c>
      <c r="AR3611" t="s">
        <v>6079</v>
      </c>
      <c r="AS3611" t="s">
        <v>6079</v>
      </c>
      <c r="AT3611">
        <v>0.18885680410807043</v>
      </c>
      <c r="AU3611">
        <v>0.18682996123705639</v>
      </c>
      <c r="AV3611">
        <v>0.19528657282978237</v>
      </c>
      <c r="AW3611">
        <v>0.22327980001432443</v>
      </c>
      <c r="AX3611">
        <v>0.22611669953393845</v>
      </c>
      <c r="AY3611">
        <v>0.23208499992215589</v>
      </c>
      <c r="AZ3611">
        <v>0.23305249554093505</v>
      </c>
    </row>
    <row r="3612" spans="11:52" ht="14.4">
      <c r="K3612" t="s">
        <v>4766</v>
      </c>
      <c r="L3612" t="s">
        <v>4741</v>
      </c>
      <c r="M3612" t="s">
        <v>29</v>
      </c>
      <c r="N3612" t="s">
        <v>80</v>
      </c>
      <c r="AG3612">
        <v>0.23963005377963092</v>
      </c>
      <c r="AH3612">
        <v>0.2481510213279009</v>
      </c>
      <c r="AI3612">
        <v>0.24506007010182568</v>
      </c>
      <c r="AJ3612">
        <v>0.24771923764942672</v>
      </c>
      <c r="AK3612">
        <v>0.23997079559099663</v>
      </c>
      <c r="AL3612">
        <v>0.231226607606595</v>
      </c>
      <c r="AM3612">
        <v>0.21947236914770371</v>
      </c>
      <c r="AN3612">
        <v>0.22255262542341281</v>
      </c>
      <c r="AO3612">
        <v>0.20963464607070911</v>
      </c>
      <c r="AP3612">
        <v>0.21494900101082573</v>
      </c>
      <c r="AQ3612">
        <v>0.21590415636753824</v>
      </c>
      <c r="AR3612">
        <v>0.2334229026670108</v>
      </c>
      <c r="AS3612">
        <v>0.33808617964085669</v>
      </c>
      <c r="AT3612">
        <v>0.3841034958949669</v>
      </c>
      <c r="AU3612">
        <v>0.36140308168979457</v>
      </c>
      <c r="AV3612">
        <v>0.37607861315614383</v>
      </c>
      <c r="AW3612">
        <v>0.42742794959693858</v>
      </c>
      <c r="AX3612">
        <v>0.43737551788257995</v>
      </c>
      <c r="AY3612">
        <v>0.42149355389220811</v>
      </c>
      <c r="AZ3612">
        <v>0.44131442891793088</v>
      </c>
    </row>
    <row r="3613" spans="11:52" ht="14.4">
      <c r="K3613" t="s">
        <v>4767</v>
      </c>
      <c r="L3613" t="s">
        <v>4741</v>
      </c>
      <c r="M3613" t="s">
        <v>30</v>
      </c>
      <c r="N3613" t="s">
        <v>80</v>
      </c>
      <c r="AG3613">
        <v>0.16702853473785409</v>
      </c>
      <c r="AH3613">
        <v>0.16912225966800043</v>
      </c>
      <c r="AI3613">
        <v>0.16931870527488577</v>
      </c>
      <c r="AJ3613">
        <v>0.17116481004317544</v>
      </c>
      <c r="AK3613">
        <v>0.16220698285206483</v>
      </c>
      <c r="AL3613">
        <v>0.16011506052537772</v>
      </c>
      <c r="AM3613">
        <v>0.15971316882200415</v>
      </c>
      <c r="AN3613">
        <v>0.16116440326845519</v>
      </c>
      <c r="AO3613">
        <v>0.1595320917176152</v>
      </c>
      <c r="AP3613">
        <v>0.16067106782319104</v>
      </c>
      <c r="AQ3613">
        <v>0.16028090797093358</v>
      </c>
      <c r="AR3613">
        <v>0.16283086727051105</v>
      </c>
      <c r="AS3613">
        <v>0.18240621763258499</v>
      </c>
      <c r="AT3613">
        <v>0.18800486342476369</v>
      </c>
      <c r="AU3613">
        <v>0.19699323198834848</v>
      </c>
      <c r="AV3613">
        <v>0.21397966289580839</v>
      </c>
      <c r="AW3613">
        <v>0.31258661315550357</v>
      </c>
      <c r="AX3613">
        <v>0.32728675405259805</v>
      </c>
      <c r="AY3613">
        <v>0.34444525903778656</v>
      </c>
      <c r="AZ3613">
        <v>0.34502175195058687</v>
      </c>
    </row>
    <row r="3614" spans="11:52" ht="14.4">
      <c r="K3614" t="s">
        <v>4768</v>
      </c>
      <c r="L3614" t="s">
        <v>4741</v>
      </c>
      <c r="M3614" t="s">
        <v>100</v>
      </c>
      <c r="N3614" t="s">
        <v>80</v>
      </c>
      <c r="AG3614">
        <v>0.28497656605034338</v>
      </c>
      <c r="AH3614">
        <v>0.29911442482586675</v>
      </c>
      <c r="AI3614">
        <v>0.29157458280792736</v>
      </c>
      <c r="AJ3614">
        <v>0.29063642019278685</v>
      </c>
      <c r="AK3614">
        <v>0.28888419792506481</v>
      </c>
      <c r="AL3614">
        <v>0.27896066696664223</v>
      </c>
      <c r="AM3614">
        <v>0.26982218158439514</v>
      </c>
      <c r="AN3614">
        <v>0.26531942163473254</v>
      </c>
      <c r="AO3614">
        <v>0.24449358570419993</v>
      </c>
      <c r="AP3614">
        <v>0.24322435215014576</v>
      </c>
      <c r="AQ3614">
        <v>0.24551961103608039</v>
      </c>
      <c r="AR3614">
        <v>0.25441337196454789</v>
      </c>
      <c r="AS3614">
        <v>0.30053352545527429</v>
      </c>
      <c r="AT3614">
        <v>0.32318350117882866</v>
      </c>
      <c r="AU3614">
        <v>0.3193644112701961</v>
      </c>
      <c r="AV3614">
        <v>0.33701517098142736</v>
      </c>
      <c r="AW3614">
        <v>0.38837219670013545</v>
      </c>
      <c r="AX3614">
        <v>0.37650807020609134</v>
      </c>
      <c r="AY3614">
        <v>0.37014570819648818</v>
      </c>
      <c r="AZ3614">
        <v>0.36535207027907773</v>
      </c>
    </row>
    <row r="3615" spans="11:52" ht="14.4">
      <c r="K3615" t="s">
        <v>4769</v>
      </c>
      <c r="L3615" t="s">
        <v>4741</v>
      </c>
      <c r="M3615" t="s">
        <v>31</v>
      </c>
      <c r="N3615" t="s">
        <v>80</v>
      </c>
      <c r="AG3615">
        <v>0.18726980735508961</v>
      </c>
      <c r="AH3615">
        <v>0.18546797869462983</v>
      </c>
      <c r="AI3615">
        <v>0.18227160453850808</v>
      </c>
      <c r="AJ3615">
        <v>0.18184586311583575</v>
      </c>
      <c r="AK3615">
        <v>0.17805253583150274</v>
      </c>
      <c r="AL3615">
        <v>0.18863927717929632</v>
      </c>
      <c r="AM3615">
        <v>0.18573822749782479</v>
      </c>
      <c r="AN3615">
        <v>0.1873346698536196</v>
      </c>
      <c r="AO3615">
        <v>0.17225429492173386</v>
      </c>
      <c r="AP3615">
        <v>0.17395497168008631</v>
      </c>
      <c r="AQ3615">
        <v>0.17153211722578726</v>
      </c>
      <c r="AR3615">
        <v>0.16696385340733513</v>
      </c>
      <c r="AS3615">
        <v>0.1717788299506427</v>
      </c>
      <c r="AT3615">
        <v>0.17108937857796713</v>
      </c>
      <c r="AU3615">
        <v>0.17693649492598976</v>
      </c>
      <c r="AV3615">
        <v>0.18524526717323811</v>
      </c>
      <c r="AW3615">
        <v>0.24547368510531459</v>
      </c>
      <c r="AX3615">
        <v>0.24153407551951833</v>
      </c>
      <c r="AY3615">
        <v>0.24299538351182515</v>
      </c>
      <c r="AZ3615">
        <v>0.24577802413826083</v>
      </c>
    </row>
    <row r="3616" spans="11:52" ht="14.4">
      <c r="K3616" t="s">
        <v>4770</v>
      </c>
      <c r="L3616" t="s">
        <v>4741</v>
      </c>
      <c r="M3616" t="s">
        <v>32</v>
      </c>
      <c r="N3616" t="s">
        <v>80</v>
      </c>
      <c r="O3616" t="s">
        <v>6079</v>
      </c>
      <c r="P3616" t="s">
        <v>6079</v>
      </c>
      <c r="Q3616" t="s">
        <v>6079</v>
      </c>
      <c r="R3616" t="s">
        <v>6079</v>
      </c>
      <c r="S3616" t="s">
        <v>6079</v>
      </c>
      <c r="AG3616">
        <v>0.16247048167194417</v>
      </c>
      <c r="AH3616">
        <v>0.16737369578794378</v>
      </c>
      <c r="AI3616">
        <v>0.16505168842092449</v>
      </c>
      <c r="AJ3616">
        <v>0.16340374354558232</v>
      </c>
      <c r="AK3616">
        <v>0.17926324565158094</v>
      </c>
      <c r="AL3616">
        <v>0.17459674993786653</v>
      </c>
      <c r="AM3616">
        <v>0.17529924736421984</v>
      </c>
      <c r="AN3616">
        <v>0.16666813529094063</v>
      </c>
      <c r="AO3616">
        <v>0.16962510982360479</v>
      </c>
      <c r="AP3616">
        <v>0.16993019053270553</v>
      </c>
      <c r="AQ3616">
        <v>0.16982446737046744</v>
      </c>
      <c r="AR3616">
        <v>0.17473277080673175</v>
      </c>
      <c r="AS3616">
        <v>0.16401169619582864</v>
      </c>
      <c r="AT3616">
        <v>0.17652534096522365</v>
      </c>
      <c r="AU3616">
        <v>0.18306498374669641</v>
      </c>
      <c r="AV3616">
        <v>0.19649759257246135</v>
      </c>
      <c r="AW3616">
        <v>0.26863557642899943</v>
      </c>
      <c r="AX3616">
        <v>0.27782197987786889</v>
      </c>
      <c r="AY3616">
        <v>0.28111036819263929</v>
      </c>
      <c r="AZ3616">
        <v>0.28542387122457596</v>
      </c>
    </row>
    <row r="3617" spans="11:52" ht="14.4">
      <c r="K3617" t="s">
        <v>4771</v>
      </c>
      <c r="L3617" t="s">
        <v>4741</v>
      </c>
      <c r="M3617" t="s">
        <v>93</v>
      </c>
      <c r="N3617" t="s">
        <v>80</v>
      </c>
      <c r="AG3617">
        <v>0.25062351977236219</v>
      </c>
      <c r="AH3617">
        <v>0.25339699175244768</v>
      </c>
      <c r="AI3617">
        <v>0.24865449000051512</v>
      </c>
      <c r="AJ3617">
        <v>0.24360089503588697</v>
      </c>
      <c r="AK3617">
        <v>0.2281396666941313</v>
      </c>
      <c r="AL3617">
        <v>0.22529652751250889</v>
      </c>
      <c r="AM3617">
        <v>0.22185961603711243</v>
      </c>
      <c r="AN3617">
        <v>0.21892256368025809</v>
      </c>
      <c r="AO3617">
        <v>0.20013946575269501</v>
      </c>
      <c r="AP3617">
        <v>0.2024947952995807</v>
      </c>
      <c r="AQ3617">
        <v>0.19926853884148776</v>
      </c>
      <c r="AR3617">
        <v>0.20180498857229612</v>
      </c>
      <c r="AS3617">
        <v>0.19116861059424481</v>
      </c>
      <c r="AT3617">
        <v>0.19652497955780332</v>
      </c>
      <c r="AU3617">
        <v>0.19915587769868809</v>
      </c>
      <c r="AV3617">
        <v>0.20496159042867457</v>
      </c>
      <c r="AW3617">
        <v>0.24143252438679799</v>
      </c>
      <c r="AX3617">
        <v>0.24316368062785365</v>
      </c>
      <c r="AY3617">
        <v>0.2443952216792683</v>
      </c>
      <c r="AZ3617">
        <v>0.24560512358603079</v>
      </c>
    </row>
    <row r="3618" spans="11:52" ht="14.4">
      <c r="K3618" t="s">
        <v>4772</v>
      </c>
      <c r="L3618" t="s">
        <v>4773</v>
      </c>
      <c r="M3618" t="s">
        <v>13</v>
      </c>
      <c r="N3618" t="s">
        <v>80</v>
      </c>
      <c r="AG3618">
        <v>9.4491183990508043E-2</v>
      </c>
      <c r="AH3618">
        <v>9.569225553418409E-2</v>
      </c>
      <c r="AI3618">
        <v>9.6301073456396186E-2</v>
      </c>
      <c r="AJ3618">
        <v>9.7930834563101934E-2</v>
      </c>
      <c r="AK3618">
        <v>9.5988437982739955E-2</v>
      </c>
      <c r="AL3618">
        <v>8.8868472908272739E-2</v>
      </c>
      <c r="AM3618">
        <v>9.1318800341203127E-2</v>
      </c>
      <c r="AN3618">
        <v>9.1772652636751315E-2</v>
      </c>
      <c r="AO3618">
        <v>9.1663908582579903E-2</v>
      </c>
      <c r="AP3618">
        <v>9.4659433708530444E-2</v>
      </c>
      <c r="AQ3618">
        <v>9.6501861119563034E-2</v>
      </c>
      <c r="AR3618">
        <v>9.8106617683519706E-2</v>
      </c>
      <c r="AS3618">
        <v>0.11439366396101661</v>
      </c>
      <c r="AT3618">
        <v>0.11742656098547875</v>
      </c>
      <c r="AU3618">
        <v>0.12180926371835796</v>
      </c>
      <c r="AV3618">
        <v>0.12640205719173564</v>
      </c>
      <c r="AW3618">
        <v>0.12355960339082232</v>
      </c>
      <c r="AX3618">
        <v>0.11352988342225444</v>
      </c>
      <c r="AY3618">
        <v>0.10826318500476532</v>
      </c>
      <c r="AZ3618">
        <v>0.10709252620536761</v>
      </c>
    </row>
    <row r="3619" spans="11:52" ht="14.4">
      <c r="K3619" t="s">
        <v>4774</v>
      </c>
      <c r="L3619" t="s">
        <v>4773</v>
      </c>
      <c r="M3619" t="s">
        <v>14</v>
      </c>
      <c r="N3619" t="s">
        <v>80</v>
      </c>
      <c r="AG3619">
        <v>5.5701546005603203E-2</v>
      </c>
      <c r="AH3619">
        <v>5.7090431099788154E-2</v>
      </c>
      <c r="AI3619">
        <v>5.6972067634313145E-2</v>
      </c>
      <c r="AJ3619">
        <v>5.7008999675432014E-2</v>
      </c>
      <c r="AK3619">
        <v>6.0152578367731552E-2</v>
      </c>
      <c r="AL3619">
        <v>5.6137040486537657E-2</v>
      </c>
      <c r="AM3619">
        <v>5.5130286440165294E-2</v>
      </c>
      <c r="AN3619">
        <v>5.5516136667754304E-2</v>
      </c>
      <c r="AO3619">
        <v>6.0148991510863885E-2</v>
      </c>
      <c r="AP3619">
        <v>6.0510015983516297E-2</v>
      </c>
      <c r="AQ3619">
        <v>6.029710025055509E-2</v>
      </c>
      <c r="AR3619">
        <v>6.1093744301372072E-2</v>
      </c>
      <c r="AS3619">
        <v>6.3298679252762544E-2</v>
      </c>
      <c r="AT3619">
        <v>6.3984093152902544E-2</v>
      </c>
      <c r="AU3619">
        <v>6.3458410021973374E-2</v>
      </c>
      <c r="AV3619">
        <v>6.2038701789566712E-2</v>
      </c>
      <c r="AW3619">
        <v>7.5142571401963051E-2</v>
      </c>
      <c r="AX3619">
        <v>7.5750164929693067E-2</v>
      </c>
      <c r="AY3619">
        <v>6.0863884400156373E-2</v>
      </c>
      <c r="AZ3619">
        <v>6.1567301882248841E-2</v>
      </c>
    </row>
    <row r="3620" spans="11:52" ht="14.4">
      <c r="K3620" t="s">
        <v>4775</v>
      </c>
      <c r="L3620" t="s">
        <v>4773</v>
      </c>
      <c r="M3620" t="s">
        <v>92</v>
      </c>
      <c r="N3620" t="s">
        <v>80</v>
      </c>
      <c r="AG3620">
        <v>7.535368385990085E-2</v>
      </c>
      <c r="AH3620">
        <v>8.5563936723090192E-2</v>
      </c>
      <c r="AI3620">
        <v>8.6508798257743991E-2</v>
      </c>
      <c r="AJ3620">
        <v>8.591453963382964E-2</v>
      </c>
      <c r="AK3620">
        <v>7.7560204402959215E-2</v>
      </c>
      <c r="AL3620">
        <v>7.5606557192726714E-2</v>
      </c>
      <c r="AM3620">
        <v>7.656694524885066E-2</v>
      </c>
      <c r="AN3620">
        <v>7.8292065560735216E-2</v>
      </c>
      <c r="AO3620">
        <v>7.6821216980649087E-2</v>
      </c>
      <c r="AP3620">
        <v>7.9710305711663793E-2</v>
      </c>
      <c r="AQ3620">
        <v>8.2193720775571744E-2</v>
      </c>
      <c r="AR3620">
        <v>8.3170109627634284E-2</v>
      </c>
      <c r="AS3620">
        <v>8.3292850200879523E-2</v>
      </c>
      <c r="AT3620">
        <v>8.7774260607752883E-2</v>
      </c>
      <c r="AU3620">
        <v>8.856178253052284E-2</v>
      </c>
      <c r="AV3620">
        <v>8.6703660471902047E-2</v>
      </c>
      <c r="AW3620">
        <v>8.679216819078954E-2</v>
      </c>
      <c r="AX3620">
        <v>9.3501796211626395E-2</v>
      </c>
      <c r="AY3620">
        <v>9.1297357471150115E-2</v>
      </c>
      <c r="AZ3620">
        <v>8.9825812046061673E-2</v>
      </c>
    </row>
    <row r="3621" spans="11:52" ht="14.4">
      <c r="K3621" t="s">
        <v>4776</v>
      </c>
      <c r="L3621" t="s">
        <v>4773</v>
      </c>
      <c r="M3621" t="s">
        <v>15</v>
      </c>
      <c r="N3621" t="s">
        <v>80</v>
      </c>
      <c r="AE3621" t="s">
        <v>6079</v>
      </c>
      <c r="AF3621" t="s">
        <v>6079</v>
      </c>
      <c r="AG3621">
        <v>6.551547526772096E-2</v>
      </c>
      <c r="AH3621">
        <v>6.8908259496786514E-2</v>
      </c>
      <c r="AI3621">
        <v>6.9109107876505552E-2</v>
      </c>
      <c r="AJ3621">
        <v>7.5516055933594131E-2</v>
      </c>
      <c r="AK3621">
        <v>7.2770362954778858E-2</v>
      </c>
      <c r="AL3621">
        <v>6.7804361916651207E-2</v>
      </c>
      <c r="AM3621">
        <v>6.672580840598695E-2</v>
      </c>
      <c r="AN3621">
        <v>6.9429786789943534E-2</v>
      </c>
      <c r="AO3621">
        <v>7.4422348239582423E-2</v>
      </c>
      <c r="AP3621">
        <v>7.8987710038342859E-2</v>
      </c>
      <c r="AQ3621">
        <v>7.8800341003866292E-2</v>
      </c>
      <c r="AR3621">
        <v>8.107474953832533E-2</v>
      </c>
      <c r="AS3621">
        <v>8.4390399548161202E-2</v>
      </c>
      <c r="AT3621">
        <v>8.9367718223961168E-2</v>
      </c>
      <c r="AU3621">
        <v>9.0504543281456198E-2</v>
      </c>
      <c r="AV3621">
        <v>9.1671153300436153E-2</v>
      </c>
      <c r="AW3621">
        <v>8.5117448259361059E-2</v>
      </c>
      <c r="AX3621">
        <v>8.3730936118465452E-2</v>
      </c>
      <c r="AY3621">
        <v>8.0827582657451449E-2</v>
      </c>
      <c r="AZ3621">
        <v>7.8276535437853081E-2</v>
      </c>
    </row>
    <row r="3622" spans="11:52" ht="14.4">
      <c r="K3622" t="s">
        <v>4777</v>
      </c>
      <c r="L3622" t="s">
        <v>4773</v>
      </c>
      <c r="M3622" t="s">
        <v>91</v>
      </c>
      <c r="N3622" t="s">
        <v>80</v>
      </c>
      <c r="AG3622">
        <v>6.9914539541936119E-2</v>
      </c>
      <c r="AH3622">
        <v>7.3782184786687979E-2</v>
      </c>
      <c r="AI3622">
        <v>7.2372164744075526E-2</v>
      </c>
      <c r="AJ3622">
        <v>7.0577611573681948E-2</v>
      </c>
      <c r="AK3622">
        <v>5.9560423518281592E-2</v>
      </c>
      <c r="AL3622">
        <v>5.7865597016898841E-2</v>
      </c>
      <c r="AM3622">
        <v>5.6715555087677574E-2</v>
      </c>
      <c r="AN3622">
        <v>5.7739057916673546E-2</v>
      </c>
      <c r="AO3622">
        <v>5.8923441971042032E-2</v>
      </c>
      <c r="AP3622">
        <v>5.937935105047823E-2</v>
      </c>
      <c r="AQ3622">
        <v>5.9371561428668569E-2</v>
      </c>
      <c r="AR3622">
        <v>6.1335301740489491E-2</v>
      </c>
      <c r="AS3622">
        <v>6.6895121076113492E-2</v>
      </c>
      <c r="AT3622">
        <v>6.9804561886947433E-2</v>
      </c>
      <c r="AU3622">
        <v>6.7866768686587406E-2</v>
      </c>
      <c r="AV3622">
        <v>6.8263538232160692E-2</v>
      </c>
      <c r="AW3622">
        <v>7.2949757252825986E-2</v>
      </c>
      <c r="AX3622">
        <v>7.592556555881036E-2</v>
      </c>
      <c r="AY3622">
        <v>7.4175461038140114E-2</v>
      </c>
      <c r="AZ3622">
        <v>7.4501230084561137E-2</v>
      </c>
    </row>
    <row r="3623" spans="11:52" ht="14.4">
      <c r="K3623" t="s">
        <v>4778</v>
      </c>
      <c r="L3623" t="s">
        <v>4773</v>
      </c>
      <c r="M3623" t="s">
        <v>16</v>
      </c>
      <c r="N3623" t="s">
        <v>80</v>
      </c>
      <c r="AG3623">
        <v>9.1059547499346527E-2</v>
      </c>
      <c r="AH3623">
        <v>9.3007461244344211E-2</v>
      </c>
      <c r="AI3623">
        <v>9.2681879042000412E-2</v>
      </c>
      <c r="AJ3623">
        <v>9.3326880157984113E-2</v>
      </c>
      <c r="AK3623">
        <v>0.1002023009838008</v>
      </c>
      <c r="AL3623">
        <v>9.4599355753597125E-2</v>
      </c>
      <c r="AM3623">
        <v>9.4405829855478254E-2</v>
      </c>
      <c r="AN3623">
        <v>9.6497334081033614E-2</v>
      </c>
      <c r="AO3623">
        <v>0.10954935839419336</v>
      </c>
      <c r="AP3623">
        <v>0.10924477786877182</v>
      </c>
      <c r="AQ3623">
        <v>0.1079904365331376</v>
      </c>
      <c r="AR3623">
        <v>0.11070721835746825</v>
      </c>
      <c r="AS3623">
        <v>0.11228023038265075</v>
      </c>
      <c r="AT3623">
        <v>0.10725570961674412</v>
      </c>
      <c r="AU3623">
        <v>0.10465344192916716</v>
      </c>
      <c r="AV3623">
        <v>0.10126915111419806</v>
      </c>
      <c r="AW3623">
        <v>9.5366178621900916E-2</v>
      </c>
      <c r="AX3623">
        <v>9.2681028520131659E-2</v>
      </c>
      <c r="AY3623">
        <v>9.2400679130575508E-2</v>
      </c>
      <c r="AZ3623">
        <v>9.1663386972818492E-2</v>
      </c>
    </row>
    <row r="3624" spans="11:52" ht="14.4">
      <c r="K3624" t="s">
        <v>4779</v>
      </c>
      <c r="L3624" t="s">
        <v>4773</v>
      </c>
      <c r="M3624" t="s">
        <v>17</v>
      </c>
      <c r="N3624" t="s">
        <v>80</v>
      </c>
      <c r="AG3624">
        <v>4.779166627218534E-2</v>
      </c>
      <c r="AH3624">
        <v>4.8012064785583265E-2</v>
      </c>
      <c r="AI3624">
        <v>5.0152153274504917E-2</v>
      </c>
      <c r="AJ3624">
        <v>5.1791741245382557E-2</v>
      </c>
      <c r="AK3624">
        <v>5.6555337831114653E-2</v>
      </c>
      <c r="AL3624">
        <v>5.0904918967004227E-2</v>
      </c>
      <c r="AM3624">
        <v>4.8363699917317975E-2</v>
      </c>
      <c r="AN3624">
        <v>5.1274051031808723E-2</v>
      </c>
      <c r="AO3624">
        <v>5.9806619267959681E-2</v>
      </c>
      <c r="AP3624">
        <v>5.6934680726205278E-2</v>
      </c>
      <c r="AQ3624">
        <v>5.5456890845122481E-2</v>
      </c>
      <c r="AR3624">
        <v>5.7701349172886142E-2</v>
      </c>
      <c r="AS3624">
        <v>5.3344810944161096E-2</v>
      </c>
      <c r="AT3624">
        <v>5.0026494295300122E-2</v>
      </c>
      <c r="AU3624">
        <v>5.0634597836551998E-2</v>
      </c>
      <c r="AV3624">
        <v>4.9770435750108095E-2</v>
      </c>
      <c r="AW3624">
        <v>4.844499525468416E-2</v>
      </c>
      <c r="AX3624">
        <v>4.5835366942752337E-2</v>
      </c>
      <c r="AY3624">
        <v>4.5555248610795726E-2</v>
      </c>
      <c r="AZ3624">
        <v>4.6159490973368661E-2</v>
      </c>
    </row>
    <row r="3625" spans="11:52" ht="14.4">
      <c r="K3625" t="s">
        <v>4780</v>
      </c>
      <c r="L3625" t="s">
        <v>4773</v>
      </c>
      <c r="M3625" t="s">
        <v>97</v>
      </c>
      <c r="N3625" t="s">
        <v>80</v>
      </c>
      <c r="O3625" t="s">
        <v>6079</v>
      </c>
      <c r="P3625" t="s">
        <v>6079</v>
      </c>
      <c r="Q3625" t="s">
        <v>6079</v>
      </c>
      <c r="R3625" t="s">
        <v>6079</v>
      </c>
      <c r="S3625" t="s">
        <v>6079</v>
      </c>
      <c r="T3625" t="s">
        <v>6079</v>
      </c>
      <c r="AG3625">
        <v>5.5070703765936237E-2</v>
      </c>
      <c r="AH3625">
        <v>5.7088054536398827E-2</v>
      </c>
      <c r="AI3625">
        <v>5.8086902490346107E-2</v>
      </c>
      <c r="AJ3625">
        <v>5.7470108985831714E-2</v>
      </c>
      <c r="AK3625">
        <v>4.6215218962978338E-2</v>
      </c>
      <c r="AL3625">
        <v>4.388871071459919E-2</v>
      </c>
      <c r="AM3625">
        <v>4.4531305004571829E-2</v>
      </c>
      <c r="AN3625">
        <v>4.8393015646277862E-2</v>
      </c>
      <c r="AO3625">
        <v>4.294215425072069E-2</v>
      </c>
      <c r="AP3625">
        <v>4.4431519023670304E-2</v>
      </c>
      <c r="AQ3625">
        <v>4.4701063828480055E-2</v>
      </c>
      <c r="AR3625">
        <v>4.8113479646237502E-2</v>
      </c>
      <c r="AS3625">
        <v>5.2543276140293575E-2</v>
      </c>
      <c r="AT3625">
        <v>5.3747346291038819E-2</v>
      </c>
      <c r="AU3625">
        <v>5.4164812614519241E-2</v>
      </c>
      <c r="AV3625">
        <v>5.3895740353749153E-2</v>
      </c>
      <c r="AW3625">
        <v>5.339239156211955E-2</v>
      </c>
      <c r="AX3625">
        <v>5.2963737194857065E-2</v>
      </c>
      <c r="AY3625">
        <v>5.1554379082227042E-2</v>
      </c>
      <c r="AZ3625">
        <v>5.1323750916179002E-2</v>
      </c>
    </row>
    <row r="3626" spans="11:52" ht="14.4">
      <c r="K3626" t="s">
        <v>4781</v>
      </c>
      <c r="L3626" t="s">
        <v>4773</v>
      </c>
      <c r="M3626" t="s">
        <v>18</v>
      </c>
      <c r="N3626" t="s">
        <v>80</v>
      </c>
      <c r="AG3626">
        <v>9.9046884310884972E-2</v>
      </c>
      <c r="AH3626">
        <v>9.9705821544862794E-2</v>
      </c>
      <c r="AI3626">
        <v>0.10017524679952761</v>
      </c>
      <c r="AJ3626">
        <v>0.10099319393372767</v>
      </c>
      <c r="AK3626">
        <v>0.10083615926499426</v>
      </c>
      <c r="AL3626">
        <v>9.6188424737388395E-2</v>
      </c>
      <c r="AM3626">
        <v>9.5334859339221062E-2</v>
      </c>
      <c r="AN3626">
        <v>8.9039800789171147E-2</v>
      </c>
      <c r="AO3626">
        <v>9.9725706970472144E-2</v>
      </c>
      <c r="AP3626">
        <v>0.10386700042124589</v>
      </c>
      <c r="AQ3626">
        <v>0.10577777266439709</v>
      </c>
      <c r="AR3626">
        <v>0.10809331363391006</v>
      </c>
      <c r="AS3626">
        <v>0.10981608121835096</v>
      </c>
      <c r="AT3626">
        <v>0.11473350103341684</v>
      </c>
      <c r="AU3626">
        <v>0.11490428973492749</v>
      </c>
      <c r="AV3626">
        <v>0.11485399213874402</v>
      </c>
      <c r="AW3626">
        <v>0.11689261082354824</v>
      </c>
      <c r="AX3626">
        <v>0.1155598130695044</v>
      </c>
      <c r="AY3626">
        <v>0.1161203751846791</v>
      </c>
      <c r="AZ3626">
        <v>0.11463172960868762</v>
      </c>
    </row>
    <row r="3627" spans="11:52" ht="14.4">
      <c r="K3627" t="s">
        <v>4782</v>
      </c>
      <c r="L3627" t="s">
        <v>4773</v>
      </c>
      <c r="M3627" t="s">
        <v>34</v>
      </c>
      <c r="N3627" t="s">
        <v>80</v>
      </c>
      <c r="AG3627">
        <v>8.7993200645563596E-2</v>
      </c>
      <c r="AH3627">
        <v>8.8352288994894057E-2</v>
      </c>
      <c r="AI3627">
        <v>8.8497821548127978E-2</v>
      </c>
      <c r="AJ3627">
        <v>8.9186960750316457E-2</v>
      </c>
      <c r="AK3627">
        <v>9.4803607971497866E-2</v>
      </c>
      <c r="AL3627">
        <v>9.0156048049015586E-2</v>
      </c>
      <c r="AM3627">
        <v>8.9223720252757419E-2</v>
      </c>
      <c r="AN3627">
        <v>8.9716062281806799E-2</v>
      </c>
      <c r="AO3627">
        <v>9.6938724795897657E-2</v>
      </c>
      <c r="AP3627">
        <v>9.8420403534264525E-2</v>
      </c>
      <c r="AQ3627">
        <v>9.8414467973904018E-2</v>
      </c>
      <c r="AR3627">
        <v>0.10062887208975028</v>
      </c>
      <c r="AS3627">
        <v>0.10181807750958741</v>
      </c>
      <c r="AT3627">
        <v>0.10136924475521604</v>
      </c>
      <c r="AU3627">
        <v>0.10017115585101048</v>
      </c>
      <c r="AV3627">
        <v>9.9768992846498331E-2</v>
      </c>
      <c r="AW3627">
        <v>9.8514147080904252E-2</v>
      </c>
      <c r="AX3627">
        <v>9.7638776527384896E-2</v>
      </c>
      <c r="AY3627">
        <v>9.6074167661416021E-2</v>
      </c>
      <c r="AZ3627">
        <v>9.583829601117376E-2</v>
      </c>
    </row>
    <row r="3628" spans="11:52" ht="14.4">
      <c r="K3628" t="s">
        <v>4783</v>
      </c>
      <c r="L3628" t="s">
        <v>4773</v>
      </c>
      <c r="M3628" t="s">
        <v>19</v>
      </c>
      <c r="N3628" t="s">
        <v>80</v>
      </c>
      <c r="AG3628">
        <v>7.3509665843829841E-2</v>
      </c>
      <c r="AH3628">
        <v>7.1642280018354931E-2</v>
      </c>
      <c r="AI3628">
        <v>7.2090292628009658E-2</v>
      </c>
      <c r="AJ3628">
        <v>7.2292017345528009E-2</v>
      </c>
      <c r="AK3628">
        <v>7.5325090874621872E-2</v>
      </c>
      <c r="AL3628">
        <v>6.9820080380630464E-2</v>
      </c>
      <c r="AM3628">
        <v>6.8730470805371841E-2</v>
      </c>
      <c r="AN3628">
        <v>6.9154692585827821E-2</v>
      </c>
      <c r="AO3628">
        <v>7.6651884761897798E-2</v>
      </c>
      <c r="AP3628">
        <v>7.6018141168978245E-2</v>
      </c>
      <c r="AQ3628">
        <v>7.5067568060427387E-2</v>
      </c>
      <c r="AR3628">
        <v>7.8576771430633047E-2</v>
      </c>
      <c r="AS3628">
        <v>8.1524750300915105E-2</v>
      </c>
      <c r="AT3628">
        <v>7.9424364097645542E-2</v>
      </c>
      <c r="AU3628">
        <v>7.7388658779435418E-2</v>
      </c>
      <c r="AV3628">
        <v>7.6318086784778749E-2</v>
      </c>
      <c r="AW3628">
        <v>7.8073122759040006E-2</v>
      </c>
      <c r="AX3628">
        <v>7.4675538749997494E-2</v>
      </c>
      <c r="AY3628">
        <v>7.1848352183878111E-2</v>
      </c>
      <c r="AZ3628">
        <v>7.0698989088861228E-2</v>
      </c>
    </row>
    <row r="3629" spans="11:52" ht="14.4">
      <c r="K3629" t="s">
        <v>4784</v>
      </c>
      <c r="L3629" t="s">
        <v>4773</v>
      </c>
      <c r="M3629" t="s">
        <v>20</v>
      </c>
      <c r="N3629" t="s">
        <v>80</v>
      </c>
      <c r="AG3629">
        <v>0.1095578856536253</v>
      </c>
      <c r="AH3629">
        <v>0.109358371092796</v>
      </c>
      <c r="AI3629">
        <v>0.10815853621560868</v>
      </c>
      <c r="AJ3629">
        <v>0.10925635613138542</v>
      </c>
      <c r="AK3629">
        <v>0.10759518313766564</v>
      </c>
      <c r="AL3629">
        <v>0.10291893881621141</v>
      </c>
      <c r="AM3629">
        <v>0.10218077973929264</v>
      </c>
      <c r="AN3629">
        <v>0.10295441458084401</v>
      </c>
      <c r="AO3629">
        <v>0.10499370076751063</v>
      </c>
      <c r="AP3629">
        <v>0.10528396451585097</v>
      </c>
      <c r="AQ3629">
        <v>0.10486191280892759</v>
      </c>
      <c r="AR3629">
        <v>0.1062736122407551</v>
      </c>
      <c r="AS3629">
        <v>0.10551486878062365</v>
      </c>
      <c r="AT3629">
        <v>0.10590782032555246</v>
      </c>
      <c r="AU3629">
        <v>0.10369104590809285</v>
      </c>
      <c r="AV3629">
        <v>0.10352644792325336</v>
      </c>
      <c r="AW3629">
        <v>0.1012033380742953</v>
      </c>
      <c r="AX3629">
        <v>0.10043452405889064</v>
      </c>
      <c r="AY3629">
        <v>0.10037083998882128</v>
      </c>
      <c r="AZ3629">
        <v>0.10057211025149052</v>
      </c>
    </row>
    <row r="3630" spans="11:52" ht="14.4">
      <c r="K3630" t="s">
        <v>4785</v>
      </c>
      <c r="L3630" t="s">
        <v>4773</v>
      </c>
      <c r="M3630" t="s">
        <v>21</v>
      </c>
      <c r="N3630" t="s">
        <v>80</v>
      </c>
      <c r="AG3630">
        <v>6.6416540158617796E-2</v>
      </c>
      <c r="AH3630">
        <v>6.6374325631258904E-2</v>
      </c>
      <c r="AI3630">
        <v>6.8090233678681417E-2</v>
      </c>
      <c r="AJ3630">
        <v>6.7513229222550375E-2</v>
      </c>
      <c r="AK3630">
        <v>6.4951791951410195E-2</v>
      </c>
      <c r="AL3630">
        <v>6.1895494265229833E-2</v>
      </c>
      <c r="AM3630">
        <v>5.9936841242349853E-2</v>
      </c>
      <c r="AN3630">
        <v>5.9293147153651075E-2</v>
      </c>
    </row>
    <row r="3631" spans="11:52" ht="14.4">
      <c r="K3631" t="s">
        <v>4786</v>
      </c>
      <c r="L3631" t="s">
        <v>4773</v>
      </c>
      <c r="M3631" t="s">
        <v>22</v>
      </c>
      <c r="N3631" t="s">
        <v>80</v>
      </c>
      <c r="AG3631">
        <v>3.9561312762274904E-2</v>
      </c>
      <c r="AH3631">
        <v>4.0665572190038149E-2</v>
      </c>
      <c r="AI3631">
        <v>4.208410068408943E-2</v>
      </c>
      <c r="AJ3631">
        <v>4.4454357571928491E-2</v>
      </c>
      <c r="AK3631">
        <v>4.3021665169173523E-2</v>
      </c>
      <c r="AL3631">
        <v>4.2362943482613089E-2</v>
      </c>
      <c r="AM3631">
        <v>4.2926772734204678E-2</v>
      </c>
      <c r="AN3631">
        <v>4.4873463828844717E-2</v>
      </c>
      <c r="AO3631">
        <v>4.7199229927062887E-2</v>
      </c>
      <c r="AP3631">
        <v>5.4056005156276343E-2</v>
      </c>
      <c r="AQ3631">
        <v>5.6503496138058718E-2</v>
      </c>
      <c r="AR3631">
        <v>5.8967884401652432E-2</v>
      </c>
      <c r="AS3631">
        <v>6.6770675557247236E-2</v>
      </c>
      <c r="AT3631">
        <v>6.6627137611545553E-2</v>
      </c>
      <c r="AU3631">
        <v>6.6568754075645623E-2</v>
      </c>
      <c r="AV3631">
        <v>6.5726652743301209E-2</v>
      </c>
      <c r="AW3631">
        <v>5.7830984073665312E-2</v>
      </c>
      <c r="AX3631">
        <v>5.9864794580447779E-2</v>
      </c>
      <c r="AY3631">
        <v>6.0238090624832714E-2</v>
      </c>
      <c r="AZ3631">
        <v>5.93716840872782E-2</v>
      </c>
    </row>
    <row r="3632" spans="11:52" ht="14.4">
      <c r="K3632" t="s">
        <v>4787</v>
      </c>
      <c r="L3632" t="s">
        <v>4773</v>
      </c>
      <c r="M3632" t="s">
        <v>90</v>
      </c>
      <c r="N3632" t="s">
        <v>80</v>
      </c>
      <c r="AG3632">
        <v>8.1305278941344233E-2</v>
      </c>
      <c r="AH3632">
        <v>8.1981144263608849E-2</v>
      </c>
      <c r="AI3632">
        <v>8.3259612665578173E-2</v>
      </c>
      <c r="AJ3632">
        <v>8.1677447354910601E-2</v>
      </c>
      <c r="AK3632">
        <v>6.9966808732813482E-2</v>
      </c>
      <c r="AL3632">
        <v>6.7950196066565355E-2</v>
      </c>
      <c r="AM3632">
        <v>6.8675354074742262E-2</v>
      </c>
      <c r="AN3632">
        <v>6.9734803153263747E-2</v>
      </c>
      <c r="AO3632">
        <v>6.3647857249194389E-2</v>
      </c>
      <c r="AP3632">
        <v>6.8400074743562703E-2</v>
      </c>
      <c r="AQ3632">
        <v>7.2486340909754934E-2</v>
      </c>
      <c r="AR3632">
        <v>7.302348181040888E-2</v>
      </c>
      <c r="AS3632">
        <v>7.0191038839246836E-2</v>
      </c>
      <c r="AT3632">
        <v>7.7390197862494153E-2</v>
      </c>
      <c r="AU3632">
        <v>8.1596720613691248E-2</v>
      </c>
      <c r="AV3632">
        <v>7.9363387904379773E-2</v>
      </c>
      <c r="AW3632">
        <v>7.5063896278347295E-2</v>
      </c>
      <c r="AX3632">
        <v>7.6665324475383073E-2</v>
      </c>
      <c r="AY3632">
        <v>7.8822580979790946E-2</v>
      </c>
      <c r="AZ3632">
        <v>7.7383952602144951E-2</v>
      </c>
    </row>
    <row r="3633" spans="11:52" ht="14.4">
      <c r="K3633" t="s">
        <v>4788</v>
      </c>
      <c r="L3633" t="s">
        <v>4773</v>
      </c>
      <c r="M3633" t="s">
        <v>23</v>
      </c>
      <c r="N3633" t="s">
        <v>80</v>
      </c>
      <c r="AG3633">
        <v>0.15783895885293572</v>
      </c>
      <c r="AH3633">
        <v>0.15515433241726925</v>
      </c>
      <c r="AI3633">
        <v>0.15512317514749727</v>
      </c>
      <c r="AJ3633">
        <v>0.17310192214550954</v>
      </c>
      <c r="AK3633">
        <v>0.1541020664560315</v>
      </c>
      <c r="AL3633">
        <v>0.14926146277840244</v>
      </c>
      <c r="AM3633">
        <v>0.14708708053870781</v>
      </c>
      <c r="AN3633">
        <v>0.14911804851175228</v>
      </c>
      <c r="AO3633">
        <v>0.1431595992881696</v>
      </c>
      <c r="AP3633">
        <v>0.14941376508065121</v>
      </c>
      <c r="AQ3633">
        <v>0.1532865834079323</v>
      </c>
      <c r="AR3633">
        <v>0.15153630762964518</v>
      </c>
      <c r="AS3633">
        <v>0.1612108702526738</v>
      </c>
      <c r="AT3633">
        <v>0.1461441362653369</v>
      </c>
      <c r="AU3633">
        <v>0.1497061018899295</v>
      </c>
      <c r="AV3633">
        <v>0.16225521265975579</v>
      </c>
      <c r="AW3633">
        <v>0.17063640889233184</v>
      </c>
      <c r="AX3633">
        <v>0.17725900317749893</v>
      </c>
      <c r="AY3633">
        <v>0.17238013189455303</v>
      </c>
      <c r="AZ3633">
        <v>0.17553740540668564</v>
      </c>
    </row>
    <row r="3634" spans="11:52" ht="14.4">
      <c r="K3634" t="s">
        <v>4789</v>
      </c>
      <c r="L3634" t="s">
        <v>4773</v>
      </c>
      <c r="M3634" t="s">
        <v>24</v>
      </c>
      <c r="N3634" t="s">
        <v>80</v>
      </c>
      <c r="AG3634">
        <v>5.8538458161946631E-2</v>
      </c>
      <c r="AH3634">
        <v>5.6723780704052471E-2</v>
      </c>
      <c r="AI3634">
        <v>5.6287925073961784E-2</v>
      </c>
      <c r="AJ3634">
        <v>5.4403358010791415E-2</v>
      </c>
      <c r="AK3634">
        <v>5.3899754930142575E-2</v>
      </c>
      <c r="AL3634">
        <v>4.8545286067094934E-2</v>
      </c>
      <c r="AM3634">
        <v>4.6535557156721002E-2</v>
      </c>
      <c r="AN3634">
        <v>4.7407843318009339E-2</v>
      </c>
      <c r="AO3634">
        <v>4.9496899329161965E-2</v>
      </c>
      <c r="AP3634">
        <v>5.1556111876333362E-2</v>
      </c>
      <c r="AQ3634">
        <v>5.2857817490104035E-2</v>
      </c>
      <c r="AR3634">
        <v>5.3175704791869539E-2</v>
      </c>
      <c r="AS3634">
        <v>5.1046128823532586E-2</v>
      </c>
      <c r="AT3634">
        <v>5.2987461375524611E-2</v>
      </c>
      <c r="AU3634">
        <v>5.4841784038651101E-2</v>
      </c>
      <c r="AV3634">
        <v>5.6928522801388395E-2</v>
      </c>
      <c r="AW3634">
        <v>5.5777424314750267E-2</v>
      </c>
      <c r="AX3634">
        <v>5.6945071908991091E-2</v>
      </c>
      <c r="AY3634">
        <v>5.5477155941998806E-2</v>
      </c>
      <c r="AZ3634">
        <v>5.4381860801854233E-2</v>
      </c>
    </row>
    <row r="3635" spans="11:52" ht="14.4">
      <c r="K3635" t="s">
        <v>4790</v>
      </c>
      <c r="L3635" t="s">
        <v>4773</v>
      </c>
      <c r="M3635" t="s">
        <v>1386</v>
      </c>
      <c r="N3635" t="s">
        <v>80</v>
      </c>
      <c r="O3635" t="s">
        <v>6079</v>
      </c>
      <c r="P3635" t="s">
        <v>6079</v>
      </c>
      <c r="Q3635" t="s">
        <v>6079</v>
      </c>
      <c r="R3635" t="s">
        <v>6079</v>
      </c>
      <c r="S3635" t="s">
        <v>6079</v>
      </c>
      <c r="T3635" t="s">
        <v>6079</v>
      </c>
      <c r="U3635" t="s">
        <v>6079</v>
      </c>
      <c r="V3635" t="s">
        <v>6079</v>
      </c>
      <c r="W3635" t="s">
        <v>6079</v>
      </c>
      <c r="X3635" t="s">
        <v>6079</v>
      </c>
      <c r="Y3635" t="s">
        <v>6079</v>
      </c>
      <c r="Z3635" t="s">
        <v>6079</v>
      </c>
      <c r="AA3635" t="s">
        <v>6079</v>
      </c>
      <c r="AG3635">
        <v>4.7983858905178083E-2</v>
      </c>
      <c r="AH3635">
        <v>4.876411619117365E-2</v>
      </c>
      <c r="AI3635">
        <v>4.7915469079973454E-2</v>
      </c>
      <c r="AJ3635">
        <v>5.0589025320982327E-2</v>
      </c>
      <c r="AK3635">
        <v>4.5692903683842982E-2</v>
      </c>
      <c r="AL3635">
        <v>4.2920003172904321E-2</v>
      </c>
      <c r="AM3635">
        <v>4.2795125913240369E-2</v>
      </c>
      <c r="AN3635">
        <v>4.4080004857882542E-2</v>
      </c>
      <c r="AO3635">
        <v>5.2604727624879E-2</v>
      </c>
      <c r="AP3635">
        <v>5.4116693241428329E-2</v>
      </c>
      <c r="AQ3635">
        <v>5.5226664715281037E-2</v>
      </c>
      <c r="AR3635">
        <v>5.7787043778853832E-2</v>
      </c>
      <c r="AS3635">
        <v>5.7366335222029323E-2</v>
      </c>
      <c r="AT3635">
        <v>6.1787557625618647E-2</v>
      </c>
      <c r="AU3635">
        <v>6.051735435839041E-2</v>
      </c>
      <c r="AV3635">
        <v>5.8820932053388029E-2</v>
      </c>
      <c r="AW3635">
        <v>6.4871701889163899E-2</v>
      </c>
      <c r="AX3635">
        <v>6.306448138610421E-2</v>
      </c>
      <c r="AY3635">
        <v>6.0778272503895565E-2</v>
      </c>
      <c r="AZ3635">
        <v>5.9277220469691631E-2</v>
      </c>
    </row>
    <row r="3636" spans="11:52" ht="14.4">
      <c r="K3636" t="s">
        <v>4791</v>
      </c>
      <c r="L3636" t="s">
        <v>4773</v>
      </c>
      <c r="M3636" t="s">
        <v>25</v>
      </c>
      <c r="N3636" t="s">
        <v>80</v>
      </c>
      <c r="AG3636">
        <v>0.13217699344259864</v>
      </c>
      <c r="AH3636">
        <v>0.13107310239929543</v>
      </c>
      <c r="AI3636">
        <v>0.13071813033999169</v>
      </c>
      <c r="AJ3636">
        <v>0.13329107346219732</v>
      </c>
      <c r="AK3636">
        <v>0.12413028681495356</v>
      </c>
      <c r="AL3636">
        <v>0.117563104822237</v>
      </c>
      <c r="AM3636">
        <v>0.11473214186016996</v>
      </c>
      <c r="AN3636">
        <v>0.12066288929416707</v>
      </c>
      <c r="AO3636">
        <v>0.13525813775909656</v>
      </c>
      <c r="AP3636">
        <v>0.13562528298903245</v>
      </c>
      <c r="AQ3636">
        <v>0.13481166496147379</v>
      </c>
      <c r="AR3636">
        <v>0.13984144239209223</v>
      </c>
      <c r="AS3636">
        <v>0.1378569118265025</v>
      </c>
      <c r="AT3636">
        <v>0.13624843600623779</v>
      </c>
      <c r="AU3636">
        <v>0.13518491344557398</v>
      </c>
      <c r="AV3636">
        <v>0.13421926688805735</v>
      </c>
      <c r="AW3636">
        <v>0.13218546023565653</v>
      </c>
      <c r="AX3636">
        <v>0.13117814116879303</v>
      </c>
      <c r="AY3636">
        <v>0.12704955898500198</v>
      </c>
      <c r="AZ3636">
        <v>0.12647980711559409</v>
      </c>
    </row>
    <row r="3637" spans="11:52" ht="14.4">
      <c r="K3637" t="s">
        <v>5739</v>
      </c>
      <c r="L3637" t="s">
        <v>4773</v>
      </c>
      <c r="M3637" t="s">
        <v>5610</v>
      </c>
      <c r="N3637" t="s">
        <v>80</v>
      </c>
      <c r="AO3637">
        <v>0.21193821157501969</v>
      </c>
      <c r="AP3637" t="s">
        <v>6079</v>
      </c>
      <c r="AQ3637" t="s">
        <v>6079</v>
      </c>
      <c r="AR3637" t="s">
        <v>6079</v>
      </c>
      <c r="AS3637" t="s">
        <v>6079</v>
      </c>
      <c r="AT3637">
        <v>0.21400249403941868</v>
      </c>
      <c r="AU3637">
        <v>0.21575868095165729</v>
      </c>
      <c r="AV3637">
        <v>0.21216578197979233</v>
      </c>
      <c r="AW3637">
        <v>0.19487379678387143</v>
      </c>
      <c r="AX3637">
        <v>0.19811135969586069</v>
      </c>
      <c r="AY3637">
        <v>0.20181637226308241</v>
      </c>
      <c r="AZ3637">
        <v>0.21249842635031749</v>
      </c>
    </row>
    <row r="3638" spans="11:52" ht="14.4">
      <c r="K3638" t="s">
        <v>4792</v>
      </c>
      <c r="L3638" t="s">
        <v>4773</v>
      </c>
      <c r="M3638" t="s">
        <v>98</v>
      </c>
      <c r="N3638" t="s">
        <v>80</v>
      </c>
      <c r="AG3638">
        <v>9.4454116934915955E-2</v>
      </c>
      <c r="AH3638">
        <v>9.8767445868804121E-2</v>
      </c>
      <c r="AI3638">
        <v>9.8917952737759121E-2</v>
      </c>
      <c r="AJ3638">
        <v>9.7934977802752704E-2</v>
      </c>
      <c r="AK3638">
        <v>8.8550488198376409E-2</v>
      </c>
      <c r="AL3638">
        <v>8.5940438432916669E-2</v>
      </c>
      <c r="AM3638">
        <v>8.7230235183967261E-2</v>
      </c>
      <c r="AN3638">
        <v>8.7759596406096055E-2</v>
      </c>
      <c r="AO3638">
        <v>8.009469852341479E-2</v>
      </c>
      <c r="AP3638">
        <v>8.4176839594311118E-2</v>
      </c>
      <c r="AQ3638">
        <v>8.5848981908013364E-2</v>
      </c>
      <c r="AR3638">
        <v>8.6820013176290511E-2</v>
      </c>
      <c r="AS3638">
        <v>8.4568537065018226E-2</v>
      </c>
      <c r="AT3638">
        <v>8.6152005848382507E-2</v>
      </c>
      <c r="AU3638">
        <v>8.6690092949946618E-2</v>
      </c>
      <c r="AV3638">
        <v>0.24579856760667537</v>
      </c>
      <c r="AW3638">
        <v>0.28367341193329959</v>
      </c>
      <c r="AX3638">
        <v>0.28238107036073978</v>
      </c>
      <c r="AY3638">
        <v>0.29877626984457978</v>
      </c>
      <c r="AZ3638">
        <v>0.31103738367815376</v>
      </c>
    </row>
    <row r="3639" spans="11:52" ht="14.4">
      <c r="K3639" t="s">
        <v>4793</v>
      </c>
      <c r="L3639" t="s">
        <v>4773</v>
      </c>
      <c r="M3639" t="s">
        <v>94</v>
      </c>
      <c r="N3639" t="s">
        <v>80</v>
      </c>
      <c r="AG3639">
        <v>8.0478808286570017E-2</v>
      </c>
      <c r="AH3639">
        <v>8.4226984163755778E-2</v>
      </c>
      <c r="AI3639">
        <v>8.4398366600963462E-2</v>
      </c>
      <c r="AJ3639">
        <v>8.5604483917883625E-2</v>
      </c>
      <c r="AK3639">
        <v>9.2661505596324689E-2</v>
      </c>
      <c r="AL3639">
        <v>8.6879627973756257E-2</v>
      </c>
      <c r="AM3639">
        <v>8.4347375259252122E-2</v>
      </c>
      <c r="AN3639">
        <v>8.4157730841347658E-2</v>
      </c>
      <c r="AO3639">
        <v>8.4396780794712911E-2</v>
      </c>
      <c r="AP3639">
        <v>8.6273441271345536E-2</v>
      </c>
      <c r="AQ3639">
        <v>8.5316455574797778E-2</v>
      </c>
      <c r="AR3639">
        <v>8.525589821400277E-2</v>
      </c>
      <c r="AS3639">
        <v>8.3710440838365222E-2</v>
      </c>
      <c r="AT3639">
        <v>8.311716398644807E-2</v>
      </c>
      <c r="AU3639">
        <v>8.1054750167356845E-2</v>
      </c>
      <c r="AV3639">
        <v>7.9223654389506612E-2</v>
      </c>
      <c r="AW3639">
        <v>8.0058746559960425E-2</v>
      </c>
      <c r="AX3639">
        <v>7.7523650595724025E-2</v>
      </c>
      <c r="AY3639">
        <v>7.642498915868691E-2</v>
      </c>
      <c r="AZ3639">
        <v>7.581536001225142E-2</v>
      </c>
    </row>
    <row r="3640" spans="11:52" ht="14.4">
      <c r="K3640" t="s">
        <v>4794</v>
      </c>
      <c r="L3640" t="s">
        <v>4773</v>
      </c>
      <c r="M3640" t="s">
        <v>99</v>
      </c>
      <c r="N3640" t="s">
        <v>80</v>
      </c>
      <c r="AG3640">
        <v>9.5365056616799088E-2</v>
      </c>
      <c r="AH3640">
        <v>9.369350925615369E-2</v>
      </c>
      <c r="AI3640">
        <v>9.170780417339762E-2</v>
      </c>
      <c r="AJ3640">
        <v>9.1324601587801188E-2</v>
      </c>
      <c r="AK3640">
        <v>8.9361029553479868E-2</v>
      </c>
      <c r="AL3640">
        <v>8.3967751608811314E-2</v>
      </c>
      <c r="AM3640">
        <v>8.4692498700248212E-2</v>
      </c>
      <c r="AN3640">
        <v>8.4031305011746257E-2</v>
      </c>
      <c r="AO3640">
        <v>8.388048654490883E-2</v>
      </c>
      <c r="AP3640">
        <v>8.4926255516644816E-2</v>
      </c>
      <c r="AQ3640">
        <v>8.704148208760476E-2</v>
      </c>
      <c r="AR3640">
        <v>3.1411962840576312E-2</v>
      </c>
      <c r="AS3640">
        <v>7.2021634035780033E-2</v>
      </c>
      <c r="AT3640">
        <v>7.3230092479138018E-2</v>
      </c>
      <c r="AU3640">
        <v>7.2679757153982172E-2</v>
      </c>
      <c r="AV3640">
        <v>7.1958168200863398E-2</v>
      </c>
      <c r="AW3640">
        <v>7.1317892072380512E-2</v>
      </c>
      <c r="AX3640">
        <v>7.1573733188080024E-2</v>
      </c>
      <c r="AY3640">
        <v>6.8959575890722394E-2</v>
      </c>
      <c r="AZ3640">
        <v>6.7133082797171839E-2</v>
      </c>
    </row>
    <row r="3641" spans="11:52" ht="14.4">
      <c r="K3641" t="s">
        <v>4795</v>
      </c>
      <c r="L3641" t="s">
        <v>4773</v>
      </c>
      <c r="M3641" t="s">
        <v>26</v>
      </c>
      <c r="N3641" t="s">
        <v>80</v>
      </c>
      <c r="O3641" t="s">
        <v>6079</v>
      </c>
      <c r="P3641" t="s">
        <v>6079</v>
      </c>
      <c r="Q3641" t="s">
        <v>6079</v>
      </c>
      <c r="R3641" t="s">
        <v>6079</v>
      </c>
      <c r="S3641" t="s">
        <v>6079</v>
      </c>
      <c r="AG3641">
        <v>5.8798477023049064E-2</v>
      </c>
      <c r="AH3641">
        <v>5.6256326404163198E-2</v>
      </c>
      <c r="AI3641">
        <v>5.7540190447308605E-2</v>
      </c>
      <c r="AJ3641">
        <v>5.6172731065931514E-2</v>
      </c>
      <c r="AK3641">
        <v>5.592991316816745E-2</v>
      </c>
      <c r="AL3641">
        <v>4.9498033336691095E-2</v>
      </c>
      <c r="AM3641">
        <v>4.9978309496599496E-2</v>
      </c>
      <c r="AN3641">
        <v>5.2012895367061059E-2</v>
      </c>
      <c r="AO3641">
        <v>5.4104473182125995E-2</v>
      </c>
      <c r="AP3641">
        <v>5.4602970352003767E-2</v>
      </c>
      <c r="AQ3641">
        <v>5.6186260939248112E-2</v>
      </c>
      <c r="AR3641">
        <v>5.8276488037778837E-2</v>
      </c>
      <c r="AS3641">
        <v>5.5829314762007427E-2</v>
      </c>
      <c r="AT3641">
        <v>5.931395105269241E-2</v>
      </c>
      <c r="AU3641">
        <v>5.7950789579878065E-2</v>
      </c>
      <c r="AV3641">
        <v>5.6826669072232154E-2</v>
      </c>
      <c r="AW3641">
        <v>4.9466424018993815E-2</v>
      </c>
      <c r="AX3641">
        <v>4.9088026908316221E-2</v>
      </c>
      <c r="AY3641">
        <v>4.9953469451105223E-2</v>
      </c>
      <c r="AZ3641">
        <v>5.241034766796103E-2</v>
      </c>
    </row>
    <row r="3642" spans="11:52" ht="14.4">
      <c r="K3642" t="s">
        <v>4796</v>
      </c>
      <c r="L3642" t="s">
        <v>4773</v>
      </c>
      <c r="M3642" t="s">
        <v>27</v>
      </c>
      <c r="N3642" t="s">
        <v>80</v>
      </c>
      <c r="AG3642">
        <v>5.273926081559191E-2</v>
      </c>
      <c r="AH3642">
        <v>5.380164243102848E-2</v>
      </c>
      <c r="AI3642">
        <v>5.3502696996511313E-2</v>
      </c>
      <c r="AJ3642">
        <v>5.263129651619948E-2</v>
      </c>
      <c r="AK3642">
        <v>5.3570379265938661E-2</v>
      </c>
      <c r="AL3642">
        <v>5.1136292326360543E-2</v>
      </c>
      <c r="AM3642">
        <v>5.0350837098378023E-2</v>
      </c>
      <c r="AN3642">
        <v>5.1026125330835753E-2</v>
      </c>
      <c r="AO3642">
        <v>5.5406129915972685E-2</v>
      </c>
      <c r="AP3642">
        <v>5.4935700811485827E-2</v>
      </c>
      <c r="AQ3642">
        <v>5.514549426709757E-2</v>
      </c>
      <c r="AR3642">
        <v>5.6352896496532079E-2</v>
      </c>
      <c r="AS3642">
        <v>5.8925950753699378E-2</v>
      </c>
      <c r="AT3642">
        <v>5.7938137922641374E-2</v>
      </c>
      <c r="AU3642">
        <v>5.7279134106592439E-2</v>
      </c>
      <c r="AV3642">
        <v>5.7376327058581283E-2</v>
      </c>
      <c r="AW3642">
        <v>5.6476558313187201E-2</v>
      </c>
      <c r="AX3642">
        <v>5.667102478060853E-2</v>
      </c>
      <c r="AY3642">
        <v>5.6345596233847592E-2</v>
      </c>
      <c r="AZ3642">
        <v>5.6388150142462866E-2</v>
      </c>
    </row>
    <row r="3643" spans="11:52" ht="14.4">
      <c r="K3643" t="s">
        <v>4797</v>
      </c>
      <c r="L3643" t="s">
        <v>4773</v>
      </c>
      <c r="M3643" t="s">
        <v>28</v>
      </c>
      <c r="N3643" t="s">
        <v>80</v>
      </c>
      <c r="AG3643">
        <v>3.4201013240269848E-2</v>
      </c>
      <c r="AH3643">
        <v>3.6844451312102719E-2</v>
      </c>
      <c r="AI3643">
        <v>3.4895784435448038E-2</v>
      </c>
      <c r="AJ3643">
        <v>3.5092819422632072E-2</v>
      </c>
      <c r="AK3643">
        <v>2.7986718545785608E-2</v>
      </c>
      <c r="AL3643">
        <v>2.9741840352345904E-2</v>
      </c>
      <c r="AM3643">
        <v>2.7522193796625863E-2</v>
      </c>
      <c r="AN3643">
        <v>3.0858178703528985E-2</v>
      </c>
      <c r="AO3643">
        <v>3.6858506075612314E-2</v>
      </c>
      <c r="AP3643" t="s">
        <v>6079</v>
      </c>
      <c r="AQ3643" t="s">
        <v>6079</v>
      </c>
      <c r="AR3643" t="s">
        <v>6079</v>
      </c>
      <c r="AS3643" t="s">
        <v>6079</v>
      </c>
      <c r="AT3643">
        <v>4.616330970144393E-2</v>
      </c>
      <c r="AU3643">
        <v>4.3696749822603638E-2</v>
      </c>
      <c r="AV3643">
        <v>4.2842431669405184E-2</v>
      </c>
      <c r="AW3643">
        <v>4.1376945207256037E-2</v>
      </c>
      <c r="AX3643">
        <v>4.2950451167097073E-2</v>
      </c>
      <c r="AY3643">
        <v>4.3000502816476514E-2</v>
      </c>
      <c r="AZ3643">
        <v>4.319599064623101E-2</v>
      </c>
    </row>
    <row r="3644" spans="11:52" ht="14.4">
      <c r="K3644" t="s">
        <v>4798</v>
      </c>
      <c r="L3644" t="s">
        <v>4773</v>
      </c>
      <c r="M3644" t="s">
        <v>29</v>
      </c>
      <c r="N3644" t="s">
        <v>80</v>
      </c>
      <c r="AG3644">
        <v>8.4673770196428272E-2</v>
      </c>
      <c r="AH3644">
        <v>8.7671653470619115E-2</v>
      </c>
      <c r="AI3644">
        <v>8.5908805680252887E-2</v>
      </c>
      <c r="AJ3644">
        <v>8.6894921504564598E-2</v>
      </c>
      <c r="AK3644">
        <v>8.5914228555914129E-2</v>
      </c>
      <c r="AL3644">
        <v>8.2195195060821555E-2</v>
      </c>
      <c r="AM3644">
        <v>8.1728894259965712E-2</v>
      </c>
      <c r="AN3644">
        <v>8.5153350743905926E-2</v>
      </c>
      <c r="AO3644">
        <v>9.1959340602297199E-2</v>
      </c>
      <c r="AP3644">
        <v>9.4325106365371114E-2</v>
      </c>
      <c r="AQ3644">
        <v>9.5905404082150258E-2</v>
      </c>
      <c r="AR3644">
        <v>0.10136054810013594</v>
      </c>
      <c r="AS3644">
        <v>0.11095725742358108</v>
      </c>
      <c r="AT3644">
        <v>0.11518693931492063</v>
      </c>
      <c r="AU3644">
        <v>0.11399906250595623</v>
      </c>
      <c r="AV3644">
        <v>0.11064793785749606</v>
      </c>
      <c r="AW3644">
        <v>0.1063373074221101</v>
      </c>
      <c r="AX3644">
        <v>0.10773956046805064</v>
      </c>
      <c r="AY3644">
        <v>0.10246164039385049</v>
      </c>
      <c r="AZ3644">
        <v>0.10593201492390096</v>
      </c>
    </row>
    <row r="3645" spans="11:52" ht="14.4">
      <c r="K3645" t="s">
        <v>4799</v>
      </c>
      <c r="L3645" t="s">
        <v>4773</v>
      </c>
      <c r="M3645" t="s">
        <v>30</v>
      </c>
      <c r="N3645" t="s">
        <v>80</v>
      </c>
      <c r="AG3645">
        <v>7.8766113897677778E-2</v>
      </c>
      <c r="AH3645">
        <v>8.1215813434318745E-2</v>
      </c>
      <c r="AI3645">
        <v>8.0737875747408233E-2</v>
      </c>
      <c r="AJ3645">
        <v>8.3324122201880527E-2</v>
      </c>
      <c r="AK3645">
        <v>7.9139734692820318E-2</v>
      </c>
      <c r="AL3645">
        <v>7.6549190060323125E-2</v>
      </c>
      <c r="AM3645">
        <v>7.6243395565336866E-2</v>
      </c>
      <c r="AN3645">
        <v>7.838447181515612E-2</v>
      </c>
      <c r="AO3645">
        <v>7.8380500009679333E-2</v>
      </c>
      <c r="AP3645">
        <v>8.0845845956755522E-2</v>
      </c>
      <c r="AQ3645">
        <v>8.2210121422509511E-2</v>
      </c>
      <c r="AR3645">
        <v>8.4389386643309916E-2</v>
      </c>
      <c r="AS3645">
        <v>9.132096792300208E-2</v>
      </c>
      <c r="AT3645">
        <v>9.2338785099278786E-2</v>
      </c>
      <c r="AU3645">
        <v>9.3150654979346229E-2</v>
      </c>
      <c r="AV3645">
        <v>9.2749435905236988E-2</v>
      </c>
      <c r="AW3645">
        <v>9.3717231329774164E-2</v>
      </c>
      <c r="AX3645">
        <v>9.1149602803418897E-2</v>
      </c>
      <c r="AY3645">
        <v>8.945036074360567E-2</v>
      </c>
      <c r="AZ3645">
        <v>8.6999553545779984E-2</v>
      </c>
    </row>
    <row r="3646" spans="11:52" ht="14.4">
      <c r="K3646" t="s">
        <v>4800</v>
      </c>
      <c r="L3646" t="s">
        <v>4773</v>
      </c>
      <c r="M3646" t="s">
        <v>100</v>
      </c>
      <c r="N3646" t="s">
        <v>80</v>
      </c>
      <c r="AG3646">
        <v>8.803346679952552E-2</v>
      </c>
      <c r="AH3646">
        <v>9.6176600434872569E-2</v>
      </c>
      <c r="AI3646">
        <v>9.6225707730416402E-2</v>
      </c>
      <c r="AJ3646">
        <v>9.5023507323659398E-2</v>
      </c>
      <c r="AK3646">
        <v>7.9889590853205947E-2</v>
      </c>
      <c r="AL3646">
        <v>7.412087300669272E-2</v>
      </c>
      <c r="AM3646">
        <v>7.584955829369816E-2</v>
      </c>
      <c r="AN3646">
        <v>7.7343948893582787E-2</v>
      </c>
      <c r="AO3646">
        <v>7.5231068400522003E-2</v>
      </c>
      <c r="AP3646">
        <v>7.7778966897015439E-2</v>
      </c>
      <c r="AQ3646">
        <v>8.1741232200794572E-2</v>
      </c>
      <c r="AR3646">
        <v>8.5169087717759343E-2</v>
      </c>
      <c r="AS3646">
        <v>9.1596204598802022E-2</v>
      </c>
      <c r="AT3646">
        <v>9.8548043585344636E-2</v>
      </c>
      <c r="AU3646">
        <v>9.7505975741942155E-2</v>
      </c>
      <c r="AV3646">
        <v>9.9317453710056916E-2</v>
      </c>
      <c r="AW3646">
        <v>9.5232774193270558E-2</v>
      </c>
      <c r="AX3646">
        <v>9.5752717709700605E-2</v>
      </c>
      <c r="AY3646">
        <v>9.8277812772110201E-2</v>
      </c>
      <c r="AZ3646">
        <v>9.6940487665306177E-2</v>
      </c>
    </row>
    <row r="3647" spans="11:52" ht="14.4">
      <c r="K3647" t="s">
        <v>4801</v>
      </c>
      <c r="L3647" t="s">
        <v>4773</v>
      </c>
      <c r="M3647" t="s">
        <v>31</v>
      </c>
      <c r="N3647" t="s">
        <v>80</v>
      </c>
      <c r="AG3647">
        <v>7.2203737829823422E-2</v>
      </c>
      <c r="AH3647">
        <v>7.3068653402803718E-2</v>
      </c>
      <c r="AI3647">
        <v>7.2392118450685869E-2</v>
      </c>
      <c r="AJ3647">
        <v>7.357780310972814E-2</v>
      </c>
      <c r="AK3647">
        <v>6.9410510138410333E-2</v>
      </c>
      <c r="AL3647">
        <v>6.8096734870999626E-2</v>
      </c>
      <c r="AM3647">
        <v>6.6581912440586352E-2</v>
      </c>
      <c r="AN3647">
        <v>6.8603440423874756E-2</v>
      </c>
      <c r="AO3647">
        <v>6.7615734189896623E-2</v>
      </c>
      <c r="AP3647">
        <v>7.0785036584542368E-2</v>
      </c>
      <c r="AQ3647">
        <v>7.0746844503789832E-2</v>
      </c>
      <c r="AR3647">
        <v>7.1268800057458184E-2</v>
      </c>
      <c r="AS3647">
        <v>7.1874200755928416E-2</v>
      </c>
      <c r="AT3647">
        <v>6.9734472046320883E-2</v>
      </c>
      <c r="AU3647">
        <v>6.7381978639874454E-2</v>
      </c>
      <c r="AV3647">
        <v>6.5109099670791953E-2</v>
      </c>
      <c r="AW3647">
        <v>6.2283614002875243E-2</v>
      </c>
      <c r="AX3647">
        <v>6.2590698792340263E-2</v>
      </c>
      <c r="AY3647">
        <v>6.2507993058733419E-2</v>
      </c>
      <c r="AZ3647">
        <v>6.3531148662878553E-2</v>
      </c>
    </row>
    <row r="3648" spans="11:52" ht="14.4">
      <c r="K3648" t="s">
        <v>4802</v>
      </c>
      <c r="L3648" t="s">
        <v>4773</v>
      </c>
      <c r="M3648" t="s">
        <v>32</v>
      </c>
      <c r="N3648" t="s">
        <v>80</v>
      </c>
      <c r="O3648" t="s">
        <v>6079</v>
      </c>
      <c r="P3648" t="s">
        <v>6079</v>
      </c>
      <c r="Q3648" t="s">
        <v>6079</v>
      </c>
      <c r="R3648" t="s">
        <v>6079</v>
      </c>
      <c r="S3648" t="s">
        <v>6079</v>
      </c>
      <c r="AG3648">
        <v>8.220769774836123E-2</v>
      </c>
      <c r="AH3648">
        <v>8.4996304256398314E-2</v>
      </c>
      <c r="AI3648">
        <v>8.4419284339814882E-2</v>
      </c>
      <c r="AJ3648">
        <v>8.3631109809647622E-2</v>
      </c>
      <c r="AK3648">
        <v>9.001113271710233E-2</v>
      </c>
      <c r="AL3648">
        <v>8.711150688456501E-2</v>
      </c>
      <c r="AM3648">
        <v>8.9483037699467846E-2</v>
      </c>
      <c r="AN3648">
        <v>8.6321671237002004E-2</v>
      </c>
      <c r="AO3648">
        <v>9.3617096861531857E-2</v>
      </c>
      <c r="AP3648">
        <v>9.7674249227745716E-2</v>
      </c>
      <c r="AQ3648">
        <v>9.6753446667082896E-2</v>
      </c>
      <c r="AR3648">
        <v>9.9958008175626112E-2</v>
      </c>
      <c r="AS3648">
        <v>9.1032144292966036E-2</v>
      </c>
      <c r="AT3648">
        <v>9.6565190845879181E-2</v>
      </c>
      <c r="AU3648">
        <v>9.7741265373848044E-2</v>
      </c>
      <c r="AV3648">
        <v>9.6308491257829087E-2</v>
      </c>
      <c r="AW3648">
        <v>8.7930286285116371E-2</v>
      </c>
      <c r="AX3648">
        <v>8.8024138965003301E-2</v>
      </c>
      <c r="AY3648">
        <v>8.5905653134212293E-2</v>
      </c>
      <c r="AZ3648">
        <v>8.4565905991665635E-2</v>
      </c>
    </row>
    <row r="3649" spans="11:52" ht="14.4">
      <c r="K3649" t="s">
        <v>4803</v>
      </c>
      <c r="L3649" t="s">
        <v>4773</v>
      </c>
      <c r="M3649" t="s">
        <v>93</v>
      </c>
      <c r="N3649" t="s">
        <v>80</v>
      </c>
      <c r="AG3649">
        <v>8.6999567147776014E-2</v>
      </c>
      <c r="AH3649">
        <v>8.9264562935551225E-2</v>
      </c>
      <c r="AI3649">
        <v>8.9524022479342838E-2</v>
      </c>
      <c r="AJ3649">
        <v>9.0826509295689015E-2</v>
      </c>
      <c r="AK3649">
        <v>8.6680335983312762E-2</v>
      </c>
      <c r="AL3649">
        <v>8.6321448140436602E-2</v>
      </c>
      <c r="AM3649">
        <v>8.679091419684215E-2</v>
      </c>
      <c r="AN3649">
        <v>8.8890170269466245E-2</v>
      </c>
      <c r="AO3649">
        <v>8.7751803470314332E-2</v>
      </c>
      <c r="AP3649">
        <v>9.2183682720073754E-2</v>
      </c>
      <c r="AQ3649">
        <v>9.4007536926730709E-2</v>
      </c>
      <c r="AR3649">
        <v>9.473615779527654E-2</v>
      </c>
      <c r="AS3649">
        <v>9.4469306391035332E-2</v>
      </c>
      <c r="AT3649">
        <v>9.8469504009851758E-2</v>
      </c>
      <c r="AU3649">
        <v>9.704866403802602E-2</v>
      </c>
      <c r="AV3649">
        <v>9.55284462847273E-2</v>
      </c>
      <c r="AW3649">
        <v>9.4397135596926598E-2</v>
      </c>
      <c r="AX3649">
        <v>9.4665741722557845E-2</v>
      </c>
      <c r="AY3649">
        <v>9.3534474763381573E-2</v>
      </c>
      <c r="AZ3649">
        <v>9.3637757926709017E-2</v>
      </c>
    </row>
    <row r="3650" spans="11:52" ht="14.4">
      <c r="K3650" t="s">
        <v>4804</v>
      </c>
      <c r="L3650" t="s">
        <v>4805</v>
      </c>
      <c r="M3650" t="s">
        <v>13</v>
      </c>
      <c r="N3650" t="s">
        <v>80</v>
      </c>
      <c r="AG3650">
        <v>-1.4033246050055874E-2</v>
      </c>
      <c r="AH3650">
        <v>-1.5720247995640094E-2</v>
      </c>
      <c r="AI3650">
        <v>-1.1464254211810101E-2</v>
      </c>
      <c r="AJ3650">
        <v>-3.569867504811074E-3</v>
      </c>
      <c r="AK3650">
        <v>2.9394375816117823E-2</v>
      </c>
      <c r="AL3650">
        <v>1.1228977142919981E-2</v>
      </c>
      <c r="AM3650">
        <v>1.3854747647330724E-2</v>
      </c>
      <c r="AN3650">
        <v>4.0202133439442966E-3</v>
      </c>
      <c r="AO3650">
        <v>1.7269034322924939E-2</v>
      </c>
      <c r="AP3650">
        <v>-3.8496558262660638E-3</v>
      </c>
      <c r="AQ3650">
        <v>2.56699433085845E-3</v>
      </c>
      <c r="AR3650">
        <v>-1.5852092356324246E-3</v>
      </c>
      <c r="AS3650">
        <v>6.0886744988369991E-3</v>
      </c>
      <c r="AT3650">
        <v>1.5788971465082929E-2</v>
      </c>
      <c r="AU3650">
        <v>1.2583423927973172E-2</v>
      </c>
      <c r="AV3650">
        <v>2.9245986409790351E-3</v>
      </c>
      <c r="AW3650">
        <v>-1.7276624674896952E-2</v>
      </c>
      <c r="AX3650">
        <v>-8.1172230154134672E-3</v>
      </c>
      <c r="AY3650">
        <v>-6.113800376152786E-3</v>
      </c>
      <c r="AZ3650">
        <v>-7.7422259627192387E-3</v>
      </c>
    </row>
    <row r="3651" spans="11:52" ht="14.4">
      <c r="K3651" t="s">
        <v>4806</v>
      </c>
      <c r="L3651" t="s">
        <v>4805</v>
      </c>
      <c r="M3651" t="s">
        <v>14</v>
      </c>
      <c r="N3651" t="s">
        <v>80</v>
      </c>
      <c r="AG3651">
        <v>1.2911896235529142E-2</v>
      </c>
      <c r="AH3651">
        <v>8.1209332109554947E-3</v>
      </c>
      <c r="AI3651">
        <v>1.270137766154082E-2</v>
      </c>
      <c r="AJ3651">
        <v>1.6831720104758033E-3</v>
      </c>
      <c r="AK3651">
        <v>-5.8036671424247663E-2</v>
      </c>
      <c r="AL3651">
        <v>-1.2037817092516149E-2</v>
      </c>
      <c r="AM3651">
        <v>-6.2910355676682539E-3</v>
      </c>
      <c r="AN3651">
        <v>-2.2632438290847842E-3</v>
      </c>
      <c r="AO3651">
        <v>1.5487364867296013E-2</v>
      </c>
      <c r="AP3651">
        <v>1.2465064550578596E-2</v>
      </c>
      <c r="AQ3651">
        <v>8.6282147522930997E-3</v>
      </c>
      <c r="AR3651">
        <v>7.8338365202404725E-3</v>
      </c>
      <c r="AS3651">
        <v>2.1603658826812346E-2</v>
      </c>
      <c r="AT3651">
        <v>1.653533370260786E-2</v>
      </c>
      <c r="AU3651">
        <v>1.3941924145492916E-2</v>
      </c>
      <c r="AV3651">
        <v>1.0351977487028078E-2</v>
      </c>
      <c r="AW3651">
        <v>1.5247919844022928E-2</v>
      </c>
      <c r="AX3651">
        <v>7.6615069745170367E-3</v>
      </c>
      <c r="AY3651">
        <v>5.9109494457203707E-3</v>
      </c>
      <c r="AZ3651">
        <v>2.7004842758799955E-3</v>
      </c>
    </row>
    <row r="3652" spans="11:52" ht="14.4">
      <c r="K3652" t="s">
        <v>4807</v>
      </c>
      <c r="L3652" t="s">
        <v>4805</v>
      </c>
      <c r="M3652" t="s">
        <v>92</v>
      </c>
      <c r="N3652" t="s">
        <v>80</v>
      </c>
      <c r="AG3652">
        <v>2.1148532143439484E-2</v>
      </c>
      <c r="AH3652">
        <v>1.4168074120995388E-2</v>
      </c>
      <c r="AI3652">
        <v>2.2442765806269041E-2</v>
      </c>
      <c r="AJ3652">
        <v>1.5736831035876434E-2</v>
      </c>
      <c r="AK3652">
        <v>4.3735038201860643E-2</v>
      </c>
      <c r="AL3652">
        <v>3.9568993473107807E-2</v>
      </c>
      <c r="AM3652">
        <v>1.8401470500718071E-2</v>
      </c>
      <c r="AN3652">
        <v>9.5887232968101671E-3</v>
      </c>
      <c r="AO3652">
        <v>2.6751749007025059E-2</v>
      </c>
      <c r="AP3652">
        <v>1.5910411545237153E-2</v>
      </c>
      <c r="AQ3652">
        <v>1.595315826790953E-2</v>
      </c>
      <c r="AR3652">
        <v>1.4907445813705501E-2</v>
      </c>
      <c r="AS3652">
        <v>2.0680340848163264E-2</v>
      </c>
      <c r="AT3652">
        <v>4.006895829042996E-2</v>
      </c>
      <c r="AU3652">
        <v>5.0902873478425106E-2</v>
      </c>
      <c r="AV3652">
        <v>2.2407580891246788E-2</v>
      </c>
      <c r="AW3652">
        <v>-3.3609626893170715E-2</v>
      </c>
      <c r="AX3652">
        <v>-9.7497550620509466E-3</v>
      </c>
      <c r="AY3652">
        <v>1.058889769542083E-3</v>
      </c>
      <c r="AZ3652">
        <v>-2.6512244939478728E-3</v>
      </c>
    </row>
    <row r="3653" spans="11:52" ht="14.4">
      <c r="K3653" t="s">
        <v>4808</v>
      </c>
      <c r="L3653" t="s">
        <v>4805</v>
      </c>
      <c r="M3653" t="s">
        <v>15</v>
      </c>
      <c r="N3653" t="s">
        <v>80</v>
      </c>
      <c r="AE3653" t="s">
        <v>6079</v>
      </c>
      <c r="AF3653" t="s">
        <v>6079</v>
      </c>
      <c r="AG3653">
        <v>4.8058705437979956E-3</v>
      </c>
      <c r="AH3653">
        <v>7.6650545414682228E-3</v>
      </c>
      <c r="AI3653">
        <v>5.8276428708990604E-3</v>
      </c>
      <c r="AJ3653">
        <v>5.3358712754870479E-3</v>
      </c>
      <c r="AK3653">
        <v>-6.3833203672803438E-3</v>
      </c>
      <c r="AL3653">
        <v>1.6189002123010083E-3</v>
      </c>
      <c r="AM3653">
        <v>5.6525351484839931E-4</v>
      </c>
      <c r="AN3653">
        <v>1.545385066823272E-3</v>
      </c>
      <c r="AO3653">
        <v>-8.7312384719565918E-5</v>
      </c>
      <c r="AP3653">
        <v>1.7702523834254068E-5</v>
      </c>
      <c r="AQ3653">
        <v>-2.7220861388015604E-3</v>
      </c>
      <c r="AR3653">
        <v>-3.0897041897332339E-3</v>
      </c>
      <c r="AS3653">
        <v>-2.0181348217041136E-3</v>
      </c>
      <c r="AT3653">
        <v>-2.2108076933047825E-3</v>
      </c>
      <c r="AU3653">
        <v>4.011089551900218E-3</v>
      </c>
      <c r="AV3653">
        <v>3.502761469214845E-3</v>
      </c>
      <c r="AW3653">
        <v>5.3858281326064055E-3</v>
      </c>
      <c r="AX3653">
        <v>2.8893158950604732E-3</v>
      </c>
      <c r="AY3653">
        <v>1.6153241841433805E-3</v>
      </c>
      <c r="AZ3653">
        <v>2.5377758055556681E-3</v>
      </c>
    </row>
    <row r="3654" spans="11:52" ht="14.4">
      <c r="K3654" t="s">
        <v>4809</v>
      </c>
      <c r="L3654" t="s">
        <v>4805</v>
      </c>
      <c r="M3654" t="s">
        <v>91</v>
      </c>
      <c r="N3654" t="s">
        <v>80</v>
      </c>
      <c r="AG3654">
        <v>1.0075040884488576E-3</v>
      </c>
      <c r="AH3654">
        <v>4.759070716193795E-3</v>
      </c>
      <c r="AI3654">
        <v>-2.3953083975500329E-3</v>
      </c>
      <c r="AJ3654">
        <v>9.2201529152823795E-4</v>
      </c>
      <c r="AK3654">
        <v>-0.10283806845421016</v>
      </c>
      <c r="AL3654">
        <v>-2.306219195871937E-2</v>
      </c>
      <c r="AM3654">
        <v>-1.7536773443488793E-2</v>
      </c>
      <c r="AN3654">
        <v>-4.8344760293048353E-3</v>
      </c>
      <c r="AO3654">
        <v>3.5135130890308251E-2</v>
      </c>
      <c r="AP3654">
        <v>2.9238218753588365E-2</v>
      </c>
      <c r="AQ3654">
        <v>2.514743152535507E-2</v>
      </c>
      <c r="AR3654">
        <v>2.7474112058877603E-2</v>
      </c>
      <c r="AS3654">
        <v>4.6780893630899711E-2</v>
      </c>
      <c r="AT3654">
        <v>3.5942865844124004E-2</v>
      </c>
      <c r="AU3654">
        <v>3.3024525275150533E-2</v>
      </c>
      <c r="AV3654">
        <v>2.7408710502842493E-2</v>
      </c>
      <c r="AW3654">
        <v>4.2854827394422208E-2</v>
      </c>
      <c r="AX3654">
        <v>2.3349629270288684E-2</v>
      </c>
      <c r="AY3654">
        <v>7.7974758341480066E-3</v>
      </c>
      <c r="AZ3654">
        <v>2.3493645829396571E-3</v>
      </c>
    </row>
    <row r="3655" spans="11:52" ht="14.4">
      <c r="K3655" t="s">
        <v>4810</v>
      </c>
      <c r="L3655" t="s">
        <v>4805</v>
      </c>
      <c r="M3655" t="s">
        <v>16</v>
      </c>
      <c r="N3655" t="s">
        <v>80</v>
      </c>
      <c r="AG3655">
        <v>2.028468209125588E-2</v>
      </c>
      <c r="AH3655">
        <v>1.6322520275720825E-2</v>
      </c>
      <c r="AI3655">
        <v>7.8726674622698733E-3</v>
      </c>
      <c r="AJ3655">
        <v>5.844309829590554E-3</v>
      </c>
      <c r="AK3655">
        <v>-9.4177160834480796E-3</v>
      </c>
      <c r="AL3655">
        <v>1.2244512042867075E-2</v>
      </c>
      <c r="AM3655">
        <v>1.6570226580347288E-2</v>
      </c>
      <c r="AN3655">
        <v>1.8038546999962136E-2</v>
      </c>
      <c r="AO3655">
        <v>4.3547729457017126E-2</v>
      </c>
      <c r="AP3655">
        <v>3.3235340690872667E-2</v>
      </c>
      <c r="AQ3655">
        <v>2.9439358698865343E-2</v>
      </c>
      <c r="AR3655">
        <v>2.3703541668220616E-2</v>
      </c>
      <c r="AS3655">
        <v>4.0769944798951102E-2</v>
      </c>
      <c r="AT3655">
        <v>3.4215371815066113E-2</v>
      </c>
      <c r="AU3655">
        <v>2.7186930439087671E-2</v>
      </c>
      <c r="AV3655">
        <v>2.1534676686798569E-2</v>
      </c>
      <c r="AW3655">
        <v>4.0168545645000185E-2</v>
      </c>
      <c r="AX3655">
        <v>3.6123985151174397E-2</v>
      </c>
      <c r="AY3655">
        <v>2.9345994747784952E-2</v>
      </c>
      <c r="AZ3655">
        <v>2.6354567258848379E-2</v>
      </c>
    </row>
    <row r="3656" spans="11:52" ht="14.4">
      <c r="K3656" t="s">
        <v>4811</v>
      </c>
      <c r="L3656" t="s">
        <v>4805</v>
      </c>
      <c r="M3656" t="s">
        <v>17</v>
      </c>
      <c r="N3656" t="s">
        <v>80</v>
      </c>
      <c r="AG3656">
        <v>3.4734199507788048E-2</v>
      </c>
      <c r="AH3656">
        <v>2.2730972756643718E-2</v>
      </c>
      <c r="AI3656">
        <v>1.5138924636739713E-2</v>
      </c>
      <c r="AJ3656">
        <v>1.895977228403806E-2</v>
      </c>
      <c r="AK3656">
        <v>-8.7951717870873428E-2</v>
      </c>
      <c r="AL3656">
        <v>-1.6331623029870998E-2</v>
      </c>
      <c r="AM3656">
        <v>2.1198167507012521E-4</v>
      </c>
      <c r="AN3656">
        <v>5.9771165596439911E-3</v>
      </c>
      <c r="AO3656">
        <v>2.9200897091310823E-2</v>
      </c>
      <c r="AP3656">
        <v>1.9612704545743351E-2</v>
      </c>
      <c r="AQ3656">
        <v>1.7628404231386733E-2</v>
      </c>
      <c r="AR3656">
        <v>1.9308217519784687E-2</v>
      </c>
      <c r="AS3656">
        <v>2.6398973889350003E-2</v>
      </c>
      <c r="AT3656">
        <v>4.4692021099797617E-3</v>
      </c>
      <c r="AU3656">
        <v>6.0666971122103255E-3</v>
      </c>
      <c r="AV3656">
        <v>1.8485250938062692E-2</v>
      </c>
      <c r="AW3656">
        <v>4.4554060558471983E-2</v>
      </c>
      <c r="AX3656">
        <v>4.8217554754836849E-2</v>
      </c>
      <c r="AY3656">
        <v>4.1587914049411479E-2</v>
      </c>
      <c r="AZ3656">
        <v>4.9579188973788921E-2</v>
      </c>
    </row>
    <row r="3657" spans="11:52" ht="14.4">
      <c r="K3657" t="s">
        <v>4812</v>
      </c>
      <c r="L3657" t="s">
        <v>4805</v>
      </c>
      <c r="M3657" t="s">
        <v>97</v>
      </c>
      <c r="N3657" t="s">
        <v>80</v>
      </c>
      <c r="O3657" t="s">
        <v>6079</v>
      </c>
      <c r="P3657" t="s">
        <v>6079</v>
      </c>
      <c r="Q3657" t="s">
        <v>6079</v>
      </c>
      <c r="R3657" t="s">
        <v>6079</v>
      </c>
      <c r="S3657" t="s">
        <v>6079</v>
      </c>
      <c r="T3657" t="s">
        <v>6079</v>
      </c>
      <c r="AG3657">
        <v>1.2619091443157765E-2</v>
      </c>
      <c r="AH3657">
        <v>8.7369251418980103E-3</v>
      </c>
      <c r="AI3657">
        <v>1.0781153927018356E-2</v>
      </c>
      <c r="AJ3657">
        <v>1.0413998072002807E-2</v>
      </c>
      <c r="AK3657">
        <v>6.2490843036814726E-3</v>
      </c>
      <c r="AL3657">
        <v>7.485392446555981E-3</v>
      </c>
      <c r="AM3657">
        <v>5.6409088720554192E-3</v>
      </c>
      <c r="AN3657">
        <v>4.4100420834251525E-3</v>
      </c>
      <c r="AO3657">
        <v>1.1672498328887896E-2</v>
      </c>
      <c r="AP3657">
        <v>1.3519651455836643E-2</v>
      </c>
      <c r="AQ3657">
        <v>1.1415884219008594E-2</v>
      </c>
      <c r="AR3657">
        <v>1.2534137110351302E-2</v>
      </c>
      <c r="AS3657">
        <v>9.9590592543348042E-3</v>
      </c>
      <c r="AT3657">
        <v>1.156178300424779E-2</v>
      </c>
      <c r="AU3657">
        <v>1.523233979728424E-2</v>
      </c>
      <c r="AV3657">
        <v>7.707167549558502E-3</v>
      </c>
      <c r="AW3657">
        <v>1.357489232491874E-4</v>
      </c>
      <c r="AX3657">
        <v>9.7361011263496743E-3</v>
      </c>
      <c r="AY3657">
        <v>1.1931400559446368E-2</v>
      </c>
      <c r="AZ3657">
        <v>8.8098947195803419E-3</v>
      </c>
    </row>
    <row r="3658" spans="11:52" ht="14.4">
      <c r="K3658" t="s">
        <v>4813</v>
      </c>
      <c r="L3658" t="s">
        <v>4805</v>
      </c>
      <c r="M3658" t="s">
        <v>18</v>
      </c>
      <c r="N3658" t="s">
        <v>80</v>
      </c>
      <c r="AG3658">
        <v>5.7896331732622932E-3</v>
      </c>
      <c r="AH3658">
        <v>2.3924867461827082E-3</v>
      </c>
      <c r="AI3658">
        <v>5.5771167152841401E-3</v>
      </c>
      <c r="AJ3658">
        <v>7.8580563335011767E-3</v>
      </c>
      <c r="AK3658">
        <v>6.6215906524601451E-2</v>
      </c>
      <c r="AL3658">
        <v>2.1072160923320555E-2</v>
      </c>
      <c r="AM3658">
        <v>3.1753473924014973E-2</v>
      </c>
      <c r="AN3658">
        <v>2.0487510755674516E-2</v>
      </c>
      <c r="AO3658">
        <v>3.4676977619250426E-2</v>
      </c>
      <c r="AP3658">
        <v>1.3298552001745834E-2</v>
      </c>
      <c r="AQ3658">
        <v>1.3646232415931828E-2</v>
      </c>
      <c r="AR3658">
        <v>1.2121826880011968E-2</v>
      </c>
      <c r="AS3658">
        <v>4.7004464993517167E-2</v>
      </c>
      <c r="AT3658">
        <v>1.6147978476305631E-2</v>
      </c>
      <c r="AU3658">
        <v>1.5894820349439519E-2</v>
      </c>
      <c r="AV3658">
        <v>1.5058497677907977E-2</v>
      </c>
      <c r="AW3658">
        <v>1.8716056503710891E-2</v>
      </c>
      <c r="AX3658">
        <v>4.8940832678967469E-3</v>
      </c>
      <c r="AY3658">
        <v>9.6298139403779848E-3</v>
      </c>
      <c r="AZ3658">
        <v>1.8829043758861005E-2</v>
      </c>
    </row>
    <row r="3659" spans="11:52" ht="14.4">
      <c r="K3659" t="s">
        <v>4814</v>
      </c>
      <c r="L3659" t="s">
        <v>4805</v>
      </c>
      <c r="M3659" t="s">
        <v>34</v>
      </c>
      <c r="N3659" t="s">
        <v>80</v>
      </c>
      <c r="AG3659">
        <v>2.3382653659718224E-2</v>
      </c>
      <c r="AH3659">
        <v>2.0721282498126666E-2</v>
      </c>
      <c r="AI3659">
        <v>1.8689330904307359E-2</v>
      </c>
      <c r="AJ3659">
        <v>1.8669369447648076E-2</v>
      </c>
      <c r="AK3659">
        <v>1.2207983183680146E-2</v>
      </c>
      <c r="AL3659">
        <v>1.1592324774739107E-2</v>
      </c>
      <c r="AM3659">
        <v>1.5014255983988856E-2</v>
      </c>
      <c r="AN3659">
        <v>1.617446615840638E-2</v>
      </c>
      <c r="AO3659">
        <v>3.6676550110737546E-2</v>
      </c>
      <c r="AP3659">
        <v>2.4249126979519191E-2</v>
      </c>
      <c r="AQ3659">
        <v>2.2625487429772932E-2</v>
      </c>
      <c r="AR3659">
        <v>2.0794869995749851E-2</v>
      </c>
      <c r="AS3659">
        <v>3.2110044475447998E-2</v>
      </c>
      <c r="AT3659">
        <v>2.8635223038925177E-2</v>
      </c>
      <c r="AU3659">
        <v>2.5182116725480059E-2</v>
      </c>
      <c r="AV3659">
        <v>2.369402677961209E-2</v>
      </c>
      <c r="AW3659">
        <v>2.8940839158134671E-2</v>
      </c>
      <c r="AX3659">
        <v>2.4240412353489643E-2</v>
      </c>
      <c r="AY3659">
        <v>2.3308634592716215E-2</v>
      </c>
      <c r="AZ3659">
        <v>2.2503464178193107E-2</v>
      </c>
    </row>
    <row r="3660" spans="11:52" ht="14.4">
      <c r="K3660" t="s">
        <v>4815</v>
      </c>
      <c r="L3660" t="s">
        <v>4805</v>
      </c>
      <c r="M3660" t="s">
        <v>19</v>
      </c>
      <c r="N3660" t="s">
        <v>80</v>
      </c>
      <c r="AG3660">
        <v>2.0665384255654277E-2</v>
      </c>
      <c r="AH3660">
        <v>1.7867972534295562E-2</v>
      </c>
      <c r="AI3660">
        <v>1.740244018594489E-2</v>
      </c>
      <c r="AJ3660">
        <v>1.400090172940458E-2</v>
      </c>
      <c r="AK3660">
        <v>5.2124654411920976E-2</v>
      </c>
      <c r="AL3660">
        <v>2.7931434907949262E-2</v>
      </c>
      <c r="AM3660">
        <v>2.8811348982248613E-2</v>
      </c>
      <c r="AN3660">
        <v>2.0057986904653682E-2</v>
      </c>
      <c r="AO3660">
        <v>4.4043593767122934E-2</v>
      </c>
      <c r="AP3660">
        <v>2.9217170310247655E-2</v>
      </c>
      <c r="AQ3660">
        <v>2.5846190070559005E-2</v>
      </c>
      <c r="AR3660">
        <v>2.7723385143789463E-2</v>
      </c>
      <c r="AS3660">
        <v>3.1439873513942118E-2</v>
      </c>
      <c r="AT3660">
        <v>4.4580896557938822E-2</v>
      </c>
      <c r="AU3660">
        <v>4.0916234599485173E-2</v>
      </c>
      <c r="AV3660">
        <v>3.4796524695852531E-2</v>
      </c>
      <c r="AW3660">
        <v>5.2708815529659774E-2</v>
      </c>
      <c r="AX3660">
        <v>4.7532134143132919E-2</v>
      </c>
      <c r="AY3660">
        <v>3.955692808523003E-2</v>
      </c>
      <c r="AZ3660">
        <v>3.3527435011237935E-2</v>
      </c>
    </row>
    <row r="3661" spans="11:52" ht="14.4">
      <c r="K3661" t="s">
        <v>4816</v>
      </c>
      <c r="L3661" t="s">
        <v>4805</v>
      </c>
      <c r="M3661" t="s">
        <v>20</v>
      </c>
      <c r="N3661" t="s">
        <v>80</v>
      </c>
      <c r="AG3661">
        <v>2.4579765301727053E-2</v>
      </c>
      <c r="AH3661">
        <v>2.8495513768669063E-2</v>
      </c>
      <c r="AI3661">
        <v>2.5195197155045649E-2</v>
      </c>
      <c r="AJ3661">
        <v>2.2463062340914441E-2</v>
      </c>
      <c r="AK3661">
        <v>2.2782426748291753E-2</v>
      </c>
      <c r="AL3661">
        <v>1.6526612623912564E-2</v>
      </c>
      <c r="AM3661">
        <v>1.7836315041384238E-2</v>
      </c>
      <c r="AN3661">
        <v>2.7928491506539803E-2</v>
      </c>
      <c r="AO3661">
        <v>4.978382835425376E-2</v>
      </c>
      <c r="AP3661">
        <v>3.6489758859400007E-2</v>
      </c>
      <c r="AQ3661">
        <v>3.4839501139268265E-2</v>
      </c>
      <c r="AR3661">
        <v>3.3638447891374164E-2</v>
      </c>
      <c r="AS3661">
        <v>4.1643449014669286E-2</v>
      </c>
      <c r="AT3661">
        <v>4.1683775876819283E-2</v>
      </c>
      <c r="AU3661">
        <v>3.470391039949372E-2</v>
      </c>
      <c r="AV3661">
        <v>3.4937548930098157E-2</v>
      </c>
      <c r="AW3661">
        <v>4.9553229772440893E-2</v>
      </c>
      <c r="AX3661">
        <v>3.5417938141469756E-2</v>
      </c>
      <c r="AY3661">
        <v>3.4193124907394255E-2</v>
      </c>
      <c r="AZ3661">
        <v>3.0521726523429455E-2</v>
      </c>
    </row>
    <row r="3662" spans="11:52" ht="14.4">
      <c r="K3662" t="s">
        <v>4817</v>
      </c>
      <c r="L3662" t="s">
        <v>4805</v>
      </c>
      <c r="M3662" t="s">
        <v>21</v>
      </c>
      <c r="N3662" t="s">
        <v>80</v>
      </c>
      <c r="AG3662">
        <v>4.7272932867225337E-2</v>
      </c>
      <c r="AH3662">
        <v>4.2387903098837894E-2</v>
      </c>
      <c r="AI3662">
        <v>4.1057517380398582E-2</v>
      </c>
      <c r="AJ3662">
        <v>4.35544063882553E-2</v>
      </c>
      <c r="AK3662">
        <v>6.243221518141754E-2</v>
      </c>
      <c r="AL3662">
        <v>6.0976359706064021E-2</v>
      </c>
      <c r="AM3662">
        <v>5.6009760004529563E-2</v>
      </c>
      <c r="AN3662">
        <v>4.9763481884772226E-2</v>
      </c>
    </row>
    <row r="3663" spans="11:52" ht="14.4">
      <c r="K3663" t="s">
        <v>4818</v>
      </c>
      <c r="L3663" t="s">
        <v>4805</v>
      </c>
      <c r="M3663" t="s">
        <v>22</v>
      </c>
      <c r="N3663" t="s">
        <v>80</v>
      </c>
      <c r="AG3663">
        <v>1.256114314770413E-2</v>
      </c>
      <c r="AH3663">
        <v>7.7906533514236513E-3</v>
      </c>
      <c r="AI3663">
        <v>2.2148816638830533E-3</v>
      </c>
      <c r="AJ3663">
        <v>3.4727757751910051E-3</v>
      </c>
      <c r="AK3663">
        <v>-1.5729749930271198E-2</v>
      </c>
      <c r="AL3663">
        <v>-6.3648940774008221E-4</v>
      </c>
      <c r="AM3663">
        <v>-6.4314752830422399E-4</v>
      </c>
      <c r="AN3663">
        <v>3.4273055194020512E-3</v>
      </c>
      <c r="AO3663">
        <v>4.9567181169116153E-2</v>
      </c>
      <c r="AP3663">
        <v>3.098402953129617E-2</v>
      </c>
      <c r="AQ3663">
        <v>1.8389990097589983E-2</v>
      </c>
      <c r="AR3663">
        <v>1.029572313639965E-2</v>
      </c>
      <c r="AS3663">
        <v>0.10971090870493022</v>
      </c>
      <c r="AT3663">
        <v>0.11138697595167332</v>
      </c>
      <c r="AU3663">
        <v>8.0339350823954631E-2</v>
      </c>
      <c r="AV3663">
        <v>6.2425736946429805E-2</v>
      </c>
      <c r="AW3663">
        <v>1.0763388232331762E-4</v>
      </c>
      <c r="AX3663">
        <v>3.2827581095264173E-4</v>
      </c>
      <c r="AY3663">
        <v>-3.0130389579423702E-4</v>
      </c>
      <c r="AZ3663">
        <v>2.8453208699376633E-3</v>
      </c>
    </row>
    <row r="3664" spans="11:52" ht="14.4">
      <c r="K3664" t="s">
        <v>4819</v>
      </c>
      <c r="L3664" t="s">
        <v>4805</v>
      </c>
      <c r="M3664" t="s">
        <v>90</v>
      </c>
      <c r="N3664" t="s">
        <v>80</v>
      </c>
      <c r="AG3664">
        <v>2.1710686884399703E-2</v>
      </c>
      <c r="AH3664">
        <v>2.2393033944232584E-2</v>
      </c>
      <c r="AI3664">
        <v>2.5100166079031223E-2</v>
      </c>
      <c r="AJ3664">
        <v>2.4917547846531999E-2</v>
      </c>
      <c r="AK3664">
        <v>3.1935516518369698E-2</v>
      </c>
      <c r="AL3664">
        <v>1.9815241914114063E-2</v>
      </c>
      <c r="AM3664">
        <v>1.4868714095876466E-2</v>
      </c>
      <c r="AN3664">
        <v>1.0138773415455132E-2</v>
      </c>
      <c r="AO3664">
        <v>2.6905233699406356E-2</v>
      </c>
      <c r="AP3664">
        <v>1.5727553710396545E-2</v>
      </c>
      <c r="AQ3664">
        <v>1.8208551134460189E-2</v>
      </c>
      <c r="AR3664">
        <v>2.0892202581673572E-2</v>
      </c>
      <c r="AS3664">
        <v>2.0651106548707859E-2</v>
      </c>
      <c r="AT3664">
        <v>2.629123611040193E-2</v>
      </c>
      <c r="AU3664">
        <v>2.9714999302952703E-2</v>
      </c>
      <c r="AV3664">
        <v>2.2666720725483692E-2</v>
      </c>
      <c r="AW3664">
        <v>4.9868380198533017E-3</v>
      </c>
      <c r="AX3664">
        <v>8.7620386990923133E-3</v>
      </c>
      <c r="AY3664">
        <v>1.010797861882644E-2</v>
      </c>
      <c r="AZ3664">
        <v>9.9041399195197912E-3</v>
      </c>
    </row>
    <row r="3665" spans="11:52" ht="14.4">
      <c r="K3665" t="s">
        <v>4820</v>
      </c>
      <c r="L3665" t="s">
        <v>4805</v>
      </c>
      <c r="M3665" t="s">
        <v>23</v>
      </c>
      <c r="N3665" t="s">
        <v>80</v>
      </c>
      <c r="AG3665">
        <v>1.6292173888306748E-2</v>
      </c>
      <c r="AH3665">
        <v>1.0448109866277221E-2</v>
      </c>
      <c r="AI3665">
        <v>-5.0562076006712808E-4</v>
      </c>
      <c r="AJ3665">
        <v>3.9108057166839594E-3</v>
      </c>
      <c r="AK3665">
        <v>-3.4822049255065865E-2</v>
      </c>
      <c r="AL3665">
        <v>1.4248853019716702E-3</v>
      </c>
      <c r="AM3665">
        <v>-2.9480274635409554E-3</v>
      </c>
      <c r="AN3665">
        <v>-4.6170954140177262E-4</v>
      </c>
      <c r="AO3665">
        <v>3.1510864895839902E-2</v>
      </c>
      <c r="AP3665">
        <v>2.3585960800183495E-2</v>
      </c>
      <c r="AQ3665">
        <v>2.667871491134079E-2</v>
      </c>
      <c r="AR3665">
        <v>2.9407870802134188E-2</v>
      </c>
      <c r="AS3665">
        <v>4.6781252866486767E-2</v>
      </c>
      <c r="AT3665">
        <v>7.8247762979949786E-2</v>
      </c>
      <c r="AU3665">
        <v>8.3752305808858271E-2</v>
      </c>
      <c r="AV3665">
        <v>3.085045854779345E-2</v>
      </c>
      <c r="AW3665">
        <v>-4.6301351778030339E-2</v>
      </c>
      <c r="AX3665">
        <v>-1.705197365633046E-2</v>
      </c>
      <c r="AY3665">
        <v>1.8615925230752037E-2</v>
      </c>
      <c r="AZ3665">
        <v>1.0661395820810238E-2</v>
      </c>
    </row>
    <row r="3666" spans="11:52" ht="14.4">
      <c r="K3666" t="s">
        <v>4821</v>
      </c>
      <c r="L3666" t="s">
        <v>4805</v>
      </c>
      <c r="M3666" t="s">
        <v>24</v>
      </c>
      <c r="N3666" t="s">
        <v>80</v>
      </c>
      <c r="AG3666">
        <v>1.3625156956681863E-2</v>
      </c>
      <c r="AH3666">
        <v>1.0293349761446314E-2</v>
      </c>
      <c r="AI3666">
        <v>7.0105646979748294E-3</v>
      </c>
      <c r="AJ3666">
        <v>6.9134109164224215E-3</v>
      </c>
      <c r="AK3666">
        <v>-1.3967847505602708E-2</v>
      </c>
      <c r="AL3666">
        <v>7.7072837433447405E-3</v>
      </c>
      <c r="AM3666">
        <v>9.8770694750071938E-3</v>
      </c>
      <c r="AN3666">
        <v>9.5714110606084039E-3</v>
      </c>
      <c r="AO3666">
        <v>1.5152483230173694E-2</v>
      </c>
      <c r="AP3666">
        <v>9.4532683520547871E-3</v>
      </c>
      <c r="AQ3666">
        <v>7.1834345882284224E-3</v>
      </c>
      <c r="AR3666">
        <v>5.927961265124208E-3</v>
      </c>
      <c r="AS3666">
        <v>3.5055096866861667E-3</v>
      </c>
      <c r="AT3666">
        <v>6.1377956330445869E-3</v>
      </c>
      <c r="AU3666">
        <v>1.1989197144716983E-2</v>
      </c>
      <c r="AV3666">
        <v>1.1266212572471341E-2</v>
      </c>
      <c r="AW3666">
        <v>1.6998098189824385E-2</v>
      </c>
      <c r="AX3666">
        <v>2.0061610509201445E-2</v>
      </c>
      <c r="AY3666">
        <v>1.9339410669573814E-2</v>
      </c>
      <c r="AZ3666">
        <v>1.6348666432360954E-2</v>
      </c>
    </row>
    <row r="3667" spans="11:52" ht="14.4">
      <c r="K3667" t="s">
        <v>4822</v>
      </c>
      <c r="L3667" t="s">
        <v>4805</v>
      </c>
      <c r="M3667" t="s">
        <v>1386</v>
      </c>
      <c r="N3667" t="s">
        <v>80</v>
      </c>
      <c r="O3667" t="s">
        <v>6079</v>
      </c>
      <c r="P3667" t="s">
        <v>6079</v>
      </c>
      <c r="Q3667" t="s">
        <v>6079</v>
      </c>
      <c r="R3667" t="s">
        <v>6079</v>
      </c>
      <c r="S3667" t="s">
        <v>6079</v>
      </c>
      <c r="T3667" t="s">
        <v>6079</v>
      </c>
      <c r="U3667" t="s">
        <v>6079</v>
      </c>
      <c r="V3667" t="s">
        <v>6079</v>
      </c>
      <c r="W3667" t="s">
        <v>6079</v>
      </c>
      <c r="X3667" t="s">
        <v>6079</v>
      </c>
      <c r="Y3667" t="s">
        <v>6079</v>
      </c>
      <c r="Z3667" t="s">
        <v>6079</v>
      </c>
      <c r="AA3667" t="s">
        <v>6079</v>
      </c>
      <c r="AG3667">
        <v>3.06094545133145E-2</v>
      </c>
      <c r="AH3667">
        <v>2.6695615261799747E-2</v>
      </c>
      <c r="AI3667">
        <v>1.8922021015379799E-2</v>
      </c>
      <c r="AJ3667">
        <v>1.6108955642811968E-2</v>
      </c>
      <c r="AK3667">
        <v>-3.4216901735739172E-2</v>
      </c>
      <c r="AL3667">
        <v>-2.6695002321291818E-3</v>
      </c>
      <c r="AM3667">
        <v>-3.3642238437453708E-3</v>
      </c>
      <c r="AN3667">
        <v>9.8344341000165536E-3</v>
      </c>
      <c r="AO3667">
        <v>2.5890836747313638E-2</v>
      </c>
      <c r="AP3667">
        <v>2.4879242690733185E-2</v>
      </c>
      <c r="AQ3667">
        <v>2.453779294398524E-2</v>
      </c>
      <c r="AR3667">
        <v>2.1579814083697663E-2</v>
      </c>
      <c r="AS3667">
        <v>-1.1895870255025543E-2</v>
      </c>
      <c r="AT3667">
        <v>-2.4466972213660589E-2</v>
      </c>
      <c r="AU3667">
        <v>-2.5706118058859681E-2</v>
      </c>
      <c r="AV3667">
        <v>-2.0007994342015185E-2</v>
      </c>
      <c r="AW3667">
        <v>2.4769762548249034E-2</v>
      </c>
      <c r="AX3667">
        <v>5.3394237973200852E-3</v>
      </c>
      <c r="AY3667">
        <v>1.6999592862365503E-3</v>
      </c>
      <c r="AZ3667">
        <v>1.0056401725518265E-2</v>
      </c>
    </row>
    <row r="3668" spans="11:52" ht="14.4">
      <c r="K3668" t="s">
        <v>4823</v>
      </c>
      <c r="L3668" t="s">
        <v>4805</v>
      </c>
      <c r="M3668" t="s">
        <v>25</v>
      </c>
      <c r="N3668" t="s">
        <v>80</v>
      </c>
      <c r="AG3668">
        <v>1.7543408322405446E-2</v>
      </c>
      <c r="AH3668">
        <v>9.1629439038667174E-3</v>
      </c>
      <c r="AI3668">
        <v>9.6267310817636613E-3</v>
      </c>
      <c r="AJ3668">
        <v>1.2380436400557941E-2</v>
      </c>
      <c r="AK3668">
        <v>-3.1706660636163673E-3</v>
      </c>
      <c r="AL3668">
        <v>9.0026142695012815E-3</v>
      </c>
      <c r="AM3668">
        <v>9.8664891463796488E-3</v>
      </c>
      <c r="AN3668">
        <v>7.8386690092276338E-3</v>
      </c>
      <c r="AO3668">
        <v>2.3867715297895133E-2</v>
      </c>
      <c r="AP3668">
        <v>1.6755653012969763E-2</v>
      </c>
      <c r="AQ3668">
        <v>1.4318646106679378E-2</v>
      </c>
      <c r="AR3668">
        <v>1.117100006617083E-2</v>
      </c>
      <c r="AS3668">
        <v>1.4543375102627385E-2</v>
      </c>
      <c r="AT3668">
        <v>2.0084783029252908E-2</v>
      </c>
      <c r="AU3668">
        <v>1.9416564378667046E-2</v>
      </c>
      <c r="AV3668">
        <v>2.0816430023238793E-2</v>
      </c>
      <c r="AW3668">
        <v>8.9695911055754033E-3</v>
      </c>
      <c r="AX3668">
        <v>1.553958784388797E-2</v>
      </c>
      <c r="AY3668">
        <v>1.1185822649941729E-2</v>
      </c>
      <c r="AZ3668">
        <v>9.8835309450072614E-3</v>
      </c>
    </row>
    <row r="3669" spans="11:52" ht="14.4">
      <c r="K3669" t="s">
        <v>5740</v>
      </c>
      <c r="L3669" t="s">
        <v>4805</v>
      </c>
      <c r="M3669" t="s">
        <v>5610</v>
      </c>
      <c r="N3669" t="s">
        <v>80</v>
      </c>
      <c r="AO3669">
        <v>4.0262128416702091E-2</v>
      </c>
      <c r="AP3669" t="s">
        <v>6079</v>
      </c>
      <c r="AQ3669" t="s">
        <v>6079</v>
      </c>
      <c r="AR3669" t="s">
        <v>6079</v>
      </c>
      <c r="AS3669" t="s">
        <v>6079</v>
      </c>
      <c r="AT3669">
        <v>2.7240977979642797E-2</v>
      </c>
      <c r="AU3669">
        <v>3.0459880520171081E-2</v>
      </c>
      <c r="AV3669">
        <v>3.404187922417945E-2</v>
      </c>
      <c r="AW3669">
        <v>4.8178031573563734E-2</v>
      </c>
      <c r="AX3669">
        <v>4.8526350569077822E-2</v>
      </c>
      <c r="AY3669">
        <v>5.1347853807249773E-2</v>
      </c>
      <c r="AZ3669">
        <v>5.3686171921142403E-2</v>
      </c>
    </row>
    <row r="3670" spans="11:52" ht="14.4">
      <c r="K3670" t="s">
        <v>4824</v>
      </c>
      <c r="L3670" t="s">
        <v>4805</v>
      </c>
      <c r="M3670" t="s">
        <v>98</v>
      </c>
      <c r="N3670" t="s">
        <v>80</v>
      </c>
      <c r="AG3670">
        <v>2.4478741149353393E-2</v>
      </c>
      <c r="AH3670">
        <v>1.9196504546297309E-2</v>
      </c>
      <c r="AI3670">
        <v>1.9288201195597678E-2</v>
      </c>
      <c r="AJ3670">
        <v>1.9835860298480577E-2</v>
      </c>
      <c r="AK3670">
        <v>9.2851397066840444E-4</v>
      </c>
      <c r="AL3670">
        <v>9.3913476687900871E-3</v>
      </c>
      <c r="AM3670">
        <v>1.1092058480880213E-2</v>
      </c>
      <c r="AN3670">
        <v>1.2375539346533619E-2</v>
      </c>
      <c r="AO3670">
        <v>2.4079131169680839E-2</v>
      </c>
      <c r="AP3670">
        <v>1.9380515660148815E-2</v>
      </c>
      <c r="AQ3670">
        <v>1.939099717972368E-2</v>
      </c>
      <c r="AR3670">
        <v>2.0271918628796064E-2</v>
      </c>
      <c r="AS3670">
        <v>1.0125753222788152E-2</v>
      </c>
      <c r="AT3670">
        <v>1.0009367290126523E-2</v>
      </c>
      <c r="AU3670">
        <v>2.1799864066433375E-2</v>
      </c>
      <c r="AV3670">
        <v>1.3491644460401639E-2</v>
      </c>
      <c r="AW3670">
        <v>2.6155586675758572E-2</v>
      </c>
      <c r="AX3670">
        <v>3.6874983462784651E-2</v>
      </c>
      <c r="AY3670">
        <v>3.8064252725762249E-2</v>
      </c>
      <c r="AZ3670">
        <v>2.5271168318100903E-2</v>
      </c>
    </row>
    <row r="3671" spans="11:52" ht="14.4">
      <c r="K3671" t="s">
        <v>4825</v>
      </c>
      <c r="L3671" t="s">
        <v>4805</v>
      </c>
      <c r="M3671" t="s">
        <v>94</v>
      </c>
      <c r="N3671" t="s">
        <v>80</v>
      </c>
      <c r="AG3671">
        <v>3.2625843046797685E-2</v>
      </c>
      <c r="AH3671">
        <v>1.1633455236493638E-2</v>
      </c>
      <c r="AI3671">
        <v>1.4706333657109097E-2</v>
      </c>
      <c r="AJ3671">
        <v>1.614341203166187E-2</v>
      </c>
      <c r="AK3671">
        <v>5.224063646968622E-3</v>
      </c>
      <c r="AL3671">
        <v>3.1901596774582376E-3</v>
      </c>
      <c r="AM3671">
        <v>6.5427385170566668E-3</v>
      </c>
      <c r="AN3671">
        <v>8.818510093505174E-3</v>
      </c>
      <c r="AO3671">
        <v>1.3293005040791388E-2</v>
      </c>
      <c r="AP3671">
        <v>-1.1931525207299681E-3</v>
      </c>
      <c r="AQ3671">
        <v>2.9288282456637971E-3</v>
      </c>
      <c r="AR3671">
        <v>2.904586611223997E-3</v>
      </c>
      <c r="AS3671">
        <v>1.879634909649942E-2</v>
      </c>
      <c r="AT3671">
        <v>4.4651543608640997E-3</v>
      </c>
      <c r="AU3671">
        <v>6.5003582724098711E-3</v>
      </c>
      <c r="AV3671">
        <v>1.1514468780822145E-2</v>
      </c>
      <c r="AW3671">
        <v>2.0392651148086485E-2</v>
      </c>
      <c r="AX3671">
        <v>5.5277045512538443E-3</v>
      </c>
      <c r="AY3671">
        <v>3.9116163865183014E-3</v>
      </c>
      <c r="AZ3671">
        <v>-3.7515833500916737E-3</v>
      </c>
    </row>
    <row r="3672" spans="11:52" ht="14.4">
      <c r="K3672" t="s">
        <v>4826</v>
      </c>
      <c r="L3672" t="s">
        <v>4805</v>
      </c>
      <c r="M3672" t="s">
        <v>99</v>
      </c>
      <c r="N3672" t="s">
        <v>80</v>
      </c>
      <c r="AG3672">
        <v>1.8737374033429545E-2</v>
      </c>
      <c r="AH3672">
        <v>1.7093166196273515E-2</v>
      </c>
      <c r="AI3672">
        <v>1.6029289239853438E-2</v>
      </c>
      <c r="AJ3672">
        <v>1.6446964204573235E-2</v>
      </c>
      <c r="AK3672">
        <v>7.2737179113086707E-3</v>
      </c>
      <c r="AL3672">
        <v>-1.8883879746009649E-2</v>
      </c>
      <c r="AM3672">
        <v>-8.3087683595950042E-3</v>
      </c>
      <c r="AN3672">
        <v>-4.6331296701346532E-3</v>
      </c>
      <c r="AO3672">
        <v>3.0482705743173275E-2</v>
      </c>
      <c r="AP3672">
        <v>2.0071647868330097E-2</v>
      </c>
      <c r="AQ3672">
        <v>1.8413754611699612E-2</v>
      </c>
      <c r="AR3672">
        <v>1.042245730419551E-2</v>
      </c>
      <c r="AS3672">
        <v>4.0764654573757575E-3</v>
      </c>
      <c r="AT3672">
        <v>6.3369705595378613E-3</v>
      </c>
      <c r="AU3672">
        <v>1.170577728170758E-2</v>
      </c>
      <c r="AV3672">
        <v>1.1470166764839864E-2</v>
      </c>
      <c r="AW3672">
        <v>6.6400677800073117E-3</v>
      </c>
      <c r="AX3672">
        <v>1.3338494989423138E-2</v>
      </c>
      <c r="AY3672">
        <v>9.3311493701537223E-3</v>
      </c>
      <c r="AZ3672">
        <v>1.0155393133737346E-2</v>
      </c>
    </row>
    <row r="3673" spans="11:52" ht="14.4">
      <c r="K3673" t="s">
        <v>4827</v>
      </c>
      <c r="L3673" t="s">
        <v>4805</v>
      </c>
      <c r="M3673" t="s">
        <v>26</v>
      </c>
      <c r="N3673" t="s">
        <v>80</v>
      </c>
      <c r="O3673" t="s">
        <v>6079</v>
      </c>
      <c r="P3673" t="s">
        <v>6079</v>
      </c>
      <c r="Q3673" t="s">
        <v>6079</v>
      </c>
      <c r="R3673" t="s">
        <v>6079</v>
      </c>
      <c r="S3673" t="s">
        <v>6079</v>
      </c>
      <c r="AG3673">
        <v>5.3287156549758829E-3</v>
      </c>
      <c r="AH3673">
        <v>7.3633455223782148E-3</v>
      </c>
      <c r="AI3673">
        <v>6.0110555416300207E-3</v>
      </c>
      <c r="AJ3673">
        <v>6.7400890139560476E-3</v>
      </c>
      <c r="AK3673">
        <v>-2.2489726117132292E-3</v>
      </c>
      <c r="AL3673">
        <v>6.4062857669313375E-4</v>
      </c>
      <c r="AM3673">
        <v>3.0311468449657712E-3</v>
      </c>
      <c r="AN3673">
        <v>7.4245045182556434E-3</v>
      </c>
      <c r="AO3673">
        <v>3.9788514579937335E-3</v>
      </c>
      <c r="AP3673">
        <v>4.632488780741407E-3</v>
      </c>
      <c r="AQ3673">
        <v>4.9139210900423051E-3</v>
      </c>
      <c r="AR3673">
        <v>4.1322837805732281E-3</v>
      </c>
      <c r="AS3673">
        <v>4.65512517965023E-3</v>
      </c>
      <c r="AT3673">
        <v>5.1049498407775501E-3</v>
      </c>
      <c r="AU3673">
        <v>1.1604681877456663E-2</v>
      </c>
      <c r="AV3673">
        <v>1.2202774547399311E-2</v>
      </c>
      <c r="AW3673">
        <v>5.8929249932055056E-3</v>
      </c>
      <c r="AX3673">
        <v>5.8731795931537788E-3</v>
      </c>
      <c r="AY3673">
        <v>5.0126707929587467E-3</v>
      </c>
      <c r="AZ3673">
        <v>5.5374323706269876E-3</v>
      </c>
    </row>
    <row r="3674" spans="11:52" ht="14.4">
      <c r="K3674" t="s">
        <v>4828</v>
      </c>
      <c r="L3674" t="s">
        <v>4805</v>
      </c>
      <c r="M3674" t="s">
        <v>27</v>
      </c>
      <c r="N3674" t="s">
        <v>80</v>
      </c>
      <c r="AG3674">
        <v>1.2255662595701284E-2</v>
      </c>
      <c r="AH3674">
        <v>1.0621880912546351E-2</v>
      </c>
      <c r="AI3674">
        <v>5.5077143649371798E-3</v>
      </c>
      <c r="AJ3674">
        <v>2.8397752886905282E-3</v>
      </c>
      <c r="AK3674">
        <v>-5.0134299702751213E-3</v>
      </c>
      <c r="AL3674">
        <v>2.4827515531451092E-3</v>
      </c>
      <c r="AM3674">
        <v>3.0786520027354203E-3</v>
      </c>
      <c r="AN3674">
        <v>4.0223365821454998E-3</v>
      </c>
      <c r="AO3674">
        <v>2.2669574679741705E-2</v>
      </c>
      <c r="AP3674">
        <v>1.3667261297624436E-2</v>
      </c>
      <c r="AQ3674">
        <v>1.3455397863233539E-2</v>
      </c>
      <c r="AR3674">
        <v>1.5001624505626957E-2</v>
      </c>
      <c r="AS3674">
        <v>-2.4146550333691225E-3</v>
      </c>
      <c r="AT3674">
        <v>1.1165748647062504E-2</v>
      </c>
      <c r="AU3674">
        <v>1.1040488092393549E-2</v>
      </c>
      <c r="AV3674">
        <v>1.4707728862547105E-2</v>
      </c>
      <c r="AW3674">
        <v>1.632007542031946E-2</v>
      </c>
      <c r="AX3674">
        <v>2.5752150976013681E-2</v>
      </c>
      <c r="AY3674">
        <v>3.0416438492386972E-2</v>
      </c>
      <c r="AZ3674">
        <v>2.9373927387817533E-2</v>
      </c>
    </row>
    <row r="3675" spans="11:52" ht="14.4">
      <c r="K3675" t="s">
        <v>4829</v>
      </c>
      <c r="L3675" t="s">
        <v>4805</v>
      </c>
      <c r="M3675" t="s">
        <v>28</v>
      </c>
      <c r="N3675" t="s">
        <v>80</v>
      </c>
      <c r="AG3675">
        <v>1.3165331287015624E-2</v>
      </c>
      <c r="AH3675">
        <v>1.877610652261753E-2</v>
      </c>
      <c r="AI3675">
        <v>1.9664327764980057E-2</v>
      </c>
      <c r="AJ3675">
        <v>1.3139891362087239E-2</v>
      </c>
      <c r="AK3675">
        <v>1.9830757181154384E-2</v>
      </c>
      <c r="AL3675">
        <v>2.7248835037846097E-2</v>
      </c>
      <c r="AM3675">
        <v>2.3576522092370895E-2</v>
      </c>
      <c r="AN3675">
        <v>1.7837886541159094E-2</v>
      </c>
      <c r="AO3675">
        <v>1.7402309591386517E-2</v>
      </c>
      <c r="AP3675" t="s">
        <v>6079</v>
      </c>
      <c r="AQ3675" t="s">
        <v>6079</v>
      </c>
      <c r="AR3675" t="s">
        <v>6079</v>
      </c>
      <c r="AS3675" t="s">
        <v>6079</v>
      </c>
      <c r="AT3675">
        <v>1.8732417586415671E-2</v>
      </c>
      <c r="AU3675">
        <v>1.2551216622403438E-2</v>
      </c>
      <c r="AV3675">
        <v>1.0874941421140084E-2</v>
      </c>
      <c r="AW3675">
        <v>2.2400677253798795E-2</v>
      </c>
      <c r="AX3675">
        <v>1.8558340440982653E-2</v>
      </c>
      <c r="AY3675">
        <v>2.0067390122034613E-2</v>
      </c>
      <c r="AZ3675">
        <v>1.7718494624524034E-2</v>
      </c>
    </row>
    <row r="3676" spans="11:52" ht="14.4">
      <c r="K3676" t="s">
        <v>4830</v>
      </c>
      <c r="L3676" t="s">
        <v>4805</v>
      </c>
      <c r="M3676" t="s">
        <v>29</v>
      </c>
      <c r="N3676" t="s">
        <v>80</v>
      </c>
      <c r="AG3676">
        <v>1.2168034286159216E-2</v>
      </c>
      <c r="AH3676">
        <v>5.0729588191826382E-3</v>
      </c>
      <c r="AI3676">
        <v>4.9641868235783294E-3</v>
      </c>
      <c r="AJ3676">
        <v>6.5786427244049284E-3</v>
      </c>
      <c r="AK3676">
        <v>-1.596047243510813E-2</v>
      </c>
      <c r="AL3676">
        <v>-4.9262561966326697E-3</v>
      </c>
      <c r="AM3676">
        <v>-7.5537751112020801E-3</v>
      </c>
      <c r="AN3676">
        <v>-6.4445068220403282E-3</v>
      </c>
      <c r="AO3676">
        <v>5.0533024722746206E-2</v>
      </c>
      <c r="AP3676">
        <v>2.3844336954145225E-2</v>
      </c>
      <c r="AQ3676">
        <v>2.0636497737648023E-2</v>
      </c>
      <c r="AR3676">
        <v>1.1360080545858544E-2</v>
      </c>
      <c r="AS3676">
        <v>3.09423837712232E-2</v>
      </c>
      <c r="AT3676">
        <v>2.0947731940131161E-2</v>
      </c>
      <c r="AU3676">
        <v>3.6774205093643202E-2</v>
      </c>
      <c r="AV3676">
        <v>2.0058631720053208E-2</v>
      </c>
      <c r="AW3676">
        <v>-2.1096643182024993E-3</v>
      </c>
      <c r="AX3676">
        <v>-7.6016810417636194E-3</v>
      </c>
      <c r="AY3676">
        <v>1.1517219015619478E-3</v>
      </c>
      <c r="AZ3676">
        <v>-1.1565878661313513E-3</v>
      </c>
    </row>
    <row r="3677" spans="11:52" ht="14.4">
      <c r="K3677" t="s">
        <v>4831</v>
      </c>
      <c r="L3677" t="s">
        <v>4805</v>
      </c>
      <c r="M3677" t="s">
        <v>30</v>
      </c>
      <c r="N3677" t="s">
        <v>80</v>
      </c>
      <c r="AG3677">
        <v>-1.1198196207634178E-2</v>
      </c>
      <c r="AH3677">
        <v>-1.662575297347697E-2</v>
      </c>
      <c r="AI3677">
        <v>-1.504155231289018E-2</v>
      </c>
      <c r="AJ3677">
        <v>-1.8776173418726071E-2</v>
      </c>
      <c r="AK3677">
        <v>-9.2297118742540579E-3</v>
      </c>
      <c r="AL3677">
        <v>-2.8594522499341479E-2</v>
      </c>
      <c r="AM3677">
        <v>-1.6246129548528054E-2</v>
      </c>
      <c r="AN3677">
        <v>-1.6818196872867903E-2</v>
      </c>
      <c r="AO3677">
        <v>2.2234714699041907E-2</v>
      </c>
      <c r="AP3677">
        <v>1.3199352222174896E-2</v>
      </c>
      <c r="AQ3677">
        <v>1.0813921405338184E-2</v>
      </c>
      <c r="AR3677">
        <v>9.8019999113406874E-3</v>
      </c>
      <c r="AS3677">
        <v>2.3963893335790191E-2</v>
      </c>
      <c r="AT3677">
        <v>2.4389655289516025E-2</v>
      </c>
      <c r="AU3677">
        <v>2.097255238157129E-2</v>
      </c>
      <c r="AV3677">
        <v>1.3355780349182092E-2</v>
      </c>
      <c r="AW3677">
        <v>2.0774895821885592E-3</v>
      </c>
      <c r="AX3677">
        <v>1.1867794560456156E-3</v>
      </c>
      <c r="AY3677">
        <v>1.5971706119679561E-3</v>
      </c>
      <c r="AZ3677">
        <v>2.3217858544687716E-3</v>
      </c>
    </row>
    <row r="3678" spans="11:52" ht="14.4">
      <c r="K3678" t="s">
        <v>4832</v>
      </c>
      <c r="L3678" t="s">
        <v>4805</v>
      </c>
      <c r="M3678" t="s">
        <v>100</v>
      </c>
      <c r="N3678" t="s">
        <v>80</v>
      </c>
      <c r="AG3678">
        <v>2.1399925513398817E-2</v>
      </c>
      <c r="AH3678">
        <v>2.7092645516753101E-2</v>
      </c>
      <c r="AI3678">
        <v>2.5095920586538294E-2</v>
      </c>
      <c r="AJ3678">
        <v>2.5922150214511337E-2</v>
      </c>
      <c r="AK3678">
        <v>-1.014468265222045E-2</v>
      </c>
      <c r="AL3678">
        <v>1.446125906203277E-2</v>
      </c>
      <c r="AM3678">
        <v>1.6599604636756332E-2</v>
      </c>
      <c r="AN3678">
        <v>1.7169720517493568E-2</v>
      </c>
      <c r="AO3678">
        <v>2.3392944999015695E-2</v>
      </c>
      <c r="AP3678">
        <v>2.1813275021432176E-2</v>
      </c>
      <c r="AQ3678">
        <v>1.9722700028593221E-2</v>
      </c>
      <c r="AR3678">
        <v>1.8600369665894984E-2</v>
      </c>
      <c r="AS3678">
        <v>2.6247897728664399E-2</v>
      </c>
      <c r="AT3678">
        <v>2.8287695781026068E-2</v>
      </c>
      <c r="AU3678">
        <v>3.0534617277486544E-2</v>
      </c>
      <c r="AV3678">
        <v>2.7613665686640105E-2</v>
      </c>
      <c r="AW3678">
        <v>1.757820643552057E-2</v>
      </c>
      <c r="AX3678">
        <v>2.3209684580725472E-2</v>
      </c>
      <c r="AY3678">
        <v>2.3153787893370005E-2</v>
      </c>
      <c r="AZ3678">
        <v>2.1752470297842868E-2</v>
      </c>
    </row>
    <row r="3679" spans="11:52" ht="14.4">
      <c r="K3679" t="s">
        <v>4833</v>
      </c>
      <c r="L3679" t="s">
        <v>4805</v>
      </c>
      <c r="M3679" t="s">
        <v>31</v>
      </c>
      <c r="N3679" t="s">
        <v>80</v>
      </c>
      <c r="AG3679">
        <v>2.7036202643217936E-2</v>
      </c>
      <c r="AH3679">
        <v>2.2515221947077068E-2</v>
      </c>
      <c r="AI3679">
        <v>2.2751484998641845E-2</v>
      </c>
      <c r="AJ3679">
        <v>2.0493497026387461E-2</v>
      </c>
      <c r="AK3679">
        <v>-4.7557531284579229E-4</v>
      </c>
      <c r="AL3679">
        <v>1.4203135500345958E-2</v>
      </c>
      <c r="AM3679">
        <v>1.1619803412245401E-2</v>
      </c>
      <c r="AN3679">
        <v>8.4965658696141665E-3</v>
      </c>
      <c r="AO3679">
        <v>2.7910141836886931E-2</v>
      </c>
      <c r="AP3679">
        <v>1.5105726919611418E-2</v>
      </c>
      <c r="AQ3679">
        <v>1.5838064888232879E-2</v>
      </c>
      <c r="AR3679">
        <v>1.3778757792480412E-2</v>
      </c>
      <c r="AS3679">
        <v>1.7181079866942603E-2</v>
      </c>
      <c r="AT3679">
        <v>1.2324090323300329E-2</v>
      </c>
      <c r="AU3679">
        <v>2.163258035595883E-2</v>
      </c>
      <c r="AV3679">
        <v>1.8984254586154041E-2</v>
      </c>
      <c r="AW3679">
        <v>1.2333351174412558E-2</v>
      </c>
      <c r="AX3679">
        <v>1.9771792382921909E-2</v>
      </c>
      <c r="AY3679">
        <v>1.9299580767293992E-2</v>
      </c>
      <c r="AZ3679">
        <v>1.8164426223415551E-2</v>
      </c>
    </row>
    <row r="3680" spans="11:52" ht="14.4">
      <c r="K3680" t="s">
        <v>4834</v>
      </c>
      <c r="L3680" t="s">
        <v>4805</v>
      </c>
      <c r="M3680" t="s">
        <v>32</v>
      </c>
      <c r="N3680" t="s">
        <v>80</v>
      </c>
      <c r="O3680" t="s">
        <v>6079</v>
      </c>
      <c r="P3680" t="s">
        <v>6079</v>
      </c>
      <c r="Q3680" t="s">
        <v>6079</v>
      </c>
      <c r="R3680" t="s">
        <v>6079</v>
      </c>
      <c r="S3680" t="s">
        <v>6079</v>
      </c>
      <c r="AG3680">
        <v>2.2339106419034357E-2</v>
      </c>
      <c r="AH3680">
        <v>2.4688999850260136E-2</v>
      </c>
      <c r="AI3680">
        <v>1.8540633761012976E-2</v>
      </c>
      <c r="AJ3680">
        <v>1.8385209919908857E-2</v>
      </c>
      <c r="AK3680">
        <v>1.4400977358970382E-3</v>
      </c>
      <c r="AL3680">
        <v>5.9623724177129429E-3</v>
      </c>
      <c r="AM3680">
        <v>6.5875196304150925E-3</v>
      </c>
      <c r="AN3680">
        <v>8.684476039994015E-3</v>
      </c>
      <c r="AO3680">
        <v>1.8442821845535324E-2</v>
      </c>
      <c r="AP3680">
        <v>2.457684588666437E-2</v>
      </c>
      <c r="AQ3680">
        <v>1.9571043180542199E-2</v>
      </c>
      <c r="AR3680">
        <v>1.7248159952174848E-2</v>
      </c>
      <c r="AS3680">
        <v>8.8856740582656073E-3</v>
      </c>
      <c r="AT3680">
        <v>9.2354116252459564E-3</v>
      </c>
      <c r="AU3680">
        <v>1.138801629140118E-2</v>
      </c>
      <c r="AV3680">
        <v>9.5436980818368548E-3</v>
      </c>
      <c r="AW3680">
        <v>7.3038644988763068E-3</v>
      </c>
      <c r="AX3680">
        <v>8.7503042167342854E-3</v>
      </c>
      <c r="AY3680">
        <v>9.0341431142610847E-3</v>
      </c>
      <c r="AZ3680">
        <v>8.6744978184340755E-3</v>
      </c>
    </row>
    <row r="3681" spans="11:52" ht="14.4">
      <c r="K3681" t="s">
        <v>4835</v>
      </c>
      <c r="L3681" t="s">
        <v>4805</v>
      </c>
      <c r="M3681" t="s">
        <v>93</v>
      </c>
      <c r="N3681" t="s">
        <v>80</v>
      </c>
      <c r="AG3681">
        <v>-1.4122728787957365E-3</v>
      </c>
      <c r="AH3681">
        <v>-7.3350227949902811E-4</v>
      </c>
      <c r="AI3681">
        <v>-6.6284930061335276E-4</v>
      </c>
      <c r="AJ3681">
        <v>7.1915943989062196E-3</v>
      </c>
      <c r="AK3681">
        <v>-9.3951451699440195E-4</v>
      </c>
      <c r="AL3681">
        <v>4.9645129104948209E-3</v>
      </c>
      <c r="AM3681">
        <v>5.0668950594220281E-3</v>
      </c>
      <c r="AN3681">
        <v>5.9333249628655011E-3</v>
      </c>
      <c r="AO3681">
        <v>4.66090759198611E-3</v>
      </c>
      <c r="AP3681">
        <v>4.4324263720815155E-3</v>
      </c>
      <c r="AQ3681">
        <v>3.9540210980584887E-3</v>
      </c>
      <c r="AR3681">
        <v>3.76492327248781E-3</v>
      </c>
      <c r="AS3681">
        <v>3.7292628662869399E-3</v>
      </c>
      <c r="AT3681">
        <v>3.6834193934128161E-3</v>
      </c>
      <c r="AU3681">
        <v>5.2473247816011703E-3</v>
      </c>
      <c r="AV3681">
        <v>6.335519827892982E-3</v>
      </c>
      <c r="AW3681">
        <v>6.4851029346475464E-3</v>
      </c>
      <c r="AX3681">
        <v>5.9597468827597274E-3</v>
      </c>
      <c r="AY3681">
        <v>6.6365532942971595E-3</v>
      </c>
      <c r="AZ3681">
        <v>6.5214677647495202E-3</v>
      </c>
    </row>
    <row r="3682" spans="11:52" ht="14.4">
      <c r="K3682" t="s">
        <v>4836</v>
      </c>
      <c r="L3682" t="s">
        <v>4837</v>
      </c>
      <c r="M3682" t="s">
        <v>13</v>
      </c>
      <c r="N3682" t="s">
        <v>80</v>
      </c>
      <c r="AG3682">
        <v>1.0121256913470851E-2</v>
      </c>
      <c r="AH3682">
        <v>2.032655077518767E-2</v>
      </c>
      <c r="AI3682">
        <v>1.6365816319775395E-2</v>
      </c>
      <c r="AJ3682">
        <v>1.5530764587076857E-2</v>
      </c>
      <c r="AK3682">
        <v>-4.929861759708748E-2</v>
      </c>
      <c r="AL3682">
        <v>-3.1231003495321183E-3</v>
      </c>
      <c r="AM3682">
        <v>-5.2457478780930378E-3</v>
      </c>
      <c r="AN3682">
        <v>1.0295448125406319E-2</v>
      </c>
      <c r="AO3682">
        <v>6.6095181084215818E-4</v>
      </c>
      <c r="AP3682">
        <v>1.9294342142705409E-2</v>
      </c>
      <c r="AQ3682">
        <v>1.0153349064147884E-2</v>
      </c>
      <c r="AR3682">
        <v>1.2782765834222528E-2</v>
      </c>
      <c r="AS3682">
        <v>7.2583639867792914E-3</v>
      </c>
      <c r="AT3682">
        <v>-3.9950316873125337E-3</v>
      </c>
      <c r="AU3682">
        <v>-3.9891694035229961E-3</v>
      </c>
      <c r="AV3682">
        <v>9.8236191277729212E-3</v>
      </c>
      <c r="AW3682">
        <v>2.2256717206037346E-2</v>
      </c>
      <c r="AX3682">
        <v>1.9867136963332515E-2</v>
      </c>
      <c r="AY3682">
        <v>1.9696419907274058E-2</v>
      </c>
      <c r="AZ3682">
        <v>1.9381059301170983E-2</v>
      </c>
    </row>
    <row r="3683" spans="11:52" ht="14.4">
      <c r="K3683" t="s">
        <v>4838</v>
      </c>
      <c r="L3683" t="s">
        <v>4837</v>
      </c>
      <c r="M3683" t="s">
        <v>14</v>
      </c>
      <c r="N3683" t="s">
        <v>80</v>
      </c>
      <c r="AG3683">
        <v>4.2891269003606427E-3</v>
      </c>
      <c r="AH3683">
        <v>2.3080329130310252E-2</v>
      </c>
      <c r="AI3683">
        <v>1.2667683804158544E-2</v>
      </c>
      <c r="AJ3683">
        <v>2.4326212783412744E-2</v>
      </c>
      <c r="AK3683">
        <v>2.1089094881465029E-2</v>
      </c>
      <c r="AL3683">
        <v>2.8287642494125732E-2</v>
      </c>
      <c r="AM3683">
        <v>3.2774578262835329E-2</v>
      </c>
      <c r="AN3683">
        <v>3.0588151306141828E-2</v>
      </c>
      <c r="AO3683">
        <v>2.5387550555427706E-2</v>
      </c>
      <c r="AP3683">
        <v>-6.974635505242056E-4</v>
      </c>
      <c r="AQ3683">
        <v>4.6321141446925588E-3</v>
      </c>
      <c r="AR3683">
        <v>4.6818267394553468E-3</v>
      </c>
      <c r="AS3683">
        <v>1.9724006618167759E-2</v>
      </c>
      <c r="AT3683">
        <v>1.2349104720846098E-2</v>
      </c>
      <c r="AU3683">
        <v>5.9733537776080099E-3</v>
      </c>
      <c r="AV3683">
        <v>9.5497719906055632E-3</v>
      </c>
      <c r="AW3683">
        <v>-2.7887487452622644E-3</v>
      </c>
      <c r="AX3683">
        <v>1.0133327644628064E-2</v>
      </c>
      <c r="AY3683">
        <v>1.0518528971294688E-2</v>
      </c>
      <c r="AZ3683">
        <v>1.432137061244995E-2</v>
      </c>
    </row>
    <row r="3684" spans="11:52" ht="14.4">
      <c r="K3684" t="s">
        <v>4839</v>
      </c>
      <c r="L3684" t="s">
        <v>4837</v>
      </c>
      <c r="M3684" t="s">
        <v>92</v>
      </c>
      <c r="N3684" t="s">
        <v>80</v>
      </c>
      <c r="AG3684">
        <v>-3.5481092691014064E-2</v>
      </c>
      <c r="AH3684">
        <v>9.1325500686219464E-3</v>
      </c>
      <c r="AI3684">
        <v>-3.2737929791119987E-3</v>
      </c>
      <c r="AJ3684">
        <v>1.3507468441990579E-2</v>
      </c>
      <c r="AK3684">
        <v>-7.8096598015991003E-2</v>
      </c>
      <c r="AL3684">
        <v>-1.6606209958413914E-2</v>
      </c>
      <c r="AM3684">
        <v>3.1154194097261492E-3</v>
      </c>
      <c r="AN3684">
        <v>1.4444091836375407E-2</v>
      </c>
      <c r="AO3684">
        <v>3.9614262814625335E-3</v>
      </c>
      <c r="AP3684">
        <v>1.5033558620412491E-2</v>
      </c>
      <c r="AQ3684">
        <v>1.2652092457678026E-2</v>
      </c>
      <c r="AR3684">
        <v>1.5519938435387038E-2</v>
      </c>
      <c r="AS3684">
        <v>3.5537645763924798E-3</v>
      </c>
      <c r="AT3684">
        <v>-1.4123421745651354E-2</v>
      </c>
      <c r="AU3684">
        <v>-2.5864511569738565E-2</v>
      </c>
      <c r="AV3684">
        <v>6.5494509653958094E-3</v>
      </c>
      <c r="AW3684">
        <v>6.8501326395951703E-2</v>
      </c>
      <c r="AX3684">
        <v>3.7819644023514051E-2</v>
      </c>
      <c r="AY3684">
        <v>2.7190104375666217E-2</v>
      </c>
      <c r="AZ3684">
        <v>3.1782353729218303E-2</v>
      </c>
    </row>
    <row r="3685" spans="11:52" ht="14.4">
      <c r="K3685" t="s">
        <v>4840</v>
      </c>
      <c r="L3685" t="s">
        <v>4837</v>
      </c>
      <c r="M3685" t="s">
        <v>15</v>
      </c>
      <c r="N3685" t="s">
        <v>80</v>
      </c>
      <c r="AE3685" t="s">
        <v>6079</v>
      </c>
      <c r="AF3685" t="s">
        <v>6079</v>
      </c>
      <c r="AG3685">
        <v>2.4763654636127751E-2</v>
      </c>
      <c r="AH3685">
        <v>3.3812662530958375E-2</v>
      </c>
      <c r="AI3685">
        <v>3.2074462821033822E-2</v>
      </c>
      <c r="AJ3685">
        <v>3.6143838088851334E-2</v>
      </c>
      <c r="AK3685">
        <v>1.6061092934517334E-2</v>
      </c>
      <c r="AL3685">
        <v>1.9228811367578959E-2</v>
      </c>
      <c r="AM3685">
        <v>1.8358294235684844E-2</v>
      </c>
      <c r="AN3685">
        <v>2.5828157187844404E-2</v>
      </c>
      <c r="AO3685">
        <v>1.7201027211321971E-2</v>
      </c>
      <c r="AP3685">
        <v>1.4882398806848333E-2</v>
      </c>
      <c r="AQ3685">
        <v>2.0338549385856417E-2</v>
      </c>
      <c r="AR3685">
        <v>2.6763977042391425E-2</v>
      </c>
      <c r="AS3685">
        <v>3.0751652355184921E-2</v>
      </c>
      <c r="AT3685">
        <v>3.8712207768453209E-2</v>
      </c>
      <c r="AU3685">
        <v>3.5576522812467253E-2</v>
      </c>
      <c r="AV3685">
        <v>3.5235783632925587E-2</v>
      </c>
      <c r="AW3685">
        <v>8.915605032413805E-2</v>
      </c>
      <c r="AX3685">
        <v>7.0958599291499308E-2</v>
      </c>
      <c r="AY3685">
        <v>5.39143380249247E-2</v>
      </c>
      <c r="AZ3685">
        <v>5.344152432410338E-2</v>
      </c>
    </row>
    <row r="3686" spans="11:52" ht="14.4">
      <c r="K3686" t="s">
        <v>4841</v>
      </c>
      <c r="L3686" t="s">
        <v>4837</v>
      </c>
      <c r="M3686" t="s">
        <v>91</v>
      </c>
      <c r="N3686" t="s">
        <v>80</v>
      </c>
      <c r="AG3686">
        <v>2.7088226239075888E-2</v>
      </c>
      <c r="AH3686">
        <v>3.0256130116561621E-2</v>
      </c>
      <c r="AI3686">
        <v>2.5849446691355516E-2</v>
      </c>
      <c r="AJ3686">
        <v>2.2636762166780223E-2</v>
      </c>
      <c r="AK3686">
        <v>8.4845342337270355E-2</v>
      </c>
      <c r="AL3686">
        <v>3.7071772949626575E-2</v>
      </c>
      <c r="AM3686">
        <v>3.5329076677234207E-2</v>
      </c>
      <c r="AN3686">
        <v>2.4941268395767043E-2</v>
      </c>
      <c r="AO3686">
        <v>-7.3545208584547906E-3</v>
      </c>
      <c r="AP3686">
        <v>-3.898330251377168E-3</v>
      </c>
      <c r="AQ3686">
        <v>8.7736718759231613E-4</v>
      </c>
      <c r="AR3686">
        <v>-3.0742518757674252E-3</v>
      </c>
      <c r="AS3686">
        <v>-7.8837888106499509E-3</v>
      </c>
      <c r="AT3686">
        <v>-5.0311349063120719E-3</v>
      </c>
      <c r="AU3686">
        <v>-7.0687201041787573E-3</v>
      </c>
      <c r="AV3686">
        <v>-2.4660495883949396E-3</v>
      </c>
      <c r="AW3686">
        <v>-1.707767724223732E-2</v>
      </c>
      <c r="AX3686">
        <v>3.9587454548791427E-3</v>
      </c>
      <c r="AY3686">
        <v>1.5339909482479012E-2</v>
      </c>
      <c r="AZ3686">
        <v>1.9378194837468079E-2</v>
      </c>
    </row>
    <row r="3687" spans="11:52" ht="14.4">
      <c r="K3687" t="s">
        <v>4842</v>
      </c>
      <c r="L3687" t="s">
        <v>4837</v>
      </c>
      <c r="M3687" t="s">
        <v>16</v>
      </c>
      <c r="N3687" t="s">
        <v>80</v>
      </c>
      <c r="AG3687">
        <v>1.1679721590330427E-2</v>
      </c>
      <c r="AH3687">
        <v>1.3603352499720445E-2</v>
      </c>
      <c r="AI3687">
        <v>1.3584506498763235E-2</v>
      </c>
      <c r="AJ3687">
        <v>1.2476365383725934E-2</v>
      </c>
      <c r="AK3687">
        <v>1.9976408002238071E-3</v>
      </c>
      <c r="AL3687">
        <v>1.3490288631511516E-2</v>
      </c>
      <c r="AM3687">
        <v>1.3922941875575972E-2</v>
      </c>
      <c r="AN3687">
        <v>1.5652814014179978E-2</v>
      </c>
      <c r="AO3687">
        <v>1.5071487512769663E-2</v>
      </c>
      <c r="AP3687">
        <v>9.8413065403961681E-3</v>
      </c>
      <c r="AQ3687">
        <v>1.124661951711565E-2</v>
      </c>
      <c r="AR3687">
        <v>8.8129889852318448E-3</v>
      </c>
      <c r="AS3687">
        <v>1.4235253632524095E-2</v>
      </c>
      <c r="AT3687">
        <v>1.0239976960143685E-2</v>
      </c>
      <c r="AU3687">
        <v>7.9394388593281018E-3</v>
      </c>
      <c r="AV3687">
        <v>1.1737708624265359E-2</v>
      </c>
      <c r="AW3687">
        <v>1.3594738199964826E-2</v>
      </c>
      <c r="AX3687">
        <v>9.2599558473540466E-3</v>
      </c>
      <c r="AY3687">
        <v>1.4271657257357928E-2</v>
      </c>
      <c r="AZ3687">
        <v>1.2388320493609641E-2</v>
      </c>
    </row>
    <row r="3688" spans="11:52" ht="14.4">
      <c r="K3688" t="s">
        <v>4843</v>
      </c>
      <c r="L3688" t="s">
        <v>4837</v>
      </c>
      <c r="M3688" t="s">
        <v>17</v>
      </c>
      <c r="N3688" t="s">
        <v>80</v>
      </c>
      <c r="AG3688">
        <v>2.7646270240609651E-2</v>
      </c>
      <c r="AH3688">
        <v>2.7252185311014795E-2</v>
      </c>
      <c r="AI3688">
        <v>2.6770571172430861E-2</v>
      </c>
      <c r="AJ3688">
        <v>2.7770549259798025E-2</v>
      </c>
      <c r="AK3688">
        <v>2.0736028884111538E-2</v>
      </c>
      <c r="AL3688">
        <v>2.2898509986203217E-2</v>
      </c>
      <c r="AM3688">
        <v>2.3008696095001942E-2</v>
      </c>
      <c r="AN3688">
        <v>2.4286002204290377E-2</v>
      </c>
      <c r="AO3688">
        <v>2.2548303031817745E-2</v>
      </c>
      <c r="AP3688">
        <v>2.5624991223863677E-2</v>
      </c>
      <c r="AQ3688">
        <v>2.5193200043331043E-2</v>
      </c>
      <c r="AR3688">
        <v>2.5855052907474807E-2</v>
      </c>
      <c r="AS3688">
        <v>3.0957383369585343E-2</v>
      </c>
      <c r="AT3688">
        <v>2.9731880940797865E-2</v>
      </c>
      <c r="AU3688">
        <v>2.792767980287816E-2</v>
      </c>
      <c r="AV3688">
        <v>2.8435806581288803E-2</v>
      </c>
      <c r="AW3688">
        <v>3.173840764183776E-2</v>
      </c>
      <c r="AX3688">
        <v>3.0279107691296093E-2</v>
      </c>
      <c r="AY3688">
        <v>2.9775789613252352E-2</v>
      </c>
      <c r="AZ3688">
        <v>2.1369245139688835E-2</v>
      </c>
    </row>
    <row r="3689" spans="11:52" ht="14.4">
      <c r="K3689" t="s">
        <v>4844</v>
      </c>
      <c r="L3689" t="s">
        <v>4837</v>
      </c>
      <c r="M3689" t="s">
        <v>97</v>
      </c>
      <c r="N3689" t="s">
        <v>80</v>
      </c>
      <c r="O3689" t="s">
        <v>6079</v>
      </c>
      <c r="P3689" t="s">
        <v>6079</v>
      </c>
      <c r="Q3689" t="s">
        <v>6079</v>
      </c>
      <c r="R3689" t="s">
        <v>6079</v>
      </c>
      <c r="S3689" t="s">
        <v>6079</v>
      </c>
      <c r="T3689" t="s">
        <v>6079</v>
      </c>
      <c r="AG3689">
        <v>8.7689481195796556E-3</v>
      </c>
      <c r="AH3689">
        <v>3.0000097355527784E-2</v>
      </c>
      <c r="AI3689">
        <v>2.3418338813697273E-2</v>
      </c>
      <c r="AJ3689">
        <v>2.6529607098588821E-2</v>
      </c>
      <c r="AK3689">
        <v>5.2092847944161975E-2</v>
      </c>
      <c r="AL3689">
        <v>3.4541584110314862E-2</v>
      </c>
      <c r="AM3689">
        <v>2.8667556887406253E-2</v>
      </c>
      <c r="AN3689">
        <v>2.2355201267865513E-2</v>
      </c>
      <c r="AO3689">
        <v>5.0144855145571104E-3</v>
      </c>
      <c r="AP3689">
        <v>3.771837304889088E-3</v>
      </c>
      <c r="AQ3689">
        <v>2.7086378812258651E-3</v>
      </c>
      <c r="AR3689">
        <v>2.913991590448568E-3</v>
      </c>
      <c r="AS3689">
        <v>1.4189446103609123E-3</v>
      </c>
      <c r="AT3689">
        <v>-4.054239714094107E-3</v>
      </c>
      <c r="AU3689">
        <v>-3.1537556954956232E-3</v>
      </c>
      <c r="AV3689">
        <v>6.6402612539753804E-3</v>
      </c>
      <c r="AW3689">
        <v>1.9160351682151106E-2</v>
      </c>
      <c r="AX3689">
        <v>9.5551991210712922E-3</v>
      </c>
      <c r="AY3689">
        <v>5.9390760183547905E-3</v>
      </c>
      <c r="AZ3689">
        <v>7.5326501320332785E-3</v>
      </c>
    </row>
    <row r="3690" spans="11:52" ht="14.4">
      <c r="K3690" t="s">
        <v>4845</v>
      </c>
      <c r="L3690" t="s">
        <v>4837</v>
      </c>
      <c r="M3690" t="s">
        <v>18</v>
      </c>
      <c r="N3690" t="s">
        <v>80</v>
      </c>
      <c r="AG3690">
        <v>7.0942043842696142E-3</v>
      </c>
      <c r="AH3690">
        <v>7.5205611551696959E-3</v>
      </c>
      <c r="AI3690">
        <v>6.0933593522680407E-3</v>
      </c>
      <c r="AJ3690">
        <v>1.65285413793972E-3</v>
      </c>
      <c r="AK3690">
        <v>-4.7545282162579257E-2</v>
      </c>
      <c r="AL3690">
        <v>9.8135247908949317E-3</v>
      </c>
      <c r="AM3690">
        <v>-4.5614768315349104E-3</v>
      </c>
      <c r="AN3690">
        <v>6.4642717554122403E-3</v>
      </c>
      <c r="AO3690">
        <v>3.9581637716385208E-4</v>
      </c>
      <c r="AP3690">
        <v>1.7989712455736204E-2</v>
      </c>
      <c r="AQ3690">
        <v>1.421443243403725E-2</v>
      </c>
      <c r="AR3690">
        <v>1.4158537986250157E-2</v>
      </c>
      <c r="AS3690">
        <v>-2.5773006594616944E-2</v>
      </c>
      <c r="AT3690">
        <v>-5.0074116537752848E-4</v>
      </c>
      <c r="AU3690">
        <v>-2.2468406324040661E-3</v>
      </c>
      <c r="AV3690">
        <v>-3.2677985789394473E-3</v>
      </c>
      <c r="AW3690">
        <v>-2.6916965072629657E-2</v>
      </c>
      <c r="AX3690">
        <v>4.6303326170451094E-4</v>
      </c>
      <c r="AY3690">
        <v>-6.2000457096321807E-3</v>
      </c>
      <c r="AZ3690">
        <v>-1.0727686856238559E-2</v>
      </c>
    </row>
    <row r="3691" spans="11:52" ht="14.4">
      <c r="K3691" t="s">
        <v>4846</v>
      </c>
      <c r="L3691" t="s">
        <v>4837</v>
      </c>
      <c r="M3691" t="s">
        <v>34</v>
      </c>
      <c r="N3691" t="s">
        <v>80</v>
      </c>
      <c r="AG3691">
        <v>1.892879651861382E-2</v>
      </c>
      <c r="AH3691">
        <v>2.3450834846095971E-2</v>
      </c>
      <c r="AI3691">
        <v>2.2518860932529635E-2</v>
      </c>
      <c r="AJ3691">
        <v>2.2316903347537328E-2</v>
      </c>
      <c r="AK3691">
        <v>-2.5455772576495484E-4</v>
      </c>
      <c r="AL3691">
        <v>1.5970062234593522E-2</v>
      </c>
      <c r="AM3691">
        <v>1.4586792055025851E-2</v>
      </c>
      <c r="AN3691">
        <v>1.4523102540430479E-2</v>
      </c>
      <c r="AO3691">
        <v>1.3523818966137441E-2</v>
      </c>
      <c r="AP3691">
        <v>1.7448744017528849E-2</v>
      </c>
      <c r="AQ3691">
        <v>1.6896947424778617E-2</v>
      </c>
      <c r="AR3691">
        <v>1.7081801315724798E-2</v>
      </c>
      <c r="AS3691">
        <v>1.6843456622244065E-2</v>
      </c>
      <c r="AT3691">
        <v>1.5416455956315203E-2</v>
      </c>
      <c r="AU3691">
        <v>1.4697514258401866E-2</v>
      </c>
      <c r="AV3691">
        <v>1.3772537305934186E-2</v>
      </c>
      <c r="AW3691">
        <v>1.1430173667775548E-2</v>
      </c>
      <c r="AX3691">
        <v>1.5827130525817006E-2</v>
      </c>
      <c r="AY3691">
        <v>1.4375065884032919E-2</v>
      </c>
      <c r="AZ3691">
        <v>1.308253906845518E-2</v>
      </c>
    </row>
    <row r="3692" spans="11:52" ht="14.4">
      <c r="K3692" t="s">
        <v>4847</v>
      </c>
      <c r="L3692" t="s">
        <v>4837</v>
      </c>
      <c r="M3692" t="s">
        <v>19</v>
      </c>
      <c r="N3692" t="s">
        <v>80</v>
      </c>
      <c r="AG3692">
        <v>2.7549370589450579E-3</v>
      </c>
      <c r="AH3692">
        <v>6.1731813344239423E-3</v>
      </c>
      <c r="AI3692">
        <v>5.9910886458983976E-3</v>
      </c>
      <c r="AJ3692">
        <v>1.030783092628171E-2</v>
      </c>
      <c r="AK3692">
        <v>-4.2845129413762263E-2</v>
      </c>
      <c r="AL3692">
        <v>-5.3723384935492509E-3</v>
      </c>
      <c r="AM3692">
        <v>-4.066934911201605E-3</v>
      </c>
      <c r="AN3692">
        <v>4.8645519157533238E-3</v>
      </c>
      <c r="AO3692">
        <v>-5.9194692178712108E-3</v>
      </c>
      <c r="AP3692">
        <v>4.4788825169708073E-3</v>
      </c>
      <c r="AQ3692">
        <v>3.4342328004974701E-3</v>
      </c>
      <c r="AR3692">
        <v>8.4873513054657104E-4</v>
      </c>
      <c r="AS3692">
        <v>-3.6505199693040127E-2</v>
      </c>
      <c r="AT3692">
        <v>-3.1754454781294239E-2</v>
      </c>
      <c r="AU3692">
        <v>-2.4696897788947729E-2</v>
      </c>
      <c r="AV3692">
        <v>-1.3851885987785967E-2</v>
      </c>
      <c r="AW3692">
        <v>-3.9421104473753689E-3</v>
      </c>
      <c r="AX3692">
        <v>-9.0434059993884427E-3</v>
      </c>
      <c r="AY3692">
        <v>-7.4479964415278335E-3</v>
      </c>
      <c r="AZ3692">
        <v>-6.6897318281141285E-3</v>
      </c>
    </row>
    <row r="3693" spans="11:52" ht="14.4">
      <c r="K3693" t="s">
        <v>4848</v>
      </c>
      <c r="L3693" t="s">
        <v>4837</v>
      </c>
      <c r="M3693" t="s">
        <v>20</v>
      </c>
      <c r="N3693" t="s">
        <v>80</v>
      </c>
      <c r="AG3693">
        <v>3.4392014478652054E-2</v>
      </c>
      <c r="AH3693">
        <v>3.2831649029423739E-2</v>
      </c>
      <c r="AI3693">
        <v>2.9944603210011335E-2</v>
      </c>
      <c r="AJ3693">
        <v>2.9986778501978811E-2</v>
      </c>
      <c r="AK3693">
        <v>-3.8136113479151058E-3</v>
      </c>
      <c r="AL3693">
        <v>1.5693353697837489E-2</v>
      </c>
      <c r="AM3693">
        <v>1.6993683627838929E-2</v>
      </c>
      <c r="AN3693">
        <v>1.0417569694300376E-2</v>
      </c>
      <c r="AO3693">
        <v>6.2970373814229905E-3</v>
      </c>
      <c r="AP3693">
        <v>2.1542643664611678E-2</v>
      </c>
      <c r="AQ3693">
        <v>2.0080983991055738E-2</v>
      </c>
      <c r="AR3693">
        <v>2.042183412995259E-2</v>
      </c>
      <c r="AS3693">
        <v>1.9971012663427531E-2</v>
      </c>
      <c r="AT3693">
        <v>2.1554184791385576E-2</v>
      </c>
      <c r="AU3693">
        <v>2.3665071053935453E-2</v>
      </c>
      <c r="AV3693">
        <v>1.8946335000955591E-2</v>
      </c>
      <c r="AW3693">
        <v>1.117879025017476E-2</v>
      </c>
      <c r="AX3693">
        <v>2.6157300254146865E-2</v>
      </c>
      <c r="AY3693">
        <v>2.195350330422249E-2</v>
      </c>
      <c r="AZ3693">
        <v>2.2296322383490309E-2</v>
      </c>
    </row>
    <row r="3694" spans="11:52" ht="14.4">
      <c r="K3694" t="s">
        <v>4849</v>
      </c>
      <c r="L3694" t="s">
        <v>4837</v>
      </c>
      <c r="M3694" t="s">
        <v>21</v>
      </c>
      <c r="N3694" t="s">
        <v>80</v>
      </c>
      <c r="AG3694">
        <v>2.0267133874145696E-2</v>
      </c>
      <c r="AH3694">
        <v>3.0015211471661609E-2</v>
      </c>
      <c r="AI3694">
        <v>2.9287300835440788E-2</v>
      </c>
      <c r="AJ3694">
        <v>3.0338528876185659E-2</v>
      </c>
      <c r="AK3694">
        <v>2.6014353266751104E-2</v>
      </c>
      <c r="AL3694">
        <v>2.2433240709979336E-2</v>
      </c>
      <c r="AM3694">
        <v>1.629232460734099E-2</v>
      </c>
      <c r="AN3694">
        <v>1.5470941777852328E-2</v>
      </c>
    </row>
    <row r="3695" spans="11:52" ht="14.4">
      <c r="K3695" t="s">
        <v>4850</v>
      </c>
      <c r="L3695" t="s">
        <v>4837</v>
      </c>
      <c r="M3695" t="s">
        <v>22</v>
      </c>
      <c r="N3695" t="s">
        <v>80</v>
      </c>
      <c r="AG3695">
        <v>2.1448896491597213E-2</v>
      </c>
      <c r="AH3695">
        <v>2.8423441953999554E-2</v>
      </c>
      <c r="AI3695">
        <v>3.4429532625096695E-2</v>
      </c>
      <c r="AJ3695">
        <v>4.4393049659351147E-2</v>
      </c>
      <c r="AK3695">
        <v>0.14181074916414052</v>
      </c>
      <c r="AL3695">
        <v>0.10197079651360998</v>
      </c>
      <c r="AM3695">
        <v>8.4657175320216896E-2</v>
      </c>
      <c r="AN3695">
        <v>9.5187503122274114E-2</v>
      </c>
      <c r="AO3695">
        <v>0.10876703096612976</v>
      </c>
      <c r="AP3695">
        <v>-0.117803228855293</v>
      </c>
      <c r="AQ3695">
        <v>-7.376739609933454E-2</v>
      </c>
      <c r="AR3695">
        <v>-4.1346136468665147E-2</v>
      </c>
      <c r="AS3695">
        <v>7.6873706346223369E-2</v>
      </c>
      <c r="AT3695">
        <v>6.1771958457180719E-2</v>
      </c>
      <c r="AU3695">
        <v>4.7699124295696518E-2</v>
      </c>
      <c r="AV3695">
        <v>5.2623301088283274E-2</v>
      </c>
      <c r="AW3695">
        <v>1.8464422825338691E-2</v>
      </c>
      <c r="AX3695">
        <v>2.0534821784310184E-2</v>
      </c>
      <c r="AY3695">
        <v>1.6431246210036648E-2</v>
      </c>
      <c r="AZ3695">
        <v>1.6776575922909247E-2</v>
      </c>
    </row>
    <row r="3696" spans="11:52" ht="14.4">
      <c r="K3696" t="s">
        <v>4851</v>
      </c>
      <c r="L3696" t="s">
        <v>4837</v>
      </c>
      <c r="M3696" t="s">
        <v>90</v>
      </c>
      <c r="N3696" t="s">
        <v>80</v>
      </c>
      <c r="AG3696">
        <v>-4.0921013859353522E-3</v>
      </c>
      <c r="AH3696">
        <v>1.9876813941569283E-3</v>
      </c>
      <c r="AI3696">
        <v>-2.8338873489148313E-3</v>
      </c>
      <c r="AJ3696">
        <v>-7.7159754400717359E-3</v>
      </c>
      <c r="AK3696">
        <v>-2.3496316961862829E-2</v>
      </c>
      <c r="AL3696">
        <v>3.6778613027102641E-3</v>
      </c>
      <c r="AM3696">
        <v>6.6902852760416841E-3</v>
      </c>
      <c r="AN3696">
        <v>7.2386588219468867E-3</v>
      </c>
      <c r="AO3696">
        <v>-4.4213757124017148E-3</v>
      </c>
      <c r="AP3696">
        <v>8.5409646738689206E-3</v>
      </c>
      <c r="AQ3696">
        <v>4.4991400459396544E-3</v>
      </c>
      <c r="AR3696">
        <v>2.2566448241817436E-3</v>
      </c>
      <c r="AS3696">
        <v>-4.6207813161219617E-4</v>
      </c>
      <c r="AT3696">
        <v>-3.132417407853898E-3</v>
      </c>
      <c r="AU3696">
        <v>-7.3869278076764801E-3</v>
      </c>
      <c r="AV3696">
        <v>-1.9531450404179081E-3</v>
      </c>
      <c r="AW3696">
        <v>7.6405373077957625E-2</v>
      </c>
      <c r="AX3696">
        <v>4.1199129073992542E-2</v>
      </c>
      <c r="AY3696">
        <v>2.518942209770527E-2</v>
      </c>
      <c r="AZ3696">
        <v>1.4915180613508536E-2</v>
      </c>
    </row>
    <row r="3697" spans="11:52" ht="14.4">
      <c r="K3697" t="s">
        <v>4852</v>
      </c>
      <c r="L3697" t="s">
        <v>4837</v>
      </c>
      <c r="M3697" t="s">
        <v>23</v>
      </c>
      <c r="N3697" t="s">
        <v>80</v>
      </c>
      <c r="AG3697">
        <v>1.5733016407470175E-2</v>
      </c>
      <c r="AH3697">
        <v>3.0273716336815783E-2</v>
      </c>
      <c r="AI3697">
        <v>3.669584114711584E-2</v>
      </c>
      <c r="AJ3697">
        <v>1.7165410310953071E-2</v>
      </c>
      <c r="AK3697">
        <v>6.2417575205039426E-2</v>
      </c>
      <c r="AL3697">
        <v>2.3768173369582441E-2</v>
      </c>
      <c r="AM3697">
        <v>3.3640283404262762E-2</v>
      </c>
      <c r="AN3697">
        <v>2.721062325247333E-2</v>
      </c>
      <c r="AO3697">
        <v>1.1993596594431204E-2</v>
      </c>
      <c r="AP3697">
        <v>1.182486766988778E-2</v>
      </c>
      <c r="AQ3697">
        <v>1.1410550680873519E-2</v>
      </c>
      <c r="AR3697">
        <v>-1.324177837956959E-4</v>
      </c>
      <c r="AS3697">
        <v>-4.4747922261787199E-3</v>
      </c>
      <c r="AT3697">
        <v>-4.6516529507191096E-2</v>
      </c>
      <c r="AU3697">
        <v>-5.9295161283298377E-2</v>
      </c>
      <c r="AV3697">
        <v>-1.0023613176357402E-2</v>
      </c>
      <c r="AW3697">
        <v>6.8996864306285294E-2</v>
      </c>
      <c r="AX3697">
        <v>6.1472987190099013E-2</v>
      </c>
      <c r="AY3697">
        <v>2.2686995855887404E-2</v>
      </c>
      <c r="AZ3697">
        <v>2.6237852311628763E-2</v>
      </c>
    </row>
    <row r="3698" spans="11:52" ht="14.4">
      <c r="K3698" t="s">
        <v>4853</v>
      </c>
      <c r="L3698" t="s">
        <v>4837</v>
      </c>
      <c r="M3698" t="s">
        <v>24</v>
      </c>
      <c r="N3698" t="s">
        <v>80</v>
      </c>
      <c r="AG3698">
        <v>1.9899995416051849E-2</v>
      </c>
      <c r="AH3698">
        <v>2.5896569202247619E-2</v>
      </c>
      <c r="AI3698">
        <v>2.3988237384735791E-2</v>
      </c>
      <c r="AJ3698">
        <v>2.2143549951236744E-2</v>
      </c>
      <c r="AK3698">
        <v>2.115107723119557E-2</v>
      </c>
      <c r="AL3698">
        <v>1.086756292816538E-2</v>
      </c>
      <c r="AM3698">
        <v>1.460992251875164E-2</v>
      </c>
      <c r="AN3698">
        <v>1.8154230381611101E-2</v>
      </c>
      <c r="AO3698">
        <v>1.6665653304621959E-2</v>
      </c>
      <c r="AP3698">
        <v>2.0533243990662989E-2</v>
      </c>
      <c r="AQ3698">
        <v>2.1656481099287552E-2</v>
      </c>
      <c r="AR3698">
        <v>2.4541388176064976E-2</v>
      </c>
      <c r="AS3698">
        <v>3.4533634997166954E-2</v>
      </c>
      <c r="AT3698">
        <v>3.2834413156932474E-2</v>
      </c>
      <c r="AU3698">
        <v>3.3286968551858157E-2</v>
      </c>
      <c r="AV3698">
        <v>3.293947556951312E-2</v>
      </c>
      <c r="AW3698">
        <v>2.6014131810137363E-2</v>
      </c>
      <c r="AX3698">
        <v>2.3920709455797298E-2</v>
      </c>
      <c r="AY3698">
        <v>2.0837726368978512E-2</v>
      </c>
      <c r="AZ3698">
        <v>2.206855089754851E-2</v>
      </c>
    </row>
    <row r="3699" spans="11:52" ht="14.4">
      <c r="K3699" t="s">
        <v>4854</v>
      </c>
      <c r="L3699" t="s">
        <v>4837</v>
      </c>
      <c r="M3699" t="s">
        <v>1386</v>
      </c>
      <c r="N3699" t="s">
        <v>80</v>
      </c>
      <c r="O3699" t="s">
        <v>6079</v>
      </c>
      <c r="P3699" t="s">
        <v>6079</v>
      </c>
      <c r="Q3699" t="s">
        <v>6079</v>
      </c>
      <c r="R3699" t="s">
        <v>6079</v>
      </c>
      <c r="S3699" t="s">
        <v>6079</v>
      </c>
      <c r="T3699" t="s">
        <v>6079</v>
      </c>
      <c r="U3699" t="s">
        <v>6079</v>
      </c>
      <c r="V3699" t="s">
        <v>6079</v>
      </c>
      <c r="W3699" t="s">
        <v>6079</v>
      </c>
      <c r="X3699" t="s">
        <v>6079</v>
      </c>
      <c r="Y3699" t="s">
        <v>6079</v>
      </c>
      <c r="Z3699" t="s">
        <v>6079</v>
      </c>
      <c r="AA3699" t="s">
        <v>6079</v>
      </c>
      <c r="AG3699">
        <v>1.3501125127302506E-2</v>
      </c>
      <c r="AH3699">
        <v>8.3645318589849593E-3</v>
      </c>
      <c r="AI3699">
        <v>1.0418894505809366E-2</v>
      </c>
      <c r="AJ3699">
        <v>1.4609211531502485E-2</v>
      </c>
      <c r="AK3699">
        <v>2.2571141010741623E-4</v>
      </c>
      <c r="AL3699">
        <v>5.5407313231758378E-3</v>
      </c>
      <c r="AM3699">
        <v>8.6871818517707099E-3</v>
      </c>
      <c r="AN3699">
        <v>8.2143643974834837E-3</v>
      </c>
      <c r="AO3699">
        <v>9.7677981524159681E-3</v>
      </c>
      <c r="AP3699">
        <v>1.1234389743043222E-2</v>
      </c>
      <c r="AQ3699">
        <v>1.2736295699321524E-2</v>
      </c>
      <c r="AR3699">
        <v>1.178109108709669E-2</v>
      </c>
      <c r="AS3699">
        <v>9.5691796723756366E-3</v>
      </c>
      <c r="AT3699">
        <v>1.4273410524825707E-2</v>
      </c>
      <c r="AU3699">
        <v>1.1989575471727548E-2</v>
      </c>
      <c r="AV3699">
        <v>1.1426824946204783E-2</v>
      </c>
      <c r="AW3699">
        <v>5.9869031116397712E-3</v>
      </c>
      <c r="AX3699">
        <v>8.95575837310391E-3</v>
      </c>
      <c r="AY3699">
        <v>8.7106535343155107E-3</v>
      </c>
      <c r="AZ3699">
        <v>7.3864461684704126E-3</v>
      </c>
    </row>
    <row r="3700" spans="11:52" ht="14.4">
      <c r="K3700" t="s">
        <v>4855</v>
      </c>
      <c r="L3700" t="s">
        <v>4837</v>
      </c>
      <c r="M3700" t="s">
        <v>25</v>
      </c>
      <c r="N3700" t="s">
        <v>80</v>
      </c>
      <c r="AG3700">
        <v>3.406650112802169E-2</v>
      </c>
      <c r="AH3700">
        <v>3.869794323269983E-2</v>
      </c>
      <c r="AI3700">
        <v>3.8403356662584258E-2</v>
      </c>
      <c r="AJ3700">
        <v>3.701922069414481E-2</v>
      </c>
      <c r="AK3700">
        <v>6.2955867453946698E-2</v>
      </c>
      <c r="AL3700">
        <v>3.4351525464065412E-2</v>
      </c>
      <c r="AM3700">
        <v>3.1647846177032431E-2</v>
      </c>
      <c r="AN3700">
        <v>3.0243667454868468E-2</v>
      </c>
      <c r="AO3700">
        <v>4.895981429022693E-2</v>
      </c>
      <c r="AP3700">
        <v>3.865460956722231E-2</v>
      </c>
      <c r="AQ3700">
        <v>3.5295817556260073E-2</v>
      </c>
      <c r="AR3700">
        <v>3.2507270665599039E-2</v>
      </c>
      <c r="AS3700">
        <v>4.4213211717688071E-2</v>
      </c>
      <c r="AT3700">
        <v>2.9723138741061712E-2</v>
      </c>
      <c r="AU3700">
        <v>2.5124378252876903E-2</v>
      </c>
      <c r="AV3700">
        <v>2.0254589844920182E-2</v>
      </c>
      <c r="AW3700">
        <v>3.686555358219646E-2</v>
      </c>
      <c r="AX3700">
        <v>2.4544769337299169E-2</v>
      </c>
      <c r="AY3700">
        <v>2.6253467149437812E-2</v>
      </c>
      <c r="AZ3700">
        <v>2.2576611613964612E-2</v>
      </c>
    </row>
    <row r="3701" spans="11:52" ht="14.4">
      <c r="K3701" t="s">
        <v>5741</v>
      </c>
      <c r="L3701" t="s">
        <v>4837</v>
      </c>
      <c r="M3701" t="s">
        <v>5610</v>
      </c>
      <c r="N3701" t="s">
        <v>80</v>
      </c>
      <c r="AO3701">
        <v>1.0377922837935457E-2</v>
      </c>
      <c r="AP3701" t="s">
        <v>6079</v>
      </c>
      <c r="AQ3701" t="s">
        <v>6079</v>
      </c>
      <c r="AR3701" t="s">
        <v>6079</v>
      </c>
      <c r="AS3701" t="s">
        <v>6079</v>
      </c>
      <c r="AT3701">
        <v>2.1120883395714139E-2</v>
      </c>
      <c r="AU3701">
        <v>2.0797823789351456E-2</v>
      </c>
      <c r="AV3701">
        <v>2.4632035146838364E-2</v>
      </c>
      <c r="AW3701">
        <v>2.5992881967247555E-2</v>
      </c>
      <c r="AX3701">
        <v>2.6955382683968587E-2</v>
      </c>
      <c r="AY3701">
        <v>2.5650806541580695E-2</v>
      </c>
      <c r="AZ3701">
        <v>3.1601324430971016E-2</v>
      </c>
    </row>
    <row r="3702" spans="11:52" ht="14.4">
      <c r="K3702" t="s">
        <v>4856</v>
      </c>
      <c r="L3702" t="s">
        <v>4837</v>
      </c>
      <c r="M3702" t="s">
        <v>98</v>
      </c>
      <c r="N3702" t="s">
        <v>80</v>
      </c>
      <c r="AG3702">
        <v>3.3213676559485906E-3</v>
      </c>
      <c r="AH3702">
        <v>7.4902579343395373E-3</v>
      </c>
      <c r="AI3702">
        <v>6.4023920837918734E-3</v>
      </c>
      <c r="AJ3702">
        <v>7.9571776685794134E-3</v>
      </c>
      <c r="AK3702">
        <v>1.2830374867417952E-2</v>
      </c>
      <c r="AL3702">
        <v>1.3595763493933929E-2</v>
      </c>
      <c r="AM3702">
        <v>1.3317617959322785E-2</v>
      </c>
      <c r="AN3702">
        <v>1.4407746340163553E-2</v>
      </c>
      <c r="AO3702">
        <v>-2.4615434959417027E-3</v>
      </c>
      <c r="AP3702">
        <v>4.513822742691285E-3</v>
      </c>
      <c r="AQ3702">
        <v>6.7966323559244821E-3</v>
      </c>
      <c r="AR3702">
        <v>6.3246194422037017E-3</v>
      </c>
      <c r="AS3702">
        <v>8.380122694258774E-3</v>
      </c>
      <c r="AT3702">
        <v>1.3531657820909184E-3</v>
      </c>
      <c r="AU3702">
        <v>-4.0571895413980602E-3</v>
      </c>
      <c r="AV3702">
        <v>-0.12322950257525696</v>
      </c>
      <c r="AW3702">
        <v>-0.24510473421001952</v>
      </c>
      <c r="AX3702">
        <v>-0.25786606178544197</v>
      </c>
      <c r="AY3702">
        <v>-0.29593193541254614</v>
      </c>
      <c r="AZ3702">
        <v>-0.29441643932505934</v>
      </c>
    </row>
    <row r="3703" spans="11:52" ht="14.4">
      <c r="K3703" t="s">
        <v>4857</v>
      </c>
      <c r="L3703" t="s">
        <v>4837</v>
      </c>
      <c r="M3703" t="s">
        <v>94</v>
      </c>
      <c r="N3703" t="s">
        <v>80</v>
      </c>
      <c r="AG3703">
        <v>3.2727402424702979E-3</v>
      </c>
      <c r="AH3703">
        <v>3.1841186919667218E-2</v>
      </c>
      <c r="AI3703">
        <v>2.4826595719044001E-2</v>
      </c>
      <c r="AJ3703">
        <v>2.0721807754767056E-2</v>
      </c>
      <c r="AK3703">
        <v>1.122966292843771E-2</v>
      </c>
      <c r="AL3703">
        <v>3.009393322980564E-2</v>
      </c>
      <c r="AM3703">
        <v>2.5175813886372102E-2</v>
      </c>
      <c r="AN3703">
        <v>2.3942651791138417E-2</v>
      </c>
      <c r="AO3703">
        <v>1.4580958847351012E-2</v>
      </c>
      <c r="AP3703">
        <v>4.0791426714614422E-2</v>
      </c>
      <c r="AQ3703">
        <v>3.5075005102120915E-2</v>
      </c>
      <c r="AR3703">
        <v>3.2761253421850003E-2</v>
      </c>
      <c r="AS3703">
        <v>1.482531863208212E-2</v>
      </c>
      <c r="AT3703">
        <v>4.379412111381388E-2</v>
      </c>
      <c r="AU3703">
        <v>3.078174754320678E-2</v>
      </c>
      <c r="AV3703">
        <v>2.6753403286596093E-2</v>
      </c>
      <c r="AW3703">
        <v>1.0198236085245603E-2</v>
      </c>
      <c r="AX3703">
        <v>3.1464742211753861E-2</v>
      </c>
      <c r="AY3703">
        <v>2.1619100918282234E-2</v>
      </c>
      <c r="AZ3703">
        <v>3.7705961613134574E-2</v>
      </c>
    </row>
    <row r="3704" spans="11:52" ht="14.4">
      <c r="K3704" t="s">
        <v>4858</v>
      </c>
      <c r="L3704" t="s">
        <v>4837</v>
      </c>
      <c r="M3704" t="s">
        <v>99</v>
      </c>
      <c r="N3704" t="s">
        <v>80</v>
      </c>
      <c r="AG3704">
        <v>8.4936768622947238E-3</v>
      </c>
      <c r="AH3704">
        <v>6.8547179658837503E-3</v>
      </c>
      <c r="AI3704">
        <v>6.8189904617889773E-3</v>
      </c>
      <c r="AJ3704">
        <v>7.721093898277979E-3</v>
      </c>
      <c r="AK3704">
        <v>6.445882862783239E-3</v>
      </c>
      <c r="AL3704">
        <v>3.3727205166315709E-3</v>
      </c>
      <c r="AM3704">
        <v>3.9966183928860262E-3</v>
      </c>
      <c r="AN3704">
        <v>1.847110933203476E-2</v>
      </c>
      <c r="AO3704">
        <v>-9.2789048005937815E-3</v>
      </c>
      <c r="AP3704">
        <v>3.6861780166805775E-3</v>
      </c>
      <c r="AQ3704">
        <v>2.4195023656168393E-3</v>
      </c>
      <c r="AR3704">
        <v>-2.6373088771894536E-3</v>
      </c>
      <c r="AS3704">
        <v>2.0226949045680735E-2</v>
      </c>
      <c r="AT3704">
        <v>4.1974980540253858E-3</v>
      </c>
      <c r="AU3704">
        <v>2.8976723517379491E-3</v>
      </c>
      <c r="AV3704">
        <v>4.2820835964512347E-3</v>
      </c>
      <c r="AW3704">
        <v>1.1469581930678091E-2</v>
      </c>
      <c r="AX3704">
        <v>3.2006404706676453E-3</v>
      </c>
      <c r="AY3704">
        <v>6.3001654723751233E-3</v>
      </c>
      <c r="AZ3704">
        <v>6.1593239937915026E-3</v>
      </c>
    </row>
    <row r="3705" spans="11:52" ht="14.4">
      <c r="K3705" t="s">
        <v>4859</v>
      </c>
      <c r="L3705" t="s">
        <v>4837</v>
      </c>
      <c r="M3705" t="s">
        <v>26</v>
      </c>
      <c r="N3705" t="s">
        <v>80</v>
      </c>
      <c r="O3705" t="s">
        <v>6079</v>
      </c>
      <c r="P3705" t="s">
        <v>6079</v>
      </c>
      <c r="Q3705" t="s">
        <v>6079</v>
      </c>
      <c r="R3705" t="s">
        <v>6079</v>
      </c>
      <c r="S3705" t="s">
        <v>6079</v>
      </c>
      <c r="AG3705">
        <v>-1.28119693247732E-4</v>
      </c>
      <c r="AH3705">
        <v>1.2702301148385125E-2</v>
      </c>
      <c r="AI3705">
        <v>1.2215032665024168E-2</v>
      </c>
      <c r="AJ3705">
        <v>2.615320395017711E-2</v>
      </c>
      <c r="AK3705">
        <v>1.038365187370963E-2</v>
      </c>
      <c r="AL3705">
        <v>3.584236081151783E-3</v>
      </c>
      <c r="AM3705">
        <v>5.078352375173764E-3</v>
      </c>
      <c r="AN3705">
        <v>5.388299413607584E-3</v>
      </c>
      <c r="AO3705">
        <v>6.1383193142824774E-3</v>
      </c>
      <c r="AP3705">
        <v>6.765064508672352E-3</v>
      </c>
      <c r="AQ3705">
        <v>7.5959561094562193E-3</v>
      </c>
      <c r="AR3705">
        <v>8.0750467572487574E-3</v>
      </c>
      <c r="AS3705">
        <v>5.189033167126835E-3</v>
      </c>
      <c r="AT3705">
        <v>7.5005807605910239E-3</v>
      </c>
      <c r="AU3705">
        <v>8.0481565605376518E-3</v>
      </c>
      <c r="AV3705">
        <v>6.1738235653720124E-3</v>
      </c>
      <c r="AW3705">
        <v>8.7393939329753079E-3</v>
      </c>
      <c r="AX3705">
        <v>6.9782351266753813E-3</v>
      </c>
      <c r="AY3705">
        <v>4.620972641493323E-3</v>
      </c>
      <c r="AZ3705">
        <v>4.1807364651137045E-3</v>
      </c>
    </row>
    <row r="3706" spans="11:52" ht="14.4">
      <c r="K3706" t="s">
        <v>4860</v>
      </c>
      <c r="L3706" t="s">
        <v>4837</v>
      </c>
      <c r="M3706" t="s">
        <v>27</v>
      </c>
      <c r="N3706" t="s">
        <v>80</v>
      </c>
      <c r="AG3706">
        <v>-3.0446162447274813E-3</v>
      </c>
      <c r="AH3706">
        <v>6.7992131046090741E-3</v>
      </c>
      <c r="AI3706">
        <v>1.411600862647844E-2</v>
      </c>
      <c r="AJ3706">
        <v>1.6199667954569529E-2</v>
      </c>
      <c r="AK3706">
        <v>7.7367823401048317E-3</v>
      </c>
      <c r="AL3706">
        <v>1.1435753709371938E-2</v>
      </c>
      <c r="AM3706">
        <v>1.4795917643191075E-2</v>
      </c>
      <c r="AN3706">
        <v>1.3566344407277012E-2</v>
      </c>
      <c r="AO3706">
        <v>1.6849192075027802E-2</v>
      </c>
      <c r="AP3706">
        <v>2.189747275409577E-2</v>
      </c>
      <c r="AQ3706">
        <v>2.3120228602753021E-2</v>
      </c>
      <c r="AR3706">
        <v>2.5331876468549563E-2</v>
      </c>
      <c r="AS3706">
        <v>4.7770367427693354E-2</v>
      </c>
      <c r="AT3706">
        <v>2.783834296855078E-2</v>
      </c>
      <c r="AU3706">
        <v>3.0033035364907184E-2</v>
      </c>
      <c r="AV3706">
        <v>2.2970939343497525E-2</v>
      </c>
      <c r="AW3706">
        <v>2.8299102250140911E-2</v>
      </c>
      <c r="AX3706">
        <v>2.5703784346330281E-2</v>
      </c>
      <c r="AY3706">
        <v>2.329442982490041E-2</v>
      </c>
      <c r="AZ3706">
        <v>1.8204460559572175E-2</v>
      </c>
    </row>
    <row r="3707" spans="11:52" ht="14.4">
      <c r="K3707" t="s">
        <v>4861</v>
      </c>
      <c r="L3707" t="s">
        <v>4837</v>
      </c>
      <c r="M3707" t="s">
        <v>28</v>
      </c>
      <c r="N3707" t="s">
        <v>80</v>
      </c>
      <c r="AG3707">
        <v>1.1956083166025198E-2</v>
      </c>
      <c r="AH3707">
        <v>1.0218481915328214E-2</v>
      </c>
      <c r="AI3707">
        <v>8.6121624886396301E-3</v>
      </c>
      <c r="AJ3707">
        <v>8.1447622565907589E-3</v>
      </c>
      <c r="AK3707">
        <v>2.277274265292056E-2</v>
      </c>
      <c r="AL3707">
        <v>1.3607951257836664E-2</v>
      </c>
      <c r="AM3707">
        <v>1.4848446564009878E-2</v>
      </c>
      <c r="AN3707">
        <v>1.0623986111948532E-2</v>
      </c>
      <c r="AO3707">
        <v>7.0331960819657721E-3</v>
      </c>
      <c r="AP3707" t="s">
        <v>6079</v>
      </c>
      <c r="AQ3707" t="s">
        <v>6079</v>
      </c>
      <c r="AR3707" t="s">
        <v>6079</v>
      </c>
      <c r="AS3707" t="s">
        <v>6079</v>
      </c>
      <c r="AT3707">
        <v>1.6611745646073452E-2</v>
      </c>
      <c r="AU3707">
        <v>1.4780331652140951E-2</v>
      </c>
      <c r="AV3707">
        <v>1.2530708907427661E-2</v>
      </c>
      <c r="AW3707">
        <v>9.2630220442471677E-3</v>
      </c>
      <c r="AX3707">
        <v>9.8591081359942212E-3</v>
      </c>
      <c r="AY3707">
        <v>7.708693061382779E-3</v>
      </c>
      <c r="AZ3707">
        <v>1.1802253929772754E-2</v>
      </c>
    </row>
    <row r="3708" spans="11:52" ht="14.4">
      <c r="K3708" t="s">
        <v>4862</v>
      </c>
      <c r="L3708" t="s">
        <v>4837</v>
      </c>
      <c r="M3708" t="s">
        <v>29</v>
      </c>
      <c r="N3708" t="s">
        <v>80</v>
      </c>
      <c r="AG3708">
        <v>1.0672421632640381E-2</v>
      </c>
      <c r="AH3708">
        <v>2.0304743523875506E-2</v>
      </c>
      <c r="AI3708">
        <v>1.924324130072368E-2</v>
      </c>
      <c r="AJ3708">
        <v>1.3466693793785232E-2</v>
      </c>
      <c r="AK3708">
        <v>1.282803806671866E-2</v>
      </c>
      <c r="AL3708">
        <v>8.8690765545913295E-3</v>
      </c>
      <c r="AM3708">
        <v>1.1847622941611293E-2</v>
      </c>
      <c r="AN3708">
        <v>-4.6824999172769582E-2</v>
      </c>
      <c r="AO3708">
        <v>-3.1851239329684769E-2</v>
      </c>
      <c r="AP3708">
        <v>1.070829560383377E-3</v>
      </c>
      <c r="AQ3708">
        <v>1.2368245239967211E-3</v>
      </c>
      <c r="AR3708">
        <v>9.524820263188084E-3</v>
      </c>
      <c r="AS3708">
        <v>-1.8682091589841392E-2</v>
      </c>
      <c r="AT3708">
        <v>-5.5168684587116518E-2</v>
      </c>
      <c r="AU3708">
        <v>-5.4799245441683922E-2</v>
      </c>
      <c r="AV3708">
        <v>-4.2654968737943944E-2</v>
      </c>
      <c r="AW3708">
        <v>-3.819561568735521E-2</v>
      </c>
      <c r="AX3708">
        <v>-6.9598839517678771E-2</v>
      </c>
      <c r="AY3708">
        <v>-4.7479661575778674E-2</v>
      </c>
      <c r="AZ3708">
        <v>-4.7085217481353303E-2</v>
      </c>
    </row>
    <row r="3709" spans="11:52" ht="14.4">
      <c r="K3709" t="s">
        <v>4863</v>
      </c>
      <c r="L3709" t="s">
        <v>4837</v>
      </c>
      <c r="M3709" t="s">
        <v>30</v>
      </c>
      <c r="N3709" t="s">
        <v>80</v>
      </c>
      <c r="AG3709">
        <v>2.3133752958921942E-2</v>
      </c>
      <c r="AH3709">
        <v>2.0163227760257495E-2</v>
      </c>
      <c r="AI3709">
        <v>1.7052773804167774E-2</v>
      </c>
      <c r="AJ3709">
        <v>1.1595681666416058E-2</v>
      </c>
      <c r="AK3709">
        <v>1.7176064865487013E-2</v>
      </c>
      <c r="AL3709">
        <v>3.0507445715987271E-2</v>
      </c>
      <c r="AM3709">
        <v>2.5690934211634368E-2</v>
      </c>
      <c r="AN3709">
        <v>2.5547800660829092E-2</v>
      </c>
      <c r="AO3709">
        <v>2.1931139973012857E-2</v>
      </c>
      <c r="AP3709">
        <v>2.4439588572565195E-2</v>
      </c>
      <c r="AQ3709">
        <v>1.8753934585834707E-2</v>
      </c>
      <c r="AR3709">
        <v>1.7403186826588195E-2</v>
      </c>
      <c r="AS3709">
        <v>6.9759314345458597E-3</v>
      </c>
      <c r="AT3709">
        <v>7.5325359343821965E-3</v>
      </c>
      <c r="AU3709">
        <v>1.1033935838867758E-2</v>
      </c>
      <c r="AV3709">
        <v>1.5716958534509211E-2</v>
      </c>
      <c r="AW3709">
        <v>4.1761608045351048E-2</v>
      </c>
      <c r="AX3709">
        <v>3.2343852335410338E-2</v>
      </c>
      <c r="AY3709">
        <v>2.7687926735775151E-2</v>
      </c>
      <c r="AZ3709">
        <v>3.2455103443302907E-2</v>
      </c>
    </row>
    <row r="3710" spans="11:52" ht="14.4">
      <c r="K3710" t="s">
        <v>4864</v>
      </c>
      <c r="L3710" t="s">
        <v>4837</v>
      </c>
      <c r="M3710" t="s">
        <v>100</v>
      </c>
      <c r="N3710" t="s">
        <v>80</v>
      </c>
      <c r="AG3710">
        <v>2.7489154703921673E-2</v>
      </c>
      <c r="AH3710">
        <v>3.7244322924498939E-2</v>
      </c>
      <c r="AI3710">
        <v>4.5367591514949714E-2</v>
      </c>
      <c r="AJ3710">
        <v>4.170988860436637E-2</v>
      </c>
      <c r="AK3710">
        <v>3.5202842445178323E-2</v>
      </c>
      <c r="AL3710">
        <v>3.7123171995501691E-2</v>
      </c>
      <c r="AM3710">
        <v>3.9147745115095584E-2</v>
      </c>
      <c r="AN3710">
        <v>4.316103214525966E-2</v>
      </c>
      <c r="AO3710">
        <v>3.7556868797626403E-2</v>
      </c>
      <c r="AP3710">
        <v>4.0199560489425017E-2</v>
      </c>
      <c r="AQ3710">
        <v>3.8802051290974776E-2</v>
      </c>
      <c r="AR3710">
        <v>4.1111434288592846E-2</v>
      </c>
      <c r="AS3710">
        <v>3.341926264947611E-2</v>
      </c>
      <c r="AT3710">
        <v>3.512892778417448E-2</v>
      </c>
      <c r="AU3710">
        <v>3.1111799837354792E-2</v>
      </c>
      <c r="AV3710">
        <v>3.0055758328305551E-2</v>
      </c>
      <c r="AW3710">
        <v>5.5298235744938126E-2</v>
      </c>
      <c r="AX3710">
        <v>5.8325964364832193E-2</v>
      </c>
      <c r="AY3710">
        <v>5.6472770928122064E-2</v>
      </c>
      <c r="AZ3710">
        <v>5.4890824907063693E-2</v>
      </c>
    </row>
    <row r="3711" spans="11:52" ht="14.4">
      <c r="K3711" t="s">
        <v>4865</v>
      </c>
      <c r="L3711" t="s">
        <v>4837</v>
      </c>
      <c r="M3711" t="s">
        <v>31</v>
      </c>
      <c r="N3711" t="s">
        <v>80</v>
      </c>
      <c r="AG3711">
        <v>1.7795174440449466E-2</v>
      </c>
      <c r="AH3711">
        <v>2.0050687190516132E-2</v>
      </c>
      <c r="AI3711">
        <v>1.3787585760106176E-2</v>
      </c>
      <c r="AJ3711">
        <v>1.974062323838803E-2</v>
      </c>
      <c r="AK3711">
        <v>-2.5404700155009008E-2</v>
      </c>
      <c r="AL3711">
        <v>-9.7128099033672835E-4</v>
      </c>
      <c r="AM3711">
        <v>7.2798281852019635E-3</v>
      </c>
      <c r="AN3711">
        <v>1.4039187024570932E-2</v>
      </c>
      <c r="AO3711">
        <v>1.0248432757819781E-3</v>
      </c>
      <c r="AP3711">
        <v>8.3313816902685234E-3</v>
      </c>
      <c r="AQ3711">
        <v>6.6984426780900136E-3</v>
      </c>
      <c r="AR3711">
        <v>7.1180865721190562E-3</v>
      </c>
      <c r="AS3711">
        <v>9.1546290411411088E-3</v>
      </c>
      <c r="AT3711">
        <v>2.3311592038060143E-3</v>
      </c>
      <c r="AU3711">
        <v>-3.4898249161710534E-3</v>
      </c>
      <c r="AV3711">
        <v>1.7088041221140749E-3</v>
      </c>
      <c r="AW3711">
        <v>7.6266141730326814E-3</v>
      </c>
      <c r="AX3711">
        <v>5.7813659752491684E-4</v>
      </c>
      <c r="AY3711">
        <v>3.7447532588041682E-3</v>
      </c>
      <c r="AZ3711">
        <v>7.7202129048247964E-3</v>
      </c>
    </row>
    <row r="3712" spans="11:52" ht="14.4">
      <c r="K3712" t="s">
        <v>4866</v>
      </c>
      <c r="L3712" t="s">
        <v>4837</v>
      </c>
      <c r="M3712" t="s">
        <v>32</v>
      </c>
      <c r="N3712" t="s">
        <v>80</v>
      </c>
      <c r="O3712" t="s">
        <v>6079</v>
      </c>
      <c r="P3712" t="s">
        <v>6079</v>
      </c>
      <c r="Q3712" t="s">
        <v>6079</v>
      </c>
      <c r="R3712" t="s">
        <v>6079</v>
      </c>
      <c r="S3712" t="s">
        <v>6079</v>
      </c>
      <c r="AG3712">
        <v>1.0772550181366556E-2</v>
      </c>
      <c r="AH3712">
        <v>5.0256655493594099E-3</v>
      </c>
      <c r="AI3712">
        <v>3.8575794293156233E-3</v>
      </c>
      <c r="AJ3712">
        <v>3.8664805188481336E-3</v>
      </c>
      <c r="AK3712">
        <v>-1.3169443037250516E-2</v>
      </c>
      <c r="AL3712">
        <v>1.6571741849986964E-2</v>
      </c>
      <c r="AM3712">
        <v>1.7376079697343175E-2</v>
      </c>
      <c r="AN3712">
        <v>1.4210067682136712E-2</v>
      </c>
      <c r="AO3712">
        <v>-2.5765699416469556E-3</v>
      </c>
      <c r="AP3712">
        <v>8.9594232451362405E-3</v>
      </c>
      <c r="AQ3712">
        <v>8.490022410524517E-3</v>
      </c>
      <c r="AR3712">
        <v>6.2823492722565242E-3</v>
      </c>
      <c r="AS3712">
        <v>3.412556931450538E-3</v>
      </c>
      <c r="AT3712">
        <v>3.8712318288240447E-3</v>
      </c>
      <c r="AU3712">
        <v>3.4566377655504297E-3</v>
      </c>
      <c r="AV3712">
        <v>8.5289766443122569E-3</v>
      </c>
      <c r="AW3712">
        <v>-2.0006582285295747E-2</v>
      </c>
      <c r="AX3712">
        <v>-6.6696584550579975E-3</v>
      </c>
      <c r="AY3712">
        <v>-5.9600210976681126E-3</v>
      </c>
      <c r="AZ3712">
        <v>-3.3590907667149133E-3</v>
      </c>
    </row>
    <row r="3713" spans="11:52" ht="14.4">
      <c r="K3713" t="s">
        <v>4867</v>
      </c>
      <c r="L3713" t="s">
        <v>4837</v>
      </c>
      <c r="M3713" t="s">
        <v>93</v>
      </c>
      <c r="N3713" t="s">
        <v>80</v>
      </c>
      <c r="AG3713">
        <v>-1.906140173860996E-2</v>
      </c>
      <c r="AH3713">
        <v>-2.2336765838079177E-2</v>
      </c>
      <c r="AI3713">
        <v>-1.7749946226113502E-2</v>
      </c>
      <c r="AJ3713">
        <v>-1.6933580845355321E-2</v>
      </c>
      <c r="AK3713">
        <v>-4.8527912369405901E-2</v>
      </c>
      <c r="AL3713">
        <v>4.4571675339455229E-3</v>
      </c>
      <c r="AM3713">
        <v>5.0020611324073302E-3</v>
      </c>
      <c r="AN3713">
        <v>5.1402632180798024E-3</v>
      </c>
      <c r="AO3713">
        <v>6.5468506849380523E-3</v>
      </c>
      <c r="AP3713">
        <v>5.6556561427303972E-3</v>
      </c>
      <c r="AQ3713">
        <v>5.902606776522103E-3</v>
      </c>
      <c r="AR3713">
        <v>7.1595746609353673E-3</v>
      </c>
      <c r="AS3713">
        <v>1.0898034693926258E-2</v>
      </c>
      <c r="AT3713">
        <v>1.0076245847611204E-2</v>
      </c>
      <c r="AU3713">
        <v>9.6523306240465061E-3</v>
      </c>
      <c r="AV3713">
        <v>1.4893337864070596E-2</v>
      </c>
      <c r="AW3713">
        <v>6.360989508254848E-3</v>
      </c>
      <c r="AX3713">
        <v>7.7056026003089325E-3</v>
      </c>
      <c r="AY3713">
        <v>7.8388256811865002E-3</v>
      </c>
      <c r="AZ3713">
        <v>5.0553060817057479E-3</v>
      </c>
    </row>
    <row r="3714" spans="11:52" ht="14.4">
      <c r="K3714" t="s">
        <v>4868</v>
      </c>
      <c r="L3714" t="s">
        <v>4869</v>
      </c>
      <c r="M3714" t="s">
        <v>13</v>
      </c>
      <c r="N3714" t="s">
        <v>80</v>
      </c>
      <c r="AG3714">
        <v>0.10626250087259403</v>
      </c>
      <c r="AH3714">
        <v>0.10714298940092178</v>
      </c>
      <c r="AI3714">
        <v>0.10646682977402584</v>
      </c>
      <c r="AJ3714">
        <v>0.10990207936787698</v>
      </c>
      <c r="AK3714">
        <v>0.10227084248841596</v>
      </c>
      <c r="AL3714">
        <v>0.10195317661457425</v>
      </c>
      <c r="AM3714">
        <v>0.10006579348101605</v>
      </c>
      <c r="AN3714">
        <v>9.8582100021345348E-2</v>
      </c>
      <c r="AO3714">
        <v>9.2524669095479142E-2</v>
      </c>
      <c r="AP3714">
        <v>9.2755697593699254E-2</v>
      </c>
      <c r="AQ3714">
        <v>9.2692568124432981E-2</v>
      </c>
      <c r="AR3714">
        <v>9.8299623490431073E-2</v>
      </c>
      <c r="AS3714">
        <v>9.1321193848938817E-2</v>
      </c>
      <c r="AT3714">
        <v>9.2009394262264579E-2</v>
      </c>
      <c r="AU3714">
        <v>9.2959713567323202E-2</v>
      </c>
      <c r="AV3714">
        <v>9.4849091160607926E-2</v>
      </c>
      <c r="AW3714">
        <v>9.6311038841275273E-2</v>
      </c>
      <c r="AX3714">
        <v>0.10054565529493564</v>
      </c>
      <c r="AY3714">
        <v>9.7343933761122325E-2</v>
      </c>
      <c r="AZ3714">
        <v>0.10005785567865152</v>
      </c>
    </row>
    <row r="3715" spans="11:52" ht="14.4">
      <c r="K3715" t="s">
        <v>4870</v>
      </c>
      <c r="L3715" t="s">
        <v>4869</v>
      </c>
      <c r="M3715" t="s">
        <v>14</v>
      </c>
      <c r="N3715" t="s">
        <v>80</v>
      </c>
      <c r="AG3715">
        <v>8.0885682402295087E-2</v>
      </c>
      <c r="AH3715">
        <v>8.2238337603388889E-2</v>
      </c>
      <c r="AI3715">
        <v>8.1861292400726274E-2</v>
      </c>
      <c r="AJ3715">
        <v>8.1513061647607743E-2</v>
      </c>
      <c r="AK3715">
        <v>8.0807744526212075E-2</v>
      </c>
      <c r="AL3715">
        <v>7.7893352649179959E-2</v>
      </c>
      <c r="AM3715">
        <v>7.6902037381062924E-2</v>
      </c>
      <c r="AN3715">
        <v>7.6755269767391734E-2</v>
      </c>
      <c r="AO3715">
        <v>7.4491840918483376E-2</v>
      </c>
      <c r="AP3715">
        <v>6.8379028006715276E-2</v>
      </c>
      <c r="AQ3715">
        <v>6.8525460953216696E-2</v>
      </c>
      <c r="AR3715">
        <v>6.9691133768091357E-2</v>
      </c>
      <c r="AS3715">
        <v>6.9990521314289955E-2</v>
      </c>
      <c r="AT3715">
        <v>7.1457894777446962E-2</v>
      </c>
      <c r="AU3715">
        <v>7.2286990066541379E-2</v>
      </c>
      <c r="AV3715">
        <v>7.2481607639365855E-2</v>
      </c>
      <c r="AW3715">
        <v>7.5109850427359237E-2</v>
      </c>
      <c r="AX3715">
        <v>7.5336780456487243E-2</v>
      </c>
      <c r="AY3715">
        <v>7.3206476848263993E-2</v>
      </c>
      <c r="AZ3715">
        <v>7.3284413052544545E-2</v>
      </c>
    </row>
    <row r="3716" spans="11:52" ht="14.4">
      <c r="K3716" t="s">
        <v>4871</v>
      </c>
      <c r="L3716" t="s">
        <v>4869</v>
      </c>
      <c r="M3716" t="s">
        <v>92</v>
      </c>
      <c r="N3716" t="s">
        <v>80</v>
      </c>
      <c r="AG3716">
        <v>5.5354549399211583E-2</v>
      </c>
      <c r="AH3716">
        <v>6.1703944447408711E-2</v>
      </c>
      <c r="AI3716">
        <v>6.2205476296753659E-2</v>
      </c>
      <c r="AJ3716">
        <v>6.1310325524875697E-2</v>
      </c>
      <c r="AK3716">
        <v>6.1872540854928174E-2</v>
      </c>
      <c r="AL3716">
        <v>6.0988870317076609E-2</v>
      </c>
      <c r="AM3716">
        <v>5.8790235438064206E-2</v>
      </c>
      <c r="AN3716">
        <v>5.9676662362570139E-2</v>
      </c>
      <c r="AO3716">
        <v>5.7008556419196429E-2</v>
      </c>
      <c r="AP3716">
        <v>5.6951273017127615E-2</v>
      </c>
      <c r="AQ3716">
        <v>5.5833992060225379E-2</v>
      </c>
      <c r="AR3716">
        <v>5.5426462356652079E-2</v>
      </c>
      <c r="AS3716">
        <v>5.5157040281989082E-2</v>
      </c>
      <c r="AT3716">
        <v>5.6499235643115479E-2</v>
      </c>
      <c r="AU3716">
        <v>5.569189320668648E-2</v>
      </c>
      <c r="AV3716">
        <v>5.6059586410816049E-2</v>
      </c>
      <c r="AW3716">
        <v>5.9642127183152482E-2</v>
      </c>
      <c r="AX3716">
        <v>6.2791272044415411E-2</v>
      </c>
      <c r="AY3716">
        <v>6.2254031472717901E-2</v>
      </c>
      <c r="AZ3716">
        <v>6.3304546398491895E-2</v>
      </c>
    </row>
    <row r="3717" spans="11:52" ht="14.4">
      <c r="K3717" t="s">
        <v>4872</v>
      </c>
      <c r="L3717" t="s">
        <v>4869</v>
      </c>
      <c r="M3717" t="s">
        <v>15</v>
      </c>
      <c r="N3717" t="s">
        <v>80</v>
      </c>
      <c r="AE3717" t="s">
        <v>6079</v>
      </c>
      <c r="AF3717" t="s">
        <v>6079</v>
      </c>
      <c r="AG3717">
        <v>0.10635376027268539</v>
      </c>
      <c r="AH3717">
        <v>0.1056295450226213</v>
      </c>
      <c r="AI3717">
        <v>0.10669850458778243</v>
      </c>
      <c r="AJ3717">
        <v>0.13491009508319882</v>
      </c>
      <c r="AK3717">
        <v>9.7580908011041523E-2</v>
      </c>
      <c r="AL3717">
        <v>9.7618345389676703E-2</v>
      </c>
      <c r="AM3717">
        <v>0.10675560529442152</v>
      </c>
      <c r="AN3717">
        <v>0.10288068243188958</v>
      </c>
      <c r="AO3717">
        <v>0.10770418537888066</v>
      </c>
      <c r="AP3717">
        <v>0.10840723423107272</v>
      </c>
      <c r="AQ3717">
        <v>0.10807046241934172</v>
      </c>
      <c r="AR3717">
        <v>0.11170324926043444</v>
      </c>
      <c r="AS3717">
        <v>0.12013447523564327</v>
      </c>
      <c r="AT3717">
        <v>0.11465521515355941</v>
      </c>
      <c r="AU3717">
        <v>0.15554538115451758</v>
      </c>
      <c r="AV3717">
        <v>0.14222949417296357</v>
      </c>
      <c r="AW3717">
        <v>9.8723893507713045E-2</v>
      </c>
      <c r="AX3717">
        <v>9.6850926845539559E-2</v>
      </c>
      <c r="AY3717">
        <v>9.4344262845764942E-2</v>
      </c>
      <c r="AZ3717">
        <v>9.1433696465526432E-2</v>
      </c>
    </row>
    <row r="3718" spans="11:52" ht="14.4">
      <c r="K3718" t="s">
        <v>4873</v>
      </c>
      <c r="L3718" t="s">
        <v>4869</v>
      </c>
      <c r="M3718" t="s">
        <v>91</v>
      </c>
      <c r="N3718" t="s">
        <v>80</v>
      </c>
      <c r="AG3718">
        <v>8.0862595206566634E-2</v>
      </c>
      <c r="AH3718">
        <v>8.4108523992028492E-2</v>
      </c>
      <c r="AI3718">
        <v>8.2838400984238475E-2</v>
      </c>
      <c r="AJ3718">
        <v>8.2513225277358063E-2</v>
      </c>
      <c r="AK3718">
        <v>7.497194703555668E-2</v>
      </c>
      <c r="AL3718">
        <v>7.4302969423967552E-2</v>
      </c>
      <c r="AM3718">
        <v>7.2942515453881876E-2</v>
      </c>
      <c r="AN3718">
        <v>7.2925480843525306E-2</v>
      </c>
      <c r="AO3718">
        <v>7.0981242058903965E-2</v>
      </c>
      <c r="AP3718">
        <v>7.1695205895701192E-2</v>
      </c>
      <c r="AQ3718">
        <v>7.1601572317324252E-2</v>
      </c>
      <c r="AR3718">
        <v>7.547737555486736E-2</v>
      </c>
      <c r="AS3718">
        <v>7.3716983711001965E-2</v>
      </c>
      <c r="AT3718">
        <v>7.8620089615823771E-2</v>
      </c>
      <c r="AU3718">
        <v>7.8148826269554189E-2</v>
      </c>
      <c r="AV3718">
        <v>7.9107814966935405E-2</v>
      </c>
      <c r="AW3718">
        <v>8.2595927254559595E-2</v>
      </c>
      <c r="AX3718">
        <v>8.6053049482772356E-2</v>
      </c>
      <c r="AY3718">
        <v>8.398564732747478E-2</v>
      </c>
      <c r="AZ3718">
        <v>8.2832723315608675E-2</v>
      </c>
    </row>
    <row r="3719" spans="11:52" ht="14.4">
      <c r="K3719" t="s">
        <v>4874</v>
      </c>
      <c r="L3719" t="s">
        <v>4869</v>
      </c>
      <c r="M3719" t="s">
        <v>16</v>
      </c>
      <c r="N3719" t="s">
        <v>80</v>
      </c>
      <c r="AG3719">
        <v>0.10919947698730298</v>
      </c>
      <c r="AH3719">
        <v>0.11227880814209136</v>
      </c>
      <c r="AI3719">
        <v>0.1111876948388241</v>
      </c>
      <c r="AJ3719">
        <v>0.11219452986736204</v>
      </c>
      <c r="AK3719">
        <v>0.10545127099350288</v>
      </c>
      <c r="AL3719">
        <v>0.10451159988128712</v>
      </c>
      <c r="AM3719">
        <v>0.10438520459875548</v>
      </c>
      <c r="AN3719">
        <v>0.10514139273737312</v>
      </c>
      <c r="AO3719">
        <v>0.1042005408304815</v>
      </c>
      <c r="AP3719">
        <v>0.10329308616045688</v>
      </c>
      <c r="AQ3719">
        <v>0.10239204626113872</v>
      </c>
      <c r="AR3719">
        <v>0.10363910486721122</v>
      </c>
      <c r="AS3719">
        <v>0.10151257289881126</v>
      </c>
      <c r="AT3719">
        <v>0.10156828571093864</v>
      </c>
      <c r="AU3719">
        <v>0.10123164697463202</v>
      </c>
      <c r="AV3719">
        <v>0.10222850072087326</v>
      </c>
      <c r="AW3719">
        <v>9.9056224496709797E-2</v>
      </c>
      <c r="AX3719">
        <v>9.9611325016912236E-2</v>
      </c>
      <c r="AY3719">
        <v>9.9325227801865076E-2</v>
      </c>
      <c r="AZ3719">
        <v>0.10047580060398774</v>
      </c>
    </row>
    <row r="3720" spans="11:52" ht="14.4">
      <c r="K3720" t="s">
        <v>4875</v>
      </c>
      <c r="L3720" t="s">
        <v>4869</v>
      </c>
      <c r="M3720" t="s">
        <v>17</v>
      </c>
      <c r="N3720" t="s">
        <v>80</v>
      </c>
      <c r="AG3720">
        <v>7.7434544668470287E-2</v>
      </c>
      <c r="AH3720">
        <v>7.6834799943282114E-2</v>
      </c>
      <c r="AI3720">
        <v>7.6144977339702186E-2</v>
      </c>
      <c r="AJ3720">
        <v>7.652438887481873E-2</v>
      </c>
      <c r="AK3720">
        <v>7.7704991991013314E-2</v>
      </c>
      <c r="AL3720">
        <v>7.7631673879215587E-2</v>
      </c>
      <c r="AM3720">
        <v>7.5671345795222278E-2</v>
      </c>
      <c r="AN3720">
        <v>7.8041526987916721E-2</v>
      </c>
      <c r="AO3720">
        <v>7.7571279057288209E-2</v>
      </c>
      <c r="AP3720">
        <v>7.710011333295301E-2</v>
      </c>
      <c r="AQ3720">
        <v>7.5508170284783835E-2</v>
      </c>
      <c r="AR3720">
        <v>7.7410968183551254E-2</v>
      </c>
      <c r="AS3720">
        <v>7.2634555331078918E-2</v>
      </c>
      <c r="AT3720">
        <v>7.2997082524366499E-2</v>
      </c>
      <c r="AU3720">
        <v>7.3509850231604529E-2</v>
      </c>
      <c r="AV3720">
        <v>7.1735442952506751E-2</v>
      </c>
      <c r="AW3720">
        <v>7.6557168962162997E-2</v>
      </c>
      <c r="AX3720">
        <v>7.6350014389476806E-2</v>
      </c>
      <c r="AY3720">
        <v>7.62965420104839E-2</v>
      </c>
      <c r="AZ3720">
        <v>7.4825983278433469E-2</v>
      </c>
    </row>
    <row r="3721" spans="11:52" ht="14.4">
      <c r="K3721" t="s">
        <v>4876</v>
      </c>
      <c r="L3721" t="s">
        <v>4869</v>
      </c>
      <c r="M3721" t="s">
        <v>97</v>
      </c>
      <c r="N3721" t="s">
        <v>80</v>
      </c>
      <c r="O3721" t="s">
        <v>6079</v>
      </c>
      <c r="P3721" t="s">
        <v>6079</v>
      </c>
      <c r="Q3721" t="s">
        <v>6079</v>
      </c>
      <c r="R3721" t="s">
        <v>6079</v>
      </c>
      <c r="S3721" t="s">
        <v>6079</v>
      </c>
      <c r="T3721" t="s">
        <v>6079</v>
      </c>
      <c r="AG3721">
        <v>6.903046107791902E-2</v>
      </c>
      <c r="AH3721">
        <v>6.5645574199271028E-2</v>
      </c>
      <c r="AI3721">
        <v>6.5304753093376175E-2</v>
      </c>
      <c r="AJ3721">
        <v>6.3836086551450857E-2</v>
      </c>
      <c r="AK3721">
        <v>5.2190177905284393E-2</v>
      </c>
      <c r="AL3721">
        <v>5.2999758963630322E-2</v>
      </c>
      <c r="AM3721">
        <v>5.2102656762674317E-2</v>
      </c>
      <c r="AN3721">
        <v>5.5364951932018187E-2</v>
      </c>
      <c r="AO3721">
        <v>5.2739670297302157E-2</v>
      </c>
      <c r="AP3721">
        <v>5.1580701121602783E-2</v>
      </c>
      <c r="AQ3721">
        <v>4.9616893809342831E-2</v>
      </c>
      <c r="AR3721">
        <v>5.2233916902597849E-2</v>
      </c>
      <c r="AS3721">
        <v>5.6456546884275309E-2</v>
      </c>
      <c r="AT3721">
        <v>5.7025261839797843E-2</v>
      </c>
      <c r="AU3721">
        <v>5.6891581199784907E-2</v>
      </c>
      <c r="AV3721">
        <v>5.7525007305346848E-2</v>
      </c>
      <c r="AW3721">
        <v>6.4508911795204738E-2</v>
      </c>
      <c r="AX3721">
        <v>6.3089166597717461E-2</v>
      </c>
      <c r="AY3721">
        <v>6.1848856960854702E-2</v>
      </c>
      <c r="AZ3721">
        <v>6.2171821341380301E-2</v>
      </c>
    </row>
    <row r="3722" spans="11:52" ht="14.4">
      <c r="K3722" t="s">
        <v>4877</v>
      </c>
      <c r="L3722" t="s">
        <v>4869</v>
      </c>
      <c r="M3722" t="s">
        <v>18</v>
      </c>
      <c r="N3722" t="s">
        <v>80</v>
      </c>
      <c r="AG3722">
        <v>0.10924282850657932</v>
      </c>
      <c r="AH3722">
        <v>0.118184011575846</v>
      </c>
      <c r="AI3722">
        <v>0.11487643791577568</v>
      </c>
      <c r="AJ3722">
        <v>0.11385797093648641</v>
      </c>
      <c r="AK3722">
        <v>0.10696001892662724</v>
      </c>
      <c r="AL3722">
        <v>0.1051638845781344</v>
      </c>
      <c r="AM3722">
        <v>0.10420600644805786</v>
      </c>
      <c r="AN3722">
        <v>9.8011985263340609E-2</v>
      </c>
      <c r="AO3722">
        <v>0.10386269446634956</v>
      </c>
      <c r="AP3722">
        <v>0.1239134217564082</v>
      </c>
      <c r="AQ3722">
        <v>0.12167780842654397</v>
      </c>
      <c r="AR3722">
        <v>0.12106550240478112</v>
      </c>
      <c r="AS3722">
        <v>0.10674467071329036</v>
      </c>
      <c r="AT3722">
        <v>0.10964713256501776</v>
      </c>
      <c r="AU3722">
        <v>0.11119211746590124</v>
      </c>
      <c r="AV3722">
        <v>0.11394168026581009</v>
      </c>
      <c r="AW3722">
        <v>0.11866127240764872</v>
      </c>
      <c r="AX3722">
        <v>0.11847100233353151</v>
      </c>
      <c r="AY3722">
        <v>0.12013123262893802</v>
      </c>
      <c r="AZ3722">
        <v>0.12097436716512187</v>
      </c>
    </row>
    <row r="3723" spans="11:52" ht="14.4">
      <c r="K3723" t="s">
        <v>4878</v>
      </c>
      <c r="L3723" t="s">
        <v>4869</v>
      </c>
      <c r="M3723" t="s">
        <v>34</v>
      </c>
      <c r="N3723" t="s">
        <v>80</v>
      </c>
      <c r="AG3723">
        <v>0.10665043533122089</v>
      </c>
      <c r="AH3723">
        <v>0.10814304015449308</v>
      </c>
      <c r="AI3723">
        <v>0.10706372051142256</v>
      </c>
      <c r="AJ3723">
        <v>0.10756188689795984</v>
      </c>
      <c r="AK3723">
        <v>0.10566699102176996</v>
      </c>
      <c r="AL3723">
        <v>0.10302109426367333</v>
      </c>
      <c r="AM3723">
        <v>0.10150993335294956</v>
      </c>
      <c r="AN3723">
        <v>0.10242430861414384</v>
      </c>
      <c r="AO3723">
        <v>0.10167007944658754</v>
      </c>
      <c r="AP3723">
        <v>0.10456133844724548</v>
      </c>
      <c r="AQ3723">
        <v>0.10321107557322108</v>
      </c>
      <c r="AR3723">
        <v>0.10477058126704958</v>
      </c>
      <c r="AS3723">
        <v>0.10140151406601622</v>
      </c>
      <c r="AT3723">
        <v>0.10170047516740573</v>
      </c>
      <c r="AU3723">
        <v>0.1020182472012314</v>
      </c>
      <c r="AV3723">
        <v>0.10380375445665706</v>
      </c>
      <c r="AW3723">
        <v>0.10359521507129273</v>
      </c>
      <c r="AX3723">
        <v>0.10443084108176856</v>
      </c>
      <c r="AY3723">
        <v>0.10323342124842221</v>
      </c>
      <c r="AZ3723">
        <v>0.1052620163796994</v>
      </c>
    </row>
    <row r="3724" spans="11:52" ht="14.4">
      <c r="K3724" t="s">
        <v>4879</v>
      </c>
      <c r="L3724" t="s">
        <v>4869</v>
      </c>
      <c r="M3724" t="s">
        <v>19</v>
      </c>
      <c r="N3724" t="s">
        <v>80</v>
      </c>
      <c r="AG3724">
        <v>7.871731305758807E-2</v>
      </c>
      <c r="AH3724">
        <v>7.6717671634340123E-2</v>
      </c>
      <c r="AI3724">
        <v>7.5562343925707598E-2</v>
      </c>
      <c r="AJ3724">
        <v>7.3795534921103315E-2</v>
      </c>
      <c r="AK3724">
        <v>7.4697276255467474E-2</v>
      </c>
      <c r="AL3724">
        <v>7.2487111801934262E-2</v>
      </c>
      <c r="AM3724">
        <v>7.1269258816408818E-2</v>
      </c>
      <c r="AN3724">
        <v>6.9999926584210975E-2</v>
      </c>
      <c r="AO3724">
        <v>6.9076990381935363E-2</v>
      </c>
      <c r="AP3724">
        <v>6.9826174070795707E-2</v>
      </c>
      <c r="AQ3724">
        <v>6.8067622845969705E-2</v>
      </c>
      <c r="AR3724">
        <v>7.0958766617984476E-2</v>
      </c>
      <c r="AS3724">
        <v>7.3367351703977901E-2</v>
      </c>
      <c r="AT3724">
        <v>7.366779503970862E-2</v>
      </c>
      <c r="AU3724">
        <v>7.2315700627288815E-2</v>
      </c>
      <c r="AV3724">
        <v>7.2889670998383158E-2</v>
      </c>
      <c r="AW3724">
        <v>7.9203452168133681E-2</v>
      </c>
      <c r="AX3724">
        <v>7.9820776414811181E-2</v>
      </c>
      <c r="AY3724">
        <v>7.7823344892085547E-2</v>
      </c>
      <c r="AZ3724">
        <v>7.7086800855462004E-2</v>
      </c>
    </row>
    <row r="3725" spans="11:52" ht="14.4">
      <c r="K3725" t="s">
        <v>4880</v>
      </c>
      <c r="L3725" t="s">
        <v>4869</v>
      </c>
      <c r="M3725" t="s">
        <v>20</v>
      </c>
      <c r="N3725" t="s">
        <v>80</v>
      </c>
      <c r="AG3725">
        <v>0.12394182115084253</v>
      </c>
      <c r="AH3725">
        <v>0.1246816708277422</v>
      </c>
      <c r="AI3725">
        <v>0.12189297753191748</v>
      </c>
      <c r="AJ3725">
        <v>0.12090368672182072</v>
      </c>
      <c r="AK3725">
        <v>0.1118082095376304</v>
      </c>
      <c r="AL3725">
        <v>0.11109574176573268</v>
      </c>
      <c r="AM3725">
        <v>0.11044665768274996</v>
      </c>
      <c r="AN3725">
        <v>0.11153309226102412</v>
      </c>
      <c r="AO3725">
        <v>0.11181405652329168</v>
      </c>
      <c r="AP3725">
        <v>0.11252778792283986</v>
      </c>
      <c r="AQ3725">
        <v>0.11109427426229562</v>
      </c>
      <c r="AR3725">
        <v>0.11039750349132756</v>
      </c>
      <c r="AS3725">
        <v>0.1114091898150032</v>
      </c>
      <c r="AT3725">
        <v>0.11140684741266101</v>
      </c>
      <c r="AU3725">
        <v>0.10889418986367257</v>
      </c>
      <c r="AV3725">
        <v>0.11025925556298528</v>
      </c>
      <c r="AW3725">
        <v>0.10947191903263027</v>
      </c>
      <c r="AX3725">
        <v>0.11015628293262192</v>
      </c>
      <c r="AY3725">
        <v>0.10829871381823183</v>
      </c>
      <c r="AZ3725">
        <v>0.10983173869635872</v>
      </c>
    </row>
    <row r="3726" spans="11:52" ht="14.4">
      <c r="K3726" t="s">
        <v>4881</v>
      </c>
      <c r="L3726" t="s">
        <v>4869</v>
      </c>
      <c r="M3726" t="s">
        <v>21</v>
      </c>
      <c r="N3726" t="s">
        <v>80</v>
      </c>
      <c r="AG3726">
        <v>0.10219632664550052</v>
      </c>
      <c r="AH3726">
        <v>0.10158003572678546</v>
      </c>
      <c r="AI3726">
        <v>0.1023548963423794</v>
      </c>
      <c r="AJ3726">
        <v>0.10251972668805172</v>
      </c>
      <c r="AK3726">
        <v>9.5396343118875696E-2</v>
      </c>
      <c r="AL3726">
        <v>9.6127740286692756E-2</v>
      </c>
      <c r="AM3726">
        <v>9.5354850017997345E-2</v>
      </c>
      <c r="AN3726">
        <v>9.5298285931258775E-2</v>
      </c>
    </row>
    <row r="3727" spans="11:52" ht="14.4">
      <c r="K3727" t="s">
        <v>4882</v>
      </c>
      <c r="L3727" t="s">
        <v>4869</v>
      </c>
      <c r="M3727" t="s">
        <v>22</v>
      </c>
      <c r="N3727" t="s">
        <v>80</v>
      </c>
      <c r="AG3727">
        <v>7.3536338921543959E-2</v>
      </c>
      <c r="AH3727">
        <v>7.2810229845941765E-2</v>
      </c>
      <c r="AI3727">
        <v>7.3359374481725831E-2</v>
      </c>
      <c r="AJ3727">
        <v>7.6919660783924829E-2</v>
      </c>
      <c r="AK3727">
        <v>6.6587934310366692E-2</v>
      </c>
      <c r="AL3727">
        <v>6.6516663752913846E-2</v>
      </c>
      <c r="AM3727">
        <v>6.6161138052078655E-2</v>
      </c>
      <c r="AN3727">
        <v>7.4805834460733731E-2</v>
      </c>
      <c r="AO3727">
        <v>8.2246962646615629E-2</v>
      </c>
      <c r="AP3727">
        <v>8.1247863350039612E-2</v>
      </c>
      <c r="AQ3727">
        <v>7.9038997964141142E-2</v>
      </c>
      <c r="AR3727">
        <v>7.7064966469246363E-2</v>
      </c>
      <c r="AS3727">
        <v>6.9074114495392802E-2</v>
      </c>
      <c r="AT3727">
        <v>6.9148026700257825E-2</v>
      </c>
      <c r="AU3727">
        <v>6.9915218159156092E-2</v>
      </c>
      <c r="AV3727">
        <v>7.0761757930433655E-2</v>
      </c>
      <c r="AW3727">
        <v>6.791204382944091E-2</v>
      </c>
      <c r="AX3727">
        <v>6.3934211203127519E-2</v>
      </c>
      <c r="AY3727">
        <v>6.194750441063681E-2</v>
      </c>
      <c r="AZ3727">
        <v>6.3070302880938553E-2</v>
      </c>
    </row>
    <row r="3728" spans="11:52" ht="14.4">
      <c r="K3728" t="s">
        <v>4883</v>
      </c>
      <c r="L3728" t="s">
        <v>4869</v>
      </c>
      <c r="M3728" t="s">
        <v>90</v>
      </c>
      <c r="N3728" t="s">
        <v>80</v>
      </c>
      <c r="AG3728">
        <v>6.6629187922416053E-2</v>
      </c>
      <c r="AH3728">
        <v>6.7865888556091686E-2</v>
      </c>
      <c r="AI3728">
        <v>6.6743900074911613E-2</v>
      </c>
      <c r="AJ3728">
        <v>6.6821822934727756E-2</v>
      </c>
      <c r="AK3728">
        <v>6.3314907176533361E-2</v>
      </c>
      <c r="AL3728">
        <v>6.089051043274539E-2</v>
      </c>
      <c r="AM3728">
        <v>5.9865047078010131E-2</v>
      </c>
      <c r="AN3728">
        <v>5.9621199619824816E-2</v>
      </c>
      <c r="AO3728">
        <v>5.8263279385544119E-2</v>
      </c>
      <c r="AP3728">
        <v>5.7952564608249366E-2</v>
      </c>
      <c r="AQ3728">
        <v>5.7355582936298201E-2</v>
      </c>
      <c r="AR3728">
        <v>5.8705312299791895E-2</v>
      </c>
      <c r="AS3728">
        <v>5.530794120055834E-2</v>
      </c>
      <c r="AT3728">
        <v>5.7436325386083842E-2</v>
      </c>
      <c r="AU3728">
        <v>5.7430986404309256E-2</v>
      </c>
      <c r="AV3728">
        <v>6.0933630591832239E-2</v>
      </c>
      <c r="AW3728">
        <v>6.1184371819098783E-2</v>
      </c>
      <c r="AX3728">
        <v>6.3025155867644136E-2</v>
      </c>
      <c r="AY3728">
        <v>6.2456563835555645E-2</v>
      </c>
      <c r="AZ3728">
        <v>6.3187407390996944E-2</v>
      </c>
    </row>
    <row r="3729" spans="11:52" ht="14.4">
      <c r="K3729" t="s">
        <v>4884</v>
      </c>
      <c r="L3729" t="s">
        <v>4869</v>
      </c>
      <c r="M3729" t="s">
        <v>23</v>
      </c>
      <c r="N3729" t="s">
        <v>80</v>
      </c>
      <c r="AG3729">
        <v>0.12069673042614754</v>
      </c>
      <c r="AH3729">
        <v>0.11918808460652566</v>
      </c>
      <c r="AI3729">
        <v>0.11260882918663756</v>
      </c>
      <c r="AJ3729">
        <v>0.11834242243706052</v>
      </c>
      <c r="AK3729">
        <v>0.11534299016826773</v>
      </c>
      <c r="AL3729">
        <v>0.11211173871685395</v>
      </c>
      <c r="AM3729">
        <v>0.10806631794885713</v>
      </c>
      <c r="AN3729">
        <v>0.1062407676774246</v>
      </c>
      <c r="AO3729">
        <v>0.10863601616595175</v>
      </c>
      <c r="AP3729">
        <v>0.11049189975607691</v>
      </c>
      <c r="AQ3729">
        <v>0.10956340479412352</v>
      </c>
      <c r="AR3729">
        <v>0.11099180017230539</v>
      </c>
      <c r="AS3729">
        <v>0.10589691167672204</v>
      </c>
      <c r="AT3729">
        <v>9.4225243473403456E-2</v>
      </c>
      <c r="AU3729">
        <v>9.5438655745455805E-2</v>
      </c>
      <c r="AV3729">
        <v>0.10726672836439904</v>
      </c>
      <c r="AW3729">
        <v>0.12282684367237788</v>
      </c>
      <c r="AX3729">
        <v>0.12527477497408579</v>
      </c>
      <c r="AY3729">
        <v>0.11987915683275202</v>
      </c>
      <c r="AZ3729">
        <v>0.12656491900930739</v>
      </c>
    </row>
    <row r="3730" spans="11:52" ht="14.4">
      <c r="K3730" t="s">
        <v>4885</v>
      </c>
      <c r="L3730" t="s">
        <v>4869</v>
      </c>
      <c r="M3730" t="s">
        <v>24</v>
      </c>
      <c r="N3730" t="s">
        <v>80</v>
      </c>
      <c r="AG3730">
        <v>6.8870137962944097E-2</v>
      </c>
      <c r="AH3730">
        <v>6.9786215462401199E-2</v>
      </c>
      <c r="AI3730">
        <v>6.8935401181482545E-2</v>
      </c>
      <c r="AJ3730">
        <v>7.0113073219547059E-2</v>
      </c>
      <c r="AK3730">
        <v>6.6847346652392836E-2</v>
      </c>
      <c r="AL3730">
        <v>6.7959630387027903E-2</v>
      </c>
      <c r="AM3730">
        <v>6.8532609605989336E-2</v>
      </c>
      <c r="AN3730">
        <v>7.0060413589509235E-2</v>
      </c>
      <c r="AO3730">
        <v>7.1144943983821471E-2</v>
      </c>
      <c r="AP3730">
        <v>7.1047198756440236E-2</v>
      </c>
      <c r="AQ3730">
        <v>7.006752116093308E-2</v>
      </c>
      <c r="AR3730">
        <v>7.1015910514859545E-2</v>
      </c>
      <c r="AS3730">
        <v>6.8656957838795857E-2</v>
      </c>
      <c r="AT3730">
        <v>6.8742590748774701E-2</v>
      </c>
      <c r="AU3730">
        <v>6.9447591283219257E-2</v>
      </c>
      <c r="AV3730">
        <v>7.1400808789457759E-2</v>
      </c>
      <c r="AW3730">
        <v>7.4321557194504187E-2</v>
      </c>
      <c r="AX3730">
        <v>7.62088280601496E-2</v>
      </c>
      <c r="AY3730">
        <v>7.5725092530765772E-2</v>
      </c>
      <c r="AZ3730">
        <v>7.4140798731078164E-2</v>
      </c>
    </row>
    <row r="3731" spans="11:52" ht="14.4">
      <c r="K3731" t="s">
        <v>4886</v>
      </c>
      <c r="L3731" t="s">
        <v>4869</v>
      </c>
      <c r="M3731" t="s">
        <v>1386</v>
      </c>
      <c r="N3731" t="s">
        <v>80</v>
      </c>
      <c r="O3731" t="s">
        <v>6079</v>
      </c>
      <c r="P3731" t="s">
        <v>6079</v>
      </c>
      <c r="Q3731" t="s">
        <v>6079</v>
      </c>
      <c r="R3731" t="s">
        <v>6079</v>
      </c>
      <c r="S3731" t="s">
        <v>6079</v>
      </c>
      <c r="T3731" t="s">
        <v>6079</v>
      </c>
      <c r="U3731" t="s">
        <v>6079</v>
      </c>
      <c r="V3731" t="s">
        <v>6079</v>
      </c>
      <c r="W3731" t="s">
        <v>6079</v>
      </c>
      <c r="X3731" t="s">
        <v>6079</v>
      </c>
      <c r="Y3731" t="s">
        <v>6079</v>
      </c>
      <c r="Z3731" t="s">
        <v>6079</v>
      </c>
      <c r="AA3731" t="s">
        <v>6079</v>
      </c>
      <c r="AG3731">
        <v>7.273334295924129E-2</v>
      </c>
      <c r="AH3731">
        <v>7.309178484523178E-2</v>
      </c>
      <c r="AI3731">
        <v>7.266146721502903E-2</v>
      </c>
      <c r="AJ3731">
        <v>7.1139242130697306E-2</v>
      </c>
      <c r="AK3731">
        <v>6.1398647900197799E-2</v>
      </c>
      <c r="AL3731">
        <v>6.3196047244180362E-2</v>
      </c>
      <c r="AM3731">
        <v>5.7151391290662823E-2</v>
      </c>
      <c r="AN3731">
        <v>5.862085057992885E-2</v>
      </c>
      <c r="AO3731">
        <v>6.6679268249290283E-2</v>
      </c>
      <c r="AP3731">
        <v>6.7574163723400804E-2</v>
      </c>
      <c r="AQ3731">
        <v>6.2047837806303803E-2</v>
      </c>
      <c r="AR3731">
        <v>6.5363980289159421E-2</v>
      </c>
      <c r="AS3731">
        <v>6.5953399806389298E-2</v>
      </c>
      <c r="AT3731">
        <v>6.6041095238981787E-2</v>
      </c>
      <c r="AU3731">
        <v>6.1518384749496648E-2</v>
      </c>
      <c r="AV3731">
        <v>6.2779344183665139E-2</v>
      </c>
      <c r="AW3731">
        <v>7.1533234633248705E-2</v>
      </c>
      <c r="AX3731">
        <v>7.0080502699640695E-2</v>
      </c>
      <c r="AY3731">
        <v>6.5634954659278516E-2</v>
      </c>
      <c r="AZ3731">
        <v>6.6760263734749262E-2</v>
      </c>
    </row>
    <row r="3732" spans="11:52" ht="14.4">
      <c r="K3732" t="s">
        <v>4887</v>
      </c>
      <c r="L3732" t="s">
        <v>4869</v>
      </c>
      <c r="M3732" t="s">
        <v>25</v>
      </c>
      <c r="N3732" t="s">
        <v>80</v>
      </c>
      <c r="AG3732">
        <v>0.12436297766664103</v>
      </c>
      <c r="AH3732">
        <v>0.12222422063846554</v>
      </c>
      <c r="AI3732">
        <v>0.12022614807725814</v>
      </c>
      <c r="AJ3732">
        <v>0.12504357662133209</v>
      </c>
      <c r="AK3732">
        <v>0.1416910685603226</v>
      </c>
      <c r="AL3732">
        <v>0.12549982988581529</v>
      </c>
      <c r="AM3732">
        <v>0.11750735963030644</v>
      </c>
      <c r="AN3732">
        <v>0.12823197889230867</v>
      </c>
      <c r="AO3732">
        <v>0.11173860146285115</v>
      </c>
      <c r="AP3732">
        <v>0.11177217212279658</v>
      </c>
      <c r="AQ3732">
        <v>0.1101537608640988</v>
      </c>
      <c r="AR3732">
        <v>0.12119052303953114</v>
      </c>
      <c r="AS3732">
        <v>0.10826073235354498</v>
      </c>
      <c r="AT3732">
        <v>0.10894132815136801</v>
      </c>
      <c r="AU3732">
        <v>0.11631709753827578</v>
      </c>
      <c r="AV3732">
        <v>0.11970456390886516</v>
      </c>
      <c r="AW3732">
        <v>0.10878060683255036</v>
      </c>
      <c r="AX3732">
        <v>0.1105841195463016</v>
      </c>
      <c r="AY3732">
        <v>0.10809974557146455</v>
      </c>
      <c r="AZ3732">
        <v>0.11695305038888208</v>
      </c>
    </row>
    <row r="3733" spans="11:52" ht="14.4">
      <c r="K3733" t="s">
        <v>5742</v>
      </c>
      <c r="L3733" t="s">
        <v>4869</v>
      </c>
      <c r="M3733" t="s">
        <v>5610</v>
      </c>
      <c r="N3733" t="s">
        <v>80</v>
      </c>
      <c r="AO3733">
        <v>0.17352921503730304</v>
      </c>
      <c r="AP3733" t="s">
        <v>6079</v>
      </c>
      <c r="AQ3733" t="s">
        <v>6079</v>
      </c>
      <c r="AR3733" t="s">
        <v>6079</v>
      </c>
      <c r="AS3733" t="s">
        <v>6079</v>
      </c>
      <c r="AT3733">
        <v>0.16861743157648088</v>
      </c>
      <c r="AU3733">
        <v>0.17622307539600024</v>
      </c>
      <c r="AV3733">
        <v>0.18452392724194333</v>
      </c>
      <c r="AW3733">
        <v>0.18355294394244304</v>
      </c>
      <c r="AX3733">
        <v>0.19148114062999264</v>
      </c>
      <c r="AY3733">
        <v>0.1955040743806663</v>
      </c>
      <c r="AZ3733">
        <v>0.20902756548146889</v>
      </c>
    </row>
    <row r="3734" spans="11:52" ht="14.4">
      <c r="K3734" t="s">
        <v>4888</v>
      </c>
      <c r="L3734" t="s">
        <v>4869</v>
      </c>
      <c r="M3734" t="s">
        <v>98</v>
      </c>
      <c r="N3734" t="s">
        <v>80</v>
      </c>
      <c r="AG3734">
        <v>6.4313359269713197E-2</v>
      </c>
      <c r="AH3734">
        <v>6.6064988426964275E-2</v>
      </c>
      <c r="AI3734">
        <v>6.6237181156405409E-2</v>
      </c>
      <c r="AJ3734">
        <v>6.5535952104012057E-2</v>
      </c>
      <c r="AK3734">
        <v>6.4923626208814145E-2</v>
      </c>
      <c r="AL3734">
        <v>6.3016715400418616E-2</v>
      </c>
      <c r="AM3734">
        <v>6.352623979298723E-2</v>
      </c>
      <c r="AN3734">
        <v>6.4594841657405491E-2</v>
      </c>
      <c r="AO3734">
        <v>6.0545970892793552E-2</v>
      </c>
      <c r="AP3734">
        <v>6.003715553951755E-2</v>
      </c>
      <c r="AQ3734">
        <v>5.9409277047674985E-2</v>
      </c>
      <c r="AR3734">
        <v>5.9564660580061185E-2</v>
      </c>
      <c r="AS3734">
        <v>6.1231347769953565E-2</v>
      </c>
      <c r="AT3734">
        <v>6.0704370150380695E-2</v>
      </c>
      <c r="AU3734">
        <v>6.1143972427056395E-2</v>
      </c>
      <c r="AV3734">
        <v>5.4603220598037037E-2</v>
      </c>
      <c r="AW3734">
        <v>6.3667915931603425E-2</v>
      </c>
      <c r="AX3734">
        <v>6.3142094970521659E-2</v>
      </c>
      <c r="AY3734">
        <v>6.3269355224394794E-2</v>
      </c>
      <c r="AZ3734">
        <v>6.3701667450680524E-2</v>
      </c>
    </row>
    <row r="3735" spans="11:52" ht="14.4">
      <c r="K3735" t="s">
        <v>4889</v>
      </c>
      <c r="L3735" t="s">
        <v>4869</v>
      </c>
      <c r="M3735" t="s">
        <v>94</v>
      </c>
      <c r="N3735" t="s">
        <v>80</v>
      </c>
      <c r="AG3735">
        <v>9.4139282587881748E-2</v>
      </c>
      <c r="AH3735">
        <v>9.6329459429770739E-2</v>
      </c>
      <c r="AI3735">
        <v>9.5389296469354554E-2</v>
      </c>
      <c r="AJ3735">
        <v>9.9969456607438958E-2</v>
      </c>
      <c r="AK3735">
        <v>9.3677850479835165E-2</v>
      </c>
      <c r="AL3735">
        <v>9.1704067468245762E-2</v>
      </c>
      <c r="AM3735">
        <v>9.1168611180107148E-2</v>
      </c>
      <c r="AN3735">
        <v>9.3161046788963878E-2</v>
      </c>
      <c r="AO3735">
        <v>9.0779067472101418E-2</v>
      </c>
      <c r="AP3735">
        <v>9.0576172618110309E-2</v>
      </c>
      <c r="AQ3735">
        <v>8.9954603120797533E-2</v>
      </c>
      <c r="AR3735">
        <v>9.0457971288096795E-2</v>
      </c>
      <c r="AS3735">
        <v>8.7227763361194394E-2</v>
      </c>
      <c r="AT3735">
        <v>8.8334819635512637E-2</v>
      </c>
      <c r="AU3735">
        <v>8.7465021504259111E-2</v>
      </c>
      <c r="AV3735">
        <v>8.9131285309701269E-2</v>
      </c>
      <c r="AW3735">
        <v>8.739833331514435E-2</v>
      </c>
      <c r="AX3735">
        <v>9.0349981549939645E-2</v>
      </c>
      <c r="AY3735">
        <v>8.9914258459361199E-2</v>
      </c>
      <c r="AZ3735">
        <v>8.9901092484038811E-2</v>
      </c>
    </row>
    <row r="3736" spans="11:52" ht="14.4">
      <c r="K3736" t="s">
        <v>4890</v>
      </c>
      <c r="L3736" t="s">
        <v>4869</v>
      </c>
      <c r="M3736" t="s">
        <v>99</v>
      </c>
      <c r="N3736" t="s">
        <v>80</v>
      </c>
      <c r="AG3736">
        <v>8.5204092927590833E-2</v>
      </c>
      <c r="AH3736">
        <v>8.4143870361732154E-2</v>
      </c>
      <c r="AI3736">
        <v>8.349904037800561E-2</v>
      </c>
      <c r="AJ3736">
        <v>8.265549757523219E-2</v>
      </c>
      <c r="AK3736">
        <v>7.9427525351299974E-2</v>
      </c>
      <c r="AL3736">
        <v>8.071684083634835E-2</v>
      </c>
      <c r="AM3736">
        <v>8.0111435517368573E-2</v>
      </c>
      <c r="AN3736">
        <v>8.016809391631155E-2</v>
      </c>
      <c r="AO3736">
        <v>8.114870397849154E-2</v>
      </c>
      <c r="AP3736">
        <v>8.1673297832192862E-2</v>
      </c>
      <c r="AQ3736">
        <v>8.0810387574642095E-2</v>
      </c>
      <c r="AR3736">
        <v>2.8772326902115147E-2</v>
      </c>
      <c r="AS3736">
        <v>5.3882123897493139E-2</v>
      </c>
      <c r="AT3736">
        <v>5.5128805387175253E-2</v>
      </c>
      <c r="AU3736">
        <v>5.452283035196772E-2</v>
      </c>
      <c r="AV3736">
        <v>5.4366521532959733E-2</v>
      </c>
      <c r="AW3736">
        <v>5.692086858821202E-2</v>
      </c>
      <c r="AX3736">
        <v>5.5922825391684819E-2</v>
      </c>
      <c r="AY3736">
        <v>5.4412491825095194E-2</v>
      </c>
      <c r="AZ3736">
        <v>5.3679808117813907E-2</v>
      </c>
    </row>
    <row r="3737" spans="11:52" ht="14.4">
      <c r="K3737" t="s">
        <v>4891</v>
      </c>
      <c r="L3737" t="s">
        <v>4869</v>
      </c>
      <c r="M3737" t="s">
        <v>26</v>
      </c>
      <c r="N3737" t="s">
        <v>80</v>
      </c>
      <c r="O3737" t="s">
        <v>6079</v>
      </c>
      <c r="P3737" t="s">
        <v>6079</v>
      </c>
      <c r="Q3737" t="s">
        <v>6079</v>
      </c>
      <c r="R3737" t="s">
        <v>6079</v>
      </c>
      <c r="S3737" t="s">
        <v>6079</v>
      </c>
      <c r="AG3737">
        <v>8.3459561205758717E-2</v>
      </c>
      <c r="AH3737">
        <v>8.4188490484559148E-2</v>
      </c>
      <c r="AI3737">
        <v>8.4055794114207757E-2</v>
      </c>
      <c r="AJ3737">
        <v>8.7732633206529964E-2</v>
      </c>
      <c r="AK3737">
        <v>8.0488240001323597E-2</v>
      </c>
      <c r="AL3737">
        <v>8.1241607399561391E-2</v>
      </c>
      <c r="AM3737">
        <v>7.9509919655367342E-2</v>
      </c>
      <c r="AN3737">
        <v>8.0249198263972282E-2</v>
      </c>
      <c r="AO3737">
        <v>8.0967323321701437E-2</v>
      </c>
      <c r="AP3737">
        <v>7.9452108087886913E-2</v>
      </c>
      <c r="AQ3737">
        <v>8.1559828822660455E-2</v>
      </c>
      <c r="AR3737">
        <v>8.0426586086840626E-2</v>
      </c>
      <c r="AS3737">
        <v>7.9931445603366819E-2</v>
      </c>
      <c r="AT3737">
        <v>8.6338882412015067E-2</v>
      </c>
      <c r="AU3737">
        <v>8.8776921590246805E-2</v>
      </c>
      <c r="AV3737">
        <v>8.8367179626657771E-2</v>
      </c>
      <c r="AW3737">
        <v>8.3170061367535034E-2</v>
      </c>
      <c r="AX3737">
        <v>9.1121516597739372E-2</v>
      </c>
      <c r="AY3737">
        <v>8.9420065388861394E-2</v>
      </c>
      <c r="AZ3737">
        <v>9.0610301364385762E-2</v>
      </c>
    </row>
    <row r="3738" spans="11:52" ht="14.4">
      <c r="K3738" t="s">
        <v>4892</v>
      </c>
      <c r="L3738" t="s">
        <v>4869</v>
      </c>
      <c r="M3738" t="s">
        <v>27</v>
      </c>
      <c r="N3738" t="s">
        <v>80</v>
      </c>
      <c r="AG3738">
        <v>9.7757800726854555E-2</v>
      </c>
      <c r="AH3738">
        <v>0.10041347763675776</v>
      </c>
      <c r="AI3738">
        <v>0.10334680884816774</v>
      </c>
      <c r="AJ3738">
        <v>0.10592090125146848</v>
      </c>
      <c r="AK3738">
        <v>0.10418737464878414</v>
      </c>
      <c r="AL3738">
        <v>0.10435574704579288</v>
      </c>
      <c r="AM3738">
        <v>0.10366229880333684</v>
      </c>
      <c r="AN3738">
        <v>0.10411676055691148</v>
      </c>
      <c r="AO3738">
        <v>0.10425653425616103</v>
      </c>
      <c r="AP3738">
        <v>0.10369151674188729</v>
      </c>
      <c r="AQ3738">
        <v>0.10323685884666746</v>
      </c>
      <c r="AR3738">
        <v>0.10531276431066391</v>
      </c>
      <c r="AS3738">
        <v>0.10395405200767492</v>
      </c>
      <c r="AT3738">
        <v>0.10548797708558816</v>
      </c>
      <c r="AU3738">
        <v>0.106641902898312</v>
      </c>
      <c r="AV3738">
        <v>0.10927552353552852</v>
      </c>
      <c r="AW3738">
        <v>0.11397884552647844</v>
      </c>
      <c r="AX3738">
        <v>0.11618434168600821</v>
      </c>
      <c r="AY3738">
        <v>0.11548525534424092</v>
      </c>
      <c r="AZ3738">
        <v>0.11846262106336522</v>
      </c>
    </row>
    <row r="3739" spans="11:52" ht="14.4">
      <c r="K3739" t="s">
        <v>4893</v>
      </c>
      <c r="L3739" t="s">
        <v>4869</v>
      </c>
      <c r="M3739" t="s">
        <v>28</v>
      </c>
      <c r="N3739" t="s">
        <v>80</v>
      </c>
      <c r="AG3739">
        <v>6.2253120478267802E-2</v>
      </c>
      <c r="AH3739">
        <v>6.2598662670338867E-2</v>
      </c>
      <c r="AI3739">
        <v>5.9981954827779946E-2</v>
      </c>
      <c r="AJ3739">
        <v>5.9889436407185241E-2</v>
      </c>
      <c r="AK3739">
        <v>4.8338043918686992E-2</v>
      </c>
      <c r="AL3739">
        <v>5.1999594840811646E-2</v>
      </c>
      <c r="AM3739">
        <v>5.2048146355900153E-2</v>
      </c>
      <c r="AN3739">
        <v>5.5615148000429965E-2</v>
      </c>
      <c r="AO3739">
        <v>6.1607330174300097E-2</v>
      </c>
      <c r="AP3739" t="s">
        <v>6079</v>
      </c>
      <c r="AQ3739" t="s">
        <v>6079</v>
      </c>
      <c r="AR3739" t="s">
        <v>6079</v>
      </c>
      <c r="AS3739" t="s">
        <v>6079</v>
      </c>
      <c r="AT3739">
        <v>6.3339168037170268E-2</v>
      </c>
      <c r="AU3739">
        <v>6.0906610540644897E-2</v>
      </c>
      <c r="AV3739">
        <v>6.1582414048716352E-2</v>
      </c>
      <c r="AW3739">
        <v>6.2917554848135201E-2</v>
      </c>
      <c r="AX3739">
        <v>6.3004973868982669E-2</v>
      </c>
      <c r="AY3739">
        <v>6.3539973408157174E-2</v>
      </c>
      <c r="AZ3739">
        <v>6.4249588462668622E-2</v>
      </c>
    </row>
    <row r="3740" spans="11:52" ht="14.4">
      <c r="K3740" t="s">
        <v>4894</v>
      </c>
      <c r="L3740" t="s">
        <v>4869</v>
      </c>
      <c r="M3740" t="s">
        <v>29</v>
      </c>
      <c r="N3740" t="s">
        <v>80</v>
      </c>
      <c r="AG3740">
        <v>7.617348263516191E-2</v>
      </c>
      <c r="AH3740">
        <v>7.782308174470727E-2</v>
      </c>
      <c r="AI3740">
        <v>7.5206075233306913E-2</v>
      </c>
      <c r="AJ3740">
        <v>7.6030987515595408E-2</v>
      </c>
      <c r="AK3740">
        <v>6.9310502826870429E-2</v>
      </c>
      <c r="AL3740">
        <v>6.8146437912073032E-2</v>
      </c>
      <c r="AM3740">
        <v>6.5400511657083202E-2</v>
      </c>
      <c r="AN3740">
        <v>6.7414548796602303E-2</v>
      </c>
      <c r="AO3740">
        <v>6.7538745059712635E-2</v>
      </c>
      <c r="AP3740">
        <v>7.00219526671325E-2</v>
      </c>
      <c r="AQ3740">
        <v>6.9924064532902216E-2</v>
      </c>
      <c r="AR3740">
        <v>7.4880585101503028E-2</v>
      </c>
      <c r="AS3740">
        <v>8.0346578181765202E-2</v>
      </c>
      <c r="AT3740">
        <v>8.4784676089104491E-2</v>
      </c>
      <c r="AU3740">
        <v>8.3641025400615951E-2</v>
      </c>
      <c r="AV3740">
        <v>8.3633884134897946E-2</v>
      </c>
      <c r="AW3740">
        <v>9.0142320346812466E-2</v>
      </c>
      <c r="AX3740">
        <v>9.380058269440604E-2</v>
      </c>
      <c r="AY3740">
        <v>8.9319036735224774E-2</v>
      </c>
      <c r="AZ3740">
        <v>9.440452960182151E-2</v>
      </c>
    </row>
    <row r="3741" spans="11:52" ht="14.4">
      <c r="K3741" t="s">
        <v>4895</v>
      </c>
      <c r="L3741" t="s">
        <v>4869</v>
      </c>
      <c r="M3741" t="s">
        <v>30</v>
      </c>
      <c r="N3741" t="s">
        <v>80</v>
      </c>
      <c r="AG3741">
        <v>8.684238850919522E-2</v>
      </c>
      <c r="AH3741">
        <v>8.3931764849521473E-2</v>
      </c>
      <c r="AI3741">
        <v>8.261797605316705E-2</v>
      </c>
      <c r="AJ3741">
        <v>8.4027748175366124E-2</v>
      </c>
      <c r="AK3741">
        <v>8.6516858736576857E-2</v>
      </c>
      <c r="AL3741">
        <v>7.7284599561683154E-2</v>
      </c>
      <c r="AM3741">
        <v>7.6542389726514698E-2</v>
      </c>
      <c r="AN3741">
        <v>7.8236785718968346E-2</v>
      </c>
      <c r="AO3741">
        <v>7.4778961391538445E-2</v>
      </c>
      <c r="AP3741">
        <v>6.7092763836598762E-2</v>
      </c>
      <c r="AQ3741">
        <v>6.6905412791831292E-2</v>
      </c>
      <c r="AR3741">
        <v>6.6940801457679999E-2</v>
      </c>
      <c r="AS3741">
        <v>7.7392923700583385E-2</v>
      </c>
      <c r="AT3741">
        <v>7.2540812376686109E-2</v>
      </c>
      <c r="AU3741">
        <v>7.1881963376584188E-2</v>
      </c>
      <c r="AV3741">
        <v>8.1651532074870484E-2</v>
      </c>
      <c r="AW3741">
        <v>7.9352547035579146E-2</v>
      </c>
      <c r="AX3741">
        <v>7.9109547607534469E-2</v>
      </c>
      <c r="AY3741">
        <v>7.6680085225493286E-2</v>
      </c>
      <c r="AZ3741">
        <v>7.4782361695922298E-2</v>
      </c>
    </row>
    <row r="3742" spans="11:52" ht="14.4">
      <c r="K3742" t="s">
        <v>4896</v>
      </c>
      <c r="L3742" t="s">
        <v>4869</v>
      </c>
      <c r="M3742" t="s">
        <v>100</v>
      </c>
      <c r="N3742" t="s">
        <v>80</v>
      </c>
      <c r="AG3742">
        <v>0.10744728661740983</v>
      </c>
      <c r="AH3742">
        <v>0.11055900924484233</v>
      </c>
      <c r="AI3742">
        <v>0.1044839580779266</v>
      </c>
      <c r="AJ3742">
        <v>0.10278085763133513</v>
      </c>
      <c r="AK3742">
        <v>0.11047712239332017</v>
      </c>
      <c r="AL3742">
        <v>0.10568272690533299</v>
      </c>
      <c r="AM3742">
        <v>9.9801452622788847E-2</v>
      </c>
      <c r="AN3742">
        <v>9.7078554655470425E-2</v>
      </c>
      <c r="AO3742">
        <v>9.513813511926604E-2</v>
      </c>
      <c r="AP3742">
        <v>9.3158259227729828E-2</v>
      </c>
      <c r="AQ3742">
        <v>9.4092170280216089E-2</v>
      </c>
      <c r="AR3742">
        <v>9.6310514799242811E-2</v>
      </c>
      <c r="AS3742">
        <v>0.11214407226929328</v>
      </c>
      <c r="AT3742">
        <v>0.12013726335934384</v>
      </c>
      <c r="AU3742">
        <v>0.1156337916195786</v>
      </c>
      <c r="AV3742">
        <v>0.11707233824765163</v>
      </c>
      <c r="AW3742">
        <v>0.13421920639979723</v>
      </c>
      <c r="AX3742">
        <v>0.13486582982416084</v>
      </c>
      <c r="AY3742">
        <v>0.13035524048425084</v>
      </c>
      <c r="AZ3742">
        <v>0.1243953303402673</v>
      </c>
    </row>
    <row r="3743" spans="11:52" ht="14.4">
      <c r="K3743" t="s">
        <v>4897</v>
      </c>
      <c r="L3743" t="s">
        <v>4869</v>
      </c>
      <c r="M3743" t="s">
        <v>31</v>
      </c>
      <c r="N3743" t="s">
        <v>80</v>
      </c>
      <c r="AG3743">
        <v>7.7907982352143926E-2</v>
      </c>
      <c r="AH3743">
        <v>8.0110467317644291E-2</v>
      </c>
      <c r="AI3743">
        <v>8.099990595460009E-2</v>
      </c>
      <c r="AJ3743">
        <v>8.1168995601065372E-2</v>
      </c>
      <c r="AK3743">
        <v>7.7926228576392573E-2</v>
      </c>
      <c r="AL3743">
        <v>8.0098203332151008E-2</v>
      </c>
      <c r="AM3743">
        <v>8.1571736236209919E-2</v>
      </c>
      <c r="AN3743">
        <v>8.2689207244100046E-2</v>
      </c>
      <c r="AO3743">
        <v>7.6796394697371595E-2</v>
      </c>
      <c r="AP3743">
        <v>7.4949169642572908E-2</v>
      </c>
      <c r="AQ3743">
        <v>7.264540132787177E-2</v>
      </c>
      <c r="AR3743">
        <v>7.0501871434827598E-2</v>
      </c>
      <c r="AS3743">
        <v>7.0707960421649924E-2</v>
      </c>
      <c r="AT3743">
        <v>6.9331474561499795E-2</v>
      </c>
      <c r="AU3743">
        <v>6.8359192773738503E-2</v>
      </c>
      <c r="AV3743">
        <v>6.7916840196131006E-2</v>
      </c>
      <c r="AW3743">
        <v>7.2969974360114778E-2</v>
      </c>
      <c r="AX3743">
        <v>6.9850456403566116E-2</v>
      </c>
      <c r="AY3743">
        <v>6.9888441170476975E-2</v>
      </c>
      <c r="AZ3743">
        <v>7.1118879094952694E-2</v>
      </c>
    </row>
    <row r="3744" spans="11:52" ht="14.4">
      <c r="K3744" t="s">
        <v>4898</v>
      </c>
      <c r="L3744" t="s">
        <v>4869</v>
      </c>
      <c r="M3744" t="s">
        <v>32</v>
      </c>
      <c r="N3744" t="s">
        <v>80</v>
      </c>
      <c r="O3744" t="s">
        <v>6079</v>
      </c>
      <c r="P3744" t="s">
        <v>6079</v>
      </c>
      <c r="Q3744" t="s">
        <v>6079</v>
      </c>
      <c r="R3744" t="s">
        <v>6079</v>
      </c>
      <c r="S3744" t="s">
        <v>6079</v>
      </c>
      <c r="AG3744">
        <v>8.6396948557196429E-2</v>
      </c>
      <c r="AH3744">
        <v>8.9412095365534114E-2</v>
      </c>
      <c r="AI3744">
        <v>8.9148969361026592E-2</v>
      </c>
      <c r="AJ3744">
        <v>9.0986527851800364E-2</v>
      </c>
      <c r="AK3744">
        <v>9.920359617284974E-2</v>
      </c>
      <c r="AL3744">
        <v>9.5793980485230995E-2</v>
      </c>
      <c r="AM3744">
        <v>9.5872824271353796E-2</v>
      </c>
      <c r="AN3744">
        <v>9.1989870388207398E-2</v>
      </c>
      <c r="AO3744">
        <v>9.8008941133314639E-2</v>
      </c>
      <c r="AP3744">
        <v>9.7018310972419919E-2</v>
      </c>
      <c r="AQ3744">
        <v>9.6660822462389343E-2</v>
      </c>
      <c r="AR3744">
        <v>0.1004041410957475</v>
      </c>
      <c r="AS3744">
        <v>8.3571427092045777E-2</v>
      </c>
      <c r="AT3744">
        <v>9.087457336939922E-2</v>
      </c>
      <c r="AU3744">
        <v>9.0495158942921747E-2</v>
      </c>
      <c r="AV3744">
        <v>9.3293417093823494E-2</v>
      </c>
      <c r="AW3744">
        <v>8.8411336918223005E-2</v>
      </c>
      <c r="AX3744">
        <v>8.848006531463376E-2</v>
      </c>
      <c r="AY3744">
        <v>8.6136117240969354E-2</v>
      </c>
      <c r="AZ3744">
        <v>8.7183608739439575E-2</v>
      </c>
    </row>
    <row r="3745" spans="11:52" ht="14.4">
      <c r="K3745" t="s">
        <v>4899</v>
      </c>
      <c r="L3745" t="s">
        <v>4869</v>
      </c>
      <c r="M3745" t="s">
        <v>93</v>
      </c>
      <c r="N3745" t="s">
        <v>80</v>
      </c>
      <c r="AG3745">
        <v>9.3473380757456342E-2</v>
      </c>
      <c r="AH3745">
        <v>9.4052193216688645E-2</v>
      </c>
      <c r="AI3745">
        <v>9.4514551402898203E-2</v>
      </c>
      <c r="AJ3745">
        <v>9.5516562124284166E-2</v>
      </c>
      <c r="AK3745">
        <v>8.9188784184276268E-2</v>
      </c>
      <c r="AL3745">
        <v>8.926311670654842E-2</v>
      </c>
      <c r="AM3745">
        <v>8.9802789118252929E-2</v>
      </c>
      <c r="AN3745">
        <v>8.9954423175207132E-2</v>
      </c>
      <c r="AO3745">
        <v>8.1309730972227615E-2</v>
      </c>
      <c r="AP3745">
        <v>8.0472721547774864E-2</v>
      </c>
      <c r="AQ3745">
        <v>8.0542547670140366E-2</v>
      </c>
      <c r="AR3745">
        <v>8.1478942584202962E-2</v>
      </c>
      <c r="AS3745">
        <v>7.8026048399091844E-2</v>
      </c>
      <c r="AT3745">
        <v>7.7876447089109166E-2</v>
      </c>
      <c r="AU3745">
        <v>7.876253385274562E-2</v>
      </c>
      <c r="AV3745">
        <v>7.9880944591345135E-2</v>
      </c>
      <c r="AW3745">
        <v>8.1551379085758074E-2</v>
      </c>
      <c r="AX3745">
        <v>7.9509298484562327E-2</v>
      </c>
      <c r="AY3745">
        <v>7.8629505485354939E-2</v>
      </c>
      <c r="AZ3745">
        <v>8.1428898569538943E-2</v>
      </c>
    </row>
    <row r="3746" spans="11:52" ht="14.4">
      <c r="K3746" t="s">
        <v>4900</v>
      </c>
      <c r="L3746" t="s">
        <v>4901</v>
      </c>
      <c r="M3746" t="s">
        <v>13</v>
      </c>
      <c r="N3746" t="s">
        <v>80</v>
      </c>
      <c r="AG3746">
        <v>0.10347977883980312</v>
      </c>
      <c r="AH3746">
        <v>9.3976035643690461E-2</v>
      </c>
      <c r="AI3746">
        <v>8.8437460312988839E-2</v>
      </c>
      <c r="AJ3746">
        <v>9.1218995642211934E-2</v>
      </c>
      <c r="AK3746">
        <v>0.10137352472209658</v>
      </c>
      <c r="AL3746">
        <v>8.0899203064988157E-2</v>
      </c>
      <c r="AM3746">
        <v>7.8148175880846271E-2</v>
      </c>
      <c r="AN3746">
        <v>7.8520700283184711E-2</v>
      </c>
      <c r="AO3746">
        <v>7.3168217829417445E-2</v>
      </c>
      <c r="AP3746">
        <v>7.216612991042308E-2</v>
      </c>
      <c r="AQ3746">
        <v>7.2210611294297594E-2</v>
      </c>
      <c r="AR3746">
        <v>7.3880150739868075E-2</v>
      </c>
      <c r="AS3746">
        <v>7.543146865787291E-2</v>
      </c>
      <c r="AT3746">
        <v>7.805850672977846E-2</v>
      </c>
      <c r="AU3746">
        <v>7.524658125520374E-2</v>
      </c>
      <c r="AV3746">
        <v>7.6621483580195146E-2</v>
      </c>
      <c r="AW3746">
        <v>7.8834791303458523E-2</v>
      </c>
      <c r="AX3746">
        <v>7.6934244987183348E-2</v>
      </c>
      <c r="AY3746">
        <v>7.4040958138680432E-2</v>
      </c>
      <c r="AZ3746">
        <v>7.5490319420348714E-2</v>
      </c>
    </row>
    <row r="3747" spans="11:52" ht="14.4">
      <c r="K3747" t="s">
        <v>4902</v>
      </c>
      <c r="L3747" t="s">
        <v>4901</v>
      </c>
      <c r="M3747" t="s">
        <v>14</v>
      </c>
      <c r="N3747" t="s">
        <v>80</v>
      </c>
      <c r="AG3747">
        <v>0.11204089385698628</v>
      </c>
      <c r="AH3747">
        <v>8.6738719012706522E-2</v>
      </c>
      <c r="AI3747">
        <v>7.8528419289875764E-2</v>
      </c>
      <c r="AJ3747">
        <v>7.5856401731935197E-2</v>
      </c>
      <c r="AK3747">
        <v>0.11687598933370805</v>
      </c>
      <c r="AL3747">
        <v>7.4647215879658793E-2</v>
      </c>
      <c r="AM3747">
        <v>6.9013361973390364E-2</v>
      </c>
      <c r="AN3747">
        <v>6.6647128917660434E-2</v>
      </c>
      <c r="AO3747">
        <v>8.3752424266239009E-2</v>
      </c>
      <c r="AP3747">
        <v>6.6422360987643286E-2</v>
      </c>
      <c r="AQ3747">
        <v>6.1097739342830637E-2</v>
      </c>
      <c r="AR3747">
        <v>6.171959515193693E-2</v>
      </c>
      <c r="AS3747">
        <v>8.4931757619039372E-2</v>
      </c>
      <c r="AT3747">
        <v>7.3785418200634362E-2</v>
      </c>
      <c r="AU3747">
        <v>6.9161302692303778E-2</v>
      </c>
      <c r="AV3747">
        <v>6.8317403136036584E-2</v>
      </c>
      <c r="AW3747">
        <v>9.0694518836319876E-2</v>
      </c>
      <c r="AX3747">
        <v>7.7456336196385894E-2</v>
      </c>
      <c r="AY3747">
        <v>7.1810063543354466E-2</v>
      </c>
      <c r="AZ3747">
        <v>7.385502089274211E-2</v>
      </c>
    </row>
    <row r="3748" spans="11:52" ht="14.4">
      <c r="K3748" t="s">
        <v>4903</v>
      </c>
      <c r="L3748" t="s">
        <v>4901</v>
      </c>
      <c r="M3748" t="s">
        <v>92</v>
      </c>
      <c r="N3748" t="s">
        <v>80</v>
      </c>
      <c r="AG3748">
        <v>6.3221687790821657E-2</v>
      </c>
      <c r="AH3748">
        <v>7.4571590726917478E-2</v>
      </c>
      <c r="AI3748">
        <v>7.4158887947908161E-2</v>
      </c>
      <c r="AJ3748">
        <v>7.4700177429719516E-2</v>
      </c>
      <c r="AK3748">
        <v>7.118405653218754E-2</v>
      </c>
      <c r="AL3748">
        <v>6.7735530330856983E-2</v>
      </c>
      <c r="AM3748">
        <v>6.6300239207139303E-2</v>
      </c>
      <c r="AN3748">
        <v>6.7062117606577654E-2</v>
      </c>
      <c r="AO3748">
        <v>5.8604780687430177E-2</v>
      </c>
      <c r="AP3748">
        <v>5.862124977393144E-2</v>
      </c>
      <c r="AQ3748">
        <v>5.7955663964490346E-2</v>
      </c>
      <c r="AR3748">
        <v>5.9389811473631704E-2</v>
      </c>
      <c r="AS3748">
        <v>5.3662521152589293E-2</v>
      </c>
      <c r="AT3748">
        <v>5.5531687966683535E-2</v>
      </c>
      <c r="AU3748">
        <v>5.4876702052560698E-2</v>
      </c>
      <c r="AV3748">
        <v>5.5611051829734991E-2</v>
      </c>
      <c r="AW3748">
        <v>6.3587702220975456E-2</v>
      </c>
      <c r="AX3748">
        <v>6.5752367733507511E-2</v>
      </c>
      <c r="AY3748">
        <v>6.4898162806506718E-2</v>
      </c>
      <c r="AZ3748">
        <v>6.6314775881467128E-2</v>
      </c>
    </row>
    <row r="3749" spans="11:52" ht="14.4">
      <c r="K3749" t="s">
        <v>4904</v>
      </c>
      <c r="L3749" t="s">
        <v>4901</v>
      </c>
      <c r="M3749" t="s">
        <v>15</v>
      </c>
      <c r="N3749" t="s">
        <v>80</v>
      </c>
      <c r="AE3749" t="s">
        <v>6079</v>
      </c>
      <c r="AF3749" t="s">
        <v>6079</v>
      </c>
      <c r="AG3749">
        <v>0.11999061151766752</v>
      </c>
      <c r="AH3749">
        <v>0.10600165983631736</v>
      </c>
      <c r="AI3749">
        <v>0.10560084951901159</v>
      </c>
      <c r="AJ3749">
        <v>0.11984638713993422</v>
      </c>
      <c r="AK3749">
        <v>9.2276584585219854E-2</v>
      </c>
      <c r="AL3749">
        <v>8.4324149672954929E-2</v>
      </c>
      <c r="AM3749">
        <v>7.5708393698683873E-2</v>
      </c>
      <c r="AN3749">
        <v>8.9214056015772356E-2</v>
      </c>
      <c r="AO3749">
        <v>8.7299486692568429E-2</v>
      </c>
      <c r="AP3749">
        <v>8.9339478120824961E-2</v>
      </c>
      <c r="AQ3749">
        <v>9.1549118988899947E-2</v>
      </c>
      <c r="AR3749">
        <v>9.5461211570704418E-2</v>
      </c>
      <c r="AS3749">
        <v>8.9842309179432062E-2</v>
      </c>
      <c r="AT3749">
        <v>8.7803254115518842E-2</v>
      </c>
      <c r="AU3749">
        <v>9.0633407880407302E-2</v>
      </c>
      <c r="AV3749">
        <v>0.11684345053257141</v>
      </c>
      <c r="AW3749">
        <v>8.4014498532733642E-2</v>
      </c>
      <c r="AX3749">
        <v>7.97828099546187E-2</v>
      </c>
      <c r="AY3749">
        <v>8.1037703136488143E-2</v>
      </c>
      <c r="AZ3749">
        <v>8.3371729014819818E-2</v>
      </c>
    </row>
    <row r="3750" spans="11:52" ht="14.4">
      <c r="K3750" t="s">
        <v>4905</v>
      </c>
      <c r="L3750" t="s">
        <v>4901</v>
      </c>
      <c r="M3750" t="s">
        <v>91</v>
      </c>
      <c r="N3750" t="s">
        <v>80</v>
      </c>
      <c r="AG3750">
        <v>9.1403405075360433E-2</v>
      </c>
      <c r="AH3750">
        <v>8.4465662791227539E-2</v>
      </c>
      <c r="AI3750">
        <v>7.9324305607714723E-2</v>
      </c>
      <c r="AJ3750">
        <v>7.9498102781746821E-2</v>
      </c>
      <c r="AK3750">
        <v>9.6976524380613993E-2</v>
      </c>
      <c r="AL3750">
        <v>6.4459729199745061E-2</v>
      </c>
      <c r="AM3750">
        <v>6.3809835055166853E-2</v>
      </c>
      <c r="AN3750">
        <v>6.642870733669394E-2</v>
      </c>
      <c r="AO3750">
        <v>6.2063782489114712E-2</v>
      </c>
      <c r="AP3750">
        <v>6.3726966241955424E-2</v>
      </c>
      <c r="AQ3750">
        <v>6.2864914687368573E-2</v>
      </c>
      <c r="AR3750">
        <v>6.6417304570652147E-2</v>
      </c>
      <c r="AS3750">
        <v>6.4376232739676742E-2</v>
      </c>
      <c r="AT3750">
        <v>6.9331198958517415E-2</v>
      </c>
      <c r="AU3750">
        <v>6.895224500491981E-2</v>
      </c>
      <c r="AV3750">
        <v>7.2688583025680625E-2</v>
      </c>
      <c r="AW3750">
        <v>7.4635668540480538E-2</v>
      </c>
      <c r="AX3750">
        <v>7.6041291680346221E-2</v>
      </c>
      <c r="AY3750">
        <v>7.2997878810328737E-2</v>
      </c>
      <c r="AZ3750">
        <v>7.4310322762579581E-2</v>
      </c>
    </row>
    <row r="3751" spans="11:52" ht="14.4">
      <c r="K3751" t="s">
        <v>4906</v>
      </c>
      <c r="L3751" t="s">
        <v>4901</v>
      </c>
      <c r="M3751" t="s">
        <v>16</v>
      </c>
      <c r="N3751" t="s">
        <v>80</v>
      </c>
      <c r="AG3751">
        <v>0.12603493441956273</v>
      </c>
      <c r="AH3751">
        <v>0.12135413065990724</v>
      </c>
      <c r="AI3751">
        <v>0.11706358702902976</v>
      </c>
      <c r="AJ3751">
        <v>0.11561723053611948</v>
      </c>
      <c r="AK3751">
        <v>0.12305083835899062</v>
      </c>
      <c r="AL3751">
        <v>9.7522105876123311E-2</v>
      </c>
      <c r="AM3751">
        <v>9.7018620529166141E-2</v>
      </c>
      <c r="AN3751">
        <v>9.8672778519559315E-2</v>
      </c>
      <c r="AO3751">
        <v>9.3297538679283726E-2</v>
      </c>
      <c r="AP3751">
        <v>9.2031324107574475E-2</v>
      </c>
      <c r="AQ3751">
        <v>9.4186768806793761E-2</v>
      </c>
      <c r="AR3751">
        <v>9.592546061873311E-2</v>
      </c>
      <c r="AS3751">
        <v>8.6022078207190739E-2</v>
      </c>
      <c r="AT3751">
        <v>8.6425027359651657E-2</v>
      </c>
      <c r="AU3751">
        <v>8.7746981358454143E-2</v>
      </c>
      <c r="AV3751">
        <v>8.8871091515278208E-2</v>
      </c>
      <c r="AW3751">
        <v>8.7386762754250918E-2</v>
      </c>
      <c r="AX3751">
        <v>8.6509466056679779E-2</v>
      </c>
      <c r="AY3751">
        <v>8.8706013423087399E-2</v>
      </c>
      <c r="AZ3751">
        <v>8.8634089668191349E-2</v>
      </c>
    </row>
    <row r="3752" spans="11:52" ht="14.4">
      <c r="K3752" t="s">
        <v>4907</v>
      </c>
      <c r="L3752" t="s">
        <v>4901</v>
      </c>
      <c r="M3752" t="s">
        <v>17</v>
      </c>
      <c r="N3752" t="s">
        <v>80</v>
      </c>
      <c r="AG3752">
        <v>6.0662309080523703E-2</v>
      </c>
      <c r="AH3752">
        <v>6.3053555114449697E-2</v>
      </c>
      <c r="AI3752">
        <v>6.3943137627533439E-2</v>
      </c>
      <c r="AJ3752">
        <v>7.2296767796818526E-2</v>
      </c>
      <c r="AK3752">
        <v>6.8769401197535801E-2</v>
      </c>
      <c r="AL3752">
        <v>6.7079859183188192E-2</v>
      </c>
      <c r="AM3752">
        <v>6.70243260522288E-2</v>
      </c>
      <c r="AN3752">
        <v>6.7778589671614403E-2</v>
      </c>
      <c r="AO3752">
        <v>5.8492032195806606E-2</v>
      </c>
      <c r="AP3752">
        <v>5.9430996368523059E-2</v>
      </c>
      <c r="AQ3752">
        <v>5.9556559983388782E-2</v>
      </c>
      <c r="AR3752">
        <v>6.1153854154054714E-2</v>
      </c>
      <c r="AS3752">
        <v>5.4897560743299122E-2</v>
      </c>
      <c r="AT3752">
        <v>5.5700782827414155E-2</v>
      </c>
      <c r="AU3752">
        <v>0.12194988675835898</v>
      </c>
      <c r="AV3752">
        <v>0.1077523001783086</v>
      </c>
      <c r="AW3752">
        <v>5.7963709590370976E-2</v>
      </c>
      <c r="AX3752">
        <v>5.6204349389989333E-2</v>
      </c>
      <c r="AY3752">
        <v>5.5267406318721256E-2</v>
      </c>
      <c r="AZ3752">
        <v>5.6538311838397325E-2</v>
      </c>
    </row>
    <row r="3753" spans="11:52" ht="14.4">
      <c r="K3753" t="s">
        <v>4908</v>
      </c>
      <c r="L3753" t="s">
        <v>4901</v>
      </c>
      <c r="M3753" t="s">
        <v>97</v>
      </c>
      <c r="N3753" t="s">
        <v>80</v>
      </c>
      <c r="O3753" t="s">
        <v>6079</v>
      </c>
      <c r="P3753" t="s">
        <v>6079</v>
      </c>
      <c r="Q3753" t="s">
        <v>6079</v>
      </c>
      <c r="R3753" t="s">
        <v>6079</v>
      </c>
      <c r="S3753" t="s">
        <v>6079</v>
      </c>
      <c r="T3753" t="s">
        <v>6079</v>
      </c>
      <c r="AG3753">
        <v>5.2116062429827151E-2</v>
      </c>
      <c r="AH3753">
        <v>5.4775624676171634E-2</v>
      </c>
      <c r="AI3753">
        <v>5.8128176949126621E-2</v>
      </c>
      <c r="AJ3753">
        <v>6.2850064091816524E-2</v>
      </c>
      <c r="AK3753">
        <v>5.645608549985421E-2</v>
      </c>
      <c r="AL3753">
        <v>5.3300222692002783E-2</v>
      </c>
      <c r="AM3753">
        <v>5.1864124618868163E-2</v>
      </c>
      <c r="AN3753">
        <v>5.424993385873414E-2</v>
      </c>
      <c r="AO3753">
        <v>5.2906897332243789E-2</v>
      </c>
      <c r="AP3753">
        <v>5.2295680274828393E-2</v>
      </c>
      <c r="AQ3753">
        <v>5.1257297361509115E-2</v>
      </c>
      <c r="AR3753">
        <v>5.4796724810210425E-2</v>
      </c>
      <c r="AS3753">
        <v>5.215883947076802E-2</v>
      </c>
      <c r="AT3753">
        <v>5.2158116114546287E-2</v>
      </c>
      <c r="AU3753">
        <v>5.4093345766130424E-2</v>
      </c>
      <c r="AV3753">
        <v>5.8535524997869431E-2</v>
      </c>
      <c r="AW3753">
        <v>7.5185309518849025E-2</v>
      </c>
      <c r="AX3753">
        <v>8.0467152274409662E-2</v>
      </c>
      <c r="AY3753">
        <v>7.7614492086973713E-2</v>
      </c>
      <c r="AZ3753">
        <v>7.5979723735985841E-2</v>
      </c>
    </row>
    <row r="3754" spans="11:52" ht="14.4">
      <c r="K3754" t="s">
        <v>4909</v>
      </c>
      <c r="L3754" t="s">
        <v>4901</v>
      </c>
      <c r="M3754" t="s">
        <v>18</v>
      </c>
      <c r="N3754" t="s">
        <v>80</v>
      </c>
      <c r="AG3754">
        <v>9.1301639586633759E-2</v>
      </c>
      <c r="AH3754">
        <v>9.1194726514474397E-2</v>
      </c>
      <c r="AI3754">
        <v>9.0741789863671235E-2</v>
      </c>
      <c r="AJ3754">
        <v>9.2013068132175746E-2</v>
      </c>
      <c r="AK3754">
        <v>9.0609722814956273E-2</v>
      </c>
      <c r="AL3754">
        <v>9.0812332911414009E-2</v>
      </c>
      <c r="AM3754">
        <v>8.9686123197750267E-2</v>
      </c>
      <c r="AN3754">
        <v>8.453470354003377E-2</v>
      </c>
      <c r="AO3754">
        <v>8.932846157415554E-2</v>
      </c>
      <c r="AP3754">
        <v>9.1256465051579985E-2</v>
      </c>
      <c r="AQ3754">
        <v>9.2823127945414682E-2</v>
      </c>
      <c r="AR3754">
        <v>9.4237404943233807E-2</v>
      </c>
      <c r="AS3754">
        <v>9.2665646453431741E-2</v>
      </c>
      <c r="AT3754">
        <v>9.5924730299136993E-2</v>
      </c>
      <c r="AU3754">
        <v>9.7204309820015239E-2</v>
      </c>
      <c r="AV3754">
        <v>9.8014266672901335E-2</v>
      </c>
      <c r="AW3754">
        <v>0.10199771629675572</v>
      </c>
      <c r="AX3754">
        <v>0.10097408295382349</v>
      </c>
      <c r="AY3754">
        <v>0.1013323416824285</v>
      </c>
      <c r="AZ3754">
        <v>9.9669102164303441E-2</v>
      </c>
    </row>
    <row r="3755" spans="11:52" ht="14.4">
      <c r="K3755" t="s">
        <v>4910</v>
      </c>
      <c r="L3755" t="s">
        <v>4901</v>
      </c>
      <c r="M3755" t="s">
        <v>34</v>
      </c>
      <c r="N3755" t="s">
        <v>80</v>
      </c>
      <c r="AG3755">
        <v>0.1000505687081686</v>
      </c>
      <c r="AH3755">
        <v>9.3558988656013045E-2</v>
      </c>
      <c r="AI3755">
        <v>9.0418413667108455E-2</v>
      </c>
      <c r="AJ3755">
        <v>9.2367487793949349E-2</v>
      </c>
      <c r="AK3755">
        <v>0.10096435593162272</v>
      </c>
      <c r="AL3755">
        <v>8.2513134187246609E-2</v>
      </c>
      <c r="AM3755">
        <v>8.0531284862367311E-2</v>
      </c>
      <c r="AN3755">
        <v>8.0818765744462492E-2</v>
      </c>
      <c r="AO3755">
        <v>8.3258226616289802E-2</v>
      </c>
      <c r="AP3755">
        <v>8.0018600275330781E-2</v>
      </c>
      <c r="AQ3755">
        <v>7.9457646260362794E-2</v>
      </c>
      <c r="AR3755">
        <v>8.1173837994295311E-2</v>
      </c>
      <c r="AS3755">
        <v>8.0731581448581488E-2</v>
      </c>
      <c r="AT3755">
        <v>8.0186547445798353E-2</v>
      </c>
      <c r="AU3755">
        <v>8.1178130964235637E-2</v>
      </c>
      <c r="AV3755">
        <v>8.2348925148828911E-2</v>
      </c>
      <c r="AW3755">
        <v>8.2960806476662804E-2</v>
      </c>
      <c r="AX3755">
        <v>8.0867291115883852E-2</v>
      </c>
      <c r="AY3755">
        <v>7.9693603395841181E-2</v>
      </c>
      <c r="AZ3755">
        <v>8.0953040603183202E-2</v>
      </c>
    </row>
    <row r="3756" spans="11:52" ht="14.4">
      <c r="K3756" t="s">
        <v>4911</v>
      </c>
      <c r="L3756" t="s">
        <v>4901</v>
      </c>
      <c r="M3756" t="s">
        <v>19</v>
      </c>
      <c r="N3756" t="s">
        <v>80</v>
      </c>
      <c r="AG3756">
        <v>8.3178077495811728E-2</v>
      </c>
      <c r="AH3756">
        <v>6.5040998840172171E-2</v>
      </c>
      <c r="AI3756">
        <v>6.4136651918526702E-2</v>
      </c>
      <c r="AJ3756">
        <v>6.3035757105517717E-2</v>
      </c>
      <c r="AK3756">
        <v>6.743141495077884E-2</v>
      </c>
      <c r="AL3756">
        <v>5.2841679922914025E-2</v>
      </c>
      <c r="AM3756">
        <v>5.1457466311280203E-2</v>
      </c>
      <c r="AN3756">
        <v>5.2549367883806201E-2</v>
      </c>
      <c r="AO3756">
        <v>4.8370653474027497E-2</v>
      </c>
      <c r="AP3756">
        <v>4.7074408087169631E-2</v>
      </c>
      <c r="AQ3756">
        <v>4.5833177505168125E-2</v>
      </c>
      <c r="AR3756">
        <v>4.7705452119147389E-2</v>
      </c>
      <c r="AS3756">
        <v>4.9279882380537127E-2</v>
      </c>
      <c r="AT3756">
        <v>5.02490341837371E-2</v>
      </c>
      <c r="AU3756">
        <v>5.0130187611354099E-2</v>
      </c>
      <c r="AV3756">
        <v>5.0820249195314179E-2</v>
      </c>
      <c r="AW3756">
        <v>5.5738141719747995E-2</v>
      </c>
      <c r="AX3756">
        <v>5.3254535155318951E-2</v>
      </c>
      <c r="AY3756">
        <v>5.2632040975242753E-2</v>
      </c>
      <c r="AZ3756">
        <v>5.3329236257872753E-2</v>
      </c>
    </row>
    <row r="3757" spans="11:52" ht="14.4">
      <c r="K3757" t="s">
        <v>4912</v>
      </c>
      <c r="L3757" t="s">
        <v>4901</v>
      </c>
      <c r="M3757" t="s">
        <v>20</v>
      </c>
      <c r="N3757" t="s">
        <v>80</v>
      </c>
      <c r="AG3757">
        <v>0.11956208473805346</v>
      </c>
      <c r="AH3757">
        <v>0.10549746397973855</v>
      </c>
      <c r="AI3757">
        <v>9.9328411584266502E-2</v>
      </c>
      <c r="AJ3757">
        <v>9.8404718790162202E-2</v>
      </c>
      <c r="AK3757">
        <v>0.11404761872255802</v>
      </c>
      <c r="AL3757">
        <v>8.8693730640174218E-2</v>
      </c>
      <c r="AM3757">
        <v>8.5539765299838921E-2</v>
      </c>
      <c r="AN3757">
        <v>8.4665021108403418E-2</v>
      </c>
      <c r="AO3757">
        <v>9.0258567406365661E-2</v>
      </c>
      <c r="AP3757">
        <v>8.1375120197687695E-2</v>
      </c>
      <c r="AQ3757">
        <v>8.038672463164824E-2</v>
      </c>
      <c r="AR3757">
        <v>8.0360544354798585E-2</v>
      </c>
      <c r="AS3757">
        <v>8.4216635665271808E-2</v>
      </c>
      <c r="AT3757">
        <v>8.1959619088796593E-2</v>
      </c>
      <c r="AU3757">
        <v>8.0161414289163499E-2</v>
      </c>
      <c r="AV3757">
        <v>8.1399771263888698E-2</v>
      </c>
      <c r="AW3757">
        <v>8.1962486693894845E-2</v>
      </c>
      <c r="AX3757">
        <v>7.9275469429627474E-2</v>
      </c>
      <c r="AY3757">
        <v>7.7644179572833275E-2</v>
      </c>
      <c r="AZ3757">
        <v>7.8787581146768884E-2</v>
      </c>
    </row>
    <row r="3758" spans="11:52" ht="14.4">
      <c r="K3758" t="s">
        <v>4913</v>
      </c>
      <c r="L3758" t="s">
        <v>4901</v>
      </c>
      <c r="M3758" t="s">
        <v>21</v>
      </c>
      <c r="N3758" t="s">
        <v>80</v>
      </c>
      <c r="AG3758">
        <v>8.5533841535454291E-2</v>
      </c>
      <c r="AH3758">
        <v>8.3501425249023722E-2</v>
      </c>
      <c r="AI3758">
        <v>8.3226292214232361E-2</v>
      </c>
      <c r="AJ3758">
        <v>9.0389986467108593E-2</v>
      </c>
      <c r="AK3758">
        <v>7.7926761295409722E-2</v>
      </c>
      <c r="AL3758">
        <v>7.5887020150331733E-2</v>
      </c>
      <c r="AM3758">
        <v>7.4315329731179228E-2</v>
      </c>
      <c r="AN3758">
        <v>7.9616722786024663E-2</v>
      </c>
    </row>
    <row r="3759" spans="11:52" ht="14.4">
      <c r="K3759" t="s">
        <v>4914</v>
      </c>
      <c r="L3759" t="s">
        <v>4901</v>
      </c>
      <c r="M3759" t="s">
        <v>22</v>
      </c>
      <c r="N3759" t="s">
        <v>80</v>
      </c>
      <c r="AG3759">
        <v>6.5875479812263535E-2</v>
      </c>
      <c r="AH3759">
        <v>6.5995209996224463E-2</v>
      </c>
      <c r="AI3759">
        <v>6.6646714105712934E-2</v>
      </c>
      <c r="AJ3759">
        <v>7.0540238007784015E-2</v>
      </c>
      <c r="AK3759">
        <v>6.6473222864927142E-2</v>
      </c>
      <c r="AL3759">
        <v>6.3109013481013498E-2</v>
      </c>
      <c r="AM3759">
        <v>6.1018581700649471E-2</v>
      </c>
      <c r="AN3759">
        <v>6.5445074453873722E-2</v>
      </c>
      <c r="AO3759">
        <v>6.8426406011222504E-2</v>
      </c>
      <c r="AP3759">
        <v>7.1408946923705072E-2</v>
      </c>
      <c r="AQ3759">
        <v>7.0715433476299813E-2</v>
      </c>
      <c r="AR3759">
        <v>7.4494448286314727E-2</v>
      </c>
      <c r="AS3759">
        <v>7.1878293694508516E-2</v>
      </c>
      <c r="AT3759">
        <v>7.0857939197467676E-2</v>
      </c>
      <c r="AU3759">
        <v>7.008870533568852E-2</v>
      </c>
      <c r="AV3759">
        <v>6.9188855906409483E-2</v>
      </c>
      <c r="AW3759">
        <v>6.1184166783606053E-2</v>
      </c>
      <c r="AX3759">
        <v>6.1554714241627353E-2</v>
      </c>
      <c r="AY3759">
        <v>6.1766890997522889E-2</v>
      </c>
      <c r="AZ3759">
        <v>6.0876188825118534E-2</v>
      </c>
    </row>
    <row r="3760" spans="11:52" ht="14.4">
      <c r="K3760" t="s">
        <v>4915</v>
      </c>
      <c r="L3760" t="s">
        <v>4901</v>
      </c>
      <c r="M3760" t="s">
        <v>90</v>
      </c>
      <c r="N3760" t="s">
        <v>80</v>
      </c>
      <c r="AG3760">
        <v>6.176828179798588E-2</v>
      </c>
      <c r="AH3760">
        <v>6.3840024658771977E-2</v>
      </c>
      <c r="AI3760">
        <v>6.3311281491024524E-2</v>
      </c>
      <c r="AJ3760">
        <v>6.2481286977620128E-2</v>
      </c>
      <c r="AK3760">
        <v>5.996148810066361E-2</v>
      </c>
      <c r="AL3760">
        <v>6.2084196902817898E-2</v>
      </c>
      <c r="AM3760">
        <v>6.1340303150736387E-2</v>
      </c>
      <c r="AN3760">
        <v>6.0287108864175758E-2</v>
      </c>
      <c r="AO3760">
        <v>5.834824587174299E-2</v>
      </c>
      <c r="AP3760">
        <v>5.8566178011064125E-2</v>
      </c>
      <c r="AQ3760">
        <v>5.7960743706960437E-2</v>
      </c>
      <c r="AR3760">
        <v>5.8282618247603266E-2</v>
      </c>
      <c r="AS3760">
        <v>5.6978299529171085E-2</v>
      </c>
      <c r="AT3760">
        <v>6.0796994417245363E-2</v>
      </c>
      <c r="AU3760">
        <v>6.1332697638170293E-2</v>
      </c>
      <c r="AV3760">
        <v>6.3006509501493238E-2</v>
      </c>
      <c r="AW3760">
        <v>6.5355312700640961E-2</v>
      </c>
      <c r="AX3760">
        <v>6.8249513783583543E-2</v>
      </c>
      <c r="AY3760">
        <v>6.6345849910727825E-2</v>
      </c>
      <c r="AZ3760">
        <v>6.6531128006573764E-2</v>
      </c>
    </row>
    <row r="3761" spans="11:52" ht="14.4">
      <c r="K3761" t="s">
        <v>4916</v>
      </c>
      <c r="L3761" t="s">
        <v>4901</v>
      </c>
      <c r="M3761" t="s">
        <v>23</v>
      </c>
      <c r="N3761" t="s">
        <v>80</v>
      </c>
      <c r="AG3761">
        <v>0.21266848249596579</v>
      </c>
      <c r="AH3761">
        <v>0.1827313499750782</v>
      </c>
      <c r="AI3761">
        <v>0.1711460672620479</v>
      </c>
      <c r="AJ3761">
        <v>0.17221142209754972</v>
      </c>
      <c r="AK3761">
        <v>0.19568073621487445</v>
      </c>
      <c r="AL3761">
        <v>0.15569107401245424</v>
      </c>
      <c r="AM3761">
        <v>0.14586623753869907</v>
      </c>
      <c r="AN3761">
        <v>0.14458317162505013</v>
      </c>
      <c r="AO3761">
        <v>0.17392961188493955</v>
      </c>
      <c r="AP3761">
        <v>0.15797081486331163</v>
      </c>
      <c r="AQ3761">
        <v>0.15217175638854355</v>
      </c>
      <c r="AR3761">
        <v>0.15107791661801384</v>
      </c>
      <c r="AS3761">
        <v>0.18410662541629183</v>
      </c>
      <c r="AT3761">
        <v>0.19487029532401057</v>
      </c>
      <c r="AU3761">
        <v>0.17343978504433075</v>
      </c>
      <c r="AV3761">
        <v>0.1769633253989368</v>
      </c>
      <c r="AW3761">
        <v>0.31866289186809005</v>
      </c>
      <c r="AX3761">
        <v>0.21977707372749741</v>
      </c>
      <c r="AY3761">
        <v>0.18654804962345573</v>
      </c>
      <c r="AZ3761">
        <v>0.18268624068837633</v>
      </c>
    </row>
    <row r="3762" spans="11:52" ht="14.4">
      <c r="K3762" t="s">
        <v>4917</v>
      </c>
      <c r="L3762" t="s">
        <v>4901</v>
      </c>
      <c r="M3762" t="s">
        <v>24</v>
      </c>
      <c r="N3762" t="s">
        <v>80</v>
      </c>
      <c r="AG3762">
        <v>8.1187147835674309E-2</v>
      </c>
      <c r="AH3762">
        <v>8.0954955672185525E-2</v>
      </c>
      <c r="AI3762">
        <v>7.5389023556079265E-2</v>
      </c>
      <c r="AJ3762">
        <v>8.3795060562318446E-2</v>
      </c>
      <c r="AK3762">
        <v>7.3421862654993536E-2</v>
      </c>
      <c r="AL3762">
        <v>6.320390384698861E-2</v>
      </c>
      <c r="AM3762">
        <v>6.2044949852815799E-2</v>
      </c>
      <c r="AN3762">
        <v>6.8210138821993282E-2</v>
      </c>
      <c r="AO3762">
        <v>6.2743735130415715E-2</v>
      </c>
      <c r="AP3762">
        <v>6.9324983500784768E-2</v>
      </c>
      <c r="AQ3762">
        <v>6.6866658313118096E-2</v>
      </c>
      <c r="AR3762">
        <v>7.1578393764695311E-2</v>
      </c>
      <c r="AS3762">
        <v>6.0264356333975234E-2</v>
      </c>
      <c r="AT3762">
        <v>6.9848271544596191E-2</v>
      </c>
      <c r="AU3762">
        <v>6.8536603205533383E-2</v>
      </c>
      <c r="AV3762">
        <v>7.0524245013264167E-2</v>
      </c>
      <c r="AW3762">
        <v>6.3986013585439011E-2</v>
      </c>
      <c r="AX3762">
        <v>6.8087763771039214E-2</v>
      </c>
      <c r="AY3762">
        <v>6.469663811922309E-2</v>
      </c>
      <c r="AZ3762">
        <v>6.7314203524443478E-2</v>
      </c>
    </row>
    <row r="3763" spans="11:52" ht="14.4">
      <c r="K3763" t="s">
        <v>4918</v>
      </c>
      <c r="L3763" t="s">
        <v>4901</v>
      </c>
      <c r="M3763" t="s">
        <v>1386</v>
      </c>
      <c r="N3763" t="s">
        <v>80</v>
      </c>
      <c r="O3763" t="s">
        <v>6079</v>
      </c>
      <c r="P3763" t="s">
        <v>6079</v>
      </c>
      <c r="Q3763" t="s">
        <v>6079</v>
      </c>
      <c r="R3763" t="s">
        <v>6079</v>
      </c>
      <c r="S3763" t="s">
        <v>6079</v>
      </c>
      <c r="T3763" t="s">
        <v>6079</v>
      </c>
      <c r="U3763" t="s">
        <v>6079</v>
      </c>
      <c r="V3763" t="s">
        <v>6079</v>
      </c>
      <c r="W3763" t="s">
        <v>6079</v>
      </c>
      <c r="X3763" t="s">
        <v>6079</v>
      </c>
      <c r="Y3763" t="s">
        <v>6079</v>
      </c>
      <c r="Z3763" t="s">
        <v>6079</v>
      </c>
      <c r="AA3763" t="s">
        <v>6079</v>
      </c>
      <c r="AG3763">
        <v>6.9668613849731664E-2</v>
      </c>
      <c r="AH3763">
        <v>6.6372003468979687E-2</v>
      </c>
      <c r="AI3763">
        <v>6.5474662549395546E-2</v>
      </c>
      <c r="AJ3763">
        <v>6.5817295353568686E-2</v>
      </c>
      <c r="AK3763">
        <v>5.3875405040790157E-2</v>
      </c>
      <c r="AL3763">
        <v>4.8071915088050594E-2</v>
      </c>
      <c r="AM3763">
        <v>4.4865993681634589E-2</v>
      </c>
      <c r="AN3763">
        <v>4.6834324580727539E-2</v>
      </c>
      <c r="AO3763">
        <v>4.8307472891197467E-2</v>
      </c>
      <c r="AP3763">
        <v>4.6388683310170618E-2</v>
      </c>
      <c r="AQ3763">
        <v>4.3954523332156437E-2</v>
      </c>
      <c r="AR3763">
        <v>4.4428311531231009E-2</v>
      </c>
      <c r="AS3763">
        <v>4.4153541261399865E-2</v>
      </c>
      <c r="AT3763">
        <v>4.5491105551541997E-2</v>
      </c>
      <c r="AU3763">
        <v>4.4264471545706237E-2</v>
      </c>
      <c r="AV3763">
        <v>4.34948605737423E-2</v>
      </c>
      <c r="AW3763">
        <v>5.1338162309966906E-2</v>
      </c>
      <c r="AX3763">
        <v>4.663524693312613E-2</v>
      </c>
      <c r="AY3763">
        <v>4.5259765802171517E-2</v>
      </c>
      <c r="AZ3763">
        <v>4.4719172992529997E-2</v>
      </c>
    </row>
    <row r="3764" spans="11:52" ht="14.4">
      <c r="K3764" t="s">
        <v>4919</v>
      </c>
      <c r="L3764" t="s">
        <v>4901</v>
      </c>
      <c r="M3764" t="s">
        <v>25</v>
      </c>
      <c r="N3764" t="s">
        <v>80</v>
      </c>
      <c r="AG3764">
        <v>0.11757981110721626</v>
      </c>
      <c r="AH3764">
        <v>0.10969879827590172</v>
      </c>
      <c r="AI3764">
        <v>0.10572668940971852</v>
      </c>
      <c r="AJ3764">
        <v>0.104796665024874</v>
      </c>
      <c r="AK3764">
        <v>0.10755084531933028</v>
      </c>
      <c r="AL3764">
        <v>8.5573052468693525E-2</v>
      </c>
      <c r="AM3764">
        <v>8.3118797466386049E-2</v>
      </c>
      <c r="AN3764">
        <v>8.8606807751652819E-2</v>
      </c>
      <c r="AO3764">
        <v>8.8175425375913052E-2</v>
      </c>
      <c r="AP3764">
        <v>8.769771724964083E-2</v>
      </c>
      <c r="AQ3764">
        <v>8.604108128219784E-2</v>
      </c>
      <c r="AR3764">
        <v>8.9039083363301227E-2</v>
      </c>
      <c r="AS3764">
        <v>8.5028874636865717E-2</v>
      </c>
      <c r="AT3764">
        <v>8.6387709360978976E-2</v>
      </c>
      <c r="AU3764">
        <v>8.8560962617535058E-2</v>
      </c>
      <c r="AV3764">
        <v>9.0677178526921462E-2</v>
      </c>
      <c r="AW3764">
        <v>8.8897318071908329E-2</v>
      </c>
      <c r="AX3764">
        <v>8.9240689113779748E-2</v>
      </c>
      <c r="AY3764">
        <v>8.7303360832539353E-2</v>
      </c>
      <c r="AZ3764">
        <v>8.9239217068599053E-2</v>
      </c>
    </row>
    <row r="3765" spans="11:52" ht="14.4">
      <c r="K3765" t="s">
        <v>5743</v>
      </c>
      <c r="L3765" t="s">
        <v>4901</v>
      </c>
      <c r="M3765" t="s">
        <v>5610</v>
      </c>
      <c r="N3765" t="s">
        <v>80</v>
      </c>
      <c r="AO3765">
        <v>6.8524856458305625E-2</v>
      </c>
      <c r="AP3765" t="s">
        <v>6079</v>
      </c>
      <c r="AQ3765" t="s">
        <v>6079</v>
      </c>
      <c r="AR3765" t="s">
        <v>6079</v>
      </c>
      <c r="AS3765" t="s">
        <v>6079</v>
      </c>
      <c r="AT3765">
        <v>7.2795116459086012E-2</v>
      </c>
      <c r="AU3765">
        <v>7.2263344643146002E-2</v>
      </c>
      <c r="AV3765">
        <v>7.9938537878807933E-2</v>
      </c>
      <c r="AW3765">
        <v>8.0410957604513236E-2</v>
      </c>
      <c r="AX3765">
        <v>8.4430379907021041E-2</v>
      </c>
      <c r="AY3765">
        <v>8.3475448953896442E-2</v>
      </c>
      <c r="AZ3765">
        <v>9.1750517912927404E-2</v>
      </c>
    </row>
    <row r="3766" spans="11:52" ht="14.4">
      <c r="K3766" t="s">
        <v>4920</v>
      </c>
      <c r="L3766" t="s">
        <v>4901</v>
      </c>
      <c r="M3766" t="s">
        <v>98</v>
      </c>
      <c r="N3766" t="s">
        <v>80</v>
      </c>
      <c r="AG3766">
        <v>4.5163190245552917E-2</v>
      </c>
      <c r="AH3766">
        <v>4.5496139874694773E-2</v>
      </c>
      <c r="AI3766">
        <v>4.5573688144407057E-2</v>
      </c>
      <c r="AJ3766">
        <v>5.463607459867157E-2</v>
      </c>
      <c r="AK3766">
        <v>4.7251714208625235E-2</v>
      </c>
      <c r="AL3766">
        <v>4.699833680441122E-2</v>
      </c>
      <c r="AM3766">
        <v>4.8690043001220568E-2</v>
      </c>
      <c r="AN3766">
        <v>5.102402790160078E-2</v>
      </c>
      <c r="AO3766">
        <v>4.608940229624376E-2</v>
      </c>
      <c r="AP3766">
        <v>4.5950375260204061E-2</v>
      </c>
      <c r="AQ3766">
        <v>4.9646499612412152E-2</v>
      </c>
      <c r="AR3766">
        <v>5.4267617852786477E-2</v>
      </c>
      <c r="AS3766">
        <v>7.8969913564570005E-2</v>
      </c>
      <c r="AT3766">
        <v>8.2345550503360745E-2</v>
      </c>
      <c r="AU3766">
        <v>8.1101270064208558E-2</v>
      </c>
      <c r="AV3766">
        <v>8.8832286671138322E-2</v>
      </c>
      <c r="AW3766">
        <v>9.3484846257698706E-2</v>
      </c>
      <c r="AX3766">
        <v>0.12277228675411143</v>
      </c>
      <c r="AY3766">
        <v>0.14252613150713145</v>
      </c>
      <c r="AZ3766">
        <v>0.15648886696588429</v>
      </c>
    </row>
    <row r="3767" spans="11:52" ht="14.4">
      <c r="K3767" t="s">
        <v>4921</v>
      </c>
      <c r="L3767" t="s">
        <v>4901</v>
      </c>
      <c r="M3767" t="s">
        <v>94</v>
      </c>
      <c r="N3767" t="s">
        <v>80</v>
      </c>
      <c r="AG3767">
        <v>8.0722870975169198E-2</v>
      </c>
      <c r="AH3767">
        <v>7.5144976373615308E-2</v>
      </c>
      <c r="AI3767">
        <v>7.2110449352515857E-2</v>
      </c>
      <c r="AJ3767">
        <v>7.1595171532275792E-2</v>
      </c>
      <c r="AK3767">
        <v>8.1245044218342694E-2</v>
      </c>
      <c r="AL3767">
        <v>6.8892510150033323E-2</v>
      </c>
      <c r="AM3767">
        <v>6.7818482089599882E-2</v>
      </c>
      <c r="AN3767">
        <v>6.8316723276014402E-2</v>
      </c>
      <c r="AO3767">
        <v>6.9292795340597943E-2</v>
      </c>
      <c r="AP3767">
        <v>6.905611354684614E-2</v>
      </c>
      <c r="AQ3767">
        <v>6.8865217113832353E-2</v>
      </c>
      <c r="AR3767">
        <v>6.9800553043713257E-2</v>
      </c>
      <c r="AS3767">
        <v>7.56808095093498E-2</v>
      </c>
      <c r="AT3767">
        <v>7.0467950437726773E-2</v>
      </c>
      <c r="AU3767">
        <v>7.0164480140386634E-2</v>
      </c>
      <c r="AV3767">
        <v>6.8725779555416366E-2</v>
      </c>
      <c r="AW3767">
        <v>7.3168440243604527E-2</v>
      </c>
      <c r="AX3767">
        <v>6.9280294177566926E-2</v>
      </c>
      <c r="AY3767">
        <v>6.8567468298007139E-2</v>
      </c>
      <c r="AZ3767">
        <v>6.9887757062607178E-2</v>
      </c>
    </row>
    <row r="3768" spans="11:52" ht="14.4">
      <c r="K3768" t="s">
        <v>4922</v>
      </c>
      <c r="L3768" t="s">
        <v>4901</v>
      </c>
      <c r="M3768" t="s">
        <v>99</v>
      </c>
      <c r="N3768" t="s">
        <v>80</v>
      </c>
      <c r="AG3768">
        <v>5.7719306303441797E-2</v>
      </c>
      <c r="AH3768">
        <v>6.3997592530292108E-2</v>
      </c>
      <c r="AI3768">
        <v>6.3495937539345321E-2</v>
      </c>
      <c r="AJ3768">
        <v>7.3273529622180922E-2</v>
      </c>
      <c r="AK3768">
        <v>5.8837461943254774E-2</v>
      </c>
      <c r="AL3768">
        <v>6.1566559707922318E-2</v>
      </c>
      <c r="AM3768">
        <v>6.3994814815410209E-2</v>
      </c>
      <c r="AN3768">
        <v>6.4182147833425365E-2</v>
      </c>
      <c r="AO3768">
        <v>6.0588097598062822E-2</v>
      </c>
      <c r="AP3768">
        <v>6.0897886741309241E-2</v>
      </c>
      <c r="AQ3768">
        <v>6.3842826164424812E-2</v>
      </c>
      <c r="AR3768">
        <v>2.5973513751920217E-2</v>
      </c>
      <c r="AS3768">
        <v>5.4842669776843309E-2</v>
      </c>
      <c r="AT3768">
        <v>5.7513198588899715E-2</v>
      </c>
      <c r="AU3768">
        <v>5.7174273334534675E-2</v>
      </c>
      <c r="AV3768">
        <v>5.9571453645619554E-2</v>
      </c>
      <c r="AW3768">
        <v>6.5289309549022942E-2</v>
      </c>
      <c r="AX3768">
        <v>7.488327957251649E-2</v>
      </c>
      <c r="AY3768">
        <v>8.1457836703811987E-2</v>
      </c>
      <c r="AZ3768">
        <v>8.7521524812747886E-2</v>
      </c>
    </row>
    <row r="3769" spans="11:52" ht="14.4">
      <c r="K3769" t="s">
        <v>4923</v>
      </c>
      <c r="L3769" t="s">
        <v>4901</v>
      </c>
      <c r="M3769" t="s">
        <v>26</v>
      </c>
      <c r="N3769" t="s">
        <v>80</v>
      </c>
      <c r="O3769" t="s">
        <v>6079</v>
      </c>
      <c r="P3769" t="s">
        <v>6079</v>
      </c>
      <c r="Q3769" t="s">
        <v>6079</v>
      </c>
      <c r="R3769" t="s">
        <v>6079</v>
      </c>
      <c r="S3769" t="s">
        <v>6079</v>
      </c>
      <c r="AG3769">
        <v>7.8452480383534362E-2</v>
      </c>
      <c r="AH3769">
        <v>8.4915390072326249E-2</v>
      </c>
      <c r="AI3769">
        <v>8.3797251354991623E-2</v>
      </c>
      <c r="AJ3769">
        <v>9.5218993947316422E-2</v>
      </c>
      <c r="AK3769">
        <v>0.10195196304126276</v>
      </c>
      <c r="AL3769">
        <v>9.1523118764420486E-2</v>
      </c>
      <c r="AM3769">
        <v>8.4399923636426594E-2</v>
      </c>
      <c r="AN3769">
        <v>8.4652373857923652E-2</v>
      </c>
      <c r="AO3769">
        <v>0.10819033048270534</v>
      </c>
      <c r="AP3769">
        <v>0.10619401071617451</v>
      </c>
      <c r="AQ3769">
        <v>0.1034969973836832</v>
      </c>
      <c r="AR3769">
        <v>0.10873957027590549</v>
      </c>
      <c r="AS3769">
        <v>9.0252237876216709E-2</v>
      </c>
      <c r="AT3769">
        <v>9.5565449068331296E-2</v>
      </c>
      <c r="AU3769">
        <v>9.5188850999536806E-2</v>
      </c>
      <c r="AV3769">
        <v>0.15086768056398053</v>
      </c>
      <c r="AW3769">
        <v>9.6028205339916684E-2</v>
      </c>
      <c r="AX3769">
        <v>9.0004706737271623E-2</v>
      </c>
      <c r="AY3769">
        <v>9.0663991045556475E-2</v>
      </c>
      <c r="AZ3769">
        <v>9.7047425552405073E-2</v>
      </c>
    </row>
    <row r="3770" spans="11:52" ht="14.4">
      <c r="K3770" t="s">
        <v>4924</v>
      </c>
      <c r="L3770" t="s">
        <v>4901</v>
      </c>
      <c r="M3770" t="s">
        <v>27</v>
      </c>
      <c r="N3770" t="s">
        <v>80</v>
      </c>
      <c r="AG3770">
        <v>8.533324063965253E-2</v>
      </c>
      <c r="AH3770">
        <v>8.0120295346779807E-2</v>
      </c>
      <c r="AI3770">
        <v>7.3408805438972338E-2</v>
      </c>
      <c r="AJ3770">
        <v>7.7145390936661479E-2</v>
      </c>
      <c r="AK3770">
        <v>9.2253678837462411E-2</v>
      </c>
      <c r="AL3770">
        <v>6.3657412950265141E-2</v>
      </c>
      <c r="AM3770">
        <v>6.3296385230667454E-2</v>
      </c>
      <c r="AN3770">
        <v>6.7493615102704421E-2</v>
      </c>
      <c r="AO3770">
        <v>8.1985403243857807E-2</v>
      </c>
      <c r="AP3770">
        <v>7.1211239132271689E-2</v>
      </c>
      <c r="AQ3770">
        <v>6.8178394748227789E-2</v>
      </c>
      <c r="AR3770">
        <v>7.3827090050673574E-2</v>
      </c>
      <c r="AS3770">
        <v>6.7147176325664609E-2</v>
      </c>
      <c r="AT3770">
        <v>6.4385114820141753E-2</v>
      </c>
      <c r="AU3770">
        <v>6.3902532831456568E-2</v>
      </c>
      <c r="AV3770">
        <v>6.7873823875911204E-2</v>
      </c>
      <c r="AW3770">
        <v>6.5603787150652293E-2</v>
      </c>
      <c r="AX3770">
        <v>6.319361898637138E-2</v>
      </c>
      <c r="AY3770">
        <v>6.293546984646263E-2</v>
      </c>
      <c r="AZ3770">
        <v>6.9052076140332611E-2</v>
      </c>
    </row>
    <row r="3771" spans="11:52" ht="14.4">
      <c r="K3771" t="s">
        <v>4925</v>
      </c>
      <c r="L3771" t="s">
        <v>4901</v>
      </c>
      <c r="M3771" t="s">
        <v>28</v>
      </c>
      <c r="N3771" t="s">
        <v>80</v>
      </c>
      <c r="AG3771">
        <v>4.6667220644402319E-2</v>
      </c>
      <c r="AH3771">
        <v>4.7296989760260061E-2</v>
      </c>
      <c r="AI3771">
        <v>4.382901041047662E-2</v>
      </c>
      <c r="AJ3771">
        <v>4.3491934287624198E-2</v>
      </c>
      <c r="AK3771">
        <v>3.787733053327242E-2</v>
      </c>
      <c r="AL3771">
        <v>3.8612972829327352E-2</v>
      </c>
      <c r="AM3771">
        <v>3.8811144654546707E-2</v>
      </c>
      <c r="AN3771">
        <v>3.8748957439390122E-2</v>
      </c>
      <c r="AO3771">
        <v>4.000508954608091E-2</v>
      </c>
      <c r="AP3771" t="s">
        <v>6079</v>
      </c>
      <c r="AQ3771" t="s">
        <v>6079</v>
      </c>
      <c r="AR3771" t="s">
        <v>6079</v>
      </c>
      <c r="AS3771" t="s">
        <v>6079</v>
      </c>
      <c r="AT3771">
        <v>4.3419517181446883E-2</v>
      </c>
      <c r="AU3771">
        <v>4.1691218133435543E-2</v>
      </c>
      <c r="AV3771">
        <v>4.1866636268950597E-2</v>
      </c>
      <c r="AW3771">
        <v>4.2380698145590166E-2</v>
      </c>
      <c r="AX3771">
        <v>4.3297323916977763E-2</v>
      </c>
      <c r="AY3771">
        <v>4.340336946113147E-2</v>
      </c>
      <c r="AZ3771">
        <v>4.4248559901628785E-2</v>
      </c>
    </row>
    <row r="3772" spans="11:52" ht="14.4">
      <c r="K3772" t="s">
        <v>4926</v>
      </c>
      <c r="L3772" t="s">
        <v>4901</v>
      </c>
      <c r="M3772" t="s">
        <v>29</v>
      </c>
      <c r="N3772" t="s">
        <v>80</v>
      </c>
      <c r="AG3772">
        <v>0.13557436023848196</v>
      </c>
      <c r="AH3772">
        <v>0.1163504186638402</v>
      </c>
      <c r="AI3772">
        <v>0.10709805158537795</v>
      </c>
      <c r="AJ3772">
        <v>0.10340357020494706</v>
      </c>
      <c r="AK3772">
        <v>0.12301643426636384</v>
      </c>
      <c r="AL3772">
        <v>8.6923295564761263E-2</v>
      </c>
      <c r="AM3772">
        <v>8.0073483357747707E-2</v>
      </c>
      <c r="AN3772">
        <v>8.1739805623675582E-2</v>
      </c>
      <c r="AO3772">
        <v>8.5898993290806649E-2</v>
      </c>
      <c r="AP3772">
        <v>8.6938056019901747E-2</v>
      </c>
      <c r="AQ3772">
        <v>8.60991588429008E-2</v>
      </c>
      <c r="AR3772">
        <v>9.1475608348097356E-2</v>
      </c>
      <c r="AS3772">
        <v>0.10142626626664916</v>
      </c>
      <c r="AT3772">
        <v>0.13687213986178187</v>
      </c>
      <c r="AU3772">
        <v>0.13621800547305887</v>
      </c>
      <c r="AV3772">
        <v>0.12834034350774179</v>
      </c>
      <c r="AW3772">
        <v>0.11127948218587996</v>
      </c>
      <c r="AX3772">
        <v>0.11049020181002892</v>
      </c>
      <c r="AY3772">
        <v>0.10404953024297352</v>
      </c>
      <c r="AZ3772">
        <v>0.10746034290185431</v>
      </c>
    </row>
    <row r="3773" spans="11:52" ht="14.4">
      <c r="K3773" t="s">
        <v>4927</v>
      </c>
      <c r="L3773" t="s">
        <v>4901</v>
      </c>
      <c r="M3773" t="s">
        <v>30</v>
      </c>
      <c r="N3773" t="s">
        <v>80</v>
      </c>
      <c r="AG3773">
        <v>5.6656585120648674E-2</v>
      </c>
      <c r="AH3773">
        <v>5.8299049476715055E-2</v>
      </c>
      <c r="AI3773">
        <v>5.8375493412701866E-2</v>
      </c>
      <c r="AJ3773">
        <v>6.061115245310731E-2</v>
      </c>
      <c r="AK3773">
        <v>5.6041065606217168E-2</v>
      </c>
      <c r="AL3773">
        <v>5.4880292120811976E-2</v>
      </c>
      <c r="AM3773">
        <v>5.3962338818040585E-2</v>
      </c>
      <c r="AN3773">
        <v>5.523254379082778E-2</v>
      </c>
      <c r="AO3773">
        <v>4.9281784982358905E-2</v>
      </c>
      <c r="AP3773">
        <v>4.9027810067865878E-2</v>
      </c>
      <c r="AQ3773">
        <v>4.9498702361594288E-2</v>
      </c>
      <c r="AR3773">
        <v>5.1536233645232979E-2</v>
      </c>
      <c r="AS3773">
        <v>5.2557802843266735E-2</v>
      </c>
      <c r="AT3773">
        <v>5.2388064366032223E-2</v>
      </c>
      <c r="AU3773">
        <v>5.4382954967588423E-2</v>
      </c>
      <c r="AV3773">
        <v>5.7112175796532189E-2</v>
      </c>
      <c r="AW3773">
        <v>5.9206350737369989E-2</v>
      </c>
      <c r="AX3773">
        <v>5.8948245638134784E-2</v>
      </c>
      <c r="AY3773">
        <v>5.8432860863524075E-2</v>
      </c>
      <c r="AZ3773">
        <v>5.7818967339855899E-2</v>
      </c>
    </row>
    <row r="3774" spans="11:52" ht="14.4">
      <c r="K3774" t="s">
        <v>4928</v>
      </c>
      <c r="L3774" t="s">
        <v>4901</v>
      </c>
      <c r="M3774" t="s">
        <v>100</v>
      </c>
      <c r="N3774" t="s">
        <v>80</v>
      </c>
      <c r="AG3774">
        <v>0.13364784467919408</v>
      </c>
      <c r="AH3774">
        <v>0.11810916338791162</v>
      </c>
      <c r="AI3774">
        <v>0.10873296901440464</v>
      </c>
      <c r="AJ3774">
        <v>0.11599853786259938</v>
      </c>
      <c r="AK3774">
        <v>0.11169899327191904</v>
      </c>
      <c r="AL3774">
        <v>8.864301099829977E-2</v>
      </c>
      <c r="AM3774">
        <v>8.8510303828724726E-2</v>
      </c>
      <c r="AN3774">
        <v>9.0665170986545904E-2</v>
      </c>
      <c r="AO3774">
        <v>8.2434186356928299E-2</v>
      </c>
      <c r="AP3774">
        <v>8.2844660915422086E-2</v>
      </c>
      <c r="AQ3774">
        <v>8.424274303570084E-2</v>
      </c>
      <c r="AR3774">
        <v>8.9300731163835426E-2</v>
      </c>
      <c r="AS3774">
        <v>9.7395510535118038E-2</v>
      </c>
      <c r="AT3774">
        <v>0.10291639311774224</v>
      </c>
      <c r="AU3774">
        <v>0.10049312054971504</v>
      </c>
      <c r="AV3774">
        <v>0.10492018664928696</v>
      </c>
      <c r="AW3774">
        <v>0.10650684420317556</v>
      </c>
      <c r="AX3774">
        <v>0.10710068015764776</v>
      </c>
      <c r="AY3774">
        <v>0.10667060904485254</v>
      </c>
      <c r="AZ3774">
        <v>0.10838395326337168</v>
      </c>
    </row>
    <row r="3775" spans="11:52" ht="14.4">
      <c r="K3775" t="s">
        <v>4929</v>
      </c>
      <c r="L3775" t="s">
        <v>4901</v>
      </c>
      <c r="M3775" t="s">
        <v>31</v>
      </c>
      <c r="N3775" t="s">
        <v>80</v>
      </c>
      <c r="AG3775">
        <v>5.3330938209511847E-2</v>
      </c>
      <c r="AH3775">
        <v>5.4002678547601754E-2</v>
      </c>
      <c r="AI3775">
        <v>5.4299515219575371E-2</v>
      </c>
      <c r="AJ3775">
        <v>5.6885927505093255E-2</v>
      </c>
      <c r="AK3775">
        <v>5.4510074813269374E-2</v>
      </c>
      <c r="AL3775">
        <v>5.7498061504669719E-2</v>
      </c>
      <c r="AM3775">
        <v>5.3694472500847315E-2</v>
      </c>
      <c r="AN3775">
        <v>5.4315216130054605E-2</v>
      </c>
      <c r="AO3775">
        <v>4.5450431212855545E-2</v>
      </c>
      <c r="AP3775">
        <v>4.2556925076576435E-2</v>
      </c>
      <c r="AQ3775">
        <v>4.1850419478564799E-2</v>
      </c>
      <c r="AR3775">
        <v>4.2086905343604118E-2</v>
      </c>
      <c r="AS3775">
        <v>4.4782582669292179E-2</v>
      </c>
      <c r="AT3775">
        <v>4.4084069539513195E-2</v>
      </c>
      <c r="AU3775">
        <v>4.317530504863662E-2</v>
      </c>
      <c r="AV3775">
        <v>4.4049693332870649E-2</v>
      </c>
      <c r="AW3775">
        <v>4.6551544001688282E-2</v>
      </c>
      <c r="AX3775">
        <v>4.830506439037055E-2</v>
      </c>
      <c r="AY3775">
        <v>4.8585727701625531E-2</v>
      </c>
      <c r="AZ3775">
        <v>5.1206579007942656E-2</v>
      </c>
    </row>
    <row r="3776" spans="11:52" ht="14.4">
      <c r="K3776" t="s">
        <v>4930</v>
      </c>
      <c r="L3776" t="s">
        <v>4901</v>
      </c>
      <c r="M3776" t="s">
        <v>32</v>
      </c>
      <c r="N3776" t="s">
        <v>80</v>
      </c>
      <c r="O3776" t="s">
        <v>6079</v>
      </c>
      <c r="P3776" t="s">
        <v>6079</v>
      </c>
      <c r="Q3776" t="s">
        <v>6079</v>
      </c>
      <c r="R3776" t="s">
        <v>6079</v>
      </c>
      <c r="S3776" t="s">
        <v>6079</v>
      </c>
      <c r="AG3776">
        <v>6.87242986070975E-2</v>
      </c>
      <c r="AH3776">
        <v>7.327839233277314E-2</v>
      </c>
      <c r="AI3776">
        <v>7.1394080812619845E-2</v>
      </c>
      <c r="AJ3776">
        <v>7.6430777891989349E-2</v>
      </c>
      <c r="AK3776">
        <v>7.8033680661039995E-2</v>
      </c>
      <c r="AL3776">
        <v>7.5853743939375273E-2</v>
      </c>
      <c r="AM3776">
        <v>7.6280119069461985E-2</v>
      </c>
      <c r="AN3776">
        <v>7.5234767131719962E-2</v>
      </c>
      <c r="AO3776">
        <v>7.1779796854542458E-2</v>
      </c>
      <c r="AP3776">
        <v>7.3582459870649236E-2</v>
      </c>
      <c r="AQ3776">
        <v>7.2097188842890986E-2</v>
      </c>
      <c r="AR3776">
        <v>7.6112198254999749E-2</v>
      </c>
      <c r="AS3776">
        <v>6.8229620718551015E-2</v>
      </c>
      <c r="AT3776">
        <v>7.4964437283097221E-2</v>
      </c>
      <c r="AU3776">
        <v>7.4802145127182362E-2</v>
      </c>
      <c r="AV3776">
        <v>7.7885276994475963E-2</v>
      </c>
      <c r="AW3776">
        <v>7.1009371788817124E-2</v>
      </c>
      <c r="AX3776">
        <v>7.1764003594117692E-2</v>
      </c>
      <c r="AY3776">
        <v>6.9294583911846439E-2</v>
      </c>
      <c r="AZ3776">
        <v>7.5260329588343888E-2</v>
      </c>
    </row>
    <row r="3777" spans="11:52" ht="14.4">
      <c r="K3777" t="s">
        <v>4931</v>
      </c>
      <c r="L3777" t="s">
        <v>4901</v>
      </c>
      <c r="M3777" t="s">
        <v>93</v>
      </c>
      <c r="N3777" t="s">
        <v>80</v>
      </c>
      <c r="AG3777">
        <v>8.4541587143074831E-2</v>
      </c>
      <c r="AH3777">
        <v>8.3950354932620555E-2</v>
      </c>
      <c r="AI3777">
        <v>8.180652537560669E-2</v>
      </c>
      <c r="AJ3777">
        <v>8.1901869701307042E-2</v>
      </c>
      <c r="AK3777">
        <v>8.0332599410303906E-2</v>
      </c>
      <c r="AL3777">
        <v>0.11249163521750212</v>
      </c>
      <c r="AM3777">
        <v>9.6701308728037991E-2</v>
      </c>
      <c r="AN3777">
        <v>9.0170554135391934E-2</v>
      </c>
      <c r="AO3777">
        <v>6.6615265732473311E-2</v>
      </c>
      <c r="AP3777">
        <v>6.677434337947416E-2</v>
      </c>
      <c r="AQ3777">
        <v>6.5754209435499228E-2</v>
      </c>
      <c r="AR3777">
        <v>6.6609220248141435E-2</v>
      </c>
      <c r="AS3777">
        <v>6.4481991591973861E-2</v>
      </c>
      <c r="AT3777">
        <v>6.7403996961221346E-2</v>
      </c>
      <c r="AU3777">
        <v>6.4978877695901674E-2</v>
      </c>
      <c r="AV3777">
        <v>6.4899123923572055E-2</v>
      </c>
      <c r="AW3777">
        <v>6.6414884825262074E-2</v>
      </c>
      <c r="AX3777">
        <v>6.6798003288077668E-2</v>
      </c>
      <c r="AY3777">
        <v>6.6276865624855713E-2</v>
      </c>
      <c r="AZ3777">
        <v>6.6929957706590187E-2</v>
      </c>
    </row>
    <row r="3778" spans="11:52" ht="14.4">
      <c r="K3778" t="s">
        <v>4932</v>
      </c>
      <c r="L3778" t="s">
        <v>4933</v>
      </c>
      <c r="M3778" t="s">
        <v>13</v>
      </c>
      <c r="N3778" t="s">
        <v>80</v>
      </c>
      <c r="AG3778">
        <v>-9.0785906667551729E-3</v>
      </c>
      <c r="AH3778">
        <v>1.0603476527686461E-3</v>
      </c>
      <c r="AI3778">
        <v>6.4851268071666583E-4</v>
      </c>
      <c r="AJ3778">
        <v>4.4045797534317246E-3</v>
      </c>
      <c r="AK3778">
        <v>3.7845818858448991E-3</v>
      </c>
      <c r="AL3778">
        <v>6.5969578803119731E-3</v>
      </c>
      <c r="AM3778">
        <v>5.2246058299713271E-3</v>
      </c>
      <c r="AN3778">
        <v>5.9386868832908583E-3</v>
      </c>
      <c r="AO3778">
        <v>1.6462383905467375E-2</v>
      </c>
      <c r="AP3778">
        <v>6.5761890187342256E-3</v>
      </c>
      <c r="AQ3778">
        <v>6.0686096775588267E-3</v>
      </c>
      <c r="AR3778">
        <v>7.3074113777173806E-3</v>
      </c>
      <c r="AS3778">
        <v>2.7091815150865329E-2</v>
      </c>
      <c r="AT3778">
        <v>2.9669138119038344E-3</v>
      </c>
      <c r="AU3778">
        <v>3.3067957854635297E-3</v>
      </c>
      <c r="AV3778">
        <v>7.8604975831620492E-3</v>
      </c>
      <c r="AW3778">
        <v>5.6716226696196786E-3</v>
      </c>
      <c r="AX3778">
        <v>1.1080922183287168E-2</v>
      </c>
      <c r="AY3778">
        <v>1.0899136886750337E-2</v>
      </c>
      <c r="AZ3778">
        <v>1.2423511249149298E-2</v>
      </c>
    </row>
    <row r="3779" spans="11:52" ht="14.4">
      <c r="K3779" t="s">
        <v>4934</v>
      </c>
      <c r="L3779" t="s">
        <v>4933</v>
      </c>
      <c r="M3779" t="s">
        <v>14</v>
      </c>
      <c r="N3779" t="s">
        <v>80</v>
      </c>
      <c r="AG3779">
        <v>-3.7292994496455342E-4</v>
      </c>
      <c r="AH3779">
        <v>1.2973914865075701E-4</v>
      </c>
      <c r="AI3779">
        <v>5.9835390297597983E-4</v>
      </c>
      <c r="AJ3779">
        <v>2.254046495530545E-3</v>
      </c>
      <c r="AK3779">
        <v>2.4628957425503965E-5</v>
      </c>
      <c r="AL3779">
        <v>1.4088395563521502E-3</v>
      </c>
      <c r="AM3779">
        <v>1.2444311411479933E-3</v>
      </c>
      <c r="AN3779">
        <v>3.1384262022291524E-3</v>
      </c>
      <c r="AO3779">
        <v>1.2670450224440032E-2</v>
      </c>
      <c r="AP3779">
        <v>3.3532068118284207E-4</v>
      </c>
      <c r="AQ3779">
        <v>7.2812036154577971E-4</v>
      </c>
      <c r="AR3779">
        <v>-1.133464357343351E-4</v>
      </c>
      <c r="AS3779">
        <v>1.4703400085713558E-2</v>
      </c>
      <c r="AT3779">
        <v>3.3102597342848585E-3</v>
      </c>
      <c r="AU3779">
        <v>1.767179670829283E-3</v>
      </c>
      <c r="AV3779">
        <v>2.4696148707204946E-3</v>
      </c>
      <c r="AW3779">
        <v>2.6374917023673341E-3</v>
      </c>
      <c r="AX3779">
        <v>-3.2622998459635906E-3</v>
      </c>
      <c r="AY3779">
        <v>-2.1878585002986935E-3</v>
      </c>
      <c r="AZ3779">
        <v>-1.4927660595995195E-3</v>
      </c>
    </row>
    <row r="3780" spans="11:52" ht="14.4">
      <c r="K3780" t="s">
        <v>4935</v>
      </c>
      <c r="L3780" t="s">
        <v>4933</v>
      </c>
      <c r="M3780" t="s">
        <v>92</v>
      </c>
      <c r="N3780" t="s">
        <v>80</v>
      </c>
      <c r="AG3780">
        <v>-1.478278544634776E-4</v>
      </c>
      <c r="AH3780">
        <v>-9.6054329200715967E-4</v>
      </c>
      <c r="AI3780">
        <v>-1.9639835280136466E-3</v>
      </c>
      <c r="AJ3780">
        <v>4.5041544265887589E-3</v>
      </c>
      <c r="AK3780">
        <v>-5.0596714774083481E-3</v>
      </c>
      <c r="AL3780">
        <v>-1.9947185735593779E-3</v>
      </c>
      <c r="AM3780">
        <v>2.0466040333969252E-4</v>
      </c>
      <c r="AN3780">
        <v>-5.5212629351323456E-4</v>
      </c>
      <c r="AO3780">
        <v>-1.2997765424253328E-3</v>
      </c>
      <c r="AP3780">
        <v>-2.1242070854907524E-3</v>
      </c>
      <c r="AQ3780">
        <v>-1.7571319696934938E-3</v>
      </c>
      <c r="AR3780">
        <v>-5.2297368677375541E-4</v>
      </c>
      <c r="AS3780">
        <v>6.3314248280483282E-3</v>
      </c>
      <c r="AT3780">
        <v>1.1729868318148404E-2</v>
      </c>
      <c r="AU3780">
        <v>1.0886059019360125E-2</v>
      </c>
      <c r="AV3780">
        <v>2.6637098340845096E-3</v>
      </c>
      <c r="AW3780">
        <v>-3.1110656356912992E-3</v>
      </c>
      <c r="AX3780">
        <v>-4.713626714565643E-3</v>
      </c>
      <c r="AY3780">
        <v>-5.2685195394941708E-3</v>
      </c>
      <c r="AZ3780">
        <v>-4.2128626084740167E-4</v>
      </c>
    </row>
    <row r="3781" spans="11:52" ht="14.4">
      <c r="K3781" t="s">
        <v>4936</v>
      </c>
      <c r="L3781" t="s">
        <v>4933</v>
      </c>
      <c r="M3781" t="s">
        <v>15</v>
      </c>
      <c r="N3781" t="s">
        <v>80</v>
      </c>
      <c r="AE3781" t="s">
        <v>6079</v>
      </c>
      <c r="AF3781" t="s">
        <v>6079</v>
      </c>
      <c r="AG3781">
        <v>-3.747649854776955E-3</v>
      </c>
      <c r="AH3781">
        <v>-1.313571675105471E-3</v>
      </c>
      <c r="AI3781">
        <v>1.6502909669261063E-5</v>
      </c>
      <c r="AJ3781">
        <v>3.657635297386577E-3</v>
      </c>
      <c r="AK3781">
        <v>2.2167321779553266E-3</v>
      </c>
      <c r="AL3781">
        <v>4.0950203532323492E-3</v>
      </c>
      <c r="AM3781">
        <v>5.6027517089620744E-3</v>
      </c>
      <c r="AN3781">
        <v>7.0539866975525799E-3</v>
      </c>
      <c r="AO3781">
        <v>3.5078371823821213E-3</v>
      </c>
      <c r="AP3781">
        <v>6.5873738543542754E-3</v>
      </c>
      <c r="AQ3781">
        <v>6.5230502675339419E-3</v>
      </c>
      <c r="AR3781">
        <v>-6.8794154081651903E-4</v>
      </c>
      <c r="AS3781">
        <v>-4.5205545280505213E-3</v>
      </c>
      <c r="AT3781">
        <v>-1.8502578151259456E-3</v>
      </c>
      <c r="AU3781">
        <v>1.960351384421249E-4</v>
      </c>
      <c r="AV3781">
        <v>3.785523939105139E-3</v>
      </c>
      <c r="AW3781">
        <v>9.0402016857895791E-3</v>
      </c>
      <c r="AX3781">
        <v>8.801943905065189E-3</v>
      </c>
      <c r="AY3781">
        <v>1.0942435525568426E-2</v>
      </c>
      <c r="AZ3781">
        <v>7.765445888070213E-3</v>
      </c>
    </row>
    <row r="3782" spans="11:52" ht="14.4">
      <c r="K3782" t="s">
        <v>4937</v>
      </c>
      <c r="L3782" t="s">
        <v>4933</v>
      </c>
      <c r="M3782" t="s">
        <v>91</v>
      </c>
      <c r="N3782" t="s">
        <v>80</v>
      </c>
      <c r="AG3782">
        <v>5.5933551999045577E-3</v>
      </c>
      <c r="AH3782">
        <v>2.8356766034745673E-3</v>
      </c>
      <c r="AI3782">
        <v>1.5680660811720334E-3</v>
      </c>
      <c r="AJ3782">
        <v>-8.4638824325137445E-4</v>
      </c>
      <c r="AK3782">
        <v>1.1253850372527512E-3</v>
      </c>
      <c r="AL3782">
        <v>3.351738545294219E-3</v>
      </c>
      <c r="AM3782">
        <v>2.5640505312982537E-3</v>
      </c>
      <c r="AN3782">
        <v>4.3952958361939947E-3</v>
      </c>
      <c r="AO3782">
        <v>1.2124350523787028E-2</v>
      </c>
      <c r="AP3782">
        <v>-4.2128041564950153E-4</v>
      </c>
      <c r="AQ3782">
        <v>-1.103862533137319E-3</v>
      </c>
      <c r="AR3782">
        <v>1.0119110413432182E-3</v>
      </c>
      <c r="AS3782">
        <v>1.7774970694398155E-2</v>
      </c>
      <c r="AT3782">
        <v>2.814022998894048E-3</v>
      </c>
      <c r="AU3782">
        <v>8.6413655723070629E-4</v>
      </c>
      <c r="AV3782">
        <v>1.0177966613253387E-2</v>
      </c>
      <c r="AW3782">
        <v>8.8993680016314497E-3</v>
      </c>
      <c r="AX3782">
        <v>-2.2891895548501945E-3</v>
      </c>
      <c r="AY3782">
        <v>-1.8499916867603795E-3</v>
      </c>
      <c r="AZ3782">
        <v>-1.2890531778944926E-3</v>
      </c>
    </row>
    <row r="3783" spans="11:52" ht="14.4">
      <c r="K3783" t="s">
        <v>4938</v>
      </c>
      <c r="L3783" t="s">
        <v>4933</v>
      </c>
      <c r="M3783" t="s">
        <v>16</v>
      </c>
      <c r="N3783" t="s">
        <v>80</v>
      </c>
      <c r="AG3783">
        <v>3.8011494010202138E-3</v>
      </c>
      <c r="AH3783">
        <v>1.8742263546406971E-3</v>
      </c>
      <c r="AI3783">
        <v>1.5016305651258293E-3</v>
      </c>
      <c r="AJ3783">
        <v>6.5187022233921818E-3</v>
      </c>
      <c r="AK3783">
        <v>2.826600116701476E-3</v>
      </c>
      <c r="AL3783">
        <v>3.8699422357970433E-3</v>
      </c>
      <c r="AM3783">
        <v>4.9467843255268824E-3</v>
      </c>
      <c r="AN3783">
        <v>1.0306635652643056E-2</v>
      </c>
      <c r="AO3783">
        <v>1.4686222408396404E-2</v>
      </c>
      <c r="AP3783">
        <v>1.4398942058841142E-2</v>
      </c>
      <c r="AQ3783">
        <v>1.098760434837163E-2</v>
      </c>
      <c r="AR3783">
        <v>1.0118194872363174E-2</v>
      </c>
      <c r="AS3783">
        <v>5.1744746091530389E-3</v>
      </c>
      <c r="AT3783">
        <v>1.784656457275645E-3</v>
      </c>
      <c r="AU3783">
        <v>1.1166561199062964E-3</v>
      </c>
      <c r="AV3783">
        <v>2.4050411056286422E-3</v>
      </c>
      <c r="AW3783">
        <v>1.5591006204063475E-3</v>
      </c>
      <c r="AX3783">
        <v>3.7440535719061216E-3</v>
      </c>
      <c r="AY3783">
        <v>3.7159527265120959E-3</v>
      </c>
      <c r="AZ3783">
        <v>2.4985605721711823E-3</v>
      </c>
    </row>
    <row r="3784" spans="11:52" ht="14.4">
      <c r="K3784" t="s">
        <v>4939</v>
      </c>
      <c r="L3784" t="s">
        <v>4933</v>
      </c>
      <c r="M3784" t="s">
        <v>17</v>
      </c>
      <c r="N3784" t="s">
        <v>80</v>
      </c>
      <c r="AG3784">
        <v>-6.8165588648705258E-4</v>
      </c>
      <c r="AH3784">
        <v>3.3513457659155982E-4</v>
      </c>
      <c r="AI3784">
        <v>-1.309058190663318E-4</v>
      </c>
      <c r="AJ3784">
        <v>1.4499995963160255E-4</v>
      </c>
      <c r="AK3784">
        <v>2.4881974553620659E-3</v>
      </c>
      <c r="AL3784">
        <v>3.0202196168845844E-3</v>
      </c>
      <c r="AM3784">
        <v>5.3066596246655658E-3</v>
      </c>
      <c r="AN3784">
        <v>3.1139127276585783E-3</v>
      </c>
      <c r="AO3784">
        <v>5.536404268901775E-3</v>
      </c>
      <c r="AP3784">
        <v>-5.4184614383417495E-4</v>
      </c>
      <c r="AQ3784">
        <v>7.6687076379113918E-4</v>
      </c>
      <c r="AR3784">
        <v>-1.8521286514839655E-3</v>
      </c>
      <c r="AS3784">
        <v>3.359906246373509E-3</v>
      </c>
      <c r="AT3784">
        <v>8.5936241225507432E-3</v>
      </c>
      <c r="AU3784">
        <v>6.4471024637111907E-3</v>
      </c>
      <c r="AV3784">
        <v>5.7477857810996355E-3</v>
      </c>
      <c r="AW3784">
        <v>3.4894959828277797E-3</v>
      </c>
      <c r="AX3784">
        <v>3.6865367139169896E-3</v>
      </c>
      <c r="AY3784">
        <v>2.0730449212778808E-3</v>
      </c>
      <c r="AZ3784">
        <v>2.4236133119965664E-3</v>
      </c>
    </row>
    <row r="3785" spans="11:52" ht="14.4">
      <c r="K3785" t="s">
        <v>4940</v>
      </c>
      <c r="L3785" t="s">
        <v>4933</v>
      </c>
      <c r="M3785" t="s">
        <v>97</v>
      </c>
      <c r="N3785" t="s">
        <v>80</v>
      </c>
      <c r="O3785" t="s">
        <v>6079</v>
      </c>
      <c r="P3785" t="s">
        <v>6079</v>
      </c>
      <c r="Q3785" t="s">
        <v>6079</v>
      </c>
      <c r="R3785" t="s">
        <v>6079</v>
      </c>
      <c r="S3785" t="s">
        <v>6079</v>
      </c>
      <c r="T3785" t="s">
        <v>6079</v>
      </c>
      <c r="AG3785">
        <v>-2.7800511341369397E-4</v>
      </c>
      <c r="AH3785">
        <v>1.0812672873704975E-3</v>
      </c>
      <c r="AI3785">
        <v>1.5156684090591912E-4</v>
      </c>
      <c r="AJ3785">
        <v>1.5505076399541251E-4</v>
      </c>
      <c r="AK3785">
        <v>1.8984576864415055E-3</v>
      </c>
      <c r="AL3785">
        <v>2.6679150335474841E-3</v>
      </c>
      <c r="AM3785">
        <v>2.4227595439259824E-3</v>
      </c>
      <c r="AN3785">
        <v>1.8783868019871912E-3</v>
      </c>
      <c r="AO3785">
        <v>2.6835846899208762E-3</v>
      </c>
      <c r="AP3785">
        <v>6.1327329941808636E-4</v>
      </c>
      <c r="AQ3785">
        <v>1.5169270708503021E-4</v>
      </c>
      <c r="AR3785">
        <v>-2.177464996195697E-4</v>
      </c>
      <c r="AS3785">
        <v>5.2592554457180363E-3</v>
      </c>
      <c r="AT3785">
        <v>1.6305817351970028E-3</v>
      </c>
      <c r="AU3785">
        <v>1.531843924719387E-3</v>
      </c>
      <c r="AV3785">
        <v>2.1142659824596815E-3</v>
      </c>
      <c r="AW3785">
        <v>4.3228316557187719E-3</v>
      </c>
      <c r="AX3785">
        <v>3.8630304887866335E-3</v>
      </c>
      <c r="AY3785">
        <v>1.0525426904197902E-3</v>
      </c>
      <c r="AZ3785">
        <v>3.0501209169656882E-3</v>
      </c>
    </row>
    <row r="3786" spans="11:52" ht="14.4">
      <c r="K3786" t="s">
        <v>4941</v>
      </c>
      <c r="L3786" t="s">
        <v>4933</v>
      </c>
      <c r="M3786" t="s">
        <v>18</v>
      </c>
      <c r="N3786" t="s">
        <v>80</v>
      </c>
      <c r="AG3786">
        <v>1.1197653950160032E-2</v>
      </c>
      <c r="AH3786">
        <v>2.0781943137563846E-2</v>
      </c>
      <c r="AI3786">
        <v>1.8993821116071685E-2</v>
      </c>
      <c r="AJ3786">
        <v>2.0747177298143911E-2</v>
      </c>
      <c r="AK3786">
        <v>1.4961609106966828E-2</v>
      </c>
      <c r="AL3786">
        <v>1.3718637937068071E-2</v>
      </c>
      <c r="AM3786">
        <v>1.2111396731411228E-2</v>
      </c>
      <c r="AN3786">
        <v>1.7189566932722299E-2</v>
      </c>
      <c r="AO3786">
        <v>2.3439594850686765E-2</v>
      </c>
      <c r="AP3786">
        <v>2.7364563013141142E-2</v>
      </c>
      <c r="AQ3786">
        <v>2.2917546944540901E-2</v>
      </c>
      <c r="AR3786">
        <v>2.4212718935695515E-2</v>
      </c>
      <c r="AS3786">
        <v>1.1131202347378272E-2</v>
      </c>
      <c r="AT3786">
        <v>1.1544563944962252E-2</v>
      </c>
      <c r="AU3786">
        <v>1.1314190254154838E-2</v>
      </c>
      <c r="AV3786">
        <v>1.2390666493093106E-2</v>
      </c>
      <c r="AW3786">
        <v>1.3883139164525561E-2</v>
      </c>
      <c r="AX3786">
        <v>1.5508580112146215E-2</v>
      </c>
      <c r="AY3786">
        <v>1.5510884155253398E-2</v>
      </c>
      <c r="AZ3786">
        <v>1.5473629619934284E-2</v>
      </c>
    </row>
    <row r="3787" spans="11:52" ht="14.4">
      <c r="K3787" t="s">
        <v>4942</v>
      </c>
      <c r="L3787" t="s">
        <v>4933</v>
      </c>
      <c r="M3787" t="s">
        <v>34</v>
      </c>
      <c r="N3787" t="s">
        <v>80</v>
      </c>
      <c r="AG3787">
        <v>2.1535562094525647E-3</v>
      </c>
      <c r="AH3787">
        <v>5.2177261678070467E-3</v>
      </c>
      <c r="AI3787">
        <v>8.4428510219622319E-3</v>
      </c>
      <c r="AJ3787">
        <v>9.2095474143692197E-3</v>
      </c>
      <c r="AK3787">
        <v>6.1331544779827515E-3</v>
      </c>
      <c r="AL3787">
        <v>5.5945184437202521E-3</v>
      </c>
      <c r="AM3787">
        <v>5.9646651995880614E-3</v>
      </c>
      <c r="AN3787">
        <v>8.1841000531869389E-3</v>
      </c>
      <c r="AO3787">
        <v>1.0278813374413602E-2</v>
      </c>
      <c r="AP3787">
        <v>7.5963577816361011E-3</v>
      </c>
      <c r="AQ3787">
        <v>6.22688083268609E-3</v>
      </c>
      <c r="AR3787">
        <v>7.2309938229455587E-3</v>
      </c>
      <c r="AS3787">
        <v>8.8214828486679105E-3</v>
      </c>
      <c r="AT3787">
        <v>2.5765114765447443E-3</v>
      </c>
      <c r="AU3787">
        <v>2.6795148385727178E-3</v>
      </c>
      <c r="AV3787">
        <v>3.5202720830550052E-3</v>
      </c>
      <c r="AW3787">
        <v>6.2896178532988161E-3</v>
      </c>
      <c r="AX3787">
        <v>4.3149954688225375E-3</v>
      </c>
      <c r="AY3787">
        <v>4.0340893756073597E-3</v>
      </c>
      <c r="AZ3787">
        <v>4.7047568128755542E-3</v>
      </c>
    </row>
    <row r="3788" spans="11:52" ht="14.4">
      <c r="K3788" t="s">
        <v>4943</v>
      </c>
      <c r="L3788" t="s">
        <v>4933</v>
      </c>
      <c r="M3788" t="s">
        <v>19</v>
      </c>
      <c r="N3788" t="s">
        <v>80</v>
      </c>
      <c r="AG3788">
        <v>1.1657122416718355E-3</v>
      </c>
      <c r="AH3788">
        <v>5.4102036542759569E-3</v>
      </c>
      <c r="AI3788">
        <v>1.101374346661438E-2</v>
      </c>
      <c r="AJ3788">
        <v>8.6164088784851881E-3</v>
      </c>
      <c r="AK3788">
        <v>1.0038443592160769E-3</v>
      </c>
      <c r="AL3788">
        <v>5.8301034457060056E-3</v>
      </c>
      <c r="AM3788">
        <v>4.4675051633989811E-3</v>
      </c>
      <c r="AN3788">
        <v>3.8315646543311361E-3</v>
      </c>
      <c r="AO3788">
        <v>-1.2643012826554859E-4</v>
      </c>
      <c r="AP3788">
        <v>-8.8067536123852849E-4</v>
      </c>
      <c r="AQ3788">
        <v>1.9565494773691127E-4</v>
      </c>
      <c r="AR3788">
        <v>-1.105627233488772E-3</v>
      </c>
      <c r="AS3788">
        <v>1.8906518670271479E-3</v>
      </c>
      <c r="AT3788">
        <v>2.2336887959177072E-4</v>
      </c>
      <c r="AU3788">
        <v>4.189034122757431E-4</v>
      </c>
      <c r="AV3788">
        <v>7.2035667355998916E-4</v>
      </c>
      <c r="AW3788">
        <v>1.5971877709940953E-3</v>
      </c>
      <c r="AX3788">
        <v>2.0753143196411898E-3</v>
      </c>
      <c r="AY3788">
        <v>1.8382792732782103E-3</v>
      </c>
      <c r="AZ3788">
        <v>1.8746755789754036E-3</v>
      </c>
    </row>
    <row r="3789" spans="11:52" ht="14.4">
      <c r="K3789" t="s">
        <v>4944</v>
      </c>
      <c r="L3789" t="s">
        <v>4933</v>
      </c>
      <c r="M3789" t="s">
        <v>20</v>
      </c>
      <c r="N3789" t="s">
        <v>80</v>
      </c>
      <c r="AG3789">
        <v>6.6746597955159794E-4</v>
      </c>
      <c r="AH3789">
        <v>3.1715000516907408E-4</v>
      </c>
      <c r="AI3789">
        <v>4.0479566274497847E-4</v>
      </c>
      <c r="AJ3789">
        <v>1.8031821859785236E-3</v>
      </c>
      <c r="AK3789">
        <v>1.3476162968207039E-3</v>
      </c>
      <c r="AL3789">
        <v>9.1815168378707619E-4</v>
      </c>
      <c r="AM3789">
        <v>1.7359682648197699E-3</v>
      </c>
      <c r="AN3789">
        <v>2.936567549341513E-3</v>
      </c>
      <c r="AO3789">
        <v>9.9680919153265959E-3</v>
      </c>
      <c r="AP3789">
        <v>2.3068126213147138E-3</v>
      </c>
      <c r="AQ3789">
        <v>6.273721940207623E-4</v>
      </c>
      <c r="AR3789">
        <v>2.0807510125368249E-3</v>
      </c>
      <c r="AS3789">
        <v>1.0958648722488811E-2</v>
      </c>
      <c r="AT3789">
        <v>-2.7769324200645346E-3</v>
      </c>
      <c r="AU3789">
        <v>-1.2612096680870901E-3</v>
      </c>
      <c r="AV3789">
        <v>-9.2545110651942109E-4</v>
      </c>
      <c r="AW3789">
        <v>8.7127623351008748E-3</v>
      </c>
      <c r="AX3789">
        <v>7.7659640711210613E-4</v>
      </c>
      <c r="AY3789">
        <v>-3.7854973694901982E-4</v>
      </c>
      <c r="AZ3789">
        <v>1.807736093829082E-3</v>
      </c>
    </row>
    <row r="3790" spans="11:52" ht="14.4">
      <c r="K3790" t="s">
        <v>4945</v>
      </c>
      <c r="L3790" t="s">
        <v>4933</v>
      </c>
      <c r="M3790" t="s">
        <v>21</v>
      </c>
      <c r="N3790" t="s">
        <v>80</v>
      </c>
      <c r="AG3790">
        <v>2.4456662585076302E-3</v>
      </c>
      <c r="AH3790">
        <v>8.1811434606124476E-3</v>
      </c>
      <c r="AI3790">
        <v>2.4107047571562065E-2</v>
      </c>
      <c r="AJ3790">
        <v>2.0693994227300772E-2</v>
      </c>
      <c r="AK3790">
        <v>5.5665503021497696E-3</v>
      </c>
      <c r="AL3790">
        <v>5.7729765573851857E-3</v>
      </c>
      <c r="AM3790">
        <v>5.1852190313983054E-3</v>
      </c>
      <c r="AN3790">
        <v>6.0709957207517352E-3</v>
      </c>
    </row>
    <row r="3791" spans="11:52" ht="14.4">
      <c r="K3791" t="s">
        <v>4946</v>
      </c>
      <c r="L3791" t="s">
        <v>4933</v>
      </c>
      <c r="M3791" t="s">
        <v>22</v>
      </c>
      <c r="N3791" t="s">
        <v>80</v>
      </c>
      <c r="AG3791">
        <v>1.5658936462150913E-2</v>
      </c>
      <c r="AH3791">
        <v>1.4160994935225109E-2</v>
      </c>
      <c r="AI3791">
        <v>8.4939571728636989E-3</v>
      </c>
      <c r="AJ3791">
        <v>7.673401613418479E-3</v>
      </c>
      <c r="AK3791">
        <v>1.4216256877076382E-2</v>
      </c>
      <c r="AL3791">
        <v>7.7432923868222094E-3</v>
      </c>
      <c r="AM3791">
        <v>1.1354591052348845E-2</v>
      </c>
      <c r="AN3791">
        <v>1.1846844095143168E-2</v>
      </c>
      <c r="AO3791">
        <v>2.6266901152915936E-3</v>
      </c>
      <c r="AP3791">
        <v>1.9522269204003708E-3</v>
      </c>
      <c r="AQ3791">
        <v>3.5211410647049703E-3</v>
      </c>
      <c r="AR3791">
        <v>3.6530684484487649E-3</v>
      </c>
      <c r="AS3791">
        <v>2.1254778763078307E-2</v>
      </c>
      <c r="AT3791">
        <v>1.5328436685941136E-2</v>
      </c>
      <c r="AU3791">
        <v>1.1047562306428777E-2</v>
      </c>
      <c r="AV3791">
        <v>1.2066569648938909E-2</v>
      </c>
      <c r="AW3791">
        <v>-2.602708583671641E-3</v>
      </c>
      <c r="AX3791">
        <v>2.4191948616955504E-3</v>
      </c>
      <c r="AY3791">
        <v>4.6348221448179634E-3</v>
      </c>
      <c r="AZ3791">
        <v>7.3105403366897186E-3</v>
      </c>
    </row>
    <row r="3792" spans="11:52" ht="14.4">
      <c r="K3792" t="s">
        <v>4947</v>
      </c>
      <c r="L3792" t="s">
        <v>4933</v>
      </c>
      <c r="M3792" t="s">
        <v>90</v>
      </c>
      <c r="N3792" t="s">
        <v>80</v>
      </c>
      <c r="AG3792">
        <v>2.6052649500144159E-2</v>
      </c>
      <c r="AH3792">
        <v>1.2840073127815006E-2</v>
      </c>
      <c r="AI3792">
        <v>1.7291263944958519E-2</v>
      </c>
      <c r="AJ3792">
        <v>1.7480460124454707E-2</v>
      </c>
      <c r="AK3792">
        <v>1.6614906444648726E-3</v>
      </c>
      <c r="AL3792">
        <v>5.2893912691999992E-3</v>
      </c>
      <c r="AM3792">
        <v>2.7951671917420084E-3</v>
      </c>
      <c r="AN3792">
        <v>7.5883486640703759E-3</v>
      </c>
      <c r="AO3792">
        <v>1.0854163320265798E-2</v>
      </c>
      <c r="AP3792">
        <v>4.8138201926777157E-3</v>
      </c>
      <c r="AQ3792">
        <v>3.4101745656374759E-3</v>
      </c>
      <c r="AR3792">
        <v>9.7169650761817165E-3</v>
      </c>
      <c r="AS3792">
        <v>6.5126831782693238E-3</v>
      </c>
      <c r="AT3792">
        <v>1.0429433543746707E-2</v>
      </c>
      <c r="AU3792">
        <v>9.3423315331983992E-3</v>
      </c>
      <c r="AV3792">
        <v>1.9432226854298996E-2</v>
      </c>
      <c r="AW3792">
        <v>1.5214966765690265E-3</v>
      </c>
      <c r="AX3792">
        <v>7.7041720007287214E-3</v>
      </c>
      <c r="AY3792">
        <v>5.597127184532761E-3</v>
      </c>
      <c r="AZ3792">
        <v>9.0713218618317347E-3</v>
      </c>
    </row>
    <row r="3793" spans="11:52" ht="14.4">
      <c r="K3793" t="s">
        <v>4948</v>
      </c>
      <c r="L3793" t="s">
        <v>4933</v>
      </c>
      <c r="M3793" t="s">
        <v>23</v>
      </c>
      <c r="N3793" t="s">
        <v>80</v>
      </c>
      <c r="AG3793">
        <v>1.0452909010011334E-3</v>
      </c>
      <c r="AH3793">
        <v>2.0773519306769269E-3</v>
      </c>
      <c r="AI3793">
        <v>6.360875080056819E-3</v>
      </c>
      <c r="AJ3793">
        <v>5.4792376231003687E-3</v>
      </c>
      <c r="AK3793">
        <v>3.7480420433443899E-2</v>
      </c>
      <c r="AL3793">
        <v>2.3810514050144317E-2</v>
      </c>
      <c r="AM3793">
        <v>1.4823367675043213E-2</v>
      </c>
      <c r="AN3793">
        <v>6.1190323483121352E-3</v>
      </c>
      <c r="AO3793">
        <v>-1.6084682500213602E-3</v>
      </c>
      <c r="AP3793">
        <v>3.7864874103717945E-3</v>
      </c>
      <c r="AQ3793">
        <v>7.8020047654048788E-3</v>
      </c>
      <c r="AR3793">
        <v>3.3721760039395351E-3</v>
      </c>
      <c r="AS3793">
        <v>5.1133915234399686E-3</v>
      </c>
      <c r="AT3793">
        <v>6.1594388063315837E-3</v>
      </c>
      <c r="AU3793">
        <v>2.0303343387289203E-3</v>
      </c>
      <c r="AV3793">
        <v>3.9581072871512774E-3</v>
      </c>
      <c r="AW3793">
        <v>5.4292683386998738E-4</v>
      </c>
      <c r="AX3793">
        <v>1.9233953392888432E-3</v>
      </c>
      <c r="AY3793">
        <v>9.2826702909731265E-4</v>
      </c>
      <c r="AZ3793">
        <v>1.6960811565408884E-3</v>
      </c>
    </row>
    <row r="3794" spans="11:52" ht="14.4">
      <c r="K3794" t="s">
        <v>4949</v>
      </c>
      <c r="L3794" t="s">
        <v>4933</v>
      </c>
      <c r="M3794" t="s">
        <v>24</v>
      </c>
      <c r="N3794" t="s">
        <v>80</v>
      </c>
      <c r="AG3794">
        <v>1.5242121480785033E-3</v>
      </c>
      <c r="AH3794">
        <v>4.833223223458109E-3</v>
      </c>
      <c r="AI3794">
        <v>4.1126554869547862E-3</v>
      </c>
      <c r="AJ3794">
        <v>3.1806245512482952E-3</v>
      </c>
      <c r="AK3794">
        <v>2.1677782605221121E-3</v>
      </c>
      <c r="AL3794">
        <v>1.7347027293468993E-2</v>
      </c>
      <c r="AM3794">
        <v>1.9920655599169727E-2</v>
      </c>
      <c r="AN3794">
        <v>1.6611690143051076E-2</v>
      </c>
      <c r="AO3794">
        <v>1.8250247951440923E-2</v>
      </c>
      <c r="AP3794">
        <v>2.8898072831722273E-3</v>
      </c>
      <c r="AQ3794">
        <v>2.1415958578642103E-3</v>
      </c>
      <c r="AR3794">
        <v>1.0098247577343552E-3</v>
      </c>
      <c r="AS3794">
        <v>1.5912112029071172E-2</v>
      </c>
      <c r="AT3794">
        <v>6.4834009687227273E-3</v>
      </c>
      <c r="AU3794">
        <v>5.4513440542722268E-3</v>
      </c>
      <c r="AV3794">
        <v>4.0221061003613296E-3</v>
      </c>
      <c r="AW3794">
        <v>9.8892807864423473E-3</v>
      </c>
      <c r="AX3794">
        <v>3.2662250887794436E-3</v>
      </c>
      <c r="AY3794">
        <v>2.278796638716499E-3</v>
      </c>
      <c r="AZ3794">
        <v>3.3237738293032098E-3</v>
      </c>
    </row>
    <row r="3795" spans="11:52" ht="14.4">
      <c r="K3795" t="s">
        <v>4950</v>
      </c>
      <c r="L3795" t="s">
        <v>4933</v>
      </c>
      <c r="M3795" t="s">
        <v>1386</v>
      </c>
      <c r="N3795" t="s">
        <v>80</v>
      </c>
      <c r="O3795" t="s">
        <v>6079</v>
      </c>
      <c r="P3795" t="s">
        <v>6079</v>
      </c>
      <c r="Q3795" t="s">
        <v>6079</v>
      </c>
      <c r="R3795" t="s">
        <v>6079</v>
      </c>
      <c r="S3795" t="s">
        <v>6079</v>
      </c>
      <c r="T3795" t="s">
        <v>6079</v>
      </c>
      <c r="U3795" t="s">
        <v>6079</v>
      </c>
      <c r="V3795" t="s">
        <v>6079</v>
      </c>
      <c r="W3795" t="s">
        <v>6079</v>
      </c>
      <c r="X3795" t="s">
        <v>6079</v>
      </c>
      <c r="Y3795" t="s">
        <v>6079</v>
      </c>
      <c r="Z3795" t="s">
        <v>6079</v>
      </c>
      <c r="AA3795" t="s">
        <v>6079</v>
      </c>
      <c r="AG3795">
        <v>0</v>
      </c>
      <c r="AH3795">
        <v>0</v>
      </c>
      <c r="AI3795">
        <v>0</v>
      </c>
      <c r="AJ3795">
        <v>1.7571388120048736E-3</v>
      </c>
      <c r="AK3795">
        <v>1.6957806025064135E-3</v>
      </c>
      <c r="AL3795">
        <v>1.1590643919189305E-3</v>
      </c>
      <c r="AM3795">
        <v>1.0409180901487657E-3</v>
      </c>
      <c r="AN3795">
        <v>1.1012381744070164E-3</v>
      </c>
      <c r="AO3795">
        <v>1.8889729994611205E-3</v>
      </c>
      <c r="AP3795">
        <v>8.2161982326755731E-4</v>
      </c>
      <c r="AQ3795">
        <v>1.1565682006563036E-3</v>
      </c>
      <c r="AR3795">
        <v>9.8417797845623957E-4</v>
      </c>
      <c r="AS3795">
        <v>6.4795182794361126E-4</v>
      </c>
      <c r="AT3795">
        <v>6.463677711304013E-4</v>
      </c>
      <c r="AU3795">
        <v>7.1894651564340432E-4</v>
      </c>
      <c r="AV3795">
        <v>1.1057057992631453E-3</v>
      </c>
      <c r="AW3795">
        <v>2.4380830127601282E-3</v>
      </c>
      <c r="AX3795">
        <v>1.1301809485581599E-3</v>
      </c>
      <c r="AY3795">
        <v>1.4272760188308083E-3</v>
      </c>
      <c r="AZ3795">
        <v>7.7262970194641217E-4</v>
      </c>
    </row>
    <row r="3796" spans="11:52" ht="14.4">
      <c r="K3796" t="s">
        <v>4951</v>
      </c>
      <c r="L3796" t="s">
        <v>4933</v>
      </c>
      <c r="M3796" t="s">
        <v>25</v>
      </c>
      <c r="N3796" t="s">
        <v>80</v>
      </c>
      <c r="AG3796">
        <v>-6.7677555599994915E-3</v>
      </c>
      <c r="AH3796">
        <v>-1.2945892213436978E-3</v>
      </c>
      <c r="AI3796">
        <v>-2.1655637082526095E-4</v>
      </c>
      <c r="AJ3796">
        <v>4.7476108581222792E-3</v>
      </c>
      <c r="AK3796">
        <v>9.5075831537050712E-3</v>
      </c>
      <c r="AL3796">
        <v>7.9456418640640944E-3</v>
      </c>
      <c r="AM3796">
        <v>1.0537647031477054E-2</v>
      </c>
      <c r="AN3796">
        <v>1.4236750113888186E-2</v>
      </c>
      <c r="AO3796">
        <v>3.5181021290359151E-3</v>
      </c>
      <c r="AP3796">
        <v>4.2885620937250001E-3</v>
      </c>
      <c r="AQ3796">
        <v>3.6713986704859647E-3</v>
      </c>
      <c r="AR3796">
        <v>4.3799864732475303E-3</v>
      </c>
      <c r="AS3796">
        <v>4.2021064456480356E-3</v>
      </c>
      <c r="AT3796">
        <v>2.0150805775881447E-3</v>
      </c>
      <c r="AU3796">
        <v>7.6528866998794092E-4</v>
      </c>
      <c r="AV3796">
        <v>3.3025666545152795E-3</v>
      </c>
      <c r="AW3796">
        <v>3.9261208402864419E-3</v>
      </c>
      <c r="AX3796">
        <v>3.5205013982480696E-3</v>
      </c>
      <c r="AY3796">
        <v>2.8315529700935096E-3</v>
      </c>
      <c r="AZ3796">
        <v>8.3462248720700351E-4</v>
      </c>
    </row>
    <row r="3797" spans="11:52" ht="14.4">
      <c r="K3797" t="s">
        <v>5744</v>
      </c>
      <c r="L3797" t="s">
        <v>4933</v>
      </c>
      <c r="M3797" t="s">
        <v>5610</v>
      </c>
      <c r="N3797" t="s">
        <v>80</v>
      </c>
      <c r="AO3797">
        <v>1.2356091838950168E-3</v>
      </c>
      <c r="AP3797" t="s">
        <v>6079</v>
      </c>
      <c r="AQ3797" t="s">
        <v>6079</v>
      </c>
      <c r="AR3797" t="s">
        <v>6079</v>
      </c>
      <c r="AS3797" t="s">
        <v>6079</v>
      </c>
      <c r="AT3797">
        <v>-2.5694065885051054E-4</v>
      </c>
      <c r="AU3797">
        <v>-2.5078939990408325E-3</v>
      </c>
      <c r="AV3797">
        <v>-3.7893978762928141E-4</v>
      </c>
      <c r="AW3797">
        <v>1.7848345776356887E-3</v>
      </c>
      <c r="AX3797">
        <v>3.7282574884282679E-3</v>
      </c>
      <c r="AY3797">
        <v>3.080412555235315E-3</v>
      </c>
      <c r="AZ3797">
        <v>5.6263309268094128E-3</v>
      </c>
    </row>
    <row r="3798" spans="11:52" ht="14.4">
      <c r="K3798" t="s">
        <v>4952</v>
      </c>
      <c r="L3798" t="s">
        <v>4933</v>
      </c>
      <c r="M3798" t="s">
        <v>98</v>
      </c>
      <c r="N3798" t="s">
        <v>80</v>
      </c>
      <c r="AG3798">
        <v>2.3537251105147493E-3</v>
      </c>
      <c r="AH3798">
        <v>-5.5209116626948078E-3</v>
      </c>
      <c r="AI3798">
        <v>-3.363956675464803E-3</v>
      </c>
      <c r="AJ3798">
        <v>-2.2665963505075488E-3</v>
      </c>
      <c r="AK3798">
        <v>1.4731617759738973E-3</v>
      </c>
      <c r="AL3798">
        <v>4.5966298809169796E-3</v>
      </c>
      <c r="AM3798">
        <v>6.588955652965748E-4</v>
      </c>
      <c r="AN3798">
        <v>6.10864587434323E-4</v>
      </c>
      <c r="AO3798">
        <v>3.0723844225564827E-4</v>
      </c>
      <c r="AP3798">
        <v>-1.1667349799100862E-3</v>
      </c>
      <c r="AQ3798">
        <v>-8.343752006062741E-5</v>
      </c>
      <c r="AR3798">
        <v>-1.7568387339454727E-4</v>
      </c>
      <c r="AS3798">
        <v>3.9489067372226591E-3</v>
      </c>
      <c r="AT3798">
        <v>-1.2178492038818268E-5</v>
      </c>
      <c r="AU3798">
        <v>9.212832146406073E-5</v>
      </c>
      <c r="AV3798">
        <v>-5.0762213137313638E-5</v>
      </c>
      <c r="AW3798">
        <v>1.3692667870339203E-3</v>
      </c>
      <c r="AX3798">
        <v>-2.4054131417341585E-5</v>
      </c>
      <c r="AY3798">
        <v>-2.2677633632421808E-4</v>
      </c>
      <c r="AZ3798">
        <v>-1.1608933141285422E-4</v>
      </c>
    </row>
    <row r="3799" spans="11:52" ht="14.4">
      <c r="K3799" t="s">
        <v>4953</v>
      </c>
      <c r="L3799" t="s">
        <v>4933</v>
      </c>
      <c r="M3799" t="s">
        <v>94</v>
      </c>
      <c r="N3799" t="s">
        <v>80</v>
      </c>
      <c r="AG3799">
        <v>-2.8979867306382903E-4</v>
      </c>
      <c r="AH3799">
        <v>-5.9406256915806662E-4</v>
      </c>
      <c r="AI3799">
        <v>-3.7060066482307242E-4</v>
      </c>
      <c r="AJ3799">
        <v>1.7253640991501309E-3</v>
      </c>
      <c r="AK3799">
        <v>-1.8240507719064329E-3</v>
      </c>
      <c r="AL3799">
        <v>-1.830669077877903E-5</v>
      </c>
      <c r="AM3799">
        <v>-6.2963720817873733E-4</v>
      </c>
      <c r="AN3799">
        <v>8.9332937535105463E-5</v>
      </c>
      <c r="AO3799">
        <v>6.2984483346888165E-3</v>
      </c>
      <c r="AP3799">
        <v>-9.5715372670829662E-5</v>
      </c>
      <c r="AQ3799">
        <v>-4.1626613450235065E-4</v>
      </c>
      <c r="AR3799">
        <v>-2.0771868333493149E-4</v>
      </c>
      <c r="AS3799">
        <v>9.8708318420065028E-3</v>
      </c>
      <c r="AT3799">
        <v>1.1810493596962524E-3</v>
      </c>
      <c r="AU3799">
        <v>5.7585405027265116E-4</v>
      </c>
      <c r="AV3799">
        <v>4.7348157602841051E-4</v>
      </c>
      <c r="AW3799">
        <v>7.6685823941731934E-3</v>
      </c>
      <c r="AX3799">
        <v>7.7819546792822587E-4</v>
      </c>
      <c r="AY3799">
        <v>4.9438494286572761E-4</v>
      </c>
      <c r="AZ3799">
        <v>1.982368061366441E-3</v>
      </c>
    </row>
    <row r="3800" spans="11:52" ht="14.4">
      <c r="K3800" t="s">
        <v>4954</v>
      </c>
      <c r="L3800" t="s">
        <v>4933</v>
      </c>
      <c r="M3800" t="s">
        <v>99</v>
      </c>
      <c r="N3800" t="s">
        <v>80</v>
      </c>
      <c r="AG3800">
        <v>-2.3329642592053381E-3</v>
      </c>
      <c r="AH3800">
        <v>9.8610981918310935E-4</v>
      </c>
      <c r="AI3800">
        <v>-4.3145221711173194E-4</v>
      </c>
      <c r="AJ3800">
        <v>1.7055970326869376E-5</v>
      </c>
      <c r="AK3800">
        <v>4.5205194584527104E-3</v>
      </c>
      <c r="AL3800">
        <v>4.9961073788945551E-3</v>
      </c>
      <c r="AM3800">
        <v>1.7857876690490673E-3</v>
      </c>
      <c r="AN3800">
        <v>2.2759919192900913E-3</v>
      </c>
      <c r="AO3800">
        <v>1.0208459314439203E-2</v>
      </c>
      <c r="AP3800">
        <v>3.7362871822161424E-3</v>
      </c>
      <c r="AQ3800">
        <v>4.8494096123489457E-3</v>
      </c>
      <c r="AR3800">
        <v>-9.2149899788301708E-4</v>
      </c>
      <c r="AS3800">
        <v>6.1064323492971096E-3</v>
      </c>
      <c r="AT3800">
        <v>1.6292375569563686E-3</v>
      </c>
      <c r="AU3800">
        <v>1.9904168972840392E-3</v>
      </c>
      <c r="AV3800">
        <v>1.1112132795109192E-3</v>
      </c>
      <c r="AW3800">
        <v>6.871694604940538E-3</v>
      </c>
      <c r="AX3800">
        <v>3.0498117053207605E-3</v>
      </c>
      <c r="AY3800">
        <v>7.0386146328341734E-4</v>
      </c>
      <c r="AZ3800">
        <v>1.0231890606698403E-3</v>
      </c>
    </row>
    <row r="3801" spans="11:52" ht="14.4">
      <c r="K3801" t="s">
        <v>4955</v>
      </c>
      <c r="L3801" t="s">
        <v>4933</v>
      </c>
      <c r="M3801" t="s">
        <v>26</v>
      </c>
      <c r="N3801" t="s">
        <v>80</v>
      </c>
      <c r="O3801" t="s">
        <v>6079</v>
      </c>
      <c r="P3801" t="s">
        <v>6079</v>
      </c>
      <c r="Q3801" t="s">
        <v>6079</v>
      </c>
      <c r="R3801" t="s">
        <v>6079</v>
      </c>
      <c r="S3801" t="s">
        <v>6079</v>
      </c>
      <c r="AG3801">
        <v>8.1297850792772779E-3</v>
      </c>
      <c r="AH3801">
        <v>4.8084350608708723E-4</v>
      </c>
      <c r="AI3801">
        <v>1.872786948992684E-4</v>
      </c>
      <c r="AJ3801">
        <v>1.3405747831472142E-2</v>
      </c>
      <c r="AK3801">
        <v>2.9783929057784523E-7</v>
      </c>
      <c r="AL3801">
        <v>9.0641999464606614E-7</v>
      </c>
      <c r="AM3801">
        <v>2.1781234651733557E-6</v>
      </c>
      <c r="AN3801">
        <v>6.1642253514251888E-4</v>
      </c>
      <c r="AO3801">
        <v>-9.5568263385027328E-4</v>
      </c>
      <c r="AP3801">
        <v>-3.5302757390373395E-5</v>
      </c>
      <c r="AQ3801">
        <v>8.1172674787826976E-6</v>
      </c>
      <c r="AR3801">
        <v>-1.1603520677013963E-4</v>
      </c>
      <c r="AS3801">
        <v>-1.5376914504576405E-3</v>
      </c>
      <c r="AT3801">
        <v>0.11575561871666096</v>
      </c>
      <c r="AU3801">
        <v>7.6553080304891968E-2</v>
      </c>
      <c r="AV3801">
        <v>2.7328447303672946E-4</v>
      </c>
      <c r="AW3801">
        <v>7.7196865610835931E-4</v>
      </c>
      <c r="AX3801">
        <v>-1.0191399077178682E-3</v>
      </c>
      <c r="AY3801">
        <v>8.618774590655948E-5</v>
      </c>
      <c r="AZ3801">
        <v>7.6106703255490044E-4</v>
      </c>
    </row>
    <row r="3802" spans="11:52" ht="14.4">
      <c r="K3802" t="s">
        <v>4956</v>
      </c>
      <c r="L3802" t="s">
        <v>4933</v>
      </c>
      <c r="M3802" t="s">
        <v>27</v>
      </c>
      <c r="N3802" t="s">
        <v>80</v>
      </c>
      <c r="AG3802">
        <v>1.829213710707398E-3</v>
      </c>
      <c r="AH3802">
        <v>5.0109429219870752E-3</v>
      </c>
      <c r="AI3802">
        <v>3.8630791036516543E-3</v>
      </c>
      <c r="AJ3802">
        <v>3.7300730693738144E-3</v>
      </c>
      <c r="AK3802">
        <v>7.0921377331261241E-3</v>
      </c>
      <c r="AL3802">
        <v>2.8105323158959892E-3</v>
      </c>
      <c r="AM3802">
        <v>3.5811726556836273E-3</v>
      </c>
      <c r="AN3802">
        <v>5.4716415466698216E-3</v>
      </c>
      <c r="AO3802">
        <v>4.3348425219038519E-3</v>
      </c>
      <c r="AP3802">
        <v>4.4698701904228857E-3</v>
      </c>
      <c r="AQ3802">
        <v>5.1096193488134167E-3</v>
      </c>
      <c r="AR3802">
        <v>9.3478106991621932E-3</v>
      </c>
      <c r="AS3802">
        <v>2.3740617917369618E-3</v>
      </c>
      <c r="AT3802">
        <v>4.3132531786020121E-3</v>
      </c>
      <c r="AU3802">
        <v>4.5831206762353398E-3</v>
      </c>
      <c r="AV3802">
        <v>3.4976084183677282E-3</v>
      </c>
      <c r="AW3802">
        <v>6.5544037050457469E-4</v>
      </c>
      <c r="AX3802">
        <v>-1.4773815714162159E-4</v>
      </c>
      <c r="AY3802">
        <v>5.4396588502329216E-4</v>
      </c>
      <c r="AZ3802">
        <v>1.5554916644510187E-3</v>
      </c>
    </row>
    <row r="3803" spans="11:52" ht="14.4">
      <c r="K3803" t="s">
        <v>4957</v>
      </c>
      <c r="L3803" t="s">
        <v>4933</v>
      </c>
      <c r="M3803" t="s">
        <v>28</v>
      </c>
      <c r="N3803" t="s">
        <v>80</v>
      </c>
      <c r="AG3803">
        <v>3.5951650317308164E-4</v>
      </c>
      <c r="AH3803">
        <v>5.1894651324339196E-4</v>
      </c>
      <c r="AI3803">
        <v>1.9083212901099497E-3</v>
      </c>
      <c r="AJ3803">
        <v>-1.4825291015443955E-3</v>
      </c>
      <c r="AK3803">
        <v>2.1166219781226611E-2</v>
      </c>
      <c r="AL3803">
        <v>8.510233013830644E-3</v>
      </c>
      <c r="AM3803">
        <v>2.9125370465140706E-3</v>
      </c>
      <c r="AN3803">
        <v>9.1494808684364323E-4</v>
      </c>
      <c r="AO3803">
        <v>-1.1863647188648243E-3</v>
      </c>
      <c r="AP3803" t="s">
        <v>6079</v>
      </c>
      <c r="AQ3803" t="s">
        <v>6079</v>
      </c>
      <c r="AR3803" t="s">
        <v>6079</v>
      </c>
      <c r="AS3803" t="s">
        <v>6079</v>
      </c>
      <c r="AT3803">
        <v>-4.2085868239105624E-3</v>
      </c>
      <c r="AU3803">
        <v>-2.3983385090948551E-3</v>
      </c>
      <c r="AV3803">
        <v>-2.173326878201977E-3</v>
      </c>
      <c r="AW3803">
        <v>1.2453376553641156E-3</v>
      </c>
      <c r="AX3803">
        <v>5.4790368411086028E-4</v>
      </c>
      <c r="AY3803">
        <v>1.7464758928825155E-4</v>
      </c>
      <c r="AZ3803">
        <v>2.5076046051874872E-4</v>
      </c>
    </row>
    <row r="3804" spans="11:52" ht="14.4">
      <c r="K3804" t="s">
        <v>4958</v>
      </c>
      <c r="L3804" t="s">
        <v>4933</v>
      </c>
      <c r="M3804" t="s">
        <v>29</v>
      </c>
      <c r="N3804" t="s">
        <v>80</v>
      </c>
      <c r="AG3804">
        <v>3.5696688284703464E-3</v>
      </c>
      <c r="AH3804">
        <v>5.0377525995878771E-3</v>
      </c>
      <c r="AI3804">
        <v>4.6642450624977952E-3</v>
      </c>
      <c r="AJ3804">
        <v>7.6639692337487058E-3</v>
      </c>
      <c r="AK3804">
        <v>1.4219116844055758E-2</v>
      </c>
      <c r="AL3804">
        <v>1.4216014510804594E-2</v>
      </c>
      <c r="AM3804">
        <v>1.5813014128100732E-2</v>
      </c>
      <c r="AN3804">
        <v>1.8748039005036875E-2</v>
      </c>
      <c r="AO3804">
        <v>2.0537009732644104E-2</v>
      </c>
      <c r="AP3804">
        <v>2.3635747246624338E-2</v>
      </c>
      <c r="AQ3804">
        <v>1.7362382184457192E-2</v>
      </c>
      <c r="AR3804">
        <v>2.0825860107408199E-2</v>
      </c>
      <c r="AS3804">
        <v>1.8139619396421933E-2</v>
      </c>
      <c r="AT3804">
        <v>1.8067894613674237E-2</v>
      </c>
      <c r="AU3804">
        <v>1.4614586568232666E-2</v>
      </c>
      <c r="AV3804">
        <v>1.6178212637932784E-2</v>
      </c>
      <c r="AW3804">
        <v>1.4128553750259554E-2</v>
      </c>
      <c r="AX3804">
        <v>1.3254464176653376E-2</v>
      </c>
      <c r="AY3804">
        <v>9.0517335428235805E-3</v>
      </c>
      <c r="AZ3804">
        <v>1.4782024668415182E-2</v>
      </c>
    </row>
    <row r="3805" spans="11:52" ht="14.4">
      <c r="K3805" t="s">
        <v>4959</v>
      </c>
      <c r="L3805" t="s">
        <v>4933</v>
      </c>
      <c r="M3805" t="s">
        <v>30</v>
      </c>
      <c r="N3805" t="s">
        <v>80</v>
      </c>
      <c r="AG3805">
        <v>-1.1996365265901357E-3</v>
      </c>
      <c r="AH3805">
        <v>-6.4119908228739359E-3</v>
      </c>
      <c r="AI3805">
        <v>-9.2357118726008689E-3</v>
      </c>
      <c r="AJ3805">
        <v>-6.2032200663269905E-3</v>
      </c>
      <c r="AK3805">
        <v>1.2382247725554628E-2</v>
      </c>
      <c r="AL3805">
        <v>8.1182533050061442E-3</v>
      </c>
      <c r="AM3805">
        <v>4.2570072227242272E-3</v>
      </c>
      <c r="AN3805">
        <v>1.6623721955616368E-2</v>
      </c>
      <c r="AO3805">
        <v>4.8644556670856529E-2</v>
      </c>
      <c r="AP3805">
        <v>4.5560890200379935E-2</v>
      </c>
      <c r="AQ3805">
        <v>4.0407490382214417E-2</v>
      </c>
      <c r="AR3805">
        <v>4.6923080859660952E-2</v>
      </c>
      <c r="AS3805">
        <v>1.052157929603981E-2</v>
      </c>
      <c r="AT3805">
        <v>1.2709464512537957E-2</v>
      </c>
      <c r="AU3805">
        <v>1.6296226104573666E-2</v>
      </c>
      <c r="AV3805">
        <v>2.528536522114996E-2</v>
      </c>
      <c r="AW3805">
        <v>4.2027098883507953E-2</v>
      </c>
      <c r="AX3805">
        <v>5.025590705819085E-2</v>
      </c>
      <c r="AY3805">
        <v>5.4747462785300495E-2</v>
      </c>
      <c r="AZ3805">
        <v>5.5434805294835694E-2</v>
      </c>
    </row>
    <row r="3806" spans="11:52" ht="14.4">
      <c r="K3806" t="s">
        <v>4960</v>
      </c>
      <c r="L3806" t="s">
        <v>4933</v>
      </c>
      <c r="M3806" t="s">
        <v>100</v>
      </c>
      <c r="N3806" t="s">
        <v>80</v>
      </c>
      <c r="AG3806">
        <v>-1.0988381686214252E-2</v>
      </c>
      <c r="AH3806">
        <v>4.7211271955212894E-2</v>
      </c>
      <c r="AI3806">
        <v>3.3968713428157146E-2</v>
      </c>
      <c r="AJ3806">
        <v>3.0913539396878957E-2</v>
      </c>
      <c r="AK3806">
        <v>8.6848438356540176E-3</v>
      </c>
      <c r="AL3806">
        <v>-4.7154755333360032E-3</v>
      </c>
      <c r="AM3806">
        <v>-3.1034198369803445E-3</v>
      </c>
      <c r="AN3806">
        <v>5.3815238256558319E-3</v>
      </c>
      <c r="AO3806">
        <v>-4.1914339945138615E-3</v>
      </c>
      <c r="AP3806">
        <v>-3.0022207552070682E-3</v>
      </c>
      <c r="AQ3806">
        <v>-4.1461203415033834E-3</v>
      </c>
      <c r="AR3806">
        <v>-3.721117384140354E-3</v>
      </c>
      <c r="AS3806">
        <v>-1.06834161003118E-2</v>
      </c>
      <c r="AT3806">
        <v>-2.1635056114217975E-2</v>
      </c>
      <c r="AU3806">
        <v>-1.6772523204248147E-2</v>
      </c>
      <c r="AV3806">
        <v>-9.133199420877024E-3</v>
      </c>
      <c r="AW3806">
        <v>-1.2434860082277774E-3</v>
      </c>
      <c r="AX3806">
        <v>-1.0526914773007136E-3</v>
      </c>
      <c r="AY3806">
        <v>-4.7127115229632999E-3</v>
      </c>
      <c r="AZ3806">
        <v>3.8727969682401265E-3</v>
      </c>
    </row>
    <row r="3807" spans="11:52" ht="14.4">
      <c r="K3807" t="s">
        <v>4961</v>
      </c>
      <c r="L3807" t="s">
        <v>4933</v>
      </c>
      <c r="M3807" t="s">
        <v>31</v>
      </c>
      <c r="N3807" t="s">
        <v>80</v>
      </c>
      <c r="AG3807">
        <v>1.1246182615183033E-3</v>
      </c>
      <c r="AH3807">
        <v>1.1176308977410062E-3</v>
      </c>
      <c r="AI3807">
        <v>4.972371782899068E-4</v>
      </c>
      <c r="AJ3807">
        <v>3.2609809613610725E-4</v>
      </c>
      <c r="AK3807">
        <v>3.9938559968585681E-3</v>
      </c>
      <c r="AL3807">
        <v>5.2109228487437495E-3</v>
      </c>
      <c r="AM3807">
        <v>4.8535313979797328E-3</v>
      </c>
      <c r="AN3807">
        <v>3.4177688443393231E-3</v>
      </c>
      <c r="AO3807">
        <v>2.5964148680693738E-3</v>
      </c>
      <c r="AP3807">
        <v>-5.2457736045633868E-3</v>
      </c>
      <c r="AQ3807">
        <v>-1.9863165165596437E-3</v>
      </c>
      <c r="AR3807">
        <v>-6.5851811857067647E-4</v>
      </c>
      <c r="AS3807">
        <v>6.1943494358266621E-3</v>
      </c>
      <c r="AT3807">
        <v>2.5058520379656075E-3</v>
      </c>
      <c r="AU3807">
        <v>2.9665513793905485E-3</v>
      </c>
      <c r="AV3807">
        <v>6.3451656583538929E-4</v>
      </c>
      <c r="AW3807">
        <v>4.7747469806568351E-3</v>
      </c>
      <c r="AX3807">
        <v>-1.3319971509518939E-3</v>
      </c>
      <c r="AY3807">
        <v>5.0781789160750878E-4</v>
      </c>
      <c r="AZ3807">
        <v>5.8951074045849E-4</v>
      </c>
    </row>
    <row r="3808" spans="11:52" ht="14.4">
      <c r="K3808" t="s">
        <v>4962</v>
      </c>
      <c r="L3808" t="s">
        <v>4933</v>
      </c>
      <c r="M3808" t="s">
        <v>32</v>
      </c>
      <c r="N3808" t="s">
        <v>80</v>
      </c>
      <c r="O3808" t="s">
        <v>6079</v>
      </c>
      <c r="P3808" t="s">
        <v>6079</v>
      </c>
      <c r="Q3808" t="s">
        <v>6079</v>
      </c>
      <c r="R3808" t="s">
        <v>6079</v>
      </c>
      <c r="S3808" t="s">
        <v>6079</v>
      </c>
      <c r="AG3808">
        <v>1.8754048770886311E-3</v>
      </c>
      <c r="AH3808">
        <v>-2.022682008124155E-3</v>
      </c>
      <c r="AI3808">
        <v>-1.9567561587283638E-3</v>
      </c>
      <c r="AJ3808">
        <v>-7.8610321598594421E-4</v>
      </c>
      <c r="AK3808">
        <v>-2.926117475848096E-3</v>
      </c>
      <c r="AL3808">
        <v>4.3036227804041944E-3</v>
      </c>
      <c r="AM3808">
        <v>3.395758189176739E-3</v>
      </c>
      <c r="AN3808">
        <v>4.6558090340371285E-3</v>
      </c>
      <c r="AO3808">
        <v>-3.9713485654002071E-3</v>
      </c>
      <c r="AP3808">
        <v>2.8400824133905018E-3</v>
      </c>
      <c r="AQ3808">
        <v>-1.3427939293672925E-4</v>
      </c>
      <c r="AR3808">
        <v>2.9612108838245415E-3</v>
      </c>
      <c r="AS3808">
        <v>-3.4394427005219924E-3</v>
      </c>
      <c r="AT3808">
        <v>2.8395643319682572E-4</v>
      </c>
      <c r="AU3808">
        <v>-7.8239051404989618E-4</v>
      </c>
      <c r="AV3808">
        <v>1.5521406801230668E-3</v>
      </c>
      <c r="AW3808">
        <v>3.2739221983676139E-3</v>
      </c>
      <c r="AX3808">
        <v>3.585146454317123E-3</v>
      </c>
      <c r="AY3808">
        <v>1.5468708959279693E-3</v>
      </c>
      <c r="AZ3808">
        <v>8.0031391913428767E-3</v>
      </c>
    </row>
    <row r="3809" spans="11:52" ht="14.4">
      <c r="K3809" t="s">
        <v>4963</v>
      </c>
      <c r="L3809" t="s">
        <v>4933</v>
      </c>
      <c r="M3809" t="s">
        <v>93</v>
      </c>
      <c r="N3809" t="s">
        <v>80</v>
      </c>
      <c r="AG3809">
        <v>-7.1038783659667726E-3</v>
      </c>
      <c r="AH3809">
        <v>-3.8053250286170185E-3</v>
      </c>
      <c r="AI3809">
        <v>-5.7671361187022728E-3</v>
      </c>
      <c r="AJ3809">
        <v>-3.3355719478953189E-3</v>
      </c>
      <c r="AK3809">
        <v>-1.3166841331344858E-2</v>
      </c>
      <c r="AL3809">
        <v>-4.4003004951992412E-3</v>
      </c>
      <c r="AM3809">
        <v>-1.3944065537249944E-3</v>
      </c>
      <c r="AN3809">
        <v>-3.9255668132983126E-5</v>
      </c>
      <c r="AO3809">
        <v>6.4946372142319509E-3</v>
      </c>
      <c r="AP3809">
        <v>2.0050443187008471E-3</v>
      </c>
      <c r="AQ3809">
        <v>5.7904616826425313E-3</v>
      </c>
      <c r="AR3809">
        <v>4.3805841724860366E-3</v>
      </c>
      <c r="AS3809">
        <v>6.01358713837728E-3</v>
      </c>
      <c r="AT3809">
        <v>-5.1119787555780846E-4</v>
      </c>
      <c r="AU3809">
        <v>2.3641136649097053E-5</v>
      </c>
      <c r="AV3809">
        <v>-3.1244858771090362E-3</v>
      </c>
      <c r="AW3809">
        <v>-3.0625697052050365E-3</v>
      </c>
      <c r="AX3809">
        <v>-5.718391603485003E-4</v>
      </c>
      <c r="AY3809">
        <v>-2.0216143706428481E-3</v>
      </c>
      <c r="AZ3809">
        <v>-1.1745027503115104E-3</v>
      </c>
    </row>
    <row r="3810" spans="11:52" ht="14.4">
      <c r="K3810" t="s">
        <v>4964</v>
      </c>
      <c r="L3810" t="s">
        <v>4965</v>
      </c>
      <c r="M3810" t="s">
        <v>13</v>
      </c>
      <c r="N3810" t="s">
        <v>80</v>
      </c>
      <c r="AG3810">
        <v>9.3685626792993195E-4</v>
      </c>
      <c r="AH3810">
        <v>1.9115283302816816E-3</v>
      </c>
      <c r="AI3810">
        <v>5.081582092893922E-3</v>
      </c>
      <c r="AJ3810">
        <v>8.8131609442968859E-3</v>
      </c>
      <c r="AK3810">
        <v>2.8742209597787279E-2</v>
      </c>
      <c r="AL3810">
        <v>4.8686638013212512E-2</v>
      </c>
      <c r="AM3810">
        <v>4.2067777220410517E-2</v>
      </c>
      <c r="AN3810">
        <v>4.7179215485420534E-2</v>
      </c>
      <c r="AO3810">
        <v>9.4298770135365952E-3</v>
      </c>
      <c r="AP3810">
        <v>8.6013263014087168E-3</v>
      </c>
      <c r="AQ3810">
        <v>6.841331192372048E-3</v>
      </c>
      <c r="AR3810">
        <v>9.9431282125664964E-3</v>
      </c>
      <c r="AS3810">
        <v>2.1593324589213692E-2</v>
      </c>
      <c r="AT3810">
        <v>1.7855637282533879E-2</v>
      </c>
      <c r="AU3810">
        <v>2.507571614288541E-2</v>
      </c>
      <c r="AV3810">
        <v>2.8070346977611575E-2</v>
      </c>
      <c r="AW3810">
        <v>2.0389082478952037E-2</v>
      </c>
      <c r="AX3810">
        <v>1.0535747888760522E-2</v>
      </c>
      <c r="AY3810">
        <v>1.0833035388801116E-2</v>
      </c>
      <c r="AZ3810">
        <v>1.4845205380749255E-2</v>
      </c>
    </row>
    <row r="3811" spans="11:52" ht="14.4">
      <c r="K3811" t="s">
        <v>4966</v>
      </c>
      <c r="L3811" t="s">
        <v>4965</v>
      </c>
      <c r="M3811" t="s">
        <v>14</v>
      </c>
      <c r="N3811" t="s">
        <v>80</v>
      </c>
      <c r="AG3811">
        <v>1.401902494239838E-2</v>
      </c>
      <c r="AH3811">
        <v>1.1541214953743271E-2</v>
      </c>
      <c r="AI3811">
        <v>1.0531376242461471E-2</v>
      </c>
      <c r="AJ3811">
        <v>9.6073406177724467E-3</v>
      </c>
      <c r="AK3811">
        <v>2.3399932896785665E-2</v>
      </c>
      <c r="AL3811">
        <v>5.088881247540411E-2</v>
      </c>
      <c r="AM3811">
        <v>4.0663736097337443E-2</v>
      </c>
      <c r="AN3811">
        <v>3.4759653571294229E-2</v>
      </c>
      <c r="AO3811">
        <v>7.0393477868000032E-3</v>
      </c>
      <c r="AP3811">
        <v>1.5618053199768394E-3</v>
      </c>
      <c r="AQ3811">
        <v>1.2192999064481924E-3</v>
      </c>
      <c r="AR3811">
        <v>9.0074932734832819E-4</v>
      </c>
      <c r="AS3811">
        <v>4.896183412230525E-3</v>
      </c>
      <c r="AT3811">
        <v>5.2052853251089333E-3</v>
      </c>
      <c r="AU3811">
        <v>8.3082999993373593E-3</v>
      </c>
      <c r="AV3811">
        <v>9.2286885343676583E-3</v>
      </c>
      <c r="AW3811">
        <v>2.4709924812192116E-3</v>
      </c>
      <c r="AX3811">
        <v>3.5776491334348101E-3</v>
      </c>
      <c r="AY3811">
        <v>5.0326792688751695E-3</v>
      </c>
      <c r="AZ3811">
        <v>5.6415311304461565E-3</v>
      </c>
    </row>
    <row r="3812" spans="11:52" ht="14.4">
      <c r="K3812" t="s">
        <v>4967</v>
      </c>
      <c r="L3812" t="s">
        <v>4965</v>
      </c>
      <c r="M3812" t="s">
        <v>92</v>
      </c>
      <c r="N3812" t="s">
        <v>80</v>
      </c>
      <c r="AG3812">
        <v>2.4711327893196064E-2</v>
      </c>
      <c r="AH3812">
        <v>4.3241890540580558E-2</v>
      </c>
      <c r="AI3812">
        <v>4.9378371245777632E-2</v>
      </c>
      <c r="AJ3812">
        <v>4.2913624448731945E-2</v>
      </c>
      <c r="AK3812">
        <v>5.2145782535856285E-2</v>
      </c>
      <c r="AL3812">
        <v>6.4954213888879161E-2</v>
      </c>
      <c r="AM3812">
        <v>6.5032901742420574E-2</v>
      </c>
      <c r="AN3812">
        <v>7.2810136749035803E-2</v>
      </c>
      <c r="AO3812">
        <v>3.6272527116380765E-2</v>
      </c>
      <c r="AP3812">
        <v>3.3549619535002108E-2</v>
      </c>
      <c r="AQ3812">
        <v>3.2294086956417146E-2</v>
      </c>
      <c r="AR3812">
        <v>3.9063418316133573E-2</v>
      </c>
      <c r="AS3812">
        <v>3.2714014175960135E-2</v>
      </c>
      <c r="AT3812">
        <v>2.1730866499054736E-2</v>
      </c>
      <c r="AU3812">
        <v>2.0306113334362597E-2</v>
      </c>
      <c r="AV3812">
        <v>2.5476296633986768E-2</v>
      </c>
      <c r="AW3812">
        <v>4.8999511645644797E-3</v>
      </c>
      <c r="AX3812">
        <v>-2.1495346178967987E-3</v>
      </c>
      <c r="AY3812">
        <v>-1.8551959355743561E-3</v>
      </c>
      <c r="AZ3812">
        <v>1.9808131458203225E-3</v>
      </c>
    </row>
    <row r="3813" spans="11:52" ht="14.4">
      <c r="K3813" t="s">
        <v>4968</v>
      </c>
      <c r="L3813" t="s">
        <v>4965</v>
      </c>
      <c r="M3813" t="s">
        <v>15</v>
      </c>
      <c r="N3813" t="s">
        <v>80</v>
      </c>
      <c r="AE3813" t="s">
        <v>6079</v>
      </c>
      <c r="AF3813" t="s">
        <v>6079</v>
      </c>
      <c r="AG3813">
        <v>0.1082404903304278</v>
      </c>
      <c r="AH3813">
        <v>8.08580597403845E-2</v>
      </c>
      <c r="AI3813">
        <v>6.7310290722556093E-2</v>
      </c>
      <c r="AJ3813">
        <v>8.507440673836679E-2</v>
      </c>
      <c r="AK3813">
        <v>0.10592685358426504</v>
      </c>
      <c r="AL3813">
        <v>0.13860038897235061</v>
      </c>
      <c r="AM3813">
        <v>0.1049618605987969</v>
      </c>
      <c r="AN3813">
        <v>0.10483331950483404</v>
      </c>
      <c r="AO3813">
        <v>3.5252261465650366E-2</v>
      </c>
      <c r="AP3813">
        <v>4.6591678942156184E-2</v>
      </c>
      <c r="AQ3813">
        <v>2.6533144014649217E-2</v>
      </c>
      <c r="AR3813">
        <v>4.1931211447104814E-2</v>
      </c>
      <c r="AS3813">
        <v>3.8742226709321198E-3</v>
      </c>
      <c r="AT3813">
        <v>6.8835466676771461E-3</v>
      </c>
      <c r="AU3813">
        <v>1.3459859225655416E-2</v>
      </c>
      <c r="AV3813">
        <v>2.568836797753005E-2</v>
      </c>
      <c r="AW3813">
        <v>3.5782871088653967E-2</v>
      </c>
      <c r="AX3813">
        <v>2.9259620893591187E-2</v>
      </c>
      <c r="AY3813">
        <v>3.1088684056825786E-2</v>
      </c>
      <c r="AZ3813">
        <v>2.8020849611115631E-2</v>
      </c>
    </row>
    <row r="3814" spans="11:52" ht="14.4">
      <c r="K3814" t="s">
        <v>4969</v>
      </c>
      <c r="L3814" t="s">
        <v>4965</v>
      </c>
      <c r="M3814" t="s">
        <v>91</v>
      </c>
      <c r="N3814" t="s">
        <v>80</v>
      </c>
      <c r="AG3814">
        <v>3.1193530129786215E-4</v>
      </c>
      <c r="AH3814">
        <v>-3.4589220153371436E-6</v>
      </c>
      <c r="AI3814">
        <v>1.7025299803019984E-3</v>
      </c>
      <c r="AJ3814">
        <v>2.5261112068990436E-3</v>
      </c>
      <c r="AK3814">
        <v>8.0905933403495438E-3</v>
      </c>
      <c r="AL3814">
        <v>5.1890133808644393E-2</v>
      </c>
      <c r="AM3814">
        <v>4.5058289546788581E-2</v>
      </c>
      <c r="AN3814">
        <v>4.5873001078749857E-2</v>
      </c>
      <c r="AO3814">
        <v>9.9466548520256715E-3</v>
      </c>
      <c r="AP3814">
        <v>-1.8549733498059287E-4</v>
      </c>
      <c r="AQ3814">
        <v>-1.9428584041595765E-3</v>
      </c>
      <c r="AR3814">
        <v>-3.0500295946193773E-3</v>
      </c>
      <c r="AS3814">
        <v>2.5301183411585988E-3</v>
      </c>
      <c r="AT3814">
        <v>-4.0041634093165397E-3</v>
      </c>
      <c r="AU3814">
        <v>6.2320508373565073E-3</v>
      </c>
      <c r="AV3814">
        <v>7.7786560607959491E-3</v>
      </c>
      <c r="AW3814">
        <v>2.839961763749877E-4</v>
      </c>
      <c r="AX3814">
        <v>-9.565084845527658E-3</v>
      </c>
      <c r="AY3814">
        <v>-5.0836476712388971E-3</v>
      </c>
      <c r="AZ3814">
        <v>-2.7535949094796672E-4</v>
      </c>
    </row>
    <row r="3815" spans="11:52" ht="14.4">
      <c r="K3815" t="s">
        <v>4970</v>
      </c>
      <c r="L3815" t="s">
        <v>4965</v>
      </c>
      <c r="M3815" t="s">
        <v>16</v>
      </c>
      <c r="N3815" t="s">
        <v>80</v>
      </c>
      <c r="AG3815">
        <v>6.9373251201463992E-3</v>
      </c>
      <c r="AH3815">
        <v>8.3479292297921961E-3</v>
      </c>
      <c r="AI3815">
        <v>9.4947495728619543E-3</v>
      </c>
      <c r="AJ3815">
        <v>8.382814509024776E-3</v>
      </c>
      <c r="AK3815">
        <v>2.303142530162626E-2</v>
      </c>
      <c r="AL3815">
        <v>3.562697938079553E-2</v>
      </c>
      <c r="AM3815">
        <v>3.1431800247446566E-2</v>
      </c>
      <c r="AN3815">
        <v>3.2443424474309715E-2</v>
      </c>
      <c r="AO3815">
        <v>5.2111047692963907E-3</v>
      </c>
      <c r="AP3815">
        <v>4.5872288691420878E-3</v>
      </c>
      <c r="AQ3815">
        <v>3.9528630241388594E-3</v>
      </c>
      <c r="AR3815">
        <v>6.1856147457068477E-3</v>
      </c>
      <c r="AS3815">
        <v>1.6766148099544867E-2</v>
      </c>
      <c r="AT3815">
        <v>1.2950340580916238E-2</v>
      </c>
      <c r="AU3815">
        <v>1.3008280866044376E-2</v>
      </c>
      <c r="AV3815">
        <v>1.4535484088105136E-2</v>
      </c>
      <c r="AW3815">
        <v>1.22041391243252E-2</v>
      </c>
      <c r="AX3815">
        <v>1.531544500621217E-2</v>
      </c>
      <c r="AY3815">
        <v>1.5473793353749429E-2</v>
      </c>
      <c r="AZ3815">
        <v>2.0577319651619796E-2</v>
      </c>
    </row>
    <row r="3816" spans="11:52" ht="14.4">
      <c r="K3816" t="s">
        <v>4971</v>
      </c>
      <c r="L3816" t="s">
        <v>4965</v>
      </c>
      <c r="M3816" t="s">
        <v>17</v>
      </c>
      <c r="N3816" t="s">
        <v>80</v>
      </c>
      <c r="AG3816">
        <v>7.8727413449558772E-3</v>
      </c>
      <c r="AH3816">
        <v>3.4235892985988847E-3</v>
      </c>
      <c r="AI3816">
        <v>4.0434932452730037E-3</v>
      </c>
      <c r="AJ3816">
        <v>4.4324492518033514E-3</v>
      </c>
      <c r="AK3816">
        <v>5.7081746208440698E-2</v>
      </c>
      <c r="AL3816">
        <v>3.4900204875624702E-2</v>
      </c>
      <c r="AM3816">
        <v>2.4702556340821573E-2</v>
      </c>
      <c r="AN3816">
        <v>2.2430281797838701E-2</v>
      </c>
      <c r="AO3816">
        <v>-3.8614615171752016E-3</v>
      </c>
      <c r="AP3816">
        <v>1.4051345295191112E-3</v>
      </c>
      <c r="AQ3816">
        <v>-2.4335974919419503E-3</v>
      </c>
      <c r="AR3816">
        <v>-1.4489909697659466E-3</v>
      </c>
      <c r="AS3816">
        <v>-5.7773768852797697E-4</v>
      </c>
      <c r="AT3816">
        <v>-5.7488632939585605E-3</v>
      </c>
      <c r="AU3816">
        <v>-4.6186569790956141E-3</v>
      </c>
      <c r="AV3816">
        <v>-1.410461566020402E-3</v>
      </c>
      <c r="AW3816">
        <v>-1.2076139134127935E-3</v>
      </c>
      <c r="AX3816">
        <v>-2.8920233655157271E-3</v>
      </c>
      <c r="AY3816">
        <v>-1.9477017354710297E-4</v>
      </c>
      <c r="AZ3816">
        <v>-7.9327217869227683E-4</v>
      </c>
    </row>
    <row r="3817" spans="11:52" ht="14.4">
      <c r="K3817" t="s">
        <v>4972</v>
      </c>
      <c r="L3817" t="s">
        <v>4965</v>
      </c>
      <c r="M3817" t="s">
        <v>97</v>
      </c>
      <c r="N3817" t="s">
        <v>80</v>
      </c>
      <c r="O3817" t="s">
        <v>6079</v>
      </c>
      <c r="P3817" t="s">
        <v>6079</v>
      </c>
      <c r="Q3817" t="s">
        <v>6079</v>
      </c>
      <c r="R3817" t="s">
        <v>6079</v>
      </c>
      <c r="S3817" t="s">
        <v>6079</v>
      </c>
      <c r="T3817" t="s">
        <v>6079</v>
      </c>
      <c r="AG3817">
        <v>-1.4370989243636912E-3</v>
      </c>
      <c r="AH3817">
        <v>5.8290144145496338E-3</v>
      </c>
      <c r="AI3817">
        <v>6.9159750363500978E-3</v>
      </c>
      <c r="AJ3817">
        <v>1.2877381143031757E-2</v>
      </c>
      <c r="AK3817">
        <v>3.2400134317973922E-2</v>
      </c>
      <c r="AL3817">
        <v>2.8118630943213121E-2</v>
      </c>
      <c r="AM3817">
        <v>2.1198595198801757E-2</v>
      </c>
      <c r="AN3817">
        <v>2.2530481560165745E-2</v>
      </c>
      <c r="AO3817">
        <v>1.1719379976179356E-2</v>
      </c>
      <c r="AP3817">
        <v>4.6339036267432701E-3</v>
      </c>
      <c r="AQ3817">
        <v>2.1467178244129175E-3</v>
      </c>
      <c r="AR3817">
        <v>2.1561141863338617E-3</v>
      </c>
      <c r="AS3817">
        <v>6.9165856309723744E-3</v>
      </c>
      <c r="AT3817">
        <v>4.5495833921039563E-3</v>
      </c>
      <c r="AU3817">
        <v>4.655359041105268E-3</v>
      </c>
      <c r="AV3817">
        <v>7.72710904911743E-3</v>
      </c>
      <c r="AW3817">
        <v>-1.9777836691293855E-3</v>
      </c>
      <c r="AX3817">
        <v>3.2888356847556336E-4</v>
      </c>
      <c r="AY3817">
        <v>4.8827364660501893E-3</v>
      </c>
      <c r="AZ3817">
        <v>7.2613651775380924E-3</v>
      </c>
    </row>
    <row r="3818" spans="11:52" ht="14.4">
      <c r="K3818" t="s">
        <v>4973</v>
      </c>
      <c r="L3818" t="s">
        <v>4965</v>
      </c>
      <c r="M3818" t="s">
        <v>18</v>
      </c>
      <c r="N3818" t="s">
        <v>80</v>
      </c>
      <c r="AG3818">
        <v>6.3911798306843168E-2</v>
      </c>
      <c r="AH3818">
        <v>5.9928089704816313E-2</v>
      </c>
      <c r="AI3818">
        <v>6.2714143150110022E-2</v>
      </c>
      <c r="AJ3818">
        <v>6.5243199533012997E-2</v>
      </c>
      <c r="AK3818">
        <v>0.13297295232285897</v>
      </c>
      <c r="AL3818">
        <v>0.12371396659625788</v>
      </c>
      <c r="AM3818">
        <v>0.10902694085685848</v>
      </c>
      <c r="AN3818">
        <v>9.7253142951539154E-2</v>
      </c>
      <c r="AO3818">
        <v>7.1953901571179826E-2</v>
      </c>
      <c r="AP3818">
        <v>6.4391184542772664E-2</v>
      </c>
      <c r="AQ3818">
        <v>6.4338123560422858E-2</v>
      </c>
      <c r="AR3818">
        <v>6.2247514708180483E-2</v>
      </c>
      <c r="AS3818">
        <v>6.2631270626743341E-2</v>
      </c>
      <c r="AT3818">
        <v>6.5067640933925891E-2</v>
      </c>
      <c r="AU3818">
        <v>6.8446270735631559E-2</v>
      </c>
      <c r="AV3818">
        <v>7.274500205101099E-2</v>
      </c>
      <c r="AW3818">
        <v>8.5654451489207833E-2</v>
      </c>
      <c r="AX3818">
        <v>8.109282881737212E-2</v>
      </c>
      <c r="AY3818">
        <v>8.3244689544325248E-2</v>
      </c>
      <c r="AZ3818">
        <v>8.5666208570904998E-2</v>
      </c>
    </row>
    <row r="3819" spans="11:52" ht="14.4">
      <c r="K3819" t="s">
        <v>4974</v>
      </c>
      <c r="L3819" t="s">
        <v>4965</v>
      </c>
      <c r="M3819" t="s">
        <v>34</v>
      </c>
      <c r="N3819" t="s">
        <v>80</v>
      </c>
      <c r="AG3819">
        <v>2.234268992661578E-2</v>
      </c>
      <c r="AH3819">
        <v>2.3762793024739076E-2</v>
      </c>
      <c r="AI3819">
        <v>2.5111172048697075E-2</v>
      </c>
      <c r="AJ3819">
        <v>2.7083804630253058E-2</v>
      </c>
      <c r="AK3819">
        <v>5.6635174167215897E-2</v>
      </c>
      <c r="AL3819">
        <v>6.6470112755644267E-2</v>
      </c>
      <c r="AM3819">
        <v>5.599284286870676E-2</v>
      </c>
      <c r="AN3819">
        <v>5.4761041863117345E-2</v>
      </c>
      <c r="AO3819">
        <v>2.4788479642614363E-2</v>
      </c>
      <c r="AP3819">
        <v>2.3918838357805169E-2</v>
      </c>
      <c r="AQ3819">
        <v>2.2536899885094299E-2</v>
      </c>
      <c r="AR3819">
        <v>2.434102492960491E-2</v>
      </c>
      <c r="AS3819">
        <v>2.9225448579251304E-2</v>
      </c>
      <c r="AT3819">
        <v>2.5008552784439201E-2</v>
      </c>
      <c r="AU3819">
        <v>2.5230356016352557E-2</v>
      </c>
      <c r="AV3819">
        <v>2.7527452324269681E-2</v>
      </c>
      <c r="AW3819">
        <v>2.2340182331909559E-2</v>
      </c>
      <c r="AX3819">
        <v>2.3775259705901407E-2</v>
      </c>
      <c r="AY3819">
        <v>2.4043424454416103E-2</v>
      </c>
      <c r="AZ3819">
        <v>2.6103894211208151E-2</v>
      </c>
    </row>
    <row r="3820" spans="11:52" ht="14.4">
      <c r="K3820" t="s">
        <v>4975</v>
      </c>
      <c r="L3820" t="s">
        <v>4965</v>
      </c>
      <c r="M3820" t="s">
        <v>19</v>
      </c>
      <c r="N3820" t="s">
        <v>80</v>
      </c>
      <c r="AG3820">
        <v>3.5313107420994697E-3</v>
      </c>
      <c r="AH3820">
        <v>5.5836368932290024E-3</v>
      </c>
      <c r="AI3820">
        <v>1.244634700356647E-2</v>
      </c>
      <c r="AJ3820">
        <v>1.2991691027504941E-2</v>
      </c>
      <c r="AK3820">
        <v>2.2747794193338753E-2</v>
      </c>
      <c r="AL3820">
        <v>3.9540746576693077E-2</v>
      </c>
      <c r="AM3820">
        <v>2.6001750812849455E-2</v>
      </c>
      <c r="AN3820">
        <v>2.1985159874394512E-2</v>
      </c>
      <c r="AO3820">
        <v>7.7557900201233407E-3</v>
      </c>
      <c r="AP3820">
        <v>4.047812774075921E-3</v>
      </c>
      <c r="AQ3820">
        <v>3.8854294659176592E-3</v>
      </c>
      <c r="AR3820">
        <v>6.7694364891400446E-3</v>
      </c>
      <c r="AS3820">
        <v>1.2125033216407698E-2</v>
      </c>
      <c r="AT3820">
        <v>5.4533219380435748E-3</v>
      </c>
      <c r="AU3820">
        <v>3.4515565209992734E-3</v>
      </c>
      <c r="AV3820">
        <v>4.5171197469544644E-3</v>
      </c>
      <c r="AW3820">
        <v>3.5785579214733694E-3</v>
      </c>
      <c r="AX3820">
        <v>7.2699189116739006E-3</v>
      </c>
      <c r="AY3820">
        <v>7.5467814655558879E-3</v>
      </c>
      <c r="AZ3820">
        <v>9.960145303236384E-3</v>
      </c>
    </row>
    <row r="3821" spans="11:52" ht="14.4">
      <c r="K3821" t="s">
        <v>4976</v>
      </c>
      <c r="L3821" t="s">
        <v>4965</v>
      </c>
      <c r="M3821" t="s">
        <v>20</v>
      </c>
      <c r="N3821" t="s">
        <v>80</v>
      </c>
      <c r="AG3821">
        <v>1.5063481415391378E-2</v>
      </c>
      <c r="AH3821">
        <v>1.7587402893095301E-2</v>
      </c>
      <c r="AI3821">
        <v>1.8008650117144576E-2</v>
      </c>
      <c r="AJ3821">
        <v>1.9178858446548683E-2</v>
      </c>
      <c r="AK3821">
        <v>3.2458938856902063E-2</v>
      </c>
      <c r="AL3821">
        <v>4.2246497613079262E-2</v>
      </c>
      <c r="AM3821">
        <v>3.6368091440755666E-2</v>
      </c>
      <c r="AN3821">
        <v>3.7752878436070461E-2</v>
      </c>
      <c r="AO3821">
        <v>1.775980204444107E-2</v>
      </c>
      <c r="AP3821">
        <v>1.6716692887498517E-2</v>
      </c>
      <c r="AQ3821">
        <v>1.6159123854357717E-2</v>
      </c>
      <c r="AR3821">
        <v>1.6708363060852806E-2</v>
      </c>
      <c r="AS3821">
        <v>1.8484673369605804E-2</v>
      </c>
      <c r="AT3821">
        <v>2.0478051708053748E-2</v>
      </c>
      <c r="AU3821">
        <v>2.0034811038389361E-2</v>
      </c>
      <c r="AV3821">
        <v>2.0813929457680826E-2</v>
      </c>
      <c r="AW3821">
        <v>1.4826530709181794E-2</v>
      </c>
      <c r="AX3821">
        <v>1.7268643529333931E-2</v>
      </c>
      <c r="AY3821">
        <v>1.7719857396000301E-2</v>
      </c>
      <c r="AZ3821">
        <v>1.8302814672224998E-2</v>
      </c>
    </row>
    <row r="3822" spans="11:52" ht="14.4">
      <c r="K3822" t="s">
        <v>4977</v>
      </c>
      <c r="L3822" t="s">
        <v>4965</v>
      </c>
      <c r="M3822" t="s">
        <v>21</v>
      </c>
      <c r="N3822" t="s">
        <v>80</v>
      </c>
      <c r="AG3822">
        <v>1.5631112752852429E-2</v>
      </c>
      <c r="AH3822">
        <v>1.6561266583485206E-2</v>
      </c>
      <c r="AI3822">
        <v>1.8886160085430717E-2</v>
      </c>
      <c r="AJ3822">
        <v>1.9077655930715857E-2</v>
      </c>
      <c r="AK3822">
        <v>7.4788849612010835E-2</v>
      </c>
      <c r="AL3822">
        <v>8.463346039159543E-2</v>
      </c>
      <c r="AM3822">
        <v>6.3870524265270845E-2</v>
      </c>
      <c r="AN3822">
        <v>5.1682743631986383E-2</v>
      </c>
    </row>
    <row r="3823" spans="11:52" ht="14.4">
      <c r="K3823" t="s">
        <v>4978</v>
      </c>
      <c r="L3823" t="s">
        <v>4965</v>
      </c>
      <c r="M3823" t="s">
        <v>22</v>
      </c>
      <c r="N3823" t="s">
        <v>80</v>
      </c>
      <c r="AG3823">
        <v>8.1696901276026482E-2</v>
      </c>
      <c r="AH3823">
        <v>7.005423518212571E-2</v>
      </c>
      <c r="AI3823">
        <v>7.2638409301705495E-2</v>
      </c>
      <c r="AJ3823">
        <v>7.5831533888178829E-2</v>
      </c>
      <c r="AK3823">
        <v>0.19556317341665419</v>
      </c>
      <c r="AL3823">
        <v>0.25230243706594402</v>
      </c>
      <c r="AM3823">
        <v>0.19287986077604152</v>
      </c>
      <c r="AN3823">
        <v>0.2060532498062326</v>
      </c>
      <c r="AO3823">
        <v>0.24610742118687096</v>
      </c>
      <c r="AP3823">
        <v>0.34129470444337034</v>
      </c>
      <c r="AQ3823">
        <v>0.29449397648858044</v>
      </c>
      <c r="AR3823">
        <v>0.25491521996393485</v>
      </c>
      <c r="AS3823">
        <v>7.9570807813856517E-2</v>
      </c>
      <c r="AT3823">
        <v>8.9918390456317748E-2</v>
      </c>
      <c r="AU3823">
        <v>7.8879017092017334E-2</v>
      </c>
      <c r="AV3823">
        <v>7.308971200971498E-2</v>
      </c>
      <c r="AW3823">
        <v>5.5715809492815849E-2</v>
      </c>
      <c r="AX3823">
        <v>6.1360177792225641E-2</v>
      </c>
      <c r="AY3823">
        <v>5.6724726022943067E-2</v>
      </c>
      <c r="AZ3823">
        <v>5.8365828985946056E-2</v>
      </c>
    </row>
    <row r="3824" spans="11:52" ht="14.4">
      <c r="K3824" t="s">
        <v>4979</v>
      </c>
      <c r="L3824" t="s">
        <v>4965</v>
      </c>
      <c r="M3824" t="s">
        <v>90</v>
      </c>
      <c r="N3824" t="s">
        <v>80</v>
      </c>
      <c r="AG3824">
        <v>7.9645311667771827E-3</v>
      </c>
      <c r="AH3824">
        <v>1.0253007818904446E-2</v>
      </c>
      <c r="AI3824">
        <v>1.0883670763908932E-2</v>
      </c>
      <c r="AJ3824">
        <v>1.5626424642018865E-2</v>
      </c>
      <c r="AK3824">
        <v>2.4747495986769785E-2</v>
      </c>
      <c r="AL3824">
        <v>4.860682049121421E-2</v>
      </c>
      <c r="AM3824">
        <v>4.5263492890034375E-2</v>
      </c>
      <c r="AN3824">
        <v>4.5877531982892503E-2</v>
      </c>
      <c r="AO3824">
        <v>1.4021679818932094E-2</v>
      </c>
      <c r="AP3824">
        <v>1.3414586325943062E-2</v>
      </c>
      <c r="AQ3824">
        <v>1.0992896427568228E-2</v>
      </c>
      <c r="AR3824">
        <v>1.18311916572795E-2</v>
      </c>
      <c r="AS3824">
        <v>-1.1353087501513259E-2</v>
      </c>
      <c r="AT3824">
        <v>-1.1624075752739544E-2</v>
      </c>
      <c r="AU3824">
        <v>-1.9052894300890185E-2</v>
      </c>
      <c r="AV3824">
        <v>-8.3439577481295175E-3</v>
      </c>
      <c r="AW3824">
        <v>-2.402740070656377E-2</v>
      </c>
      <c r="AX3824">
        <v>-1.8565373832222905E-2</v>
      </c>
      <c r="AY3824">
        <v>-1.7170120594064614E-2</v>
      </c>
      <c r="AZ3824">
        <v>-7.0953702669999579E-3</v>
      </c>
    </row>
    <row r="3825" spans="11:52" ht="14.4">
      <c r="K3825" t="s">
        <v>4980</v>
      </c>
      <c r="L3825" t="s">
        <v>4965</v>
      </c>
      <c r="M3825" t="s">
        <v>23</v>
      </c>
      <c r="N3825" t="s">
        <v>80</v>
      </c>
      <c r="AG3825">
        <v>2.4581864856343109E-2</v>
      </c>
      <c r="AH3825">
        <v>1.1960422844641839E-2</v>
      </c>
      <c r="AI3825">
        <v>1.2743800070310266E-2</v>
      </c>
      <c r="AJ3825">
        <v>1.6614651444768126E-2</v>
      </c>
      <c r="AK3825">
        <v>0.12544067757759442</v>
      </c>
      <c r="AL3825">
        <v>9.3991665718636735E-2</v>
      </c>
      <c r="AM3825">
        <v>6.7531936574420887E-2</v>
      </c>
      <c r="AN3825">
        <v>6.6122760771793632E-2</v>
      </c>
      <c r="AO3825">
        <v>9.2586434276852852E-3</v>
      </c>
      <c r="AP3825">
        <v>6.4869539128996154E-3</v>
      </c>
      <c r="AQ3825">
        <v>8.5242204319785474E-3</v>
      </c>
      <c r="AR3825">
        <v>1.6056875213783798E-2</v>
      </c>
      <c r="AS3825">
        <v>0.10214982431339743</v>
      </c>
      <c r="AT3825">
        <v>6.3739946739492376E-2</v>
      </c>
      <c r="AU3825">
        <v>5.8390355380777505E-2</v>
      </c>
      <c r="AV3825">
        <v>5.8916644282742563E-2</v>
      </c>
      <c r="AW3825">
        <v>1.4273585565096799E-2</v>
      </c>
      <c r="AX3825">
        <v>2.9267617574428435E-2</v>
      </c>
      <c r="AY3825">
        <v>1.6140058877298639E-2</v>
      </c>
      <c r="AZ3825">
        <v>3.4720139900411187E-2</v>
      </c>
    </row>
    <row r="3826" spans="11:52" ht="14.4">
      <c r="K3826" t="s">
        <v>4981</v>
      </c>
      <c r="L3826" t="s">
        <v>4965</v>
      </c>
      <c r="M3826" t="s">
        <v>24</v>
      </c>
      <c r="N3826" t="s">
        <v>80</v>
      </c>
      <c r="AG3826">
        <v>-1.2883770356411088E-3</v>
      </c>
      <c r="AH3826">
        <v>7.600566279632401E-3</v>
      </c>
      <c r="AI3826">
        <v>6.3472902182731654E-3</v>
      </c>
      <c r="AJ3826">
        <v>6.7880382648452895E-3</v>
      </c>
      <c r="AK3826">
        <v>3.4911615898881913E-2</v>
      </c>
      <c r="AL3826">
        <v>0.14367077748660084</v>
      </c>
      <c r="AM3826">
        <v>0.10144156858417534</v>
      </c>
      <c r="AN3826">
        <v>8.6926341300831017E-2</v>
      </c>
      <c r="AO3826">
        <v>-7.1324324096793982E-3</v>
      </c>
      <c r="AP3826">
        <v>-1.2606644216402436E-2</v>
      </c>
      <c r="AQ3826">
        <v>-1.5391152362076558E-2</v>
      </c>
      <c r="AR3826">
        <v>-1.697833229335945E-2</v>
      </c>
      <c r="AS3826">
        <v>3.9784528011450864E-3</v>
      </c>
      <c r="AT3826">
        <v>-9.8480386737305661E-3</v>
      </c>
      <c r="AU3826">
        <v>-6.2411999477205377E-3</v>
      </c>
      <c r="AV3826">
        <v>5.8620376908647565E-3</v>
      </c>
      <c r="AW3826">
        <v>4.7160033058800347E-3</v>
      </c>
      <c r="AX3826">
        <v>1.2640572298897972E-2</v>
      </c>
      <c r="AY3826">
        <v>9.1616537365705915E-3</v>
      </c>
      <c r="AZ3826">
        <v>1.458695011706132E-2</v>
      </c>
    </row>
    <row r="3827" spans="11:52" ht="14.4">
      <c r="K3827" t="s">
        <v>4982</v>
      </c>
      <c r="L3827" t="s">
        <v>4965</v>
      </c>
      <c r="M3827" t="s">
        <v>1386</v>
      </c>
      <c r="N3827" t="s">
        <v>80</v>
      </c>
      <c r="O3827" t="s">
        <v>6079</v>
      </c>
      <c r="P3827" t="s">
        <v>6079</v>
      </c>
      <c r="Q3827" t="s">
        <v>6079</v>
      </c>
      <c r="R3827" t="s">
        <v>6079</v>
      </c>
      <c r="S3827" t="s">
        <v>6079</v>
      </c>
      <c r="T3827" t="s">
        <v>6079</v>
      </c>
      <c r="U3827" t="s">
        <v>6079</v>
      </c>
      <c r="V3827" t="s">
        <v>6079</v>
      </c>
      <c r="W3827" t="s">
        <v>6079</v>
      </c>
      <c r="X3827" t="s">
        <v>6079</v>
      </c>
      <c r="Y3827" t="s">
        <v>6079</v>
      </c>
      <c r="Z3827" t="s">
        <v>6079</v>
      </c>
      <c r="AA3827" t="s">
        <v>6079</v>
      </c>
      <c r="AG3827">
        <v>2.158155625957784E-2</v>
      </c>
      <c r="AH3827">
        <v>2.1826888959444499E-2</v>
      </c>
      <c r="AI3827">
        <v>1.7098469654512425E-2</v>
      </c>
      <c r="AJ3827">
        <v>1.8355764672543597E-2</v>
      </c>
      <c r="AK3827">
        <v>7.0723964331698391E-2</v>
      </c>
      <c r="AL3827">
        <v>7.0554158638673134E-2</v>
      </c>
      <c r="AM3827">
        <v>5.0985941548926453E-2</v>
      </c>
      <c r="AN3827">
        <v>3.8773275197897611E-2</v>
      </c>
      <c r="AO3827">
        <v>-1.9203826574838795E-2</v>
      </c>
      <c r="AP3827">
        <v>-1.597193945233152E-2</v>
      </c>
      <c r="AQ3827">
        <v>-1.6903466786465222E-2</v>
      </c>
      <c r="AR3827">
        <v>-1.9464496871133604E-2</v>
      </c>
      <c r="AS3827">
        <v>-5.3510891134705627E-3</v>
      </c>
      <c r="AT3827">
        <v>-2.292481337535901E-3</v>
      </c>
      <c r="AU3827">
        <v>-9.3143240535437863E-3</v>
      </c>
      <c r="AV3827">
        <v>-6.0060164469108723E-3</v>
      </c>
      <c r="AW3827">
        <v>1.5771185704539857E-2</v>
      </c>
      <c r="AX3827">
        <v>4.7030382444507354E-3</v>
      </c>
      <c r="AY3827">
        <v>5.897777469263084E-3</v>
      </c>
      <c r="AZ3827">
        <v>7.9965858540872129E-3</v>
      </c>
    </row>
    <row r="3828" spans="11:52" ht="14.4">
      <c r="K3828" t="s">
        <v>4983</v>
      </c>
      <c r="L3828" t="s">
        <v>4965</v>
      </c>
      <c r="M3828" t="s">
        <v>25</v>
      </c>
      <c r="N3828" t="s">
        <v>80</v>
      </c>
      <c r="AG3828">
        <v>3.9022222336601221E-2</v>
      </c>
      <c r="AH3828">
        <v>4.7697982547318454E-2</v>
      </c>
      <c r="AI3828">
        <v>4.6919701848994293E-2</v>
      </c>
      <c r="AJ3828">
        <v>5.7850939061982291E-2</v>
      </c>
      <c r="AK3828">
        <v>6.0108748385740755E-2</v>
      </c>
      <c r="AL3828">
        <v>6.9111840187358317E-2</v>
      </c>
      <c r="AM3828">
        <v>6.2176791470436574E-2</v>
      </c>
      <c r="AN3828">
        <v>7.4515054568758121E-2</v>
      </c>
      <c r="AO3828">
        <v>3.529883055124277E-2</v>
      </c>
      <c r="AP3828">
        <v>3.450320634382064E-2</v>
      </c>
      <c r="AQ3828">
        <v>3.2920705653608114E-2</v>
      </c>
      <c r="AR3828">
        <v>4.6628680323953807E-2</v>
      </c>
      <c r="AS3828">
        <v>5.0156688168208216E-2</v>
      </c>
      <c r="AT3828">
        <v>3.6616575401424829E-2</v>
      </c>
      <c r="AU3828">
        <v>3.374467846130378E-2</v>
      </c>
      <c r="AV3828">
        <v>3.9046688144075678E-2</v>
      </c>
      <c r="AW3828">
        <v>1.7795810337326447E-2</v>
      </c>
      <c r="AX3828">
        <v>1.9599948796268824E-2</v>
      </c>
      <c r="AY3828">
        <v>1.9271033727291782E-2</v>
      </c>
      <c r="AZ3828">
        <v>2.2157679202480667E-2</v>
      </c>
    </row>
    <row r="3829" spans="11:52" ht="14.4">
      <c r="K3829" t="s">
        <v>5745</v>
      </c>
      <c r="L3829" t="s">
        <v>4965</v>
      </c>
      <c r="M3829" t="s">
        <v>5610</v>
      </c>
      <c r="N3829" t="s">
        <v>80</v>
      </c>
      <c r="AO3829">
        <v>-8.6395741354790452E-4</v>
      </c>
      <c r="AP3829" t="s">
        <v>6079</v>
      </c>
      <c r="AQ3829" t="s">
        <v>6079</v>
      </c>
      <c r="AR3829" t="s">
        <v>6079</v>
      </c>
      <c r="AS3829" t="s">
        <v>6079</v>
      </c>
      <c r="AT3829">
        <v>5.2213951281787749E-4</v>
      </c>
      <c r="AU3829">
        <v>3.1300788311835939E-4</v>
      </c>
      <c r="AV3829">
        <v>-1.1391356431132632E-4</v>
      </c>
      <c r="AW3829">
        <v>2.1476836915109877E-4</v>
      </c>
      <c r="AX3829">
        <v>2.0763149535695007E-4</v>
      </c>
      <c r="AY3829">
        <v>2.6341465989581893E-4</v>
      </c>
      <c r="AZ3829">
        <v>3.325310892792595E-4</v>
      </c>
    </row>
    <row r="3830" spans="11:52" ht="14.4">
      <c r="K3830" t="s">
        <v>4984</v>
      </c>
      <c r="L3830" t="s">
        <v>4965</v>
      </c>
      <c r="M3830" t="s">
        <v>98</v>
      </c>
      <c r="N3830" t="s">
        <v>80</v>
      </c>
      <c r="AG3830">
        <v>-4.9493608573879591E-3</v>
      </c>
      <c r="AH3830">
        <v>5.40564346567971E-3</v>
      </c>
      <c r="AI3830">
        <v>6.754210920545534E-3</v>
      </c>
      <c r="AJ3830">
        <v>7.7361740502997949E-3</v>
      </c>
      <c r="AK3830">
        <v>1.9360119219586015E-2</v>
      </c>
      <c r="AL3830">
        <v>2.0074228490934137E-2</v>
      </c>
      <c r="AM3830">
        <v>1.5634149212066659E-2</v>
      </c>
      <c r="AN3830">
        <v>1.4042189579179234E-2</v>
      </c>
      <c r="AO3830">
        <v>-1.7943452219309165E-3</v>
      </c>
      <c r="AP3830">
        <v>-8.0408903450441855E-4</v>
      </c>
      <c r="AQ3830">
        <v>-4.2623645811252862E-3</v>
      </c>
      <c r="AR3830">
        <v>-1.685086656940274E-3</v>
      </c>
      <c r="AS3830">
        <v>6.908531495168858E-3</v>
      </c>
      <c r="AT3830">
        <v>3.1014559725523853E-3</v>
      </c>
      <c r="AU3830">
        <v>7.9274648921334595E-3</v>
      </c>
      <c r="AV3830">
        <v>2.3863527905072547E-2</v>
      </c>
      <c r="AW3830">
        <v>2.200393788770667E-2</v>
      </c>
      <c r="AX3830">
        <v>2.3791460302264218E-2</v>
      </c>
      <c r="AY3830">
        <v>2.262109487459851E-2</v>
      </c>
      <c r="AZ3830">
        <v>2.8817495693153037E-2</v>
      </c>
    </row>
    <row r="3831" spans="11:52" ht="14.4">
      <c r="K3831" t="s">
        <v>4985</v>
      </c>
      <c r="L3831" t="s">
        <v>4965</v>
      </c>
      <c r="M3831" t="s">
        <v>94</v>
      </c>
      <c r="N3831" t="s">
        <v>80</v>
      </c>
      <c r="AG3831">
        <v>5.8224486656168811E-3</v>
      </c>
      <c r="AH3831">
        <v>6.7012965335227388E-3</v>
      </c>
      <c r="AI3831">
        <v>7.455705070378022E-3</v>
      </c>
      <c r="AJ3831">
        <v>8.7056074573865546E-3</v>
      </c>
      <c r="AK3831">
        <v>1.2677049816167628E-2</v>
      </c>
      <c r="AL3831">
        <v>1.552348451724469E-2</v>
      </c>
      <c r="AM3831">
        <v>1.6301532623339356E-2</v>
      </c>
      <c r="AN3831">
        <v>1.35304092609648E-2</v>
      </c>
      <c r="AO3831">
        <v>5.7766360206805804E-3</v>
      </c>
      <c r="AP3831">
        <v>7.2004163909240634E-3</v>
      </c>
      <c r="AQ3831">
        <v>6.5653365237168561E-3</v>
      </c>
      <c r="AR3831">
        <v>7.316395998044384E-3</v>
      </c>
      <c r="AS3831">
        <v>1.2155173871762476E-2</v>
      </c>
      <c r="AT3831">
        <v>1.7040389400558419E-2</v>
      </c>
      <c r="AU3831">
        <v>1.7900459475836881E-2</v>
      </c>
      <c r="AV3831">
        <v>1.595170600010308E-2</v>
      </c>
      <c r="AW3831">
        <v>6.93330408661338E-3</v>
      </c>
      <c r="AX3831">
        <v>8.175997720085636E-3</v>
      </c>
      <c r="AY3831">
        <v>4.7414255978647435E-3</v>
      </c>
      <c r="AZ3831">
        <v>3.2138148064973261E-3</v>
      </c>
    </row>
    <row r="3832" spans="11:52" ht="14.4">
      <c r="K3832" t="s">
        <v>4986</v>
      </c>
      <c r="L3832" t="s">
        <v>4965</v>
      </c>
      <c r="M3832" t="s">
        <v>99</v>
      </c>
      <c r="N3832" t="s">
        <v>80</v>
      </c>
      <c r="AG3832">
        <v>7.6789755116541828E-3</v>
      </c>
      <c r="AH3832">
        <v>9.5481131773489589E-3</v>
      </c>
      <c r="AI3832">
        <v>7.0320133684931615E-3</v>
      </c>
      <c r="AJ3832">
        <v>3.9607609481525346E-3</v>
      </c>
      <c r="AK3832">
        <v>5.5943208995107158E-2</v>
      </c>
      <c r="AL3832">
        <v>3.3426280875260957E-2</v>
      </c>
      <c r="AM3832">
        <v>2.1652197615948467E-2</v>
      </c>
      <c r="AN3832">
        <v>1.7904434346236446E-2</v>
      </c>
      <c r="AO3832">
        <v>1.981849515282498E-2</v>
      </c>
      <c r="AP3832">
        <v>-2.0547925993851545E-3</v>
      </c>
      <c r="AQ3832">
        <v>-4.2580927024227075E-3</v>
      </c>
      <c r="AR3832">
        <v>-2.3489720056395014E-3</v>
      </c>
      <c r="AS3832">
        <v>3.0631000380670907E-3</v>
      </c>
      <c r="AT3832">
        <v>3.3016760685042356E-3</v>
      </c>
      <c r="AU3832">
        <v>6.0701936304614242E-3</v>
      </c>
      <c r="AV3832">
        <v>1.1284165105278124E-2</v>
      </c>
      <c r="AW3832">
        <v>-9.6808643622929395E-4</v>
      </c>
      <c r="AX3832">
        <v>-3.4106534535698293E-3</v>
      </c>
      <c r="AY3832">
        <v>5.4232196295836107E-4</v>
      </c>
      <c r="AZ3832">
        <v>1.5397574792665638E-5</v>
      </c>
    </row>
    <row r="3833" spans="11:52" ht="14.4">
      <c r="K3833" t="s">
        <v>4987</v>
      </c>
      <c r="L3833" t="s">
        <v>4965</v>
      </c>
      <c r="M3833" t="s">
        <v>26</v>
      </c>
      <c r="N3833" t="s">
        <v>80</v>
      </c>
      <c r="O3833" t="s">
        <v>6079</v>
      </c>
      <c r="P3833" t="s">
        <v>6079</v>
      </c>
      <c r="Q3833" t="s">
        <v>6079</v>
      </c>
      <c r="R3833" t="s">
        <v>6079</v>
      </c>
      <c r="S3833" t="s">
        <v>6079</v>
      </c>
      <c r="AG3833">
        <v>-1.8998499901423172E-3</v>
      </c>
      <c r="AH3833">
        <v>4.2473565067375572E-3</v>
      </c>
      <c r="AI3833">
        <v>-7.1069050637310495E-4</v>
      </c>
      <c r="AJ3833">
        <v>-6.3216662484593218E-3</v>
      </c>
      <c r="AK3833">
        <v>2.8180280073029817E-2</v>
      </c>
      <c r="AL3833">
        <v>7.966855800323093E-2</v>
      </c>
      <c r="AM3833">
        <v>5.2799693028857869E-2</v>
      </c>
      <c r="AN3833">
        <v>8.6149306024500855E-2</v>
      </c>
      <c r="AO3833">
        <v>-7.8452466481307766E-3</v>
      </c>
      <c r="AP3833">
        <v>-6.0256519402211934E-3</v>
      </c>
      <c r="AQ3833">
        <v>-6.7333138527201509E-3</v>
      </c>
      <c r="AR3833">
        <v>-9.6463574904595596E-3</v>
      </c>
      <c r="AS3833">
        <v>-2.6164817847911127E-2</v>
      </c>
      <c r="AT3833">
        <v>-7.0051933572932226E-3</v>
      </c>
      <c r="AU3833">
        <v>1.2780997951290459E-3</v>
      </c>
      <c r="AV3833">
        <v>-3.2781001968057846E-2</v>
      </c>
      <c r="AW3833">
        <v>-7.8531609805361025E-4</v>
      </c>
      <c r="AX3833">
        <v>-3.4764762949415938E-3</v>
      </c>
      <c r="AY3833">
        <v>3.1451614814131E-3</v>
      </c>
      <c r="AZ3833">
        <v>-7.2676481071445101E-3</v>
      </c>
    </row>
    <row r="3834" spans="11:52" ht="14.4">
      <c r="K3834" t="s">
        <v>4988</v>
      </c>
      <c r="L3834" t="s">
        <v>4965</v>
      </c>
      <c r="M3834" t="s">
        <v>27</v>
      </c>
      <c r="N3834" t="s">
        <v>80</v>
      </c>
      <c r="AG3834">
        <v>1.5024864729726219E-2</v>
      </c>
      <c r="AH3834">
        <v>1.7923482766794147E-2</v>
      </c>
      <c r="AI3834">
        <v>1.831055958519822E-2</v>
      </c>
      <c r="AJ3834">
        <v>2.3228230234310185E-2</v>
      </c>
      <c r="AK3834">
        <v>6.8801548469877141E-2</v>
      </c>
      <c r="AL3834">
        <v>8.1308355101371382E-2</v>
      </c>
      <c r="AM3834">
        <v>6.3620270033646342E-2</v>
      </c>
      <c r="AN3834">
        <v>5.4147168772066739E-2</v>
      </c>
      <c r="AO3834">
        <v>3.7164855179009342E-3</v>
      </c>
      <c r="AP3834">
        <v>-5.3690707426681085E-3</v>
      </c>
      <c r="AQ3834">
        <v>-4.8387976637304462E-3</v>
      </c>
      <c r="AR3834">
        <v>-2.6751471990643573E-4</v>
      </c>
      <c r="AS3834">
        <v>3.839284420119915E-2</v>
      </c>
      <c r="AT3834">
        <v>1.9213621145819353E-2</v>
      </c>
      <c r="AU3834">
        <v>1.7507534557466453E-2</v>
      </c>
      <c r="AV3834">
        <v>1.8210887116150456E-2</v>
      </c>
      <c r="AW3834">
        <v>4.3264546106422273E-3</v>
      </c>
      <c r="AX3834">
        <v>8.4269850450457602E-3</v>
      </c>
      <c r="AY3834">
        <v>7.9338545762025533E-3</v>
      </c>
      <c r="AZ3834">
        <v>8.5664809155640963E-3</v>
      </c>
    </row>
    <row r="3835" spans="11:52" ht="14.4">
      <c r="K3835" t="s">
        <v>4989</v>
      </c>
      <c r="L3835" t="s">
        <v>4965</v>
      </c>
      <c r="M3835" t="s">
        <v>28</v>
      </c>
      <c r="N3835" t="s">
        <v>80</v>
      </c>
      <c r="AG3835">
        <v>6.8091010966231406E-3</v>
      </c>
      <c r="AH3835">
        <v>7.124999648348361E-3</v>
      </c>
      <c r="AI3835">
        <v>1.0544447855701144E-2</v>
      </c>
      <c r="AJ3835">
        <v>1.2495035844069004E-2</v>
      </c>
      <c r="AK3835">
        <v>6.8892418109126594E-2</v>
      </c>
      <c r="AL3835">
        <v>5.9752313083692429E-2</v>
      </c>
      <c r="AM3835">
        <v>4.4451730602121653E-2</v>
      </c>
      <c r="AN3835">
        <v>4.4101966812646984E-2</v>
      </c>
      <c r="AO3835">
        <v>2.375014341566947E-3</v>
      </c>
      <c r="AP3835" t="s">
        <v>6079</v>
      </c>
      <c r="AQ3835" t="s">
        <v>6079</v>
      </c>
      <c r="AR3835" t="s">
        <v>6079</v>
      </c>
      <c r="AS3835" t="s">
        <v>6079</v>
      </c>
      <c r="AT3835">
        <v>-1.8024877308061391E-3</v>
      </c>
      <c r="AU3835">
        <v>-1.8880326096127459E-3</v>
      </c>
      <c r="AV3835">
        <v>1.6161333812753206E-3</v>
      </c>
      <c r="AW3835">
        <v>-2.3619650568799484E-3</v>
      </c>
      <c r="AX3835">
        <v>3.994316335713852E-3</v>
      </c>
      <c r="AY3835">
        <v>6.7014954666544981E-3</v>
      </c>
      <c r="AZ3835">
        <v>7.6297036476089854E-3</v>
      </c>
    </row>
    <row r="3836" spans="11:52" ht="14.4">
      <c r="K3836" t="s">
        <v>4990</v>
      </c>
      <c r="L3836" t="s">
        <v>4965</v>
      </c>
      <c r="M3836" t="s">
        <v>29</v>
      </c>
      <c r="N3836" t="s">
        <v>80</v>
      </c>
      <c r="AG3836">
        <v>3.070851676477469E-2</v>
      </c>
      <c r="AH3836">
        <v>3.4783733591586763E-2</v>
      </c>
      <c r="AI3836">
        <v>3.3650649387861199E-2</v>
      </c>
      <c r="AJ3836">
        <v>3.3123454909572428E-2</v>
      </c>
      <c r="AK3836">
        <v>4.9135666492386584E-2</v>
      </c>
      <c r="AL3836">
        <v>5.0207511731417437E-2</v>
      </c>
      <c r="AM3836">
        <v>4.5500130295514342E-2</v>
      </c>
      <c r="AN3836">
        <v>5.2367040729561352E-2</v>
      </c>
      <c r="AO3836">
        <v>3.2772327685274258E-2</v>
      </c>
      <c r="AP3836">
        <v>3.252536620925145E-2</v>
      </c>
      <c r="AQ3836">
        <v>3.1623521260993909E-2</v>
      </c>
      <c r="AR3836">
        <v>3.4892360155009766E-2</v>
      </c>
      <c r="AS3836">
        <v>3.3184627874439668E-2</v>
      </c>
      <c r="AT3836">
        <v>3.5530390341637776E-2</v>
      </c>
      <c r="AU3836">
        <v>3.8280689309452998E-2</v>
      </c>
      <c r="AV3836">
        <v>4.6636559114179139E-2</v>
      </c>
      <c r="AW3836">
        <v>3.184635400909281E-2</v>
      </c>
      <c r="AX3836">
        <v>3.4086139762044061E-2</v>
      </c>
      <c r="AY3836">
        <v>3.0875024942359663E-2</v>
      </c>
      <c r="AZ3836">
        <v>2.9341360020126574E-2</v>
      </c>
    </row>
    <row r="3837" spans="11:52" ht="14.4">
      <c r="K3837" t="s">
        <v>4991</v>
      </c>
      <c r="L3837" t="s">
        <v>4965</v>
      </c>
      <c r="M3837" t="s">
        <v>30</v>
      </c>
      <c r="N3837" t="s">
        <v>80</v>
      </c>
      <c r="AG3837">
        <v>2.6998650460520152E-2</v>
      </c>
      <c r="AH3837">
        <v>3.165323878191615E-2</v>
      </c>
      <c r="AI3837">
        <v>4.0545167646294664E-2</v>
      </c>
      <c r="AJ3837">
        <v>4.029078750751907E-2</v>
      </c>
      <c r="AK3837">
        <v>5.0697518468842288E-2</v>
      </c>
      <c r="AL3837">
        <v>6.7045716073824244E-2</v>
      </c>
      <c r="AM3837">
        <v>7.3074311161220831E-2</v>
      </c>
      <c r="AN3837">
        <v>7.1546940060026321E-2</v>
      </c>
      <c r="AO3837">
        <v>4.4652455856372383E-2</v>
      </c>
      <c r="AP3837">
        <v>3.5438074741764691E-2</v>
      </c>
      <c r="AQ3837">
        <v>3.9820696601309574E-2</v>
      </c>
      <c r="AR3837">
        <v>3.4437649158946038E-2</v>
      </c>
      <c r="AS3837">
        <v>2.495320620266931E-2</v>
      </c>
      <c r="AT3837">
        <v>1.1678572078935681E-2</v>
      </c>
      <c r="AU3837">
        <v>1.6481838429473639E-2</v>
      </c>
      <c r="AV3837">
        <v>2.0018491504351817E-2</v>
      </c>
      <c r="AW3837">
        <v>3.1074724935474203E-2</v>
      </c>
      <c r="AX3837">
        <v>3.5368945395897883E-2</v>
      </c>
      <c r="AY3837">
        <v>3.2565719976326221E-2</v>
      </c>
      <c r="AZ3837">
        <v>3.0504401002223062E-2</v>
      </c>
    </row>
    <row r="3838" spans="11:52" ht="14.4">
      <c r="K3838" t="s">
        <v>4992</v>
      </c>
      <c r="L3838" t="s">
        <v>4965</v>
      </c>
      <c r="M3838" t="s">
        <v>100</v>
      </c>
      <c r="N3838" t="s">
        <v>80</v>
      </c>
      <c r="AG3838">
        <v>-1.6108490714000046E-2</v>
      </c>
      <c r="AH3838">
        <v>-1.0869014440163544E-4</v>
      </c>
      <c r="AI3838">
        <v>1.6182783187877869E-3</v>
      </c>
      <c r="AJ3838">
        <v>1.3119679772253198E-2</v>
      </c>
      <c r="AK3838">
        <v>-2.3672893190525107E-2</v>
      </c>
      <c r="AL3838">
        <v>5.3519318240668128E-2</v>
      </c>
      <c r="AM3838">
        <v>5.3601798602810093E-2</v>
      </c>
      <c r="AN3838">
        <v>6.0632256582230551E-2</v>
      </c>
      <c r="AO3838">
        <v>-5.1690023013721501E-3</v>
      </c>
      <c r="AP3838">
        <v>1.8363548639177583E-2</v>
      </c>
      <c r="AQ3838">
        <v>9.6301722202175068E-3</v>
      </c>
      <c r="AR3838">
        <v>2.2324442314281892E-2</v>
      </c>
      <c r="AS3838">
        <v>3.6601809715331057E-2</v>
      </c>
      <c r="AT3838">
        <v>3.603189089600576E-2</v>
      </c>
      <c r="AU3838">
        <v>3.5131872626947128E-2</v>
      </c>
      <c r="AV3838">
        <v>3.8379665535435918E-2</v>
      </c>
      <c r="AW3838">
        <v>7.7621500309020845E-3</v>
      </c>
      <c r="AX3838">
        <v>1.9891502067181675E-2</v>
      </c>
      <c r="AY3838">
        <v>2.3666866452351335E-2</v>
      </c>
      <c r="AZ3838">
        <v>1.8811826973251369E-2</v>
      </c>
    </row>
    <row r="3839" spans="11:52" ht="14.4">
      <c r="K3839" t="s">
        <v>4993</v>
      </c>
      <c r="L3839" t="s">
        <v>4965</v>
      </c>
      <c r="M3839" t="s">
        <v>31</v>
      </c>
      <c r="N3839" t="s">
        <v>80</v>
      </c>
      <c r="AG3839">
        <v>8.1684064516097041E-3</v>
      </c>
      <c r="AH3839">
        <v>7.9936426295357365E-3</v>
      </c>
      <c r="AI3839">
        <v>8.1452128311351839E-3</v>
      </c>
      <c r="AJ3839">
        <v>1.034649140684487E-2</v>
      </c>
      <c r="AK3839">
        <v>2.9880274649362517E-2</v>
      </c>
      <c r="AL3839">
        <v>2.9466685825844139E-2</v>
      </c>
      <c r="AM3839">
        <v>2.3870148184265558E-2</v>
      </c>
      <c r="AN3839">
        <v>2.1891411826295296E-2</v>
      </c>
      <c r="AO3839">
        <v>5.0967250491695112E-3</v>
      </c>
      <c r="AP3839">
        <v>2.3693222438985907E-3</v>
      </c>
      <c r="AQ3839">
        <v>2.2343176861153728E-3</v>
      </c>
      <c r="AR3839">
        <v>2.0755062307348184E-3</v>
      </c>
      <c r="AS3839">
        <v>4.2295508917520657E-3</v>
      </c>
      <c r="AT3839">
        <v>4.2213138431616854E-3</v>
      </c>
      <c r="AU3839">
        <v>5.2133065934902795E-3</v>
      </c>
      <c r="AV3839">
        <v>8.1711444609290206E-3</v>
      </c>
      <c r="AW3839">
        <v>7.9290076713680498E-3</v>
      </c>
      <c r="AX3839">
        <v>5.1321301156099985E-3</v>
      </c>
      <c r="AY3839">
        <v>4.2166316484956046E-3</v>
      </c>
      <c r="AZ3839">
        <v>5.0223388140060868E-3</v>
      </c>
    </row>
    <row r="3840" spans="11:52" ht="14.4">
      <c r="K3840" t="s">
        <v>4994</v>
      </c>
      <c r="L3840" t="s">
        <v>4965</v>
      </c>
      <c r="M3840" t="s">
        <v>32</v>
      </c>
      <c r="N3840" t="s">
        <v>80</v>
      </c>
      <c r="O3840" t="s">
        <v>6079</v>
      </c>
      <c r="P3840" t="s">
        <v>6079</v>
      </c>
      <c r="Q3840" t="s">
        <v>6079</v>
      </c>
      <c r="R3840" t="s">
        <v>6079</v>
      </c>
      <c r="S3840" t="s">
        <v>6079</v>
      </c>
      <c r="AG3840">
        <v>-1.0511891627530289E-2</v>
      </c>
      <c r="AH3840">
        <v>-1.9319512468828357E-3</v>
      </c>
      <c r="AI3840">
        <v>-1.3152730512156759E-2</v>
      </c>
      <c r="AJ3840">
        <v>-1.11018318839729E-2</v>
      </c>
      <c r="AK3840">
        <v>5.1219522661301801E-2</v>
      </c>
      <c r="AL3840">
        <v>4.6530868024417221E-2</v>
      </c>
      <c r="AM3840">
        <v>3.6976791298202215E-2</v>
      </c>
      <c r="AN3840">
        <v>3.6434365100806963E-2</v>
      </c>
      <c r="AO3840">
        <v>-6.5416882506713243E-3</v>
      </c>
      <c r="AP3840">
        <v>-1.6530883333626182E-2</v>
      </c>
      <c r="AQ3840">
        <v>-1.2905430311001855E-2</v>
      </c>
      <c r="AR3840">
        <v>-1.1005571783979056E-2</v>
      </c>
      <c r="AS3840">
        <v>2.5045126470145175E-3</v>
      </c>
      <c r="AT3840">
        <v>1.911770607349E-3</v>
      </c>
      <c r="AU3840">
        <v>4.8929736366534282E-4</v>
      </c>
      <c r="AV3840">
        <v>5.6325379077337622E-3</v>
      </c>
      <c r="AW3840">
        <v>-3.9990532906579758E-3</v>
      </c>
      <c r="AX3840">
        <v>-2.4176592570116138E-3</v>
      </c>
      <c r="AY3840">
        <v>-8.9176350097558841E-5</v>
      </c>
      <c r="AZ3840">
        <v>4.8752492139849859E-3</v>
      </c>
    </row>
    <row r="3841" spans="11:52" ht="14.4">
      <c r="K3841" t="s">
        <v>4995</v>
      </c>
      <c r="L3841" t="s">
        <v>4965</v>
      </c>
      <c r="M3841" t="s">
        <v>93</v>
      </c>
      <c r="N3841" t="s">
        <v>80</v>
      </c>
      <c r="AG3841">
        <v>1.0757705145065235E-2</v>
      </c>
      <c r="AH3841">
        <v>1.7946770961317929E-2</v>
      </c>
      <c r="AI3841">
        <v>2.3062439622901623E-2</v>
      </c>
      <c r="AJ3841">
        <v>2.5631380568953421E-2</v>
      </c>
      <c r="AK3841">
        <v>3.879403528573503E-2</v>
      </c>
      <c r="AL3841">
        <v>6.1249610434469984E-2</v>
      </c>
      <c r="AM3841">
        <v>5.2544725519491402E-2</v>
      </c>
      <c r="AN3841">
        <v>4.7682555952071562E-2</v>
      </c>
      <c r="AO3841">
        <v>2.6968071068635985E-2</v>
      </c>
      <c r="AP3841">
        <v>1.9579585886540695E-2</v>
      </c>
      <c r="AQ3841">
        <v>1.0254044409504375E-2</v>
      </c>
      <c r="AR3841">
        <v>1.8240195022390639E-2</v>
      </c>
      <c r="AS3841">
        <v>3.152023233591502E-2</v>
      </c>
      <c r="AT3841">
        <v>3.1224408081503008E-2</v>
      </c>
      <c r="AU3841">
        <v>3.318293788010581E-2</v>
      </c>
      <c r="AV3841">
        <v>2.8269525824072023E-2</v>
      </c>
      <c r="AW3841">
        <v>2.6176113256237841E-2</v>
      </c>
      <c r="AX3841">
        <v>2.9193698138250557E-2</v>
      </c>
      <c r="AY3841">
        <v>2.700473792214847E-2</v>
      </c>
      <c r="AZ3841">
        <v>2.0739008572351867E-2</v>
      </c>
    </row>
    <row r="3842" spans="11:52" ht="14.4">
      <c r="K3842" t="s">
        <v>4996</v>
      </c>
      <c r="L3842" t="s">
        <v>4997</v>
      </c>
      <c r="M3842" t="s">
        <v>13</v>
      </c>
      <c r="N3842" t="s">
        <v>80</v>
      </c>
      <c r="AG3842">
        <v>1.3521940716640276E-2</v>
      </c>
      <c r="AH3842">
        <v>1.4179599111881986E-2</v>
      </c>
      <c r="AI3842">
        <v>1.9186710067661681E-2</v>
      </c>
      <c r="AJ3842">
        <v>1.5699542259609903E-2</v>
      </c>
      <c r="AK3842">
        <v>2.5732593802327623E-2</v>
      </c>
      <c r="AL3842">
        <v>2.3710499209938347E-2</v>
      </c>
      <c r="AM3842">
        <v>1.9304043726766505E-2</v>
      </c>
      <c r="AN3842">
        <v>1.4389095683334217E-2</v>
      </c>
      <c r="AO3842">
        <v>1.2419986277462516E-2</v>
      </c>
      <c r="AP3842">
        <v>1.1838222333630523E-2</v>
      </c>
      <c r="AQ3842">
        <v>1.2123646757763626E-2</v>
      </c>
      <c r="AR3842">
        <v>2.1063988778996182E-2</v>
      </c>
      <c r="AS3842">
        <v>2.7664364673311567E-2</v>
      </c>
      <c r="AT3842">
        <v>1.5880938190787737E-2</v>
      </c>
      <c r="AU3842">
        <v>1.8714934921218743E-2</v>
      </c>
      <c r="AV3842">
        <v>1.7151633159295115E-2</v>
      </c>
      <c r="AW3842">
        <v>1.4330626102455096E-2</v>
      </c>
      <c r="AX3842">
        <v>1.8721815416343116E-2</v>
      </c>
      <c r="AY3842">
        <v>2.035427253008127E-2</v>
      </c>
      <c r="AZ3842">
        <v>2.3957868251066265E-2</v>
      </c>
    </row>
    <row r="3843" spans="11:52" ht="14.4">
      <c r="K3843" t="s">
        <v>4998</v>
      </c>
      <c r="L3843" t="s">
        <v>4997</v>
      </c>
      <c r="M3843" t="s">
        <v>14</v>
      </c>
      <c r="N3843" t="s">
        <v>80</v>
      </c>
      <c r="AG3843">
        <v>5.0417059781539923E-3</v>
      </c>
      <c r="AH3843">
        <v>1.1856162003648914E-2</v>
      </c>
      <c r="AI3843">
        <v>1.5931940358681972E-2</v>
      </c>
      <c r="AJ3843">
        <v>1.3819032390905667E-2</v>
      </c>
      <c r="AK3843">
        <v>2.1951158565788509E-3</v>
      </c>
      <c r="AL3843">
        <v>4.3849484566136769E-4</v>
      </c>
      <c r="AM3843">
        <v>7.1978368710987539E-3</v>
      </c>
      <c r="AN3843">
        <v>6.8911905597340492E-3</v>
      </c>
      <c r="AO3843">
        <v>5.9836597114344067E-3</v>
      </c>
      <c r="AP3843">
        <v>3.5690483246445912E-3</v>
      </c>
      <c r="AQ3843">
        <v>4.1966226628999013E-3</v>
      </c>
      <c r="AR3843">
        <v>-1.720927306279581E-3</v>
      </c>
      <c r="AS3843">
        <v>-1.5108828770803474E-2</v>
      </c>
      <c r="AT3843">
        <v>-1.6572362709254069E-2</v>
      </c>
      <c r="AU3843">
        <v>-7.3583550753739436E-3</v>
      </c>
      <c r="AV3843">
        <v>-1.0250236245131022E-2</v>
      </c>
      <c r="AW3843">
        <v>-1.0126750226143757E-2</v>
      </c>
      <c r="AX3843">
        <v>-3.7857637542138577E-3</v>
      </c>
      <c r="AY3843">
        <v>-1.115714463236062E-2</v>
      </c>
      <c r="AZ3843">
        <v>-5.5951272830465403E-3</v>
      </c>
    </row>
    <row r="3844" spans="11:52" ht="14.4">
      <c r="K3844" t="s">
        <v>4999</v>
      </c>
      <c r="L3844" t="s">
        <v>4997</v>
      </c>
      <c r="M3844" t="s">
        <v>92</v>
      </c>
      <c r="N3844" t="s">
        <v>80</v>
      </c>
      <c r="AG3844">
        <v>9.4070520026009793E-3</v>
      </c>
      <c r="AH3844">
        <v>1.478776384128651E-2</v>
      </c>
      <c r="AI3844">
        <v>1.3497353397837876E-2</v>
      </c>
      <c r="AJ3844">
        <v>1.4557930396103124E-2</v>
      </c>
      <c r="AK3844">
        <v>5.4490192551434925E-3</v>
      </c>
      <c r="AL3844">
        <v>5.8586396664118221E-3</v>
      </c>
      <c r="AM3844">
        <v>6.2726093041134516E-3</v>
      </c>
      <c r="AN3844">
        <v>6.403105011189604E-3</v>
      </c>
      <c r="AO3844">
        <v>9.5586315492365674E-3</v>
      </c>
      <c r="AP3844">
        <v>1.14576983877126E-2</v>
      </c>
      <c r="AQ3844">
        <v>1.1508162843988808E-2</v>
      </c>
      <c r="AR3844">
        <v>1.1978040394910742E-2</v>
      </c>
      <c r="AS3844">
        <v>3.6524677396429224E-3</v>
      </c>
      <c r="AT3844">
        <v>8.6667765224382968E-3</v>
      </c>
      <c r="AU3844">
        <v>1.0768711674358077E-2</v>
      </c>
      <c r="AV3844">
        <v>1.2341213581613756E-2</v>
      </c>
      <c r="AW3844">
        <v>1.9304011866349943E-2</v>
      </c>
      <c r="AX3844">
        <v>2.4371121815806668E-2</v>
      </c>
      <c r="AY3844">
        <v>2.5265807491799793E-2</v>
      </c>
      <c r="AZ3844">
        <v>2.4854162020362239E-2</v>
      </c>
    </row>
    <row r="3845" spans="11:52" ht="14.4">
      <c r="K3845" t="s">
        <v>5000</v>
      </c>
      <c r="L3845" t="s">
        <v>4997</v>
      </c>
      <c r="M3845" t="s">
        <v>15</v>
      </c>
      <c r="N3845" t="s">
        <v>80</v>
      </c>
      <c r="AE3845" t="s">
        <v>6079</v>
      </c>
      <c r="AF3845" t="s">
        <v>6079</v>
      </c>
      <c r="AG3845">
        <v>-0.13965028709882185</v>
      </c>
      <c r="AH3845">
        <v>-6.2709324555764001E-2</v>
      </c>
      <c r="AI3845">
        <v>-4.1658844975104671E-2</v>
      </c>
      <c r="AJ3845">
        <v>-2.7183250885522897E-2</v>
      </c>
      <c r="AK3845">
        <v>2.0295357855081773E-2</v>
      </c>
      <c r="AL3845">
        <v>3.4772583967394903E-2</v>
      </c>
      <c r="AM3845">
        <v>2.7629074528176964E-2</v>
      </c>
      <c r="AN3845">
        <v>2.4527343568902023E-2</v>
      </c>
      <c r="AO3845">
        <v>1.4631001110554584E-2</v>
      </c>
      <c r="AP3845">
        <v>1.413830851555924E-2</v>
      </c>
      <c r="AQ3845">
        <v>2.1622625798605417E-2</v>
      </c>
      <c r="AR3845">
        <v>2.6249202468323039E-2</v>
      </c>
      <c r="AS3845">
        <v>1.7700642214084367E-2</v>
      </c>
      <c r="AT3845">
        <v>1.9630865039739445E-2</v>
      </c>
      <c r="AU3845">
        <v>2.4098816513455187E-2</v>
      </c>
      <c r="AV3845">
        <v>2.5519671470305264E-2</v>
      </c>
      <c r="AW3845">
        <v>1.9239959418081331E-2</v>
      </c>
      <c r="AX3845">
        <v>3.7958559336535712E-2</v>
      </c>
      <c r="AY3845">
        <v>4.1269199519377769E-2</v>
      </c>
      <c r="AZ3845">
        <v>4.2261302940640198E-2</v>
      </c>
    </row>
    <row r="3846" spans="11:52" ht="14.4">
      <c r="K3846" t="s">
        <v>5001</v>
      </c>
      <c r="L3846" t="s">
        <v>4997</v>
      </c>
      <c r="M3846" t="s">
        <v>91</v>
      </c>
      <c r="N3846" t="s">
        <v>80</v>
      </c>
      <c r="AG3846">
        <v>3.1201387429764093E-2</v>
      </c>
      <c r="AH3846">
        <v>3.3368705943697972E-2</v>
      </c>
      <c r="AI3846">
        <v>3.2603055099446193E-2</v>
      </c>
      <c r="AJ3846">
        <v>3.2871466278876729E-2</v>
      </c>
      <c r="AK3846">
        <v>1.8743748719479061E-2</v>
      </c>
      <c r="AL3846">
        <v>1.7301381777963871E-2</v>
      </c>
      <c r="AM3846">
        <v>1.8546155255979923E-2</v>
      </c>
      <c r="AN3846">
        <v>1.7615720336288887E-2</v>
      </c>
      <c r="AO3846">
        <v>1.6261756258539775E-2</v>
      </c>
      <c r="AP3846">
        <v>2.2062525747600054E-2</v>
      </c>
      <c r="AQ3846">
        <v>2.4657784732293839E-2</v>
      </c>
      <c r="AR3846">
        <v>2.7956598933430457E-2</v>
      </c>
      <c r="AS3846">
        <v>3.2799992205806337E-2</v>
      </c>
      <c r="AT3846">
        <v>3.5791968651898577E-2</v>
      </c>
      <c r="AU3846">
        <v>3.3722835402558542E-2</v>
      </c>
      <c r="AV3846">
        <v>3.1659001036015627E-2</v>
      </c>
      <c r="AW3846">
        <v>2.4333773386079043E-2</v>
      </c>
      <c r="AX3846">
        <v>2.5161793471680287E-2</v>
      </c>
      <c r="AY3846">
        <v>2.408879794033043E-2</v>
      </c>
      <c r="AZ3846">
        <v>3.2521715350497374E-2</v>
      </c>
    </row>
    <row r="3847" spans="11:52" ht="14.4">
      <c r="K3847" t="s">
        <v>5002</v>
      </c>
      <c r="L3847" t="s">
        <v>4997</v>
      </c>
      <c r="M3847" t="s">
        <v>16</v>
      </c>
      <c r="N3847" t="s">
        <v>80</v>
      </c>
      <c r="AG3847">
        <v>4.0729569681996966E-3</v>
      </c>
      <c r="AH3847">
        <v>3.8502804310542219E-2</v>
      </c>
      <c r="AI3847">
        <v>3.0688958990174885E-2</v>
      </c>
      <c r="AJ3847">
        <v>2.8798046930255373E-2</v>
      </c>
      <c r="AK3847">
        <v>1.0772386171844185E-2</v>
      </c>
      <c r="AL3847">
        <v>7.4053151467287151E-3</v>
      </c>
      <c r="AM3847">
        <v>1.0243227252620828E-2</v>
      </c>
      <c r="AN3847">
        <v>1.6586377835234815E-2</v>
      </c>
      <c r="AO3847">
        <v>1.7844168898056484E-2</v>
      </c>
      <c r="AP3847">
        <v>2.1495458343414788E-2</v>
      </c>
      <c r="AQ3847">
        <v>2.1159753148720775E-2</v>
      </c>
      <c r="AR3847">
        <v>1.6670419103816548E-2</v>
      </c>
      <c r="AS3847">
        <v>2.0642172496097649E-2</v>
      </c>
      <c r="AT3847">
        <v>2.0737624232764391E-2</v>
      </c>
      <c r="AU3847">
        <v>1.9659820716338719E-2</v>
      </c>
      <c r="AV3847">
        <v>1.2722852699066744E-2</v>
      </c>
      <c r="AW3847">
        <v>2.2273118251500197E-2</v>
      </c>
      <c r="AX3847">
        <v>2.5307725651165583E-2</v>
      </c>
      <c r="AY3847">
        <v>2.6036922675442532E-2</v>
      </c>
      <c r="AZ3847">
        <v>2.1371346256672783E-2</v>
      </c>
    </row>
    <row r="3848" spans="11:52" ht="14.4">
      <c r="K3848" t="s">
        <v>5003</v>
      </c>
      <c r="L3848" t="s">
        <v>4997</v>
      </c>
      <c r="M3848" t="s">
        <v>17</v>
      </c>
      <c r="N3848" t="s">
        <v>80</v>
      </c>
      <c r="AG3848">
        <v>1.633990122932277E-2</v>
      </c>
      <c r="AH3848">
        <v>3.8419953447486866E-3</v>
      </c>
      <c r="AI3848">
        <v>4.1694988737363764E-3</v>
      </c>
      <c r="AJ3848">
        <v>-8.7935145888107663E-3</v>
      </c>
      <c r="AK3848">
        <v>-1.4274087095354366E-2</v>
      </c>
      <c r="AL3848">
        <v>-7.1189583832126867E-4</v>
      </c>
      <c r="AM3848">
        <v>3.3763220365578411E-3</v>
      </c>
      <c r="AN3848">
        <v>6.0946123940450875E-3</v>
      </c>
      <c r="AO3848">
        <v>1.7396409095053564E-2</v>
      </c>
      <c r="AP3848">
        <v>1.5714489699813358E-2</v>
      </c>
      <c r="AQ3848">
        <v>1.4573217125134165E-2</v>
      </c>
      <c r="AR3848">
        <v>1.4289761447479845E-2</v>
      </c>
      <c r="AS3848">
        <v>2.0367470589710369E-2</v>
      </c>
      <c r="AT3848">
        <v>1.8417000098501519E-2</v>
      </c>
      <c r="AU3848">
        <v>2.7057993478475185E-2</v>
      </c>
      <c r="AV3848">
        <v>2.3543857602152052E-2</v>
      </c>
      <c r="AW3848">
        <v>3.3706554978756534E-2</v>
      </c>
      <c r="AX3848">
        <v>3.4597081779395911E-2</v>
      </c>
      <c r="AY3848">
        <v>3.3160137885415226E-2</v>
      </c>
      <c r="AZ3848">
        <v>3.2067001041727314E-2</v>
      </c>
    </row>
    <row r="3849" spans="11:52" ht="14.4">
      <c r="K3849" t="s">
        <v>5004</v>
      </c>
      <c r="L3849" t="s">
        <v>4997</v>
      </c>
      <c r="M3849" t="s">
        <v>97</v>
      </c>
      <c r="N3849" t="s">
        <v>80</v>
      </c>
      <c r="O3849" t="s">
        <v>6079</v>
      </c>
      <c r="P3849" t="s">
        <v>6079</v>
      </c>
      <c r="Q3849" t="s">
        <v>6079</v>
      </c>
      <c r="R3849" t="s">
        <v>6079</v>
      </c>
      <c r="S3849" t="s">
        <v>6079</v>
      </c>
      <c r="T3849" t="s">
        <v>6079</v>
      </c>
      <c r="AG3849">
        <v>1.4106592402551426E-2</v>
      </c>
      <c r="AH3849">
        <v>1.4213514780743484E-2</v>
      </c>
      <c r="AI3849">
        <v>1.4139548666538809E-2</v>
      </c>
      <c r="AJ3849">
        <v>1.4904267355367031E-2</v>
      </c>
      <c r="AK3849">
        <v>1.1249181385546396E-2</v>
      </c>
      <c r="AL3849">
        <v>7.9478410865022279E-3</v>
      </c>
      <c r="AM3849">
        <v>8.2124890451901258E-3</v>
      </c>
      <c r="AN3849">
        <v>8.5423515251847643E-4</v>
      </c>
      <c r="AO3849">
        <v>-4.0350033833293011E-3</v>
      </c>
      <c r="AP3849">
        <v>-1.9584783202908954E-3</v>
      </c>
      <c r="AQ3849">
        <v>-6.4263610997239949E-4</v>
      </c>
      <c r="AR3849">
        <v>7.9586246066463268E-4</v>
      </c>
      <c r="AS3849">
        <v>5.620816021306747E-3</v>
      </c>
      <c r="AT3849">
        <v>5.7192208986153155E-3</v>
      </c>
      <c r="AU3849">
        <v>8.3830106802286527E-3</v>
      </c>
      <c r="AV3849">
        <v>1.0206109359095014E-2</v>
      </c>
      <c r="AW3849">
        <v>2.5898798661476981E-2</v>
      </c>
      <c r="AX3849">
        <v>2.5368157125684063E-2</v>
      </c>
      <c r="AY3849">
        <v>2.7152891219779679E-2</v>
      </c>
      <c r="AZ3849">
        <v>2.9935269360779601E-2</v>
      </c>
    </row>
    <row r="3850" spans="11:52" ht="14.4">
      <c r="K3850" t="s">
        <v>5005</v>
      </c>
      <c r="L3850" t="s">
        <v>4997</v>
      </c>
      <c r="M3850" t="s">
        <v>18</v>
      </c>
      <c r="N3850" t="s">
        <v>80</v>
      </c>
      <c r="AG3850">
        <v>2.7702258905747897E-2</v>
      </c>
      <c r="AH3850">
        <v>2.1210015750460439E-2</v>
      </c>
      <c r="AI3850">
        <v>3.0574695983171959E-2</v>
      </c>
      <c r="AJ3850">
        <v>2.8674214292317885E-2</v>
      </c>
      <c r="AK3850">
        <v>5.4069646136276371E-2</v>
      </c>
      <c r="AL3850">
        <v>0.1409494729264664</v>
      </c>
      <c r="AM3850">
        <v>0.10218327537454044</v>
      </c>
      <c r="AN3850">
        <v>9.9438729981555257E-2</v>
      </c>
      <c r="AO3850">
        <v>-5.2340985794527353E-2</v>
      </c>
      <c r="AP3850">
        <v>-2.7391698052325154E-2</v>
      </c>
      <c r="AQ3850">
        <v>-1.7947092983373974E-2</v>
      </c>
      <c r="AR3850">
        <v>-8.6211767990217389E-3</v>
      </c>
      <c r="AS3850">
        <v>3.4117893994522225E-2</v>
      </c>
      <c r="AT3850">
        <v>3.4514846686901988E-2</v>
      </c>
      <c r="AU3850">
        <v>3.7137064621967697E-2</v>
      </c>
      <c r="AV3850">
        <v>3.6005605368136122E-2</v>
      </c>
      <c r="AW3850">
        <v>3.736004315208092E-2</v>
      </c>
      <c r="AX3850">
        <v>4.1246678614792399E-2</v>
      </c>
      <c r="AY3850">
        <v>4.3330777716551229E-2</v>
      </c>
      <c r="AZ3850">
        <v>3.8744247479022616E-2</v>
      </c>
    </row>
    <row r="3851" spans="11:52" ht="14.4">
      <c r="K3851" t="s">
        <v>5006</v>
      </c>
      <c r="L3851" t="s">
        <v>4997</v>
      </c>
      <c r="M3851" t="s">
        <v>34</v>
      </c>
      <c r="N3851" t="s">
        <v>80</v>
      </c>
      <c r="AG3851">
        <v>1.2622963646918036E-2</v>
      </c>
      <c r="AH3851">
        <v>1.3803112119315812E-2</v>
      </c>
      <c r="AI3851">
        <v>1.5289269663051294E-2</v>
      </c>
      <c r="AJ3851">
        <v>1.8918439988209523E-2</v>
      </c>
      <c r="AK3851">
        <v>5.7828099153531248E-3</v>
      </c>
      <c r="AL3851">
        <v>2.1936776371004503E-2</v>
      </c>
      <c r="AM3851">
        <v>1.7447387027157108E-2</v>
      </c>
      <c r="AN3851">
        <v>1.9782965198384884E-2</v>
      </c>
      <c r="AO3851">
        <v>4.1529843605703168E-3</v>
      </c>
      <c r="AP3851">
        <v>6.7642814900902284E-3</v>
      </c>
      <c r="AQ3851">
        <v>9.2779264285173108E-3</v>
      </c>
      <c r="AR3851">
        <v>8.7803482903667032E-3</v>
      </c>
      <c r="AS3851">
        <v>1.5143190169435147E-2</v>
      </c>
      <c r="AT3851">
        <v>1.8661339990681439E-2</v>
      </c>
      <c r="AU3851">
        <v>1.973036847282891E-2</v>
      </c>
      <c r="AV3851">
        <v>1.6968695072349004E-2</v>
      </c>
      <c r="AW3851">
        <v>1.0518533628798545E-2</v>
      </c>
      <c r="AX3851">
        <v>1.7602330304684461E-2</v>
      </c>
      <c r="AY3851">
        <v>2.0638944764568439E-2</v>
      </c>
      <c r="AZ3851">
        <v>1.996324243986666E-2</v>
      </c>
    </row>
    <row r="3852" spans="11:52" ht="14.4">
      <c r="K3852" t="s">
        <v>5007</v>
      </c>
      <c r="L3852" t="s">
        <v>4997</v>
      </c>
      <c r="M3852" t="s">
        <v>19</v>
      </c>
      <c r="N3852" t="s">
        <v>80</v>
      </c>
      <c r="AG3852">
        <v>-1.3852607427594211E-2</v>
      </c>
      <c r="AH3852">
        <v>2.0916478190653254E-3</v>
      </c>
      <c r="AI3852">
        <v>2.1517255493714131E-2</v>
      </c>
      <c r="AJ3852">
        <v>2.2980073371264179E-2</v>
      </c>
      <c r="AK3852">
        <v>-1.2873496003268134E-2</v>
      </c>
      <c r="AL3852">
        <v>-2.8968811355048786E-3</v>
      </c>
      <c r="AM3852">
        <v>6.6166719774462361E-3</v>
      </c>
      <c r="AN3852">
        <v>1.1775653336698775E-2</v>
      </c>
      <c r="AO3852">
        <v>1.8952543055674655E-2</v>
      </c>
      <c r="AP3852">
        <v>2.030813444598464E-2</v>
      </c>
      <c r="AQ3852">
        <v>1.8939129416747417E-2</v>
      </c>
      <c r="AR3852">
        <v>2.0320551493763637E-2</v>
      </c>
      <c r="AS3852">
        <v>1.503611820591663E-2</v>
      </c>
      <c r="AT3852">
        <v>1.9540313709360511E-2</v>
      </c>
      <c r="AU3852">
        <v>2.0614135632218158E-2</v>
      </c>
      <c r="AV3852">
        <v>2.3037859271159016E-2</v>
      </c>
      <c r="AW3852">
        <v>2.9650959546615851E-2</v>
      </c>
      <c r="AX3852">
        <v>3.042947091401561E-2</v>
      </c>
      <c r="AY3852">
        <v>3.0606583966084708E-2</v>
      </c>
      <c r="AZ3852">
        <v>3.3657282234169132E-2</v>
      </c>
    </row>
    <row r="3853" spans="11:52" ht="14.4">
      <c r="K3853" t="s">
        <v>5008</v>
      </c>
      <c r="L3853" t="s">
        <v>4997</v>
      </c>
      <c r="M3853" t="s">
        <v>20</v>
      </c>
      <c r="N3853" t="s">
        <v>80</v>
      </c>
      <c r="AG3853">
        <v>1.6644931305720254E-3</v>
      </c>
      <c r="AH3853">
        <v>3.2860596935422311E-3</v>
      </c>
      <c r="AI3853">
        <v>3.9078243315420471E-3</v>
      </c>
      <c r="AJ3853">
        <v>2.4484571856331302E-3</v>
      </c>
      <c r="AK3853">
        <v>-3.6006624048693682E-2</v>
      </c>
      <c r="AL3853">
        <v>-1.2307612229165613E-2</v>
      </c>
      <c r="AM3853">
        <v>-4.8209024064593837E-3</v>
      </c>
      <c r="AN3853">
        <v>-3.4390879154466794E-3</v>
      </c>
      <c r="AO3853">
        <v>4.1982851545291112E-3</v>
      </c>
      <c r="AP3853">
        <v>2.5623909980273902E-3</v>
      </c>
      <c r="AQ3853">
        <v>6.405019449587753E-3</v>
      </c>
      <c r="AR3853">
        <v>3.9887679648928538E-3</v>
      </c>
      <c r="AS3853">
        <v>1.5210115594561106E-3</v>
      </c>
      <c r="AT3853">
        <v>1.5208333266083724E-2</v>
      </c>
      <c r="AU3853">
        <v>1.3692020049820484E-2</v>
      </c>
      <c r="AV3853">
        <v>1.0723435333402146E-2</v>
      </c>
      <c r="AW3853">
        <v>-3.2487152504424556E-2</v>
      </c>
      <c r="AX3853">
        <v>-1.507820235041981E-2</v>
      </c>
      <c r="AY3853">
        <v>-7.441144242461545E-3</v>
      </c>
      <c r="AZ3853">
        <v>-3.2793496626503031E-3</v>
      </c>
    </row>
    <row r="3854" spans="11:52" ht="14.4">
      <c r="K3854" t="s">
        <v>5009</v>
      </c>
      <c r="L3854" t="s">
        <v>4997</v>
      </c>
      <c r="M3854" t="s">
        <v>21</v>
      </c>
      <c r="N3854" t="s">
        <v>80</v>
      </c>
      <c r="AG3854">
        <v>1.675345997144545E-2</v>
      </c>
      <c r="AH3854">
        <v>1.1791767340572011E-2</v>
      </c>
      <c r="AI3854">
        <v>1.2295633745413538E-2</v>
      </c>
      <c r="AJ3854">
        <v>2.7227530548900956E-2</v>
      </c>
      <c r="AK3854">
        <v>3.9362949871028612E-3</v>
      </c>
      <c r="AL3854">
        <v>5.3618955112670098E-3</v>
      </c>
      <c r="AM3854">
        <v>1.0057322212649268E-2</v>
      </c>
      <c r="AN3854">
        <v>9.603831121126484E-3</v>
      </c>
    </row>
    <row r="3855" spans="11:52" ht="14.4">
      <c r="K3855" t="s">
        <v>5010</v>
      </c>
      <c r="L3855" t="s">
        <v>4997</v>
      </c>
      <c r="M3855" t="s">
        <v>22</v>
      </c>
      <c r="N3855" t="s">
        <v>80</v>
      </c>
      <c r="AG3855">
        <v>2.7568944584836858E-2</v>
      </c>
      <c r="AH3855">
        <v>2.9079573966248367E-2</v>
      </c>
      <c r="AI3855">
        <v>2.6790707997410172E-2</v>
      </c>
      <c r="AJ3855">
        <v>5.4945798981576061E-2</v>
      </c>
      <c r="AK3855">
        <v>3.6723905015483738E-3</v>
      </c>
      <c r="AL3855">
        <v>1.2185951456187468E-2</v>
      </c>
      <c r="AM3855">
        <v>1.9706705424165184E-2</v>
      </c>
      <c r="AN3855">
        <v>4.8786059387687271E-2</v>
      </c>
      <c r="AO3855">
        <v>2.6031888746544496E-2</v>
      </c>
      <c r="AP3855">
        <v>1.5909637882385235E-2</v>
      </c>
      <c r="AQ3855">
        <v>1.3782598676548723E-2</v>
      </c>
      <c r="AR3855">
        <v>1.8360013258690893E-2</v>
      </c>
      <c r="AS3855">
        <v>-1.1115318241594818E-2</v>
      </c>
      <c r="AT3855">
        <v>-3.187787411392889E-3</v>
      </c>
      <c r="AU3855">
        <v>9.1571229837096278E-3</v>
      </c>
      <c r="AV3855">
        <v>1.9122456872506442E-2</v>
      </c>
      <c r="AW3855">
        <v>4.8941506930257915E-2</v>
      </c>
      <c r="AX3855">
        <v>3.6864056797659098E-2</v>
      </c>
      <c r="AY3855">
        <v>3.8858999837694662E-2</v>
      </c>
      <c r="AZ3855">
        <v>4.5223816133886791E-2</v>
      </c>
    </row>
    <row r="3856" spans="11:52" ht="14.4">
      <c r="K3856" t="s">
        <v>5011</v>
      </c>
      <c r="L3856" t="s">
        <v>4997</v>
      </c>
      <c r="M3856" t="s">
        <v>90</v>
      </c>
      <c r="N3856" t="s">
        <v>80</v>
      </c>
      <c r="AG3856">
        <v>2.011680436154184E-2</v>
      </c>
      <c r="AH3856">
        <v>2.4035747189806441E-2</v>
      </c>
      <c r="AI3856">
        <v>2.2129905027019638E-2</v>
      </c>
      <c r="AJ3856">
        <v>2.021202264135832E-2</v>
      </c>
      <c r="AK3856">
        <v>1.5034231284479144E-2</v>
      </c>
      <c r="AL3856">
        <v>9.7440772643872121E-3</v>
      </c>
      <c r="AM3856">
        <v>1.1456853656415874E-2</v>
      </c>
      <c r="AN3856">
        <v>1.0536619414643924E-2</v>
      </c>
      <c r="AO3856">
        <v>1.3734360072618051E-2</v>
      </c>
      <c r="AP3856">
        <v>1.6643194221586961E-2</v>
      </c>
      <c r="AQ3856">
        <v>1.7758765797861724E-2</v>
      </c>
      <c r="AR3856">
        <v>1.9091175731373988E-2</v>
      </c>
      <c r="AS3856">
        <v>1.7357435690119147E-2</v>
      </c>
      <c r="AT3856">
        <v>1.7977555563537195E-2</v>
      </c>
      <c r="AU3856">
        <v>2.1124315686882781E-2</v>
      </c>
      <c r="AV3856">
        <v>2.146001545842607E-2</v>
      </c>
      <c r="AW3856">
        <v>4.4550604909788571E-2</v>
      </c>
      <c r="AX3856">
        <v>4.1432111769816253E-2</v>
      </c>
      <c r="AY3856">
        <v>4.1395639647489858E-2</v>
      </c>
      <c r="AZ3856">
        <v>3.7300625050955424E-2</v>
      </c>
    </row>
    <row r="3857" spans="11:52" ht="14.4">
      <c r="K3857" t="s">
        <v>5012</v>
      </c>
      <c r="L3857" t="s">
        <v>4997</v>
      </c>
      <c r="M3857" t="s">
        <v>23</v>
      </c>
      <c r="N3857" t="s">
        <v>80</v>
      </c>
      <c r="AG3857">
        <v>4.9799681662006526E-3</v>
      </c>
      <c r="AH3857">
        <v>1.6969283294477305E-2</v>
      </c>
      <c r="AI3857">
        <v>3.8916362969086546E-4</v>
      </c>
      <c r="AJ3857">
        <v>-1.3293231961210923E-3</v>
      </c>
      <c r="AK3857">
        <v>6.2503541863082844E-3</v>
      </c>
      <c r="AL3857">
        <v>9.0929342949186732E-3</v>
      </c>
      <c r="AM3857">
        <v>1.4824247615246028E-2</v>
      </c>
      <c r="AN3857">
        <v>2.1869579359162977E-2</v>
      </c>
      <c r="AO3857">
        <v>2.2077961376586557E-2</v>
      </c>
      <c r="AP3857">
        <v>2.4567213531426334E-2</v>
      </c>
      <c r="AQ3857">
        <v>3.0687026552061257E-2</v>
      </c>
      <c r="AR3857">
        <v>2.9688043125120286E-2</v>
      </c>
      <c r="AS3857">
        <v>7.412301242028041E-2</v>
      </c>
      <c r="AT3857">
        <v>5.1568911361490777E-2</v>
      </c>
      <c r="AU3857">
        <v>4.4485186755412173E-2</v>
      </c>
      <c r="AV3857">
        <v>5.0141156323701405E-2</v>
      </c>
      <c r="AW3857">
        <v>-5.3805010996941051E-2</v>
      </c>
      <c r="AX3857">
        <v>-3.8822348602351488E-2</v>
      </c>
      <c r="AY3857">
        <v>-2.3010185332518664E-3</v>
      </c>
      <c r="AZ3857">
        <v>1.5951425993727029E-2</v>
      </c>
    </row>
    <row r="3858" spans="11:52" ht="14.4">
      <c r="K3858" t="s">
        <v>5013</v>
      </c>
      <c r="L3858" t="s">
        <v>4997</v>
      </c>
      <c r="M3858" t="s">
        <v>24</v>
      </c>
      <c r="N3858" t="s">
        <v>80</v>
      </c>
      <c r="AG3858">
        <v>7.6566018716879005E-3</v>
      </c>
      <c r="AH3858">
        <v>9.2490168517841958E-3</v>
      </c>
      <c r="AI3858">
        <v>8.5416614065487312E-3</v>
      </c>
      <c r="AJ3858">
        <v>8.6465368947802653E-3</v>
      </c>
      <c r="AK3858">
        <v>1.3415215020556042E-2</v>
      </c>
      <c r="AL3858">
        <v>-7.0254712542642539E-3</v>
      </c>
      <c r="AM3858">
        <v>-3.7357639721003681E-3</v>
      </c>
      <c r="AN3858">
        <v>-2.926446752832578E-3</v>
      </c>
      <c r="AO3858">
        <v>6.2301034537499706E-3</v>
      </c>
      <c r="AP3858">
        <v>8.2180000567601431E-3</v>
      </c>
      <c r="AQ3858">
        <v>1.0965165048708481E-2</v>
      </c>
      <c r="AR3858">
        <v>5.250989493657994E-3</v>
      </c>
      <c r="AS3858">
        <v>1.4207523595077008E-2</v>
      </c>
      <c r="AT3858">
        <v>1.6877188929765707E-2</v>
      </c>
      <c r="AU3858">
        <v>1.7048708759442352E-2</v>
      </c>
      <c r="AV3858">
        <v>1.5060959681507455E-2</v>
      </c>
      <c r="AW3858">
        <v>2.0901904968955103E-2</v>
      </c>
      <c r="AX3858">
        <v>2.0685783697436712E-2</v>
      </c>
      <c r="AY3858">
        <v>2.2642809706977671E-2</v>
      </c>
      <c r="AZ3858">
        <v>2.095138650460587E-2</v>
      </c>
    </row>
    <row r="3859" spans="11:52" ht="14.4">
      <c r="K3859" t="s">
        <v>5014</v>
      </c>
      <c r="L3859" t="s">
        <v>4997</v>
      </c>
      <c r="M3859" t="s">
        <v>1386</v>
      </c>
      <c r="N3859" t="s">
        <v>80</v>
      </c>
      <c r="O3859" t="s">
        <v>6079</v>
      </c>
      <c r="P3859" t="s">
        <v>6079</v>
      </c>
      <c r="Q3859" t="s">
        <v>6079</v>
      </c>
      <c r="R3859" t="s">
        <v>6079</v>
      </c>
      <c r="S3859" t="s">
        <v>6079</v>
      </c>
      <c r="T3859" t="s">
        <v>6079</v>
      </c>
      <c r="U3859" t="s">
        <v>6079</v>
      </c>
      <c r="V3859" t="s">
        <v>6079</v>
      </c>
      <c r="W3859" t="s">
        <v>6079</v>
      </c>
      <c r="X3859" t="s">
        <v>6079</v>
      </c>
      <c r="Y3859" t="s">
        <v>6079</v>
      </c>
      <c r="Z3859" t="s">
        <v>6079</v>
      </c>
      <c r="AA3859" t="s">
        <v>6079</v>
      </c>
      <c r="AG3859">
        <v>2.6954411494895105E-2</v>
      </c>
      <c r="AH3859">
        <v>2.8360861203802119E-2</v>
      </c>
      <c r="AI3859">
        <v>3.528298809308008E-2</v>
      </c>
      <c r="AJ3859">
        <v>4.5983191288561091E-2</v>
      </c>
      <c r="AK3859">
        <v>2.1302927277681453E-2</v>
      </c>
      <c r="AL3859">
        <v>1.8998856540483215E-2</v>
      </c>
      <c r="AM3859">
        <v>2.3285123563398819E-2</v>
      </c>
      <c r="AN3859">
        <v>2.4553285330243171E-2</v>
      </c>
      <c r="AO3859">
        <v>3.4808761938550051E-2</v>
      </c>
      <c r="AP3859">
        <v>3.2521347712538319E-2</v>
      </c>
      <c r="AQ3859">
        <v>3.410990404773092E-2</v>
      </c>
      <c r="AR3859">
        <v>3.3580123622220258E-2</v>
      </c>
      <c r="AS3859">
        <v>3.8080796982867315E-2</v>
      </c>
      <c r="AT3859">
        <v>2.6774937956514182E-2</v>
      </c>
      <c r="AU3859">
        <v>3.7098022128321181E-2</v>
      </c>
      <c r="AV3859">
        <v>3.8971198046944142E-2</v>
      </c>
      <c r="AW3859">
        <v>5.1507212276372602E-2</v>
      </c>
      <c r="AX3859">
        <v>5.7081925750897239E-2</v>
      </c>
      <c r="AY3859">
        <v>5.6262199930532233E-2</v>
      </c>
      <c r="AZ3859">
        <v>5.2059607581664627E-2</v>
      </c>
    </row>
    <row r="3860" spans="11:52" ht="14.4">
      <c r="K3860" t="s">
        <v>5015</v>
      </c>
      <c r="L3860" t="s">
        <v>4997</v>
      </c>
      <c r="M3860" t="s">
        <v>25</v>
      </c>
      <c r="N3860" t="s">
        <v>80</v>
      </c>
      <c r="AG3860">
        <v>9.4708238398275909E-3</v>
      </c>
      <c r="AH3860">
        <v>-8.5764770827428723E-3</v>
      </c>
      <c r="AI3860">
        <v>-5.0016716329591539E-3</v>
      </c>
      <c r="AJ3860">
        <v>6.3770490881165159E-3</v>
      </c>
      <c r="AK3860">
        <v>4.4254193072393942E-2</v>
      </c>
      <c r="AL3860">
        <v>1.0142810976013574E-2</v>
      </c>
      <c r="AM3860">
        <v>-1.6999813527113015E-2</v>
      </c>
      <c r="AN3860">
        <v>-7.3919767650337601E-3</v>
      </c>
      <c r="AO3860">
        <v>5.6067814563773256E-3</v>
      </c>
      <c r="AP3860">
        <v>1.3177447824534441E-3</v>
      </c>
      <c r="AQ3860">
        <v>4.488224206412904E-3</v>
      </c>
      <c r="AR3860">
        <v>3.4970187692692722E-3</v>
      </c>
      <c r="AS3860">
        <v>1.5890128572132893E-2</v>
      </c>
      <c r="AT3860">
        <v>5.2596470380672855E-3</v>
      </c>
      <c r="AU3860">
        <v>6.0093153731651623E-4</v>
      </c>
      <c r="AV3860">
        <v>-1.8332426596112648E-3</v>
      </c>
      <c r="AW3860">
        <v>3.1320320474690286E-2</v>
      </c>
      <c r="AX3860">
        <v>3.472356079206422E-2</v>
      </c>
      <c r="AY3860">
        <v>3.4285962416799119E-2</v>
      </c>
      <c r="AZ3860">
        <v>2.270766903661884E-2</v>
      </c>
    </row>
    <row r="3861" spans="11:52" ht="14.4">
      <c r="K3861" t="s">
        <v>5746</v>
      </c>
      <c r="L3861" t="s">
        <v>4997</v>
      </c>
      <c r="M3861" t="s">
        <v>5610</v>
      </c>
      <c r="N3861" t="s">
        <v>80</v>
      </c>
      <c r="AO3861">
        <v>1.2099885121547183E-2</v>
      </c>
      <c r="AP3861" t="s">
        <v>6079</v>
      </c>
      <c r="AQ3861" t="s">
        <v>6079</v>
      </c>
      <c r="AR3861" t="s">
        <v>6079</v>
      </c>
      <c r="AS3861" t="s">
        <v>6079</v>
      </c>
      <c r="AT3861">
        <v>1.044116053836174E-2</v>
      </c>
      <c r="AU3861">
        <v>1.1110532563589536E-2</v>
      </c>
      <c r="AV3861">
        <v>1.1284660431581248E-2</v>
      </c>
      <c r="AW3861">
        <v>1.6372671112062552E-2</v>
      </c>
      <c r="AX3861">
        <v>1.5020949186680886E-2</v>
      </c>
      <c r="AY3861">
        <v>1.4957362447066616E-2</v>
      </c>
      <c r="AZ3861">
        <v>1.7595270372131485E-2</v>
      </c>
    </row>
    <row r="3862" spans="11:52" ht="14.4">
      <c r="K3862" t="s">
        <v>5016</v>
      </c>
      <c r="L3862" t="s">
        <v>4997</v>
      </c>
      <c r="M3862" t="s">
        <v>98</v>
      </c>
      <c r="N3862" t="s">
        <v>80</v>
      </c>
      <c r="AG3862">
        <v>2.7399103786473544E-2</v>
      </c>
      <c r="AH3862">
        <v>2.8492993379147003E-2</v>
      </c>
      <c r="AI3862">
        <v>2.8368680909465906E-2</v>
      </c>
      <c r="AJ3862">
        <v>2.5759490455733551E-2</v>
      </c>
      <c r="AK3862">
        <v>2.8170953088439449E-2</v>
      </c>
      <c r="AL3862">
        <v>2.7758058401762389E-2</v>
      </c>
      <c r="AM3862">
        <v>2.8463768582101739E-2</v>
      </c>
      <c r="AN3862">
        <v>2.6903053625493351E-2</v>
      </c>
      <c r="AO3862">
        <v>2.3228317021895969E-2</v>
      </c>
      <c r="AP3862">
        <v>2.4650970066711183E-2</v>
      </c>
      <c r="AQ3862">
        <v>2.6132396247720707E-2</v>
      </c>
      <c r="AR3862">
        <v>2.6350841564891057E-2</v>
      </c>
      <c r="AS3862">
        <v>2.4214115149270937E-2</v>
      </c>
      <c r="AT3862">
        <v>2.3344816072632529E-2</v>
      </c>
      <c r="AU3862">
        <v>2.6869579294691259E-2</v>
      </c>
      <c r="AV3862">
        <v>2.9375986987952699E-2</v>
      </c>
      <c r="AW3862">
        <v>6.6591808765051413E-2</v>
      </c>
      <c r="AX3862">
        <v>6.5741865494107946E-2</v>
      </c>
      <c r="AY3862">
        <v>6.0518216547014961E-2</v>
      </c>
      <c r="AZ3862">
        <v>6.0776126654805238E-2</v>
      </c>
    </row>
    <row r="3863" spans="11:52" ht="14.4">
      <c r="K3863" t="s">
        <v>5017</v>
      </c>
      <c r="L3863" t="s">
        <v>4997</v>
      </c>
      <c r="M3863" t="s">
        <v>94</v>
      </c>
      <c r="N3863" t="s">
        <v>80</v>
      </c>
      <c r="AG3863">
        <v>1.3272049223479607E-2</v>
      </c>
      <c r="AH3863">
        <v>1.2313811706561956E-2</v>
      </c>
      <c r="AI3863">
        <v>1.3894214890890946E-2</v>
      </c>
      <c r="AJ3863">
        <v>1.3105069749599784E-2</v>
      </c>
      <c r="AK3863">
        <v>1.3932862973272928E-2</v>
      </c>
      <c r="AL3863">
        <v>1.2707823195619717E-2</v>
      </c>
      <c r="AM3863">
        <v>1.1457471176663224E-2</v>
      </c>
      <c r="AN3863">
        <v>1.0439029734759865E-2</v>
      </c>
      <c r="AO3863">
        <v>1.1938298866936018E-2</v>
      </c>
      <c r="AP3863">
        <v>1.0064558220313677E-2</v>
      </c>
      <c r="AQ3863">
        <v>1.281614423291604E-2</v>
      </c>
      <c r="AR3863">
        <v>1.3054798733866448E-2</v>
      </c>
      <c r="AS3863">
        <v>8.9795593318510586E-3</v>
      </c>
      <c r="AT3863">
        <v>1.0926753068605846E-2</v>
      </c>
      <c r="AU3863">
        <v>1.1620988087183528E-2</v>
      </c>
      <c r="AV3863">
        <v>1.0614286733506516E-2</v>
      </c>
      <c r="AW3863">
        <v>2.0430503389537228E-2</v>
      </c>
      <c r="AX3863">
        <v>1.6345332694634489E-2</v>
      </c>
      <c r="AY3863">
        <v>1.7439505565893101E-2</v>
      </c>
      <c r="AZ3863">
        <v>1.9746425614276943E-2</v>
      </c>
    </row>
    <row r="3864" spans="11:52" ht="14.4">
      <c r="K3864" t="s">
        <v>5018</v>
      </c>
      <c r="L3864" t="s">
        <v>4997</v>
      </c>
      <c r="M3864" t="s">
        <v>99</v>
      </c>
      <c r="N3864" t="s">
        <v>80</v>
      </c>
      <c r="AG3864">
        <v>3.5221790348865488E-3</v>
      </c>
      <c r="AH3864">
        <v>3.0354607128729163E-3</v>
      </c>
      <c r="AI3864">
        <v>2.7292824057099257E-3</v>
      </c>
      <c r="AJ3864">
        <v>3.621742216825798E-3</v>
      </c>
      <c r="AK3864">
        <v>1.8089297128766324E-3</v>
      </c>
      <c r="AL3864">
        <v>1.9342205646047301E-3</v>
      </c>
      <c r="AM3864">
        <v>1.979058222183935E-3</v>
      </c>
      <c r="AN3864">
        <v>3.1230528612913627E-3</v>
      </c>
      <c r="AO3864">
        <v>2.7161401814032645E-3</v>
      </c>
      <c r="AP3864">
        <v>3.1753902940394809E-3</v>
      </c>
      <c r="AQ3864">
        <v>2.8536352388980855E-3</v>
      </c>
      <c r="AR3864">
        <v>2.3809898207358708E-3</v>
      </c>
      <c r="AS3864">
        <v>7.5858180942995805E-3</v>
      </c>
      <c r="AT3864">
        <v>5.6892499836701613E-3</v>
      </c>
      <c r="AU3864">
        <v>8.3675554861802164E-3</v>
      </c>
      <c r="AV3864">
        <v>1.1584612483909266E-2</v>
      </c>
      <c r="AW3864">
        <v>3.1196311995648679E-2</v>
      </c>
      <c r="AX3864">
        <v>3.5053147132779731E-2</v>
      </c>
      <c r="AY3864">
        <v>3.5645138867567837E-2</v>
      </c>
      <c r="AZ3864">
        <v>4.8913661473785265E-2</v>
      </c>
    </row>
    <row r="3865" spans="11:52" ht="14.4">
      <c r="K3865" t="s">
        <v>5019</v>
      </c>
      <c r="L3865" t="s">
        <v>4997</v>
      </c>
      <c r="M3865" t="s">
        <v>26</v>
      </c>
      <c r="N3865" t="s">
        <v>80</v>
      </c>
      <c r="O3865" t="s">
        <v>6079</v>
      </c>
      <c r="P3865" t="s">
        <v>6079</v>
      </c>
      <c r="Q3865" t="s">
        <v>6079</v>
      </c>
      <c r="R3865" t="s">
        <v>6079</v>
      </c>
      <c r="S3865" t="s">
        <v>6079</v>
      </c>
      <c r="AG3865">
        <v>2.2458900796046306E-2</v>
      </c>
      <c r="AH3865">
        <v>1.7738545220417339E-2</v>
      </c>
      <c r="AI3865">
        <v>2.1769645520336337E-2</v>
      </c>
      <c r="AJ3865">
        <v>1.5077165651415101E-2</v>
      </c>
      <c r="AK3865">
        <v>4.619127150223193E-3</v>
      </c>
      <c r="AL3865">
        <v>-4.9969369194511727E-3</v>
      </c>
      <c r="AM3865">
        <v>5.1877370038584088E-3</v>
      </c>
      <c r="AN3865">
        <v>1.5373757108550195E-3</v>
      </c>
      <c r="AO3865">
        <v>-2.0155976046280139E-3</v>
      </c>
      <c r="AP3865">
        <v>3.2465981482146539E-3</v>
      </c>
      <c r="AQ3865">
        <v>6.4790147354240393E-3</v>
      </c>
      <c r="AR3865">
        <v>1.1644537211235971E-2</v>
      </c>
      <c r="AS3865">
        <v>2.0926608446690052E-2</v>
      </c>
      <c r="AT3865">
        <v>-1.5396457121634843E-2</v>
      </c>
      <c r="AU3865">
        <v>-7.6396158201181283E-4</v>
      </c>
      <c r="AV3865">
        <v>1.7960670150730364E-2</v>
      </c>
      <c r="AW3865">
        <v>4.8938056409137939E-2</v>
      </c>
      <c r="AX3865">
        <v>5.5918357806881411E-2</v>
      </c>
      <c r="AY3865">
        <v>5.8271796795024346E-2</v>
      </c>
      <c r="AZ3865">
        <v>6.2388959153814427E-2</v>
      </c>
    </row>
    <row r="3866" spans="11:52" ht="14.4">
      <c r="K3866" t="s">
        <v>5020</v>
      </c>
      <c r="L3866" t="s">
        <v>4997</v>
      </c>
      <c r="M3866" t="s">
        <v>27</v>
      </c>
      <c r="N3866" t="s">
        <v>80</v>
      </c>
      <c r="AG3866">
        <v>2.5158778170311265E-2</v>
      </c>
      <c r="AH3866">
        <v>2.7571917786839255E-2</v>
      </c>
      <c r="AI3866">
        <v>2.9236808317706028E-2</v>
      </c>
      <c r="AJ3866">
        <v>2.9173320919939835E-2</v>
      </c>
      <c r="AK3866">
        <v>8.9165819212764525E-3</v>
      </c>
      <c r="AL3866">
        <v>1.8207147483281377E-2</v>
      </c>
      <c r="AM3866">
        <v>2.5753348280088083E-2</v>
      </c>
      <c r="AN3866">
        <v>2.5740611893471377E-2</v>
      </c>
      <c r="AO3866">
        <v>2.8043986077389518E-2</v>
      </c>
      <c r="AP3866">
        <v>3.1275734926766732E-2</v>
      </c>
      <c r="AQ3866">
        <v>2.8724035865477147E-2</v>
      </c>
      <c r="AR3866">
        <v>2.7071317722750503E-2</v>
      </c>
      <c r="AS3866">
        <v>2.2545354770052872E-2</v>
      </c>
      <c r="AT3866">
        <v>2.6419850275273535E-2</v>
      </c>
      <c r="AU3866">
        <v>2.698598759232787E-2</v>
      </c>
      <c r="AV3866">
        <v>2.5972067878874131E-2</v>
      </c>
      <c r="AW3866">
        <v>4.1656567554397811E-2</v>
      </c>
      <c r="AX3866">
        <v>4.5083258859809495E-2</v>
      </c>
      <c r="AY3866">
        <v>4.5373363519191003E-2</v>
      </c>
      <c r="AZ3866">
        <v>4.1770109871410568E-2</v>
      </c>
    </row>
    <row r="3867" spans="11:52" ht="14.4">
      <c r="K3867" t="s">
        <v>5021</v>
      </c>
      <c r="L3867" t="s">
        <v>4997</v>
      </c>
      <c r="M3867" t="s">
        <v>28</v>
      </c>
      <c r="N3867" t="s">
        <v>80</v>
      </c>
      <c r="AG3867">
        <v>8.5683911258237194E-3</v>
      </c>
      <c r="AH3867">
        <v>1.6097233711642494E-2</v>
      </c>
      <c r="AI3867">
        <v>1.9878287165298748E-2</v>
      </c>
      <c r="AJ3867">
        <v>1.8650532623339641E-2</v>
      </c>
      <c r="AK3867">
        <v>8.2437751425907535E-3</v>
      </c>
      <c r="AL3867">
        <v>1.2153361188616103E-2</v>
      </c>
      <c r="AM3867">
        <v>1.6163427648082991E-2</v>
      </c>
      <c r="AN3867">
        <v>1.2544818748684161E-2</v>
      </c>
      <c r="AO3867">
        <v>2.4922062406304801E-2</v>
      </c>
      <c r="AP3867" t="s">
        <v>6079</v>
      </c>
      <c r="AQ3867" t="s">
        <v>6079</v>
      </c>
      <c r="AR3867" t="s">
        <v>6079</v>
      </c>
      <c r="AS3867" t="s">
        <v>6079</v>
      </c>
      <c r="AT3867">
        <v>3.8058966972390605E-2</v>
      </c>
      <c r="AU3867">
        <v>3.5783657657356659E-2</v>
      </c>
      <c r="AV3867">
        <v>2.8284209845629744E-2</v>
      </c>
      <c r="AW3867">
        <v>4.3892244148487775E-2</v>
      </c>
      <c r="AX3867">
        <v>4.1840848547051106E-2</v>
      </c>
      <c r="AY3867">
        <v>4.3348294721280711E-2</v>
      </c>
      <c r="AZ3867">
        <v>4.1242633925334414E-2</v>
      </c>
    </row>
    <row r="3868" spans="11:52" ht="14.4">
      <c r="K3868" t="s">
        <v>5022</v>
      </c>
      <c r="L3868" t="s">
        <v>4997</v>
      </c>
      <c r="M3868" t="s">
        <v>29</v>
      </c>
      <c r="N3868" t="s">
        <v>80</v>
      </c>
      <c r="AG3868">
        <v>3.2299038155130612E-2</v>
      </c>
      <c r="AH3868">
        <v>3.5652590986750998E-2</v>
      </c>
      <c r="AI3868">
        <v>3.6877439599869506E-2</v>
      </c>
      <c r="AJ3868">
        <v>3.8239692439139369E-2</v>
      </c>
      <c r="AK3868">
        <v>2.8657747716017135E-2</v>
      </c>
      <c r="AL3868">
        <v>3.3042645957095863E-2</v>
      </c>
      <c r="AM3868">
        <v>3.1592097937896906E-2</v>
      </c>
      <c r="AN3868">
        <v>2.5416620487157697E-2</v>
      </c>
      <c r="AO3868">
        <v>2.5940136823180176E-2</v>
      </c>
      <c r="AP3868">
        <v>3.203677853337842E-2</v>
      </c>
      <c r="AQ3868">
        <v>3.2673241406254411E-2</v>
      </c>
      <c r="AR3868">
        <v>3.5056690360990815E-2</v>
      </c>
      <c r="AS3868">
        <v>4.8792105646084168E-2</v>
      </c>
      <c r="AT3868">
        <v>4.9640090837714701E-2</v>
      </c>
      <c r="AU3868">
        <v>9.9208060426379113E-2</v>
      </c>
      <c r="AV3868">
        <v>8.7005288083484095E-2</v>
      </c>
      <c r="AW3868">
        <v>4.759166574187014E-2</v>
      </c>
      <c r="AX3868">
        <v>4.2868762094909273E-2</v>
      </c>
      <c r="AY3868">
        <v>5.1238465982468263E-2</v>
      </c>
      <c r="AZ3868">
        <v>5.7175112827088446E-2</v>
      </c>
    </row>
    <row r="3869" spans="11:52" ht="14.4">
      <c r="K3869" t="s">
        <v>5023</v>
      </c>
      <c r="L3869" t="s">
        <v>4997</v>
      </c>
      <c r="M3869" t="s">
        <v>30</v>
      </c>
      <c r="N3869" t="s">
        <v>80</v>
      </c>
      <c r="AG3869">
        <v>2.7326734729388392E-2</v>
      </c>
      <c r="AH3869">
        <v>3.6185078429902623E-2</v>
      </c>
      <c r="AI3869">
        <v>2.5967744605673609E-2</v>
      </c>
      <c r="AJ3869">
        <v>2.9164241138030692E-2</v>
      </c>
      <c r="AK3869">
        <v>2.6937353644758279E-2</v>
      </c>
      <c r="AL3869">
        <v>1.1754576524482212E-2</v>
      </c>
      <c r="AM3869">
        <v>1.3972616855880938E-2</v>
      </c>
      <c r="AN3869">
        <v>1.8081970125420257E-2</v>
      </c>
      <c r="AO3869">
        <v>1.5097855884338427E-2</v>
      </c>
      <c r="AP3869">
        <v>2.1456856584182303E-2</v>
      </c>
      <c r="AQ3869">
        <v>1.8885001858233993E-2</v>
      </c>
      <c r="AR3869">
        <v>1.693293195943579E-2</v>
      </c>
      <c r="AS3869">
        <v>2.8758909262952031E-2</v>
      </c>
      <c r="AT3869">
        <v>4.1629962274898971E-2</v>
      </c>
      <c r="AU3869">
        <v>5.5270348457248146E-2</v>
      </c>
      <c r="AV3869">
        <v>4.274448534360676E-2</v>
      </c>
      <c r="AW3869">
        <v>7.3666760967693201E-2</v>
      </c>
      <c r="AX3869">
        <v>5.7068867102802283E-2</v>
      </c>
      <c r="AY3869">
        <v>6.082089896531493E-2</v>
      </c>
      <c r="AZ3869">
        <v>6.4023651921101002E-2</v>
      </c>
    </row>
    <row r="3870" spans="11:52" ht="14.4">
      <c r="K3870" t="s">
        <v>5024</v>
      </c>
      <c r="L3870" t="s">
        <v>4997</v>
      </c>
      <c r="M3870" t="s">
        <v>100</v>
      </c>
      <c r="N3870" t="s">
        <v>80</v>
      </c>
      <c r="AG3870">
        <v>3.5652555251828873E-2</v>
      </c>
      <c r="AH3870">
        <v>4.2632161021176139E-2</v>
      </c>
      <c r="AI3870">
        <v>4.1459334801648019E-2</v>
      </c>
      <c r="AJ3870">
        <v>3.4623876307058425E-2</v>
      </c>
      <c r="AK3870">
        <v>3.754113132261206E-2</v>
      </c>
      <c r="AL3870">
        <v>2.7241686643239484E-2</v>
      </c>
      <c r="AM3870">
        <v>2.5767122196695375E-2</v>
      </c>
      <c r="AN3870">
        <v>2.892828657896885E-2</v>
      </c>
      <c r="AO3870">
        <v>2.3230293959044503E-2</v>
      </c>
      <c r="AP3870">
        <v>2.5418674171213015E-2</v>
      </c>
      <c r="AQ3870">
        <v>3.0082617938525905E-2</v>
      </c>
      <c r="AR3870">
        <v>2.9838992894535551E-2</v>
      </c>
      <c r="AS3870">
        <v>2.8650127099429171E-2</v>
      </c>
      <c r="AT3870">
        <v>3.2323305719472797E-2</v>
      </c>
      <c r="AU3870">
        <v>3.3567652938598112E-2</v>
      </c>
      <c r="AV3870">
        <v>3.760925848421711E-2</v>
      </c>
      <c r="AW3870">
        <v>4.4269257872661248E-2</v>
      </c>
      <c r="AX3870">
        <v>4.9109011182526689E-2</v>
      </c>
      <c r="AY3870">
        <v>5.1983421062145173E-2</v>
      </c>
      <c r="AZ3870">
        <v>5.4025710145663278E-2</v>
      </c>
    </row>
    <row r="3871" spans="11:52" ht="14.4">
      <c r="K3871" t="s">
        <v>5025</v>
      </c>
      <c r="L3871" t="s">
        <v>4997</v>
      </c>
      <c r="M3871" t="s">
        <v>31</v>
      </c>
      <c r="N3871" t="s">
        <v>80</v>
      </c>
      <c r="AG3871">
        <v>3.3620024394022494E-2</v>
      </c>
      <c r="AH3871">
        <v>2.9519261007150455E-2</v>
      </c>
      <c r="AI3871">
        <v>2.8115851401277141E-2</v>
      </c>
      <c r="AJ3871">
        <v>2.6967871569156584E-2</v>
      </c>
      <c r="AK3871">
        <v>1.7751379919803204E-2</v>
      </c>
      <c r="AL3871">
        <v>2.2204500947345548E-2</v>
      </c>
      <c r="AM3871">
        <v>2.2590247526960552E-2</v>
      </c>
      <c r="AN3871">
        <v>2.1693518782340899E-2</v>
      </c>
      <c r="AO3871">
        <v>2.5232096308537511E-2</v>
      </c>
      <c r="AP3871">
        <v>2.3408874258575709E-2</v>
      </c>
      <c r="AQ3871">
        <v>2.228275300420593E-2</v>
      </c>
      <c r="AR3871">
        <v>1.9984530445881356E-2</v>
      </c>
      <c r="AS3871">
        <v>1.9646342633857207E-2</v>
      </c>
      <c r="AT3871">
        <v>1.9717361679391105E-2</v>
      </c>
      <c r="AU3871">
        <v>2.275234493950087E-2</v>
      </c>
      <c r="AV3871">
        <v>2.5670198722737257E-2</v>
      </c>
      <c r="AW3871">
        <v>3.4396577528506361E-2</v>
      </c>
      <c r="AX3871">
        <v>3.4185154678743654E-2</v>
      </c>
      <c r="AY3871">
        <v>3.4155159688192938E-2</v>
      </c>
      <c r="AZ3871">
        <v>3.823000245093499E-2</v>
      </c>
    </row>
    <row r="3872" spans="11:52" ht="14.4">
      <c r="K3872" t="s">
        <v>5026</v>
      </c>
      <c r="L3872" t="s">
        <v>4997</v>
      </c>
      <c r="M3872" t="s">
        <v>32</v>
      </c>
      <c r="N3872" t="s">
        <v>80</v>
      </c>
      <c r="O3872" t="s">
        <v>6079</v>
      </c>
      <c r="P3872" t="s">
        <v>6079</v>
      </c>
      <c r="Q3872" t="s">
        <v>6079</v>
      </c>
      <c r="R3872" t="s">
        <v>6079</v>
      </c>
      <c r="S3872" t="s">
        <v>6079</v>
      </c>
      <c r="AG3872">
        <v>1.253567137372572E-2</v>
      </c>
      <c r="AH3872">
        <v>4.8626230535949331E-3</v>
      </c>
      <c r="AI3872">
        <v>5.968262896208304E-3</v>
      </c>
      <c r="AJ3872">
        <v>8.2469131190854653E-3</v>
      </c>
      <c r="AK3872">
        <v>-0.27186215753455106</v>
      </c>
      <c r="AL3872">
        <v>-0.15507003653357712</v>
      </c>
      <c r="AM3872">
        <v>-9.6665317378011803E-2</v>
      </c>
      <c r="AN3872">
        <v>-0.10637820304733826</v>
      </c>
      <c r="AO3872">
        <v>8.6554025233276204E-3</v>
      </c>
      <c r="AP3872">
        <v>9.6790962664565963E-3</v>
      </c>
      <c r="AQ3872">
        <v>8.9722592230369672E-3</v>
      </c>
      <c r="AR3872">
        <v>7.2477031411680611E-3</v>
      </c>
      <c r="AS3872">
        <v>-0.24621400305112504</v>
      </c>
      <c r="AT3872">
        <v>-0.1190698590939108</v>
      </c>
      <c r="AU3872">
        <v>-7.200141808749512E-2</v>
      </c>
      <c r="AV3872">
        <v>-5.1420044640463285E-2</v>
      </c>
      <c r="AW3872">
        <v>1.6934231059298907E-2</v>
      </c>
      <c r="AX3872">
        <v>2.474486795989125E-2</v>
      </c>
      <c r="AY3872">
        <v>2.5071246884919879E-2</v>
      </c>
      <c r="AZ3872">
        <v>1.988914936717252E-3</v>
      </c>
    </row>
    <row r="3873" spans="11:52" ht="14.4">
      <c r="K3873" t="s">
        <v>5027</v>
      </c>
      <c r="L3873" t="s">
        <v>4997</v>
      </c>
      <c r="M3873" t="s">
        <v>93</v>
      </c>
      <c r="N3873" t="s">
        <v>80</v>
      </c>
      <c r="AG3873">
        <v>2.8452287383450545E-2</v>
      </c>
      <c r="AH3873">
        <v>2.5104580724177889E-2</v>
      </c>
      <c r="AI3873">
        <v>2.4547697823426647E-2</v>
      </c>
      <c r="AJ3873">
        <v>2.5336085498919064E-2</v>
      </c>
      <c r="AK3873">
        <v>1.2818953873260043E-2</v>
      </c>
      <c r="AL3873">
        <v>1.1028053935235576E-2</v>
      </c>
      <c r="AM3873">
        <v>1.6168619030640104E-2</v>
      </c>
      <c r="AN3873">
        <v>2.3716494622438033E-2</v>
      </c>
      <c r="AO3873">
        <v>1.9515363397668777E-2</v>
      </c>
      <c r="AP3873">
        <v>2.6197279954522999E-2</v>
      </c>
      <c r="AQ3873">
        <v>2.8245009248954484E-2</v>
      </c>
      <c r="AR3873">
        <v>2.927297261646003E-2</v>
      </c>
      <c r="AS3873">
        <v>2.109404334653054E-2</v>
      </c>
      <c r="AT3873">
        <v>2.6854607771071026E-2</v>
      </c>
      <c r="AU3873">
        <v>2.6716505416487707E-2</v>
      </c>
      <c r="AV3873">
        <v>3.1369079000501725E-2</v>
      </c>
      <c r="AW3873">
        <v>3.5221535255014098E-2</v>
      </c>
      <c r="AX3873">
        <v>3.8417610212095207E-2</v>
      </c>
      <c r="AY3873">
        <v>3.999973027966372E-2</v>
      </c>
      <c r="AZ3873">
        <v>4.1017320651674134E-2</v>
      </c>
    </row>
    <row r="3874" spans="11:52" ht="14.4">
      <c r="K3874" t="s">
        <v>6237</v>
      </c>
      <c r="L3874" t="s">
        <v>6152</v>
      </c>
      <c r="M3874" t="s">
        <v>13</v>
      </c>
      <c r="N3874" t="s">
        <v>80</v>
      </c>
      <c r="AG3874">
        <v>0</v>
      </c>
      <c r="AH3874">
        <v>0</v>
      </c>
      <c r="AI3874">
        <v>0</v>
      </c>
      <c r="AJ3874">
        <v>0</v>
      </c>
      <c r="AK3874">
        <v>0</v>
      </c>
      <c r="AL3874">
        <v>1.2586689393256406E-2</v>
      </c>
      <c r="AM3874">
        <v>9.6528410935326492E-3</v>
      </c>
      <c r="AN3874">
        <v>9.8745750746454027E-3</v>
      </c>
      <c r="AO3874">
        <v>2.0841143368771652E-2</v>
      </c>
      <c r="AP3874">
        <v>1.6025559480552582E-2</v>
      </c>
      <c r="AQ3874">
        <v>1.1279178733982207E-2</v>
      </c>
      <c r="AR3874">
        <v>1.1247578196255263E-2</v>
      </c>
      <c r="AS3874">
        <v>2.0016422805504072E-2</v>
      </c>
      <c r="AT3874">
        <v>2.0605336528403084E-2</v>
      </c>
      <c r="AU3874">
        <v>1.4387869493771676E-2</v>
      </c>
      <c r="AV3874">
        <v>1.092423502803342E-2</v>
      </c>
      <c r="AW3874">
        <v>3.1054291847405675E-2</v>
      </c>
      <c r="AX3874">
        <v>1.4958623871554886E-2</v>
      </c>
      <c r="AY3874">
        <v>1.0392892918618503E-2</v>
      </c>
      <c r="AZ3874">
        <v>7.8634978825181476E-3</v>
      </c>
    </row>
    <row r="3875" spans="11:52" ht="14.4">
      <c r="K3875" t="s">
        <v>6238</v>
      </c>
      <c r="L3875" t="s">
        <v>6152</v>
      </c>
      <c r="M3875" t="s">
        <v>14</v>
      </c>
      <c r="N3875" t="s">
        <v>80</v>
      </c>
      <c r="AG3875">
        <v>0</v>
      </c>
      <c r="AH3875">
        <v>0</v>
      </c>
      <c r="AI3875">
        <v>0</v>
      </c>
      <c r="AJ3875">
        <v>0</v>
      </c>
      <c r="AK3875">
        <v>0</v>
      </c>
      <c r="AL3875">
        <v>1.9484849587358407E-2</v>
      </c>
      <c r="AM3875">
        <v>1.2893546557733776E-2</v>
      </c>
      <c r="AN3875">
        <v>9.5740066489854014E-3</v>
      </c>
      <c r="AO3875">
        <v>2.9200801258283855E-2</v>
      </c>
      <c r="AP3875">
        <v>2.0379266867772996E-2</v>
      </c>
      <c r="AQ3875">
        <v>1.3448677091096086E-2</v>
      </c>
      <c r="AR3875">
        <v>1.0128077603226E-2</v>
      </c>
      <c r="AS3875">
        <v>3.5385838722023007E-2</v>
      </c>
      <c r="AT3875">
        <v>2.4438880541836298E-2</v>
      </c>
      <c r="AU3875">
        <v>1.6233136990364893E-2</v>
      </c>
      <c r="AV3875">
        <v>1.1934141992472376E-2</v>
      </c>
      <c r="AW3875">
        <v>2.9728277275025552E-2</v>
      </c>
      <c r="AX3875">
        <v>2.0047491084069696E-2</v>
      </c>
      <c r="AY3875">
        <v>1.4186850511861492E-2</v>
      </c>
      <c r="AZ3875">
        <v>1.0666025757495262E-2</v>
      </c>
    </row>
    <row r="3876" spans="11:52" ht="14.4">
      <c r="K3876" t="s">
        <v>6239</v>
      </c>
      <c r="L3876" t="s">
        <v>6152</v>
      </c>
      <c r="M3876" t="s">
        <v>92</v>
      </c>
      <c r="N3876" t="s">
        <v>80</v>
      </c>
      <c r="AG3876">
        <v>0</v>
      </c>
      <c r="AH3876">
        <v>0</v>
      </c>
      <c r="AI3876">
        <v>0</v>
      </c>
      <c r="AJ3876">
        <v>0</v>
      </c>
      <c r="AK3876">
        <v>0</v>
      </c>
      <c r="AL3876">
        <v>3.39579439758977E-2</v>
      </c>
      <c r="AM3876">
        <v>2.5630459217072896E-2</v>
      </c>
      <c r="AN3876">
        <v>2.1826092808919954E-2</v>
      </c>
      <c r="AO3876">
        <v>2.9313873971544103E-2</v>
      </c>
      <c r="AP3876">
        <v>1.4331699499634939E-2</v>
      </c>
      <c r="AQ3876">
        <v>1.1347198943768906E-2</v>
      </c>
      <c r="AR3876">
        <v>9.8299928613735724E-3</v>
      </c>
      <c r="AS3876">
        <v>2.2756712871427696E-2</v>
      </c>
      <c r="AT3876">
        <v>2.113947176636348E-2</v>
      </c>
      <c r="AU3876">
        <v>1.3972857338408874E-2</v>
      </c>
      <c r="AV3876">
        <v>1.0243376489061892E-2</v>
      </c>
      <c r="AW3876">
        <v>5.2535352138128419E-2</v>
      </c>
      <c r="AX3876">
        <v>2.3899003919007185E-2</v>
      </c>
      <c r="AY3876">
        <v>1.541767196206977E-2</v>
      </c>
      <c r="AZ3876">
        <v>1.1239034561595506E-2</v>
      </c>
    </row>
    <row r="3877" spans="11:52" ht="14.4">
      <c r="K3877" t="s">
        <v>6240</v>
      </c>
      <c r="L3877" t="s">
        <v>6152</v>
      </c>
      <c r="M3877" t="s">
        <v>15</v>
      </c>
      <c r="N3877" t="s">
        <v>80</v>
      </c>
      <c r="AG3877">
        <v>0</v>
      </c>
      <c r="AH3877">
        <v>0</v>
      </c>
      <c r="AI3877">
        <v>0</v>
      </c>
      <c r="AJ3877">
        <v>0</v>
      </c>
      <c r="AK3877">
        <v>0</v>
      </c>
      <c r="AL3877">
        <v>1.410285631958298E-2</v>
      </c>
      <c r="AM3877">
        <v>1.2878252703032524E-2</v>
      </c>
      <c r="AN3877">
        <v>1.2249981885238719E-2</v>
      </c>
      <c r="AO3877">
        <v>1.0067632547492931E-2</v>
      </c>
      <c r="AP3877">
        <v>1.4105968651870341E-2</v>
      </c>
      <c r="AQ3877">
        <v>1.2801966451246932E-2</v>
      </c>
      <c r="AR3877">
        <v>1.2452318752929565E-2</v>
      </c>
      <c r="AS3877">
        <v>1.5559402190283039E-2</v>
      </c>
      <c r="AT3877">
        <v>1.5425075910613683E-2</v>
      </c>
      <c r="AU3877">
        <v>1.5802895387318546E-2</v>
      </c>
      <c r="AV3877">
        <v>1.3715855540749977E-2</v>
      </c>
      <c r="AW3877">
        <v>1.7651782357170697E-2</v>
      </c>
      <c r="AX3877">
        <v>1.592014532333955E-2</v>
      </c>
      <c r="AY3877">
        <v>1.4254986464864059E-2</v>
      </c>
      <c r="AZ3877">
        <v>1.3385474379314694E-2</v>
      </c>
    </row>
    <row r="3878" spans="11:52" ht="14.4">
      <c r="K3878" t="s">
        <v>6241</v>
      </c>
      <c r="L3878" t="s">
        <v>6152</v>
      </c>
      <c r="M3878" t="s">
        <v>91</v>
      </c>
      <c r="N3878" t="s">
        <v>80</v>
      </c>
      <c r="AG3878">
        <v>0</v>
      </c>
      <c r="AH3878">
        <v>0</v>
      </c>
      <c r="AI3878">
        <v>0</v>
      </c>
      <c r="AJ3878">
        <v>0</v>
      </c>
      <c r="AK3878">
        <v>0</v>
      </c>
      <c r="AL3878">
        <v>1.6781593665722391E-2</v>
      </c>
      <c r="AM3878">
        <v>1.0999684005961768E-2</v>
      </c>
      <c r="AN3878">
        <v>8.3773632085332606E-3</v>
      </c>
      <c r="AO3878">
        <v>2.4637606798049296E-2</v>
      </c>
      <c r="AP3878">
        <v>1.8228743209018291E-2</v>
      </c>
      <c r="AQ3878">
        <v>1.2099359789937664E-2</v>
      </c>
      <c r="AR3878">
        <v>9.3142076671522186E-3</v>
      </c>
      <c r="AS3878">
        <v>2.5435029064703026E-2</v>
      </c>
      <c r="AT3878">
        <v>2.2000941348568344E-2</v>
      </c>
      <c r="AU3878">
        <v>1.44969529251866E-2</v>
      </c>
      <c r="AV3878">
        <v>1.0991477214851206E-2</v>
      </c>
      <c r="AW3878">
        <v>2.8358970455068279E-2</v>
      </c>
      <c r="AX3878">
        <v>2.1793544392859038E-2</v>
      </c>
      <c r="AY3878">
        <v>1.4114823788337534E-2</v>
      </c>
      <c r="AZ3878">
        <v>1.0348931332160765E-2</v>
      </c>
    </row>
    <row r="3879" spans="11:52" ht="14.4">
      <c r="K3879" t="s">
        <v>6242</v>
      </c>
      <c r="L3879" t="s">
        <v>6152</v>
      </c>
      <c r="M3879" t="s">
        <v>16</v>
      </c>
      <c r="N3879" t="s">
        <v>80</v>
      </c>
      <c r="AG3879">
        <v>0</v>
      </c>
      <c r="AH3879">
        <v>0</v>
      </c>
      <c r="AI3879">
        <v>0</v>
      </c>
      <c r="AJ3879">
        <v>0</v>
      </c>
      <c r="AK3879">
        <v>0</v>
      </c>
      <c r="AL3879">
        <v>1.7083391943711088E-2</v>
      </c>
      <c r="AM3879">
        <v>1.2537056365216032E-2</v>
      </c>
      <c r="AN3879">
        <v>1.0175500093426524E-2</v>
      </c>
      <c r="AO3879">
        <v>3.3005940091475776E-2</v>
      </c>
      <c r="AP3879">
        <v>1.9085094227482464E-2</v>
      </c>
      <c r="AQ3879">
        <v>1.3717003571790136E-2</v>
      </c>
      <c r="AR3879">
        <v>1.1001733852422785E-2</v>
      </c>
      <c r="AS3879">
        <v>3.7137906225994013E-2</v>
      </c>
      <c r="AT3879">
        <v>2.1754911906637475E-2</v>
      </c>
      <c r="AU3879">
        <v>1.5564630064470224E-2</v>
      </c>
      <c r="AV3879">
        <v>1.2363875703328638E-2</v>
      </c>
      <c r="AW3879">
        <v>3.0769036125809005E-2</v>
      </c>
      <c r="AX3879">
        <v>1.5660211332261108E-2</v>
      </c>
      <c r="AY3879">
        <v>1.1042555024197903E-2</v>
      </c>
      <c r="AZ3879">
        <v>9.2263702419617608E-3</v>
      </c>
    </row>
    <row r="3880" spans="11:52" ht="14.4">
      <c r="K3880" t="s">
        <v>6243</v>
      </c>
      <c r="L3880" t="s">
        <v>6152</v>
      </c>
      <c r="M3880" t="s">
        <v>17</v>
      </c>
      <c r="N3880" t="s">
        <v>80</v>
      </c>
      <c r="AG3880">
        <v>0</v>
      </c>
      <c r="AH3880">
        <v>0</v>
      </c>
      <c r="AI3880">
        <v>0</v>
      </c>
      <c r="AJ3880">
        <v>0</v>
      </c>
      <c r="AK3880">
        <v>0</v>
      </c>
      <c r="AL3880">
        <v>2.6408009682128055E-3</v>
      </c>
      <c r="AM3880">
        <v>2.8209544570706908E-3</v>
      </c>
      <c r="AN3880">
        <v>2.7764597825947175E-3</v>
      </c>
      <c r="AO3880">
        <v>2.2904185010328808E-3</v>
      </c>
      <c r="AP3880">
        <v>3.2521371734168135E-3</v>
      </c>
      <c r="AQ3880">
        <v>3.1751893186297755E-3</v>
      </c>
      <c r="AR3880">
        <v>3.1464710590316143E-3</v>
      </c>
      <c r="AS3880">
        <v>3.3584888561392014E-3</v>
      </c>
      <c r="AT3880">
        <v>4.1992187678167973E-3</v>
      </c>
      <c r="AU3880">
        <v>4.2496177928050679E-3</v>
      </c>
      <c r="AV3880">
        <v>4.1848996705013339E-3</v>
      </c>
      <c r="AW3880">
        <v>3.7383450412161985E-3</v>
      </c>
      <c r="AX3880">
        <v>4.4086749247538139E-3</v>
      </c>
      <c r="AY3880">
        <v>4.3722852413210717E-3</v>
      </c>
      <c r="AZ3880">
        <v>4.2993335015548478E-3</v>
      </c>
    </row>
    <row r="3881" spans="11:52" ht="14.4">
      <c r="K3881" t="s">
        <v>6244</v>
      </c>
      <c r="L3881" t="s">
        <v>6152</v>
      </c>
      <c r="M3881" t="s">
        <v>97</v>
      </c>
      <c r="N3881" t="s">
        <v>80</v>
      </c>
      <c r="O3881" t="s">
        <v>6079</v>
      </c>
      <c r="P3881" t="s">
        <v>6079</v>
      </c>
      <c r="Q3881" t="s">
        <v>6079</v>
      </c>
      <c r="R3881" t="s">
        <v>6079</v>
      </c>
      <c r="S3881" t="s">
        <v>6079</v>
      </c>
      <c r="T3881" t="s">
        <v>6079</v>
      </c>
      <c r="AG3881">
        <v>0</v>
      </c>
      <c r="AH3881">
        <v>0</v>
      </c>
      <c r="AI3881">
        <v>0</v>
      </c>
      <c r="AJ3881">
        <v>0</v>
      </c>
      <c r="AK3881">
        <v>0</v>
      </c>
      <c r="AL3881">
        <v>3.6833501829502567E-3</v>
      </c>
      <c r="AM3881">
        <v>3.3017880406930058E-3</v>
      </c>
      <c r="AN3881">
        <v>4.5396568682883809E-3</v>
      </c>
      <c r="AO3881">
        <v>3.3116365424967942E-3</v>
      </c>
      <c r="AP3881">
        <v>4.4149168384027956E-3</v>
      </c>
      <c r="AQ3881">
        <v>3.9894762137589806E-3</v>
      </c>
      <c r="AR3881">
        <v>5.2053534397151413E-3</v>
      </c>
      <c r="AS3881">
        <v>4.7093700640024596E-3</v>
      </c>
      <c r="AT3881">
        <v>6.3718493387293186E-3</v>
      </c>
      <c r="AU3881">
        <v>5.8282870712589923E-3</v>
      </c>
      <c r="AV3881">
        <v>6.5469347103250678E-3</v>
      </c>
      <c r="AW3881">
        <v>5.7170668313471906E-3</v>
      </c>
      <c r="AX3881">
        <v>6.9699175000329811E-3</v>
      </c>
      <c r="AY3881">
        <v>8.7796975938304496E-3</v>
      </c>
      <c r="AZ3881">
        <v>8.7118333123448605E-3</v>
      </c>
    </row>
    <row r="3882" spans="11:52" ht="14.4">
      <c r="K3882" t="s">
        <v>6245</v>
      </c>
      <c r="L3882" t="s">
        <v>6152</v>
      </c>
      <c r="M3882" t="s">
        <v>18</v>
      </c>
      <c r="N3882" t="s">
        <v>80</v>
      </c>
      <c r="AG3882">
        <v>0</v>
      </c>
      <c r="AH3882">
        <v>0</v>
      </c>
      <c r="AI3882">
        <v>0</v>
      </c>
      <c r="AJ3882">
        <v>0</v>
      </c>
      <c r="AK3882">
        <v>0</v>
      </c>
      <c r="AL3882">
        <v>1.1651216278806021E-2</v>
      </c>
      <c r="AM3882">
        <v>9.0393093345156068E-3</v>
      </c>
      <c r="AN3882">
        <v>1.2195852317244012E-2</v>
      </c>
      <c r="AO3882">
        <v>5.498273579983135E-3</v>
      </c>
      <c r="AP3882">
        <v>1.3316059456184417E-2</v>
      </c>
      <c r="AQ3882">
        <v>1.0439311089646283E-2</v>
      </c>
      <c r="AR3882">
        <v>1.4515588144991428E-2</v>
      </c>
      <c r="AS3882">
        <v>5.540535804252341E-3</v>
      </c>
      <c r="AT3882">
        <v>1.5073800773243684E-2</v>
      </c>
      <c r="AU3882">
        <v>1.2323681952366229E-2</v>
      </c>
      <c r="AV3882">
        <v>1.6020201572436735E-2</v>
      </c>
      <c r="AW3882">
        <v>7.3718402095976051E-3</v>
      </c>
      <c r="AX3882">
        <v>1.365270062649562E-2</v>
      </c>
      <c r="AY3882">
        <v>1.0824679052817244E-2</v>
      </c>
      <c r="AZ3882">
        <v>1.5521626410242469E-2</v>
      </c>
    </row>
    <row r="3883" spans="11:52" ht="14.4">
      <c r="K3883" t="s">
        <v>6246</v>
      </c>
      <c r="L3883" t="s">
        <v>6152</v>
      </c>
      <c r="M3883" t="s">
        <v>34</v>
      </c>
      <c r="N3883" t="s">
        <v>80</v>
      </c>
      <c r="AG3883">
        <v>0</v>
      </c>
      <c r="AH3883">
        <v>0</v>
      </c>
      <c r="AI3883">
        <v>0</v>
      </c>
      <c r="AJ3883">
        <v>0</v>
      </c>
      <c r="AK3883">
        <v>0</v>
      </c>
      <c r="AL3883">
        <v>1.2069367727483744E-2</v>
      </c>
      <c r="AM3883">
        <v>9.239876825433764E-3</v>
      </c>
      <c r="AN3883">
        <v>8.3489030096686526E-3</v>
      </c>
      <c r="AO3883">
        <v>1.6927044628150603E-2</v>
      </c>
      <c r="AP3883">
        <v>1.4717607020743154E-2</v>
      </c>
      <c r="AQ3883">
        <v>1.1173516737729818E-2</v>
      </c>
      <c r="AR3883">
        <v>9.9469312227281389E-3</v>
      </c>
      <c r="AS3883">
        <v>2.319773342851349E-2</v>
      </c>
      <c r="AT3883">
        <v>1.7133879105257811E-2</v>
      </c>
      <c r="AU3883">
        <v>1.3001680354719353E-2</v>
      </c>
      <c r="AV3883">
        <v>1.1289855505545296E-2</v>
      </c>
      <c r="AW3883">
        <v>2.0738350852841213E-2</v>
      </c>
      <c r="AX3883">
        <v>1.351655065802875E-2</v>
      </c>
      <c r="AY3883">
        <v>1.043442785050004E-2</v>
      </c>
      <c r="AZ3883">
        <v>9.3257231245196873E-3</v>
      </c>
    </row>
    <row r="3884" spans="11:52" ht="14.4">
      <c r="K3884" t="s">
        <v>6247</v>
      </c>
      <c r="L3884" t="s">
        <v>6152</v>
      </c>
      <c r="M3884" t="s">
        <v>19</v>
      </c>
      <c r="N3884" t="s">
        <v>80</v>
      </c>
      <c r="AG3884">
        <v>0</v>
      </c>
      <c r="AH3884">
        <v>0</v>
      </c>
      <c r="AI3884">
        <v>0</v>
      </c>
      <c r="AJ3884">
        <v>0</v>
      </c>
      <c r="AK3884">
        <v>0</v>
      </c>
      <c r="AL3884">
        <v>1.2500480510414726E-2</v>
      </c>
      <c r="AM3884">
        <v>8.6817200074632648E-3</v>
      </c>
      <c r="AN3884">
        <v>6.8929357529218943E-3</v>
      </c>
      <c r="AO3884">
        <v>2.3809348116859551E-2</v>
      </c>
      <c r="AP3884">
        <v>1.3165871517387601E-2</v>
      </c>
      <c r="AQ3884">
        <v>9.1235231694657363E-3</v>
      </c>
      <c r="AR3884">
        <v>7.6275976692388526E-3</v>
      </c>
      <c r="AS3884">
        <v>3.0192495296229048E-2</v>
      </c>
      <c r="AT3884">
        <v>1.7342309798365468E-2</v>
      </c>
      <c r="AU3884">
        <v>1.2515941978446068E-2</v>
      </c>
      <c r="AV3884">
        <v>1.032999139475895E-2</v>
      </c>
      <c r="AW3884">
        <v>3.0221879579955771E-2</v>
      </c>
      <c r="AX3884">
        <v>1.6841737575747612E-2</v>
      </c>
      <c r="AY3884">
        <v>1.2194805821654033E-2</v>
      </c>
      <c r="AZ3884">
        <v>1.0157134175186872E-2</v>
      </c>
    </row>
    <row r="3885" spans="11:52" ht="14.4">
      <c r="K3885" t="s">
        <v>6248</v>
      </c>
      <c r="L3885" t="s">
        <v>6152</v>
      </c>
      <c r="M3885" t="s">
        <v>20</v>
      </c>
      <c r="N3885" t="s">
        <v>80</v>
      </c>
      <c r="AG3885">
        <v>0</v>
      </c>
      <c r="AH3885">
        <v>0</v>
      </c>
      <c r="AI3885">
        <v>0</v>
      </c>
      <c r="AJ3885">
        <v>0</v>
      </c>
      <c r="AK3885">
        <v>0</v>
      </c>
      <c r="AL3885">
        <v>9.4611779423245737E-3</v>
      </c>
      <c r="AM3885">
        <v>6.4604510905649053E-3</v>
      </c>
      <c r="AN3885">
        <v>5.0023585793565065E-3</v>
      </c>
      <c r="AO3885">
        <v>1.1733898210434416E-2</v>
      </c>
      <c r="AP3885">
        <v>1.2710949386688862E-2</v>
      </c>
      <c r="AQ3885">
        <v>8.5751404918452019E-3</v>
      </c>
      <c r="AR3885">
        <v>6.6186605912735381E-3</v>
      </c>
      <c r="AS3885">
        <v>2.2792410260129001E-2</v>
      </c>
      <c r="AT3885">
        <v>1.6812584038906883E-2</v>
      </c>
      <c r="AU3885">
        <v>1.1272512873330901E-2</v>
      </c>
      <c r="AV3885">
        <v>8.6637855226835946E-3</v>
      </c>
      <c r="AW3885">
        <v>1.924658534695383E-2</v>
      </c>
      <c r="AX3885">
        <v>1.259839029555305E-2</v>
      </c>
      <c r="AY3885">
        <v>8.5112900683875746E-3</v>
      </c>
      <c r="AZ3885">
        <v>6.5601008865333139E-3</v>
      </c>
    </row>
    <row r="3886" spans="11:52" ht="14.4">
      <c r="K3886" t="s">
        <v>6694</v>
      </c>
      <c r="L3886" t="s">
        <v>6152</v>
      </c>
      <c r="M3886" t="s">
        <v>21</v>
      </c>
      <c r="N3886" t="s">
        <v>80</v>
      </c>
      <c r="AG3886">
        <v>0</v>
      </c>
      <c r="AH3886">
        <v>0</v>
      </c>
      <c r="AI3886">
        <v>0</v>
      </c>
      <c r="AJ3886">
        <v>0</v>
      </c>
      <c r="AK3886">
        <v>0</v>
      </c>
      <c r="AL3886">
        <v>1.4728200753288932E-3</v>
      </c>
      <c r="AM3886">
        <v>1.1953768153226288E-3</v>
      </c>
      <c r="AN3886">
        <v>1.1532615080658832E-3</v>
      </c>
    </row>
    <row r="3887" spans="11:52" ht="14.4">
      <c r="K3887" t="s">
        <v>6249</v>
      </c>
      <c r="L3887" t="s">
        <v>6152</v>
      </c>
      <c r="M3887" t="s">
        <v>22</v>
      </c>
      <c r="N3887" t="s">
        <v>80</v>
      </c>
      <c r="AG3887">
        <v>0</v>
      </c>
      <c r="AH3887">
        <v>0</v>
      </c>
      <c r="AI3887">
        <v>0</v>
      </c>
      <c r="AJ3887">
        <v>0</v>
      </c>
      <c r="AK3887">
        <v>0</v>
      </c>
      <c r="AL3887">
        <v>3.898840371332468E-3</v>
      </c>
      <c r="AM3887">
        <v>6.5526338639054051E-3</v>
      </c>
      <c r="AN3887">
        <v>6.7532280842149094E-3</v>
      </c>
      <c r="AO3887">
        <v>7.5585248774537855E-3</v>
      </c>
      <c r="AP3887">
        <v>9.6170631552383763E-3</v>
      </c>
      <c r="AQ3887">
        <v>9.6242534663467418E-3</v>
      </c>
      <c r="AR3887">
        <v>9.6181807594391336E-3</v>
      </c>
      <c r="AS3887">
        <v>1.094586333976412E-2</v>
      </c>
      <c r="AT3887">
        <v>1.0904887523959747E-2</v>
      </c>
      <c r="AU3887">
        <v>1.0865414602826732E-2</v>
      </c>
      <c r="AV3887">
        <v>1.0517159190786713E-2</v>
      </c>
      <c r="AW3887">
        <v>9.3906749573425524E-3</v>
      </c>
      <c r="AX3887">
        <v>7.9321430828376994E-3</v>
      </c>
      <c r="AY3887">
        <v>7.6455311781153217E-3</v>
      </c>
      <c r="AZ3887">
        <v>3.3404735934730967E-3</v>
      </c>
    </row>
    <row r="3888" spans="11:52" ht="14.4">
      <c r="K3888" t="s">
        <v>6250</v>
      </c>
      <c r="L3888" t="s">
        <v>6152</v>
      </c>
      <c r="M3888" t="s">
        <v>90</v>
      </c>
      <c r="N3888" t="s">
        <v>80</v>
      </c>
      <c r="AG3888">
        <v>0</v>
      </c>
      <c r="AH3888">
        <v>0</v>
      </c>
      <c r="AI3888">
        <v>0</v>
      </c>
      <c r="AJ3888">
        <v>0</v>
      </c>
      <c r="AK3888">
        <v>0</v>
      </c>
      <c r="AL3888">
        <v>1.1133829304577604E-2</v>
      </c>
      <c r="AM3888">
        <v>1.1116005746276504E-2</v>
      </c>
      <c r="AN3888">
        <v>1.1827354207649016E-2</v>
      </c>
      <c r="AO3888">
        <v>7.2738802837594369E-3</v>
      </c>
      <c r="AP3888">
        <v>7.4490036944261043E-3</v>
      </c>
      <c r="AQ3888">
        <v>5.3705292536908797E-3</v>
      </c>
      <c r="AR3888">
        <v>5.2007603049661422E-3</v>
      </c>
      <c r="AS3888">
        <v>6.5962909885993928E-3</v>
      </c>
      <c r="AT3888">
        <v>8.2581967346981814E-3</v>
      </c>
      <c r="AU3888">
        <v>6.5979040746331468E-3</v>
      </c>
      <c r="AV3888">
        <v>6.3465193899566756E-3</v>
      </c>
      <c r="AW3888">
        <v>1.0877758036283984E-2</v>
      </c>
      <c r="AX3888">
        <v>3.2426184779166369E-3</v>
      </c>
      <c r="AY3888">
        <v>3.3907195827011512E-3</v>
      </c>
      <c r="AZ3888">
        <v>5.9566876575286171E-3</v>
      </c>
    </row>
    <row r="3889" spans="11:52" ht="14.4">
      <c r="K3889" t="s">
        <v>6251</v>
      </c>
      <c r="L3889" t="s">
        <v>6152</v>
      </c>
      <c r="M3889" t="s">
        <v>23</v>
      </c>
      <c r="N3889" t="s">
        <v>80</v>
      </c>
      <c r="AG3889">
        <v>0</v>
      </c>
      <c r="AH3889">
        <v>0</v>
      </c>
      <c r="AI3889">
        <v>0</v>
      </c>
      <c r="AJ3889">
        <v>0</v>
      </c>
      <c r="AK3889">
        <v>0</v>
      </c>
      <c r="AL3889">
        <v>1.3394613300528707E-2</v>
      </c>
      <c r="AM3889">
        <v>1.1615695977181604E-2</v>
      </c>
      <c r="AN3889">
        <v>1.0648751146947869E-2</v>
      </c>
      <c r="AO3889">
        <v>1.5571752691542873E-2</v>
      </c>
      <c r="AP3889">
        <v>1.2456694492568388E-2</v>
      </c>
      <c r="AQ3889">
        <v>1.0970448410380798E-2</v>
      </c>
      <c r="AR3889">
        <v>1.0538684595633376E-2</v>
      </c>
      <c r="AS3889">
        <v>2.5990600535329964E-2</v>
      </c>
      <c r="AT3889">
        <v>1.6938974203435292E-2</v>
      </c>
      <c r="AU3889">
        <v>1.358799438667785E-2</v>
      </c>
      <c r="AV3889">
        <v>1.2843687801033874E-2</v>
      </c>
      <c r="AW3889">
        <v>2.2633754329320032E-2</v>
      </c>
      <c r="AX3889">
        <v>1.5030658229325099E-2</v>
      </c>
      <c r="AY3889">
        <v>1.1891873154674803E-2</v>
      </c>
      <c r="AZ3889">
        <v>9.9477886986766312E-3</v>
      </c>
    </row>
    <row r="3890" spans="11:52" ht="14.4">
      <c r="K3890" t="s">
        <v>6252</v>
      </c>
      <c r="L3890" t="s">
        <v>6152</v>
      </c>
      <c r="M3890" t="s">
        <v>24</v>
      </c>
      <c r="N3890" t="s">
        <v>80</v>
      </c>
      <c r="AG3890">
        <v>0</v>
      </c>
      <c r="AH3890">
        <v>0</v>
      </c>
      <c r="AI3890">
        <v>0</v>
      </c>
      <c r="AJ3890">
        <v>0</v>
      </c>
      <c r="AK3890">
        <v>0</v>
      </c>
      <c r="AL3890">
        <v>1.2652370081741898E-3</v>
      </c>
      <c r="AM3890">
        <v>1.31212224562498E-3</v>
      </c>
      <c r="AN3890">
        <v>1.296746532392634E-3</v>
      </c>
      <c r="AO3890">
        <v>1.4940375576037229E-3</v>
      </c>
      <c r="AP3890">
        <v>7.0467468950827063E-3</v>
      </c>
      <c r="AQ3890">
        <v>5.1089601355359228E-3</v>
      </c>
      <c r="AR3890">
        <v>5.8126173960349704E-3</v>
      </c>
      <c r="AS3890">
        <v>7.8924746161004068E-3</v>
      </c>
      <c r="AT3890">
        <v>7.5781639348225854E-3</v>
      </c>
      <c r="AU3890">
        <v>5.9107909240518047E-3</v>
      </c>
      <c r="AV3890">
        <v>6.9186002368957283E-3</v>
      </c>
      <c r="AW3890">
        <v>9.8436345257161811E-3</v>
      </c>
      <c r="AX3890">
        <v>9.4840385070692947E-3</v>
      </c>
      <c r="AY3890">
        <v>7.0117890541869154E-3</v>
      </c>
      <c r="AZ3890">
        <v>6.1844923848587497E-3</v>
      </c>
    </row>
    <row r="3891" spans="11:52" ht="14.4">
      <c r="K3891" t="s">
        <v>6253</v>
      </c>
      <c r="L3891" t="s">
        <v>6152</v>
      </c>
      <c r="M3891" t="s">
        <v>1386</v>
      </c>
      <c r="N3891" t="s">
        <v>80</v>
      </c>
      <c r="O3891" t="s">
        <v>6079</v>
      </c>
      <c r="P3891" t="s">
        <v>6079</v>
      </c>
      <c r="Q3891" t="s">
        <v>6079</v>
      </c>
      <c r="R3891" t="s">
        <v>6079</v>
      </c>
      <c r="S3891" t="s">
        <v>6079</v>
      </c>
      <c r="T3891" t="s">
        <v>6079</v>
      </c>
      <c r="U3891" t="s">
        <v>6079</v>
      </c>
      <c r="V3891" t="s">
        <v>6079</v>
      </c>
      <c r="W3891" t="s">
        <v>6079</v>
      </c>
      <c r="X3891" t="s">
        <v>6079</v>
      </c>
      <c r="Y3891" t="s">
        <v>6079</v>
      </c>
      <c r="Z3891" t="s">
        <v>6079</v>
      </c>
      <c r="AA3891" t="s">
        <v>6079</v>
      </c>
      <c r="AG3891">
        <v>0</v>
      </c>
      <c r="AH3891">
        <v>0</v>
      </c>
      <c r="AI3891">
        <v>0</v>
      </c>
      <c r="AJ3891">
        <v>0</v>
      </c>
      <c r="AK3891">
        <v>0</v>
      </c>
      <c r="AL3891">
        <v>0</v>
      </c>
      <c r="AM3891">
        <v>0</v>
      </c>
      <c r="AN3891">
        <v>0</v>
      </c>
      <c r="AO3891">
        <v>0</v>
      </c>
      <c r="AP3891">
        <v>3.2670288361945085E-3</v>
      </c>
      <c r="AQ3891">
        <v>3.1785972897231851E-3</v>
      </c>
      <c r="AR3891">
        <v>3.2015937088137516E-3</v>
      </c>
      <c r="AS3891">
        <v>3.1708920061684987E-3</v>
      </c>
      <c r="AT3891">
        <v>1.5757911147065609E-3</v>
      </c>
      <c r="AU3891">
        <v>1.02992333257635E-3</v>
      </c>
      <c r="AV3891">
        <v>7.3681957169256405E-4</v>
      </c>
      <c r="AW3891">
        <v>0</v>
      </c>
      <c r="AX3891">
        <v>0</v>
      </c>
      <c r="AY3891">
        <v>0</v>
      </c>
      <c r="AZ3891">
        <v>0</v>
      </c>
    </row>
    <row r="3892" spans="11:52" ht="14.4">
      <c r="K3892" t="s">
        <v>6254</v>
      </c>
      <c r="L3892" t="s">
        <v>6152</v>
      </c>
      <c r="M3892" t="s">
        <v>25</v>
      </c>
      <c r="N3892" t="s">
        <v>80</v>
      </c>
      <c r="AG3892">
        <v>0</v>
      </c>
      <c r="AH3892">
        <v>0</v>
      </c>
      <c r="AI3892">
        <v>0</v>
      </c>
      <c r="AJ3892">
        <v>0</v>
      </c>
      <c r="AK3892">
        <v>0</v>
      </c>
      <c r="AL3892">
        <v>1.5146599095664704E-2</v>
      </c>
      <c r="AM3892">
        <v>1.4165247661315264E-2</v>
      </c>
      <c r="AN3892">
        <v>1.15965831499066E-2</v>
      </c>
      <c r="AO3892">
        <v>2.4557323987073977E-2</v>
      </c>
      <c r="AP3892">
        <v>1.7221422224774789E-2</v>
      </c>
      <c r="AQ3892">
        <v>1.6617686824070579E-2</v>
      </c>
      <c r="AR3892">
        <v>1.3606239757428636E-2</v>
      </c>
      <c r="AS3892">
        <v>2.9355901424173839E-2</v>
      </c>
      <c r="AT3892">
        <v>1.7330948441552283E-2</v>
      </c>
      <c r="AU3892">
        <v>1.833552037484466E-2</v>
      </c>
      <c r="AV3892">
        <v>1.4238588865448189E-2</v>
      </c>
      <c r="AW3892">
        <v>2.4751256238076197E-2</v>
      </c>
      <c r="AX3892">
        <v>1.3976653412305012E-2</v>
      </c>
      <c r="AY3892">
        <v>1.5601292508101708E-2</v>
      </c>
      <c r="AZ3892">
        <v>1.1651275799412069E-2</v>
      </c>
    </row>
    <row r="3893" spans="11:52" ht="14.4">
      <c r="K3893" t="s">
        <v>6255</v>
      </c>
      <c r="L3893" t="s">
        <v>6152</v>
      </c>
      <c r="M3893" t="s">
        <v>5610</v>
      </c>
      <c r="N3893" t="s">
        <v>80</v>
      </c>
      <c r="AO3893">
        <v>0</v>
      </c>
      <c r="AP3893" t="s">
        <v>6079</v>
      </c>
      <c r="AQ3893" t="s">
        <v>6079</v>
      </c>
      <c r="AR3893" t="s">
        <v>6079</v>
      </c>
      <c r="AS3893" t="s">
        <v>6079</v>
      </c>
      <c r="AT3893">
        <v>4.4988484222541658E-4</v>
      </c>
      <c r="AU3893">
        <v>2.9943472558469688E-4</v>
      </c>
      <c r="AV3893">
        <v>3.1431305536695742E-4</v>
      </c>
      <c r="AW3893">
        <v>3.4392345678255692E-4</v>
      </c>
      <c r="AX3893">
        <v>3.287848010468965E-4</v>
      </c>
      <c r="AY3893">
        <v>3.0985930041548616E-4</v>
      </c>
      <c r="AZ3893">
        <v>3.7979351793715677E-4</v>
      </c>
    </row>
    <row r="3894" spans="11:52" ht="14.4">
      <c r="K3894" t="s">
        <v>6256</v>
      </c>
      <c r="L3894" t="s">
        <v>6152</v>
      </c>
      <c r="M3894" t="s">
        <v>98</v>
      </c>
      <c r="N3894" t="s">
        <v>80</v>
      </c>
      <c r="AG3894">
        <v>0</v>
      </c>
      <c r="AH3894">
        <v>0</v>
      </c>
      <c r="AI3894">
        <v>0</v>
      </c>
      <c r="AJ3894">
        <v>0</v>
      </c>
      <c r="AK3894">
        <v>0</v>
      </c>
      <c r="AL3894">
        <v>8.2860171479748855E-3</v>
      </c>
      <c r="AM3894">
        <v>8.3849983970286021E-3</v>
      </c>
      <c r="AN3894">
        <v>8.4198303960927746E-3</v>
      </c>
      <c r="AO3894">
        <v>7.1264774771724335E-3</v>
      </c>
      <c r="AP3894">
        <v>8.2907131074347572E-3</v>
      </c>
      <c r="AQ3894">
        <v>8.6704510282719499E-3</v>
      </c>
      <c r="AR3894">
        <v>8.8250706105666901E-3</v>
      </c>
      <c r="AS3894">
        <v>7.7087263371320896E-3</v>
      </c>
      <c r="AT3894">
        <v>1.0300297933276073E-2</v>
      </c>
      <c r="AU3894">
        <v>1.0152718195188464E-2</v>
      </c>
      <c r="AV3894">
        <v>9.3994697992592392E-3</v>
      </c>
      <c r="AW3894">
        <v>9.7044541281923712E-3</v>
      </c>
      <c r="AX3894">
        <v>1.1002359710292042E-2</v>
      </c>
      <c r="AY3894">
        <v>1.0825618860584044E-2</v>
      </c>
      <c r="AZ3894">
        <v>1.0520651686959514E-2</v>
      </c>
    </row>
    <row r="3895" spans="11:52" ht="14.4">
      <c r="K3895" t="s">
        <v>6257</v>
      </c>
      <c r="L3895" t="s">
        <v>6152</v>
      </c>
      <c r="M3895" t="s">
        <v>94</v>
      </c>
      <c r="N3895" t="s">
        <v>80</v>
      </c>
      <c r="AG3895">
        <v>0</v>
      </c>
      <c r="AH3895">
        <v>0</v>
      </c>
      <c r="AI3895">
        <v>0</v>
      </c>
      <c r="AJ3895">
        <v>0</v>
      </c>
      <c r="AK3895">
        <v>0</v>
      </c>
      <c r="AL3895">
        <v>8.1941042597378777E-3</v>
      </c>
      <c r="AM3895">
        <v>5.5516420114855988E-3</v>
      </c>
      <c r="AN3895">
        <v>4.2440101453025793E-3</v>
      </c>
      <c r="AO3895">
        <v>1.170562530711962E-2</v>
      </c>
      <c r="AP3895">
        <v>1.0327368692850596E-2</v>
      </c>
      <c r="AQ3895">
        <v>7.5177460180161871E-3</v>
      </c>
      <c r="AR3895">
        <v>5.7338142190776417E-3</v>
      </c>
      <c r="AS3895">
        <v>1.2930734460478814E-2</v>
      </c>
      <c r="AT3895">
        <v>1.1543874654559274E-2</v>
      </c>
      <c r="AU3895">
        <v>7.7663967341052419E-3</v>
      </c>
      <c r="AV3895">
        <v>5.9313929633433458E-3</v>
      </c>
      <c r="AW3895">
        <v>1.3895959146578632E-2</v>
      </c>
      <c r="AX3895">
        <v>9.0897094785408437E-3</v>
      </c>
      <c r="AY3895">
        <v>6.2012260548073971E-3</v>
      </c>
      <c r="AZ3895">
        <v>4.7154311651995883E-3</v>
      </c>
    </row>
    <row r="3896" spans="11:52" ht="14.4">
      <c r="K3896" t="s">
        <v>6258</v>
      </c>
      <c r="L3896" t="s">
        <v>6152</v>
      </c>
      <c r="M3896" t="s">
        <v>99</v>
      </c>
      <c r="N3896" t="s">
        <v>80</v>
      </c>
      <c r="AG3896">
        <v>0</v>
      </c>
      <c r="AH3896">
        <v>0</v>
      </c>
      <c r="AI3896">
        <v>0</v>
      </c>
      <c r="AJ3896">
        <v>0</v>
      </c>
      <c r="AK3896">
        <v>0</v>
      </c>
      <c r="AL3896">
        <v>1.0142868815331696E-2</v>
      </c>
      <c r="AM3896">
        <v>1.1465276719758478E-2</v>
      </c>
      <c r="AN3896">
        <v>1.171834229133078E-2</v>
      </c>
      <c r="AO3896">
        <v>7.228553418065429E-3</v>
      </c>
      <c r="AP3896">
        <v>1.066669217566865E-2</v>
      </c>
      <c r="AQ3896">
        <v>9.8505140602091097E-3</v>
      </c>
      <c r="AR3896">
        <v>5.5176639047221513E-3</v>
      </c>
      <c r="AS3896">
        <v>4.620957244747508E-3</v>
      </c>
      <c r="AT3896">
        <v>9.0328654331736698E-3</v>
      </c>
      <c r="AU3896">
        <v>8.55448676866403E-3</v>
      </c>
      <c r="AV3896">
        <v>9.2870170959594295E-3</v>
      </c>
      <c r="AW3896">
        <v>5.1265275517259823E-3</v>
      </c>
      <c r="AX3896">
        <v>7.8686844899585242E-3</v>
      </c>
      <c r="AY3896">
        <v>9.5135642523607455E-3</v>
      </c>
      <c r="AZ3896">
        <v>9.2300608575798353E-3</v>
      </c>
    </row>
    <row r="3897" spans="11:52" ht="14.4">
      <c r="K3897" t="s">
        <v>6259</v>
      </c>
      <c r="L3897" t="s">
        <v>6152</v>
      </c>
      <c r="M3897" t="s">
        <v>26</v>
      </c>
      <c r="N3897" t="s">
        <v>80</v>
      </c>
      <c r="O3897" t="s">
        <v>6079</v>
      </c>
      <c r="P3897" t="s">
        <v>6079</v>
      </c>
      <c r="Q3897" t="s">
        <v>6079</v>
      </c>
      <c r="R3897" t="s">
        <v>6079</v>
      </c>
      <c r="S3897" t="s">
        <v>6079</v>
      </c>
      <c r="AG3897">
        <v>0</v>
      </c>
      <c r="AH3897">
        <v>0</v>
      </c>
      <c r="AI3897">
        <v>0</v>
      </c>
      <c r="AJ3897">
        <v>0</v>
      </c>
      <c r="AK3897">
        <v>0</v>
      </c>
      <c r="AL3897">
        <v>1.1462957183429722E-2</v>
      </c>
      <c r="AM3897">
        <v>1.046781176385914E-2</v>
      </c>
      <c r="AN3897">
        <v>9.5525119497392209E-3</v>
      </c>
      <c r="AO3897">
        <v>2.019249246881771E-2</v>
      </c>
      <c r="AP3897">
        <v>1.4758433264404076E-2</v>
      </c>
      <c r="AQ3897">
        <v>1.3376094583155796E-2</v>
      </c>
      <c r="AR3897">
        <v>1.3398633332457765E-2</v>
      </c>
      <c r="AS3897">
        <v>1.8286062381016203E-2</v>
      </c>
      <c r="AT3897">
        <v>2.1451107860314358E-2</v>
      </c>
      <c r="AU3897">
        <v>1.7110169276853684E-2</v>
      </c>
      <c r="AV3897">
        <v>1.0181648142887656E-2</v>
      </c>
      <c r="AW3897">
        <v>1.6786278287832579E-2</v>
      </c>
      <c r="AX3897">
        <v>1.1207353175875252E-2</v>
      </c>
      <c r="AY3897">
        <v>8.2395731178111324E-3</v>
      </c>
      <c r="AZ3897">
        <v>7.3738471670121795E-3</v>
      </c>
    </row>
    <row r="3898" spans="11:52" ht="14.4">
      <c r="K3898" t="s">
        <v>6260</v>
      </c>
      <c r="L3898" t="s">
        <v>6152</v>
      </c>
      <c r="M3898" t="s">
        <v>27</v>
      </c>
      <c r="N3898" t="s">
        <v>80</v>
      </c>
      <c r="AG3898">
        <v>0</v>
      </c>
      <c r="AH3898">
        <v>0</v>
      </c>
      <c r="AI3898">
        <v>0</v>
      </c>
      <c r="AJ3898">
        <v>0</v>
      </c>
      <c r="AK3898">
        <v>0</v>
      </c>
      <c r="AL3898">
        <v>1.60402575646439E-2</v>
      </c>
      <c r="AM3898">
        <v>1.2284937390792521E-2</v>
      </c>
      <c r="AN3898">
        <v>1.1306396030165256E-2</v>
      </c>
      <c r="AO3898">
        <v>2.7574193988976505E-2</v>
      </c>
      <c r="AP3898">
        <v>1.8018948155431029E-2</v>
      </c>
      <c r="AQ3898">
        <v>1.4290022757590363E-2</v>
      </c>
      <c r="AR3898">
        <v>1.2328615062113362E-2</v>
      </c>
      <c r="AS3898">
        <v>3.1743231393241242E-2</v>
      </c>
      <c r="AT3898">
        <v>2.1027627135552809E-2</v>
      </c>
      <c r="AU3898">
        <v>1.5362423403537348E-2</v>
      </c>
      <c r="AV3898">
        <v>1.260182737811778E-2</v>
      </c>
      <c r="AW3898">
        <v>3.0213337514419698E-2</v>
      </c>
      <c r="AX3898">
        <v>1.4416341124253685E-2</v>
      </c>
      <c r="AY3898">
        <v>1.0992717944590284E-2</v>
      </c>
      <c r="AZ3898">
        <v>9.3573865721260589E-3</v>
      </c>
    </row>
    <row r="3899" spans="11:52" ht="14.4">
      <c r="K3899" t="s">
        <v>6261</v>
      </c>
      <c r="L3899" t="s">
        <v>6152</v>
      </c>
      <c r="M3899" t="s">
        <v>28</v>
      </c>
      <c r="N3899" t="s">
        <v>80</v>
      </c>
      <c r="AG3899">
        <v>0</v>
      </c>
      <c r="AH3899">
        <v>0</v>
      </c>
      <c r="AI3899">
        <v>0</v>
      </c>
      <c r="AJ3899">
        <v>0</v>
      </c>
      <c r="AK3899">
        <v>0</v>
      </c>
      <c r="AL3899">
        <v>6.034199282050456E-4</v>
      </c>
      <c r="AM3899">
        <v>2.7014544299400428E-4</v>
      </c>
      <c r="AN3899">
        <v>6.0352922661477567E-4</v>
      </c>
      <c r="AO3899">
        <v>6.8193883386694575E-4</v>
      </c>
      <c r="AP3899" t="s">
        <v>6079</v>
      </c>
      <c r="AQ3899" t="s">
        <v>6079</v>
      </c>
      <c r="AR3899" t="s">
        <v>6079</v>
      </c>
      <c r="AS3899" t="s">
        <v>6079</v>
      </c>
      <c r="AT3899">
        <v>7.922397037090082E-4</v>
      </c>
      <c r="AU3899">
        <v>7.6946017436540159E-4</v>
      </c>
      <c r="AV3899">
        <v>4.7629398910958125E-3</v>
      </c>
      <c r="AW3899">
        <v>5.3820935764533418E-3</v>
      </c>
      <c r="AX3899">
        <v>4.6975122249755374E-3</v>
      </c>
      <c r="AY3899">
        <v>4.670996845323034E-3</v>
      </c>
      <c r="AZ3899">
        <v>4.6026574131992947E-3</v>
      </c>
    </row>
    <row r="3900" spans="11:52" ht="14.4">
      <c r="K3900" t="s">
        <v>6262</v>
      </c>
      <c r="L3900" t="s">
        <v>6152</v>
      </c>
      <c r="M3900" t="s">
        <v>29</v>
      </c>
      <c r="N3900" t="s">
        <v>80</v>
      </c>
      <c r="AG3900">
        <v>0</v>
      </c>
      <c r="AH3900">
        <v>0</v>
      </c>
      <c r="AI3900">
        <v>0</v>
      </c>
      <c r="AJ3900">
        <v>0</v>
      </c>
      <c r="AK3900">
        <v>0</v>
      </c>
      <c r="AL3900">
        <v>1.4357927582106279E-2</v>
      </c>
      <c r="AM3900">
        <v>1.2444342252464468E-2</v>
      </c>
      <c r="AN3900">
        <v>1.0935009975574559E-2</v>
      </c>
      <c r="AO3900">
        <v>2.0586166958808272E-2</v>
      </c>
      <c r="AP3900">
        <v>1.1303795016687605E-2</v>
      </c>
      <c r="AQ3900">
        <v>9.7562581781120272E-3</v>
      </c>
      <c r="AR3900">
        <v>8.4785667346800406E-3</v>
      </c>
      <c r="AS3900">
        <v>2.7092651557042255E-2</v>
      </c>
      <c r="AT3900">
        <v>2.5075172283611814E-2</v>
      </c>
      <c r="AU3900">
        <v>1.7422284402612998E-2</v>
      </c>
      <c r="AV3900">
        <v>1.2828441555496103E-2</v>
      </c>
      <c r="AW3900">
        <v>2.0442293423947412E-2</v>
      </c>
      <c r="AX3900">
        <v>1.0205140136493283E-2</v>
      </c>
      <c r="AY3900">
        <v>8.7515586534657516E-3</v>
      </c>
      <c r="AZ3900">
        <v>6.7011138432860433E-3</v>
      </c>
    </row>
    <row r="3901" spans="11:52" ht="14.4">
      <c r="K3901" t="s">
        <v>6263</v>
      </c>
      <c r="L3901" t="s">
        <v>6152</v>
      </c>
      <c r="M3901" t="s">
        <v>30</v>
      </c>
      <c r="N3901" t="s">
        <v>80</v>
      </c>
      <c r="AG3901">
        <v>0</v>
      </c>
      <c r="AH3901">
        <v>0</v>
      </c>
      <c r="AI3901">
        <v>0</v>
      </c>
      <c r="AJ3901">
        <v>0</v>
      </c>
      <c r="AK3901">
        <v>0</v>
      </c>
      <c r="AL3901">
        <v>1.7832845154759455E-2</v>
      </c>
      <c r="AM3901">
        <v>1.312231891039463E-2</v>
      </c>
      <c r="AN3901">
        <v>1.0605983187315291E-2</v>
      </c>
      <c r="AO3901">
        <v>1.3243058763617994E-2</v>
      </c>
      <c r="AP3901">
        <v>1.9746113489572271E-2</v>
      </c>
      <c r="AQ3901">
        <v>1.4274075526079981E-2</v>
      </c>
      <c r="AR3901">
        <v>1.170064354165066E-2</v>
      </c>
      <c r="AS3901">
        <v>1.2090243592193928E-2</v>
      </c>
      <c r="AT3901">
        <v>2.7531790064526791E-2</v>
      </c>
      <c r="AU3901">
        <v>1.888486018568622E-2</v>
      </c>
      <c r="AV3901">
        <v>1.4089429378986121E-2</v>
      </c>
      <c r="AW3901">
        <v>9.2240850463596036E-3</v>
      </c>
      <c r="AX3901">
        <v>1.3584978389669806E-2</v>
      </c>
      <c r="AY3901">
        <v>8.9741606563557407E-3</v>
      </c>
      <c r="AZ3901">
        <v>1.5303702396675726E-2</v>
      </c>
    </row>
    <row r="3902" spans="11:52" ht="14.4">
      <c r="K3902" t="s">
        <v>6264</v>
      </c>
      <c r="L3902" t="s">
        <v>6152</v>
      </c>
      <c r="M3902" t="s">
        <v>100</v>
      </c>
      <c r="N3902" t="s">
        <v>80</v>
      </c>
      <c r="AG3902">
        <v>0</v>
      </c>
      <c r="AH3902">
        <v>0</v>
      </c>
      <c r="AI3902">
        <v>0</v>
      </c>
      <c r="AJ3902">
        <v>0</v>
      </c>
      <c r="AK3902">
        <v>0</v>
      </c>
      <c r="AL3902">
        <v>1.3143180040254157E-2</v>
      </c>
      <c r="AM3902">
        <v>8.5252068120075675E-3</v>
      </c>
      <c r="AN3902">
        <v>6.308896961660585E-3</v>
      </c>
      <c r="AO3902">
        <v>1.7947832489344905E-2</v>
      </c>
      <c r="AP3902">
        <v>1.3726051793930945E-2</v>
      </c>
      <c r="AQ3902">
        <v>9.1946697646311561E-3</v>
      </c>
      <c r="AR3902">
        <v>7.0551501515614392E-3</v>
      </c>
      <c r="AS3902">
        <v>2.9939990443598592E-2</v>
      </c>
      <c r="AT3902">
        <v>2.0109970658828465E-2</v>
      </c>
      <c r="AU3902">
        <v>1.5025001302672852E-2</v>
      </c>
      <c r="AV3902">
        <v>1.1352284036343682E-2</v>
      </c>
      <c r="AW3902">
        <v>2.3254831119577841E-2</v>
      </c>
      <c r="AX3902">
        <v>1.0809884503921584E-2</v>
      </c>
      <c r="AY3902">
        <v>1.019320432190401E-2</v>
      </c>
      <c r="AZ3902">
        <v>7.3831523666511743E-3</v>
      </c>
    </row>
    <row r="3903" spans="11:52" ht="14.4">
      <c r="K3903" t="s">
        <v>6265</v>
      </c>
      <c r="L3903" t="s">
        <v>6152</v>
      </c>
      <c r="M3903" t="s">
        <v>31</v>
      </c>
      <c r="N3903" t="s">
        <v>80</v>
      </c>
      <c r="AG3903">
        <v>0</v>
      </c>
      <c r="AH3903">
        <v>0</v>
      </c>
      <c r="AI3903">
        <v>0</v>
      </c>
      <c r="AJ3903">
        <v>0</v>
      </c>
      <c r="AK3903">
        <v>0</v>
      </c>
      <c r="AL3903">
        <v>7.3383772091507246E-3</v>
      </c>
      <c r="AM3903">
        <v>5.8227991326514853E-3</v>
      </c>
      <c r="AN3903">
        <v>5.7433928646285328E-3</v>
      </c>
      <c r="AO3903">
        <v>2.8127393692576482E-3</v>
      </c>
      <c r="AP3903">
        <v>1.2011299700168777E-2</v>
      </c>
      <c r="AQ3903">
        <v>8.9455699606462921E-3</v>
      </c>
      <c r="AR3903">
        <v>7.152750638634413E-3</v>
      </c>
      <c r="AS3903">
        <v>5.4314740008645146E-3</v>
      </c>
      <c r="AT3903">
        <v>8.2010966258173387E-3</v>
      </c>
      <c r="AU3903">
        <v>7.3357686841187186E-3</v>
      </c>
      <c r="AV3903">
        <v>9.4472598463096868E-3</v>
      </c>
      <c r="AW3903">
        <v>5.843897418705348E-3</v>
      </c>
      <c r="AX3903">
        <v>1.1677030460118316E-2</v>
      </c>
      <c r="AY3903">
        <v>1.0029774877702912E-2</v>
      </c>
      <c r="AZ3903">
        <v>1.007387218673594E-2</v>
      </c>
    </row>
    <row r="3904" spans="11:52" ht="14.4">
      <c r="K3904" t="s">
        <v>6266</v>
      </c>
      <c r="L3904" t="s">
        <v>6152</v>
      </c>
      <c r="M3904" t="s">
        <v>32</v>
      </c>
      <c r="N3904" t="s">
        <v>80</v>
      </c>
      <c r="O3904" t="s">
        <v>6079</v>
      </c>
      <c r="P3904" t="s">
        <v>6079</v>
      </c>
      <c r="Q3904" t="s">
        <v>6079</v>
      </c>
      <c r="R3904" t="s">
        <v>6079</v>
      </c>
      <c r="S3904" t="s">
        <v>6079</v>
      </c>
      <c r="AG3904">
        <v>0</v>
      </c>
      <c r="AH3904">
        <v>0</v>
      </c>
      <c r="AI3904">
        <v>0</v>
      </c>
      <c r="AJ3904">
        <v>0</v>
      </c>
      <c r="AK3904">
        <v>0</v>
      </c>
      <c r="AL3904">
        <v>1.3016818452626248E-2</v>
      </c>
      <c r="AM3904">
        <v>1.07070428799611E-2</v>
      </c>
      <c r="AN3904">
        <v>8.3827933724063049E-3</v>
      </c>
      <c r="AO3904">
        <v>1.8008906226907668E-2</v>
      </c>
      <c r="AP3904">
        <v>1.8839101360547863E-2</v>
      </c>
      <c r="AQ3904">
        <v>1.4750891178436832E-2</v>
      </c>
      <c r="AR3904">
        <v>1.3011627882371616E-2</v>
      </c>
      <c r="AS3904">
        <v>1.8082597596011128E-2</v>
      </c>
      <c r="AT3904">
        <v>1.8249012607388468E-2</v>
      </c>
      <c r="AU3904">
        <v>1.406233048927104E-2</v>
      </c>
      <c r="AV3904">
        <v>1.1953172836181076E-2</v>
      </c>
      <c r="AW3904">
        <v>3.2154239257741656E-2</v>
      </c>
      <c r="AX3904">
        <v>1.7708919611650033E-2</v>
      </c>
      <c r="AY3904">
        <v>1.3063545734165108E-2</v>
      </c>
      <c r="AZ3904">
        <v>1.0733168007420585E-2</v>
      </c>
    </row>
    <row r="3905" spans="11:52" ht="14.4">
      <c r="K3905" t="s">
        <v>6267</v>
      </c>
      <c r="L3905" t="s">
        <v>6152</v>
      </c>
      <c r="M3905" t="s">
        <v>93</v>
      </c>
      <c r="N3905" t="s">
        <v>80</v>
      </c>
      <c r="AG3905">
        <v>0</v>
      </c>
      <c r="AH3905">
        <v>0</v>
      </c>
      <c r="AI3905">
        <v>0</v>
      </c>
      <c r="AJ3905">
        <v>0</v>
      </c>
      <c r="AK3905">
        <v>0</v>
      </c>
      <c r="AL3905">
        <v>7.873399625149876E-3</v>
      </c>
      <c r="AM3905">
        <v>5.1835364304055904E-3</v>
      </c>
      <c r="AN3905">
        <v>3.8479721680701774E-3</v>
      </c>
      <c r="AO3905">
        <v>2.6259919429106344E-2</v>
      </c>
      <c r="AP3905">
        <v>1.5166403638360837E-2</v>
      </c>
      <c r="AQ3905">
        <v>9.9590696019175601E-3</v>
      </c>
      <c r="AR3905">
        <v>7.3812301956959325E-3</v>
      </c>
      <c r="AS3905">
        <v>2.6591763878842292E-2</v>
      </c>
      <c r="AT3905">
        <v>1.6440504190047396E-2</v>
      </c>
      <c r="AU3905">
        <v>1.0813448178574216E-2</v>
      </c>
      <c r="AV3905">
        <v>9.1417691423761101E-3</v>
      </c>
      <c r="AW3905">
        <v>2.316157755557733E-2</v>
      </c>
      <c r="AX3905">
        <v>8.1496160233188869E-3</v>
      </c>
      <c r="AY3905">
        <v>5.32909130744285E-3</v>
      </c>
      <c r="AZ3905">
        <v>3.951058101171143E-3</v>
      </c>
    </row>
    <row r="3906" spans="11:52" ht="14.4">
      <c r="K3906" t="s">
        <v>5028</v>
      </c>
      <c r="L3906" t="s">
        <v>5029</v>
      </c>
      <c r="M3906" t="s">
        <v>13</v>
      </c>
      <c r="N3906" t="s">
        <v>80</v>
      </c>
      <c r="AG3906">
        <v>44.579460448040003</v>
      </c>
      <c r="AH3906">
        <v>45.987594849410002</v>
      </c>
      <c r="AI3906">
        <v>45.410274350350001</v>
      </c>
      <c r="AJ3906">
        <v>46.789589163730007</v>
      </c>
      <c r="AK3906">
        <v>45.561259877609999</v>
      </c>
      <c r="AL3906">
        <v>46.807986904449997</v>
      </c>
      <c r="AM3906">
        <v>46.994943469580008</v>
      </c>
      <c r="AN3906">
        <v>49.864661594410002</v>
      </c>
      <c r="AO3906">
        <v>49.886524919919992</v>
      </c>
      <c r="AP3906">
        <v>50.672760095489998</v>
      </c>
      <c r="AQ3906">
        <v>50.715870589940003</v>
      </c>
      <c r="AR3906">
        <v>52.164696061519997</v>
      </c>
      <c r="AS3906">
        <v>51.244275961040003</v>
      </c>
      <c r="AT3906">
        <v>54.817137313320003</v>
      </c>
      <c r="AU3906">
        <v>55.391019438560001</v>
      </c>
      <c r="AV3906">
        <v>56.843640801779998</v>
      </c>
      <c r="AW3906">
        <v>56.984057251900019</v>
      </c>
      <c r="AX3906">
        <v>58.472499867560003</v>
      </c>
      <c r="AY3906">
        <v>57.187996745130008</v>
      </c>
      <c r="AZ3906">
        <v>60.171145260070006</v>
      </c>
    </row>
    <row r="3907" spans="11:52" ht="14.4">
      <c r="K3907" t="s">
        <v>5030</v>
      </c>
      <c r="L3907" t="s">
        <v>5029</v>
      </c>
      <c r="M3907" t="s">
        <v>14</v>
      </c>
      <c r="N3907" t="s">
        <v>80</v>
      </c>
      <c r="AG3907">
        <v>68.158691437030029</v>
      </c>
      <c r="AH3907">
        <v>68.83521881090968</v>
      </c>
      <c r="AI3907">
        <v>68.330159009166749</v>
      </c>
      <c r="AJ3907">
        <v>71.772765649580293</v>
      </c>
      <c r="AK3907">
        <v>72.024031480727828</v>
      </c>
      <c r="AL3907">
        <v>71.733186047325717</v>
      </c>
      <c r="AM3907">
        <v>72.053862158616667</v>
      </c>
      <c r="AN3907">
        <v>76.857417613376285</v>
      </c>
      <c r="AO3907">
        <v>77.288336230114183</v>
      </c>
      <c r="AP3907">
        <v>77.833514196791697</v>
      </c>
      <c r="AQ3907">
        <v>76.921068687138899</v>
      </c>
      <c r="AR3907">
        <v>77.700333482211491</v>
      </c>
      <c r="AS3907">
        <v>75.390825884957593</v>
      </c>
      <c r="AT3907">
        <v>75.233701841392858</v>
      </c>
      <c r="AU3907">
        <v>74.248157233487362</v>
      </c>
      <c r="AV3907">
        <v>76.207659998884864</v>
      </c>
      <c r="AW3907">
        <v>70.127676476710292</v>
      </c>
      <c r="AX3907">
        <v>70.278543119273081</v>
      </c>
      <c r="AY3907">
        <v>65.303566006809106</v>
      </c>
      <c r="AZ3907">
        <v>66.176318814034516</v>
      </c>
    </row>
    <row r="3908" spans="11:52" ht="14.4">
      <c r="K3908" t="s">
        <v>5031</v>
      </c>
      <c r="L3908" t="s">
        <v>5029</v>
      </c>
      <c r="M3908" t="s">
        <v>92</v>
      </c>
      <c r="N3908" t="s">
        <v>80</v>
      </c>
      <c r="AG3908">
        <v>3.2101748645055732</v>
      </c>
      <c r="AH3908">
        <v>3.9283086205133446</v>
      </c>
      <c r="AI3908">
        <v>3.924858881276204</v>
      </c>
      <c r="AJ3908">
        <v>3.9855066980263834</v>
      </c>
      <c r="AK3908">
        <v>4.161114633398098</v>
      </c>
      <c r="AL3908">
        <v>4.4703471725125263</v>
      </c>
      <c r="AM3908">
        <v>4.6292335617138773</v>
      </c>
      <c r="AN3908">
        <v>4.6748875140607424</v>
      </c>
      <c r="AO3908">
        <v>4.684622660803762</v>
      </c>
      <c r="AP3908">
        <v>4.9213968708456894</v>
      </c>
      <c r="AQ3908">
        <v>4.8985295019940693</v>
      </c>
      <c r="AR3908">
        <v>4.9375145720421312</v>
      </c>
      <c r="AS3908">
        <v>4.0443521832498206</v>
      </c>
      <c r="AT3908">
        <v>3.9689262705798143</v>
      </c>
      <c r="AU3908">
        <v>3.9245147765620207</v>
      </c>
      <c r="AV3908">
        <v>3.9576045607935377</v>
      </c>
      <c r="AW3908">
        <v>4.1005026076285924</v>
      </c>
      <c r="AX3908">
        <v>4.8645147765620216</v>
      </c>
      <c r="AY3908">
        <v>5.0729762756928114</v>
      </c>
      <c r="AZ3908">
        <v>5.0803788730954098</v>
      </c>
    </row>
    <row r="3909" spans="11:52" ht="14.4">
      <c r="K3909" t="s">
        <v>5032</v>
      </c>
      <c r="L3909" t="s">
        <v>5029</v>
      </c>
      <c r="M3909" t="s">
        <v>15</v>
      </c>
      <c r="N3909" t="s">
        <v>80</v>
      </c>
      <c r="AG3909">
        <v>3.6869269999999998</v>
      </c>
      <c r="AH3909">
        <v>3.6822319999999999</v>
      </c>
      <c r="AI3909">
        <v>3.7070500000000002</v>
      </c>
      <c r="AJ3909">
        <v>3.7260149999999999</v>
      </c>
      <c r="AK3909">
        <v>3.6301296550000002</v>
      </c>
      <c r="AL3909">
        <v>3.5441530640000001</v>
      </c>
      <c r="AM3909">
        <v>3.5527456832389999</v>
      </c>
      <c r="AN3909">
        <v>3.6324633089999998</v>
      </c>
      <c r="AO3909">
        <v>3.5892255620000002</v>
      </c>
      <c r="AP3909">
        <v>3.4607709305500003</v>
      </c>
      <c r="AQ3909">
        <v>3.5215608550000002</v>
      </c>
      <c r="AR3909">
        <v>3.525533093</v>
      </c>
      <c r="AS3909">
        <v>3.3666004219999999</v>
      </c>
      <c r="AT3909">
        <v>3.4305935320600001</v>
      </c>
      <c r="AU3909">
        <v>3.4333527579700003</v>
      </c>
      <c r="AV3909">
        <v>3.5793496935300002</v>
      </c>
      <c r="AW3909">
        <v>3.5088775955100004</v>
      </c>
      <c r="AX3909">
        <v>3.86230225127</v>
      </c>
      <c r="AY3909">
        <v>3.9347126135199999</v>
      </c>
      <c r="AZ3909">
        <v>4.1094177700900003</v>
      </c>
    </row>
    <row r="3910" spans="11:52" ht="14.4">
      <c r="K3910" t="s">
        <v>5033</v>
      </c>
      <c r="L3910" t="s">
        <v>5029</v>
      </c>
      <c r="M3910" t="s">
        <v>91</v>
      </c>
      <c r="N3910" t="s">
        <v>80</v>
      </c>
      <c r="AG3910">
        <v>9.9547459017130446</v>
      </c>
      <c r="AH3910">
        <v>10.528548139151962</v>
      </c>
      <c r="AI3910">
        <v>10.504893017663466</v>
      </c>
      <c r="AJ3910">
        <v>10.803486809941752</v>
      </c>
      <c r="AK3910">
        <v>11.17592533690549</v>
      </c>
      <c r="AL3910">
        <v>11.846535263629328</v>
      </c>
      <c r="AM3910">
        <v>11.783576034901344</v>
      </c>
      <c r="AN3910">
        <v>12.570732616077771</v>
      </c>
      <c r="AO3910">
        <v>12.540428367365402</v>
      </c>
      <c r="AP3910">
        <v>13.157174666337646</v>
      </c>
      <c r="AQ3910">
        <v>12.825965532726736</v>
      </c>
      <c r="AR3910">
        <v>13.030751192252968</v>
      </c>
      <c r="AS3910">
        <v>12.665117194297872</v>
      </c>
      <c r="AT3910">
        <v>12.1701281579653</v>
      </c>
      <c r="AU3910">
        <v>12.478927322955414</v>
      </c>
      <c r="AV3910">
        <v>12.584742849186584</v>
      </c>
      <c r="AW3910">
        <v>13.030016736087308</v>
      </c>
      <c r="AX3910">
        <v>13.039477411729012</v>
      </c>
      <c r="AY3910">
        <v>12.751674199327756</v>
      </c>
      <c r="AZ3910">
        <v>12.678893436864255</v>
      </c>
    </row>
    <row r="3911" spans="11:52" ht="14.4">
      <c r="K3911" t="s">
        <v>5034</v>
      </c>
      <c r="L3911" t="s">
        <v>5029</v>
      </c>
      <c r="M3911" t="s">
        <v>16</v>
      </c>
      <c r="N3911" t="s">
        <v>80</v>
      </c>
      <c r="AG3911">
        <v>179.17823662429956</v>
      </c>
      <c r="AH3911">
        <v>173.64209885248297</v>
      </c>
      <c r="AI3911">
        <v>173.80054185536844</v>
      </c>
      <c r="AJ3911">
        <v>177.69442874874821</v>
      </c>
      <c r="AK3911">
        <v>184.2688617264252</v>
      </c>
      <c r="AL3911">
        <v>189.77219441917487</v>
      </c>
      <c r="AM3911">
        <v>193.19855795005753</v>
      </c>
      <c r="AN3911">
        <v>200.14719235346129</v>
      </c>
      <c r="AO3911">
        <v>199.39856593076345</v>
      </c>
      <c r="AP3911">
        <v>205.7550586224026</v>
      </c>
      <c r="AQ3911">
        <v>205.63065712901931</v>
      </c>
      <c r="AR3911">
        <v>208.36110024192263</v>
      </c>
      <c r="AS3911">
        <v>222.84293257514301</v>
      </c>
      <c r="AT3911">
        <v>224.79593977724969</v>
      </c>
      <c r="AU3911">
        <v>222.0922776459241</v>
      </c>
      <c r="AV3911">
        <v>228.42402230269067</v>
      </c>
      <c r="AW3911">
        <v>237.34031006284152</v>
      </c>
      <c r="AX3911">
        <v>243.13748351524313</v>
      </c>
      <c r="AY3911">
        <v>244.23194149773559</v>
      </c>
      <c r="AZ3911">
        <v>246.8968423336143</v>
      </c>
    </row>
    <row r="3912" spans="11:52" ht="14.4">
      <c r="K3912" t="s">
        <v>5035</v>
      </c>
      <c r="L3912" t="s">
        <v>5029</v>
      </c>
      <c r="M3912" t="s">
        <v>17</v>
      </c>
      <c r="N3912" t="s">
        <v>80</v>
      </c>
      <c r="AG3912">
        <v>36.290175926663721</v>
      </c>
      <c r="AH3912">
        <v>36.663243071141267</v>
      </c>
      <c r="AI3912">
        <v>36.659520710055986</v>
      </c>
      <c r="AJ3912">
        <v>37.561447943036875</v>
      </c>
      <c r="AK3912">
        <v>37.582180286978065</v>
      </c>
      <c r="AL3912">
        <v>38.053551818075569</v>
      </c>
      <c r="AM3912">
        <v>37.818442994442805</v>
      </c>
      <c r="AN3912">
        <v>39.340898839968283</v>
      </c>
      <c r="AO3912">
        <v>39.623692966970552</v>
      </c>
      <c r="AP3912">
        <v>40.935938193512818</v>
      </c>
      <c r="AQ3912">
        <v>40.646740110848569</v>
      </c>
      <c r="AR3912">
        <v>41.309195582662312</v>
      </c>
      <c r="AS3912">
        <v>38.91540489230831</v>
      </c>
      <c r="AT3912">
        <v>38.949895742079789</v>
      </c>
      <c r="AU3912">
        <v>38.321649440367111</v>
      </c>
      <c r="AV3912">
        <v>39.100520145794398</v>
      </c>
      <c r="AW3912">
        <v>39.068265118309725</v>
      </c>
      <c r="AX3912">
        <v>39.309083476644197</v>
      </c>
      <c r="AY3912">
        <v>40.338959166316663</v>
      </c>
      <c r="AZ3912">
        <v>40.749555445382342</v>
      </c>
    </row>
    <row r="3913" spans="11:52" ht="14.4">
      <c r="K3913" t="s">
        <v>5036</v>
      </c>
      <c r="L3913" t="s">
        <v>5029</v>
      </c>
      <c r="M3913" t="s">
        <v>97</v>
      </c>
      <c r="N3913" t="s">
        <v>80</v>
      </c>
      <c r="O3913" t="s">
        <v>6079</v>
      </c>
      <c r="P3913" t="s">
        <v>6079</v>
      </c>
      <c r="Q3913" t="s">
        <v>6079</v>
      </c>
      <c r="R3913" t="s">
        <v>6079</v>
      </c>
      <c r="S3913" t="s">
        <v>6079</v>
      </c>
      <c r="T3913" t="s">
        <v>6079</v>
      </c>
      <c r="AG3913">
        <v>4.4078393772935502</v>
      </c>
      <c r="AH3913">
        <v>4.4170773245539996</v>
      </c>
      <c r="AI3913">
        <v>4.2521390823700003</v>
      </c>
      <c r="AJ3913">
        <v>4.3487808122699994</v>
      </c>
      <c r="AK3913">
        <v>4.3744991098500003</v>
      </c>
      <c r="AL3913">
        <v>4.3887318653934697</v>
      </c>
      <c r="AM3913">
        <v>4.40367560126532</v>
      </c>
      <c r="AN3913">
        <v>4.4889646397124903</v>
      </c>
      <c r="AO3913">
        <v>4.3206490793663903</v>
      </c>
      <c r="AP3913">
        <v>4.3037324813241105</v>
      </c>
      <c r="AQ3913">
        <v>4.2909437943565907</v>
      </c>
      <c r="AR3913">
        <v>3.8735825273040199</v>
      </c>
      <c r="AS3913">
        <v>4.3086192211975405</v>
      </c>
      <c r="AT3913">
        <v>4.3265578394375597</v>
      </c>
      <c r="AU3913">
        <v>4.2668679238241136</v>
      </c>
      <c r="AV3913">
        <v>4.2958681286495057</v>
      </c>
      <c r="AW3913">
        <v>4.3481654837622301</v>
      </c>
      <c r="AX3913">
        <v>4.4003432860125766</v>
      </c>
      <c r="AY3913">
        <v>4.421089576658396</v>
      </c>
      <c r="AZ3913">
        <v>4.41085001193139</v>
      </c>
    </row>
    <row r="3914" spans="11:52" ht="14.4">
      <c r="K3914" t="s">
        <v>5037</v>
      </c>
      <c r="L3914" t="s">
        <v>5029</v>
      </c>
      <c r="M3914" t="s">
        <v>18</v>
      </c>
      <c r="N3914" t="s">
        <v>80</v>
      </c>
      <c r="AG3914">
        <v>192.721886711883</v>
      </c>
      <c r="AH3914">
        <v>193.86721846023599</v>
      </c>
      <c r="AI3914">
        <v>197.10542842436001</v>
      </c>
      <c r="AJ3914">
        <v>197.523852202564</v>
      </c>
      <c r="AK3914">
        <v>191.566232645849</v>
      </c>
      <c r="AL3914">
        <v>192.67998469829999</v>
      </c>
      <c r="AM3914">
        <v>192.06908297410001</v>
      </c>
      <c r="AN3914">
        <v>199.67267855003001</v>
      </c>
      <c r="AO3914">
        <v>199.92848112022</v>
      </c>
      <c r="AP3914">
        <v>200.71547470303</v>
      </c>
      <c r="AQ3914">
        <v>200.73517999581</v>
      </c>
      <c r="AR3914">
        <v>200.17226738126999</v>
      </c>
      <c r="AS3914">
        <v>200.17825918783001</v>
      </c>
      <c r="AT3914">
        <v>198.13948009833001</v>
      </c>
      <c r="AU3914">
        <v>200.85583822504</v>
      </c>
      <c r="AV3914">
        <v>200.30170621379995</v>
      </c>
      <c r="AW3914">
        <v>205.65109644489999</v>
      </c>
      <c r="AX3914">
        <v>207.58931050620001</v>
      </c>
      <c r="AY3914">
        <v>208.15944269900001</v>
      </c>
      <c r="AZ3914">
        <v>209.7942631569</v>
      </c>
    </row>
    <row r="3915" spans="11:52" ht="14.4">
      <c r="K3915" t="s">
        <v>5038</v>
      </c>
      <c r="L3915" t="s">
        <v>5029</v>
      </c>
      <c r="M3915" t="s">
        <v>34</v>
      </c>
      <c r="N3915" t="s">
        <v>80</v>
      </c>
      <c r="AG3915">
        <v>1890.3185074494068</v>
      </c>
      <c r="AH3915">
        <v>1885.2603022959429</v>
      </c>
      <c r="AI3915">
        <v>1916.1261428589148</v>
      </c>
      <c r="AJ3915">
        <v>1953.2104174380077</v>
      </c>
      <c r="AK3915">
        <v>1424.1837295937733</v>
      </c>
      <c r="AL3915">
        <v>1457.5893664526277</v>
      </c>
      <c r="AM3915">
        <v>1462.9082349160556</v>
      </c>
      <c r="AN3915">
        <v>1516.430656307456</v>
      </c>
      <c r="AO3915">
        <v>1526.0825582498665</v>
      </c>
      <c r="AP3915">
        <v>1512.0226645666637</v>
      </c>
      <c r="AQ3915">
        <v>1507.6876767071667</v>
      </c>
      <c r="AR3915">
        <v>1528.2971961981773</v>
      </c>
      <c r="AS3915">
        <v>1518.6407159710811</v>
      </c>
      <c r="AT3915">
        <v>1560.5115981418344</v>
      </c>
      <c r="AU3915">
        <v>1555.736645349607</v>
      </c>
      <c r="AV3915">
        <v>1584.9626964291567</v>
      </c>
      <c r="AW3915">
        <v>1619.2501445277856</v>
      </c>
      <c r="AX3915">
        <v>1644.8451051881968</v>
      </c>
      <c r="AY3915">
        <v>1645.0825542257655</v>
      </c>
      <c r="AZ3915">
        <v>1659.3229224191807</v>
      </c>
    </row>
    <row r="3916" spans="11:52" ht="14.4">
      <c r="K3916" t="s">
        <v>5039</v>
      </c>
      <c r="L3916" t="s">
        <v>5029</v>
      </c>
      <c r="M3916" t="s">
        <v>19</v>
      </c>
      <c r="N3916" t="s">
        <v>80</v>
      </c>
      <c r="AG3916">
        <v>41.033409294114207</v>
      </c>
      <c r="AH3916">
        <v>40.942349917352502</v>
      </c>
      <c r="AI3916">
        <v>40.9324488067709</v>
      </c>
      <c r="AJ3916">
        <v>40.9361512469115</v>
      </c>
      <c r="AK3916">
        <v>40.336501900497801</v>
      </c>
      <c r="AL3916">
        <v>40.645878289332998</v>
      </c>
      <c r="AM3916">
        <v>41.087664930384797</v>
      </c>
      <c r="AN3916">
        <v>43.167998513133391</v>
      </c>
      <c r="AO3916">
        <v>42.488719426474894</v>
      </c>
      <c r="AP3916">
        <v>42.843375685573207</v>
      </c>
      <c r="AQ3916">
        <v>42.243861296261706</v>
      </c>
      <c r="AR3916">
        <v>42.732529240625198</v>
      </c>
      <c r="AS3916">
        <v>41.734282465259199</v>
      </c>
      <c r="AT3916">
        <v>42.022566490469799</v>
      </c>
      <c r="AU3916">
        <v>41.075492431030199</v>
      </c>
      <c r="AV3916">
        <v>41.204792173121994</v>
      </c>
      <c r="AW3916">
        <v>40.327183913124557</v>
      </c>
      <c r="AX3916">
        <v>40.775177290720961</v>
      </c>
      <c r="AY3916">
        <v>41.826494572900721</v>
      </c>
      <c r="AZ3916">
        <v>42.505841306796512</v>
      </c>
    </row>
    <row r="3917" spans="11:52" ht="14.4">
      <c r="K3917" t="s">
        <v>5040</v>
      </c>
      <c r="L3917" t="s">
        <v>5029</v>
      </c>
      <c r="M3917" t="s">
        <v>20</v>
      </c>
      <c r="N3917" t="s">
        <v>80</v>
      </c>
      <c r="AG3917">
        <v>388.26413606124993</v>
      </c>
      <c r="AH3917">
        <v>393.336691020861</v>
      </c>
      <c r="AI3917">
        <v>393.03429623781005</v>
      </c>
      <c r="AJ3917">
        <v>410.31702449151265</v>
      </c>
      <c r="AK3917">
        <v>404.5713497650392</v>
      </c>
      <c r="AL3917">
        <v>418.13934967224498</v>
      </c>
      <c r="AM3917">
        <v>419.58886115230825</v>
      </c>
      <c r="AN3917">
        <v>438.88255789613009</v>
      </c>
      <c r="AO3917">
        <v>438.43939818429391</v>
      </c>
      <c r="AP3917">
        <v>445.05615249173002</v>
      </c>
      <c r="AQ3917">
        <v>443.85888615776997</v>
      </c>
      <c r="AR3917">
        <v>453.38502274759003</v>
      </c>
      <c r="AS3917">
        <v>446.23275249849002</v>
      </c>
      <c r="AT3917">
        <v>445.35108122427999</v>
      </c>
      <c r="AU3917">
        <v>444.7744453366501</v>
      </c>
      <c r="AV3917">
        <v>457.23350663893001</v>
      </c>
      <c r="AW3917">
        <v>478.85590091433198</v>
      </c>
      <c r="AX3917">
        <v>487.23046561623875</v>
      </c>
      <c r="AY3917">
        <v>483.96419386442562</v>
      </c>
      <c r="AZ3917">
        <v>486.56759955052934</v>
      </c>
    </row>
    <row r="3918" spans="11:52" ht="14.4">
      <c r="K3918" t="s">
        <v>5041</v>
      </c>
      <c r="L3918" t="s">
        <v>5029</v>
      </c>
      <c r="M3918" t="s">
        <v>21</v>
      </c>
      <c r="N3918" t="s">
        <v>80</v>
      </c>
      <c r="AG3918">
        <v>517.56320784623119</v>
      </c>
      <c r="AH3918">
        <v>505.537341834198</v>
      </c>
      <c r="AI3918">
        <v>519.59759314592407</v>
      </c>
      <c r="AJ3918">
        <v>520.80461559694481</v>
      </c>
      <c r="AK3918">
        <v>521.5597907460359</v>
      </c>
      <c r="AL3918">
        <v>515.34601493089633</v>
      </c>
      <c r="AM3918">
        <v>510.65497927891926</v>
      </c>
      <c r="AN3918">
        <v>502.79908820800682</v>
      </c>
    </row>
    <row r="3919" spans="11:52" ht="14.4">
      <c r="K3919" t="s">
        <v>5042</v>
      </c>
      <c r="L3919" t="s">
        <v>5029</v>
      </c>
      <c r="M3919" t="s">
        <v>22</v>
      </c>
      <c r="N3919" t="s">
        <v>80</v>
      </c>
      <c r="AG3919">
        <v>25.271193511726281</v>
      </c>
      <c r="AH3919">
        <v>27.131133766355099</v>
      </c>
      <c r="AI3919">
        <v>27.678100372014747</v>
      </c>
      <c r="AJ3919">
        <v>28.11380856556546</v>
      </c>
      <c r="AK3919">
        <v>25.594278083284859</v>
      </c>
      <c r="AL3919">
        <v>24.903980798972491</v>
      </c>
      <c r="AM3919">
        <v>24.353918319020391</v>
      </c>
      <c r="AN3919">
        <v>25.11167635964188</v>
      </c>
      <c r="AO3919">
        <v>22.67934939008984</v>
      </c>
      <c r="AP3919">
        <v>19.971010826396721</v>
      </c>
      <c r="AQ3919">
        <v>19.514599880338881</v>
      </c>
      <c r="AR3919">
        <v>20.13461119750998</v>
      </c>
      <c r="AS3919">
        <v>18.552639470149529</v>
      </c>
      <c r="AT3919">
        <v>20.015923968107661</v>
      </c>
      <c r="AU3919">
        <v>20.349243249338659</v>
      </c>
      <c r="AV3919">
        <v>21.96663623384967</v>
      </c>
      <c r="AW3919">
        <v>21.05022907556339</v>
      </c>
      <c r="AX3919">
        <v>21.602353213740471</v>
      </c>
      <c r="AY3919">
        <v>21.755854496283135</v>
      </c>
      <c r="AZ3919">
        <v>23.633671315523628</v>
      </c>
    </row>
    <row r="3920" spans="11:52" ht="14.4">
      <c r="K3920" t="s">
        <v>5043</v>
      </c>
      <c r="L3920" t="s">
        <v>5029</v>
      </c>
      <c r="M3920" t="s">
        <v>90</v>
      </c>
      <c r="N3920" t="s">
        <v>80</v>
      </c>
      <c r="AG3920">
        <v>5.4861495866515106</v>
      </c>
      <c r="AH3920">
        <v>5.5410864544171528</v>
      </c>
      <c r="AI3920">
        <v>5.5513927387761441</v>
      </c>
      <c r="AJ3920">
        <v>6.0620206379864232</v>
      </c>
      <c r="AK3920">
        <v>5.8454291103481735</v>
      </c>
      <c r="AL3920">
        <v>6.0343310871493108</v>
      </c>
      <c r="AM3920">
        <v>6.035681222581883</v>
      </c>
      <c r="AN3920">
        <v>6.3444649238006336</v>
      </c>
      <c r="AO3920">
        <v>6.2377144853298994</v>
      </c>
      <c r="AP3920">
        <v>6.3486924010478818</v>
      </c>
      <c r="AQ3920">
        <v>6.4207155904004596</v>
      </c>
      <c r="AR3920">
        <v>6.3987173364162544</v>
      </c>
      <c r="AS3920">
        <v>6.1420370319434907</v>
      </c>
      <c r="AT3920">
        <v>6.1803263588789878</v>
      </c>
      <c r="AU3920">
        <v>6.1210088180994155</v>
      </c>
      <c r="AV3920">
        <v>6.1954486522178724</v>
      </c>
      <c r="AW3920">
        <v>5.8091575484699991</v>
      </c>
      <c r="AX3920">
        <v>5.8938457988899993</v>
      </c>
      <c r="AY3920">
        <v>5.9136492256000004</v>
      </c>
      <c r="AZ3920">
        <v>6.0247536555699996</v>
      </c>
    </row>
    <row r="3921" spans="11:52" ht="14.4">
      <c r="K3921" t="s">
        <v>5044</v>
      </c>
      <c r="L3921" t="s">
        <v>5029</v>
      </c>
      <c r="M3921" t="s">
        <v>23</v>
      </c>
      <c r="N3921" t="s">
        <v>80</v>
      </c>
      <c r="AG3921">
        <v>6.8636398494199806</v>
      </c>
      <c r="AH3921">
        <v>7.3134036930898692</v>
      </c>
      <c r="AI3921">
        <v>7.5998580497947996</v>
      </c>
      <c r="AJ3921">
        <v>8.2517631204185253</v>
      </c>
      <c r="AK3921">
        <v>7.7025577457103092</v>
      </c>
      <c r="AL3921">
        <v>7.6678532122940721</v>
      </c>
      <c r="AM3921">
        <v>7.8332174568786961</v>
      </c>
      <c r="AN3921">
        <v>8.4250924770323738</v>
      </c>
      <c r="AO3921">
        <v>10.218368530486638</v>
      </c>
      <c r="AP3921">
        <v>10.800494179819683</v>
      </c>
      <c r="AQ3921">
        <v>10.763205787407529</v>
      </c>
      <c r="AR3921">
        <v>11.780029518284261</v>
      </c>
      <c r="AS3921">
        <v>11.504101365479404</v>
      </c>
      <c r="AT3921">
        <v>11.71402662004208</v>
      </c>
      <c r="AU3921">
        <v>11.625674860686203</v>
      </c>
      <c r="AV3921">
        <v>12.254987384746576</v>
      </c>
      <c r="AW3921">
        <v>11.498206396662953</v>
      </c>
      <c r="AX3921">
        <v>12.617286431224423</v>
      </c>
      <c r="AY3921">
        <v>13.38420355621135</v>
      </c>
      <c r="AZ3921">
        <v>13.588806569193675</v>
      </c>
    </row>
    <row r="3922" spans="11:52" ht="14.4">
      <c r="K3922" t="s">
        <v>5045</v>
      </c>
      <c r="L3922" t="s">
        <v>5029</v>
      </c>
      <c r="M3922" t="s">
        <v>24</v>
      </c>
      <c r="N3922" t="s">
        <v>80</v>
      </c>
      <c r="AG3922">
        <v>43.371799049177923</v>
      </c>
      <c r="AH3922">
        <v>43.510710736057597</v>
      </c>
      <c r="AI3922">
        <v>44.787646976430672</v>
      </c>
      <c r="AJ3922">
        <v>46.117185094754923</v>
      </c>
      <c r="AK3922">
        <v>45.517983234417677</v>
      </c>
      <c r="AL3922">
        <v>44.978025689658907</v>
      </c>
      <c r="AM3922">
        <v>44.285807609303411</v>
      </c>
      <c r="AN3922">
        <v>46.084375340998278</v>
      </c>
      <c r="AO3922">
        <v>46.983091312778029</v>
      </c>
      <c r="AP3922">
        <v>47.254867154898527</v>
      </c>
      <c r="AQ3922">
        <v>48.116372542631559</v>
      </c>
      <c r="AR3922">
        <v>50.792466561551024</v>
      </c>
      <c r="AS3922">
        <v>49.713671627182642</v>
      </c>
      <c r="AT3922">
        <v>51.993614358609719</v>
      </c>
      <c r="AU3922">
        <v>52.481694959809843</v>
      </c>
      <c r="AV3922">
        <v>53.849836896779216</v>
      </c>
      <c r="AW3922">
        <v>53.23566448046936</v>
      </c>
      <c r="AX3922">
        <v>53.168850585077379</v>
      </c>
      <c r="AY3922">
        <v>53.566246869379938</v>
      </c>
      <c r="AZ3922">
        <v>53.465790374069002</v>
      </c>
    </row>
    <row r="3923" spans="11:52" ht="14.4">
      <c r="K3923" t="s">
        <v>5046</v>
      </c>
      <c r="L3923" t="s">
        <v>5029</v>
      </c>
      <c r="M3923" t="s">
        <v>1386</v>
      </c>
      <c r="N3923" t="s">
        <v>80</v>
      </c>
      <c r="O3923" t="s">
        <v>6079</v>
      </c>
      <c r="P3923" t="s">
        <v>6079</v>
      </c>
      <c r="Q3923" t="s">
        <v>6079</v>
      </c>
      <c r="R3923" t="s">
        <v>6079</v>
      </c>
      <c r="S3923" t="s">
        <v>6079</v>
      </c>
      <c r="T3923" t="s">
        <v>6079</v>
      </c>
      <c r="U3923" t="s">
        <v>6079</v>
      </c>
      <c r="V3923" t="s">
        <v>6079</v>
      </c>
      <c r="W3923" t="s">
        <v>6079</v>
      </c>
      <c r="X3923" t="s">
        <v>6079</v>
      </c>
      <c r="Y3923" t="s">
        <v>6079</v>
      </c>
      <c r="Z3923" t="s">
        <v>6079</v>
      </c>
      <c r="AA3923" t="s">
        <v>6079</v>
      </c>
      <c r="AG3923">
        <v>4.1040775695583349</v>
      </c>
      <c r="AH3923">
        <v>4.0183480634037751</v>
      </c>
      <c r="AI3923">
        <v>4.1945687656260544</v>
      </c>
      <c r="AJ3923">
        <v>4.2165567496637042</v>
      </c>
      <c r="AK3923">
        <v>3.7961619963632391</v>
      </c>
      <c r="AL3923">
        <v>3.8552265215637065</v>
      </c>
      <c r="AM3923">
        <v>3.7371773699302722</v>
      </c>
      <c r="AN3923">
        <v>4.0214378013267771</v>
      </c>
      <c r="AO3923">
        <v>4.1903615754607699</v>
      </c>
      <c r="AP3923">
        <v>4.3133334131873724</v>
      </c>
      <c r="AQ3923">
        <v>4.2132650701225973</v>
      </c>
      <c r="AR3923">
        <v>4.4643506994654478</v>
      </c>
      <c r="AS3923">
        <v>4.3770654993790137</v>
      </c>
      <c r="AT3923">
        <v>4.6022579833287258</v>
      </c>
      <c r="AU3923">
        <v>4.5232071257641584</v>
      </c>
      <c r="AV3923">
        <v>4.2845643095860728</v>
      </c>
      <c r="AW3923">
        <v>4.4513214533687115</v>
      </c>
      <c r="AX3923">
        <v>4.5442557344178889</v>
      </c>
      <c r="AY3923">
        <v>4.6976937913337471</v>
      </c>
      <c r="AZ3923">
        <v>4.6117568501397344</v>
      </c>
    </row>
    <row r="3924" spans="11:52" ht="14.4">
      <c r="K3924" t="s">
        <v>5047</v>
      </c>
      <c r="L3924" t="s">
        <v>5029</v>
      </c>
      <c r="M3924" t="s">
        <v>25</v>
      </c>
      <c r="N3924" t="s">
        <v>80</v>
      </c>
      <c r="AG3924">
        <v>149.57158020400001</v>
      </c>
      <c r="AH3924">
        <v>153.35860682800001</v>
      </c>
      <c r="AI3924">
        <v>160.69402159500001</v>
      </c>
      <c r="AJ3924">
        <v>162.02485946799999</v>
      </c>
      <c r="AK3924">
        <v>163.19369821500001</v>
      </c>
      <c r="AL3924">
        <v>168.55712415100001</v>
      </c>
      <c r="AM3924">
        <v>169.30068890199999</v>
      </c>
      <c r="AN3924">
        <v>171.72303419900001</v>
      </c>
      <c r="AO3924">
        <v>173.090107496</v>
      </c>
      <c r="AP3924">
        <v>172.05056855399999</v>
      </c>
      <c r="AQ3924">
        <v>170.98860130099999</v>
      </c>
      <c r="AR3924">
        <v>170.04061727199999</v>
      </c>
      <c r="AS3924">
        <v>164.17034480199999</v>
      </c>
      <c r="AT3924">
        <v>165.819367223</v>
      </c>
      <c r="AU3924">
        <v>163.79657466</v>
      </c>
      <c r="AV3924">
        <v>167.421772882</v>
      </c>
      <c r="AW3924">
        <v>163.70563475578291</v>
      </c>
      <c r="AX3924">
        <v>166.79810176199999</v>
      </c>
      <c r="AY3924">
        <v>168.60102426099999</v>
      </c>
      <c r="AZ3924">
        <v>167.41284486088475</v>
      </c>
    </row>
    <row r="3925" spans="11:52" ht="14.4">
      <c r="K3925" t="s">
        <v>5625</v>
      </c>
      <c r="L3925" t="s">
        <v>5029</v>
      </c>
      <c r="M3925" t="s">
        <v>5610</v>
      </c>
      <c r="N3925" t="s">
        <v>80</v>
      </c>
      <c r="AO3925">
        <v>6.7442203559028098</v>
      </c>
      <c r="AP3925" t="s">
        <v>6079</v>
      </c>
      <c r="AQ3925" t="s">
        <v>6079</v>
      </c>
      <c r="AR3925" t="s">
        <v>6079</v>
      </c>
      <c r="AS3925" t="s">
        <v>6079</v>
      </c>
      <c r="AT3925">
        <v>7.3860085595891665</v>
      </c>
      <c r="AU3925">
        <v>7.5818596414248285</v>
      </c>
      <c r="AV3925">
        <v>7.3669587223829716</v>
      </c>
      <c r="AW3925">
        <v>7.7534825370117284</v>
      </c>
      <c r="AX3925">
        <v>7.8342285413992148</v>
      </c>
      <c r="AY3925">
        <v>7.6858718700733988</v>
      </c>
      <c r="AZ3925">
        <v>8.092104860513075</v>
      </c>
    </row>
    <row r="3926" spans="11:52" ht="14.4">
      <c r="K3926" t="s">
        <v>5048</v>
      </c>
      <c r="L3926" t="s">
        <v>5029</v>
      </c>
      <c r="M3926" t="s">
        <v>98</v>
      </c>
      <c r="N3926" t="s">
        <v>80</v>
      </c>
      <c r="AG3926">
        <v>1.586497</v>
      </c>
      <c r="AH3926">
        <v>1.583674</v>
      </c>
      <c r="AI3926">
        <v>1.5844119999999999</v>
      </c>
      <c r="AJ3926">
        <v>1.9206049999999999</v>
      </c>
      <c r="AK3926">
        <v>1.9156310000000001</v>
      </c>
      <c r="AL3926">
        <v>1.9191929999999999</v>
      </c>
      <c r="AM3926">
        <v>1.9211469999999999</v>
      </c>
      <c r="AN3926">
        <v>2.111755</v>
      </c>
      <c r="AO3926">
        <v>2.1202890000000001</v>
      </c>
      <c r="AP3926">
        <v>2.102544</v>
      </c>
      <c r="AQ3926">
        <v>2.1125660000000002</v>
      </c>
      <c r="AR3926">
        <v>2.1375760000000001</v>
      </c>
      <c r="AS3926">
        <v>2.1677309999999999</v>
      </c>
      <c r="AT3926">
        <v>2.143516</v>
      </c>
      <c r="AU3926">
        <v>2.1496300000000002</v>
      </c>
      <c r="AV3926">
        <v>2.6762649999999999</v>
      </c>
      <c r="AW3926">
        <v>2.8188040000000001</v>
      </c>
      <c r="AX3926">
        <v>2.8090549999999999</v>
      </c>
      <c r="AY3926">
        <v>2.9767049999999999</v>
      </c>
      <c r="AZ3926">
        <v>2.9702860000000002</v>
      </c>
    </row>
    <row r="3927" spans="11:52" ht="14.4">
      <c r="K3927" t="s">
        <v>5049</v>
      </c>
      <c r="L3927" t="s">
        <v>5029</v>
      </c>
      <c r="M3927" t="s">
        <v>94</v>
      </c>
      <c r="N3927" t="s">
        <v>80</v>
      </c>
      <c r="AG3927">
        <v>26.07573930392789</v>
      </c>
      <c r="AH3927">
        <v>26.074921992766591</v>
      </c>
      <c r="AI3927">
        <v>26.38256646722078</v>
      </c>
      <c r="AJ3927">
        <v>25.608632539908104</v>
      </c>
      <c r="AK3927">
        <v>20.0136039196044</v>
      </c>
      <c r="AL3927">
        <v>20.483521942460431</v>
      </c>
      <c r="AM3927">
        <v>20.448518623756229</v>
      </c>
      <c r="AN3927">
        <v>16.653635384419999</v>
      </c>
      <c r="AO3927">
        <v>16.829865565469998</v>
      </c>
      <c r="AP3927">
        <v>17.09580015185</v>
      </c>
      <c r="AQ3927">
        <v>17.157485739150001</v>
      </c>
      <c r="AR3927">
        <v>17.522246221090001</v>
      </c>
      <c r="AS3927">
        <v>17.912533692779999</v>
      </c>
      <c r="AT3927">
        <v>18.31066662113</v>
      </c>
      <c r="AU3927">
        <v>18.18626022362</v>
      </c>
      <c r="AV3927">
        <v>18.125188235780001</v>
      </c>
      <c r="AW3927">
        <v>18.496850787700001</v>
      </c>
      <c r="AX3927">
        <v>17.929545961300001</v>
      </c>
      <c r="AY3927">
        <v>17.938132725400003</v>
      </c>
      <c r="AZ3927">
        <v>18.08907906057</v>
      </c>
    </row>
    <row r="3928" spans="11:52" ht="14.4">
      <c r="K3928" t="s">
        <v>5050</v>
      </c>
      <c r="L3928" t="s">
        <v>5029</v>
      </c>
      <c r="M3928" t="s">
        <v>99</v>
      </c>
      <c r="N3928" t="s">
        <v>80</v>
      </c>
      <c r="AG3928">
        <v>1.344767778</v>
      </c>
      <c r="AH3928">
        <v>1.3441842310000001</v>
      </c>
      <c r="AI3928">
        <v>1.3379631489999999</v>
      </c>
      <c r="AJ3928">
        <v>1.375988416</v>
      </c>
      <c r="AK3928">
        <v>1.5261193930000001</v>
      </c>
      <c r="AL3928">
        <v>1.5033379330000001</v>
      </c>
      <c r="AM3928">
        <v>1.5114346649999999</v>
      </c>
      <c r="AN3928">
        <v>1.6295260469999999</v>
      </c>
      <c r="AO3928">
        <v>1.636974921</v>
      </c>
      <c r="AP3928">
        <v>1.6300249330000001</v>
      </c>
      <c r="AQ3928">
        <v>1.6725469550000001</v>
      </c>
      <c r="AR3928">
        <v>4.5797365565100003</v>
      </c>
      <c r="AS3928">
        <v>4.4509835473099999</v>
      </c>
      <c r="AT3928">
        <v>4.41163736675</v>
      </c>
      <c r="AU3928">
        <v>4.44067691395</v>
      </c>
      <c r="AV3928">
        <v>4.5566308843699996</v>
      </c>
      <c r="AW3928">
        <v>4.5981870176900008</v>
      </c>
      <c r="AX3928">
        <v>4.5944363188400006</v>
      </c>
      <c r="AY3928">
        <v>4.6009567956899993</v>
      </c>
      <c r="AZ3928">
        <v>4.6474986516899994</v>
      </c>
    </row>
    <row r="3929" spans="11:52" ht="14.4">
      <c r="K3929" t="s">
        <v>5051</v>
      </c>
      <c r="L3929" t="s">
        <v>5029</v>
      </c>
      <c r="M3929" t="s">
        <v>26</v>
      </c>
      <c r="N3929" t="s">
        <v>80</v>
      </c>
      <c r="O3929" t="s">
        <v>6079</v>
      </c>
      <c r="P3929" t="s">
        <v>6079</v>
      </c>
      <c r="Q3929" t="s">
        <v>6079</v>
      </c>
      <c r="R3929" t="s">
        <v>6079</v>
      </c>
      <c r="S3929" t="s">
        <v>6079</v>
      </c>
      <c r="AG3929">
        <v>1.8576207461478904</v>
      </c>
      <c r="AH3929">
        <v>1.7767760181044068</v>
      </c>
      <c r="AI3929">
        <v>1.7507722518442781</v>
      </c>
      <c r="AJ3929">
        <v>1.7810704169979987</v>
      </c>
      <c r="AK3929">
        <v>1.7500600362397398</v>
      </c>
      <c r="AL3929">
        <v>1.7446173116667374</v>
      </c>
      <c r="AM3929">
        <v>1.7410099650440405</v>
      </c>
      <c r="AN3929">
        <v>1.79175891255</v>
      </c>
      <c r="AO3929">
        <v>1.58967459769</v>
      </c>
      <c r="AP3929">
        <v>1.5940515019499999</v>
      </c>
      <c r="AQ3929">
        <v>1.5691055252199999</v>
      </c>
      <c r="AR3929">
        <v>1.6103909109500001</v>
      </c>
      <c r="AS3929">
        <v>1.5782452388199999</v>
      </c>
      <c r="AT3929">
        <v>1.45666361399</v>
      </c>
      <c r="AU3929">
        <v>1.4858584531800001</v>
      </c>
      <c r="AV3929">
        <v>1.60749034777</v>
      </c>
      <c r="AW3929">
        <v>1.5912595327900001</v>
      </c>
      <c r="AX3929">
        <v>1.67038094724</v>
      </c>
      <c r="AY3929">
        <v>1.6449434083200001</v>
      </c>
      <c r="AZ3929">
        <v>1.7917914690200001</v>
      </c>
    </row>
    <row r="3930" spans="11:52" ht="14.4">
      <c r="K3930" t="s">
        <v>5052</v>
      </c>
      <c r="L3930" t="s">
        <v>5029</v>
      </c>
      <c r="M3930" t="s">
        <v>27</v>
      </c>
      <c r="N3930" t="s">
        <v>80</v>
      </c>
      <c r="AG3930">
        <v>121.65942609788108</v>
      </c>
      <c r="AH3930">
        <v>119.91839240124274</v>
      </c>
      <c r="AI3930">
        <v>123.20231729225792</v>
      </c>
      <c r="AJ3930">
        <v>125.02351082687068</v>
      </c>
      <c r="AK3930">
        <v>123.18990773891628</v>
      </c>
      <c r="AL3930">
        <v>124.4937082767634</v>
      </c>
      <c r="AM3930">
        <v>123.73808719654301</v>
      </c>
      <c r="AN3930">
        <v>123.67143205460458</v>
      </c>
      <c r="AO3930">
        <v>128.32920480991891</v>
      </c>
      <c r="AP3930">
        <v>129.76568125089048</v>
      </c>
      <c r="AQ3930">
        <v>130.48000217372723</v>
      </c>
      <c r="AR3930">
        <v>132.30652138596847</v>
      </c>
      <c r="AS3930">
        <v>131.83392179742</v>
      </c>
      <c r="AT3930">
        <v>134.15091715164999</v>
      </c>
      <c r="AU3930">
        <v>135.38374056398999</v>
      </c>
      <c r="AV3930">
        <v>132.77710988006632</v>
      </c>
      <c r="AW3930">
        <v>134.43382305288</v>
      </c>
      <c r="AX3930">
        <v>136.42976344847</v>
      </c>
      <c r="AY3930">
        <v>137.86150982913998</v>
      </c>
      <c r="AZ3930">
        <v>136.3382061766147</v>
      </c>
    </row>
    <row r="3931" spans="11:52" ht="14.4">
      <c r="K3931" t="s">
        <v>5053</v>
      </c>
      <c r="L3931" t="s">
        <v>5029</v>
      </c>
      <c r="M3931" t="s">
        <v>28</v>
      </c>
      <c r="N3931" t="s">
        <v>80</v>
      </c>
      <c r="AG3931">
        <v>23.415412519722537</v>
      </c>
      <c r="AH3931">
        <v>23.730062605686108</v>
      </c>
      <c r="AI3931">
        <v>23.386663559366571</v>
      </c>
      <c r="AJ3931">
        <v>23.899056225998091</v>
      </c>
      <c r="AK3931">
        <v>20.127850419721977</v>
      </c>
      <c r="AL3931">
        <v>21.218245370509528</v>
      </c>
      <c r="AM3931">
        <v>20.763481742216779</v>
      </c>
      <c r="AN3931">
        <v>23.222930199230209</v>
      </c>
      <c r="AO3931">
        <v>24.274601680856385</v>
      </c>
      <c r="AP3931" t="s">
        <v>6079</v>
      </c>
      <c r="AQ3931" t="s">
        <v>6079</v>
      </c>
      <c r="AR3931" t="s">
        <v>6079</v>
      </c>
      <c r="AS3931" t="s">
        <v>6079</v>
      </c>
      <c r="AT3931">
        <v>23.157928568005023</v>
      </c>
      <c r="AU3931">
        <v>23.146519525595721</v>
      </c>
      <c r="AV3931">
        <v>24.298765515608061</v>
      </c>
      <c r="AW3931">
        <v>22.873944710198348</v>
      </c>
      <c r="AX3931">
        <v>22.660233131151745</v>
      </c>
      <c r="AY3931">
        <v>23.970886418891897</v>
      </c>
      <c r="AZ3931">
        <v>24.277084229971972</v>
      </c>
    </row>
    <row r="3932" spans="11:52" ht="14.4">
      <c r="K3932" t="s">
        <v>5054</v>
      </c>
      <c r="L3932" t="s">
        <v>5029</v>
      </c>
      <c r="M3932" t="s">
        <v>29</v>
      </c>
      <c r="N3932" t="s">
        <v>80</v>
      </c>
      <c r="AG3932">
        <v>17.638132937497094</v>
      </c>
      <c r="AH3932">
        <v>18.177484121799697</v>
      </c>
      <c r="AI3932">
        <v>17.718828824402724</v>
      </c>
      <c r="AJ3932">
        <v>18.530702997556851</v>
      </c>
      <c r="AK3932">
        <v>17.324836151936008</v>
      </c>
      <c r="AL3932">
        <v>18.739124314856372</v>
      </c>
      <c r="AM3932">
        <v>19.085783070036513</v>
      </c>
      <c r="AN3932">
        <v>19.178603905081474</v>
      </c>
      <c r="AO3932">
        <v>18.801756595209422</v>
      </c>
      <c r="AP3932">
        <v>19.145232926926397</v>
      </c>
      <c r="AQ3932">
        <v>18.945146349546508</v>
      </c>
      <c r="AR3932">
        <v>18.561538474624204</v>
      </c>
      <c r="AS3932">
        <v>17.613195086286559</v>
      </c>
      <c r="AT3932">
        <v>18.027993357282959</v>
      </c>
      <c r="AU3932">
        <v>17.402116885300003</v>
      </c>
      <c r="AV3932">
        <v>19.415952911468128</v>
      </c>
      <c r="AW3932">
        <v>19.187120958458245</v>
      </c>
      <c r="AX3932">
        <v>20.928993953996574</v>
      </c>
      <c r="AY3932">
        <v>20.185712411468575</v>
      </c>
      <c r="AZ3932">
        <v>20.594805762415024</v>
      </c>
    </row>
    <row r="3933" spans="11:52" ht="14.4">
      <c r="K3933" t="s">
        <v>5055</v>
      </c>
      <c r="L3933" t="s">
        <v>5029</v>
      </c>
      <c r="M3933" t="s">
        <v>30</v>
      </c>
      <c r="N3933" t="s">
        <v>80</v>
      </c>
      <c r="AG3933">
        <v>25.60482371866928</v>
      </c>
      <c r="AH3933">
        <v>25.829113362560001</v>
      </c>
      <c r="AI3933">
        <v>26.059019657650001</v>
      </c>
      <c r="AJ3933">
        <v>26.355740268110001</v>
      </c>
      <c r="AK3933">
        <v>26.289577720800001</v>
      </c>
      <c r="AL3933">
        <v>26.556182409614003</v>
      </c>
      <c r="AM3933">
        <v>26.443458747099999</v>
      </c>
      <c r="AN3933">
        <v>27.034511194245503</v>
      </c>
      <c r="AO3933">
        <v>20.8792636122202</v>
      </c>
      <c r="AP3933">
        <v>21.480961848820197</v>
      </c>
      <c r="AQ3933">
        <v>21.024928317241599</v>
      </c>
      <c r="AR3933">
        <v>20.393289316992</v>
      </c>
      <c r="AS3933">
        <v>19.374472747042301</v>
      </c>
      <c r="AT3933">
        <v>19.818294988768699</v>
      </c>
      <c r="AU3933">
        <v>19.005158162019701</v>
      </c>
      <c r="AV3933">
        <v>19.305878048659999</v>
      </c>
      <c r="AW3933">
        <v>19.541111544623998</v>
      </c>
      <c r="AX3933">
        <v>20.881874783495</v>
      </c>
      <c r="AY3933">
        <v>20.232640380399001</v>
      </c>
      <c r="AZ3933">
        <v>21.201242077169997</v>
      </c>
    </row>
    <row r="3934" spans="11:52" ht="14.4">
      <c r="K3934" t="s">
        <v>5056</v>
      </c>
      <c r="L3934" t="s">
        <v>5029</v>
      </c>
      <c r="M3934" t="s">
        <v>100</v>
      </c>
      <c r="N3934" t="s">
        <v>80</v>
      </c>
      <c r="AG3934">
        <v>4.2327886663417909</v>
      </c>
      <c r="AH3934">
        <v>4.3062146738039413</v>
      </c>
      <c r="AI3934">
        <v>4.3659680173572513</v>
      </c>
      <c r="AJ3934">
        <v>4.9078386597971964</v>
      </c>
      <c r="AK3934">
        <v>4.6990642056085994</v>
      </c>
      <c r="AL3934">
        <v>4.8705659242700996</v>
      </c>
      <c r="AM3934">
        <v>4.957063121652129</v>
      </c>
      <c r="AN3934">
        <v>5.6827441338578151</v>
      </c>
      <c r="AO3934">
        <v>5.5410618915872663</v>
      </c>
      <c r="AP3934">
        <v>5.4978717991970587</v>
      </c>
      <c r="AQ3934">
        <v>5.466455950698494</v>
      </c>
      <c r="AR3934">
        <v>5.2912247094263085</v>
      </c>
      <c r="AS3934">
        <v>4.8768614378630968</v>
      </c>
      <c r="AT3934">
        <v>5.1076221015548073</v>
      </c>
      <c r="AU3934">
        <v>5.2026986854752888</v>
      </c>
      <c r="AV3934">
        <v>5.5997568185707651</v>
      </c>
      <c r="AW3934">
        <v>5.19186409076449</v>
      </c>
      <c r="AX3934">
        <v>5.6123131965098612</v>
      </c>
      <c r="AY3934">
        <v>5.390935838591556</v>
      </c>
      <c r="AZ3934">
        <v>5.6836098597045988</v>
      </c>
    </row>
    <row r="3935" spans="11:52" ht="14.4">
      <c r="K3935" t="s">
        <v>5057</v>
      </c>
      <c r="L3935" t="s">
        <v>5029</v>
      </c>
      <c r="M3935" t="s">
        <v>31</v>
      </c>
      <c r="N3935" t="s">
        <v>80</v>
      </c>
      <c r="AG3935">
        <v>43.897450222448839</v>
      </c>
      <c r="AH3935">
        <v>43.83238257313198</v>
      </c>
      <c r="AI3935">
        <v>44.69978557148638</v>
      </c>
      <c r="AJ3935">
        <v>47.502570071316192</v>
      </c>
      <c r="AK3935">
        <v>43.487637555792624</v>
      </c>
      <c r="AL3935">
        <v>46.127194267563368</v>
      </c>
      <c r="AM3935">
        <v>47.591538678711501</v>
      </c>
      <c r="AN3935">
        <v>52.157631564122063</v>
      </c>
      <c r="AO3935">
        <v>52.603557084747763</v>
      </c>
      <c r="AP3935">
        <v>53.840447220524176</v>
      </c>
      <c r="AQ3935">
        <v>53.089127211434359</v>
      </c>
      <c r="AR3935">
        <v>53.363745585236138</v>
      </c>
      <c r="AS3935">
        <v>52.574933155248523</v>
      </c>
      <c r="AT3935">
        <v>52.530250468959466</v>
      </c>
      <c r="AU3935">
        <v>52.738296721143286</v>
      </c>
      <c r="AV3935">
        <v>52.320285380547119</v>
      </c>
      <c r="AW3935">
        <v>52.856868622895703</v>
      </c>
      <c r="AX3935">
        <v>52.028520816439787</v>
      </c>
      <c r="AY3935">
        <v>54.207099589305002</v>
      </c>
      <c r="AZ3935">
        <v>55.214682136154472</v>
      </c>
    </row>
    <row r="3936" spans="11:52" ht="14.4">
      <c r="K3936" t="s">
        <v>5058</v>
      </c>
      <c r="L3936" t="s">
        <v>5029</v>
      </c>
      <c r="M3936" t="s">
        <v>32</v>
      </c>
      <c r="N3936" t="s">
        <v>80</v>
      </c>
      <c r="O3936" t="s">
        <v>6079</v>
      </c>
      <c r="P3936" t="s">
        <v>6079</v>
      </c>
      <c r="Q3936" t="s">
        <v>6079</v>
      </c>
      <c r="R3936" t="s">
        <v>6079</v>
      </c>
      <c r="S3936" t="s">
        <v>6079</v>
      </c>
      <c r="AG3936">
        <v>2.553172</v>
      </c>
      <c r="AH3936">
        <v>2.5943309999999999</v>
      </c>
      <c r="AI3936">
        <v>2.6416569999999999</v>
      </c>
      <c r="AJ3936">
        <v>2.662029</v>
      </c>
      <c r="AK3936">
        <v>2.6193338489000002</v>
      </c>
      <c r="AL3936">
        <v>2.8757502818400003</v>
      </c>
      <c r="AM3936">
        <v>2.8888234268000001</v>
      </c>
      <c r="AN3936">
        <v>3.0403250533800001</v>
      </c>
      <c r="AO3936">
        <v>3.0232176204299996</v>
      </c>
      <c r="AP3936">
        <v>3.1968618382600003</v>
      </c>
      <c r="AQ3936">
        <v>3.2145515169799999</v>
      </c>
      <c r="AR3936">
        <v>3.2113620168200003</v>
      </c>
      <c r="AS3936">
        <v>3.8626984442899999</v>
      </c>
      <c r="AT3936">
        <v>3.9478562750499999</v>
      </c>
      <c r="AU3936">
        <v>3.9990361936499994</v>
      </c>
      <c r="AV3936">
        <v>4.29370613659</v>
      </c>
      <c r="AW3936">
        <v>4.2931753020699999</v>
      </c>
      <c r="AX3936">
        <v>4.4920846993300003</v>
      </c>
      <c r="AY3936">
        <v>4.54823231558</v>
      </c>
      <c r="AZ3936">
        <v>4.9978584588500006</v>
      </c>
    </row>
    <row r="3937" spans="11:52" ht="14.4">
      <c r="K3937" t="s">
        <v>5059</v>
      </c>
      <c r="L3937" t="s">
        <v>5029</v>
      </c>
      <c r="M3937" t="s">
        <v>93</v>
      </c>
      <c r="N3937" t="s">
        <v>80</v>
      </c>
      <c r="AG3937">
        <v>3.7067606259699999</v>
      </c>
      <c r="AH3937">
        <v>3.8089867475800001</v>
      </c>
      <c r="AI3937">
        <v>3.8094336637000001</v>
      </c>
      <c r="AJ3937">
        <v>3.76674633359</v>
      </c>
      <c r="AK3937">
        <v>4.0080922668200003</v>
      </c>
      <c r="AL3937">
        <v>4.1503645346300004</v>
      </c>
      <c r="AM3937">
        <v>4.1359882483699995</v>
      </c>
      <c r="AN3937">
        <v>4.2253718604000001</v>
      </c>
      <c r="AO3937">
        <v>4.4468907637300008</v>
      </c>
      <c r="AP3937">
        <v>4.4490780261099996</v>
      </c>
      <c r="AQ3937">
        <v>4.5104025200399995</v>
      </c>
      <c r="AR3937">
        <v>4.5732977124899996</v>
      </c>
      <c r="AS3937">
        <v>4.6648314920000002</v>
      </c>
      <c r="AT3937">
        <v>4.6707037039200001</v>
      </c>
      <c r="AU3937">
        <v>4.7026287291400006</v>
      </c>
      <c r="AV3937">
        <v>4.8099788097799996</v>
      </c>
      <c r="AW3937">
        <v>5.0425673188100006</v>
      </c>
      <c r="AX3937">
        <v>5.1752193632600001</v>
      </c>
      <c r="AY3937">
        <v>5.1702285871600004</v>
      </c>
      <c r="AZ3937">
        <v>5.3327703367700003</v>
      </c>
    </row>
    <row r="3938" spans="11:52" ht="14.4">
      <c r="K3938" t="s">
        <v>5060</v>
      </c>
      <c r="L3938" t="s">
        <v>5061</v>
      </c>
      <c r="M3938" t="s">
        <v>13</v>
      </c>
      <c r="N3938" t="s">
        <v>80</v>
      </c>
      <c r="AG3938">
        <v>0.42501498059389431</v>
      </c>
      <c r="AH3938">
        <v>0.4122127920291358</v>
      </c>
      <c r="AI3938">
        <v>0.41783759890747629</v>
      </c>
      <c r="AJ3938">
        <v>0.40575014889009881</v>
      </c>
      <c r="AK3938">
        <v>0.41714790111433991</v>
      </c>
      <c r="AL3938">
        <v>0.40576801475314733</v>
      </c>
      <c r="AM3938">
        <v>0.4042458372636869</v>
      </c>
      <c r="AN3938">
        <v>0.38051667703540754</v>
      </c>
      <c r="AO3938">
        <v>0.38056033617004342</v>
      </c>
      <c r="AP3938">
        <v>0.37388532512493278</v>
      </c>
      <c r="AQ3938">
        <v>0.37342729488561072</v>
      </c>
      <c r="AR3938">
        <v>0.33900777561713846</v>
      </c>
      <c r="AS3938">
        <v>0.30737841691246581</v>
      </c>
      <c r="AT3938">
        <v>0.29001963020854321</v>
      </c>
      <c r="AU3938">
        <v>0.28701748545708489</v>
      </c>
      <c r="AV3938">
        <v>0.27955734745991828</v>
      </c>
      <c r="AW3938">
        <v>0.27992971548490664</v>
      </c>
      <c r="AX3938">
        <v>0.27279629187873172</v>
      </c>
      <c r="AY3938">
        <v>0.27885835612869303</v>
      </c>
      <c r="AZ3938">
        <v>0.26488480644005374</v>
      </c>
    </row>
    <row r="3939" spans="11:52" ht="14.4">
      <c r="K3939" t="s">
        <v>5062</v>
      </c>
      <c r="L3939" t="s">
        <v>5061</v>
      </c>
      <c r="M3939" t="s">
        <v>14</v>
      </c>
      <c r="N3939" t="s">
        <v>80</v>
      </c>
      <c r="AG3939">
        <v>0.52245162473767215</v>
      </c>
      <c r="AH3939">
        <v>0.51768958546002586</v>
      </c>
      <c r="AI3939">
        <v>0.52151527325144076</v>
      </c>
      <c r="AJ3939">
        <v>0.49724108146317059</v>
      </c>
      <c r="AK3939">
        <v>0.49552371356426805</v>
      </c>
      <c r="AL3939">
        <v>0.49710484270633343</v>
      </c>
      <c r="AM3939">
        <v>0.4948960929586429</v>
      </c>
      <c r="AN3939">
        <v>0.46419362369626138</v>
      </c>
      <c r="AO3939">
        <v>0.46162040641765922</v>
      </c>
      <c r="AP3939">
        <v>0.45838746701945321</v>
      </c>
      <c r="AQ3939">
        <v>0.46382216326195247</v>
      </c>
      <c r="AR3939">
        <v>0.46269072381331006</v>
      </c>
      <c r="AS3939">
        <v>0.47699929527625989</v>
      </c>
      <c r="AT3939">
        <v>0.45262420016244098</v>
      </c>
      <c r="AU3939">
        <v>0.45869450564437081</v>
      </c>
      <c r="AV3939">
        <v>0.44723842339101794</v>
      </c>
      <c r="AW3939">
        <v>0.48483250461865229</v>
      </c>
      <c r="AX3939">
        <v>0.48382917885167598</v>
      </c>
      <c r="AY3939">
        <v>0.4773914348960574</v>
      </c>
      <c r="AZ3939">
        <v>0.46623042651137442</v>
      </c>
    </row>
    <row r="3940" spans="11:52" ht="14.4">
      <c r="K3940" t="s">
        <v>5063</v>
      </c>
      <c r="L3940" t="s">
        <v>5061</v>
      </c>
      <c r="M3940" t="s">
        <v>92</v>
      </c>
      <c r="N3940" t="s">
        <v>80</v>
      </c>
      <c r="AG3940">
        <v>0.33831417258372276</v>
      </c>
      <c r="AH3940">
        <v>0.27646776917203808</v>
      </c>
      <c r="AI3940">
        <v>0.27671089969970974</v>
      </c>
      <c r="AJ3940">
        <v>0.27249811221608511</v>
      </c>
      <c r="AK3940">
        <v>0.26100216408619575</v>
      </c>
      <c r="AL3940">
        <v>0.24308046168952568</v>
      </c>
      <c r="AM3940">
        <v>0.25632352185892082</v>
      </c>
      <c r="AN3940">
        <v>0.25345709818667428</v>
      </c>
      <c r="AO3940">
        <v>0.2529308238154982</v>
      </c>
      <c r="AP3940">
        <v>0.2407618156710026</v>
      </c>
      <c r="AQ3940">
        <v>0.2418858469832193</v>
      </c>
      <c r="AR3940">
        <v>0.23997671690316169</v>
      </c>
      <c r="AS3940">
        <v>0.2425216916832787</v>
      </c>
      <c r="AT3940">
        <v>0.24713060066530745</v>
      </c>
      <c r="AU3940">
        <v>0.24992723663636007</v>
      </c>
      <c r="AV3940">
        <v>0.2478375790652616</v>
      </c>
      <c r="AW3940">
        <v>0.23920070954715245</v>
      </c>
      <c r="AX3940">
        <v>0.26505951533831446</v>
      </c>
      <c r="AY3940">
        <v>0.25416754562990901</v>
      </c>
      <c r="AZ3940">
        <v>0.25379719923250371</v>
      </c>
    </row>
    <row r="3941" spans="11:52" ht="14.4">
      <c r="K3941" t="s">
        <v>5064</v>
      </c>
      <c r="L3941" t="s">
        <v>5061</v>
      </c>
      <c r="M3941" t="s">
        <v>15</v>
      </c>
      <c r="N3941" t="s">
        <v>80</v>
      </c>
      <c r="AG3941">
        <v>0.60676981128186158</v>
      </c>
      <c r="AH3941">
        <v>0.60774389011881924</v>
      </c>
      <c r="AI3941">
        <v>0.60367544894188097</v>
      </c>
      <c r="AJ3941">
        <v>0.60060917226581212</v>
      </c>
      <c r="AK3941">
        <v>0.61647351408444395</v>
      </c>
      <c r="AL3941">
        <v>0.63142829262410205</v>
      </c>
      <c r="AM3941">
        <v>0.62990112930339281</v>
      </c>
      <c r="AN3941">
        <v>0.42337069563501545</v>
      </c>
      <c r="AO3941">
        <v>0.42847084738331642</v>
      </c>
      <c r="AP3941">
        <v>0.4443745480015327</v>
      </c>
      <c r="AQ3941">
        <v>0.43670366105316105</v>
      </c>
      <c r="AR3941">
        <v>0.43621198423962709</v>
      </c>
      <c r="AS3941">
        <v>0.45680458778247018</v>
      </c>
      <c r="AT3941">
        <v>0.44828351222551743</v>
      </c>
      <c r="AU3941">
        <v>0.44792324761854185</v>
      </c>
      <c r="AV3941">
        <v>0.46961212759915311</v>
      </c>
      <c r="AW3941">
        <v>0.47904379085520293</v>
      </c>
      <c r="AX3941">
        <v>0.43520830726214799</v>
      </c>
      <c r="AY3941">
        <v>0.42719918581709554</v>
      </c>
      <c r="AZ3941">
        <v>0.4090375130886697</v>
      </c>
    </row>
    <row r="3942" spans="11:52" ht="14.4">
      <c r="K3942" t="s">
        <v>5065</v>
      </c>
      <c r="L3942" t="s">
        <v>5061</v>
      </c>
      <c r="M3942" t="s">
        <v>91</v>
      </c>
      <c r="N3942" t="s">
        <v>80</v>
      </c>
      <c r="AG3942">
        <v>0.23084259880805141</v>
      </c>
      <c r="AH3942">
        <v>0.22549116936627717</v>
      </c>
      <c r="AI3942">
        <v>0.22276862769271336</v>
      </c>
      <c r="AJ3942">
        <v>0.22008993646842931</v>
      </c>
      <c r="AK3942">
        <v>0.19792361580534021</v>
      </c>
      <c r="AL3942">
        <v>0.19071368483947701</v>
      </c>
      <c r="AM3942">
        <v>0.18826171787707785</v>
      </c>
      <c r="AN3942">
        <v>0.1831374200555633</v>
      </c>
      <c r="AO3942">
        <v>0.18427516856821835</v>
      </c>
      <c r="AP3942">
        <v>0.18015080708379411</v>
      </c>
      <c r="AQ3942">
        <v>0.18475215977257503</v>
      </c>
      <c r="AR3942">
        <v>0.18650864747365808</v>
      </c>
      <c r="AS3942">
        <v>0.1956953646337001</v>
      </c>
      <c r="AT3942">
        <v>0.20065828022846732</v>
      </c>
      <c r="AU3942">
        <v>0.19720744962883344</v>
      </c>
      <c r="AV3942">
        <v>0.199060347070979</v>
      </c>
      <c r="AW3942">
        <v>0.1973646697488918</v>
      </c>
      <c r="AX3942">
        <v>0.19514475977755555</v>
      </c>
      <c r="AY3942">
        <v>0.19465449716823569</v>
      </c>
      <c r="AZ3942">
        <v>0.19272333129815616</v>
      </c>
    </row>
    <row r="3943" spans="11:52" ht="14.4">
      <c r="K3943" t="s">
        <v>5066</v>
      </c>
      <c r="L3943" t="s">
        <v>5061</v>
      </c>
      <c r="M3943" t="s">
        <v>16</v>
      </c>
      <c r="N3943" t="s">
        <v>80</v>
      </c>
      <c r="AG3943">
        <v>0.62217938743553303</v>
      </c>
      <c r="AH3943">
        <v>0.62656229531452678</v>
      </c>
      <c r="AI3943">
        <v>0.62675117699226779</v>
      </c>
      <c r="AJ3943">
        <v>0.62965608324075051</v>
      </c>
      <c r="AK3943">
        <v>0.6211559007598505</v>
      </c>
      <c r="AL3943">
        <v>0.60330431840351695</v>
      </c>
      <c r="AM3943">
        <v>0.59251282267531913</v>
      </c>
      <c r="AN3943">
        <v>0.54526154179565567</v>
      </c>
      <c r="AO3943">
        <v>0.54615338890277576</v>
      </c>
      <c r="AP3943">
        <v>0.52973095686349581</v>
      </c>
      <c r="AQ3943">
        <v>0.5303334621346697</v>
      </c>
      <c r="AR3943">
        <v>0.51181569536621863</v>
      </c>
      <c r="AS3943">
        <v>0.50624927897683669</v>
      </c>
      <c r="AT3943">
        <v>0.50503902177827398</v>
      </c>
      <c r="AU3943">
        <v>0.523128713296238</v>
      </c>
      <c r="AV3943">
        <v>0.51331641240260717</v>
      </c>
      <c r="AW3943">
        <v>0.49811699054960479</v>
      </c>
      <c r="AX3943">
        <v>0.48035053470341837</v>
      </c>
      <c r="AY3943">
        <v>0.47629682467219686</v>
      </c>
      <c r="AZ3943">
        <v>0.47180681920540329</v>
      </c>
    </row>
    <row r="3944" spans="11:52" ht="14.4">
      <c r="K3944" t="s">
        <v>5067</v>
      </c>
      <c r="L3944" t="s">
        <v>5061</v>
      </c>
      <c r="M3944" t="s">
        <v>17</v>
      </c>
      <c r="N3944" t="s">
        <v>80</v>
      </c>
      <c r="AG3944">
        <v>3.5650846690154003E-2</v>
      </c>
      <c r="AH3944">
        <v>3.7996591644475448E-2</v>
      </c>
      <c r="AI3944">
        <v>3.777978609051539E-2</v>
      </c>
      <c r="AJ3944">
        <v>3.6014762499145182E-2</v>
      </c>
      <c r="AK3944">
        <v>3.7363671221430042E-2</v>
      </c>
      <c r="AL3944">
        <v>3.7452402794823848E-2</v>
      </c>
      <c r="AM3944">
        <v>3.8602664977102782E-2</v>
      </c>
      <c r="AN3944">
        <v>3.4904008591519022E-2</v>
      </c>
      <c r="AO3944">
        <v>3.5027311067380364E-2</v>
      </c>
      <c r="AP3944">
        <v>3.4927771265924223E-2</v>
      </c>
      <c r="AQ3944">
        <v>3.2699621416245356E-2</v>
      </c>
      <c r="AR3944">
        <v>3.4099295929699264E-2</v>
      </c>
      <c r="AS3944">
        <v>3.3865314072434462E-2</v>
      </c>
      <c r="AT3944">
        <v>3.5736270755028596E-2</v>
      </c>
      <c r="AU3944">
        <v>3.6227644222591629E-2</v>
      </c>
      <c r="AV3944">
        <v>3.5096554718967214E-2</v>
      </c>
      <c r="AW3944">
        <v>3.3784557096044179E-2</v>
      </c>
      <c r="AX3944">
        <v>3.364587648753449E-2</v>
      </c>
      <c r="AY3944">
        <v>3.2225165110152214E-2</v>
      </c>
      <c r="AZ3944">
        <v>3.1287675564729452E-2</v>
      </c>
    </row>
    <row r="3945" spans="11:52" ht="14.4">
      <c r="K3945" t="s">
        <v>5068</v>
      </c>
      <c r="L3945" t="s">
        <v>5061</v>
      </c>
      <c r="M3945" t="s">
        <v>97</v>
      </c>
      <c r="N3945" t="s">
        <v>80</v>
      </c>
      <c r="O3945" t="s">
        <v>6079</v>
      </c>
      <c r="P3945" t="s">
        <v>6079</v>
      </c>
      <c r="Q3945" t="s">
        <v>6079</v>
      </c>
      <c r="R3945" t="s">
        <v>6079</v>
      </c>
      <c r="S3945" t="s">
        <v>6079</v>
      </c>
      <c r="T3945" t="s">
        <v>6079</v>
      </c>
      <c r="AG3945">
        <v>0.44750442924967654</v>
      </c>
      <c r="AH3945">
        <v>0.44656851121780394</v>
      </c>
      <c r="AI3945">
        <v>8.0774974690753371E-2</v>
      </c>
      <c r="AJ3945">
        <v>7.8958710489886438E-2</v>
      </c>
      <c r="AK3945">
        <v>7.8494501088554144E-2</v>
      </c>
      <c r="AL3945">
        <v>7.8626684466872251E-2</v>
      </c>
      <c r="AM3945">
        <v>7.835986726425756E-2</v>
      </c>
      <c r="AN3945">
        <v>7.6871052299512257E-2</v>
      </c>
      <c r="AO3945">
        <v>5.6654535349558374E-2</v>
      </c>
      <c r="AP3945">
        <v>5.6877226236117795E-2</v>
      </c>
      <c r="AQ3945">
        <v>5.7046742565572205E-2</v>
      </c>
      <c r="AR3945">
        <v>6.3193275030174148E-2</v>
      </c>
      <c r="AS3945">
        <v>8.6340715022991399E-2</v>
      </c>
      <c r="AT3945">
        <v>9.6500001505648525E-2</v>
      </c>
      <c r="AU3945">
        <v>9.7849955863131249E-2</v>
      </c>
      <c r="AV3945">
        <v>9.7189398165081431E-2</v>
      </c>
      <c r="AW3945">
        <v>9.6020457266209877E-2</v>
      </c>
      <c r="AX3945">
        <v>9.547894463268454E-2</v>
      </c>
      <c r="AY3945">
        <v>9.5030902605587039E-2</v>
      </c>
      <c r="AZ3945">
        <v>9.525151202909124E-2</v>
      </c>
    </row>
    <row r="3946" spans="11:52" ht="14.4">
      <c r="K3946" t="s">
        <v>5069</v>
      </c>
      <c r="L3946" t="s">
        <v>5061</v>
      </c>
      <c r="M3946" t="s">
        <v>18</v>
      </c>
      <c r="N3946" t="s">
        <v>80</v>
      </c>
      <c r="AG3946">
        <v>0.66561796044081833</v>
      </c>
      <c r="AH3946">
        <v>0.6520237009088623</v>
      </c>
      <c r="AI3946">
        <v>0.65003863783761251</v>
      </c>
      <c r="AJ3946">
        <v>0.66031829348656734</v>
      </c>
      <c r="AK3946">
        <v>0.68095261945835761</v>
      </c>
      <c r="AL3946">
        <v>0.67047440106538381</v>
      </c>
      <c r="AM3946">
        <v>0.67248637656398558</v>
      </c>
      <c r="AN3946">
        <v>0.64637696898773145</v>
      </c>
      <c r="AO3946">
        <v>0.64065296458417398</v>
      </c>
      <c r="AP3946">
        <v>0.63046359524236373</v>
      </c>
      <c r="AQ3946">
        <v>0.63353095052508734</v>
      </c>
      <c r="AR3946">
        <v>0.60871912945489914</v>
      </c>
      <c r="AS3946">
        <v>0.60922574753614545</v>
      </c>
      <c r="AT3946">
        <v>0.59936613524651583</v>
      </c>
      <c r="AU3946">
        <v>0.59016398080587273</v>
      </c>
      <c r="AV3946">
        <v>0.5892668759596823</v>
      </c>
      <c r="AW3946">
        <v>0.56644548414168627</v>
      </c>
      <c r="AX3946">
        <v>0.55614255800494072</v>
      </c>
      <c r="AY3946">
        <v>0.54052736987818872</v>
      </c>
      <c r="AZ3946">
        <v>0.53004053925076411</v>
      </c>
    </row>
    <row r="3947" spans="11:52" ht="14.4">
      <c r="K3947" t="s">
        <v>5070</v>
      </c>
      <c r="L3947" t="s">
        <v>5061</v>
      </c>
      <c r="M3947" t="s">
        <v>34</v>
      </c>
      <c r="N3947" t="s">
        <v>80</v>
      </c>
      <c r="AG3947">
        <v>0.42515261906327317</v>
      </c>
      <c r="AH3947">
        <v>0.42379399737773282</v>
      </c>
      <c r="AI3947">
        <v>0.421813746399956</v>
      </c>
      <c r="AJ3947">
        <v>0.42497923092458223</v>
      </c>
      <c r="AK3947">
        <v>0.48131000144783842</v>
      </c>
      <c r="AL3947">
        <v>0.46589442841424739</v>
      </c>
      <c r="AM3947">
        <v>0.4621671171207633</v>
      </c>
      <c r="AN3947">
        <v>0.44189478165045354</v>
      </c>
      <c r="AO3947">
        <v>0.44085231432507438</v>
      </c>
      <c r="AP3947">
        <v>0.43940176272377912</v>
      </c>
      <c r="AQ3947">
        <v>0.44135565676141369</v>
      </c>
      <c r="AR3947">
        <v>0.42587834316387735</v>
      </c>
      <c r="AS3947">
        <v>0.43108586728430787</v>
      </c>
      <c r="AT3947">
        <v>0.41334161795430802</v>
      </c>
      <c r="AU3947">
        <v>0.39943670533097658</v>
      </c>
      <c r="AV3947">
        <v>0.39055009831778886</v>
      </c>
      <c r="AW3947">
        <v>0.38020065183998281</v>
      </c>
      <c r="AX3947">
        <v>0.37206401332715999</v>
      </c>
      <c r="AY3947">
        <v>0.36732887706771089</v>
      </c>
      <c r="AZ3947">
        <v>0.36134699352351846</v>
      </c>
    </row>
    <row r="3948" spans="11:52" ht="14.4">
      <c r="K3948" t="s">
        <v>5071</v>
      </c>
      <c r="L3948" t="s">
        <v>5061</v>
      </c>
      <c r="M3948" t="s">
        <v>19</v>
      </c>
      <c r="N3948" t="s">
        <v>80</v>
      </c>
      <c r="AG3948">
        <v>0.2045100824287012</v>
      </c>
      <c r="AH3948">
        <v>0.20578164416707709</v>
      </c>
      <c r="AI3948">
        <v>0.2069716640825478</v>
      </c>
      <c r="AJ3948">
        <v>0.20383810216483075</v>
      </c>
      <c r="AK3948">
        <v>0.18036615030165351</v>
      </c>
      <c r="AL3948">
        <v>0.1790868979289873</v>
      </c>
      <c r="AM3948">
        <v>0.17741396863829006</v>
      </c>
      <c r="AN3948">
        <v>0.16716366987114689</v>
      </c>
      <c r="AO3948">
        <v>0.16913288966706996</v>
      </c>
      <c r="AP3948">
        <v>0.16943331690958191</v>
      </c>
      <c r="AQ3948">
        <v>0.17364907656599737</v>
      </c>
      <c r="AR3948">
        <v>0.16733614942852751</v>
      </c>
      <c r="AS3948">
        <v>0.17746835339054154</v>
      </c>
      <c r="AT3948">
        <v>0.18028978114251512</v>
      </c>
      <c r="AU3948">
        <v>0.18184807673280065</v>
      </c>
      <c r="AV3948">
        <v>0.18140607582564203</v>
      </c>
      <c r="AW3948">
        <v>0.18739034447364636</v>
      </c>
      <c r="AX3948">
        <v>0.18496723680948995</v>
      </c>
      <c r="AY3948">
        <v>0.1814872121901995</v>
      </c>
      <c r="AZ3948">
        <v>0.17508438440591018</v>
      </c>
    </row>
    <row r="3949" spans="11:52" ht="14.4">
      <c r="K3949" t="s">
        <v>5072</v>
      </c>
      <c r="L3949" t="s">
        <v>5061</v>
      </c>
      <c r="M3949" t="s">
        <v>20</v>
      </c>
      <c r="N3949" t="s">
        <v>80</v>
      </c>
      <c r="AG3949">
        <v>0.3422898622157437</v>
      </c>
      <c r="AH3949">
        <v>0.3455715056461921</v>
      </c>
      <c r="AI3949">
        <v>0.34933714117506459</v>
      </c>
      <c r="AJ3949">
        <v>0.33823134327237914</v>
      </c>
      <c r="AK3949">
        <v>0.35424473969316822</v>
      </c>
      <c r="AL3949">
        <v>0.33862961294113453</v>
      </c>
      <c r="AM3949">
        <v>0.33879819092010699</v>
      </c>
      <c r="AN3949">
        <v>0.32564712074188862</v>
      </c>
      <c r="AO3949">
        <v>0.32712411489437593</v>
      </c>
      <c r="AP3949">
        <v>0.32378614333578437</v>
      </c>
      <c r="AQ3949">
        <v>0.32458594765641369</v>
      </c>
      <c r="AR3949">
        <v>0.31598793882604398</v>
      </c>
      <c r="AS3949">
        <v>0.32197589671091253</v>
      </c>
      <c r="AT3949">
        <v>0.32150939742924278</v>
      </c>
      <c r="AU3949">
        <v>0.326271733188854</v>
      </c>
      <c r="AV3949">
        <v>0.31866378664696138</v>
      </c>
      <c r="AW3949">
        <v>0.3148473922308464</v>
      </c>
      <c r="AX3949">
        <v>0.31075616090995056</v>
      </c>
      <c r="AY3949">
        <v>0.30659657888409131</v>
      </c>
      <c r="AZ3949">
        <v>0.30389109976739487</v>
      </c>
    </row>
    <row r="3950" spans="11:52" ht="14.4">
      <c r="K3950" t="s">
        <v>5073</v>
      </c>
      <c r="L3950" t="s">
        <v>5061</v>
      </c>
      <c r="M3950" t="s">
        <v>21</v>
      </c>
      <c r="N3950" t="s">
        <v>80</v>
      </c>
      <c r="AG3950">
        <v>0.26896277251337697</v>
      </c>
      <c r="AH3950">
        <v>0.26900008201068093</v>
      </c>
      <c r="AI3950">
        <v>0.27208171153319299</v>
      </c>
      <c r="AJ3950">
        <v>0.3009938698304761</v>
      </c>
      <c r="AK3950">
        <v>0.30237389693872857</v>
      </c>
      <c r="AL3950">
        <v>0.25032277671477948</v>
      </c>
      <c r="AM3950">
        <v>0.24592537369430731</v>
      </c>
      <c r="AN3950">
        <v>0.2224610409854032</v>
      </c>
    </row>
    <row r="3951" spans="11:52" ht="14.4">
      <c r="K3951" t="s">
        <v>5074</v>
      </c>
      <c r="L3951" t="s">
        <v>5061</v>
      </c>
      <c r="M3951" t="s">
        <v>22</v>
      </c>
      <c r="N3951" t="s">
        <v>80</v>
      </c>
      <c r="AG3951">
        <v>2.1494245934524323</v>
      </c>
      <c r="AH3951">
        <v>2.0091974652964653</v>
      </c>
      <c r="AI3951">
        <v>1.9695624927680624</v>
      </c>
      <c r="AJ3951">
        <v>1.9390487051935843</v>
      </c>
      <c r="AK3951">
        <v>2.1300552173258671</v>
      </c>
      <c r="AL3951">
        <v>2.1890490417206423</v>
      </c>
      <c r="AM3951">
        <v>2.2369470027158793</v>
      </c>
      <c r="AN3951">
        <v>2.1694105192002766</v>
      </c>
      <c r="AO3951">
        <v>2.416620406382076</v>
      </c>
      <c r="AP3951">
        <v>2.8094168090080149</v>
      </c>
      <c r="AQ3951">
        <v>2.9130233210076364</v>
      </c>
      <c r="AR3951">
        <v>2.7323795378956053</v>
      </c>
      <c r="AS3951">
        <v>2.9654937110388739</v>
      </c>
      <c r="AT3951">
        <v>2.4436930878856797</v>
      </c>
      <c r="AU3951">
        <v>1.1786851934009639</v>
      </c>
      <c r="AV3951">
        <v>0.77803978457537371</v>
      </c>
      <c r="AW3951">
        <v>0.81184504060949825</v>
      </c>
      <c r="AX3951">
        <v>0.78618580350438116</v>
      </c>
      <c r="AY3951">
        <v>0.74404597371345116</v>
      </c>
      <c r="AZ3951">
        <v>0.68500936658309919</v>
      </c>
    </row>
    <row r="3952" spans="11:52" ht="14.4">
      <c r="K3952" t="s">
        <v>5075</v>
      </c>
      <c r="L3952" t="s">
        <v>5061</v>
      </c>
      <c r="M3952" t="s">
        <v>90</v>
      </c>
      <c r="N3952" t="s">
        <v>80</v>
      </c>
      <c r="AG3952">
        <v>0.41262702771887361</v>
      </c>
      <c r="AH3952">
        <v>0.41094704148110034</v>
      </c>
      <c r="AI3952">
        <v>0.40942584138866855</v>
      </c>
      <c r="AJ3952">
        <v>0.37350193644579494</v>
      </c>
      <c r="AK3952">
        <v>0.37796437216553747</v>
      </c>
      <c r="AL3952">
        <v>0.36901341519658071</v>
      </c>
      <c r="AM3952">
        <v>0.36963438825562334</v>
      </c>
      <c r="AN3952">
        <v>0.35185880798025582</v>
      </c>
      <c r="AO3952">
        <v>0.34984580791958902</v>
      </c>
      <c r="AP3952">
        <v>0.35015157119967871</v>
      </c>
      <c r="AQ3952">
        <v>0.34631637990211317</v>
      </c>
      <c r="AR3952">
        <v>0.34628855877145165</v>
      </c>
      <c r="AS3952">
        <v>0.35797854198995449</v>
      </c>
      <c r="AT3952">
        <v>0.35776174055757926</v>
      </c>
      <c r="AU3952">
        <v>0.36167584063395025</v>
      </c>
      <c r="AV3952">
        <v>0.35648196087606882</v>
      </c>
      <c r="AW3952">
        <v>0.37940274060401169</v>
      </c>
      <c r="AX3952">
        <v>0.37405153657823859</v>
      </c>
      <c r="AY3952">
        <v>0.37280913842269936</v>
      </c>
      <c r="AZ3952">
        <v>0.36589620070058099</v>
      </c>
    </row>
    <row r="3953" spans="11:52" ht="14.4">
      <c r="K3953" t="s">
        <v>5076</v>
      </c>
      <c r="L3953" t="s">
        <v>5061</v>
      </c>
      <c r="M3953" t="s">
        <v>23</v>
      </c>
      <c r="N3953" t="s">
        <v>80</v>
      </c>
      <c r="AG3953">
        <v>8.8532877396534287E-2</v>
      </c>
      <c r="AH3953">
        <v>8.298992904625907E-2</v>
      </c>
      <c r="AI3953">
        <v>7.7509251861015857E-2</v>
      </c>
      <c r="AJ3953">
        <v>7.2397632346318963E-2</v>
      </c>
      <c r="AK3953">
        <v>6.605962454432783E-2</v>
      </c>
      <c r="AL3953">
        <v>3.5552103136547414E-2</v>
      </c>
      <c r="AM3953">
        <v>3.4906766708625504E-2</v>
      </c>
      <c r="AN3953">
        <v>3.2563061458378173E-2</v>
      </c>
      <c r="AO3953">
        <v>0.18397641742662912</v>
      </c>
      <c r="AP3953">
        <v>0.1908285537027235</v>
      </c>
      <c r="AQ3953">
        <v>0.18706623000237255</v>
      </c>
      <c r="AR3953">
        <v>0.16552936930338721</v>
      </c>
      <c r="AS3953">
        <v>0.17741320102325842</v>
      </c>
      <c r="AT3953">
        <v>0.17631704018524574</v>
      </c>
      <c r="AU3953">
        <v>0.16767521735522256</v>
      </c>
      <c r="AV3953">
        <v>0.17664690877939335</v>
      </c>
      <c r="AW3953">
        <v>0.19245430548451287</v>
      </c>
      <c r="AX3953">
        <v>0.18657842003500788</v>
      </c>
      <c r="AY3953">
        <v>0.16829357330112563</v>
      </c>
      <c r="AZ3953">
        <v>0.1686608485479151</v>
      </c>
    </row>
    <row r="3954" spans="11:52" ht="14.4">
      <c r="K3954" t="s">
        <v>5077</v>
      </c>
      <c r="L3954" t="s">
        <v>5061</v>
      </c>
      <c r="M3954" t="s">
        <v>24</v>
      </c>
      <c r="N3954" t="s">
        <v>80</v>
      </c>
      <c r="AG3954">
        <v>0.4048246141760497</v>
      </c>
      <c r="AH3954">
        <v>0.40302416900401888</v>
      </c>
      <c r="AI3954">
        <v>0.40018524598884531</v>
      </c>
      <c r="AJ3954">
        <v>0.37182452482911832</v>
      </c>
      <c r="AK3954">
        <v>0.38157336164304584</v>
      </c>
      <c r="AL3954">
        <v>0.38186583322699263</v>
      </c>
      <c r="AM3954">
        <v>0.37924436999462546</v>
      </c>
      <c r="AN3954">
        <v>0.38449875555062191</v>
      </c>
      <c r="AO3954">
        <v>0.39312940346306025</v>
      </c>
      <c r="AP3954">
        <v>0.38850704890408433</v>
      </c>
      <c r="AQ3954">
        <v>0.39405540440590586</v>
      </c>
      <c r="AR3954">
        <v>0.3687677615125205</v>
      </c>
      <c r="AS3954">
        <v>0.37692230285892114</v>
      </c>
      <c r="AT3954">
        <v>0.36055882364852138</v>
      </c>
      <c r="AU3954">
        <v>0.35803561680377999</v>
      </c>
      <c r="AV3954">
        <v>0.35954449798969412</v>
      </c>
      <c r="AW3954">
        <v>0.28388011699232268</v>
      </c>
      <c r="AX3954">
        <v>0.28602735997841067</v>
      </c>
      <c r="AY3954">
        <v>0.28422626461126216</v>
      </c>
      <c r="AZ3954">
        <v>0.30586904881209065</v>
      </c>
    </row>
    <row r="3955" spans="11:52" ht="14.4">
      <c r="K3955" t="s">
        <v>5078</v>
      </c>
      <c r="L3955" t="s">
        <v>5061</v>
      </c>
      <c r="M3955" t="s">
        <v>1386</v>
      </c>
      <c r="N3955" t="s">
        <v>80</v>
      </c>
      <c r="O3955" t="s">
        <v>6079</v>
      </c>
      <c r="P3955" t="s">
        <v>6079</v>
      </c>
      <c r="Q3955" t="s">
        <v>6079</v>
      </c>
      <c r="R3955" t="s">
        <v>6079</v>
      </c>
      <c r="S3955" t="s">
        <v>6079</v>
      </c>
      <c r="T3955" t="s">
        <v>6079</v>
      </c>
      <c r="U3955" t="s">
        <v>6079</v>
      </c>
      <c r="V3955" t="s">
        <v>6079</v>
      </c>
      <c r="W3955" t="s">
        <v>6079</v>
      </c>
      <c r="X3955" t="s">
        <v>6079</v>
      </c>
      <c r="Y3955" t="s">
        <v>6079</v>
      </c>
      <c r="Z3955" t="s">
        <v>6079</v>
      </c>
      <c r="AA3955" t="s">
        <v>6079</v>
      </c>
      <c r="AG3955">
        <v>0.46645775373762954</v>
      </c>
      <c r="AH3955">
        <v>0.46262028696911833</v>
      </c>
      <c r="AI3955">
        <v>0.46482257461584864</v>
      </c>
      <c r="AJ3955">
        <v>0.45430178508130625</v>
      </c>
      <c r="AK3955">
        <v>0.43298395463934541</v>
      </c>
      <c r="AL3955">
        <v>0.44302356753016897</v>
      </c>
      <c r="AM3955">
        <v>0.42191646601649002</v>
      </c>
      <c r="AN3955">
        <v>0.4151121468347333</v>
      </c>
      <c r="AO3955">
        <v>0.40065048448155327</v>
      </c>
      <c r="AP3955">
        <v>0.388665143737421</v>
      </c>
      <c r="AQ3955">
        <v>0.37418200365407839</v>
      </c>
      <c r="AR3955">
        <v>0.35192971452641414</v>
      </c>
      <c r="AS3955">
        <v>0.36710088698771282</v>
      </c>
      <c r="AT3955">
        <v>0.35692761972984743</v>
      </c>
      <c r="AU3955">
        <v>0.35457569440411224</v>
      </c>
      <c r="AV3955">
        <v>0.34290686298094158</v>
      </c>
      <c r="AW3955">
        <v>0.33427371516296267</v>
      </c>
      <c r="AX3955">
        <v>0.32524808138395594</v>
      </c>
      <c r="AY3955">
        <v>0.32287571840478196</v>
      </c>
      <c r="AZ3955">
        <v>0.31660510649289042</v>
      </c>
    </row>
    <row r="3956" spans="11:52" ht="14.4">
      <c r="K3956" t="s">
        <v>5079</v>
      </c>
      <c r="L3956" t="s">
        <v>5061</v>
      </c>
      <c r="M3956" t="s">
        <v>25</v>
      </c>
      <c r="N3956" t="s">
        <v>80</v>
      </c>
      <c r="AG3956">
        <v>0.65926312658802111</v>
      </c>
      <c r="AH3956">
        <v>0.6444710494328435</v>
      </c>
      <c r="AI3956">
        <v>0.61598591695884175</v>
      </c>
      <c r="AJ3956">
        <v>0.61060757724983206</v>
      </c>
      <c r="AK3956">
        <v>0.60463372197132115</v>
      </c>
      <c r="AL3956">
        <v>0.56254077329924268</v>
      </c>
      <c r="AM3956">
        <v>0.54412220588968763</v>
      </c>
      <c r="AN3956">
        <v>0.53586483489665626</v>
      </c>
      <c r="AO3956">
        <v>0.5353766424932257</v>
      </c>
      <c r="AP3956">
        <v>0.51927705298433258</v>
      </c>
      <c r="AQ3956">
        <v>0.51924493148351614</v>
      </c>
      <c r="AR3956">
        <v>0.51957061263002113</v>
      </c>
      <c r="AS3956">
        <v>0.53270183905305779</v>
      </c>
      <c r="AT3956">
        <v>0.50228584775016216</v>
      </c>
      <c r="AU3956">
        <v>0.48888294586269709</v>
      </c>
      <c r="AV3956">
        <v>0.50156545956650889</v>
      </c>
      <c r="AW3956">
        <v>0.47795031672992594</v>
      </c>
      <c r="AX3956">
        <v>0.47877326685017096</v>
      </c>
      <c r="AY3956">
        <v>0.49027413606953218</v>
      </c>
      <c r="AZ3956">
        <v>0.47896685413449958</v>
      </c>
    </row>
    <row r="3957" spans="11:52" ht="14.4">
      <c r="K3957" t="s">
        <v>5626</v>
      </c>
      <c r="L3957" t="s">
        <v>5061</v>
      </c>
      <c r="M3957" t="s">
        <v>5610</v>
      </c>
      <c r="N3957" t="s">
        <v>80</v>
      </c>
      <c r="AO3957">
        <v>7.0019461015618303E-2</v>
      </c>
      <c r="AP3957" t="s">
        <v>6079</v>
      </c>
      <c r="AQ3957" t="s">
        <v>6079</v>
      </c>
      <c r="AR3957" t="s">
        <v>6079</v>
      </c>
      <c r="AS3957" t="s">
        <v>6079</v>
      </c>
      <c r="AT3957">
        <v>7.3634731908004708E-2</v>
      </c>
      <c r="AU3957">
        <v>7.472645306380192E-2</v>
      </c>
      <c r="AV3957">
        <v>7.4726909533861505E-2</v>
      </c>
      <c r="AW3957">
        <v>7.0642106439152377E-2</v>
      </c>
      <c r="AX3957">
        <v>6.9829178052597737E-2</v>
      </c>
      <c r="AY3957">
        <v>6.839197811493275E-2</v>
      </c>
      <c r="AZ3957">
        <v>6.8846363185494322E-2</v>
      </c>
    </row>
    <row r="3958" spans="11:52" ht="14.4">
      <c r="K3958" t="s">
        <v>5080</v>
      </c>
      <c r="L3958" t="s">
        <v>5061</v>
      </c>
      <c r="M3958" t="s">
        <v>98</v>
      </c>
      <c r="N3958" t="s">
        <v>80</v>
      </c>
      <c r="AG3958">
        <v>0.61737337038771578</v>
      </c>
      <c r="AH3958">
        <v>0.61847387783091723</v>
      </c>
      <c r="AI3958">
        <v>0.6181858001580397</v>
      </c>
      <c r="AJ3958">
        <v>0.50997524217629342</v>
      </c>
      <c r="AK3958">
        <v>0.51129940995943368</v>
      </c>
      <c r="AL3958">
        <v>0.51035044417106568</v>
      </c>
      <c r="AM3958">
        <v>0.50983136636603033</v>
      </c>
      <c r="AN3958">
        <v>0.4638137473333791</v>
      </c>
      <c r="AO3958">
        <v>0.46194693270587178</v>
      </c>
      <c r="AP3958">
        <v>0.46584566125607835</v>
      </c>
      <c r="AQ3958">
        <v>0.46322434423350561</v>
      </c>
      <c r="AR3958">
        <v>0.45722725180297685</v>
      </c>
      <c r="AS3958">
        <v>0.47211439057705962</v>
      </c>
      <c r="AT3958">
        <v>0.47833232875331938</v>
      </c>
      <c r="AU3958">
        <v>0.47748356693942678</v>
      </c>
      <c r="AV3958">
        <v>1.06101750013545</v>
      </c>
      <c r="AW3958">
        <v>1.0276329961217594</v>
      </c>
      <c r="AX3958">
        <v>0.4872115355519917</v>
      </c>
      <c r="AY3958">
        <v>0.46398752983584191</v>
      </c>
      <c r="AZ3958">
        <v>0.47792367468991198</v>
      </c>
    </row>
    <row r="3959" spans="11:52" ht="14.4">
      <c r="K3959" t="s">
        <v>5081</v>
      </c>
      <c r="L3959" t="s">
        <v>5061</v>
      </c>
      <c r="M3959" t="s">
        <v>94</v>
      </c>
      <c r="N3959" t="s">
        <v>80</v>
      </c>
      <c r="AG3959">
        <v>0.55930004308984305</v>
      </c>
      <c r="AH3959">
        <v>0.55863759832183657</v>
      </c>
      <c r="AI3959">
        <v>0.55700447932387442</v>
      </c>
      <c r="AJ3959">
        <v>0.57001124366326483</v>
      </c>
      <c r="AK3959">
        <v>0.53241366431278114</v>
      </c>
      <c r="AL3959">
        <v>0.51951071269611271</v>
      </c>
      <c r="AM3959">
        <v>0.51421743715618662</v>
      </c>
      <c r="AN3959">
        <v>0.46470965175808854</v>
      </c>
      <c r="AO3959">
        <v>0.4598435483571775</v>
      </c>
      <c r="AP3959">
        <v>0.45269042871693393</v>
      </c>
      <c r="AQ3959">
        <v>0.45281139778379265</v>
      </c>
      <c r="AR3959">
        <v>0.42281046163721447</v>
      </c>
      <c r="AS3959">
        <v>0.41359805043360104</v>
      </c>
      <c r="AT3959">
        <v>0.40460509532245503</v>
      </c>
      <c r="AU3959">
        <v>0.40737286962263153</v>
      </c>
      <c r="AV3959">
        <v>0.40874549370886448</v>
      </c>
      <c r="AW3959">
        <v>0.40053245274198518</v>
      </c>
      <c r="AX3959">
        <v>0.41320561217729984</v>
      </c>
      <c r="AY3959">
        <v>0.4130078156635334</v>
      </c>
      <c r="AZ3959">
        <v>0.40956142594063882</v>
      </c>
    </row>
    <row r="3960" spans="11:52" ht="14.4">
      <c r="K3960" t="s">
        <v>5082</v>
      </c>
      <c r="L3960" t="s">
        <v>5061</v>
      </c>
      <c r="M3960" t="s">
        <v>99</v>
      </c>
      <c r="N3960" t="s">
        <v>80</v>
      </c>
      <c r="AG3960">
        <v>0.65580950140820526</v>
      </c>
      <c r="AH3960">
        <v>0.6560942061817715</v>
      </c>
      <c r="AI3960">
        <v>0.65914482522119155</v>
      </c>
      <c r="AJ3960">
        <v>0.64092944078971081</v>
      </c>
      <c r="AK3960">
        <v>0.57787843470514111</v>
      </c>
      <c r="AL3960">
        <v>0.58663555720974414</v>
      </c>
      <c r="AM3960">
        <v>0.58349295965102133</v>
      </c>
      <c r="AN3960">
        <v>0.54120735757714467</v>
      </c>
      <c r="AO3960">
        <v>0.53874465313204389</v>
      </c>
      <c r="AP3960">
        <v>0.54104171546436097</v>
      </c>
      <c r="AQ3960">
        <v>0.52748538470777939</v>
      </c>
      <c r="AR3960">
        <v>0.91490693302957693</v>
      </c>
      <c r="AS3960">
        <v>0.94137232422085493</v>
      </c>
      <c r="AT3960">
        <v>0.94976816512159212</v>
      </c>
      <c r="AU3960">
        <v>0.94368660711513852</v>
      </c>
      <c r="AV3960">
        <v>0.9196723273316868</v>
      </c>
      <c r="AW3960">
        <v>0.91136078504376339</v>
      </c>
      <c r="AX3960">
        <v>0.91210403712332677</v>
      </c>
      <c r="AY3960">
        <v>0.91116400225212224</v>
      </c>
      <c r="AZ3960">
        <v>0.90203925215245717</v>
      </c>
    </row>
    <row r="3961" spans="11:52" ht="14.4">
      <c r="K3961" t="s">
        <v>5083</v>
      </c>
      <c r="L3961" t="s">
        <v>5061</v>
      </c>
      <c r="M3961" t="s">
        <v>26</v>
      </c>
      <c r="N3961" t="s">
        <v>80</v>
      </c>
      <c r="O3961" t="s">
        <v>6079</v>
      </c>
      <c r="P3961" t="s">
        <v>6079</v>
      </c>
      <c r="Q3961" t="s">
        <v>6079</v>
      </c>
      <c r="R3961" t="s">
        <v>6079</v>
      </c>
      <c r="S3961" t="s">
        <v>6079</v>
      </c>
      <c r="AG3961">
        <v>0.57685791800727881</v>
      </c>
      <c r="AH3961">
        <v>0.56358082151982214</v>
      </c>
      <c r="AI3961">
        <v>0.57195171641837605</v>
      </c>
      <c r="AJ3961">
        <v>0.56222212493304535</v>
      </c>
      <c r="AK3961">
        <v>0.57218448154016621</v>
      </c>
      <c r="AL3961">
        <v>0.57367424793225041</v>
      </c>
      <c r="AM3961">
        <v>0.57486288389778573</v>
      </c>
      <c r="AN3961">
        <v>0.55858073448933998</v>
      </c>
      <c r="AO3961">
        <v>0.50998688390571856</v>
      </c>
      <c r="AP3961">
        <v>0.50858657547027564</v>
      </c>
      <c r="AQ3961">
        <v>0.51667219410646847</v>
      </c>
      <c r="AR3961">
        <v>0.50342633517581459</v>
      </c>
      <c r="AS3961">
        <v>0.51368011419197601</v>
      </c>
      <c r="AT3961">
        <v>0.55655484681830303</v>
      </c>
      <c r="AU3961">
        <v>0.54561939787395652</v>
      </c>
      <c r="AV3961">
        <v>0.50433472006514157</v>
      </c>
      <c r="AW3961">
        <v>0.50947892398705941</v>
      </c>
      <c r="AX3961">
        <v>0.48534628935366858</v>
      </c>
      <c r="AY3961">
        <v>0.49285172392525711</v>
      </c>
      <c r="AZ3961">
        <v>0.45245956829642142</v>
      </c>
    </row>
    <row r="3962" spans="11:52" ht="14.4">
      <c r="K3962" t="s">
        <v>5084</v>
      </c>
      <c r="L3962" t="s">
        <v>5061</v>
      </c>
      <c r="M3962" t="s">
        <v>27</v>
      </c>
      <c r="N3962" t="s">
        <v>80</v>
      </c>
      <c r="AG3962">
        <v>0.351488708146592</v>
      </c>
      <c r="AH3962">
        <v>0.35659667927442501</v>
      </c>
      <c r="AI3962">
        <v>0.34711434374414468</v>
      </c>
      <c r="AJ3962">
        <v>0.34002612975353486</v>
      </c>
      <c r="AK3962">
        <v>0.34512120590149831</v>
      </c>
      <c r="AL3962">
        <v>0.34153156093428083</v>
      </c>
      <c r="AM3962">
        <v>0.34365201109830962</v>
      </c>
      <c r="AN3962">
        <v>0.34691718371423663</v>
      </c>
      <c r="AO3962">
        <v>0.36194990830878937</v>
      </c>
      <c r="AP3962">
        <v>0.35793495989627278</v>
      </c>
      <c r="AQ3962">
        <v>0.35561166570414804</v>
      </c>
      <c r="AR3962">
        <v>0.33477847089902507</v>
      </c>
      <c r="AS3962">
        <v>0.33500509821497482</v>
      </c>
      <c r="AT3962">
        <v>0.32754349990524501</v>
      </c>
      <c r="AU3962">
        <v>0.33493166389443729</v>
      </c>
      <c r="AV3962">
        <v>0.33323965652762255</v>
      </c>
      <c r="AW3962">
        <v>0.32688015023305983</v>
      </c>
      <c r="AX3962">
        <v>0.31115694081800493</v>
      </c>
      <c r="AY3962">
        <v>0.30904929756459337</v>
      </c>
      <c r="AZ3962">
        <v>0.30126136576524121</v>
      </c>
    </row>
    <row r="3963" spans="11:52" ht="14.4">
      <c r="K3963" t="s">
        <v>5085</v>
      </c>
      <c r="L3963" t="s">
        <v>5061</v>
      </c>
      <c r="M3963" t="s">
        <v>28</v>
      </c>
      <c r="N3963" t="s">
        <v>80</v>
      </c>
      <c r="AG3963">
        <v>0.22253794209288241</v>
      </c>
      <c r="AH3963">
        <v>0.21882151405695929</v>
      </c>
      <c r="AI3963">
        <v>0.21749693351760321</v>
      </c>
      <c r="AJ3963">
        <v>0.21349846496089719</v>
      </c>
      <c r="AK3963">
        <v>0.21723626963778955</v>
      </c>
      <c r="AL3963">
        <v>0.21738031390562276</v>
      </c>
      <c r="AM3963">
        <v>0.21836770905177844</v>
      </c>
      <c r="AN3963">
        <v>0.21161669713419581</v>
      </c>
      <c r="AO3963">
        <v>0.21205112612989557</v>
      </c>
      <c r="AP3963" t="s">
        <v>6079</v>
      </c>
      <c r="AQ3963" t="s">
        <v>6079</v>
      </c>
      <c r="AR3963" t="s">
        <v>6079</v>
      </c>
      <c r="AS3963" t="s">
        <v>6079</v>
      </c>
      <c r="AT3963">
        <v>0.2068631410606365</v>
      </c>
      <c r="AU3963">
        <v>0.202362217737864</v>
      </c>
      <c r="AV3963">
        <v>0.19404455571095391</v>
      </c>
      <c r="AW3963">
        <v>0.17656509370474113</v>
      </c>
      <c r="AX3963">
        <v>0.19399677359572853</v>
      </c>
      <c r="AY3963">
        <v>0.18958942536289072</v>
      </c>
      <c r="AZ3963">
        <v>0.19039927364454681</v>
      </c>
    </row>
    <row r="3964" spans="11:52" ht="14.4">
      <c r="K3964" t="s">
        <v>5086</v>
      </c>
      <c r="L3964" t="s">
        <v>5061</v>
      </c>
      <c r="M3964" t="s">
        <v>29</v>
      </c>
      <c r="N3964" t="s">
        <v>80</v>
      </c>
      <c r="AG3964">
        <v>0.2598431898395992</v>
      </c>
      <c r="AH3964">
        <v>0.25441167948098725</v>
      </c>
      <c r="AI3964">
        <v>0.25333095657707538</v>
      </c>
      <c r="AJ3964">
        <v>0.24914015534704259</v>
      </c>
      <c r="AK3964">
        <v>0.24927634817944991</v>
      </c>
      <c r="AL3964">
        <v>0.2353555249422333</v>
      </c>
      <c r="AM3964">
        <v>0.2264959033539195</v>
      </c>
      <c r="AN3964">
        <v>0.22473236012493827</v>
      </c>
      <c r="AO3964">
        <v>0.2247579712932731</v>
      </c>
      <c r="AP3964">
        <v>0.22710803298184337</v>
      </c>
      <c r="AQ3964">
        <v>0.22455847746942456</v>
      </c>
      <c r="AR3964">
        <v>0.23033618373880543</v>
      </c>
      <c r="AS3964">
        <v>0.23980634054171937</v>
      </c>
      <c r="AT3964">
        <v>0.23242557965202432</v>
      </c>
      <c r="AU3964">
        <v>0.23294297994816304</v>
      </c>
      <c r="AV3964">
        <v>0.21625312803958099</v>
      </c>
      <c r="AW3964">
        <v>0.21933831322545169</v>
      </c>
      <c r="AX3964">
        <v>0.21155693353017699</v>
      </c>
      <c r="AY3964">
        <v>0.21036602958154965</v>
      </c>
      <c r="AZ3964">
        <v>0.21990940336507103</v>
      </c>
    </row>
    <row r="3965" spans="11:52" ht="14.4">
      <c r="K3965" t="s">
        <v>5087</v>
      </c>
      <c r="L3965" t="s">
        <v>5061</v>
      </c>
      <c r="M3965" t="s">
        <v>30</v>
      </c>
      <c r="N3965" t="s">
        <v>80</v>
      </c>
      <c r="AG3965">
        <v>0.64269257121623502</v>
      </c>
      <c r="AH3965">
        <v>0.6377986903487437</v>
      </c>
      <c r="AI3965">
        <v>0.63235097331616286</v>
      </c>
      <c r="AJ3965">
        <v>0.6253829825107764</v>
      </c>
      <c r="AK3965">
        <v>0.63067962820725965</v>
      </c>
      <c r="AL3965">
        <v>0.62578646888318135</v>
      </c>
      <c r="AM3965">
        <v>0.62591790269134751</v>
      </c>
      <c r="AN3965">
        <v>0.61242834852454142</v>
      </c>
      <c r="AO3965">
        <v>0.55376460388013327</v>
      </c>
      <c r="AP3965">
        <v>0.5382400436214646</v>
      </c>
      <c r="AQ3965">
        <v>0.54997574756854406</v>
      </c>
      <c r="AR3965">
        <v>0.56707362396728633</v>
      </c>
      <c r="AS3965">
        <v>0.59698392712264636</v>
      </c>
      <c r="AT3965">
        <v>0.58363194824806808</v>
      </c>
      <c r="AU3965">
        <v>0.60861934387294636</v>
      </c>
      <c r="AV3965">
        <v>0.50976448405894104</v>
      </c>
      <c r="AW3965">
        <v>0.53848307559069664</v>
      </c>
      <c r="AX3965">
        <v>0.50396099918278781</v>
      </c>
      <c r="AY3965">
        <v>0.52012184630657043</v>
      </c>
      <c r="AZ3965">
        <v>0.49636602757260329</v>
      </c>
    </row>
    <row r="3966" spans="11:52" ht="14.4">
      <c r="K3966" t="s">
        <v>5088</v>
      </c>
      <c r="L3966" t="s">
        <v>5061</v>
      </c>
      <c r="M3966" t="s">
        <v>100</v>
      </c>
      <c r="N3966" t="s">
        <v>80</v>
      </c>
      <c r="AG3966">
        <v>0.53067524271181821</v>
      </c>
      <c r="AH3966">
        <v>0.52733362391991645</v>
      </c>
      <c r="AI3966">
        <v>0.53747697042560205</v>
      </c>
      <c r="AJ3966">
        <v>0.47287669221023981</v>
      </c>
      <c r="AK3966">
        <v>0.48835517494694813</v>
      </c>
      <c r="AL3966">
        <v>0.47341444160775931</v>
      </c>
      <c r="AM3966">
        <v>0.46190510879139934</v>
      </c>
      <c r="AN3966">
        <v>0.42210805375767058</v>
      </c>
      <c r="AO3966">
        <v>0.42740806259385394</v>
      </c>
      <c r="AP3966">
        <v>0.4285665182826825</v>
      </c>
      <c r="AQ3966">
        <v>0.45256096771356513</v>
      </c>
      <c r="AR3966">
        <v>0.46747313814663094</v>
      </c>
      <c r="AS3966">
        <v>0.50456338186885386</v>
      </c>
      <c r="AT3966">
        <v>0.48481073292958682</v>
      </c>
      <c r="AU3966">
        <v>0.50511916715847349</v>
      </c>
      <c r="AV3966">
        <v>0.46767846819928066</v>
      </c>
      <c r="AW3966">
        <v>0.50384228297383693</v>
      </c>
      <c r="AX3966">
        <v>0.46701809489456958</v>
      </c>
      <c r="AY3966">
        <v>0.51885241981215025</v>
      </c>
      <c r="AZ3966">
        <v>0.4911504943165107</v>
      </c>
    </row>
    <row r="3967" spans="11:52" ht="14.4">
      <c r="K3967" t="s">
        <v>5089</v>
      </c>
      <c r="L3967" t="s">
        <v>5061</v>
      </c>
      <c r="M3967" t="s">
        <v>31</v>
      </c>
      <c r="N3967" t="s">
        <v>80</v>
      </c>
      <c r="AG3967">
        <v>0.17680038141072582</v>
      </c>
      <c r="AH3967">
        <v>0.17589750498971474</v>
      </c>
      <c r="AI3967">
        <v>0.17517764902508154</v>
      </c>
      <c r="AJ3967">
        <v>0.17398572315292185</v>
      </c>
      <c r="AK3967">
        <v>0.18058063083183917</v>
      </c>
      <c r="AL3967">
        <v>0.17977882866407921</v>
      </c>
      <c r="AM3967">
        <v>0.17239563727228566</v>
      </c>
      <c r="AN3967">
        <v>0.16746963144185453</v>
      </c>
      <c r="AO3967">
        <v>0.16312584554967474</v>
      </c>
      <c r="AP3967">
        <v>0.1565608646463201</v>
      </c>
      <c r="AQ3967">
        <v>0.15338327565078497</v>
      </c>
      <c r="AR3967">
        <v>0.15393151180380879</v>
      </c>
      <c r="AS3967">
        <v>0.15283789954864679</v>
      </c>
      <c r="AT3967">
        <v>0.15014310296172118</v>
      </c>
      <c r="AU3967">
        <v>0.14508982394062453</v>
      </c>
      <c r="AV3967">
        <v>0.14535556589292692</v>
      </c>
      <c r="AW3967">
        <v>0.14008245297037999</v>
      </c>
      <c r="AX3967">
        <v>0.14370533579588493</v>
      </c>
      <c r="AY3967">
        <v>0.13335297640453347</v>
      </c>
      <c r="AZ3967">
        <v>0.13186684685735098</v>
      </c>
    </row>
    <row r="3968" spans="11:52" ht="14.4">
      <c r="K3968" t="s">
        <v>5090</v>
      </c>
      <c r="L3968" t="s">
        <v>5061</v>
      </c>
      <c r="M3968" t="s">
        <v>32</v>
      </c>
      <c r="N3968" t="s">
        <v>80</v>
      </c>
      <c r="O3968" t="s">
        <v>6079</v>
      </c>
      <c r="P3968" t="s">
        <v>6079</v>
      </c>
      <c r="Q3968" t="s">
        <v>6079</v>
      </c>
      <c r="R3968" t="s">
        <v>6079</v>
      </c>
      <c r="S3968" t="s">
        <v>6079</v>
      </c>
      <c r="AG3968">
        <v>0.65839277573152144</v>
      </c>
      <c r="AH3968">
        <v>0.64794738990514322</v>
      </c>
      <c r="AI3968">
        <v>0.63633923707733442</v>
      </c>
      <c r="AJ3968">
        <v>0.63146945431473511</v>
      </c>
      <c r="AK3968">
        <v>0.53615791685728553</v>
      </c>
      <c r="AL3968">
        <v>0.48835136654544054</v>
      </c>
      <c r="AM3968">
        <v>0.48614137054948087</v>
      </c>
      <c r="AN3968">
        <v>0.46191658961554849</v>
      </c>
      <c r="AO3968">
        <v>0.46453042959581986</v>
      </c>
      <c r="AP3968">
        <v>0.4392984905298189</v>
      </c>
      <c r="AQ3968">
        <v>0.43688103070109785</v>
      </c>
      <c r="AR3968">
        <v>0.43731493759481577</v>
      </c>
      <c r="AS3968">
        <v>0.36357427669664694</v>
      </c>
      <c r="AT3968">
        <v>0.35573174278291408</v>
      </c>
      <c r="AU3968">
        <v>0.35117906539830451</v>
      </c>
      <c r="AV3968">
        <v>0.32707822759741467</v>
      </c>
      <c r="AW3968">
        <v>0.3372447410386209</v>
      </c>
      <c r="AX3968">
        <v>0.32231155240593501</v>
      </c>
      <c r="AY3968">
        <v>0.31833263837917369</v>
      </c>
      <c r="AZ3968">
        <v>0.2976976649559524</v>
      </c>
    </row>
    <row r="3969" spans="11:52" ht="14.4">
      <c r="K3969" t="s">
        <v>5091</v>
      </c>
      <c r="L3969" t="s">
        <v>5061</v>
      </c>
      <c r="M3969" t="s">
        <v>93</v>
      </c>
      <c r="N3969" t="s">
        <v>80</v>
      </c>
      <c r="AG3969">
        <v>0.2736616890481155</v>
      </c>
      <c r="AH3969">
        <v>0.26711925407627857</v>
      </c>
      <c r="AI3969">
        <v>0.26648880553388909</v>
      </c>
      <c r="AJ3969">
        <v>0.26906913979366426</v>
      </c>
      <c r="AK3969">
        <v>0.25262288954324413</v>
      </c>
      <c r="AL3969">
        <v>0.24396311252940733</v>
      </c>
      <c r="AM3969">
        <v>0.24481110418992175</v>
      </c>
      <c r="AN3969">
        <v>0.24081940208303279</v>
      </c>
      <c r="AO3969">
        <v>0.22841441221911513</v>
      </c>
      <c r="AP3969">
        <v>0.22842197193124111</v>
      </c>
      <c r="AQ3969">
        <v>0.22560459747858069</v>
      </c>
      <c r="AR3969">
        <v>0.22279788722637811</v>
      </c>
      <c r="AS3969">
        <v>0.21822411372110501</v>
      </c>
      <c r="AT3969">
        <v>0.21747472659151959</v>
      </c>
      <c r="AU3969">
        <v>0.21625124809416457</v>
      </c>
      <c r="AV3969">
        <v>0.21141556506077652</v>
      </c>
      <c r="AW3969">
        <v>0.21738143939319465</v>
      </c>
      <c r="AX3969">
        <v>0.21207618556068927</v>
      </c>
      <c r="AY3969">
        <v>0.21234992408780012</v>
      </c>
      <c r="AZ3969">
        <v>0.20595669260815008</v>
      </c>
    </row>
    <row r="3970" spans="11:52" ht="14.4">
      <c r="K3970" t="s">
        <v>5092</v>
      </c>
      <c r="L3970" t="s">
        <v>5093</v>
      </c>
      <c r="M3970" t="s">
        <v>13</v>
      </c>
      <c r="N3970" t="s">
        <v>80</v>
      </c>
      <c r="AG3970">
        <v>0.58709236589629255</v>
      </c>
      <c r="AH3970">
        <v>0.59010722333325427</v>
      </c>
      <c r="AI3970">
        <v>0.59701400440935781</v>
      </c>
      <c r="AJ3970">
        <v>0.60426560398539908</v>
      </c>
      <c r="AK3970">
        <v>0.61536641555906701</v>
      </c>
      <c r="AL3970">
        <v>0.60673861549683539</v>
      </c>
      <c r="AM3970">
        <v>0.62258576934897381</v>
      </c>
      <c r="AN3970">
        <v>0.60766411860853453</v>
      </c>
      <c r="AO3970">
        <v>0.60914424971693815</v>
      </c>
      <c r="AP3970">
        <v>0.62974438724406778</v>
      </c>
      <c r="AQ3970">
        <v>0.62527753400589936</v>
      </c>
      <c r="AR3970">
        <v>0.62300382431314849</v>
      </c>
      <c r="AS3970">
        <v>0.6630704600775944</v>
      </c>
      <c r="AT3970">
        <v>0.66081233784891535</v>
      </c>
      <c r="AU3970">
        <v>0.66960657050608408</v>
      </c>
      <c r="AV3970">
        <v>0.69495670197787496</v>
      </c>
      <c r="AW3970">
        <v>0.70405701267458076</v>
      </c>
      <c r="AX3970">
        <v>0.70766680122969583</v>
      </c>
      <c r="AY3970">
        <v>0.71999430321689617</v>
      </c>
      <c r="AZ3970">
        <v>0.72040030152368695</v>
      </c>
    </row>
    <row r="3971" spans="11:52" ht="14.4">
      <c r="K3971" t="s">
        <v>5094</v>
      </c>
      <c r="L3971" t="s">
        <v>5093</v>
      </c>
      <c r="M3971" t="s">
        <v>14</v>
      </c>
      <c r="N3971" t="s">
        <v>80</v>
      </c>
      <c r="AG3971">
        <v>0.6255005332285456</v>
      </c>
      <c r="AH3971">
        <v>0.62302523172523649</v>
      </c>
      <c r="AI3971">
        <v>0.62415954265774021</v>
      </c>
      <c r="AJ3971">
        <v>0.63567320968146612</v>
      </c>
      <c r="AK3971">
        <v>0.65781190228280684</v>
      </c>
      <c r="AL3971">
        <v>0.65037928738648987</v>
      </c>
      <c r="AM3971">
        <v>0.65103534173678212</v>
      </c>
      <c r="AN3971">
        <v>0.64140856499415522</v>
      </c>
      <c r="AO3971">
        <v>0.64322442005410929</v>
      </c>
      <c r="AP3971">
        <v>0.64044994079063378</v>
      </c>
      <c r="AQ3971">
        <v>0.63226110500739285</v>
      </c>
      <c r="AR3971">
        <v>0.63485330424808395</v>
      </c>
      <c r="AS3971">
        <v>0.63481349165571943</v>
      </c>
      <c r="AT3971">
        <v>0.66632819835069057</v>
      </c>
      <c r="AU3971">
        <v>0.67691718556845926</v>
      </c>
      <c r="AV3971">
        <v>0.68799462350447738</v>
      </c>
      <c r="AW3971">
        <v>0.68611993395517012</v>
      </c>
      <c r="AX3971">
        <v>0.68760634784552566</v>
      </c>
      <c r="AY3971">
        <v>0.6831373822510648</v>
      </c>
      <c r="AZ3971">
        <v>0.68666831132352057</v>
      </c>
    </row>
    <row r="3972" spans="11:52" ht="14.4">
      <c r="K3972" t="s">
        <v>5095</v>
      </c>
      <c r="L3972" t="s">
        <v>5093</v>
      </c>
      <c r="M3972" t="s">
        <v>92</v>
      </c>
      <c r="N3972" t="s">
        <v>80</v>
      </c>
      <c r="AG3972">
        <v>0.44345173816509142</v>
      </c>
      <c r="AH3972">
        <v>0.33109223419123762</v>
      </c>
      <c r="AI3972">
        <v>0.33132788074993497</v>
      </c>
      <c r="AJ3972">
        <v>0.32607935953643258</v>
      </c>
      <c r="AK3972">
        <v>0.32735944621412705</v>
      </c>
      <c r="AL3972">
        <v>0.37310131812439634</v>
      </c>
      <c r="AM3972">
        <v>0.34465672357244498</v>
      </c>
      <c r="AN3972">
        <v>0.34096954603694896</v>
      </c>
      <c r="AO3972">
        <v>0.33775960646941755</v>
      </c>
      <c r="AP3972">
        <v>0.35297760020811886</v>
      </c>
      <c r="AQ3972">
        <v>0.35469217614365112</v>
      </c>
      <c r="AR3972">
        <v>0.35185943239322465</v>
      </c>
      <c r="AS3972">
        <v>0.43233175860663497</v>
      </c>
      <c r="AT3972">
        <v>0.44821657559118749</v>
      </c>
      <c r="AU3972">
        <v>0.45376249777540834</v>
      </c>
      <c r="AV3972">
        <v>0.45015408351348402</v>
      </c>
      <c r="AW3972">
        <v>0.43263248552357464</v>
      </c>
      <c r="AX3972">
        <v>0.43618437551831407</v>
      </c>
      <c r="AY3972">
        <v>0.4176424124550091</v>
      </c>
      <c r="AZ3972">
        <v>0.41693322551215473</v>
      </c>
    </row>
    <row r="3973" spans="11:52" ht="14.4">
      <c r="K3973" t="s">
        <v>5096</v>
      </c>
      <c r="L3973" t="s">
        <v>5093</v>
      </c>
      <c r="M3973" t="s">
        <v>15</v>
      </c>
      <c r="N3973" t="s">
        <v>80</v>
      </c>
      <c r="AG3973">
        <v>0.16945412805840743</v>
      </c>
      <c r="AH3973">
        <v>0.17264718790125119</v>
      </c>
      <c r="AI3973">
        <v>0.17087468472235334</v>
      </c>
      <c r="AJ3973">
        <v>0.18077839192810549</v>
      </c>
      <c r="AK3973">
        <v>0.17673941731428322</v>
      </c>
      <c r="AL3973">
        <v>0.14547393374091588</v>
      </c>
      <c r="AM3973">
        <v>0.14473176828441428</v>
      </c>
      <c r="AN3973">
        <v>0.33407371273189096</v>
      </c>
      <c r="AO3973">
        <v>0.33946222742297522</v>
      </c>
      <c r="AP3973">
        <v>0.34351927008675615</v>
      </c>
      <c r="AQ3973">
        <v>0.34199650484245286</v>
      </c>
      <c r="AR3973">
        <v>0.34109017991850121</v>
      </c>
      <c r="AS3973">
        <v>0.34481031470624585</v>
      </c>
      <c r="AT3973">
        <v>0.35378376540610024</v>
      </c>
      <c r="AU3973">
        <v>0.341043855063212</v>
      </c>
      <c r="AV3973">
        <v>0.37419901548626777</v>
      </c>
      <c r="AW3973">
        <v>0.39351272206442078</v>
      </c>
      <c r="AX3973">
        <v>0.43386258622017337</v>
      </c>
      <c r="AY3973">
        <v>0.45023176761953754</v>
      </c>
      <c r="AZ3973">
        <v>0.47629873096770425</v>
      </c>
    </row>
    <row r="3974" spans="11:52" ht="14.4">
      <c r="K3974" t="s">
        <v>5097</v>
      </c>
      <c r="L3974" t="s">
        <v>5093</v>
      </c>
      <c r="M3974" t="s">
        <v>91</v>
      </c>
      <c r="N3974" t="s">
        <v>80</v>
      </c>
      <c r="AG3974">
        <v>0.73361453813268129</v>
      </c>
      <c r="AH3974">
        <v>0.71798680753839073</v>
      </c>
      <c r="AI3974">
        <v>0.72045932085588116</v>
      </c>
      <c r="AJ3974">
        <v>0.73256820972480019</v>
      </c>
      <c r="AK3974">
        <v>0.78140047364480436</v>
      </c>
      <c r="AL3974">
        <v>0.75872370194360683</v>
      </c>
      <c r="AM3974">
        <v>0.76728390972208715</v>
      </c>
      <c r="AN3974">
        <v>0.75897555790696003</v>
      </c>
      <c r="AO3974">
        <v>0.76125058766406639</v>
      </c>
      <c r="AP3974">
        <v>0.76861100281402739</v>
      </c>
      <c r="AQ3974">
        <v>0.78812445883056181</v>
      </c>
      <c r="AR3974">
        <v>0.7834569600452056</v>
      </c>
      <c r="AS3974">
        <v>0.77697366053909556</v>
      </c>
      <c r="AT3974">
        <v>0.77695441191615455</v>
      </c>
      <c r="AU3974">
        <v>0.78726226620011841</v>
      </c>
      <c r="AV3974">
        <v>0.77895017154134805</v>
      </c>
      <c r="AW3974">
        <v>0.78065390614796371</v>
      </c>
      <c r="AX3974">
        <v>0.78170851979223677</v>
      </c>
      <c r="AY3974">
        <v>0.78482087026099501</v>
      </c>
      <c r="AZ3974">
        <v>0.76946866967815564</v>
      </c>
    </row>
    <row r="3975" spans="11:52" ht="14.4">
      <c r="K3975" t="s">
        <v>5098</v>
      </c>
      <c r="L3975" t="s">
        <v>5093</v>
      </c>
      <c r="M3975" t="s">
        <v>16</v>
      </c>
      <c r="N3975" t="s">
        <v>80</v>
      </c>
      <c r="AG3975">
        <v>0.33055009532172036</v>
      </c>
      <c r="AH3975">
        <v>0.31855374863674102</v>
      </c>
      <c r="AI3975">
        <v>0.31446571358219166</v>
      </c>
      <c r="AJ3975">
        <v>0.30431762131816947</v>
      </c>
      <c r="AK3975">
        <v>0.29223285286527434</v>
      </c>
      <c r="AL3975">
        <v>0.29291619811336661</v>
      </c>
      <c r="AM3975">
        <v>0.28682896506514449</v>
      </c>
      <c r="AN3975">
        <v>0.30394105738120269</v>
      </c>
      <c r="AO3975">
        <v>0.30885458988214304</v>
      </c>
      <c r="AP3975">
        <v>0.3080670042232852</v>
      </c>
      <c r="AQ3975">
        <v>0.31231449294119118</v>
      </c>
      <c r="AR3975">
        <v>0.3295883348871666</v>
      </c>
      <c r="AS3975">
        <v>0.32544928846477134</v>
      </c>
      <c r="AT3975">
        <v>0.33716324817904103</v>
      </c>
      <c r="AU3975">
        <v>0.3484311056853226</v>
      </c>
      <c r="AV3975">
        <v>0.37274997282939248</v>
      </c>
      <c r="AW3975">
        <v>0.36867796947738968</v>
      </c>
      <c r="AX3975">
        <v>0.36115518706827437</v>
      </c>
      <c r="AY3975">
        <v>0.36545813705319552</v>
      </c>
      <c r="AZ3975">
        <v>0.36943622483519178</v>
      </c>
    </row>
    <row r="3976" spans="11:52" ht="14.4">
      <c r="K3976" t="s">
        <v>5099</v>
      </c>
      <c r="L3976" t="s">
        <v>5093</v>
      </c>
      <c r="M3976" t="s">
        <v>17</v>
      </c>
      <c r="N3976" t="s">
        <v>80</v>
      </c>
      <c r="AG3976">
        <v>0.7768747750931646</v>
      </c>
      <c r="AH3976">
        <v>0.78064194571529999</v>
      </c>
      <c r="AI3976">
        <v>0.78168537803276317</v>
      </c>
      <c r="AJ3976">
        <v>0.74349489533021162</v>
      </c>
      <c r="AK3976">
        <v>0.76316055584462716</v>
      </c>
      <c r="AL3976">
        <v>0.77040038803103916</v>
      </c>
      <c r="AM3976">
        <v>0.77823343466325423</v>
      </c>
      <c r="AN3976">
        <v>0.79773735955805813</v>
      </c>
      <c r="AO3976">
        <v>0.78897856698794278</v>
      </c>
      <c r="AP3976">
        <v>0.77571522087512079</v>
      </c>
      <c r="AQ3976">
        <v>0.77588567150838483</v>
      </c>
      <c r="AR3976">
        <v>0.81229307963859643</v>
      </c>
      <c r="AS3976">
        <v>0.82717322151006389</v>
      </c>
      <c r="AT3976">
        <v>0.82899773286351996</v>
      </c>
      <c r="AU3976">
        <v>0.81288278939245795</v>
      </c>
      <c r="AV3976">
        <v>0.82690143435657981</v>
      </c>
      <c r="AW3976">
        <v>0.83797435725400371</v>
      </c>
      <c r="AX3976">
        <v>0.83736376315976446</v>
      </c>
      <c r="AY3976">
        <v>0.83493501116686819</v>
      </c>
      <c r="AZ3976">
        <v>0.80363363775975982</v>
      </c>
    </row>
    <row r="3977" spans="11:52" ht="14.4">
      <c r="K3977" t="s">
        <v>5100</v>
      </c>
      <c r="L3977" t="s">
        <v>5093</v>
      </c>
      <c r="M3977" t="s">
        <v>97</v>
      </c>
      <c r="N3977" t="s">
        <v>80</v>
      </c>
      <c r="O3977" t="s">
        <v>6079</v>
      </c>
      <c r="P3977" t="s">
        <v>6079</v>
      </c>
      <c r="Q3977" t="s">
        <v>6079</v>
      </c>
      <c r="R3977" t="s">
        <v>6079</v>
      </c>
      <c r="S3977" t="s">
        <v>6079</v>
      </c>
      <c r="T3977" t="s">
        <v>6079</v>
      </c>
      <c r="AG3977">
        <v>0.55321598627029622</v>
      </c>
      <c r="AH3977">
        <v>0.55146824097684433</v>
      </c>
      <c r="AI3977">
        <v>0.57756360148529629</v>
      </c>
      <c r="AJ3977">
        <v>0.58895115222950978</v>
      </c>
      <c r="AK3977">
        <v>0.59075574802176911</v>
      </c>
      <c r="AL3977">
        <v>0.58987972346945816</v>
      </c>
      <c r="AM3977">
        <v>0.59039906533777264</v>
      </c>
      <c r="AN3977">
        <v>0.60094883493207307</v>
      </c>
      <c r="AO3977">
        <v>0.60953431492200871</v>
      </c>
      <c r="AP3977">
        <v>0.61192908723274986</v>
      </c>
      <c r="AQ3977">
        <v>0.61375361839580911</v>
      </c>
      <c r="AR3977">
        <v>0.57561182935496624</v>
      </c>
      <c r="AS3977">
        <v>0.58769935269445928</v>
      </c>
      <c r="AT3977">
        <v>0.58448682175339617</v>
      </c>
      <c r="AU3977">
        <v>0.58478189722178442</v>
      </c>
      <c r="AV3977">
        <v>0.5848374481774935</v>
      </c>
      <c r="AW3977">
        <v>0.58995506162745059</v>
      </c>
      <c r="AX3977">
        <v>0.59205694676946041</v>
      </c>
      <c r="AY3977">
        <v>0.59347506793048499</v>
      </c>
      <c r="AZ3977">
        <v>0.58917724532677296</v>
      </c>
    </row>
    <row r="3978" spans="11:52" ht="14.4">
      <c r="K3978" t="s">
        <v>5101</v>
      </c>
      <c r="L3978" t="s">
        <v>5093</v>
      </c>
      <c r="M3978" t="s">
        <v>18</v>
      </c>
      <c r="N3978" t="s">
        <v>80</v>
      </c>
      <c r="AG3978">
        <v>0.5261471662191588</v>
      </c>
      <c r="AH3978">
        <v>0.5312537786231496</v>
      </c>
      <c r="AI3978">
        <v>0.52566465469808854</v>
      </c>
      <c r="AJ3978">
        <v>0.56072389856054206</v>
      </c>
      <c r="AK3978">
        <v>0.59434085230582578</v>
      </c>
      <c r="AL3978">
        <v>0.53632021682930797</v>
      </c>
      <c r="AM3978">
        <v>0.55326790956824445</v>
      </c>
      <c r="AN3978">
        <v>0.54059465565562614</v>
      </c>
      <c r="AO3978">
        <v>0.58303328505650853</v>
      </c>
      <c r="AP3978">
        <v>0.58842595226967354</v>
      </c>
      <c r="AQ3978">
        <v>0.60571625789608952</v>
      </c>
      <c r="AR3978">
        <v>0.64264112247057781</v>
      </c>
      <c r="AS3978">
        <v>0.65232290603433718</v>
      </c>
      <c r="AT3978">
        <v>0.66061182498637849</v>
      </c>
      <c r="AU3978">
        <v>0.66948935661431008</v>
      </c>
      <c r="AV3978">
        <v>0.69462530900305519</v>
      </c>
      <c r="AW3978">
        <v>0.68568631461335938</v>
      </c>
      <c r="AX3978">
        <v>0.6992084060482725</v>
      </c>
      <c r="AY3978">
        <v>0.71773242835943529</v>
      </c>
      <c r="AZ3978">
        <v>0.7389869211979021</v>
      </c>
    </row>
    <row r="3979" spans="11:52" ht="14.4">
      <c r="K3979" t="s">
        <v>5102</v>
      </c>
      <c r="L3979" t="s">
        <v>5093</v>
      </c>
      <c r="M3979" t="s">
        <v>34</v>
      </c>
      <c r="N3979" t="s">
        <v>80</v>
      </c>
      <c r="AG3979">
        <v>0.45758138155369837</v>
      </c>
      <c r="AH3979">
        <v>0.4605097201373804</v>
      </c>
      <c r="AI3979">
        <v>0.46281638146527238</v>
      </c>
      <c r="AJ3979">
        <v>0.46848667704919666</v>
      </c>
      <c r="AK3979">
        <v>0.41954671855482534</v>
      </c>
      <c r="AL3979">
        <v>0.4116642846138312</v>
      </c>
      <c r="AM3979">
        <v>0.41626131888169182</v>
      </c>
      <c r="AN3979">
        <v>0.4193429824810187</v>
      </c>
      <c r="AO3979">
        <v>0.42750408578894006</v>
      </c>
      <c r="AP3979">
        <v>0.42608300535223592</v>
      </c>
      <c r="AQ3979">
        <v>0.42709903484980694</v>
      </c>
      <c r="AR3979">
        <v>0.44531876030847534</v>
      </c>
      <c r="AS3979">
        <v>0.44509967975703879</v>
      </c>
      <c r="AT3979">
        <v>0.47396708461928511</v>
      </c>
      <c r="AU3979">
        <v>0.50245148065663681</v>
      </c>
      <c r="AV3979">
        <v>0.52637444623214313</v>
      </c>
      <c r="AW3979">
        <v>0.52122786763467255</v>
      </c>
      <c r="AX3979">
        <v>0.5253794911504942</v>
      </c>
      <c r="AY3979">
        <v>0.53282299053599269</v>
      </c>
      <c r="AZ3979">
        <v>0.54070962682780555</v>
      </c>
    </row>
    <row r="3980" spans="11:52" ht="14.4">
      <c r="K3980" t="s">
        <v>5103</v>
      </c>
      <c r="L3980" t="s">
        <v>5093</v>
      </c>
      <c r="M3980" t="s">
        <v>19</v>
      </c>
      <c r="N3980" t="s">
        <v>80</v>
      </c>
      <c r="AG3980">
        <v>0.7994698459989702</v>
      </c>
      <c r="AH3980">
        <v>0.8036113031511154</v>
      </c>
      <c r="AI3980">
        <v>0.80608050448466717</v>
      </c>
      <c r="AJ3980">
        <v>0.80840831089752163</v>
      </c>
      <c r="AK3980">
        <v>0.82246472823913308</v>
      </c>
      <c r="AL3980">
        <v>0.82198821378415987</v>
      </c>
      <c r="AM3980">
        <v>0.81875263581895019</v>
      </c>
      <c r="AN3980">
        <v>0.80775335252599123</v>
      </c>
      <c r="AO3980">
        <v>0.80852449709829588</v>
      </c>
      <c r="AP3980">
        <v>0.81505089633986683</v>
      </c>
      <c r="AQ3980">
        <v>0.83487386705575628</v>
      </c>
      <c r="AR3980">
        <v>0.81521276668182852</v>
      </c>
      <c r="AS3980">
        <v>0.80491854629606996</v>
      </c>
      <c r="AT3980">
        <v>0.77694710743086481</v>
      </c>
      <c r="AU3980">
        <v>0.79729355126816737</v>
      </c>
      <c r="AV3980">
        <v>0.79460495438377188</v>
      </c>
      <c r="AW3980">
        <v>0.7903206725746118</v>
      </c>
      <c r="AX3980">
        <v>0.7915264706290519</v>
      </c>
      <c r="AY3980">
        <v>0.7882004825290998</v>
      </c>
      <c r="AZ3980">
        <v>0.79323830332041179</v>
      </c>
    </row>
    <row r="3981" spans="11:52" ht="14.4">
      <c r="K3981" t="s">
        <v>5104</v>
      </c>
      <c r="L3981" t="s">
        <v>5093</v>
      </c>
      <c r="M3981" t="s">
        <v>20</v>
      </c>
      <c r="N3981" t="s">
        <v>80</v>
      </c>
      <c r="AG3981">
        <v>0.31917880113560199</v>
      </c>
      <c r="AH3981">
        <v>0.3173689690870472</v>
      </c>
      <c r="AI3981">
        <v>0.32220033695941769</v>
      </c>
      <c r="AJ3981">
        <v>0.35553091618958044</v>
      </c>
      <c r="AK3981">
        <v>0.33921406433661705</v>
      </c>
      <c r="AL3981">
        <v>0.33422650615220595</v>
      </c>
      <c r="AM3981">
        <v>0.33538232934588924</v>
      </c>
      <c r="AN3981">
        <v>0.34715061737953251</v>
      </c>
      <c r="AO3981">
        <v>0.32899480308334034</v>
      </c>
      <c r="AP3981">
        <v>0.34055790742098868</v>
      </c>
      <c r="AQ3981">
        <v>0.33783190348182024</v>
      </c>
      <c r="AR3981">
        <v>0.35624865408092832</v>
      </c>
      <c r="AS3981">
        <v>0.33829451389335402</v>
      </c>
      <c r="AT3981">
        <v>0.39889730791356354</v>
      </c>
      <c r="AU3981">
        <v>0.39566878100430902</v>
      </c>
      <c r="AV3981">
        <v>0.41440038758556602</v>
      </c>
      <c r="AW3981">
        <v>0.3865161594214091</v>
      </c>
      <c r="AX3981">
        <v>0.39071703257353058</v>
      </c>
      <c r="AY3981">
        <v>0.3955124527222727</v>
      </c>
      <c r="AZ3981">
        <v>0.40382516781784072</v>
      </c>
    </row>
    <row r="3982" spans="11:52" ht="14.4">
      <c r="K3982" t="s">
        <v>5105</v>
      </c>
      <c r="L3982" t="s">
        <v>5093</v>
      </c>
      <c r="M3982" t="s">
        <v>21</v>
      </c>
      <c r="N3982" t="s">
        <v>80</v>
      </c>
      <c r="AG3982">
        <v>0.58749963674233829</v>
      </c>
      <c r="AH3982">
        <v>0.59641809143288893</v>
      </c>
      <c r="AI3982">
        <v>0.60522299229041088</v>
      </c>
      <c r="AJ3982">
        <v>0.59760004264504263</v>
      </c>
      <c r="AK3982">
        <v>0.63265793794063097</v>
      </c>
      <c r="AL3982">
        <v>0.62385646749441248</v>
      </c>
      <c r="AM3982">
        <v>0.61722263312768511</v>
      </c>
      <c r="AN3982">
        <v>0.61975521063487893</v>
      </c>
    </row>
    <row r="3983" spans="11:52" ht="14.4">
      <c r="K3983" t="s">
        <v>5106</v>
      </c>
      <c r="L3983" t="s">
        <v>5093</v>
      </c>
      <c r="M3983" t="s">
        <v>22</v>
      </c>
      <c r="N3983" t="s">
        <v>80</v>
      </c>
      <c r="AG3983">
        <v>-1.6947540050792154</v>
      </c>
      <c r="AH3983">
        <v>-1.5355349992046012</v>
      </c>
      <c r="AI3983">
        <v>-1.5036518112503874</v>
      </c>
      <c r="AJ3983">
        <v>-1.5010908590218319</v>
      </c>
      <c r="AK3983">
        <v>-1.660547950086402</v>
      </c>
      <c r="AL3983">
        <v>-1.7464720745759053</v>
      </c>
      <c r="AM3983">
        <v>-1.7804943608878865</v>
      </c>
      <c r="AN3983">
        <v>-1.7478907152746517</v>
      </c>
      <c r="AO3983">
        <v>-1.985505596614543</v>
      </c>
      <c r="AP3983">
        <v>-2.4559137414868322</v>
      </c>
      <c r="AQ3983">
        <v>-2.5623233919229955</v>
      </c>
      <c r="AR3983">
        <v>-2.4156013995300389</v>
      </c>
      <c r="AS3983">
        <v>-2.6063721273369991</v>
      </c>
      <c r="AT3983">
        <v>-2.3561642002722718</v>
      </c>
      <c r="AU3983">
        <v>-0.53583060175770236</v>
      </c>
      <c r="AV3983">
        <v>0.18304671501747405</v>
      </c>
      <c r="AW3983">
        <v>0.20353774755305501</v>
      </c>
      <c r="AX3983">
        <v>0.23410381165104427</v>
      </c>
      <c r="AY3983">
        <v>0.29092294879293989</v>
      </c>
      <c r="AZ3983">
        <v>0.33021406793170893</v>
      </c>
    </row>
    <row r="3984" spans="11:52" ht="14.4">
      <c r="K3984" t="s">
        <v>5107</v>
      </c>
      <c r="L3984" t="s">
        <v>5093</v>
      </c>
      <c r="M3984" t="s">
        <v>90</v>
      </c>
      <c r="N3984" t="s">
        <v>80</v>
      </c>
      <c r="AG3984">
        <v>0.53602418438207466</v>
      </c>
      <c r="AH3984">
        <v>0.53362937726782977</v>
      </c>
      <c r="AI3984">
        <v>0.53250996231042902</v>
      </c>
      <c r="AJ3984">
        <v>0.57440744583201175</v>
      </c>
      <c r="AK3984">
        <v>0.58241803847853779</v>
      </c>
      <c r="AL3984">
        <v>0.57751363099716624</v>
      </c>
      <c r="AM3984">
        <v>0.57849408068678676</v>
      </c>
      <c r="AN3984">
        <v>0.58180731546444897</v>
      </c>
      <c r="AO3984">
        <v>0.58199006179226576</v>
      </c>
      <c r="AP3984">
        <v>0.5922793880371614</v>
      </c>
      <c r="AQ3984">
        <v>0.58691561789780688</v>
      </c>
      <c r="AR3984">
        <v>0.59364087634142271</v>
      </c>
      <c r="AS3984">
        <v>0.60172900214132918</v>
      </c>
      <c r="AT3984">
        <v>0.6153171345702978</v>
      </c>
      <c r="AU3984">
        <v>0.62233554169580219</v>
      </c>
      <c r="AV3984">
        <v>0.61719696032280225</v>
      </c>
      <c r="AW3984">
        <v>0.60776934059223231</v>
      </c>
      <c r="AX3984">
        <v>0.60854785935788969</v>
      </c>
      <c r="AY3984">
        <v>0.6064281034129384</v>
      </c>
      <c r="AZ3984">
        <v>0.60546390322989663</v>
      </c>
    </row>
    <row r="3985" spans="11:52" ht="14.4">
      <c r="K3985" t="s">
        <v>5108</v>
      </c>
      <c r="L3985" t="s">
        <v>5093</v>
      </c>
      <c r="M3985" t="s">
        <v>23</v>
      </c>
      <c r="N3985" t="s">
        <v>80</v>
      </c>
      <c r="AG3985">
        <v>0.9624955391564306</v>
      </c>
      <c r="AH3985">
        <v>0.948575483722358</v>
      </c>
      <c r="AI3985">
        <v>0.92667999345517038</v>
      </c>
      <c r="AJ3985">
        <v>0.94075542827837788</v>
      </c>
      <c r="AK3985">
        <v>0.92115007488138068</v>
      </c>
      <c r="AL3985">
        <v>0.93295998377683997</v>
      </c>
      <c r="AM3985">
        <v>0.91873629875258644</v>
      </c>
      <c r="AN3985">
        <v>0.89811712455585291</v>
      </c>
      <c r="AO3985">
        <v>0.81599451619707519</v>
      </c>
      <c r="AP3985">
        <v>0.8221909698991714</v>
      </c>
      <c r="AQ3985">
        <v>0.80663620318779716</v>
      </c>
      <c r="AR3985">
        <v>0.81929629700380702</v>
      </c>
      <c r="AS3985">
        <v>0.82421040556027436</v>
      </c>
      <c r="AT3985">
        <v>0.77232712947402782</v>
      </c>
      <c r="AU3985">
        <v>0.76388015657713348</v>
      </c>
      <c r="AV3985">
        <v>0.81225168873282627</v>
      </c>
      <c r="AW3985">
        <v>0.88006829318272994</v>
      </c>
      <c r="AX3985">
        <v>0.84652976178336148</v>
      </c>
      <c r="AY3985">
        <v>0.83337993192001214</v>
      </c>
      <c r="AZ3985">
        <v>0.8294804516618679</v>
      </c>
    </row>
    <row r="3986" spans="11:52" ht="14.4">
      <c r="K3986" t="s">
        <v>5109</v>
      </c>
      <c r="L3986" t="s">
        <v>5093</v>
      </c>
      <c r="M3986" t="s">
        <v>24</v>
      </c>
      <c r="N3986" t="s">
        <v>80</v>
      </c>
      <c r="AG3986">
        <v>0.67245826378218798</v>
      </c>
      <c r="AH3986">
        <v>0.67505176215916574</v>
      </c>
      <c r="AI3986">
        <v>0.69744157608013446</v>
      </c>
      <c r="AJ3986">
        <v>0.70898524147234321</v>
      </c>
      <c r="AK3986">
        <v>0.72826869160980801</v>
      </c>
      <c r="AL3986">
        <v>0.69660801765187808</v>
      </c>
      <c r="AM3986">
        <v>0.69944835838770547</v>
      </c>
      <c r="AN3986">
        <v>0.6667745644199683</v>
      </c>
      <c r="AO3986">
        <v>0.66094973188730899</v>
      </c>
      <c r="AP3986">
        <v>0.66155600681460325</v>
      </c>
      <c r="AQ3986">
        <v>0.65394589061271147</v>
      </c>
      <c r="AR3986">
        <v>0.66981995930229965</v>
      </c>
      <c r="AS3986">
        <v>0.68225528697216808</v>
      </c>
      <c r="AT3986">
        <v>0.67261940545630761</v>
      </c>
      <c r="AU3986">
        <v>0.66316601044421897</v>
      </c>
      <c r="AV3986">
        <v>0.66600863663211007</v>
      </c>
      <c r="AW3986">
        <v>0.77391185092202386</v>
      </c>
      <c r="AX3986">
        <v>0.77283725072909948</v>
      </c>
      <c r="AY3986">
        <v>0.76714684096878372</v>
      </c>
      <c r="AZ3986">
        <v>0.75029584446548725</v>
      </c>
    </row>
    <row r="3987" spans="11:52" ht="14.4">
      <c r="K3987" t="s">
        <v>5110</v>
      </c>
      <c r="L3987" t="s">
        <v>5093</v>
      </c>
      <c r="M3987" t="s">
        <v>1386</v>
      </c>
      <c r="N3987" t="s">
        <v>80</v>
      </c>
      <c r="O3987" t="s">
        <v>6079</v>
      </c>
      <c r="P3987" t="s">
        <v>6079</v>
      </c>
      <c r="Q3987" t="s">
        <v>6079</v>
      </c>
      <c r="R3987" t="s">
        <v>6079</v>
      </c>
      <c r="S3987" t="s">
        <v>6079</v>
      </c>
      <c r="T3987" t="s">
        <v>6079</v>
      </c>
      <c r="U3987" t="s">
        <v>6079</v>
      </c>
      <c r="V3987" t="s">
        <v>6079</v>
      </c>
      <c r="W3987" t="s">
        <v>6079</v>
      </c>
      <c r="X3987" t="s">
        <v>6079</v>
      </c>
      <c r="Y3987" t="s">
        <v>6079</v>
      </c>
      <c r="Z3987" t="s">
        <v>6079</v>
      </c>
      <c r="AA3987" t="s">
        <v>6079</v>
      </c>
      <c r="AG3987">
        <v>0.50404773258529267</v>
      </c>
      <c r="AH3987">
        <v>0.52156642505869566</v>
      </c>
      <c r="AI3987">
        <v>0.52493344825565813</v>
      </c>
      <c r="AJ3987">
        <v>0.54886000087872855</v>
      </c>
      <c r="AK3987">
        <v>0.52183697748086066</v>
      </c>
      <c r="AL3987">
        <v>0.50054748961478623</v>
      </c>
      <c r="AM3987">
        <v>0.51332623317646076</v>
      </c>
      <c r="AN3987">
        <v>0.54687485215229481</v>
      </c>
      <c r="AO3987">
        <v>0.53887202336242979</v>
      </c>
      <c r="AP3987">
        <v>0.5630348074532997</v>
      </c>
      <c r="AQ3987">
        <v>0.56168282515307655</v>
      </c>
      <c r="AR3987">
        <v>0.59793947181037188</v>
      </c>
      <c r="AS3987">
        <v>0.54571156228682582</v>
      </c>
      <c r="AT3987">
        <v>0.56179903990064206</v>
      </c>
      <c r="AU3987">
        <v>0.57346299754464169</v>
      </c>
      <c r="AV3987">
        <v>0.58464407689372955</v>
      </c>
      <c r="AW3987">
        <v>0.59997050130551699</v>
      </c>
      <c r="AX3987">
        <v>0.61012348357851243</v>
      </c>
      <c r="AY3987">
        <v>0.61326282711462021</v>
      </c>
      <c r="AZ3987">
        <v>0.62653224135595154</v>
      </c>
    </row>
    <row r="3988" spans="11:52" ht="14.4">
      <c r="K3988" t="s">
        <v>5111</v>
      </c>
      <c r="L3988" t="s">
        <v>5093</v>
      </c>
      <c r="M3988" t="s">
        <v>25</v>
      </c>
      <c r="N3988" t="s">
        <v>80</v>
      </c>
      <c r="AG3988">
        <v>0.32080159519981322</v>
      </c>
      <c r="AH3988">
        <v>0.32866137646600924</v>
      </c>
      <c r="AI3988">
        <v>0.32189677125866073</v>
      </c>
      <c r="AJ3988">
        <v>0.30605727598729277</v>
      </c>
      <c r="AK3988">
        <v>0.29456584857013501</v>
      </c>
      <c r="AL3988">
        <v>0.32677079219539606</v>
      </c>
      <c r="AM3988">
        <v>0.33662575104457682</v>
      </c>
      <c r="AN3988">
        <v>0.31744815980148483</v>
      </c>
      <c r="AO3988">
        <v>0.35287297784716837</v>
      </c>
      <c r="AP3988">
        <v>0.36169200871003593</v>
      </c>
      <c r="AQ3988">
        <v>0.35971626773954013</v>
      </c>
      <c r="AR3988">
        <v>0.35876257617564739</v>
      </c>
      <c r="AS3988">
        <v>0.36904159346238952</v>
      </c>
      <c r="AT3988">
        <v>0.39050052644283934</v>
      </c>
      <c r="AU3988">
        <v>0.42303001452155031</v>
      </c>
      <c r="AV3988">
        <v>0.42794089731983082</v>
      </c>
      <c r="AW3988">
        <v>0.43779648494639406</v>
      </c>
      <c r="AX3988">
        <v>0.4556510384479372</v>
      </c>
      <c r="AY3988">
        <v>0.46736080656318446</v>
      </c>
      <c r="AZ3988">
        <v>0.48162298614542448</v>
      </c>
    </row>
    <row r="3989" spans="11:52" ht="14.4">
      <c r="K3989" t="s">
        <v>5627</v>
      </c>
      <c r="L3989" t="s">
        <v>5093</v>
      </c>
      <c r="M3989" t="s">
        <v>5610</v>
      </c>
      <c r="N3989" t="s">
        <v>80</v>
      </c>
      <c r="AO3989">
        <v>0.81593688717169244</v>
      </c>
      <c r="AP3989" t="s">
        <v>6079</v>
      </c>
      <c r="AQ3989" t="s">
        <v>6079</v>
      </c>
      <c r="AR3989" t="s">
        <v>6079</v>
      </c>
      <c r="AS3989" t="s">
        <v>6079</v>
      </c>
      <c r="AT3989">
        <v>0.92776311923757027</v>
      </c>
      <c r="AU3989">
        <v>0.94144496798200084</v>
      </c>
      <c r="AV3989">
        <v>0.94220152071756702</v>
      </c>
      <c r="AW3989">
        <v>0.93134160065710303</v>
      </c>
      <c r="AX3989">
        <v>0.94051666090751163</v>
      </c>
      <c r="AY3989">
        <v>0.97204744972153501</v>
      </c>
      <c r="AZ3989">
        <v>0.99821673908142428</v>
      </c>
    </row>
    <row r="3990" spans="11:52" ht="14.4">
      <c r="K3990" t="s">
        <v>5112</v>
      </c>
      <c r="L3990" t="s">
        <v>5093</v>
      </c>
      <c r="M3990" t="s">
        <v>98</v>
      </c>
      <c r="N3990" t="s">
        <v>80</v>
      </c>
      <c r="AG3990">
        <v>0.20838236693797721</v>
      </c>
      <c r="AH3990">
        <v>0.20350400398061719</v>
      </c>
      <c r="AI3990">
        <v>0.20340921427002573</v>
      </c>
      <c r="AJ3990">
        <v>0.33081034361568362</v>
      </c>
      <c r="AK3990">
        <v>0.31926138175880425</v>
      </c>
      <c r="AL3990">
        <v>0.31886579411242122</v>
      </c>
      <c r="AM3990">
        <v>0.3187543691346888</v>
      </c>
      <c r="AN3990">
        <v>0.37626145078382672</v>
      </c>
      <c r="AO3990">
        <v>0.3564320712883951</v>
      </c>
      <c r="AP3990">
        <v>0.35867691710613431</v>
      </c>
      <c r="AQ3990">
        <v>0.3570539334629072</v>
      </c>
      <c r="AR3990">
        <v>0.34682322406314442</v>
      </c>
      <c r="AS3990">
        <v>0.32304792430426099</v>
      </c>
      <c r="AT3990">
        <v>0.32470063204566701</v>
      </c>
      <c r="AU3990">
        <v>0.3238436382075055</v>
      </c>
      <c r="AV3990">
        <v>-0.22586216237928605</v>
      </c>
      <c r="AW3990">
        <v>-0.18819080716502459</v>
      </c>
      <c r="AX3990">
        <v>0.35679151885598537</v>
      </c>
      <c r="AY3990">
        <v>0.38104346920504384</v>
      </c>
      <c r="AZ3990">
        <v>0.38208913215764406</v>
      </c>
    </row>
    <row r="3991" spans="11:52" ht="14.4">
      <c r="K3991" t="s">
        <v>5113</v>
      </c>
      <c r="L3991" t="s">
        <v>5093</v>
      </c>
      <c r="M3991" t="s">
        <v>94</v>
      </c>
      <c r="N3991" t="s">
        <v>80</v>
      </c>
      <c r="AG3991">
        <v>0.34645374543598068</v>
      </c>
      <c r="AH3991">
        <v>0.33926592027892954</v>
      </c>
      <c r="AI3991">
        <v>0.3378419087258826</v>
      </c>
      <c r="AJ3991">
        <v>0.31961987500616107</v>
      </c>
      <c r="AK3991">
        <v>0.45092160256053682</v>
      </c>
      <c r="AL3991">
        <v>0.44745685983020922</v>
      </c>
      <c r="AM3991">
        <v>0.45364034354570582</v>
      </c>
      <c r="AN3991">
        <v>0.45563548406606769</v>
      </c>
      <c r="AO3991">
        <v>0.47770367258696994</v>
      </c>
      <c r="AP3991">
        <v>0.44924707079410336</v>
      </c>
      <c r="AQ3991">
        <v>0.44582579223923935</v>
      </c>
      <c r="AR3991">
        <v>0.4653108705496099</v>
      </c>
      <c r="AS3991">
        <v>0.49162228494785826</v>
      </c>
      <c r="AT3991">
        <v>0.48615629430976137</v>
      </c>
      <c r="AU3991">
        <v>0.48888328491817007</v>
      </c>
      <c r="AV3991">
        <v>0.49561329114403097</v>
      </c>
      <c r="AW3991">
        <v>0.50874184259449862</v>
      </c>
      <c r="AX3991">
        <v>0.51096127694165838</v>
      </c>
      <c r="AY3991">
        <v>0.51060155452862266</v>
      </c>
      <c r="AZ3991">
        <v>0.50589028824177418</v>
      </c>
    </row>
    <row r="3992" spans="11:52" ht="14.4">
      <c r="K3992" t="s">
        <v>5114</v>
      </c>
      <c r="L3992" t="s">
        <v>5093</v>
      </c>
      <c r="M3992" t="s">
        <v>99</v>
      </c>
      <c r="N3992" t="s">
        <v>80</v>
      </c>
      <c r="AG3992">
        <v>0.3758304149372621</v>
      </c>
      <c r="AH3992">
        <v>0.37599236424906401</v>
      </c>
      <c r="AI3992">
        <v>0.37774060322792946</v>
      </c>
      <c r="AJ3992">
        <v>0.3935494236021243</v>
      </c>
      <c r="AK3992">
        <v>0.44982632954458496</v>
      </c>
      <c r="AL3992">
        <v>0.44268154776880769</v>
      </c>
      <c r="AM3992">
        <v>0.44764122503436166</v>
      </c>
      <c r="AN3992">
        <v>0.48594070985107735</v>
      </c>
      <c r="AO3992">
        <v>0.48396394094787726</v>
      </c>
      <c r="AP3992">
        <v>0.48629401547933254</v>
      </c>
      <c r="AQ3992">
        <v>0.49315464689001809</v>
      </c>
      <c r="AR3992">
        <v>0.10718384691849428</v>
      </c>
      <c r="AS3992">
        <v>7.7833868024377029E-2</v>
      </c>
      <c r="AT3992">
        <v>7.8542500934355622E-2</v>
      </c>
      <c r="AU3992">
        <v>7.8028877645094419E-2</v>
      </c>
      <c r="AV3992">
        <v>0.10286185345355288</v>
      </c>
      <c r="AW3992">
        <v>0.10807088854111978</v>
      </c>
      <c r="AX3992">
        <v>0.10816248736373137</v>
      </c>
      <c r="AY3992">
        <v>0.10750511387834528</v>
      </c>
      <c r="AZ3992">
        <v>0.11350135913825016</v>
      </c>
    </row>
    <row r="3993" spans="11:52" ht="14.4">
      <c r="K3993" t="s">
        <v>5115</v>
      </c>
      <c r="L3993" t="s">
        <v>5093</v>
      </c>
      <c r="M3993" t="s">
        <v>26</v>
      </c>
      <c r="N3993" t="s">
        <v>80</v>
      </c>
      <c r="O3993" t="s">
        <v>6079</v>
      </c>
      <c r="P3993" t="s">
        <v>6079</v>
      </c>
      <c r="Q3993" t="s">
        <v>6079</v>
      </c>
      <c r="R3993" t="s">
        <v>6079</v>
      </c>
      <c r="S3993" t="s">
        <v>6079</v>
      </c>
      <c r="AG3993">
        <v>0.36383126759593643</v>
      </c>
      <c r="AH3993">
        <v>0.37924367193586278</v>
      </c>
      <c r="AI3993">
        <v>0.38364531760893478</v>
      </c>
      <c r="AJ3993">
        <v>0.39844315522487855</v>
      </c>
      <c r="AK3993">
        <v>0.40180616746205794</v>
      </c>
      <c r="AL3993">
        <v>0.38418853145487741</v>
      </c>
      <c r="AM3993">
        <v>0.38659575271470337</v>
      </c>
      <c r="AN3993">
        <v>0.36439107019191713</v>
      </c>
      <c r="AO3993">
        <v>0.40574555532765777</v>
      </c>
      <c r="AP3993">
        <v>0.41651294950495626</v>
      </c>
      <c r="AQ3993">
        <v>0.42273478093004502</v>
      </c>
      <c r="AR3993">
        <v>0.43160204974702582</v>
      </c>
      <c r="AS3993">
        <v>0.44017995549247618</v>
      </c>
      <c r="AT3993">
        <v>0.44718302041316166</v>
      </c>
      <c r="AU3993">
        <v>0.44884028660515263</v>
      </c>
      <c r="AV3993">
        <v>0.47250358554481087</v>
      </c>
      <c r="AW3993">
        <v>0.47605015455387095</v>
      </c>
      <c r="AX3993">
        <v>0.49182283720215497</v>
      </c>
      <c r="AY3993">
        <v>0.49347180128770063</v>
      </c>
      <c r="AZ3993">
        <v>0.52658316675436101</v>
      </c>
    </row>
    <row r="3994" spans="11:52" ht="14.4">
      <c r="K3994" t="s">
        <v>5116</v>
      </c>
      <c r="L3994" t="s">
        <v>5093</v>
      </c>
      <c r="M3994" t="s">
        <v>27</v>
      </c>
      <c r="N3994" t="s">
        <v>80</v>
      </c>
      <c r="AG3994">
        <v>0.55620671171441893</v>
      </c>
      <c r="AH3994">
        <v>0.57222795043530428</v>
      </c>
      <c r="AI3994">
        <v>0.561080178332658</v>
      </c>
      <c r="AJ3994">
        <v>0.57299351171838364</v>
      </c>
      <c r="AK3994">
        <v>0.58200453211972047</v>
      </c>
      <c r="AL3994">
        <v>0.57871172266242776</v>
      </c>
      <c r="AM3994">
        <v>0.58596814728501068</v>
      </c>
      <c r="AN3994">
        <v>0.58880947785771987</v>
      </c>
      <c r="AO3994">
        <v>0.57455138817405726</v>
      </c>
      <c r="AP3994">
        <v>0.58974855905571522</v>
      </c>
      <c r="AQ3994">
        <v>0.59203981797051686</v>
      </c>
      <c r="AR3994">
        <v>0.61195263570251424</v>
      </c>
      <c r="AS3994">
        <v>0.62443938078614503</v>
      </c>
      <c r="AT3994">
        <v>0.61577759850726432</v>
      </c>
      <c r="AU3994">
        <v>0.6036471011094765</v>
      </c>
      <c r="AV3994">
        <v>0.62755633491620988</v>
      </c>
      <c r="AW3994">
        <v>0.62842073068694271</v>
      </c>
      <c r="AX3994">
        <v>0.63190077193743621</v>
      </c>
      <c r="AY3994">
        <v>0.63371888647431185</v>
      </c>
      <c r="AZ3994">
        <v>0.65110025071546063</v>
      </c>
    </row>
    <row r="3995" spans="11:52" ht="14.4">
      <c r="K3995" t="s">
        <v>5117</v>
      </c>
      <c r="L3995" t="s">
        <v>5093</v>
      </c>
      <c r="M3995" t="s">
        <v>28</v>
      </c>
      <c r="N3995" t="s">
        <v>80</v>
      </c>
      <c r="AG3995">
        <v>0.72390896218965828</v>
      </c>
      <c r="AH3995">
        <v>0.71615021659698475</v>
      </c>
      <c r="AI3995">
        <v>0.7143580329457746</v>
      </c>
      <c r="AJ3995">
        <v>0.69038782789368036</v>
      </c>
      <c r="AK3995">
        <v>0.70074829483838641</v>
      </c>
      <c r="AL3995">
        <v>0.70335568607466747</v>
      </c>
      <c r="AM3995">
        <v>0.70534077586377597</v>
      </c>
      <c r="AN3995">
        <v>0.72363281259733436</v>
      </c>
      <c r="AO3995">
        <v>0.72710369795320773</v>
      </c>
      <c r="AP3995" t="s">
        <v>6079</v>
      </c>
      <c r="AQ3995" t="s">
        <v>6079</v>
      </c>
      <c r="AR3995" t="s">
        <v>6079</v>
      </c>
      <c r="AS3995" t="s">
        <v>6079</v>
      </c>
      <c r="AT3995">
        <v>0.81850080356895716</v>
      </c>
      <c r="AU3995">
        <v>0.8043567021773872</v>
      </c>
      <c r="AV3995">
        <v>0.8159492966542311</v>
      </c>
      <c r="AW3995">
        <v>0.81699835064296011</v>
      </c>
      <c r="AX3995">
        <v>0.7931511828314689</v>
      </c>
      <c r="AY3995">
        <v>0.78710654172155969</v>
      </c>
      <c r="AZ3995">
        <v>0.78965004313558085</v>
      </c>
    </row>
    <row r="3996" spans="11:52" ht="14.4">
      <c r="K3996" t="s">
        <v>5118</v>
      </c>
      <c r="L3996" t="s">
        <v>5093</v>
      </c>
      <c r="M3996" t="s">
        <v>29</v>
      </c>
      <c r="N3996" t="s">
        <v>80</v>
      </c>
      <c r="AG3996">
        <v>4.0275846594774553E-2</v>
      </c>
      <c r="AH3996">
        <v>4.4060261922702425E-2</v>
      </c>
      <c r="AI3996">
        <v>4.492727518511655E-2</v>
      </c>
      <c r="AJ3996">
        <v>6.2865826711878917E-2</v>
      </c>
      <c r="AK3996">
        <v>7.381666923487433E-2</v>
      </c>
      <c r="AL3996">
        <v>8.6558663297765959E-2</v>
      </c>
      <c r="AM3996">
        <v>0.11917929060279311</v>
      </c>
      <c r="AN3996">
        <v>9.4207360782451316E-2</v>
      </c>
      <c r="AO3996">
        <v>8.5997520570447267E-2</v>
      </c>
      <c r="AP3996">
        <v>0.12088575738120094</v>
      </c>
      <c r="AQ3996">
        <v>0.14208390723472528</v>
      </c>
      <c r="AR3996">
        <v>0.17323996312108311</v>
      </c>
      <c r="AS3996">
        <v>0.18767375403616501</v>
      </c>
      <c r="AT3996">
        <v>0.16431533590277075</v>
      </c>
      <c r="AU3996">
        <v>0.16470459187123265</v>
      </c>
      <c r="AV3996">
        <v>0.20223729927785991</v>
      </c>
      <c r="AW3996">
        <v>0.20605294056322199</v>
      </c>
      <c r="AX3996">
        <v>0.17341049113950061</v>
      </c>
      <c r="AY3996">
        <v>0.17243838671404571</v>
      </c>
      <c r="AZ3996">
        <v>0.18051526372851168</v>
      </c>
    </row>
    <row r="3997" spans="11:52" ht="14.4">
      <c r="K3997" t="s">
        <v>5119</v>
      </c>
      <c r="L3997" t="s">
        <v>5093</v>
      </c>
      <c r="M3997" t="s">
        <v>30</v>
      </c>
      <c r="N3997" t="s">
        <v>80</v>
      </c>
      <c r="AG3997">
        <v>0.21488971115228431</v>
      </c>
      <c r="AH3997">
        <v>0.2043130612136877</v>
      </c>
      <c r="AI3997">
        <v>0.19846939032381097</v>
      </c>
      <c r="AJ3997">
        <v>0.21810119968306288</v>
      </c>
      <c r="AK3997">
        <v>0.23848229814013208</v>
      </c>
      <c r="AL3997">
        <v>0.23592717886332165</v>
      </c>
      <c r="AM3997">
        <v>0.23405207874097608</v>
      </c>
      <c r="AN3997">
        <v>0.23601520390937009</v>
      </c>
      <c r="AO3997">
        <v>0.27724108710194439</v>
      </c>
      <c r="AP3997">
        <v>0.26686625786241741</v>
      </c>
      <c r="AQ3997">
        <v>0.25870072001527761</v>
      </c>
      <c r="AR3997">
        <v>0.30587469405450829</v>
      </c>
      <c r="AS3997">
        <v>0.29816755452619426</v>
      </c>
      <c r="AT3997">
        <v>0.28644068158926395</v>
      </c>
      <c r="AU3997">
        <v>0.3018645933010391</v>
      </c>
      <c r="AV3997">
        <v>0.32301195637060576</v>
      </c>
      <c r="AW3997">
        <v>0.28854290642648767</v>
      </c>
      <c r="AX3997">
        <v>0.31328326184345962</v>
      </c>
      <c r="AY3997">
        <v>0.30886470627353491</v>
      </c>
      <c r="AZ3997">
        <v>0.31586571564225546</v>
      </c>
    </row>
    <row r="3998" spans="11:52" ht="14.4">
      <c r="K3998" t="s">
        <v>5120</v>
      </c>
      <c r="L3998" t="s">
        <v>5093</v>
      </c>
      <c r="M3998" t="s">
        <v>100</v>
      </c>
      <c r="N3998" t="s">
        <v>80</v>
      </c>
      <c r="AG3998">
        <v>0.34200220566545236</v>
      </c>
      <c r="AH3998">
        <v>0.32361278532711824</v>
      </c>
      <c r="AI3998">
        <v>0.3198959058977684</v>
      </c>
      <c r="AJ3998">
        <v>0.40901285076409577</v>
      </c>
      <c r="AK3998">
        <v>0.4120335449533909</v>
      </c>
      <c r="AL3998">
        <v>0.36340417847333856</v>
      </c>
      <c r="AM3998">
        <v>0.35425420556728232</v>
      </c>
      <c r="AN3998">
        <v>0.40003906386333726</v>
      </c>
      <c r="AO3998">
        <v>0.39862188845983121</v>
      </c>
      <c r="AP3998">
        <v>0.36431650568937091</v>
      </c>
      <c r="AQ3998">
        <v>0.41351131437013089</v>
      </c>
      <c r="AR3998">
        <v>0.39242388471953227</v>
      </c>
      <c r="AS3998">
        <v>0.41664416479529526</v>
      </c>
      <c r="AT3998">
        <v>0.43592366416557365</v>
      </c>
      <c r="AU3998">
        <v>0.4181503692825429</v>
      </c>
      <c r="AV3998">
        <v>0.4726026524565578</v>
      </c>
      <c r="AW3998">
        <v>0.51025308540877856</v>
      </c>
      <c r="AX3998">
        <v>0.45085820924665782</v>
      </c>
      <c r="AY3998">
        <v>0.4664657914706446</v>
      </c>
      <c r="AZ3998">
        <v>0.42645853646052256</v>
      </c>
    </row>
    <row r="3999" spans="11:52" ht="14.4">
      <c r="K3999" t="s">
        <v>5121</v>
      </c>
      <c r="L3999" t="s">
        <v>5093</v>
      </c>
      <c r="M3999" t="s">
        <v>31</v>
      </c>
      <c r="N3999" t="s">
        <v>80</v>
      </c>
      <c r="AG3999">
        <v>0.66099410192613184</v>
      </c>
      <c r="AH3999">
        <v>0.66919651929022328</v>
      </c>
      <c r="AI3999">
        <v>0.65983715753206362</v>
      </c>
      <c r="AJ3999">
        <v>0.64611206284826073</v>
      </c>
      <c r="AK3999">
        <v>0.67221886258920249</v>
      </c>
      <c r="AL3999">
        <v>0.68094369131963195</v>
      </c>
      <c r="AM3999">
        <v>0.68843995725777485</v>
      </c>
      <c r="AN3999">
        <v>0.70381282955847257</v>
      </c>
      <c r="AO3999">
        <v>0.69941311770739034</v>
      </c>
      <c r="AP3999">
        <v>0.68840418854221597</v>
      </c>
      <c r="AQ3999">
        <v>0.67872029584036486</v>
      </c>
      <c r="AR3999">
        <v>0.69336488256513507</v>
      </c>
      <c r="AS3999">
        <v>0.72303304445519267</v>
      </c>
      <c r="AT3999">
        <v>0.67675853065359104</v>
      </c>
      <c r="AU3999">
        <v>0.68019428853446373</v>
      </c>
      <c r="AV3999">
        <v>0.68628276681875466</v>
      </c>
      <c r="AW3999">
        <v>0.71991245957800221</v>
      </c>
      <c r="AX3999">
        <v>0.71088988546130893</v>
      </c>
      <c r="AY3999">
        <v>0.7203111562145873</v>
      </c>
      <c r="AZ3999">
        <v>0.71630901581629536</v>
      </c>
    </row>
    <row r="4000" spans="11:52" ht="14.4">
      <c r="K4000" t="s">
        <v>5122</v>
      </c>
      <c r="L4000" t="s">
        <v>5093</v>
      </c>
      <c r="M4000" t="s">
        <v>32</v>
      </c>
      <c r="N4000" t="s">
        <v>80</v>
      </c>
      <c r="O4000" t="s">
        <v>6079</v>
      </c>
      <c r="P4000" t="s">
        <v>6079</v>
      </c>
      <c r="Q4000" t="s">
        <v>6079</v>
      </c>
      <c r="R4000" t="s">
        <v>6079</v>
      </c>
      <c r="S4000" t="s">
        <v>6079</v>
      </c>
      <c r="AG4000">
        <v>0.3559854173553525</v>
      </c>
      <c r="AH4000">
        <v>0.35921206661755961</v>
      </c>
      <c r="AI4000">
        <v>0.3713752391018213</v>
      </c>
      <c r="AJ4000">
        <v>0.38168892975996882</v>
      </c>
      <c r="AK4000">
        <v>0.49629334517473694</v>
      </c>
      <c r="AL4000">
        <v>0.52574710069492725</v>
      </c>
      <c r="AM4000">
        <v>0.523638073883817</v>
      </c>
      <c r="AN4000">
        <v>0.51846666337455682</v>
      </c>
      <c r="AO4000">
        <v>0.52222470500666218</v>
      </c>
      <c r="AP4000">
        <v>0.55051044525524073</v>
      </c>
      <c r="AQ4000">
        <v>0.5473525077156034</v>
      </c>
      <c r="AR4000">
        <v>0.57516556038394773</v>
      </c>
      <c r="AS4000">
        <v>0.6206472578499872</v>
      </c>
      <c r="AT4000">
        <v>0.65868225465149832</v>
      </c>
      <c r="AU4000">
        <v>0.6617293341360555</v>
      </c>
      <c r="AV4000">
        <v>0.6657437042163733</v>
      </c>
      <c r="AW4000">
        <v>0.66032210932153956</v>
      </c>
      <c r="AX4000">
        <v>0.66963580836725012</v>
      </c>
      <c r="AY4000">
        <v>0.66942680179733349</v>
      </c>
      <c r="AZ4000">
        <v>0.69070514726707788</v>
      </c>
    </row>
    <row r="4001" spans="11:52" ht="14.4">
      <c r="K4001" t="s">
        <v>5123</v>
      </c>
      <c r="L4001" t="s">
        <v>5093</v>
      </c>
      <c r="M4001" t="s">
        <v>93</v>
      </c>
      <c r="N4001" t="s">
        <v>80</v>
      </c>
      <c r="AG4001">
        <v>0.62336231591575697</v>
      </c>
      <c r="AH4001">
        <v>0.6358527702147464</v>
      </c>
      <c r="AI4001">
        <v>0.63571057290649113</v>
      </c>
      <c r="AJ4001">
        <v>0.6466340419872616</v>
      </c>
      <c r="AK4001">
        <v>0.64499092928842949</v>
      </c>
      <c r="AL4001">
        <v>0.66676207869935988</v>
      </c>
      <c r="AM4001">
        <v>0.66757435966075251</v>
      </c>
      <c r="AN4001">
        <v>0.67812404123852676</v>
      </c>
      <c r="AO4001">
        <v>0.67659951998602352</v>
      </c>
      <c r="AP4001">
        <v>0.68335123127256925</v>
      </c>
      <c r="AQ4001">
        <v>0.67406155740242835</v>
      </c>
      <c r="AR4001">
        <v>0.66510268518991611</v>
      </c>
      <c r="AS4001">
        <v>0.68215051432558804</v>
      </c>
      <c r="AT4001">
        <v>0.6900184823980865</v>
      </c>
      <c r="AU4001">
        <v>0.69147487922242767</v>
      </c>
      <c r="AV4001">
        <v>0.71248861256142371</v>
      </c>
      <c r="AW4001">
        <v>0.70574324314421533</v>
      </c>
      <c r="AX4001">
        <v>0.69166636640792889</v>
      </c>
      <c r="AY4001">
        <v>0.69230908653424894</v>
      </c>
      <c r="AZ4001">
        <v>0.69423072995533586</v>
      </c>
    </row>
    <row r="4002" spans="11:52" ht="14.4">
      <c r="K4002" t="s">
        <v>5124</v>
      </c>
      <c r="L4002" t="s">
        <v>5125</v>
      </c>
      <c r="M4002" t="s">
        <v>13</v>
      </c>
      <c r="N4002" t="s">
        <v>80</v>
      </c>
      <c r="AG4002">
        <v>-0.15360931629402602</v>
      </c>
      <c r="AH4002">
        <v>-0.14482844284789659</v>
      </c>
      <c r="AI4002">
        <v>-0.15283571089009526</v>
      </c>
      <c r="AJ4002">
        <v>-0.14349009451945316</v>
      </c>
      <c r="AK4002">
        <v>-0.17244512224981395</v>
      </c>
      <c r="AL4002">
        <v>-0.1583262212506184</v>
      </c>
      <c r="AM4002">
        <v>-0.17087827195383509</v>
      </c>
      <c r="AN4002">
        <v>-0.15910324999517067</v>
      </c>
      <c r="AO4002">
        <v>-0.16116628607296654</v>
      </c>
      <c r="AP4002">
        <v>-0.15841742657026617</v>
      </c>
      <c r="AQ4002">
        <v>-0.15777473990789015</v>
      </c>
      <c r="AR4002">
        <v>-0.1569987653972226</v>
      </c>
      <c r="AS4002">
        <v>-0.16200736347805572</v>
      </c>
      <c r="AT4002">
        <v>-0.13518592297101445</v>
      </c>
      <c r="AU4002">
        <v>-0.13188365125185922</v>
      </c>
      <c r="AV4002">
        <v>-0.15611682177880681</v>
      </c>
      <c r="AW4002">
        <v>-0.15645714090466467</v>
      </c>
      <c r="AX4002">
        <v>-0.15493473021351159</v>
      </c>
      <c r="AY4002">
        <v>-0.17261768658456544</v>
      </c>
      <c r="AZ4002">
        <v>-0.15710923847469743</v>
      </c>
    </row>
    <row r="4003" spans="11:52" ht="14.4">
      <c r="K4003" t="s">
        <v>5126</v>
      </c>
      <c r="L4003" t="s">
        <v>5125</v>
      </c>
      <c r="M4003" t="s">
        <v>14</v>
      </c>
      <c r="N4003" t="s">
        <v>80</v>
      </c>
      <c r="AG4003">
        <v>-3.9635514932323007E-2</v>
      </c>
      <c r="AH4003">
        <v>-3.3276748902219828E-2</v>
      </c>
      <c r="AI4003">
        <v>-3.5917808863297838E-2</v>
      </c>
      <c r="AJ4003">
        <v>-2.774523298826851E-2</v>
      </c>
      <c r="AK4003">
        <v>-4.1077823921612307E-2</v>
      </c>
      <c r="AL4003">
        <v>-3.8729155236421751E-2</v>
      </c>
      <c r="AM4003">
        <v>-4.112131727772584E-2</v>
      </c>
      <c r="AN4003">
        <v>-3.0377753042845648E-2</v>
      </c>
      <c r="AO4003">
        <v>-2.5080222248266351E-2</v>
      </c>
      <c r="AP4003">
        <v>-2.1867999566954656E-2</v>
      </c>
      <c r="AQ4003">
        <v>-2.2560103691462986E-2</v>
      </c>
      <c r="AR4003">
        <v>-2.6174737027294864E-2</v>
      </c>
      <c r="AS4003">
        <v>-2.9713179140500135E-2</v>
      </c>
      <c r="AT4003">
        <v>-4.0557664196329661E-2</v>
      </c>
      <c r="AU4003">
        <v>-5.3404950645584627E-2</v>
      </c>
      <c r="AV4003">
        <v>-5.3692362673908041E-2</v>
      </c>
      <c r="AW4003">
        <v>-5.4022642411490296E-2</v>
      </c>
      <c r="AX4003">
        <v>-5.2171794171904061E-2</v>
      </c>
      <c r="AY4003">
        <v>-5.2951935460300047E-2</v>
      </c>
      <c r="AZ4003">
        <v>-4.9856384124683129E-2</v>
      </c>
    </row>
    <row r="4004" spans="11:52" ht="14.4">
      <c r="K4004" t="s">
        <v>5127</v>
      </c>
      <c r="L4004" t="s">
        <v>5125</v>
      </c>
      <c r="M4004" t="s">
        <v>92</v>
      </c>
      <c r="N4004" t="s">
        <v>80</v>
      </c>
      <c r="AG4004">
        <v>5.7277262258579327E-2</v>
      </c>
      <c r="AH4004">
        <v>4.8819560519829143E-2</v>
      </c>
      <c r="AI4004">
        <v>4.9809939476871422E-2</v>
      </c>
      <c r="AJ4004">
        <v>5.8193392717811002E-2</v>
      </c>
      <c r="AK4004">
        <v>4.4489591693998305E-2</v>
      </c>
      <c r="AL4004">
        <v>4.1377176643766715E-2</v>
      </c>
      <c r="AM4004">
        <v>4.3367383285904178E-2</v>
      </c>
      <c r="AN4004">
        <v>4.5440600581091069E-2</v>
      </c>
      <c r="AO4004">
        <v>4.2844146892908198E-2</v>
      </c>
      <c r="AP4004">
        <v>4.0056131424080883E-2</v>
      </c>
      <c r="AQ4004">
        <v>3.8288953111639587E-2</v>
      </c>
      <c r="AR4004">
        <v>3.9552373039863864E-2</v>
      </c>
      <c r="AS4004">
        <v>2.93868072896597E-2</v>
      </c>
      <c r="AT4004">
        <v>2.189521677887816E-3</v>
      </c>
      <c r="AU4004">
        <v>-1.171275186741929E-2</v>
      </c>
      <c r="AV4004">
        <v>-5.213246078987036E-3</v>
      </c>
      <c r="AW4004">
        <v>1.0253420207055994E-3</v>
      </c>
      <c r="AX4004">
        <v>2.1082575206395437E-3</v>
      </c>
      <c r="AY4004">
        <v>2.9106827873816724E-3</v>
      </c>
      <c r="AZ4004">
        <v>3.8383869898014375E-3</v>
      </c>
    </row>
    <row r="4005" spans="11:52" ht="14.4">
      <c r="K4005" t="s">
        <v>5128</v>
      </c>
      <c r="L4005" t="s">
        <v>5125</v>
      </c>
      <c r="M4005" t="s">
        <v>15</v>
      </c>
      <c r="N4005" t="s">
        <v>80</v>
      </c>
      <c r="AG4005">
        <v>2.9428030443781505E-2</v>
      </c>
      <c r="AH4005">
        <v>2.9521768318780565E-2</v>
      </c>
      <c r="AI4005">
        <v>3.4966078148392928E-2</v>
      </c>
      <c r="AJ4005">
        <v>3.0260747742561423E-2</v>
      </c>
      <c r="AK4005">
        <v>3.3832675874492971E-2</v>
      </c>
      <c r="AL4005">
        <v>3.1424922115045537E-2</v>
      </c>
      <c r="AM4005">
        <v>2.5380562257918883E-2</v>
      </c>
      <c r="AN4005">
        <v>1.9912024388736915E-2</v>
      </c>
      <c r="AO4005">
        <v>2.5652068227413345E-2</v>
      </c>
      <c r="AP4005">
        <v>2.4610061951272934E-2</v>
      </c>
      <c r="AQ4005">
        <v>2.7376265800751014E-2</v>
      </c>
      <c r="AR4005">
        <v>2.9932327740597953E-2</v>
      </c>
      <c r="AS4005">
        <v>3.2092753358539207E-2</v>
      </c>
      <c r="AT4005">
        <v>4.0183243074915533E-2</v>
      </c>
      <c r="AU4005">
        <v>5.0382536192487407E-2</v>
      </c>
      <c r="AV4005">
        <v>1.6070516972392011E-4</v>
      </c>
      <c r="AW4005">
        <v>1.7642966536996591E-3</v>
      </c>
      <c r="AX4005">
        <v>1.4499726369572791E-3</v>
      </c>
      <c r="AY4005">
        <v>2.3282778845198711E-3</v>
      </c>
      <c r="AZ4005">
        <v>6.3300645554541157E-3</v>
      </c>
    </row>
    <row r="4006" spans="11:52" ht="14.4">
      <c r="K4006" t="s">
        <v>5129</v>
      </c>
      <c r="L4006" t="s">
        <v>5125</v>
      </c>
      <c r="M4006" t="s">
        <v>91</v>
      </c>
      <c r="N4006" t="s">
        <v>80</v>
      </c>
      <c r="AG4006">
        <v>2.8907545099054994E-4</v>
      </c>
      <c r="AH4006">
        <v>4.0272394781243779E-3</v>
      </c>
      <c r="AI4006">
        <v>5.0908593566732331E-3</v>
      </c>
      <c r="AJ4006">
        <v>-3.5228896924489415E-3</v>
      </c>
      <c r="AK4006">
        <v>7.1719578139669369E-3</v>
      </c>
      <c r="AL4006">
        <v>1.2611202836966555E-2</v>
      </c>
      <c r="AM4006">
        <v>1.104549309919386E-2</v>
      </c>
      <c r="AN4006">
        <v>5.7773335291895099E-3</v>
      </c>
      <c r="AO4006">
        <v>-1.6922321936029355E-4</v>
      </c>
      <c r="AP4006">
        <v>4.873456893137491E-5</v>
      </c>
      <c r="AQ4006">
        <v>-3.8275955585819264E-3</v>
      </c>
      <c r="AR4006">
        <v>-1.2874539170565386E-2</v>
      </c>
      <c r="AS4006">
        <v>-1.9598786777660696E-2</v>
      </c>
      <c r="AT4006">
        <v>-2.9746760640904535E-2</v>
      </c>
      <c r="AU4006">
        <v>-2.7323808423550967E-2</v>
      </c>
      <c r="AV4006">
        <v>-2.3692556794533703E-2</v>
      </c>
      <c r="AW4006">
        <v>-1.768916549326455E-2</v>
      </c>
      <c r="AX4006">
        <v>-1.2491950592665843E-2</v>
      </c>
      <c r="AY4006">
        <v>-1.1578626196583296E-2</v>
      </c>
      <c r="AZ4006">
        <v>2.6712617874253739E-3</v>
      </c>
    </row>
    <row r="4007" spans="11:52" ht="14.4">
      <c r="K4007" t="s">
        <v>5130</v>
      </c>
      <c r="L4007" t="s">
        <v>5125</v>
      </c>
      <c r="M4007" t="s">
        <v>16</v>
      </c>
      <c r="N4007" t="s">
        <v>80</v>
      </c>
      <c r="AG4007">
        <v>-2.3295298231738103E-3</v>
      </c>
      <c r="AH4007">
        <v>1.8503755172468953E-3</v>
      </c>
      <c r="AI4007">
        <v>4.6220555252842362E-3</v>
      </c>
      <c r="AJ4007">
        <v>-5.583499620029521E-4</v>
      </c>
      <c r="AK4007">
        <v>-5.285799712466138E-3</v>
      </c>
      <c r="AL4007">
        <v>-1.5554198990185399E-3</v>
      </c>
      <c r="AM4007">
        <v>-8.2042364365873793E-3</v>
      </c>
      <c r="AN4007">
        <v>-1.1956371873875132E-2</v>
      </c>
      <c r="AO4007">
        <v>-8.2111389991064987E-3</v>
      </c>
      <c r="AP4007">
        <v>-9.7924072097667729E-3</v>
      </c>
      <c r="AQ4007">
        <v>-8.4472108106436027E-3</v>
      </c>
      <c r="AR4007">
        <v>-6.6238225379283717E-3</v>
      </c>
      <c r="AS4007">
        <v>-2.0646454623677878E-2</v>
      </c>
      <c r="AT4007">
        <v>-2.591824037134877E-2</v>
      </c>
      <c r="AU4007">
        <v>-2.7561838971317056E-2</v>
      </c>
      <c r="AV4007">
        <v>-3.6337486414283443E-2</v>
      </c>
      <c r="AW4007">
        <v>-3.5448984944118141E-2</v>
      </c>
      <c r="AX4007">
        <v>-2.3047295594628817E-2</v>
      </c>
      <c r="AY4007">
        <v>-2.4271114102349955E-2</v>
      </c>
      <c r="AZ4007">
        <v>-1.9848533932314311E-2</v>
      </c>
    </row>
    <row r="4008" spans="11:52" ht="14.4">
      <c r="K4008" t="s">
        <v>5131</v>
      </c>
      <c r="L4008" t="s">
        <v>5125</v>
      </c>
      <c r="M4008" t="s">
        <v>17</v>
      </c>
      <c r="N4008" t="s">
        <v>80</v>
      </c>
      <c r="AG4008">
        <v>1.5482428720007724E-3</v>
      </c>
      <c r="AH4008">
        <v>1.2855871045968051E-3</v>
      </c>
      <c r="AI4008">
        <v>1.3051917753992422E-3</v>
      </c>
      <c r="AJ4008">
        <v>1.1679162706247348E-3</v>
      </c>
      <c r="AK4008">
        <v>1.1446477904515254E-3</v>
      </c>
      <c r="AL4008">
        <v>1.13528775566678E-3</v>
      </c>
      <c r="AM4008">
        <v>1.1333039644997453E-3</v>
      </c>
      <c r="AN4008">
        <v>1.0273288857365977E-3</v>
      </c>
      <c r="AO4008">
        <v>1.0423136452977237E-3</v>
      </c>
      <c r="AP4008">
        <v>9.8895781539085374E-4</v>
      </c>
      <c r="AQ4008">
        <v>9.9609372325017327E-4</v>
      </c>
      <c r="AR4008">
        <v>9.9931797164596269E-4</v>
      </c>
      <c r="AS4008">
        <v>6.254453934498277E-4</v>
      </c>
      <c r="AT4008">
        <v>6.0786789526561761E-4</v>
      </c>
      <c r="AU4008">
        <v>6.330613413453131E-4</v>
      </c>
      <c r="AV4008">
        <v>6.0580563005459959E-4</v>
      </c>
      <c r="AW4008">
        <v>5.9956344775896522E-4</v>
      </c>
      <c r="AX4008">
        <v>5.9597837015504284E-4</v>
      </c>
      <c r="AY4008">
        <v>5.5887172687357192E-4</v>
      </c>
      <c r="AZ4008">
        <v>5.3812896525640337E-4</v>
      </c>
    </row>
    <row r="4009" spans="11:52" ht="14.4">
      <c r="K4009" t="s">
        <v>5132</v>
      </c>
      <c r="L4009" t="s">
        <v>5125</v>
      </c>
      <c r="M4009" t="s">
        <v>97</v>
      </c>
      <c r="N4009" t="s">
        <v>80</v>
      </c>
      <c r="O4009" t="s">
        <v>6079</v>
      </c>
      <c r="P4009" t="s">
        <v>6079</v>
      </c>
      <c r="Q4009" t="s">
        <v>6079</v>
      </c>
      <c r="R4009" t="s">
        <v>6079</v>
      </c>
      <c r="S4009" t="s">
        <v>6079</v>
      </c>
      <c r="T4009" t="s">
        <v>6079</v>
      </c>
      <c r="AG4009">
        <v>7.9078727958100563E-4</v>
      </c>
      <c r="AH4009">
        <v>1.2736166692685264E-3</v>
      </c>
      <c r="AI4009">
        <v>1.4156739898180499E-3</v>
      </c>
      <c r="AJ4009">
        <v>1.0864723479898056E-4</v>
      </c>
      <c r="AK4009">
        <v>1.0895441010075852E-4</v>
      </c>
      <c r="AL4009">
        <v>1.0860106851327742E-4</v>
      </c>
      <c r="AM4009">
        <v>1.0823253417282856E-4</v>
      </c>
      <c r="AN4009">
        <v>5.8953563068598769E-5</v>
      </c>
      <c r="AO4009">
        <v>6.1250162912746605E-5</v>
      </c>
      <c r="AP4009">
        <v>6.1490917743702155E-5</v>
      </c>
      <c r="AQ4009">
        <v>6.1924255300072666E-5</v>
      </c>
      <c r="AR4009">
        <v>6.8645491021735605E-5</v>
      </c>
      <c r="AS4009">
        <v>5.1993559908442224E-5</v>
      </c>
      <c r="AT4009">
        <v>4.2784395949289715E-5</v>
      </c>
      <c r="AU4009">
        <v>1.5204421875298302E-5</v>
      </c>
      <c r="AV4009">
        <v>1.9633011715961185E-5</v>
      </c>
      <c r="AW4009">
        <v>-3.7778444636810095E-6</v>
      </c>
      <c r="AX4009">
        <v>-3.8151500255364427E-6</v>
      </c>
      <c r="AY4009">
        <v>-3.799379951196561E-6</v>
      </c>
      <c r="AZ4009">
        <v>1.5968864688091697E-6</v>
      </c>
    </row>
    <row r="4010" spans="11:52" ht="14.4">
      <c r="K4010" t="s">
        <v>5133</v>
      </c>
      <c r="L4010" t="s">
        <v>5125</v>
      </c>
      <c r="M4010" t="s">
        <v>18</v>
      </c>
      <c r="N4010" t="s">
        <v>80</v>
      </c>
      <c r="AG4010">
        <v>-0.15292380986218732</v>
      </c>
      <c r="AH4010">
        <v>-0.15457544429192158</v>
      </c>
      <c r="AI4010">
        <v>-0.14620133102274588</v>
      </c>
      <c r="AJ4010">
        <v>-0.15379790795248405</v>
      </c>
      <c r="AK4010">
        <v>-0.22786104397708348</v>
      </c>
      <c r="AL4010">
        <v>-0.23965007000577893</v>
      </c>
      <c r="AM4010">
        <v>-0.26259644259706932</v>
      </c>
      <c r="AN4010">
        <v>-0.25140243356294906</v>
      </c>
      <c r="AO4010">
        <v>-0.25304079211465341</v>
      </c>
      <c r="AP4010">
        <v>-0.2517402195070873</v>
      </c>
      <c r="AQ4010">
        <v>-0.26121862358289416</v>
      </c>
      <c r="AR4010">
        <v>-0.26367160894870578</v>
      </c>
      <c r="AS4010">
        <v>-0.25732535843438714</v>
      </c>
      <c r="AT4010">
        <v>-0.27078068328842964</v>
      </c>
      <c r="AU4010">
        <v>-0.26910198272355562</v>
      </c>
      <c r="AV4010">
        <v>-0.29058540967131274</v>
      </c>
      <c r="AW4010">
        <v>-0.26023218956354455</v>
      </c>
      <c r="AX4010">
        <v>-0.25652468240511617</v>
      </c>
      <c r="AY4010">
        <v>-0.25707641865029396</v>
      </c>
      <c r="AZ4010">
        <v>-0.25383876040725051</v>
      </c>
    </row>
    <row r="4011" spans="11:52" ht="14.4">
      <c r="K4011" t="s">
        <v>5134</v>
      </c>
      <c r="L4011" t="s">
        <v>5125</v>
      </c>
      <c r="M4011" t="s">
        <v>34</v>
      </c>
      <c r="N4011" t="s">
        <v>80</v>
      </c>
      <c r="AG4011">
        <v>-3.0356831157691531E-2</v>
      </c>
      <c r="AH4011">
        <v>-2.798767183843676E-2</v>
      </c>
      <c r="AI4011">
        <v>-2.587433916941851E-2</v>
      </c>
      <c r="AJ4011">
        <v>-2.9653775749878545E-2</v>
      </c>
      <c r="AK4011">
        <v>-4.2995465729363198E-2</v>
      </c>
      <c r="AL4011">
        <v>-4.2607060509333217E-2</v>
      </c>
      <c r="AM4011">
        <v>-4.9270984012381905E-2</v>
      </c>
      <c r="AN4011">
        <v>-4.6081902535088995E-2</v>
      </c>
      <c r="AO4011">
        <v>-4.2281489128197285E-2</v>
      </c>
      <c r="AP4011">
        <v>-4.2543976041406653E-2</v>
      </c>
      <c r="AQ4011">
        <v>-4.3424172258516552E-2</v>
      </c>
      <c r="AR4011">
        <v>-4.2215638323334158E-2</v>
      </c>
      <c r="AS4011">
        <v>-4.9507409868233064E-2</v>
      </c>
      <c r="AT4011">
        <v>-5.2126394215208136E-2</v>
      </c>
      <c r="AU4011">
        <v>-5.7894054020015136E-2</v>
      </c>
      <c r="AV4011">
        <v>-6.8594718976253868E-2</v>
      </c>
      <c r="AW4011">
        <v>-5.8348079763011831E-2</v>
      </c>
      <c r="AX4011">
        <v>-5.4623823655306429E-2</v>
      </c>
      <c r="AY4011">
        <v>-5.5313517140086629E-2</v>
      </c>
      <c r="AZ4011">
        <v>-5.2074610683623783E-2</v>
      </c>
    </row>
    <row r="4012" spans="11:52" ht="14.4">
      <c r="K4012" t="s">
        <v>5135</v>
      </c>
      <c r="L4012" t="s">
        <v>5125</v>
      </c>
      <c r="M4012" t="s">
        <v>19</v>
      </c>
      <c r="N4012" t="s">
        <v>80</v>
      </c>
      <c r="AG4012">
        <v>-2.3971976746687589E-2</v>
      </c>
      <c r="AH4012">
        <v>-2.4507155466711637E-2</v>
      </c>
      <c r="AI4012">
        <v>-2.7151256451890211E-2</v>
      </c>
      <c r="AJ4012">
        <v>-2.4078352149794296E-2</v>
      </c>
      <c r="AK4012">
        <v>-2.667109867091725E-2</v>
      </c>
      <c r="AL4012">
        <v>-2.9040331750909025E-2</v>
      </c>
      <c r="AM4012">
        <v>-2.710235584996638E-2</v>
      </c>
      <c r="AN4012">
        <v>-2.1278367809835583E-2</v>
      </c>
      <c r="AO4012">
        <v>-1.7726300050221945E-2</v>
      </c>
      <c r="AP4012">
        <v>-1.6764777716101374E-2</v>
      </c>
      <c r="AQ4012">
        <v>-1.5229426499325007E-2</v>
      </c>
      <c r="AR4012">
        <v>-1.711950261080088E-2</v>
      </c>
      <c r="AS4012">
        <v>-6.217382380423739E-3</v>
      </c>
      <c r="AT4012">
        <v>-6.2396344825109149E-3</v>
      </c>
      <c r="AU4012">
        <v>-1.0294399207214684E-2</v>
      </c>
      <c r="AV4012">
        <v>-1.960877818508969E-2</v>
      </c>
      <c r="AW4012">
        <v>-1.8975872892654663E-2</v>
      </c>
      <c r="AX4012">
        <v>-2.0152218163589537E-2</v>
      </c>
      <c r="AY4012">
        <v>-1.9310698726496083E-2</v>
      </c>
      <c r="AZ4012">
        <v>-1.9829229208952047E-2</v>
      </c>
    </row>
    <row r="4013" spans="11:52" ht="14.4">
      <c r="K4013" t="s">
        <v>5136</v>
      </c>
      <c r="L4013" t="s">
        <v>5125</v>
      </c>
      <c r="M4013" t="s">
        <v>20</v>
      </c>
      <c r="N4013" t="s">
        <v>80</v>
      </c>
      <c r="AG4013">
        <v>1.3297186478525404E-2</v>
      </c>
      <c r="AH4013">
        <v>1.4090586264493835E-2</v>
      </c>
      <c r="AI4013">
        <v>2.262580123178197E-2</v>
      </c>
      <c r="AJ4013">
        <v>1.6166176154719141E-2</v>
      </c>
      <c r="AK4013">
        <v>5.2570873961915732E-3</v>
      </c>
      <c r="AL4013">
        <v>4.9416149129940514E-3</v>
      </c>
      <c r="AM4013">
        <v>-2.439006608181906E-3</v>
      </c>
      <c r="AN4013">
        <v>5.08854918797786E-4</v>
      </c>
      <c r="AO4013">
        <v>3.0830611580025262E-3</v>
      </c>
      <c r="AP4013">
        <v>6.8623571486223899E-3</v>
      </c>
      <c r="AQ4013">
        <v>8.5234155905921424E-3</v>
      </c>
      <c r="AR4013">
        <v>1.1737679471875073E-2</v>
      </c>
      <c r="AS4013">
        <v>3.7836685567263751E-3</v>
      </c>
      <c r="AT4013">
        <v>-5.2793925903728478E-3</v>
      </c>
      <c r="AU4013">
        <v>-1.2666468619742381E-2</v>
      </c>
      <c r="AV4013">
        <v>-2.5182165382123943E-2</v>
      </c>
      <c r="AW4013">
        <v>-8.9936953780524603E-3</v>
      </c>
      <c r="AX4013">
        <v>-8.6242521234212548E-3</v>
      </c>
      <c r="AY4013">
        <v>-9.3249561410954276E-3</v>
      </c>
      <c r="AZ4013">
        <v>-7.9601175142451179E-3</v>
      </c>
    </row>
    <row r="4014" spans="11:52" ht="14.4">
      <c r="K4014" t="s">
        <v>5137</v>
      </c>
      <c r="L4014" t="s">
        <v>5125</v>
      </c>
      <c r="M4014" t="s">
        <v>21</v>
      </c>
      <c r="N4014" t="s">
        <v>80</v>
      </c>
      <c r="AG4014">
        <v>-2.8818444618378881E-2</v>
      </c>
      <c r="AH4014">
        <v>-2.6120966556189489E-2</v>
      </c>
      <c r="AI4014">
        <v>-2.978271464702591E-2</v>
      </c>
      <c r="AJ4014">
        <v>-3.9252670975869534E-2</v>
      </c>
      <c r="AK4014">
        <v>-1.9717139413307751E-2</v>
      </c>
      <c r="AL4014">
        <v>-2.8032953987720561E-2</v>
      </c>
      <c r="AM4014">
        <v>-2.4470500524029107E-2</v>
      </c>
      <c r="AN4014">
        <v>-2.0580273396827407E-2</v>
      </c>
    </row>
    <row r="4015" spans="11:52" ht="14.4">
      <c r="K4015" t="s">
        <v>5138</v>
      </c>
      <c r="L4015" t="s">
        <v>5125</v>
      </c>
      <c r="M4015" t="s">
        <v>22</v>
      </c>
      <c r="N4015" t="s">
        <v>80</v>
      </c>
      <c r="AG4015">
        <v>-1.704633788032666E-2</v>
      </c>
      <c r="AH4015">
        <v>6.8248274640709877E-3</v>
      </c>
      <c r="AI4015">
        <v>2.2575687876751665E-2</v>
      </c>
      <c r="AJ4015">
        <v>2.2325901199269881E-2</v>
      </c>
      <c r="AK4015">
        <v>-2.2746763897991927E-3</v>
      </c>
      <c r="AL4015">
        <v>4.3819714177787397E-3</v>
      </c>
      <c r="AM4015">
        <v>-1.7834483967237879E-3</v>
      </c>
      <c r="AN4015">
        <v>-3.4533912845171677E-3</v>
      </c>
      <c r="AO4015">
        <v>-1.0498167440113408E-2</v>
      </c>
      <c r="AP4015">
        <v>-1.596688829783836E-2</v>
      </c>
      <c r="AQ4015">
        <v>-1.1164341983229563E-2</v>
      </c>
      <c r="AR4015">
        <v>-2.2468435845731397E-2</v>
      </c>
      <c r="AS4015">
        <v>-4.4785137757182715E-2</v>
      </c>
      <c r="AT4015">
        <v>-5.5040607126374819E-2</v>
      </c>
      <c r="AU4015">
        <v>-5.5909522790090649E-2</v>
      </c>
      <c r="AV4015">
        <v>-4.3689329842460115E-2</v>
      </c>
      <c r="AW4015">
        <v>-4.1734552419662126E-2</v>
      </c>
      <c r="AX4015">
        <v>-4.0859915265553874E-2</v>
      </c>
      <c r="AY4015">
        <v>-4.2513146805059736E-2</v>
      </c>
      <c r="AZ4015">
        <v>-2.7359365395137589E-2</v>
      </c>
    </row>
    <row r="4016" spans="11:52" ht="14.4">
      <c r="K4016" t="s">
        <v>5139</v>
      </c>
      <c r="L4016" t="s">
        <v>5125</v>
      </c>
      <c r="M4016" t="s">
        <v>90</v>
      </c>
      <c r="N4016" t="s">
        <v>80</v>
      </c>
      <c r="AG4016">
        <v>2.2954700776568988E-2</v>
      </c>
      <c r="AH4016">
        <v>2.7319155016497745E-2</v>
      </c>
      <c r="AI4016">
        <v>3.0169399063498657E-2</v>
      </c>
      <c r="AJ4016">
        <v>2.9017372864519303E-2</v>
      </c>
      <c r="AK4016">
        <v>2.0340882375761541E-2</v>
      </c>
      <c r="AL4016">
        <v>2.0812655070252328E-2</v>
      </c>
      <c r="AM4016">
        <v>2.3539242115947205E-2</v>
      </c>
      <c r="AN4016">
        <v>2.6205328745083117E-2</v>
      </c>
      <c r="AO4016">
        <v>2.5503069779531401E-2</v>
      </c>
      <c r="AP4016">
        <v>2.1629198875992229E-2</v>
      </c>
      <c r="AQ4016">
        <v>2.0682128329482116E-2</v>
      </c>
      <c r="AR4016">
        <v>1.8256780096199549E-2</v>
      </c>
      <c r="AS4016">
        <v>6.189246630692577E-3</v>
      </c>
      <c r="AT4016">
        <v>-5.7208723998516935E-3</v>
      </c>
      <c r="AU4016">
        <v>-1.4743634009648931E-2</v>
      </c>
      <c r="AV4016">
        <v>-1.1877658566133958E-2</v>
      </c>
      <c r="AW4016">
        <v>-1.1911914378742445E-2</v>
      </c>
      <c r="AX4016">
        <v>-9.2387086679897468E-3</v>
      </c>
      <c r="AY4016">
        <v>-7.6877341004931441E-3</v>
      </c>
      <c r="AZ4016">
        <v>-3.4836659222731815E-4</v>
      </c>
    </row>
    <row r="4017" spans="11:52" ht="14.4">
      <c r="K4017" t="s">
        <v>5140</v>
      </c>
      <c r="L4017" t="s">
        <v>5125</v>
      </c>
      <c r="M4017" t="s">
        <v>23</v>
      </c>
      <c r="N4017" t="s">
        <v>80</v>
      </c>
      <c r="AG4017">
        <v>-2.635865887061941E-2</v>
      </c>
      <c r="AH4017">
        <v>-1.6174210516681005E-2</v>
      </c>
      <c r="AI4017">
        <v>1.8557415034987621E-2</v>
      </c>
      <c r="AJ4017">
        <v>1.0889004171365952E-2</v>
      </c>
      <c r="AK4017">
        <v>1.9035669989134519E-2</v>
      </c>
      <c r="AL4017">
        <v>2.6797553638088917E-2</v>
      </c>
      <c r="AM4017">
        <v>2.2718331319474355E-2</v>
      </c>
      <c r="AN4017">
        <v>2.0842652397128261E-2</v>
      </c>
      <c r="AO4017">
        <v>9.3736487414876647E-3</v>
      </c>
      <c r="AP4017">
        <v>-1.080732664366214E-2</v>
      </c>
      <c r="AQ4017">
        <v>2.7153314833480431E-4</v>
      </c>
      <c r="AR4017">
        <v>-4.6352977378896591E-3</v>
      </c>
      <c r="AS4017">
        <v>-3.5043128671534952E-2</v>
      </c>
      <c r="AT4017">
        <v>2.8127007206268161E-2</v>
      </c>
      <c r="AU4017">
        <v>3.9665557419305469E-2</v>
      </c>
      <c r="AV4017">
        <v>-4.2988825539678746E-3</v>
      </c>
      <c r="AW4017">
        <v>-2.2040573938530976E-2</v>
      </c>
      <c r="AX4017">
        <v>-2.8832768391782171E-2</v>
      </c>
      <c r="AY4017">
        <v>-3.2465030374125475E-4</v>
      </c>
      <c r="AZ4017">
        <v>-1.3703225744687068E-3</v>
      </c>
    </row>
    <row r="4018" spans="11:52" ht="14.4">
      <c r="K4018" t="s">
        <v>5141</v>
      </c>
      <c r="L4018" t="s">
        <v>5125</v>
      </c>
      <c r="M4018" t="s">
        <v>24</v>
      </c>
      <c r="N4018" t="s">
        <v>80</v>
      </c>
      <c r="AG4018">
        <v>-5.1092899868081503E-4</v>
      </c>
      <c r="AH4018">
        <v>-2.6653711373974182E-3</v>
      </c>
      <c r="AI4018">
        <v>-3.8390421644906046E-2</v>
      </c>
      <c r="AJ4018">
        <v>-3.5393202716912348E-2</v>
      </c>
      <c r="AK4018">
        <v>-2.9341408155290311E-2</v>
      </c>
      <c r="AL4018">
        <v>-3.4683250596002489E-2</v>
      </c>
      <c r="AM4018">
        <v>-4.6824592543305427E-2</v>
      </c>
      <c r="AN4018">
        <v>-5.0176483794425075E-2</v>
      </c>
      <c r="AO4018">
        <v>-4.9690567255566205E-2</v>
      </c>
      <c r="AP4018">
        <v>-4.8500550383957744E-2</v>
      </c>
      <c r="AQ4018">
        <v>-4.6671959440245527E-2</v>
      </c>
      <c r="AR4018">
        <v>-4.3646637801459186E-2</v>
      </c>
      <c r="AS4018">
        <v>-5.2370448599461487E-2</v>
      </c>
      <c r="AT4018">
        <v>-5.689722839660806E-2</v>
      </c>
      <c r="AU4018">
        <v>-7.7732217455583813E-2</v>
      </c>
      <c r="AV4018">
        <v>-8.4855040792265635E-2</v>
      </c>
      <c r="AW4018">
        <v>-7.7258498344514051E-2</v>
      </c>
      <c r="AX4018">
        <v>-7.9847335596532565E-2</v>
      </c>
      <c r="AY4018">
        <v>-8.3347958769985658E-2</v>
      </c>
      <c r="AZ4018">
        <v>-6.0957383688846879E-2</v>
      </c>
    </row>
    <row r="4019" spans="11:52" ht="14.4">
      <c r="K4019" t="s">
        <v>5142</v>
      </c>
      <c r="L4019" t="s">
        <v>5125</v>
      </c>
      <c r="M4019" t="s">
        <v>1386</v>
      </c>
      <c r="N4019" t="s">
        <v>80</v>
      </c>
      <c r="O4019" t="s">
        <v>6079</v>
      </c>
      <c r="P4019" t="s">
        <v>6079</v>
      </c>
      <c r="Q4019" t="s">
        <v>6079</v>
      </c>
      <c r="R4019" t="s">
        <v>6079</v>
      </c>
      <c r="S4019" t="s">
        <v>6079</v>
      </c>
      <c r="T4019" t="s">
        <v>6079</v>
      </c>
      <c r="U4019" t="s">
        <v>6079</v>
      </c>
      <c r="V4019" t="s">
        <v>6079</v>
      </c>
      <c r="W4019" t="s">
        <v>6079</v>
      </c>
      <c r="X4019" t="s">
        <v>6079</v>
      </c>
      <c r="Y4019" t="s">
        <v>6079</v>
      </c>
      <c r="Z4019" t="s">
        <v>6079</v>
      </c>
      <c r="AA4019" t="s">
        <v>6079</v>
      </c>
      <c r="AG4019">
        <v>1.6501228284536366E-3</v>
      </c>
      <c r="AH4019">
        <v>-7.1819123820802435E-4</v>
      </c>
      <c r="AI4019">
        <v>6.437495338655543E-4</v>
      </c>
      <c r="AJ4019">
        <v>-9.5575052197611355E-3</v>
      </c>
      <c r="AK4019">
        <v>-6.9380835974433668E-3</v>
      </c>
      <c r="AL4019">
        <v>4.5182008168958331E-3</v>
      </c>
      <c r="AM4019">
        <v>5.0803682702409356E-3</v>
      </c>
      <c r="AN4019">
        <v>3.641594579387284E-3</v>
      </c>
      <c r="AO4019">
        <v>0</v>
      </c>
      <c r="AP4019">
        <v>8.5465999075648759E-3</v>
      </c>
      <c r="AQ4019">
        <v>0</v>
      </c>
      <c r="AR4019">
        <v>0</v>
      </c>
      <c r="AS4019">
        <v>0</v>
      </c>
      <c r="AT4019">
        <v>0</v>
      </c>
      <c r="AU4019">
        <v>0</v>
      </c>
      <c r="AV4019">
        <v>0</v>
      </c>
      <c r="AW4019">
        <v>0</v>
      </c>
      <c r="AX4019">
        <v>0</v>
      </c>
      <c r="AY4019">
        <v>0</v>
      </c>
      <c r="AZ4019">
        <v>0</v>
      </c>
    </row>
    <row r="4020" spans="11:52" ht="14.4">
      <c r="K4020" t="s">
        <v>5143</v>
      </c>
      <c r="L4020" t="s">
        <v>5125</v>
      </c>
      <c r="M4020" t="s">
        <v>25</v>
      </c>
      <c r="N4020" t="s">
        <v>80</v>
      </c>
      <c r="AG4020">
        <v>-6.0596457065161195E-2</v>
      </c>
      <c r="AH4020">
        <v>-5.1171029714696205E-2</v>
      </c>
      <c r="AI4020">
        <v>-3.9889839985182432E-2</v>
      </c>
      <c r="AJ4020">
        <v>-2.9178366236655848E-2</v>
      </c>
      <c r="AK4020">
        <v>-4.2115730442882165E-2</v>
      </c>
      <c r="AL4020">
        <v>-3.6633564360461751E-2</v>
      </c>
      <c r="AM4020">
        <v>-3.1493374330486927E-2</v>
      </c>
      <c r="AN4020">
        <v>-2.6076254772034981E-2</v>
      </c>
      <c r="AO4020">
        <v>-2.2869015452494743E-2</v>
      </c>
      <c r="AP4020">
        <v>-2.1573436822645748E-2</v>
      </c>
      <c r="AQ4020">
        <v>-2.1913068821495105E-2</v>
      </c>
      <c r="AR4020">
        <v>-1.7338844761330373E-2</v>
      </c>
      <c r="AS4020">
        <v>-3.0934765661393252E-2</v>
      </c>
      <c r="AT4020">
        <v>-3.7912205915884227E-2</v>
      </c>
      <c r="AU4020">
        <v>-5.2488465823208319E-2</v>
      </c>
      <c r="AV4020">
        <v>-5.9656864128654938E-2</v>
      </c>
      <c r="AW4020">
        <v>-5.4471451368666157E-2</v>
      </c>
      <c r="AX4020">
        <v>-4.8708116652265813E-2</v>
      </c>
      <c r="AY4020">
        <v>-5.3172693744267689E-2</v>
      </c>
      <c r="AZ4020">
        <v>-4.760878432898806E-2</v>
      </c>
    </row>
    <row r="4021" spans="11:52" ht="14.4">
      <c r="K4021" t="s">
        <v>5628</v>
      </c>
      <c r="L4021" t="s">
        <v>5125</v>
      </c>
      <c r="M4021" t="s">
        <v>5610</v>
      </c>
      <c r="N4021" t="s">
        <v>80</v>
      </c>
      <c r="AO4021">
        <v>0.23063789533005705</v>
      </c>
      <c r="AP4021" t="s">
        <v>6079</v>
      </c>
      <c r="AQ4021" t="s">
        <v>6079</v>
      </c>
      <c r="AR4021" t="s">
        <v>6079</v>
      </c>
      <c r="AS4021" t="s">
        <v>6079</v>
      </c>
      <c r="AT4021">
        <v>0.20071731755677655</v>
      </c>
      <c r="AU4021">
        <v>0.18947761437626864</v>
      </c>
      <c r="AV4021">
        <v>0.18142898981749772</v>
      </c>
      <c r="AW4021">
        <v>0.17373498173498281</v>
      </c>
      <c r="AX4021">
        <v>0.17214986801214213</v>
      </c>
      <c r="AY4021">
        <v>0.16509703639976064</v>
      </c>
      <c r="AZ4021">
        <v>0.12141453291834232</v>
      </c>
    </row>
    <row r="4022" spans="11:52" ht="14.4">
      <c r="K4022" t="s">
        <v>5144</v>
      </c>
      <c r="L4022" t="s">
        <v>5125</v>
      </c>
      <c r="M4022" t="s">
        <v>98</v>
      </c>
      <c r="N4022" t="s">
        <v>80</v>
      </c>
      <c r="AG4022">
        <v>-9.3287286392599539E-5</v>
      </c>
      <c r="AH4022">
        <v>1.6417520272480323E-5</v>
      </c>
      <c r="AI4022">
        <v>3.2819746379098363E-5</v>
      </c>
      <c r="AJ4022">
        <v>-1.1454723902103764E-5</v>
      </c>
      <c r="AK4022">
        <v>2.0880848138289681E-6</v>
      </c>
      <c r="AL4022">
        <v>3.1263140288652577E-5</v>
      </c>
      <c r="AM4022">
        <v>8.7968281448530492E-5</v>
      </c>
      <c r="AN4022">
        <v>1.7757741783492876E-4</v>
      </c>
      <c r="AO4022">
        <v>3.9145607037531202E-5</v>
      </c>
      <c r="AP4022">
        <v>-8.1805660190702298E-5</v>
      </c>
      <c r="AQ4022">
        <v>-5.206937913419037E-5</v>
      </c>
      <c r="AR4022">
        <v>-2.7928831536282221E-4</v>
      </c>
      <c r="AS4022">
        <v>-1.6985502352459784E-3</v>
      </c>
      <c r="AT4022">
        <v>-3.3785612050481542E-3</v>
      </c>
      <c r="AU4022">
        <v>-4.4593720779855135E-3</v>
      </c>
      <c r="AV4022">
        <v>-3.0307163154620338E-3</v>
      </c>
      <c r="AW4022">
        <v>-2.6741838027759292E-3</v>
      </c>
      <c r="AX4022">
        <v>-2.7717506421198589E-3</v>
      </c>
      <c r="AY4022">
        <v>-2.2763424659144925E-3</v>
      </c>
      <c r="AZ4022">
        <v>-1.8267601167025664E-3</v>
      </c>
    </row>
    <row r="4023" spans="11:52" ht="14.4">
      <c r="K4023" t="s">
        <v>5145</v>
      </c>
      <c r="L4023" t="s">
        <v>5125</v>
      </c>
      <c r="M4023" t="s">
        <v>94</v>
      </c>
      <c r="N4023" t="s">
        <v>80</v>
      </c>
      <c r="AG4023">
        <v>2.2927527378329111E-2</v>
      </c>
      <c r="AH4023">
        <v>2.3787858427472396E-2</v>
      </c>
      <c r="AI4023">
        <v>2.7129920941597493E-2</v>
      </c>
      <c r="AJ4023">
        <v>2.258564981234994E-2</v>
      </c>
      <c r="AK4023">
        <v>6.9295103688910512E-3</v>
      </c>
      <c r="AL4023">
        <v>1.1538767225791981E-2</v>
      </c>
      <c r="AM4023">
        <v>1.1908370252917792E-2</v>
      </c>
      <c r="AN4023">
        <v>4.2677332719492152E-2</v>
      </c>
      <c r="AO4023">
        <v>4.2168075997354587E-2</v>
      </c>
      <c r="AP4023">
        <v>5.8661213549076073E-2</v>
      </c>
      <c r="AQ4023">
        <v>6.1043781573435096E-2</v>
      </c>
      <c r="AR4023">
        <v>8.604477948468249E-2</v>
      </c>
      <c r="AS4023">
        <v>8.0007022858393895E-2</v>
      </c>
      <c r="AT4023">
        <v>8.0934757246349978E-2</v>
      </c>
      <c r="AU4023">
        <v>7.8203754133179482E-2</v>
      </c>
      <c r="AV4023">
        <v>7.2749283882582269E-2</v>
      </c>
      <c r="AW4023">
        <v>7.2529125094208391E-2</v>
      </c>
      <c r="AX4023">
        <v>7.5222900684218469E-2</v>
      </c>
      <c r="AY4023">
        <v>7.6320105220398393E-2</v>
      </c>
      <c r="AZ4023">
        <v>7.0912344135090524E-2</v>
      </c>
    </row>
    <row r="4024" spans="11:52" ht="14.4">
      <c r="K4024" t="s">
        <v>5146</v>
      </c>
      <c r="L4024" t="s">
        <v>5125</v>
      </c>
      <c r="M4024" t="s">
        <v>99</v>
      </c>
      <c r="N4024" t="s">
        <v>80</v>
      </c>
      <c r="AG4024">
        <v>4.5025305476943094E-3</v>
      </c>
      <c r="AH4024">
        <v>6.2020010410314061E-3</v>
      </c>
      <c r="AI4024">
        <v>7.061447848590933E-3</v>
      </c>
      <c r="AJ4024">
        <v>6.6520465532756345E-3</v>
      </c>
      <c r="AK4024">
        <v>3.7808771885516558E-3</v>
      </c>
      <c r="AL4024">
        <v>6.1290996506771439E-3</v>
      </c>
      <c r="AM4024">
        <v>4.8431117596472485E-3</v>
      </c>
      <c r="AN4024">
        <v>4.5587016014111007E-3</v>
      </c>
      <c r="AO4024">
        <v>3.4679242346193524E-3</v>
      </c>
      <c r="AP4024">
        <v>3.3148425466446529E-3</v>
      </c>
      <c r="AQ4024">
        <v>3.2679519003399218E-3</v>
      </c>
      <c r="AR4024">
        <v>1.0019309939296463E-3</v>
      </c>
      <c r="AS4024">
        <v>-6.1181488789051634E-4</v>
      </c>
      <c r="AT4024">
        <v>-1.6771661822809318E-3</v>
      </c>
      <c r="AU4024">
        <v>-2.5678673614327246E-3</v>
      </c>
      <c r="AV4024">
        <v>-2.5492502124420001E-3</v>
      </c>
      <c r="AW4024">
        <v>-2.1918501707795203E-3</v>
      </c>
      <c r="AX4024">
        <v>-1.951683102719324E-3</v>
      </c>
      <c r="AY4024">
        <v>-1.7109060592296816E-3</v>
      </c>
      <c r="AZ4024">
        <v>-7.0885183125379521E-4</v>
      </c>
    </row>
    <row r="4025" spans="11:52" ht="14.4">
      <c r="K4025" t="s">
        <v>5147</v>
      </c>
      <c r="L4025" t="s">
        <v>5125</v>
      </c>
      <c r="M4025" t="s">
        <v>26</v>
      </c>
      <c r="N4025" t="s">
        <v>80</v>
      </c>
      <c r="O4025" t="s">
        <v>6079</v>
      </c>
      <c r="P4025" t="s">
        <v>6079</v>
      </c>
      <c r="Q4025" t="s">
        <v>6079</v>
      </c>
      <c r="R4025" t="s">
        <v>6079</v>
      </c>
      <c r="S4025" t="s">
        <v>6079</v>
      </c>
      <c r="AG4025">
        <v>2.6367113729521493E-2</v>
      </c>
      <c r="AH4025">
        <v>2.9028204390683789E-2</v>
      </c>
      <c r="AI4025">
        <v>3.0414930036677484E-2</v>
      </c>
      <c r="AJ4025">
        <v>2.4677109490191137E-2</v>
      </c>
      <c r="AK4025">
        <v>2.2212441239172889E-2</v>
      </c>
      <c r="AL4025">
        <v>2.2955169945975004E-2</v>
      </c>
      <c r="AM4025">
        <v>2.347181882957591E-2</v>
      </c>
      <c r="AN4025">
        <v>2.5107218669266497E-2</v>
      </c>
      <c r="AO4025">
        <v>2.7531439983753667E-2</v>
      </c>
      <c r="AP4025">
        <v>2.4861011480194348E-2</v>
      </c>
      <c r="AQ4025">
        <v>2.328614506336471E-2</v>
      </c>
      <c r="AR4025">
        <v>2.0328684537028189E-2</v>
      </c>
      <c r="AS4025">
        <v>1.0237935659530812E-2</v>
      </c>
      <c r="AT4025">
        <v>-1.0650092156490498E-2</v>
      </c>
      <c r="AU4025">
        <v>3.9335920911518704E-3</v>
      </c>
      <c r="AV4025">
        <v>3.2510036512814764E-3</v>
      </c>
      <c r="AW4025">
        <v>5.8434922829317835E-3</v>
      </c>
      <c r="AX4025">
        <v>5.8230690047510842E-3</v>
      </c>
      <c r="AY4025">
        <v>6.2513074844940692E-3</v>
      </c>
      <c r="AZ4025">
        <v>8.0797079070356968E-3</v>
      </c>
    </row>
    <row r="4026" spans="11:52" ht="14.4">
      <c r="K4026" t="s">
        <v>5148</v>
      </c>
      <c r="L4026" t="s">
        <v>5125</v>
      </c>
      <c r="M4026" t="s">
        <v>27</v>
      </c>
      <c r="N4026" t="s">
        <v>80</v>
      </c>
      <c r="AG4026">
        <v>1.9528670504236251E-2</v>
      </c>
      <c r="AH4026">
        <v>1.7615660721652635E-2</v>
      </c>
      <c r="AI4026">
        <v>1.8768837939482287E-2</v>
      </c>
      <c r="AJ4026">
        <v>1.2820308696494464E-2</v>
      </c>
      <c r="AK4026">
        <v>1.1026104848927533E-2</v>
      </c>
      <c r="AL4026">
        <v>5.5065145896047874E-3</v>
      </c>
      <c r="AM4026">
        <v>-4.6362143343042349E-3</v>
      </c>
      <c r="AN4026">
        <v>-7.5301420719283011E-3</v>
      </c>
      <c r="AO4026">
        <v>-4.9939789739152605E-3</v>
      </c>
      <c r="AP4026">
        <v>-7.6512703781855011E-3</v>
      </c>
      <c r="AQ4026">
        <v>-9.1656831040489353E-3</v>
      </c>
      <c r="AR4026">
        <v>-1.3011713344779798E-2</v>
      </c>
      <c r="AS4026">
        <v>-1.6173036344897133E-2</v>
      </c>
      <c r="AT4026">
        <v>-8.8613751404037922E-3</v>
      </c>
      <c r="AU4026">
        <v>-1.3855077083967953E-2</v>
      </c>
      <c r="AV4026">
        <v>-2.9328813282828735E-2</v>
      </c>
      <c r="AW4026">
        <v>-3.0112578016825771E-2</v>
      </c>
      <c r="AX4026">
        <v>-2.9895242056697559E-2</v>
      </c>
      <c r="AY4026">
        <v>-2.4275900912065888E-2</v>
      </c>
      <c r="AZ4026">
        <v>-2.5397658428734204E-2</v>
      </c>
    </row>
    <row r="4027" spans="11:52" ht="14.4">
      <c r="K4027" t="s">
        <v>5149</v>
      </c>
      <c r="L4027" t="s">
        <v>5125</v>
      </c>
      <c r="M4027" t="s">
        <v>28</v>
      </c>
      <c r="N4027" t="s">
        <v>80</v>
      </c>
      <c r="AG4027">
        <v>1.2569608134700301E-2</v>
      </c>
      <c r="AH4027">
        <v>1.1564822081202797E-2</v>
      </c>
      <c r="AI4027">
        <v>1.4193809245916988E-2</v>
      </c>
      <c r="AJ4027">
        <v>1.4758452170246735E-2</v>
      </c>
      <c r="AK4027">
        <v>3.4207005638031251E-2</v>
      </c>
      <c r="AL4027">
        <v>2.5740523448015043E-2</v>
      </c>
      <c r="AM4027">
        <v>2.6178470967232383E-2</v>
      </c>
      <c r="AN4027">
        <v>1.8251203438432551E-2</v>
      </c>
      <c r="AO4027">
        <v>1.4777401763780744E-2</v>
      </c>
      <c r="AP4027" t="s">
        <v>6079</v>
      </c>
      <c r="AQ4027" t="s">
        <v>6079</v>
      </c>
      <c r="AR4027" t="s">
        <v>6079</v>
      </c>
      <c r="AS4027" t="s">
        <v>6079</v>
      </c>
      <c r="AT4027">
        <v>1.9735603278487779E-2</v>
      </c>
      <c r="AU4027">
        <v>2.4143222074556159E-2</v>
      </c>
      <c r="AV4027">
        <v>1.2953726487775931E-2</v>
      </c>
      <c r="AW4027">
        <v>2.1658665811806921E-2</v>
      </c>
      <c r="AX4027">
        <v>2.4129387541066763E-2</v>
      </c>
      <c r="AY4027">
        <v>2.0682336878588128E-2</v>
      </c>
      <c r="AZ4027">
        <v>1.8144290338341099E-2</v>
      </c>
    </row>
    <row r="4028" spans="11:52" ht="14.4">
      <c r="K4028" t="s">
        <v>5150</v>
      </c>
      <c r="L4028" t="s">
        <v>5125</v>
      </c>
      <c r="M4028" t="s">
        <v>29</v>
      </c>
      <c r="N4028" t="s">
        <v>80</v>
      </c>
      <c r="AG4028">
        <v>1.8461032564589495E-2</v>
      </c>
      <c r="AH4028">
        <v>2.6690186805540892E-2</v>
      </c>
      <c r="AI4028">
        <v>3.1569666811106609E-2</v>
      </c>
      <c r="AJ4028">
        <v>2.719142195097898E-2</v>
      </c>
      <c r="AK4028">
        <v>3.5338560884676837E-2</v>
      </c>
      <c r="AL4028">
        <v>5.3401863865433219E-2</v>
      </c>
      <c r="AM4028">
        <v>5.2940261762934926E-2</v>
      </c>
      <c r="AN4028">
        <v>5.2151015489471882E-2</v>
      </c>
      <c r="AO4028">
        <v>4.3984168693958513E-2</v>
      </c>
      <c r="AP4028">
        <v>2.808926768960741E-2</v>
      </c>
      <c r="AQ4028">
        <v>1.0876884259494991E-2</v>
      </c>
      <c r="AR4028">
        <v>-0.1019827730724796</v>
      </c>
      <c r="AS4028">
        <v>-0.17796456905590666</v>
      </c>
      <c r="AT4028">
        <v>-0.2097386374164778</v>
      </c>
      <c r="AU4028">
        <v>-0.19816684970466311</v>
      </c>
      <c r="AV4028">
        <v>-0.14809248635354344</v>
      </c>
      <c r="AW4028">
        <v>-0.11049781257404304</v>
      </c>
      <c r="AX4028">
        <v>-8.3444588757185356E-2</v>
      </c>
      <c r="AY4028">
        <v>-5.7214328743243288E-2</v>
      </c>
      <c r="AZ4028">
        <v>-5.1279687364516664E-2</v>
      </c>
    </row>
    <row r="4029" spans="11:52" ht="14.4">
      <c r="K4029" t="s">
        <v>5151</v>
      </c>
      <c r="L4029" t="s">
        <v>5125</v>
      </c>
      <c r="M4029" t="s">
        <v>30</v>
      </c>
      <c r="N4029" t="s">
        <v>80</v>
      </c>
      <c r="AG4029">
        <v>-0.13176408280167415</v>
      </c>
      <c r="AH4029">
        <v>-0.12867328826190094</v>
      </c>
      <c r="AI4029">
        <v>-0.12731532158141021</v>
      </c>
      <c r="AJ4029">
        <v>-0.15753798708564018</v>
      </c>
      <c r="AK4029">
        <v>-0.16688681220348223</v>
      </c>
      <c r="AL4029">
        <v>-0.15782559169922947</v>
      </c>
      <c r="AM4029">
        <v>-0.16029533359114212</v>
      </c>
      <c r="AN4029">
        <v>-0.1580384899531467</v>
      </c>
      <c r="AO4029">
        <v>-0.1714321818330348</v>
      </c>
      <c r="AP4029">
        <v>-0.14866507724259076</v>
      </c>
      <c r="AQ4029">
        <v>-0.15265058866327069</v>
      </c>
      <c r="AR4029">
        <v>-0.17023407951837286</v>
      </c>
      <c r="AS4029">
        <v>-0.21946248708982824</v>
      </c>
      <c r="AT4029">
        <v>-0.23052049339658356</v>
      </c>
      <c r="AU4029">
        <v>-0.26319901007540036</v>
      </c>
      <c r="AV4029">
        <v>-0.27801428700739872</v>
      </c>
      <c r="AW4029">
        <v>-0.26170986464160234</v>
      </c>
      <c r="AX4029">
        <v>-0.22789472253570844</v>
      </c>
      <c r="AY4029">
        <v>-0.23766614113294343</v>
      </c>
      <c r="AZ4029">
        <v>-0.21422551064877321</v>
      </c>
    </row>
    <row r="4030" spans="11:52" ht="14.4">
      <c r="K4030" t="s">
        <v>5152</v>
      </c>
      <c r="L4030" t="s">
        <v>5125</v>
      </c>
      <c r="M4030" t="s">
        <v>100</v>
      </c>
      <c r="N4030" t="s">
        <v>80</v>
      </c>
      <c r="AG4030">
        <v>9.7413503659747429E-3</v>
      </c>
      <c r="AH4030">
        <v>1.2953880328395702E-2</v>
      </c>
      <c r="AI4030">
        <v>2.3117704194995477E-2</v>
      </c>
      <c r="AJ4030">
        <v>1.2144128336243808E-2</v>
      </c>
      <c r="AK4030">
        <v>-3.2606993433218325E-3</v>
      </c>
      <c r="AL4030">
        <v>1.5495839505214784E-2</v>
      </c>
      <c r="AM4030">
        <v>2.6718949318713239E-2</v>
      </c>
      <c r="AN4030">
        <v>3.4825307812696597E-2</v>
      </c>
      <c r="AO4030">
        <v>3.0672074603656688E-2</v>
      </c>
      <c r="AP4030">
        <v>2.588345169643828E-2</v>
      </c>
      <c r="AQ4030">
        <v>7.0994023434880552E-3</v>
      </c>
      <c r="AR4030">
        <v>-1.4875463547542392E-2</v>
      </c>
      <c r="AS4030">
        <v>-4.8267877726504725E-2</v>
      </c>
      <c r="AT4030">
        <v>-0.10638023360838628</v>
      </c>
      <c r="AU4030">
        <v>-0.1057210553149682</v>
      </c>
      <c r="AV4030">
        <v>-8.1243422305815091E-2</v>
      </c>
      <c r="AW4030">
        <v>-7.3622104219486617E-2</v>
      </c>
      <c r="AX4030">
        <v>-5.5375313281545123E-2</v>
      </c>
      <c r="AY4030">
        <v>-5.7421729365686097E-2</v>
      </c>
      <c r="AZ4030">
        <v>-3.7398083700143019E-2</v>
      </c>
    </row>
    <row r="4031" spans="11:52" ht="14.4">
      <c r="K4031" t="s">
        <v>5153</v>
      </c>
      <c r="L4031" t="s">
        <v>5125</v>
      </c>
      <c r="M4031" t="s">
        <v>31</v>
      </c>
      <c r="N4031" t="s">
        <v>80</v>
      </c>
      <c r="AG4031">
        <v>1.1480230925241496E-2</v>
      </c>
      <c r="AH4031">
        <v>1.3760075625298882E-2</v>
      </c>
      <c r="AI4031">
        <v>1.3421144933470758E-2</v>
      </c>
      <c r="AJ4031">
        <v>1.7845186463747588E-2</v>
      </c>
      <c r="AK4031">
        <v>1.684418232321715E-2</v>
      </c>
      <c r="AL4031">
        <v>1.219671292029236E-2</v>
      </c>
      <c r="AM4031">
        <v>1.7056184351711311E-2</v>
      </c>
      <c r="AN4031">
        <v>2.0347590140987727E-2</v>
      </c>
      <c r="AO4031">
        <v>4.4076384010845925E-2</v>
      </c>
      <c r="AP4031">
        <v>4.8334652622791137E-2</v>
      </c>
      <c r="AQ4031">
        <v>4.7050874847198186E-2</v>
      </c>
      <c r="AR4031">
        <v>6.031927595928073E-2</v>
      </c>
      <c r="AS4031">
        <v>6.1222865241376254E-2</v>
      </c>
      <c r="AT4031">
        <v>6.1873123805616867E-2</v>
      </c>
      <c r="AU4031">
        <v>5.7968125756713014E-2</v>
      </c>
      <c r="AV4031">
        <v>5.1586002229226109E-2</v>
      </c>
      <c r="AW4031">
        <v>5.2215311709927881E-2</v>
      </c>
      <c r="AX4031">
        <v>5.9282688247899971E-2</v>
      </c>
      <c r="AY4031">
        <v>5.5154922230586968E-2</v>
      </c>
      <c r="AZ4031">
        <v>4.788442527998308E-2</v>
      </c>
    </row>
    <row r="4032" spans="11:52" ht="14.4">
      <c r="K4032" t="s">
        <v>5154</v>
      </c>
      <c r="L4032" t="s">
        <v>5125</v>
      </c>
      <c r="M4032" t="s">
        <v>32</v>
      </c>
      <c r="N4032" t="s">
        <v>80</v>
      </c>
      <c r="O4032" t="s">
        <v>6079</v>
      </c>
      <c r="P4032" t="s">
        <v>6079</v>
      </c>
      <c r="Q4032" t="s">
        <v>6079</v>
      </c>
      <c r="R4032" t="s">
        <v>6079</v>
      </c>
      <c r="S4032" t="s">
        <v>6079</v>
      </c>
      <c r="AG4032">
        <v>3.788228916814065E-3</v>
      </c>
      <c r="AH4032">
        <v>7.6250871611987826E-3</v>
      </c>
      <c r="AI4032">
        <v>7.5975041422864514E-3</v>
      </c>
      <c r="AJ4032">
        <v>3.8778690990969671E-3</v>
      </c>
      <c r="AK4032">
        <v>-3.2013222459296104E-3</v>
      </c>
      <c r="AL4032">
        <v>3.943982331019045E-3</v>
      </c>
      <c r="AM4032">
        <v>9.045429560554822E-3</v>
      </c>
      <c r="AN4032">
        <v>1.4944283118506794E-2</v>
      </c>
      <c r="AO4032">
        <v>1.448776973050662E-2</v>
      </c>
      <c r="AP4032">
        <v>1.3763775060091105E-2</v>
      </c>
      <c r="AQ4032">
        <v>1.1479814320931786E-2</v>
      </c>
      <c r="AR4032">
        <v>1.7114224435656499E-3</v>
      </c>
      <c r="AS4032">
        <v>-1.8775638151926899E-2</v>
      </c>
      <c r="AT4032">
        <v>-4.8040149837419811E-2</v>
      </c>
      <c r="AU4032">
        <v>-6.431794489092621E-2</v>
      </c>
      <c r="AV4032">
        <v>-5.723302106211782E-2</v>
      </c>
      <c r="AW4032">
        <v>-4.8881420013018213E-2</v>
      </c>
      <c r="AX4032">
        <v>-4.2907039813551984E-2</v>
      </c>
      <c r="AY4032">
        <v>-3.8881065574472309E-2</v>
      </c>
      <c r="AZ4032">
        <v>-2.2792747857491677E-2</v>
      </c>
    </row>
    <row r="4033" spans="11:52" ht="14.4">
      <c r="K4033" t="s">
        <v>5155</v>
      </c>
      <c r="L4033" t="s">
        <v>5125</v>
      </c>
      <c r="M4033" t="s">
        <v>93</v>
      </c>
      <c r="N4033" t="s">
        <v>80</v>
      </c>
      <c r="AG4033">
        <v>2.2156974940486681E-2</v>
      </c>
      <c r="AH4033">
        <v>2.3975781330302978E-2</v>
      </c>
      <c r="AI4033">
        <v>2.8255860989439916E-2</v>
      </c>
      <c r="AJ4033">
        <v>2.8464438389142244E-2</v>
      </c>
      <c r="AK4033">
        <v>4.1594995225065533E-3</v>
      </c>
      <c r="AL4033">
        <v>1.0122869147865216E-2</v>
      </c>
      <c r="AM4033">
        <v>1.2755018387876387E-2</v>
      </c>
      <c r="AN4033">
        <v>7.1589376720884454E-3</v>
      </c>
      <c r="AO4033">
        <v>5.511601058408218E-3</v>
      </c>
      <c r="AP4033">
        <v>5.7847602602067016E-3</v>
      </c>
      <c r="AQ4033">
        <v>5.7480879887788989E-3</v>
      </c>
      <c r="AR4033">
        <v>5.9045353851012927E-3</v>
      </c>
      <c r="AS4033">
        <v>2.6650725543506944E-3</v>
      </c>
      <c r="AT4033">
        <v>-4.9541336309943615E-4</v>
      </c>
      <c r="AU4033">
        <v>-1.7941028020604401E-3</v>
      </c>
      <c r="AV4033">
        <v>-1.4680503302098688E-3</v>
      </c>
      <c r="AW4033">
        <v>-7.0736704826813621E-4</v>
      </c>
      <c r="AX4033">
        <v>6.1293595060322791E-5</v>
      </c>
      <c r="AY4033">
        <v>-4.109647057533949E-4</v>
      </c>
      <c r="AZ4033">
        <v>-2.4924062280264026E-5</v>
      </c>
    </row>
    <row r="4034" spans="11:52" ht="14.4">
      <c r="K4034" t="s">
        <v>5156</v>
      </c>
      <c r="L4034" t="s">
        <v>5157</v>
      </c>
      <c r="M4034" t="s">
        <v>13</v>
      </c>
      <c r="N4034" t="s">
        <v>80</v>
      </c>
      <c r="AG4034">
        <v>6.8806210464013376E-2</v>
      </c>
      <c r="AH4034">
        <v>7.1045795269545756E-2</v>
      </c>
      <c r="AI4034">
        <v>7.1465500635210039E-2</v>
      </c>
      <c r="AJ4034">
        <v>6.9515167979318671E-2</v>
      </c>
      <c r="AK4034">
        <v>8.2426469294487797E-2</v>
      </c>
      <c r="AL4034">
        <v>8.0110117322381783E-2</v>
      </c>
      <c r="AM4034">
        <v>9.373332301019506E-2</v>
      </c>
      <c r="AN4034">
        <v>0.10352414797915124</v>
      </c>
      <c r="AO4034">
        <v>0.10260563928669436</v>
      </c>
      <c r="AP4034">
        <v>9.0828274395884659E-2</v>
      </c>
      <c r="AQ4034">
        <v>9.0399779261394003E-2</v>
      </c>
      <c r="AR4034">
        <v>9.9434547383977598E-2</v>
      </c>
      <c r="AS4034">
        <v>0.1013315171631633</v>
      </c>
      <c r="AT4034">
        <v>9.4649007423254772E-2</v>
      </c>
      <c r="AU4034">
        <v>9.3661663955193541E-2</v>
      </c>
      <c r="AV4034">
        <v>9.0490146847330838E-2</v>
      </c>
      <c r="AW4034">
        <v>9.0441045785980098E-2</v>
      </c>
      <c r="AX4034">
        <v>8.8087505741439295E-2</v>
      </c>
      <c r="AY4034">
        <v>9.275461540155655E-2</v>
      </c>
      <c r="AZ4034">
        <v>8.8358144770399438E-2</v>
      </c>
    </row>
    <row r="4035" spans="11:52" ht="14.4">
      <c r="K4035" t="s">
        <v>5158</v>
      </c>
      <c r="L4035" t="s">
        <v>5157</v>
      </c>
      <c r="M4035" t="s">
        <v>14</v>
      </c>
      <c r="N4035" t="s">
        <v>80</v>
      </c>
      <c r="AG4035">
        <v>5.6784100785732178E-2</v>
      </c>
      <c r="AH4035">
        <v>6.3483767049018841E-2</v>
      </c>
      <c r="AI4035">
        <v>6.3827570268011433E-2</v>
      </c>
      <c r="AJ4035">
        <v>6.0198447229639275E-2</v>
      </c>
      <c r="AK4035">
        <v>5.9989871513329171E-2</v>
      </c>
      <c r="AL4035">
        <v>6.0272799952254104E-2</v>
      </c>
      <c r="AM4035">
        <v>5.9543768514294881E-2</v>
      </c>
      <c r="AN4035">
        <v>5.5547112659364621E-2</v>
      </c>
      <c r="AO4035">
        <v>5.5382354877400064E-2</v>
      </c>
      <c r="AP4035">
        <v>5.4924630615584329E-2</v>
      </c>
      <c r="AQ4035">
        <v>5.5705075142779815E-2</v>
      </c>
      <c r="AR4035">
        <v>5.7307109988908971E-2</v>
      </c>
      <c r="AS4035">
        <v>5.6309429239981362E-2</v>
      </c>
      <c r="AT4035">
        <v>5.7152781958311853E-2</v>
      </c>
      <c r="AU4035">
        <v>5.8050861497287498E-2</v>
      </c>
      <c r="AV4035">
        <v>5.5856710937880624E-2</v>
      </c>
      <c r="AW4035">
        <v>4.4366796520105577E-2</v>
      </c>
      <c r="AX4035">
        <v>4.468377284743124E-2</v>
      </c>
      <c r="AY4035">
        <v>4.9845153168367538E-2</v>
      </c>
      <c r="AZ4035">
        <v>4.9259814304277415E-2</v>
      </c>
    </row>
    <row r="4036" spans="11:52" ht="14.4">
      <c r="K4036" t="s">
        <v>5159</v>
      </c>
      <c r="L4036" t="s">
        <v>5157</v>
      </c>
      <c r="M4036" t="s">
        <v>92</v>
      </c>
      <c r="N4036" t="s">
        <v>80</v>
      </c>
      <c r="AG4036">
        <v>3.1151428853572371E-2</v>
      </c>
      <c r="AH4036">
        <v>2.5456638864108302E-2</v>
      </c>
      <c r="AI4036">
        <v>2.5479013876456947E-2</v>
      </c>
      <c r="AJ4036">
        <v>3.2618699465057327E-2</v>
      </c>
      <c r="AK4036">
        <v>3.1242120598040771E-2</v>
      </c>
      <c r="AL4036">
        <v>2.9080972949541383E-2</v>
      </c>
      <c r="AM4036">
        <v>2.8082844269098624E-2</v>
      </c>
      <c r="AN4036">
        <v>2.7808593213823032E-2</v>
      </c>
      <c r="AO4036">
        <v>2.7750803983984173E-2</v>
      </c>
      <c r="AP4036">
        <v>2.6415680062103205E-2</v>
      </c>
      <c r="AQ4036">
        <v>2.6538994027896536E-2</v>
      </c>
      <c r="AR4036">
        <v>2.6329450435450031E-2</v>
      </c>
      <c r="AS4036">
        <v>0</v>
      </c>
      <c r="AT4036">
        <v>0</v>
      </c>
      <c r="AU4036">
        <v>0</v>
      </c>
      <c r="AV4036">
        <v>0</v>
      </c>
      <c r="AW4036">
        <v>0</v>
      </c>
      <c r="AX4036">
        <v>1.1923248410923754E-2</v>
      </c>
      <c r="AY4036">
        <v>1.1433291804944843E-2</v>
      </c>
      <c r="AZ4036">
        <v>1.1416632406436865E-2</v>
      </c>
    </row>
    <row r="4037" spans="11:52" ht="14.4">
      <c r="K4037" t="s">
        <v>5160</v>
      </c>
      <c r="L4037" t="s">
        <v>5157</v>
      </c>
      <c r="M4037" t="s">
        <v>15</v>
      </c>
      <c r="N4037" t="s">
        <v>80</v>
      </c>
      <c r="AG4037">
        <v>9.4839957503905017E-2</v>
      </c>
      <c r="AH4037">
        <v>9.4960882421314036E-2</v>
      </c>
      <c r="AI4037">
        <v>9.4324867482229804E-2</v>
      </c>
      <c r="AJ4037">
        <v>9.3844764446734646E-2</v>
      </c>
      <c r="AK4037">
        <v>9.632348131653716E-2</v>
      </c>
      <c r="AL4037">
        <v>9.8660164977569936E-2</v>
      </c>
      <c r="AM4037">
        <v>9.8421546931896517E-2</v>
      </c>
      <c r="AN4037">
        <v>9.6261598880750046E-2</v>
      </c>
      <c r="AO4037">
        <v>9.7421218020401476E-2</v>
      </c>
      <c r="AP4037">
        <v>0.1010372350603481</v>
      </c>
      <c r="AQ4037">
        <v>9.9293109049509803E-2</v>
      </c>
      <c r="AR4037">
        <v>9.9181234944090771E-2</v>
      </c>
      <c r="AS4037">
        <v>0.10386344744538265</v>
      </c>
      <c r="AT4037">
        <v>0.10192601447307936</v>
      </c>
      <c r="AU4037">
        <v>0.10184410127631148</v>
      </c>
      <c r="AV4037">
        <v>9.9086917000898903E-2</v>
      </c>
      <c r="AW4037">
        <v>0.10107697300522411</v>
      </c>
      <c r="AX4037">
        <v>9.3963833586733381E-2</v>
      </c>
      <c r="AY4037">
        <v>9.2234620834311484E-2</v>
      </c>
      <c r="AZ4037">
        <v>8.630583353715153E-2</v>
      </c>
    </row>
    <row r="4038" spans="11:52" ht="14.4">
      <c r="K4038" t="s">
        <v>5161</v>
      </c>
      <c r="L4038" t="s">
        <v>5157</v>
      </c>
      <c r="M4038" t="s">
        <v>91</v>
      </c>
      <c r="N4038" t="s">
        <v>80</v>
      </c>
      <c r="AG4038">
        <v>3.1562349429358212E-2</v>
      </c>
      <c r="AH4038">
        <v>6.3998719431720433E-2</v>
      </c>
      <c r="AI4038">
        <v>6.3226009856502424E-2</v>
      </c>
      <c r="AJ4038">
        <v>6.2465744875382638E-2</v>
      </c>
      <c r="AK4038">
        <v>5.6174517759350527E-2</v>
      </c>
      <c r="AL4038">
        <v>5.4128201146808073E-2</v>
      </c>
      <c r="AM4038">
        <v>5.3432285850710366E-2</v>
      </c>
      <c r="AN4038">
        <v>5.1977911957565091E-2</v>
      </c>
      <c r="AO4038">
        <v>5.2300826813952858E-2</v>
      </c>
      <c r="AP4038">
        <v>5.1130254121007926E-2</v>
      </c>
      <c r="AQ4038">
        <v>2.7644421888509487E-2</v>
      </c>
      <c r="AR4038">
        <v>2.7907244760970191E-2</v>
      </c>
      <c r="AS4038">
        <v>2.9281866775497045E-2</v>
      </c>
      <c r="AT4038">
        <v>3.0024466930001444E-2</v>
      </c>
      <c r="AU4038">
        <v>2.9508119689798978E-2</v>
      </c>
      <c r="AV4038">
        <v>2.9785368479063077E-2</v>
      </c>
      <c r="AW4038">
        <v>2.9531644584011075E-2</v>
      </c>
      <c r="AX4038">
        <v>2.9199479606539201E-2</v>
      </c>
      <c r="AY4038">
        <v>2.9126121655686975E-2</v>
      </c>
      <c r="AZ4038">
        <v>2.8837161589819877E-2</v>
      </c>
    </row>
    <row r="4039" spans="11:52" ht="14.4">
      <c r="K4039" t="s">
        <v>5162</v>
      </c>
      <c r="L4039" t="s">
        <v>5157</v>
      </c>
      <c r="M4039" t="s">
        <v>16</v>
      </c>
      <c r="N4039" t="s">
        <v>80</v>
      </c>
      <c r="AG4039">
        <v>7.1034188846564594E-2</v>
      </c>
      <c r="AH4039">
        <v>7.3163595642058391E-2</v>
      </c>
      <c r="AI4039">
        <v>7.8704693653849092E-2</v>
      </c>
      <c r="AJ4039">
        <v>8.2149866240657621E-2</v>
      </c>
      <c r="AK4039">
        <v>7.8441523418576631E-2</v>
      </c>
      <c r="AL4039">
        <v>8.2668928485197954E-2</v>
      </c>
      <c r="AM4039">
        <v>8.2858745450915955E-2</v>
      </c>
      <c r="AN4039">
        <v>7.9954412329537261E-2</v>
      </c>
      <c r="AO4039">
        <v>7.5283746738731505E-2</v>
      </c>
      <c r="AP4039">
        <v>8.1615988352810448E-2</v>
      </c>
      <c r="AQ4039">
        <v>8.2198538466628751E-2</v>
      </c>
      <c r="AR4039">
        <v>8.4447053305190825E-2</v>
      </c>
      <c r="AS4039">
        <v>7.0010689981550286E-2</v>
      </c>
      <c r="AT4039">
        <v>7.6260798938828506E-2</v>
      </c>
      <c r="AU4039">
        <v>7.7691011278637812E-2</v>
      </c>
      <c r="AV4039">
        <v>8.0923940860882476E-2</v>
      </c>
      <c r="AW4039">
        <v>7.7155837438230623E-2</v>
      </c>
      <c r="AX4039">
        <v>7.8145017569973649E-2</v>
      </c>
      <c r="AY4039">
        <v>7.7787907529589015E-2</v>
      </c>
      <c r="AZ4039">
        <v>7.6890594600906387E-2</v>
      </c>
    </row>
    <row r="4040" spans="11:52" ht="14.4">
      <c r="K4040" t="s">
        <v>5163</v>
      </c>
      <c r="L4040" t="s">
        <v>5157</v>
      </c>
      <c r="M4040" t="s">
        <v>17</v>
      </c>
      <c r="N4040" t="s">
        <v>80</v>
      </c>
      <c r="AG4040">
        <v>0.11581536891675008</v>
      </c>
      <c r="AH4040">
        <v>0.11646097608602912</v>
      </c>
      <c r="AI4040">
        <v>0.11815187026135704</v>
      </c>
      <c r="AJ4040">
        <v>0.1146346878079308</v>
      </c>
      <c r="AK4040">
        <v>9.4475698161674268E-2</v>
      </c>
      <c r="AL4040">
        <v>9.2697923018086964E-2</v>
      </c>
      <c r="AM4040">
        <v>7.8665991014829559E-2</v>
      </c>
      <c r="AN4040">
        <v>8.6659352281638846E-2</v>
      </c>
      <c r="AO4040">
        <v>8.6831381086160606E-2</v>
      </c>
      <c r="AP4040">
        <v>9.8538617688412461E-2</v>
      </c>
      <c r="AQ4040">
        <v>0.10083890218054677</v>
      </c>
      <c r="AR4040">
        <v>9.0322533601699062E-2</v>
      </c>
      <c r="AS4040">
        <v>7.4987079308312873E-2</v>
      </c>
      <c r="AT4040">
        <v>7.8260475946709443E-2</v>
      </c>
      <c r="AU4040">
        <v>8.3707027343494292E-2</v>
      </c>
      <c r="AV4040">
        <v>7.6420083757397825E-2</v>
      </c>
      <c r="AW4040">
        <v>7.5603579453325118E-2</v>
      </c>
      <c r="AX4040">
        <v>7.5038010337705796E-2</v>
      </c>
      <c r="AY4040">
        <v>7.2513017017197062E-2</v>
      </c>
      <c r="AZ4040">
        <v>7.1494595822103504E-2</v>
      </c>
    </row>
    <row r="4041" spans="11:52" ht="14.4">
      <c r="K4041" t="s">
        <v>5164</v>
      </c>
      <c r="L4041" t="s">
        <v>5157</v>
      </c>
      <c r="M4041" t="s">
        <v>97</v>
      </c>
      <c r="N4041" t="s">
        <v>80</v>
      </c>
      <c r="O4041" t="s">
        <v>6079</v>
      </c>
      <c r="P4041" t="s">
        <v>6079</v>
      </c>
      <c r="Q4041" t="s">
        <v>6079</v>
      </c>
      <c r="R4041" t="s">
        <v>6079</v>
      </c>
      <c r="S4041" t="s">
        <v>6079</v>
      </c>
      <c r="T4041" t="s">
        <v>6079</v>
      </c>
      <c r="AG4041">
        <v>0</v>
      </c>
      <c r="AH4041">
        <v>4.5278808883019578E-3</v>
      </c>
      <c r="AI4041">
        <v>4.7035150103445509E-3</v>
      </c>
      <c r="AJ4041">
        <v>4.5989901223741593E-3</v>
      </c>
      <c r="AK4041">
        <v>4.571952010452184E-3</v>
      </c>
      <c r="AL4041">
        <v>7.9749688687946515E-3</v>
      </c>
      <c r="AM4041">
        <v>7.9479060605516343E-3</v>
      </c>
      <c r="AN4041">
        <v>7.7968981288838316E-3</v>
      </c>
      <c r="AO4041">
        <v>0</v>
      </c>
      <c r="AP4041">
        <v>0</v>
      </c>
      <c r="AQ4041">
        <v>0</v>
      </c>
      <c r="AR4041">
        <v>0</v>
      </c>
      <c r="AS4041">
        <v>8.1232520682744565E-3</v>
      </c>
      <c r="AT4041">
        <v>8.0895717332071758E-3</v>
      </c>
      <c r="AU4041">
        <v>8.2027380797462784E-3</v>
      </c>
      <c r="AV4041">
        <v>1.2803000081217665E-2</v>
      </c>
      <c r="AW4041">
        <v>1.2649012602071324E-2</v>
      </c>
      <c r="AX4041">
        <v>1.2499024831728276E-2</v>
      </c>
      <c r="AY4041">
        <v>1.2440372230949188E-2</v>
      </c>
      <c r="AZ4041">
        <v>1.24692519245099E-2</v>
      </c>
    </row>
    <row r="4042" spans="11:52" ht="14.4">
      <c r="K4042" t="s">
        <v>5165</v>
      </c>
      <c r="L4042" t="s">
        <v>5157</v>
      </c>
      <c r="M4042" t="s">
        <v>18</v>
      </c>
      <c r="N4042" t="s">
        <v>80</v>
      </c>
      <c r="AG4042">
        <v>0.10999407107658282</v>
      </c>
      <c r="AH4042">
        <v>0.10732768281434736</v>
      </c>
      <c r="AI4042">
        <v>0.10872680458024066</v>
      </c>
      <c r="AJ4042">
        <v>0.10004921099723001</v>
      </c>
      <c r="AK4042">
        <v>0.10561855560632608</v>
      </c>
      <c r="AL4042">
        <v>0.1044576562558632</v>
      </c>
      <c r="AM4042">
        <v>0.10777408788269868</v>
      </c>
      <c r="AN4042">
        <v>0.1070570265708332</v>
      </c>
      <c r="AO4042">
        <v>0.11046652149435236</v>
      </c>
      <c r="AP4042">
        <v>0.10994524899811756</v>
      </c>
      <c r="AQ4042">
        <v>0.1190137616859121</v>
      </c>
      <c r="AR4042">
        <v>0.12511520844841773</v>
      </c>
      <c r="AS4042">
        <v>0.11707505417963392</v>
      </c>
      <c r="AT4042">
        <v>0.11010864926148498</v>
      </c>
      <c r="AU4042">
        <v>0.11042407046266768</v>
      </c>
      <c r="AV4042">
        <v>0.10875755330684821</v>
      </c>
      <c r="AW4042">
        <v>0.11205230882964966</v>
      </c>
      <c r="AX4042">
        <v>0.11289367076201189</v>
      </c>
      <c r="AY4042">
        <v>0.11294512614542536</v>
      </c>
      <c r="AZ4042">
        <v>0.11175201308277008</v>
      </c>
    </row>
    <row r="4043" spans="11:52" ht="14.4">
      <c r="K4043" t="s">
        <v>5166</v>
      </c>
      <c r="L4043" t="s">
        <v>5157</v>
      </c>
      <c r="M4043" t="s">
        <v>34</v>
      </c>
      <c r="N4043" t="s">
        <v>80</v>
      </c>
      <c r="AG4043">
        <v>9.8960684110198996E-2</v>
      </c>
      <c r="AH4043">
        <v>9.5372392398988912E-2</v>
      </c>
      <c r="AI4043">
        <v>9.5673499741780701E-2</v>
      </c>
      <c r="AJ4043">
        <v>9.1550547894242107E-2</v>
      </c>
      <c r="AK4043">
        <v>7.8605663534881548E-2</v>
      </c>
      <c r="AL4043">
        <v>7.7434346502625748E-2</v>
      </c>
      <c r="AM4043">
        <v>7.7888086989757174E-2</v>
      </c>
      <c r="AN4043">
        <v>7.7342412294444635E-2</v>
      </c>
      <c r="AO4043">
        <v>7.5723586349519534E-2</v>
      </c>
      <c r="AP4043">
        <v>7.5051989460564586E-2</v>
      </c>
      <c r="AQ4043">
        <v>7.8578780771599993E-2</v>
      </c>
      <c r="AR4043">
        <v>7.8010168622500903E-2</v>
      </c>
      <c r="AS4043">
        <v>7.5003128840506625E-2</v>
      </c>
      <c r="AT4043">
        <v>7.5718847754344815E-2</v>
      </c>
      <c r="AU4043">
        <v>7.927266799837597E-2</v>
      </c>
      <c r="AV4043">
        <v>7.8585599304655862E-2</v>
      </c>
      <c r="AW4043">
        <v>8.0962521201954143E-2</v>
      </c>
      <c r="AX4043">
        <v>7.9740322701610522E-2</v>
      </c>
      <c r="AY4043">
        <v>8.112834529433692E-2</v>
      </c>
      <c r="AZ4043">
        <v>7.8521415787104754E-2</v>
      </c>
    </row>
    <row r="4044" spans="11:52" ht="14.4">
      <c r="K4044" t="s">
        <v>5167</v>
      </c>
      <c r="L4044" t="s">
        <v>5157</v>
      </c>
      <c r="M4044" t="s">
        <v>19</v>
      </c>
      <c r="N4044" t="s">
        <v>80</v>
      </c>
      <c r="AG4044">
        <v>0.10719347850779049</v>
      </c>
      <c r="AH4044">
        <v>0.10639748938381616</v>
      </c>
      <c r="AI4044">
        <v>8.7028447575087167E-2</v>
      </c>
      <c r="AJ4044">
        <v>8.5627367357952594E-2</v>
      </c>
      <c r="AK4044">
        <v>7.9262174374881603E-2</v>
      </c>
      <c r="AL4044">
        <v>7.7511894920642394E-2</v>
      </c>
      <c r="AM4044">
        <v>7.4615662642410666E-2</v>
      </c>
      <c r="AN4044">
        <v>6.8923104896206983E-2</v>
      </c>
      <c r="AO4044">
        <v>7.1546845986509192E-2</v>
      </c>
      <c r="AP4044">
        <v>5.917577476215808E-2</v>
      </c>
      <c r="AQ4044">
        <v>8.1153666074871247E-2</v>
      </c>
      <c r="AR4044">
        <v>8.1417563182344832E-2</v>
      </c>
      <c r="AS4044">
        <v>7.637146088693883E-2</v>
      </c>
      <c r="AT4044">
        <v>7.9662719308188884E-2</v>
      </c>
      <c r="AU4044">
        <v>8.571212038642137E-2</v>
      </c>
      <c r="AV4044">
        <v>7.9646161030287391E-2</v>
      </c>
      <c r="AW4044">
        <v>8.020849581880421E-2</v>
      </c>
      <c r="AX4044">
        <v>7.9281274271875549E-2</v>
      </c>
      <c r="AY4044">
        <v>7.923310914219335E-2</v>
      </c>
      <c r="AZ4044">
        <v>7.528745742501769E-2</v>
      </c>
    </row>
    <row r="4045" spans="11:52" ht="14.4">
      <c r="K4045" t="s">
        <v>5168</v>
      </c>
      <c r="L4045" t="s">
        <v>5157</v>
      </c>
      <c r="M4045" t="s">
        <v>20</v>
      </c>
      <c r="N4045" t="s">
        <v>80</v>
      </c>
      <c r="AG4045">
        <v>7.7089651409158896E-2</v>
      </c>
      <c r="AH4045">
        <v>7.363306916230182E-2</v>
      </c>
      <c r="AI4045">
        <v>6.5030697739835525E-2</v>
      </c>
      <c r="AJ4045">
        <v>5.9318365991692983E-2</v>
      </c>
      <c r="AK4045">
        <v>6.4254497289976883E-2</v>
      </c>
      <c r="AL4045">
        <v>6.1641698501333039E-2</v>
      </c>
      <c r="AM4045">
        <v>5.948679055347867E-2</v>
      </c>
      <c r="AN4045">
        <v>6.0910086306270407E-2</v>
      </c>
      <c r="AO4045">
        <v>5.7153739709192179E-2</v>
      </c>
      <c r="AP4045">
        <v>5.5386042046386585E-2</v>
      </c>
      <c r="AQ4045">
        <v>5.4967826643100536E-2</v>
      </c>
      <c r="AR4045">
        <v>5.2313849602690865E-2</v>
      </c>
      <c r="AS4045">
        <v>5.6436522351068837E-2</v>
      </c>
      <c r="AT4045">
        <v>5.6791494778010453E-2</v>
      </c>
      <c r="AU4045">
        <v>6.582562355274213E-2</v>
      </c>
      <c r="AV4045">
        <v>6.7254776674806727E-2</v>
      </c>
      <c r="AW4045">
        <v>7.1895687327760763E-2</v>
      </c>
      <c r="AX4045">
        <v>7.1045489641065482E-2</v>
      </c>
      <c r="AY4045">
        <v>7.2952410861826023E-2</v>
      </c>
      <c r="AZ4045">
        <v>6.7230669012195238E-2</v>
      </c>
    </row>
    <row r="4046" spans="11:52" ht="14.4">
      <c r="K4046" t="s">
        <v>5169</v>
      </c>
      <c r="L4046" t="s">
        <v>5157</v>
      </c>
      <c r="M4046" t="s">
        <v>21</v>
      </c>
      <c r="N4046" t="s">
        <v>80</v>
      </c>
      <c r="AG4046">
        <v>0.14427260646549037</v>
      </c>
      <c r="AH4046">
        <v>0.13885044949774125</v>
      </c>
      <c r="AI4046">
        <v>0.13908892726476918</v>
      </c>
      <c r="AJ4046">
        <v>0.13322885415943647</v>
      </c>
      <c r="AK4046">
        <v>0.12647588536089291</v>
      </c>
      <c r="AL4046">
        <v>0.13127861010611258</v>
      </c>
      <c r="AM4046">
        <v>0.12989867462685059</v>
      </c>
      <c r="AN4046">
        <v>0.12989806594837469</v>
      </c>
    </row>
    <row r="4047" spans="11:52" ht="14.4">
      <c r="K4047" t="s">
        <v>5170</v>
      </c>
      <c r="L4047" t="s">
        <v>5157</v>
      </c>
      <c r="M4047" t="s">
        <v>22</v>
      </c>
      <c r="N4047" t="s">
        <v>80</v>
      </c>
      <c r="AG4047">
        <v>6.8184655829589037E-4</v>
      </c>
      <c r="AH4047">
        <v>1.670349657713116E-4</v>
      </c>
      <c r="AI4047">
        <v>1.6373406914089159E-4</v>
      </c>
      <c r="AJ4047">
        <v>1.6082303432690608E-4</v>
      </c>
      <c r="AK4047">
        <v>1.1630068214129401E-4</v>
      </c>
      <c r="AL4047">
        <v>1.19524345285506E-4</v>
      </c>
      <c r="AM4047">
        <v>1.2140272301442651E-4</v>
      </c>
      <c r="AN4047">
        <v>1.1706235608883588E-4</v>
      </c>
      <c r="AO4047">
        <v>6.4138347841478265E-5</v>
      </c>
      <c r="AP4047">
        <v>3.0116208000600091E-2</v>
      </c>
      <c r="AQ4047">
        <v>3.0820315031719499E-2</v>
      </c>
      <c r="AR4047">
        <v>2.9870103282867318E-2</v>
      </c>
      <c r="AS4047">
        <v>3.2340411776199098E-2</v>
      </c>
      <c r="AT4047">
        <v>2.9976133050665509E-2</v>
      </c>
      <c r="AU4047">
        <v>2.948512594046954E-2</v>
      </c>
      <c r="AV4047">
        <v>2.7314150132619081E-2</v>
      </c>
      <c r="AW4047">
        <v>4.7505421266929179E-2</v>
      </c>
      <c r="AX4047">
        <v>4.6291253091998157E-2</v>
      </c>
      <c r="AY4047">
        <v>4.5964639089254994E-2</v>
      </c>
      <c r="AZ4047">
        <v>4.2312511951672793E-2</v>
      </c>
    </row>
    <row r="4048" spans="11:52" ht="14.4">
      <c r="K4048" t="s">
        <v>5171</v>
      </c>
      <c r="L4048" t="s">
        <v>5157</v>
      </c>
      <c r="M4048" t="s">
        <v>90</v>
      </c>
      <c r="N4048" t="s">
        <v>80</v>
      </c>
      <c r="AG4048">
        <v>0</v>
      </c>
      <c r="AH4048">
        <v>0</v>
      </c>
      <c r="AI4048">
        <v>0</v>
      </c>
      <c r="AJ4048">
        <v>0</v>
      </c>
      <c r="AK4048">
        <v>0</v>
      </c>
      <c r="AL4048">
        <v>0</v>
      </c>
      <c r="AM4048">
        <v>0</v>
      </c>
      <c r="AN4048">
        <v>0</v>
      </c>
      <c r="AO4048">
        <v>0</v>
      </c>
      <c r="AP4048">
        <v>0</v>
      </c>
      <c r="AQ4048">
        <v>0</v>
      </c>
      <c r="AR4048">
        <v>0</v>
      </c>
      <c r="AS4048">
        <v>0</v>
      </c>
      <c r="AT4048">
        <v>0</v>
      </c>
      <c r="AU4048">
        <v>0</v>
      </c>
      <c r="AV4048">
        <v>0</v>
      </c>
      <c r="AW4048">
        <v>0</v>
      </c>
      <c r="AX4048">
        <v>0</v>
      </c>
      <c r="AY4048">
        <v>0</v>
      </c>
      <c r="AZ4048">
        <v>0</v>
      </c>
    </row>
    <row r="4049" spans="1:52" ht="14.4">
      <c r="K4049" t="s">
        <v>5172</v>
      </c>
      <c r="L4049" t="s">
        <v>5157</v>
      </c>
      <c r="M4049" t="s">
        <v>23</v>
      </c>
      <c r="N4049" t="s">
        <v>80</v>
      </c>
      <c r="AG4049">
        <v>0</v>
      </c>
      <c r="AH4049">
        <v>0</v>
      </c>
      <c r="AI4049">
        <v>0</v>
      </c>
      <c r="AJ4049">
        <v>0</v>
      </c>
      <c r="AK4049">
        <v>0</v>
      </c>
      <c r="AL4049">
        <v>0</v>
      </c>
      <c r="AM4049">
        <v>0</v>
      </c>
      <c r="AN4049">
        <v>0</v>
      </c>
      <c r="AO4049">
        <v>0</v>
      </c>
      <c r="AP4049">
        <v>0</v>
      </c>
      <c r="AQ4049">
        <v>0</v>
      </c>
      <c r="AR4049">
        <v>0</v>
      </c>
      <c r="AS4049">
        <v>0</v>
      </c>
      <c r="AT4049">
        <v>0</v>
      </c>
      <c r="AU4049">
        <v>0</v>
      </c>
      <c r="AV4049">
        <v>0</v>
      </c>
      <c r="AW4049">
        <v>0</v>
      </c>
      <c r="AX4049">
        <v>0</v>
      </c>
      <c r="AY4049">
        <v>0</v>
      </c>
      <c r="AZ4049">
        <v>0</v>
      </c>
    </row>
    <row r="4050" spans="1:52" ht="14.4">
      <c r="K4050" t="s">
        <v>5173</v>
      </c>
      <c r="L4050" t="s">
        <v>5157</v>
      </c>
      <c r="M4050" t="s">
        <v>24</v>
      </c>
      <c r="N4050" t="s">
        <v>80</v>
      </c>
      <c r="AG4050">
        <v>2.8685574341331455E-2</v>
      </c>
      <c r="AH4050">
        <v>2.8776187325819751E-2</v>
      </c>
      <c r="AI4050">
        <v>3.254107871042717E-2</v>
      </c>
      <c r="AJ4050">
        <v>3.9011544495262694E-2</v>
      </c>
      <c r="AK4050">
        <v>3.9839285124811379E-2</v>
      </c>
      <c r="AL4050">
        <v>5.5095238085850547E-2</v>
      </c>
      <c r="AM4050">
        <v>5.9962430114792478E-2</v>
      </c>
      <c r="AN4050">
        <v>5.7621261139404592E-2</v>
      </c>
      <c r="AO4050">
        <v>5.8647461513470056E-2</v>
      </c>
      <c r="AP4050">
        <v>5.8310163712191623E-2</v>
      </c>
      <c r="AQ4050">
        <v>6.0175754883321962E-2</v>
      </c>
      <c r="AR4050">
        <v>5.7005285153680543E-2</v>
      </c>
      <c r="AS4050">
        <v>5.8192021326547674E-2</v>
      </c>
      <c r="AT4050">
        <v>5.5640275738417733E-2</v>
      </c>
      <c r="AU4050">
        <v>5.5122820285537555E-2</v>
      </c>
      <c r="AV4050">
        <v>5.3722336152944361E-2</v>
      </c>
      <c r="AW4050">
        <v>5.434212323228043E-2</v>
      </c>
      <c r="AX4050">
        <v>5.4410411504399653E-2</v>
      </c>
      <c r="AY4050">
        <v>5.4006752547072531E-2</v>
      </c>
      <c r="AZ4050">
        <v>5.4108225460800075E-2</v>
      </c>
    </row>
    <row r="4051" spans="1:52" ht="14.4">
      <c r="K4051" t="s">
        <v>5174</v>
      </c>
      <c r="L4051" t="s">
        <v>5157</v>
      </c>
      <c r="M4051" t="s">
        <v>1386</v>
      </c>
      <c r="N4051" t="s">
        <v>80</v>
      </c>
      <c r="O4051" t="s">
        <v>6079</v>
      </c>
      <c r="P4051" t="s">
        <v>6079</v>
      </c>
      <c r="Q4051" t="s">
        <v>6079</v>
      </c>
      <c r="R4051" t="s">
        <v>6079</v>
      </c>
      <c r="S4051" t="s">
        <v>6079</v>
      </c>
      <c r="T4051" t="s">
        <v>6079</v>
      </c>
      <c r="U4051" t="s">
        <v>6079</v>
      </c>
      <c r="V4051" t="s">
        <v>6079</v>
      </c>
      <c r="W4051" t="s">
        <v>6079</v>
      </c>
      <c r="X4051" t="s">
        <v>6079</v>
      </c>
      <c r="Y4051" t="s">
        <v>6079</v>
      </c>
      <c r="Z4051" t="s">
        <v>6079</v>
      </c>
      <c r="AA4051" t="s">
        <v>6079</v>
      </c>
      <c r="AG4051">
        <v>2.3094963576834816E-4</v>
      </c>
      <c r="AH4051">
        <v>2.2888542484561416E-4</v>
      </c>
      <c r="AI4051">
        <v>2.2998148489666159E-4</v>
      </c>
      <c r="AJ4051">
        <v>3.1582690004927373E-4</v>
      </c>
      <c r="AK4051">
        <v>2.5327194863260533E-2</v>
      </c>
      <c r="AL4051">
        <v>2.4830999064884455E-2</v>
      </c>
      <c r="AM4051">
        <v>2.4171781680444693E-2</v>
      </c>
      <c r="AN4051">
        <v>2.1777479011842311E-2</v>
      </c>
      <c r="AO4051">
        <v>2.1053935327125385E-2</v>
      </c>
      <c r="AP4051">
        <v>2.0614863731005184E-2</v>
      </c>
      <c r="AQ4051">
        <v>3.9292226659071679E-2</v>
      </c>
      <c r="AR4051">
        <v>3.6396175043248907E-2</v>
      </c>
      <c r="AS4051">
        <v>3.6278686923212539E-2</v>
      </c>
      <c r="AT4051">
        <v>3.4984532973410684E-2</v>
      </c>
      <c r="AU4051">
        <v>3.5979831078476583E-2</v>
      </c>
      <c r="AV4051">
        <v>3.630062756344838E-2</v>
      </c>
      <c r="AW4051">
        <v>3.4361905840092466E-2</v>
      </c>
      <c r="AX4051">
        <v>3.3053954422594047E-2</v>
      </c>
      <c r="AY4051">
        <v>3.279896759677909E-2</v>
      </c>
      <c r="AZ4051">
        <v>3.3645684980409374E-2</v>
      </c>
    </row>
    <row r="4052" spans="1:52" ht="14.4">
      <c r="K4052" t="s">
        <v>5175</v>
      </c>
      <c r="L4052" t="s">
        <v>5157</v>
      </c>
      <c r="M4052" t="s">
        <v>25</v>
      </c>
      <c r="N4052" t="s">
        <v>80</v>
      </c>
      <c r="AG4052">
        <v>7.4995762628842083E-2</v>
      </c>
      <c r="AH4052">
        <v>7.3830299467305488E-2</v>
      </c>
      <c r="AI4052">
        <v>7.2888520436185558E-2</v>
      </c>
      <c r="AJ4052">
        <v>6.8749344338730811E-2</v>
      </c>
      <c r="AK4052">
        <v>8.8231391827583022E-2</v>
      </c>
      <c r="AL4052">
        <v>8.5343950316291967E-2</v>
      </c>
      <c r="AM4052">
        <v>9.384679711608844E-2</v>
      </c>
      <c r="AN4052">
        <v>9.2526906312330501E-2</v>
      </c>
      <c r="AO4052">
        <v>8.8021535877502916E-2</v>
      </c>
      <c r="AP4052">
        <v>8.3082607980534157E-2</v>
      </c>
      <c r="AQ4052">
        <v>8.7970116619183261E-2</v>
      </c>
      <c r="AR4052">
        <v>8.8514052350940217E-2</v>
      </c>
      <c r="AS4052">
        <v>9.2518758599908602E-2</v>
      </c>
      <c r="AT4052">
        <v>9.3135188884365075E-2</v>
      </c>
      <c r="AU4052">
        <v>9.4142319685307146E-2</v>
      </c>
      <c r="AV4052">
        <v>9.2070731665614025E-2</v>
      </c>
      <c r="AW4052">
        <v>9.4173568441909744E-2</v>
      </c>
      <c r="AX4052">
        <v>8.5030790369768891E-2</v>
      </c>
      <c r="AY4052">
        <v>8.7082886164863191E-2</v>
      </c>
      <c r="AZ4052">
        <v>8.7722129351564898E-2</v>
      </c>
    </row>
    <row r="4053" spans="1:52" ht="14.4">
      <c r="K4053" t="s">
        <v>5629</v>
      </c>
      <c r="L4053" t="s">
        <v>5157</v>
      </c>
      <c r="M4053" t="s">
        <v>5610</v>
      </c>
      <c r="N4053" t="s">
        <v>80</v>
      </c>
      <c r="AO4053">
        <v>0</v>
      </c>
      <c r="AP4053" t="s">
        <v>6079</v>
      </c>
      <c r="AQ4053" t="s">
        <v>6079</v>
      </c>
      <c r="AR4053" t="s">
        <v>6079</v>
      </c>
      <c r="AS4053" t="s">
        <v>6079</v>
      </c>
      <c r="AT4053">
        <v>0</v>
      </c>
      <c r="AU4053">
        <v>0</v>
      </c>
      <c r="AV4053">
        <v>0</v>
      </c>
      <c r="AW4053">
        <v>0</v>
      </c>
      <c r="AX4053">
        <v>0</v>
      </c>
      <c r="AY4053">
        <v>0</v>
      </c>
      <c r="AZ4053">
        <v>0</v>
      </c>
    </row>
    <row r="4054" spans="1:52" ht="14.4">
      <c r="K4054" t="s">
        <v>5176</v>
      </c>
      <c r="L4054" t="s">
        <v>5157</v>
      </c>
      <c r="M4054" t="s">
        <v>98</v>
      </c>
      <c r="N4054" t="s">
        <v>80</v>
      </c>
      <c r="AG4054">
        <v>0</v>
      </c>
      <c r="AH4054">
        <v>0</v>
      </c>
      <c r="AI4054">
        <v>0</v>
      </c>
      <c r="AJ4054">
        <v>0</v>
      </c>
      <c r="AK4054">
        <v>0</v>
      </c>
      <c r="AL4054">
        <v>0</v>
      </c>
      <c r="AM4054">
        <v>0</v>
      </c>
      <c r="AN4054">
        <v>0</v>
      </c>
      <c r="AO4054">
        <v>0</v>
      </c>
      <c r="AP4054">
        <v>0</v>
      </c>
      <c r="AQ4054">
        <v>0</v>
      </c>
      <c r="AR4054">
        <v>0</v>
      </c>
      <c r="AS4054">
        <v>0</v>
      </c>
      <c r="AT4054">
        <v>0</v>
      </c>
      <c r="AU4054">
        <v>0</v>
      </c>
      <c r="AV4054">
        <v>0</v>
      </c>
      <c r="AW4054">
        <v>0</v>
      </c>
      <c r="AX4054">
        <v>0</v>
      </c>
      <c r="AY4054">
        <v>0</v>
      </c>
      <c r="AZ4054">
        <v>0</v>
      </c>
    </row>
    <row r="4055" spans="1:52" ht="14.4">
      <c r="K4055" t="s">
        <v>5177</v>
      </c>
      <c r="L4055" t="s">
        <v>5157</v>
      </c>
      <c r="M4055" t="s">
        <v>94</v>
      </c>
      <c r="N4055" t="s">
        <v>80</v>
      </c>
      <c r="AG4055">
        <v>4.4102297027749898E-2</v>
      </c>
      <c r="AH4055">
        <v>4.4103679401956405E-2</v>
      </c>
      <c r="AI4055">
        <v>4.3589390798231334E-2</v>
      </c>
      <c r="AJ4055">
        <v>4.5882965369935233E-2</v>
      </c>
      <c r="AK4055">
        <v>8.7440523307537876E-3</v>
      </c>
      <c r="AL4055">
        <v>8.5434526587559786E-3</v>
      </c>
      <c r="AM4055">
        <v>8.5580771507180169E-3</v>
      </c>
      <c r="AN4055">
        <v>1.578273073553027E-2</v>
      </c>
      <c r="AO4055">
        <v>1.5662261899513797E-2</v>
      </c>
      <c r="AP4055">
        <v>1.5484667950528969E-2</v>
      </c>
      <c r="AQ4055">
        <v>1.5498618327464443E-2</v>
      </c>
      <c r="AR4055">
        <v>1.7038058376366572E-2</v>
      </c>
      <c r="AS4055">
        <v>1.6666824421401338E-2</v>
      </c>
      <c r="AT4055">
        <v>1.6304433922437717E-2</v>
      </c>
      <c r="AU4055">
        <v>1.6415967347275438E-2</v>
      </c>
      <c r="AV4055">
        <v>1.6471280193971038E-2</v>
      </c>
      <c r="AW4055">
        <v>1.6140318015568679E-2</v>
      </c>
      <c r="AX4055">
        <v>1.6651010273455565E-2</v>
      </c>
      <c r="AY4055">
        <v>1.6643039639084995E-2</v>
      </c>
      <c r="AZ4055">
        <v>1.6504159940942436E-2</v>
      </c>
    </row>
    <row r="4056" spans="1:52" ht="14.4">
      <c r="K4056" t="s">
        <v>5178</v>
      </c>
      <c r="L4056" t="s">
        <v>5157</v>
      </c>
      <c r="M4056" t="s">
        <v>99</v>
      </c>
      <c r="N4056" t="s">
        <v>80</v>
      </c>
      <c r="AG4056">
        <v>0</v>
      </c>
      <c r="AH4056">
        <v>0</v>
      </c>
      <c r="AI4056">
        <v>0</v>
      </c>
      <c r="AJ4056">
        <v>0</v>
      </c>
      <c r="AK4056">
        <v>0</v>
      </c>
      <c r="AL4056">
        <v>0</v>
      </c>
      <c r="AM4056">
        <v>0</v>
      </c>
      <c r="AN4056">
        <v>0</v>
      </c>
      <c r="AO4056">
        <v>0</v>
      </c>
      <c r="AP4056">
        <v>0</v>
      </c>
      <c r="AQ4056">
        <v>0</v>
      </c>
      <c r="AR4056">
        <v>0</v>
      </c>
      <c r="AS4056">
        <v>0</v>
      </c>
      <c r="AT4056">
        <v>0</v>
      </c>
      <c r="AU4056">
        <v>0</v>
      </c>
      <c r="AV4056">
        <v>0</v>
      </c>
      <c r="AW4056">
        <v>0</v>
      </c>
      <c r="AX4056">
        <v>0</v>
      </c>
      <c r="AY4056">
        <v>0</v>
      </c>
      <c r="AZ4056">
        <v>0</v>
      </c>
    </row>
    <row r="4057" spans="1:52" ht="14.4">
      <c r="K4057" t="s">
        <v>5179</v>
      </c>
      <c r="L4057" t="s">
        <v>5157</v>
      </c>
      <c r="M4057" t="s">
        <v>26</v>
      </c>
      <c r="N4057" t="s">
        <v>80</v>
      </c>
      <c r="O4057" t="s">
        <v>6079</v>
      </c>
      <c r="P4057" t="s">
        <v>6079</v>
      </c>
      <c r="Q4057" t="s">
        <v>6079</v>
      </c>
      <c r="R4057" t="s">
        <v>6079</v>
      </c>
      <c r="S4057" t="s">
        <v>6079</v>
      </c>
      <c r="AG4057">
        <v>0</v>
      </c>
      <c r="AH4057">
        <v>0</v>
      </c>
      <c r="AI4057">
        <v>0</v>
      </c>
      <c r="AJ4057">
        <v>0</v>
      </c>
      <c r="AK4057">
        <v>0</v>
      </c>
      <c r="AL4057">
        <v>0</v>
      </c>
      <c r="AM4057">
        <v>0</v>
      </c>
      <c r="AN4057">
        <v>0</v>
      </c>
      <c r="AO4057">
        <v>0</v>
      </c>
      <c r="AP4057">
        <v>0</v>
      </c>
      <c r="AQ4057">
        <v>0</v>
      </c>
      <c r="AR4057">
        <v>0</v>
      </c>
      <c r="AS4057">
        <v>0</v>
      </c>
      <c r="AT4057">
        <v>0</v>
      </c>
      <c r="AU4057">
        <v>0</v>
      </c>
      <c r="AV4057">
        <v>0</v>
      </c>
      <c r="AW4057">
        <v>0</v>
      </c>
      <c r="AX4057">
        <v>0</v>
      </c>
      <c r="AY4057">
        <v>0</v>
      </c>
      <c r="AZ4057">
        <v>0</v>
      </c>
    </row>
    <row r="4058" spans="1:52" ht="14.4">
      <c r="K4058" t="s">
        <v>5180</v>
      </c>
      <c r="L4058" t="s">
        <v>5157</v>
      </c>
      <c r="M4058" t="s">
        <v>27</v>
      </c>
      <c r="N4058" t="s">
        <v>80</v>
      </c>
      <c r="AG4058">
        <v>0.12340111618561612</v>
      </c>
      <c r="AH4058">
        <v>0.10782638781376794</v>
      </c>
      <c r="AI4058">
        <v>0.12757649371447236</v>
      </c>
      <c r="AJ4058">
        <v>0.12125791644503808</v>
      </c>
      <c r="AK4058">
        <v>0.11723915876127804</v>
      </c>
      <c r="AL4058">
        <v>0.11116738499710312</v>
      </c>
      <c r="AM4058">
        <v>0.10766036835877468</v>
      </c>
      <c r="AN4058">
        <v>0.10625798762941328</v>
      </c>
      <c r="AO4058">
        <v>0.1061759800802323</v>
      </c>
      <c r="AP4058">
        <v>0.1005498482726184</v>
      </c>
      <c r="AQ4058">
        <v>0.10698315337605616</v>
      </c>
      <c r="AR4058">
        <v>0.106755985238895</v>
      </c>
      <c r="AS4058">
        <v>9.8340159743345493E-2</v>
      </c>
      <c r="AT4058">
        <v>0.10916321004317396</v>
      </c>
      <c r="AU4058">
        <v>0.11135015285365606</v>
      </c>
      <c r="AV4058">
        <v>0.10899723470711507</v>
      </c>
      <c r="AW4058">
        <v>0.1138098935004752</v>
      </c>
      <c r="AX4058">
        <v>0.11593923304839818</v>
      </c>
      <c r="AY4058">
        <v>0.11613278838598567</v>
      </c>
      <c r="AZ4058">
        <v>0.11535044699896824</v>
      </c>
    </row>
    <row r="4059" spans="1:52" ht="14.4">
      <c r="K4059" t="s">
        <v>5181</v>
      </c>
      <c r="L4059" t="s">
        <v>5157</v>
      </c>
      <c r="M4059" t="s">
        <v>28</v>
      </c>
      <c r="N4059" t="s">
        <v>80</v>
      </c>
      <c r="AG4059">
        <v>8.3842476964612653E-2</v>
      </c>
      <c r="AH4059">
        <v>9.5219267300886853E-2</v>
      </c>
      <c r="AI4059">
        <v>9.4656535068695397E-2</v>
      </c>
      <c r="AJ4059">
        <v>0.12702040366396067</v>
      </c>
      <c r="AK4059">
        <v>9.3296946727999805E-2</v>
      </c>
      <c r="AL4059">
        <v>9.3344518107860097E-2</v>
      </c>
      <c r="AM4059">
        <v>9.3470566468987937E-2</v>
      </c>
      <c r="AN4059">
        <v>8.8586911060386089E-2</v>
      </c>
      <c r="AO4059">
        <v>8.8774669669862458E-2</v>
      </c>
      <c r="AP4059" t="s">
        <v>6079</v>
      </c>
      <c r="AQ4059" t="s">
        <v>6079</v>
      </c>
      <c r="AR4059" t="s">
        <v>6079</v>
      </c>
      <c r="AS4059" t="s">
        <v>6079</v>
      </c>
      <c r="AT4059">
        <v>5.3832678160114944E-2</v>
      </c>
      <c r="AU4059">
        <v>6.6100997167506975E-2</v>
      </c>
      <c r="AV4059">
        <v>7.1257463771955395E-2</v>
      </c>
      <c r="AW4059">
        <v>8.0304916118493469E-2</v>
      </c>
      <c r="AX4059">
        <v>8.2036489768893453E-2</v>
      </c>
      <c r="AY4059">
        <v>9.366112424146554E-2</v>
      </c>
      <c r="AZ4059">
        <v>9.3788216693932086E-2</v>
      </c>
    </row>
    <row r="4060" spans="1:52" ht="14.4">
      <c r="K4060" t="s">
        <v>5182</v>
      </c>
      <c r="L4060" t="s">
        <v>5157</v>
      </c>
      <c r="M4060" t="s">
        <v>29</v>
      </c>
      <c r="N4060" t="s">
        <v>80</v>
      </c>
      <c r="AG4060">
        <v>0</v>
      </c>
      <c r="AH4060">
        <v>0</v>
      </c>
      <c r="AI4060">
        <v>0</v>
      </c>
      <c r="AJ4060">
        <v>0</v>
      </c>
      <c r="AK4060">
        <v>0</v>
      </c>
      <c r="AL4060">
        <v>0</v>
      </c>
      <c r="AM4060">
        <v>0</v>
      </c>
      <c r="AN4060">
        <v>0</v>
      </c>
      <c r="AO4060">
        <v>0</v>
      </c>
      <c r="AP4060">
        <v>0</v>
      </c>
      <c r="AQ4060">
        <v>0</v>
      </c>
      <c r="AR4060">
        <v>0</v>
      </c>
      <c r="AS4060">
        <v>0</v>
      </c>
      <c r="AT4060">
        <v>0</v>
      </c>
      <c r="AU4060">
        <v>0</v>
      </c>
      <c r="AV4060">
        <v>0</v>
      </c>
      <c r="AW4060">
        <v>0</v>
      </c>
      <c r="AX4060">
        <v>0</v>
      </c>
      <c r="AY4060">
        <v>0</v>
      </c>
      <c r="AZ4060">
        <v>0</v>
      </c>
    </row>
    <row r="4061" spans="1:52" ht="14.4">
      <c r="K4061" t="s">
        <v>5183</v>
      </c>
      <c r="L4061" t="s">
        <v>5157</v>
      </c>
      <c r="M4061" t="s">
        <v>30</v>
      </c>
      <c r="N4061" t="s">
        <v>80</v>
      </c>
      <c r="AG4061">
        <v>6.6703949878580304E-2</v>
      </c>
      <c r="AH4061">
        <v>6.6784734718398062E-2</v>
      </c>
      <c r="AI4061">
        <v>7.6809851168457316E-2</v>
      </c>
      <c r="AJ4061">
        <v>7.5862302930616174E-2</v>
      </c>
      <c r="AK4061">
        <v>7.7033234751720969E-2</v>
      </c>
      <c r="AL4061">
        <v>7.6172005870380005E-2</v>
      </c>
      <c r="AM4061">
        <v>7.6298838066380659E-2</v>
      </c>
      <c r="AN4061">
        <v>7.4906232950904914E-2</v>
      </c>
      <c r="AO4061">
        <v>6.925556027577924E-2</v>
      </c>
      <c r="AP4061">
        <v>7.2276808741004867E-2</v>
      </c>
      <c r="AQ4061">
        <v>7.3667427047532694E-2</v>
      </c>
      <c r="AR4061">
        <v>5.004067153893163E-2</v>
      </c>
      <c r="AS4061">
        <v>5.2682437002876323E-2</v>
      </c>
      <c r="AT4061">
        <v>5.1400468690030808E-2</v>
      </c>
      <c r="AU4061">
        <v>4.9588218833841416E-2</v>
      </c>
      <c r="AV4061">
        <v>5.1568113841323121E-2</v>
      </c>
      <c r="AW4061">
        <v>5.1100485561411994E-2</v>
      </c>
      <c r="AX4061">
        <v>4.7985242269147042E-2</v>
      </c>
      <c r="AY4061">
        <v>4.894049532355068E-2</v>
      </c>
      <c r="AZ4061">
        <v>4.6191679322625925E-2</v>
      </c>
    </row>
    <row r="4062" spans="1:52" ht="14.4">
      <c r="K4062" t="s">
        <v>5184</v>
      </c>
      <c r="L4062" t="s">
        <v>5157</v>
      </c>
      <c r="M4062" t="s">
        <v>100</v>
      </c>
      <c r="N4062" t="s">
        <v>80</v>
      </c>
      <c r="AG4062">
        <v>0</v>
      </c>
      <c r="AH4062">
        <v>0</v>
      </c>
      <c r="AI4062">
        <v>0</v>
      </c>
      <c r="AJ4062">
        <v>0</v>
      </c>
      <c r="AK4062">
        <v>0</v>
      </c>
      <c r="AL4062">
        <v>0</v>
      </c>
      <c r="AM4062">
        <v>0</v>
      </c>
      <c r="AN4062">
        <v>0</v>
      </c>
      <c r="AO4062">
        <v>0</v>
      </c>
      <c r="AP4062">
        <v>0</v>
      </c>
      <c r="AQ4062">
        <v>0</v>
      </c>
      <c r="AR4062">
        <v>0</v>
      </c>
      <c r="AS4062">
        <v>0</v>
      </c>
      <c r="AT4062">
        <v>0</v>
      </c>
      <c r="AU4062">
        <v>2.8800315095218829E-2</v>
      </c>
      <c r="AV4062">
        <v>2.6755487697660129E-2</v>
      </c>
      <c r="AW4062">
        <v>2.886041677279453E-2</v>
      </c>
      <c r="AX4062">
        <v>2.6620330455875717E-2</v>
      </c>
      <c r="AY4062">
        <v>2.7657764999979899E-2</v>
      </c>
      <c r="AZ4062">
        <v>2.6222473149415448E-2</v>
      </c>
    </row>
    <row r="4063" spans="1:52" ht="14.55" customHeight="1">
      <c r="A4063" s="377"/>
      <c r="B4063" s="377"/>
      <c r="C4063" s="377"/>
      <c r="D4063" s="377"/>
      <c r="E4063" s="377"/>
      <c r="F4063" s="377"/>
      <c r="G4063" s="377"/>
      <c r="H4063" s="377"/>
      <c r="I4063" s="377"/>
      <c r="J4063" s="377"/>
      <c r="K4063" t="s">
        <v>5185</v>
      </c>
      <c r="L4063" t="s">
        <v>5157</v>
      </c>
      <c r="M4063" t="s">
        <v>31</v>
      </c>
      <c r="N4063" t="s">
        <v>80</v>
      </c>
      <c r="AG4063">
        <v>0.10252103676553406</v>
      </c>
      <c r="AH4063">
        <v>0.10300075366982819</v>
      </c>
      <c r="AI4063">
        <v>0.11946729157061713</v>
      </c>
      <c r="AJ4063">
        <v>0.1248539688664466</v>
      </c>
      <c r="AK4063">
        <v>9.6623451490745332E-2</v>
      </c>
      <c r="AL4063">
        <v>8.9357842960779754E-2</v>
      </c>
      <c r="AM4063">
        <v>8.3806324177012004E-2</v>
      </c>
      <c r="AN4063">
        <v>7.1848617312444893E-2</v>
      </c>
      <c r="AO4063">
        <v>7.5216426933062672E-2</v>
      </c>
      <c r="AP4063">
        <v>7.4548947446873334E-2</v>
      </c>
      <c r="AQ4063">
        <v>8.4856574149186959E-2</v>
      </c>
      <c r="AR4063">
        <v>8.582373386678209E-2</v>
      </c>
      <c r="AS4063">
        <v>6.9061545668914759E-2</v>
      </c>
      <c r="AT4063">
        <v>8.3557474705561782E-2</v>
      </c>
      <c r="AU4063">
        <v>8.692828808426728E-2</v>
      </c>
      <c r="AV4063">
        <v>8.1385718879105381E-2</v>
      </c>
      <c r="AW4063">
        <v>8.799103799754375E-2</v>
      </c>
      <c r="AX4063">
        <v>8.8134856350631174E-2</v>
      </c>
      <c r="AY4063">
        <v>8.7220090704134071E-2</v>
      </c>
      <c r="AZ4063">
        <v>8.3666087371460432E-2</v>
      </c>
    </row>
    <row r="4064" spans="1:52" ht="14.55" customHeight="1">
      <c r="A4064" s="377"/>
      <c r="B4064" s="377"/>
      <c r="C4064" s="377"/>
      <c r="D4064" s="377"/>
      <c r="E4064" s="377"/>
      <c r="F4064" s="377"/>
      <c r="G4064" s="377"/>
      <c r="H4064" s="377"/>
      <c r="I4064" s="377"/>
      <c r="J4064" s="377"/>
      <c r="K4064" t="s">
        <v>5186</v>
      </c>
      <c r="L4064" t="s">
        <v>5157</v>
      </c>
      <c r="M4064" t="s">
        <v>32</v>
      </c>
      <c r="N4064" t="s">
        <v>80</v>
      </c>
      <c r="O4064" t="s">
        <v>6079</v>
      </c>
      <c r="P4064" t="s">
        <v>6079</v>
      </c>
      <c r="Q4064" t="s">
        <v>6079</v>
      </c>
      <c r="R4064" t="s">
        <v>6079</v>
      </c>
      <c r="S4064" t="s">
        <v>6079</v>
      </c>
      <c r="AG4064">
        <v>0</v>
      </c>
      <c r="AH4064">
        <v>0</v>
      </c>
      <c r="AI4064">
        <v>0</v>
      </c>
      <c r="AJ4064">
        <v>0</v>
      </c>
      <c r="AK4064">
        <v>0</v>
      </c>
      <c r="AL4064">
        <v>1.3255671134146448E-3</v>
      </c>
      <c r="AM4064">
        <v>1.6639992446076213E-3</v>
      </c>
      <c r="AN4064">
        <v>4.8067228810792046E-3</v>
      </c>
      <c r="AO4064">
        <v>1.6121895979511918E-3</v>
      </c>
      <c r="AP4064">
        <v>1.829606750594988E-3</v>
      </c>
      <c r="AQ4064">
        <v>4.2954670121362094E-3</v>
      </c>
      <c r="AR4064">
        <v>1.8527964050256448E-3</v>
      </c>
      <c r="AS4064">
        <v>1.3190260833153152E-3</v>
      </c>
      <c r="AT4064">
        <v>1.380749353630145E-3</v>
      </c>
      <c r="AU4064">
        <v>1.3813328343393E-3</v>
      </c>
      <c r="AV4064">
        <v>2.0374240159219688E-2</v>
      </c>
      <c r="AW4064">
        <v>2.0418919292145569E-2</v>
      </c>
      <c r="AX4064">
        <v>1.9539257577465385E-2</v>
      </c>
      <c r="AY4064">
        <v>1.9276280083511909E-2</v>
      </c>
      <c r="AZ4064">
        <v>1.7588933484968532E-2</v>
      </c>
    </row>
    <row r="4065" spans="1:52" ht="14.55" customHeight="1">
      <c r="A4065" s="377"/>
      <c r="B4065" s="377"/>
      <c r="C4065" s="377"/>
      <c r="D4065" s="377"/>
      <c r="E4065" s="377"/>
      <c r="F4065" s="377"/>
      <c r="G4065" s="377"/>
      <c r="H4065" s="377"/>
      <c r="I4065" s="377"/>
      <c r="J4065" s="377"/>
      <c r="K4065" t="s">
        <v>5187</v>
      </c>
      <c r="L4065" t="s">
        <v>5157</v>
      </c>
      <c r="M4065" t="s">
        <v>93</v>
      </c>
      <c r="N4065" t="s">
        <v>80</v>
      </c>
      <c r="AG4065">
        <v>6.7444333537070258E-2</v>
      </c>
      <c r="AH4065">
        <v>6.5634253035622897E-2</v>
      </c>
      <c r="AI4065">
        <v>6.5626552939415606E-2</v>
      </c>
      <c r="AJ4065">
        <v>6.6370277650666928E-2</v>
      </c>
      <c r="AK4065">
        <v>9.9798101783060492E-2</v>
      </c>
      <c r="AL4065">
        <v>9.6377076438096426E-2</v>
      </c>
      <c r="AM4065">
        <v>9.6712073627781878E-2</v>
      </c>
      <c r="AN4065">
        <v>9.4666224231950438E-2</v>
      </c>
      <c r="AO4065">
        <v>8.9950489286245619E-2</v>
      </c>
      <c r="AP4065">
        <v>8.9906267692440422E-2</v>
      </c>
      <c r="AQ4065">
        <v>8.8683880922550709E-2</v>
      </c>
      <c r="AR4065">
        <v>0.10495708571280764</v>
      </c>
      <c r="AS4065">
        <v>0.10289760751769508</v>
      </c>
      <c r="AT4065">
        <v>0.1027682401684244</v>
      </c>
      <c r="AU4065">
        <v>0.10207057108839222</v>
      </c>
      <c r="AV4065">
        <v>9.9792539423256707E-2</v>
      </c>
      <c r="AW4065">
        <v>9.5189606732563284E-2</v>
      </c>
      <c r="AX4065">
        <v>0.1120725440389146</v>
      </c>
      <c r="AY4065">
        <v>0.11218072667819766</v>
      </c>
      <c r="AZ4065">
        <v>0.1087614810637616</v>
      </c>
    </row>
    <row r="4066" spans="1:52" ht="14.55" customHeight="1">
      <c r="A4066" s="377"/>
      <c r="B4066" s="377"/>
      <c r="C4066" s="377"/>
      <c r="D4066" s="377"/>
      <c r="E4066" s="377"/>
      <c r="F4066" s="377"/>
      <c r="G4066" s="377"/>
      <c r="H4066" s="377"/>
      <c r="I4066" s="377"/>
      <c r="J4066" s="377"/>
      <c r="K4066" t="s">
        <v>5188</v>
      </c>
      <c r="L4066" t="s">
        <v>5189</v>
      </c>
      <c r="M4066" t="s">
        <v>13</v>
      </c>
      <c r="N4066" t="s">
        <v>80</v>
      </c>
      <c r="AG4066">
        <v>295.18607752501003</v>
      </c>
      <c r="AH4066">
        <v>298.82997923515001</v>
      </c>
      <c r="AI4066">
        <v>303.7511889502</v>
      </c>
      <c r="AJ4066">
        <v>300.73591786014003</v>
      </c>
      <c r="AK4066">
        <v>304.33559715523</v>
      </c>
      <c r="AL4066">
        <v>301.89375619284004</v>
      </c>
      <c r="AM4066">
        <v>299.51573248585998</v>
      </c>
      <c r="AN4066">
        <v>298.46397604562998</v>
      </c>
      <c r="AO4066">
        <v>302.24425710051003</v>
      </c>
      <c r="AP4066">
        <v>312.44255548269001</v>
      </c>
      <c r="AQ4066">
        <v>321.70607978477</v>
      </c>
      <c r="AR4066">
        <v>324.24734637378003</v>
      </c>
      <c r="AS4066">
        <v>336.00602829531005</v>
      </c>
      <c r="AT4066">
        <v>342.69639428229999</v>
      </c>
      <c r="AU4066">
        <v>345.23180741127004</v>
      </c>
      <c r="AV4066">
        <v>339.09177852040989</v>
      </c>
      <c r="AW4066">
        <v>343.21569091109995</v>
      </c>
      <c r="AX4066">
        <v>343.97284429116002</v>
      </c>
      <c r="AY4066">
        <v>342.06388090108999</v>
      </c>
      <c r="AZ4066">
        <v>337.16054450706002</v>
      </c>
    </row>
    <row r="4067" spans="1:52" ht="14.55" customHeight="1">
      <c r="A4067" s="377"/>
      <c r="B4067" s="377"/>
      <c r="C4067" s="377"/>
      <c r="D4067" s="377"/>
      <c r="E4067" s="377"/>
      <c r="F4067" s="377"/>
      <c r="G4067" s="377"/>
      <c r="H4067" s="377"/>
      <c r="I4067" s="377"/>
      <c r="J4067" s="377"/>
      <c r="K4067" t="s">
        <v>5190</v>
      </c>
      <c r="L4067" t="s">
        <v>5189</v>
      </c>
      <c r="M4067" t="s">
        <v>14</v>
      </c>
      <c r="N4067" t="s">
        <v>80</v>
      </c>
      <c r="AG4067">
        <v>408.16044361690598</v>
      </c>
      <c r="AH4067">
        <v>404.70126984032322</v>
      </c>
      <c r="AI4067">
        <v>408.38423760559704</v>
      </c>
      <c r="AJ4067">
        <v>406.30177688245806</v>
      </c>
      <c r="AK4067">
        <v>421.12299409608619</v>
      </c>
      <c r="AL4067">
        <v>403.70326715041909</v>
      </c>
      <c r="AM4067">
        <v>398.55057113144102</v>
      </c>
      <c r="AN4067">
        <v>400.1196633080923</v>
      </c>
      <c r="AO4067">
        <v>403.38635137491002</v>
      </c>
      <c r="AP4067">
        <v>393.03311166328535</v>
      </c>
      <c r="AQ4067">
        <v>390.67151433836511</v>
      </c>
      <c r="AR4067">
        <v>393.76899078893575</v>
      </c>
      <c r="AS4067">
        <v>406.29290529246327</v>
      </c>
      <c r="AT4067">
        <v>390.50005324719166</v>
      </c>
      <c r="AU4067">
        <v>392.75075778206258</v>
      </c>
      <c r="AV4067">
        <v>390.21821816115266</v>
      </c>
      <c r="AW4067">
        <v>355.57422959203745</v>
      </c>
      <c r="AX4067">
        <v>353.35491534843345</v>
      </c>
      <c r="AY4067">
        <v>351.76551672896557</v>
      </c>
      <c r="AZ4067">
        <v>353.65633245402768</v>
      </c>
    </row>
    <row r="4068" spans="1:52" ht="14.55" customHeight="1">
      <c r="A4068" s="377"/>
      <c r="B4068" s="377"/>
      <c r="C4068" s="377"/>
      <c r="D4068" s="377"/>
      <c r="E4068" s="377"/>
      <c r="F4068" s="377"/>
      <c r="G4068" s="377"/>
      <c r="H4068" s="377"/>
      <c r="I4068" s="377"/>
      <c r="J4068" s="377"/>
      <c r="K4068" t="s">
        <v>5191</v>
      </c>
      <c r="L4068" t="s">
        <v>5189</v>
      </c>
      <c r="M4068" t="s">
        <v>92</v>
      </c>
      <c r="N4068" t="s">
        <v>80</v>
      </c>
      <c r="AG4068">
        <v>17.104551078842416</v>
      </c>
      <c r="AH4068">
        <v>20.374290315983231</v>
      </c>
      <c r="AI4068">
        <v>20.087806524184476</v>
      </c>
      <c r="AJ4068">
        <v>20.099389508129665</v>
      </c>
      <c r="AK4068">
        <v>20.971852950199409</v>
      </c>
      <c r="AL4068">
        <v>19.068346456692915</v>
      </c>
      <c r="AM4068">
        <v>19.733408835259223</v>
      </c>
      <c r="AN4068">
        <v>19.705543511606507</v>
      </c>
      <c r="AO4068">
        <v>20.23816903568872</v>
      </c>
      <c r="AP4068">
        <v>20.295881480723999</v>
      </c>
      <c r="AQ4068">
        <v>20.86336946518049</v>
      </c>
      <c r="AR4068">
        <v>20.505768483485021</v>
      </c>
      <c r="AS4068">
        <v>17.629608855711215</v>
      </c>
      <c r="AT4068">
        <v>18.230023519787299</v>
      </c>
      <c r="AU4068">
        <v>18.838992739543919</v>
      </c>
      <c r="AV4068">
        <v>18.259537273749871</v>
      </c>
      <c r="AW4068">
        <v>18.788158298394521</v>
      </c>
      <c r="AX4068">
        <v>23.620104816443401</v>
      </c>
      <c r="AY4068">
        <v>24.091868800490847</v>
      </c>
      <c r="AZ4068">
        <v>24.536130994989261</v>
      </c>
    </row>
    <row r="4069" spans="1:52" ht="14.55" customHeight="1">
      <c r="A4069" s="377"/>
      <c r="B4069" s="377"/>
      <c r="C4069" s="377"/>
      <c r="D4069" s="377"/>
      <c r="E4069" s="377"/>
      <c r="F4069" s="377"/>
      <c r="G4069" s="377"/>
      <c r="H4069" s="377"/>
      <c r="I4069" s="377"/>
      <c r="J4069" s="377"/>
      <c r="K4069" t="s">
        <v>5192</v>
      </c>
      <c r="L4069" t="s">
        <v>5189</v>
      </c>
      <c r="M4069" t="s">
        <v>15</v>
      </c>
      <c r="N4069" t="s">
        <v>80</v>
      </c>
      <c r="AG4069">
        <v>22.396144023000002</v>
      </c>
      <c r="AH4069">
        <v>21.25353805</v>
      </c>
      <c r="AI4069">
        <v>21.078871197000002</v>
      </c>
      <c r="AJ4069">
        <v>20.116488180000001</v>
      </c>
      <c r="AK4069">
        <v>20.054708643000001</v>
      </c>
      <c r="AL4069">
        <v>19.476084065599998</v>
      </c>
      <c r="AM4069">
        <v>19.245536797399996</v>
      </c>
      <c r="AN4069">
        <v>19.318425501059998</v>
      </c>
      <c r="AO4069">
        <v>19.219730700980332</v>
      </c>
      <c r="AP4069">
        <v>18.815040615725337</v>
      </c>
      <c r="AQ4069">
        <v>18.91050045036442</v>
      </c>
      <c r="AR4069">
        <v>18.53002909767692</v>
      </c>
      <c r="AS4069">
        <v>18.035056962550001</v>
      </c>
      <c r="AT4069">
        <v>18.057078341530001</v>
      </c>
      <c r="AU4069">
        <v>17.83116204661</v>
      </c>
      <c r="AV4069">
        <v>18.2609875622</v>
      </c>
      <c r="AW4069">
        <v>18.32103952177</v>
      </c>
      <c r="AX4069">
        <v>18.459079236040001</v>
      </c>
      <c r="AY4069">
        <v>18.628033543640001</v>
      </c>
      <c r="AZ4069">
        <v>19.023237616639999</v>
      </c>
    </row>
    <row r="4070" spans="1:52" ht="14.55" customHeight="1">
      <c r="A4070" s="377"/>
      <c r="B4070" s="377"/>
      <c r="C4070" s="377"/>
      <c r="D4070" s="377"/>
      <c r="E4070" s="377"/>
      <c r="F4070" s="377"/>
      <c r="G4070" s="377"/>
      <c r="H4070" s="377"/>
      <c r="I4070" s="377"/>
      <c r="J4070" s="377"/>
      <c r="K4070" t="s">
        <v>5193</v>
      </c>
      <c r="L4070" t="s">
        <v>5189</v>
      </c>
      <c r="M4070" t="s">
        <v>91</v>
      </c>
      <c r="N4070" t="s">
        <v>80</v>
      </c>
      <c r="AG4070">
        <v>53.847700155491822</v>
      </c>
      <c r="AH4070">
        <v>54.785183191338845</v>
      </c>
      <c r="AI4070">
        <v>54.639258123915411</v>
      </c>
      <c r="AJ4070">
        <v>53.706606763460329</v>
      </c>
      <c r="AK4070">
        <v>53.311034560162007</v>
      </c>
      <c r="AL4070">
        <v>52.414540248653068</v>
      </c>
      <c r="AM4070">
        <v>51.811673472171151</v>
      </c>
      <c r="AN4070">
        <v>53.224520838193349</v>
      </c>
      <c r="AO4070">
        <v>52.786226836353705</v>
      </c>
      <c r="AP4070">
        <v>55.228441739946447</v>
      </c>
      <c r="AQ4070">
        <v>56.174654231203135</v>
      </c>
      <c r="AR4070">
        <v>58.547335081729429</v>
      </c>
      <c r="AS4070">
        <v>61.349859952827195</v>
      </c>
      <c r="AT4070">
        <v>62.846623856527053</v>
      </c>
      <c r="AU4070">
        <v>62.921041752449312</v>
      </c>
      <c r="AV4070">
        <v>64.712355545610137</v>
      </c>
      <c r="AW4070">
        <v>66.979536436592326</v>
      </c>
      <c r="AX4070">
        <v>68.098505805881942</v>
      </c>
      <c r="AY4070">
        <v>67.221050144672134</v>
      </c>
      <c r="AZ4070">
        <v>68.698577407618501</v>
      </c>
    </row>
    <row r="4071" spans="1:52" ht="14.55" customHeight="1">
      <c r="A4071" s="377"/>
      <c r="B4071" s="377"/>
      <c r="C4071" s="377"/>
      <c r="D4071" s="377"/>
      <c r="E4071" s="377"/>
      <c r="F4071" s="377"/>
      <c r="G4071" s="377"/>
      <c r="H4071" s="377"/>
      <c r="I4071" s="377"/>
      <c r="J4071" s="377"/>
      <c r="K4071" t="s">
        <v>5194</v>
      </c>
      <c r="L4071" t="s">
        <v>5189</v>
      </c>
      <c r="M4071" t="s">
        <v>16</v>
      </c>
      <c r="N4071" t="s">
        <v>80</v>
      </c>
      <c r="AG4071">
        <v>1166.3711471446838</v>
      </c>
      <c r="AH4071">
        <v>1150.9031436462212</v>
      </c>
      <c r="AI4071">
        <v>1161.6756914408938</v>
      </c>
      <c r="AJ4071">
        <v>1121.9162287638055</v>
      </c>
      <c r="AK4071">
        <v>1195.3155639063962</v>
      </c>
      <c r="AL4071">
        <v>1188.2496502965791</v>
      </c>
      <c r="AM4071">
        <v>1156.37977867155</v>
      </c>
      <c r="AN4071">
        <v>1174.8345248121832</v>
      </c>
      <c r="AO4071">
        <v>1200.003238317666</v>
      </c>
      <c r="AP4071">
        <v>1216.1089102885398</v>
      </c>
      <c r="AQ4071">
        <v>1219.8575323180801</v>
      </c>
      <c r="AR4071">
        <v>1243.371070762892</v>
      </c>
      <c r="AS4071">
        <v>1355.713606588876</v>
      </c>
      <c r="AT4071">
        <v>1375.9580448341485</v>
      </c>
      <c r="AU4071">
        <v>1382.4999006392202</v>
      </c>
      <c r="AV4071">
        <v>1329.9153635099487</v>
      </c>
      <c r="AW4071">
        <v>1366.806639432386</v>
      </c>
      <c r="AX4071">
        <v>1367.5099494067256</v>
      </c>
      <c r="AY4071">
        <v>1374.3188772227061</v>
      </c>
      <c r="AZ4071">
        <v>1375.0514729915838</v>
      </c>
    </row>
    <row r="4072" spans="1:52" ht="14.55" customHeight="1">
      <c r="A4072" s="377"/>
      <c r="B4072" s="377"/>
      <c r="C4072" s="377"/>
      <c r="D4072" s="377"/>
      <c r="E4072" s="377"/>
      <c r="F4072" s="377"/>
      <c r="G4072" s="377"/>
      <c r="H4072" s="377"/>
      <c r="I4072" s="377"/>
      <c r="J4072" s="377"/>
      <c r="K4072" t="s">
        <v>5195</v>
      </c>
      <c r="L4072" t="s">
        <v>5189</v>
      </c>
      <c r="M4072" t="s">
        <v>17</v>
      </c>
      <c r="N4072" t="s">
        <v>80</v>
      </c>
      <c r="AG4072">
        <v>181.87599162113003</v>
      </c>
      <c r="AH4072">
        <v>184.20495693944076</v>
      </c>
      <c r="AI4072">
        <v>187.87294768701616</v>
      </c>
      <c r="AJ4072">
        <v>185.13632727837521</v>
      </c>
      <c r="AK4072">
        <v>185.97909634403007</v>
      </c>
      <c r="AL4072">
        <v>190.82994773473956</v>
      </c>
      <c r="AM4072">
        <v>188.3435779455078</v>
      </c>
      <c r="AN4072">
        <v>190.76817812154849</v>
      </c>
      <c r="AO4072">
        <v>193.93673204264456</v>
      </c>
      <c r="AP4072">
        <v>198.11248553534463</v>
      </c>
      <c r="AQ4072">
        <v>197.1541665652824</v>
      </c>
      <c r="AR4072">
        <v>202.70723684525041</v>
      </c>
      <c r="AS4072">
        <v>200.61654609185655</v>
      </c>
      <c r="AT4072">
        <v>199.31830276315463</v>
      </c>
      <c r="AU4072">
        <v>196.68553475959524</v>
      </c>
      <c r="AV4072">
        <v>201.35525745018757</v>
      </c>
      <c r="AW4072">
        <v>198.42061874274015</v>
      </c>
      <c r="AX4072">
        <v>198.76889976381017</v>
      </c>
      <c r="AY4072">
        <v>197.83912695896527</v>
      </c>
      <c r="AZ4072">
        <v>199.4870643266004</v>
      </c>
    </row>
    <row r="4073" spans="1:52" ht="14.55" customHeight="1">
      <c r="A4073" s="377"/>
      <c r="B4073" s="377"/>
      <c r="C4073" s="377"/>
      <c r="D4073" s="377"/>
      <c r="E4073" s="377"/>
      <c r="F4073" s="377"/>
      <c r="G4073" s="377"/>
      <c r="H4073" s="377"/>
      <c r="I4073" s="377"/>
      <c r="J4073" s="377"/>
      <c r="K4073" t="s">
        <v>5196</v>
      </c>
      <c r="L4073" t="s">
        <v>5189</v>
      </c>
      <c r="M4073" t="s">
        <v>97</v>
      </c>
      <c r="N4073" t="s">
        <v>80</v>
      </c>
      <c r="O4073" t="s">
        <v>6079</v>
      </c>
      <c r="P4073" t="s">
        <v>6079</v>
      </c>
      <c r="Q4073" t="s">
        <v>6079</v>
      </c>
      <c r="R4073" t="s">
        <v>6079</v>
      </c>
      <c r="S4073" t="s">
        <v>6079</v>
      </c>
      <c r="T4073" t="s">
        <v>6079</v>
      </c>
      <c r="AG4073">
        <v>16.430094858755801</v>
      </c>
      <c r="AH4073">
        <v>16.295330637077001</v>
      </c>
      <c r="AI4073">
        <v>16.336645226214561</v>
      </c>
      <c r="AJ4073">
        <v>16.093985803336601</v>
      </c>
      <c r="AK4073">
        <v>16.224477407763437</v>
      </c>
      <c r="AL4073">
        <v>15.89376013319149</v>
      </c>
      <c r="AM4073">
        <v>15.98298298019365</v>
      </c>
      <c r="AN4073">
        <v>15.97335196037467</v>
      </c>
      <c r="AO4073">
        <v>14.416983078611642</v>
      </c>
      <c r="AP4073">
        <v>14.709017759312699</v>
      </c>
      <c r="AQ4073">
        <v>15.0293028927397</v>
      </c>
      <c r="AR4073">
        <v>14.95231631537985</v>
      </c>
      <c r="AS4073">
        <v>17.111532966191319</v>
      </c>
      <c r="AT4073">
        <v>17.594112700583292</v>
      </c>
      <c r="AU4073">
        <v>18.475819412828159</v>
      </c>
      <c r="AV4073">
        <v>19.23296558220251</v>
      </c>
      <c r="AW4073">
        <v>19.030868258603999</v>
      </c>
      <c r="AX4073">
        <v>18.760746376111999</v>
      </c>
      <c r="AY4073">
        <v>18.978333458463219</v>
      </c>
      <c r="AZ4073">
        <v>19.753951204860396</v>
      </c>
    </row>
    <row r="4074" spans="1:52" ht="14.55" customHeight="1">
      <c r="A4074" s="377"/>
      <c r="B4074" s="377"/>
      <c r="C4074" s="377"/>
      <c r="D4074" s="377"/>
      <c r="E4074" s="377"/>
      <c r="F4074" s="377"/>
      <c r="G4074" s="377"/>
      <c r="H4074" s="377"/>
      <c r="I4074" s="377"/>
      <c r="J4074" s="377"/>
      <c r="K4074" t="s">
        <v>5197</v>
      </c>
      <c r="L4074" t="s">
        <v>5189</v>
      </c>
      <c r="M4074" t="s">
        <v>18</v>
      </c>
      <c r="N4074" t="s">
        <v>80</v>
      </c>
      <c r="AG4074">
        <v>1457.762196736551</v>
      </c>
      <c r="AH4074">
        <v>1455.218215677681</v>
      </c>
      <c r="AI4074">
        <v>1474.3683845605171</v>
      </c>
      <c r="AJ4074">
        <v>1455.6189630382787</v>
      </c>
      <c r="AK4074">
        <v>1446.1925060360909</v>
      </c>
      <c r="AL4074">
        <v>1408.4370977132401</v>
      </c>
      <c r="AM4074">
        <v>1366.4306872356999</v>
      </c>
      <c r="AN4074">
        <v>1381.0758246758198</v>
      </c>
      <c r="AO4074">
        <v>1387.96290583267</v>
      </c>
      <c r="AP4074">
        <v>1368.0146422699599</v>
      </c>
      <c r="AQ4074">
        <v>1354.0940796981699</v>
      </c>
      <c r="AR4074">
        <v>1359.2917042213101</v>
      </c>
      <c r="AS4074">
        <v>1385.8380925500801</v>
      </c>
      <c r="AT4074">
        <v>1409.3764111497601</v>
      </c>
      <c r="AU4074">
        <v>1431.55100938242</v>
      </c>
      <c r="AV4074">
        <v>1417.0100995677999</v>
      </c>
      <c r="AW4074">
        <v>1436.8359852931001</v>
      </c>
      <c r="AX4074">
        <v>1449.5872939876299</v>
      </c>
      <c r="AY4074">
        <v>1461.4631431375501</v>
      </c>
      <c r="AZ4074">
        <v>1471.36203188543</v>
      </c>
    </row>
    <row r="4075" spans="1:52" ht="14.55" customHeight="1">
      <c r="A4075" s="377"/>
      <c r="B4075" s="377"/>
      <c r="C4075" s="377"/>
      <c r="D4075" s="377"/>
      <c r="E4075" s="377"/>
      <c r="F4075" s="377"/>
      <c r="G4075" s="377"/>
      <c r="H4075" s="377"/>
      <c r="I4075" s="377"/>
      <c r="J4075" s="377"/>
      <c r="K4075" t="s">
        <v>5198</v>
      </c>
      <c r="L4075" t="s">
        <v>5189</v>
      </c>
      <c r="M4075" t="s">
        <v>34</v>
      </c>
      <c r="N4075" t="s">
        <v>80</v>
      </c>
      <c r="AG4075">
        <v>11715.810260851204</v>
      </c>
      <c r="AH4075">
        <v>11659.695071992135</v>
      </c>
      <c r="AI4075">
        <v>11874.282652899185</v>
      </c>
      <c r="AJ4075">
        <v>11636.402759992132</v>
      </c>
      <c r="AK4075">
        <v>9003.5014028002461</v>
      </c>
      <c r="AL4075">
        <v>8941.8129812436473</v>
      </c>
      <c r="AM4075">
        <v>8750.1378372353283</v>
      </c>
      <c r="AN4075">
        <v>8816.7729787643093</v>
      </c>
      <c r="AO4075">
        <v>8949.646505770379</v>
      </c>
      <c r="AP4075">
        <v>8850.9163733955647</v>
      </c>
      <c r="AQ4075">
        <v>8866.8661775297187</v>
      </c>
      <c r="AR4075">
        <v>8925.6025820615632</v>
      </c>
      <c r="AS4075">
        <v>9247.1282929452191</v>
      </c>
      <c r="AT4075">
        <v>9481.2074662082541</v>
      </c>
      <c r="AU4075">
        <v>9553.5494132138665</v>
      </c>
      <c r="AV4075">
        <v>9356.4518418544503</v>
      </c>
      <c r="AW4075">
        <v>9422.7581036619085</v>
      </c>
      <c r="AX4075">
        <v>9472.7341023715089</v>
      </c>
      <c r="AY4075">
        <v>9516.8979276017872</v>
      </c>
      <c r="AZ4075">
        <v>9570.4608121014608</v>
      </c>
    </row>
    <row r="4076" spans="1:52" ht="14.55" customHeight="1">
      <c r="A4076" s="377"/>
      <c r="B4076" s="377"/>
      <c r="C4076" s="377"/>
      <c r="D4076" s="377"/>
      <c r="E4076" s="377"/>
      <c r="F4076" s="377"/>
      <c r="G4076" s="377"/>
      <c r="H4076" s="377"/>
      <c r="I4076" s="377"/>
      <c r="J4076" s="377"/>
      <c r="K4076" t="s">
        <v>5199</v>
      </c>
      <c r="L4076" t="s">
        <v>5189</v>
      </c>
      <c r="M4076" t="s">
        <v>19</v>
      </c>
      <c r="N4076" t="s">
        <v>80</v>
      </c>
      <c r="AG4076">
        <v>223.80780993086799</v>
      </c>
      <c r="AH4076">
        <v>222.43032257821099</v>
      </c>
      <c r="AI4076">
        <v>219.32574598565</v>
      </c>
      <c r="AJ4076">
        <v>212.55406988055196</v>
      </c>
      <c r="AK4076">
        <v>219.911301631333</v>
      </c>
      <c r="AL4076">
        <v>222.95652838468399</v>
      </c>
      <c r="AM4076">
        <v>217.84740721820199</v>
      </c>
      <c r="AN4076">
        <v>222.29778229085801</v>
      </c>
      <c r="AO4076">
        <v>217.36175899221101</v>
      </c>
      <c r="AP4076">
        <v>216.42992641513808</v>
      </c>
      <c r="AQ4076">
        <v>216.00356876800601</v>
      </c>
      <c r="AR4076">
        <v>219.14478651968901</v>
      </c>
      <c r="AS4076">
        <v>220.89830833342</v>
      </c>
      <c r="AT4076">
        <v>221.86088565726001</v>
      </c>
      <c r="AU4076">
        <v>221.69490337126797</v>
      </c>
      <c r="AV4076">
        <v>219.14603479597901</v>
      </c>
      <c r="AW4076">
        <v>216.62336656758472</v>
      </c>
      <c r="AX4076">
        <v>214.14553238639579</v>
      </c>
      <c r="AY4076">
        <v>215.72868473307611</v>
      </c>
      <c r="AZ4076">
        <v>213.72875748692329</v>
      </c>
    </row>
    <row r="4077" spans="1:52" ht="14.55" customHeight="1">
      <c r="A4077" s="377"/>
      <c r="B4077" s="377"/>
      <c r="C4077" s="377"/>
      <c r="D4077" s="377"/>
      <c r="E4077" s="377"/>
      <c r="F4077" s="377"/>
      <c r="G4077" s="377"/>
      <c r="H4077" s="377"/>
      <c r="I4077" s="377"/>
      <c r="J4077" s="377"/>
      <c r="K4077" t="s">
        <v>5200</v>
      </c>
      <c r="L4077" t="s">
        <v>5189</v>
      </c>
      <c r="M4077" t="s">
        <v>20</v>
      </c>
      <c r="N4077" t="s">
        <v>80</v>
      </c>
      <c r="AG4077">
        <v>2499.7300703314345</v>
      </c>
      <c r="AH4077">
        <v>2505.3784424082337</v>
      </c>
      <c r="AI4077">
        <v>2531.4109696550127</v>
      </c>
      <c r="AJ4077">
        <v>2521.39071625219</v>
      </c>
      <c r="AK4077">
        <v>2584.1004037684061</v>
      </c>
      <c r="AL4077">
        <v>2605.2146660452563</v>
      </c>
      <c r="AM4077">
        <v>2569.5026114507332</v>
      </c>
      <c r="AN4077">
        <v>2588.6475890918318</v>
      </c>
      <c r="AO4077">
        <v>2615.0129007375958</v>
      </c>
      <c r="AP4077">
        <v>2646.9151464915799</v>
      </c>
      <c r="AQ4077">
        <v>2659.2860141617903</v>
      </c>
      <c r="AR4077">
        <v>2674.9031447530087</v>
      </c>
      <c r="AS4077">
        <v>2740.1932841575276</v>
      </c>
      <c r="AT4077">
        <v>2747.5754447464215</v>
      </c>
      <c r="AU4077">
        <v>2776.3330472406851</v>
      </c>
      <c r="AV4077">
        <v>2750.8972175273748</v>
      </c>
      <c r="AW4077">
        <v>2772.156520517945</v>
      </c>
      <c r="AX4077">
        <v>2816.6238782939176</v>
      </c>
      <c r="AY4077">
        <v>2832.1031099264701</v>
      </c>
      <c r="AZ4077">
        <v>2844.7236372602761</v>
      </c>
    </row>
    <row r="4078" spans="1:52" ht="14.55" customHeight="1">
      <c r="A4078" s="377"/>
      <c r="B4078" s="377"/>
      <c r="C4078" s="377"/>
      <c r="D4078" s="377"/>
      <c r="E4078" s="377"/>
      <c r="F4078" s="377"/>
      <c r="G4078" s="377"/>
      <c r="H4078" s="377"/>
      <c r="I4078" s="377"/>
      <c r="J4078" s="377"/>
      <c r="K4078" t="s">
        <v>5201</v>
      </c>
      <c r="L4078" t="s">
        <v>5189</v>
      </c>
      <c r="M4078" t="s">
        <v>21</v>
      </c>
      <c r="N4078" t="s">
        <v>80</v>
      </c>
      <c r="AG4078">
        <v>2935.2474239424741</v>
      </c>
      <c r="AH4078">
        <v>2869.7041329468216</v>
      </c>
      <c r="AI4078">
        <v>2982.1712737600164</v>
      </c>
      <c r="AJ4078">
        <v>2846.4762392116468</v>
      </c>
      <c r="AK4078">
        <v>2986.8138598661035</v>
      </c>
      <c r="AL4078">
        <v>2904.1847757176806</v>
      </c>
      <c r="AM4078">
        <v>2806.1753281798915</v>
      </c>
      <c r="AN4078">
        <v>2747.2626208413799</v>
      </c>
    </row>
    <row r="4079" spans="1:52" ht="14.55" customHeight="1">
      <c r="A4079" s="377"/>
      <c r="B4079" s="377"/>
      <c r="C4079" s="377"/>
      <c r="D4079" s="377"/>
      <c r="E4079" s="377"/>
      <c r="F4079" s="377"/>
      <c r="G4079" s="377"/>
      <c r="H4079" s="377"/>
      <c r="I4079" s="377"/>
      <c r="J4079" s="377"/>
      <c r="K4079" t="s">
        <v>5202</v>
      </c>
      <c r="L4079" t="s">
        <v>5189</v>
      </c>
      <c r="M4079" t="s">
        <v>22</v>
      </c>
      <c r="N4079" t="s">
        <v>80</v>
      </c>
      <c r="AG4079">
        <v>169.4301131641422</v>
      </c>
      <c r="AH4079">
        <v>173.59138399004439</v>
      </c>
      <c r="AI4079">
        <v>173.69915739658632</v>
      </c>
      <c r="AJ4079">
        <v>171.93023020501599</v>
      </c>
      <c r="AK4079">
        <v>171.87822966560393</v>
      </c>
      <c r="AL4079">
        <v>168.3548479678837</v>
      </c>
      <c r="AM4079">
        <v>165.3775575726452</v>
      </c>
      <c r="AN4079">
        <v>165.3203697212434</v>
      </c>
      <c r="AO4079">
        <v>163.79075593175091</v>
      </c>
      <c r="AP4079">
        <v>153.043768631207</v>
      </c>
      <c r="AQ4079">
        <v>149.73076544280289</v>
      </c>
      <c r="AR4079">
        <v>142.23521438109881</v>
      </c>
      <c r="AS4079">
        <v>142.13667104705198</v>
      </c>
      <c r="AT4079">
        <v>144.46139377260818</v>
      </c>
      <c r="AU4079">
        <v>143.87710467494981</v>
      </c>
      <c r="AV4079">
        <v>143.73093392262518</v>
      </c>
      <c r="AW4079">
        <v>144.64988101873809</v>
      </c>
      <c r="AX4079">
        <v>144.51397351462958</v>
      </c>
      <c r="AY4079">
        <v>145.42743710366668</v>
      </c>
      <c r="AZ4079">
        <v>145.95163827026172</v>
      </c>
    </row>
    <row r="4080" spans="1:52" ht="14.55" customHeight="1">
      <c r="A4080" s="377"/>
      <c r="B4080" s="377"/>
      <c r="C4080" s="377"/>
      <c r="D4080" s="377"/>
      <c r="E4080" s="377"/>
      <c r="F4080" s="377"/>
      <c r="G4080" s="377"/>
      <c r="H4080" s="377"/>
      <c r="I4080" s="377"/>
      <c r="J4080" s="377"/>
      <c r="K4080" t="s">
        <v>5203</v>
      </c>
      <c r="L4080" t="s">
        <v>5189</v>
      </c>
      <c r="M4080" t="s">
        <v>90</v>
      </c>
      <c r="N4080" t="s">
        <v>80</v>
      </c>
      <c r="AG4080">
        <v>26.675652963928272</v>
      </c>
      <c r="AH4080">
        <v>26.980309631944085</v>
      </c>
      <c r="AI4080">
        <v>27.040574158395629</v>
      </c>
      <c r="AJ4080">
        <v>26.486278697896363</v>
      </c>
      <c r="AK4080">
        <v>26.43306808561406</v>
      </c>
      <c r="AL4080">
        <v>25.695754780311191</v>
      </c>
      <c r="AM4080">
        <v>25.415442696129158</v>
      </c>
      <c r="AN4080">
        <v>25.596917456934015</v>
      </c>
      <c r="AO4080">
        <v>25.38794976831781</v>
      </c>
      <c r="AP4080">
        <v>25.860223235011279</v>
      </c>
      <c r="AQ4080">
        <v>25.935821599525969</v>
      </c>
      <c r="AR4080">
        <v>25.558800320807389</v>
      </c>
      <c r="AS4080">
        <v>24.848993951664909</v>
      </c>
      <c r="AT4080">
        <v>25.787855473811199</v>
      </c>
      <c r="AU4080">
        <v>26.855241540910416</v>
      </c>
      <c r="AV4080">
        <v>26.265531523334442</v>
      </c>
      <c r="AW4080">
        <v>26.161978059759999</v>
      </c>
      <c r="AX4080">
        <v>26.829726145439999</v>
      </c>
      <c r="AY4080">
        <v>26.76097862788</v>
      </c>
      <c r="AZ4080">
        <v>27.09049653748</v>
      </c>
    </row>
    <row r="4081" spans="1:52" ht="14.55" customHeight="1">
      <c r="A4081" s="377"/>
      <c r="B4081" s="377"/>
      <c r="C4081" s="377"/>
      <c r="D4081" s="377"/>
      <c r="E4081" s="377"/>
      <c r="F4081" s="377"/>
      <c r="G4081" s="377"/>
      <c r="H4081" s="377"/>
      <c r="I4081" s="377"/>
      <c r="J4081" s="377"/>
      <c r="K4081" t="s">
        <v>5204</v>
      </c>
      <c r="L4081" t="s">
        <v>5189</v>
      </c>
      <c r="M4081" t="s">
        <v>23</v>
      </c>
      <c r="N4081" t="s">
        <v>80</v>
      </c>
      <c r="AG4081">
        <v>44.302646754588345</v>
      </c>
      <c r="AH4081">
        <v>44.941310099982225</v>
      </c>
      <c r="AI4081">
        <v>50.087050770869638</v>
      </c>
      <c r="AJ4081">
        <v>54.813804589323361</v>
      </c>
      <c r="AK4081">
        <v>53.032387025521025</v>
      </c>
      <c r="AL4081">
        <v>52.291535781414112</v>
      </c>
      <c r="AM4081">
        <v>51.704856954587129</v>
      </c>
      <c r="AN4081">
        <v>51.965739263672432</v>
      </c>
      <c r="AO4081">
        <v>62.165655372588652</v>
      </c>
      <c r="AP4081">
        <v>65.558257056723377</v>
      </c>
      <c r="AQ4081">
        <v>67.259221489715515</v>
      </c>
      <c r="AR4081">
        <v>66.311316709403258</v>
      </c>
      <c r="AS4081">
        <v>67.749265718417888</v>
      </c>
      <c r="AT4081">
        <v>70.15610272374002</v>
      </c>
      <c r="AU4081">
        <v>71.26236324615877</v>
      </c>
      <c r="AV4081">
        <v>72.787106265725043</v>
      </c>
      <c r="AW4081">
        <v>75.945093955372741</v>
      </c>
      <c r="AX4081">
        <v>79.677477650845958</v>
      </c>
      <c r="AY4081">
        <v>79.507053680675881</v>
      </c>
      <c r="AZ4081">
        <v>82.728362274121977</v>
      </c>
    </row>
    <row r="4082" spans="1:52" ht="14.55" customHeight="1">
      <c r="A4082" s="377"/>
      <c r="B4082" s="377"/>
      <c r="C4082" s="377"/>
      <c r="D4082" s="377"/>
      <c r="E4082" s="377"/>
      <c r="F4082" s="377"/>
      <c r="G4082" s="377"/>
      <c r="H4082" s="377"/>
      <c r="I4082" s="377"/>
      <c r="J4082" s="377"/>
      <c r="K4082" t="s">
        <v>5205</v>
      </c>
      <c r="L4082" t="s">
        <v>5189</v>
      </c>
      <c r="M4082" t="s">
        <v>24</v>
      </c>
      <c r="N4082" t="s">
        <v>80</v>
      </c>
      <c r="AG4082">
        <v>222.58025785026027</v>
      </c>
      <c r="AH4082">
        <v>224.97051965123791</v>
      </c>
      <c r="AI4082">
        <v>228.760747410281</v>
      </c>
      <c r="AJ4082">
        <v>226.36723169539945</v>
      </c>
      <c r="AK4082">
        <v>231.4858572200296</v>
      </c>
      <c r="AL4082">
        <v>223.44952632337029</v>
      </c>
      <c r="AM4082">
        <v>218.38455375497855</v>
      </c>
      <c r="AN4082">
        <v>224.5183578023823</v>
      </c>
      <c r="AO4082">
        <v>230.45199985867217</v>
      </c>
      <c r="AP4082">
        <v>230.99427687951524</v>
      </c>
      <c r="AQ4082">
        <v>237.50155497633455</v>
      </c>
      <c r="AR4082">
        <v>237.85548608632095</v>
      </c>
      <c r="AS4082">
        <v>247.11117550225543</v>
      </c>
      <c r="AT4082">
        <v>261.13656075915571</v>
      </c>
      <c r="AU4082">
        <v>275.33977713105674</v>
      </c>
      <c r="AV4082">
        <v>258.68877199726313</v>
      </c>
      <c r="AW4082">
        <v>260.7844020217475</v>
      </c>
      <c r="AX4082">
        <v>263.5302489524708</v>
      </c>
      <c r="AY4082">
        <v>264.259073480437</v>
      </c>
      <c r="AZ4082">
        <v>270.28206121282818</v>
      </c>
    </row>
    <row r="4083" spans="1:52" ht="14.55" customHeight="1">
      <c r="A4083" s="377"/>
      <c r="B4083" s="377"/>
      <c r="C4083" s="377"/>
      <c r="D4083" s="377"/>
      <c r="E4083" s="377"/>
      <c r="F4083" s="377"/>
      <c r="G4083" s="377"/>
      <c r="H4083" s="377"/>
      <c r="I4083" s="377"/>
      <c r="J4083" s="377"/>
      <c r="K4083" t="s">
        <v>5206</v>
      </c>
      <c r="L4083" t="s">
        <v>5189</v>
      </c>
      <c r="M4083" t="s">
        <v>1386</v>
      </c>
      <c r="N4083" t="s">
        <v>80</v>
      </c>
      <c r="O4083" t="s">
        <v>6079</v>
      </c>
      <c r="P4083" t="s">
        <v>6079</v>
      </c>
      <c r="Q4083" t="s">
        <v>6079</v>
      </c>
      <c r="R4083" t="s">
        <v>6079</v>
      </c>
      <c r="S4083" t="s">
        <v>6079</v>
      </c>
      <c r="T4083" t="s">
        <v>6079</v>
      </c>
      <c r="U4083" t="s">
        <v>6079</v>
      </c>
      <c r="V4083" t="s">
        <v>6079</v>
      </c>
      <c r="W4083" t="s">
        <v>6079</v>
      </c>
      <c r="X4083" t="s">
        <v>6079</v>
      </c>
      <c r="Y4083" t="s">
        <v>6079</v>
      </c>
      <c r="Z4083" t="s">
        <v>6079</v>
      </c>
      <c r="AA4083" t="s">
        <v>6079</v>
      </c>
      <c r="AG4083">
        <v>19.626366730618031</v>
      </c>
      <c r="AH4083">
        <v>19.255090938779318</v>
      </c>
      <c r="AI4083">
        <v>20.059545016928791</v>
      </c>
      <c r="AJ4083">
        <v>19.325698462243079</v>
      </c>
      <c r="AK4083">
        <v>17.245405021821725</v>
      </c>
      <c r="AL4083">
        <v>17.324564130675675</v>
      </c>
      <c r="AM4083">
        <v>17.094984539314304</v>
      </c>
      <c r="AN4083">
        <v>17.933647908581936</v>
      </c>
      <c r="AO4083">
        <v>19.089473208202637</v>
      </c>
      <c r="AP4083">
        <v>19.140220714319792</v>
      </c>
      <c r="AQ4083">
        <v>18.885818081183697</v>
      </c>
      <c r="AR4083">
        <v>19.365383237784961</v>
      </c>
      <c r="AS4083">
        <v>21.043098666736199</v>
      </c>
      <c r="AT4083">
        <v>21.731642040716199</v>
      </c>
      <c r="AU4083">
        <v>21.83050213294954</v>
      </c>
      <c r="AV4083">
        <v>20.276521449229573</v>
      </c>
      <c r="AW4083">
        <v>21.115594436314627</v>
      </c>
      <c r="AX4083">
        <v>21.253019872439609</v>
      </c>
      <c r="AY4083">
        <v>21.849543369269636</v>
      </c>
      <c r="AZ4083">
        <v>21.042861629062195</v>
      </c>
    </row>
    <row r="4084" spans="1:52" ht="14.55" customHeight="1">
      <c r="A4084" s="377"/>
      <c r="B4084" s="377"/>
      <c r="C4084" s="377"/>
      <c r="D4084" s="377"/>
      <c r="E4084" s="377"/>
      <c r="F4084" s="377"/>
      <c r="G4084" s="377"/>
      <c r="H4084" s="377"/>
      <c r="I4084" s="377"/>
      <c r="J4084" s="377"/>
      <c r="K4084" t="s">
        <v>5207</v>
      </c>
      <c r="L4084" t="s">
        <v>5189</v>
      </c>
      <c r="M4084" t="s">
        <v>25</v>
      </c>
      <c r="N4084" t="s">
        <v>80</v>
      </c>
      <c r="AG4084">
        <v>1056.824853521</v>
      </c>
      <c r="AH4084">
        <v>1062.1206544229999</v>
      </c>
      <c r="AI4084">
        <v>1088.157378028</v>
      </c>
      <c r="AJ4084">
        <v>1079.1341227150001</v>
      </c>
      <c r="AK4084">
        <v>1058.688233047</v>
      </c>
      <c r="AL4084">
        <v>1041.3099314179999</v>
      </c>
      <c r="AM4084">
        <v>1012.35455814</v>
      </c>
      <c r="AN4084">
        <v>1004.044007543</v>
      </c>
      <c r="AO4084">
        <v>1008.870124044</v>
      </c>
      <c r="AP4084">
        <v>1017.30377835351</v>
      </c>
      <c r="AQ4084">
        <v>1012.063020854</v>
      </c>
      <c r="AR4084">
        <v>1004.496139298</v>
      </c>
      <c r="AS4084">
        <v>1017.606950087</v>
      </c>
      <c r="AT4084">
        <v>1009.3133183209252</v>
      </c>
      <c r="AU4084">
        <v>1009.5837847599817</v>
      </c>
      <c r="AV4084">
        <v>968.33556072003989</v>
      </c>
      <c r="AW4084">
        <v>960.6055234728916</v>
      </c>
      <c r="AX4084">
        <v>957.07116634416991</v>
      </c>
      <c r="AY4084">
        <v>951.08167624500004</v>
      </c>
      <c r="AZ4084">
        <v>960.54128919100003</v>
      </c>
    </row>
    <row r="4085" spans="1:52" ht="14.55" customHeight="1">
      <c r="A4085" s="377"/>
      <c r="B4085" s="377"/>
      <c r="C4085" s="377"/>
      <c r="D4085" s="377"/>
      <c r="E4085" s="377"/>
      <c r="F4085" s="377"/>
      <c r="G4085" s="377"/>
      <c r="H4085" s="377"/>
      <c r="I4085" s="377"/>
      <c r="J4085" s="377"/>
      <c r="K4085" t="s">
        <v>5630</v>
      </c>
      <c r="L4085" t="s">
        <v>5189</v>
      </c>
      <c r="M4085" t="s">
        <v>5610</v>
      </c>
      <c r="N4085" t="s">
        <v>80</v>
      </c>
      <c r="AO4085">
        <v>32.468839689877456</v>
      </c>
      <c r="AP4085" t="s">
        <v>6079</v>
      </c>
      <c r="AQ4085" t="s">
        <v>6079</v>
      </c>
      <c r="AR4085" t="s">
        <v>6079</v>
      </c>
      <c r="AS4085" t="s">
        <v>6079</v>
      </c>
      <c r="AT4085">
        <v>39.031707648633699</v>
      </c>
      <c r="AU4085">
        <v>40.486288466259005</v>
      </c>
      <c r="AV4085">
        <v>38.030417109702242</v>
      </c>
      <c r="AW4085">
        <v>37.589087662809689</v>
      </c>
      <c r="AX4085">
        <v>39.435528256725611</v>
      </c>
      <c r="AY4085">
        <v>39.270065752945264</v>
      </c>
      <c r="AZ4085">
        <v>40.045813624681848</v>
      </c>
    </row>
    <row r="4086" spans="1:52" ht="14.55" customHeight="1">
      <c r="A4086" s="377"/>
      <c r="B4086" s="377"/>
      <c r="C4086" s="377"/>
      <c r="D4086" s="377"/>
      <c r="E4086" s="377"/>
      <c r="F4086" s="377"/>
      <c r="G4086" s="377"/>
      <c r="H4086" s="377"/>
      <c r="I4086" s="377"/>
      <c r="J4086" s="377"/>
      <c r="K4086" t="s">
        <v>5208</v>
      </c>
      <c r="L4086" t="s">
        <v>5189</v>
      </c>
      <c r="M4086" t="s">
        <v>98</v>
      </c>
      <c r="N4086" t="s">
        <v>80</v>
      </c>
      <c r="AG4086">
        <v>8.1369980000000002</v>
      </c>
      <c r="AH4086">
        <v>8.1732169999999993</v>
      </c>
      <c r="AI4086">
        <v>8.3954789999999999</v>
      </c>
      <c r="AJ4086">
        <v>8.2021750000000004</v>
      </c>
      <c r="AK4086">
        <v>8.4171759999999995</v>
      </c>
      <c r="AL4086">
        <v>8.4720019999999998</v>
      </c>
      <c r="AM4086">
        <v>8.7217350000000007</v>
      </c>
      <c r="AN4086">
        <v>9.0222840000000009</v>
      </c>
      <c r="AO4086">
        <v>8.8815659999999994</v>
      </c>
      <c r="AP4086">
        <v>9.3484459999999991</v>
      </c>
      <c r="AQ4086">
        <v>9.5684500000000003</v>
      </c>
      <c r="AR4086">
        <v>9.5830190000000002</v>
      </c>
      <c r="AS4086">
        <v>10.073831999999999</v>
      </c>
      <c r="AT4086">
        <v>10.73321</v>
      </c>
      <c r="AU4086">
        <v>11.350614999999999</v>
      </c>
      <c r="AV4086">
        <v>13.266121</v>
      </c>
      <c r="AW4086">
        <v>14.086539</v>
      </c>
      <c r="AX4086">
        <v>15.313397999999999</v>
      </c>
      <c r="AY4086">
        <v>16.032409999999999</v>
      </c>
      <c r="AZ4086">
        <v>16.367466</v>
      </c>
    </row>
    <row r="4087" spans="1:52" ht="14.55" customHeight="1">
      <c r="A4087" s="377"/>
      <c r="B4087" s="377"/>
      <c r="C4087" s="377"/>
      <c r="D4087" s="377"/>
      <c r="E4087" s="377"/>
      <c r="F4087" s="377"/>
      <c r="G4087" s="377"/>
      <c r="H4087" s="377"/>
      <c r="I4087" s="377"/>
      <c r="J4087" s="377"/>
      <c r="K4087" t="s">
        <v>5209</v>
      </c>
      <c r="L4087" t="s">
        <v>5189</v>
      </c>
      <c r="M4087" t="s">
        <v>94</v>
      </c>
      <c r="N4087" t="s">
        <v>80</v>
      </c>
      <c r="AG4087">
        <v>124.01412146897806</v>
      </c>
      <c r="AH4087">
        <v>126.34480551230166</v>
      </c>
      <c r="AI4087">
        <v>129.56413551247584</v>
      </c>
      <c r="AJ4087">
        <v>127.94939551050304</v>
      </c>
      <c r="AK4087">
        <v>100.53069113429584</v>
      </c>
      <c r="AL4087">
        <v>97.060383849794661</v>
      </c>
      <c r="AM4087">
        <v>98.609244729640949</v>
      </c>
      <c r="AN4087">
        <v>77.24005123132001</v>
      </c>
      <c r="AO4087">
        <v>79.094261122130007</v>
      </c>
      <c r="AP4087">
        <v>79.889559436400006</v>
      </c>
      <c r="AQ4087">
        <v>79.947460492670004</v>
      </c>
      <c r="AR4087">
        <v>81.749195560980013</v>
      </c>
      <c r="AS4087">
        <v>85.047540152910003</v>
      </c>
      <c r="AT4087">
        <v>84.851745249060002</v>
      </c>
      <c r="AU4087">
        <v>86.558599902219981</v>
      </c>
      <c r="AV4087">
        <v>82.380124547530002</v>
      </c>
      <c r="AW4087">
        <v>82.261923403570023</v>
      </c>
      <c r="AX4087">
        <v>78.253322753070023</v>
      </c>
      <c r="AY4087">
        <v>80.947363056269978</v>
      </c>
      <c r="AZ4087">
        <v>81.976676282279996</v>
      </c>
    </row>
    <row r="4088" spans="1:52" ht="14.55" customHeight="1">
      <c r="A4088" s="377"/>
      <c r="B4088" s="377"/>
      <c r="C4088" s="377"/>
      <c r="D4088" s="377"/>
      <c r="E4088" s="377"/>
      <c r="F4088" s="377"/>
      <c r="G4088" s="377"/>
      <c r="H4088" s="377"/>
      <c r="I4088" s="377"/>
      <c r="J4088" s="377"/>
      <c r="K4088" t="s">
        <v>5210</v>
      </c>
      <c r="L4088" t="s">
        <v>5189</v>
      </c>
      <c r="M4088" t="s">
        <v>99</v>
      </c>
      <c r="N4088" t="s">
        <v>80</v>
      </c>
      <c r="AG4088">
        <v>6.2291201110000003</v>
      </c>
      <c r="AH4088">
        <v>6.111162631</v>
      </c>
      <c r="AI4088">
        <v>6.1955228309999999</v>
      </c>
      <c r="AJ4088">
        <v>6.0755038147945992</v>
      </c>
      <c r="AK4088">
        <v>6.0023659719999998</v>
      </c>
      <c r="AL4088">
        <v>6.0471541447108006</v>
      </c>
      <c r="AM4088">
        <v>6.0499699250000001</v>
      </c>
      <c r="AN4088">
        <v>5.8518184949999998</v>
      </c>
      <c r="AO4088">
        <v>6.5859470370000004</v>
      </c>
      <c r="AP4088">
        <v>6.5023299080000001</v>
      </c>
      <c r="AQ4088">
        <v>6.81879254524</v>
      </c>
      <c r="AR4088">
        <v>15.01896805786</v>
      </c>
      <c r="AS4088">
        <v>15.01219013375</v>
      </c>
      <c r="AT4088">
        <v>15.700723077919999</v>
      </c>
      <c r="AU4088">
        <v>16.4309350462872</v>
      </c>
      <c r="AV4088">
        <v>18.44991949436</v>
      </c>
      <c r="AW4088">
        <v>19.697774233650001</v>
      </c>
      <c r="AX4088">
        <v>20.539470254847199</v>
      </c>
      <c r="AY4088">
        <v>21.2775759015916</v>
      </c>
      <c r="AZ4088">
        <v>22.815284939930802</v>
      </c>
    </row>
    <row r="4089" spans="1:52" ht="14.55" customHeight="1">
      <c r="A4089" s="377"/>
      <c r="B4089" s="377"/>
      <c r="C4089" s="377"/>
      <c r="D4089" s="377"/>
      <c r="E4089" s="377"/>
      <c r="F4089" s="377"/>
      <c r="G4089" s="377"/>
      <c r="H4089" s="377"/>
      <c r="I4089" s="377"/>
      <c r="J4089" s="377"/>
      <c r="K4089" t="s">
        <v>5211</v>
      </c>
      <c r="L4089" t="s">
        <v>5189</v>
      </c>
      <c r="M4089" t="s">
        <v>26</v>
      </c>
      <c r="N4089" t="s">
        <v>80</v>
      </c>
      <c r="O4089" t="s">
        <v>6079</v>
      </c>
      <c r="P4089" t="s">
        <v>6079</v>
      </c>
      <c r="Q4089" t="s">
        <v>6079</v>
      </c>
      <c r="R4089" t="s">
        <v>6079</v>
      </c>
      <c r="S4089" t="s">
        <v>6079</v>
      </c>
      <c r="AG4089">
        <v>10.181454236468944</v>
      </c>
      <c r="AH4089">
        <v>9.7682021403418151</v>
      </c>
      <c r="AI4089">
        <v>9.5227154167025567</v>
      </c>
      <c r="AJ4089">
        <v>9.4375970742882753</v>
      </c>
      <c r="AK4089">
        <v>9.3435079533782748</v>
      </c>
      <c r="AL4089">
        <v>9.2451071113682755</v>
      </c>
      <c r="AM4089">
        <v>9.1318989894219289</v>
      </c>
      <c r="AN4089">
        <v>8.757446765020001</v>
      </c>
      <c r="AO4089">
        <v>8.4356744422999999</v>
      </c>
      <c r="AP4089">
        <v>8.2900917056000001</v>
      </c>
      <c r="AQ4089">
        <v>8.2778124191</v>
      </c>
      <c r="AR4089">
        <v>8.0990211127200009</v>
      </c>
      <c r="AS4089">
        <v>8.0328995530700009</v>
      </c>
      <c r="AT4089">
        <v>8.0998766395300006</v>
      </c>
      <c r="AU4089">
        <v>8.0352675609399995</v>
      </c>
      <c r="AV4089">
        <v>8.1340843025400016</v>
      </c>
      <c r="AW4089">
        <v>8.259900899869999</v>
      </c>
      <c r="AX4089">
        <v>8.2042950680599986</v>
      </c>
      <c r="AY4089">
        <v>8.2715271529999992</v>
      </c>
      <c r="AZ4089">
        <v>8.4492111819600009</v>
      </c>
    </row>
    <row r="4090" spans="1:52" ht="14.55" customHeight="1">
      <c r="A4090" s="377"/>
      <c r="B4090" s="377"/>
      <c r="C4090" s="377"/>
      <c r="D4090" s="377"/>
      <c r="E4090" s="377"/>
      <c r="F4090" s="377"/>
      <c r="G4090" s="377"/>
      <c r="H4090" s="377"/>
      <c r="I4090" s="377"/>
      <c r="J4090" s="377"/>
      <c r="K4090" t="s">
        <v>5212</v>
      </c>
      <c r="L4090" t="s">
        <v>5189</v>
      </c>
      <c r="M4090" t="s">
        <v>27</v>
      </c>
      <c r="N4090" t="s">
        <v>80</v>
      </c>
      <c r="AG4090">
        <v>652.2269307675673</v>
      </c>
      <c r="AH4090">
        <v>656.36046085496355</v>
      </c>
      <c r="AI4090">
        <v>653.70810195533477</v>
      </c>
      <c r="AJ4090">
        <v>667.2632626823829</v>
      </c>
      <c r="AK4090">
        <v>678.7287677750619</v>
      </c>
      <c r="AL4090">
        <v>665.80499980826016</v>
      </c>
      <c r="AM4090">
        <v>643.42690995906571</v>
      </c>
      <c r="AN4090">
        <v>648.8686009461901</v>
      </c>
      <c r="AO4090">
        <v>679.68224023065579</v>
      </c>
      <c r="AP4090">
        <v>677.54191323326381</v>
      </c>
      <c r="AQ4090">
        <v>684.38041760668625</v>
      </c>
      <c r="AR4090">
        <v>696.490295646547</v>
      </c>
      <c r="AS4090">
        <v>761.29903462042989</v>
      </c>
      <c r="AT4090">
        <v>768.72359203549013</v>
      </c>
      <c r="AU4090">
        <v>777.17278272185013</v>
      </c>
      <c r="AV4090">
        <v>754.47262392160303</v>
      </c>
      <c r="AW4090">
        <v>753.29194959506992</v>
      </c>
      <c r="AX4090">
        <v>754.5647531269301</v>
      </c>
      <c r="AY4090">
        <v>761.36815793745996</v>
      </c>
      <c r="AZ4090">
        <v>759.20170838521005</v>
      </c>
    </row>
    <row r="4091" spans="1:52" ht="14.55" customHeight="1">
      <c r="A4091" s="377"/>
      <c r="B4091" s="377"/>
      <c r="C4091" s="377"/>
      <c r="D4091" s="377"/>
      <c r="E4091" s="377"/>
      <c r="F4091" s="377"/>
      <c r="G4091" s="377"/>
      <c r="H4091" s="377"/>
      <c r="I4091" s="377"/>
      <c r="J4091" s="377"/>
      <c r="K4091" t="s">
        <v>5213</v>
      </c>
      <c r="L4091" t="s">
        <v>5189</v>
      </c>
      <c r="M4091" t="s">
        <v>28</v>
      </c>
      <c r="N4091" t="s">
        <v>80</v>
      </c>
      <c r="AG4091">
        <v>133.76582025636193</v>
      </c>
      <c r="AH4091">
        <v>134.77352272895251</v>
      </c>
      <c r="AI4091">
        <v>131.3926734829889</v>
      </c>
      <c r="AJ4091">
        <v>115.4290397613496</v>
      </c>
      <c r="AK4091">
        <v>105.80054529009558</v>
      </c>
      <c r="AL4091">
        <v>109.06106324074412</v>
      </c>
      <c r="AM4091">
        <v>104.55411227180473</v>
      </c>
      <c r="AN4091">
        <v>109.33225507320708</v>
      </c>
      <c r="AO4091">
        <v>113.6411978831474</v>
      </c>
      <c r="AP4091" t="s">
        <v>6079</v>
      </c>
      <c r="AQ4091" t="s">
        <v>6079</v>
      </c>
      <c r="AR4091" t="s">
        <v>6079</v>
      </c>
      <c r="AS4091" t="s">
        <v>6079</v>
      </c>
      <c r="AT4091">
        <v>125.7410133798618</v>
      </c>
      <c r="AU4091">
        <v>125.05040705828721</v>
      </c>
      <c r="AV4091">
        <v>123.74529684024805</v>
      </c>
      <c r="AW4091">
        <v>116.39102422889241</v>
      </c>
      <c r="AX4091">
        <v>115.11934485919345</v>
      </c>
      <c r="AY4091">
        <v>118.27146686719686</v>
      </c>
      <c r="AZ4091">
        <v>121.07593086330679</v>
      </c>
    </row>
    <row r="4092" spans="1:52" ht="14.55" customHeight="1">
      <c r="A4092" s="377"/>
      <c r="B4092" s="377"/>
      <c r="C4092" s="377"/>
      <c r="D4092" s="377"/>
      <c r="E4092" s="377"/>
      <c r="F4092" s="377"/>
      <c r="G4092" s="377"/>
      <c r="H4092" s="377"/>
      <c r="I4092" s="377"/>
      <c r="J4092" s="377"/>
      <c r="K4092" t="s">
        <v>5214</v>
      </c>
      <c r="L4092" t="s">
        <v>5189</v>
      </c>
      <c r="M4092" t="s">
        <v>29</v>
      </c>
      <c r="N4092" t="s">
        <v>80</v>
      </c>
      <c r="AG4092">
        <v>110.90731170511091</v>
      </c>
      <c r="AH4092">
        <v>113.5905313540098</v>
      </c>
      <c r="AI4092">
        <v>113.1032788303412</v>
      </c>
      <c r="AJ4092">
        <v>115.74819492623568</v>
      </c>
      <c r="AK4092">
        <v>112.99813300399948</v>
      </c>
      <c r="AL4092">
        <v>112.21940921454218</v>
      </c>
      <c r="AM4092">
        <v>109.09722653204877</v>
      </c>
      <c r="AN4092">
        <v>110.11798704432309</v>
      </c>
      <c r="AO4092">
        <v>108.37303516620796</v>
      </c>
      <c r="AP4092">
        <v>108.17253206057389</v>
      </c>
      <c r="AQ4092">
        <v>109.35657677360004</v>
      </c>
      <c r="AR4092">
        <v>111.19187384150187</v>
      </c>
      <c r="AS4092">
        <v>109.29064000537277</v>
      </c>
      <c r="AT4092">
        <v>109.43931662907212</v>
      </c>
      <c r="AU4092">
        <v>107.61882358868056</v>
      </c>
      <c r="AV4092">
        <v>109.34306007498721</v>
      </c>
      <c r="AW4092">
        <v>105.82789346359743</v>
      </c>
      <c r="AX4092">
        <v>113.51439065806076</v>
      </c>
      <c r="AY4092">
        <v>111.21842741676208</v>
      </c>
      <c r="AZ4092">
        <v>121.87868785113491</v>
      </c>
    </row>
    <row r="4093" spans="1:52" ht="14.55" customHeight="1">
      <c r="A4093" s="377"/>
      <c r="B4093" s="377"/>
      <c r="C4093" s="377"/>
      <c r="D4093" s="377"/>
      <c r="E4093" s="377"/>
      <c r="F4093" s="377"/>
      <c r="G4093" s="377"/>
      <c r="H4093" s="377"/>
      <c r="I4093" s="377"/>
      <c r="J4093" s="377"/>
      <c r="K4093" t="s">
        <v>5215</v>
      </c>
      <c r="L4093" t="s">
        <v>5189</v>
      </c>
      <c r="M4093" t="s">
        <v>30</v>
      </c>
      <c r="N4093" t="s">
        <v>80</v>
      </c>
      <c r="AG4093">
        <v>178.4743853257873</v>
      </c>
      <c r="AH4093">
        <v>179.51032517987829</v>
      </c>
      <c r="AI4093">
        <v>179.14904793468148</v>
      </c>
      <c r="AJ4093">
        <v>175.5540450413709</v>
      </c>
      <c r="AK4093">
        <v>176.87103796009228</v>
      </c>
      <c r="AL4093">
        <v>174.20367599477973</v>
      </c>
      <c r="AM4093">
        <v>171.27511649057229</v>
      </c>
      <c r="AN4093">
        <v>170.20810987439663</v>
      </c>
      <c r="AO4093">
        <v>133.22652015263179</v>
      </c>
      <c r="AP4093">
        <v>135.013321892069</v>
      </c>
      <c r="AQ4093">
        <v>133.11807262957333</v>
      </c>
      <c r="AR4093">
        <v>128.43102372352919</v>
      </c>
      <c r="AS4093">
        <v>127.9167114479125</v>
      </c>
      <c r="AT4093">
        <v>129.09669027263868</v>
      </c>
      <c r="AU4093">
        <v>127.9590199188921</v>
      </c>
      <c r="AV4093">
        <v>123.92791533929319</v>
      </c>
      <c r="AW4093">
        <v>122.89543237318078</v>
      </c>
      <c r="AX4093">
        <v>123.0728471173139</v>
      </c>
      <c r="AY4093">
        <v>119.99775060511401</v>
      </c>
      <c r="AZ4093">
        <v>119.2019467513048</v>
      </c>
    </row>
    <row r="4094" spans="1:52" ht="14.55" customHeight="1">
      <c r="A4094" s="377"/>
      <c r="B4094" s="377"/>
      <c r="C4094" s="377"/>
      <c r="D4094" s="377"/>
      <c r="E4094" s="377"/>
      <c r="F4094" s="377"/>
      <c r="G4094" s="377"/>
      <c r="H4094" s="377"/>
      <c r="I4094" s="377"/>
      <c r="J4094" s="377"/>
      <c r="K4094" t="s">
        <v>5216</v>
      </c>
      <c r="L4094" t="s">
        <v>5189</v>
      </c>
      <c r="M4094" t="s">
        <v>100</v>
      </c>
      <c r="N4094" t="s">
        <v>80</v>
      </c>
      <c r="AG4094">
        <v>24.469195272128641</v>
      </c>
      <c r="AH4094">
        <v>25.017316097516002</v>
      </c>
      <c r="AI4094">
        <v>25.71358494530908</v>
      </c>
      <c r="AJ4094">
        <v>25.741058818601296</v>
      </c>
      <c r="AK4094">
        <v>27.273034334181805</v>
      </c>
      <c r="AL4094">
        <v>25.385604781688951</v>
      </c>
      <c r="AM4094">
        <v>25.211637670323245</v>
      </c>
      <c r="AN4094">
        <v>25.448297699928109</v>
      </c>
      <c r="AO4094">
        <v>25.116860343026634</v>
      </c>
      <c r="AP4094">
        <v>25.727272985977457</v>
      </c>
      <c r="AQ4094">
        <v>26.379039791339729</v>
      </c>
      <c r="AR4094">
        <v>25.314242654645039</v>
      </c>
      <c r="AS4094">
        <v>26.600635142602187</v>
      </c>
      <c r="AT4094">
        <v>27.480334764078261</v>
      </c>
      <c r="AU4094">
        <v>28.495662391795737</v>
      </c>
      <c r="AV4094">
        <v>28.652577047595297</v>
      </c>
      <c r="AW4094">
        <v>29.775741647290765</v>
      </c>
      <c r="AX4094">
        <v>29.804411307321647</v>
      </c>
      <c r="AY4094">
        <v>30.673301774940089</v>
      </c>
      <c r="AZ4094">
        <v>32.132734747428835</v>
      </c>
    </row>
    <row r="4095" spans="1:52" ht="14.55" customHeight="1">
      <c r="A4095" s="377"/>
      <c r="B4095" s="377"/>
      <c r="C4095" s="377"/>
      <c r="D4095" s="377"/>
      <c r="E4095" s="377"/>
      <c r="F4095" s="377"/>
      <c r="G4095" s="377"/>
      <c r="H4095" s="377"/>
      <c r="I4095" s="377"/>
      <c r="J4095" s="377"/>
      <c r="K4095" t="s">
        <v>5217</v>
      </c>
      <c r="L4095" t="s">
        <v>5189</v>
      </c>
      <c r="M4095" t="s">
        <v>31</v>
      </c>
      <c r="N4095" t="s">
        <v>80</v>
      </c>
      <c r="AG4095">
        <v>237.33619236316579</v>
      </c>
      <c r="AH4095">
        <v>235.47448523442159</v>
      </c>
      <c r="AI4095">
        <v>235.16262817622516</v>
      </c>
      <c r="AJ4095">
        <v>234.35006827869591</v>
      </c>
      <c r="AK4095">
        <v>231.61299183051551</v>
      </c>
      <c r="AL4095">
        <v>237.51920373759003</v>
      </c>
      <c r="AM4095">
        <v>235.44976553312455</v>
      </c>
      <c r="AN4095">
        <v>247.85240919720803</v>
      </c>
      <c r="AO4095">
        <v>250.23300384694625</v>
      </c>
      <c r="AP4095">
        <v>249.94124270911905</v>
      </c>
      <c r="AQ4095">
        <v>251.95926007668984</v>
      </c>
      <c r="AR4095">
        <v>255.40211619284756</v>
      </c>
      <c r="AS4095">
        <v>263.91260481122231</v>
      </c>
      <c r="AT4095">
        <v>261.00391942182853</v>
      </c>
      <c r="AU4095">
        <v>260.49857065761472</v>
      </c>
      <c r="AV4095">
        <v>256.79749799684043</v>
      </c>
      <c r="AW4095">
        <v>256.56260579999599</v>
      </c>
      <c r="AX4095">
        <v>249.3667925016772</v>
      </c>
      <c r="AY4095">
        <v>262.99740349654451</v>
      </c>
      <c r="AZ4095">
        <v>268.35220243949175</v>
      </c>
    </row>
    <row r="4096" spans="1:52" ht="14.55" customHeight="1">
      <c r="A4096" s="377"/>
      <c r="B4096" s="377"/>
      <c r="C4096" s="377"/>
      <c r="D4096" s="377"/>
      <c r="E4096" s="377"/>
      <c r="F4096" s="377"/>
      <c r="G4096" s="377"/>
      <c r="H4096" s="377"/>
      <c r="I4096" s="377"/>
      <c r="J4096" s="377"/>
      <c r="K4096" t="s">
        <v>5218</v>
      </c>
      <c r="L4096" t="s">
        <v>5189</v>
      </c>
      <c r="M4096" t="s">
        <v>32</v>
      </c>
      <c r="N4096" t="s">
        <v>80</v>
      </c>
      <c r="O4096" t="s">
        <v>6079</v>
      </c>
      <c r="P4096" t="s">
        <v>6079</v>
      </c>
      <c r="Q4096" t="s">
        <v>6079</v>
      </c>
      <c r="R4096" t="s">
        <v>6079</v>
      </c>
      <c r="S4096" t="s">
        <v>6079</v>
      </c>
      <c r="AG4096">
        <v>13.950741000000001</v>
      </c>
      <c r="AH4096">
        <v>14.077359</v>
      </c>
      <c r="AI4096">
        <v>14.229445</v>
      </c>
      <c r="AJ4096">
        <v>14.205534999999999</v>
      </c>
      <c r="AK4096">
        <v>16.986882334930002</v>
      </c>
      <c r="AL4096">
        <v>16.713106959770002</v>
      </c>
      <c r="AM4096">
        <v>16.227178706129997</v>
      </c>
      <c r="AN4096">
        <v>19.680348728750001</v>
      </c>
      <c r="AO4096">
        <v>19.868841059659999</v>
      </c>
      <c r="AP4096">
        <v>20.329981278650003</v>
      </c>
      <c r="AQ4096">
        <v>20.477759364490002</v>
      </c>
      <c r="AR4096">
        <v>20.421434157610001</v>
      </c>
      <c r="AS4096">
        <v>25.945665345790001</v>
      </c>
      <c r="AT4096">
        <v>26.465838919719996</v>
      </c>
      <c r="AU4096">
        <v>26.825608817730004</v>
      </c>
      <c r="AV4096">
        <v>26.97519886341</v>
      </c>
      <c r="AW4096">
        <v>26.41306219646</v>
      </c>
      <c r="AX4096">
        <v>26.669264261810003</v>
      </c>
      <c r="AY4096">
        <v>26.634730670109999</v>
      </c>
      <c r="AZ4096">
        <v>29.043638983209998</v>
      </c>
    </row>
    <row r="4097" spans="1:52" ht="14.55" customHeight="1">
      <c r="A4097" s="377"/>
      <c r="B4097" s="377"/>
      <c r="C4097" s="377"/>
      <c r="D4097" s="377"/>
      <c r="E4097" s="377"/>
      <c r="F4097" s="377"/>
      <c r="G4097" s="377"/>
      <c r="H4097" s="377"/>
      <c r="I4097" s="377"/>
      <c r="J4097" s="377"/>
      <c r="K4097" t="s">
        <v>5219</v>
      </c>
      <c r="L4097" t="s">
        <v>5189</v>
      </c>
      <c r="M4097" t="s">
        <v>93</v>
      </c>
      <c r="N4097" t="s">
        <v>80</v>
      </c>
      <c r="AG4097">
        <v>22.965939696749999</v>
      </c>
      <c r="AH4097">
        <v>23.313822471590001</v>
      </c>
      <c r="AI4097">
        <v>23.876746629140001</v>
      </c>
      <c r="AJ4097">
        <v>23.895380510180001</v>
      </c>
      <c r="AK4097">
        <v>23.91231501179</v>
      </c>
      <c r="AL4097">
        <v>23.658804179779999</v>
      </c>
      <c r="AM4097">
        <v>23.633690855619999</v>
      </c>
      <c r="AN4097">
        <v>24.00429063739</v>
      </c>
      <c r="AO4097">
        <v>23.855962990670001</v>
      </c>
      <c r="AP4097">
        <v>23.589998344620003</v>
      </c>
      <c r="AQ4097">
        <v>24.637306708960001</v>
      </c>
      <c r="AR4097">
        <v>25.300476569799997</v>
      </c>
      <c r="AS4097">
        <v>26.015701842559999</v>
      </c>
      <c r="AT4097">
        <v>27.038573071049996</v>
      </c>
      <c r="AU4097">
        <v>27.300543928469995</v>
      </c>
      <c r="AV4097">
        <v>27.718846171660005</v>
      </c>
      <c r="AW4097">
        <v>29.155985114129997</v>
      </c>
      <c r="AX4097">
        <v>29.782697288270001</v>
      </c>
      <c r="AY4097">
        <v>29.301346402670006</v>
      </c>
      <c r="AZ4097">
        <v>29.48611507339</v>
      </c>
    </row>
    <row r="4098" spans="1:52" ht="14.55" customHeight="1">
      <c r="A4098" s="377"/>
      <c r="B4098" s="377"/>
      <c r="C4098" s="377"/>
      <c r="D4098" s="377"/>
      <c r="E4098" s="377"/>
      <c r="F4098" s="377"/>
      <c r="G4098" s="377"/>
      <c r="H4098" s="377"/>
      <c r="I4098" s="377"/>
      <c r="J4098" s="377"/>
      <c r="K4098" t="s">
        <v>6268</v>
      </c>
      <c r="L4098" t="s">
        <v>6168</v>
      </c>
      <c r="M4098" t="s">
        <v>13</v>
      </c>
      <c r="N4098" t="s">
        <v>80</v>
      </c>
      <c r="AO4098">
        <v>170.76511850029999</v>
      </c>
      <c r="AP4098">
        <v>176.13937144790998</v>
      </c>
      <c r="AQ4098">
        <v>179.10347552831001</v>
      </c>
      <c r="AR4098">
        <v>171.20935980985004</v>
      </c>
      <c r="AS4098">
        <v>170.09033164666005</v>
      </c>
      <c r="AT4098">
        <v>166.69621324366994</v>
      </c>
      <c r="AU4098">
        <v>169.37730979526998</v>
      </c>
      <c r="AV4098">
        <v>172.41481201484004</v>
      </c>
      <c r="AW4098">
        <v>180.81500158494003</v>
      </c>
      <c r="AX4098">
        <v>175.25999770778998</v>
      </c>
      <c r="AY4098">
        <v>171.60931683292</v>
      </c>
      <c r="AZ4098">
        <v>174.85645750782996</v>
      </c>
    </row>
    <row r="4099" spans="1:52" ht="14.55" customHeight="1">
      <c r="A4099" s="377"/>
      <c r="B4099" s="377"/>
      <c r="C4099" s="377"/>
      <c r="D4099" s="377"/>
      <c r="E4099" s="377"/>
      <c r="F4099" s="377"/>
      <c r="G4099" s="377"/>
      <c r="H4099" s="377"/>
      <c r="I4099" s="377"/>
      <c r="J4099" s="377"/>
      <c r="K4099" t="s">
        <v>6269</v>
      </c>
      <c r="L4099" t="s">
        <v>6168</v>
      </c>
      <c r="M4099" t="s">
        <v>14</v>
      </c>
      <c r="N4099" t="s">
        <v>80</v>
      </c>
      <c r="AO4099">
        <v>276.6371157696953</v>
      </c>
      <c r="AP4099">
        <v>297.70740221898473</v>
      </c>
      <c r="AQ4099">
        <v>287.66587304497068</v>
      </c>
      <c r="AR4099">
        <v>262.65711549034967</v>
      </c>
      <c r="AS4099">
        <v>277.14192104090006</v>
      </c>
      <c r="AT4099">
        <v>276.05516325327181</v>
      </c>
      <c r="AU4099">
        <v>254.19319044401712</v>
      </c>
      <c r="AV4099">
        <v>235.42323231100156</v>
      </c>
      <c r="AW4099">
        <v>332.42009215382086</v>
      </c>
      <c r="AX4099">
        <v>336.77352656400376</v>
      </c>
      <c r="AY4099">
        <v>218.14215941324136</v>
      </c>
      <c r="AZ4099">
        <v>208.26307417072559</v>
      </c>
    </row>
    <row r="4100" spans="1:52" ht="14.55" customHeight="1">
      <c r="A4100" s="377"/>
      <c r="B4100" s="377"/>
      <c r="C4100" s="377"/>
      <c r="D4100" s="377"/>
      <c r="E4100" s="377"/>
      <c r="F4100" s="377"/>
      <c r="G4100" s="377"/>
      <c r="H4100" s="377"/>
      <c r="I4100" s="377"/>
      <c r="J4100" s="377"/>
      <c r="K4100" t="s">
        <v>6270</v>
      </c>
      <c r="L4100" t="s">
        <v>6168</v>
      </c>
      <c r="M4100" t="s">
        <v>92</v>
      </c>
      <c r="N4100" t="s">
        <v>80</v>
      </c>
      <c r="AO4100">
        <v>11.119775028121484</v>
      </c>
      <c r="AP4100">
        <v>11.213918089784237</v>
      </c>
      <c r="AQ4100">
        <v>10.994077103998364</v>
      </c>
      <c r="AR4100">
        <v>12.996144288782084</v>
      </c>
      <c r="AS4100">
        <v>11.402553942120871</v>
      </c>
      <c r="AT4100">
        <v>10.576283873606709</v>
      </c>
      <c r="AU4100">
        <v>11.586717967072296</v>
      </c>
      <c r="AV4100">
        <v>13.061740464260147</v>
      </c>
      <c r="AW4100">
        <v>14.256544125166172</v>
      </c>
      <c r="AX4100">
        <v>15.578011555373759</v>
      </c>
      <c r="AY4100">
        <v>14.867766642806012</v>
      </c>
      <c r="AZ4100">
        <v>17.390780754678399</v>
      </c>
    </row>
    <row r="4101" spans="1:52" ht="14.55" customHeight="1">
      <c r="A4101" s="377"/>
      <c r="B4101" s="377"/>
      <c r="C4101" s="377"/>
      <c r="D4101" s="377"/>
      <c r="E4101" s="377"/>
      <c r="F4101" s="377"/>
      <c r="G4101" s="377"/>
      <c r="H4101" s="377"/>
      <c r="I4101" s="377"/>
      <c r="J4101" s="377"/>
      <c r="K4101" t="s">
        <v>6271</v>
      </c>
      <c r="L4101" t="s">
        <v>6168</v>
      </c>
      <c r="M4101" t="s">
        <v>15</v>
      </c>
      <c r="N4101" t="s">
        <v>80</v>
      </c>
      <c r="AO4101">
        <v>15.78622642519</v>
      </c>
      <c r="AP4101">
        <v>17.259087189339997</v>
      </c>
      <c r="AQ4101">
        <v>18.118900033010004</v>
      </c>
      <c r="AR4101">
        <v>18.748152272759999</v>
      </c>
      <c r="AS4101">
        <v>18.72123629335</v>
      </c>
      <c r="AT4101">
        <v>18.388172155849997</v>
      </c>
      <c r="AU4101">
        <v>18.87376352539</v>
      </c>
      <c r="AV4101">
        <v>24.153230837559999</v>
      </c>
      <c r="AW4101">
        <v>24.25164164565</v>
      </c>
      <c r="AX4101">
        <v>24.956646862930004</v>
      </c>
      <c r="AY4101">
        <v>25.139798878019999</v>
      </c>
      <c r="AZ4101">
        <v>25.868665618200001</v>
      </c>
    </row>
    <row r="4102" spans="1:52" ht="14.55" customHeight="1">
      <c r="A4102" s="377"/>
      <c r="B4102" s="377"/>
      <c r="C4102" s="377"/>
      <c r="D4102" s="377"/>
      <c r="E4102" s="377"/>
      <c r="F4102" s="377"/>
      <c r="G4102" s="377"/>
      <c r="H4102" s="377"/>
      <c r="I4102" s="377"/>
      <c r="J4102" s="377"/>
      <c r="K4102" t="s">
        <v>6272</v>
      </c>
      <c r="L4102" t="s">
        <v>6168</v>
      </c>
      <c r="M4102" t="s">
        <v>91</v>
      </c>
      <c r="N4102" t="s">
        <v>80</v>
      </c>
      <c r="AO4102">
        <v>65.59155442875722</v>
      </c>
      <c r="AP4102">
        <v>71.176079718756682</v>
      </c>
      <c r="AQ4102">
        <v>71.573426622924103</v>
      </c>
      <c r="AR4102">
        <v>72.12681690355862</v>
      </c>
      <c r="AS4102">
        <v>82.875683248667897</v>
      </c>
      <c r="AT4102">
        <v>72.205782198230722</v>
      </c>
      <c r="AU4102">
        <v>61.072442916380311</v>
      </c>
      <c r="AV4102">
        <v>60.358023113408109</v>
      </c>
      <c r="AW4102">
        <v>67.995238118649326</v>
      </c>
      <c r="AX4102">
        <v>69.793220122327938</v>
      </c>
      <c r="AY4102">
        <v>67.959285669978641</v>
      </c>
      <c r="AZ4102">
        <v>55.39788241177115</v>
      </c>
    </row>
    <row r="4103" spans="1:52" ht="14.55" customHeight="1">
      <c r="A4103" s="377"/>
      <c r="B4103" s="377"/>
      <c r="C4103" s="377"/>
      <c r="D4103" s="377"/>
      <c r="E4103" s="377"/>
      <c r="F4103" s="377"/>
      <c r="G4103" s="377"/>
      <c r="H4103" s="377"/>
      <c r="I4103" s="377"/>
      <c r="J4103" s="377"/>
      <c r="K4103" t="s">
        <v>6273</v>
      </c>
      <c r="L4103" t="s">
        <v>6168</v>
      </c>
      <c r="M4103" t="s">
        <v>16</v>
      </c>
      <c r="N4103" t="s">
        <v>80</v>
      </c>
      <c r="AO4103">
        <v>867.44542223018686</v>
      </c>
      <c r="AP4103">
        <v>914.02934115994049</v>
      </c>
      <c r="AQ4103">
        <v>912.07039417648468</v>
      </c>
      <c r="AR4103">
        <v>741.58275738925886</v>
      </c>
      <c r="AS4103">
        <v>989.22896312547709</v>
      </c>
      <c r="AT4103">
        <v>976.81217763968368</v>
      </c>
      <c r="AU4103">
        <v>1066.8073987109069</v>
      </c>
      <c r="AV4103">
        <v>906.42962147531046</v>
      </c>
      <c r="AW4103">
        <v>994.76155405932923</v>
      </c>
      <c r="AX4103">
        <v>934.44292073569341</v>
      </c>
      <c r="AY4103">
        <v>957.89660564793996</v>
      </c>
      <c r="AZ4103">
        <v>941.94693474736414</v>
      </c>
    </row>
    <row r="4104" spans="1:52" ht="14.55" customHeight="1">
      <c r="A4104" s="377"/>
      <c r="B4104" s="377"/>
      <c r="C4104" s="377"/>
      <c r="D4104" s="377"/>
      <c r="E4104" s="377"/>
      <c r="F4104" s="377"/>
      <c r="G4104" s="377"/>
      <c r="H4104" s="377"/>
      <c r="I4104" s="377"/>
      <c r="J4104" s="377"/>
      <c r="K4104" t="s">
        <v>6274</v>
      </c>
      <c r="L4104" t="s">
        <v>6168</v>
      </c>
      <c r="M4104" t="s">
        <v>17</v>
      </c>
      <c r="N4104" t="s">
        <v>80</v>
      </c>
      <c r="AO4104">
        <v>137.00085715612661</v>
      </c>
      <c r="AP4104">
        <v>132.33235344575857</v>
      </c>
      <c r="AQ4104">
        <v>127.20286140816168</v>
      </c>
      <c r="AR4104">
        <v>172.53750228143952</v>
      </c>
      <c r="AS4104">
        <v>113.2595516301967</v>
      </c>
      <c r="AT4104">
        <v>111.1010900041053</v>
      </c>
      <c r="AU4104">
        <v>112.20993177693136</v>
      </c>
      <c r="AV4104">
        <v>223.11615458925277</v>
      </c>
      <c r="AW4104">
        <v>116.15586966755455</v>
      </c>
      <c r="AX4104">
        <v>106.75184708255097</v>
      </c>
      <c r="AY4104">
        <v>114.20325769584424</v>
      </c>
      <c r="AZ4104">
        <v>118.16716721809496</v>
      </c>
    </row>
    <row r="4105" spans="1:52" ht="14.55" customHeight="1">
      <c r="A4105" s="377"/>
      <c r="B4105" s="377"/>
      <c r="C4105" s="377"/>
      <c r="D4105" s="377"/>
      <c r="E4105" s="377"/>
      <c r="F4105" s="377"/>
      <c r="G4105" s="377"/>
      <c r="H4105" s="377"/>
      <c r="I4105" s="377"/>
      <c r="J4105" s="377"/>
      <c r="K4105" t="s">
        <v>6275</v>
      </c>
      <c r="L4105" t="s">
        <v>6168</v>
      </c>
      <c r="M4105" t="s">
        <v>97</v>
      </c>
      <c r="N4105" t="s">
        <v>80</v>
      </c>
      <c r="O4105" t="s">
        <v>6079</v>
      </c>
      <c r="P4105" t="s">
        <v>6079</v>
      </c>
      <c r="Q4105" t="s">
        <v>6079</v>
      </c>
      <c r="R4105" t="s">
        <v>6079</v>
      </c>
      <c r="S4105" t="s">
        <v>6079</v>
      </c>
      <c r="T4105" t="s">
        <v>6079</v>
      </c>
      <c r="AO4105">
        <v>8.9050898392099995</v>
      </c>
      <c r="AP4105">
        <v>7.8778438461500002</v>
      </c>
      <c r="AQ4105">
        <v>8.6146090522199987</v>
      </c>
      <c r="AR4105">
        <v>8.6164602757599997</v>
      </c>
      <c r="AS4105">
        <v>11.3833017611113</v>
      </c>
      <c r="AT4105">
        <v>11.0491142376165</v>
      </c>
      <c r="AU4105">
        <v>10.034933224942298</v>
      </c>
      <c r="AV4105">
        <v>10.116700293144399</v>
      </c>
      <c r="AW4105">
        <v>10.9605692941849</v>
      </c>
      <c r="AX4105">
        <v>11.0347524022302</v>
      </c>
      <c r="AY4105">
        <v>10.659372198857</v>
      </c>
      <c r="AZ4105">
        <v>12.2705900322138</v>
      </c>
    </row>
    <row r="4106" spans="1:52" ht="14.55" customHeight="1">
      <c r="A4106" s="377"/>
      <c r="B4106" s="377"/>
      <c r="C4106" s="377"/>
      <c r="D4106" s="377"/>
      <c r="E4106" s="377"/>
      <c r="F4106" s="377"/>
      <c r="G4106" s="377"/>
      <c r="H4106" s="377"/>
      <c r="I4106" s="377"/>
      <c r="J4106" s="377"/>
      <c r="K4106" t="s">
        <v>6276</v>
      </c>
      <c r="L4106" t="s">
        <v>6168</v>
      </c>
      <c r="M4106" t="s">
        <v>18</v>
      </c>
      <c r="N4106" t="s">
        <v>80</v>
      </c>
      <c r="AO4106">
        <v>682.50311779748893</v>
      </c>
      <c r="AP4106">
        <v>686.43187813379495</v>
      </c>
      <c r="AQ4106">
        <v>718.68630990161705</v>
      </c>
      <c r="AR4106">
        <v>728.80984900012982</v>
      </c>
      <c r="AS4106">
        <v>712.78808978588222</v>
      </c>
      <c r="AT4106">
        <v>722.7435813464499</v>
      </c>
      <c r="AU4106">
        <v>725.08828628207164</v>
      </c>
      <c r="AV4106">
        <v>658.92748633469398</v>
      </c>
      <c r="AW4106">
        <v>637.8542504131301</v>
      </c>
      <c r="AX4106">
        <v>640.63986285399699</v>
      </c>
      <c r="AY4106">
        <v>667.33791705147678</v>
      </c>
      <c r="AZ4106">
        <v>690.76537648432975</v>
      </c>
    </row>
    <row r="4107" spans="1:52" ht="14.55" customHeight="1">
      <c r="A4107" s="377"/>
      <c r="B4107" s="377"/>
      <c r="C4107" s="377"/>
      <c r="D4107" s="377"/>
      <c r="E4107" s="377"/>
      <c r="F4107" s="377"/>
      <c r="G4107" s="377"/>
      <c r="H4107" s="377"/>
      <c r="I4107" s="377"/>
      <c r="J4107" s="377"/>
      <c r="K4107" t="s">
        <v>6277</v>
      </c>
      <c r="L4107" t="s">
        <v>6168</v>
      </c>
      <c r="M4107" t="s">
        <v>34</v>
      </c>
      <c r="N4107" t="s">
        <v>80</v>
      </c>
      <c r="AO4107">
        <v>5547.019322123595</v>
      </c>
      <c r="AP4107">
        <v>5627.2392663488545</v>
      </c>
      <c r="AQ4107">
        <v>5771.5701905186197</v>
      </c>
      <c r="AR4107">
        <v>5406.2784322988791</v>
      </c>
      <c r="AS4107">
        <v>5811.5335649026583</v>
      </c>
      <c r="AT4107">
        <v>5784.7021307208961</v>
      </c>
      <c r="AU4107">
        <v>5942.8354758280611</v>
      </c>
      <c r="AV4107">
        <v>5611.9461583945586</v>
      </c>
      <c r="AW4107">
        <v>5801.2175329683114</v>
      </c>
      <c r="AX4107">
        <v>5626.6168420241738</v>
      </c>
      <c r="AY4107">
        <v>5580.5773796948279</v>
      </c>
      <c r="AZ4107">
        <v>5526.7142504525136</v>
      </c>
    </row>
    <row r="4108" spans="1:52" ht="14.55" customHeight="1">
      <c r="A4108" s="377"/>
      <c r="B4108" s="377"/>
      <c r="C4108" s="377"/>
      <c r="D4108" s="377"/>
      <c r="E4108" s="377"/>
      <c r="F4108" s="377"/>
      <c r="G4108" s="377"/>
      <c r="H4108" s="377"/>
      <c r="I4108" s="377"/>
      <c r="J4108" s="377"/>
      <c r="K4108" t="s">
        <v>6278</v>
      </c>
      <c r="L4108" t="s">
        <v>6168</v>
      </c>
      <c r="M4108" t="s">
        <v>19</v>
      </c>
      <c r="N4108" t="s">
        <v>80</v>
      </c>
      <c r="AO4108">
        <v>152.10795181521249</v>
      </c>
      <c r="AP4108">
        <v>149.66758088466602</v>
      </c>
      <c r="AQ4108">
        <v>174.77324005501859</v>
      </c>
      <c r="AR4108">
        <v>146.16320223935577</v>
      </c>
      <c r="AS4108">
        <v>167.66483478044719</v>
      </c>
      <c r="AT4108">
        <v>163.0167321517944</v>
      </c>
      <c r="AU4108">
        <v>165.56884232054915</v>
      </c>
      <c r="AV4108">
        <v>158.1670945728703</v>
      </c>
      <c r="AW4108">
        <v>155.8418810153691</v>
      </c>
      <c r="AX4108">
        <v>148.13067008869339</v>
      </c>
      <c r="AY4108">
        <v>146.0861517444317</v>
      </c>
      <c r="AZ4108">
        <v>142.01360877057357</v>
      </c>
    </row>
    <row r="4109" spans="1:52" ht="14.55" customHeight="1">
      <c r="A4109" s="377"/>
      <c r="B4109" s="377"/>
      <c r="C4109" s="377"/>
      <c r="D4109" s="377"/>
      <c r="E4109" s="377"/>
      <c r="F4109" s="377"/>
      <c r="G4109" s="377"/>
      <c r="H4109" s="377"/>
      <c r="I4109" s="377"/>
      <c r="J4109" s="377"/>
      <c r="K4109" t="s">
        <v>6279</v>
      </c>
      <c r="L4109" t="s">
        <v>6168</v>
      </c>
      <c r="M4109" t="s">
        <v>20</v>
      </c>
      <c r="N4109" t="s">
        <v>80</v>
      </c>
      <c r="AO4109">
        <v>1560.1042334156789</v>
      </c>
      <c r="AP4109">
        <v>1617.0123930763059</v>
      </c>
      <c r="AQ4109">
        <v>1647.7649131500737</v>
      </c>
      <c r="AR4109">
        <v>1590.0811282430805</v>
      </c>
      <c r="AS4109">
        <v>1659.5078724402856</v>
      </c>
      <c r="AT4109">
        <v>1534.0163387733453</v>
      </c>
      <c r="AU4109">
        <v>1580.5638804478474</v>
      </c>
      <c r="AV4109">
        <v>1551.6030015176327</v>
      </c>
      <c r="AW4109">
        <v>1544.9856169504696</v>
      </c>
      <c r="AX4109">
        <v>1476.7598937888567</v>
      </c>
      <c r="AY4109">
        <v>1479.7980656503928</v>
      </c>
      <c r="AZ4109">
        <v>1515.0488092979904</v>
      </c>
    </row>
    <row r="4110" spans="1:52" ht="14.55" customHeight="1">
      <c r="A4110" s="377"/>
      <c r="B4110" s="377"/>
      <c r="C4110" s="377"/>
      <c r="D4110" s="377"/>
      <c r="E4110" s="377"/>
      <c r="F4110" s="377"/>
      <c r="G4110" s="377"/>
      <c r="H4110" s="377"/>
      <c r="I4110" s="377"/>
      <c r="J4110" s="377"/>
      <c r="K4110" t="s">
        <v>6280</v>
      </c>
      <c r="L4110" t="s">
        <v>6168</v>
      </c>
      <c r="M4110" t="s">
        <v>22</v>
      </c>
      <c r="N4110" t="s">
        <v>80</v>
      </c>
      <c r="AO4110">
        <v>49.074894131975007</v>
      </c>
      <c r="AP4110">
        <v>57.078040716825022</v>
      </c>
      <c r="AQ4110">
        <v>62.045346143949999</v>
      </c>
      <c r="AR4110">
        <v>62.883960932494993</v>
      </c>
      <c r="AS4110">
        <v>62.731371401940002</v>
      </c>
      <c r="AT4110">
        <v>66.953255869230006</v>
      </c>
      <c r="AU4110">
        <v>68.940121050984999</v>
      </c>
      <c r="AV4110">
        <v>72.015166601233204</v>
      </c>
      <c r="AW4110">
        <v>73.05222684581301</v>
      </c>
      <c r="AX4110">
        <v>76.683025166998988</v>
      </c>
      <c r="AY4110">
        <v>79.004668146478892</v>
      </c>
      <c r="AZ4110">
        <v>77.283122420044677</v>
      </c>
    </row>
    <row r="4111" spans="1:52" ht="14.55" customHeight="1">
      <c r="A4111" s="377"/>
      <c r="B4111" s="377"/>
      <c r="C4111" s="377"/>
      <c r="D4111" s="377"/>
      <c r="E4111" s="377"/>
      <c r="F4111" s="377"/>
      <c r="G4111" s="377"/>
      <c r="H4111" s="377"/>
      <c r="I4111" s="377"/>
      <c r="J4111" s="377"/>
      <c r="K4111" t="s">
        <v>6281</v>
      </c>
      <c r="L4111" t="s">
        <v>6168</v>
      </c>
      <c r="M4111" t="s">
        <v>90</v>
      </c>
      <c r="N4111" t="s">
        <v>80</v>
      </c>
      <c r="AO4111">
        <v>11.854896664508288</v>
      </c>
      <c r="AP4111">
        <v>12.406442378005153</v>
      </c>
      <c r="AQ4111">
        <v>13.78014669913472</v>
      </c>
      <c r="AR4111">
        <v>14.670109909357866</v>
      </c>
      <c r="AS4111">
        <v>15.270209118519936</v>
      </c>
      <c r="AT4111">
        <v>15.625808751603437</v>
      </c>
      <c r="AU4111">
        <v>16.895980863531367</v>
      </c>
      <c r="AV4111">
        <v>20.233527025974919</v>
      </c>
      <c r="AW4111">
        <v>16.937280098870001</v>
      </c>
      <c r="AX4111">
        <v>16.74776386876</v>
      </c>
      <c r="AY4111">
        <v>18.63207624636</v>
      </c>
      <c r="AZ4111">
        <v>18.568232346830001</v>
      </c>
    </row>
    <row r="4112" spans="1:52" ht="14.55" customHeight="1">
      <c r="A4112" s="377"/>
      <c r="B4112" s="377"/>
      <c r="C4112" s="377"/>
      <c r="D4112" s="377"/>
      <c r="E4112" s="377"/>
      <c r="F4112" s="377"/>
      <c r="G4112" s="377"/>
      <c r="H4112" s="377"/>
      <c r="I4112" s="377"/>
      <c r="J4112" s="377"/>
      <c r="K4112" t="s">
        <v>6282</v>
      </c>
      <c r="L4112" t="s">
        <v>6168</v>
      </c>
      <c r="M4112" t="s">
        <v>23</v>
      </c>
      <c r="N4112" t="s">
        <v>80</v>
      </c>
      <c r="AO4112">
        <v>25.712967072942476</v>
      </c>
      <c r="AP4112">
        <v>25.273315692324744</v>
      </c>
      <c r="AQ4112">
        <v>25.179258193112108</v>
      </c>
      <c r="AR4112">
        <v>22.449116611015366</v>
      </c>
      <c r="AS4112">
        <v>23.457521973833789</v>
      </c>
      <c r="AT4112">
        <v>21.687184400081051</v>
      </c>
      <c r="AU4112">
        <v>23.150560452162104</v>
      </c>
      <c r="AV4112">
        <v>32.147379248856275</v>
      </c>
      <c r="AW4112">
        <v>35.773253347819356</v>
      </c>
      <c r="AX4112">
        <v>36.207530619724203</v>
      </c>
      <c r="AY4112">
        <v>38.549783971195701</v>
      </c>
      <c r="AZ4112">
        <v>42.94511154581263</v>
      </c>
    </row>
    <row r="4113" spans="1:52" ht="14.55" customHeight="1">
      <c r="A4113" s="377"/>
      <c r="B4113" s="377"/>
      <c r="C4113" s="377"/>
      <c r="D4113" s="377"/>
      <c r="E4113" s="377"/>
      <c r="F4113" s="377"/>
      <c r="G4113" s="377"/>
      <c r="H4113" s="377"/>
      <c r="I4113" s="377"/>
      <c r="J4113" s="377"/>
      <c r="K4113" t="s">
        <v>6283</v>
      </c>
      <c r="L4113" t="s">
        <v>6168</v>
      </c>
      <c r="M4113" t="s">
        <v>24</v>
      </c>
      <c r="N4113" t="s">
        <v>80</v>
      </c>
      <c r="AO4113">
        <v>137.98198956990311</v>
      </c>
      <c r="AP4113">
        <v>150.76760378876554</v>
      </c>
      <c r="AQ4113">
        <v>156.74400158262748</v>
      </c>
      <c r="AR4113">
        <v>154.50899881468993</v>
      </c>
      <c r="AS4113">
        <v>159.39561605748466</v>
      </c>
      <c r="AT4113">
        <v>171.85901829276693</v>
      </c>
      <c r="AU4113">
        <v>169.85998369968857</v>
      </c>
      <c r="AV4113">
        <v>182.43666869624897</v>
      </c>
      <c r="AW4113">
        <v>167.29097401958506</v>
      </c>
      <c r="AX4113">
        <v>174.98206839093635</v>
      </c>
      <c r="AY4113">
        <v>170.81998935353141</v>
      </c>
      <c r="AZ4113">
        <v>187.38157681503947</v>
      </c>
    </row>
    <row r="4114" spans="1:52" ht="14.55" customHeight="1">
      <c r="A4114" s="377"/>
      <c r="B4114" s="377"/>
      <c r="C4114" s="377"/>
      <c r="D4114" s="377"/>
      <c r="E4114" s="377"/>
      <c r="F4114" s="377"/>
      <c r="G4114" s="377"/>
      <c r="H4114" s="377"/>
      <c r="I4114" s="377"/>
      <c r="J4114" s="377"/>
      <c r="K4114" t="s">
        <v>6284</v>
      </c>
      <c r="L4114" t="s">
        <v>6168</v>
      </c>
      <c r="M4114" t="s">
        <v>1386</v>
      </c>
      <c r="N4114" t="s">
        <v>80</v>
      </c>
      <c r="O4114" t="s">
        <v>6079</v>
      </c>
      <c r="P4114" t="s">
        <v>6079</v>
      </c>
      <c r="Q4114" t="s">
        <v>6079</v>
      </c>
      <c r="R4114" t="s">
        <v>6079</v>
      </c>
      <c r="S4114" t="s">
        <v>6079</v>
      </c>
      <c r="T4114" t="s">
        <v>6079</v>
      </c>
      <c r="U4114" t="s">
        <v>6079</v>
      </c>
      <c r="V4114" t="s">
        <v>6079</v>
      </c>
      <c r="W4114" t="s">
        <v>6079</v>
      </c>
      <c r="X4114" t="s">
        <v>6079</v>
      </c>
      <c r="Y4114" t="s">
        <v>6079</v>
      </c>
      <c r="Z4114" t="s">
        <v>6079</v>
      </c>
      <c r="AA4114" t="s">
        <v>6079</v>
      </c>
      <c r="AO4114">
        <v>3.4760739786274808</v>
      </c>
      <c r="AP4114">
        <v>4.0179708167787034</v>
      </c>
      <c r="AQ4114">
        <v>4.0874497037763415</v>
      </c>
      <c r="AR4114">
        <v>4.3816155099148864</v>
      </c>
      <c r="AS4114">
        <v>3.6483513865186969</v>
      </c>
      <c r="AT4114">
        <v>3.7466229701535849</v>
      </c>
      <c r="AU4114">
        <v>3.9605157452940385</v>
      </c>
      <c r="AV4114">
        <v>4.0199212091306942</v>
      </c>
      <c r="AW4114">
        <v>4.2725721802952119</v>
      </c>
      <c r="AX4114">
        <v>4.4857099568142571</v>
      </c>
      <c r="AY4114">
        <v>5.1859233312704633</v>
      </c>
      <c r="AZ4114">
        <v>4.793289971420001</v>
      </c>
    </row>
    <row r="4115" spans="1:52" ht="14.55" customHeight="1">
      <c r="A4115" s="377"/>
      <c r="B4115" s="377"/>
      <c r="C4115" s="377"/>
      <c r="D4115" s="377"/>
      <c r="E4115" s="377"/>
      <c r="F4115" s="377"/>
      <c r="G4115" s="377"/>
      <c r="H4115" s="377"/>
      <c r="I4115" s="377"/>
      <c r="J4115" s="377"/>
      <c r="K4115" t="s">
        <v>6285</v>
      </c>
      <c r="L4115" t="s">
        <v>6168</v>
      </c>
      <c r="M4115" t="s">
        <v>25</v>
      </c>
      <c r="N4115" t="s">
        <v>80</v>
      </c>
      <c r="AO4115">
        <v>570.42687357510124</v>
      </c>
      <c r="AP4115">
        <v>599.16107598170981</v>
      </c>
      <c r="AQ4115">
        <v>601.76747827288477</v>
      </c>
      <c r="AR4115">
        <v>604.1019996941875</v>
      </c>
      <c r="AS4115">
        <v>593.96394091631373</v>
      </c>
      <c r="AT4115">
        <v>585.03812970091565</v>
      </c>
      <c r="AU4115">
        <v>544.13577320740376</v>
      </c>
      <c r="AV4115">
        <v>561.74386616036941</v>
      </c>
      <c r="AW4115">
        <v>542.12474083950633</v>
      </c>
      <c r="AX4115">
        <v>489.71527215684722</v>
      </c>
      <c r="AY4115">
        <v>488.72991584123758</v>
      </c>
      <c r="AZ4115">
        <v>516.69595506202813</v>
      </c>
    </row>
    <row r="4116" spans="1:52" ht="14.55" customHeight="1">
      <c r="A4116" s="377"/>
      <c r="B4116" s="377"/>
      <c r="C4116" s="377"/>
      <c r="D4116" s="377"/>
      <c r="E4116" s="377"/>
      <c r="F4116" s="377"/>
      <c r="G4116" s="377"/>
      <c r="H4116" s="377"/>
      <c r="I4116" s="377"/>
      <c r="J4116" s="377"/>
      <c r="K4116" t="s">
        <v>6286</v>
      </c>
      <c r="L4116" t="s">
        <v>6168</v>
      </c>
      <c r="M4116" t="s">
        <v>5610</v>
      </c>
      <c r="N4116" t="s">
        <v>80</v>
      </c>
      <c r="AO4116">
        <v>26.672041857524171</v>
      </c>
      <c r="AP4116" t="s">
        <v>6079</v>
      </c>
      <c r="AQ4116" t="s">
        <v>6079</v>
      </c>
      <c r="AR4116" t="s">
        <v>6079</v>
      </c>
      <c r="AS4116" t="s">
        <v>6079</v>
      </c>
      <c r="AT4116">
        <v>31.319453563354969</v>
      </c>
      <c r="AU4116">
        <v>37.845908347644091</v>
      </c>
      <c r="AV4116">
        <v>40.177382499369124</v>
      </c>
      <c r="AW4116">
        <v>38.52363150259567</v>
      </c>
      <c r="AX4116">
        <v>39.413650834414049</v>
      </c>
      <c r="AY4116">
        <v>40.013225627978677</v>
      </c>
      <c r="AZ4116">
        <v>40.386063789423631</v>
      </c>
    </row>
    <row r="4117" spans="1:52" ht="14.55" customHeight="1">
      <c r="A4117" s="377"/>
      <c r="B4117" s="377"/>
      <c r="C4117" s="377"/>
      <c r="D4117" s="377"/>
      <c r="E4117" s="377"/>
      <c r="F4117" s="377"/>
      <c r="G4117" s="377"/>
      <c r="H4117" s="377"/>
      <c r="I4117" s="377"/>
      <c r="J4117" s="377"/>
      <c r="K4117" t="s">
        <v>6287</v>
      </c>
      <c r="L4117" t="s">
        <v>6168</v>
      </c>
      <c r="M4117" t="s">
        <v>98</v>
      </c>
      <c r="N4117" t="s">
        <v>80</v>
      </c>
      <c r="AO4117">
        <v>11.556281999999999</v>
      </c>
      <c r="AP4117">
        <v>10.788969</v>
      </c>
      <c r="AQ4117">
        <v>10.477463999999999</v>
      </c>
      <c r="AR4117">
        <v>13.533951</v>
      </c>
      <c r="AS4117">
        <v>10.509547</v>
      </c>
      <c r="AT4117">
        <v>8.1887159999999994</v>
      </c>
      <c r="AU4117">
        <v>9.3577309999999994</v>
      </c>
      <c r="AV4117">
        <v>19.338657000000001</v>
      </c>
      <c r="AW4117">
        <v>18.820392999999999</v>
      </c>
      <c r="AX4117">
        <v>16.235607000000002</v>
      </c>
      <c r="AY4117">
        <v>15.549575000000001</v>
      </c>
      <c r="AZ4117">
        <v>19.540008</v>
      </c>
    </row>
    <row r="4118" spans="1:52" ht="14.55" customHeight="1">
      <c r="A4118" s="377"/>
      <c r="B4118" s="377"/>
      <c r="C4118" s="377"/>
      <c r="D4118" s="377"/>
      <c r="E4118" s="377"/>
      <c r="F4118" s="377"/>
      <c r="G4118" s="377"/>
      <c r="H4118" s="377"/>
      <c r="I4118" s="377"/>
      <c r="J4118" s="377"/>
      <c r="K4118" t="s">
        <v>6288</v>
      </c>
      <c r="L4118" t="s">
        <v>6168</v>
      </c>
      <c r="M4118" t="s">
        <v>94</v>
      </c>
      <c r="N4118" t="s">
        <v>80</v>
      </c>
      <c r="AO4118">
        <v>62.555785679919502</v>
      </c>
      <c r="AP4118">
        <v>65.24354483894804</v>
      </c>
      <c r="AQ4118">
        <v>67.966289222124914</v>
      </c>
      <c r="AR4118">
        <v>67.47021364827998</v>
      </c>
      <c r="AS4118">
        <v>68.193353335247991</v>
      </c>
      <c r="AT4118">
        <v>71.735686499057678</v>
      </c>
      <c r="AU4118">
        <v>74.909102263959994</v>
      </c>
      <c r="AV4118">
        <v>73.546461414304417</v>
      </c>
      <c r="AW4118">
        <v>74.284401575170023</v>
      </c>
      <c r="AX4118">
        <v>71.654437206770169</v>
      </c>
      <c r="AY4118">
        <v>64.692803875893404</v>
      </c>
      <c r="AZ4118">
        <v>65.858496034201806</v>
      </c>
    </row>
    <row r="4119" spans="1:52" ht="14.55" customHeight="1">
      <c r="A4119" s="377"/>
      <c r="B4119" s="377"/>
      <c r="C4119" s="377"/>
      <c r="D4119" s="377"/>
      <c r="E4119" s="377"/>
      <c r="F4119" s="377"/>
      <c r="G4119" s="377"/>
      <c r="H4119" s="377"/>
      <c r="I4119" s="377"/>
      <c r="J4119" s="377"/>
      <c r="K4119" t="s">
        <v>6289</v>
      </c>
      <c r="L4119" t="s">
        <v>6168</v>
      </c>
      <c r="M4119" t="s">
        <v>99</v>
      </c>
      <c r="N4119" t="s">
        <v>80</v>
      </c>
      <c r="AO4119">
        <v>5.2889959986099999</v>
      </c>
      <c r="AP4119">
        <v>5.5568955212300004</v>
      </c>
      <c r="AQ4119">
        <v>5.1257057097099992</v>
      </c>
      <c r="AR4119">
        <v>2.59286917909</v>
      </c>
      <c r="AS4119">
        <v>1.8508839399000001</v>
      </c>
      <c r="AT4119">
        <v>1.7458997711600002</v>
      </c>
      <c r="AU4119">
        <v>2.0786881561399997</v>
      </c>
      <c r="AV4119">
        <v>2.6413021650300004</v>
      </c>
      <c r="AW4119">
        <v>2.5654195037999998</v>
      </c>
      <c r="AX4119">
        <v>2.5043795729100005</v>
      </c>
      <c r="AY4119">
        <v>2.51600015038</v>
      </c>
      <c r="AZ4119">
        <v>2.61634945569</v>
      </c>
    </row>
    <row r="4120" spans="1:52" ht="14.55" customHeight="1">
      <c r="A4120" s="377"/>
      <c r="B4120" s="377"/>
      <c r="C4120" s="377"/>
      <c r="D4120" s="377"/>
      <c r="E4120" s="377"/>
      <c r="F4120" s="377"/>
      <c r="G4120" s="377"/>
      <c r="H4120" s="377"/>
      <c r="I4120" s="377"/>
      <c r="J4120" s="377"/>
      <c r="K4120" t="s">
        <v>6290</v>
      </c>
      <c r="L4120" t="s">
        <v>6168</v>
      </c>
      <c r="M4120" t="s">
        <v>26</v>
      </c>
      <c r="N4120" t="s">
        <v>80</v>
      </c>
      <c r="O4120" t="s">
        <v>6079</v>
      </c>
      <c r="P4120" t="s">
        <v>6079</v>
      </c>
      <c r="Q4120" t="s">
        <v>6079</v>
      </c>
      <c r="R4120" t="s">
        <v>6079</v>
      </c>
      <c r="S4120" t="s">
        <v>6079</v>
      </c>
      <c r="AO4120">
        <v>7.726875247709998</v>
      </c>
      <c r="AP4120">
        <v>7.467863041260002</v>
      </c>
      <c r="AQ4120">
        <v>7.891659444530001</v>
      </c>
      <c r="AR4120">
        <v>9.1829879860300014</v>
      </c>
      <c r="AS4120">
        <v>9.5529525428400017</v>
      </c>
      <c r="AT4120">
        <v>9.4963993056600007</v>
      </c>
      <c r="AU4120">
        <v>9.6460512736999977</v>
      </c>
      <c r="AV4120">
        <v>9.6442374235399981</v>
      </c>
      <c r="AW4120">
        <v>9.4051090953099994</v>
      </c>
      <c r="AX4120">
        <v>9.3608141599599968</v>
      </c>
      <c r="AY4120">
        <v>8.9045532142999999</v>
      </c>
      <c r="AZ4120">
        <v>9.532933809270002</v>
      </c>
    </row>
    <row r="4121" spans="1:52" ht="14.55" customHeight="1">
      <c r="A4121" s="377"/>
      <c r="B4121" s="377"/>
      <c r="C4121" s="377"/>
      <c r="D4121" s="377"/>
      <c r="E4121" s="377"/>
      <c r="F4121" s="377"/>
      <c r="G4121" s="377"/>
      <c r="H4121" s="377"/>
      <c r="I4121" s="377"/>
      <c r="J4121" s="377"/>
      <c r="K4121" t="s">
        <v>6291</v>
      </c>
      <c r="L4121" t="s">
        <v>6168</v>
      </c>
      <c r="M4121" t="s">
        <v>27</v>
      </c>
      <c r="N4121" t="s">
        <v>80</v>
      </c>
      <c r="AO4121">
        <v>488.02153977864998</v>
      </c>
      <c r="AP4121">
        <v>476.28952657754991</v>
      </c>
      <c r="AQ4121">
        <v>523.17931864685988</v>
      </c>
      <c r="AR4121">
        <v>451.35256973166997</v>
      </c>
      <c r="AS4121">
        <v>537.70472514457003</v>
      </c>
      <c r="AT4121">
        <v>514.42700706134997</v>
      </c>
      <c r="AU4121">
        <v>583.36613654754012</v>
      </c>
      <c r="AV4121">
        <v>437.33467327507992</v>
      </c>
      <c r="AW4121">
        <v>534.93446254496007</v>
      </c>
      <c r="AX4121">
        <v>496.20166923611009</v>
      </c>
      <c r="AY4121">
        <v>508.61151467245998</v>
      </c>
      <c r="AZ4121">
        <v>409.43404990241999</v>
      </c>
    </row>
    <row r="4122" spans="1:52" ht="14.55" customHeight="1">
      <c r="A4122" s="377"/>
      <c r="B4122" s="377"/>
      <c r="C4122" s="377"/>
      <c r="D4122" s="377"/>
      <c r="E4122" s="377"/>
      <c r="F4122" s="377"/>
      <c r="G4122" s="377"/>
      <c r="H4122" s="377"/>
      <c r="I4122" s="377"/>
      <c r="J4122" s="377"/>
      <c r="K4122" t="s">
        <v>6292</v>
      </c>
      <c r="L4122" t="s">
        <v>6168</v>
      </c>
      <c r="M4122" t="s">
        <v>28</v>
      </c>
      <c r="N4122" t="s">
        <v>80</v>
      </c>
      <c r="AO4122">
        <v>75.516896573027708</v>
      </c>
      <c r="AP4122" t="s">
        <v>6079</v>
      </c>
      <c r="AQ4122" t="s">
        <v>6079</v>
      </c>
      <c r="AR4122" t="s">
        <v>6079</v>
      </c>
      <c r="AS4122" t="s">
        <v>6079</v>
      </c>
      <c r="AT4122">
        <v>73.630146845839917</v>
      </c>
      <c r="AU4122">
        <v>76.795073249320197</v>
      </c>
      <c r="AV4122">
        <v>72.973575401539136</v>
      </c>
      <c r="AW4122">
        <v>88.376925600220446</v>
      </c>
      <c r="AX4122">
        <v>82.660008730681909</v>
      </c>
      <c r="AY4122">
        <v>91.395719313530151</v>
      </c>
      <c r="AZ4122">
        <v>80.093938563000663</v>
      </c>
    </row>
    <row r="4123" spans="1:52" ht="14.55" customHeight="1">
      <c r="A4123" s="377"/>
      <c r="B4123" s="377"/>
      <c r="C4123" s="377"/>
      <c r="D4123" s="377"/>
      <c r="E4123" s="377"/>
      <c r="F4123" s="377"/>
      <c r="G4123" s="377"/>
      <c r="H4123" s="377"/>
      <c r="I4123" s="377"/>
      <c r="J4123" s="377"/>
      <c r="K4123" t="s">
        <v>6293</v>
      </c>
      <c r="L4123" t="s">
        <v>6168</v>
      </c>
      <c r="M4123" t="s">
        <v>29</v>
      </c>
      <c r="N4123" t="s">
        <v>80</v>
      </c>
      <c r="AO4123">
        <v>53.802402052550093</v>
      </c>
      <c r="AP4123">
        <v>56.788800946660466</v>
      </c>
      <c r="AQ4123">
        <v>54.404757126436792</v>
      </c>
      <c r="AR4123">
        <v>52.634291071156653</v>
      </c>
      <c r="AS4123">
        <v>48.631703273731496</v>
      </c>
      <c r="AT4123">
        <v>45.394667584640963</v>
      </c>
      <c r="AU4123">
        <v>45.077659539013681</v>
      </c>
      <c r="AV4123">
        <v>53.484094101649298</v>
      </c>
      <c r="AW4123">
        <v>58.348257098715216</v>
      </c>
      <c r="AX4123">
        <v>66.988889773812758</v>
      </c>
      <c r="AY4123">
        <v>72.646085217250416</v>
      </c>
      <c r="AZ4123">
        <v>81.312468768982569</v>
      </c>
    </row>
    <row r="4124" spans="1:52" ht="14.55" customHeight="1">
      <c r="A4124" s="377"/>
      <c r="B4124" s="377"/>
      <c r="C4124" s="377"/>
      <c r="D4124" s="377"/>
      <c r="E4124" s="377"/>
      <c r="F4124" s="377"/>
      <c r="G4124" s="377"/>
      <c r="H4124" s="377"/>
      <c r="I4124" s="377"/>
      <c r="J4124" s="377"/>
      <c r="K4124" t="s">
        <v>6294</v>
      </c>
      <c r="L4124" t="s">
        <v>6168</v>
      </c>
      <c r="M4124" t="s">
        <v>30</v>
      </c>
      <c r="N4124" t="s">
        <v>80</v>
      </c>
      <c r="AO4124">
        <v>71.521876839997617</v>
      </c>
      <c r="AP4124">
        <v>77.904925891395735</v>
      </c>
      <c r="AQ4124">
        <v>78.216944965341952</v>
      </c>
      <c r="AR4124">
        <v>82.875619731181956</v>
      </c>
      <c r="AS4124">
        <v>81.224787396884409</v>
      </c>
      <c r="AT4124">
        <v>82.973577402844938</v>
      </c>
      <c r="AU4124">
        <v>82.307308258383841</v>
      </c>
      <c r="AV4124">
        <v>76.803024926650039</v>
      </c>
      <c r="AW4124">
        <v>70.884044721259997</v>
      </c>
      <c r="AX4124">
        <v>69.253977406451384</v>
      </c>
      <c r="AY4124">
        <v>72.827238151625636</v>
      </c>
      <c r="AZ4124">
        <v>82.075785389462823</v>
      </c>
    </row>
    <row r="4125" spans="1:52" ht="14.55" customHeight="1">
      <c r="A4125" s="377"/>
      <c r="B4125" s="377"/>
      <c r="C4125" s="377"/>
      <c r="D4125" s="377"/>
      <c r="E4125" s="377"/>
      <c r="F4125" s="377"/>
      <c r="G4125" s="377"/>
      <c r="H4125" s="377"/>
      <c r="I4125" s="377"/>
      <c r="J4125" s="377"/>
      <c r="K4125" t="s">
        <v>6295</v>
      </c>
      <c r="L4125" t="s">
        <v>6168</v>
      </c>
      <c r="M4125" t="s">
        <v>100</v>
      </c>
      <c r="N4125" t="s">
        <v>80</v>
      </c>
      <c r="AO4125">
        <v>19.353914900414441</v>
      </c>
      <c r="AP4125">
        <v>20.011810238485278</v>
      </c>
      <c r="AQ4125">
        <v>20.38232596409571</v>
      </c>
      <c r="AR4125">
        <v>19.009974644866528</v>
      </c>
      <c r="AS4125">
        <v>18.730916076257291</v>
      </c>
      <c r="AT4125">
        <v>16.232501897150478</v>
      </c>
      <c r="AU4125">
        <v>16.841639263105336</v>
      </c>
      <c r="AV4125">
        <v>20.061660082537781</v>
      </c>
      <c r="AW4125">
        <v>20.52547890646224</v>
      </c>
      <c r="AX4125">
        <v>22.306826622475334</v>
      </c>
      <c r="AY4125">
        <v>21.39803437044645</v>
      </c>
      <c r="AZ4125">
        <v>23.120378263445449</v>
      </c>
    </row>
    <row r="4126" spans="1:52" ht="14.55" customHeight="1">
      <c r="A4126" s="377"/>
      <c r="B4126" s="377"/>
      <c r="C4126" s="377"/>
      <c r="D4126" s="377"/>
      <c r="E4126" s="377"/>
      <c r="F4126" s="377"/>
      <c r="G4126" s="377"/>
      <c r="H4126" s="377"/>
      <c r="I4126" s="377"/>
      <c r="J4126" s="377"/>
      <c r="K4126" t="s">
        <v>6296</v>
      </c>
      <c r="L4126" t="s">
        <v>6168</v>
      </c>
      <c r="M4126" t="s">
        <v>31</v>
      </c>
      <c r="N4126" t="s">
        <v>80</v>
      </c>
      <c r="AO4126">
        <v>253.86390265407445</v>
      </c>
      <c r="AP4126">
        <v>263.35137303075157</v>
      </c>
      <c r="AQ4126">
        <v>272.60857184063116</v>
      </c>
      <c r="AR4126">
        <v>199.73275986545465</v>
      </c>
      <c r="AS4126">
        <v>247.6575580546851</v>
      </c>
      <c r="AT4126">
        <v>268.04354321351354</v>
      </c>
      <c r="AU4126">
        <v>270.60528936164701</v>
      </c>
      <c r="AV4126">
        <v>197.09077325977989</v>
      </c>
      <c r="AW4126">
        <v>235.90356610971671</v>
      </c>
      <c r="AX4126">
        <v>257.93425175438995</v>
      </c>
      <c r="AY4126">
        <v>257.17538671682991</v>
      </c>
      <c r="AZ4126">
        <v>204.02787564056871</v>
      </c>
    </row>
    <row r="4127" spans="1:52" ht="14.55" customHeight="1">
      <c r="A4127" s="377"/>
      <c r="B4127" s="377"/>
      <c r="C4127" s="377"/>
      <c r="D4127" s="377"/>
      <c r="E4127" s="377"/>
      <c r="F4127" s="377"/>
      <c r="G4127" s="377"/>
      <c r="H4127" s="377"/>
      <c r="I4127" s="377"/>
      <c r="J4127" s="377"/>
      <c r="K4127" t="s">
        <v>6297</v>
      </c>
      <c r="L4127" t="s">
        <v>6168</v>
      </c>
      <c r="M4127" t="s">
        <v>32</v>
      </c>
      <c r="N4127" t="s">
        <v>80</v>
      </c>
      <c r="O4127" t="s">
        <v>6079</v>
      </c>
      <c r="P4127" t="s">
        <v>6079</v>
      </c>
      <c r="Q4127" t="s">
        <v>6079</v>
      </c>
      <c r="R4127" t="s">
        <v>6079</v>
      </c>
      <c r="S4127" t="s">
        <v>6079</v>
      </c>
      <c r="AO4127">
        <v>9.6532347901700017</v>
      </c>
      <c r="AP4127">
        <v>10.24810923259</v>
      </c>
      <c r="AQ4127">
        <v>10.006848858850001</v>
      </c>
      <c r="AR4127">
        <v>10.236949752239999</v>
      </c>
      <c r="AS4127">
        <v>11.41815087766</v>
      </c>
      <c r="AT4127">
        <v>10.60713136157</v>
      </c>
      <c r="AU4127">
        <v>11.171462149699998</v>
      </c>
      <c r="AV4127">
        <v>12.149594086900001</v>
      </c>
      <c r="AW4127">
        <v>12.506202368989999</v>
      </c>
      <c r="AX4127">
        <v>13.44329510248</v>
      </c>
      <c r="AY4127">
        <v>13.608926329589998</v>
      </c>
      <c r="AZ4127">
        <v>14.304482515829999</v>
      </c>
    </row>
    <row r="4128" spans="1:52" ht="14.55" customHeight="1">
      <c r="A4128" s="377"/>
      <c r="B4128" s="377"/>
      <c r="C4128" s="377"/>
      <c r="D4128" s="377"/>
      <c r="E4128" s="377"/>
      <c r="F4128" s="377"/>
      <c r="G4128" s="377"/>
      <c r="H4128" s="377"/>
      <c r="I4128" s="377"/>
      <c r="J4128" s="377"/>
      <c r="K4128" t="s">
        <v>6298</v>
      </c>
      <c r="L4128" t="s">
        <v>6168</v>
      </c>
      <c r="M4128" t="s">
        <v>93</v>
      </c>
      <c r="N4128" t="s">
        <v>80</v>
      </c>
      <c r="AO4128">
        <v>12.777594202439998</v>
      </c>
      <c r="AP4128">
        <v>12.761467124819999</v>
      </c>
      <c r="AQ4128">
        <v>11.657384875699998</v>
      </c>
      <c r="AR4128">
        <v>12.203636815510002</v>
      </c>
      <c r="AS4128">
        <v>10.452881123819999</v>
      </c>
      <c r="AT4128">
        <v>11.158604281210003</v>
      </c>
      <c r="AU4128">
        <v>10.52241262589</v>
      </c>
      <c r="AV4128">
        <v>13.341299912089999</v>
      </c>
      <c r="AW4128">
        <v>14.287187094589999</v>
      </c>
      <c r="AX4128">
        <v>13.876557146550001</v>
      </c>
      <c r="AY4128">
        <v>13.374552080780004</v>
      </c>
      <c r="AZ4128">
        <v>16.278282885080003</v>
      </c>
    </row>
    <row r="4129" spans="1:52" ht="14.55" customHeight="1">
      <c r="A4129" s="377"/>
      <c r="B4129" s="377"/>
      <c r="C4129" s="377"/>
      <c r="D4129" s="377"/>
      <c r="E4129" s="377"/>
      <c r="F4129" s="377"/>
      <c r="G4129" s="377"/>
      <c r="H4129" s="377"/>
      <c r="I4129" s="377"/>
      <c r="J4129" s="377"/>
      <c r="K4129" t="s">
        <v>6299</v>
      </c>
      <c r="L4129" t="s">
        <v>6169</v>
      </c>
      <c r="M4129" t="s">
        <v>13</v>
      </c>
      <c r="N4129" t="s">
        <v>80</v>
      </c>
      <c r="AO4129">
        <v>0.6554590252821062</v>
      </c>
      <c r="AP4129">
        <v>0.64249214232836882</v>
      </c>
      <c r="AQ4129">
        <v>0.63762248939428834</v>
      </c>
      <c r="AR4129">
        <v>0.61117292494092912</v>
      </c>
      <c r="AS4129">
        <v>0.62562365587761837</v>
      </c>
      <c r="AT4129">
        <v>0.62741579519966439</v>
      </c>
      <c r="AU4129">
        <v>0.52475209689256797</v>
      </c>
      <c r="AV4129">
        <v>0.43026454685247623</v>
      </c>
      <c r="AW4129">
        <v>0.42403855564330567</v>
      </c>
      <c r="AX4129">
        <v>0.52354361900309221</v>
      </c>
      <c r="AY4129">
        <v>0.50392195383555594</v>
      </c>
      <c r="AZ4129">
        <v>0.47587538715362521</v>
      </c>
    </row>
    <row r="4130" spans="1:52" ht="14.55" customHeight="1">
      <c r="A4130" s="377"/>
      <c r="B4130" s="377"/>
      <c r="C4130" s="377"/>
      <c r="D4130" s="377"/>
      <c r="E4130" s="377"/>
      <c r="F4130" s="377"/>
      <c r="G4130" s="377"/>
      <c r="H4130" s="377"/>
      <c r="I4130" s="377"/>
      <c r="J4130" s="377"/>
      <c r="K4130" t="s">
        <v>6300</v>
      </c>
      <c r="L4130" t="s">
        <v>6169</v>
      </c>
      <c r="M4130" t="s">
        <v>14</v>
      </c>
      <c r="N4130" t="s">
        <v>80</v>
      </c>
      <c r="AO4130">
        <v>0.66606273356474477</v>
      </c>
      <c r="AP4130">
        <v>0.69794021945264806</v>
      </c>
      <c r="AQ4130">
        <v>0.68608737091933802</v>
      </c>
      <c r="AR4130">
        <v>0.63813163041043985</v>
      </c>
      <c r="AS4130">
        <v>0.76278813872536411</v>
      </c>
      <c r="AT4130">
        <v>0.71137140815761402</v>
      </c>
      <c r="AU4130">
        <v>0.65418072802934879</v>
      </c>
      <c r="AV4130">
        <v>0.59367259122016869</v>
      </c>
      <c r="AW4130">
        <v>0.6693936344183532</v>
      </c>
      <c r="AX4130">
        <v>0.69349874410963674</v>
      </c>
      <c r="AY4130">
        <v>0.53640545509712811</v>
      </c>
      <c r="AZ4130">
        <v>0.47812826588851398</v>
      </c>
    </row>
    <row r="4131" spans="1:52" ht="14.55" customHeight="1">
      <c r="A4131" s="377"/>
      <c r="B4131" s="377"/>
      <c r="C4131" s="377"/>
      <c r="D4131" s="377"/>
      <c r="E4131" s="377"/>
      <c r="F4131" s="377"/>
      <c r="G4131" s="377"/>
      <c r="H4131" s="377"/>
      <c r="I4131" s="377"/>
      <c r="J4131" s="377"/>
      <c r="K4131" t="s">
        <v>6301</v>
      </c>
      <c r="L4131" t="s">
        <v>6169</v>
      </c>
      <c r="M4131" t="s">
        <v>92</v>
      </c>
      <c r="N4131" t="s">
        <v>80</v>
      </c>
      <c r="AO4131">
        <v>0.50101990725056067</v>
      </c>
      <c r="AP4131">
        <v>0.48463556816351266</v>
      </c>
      <c r="AQ4131">
        <v>0.49884346804068935</v>
      </c>
      <c r="AR4131">
        <v>0.56060347175582337</v>
      </c>
      <c r="AS4131">
        <v>0.5389820643496972</v>
      </c>
      <c r="AT4131">
        <v>0.5217504912715899</v>
      </c>
      <c r="AU4131">
        <v>0.54508048367739492</v>
      </c>
      <c r="AV4131">
        <v>0.52715669271833976</v>
      </c>
      <c r="AW4131">
        <v>0.49059921889897662</v>
      </c>
      <c r="AX4131">
        <v>0.37347456591004013</v>
      </c>
      <c r="AY4131">
        <v>0.49000659527845752</v>
      </c>
      <c r="AZ4131">
        <v>0.57990598799178739</v>
      </c>
    </row>
    <row r="4132" spans="1:52" ht="14.55" customHeight="1">
      <c r="A4132" s="377"/>
      <c r="B4132" s="377"/>
      <c r="C4132" s="377"/>
      <c r="D4132" s="377"/>
      <c r="E4132" s="377"/>
      <c r="F4132" s="377"/>
      <c r="G4132" s="377"/>
      <c r="H4132" s="377"/>
      <c r="I4132" s="377"/>
      <c r="J4132" s="377"/>
      <c r="K4132" t="s">
        <v>6302</v>
      </c>
      <c r="L4132" t="s">
        <v>6169</v>
      </c>
      <c r="M4132" t="s">
        <v>15</v>
      </c>
      <c r="N4132" t="s">
        <v>80</v>
      </c>
      <c r="AO4132">
        <v>0.74259267948254493</v>
      </c>
      <c r="AP4132">
        <v>0.91140189996348997</v>
      </c>
      <c r="AQ4132">
        <v>0.9033165750780412</v>
      </c>
      <c r="AR4132">
        <v>0.93098822321600816</v>
      </c>
      <c r="AS4132">
        <v>0.93329369664579276</v>
      </c>
      <c r="AT4132">
        <v>0.92810873769041613</v>
      </c>
      <c r="AU4132">
        <v>0.91895175801412443</v>
      </c>
      <c r="AV4132">
        <v>0.8732707846355674</v>
      </c>
      <c r="AW4132">
        <v>0.85039340253071938</v>
      </c>
      <c r="AX4132">
        <v>0.82609903072569757</v>
      </c>
      <c r="AY4132">
        <v>0.81453757474064492</v>
      </c>
      <c r="AZ4132">
        <v>0.79046745446365396</v>
      </c>
    </row>
    <row r="4133" spans="1:52" ht="14.55" customHeight="1">
      <c r="A4133" s="377"/>
      <c r="B4133" s="377"/>
      <c r="C4133" s="377"/>
      <c r="D4133" s="377"/>
      <c r="E4133" s="377"/>
      <c r="F4133" s="377"/>
      <c r="G4133" s="377"/>
      <c r="H4133" s="377"/>
      <c r="I4133" s="377"/>
      <c r="J4133" s="377"/>
      <c r="K4133" t="s">
        <v>6303</v>
      </c>
      <c r="L4133" t="s">
        <v>6169</v>
      </c>
      <c r="M4133" t="s">
        <v>91</v>
      </c>
      <c r="N4133" t="s">
        <v>80</v>
      </c>
      <c r="AO4133">
        <v>3.670490245763014E-2</v>
      </c>
      <c r="AP4133">
        <v>2.3892593141635235E-2</v>
      </c>
      <c r="AQ4133">
        <v>7.9591144016610715E-2</v>
      </c>
      <c r="AR4133">
        <v>2.3326421953051079E-2</v>
      </c>
      <c r="AS4133">
        <v>0.21740409971819052</v>
      </c>
      <c r="AT4133">
        <v>2.212757307986336E-2</v>
      </c>
      <c r="AU4133">
        <v>3.9088916757506219E-2</v>
      </c>
      <c r="AV4133">
        <v>3.4242414935886485E-2</v>
      </c>
      <c r="AW4133">
        <v>2.3353728567225038E-2</v>
      </c>
      <c r="AX4133">
        <v>2.4906238829461649E-2</v>
      </c>
      <c r="AY4133">
        <v>3.5863661242423128E-2</v>
      </c>
      <c r="AZ4133">
        <v>2.5210328094257717E-2</v>
      </c>
    </row>
    <row r="4134" spans="1:52" ht="14.55" customHeight="1">
      <c r="A4134" s="377"/>
      <c r="B4134" s="377"/>
      <c r="C4134" s="377"/>
      <c r="D4134" s="377"/>
      <c r="E4134" s="377"/>
      <c r="F4134" s="377"/>
      <c r="G4134" s="377"/>
      <c r="H4134" s="377"/>
      <c r="I4134" s="377"/>
      <c r="J4134" s="377"/>
      <c r="K4134" t="s">
        <v>6304</v>
      </c>
      <c r="L4134" t="s">
        <v>6169</v>
      </c>
      <c r="M4134" t="s">
        <v>16</v>
      </c>
      <c r="N4134" t="s">
        <v>80</v>
      </c>
      <c r="AO4134">
        <v>0.75875251990717407</v>
      </c>
      <c r="AP4134">
        <v>0.79311418510638965</v>
      </c>
      <c r="AQ4134">
        <v>0.79899993489758958</v>
      </c>
      <c r="AR4134">
        <v>0.74075477228923037</v>
      </c>
      <c r="AS4134">
        <v>0.77831804058042831</v>
      </c>
      <c r="AT4134">
        <v>0.77915988832884309</v>
      </c>
      <c r="AU4134">
        <v>0.73302892148456444</v>
      </c>
      <c r="AV4134">
        <v>0.70025891411784502</v>
      </c>
      <c r="AW4134">
        <v>0.73921658391035172</v>
      </c>
      <c r="AX4134">
        <v>0.73145267306519357</v>
      </c>
      <c r="AY4134">
        <v>0.71203693143195257</v>
      </c>
      <c r="AZ4134">
        <v>0.64603447827284444</v>
      </c>
    </row>
    <row r="4135" spans="1:52" ht="14.55" customHeight="1">
      <c r="A4135" s="377"/>
      <c r="B4135" s="377"/>
      <c r="C4135" s="377"/>
      <c r="D4135" s="377"/>
      <c r="E4135" s="377"/>
      <c r="F4135" s="377"/>
      <c r="G4135" s="377"/>
      <c r="H4135" s="377"/>
      <c r="I4135" s="377"/>
      <c r="J4135" s="377"/>
      <c r="K4135" t="s">
        <v>6305</v>
      </c>
      <c r="L4135" t="s">
        <v>6169</v>
      </c>
      <c r="M4135" t="s">
        <v>17</v>
      </c>
      <c r="N4135" t="s">
        <v>80</v>
      </c>
      <c r="AO4135">
        <v>0.35439900954204212</v>
      </c>
      <c r="AP4135">
        <v>0.37511618195627794</v>
      </c>
      <c r="AQ4135">
        <v>0.35401611260425359</v>
      </c>
      <c r="AR4135">
        <v>0.3591708569734377</v>
      </c>
      <c r="AS4135">
        <v>0.3463317353536135</v>
      </c>
      <c r="AT4135">
        <v>0.32168346510399864</v>
      </c>
      <c r="AU4135">
        <v>0.32268319503377879</v>
      </c>
      <c r="AV4135">
        <v>0.36297459465120946</v>
      </c>
      <c r="AW4135">
        <v>0.42239619394448719</v>
      </c>
      <c r="AX4135">
        <v>0.40702152086182775</v>
      </c>
      <c r="AY4135">
        <v>0.41384348569575458</v>
      </c>
      <c r="AZ4135">
        <v>0.38597092195253357</v>
      </c>
    </row>
    <row r="4136" spans="1:52" ht="14.55" customHeight="1">
      <c r="A4136" s="377"/>
      <c r="B4136" s="377"/>
      <c r="C4136" s="377"/>
      <c r="D4136" s="377"/>
      <c r="E4136" s="377"/>
      <c r="F4136" s="377"/>
      <c r="G4136" s="377"/>
      <c r="H4136" s="377"/>
      <c r="I4136" s="377"/>
      <c r="J4136" s="377"/>
      <c r="K4136" t="s">
        <v>6306</v>
      </c>
      <c r="L4136" t="s">
        <v>6169</v>
      </c>
      <c r="M4136" t="s">
        <v>97</v>
      </c>
      <c r="N4136" t="s">
        <v>80</v>
      </c>
      <c r="O4136" t="s">
        <v>6079</v>
      </c>
      <c r="P4136" t="s">
        <v>6079</v>
      </c>
      <c r="Q4136" t="s">
        <v>6079</v>
      </c>
      <c r="R4136" t="s">
        <v>6079</v>
      </c>
      <c r="S4136" t="s">
        <v>6079</v>
      </c>
      <c r="T4136" t="s">
        <v>6079</v>
      </c>
      <c r="AO4136">
        <v>0.92596118839846642</v>
      </c>
      <c r="AP4136">
        <v>0.893478751949354</v>
      </c>
      <c r="AQ4136">
        <v>0.891484220777367</v>
      </c>
      <c r="AR4136">
        <v>0.87214730792073059</v>
      </c>
      <c r="AS4136">
        <v>0.87662049343808413</v>
      </c>
      <c r="AT4136">
        <v>0.8582198005743098</v>
      </c>
      <c r="AU4136">
        <v>0.83970333134812181</v>
      </c>
      <c r="AV4136">
        <v>0.8201359016390477</v>
      </c>
      <c r="AW4136">
        <v>0.8395771715272331</v>
      </c>
      <c r="AX4136">
        <v>0.83815917140023355</v>
      </c>
      <c r="AY4136">
        <v>0.8358067697040662</v>
      </c>
      <c r="AZ4136">
        <v>0.84694024444764548</v>
      </c>
    </row>
    <row r="4137" spans="1:52" ht="14.55" customHeight="1">
      <c r="A4137" s="377"/>
      <c r="B4137" s="377"/>
      <c r="C4137" s="377"/>
      <c r="D4137" s="377"/>
      <c r="E4137" s="377"/>
      <c r="F4137" s="377"/>
      <c r="G4137" s="377"/>
      <c r="H4137" s="377"/>
      <c r="I4137" s="377"/>
      <c r="J4137" s="377"/>
      <c r="K4137" t="s">
        <v>6307</v>
      </c>
      <c r="L4137" t="s">
        <v>6169</v>
      </c>
      <c r="M4137" t="s">
        <v>18</v>
      </c>
      <c r="N4137" t="s">
        <v>80</v>
      </c>
      <c r="AO4137">
        <v>0.58398056916566732</v>
      </c>
      <c r="AP4137">
        <v>0.58138711482260641</v>
      </c>
      <c r="AQ4137">
        <v>0.61736106871936625</v>
      </c>
      <c r="AR4137">
        <v>0.64366491998943398</v>
      </c>
      <c r="AS4137">
        <v>0.64237614485698569</v>
      </c>
      <c r="AT4137">
        <v>0.68619522489466112</v>
      </c>
      <c r="AU4137">
        <v>0.33303119632423805</v>
      </c>
      <c r="AV4137">
        <v>0.31334960853163402</v>
      </c>
      <c r="AW4137">
        <v>0.38849828270561754</v>
      </c>
      <c r="AX4137">
        <v>0.50240524066998726</v>
      </c>
      <c r="AY4137">
        <v>0.50667371150118246</v>
      </c>
      <c r="AZ4137">
        <v>0.48114601532144075</v>
      </c>
    </row>
    <row r="4138" spans="1:52" ht="14.55" customHeight="1">
      <c r="A4138" s="377"/>
      <c r="B4138" s="377"/>
      <c r="C4138" s="377"/>
      <c r="D4138" s="377"/>
      <c r="E4138" s="377"/>
      <c r="F4138" s="377"/>
      <c r="G4138" s="377"/>
      <c r="H4138" s="377"/>
      <c r="I4138" s="377"/>
      <c r="J4138" s="377"/>
      <c r="K4138" t="s">
        <v>6308</v>
      </c>
      <c r="L4138" t="s">
        <v>6169</v>
      </c>
      <c r="M4138" t="s">
        <v>34</v>
      </c>
      <c r="N4138" t="s">
        <v>80</v>
      </c>
      <c r="AO4138">
        <v>0.65768516289448087</v>
      </c>
      <c r="AP4138">
        <v>0.67590787828357213</v>
      </c>
      <c r="AQ4138">
        <v>0.70035548149265892</v>
      </c>
      <c r="AR4138">
        <v>0.67568890986132613</v>
      </c>
      <c r="AS4138">
        <v>0.70988777783954049</v>
      </c>
      <c r="AT4138">
        <v>0.69640075326268536</v>
      </c>
      <c r="AU4138">
        <v>0.60910957450962067</v>
      </c>
      <c r="AV4138">
        <v>0.55725985956091084</v>
      </c>
      <c r="AW4138">
        <v>0.60466665796767893</v>
      </c>
      <c r="AX4138">
        <v>0.60367082565071417</v>
      </c>
      <c r="AY4138">
        <v>0.59250776850165254</v>
      </c>
      <c r="AZ4138">
        <v>0.54705464608064769</v>
      </c>
    </row>
    <row r="4139" spans="1:52" ht="14.55" customHeight="1">
      <c r="A4139" s="377"/>
      <c r="B4139" s="377"/>
      <c r="C4139" s="377"/>
      <c r="D4139" s="377"/>
      <c r="E4139" s="377"/>
      <c r="F4139" s="377"/>
      <c r="G4139" s="377"/>
      <c r="H4139" s="377"/>
      <c r="I4139" s="377"/>
      <c r="J4139" s="377"/>
      <c r="K4139" t="s">
        <v>6309</v>
      </c>
      <c r="L4139" t="s">
        <v>6169</v>
      </c>
      <c r="M4139" t="s">
        <v>19</v>
      </c>
      <c r="N4139" t="s">
        <v>80</v>
      </c>
      <c r="AO4139">
        <v>0.5947851516771725</v>
      </c>
      <c r="AP4139">
        <v>0.5942627763324323</v>
      </c>
      <c r="AQ4139">
        <v>0.66123978990892329</v>
      </c>
      <c r="AR4139">
        <v>0.59092629616559023</v>
      </c>
      <c r="AS4139">
        <v>0.64733255805958445</v>
      </c>
      <c r="AT4139">
        <v>0.63876416812475101</v>
      </c>
      <c r="AU4139">
        <v>0.58736443180079634</v>
      </c>
      <c r="AV4139">
        <v>0.59519369398335165</v>
      </c>
      <c r="AW4139">
        <v>0.51855094110224409</v>
      </c>
      <c r="AX4139">
        <v>0.51101686390603229</v>
      </c>
      <c r="AY4139">
        <v>0.50725207084146584</v>
      </c>
      <c r="AZ4139">
        <v>0.49075114919510537</v>
      </c>
    </row>
    <row r="4140" spans="1:52" ht="14.55" customHeight="1">
      <c r="A4140" s="377"/>
      <c r="B4140" s="377"/>
      <c r="C4140" s="377"/>
      <c r="D4140" s="377"/>
      <c r="E4140" s="377"/>
      <c r="F4140" s="377"/>
      <c r="G4140" s="377"/>
      <c r="H4140" s="377"/>
      <c r="I4140" s="377"/>
      <c r="J4140" s="377"/>
      <c r="K4140" t="s">
        <v>6310</v>
      </c>
      <c r="L4140" t="s">
        <v>6169</v>
      </c>
      <c r="M4140" t="s">
        <v>20</v>
      </c>
      <c r="N4140" t="s">
        <v>80</v>
      </c>
      <c r="AO4140">
        <v>0.71339788413911409</v>
      </c>
      <c r="AP4140">
        <v>0.72069741787086428</v>
      </c>
      <c r="AQ4140">
        <v>0.75627847473563692</v>
      </c>
      <c r="AR4140">
        <v>0.75568226226948099</v>
      </c>
      <c r="AS4140">
        <v>0.7646914102157778</v>
      </c>
      <c r="AT4140">
        <v>0.73626639320603837</v>
      </c>
      <c r="AU4140">
        <v>0.62597907649124884</v>
      </c>
      <c r="AV4140">
        <v>0.62593693117028804</v>
      </c>
      <c r="AW4140">
        <v>0.71742626235023266</v>
      </c>
      <c r="AX4140">
        <v>0.69102595631168451</v>
      </c>
      <c r="AY4140">
        <v>0.68809753013629016</v>
      </c>
      <c r="AZ4140">
        <v>0.6517050674280549</v>
      </c>
    </row>
    <row r="4141" spans="1:52" ht="14.55" customHeight="1">
      <c r="A4141" s="377"/>
      <c r="B4141" s="377"/>
      <c r="C4141" s="377"/>
      <c r="D4141" s="377"/>
      <c r="E4141" s="377"/>
      <c r="F4141" s="377"/>
      <c r="G4141" s="377"/>
      <c r="H4141" s="377"/>
      <c r="I4141" s="377"/>
      <c r="J4141" s="377"/>
      <c r="K4141" t="s">
        <v>6311</v>
      </c>
      <c r="L4141" t="s">
        <v>6169</v>
      </c>
      <c r="M4141" t="s">
        <v>22</v>
      </c>
      <c r="N4141" t="s">
        <v>80</v>
      </c>
      <c r="AO4141">
        <v>0.66060227968616725</v>
      </c>
      <c r="AP4141">
        <v>0.66587079798653137</v>
      </c>
      <c r="AQ4141">
        <v>0.69110131360402061</v>
      </c>
      <c r="AR4141">
        <v>0.81295252540370933</v>
      </c>
      <c r="AS4141">
        <v>0.81294782859573966</v>
      </c>
      <c r="AT4141">
        <v>0.80144817134159052</v>
      </c>
      <c r="AU4141">
        <v>0.45030464057469838</v>
      </c>
      <c r="AV4141">
        <v>0.37059527040215134</v>
      </c>
      <c r="AW4141">
        <v>0.29533486577865442</v>
      </c>
      <c r="AX4141">
        <v>0.23387657102406759</v>
      </c>
      <c r="AY4141">
        <v>0.23715868842219875</v>
      </c>
      <c r="AZ4141">
        <v>0.23677103779769129</v>
      </c>
    </row>
    <row r="4142" spans="1:52" ht="14.55" customHeight="1">
      <c r="A4142" s="377"/>
      <c r="B4142" s="377"/>
      <c r="C4142" s="377"/>
      <c r="D4142" s="377"/>
      <c r="E4142" s="377"/>
      <c r="F4142" s="377"/>
      <c r="G4142" s="377"/>
      <c r="H4142" s="377"/>
      <c r="I4142" s="377"/>
      <c r="J4142" s="377"/>
      <c r="K4142" t="s">
        <v>6312</v>
      </c>
      <c r="L4142" t="s">
        <v>6169</v>
      </c>
      <c r="M4142" t="s">
        <v>90</v>
      </c>
      <c r="N4142" t="s">
        <v>80</v>
      </c>
      <c r="AO4142">
        <v>0.62612149809311879</v>
      </c>
      <c r="AP4142">
        <v>0.65862500658234047</v>
      </c>
      <c r="AQ4142">
        <v>0.52706078638208542</v>
      </c>
      <c r="AR4142">
        <v>0.61123401235344788</v>
      </c>
      <c r="AS4142">
        <v>0.64778173113349691</v>
      </c>
      <c r="AT4142">
        <v>0.60526752675455064</v>
      </c>
      <c r="AU4142">
        <v>0.56231618511855175</v>
      </c>
      <c r="AV4142">
        <v>0.73606741058883474</v>
      </c>
      <c r="AW4142">
        <v>0.66831766212245614</v>
      </c>
      <c r="AX4142">
        <v>0.63605965134727638</v>
      </c>
      <c r="AY4142">
        <v>0.63245225172487829</v>
      </c>
      <c r="AZ4142">
        <v>0.6214514239186586</v>
      </c>
    </row>
    <row r="4143" spans="1:52" ht="14.55" customHeight="1">
      <c r="A4143" s="377"/>
      <c r="B4143" s="377"/>
      <c r="C4143" s="377"/>
      <c r="D4143" s="377"/>
      <c r="E4143" s="377"/>
      <c r="F4143" s="377"/>
      <c r="G4143" s="377"/>
      <c r="H4143" s="377"/>
      <c r="I4143" s="377"/>
      <c r="J4143" s="377"/>
      <c r="K4143" t="s">
        <v>6313</v>
      </c>
      <c r="L4143" t="s">
        <v>6169</v>
      </c>
      <c r="M4143" t="s">
        <v>23</v>
      </c>
      <c r="N4143" t="s">
        <v>80</v>
      </c>
      <c r="AO4143">
        <v>0.20350844430078657</v>
      </c>
      <c r="AP4143">
        <v>0.19774731525834305</v>
      </c>
      <c r="AQ4143">
        <v>0.19382162709524012</v>
      </c>
      <c r="AR4143">
        <v>0.19927726268643747</v>
      </c>
      <c r="AS4143">
        <v>0.22540665953387243</v>
      </c>
      <c r="AT4143">
        <v>0.20265373152197777</v>
      </c>
      <c r="AU4143">
        <v>0.29389312413077301</v>
      </c>
      <c r="AV4143">
        <v>0.37747870147617513</v>
      </c>
      <c r="AW4143">
        <v>0.34845612786779101</v>
      </c>
      <c r="AX4143">
        <v>0.39977906398850283</v>
      </c>
      <c r="AY4143">
        <v>0.40208093431249359</v>
      </c>
      <c r="AZ4143">
        <v>0.4997642044668491</v>
      </c>
    </row>
    <row r="4144" spans="1:52" ht="14.55" customHeight="1">
      <c r="A4144" s="377"/>
      <c r="B4144" s="377"/>
      <c r="C4144" s="377"/>
      <c r="D4144" s="377"/>
      <c r="E4144" s="377"/>
      <c r="F4144" s="377"/>
      <c r="G4144" s="377"/>
      <c r="H4144" s="377"/>
      <c r="I4144" s="377"/>
      <c r="J4144" s="377"/>
      <c r="K4144" t="s">
        <v>6314</v>
      </c>
      <c r="L4144" t="s">
        <v>6169</v>
      </c>
      <c r="M4144" t="s">
        <v>24</v>
      </c>
      <c r="N4144" t="s">
        <v>80</v>
      </c>
      <c r="AO4144">
        <v>0.75002676984056948</v>
      </c>
      <c r="AP4144">
        <v>0.82340982238840077</v>
      </c>
      <c r="AQ4144">
        <v>0.83003032538164756</v>
      </c>
      <c r="AR4144">
        <v>0.82102522102859521</v>
      </c>
      <c r="AS4144">
        <v>0.85964078910845554</v>
      </c>
      <c r="AT4144">
        <v>0.85357147934348421</v>
      </c>
      <c r="AU4144">
        <v>0.87374721566290037</v>
      </c>
      <c r="AV4144">
        <v>0.80462689759697748</v>
      </c>
      <c r="AW4144">
        <v>0.78778417408051093</v>
      </c>
      <c r="AX4144">
        <v>0.74721490198589602</v>
      </c>
      <c r="AY4144">
        <v>0.77214211928694276</v>
      </c>
      <c r="AZ4144">
        <v>0.77136321593516899</v>
      </c>
    </row>
    <row r="4145" spans="1:52" ht="14.55" customHeight="1">
      <c r="A4145" s="377"/>
      <c r="B4145" s="377"/>
      <c r="C4145" s="377"/>
      <c r="D4145" s="377"/>
      <c r="E4145" s="377"/>
      <c r="F4145" s="377"/>
      <c r="G4145" s="377"/>
      <c r="H4145" s="377"/>
      <c r="I4145" s="377"/>
      <c r="J4145" s="377"/>
      <c r="K4145" t="s">
        <v>6315</v>
      </c>
      <c r="L4145" t="s">
        <v>6169</v>
      </c>
      <c r="M4145" t="s">
        <v>1386</v>
      </c>
      <c r="N4145" t="s">
        <v>80</v>
      </c>
      <c r="O4145" t="s">
        <v>6079</v>
      </c>
      <c r="P4145" t="s">
        <v>6079</v>
      </c>
      <c r="Q4145" t="s">
        <v>6079</v>
      </c>
      <c r="R4145" t="s">
        <v>6079</v>
      </c>
      <c r="S4145" t="s">
        <v>6079</v>
      </c>
      <c r="T4145" t="s">
        <v>6079</v>
      </c>
      <c r="U4145" t="s">
        <v>6079</v>
      </c>
      <c r="V4145" t="s">
        <v>6079</v>
      </c>
      <c r="W4145" t="s">
        <v>6079</v>
      </c>
      <c r="X4145" t="s">
        <v>6079</v>
      </c>
      <c r="Y4145" t="s">
        <v>6079</v>
      </c>
      <c r="Z4145" t="s">
        <v>6079</v>
      </c>
      <c r="AA4145" t="s">
        <v>6079</v>
      </c>
      <c r="AO4145">
        <v>0.2203819159245512</v>
      </c>
      <c r="AP4145">
        <v>0.25344648815627507</v>
      </c>
      <c r="AQ4145">
        <v>0.13299473939920689</v>
      </c>
      <c r="AR4145">
        <v>0.14076735128078338</v>
      </c>
      <c r="AS4145">
        <v>0.20490237334728401</v>
      </c>
      <c r="AT4145">
        <v>0.16558688914173161</v>
      </c>
      <c r="AU4145">
        <v>0.20046269448402473</v>
      </c>
      <c r="AV4145">
        <v>0.16030496203428057</v>
      </c>
      <c r="AW4145">
        <v>0.14470338387354889</v>
      </c>
      <c r="AX4145">
        <v>0.12757006294232506</v>
      </c>
      <c r="AY4145">
        <v>0.12740666656172567</v>
      </c>
      <c r="AZ4145">
        <v>9.8398875792504878E-2</v>
      </c>
    </row>
    <row r="4146" spans="1:52" ht="14.55" customHeight="1">
      <c r="A4146" s="377"/>
      <c r="B4146" s="377"/>
      <c r="C4146" s="377"/>
      <c r="D4146" s="377"/>
      <c r="E4146" s="377"/>
      <c r="F4146" s="377"/>
      <c r="G4146" s="377"/>
      <c r="H4146" s="377"/>
      <c r="I4146" s="377"/>
      <c r="J4146" s="377"/>
      <c r="K4146" t="s">
        <v>6316</v>
      </c>
      <c r="L4146" t="s">
        <v>6169</v>
      </c>
      <c r="M4146" t="s">
        <v>25</v>
      </c>
      <c r="N4146" t="s">
        <v>80</v>
      </c>
      <c r="AO4146">
        <v>0.62060158378347763</v>
      </c>
      <c r="AP4146">
        <v>0.66336009355129799</v>
      </c>
      <c r="AQ4146">
        <v>0.69004551223968524</v>
      </c>
      <c r="AR4146">
        <v>0.64537706934300754</v>
      </c>
      <c r="AS4146">
        <v>0.6753190295109146</v>
      </c>
      <c r="AT4146">
        <v>0.64962428614210177</v>
      </c>
      <c r="AU4146">
        <v>0.61000982176696572</v>
      </c>
      <c r="AV4146">
        <v>0.47601063968295498</v>
      </c>
      <c r="AW4146">
        <v>0.49416554893521958</v>
      </c>
      <c r="AX4146">
        <v>0.4195336900082039</v>
      </c>
      <c r="AY4146">
        <v>0.43680128173510474</v>
      </c>
      <c r="AZ4146">
        <v>0.37731846258759538</v>
      </c>
    </row>
    <row r="4147" spans="1:52" ht="14.55" customHeight="1">
      <c r="A4147" s="377"/>
      <c r="B4147" s="377"/>
      <c r="C4147" s="377"/>
      <c r="D4147" s="377"/>
      <c r="E4147" s="377"/>
      <c r="F4147" s="377"/>
      <c r="G4147" s="377"/>
      <c r="H4147" s="377"/>
      <c r="I4147" s="377"/>
      <c r="J4147" s="377"/>
      <c r="K4147" t="s">
        <v>6317</v>
      </c>
      <c r="L4147" t="s">
        <v>6169</v>
      </c>
      <c r="M4147" t="s">
        <v>5610</v>
      </c>
      <c r="N4147" t="s">
        <v>80</v>
      </c>
      <c r="AO4147">
        <v>0.6308133145035848</v>
      </c>
      <c r="AP4147" t="s">
        <v>6079</v>
      </c>
      <c r="AQ4147" t="s">
        <v>6079</v>
      </c>
      <c r="AR4147" t="s">
        <v>6079</v>
      </c>
      <c r="AS4147" t="s">
        <v>6079</v>
      </c>
      <c r="AT4147">
        <v>0.55154449738280642</v>
      </c>
      <c r="AU4147">
        <v>0.29790962942321692</v>
      </c>
      <c r="AV4147">
        <v>0.29150472808636796</v>
      </c>
      <c r="AW4147">
        <v>0.30387526889050337</v>
      </c>
      <c r="AX4147">
        <v>0.30520755011462869</v>
      </c>
      <c r="AY4147">
        <v>0.30082883144462363</v>
      </c>
      <c r="AZ4147">
        <v>0.29271641809031912</v>
      </c>
    </row>
    <row r="4148" spans="1:52" ht="14.55" customHeight="1">
      <c r="A4148" s="377"/>
      <c r="B4148" s="377"/>
      <c r="C4148" s="377"/>
      <c r="D4148" s="377"/>
      <c r="E4148" s="377"/>
      <c r="F4148" s="377"/>
      <c r="G4148" s="377"/>
      <c r="H4148" s="377"/>
      <c r="I4148" s="377"/>
      <c r="J4148" s="377"/>
      <c r="K4148" t="s">
        <v>6318</v>
      </c>
      <c r="L4148" t="s">
        <v>6169</v>
      </c>
      <c r="M4148" t="s">
        <v>98</v>
      </c>
      <c r="N4148" t="s">
        <v>80</v>
      </c>
      <c r="AO4148">
        <v>0.89514326493590235</v>
      </c>
      <c r="AP4148">
        <v>0.90127379177750899</v>
      </c>
      <c r="AQ4148">
        <v>0.93879329959997948</v>
      </c>
      <c r="AR4148">
        <v>0.95259972494358813</v>
      </c>
      <c r="AS4148">
        <v>0.93572491754401987</v>
      </c>
      <c r="AT4148">
        <v>0.89266253708151555</v>
      </c>
      <c r="AU4148">
        <v>0.90989300718304467</v>
      </c>
      <c r="AV4148">
        <v>0.92596750643025516</v>
      </c>
      <c r="AW4148">
        <v>0.92471496211582827</v>
      </c>
      <c r="AX4148">
        <v>0.91081177316006723</v>
      </c>
      <c r="AY4148">
        <v>0.88204121334505925</v>
      </c>
      <c r="AZ4148">
        <v>0.88743315765275022</v>
      </c>
    </row>
    <row r="4149" spans="1:52" ht="14.55" customHeight="1">
      <c r="A4149" s="377"/>
      <c r="B4149" s="377"/>
      <c r="C4149" s="377"/>
      <c r="D4149" s="377"/>
      <c r="E4149" s="377"/>
      <c r="F4149" s="377"/>
      <c r="G4149" s="377"/>
      <c r="H4149" s="377"/>
      <c r="I4149" s="377"/>
      <c r="J4149" s="377"/>
      <c r="K4149" t="s">
        <v>6319</v>
      </c>
      <c r="L4149" t="s">
        <v>6169</v>
      </c>
      <c r="M4149" t="s">
        <v>94</v>
      </c>
      <c r="N4149" t="s">
        <v>80</v>
      </c>
      <c r="AO4149">
        <v>0.69339111538508957</v>
      </c>
      <c r="AP4149">
        <v>0.69063120520378696</v>
      </c>
      <c r="AQ4149">
        <v>0.71007133227320196</v>
      </c>
      <c r="AR4149">
        <v>0.71945275469166203</v>
      </c>
      <c r="AS4149">
        <v>0.75227027573835381</v>
      </c>
      <c r="AT4149">
        <v>0.76038021515646204</v>
      </c>
      <c r="AU4149">
        <v>0.76452388159193618</v>
      </c>
      <c r="AV4149">
        <v>0.72456860248541444</v>
      </c>
      <c r="AW4149">
        <v>0.70396231851384239</v>
      </c>
      <c r="AX4149">
        <v>0.70595040908730478</v>
      </c>
      <c r="AY4149">
        <v>0.6619493386963452</v>
      </c>
      <c r="AZ4149">
        <v>0.65925408292382393</v>
      </c>
    </row>
    <row r="4150" spans="1:52" ht="14.55" customHeight="1">
      <c r="A4150" s="377"/>
      <c r="B4150" s="377"/>
      <c r="C4150" s="377"/>
      <c r="D4150" s="377"/>
      <c r="E4150" s="377"/>
      <c r="F4150" s="377"/>
      <c r="G4150" s="377"/>
      <c r="H4150" s="377"/>
      <c r="I4150" s="377"/>
      <c r="J4150" s="377"/>
      <c r="K4150" t="s">
        <v>6320</v>
      </c>
      <c r="L4150" t="s">
        <v>6169</v>
      </c>
      <c r="M4150" t="s">
        <v>99</v>
      </c>
      <c r="N4150" t="s">
        <v>80</v>
      </c>
      <c r="AO4150">
        <v>0.7348611133684837</v>
      </c>
      <c r="AP4150">
        <v>0.69513849792428328</v>
      </c>
      <c r="AQ4150">
        <v>0.68140855549383639</v>
      </c>
      <c r="AR4150">
        <v>0.36881350142609987</v>
      </c>
      <c r="AS4150">
        <v>0.23853860752276768</v>
      </c>
      <c r="AT4150">
        <v>0.21332867124585209</v>
      </c>
      <c r="AU4150">
        <v>0.3526644185972006</v>
      </c>
      <c r="AV4150">
        <v>0.39340044466218727</v>
      </c>
      <c r="AW4150">
        <v>0.39335669764934922</v>
      </c>
      <c r="AX4150">
        <v>0.42194333010077417</v>
      </c>
      <c r="AY4150">
        <v>0.39717770206773334</v>
      </c>
      <c r="AZ4150">
        <v>0.40104997577751922</v>
      </c>
    </row>
    <row r="4151" spans="1:52" ht="14.55" customHeight="1">
      <c r="A4151" s="377"/>
      <c r="B4151" s="377"/>
      <c r="C4151" s="377"/>
      <c r="D4151" s="377"/>
      <c r="E4151" s="377"/>
      <c r="F4151" s="377"/>
      <c r="G4151" s="377"/>
      <c r="H4151" s="377"/>
      <c r="I4151" s="377"/>
      <c r="J4151" s="377"/>
      <c r="K4151" t="s">
        <v>6321</v>
      </c>
      <c r="L4151" t="s">
        <v>6169</v>
      </c>
      <c r="M4151" t="s">
        <v>26</v>
      </c>
      <c r="N4151" t="s">
        <v>80</v>
      </c>
      <c r="O4151" t="s">
        <v>6079</v>
      </c>
      <c r="P4151" t="s">
        <v>6079</v>
      </c>
      <c r="Q4151" t="s">
        <v>6079</v>
      </c>
      <c r="R4151" t="s">
        <v>6079</v>
      </c>
      <c r="S4151" t="s">
        <v>6079</v>
      </c>
      <c r="AO4151">
        <v>0.64956773434610715</v>
      </c>
      <c r="AP4151">
        <v>0.58340947383053554</v>
      </c>
      <c r="AQ4151">
        <v>0.59624398244167187</v>
      </c>
      <c r="AR4151">
        <v>0.64361106130719603</v>
      </c>
      <c r="AS4151">
        <v>0.62595949921910476</v>
      </c>
      <c r="AT4151">
        <v>0.58402717325970133</v>
      </c>
      <c r="AU4151">
        <v>0.53584472632368418</v>
      </c>
      <c r="AV4151">
        <v>0.46796884035268704</v>
      </c>
      <c r="AW4151">
        <v>0.44103263000622106</v>
      </c>
      <c r="AX4151">
        <v>0.47407184835607974</v>
      </c>
      <c r="AY4151">
        <v>0.42111004663188795</v>
      </c>
      <c r="AZ4151">
        <v>0.40346107077759369</v>
      </c>
    </row>
    <row r="4152" spans="1:52" ht="14.55" customHeight="1">
      <c r="A4152" s="377"/>
      <c r="B4152" s="377"/>
      <c r="C4152" s="377"/>
      <c r="D4152" s="377"/>
      <c r="E4152" s="377"/>
      <c r="F4152" s="377"/>
      <c r="G4152" s="377"/>
      <c r="H4152" s="377"/>
      <c r="I4152" s="377"/>
      <c r="J4152" s="377"/>
      <c r="K4152" t="s">
        <v>6322</v>
      </c>
      <c r="L4152" t="s">
        <v>6169</v>
      </c>
      <c r="M4152" t="s">
        <v>27</v>
      </c>
      <c r="N4152" t="s">
        <v>80</v>
      </c>
      <c r="AO4152">
        <v>0.71136037200200142</v>
      </c>
      <c r="AP4152">
        <v>0.71388236602798472</v>
      </c>
      <c r="AQ4152">
        <v>0.73927917384274333</v>
      </c>
      <c r="AR4152">
        <v>0.67540615532219472</v>
      </c>
      <c r="AS4152">
        <v>0.74254695518256764</v>
      </c>
      <c r="AT4152">
        <v>0.7144737399341613</v>
      </c>
      <c r="AU4152">
        <v>0.7762434618413393</v>
      </c>
      <c r="AV4152">
        <v>0.63828506283047592</v>
      </c>
      <c r="AW4152">
        <v>0.67970055933992213</v>
      </c>
      <c r="AX4152">
        <v>0.65639761425769805</v>
      </c>
      <c r="AY4152">
        <v>0.68459708610612735</v>
      </c>
      <c r="AZ4152">
        <v>0.53231339088508434</v>
      </c>
    </row>
    <row r="4153" spans="1:52" ht="14.55" customHeight="1">
      <c r="A4153" s="377"/>
      <c r="B4153" s="377"/>
      <c r="C4153" s="377"/>
      <c r="D4153" s="377"/>
      <c r="E4153" s="377"/>
      <c r="F4153" s="377"/>
      <c r="G4153" s="377"/>
      <c r="H4153" s="377"/>
      <c r="I4153" s="377"/>
      <c r="J4153" s="377"/>
      <c r="K4153" t="s">
        <v>6323</v>
      </c>
      <c r="L4153" t="s">
        <v>6169</v>
      </c>
      <c r="M4153" t="s">
        <v>28</v>
      </c>
      <c r="N4153" t="s">
        <v>80</v>
      </c>
      <c r="AO4153">
        <v>0.51625141090722471</v>
      </c>
      <c r="AP4153" t="s">
        <v>6079</v>
      </c>
      <c r="AQ4153" t="s">
        <v>6079</v>
      </c>
      <c r="AR4153" t="s">
        <v>6079</v>
      </c>
      <c r="AS4153" t="s">
        <v>6079</v>
      </c>
      <c r="AT4153">
        <v>0.46134253514166751</v>
      </c>
      <c r="AU4153">
        <v>0.53392616141606652</v>
      </c>
      <c r="AV4153">
        <v>0.3903509301548424</v>
      </c>
      <c r="AW4153">
        <v>0.54563612191203581</v>
      </c>
      <c r="AX4153">
        <v>0.57093361115423313</v>
      </c>
      <c r="AY4153">
        <v>0.62145940923476151</v>
      </c>
      <c r="AZ4153">
        <v>0.33842382585534947</v>
      </c>
    </row>
    <row r="4154" spans="1:52" ht="14.55" customHeight="1">
      <c r="A4154" s="377"/>
      <c r="B4154" s="377"/>
      <c r="C4154" s="377"/>
      <c r="D4154" s="377"/>
      <c r="E4154" s="377"/>
      <c r="F4154" s="377"/>
      <c r="G4154" s="377"/>
      <c r="H4154" s="377"/>
      <c r="I4154" s="377"/>
      <c r="J4154" s="377"/>
      <c r="K4154" t="s">
        <v>6324</v>
      </c>
      <c r="L4154" t="s">
        <v>6169</v>
      </c>
      <c r="M4154" t="s">
        <v>29</v>
      </c>
      <c r="N4154" t="s">
        <v>80</v>
      </c>
      <c r="AO4154">
        <v>5.0722751993663787E-2</v>
      </c>
      <c r="AP4154">
        <v>4.7534900358340688E-2</v>
      </c>
      <c r="AQ4154">
        <v>4.5893122818342791E-2</v>
      </c>
      <c r="AR4154">
        <v>5.6255469637665416E-2</v>
      </c>
      <c r="AS4154">
        <v>7.1464775663416288E-2</v>
      </c>
      <c r="AT4154">
        <v>5.7568750691693642E-2</v>
      </c>
      <c r="AU4154">
        <v>6.9358879774533394E-2</v>
      </c>
      <c r="AV4154">
        <v>6.2026956516632849E-2</v>
      </c>
      <c r="AW4154">
        <v>5.1559075575140854E-2</v>
      </c>
      <c r="AX4154">
        <v>3.7071883232736962E-2</v>
      </c>
      <c r="AY4154">
        <v>4.3014929898090443E-2</v>
      </c>
      <c r="AZ4154">
        <v>4.3323842139176387E-2</v>
      </c>
    </row>
    <row r="4155" spans="1:52" ht="14.55" customHeight="1">
      <c r="A4155" s="377"/>
      <c r="B4155" s="377"/>
      <c r="C4155" s="377"/>
      <c r="D4155" s="377"/>
      <c r="E4155" s="377"/>
      <c r="F4155" s="377"/>
      <c r="G4155" s="377"/>
      <c r="H4155" s="377"/>
      <c r="I4155" s="377"/>
      <c r="J4155" s="377"/>
      <c r="K4155" t="s">
        <v>6325</v>
      </c>
      <c r="L4155" t="s">
        <v>6169</v>
      </c>
      <c r="M4155" t="s">
        <v>30</v>
      </c>
      <c r="N4155" t="s">
        <v>80</v>
      </c>
      <c r="AO4155">
        <v>0.3965581566586997</v>
      </c>
      <c r="AP4155">
        <v>0.42240184966704986</v>
      </c>
      <c r="AQ4155">
        <v>0.48202433479198187</v>
      </c>
      <c r="AR4155">
        <v>0.50762099627752622</v>
      </c>
      <c r="AS4155">
        <v>0.53164959822703584</v>
      </c>
      <c r="AT4155">
        <v>0.55019925348300958</v>
      </c>
      <c r="AU4155">
        <v>0.46669442291702334</v>
      </c>
      <c r="AV4155">
        <v>0.41761191003312464</v>
      </c>
      <c r="AW4155">
        <v>0.3359308742792172</v>
      </c>
      <c r="AX4155">
        <v>0.42208099190228782</v>
      </c>
      <c r="AY4155">
        <v>0.37106527802691502</v>
      </c>
      <c r="AZ4155">
        <v>0.43126884425164885</v>
      </c>
    </row>
    <row r="4156" spans="1:52" ht="14.55" customHeight="1">
      <c r="A4156" s="377"/>
      <c r="B4156" s="377"/>
      <c r="C4156" s="377"/>
      <c r="D4156" s="377"/>
      <c r="E4156" s="377"/>
      <c r="F4156" s="377"/>
      <c r="G4156" s="377"/>
      <c r="H4156" s="377"/>
      <c r="I4156" s="377"/>
      <c r="J4156" s="377"/>
      <c r="K4156" t="s">
        <v>6326</v>
      </c>
      <c r="L4156" t="s">
        <v>6169</v>
      </c>
      <c r="M4156" t="s">
        <v>100</v>
      </c>
      <c r="N4156" t="s">
        <v>80</v>
      </c>
      <c r="AO4156">
        <v>0.1138490419266112</v>
      </c>
      <c r="AP4156">
        <v>0.1159122314371529</v>
      </c>
      <c r="AQ4156">
        <v>0.12043010713809324</v>
      </c>
      <c r="AR4156">
        <v>0.15032732495278145</v>
      </c>
      <c r="AS4156">
        <v>0.17420165913997507</v>
      </c>
      <c r="AT4156">
        <v>0.20870854937927508</v>
      </c>
      <c r="AU4156">
        <v>0.16829095726127419</v>
      </c>
      <c r="AV4156">
        <v>0.15843863474277561</v>
      </c>
      <c r="AW4156">
        <v>0.11429694385425287</v>
      </c>
      <c r="AX4156">
        <v>0.12921665325187234</v>
      </c>
      <c r="AY4156">
        <v>0.12044636032103932</v>
      </c>
      <c r="AZ4156">
        <v>0.13882714797374263</v>
      </c>
    </row>
    <row r="4157" spans="1:52" ht="14.55" customHeight="1">
      <c r="A4157" s="377"/>
      <c r="B4157" s="377"/>
      <c r="C4157" s="377"/>
      <c r="D4157" s="377"/>
      <c r="E4157" s="377"/>
      <c r="F4157" s="377"/>
      <c r="G4157" s="377"/>
      <c r="H4157" s="377"/>
      <c r="I4157" s="377"/>
      <c r="J4157" s="377"/>
      <c r="K4157" t="s">
        <v>6327</v>
      </c>
      <c r="L4157" t="s">
        <v>6169</v>
      </c>
      <c r="M4157" t="s">
        <v>31</v>
      </c>
      <c r="N4157" t="s">
        <v>80</v>
      </c>
      <c r="AO4157">
        <v>0.66519165330897045</v>
      </c>
      <c r="AP4157">
        <v>0.63397268428917275</v>
      </c>
      <c r="AQ4157">
        <v>0.67343032740835307</v>
      </c>
      <c r="AR4157">
        <v>0.61571058752313768</v>
      </c>
      <c r="AS4157">
        <v>0.64551070512720421</v>
      </c>
      <c r="AT4157">
        <v>0.68216033808550047</v>
      </c>
      <c r="AU4157">
        <v>0.67115847468685574</v>
      </c>
      <c r="AV4157">
        <v>0.61299116519123198</v>
      </c>
      <c r="AW4157">
        <v>0.49634873986846889</v>
      </c>
      <c r="AX4157">
        <v>0.53264064731106797</v>
      </c>
      <c r="AY4157">
        <v>0.48198783910361831</v>
      </c>
      <c r="AZ4157">
        <v>0.52917864788900693</v>
      </c>
    </row>
    <row r="4158" spans="1:52" ht="14.55" customHeight="1">
      <c r="A4158" s="377"/>
      <c r="B4158" s="377"/>
      <c r="C4158" s="377"/>
      <c r="D4158" s="377"/>
      <c r="E4158" s="377"/>
      <c r="F4158" s="377"/>
      <c r="G4158" s="377"/>
      <c r="H4158" s="377"/>
      <c r="I4158" s="377"/>
      <c r="J4158" s="377"/>
      <c r="K4158" t="s">
        <v>6328</v>
      </c>
      <c r="L4158" t="s">
        <v>6169</v>
      </c>
      <c r="M4158" t="s">
        <v>32</v>
      </c>
      <c r="N4158" t="s">
        <v>80</v>
      </c>
      <c r="O4158" t="s">
        <v>6079</v>
      </c>
      <c r="P4158" t="s">
        <v>6079</v>
      </c>
      <c r="Q4158" t="s">
        <v>6079</v>
      </c>
      <c r="R4158" t="s">
        <v>6079</v>
      </c>
      <c r="S4158" t="s">
        <v>6079</v>
      </c>
      <c r="AO4158">
        <v>0.52713137715159486</v>
      </c>
      <c r="AP4158">
        <v>0.58833380004442193</v>
      </c>
      <c r="AQ4158">
        <v>0.60627217062686933</v>
      </c>
      <c r="AR4158">
        <v>0.62895444414691426</v>
      </c>
      <c r="AS4158">
        <v>0.58958500827058868</v>
      </c>
      <c r="AT4158">
        <v>0.51231834683394173</v>
      </c>
      <c r="AU4158">
        <v>0.53625410802030749</v>
      </c>
      <c r="AV4158">
        <v>0.5642962219118316</v>
      </c>
      <c r="AW4158">
        <v>0.58366093970855004</v>
      </c>
      <c r="AX4158">
        <v>0.60532840207969441</v>
      </c>
      <c r="AY4158">
        <v>0.61158356557954485</v>
      </c>
      <c r="AZ4158">
        <v>0.58561673178387874</v>
      </c>
    </row>
    <row r="4159" spans="1:52" ht="14.55" customHeight="1">
      <c r="A4159" s="377"/>
      <c r="B4159" s="377"/>
      <c r="C4159" s="377"/>
      <c r="D4159" s="377"/>
      <c r="E4159" s="377"/>
      <c r="F4159" s="377"/>
      <c r="G4159" s="377"/>
      <c r="H4159" s="377"/>
      <c r="I4159" s="377"/>
      <c r="J4159" s="377"/>
      <c r="K4159" t="s">
        <v>6329</v>
      </c>
      <c r="L4159" t="s">
        <v>6169</v>
      </c>
      <c r="M4159" t="s">
        <v>93</v>
      </c>
      <c r="N4159" t="s">
        <v>80</v>
      </c>
      <c r="AO4159">
        <v>0.72636560723282884</v>
      </c>
      <c r="AP4159">
        <v>0.81450528176528991</v>
      </c>
      <c r="AQ4159">
        <v>0.78989397845089804</v>
      </c>
      <c r="AR4159">
        <v>0.74424835880945805</v>
      </c>
      <c r="AS4159">
        <v>0.77742678071615035</v>
      </c>
      <c r="AT4159">
        <v>0.76554882238315947</v>
      </c>
      <c r="AU4159">
        <v>6.3236629412612433E-2</v>
      </c>
      <c r="AV4159">
        <v>0.22635701883242601</v>
      </c>
      <c r="AW4159">
        <v>0.19023789494708773</v>
      </c>
      <c r="AX4159">
        <v>0.51710992548710311</v>
      </c>
      <c r="AY4159">
        <v>0.58585958318635722</v>
      </c>
      <c r="AZ4159">
        <v>0.58916954471041971</v>
      </c>
    </row>
    <row r="4160" spans="1:52" ht="14.55" customHeight="1">
      <c r="A4160" s="377"/>
      <c r="B4160" s="377"/>
      <c r="C4160" s="377"/>
      <c r="D4160" s="377"/>
      <c r="E4160" s="377"/>
      <c r="F4160" s="377"/>
      <c r="G4160" s="377"/>
      <c r="H4160" s="377"/>
      <c r="I4160" s="377"/>
      <c r="J4160" s="377"/>
      <c r="K4160" t="s">
        <v>6330</v>
      </c>
      <c r="L4160" t="s">
        <v>6170</v>
      </c>
      <c r="M4160" t="s">
        <v>13</v>
      </c>
      <c r="N4160" t="s">
        <v>80</v>
      </c>
      <c r="AO4160">
        <v>0.13850073209891781</v>
      </c>
      <c r="AP4160">
        <v>0.1450968018632228</v>
      </c>
      <c r="AQ4160">
        <v>0.13165567744805057</v>
      </c>
      <c r="AR4160">
        <v>0.16320325273468167</v>
      </c>
      <c r="AS4160">
        <v>0.15145845740924488</v>
      </c>
      <c r="AT4160">
        <v>0.17007540508912297</v>
      </c>
      <c r="AU4160">
        <v>0.16407723331408164</v>
      </c>
      <c r="AV4160">
        <v>0.23074138289311119</v>
      </c>
      <c r="AW4160">
        <v>0.20072287639624081</v>
      </c>
      <c r="AX4160">
        <v>0.21924022913422717</v>
      </c>
      <c r="AY4160">
        <v>0.25265931184607138</v>
      </c>
      <c r="AZ4160">
        <v>0.28168693197489941</v>
      </c>
    </row>
    <row r="4161" spans="1:52" ht="14.55" customHeight="1">
      <c r="A4161" s="377"/>
      <c r="B4161" s="377"/>
      <c r="C4161" s="377"/>
      <c r="D4161" s="377"/>
      <c r="E4161" s="377"/>
      <c r="F4161" s="377"/>
      <c r="G4161" s="377"/>
      <c r="H4161" s="377"/>
      <c r="I4161" s="377"/>
      <c r="J4161" s="377"/>
      <c r="K4161" t="s">
        <v>6331</v>
      </c>
      <c r="L4161" t="s">
        <v>6170</v>
      </c>
      <c r="M4161" t="s">
        <v>14</v>
      </c>
      <c r="N4161" t="s">
        <v>80</v>
      </c>
      <c r="AO4161">
        <v>0.1648522784328908</v>
      </c>
      <c r="AP4161">
        <v>0.14243874317637742</v>
      </c>
      <c r="AQ4161">
        <v>0.15739327731998257</v>
      </c>
      <c r="AR4161">
        <v>0.17525146226415669</v>
      </c>
      <c r="AS4161">
        <v>9.47649267096842E-2</v>
      </c>
      <c r="AT4161">
        <v>0.10982785596896752</v>
      </c>
      <c r="AU4161">
        <v>0.17018018775534574</v>
      </c>
      <c r="AV4161">
        <v>0.16540795203290704</v>
      </c>
      <c r="AW4161">
        <v>0.16184555483513474</v>
      </c>
      <c r="AX4161">
        <v>0.14744567805997125</v>
      </c>
      <c r="AY4161">
        <v>0.22742276962745775</v>
      </c>
      <c r="AZ4161">
        <v>0.25327398490955022</v>
      </c>
    </row>
    <row r="4162" spans="1:52" ht="14.55" customHeight="1">
      <c r="A4162" s="377"/>
      <c r="B4162" s="377"/>
      <c r="C4162" s="377"/>
      <c r="D4162" s="377"/>
      <c r="E4162" s="377"/>
      <c r="F4162" s="377"/>
      <c r="G4162" s="377"/>
      <c r="H4162" s="377"/>
      <c r="I4162" s="377"/>
      <c r="J4162" s="377"/>
      <c r="K4162" t="s">
        <v>6332</v>
      </c>
      <c r="L4162" t="s">
        <v>6170</v>
      </c>
      <c r="M4162" t="s">
        <v>92</v>
      </c>
      <c r="N4162" t="s">
        <v>80</v>
      </c>
      <c r="AO4162">
        <v>0.48962868221417122</v>
      </c>
      <c r="AP4162">
        <v>0.49225843065949509</v>
      </c>
      <c r="AQ4162">
        <v>0.4734304594465984</v>
      </c>
      <c r="AR4162">
        <v>0.42240324017849035</v>
      </c>
      <c r="AS4162">
        <v>0.44138474690615243</v>
      </c>
      <c r="AT4162">
        <v>0.45195516617375142</v>
      </c>
      <c r="AU4162">
        <v>0.43115954100256287</v>
      </c>
      <c r="AV4162">
        <v>0.40807852392015825</v>
      </c>
      <c r="AW4162">
        <v>0.49417983011768229</v>
      </c>
      <c r="AX4162">
        <v>0.60226471015402483</v>
      </c>
      <c r="AY4162">
        <v>0.48773504491894298</v>
      </c>
      <c r="AZ4162">
        <v>0.38438166778482113</v>
      </c>
    </row>
    <row r="4163" spans="1:52" ht="14.55" customHeight="1">
      <c r="A4163" s="377"/>
      <c r="B4163" s="377"/>
      <c r="C4163" s="377"/>
      <c r="D4163" s="377"/>
      <c r="E4163" s="377"/>
      <c r="F4163" s="377"/>
      <c r="G4163" s="377"/>
      <c r="H4163" s="377"/>
      <c r="I4163" s="377"/>
      <c r="J4163" s="377"/>
      <c r="K4163" t="s">
        <v>6333</v>
      </c>
      <c r="L4163" t="s">
        <v>6170</v>
      </c>
      <c r="M4163" t="s">
        <v>15</v>
      </c>
      <c r="N4163" t="s">
        <v>80</v>
      </c>
      <c r="AO4163">
        <v>0.18280817817202105</v>
      </c>
      <c r="AP4163">
        <v>4.6073101565367806E-2</v>
      </c>
      <c r="AQ4163">
        <v>4.4741890320221987E-2</v>
      </c>
      <c r="AR4163">
        <v>1.2373813196357627E-2</v>
      </c>
      <c r="AS4163">
        <v>1.4939156827978578E-2</v>
      </c>
      <c r="AT4163">
        <v>2.4114224254689273E-2</v>
      </c>
      <c r="AU4163">
        <v>2.7256592322350288E-2</v>
      </c>
      <c r="AV4163">
        <v>7.7718070001670733E-2</v>
      </c>
      <c r="AW4163">
        <v>9.3152538249105021E-2</v>
      </c>
      <c r="AX4163">
        <v>0.10882208997651981</v>
      </c>
      <c r="AY4163">
        <v>9.7346425914316859E-2</v>
      </c>
      <c r="AZ4163">
        <v>0.11914960922071979</v>
      </c>
    </row>
    <row r="4164" spans="1:52" ht="14.55" customHeight="1">
      <c r="A4164" s="377"/>
      <c r="B4164" s="377"/>
      <c r="C4164" s="377"/>
      <c r="D4164" s="377"/>
      <c r="E4164" s="377"/>
      <c r="F4164" s="377"/>
      <c r="G4164" s="377"/>
      <c r="H4164" s="377"/>
      <c r="I4164" s="377"/>
      <c r="J4164" s="377"/>
      <c r="K4164" t="s">
        <v>6334</v>
      </c>
      <c r="L4164" t="s">
        <v>6170</v>
      </c>
      <c r="M4164" t="s">
        <v>91</v>
      </c>
      <c r="N4164" t="s">
        <v>80</v>
      </c>
      <c r="AO4164">
        <v>0.32376572832238731</v>
      </c>
      <c r="AP4164">
        <v>0.30845430082397784</v>
      </c>
      <c r="AQ4164">
        <v>0.2967246654533694</v>
      </c>
      <c r="AR4164">
        <v>0.35725324421964855</v>
      </c>
      <c r="AS4164">
        <v>0.30521664312583435</v>
      </c>
      <c r="AT4164">
        <v>0.31661582556075862</v>
      </c>
      <c r="AU4164">
        <v>0.37512481382730217</v>
      </c>
      <c r="AV4164">
        <v>0.42308120112711878</v>
      </c>
      <c r="AW4164">
        <v>0.40203883596783774</v>
      </c>
      <c r="AX4164">
        <v>0.41188449459304322</v>
      </c>
      <c r="AY4164">
        <v>0.38505537698547648</v>
      </c>
      <c r="AZ4164">
        <v>0.33945224763672027</v>
      </c>
    </row>
    <row r="4165" spans="1:52" ht="14.55" customHeight="1">
      <c r="A4165" s="377"/>
      <c r="B4165" s="377"/>
      <c r="C4165" s="377"/>
      <c r="D4165" s="377"/>
      <c r="E4165" s="377"/>
      <c r="F4165" s="377"/>
      <c r="G4165" s="377"/>
      <c r="H4165" s="377"/>
      <c r="I4165" s="377"/>
      <c r="J4165" s="377"/>
      <c r="K4165" t="s">
        <v>6335</v>
      </c>
      <c r="L4165" t="s">
        <v>6170</v>
      </c>
      <c r="M4165" t="s">
        <v>16</v>
      </c>
      <c r="N4165" t="s">
        <v>80</v>
      </c>
      <c r="AO4165">
        <v>8.5523217623279663E-2</v>
      </c>
      <c r="AP4165">
        <v>7.1638185014672034E-2</v>
      </c>
      <c r="AQ4165">
        <v>6.4732847133415067E-2</v>
      </c>
      <c r="AR4165">
        <v>8.6802915030899486E-2</v>
      </c>
      <c r="AS4165">
        <v>0.10414163222973948</v>
      </c>
      <c r="AT4165">
        <v>9.8185828038138939E-2</v>
      </c>
      <c r="AU4165">
        <v>8.8734683966409766E-2</v>
      </c>
      <c r="AV4165">
        <v>0.12545344414285275</v>
      </c>
      <c r="AW4165">
        <v>0.10186464976944432</v>
      </c>
      <c r="AX4165">
        <v>9.0685879419980742E-2</v>
      </c>
      <c r="AY4165">
        <v>0.10416345654518484</v>
      </c>
      <c r="AZ4165">
        <v>0.12739662820714809</v>
      </c>
    </row>
    <row r="4166" spans="1:52" ht="14.55" customHeight="1">
      <c r="A4166" s="377"/>
      <c r="B4166" s="377"/>
      <c r="C4166" s="377"/>
      <c r="D4166" s="377"/>
      <c r="E4166" s="377"/>
      <c r="F4166" s="377"/>
      <c r="G4166" s="377"/>
      <c r="H4166" s="377"/>
      <c r="I4166" s="377"/>
      <c r="J4166" s="377"/>
      <c r="K4166" t="s">
        <v>6336</v>
      </c>
      <c r="L4166" t="s">
        <v>6170</v>
      </c>
      <c r="M4166" t="s">
        <v>17</v>
      </c>
      <c r="N4166" t="s">
        <v>80</v>
      </c>
      <c r="AO4166">
        <v>0.15315399930651863</v>
      </c>
      <c r="AP4166">
        <v>0.12706943866816722</v>
      </c>
      <c r="AQ4166">
        <v>0.13369667682855099</v>
      </c>
      <c r="AR4166">
        <v>9.8709949643128625E-2</v>
      </c>
      <c r="AS4166">
        <v>0.13928578865491018</v>
      </c>
      <c r="AT4166">
        <v>0.1312863227249054</v>
      </c>
      <c r="AU4166">
        <v>0.13310885588622062</v>
      </c>
      <c r="AV4166">
        <v>8.5456073982761199E-2</v>
      </c>
      <c r="AW4166">
        <v>0.10069412140798548</v>
      </c>
      <c r="AX4166">
        <v>0.11856107363571544</v>
      </c>
      <c r="AY4166">
        <v>9.8871702805141473E-2</v>
      </c>
      <c r="AZ4166">
        <v>9.9977728092468882E-2</v>
      </c>
    </row>
    <row r="4167" spans="1:52" ht="14.55" customHeight="1">
      <c r="A4167" s="377"/>
      <c r="B4167" s="377"/>
      <c r="C4167" s="377"/>
      <c r="D4167" s="377"/>
      <c r="E4167" s="377"/>
      <c r="F4167" s="377"/>
      <c r="G4167" s="377"/>
      <c r="H4167" s="377"/>
      <c r="I4167" s="377"/>
      <c r="J4167" s="377"/>
      <c r="K4167" t="s">
        <v>6337</v>
      </c>
      <c r="L4167" t="s">
        <v>6170</v>
      </c>
      <c r="M4167" t="s">
        <v>97</v>
      </c>
      <c r="N4167" t="s">
        <v>80</v>
      </c>
      <c r="O4167" t="s">
        <v>6079</v>
      </c>
      <c r="P4167" t="s">
        <v>6079</v>
      </c>
      <c r="Q4167" t="s">
        <v>6079</v>
      </c>
      <c r="R4167" t="s">
        <v>6079</v>
      </c>
      <c r="S4167" t="s">
        <v>6079</v>
      </c>
      <c r="T4167" t="s">
        <v>6079</v>
      </c>
      <c r="AO4167">
        <v>7.1530339601437315E-2</v>
      </c>
      <c r="AP4167">
        <v>0.10369688813383032</v>
      </c>
      <c r="AQ4167">
        <v>0.1053567709199883</v>
      </c>
      <c r="AR4167">
        <v>0.12274140512261766</v>
      </c>
      <c r="AS4167">
        <v>0.11791332028774776</v>
      </c>
      <c r="AT4167">
        <v>0.13473123478005888</v>
      </c>
      <c r="AU4167">
        <v>0.15143029018698206</v>
      </c>
      <c r="AV4167">
        <v>0.17047939520939834</v>
      </c>
      <c r="AW4167">
        <v>0.1505860924866077</v>
      </c>
      <c r="AX4167">
        <v>0.15166106993590231</v>
      </c>
      <c r="AY4167">
        <v>0.15208750420440673</v>
      </c>
      <c r="AZ4167">
        <v>0.14060947732101184</v>
      </c>
    </row>
    <row r="4168" spans="1:52" ht="14.55" customHeight="1">
      <c r="A4168" s="377"/>
      <c r="B4168" s="377"/>
      <c r="C4168" s="377"/>
      <c r="D4168" s="377"/>
      <c r="E4168" s="377"/>
      <c r="F4168" s="377"/>
      <c r="G4168" s="377"/>
      <c r="H4168" s="377"/>
      <c r="I4168" s="377"/>
      <c r="J4168" s="377"/>
      <c r="K4168" t="s">
        <v>6338</v>
      </c>
      <c r="L4168" t="s">
        <v>6170</v>
      </c>
      <c r="M4168" t="s">
        <v>18</v>
      </c>
      <c r="N4168" t="s">
        <v>80</v>
      </c>
      <c r="AO4168">
        <v>0.31433300592415597</v>
      </c>
      <c r="AP4168">
        <v>0.31247868329833295</v>
      </c>
      <c r="AQ4168">
        <v>0.27689501636586172</v>
      </c>
      <c r="AR4168">
        <v>0.26246427449909498</v>
      </c>
      <c r="AS4168">
        <v>0.25795435834057867</v>
      </c>
      <c r="AT4168">
        <v>0.22688130510198337</v>
      </c>
      <c r="AU4168">
        <v>0.2352900493912562</v>
      </c>
      <c r="AV4168">
        <v>0.32543302182417005</v>
      </c>
      <c r="AW4168">
        <v>0.28961232567548534</v>
      </c>
      <c r="AX4168">
        <v>0.30969170520894657</v>
      </c>
      <c r="AY4168">
        <v>0.32291984992761191</v>
      </c>
      <c r="AZ4168">
        <v>0.33054097058446236</v>
      </c>
    </row>
    <row r="4169" spans="1:52" ht="14.55" customHeight="1">
      <c r="A4169" s="377"/>
      <c r="B4169" s="377"/>
      <c r="C4169" s="377"/>
      <c r="D4169" s="377"/>
      <c r="E4169" s="377"/>
      <c r="F4169" s="377"/>
      <c r="G4169" s="377"/>
      <c r="H4169" s="377"/>
      <c r="I4169" s="377"/>
      <c r="J4169" s="377"/>
      <c r="K4169" t="s">
        <v>6339</v>
      </c>
      <c r="L4169" t="s">
        <v>6170</v>
      </c>
      <c r="M4169" t="s">
        <v>34</v>
      </c>
      <c r="N4169" t="s">
        <v>80</v>
      </c>
      <c r="AO4169">
        <v>0.18262739681107359</v>
      </c>
      <c r="AP4169">
        <v>0.17713676404890066</v>
      </c>
      <c r="AQ4169">
        <v>0.15674219664137573</v>
      </c>
      <c r="AR4169">
        <v>0.168374131065927</v>
      </c>
      <c r="AS4169">
        <v>0.15663880626642357</v>
      </c>
      <c r="AT4169">
        <v>0.16141448702535441</v>
      </c>
      <c r="AU4169">
        <v>0.15153536733833536</v>
      </c>
      <c r="AV4169">
        <v>0.1943549233017573</v>
      </c>
      <c r="AW4169">
        <v>0.18193587135124045</v>
      </c>
      <c r="AX4169">
        <v>0.19165583602286551</v>
      </c>
      <c r="AY4169">
        <v>0.19769032375430071</v>
      </c>
      <c r="AZ4169">
        <v>0.22190004035168831</v>
      </c>
    </row>
    <row r="4170" spans="1:52" ht="14.55" customHeight="1">
      <c r="A4170" s="377"/>
      <c r="B4170" s="377"/>
      <c r="C4170" s="377"/>
      <c r="D4170" s="377"/>
      <c r="E4170" s="377"/>
      <c r="F4170" s="377"/>
      <c r="G4170" s="377"/>
      <c r="H4170" s="377"/>
      <c r="I4170" s="377"/>
      <c r="J4170" s="377"/>
      <c r="K4170" t="s">
        <v>6340</v>
      </c>
      <c r="L4170" t="s">
        <v>6170</v>
      </c>
      <c r="M4170" t="s">
        <v>19</v>
      </c>
      <c r="N4170" t="s">
        <v>80</v>
      </c>
      <c r="AO4170">
        <v>0.11751586855783362</v>
      </c>
      <c r="AP4170">
        <v>0.11825254056527938</v>
      </c>
      <c r="AQ4170">
        <v>0.1015201614791109</v>
      </c>
      <c r="AR4170">
        <v>9.5586821436172031E-2</v>
      </c>
      <c r="AS4170">
        <v>0.10420259749782576</v>
      </c>
      <c r="AT4170">
        <v>7.8428400181637839E-2</v>
      </c>
      <c r="AU4170">
        <v>7.9826967838839094E-2</v>
      </c>
      <c r="AV4170">
        <v>6.4567858996872576E-2</v>
      </c>
      <c r="AW4170">
        <v>7.8615826014578491E-2</v>
      </c>
      <c r="AX4170">
        <v>9.5697765790996162E-2</v>
      </c>
      <c r="AY4170">
        <v>8.2665685654174995E-2</v>
      </c>
      <c r="AZ4170">
        <v>9.3031254953616652E-2</v>
      </c>
    </row>
    <row r="4171" spans="1:52" ht="14.55" customHeight="1">
      <c r="A4171" s="377"/>
      <c r="B4171" s="377"/>
      <c r="C4171" s="377"/>
      <c r="D4171" s="377"/>
      <c r="E4171" s="377"/>
      <c r="F4171" s="377"/>
      <c r="G4171" s="377"/>
      <c r="H4171" s="377"/>
      <c r="I4171" s="377"/>
      <c r="J4171" s="377"/>
      <c r="K4171" t="s">
        <v>6341</v>
      </c>
      <c r="L4171" t="s">
        <v>6170</v>
      </c>
      <c r="M4171" t="s">
        <v>20</v>
      </c>
      <c r="N4171" t="s">
        <v>80</v>
      </c>
      <c r="AO4171">
        <v>0.1429127635752924</v>
      </c>
      <c r="AP4171">
        <v>0.15069237098759583</v>
      </c>
      <c r="AQ4171">
        <v>0.12046595342557152</v>
      </c>
      <c r="AR4171">
        <v>0.11947696475511996</v>
      </c>
      <c r="AS4171">
        <v>0.12185786007627976</v>
      </c>
      <c r="AT4171">
        <v>0.1455658541609462</v>
      </c>
      <c r="AU4171">
        <v>0.12477616372636235</v>
      </c>
      <c r="AV4171">
        <v>0.13648062158854651</v>
      </c>
      <c r="AW4171">
        <v>0.13115398427341371</v>
      </c>
      <c r="AX4171">
        <v>0.13754804277260341</v>
      </c>
      <c r="AY4171">
        <v>0.1410215102049355</v>
      </c>
      <c r="AZ4171">
        <v>0.14723737634833689</v>
      </c>
    </row>
    <row r="4172" spans="1:52" ht="14.55" customHeight="1">
      <c r="A4172" s="377"/>
      <c r="B4172" s="377"/>
      <c r="C4172" s="377"/>
      <c r="D4172" s="377"/>
      <c r="E4172" s="377"/>
      <c r="F4172" s="377"/>
      <c r="G4172" s="377"/>
      <c r="H4172" s="377"/>
      <c r="I4172" s="377"/>
      <c r="J4172" s="377"/>
      <c r="K4172" t="s">
        <v>6342</v>
      </c>
      <c r="L4172" t="s">
        <v>6170</v>
      </c>
      <c r="M4172" t="s">
        <v>22</v>
      </c>
      <c r="N4172" t="s">
        <v>80</v>
      </c>
      <c r="AO4172">
        <v>0.25376192112059925</v>
      </c>
      <c r="AP4172">
        <v>0.26921528781558979</v>
      </c>
      <c r="AQ4172">
        <v>0.24357975809477633</v>
      </c>
      <c r="AR4172">
        <v>0.1686224600365562</v>
      </c>
      <c r="AS4172">
        <v>0.17936793127516459</v>
      </c>
      <c r="AT4172">
        <v>0.17216615420950052</v>
      </c>
      <c r="AU4172">
        <v>0.15147402708659441</v>
      </c>
      <c r="AV4172">
        <v>0.36428622944740591</v>
      </c>
      <c r="AW4172">
        <v>0.49127267396129976</v>
      </c>
      <c r="AX4172">
        <v>0.55892516882882559</v>
      </c>
      <c r="AY4172">
        <v>0.52311536315011975</v>
      </c>
      <c r="AZ4172">
        <v>0.57676538170330094</v>
      </c>
    </row>
    <row r="4173" spans="1:52" ht="14.55" customHeight="1">
      <c r="A4173" s="377"/>
      <c r="B4173" s="377"/>
      <c r="C4173" s="377"/>
      <c r="D4173" s="377"/>
      <c r="E4173" s="377"/>
      <c r="F4173" s="377"/>
      <c r="G4173" s="377"/>
      <c r="H4173" s="377"/>
      <c r="I4173" s="377"/>
      <c r="J4173" s="377"/>
      <c r="K4173" t="s">
        <v>6343</v>
      </c>
      <c r="L4173" t="s">
        <v>6170</v>
      </c>
      <c r="M4173" t="s">
        <v>90</v>
      </c>
      <c r="N4173" t="s">
        <v>80</v>
      </c>
      <c r="AO4173">
        <v>0.36154768399970311</v>
      </c>
      <c r="AP4173">
        <v>0.32928918101533772</v>
      </c>
      <c r="AQ4173">
        <v>0.46244857503967374</v>
      </c>
      <c r="AR4173">
        <v>0.37890083200184593</v>
      </c>
      <c r="AS4173">
        <v>0.34292572186314535</v>
      </c>
      <c r="AT4173">
        <v>0.38539977285369081</v>
      </c>
      <c r="AU4173">
        <v>0.42875892033439322</v>
      </c>
      <c r="AV4173">
        <v>0.25554847403413694</v>
      </c>
      <c r="AW4173">
        <v>0.32264403309092038</v>
      </c>
      <c r="AX4173">
        <v>0.35286636698488111</v>
      </c>
      <c r="AY4173">
        <v>0.3608161414111522</v>
      </c>
      <c r="AZ4173">
        <v>0.36801696532608358</v>
      </c>
    </row>
    <row r="4174" spans="1:52" ht="14.55" customHeight="1">
      <c r="A4174" s="377"/>
      <c r="B4174" s="377"/>
      <c r="C4174" s="377"/>
      <c r="D4174" s="377"/>
      <c r="E4174" s="377"/>
      <c r="F4174" s="377"/>
      <c r="G4174" s="377"/>
      <c r="H4174" s="377"/>
      <c r="I4174" s="377"/>
      <c r="J4174" s="377"/>
      <c r="K4174" t="s">
        <v>6344</v>
      </c>
      <c r="L4174" t="s">
        <v>6170</v>
      </c>
      <c r="M4174" t="s">
        <v>23</v>
      </c>
      <c r="N4174" t="s">
        <v>80</v>
      </c>
      <c r="AO4174">
        <v>0.62959955053346206</v>
      </c>
      <c r="AP4174">
        <v>0.64220520079054511</v>
      </c>
      <c r="AQ4174">
        <v>0.64001873218155136</v>
      </c>
      <c r="AR4174">
        <v>0.66572208043283954</v>
      </c>
      <c r="AS4174">
        <v>0.68344327969585184</v>
      </c>
      <c r="AT4174">
        <v>0.68899045025375039</v>
      </c>
      <c r="AU4174">
        <v>0.60254678232455439</v>
      </c>
      <c r="AV4174">
        <v>0.49500068592867202</v>
      </c>
      <c r="AW4174">
        <v>0.43347524710562962</v>
      </c>
      <c r="AX4174">
        <v>0.45736592646985474</v>
      </c>
      <c r="AY4174">
        <v>0.44285496663765039</v>
      </c>
      <c r="AZ4174">
        <v>0.4221870702413475</v>
      </c>
    </row>
    <row r="4175" spans="1:52" ht="14.55" customHeight="1">
      <c r="A4175" s="377"/>
      <c r="B4175" s="377"/>
      <c r="C4175" s="377"/>
      <c r="D4175" s="377"/>
      <c r="E4175" s="377"/>
      <c r="F4175" s="377"/>
      <c r="G4175" s="377"/>
      <c r="H4175" s="377"/>
      <c r="I4175" s="377"/>
      <c r="J4175" s="377"/>
      <c r="K4175" t="s">
        <v>6345</v>
      </c>
      <c r="L4175" t="s">
        <v>6170</v>
      </c>
      <c r="M4175" t="s">
        <v>24</v>
      </c>
      <c r="N4175" t="s">
        <v>80</v>
      </c>
      <c r="AO4175">
        <v>0.13217437604236904</v>
      </c>
      <c r="AP4175">
        <v>7.7446698721628307E-2</v>
      </c>
      <c r="AQ4175">
        <v>7.0167320276346201E-2</v>
      </c>
      <c r="AR4175">
        <v>7.0443625191576528E-2</v>
      </c>
      <c r="AS4175">
        <v>6.0493239636562841E-2</v>
      </c>
      <c r="AT4175">
        <v>7.8441159014251555E-2</v>
      </c>
      <c r="AU4175">
        <v>6.1489402242852959E-2</v>
      </c>
      <c r="AV4175">
        <v>9.3296787393127967E-2</v>
      </c>
      <c r="AW4175">
        <v>0.10705550261277308</v>
      </c>
      <c r="AX4175">
        <v>0.12580066313589541</v>
      </c>
      <c r="AY4175">
        <v>0.10740610724148682</v>
      </c>
      <c r="AZ4175">
        <v>0.13224692227442081</v>
      </c>
    </row>
    <row r="4176" spans="1:52" ht="14.55" customHeight="1">
      <c r="A4176" s="377"/>
      <c r="B4176" s="377"/>
      <c r="C4176" s="377"/>
      <c r="D4176" s="377"/>
      <c r="E4176" s="377"/>
      <c r="F4176" s="377"/>
      <c r="G4176" s="377"/>
      <c r="H4176" s="377"/>
      <c r="I4176" s="377"/>
      <c r="J4176" s="377"/>
      <c r="K4176" t="s">
        <v>6346</v>
      </c>
      <c r="L4176" t="s">
        <v>6170</v>
      </c>
      <c r="M4176" t="s">
        <v>1386</v>
      </c>
      <c r="N4176" t="s">
        <v>80</v>
      </c>
      <c r="O4176" t="s">
        <v>6079</v>
      </c>
      <c r="P4176" t="s">
        <v>6079</v>
      </c>
      <c r="Q4176" t="s">
        <v>6079</v>
      </c>
      <c r="R4176" t="s">
        <v>6079</v>
      </c>
      <c r="S4176" t="s">
        <v>6079</v>
      </c>
      <c r="T4176" t="s">
        <v>6079</v>
      </c>
      <c r="U4176" t="s">
        <v>6079</v>
      </c>
      <c r="V4176" t="s">
        <v>6079</v>
      </c>
      <c r="W4176" t="s">
        <v>6079</v>
      </c>
      <c r="X4176" t="s">
        <v>6079</v>
      </c>
      <c r="Y4176" t="s">
        <v>6079</v>
      </c>
      <c r="Z4176" t="s">
        <v>6079</v>
      </c>
      <c r="AA4176" t="s">
        <v>6079</v>
      </c>
      <c r="AO4176">
        <v>0.55461067325181124</v>
      </c>
      <c r="AP4176">
        <v>0.43968375927022529</v>
      </c>
      <c r="AQ4176">
        <v>0.49809467621782266</v>
      </c>
      <c r="AR4176">
        <v>0.52853806816560456</v>
      </c>
      <c r="AS4176">
        <v>0.52144441931153718</v>
      </c>
      <c r="AT4176">
        <v>0.45147299686247894</v>
      </c>
      <c r="AU4176">
        <v>0.48815424295184345</v>
      </c>
      <c r="AV4176">
        <v>0.50460223736455312</v>
      </c>
      <c r="AW4176">
        <v>0.51363358061541309</v>
      </c>
      <c r="AX4176">
        <v>0.5195937085316289</v>
      </c>
      <c r="AY4176">
        <v>0.55025144177465402</v>
      </c>
      <c r="AZ4176">
        <v>0.58959271626283316</v>
      </c>
    </row>
    <row r="4177" spans="1:52" ht="14.55" customHeight="1">
      <c r="A4177" s="377"/>
      <c r="B4177" s="377"/>
      <c r="C4177" s="377"/>
      <c r="D4177" s="377"/>
      <c r="E4177" s="377"/>
      <c r="F4177" s="377"/>
      <c r="G4177" s="377"/>
      <c r="H4177" s="377"/>
      <c r="I4177" s="377"/>
      <c r="J4177" s="377"/>
      <c r="K4177" t="s">
        <v>6347</v>
      </c>
      <c r="L4177" t="s">
        <v>6170</v>
      </c>
      <c r="M4177" t="s">
        <v>25</v>
      </c>
      <c r="N4177" t="s">
        <v>80</v>
      </c>
      <c r="AO4177">
        <v>0.32366331482459992</v>
      </c>
      <c r="AP4177">
        <v>0.28681733165812034</v>
      </c>
      <c r="AQ4177">
        <v>0.26583464779474242</v>
      </c>
      <c r="AR4177">
        <v>0.29044644084719851</v>
      </c>
      <c r="AS4177">
        <v>0.27501639881525891</v>
      </c>
      <c r="AT4177">
        <v>0.29495504263841332</v>
      </c>
      <c r="AU4177">
        <v>0.28454882559286659</v>
      </c>
      <c r="AV4177">
        <v>0.4152781641554244</v>
      </c>
      <c r="AW4177">
        <v>0.39462219655875486</v>
      </c>
      <c r="AX4177">
        <v>0.45044692273689824</v>
      </c>
      <c r="AY4177">
        <v>0.43245155496919602</v>
      </c>
      <c r="AZ4177">
        <v>0.47189648426978215</v>
      </c>
    </row>
    <row r="4178" spans="1:52" ht="14.55" customHeight="1">
      <c r="A4178" s="377"/>
      <c r="B4178" s="377"/>
      <c r="C4178" s="377"/>
      <c r="D4178" s="377"/>
      <c r="E4178" s="377"/>
      <c r="F4178" s="377"/>
      <c r="G4178" s="377"/>
      <c r="H4178" s="377"/>
      <c r="I4178" s="377"/>
      <c r="J4178" s="377"/>
      <c r="K4178" t="s">
        <v>6348</v>
      </c>
      <c r="L4178" t="s">
        <v>6170</v>
      </c>
      <c r="M4178" t="s">
        <v>5610</v>
      </c>
      <c r="N4178" t="s">
        <v>80</v>
      </c>
      <c r="AO4178">
        <v>6.3732551250663641E-2</v>
      </c>
      <c r="AP4178" t="s">
        <v>6079</v>
      </c>
      <c r="AQ4178" t="s">
        <v>6079</v>
      </c>
      <c r="AR4178" t="s">
        <v>6079</v>
      </c>
      <c r="AS4178" t="s">
        <v>6079</v>
      </c>
      <c r="AT4178">
        <v>0.10395422082423632</v>
      </c>
      <c r="AU4178">
        <v>9.3030450757814118E-2</v>
      </c>
      <c r="AV4178">
        <v>4.7594542685199213E-2</v>
      </c>
      <c r="AW4178">
        <v>3.3711395675144827E-2</v>
      </c>
      <c r="AX4178">
        <v>3.7644362395706149E-2</v>
      </c>
      <c r="AY4178">
        <v>2.3287274569328335E-2</v>
      </c>
      <c r="AZ4178">
        <v>4.9112075053740184E-2</v>
      </c>
    </row>
    <row r="4179" spans="1:52" ht="14.55" customHeight="1">
      <c r="A4179" s="377"/>
      <c r="B4179" s="377"/>
      <c r="C4179" s="377"/>
      <c r="D4179" s="377"/>
      <c r="E4179" s="377"/>
      <c r="F4179" s="377"/>
      <c r="G4179" s="377"/>
      <c r="H4179" s="377"/>
      <c r="I4179" s="377"/>
      <c r="J4179" s="377"/>
      <c r="K4179" t="s">
        <v>6349</v>
      </c>
      <c r="L4179" t="s">
        <v>6170</v>
      </c>
      <c r="M4179" t="s">
        <v>98</v>
      </c>
      <c r="N4179" t="s">
        <v>80</v>
      </c>
      <c r="AO4179">
        <v>0.1006515763460947</v>
      </c>
      <c r="AP4179">
        <v>9.4539709957457474E-2</v>
      </c>
      <c r="AQ4179">
        <v>5.7369035102387368E-2</v>
      </c>
      <c r="AR4179">
        <v>4.4826673304787346E-2</v>
      </c>
      <c r="AS4179">
        <v>6.0538099311035959E-2</v>
      </c>
      <c r="AT4179">
        <v>0.10304521490304464</v>
      </c>
      <c r="AU4179">
        <v>8.4890343610005456E-2</v>
      </c>
      <c r="AV4179">
        <v>5.993373790124102E-2</v>
      </c>
      <c r="AW4179">
        <v>6.0930449220693746E-2</v>
      </c>
      <c r="AX4179">
        <v>7.0497087050702817E-2</v>
      </c>
      <c r="AY4179">
        <v>8.7075498848039251E-2</v>
      </c>
      <c r="AZ4179">
        <v>7.6533387294416666E-2</v>
      </c>
    </row>
    <row r="4180" spans="1:52" ht="14.55" customHeight="1">
      <c r="A4180" s="377"/>
      <c r="B4180" s="377"/>
      <c r="C4180" s="377"/>
      <c r="D4180" s="377"/>
      <c r="E4180" s="377"/>
      <c r="F4180" s="377"/>
      <c r="G4180" s="377"/>
      <c r="H4180" s="377"/>
      <c r="I4180" s="377"/>
      <c r="J4180" s="377"/>
      <c r="K4180" t="s">
        <v>6350</v>
      </c>
      <c r="L4180" t="s">
        <v>6170</v>
      </c>
      <c r="M4180" t="s">
        <v>94</v>
      </c>
      <c r="N4180" t="s">
        <v>80</v>
      </c>
      <c r="AO4180">
        <v>0.12567391598121347</v>
      </c>
      <c r="AP4180">
        <v>0.12136493321682722</v>
      </c>
      <c r="AQ4180">
        <v>0.10382365595158768</v>
      </c>
      <c r="AR4180">
        <v>0.10125732577303263</v>
      </c>
      <c r="AS4180">
        <v>8.4096694996428051E-2</v>
      </c>
      <c r="AT4180">
        <v>7.7022181185490993E-2</v>
      </c>
      <c r="AU4180">
        <v>7.8586729214111348E-2</v>
      </c>
      <c r="AV4180">
        <v>8.2850077632812519E-2</v>
      </c>
      <c r="AW4180">
        <v>8.6841151834980451E-2</v>
      </c>
      <c r="AX4180">
        <v>8.2660197472283495E-2</v>
      </c>
      <c r="AY4180">
        <v>8.1801004142718001E-2</v>
      </c>
      <c r="AZ4180">
        <v>8.1311654681105905E-2</v>
      </c>
    </row>
    <row r="4181" spans="1:52" ht="14.55" customHeight="1">
      <c r="A4181" s="377"/>
      <c r="B4181" s="377"/>
      <c r="C4181" s="377"/>
      <c r="D4181" s="377"/>
      <c r="E4181" s="377"/>
      <c r="F4181" s="377"/>
      <c r="G4181" s="377"/>
      <c r="H4181" s="377"/>
      <c r="I4181" s="377"/>
      <c r="J4181" s="377"/>
      <c r="K4181" t="s">
        <v>6351</v>
      </c>
      <c r="L4181" t="s">
        <v>6170</v>
      </c>
      <c r="M4181" t="s">
        <v>99</v>
      </c>
      <c r="N4181" t="s">
        <v>80</v>
      </c>
      <c r="AO4181">
        <v>0.2265087951030493</v>
      </c>
      <c r="AP4181">
        <v>0.21315113360415028</v>
      </c>
      <c r="AQ4181">
        <v>0.23641678475305233</v>
      </c>
      <c r="AR4181">
        <v>0.47121301225802831</v>
      </c>
      <c r="AS4181">
        <v>0.54155505509122059</v>
      </c>
      <c r="AT4181">
        <v>0.62562107896622232</v>
      </c>
      <c r="AU4181">
        <v>0.51197751327752461</v>
      </c>
      <c r="AV4181">
        <v>0.39242861652984223</v>
      </c>
      <c r="AW4181">
        <v>0.45494800320228246</v>
      </c>
      <c r="AX4181">
        <v>0.40974891958874687</v>
      </c>
      <c r="AY4181">
        <v>0.37649146721510857</v>
      </c>
      <c r="AZ4181">
        <v>0.37331633704581391</v>
      </c>
    </row>
    <row r="4182" spans="1:52" ht="14.55" customHeight="1">
      <c r="A4182" s="377"/>
      <c r="B4182" s="377"/>
      <c r="C4182" s="377"/>
      <c r="D4182" s="377"/>
      <c r="E4182" s="377"/>
      <c r="F4182" s="377"/>
      <c r="G4182" s="377"/>
      <c r="H4182" s="377"/>
      <c r="I4182" s="377"/>
      <c r="J4182" s="377"/>
      <c r="K4182" t="s">
        <v>6352</v>
      </c>
      <c r="L4182" t="s">
        <v>6170</v>
      </c>
      <c r="M4182" t="s">
        <v>26</v>
      </c>
      <c r="N4182" t="s">
        <v>80</v>
      </c>
      <c r="O4182" t="s">
        <v>6079</v>
      </c>
      <c r="P4182" t="s">
        <v>6079</v>
      </c>
      <c r="Q4182" t="s">
        <v>6079</v>
      </c>
      <c r="R4182" t="s">
        <v>6079</v>
      </c>
      <c r="S4182" t="s">
        <v>6079</v>
      </c>
      <c r="AO4182">
        <v>0.22100997236834036</v>
      </c>
      <c r="AP4182">
        <v>0.25649363176414353</v>
      </c>
      <c r="AQ4182">
        <v>0.25184666260371907</v>
      </c>
      <c r="AR4182">
        <v>0.23871202192519547</v>
      </c>
      <c r="AS4182">
        <v>0.25151399315396367</v>
      </c>
      <c r="AT4182">
        <v>0.28984905483696904</v>
      </c>
      <c r="AU4182">
        <v>0.3236896462828307</v>
      </c>
      <c r="AV4182">
        <v>0.36897007693780381</v>
      </c>
      <c r="AW4182">
        <v>0.37430190504493727</v>
      </c>
      <c r="AX4182">
        <v>0.36592258266183086</v>
      </c>
      <c r="AY4182">
        <v>0.39487625159376549</v>
      </c>
      <c r="AZ4182">
        <v>0.42786806512950526</v>
      </c>
    </row>
    <row r="4183" spans="1:52" ht="14.55" customHeight="1">
      <c r="A4183" s="377"/>
      <c r="B4183" s="377"/>
      <c r="C4183" s="377"/>
      <c r="D4183" s="377"/>
      <c r="E4183" s="377"/>
      <c r="F4183" s="377"/>
      <c r="G4183" s="377"/>
      <c r="H4183" s="377"/>
      <c r="I4183" s="377"/>
      <c r="J4183" s="377"/>
      <c r="K4183" t="s">
        <v>6353</v>
      </c>
      <c r="L4183" t="s">
        <v>6170</v>
      </c>
      <c r="M4183" t="s">
        <v>27</v>
      </c>
      <c r="N4183" t="s">
        <v>80</v>
      </c>
      <c r="AO4183">
        <v>0.11595715375095351</v>
      </c>
      <c r="AP4183">
        <v>0.12255490232871176</v>
      </c>
      <c r="AQ4183">
        <v>0.10344737797405448</v>
      </c>
      <c r="AR4183">
        <v>0.14449573055244275</v>
      </c>
      <c r="AS4183">
        <v>0.10026473275408676</v>
      </c>
      <c r="AT4183">
        <v>0.1160422301660978</v>
      </c>
      <c r="AU4183">
        <v>0.10405068757898912</v>
      </c>
      <c r="AV4183">
        <v>0.13635489680366178</v>
      </c>
      <c r="AW4183">
        <v>0.13782359796748642</v>
      </c>
      <c r="AX4183">
        <v>0.1522340925019057</v>
      </c>
      <c r="AY4183">
        <v>0.1438009862016407</v>
      </c>
      <c r="AZ4183">
        <v>0.21366300788739775</v>
      </c>
    </row>
    <row r="4184" spans="1:52" ht="14.55" customHeight="1">
      <c r="A4184" s="377"/>
      <c r="B4184" s="377"/>
      <c r="C4184" s="377"/>
      <c r="D4184" s="377"/>
      <c r="E4184" s="377"/>
      <c r="F4184" s="377"/>
      <c r="G4184" s="377"/>
      <c r="H4184" s="377"/>
      <c r="I4184" s="377"/>
      <c r="J4184" s="377"/>
      <c r="K4184" t="s">
        <v>6354</v>
      </c>
      <c r="L4184" t="s">
        <v>6170</v>
      </c>
      <c r="M4184" t="s">
        <v>28</v>
      </c>
      <c r="N4184" t="s">
        <v>80</v>
      </c>
      <c r="AO4184">
        <v>9.3347879786340932E-2</v>
      </c>
      <c r="AP4184" t="s">
        <v>6079</v>
      </c>
      <c r="AQ4184" t="s">
        <v>6079</v>
      </c>
      <c r="AR4184" t="s">
        <v>6079</v>
      </c>
      <c r="AS4184" t="s">
        <v>6079</v>
      </c>
      <c r="AT4184">
        <v>0.14582222311171072</v>
      </c>
      <c r="AU4184">
        <v>9.288964633102377E-2</v>
      </c>
      <c r="AV4184">
        <v>0.17975589821394158</v>
      </c>
      <c r="AW4184">
        <v>6.6010107368803736E-2</v>
      </c>
      <c r="AX4184">
        <v>3.550552281049868E-2</v>
      </c>
      <c r="AY4184">
        <v>2.7691353639577775E-2</v>
      </c>
      <c r="AZ4184">
        <v>0.10303851290467622</v>
      </c>
    </row>
    <row r="4185" spans="1:52" ht="14.55" customHeight="1">
      <c r="A4185" s="377"/>
      <c r="B4185" s="377"/>
      <c r="C4185" s="377"/>
      <c r="D4185" s="377"/>
      <c r="E4185" s="377"/>
      <c r="F4185" s="377"/>
      <c r="G4185" s="377"/>
      <c r="H4185" s="377"/>
      <c r="I4185" s="377"/>
      <c r="J4185" s="377"/>
      <c r="K4185" t="s">
        <v>6355</v>
      </c>
      <c r="L4185" t="s">
        <v>6170</v>
      </c>
      <c r="M4185" t="s">
        <v>29</v>
      </c>
      <c r="N4185" t="s">
        <v>80</v>
      </c>
      <c r="AO4185">
        <v>0.87633800865347311</v>
      </c>
      <c r="AP4185">
        <v>0.865977513674559</v>
      </c>
      <c r="AQ4185">
        <v>0.86180349029213821</v>
      </c>
      <c r="AR4185">
        <v>0.83993565554958893</v>
      </c>
      <c r="AS4185">
        <v>0.83809010927402772</v>
      </c>
      <c r="AT4185">
        <v>0.85796916519769229</v>
      </c>
      <c r="AU4185">
        <v>0.82979315465464754</v>
      </c>
      <c r="AV4185">
        <v>0.78507791977636965</v>
      </c>
      <c r="AW4185">
        <v>0.74777518036938928</v>
      </c>
      <c r="AX4185">
        <v>0.73337444811319885</v>
      </c>
      <c r="AY4185">
        <v>0.72375904123513779</v>
      </c>
      <c r="AZ4185">
        <v>0.72899382731791107</v>
      </c>
    </row>
    <row r="4186" spans="1:52" ht="14.55" customHeight="1">
      <c r="A4186" s="377"/>
      <c r="B4186" s="377"/>
      <c r="C4186" s="377"/>
      <c r="D4186" s="377"/>
      <c r="E4186" s="377"/>
      <c r="F4186" s="377"/>
      <c r="G4186" s="377"/>
      <c r="H4186" s="377"/>
      <c r="I4186" s="377"/>
      <c r="J4186" s="377"/>
      <c r="K4186" t="s">
        <v>6356</v>
      </c>
      <c r="L4186" t="s">
        <v>6170</v>
      </c>
      <c r="M4186" t="s">
        <v>30</v>
      </c>
      <c r="N4186" t="s">
        <v>80</v>
      </c>
      <c r="AO4186">
        <v>0.54832861055256576</v>
      </c>
      <c r="AP4186">
        <v>0.51792354874407376</v>
      </c>
      <c r="AQ4186">
        <v>0.45750837919389858</v>
      </c>
      <c r="AR4186">
        <v>0.4399722260688298</v>
      </c>
      <c r="AS4186">
        <v>0.41782416325088656</v>
      </c>
      <c r="AT4186">
        <v>0.39898923422036081</v>
      </c>
      <c r="AU4186">
        <v>0.37644749448245718</v>
      </c>
      <c r="AV4186">
        <v>0.42637030339214177</v>
      </c>
      <c r="AW4186">
        <v>0.48203532199414584</v>
      </c>
      <c r="AX4186">
        <v>0.5091032809368049</v>
      </c>
      <c r="AY4186">
        <v>0.53782339277390279</v>
      </c>
      <c r="AZ4186">
        <v>0.48863318376910286</v>
      </c>
    </row>
    <row r="4187" spans="1:52" ht="14.55" customHeight="1">
      <c r="A4187" s="377"/>
      <c r="B4187" s="377"/>
      <c r="C4187" s="377"/>
      <c r="D4187" s="377"/>
      <c r="E4187" s="377"/>
      <c r="F4187" s="377"/>
      <c r="G4187" s="377"/>
      <c r="H4187" s="377"/>
      <c r="I4187" s="377"/>
      <c r="J4187" s="377"/>
      <c r="K4187" t="s">
        <v>6357</v>
      </c>
      <c r="L4187" t="s">
        <v>6170</v>
      </c>
      <c r="M4187" t="s">
        <v>100</v>
      </c>
      <c r="N4187" t="s">
        <v>80</v>
      </c>
      <c r="AO4187">
        <v>0.80341237490336337</v>
      </c>
      <c r="AP4187">
        <v>0.78876908437544813</v>
      </c>
      <c r="AQ4187">
        <v>0.78261314897470291</v>
      </c>
      <c r="AR4187">
        <v>0.80801411288604907</v>
      </c>
      <c r="AS4187">
        <v>0.81248448144862939</v>
      </c>
      <c r="AT4187">
        <v>0.75003964828667691</v>
      </c>
      <c r="AU4187">
        <v>0.79715305980728812</v>
      </c>
      <c r="AV4187">
        <v>0.8114183618393136</v>
      </c>
      <c r="AW4187">
        <v>0.82465368206170364</v>
      </c>
      <c r="AX4187">
        <v>0.78371126134347779</v>
      </c>
      <c r="AY4187">
        <v>0.8324081026861927</v>
      </c>
      <c r="AZ4187">
        <v>0.80546532637023605</v>
      </c>
    </row>
    <row r="4188" spans="1:52" ht="14.55" customHeight="1">
      <c r="A4188" s="377"/>
      <c r="B4188" s="377"/>
      <c r="C4188" s="377"/>
      <c r="D4188" s="377"/>
      <c r="E4188" s="377"/>
      <c r="F4188" s="377"/>
      <c r="G4188" s="377"/>
      <c r="H4188" s="377"/>
      <c r="I4188" s="377"/>
      <c r="J4188" s="377"/>
      <c r="K4188" t="s">
        <v>6358</v>
      </c>
      <c r="L4188" t="s">
        <v>6170</v>
      </c>
      <c r="M4188" t="s">
        <v>31</v>
      </c>
      <c r="N4188" t="s">
        <v>80</v>
      </c>
      <c r="AO4188">
        <v>5.6573055560584451E-2</v>
      </c>
      <c r="AP4188">
        <v>5.9714328277364101E-2</v>
      </c>
      <c r="AQ4188">
        <v>4.1518316033590873E-2</v>
      </c>
      <c r="AR4188">
        <v>4.9320759554145735E-2</v>
      </c>
      <c r="AS4188">
        <v>3.4369018820264483E-2</v>
      </c>
      <c r="AT4188">
        <v>3.2269173056285787E-2</v>
      </c>
      <c r="AU4188">
        <v>3.9716164006350647E-2</v>
      </c>
      <c r="AV4188">
        <v>3.8846473737608737E-2</v>
      </c>
      <c r="AW4188">
        <v>3.3066320393860579E-2</v>
      </c>
      <c r="AX4188">
        <v>3.3480726648222811E-2</v>
      </c>
      <c r="AY4188">
        <v>3.513499187654559E-2</v>
      </c>
      <c r="AZ4188">
        <v>3.6280417105712288E-2</v>
      </c>
    </row>
    <row r="4189" spans="1:52" ht="14.55" customHeight="1">
      <c r="A4189" s="377"/>
      <c r="B4189" s="377"/>
      <c r="C4189" s="377"/>
      <c r="D4189" s="377"/>
      <c r="E4189" s="377"/>
      <c r="F4189" s="377"/>
      <c r="G4189" s="377"/>
      <c r="H4189" s="377"/>
      <c r="I4189" s="377"/>
      <c r="J4189" s="377"/>
      <c r="K4189" t="s">
        <v>6359</v>
      </c>
      <c r="L4189" t="s">
        <v>6170</v>
      </c>
      <c r="M4189" t="s">
        <v>32</v>
      </c>
      <c r="N4189" t="s">
        <v>80</v>
      </c>
      <c r="O4189" t="s">
        <v>6079</v>
      </c>
      <c r="P4189" t="s">
        <v>6079</v>
      </c>
      <c r="Q4189" t="s">
        <v>6079</v>
      </c>
      <c r="R4189" t="s">
        <v>6079</v>
      </c>
      <c r="S4189" t="s">
        <v>6079</v>
      </c>
      <c r="AO4189">
        <v>0.33640110406998724</v>
      </c>
      <c r="AP4189">
        <v>0.28229326199120347</v>
      </c>
      <c r="AQ4189">
        <v>0.2619154058414751</v>
      </c>
      <c r="AR4189">
        <v>0.24547924644351471</v>
      </c>
      <c r="AS4189">
        <v>0.26825689372723727</v>
      </c>
      <c r="AT4189">
        <v>0.32989314570740524</v>
      </c>
      <c r="AU4189">
        <v>0.3204018602369002</v>
      </c>
      <c r="AV4189">
        <v>0.30325608983123598</v>
      </c>
      <c r="AW4189">
        <v>0.28650886812487852</v>
      </c>
      <c r="AX4189">
        <v>0.27771426918845726</v>
      </c>
      <c r="AY4189">
        <v>0.27149399065203944</v>
      </c>
      <c r="AZ4189">
        <v>0.30344107598066045</v>
      </c>
    </row>
    <row r="4190" spans="1:52" ht="14.55" customHeight="1">
      <c r="A4190" s="377"/>
      <c r="B4190" s="377"/>
      <c r="C4190" s="377"/>
      <c r="D4190" s="377"/>
      <c r="E4190" s="377"/>
      <c r="F4190" s="377"/>
      <c r="G4190" s="377"/>
      <c r="H4190" s="377"/>
      <c r="I4190" s="377"/>
      <c r="J4190" s="377"/>
      <c r="K4190" t="s">
        <v>6360</v>
      </c>
      <c r="L4190" t="s">
        <v>6170</v>
      </c>
      <c r="M4190" t="s">
        <v>93</v>
      </c>
      <c r="N4190" t="s">
        <v>80</v>
      </c>
      <c r="AO4190">
        <v>0.22097898151991799</v>
      </c>
      <c r="AP4190">
        <v>0.16632995876952819</v>
      </c>
      <c r="AQ4190">
        <v>0.18501544856392929</v>
      </c>
      <c r="AR4190">
        <v>0.22048071235128391</v>
      </c>
      <c r="AS4190">
        <v>0.21133041686527068</v>
      </c>
      <c r="AT4190">
        <v>0.21202885928520843</v>
      </c>
      <c r="AU4190">
        <v>0.17652390660197037</v>
      </c>
      <c r="AV4190">
        <v>0.36133278611790193</v>
      </c>
      <c r="AW4190">
        <v>0.35000416011585112</v>
      </c>
      <c r="AX4190">
        <v>0.39358564697857129</v>
      </c>
      <c r="AY4190">
        <v>0.34569529226659207</v>
      </c>
      <c r="AZ4190">
        <v>0.31948799323156868</v>
      </c>
    </row>
    <row r="4191" spans="1:52" ht="14.55" customHeight="1">
      <c r="A4191" s="377"/>
      <c r="B4191" s="377"/>
      <c r="C4191" s="377"/>
      <c r="D4191" s="377"/>
      <c r="E4191" s="377"/>
      <c r="F4191" s="377"/>
      <c r="G4191" s="377"/>
      <c r="H4191" s="377"/>
      <c r="I4191" s="377"/>
      <c r="J4191" s="377"/>
      <c r="K4191" t="s">
        <v>6361</v>
      </c>
      <c r="L4191" t="s">
        <v>6171</v>
      </c>
      <c r="M4191" t="s">
        <v>13</v>
      </c>
      <c r="N4191" t="s">
        <v>80</v>
      </c>
      <c r="AO4191">
        <v>0.17783654762548393</v>
      </c>
      <c r="AP4191">
        <v>0.19137165232929521</v>
      </c>
      <c r="AQ4191">
        <v>0.21281366291016093</v>
      </c>
      <c r="AR4191">
        <v>0.20815299387370109</v>
      </c>
      <c r="AS4191">
        <v>0.20300559985449371</v>
      </c>
      <c r="AT4191">
        <v>0.1826084633384791</v>
      </c>
      <c r="AU4191">
        <v>0.28905327319573021</v>
      </c>
      <c r="AV4191">
        <v>0.28295909224951554</v>
      </c>
      <c r="AW4191">
        <v>0.32162868079903667</v>
      </c>
      <c r="AX4191">
        <v>0.1949839133865918</v>
      </c>
      <c r="AY4191">
        <v>0.18591747000708059</v>
      </c>
      <c r="AZ4191">
        <v>0.15933040377615135</v>
      </c>
    </row>
    <row r="4192" spans="1:52" ht="14.55" customHeight="1">
      <c r="A4192" s="377"/>
      <c r="B4192" s="377"/>
      <c r="C4192" s="377"/>
      <c r="D4192" s="377"/>
      <c r="E4192" s="377"/>
      <c r="F4192" s="377"/>
      <c r="G4192" s="377"/>
      <c r="H4192" s="377"/>
      <c r="I4192" s="377"/>
      <c r="J4192" s="377"/>
      <c r="K4192" t="s">
        <v>6362</v>
      </c>
      <c r="L4192" t="s">
        <v>6171</v>
      </c>
      <c r="M4192" t="s">
        <v>14</v>
      </c>
      <c r="N4192" t="s">
        <v>80</v>
      </c>
      <c r="AO4192">
        <v>0.12564974057371145</v>
      </c>
      <c r="AP4192">
        <v>0.12315164456961546</v>
      </c>
      <c r="AQ4192">
        <v>0.11707309354756804</v>
      </c>
      <c r="AR4192">
        <v>0.13866650007625567</v>
      </c>
      <c r="AS4192">
        <v>9.7224916887572829E-2</v>
      </c>
      <c r="AT4192">
        <v>0.12931915184133169</v>
      </c>
      <c r="AU4192">
        <v>0.11444449715327436</v>
      </c>
      <c r="AV4192">
        <v>0.14415221393647018</v>
      </c>
      <c r="AW4192">
        <v>0.11108260211527514</v>
      </c>
      <c r="AX4192">
        <v>0.10832664617643382</v>
      </c>
      <c r="AY4192">
        <v>0.14770970496789196</v>
      </c>
      <c r="AZ4192">
        <v>0.16604940944174282</v>
      </c>
    </row>
    <row r="4193" spans="1:52" ht="14.55" customHeight="1">
      <c r="A4193" s="377"/>
      <c r="B4193" s="377"/>
      <c r="C4193" s="377"/>
      <c r="D4193" s="377"/>
      <c r="E4193" s="377"/>
      <c r="F4193" s="377"/>
      <c r="G4193" s="377"/>
      <c r="H4193" s="377"/>
      <c r="I4193" s="377"/>
      <c r="J4193" s="377"/>
      <c r="K4193" t="s">
        <v>6363</v>
      </c>
      <c r="L4193" t="s">
        <v>6171</v>
      </c>
      <c r="M4193" t="s">
        <v>92</v>
      </c>
      <c r="N4193" t="s">
        <v>80</v>
      </c>
      <c r="AO4193">
        <v>1.6498026306351243E-3</v>
      </c>
      <c r="AP4193">
        <v>1.4835916227392065E-2</v>
      </c>
      <c r="AQ4193">
        <v>1.9205369344257355E-2</v>
      </c>
      <c r="AR4193">
        <v>9.5823176924539569E-3</v>
      </c>
      <c r="AS4193">
        <v>1.2223021135938716E-2</v>
      </c>
      <c r="AT4193">
        <v>1.6386822666909547E-2</v>
      </c>
      <c r="AU4193">
        <v>1.6769335814449865E-2</v>
      </c>
      <c r="AV4193">
        <v>6.0425343120169339E-2</v>
      </c>
      <c r="AW4193">
        <v>1.1373832803696624E-2</v>
      </c>
      <c r="AX4193">
        <v>1.655539226667126E-2</v>
      </c>
      <c r="AY4193">
        <v>1.4260424016772875E-2</v>
      </c>
      <c r="AZ4193">
        <v>1.3614191961170951E-2</v>
      </c>
    </row>
    <row r="4194" spans="1:52" ht="14.55" customHeight="1">
      <c r="A4194" s="377"/>
      <c r="B4194" s="377"/>
      <c r="C4194" s="377"/>
      <c r="D4194" s="377"/>
      <c r="E4194" s="377"/>
      <c r="F4194" s="377"/>
      <c r="G4194" s="377"/>
      <c r="H4194" s="377"/>
      <c r="I4194" s="377"/>
      <c r="J4194" s="377"/>
      <c r="K4194" t="s">
        <v>6364</v>
      </c>
      <c r="L4194" t="s">
        <v>6171</v>
      </c>
      <c r="M4194" t="s">
        <v>15</v>
      </c>
      <c r="N4194" t="s">
        <v>80</v>
      </c>
      <c r="AO4194">
        <v>1.7705735396902234E-2</v>
      </c>
      <c r="AP4194">
        <v>1.8507382835245695E-2</v>
      </c>
      <c r="AQ4194">
        <v>3.005101976433535E-2</v>
      </c>
      <c r="AR4194">
        <v>3.6270686417883079E-2</v>
      </c>
      <c r="AS4194">
        <v>3.3840988387345047E-2</v>
      </c>
      <c r="AT4194">
        <v>1.7334658295473499E-2</v>
      </c>
      <c r="AU4194">
        <v>2.0154503021523884E-2</v>
      </c>
      <c r="AV4194">
        <v>2.686289475572062E-2</v>
      </c>
      <c r="AW4194">
        <v>2.8345287797178959E-2</v>
      </c>
      <c r="AX4194">
        <v>3.4149984423425879E-2</v>
      </c>
      <c r="AY4194">
        <v>4.4204855980038198E-2</v>
      </c>
      <c r="AZ4194">
        <v>4.4395022714353326E-2</v>
      </c>
    </row>
    <row r="4195" spans="1:52" ht="14.55" customHeight="1">
      <c r="A4195" s="377"/>
      <c r="B4195" s="377"/>
      <c r="C4195" s="377"/>
      <c r="D4195" s="377"/>
      <c r="E4195" s="377"/>
      <c r="F4195" s="377"/>
      <c r="G4195" s="377"/>
      <c r="H4195" s="377"/>
      <c r="I4195" s="377"/>
      <c r="J4195" s="377"/>
      <c r="K4195" t="s">
        <v>6365</v>
      </c>
      <c r="L4195" t="s">
        <v>6171</v>
      </c>
      <c r="M4195" t="s">
        <v>91</v>
      </c>
      <c r="N4195" t="s">
        <v>80</v>
      </c>
      <c r="AO4195">
        <v>0.63796382575304467</v>
      </c>
      <c r="AP4195">
        <v>0.6641643576135916</v>
      </c>
      <c r="AQ4195">
        <v>0.61991540969054093</v>
      </c>
      <c r="AR4195">
        <v>0.61569626391152388</v>
      </c>
      <c r="AS4195">
        <v>0.47462521312300104</v>
      </c>
      <c r="AT4195">
        <v>0.65822920992191569</v>
      </c>
      <c r="AU4195">
        <v>0.58222570347772751</v>
      </c>
      <c r="AV4195">
        <v>0.53789550149704346</v>
      </c>
      <c r="AW4195">
        <v>0.57086627566355985</v>
      </c>
      <c r="AX4195">
        <v>0.55925598399493781</v>
      </c>
      <c r="AY4195">
        <v>0.57547390825032485</v>
      </c>
      <c r="AZ4195">
        <v>0.6316028541606159</v>
      </c>
    </row>
    <row r="4196" spans="1:52" ht="14.55" customHeight="1">
      <c r="A4196" s="377"/>
      <c r="B4196" s="377"/>
      <c r="C4196" s="377"/>
      <c r="D4196" s="377"/>
      <c r="E4196" s="377"/>
      <c r="F4196" s="377"/>
      <c r="G4196" s="377"/>
      <c r="H4196" s="377"/>
      <c r="I4196" s="377"/>
      <c r="J4196" s="377"/>
      <c r="K4196" t="s">
        <v>6366</v>
      </c>
      <c r="L4196" t="s">
        <v>6171</v>
      </c>
      <c r="M4196" t="s">
        <v>16</v>
      </c>
      <c r="N4196" t="s">
        <v>80</v>
      </c>
      <c r="AO4196">
        <v>0.10032067885325366</v>
      </c>
      <c r="AP4196">
        <v>8.9273305891891572E-2</v>
      </c>
      <c r="AQ4196">
        <v>9.068935941713592E-2</v>
      </c>
      <c r="AR4196">
        <v>0.11622716046444909</v>
      </c>
      <c r="AS4196">
        <v>7.6023385332522689E-2</v>
      </c>
      <c r="AT4196">
        <v>7.6129243965312829E-2</v>
      </c>
      <c r="AU4196">
        <v>0.14050874401137337</v>
      </c>
      <c r="AV4196">
        <v>9.8127679444964755E-2</v>
      </c>
      <c r="AW4196">
        <v>8.7736109358044198E-2</v>
      </c>
      <c r="AX4196">
        <v>9.3778786073159537E-2</v>
      </c>
      <c r="AY4196">
        <v>9.3985517373313746E-2</v>
      </c>
      <c r="AZ4196">
        <v>0.11427246283374612</v>
      </c>
    </row>
    <row r="4197" spans="1:52" ht="14.55" customHeight="1">
      <c r="A4197" s="377"/>
      <c r="B4197" s="377"/>
      <c r="C4197" s="377"/>
      <c r="D4197" s="377"/>
      <c r="E4197" s="377"/>
      <c r="F4197" s="377"/>
      <c r="G4197" s="377"/>
      <c r="H4197" s="377"/>
      <c r="I4197" s="377"/>
      <c r="J4197" s="377"/>
      <c r="K4197" t="s">
        <v>6367</v>
      </c>
      <c r="L4197" t="s">
        <v>6171</v>
      </c>
      <c r="M4197" t="s">
        <v>17</v>
      </c>
      <c r="N4197" t="s">
        <v>80</v>
      </c>
      <c r="AO4197">
        <v>7.8728892595555211E-2</v>
      </c>
      <c r="AP4197">
        <v>9.2993996806664425E-2</v>
      </c>
      <c r="AQ4197">
        <v>9.3254693977470493E-2</v>
      </c>
      <c r="AR4197">
        <v>8.312416980795527E-2</v>
      </c>
      <c r="AS4197">
        <v>7.1455258643657371E-2</v>
      </c>
      <c r="AT4197">
        <v>7.2644220925954406E-2</v>
      </c>
      <c r="AU4197">
        <v>7.8360417854755796E-2</v>
      </c>
      <c r="AV4197">
        <v>5.6558714860706814E-2</v>
      </c>
      <c r="AW4197">
        <v>6.2368326739868592E-2</v>
      </c>
      <c r="AX4197">
        <v>4.9118147953889454E-2</v>
      </c>
      <c r="AY4197">
        <v>3.1250373601882049E-2</v>
      </c>
      <c r="AZ4197">
        <v>5.9363601560761245E-2</v>
      </c>
    </row>
    <row r="4198" spans="1:52" ht="14.55" customHeight="1">
      <c r="A4198" s="377"/>
      <c r="B4198" s="377"/>
      <c r="C4198" s="377"/>
      <c r="D4198" s="377"/>
      <c r="E4198" s="377"/>
      <c r="F4198" s="377"/>
      <c r="G4198" s="377"/>
      <c r="H4198" s="377"/>
      <c r="I4198" s="377"/>
      <c r="J4198" s="377"/>
      <c r="K4198" t="s">
        <v>6368</v>
      </c>
      <c r="L4198" t="s">
        <v>6171</v>
      </c>
      <c r="M4198" t="s">
        <v>97</v>
      </c>
      <c r="N4198" t="s">
        <v>80</v>
      </c>
      <c r="O4198" t="s">
        <v>6079</v>
      </c>
      <c r="P4198" t="s">
        <v>6079</v>
      </c>
      <c r="Q4198" t="s">
        <v>6079</v>
      </c>
      <c r="R4198" t="s">
        <v>6079</v>
      </c>
      <c r="S4198" t="s">
        <v>6079</v>
      </c>
      <c r="T4198" t="s">
        <v>6079</v>
      </c>
      <c r="AO4198">
        <v>0</v>
      </c>
      <c r="AP4198">
        <v>0</v>
      </c>
      <c r="AQ4198">
        <v>5.8035135079189933E-4</v>
      </c>
      <c r="AR4198">
        <v>1.1520002486316203E-3</v>
      </c>
      <c r="AS4198">
        <v>2.4545405126176912E-3</v>
      </c>
      <c r="AT4198">
        <v>3.7584534015061713E-3</v>
      </c>
      <c r="AU4198">
        <v>5.3877700785907199E-3</v>
      </c>
      <c r="AV4198">
        <v>5.9694655796934375E-3</v>
      </c>
      <c r="AW4198">
        <v>6.0093111217265644E-3</v>
      </c>
      <c r="AX4198">
        <v>5.9702651385893464E-3</v>
      </c>
      <c r="AY4198">
        <v>6.1370054558198654E-3</v>
      </c>
      <c r="AZ4198">
        <v>5.5836302068710672E-3</v>
      </c>
    </row>
    <row r="4199" spans="1:52" ht="14.55" customHeight="1">
      <c r="A4199" s="377"/>
      <c r="B4199" s="377"/>
      <c r="C4199" s="377"/>
      <c r="D4199" s="377"/>
      <c r="E4199" s="377"/>
      <c r="F4199" s="377"/>
      <c r="G4199" s="377"/>
      <c r="H4199" s="377"/>
      <c r="I4199" s="377"/>
      <c r="J4199" s="377"/>
      <c r="K4199" t="s">
        <v>6369</v>
      </c>
      <c r="L4199" t="s">
        <v>6171</v>
      </c>
      <c r="M4199" t="s">
        <v>18</v>
      </c>
      <c r="N4199" t="s">
        <v>80</v>
      </c>
      <c r="AO4199">
        <v>6.7773196944033345E-2</v>
      </c>
      <c r="AP4199">
        <v>7.1644705832862421E-2</v>
      </c>
      <c r="AQ4199">
        <v>7.4803632128761996E-2</v>
      </c>
      <c r="AR4199">
        <v>6.4185986297185291E-2</v>
      </c>
      <c r="AS4199">
        <v>7.1528507462229801E-2</v>
      </c>
      <c r="AT4199">
        <v>6.2828867812661962E-2</v>
      </c>
      <c r="AU4199">
        <v>0.4097166426150381</v>
      </c>
      <c r="AV4199">
        <v>0.33343364830472683</v>
      </c>
      <c r="AW4199">
        <v>0.28426979146192033</v>
      </c>
      <c r="AX4199">
        <v>0.13994965821104402</v>
      </c>
      <c r="AY4199">
        <v>0.12778048372081527</v>
      </c>
      <c r="AZ4199">
        <v>0.14469073763507506</v>
      </c>
    </row>
    <row r="4200" spans="1:52" ht="14.55" customHeight="1">
      <c r="A4200" s="377"/>
      <c r="B4200" s="377"/>
      <c r="C4200" s="377"/>
      <c r="D4200" s="377"/>
      <c r="E4200" s="377"/>
      <c r="F4200" s="377"/>
      <c r="G4200" s="377"/>
      <c r="H4200" s="377"/>
      <c r="I4200" s="377"/>
      <c r="J4200" s="377"/>
      <c r="K4200" t="s">
        <v>6370</v>
      </c>
      <c r="L4200" t="s">
        <v>6171</v>
      </c>
      <c r="M4200" t="s">
        <v>34</v>
      </c>
      <c r="N4200" t="s">
        <v>80</v>
      </c>
      <c r="AO4200">
        <v>9.5812155968829263E-2</v>
      </c>
      <c r="AP4200">
        <v>9.0365084963133765E-2</v>
      </c>
      <c r="AQ4200">
        <v>8.8772810804289934E-2</v>
      </c>
      <c r="AR4200">
        <v>9.4515011859512665E-2</v>
      </c>
      <c r="AS4200">
        <v>8.1846868236353995E-2</v>
      </c>
      <c r="AT4200">
        <v>8.6450040395481015E-2</v>
      </c>
      <c r="AU4200">
        <v>0.18562183545195937</v>
      </c>
      <c r="AV4200">
        <v>0.16970843800722665</v>
      </c>
      <c r="AW4200">
        <v>0.14129244826332804</v>
      </c>
      <c r="AX4200">
        <v>0.12556700692611816</v>
      </c>
      <c r="AY4200">
        <v>0.12309948321105804</v>
      </c>
      <c r="AZ4200">
        <v>0.13735890607015858</v>
      </c>
    </row>
    <row r="4201" spans="1:52" ht="14.55" customHeight="1">
      <c r="A4201" s="377"/>
      <c r="B4201" s="377"/>
      <c r="C4201" s="377"/>
      <c r="D4201" s="377"/>
      <c r="E4201" s="377"/>
      <c r="F4201" s="377"/>
      <c r="G4201" s="377"/>
      <c r="H4201" s="377"/>
      <c r="I4201" s="377"/>
      <c r="J4201" s="377"/>
      <c r="K4201" t="s">
        <v>6371</v>
      </c>
      <c r="L4201" t="s">
        <v>6171</v>
      </c>
      <c r="M4201" t="s">
        <v>19</v>
      </c>
      <c r="N4201" t="s">
        <v>80</v>
      </c>
      <c r="AO4201">
        <v>9.6883925831082365E-2</v>
      </c>
      <c r="AP4201">
        <v>0.11419417516665864</v>
      </c>
      <c r="AQ4201">
        <v>9.1596340354493058E-2</v>
      </c>
      <c r="AR4201">
        <v>0.13102441257542613</v>
      </c>
      <c r="AS4201">
        <v>0.10059580202811932</v>
      </c>
      <c r="AT4201">
        <v>0.10461069722493568</v>
      </c>
      <c r="AU4201">
        <v>0.15290885272612825</v>
      </c>
      <c r="AV4201">
        <v>0.14084747963565455</v>
      </c>
      <c r="AW4201">
        <v>0.1584684696557454</v>
      </c>
      <c r="AX4201">
        <v>0.15114103208712745</v>
      </c>
      <c r="AY4201">
        <v>0.14740791631941327</v>
      </c>
      <c r="AZ4201">
        <v>0.1449058860718668</v>
      </c>
    </row>
    <row r="4202" spans="1:52" ht="14.55" customHeight="1">
      <c r="A4202" s="377"/>
      <c r="B4202" s="377"/>
      <c r="C4202" s="377"/>
      <c r="D4202" s="377"/>
      <c r="E4202" s="377"/>
      <c r="F4202" s="377"/>
      <c r="G4202" s="377"/>
      <c r="H4202" s="377"/>
      <c r="I4202" s="377"/>
      <c r="J4202" s="377"/>
      <c r="K4202" t="s">
        <v>6372</v>
      </c>
      <c r="L4202" t="s">
        <v>6171</v>
      </c>
      <c r="M4202" t="s">
        <v>20</v>
      </c>
      <c r="N4202" t="s">
        <v>80</v>
      </c>
      <c r="AO4202">
        <v>9.2396016558041971E-2</v>
      </c>
      <c r="AP4202">
        <v>7.7032088224103859E-2</v>
      </c>
      <c r="AQ4202">
        <v>7.5674644118325265E-2</v>
      </c>
      <c r="AR4202">
        <v>8.076106054684018E-2</v>
      </c>
      <c r="AS4202">
        <v>7.0537981729338325E-2</v>
      </c>
      <c r="AT4202">
        <v>7.5696569610281997E-2</v>
      </c>
      <c r="AU4202">
        <v>0.20646894109117908</v>
      </c>
      <c r="AV4202">
        <v>0.18839730177470396</v>
      </c>
      <c r="AW4202">
        <v>9.2359320991888399E-2</v>
      </c>
      <c r="AX4202">
        <v>0.10555267865849524</v>
      </c>
      <c r="AY4202">
        <v>0.10300240970377932</v>
      </c>
      <c r="AZ4202">
        <v>0.12908864067884368</v>
      </c>
    </row>
    <row r="4203" spans="1:52" ht="14.55" customHeight="1">
      <c r="A4203" s="377"/>
      <c r="B4203" s="377"/>
      <c r="C4203" s="377"/>
      <c r="D4203" s="377"/>
      <c r="E4203" s="377"/>
      <c r="F4203" s="377"/>
      <c r="G4203" s="377"/>
      <c r="H4203" s="377"/>
      <c r="I4203" s="377"/>
      <c r="J4203" s="377"/>
      <c r="K4203" t="s">
        <v>6373</v>
      </c>
      <c r="L4203" t="s">
        <v>6171</v>
      </c>
      <c r="M4203" t="s">
        <v>22</v>
      </c>
      <c r="N4203" t="s">
        <v>80</v>
      </c>
      <c r="AO4203">
        <v>8.3274074525151356E-2</v>
      </c>
      <c r="AP4203">
        <v>6.3907201879737266E-2</v>
      </c>
      <c r="AQ4203">
        <v>6.4134435580999877E-2</v>
      </c>
      <c r="AR4203">
        <v>1.7521374495362663E-2</v>
      </c>
      <c r="AS4203">
        <v>6.3319014302262817E-3</v>
      </c>
      <c r="AT4203">
        <v>2.413264928558256E-2</v>
      </c>
      <c r="AU4203">
        <v>0.39653226958889154</v>
      </c>
      <c r="AV4203">
        <v>0.26316655761601004</v>
      </c>
      <c r="AW4203">
        <v>0.21134860278999032</v>
      </c>
      <c r="AX4203">
        <v>0.20119229231112215</v>
      </c>
      <c r="AY4203">
        <v>0.22764120591248316</v>
      </c>
      <c r="AZ4203">
        <v>0.17324700667590159</v>
      </c>
    </row>
    <row r="4204" spans="1:52" ht="14.55" customHeight="1">
      <c r="A4204" s="377"/>
      <c r="B4204" s="377"/>
      <c r="C4204" s="377"/>
      <c r="D4204" s="377"/>
      <c r="E4204" s="377"/>
      <c r="F4204" s="377"/>
      <c r="G4204" s="377"/>
      <c r="H4204" s="377"/>
      <c r="I4204" s="377"/>
      <c r="J4204" s="377"/>
      <c r="K4204" t="s">
        <v>6374</v>
      </c>
      <c r="L4204" t="s">
        <v>6171</v>
      </c>
      <c r="M4204" t="s">
        <v>90</v>
      </c>
      <c r="N4204" t="s">
        <v>80</v>
      </c>
      <c r="AO4204">
        <v>4.4848271760570494E-3</v>
      </c>
      <c r="AP4204">
        <v>4.2328524660502145E-3</v>
      </c>
      <c r="AQ4204">
        <v>3.6493243090923743E-3</v>
      </c>
      <c r="AR4204">
        <v>3.4736163139420027E-3</v>
      </c>
      <c r="AS4204">
        <v>3.2577948609482741E-3</v>
      </c>
      <c r="AT4204">
        <v>3.4101660116663763E-3</v>
      </c>
      <c r="AU4204">
        <v>3.510258099167534E-3</v>
      </c>
      <c r="AV4204">
        <v>3.849456866855846E-3</v>
      </c>
      <c r="AW4204">
        <v>3.644145370431577E-3</v>
      </c>
      <c r="AX4204">
        <v>3.7141217417107934E-3</v>
      </c>
      <c r="AY4204">
        <v>3.447160220404726E-3</v>
      </c>
      <c r="AZ4204">
        <v>7.9795578826487041E-3</v>
      </c>
    </row>
    <row r="4205" spans="1:52" ht="14.55" customHeight="1">
      <c r="A4205" s="377"/>
      <c r="B4205" s="377"/>
      <c r="C4205" s="377"/>
      <c r="D4205" s="377"/>
      <c r="E4205" s="377"/>
      <c r="F4205" s="377"/>
      <c r="G4205" s="377"/>
      <c r="H4205" s="377"/>
      <c r="I4205" s="377"/>
      <c r="J4205" s="377"/>
      <c r="K4205" t="s">
        <v>6375</v>
      </c>
      <c r="L4205" t="s">
        <v>6171</v>
      </c>
      <c r="M4205" t="s">
        <v>23</v>
      </c>
      <c r="N4205" t="s">
        <v>80</v>
      </c>
      <c r="AO4205">
        <v>0.16001578505302078</v>
      </c>
      <c r="AP4205">
        <v>0.15330683456588445</v>
      </c>
      <c r="AQ4205">
        <v>0.16142021219329514</v>
      </c>
      <c r="AR4205">
        <v>0.13198686904885223</v>
      </c>
      <c r="AS4205">
        <v>8.4764552388416042E-2</v>
      </c>
      <c r="AT4205">
        <v>0.10240578055816144</v>
      </c>
      <c r="AU4205">
        <v>9.8097736041480629E-2</v>
      </c>
      <c r="AV4205">
        <v>0.12247519590966992</v>
      </c>
      <c r="AW4205">
        <v>0.21060139454343449</v>
      </c>
      <c r="AX4205">
        <v>0.13694292341567474</v>
      </c>
      <c r="AY4205">
        <v>0.14960839193952177</v>
      </c>
      <c r="AZ4205">
        <v>6.9201016073618088E-2</v>
      </c>
    </row>
    <row r="4206" spans="1:52" ht="14.55" customHeight="1">
      <c r="A4206" s="377"/>
      <c r="B4206" s="377"/>
      <c r="C4206" s="377"/>
      <c r="D4206" s="377"/>
      <c r="E4206" s="377"/>
      <c r="F4206" s="377"/>
      <c r="G4206" s="377"/>
      <c r="H4206" s="377"/>
      <c r="I4206" s="377"/>
      <c r="J4206" s="377"/>
      <c r="K4206" t="s">
        <v>6376</v>
      </c>
      <c r="L4206" t="s">
        <v>6171</v>
      </c>
      <c r="M4206" t="s">
        <v>24</v>
      </c>
      <c r="N4206" t="s">
        <v>80</v>
      </c>
      <c r="AO4206">
        <v>6.9497524616700099E-2</v>
      </c>
      <c r="AP4206">
        <v>7.3775343545142244E-2</v>
      </c>
      <c r="AQ4206">
        <v>7.7797804518656213E-2</v>
      </c>
      <c r="AR4206">
        <v>7.8762488824166629E-2</v>
      </c>
      <c r="AS4206">
        <v>6.3252795652635377E-2</v>
      </c>
      <c r="AT4206">
        <v>5.4246193912592507E-2</v>
      </c>
      <c r="AU4206">
        <v>5.0024472208904845E-2</v>
      </c>
      <c r="AV4206">
        <v>6.4453721136325304E-2</v>
      </c>
      <c r="AW4206">
        <v>5.9938755107628985E-2</v>
      </c>
      <c r="AX4206">
        <v>7.931358913361447E-2</v>
      </c>
      <c r="AY4206">
        <v>7.1251925656080836E-2</v>
      </c>
      <c r="AZ4206">
        <v>5.8367696190969882E-2</v>
      </c>
    </row>
    <row r="4207" spans="1:52" ht="14.55" customHeight="1">
      <c r="A4207" s="377"/>
      <c r="B4207" s="377"/>
      <c r="C4207" s="377"/>
      <c r="D4207" s="377"/>
      <c r="E4207" s="377"/>
      <c r="F4207" s="377"/>
      <c r="G4207" s="377"/>
      <c r="H4207" s="377"/>
      <c r="I4207" s="377"/>
      <c r="J4207" s="377"/>
      <c r="K4207" t="s">
        <v>6377</v>
      </c>
      <c r="L4207" t="s">
        <v>6171</v>
      </c>
      <c r="M4207" t="s">
        <v>1386</v>
      </c>
      <c r="N4207" t="s">
        <v>80</v>
      </c>
      <c r="O4207" t="s">
        <v>6079</v>
      </c>
      <c r="P4207" t="s">
        <v>6079</v>
      </c>
      <c r="Q4207" t="s">
        <v>6079</v>
      </c>
      <c r="R4207" t="s">
        <v>6079</v>
      </c>
      <c r="S4207" t="s">
        <v>6079</v>
      </c>
      <c r="T4207" t="s">
        <v>6079</v>
      </c>
      <c r="U4207" t="s">
        <v>6079</v>
      </c>
      <c r="V4207" t="s">
        <v>6079</v>
      </c>
      <c r="W4207" t="s">
        <v>6079</v>
      </c>
      <c r="X4207" t="s">
        <v>6079</v>
      </c>
      <c r="Y4207" t="s">
        <v>6079</v>
      </c>
      <c r="Z4207" t="s">
        <v>6079</v>
      </c>
      <c r="AA4207" t="s">
        <v>6079</v>
      </c>
      <c r="AO4207">
        <v>0.1794746560564818</v>
      </c>
      <c r="AP4207">
        <v>0.22888808695789284</v>
      </c>
      <c r="AQ4207">
        <v>0.30195027459233886</v>
      </c>
      <c r="AR4207">
        <v>0.26673224158865649</v>
      </c>
      <c r="AS4207">
        <v>0.19227367083789504</v>
      </c>
      <c r="AT4207">
        <v>0.27987245997033894</v>
      </c>
      <c r="AU4207">
        <v>0.21780864612025319</v>
      </c>
      <c r="AV4207">
        <v>0.25270517881921856</v>
      </c>
      <c r="AW4207">
        <v>0.23052072420333564</v>
      </c>
      <c r="AX4207">
        <v>0.25884033206835505</v>
      </c>
      <c r="AY4207">
        <v>0.24814404131391288</v>
      </c>
      <c r="AZ4207">
        <v>0.27143156888149039</v>
      </c>
    </row>
    <row r="4208" spans="1:52" ht="14.55" customHeight="1">
      <c r="A4208" s="377"/>
      <c r="B4208" s="377"/>
      <c r="C4208" s="377"/>
      <c r="D4208" s="377"/>
      <c r="E4208" s="377"/>
      <c r="F4208" s="377"/>
      <c r="G4208" s="377"/>
      <c r="H4208" s="377"/>
      <c r="I4208" s="377"/>
      <c r="J4208" s="377"/>
      <c r="K4208" t="s">
        <v>6378</v>
      </c>
      <c r="L4208" t="s">
        <v>6171</v>
      </c>
      <c r="M4208" t="s">
        <v>25</v>
      </c>
      <c r="N4208" t="s">
        <v>80</v>
      </c>
      <c r="AO4208">
        <v>2.586217034832199E-2</v>
      </c>
      <c r="AP4208">
        <v>2.3425495564801103E-2</v>
      </c>
      <c r="AQ4208">
        <v>1.7539799177009787E-2</v>
      </c>
      <c r="AR4208">
        <v>2.6983613069853977E-2</v>
      </c>
      <c r="AS4208">
        <v>1.7372420035978286E-2</v>
      </c>
      <c r="AT4208">
        <v>2.1603014784610818E-2</v>
      </c>
      <c r="AU4208">
        <v>7.0126902865950413E-2</v>
      </c>
      <c r="AV4208">
        <v>6.2559969794921261E-2</v>
      </c>
      <c r="AW4208">
        <v>6.1153372657285078E-2</v>
      </c>
      <c r="AX4208">
        <v>6.0110310470321345E-2</v>
      </c>
      <c r="AY4208">
        <v>4.5241113588983965E-2</v>
      </c>
      <c r="AZ4208">
        <v>6.5138762888680951E-2</v>
      </c>
    </row>
    <row r="4209" spans="1:52" ht="14.55" customHeight="1">
      <c r="A4209" s="377"/>
      <c r="B4209" s="377"/>
      <c r="C4209" s="377"/>
      <c r="D4209" s="377"/>
      <c r="E4209" s="377"/>
      <c r="F4209" s="377"/>
      <c r="G4209" s="377"/>
      <c r="H4209" s="377"/>
      <c r="I4209" s="377"/>
      <c r="J4209" s="377"/>
      <c r="K4209" t="s">
        <v>6379</v>
      </c>
      <c r="L4209" t="s">
        <v>6171</v>
      </c>
      <c r="M4209" t="s">
        <v>5610</v>
      </c>
      <c r="N4209" t="s">
        <v>80</v>
      </c>
      <c r="AO4209">
        <v>0.17783366929627631</v>
      </c>
      <c r="AP4209" t="s">
        <v>6079</v>
      </c>
      <c r="AQ4209" t="s">
        <v>6079</v>
      </c>
      <c r="AR4209" t="s">
        <v>6079</v>
      </c>
      <c r="AS4209" t="s">
        <v>6079</v>
      </c>
      <c r="AT4209">
        <v>0.17745707158960219</v>
      </c>
      <c r="AU4209">
        <v>0.46976072533742497</v>
      </c>
      <c r="AV4209">
        <v>0.54654571560893439</v>
      </c>
      <c r="AW4209">
        <v>0.54621674052703428</v>
      </c>
      <c r="AX4209">
        <v>0.51727495600809348</v>
      </c>
      <c r="AY4209">
        <v>0.51793591269392403</v>
      </c>
      <c r="AZ4209">
        <v>0.51004452035184411</v>
      </c>
    </row>
    <row r="4210" spans="1:52" ht="14.55" customHeight="1">
      <c r="A4210" s="377"/>
      <c r="B4210" s="377"/>
      <c r="C4210" s="377"/>
      <c r="D4210" s="377"/>
      <c r="E4210" s="377"/>
      <c r="F4210" s="377"/>
      <c r="G4210" s="377"/>
      <c r="H4210" s="377"/>
      <c r="I4210" s="377"/>
      <c r="J4210" s="377"/>
      <c r="K4210" t="s">
        <v>6380</v>
      </c>
      <c r="L4210" t="s">
        <v>6171</v>
      </c>
      <c r="M4210" t="s">
        <v>98</v>
      </c>
      <c r="N4210" t="s">
        <v>80</v>
      </c>
      <c r="AO4210">
        <v>0</v>
      </c>
      <c r="AP4210">
        <v>0</v>
      </c>
      <c r="AQ4210">
        <v>0</v>
      </c>
      <c r="AR4210">
        <v>0</v>
      </c>
      <c r="AS4210">
        <v>0</v>
      </c>
      <c r="AT4210">
        <v>0</v>
      </c>
      <c r="AU4210">
        <v>1.1105256178020077E-3</v>
      </c>
      <c r="AV4210">
        <v>1.237909126781658E-2</v>
      </c>
      <c r="AW4210">
        <v>1.2608769646840001E-2</v>
      </c>
      <c r="AX4210">
        <v>1.5837781734923739E-2</v>
      </c>
      <c r="AY4210">
        <v>1.8672150203462152E-2</v>
      </c>
      <c r="AZ4210">
        <v>1.6841497710748124E-2</v>
      </c>
    </row>
    <row r="4211" spans="1:52" ht="14.55" customHeight="1">
      <c r="A4211" s="377"/>
      <c r="B4211" s="377"/>
      <c r="C4211" s="377"/>
      <c r="D4211" s="377"/>
      <c r="E4211" s="377"/>
      <c r="F4211" s="377"/>
      <c r="G4211" s="377"/>
      <c r="H4211" s="377"/>
      <c r="I4211" s="377"/>
      <c r="J4211" s="377"/>
      <c r="K4211" t="s">
        <v>6381</v>
      </c>
      <c r="L4211" t="s">
        <v>6171</v>
      </c>
      <c r="M4211" t="s">
        <v>94</v>
      </c>
      <c r="N4211" t="s">
        <v>80</v>
      </c>
      <c r="AO4211">
        <v>8.8446449828797347E-2</v>
      </c>
      <c r="AP4211">
        <v>0.11002023034690978</v>
      </c>
      <c r="AQ4211">
        <v>0.10816742650409115</v>
      </c>
      <c r="AR4211">
        <v>0.10608578455172075</v>
      </c>
      <c r="AS4211">
        <v>0.10186688222266078</v>
      </c>
      <c r="AT4211">
        <v>9.9695508006659203E-2</v>
      </c>
      <c r="AU4211">
        <v>9.422621760060676E-2</v>
      </c>
      <c r="AV4211">
        <v>0.1092223402945072</v>
      </c>
      <c r="AW4211">
        <v>0.12583115352045032</v>
      </c>
      <c r="AX4211">
        <v>0.12115378022409153</v>
      </c>
      <c r="AY4211">
        <v>0.14065040221020014</v>
      </c>
      <c r="AZ4211">
        <v>0.14528267392260327</v>
      </c>
    </row>
    <row r="4212" spans="1:52" ht="14.55" customHeight="1">
      <c r="A4212" s="377"/>
      <c r="B4212" s="377"/>
      <c r="C4212" s="377"/>
      <c r="D4212" s="377"/>
      <c r="E4212" s="377"/>
      <c r="F4212" s="377"/>
      <c r="G4212" s="377"/>
      <c r="H4212" s="377"/>
      <c r="I4212" s="377"/>
      <c r="J4212" s="377"/>
      <c r="K4212" t="s">
        <v>6382</v>
      </c>
      <c r="L4212" t="s">
        <v>6171</v>
      </c>
      <c r="M4212" t="s">
        <v>99</v>
      </c>
      <c r="N4212" t="s">
        <v>80</v>
      </c>
      <c r="AO4212">
        <v>9.6410498463982697E-3</v>
      </c>
      <c r="AP4212">
        <v>8.2691306137476148E-2</v>
      </c>
      <c r="AQ4212">
        <v>6.8019746935437261E-2</v>
      </c>
      <c r="AR4212">
        <v>0.13765859701617084</v>
      </c>
      <c r="AS4212">
        <v>0.19013396810769961</v>
      </c>
      <c r="AT4212">
        <v>0.12862032332520465</v>
      </c>
      <c r="AU4212">
        <v>0.11026312675760644</v>
      </c>
      <c r="AV4212">
        <v>0.19527354834244867</v>
      </c>
      <c r="AW4212">
        <v>0.1229707274278968</v>
      </c>
      <c r="AX4212">
        <v>0.14399737283872172</v>
      </c>
      <c r="AY4212">
        <v>0.20287128476240707</v>
      </c>
      <c r="AZ4212">
        <v>0.20697152779508565</v>
      </c>
    </row>
    <row r="4213" spans="1:52" ht="14.55" customHeight="1">
      <c r="A4213" s="377"/>
      <c r="B4213" s="377"/>
      <c r="C4213" s="377"/>
      <c r="D4213" s="377"/>
      <c r="E4213" s="377"/>
      <c r="F4213" s="377"/>
      <c r="G4213" s="377"/>
      <c r="H4213" s="377"/>
      <c r="I4213" s="377"/>
      <c r="J4213" s="377"/>
      <c r="K4213" t="s">
        <v>6383</v>
      </c>
      <c r="L4213" t="s">
        <v>6171</v>
      </c>
      <c r="M4213" t="s">
        <v>26</v>
      </c>
      <c r="N4213" t="s">
        <v>80</v>
      </c>
      <c r="O4213" t="s">
        <v>6079</v>
      </c>
      <c r="P4213" t="s">
        <v>6079</v>
      </c>
      <c r="Q4213" t="s">
        <v>6079</v>
      </c>
      <c r="R4213" t="s">
        <v>6079</v>
      </c>
      <c r="S4213" t="s">
        <v>6079</v>
      </c>
      <c r="AO4213">
        <v>0.1105322911215784</v>
      </c>
      <c r="AP4213">
        <v>0.10727460522693703</v>
      </c>
      <c r="AQ4213">
        <v>0.1005506506936272</v>
      </c>
      <c r="AR4213">
        <v>7.8735313112674482E-2</v>
      </c>
      <c r="AS4213">
        <v>7.2798766722780295E-2</v>
      </c>
      <c r="AT4213">
        <v>8.5229644354529205E-2</v>
      </c>
      <c r="AU4213">
        <v>0.11796542925315888</v>
      </c>
      <c r="AV4213">
        <v>0.13884884929538319</v>
      </c>
      <c r="AW4213">
        <v>0.15791487969136062</v>
      </c>
      <c r="AX4213">
        <v>0.14292505143331649</v>
      </c>
      <c r="AY4213">
        <v>0.15085824832993611</v>
      </c>
      <c r="AZ4213">
        <v>0.12985385405658167</v>
      </c>
    </row>
    <row r="4214" spans="1:52" ht="14.55" customHeight="1">
      <c r="A4214" s="377"/>
      <c r="B4214" s="377"/>
      <c r="C4214" s="377"/>
      <c r="D4214" s="377"/>
      <c r="E4214" s="377"/>
      <c r="F4214" s="377"/>
      <c r="G4214" s="377"/>
      <c r="H4214" s="377"/>
      <c r="I4214" s="377"/>
      <c r="J4214" s="377"/>
      <c r="K4214" t="s">
        <v>6384</v>
      </c>
      <c r="L4214" t="s">
        <v>6171</v>
      </c>
      <c r="M4214" t="s">
        <v>27</v>
      </c>
      <c r="N4214" t="s">
        <v>80</v>
      </c>
      <c r="AO4214">
        <v>0.12160132935264796</v>
      </c>
      <c r="AP4214">
        <v>0.11938088215750849</v>
      </c>
      <c r="AQ4214">
        <v>0.11092213376303404</v>
      </c>
      <c r="AR4214">
        <v>0.12797898752618292</v>
      </c>
      <c r="AS4214">
        <v>0.1101121983385232</v>
      </c>
      <c r="AT4214">
        <v>0.12472907266048318</v>
      </c>
      <c r="AU4214">
        <v>8.1647083822971409E-2</v>
      </c>
      <c r="AV4214">
        <v>0.16709693482807464</v>
      </c>
      <c r="AW4214">
        <v>0.13713521940423568</v>
      </c>
      <c r="AX4214">
        <v>0.13502762087057515</v>
      </c>
      <c r="AY4214">
        <v>0.11394304500276776</v>
      </c>
      <c r="AZ4214">
        <v>0.17545935329060031</v>
      </c>
    </row>
    <row r="4215" spans="1:52" ht="14.55" customHeight="1">
      <c r="A4215" s="377"/>
      <c r="B4215" s="377"/>
      <c r="C4215" s="377"/>
      <c r="D4215" s="377"/>
      <c r="E4215" s="377"/>
      <c r="F4215" s="377"/>
      <c r="G4215" s="377"/>
      <c r="H4215" s="377"/>
      <c r="I4215" s="377"/>
      <c r="J4215" s="377"/>
      <c r="K4215" t="s">
        <v>6385</v>
      </c>
      <c r="L4215" t="s">
        <v>6171</v>
      </c>
      <c r="M4215" t="s">
        <v>28</v>
      </c>
      <c r="N4215" t="s">
        <v>80</v>
      </c>
      <c r="AO4215">
        <v>0.21944117576312511</v>
      </c>
      <c r="AP4215" t="s">
        <v>6079</v>
      </c>
      <c r="AQ4215" t="s">
        <v>6079</v>
      </c>
      <c r="AR4215" t="s">
        <v>6079</v>
      </c>
      <c r="AS4215" t="s">
        <v>6079</v>
      </c>
      <c r="AT4215">
        <v>0.20001581692834053</v>
      </c>
      <c r="AU4215">
        <v>0.18203466928423223</v>
      </c>
      <c r="AV4215">
        <v>0.19163286433407925</v>
      </c>
      <c r="AW4215">
        <v>0.18490920338141231</v>
      </c>
      <c r="AX4215">
        <v>0.20937422053527641</v>
      </c>
      <c r="AY4215">
        <v>0.17023400124020235</v>
      </c>
      <c r="AZ4215">
        <v>0.34878398787430681</v>
      </c>
    </row>
    <row r="4216" spans="1:52" ht="14.55" customHeight="1">
      <c r="A4216" s="377"/>
      <c r="B4216" s="377"/>
      <c r="C4216" s="377"/>
      <c r="D4216" s="377"/>
      <c r="E4216" s="377"/>
      <c r="F4216" s="377"/>
      <c r="G4216" s="377"/>
      <c r="H4216" s="377"/>
      <c r="I4216" s="377"/>
      <c r="J4216" s="377"/>
      <c r="K4216" t="s">
        <v>6386</v>
      </c>
      <c r="L4216" t="s">
        <v>6171</v>
      </c>
      <c r="M4216" t="s">
        <v>29</v>
      </c>
      <c r="N4216" t="s">
        <v>80</v>
      </c>
      <c r="AO4216">
        <v>5.9102695695813959E-2</v>
      </c>
      <c r="AP4216">
        <v>6.8522793266067264E-2</v>
      </c>
      <c r="AQ4216">
        <v>7.3848107395125331E-2</v>
      </c>
      <c r="AR4216">
        <v>8.8498027880575564E-2</v>
      </c>
      <c r="AS4216">
        <v>7.2880757086395284E-2</v>
      </c>
      <c r="AT4216">
        <v>6.3879759900245719E-2</v>
      </c>
      <c r="AU4216">
        <v>7.9127429939004526E-2</v>
      </c>
      <c r="AV4216">
        <v>0.13583481860918711</v>
      </c>
      <c r="AW4216">
        <v>0.16889911573939578</v>
      </c>
      <c r="AX4216">
        <v>0.19696401773465735</v>
      </c>
      <c r="AY4216">
        <v>0.21883054427000195</v>
      </c>
      <c r="AZ4216">
        <v>0.21232972760662375</v>
      </c>
    </row>
    <row r="4217" spans="1:52" ht="14.55" customHeight="1">
      <c r="A4217" s="377"/>
      <c r="B4217" s="377"/>
      <c r="C4217" s="377"/>
      <c r="D4217" s="377"/>
      <c r="E4217" s="377"/>
      <c r="F4217" s="377"/>
      <c r="G4217" s="377"/>
      <c r="H4217" s="377"/>
      <c r="I4217" s="377"/>
      <c r="J4217" s="377"/>
      <c r="K4217" t="s">
        <v>6387</v>
      </c>
      <c r="L4217" t="s">
        <v>6171</v>
      </c>
      <c r="M4217" t="s">
        <v>30</v>
      </c>
      <c r="N4217" t="s">
        <v>80</v>
      </c>
      <c r="AO4217">
        <v>2.6552111682812816E-2</v>
      </c>
      <c r="AP4217">
        <v>3.2239259934106361E-2</v>
      </c>
      <c r="AQ4217">
        <v>3.0062047704776655E-2</v>
      </c>
      <c r="AR4217">
        <v>2.3332800530871178E-2</v>
      </c>
      <c r="AS4217">
        <v>2.402845797876306E-2</v>
      </c>
      <c r="AT4217">
        <v>2.5843685010337718E-2</v>
      </c>
      <c r="AU4217">
        <v>0.1332506895624648</v>
      </c>
      <c r="AV4217">
        <v>0.13241730078877498</v>
      </c>
      <c r="AW4217">
        <v>0.15445332999749548</v>
      </c>
      <c r="AX4217">
        <v>4.0483128179997177E-2</v>
      </c>
      <c r="AY4217">
        <v>5.9951662440360445E-2</v>
      </c>
      <c r="AZ4217">
        <v>5.692346115045295E-2</v>
      </c>
    </row>
    <row r="4218" spans="1:52" ht="14.55" customHeight="1">
      <c r="A4218" s="377"/>
      <c r="B4218" s="377"/>
      <c r="C4218" s="377"/>
      <c r="D4218" s="377"/>
      <c r="E4218" s="377"/>
      <c r="F4218" s="377"/>
      <c r="G4218" s="377"/>
      <c r="H4218" s="377"/>
      <c r="I4218" s="377"/>
      <c r="J4218" s="377"/>
      <c r="K4218" t="s">
        <v>6388</v>
      </c>
      <c r="L4218" t="s">
        <v>6171</v>
      </c>
      <c r="M4218" t="s">
        <v>100</v>
      </c>
      <c r="N4218" t="s">
        <v>80</v>
      </c>
      <c r="AO4218">
        <v>8.2069252173247037E-2</v>
      </c>
      <c r="AP4218">
        <v>9.4703961680557003E-2</v>
      </c>
      <c r="AQ4218">
        <v>9.6359627972208262E-2</v>
      </c>
      <c r="AR4218">
        <v>4.1032923830558218E-2</v>
      </c>
      <c r="AS4218">
        <v>8.8136206615064324E-3</v>
      </c>
      <c r="AT4218">
        <v>3.8882094889836578E-2</v>
      </c>
      <c r="AU4218">
        <v>3.2235188256769888E-2</v>
      </c>
      <c r="AV4218">
        <v>2.815588746447047E-2</v>
      </c>
      <c r="AW4218">
        <v>5.9074932445001997E-2</v>
      </c>
      <c r="AX4218">
        <v>8.5323370962643655E-2</v>
      </c>
      <c r="AY4218">
        <v>4.5317657055630949E-2</v>
      </c>
      <c r="AZ4218">
        <v>5.3993114378921923E-2</v>
      </c>
    </row>
    <row r="4219" spans="1:52" ht="14.55" customHeight="1">
      <c r="A4219" s="377"/>
      <c r="B4219" s="377"/>
      <c r="C4219" s="377"/>
      <c r="D4219" s="377"/>
      <c r="E4219" s="377"/>
      <c r="F4219" s="377"/>
      <c r="G4219" s="377"/>
      <c r="H4219" s="377"/>
      <c r="I4219" s="377"/>
      <c r="J4219" s="377"/>
      <c r="K4219" t="s">
        <v>6389</v>
      </c>
      <c r="L4219" t="s">
        <v>6171</v>
      </c>
      <c r="M4219" t="s">
        <v>31</v>
      </c>
      <c r="N4219" t="s">
        <v>80</v>
      </c>
      <c r="AO4219">
        <v>0.16575883197337823</v>
      </c>
      <c r="AP4219">
        <v>0.20017067635324723</v>
      </c>
      <c r="AQ4219">
        <v>0.18793215373311509</v>
      </c>
      <c r="AR4219">
        <v>0.22960029277710481</v>
      </c>
      <c r="AS4219">
        <v>0.22125320177202809</v>
      </c>
      <c r="AT4219">
        <v>0.19377256484855801</v>
      </c>
      <c r="AU4219">
        <v>0.19366697225775681</v>
      </c>
      <c r="AV4219">
        <v>0.23502983302702921</v>
      </c>
      <c r="AW4219">
        <v>0.35506689300321376</v>
      </c>
      <c r="AX4219">
        <v>0.32150626655210862</v>
      </c>
      <c r="AY4219">
        <v>0.34714734053375673</v>
      </c>
      <c r="AZ4219">
        <v>0.28190108905059547</v>
      </c>
    </row>
    <row r="4220" spans="1:52" ht="14.55" customHeight="1">
      <c r="A4220" s="377"/>
      <c r="B4220" s="377"/>
      <c r="C4220" s="377"/>
      <c r="D4220" s="377"/>
      <c r="E4220" s="377"/>
      <c r="F4220" s="377"/>
      <c r="G4220" s="377"/>
      <c r="H4220" s="377"/>
      <c r="I4220" s="377"/>
      <c r="J4220" s="377"/>
      <c r="K4220" t="s">
        <v>6390</v>
      </c>
      <c r="L4220" t="s">
        <v>6171</v>
      </c>
      <c r="M4220" t="s">
        <v>32</v>
      </c>
      <c r="N4220" t="s">
        <v>80</v>
      </c>
      <c r="O4220" t="s">
        <v>6079</v>
      </c>
      <c r="P4220" t="s">
        <v>6079</v>
      </c>
      <c r="Q4220" t="s">
        <v>6079</v>
      </c>
      <c r="R4220" t="s">
        <v>6079</v>
      </c>
      <c r="S4220" t="s">
        <v>6079</v>
      </c>
      <c r="AO4220">
        <v>9.1137843336814406E-2</v>
      </c>
      <c r="AP4220">
        <v>8.6491466853343357E-2</v>
      </c>
      <c r="AQ4220">
        <v>8.9264763823229606E-2</v>
      </c>
      <c r="AR4220">
        <v>8.4321015623928505E-2</v>
      </c>
      <c r="AS4220">
        <v>0.10221459008336228</v>
      </c>
      <c r="AT4220">
        <v>0.11846835710102913</v>
      </c>
      <c r="AU4220">
        <v>0.10918914719079605</v>
      </c>
      <c r="AV4220">
        <v>0.10418007721218928</v>
      </c>
      <c r="AW4220">
        <v>0.10378119740475772</v>
      </c>
      <c r="AX4220">
        <v>9.3761378808642812E-2</v>
      </c>
      <c r="AY4220">
        <v>9.4065460604089185E-2</v>
      </c>
      <c r="AZ4220">
        <v>9.0943426136553027E-2</v>
      </c>
    </row>
    <row r="4221" spans="1:52" ht="14.55" customHeight="1">
      <c r="A4221" s="377"/>
      <c r="B4221" s="377"/>
      <c r="C4221" s="377"/>
      <c r="D4221" s="377"/>
      <c r="E4221" s="377"/>
      <c r="F4221" s="377"/>
      <c r="G4221" s="377"/>
      <c r="H4221" s="377"/>
      <c r="I4221" s="377"/>
      <c r="J4221" s="377"/>
      <c r="K4221" t="s">
        <v>6391</v>
      </c>
      <c r="L4221" t="s">
        <v>6171</v>
      </c>
      <c r="M4221" t="s">
        <v>93</v>
      </c>
      <c r="N4221" t="s">
        <v>80</v>
      </c>
      <c r="AO4221">
        <v>2.0356894213335495E-2</v>
      </c>
      <c r="AP4221">
        <v>1.045381143995085E-2</v>
      </c>
      <c r="AQ4221">
        <v>1.4552243729519436E-2</v>
      </c>
      <c r="AR4221">
        <v>2.5382550997938305E-2</v>
      </c>
      <c r="AS4221">
        <v>1.508738324217794E-3</v>
      </c>
      <c r="AT4221">
        <v>1.4076846651377707E-2</v>
      </c>
      <c r="AU4221">
        <v>0.75129088210141837</v>
      </c>
      <c r="AV4221">
        <v>0.38793347698974107</v>
      </c>
      <c r="AW4221">
        <v>0.43550952911620416</v>
      </c>
      <c r="AX4221">
        <v>5.322841242531387E-2</v>
      </c>
      <c r="AY4221">
        <v>4.1297774928383817E-2</v>
      </c>
      <c r="AZ4221">
        <v>5.7522451362375257E-2</v>
      </c>
    </row>
    <row r="4222" spans="1:52" ht="14.55" customHeight="1">
      <c r="A4222" s="377"/>
      <c r="B4222" s="377"/>
      <c r="C4222" s="377"/>
      <c r="D4222" s="377"/>
      <c r="E4222" s="377"/>
      <c r="F4222" s="377"/>
      <c r="G4222" s="377"/>
      <c r="H4222" s="377"/>
      <c r="I4222" s="377"/>
      <c r="J4222" s="377"/>
      <c r="K4222" t="s">
        <v>6392</v>
      </c>
      <c r="L4222" t="s">
        <v>6172</v>
      </c>
      <c r="M4222" t="s">
        <v>13</v>
      </c>
      <c r="N4222" t="s">
        <v>80</v>
      </c>
      <c r="AO4222">
        <v>1.6326031339679612E-2</v>
      </c>
      <c r="AP4222">
        <v>1.2728137123465372E-2</v>
      </c>
      <c r="AQ4222">
        <v>9.4499315829439205E-3</v>
      </c>
      <c r="AR4222">
        <v>8.9880874854568974E-3</v>
      </c>
      <c r="AS4222">
        <v>1.0596978669159964E-2</v>
      </c>
      <c r="AT4222">
        <v>1.0856786148072404E-2</v>
      </c>
      <c r="AU4222">
        <v>1.2134375809040011E-2</v>
      </c>
      <c r="AV4222">
        <v>4.3109118380967523E-2</v>
      </c>
      <c r="AW4222">
        <v>3.7848451738641549E-2</v>
      </c>
      <c r="AX4222">
        <v>4.6323774628003085E-2</v>
      </c>
      <c r="AY4222">
        <v>4.3818128529123694E-2</v>
      </c>
      <c r="AZ4222">
        <v>6.6498900556642676E-2</v>
      </c>
    </row>
    <row r="4223" spans="1:52" ht="14.55" customHeight="1">
      <c r="A4223" s="377"/>
      <c r="B4223" s="377"/>
      <c r="C4223" s="377"/>
      <c r="D4223" s="377"/>
      <c r="E4223" s="377"/>
      <c r="F4223" s="377"/>
      <c r="G4223" s="377"/>
      <c r="H4223" s="377"/>
      <c r="I4223" s="377"/>
      <c r="J4223" s="377"/>
      <c r="K4223" t="s">
        <v>6393</v>
      </c>
      <c r="L4223" t="s">
        <v>6172</v>
      </c>
      <c r="M4223" t="s">
        <v>14</v>
      </c>
      <c r="N4223" t="s">
        <v>80</v>
      </c>
      <c r="AO4223">
        <v>1.3301280015936248E-2</v>
      </c>
      <c r="AP4223">
        <v>1.0490240912189173E-2</v>
      </c>
      <c r="AQ4223">
        <v>1.1847295475163588E-2</v>
      </c>
      <c r="AR4223">
        <v>1.961783874941387E-2</v>
      </c>
      <c r="AS4223">
        <v>1.818603985378435E-2</v>
      </c>
      <c r="AT4223">
        <v>1.8006583839168644E-2</v>
      </c>
      <c r="AU4223">
        <v>2.5257039541221833E-2</v>
      </c>
      <c r="AV4223">
        <v>5.0067659273926451E-2</v>
      </c>
      <c r="AW4223">
        <v>2.9948247946179844E-2</v>
      </c>
      <c r="AX4223">
        <v>2.4516854956820648E-2</v>
      </c>
      <c r="AY4223">
        <v>4.6998538170304541E-2</v>
      </c>
      <c r="AZ4223">
        <v>5.8075897691015933E-2</v>
      </c>
    </row>
    <row r="4224" spans="1:52" ht="14.55" customHeight="1">
      <c r="A4224" s="377"/>
      <c r="B4224" s="377"/>
      <c r="C4224" s="377"/>
      <c r="D4224" s="377"/>
      <c r="E4224" s="377"/>
      <c r="F4224" s="377"/>
      <c r="G4224" s="377"/>
      <c r="H4224" s="377"/>
      <c r="I4224" s="377"/>
      <c r="J4224" s="377"/>
      <c r="K4224" t="s">
        <v>6394</v>
      </c>
      <c r="L4224" t="s">
        <v>6172</v>
      </c>
      <c r="M4224" t="s">
        <v>92</v>
      </c>
      <c r="N4224" t="s">
        <v>80</v>
      </c>
      <c r="AO4224">
        <v>0</v>
      </c>
      <c r="AP4224">
        <v>0</v>
      </c>
      <c r="AQ4224">
        <v>0</v>
      </c>
      <c r="AR4224">
        <v>0</v>
      </c>
      <c r="AS4224">
        <v>0</v>
      </c>
      <c r="AT4224">
        <v>0</v>
      </c>
      <c r="AU4224">
        <v>0</v>
      </c>
      <c r="AV4224">
        <v>0</v>
      </c>
      <c r="AW4224">
        <v>0</v>
      </c>
      <c r="AX4224">
        <v>0</v>
      </c>
      <c r="AY4224">
        <v>0</v>
      </c>
      <c r="AZ4224">
        <v>5.360203304106274E-3</v>
      </c>
    </row>
    <row r="4225" spans="1:52" ht="14.55" customHeight="1">
      <c r="A4225" s="377"/>
      <c r="B4225" s="377"/>
      <c r="C4225" s="377"/>
      <c r="D4225" s="377"/>
      <c r="E4225" s="377"/>
      <c r="F4225" s="377"/>
      <c r="G4225" s="377"/>
      <c r="H4225" s="377"/>
      <c r="I4225" s="377"/>
      <c r="J4225" s="377"/>
      <c r="K4225" t="s">
        <v>6395</v>
      </c>
      <c r="L4225" t="s">
        <v>6172</v>
      </c>
      <c r="M4225" t="s">
        <v>15</v>
      </c>
      <c r="N4225" t="s">
        <v>80</v>
      </c>
      <c r="AO4225">
        <v>2.9940545011174907E-2</v>
      </c>
      <c r="AP4225">
        <v>6.0041654261996213E-3</v>
      </c>
      <c r="AQ4225">
        <v>5.6570156286122166E-3</v>
      </c>
      <c r="AR4225">
        <v>5.3372190018632307E-3</v>
      </c>
      <c r="AS4225">
        <v>4.8991877653175933E-3</v>
      </c>
      <c r="AT4225">
        <v>1.6957906468740357E-2</v>
      </c>
      <c r="AU4225">
        <v>1.7122707421614904E-2</v>
      </c>
      <c r="AV4225">
        <v>4.1974837524569398E-3</v>
      </c>
      <c r="AW4225">
        <v>7.3853753187931668E-3</v>
      </c>
      <c r="AX4225">
        <v>8.5422558796014146E-3</v>
      </c>
      <c r="AY4225">
        <v>1.1773345474485006E-2</v>
      </c>
      <c r="AZ4225">
        <v>1.5265298039268464E-2</v>
      </c>
    </row>
    <row r="4226" spans="1:52" ht="14.55" customHeight="1">
      <c r="A4226" s="377"/>
      <c r="B4226" s="377"/>
      <c r="C4226" s="377"/>
      <c r="D4226" s="377"/>
      <c r="E4226" s="377"/>
      <c r="F4226" s="377"/>
      <c r="G4226" s="377"/>
      <c r="H4226" s="377"/>
      <c r="I4226" s="377"/>
      <c r="J4226" s="377"/>
      <c r="K4226" t="s">
        <v>6396</v>
      </c>
      <c r="L4226" t="s">
        <v>6172</v>
      </c>
      <c r="M4226" t="s">
        <v>91</v>
      </c>
      <c r="N4226" t="s">
        <v>80</v>
      </c>
      <c r="AO4226">
        <v>0</v>
      </c>
      <c r="AP4226">
        <v>9.1619023458703935E-4</v>
      </c>
      <c r="AQ4226">
        <v>9.0626996653541531E-4</v>
      </c>
      <c r="AR4226">
        <v>8.9516416993604098E-4</v>
      </c>
      <c r="AS4226">
        <v>3.4013200919056491E-4</v>
      </c>
      <c r="AT4226">
        <v>3.3442161506395859E-4</v>
      </c>
      <c r="AU4226">
        <v>3.7219937121983702E-4</v>
      </c>
      <c r="AV4226">
        <v>9.7529621289097531E-4</v>
      </c>
      <c r="AW4226">
        <v>3.8900169088134176E-4</v>
      </c>
      <c r="AX4226">
        <v>5.0874444844094052E-4</v>
      </c>
      <c r="AY4226">
        <v>4.4200346127891399E-4</v>
      </c>
      <c r="AZ4226">
        <v>5.1716604772166928E-4</v>
      </c>
    </row>
    <row r="4227" spans="1:52" ht="14.55" customHeight="1">
      <c r="A4227" s="377"/>
      <c r="B4227" s="377"/>
      <c r="C4227" s="377"/>
      <c r="D4227" s="377"/>
      <c r="E4227" s="377"/>
      <c r="F4227" s="377"/>
      <c r="G4227" s="377"/>
      <c r="H4227" s="377"/>
      <c r="I4227" s="377"/>
      <c r="J4227" s="377"/>
      <c r="K4227" t="s">
        <v>6397</v>
      </c>
      <c r="L4227" t="s">
        <v>6172</v>
      </c>
      <c r="M4227" t="s">
        <v>16</v>
      </c>
      <c r="N4227" t="s">
        <v>80</v>
      </c>
      <c r="AO4227">
        <v>1.7206849510938867E-2</v>
      </c>
      <c r="AP4227">
        <v>1.3483094306066822E-2</v>
      </c>
      <c r="AQ4227">
        <v>1.3323562249623349E-2</v>
      </c>
      <c r="AR4227">
        <v>2.0223289782866277E-2</v>
      </c>
      <c r="AS4227">
        <v>1.3620758708346579E-2</v>
      </c>
      <c r="AT4227">
        <v>1.3270643626293556E-2</v>
      </c>
      <c r="AU4227">
        <v>1.2672816498088541E-2</v>
      </c>
      <c r="AV4227">
        <v>3.7902809870369848E-2</v>
      </c>
      <c r="AW4227">
        <v>3.5690729221530104E-2</v>
      </c>
      <c r="AX4227">
        <v>4.4976558844076905E-2</v>
      </c>
      <c r="AY4227">
        <v>4.7780204607470449E-2</v>
      </c>
      <c r="AZ4227">
        <v>6.3187660071555365E-2</v>
      </c>
    </row>
    <row r="4228" spans="1:52" ht="14.55" customHeight="1">
      <c r="A4228" s="377"/>
      <c r="B4228" s="377"/>
      <c r="C4228" s="377"/>
      <c r="D4228" s="377"/>
      <c r="E4228" s="377"/>
      <c r="F4228" s="377"/>
      <c r="G4228" s="377"/>
      <c r="H4228" s="377"/>
      <c r="I4228" s="377"/>
      <c r="J4228" s="377"/>
      <c r="K4228" t="s">
        <v>6398</v>
      </c>
      <c r="L4228" t="s">
        <v>6172</v>
      </c>
      <c r="M4228" t="s">
        <v>17</v>
      </c>
      <c r="N4228" t="s">
        <v>80</v>
      </c>
      <c r="AO4228">
        <v>0.37867712813676407</v>
      </c>
      <c r="AP4228">
        <v>0.37371143971599902</v>
      </c>
      <c r="AQ4228">
        <v>0.3885577423593517</v>
      </c>
      <c r="AR4228">
        <v>0.40929362056029994</v>
      </c>
      <c r="AS4228">
        <v>0.40487111436473294</v>
      </c>
      <c r="AT4228">
        <v>0.43752266632501474</v>
      </c>
      <c r="AU4228">
        <v>0.42675255368731352</v>
      </c>
      <c r="AV4228">
        <v>0.46169043070758231</v>
      </c>
      <c r="AW4228">
        <v>0.37726139521404017</v>
      </c>
      <c r="AX4228">
        <v>0.38078443984992966</v>
      </c>
      <c r="AY4228">
        <v>0.40779031990461151</v>
      </c>
      <c r="AZ4228">
        <v>0.41911146138257782</v>
      </c>
    </row>
    <row r="4229" spans="1:52" ht="14.55" customHeight="1">
      <c r="A4229" s="377"/>
      <c r="B4229" s="377"/>
      <c r="C4229" s="377"/>
      <c r="D4229" s="377"/>
      <c r="E4229" s="377"/>
      <c r="F4229" s="377"/>
      <c r="G4229" s="377"/>
      <c r="H4229" s="377"/>
      <c r="I4229" s="377"/>
      <c r="J4229" s="377"/>
      <c r="K4229" t="s">
        <v>6399</v>
      </c>
      <c r="L4229" t="s">
        <v>6172</v>
      </c>
      <c r="M4229" t="s">
        <v>97</v>
      </c>
      <c r="N4229" t="s">
        <v>80</v>
      </c>
      <c r="O4229" t="s">
        <v>6079</v>
      </c>
      <c r="P4229" t="s">
        <v>6079</v>
      </c>
      <c r="Q4229" t="s">
        <v>6079</v>
      </c>
      <c r="R4229" t="s">
        <v>6079</v>
      </c>
      <c r="S4229" t="s">
        <v>6079</v>
      </c>
      <c r="T4229" t="s">
        <v>6079</v>
      </c>
      <c r="AO4229">
        <v>2.5055236581396877E-3</v>
      </c>
      <c r="AP4229">
        <v>2.8208102221853656E-3</v>
      </c>
      <c r="AQ4229">
        <v>2.5754699854060653E-3</v>
      </c>
      <c r="AR4229">
        <v>3.9561418261158674E-3</v>
      </c>
      <c r="AS4229">
        <v>3.0094137167067103E-3</v>
      </c>
      <c r="AT4229">
        <v>3.2747872443307682E-3</v>
      </c>
      <c r="AU4229">
        <v>3.4764231480474638E-3</v>
      </c>
      <c r="AV4229">
        <v>3.413017949913796E-3</v>
      </c>
      <c r="AW4229">
        <v>3.8162325571073912E-3</v>
      </c>
      <c r="AX4229">
        <v>4.1957662276901299E-3</v>
      </c>
      <c r="AY4229">
        <v>5.9687206357070671E-3</v>
      </c>
      <c r="AZ4229">
        <v>6.8666480244714539E-3</v>
      </c>
    </row>
    <row r="4230" spans="1:52" ht="14.55" customHeight="1">
      <c r="A4230" s="377"/>
      <c r="B4230" s="377"/>
      <c r="C4230" s="377"/>
      <c r="D4230" s="377"/>
      <c r="E4230" s="377"/>
      <c r="F4230" s="377"/>
      <c r="G4230" s="377"/>
      <c r="H4230" s="377"/>
      <c r="I4230" s="377"/>
      <c r="J4230" s="377"/>
      <c r="K4230" t="s">
        <v>6400</v>
      </c>
      <c r="L4230" t="s">
        <v>6172</v>
      </c>
      <c r="M4230" t="s">
        <v>18</v>
      </c>
      <c r="N4230" t="s">
        <v>80</v>
      </c>
      <c r="AO4230">
        <v>3.1404431521966682E-3</v>
      </c>
      <c r="AP4230">
        <v>4.1684644146760923E-3</v>
      </c>
      <c r="AQ4230">
        <v>3.1023767142374275E-3</v>
      </c>
      <c r="AR4230">
        <v>2.4145820021837911E-3</v>
      </c>
      <c r="AS4230">
        <v>2.6571651684288754E-3</v>
      </c>
      <c r="AT4230">
        <v>2.4497081032412494E-3</v>
      </c>
      <c r="AU4230">
        <v>1.9306568082047544E-3</v>
      </c>
      <c r="AV4230">
        <v>6.2247737639170297E-3</v>
      </c>
      <c r="AW4230">
        <v>1.3864721376916538E-2</v>
      </c>
      <c r="AX4230">
        <v>2.1351423168241675E-2</v>
      </c>
      <c r="AY4230">
        <v>2.1242902165675211E-2</v>
      </c>
      <c r="AZ4230">
        <v>2.0942522798894476E-2</v>
      </c>
    </row>
    <row r="4231" spans="1:52" ht="14.55" customHeight="1">
      <c r="A4231" s="377"/>
      <c r="B4231" s="377"/>
      <c r="C4231" s="377"/>
      <c r="D4231" s="377"/>
      <c r="E4231" s="377"/>
      <c r="F4231" s="377"/>
      <c r="G4231" s="377"/>
      <c r="H4231" s="377"/>
      <c r="I4231" s="377"/>
      <c r="J4231" s="377"/>
      <c r="K4231" t="s">
        <v>6401</v>
      </c>
      <c r="L4231" t="s">
        <v>6172</v>
      </c>
      <c r="M4231" t="s">
        <v>34</v>
      </c>
      <c r="N4231" t="s">
        <v>80</v>
      </c>
      <c r="AO4231">
        <v>2.9990477374933894E-2</v>
      </c>
      <c r="AP4231">
        <v>2.5152498333947015E-2</v>
      </c>
      <c r="AQ4231">
        <v>2.3841569378290944E-2</v>
      </c>
      <c r="AR4231">
        <v>3.0278141427369679E-2</v>
      </c>
      <c r="AS4231">
        <v>2.3174742463986812E-2</v>
      </c>
      <c r="AT4231">
        <v>2.6289117232146025E-2</v>
      </c>
      <c r="AU4231">
        <v>2.5882718101046073E-2</v>
      </c>
      <c r="AV4231">
        <v>4.6056288882191952E-2</v>
      </c>
      <c r="AW4231">
        <v>3.8332687098735198E-2</v>
      </c>
      <c r="AX4231">
        <v>4.3043894057738515E-2</v>
      </c>
      <c r="AY4231">
        <v>4.9265080499666498E-2</v>
      </c>
      <c r="AZ4231">
        <v>5.4085387243547313E-2</v>
      </c>
    </row>
    <row r="4232" spans="1:52" ht="14.55" customHeight="1">
      <c r="A4232" s="377"/>
      <c r="B4232" s="377"/>
      <c r="C4232" s="377"/>
      <c r="D4232" s="377"/>
      <c r="E4232" s="377"/>
      <c r="F4232" s="377"/>
      <c r="G4232" s="377"/>
      <c r="H4232" s="377"/>
      <c r="I4232" s="377"/>
      <c r="J4232" s="377"/>
      <c r="K4232" t="s">
        <v>6402</v>
      </c>
      <c r="L4232" t="s">
        <v>6172</v>
      </c>
      <c r="M4232" t="s">
        <v>19</v>
      </c>
      <c r="N4232" t="s">
        <v>80</v>
      </c>
      <c r="AO4232">
        <v>0.16354165417291039</v>
      </c>
      <c r="AP4232">
        <v>0.15145087664267542</v>
      </c>
      <c r="AQ4232">
        <v>0.12638539978673369</v>
      </c>
      <c r="AR4232">
        <v>0.15857941950207549</v>
      </c>
      <c r="AS4232">
        <v>0.12757764824332204</v>
      </c>
      <c r="AT4232">
        <v>0.15635888127174208</v>
      </c>
      <c r="AU4232">
        <v>0.15411312730986526</v>
      </c>
      <c r="AV4232">
        <v>0.17009737335794489</v>
      </c>
      <c r="AW4232">
        <v>0.20729218536528704</v>
      </c>
      <c r="AX4232">
        <v>0.20493206582189544</v>
      </c>
      <c r="AY4232">
        <v>0.22849561423245057</v>
      </c>
      <c r="AZ4232">
        <v>0.24206110594345867</v>
      </c>
    </row>
    <row r="4233" spans="1:52" ht="14.55" customHeight="1">
      <c r="A4233" s="377"/>
      <c r="B4233" s="377"/>
      <c r="C4233" s="377"/>
      <c r="D4233" s="377"/>
      <c r="E4233" s="377"/>
      <c r="F4233" s="377"/>
      <c r="G4233" s="377"/>
      <c r="H4233" s="377"/>
      <c r="I4233" s="377"/>
      <c r="J4233" s="377"/>
      <c r="K4233" t="s">
        <v>6403</v>
      </c>
      <c r="L4233" t="s">
        <v>6172</v>
      </c>
      <c r="M4233" t="s">
        <v>20</v>
      </c>
      <c r="N4233" t="s">
        <v>80</v>
      </c>
      <c r="AO4233">
        <v>1.0571376439296771E-2</v>
      </c>
      <c r="AP4233">
        <v>7.7891176935530977E-3</v>
      </c>
      <c r="AQ4233">
        <v>6.6919986974233727E-3</v>
      </c>
      <c r="AR4233">
        <v>9.2428937774370924E-3</v>
      </c>
      <c r="AS4233">
        <v>7.6470666389878237E-3</v>
      </c>
      <c r="AT4233">
        <v>7.9106578969649292E-3</v>
      </c>
      <c r="AU4233">
        <v>8.0545460902027022E-3</v>
      </c>
      <c r="AV4233">
        <v>1.2123683287741644E-2</v>
      </c>
      <c r="AW4233">
        <v>1.3221017923725605E-2</v>
      </c>
      <c r="AX4233">
        <v>1.7268191398432876E-2</v>
      </c>
      <c r="AY4233">
        <v>1.937684529403913E-2</v>
      </c>
      <c r="AZ4233">
        <v>2.006082306667786E-2</v>
      </c>
    </row>
    <row r="4234" spans="1:52" ht="14.55" customHeight="1">
      <c r="A4234" s="377"/>
      <c r="B4234" s="377"/>
      <c r="C4234" s="377"/>
      <c r="D4234" s="377"/>
      <c r="E4234" s="377"/>
      <c r="F4234" s="377"/>
      <c r="G4234" s="377"/>
      <c r="H4234" s="377"/>
      <c r="I4234" s="377"/>
      <c r="J4234" s="377"/>
      <c r="K4234" t="s">
        <v>6404</v>
      </c>
      <c r="L4234" t="s">
        <v>6172</v>
      </c>
      <c r="M4234" t="s">
        <v>22</v>
      </c>
      <c r="N4234" t="s">
        <v>80</v>
      </c>
      <c r="AO4234">
        <v>0</v>
      </c>
      <c r="AP4234">
        <v>0</v>
      </c>
      <c r="AQ4234">
        <v>0</v>
      </c>
      <c r="AR4234">
        <v>0</v>
      </c>
      <c r="AS4234">
        <v>0</v>
      </c>
      <c r="AT4234">
        <v>0</v>
      </c>
      <c r="AU4234">
        <v>0</v>
      </c>
      <c r="AV4234">
        <v>1.2746335933690406E-4</v>
      </c>
      <c r="AW4234">
        <v>1.2672935778590321E-4</v>
      </c>
      <c r="AX4234">
        <v>1.3409996471846857E-3</v>
      </c>
      <c r="AY4234">
        <v>8.7940128908682025E-3</v>
      </c>
      <c r="AZ4234">
        <v>9.4756025595022358E-3</v>
      </c>
    </row>
    <row r="4235" spans="1:52" ht="14.55" customHeight="1">
      <c r="A4235" s="377"/>
      <c r="B4235" s="377"/>
      <c r="C4235" s="377"/>
      <c r="D4235" s="377"/>
      <c r="E4235" s="377"/>
      <c r="F4235" s="377"/>
      <c r="G4235" s="377"/>
      <c r="H4235" s="377"/>
      <c r="I4235" s="377"/>
      <c r="J4235" s="377"/>
      <c r="K4235" t="s">
        <v>6405</v>
      </c>
      <c r="L4235" t="s">
        <v>6172</v>
      </c>
      <c r="M4235" t="s">
        <v>90</v>
      </c>
      <c r="N4235" t="s">
        <v>80</v>
      </c>
      <c r="AO4235">
        <v>0</v>
      </c>
      <c r="AP4235">
        <v>0</v>
      </c>
      <c r="AQ4235">
        <v>0</v>
      </c>
      <c r="AR4235">
        <v>0</v>
      </c>
      <c r="AS4235">
        <v>0</v>
      </c>
      <c r="AT4235">
        <v>0</v>
      </c>
      <c r="AU4235">
        <v>0</v>
      </c>
      <c r="AV4235">
        <v>0</v>
      </c>
      <c r="AW4235">
        <v>0</v>
      </c>
      <c r="AX4235">
        <v>0</v>
      </c>
      <c r="AY4235">
        <v>0</v>
      </c>
      <c r="AZ4235">
        <v>0</v>
      </c>
    </row>
    <row r="4236" spans="1:52" ht="14.55" customHeight="1">
      <c r="A4236" s="377"/>
      <c r="B4236" s="377"/>
      <c r="C4236" s="377"/>
      <c r="D4236" s="377"/>
      <c r="E4236" s="377"/>
      <c r="F4236" s="377"/>
      <c r="G4236" s="377"/>
      <c r="H4236" s="377"/>
      <c r="I4236" s="377"/>
      <c r="J4236" s="377"/>
      <c r="K4236" t="s">
        <v>6406</v>
      </c>
      <c r="L4236" t="s">
        <v>6172</v>
      </c>
      <c r="M4236" t="s">
        <v>23</v>
      </c>
      <c r="N4236" t="s">
        <v>80</v>
      </c>
      <c r="AO4236">
        <v>0</v>
      </c>
      <c r="AP4236">
        <v>0</v>
      </c>
      <c r="AQ4236">
        <v>0</v>
      </c>
      <c r="AR4236">
        <v>0</v>
      </c>
      <c r="AS4236">
        <v>0</v>
      </c>
      <c r="AT4236">
        <v>0</v>
      </c>
      <c r="AU4236">
        <v>0</v>
      </c>
      <c r="AV4236">
        <v>0</v>
      </c>
      <c r="AW4236">
        <v>1.1801129661904368E-3</v>
      </c>
      <c r="AX4236">
        <v>1.1571116017102348E-3</v>
      </c>
      <c r="AY4236">
        <v>1.0985758808616745E-3</v>
      </c>
      <c r="AZ4236">
        <v>1.0085684386953622E-3</v>
      </c>
    </row>
    <row r="4237" spans="1:52" ht="14.55" customHeight="1">
      <c r="A4237" s="377"/>
      <c r="B4237" s="377"/>
      <c r="C4237" s="377"/>
      <c r="D4237" s="377"/>
      <c r="E4237" s="377"/>
      <c r="F4237" s="377"/>
      <c r="G4237" s="377"/>
      <c r="H4237" s="377"/>
      <c r="I4237" s="377"/>
      <c r="J4237" s="377"/>
      <c r="K4237" t="s">
        <v>6407</v>
      </c>
      <c r="L4237" t="s">
        <v>6172</v>
      </c>
      <c r="M4237" t="s">
        <v>24</v>
      </c>
      <c r="N4237" t="s">
        <v>80</v>
      </c>
      <c r="AO4237">
        <v>3.042762651533093E-2</v>
      </c>
      <c r="AP4237">
        <v>1.5997426738494348E-2</v>
      </c>
      <c r="AQ4237">
        <v>1.2243231367338866E-2</v>
      </c>
      <c r="AR4237">
        <v>1.8536162010388744E-2</v>
      </c>
      <c r="AS4237">
        <v>7.145727903452791E-3</v>
      </c>
      <c r="AT4237">
        <v>4.0212077769679637E-3</v>
      </c>
      <c r="AU4237">
        <v>5.5217998283741427E-3</v>
      </c>
      <c r="AV4237">
        <v>2.3089267021567411E-2</v>
      </c>
      <c r="AW4237">
        <v>2.5538082252555688E-2</v>
      </c>
      <c r="AX4237">
        <v>2.7386419787951203E-2</v>
      </c>
      <c r="AY4237">
        <v>2.884910338517617E-2</v>
      </c>
      <c r="AZ4237">
        <v>2.2901086872037461E-2</v>
      </c>
    </row>
    <row r="4238" spans="1:52" ht="14.55" customHeight="1">
      <c r="A4238" s="377"/>
      <c r="B4238" s="377"/>
      <c r="C4238" s="377"/>
      <c r="D4238" s="377"/>
      <c r="E4238" s="377"/>
      <c r="F4238" s="377"/>
      <c r="G4238" s="377"/>
      <c r="H4238" s="377"/>
      <c r="I4238" s="377"/>
      <c r="J4238" s="377"/>
      <c r="K4238" t="s">
        <v>6408</v>
      </c>
      <c r="L4238" t="s">
        <v>6172</v>
      </c>
      <c r="M4238" t="s">
        <v>1386</v>
      </c>
      <c r="N4238" t="s">
        <v>80</v>
      </c>
      <c r="O4238" t="s">
        <v>6079</v>
      </c>
      <c r="P4238" t="s">
        <v>6079</v>
      </c>
      <c r="Q4238" t="s">
        <v>6079</v>
      </c>
      <c r="R4238" t="s">
        <v>6079</v>
      </c>
      <c r="S4238" t="s">
        <v>6079</v>
      </c>
      <c r="T4238" t="s">
        <v>6079</v>
      </c>
      <c r="U4238" t="s">
        <v>6079</v>
      </c>
      <c r="V4238" t="s">
        <v>6079</v>
      </c>
      <c r="W4238" t="s">
        <v>6079</v>
      </c>
      <c r="X4238" t="s">
        <v>6079</v>
      </c>
      <c r="Y4238" t="s">
        <v>6079</v>
      </c>
      <c r="Z4238" t="s">
        <v>6079</v>
      </c>
      <c r="AA4238" t="s">
        <v>6079</v>
      </c>
      <c r="AO4238">
        <v>0</v>
      </c>
      <c r="AP4238">
        <v>0</v>
      </c>
      <c r="AQ4238">
        <v>0</v>
      </c>
      <c r="AR4238">
        <v>0</v>
      </c>
      <c r="AS4238">
        <v>0</v>
      </c>
      <c r="AT4238">
        <v>0</v>
      </c>
      <c r="AU4238">
        <v>0</v>
      </c>
      <c r="AV4238">
        <v>0</v>
      </c>
      <c r="AW4238">
        <v>0</v>
      </c>
      <c r="AX4238">
        <v>0</v>
      </c>
      <c r="AY4238">
        <v>0</v>
      </c>
      <c r="AZ4238">
        <v>0</v>
      </c>
    </row>
    <row r="4239" spans="1:52" ht="14.55" customHeight="1">
      <c r="A4239" s="377"/>
      <c r="B4239" s="377"/>
      <c r="C4239" s="377"/>
      <c r="D4239" s="377"/>
      <c r="E4239" s="377"/>
      <c r="F4239" s="377"/>
      <c r="G4239" s="377"/>
      <c r="H4239" s="377"/>
      <c r="I4239" s="377"/>
      <c r="J4239" s="377"/>
      <c r="K4239" t="s">
        <v>6409</v>
      </c>
      <c r="L4239" t="s">
        <v>6172</v>
      </c>
      <c r="M4239" t="s">
        <v>25</v>
      </c>
      <c r="N4239" t="s">
        <v>80</v>
      </c>
      <c r="AO4239">
        <v>5.2570434920799535E-3</v>
      </c>
      <c r="AP4239">
        <v>3.5019501436622884E-3</v>
      </c>
      <c r="AQ4239">
        <v>3.4072666657539255E-3</v>
      </c>
      <c r="AR4239">
        <v>5.0896858742736978E-3</v>
      </c>
      <c r="AS4239">
        <v>3.4416598120533375E-3</v>
      </c>
      <c r="AT4239">
        <v>4.274260312426754E-3</v>
      </c>
      <c r="AU4239">
        <v>3.4476350173616452E-3</v>
      </c>
      <c r="AV4239">
        <v>1.5591568039750682E-2</v>
      </c>
      <c r="AW4239">
        <v>1.8929111991885648E-2</v>
      </c>
      <c r="AX4239">
        <v>3.2583589651625888E-2</v>
      </c>
      <c r="AY4239">
        <v>4.3132585173152216E-2</v>
      </c>
      <c r="AZ4239">
        <v>4.5889110501800792E-2</v>
      </c>
    </row>
    <row r="4240" spans="1:52" ht="14.55" customHeight="1">
      <c r="A4240" s="377"/>
      <c r="B4240" s="377"/>
      <c r="C4240" s="377"/>
      <c r="D4240" s="377"/>
      <c r="E4240" s="377"/>
      <c r="F4240" s="377"/>
      <c r="G4240" s="377"/>
      <c r="H4240" s="377"/>
      <c r="I4240" s="377"/>
      <c r="J4240" s="377"/>
      <c r="K4240" t="s">
        <v>6410</v>
      </c>
      <c r="L4240" t="s">
        <v>6172</v>
      </c>
      <c r="M4240" t="s">
        <v>5610</v>
      </c>
      <c r="N4240" t="s">
        <v>80</v>
      </c>
      <c r="AO4240">
        <v>3.0734717914219601E-2</v>
      </c>
      <c r="AP4240" t="s">
        <v>6079</v>
      </c>
      <c r="AQ4240" t="s">
        <v>6079</v>
      </c>
      <c r="AR4240" t="s">
        <v>6079</v>
      </c>
      <c r="AS4240" t="s">
        <v>6079</v>
      </c>
      <c r="AT4240">
        <v>2.026334898083677E-2</v>
      </c>
      <c r="AU4240">
        <v>2.1084169556270529E-2</v>
      </c>
      <c r="AV4240">
        <v>2.5568537019748466E-2</v>
      </c>
      <c r="AW4240">
        <v>2.9524940549244386E-2</v>
      </c>
      <c r="AX4240">
        <v>5.1293028061408986E-2</v>
      </c>
      <c r="AY4240">
        <v>6.6453504368894203E-2</v>
      </c>
      <c r="AZ4240">
        <v>6.3440700329017122E-2</v>
      </c>
    </row>
    <row r="4241" spans="1:52" ht="14.55" customHeight="1">
      <c r="A4241" s="377"/>
      <c r="B4241" s="377"/>
      <c r="C4241" s="377"/>
      <c r="D4241" s="377"/>
      <c r="E4241" s="377"/>
      <c r="F4241" s="377"/>
      <c r="G4241" s="377"/>
      <c r="H4241" s="377"/>
      <c r="I4241" s="377"/>
      <c r="J4241" s="377"/>
      <c r="K4241" t="s">
        <v>6411</v>
      </c>
      <c r="L4241" t="s">
        <v>6172</v>
      </c>
      <c r="M4241" t="s">
        <v>98</v>
      </c>
      <c r="N4241" t="s">
        <v>80</v>
      </c>
      <c r="AO4241">
        <v>0</v>
      </c>
      <c r="AP4241">
        <v>0</v>
      </c>
      <c r="AQ4241">
        <v>0</v>
      </c>
      <c r="AR4241">
        <v>0</v>
      </c>
      <c r="AS4241">
        <v>0</v>
      </c>
      <c r="AT4241">
        <v>0</v>
      </c>
      <c r="AU4241">
        <v>0</v>
      </c>
      <c r="AV4241">
        <v>0</v>
      </c>
      <c r="AW4241">
        <v>0</v>
      </c>
      <c r="AX4241">
        <v>0</v>
      </c>
      <c r="AY4241">
        <v>0</v>
      </c>
      <c r="AZ4241">
        <v>0</v>
      </c>
    </row>
    <row r="4242" spans="1:52" ht="14.55" customHeight="1">
      <c r="A4242" s="377"/>
      <c r="B4242" s="377"/>
      <c r="C4242" s="377"/>
      <c r="D4242" s="377"/>
      <c r="E4242" s="377"/>
      <c r="F4242" s="377"/>
      <c r="G4242" s="377"/>
      <c r="H4242" s="377"/>
      <c r="I4242" s="377"/>
      <c r="J4242" s="377"/>
      <c r="K4242" t="s">
        <v>6412</v>
      </c>
      <c r="L4242" t="s">
        <v>6172</v>
      </c>
      <c r="M4242" t="s">
        <v>94</v>
      </c>
      <c r="N4242" t="s">
        <v>80</v>
      </c>
      <c r="AO4242">
        <v>3.6488679421745496E-2</v>
      </c>
      <c r="AP4242">
        <v>2.9691770023715265E-2</v>
      </c>
      <c r="AQ4242">
        <v>2.7741695304239405E-2</v>
      </c>
      <c r="AR4242">
        <v>2.5370062361046591E-2</v>
      </c>
      <c r="AS4242">
        <v>2.0844786892086492E-2</v>
      </c>
      <c r="AT4242">
        <v>2.0653198883507751E-2</v>
      </c>
      <c r="AU4242">
        <v>2.2396376972564056E-2</v>
      </c>
      <c r="AV4242">
        <v>2.5379682963196353E-2</v>
      </c>
      <c r="AW4242">
        <v>2.5836201115625769E-2</v>
      </c>
      <c r="AX4242">
        <v>2.9247880159220439E-2</v>
      </c>
      <c r="AY4242">
        <v>4.2816135192003182E-2</v>
      </c>
      <c r="AZ4242">
        <v>4.1108025376771912E-2</v>
      </c>
    </row>
    <row r="4243" spans="1:52" ht="14.55" customHeight="1">
      <c r="A4243" s="377"/>
      <c r="B4243" s="377"/>
      <c r="C4243" s="377"/>
      <c r="D4243" s="377"/>
      <c r="E4243" s="377"/>
      <c r="F4243" s="377"/>
      <c r="G4243" s="377"/>
      <c r="H4243" s="377"/>
      <c r="I4243" s="377"/>
      <c r="J4243" s="377"/>
      <c r="K4243" t="s">
        <v>6413</v>
      </c>
      <c r="L4243" t="s">
        <v>6172</v>
      </c>
      <c r="M4243" t="s">
        <v>99</v>
      </c>
      <c r="N4243" t="s">
        <v>80</v>
      </c>
      <c r="AO4243">
        <v>0</v>
      </c>
      <c r="AP4243">
        <v>0</v>
      </c>
      <c r="AQ4243">
        <v>0</v>
      </c>
      <c r="AR4243">
        <v>0</v>
      </c>
      <c r="AS4243">
        <v>0</v>
      </c>
      <c r="AT4243">
        <v>0</v>
      </c>
      <c r="AU4243">
        <v>0</v>
      </c>
      <c r="AV4243">
        <v>0</v>
      </c>
      <c r="AW4243">
        <v>6.8362125313315798E-3</v>
      </c>
      <c r="AX4243">
        <v>5.1548066952963965E-3</v>
      </c>
      <c r="AY4243">
        <v>6.2056159486484396E-3</v>
      </c>
      <c r="AZ4243">
        <v>5.0686108620389388E-3</v>
      </c>
    </row>
    <row r="4244" spans="1:52" ht="14.55" customHeight="1">
      <c r="A4244" s="377"/>
      <c r="B4244" s="377"/>
      <c r="C4244" s="377"/>
      <c r="D4244" s="377"/>
      <c r="E4244" s="377"/>
      <c r="F4244" s="377"/>
      <c r="G4244" s="377"/>
      <c r="H4244" s="377"/>
      <c r="I4244" s="377"/>
      <c r="J4244" s="377"/>
      <c r="K4244" t="s">
        <v>6414</v>
      </c>
      <c r="L4244" t="s">
        <v>6172</v>
      </c>
      <c r="M4244" t="s">
        <v>26</v>
      </c>
      <c r="N4244" t="s">
        <v>80</v>
      </c>
      <c r="O4244" t="s">
        <v>6079</v>
      </c>
      <c r="P4244" t="s">
        <v>6079</v>
      </c>
      <c r="Q4244" t="s">
        <v>6079</v>
      </c>
      <c r="R4244" t="s">
        <v>6079</v>
      </c>
      <c r="S4244" t="s">
        <v>6079</v>
      </c>
      <c r="AO4244">
        <v>4.6215652401769254E-3</v>
      </c>
      <c r="AP4244">
        <v>3.7988360912968026E-2</v>
      </c>
      <c r="AQ4244">
        <v>3.7521844923914513E-2</v>
      </c>
      <c r="AR4244">
        <v>2.9020608799164051E-2</v>
      </c>
      <c r="AS4244">
        <v>4.1296889178590722E-2</v>
      </c>
      <c r="AT4244">
        <v>3.3161045202923227E-2</v>
      </c>
      <c r="AU4244">
        <v>1.6360210343301158E-2</v>
      </c>
      <c r="AV4244">
        <v>1.7938352714931216E-2</v>
      </c>
      <c r="AW4244">
        <v>2.0074615115751284E-2</v>
      </c>
      <c r="AX4244">
        <v>1.0828674640671766E-2</v>
      </c>
      <c r="AY4244">
        <v>2.5267098561293399E-2</v>
      </c>
      <c r="AZ4244">
        <v>3.1769952846572004E-2</v>
      </c>
    </row>
    <row r="4245" spans="1:52" ht="14.55" customHeight="1">
      <c r="A4245" s="377"/>
      <c r="B4245" s="377"/>
      <c r="C4245" s="377"/>
      <c r="D4245" s="377"/>
      <c r="E4245" s="377"/>
      <c r="F4245" s="377"/>
      <c r="G4245" s="377"/>
      <c r="H4245" s="377"/>
      <c r="I4245" s="377"/>
      <c r="J4245" s="377"/>
      <c r="K4245" t="s">
        <v>6415</v>
      </c>
      <c r="L4245" t="s">
        <v>6172</v>
      </c>
      <c r="M4245" t="s">
        <v>27</v>
      </c>
      <c r="N4245" t="s">
        <v>80</v>
      </c>
      <c r="AO4245">
        <v>1.2434901418967012E-2</v>
      </c>
      <c r="AP4245">
        <v>1.2049886225212914E-2</v>
      </c>
      <c r="AQ4245">
        <v>1.4103163903580051E-2</v>
      </c>
      <c r="AR4245">
        <v>1.4515765551672864E-2</v>
      </c>
      <c r="AS4245">
        <v>1.2760400984434771E-2</v>
      </c>
      <c r="AT4245">
        <v>1.2722635723865616E-2</v>
      </c>
      <c r="AU4245">
        <v>1.134864873520214E-2</v>
      </c>
      <c r="AV4245">
        <v>1.9928504743272599E-2</v>
      </c>
      <c r="AW4245">
        <v>1.9010121114295012E-2</v>
      </c>
      <c r="AX4245">
        <v>2.39490576613022E-2</v>
      </c>
      <c r="AY4245">
        <v>2.5584288675355452E-2</v>
      </c>
      <c r="AZ4245">
        <v>3.73467857085025E-2</v>
      </c>
    </row>
    <row r="4246" spans="1:52" ht="14.55" customHeight="1">
      <c r="A4246" s="377"/>
      <c r="B4246" s="377"/>
      <c r="C4246" s="377"/>
      <c r="D4246" s="377"/>
      <c r="E4246" s="377"/>
      <c r="F4246" s="377"/>
      <c r="G4246" s="377"/>
      <c r="H4246" s="377"/>
      <c r="I4246" s="377"/>
      <c r="J4246" s="377"/>
      <c r="K4246" t="s">
        <v>6416</v>
      </c>
      <c r="L4246" t="s">
        <v>6172</v>
      </c>
      <c r="M4246" t="s">
        <v>28</v>
      </c>
      <c r="N4246" t="s">
        <v>80</v>
      </c>
      <c r="AO4246">
        <v>0.12118926371374109</v>
      </c>
      <c r="AP4246" t="s">
        <v>6079</v>
      </c>
      <c r="AQ4246" t="s">
        <v>6079</v>
      </c>
      <c r="AR4246" t="s">
        <v>6079</v>
      </c>
      <c r="AS4246" t="s">
        <v>6079</v>
      </c>
      <c r="AT4246">
        <v>0.14910645777618126</v>
      </c>
      <c r="AU4246">
        <v>0.13918862097381693</v>
      </c>
      <c r="AV4246">
        <v>0.1793254756457652</v>
      </c>
      <c r="AW4246">
        <v>0.15411293990949676</v>
      </c>
      <c r="AX4246">
        <v>0.13555296685383372</v>
      </c>
      <c r="AY4246">
        <v>0.13010023124144948</v>
      </c>
      <c r="AZ4246">
        <v>0.16043479504556907</v>
      </c>
    </row>
    <row r="4247" spans="1:52" ht="14.55" customHeight="1">
      <c r="A4247" s="377"/>
      <c r="B4247" s="377"/>
      <c r="C4247" s="377"/>
      <c r="D4247" s="377"/>
      <c r="E4247" s="377"/>
      <c r="F4247" s="377"/>
      <c r="G4247" s="377"/>
      <c r="H4247" s="377"/>
      <c r="I4247" s="377"/>
      <c r="J4247" s="377"/>
      <c r="K4247" t="s">
        <v>6417</v>
      </c>
      <c r="L4247" t="s">
        <v>6172</v>
      </c>
      <c r="M4247" t="s">
        <v>29</v>
      </c>
      <c r="N4247" t="s">
        <v>80</v>
      </c>
      <c r="AO4247">
        <v>0</v>
      </c>
      <c r="AP4247">
        <v>0</v>
      </c>
      <c r="AQ4247">
        <v>0</v>
      </c>
      <c r="AR4247">
        <v>0</v>
      </c>
      <c r="AS4247">
        <v>0</v>
      </c>
      <c r="AT4247">
        <v>0</v>
      </c>
      <c r="AU4247">
        <v>0</v>
      </c>
      <c r="AV4247">
        <v>0</v>
      </c>
      <c r="AW4247">
        <v>1.5852338857182159E-2</v>
      </c>
      <c r="AX4247">
        <v>1.693223283156212E-2</v>
      </c>
      <c r="AY4247">
        <v>1.8598748475202759E-4</v>
      </c>
      <c r="AZ4247">
        <v>9.6801700537712035E-4</v>
      </c>
    </row>
    <row r="4248" spans="1:52" ht="14.55" customHeight="1">
      <c r="A4248" s="377"/>
      <c r="B4248" s="377"/>
      <c r="C4248" s="377"/>
      <c r="D4248" s="377"/>
      <c r="E4248" s="377"/>
      <c r="F4248" s="377"/>
      <c r="G4248" s="377"/>
      <c r="H4248" s="377"/>
      <c r="I4248" s="377"/>
      <c r="J4248" s="377"/>
      <c r="K4248" t="s">
        <v>6418</v>
      </c>
      <c r="L4248" t="s">
        <v>6172</v>
      </c>
      <c r="M4248" t="s">
        <v>30</v>
      </c>
      <c r="N4248" t="s">
        <v>80</v>
      </c>
      <c r="AO4248">
        <v>9.4191872118665502E-4</v>
      </c>
      <c r="AP4248">
        <v>8.6065584419489595E-4</v>
      </c>
      <c r="AQ4248">
        <v>9.469881269694282E-4</v>
      </c>
      <c r="AR4248">
        <v>9.2474837411278543E-4</v>
      </c>
      <c r="AS4248">
        <v>9.1615407568126645E-4</v>
      </c>
      <c r="AT4248">
        <v>6.1450054301565862E-4</v>
      </c>
      <c r="AU4248">
        <v>5.9497474824797016E-4</v>
      </c>
      <c r="AV4248">
        <v>6.343450680038864E-4</v>
      </c>
      <c r="AW4248">
        <v>6.9239712918469569E-4</v>
      </c>
      <c r="AX4248">
        <v>7.0853566188718226E-4</v>
      </c>
      <c r="AY4248">
        <v>1.0174046781196804E-3</v>
      </c>
      <c r="AZ4248">
        <v>1.1876885451347124E-3</v>
      </c>
    </row>
    <row r="4249" spans="1:52" ht="14.55" customHeight="1">
      <c r="A4249" s="377"/>
      <c r="B4249" s="377"/>
      <c r="C4249" s="377"/>
      <c r="D4249" s="377"/>
      <c r="E4249" s="377"/>
      <c r="F4249" s="377"/>
      <c r="G4249" s="377"/>
      <c r="H4249" s="377"/>
      <c r="I4249" s="377"/>
      <c r="J4249" s="377"/>
      <c r="K4249" t="s">
        <v>6419</v>
      </c>
      <c r="L4249" t="s">
        <v>6172</v>
      </c>
      <c r="M4249" t="s">
        <v>100</v>
      </c>
      <c r="N4249" t="s">
        <v>80</v>
      </c>
      <c r="AO4249">
        <v>0</v>
      </c>
      <c r="AP4249">
        <v>0</v>
      </c>
      <c r="AQ4249">
        <v>0</v>
      </c>
      <c r="AR4249">
        <v>0</v>
      </c>
      <c r="AS4249">
        <v>0</v>
      </c>
      <c r="AT4249">
        <v>0</v>
      </c>
      <c r="AU4249">
        <v>0</v>
      </c>
      <c r="AV4249">
        <v>0</v>
      </c>
      <c r="AW4249">
        <v>0</v>
      </c>
      <c r="AX4249">
        <v>0</v>
      </c>
      <c r="AY4249">
        <v>0</v>
      </c>
      <c r="AZ4249">
        <v>0</v>
      </c>
    </row>
    <row r="4250" spans="1:52" ht="14.55" customHeight="1">
      <c r="A4250" s="377"/>
      <c r="B4250" s="377"/>
      <c r="C4250" s="377"/>
      <c r="D4250" s="377"/>
      <c r="E4250" s="377"/>
      <c r="F4250" s="377"/>
      <c r="G4250" s="377"/>
      <c r="H4250" s="377"/>
      <c r="I4250" s="377"/>
      <c r="J4250" s="377"/>
      <c r="K4250" t="s">
        <v>6420</v>
      </c>
      <c r="L4250" t="s">
        <v>6172</v>
      </c>
      <c r="M4250" t="s">
        <v>31</v>
      </c>
      <c r="N4250" t="s">
        <v>80</v>
      </c>
      <c r="AO4250">
        <v>9.5323240681224788E-2</v>
      </c>
      <c r="AP4250">
        <v>9.2387901234308151E-2</v>
      </c>
      <c r="AQ4250">
        <v>8.314685420334153E-2</v>
      </c>
      <c r="AR4250">
        <v>9.360137281003128E-2</v>
      </c>
      <c r="AS4250">
        <v>8.7098542787982805E-2</v>
      </c>
      <c r="AT4250">
        <v>7.9891272536145766E-2</v>
      </c>
      <c r="AU4250">
        <v>8.4578438182215998E-2</v>
      </c>
      <c r="AV4250">
        <v>0.10015069599788098</v>
      </c>
      <c r="AW4250">
        <v>9.9479304520052839E-2</v>
      </c>
      <c r="AX4250">
        <v>0.1000624020764135</v>
      </c>
      <c r="AY4250">
        <v>0.12267880343930192</v>
      </c>
      <c r="AZ4250">
        <v>0.13941076194677654</v>
      </c>
    </row>
    <row r="4251" spans="1:52" ht="14.55" customHeight="1">
      <c r="A4251" s="377"/>
      <c r="B4251" s="377"/>
      <c r="C4251" s="377"/>
      <c r="D4251" s="377"/>
      <c r="E4251" s="377"/>
      <c r="F4251" s="377"/>
      <c r="G4251" s="377"/>
      <c r="H4251" s="377"/>
      <c r="I4251" s="377"/>
      <c r="J4251" s="377"/>
      <c r="K4251" t="s">
        <v>6421</v>
      </c>
      <c r="L4251" t="s">
        <v>6172</v>
      </c>
      <c r="M4251" t="s">
        <v>32</v>
      </c>
      <c r="N4251" t="s">
        <v>80</v>
      </c>
      <c r="O4251" t="s">
        <v>6079</v>
      </c>
      <c r="P4251" t="s">
        <v>6079</v>
      </c>
      <c r="Q4251" t="s">
        <v>6079</v>
      </c>
      <c r="R4251" t="s">
        <v>6079</v>
      </c>
      <c r="S4251" t="s">
        <v>6079</v>
      </c>
      <c r="AO4251">
        <v>3.7054521906402391E-2</v>
      </c>
      <c r="AP4251">
        <v>3.4603553880189937E-2</v>
      </c>
      <c r="AQ4251">
        <v>3.4830545051327488E-2</v>
      </c>
      <c r="AR4251">
        <v>3.2667152627844594E-2</v>
      </c>
      <c r="AS4251">
        <v>2.7968889483219652E-2</v>
      </c>
      <c r="AT4251">
        <v>2.6690062595594796E-2</v>
      </c>
      <c r="AU4251">
        <v>2.3109240002834618E-2</v>
      </c>
      <c r="AV4251">
        <v>1.8742766085126272E-2</v>
      </c>
      <c r="AW4251">
        <v>1.5432182712679586E-2</v>
      </c>
      <c r="AX4251">
        <v>1.6923603793985706E-2</v>
      </c>
      <c r="AY4251">
        <v>1.4424797022610836E-2</v>
      </c>
      <c r="AZ4251">
        <v>1.175715373232721E-2</v>
      </c>
    </row>
    <row r="4252" spans="1:52" ht="14.55" customHeight="1">
      <c r="A4252" s="377"/>
      <c r="B4252" s="377"/>
      <c r="C4252" s="377"/>
      <c r="D4252" s="377"/>
      <c r="E4252" s="377"/>
      <c r="F4252" s="377"/>
      <c r="G4252" s="377"/>
      <c r="H4252" s="377"/>
      <c r="I4252" s="377"/>
      <c r="J4252" s="377"/>
      <c r="K4252" t="s">
        <v>6422</v>
      </c>
      <c r="L4252" t="s">
        <v>6172</v>
      </c>
      <c r="M4252" t="s">
        <v>93</v>
      </c>
      <c r="N4252" t="s">
        <v>80</v>
      </c>
      <c r="AO4252">
        <v>4.655592726417964E-3</v>
      </c>
      <c r="AP4252">
        <v>3.241223080029164E-3</v>
      </c>
      <c r="AQ4252">
        <v>4.5546998821904914E-3</v>
      </c>
      <c r="AR4252">
        <v>4.2301044393906473E-3</v>
      </c>
      <c r="AS4252">
        <v>3.5861791687822036E-3</v>
      </c>
      <c r="AT4252">
        <v>3.1731569170907522E-3</v>
      </c>
      <c r="AU4252">
        <v>3.6714088672922048E-3</v>
      </c>
      <c r="AV4252">
        <v>3.9001452949009295E-3</v>
      </c>
      <c r="AW4252">
        <v>6.1979669695465109E-3</v>
      </c>
      <c r="AX4252">
        <v>8.7355904205776123E-3</v>
      </c>
      <c r="AY4252">
        <v>1.0274021902196388E-2</v>
      </c>
      <c r="AZ4252">
        <v>9.7485047084080144E-3</v>
      </c>
    </row>
    <row r="4253" spans="1:52" ht="14.55" customHeight="1">
      <c r="A4253" s="377"/>
      <c r="B4253" s="377"/>
      <c r="C4253" s="377"/>
      <c r="D4253" s="377"/>
      <c r="E4253" s="377"/>
      <c r="F4253" s="377"/>
      <c r="G4253" s="377"/>
      <c r="H4253" s="377"/>
      <c r="I4253" s="377"/>
      <c r="J4253" s="377"/>
      <c r="K4253" t="s">
        <v>6423</v>
      </c>
      <c r="L4253" t="s">
        <v>6173</v>
      </c>
      <c r="M4253" t="s">
        <v>13</v>
      </c>
      <c r="N4253" t="s">
        <v>80</v>
      </c>
      <c r="AO4253">
        <v>1.1877663653812516E-2</v>
      </c>
      <c r="AP4253">
        <v>8.3112663556479983E-3</v>
      </c>
      <c r="AQ4253">
        <v>8.4582386645564982E-3</v>
      </c>
      <c r="AR4253">
        <v>8.4827409652310642E-3</v>
      </c>
      <c r="AS4253">
        <v>9.3153081894829324E-3</v>
      </c>
      <c r="AT4253">
        <v>9.043550224661424E-3</v>
      </c>
      <c r="AU4253">
        <v>9.9830207885803803E-3</v>
      </c>
      <c r="AV4253">
        <v>1.2925859623929408E-2</v>
      </c>
      <c r="AW4253">
        <v>1.5761435422775045E-2</v>
      </c>
      <c r="AX4253">
        <v>1.5908463848085929E-2</v>
      </c>
      <c r="AY4253">
        <v>1.3683135782168386E-2</v>
      </c>
      <c r="AZ4253">
        <v>1.6608376538681489E-2</v>
      </c>
    </row>
    <row r="4254" spans="1:52" ht="14.55" customHeight="1">
      <c r="A4254" s="377"/>
      <c r="B4254" s="377"/>
      <c r="C4254" s="377"/>
      <c r="D4254" s="377"/>
      <c r="E4254" s="377"/>
      <c r="F4254" s="377"/>
      <c r="G4254" s="377"/>
      <c r="H4254" s="377"/>
      <c r="I4254" s="377"/>
      <c r="J4254" s="377"/>
      <c r="K4254" t="s">
        <v>6424</v>
      </c>
      <c r="L4254" t="s">
        <v>6173</v>
      </c>
      <c r="M4254" t="s">
        <v>14</v>
      </c>
      <c r="N4254" t="s">
        <v>80</v>
      </c>
      <c r="AO4254">
        <v>3.0133967412716733E-2</v>
      </c>
      <c r="AP4254">
        <v>2.5979151889169601E-2</v>
      </c>
      <c r="AQ4254">
        <v>2.7598962737947756E-2</v>
      </c>
      <c r="AR4254">
        <v>2.8332568499734097E-2</v>
      </c>
      <c r="AS4254">
        <v>2.7035977823594484E-2</v>
      </c>
      <c r="AT4254">
        <v>3.147500019291806E-2</v>
      </c>
      <c r="AU4254">
        <v>3.5937547520809209E-2</v>
      </c>
      <c r="AV4254">
        <v>4.6699583536527707E-2</v>
      </c>
      <c r="AW4254">
        <v>2.7729960685057089E-2</v>
      </c>
      <c r="AX4254">
        <v>2.6212076697137876E-2</v>
      </c>
      <c r="AY4254">
        <v>4.1463532137217637E-2</v>
      </c>
      <c r="AZ4254">
        <v>4.4472442069177283E-2</v>
      </c>
    </row>
    <row r="4255" spans="1:52" ht="14.55" customHeight="1">
      <c r="A4255" s="377"/>
      <c r="B4255" s="377"/>
      <c r="C4255" s="377"/>
      <c r="D4255" s="377"/>
      <c r="E4255" s="377"/>
      <c r="F4255" s="377"/>
      <c r="G4255" s="377"/>
      <c r="H4255" s="377"/>
      <c r="I4255" s="377"/>
      <c r="J4255" s="377"/>
      <c r="K4255" t="s">
        <v>6425</v>
      </c>
      <c r="L4255" t="s">
        <v>6173</v>
      </c>
      <c r="M4255" t="s">
        <v>92</v>
      </c>
      <c r="N4255" t="s">
        <v>80</v>
      </c>
      <c r="AO4255">
        <v>7.7016079046329476E-3</v>
      </c>
      <c r="AP4255">
        <v>8.2700849495998593E-3</v>
      </c>
      <c r="AQ4255">
        <v>8.520703168454824E-3</v>
      </c>
      <c r="AR4255">
        <v>7.4109703732324573E-3</v>
      </c>
      <c r="AS4255">
        <v>7.4101676082115172E-3</v>
      </c>
      <c r="AT4255">
        <v>9.9075198877491329E-3</v>
      </c>
      <c r="AU4255">
        <v>6.9906395055924202E-3</v>
      </c>
      <c r="AV4255">
        <v>4.3394402413326283E-3</v>
      </c>
      <c r="AW4255">
        <v>3.8471181796444847E-3</v>
      </c>
      <c r="AX4255">
        <v>7.7053316692636976E-3</v>
      </c>
      <c r="AY4255">
        <v>7.997935785826844E-3</v>
      </c>
      <c r="AZ4255">
        <v>1.673794895811408E-2</v>
      </c>
    </row>
    <row r="4256" spans="1:52" ht="14.55" customHeight="1">
      <c r="A4256" s="377"/>
      <c r="B4256" s="377"/>
      <c r="C4256" s="377"/>
      <c r="D4256" s="377"/>
      <c r="E4256" s="377"/>
      <c r="F4256" s="377"/>
      <c r="G4256" s="377"/>
      <c r="H4256" s="377"/>
      <c r="I4256" s="377"/>
      <c r="J4256" s="377"/>
      <c r="K4256" t="s">
        <v>6426</v>
      </c>
      <c r="L4256" t="s">
        <v>6173</v>
      </c>
      <c r="M4256" t="s">
        <v>15</v>
      </c>
      <c r="N4256" t="s">
        <v>80</v>
      </c>
      <c r="AO4256">
        <v>2.6952861937356826E-2</v>
      </c>
      <c r="AP4256">
        <v>1.801345020969727E-2</v>
      </c>
      <c r="AQ4256">
        <v>1.6233499208789286E-2</v>
      </c>
      <c r="AR4256">
        <v>1.5030058167887762E-2</v>
      </c>
      <c r="AS4256">
        <v>1.3026970373566055E-2</v>
      </c>
      <c r="AT4256">
        <v>1.3484473290680818E-2</v>
      </c>
      <c r="AU4256">
        <v>1.6514439220386461E-2</v>
      </c>
      <c r="AV4256">
        <v>1.795076685458449E-2</v>
      </c>
      <c r="AW4256">
        <v>2.0723396104203391E-2</v>
      </c>
      <c r="AX4256">
        <v>2.238663899475505E-2</v>
      </c>
      <c r="AY4256">
        <v>3.2137797890514901E-2</v>
      </c>
      <c r="AZ4256">
        <v>3.0722615562004417E-2</v>
      </c>
    </row>
    <row r="4257" spans="1:52" ht="14.55" customHeight="1">
      <c r="A4257" s="377"/>
      <c r="B4257" s="377"/>
      <c r="C4257" s="377"/>
      <c r="D4257" s="377"/>
      <c r="E4257" s="377"/>
      <c r="F4257" s="377"/>
      <c r="G4257" s="377"/>
      <c r="H4257" s="377"/>
      <c r="I4257" s="377"/>
      <c r="J4257" s="377"/>
      <c r="K4257" t="s">
        <v>6427</v>
      </c>
      <c r="L4257" t="s">
        <v>6173</v>
      </c>
      <c r="M4257" t="s">
        <v>91</v>
      </c>
      <c r="N4257" t="s">
        <v>80</v>
      </c>
      <c r="AO4257">
        <v>1.5655434669379078E-3</v>
      </c>
      <c r="AP4257">
        <v>2.5725581862080849E-3</v>
      </c>
      <c r="AQ4257">
        <v>2.8625108729435204E-3</v>
      </c>
      <c r="AR4257">
        <v>2.8289057458401878E-3</v>
      </c>
      <c r="AS4257">
        <v>2.4139120237834828E-3</v>
      </c>
      <c r="AT4257">
        <v>2.6929698223984223E-3</v>
      </c>
      <c r="AU4257">
        <v>3.1883665662442357E-3</v>
      </c>
      <c r="AV4257">
        <v>3.805586227060368E-3</v>
      </c>
      <c r="AW4257">
        <v>3.352158110495908E-3</v>
      </c>
      <c r="AX4257">
        <v>3.4445381341163517E-3</v>
      </c>
      <c r="AY4257">
        <v>3.1650500604968046E-3</v>
      </c>
      <c r="AZ4257">
        <v>3.2174040606843643E-3</v>
      </c>
    </row>
    <row r="4258" spans="1:52" ht="14.55" customHeight="1">
      <c r="A4258" s="377"/>
      <c r="B4258" s="377"/>
      <c r="C4258" s="377"/>
      <c r="D4258" s="377"/>
      <c r="E4258" s="377"/>
      <c r="F4258" s="377"/>
      <c r="G4258" s="377"/>
      <c r="H4258" s="377"/>
      <c r="I4258" s="377"/>
      <c r="J4258" s="377"/>
      <c r="K4258" t="s">
        <v>6428</v>
      </c>
      <c r="L4258" t="s">
        <v>6173</v>
      </c>
      <c r="M4258" t="s">
        <v>16</v>
      </c>
      <c r="N4258" t="s">
        <v>80</v>
      </c>
      <c r="AO4258">
        <v>3.8196734105353763E-2</v>
      </c>
      <c r="AP4258">
        <v>3.2491229680980595E-2</v>
      </c>
      <c r="AQ4258">
        <v>3.2254296302236529E-2</v>
      </c>
      <c r="AR4258">
        <v>3.5991862432554984E-2</v>
      </c>
      <c r="AS4258">
        <v>2.7896183148962923E-2</v>
      </c>
      <c r="AT4258">
        <v>3.3254396041411872E-2</v>
      </c>
      <c r="AU4258">
        <v>2.505483403956376E-2</v>
      </c>
      <c r="AV4258">
        <v>3.8257152423967371E-2</v>
      </c>
      <c r="AW4258">
        <v>3.5491927740629481E-2</v>
      </c>
      <c r="AX4258">
        <v>3.9106102597589155E-2</v>
      </c>
      <c r="AY4258">
        <v>4.2033890042078699E-2</v>
      </c>
      <c r="AZ4258">
        <v>4.910877061470606E-2</v>
      </c>
    </row>
    <row r="4259" spans="1:52" ht="14.55" customHeight="1">
      <c r="A4259" s="377"/>
      <c r="B4259" s="377"/>
      <c r="C4259" s="377"/>
      <c r="D4259" s="377"/>
      <c r="E4259" s="377"/>
      <c r="F4259" s="377"/>
      <c r="G4259" s="377"/>
      <c r="H4259" s="377"/>
      <c r="I4259" s="377"/>
      <c r="J4259" s="377"/>
      <c r="K4259" t="s">
        <v>6429</v>
      </c>
      <c r="L4259" t="s">
        <v>6173</v>
      </c>
      <c r="M4259" t="s">
        <v>17</v>
      </c>
      <c r="N4259" t="s">
        <v>80</v>
      </c>
      <c r="AO4259">
        <v>3.5040970419119855E-2</v>
      </c>
      <c r="AP4259">
        <v>3.1108942852891432E-2</v>
      </c>
      <c r="AQ4259">
        <v>3.0474774230373109E-2</v>
      </c>
      <c r="AR4259">
        <v>4.9701403015178489E-2</v>
      </c>
      <c r="AS4259">
        <v>3.8056102983085954E-2</v>
      </c>
      <c r="AT4259">
        <v>3.686332492012686E-2</v>
      </c>
      <c r="AU4259">
        <v>3.9094977537931098E-2</v>
      </c>
      <c r="AV4259">
        <v>3.3320185797740265E-2</v>
      </c>
      <c r="AW4259">
        <v>3.7279962693618489E-2</v>
      </c>
      <c r="AX4259">
        <v>4.4514817698637653E-2</v>
      </c>
      <c r="AY4259">
        <v>4.8244117992610483E-2</v>
      </c>
      <c r="AZ4259">
        <v>3.5576287011658575E-2</v>
      </c>
    </row>
    <row r="4260" spans="1:52" ht="14.55" customHeight="1">
      <c r="A4260" s="377"/>
      <c r="B4260" s="377"/>
      <c r="C4260" s="377"/>
      <c r="D4260" s="377"/>
      <c r="E4260" s="377"/>
      <c r="F4260" s="377"/>
      <c r="G4260" s="377"/>
      <c r="H4260" s="377"/>
      <c r="I4260" s="377"/>
      <c r="J4260" s="377"/>
      <c r="K4260" t="s">
        <v>6430</v>
      </c>
      <c r="L4260" t="s">
        <v>6173</v>
      </c>
      <c r="M4260" t="s">
        <v>97</v>
      </c>
      <c r="N4260" t="s">
        <v>80</v>
      </c>
      <c r="O4260" t="s">
        <v>6079</v>
      </c>
      <c r="P4260" t="s">
        <v>6079</v>
      </c>
      <c r="Q4260" t="s">
        <v>6079</v>
      </c>
      <c r="R4260" t="s">
        <v>6079</v>
      </c>
      <c r="S4260" t="s">
        <v>6079</v>
      </c>
      <c r="T4260" t="s">
        <v>6079</v>
      </c>
      <c r="AO4260">
        <v>2.9483419565735895E-6</v>
      </c>
      <c r="AP4260">
        <v>3.5496946304243287E-6</v>
      </c>
      <c r="AQ4260">
        <v>3.1869664465997952E-6</v>
      </c>
      <c r="AR4260">
        <v>3.1448819042585197E-6</v>
      </c>
      <c r="AS4260">
        <v>2.2320448436851003E-6</v>
      </c>
      <c r="AT4260">
        <v>1.5723999794347147E-5</v>
      </c>
      <c r="AU4260">
        <v>2.1852382580379445E-6</v>
      </c>
      <c r="AV4260">
        <v>2.2196219468137099E-6</v>
      </c>
      <c r="AW4260">
        <v>1.1192307325230305E-5</v>
      </c>
      <c r="AX4260">
        <v>1.3727297584799944E-5</v>
      </c>
      <c r="AY4260">
        <v>0</v>
      </c>
      <c r="AZ4260">
        <v>0</v>
      </c>
    </row>
    <row r="4261" spans="1:52" ht="14.55" customHeight="1">
      <c r="A4261" s="377"/>
      <c r="B4261" s="377"/>
      <c r="C4261" s="377"/>
      <c r="D4261" s="377"/>
      <c r="E4261" s="377"/>
      <c r="F4261" s="377"/>
      <c r="G4261" s="377"/>
      <c r="H4261" s="377"/>
      <c r="I4261" s="377"/>
      <c r="J4261" s="377"/>
      <c r="K4261" t="s">
        <v>6431</v>
      </c>
      <c r="L4261" t="s">
        <v>6173</v>
      </c>
      <c r="M4261" t="s">
        <v>18</v>
      </c>
      <c r="N4261" t="s">
        <v>80</v>
      </c>
      <c r="AO4261">
        <v>3.0772784813946935E-2</v>
      </c>
      <c r="AP4261">
        <v>3.0321031631522215E-2</v>
      </c>
      <c r="AQ4261">
        <v>2.7837906071772497E-2</v>
      </c>
      <c r="AR4261">
        <v>2.7270237212102304E-2</v>
      </c>
      <c r="AS4261">
        <v>2.5483824171776692E-2</v>
      </c>
      <c r="AT4261">
        <v>2.164489408745247E-2</v>
      </c>
      <c r="AU4261">
        <v>2.0031454861263183E-2</v>
      </c>
      <c r="AV4261">
        <v>2.1558947575552115E-2</v>
      </c>
      <c r="AW4261">
        <v>2.3754878780060093E-2</v>
      </c>
      <c r="AX4261">
        <v>2.6601972741780461E-2</v>
      </c>
      <c r="AY4261">
        <v>2.1383052684715458E-2</v>
      </c>
      <c r="AZ4261">
        <v>2.2679753660127755E-2</v>
      </c>
    </row>
    <row r="4262" spans="1:52" ht="14.55" customHeight="1">
      <c r="A4262" s="377"/>
      <c r="B4262" s="377"/>
      <c r="C4262" s="377"/>
      <c r="D4262" s="377"/>
      <c r="E4262" s="377"/>
      <c r="F4262" s="377"/>
      <c r="G4262" s="377"/>
      <c r="H4262" s="377"/>
      <c r="I4262" s="377"/>
      <c r="J4262" s="377"/>
      <c r="K4262" t="s">
        <v>6432</v>
      </c>
      <c r="L4262" t="s">
        <v>6173</v>
      </c>
      <c r="M4262" t="s">
        <v>34</v>
      </c>
      <c r="N4262" t="s">
        <v>80</v>
      </c>
      <c r="AO4262">
        <v>3.3884806950682571E-2</v>
      </c>
      <c r="AP4262">
        <v>3.1437774370446196E-2</v>
      </c>
      <c r="AQ4262">
        <v>3.0287941683385246E-2</v>
      </c>
      <c r="AR4262">
        <v>3.1143805785865165E-2</v>
      </c>
      <c r="AS4262">
        <v>2.8451805193693565E-2</v>
      </c>
      <c r="AT4262">
        <v>2.9445602084333004E-2</v>
      </c>
      <c r="AU4262">
        <v>2.785050459903839E-2</v>
      </c>
      <c r="AV4262">
        <v>3.2620490247913581E-2</v>
      </c>
      <c r="AW4262">
        <v>3.3772335319017764E-2</v>
      </c>
      <c r="AX4262">
        <v>3.6062437342562398E-2</v>
      </c>
      <c r="AY4262">
        <v>3.7437344033320233E-2</v>
      </c>
      <c r="AZ4262">
        <v>3.960102025395771E-2</v>
      </c>
    </row>
    <row r="4263" spans="1:52" ht="14.55" customHeight="1">
      <c r="A4263" s="377"/>
      <c r="B4263" s="377"/>
      <c r="C4263" s="377"/>
      <c r="D4263" s="377"/>
      <c r="E4263" s="377"/>
      <c r="F4263" s="377"/>
      <c r="G4263" s="377"/>
      <c r="H4263" s="377"/>
      <c r="I4263" s="377"/>
      <c r="J4263" s="377"/>
      <c r="K4263" t="s">
        <v>6433</v>
      </c>
      <c r="L4263" t="s">
        <v>6173</v>
      </c>
      <c r="M4263" t="s">
        <v>19</v>
      </c>
      <c r="N4263" t="s">
        <v>80</v>
      </c>
      <c r="AO4263">
        <v>2.727339976100121E-2</v>
      </c>
      <c r="AP4263">
        <v>2.1839631292954163E-2</v>
      </c>
      <c r="AQ4263">
        <v>1.9258308470739199E-2</v>
      </c>
      <c r="AR4263">
        <v>2.3883050320736367E-2</v>
      </c>
      <c r="AS4263">
        <v>2.0291394171148249E-2</v>
      </c>
      <c r="AT4263">
        <v>2.1837853196933401E-2</v>
      </c>
      <c r="AU4263">
        <v>2.5786620324371297E-2</v>
      </c>
      <c r="AV4263">
        <v>2.9293594026176328E-2</v>
      </c>
      <c r="AW4263">
        <v>3.7072577862144955E-2</v>
      </c>
      <c r="AX4263">
        <v>3.7212272393948649E-2</v>
      </c>
      <c r="AY4263">
        <v>3.4178712952495291E-2</v>
      </c>
      <c r="AZ4263">
        <v>2.9250603835952519E-2</v>
      </c>
    </row>
    <row r="4264" spans="1:52" ht="14.55" customHeight="1">
      <c r="A4264" s="377"/>
      <c r="B4264" s="377"/>
      <c r="C4264" s="377"/>
      <c r="D4264" s="377"/>
      <c r="E4264" s="377"/>
      <c r="F4264" s="377"/>
      <c r="G4264" s="377"/>
      <c r="H4264" s="377"/>
      <c r="I4264" s="377"/>
      <c r="J4264" s="377"/>
      <c r="K4264" t="s">
        <v>6434</v>
      </c>
      <c r="L4264" t="s">
        <v>6173</v>
      </c>
      <c r="M4264" t="s">
        <v>20</v>
      </c>
      <c r="N4264" t="s">
        <v>80</v>
      </c>
      <c r="AO4264">
        <v>4.0721959288254991E-2</v>
      </c>
      <c r="AP4264">
        <v>4.3789005223882835E-2</v>
      </c>
      <c r="AQ4264">
        <v>4.0888929023043266E-2</v>
      </c>
      <c r="AR4264">
        <v>3.4836818651121773E-2</v>
      </c>
      <c r="AS4264">
        <v>3.5265681339616411E-2</v>
      </c>
      <c r="AT4264">
        <v>3.4560525125768196E-2</v>
      </c>
      <c r="AU4264">
        <v>3.4721272601006749E-2</v>
      </c>
      <c r="AV4264">
        <v>3.7061462178720007E-2</v>
      </c>
      <c r="AW4264">
        <v>4.583941446073931E-2</v>
      </c>
      <c r="AX4264">
        <v>4.860513085878445E-2</v>
      </c>
      <c r="AY4264">
        <v>4.850170466095606E-2</v>
      </c>
      <c r="AZ4264">
        <v>5.1908092478086282E-2</v>
      </c>
    </row>
    <row r="4265" spans="1:52" ht="14.55" customHeight="1">
      <c r="A4265" s="377"/>
      <c r="B4265" s="377"/>
      <c r="C4265" s="377"/>
      <c r="D4265" s="377"/>
      <c r="E4265" s="377"/>
      <c r="F4265" s="377"/>
      <c r="G4265" s="377"/>
      <c r="H4265" s="377"/>
      <c r="I4265" s="377"/>
      <c r="J4265" s="377"/>
      <c r="K4265" t="s">
        <v>6435</v>
      </c>
      <c r="L4265" t="s">
        <v>6173</v>
      </c>
      <c r="M4265" t="s">
        <v>22</v>
      </c>
      <c r="N4265" t="s">
        <v>80</v>
      </c>
      <c r="AO4265">
        <v>2.3617246680820415E-3</v>
      </c>
      <c r="AP4265">
        <v>1.0067123181413276E-3</v>
      </c>
      <c r="AQ4265">
        <v>1.1844927202032572E-3</v>
      </c>
      <c r="AR4265">
        <v>9.0364006437190303E-4</v>
      </c>
      <c r="AS4265">
        <v>1.3523386988695176E-3</v>
      </c>
      <c r="AT4265">
        <v>2.253025163326307E-3</v>
      </c>
      <c r="AU4265">
        <v>1.6890627498156428E-3</v>
      </c>
      <c r="AV4265">
        <v>1.8244791750957369E-3</v>
      </c>
      <c r="AW4265">
        <v>1.9171281122695441E-3</v>
      </c>
      <c r="AX4265">
        <v>4.6649681887999984E-3</v>
      </c>
      <c r="AY4265">
        <v>3.2907296243302681E-3</v>
      </c>
      <c r="AZ4265">
        <v>3.740971263604296E-3</v>
      </c>
    </row>
    <row r="4266" spans="1:52" ht="14.55" customHeight="1">
      <c r="A4266" s="377"/>
      <c r="B4266" s="377"/>
      <c r="C4266" s="377"/>
      <c r="D4266" s="377"/>
      <c r="E4266" s="377"/>
      <c r="F4266" s="377"/>
      <c r="G4266" s="377"/>
      <c r="H4266" s="377"/>
      <c r="I4266" s="377"/>
      <c r="J4266" s="377"/>
      <c r="K4266" t="s">
        <v>6436</v>
      </c>
      <c r="L4266" t="s">
        <v>6173</v>
      </c>
      <c r="M4266" t="s">
        <v>90</v>
      </c>
      <c r="N4266" t="s">
        <v>80</v>
      </c>
      <c r="AO4266">
        <v>7.8459907311208554E-3</v>
      </c>
      <c r="AP4266">
        <v>7.8529599362716727E-3</v>
      </c>
      <c r="AQ4266">
        <v>6.841314269148315E-3</v>
      </c>
      <c r="AR4266">
        <v>6.3915393307644175E-3</v>
      </c>
      <c r="AS4266">
        <v>6.0347521424094679E-3</v>
      </c>
      <c r="AT4266">
        <v>5.9225343800921645E-3</v>
      </c>
      <c r="AU4266">
        <v>5.4146364478874559E-3</v>
      </c>
      <c r="AV4266">
        <v>4.5346585101723874E-3</v>
      </c>
      <c r="AW4266">
        <v>5.394159416191942E-3</v>
      </c>
      <c r="AX4266">
        <v>7.3598599261315116E-3</v>
      </c>
      <c r="AY4266">
        <v>3.2844466435647708E-3</v>
      </c>
      <c r="AZ4266">
        <v>2.5520528726090618E-3</v>
      </c>
    </row>
    <row r="4267" spans="1:52" ht="14.55" customHeight="1">
      <c r="A4267" s="377"/>
      <c r="B4267" s="377"/>
      <c r="C4267" s="377"/>
      <c r="D4267" s="377"/>
      <c r="E4267" s="377"/>
      <c r="F4267" s="377"/>
      <c r="G4267" s="377"/>
      <c r="H4267" s="377"/>
      <c r="I4267" s="377"/>
      <c r="J4267" s="377"/>
      <c r="K4267" t="s">
        <v>6437</v>
      </c>
      <c r="L4267" t="s">
        <v>6173</v>
      </c>
      <c r="M4267" t="s">
        <v>23</v>
      </c>
      <c r="N4267" t="s">
        <v>80</v>
      </c>
      <c r="AO4267">
        <v>6.876220112730729E-3</v>
      </c>
      <c r="AP4267">
        <v>6.7406493852274312E-3</v>
      </c>
      <c r="AQ4267">
        <v>4.739428529913518E-3</v>
      </c>
      <c r="AR4267">
        <v>3.013787831870523E-3</v>
      </c>
      <c r="AS4267">
        <v>6.3855083818596401E-3</v>
      </c>
      <c r="AT4267">
        <v>5.9500376661103232E-3</v>
      </c>
      <c r="AU4267">
        <v>5.4623575031919622E-3</v>
      </c>
      <c r="AV4267">
        <v>5.0454166854827578E-3</v>
      </c>
      <c r="AW4267">
        <v>6.2871175169545582E-3</v>
      </c>
      <c r="AX4267">
        <v>4.7549745242574087E-3</v>
      </c>
      <c r="AY4267">
        <v>4.3571312294719833E-3</v>
      </c>
      <c r="AZ4267">
        <v>7.8391407794902428E-3</v>
      </c>
    </row>
    <row r="4268" spans="1:52" ht="14.55" customHeight="1">
      <c r="A4268" s="377"/>
      <c r="B4268" s="377"/>
      <c r="C4268" s="377"/>
      <c r="D4268" s="377"/>
      <c r="E4268" s="377"/>
      <c r="F4268" s="377"/>
      <c r="G4268" s="377"/>
      <c r="H4268" s="377"/>
      <c r="I4268" s="377"/>
      <c r="J4268" s="377"/>
      <c r="K4268" t="s">
        <v>6438</v>
      </c>
      <c r="L4268" t="s">
        <v>6173</v>
      </c>
      <c r="M4268" t="s">
        <v>24</v>
      </c>
      <c r="N4268" t="s">
        <v>80</v>
      </c>
      <c r="AO4268">
        <v>1.7873702985030319E-2</v>
      </c>
      <c r="AP4268">
        <v>9.3707086063343995E-3</v>
      </c>
      <c r="AQ4268">
        <v>9.7613184560116223E-3</v>
      </c>
      <c r="AR4268">
        <v>1.1232502945272954E-2</v>
      </c>
      <c r="AS4268">
        <v>9.4674476988935354E-3</v>
      </c>
      <c r="AT4268">
        <v>9.7199599527040374E-3</v>
      </c>
      <c r="AU4268">
        <v>9.2171100569674105E-3</v>
      </c>
      <c r="AV4268">
        <v>1.4533326852002069E-2</v>
      </c>
      <c r="AW4268">
        <v>1.968348594653109E-2</v>
      </c>
      <c r="AX4268">
        <v>2.0284425956643284E-2</v>
      </c>
      <c r="AY4268">
        <v>2.0350744430313556E-2</v>
      </c>
      <c r="AZ4268">
        <v>1.5121078727402868E-2</v>
      </c>
    </row>
    <row r="4269" spans="1:52" ht="14.55" customHeight="1">
      <c r="A4269" s="377"/>
      <c r="B4269" s="377"/>
      <c r="C4269" s="377"/>
      <c r="D4269" s="377"/>
      <c r="E4269" s="377"/>
      <c r="F4269" s="377"/>
      <c r="G4269" s="377"/>
      <c r="H4269" s="377"/>
      <c r="I4269" s="377"/>
      <c r="J4269" s="377"/>
      <c r="K4269" t="s">
        <v>6439</v>
      </c>
      <c r="L4269" t="s">
        <v>6173</v>
      </c>
      <c r="M4269" t="s">
        <v>1386</v>
      </c>
      <c r="N4269" t="s">
        <v>80</v>
      </c>
      <c r="O4269" t="s">
        <v>6079</v>
      </c>
      <c r="P4269" t="s">
        <v>6079</v>
      </c>
      <c r="Q4269" t="s">
        <v>6079</v>
      </c>
      <c r="R4269" t="s">
        <v>6079</v>
      </c>
      <c r="S4269" t="s">
        <v>6079</v>
      </c>
      <c r="T4269" t="s">
        <v>6079</v>
      </c>
      <c r="U4269" t="s">
        <v>6079</v>
      </c>
      <c r="V4269" t="s">
        <v>6079</v>
      </c>
      <c r="W4269" t="s">
        <v>6079</v>
      </c>
      <c r="X4269" t="s">
        <v>6079</v>
      </c>
      <c r="Y4269" t="s">
        <v>6079</v>
      </c>
      <c r="Z4269" t="s">
        <v>6079</v>
      </c>
      <c r="AA4269" t="s">
        <v>6079</v>
      </c>
      <c r="AO4269">
        <v>4.5532754767155882E-2</v>
      </c>
      <c r="AP4269">
        <v>7.7981665615606918E-2</v>
      </c>
      <c r="AQ4269">
        <v>6.6960309790631556E-2</v>
      </c>
      <c r="AR4269">
        <v>6.3962338964955553E-2</v>
      </c>
      <c r="AS4269">
        <v>8.1379536503283584E-2</v>
      </c>
      <c r="AT4269">
        <v>0.10306765402545048</v>
      </c>
      <c r="AU4269">
        <v>9.3574416443878636E-2</v>
      </c>
      <c r="AV4269">
        <v>8.2387621781947584E-2</v>
      </c>
      <c r="AW4269">
        <v>0.1111423113077024</v>
      </c>
      <c r="AX4269">
        <v>9.3995896457690964E-2</v>
      </c>
      <c r="AY4269">
        <v>7.4197850349707259E-2</v>
      </c>
      <c r="AZ4269">
        <v>4.0576839063171215E-2</v>
      </c>
    </row>
    <row r="4270" spans="1:52" ht="14.55" customHeight="1">
      <c r="A4270" s="377"/>
      <c r="B4270" s="377"/>
      <c r="C4270" s="377"/>
      <c r="D4270" s="377"/>
      <c r="E4270" s="377"/>
      <c r="F4270" s="377"/>
      <c r="G4270" s="377"/>
      <c r="H4270" s="377"/>
      <c r="I4270" s="377"/>
      <c r="J4270" s="377"/>
      <c r="K4270" t="s">
        <v>6440</v>
      </c>
      <c r="L4270" t="s">
        <v>6173</v>
      </c>
      <c r="M4270" t="s">
        <v>25</v>
      </c>
      <c r="N4270" t="s">
        <v>80</v>
      </c>
      <c r="AO4270">
        <v>2.4615887551520343E-2</v>
      </c>
      <c r="AP4270">
        <v>2.2895129082118073E-2</v>
      </c>
      <c r="AQ4270">
        <v>2.3172774122808281E-2</v>
      </c>
      <c r="AR4270">
        <v>3.2103190865666403E-2</v>
      </c>
      <c r="AS4270">
        <v>2.8850491825794841E-2</v>
      </c>
      <c r="AT4270">
        <v>2.9543396122447548E-2</v>
      </c>
      <c r="AU4270">
        <v>3.1866814756855641E-2</v>
      </c>
      <c r="AV4270">
        <v>3.0559658326948545E-2</v>
      </c>
      <c r="AW4270">
        <v>3.1129769856855009E-2</v>
      </c>
      <c r="AX4270">
        <v>3.7325487132951009E-2</v>
      </c>
      <c r="AY4270">
        <v>4.2373464533563179E-2</v>
      </c>
      <c r="AZ4270">
        <v>3.9757179752140569E-2</v>
      </c>
    </row>
    <row r="4271" spans="1:52" ht="14.55" customHeight="1">
      <c r="A4271" s="377"/>
      <c r="B4271" s="377"/>
      <c r="C4271" s="377"/>
      <c r="D4271" s="377"/>
      <c r="E4271" s="377"/>
      <c r="F4271" s="377"/>
      <c r="G4271" s="377"/>
      <c r="H4271" s="377"/>
      <c r="I4271" s="377"/>
      <c r="J4271" s="377"/>
      <c r="K4271" t="s">
        <v>6441</v>
      </c>
      <c r="L4271" t="s">
        <v>6173</v>
      </c>
      <c r="M4271" t="s">
        <v>5610</v>
      </c>
      <c r="N4271" t="s">
        <v>80</v>
      </c>
      <c r="AO4271">
        <v>9.6885747035255806E-2</v>
      </c>
      <c r="AP4271" t="s">
        <v>6079</v>
      </c>
      <c r="AQ4271" t="s">
        <v>6079</v>
      </c>
      <c r="AR4271" t="s">
        <v>6079</v>
      </c>
      <c r="AS4271" t="s">
        <v>6079</v>
      </c>
      <c r="AT4271">
        <v>0.14678086122251816</v>
      </c>
      <c r="AU4271">
        <v>0.11821502492527364</v>
      </c>
      <c r="AV4271">
        <v>8.87864765997501E-2</v>
      </c>
      <c r="AW4271">
        <v>8.6671654358073516E-2</v>
      </c>
      <c r="AX4271">
        <v>8.8580103420163078E-2</v>
      </c>
      <c r="AY4271">
        <v>9.1494476923229942E-2</v>
      </c>
      <c r="AZ4271">
        <v>8.4686286175078992E-2</v>
      </c>
    </row>
    <row r="4272" spans="1:52" ht="14.55" customHeight="1">
      <c r="A4272" s="377"/>
      <c r="B4272" s="377"/>
      <c r="C4272" s="377"/>
      <c r="D4272" s="377"/>
      <c r="E4272" s="377"/>
      <c r="F4272" s="377"/>
      <c r="G4272" s="377"/>
      <c r="H4272" s="377"/>
      <c r="I4272" s="377"/>
      <c r="J4272" s="377"/>
      <c r="K4272" t="s">
        <v>6442</v>
      </c>
      <c r="L4272" t="s">
        <v>6173</v>
      </c>
      <c r="M4272" t="s">
        <v>98</v>
      </c>
      <c r="N4272" t="s">
        <v>80</v>
      </c>
      <c r="AO4272">
        <v>4.2051587180029007E-3</v>
      </c>
      <c r="AP4272">
        <v>4.1864982650334798E-3</v>
      </c>
      <c r="AQ4272">
        <v>3.837665297633091E-3</v>
      </c>
      <c r="AR4272">
        <v>2.5736017516244888E-3</v>
      </c>
      <c r="AS4272">
        <v>3.7369831449443063E-3</v>
      </c>
      <c r="AT4272">
        <v>4.2922480154397834E-3</v>
      </c>
      <c r="AU4272">
        <v>4.1061235891478396E-3</v>
      </c>
      <c r="AV4272">
        <v>1.7196644006871832E-3</v>
      </c>
      <c r="AW4272">
        <v>1.7458190166379627E-3</v>
      </c>
      <c r="AX4272">
        <v>2.8533580543061926E-3</v>
      </c>
      <c r="AY4272">
        <v>1.221113760343932E-2</v>
      </c>
      <c r="AZ4272">
        <v>1.9191957342085019E-2</v>
      </c>
    </row>
    <row r="4273" spans="1:52" ht="14.55" customHeight="1">
      <c r="A4273" s="377"/>
      <c r="B4273" s="377"/>
      <c r="C4273" s="377"/>
      <c r="D4273" s="377"/>
      <c r="E4273" s="377"/>
      <c r="F4273" s="377"/>
      <c r="G4273" s="377"/>
      <c r="H4273" s="377"/>
      <c r="I4273" s="377"/>
      <c r="J4273" s="377"/>
      <c r="K4273" t="s">
        <v>6443</v>
      </c>
      <c r="L4273" t="s">
        <v>6173</v>
      </c>
      <c r="M4273" t="s">
        <v>94</v>
      </c>
      <c r="N4273" t="s">
        <v>80</v>
      </c>
      <c r="AO4273">
        <v>5.5999839383154046E-2</v>
      </c>
      <c r="AP4273">
        <v>4.8291861208760944E-2</v>
      </c>
      <c r="AQ4273">
        <v>5.0195889966879799E-2</v>
      </c>
      <c r="AR4273">
        <v>4.7834072622538311E-2</v>
      </c>
      <c r="AS4273">
        <v>4.0921360150470917E-2</v>
      </c>
      <c r="AT4273">
        <v>4.2248896767880129E-2</v>
      </c>
      <c r="AU4273">
        <v>4.0266794620781553E-2</v>
      </c>
      <c r="AV4273">
        <v>5.7979296624069657E-2</v>
      </c>
      <c r="AW4273">
        <v>5.7529175015100999E-2</v>
      </c>
      <c r="AX4273">
        <v>6.0987733057100223E-2</v>
      </c>
      <c r="AY4273">
        <v>7.2783119758733361E-2</v>
      </c>
      <c r="AZ4273">
        <v>7.3043563095695027E-2</v>
      </c>
    </row>
    <row r="4274" spans="1:52" ht="14.55" customHeight="1">
      <c r="A4274" s="377"/>
      <c r="B4274" s="377"/>
      <c r="C4274" s="377"/>
      <c r="D4274" s="377"/>
      <c r="E4274" s="377"/>
      <c r="F4274" s="377"/>
      <c r="G4274" s="377"/>
      <c r="H4274" s="377"/>
      <c r="I4274" s="377"/>
      <c r="J4274" s="377"/>
      <c r="K4274" t="s">
        <v>6444</v>
      </c>
      <c r="L4274" t="s">
        <v>6173</v>
      </c>
      <c r="M4274" t="s">
        <v>99</v>
      </c>
      <c r="N4274" t="s">
        <v>80</v>
      </c>
      <c r="AO4274">
        <v>2.8989041682068731E-2</v>
      </c>
      <c r="AP4274">
        <v>9.019062334090196E-3</v>
      </c>
      <c r="AQ4274">
        <v>1.4154912817674215E-2</v>
      </c>
      <c r="AR4274">
        <v>2.2314889299701015E-2</v>
      </c>
      <c r="AS4274">
        <v>2.9772369278312089E-2</v>
      </c>
      <c r="AT4274">
        <v>3.2429926462720866E-2</v>
      </c>
      <c r="AU4274">
        <v>2.5094941367668384E-2</v>
      </c>
      <c r="AV4274">
        <v>1.8897390465521791E-2</v>
      </c>
      <c r="AW4274">
        <v>2.188835918914012E-2</v>
      </c>
      <c r="AX4274">
        <v>1.9155570776460729E-2</v>
      </c>
      <c r="AY4274">
        <v>1.7253930006102543E-2</v>
      </c>
      <c r="AZ4274">
        <v>1.3593548519542262E-2</v>
      </c>
    </row>
    <row r="4275" spans="1:52" ht="14.55" customHeight="1">
      <c r="A4275" s="377"/>
      <c r="B4275" s="377"/>
      <c r="C4275" s="377"/>
      <c r="D4275" s="377"/>
      <c r="E4275" s="377"/>
      <c r="F4275" s="377"/>
      <c r="G4275" s="377"/>
      <c r="H4275" s="377"/>
      <c r="I4275" s="377"/>
      <c r="J4275" s="377"/>
      <c r="K4275" t="s">
        <v>6445</v>
      </c>
      <c r="L4275" t="s">
        <v>6173</v>
      </c>
      <c r="M4275" t="s">
        <v>26</v>
      </c>
      <c r="N4275" t="s">
        <v>80</v>
      </c>
      <c r="O4275" t="s">
        <v>6079</v>
      </c>
      <c r="P4275" t="s">
        <v>6079</v>
      </c>
      <c r="Q4275" t="s">
        <v>6079</v>
      </c>
      <c r="R4275" t="s">
        <v>6079</v>
      </c>
      <c r="S4275" t="s">
        <v>6079</v>
      </c>
      <c r="AO4275">
        <v>1.4268436923797204E-2</v>
      </c>
      <c r="AP4275">
        <v>1.4833928265415705E-2</v>
      </c>
      <c r="AQ4275">
        <v>1.3836859337067265E-2</v>
      </c>
      <c r="AR4275">
        <v>9.9209948557698515E-3</v>
      </c>
      <c r="AS4275">
        <v>8.4308517255604794E-3</v>
      </c>
      <c r="AT4275">
        <v>7.7330823458772163E-3</v>
      </c>
      <c r="AU4275">
        <v>6.1399877970254729E-3</v>
      </c>
      <c r="AV4275">
        <v>6.2738806991948226E-3</v>
      </c>
      <c r="AW4275">
        <v>6.6759701417297016E-3</v>
      </c>
      <c r="AX4275">
        <v>6.2518429081012848E-3</v>
      </c>
      <c r="AY4275">
        <v>7.8883548831171595E-3</v>
      </c>
      <c r="AZ4275">
        <v>7.0470571897471657E-3</v>
      </c>
    </row>
    <row r="4276" spans="1:52" ht="14.55" customHeight="1">
      <c r="A4276" s="377"/>
      <c r="B4276" s="377"/>
      <c r="C4276" s="377"/>
      <c r="D4276" s="377"/>
      <c r="E4276" s="377"/>
      <c r="F4276" s="377"/>
      <c r="G4276" s="377"/>
      <c r="H4276" s="377"/>
      <c r="I4276" s="377"/>
      <c r="J4276" s="377"/>
      <c r="K4276" t="s">
        <v>6446</v>
      </c>
      <c r="L4276" t="s">
        <v>6173</v>
      </c>
      <c r="M4276" t="s">
        <v>27</v>
      </c>
      <c r="N4276" t="s">
        <v>80</v>
      </c>
      <c r="AO4276">
        <v>3.8646243475430109E-2</v>
      </c>
      <c r="AP4276">
        <v>3.2131963260582354E-2</v>
      </c>
      <c r="AQ4276">
        <v>3.2248150516588206E-2</v>
      </c>
      <c r="AR4276">
        <v>3.7603361047506854E-2</v>
      </c>
      <c r="AS4276">
        <v>3.4315712740387347E-2</v>
      </c>
      <c r="AT4276">
        <v>3.2032321515392016E-2</v>
      </c>
      <c r="AU4276">
        <v>2.6710118021497805E-2</v>
      </c>
      <c r="AV4276">
        <v>3.8334600794515374E-2</v>
      </c>
      <c r="AW4276">
        <v>2.6330502174060581E-2</v>
      </c>
      <c r="AX4276">
        <v>3.2391614708518875E-2</v>
      </c>
      <c r="AY4276">
        <v>3.2074594014108608E-2</v>
      </c>
      <c r="AZ4276">
        <v>4.1217462228415047E-2</v>
      </c>
    </row>
    <row r="4277" spans="1:52" ht="14.55" customHeight="1">
      <c r="A4277" s="377"/>
      <c r="B4277" s="377"/>
      <c r="C4277" s="377"/>
      <c r="D4277" s="377"/>
      <c r="E4277" s="377"/>
      <c r="F4277" s="377"/>
      <c r="G4277" s="377"/>
      <c r="H4277" s="377"/>
      <c r="I4277" s="377"/>
      <c r="J4277" s="377"/>
      <c r="K4277" t="s">
        <v>6447</v>
      </c>
      <c r="L4277" t="s">
        <v>6173</v>
      </c>
      <c r="M4277" t="s">
        <v>28</v>
      </c>
      <c r="N4277" t="s">
        <v>80</v>
      </c>
      <c r="AO4277">
        <v>4.9770269829568434E-2</v>
      </c>
      <c r="AP4277" t="s">
        <v>6079</v>
      </c>
      <c r="AQ4277" t="s">
        <v>6079</v>
      </c>
      <c r="AR4277" t="s">
        <v>6079</v>
      </c>
      <c r="AS4277" t="s">
        <v>6079</v>
      </c>
      <c r="AT4277">
        <v>4.3712967042099871E-2</v>
      </c>
      <c r="AU4277">
        <v>5.1960901994860559E-2</v>
      </c>
      <c r="AV4277">
        <v>5.8934831651371887E-2</v>
      </c>
      <c r="AW4277">
        <v>4.9331627428251389E-2</v>
      </c>
      <c r="AX4277">
        <v>4.8633678646158321E-2</v>
      </c>
      <c r="AY4277">
        <v>5.0515004644008953E-2</v>
      </c>
      <c r="AZ4277">
        <v>4.9318878320098646E-2</v>
      </c>
    </row>
    <row r="4278" spans="1:52" ht="14.55" customHeight="1">
      <c r="A4278" s="377"/>
      <c r="B4278" s="377"/>
      <c r="C4278" s="377"/>
      <c r="D4278" s="377"/>
      <c r="E4278" s="377"/>
      <c r="F4278" s="377"/>
      <c r="G4278" s="377"/>
      <c r="H4278" s="377"/>
      <c r="I4278" s="377"/>
      <c r="J4278" s="377"/>
      <c r="K4278" t="s">
        <v>6448</v>
      </c>
      <c r="L4278" t="s">
        <v>6173</v>
      </c>
      <c r="M4278" t="s">
        <v>29</v>
      </c>
      <c r="N4278" t="s">
        <v>80</v>
      </c>
      <c r="AO4278">
        <v>1.383654365704912E-2</v>
      </c>
      <c r="AP4278">
        <v>1.7964792701032867E-2</v>
      </c>
      <c r="AQ4278">
        <v>1.8455279494393403E-2</v>
      </c>
      <c r="AR4278">
        <v>1.5310846932170059E-2</v>
      </c>
      <c r="AS4278">
        <v>1.7564357976160502E-2</v>
      </c>
      <c r="AT4278">
        <v>2.0582324210368489E-2</v>
      </c>
      <c r="AU4278">
        <v>2.1720535631814555E-2</v>
      </c>
      <c r="AV4278">
        <v>1.7060305097810511E-2</v>
      </c>
      <c r="AW4278">
        <v>1.5914289458891801E-2</v>
      </c>
      <c r="AX4278">
        <v>1.5657418087844616E-2</v>
      </c>
      <c r="AY4278">
        <v>1.4209497112017548E-2</v>
      </c>
      <c r="AZ4278">
        <v>1.4384585930911796E-2</v>
      </c>
    </row>
    <row r="4279" spans="1:52" ht="14.55" customHeight="1">
      <c r="A4279" s="377"/>
      <c r="B4279" s="377"/>
      <c r="C4279" s="377"/>
      <c r="D4279" s="377"/>
      <c r="E4279" s="377"/>
      <c r="F4279" s="377"/>
      <c r="G4279" s="377"/>
      <c r="H4279" s="377"/>
      <c r="I4279" s="377"/>
      <c r="J4279" s="377"/>
      <c r="K4279" t="s">
        <v>6449</v>
      </c>
      <c r="L4279" t="s">
        <v>6173</v>
      </c>
      <c r="M4279" t="s">
        <v>30</v>
      </c>
      <c r="N4279" t="s">
        <v>80</v>
      </c>
      <c r="AO4279">
        <v>2.7619202384735201E-2</v>
      </c>
      <c r="AP4279">
        <v>2.6574685810575368E-2</v>
      </c>
      <c r="AQ4279">
        <v>2.9458250182373719E-2</v>
      </c>
      <c r="AR4279">
        <v>2.8149228748659987E-2</v>
      </c>
      <c r="AS4279">
        <v>2.5581626467632977E-2</v>
      </c>
      <c r="AT4279">
        <v>2.4353326743276185E-2</v>
      </c>
      <c r="AU4279">
        <v>2.3012418289806817E-2</v>
      </c>
      <c r="AV4279">
        <v>2.2966140717954348E-2</v>
      </c>
      <c r="AW4279">
        <v>2.6888076599956769E-2</v>
      </c>
      <c r="AX4279">
        <v>2.7624063319022979E-2</v>
      </c>
      <c r="AY4279">
        <v>3.0142262080702007E-2</v>
      </c>
      <c r="AZ4279">
        <v>2.1986822283660772E-2</v>
      </c>
    </row>
    <row r="4280" spans="1:52" ht="14.55" customHeight="1">
      <c r="A4280" s="377"/>
      <c r="B4280" s="377"/>
      <c r="C4280" s="377"/>
      <c r="D4280" s="377"/>
      <c r="E4280" s="377"/>
      <c r="F4280" s="377"/>
      <c r="G4280" s="377"/>
      <c r="H4280" s="377"/>
      <c r="I4280" s="377"/>
      <c r="J4280" s="377"/>
      <c r="K4280" t="s">
        <v>6450</v>
      </c>
      <c r="L4280" t="s">
        <v>6173</v>
      </c>
      <c r="M4280" t="s">
        <v>100</v>
      </c>
      <c r="N4280" t="s">
        <v>80</v>
      </c>
      <c r="AO4280">
        <v>6.6933099677846098E-4</v>
      </c>
      <c r="AP4280">
        <v>6.1472250684209623E-4</v>
      </c>
      <c r="AQ4280">
        <v>5.971159149954614E-4</v>
      </c>
      <c r="AR4280">
        <v>6.2563833061133689E-4</v>
      </c>
      <c r="AS4280">
        <v>4.5002387498888942E-3</v>
      </c>
      <c r="AT4280">
        <v>2.3697074442117585E-3</v>
      </c>
      <c r="AU4280">
        <v>2.3207946746676088E-3</v>
      </c>
      <c r="AV4280">
        <v>1.987115953440202E-3</v>
      </c>
      <c r="AW4280">
        <v>1.9744416390413853E-3</v>
      </c>
      <c r="AX4280">
        <v>1.7487144420062163E-3</v>
      </c>
      <c r="AY4280">
        <v>1.8278799371373993E-3</v>
      </c>
      <c r="AZ4280">
        <v>1.7144112770996816E-3</v>
      </c>
    </row>
    <row r="4281" spans="1:52" ht="14.55" customHeight="1">
      <c r="A4281" s="377"/>
      <c r="B4281" s="377"/>
      <c r="C4281" s="377"/>
      <c r="D4281" s="377"/>
      <c r="E4281" s="377"/>
      <c r="F4281" s="377"/>
      <c r="G4281" s="377"/>
      <c r="H4281" s="377"/>
      <c r="I4281" s="377"/>
      <c r="J4281" s="377"/>
      <c r="K4281" t="s">
        <v>6451</v>
      </c>
      <c r="L4281" t="s">
        <v>6173</v>
      </c>
      <c r="M4281" t="s">
        <v>31</v>
      </c>
      <c r="N4281" t="s">
        <v>80</v>
      </c>
      <c r="AO4281">
        <v>1.7153218475842051E-2</v>
      </c>
      <c r="AP4281">
        <v>1.3754409845908007E-2</v>
      </c>
      <c r="AQ4281">
        <v>1.3972348621599375E-2</v>
      </c>
      <c r="AR4281">
        <v>1.1766987335580724E-2</v>
      </c>
      <c r="AS4281">
        <v>1.1768531492520442E-2</v>
      </c>
      <c r="AT4281">
        <v>1.1906651473509692E-2</v>
      </c>
      <c r="AU4281">
        <v>1.0879950866820951E-2</v>
      </c>
      <c r="AV4281">
        <v>1.298183204624895E-2</v>
      </c>
      <c r="AW4281">
        <v>1.6038742214404021E-2</v>
      </c>
      <c r="AX4281">
        <v>1.2309957412186844E-2</v>
      </c>
      <c r="AY4281">
        <v>1.3051025046776911E-2</v>
      </c>
      <c r="AZ4281">
        <v>1.3229084007908804E-2</v>
      </c>
    </row>
    <row r="4282" spans="1:52" ht="14.55" customHeight="1">
      <c r="A4282" s="377"/>
      <c r="B4282" s="377"/>
      <c r="C4282" s="377"/>
      <c r="D4282" s="377"/>
      <c r="E4282" s="377"/>
      <c r="F4282" s="377"/>
      <c r="G4282" s="377"/>
      <c r="H4282" s="377"/>
      <c r="I4282" s="377"/>
      <c r="J4282" s="377"/>
      <c r="K4282" t="s">
        <v>6452</v>
      </c>
      <c r="L4282" t="s">
        <v>6173</v>
      </c>
      <c r="M4282" t="s">
        <v>32</v>
      </c>
      <c r="N4282" t="s">
        <v>80</v>
      </c>
      <c r="O4282" t="s">
        <v>6079</v>
      </c>
      <c r="P4282" t="s">
        <v>6079</v>
      </c>
      <c r="Q4282" t="s">
        <v>6079</v>
      </c>
      <c r="R4282" t="s">
        <v>6079</v>
      </c>
      <c r="S4282" t="s">
        <v>6079</v>
      </c>
      <c r="AO4282">
        <v>8.2751535352009412E-3</v>
      </c>
      <c r="AP4282">
        <v>8.2779172308412446E-3</v>
      </c>
      <c r="AQ4282">
        <v>7.7171146570984275E-3</v>
      </c>
      <c r="AR4282">
        <v>8.5781411577980013E-3</v>
      </c>
      <c r="AS4282">
        <v>1.197461843559214E-2</v>
      </c>
      <c r="AT4282">
        <v>1.2630087762029068E-2</v>
      </c>
      <c r="AU4282">
        <v>1.1045644549161696E-2</v>
      </c>
      <c r="AV4282">
        <v>9.5248449596168384E-3</v>
      </c>
      <c r="AW4282">
        <v>1.0616812049133902E-2</v>
      </c>
      <c r="AX4282">
        <v>6.2723461292198057E-3</v>
      </c>
      <c r="AY4282">
        <v>8.4321861417157966E-3</v>
      </c>
      <c r="AZ4282">
        <v>8.2416123665805651E-3</v>
      </c>
    </row>
    <row r="4283" spans="1:52" ht="14.55" customHeight="1">
      <c r="A4283" s="377"/>
      <c r="B4283" s="377"/>
      <c r="C4283" s="377"/>
      <c r="D4283" s="377"/>
      <c r="E4283" s="377"/>
      <c r="F4283" s="377"/>
      <c r="G4283" s="377"/>
      <c r="H4283" s="377"/>
      <c r="I4283" s="377"/>
      <c r="J4283" s="377"/>
      <c r="K4283" t="s">
        <v>6453</v>
      </c>
      <c r="L4283" t="s">
        <v>6173</v>
      </c>
      <c r="M4283" t="s">
        <v>93</v>
      </c>
      <c r="N4283" t="s">
        <v>80</v>
      </c>
      <c r="AO4283">
        <v>2.7642924307500021E-2</v>
      </c>
      <c r="AP4283">
        <v>5.4697249452017489E-3</v>
      </c>
      <c r="AQ4283">
        <v>5.983629373462843E-3</v>
      </c>
      <c r="AR4283">
        <v>5.6582734019288549E-3</v>
      </c>
      <c r="AS4283">
        <v>6.147884925578783E-3</v>
      </c>
      <c r="AT4283">
        <v>5.1723147631633267E-3</v>
      </c>
      <c r="AU4283">
        <v>5.2771730167066426E-3</v>
      </c>
      <c r="AV4283">
        <v>2.0476572765030059E-2</v>
      </c>
      <c r="AW4283">
        <v>1.8050448851310481E-2</v>
      </c>
      <c r="AX4283">
        <v>2.7340424688433937E-2</v>
      </c>
      <c r="AY4283">
        <v>1.6873327716470245E-2</v>
      </c>
      <c r="AZ4283">
        <v>2.4071505987228351E-2</v>
      </c>
    </row>
    <row r="4284" spans="1:52" ht="14.55" customHeight="1">
      <c r="A4284" s="377"/>
      <c r="B4284" s="377"/>
      <c r="C4284" s="377"/>
      <c r="D4284" s="377"/>
      <c r="E4284" s="377"/>
      <c r="F4284" s="377"/>
      <c r="G4284" s="377"/>
      <c r="H4284" s="377"/>
      <c r="I4284" s="377"/>
      <c r="J4284" s="377"/>
      <c r="K4284" t="s">
        <v>6454</v>
      </c>
      <c r="L4284" t="s">
        <v>6181</v>
      </c>
      <c r="M4284" t="s">
        <v>13</v>
      </c>
      <c r="N4284" t="s">
        <v>80</v>
      </c>
      <c r="AP4284">
        <v>6.1364362943223096E-2</v>
      </c>
      <c r="AQ4284">
        <v>6.2431253339266919E-2</v>
      </c>
      <c r="AR4284">
        <v>6.0912766065038822E-2</v>
      </c>
      <c r="AS4284">
        <v>5.7015849544714621E-2</v>
      </c>
      <c r="AT4284">
        <v>5.2640620977390688E-2</v>
      </c>
      <c r="AU4284">
        <v>5.0144573438602125E-2</v>
      </c>
      <c r="AV4284">
        <v>4.5725428611670359E-2</v>
      </c>
      <c r="AW4284">
        <v>5.2061324271152558E-2</v>
      </c>
      <c r="AX4284">
        <v>5.5178414704589007E-2</v>
      </c>
      <c r="AY4284">
        <v>5.5640692393385933E-2</v>
      </c>
      <c r="AZ4284">
        <v>5.6091572747876406E-2</v>
      </c>
    </row>
    <row r="4285" spans="1:52" ht="14.55" customHeight="1">
      <c r="A4285" s="377"/>
      <c r="B4285" s="377"/>
      <c r="C4285" s="377"/>
      <c r="D4285" s="377"/>
      <c r="E4285" s="377"/>
      <c r="F4285" s="377"/>
      <c r="G4285" s="377"/>
      <c r="H4285" s="377"/>
      <c r="I4285" s="377"/>
      <c r="J4285" s="377"/>
      <c r="K4285" t="s">
        <v>6455</v>
      </c>
      <c r="L4285" t="s">
        <v>6181</v>
      </c>
      <c r="M4285" t="s">
        <v>14</v>
      </c>
      <c r="N4285" t="s">
        <v>80</v>
      </c>
      <c r="AP4285">
        <v>7.7545832055822992E-3</v>
      </c>
      <c r="AQ4285">
        <v>7.7670854923996861E-3</v>
      </c>
      <c r="AR4285">
        <v>7.1429494021646089E-3</v>
      </c>
      <c r="AS4285">
        <v>1.1357103195109191E-2</v>
      </c>
      <c r="AT4285">
        <v>5.9595847818758015E-3</v>
      </c>
      <c r="AU4285">
        <v>5.2630559686860949E-3</v>
      </c>
      <c r="AV4285">
        <v>7.4672748881030628E-3</v>
      </c>
      <c r="AW4285">
        <v>1.2650985057735238E-2</v>
      </c>
      <c r="AX4285">
        <v>6.3789636535238085E-3</v>
      </c>
      <c r="AY4285">
        <v>7.1738226878277694E-3</v>
      </c>
      <c r="AZ4285">
        <v>7.1480776588023712E-3</v>
      </c>
    </row>
    <row r="4286" spans="1:52" ht="14.55" customHeight="1">
      <c r="A4286" s="377"/>
      <c r="B4286" s="377"/>
      <c r="C4286" s="377"/>
      <c r="D4286" s="377"/>
      <c r="E4286" s="377"/>
      <c r="F4286" s="377"/>
      <c r="G4286" s="377"/>
      <c r="H4286" s="377"/>
      <c r="I4286" s="377"/>
      <c r="J4286" s="377"/>
      <c r="K4286" t="s">
        <v>6456</v>
      </c>
      <c r="L4286" t="s">
        <v>6181</v>
      </c>
      <c r="M4286" t="s">
        <v>92</v>
      </c>
      <c r="N4286" t="s">
        <v>80</v>
      </c>
      <c r="AP4286">
        <v>4.797639582206672E-3</v>
      </c>
      <c r="AQ4286">
        <v>5.3558222496314306E-3</v>
      </c>
      <c r="AR4286">
        <v>4.2057876620869381E-3</v>
      </c>
      <c r="AS4286">
        <v>5.5656900546849934E-3</v>
      </c>
      <c r="AT4286">
        <v>6.050673635255013E-3</v>
      </c>
      <c r="AU4286">
        <v>5.2482624561964652E-3</v>
      </c>
      <c r="AV4286">
        <v>4.3827011333911932E-3</v>
      </c>
      <c r="AW4286">
        <v>1.2329897522561559E-2</v>
      </c>
      <c r="AX4286">
        <v>3.8774346416264624E-3</v>
      </c>
      <c r="AY4286">
        <v>3.7169270156723151E-3</v>
      </c>
      <c r="AZ4286">
        <v>5.049264748332811E-3</v>
      </c>
    </row>
    <row r="4287" spans="1:52" ht="14.55" customHeight="1">
      <c r="A4287" s="377"/>
      <c r="B4287" s="377"/>
      <c r="C4287" s="377"/>
      <c r="D4287" s="377"/>
      <c r="E4287" s="377"/>
      <c r="F4287" s="377"/>
      <c r="G4287" s="377"/>
      <c r="H4287" s="377"/>
      <c r="I4287" s="377"/>
      <c r="J4287" s="377"/>
      <c r="K4287" t="s">
        <v>6457</v>
      </c>
      <c r="L4287" t="s">
        <v>6181</v>
      </c>
      <c r="M4287" t="s">
        <v>15</v>
      </c>
      <c r="N4287" t="s">
        <v>80</v>
      </c>
      <c r="AP4287">
        <v>1.6949030379056623E-2</v>
      </c>
      <c r="AQ4287">
        <v>2.4074166467256252E-2</v>
      </c>
      <c r="AR4287">
        <v>1.7261995988514581E-2</v>
      </c>
      <c r="AS4287">
        <v>1.9502402742472481E-2</v>
      </c>
      <c r="AT4287">
        <v>1.7459287767340841E-2</v>
      </c>
      <c r="AU4287">
        <v>1.758555687757405E-2</v>
      </c>
      <c r="AV4287">
        <v>1.5133180145322334E-2</v>
      </c>
      <c r="AW4287">
        <v>1.7749699745843527E-2</v>
      </c>
      <c r="AX4287">
        <v>1.6204976346474876E-2</v>
      </c>
      <c r="AY4287">
        <v>2.7213214228042761E-2</v>
      </c>
      <c r="AZ4287">
        <v>3.2467656431128422E-2</v>
      </c>
    </row>
    <row r="4288" spans="1:52" ht="14.55" customHeight="1">
      <c r="A4288" s="377"/>
      <c r="B4288" s="377"/>
      <c r="C4288" s="377"/>
      <c r="D4288" s="377"/>
      <c r="E4288" s="377"/>
      <c r="F4288" s="377"/>
      <c r="G4288" s="377"/>
      <c r="H4288" s="377"/>
      <c r="I4288" s="377"/>
      <c r="J4288" s="377"/>
      <c r="K4288" t="s">
        <v>6458</v>
      </c>
      <c r="L4288" t="s">
        <v>6181</v>
      </c>
      <c r="M4288" t="s">
        <v>91</v>
      </c>
      <c r="N4288" t="s">
        <v>80</v>
      </c>
      <c r="AP4288">
        <v>2.303054417275355E-3</v>
      </c>
      <c r="AQ4288">
        <v>6.5693039697223409E-3</v>
      </c>
      <c r="AR4288">
        <v>0</v>
      </c>
      <c r="AS4288">
        <v>2.9597559711518028E-3</v>
      </c>
      <c r="AT4288">
        <v>3.0892550579513672E-3</v>
      </c>
      <c r="AU4288">
        <v>2.7592820446902941E-3</v>
      </c>
      <c r="AV4288">
        <v>2.829885251556486E-3</v>
      </c>
      <c r="AW4288">
        <v>3.0488497754069263E-3</v>
      </c>
      <c r="AX4288">
        <v>3.023433918616248E-3</v>
      </c>
      <c r="AY4288">
        <v>2.5936319327662925E-3</v>
      </c>
      <c r="AZ4288">
        <v>3.3554583612372822E-3</v>
      </c>
    </row>
    <row r="4289" spans="1:52" ht="14.55" customHeight="1">
      <c r="A4289" s="377"/>
      <c r="B4289" s="377"/>
      <c r="C4289" s="377"/>
      <c r="D4289" s="377"/>
      <c r="E4289" s="377"/>
      <c r="F4289" s="377"/>
      <c r="G4289" s="377"/>
      <c r="H4289" s="377"/>
      <c r="I4289" s="377"/>
      <c r="J4289" s="377"/>
      <c r="K4289" t="s">
        <v>6459</v>
      </c>
      <c r="L4289" t="s">
        <v>6181</v>
      </c>
      <c r="M4289" t="s">
        <v>16</v>
      </c>
      <c r="N4289" t="s">
        <v>80</v>
      </c>
      <c r="AP4289">
        <v>2.0333500482330968E-2</v>
      </c>
      <c r="AQ4289">
        <v>2.6149280848316015E-2</v>
      </c>
      <c r="AR4289">
        <v>2.5838636170169703E-2</v>
      </c>
      <c r="AS4289">
        <v>2.2234838955340976E-2</v>
      </c>
      <c r="AT4289">
        <v>2.1294637239701975E-2</v>
      </c>
      <c r="AU4289">
        <v>2.6462362117438791E-2</v>
      </c>
      <c r="AV4289">
        <v>2.9111204615737359E-2</v>
      </c>
      <c r="AW4289">
        <v>2.6209259890956738E-2</v>
      </c>
      <c r="AX4289">
        <v>2.7516538182308519E-2</v>
      </c>
      <c r="AY4289">
        <v>2.7900983599033712E-2</v>
      </c>
      <c r="AZ4289">
        <v>2.9982793006233601E-2</v>
      </c>
    </row>
    <row r="4290" spans="1:52" ht="14.55" customHeight="1">
      <c r="A4290" s="377"/>
      <c r="B4290" s="377"/>
      <c r="C4290" s="377"/>
      <c r="D4290" s="377"/>
      <c r="E4290" s="377"/>
      <c r="F4290" s="377"/>
      <c r="G4290" s="377"/>
      <c r="H4290" s="377"/>
      <c r="I4290" s="377"/>
      <c r="J4290" s="377"/>
      <c r="K4290" t="s">
        <v>6460</v>
      </c>
      <c r="L4290" t="s">
        <v>6181</v>
      </c>
      <c r="M4290" t="s">
        <v>17</v>
      </c>
      <c r="N4290" t="s">
        <v>80</v>
      </c>
      <c r="AP4290">
        <v>4.144082451710937E-2</v>
      </c>
      <c r="AQ4290">
        <v>5.2599623963660518E-2</v>
      </c>
      <c r="AR4290">
        <v>5.3005523711861846E-2</v>
      </c>
      <c r="AS4290">
        <v>5.5551843291218185E-2</v>
      </c>
      <c r="AT4290">
        <v>5.9847968659955744E-2</v>
      </c>
      <c r="AU4290">
        <v>5.2475087163875323E-3</v>
      </c>
      <c r="AV4290">
        <v>4.6945099513064307E-3</v>
      </c>
      <c r="AW4290">
        <v>7.0362953153155251E-3</v>
      </c>
      <c r="AX4290">
        <v>2.1135722860877119E-3</v>
      </c>
      <c r="AY4290">
        <v>3.3203716957832361E-3</v>
      </c>
      <c r="AZ4290">
        <v>1.3364507813680075E-3</v>
      </c>
    </row>
    <row r="4291" spans="1:52" ht="14.55" customHeight="1">
      <c r="A4291" s="377"/>
      <c r="B4291" s="377"/>
      <c r="C4291" s="377"/>
      <c r="D4291" s="377"/>
      <c r="E4291" s="377"/>
      <c r="F4291" s="377"/>
      <c r="G4291" s="377"/>
      <c r="H4291" s="377"/>
      <c r="I4291" s="377"/>
      <c r="J4291" s="377"/>
      <c r="K4291" t="s">
        <v>6461</v>
      </c>
      <c r="L4291" t="s">
        <v>6181</v>
      </c>
      <c r="M4291" t="s">
        <v>97</v>
      </c>
      <c r="N4291" t="s">
        <v>80</v>
      </c>
      <c r="O4291" t="s">
        <v>6079</v>
      </c>
      <c r="P4291" t="s">
        <v>6079</v>
      </c>
      <c r="Q4291" t="s">
        <v>6079</v>
      </c>
      <c r="R4291" t="s">
        <v>6079</v>
      </c>
      <c r="S4291" t="s">
        <v>6079</v>
      </c>
      <c r="T4291" t="s">
        <v>6079</v>
      </c>
      <c r="AP4291">
        <v>2.5781708789631313E-3</v>
      </c>
      <c r="AQ4291">
        <v>2.6213694885973723E-3</v>
      </c>
      <c r="AR4291">
        <v>2.4651410066172325E-3</v>
      </c>
      <c r="AS4291">
        <v>2.0222248190357316E-3</v>
      </c>
      <c r="AT4291">
        <v>2.1284266394012495E-3</v>
      </c>
      <c r="AU4291">
        <v>1.7546202325118519E-3</v>
      </c>
      <c r="AV4291">
        <v>2.1944012435022673E-3</v>
      </c>
      <c r="AW4291">
        <v>1.898778937382144E-3</v>
      </c>
      <c r="AX4291">
        <v>2.2832094400182931E-3</v>
      </c>
      <c r="AY4291">
        <v>1.7952628134981212E-3</v>
      </c>
      <c r="AZ4291">
        <v>2.8720413472299883E-3</v>
      </c>
    </row>
    <row r="4292" spans="1:52" ht="14.55" customHeight="1">
      <c r="A4292" s="377"/>
      <c r="B4292" s="377"/>
      <c r="C4292" s="377"/>
      <c r="D4292" s="377"/>
      <c r="E4292" s="377"/>
      <c r="F4292" s="377"/>
      <c r="G4292" s="377"/>
      <c r="H4292" s="377"/>
      <c r="I4292" s="377"/>
      <c r="J4292" s="377"/>
      <c r="K4292" t="s">
        <v>6462</v>
      </c>
      <c r="L4292" t="s">
        <v>6181</v>
      </c>
      <c r="M4292" t="s">
        <v>18</v>
      </c>
      <c r="N4292" t="s">
        <v>80</v>
      </c>
      <c r="AP4292">
        <v>1.6755955757874773E-2</v>
      </c>
      <c r="AQ4292">
        <v>1.7543015264929983E-2</v>
      </c>
      <c r="AR4292">
        <v>1.8670811715400741E-2</v>
      </c>
      <c r="AS4292">
        <v>1.6889465793508869E-2</v>
      </c>
      <c r="AT4292">
        <v>1.578818305877381E-2</v>
      </c>
      <c r="AU4292">
        <v>1.5678181111729615E-2</v>
      </c>
      <c r="AV4292">
        <v>1.4848984493616012E-2</v>
      </c>
      <c r="AW4292">
        <v>1.4609193855811633E-2</v>
      </c>
      <c r="AX4292">
        <v>1.9420782029719655E-2</v>
      </c>
      <c r="AY4292">
        <v>1.825233259767536E-2</v>
      </c>
      <c r="AZ4292">
        <v>1.8531003716362095E-2</v>
      </c>
    </row>
    <row r="4293" spans="1:52" ht="14.55" customHeight="1">
      <c r="A4293" s="377"/>
      <c r="B4293" s="377"/>
      <c r="C4293" s="377"/>
      <c r="D4293" s="377"/>
      <c r="E4293" s="377"/>
      <c r="F4293" s="377"/>
      <c r="G4293" s="377"/>
      <c r="H4293" s="377"/>
      <c r="I4293" s="377"/>
      <c r="J4293" s="377"/>
      <c r="K4293" t="s">
        <v>6463</v>
      </c>
      <c r="L4293" t="s">
        <v>6181</v>
      </c>
      <c r="M4293" t="s">
        <v>34</v>
      </c>
      <c r="N4293" t="s">
        <v>80</v>
      </c>
      <c r="AP4293">
        <v>2.3385969350264473E-2</v>
      </c>
      <c r="AQ4293">
        <v>2.4010879183019779E-2</v>
      </c>
      <c r="AR4293">
        <v>2.3845026108133695E-2</v>
      </c>
      <c r="AS4293">
        <v>2.2663810113024974E-2</v>
      </c>
      <c r="AT4293">
        <v>2.1999414277874024E-2</v>
      </c>
      <c r="AU4293">
        <v>2.1658121981832975E-2</v>
      </c>
      <c r="AV4293">
        <v>2.1776789685217773E-2</v>
      </c>
      <c r="AW4293">
        <v>2.0756031650219945E-2</v>
      </c>
      <c r="AX4293">
        <v>2.0351954442875908E-2</v>
      </c>
      <c r="AY4293">
        <v>2.0708221215729513E-2</v>
      </c>
      <c r="AZ4293">
        <v>2.0916534396152417E-2</v>
      </c>
    </row>
    <row r="4294" spans="1:52" ht="14.55" customHeight="1">
      <c r="A4294" s="377"/>
      <c r="B4294" s="377"/>
      <c r="C4294" s="377"/>
      <c r="D4294" s="377"/>
      <c r="E4294" s="377"/>
      <c r="F4294" s="377"/>
      <c r="G4294" s="377"/>
      <c r="H4294" s="377"/>
      <c r="I4294" s="377"/>
      <c r="J4294" s="377"/>
      <c r="K4294" t="s">
        <v>6464</v>
      </c>
      <c r="L4294" t="s">
        <v>6181</v>
      </c>
      <c r="M4294" t="s">
        <v>19</v>
      </c>
      <c r="N4294" t="s">
        <v>80</v>
      </c>
      <c r="AP4294">
        <v>8.5262421942731634E-4</v>
      </c>
      <c r="AQ4294">
        <v>1.0359566799743656E-3</v>
      </c>
      <c r="AR4294">
        <v>9.0512943331421227E-4</v>
      </c>
      <c r="AS4294">
        <v>8.8785118962032307E-4</v>
      </c>
      <c r="AT4294">
        <v>8.5257525385195503E-4</v>
      </c>
      <c r="AU4294">
        <v>6.3345458849982028E-3</v>
      </c>
      <c r="AV4294">
        <v>8.5952693936150217E-3</v>
      </c>
      <c r="AW4294">
        <v>8.5340962561331699E-3</v>
      </c>
      <c r="AX4294">
        <v>8.4279460738036285E-3</v>
      </c>
      <c r="AY4294">
        <v>8.2137730412467896E-3</v>
      </c>
      <c r="AZ4294">
        <v>8.6280946046470349E-3</v>
      </c>
    </row>
    <row r="4295" spans="1:52" ht="14.55" customHeight="1">
      <c r="A4295" s="377"/>
      <c r="B4295" s="377"/>
      <c r="C4295" s="377"/>
      <c r="D4295" s="377"/>
      <c r="E4295" s="377"/>
      <c r="F4295" s="377"/>
      <c r="G4295" s="377"/>
      <c r="H4295" s="377"/>
      <c r="I4295" s="377"/>
      <c r="J4295" s="377"/>
      <c r="K4295" t="s">
        <v>6465</v>
      </c>
      <c r="L4295" t="s">
        <v>6181</v>
      </c>
      <c r="M4295" t="s">
        <v>20</v>
      </c>
      <c r="N4295" t="s">
        <v>80</v>
      </c>
      <c r="AP4295">
        <v>2.9981425025270896E-2</v>
      </c>
      <c r="AQ4295">
        <v>2.8494662182788223E-2</v>
      </c>
      <c r="AR4295">
        <v>2.9972427414026257E-2</v>
      </c>
      <c r="AS4295">
        <v>3.0165633858747241E-2</v>
      </c>
      <c r="AT4295">
        <v>2.8798445027820495E-2</v>
      </c>
      <c r="AU4295">
        <v>3.042764026637472E-2</v>
      </c>
      <c r="AV4295">
        <v>3.020489416185047E-2</v>
      </c>
      <c r="AW4295">
        <v>3.1953207103162809E-2</v>
      </c>
      <c r="AX4295">
        <v>2.7017912007094545E-2</v>
      </c>
      <c r="AY4295">
        <v>2.9418746982657357E-2</v>
      </c>
      <c r="AZ4295">
        <v>2.9651714561521523E-2</v>
      </c>
    </row>
    <row r="4296" spans="1:52" ht="14.55" customHeight="1">
      <c r="A4296" s="377"/>
      <c r="B4296" s="377"/>
      <c r="C4296" s="377"/>
      <c r="D4296" s="377"/>
      <c r="E4296" s="377"/>
      <c r="F4296" s="377"/>
      <c r="G4296" s="377"/>
      <c r="H4296" s="377"/>
      <c r="I4296" s="377"/>
      <c r="J4296" s="377"/>
      <c r="K4296" t="s">
        <v>6466</v>
      </c>
      <c r="L4296" t="s">
        <v>6181</v>
      </c>
      <c r="M4296" t="s">
        <v>22</v>
      </c>
      <c r="N4296" t="s">
        <v>80</v>
      </c>
      <c r="AP4296">
        <v>1.3994708642203507E-2</v>
      </c>
      <c r="AQ4296">
        <v>7.9749514051579654E-3</v>
      </c>
      <c r="AR4296">
        <v>7.654424828275005E-3</v>
      </c>
      <c r="AS4296">
        <v>7.1467803624544477E-3</v>
      </c>
      <c r="AT4296">
        <v>9.6266076915399301E-3</v>
      </c>
      <c r="AU4296">
        <v>1.2397618347641038E-2</v>
      </c>
      <c r="AV4296">
        <v>1.097338467921651E-2</v>
      </c>
      <c r="AW4296">
        <v>1.3452611523169081E-2</v>
      </c>
      <c r="AX4296">
        <v>1.3303910781848744E-2</v>
      </c>
      <c r="AY4296">
        <v>1.2854840692429918E-2</v>
      </c>
      <c r="AZ4296">
        <v>1.346051799752788E-2</v>
      </c>
    </row>
    <row r="4297" spans="1:52" ht="14.55" customHeight="1">
      <c r="A4297" s="377"/>
      <c r="B4297" s="377"/>
      <c r="C4297" s="377"/>
      <c r="D4297" s="377"/>
      <c r="E4297" s="377"/>
      <c r="F4297" s="377"/>
      <c r="G4297" s="377"/>
      <c r="H4297" s="377"/>
      <c r="I4297" s="377"/>
      <c r="J4297" s="377"/>
      <c r="K4297" t="s">
        <v>6467</v>
      </c>
      <c r="L4297" t="s">
        <v>6181</v>
      </c>
      <c r="M4297" t="s">
        <v>90</v>
      </c>
      <c r="N4297" t="s">
        <v>80</v>
      </c>
      <c r="AP4297">
        <v>1.1714429459939803E-2</v>
      </c>
      <c r="AQ4297">
        <v>1.0595337274466212E-2</v>
      </c>
      <c r="AR4297">
        <v>1.0015883290554752E-2</v>
      </c>
      <c r="AS4297">
        <v>9.19964898538316E-3</v>
      </c>
      <c r="AT4297">
        <v>9.0272323466546178E-3</v>
      </c>
      <c r="AU4297">
        <v>9.4162076695690749E-3</v>
      </c>
      <c r="AV4297">
        <v>1.1251258595449802E-2</v>
      </c>
      <c r="AW4297">
        <v>1.3895084164438423E-2</v>
      </c>
      <c r="AX4297">
        <v>2.1236034254488664E-2</v>
      </c>
      <c r="AY4297">
        <v>1.9104507721539127E-2</v>
      </c>
      <c r="AZ4297">
        <v>1.1565083883918113E-2</v>
      </c>
    </row>
    <row r="4298" spans="1:52" ht="14.55" customHeight="1">
      <c r="A4298" s="377"/>
      <c r="B4298" s="377"/>
      <c r="C4298" s="377"/>
      <c r="D4298" s="377"/>
      <c r="E4298" s="377"/>
      <c r="F4298" s="377"/>
      <c r="G4298" s="377"/>
      <c r="H4298" s="377"/>
      <c r="I4298" s="377"/>
      <c r="J4298" s="377"/>
      <c r="K4298" t="s">
        <v>6468</v>
      </c>
      <c r="L4298" t="s">
        <v>6181</v>
      </c>
      <c r="M4298" t="s">
        <v>23</v>
      </c>
      <c r="N4298" t="s">
        <v>80</v>
      </c>
      <c r="AP4298">
        <v>3.9972092735265597E-3</v>
      </c>
      <c r="AQ4298">
        <v>4.0621804706757149E-3</v>
      </c>
      <c r="AR4298">
        <v>3.354748001568519E-3</v>
      </c>
      <c r="AS4298">
        <v>1.4999859450694161E-3</v>
      </c>
      <c r="AT4298">
        <v>9.3962774569623995E-5</v>
      </c>
      <c r="AU4298">
        <v>1.2388476510381127E-3</v>
      </c>
      <c r="AV4298">
        <v>4.9970583154219849E-3</v>
      </c>
      <c r="AW4298">
        <v>3.4871630500209801E-3</v>
      </c>
      <c r="AX4298">
        <v>3.9362623260613896E-5</v>
      </c>
      <c r="AY4298">
        <v>5.1887543764358817E-5</v>
      </c>
      <c r="AZ4298">
        <v>4.3744334709620554E-5</v>
      </c>
    </row>
    <row r="4299" spans="1:52" ht="14.55" customHeight="1">
      <c r="A4299" s="377"/>
      <c r="B4299" s="377"/>
      <c r="C4299" s="377"/>
      <c r="D4299" s="377"/>
      <c r="E4299" s="377"/>
      <c r="F4299" s="377"/>
      <c r="G4299" s="377"/>
      <c r="H4299" s="377"/>
      <c r="I4299" s="377"/>
      <c r="J4299" s="377"/>
      <c r="K4299" t="s">
        <v>6469</v>
      </c>
      <c r="L4299" t="s">
        <v>6181</v>
      </c>
      <c r="M4299" t="s">
        <v>24</v>
      </c>
      <c r="N4299" t="s">
        <v>80</v>
      </c>
      <c r="AP4299">
        <v>4.5114767335228028E-3</v>
      </c>
      <c r="AQ4299">
        <v>4.7682778947601189E-3</v>
      </c>
      <c r="AR4299">
        <v>4.4263045180326383E-3</v>
      </c>
      <c r="AS4299">
        <v>4.0063818990808226E-3</v>
      </c>
      <c r="AT4299">
        <v>3.1389636953553244E-3</v>
      </c>
      <c r="AU4299">
        <v>3.0640498210626052E-3</v>
      </c>
      <c r="AV4299">
        <v>2.4325033375319455E-3</v>
      </c>
      <c r="AW4299">
        <v>2.4333487186208591E-3</v>
      </c>
      <c r="AX4299">
        <v>2.4633638991334683E-3</v>
      </c>
      <c r="AY4299">
        <v>1.9003520986527584E-3</v>
      </c>
      <c r="AZ4299">
        <v>2.0172153901866427E-3</v>
      </c>
    </row>
    <row r="4300" spans="1:52" ht="14.55" customHeight="1">
      <c r="A4300" s="377"/>
      <c r="B4300" s="377"/>
      <c r="C4300" s="377"/>
      <c r="D4300" s="377"/>
      <c r="E4300" s="377"/>
      <c r="F4300" s="377"/>
      <c r="G4300" s="377"/>
      <c r="H4300" s="377"/>
      <c r="I4300" s="377"/>
      <c r="J4300" s="377"/>
      <c r="K4300" t="s">
        <v>6758</v>
      </c>
      <c r="L4300" t="s">
        <v>6181</v>
      </c>
      <c r="M4300" t="s">
        <v>1386</v>
      </c>
      <c r="N4300" t="s">
        <v>80</v>
      </c>
      <c r="O4300" t="s">
        <v>6079</v>
      </c>
      <c r="P4300" t="s">
        <v>6079</v>
      </c>
      <c r="Q4300" t="s">
        <v>6079</v>
      </c>
      <c r="R4300" t="s">
        <v>6079</v>
      </c>
      <c r="S4300" t="s">
        <v>6079</v>
      </c>
      <c r="T4300" t="s">
        <v>6079</v>
      </c>
      <c r="U4300" t="s">
        <v>6079</v>
      </c>
      <c r="V4300" t="s">
        <v>6079</v>
      </c>
      <c r="W4300" t="s">
        <v>6079</v>
      </c>
      <c r="X4300" t="s">
        <v>6079</v>
      </c>
      <c r="Y4300" t="s">
        <v>6079</v>
      </c>
      <c r="Z4300" t="s">
        <v>6079</v>
      </c>
      <c r="AA4300" t="s">
        <v>6079</v>
      </c>
      <c r="AV4300">
        <v>0.10925456025067153</v>
      </c>
      <c r="AW4300">
        <v>0.10227680716335168</v>
      </c>
      <c r="AX4300">
        <v>0.10746349164161469</v>
      </c>
      <c r="AY4300">
        <v>9.3463036965285795E-2</v>
      </c>
    </row>
    <row r="4301" spans="1:52" ht="14.55" customHeight="1">
      <c r="A4301" s="377"/>
      <c r="B4301" s="377"/>
      <c r="C4301" s="377"/>
      <c r="D4301" s="377"/>
      <c r="E4301" s="377"/>
      <c r="F4301" s="377"/>
      <c r="G4301" s="377"/>
      <c r="H4301" s="377"/>
      <c r="I4301" s="377"/>
      <c r="J4301" s="377"/>
      <c r="K4301" t="s">
        <v>6470</v>
      </c>
      <c r="L4301" t="s">
        <v>6181</v>
      </c>
      <c r="M4301" t="s">
        <v>25</v>
      </c>
      <c r="N4301" t="s">
        <v>80</v>
      </c>
      <c r="AP4301">
        <v>2.5816430587528291E-2</v>
      </c>
      <c r="AQ4301">
        <v>2.4243751570772E-2</v>
      </c>
      <c r="AR4301">
        <v>2.1354965167344916E-2</v>
      </c>
      <c r="AS4301">
        <v>1.7975329304909016E-2</v>
      </c>
      <c r="AT4301">
        <v>1.9342820471701595E-2</v>
      </c>
      <c r="AU4301">
        <v>1.6003428906861506E-2</v>
      </c>
      <c r="AV4301">
        <v>1.4013749791552683E-2</v>
      </c>
      <c r="AW4301">
        <v>2.1061902923465263E-2</v>
      </c>
      <c r="AX4301">
        <v>2.1943122500909015E-2</v>
      </c>
      <c r="AY4301">
        <v>1.9179903457670653E-2</v>
      </c>
      <c r="AZ4301">
        <v>1.8215464735405751E-2</v>
      </c>
    </row>
    <row r="4302" spans="1:52" ht="14.55" customHeight="1">
      <c r="A4302" s="377"/>
      <c r="B4302" s="377"/>
      <c r="C4302" s="377"/>
      <c r="D4302" s="377"/>
      <c r="E4302" s="377"/>
      <c r="F4302" s="377"/>
      <c r="G4302" s="377"/>
      <c r="H4302" s="377"/>
      <c r="I4302" s="377"/>
      <c r="J4302" s="377"/>
      <c r="K4302" t="s">
        <v>6471</v>
      </c>
      <c r="L4302" t="s">
        <v>6181</v>
      </c>
      <c r="M4302" t="s">
        <v>5610</v>
      </c>
      <c r="N4302" t="s">
        <v>80</v>
      </c>
      <c r="AP4302" t="s">
        <v>6079</v>
      </c>
      <c r="AQ4302" t="s">
        <v>6079</v>
      </c>
      <c r="AR4302" t="s">
        <v>6079</v>
      </c>
      <c r="AS4302" t="s">
        <v>6079</v>
      </c>
      <c r="AT4302">
        <v>4.9686020414519225E-3</v>
      </c>
      <c r="AU4302">
        <v>4.8589370678614428E-3</v>
      </c>
      <c r="AV4302">
        <v>4.9210554611476406E-3</v>
      </c>
      <c r="AW4302">
        <v>5.1032903749201131E-3</v>
      </c>
      <c r="AX4302">
        <v>5.1438518700073314E-3</v>
      </c>
      <c r="AY4302">
        <v>1.590351142325588E-5</v>
      </c>
      <c r="AZ4302">
        <v>4.4969304832050876E-3</v>
      </c>
    </row>
    <row r="4303" spans="1:52" ht="14.55" customHeight="1">
      <c r="A4303" s="377"/>
      <c r="B4303" s="377"/>
      <c r="C4303" s="377"/>
      <c r="D4303" s="377"/>
      <c r="E4303" s="377"/>
      <c r="F4303" s="377"/>
      <c r="G4303" s="377"/>
      <c r="H4303" s="377"/>
      <c r="I4303" s="377"/>
      <c r="J4303" s="377"/>
      <c r="K4303" t="s">
        <v>6472</v>
      </c>
      <c r="L4303" t="s">
        <v>6181</v>
      </c>
      <c r="M4303" t="s">
        <v>98</v>
      </c>
      <c r="N4303" t="s">
        <v>80</v>
      </c>
      <c r="AP4303">
        <v>3.2987828220190536E-3</v>
      </c>
      <c r="AQ4303">
        <v>3.8822383109115544E-3</v>
      </c>
      <c r="AR4303">
        <v>7.251817746076028E-3</v>
      </c>
      <c r="AS4303">
        <v>5.4559212544610675E-3</v>
      </c>
      <c r="AT4303">
        <v>6.2456851063029005E-3</v>
      </c>
      <c r="AU4303">
        <v>6.306569870855299E-3</v>
      </c>
      <c r="AV4303">
        <v>7.60662640158467E-3</v>
      </c>
      <c r="AW4303">
        <v>6.0148884250982018E-3</v>
      </c>
      <c r="AX4303">
        <v>7.0904106402303714E-3</v>
      </c>
      <c r="AY4303">
        <v>6.6556047268155642E-3</v>
      </c>
      <c r="AZ4303">
        <v>6.3772956367962319E-3</v>
      </c>
    </row>
    <row r="4304" spans="1:52" ht="14.55" customHeight="1">
      <c r="A4304" s="377"/>
      <c r="B4304" s="377"/>
      <c r="C4304" s="377"/>
      <c r="D4304" s="377"/>
      <c r="E4304" s="377"/>
      <c r="F4304" s="377"/>
      <c r="G4304" s="377"/>
      <c r="H4304" s="377"/>
      <c r="I4304" s="377"/>
      <c r="J4304" s="377"/>
      <c r="K4304" t="s">
        <v>6473</v>
      </c>
      <c r="L4304" t="s">
        <v>6181</v>
      </c>
      <c r="M4304" t="s">
        <v>94</v>
      </c>
      <c r="N4304" t="s">
        <v>80</v>
      </c>
      <c r="AP4304">
        <v>2.7952151664741416E-2</v>
      </c>
      <c r="AQ4304">
        <v>2.6875876397057748E-2</v>
      </c>
      <c r="AR4304">
        <v>2.874331138699519E-2</v>
      </c>
      <c r="AS4304">
        <v>2.7282969223196465E-2</v>
      </c>
      <c r="AT4304">
        <v>2.2653098886372323E-2</v>
      </c>
      <c r="AU4304">
        <v>2.1189476314870531E-2</v>
      </c>
      <c r="AV4304">
        <v>2.2285111050057912E-2</v>
      </c>
      <c r="AW4304">
        <v>2.5039727969971858E-2</v>
      </c>
      <c r="AX4304">
        <v>2.8655247873838437E-2</v>
      </c>
      <c r="AY4304">
        <v>2.9684714036387057E-2</v>
      </c>
      <c r="AZ4304">
        <v>3.4463720769730012E-2</v>
      </c>
    </row>
    <row r="4305" spans="1:52" ht="14.55" customHeight="1">
      <c r="A4305" s="377"/>
      <c r="B4305" s="377"/>
      <c r="C4305" s="377"/>
      <c r="D4305" s="377"/>
      <c r="E4305" s="377"/>
      <c r="F4305" s="377"/>
      <c r="G4305" s="377"/>
      <c r="H4305" s="377"/>
      <c r="I4305" s="377"/>
      <c r="J4305" s="377"/>
      <c r="K4305" t="s">
        <v>6474</v>
      </c>
      <c r="L4305" t="s">
        <v>6181</v>
      </c>
      <c r="M4305" t="s">
        <v>99</v>
      </c>
      <c r="N4305" t="s">
        <v>80</v>
      </c>
      <c r="AP4305">
        <v>2.5579246008571289E-3</v>
      </c>
      <c r="AQ4305">
        <v>7.2822678808821589E-4</v>
      </c>
      <c r="AR4305">
        <v>1.9572783129188078E-3</v>
      </c>
      <c r="AS4305">
        <v>1.5443310203276444E-3</v>
      </c>
      <c r="AT4305">
        <v>1.7758260942075024E-3</v>
      </c>
      <c r="AU4305">
        <v>1.3924694634116514E-3</v>
      </c>
      <c r="AV4305">
        <v>1.6058841651935914E-3</v>
      </c>
      <c r="AW4305">
        <v>1.4560449668038176E-3</v>
      </c>
      <c r="AX4305">
        <v>2.2270965912043806E-3</v>
      </c>
      <c r="AY4305">
        <v>1.7368631604869657E-3</v>
      </c>
      <c r="AZ4305">
        <v>1.2947243930406748E-3</v>
      </c>
    </row>
    <row r="4306" spans="1:52" ht="14.55" customHeight="1">
      <c r="A4306" s="377"/>
      <c r="B4306" s="377"/>
      <c r="C4306" s="377"/>
      <c r="D4306" s="377"/>
      <c r="E4306" s="377"/>
      <c r="F4306" s="377"/>
      <c r="G4306" s="377"/>
      <c r="H4306" s="377"/>
      <c r="I4306" s="377"/>
      <c r="J4306" s="377"/>
      <c r="K4306" t="s">
        <v>6475</v>
      </c>
      <c r="L4306" t="s">
        <v>6181</v>
      </c>
      <c r="M4306" t="s">
        <v>26</v>
      </c>
      <c r="N4306" t="s">
        <v>80</v>
      </c>
      <c r="O4306" t="s">
        <v>6079</v>
      </c>
      <c r="P4306" t="s">
        <v>6079</v>
      </c>
      <c r="Q4306" t="s">
        <v>6079</v>
      </c>
      <c r="R4306" t="s">
        <v>6079</v>
      </c>
      <c r="S4306" t="s">
        <v>6079</v>
      </c>
      <c r="AP4306">
        <v>7.7745212576184276E-4</v>
      </c>
      <c r="AQ4306">
        <v>5.7551332967935623E-4</v>
      </c>
      <c r="AR4306">
        <v>6.0140229894389667E-4</v>
      </c>
      <c r="AS4306">
        <v>1.3401774751250622E-3</v>
      </c>
      <c r="AT4306">
        <v>4.9299479824940133E-4</v>
      </c>
      <c r="AU4306">
        <v>2.3764390375522549E-3</v>
      </c>
      <c r="AV4306">
        <v>4.2892871283841354E-4</v>
      </c>
      <c r="AW4306">
        <v>7.701699000317771E-4</v>
      </c>
      <c r="AX4306">
        <v>4.1300935592081587E-4</v>
      </c>
      <c r="AY4306">
        <v>3.7228732792172955E-4</v>
      </c>
      <c r="AZ4306">
        <v>3.8323967786247064E-4</v>
      </c>
    </row>
    <row r="4307" spans="1:52" ht="14.55" customHeight="1">
      <c r="A4307" s="377"/>
      <c r="B4307" s="377"/>
      <c r="C4307" s="377"/>
      <c r="D4307" s="377"/>
      <c r="E4307" s="377"/>
      <c r="F4307" s="377"/>
      <c r="G4307" s="377"/>
      <c r="H4307" s="377"/>
      <c r="I4307" s="377"/>
      <c r="J4307" s="377"/>
      <c r="K4307" t="s">
        <v>6476</v>
      </c>
      <c r="L4307" t="s">
        <v>6181</v>
      </c>
      <c r="M4307" t="s">
        <v>27</v>
      </c>
      <c r="N4307" t="s">
        <v>80</v>
      </c>
      <c r="AP4307">
        <v>2.7532662854543532E-3</v>
      </c>
      <c r="AQ4307">
        <v>2.7827756411979605E-3</v>
      </c>
      <c r="AR4307">
        <v>2.3417785596881184E-3</v>
      </c>
      <c r="AS4307">
        <v>2.2532105909713659E-3</v>
      </c>
      <c r="AT4307">
        <v>2.783143013422995E-3</v>
      </c>
      <c r="AU4307">
        <v>2.5448313980524326E-3</v>
      </c>
      <c r="AV4307">
        <v>2.5937463346358191E-3</v>
      </c>
      <c r="AW4307">
        <v>2.6470900413524861E-3</v>
      </c>
      <c r="AX4307">
        <v>2.2707556464191176E-3</v>
      </c>
      <c r="AY4307">
        <v>2.1057429428955063E-3</v>
      </c>
      <c r="AZ4307">
        <v>2.2001784082750176E-3</v>
      </c>
    </row>
    <row r="4308" spans="1:52" ht="14.55" customHeight="1">
      <c r="A4308" s="377"/>
      <c r="B4308" s="377"/>
      <c r="C4308" s="377"/>
      <c r="D4308" s="377"/>
      <c r="E4308" s="377"/>
      <c r="F4308" s="377"/>
      <c r="G4308" s="377"/>
      <c r="H4308" s="377"/>
      <c r="I4308" s="377"/>
      <c r="J4308" s="377"/>
      <c r="K4308" t="s">
        <v>6477</v>
      </c>
      <c r="L4308" t="s">
        <v>6181</v>
      </c>
      <c r="M4308" t="s">
        <v>28</v>
      </c>
      <c r="N4308" t="s">
        <v>80</v>
      </c>
      <c r="AP4308" t="s">
        <v>6079</v>
      </c>
      <c r="AQ4308" t="s">
        <v>6079</v>
      </c>
      <c r="AR4308" t="s">
        <v>6079</v>
      </c>
      <c r="AS4308" t="s">
        <v>6079</v>
      </c>
      <c r="AT4308">
        <v>2.2380143618968163E-2</v>
      </c>
      <c r="AU4308">
        <v>2.3634046944080347E-2</v>
      </c>
      <c r="AV4308">
        <v>2.5244154978165435E-2</v>
      </c>
      <c r="AW4308">
        <v>2.2847916163335542E-2</v>
      </c>
      <c r="AX4308">
        <v>2.4287563544887536E-2</v>
      </c>
      <c r="AY4308">
        <v>2.3939895911268948E-2</v>
      </c>
      <c r="AZ4308">
        <v>2.3221388301585176E-2</v>
      </c>
    </row>
    <row r="4309" spans="1:52" ht="14.55" customHeight="1">
      <c r="A4309" s="377"/>
      <c r="B4309" s="377"/>
      <c r="C4309" s="377"/>
      <c r="D4309" s="377"/>
      <c r="E4309" s="377"/>
      <c r="F4309" s="377"/>
      <c r="G4309" s="377"/>
      <c r="H4309" s="377"/>
      <c r="I4309" s="377"/>
      <c r="J4309" s="377"/>
      <c r="K4309" t="s">
        <v>6478</v>
      </c>
      <c r="L4309" t="s">
        <v>6181</v>
      </c>
      <c r="M4309" t="s">
        <v>29</v>
      </c>
      <c r="N4309" t="s">
        <v>80</v>
      </c>
      <c r="AP4309">
        <v>0</v>
      </c>
      <c r="AQ4309">
        <v>0</v>
      </c>
      <c r="AR4309">
        <v>0</v>
      </c>
      <c r="AS4309">
        <v>1.1800867346674746E-2</v>
      </c>
      <c r="AT4309">
        <v>1.4481076113332984E-2</v>
      </c>
      <c r="AU4309">
        <v>1.1659723573491446E-2</v>
      </c>
      <c r="AV4309">
        <v>1.1526966697458264E-2</v>
      </c>
      <c r="AW4309">
        <v>1.1215881991044865E-2</v>
      </c>
      <c r="AX4309">
        <v>1.077889534037238E-2</v>
      </c>
      <c r="AY4309">
        <v>1.1381762020069408E-2</v>
      </c>
      <c r="AZ4309">
        <v>1.133908924758722E-2</v>
      </c>
    </row>
    <row r="4310" spans="1:52" ht="14.55" customHeight="1">
      <c r="A4310" s="377"/>
      <c r="B4310" s="377"/>
      <c r="C4310" s="377"/>
      <c r="D4310" s="377"/>
      <c r="E4310" s="377"/>
      <c r="F4310" s="377"/>
      <c r="G4310" s="377"/>
      <c r="H4310" s="377"/>
      <c r="I4310" s="377"/>
      <c r="J4310" s="377"/>
      <c r="K4310" t="s">
        <v>6479</v>
      </c>
      <c r="L4310" t="s">
        <v>6181</v>
      </c>
      <c r="M4310" t="s">
        <v>30</v>
      </c>
      <c r="N4310" t="s">
        <v>80</v>
      </c>
      <c r="AP4310">
        <v>3.9607881186592517E-2</v>
      </c>
      <c r="AQ4310">
        <v>3.569984263838185E-2</v>
      </c>
      <c r="AR4310">
        <v>3.1616901177403262E-2</v>
      </c>
      <c r="AS4310">
        <v>2.8905671428659463E-2</v>
      </c>
      <c r="AT4310">
        <v>3.2028128370126627E-2</v>
      </c>
      <c r="AU4310">
        <v>3.3975847077717662E-2</v>
      </c>
      <c r="AV4310">
        <v>3.6535937853577657E-2</v>
      </c>
      <c r="AW4310">
        <v>3.7164692285517491E-2</v>
      </c>
      <c r="AX4310">
        <v>3.8160871891808661E-2</v>
      </c>
      <c r="AY4310">
        <v>4.5810245813893216E-2</v>
      </c>
      <c r="AZ4310">
        <v>4.5953735985944121E-2</v>
      </c>
    </row>
    <row r="4311" spans="1:52" ht="14.55" customHeight="1">
      <c r="A4311" s="377"/>
      <c r="B4311" s="377"/>
      <c r="C4311" s="377"/>
      <c r="D4311" s="377"/>
      <c r="E4311" s="377"/>
      <c r="F4311" s="377"/>
      <c r="G4311" s="377"/>
      <c r="H4311" s="377"/>
      <c r="I4311" s="377"/>
      <c r="J4311" s="377"/>
      <c r="K4311" t="s">
        <v>6480</v>
      </c>
      <c r="L4311" t="s">
        <v>6181</v>
      </c>
      <c r="M4311" t="s">
        <v>100</v>
      </c>
      <c r="N4311" t="s">
        <v>80</v>
      </c>
      <c r="AP4311">
        <v>2.6630269181667464E-4</v>
      </c>
      <c r="AQ4311">
        <v>2.992663989331045E-4</v>
      </c>
      <c r="AR4311">
        <v>2.9448078107338415E-4</v>
      </c>
      <c r="AS4311">
        <v>3.3130191887363006E-4</v>
      </c>
      <c r="AT4311">
        <v>2.9536282605355273E-4</v>
      </c>
      <c r="AU4311">
        <v>3.1191916535482409E-4</v>
      </c>
      <c r="AV4311">
        <v>2.9523638321745575E-4</v>
      </c>
      <c r="AW4311">
        <v>3.2446346163147289E-4</v>
      </c>
      <c r="AX4311">
        <v>3.1630352631111316E-4</v>
      </c>
      <c r="AY4311">
        <v>3.0221034287162142E-4</v>
      </c>
      <c r="AZ4311">
        <v>2.6799586936130038E-4</v>
      </c>
    </row>
    <row r="4312" spans="1:52" ht="14.55" customHeight="1">
      <c r="A4312" s="377"/>
      <c r="B4312" s="377"/>
      <c r="C4312" s="377"/>
      <c r="D4312" s="377"/>
      <c r="E4312" s="377"/>
      <c r="F4312" s="377"/>
      <c r="G4312" s="377"/>
      <c r="H4312" s="377"/>
      <c r="I4312" s="377"/>
      <c r="J4312" s="377"/>
      <c r="K4312" t="s">
        <v>6481</v>
      </c>
      <c r="L4312" t="s">
        <v>6181</v>
      </c>
      <c r="M4312" t="s">
        <v>31</v>
      </c>
      <c r="N4312" t="s">
        <v>80</v>
      </c>
      <c r="AP4312">
        <v>6.3760622965068361E-2</v>
      </c>
      <c r="AQ4312">
        <v>6.5153477542344032E-2</v>
      </c>
      <c r="AR4312">
        <v>5.984949947173588E-2</v>
      </c>
      <c r="AS4312">
        <v>6.0552639957541801E-2</v>
      </c>
      <c r="AT4312">
        <v>5.6990766644405687E-2</v>
      </c>
      <c r="AU4312">
        <v>5.9612398157213482E-2</v>
      </c>
      <c r="AV4312">
        <v>6.1314340802519074E-2</v>
      </c>
      <c r="AW4312">
        <v>2.6530261206130774E-3</v>
      </c>
      <c r="AX4312">
        <v>2.7237164453431822E-3</v>
      </c>
      <c r="AY4312">
        <v>2.7353126696518363E-3</v>
      </c>
      <c r="AZ4312">
        <v>2.319198354301011E-3</v>
      </c>
    </row>
    <row r="4313" spans="1:52" ht="14.55" customHeight="1">
      <c r="A4313" s="377"/>
      <c r="B4313" s="377"/>
      <c r="C4313" s="377"/>
      <c r="D4313" s="377"/>
      <c r="E4313" s="377"/>
      <c r="F4313" s="377"/>
      <c r="G4313" s="377"/>
      <c r="H4313" s="377"/>
      <c r="I4313" s="377"/>
      <c r="J4313" s="377"/>
      <c r="K4313" t="s">
        <v>6482</v>
      </c>
      <c r="L4313" t="s">
        <v>6181</v>
      </c>
      <c r="M4313" t="s">
        <v>32</v>
      </c>
      <c r="N4313" t="s">
        <v>80</v>
      </c>
      <c r="O4313" t="s">
        <v>6079</v>
      </c>
      <c r="P4313" t="s">
        <v>6079</v>
      </c>
      <c r="Q4313" t="s">
        <v>6079</v>
      </c>
      <c r="R4313" t="s">
        <v>6079</v>
      </c>
      <c r="S4313" t="s">
        <v>6079</v>
      </c>
      <c r="AP4313">
        <v>2.9981738272614029E-3</v>
      </c>
      <c r="AQ4313">
        <v>2.9619839846544479E-3</v>
      </c>
      <c r="AR4313">
        <v>2.4350447861063414E-3</v>
      </c>
      <c r="AS4313">
        <v>3.057024164726997E-3</v>
      </c>
      <c r="AT4313">
        <v>2.1335279750085857E-3</v>
      </c>
      <c r="AU4313">
        <v>2.1704581518181207E-3</v>
      </c>
      <c r="AV4313">
        <v>3.0214648943727536E-3</v>
      </c>
      <c r="AW4313">
        <v>3.1858518018323752E-3</v>
      </c>
      <c r="AX4313">
        <v>3.0088054496962844E-3</v>
      </c>
      <c r="AY4313">
        <v>2.6475365904150444E-3</v>
      </c>
      <c r="AZ4313">
        <v>2.5570111998230983E-3</v>
      </c>
    </row>
    <row r="4314" spans="1:52" ht="14.55" customHeight="1">
      <c r="A4314" s="377"/>
      <c r="B4314" s="377"/>
      <c r="C4314" s="377"/>
      <c r="D4314" s="377"/>
      <c r="E4314" s="377"/>
      <c r="F4314" s="377"/>
      <c r="G4314" s="377"/>
      <c r="H4314" s="377"/>
      <c r="I4314" s="377"/>
      <c r="J4314" s="377"/>
      <c r="K4314" t="s">
        <v>6483</v>
      </c>
      <c r="L4314" t="s">
        <v>6181</v>
      </c>
      <c r="M4314" t="s">
        <v>93</v>
      </c>
      <c r="N4314" t="s">
        <v>80</v>
      </c>
      <c r="AP4314">
        <v>1.174786340141068E-2</v>
      </c>
      <c r="AQ4314">
        <v>1.1667417039020914E-2</v>
      </c>
      <c r="AR4314">
        <v>1.2338330868296244E-2</v>
      </c>
      <c r="AS4314">
        <v>8.9980551340653539E-3</v>
      </c>
      <c r="AT4314">
        <v>9.6289812978007216E-3</v>
      </c>
      <c r="AU4314">
        <v>1.0761091829618048E-2</v>
      </c>
      <c r="AV4314">
        <v>1.8192803901303612E-2</v>
      </c>
      <c r="AW4314">
        <v>2.0210324257476188E-2</v>
      </c>
      <c r="AX4314">
        <v>2.1623654488180311E-2</v>
      </c>
      <c r="AY4314">
        <v>2.3888528736575487E-2</v>
      </c>
      <c r="AZ4314">
        <v>2.4862114817142626E-2</v>
      </c>
    </row>
    <row r="4315" spans="1:52" ht="14.55" customHeight="1">
      <c r="A4315" s="377"/>
      <c r="B4315" s="377"/>
      <c r="C4315" s="377"/>
      <c r="D4315" s="377"/>
      <c r="E4315" s="377"/>
      <c r="F4315" s="377"/>
      <c r="G4315" s="377"/>
      <c r="H4315" s="377"/>
      <c r="I4315" s="377"/>
      <c r="J4315" s="377"/>
      <c r="K4315" t="s">
        <v>6484</v>
      </c>
      <c r="L4315" t="s">
        <v>6174</v>
      </c>
      <c r="M4315" t="s">
        <v>13</v>
      </c>
      <c r="N4315" t="s">
        <v>80</v>
      </c>
      <c r="AP4315">
        <v>509.56031125151998</v>
      </c>
      <c r="AQ4315">
        <v>600.76710182477996</v>
      </c>
      <c r="AR4315">
        <v>614.76502585855997</v>
      </c>
      <c r="AS4315">
        <v>606.01377925592988</v>
      </c>
      <c r="AT4315">
        <v>600.73995211725014</v>
      </c>
      <c r="AU4315">
        <v>602.34504383376009</v>
      </c>
      <c r="AV4315">
        <v>581.55369168028005</v>
      </c>
      <c r="AW4315">
        <v>588.46869932514983</v>
      </c>
      <c r="AX4315">
        <v>588.04695423610008</v>
      </c>
      <c r="AY4315">
        <v>581.1688763359798</v>
      </c>
      <c r="AZ4315">
        <v>588.50287904273</v>
      </c>
    </row>
    <row r="4316" spans="1:52" ht="14.55" customHeight="1">
      <c r="A4316" s="377"/>
      <c r="B4316" s="377"/>
      <c r="C4316" s="377"/>
      <c r="D4316" s="377"/>
      <c r="E4316" s="377"/>
      <c r="F4316" s="377"/>
      <c r="G4316" s="377"/>
      <c r="H4316" s="377"/>
      <c r="I4316" s="377"/>
      <c r="J4316" s="377"/>
      <c r="K4316" t="s">
        <v>6485</v>
      </c>
      <c r="L4316" t="s">
        <v>6174</v>
      </c>
      <c r="M4316" t="s">
        <v>14</v>
      </c>
      <c r="N4316" t="s">
        <v>80</v>
      </c>
      <c r="AP4316">
        <v>785.40326055320566</v>
      </c>
      <c r="AQ4316">
        <v>782.9242662984783</v>
      </c>
      <c r="AR4316">
        <v>809.15157627244685</v>
      </c>
      <c r="AS4316">
        <v>816.50195698778145</v>
      </c>
      <c r="AT4316">
        <v>783.62996562903652</v>
      </c>
      <c r="AU4316">
        <v>780.69755446531019</v>
      </c>
      <c r="AV4316">
        <v>742.87254663593092</v>
      </c>
      <c r="AW4316">
        <v>657.98711522172539</v>
      </c>
      <c r="AX4316">
        <v>666.53988096400781</v>
      </c>
      <c r="AY4316">
        <v>631.22811109212648</v>
      </c>
      <c r="AZ4316">
        <v>633.59039191107206</v>
      </c>
    </row>
    <row r="4317" spans="1:52" ht="14.55" customHeight="1">
      <c r="A4317" s="377"/>
      <c r="B4317" s="377"/>
      <c r="C4317" s="377"/>
      <c r="D4317" s="377"/>
      <c r="E4317" s="377"/>
      <c r="F4317" s="377"/>
      <c r="G4317" s="377"/>
      <c r="H4317" s="377"/>
      <c r="I4317" s="377"/>
      <c r="J4317" s="377"/>
      <c r="K4317" t="s">
        <v>6486</v>
      </c>
      <c r="L4317" t="s">
        <v>6174</v>
      </c>
      <c r="M4317" t="s">
        <v>92</v>
      </c>
      <c r="N4317" t="s">
        <v>80</v>
      </c>
      <c r="AP4317">
        <v>30.264972389814911</v>
      </c>
      <c r="AQ4317">
        <v>30.773799468248288</v>
      </c>
      <c r="AR4317">
        <v>31.540129870129867</v>
      </c>
      <c r="AS4317">
        <v>26.987858165456593</v>
      </c>
      <c r="AT4317">
        <v>27.121641783413441</v>
      </c>
      <c r="AU4317">
        <v>28.441378464055628</v>
      </c>
      <c r="AV4317">
        <v>29.894349115451476</v>
      </c>
      <c r="AW4317">
        <v>31.077951222006337</v>
      </c>
      <c r="AX4317">
        <v>36.716356478167498</v>
      </c>
      <c r="AY4317">
        <v>38.216862664894158</v>
      </c>
      <c r="AZ4317">
        <v>40.20778198179773</v>
      </c>
    </row>
    <row r="4318" spans="1:52" ht="14.55" customHeight="1">
      <c r="A4318" s="377"/>
      <c r="B4318" s="377"/>
      <c r="C4318" s="377"/>
      <c r="D4318" s="377"/>
      <c r="E4318" s="377"/>
      <c r="F4318" s="377"/>
      <c r="G4318" s="377"/>
      <c r="H4318" s="377"/>
      <c r="I4318" s="377"/>
      <c r="J4318" s="377"/>
      <c r="K4318" t="s">
        <v>6487</v>
      </c>
      <c r="L4318" t="s">
        <v>6174</v>
      </c>
      <c r="M4318" t="s">
        <v>15</v>
      </c>
      <c r="N4318" t="s">
        <v>80</v>
      </c>
      <c r="AP4318">
        <v>37.531218666999997</v>
      </c>
      <c r="AQ4318">
        <v>36.446846714439992</v>
      </c>
      <c r="AR4318">
        <v>34.161530101869999</v>
      </c>
      <c r="AS4318">
        <v>32.575948118249997</v>
      </c>
      <c r="AT4318">
        <v>37.57913717748</v>
      </c>
      <c r="AU4318">
        <v>38.06725806299</v>
      </c>
      <c r="AV4318">
        <v>42.282820204699995</v>
      </c>
      <c r="AW4318">
        <v>41.323714351379998</v>
      </c>
      <c r="AX4318">
        <v>41.317278247410002</v>
      </c>
      <c r="AY4318">
        <v>40.664356206759997</v>
      </c>
      <c r="AZ4318">
        <v>39.766157204439992</v>
      </c>
    </row>
    <row r="4319" spans="1:52" ht="14.55" customHeight="1">
      <c r="A4319" s="377"/>
      <c r="B4319" s="377"/>
      <c r="C4319" s="377"/>
      <c r="D4319" s="377"/>
      <c r="E4319" s="377"/>
      <c r="F4319" s="377"/>
      <c r="G4319" s="377"/>
      <c r="H4319" s="377"/>
      <c r="I4319" s="377"/>
      <c r="J4319" s="377"/>
      <c r="K4319" t="s">
        <v>6488</v>
      </c>
      <c r="L4319" t="s">
        <v>6174</v>
      </c>
      <c r="M4319" t="s">
        <v>91</v>
      </c>
      <c r="N4319" t="s">
        <v>80</v>
      </c>
      <c r="AP4319">
        <v>131.40791869255767</v>
      </c>
      <c r="AQ4319">
        <v>129.55997546053499</v>
      </c>
      <c r="AR4319">
        <v>128.14831536696519</v>
      </c>
      <c r="AS4319">
        <v>138.81036363472862</v>
      </c>
      <c r="AT4319">
        <v>133.19406482751285</v>
      </c>
      <c r="AU4319">
        <v>138.86164193689237</v>
      </c>
      <c r="AV4319">
        <v>132.76765066308676</v>
      </c>
      <c r="AW4319">
        <v>137.86596307198192</v>
      </c>
      <c r="AX4319">
        <v>140.64978575975067</v>
      </c>
      <c r="AY4319">
        <v>138.45542389765396</v>
      </c>
      <c r="AZ4319">
        <v>133.21234476318557</v>
      </c>
    </row>
    <row r="4320" spans="1:52" ht="14.55" customHeight="1">
      <c r="A4320" s="377"/>
      <c r="B4320" s="377"/>
      <c r="C4320" s="377"/>
      <c r="D4320" s="377"/>
      <c r="E4320" s="377"/>
      <c r="F4320" s="377"/>
      <c r="G4320" s="377"/>
      <c r="H4320" s="377"/>
      <c r="I4320" s="377"/>
      <c r="J4320" s="377"/>
      <c r="K4320" t="s">
        <v>6489</v>
      </c>
      <c r="L4320" t="s">
        <v>6174</v>
      </c>
      <c r="M4320" t="s">
        <v>16</v>
      </c>
      <c r="N4320" t="s">
        <v>80</v>
      </c>
      <c r="AP4320">
        <v>2350.37208449223</v>
      </c>
      <c r="AQ4320">
        <v>2381.9571673811893</v>
      </c>
      <c r="AR4320">
        <v>2355.8690582692702</v>
      </c>
      <c r="AS4320">
        <v>2430.3733460637195</v>
      </c>
      <c r="AT4320">
        <v>2329.1568449918404</v>
      </c>
      <c r="AU4320">
        <v>2343.2705595025545</v>
      </c>
      <c r="AV4320">
        <v>2275.9972164673604</v>
      </c>
      <c r="AW4320">
        <v>2315.046749186366</v>
      </c>
      <c r="AX4320">
        <v>2305.1289718973862</v>
      </c>
      <c r="AY4320">
        <v>2314.8757960449411</v>
      </c>
      <c r="AZ4320">
        <v>2350.7568640045079</v>
      </c>
    </row>
    <row r="4321" spans="1:52" ht="14.55" customHeight="1">
      <c r="A4321" s="377"/>
      <c r="B4321" s="377"/>
      <c r="C4321" s="377"/>
      <c r="D4321" s="377"/>
      <c r="E4321" s="377"/>
      <c r="F4321" s="377"/>
      <c r="G4321" s="377"/>
      <c r="H4321" s="377"/>
      <c r="I4321" s="377"/>
      <c r="J4321" s="377"/>
      <c r="K4321" t="s">
        <v>6490</v>
      </c>
      <c r="L4321" t="s">
        <v>6174</v>
      </c>
      <c r="M4321" t="s">
        <v>17</v>
      </c>
      <c r="N4321" t="s">
        <v>80</v>
      </c>
      <c r="AP4321">
        <v>502.82375321327146</v>
      </c>
      <c r="AQ4321">
        <v>502.72081945211573</v>
      </c>
      <c r="AR4321">
        <v>509.12220521442549</v>
      </c>
      <c r="AS4321">
        <v>415.59210064561694</v>
      </c>
      <c r="AT4321">
        <v>413.52413431002793</v>
      </c>
      <c r="AU4321">
        <v>421.76345384555782</v>
      </c>
      <c r="AV4321">
        <v>428.96248320360274</v>
      </c>
      <c r="AW4321">
        <v>235.90996403085987</v>
      </c>
      <c r="AX4321">
        <v>229.06531261881193</v>
      </c>
      <c r="AY4321">
        <v>234.15732320930121</v>
      </c>
      <c r="AZ4321">
        <v>237.30055318543253</v>
      </c>
    </row>
    <row r="4322" spans="1:52" ht="14.55" customHeight="1">
      <c r="A4322" s="377"/>
      <c r="B4322" s="377"/>
      <c r="C4322" s="377"/>
      <c r="D4322" s="377"/>
      <c r="E4322" s="377"/>
      <c r="F4322" s="377"/>
      <c r="G4322" s="377"/>
      <c r="H4322" s="377"/>
      <c r="I4322" s="377"/>
      <c r="J4322" s="377"/>
      <c r="K4322" t="s">
        <v>6491</v>
      </c>
      <c r="L4322" t="s">
        <v>6174</v>
      </c>
      <c r="M4322" t="s">
        <v>97</v>
      </c>
      <c r="N4322" t="s">
        <v>80</v>
      </c>
      <c r="O4322" t="s">
        <v>6079</v>
      </c>
      <c r="P4322" t="s">
        <v>6079</v>
      </c>
      <c r="Q4322" t="s">
        <v>6079</v>
      </c>
      <c r="R4322" t="s">
        <v>6079</v>
      </c>
      <c r="S4322" t="s">
        <v>6079</v>
      </c>
      <c r="T4322" t="s">
        <v>6079</v>
      </c>
      <c r="AP4322">
        <v>28.032718721137002</v>
      </c>
      <c r="AQ4322">
        <v>28.798329294430495</v>
      </c>
      <c r="AR4322">
        <v>28.438353330222004</v>
      </c>
      <c r="AS4322">
        <v>32.277365123094491</v>
      </c>
      <c r="AT4322">
        <v>32.003479856445558</v>
      </c>
      <c r="AU4322">
        <v>32.292462297602782</v>
      </c>
      <c r="AV4322">
        <v>31.867461015648914</v>
      </c>
      <c r="AW4322">
        <v>32.325940854191614</v>
      </c>
      <c r="AX4322">
        <v>32.869716432759105</v>
      </c>
      <c r="AY4322">
        <v>33.021319346267425</v>
      </c>
      <c r="AZ4322">
        <v>34.058688108492227</v>
      </c>
    </row>
    <row r="4323" spans="1:52" ht="14.55" customHeight="1">
      <c r="A4323" s="377"/>
      <c r="B4323" s="377"/>
      <c r="C4323" s="377"/>
      <c r="D4323" s="377"/>
      <c r="E4323" s="377"/>
      <c r="F4323" s="377"/>
      <c r="G4323" s="377"/>
      <c r="H4323" s="377"/>
      <c r="I4323" s="377"/>
      <c r="J4323" s="377"/>
      <c r="K4323" t="s">
        <v>6492</v>
      </c>
      <c r="L4323" t="s">
        <v>6174</v>
      </c>
      <c r="M4323" t="s">
        <v>18</v>
      </c>
      <c r="N4323" t="s">
        <v>80</v>
      </c>
      <c r="AP4323">
        <v>2590.4136554803913</v>
      </c>
      <c r="AQ4323">
        <v>2594.8710177288262</v>
      </c>
      <c r="AR4323">
        <v>2642.802835114393</v>
      </c>
      <c r="AS4323">
        <v>2656.8331059757288</v>
      </c>
      <c r="AT4323">
        <v>2580.5052125894076</v>
      </c>
      <c r="AU4323">
        <v>2591.3648381740909</v>
      </c>
      <c r="AV4323">
        <v>2488.799062018993</v>
      </c>
      <c r="AW4323">
        <v>2473.5646473799416</v>
      </c>
      <c r="AX4323">
        <v>2505.331169370992</v>
      </c>
      <c r="AY4323">
        <v>2497.4623335177935</v>
      </c>
      <c r="AZ4323">
        <v>2513.4197053640642</v>
      </c>
    </row>
    <row r="4324" spans="1:52" ht="14.55" customHeight="1">
      <c r="A4324" s="377"/>
      <c r="B4324" s="377"/>
      <c r="C4324" s="377"/>
      <c r="D4324" s="377"/>
      <c r="E4324" s="377"/>
      <c r="F4324" s="377"/>
      <c r="G4324" s="377"/>
      <c r="H4324" s="377"/>
      <c r="I4324" s="377"/>
      <c r="J4324" s="377"/>
      <c r="K4324" t="s">
        <v>6493</v>
      </c>
      <c r="L4324" t="s">
        <v>6174</v>
      </c>
      <c r="M4324" t="s">
        <v>34</v>
      </c>
      <c r="N4324" t="s">
        <v>80</v>
      </c>
      <c r="AP4324">
        <v>17463.030075684434</v>
      </c>
      <c r="AQ4324">
        <v>17547.235960360409</v>
      </c>
      <c r="AR4324">
        <v>17581.776554440617</v>
      </c>
      <c r="AS4324">
        <v>17657.533317535039</v>
      </c>
      <c r="AT4324">
        <v>17416.458918767989</v>
      </c>
      <c r="AU4324">
        <v>17426.148862794602</v>
      </c>
      <c r="AV4324">
        <v>16862.647654535765</v>
      </c>
      <c r="AW4324">
        <v>16700.585514782088</v>
      </c>
      <c r="AX4324">
        <v>16771.514248122116</v>
      </c>
      <c r="AY4324">
        <v>16731.052437878363</v>
      </c>
      <c r="AZ4324">
        <v>16866.17171121775</v>
      </c>
    </row>
    <row r="4325" spans="1:52" ht="14.55" customHeight="1">
      <c r="A4325" s="377"/>
      <c r="B4325" s="377"/>
      <c r="C4325" s="377"/>
      <c r="D4325" s="377"/>
      <c r="E4325" s="377"/>
      <c r="F4325" s="377"/>
      <c r="G4325" s="377"/>
      <c r="H4325" s="377"/>
      <c r="I4325" s="377"/>
      <c r="J4325" s="377"/>
      <c r="K4325" t="s">
        <v>6494</v>
      </c>
      <c r="L4325" t="s">
        <v>6174</v>
      </c>
      <c r="M4325" t="s">
        <v>19</v>
      </c>
      <c r="N4325" t="s">
        <v>80</v>
      </c>
      <c r="AP4325">
        <v>462.25850877744</v>
      </c>
      <c r="AQ4325">
        <v>464.47158856286001</v>
      </c>
      <c r="AR4325">
        <v>460.9831104510701</v>
      </c>
      <c r="AS4325">
        <v>451.02014776963006</v>
      </c>
      <c r="AT4325">
        <v>454.74537881359009</v>
      </c>
      <c r="AU4325">
        <v>466.49441845204007</v>
      </c>
      <c r="AV4325">
        <v>451.44518294592001</v>
      </c>
      <c r="AW4325">
        <v>451.55192504660999</v>
      </c>
      <c r="AX4325">
        <v>453.51595041055992</v>
      </c>
      <c r="AY4325">
        <v>451.65608593525002</v>
      </c>
      <c r="AZ4325">
        <v>458.60929804349001</v>
      </c>
    </row>
    <row r="4326" spans="1:52" ht="14.55" customHeight="1">
      <c r="A4326" s="377"/>
      <c r="B4326" s="377"/>
      <c r="C4326" s="377"/>
      <c r="D4326" s="377"/>
      <c r="E4326" s="377"/>
      <c r="F4326" s="377"/>
      <c r="G4326" s="377"/>
      <c r="H4326" s="377"/>
      <c r="I4326" s="377"/>
      <c r="J4326" s="377"/>
      <c r="K4326" t="s">
        <v>6495</v>
      </c>
      <c r="L4326" t="s">
        <v>6174</v>
      </c>
      <c r="M4326" t="s">
        <v>20</v>
      </c>
      <c r="N4326" t="s">
        <v>80</v>
      </c>
      <c r="AP4326">
        <v>4976.7722381762078</v>
      </c>
      <c r="AQ4326">
        <v>5005.4896930416144</v>
      </c>
      <c r="AR4326">
        <v>4983.8207676658967</v>
      </c>
      <c r="AS4326">
        <v>5039.7779952926248</v>
      </c>
      <c r="AT4326">
        <v>4882.7182871537761</v>
      </c>
      <c r="AU4326">
        <v>4911.8761634565562</v>
      </c>
      <c r="AV4326">
        <v>4764.2745563159997</v>
      </c>
      <c r="AW4326">
        <v>4787.812314832534</v>
      </c>
      <c r="AX4326">
        <v>4797.8979905292172</v>
      </c>
      <c r="AY4326">
        <v>4820.7778090282991</v>
      </c>
      <c r="AZ4326">
        <v>4848.7077979780634</v>
      </c>
    </row>
    <row r="4327" spans="1:52" ht="14.55" customHeight="1">
      <c r="A4327" s="377"/>
      <c r="B4327" s="377"/>
      <c r="C4327" s="377"/>
      <c r="D4327" s="377"/>
      <c r="E4327" s="377"/>
      <c r="F4327" s="377"/>
      <c r="G4327" s="377"/>
      <c r="H4327" s="377"/>
      <c r="I4327" s="377"/>
      <c r="J4327" s="377"/>
      <c r="K4327" t="s">
        <v>6496</v>
      </c>
      <c r="L4327" t="s">
        <v>6174</v>
      </c>
      <c r="M4327" t="s">
        <v>22</v>
      </c>
      <c r="N4327" t="s">
        <v>80</v>
      </c>
      <c r="AP4327">
        <v>234.32176856192623</v>
      </c>
      <c r="AQ4327">
        <v>237.42958673144341</v>
      </c>
      <c r="AR4327">
        <v>237.10143416471425</v>
      </c>
      <c r="AS4327">
        <v>248.36340479202929</v>
      </c>
      <c r="AT4327">
        <v>239.70768239448913</v>
      </c>
      <c r="AU4327">
        <v>242.71358795959185</v>
      </c>
      <c r="AV4327">
        <v>233.40539621024735</v>
      </c>
      <c r="AW4327">
        <v>232.06462739935432</v>
      </c>
      <c r="AX4327">
        <v>235.65411890365604</v>
      </c>
      <c r="AY4327">
        <v>237.40339111963476</v>
      </c>
      <c r="AZ4327">
        <v>233.9237599957643</v>
      </c>
    </row>
    <row r="4328" spans="1:52" ht="14.55" customHeight="1">
      <c r="A4328" s="377"/>
      <c r="B4328" s="377"/>
      <c r="C4328" s="377"/>
      <c r="D4328" s="377"/>
      <c r="E4328" s="377"/>
      <c r="F4328" s="377"/>
      <c r="G4328" s="377"/>
      <c r="H4328" s="377"/>
      <c r="I4328" s="377"/>
      <c r="J4328" s="377"/>
      <c r="K4328" t="s">
        <v>6497</v>
      </c>
      <c r="L4328" t="s">
        <v>6174</v>
      </c>
      <c r="M4328" t="s">
        <v>90</v>
      </c>
      <c r="N4328" t="s">
        <v>80</v>
      </c>
      <c r="AP4328">
        <v>31.136027073531967</v>
      </c>
      <c r="AQ4328">
        <v>32.690908399663499</v>
      </c>
      <c r="AR4328">
        <v>33.65519707148465</v>
      </c>
      <c r="AS4328">
        <v>33.97379104532876</v>
      </c>
      <c r="AT4328">
        <v>35.201819142573733</v>
      </c>
      <c r="AU4328">
        <v>36.553707329534831</v>
      </c>
      <c r="AV4328">
        <v>38.00764677623301</v>
      </c>
      <c r="AW4328">
        <v>36.906501683700007</v>
      </c>
      <c r="AX4328">
        <v>37.728506636810003</v>
      </c>
      <c r="AY4328">
        <v>39.605341074920005</v>
      </c>
      <c r="AZ4328">
        <v>38.790541133370006</v>
      </c>
    </row>
    <row r="4329" spans="1:52" ht="14.55" customHeight="1">
      <c r="A4329" s="377"/>
      <c r="B4329" s="377"/>
      <c r="C4329" s="377"/>
      <c r="D4329" s="377"/>
      <c r="E4329" s="377"/>
      <c r="F4329" s="377"/>
      <c r="G4329" s="377"/>
      <c r="H4329" s="377"/>
      <c r="I4329" s="377"/>
      <c r="J4329" s="377"/>
      <c r="K4329" t="s">
        <v>6498</v>
      </c>
      <c r="L4329" t="s">
        <v>6174</v>
      </c>
      <c r="M4329" t="s">
        <v>23</v>
      </c>
      <c r="N4329" t="s">
        <v>80</v>
      </c>
      <c r="AP4329">
        <v>89.369972011636918</v>
      </c>
      <c r="AQ4329">
        <v>90.829975240059539</v>
      </c>
      <c r="AR4329">
        <v>95.061241784760398</v>
      </c>
      <c r="AS4329">
        <v>95.5557814062917</v>
      </c>
      <c r="AT4329">
        <v>93.496068782999899</v>
      </c>
      <c r="AU4329">
        <v>92.583455798280838</v>
      </c>
      <c r="AV4329">
        <v>96.90023302485568</v>
      </c>
      <c r="AW4329">
        <v>99.530107011436186</v>
      </c>
      <c r="AX4329">
        <v>105.97043964510858</v>
      </c>
      <c r="AY4329">
        <v>107.15889076186356</v>
      </c>
      <c r="AZ4329">
        <v>111.35072415742772</v>
      </c>
    </row>
    <row r="4330" spans="1:52" ht="14.55" customHeight="1">
      <c r="A4330" s="377"/>
      <c r="B4330" s="377"/>
      <c r="C4330" s="377"/>
      <c r="D4330" s="377"/>
      <c r="E4330" s="377"/>
      <c r="F4330" s="377"/>
      <c r="G4330" s="377"/>
      <c r="H4330" s="377"/>
      <c r="I4330" s="377"/>
      <c r="J4330" s="377"/>
      <c r="K4330" t="s">
        <v>6499</v>
      </c>
      <c r="L4330" t="s">
        <v>6174</v>
      </c>
      <c r="M4330" t="s">
        <v>24</v>
      </c>
      <c r="N4330" t="s">
        <v>80</v>
      </c>
      <c r="AP4330">
        <v>323.27421975822682</v>
      </c>
      <c r="AQ4330">
        <v>330.31895676928463</v>
      </c>
      <c r="AR4330">
        <v>332.27268381796279</v>
      </c>
      <c r="AS4330">
        <v>337.72005606304674</v>
      </c>
      <c r="AT4330">
        <v>347.60302304606176</v>
      </c>
      <c r="AU4330">
        <v>345.07461512220317</v>
      </c>
      <c r="AV4330">
        <v>330.71387159789879</v>
      </c>
      <c r="AW4330">
        <v>329.03687521231615</v>
      </c>
      <c r="AX4330">
        <v>337.07380780817005</v>
      </c>
      <c r="AY4330">
        <v>342.35960928176058</v>
      </c>
      <c r="AZ4330">
        <v>359.36846397624328</v>
      </c>
    </row>
    <row r="4331" spans="1:52" ht="14.55" customHeight="1">
      <c r="A4331" s="377"/>
      <c r="B4331" s="377"/>
      <c r="C4331" s="377"/>
      <c r="D4331" s="377"/>
      <c r="E4331" s="377"/>
      <c r="F4331" s="377"/>
      <c r="G4331" s="377"/>
      <c r="H4331" s="377"/>
      <c r="I4331" s="377"/>
      <c r="J4331" s="377"/>
      <c r="K4331" t="s">
        <v>6759</v>
      </c>
      <c r="L4331" t="s">
        <v>6174</v>
      </c>
      <c r="M4331" t="s">
        <v>1386</v>
      </c>
      <c r="N4331" t="s">
        <v>80</v>
      </c>
      <c r="O4331" t="s">
        <v>6079</v>
      </c>
      <c r="P4331" t="s">
        <v>6079</v>
      </c>
      <c r="Q4331" t="s">
        <v>6079</v>
      </c>
      <c r="R4331" t="s">
        <v>6079</v>
      </c>
      <c r="S4331" t="s">
        <v>6079</v>
      </c>
      <c r="T4331" t="s">
        <v>6079</v>
      </c>
      <c r="U4331" t="s">
        <v>6079</v>
      </c>
      <c r="V4331" t="s">
        <v>6079</v>
      </c>
      <c r="W4331" t="s">
        <v>6079</v>
      </c>
      <c r="X4331" t="s">
        <v>6079</v>
      </c>
      <c r="Y4331" t="s">
        <v>6079</v>
      </c>
      <c r="Z4331" t="s">
        <v>6079</v>
      </c>
      <c r="AA4331" t="s">
        <v>6079</v>
      </c>
      <c r="AV4331">
        <v>24.631457485410031</v>
      </c>
      <c r="AW4331">
        <v>26.069948974593391</v>
      </c>
      <c r="AX4331">
        <v>26.086636838370481</v>
      </c>
      <c r="AY4331">
        <v>27.335299546650791</v>
      </c>
    </row>
    <row r="4332" spans="1:52" ht="14.55" customHeight="1">
      <c r="A4332" s="377"/>
      <c r="B4332" s="377"/>
      <c r="C4332" s="377"/>
      <c r="D4332" s="377"/>
      <c r="E4332" s="377"/>
      <c r="F4332" s="377"/>
      <c r="G4332" s="377"/>
      <c r="H4332" s="377"/>
      <c r="I4332" s="377"/>
      <c r="J4332" s="377"/>
      <c r="K4332" t="s">
        <v>6500</v>
      </c>
      <c r="L4332" t="s">
        <v>6174</v>
      </c>
      <c r="M4332" t="s">
        <v>25</v>
      </c>
      <c r="N4332" t="s">
        <v>80</v>
      </c>
      <c r="AP4332">
        <v>2047.4908569791096</v>
      </c>
      <c r="AQ4332">
        <v>2050.6424617576999</v>
      </c>
      <c r="AR4332">
        <v>2054.5459440978798</v>
      </c>
      <c r="AS4332">
        <v>2054.2117478646601</v>
      </c>
      <c r="AT4332">
        <v>1953.09223722773</v>
      </c>
      <c r="AU4332">
        <v>1930.78980947526</v>
      </c>
      <c r="AV4332">
        <v>1823.08269835174</v>
      </c>
      <c r="AW4332">
        <v>1777.1400830291998</v>
      </c>
      <c r="AX4332">
        <v>1782.2413540260698</v>
      </c>
      <c r="AY4332">
        <v>1740.1492429812995</v>
      </c>
      <c r="AZ4332">
        <v>1739.0155150979399</v>
      </c>
    </row>
    <row r="4333" spans="1:52" ht="14.55" customHeight="1">
      <c r="A4333" s="377"/>
      <c r="B4333" s="377"/>
      <c r="C4333" s="377"/>
      <c r="D4333" s="377"/>
      <c r="E4333" s="377"/>
      <c r="F4333" s="377"/>
      <c r="G4333" s="377"/>
      <c r="H4333" s="377"/>
      <c r="I4333" s="377"/>
      <c r="J4333" s="377"/>
      <c r="K4333" t="s">
        <v>6501</v>
      </c>
      <c r="L4333" t="s">
        <v>6174</v>
      </c>
      <c r="M4333" t="s">
        <v>5610</v>
      </c>
      <c r="N4333" t="s">
        <v>80</v>
      </c>
      <c r="AP4333" t="s">
        <v>6079</v>
      </c>
      <c r="AQ4333" t="s">
        <v>6079</v>
      </c>
      <c r="AR4333" t="s">
        <v>6079</v>
      </c>
      <c r="AS4333" t="s">
        <v>6079</v>
      </c>
      <c r="AT4333">
        <v>58.638618031466955</v>
      </c>
      <c r="AU4333">
        <v>62.114572319526886</v>
      </c>
      <c r="AV4333">
        <v>59.841946197922063</v>
      </c>
      <c r="AW4333">
        <v>59.898746390016136</v>
      </c>
      <c r="AX4333">
        <v>60.86090975416824</v>
      </c>
      <c r="AY4333">
        <v>60.020895889515963</v>
      </c>
      <c r="AZ4333">
        <v>61.525808275422861</v>
      </c>
    </row>
    <row r="4334" spans="1:52" ht="14.55" customHeight="1">
      <c r="A4334" s="377"/>
      <c r="B4334" s="377"/>
      <c r="C4334" s="377"/>
      <c r="D4334" s="377"/>
      <c r="E4334" s="377"/>
      <c r="F4334" s="377"/>
      <c r="G4334" s="377"/>
      <c r="H4334" s="377"/>
      <c r="I4334" s="377"/>
      <c r="J4334" s="377"/>
      <c r="K4334" t="s">
        <v>6502</v>
      </c>
      <c r="L4334" t="s">
        <v>6174</v>
      </c>
      <c r="M4334" t="s">
        <v>98</v>
      </c>
      <c r="N4334" t="s">
        <v>80</v>
      </c>
      <c r="AP4334">
        <v>23.792411999999999</v>
      </c>
      <c r="AQ4334">
        <v>24.620332999999999</v>
      </c>
      <c r="AR4334">
        <v>26.243627</v>
      </c>
      <c r="AS4334">
        <v>25.871891000000002</v>
      </c>
      <c r="AT4334">
        <v>25.931982999999999</v>
      </c>
      <c r="AU4334">
        <v>26.442741999999999</v>
      </c>
      <c r="AV4334">
        <v>35.784852000000001</v>
      </c>
      <c r="AW4334">
        <v>36.019122000000003</v>
      </c>
      <c r="AX4334">
        <v>36.624395</v>
      </c>
      <c r="AY4334">
        <v>36.603586</v>
      </c>
      <c r="AZ4334">
        <v>39.101841</v>
      </c>
    </row>
    <row r="4335" spans="1:52" ht="14.55" customHeight="1">
      <c r="A4335" s="377"/>
      <c r="B4335" s="377"/>
      <c r="C4335" s="377"/>
      <c r="D4335" s="377"/>
      <c r="E4335" s="377"/>
      <c r="F4335" s="377"/>
      <c r="G4335" s="377"/>
      <c r="H4335" s="377"/>
      <c r="I4335" s="377"/>
      <c r="J4335" s="377"/>
      <c r="K4335" t="s">
        <v>6503</v>
      </c>
      <c r="L4335" t="s">
        <v>6174</v>
      </c>
      <c r="M4335" t="s">
        <v>94</v>
      </c>
      <c r="N4335" t="s">
        <v>80</v>
      </c>
      <c r="AP4335">
        <v>134.15561900554499</v>
      </c>
      <c r="AQ4335">
        <v>136.12933429328197</v>
      </c>
      <c r="AR4335">
        <v>139.56596360344997</v>
      </c>
      <c r="AS4335">
        <v>139.75816165778997</v>
      </c>
      <c r="AT4335">
        <v>140.68606090874499</v>
      </c>
      <c r="AU4335">
        <v>140.11188552151501</v>
      </c>
      <c r="AV4335">
        <v>134.82988423350002</v>
      </c>
      <c r="AW4335">
        <v>134.95109777839164</v>
      </c>
      <c r="AX4335">
        <v>133.51080909713826</v>
      </c>
      <c r="AY4335">
        <v>130.36167185564003</v>
      </c>
      <c r="AZ4335">
        <v>133.42088164457996</v>
      </c>
    </row>
    <row r="4336" spans="1:52" ht="14.55" customHeight="1">
      <c r="A4336" s="377"/>
      <c r="B4336" s="377"/>
      <c r="C4336" s="377"/>
      <c r="D4336" s="377"/>
      <c r="E4336" s="377"/>
      <c r="F4336" s="377"/>
      <c r="G4336" s="377"/>
      <c r="H4336" s="377"/>
      <c r="I4336" s="377"/>
      <c r="J4336" s="377"/>
      <c r="K4336" t="s">
        <v>6504</v>
      </c>
      <c r="L4336" t="s">
        <v>6174</v>
      </c>
      <c r="M4336" t="s">
        <v>99</v>
      </c>
      <c r="N4336" t="s">
        <v>80</v>
      </c>
      <c r="AP4336">
        <v>14.321739904969998</v>
      </c>
      <c r="AQ4336">
        <v>14.248998429789998</v>
      </c>
      <c r="AR4336">
        <v>7.4577610213399996</v>
      </c>
      <c r="AS4336">
        <v>7.6182855457400001</v>
      </c>
      <c r="AT4336">
        <v>7.3914600944400002</v>
      </c>
      <c r="AU4336">
        <v>7.4750514847899998</v>
      </c>
      <c r="AV4336">
        <v>7.61820256726</v>
      </c>
      <c r="AW4336">
        <v>7.72162381405</v>
      </c>
      <c r="AX4336">
        <v>7.6280377766700003</v>
      </c>
      <c r="AY4336">
        <v>7.5239197233799988</v>
      </c>
      <c r="AZ4336">
        <v>7.8248420779399996</v>
      </c>
    </row>
    <row r="4337" spans="1:52" ht="14.55" customHeight="1">
      <c r="A4337" s="377"/>
      <c r="B4337" s="377"/>
      <c r="C4337" s="377"/>
      <c r="D4337" s="377"/>
      <c r="E4337" s="377"/>
      <c r="F4337" s="377"/>
      <c r="G4337" s="377"/>
      <c r="H4337" s="377"/>
      <c r="I4337" s="377"/>
      <c r="J4337" s="377"/>
      <c r="K4337" t="s">
        <v>6505</v>
      </c>
      <c r="L4337" t="s">
        <v>6174</v>
      </c>
      <c r="M4337" t="s">
        <v>26</v>
      </c>
      <c r="N4337" t="s">
        <v>80</v>
      </c>
      <c r="O4337" t="s">
        <v>6079</v>
      </c>
      <c r="P4337" t="s">
        <v>6079</v>
      </c>
      <c r="Q4337" t="s">
        <v>6079</v>
      </c>
      <c r="R4337" t="s">
        <v>6079</v>
      </c>
      <c r="S4337" t="s">
        <v>6079</v>
      </c>
      <c r="AP4337">
        <v>19.684835982669998</v>
      </c>
      <c r="AQ4337">
        <v>19.845385138800001</v>
      </c>
      <c r="AR4337">
        <v>20.305835513840005</v>
      </c>
      <c r="AS4337">
        <v>20.536745812289997</v>
      </c>
      <c r="AT4337">
        <v>20.575019241620002</v>
      </c>
      <c r="AU4337">
        <v>20.410597332199998</v>
      </c>
      <c r="AV4337">
        <v>20.961592196760002</v>
      </c>
      <c r="AW4337">
        <v>20.832254752279997</v>
      </c>
      <c r="AX4337">
        <v>20.858329978490001</v>
      </c>
      <c r="AY4337">
        <v>20.858621896560003</v>
      </c>
      <c r="AZ4337">
        <v>21.291538093109999</v>
      </c>
    </row>
    <row r="4338" spans="1:52" ht="14.55" customHeight="1">
      <c r="A4338" s="377"/>
      <c r="B4338" s="377"/>
      <c r="C4338" s="377"/>
      <c r="D4338" s="377"/>
      <c r="E4338" s="377"/>
      <c r="F4338" s="377"/>
      <c r="G4338" s="377"/>
      <c r="H4338" s="377"/>
      <c r="I4338" s="377"/>
      <c r="J4338" s="377"/>
      <c r="K4338" t="s">
        <v>6506</v>
      </c>
      <c r="L4338" t="s">
        <v>6174</v>
      </c>
      <c r="M4338" t="s">
        <v>27</v>
      </c>
      <c r="N4338" t="s">
        <v>80</v>
      </c>
      <c r="AP4338">
        <v>1755.21042208328</v>
      </c>
      <c r="AQ4338">
        <v>1749.3664328807797</v>
      </c>
      <c r="AR4338">
        <v>1739.0608394127501</v>
      </c>
      <c r="AS4338">
        <v>1752.1552223389897</v>
      </c>
      <c r="AT4338">
        <v>1695.8827506693599</v>
      </c>
      <c r="AU4338">
        <v>1672.6350701337503</v>
      </c>
      <c r="AV4338">
        <v>1592.5776893846723</v>
      </c>
      <c r="AW4338">
        <v>1606.4218863281801</v>
      </c>
      <c r="AX4338">
        <v>1602.00960404375</v>
      </c>
      <c r="AY4338">
        <v>1585.9350032572895</v>
      </c>
      <c r="AZ4338">
        <v>1597.14421966128</v>
      </c>
    </row>
    <row r="4339" spans="1:52" ht="14.55" customHeight="1">
      <c r="A4339" s="377"/>
      <c r="B4339" s="377"/>
      <c r="C4339" s="377"/>
      <c r="D4339" s="377"/>
      <c r="E4339" s="377"/>
      <c r="F4339" s="377"/>
      <c r="G4339" s="377"/>
      <c r="H4339" s="377"/>
      <c r="I4339" s="377"/>
      <c r="J4339" s="377"/>
      <c r="K4339" t="s">
        <v>6507</v>
      </c>
      <c r="L4339" t="s">
        <v>6174</v>
      </c>
      <c r="M4339" t="s">
        <v>28</v>
      </c>
      <c r="N4339" t="s">
        <v>80</v>
      </c>
      <c r="AP4339" t="s">
        <v>6079</v>
      </c>
      <c r="AQ4339" t="s">
        <v>6079</v>
      </c>
      <c r="AR4339" t="s">
        <v>6079</v>
      </c>
      <c r="AS4339" t="s">
        <v>6079</v>
      </c>
      <c r="AT4339">
        <v>204.01965817809327</v>
      </c>
      <c r="AU4339">
        <v>206.06905030997297</v>
      </c>
      <c r="AV4339">
        <v>199.88222766048304</v>
      </c>
      <c r="AW4339">
        <v>193.89984312820948</v>
      </c>
      <c r="AX4339">
        <v>186.60086111961795</v>
      </c>
      <c r="AY4339">
        <v>194.04802381516279</v>
      </c>
      <c r="AZ4339">
        <v>196.02080321511372</v>
      </c>
    </row>
    <row r="4340" spans="1:52" ht="14.55" customHeight="1">
      <c r="A4340" s="377"/>
      <c r="B4340" s="377"/>
      <c r="C4340" s="377"/>
      <c r="D4340" s="377"/>
      <c r="E4340" s="377"/>
      <c r="F4340" s="377"/>
      <c r="G4340" s="377"/>
      <c r="H4340" s="377"/>
      <c r="I4340" s="377"/>
      <c r="J4340" s="377"/>
      <c r="K4340" t="s">
        <v>6508</v>
      </c>
      <c r="L4340" t="s">
        <v>6174</v>
      </c>
      <c r="M4340" t="s">
        <v>29</v>
      </c>
      <c r="N4340" t="s">
        <v>80</v>
      </c>
      <c r="AP4340">
        <v>141.18117622928696</v>
      </c>
      <c r="AQ4340">
        <v>140.07066456328334</v>
      </c>
      <c r="AR4340">
        <v>147.84769177206385</v>
      </c>
      <c r="AS4340">
        <v>146.49514749306908</v>
      </c>
      <c r="AT4340">
        <v>145.2200399287907</v>
      </c>
      <c r="AU4340">
        <v>144.7743788290741</v>
      </c>
      <c r="AV4340">
        <v>155.62974496709964</v>
      </c>
      <c r="AW4340">
        <v>161.05255575845823</v>
      </c>
      <c r="AX4340">
        <v>173.70687674574211</v>
      </c>
      <c r="AY4340">
        <v>171.86014833826675</v>
      </c>
      <c r="AZ4340">
        <v>187.34232432814841</v>
      </c>
    </row>
    <row r="4341" spans="1:52" ht="14.55" customHeight="1">
      <c r="A4341" s="377"/>
      <c r="B4341" s="377"/>
      <c r="C4341" s="377"/>
      <c r="D4341" s="377"/>
      <c r="E4341" s="377"/>
      <c r="F4341" s="377"/>
      <c r="G4341" s="377"/>
      <c r="H4341" s="377"/>
      <c r="I4341" s="377"/>
      <c r="J4341" s="377"/>
      <c r="K4341" t="s">
        <v>6509</v>
      </c>
      <c r="L4341" t="s">
        <v>6174</v>
      </c>
      <c r="M4341" t="s">
        <v>30</v>
      </c>
      <c r="N4341" t="s">
        <v>80</v>
      </c>
      <c r="AP4341">
        <v>244.48211051635553</v>
      </c>
      <c r="AQ4341">
        <v>244.37183560673787</v>
      </c>
      <c r="AR4341">
        <v>240.1938503729979</v>
      </c>
      <c r="AS4341">
        <v>240.36155817715959</v>
      </c>
      <c r="AT4341">
        <v>242.23348046638063</v>
      </c>
      <c r="AU4341">
        <v>241.99928414288129</v>
      </c>
      <c r="AV4341">
        <v>232.67191481875997</v>
      </c>
      <c r="AW4341">
        <v>226.59230934376748</v>
      </c>
      <c r="AX4341">
        <v>229.73742959865103</v>
      </c>
      <c r="AY4341">
        <v>229.99625328278381</v>
      </c>
      <c r="AZ4341">
        <v>231.9662523765345</v>
      </c>
    </row>
    <row r="4342" spans="1:52" ht="14.55" customHeight="1">
      <c r="A4342" s="377"/>
      <c r="B4342" s="377"/>
      <c r="C4342" s="377"/>
      <c r="D4342" s="377"/>
      <c r="E4342" s="377"/>
      <c r="F4342" s="377"/>
      <c r="G4342" s="377"/>
      <c r="H4342" s="377"/>
      <c r="I4342" s="377"/>
      <c r="J4342" s="377"/>
      <c r="K4342" t="s">
        <v>6510</v>
      </c>
      <c r="L4342" t="s">
        <v>6174</v>
      </c>
      <c r="M4342" t="s">
        <v>100</v>
      </c>
      <c r="N4342" t="s">
        <v>80</v>
      </c>
      <c r="AP4342">
        <v>43.112141655985688</v>
      </c>
      <c r="AQ4342">
        <v>43.196898647058291</v>
      </c>
      <c r="AR4342">
        <v>46.476525991281441</v>
      </c>
      <c r="AS4342">
        <v>45.122273612018873</v>
      </c>
      <c r="AT4342">
        <v>45.958270300450785</v>
      </c>
      <c r="AU4342">
        <v>47.37531080761444</v>
      </c>
      <c r="AV4342">
        <v>49.489832041875367</v>
      </c>
      <c r="AW4342">
        <v>50.277263547158974</v>
      </c>
      <c r="AX4342">
        <v>52.50892155227497</v>
      </c>
      <c r="AY4342">
        <v>53.807746454401048</v>
      </c>
      <c r="AZ4342">
        <v>57.709890416258276</v>
      </c>
    </row>
    <row r="4343" spans="1:52" ht="14.55" customHeight="1">
      <c r="A4343" s="377"/>
      <c r="B4343" s="377"/>
      <c r="C4343" s="377"/>
      <c r="D4343" s="377"/>
      <c r="E4343" s="377"/>
      <c r="F4343" s="377"/>
      <c r="G4343" s="377"/>
      <c r="H4343" s="377"/>
      <c r="I4343" s="377"/>
      <c r="J4343" s="377"/>
      <c r="K4343" t="s">
        <v>6511</v>
      </c>
      <c r="L4343" t="s">
        <v>6174</v>
      </c>
      <c r="M4343" t="s">
        <v>31</v>
      </c>
      <c r="N4343" t="s">
        <v>80</v>
      </c>
      <c r="AP4343">
        <v>655.900531861437</v>
      </c>
      <c r="AQ4343">
        <v>659.06444065131132</v>
      </c>
      <c r="AR4343">
        <v>659.82950842132584</v>
      </c>
      <c r="AS4343">
        <v>662.23806792239827</v>
      </c>
      <c r="AT4343">
        <v>655.06854889833153</v>
      </c>
      <c r="AU4343">
        <v>647.72925540416747</v>
      </c>
      <c r="AV4343">
        <v>620.01489970568264</v>
      </c>
      <c r="AW4343">
        <v>625.39170813537964</v>
      </c>
      <c r="AX4343">
        <v>619.72009937943847</v>
      </c>
      <c r="AY4343">
        <v>629.93406930872482</v>
      </c>
      <c r="AZ4343">
        <v>647.53708517563734</v>
      </c>
    </row>
    <row r="4344" spans="1:52" ht="14.55" customHeight="1">
      <c r="A4344" s="377"/>
      <c r="B4344" s="377"/>
      <c r="C4344" s="377"/>
      <c r="D4344" s="377"/>
      <c r="E4344" s="377"/>
      <c r="F4344" s="377"/>
      <c r="G4344" s="377"/>
      <c r="H4344" s="377"/>
      <c r="I4344" s="377"/>
      <c r="J4344" s="377"/>
      <c r="K4344" t="s">
        <v>6512</v>
      </c>
      <c r="L4344" t="s">
        <v>6174</v>
      </c>
      <c r="M4344" t="s">
        <v>32</v>
      </c>
      <c r="N4344" t="s">
        <v>80</v>
      </c>
      <c r="O4344" t="s">
        <v>6079</v>
      </c>
      <c r="P4344" t="s">
        <v>6079</v>
      </c>
      <c r="Q4344" t="s">
        <v>6079</v>
      </c>
      <c r="R4344" t="s">
        <v>6079</v>
      </c>
      <c r="S4344" t="s">
        <v>6079</v>
      </c>
      <c r="AP4344">
        <v>29.542983530380003</v>
      </c>
      <c r="AQ4344">
        <v>29.678080791599999</v>
      </c>
      <c r="AR4344">
        <v>30.108686467829997</v>
      </c>
      <c r="AS4344">
        <v>35.452546685930002</v>
      </c>
      <c r="AT4344">
        <v>35.286443764439994</v>
      </c>
      <c r="AU4344">
        <v>36.183909647929994</v>
      </c>
      <c r="AV4344">
        <v>37.464283176290003</v>
      </c>
      <c r="AW4344">
        <v>37.169885162859998</v>
      </c>
      <c r="AX4344">
        <v>38.597419527979994</v>
      </c>
      <c r="AY4344">
        <v>38.953073548959999</v>
      </c>
      <c r="AZ4344">
        <v>41.643378318940009</v>
      </c>
    </row>
    <row r="4345" spans="1:52" ht="14.55" customHeight="1">
      <c r="A4345" s="377"/>
      <c r="B4345" s="377"/>
      <c r="C4345" s="377"/>
      <c r="D4345" s="377"/>
      <c r="E4345" s="377"/>
      <c r="F4345" s="377"/>
      <c r="G4345" s="377"/>
      <c r="H4345" s="377"/>
      <c r="I4345" s="377"/>
      <c r="J4345" s="377"/>
      <c r="K4345" t="s">
        <v>6513</v>
      </c>
      <c r="L4345" t="s">
        <v>6174</v>
      </c>
      <c r="M4345" t="s">
        <v>93</v>
      </c>
      <c r="N4345" t="s">
        <v>80</v>
      </c>
      <c r="AP4345">
        <v>52.545422367260002</v>
      </c>
      <c r="AQ4345">
        <v>54.137708192609992</v>
      </c>
      <c r="AR4345">
        <v>55.803140165350008</v>
      </c>
      <c r="AS4345">
        <v>55.477645748150003</v>
      </c>
      <c r="AT4345">
        <v>56.452605144134509</v>
      </c>
      <c r="AU4345">
        <v>57.091792402891002</v>
      </c>
      <c r="AV4345">
        <v>56.222925719916496</v>
      </c>
      <c r="AW4345">
        <v>56.121894082694993</v>
      </c>
      <c r="AX4345">
        <v>56.397294701809003</v>
      </c>
      <c r="AY4345">
        <v>54.400894048165497</v>
      </c>
      <c r="AZ4345">
        <v>55.709151229162494</v>
      </c>
    </row>
    <row r="4346" spans="1:52" ht="14.55" customHeight="1">
      <c r="A4346" s="377"/>
      <c r="B4346" s="377"/>
      <c r="C4346" s="377"/>
      <c r="D4346" s="377"/>
      <c r="E4346" s="377"/>
      <c r="F4346" s="377"/>
      <c r="G4346" s="377"/>
      <c r="H4346" s="377"/>
      <c r="I4346" s="377"/>
      <c r="J4346" s="377"/>
      <c r="K4346" t="s">
        <v>6514</v>
      </c>
      <c r="L4346" t="s">
        <v>6175</v>
      </c>
      <c r="M4346" t="s">
        <v>13</v>
      </c>
      <c r="N4346" t="s">
        <v>80</v>
      </c>
      <c r="AP4346">
        <v>0.10881490223631424</v>
      </c>
      <c r="AQ4346">
        <v>0.10127018738426954</v>
      </c>
      <c r="AR4346">
        <v>0.10239261037115736</v>
      </c>
      <c r="AS4346">
        <v>0.10023511495309884</v>
      </c>
      <c r="AT4346">
        <v>0.107176434190802</v>
      </c>
      <c r="AU4346">
        <v>0.1091854519141208</v>
      </c>
      <c r="AV4346">
        <v>0.11455949023765628</v>
      </c>
      <c r="AW4346">
        <v>0.11386544824712364</v>
      </c>
      <c r="AX4346">
        <v>0.11583520705942012</v>
      </c>
      <c r="AY4346">
        <v>0.11865044901483304</v>
      </c>
      <c r="AZ4346">
        <v>0.12147370620101831</v>
      </c>
    </row>
    <row r="4347" spans="1:52" ht="14.55" customHeight="1">
      <c r="A4347" s="377"/>
      <c r="B4347" s="377"/>
      <c r="C4347" s="377"/>
      <c r="D4347" s="377"/>
      <c r="E4347" s="377"/>
      <c r="F4347" s="377"/>
      <c r="G4347" s="377"/>
      <c r="H4347" s="377"/>
      <c r="I4347" s="377"/>
      <c r="J4347" s="377"/>
      <c r="K4347" t="s">
        <v>6515</v>
      </c>
      <c r="L4347" t="s">
        <v>6175</v>
      </c>
      <c r="M4347" t="s">
        <v>14</v>
      </c>
      <c r="N4347" t="s">
        <v>80</v>
      </c>
      <c r="AP4347">
        <v>0.1039831757277342</v>
      </c>
      <c r="AQ4347">
        <v>0.10374103994580966</v>
      </c>
      <c r="AR4347">
        <v>0.10102175633760438</v>
      </c>
      <c r="AS4347">
        <v>9.7156897690439711E-2</v>
      </c>
      <c r="AT4347">
        <v>0.10071923820728816</v>
      </c>
      <c r="AU4347">
        <v>0.10001267385620088</v>
      </c>
      <c r="AV4347">
        <v>0.10592569944046284</v>
      </c>
      <c r="AW4347">
        <v>0.11199908817031132</v>
      </c>
      <c r="AX4347">
        <v>0.1132342268305136</v>
      </c>
      <c r="AY4347">
        <v>0.10870098177758079</v>
      </c>
      <c r="AZ4347">
        <v>0.10954709258602978</v>
      </c>
    </row>
    <row r="4348" spans="1:52" ht="14.55" customHeight="1">
      <c r="A4348" s="377"/>
      <c r="B4348" s="377"/>
      <c r="C4348" s="377"/>
      <c r="D4348" s="377"/>
      <c r="E4348" s="377"/>
      <c r="F4348" s="377"/>
      <c r="G4348" s="377"/>
      <c r="H4348" s="377"/>
      <c r="I4348" s="377"/>
      <c r="J4348" s="377"/>
      <c r="K4348" t="s">
        <v>6516</v>
      </c>
      <c r="L4348" t="s">
        <v>6175</v>
      </c>
      <c r="M4348" t="s">
        <v>92</v>
      </c>
      <c r="N4348" t="s">
        <v>80</v>
      </c>
      <c r="AP4348">
        <v>0.16145081061564276</v>
      </c>
      <c r="AQ4348">
        <v>0.15930393201752854</v>
      </c>
      <c r="AR4348">
        <v>0.15732969777058353</v>
      </c>
      <c r="AS4348">
        <v>0.15459626632914292</v>
      </c>
      <c r="AT4348">
        <v>0.14521007801995406</v>
      </c>
      <c r="AU4348">
        <v>0.13899437180489116</v>
      </c>
      <c r="AV4348">
        <v>0.1351352433035809</v>
      </c>
      <c r="AW4348">
        <v>0.13472992620198362</v>
      </c>
      <c r="AX4348">
        <v>0.1432968039899819</v>
      </c>
      <c r="AY4348">
        <v>0.14606253513634576</v>
      </c>
      <c r="AZ4348">
        <v>0.14086072220714618</v>
      </c>
    </row>
    <row r="4349" spans="1:52" ht="14.55" customHeight="1">
      <c r="A4349" s="377"/>
      <c r="B4349" s="377"/>
      <c r="C4349" s="377"/>
      <c r="D4349" s="377"/>
      <c r="E4349" s="377"/>
      <c r="F4349" s="377"/>
      <c r="G4349" s="377"/>
      <c r="H4349" s="377"/>
      <c r="I4349" s="377"/>
      <c r="J4349" s="377"/>
      <c r="K4349" t="s">
        <v>6517</v>
      </c>
      <c r="L4349" t="s">
        <v>6175</v>
      </c>
      <c r="M4349" t="s">
        <v>15</v>
      </c>
      <c r="N4349" t="s">
        <v>80</v>
      </c>
      <c r="AP4349">
        <v>0.10474224776523162</v>
      </c>
      <c r="AQ4349">
        <v>0.10129529604922712</v>
      </c>
      <c r="AR4349">
        <v>0.10882478290386934</v>
      </c>
      <c r="AS4349">
        <v>0.1096548271452704</v>
      </c>
      <c r="AT4349">
        <v>9.5230488957170373E-2</v>
      </c>
      <c r="AU4349">
        <v>9.8185607856370649E-2</v>
      </c>
      <c r="AV4349">
        <v>8.6782340973607125E-2</v>
      </c>
      <c r="AW4349">
        <v>9.2007933847868859E-2</v>
      </c>
      <c r="AX4349">
        <v>0.10528998907382532</v>
      </c>
      <c r="AY4349">
        <v>0.10911681666073864</v>
      </c>
      <c r="AZ4349">
        <v>0.11621038869866024</v>
      </c>
    </row>
    <row r="4350" spans="1:52" ht="14.55" customHeight="1">
      <c r="A4350" s="377"/>
      <c r="B4350" s="377"/>
      <c r="C4350" s="377"/>
      <c r="D4350" s="377"/>
      <c r="E4350" s="377"/>
      <c r="F4350" s="377"/>
      <c r="G4350" s="377"/>
      <c r="H4350" s="377"/>
      <c r="I4350" s="377"/>
      <c r="J4350" s="377"/>
      <c r="K4350" t="s">
        <v>6518</v>
      </c>
      <c r="L4350" t="s">
        <v>6175</v>
      </c>
      <c r="M4350" t="s">
        <v>91</v>
      </c>
      <c r="N4350" t="s">
        <v>80</v>
      </c>
      <c r="AP4350">
        <v>0.16684090948158389</v>
      </c>
      <c r="AQ4350">
        <v>0.10972898207791525</v>
      </c>
      <c r="AR4350">
        <v>0.11346292385348464</v>
      </c>
      <c r="AS4350">
        <v>0.10855503448114108</v>
      </c>
      <c r="AT4350">
        <v>9.8506087105798626E-2</v>
      </c>
      <c r="AU4350">
        <v>9.8986361252108634E-2</v>
      </c>
      <c r="AV4350">
        <v>0.1064334906387672</v>
      </c>
      <c r="AW4350">
        <v>0.10820268571115849</v>
      </c>
      <c r="AX4350">
        <v>9.7456976938075965E-2</v>
      </c>
      <c r="AY4350">
        <v>9.9330522324600018E-2</v>
      </c>
      <c r="AZ4350">
        <v>0.10506320005365694</v>
      </c>
    </row>
    <row r="4351" spans="1:52" ht="14.55" customHeight="1">
      <c r="A4351" s="377"/>
      <c r="B4351" s="377"/>
      <c r="C4351" s="377"/>
      <c r="D4351" s="377"/>
      <c r="E4351" s="377"/>
      <c r="F4351" s="377"/>
      <c r="G4351" s="377"/>
      <c r="H4351" s="377"/>
      <c r="I4351" s="377"/>
      <c r="J4351" s="377"/>
      <c r="K4351" t="s">
        <v>6519</v>
      </c>
      <c r="L4351" t="s">
        <v>6175</v>
      </c>
      <c r="M4351" t="s">
        <v>16</v>
      </c>
      <c r="N4351" t="s">
        <v>80</v>
      </c>
      <c r="AP4351">
        <v>0.11180770053643342</v>
      </c>
      <c r="AQ4351">
        <v>0.1109294167889984</v>
      </c>
      <c r="AR4351">
        <v>0.1160709144158196</v>
      </c>
      <c r="AS4351">
        <v>0.12342298521741832</v>
      </c>
      <c r="AT4351">
        <v>0.1293893930679047</v>
      </c>
      <c r="AU4351">
        <v>0.12836183635719939</v>
      </c>
      <c r="AV4351">
        <v>0.13652909279320125</v>
      </c>
      <c r="AW4351">
        <v>0.13918443359937557</v>
      </c>
      <c r="AX4351">
        <v>0.14211522413691352</v>
      </c>
      <c r="AY4351">
        <v>0.14242953699355154</v>
      </c>
      <c r="AZ4351">
        <v>0.14150640657553157</v>
      </c>
    </row>
    <row r="4352" spans="1:52" ht="14.55" customHeight="1">
      <c r="A4352" s="377"/>
      <c r="B4352" s="377"/>
      <c r="C4352" s="377"/>
      <c r="D4352" s="377"/>
      <c r="E4352" s="377"/>
      <c r="F4352" s="377"/>
      <c r="G4352" s="377"/>
      <c r="H4352" s="377"/>
      <c r="I4352" s="377"/>
      <c r="J4352" s="377"/>
      <c r="K4352" t="s">
        <v>6520</v>
      </c>
      <c r="L4352" t="s">
        <v>6175</v>
      </c>
      <c r="M4352" t="s">
        <v>17</v>
      </c>
      <c r="N4352" t="s">
        <v>80</v>
      </c>
      <c r="AP4352">
        <v>0.20429958193298792</v>
      </c>
      <c r="AQ4352">
        <v>0.20350346625944413</v>
      </c>
      <c r="AR4352">
        <v>0.21010289713438893</v>
      </c>
      <c r="AS4352">
        <v>0.20058901558866621</v>
      </c>
      <c r="AT4352">
        <v>0.20312170521376688</v>
      </c>
      <c r="AU4352">
        <v>0.20359171632707448</v>
      </c>
      <c r="AV4352">
        <v>0.19823167735535061</v>
      </c>
      <c r="AW4352">
        <v>0.1948251884508076</v>
      </c>
      <c r="AX4352">
        <v>0.19832014907976428</v>
      </c>
      <c r="AY4352">
        <v>0.19264118540055147</v>
      </c>
      <c r="AZ4352">
        <v>0.19227775717594228</v>
      </c>
    </row>
    <row r="4353" spans="1:52" ht="14.55" customHeight="1">
      <c r="A4353" s="377"/>
      <c r="B4353" s="377"/>
      <c r="C4353" s="377"/>
      <c r="D4353" s="377"/>
      <c r="E4353" s="377"/>
      <c r="F4353" s="377"/>
      <c r="G4353" s="377"/>
      <c r="H4353" s="377"/>
      <c r="I4353" s="377"/>
      <c r="J4353" s="377"/>
      <c r="K4353" t="s">
        <v>6521</v>
      </c>
      <c r="L4353" t="s">
        <v>6175</v>
      </c>
      <c r="M4353" t="s">
        <v>97</v>
      </c>
      <c r="N4353" t="s">
        <v>80</v>
      </c>
      <c r="O4353" t="s">
        <v>6079</v>
      </c>
      <c r="P4353" t="s">
        <v>6079</v>
      </c>
      <c r="Q4353" t="s">
        <v>6079</v>
      </c>
      <c r="R4353" t="s">
        <v>6079</v>
      </c>
      <c r="S4353" t="s">
        <v>6079</v>
      </c>
      <c r="T4353" t="s">
        <v>6079</v>
      </c>
      <c r="AP4353">
        <v>0.15352758206626915</v>
      </c>
      <c r="AQ4353">
        <v>0.14945117675254752</v>
      </c>
      <c r="AR4353">
        <v>0.13706611118962317</v>
      </c>
      <c r="AS4353">
        <v>0.13604386944330341</v>
      </c>
      <c r="AT4353">
        <v>0.1387674779641741</v>
      </c>
      <c r="AU4353">
        <v>0.135132265811296</v>
      </c>
      <c r="AV4353">
        <v>0.13725201085404004</v>
      </c>
      <c r="AW4353">
        <v>0.14098271472254134</v>
      </c>
      <c r="AX4353">
        <v>0.13877031669093515</v>
      </c>
      <c r="AY4353">
        <v>0.14067572711134305</v>
      </c>
      <c r="AZ4353">
        <v>0.1348293130820922</v>
      </c>
    </row>
    <row r="4354" spans="1:52" ht="14.55" customHeight="1">
      <c r="A4354" s="377"/>
      <c r="B4354" s="377"/>
      <c r="C4354" s="377"/>
      <c r="D4354" s="377"/>
      <c r="E4354" s="377"/>
      <c r="F4354" s="377"/>
      <c r="G4354" s="377"/>
      <c r="H4354" s="377"/>
      <c r="I4354" s="377"/>
      <c r="J4354" s="377"/>
      <c r="K4354" t="s">
        <v>6522</v>
      </c>
      <c r="L4354" t="s">
        <v>6175</v>
      </c>
      <c r="M4354" t="s">
        <v>18</v>
      </c>
      <c r="N4354" t="s">
        <v>80</v>
      </c>
      <c r="AP4354">
        <v>0.10169202692525532</v>
      </c>
      <c r="AQ4354">
        <v>0.10180982569304768</v>
      </c>
      <c r="AR4354">
        <v>0.10152095107491162</v>
      </c>
      <c r="AS4354">
        <v>0.10257152968359032</v>
      </c>
      <c r="AT4354">
        <v>0.10403994244056423</v>
      </c>
      <c r="AU4354">
        <v>0.10452398194787628</v>
      </c>
      <c r="AV4354">
        <v>0.10778258740319104</v>
      </c>
      <c r="AW4354">
        <v>0.1107172086883824</v>
      </c>
      <c r="AX4354">
        <v>0.11130645752797327</v>
      </c>
      <c r="AY4354">
        <v>0.11279750847138972</v>
      </c>
      <c r="AZ4354">
        <v>0.11227392124338229</v>
      </c>
    </row>
    <row r="4355" spans="1:52" ht="14.55" customHeight="1">
      <c r="A4355" s="377"/>
      <c r="B4355" s="377"/>
      <c r="C4355" s="377"/>
      <c r="D4355" s="377"/>
      <c r="E4355" s="377"/>
      <c r="F4355" s="377"/>
      <c r="G4355" s="377"/>
      <c r="H4355" s="377"/>
      <c r="I4355" s="377"/>
      <c r="J4355" s="377"/>
      <c r="K4355" t="s">
        <v>6523</v>
      </c>
      <c r="L4355" t="s">
        <v>6175</v>
      </c>
      <c r="M4355" t="s">
        <v>34</v>
      </c>
      <c r="N4355" t="s">
        <v>80</v>
      </c>
      <c r="AP4355">
        <v>0.11099330349103276</v>
      </c>
      <c r="AQ4355">
        <v>0.11085714164381948</v>
      </c>
      <c r="AR4355">
        <v>0.11280448528499544</v>
      </c>
      <c r="AS4355">
        <v>0.11229038597943077</v>
      </c>
      <c r="AT4355">
        <v>0.11675071801145806</v>
      </c>
      <c r="AU4355">
        <v>0.11673553206747037</v>
      </c>
      <c r="AV4355">
        <v>0.12174192966957915</v>
      </c>
      <c r="AW4355">
        <v>0.12408467109891116</v>
      </c>
      <c r="AX4355">
        <v>0.12521724247520305</v>
      </c>
      <c r="AY4355">
        <v>0.12588851065135498</v>
      </c>
      <c r="AZ4355">
        <v>0.12511606140716333</v>
      </c>
    </row>
    <row r="4356" spans="1:52" ht="14.55" customHeight="1">
      <c r="A4356" s="377"/>
      <c r="B4356" s="377"/>
      <c r="C4356" s="377"/>
      <c r="D4356" s="377"/>
      <c r="E4356" s="377"/>
      <c r="F4356" s="377"/>
      <c r="G4356" s="377"/>
      <c r="H4356" s="377"/>
      <c r="I4356" s="377"/>
      <c r="J4356" s="377"/>
      <c r="K4356" t="s">
        <v>6524</v>
      </c>
      <c r="L4356" t="s">
        <v>6175</v>
      </c>
      <c r="M4356" t="s">
        <v>19</v>
      </c>
      <c r="N4356" t="s">
        <v>80</v>
      </c>
      <c r="AP4356">
        <v>0.107188419171957</v>
      </c>
      <c r="AQ4356">
        <v>0.1042474638460841</v>
      </c>
      <c r="AR4356">
        <v>0.10578652038299811</v>
      </c>
      <c r="AS4356">
        <v>0.11008353702954736</v>
      </c>
      <c r="AT4356">
        <v>0.11095182230951824</v>
      </c>
      <c r="AU4356">
        <v>0.1050082480016772</v>
      </c>
      <c r="AV4356">
        <v>0.10767862171151632</v>
      </c>
      <c r="AW4356">
        <v>0.10609307532783745</v>
      </c>
      <c r="AX4356">
        <v>0.10524767019483997</v>
      </c>
      <c r="AY4356">
        <v>0.10620763367799928</v>
      </c>
      <c r="AZ4356">
        <v>0.10734027039292993</v>
      </c>
    </row>
    <row r="4357" spans="1:52" ht="14.55" customHeight="1">
      <c r="A4357" s="377"/>
      <c r="B4357" s="377"/>
      <c r="C4357" s="377"/>
      <c r="D4357" s="377"/>
      <c r="E4357" s="377"/>
      <c r="F4357" s="377"/>
      <c r="G4357" s="377"/>
      <c r="H4357" s="377"/>
      <c r="I4357" s="377"/>
      <c r="J4357" s="377"/>
      <c r="K4357" t="s">
        <v>6525</v>
      </c>
      <c r="L4357" t="s">
        <v>6175</v>
      </c>
      <c r="M4357" t="s">
        <v>20</v>
      </c>
      <c r="N4357" t="s">
        <v>80</v>
      </c>
      <c r="AP4357">
        <v>0.11376129387531364</v>
      </c>
      <c r="AQ4357">
        <v>0.11429668516572802</v>
      </c>
      <c r="AR4357">
        <v>0.11729273185519438</v>
      </c>
      <c r="AS4357">
        <v>0.11560697003913692</v>
      </c>
      <c r="AT4357">
        <v>0.12072526169156075</v>
      </c>
      <c r="AU4357">
        <v>0.1193293051456972</v>
      </c>
      <c r="AV4357">
        <v>0.12366622939274312</v>
      </c>
      <c r="AW4357">
        <v>0.1293075541608382</v>
      </c>
      <c r="AX4357">
        <v>0.1309949040112473</v>
      </c>
      <c r="AY4357">
        <v>0.12984311448383634</v>
      </c>
      <c r="AZ4357">
        <v>0.12861068865326092</v>
      </c>
    </row>
    <row r="4358" spans="1:52" ht="14.55" customHeight="1">
      <c r="A4358" s="377"/>
      <c r="B4358" s="377"/>
      <c r="C4358" s="377"/>
      <c r="D4358" s="377"/>
      <c r="E4358" s="377"/>
      <c r="F4358" s="377"/>
      <c r="G4358" s="377"/>
      <c r="H4358" s="377"/>
      <c r="I4358" s="377"/>
      <c r="J4358" s="377"/>
      <c r="K4358" t="s">
        <v>6526</v>
      </c>
      <c r="L4358" t="s">
        <v>6175</v>
      </c>
      <c r="M4358" t="s">
        <v>22</v>
      </c>
      <c r="N4358" t="s">
        <v>80</v>
      </c>
      <c r="AP4358">
        <v>0.10265331747836762</v>
      </c>
      <c r="AQ4358">
        <v>0.10842536004317922</v>
      </c>
      <c r="AR4358">
        <v>0.10575799628738793</v>
      </c>
      <c r="AS4358">
        <v>9.8816611008219257E-2</v>
      </c>
      <c r="AT4358">
        <v>0.10786357517469732</v>
      </c>
      <c r="AU4358">
        <v>0.10705913353952223</v>
      </c>
      <c r="AV4358">
        <v>0.12598003591070803</v>
      </c>
      <c r="AW4358">
        <v>0.13255853164878154</v>
      </c>
      <c r="AX4358">
        <v>0.13485631006416904</v>
      </c>
      <c r="AY4358">
        <v>0.13957305803787873</v>
      </c>
      <c r="AZ4358">
        <v>0.14456322130365176</v>
      </c>
    </row>
    <row r="4359" spans="1:52" ht="14.55" customHeight="1">
      <c r="A4359" s="377"/>
      <c r="B4359" s="377"/>
      <c r="C4359" s="377"/>
      <c r="D4359" s="377"/>
      <c r="E4359" s="377"/>
      <c r="F4359" s="377"/>
      <c r="G4359" s="377"/>
      <c r="H4359" s="377"/>
      <c r="I4359" s="377"/>
      <c r="J4359" s="377"/>
      <c r="K4359" t="s">
        <v>6527</v>
      </c>
      <c r="L4359" t="s">
        <v>6175</v>
      </c>
      <c r="M4359" t="s">
        <v>90</v>
      </c>
      <c r="N4359" t="s">
        <v>80</v>
      </c>
      <c r="AP4359">
        <v>0.17605481890384009</v>
      </c>
      <c r="AQ4359">
        <v>0.17048735098482001</v>
      </c>
      <c r="AR4359">
        <v>0.1673030074179323</v>
      </c>
      <c r="AS4359">
        <v>0.16408975319935071</v>
      </c>
      <c r="AT4359">
        <v>0.15397756131810283</v>
      </c>
      <c r="AU4359">
        <v>0.14678294083180526</v>
      </c>
      <c r="AV4359">
        <v>0.14238084309923224</v>
      </c>
      <c r="AW4359">
        <v>0.14895959116569535</v>
      </c>
      <c r="AX4359">
        <v>0.1357807319665261</v>
      </c>
      <c r="AY4359">
        <v>0.13251186844022403</v>
      </c>
      <c r="AZ4359">
        <v>0.14106625503330808</v>
      </c>
    </row>
    <row r="4360" spans="1:52" ht="14.55" customHeight="1">
      <c r="A4360" s="377"/>
      <c r="B4360" s="377"/>
      <c r="C4360" s="377"/>
      <c r="D4360" s="377"/>
      <c r="E4360" s="377"/>
      <c r="F4360" s="377"/>
      <c r="G4360" s="377"/>
      <c r="H4360" s="377"/>
      <c r="I4360" s="377"/>
      <c r="J4360" s="377"/>
      <c r="K4360" t="s">
        <v>6528</v>
      </c>
      <c r="L4360" t="s">
        <v>6175</v>
      </c>
      <c r="M4360" t="s">
        <v>23</v>
      </c>
      <c r="N4360" t="s">
        <v>80</v>
      </c>
      <c r="AP4360">
        <v>0.1352864918461269</v>
      </c>
      <c r="AQ4360">
        <v>0.13047212923493975</v>
      </c>
      <c r="AR4360">
        <v>0.13552047394696873</v>
      </c>
      <c r="AS4360">
        <v>0.13135680448624709</v>
      </c>
      <c r="AT4360">
        <v>0.13595364479181005</v>
      </c>
      <c r="AU4360">
        <v>0.13687690314378917</v>
      </c>
      <c r="AV4360">
        <v>0.13761308629709859</v>
      </c>
      <c r="AW4360">
        <v>0.13306668980010916</v>
      </c>
      <c r="AX4360">
        <v>0.12993808546301569</v>
      </c>
      <c r="AY4360">
        <v>0.13530780426554767</v>
      </c>
      <c r="AZ4360">
        <v>0.13715944834205812</v>
      </c>
    </row>
    <row r="4361" spans="1:52" ht="14.55" customHeight="1">
      <c r="A4361" s="377"/>
      <c r="B4361" s="377"/>
      <c r="C4361" s="377"/>
      <c r="D4361" s="377"/>
      <c r="E4361" s="377"/>
      <c r="F4361" s="377"/>
      <c r="G4361" s="377"/>
      <c r="H4361" s="377"/>
      <c r="I4361" s="377"/>
      <c r="J4361" s="377"/>
      <c r="K4361" t="s">
        <v>6529</v>
      </c>
      <c r="L4361" t="s">
        <v>6175</v>
      </c>
      <c r="M4361" t="s">
        <v>24</v>
      </c>
      <c r="N4361" t="s">
        <v>80</v>
      </c>
      <c r="AP4361">
        <v>0.18475086560074139</v>
      </c>
      <c r="AQ4361">
        <v>0.18351782415826581</v>
      </c>
      <c r="AR4361">
        <v>0.18905346051521524</v>
      </c>
      <c r="AS4361">
        <v>0.1870080805905957</v>
      </c>
      <c r="AT4361">
        <v>0.18897559363658159</v>
      </c>
      <c r="AU4361">
        <v>0.19333584391341355</v>
      </c>
      <c r="AV4361">
        <v>0.20506896943632755</v>
      </c>
      <c r="AW4361">
        <v>0.20651695806895631</v>
      </c>
      <c r="AX4361">
        <v>0.20092291824922495</v>
      </c>
      <c r="AY4361">
        <v>0.20066431118054379</v>
      </c>
      <c r="AZ4361">
        <v>0.19271982261168993</v>
      </c>
    </row>
    <row r="4362" spans="1:52" ht="14.55" customHeight="1">
      <c r="A4362" s="377"/>
      <c r="B4362" s="377"/>
      <c r="C4362" s="377"/>
      <c r="D4362" s="377"/>
      <c r="E4362" s="377"/>
      <c r="F4362" s="377"/>
      <c r="G4362" s="377"/>
      <c r="H4362" s="377"/>
      <c r="I4362" s="377"/>
      <c r="J4362" s="377"/>
      <c r="K4362" t="s">
        <v>6760</v>
      </c>
      <c r="L4362" t="s">
        <v>6175</v>
      </c>
      <c r="M4362" t="s">
        <v>1386</v>
      </c>
      <c r="N4362" t="s">
        <v>80</v>
      </c>
      <c r="O4362" t="s">
        <v>6079</v>
      </c>
      <c r="P4362" t="s">
        <v>6079</v>
      </c>
      <c r="Q4362" t="s">
        <v>6079</v>
      </c>
      <c r="R4362" t="s">
        <v>6079</v>
      </c>
      <c r="S4362" t="s">
        <v>6079</v>
      </c>
      <c r="T4362" t="s">
        <v>6079</v>
      </c>
      <c r="U4362" t="s">
        <v>6079</v>
      </c>
      <c r="V4362" t="s">
        <v>6079</v>
      </c>
      <c r="W4362" t="s">
        <v>6079</v>
      </c>
      <c r="X4362" t="s">
        <v>6079</v>
      </c>
      <c r="Y4362" t="s">
        <v>6079</v>
      </c>
      <c r="Z4362" t="s">
        <v>6079</v>
      </c>
      <c r="AA4362" t="s">
        <v>6079</v>
      </c>
      <c r="AV4362">
        <v>0.19088735859316525</v>
      </c>
      <c r="AW4362">
        <v>0.19044299648569649</v>
      </c>
      <c r="AX4362">
        <v>0.19247030973423931</v>
      </c>
      <c r="AY4362">
        <v>0.18775579038088405</v>
      </c>
    </row>
    <row r="4363" spans="1:52" ht="14.55" customHeight="1">
      <c r="A4363" s="377"/>
      <c r="B4363" s="377"/>
      <c r="C4363" s="377"/>
      <c r="D4363" s="377"/>
      <c r="E4363" s="377"/>
      <c r="F4363" s="377"/>
      <c r="G4363" s="377"/>
      <c r="H4363" s="377"/>
      <c r="I4363" s="377"/>
      <c r="J4363" s="377"/>
      <c r="K4363" t="s">
        <v>6530</v>
      </c>
      <c r="L4363" t="s">
        <v>6175</v>
      </c>
      <c r="M4363" t="s">
        <v>25</v>
      </c>
      <c r="N4363" t="s">
        <v>80</v>
      </c>
      <c r="AP4363">
        <v>0.1046714404466992</v>
      </c>
      <c r="AQ4363">
        <v>0.10425055719962456</v>
      </c>
      <c r="AR4363">
        <v>0.10403168389669136</v>
      </c>
      <c r="AS4363">
        <v>0.10396480171086071</v>
      </c>
      <c r="AT4363">
        <v>0.1078445397359544</v>
      </c>
      <c r="AU4363">
        <v>0.10950005225251788</v>
      </c>
      <c r="AV4363">
        <v>0.11761908187858772</v>
      </c>
      <c r="AW4363">
        <v>0.12166097738567948</v>
      </c>
      <c r="AX4363">
        <v>0.12286116144823617</v>
      </c>
      <c r="AY4363">
        <v>0.12635125487656393</v>
      </c>
      <c r="AZ4363">
        <v>0.12654756926811314</v>
      </c>
    </row>
    <row r="4364" spans="1:52" ht="14.55" customHeight="1">
      <c r="A4364" s="377"/>
      <c r="B4364" s="377"/>
      <c r="C4364" s="377"/>
      <c r="D4364" s="377"/>
      <c r="E4364" s="377"/>
      <c r="F4364" s="377"/>
      <c r="G4364" s="377"/>
      <c r="H4364" s="377"/>
      <c r="I4364" s="377"/>
      <c r="J4364" s="377"/>
      <c r="K4364" t="s">
        <v>6531</v>
      </c>
      <c r="L4364" t="s">
        <v>6175</v>
      </c>
      <c r="M4364" t="s">
        <v>5610</v>
      </c>
      <c r="N4364" t="s">
        <v>80</v>
      </c>
      <c r="AP4364" t="s">
        <v>6079</v>
      </c>
      <c r="AQ4364" t="s">
        <v>6079</v>
      </c>
      <c r="AR4364" t="s">
        <v>6079</v>
      </c>
      <c r="AS4364" t="s">
        <v>6079</v>
      </c>
      <c r="AT4364">
        <v>0.15330063222609458</v>
      </c>
      <c r="AU4364">
        <v>0.15002125602018024</v>
      </c>
      <c r="AV4364">
        <v>0.15186117923807735</v>
      </c>
      <c r="AW4364">
        <v>0.15409030896428597</v>
      </c>
      <c r="AX4364">
        <v>0.15337772971509461</v>
      </c>
      <c r="AY4364">
        <v>0.15782397967240153</v>
      </c>
      <c r="AZ4364">
        <v>0.15838026298762004</v>
      </c>
    </row>
    <row r="4365" spans="1:52" ht="14.55" customHeight="1">
      <c r="A4365" s="377"/>
      <c r="B4365" s="377"/>
      <c r="C4365" s="377"/>
      <c r="D4365" s="377"/>
      <c r="E4365" s="377"/>
      <c r="F4365" s="377"/>
      <c r="G4365" s="377"/>
      <c r="H4365" s="377"/>
      <c r="I4365" s="377"/>
      <c r="J4365" s="377"/>
      <c r="K4365" t="s">
        <v>6532</v>
      </c>
      <c r="L4365" t="s">
        <v>6175</v>
      </c>
      <c r="M4365" t="s">
        <v>98</v>
      </c>
      <c r="N4365" t="s">
        <v>80</v>
      </c>
      <c r="AP4365">
        <v>9.045308226841399E-2</v>
      </c>
      <c r="AQ4365">
        <v>8.7515713130281378E-2</v>
      </c>
      <c r="AR4365">
        <v>8.314441445155428E-2</v>
      </c>
      <c r="AS4365">
        <v>8.613189503619971E-2</v>
      </c>
      <c r="AT4365">
        <v>8.5575059955885366E-2</v>
      </c>
      <c r="AU4365">
        <v>8.3841191658565517E-2</v>
      </c>
      <c r="AV4365">
        <v>7.6593721835149703E-2</v>
      </c>
      <c r="AW4365">
        <v>8.0306510525159386E-2</v>
      </c>
      <c r="AX4365">
        <v>8.4259576165012409E-2</v>
      </c>
      <c r="AY4365">
        <v>8.8723301591270315E-2</v>
      </c>
      <c r="AZ4365">
        <v>8.2871673484632091E-2</v>
      </c>
    </row>
    <row r="4366" spans="1:52" ht="14.55" customHeight="1">
      <c r="A4366" s="377"/>
      <c r="B4366" s="377"/>
      <c r="C4366" s="377"/>
      <c r="D4366" s="377"/>
      <c r="E4366" s="377"/>
      <c r="F4366" s="377"/>
      <c r="G4366" s="377"/>
      <c r="H4366" s="377"/>
      <c r="I4366" s="377"/>
      <c r="J4366" s="377"/>
      <c r="K4366" t="s">
        <v>6533</v>
      </c>
      <c r="L4366" t="s">
        <v>6175</v>
      </c>
      <c r="M4366" t="s">
        <v>94</v>
      </c>
      <c r="N4366" t="s">
        <v>80</v>
      </c>
      <c r="AP4366">
        <v>0.14375065052573494</v>
      </c>
      <c r="AQ4366">
        <v>0.142339828702198</v>
      </c>
      <c r="AR4366">
        <v>0.14278437893390072</v>
      </c>
      <c r="AS4366">
        <v>0.14513746127090235</v>
      </c>
      <c r="AT4366">
        <v>0.14710295463133255</v>
      </c>
      <c r="AU4366">
        <v>0.14780684324599952</v>
      </c>
      <c r="AV4366">
        <v>0.15440089184410624</v>
      </c>
      <c r="AW4366">
        <v>0.15743836506820905</v>
      </c>
      <c r="AX4366">
        <v>0.15522305850234119</v>
      </c>
      <c r="AY4366">
        <v>0.15914619266868824</v>
      </c>
      <c r="AZ4366">
        <v>0.15523456605700953</v>
      </c>
    </row>
    <row r="4367" spans="1:52" ht="14.55" customHeight="1">
      <c r="A4367" s="377"/>
      <c r="B4367" s="377"/>
      <c r="C4367" s="377"/>
      <c r="D4367" s="377"/>
      <c r="E4367" s="377"/>
      <c r="F4367" s="377"/>
      <c r="G4367" s="377"/>
      <c r="H4367" s="377"/>
      <c r="I4367" s="377"/>
      <c r="J4367" s="377"/>
      <c r="K4367" t="s">
        <v>6534</v>
      </c>
      <c r="L4367" t="s">
        <v>6175</v>
      </c>
      <c r="M4367" t="s">
        <v>99</v>
      </c>
      <c r="N4367" t="s">
        <v>80</v>
      </c>
      <c r="AP4367">
        <v>0.12134825129709968</v>
      </c>
      <c r="AQ4367">
        <v>0.124220946596461</v>
      </c>
      <c r="AR4367">
        <v>0.11531937790029534</v>
      </c>
      <c r="AS4367">
        <v>0.11200844575682201</v>
      </c>
      <c r="AT4367">
        <v>0.11486820017991672</v>
      </c>
      <c r="AU4367">
        <v>0.11287228491560058</v>
      </c>
      <c r="AV4367">
        <v>0.11279259830564622</v>
      </c>
      <c r="AW4367">
        <v>0.11691148297426684</v>
      </c>
      <c r="AX4367">
        <v>0.11801296040290234</v>
      </c>
      <c r="AY4367">
        <v>0.12016419461528297</v>
      </c>
      <c r="AZ4367">
        <v>0.12032255775925696</v>
      </c>
    </row>
    <row r="4368" spans="1:52" ht="14.55" customHeight="1">
      <c r="A4368" s="377"/>
      <c r="B4368" s="377"/>
      <c r="C4368" s="377"/>
      <c r="D4368" s="377"/>
      <c r="E4368" s="377"/>
      <c r="F4368" s="377"/>
      <c r="G4368" s="377"/>
      <c r="H4368" s="377"/>
      <c r="I4368" s="377"/>
      <c r="J4368" s="377"/>
      <c r="K4368" t="s">
        <v>6535</v>
      </c>
      <c r="L4368" t="s">
        <v>6175</v>
      </c>
      <c r="M4368" t="s">
        <v>26</v>
      </c>
      <c r="N4368" t="s">
        <v>80</v>
      </c>
      <c r="O4368" t="s">
        <v>6079</v>
      </c>
      <c r="P4368" t="s">
        <v>6079</v>
      </c>
      <c r="Q4368" t="s">
        <v>6079</v>
      </c>
      <c r="R4368" t="s">
        <v>6079</v>
      </c>
      <c r="S4368" t="s">
        <v>6079</v>
      </c>
      <c r="AP4368">
        <v>0.10465961431955804</v>
      </c>
      <c r="AQ4368">
        <v>9.9372939913588781E-2</v>
      </c>
      <c r="AR4368">
        <v>9.7325985608570892E-2</v>
      </c>
      <c r="AS4368">
        <v>9.4910940838715777E-2</v>
      </c>
      <c r="AT4368">
        <v>9.1727518744298464E-2</v>
      </c>
      <c r="AU4368">
        <v>7.8133234945755844E-2</v>
      </c>
      <c r="AV4368">
        <v>0.11339792333367738</v>
      </c>
      <c r="AW4368">
        <v>0.11513472734570381</v>
      </c>
      <c r="AX4368">
        <v>0.11896357417199298</v>
      </c>
      <c r="AY4368">
        <v>0.11971226303986124</v>
      </c>
      <c r="AZ4368">
        <v>0.11652422901813991</v>
      </c>
    </row>
    <row r="4369" spans="1:52" ht="14.55" customHeight="1">
      <c r="A4369" s="377"/>
      <c r="B4369" s="377"/>
      <c r="C4369" s="377"/>
      <c r="D4369" s="377"/>
      <c r="E4369" s="377"/>
      <c r="F4369" s="377"/>
      <c r="G4369" s="377"/>
      <c r="H4369" s="377"/>
      <c r="I4369" s="377"/>
      <c r="J4369" s="377"/>
      <c r="K4369" t="s">
        <v>6536</v>
      </c>
      <c r="L4369" t="s">
        <v>6175</v>
      </c>
      <c r="M4369" t="s">
        <v>27</v>
      </c>
      <c r="N4369" t="s">
        <v>80</v>
      </c>
      <c r="AP4369">
        <v>9.1187363633666876E-2</v>
      </c>
      <c r="AQ4369">
        <v>9.2643663089735859E-2</v>
      </c>
      <c r="AR4369">
        <v>9.2872289464254326E-2</v>
      </c>
      <c r="AS4369">
        <v>9.0814226292843206E-2</v>
      </c>
      <c r="AT4369">
        <v>9.5723623219580764E-2</v>
      </c>
      <c r="AU4369">
        <v>9.7505993701195406E-2</v>
      </c>
      <c r="AV4369">
        <v>0.1006964713547578</v>
      </c>
      <c r="AW4369">
        <v>0.1004828064043654</v>
      </c>
      <c r="AX4369">
        <v>9.9813690550255366E-2</v>
      </c>
      <c r="AY4369">
        <v>0.10291897632989563</v>
      </c>
      <c r="AZ4369">
        <v>0.10135355847818206</v>
      </c>
    </row>
    <row r="4370" spans="1:52" ht="14.55" customHeight="1">
      <c r="A4370" s="377"/>
      <c r="B4370" s="377"/>
      <c r="C4370" s="377"/>
      <c r="D4370" s="377"/>
      <c r="E4370" s="377"/>
      <c r="F4370" s="377"/>
      <c r="G4370" s="377"/>
      <c r="H4370" s="377"/>
      <c r="I4370" s="377"/>
      <c r="J4370" s="377"/>
      <c r="K4370" t="s">
        <v>6537</v>
      </c>
      <c r="L4370" t="s">
        <v>6175</v>
      </c>
      <c r="M4370" t="s">
        <v>28</v>
      </c>
      <c r="N4370" t="s">
        <v>80</v>
      </c>
      <c r="AP4370" t="s">
        <v>6079</v>
      </c>
      <c r="AQ4370" t="s">
        <v>6079</v>
      </c>
      <c r="AR4370" t="s">
        <v>6079</v>
      </c>
      <c r="AS4370" t="s">
        <v>6079</v>
      </c>
      <c r="AT4370">
        <v>0.13971822803332293</v>
      </c>
      <c r="AU4370">
        <v>0.14513657334764352</v>
      </c>
      <c r="AV4370">
        <v>0.14475427680847094</v>
      </c>
      <c r="AW4370">
        <v>0.14247487097661074</v>
      </c>
      <c r="AX4370">
        <v>0.14882513762168906</v>
      </c>
      <c r="AY4370">
        <v>0.15170342160009245</v>
      </c>
      <c r="AZ4370">
        <v>0.14654810170671539</v>
      </c>
    </row>
    <row r="4371" spans="1:52" ht="14.55" customHeight="1">
      <c r="A4371" s="377"/>
      <c r="B4371" s="377"/>
      <c r="C4371" s="377"/>
      <c r="D4371" s="377"/>
      <c r="E4371" s="377"/>
      <c r="F4371" s="377"/>
      <c r="G4371" s="377"/>
      <c r="H4371" s="377"/>
      <c r="I4371" s="377"/>
      <c r="J4371" s="377"/>
      <c r="K4371" t="s">
        <v>6538</v>
      </c>
      <c r="L4371" t="s">
        <v>6175</v>
      </c>
      <c r="M4371" t="s">
        <v>29</v>
      </c>
      <c r="N4371" t="s">
        <v>80</v>
      </c>
      <c r="AP4371">
        <v>0.15195155612875241</v>
      </c>
      <c r="AQ4371">
        <v>0.15175551319176314</v>
      </c>
      <c r="AR4371">
        <v>0.14189214979711792</v>
      </c>
      <c r="AS4371">
        <v>0.13827137793065344</v>
      </c>
      <c r="AT4371">
        <v>0.1392768790189359</v>
      </c>
      <c r="AU4371">
        <v>0.13896077524643616</v>
      </c>
      <c r="AV4371">
        <v>0.13806862402740033</v>
      </c>
      <c r="AW4371">
        <v>0.13563697440251349</v>
      </c>
      <c r="AX4371">
        <v>0.13624895454393307</v>
      </c>
      <c r="AY4371">
        <v>0.13322138780954174</v>
      </c>
      <c r="AZ4371">
        <v>0.12802528940181054</v>
      </c>
    </row>
    <row r="4372" spans="1:52" ht="14.55" customHeight="1">
      <c r="A4372" s="377"/>
      <c r="B4372" s="377"/>
      <c r="C4372" s="377"/>
      <c r="D4372" s="377"/>
      <c r="E4372" s="377"/>
      <c r="F4372" s="377"/>
      <c r="G4372" s="377"/>
      <c r="H4372" s="377"/>
      <c r="I4372" s="377"/>
      <c r="J4372" s="377"/>
      <c r="K4372" t="s">
        <v>6539</v>
      </c>
      <c r="L4372" t="s">
        <v>6175</v>
      </c>
      <c r="M4372" t="s">
        <v>30</v>
      </c>
      <c r="N4372" t="s">
        <v>80</v>
      </c>
      <c r="AP4372">
        <v>9.7497576001355626E-2</v>
      </c>
      <c r="AQ4372">
        <v>9.8184675735029939E-2</v>
      </c>
      <c r="AR4372">
        <v>9.9517327894249774E-2</v>
      </c>
      <c r="AS4372">
        <v>9.5509128680185809E-2</v>
      </c>
      <c r="AT4372">
        <v>9.7444254289013182E-2</v>
      </c>
      <c r="AU4372">
        <v>9.1697189428990994E-2</v>
      </c>
      <c r="AV4372">
        <v>9.5435104747667809E-2</v>
      </c>
      <c r="AW4372">
        <v>0.1003116249134304</v>
      </c>
      <c r="AX4372">
        <v>0.1032096377567342</v>
      </c>
      <c r="AY4372">
        <v>0.10180338870890931</v>
      </c>
      <c r="AZ4372">
        <v>0.10349406758743041</v>
      </c>
    </row>
    <row r="4373" spans="1:52" ht="14.55" customHeight="1">
      <c r="A4373" s="377"/>
      <c r="B4373" s="377"/>
      <c r="C4373" s="377"/>
      <c r="D4373" s="377"/>
      <c r="E4373" s="377"/>
      <c r="F4373" s="377"/>
      <c r="G4373" s="377"/>
      <c r="H4373" s="377"/>
      <c r="I4373" s="377"/>
      <c r="J4373" s="377"/>
      <c r="K4373" t="s">
        <v>6540</v>
      </c>
      <c r="L4373" t="s">
        <v>6175</v>
      </c>
      <c r="M4373" t="s">
        <v>100</v>
      </c>
      <c r="N4373" t="s">
        <v>80</v>
      </c>
      <c r="AP4373">
        <v>0.14197163141997041</v>
      </c>
      <c r="AQ4373">
        <v>0.14182613379671927</v>
      </c>
      <c r="AR4373">
        <v>0.13407922124781291</v>
      </c>
      <c r="AS4373">
        <v>0.12439375952983212</v>
      </c>
      <c r="AT4373">
        <v>0.12203075047229928</v>
      </c>
      <c r="AU4373">
        <v>0.12550823555065321</v>
      </c>
      <c r="AV4373">
        <v>0.12933055494757345</v>
      </c>
      <c r="AW4373">
        <v>0.12442238780026596</v>
      </c>
      <c r="AX4373">
        <v>0.13284734281057073</v>
      </c>
      <c r="AY4373">
        <v>0.12876621735012567</v>
      </c>
      <c r="AZ4373">
        <v>0.12415778753520731</v>
      </c>
    </row>
    <row r="4374" spans="1:52" ht="14.55" customHeight="1">
      <c r="A4374" s="377"/>
      <c r="B4374" s="377"/>
      <c r="C4374" s="377"/>
      <c r="D4374" s="377"/>
      <c r="E4374" s="377"/>
      <c r="F4374" s="377"/>
      <c r="G4374" s="377"/>
      <c r="H4374" s="377"/>
      <c r="I4374" s="377"/>
      <c r="J4374" s="377"/>
      <c r="K4374" t="s">
        <v>6541</v>
      </c>
      <c r="L4374" t="s">
        <v>6175</v>
      </c>
      <c r="M4374" t="s">
        <v>31</v>
      </c>
      <c r="N4374" t="s">
        <v>80</v>
      </c>
      <c r="AP4374">
        <v>9.6056589575193321E-2</v>
      </c>
      <c r="AQ4374">
        <v>9.3676840084823965E-2</v>
      </c>
      <c r="AR4374">
        <v>9.6470309157376741E-2</v>
      </c>
      <c r="AS4374">
        <v>9.6634059379305762E-2</v>
      </c>
      <c r="AT4374">
        <v>9.7444072532261741E-2</v>
      </c>
      <c r="AU4374">
        <v>9.9797587771635277E-2</v>
      </c>
      <c r="AV4374">
        <v>0.10040432343052688</v>
      </c>
      <c r="AW4374">
        <v>9.9263047953182901E-2</v>
      </c>
      <c r="AX4374">
        <v>9.8915685050658522E-2</v>
      </c>
      <c r="AY4374">
        <v>0.10208108235990912</v>
      </c>
      <c r="AZ4374">
        <v>0.10123166001502194</v>
      </c>
    </row>
    <row r="4375" spans="1:52" ht="14.55" customHeight="1">
      <c r="A4375" s="377"/>
      <c r="B4375" s="377"/>
      <c r="C4375" s="377"/>
      <c r="D4375" s="377"/>
      <c r="E4375" s="377"/>
      <c r="F4375" s="377"/>
      <c r="G4375" s="377"/>
      <c r="H4375" s="377"/>
      <c r="I4375" s="377"/>
      <c r="J4375" s="377"/>
      <c r="K4375" t="s">
        <v>6542</v>
      </c>
      <c r="L4375" t="s">
        <v>6175</v>
      </c>
      <c r="M4375" t="s">
        <v>32</v>
      </c>
      <c r="N4375" t="s">
        <v>80</v>
      </c>
      <c r="O4375" t="s">
        <v>6079</v>
      </c>
      <c r="P4375" t="s">
        <v>6079</v>
      </c>
      <c r="Q4375" t="s">
        <v>6079</v>
      </c>
      <c r="R4375" t="s">
        <v>6079</v>
      </c>
      <c r="S4375" t="s">
        <v>6079</v>
      </c>
      <c r="AP4375">
        <v>0.11974362622387778</v>
      </c>
      <c r="AQ4375">
        <v>0.12011217135539784</v>
      </c>
      <c r="AR4375">
        <v>0.11823216013669439</v>
      </c>
      <c r="AS4375">
        <v>0.11958236750654994</v>
      </c>
      <c r="AT4375">
        <v>0.1225930611389468</v>
      </c>
      <c r="AU4375">
        <v>0.12196444967666636</v>
      </c>
      <c r="AV4375">
        <v>0.1326824237789207</v>
      </c>
      <c r="AW4375">
        <v>0.13342593272538381</v>
      </c>
      <c r="AX4375">
        <v>0.13358967919324663</v>
      </c>
      <c r="AY4375">
        <v>0.13395043644378374</v>
      </c>
      <c r="AZ4375">
        <v>0.13828795033641217</v>
      </c>
    </row>
    <row r="4376" spans="1:52" ht="14.55" customHeight="1">
      <c r="A4376" s="377"/>
      <c r="B4376" s="377"/>
      <c r="C4376" s="377"/>
      <c r="D4376" s="377"/>
      <c r="E4376" s="377"/>
      <c r="F4376" s="377"/>
      <c r="G4376" s="377"/>
      <c r="H4376" s="377"/>
      <c r="I4376" s="377"/>
      <c r="J4376" s="377"/>
      <c r="K4376" t="s">
        <v>6543</v>
      </c>
      <c r="L4376" t="s">
        <v>6175</v>
      </c>
      <c r="M4376" t="s">
        <v>93</v>
      </c>
      <c r="N4376" t="s">
        <v>80</v>
      </c>
      <c r="AP4376">
        <v>9.0923737945569211E-2</v>
      </c>
      <c r="AQ4376">
        <v>8.971442933952993E-2</v>
      </c>
      <c r="AR4376">
        <v>8.8708565303530204E-2</v>
      </c>
      <c r="AS4376">
        <v>9.0495731077366748E-2</v>
      </c>
      <c r="AT4376">
        <v>8.8739943162755949E-2</v>
      </c>
      <c r="AU4376">
        <v>8.7896419052099883E-2</v>
      </c>
      <c r="AV4376">
        <v>9.3082938524241807E-2</v>
      </c>
      <c r="AW4376">
        <v>9.9079107610243078E-2</v>
      </c>
      <c r="AX4376">
        <v>0.10126816540416088</v>
      </c>
      <c r="AY4376">
        <v>0.10472375010373776</v>
      </c>
      <c r="AZ4376">
        <v>0.10485524672313012</v>
      </c>
    </row>
    <row r="4377" spans="1:52" ht="14.55" customHeight="1">
      <c r="A4377" s="377"/>
      <c r="B4377" s="377"/>
      <c r="C4377" s="377"/>
      <c r="D4377" s="377"/>
      <c r="E4377" s="377"/>
      <c r="F4377" s="377"/>
      <c r="G4377" s="377"/>
      <c r="H4377" s="377"/>
      <c r="I4377" s="377"/>
      <c r="J4377" s="377"/>
      <c r="K4377" t="s">
        <v>6544</v>
      </c>
      <c r="L4377" t="s">
        <v>6176</v>
      </c>
      <c r="M4377" t="s">
        <v>13</v>
      </c>
      <c r="N4377" t="s">
        <v>80</v>
      </c>
      <c r="AP4377">
        <v>0.48479462950972352</v>
      </c>
      <c r="AQ4377">
        <v>0.46723113002497318</v>
      </c>
      <c r="AR4377">
        <v>0.47260920510241566</v>
      </c>
      <c r="AS4377">
        <v>0.4648386951563091</v>
      </c>
      <c r="AT4377">
        <v>0.47727744285510609</v>
      </c>
      <c r="AU4377">
        <v>0.47787915548574278</v>
      </c>
      <c r="AV4377">
        <v>0.49455203562626193</v>
      </c>
      <c r="AW4377">
        <v>0.48410716889637423</v>
      </c>
      <c r="AX4377">
        <v>0.48648457357270991</v>
      </c>
      <c r="AY4377">
        <v>0.48703262981222833</v>
      </c>
      <c r="AZ4377">
        <v>0.48832941455262402</v>
      </c>
    </row>
    <row r="4378" spans="1:52" ht="14.55" customHeight="1">
      <c r="A4378" s="377"/>
      <c r="B4378" s="377"/>
      <c r="C4378" s="377"/>
      <c r="D4378" s="377"/>
      <c r="E4378" s="377"/>
      <c r="F4378" s="377"/>
      <c r="G4378" s="377"/>
      <c r="H4378" s="377"/>
      <c r="I4378" s="377"/>
      <c r="J4378" s="377"/>
      <c r="K4378" t="s">
        <v>6545</v>
      </c>
      <c r="L4378" t="s">
        <v>6176</v>
      </c>
      <c r="M4378" t="s">
        <v>14</v>
      </c>
      <c r="N4378" t="s">
        <v>80</v>
      </c>
      <c r="AP4378">
        <v>0.54379154632287452</v>
      </c>
      <c r="AQ4378">
        <v>0.54479952348250327</v>
      </c>
      <c r="AR4378">
        <v>0.55829804678181205</v>
      </c>
      <c r="AS4378">
        <v>0.55667609887179326</v>
      </c>
      <c r="AT4378">
        <v>0.58969081925475186</v>
      </c>
      <c r="AU4378">
        <v>0.59492813872659589</v>
      </c>
      <c r="AV4378">
        <v>0.6297697397037586</v>
      </c>
      <c r="AW4378">
        <v>0.61872075257424675</v>
      </c>
      <c r="AX4378">
        <v>0.61946328983515209</v>
      </c>
      <c r="AY4378">
        <v>0.62431107504592731</v>
      </c>
      <c r="AZ4378">
        <v>0.62838904458526101</v>
      </c>
    </row>
    <row r="4379" spans="1:52" ht="14.55" customHeight="1">
      <c r="A4379" s="377"/>
      <c r="B4379" s="377"/>
      <c r="C4379" s="377"/>
      <c r="D4379" s="377"/>
      <c r="E4379" s="377"/>
      <c r="F4379" s="377"/>
      <c r="G4379" s="377"/>
      <c r="H4379" s="377"/>
      <c r="I4379" s="377"/>
      <c r="J4379" s="377"/>
      <c r="K4379" t="s">
        <v>6546</v>
      </c>
      <c r="L4379" t="s">
        <v>6176</v>
      </c>
      <c r="M4379" t="s">
        <v>92</v>
      </c>
      <c r="N4379" t="s">
        <v>80</v>
      </c>
      <c r="AP4379">
        <v>0.73214032996525069</v>
      </c>
      <c r="AQ4379">
        <v>0.73068247161444788</v>
      </c>
      <c r="AR4379">
        <v>0.73554994954624053</v>
      </c>
      <c r="AS4379">
        <v>0.72589255453849755</v>
      </c>
      <c r="AT4379">
        <v>0.73087345311739826</v>
      </c>
      <c r="AU4379">
        <v>0.72017965525543182</v>
      </c>
      <c r="AV4379">
        <v>0.7150413543500026</v>
      </c>
      <c r="AW4379">
        <v>0.6977568634873168</v>
      </c>
      <c r="AX4379">
        <v>0.70671549933609401</v>
      </c>
      <c r="AY4379">
        <v>0.69887250627269903</v>
      </c>
      <c r="AZ4379">
        <v>0.69566369500490721</v>
      </c>
    </row>
    <row r="4380" spans="1:52" ht="14.55" customHeight="1">
      <c r="A4380" s="377"/>
      <c r="B4380" s="377"/>
      <c r="C4380" s="377"/>
      <c r="D4380" s="377"/>
      <c r="E4380" s="377"/>
      <c r="F4380" s="377"/>
      <c r="G4380" s="377"/>
      <c r="H4380" s="377"/>
      <c r="I4380" s="377"/>
      <c r="J4380" s="377"/>
      <c r="K4380" t="s">
        <v>6547</v>
      </c>
      <c r="L4380" t="s">
        <v>6176</v>
      </c>
      <c r="M4380" t="s">
        <v>15</v>
      </c>
      <c r="N4380" t="s">
        <v>80</v>
      </c>
      <c r="AP4380">
        <v>0.62170056224409576</v>
      </c>
      <c r="AQ4380">
        <v>0.64380975103652494</v>
      </c>
      <c r="AR4380">
        <v>0.70156101773521207</v>
      </c>
      <c r="AS4380">
        <v>0.73178177561515045</v>
      </c>
      <c r="AT4380">
        <v>0.63788409853154227</v>
      </c>
      <c r="AU4380">
        <v>0.63580187904894125</v>
      </c>
      <c r="AV4380">
        <v>0.64592783460087511</v>
      </c>
      <c r="AW4380">
        <v>0.66142614244179709</v>
      </c>
      <c r="AX4380">
        <v>0.66441463842770987</v>
      </c>
      <c r="AY4380">
        <v>0.67242477294364267</v>
      </c>
      <c r="AZ4380">
        <v>0.68779096203155909</v>
      </c>
    </row>
    <row r="4381" spans="1:52" ht="14.55" customHeight="1">
      <c r="A4381" s="377"/>
      <c r="B4381" s="377"/>
      <c r="C4381" s="377"/>
      <c r="D4381" s="377"/>
      <c r="E4381" s="377"/>
      <c r="F4381" s="377"/>
      <c r="G4381" s="377"/>
      <c r="H4381" s="377"/>
      <c r="I4381" s="377"/>
      <c r="J4381" s="377"/>
      <c r="K4381" t="s">
        <v>6548</v>
      </c>
      <c r="L4381" t="s">
        <v>6176</v>
      </c>
      <c r="M4381" t="s">
        <v>91</v>
      </c>
      <c r="N4381" t="s">
        <v>80</v>
      </c>
      <c r="AP4381">
        <v>0.61085728636743641</v>
      </c>
      <c r="AQ4381">
        <v>0.6304444643181456</v>
      </c>
      <c r="AR4381">
        <v>0.6492435525423369</v>
      </c>
      <c r="AS4381">
        <v>0.61546415103910823</v>
      </c>
      <c r="AT4381">
        <v>0.63333898042736492</v>
      </c>
      <c r="AU4381">
        <v>0.61164899904264192</v>
      </c>
      <c r="AV4381">
        <v>0.65073313458219295</v>
      </c>
      <c r="AW4381">
        <v>0.6402817864065018</v>
      </c>
      <c r="AX4381">
        <v>0.62519811873487519</v>
      </c>
      <c r="AY4381">
        <v>0.62608812443731665</v>
      </c>
      <c r="AZ4381">
        <v>0.6423633332187102</v>
      </c>
    </row>
    <row r="4382" spans="1:52" ht="14.55" customHeight="1">
      <c r="A4382" s="377"/>
      <c r="B4382" s="377"/>
      <c r="C4382" s="377"/>
      <c r="D4382" s="377"/>
      <c r="E4382" s="377"/>
      <c r="F4382" s="377"/>
      <c r="G4382" s="377"/>
      <c r="H4382" s="377"/>
      <c r="I4382" s="377"/>
      <c r="J4382" s="377"/>
      <c r="K4382" t="s">
        <v>6549</v>
      </c>
      <c r="L4382" t="s">
        <v>6176</v>
      </c>
      <c r="M4382" t="s">
        <v>16</v>
      </c>
      <c r="N4382" t="s">
        <v>80</v>
      </c>
      <c r="AP4382">
        <v>0.29012570066566173</v>
      </c>
      <c r="AQ4382">
        <v>0.28595343825712782</v>
      </c>
      <c r="AR4382">
        <v>0.29304646486817243</v>
      </c>
      <c r="AS4382">
        <v>0.2882702815691271</v>
      </c>
      <c r="AT4382">
        <v>0.30312477012541561</v>
      </c>
      <c r="AU4382">
        <v>0.30298056610390151</v>
      </c>
      <c r="AV4382">
        <v>0.31632701055882195</v>
      </c>
      <c r="AW4382">
        <v>0.3151873710980857</v>
      </c>
      <c r="AX4382">
        <v>0.31954778971764197</v>
      </c>
      <c r="AY4382">
        <v>0.328089217053607</v>
      </c>
      <c r="AZ4382">
        <v>0.33954273516172812</v>
      </c>
    </row>
    <row r="4383" spans="1:52" ht="14.55" customHeight="1">
      <c r="A4383" s="377"/>
      <c r="B4383" s="377"/>
      <c r="C4383" s="377"/>
      <c r="D4383" s="377"/>
      <c r="E4383" s="377"/>
      <c r="F4383" s="377"/>
      <c r="G4383" s="377"/>
      <c r="H4383" s="377"/>
      <c r="I4383" s="377"/>
      <c r="J4383" s="377"/>
      <c r="K4383" t="s">
        <v>6550</v>
      </c>
      <c r="L4383" t="s">
        <v>6176</v>
      </c>
      <c r="M4383" t="s">
        <v>17</v>
      </c>
      <c r="N4383" t="s">
        <v>80</v>
      </c>
      <c r="AP4383">
        <v>0.45740448633429398</v>
      </c>
      <c r="AQ4383">
        <v>0.44919825140514674</v>
      </c>
      <c r="AR4383">
        <v>0.44737923176567534</v>
      </c>
      <c r="AS4383">
        <v>0.38045845971908065</v>
      </c>
      <c r="AT4383">
        <v>0.39021163645096862</v>
      </c>
      <c r="AU4383">
        <v>0.38281347857846554</v>
      </c>
      <c r="AV4383">
        <v>0.43028492639864335</v>
      </c>
      <c r="AW4383">
        <v>0.38462800490958354</v>
      </c>
      <c r="AX4383">
        <v>0.40200161886917218</v>
      </c>
      <c r="AY4383">
        <v>0.39499572791163479</v>
      </c>
      <c r="AZ4383">
        <v>0.3958876515689837</v>
      </c>
    </row>
    <row r="4384" spans="1:52" ht="14.55" customHeight="1">
      <c r="A4384" s="377"/>
      <c r="B4384" s="377"/>
      <c r="C4384" s="377"/>
      <c r="D4384" s="377"/>
      <c r="E4384" s="377"/>
      <c r="F4384" s="377"/>
      <c r="G4384" s="377"/>
      <c r="H4384" s="377"/>
      <c r="I4384" s="377"/>
      <c r="J4384" s="377"/>
      <c r="K4384" t="s">
        <v>6551</v>
      </c>
      <c r="L4384" t="s">
        <v>6176</v>
      </c>
      <c r="M4384" t="s">
        <v>97</v>
      </c>
      <c r="N4384" t="s">
        <v>80</v>
      </c>
      <c r="O4384" t="s">
        <v>6079</v>
      </c>
      <c r="P4384" t="s">
        <v>6079</v>
      </c>
      <c r="Q4384" t="s">
        <v>6079</v>
      </c>
      <c r="R4384" t="s">
        <v>6079</v>
      </c>
      <c r="S4384" t="s">
        <v>6079</v>
      </c>
      <c r="T4384" t="s">
        <v>6079</v>
      </c>
      <c r="AP4384">
        <v>0.53897469446121515</v>
      </c>
      <c r="AQ4384">
        <v>0.55403374636266467</v>
      </c>
      <c r="AR4384">
        <v>0.57400352973586077</v>
      </c>
      <c r="AS4384">
        <v>0.56191321566400998</v>
      </c>
      <c r="AT4384">
        <v>0.56935596269814848</v>
      </c>
      <c r="AU4384">
        <v>0.56693853633994773</v>
      </c>
      <c r="AV4384">
        <v>0.58296621627432399</v>
      </c>
      <c r="AW4384">
        <v>0.56850130203463001</v>
      </c>
      <c r="AX4384">
        <v>0.56927959458526989</v>
      </c>
      <c r="AY4384">
        <v>0.57051866250655725</v>
      </c>
      <c r="AZ4384">
        <v>0.5699755091534966</v>
      </c>
    </row>
    <row r="4385" spans="1:52" ht="14.55" customHeight="1">
      <c r="A4385" s="377"/>
      <c r="B4385" s="377"/>
      <c r="C4385" s="377"/>
      <c r="D4385" s="377"/>
      <c r="E4385" s="377"/>
      <c r="F4385" s="377"/>
      <c r="G4385" s="377"/>
      <c r="H4385" s="377"/>
      <c r="I4385" s="377"/>
      <c r="J4385" s="377"/>
      <c r="K4385" t="s">
        <v>6552</v>
      </c>
      <c r="L4385" t="s">
        <v>6176</v>
      </c>
      <c r="M4385" t="s">
        <v>18</v>
      </c>
      <c r="N4385" t="s">
        <v>80</v>
      </c>
      <c r="AP4385">
        <v>0.52167735296330764</v>
      </c>
      <c r="AQ4385">
        <v>0.52186488459450864</v>
      </c>
      <c r="AR4385">
        <v>0.52353805973638246</v>
      </c>
      <c r="AS4385">
        <v>0.52994701639090658</v>
      </c>
      <c r="AT4385">
        <v>0.55350165544402352</v>
      </c>
      <c r="AU4385">
        <v>0.55336285144186625</v>
      </c>
      <c r="AV4385">
        <v>0.58083364256656667</v>
      </c>
      <c r="AW4385">
        <v>0.57818369218801746</v>
      </c>
      <c r="AX4385">
        <v>0.57703188924640558</v>
      </c>
      <c r="AY4385">
        <v>0.57658327954863009</v>
      </c>
      <c r="AZ4385">
        <v>0.58027206808337395</v>
      </c>
    </row>
    <row r="4386" spans="1:52" ht="14.55" customHeight="1">
      <c r="A4386" s="377"/>
      <c r="B4386" s="377"/>
      <c r="C4386" s="377"/>
      <c r="D4386" s="377"/>
      <c r="E4386" s="377"/>
      <c r="F4386" s="377"/>
      <c r="G4386" s="377"/>
      <c r="H4386" s="377"/>
      <c r="I4386" s="377"/>
      <c r="J4386" s="377"/>
      <c r="K4386" t="s">
        <v>6553</v>
      </c>
      <c r="L4386" t="s">
        <v>6176</v>
      </c>
      <c r="M4386" t="s">
        <v>34</v>
      </c>
      <c r="N4386" t="s">
        <v>80</v>
      </c>
      <c r="AP4386">
        <v>0.43171635707580591</v>
      </c>
      <c r="AQ4386">
        <v>0.43238530860402818</v>
      </c>
      <c r="AR4386">
        <v>0.43883625070461701</v>
      </c>
      <c r="AS4386">
        <v>0.43628521332590681</v>
      </c>
      <c r="AT4386">
        <v>0.45335685026222539</v>
      </c>
      <c r="AU4386">
        <v>0.45684322634747199</v>
      </c>
      <c r="AV4386">
        <v>0.47756454912051094</v>
      </c>
      <c r="AW4386">
        <v>0.4713360633128113</v>
      </c>
      <c r="AX4386">
        <v>0.47304235937423378</v>
      </c>
      <c r="AY4386">
        <v>0.47505791468551306</v>
      </c>
      <c r="AZ4386">
        <v>0.47662480650291394</v>
      </c>
    </row>
    <row r="4387" spans="1:52" ht="14.55" customHeight="1">
      <c r="A4387" s="377"/>
      <c r="B4387" s="377"/>
      <c r="C4387" s="377"/>
      <c r="D4387" s="377"/>
      <c r="E4387" s="377"/>
      <c r="F4387" s="377"/>
      <c r="G4387" s="377"/>
      <c r="H4387" s="377"/>
      <c r="I4387" s="377"/>
      <c r="J4387" s="377"/>
      <c r="K4387" t="s">
        <v>6554</v>
      </c>
      <c r="L4387" t="s">
        <v>6176</v>
      </c>
      <c r="M4387" t="s">
        <v>19</v>
      </c>
      <c r="N4387" t="s">
        <v>80</v>
      </c>
      <c r="AP4387">
        <v>0.31108584342923423</v>
      </c>
      <c r="AQ4387">
        <v>0.31122152174187639</v>
      </c>
      <c r="AR4387">
        <v>0.31325757904880475</v>
      </c>
      <c r="AS4387">
        <v>0.32327897480168388</v>
      </c>
      <c r="AT4387">
        <v>0.3259487407640268</v>
      </c>
      <c r="AU4387">
        <v>0.3314854548809742</v>
      </c>
      <c r="AV4387">
        <v>0.3385863221159916</v>
      </c>
      <c r="AW4387">
        <v>0.33128438788971798</v>
      </c>
      <c r="AX4387">
        <v>0.33080080652606914</v>
      </c>
      <c r="AY4387">
        <v>0.33210000542608314</v>
      </c>
      <c r="AZ4387">
        <v>0.33116054130881978</v>
      </c>
    </row>
    <row r="4388" spans="1:52" ht="14.55" customHeight="1">
      <c r="A4388" s="377"/>
      <c r="B4388" s="377"/>
      <c r="C4388" s="377"/>
      <c r="D4388" s="377"/>
      <c r="E4388" s="377"/>
      <c r="F4388" s="377"/>
      <c r="G4388" s="377"/>
      <c r="H4388" s="377"/>
      <c r="I4388" s="377"/>
      <c r="J4388" s="377"/>
      <c r="K4388" t="s">
        <v>6555</v>
      </c>
      <c r="L4388" t="s">
        <v>6176</v>
      </c>
      <c r="M4388" t="s">
        <v>20</v>
      </c>
      <c r="N4388" t="s">
        <v>80</v>
      </c>
      <c r="AP4388">
        <v>0.39908814923920238</v>
      </c>
      <c r="AQ4388">
        <v>0.4032421982642207</v>
      </c>
      <c r="AR4388">
        <v>0.40784965587430122</v>
      </c>
      <c r="AS4388">
        <v>0.40826846776030473</v>
      </c>
      <c r="AT4388">
        <v>0.42570820090690997</v>
      </c>
      <c r="AU4388">
        <v>0.42984137349369855</v>
      </c>
      <c r="AV4388">
        <v>0.44452003601419093</v>
      </c>
      <c r="AW4388">
        <v>0.43418507465814943</v>
      </c>
      <c r="AX4388">
        <v>0.43556092896250242</v>
      </c>
      <c r="AY4388">
        <v>0.4366193113352313</v>
      </c>
      <c r="AZ4388">
        <v>0.43205182204149278</v>
      </c>
    </row>
    <row r="4389" spans="1:52" ht="14.55" customHeight="1">
      <c r="A4389" s="377"/>
      <c r="B4389" s="377"/>
      <c r="C4389" s="377"/>
      <c r="D4389" s="377"/>
      <c r="E4389" s="377"/>
      <c r="F4389" s="377"/>
      <c r="G4389" s="377"/>
      <c r="H4389" s="377"/>
      <c r="I4389" s="377"/>
      <c r="J4389" s="377"/>
      <c r="K4389" t="s">
        <v>6556</v>
      </c>
      <c r="L4389" t="s">
        <v>6176</v>
      </c>
      <c r="M4389" t="s">
        <v>22</v>
      </c>
      <c r="N4389" t="s">
        <v>80</v>
      </c>
      <c r="AP4389">
        <v>0.59745353264447176</v>
      </c>
      <c r="AQ4389">
        <v>0.59931998294336175</v>
      </c>
      <c r="AR4389">
        <v>0.61268022580222004</v>
      </c>
      <c r="AS4389">
        <v>0.58305435810591544</v>
      </c>
      <c r="AT4389">
        <v>0.61523051703090614</v>
      </c>
      <c r="AU4389">
        <v>0.61979286928269084</v>
      </c>
      <c r="AV4389">
        <v>0.65231707219921531</v>
      </c>
      <c r="AW4389">
        <v>0.65599316613861058</v>
      </c>
      <c r="AX4389">
        <v>0.65917824810792103</v>
      </c>
      <c r="AY4389">
        <v>0.66462047358784182</v>
      </c>
      <c r="AZ4389">
        <v>0.68024684150803805</v>
      </c>
    </row>
    <row r="4390" spans="1:52" ht="14.55" customHeight="1">
      <c r="A4390" s="377"/>
      <c r="B4390" s="377"/>
      <c r="C4390" s="377"/>
      <c r="D4390" s="377"/>
      <c r="E4390" s="377"/>
      <c r="F4390" s="377"/>
      <c r="G4390" s="377"/>
      <c r="H4390" s="377"/>
      <c r="I4390" s="377"/>
      <c r="J4390" s="377"/>
      <c r="K4390" t="s">
        <v>6557</v>
      </c>
      <c r="L4390" t="s">
        <v>6176</v>
      </c>
      <c r="M4390" t="s">
        <v>90</v>
      </c>
      <c r="N4390" t="s">
        <v>80</v>
      </c>
      <c r="AP4390">
        <v>0.64374444693746613</v>
      </c>
      <c r="AQ4390">
        <v>0.63473569265221952</v>
      </c>
      <c r="AR4390">
        <v>0.64821267961009388</v>
      </c>
      <c r="AS4390">
        <v>0.65166264712152566</v>
      </c>
      <c r="AT4390">
        <v>0.65015794936310245</v>
      </c>
      <c r="AU4390">
        <v>0.6521306082192917</v>
      </c>
      <c r="AV4390">
        <v>0.65452183644716477</v>
      </c>
      <c r="AW4390">
        <v>0.65137309478691063</v>
      </c>
      <c r="AX4390">
        <v>0.64777143681524718</v>
      </c>
      <c r="AY4390">
        <v>0.63744725105642819</v>
      </c>
      <c r="AZ4390">
        <v>0.63780605641916177</v>
      </c>
    </row>
    <row r="4391" spans="1:52" ht="14.55" customHeight="1">
      <c r="A4391" s="377"/>
      <c r="B4391" s="377"/>
      <c r="C4391" s="377"/>
      <c r="D4391" s="377"/>
      <c r="E4391" s="377"/>
      <c r="F4391" s="377"/>
      <c r="G4391" s="377"/>
      <c r="H4391" s="377"/>
      <c r="I4391" s="377"/>
      <c r="J4391" s="377"/>
      <c r="K4391" t="s">
        <v>6558</v>
      </c>
      <c r="L4391" t="s">
        <v>6176</v>
      </c>
      <c r="M4391" t="s">
        <v>23</v>
      </c>
      <c r="N4391" t="s">
        <v>80</v>
      </c>
      <c r="AP4391">
        <v>0.54989061404997186</v>
      </c>
      <c r="AQ4391">
        <v>0.54862213676007188</v>
      </c>
      <c r="AR4391">
        <v>0.54703343520390024</v>
      </c>
      <c r="AS4391">
        <v>0.55508661091149947</v>
      </c>
      <c r="AT4391">
        <v>0.55316466199463865</v>
      </c>
      <c r="AU4391">
        <v>0.55663546174760159</v>
      </c>
      <c r="AV4391">
        <v>0.54450920360652166</v>
      </c>
      <c r="AW4391">
        <v>0.58162811384442581</v>
      </c>
      <c r="AX4391">
        <v>0.54798921360169772</v>
      </c>
      <c r="AY4391">
        <v>0.54349482727884024</v>
      </c>
      <c r="AZ4391">
        <v>0.54064857159387414</v>
      </c>
    </row>
    <row r="4392" spans="1:52" ht="14.55" customHeight="1">
      <c r="A4392" s="377"/>
      <c r="B4392" s="377"/>
      <c r="C4392" s="377"/>
      <c r="D4392" s="377"/>
      <c r="E4392" s="377"/>
      <c r="F4392" s="377"/>
      <c r="G4392" s="377"/>
      <c r="H4392" s="377"/>
      <c r="I4392" s="377"/>
      <c r="J4392" s="377"/>
      <c r="K4392" t="s">
        <v>6559</v>
      </c>
      <c r="L4392" t="s">
        <v>6176</v>
      </c>
      <c r="M4392" t="s">
        <v>24</v>
      </c>
      <c r="N4392" t="s">
        <v>80</v>
      </c>
      <c r="AP4392">
        <v>0.40822128294167925</v>
      </c>
      <c r="AQ4392">
        <v>0.40780595354142218</v>
      </c>
      <c r="AR4392">
        <v>0.41169827163205702</v>
      </c>
      <c r="AS4392">
        <v>0.40566866277373725</v>
      </c>
      <c r="AT4392">
        <v>0.39554522381024754</v>
      </c>
      <c r="AU4392">
        <v>0.39765607895780392</v>
      </c>
      <c r="AV4392">
        <v>0.40810320009579237</v>
      </c>
      <c r="AW4392">
        <v>0.4140944356653018</v>
      </c>
      <c r="AX4392">
        <v>0.40987235446919856</v>
      </c>
      <c r="AY4392">
        <v>0.40321012387676086</v>
      </c>
      <c r="AZ4392">
        <v>0.40188994989256582</v>
      </c>
    </row>
    <row r="4393" spans="1:52" ht="14.55" customHeight="1">
      <c r="A4393" s="377"/>
      <c r="B4393" s="377"/>
      <c r="C4393" s="377"/>
      <c r="D4393" s="377"/>
      <c r="E4393" s="377"/>
      <c r="F4393" s="377"/>
      <c r="G4393" s="377"/>
      <c r="H4393" s="377"/>
      <c r="I4393" s="377"/>
      <c r="J4393" s="377"/>
      <c r="K4393" t="s">
        <v>6761</v>
      </c>
      <c r="L4393" t="s">
        <v>6176</v>
      </c>
      <c r="M4393" t="s">
        <v>1386</v>
      </c>
      <c r="N4393" t="s">
        <v>80</v>
      </c>
      <c r="O4393" t="s">
        <v>6079</v>
      </c>
      <c r="P4393" t="s">
        <v>6079</v>
      </c>
      <c r="Q4393" t="s">
        <v>6079</v>
      </c>
      <c r="R4393" t="s">
        <v>6079</v>
      </c>
      <c r="S4393" t="s">
        <v>6079</v>
      </c>
      <c r="T4393" t="s">
        <v>6079</v>
      </c>
      <c r="U4393" t="s">
        <v>6079</v>
      </c>
      <c r="V4393" t="s">
        <v>6079</v>
      </c>
      <c r="W4393" t="s">
        <v>6079</v>
      </c>
      <c r="X4393" t="s">
        <v>6079</v>
      </c>
      <c r="Y4393" t="s">
        <v>6079</v>
      </c>
      <c r="Z4393" t="s">
        <v>6079</v>
      </c>
      <c r="AA4393" t="s">
        <v>6079</v>
      </c>
      <c r="AV4393">
        <v>0.39188593694975049</v>
      </c>
      <c r="AW4393">
        <v>0.39138892297825589</v>
      </c>
      <c r="AX4393">
        <v>0.39917740120904566</v>
      </c>
      <c r="AY4393">
        <v>0.40699741405889711</v>
      </c>
    </row>
    <row r="4394" spans="1:52" ht="14.55" customHeight="1">
      <c r="A4394" s="377"/>
      <c r="B4394" s="377"/>
      <c r="C4394" s="377"/>
      <c r="D4394" s="377"/>
      <c r="E4394" s="377"/>
      <c r="F4394" s="377"/>
      <c r="G4394" s="377"/>
      <c r="H4394" s="377"/>
      <c r="I4394" s="377"/>
      <c r="J4394" s="377"/>
      <c r="K4394" t="s">
        <v>6560</v>
      </c>
      <c r="L4394" t="s">
        <v>6176</v>
      </c>
      <c r="M4394" t="s">
        <v>25</v>
      </c>
      <c r="N4394" t="s">
        <v>80</v>
      </c>
      <c r="AP4394">
        <v>0.45874318481804249</v>
      </c>
      <c r="AQ4394">
        <v>0.46337764662087955</v>
      </c>
      <c r="AR4394">
        <v>0.47513496966618518</v>
      </c>
      <c r="AS4394">
        <v>0.47636899136622574</v>
      </c>
      <c r="AT4394">
        <v>0.50868562251041149</v>
      </c>
      <c r="AU4394">
        <v>0.51801432545025861</v>
      </c>
      <c r="AV4394">
        <v>0.5546984608655422</v>
      </c>
      <c r="AW4394">
        <v>0.5530441131708137</v>
      </c>
      <c r="AX4394">
        <v>0.54726465366017585</v>
      </c>
      <c r="AY4394">
        <v>0.56443788633755432</v>
      </c>
      <c r="AZ4394">
        <v>0.56511241175151505</v>
      </c>
    </row>
    <row r="4395" spans="1:52" ht="14.55" customHeight="1">
      <c r="A4395" s="377"/>
      <c r="B4395" s="377"/>
      <c r="C4395" s="377"/>
      <c r="D4395" s="377"/>
      <c r="E4395" s="377"/>
      <c r="F4395" s="377"/>
      <c r="G4395" s="377"/>
      <c r="H4395" s="377"/>
      <c r="I4395" s="377"/>
      <c r="J4395" s="377"/>
      <c r="K4395" t="s">
        <v>6561</v>
      </c>
      <c r="L4395" t="s">
        <v>6176</v>
      </c>
      <c r="M4395" t="s">
        <v>5610</v>
      </c>
      <c r="N4395" t="s">
        <v>80</v>
      </c>
      <c r="AP4395" t="s">
        <v>6079</v>
      </c>
      <c r="AQ4395" t="s">
        <v>6079</v>
      </c>
      <c r="AR4395" t="s">
        <v>6079</v>
      </c>
      <c r="AS4395" t="s">
        <v>6079</v>
      </c>
      <c r="AT4395">
        <v>0.52873446861581275</v>
      </c>
      <c r="AU4395">
        <v>0.5360308301650506</v>
      </c>
      <c r="AV4395">
        <v>0.54732622253495722</v>
      </c>
      <c r="AW4395">
        <v>0.54053038190138247</v>
      </c>
      <c r="AX4395">
        <v>0.54576625091486264</v>
      </c>
      <c r="AY4395">
        <v>0.57598754483257208</v>
      </c>
      <c r="AZ4395">
        <v>0.57262785480882983</v>
      </c>
    </row>
    <row r="4396" spans="1:52" ht="14.55" customHeight="1">
      <c r="A4396" s="377"/>
      <c r="B4396" s="377"/>
      <c r="C4396" s="377"/>
      <c r="D4396" s="377"/>
      <c r="E4396" s="377"/>
      <c r="F4396" s="377"/>
      <c r="G4396" s="377"/>
      <c r="H4396" s="377"/>
      <c r="I4396" s="377"/>
      <c r="J4396" s="377"/>
      <c r="K4396" t="s">
        <v>6562</v>
      </c>
      <c r="L4396" t="s">
        <v>6176</v>
      </c>
      <c r="M4396" t="s">
        <v>98</v>
      </c>
      <c r="N4396" t="s">
        <v>80</v>
      </c>
      <c r="AP4396">
        <v>0.69990423837650428</v>
      </c>
      <c r="AQ4396">
        <v>0.69045841094025817</v>
      </c>
      <c r="AR4396">
        <v>0.69030130629428621</v>
      </c>
      <c r="AS4396">
        <v>0.68711958472614154</v>
      </c>
      <c r="AT4396">
        <v>0.69210784998586494</v>
      </c>
      <c r="AU4396">
        <v>0.68893486915993807</v>
      </c>
      <c r="AV4396">
        <v>0.72247544855012957</v>
      </c>
      <c r="AW4396">
        <v>0.72967108970618444</v>
      </c>
      <c r="AX4396">
        <v>0.7435365416957741</v>
      </c>
      <c r="AY4396">
        <v>0.75254312514626309</v>
      </c>
      <c r="AZ4396">
        <v>0.74600441447245402</v>
      </c>
    </row>
    <row r="4397" spans="1:52" ht="14.55" customHeight="1">
      <c r="A4397" s="377"/>
      <c r="B4397" s="377"/>
      <c r="C4397" s="377"/>
      <c r="D4397" s="377"/>
      <c r="E4397" s="377"/>
      <c r="F4397" s="377"/>
      <c r="G4397" s="377"/>
      <c r="H4397" s="377"/>
      <c r="I4397" s="377"/>
      <c r="J4397" s="377"/>
      <c r="K4397" t="s">
        <v>6563</v>
      </c>
      <c r="L4397" t="s">
        <v>6176</v>
      </c>
      <c r="M4397" t="s">
        <v>94</v>
      </c>
      <c r="N4397" t="s">
        <v>80</v>
      </c>
      <c r="AP4397">
        <v>0.35328963542481973</v>
      </c>
      <c r="AQ4397">
        <v>0.35009391007312773</v>
      </c>
      <c r="AR4397">
        <v>0.34697551068663951</v>
      </c>
      <c r="AS4397">
        <v>0.35082029385621299</v>
      </c>
      <c r="AT4397">
        <v>0.35055288688969477</v>
      </c>
      <c r="AU4397">
        <v>0.35699391433062444</v>
      </c>
      <c r="AV4397">
        <v>0.37207775149595057</v>
      </c>
      <c r="AW4397">
        <v>0.37057000171678051</v>
      </c>
      <c r="AX4397">
        <v>0.3739516853718412</v>
      </c>
      <c r="AY4397">
        <v>0.38299375970353439</v>
      </c>
      <c r="AZ4397">
        <v>0.37539270026218297</v>
      </c>
    </row>
    <row r="4398" spans="1:52" ht="14.55" customHeight="1">
      <c r="A4398" s="377"/>
      <c r="B4398" s="377"/>
      <c r="C4398" s="377"/>
      <c r="D4398" s="377"/>
      <c r="E4398" s="377"/>
      <c r="F4398" s="377"/>
      <c r="G4398" s="377"/>
      <c r="H4398" s="377"/>
      <c r="I4398" s="377"/>
      <c r="J4398" s="377"/>
      <c r="K4398" t="s">
        <v>6564</v>
      </c>
      <c r="L4398" t="s">
        <v>6176</v>
      </c>
      <c r="M4398" t="s">
        <v>99</v>
      </c>
      <c r="N4398" t="s">
        <v>80</v>
      </c>
      <c r="AP4398">
        <v>0.65781279456560082</v>
      </c>
      <c r="AQ4398">
        <v>0.66679408166725629</v>
      </c>
      <c r="AR4398">
        <v>0.65724488355880462</v>
      </c>
      <c r="AS4398">
        <v>0.6359287180104527</v>
      </c>
      <c r="AT4398">
        <v>0.66384836189956531</v>
      </c>
      <c r="AU4398">
        <v>0.65969267061824599</v>
      </c>
      <c r="AV4398">
        <v>0.66996718657163634</v>
      </c>
      <c r="AW4398">
        <v>0.65003164398103097</v>
      </c>
      <c r="AX4398">
        <v>0.64949780106396215</v>
      </c>
      <c r="AY4398">
        <v>0.64345417361060375</v>
      </c>
      <c r="AZ4398">
        <v>0.627403272386866</v>
      </c>
    </row>
    <row r="4399" spans="1:52" ht="14.55" customHeight="1">
      <c r="A4399" s="377"/>
      <c r="B4399" s="377"/>
      <c r="C4399" s="377"/>
      <c r="D4399" s="377"/>
      <c r="E4399" s="377"/>
      <c r="F4399" s="377"/>
      <c r="G4399" s="377"/>
      <c r="H4399" s="377"/>
      <c r="I4399" s="377"/>
      <c r="J4399" s="377"/>
      <c r="K4399" t="s">
        <v>6565</v>
      </c>
      <c r="L4399" t="s">
        <v>6176</v>
      </c>
      <c r="M4399" t="s">
        <v>26</v>
      </c>
      <c r="N4399" t="s">
        <v>80</v>
      </c>
      <c r="O4399" t="s">
        <v>6079</v>
      </c>
      <c r="P4399" t="s">
        <v>6079</v>
      </c>
      <c r="Q4399" t="s">
        <v>6079</v>
      </c>
      <c r="R4399" t="s">
        <v>6079</v>
      </c>
      <c r="S4399" t="s">
        <v>6079</v>
      </c>
      <c r="AP4399">
        <v>0.73353551371990977</v>
      </c>
      <c r="AQ4399">
        <v>0.74018722273677307</v>
      </c>
      <c r="AR4399">
        <v>0.73376123524465398</v>
      </c>
      <c r="AS4399">
        <v>0.73900027524456624</v>
      </c>
      <c r="AT4399">
        <v>0.74358770393914764</v>
      </c>
      <c r="AU4399">
        <v>0.75475633691949051</v>
      </c>
      <c r="AV4399">
        <v>0.73125058139616195</v>
      </c>
      <c r="AW4399">
        <v>0.73553334389658331</v>
      </c>
      <c r="AX4399">
        <v>0.7362849883124627</v>
      </c>
      <c r="AY4399">
        <v>0.7339942602193168</v>
      </c>
      <c r="AZ4399">
        <v>0.73515786172889219</v>
      </c>
    </row>
    <row r="4400" spans="1:52" ht="14.55" customHeight="1">
      <c r="A4400" s="377"/>
      <c r="B4400" s="377"/>
      <c r="C4400" s="377"/>
      <c r="D4400" s="377"/>
      <c r="E4400" s="377"/>
      <c r="F4400" s="377"/>
      <c r="G4400" s="377"/>
      <c r="H4400" s="377"/>
      <c r="I4400" s="377"/>
      <c r="J4400" s="377"/>
      <c r="K4400" t="s">
        <v>6566</v>
      </c>
      <c r="L4400" t="s">
        <v>6176</v>
      </c>
      <c r="M4400" t="s">
        <v>27</v>
      </c>
      <c r="N4400" t="s">
        <v>80</v>
      </c>
      <c r="AP4400">
        <v>0.48989386701909154</v>
      </c>
      <c r="AQ4400">
        <v>0.48611309195391111</v>
      </c>
      <c r="AR4400">
        <v>0.48613804290588514</v>
      </c>
      <c r="AS4400">
        <v>0.48157958028890285</v>
      </c>
      <c r="AT4400">
        <v>0.50499883511315513</v>
      </c>
      <c r="AU4400">
        <v>0.51368739261112351</v>
      </c>
      <c r="AV4400">
        <v>0.54533813116147678</v>
      </c>
      <c r="AW4400">
        <v>0.53959662962054245</v>
      </c>
      <c r="AX4400">
        <v>0.55057644662691563</v>
      </c>
      <c r="AY4400">
        <v>0.54634796451836076</v>
      </c>
      <c r="AZ4400">
        <v>0.55028082168636661</v>
      </c>
    </row>
    <row r="4401" spans="1:52" ht="14.55" customHeight="1">
      <c r="A4401" s="377"/>
      <c r="B4401" s="377"/>
      <c r="C4401" s="377"/>
      <c r="D4401" s="377"/>
      <c r="E4401" s="377"/>
      <c r="F4401" s="377"/>
      <c r="G4401" s="377"/>
      <c r="H4401" s="377"/>
      <c r="I4401" s="377"/>
      <c r="J4401" s="377"/>
      <c r="K4401" t="s">
        <v>6567</v>
      </c>
      <c r="L4401" t="s">
        <v>6176</v>
      </c>
      <c r="M4401" t="s">
        <v>28</v>
      </c>
      <c r="N4401" t="s">
        <v>80</v>
      </c>
      <c r="AP4401" t="s">
        <v>6079</v>
      </c>
      <c r="AQ4401" t="s">
        <v>6079</v>
      </c>
      <c r="AR4401" t="s">
        <v>6079</v>
      </c>
      <c r="AS4401" t="s">
        <v>6079</v>
      </c>
      <c r="AT4401">
        <v>0.31801077268349653</v>
      </c>
      <c r="AU4401">
        <v>0.30230580013028813</v>
      </c>
      <c r="AV4401">
        <v>0.31351739429479863</v>
      </c>
      <c r="AW4401">
        <v>0.2993213532406126</v>
      </c>
      <c r="AX4401">
        <v>0.31574806397495631</v>
      </c>
      <c r="AY4401">
        <v>0.30830568839532707</v>
      </c>
      <c r="AZ4401">
        <v>0.30236977116721625</v>
      </c>
    </row>
    <row r="4402" spans="1:52" ht="14.55" customHeight="1">
      <c r="A4402" s="377"/>
      <c r="B4402" s="377"/>
      <c r="C4402" s="377"/>
      <c r="D4402" s="377"/>
      <c r="E4402" s="377"/>
      <c r="F4402" s="377"/>
      <c r="G4402" s="377"/>
      <c r="H4402" s="377"/>
      <c r="I4402" s="377"/>
      <c r="J4402" s="377"/>
      <c r="K4402" t="s">
        <v>6568</v>
      </c>
      <c r="L4402" t="s">
        <v>6176</v>
      </c>
      <c r="M4402" t="s">
        <v>29</v>
      </c>
      <c r="N4402" t="s">
        <v>80</v>
      </c>
      <c r="AP4402">
        <v>0.69937324053312022</v>
      </c>
      <c r="AQ4402">
        <v>0.69759724565425207</v>
      </c>
      <c r="AR4402">
        <v>0.6863057212731356</v>
      </c>
      <c r="AS4402">
        <v>0.66967097793286634</v>
      </c>
      <c r="AT4402">
        <v>0.66944861576117887</v>
      </c>
      <c r="AU4402">
        <v>0.66351128581355057</v>
      </c>
      <c r="AV4402">
        <v>0.67794304147368734</v>
      </c>
      <c r="AW4402">
        <v>0.67890671725393925</v>
      </c>
      <c r="AX4402">
        <v>0.68869737631380645</v>
      </c>
      <c r="AY4402">
        <v>0.68236703521541986</v>
      </c>
      <c r="AZ4402">
        <v>0.68290148865445777</v>
      </c>
    </row>
    <row r="4403" spans="1:52" ht="14.55" customHeight="1">
      <c r="A4403" s="377"/>
      <c r="B4403" s="377"/>
      <c r="C4403" s="377"/>
      <c r="D4403" s="377"/>
      <c r="E4403" s="377"/>
      <c r="F4403" s="377"/>
      <c r="G4403" s="377"/>
      <c r="H4403" s="377"/>
      <c r="I4403" s="377"/>
      <c r="J4403" s="377"/>
      <c r="K4403" t="s">
        <v>6569</v>
      </c>
      <c r="L4403" t="s">
        <v>6176</v>
      </c>
      <c r="M4403" t="s">
        <v>30</v>
      </c>
      <c r="N4403" t="s">
        <v>80</v>
      </c>
      <c r="AP4403">
        <v>0.6337557573575282</v>
      </c>
      <c r="AQ4403">
        <v>0.63760584860328928</v>
      </c>
      <c r="AR4403">
        <v>0.66220576450659852</v>
      </c>
      <c r="AS4403">
        <v>0.66718225130585995</v>
      </c>
      <c r="AT4403">
        <v>0.67847861365519735</v>
      </c>
      <c r="AU4403">
        <v>0.68408977106200997</v>
      </c>
      <c r="AV4403">
        <v>0.72257752411994225</v>
      </c>
      <c r="AW4403">
        <v>0.71978728721686458</v>
      </c>
      <c r="AX4403">
        <v>0.71182652482073849</v>
      </c>
      <c r="AY4403">
        <v>0.70595822371977446</v>
      </c>
      <c r="AZ4403">
        <v>0.7092743654700796</v>
      </c>
    </row>
    <row r="4404" spans="1:52" ht="14.55" customHeight="1">
      <c r="A4404" s="377"/>
      <c r="B4404" s="377"/>
      <c r="C4404" s="377"/>
      <c r="D4404" s="377"/>
      <c r="E4404" s="377"/>
      <c r="F4404" s="377"/>
      <c r="G4404" s="377"/>
      <c r="H4404" s="377"/>
      <c r="I4404" s="377"/>
      <c r="J4404" s="377"/>
      <c r="K4404" t="s">
        <v>6570</v>
      </c>
      <c r="L4404" t="s">
        <v>6176</v>
      </c>
      <c r="M4404" t="s">
        <v>100</v>
      </c>
      <c r="N4404" t="s">
        <v>80</v>
      </c>
      <c r="AP4404">
        <v>0.70700079814147354</v>
      </c>
      <c r="AQ4404">
        <v>0.71482549541731089</v>
      </c>
      <c r="AR4404">
        <v>0.70011403924975191</v>
      </c>
      <c r="AS4404">
        <v>0.7070937171411058</v>
      </c>
      <c r="AT4404">
        <v>0.69869962863264534</v>
      </c>
      <c r="AU4404">
        <v>0.68770320552058395</v>
      </c>
      <c r="AV4404">
        <v>0.68133364815092379</v>
      </c>
      <c r="AW4404">
        <v>0.67775226106316033</v>
      </c>
      <c r="AX4404">
        <v>0.66139310368452153</v>
      </c>
      <c r="AY4404">
        <v>0.66040291589055489</v>
      </c>
      <c r="AZ4404">
        <v>0.64912785605031531</v>
      </c>
    </row>
    <row r="4405" spans="1:52" ht="14.55" customHeight="1">
      <c r="A4405" s="377"/>
      <c r="B4405" s="377"/>
      <c r="C4405" s="377"/>
      <c r="D4405" s="377"/>
      <c r="E4405" s="377"/>
      <c r="F4405" s="377"/>
      <c r="G4405" s="377"/>
      <c r="H4405" s="377"/>
      <c r="I4405" s="377"/>
      <c r="J4405" s="377"/>
      <c r="K4405" t="s">
        <v>6571</v>
      </c>
      <c r="L4405" t="s">
        <v>6176</v>
      </c>
      <c r="M4405" t="s">
        <v>31</v>
      </c>
      <c r="N4405" t="s">
        <v>80</v>
      </c>
      <c r="AP4405">
        <v>0.3189613260325857</v>
      </c>
      <c r="AQ4405">
        <v>0.32207338843708588</v>
      </c>
      <c r="AR4405">
        <v>0.32772464491362824</v>
      </c>
      <c r="AS4405">
        <v>0.32837469857855539</v>
      </c>
      <c r="AT4405">
        <v>0.33366750120109046</v>
      </c>
      <c r="AU4405">
        <v>0.33384221221349603</v>
      </c>
      <c r="AV4405">
        <v>0.34036087046099278</v>
      </c>
      <c r="AW4405">
        <v>0.3300589246002561</v>
      </c>
      <c r="AX4405">
        <v>0.32677416866992703</v>
      </c>
      <c r="AY4405">
        <v>0.32363427221632768</v>
      </c>
      <c r="AZ4405">
        <v>0.32507011321277868</v>
      </c>
    </row>
    <row r="4406" spans="1:52" ht="14.55" customHeight="1">
      <c r="A4406" s="377"/>
      <c r="B4406" s="377"/>
      <c r="C4406" s="377"/>
      <c r="D4406" s="377"/>
      <c r="E4406" s="377"/>
      <c r="F4406" s="377"/>
      <c r="G4406" s="377"/>
      <c r="H4406" s="377"/>
      <c r="I4406" s="377"/>
      <c r="J4406" s="377"/>
      <c r="K4406" t="s">
        <v>6572</v>
      </c>
      <c r="L4406" t="s">
        <v>6176</v>
      </c>
      <c r="M4406" t="s">
        <v>32</v>
      </c>
      <c r="N4406" t="s">
        <v>80</v>
      </c>
      <c r="O4406" t="s">
        <v>6079</v>
      </c>
      <c r="P4406" t="s">
        <v>6079</v>
      </c>
      <c r="Q4406" t="s">
        <v>6079</v>
      </c>
      <c r="R4406" t="s">
        <v>6079</v>
      </c>
      <c r="S4406" t="s">
        <v>6079</v>
      </c>
      <c r="AP4406">
        <v>0.75668639008757765</v>
      </c>
      <c r="AQ4406">
        <v>0.75663035100186449</v>
      </c>
      <c r="AR4406">
        <v>0.75429621104612821</v>
      </c>
      <c r="AS4406">
        <v>0.72916271534533572</v>
      </c>
      <c r="AT4406">
        <v>0.7505337011849571</v>
      </c>
      <c r="AU4406">
        <v>0.74129873376672251</v>
      </c>
      <c r="AV4406">
        <v>0.72587463007381092</v>
      </c>
      <c r="AW4406">
        <v>0.73048109339412404</v>
      </c>
      <c r="AX4406">
        <v>0.71394161107645859</v>
      </c>
      <c r="AY4406">
        <v>0.71010085828178526</v>
      </c>
      <c r="AZ4406">
        <v>0.6992702022356293</v>
      </c>
    </row>
    <row r="4407" spans="1:52" ht="14.55" customHeight="1">
      <c r="A4407" s="377"/>
      <c r="B4407" s="377"/>
      <c r="C4407" s="377"/>
      <c r="D4407" s="377"/>
      <c r="E4407" s="377"/>
      <c r="F4407" s="377"/>
      <c r="G4407" s="377"/>
      <c r="H4407" s="377"/>
      <c r="I4407" s="377"/>
      <c r="J4407" s="377"/>
      <c r="K4407" t="s">
        <v>6573</v>
      </c>
      <c r="L4407" t="s">
        <v>6176</v>
      </c>
      <c r="M4407" t="s">
        <v>93</v>
      </c>
      <c r="N4407" t="s">
        <v>80</v>
      </c>
      <c r="AP4407">
        <v>0.56287790221453471</v>
      </c>
      <c r="AQ4407">
        <v>0.5468407298909479</v>
      </c>
      <c r="AR4407">
        <v>0.54382768067779141</v>
      </c>
      <c r="AS4407">
        <v>0.53923843822153528</v>
      </c>
      <c r="AT4407">
        <v>0.53127578264279085</v>
      </c>
      <c r="AU4407">
        <v>0.54900822282300277</v>
      </c>
      <c r="AV4407">
        <v>0.56085472488256216</v>
      </c>
      <c r="AW4407">
        <v>0.55128610424456448</v>
      </c>
      <c r="AX4407">
        <v>0.55050398465368477</v>
      </c>
      <c r="AY4407">
        <v>0.56791695402462494</v>
      </c>
      <c r="AZ4407">
        <v>0.55826309947946506</v>
      </c>
    </row>
    <row r="4408" spans="1:52" ht="14.55" customHeight="1">
      <c r="A4408" s="377"/>
      <c r="B4408" s="377"/>
      <c r="C4408" s="377"/>
      <c r="D4408" s="377"/>
      <c r="E4408" s="377"/>
      <c r="F4408" s="377"/>
      <c r="G4408" s="377"/>
      <c r="H4408" s="377"/>
      <c r="I4408" s="377"/>
      <c r="J4408" s="377"/>
      <c r="K4408" t="s">
        <v>6574</v>
      </c>
      <c r="L4408" t="s">
        <v>6177</v>
      </c>
      <c r="M4408" t="s">
        <v>13</v>
      </c>
      <c r="N4408" t="s">
        <v>80</v>
      </c>
      <c r="AP4408">
        <v>7.0682384243662116E-3</v>
      </c>
      <c r="AQ4408">
        <v>8.0743443234759325E-3</v>
      </c>
      <c r="AR4408">
        <v>7.7276097368508944E-3</v>
      </c>
      <c r="AS4408">
        <v>9.7194491072495944E-3</v>
      </c>
      <c r="AT4408">
        <v>7.3928950979827331E-3</v>
      </c>
      <c r="AU4408">
        <v>7.6634771989988765E-3</v>
      </c>
      <c r="AV4408">
        <v>7.3851407352619426E-3</v>
      </c>
      <c r="AW4408">
        <v>7.2137605888099197E-3</v>
      </c>
      <c r="AX4408">
        <v>6.7017482735191869E-3</v>
      </c>
      <c r="AY4408">
        <v>6.4734393296296457E-3</v>
      </c>
      <c r="AZ4408">
        <v>7.1089529903323274E-3</v>
      </c>
    </row>
    <row r="4409" spans="1:52" ht="14.55" customHeight="1">
      <c r="A4409" s="377"/>
      <c r="B4409" s="377"/>
      <c r="C4409" s="377"/>
      <c r="D4409" s="377"/>
      <c r="E4409" s="377"/>
      <c r="F4409" s="377"/>
      <c r="G4409" s="377"/>
      <c r="H4409" s="377"/>
      <c r="I4409" s="377"/>
      <c r="J4409" s="377"/>
      <c r="K4409" t="s">
        <v>6575</v>
      </c>
      <c r="L4409" t="s">
        <v>6177</v>
      </c>
      <c r="M4409" t="s">
        <v>14</v>
      </c>
      <c r="N4409" t="s">
        <v>80</v>
      </c>
      <c r="AP4409">
        <v>1.467330629254286E-2</v>
      </c>
      <c r="AQ4409">
        <v>1.5133482095505192E-2</v>
      </c>
      <c r="AR4409">
        <v>2.6077581964024897E-2</v>
      </c>
      <c r="AS4409">
        <v>2.6146775271237439E-2</v>
      </c>
      <c r="AT4409">
        <v>2.7550552301648844E-2</v>
      </c>
      <c r="AU4409">
        <v>2.7525795609970136E-2</v>
      </c>
      <c r="AV4409">
        <v>3.4519497659818134E-2</v>
      </c>
      <c r="AW4409">
        <v>2.8750043411191827E-2</v>
      </c>
      <c r="AX4409">
        <v>2.8623432574615273E-2</v>
      </c>
      <c r="AY4409">
        <v>2.6031620882949517E-2</v>
      </c>
      <c r="AZ4409">
        <v>2.7589964670042134E-2</v>
      </c>
    </row>
    <row r="4410" spans="1:52" ht="14.55" customHeight="1">
      <c r="A4410" s="377"/>
      <c r="B4410" s="377"/>
      <c r="C4410" s="377"/>
      <c r="D4410" s="377"/>
      <c r="E4410" s="377"/>
      <c r="F4410" s="377"/>
      <c r="G4410" s="377"/>
      <c r="H4410" s="377"/>
      <c r="I4410" s="377"/>
      <c r="J4410" s="377"/>
      <c r="K4410" t="s">
        <v>6576</v>
      </c>
      <c r="L4410" t="s">
        <v>6177</v>
      </c>
      <c r="M4410" t="s">
        <v>92</v>
      </c>
      <c r="N4410" t="s">
        <v>80</v>
      </c>
      <c r="AP4410">
        <v>1.195173697873503E-3</v>
      </c>
      <c r="AQ4410">
        <v>1.9161486581650976E-3</v>
      </c>
      <c r="AR4410">
        <v>1.497093692905572E-3</v>
      </c>
      <c r="AS4410">
        <v>2.8857856546708451E-4</v>
      </c>
      <c r="AT4410">
        <v>2.7512745099129673E-4</v>
      </c>
      <c r="AU4410">
        <v>2.994122423526644E-4</v>
      </c>
      <c r="AV4410">
        <v>1.7979259815492291E-4</v>
      </c>
      <c r="AW4410">
        <v>1.5993154054809124E-4</v>
      </c>
      <c r="AX4410">
        <v>1.466511906096448E-4</v>
      </c>
      <c r="AY4410">
        <v>1.9056910377667719E-4</v>
      </c>
      <c r="AZ4410">
        <v>2.8113498777568915E-4</v>
      </c>
    </row>
    <row r="4411" spans="1:52" ht="14.55" customHeight="1">
      <c r="A4411" s="377"/>
      <c r="B4411" s="377"/>
      <c r="C4411" s="377"/>
      <c r="D4411" s="377"/>
      <c r="E4411" s="377"/>
      <c r="F4411" s="377"/>
      <c r="G4411" s="377"/>
      <c r="H4411" s="377"/>
      <c r="I4411" s="377"/>
      <c r="J4411" s="377"/>
      <c r="K4411" t="s">
        <v>6577</v>
      </c>
      <c r="L4411" t="s">
        <v>6177</v>
      </c>
      <c r="M4411" t="s">
        <v>15</v>
      </c>
      <c r="N4411" t="s">
        <v>80</v>
      </c>
      <c r="AP4411">
        <v>9.6681963146336755E-6</v>
      </c>
      <c r="AQ4411">
        <v>6.205446297509008E-6</v>
      </c>
      <c r="AR4411">
        <v>6.9544502044126874E-6</v>
      </c>
      <c r="AS4411">
        <v>5.7957379878754103E-6</v>
      </c>
      <c r="AT4411">
        <v>6.4400483400409165E-6</v>
      </c>
      <c r="AU4411">
        <v>4.6051394011599751E-6</v>
      </c>
      <c r="AV4411">
        <v>1.2099946681019406E-5</v>
      </c>
      <c r="AW4411">
        <v>1.0752076040453079E-2</v>
      </c>
      <c r="AX4411">
        <v>1.1662828658134243E-2</v>
      </c>
      <c r="AY4411">
        <v>9.3925538751430254E-3</v>
      </c>
      <c r="AZ4411">
        <v>1.0792356266249482E-2</v>
      </c>
    </row>
    <row r="4412" spans="1:52" ht="14.55" customHeight="1">
      <c r="A4412" s="377"/>
      <c r="B4412" s="377"/>
      <c r="C4412" s="377"/>
      <c r="D4412" s="377"/>
      <c r="E4412" s="377"/>
      <c r="F4412" s="377"/>
      <c r="G4412" s="377"/>
      <c r="H4412" s="377"/>
      <c r="I4412" s="377"/>
      <c r="J4412" s="377"/>
      <c r="K4412" t="s">
        <v>6578</v>
      </c>
      <c r="L4412" t="s">
        <v>6177</v>
      </c>
      <c r="M4412" t="s">
        <v>91</v>
      </c>
      <c r="N4412" t="s">
        <v>80</v>
      </c>
      <c r="AP4412">
        <v>3.4349893599799911E-2</v>
      </c>
      <c r="AQ4412">
        <v>4.171454249983151E-2</v>
      </c>
      <c r="AR4412">
        <v>6.0830275760982183E-2</v>
      </c>
      <c r="AS4412">
        <v>5.1791329732129875E-2</v>
      </c>
      <c r="AT4412">
        <v>5.6321571971753942E-2</v>
      </c>
      <c r="AU4412">
        <v>5.2990608041497057E-2</v>
      </c>
      <c r="AV4412">
        <v>5.8407104249719136E-2</v>
      </c>
      <c r="AW4412">
        <v>5.0677662142204045E-2</v>
      </c>
      <c r="AX4412">
        <v>4.9097539151471421E-2</v>
      </c>
      <c r="AY4412">
        <v>3.9927873892538317E-2</v>
      </c>
      <c r="AZ4412">
        <v>4.9211340636055277E-2</v>
      </c>
    </row>
    <row r="4413" spans="1:52" ht="14.55" customHeight="1">
      <c r="A4413" s="377"/>
      <c r="B4413" s="377"/>
      <c r="C4413" s="377"/>
      <c r="D4413" s="377"/>
      <c r="E4413" s="377"/>
      <c r="F4413" s="377"/>
      <c r="G4413" s="377"/>
      <c r="H4413" s="377"/>
      <c r="I4413" s="377"/>
      <c r="J4413" s="377"/>
      <c r="K4413" t="s">
        <v>6579</v>
      </c>
      <c r="L4413" t="s">
        <v>6177</v>
      </c>
      <c r="M4413" t="s">
        <v>16</v>
      </c>
      <c r="N4413" t="s">
        <v>80</v>
      </c>
      <c r="AP4413">
        <v>1.8235196854501146E-2</v>
      </c>
      <c r="AQ4413">
        <v>1.9228820087670441E-2</v>
      </c>
      <c r="AR4413">
        <v>2.0307604915273596E-2</v>
      </c>
      <c r="AS4413">
        <v>3.1132212224893395E-2</v>
      </c>
      <c r="AT4413">
        <v>3.2680364632106461E-2</v>
      </c>
      <c r="AU4413">
        <v>3.2450131661745527E-2</v>
      </c>
      <c r="AV4413">
        <v>5.2075801014324193E-2</v>
      </c>
      <c r="AW4413">
        <v>4.6720796921083184E-2</v>
      </c>
      <c r="AX4413">
        <v>4.1406098818885885E-2</v>
      </c>
      <c r="AY4413">
        <v>3.9348789007741497E-2</v>
      </c>
      <c r="AZ4413">
        <v>4.2363663070663402E-2</v>
      </c>
    </row>
    <row r="4414" spans="1:52" ht="14.55" customHeight="1">
      <c r="A4414" s="377"/>
      <c r="B4414" s="377"/>
      <c r="C4414" s="377"/>
      <c r="D4414" s="377"/>
      <c r="E4414" s="377"/>
      <c r="F4414" s="377"/>
      <c r="G4414" s="377"/>
      <c r="H4414" s="377"/>
      <c r="I4414" s="377"/>
      <c r="J4414" s="377"/>
      <c r="K4414" t="s">
        <v>6580</v>
      </c>
      <c r="L4414" t="s">
        <v>6177</v>
      </c>
      <c r="M4414" t="s">
        <v>17</v>
      </c>
      <c r="N4414" t="s">
        <v>80</v>
      </c>
      <c r="AP4414">
        <v>1.1160436951376996E-2</v>
      </c>
      <c r="AQ4414">
        <v>1.0616132411312674E-2</v>
      </c>
      <c r="AR4414">
        <v>1.213633789325165E-2</v>
      </c>
      <c r="AS4414">
        <v>5.0864876111060373E-2</v>
      </c>
      <c r="AT4414">
        <v>5.3000342600517579E-2</v>
      </c>
      <c r="AU4414">
        <v>4.9728970706745874E-2</v>
      </c>
      <c r="AV4414">
        <v>4.8825395453921144E-2</v>
      </c>
      <c r="AW4414">
        <v>8.7030338827178463E-2</v>
      </c>
      <c r="AX4414">
        <v>8.8888411157234073E-2</v>
      </c>
      <c r="AY4414">
        <v>8.3318072720512906E-2</v>
      </c>
      <c r="AZ4414">
        <v>8.6180045931053662E-2</v>
      </c>
    </row>
    <row r="4415" spans="1:52" ht="14.55" customHeight="1">
      <c r="A4415" s="377"/>
      <c r="B4415" s="377"/>
      <c r="C4415" s="377"/>
      <c r="D4415" s="377"/>
      <c r="E4415" s="377"/>
      <c r="F4415" s="377"/>
      <c r="G4415" s="377"/>
      <c r="H4415" s="377"/>
      <c r="I4415" s="377"/>
      <c r="J4415" s="377"/>
      <c r="K4415" t="s">
        <v>6581</v>
      </c>
      <c r="L4415" t="s">
        <v>6177</v>
      </c>
      <c r="M4415" t="s">
        <v>97</v>
      </c>
      <c r="N4415" t="s">
        <v>80</v>
      </c>
      <c r="O4415" t="s">
        <v>6079</v>
      </c>
      <c r="P4415" t="s">
        <v>6079</v>
      </c>
      <c r="Q4415" t="s">
        <v>6079</v>
      </c>
      <c r="R4415" t="s">
        <v>6079</v>
      </c>
      <c r="S4415" t="s">
        <v>6079</v>
      </c>
      <c r="T4415" t="s">
        <v>6079</v>
      </c>
      <c r="AP4415">
        <v>8.9458912057256409E-2</v>
      </c>
      <c r="AQ4415">
        <v>9.2305226029209084E-2</v>
      </c>
      <c r="AR4415">
        <v>8.9047886188923411E-2</v>
      </c>
      <c r="AS4415">
        <v>9.0551613579720497E-2</v>
      </c>
      <c r="AT4415">
        <v>9.5016138822840171E-2</v>
      </c>
      <c r="AU4415">
        <v>8.111707278402415E-2</v>
      </c>
      <c r="AV4415">
        <v>9.1135368333072717E-2</v>
      </c>
      <c r="AW4415">
        <v>8.7215635424960122E-2</v>
      </c>
      <c r="AX4415">
        <v>8.5114378682918282E-2</v>
      </c>
      <c r="AY4415">
        <v>8.0462444884423792E-2</v>
      </c>
      <c r="AZ4415">
        <v>7.2337614495864636E-2</v>
      </c>
    </row>
    <row r="4416" spans="1:52" ht="14.55" customHeight="1">
      <c r="A4416" s="377"/>
      <c r="B4416" s="377"/>
      <c r="C4416" s="377"/>
      <c r="D4416" s="377"/>
      <c r="E4416" s="377"/>
      <c r="F4416" s="377"/>
      <c r="G4416" s="377"/>
      <c r="H4416" s="377"/>
      <c r="I4416" s="377"/>
      <c r="J4416" s="377"/>
      <c r="K4416" t="s">
        <v>6582</v>
      </c>
      <c r="L4416" t="s">
        <v>6177</v>
      </c>
      <c r="M4416" t="s">
        <v>18</v>
      </c>
      <c r="N4416" t="s">
        <v>80</v>
      </c>
      <c r="AP4416">
        <v>1.6752649659308616E-2</v>
      </c>
      <c r="AQ4416">
        <v>1.7131232068390626E-2</v>
      </c>
      <c r="AR4416">
        <v>1.8409171441036869E-2</v>
      </c>
      <c r="AS4416">
        <v>1.8058537014113637E-2</v>
      </c>
      <c r="AT4416">
        <v>1.9701047442352668E-2</v>
      </c>
      <c r="AU4416">
        <v>1.8500243502648128E-2</v>
      </c>
      <c r="AV4416">
        <v>1.902353183890642E-2</v>
      </c>
      <c r="AW4416">
        <v>2.3869201208635279E-2</v>
      </c>
      <c r="AX4416">
        <v>2.440477022066408E-2</v>
      </c>
      <c r="AY4416">
        <v>2.4479812515684499E-2</v>
      </c>
      <c r="AZ4416">
        <v>2.69285823572704E-2</v>
      </c>
    </row>
    <row r="4417" spans="1:52" ht="14.55" customHeight="1">
      <c r="A4417" s="377"/>
      <c r="B4417" s="377"/>
      <c r="C4417" s="377"/>
      <c r="D4417" s="377"/>
      <c r="E4417" s="377"/>
      <c r="F4417" s="377"/>
      <c r="G4417" s="377"/>
      <c r="H4417" s="377"/>
      <c r="I4417" s="377"/>
      <c r="J4417" s="377"/>
      <c r="K4417" t="s">
        <v>6583</v>
      </c>
      <c r="L4417" t="s">
        <v>6177</v>
      </c>
      <c r="M4417" t="s">
        <v>34</v>
      </c>
      <c r="N4417" t="s">
        <v>80</v>
      </c>
      <c r="AP4417">
        <v>2.2248606097227681E-2</v>
      </c>
      <c r="AQ4417">
        <v>2.4063585002536608E-2</v>
      </c>
      <c r="AR4417">
        <v>2.6081460769798368E-2</v>
      </c>
      <c r="AS4417">
        <v>2.9411169750040662E-2</v>
      </c>
      <c r="AT4417">
        <v>2.9483440522989665E-2</v>
      </c>
      <c r="AU4417">
        <v>2.8081623149586437E-2</v>
      </c>
      <c r="AV4417">
        <v>3.9949006396745597E-2</v>
      </c>
      <c r="AW4417">
        <v>3.784906433325496E-2</v>
      </c>
      <c r="AX4417">
        <v>3.6083260920349629E-2</v>
      </c>
      <c r="AY4417">
        <v>3.5144548267197477E-2</v>
      </c>
      <c r="AZ4417">
        <v>3.6655552196766861E-2</v>
      </c>
    </row>
    <row r="4418" spans="1:52" ht="14.55" customHeight="1">
      <c r="A4418" s="377"/>
      <c r="B4418" s="377"/>
      <c r="C4418" s="377"/>
      <c r="D4418" s="377"/>
      <c r="E4418" s="377"/>
      <c r="F4418" s="377"/>
      <c r="G4418" s="377"/>
      <c r="H4418" s="377"/>
      <c r="I4418" s="377"/>
      <c r="J4418" s="377"/>
      <c r="K4418" t="s">
        <v>6584</v>
      </c>
      <c r="L4418" t="s">
        <v>6177</v>
      </c>
      <c r="M4418" t="s">
        <v>19</v>
      </c>
      <c r="N4418" t="s">
        <v>80</v>
      </c>
      <c r="AP4418">
        <v>4.7480697240009702E-2</v>
      </c>
      <c r="AQ4418">
        <v>4.8330830254178024E-2</v>
      </c>
      <c r="AR4418">
        <v>5.2973085161656851E-2</v>
      </c>
      <c r="AS4418">
        <v>5.3118760856259939E-2</v>
      </c>
      <c r="AT4418">
        <v>4.7367322038559395E-2</v>
      </c>
      <c r="AU4418">
        <v>3.4447611768225493E-2</v>
      </c>
      <c r="AV4418">
        <v>3.9856832029915482E-2</v>
      </c>
      <c r="AW4418">
        <v>3.3204938267160124E-2</v>
      </c>
      <c r="AX4418">
        <v>2.9629431783789177E-2</v>
      </c>
      <c r="AY4418">
        <v>2.7762732075014347E-2</v>
      </c>
      <c r="AZ4418">
        <v>3.2755966615106533E-2</v>
      </c>
    </row>
    <row r="4419" spans="1:52" ht="14.55" customHeight="1">
      <c r="A4419" s="377"/>
      <c r="B4419" s="377"/>
      <c r="C4419" s="377"/>
      <c r="D4419" s="377"/>
      <c r="E4419" s="377"/>
      <c r="F4419" s="377"/>
      <c r="G4419" s="377"/>
      <c r="H4419" s="377"/>
      <c r="I4419" s="377"/>
      <c r="J4419" s="377"/>
      <c r="K4419" t="s">
        <v>6585</v>
      </c>
      <c r="L4419" t="s">
        <v>6177</v>
      </c>
      <c r="M4419" t="s">
        <v>20</v>
      </c>
      <c r="N4419" t="s">
        <v>80</v>
      </c>
      <c r="AP4419">
        <v>2.7319344447894363E-2</v>
      </c>
      <c r="AQ4419">
        <v>2.813357034977048E-2</v>
      </c>
      <c r="AR4419">
        <v>2.969022683587515E-2</v>
      </c>
      <c r="AS4419">
        <v>3.0913952905963136E-2</v>
      </c>
      <c r="AT4419">
        <v>3.1028117457221407E-2</v>
      </c>
      <c r="AU4419">
        <v>3.0437048626434347E-2</v>
      </c>
      <c r="AV4419">
        <v>5.1684739467876856E-2</v>
      </c>
      <c r="AW4419">
        <v>4.5246208694238094E-2</v>
      </c>
      <c r="AX4419">
        <v>4.4396272378096534E-2</v>
      </c>
      <c r="AY4419">
        <v>4.3994007684186841E-2</v>
      </c>
      <c r="AZ4419">
        <v>4.4379324420358864E-2</v>
      </c>
    </row>
    <row r="4420" spans="1:52" ht="14.55" customHeight="1">
      <c r="A4420" s="377"/>
      <c r="B4420" s="377"/>
      <c r="C4420" s="377"/>
      <c r="D4420" s="377"/>
      <c r="E4420" s="377"/>
      <c r="F4420" s="377"/>
      <c r="G4420" s="377"/>
      <c r="H4420" s="377"/>
      <c r="I4420" s="377"/>
      <c r="J4420" s="377"/>
      <c r="K4420" t="s">
        <v>6586</v>
      </c>
      <c r="L4420" t="s">
        <v>6177</v>
      </c>
      <c r="M4420" t="s">
        <v>22</v>
      </c>
      <c r="N4420" t="s">
        <v>80</v>
      </c>
      <c r="AP4420">
        <v>5.4284862837395064E-3</v>
      </c>
      <c r="AQ4420">
        <v>5.9294529526869519E-3</v>
      </c>
      <c r="AR4420">
        <v>6.772423511426276E-3</v>
      </c>
      <c r="AS4420">
        <v>6.4148181687197206E-3</v>
      </c>
      <c r="AT4420">
        <v>6.6739096598173071E-3</v>
      </c>
      <c r="AU4420">
        <v>7.0863214722092331E-3</v>
      </c>
      <c r="AV4420">
        <v>7.6188627663867471E-3</v>
      </c>
      <c r="AW4420">
        <v>6.5895887816992431E-3</v>
      </c>
      <c r="AX4420">
        <v>6.1897205916283705E-3</v>
      </c>
      <c r="AY4420">
        <v>5.5687891516628717E-3</v>
      </c>
      <c r="AZ4420">
        <v>5.6739307861631196E-3</v>
      </c>
    </row>
    <row r="4421" spans="1:52" ht="14.55" customHeight="1">
      <c r="A4421" s="377"/>
      <c r="B4421" s="377"/>
      <c r="C4421" s="377"/>
      <c r="D4421" s="377"/>
      <c r="E4421" s="377"/>
      <c r="F4421" s="377"/>
      <c r="G4421" s="377"/>
      <c r="H4421" s="377"/>
      <c r="I4421" s="377"/>
      <c r="J4421" s="377"/>
      <c r="K4421" t="s">
        <v>6587</v>
      </c>
      <c r="L4421" t="s">
        <v>6177</v>
      </c>
      <c r="M4421" t="s">
        <v>90</v>
      </c>
      <c r="N4421" t="s">
        <v>80</v>
      </c>
      <c r="AP4421">
        <v>0</v>
      </c>
      <c r="AQ4421">
        <v>0</v>
      </c>
      <c r="AR4421">
        <v>0</v>
      </c>
      <c r="AS4421">
        <v>0</v>
      </c>
      <c r="AT4421">
        <v>0</v>
      </c>
      <c r="AU4421">
        <v>0</v>
      </c>
      <c r="AV4421">
        <v>9.9680694684586481E-6</v>
      </c>
      <c r="AW4421">
        <v>0</v>
      </c>
      <c r="AX4421">
        <v>3.2548598114983068E-8</v>
      </c>
      <c r="AY4421">
        <v>0</v>
      </c>
      <c r="AZ4421">
        <v>0</v>
      </c>
    </row>
    <row r="4422" spans="1:52" ht="14.55" customHeight="1">
      <c r="A4422" s="377"/>
      <c r="B4422" s="377"/>
      <c r="C4422" s="377"/>
      <c r="D4422" s="377"/>
      <c r="E4422" s="377"/>
      <c r="F4422" s="377"/>
      <c r="G4422" s="377"/>
      <c r="H4422" s="377"/>
      <c r="I4422" s="377"/>
      <c r="J4422" s="377"/>
      <c r="K4422" t="s">
        <v>6588</v>
      </c>
      <c r="L4422" t="s">
        <v>6177</v>
      </c>
      <c r="M4422" t="s">
        <v>23</v>
      </c>
      <c r="N4422" t="s">
        <v>80</v>
      </c>
      <c r="AP4422">
        <v>1.3779814388465378E-3</v>
      </c>
      <c r="AQ4422">
        <v>1.2763667251387569E-3</v>
      </c>
      <c r="AR4422">
        <v>1.6666597990028639E-3</v>
      </c>
      <c r="AS4422">
        <v>1.3181383987904075E-3</v>
      </c>
      <c r="AT4422">
        <v>1.2961156756163463E-3</v>
      </c>
      <c r="AU4422">
        <v>1.364714448720099E-3</v>
      </c>
      <c r="AV4422">
        <v>6.5511666709492538E-4</v>
      </c>
      <c r="AW4422">
        <v>5.4796251947875115E-5</v>
      </c>
      <c r="AX4422">
        <v>6.8972828865468831E-5</v>
      </c>
      <c r="AY4422">
        <v>3.5668013718357532E-3</v>
      </c>
      <c r="AZ4422">
        <v>1.0635803901340488E-2</v>
      </c>
    </row>
    <row r="4423" spans="1:52" ht="14.55" customHeight="1">
      <c r="A4423" s="377"/>
      <c r="B4423" s="377"/>
      <c r="C4423" s="377"/>
      <c r="D4423" s="377"/>
      <c r="E4423" s="377"/>
      <c r="F4423" s="377"/>
      <c r="G4423" s="377"/>
      <c r="H4423" s="377"/>
      <c r="I4423" s="377"/>
      <c r="J4423" s="377"/>
      <c r="K4423" t="s">
        <v>6589</v>
      </c>
      <c r="L4423" t="s">
        <v>6177</v>
      </c>
      <c r="M4423" t="s">
        <v>24</v>
      </c>
      <c r="N4423" t="s">
        <v>80</v>
      </c>
      <c r="AP4423">
        <v>3.9875165586872E-2</v>
      </c>
      <c r="AQ4423">
        <v>4.0090191202247293E-2</v>
      </c>
      <c r="AR4423">
        <v>4.7281122528883217E-2</v>
      </c>
      <c r="AS4423">
        <v>4.7956631922925742E-2</v>
      </c>
      <c r="AT4423">
        <v>4.5959810935819821E-2</v>
      </c>
      <c r="AU4423">
        <v>5.1153901687554931E-2</v>
      </c>
      <c r="AV4423">
        <v>6.3093654651513814E-2</v>
      </c>
      <c r="AW4423">
        <v>6.0076402875801599E-2</v>
      </c>
      <c r="AX4423">
        <v>6.0444109515536817E-2</v>
      </c>
      <c r="AY4423">
        <v>5.7048395443766539E-2</v>
      </c>
      <c r="AZ4423">
        <v>6.3149460821278189E-2</v>
      </c>
    </row>
    <row r="4424" spans="1:52" ht="14.55" customHeight="1">
      <c r="A4424" s="377"/>
      <c r="B4424" s="377"/>
      <c r="C4424" s="377"/>
      <c r="D4424" s="377"/>
      <c r="E4424" s="377"/>
      <c r="F4424" s="377"/>
      <c r="G4424" s="377"/>
      <c r="H4424" s="377"/>
      <c r="I4424" s="377"/>
      <c r="J4424" s="377"/>
      <c r="K4424" t="s">
        <v>6762</v>
      </c>
      <c r="L4424" t="s">
        <v>6177</v>
      </c>
      <c r="M4424" t="s">
        <v>1386</v>
      </c>
      <c r="N4424" t="s">
        <v>80</v>
      </c>
      <c r="O4424" t="s">
        <v>6079</v>
      </c>
      <c r="P4424" t="s">
        <v>6079</v>
      </c>
      <c r="Q4424" t="s">
        <v>6079</v>
      </c>
      <c r="R4424" t="s">
        <v>6079</v>
      </c>
      <c r="S4424" t="s">
        <v>6079</v>
      </c>
      <c r="T4424" t="s">
        <v>6079</v>
      </c>
      <c r="U4424" t="s">
        <v>6079</v>
      </c>
      <c r="V4424" t="s">
        <v>6079</v>
      </c>
      <c r="W4424" t="s">
        <v>6079</v>
      </c>
      <c r="X4424" t="s">
        <v>6079</v>
      </c>
      <c r="Y4424" t="s">
        <v>6079</v>
      </c>
      <c r="Z4424" t="s">
        <v>6079</v>
      </c>
      <c r="AA4424" t="s">
        <v>6079</v>
      </c>
      <c r="AV4424">
        <v>2.0769202620436779E-3</v>
      </c>
      <c r="AW4424">
        <v>2.0563052896880782E-3</v>
      </c>
      <c r="AX4424">
        <v>2.0978237348285096E-3</v>
      </c>
      <c r="AY4424">
        <v>1.391579604497649E-3</v>
      </c>
    </row>
    <row r="4425" spans="1:52" ht="14.55" customHeight="1">
      <c r="A4425" s="377"/>
      <c r="B4425" s="377"/>
      <c r="C4425" s="377"/>
      <c r="D4425" s="377"/>
      <c r="E4425" s="377"/>
      <c r="F4425" s="377"/>
      <c r="G4425" s="377"/>
      <c r="H4425" s="377"/>
      <c r="I4425" s="377"/>
      <c r="J4425" s="377"/>
      <c r="K4425" t="s">
        <v>6590</v>
      </c>
      <c r="L4425" t="s">
        <v>6177</v>
      </c>
      <c r="M4425" t="s">
        <v>25</v>
      </c>
      <c r="N4425" t="s">
        <v>80</v>
      </c>
      <c r="AP4425">
        <v>1.7016193673340282E-2</v>
      </c>
      <c r="AQ4425">
        <v>1.7500986130936015E-2</v>
      </c>
      <c r="AR4425">
        <v>1.8315850442893404E-2</v>
      </c>
      <c r="AS4425">
        <v>1.8375031612051163E-2</v>
      </c>
      <c r="AT4425">
        <v>1.9481624448908937E-2</v>
      </c>
      <c r="AU4425">
        <v>1.9183856041764865E-2</v>
      </c>
      <c r="AV4425">
        <v>2.2871987671600952E-2</v>
      </c>
      <c r="AW4425">
        <v>2.0777345383978549E-2</v>
      </c>
      <c r="AX4425">
        <v>1.8487150751030121E-2</v>
      </c>
      <c r="AY4425">
        <v>1.9565120023734579E-2</v>
      </c>
      <c r="AZ4425">
        <v>2.0446980297802245E-2</v>
      </c>
    </row>
    <row r="4426" spans="1:52" ht="14.55" customHeight="1">
      <c r="A4426" s="377"/>
      <c r="B4426" s="377"/>
      <c r="C4426" s="377"/>
      <c r="D4426" s="377"/>
      <c r="E4426" s="377"/>
      <c r="F4426" s="377"/>
      <c r="G4426" s="377"/>
      <c r="H4426" s="377"/>
      <c r="I4426" s="377"/>
      <c r="J4426" s="377"/>
      <c r="K4426" t="s">
        <v>6591</v>
      </c>
      <c r="L4426" t="s">
        <v>6177</v>
      </c>
      <c r="M4426" t="s">
        <v>5610</v>
      </c>
      <c r="N4426" t="s">
        <v>80</v>
      </c>
      <c r="AP4426" t="s">
        <v>6079</v>
      </c>
      <c r="AQ4426" t="s">
        <v>6079</v>
      </c>
      <c r="AR4426" t="s">
        <v>6079</v>
      </c>
      <c r="AS4426" t="s">
        <v>6079</v>
      </c>
      <c r="AT4426">
        <v>1.6480751335941072E-2</v>
      </c>
      <c r="AU4426">
        <v>1.5624069512835986E-2</v>
      </c>
      <c r="AV4426">
        <v>1.4661373813870216E-2</v>
      </c>
      <c r="AW4426">
        <v>1.4174941212285129E-2</v>
      </c>
      <c r="AX4426">
        <v>1.2400999984153642E-2</v>
      </c>
      <c r="AY4426">
        <v>1.1892838391793356E-2</v>
      </c>
      <c r="AZ4426">
        <v>9.5336443212091001E-3</v>
      </c>
    </row>
    <row r="4427" spans="1:52" ht="14.55" customHeight="1">
      <c r="A4427" s="377"/>
      <c r="B4427" s="377"/>
      <c r="C4427" s="377"/>
      <c r="D4427" s="377"/>
      <c r="E4427" s="377"/>
      <c r="F4427" s="377"/>
      <c r="G4427" s="377"/>
      <c r="H4427" s="377"/>
      <c r="I4427" s="377"/>
      <c r="J4427" s="377"/>
      <c r="K4427" t="s">
        <v>6592</v>
      </c>
      <c r="L4427" t="s">
        <v>6177</v>
      </c>
      <c r="M4427" t="s">
        <v>98</v>
      </c>
      <c r="N4427" t="s">
        <v>80</v>
      </c>
      <c r="AP4427">
        <v>8.709121210577557E-2</v>
      </c>
      <c r="AQ4427">
        <v>8.5758303918959986E-2</v>
      </c>
      <c r="AR4427">
        <v>8.5799725777233465E-2</v>
      </c>
      <c r="AS4427">
        <v>8.2220971014449626E-2</v>
      </c>
      <c r="AT4427">
        <v>7.5695059648928489E-2</v>
      </c>
      <c r="AU4427">
        <v>8.4172397854957698E-2</v>
      </c>
      <c r="AV4427">
        <v>7.5657823036406571E-2</v>
      </c>
      <c r="AW4427">
        <v>7.158081199203023E-2</v>
      </c>
      <c r="AX4427">
        <v>6.3797313238894454E-2</v>
      </c>
      <c r="AY4427">
        <v>5.998494245891646E-2</v>
      </c>
      <c r="AZ4427">
        <v>6.3825895051846798E-2</v>
      </c>
    </row>
    <row r="4428" spans="1:52" ht="14.55" customHeight="1">
      <c r="A4428" s="377"/>
      <c r="B4428" s="377"/>
      <c r="C4428" s="377"/>
      <c r="D4428" s="377"/>
      <c r="E4428" s="377"/>
      <c r="F4428" s="377"/>
      <c r="G4428" s="377"/>
      <c r="H4428" s="377"/>
      <c r="I4428" s="377"/>
      <c r="J4428" s="377"/>
      <c r="K4428" t="s">
        <v>6593</v>
      </c>
      <c r="L4428" t="s">
        <v>6177</v>
      </c>
      <c r="M4428" t="s">
        <v>94</v>
      </c>
      <c r="N4428" t="s">
        <v>80</v>
      </c>
      <c r="AP4428">
        <v>6.4209635049680316E-2</v>
      </c>
      <c r="AQ4428">
        <v>6.8631057166341741E-2</v>
      </c>
      <c r="AR4428">
        <v>7.153923723486684E-2</v>
      </c>
      <c r="AS4428">
        <v>7.9910297186192997E-2</v>
      </c>
      <c r="AT4428">
        <v>7.9073954473257255E-2</v>
      </c>
      <c r="AU4428">
        <v>7.9057549694662235E-2</v>
      </c>
      <c r="AV4428">
        <v>8.0202613687501867E-2</v>
      </c>
      <c r="AW4428">
        <v>7.7131932125922759E-2</v>
      </c>
      <c r="AX4428">
        <v>7.25722450235919E-2</v>
      </c>
      <c r="AY4428">
        <v>6.617155035693717E-2</v>
      </c>
      <c r="AZ4428">
        <v>7.4861426849638507E-2</v>
      </c>
    </row>
    <row r="4429" spans="1:52" ht="14.55" customHeight="1">
      <c r="A4429" s="377"/>
      <c r="B4429" s="377"/>
      <c r="C4429" s="377"/>
      <c r="D4429" s="377"/>
      <c r="E4429" s="377"/>
      <c r="F4429" s="377"/>
      <c r="G4429" s="377"/>
      <c r="H4429" s="377"/>
      <c r="I4429" s="377"/>
      <c r="J4429" s="377"/>
      <c r="K4429" t="s">
        <v>6594</v>
      </c>
      <c r="L4429" t="s">
        <v>6177</v>
      </c>
      <c r="M4429" t="s">
        <v>99</v>
      </c>
      <c r="N4429" t="s">
        <v>80</v>
      </c>
      <c r="AP4429">
        <v>5.9439869765026514E-2</v>
      </c>
      <c r="AQ4429">
        <v>5.9574946116581963E-2</v>
      </c>
      <c r="AR4429">
        <v>6.809172854251061E-2</v>
      </c>
      <c r="AS4429">
        <v>7.1392179347245746E-2</v>
      </c>
      <c r="AT4429">
        <v>7.3847949529023987E-2</v>
      </c>
      <c r="AU4429">
        <v>7.5064744924063037E-2</v>
      </c>
      <c r="AV4429">
        <v>7.5092838494284678E-2</v>
      </c>
      <c r="AW4429">
        <v>8.2600733389712619E-2</v>
      </c>
      <c r="AX4429">
        <v>7.9329579469409425E-2</v>
      </c>
      <c r="AY4429">
        <v>7.5689853817867206E-2</v>
      </c>
      <c r="AZ4429">
        <v>6.9656339331961581E-2</v>
      </c>
    </row>
    <row r="4430" spans="1:52" ht="14.55" customHeight="1">
      <c r="A4430" s="377"/>
      <c r="B4430" s="377"/>
      <c r="C4430" s="377"/>
      <c r="D4430" s="377"/>
      <c r="E4430" s="377"/>
      <c r="F4430" s="377"/>
      <c r="G4430" s="377"/>
      <c r="H4430" s="377"/>
      <c r="I4430" s="377"/>
      <c r="J4430" s="377"/>
      <c r="K4430" t="s">
        <v>6595</v>
      </c>
      <c r="L4430" t="s">
        <v>6177</v>
      </c>
      <c r="M4430" t="s">
        <v>26</v>
      </c>
      <c r="N4430" t="s">
        <v>80</v>
      </c>
      <c r="O4430" t="s">
        <v>6079</v>
      </c>
      <c r="P4430" t="s">
        <v>6079</v>
      </c>
      <c r="Q4430" t="s">
        <v>6079</v>
      </c>
      <c r="R4430" t="s">
        <v>6079</v>
      </c>
      <c r="S4430" t="s">
        <v>6079</v>
      </c>
      <c r="AP4430">
        <v>9.4926239245532538E-3</v>
      </c>
      <c r="AQ4430">
        <v>1.0326185335619615E-2</v>
      </c>
      <c r="AR4430">
        <v>1.0533132254234081E-2</v>
      </c>
      <c r="AS4430">
        <v>1.0361518759834725E-2</v>
      </c>
      <c r="AT4430">
        <v>1.1139860347559675E-2</v>
      </c>
      <c r="AU4430">
        <v>1.1343492364857911E-2</v>
      </c>
      <c r="AV4430">
        <v>1.0671281117403618E-2</v>
      </c>
      <c r="AW4430">
        <v>1.0374795554780046E-2</v>
      </c>
      <c r="AX4430">
        <v>9.8056657081808489E-3</v>
      </c>
      <c r="AY4430">
        <v>1.048655362203357E-2</v>
      </c>
      <c r="AZ4430">
        <v>1.1714517613018902E-2</v>
      </c>
    </row>
    <row r="4431" spans="1:52" ht="14.55" customHeight="1">
      <c r="A4431" s="377"/>
      <c r="B4431" s="377"/>
      <c r="C4431" s="377"/>
      <c r="D4431" s="377"/>
      <c r="E4431" s="377"/>
      <c r="F4431" s="377"/>
      <c r="G4431" s="377"/>
      <c r="H4431" s="377"/>
      <c r="I4431" s="377"/>
      <c r="J4431" s="377"/>
      <c r="K4431" t="s">
        <v>6596</v>
      </c>
      <c r="L4431" t="s">
        <v>6177</v>
      </c>
      <c r="M4431" t="s">
        <v>27</v>
      </c>
      <c r="N4431" t="s">
        <v>80</v>
      </c>
      <c r="AP4431">
        <v>7.3365746240019805E-3</v>
      </c>
      <c r="AQ4431">
        <v>8.3158755583493133E-3</v>
      </c>
      <c r="AR4431">
        <v>1.534024071866776E-2</v>
      </c>
      <c r="AS4431">
        <v>1.948574942957567E-2</v>
      </c>
      <c r="AT4431">
        <v>1.6920879021438153E-2</v>
      </c>
      <c r="AU4431">
        <v>1.4725378338522149E-2</v>
      </c>
      <c r="AV4431">
        <v>4.0303272402239743E-2</v>
      </c>
      <c r="AW4431">
        <v>3.7473772128190405E-2</v>
      </c>
      <c r="AX4431">
        <v>3.4356020729883793E-2</v>
      </c>
      <c r="AY4431">
        <v>3.4518979523474595E-2</v>
      </c>
      <c r="AZ4431">
        <v>3.3824119490572305E-2</v>
      </c>
    </row>
    <row r="4432" spans="1:52" ht="14.55" customHeight="1">
      <c r="A4432" s="377"/>
      <c r="B4432" s="377"/>
      <c r="C4432" s="377"/>
      <c r="D4432" s="377"/>
      <c r="E4432" s="377"/>
      <c r="F4432" s="377"/>
      <c r="G4432" s="377"/>
      <c r="H4432" s="377"/>
      <c r="I4432" s="377"/>
      <c r="J4432" s="377"/>
      <c r="K4432" t="s">
        <v>6597</v>
      </c>
      <c r="L4432" t="s">
        <v>6177</v>
      </c>
      <c r="M4432" t="s">
        <v>28</v>
      </c>
      <c r="N4432" t="s">
        <v>80</v>
      </c>
      <c r="AP4432" t="s">
        <v>6079</v>
      </c>
      <c r="AQ4432" t="s">
        <v>6079</v>
      </c>
      <c r="AR4432" t="s">
        <v>6079</v>
      </c>
      <c r="AS4432" t="s">
        <v>6079</v>
      </c>
      <c r="AT4432">
        <v>3.4065381597970172E-2</v>
      </c>
      <c r="AU4432">
        <v>3.1138484905838596E-2</v>
      </c>
      <c r="AV4432">
        <v>3.409835562868975E-2</v>
      </c>
      <c r="AW4432">
        <v>4.1369023707749954E-2</v>
      </c>
      <c r="AX4432">
        <v>4.3992315500402009E-2</v>
      </c>
      <c r="AY4432">
        <v>3.4099575928026697E-2</v>
      </c>
      <c r="AZ4432">
        <v>3.1880976068161114E-2</v>
      </c>
    </row>
    <row r="4433" spans="1:52" ht="14.55" customHeight="1">
      <c r="A4433" s="377"/>
      <c r="B4433" s="377"/>
      <c r="C4433" s="377"/>
      <c r="D4433" s="377"/>
      <c r="E4433" s="377"/>
      <c r="F4433" s="377"/>
      <c r="G4433" s="377"/>
      <c r="H4433" s="377"/>
      <c r="I4433" s="377"/>
      <c r="J4433" s="377"/>
      <c r="K4433" t="s">
        <v>6598</v>
      </c>
      <c r="L4433" t="s">
        <v>6177</v>
      </c>
      <c r="M4433" t="s">
        <v>29</v>
      </c>
      <c r="N4433" t="s">
        <v>80</v>
      </c>
      <c r="AP4433">
        <v>5.3395603479981832E-2</v>
      </c>
      <c r="AQ4433">
        <v>5.4141336704424899E-2</v>
      </c>
      <c r="AR4433">
        <v>5.1390269454239274E-2</v>
      </c>
      <c r="AS4433">
        <v>4.9636219488489688E-2</v>
      </c>
      <c r="AT4433">
        <v>4.6562843620483317E-2</v>
      </c>
      <c r="AU4433">
        <v>4.4357421538258078E-2</v>
      </c>
      <c r="AV4433">
        <v>4.5798913711991185E-2</v>
      </c>
      <c r="AW4433">
        <v>3.457571367279056E-2</v>
      </c>
      <c r="AX4433">
        <v>4.1021607708598889E-2</v>
      </c>
      <c r="AY4433">
        <v>3.6945524431347299E-2</v>
      </c>
      <c r="AZ4433">
        <v>4.4419364186645056E-2</v>
      </c>
    </row>
    <row r="4434" spans="1:52" ht="14.55" customHeight="1">
      <c r="A4434" s="377"/>
      <c r="B4434" s="377"/>
      <c r="C4434" s="377"/>
      <c r="D4434" s="377"/>
      <c r="E4434" s="377"/>
      <c r="F4434" s="377"/>
      <c r="G4434" s="377"/>
      <c r="H4434" s="377"/>
      <c r="I4434" s="377"/>
      <c r="J4434" s="377"/>
      <c r="K4434" t="s">
        <v>6599</v>
      </c>
      <c r="L4434" t="s">
        <v>6177</v>
      </c>
      <c r="M4434" t="s">
        <v>30</v>
      </c>
      <c r="N4434" t="s">
        <v>80</v>
      </c>
      <c r="AP4434">
        <v>7.053353057481229E-3</v>
      </c>
      <c r="AQ4434">
        <v>6.6384393688094503E-3</v>
      </c>
      <c r="AR4434">
        <v>1.7379933285874394E-2</v>
      </c>
      <c r="AS4434">
        <v>1.8931753165520995E-2</v>
      </c>
      <c r="AT4434">
        <v>1.7839202185635703E-2</v>
      </c>
      <c r="AU4434">
        <v>1.8079853848355712E-2</v>
      </c>
      <c r="AV4434">
        <v>1.9470730426656244E-2</v>
      </c>
      <c r="AW4434">
        <v>1.8976210098404511E-2</v>
      </c>
      <c r="AX4434">
        <v>1.7589001155446576E-2</v>
      </c>
      <c r="AY4434">
        <v>1.8693668446214787E-2</v>
      </c>
      <c r="AZ4434">
        <v>1.9895774849604215E-2</v>
      </c>
    </row>
    <row r="4435" spans="1:52" ht="14.55" customHeight="1">
      <c r="A4435" s="377"/>
      <c r="B4435" s="377"/>
      <c r="C4435" s="377"/>
      <c r="D4435" s="377"/>
      <c r="E4435" s="377"/>
      <c r="F4435" s="377"/>
      <c r="G4435" s="377"/>
      <c r="H4435" s="377"/>
      <c r="I4435" s="377"/>
      <c r="J4435" s="377"/>
      <c r="K4435" t="s">
        <v>6600</v>
      </c>
      <c r="L4435" t="s">
        <v>6177</v>
      </c>
      <c r="M4435" t="s">
        <v>100</v>
      </c>
      <c r="N4435" t="s">
        <v>80</v>
      </c>
      <c r="AP4435">
        <v>0</v>
      </c>
      <c r="AQ4435">
        <v>0</v>
      </c>
      <c r="AR4435">
        <v>0</v>
      </c>
      <c r="AS4435">
        <v>0</v>
      </c>
      <c r="AT4435">
        <v>0</v>
      </c>
      <c r="AU4435">
        <v>0</v>
      </c>
      <c r="AV4435">
        <v>0</v>
      </c>
      <c r="AW4435">
        <v>0</v>
      </c>
      <c r="AX4435">
        <v>0</v>
      </c>
      <c r="AY4435">
        <v>0</v>
      </c>
      <c r="AZ4435">
        <v>0</v>
      </c>
    </row>
    <row r="4436" spans="1:52" ht="14.55" customHeight="1">
      <c r="A4436" s="377"/>
      <c r="B4436" s="377"/>
      <c r="C4436" s="377"/>
      <c r="D4436" s="377"/>
      <c r="E4436" s="377"/>
      <c r="F4436" s="377"/>
      <c r="G4436" s="377"/>
      <c r="H4436" s="377"/>
      <c r="I4436" s="377"/>
      <c r="J4436" s="377"/>
      <c r="K4436" t="s">
        <v>6601</v>
      </c>
      <c r="L4436" t="s">
        <v>6177</v>
      </c>
      <c r="M4436" t="s">
        <v>31</v>
      </c>
      <c r="N4436" t="s">
        <v>80</v>
      </c>
      <c r="AP4436">
        <v>6.8701675498251874E-2</v>
      </c>
      <c r="AQ4436">
        <v>9.9293610774577573E-2</v>
      </c>
      <c r="AR4436">
        <v>9.873875377054496E-2</v>
      </c>
      <c r="AS4436">
        <v>0.1012762089701482</v>
      </c>
      <c r="AT4436">
        <v>9.7268689347067783E-2</v>
      </c>
      <c r="AU4436">
        <v>9.3935575589488188E-2</v>
      </c>
      <c r="AV4436">
        <v>9.3543289014375086E-2</v>
      </c>
      <c r="AW4436">
        <v>9.0579060138512718E-2</v>
      </c>
      <c r="AX4436">
        <v>7.7779967272152459E-2</v>
      </c>
      <c r="AY4436">
        <v>7.4417616426855904E-2</v>
      </c>
      <c r="AZ4436">
        <v>7.6654759069882422E-2</v>
      </c>
    </row>
    <row r="4437" spans="1:52" ht="14.55" customHeight="1">
      <c r="A4437" s="377"/>
      <c r="B4437" s="377"/>
      <c r="C4437" s="377"/>
      <c r="D4437" s="377"/>
      <c r="E4437" s="377"/>
      <c r="F4437" s="377"/>
      <c r="G4437" s="377"/>
      <c r="H4437" s="377"/>
      <c r="I4437" s="377"/>
      <c r="J4437" s="377"/>
      <c r="K4437" t="s">
        <v>6602</v>
      </c>
      <c r="L4437" t="s">
        <v>6177</v>
      </c>
      <c r="M4437" t="s">
        <v>32</v>
      </c>
      <c r="N4437" t="s">
        <v>80</v>
      </c>
      <c r="O4437" t="s">
        <v>6079</v>
      </c>
      <c r="P4437" t="s">
        <v>6079</v>
      </c>
      <c r="Q4437" t="s">
        <v>6079</v>
      </c>
      <c r="R4437" t="s">
        <v>6079</v>
      </c>
      <c r="S4437" t="s">
        <v>6079</v>
      </c>
      <c r="AP4437">
        <v>0</v>
      </c>
      <c r="AQ4437">
        <v>0</v>
      </c>
      <c r="AR4437">
        <v>0</v>
      </c>
      <c r="AS4437">
        <v>0</v>
      </c>
      <c r="AT4437">
        <v>0</v>
      </c>
      <c r="AU4437">
        <v>0</v>
      </c>
      <c r="AV4437">
        <v>0</v>
      </c>
      <c r="AW4437">
        <v>0</v>
      </c>
      <c r="AX4437">
        <v>0</v>
      </c>
      <c r="AY4437">
        <v>0</v>
      </c>
      <c r="AZ4437">
        <v>0</v>
      </c>
    </row>
    <row r="4438" spans="1:52" ht="14.55" customHeight="1">
      <c r="A4438" s="377"/>
      <c r="B4438" s="377"/>
      <c r="C4438" s="377"/>
      <c r="D4438" s="377"/>
      <c r="E4438" s="377"/>
      <c r="F4438" s="377"/>
      <c r="G4438" s="377"/>
      <c r="H4438" s="377"/>
      <c r="I4438" s="377"/>
      <c r="J4438" s="377"/>
      <c r="K4438" t="s">
        <v>6603</v>
      </c>
      <c r="L4438" t="s">
        <v>6177</v>
      </c>
      <c r="M4438" t="s">
        <v>93</v>
      </c>
      <c r="N4438" t="s">
        <v>80</v>
      </c>
      <c r="AP4438">
        <v>2.6123736469864042E-2</v>
      </c>
      <c r="AQ4438">
        <v>2.6392914346991952E-2</v>
      </c>
      <c r="AR4438">
        <v>2.7758006270260305E-2</v>
      </c>
      <c r="AS4438">
        <v>2.5631201167497595E-2</v>
      </c>
      <c r="AT4438">
        <v>2.5487419880913964E-2</v>
      </c>
      <c r="AU4438">
        <v>2.0690311907779313E-2</v>
      </c>
      <c r="AV4438">
        <v>2.1996450747704645E-2</v>
      </c>
      <c r="AW4438">
        <v>2.0445006136808219E-2</v>
      </c>
      <c r="AX4438">
        <v>1.7992834068820164E-2</v>
      </c>
      <c r="AY4438">
        <v>1.7885455967112197E-2</v>
      </c>
      <c r="AZ4438">
        <v>2.1513366490900989E-2</v>
      </c>
    </row>
    <row r="4439" spans="1:52" ht="14.55" customHeight="1">
      <c r="A4439" s="377"/>
      <c r="B4439" s="377"/>
      <c r="C4439" s="377"/>
      <c r="D4439" s="377"/>
      <c r="E4439" s="377"/>
      <c r="F4439" s="377"/>
      <c r="G4439" s="377"/>
      <c r="H4439" s="377"/>
      <c r="I4439" s="377"/>
      <c r="J4439" s="377"/>
      <c r="K4439" t="s">
        <v>6604</v>
      </c>
      <c r="L4439" t="s">
        <v>6178</v>
      </c>
      <c r="M4439" t="s">
        <v>13</v>
      </c>
      <c r="N4439" t="s">
        <v>80</v>
      </c>
      <c r="AP4439">
        <v>0.1081313308310482</v>
      </c>
      <c r="AQ4439">
        <v>0.11520179633733615</v>
      </c>
      <c r="AR4439">
        <v>0.1191270306892496</v>
      </c>
      <c r="AS4439">
        <v>0.12333580582647886</v>
      </c>
      <c r="AT4439">
        <v>0.12881611228706208</v>
      </c>
      <c r="AU4439">
        <v>0.12829483400708069</v>
      </c>
      <c r="AV4439">
        <v>0.13030434758215054</v>
      </c>
      <c r="AW4439">
        <v>0.13132801388905943</v>
      </c>
      <c r="AX4439">
        <v>0.12707384086221771</v>
      </c>
      <c r="AY4439">
        <v>0.12599719683231533</v>
      </c>
      <c r="AZ4439">
        <v>0.12264472723225096</v>
      </c>
    </row>
    <row r="4440" spans="1:52" ht="14.55" customHeight="1">
      <c r="A4440" s="377"/>
      <c r="B4440" s="377"/>
      <c r="C4440" s="377"/>
      <c r="D4440" s="377"/>
      <c r="E4440" s="377"/>
      <c r="F4440" s="377"/>
      <c r="G4440" s="377"/>
      <c r="H4440" s="377"/>
      <c r="I4440" s="377"/>
      <c r="J4440" s="377"/>
      <c r="K4440" t="s">
        <v>6605</v>
      </c>
      <c r="L4440" t="s">
        <v>6178</v>
      </c>
      <c r="M4440" t="s">
        <v>14</v>
      </c>
      <c r="N4440" t="s">
        <v>80</v>
      </c>
      <c r="AP4440">
        <v>8.4001583751867878E-2</v>
      </c>
      <c r="AQ4440">
        <v>8.6709920995881901E-2</v>
      </c>
      <c r="AR4440">
        <v>8.3537331929434397E-2</v>
      </c>
      <c r="AS4440">
        <v>8.8538989044136027E-2</v>
      </c>
      <c r="AT4440">
        <v>9.2110166888145675E-2</v>
      </c>
      <c r="AU4440">
        <v>9.3376258479044266E-2</v>
      </c>
      <c r="AV4440">
        <v>7.910846603021833E-2</v>
      </c>
      <c r="AW4440">
        <v>8.4192652006307322E-2</v>
      </c>
      <c r="AX4440">
        <v>8.6293467390665596E-2</v>
      </c>
      <c r="AY4440">
        <v>9.0233745013705069E-2</v>
      </c>
      <c r="AZ4440">
        <v>8.3354611378066198E-2</v>
      </c>
    </row>
    <row r="4441" spans="1:52" ht="14.55" customHeight="1">
      <c r="A4441" s="377"/>
      <c r="B4441" s="377"/>
      <c r="C4441" s="377"/>
      <c r="D4441" s="377"/>
      <c r="E4441" s="377"/>
      <c r="F4441" s="377"/>
      <c r="G4441" s="377"/>
      <c r="H4441" s="377"/>
      <c r="I4441" s="377"/>
      <c r="J4441" s="377"/>
      <c r="K4441" t="s">
        <v>6606</v>
      </c>
      <c r="L4441" t="s">
        <v>6178</v>
      </c>
      <c r="M4441" t="s">
        <v>92</v>
      </c>
      <c r="N4441" t="s">
        <v>80</v>
      </c>
      <c r="AP4441">
        <v>9.8808166267354711E-2</v>
      </c>
      <c r="AQ4441">
        <v>0.10061262493209334</v>
      </c>
      <c r="AR4441">
        <v>9.3100309362618081E-2</v>
      </c>
      <c r="AS4441">
        <v>0.10295631424091456</v>
      </c>
      <c r="AT4441">
        <v>0.10781532949302364</v>
      </c>
      <c r="AU4441">
        <v>0.11715520149985488</v>
      </c>
      <c r="AV4441">
        <v>0.11845990741365341</v>
      </c>
      <c r="AW4441">
        <v>0.11876271721861202</v>
      </c>
      <c r="AX4441">
        <v>0.11193554923175585</v>
      </c>
      <c r="AY4441">
        <v>0.11267628377939046</v>
      </c>
      <c r="AZ4441">
        <v>0.10835412682712946</v>
      </c>
    </row>
    <row r="4442" spans="1:52" ht="14.55" customHeight="1">
      <c r="A4442" s="377"/>
      <c r="B4442" s="377"/>
      <c r="C4442" s="377"/>
      <c r="D4442" s="377"/>
      <c r="E4442" s="377"/>
      <c r="F4442" s="377"/>
      <c r="G4442" s="377"/>
      <c r="H4442" s="377"/>
      <c r="I4442" s="377"/>
      <c r="J4442" s="377"/>
      <c r="K4442" t="s">
        <v>6607</v>
      </c>
      <c r="L4442" t="s">
        <v>6178</v>
      </c>
      <c r="M4442" t="s">
        <v>15</v>
      </c>
      <c r="N4442" t="s">
        <v>80</v>
      </c>
      <c r="AP4442">
        <v>9.7158181174016062E-2</v>
      </c>
      <c r="AQ4442">
        <v>0.10413940178633416</v>
      </c>
      <c r="AR4442">
        <v>0.11396137128550024</v>
      </c>
      <c r="AS4442">
        <v>0.1123508789476981</v>
      </c>
      <c r="AT4442">
        <v>0.1004593636357448</v>
      </c>
      <c r="AU4442">
        <v>0.10111510437895894</v>
      </c>
      <c r="AV4442">
        <v>0.13939155333789349</v>
      </c>
      <c r="AW4442">
        <v>0.12837178991589965</v>
      </c>
      <c r="AX4442">
        <v>0.1389372059155384</v>
      </c>
      <c r="AY4442">
        <v>0.13864985513782035</v>
      </c>
      <c r="AZ4442">
        <v>0.14313029653628442</v>
      </c>
    </row>
    <row r="4443" spans="1:52" ht="14.55" customHeight="1">
      <c r="A4443" s="377"/>
      <c r="B4443" s="377"/>
      <c r="C4443" s="377"/>
      <c r="D4443" s="377"/>
      <c r="E4443" s="377"/>
      <c r="F4443" s="377"/>
      <c r="G4443" s="377"/>
      <c r="H4443" s="377"/>
      <c r="I4443" s="377"/>
      <c r="J4443" s="377"/>
      <c r="K4443" t="s">
        <v>6608</v>
      </c>
      <c r="L4443" t="s">
        <v>6178</v>
      </c>
      <c r="M4443" t="s">
        <v>91</v>
      </c>
      <c r="N4443" t="s">
        <v>80</v>
      </c>
      <c r="AP4443">
        <v>0.14412518940398991</v>
      </c>
      <c r="AQ4443">
        <v>0.16443854065250735</v>
      </c>
      <c r="AR4443">
        <v>0.12956478570181207</v>
      </c>
      <c r="AS4443">
        <v>0.17927935267904521</v>
      </c>
      <c r="AT4443">
        <v>0.16569449229217623</v>
      </c>
      <c r="AU4443">
        <v>0.18386223440550645</v>
      </c>
      <c r="AV4443">
        <v>0.11850633377817292</v>
      </c>
      <c r="AW4443">
        <v>0.14068100058218944</v>
      </c>
      <c r="AX4443">
        <v>0.15968888612372123</v>
      </c>
      <c r="AY4443">
        <v>0.16418459658871645</v>
      </c>
      <c r="AZ4443">
        <v>0.12262206899736872</v>
      </c>
    </row>
    <row r="4444" spans="1:52" ht="14.55" customHeight="1">
      <c r="A4444" s="377"/>
      <c r="B4444" s="377"/>
      <c r="C4444" s="377"/>
      <c r="D4444" s="377"/>
      <c r="E4444" s="377"/>
      <c r="F4444" s="377"/>
      <c r="G4444" s="377"/>
      <c r="H4444" s="377"/>
      <c r="I4444" s="377"/>
      <c r="J4444" s="377"/>
      <c r="K4444" t="s">
        <v>6609</v>
      </c>
      <c r="L4444" t="s">
        <v>6178</v>
      </c>
      <c r="M4444" t="s">
        <v>16</v>
      </c>
      <c r="N4444" t="s">
        <v>80</v>
      </c>
      <c r="AP4444">
        <v>0.13831940130614021</v>
      </c>
      <c r="AQ4444">
        <v>0.13802134328680721</v>
      </c>
      <c r="AR4444">
        <v>0.13420561324271296</v>
      </c>
      <c r="AS4444">
        <v>0.13591830958228809</v>
      </c>
      <c r="AT4444">
        <v>0.13659316426156545</v>
      </c>
      <c r="AU4444">
        <v>0.14786775525267176</v>
      </c>
      <c r="AV4444">
        <v>0.14454924438948588</v>
      </c>
      <c r="AW4444">
        <v>0.15188126487933085</v>
      </c>
      <c r="AX4444">
        <v>0.14865536542120381</v>
      </c>
      <c r="AY4444">
        <v>0.15421021628203599</v>
      </c>
      <c r="AZ4444">
        <v>0.14993315046697392</v>
      </c>
    </row>
    <row r="4445" spans="1:52" ht="14.55" customHeight="1">
      <c r="A4445" s="377"/>
      <c r="B4445" s="377"/>
      <c r="C4445" s="377"/>
      <c r="D4445" s="377"/>
      <c r="E4445" s="377"/>
      <c r="F4445" s="377"/>
      <c r="G4445" s="377"/>
      <c r="H4445" s="377"/>
      <c r="I4445" s="377"/>
      <c r="J4445" s="377"/>
      <c r="K4445" t="s">
        <v>6610</v>
      </c>
      <c r="L4445" t="s">
        <v>6178</v>
      </c>
      <c r="M4445" t="s">
        <v>17</v>
      </c>
      <c r="N4445" t="s">
        <v>80</v>
      </c>
      <c r="AP4445">
        <v>0.16796241296398648</v>
      </c>
      <c r="AQ4445">
        <v>0.16510387867574106</v>
      </c>
      <c r="AR4445">
        <v>0.16095442057045314</v>
      </c>
      <c r="AS4445">
        <v>0.16663301200395281</v>
      </c>
      <c r="AT4445">
        <v>0.15423245648108491</v>
      </c>
      <c r="AU4445">
        <v>0.16952960249629856</v>
      </c>
      <c r="AV4445">
        <v>0.15719659064697047</v>
      </c>
      <c r="AW4445">
        <v>0.13289791272098181</v>
      </c>
      <c r="AX4445">
        <v>0.1161739022913976</v>
      </c>
      <c r="AY4445">
        <v>0.12703459252713967</v>
      </c>
      <c r="AZ4445">
        <v>0.11761893902760494</v>
      </c>
    </row>
    <row r="4446" spans="1:52" ht="14.55" customHeight="1">
      <c r="A4446" s="377"/>
      <c r="B4446" s="377"/>
      <c r="C4446" s="377"/>
      <c r="D4446" s="377"/>
      <c r="E4446" s="377"/>
      <c r="F4446" s="377"/>
      <c r="G4446" s="377"/>
      <c r="H4446" s="377"/>
      <c r="I4446" s="377"/>
      <c r="J4446" s="377"/>
      <c r="K4446" t="s">
        <v>6611</v>
      </c>
      <c r="L4446" t="s">
        <v>6178</v>
      </c>
      <c r="M4446" t="s">
        <v>97</v>
      </c>
      <c r="N4446" t="s">
        <v>80</v>
      </c>
      <c r="O4446" t="s">
        <v>6079</v>
      </c>
      <c r="P4446" t="s">
        <v>6079</v>
      </c>
      <c r="Q4446" t="s">
        <v>6079</v>
      </c>
      <c r="R4446" t="s">
        <v>6079</v>
      </c>
      <c r="S4446" t="s">
        <v>6079</v>
      </c>
      <c r="T4446" t="s">
        <v>6079</v>
      </c>
      <c r="AP4446">
        <v>9.3316971873568549E-2</v>
      </c>
      <c r="AQ4446">
        <v>8.7923182643626085E-2</v>
      </c>
      <c r="AR4446">
        <v>8.4872021902688624E-2</v>
      </c>
      <c r="AS4446">
        <v>8.8436037303726955E-2</v>
      </c>
      <c r="AT4446">
        <v>9.2467388785910321E-2</v>
      </c>
      <c r="AU4446">
        <v>9.5589212310086019E-2</v>
      </c>
      <c r="AV4446">
        <v>9.4448353227355814E-2</v>
      </c>
      <c r="AW4446">
        <v>0.10431258400062196</v>
      </c>
      <c r="AX4446">
        <v>9.7998156471671566E-2</v>
      </c>
      <c r="AY4446">
        <v>0.1006600146617619</v>
      </c>
      <c r="AZ4446">
        <v>0.10944858005093087</v>
      </c>
    </row>
    <row r="4447" spans="1:52" ht="14.55" customHeight="1">
      <c r="A4447" s="377"/>
      <c r="B4447" s="377"/>
      <c r="C4447" s="377"/>
      <c r="D4447" s="377"/>
      <c r="E4447" s="377"/>
      <c r="F4447" s="377"/>
      <c r="G4447" s="377"/>
      <c r="H4447" s="377"/>
      <c r="I4447" s="377"/>
      <c r="J4447" s="377"/>
      <c r="K4447" t="s">
        <v>6612</v>
      </c>
      <c r="L4447" t="s">
        <v>6178</v>
      </c>
      <c r="M4447" t="s">
        <v>18</v>
      </c>
      <c r="N4447" t="s">
        <v>80</v>
      </c>
      <c r="AP4447">
        <v>9.1014764227442771E-2</v>
      </c>
      <c r="AQ4447">
        <v>9.2481580806202363E-2</v>
      </c>
      <c r="AR4447">
        <v>9.2256948223582658E-2</v>
      </c>
      <c r="AS4447">
        <v>9.2676834039797748E-2</v>
      </c>
      <c r="AT4447">
        <v>0.10022566057767691</v>
      </c>
      <c r="AU4447">
        <v>0.10259655833637882</v>
      </c>
      <c r="AV4447">
        <v>0.10960735355178836</v>
      </c>
      <c r="AW4447">
        <v>0.1006075398638126</v>
      </c>
      <c r="AX4447">
        <v>0.10157449467909711</v>
      </c>
      <c r="AY4447">
        <v>0.1034377548089057</v>
      </c>
      <c r="AZ4447">
        <v>0.10195810081910604</v>
      </c>
    </row>
    <row r="4448" spans="1:52" ht="14.55" customHeight="1">
      <c r="A4448" s="377"/>
      <c r="B4448" s="377"/>
      <c r="C4448" s="377"/>
      <c r="D4448" s="377"/>
      <c r="E4448" s="377"/>
      <c r="F4448" s="377"/>
      <c r="G4448" s="377"/>
      <c r="H4448" s="377"/>
      <c r="I4448" s="377"/>
      <c r="J4448" s="377"/>
      <c r="K4448" t="s">
        <v>6613</v>
      </c>
      <c r="L4448" t="s">
        <v>6178</v>
      </c>
      <c r="M4448" t="s">
        <v>34</v>
      </c>
      <c r="N4448" t="s">
        <v>80</v>
      </c>
      <c r="AP4448">
        <v>0.11235751213215486</v>
      </c>
      <c r="AQ4448">
        <v>0.11242979534369296</v>
      </c>
      <c r="AR4448">
        <v>0.10944294779267284</v>
      </c>
      <c r="AS4448">
        <v>0.11107915411471038</v>
      </c>
      <c r="AT4448">
        <v>0.11644090884660996</v>
      </c>
      <c r="AU4448">
        <v>0.1210717239622234</v>
      </c>
      <c r="AV4448">
        <v>0.11729702795601904</v>
      </c>
      <c r="AW4448">
        <v>0.1175157641716119</v>
      </c>
      <c r="AX4448">
        <v>0.11742934328380526</v>
      </c>
      <c r="AY4448">
        <v>0.1211408746569662</v>
      </c>
      <c r="AZ4448">
        <v>0.1195479783680143</v>
      </c>
    </row>
    <row r="4449" spans="1:52" ht="14.55" customHeight="1">
      <c r="A4449" s="377"/>
      <c r="B4449" s="377"/>
      <c r="C4449" s="377"/>
      <c r="D4449" s="377"/>
      <c r="E4449" s="377"/>
      <c r="F4449" s="377"/>
      <c r="G4449" s="377"/>
      <c r="H4449" s="377"/>
      <c r="I4449" s="377"/>
      <c r="J4449" s="377"/>
      <c r="K4449" t="s">
        <v>6614</v>
      </c>
      <c r="L4449" t="s">
        <v>6178</v>
      </c>
      <c r="M4449" t="s">
        <v>19</v>
      </c>
      <c r="N4449" t="s">
        <v>80</v>
      </c>
      <c r="AP4449">
        <v>8.2681967965897829E-2</v>
      </c>
      <c r="AQ4449">
        <v>8.6152187035578989E-2</v>
      </c>
      <c r="AR4449">
        <v>8.4176557979793398E-2</v>
      </c>
      <c r="AS4449">
        <v>9.2791279767520093E-2</v>
      </c>
      <c r="AT4449">
        <v>8.8736706776522095E-2</v>
      </c>
      <c r="AU4449">
        <v>9.7800243182267557E-2</v>
      </c>
      <c r="AV4449">
        <v>9.4907088195628347E-2</v>
      </c>
      <c r="AW4449">
        <v>0.10038771291939666</v>
      </c>
      <c r="AX4449">
        <v>0.10301116784712364</v>
      </c>
      <c r="AY4449">
        <v>0.1052095993610774</v>
      </c>
      <c r="AZ4449">
        <v>9.65857871796343E-2</v>
      </c>
    </row>
    <row r="4450" spans="1:52" ht="14.55" customHeight="1">
      <c r="A4450" s="377"/>
      <c r="B4450" s="377"/>
      <c r="C4450" s="377"/>
      <c r="D4450" s="377"/>
      <c r="E4450" s="377"/>
      <c r="F4450" s="377"/>
      <c r="G4450" s="377"/>
      <c r="H4450" s="377"/>
      <c r="I4450" s="377"/>
      <c r="J4450" s="377"/>
      <c r="K4450" t="s">
        <v>6615</v>
      </c>
      <c r="L4450" t="s">
        <v>6178</v>
      </c>
      <c r="M4450" t="s">
        <v>20</v>
      </c>
      <c r="N4450" t="s">
        <v>80</v>
      </c>
      <c r="AP4450">
        <v>0.12934775406143084</v>
      </c>
      <c r="AQ4450">
        <v>0.13055995993100347</v>
      </c>
      <c r="AR4450">
        <v>0.12597842968684883</v>
      </c>
      <c r="AS4450">
        <v>0.12654400848042754</v>
      </c>
      <c r="AT4450">
        <v>0.12980225596723505</v>
      </c>
      <c r="AU4450">
        <v>0.13403614312389331</v>
      </c>
      <c r="AV4450">
        <v>0.12791550569865073</v>
      </c>
      <c r="AW4450">
        <v>0.12883077587906425</v>
      </c>
      <c r="AX4450">
        <v>0.13070865808845486</v>
      </c>
      <c r="AY4450">
        <v>0.13570886765014883</v>
      </c>
      <c r="AZ4450">
        <v>0.13755552797950818</v>
      </c>
    </row>
    <row r="4451" spans="1:52" ht="14.55" customHeight="1">
      <c r="A4451" s="377"/>
      <c r="B4451" s="377"/>
      <c r="C4451" s="377"/>
      <c r="D4451" s="377"/>
      <c r="E4451" s="377"/>
      <c r="F4451" s="377"/>
      <c r="G4451" s="377"/>
      <c r="H4451" s="377"/>
      <c r="I4451" s="377"/>
      <c r="J4451" s="377"/>
      <c r="K4451" t="s">
        <v>6616</v>
      </c>
      <c r="L4451" t="s">
        <v>6178</v>
      </c>
      <c r="M4451" t="s">
        <v>22</v>
      </c>
      <c r="N4451" t="s">
        <v>80</v>
      </c>
      <c r="AP4451">
        <v>9.3270966745312794E-2</v>
      </c>
      <c r="AQ4451">
        <v>9.3648782092981969E-2</v>
      </c>
      <c r="AR4451">
        <v>0.10353082959202582</v>
      </c>
      <c r="AS4451">
        <v>9.6106456128492876E-2</v>
      </c>
      <c r="AT4451">
        <v>0.10558920441418689</v>
      </c>
      <c r="AU4451">
        <v>0.10895748201432322</v>
      </c>
      <c r="AV4451">
        <v>0.11575984586242788</v>
      </c>
      <c r="AW4451">
        <v>0.10850436538899837</v>
      </c>
      <c r="AX4451">
        <v>0.11071180827783844</v>
      </c>
      <c r="AY4451">
        <v>0.10876882684149028</v>
      </c>
      <c r="AZ4451">
        <v>0.11074840840762522</v>
      </c>
    </row>
    <row r="4452" spans="1:52" ht="14.55" customHeight="1">
      <c r="A4452" s="377"/>
      <c r="B4452" s="377"/>
      <c r="C4452" s="377"/>
      <c r="D4452" s="377"/>
      <c r="E4452" s="377"/>
      <c r="F4452" s="377"/>
      <c r="G4452" s="377"/>
      <c r="H4452" s="377"/>
      <c r="I4452" s="377"/>
      <c r="J4452" s="377"/>
      <c r="K4452" t="s">
        <v>6617</v>
      </c>
      <c r="L4452" t="s">
        <v>6178</v>
      </c>
      <c r="M4452" t="s">
        <v>90</v>
      </c>
      <c r="N4452" t="s">
        <v>80</v>
      </c>
      <c r="AP4452">
        <v>0.14910883612601847</v>
      </c>
      <c r="AQ4452">
        <v>0.15664066562101298</v>
      </c>
      <c r="AR4452">
        <v>0.14650171371908086</v>
      </c>
      <c r="AS4452">
        <v>0.14667154597479265</v>
      </c>
      <c r="AT4452">
        <v>0.15995601844097296</v>
      </c>
      <c r="AU4452">
        <v>0.16605134727536752</v>
      </c>
      <c r="AV4452">
        <v>0.1635680248435456</v>
      </c>
      <c r="AW4452">
        <v>0.15688693351711674</v>
      </c>
      <c r="AX4452">
        <v>0.16484535403137435</v>
      </c>
      <c r="AY4452">
        <v>0.18182028581897633</v>
      </c>
      <c r="AZ4452">
        <v>0.18089236062019309</v>
      </c>
    </row>
    <row r="4453" spans="1:52" ht="14.55" customHeight="1">
      <c r="A4453" s="377"/>
      <c r="B4453" s="377"/>
      <c r="C4453" s="377"/>
      <c r="D4453" s="377"/>
      <c r="E4453" s="377"/>
      <c r="F4453" s="377"/>
      <c r="G4453" s="377"/>
      <c r="H4453" s="377"/>
      <c r="I4453" s="377"/>
      <c r="J4453" s="377"/>
      <c r="K4453" t="s">
        <v>6618</v>
      </c>
      <c r="L4453" t="s">
        <v>6178</v>
      </c>
      <c r="M4453" t="s">
        <v>23</v>
      </c>
      <c r="N4453" t="s">
        <v>80</v>
      </c>
      <c r="AP4453">
        <v>0.15174135379903703</v>
      </c>
      <c r="AQ4453">
        <v>0.15668909424588429</v>
      </c>
      <c r="AR4453">
        <v>0.15930819560707943</v>
      </c>
      <c r="AS4453">
        <v>0.15986195363456904</v>
      </c>
      <c r="AT4453">
        <v>0.16047288247328634</v>
      </c>
      <c r="AU4453">
        <v>0.16711263906747223</v>
      </c>
      <c r="AV4453">
        <v>0.16831293598545424</v>
      </c>
      <c r="AW4453">
        <v>0.15017899407045934</v>
      </c>
      <c r="AX4453">
        <v>0.16575940492585181</v>
      </c>
      <c r="AY4453">
        <v>0.15699135178683934</v>
      </c>
      <c r="AZ4453">
        <v>0.15250357028436093</v>
      </c>
    </row>
    <row r="4454" spans="1:52" ht="14.55" customHeight="1">
      <c r="A4454" s="377"/>
      <c r="B4454" s="377"/>
      <c r="C4454" s="377"/>
      <c r="D4454" s="377"/>
      <c r="E4454" s="377"/>
      <c r="F4454" s="377"/>
      <c r="G4454" s="377"/>
      <c r="H4454" s="377"/>
      <c r="I4454" s="377"/>
      <c r="J4454" s="377"/>
      <c r="K4454" t="s">
        <v>6619</v>
      </c>
      <c r="L4454" t="s">
        <v>6178</v>
      </c>
      <c r="M4454" t="s">
        <v>24</v>
      </c>
      <c r="N4454" t="s">
        <v>80</v>
      </c>
      <c r="AP4454">
        <v>0.12836026013247392</v>
      </c>
      <c r="AQ4454">
        <v>0.12487606421340408</v>
      </c>
      <c r="AR4454">
        <v>0.12566513352113304</v>
      </c>
      <c r="AS4454">
        <v>0.1211138011074564</v>
      </c>
      <c r="AT4454">
        <v>0.12774193753504065</v>
      </c>
      <c r="AU4454">
        <v>0.12272242808813982</v>
      </c>
      <c r="AV4454">
        <v>0.1341011709522904</v>
      </c>
      <c r="AW4454">
        <v>0.13238879832375386</v>
      </c>
      <c r="AX4454">
        <v>0.12979867074750284</v>
      </c>
      <c r="AY4454">
        <v>0.1295684149026933</v>
      </c>
      <c r="AZ4454">
        <v>0.1283351633277566</v>
      </c>
    </row>
    <row r="4455" spans="1:52" ht="14.55" customHeight="1">
      <c r="A4455" s="377"/>
      <c r="B4455" s="377"/>
      <c r="C4455" s="377"/>
      <c r="D4455" s="377"/>
      <c r="E4455" s="377"/>
      <c r="F4455" s="377"/>
      <c r="G4455" s="377"/>
      <c r="H4455" s="377"/>
      <c r="I4455" s="377"/>
      <c r="J4455" s="377"/>
      <c r="K4455" t="s">
        <v>6763</v>
      </c>
      <c r="L4455" t="s">
        <v>6178</v>
      </c>
      <c r="M4455" t="s">
        <v>1386</v>
      </c>
      <c r="N4455" t="s">
        <v>80</v>
      </c>
      <c r="O4455" t="s">
        <v>6079</v>
      </c>
      <c r="P4455" t="s">
        <v>6079</v>
      </c>
      <c r="Q4455" t="s">
        <v>6079</v>
      </c>
      <c r="R4455" t="s">
        <v>6079</v>
      </c>
      <c r="S4455" t="s">
        <v>6079</v>
      </c>
      <c r="T4455" t="s">
        <v>6079</v>
      </c>
      <c r="U4455" t="s">
        <v>6079</v>
      </c>
      <c r="V4455" t="s">
        <v>6079</v>
      </c>
      <c r="W4455" t="s">
        <v>6079</v>
      </c>
      <c r="X4455" t="s">
        <v>6079</v>
      </c>
      <c r="Y4455" t="s">
        <v>6079</v>
      </c>
      <c r="Z4455" t="s">
        <v>6079</v>
      </c>
      <c r="AA4455" t="s">
        <v>6079</v>
      </c>
      <c r="AV4455">
        <v>8.924258202955393E-2</v>
      </c>
      <c r="AW4455">
        <v>8.971056003247134E-2</v>
      </c>
      <c r="AX4455">
        <v>8.8948596347874886E-2</v>
      </c>
      <c r="AY4455">
        <v>9.5009906719891277E-2</v>
      </c>
    </row>
    <row r="4456" spans="1:52" ht="14.55" customHeight="1">
      <c r="A4456" s="377"/>
      <c r="B4456" s="377"/>
      <c r="C4456" s="377"/>
      <c r="D4456" s="377"/>
      <c r="E4456" s="377"/>
      <c r="F4456" s="377"/>
      <c r="G4456" s="377"/>
      <c r="H4456" s="377"/>
      <c r="I4456" s="377"/>
      <c r="J4456" s="377"/>
      <c r="K4456" t="s">
        <v>6620</v>
      </c>
      <c r="L4456" t="s">
        <v>6178</v>
      </c>
      <c r="M4456" t="s">
        <v>25</v>
      </c>
      <c r="N4456" t="s">
        <v>80</v>
      </c>
      <c r="AP4456">
        <v>0.10543596076879212</v>
      </c>
      <c r="AQ4456">
        <v>0.10407538006376632</v>
      </c>
      <c r="AR4456">
        <v>0.10600194409931606</v>
      </c>
      <c r="AS4456">
        <v>0.10775260589821301</v>
      </c>
      <c r="AT4456">
        <v>0.11603029355677912</v>
      </c>
      <c r="AU4456">
        <v>0.11738759832457266</v>
      </c>
      <c r="AV4456">
        <v>0.11716594901175348</v>
      </c>
      <c r="AW4456">
        <v>0.11965440520371522</v>
      </c>
      <c r="AX4456">
        <v>0.11970646372349256</v>
      </c>
      <c r="AY4456">
        <v>0.123645885892531</v>
      </c>
      <c r="AZ4456">
        <v>0.12381308499005758</v>
      </c>
    </row>
    <row r="4457" spans="1:52" ht="14.55" customHeight="1">
      <c r="A4457" s="377"/>
      <c r="B4457" s="377"/>
      <c r="C4457" s="377"/>
      <c r="D4457" s="377"/>
      <c r="E4457" s="377"/>
      <c r="F4457" s="377"/>
      <c r="G4457" s="377"/>
      <c r="H4457" s="377"/>
      <c r="I4457" s="377"/>
      <c r="J4457" s="377"/>
      <c r="K4457" t="s">
        <v>6621</v>
      </c>
      <c r="L4457" t="s">
        <v>6178</v>
      </c>
      <c r="M4457" t="s">
        <v>5610</v>
      </c>
      <c r="N4457" t="s">
        <v>80</v>
      </c>
      <c r="AP4457" t="s">
        <v>6079</v>
      </c>
      <c r="AQ4457" t="s">
        <v>6079</v>
      </c>
      <c r="AR4457" t="s">
        <v>6079</v>
      </c>
      <c r="AS4457" t="s">
        <v>6079</v>
      </c>
      <c r="AT4457">
        <v>0.19682587703737597</v>
      </c>
      <c r="AU4457">
        <v>0.19576547077778905</v>
      </c>
      <c r="AV4457">
        <v>0.19791896697198305</v>
      </c>
      <c r="AW4457">
        <v>0.19783435897696572</v>
      </c>
      <c r="AX4457">
        <v>0.19355244920205344</v>
      </c>
      <c r="AY4457">
        <v>0.16286346288677281</v>
      </c>
      <c r="AZ4457">
        <v>0.15959105592542017</v>
      </c>
    </row>
    <row r="4458" spans="1:52" ht="14.55" customHeight="1">
      <c r="A4458" s="377"/>
      <c r="B4458" s="377"/>
      <c r="C4458" s="377"/>
      <c r="D4458" s="377"/>
      <c r="E4458" s="377"/>
      <c r="F4458" s="377"/>
      <c r="G4458" s="377"/>
      <c r="H4458" s="377"/>
      <c r="I4458" s="377"/>
      <c r="J4458" s="377"/>
      <c r="K4458" t="s">
        <v>6622</v>
      </c>
      <c r="L4458" t="s">
        <v>6178</v>
      </c>
      <c r="M4458" t="s">
        <v>98</v>
      </c>
      <c r="N4458" t="s">
        <v>80</v>
      </c>
      <c r="AP4458">
        <v>4.4387218916686545E-2</v>
      </c>
      <c r="AQ4458">
        <v>4.2621113207526477E-2</v>
      </c>
      <c r="AR4458">
        <v>4.9366385218018838E-2</v>
      </c>
      <c r="AS4458">
        <v>5.0619724704313265E-2</v>
      </c>
      <c r="AT4458">
        <v>4.7295611754797157E-2</v>
      </c>
      <c r="AU4458">
        <v>4.9976889688671471E-2</v>
      </c>
      <c r="AV4458">
        <v>5.3711022753426506E-2</v>
      </c>
      <c r="AW4458">
        <v>4.730953741737514E-2</v>
      </c>
      <c r="AX4458">
        <v>4.5033126144472829E-2</v>
      </c>
      <c r="AY4458">
        <v>4.9489550012941363E-2</v>
      </c>
      <c r="AZ4458">
        <v>5.2264444530885384E-2</v>
      </c>
    </row>
    <row r="4459" spans="1:52" ht="14.55" customHeight="1">
      <c r="A4459" s="377"/>
      <c r="B4459" s="377"/>
      <c r="C4459" s="377"/>
      <c r="D4459" s="377"/>
      <c r="E4459" s="377"/>
      <c r="F4459" s="377"/>
      <c r="G4459" s="377"/>
      <c r="H4459" s="377"/>
      <c r="I4459" s="377"/>
      <c r="J4459" s="377"/>
      <c r="K4459" t="s">
        <v>6623</v>
      </c>
      <c r="L4459" t="s">
        <v>6178</v>
      </c>
      <c r="M4459" t="s">
        <v>94</v>
      </c>
      <c r="N4459" t="s">
        <v>80</v>
      </c>
      <c r="AP4459">
        <v>0.1701057743340722</v>
      </c>
      <c r="AQ4459">
        <v>0.17260577064672364</v>
      </c>
      <c r="AR4459">
        <v>0.17140580992039706</v>
      </c>
      <c r="AS4459">
        <v>0.16593996604914793</v>
      </c>
      <c r="AT4459">
        <v>0.18025488980585047</v>
      </c>
      <c r="AU4459">
        <v>0.18527813800192372</v>
      </c>
      <c r="AV4459">
        <v>0.18747761107896505</v>
      </c>
      <c r="AW4459">
        <v>0.18877626136212983</v>
      </c>
      <c r="AX4459">
        <v>0.18524801493465493</v>
      </c>
      <c r="AY4459">
        <v>0.17865606416839139</v>
      </c>
      <c r="AZ4459">
        <v>0.1800245147320666</v>
      </c>
    </row>
    <row r="4460" spans="1:52" ht="14.55" customHeight="1">
      <c r="A4460" s="377"/>
      <c r="B4460" s="377"/>
      <c r="C4460" s="377"/>
      <c r="D4460" s="377"/>
      <c r="E4460" s="377"/>
      <c r="F4460" s="377"/>
      <c r="G4460" s="377"/>
      <c r="H4460" s="377"/>
      <c r="I4460" s="377"/>
      <c r="J4460" s="377"/>
      <c r="K4460" t="s">
        <v>6624</v>
      </c>
      <c r="L4460" t="s">
        <v>6178</v>
      </c>
      <c r="M4460" t="s">
        <v>99</v>
      </c>
      <c r="N4460" t="s">
        <v>80</v>
      </c>
      <c r="AP4460">
        <v>6.0939556324237566E-2</v>
      </c>
      <c r="AQ4460">
        <v>5.7715553367642586E-2</v>
      </c>
      <c r="AR4460">
        <v>8.6196709296605542E-2</v>
      </c>
      <c r="AS4460">
        <v>7.7786936305028934E-2</v>
      </c>
      <c r="AT4460">
        <v>7.7784803186921561E-2</v>
      </c>
      <c r="AU4460">
        <v>8.8466877877106415E-2</v>
      </c>
      <c r="AV4460">
        <v>0.10487101337308578</v>
      </c>
      <c r="AW4460">
        <v>0.10613992822451852</v>
      </c>
      <c r="AX4460">
        <v>0.1099644732784978</v>
      </c>
      <c r="AY4460">
        <v>0.11811668799953194</v>
      </c>
      <c r="AZ4460">
        <v>0.11752998825915112</v>
      </c>
    </row>
    <row r="4461" spans="1:52" ht="14.55" customHeight="1">
      <c r="A4461" s="377"/>
      <c r="B4461" s="377"/>
      <c r="C4461" s="377"/>
      <c r="D4461" s="377"/>
      <c r="E4461" s="377"/>
      <c r="F4461" s="377"/>
      <c r="G4461" s="377"/>
      <c r="H4461" s="377"/>
      <c r="I4461" s="377"/>
      <c r="J4461" s="377"/>
      <c r="K4461" t="s">
        <v>6625</v>
      </c>
      <c r="L4461" t="s">
        <v>6178</v>
      </c>
      <c r="M4461" t="s">
        <v>26</v>
      </c>
      <c r="N4461" t="s">
        <v>80</v>
      </c>
      <c r="O4461" t="s">
        <v>6079</v>
      </c>
      <c r="P4461" t="s">
        <v>6079</v>
      </c>
      <c r="Q4461" t="s">
        <v>6079</v>
      </c>
      <c r="R4461" t="s">
        <v>6079</v>
      </c>
      <c r="S4461" t="s">
        <v>6079</v>
      </c>
      <c r="AP4461">
        <v>8.5295389138531269E-2</v>
      </c>
      <c r="AQ4461">
        <v>8.5608024377335404E-2</v>
      </c>
      <c r="AR4461">
        <v>9.3277536813938938E-2</v>
      </c>
      <c r="AS4461">
        <v>9.2297004682488207E-2</v>
      </c>
      <c r="AT4461">
        <v>9.0955576452848644E-2</v>
      </c>
      <c r="AU4461">
        <v>9.3511085292390883E-2</v>
      </c>
      <c r="AV4461">
        <v>9.1955506623582539E-2</v>
      </c>
      <c r="AW4461">
        <v>8.6744678638889156E-2</v>
      </c>
      <c r="AX4461">
        <v>8.7034693241602554E-2</v>
      </c>
      <c r="AY4461">
        <v>8.5916402849008561E-2</v>
      </c>
      <c r="AZ4461">
        <v>8.9148265371877075E-2</v>
      </c>
    </row>
    <row r="4462" spans="1:52" ht="14.55" customHeight="1">
      <c r="A4462" s="377"/>
      <c r="B4462" s="377"/>
      <c r="C4462" s="377"/>
      <c r="D4462" s="377"/>
      <c r="E4462" s="377"/>
      <c r="F4462" s="377"/>
      <c r="G4462" s="377"/>
      <c r="H4462" s="377"/>
      <c r="I4462" s="377"/>
      <c r="J4462" s="377"/>
      <c r="K4462" t="s">
        <v>6626</v>
      </c>
      <c r="L4462" t="s">
        <v>6178</v>
      </c>
      <c r="M4462" t="s">
        <v>27</v>
      </c>
      <c r="N4462" t="s">
        <v>80</v>
      </c>
      <c r="AP4462">
        <v>8.9679569333887807E-2</v>
      </c>
      <c r="AQ4462">
        <v>9.3501027088752436E-2</v>
      </c>
      <c r="AR4462">
        <v>8.3580364037305663E-2</v>
      </c>
      <c r="AS4462">
        <v>8.6227827601486132E-2</v>
      </c>
      <c r="AT4462">
        <v>8.9936034283602695E-2</v>
      </c>
      <c r="AU4462">
        <v>9.8042456609777298E-2</v>
      </c>
      <c r="AV4462">
        <v>7.5329904123161914E-2</v>
      </c>
      <c r="AW4462">
        <v>8.0084373141550882E-2</v>
      </c>
      <c r="AX4462">
        <v>7.9322044903115119E-2</v>
      </c>
      <c r="AY4462">
        <v>8.2782606295486921E-2</v>
      </c>
      <c r="AZ4462">
        <v>7.8914756011783327E-2</v>
      </c>
    </row>
    <row r="4463" spans="1:52" ht="14.55" customHeight="1">
      <c r="A4463" s="377"/>
      <c r="B4463" s="377"/>
      <c r="C4463" s="377"/>
      <c r="D4463" s="377"/>
      <c r="E4463" s="377"/>
      <c r="F4463" s="377"/>
      <c r="G4463" s="377"/>
      <c r="H4463" s="377"/>
      <c r="I4463" s="377"/>
      <c r="J4463" s="377"/>
      <c r="K4463" t="s">
        <v>6627</v>
      </c>
      <c r="L4463" t="s">
        <v>6178</v>
      </c>
      <c r="M4463" t="s">
        <v>28</v>
      </c>
      <c r="N4463" t="s">
        <v>80</v>
      </c>
      <c r="AP4463" t="s">
        <v>6079</v>
      </c>
      <c r="AQ4463" t="s">
        <v>6079</v>
      </c>
      <c r="AR4463" t="s">
        <v>6079</v>
      </c>
      <c r="AS4463" t="s">
        <v>6079</v>
      </c>
      <c r="AT4463">
        <v>0.2049114082449533</v>
      </c>
      <c r="AU4463">
        <v>0.21175815044416521</v>
      </c>
      <c r="AV4463">
        <v>0.2045102893292291</v>
      </c>
      <c r="AW4463">
        <v>0.20720404825503999</v>
      </c>
      <c r="AX4463">
        <v>0.19381548849089969</v>
      </c>
      <c r="AY4463">
        <v>0.19989223466648795</v>
      </c>
      <c r="AZ4463">
        <v>0.19185720335857601</v>
      </c>
    </row>
    <row r="4464" spans="1:52" ht="14.55" customHeight="1">
      <c r="A4464" s="377"/>
      <c r="B4464" s="377"/>
      <c r="C4464" s="377"/>
      <c r="D4464" s="377"/>
      <c r="E4464" s="377"/>
      <c r="F4464" s="377"/>
      <c r="G4464" s="377"/>
      <c r="H4464" s="377"/>
      <c r="I4464" s="377"/>
      <c r="J4464" s="377"/>
      <c r="K4464" t="s">
        <v>6628</v>
      </c>
      <c r="L4464" t="s">
        <v>6178</v>
      </c>
      <c r="M4464" t="s">
        <v>29</v>
      </c>
      <c r="N4464" t="s">
        <v>80</v>
      </c>
      <c r="AP4464">
        <v>7.8652850322400839E-2</v>
      </c>
      <c r="AQ4464">
        <v>8.2275463467630205E-2</v>
      </c>
      <c r="AR4464">
        <v>8.7407283566136598E-2</v>
      </c>
      <c r="AS4464">
        <v>9.8594085504266099E-2</v>
      </c>
      <c r="AT4464">
        <v>0.10089750095609468</v>
      </c>
      <c r="AU4464">
        <v>0.11148739524075132</v>
      </c>
      <c r="AV4464">
        <v>9.7727310695908842E-2</v>
      </c>
      <c r="AW4464">
        <v>0.10867632475910946</v>
      </c>
      <c r="AX4464">
        <v>9.5724903721342805E-2</v>
      </c>
      <c r="AY4464">
        <v>0.11137115600191824</v>
      </c>
      <c r="AZ4464">
        <v>0.10319930360118314</v>
      </c>
    </row>
    <row r="4465" spans="1:52" ht="14.55" customHeight="1">
      <c r="A4465" s="377"/>
      <c r="B4465" s="377"/>
      <c r="C4465" s="377"/>
      <c r="D4465" s="377"/>
      <c r="E4465" s="377"/>
      <c r="F4465" s="377"/>
      <c r="G4465" s="377"/>
      <c r="H4465" s="377"/>
      <c r="I4465" s="377"/>
      <c r="J4465" s="377"/>
      <c r="K4465" t="s">
        <v>6629</v>
      </c>
      <c r="L4465" t="s">
        <v>6178</v>
      </c>
      <c r="M4465" t="s">
        <v>30</v>
      </c>
      <c r="N4465" t="s">
        <v>80</v>
      </c>
      <c r="AP4465">
        <v>8.4054620995786117E-2</v>
      </c>
      <c r="AQ4465">
        <v>8.3922897558198595E-2</v>
      </c>
      <c r="AR4465">
        <v>7.3587676280070319E-2</v>
      </c>
      <c r="AS4465">
        <v>7.8714617980432944E-2</v>
      </c>
      <c r="AT4465">
        <v>8.1348209457479059E-2</v>
      </c>
      <c r="AU4465">
        <v>7.9031777956624916E-2</v>
      </c>
      <c r="AV4465">
        <v>8.104081757143819E-2</v>
      </c>
      <c r="AW4465">
        <v>8.273706820962444E-2</v>
      </c>
      <c r="AX4465">
        <v>8.177434312134832E-2</v>
      </c>
      <c r="AY4465">
        <v>7.9232821204447426E-2</v>
      </c>
      <c r="AZ4465">
        <v>7.8232953245664719E-2</v>
      </c>
    </row>
    <row r="4466" spans="1:52" ht="14.55" customHeight="1">
      <c r="A4466" s="377"/>
      <c r="B4466" s="377"/>
      <c r="C4466" s="377"/>
      <c r="D4466" s="377"/>
      <c r="E4466" s="377"/>
      <c r="F4466" s="377"/>
      <c r="G4466" s="377"/>
      <c r="H4466" s="377"/>
      <c r="I4466" s="377"/>
      <c r="J4466" s="377"/>
      <c r="K4466" t="s">
        <v>6630</v>
      </c>
      <c r="L4466" t="s">
        <v>6178</v>
      </c>
      <c r="M4466" t="s">
        <v>100</v>
      </c>
      <c r="N4466" t="s">
        <v>80</v>
      </c>
      <c r="AP4466">
        <v>0.1202808186044705</v>
      </c>
      <c r="AQ4466">
        <v>0.11994206163809258</v>
      </c>
      <c r="AR4466">
        <v>0.12616055809757909</v>
      </c>
      <c r="AS4466">
        <v>0.12962164900610812</v>
      </c>
      <c r="AT4466">
        <v>0.13332751882813215</v>
      </c>
      <c r="AU4466">
        <v>0.13444876809703549</v>
      </c>
      <c r="AV4466">
        <v>0.1372994465442007</v>
      </c>
      <c r="AW4466">
        <v>0.14637561771789873</v>
      </c>
      <c r="AX4466">
        <v>0.13762079830335702</v>
      </c>
      <c r="AY4466">
        <v>0.13130095989854887</v>
      </c>
      <c r="AZ4466">
        <v>0.13083913870622291</v>
      </c>
    </row>
    <row r="4467" spans="1:52" ht="14.55" customHeight="1">
      <c r="A4467" s="377"/>
      <c r="B4467" s="377"/>
      <c r="C4467" s="377"/>
      <c r="D4467" s="377"/>
      <c r="E4467" s="377"/>
      <c r="F4467" s="377"/>
      <c r="G4467" s="377"/>
      <c r="H4467" s="377"/>
      <c r="I4467" s="377"/>
      <c r="J4467" s="377"/>
      <c r="K4467" t="s">
        <v>6631</v>
      </c>
      <c r="L4467" t="s">
        <v>6178</v>
      </c>
      <c r="M4467" t="s">
        <v>31</v>
      </c>
      <c r="N4467" t="s">
        <v>80</v>
      </c>
      <c r="AP4467">
        <v>7.4004483947877231E-2</v>
      </c>
      <c r="AQ4467">
        <v>4.8174359226078406E-2</v>
      </c>
      <c r="AR4467">
        <v>4.5051545779972821E-2</v>
      </c>
      <c r="AS4467">
        <v>4.8521492582994957E-2</v>
      </c>
      <c r="AT4467">
        <v>5.7962590178614458E-2</v>
      </c>
      <c r="AU4467">
        <v>5.6969196066272432E-2</v>
      </c>
      <c r="AV4467">
        <v>5.0555740295348907E-2</v>
      </c>
      <c r="AW4467">
        <v>5.1821195695848123E-2</v>
      </c>
      <c r="AX4467">
        <v>5.3874100810197299E-2</v>
      </c>
      <c r="AY4467">
        <v>5.5196268142834425E-2</v>
      </c>
      <c r="AZ4467">
        <v>4.8986418767986657E-2</v>
      </c>
    </row>
    <row r="4468" spans="1:52" ht="14.55" customHeight="1">
      <c r="A4468" s="377"/>
      <c r="B4468" s="377"/>
      <c r="C4468" s="377"/>
      <c r="D4468" s="377"/>
      <c r="E4468" s="377"/>
      <c r="F4468" s="377"/>
      <c r="G4468" s="377"/>
      <c r="H4468" s="377"/>
      <c r="I4468" s="377"/>
      <c r="J4468" s="377"/>
      <c r="K4468" t="s">
        <v>6632</v>
      </c>
      <c r="L4468" t="s">
        <v>6178</v>
      </c>
      <c r="M4468" t="s">
        <v>32</v>
      </c>
      <c r="N4468" t="s">
        <v>80</v>
      </c>
      <c r="O4468" t="s">
        <v>6079</v>
      </c>
      <c r="P4468" t="s">
        <v>6079</v>
      </c>
      <c r="Q4468" t="s">
        <v>6079</v>
      </c>
      <c r="R4468" t="s">
        <v>6079</v>
      </c>
      <c r="S4468" t="s">
        <v>6079</v>
      </c>
      <c r="AP4468">
        <v>7.4777878462351233E-2</v>
      </c>
      <c r="AQ4468">
        <v>7.710297696533211E-2</v>
      </c>
      <c r="AR4468">
        <v>8.006783385172854E-2</v>
      </c>
      <c r="AS4468">
        <v>0.10169456815667469</v>
      </c>
      <c r="AT4468">
        <v>9.9547438802260593E-2</v>
      </c>
      <c r="AU4468">
        <v>9.9227867279825646E-2</v>
      </c>
      <c r="AV4468">
        <v>0.1006004003502524</v>
      </c>
      <c r="AW4468">
        <v>9.4015577139897596E-2</v>
      </c>
      <c r="AX4468">
        <v>9.0613094015641257E-2</v>
      </c>
      <c r="AY4468">
        <v>9.4364894792958884E-2</v>
      </c>
      <c r="AZ4468">
        <v>0.10240198230196192</v>
      </c>
    </row>
    <row r="4469" spans="1:52" ht="14.55" customHeight="1">
      <c r="A4469" s="377"/>
      <c r="B4469" s="377"/>
      <c r="C4469" s="377"/>
      <c r="D4469" s="377"/>
      <c r="E4469" s="377"/>
      <c r="F4469" s="377"/>
      <c r="G4469" s="377"/>
      <c r="H4469" s="377"/>
      <c r="I4469" s="377"/>
      <c r="J4469" s="377"/>
      <c r="K4469" t="s">
        <v>6633</v>
      </c>
      <c r="L4469" t="s">
        <v>6178</v>
      </c>
      <c r="M4469" t="s">
        <v>93</v>
      </c>
      <c r="N4469" t="s">
        <v>80</v>
      </c>
      <c r="AP4469">
        <v>6.2193183312504965E-2</v>
      </c>
      <c r="AQ4469">
        <v>6.2693257829176147E-2</v>
      </c>
      <c r="AR4469">
        <v>6.9211125027658665E-2</v>
      </c>
      <c r="AS4469">
        <v>6.8000439257028145E-2</v>
      </c>
      <c r="AT4469">
        <v>7.4134812819082768E-2</v>
      </c>
      <c r="AU4469">
        <v>7.3873013986795646E-2</v>
      </c>
      <c r="AV4469">
        <v>8.7941793814075866E-2</v>
      </c>
      <c r="AW4469">
        <v>9.5534397705016566E-2</v>
      </c>
      <c r="AX4469">
        <v>8.9295622718911435E-2</v>
      </c>
      <c r="AY4469">
        <v>9.8495417579735345E-2</v>
      </c>
      <c r="AZ4469">
        <v>0.10608416386823932</v>
      </c>
    </row>
    <row r="4470" spans="1:52" ht="14.55" customHeight="1">
      <c r="A4470" s="377"/>
      <c r="B4470" s="377"/>
      <c r="C4470" s="377"/>
      <c r="D4470" s="377"/>
      <c r="E4470" s="377"/>
      <c r="F4470" s="377"/>
      <c r="G4470" s="377"/>
      <c r="H4470" s="377"/>
      <c r="I4470" s="377"/>
      <c r="J4470" s="377"/>
      <c r="K4470" t="s">
        <v>6634</v>
      </c>
      <c r="L4470" t="s">
        <v>6179</v>
      </c>
      <c r="M4470" t="s">
        <v>13</v>
      </c>
      <c r="N4470" t="s">
        <v>80</v>
      </c>
      <c r="AP4470">
        <v>0.13695859689887069</v>
      </c>
      <c r="AQ4470">
        <v>0.15314815408832863</v>
      </c>
      <c r="AR4470">
        <v>0.14534401184290446</v>
      </c>
      <c r="AS4470">
        <v>0.14657349274302134</v>
      </c>
      <c r="AT4470">
        <v>0.12120168513138792</v>
      </c>
      <c r="AU4470">
        <v>0.11654124973048471</v>
      </c>
      <c r="AV4470">
        <v>8.4845494470262586E-2</v>
      </c>
      <c r="AW4470">
        <v>7.0304350290618517E-2</v>
      </c>
      <c r="AX4470">
        <v>6.1188622806714429E-2</v>
      </c>
      <c r="AY4470">
        <v>5.1876474991652079E-2</v>
      </c>
      <c r="AZ4470">
        <v>4.8164728833657786E-2</v>
      </c>
    </row>
    <row r="4471" spans="1:52" ht="14.55" customHeight="1">
      <c r="A4471" s="377"/>
      <c r="B4471" s="377"/>
      <c r="C4471" s="377"/>
      <c r="D4471" s="377"/>
      <c r="E4471" s="377"/>
      <c r="F4471" s="377"/>
      <c r="G4471" s="377"/>
      <c r="H4471" s="377"/>
      <c r="I4471" s="377"/>
      <c r="J4471" s="377"/>
      <c r="K4471" t="s">
        <v>6635</v>
      </c>
      <c r="L4471" t="s">
        <v>6179</v>
      </c>
      <c r="M4471" t="s">
        <v>14</v>
      </c>
      <c r="N4471" t="s">
        <v>80</v>
      </c>
      <c r="AP4471">
        <v>0.24111873122521044</v>
      </c>
      <c r="AQ4471">
        <v>0.23652163741972829</v>
      </c>
      <c r="AR4471">
        <v>0.21919868499102435</v>
      </c>
      <c r="AS4471">
        <v>0.2151088419783426</v>
      </c>
      <c r="AT4471">
        <v>0.17903765068291722</v>
      </c>
      <c r="AU4471">
        <v>0.17341772314837922</v>
      </c>
      <c r="AV4471">
        <v>0.13638476554619364</v>
      </c>
      <c r="AW4471">
        <v>0.13143122813472538</v>
      </c>
      <c r="AX4471">
        <v>0.13508286749819876</v>
      </c>
      <c r="AY4471">
        <v>0.13436338871087275</v>
      </c>
      <c r="AZ4471">
        <v>0.12880851892942843</v>
      </c>
    </row>
    <row r="4472" spans="1:52" ht="14.55" customHeight="1">
      <c r="A4472" s="377"/>
      <c r="B4472" s="377"/>
      <c r="C4472" s="377"/>
      <c r="D4472" s="377"/>
      <c r="E4472" s="377"/>
      <c r="F4472" s="377"/>
      <c r="G4472" s="377"/>
      <c r="H4472" s="377"/>
      <c r="I4472" s="377"/>
      <c r="J4472" s="377"/>
      <c r="K4472" t="s">
        <v>6636</v>
      </c>
      <c r="L4472" t="s">
        <v>6179</v>
      </c>
      <c r="M4472" t="s">
        <v>92</v>
      </c>
      <c r="N4472" t="s">
        <v>80</v>
      </c>
      <c r="AP4472">
        <v>1.6078798716716769E-3</v>
      </c>
      <c r="AQ4472">
        <v>2.1290005281338221E-3</v>
      </c>
      <c r="AR4472">
        <v>3.2414874863555356E-3</v>
      </c>
      <c r="AS4472">
        <v>4.7686888012665784E-3</v>
      </c>
      <c r="AT4472">
        <v>3.8718052370625296E-3</v>
      </c>
      <c r="AU4472">
        <v>1.248947248219023E-2</v>
      </c>
      <c r="AV4472">
        <v>2.1436213786808395E-2</v>
      </c>
      <c r="AW4472">
        <v>2.2975043522980732E-2</v>
      </c>
      <c r="AX4472">
        <v>1.9503786736777756E-2</v>
      </c>
      <c r="AY4472">
        <v>2.1872580926981425E-2</v>
      </c>
      <c r="AZ4472">
        <v>3.1970521264553006E-2</v>
      </c>
    </row>
    <row r="4473" spans="1:52" ht="14.55" customHeight="1">
      <c r="A4473" s="377"/>
      <c r="B4473" s="377"/>
      <c r="C4473" s="377"/>
      <c r="D4473" s="377"/>
      <c r="E4473" s="377"/>
      <c r="F4473" s="377"/>
      <c r="G4473" s="377"/>
      <c r="H4473" s="377"/>
      <c r="I4473" s="377"/>
      <c r="J4473" s="377"/>
      <c r="K4473" t="s">
        <v>6637</v>
      </c>
      <c r="L4473" t="s">
        <v>6179</v>
      </c>
      <c r="M4473" t="s">
        <v>15</v>
      </c>
      <c r="N4473" t="s">
        <v>80</v>
      </c>
      <c r="AP4473">
        <v>0.15944031024128535</v>
      </c>
      <c r="AQ4473">
        <v>0.12667517921436017</v>
      </c>
      <c r="AR4473">
        <v>5.8383877636699361E-2</v>
      </c>
      <c r="AS4473">
        <v>2.6704319811420813E-2</v>
      </c>
      <c r="AT4473">
        <v>0.14896032105986154</v>
      </c>
      <c r="AU4473">
        <v>0.147307246698754</v>
      </c>
      <c r="AV4473">
        <v>0.11275299099562096</v>
      </c>
      <c r="AW4473">
        <v>8.9692358008137865E-2</v>
      </c>
      <c r="AX4473">
        <v>6.3490361578317167E-2</v>
      </c>
      <c r="AY4473">
        <v>4.3202787154612544E-2</v>
      </c>
      <c r="AZ4473">
        <v>9.6083400361184276E-3</v>
      </c>
    </row>
    <row r="4474" spans="1:52" ht="14.55" customHeight="1">
      <c r="A4474" s="377"/>
      <c r="B4474" s="377"/>
      <c r="C4474" s="377"/>
      <c r="D4474" s="377"/>
      <c r="E4474" s="377"/>
      <c r="F4474" s="377"/>
      <c r="G4474" s="377"/>
      <c r="H4474" s="377"/>
      <c r="I4474" s="377"/>
      <c r="J4474" s="377"/>
      <c r="K4474" t="s">
        <v>6638</v>
      </c>
      <c r="L4474" t="s">
        <v>6179</v>
      </c>
      <c r="M4474" t="s">
        <v>91</v>
      </c>
      <c r="N4474" t="s">
        <v>80</v>
      </c>
      <c r="AP4474">
        <v>3.9276836583565802E-2</v>
      </c>
      <c r="AQ4474">
        <v>4.0996129896362858E-2</v>
      </c>
      <c r="AR4474">
        <v>4.1607035880571297E-2</v>
      </c>
      <c r="AS4474">
        <v>3.6909986847695336E-2</v>
      </c>
      <c r="AT4474">
        <v>3.8919358409158201E-2</v>
      </c>
      <c r="AU4474">
        <v>4.3884342497085026E-2</v>
      </c>
      <c r="AV4474">
        <v>5.4056158700050608E-2</v>
      </c>
      <c r="AW4474">
        <v>4.8312492662045944E-2</v>
      </c>
      <c r="AX4474">
        <v>5.2302439603489792E-2</v>
      </c>
      <c r="AY4474">
        <v>5.0554518436927411E-2</v>
      </c>
      <c r="AZ4474">
        <v>5.9018324809948217E-2</v>
      </c>
    </row>
    <row r="4475" spans="1:52" ht="14.55" customHeight="1">
      <c r="A4475" s="377"/>
      <c r="B4475" s="377"/>
      <c r="C4475" s="377"/>
      <c r="D4475" s="377"/>
      <c r="E4475" s="377"/>
      <c r="F4475" s="377"/>
      <c r="G4475" s="377"/>
      <c r="H4475" s="377"/>
      <c r="I4475" s="377"/>
      <c r="J4475" s="377"/>
      <c r="K4475" t="s">
        <v>6639</v>
      </c>
      <c r="L4475" t="s">
        <v>6179</v>
      </c>
      <c r="M4475" t="s">
        <v>16</v>
      </c>
      <c r="N4475" t="s">
        <v>80</v>
      </c>
      <c r="AP4475">
        <v>0.24469353112358291</v>
      </c>
      <c r="AQ4475">
        <v>0.24900961063656701</v>
      </c>
      <c r="AR4475">
        <v>0.23761187835134259</v>
      </c>
      <c r="AS4475">
        <v>0.22940863888455529</v>
      </c>
      <c r="AT4475">
        <v>0.20096622470084444</v>
      </c>
      <c r="AU4475">
        <v>0.19234105020564049</v>
      </c>
      <c r="AV4475">
        <v>0.1372275378035811</v>
      </c>
      <c r="AW4475">
        <v>0.12806367875201607</v>
      </c>
      <c r="AX4475">
        <v>0.12427986276142436</v>
      </c>
      <c r="AY4475">
        <v>0.10938289292203744</v>
      </c>
      <c r="AZ4475">
        <v>0.10641276170174044</v>
      </c>
    </row>
    <row r="4476" spans="1:52" ht="14.55" customHeight="1">
      <c r="A4476" s="377"/>
      <c r="B4476" s="377"/>
      <c r="C4476" s="377"/>
      <c r="D4476" s="377"/>
      <c r="E4476" s="377"/>
      <c r="F4476" s="377"/>
      <c r="G4476" s="377"/>
      <c r="H4476" s="377"/>
      <c r="I4476" s="377"/>
      <c r="J4476" s="377"/>
      <c r="K4476" t="s">
        <v>6640</v>
      </c>
      <c r="L4476" t="s">
        <v>6179</v>
      </c>
      <c r="M4476" t="s">
        <v>17</v>
      </c>
      <c r="N4476" t="s">
        <v>80</v>
      </c>
      <c r="AP4476">
        <v>0.11773225730024511</v>
      </c>
      <c r="AQ4476">
        <v>0.11897864728469484</v>
      </c>
      <c r="AR4476">
        <v>0.116421588924369</v>
      </c>
      <c r="AS4476">
        <v>0.12873800990244219</v>
      </c>
      <c r="AT4476">
        <v>0.12305272204920036</v>
      </c>
      <c r="AU4476">
        <v>0.12048648451205957</v>
      </c>
      <c r="AV4476">
        <v>7.9202922365168821E-2</v>
      </c>
      <c r="AW4476">
        <v>0.15002577971484213</v>
      </c>
      <c r="AX4476">
        <v>0.14893311466260645</v>
      </c>
      <c r="AY4476">
        <v>0.1588879565108666</v>
      </c>
      <c r="AZ4476">
        <v>0.16098119223510668</v>
      </c>
    </row>
    <row r="4477" spans="1:52" ht="14.55" customHeight="1">
      <c r="A4477" s="377"/>
      <c r="B4477" s="377"/>
      <c r="C4477" s="377"/>
      <c r="D4477" s="377"/>
      <c r="E4477" s="377"/>
      <c r="F4477" s="377"/>
      <c r="G4477" s="377"/>
      <c r="H4477" s="377"/>
      <c r="I4477" s="377"/>
      <c r="J4477" s="377"/>
      <c r="K4477" t="s">
        <v>6641</v>
      </c>
      <c r="L4477" t="s">
        <v>6179</v>
      </c>
      <c r="M4477" t="s">
        <v>97</v>
      </c>
      <c r="N4477" t="s">
        <v>80</v>
      </c>
      <c r="O4477" t="s">
        <v>6079</v>
      </c>
      <c r="P4477" t="s">
        <v>6079</v>
      </c>
      <c r="Q4477" t="s">
        <v>6079</v>
      </c>
      <c r="R4477" t="s">
        <v>6079</v>
      </c>
      <c r="S4477" t="s">
        <v>6079</v>
      </c>
      <c r="T4477" t="s">
        <v>6079</v>
      </c>
      <c r="AP4477">
        <v>8.2912106788182741E-2</v>
      </c>
      <c r="AQ4477">
        <v>7.3083192460127788E-2</v>
      </c>
      <c r="AR4477">
        <v>7.2881797193664027E-2</v>
      </c>
      <c r="AS4477">
        <v>8.661323465773578E-2</v>
      </c>
      <c r="AT4477">
        <v>5.3556704233049118E-2</v>
      </c>
      <c r="AU4477">
        <v>6.7948782953069775E-2</v>
      </c>
      <c r="AV4477">
        <v>4.4343163976762301E-2</v>
      </c>
      <c r="AW4477">
        <v>4.5277541497147605E-2</v>
      </c>
      <c r="AX4477">
        <v>5.1080596793395078E-2</v>
      </c>
      <c r="AY4477">
        <v>5.0169681509326547E-2</v>
      </c>
      <c r="AZ4477">
        <v>5.4784769143963456E-2</v>
      </c>
    </row>
    <row r="4478" spans="1:52" ht="14.55" customHeight="1">
      <c r="A4478" s="377"/>
      <c r="B4478" s="377"/>
      <c r="C4478" s="377"/>
      <c r="D4478" s="377"/>
      <c r="E4478" s="377"/>
      <c r="F4478" s="377"/>
      <c r="G4478" s="377"/>
      <c r="H4478" s="377"/>
      <c r="I4478" s="377"/>
      <c r="J4478" s="377"/>
      <c r="K4478" t="s">
        <v>6642</v>
      </c>
      <c r="L4478" t="s">
        <v>6179</v>
      </c>
      <c r="M4478" t="s">
        <v>18</v>
      </c>
      <c r="N4478" t="s">
        <v>80</v>
      </c>
      <c r="AP4478">
        <v>0.19748388836484557</v>
      </c>
      <c r="AQ4478">
        <v>0.19565845615298108</v>
      </c>
      <c r="AR4478">
        <v>0.16788841776547461</v>
      </c>
      <c r="AS4478">
        <v>0.16004249518590888</v>
      </c>
      <c r="AT4478">
        <v>0.11817381717139598</v>
      </c>
      <c r="AU4478">
        <v>0.11375296140669933</v>
      </c>
      <c r="AV4478">
        <v>7.3152575953064874E-2</v>
      </c>
      <c r="AW4478">
        <v>6.850656246286152E-2</v>
      </c>
      <c r="AX4478">
        <v>6.4670879618091967E-2</v>
      </c>
      <c r="AY4478">
        <v>5.7903844769137014E-2</v>
      </c>
      <c r="AZ4478">
        <v>5.4472463237242405E-2</v>
      </c>
    </row>
    <row r="4479" spans="1:52" ht="14.55" customHeight="1">
      <c r="A4479" s="377"/>
      <c r="B4479" s="377"/>
      <c r="C4479" s="377"/>
      <c r="D4479" s="377"/>
      <c r="E4479" s="377"/>
      <c r="F4479" s="377"/>
      <c r="G4479" s="377"/>
      <c r="H4479" s="377"/>
      <c r="I4479" s="377"/>
      <c r="J4479" s="377"/>
      <c r="K4479" t="s">
        <v>6643</v>
      </c>
      <c r="L4479" t="s">
        <v>6179</v>
      </c>
      <c r="M4479" t="s">
        <v>34</v>
      </c>
      <c r="N4479" t="s">
        <v>80</v>
      </c>
      <c r="AP4479">
        <v>0.18973222180593299</v>
      </c>
      <c r="AQ4479">
        <v>0.18887859864600809</v>
      </c>
      <c r="AR4479">
        <v>0.17982391890883748</v>
      </c>
      <c r="AS4479">
        <v>0.17606650089999856</v>
      </c>
      <c r="AT4479">
        <v>0.14478087766301365</v>
      </c>
      <c r="AU4479">
        <v>0.1380859480495204</v>
      </c>
      <c r="AV4479">
        <v>9.8054115111454412E-2</v>
      </c>
      <c r="AW4479">
        <v>9.3751330846321923E-2</v>
      </c>
      <c r="AX4479">
        <v>9.1666762251035719E-2</v>
      </c>
      <c r="AY4479">
        <v>8.3096569023103417E-2</v>
      </c>
      <c r="AZ4479">
        <v>8.0597971728327028E-2</v>
      </c>
    </row>
    <row r="4480" spans="1:52" ht="14.55" customHeight="1">
      <c r="A4480" s="377"/>
      <c r="B4480" s="377"/>
      <c r="C4480" s="377"/>
      <c r="D4480" s="377"/>
      <c r="E4480" s="377"/>
      <c r="F4480" s="377"/>
      <c r="G4480" s="377"/>
      <c r="H4480" s="377"/>
      <c r="I4480" s="377"/>
      <c r="J4480" s="377"/>
      <c r="K4480" t="s">
        <v>6644</v>
      </c>
      <c r="L4480" t="s">
        <v>6179</v>
      </c>
      <c r="M4480" t="s">
        <v>19</v>
      </c>
      <c r="N4480" t="s">
        <v>80</v>
      </c>
      <c r="AP4480">
        <v>7.2622568229810294E-2</v>
      </c>
      <c r="AQ4480">
        <v>7.1921108032507869E-2</v>
      </c>
      <c r="AR4480">
        <v>6.9926008548748073E-2</v>
      </c>
      <c r="AS4480">
        <v>3.8431113841311967E-2</v>
      </c>
      <c r="AT4480">
        <v>5.1632537856057731E-2</v>
      </c>
      <c r="AU4480">
        <v>5.4296169709271758E-2</v>
      </c>
      <c r="AV4480">
        <v>1.9676667862428193E-2</v>
      </c>
      <c r="AW4480">
        <v>1.7572083537858833E-2</v>
      </c>
      <c r="AX4480">
        <v>1.5474457907702712E-2</v>
      </c>
      <c r="AY4480">
        <v>9.0054971057405529E-3</v>
      </c>
      <c r="AZ4480">
        <v>9.8983537727129131E-3</v>
      </c>
    </row>
    <row r="4481" spans="1:52" ht="14.55" customHeight="1">
      <c r="A4481" s="377"/>
      <c r="B4481" s="377"/>
      <c r="C4481" s="377"/>
      <c r="D4481" s="377"/>
      <c r="E4481" s="377"/>
      <c r="F4481" s="377"/>
      <c r="G4481" s="377"/>
      <c r="H4481" s="377"/>
      <c r="I4481" s="377"/>
      <c r="J4481" s="377"/>
      <c r="K4481" t="s">
        <v>6645</v>
      </c>
      <c r="L4481" t="s">
        <v>6179</v>
      </c>
      <c r="M4481" t="s">
        <v>20</v>
      </c>
      <c r="N4481" t="s">
        <v>80</v>
      </c>
      <c r="AP4481">
        <v>0.20552376327933736</v>
      </c>
      <c r="AQ4481">
        <v>0.20318268738668835</v>
      </c>
      <c r="AR4481">
        <v>0.20227055486966528</v>
      </c>
      <c r="AS4481">
        <v>0.19530800553739075</v>
      </c>
      <c r="AT4481">
        <v>0.16767124135236908</v>
      </c>
      <c r="AU4481">
        <v>0.16011942836678905</v>
      </c>
      <c r="AV4481">
        <v>0.12055461061925583</v>
      </c>
      <c r="AW4481">
        <v>0.11820795128677118</v>
      </c>
      <c r="AX4481">
        <v>0.11634420479727478</v>
      </c>
      <c r="AY4481">
        <v>0.1076082316138645</v>
      </c>
      <c r="AZ4481">
        <v>0.10769991846826107</v>
      </c>
    </row>
    <row r="4482" spans="1:52" ht="14.55" customHeight="1">
      <c r="A4482" s="377"/>
      <c r="B4482" s="377"/>
      <c r="C4482" s="377"/>
      <c r="D4482" s="377"/>
      <c r="E4482" s="377"/>
      <c r="F4482" s="377"/>
      <c r="G4482" s="377"/>
      <c r="H4482" s="377"/>
      <c r="I4482" s="377"/>
      <c r="J4482" s="377"/>
      <c r="K4482" t="s">
        <v>6646</v>
      </c>
      <c r="L4482" t="s">
        <v>6179</v>
      </c>
      <c r="M4482" t="s">
        <v>22</v>
      </c>
      <c r="N4482" t="s">
        <v>80</v>
      </c>
      <c r="AP4482">
        <v>0.18125011736413493</v>
      </c>
      <c r="AQ4482">
        <v>0.17755602101371401</v>
      </c>
      <c r="AR4482">
        <v>0.15478412096125763</v>
      </c>
      <c r="AS4482">
        <v>0.20031073457238061</v>
      </c>
      <c r="AT4482">
        <v>0.14668774346536162</v>
      </c>
      <c r="AU4482">
        <v>0.13807878902350332</v>
      </c>
      <c r="AV4482">
        <v>7.4736465284812217E-2</v>
      </c>
      <c r="AW4482">
        <v>6.9983436965241633E-2</v>
      </c>
      <c r="AX4482">
        <v>6.1660145570341517E-2</v>
      </c>
      <c r="AY4482">
        <v>5.4465020770676734E-2</v>
      </c>
      <c r="AZ4482">
        <v>3.1165555574098187E-2</v>
      </c>
    </row>
    <row r="4483" spans="1:52" ht="14.55" customHeight="1">
      <c r="A4483" s="377"/>
      <c r="B4483" s="377"/>
      <c r="C4483" s="377"/>
      <c r="D4483" s="377"/>
      <c r="E4483" s="377"/>
      <c r="F4483" s="377"/>
      <c r="G4483" s="377"/>
      <c r="H4483" s="377"/>
      <c r="I4483" s="377"/>
      <c r="J4483" s="377"/>
      <c r="K4483" t="s">
        <v>6647</v>
      </c>
      <c r="L4483" t="s">
        <v>6179</v>
      </c>
      <c r="M4483" t="s">
        <v>90</v>
      </c>
      <c r="N4483" t="s">
        <v>80</v>
      </c>
      <c r="AP4483">
        <v>1.5041221499580712E-2</v>
      </c>
      <c r="AQ4483">
        <v>1.1187793121268693E-2</v>
      </c>
      <c r="AR4483">
        <v>1.2855331853828237E-2</v>
      </c>
      <c r="AS4483">
        <v>1.3382831785168955E-2</v>
      </c>
      <c r="AT4483">
        <v>1.3106805461638789E-2</v>
      </c>
      <c r="AU4483">
        <v>1.2343497822238392E-2</v>
      </c>
      <c r="AV4483">
        <v>1.1581428264133818E-2</v>
      </c>
      <c r="AW4483">
        <v>1.1700802613885321E-2</v>
      </c>
      <c r="AX4483">
        <v>1.1469942870142424E-2</v>
      </c>
      <c r="AY4483">
        <v>1.1110756604711017E-2</v>
      </c>
      <c r="AZ4483">
        <v>1.0968354633598704E-2</v>
      </c>
    </row>
    <row r="4484" spans="1:52" ht="14.55" customHeight="1">
      <c r="A4484" s="377"/>
      <c r="B4484" s="377"/>
      <c r="C4484" s="377"/>
      <c r="D4484" s="377"/>
      <c r="E4484" s="377"/>
      <c r="F4484" s="377"/>
      <c r="G4484" s="377"/>
      <c r="H4484" s="377"/>
      <c r="I4484" s="377"/>
      <c r="J4484" s="377"/>
      <c r="K4484" t="s">
        <v>6648</v>
      </c>
      <c r="L4484" t="s">
        <v>6179</v>
      </c>
      <c r="M4484" t="s">
        <v>23</v>
      </c>
      <c r="N4484" t="s">
        <v>80</v>
      </c>
      <c r="AP4484">
        <v>0.14524025643434962</v>
      </c>
      <c r="AQ4484">
        <v>0.14693185086891355</v>
      </c>
      <c r="AR4484">
        <v>0.14095414171749518</v>
      </c>
      <c r="AS4484">
        <v>0.13862666062606224</v>
      </c>
      <c r="AT4484">
        <v>0.1420035841549282</v>
      </c>
      <c r="AU4484">
        <v>0.123721009994451</v>
      </c>
      <c r="AV4484">
        <v>0.12933835066103919</v>
      </c>
      <c r="AW4484">
        <v>0.12120373468881264</v>
      </c>
      <c r="AX4484">
        <v>0.14242230699942307</v>
      </c>
      <c r="AY4484">
        <v>0.14812641886534514</v>
      </c>
      <c r="AZ4484">
        <v>0.14640535685666642</v>
      </c>
    </row>
    <row r="4485" spans="1:52" ht="14.55" customHeight="1">
      <c r="A4485" s="377"/>
      <c r="B4485" s="377"/>
      <c r="C4485" s="377"/>
      <c r="D4485" s="377"/>
      <c r="E4485" s="377"/>
      <c r="F4485" s="377"/>
      <c r="G4485" s="377"/>
      <c r="H4485" s="377"/>
      <c r="I4485" s="377"/>
      <c r="J4485" s="377"/>
      <c r="K4485" t="s">
        <v>6649</v>
      </c>
      <c r="L4485" t="s">
        <v>6179</v>
      </c>
      <c r="M4485" t="s">
        <v>24</v>
      </c>
      <c r="N4485" t="s">
        <v>80</v>
      </c>
      <c r="AP4485">
        <v>0.18699709337166048</v>
      </c>
      <c r="AQ4485">
        <v>0.19140983620355029</v>
      </c>
      <c r="AR4485">
        <v>0.17474506036593235</v>
      </c>
      <c r="AS4485">
        <v>0.18457263568906271</v>
      </c>
      <c r="AT4485">
        <v>0.18912232280601668</v>
      </c>
      <c r="AU4485">
        <v>0.18160806796529216</v>
      </c>
      <c r="AV4485">
        <v>0.13247773199969493</v>
      </c>
      <c r="AW4485">
        <v>0.12658170301596569</v>
      </c>
      <c r="AX4485">
        <v>0.14365385249247398</v>
      </c>
      <c r="AY4485">
        <v>0.15087482740578134</v>
      </c>
      <c r="AZ4485">
        <v>0.15539539921055059</v>
      </c>
    </row>
    <row r="4486" spans="1:52" ht="14.55" customHeight="1">
      <c r="A4486" s="377"/>
      <c r="B4486" s="377"/>
      <c r="C4486" s="377"/>
      <c r="D4486" s="377"/>
      <c r="E4486" s="377"/>
      <c r="F4486" s="377"/>
      <c r="G4486" s="377"/>
      <c r="H4486" s="377"/>
      <c r="I4486" s="377"/>
      <c r="J4486" s="377"/>
      <c r="K4486" t="s">
        <v>6764</v>
      </c>
      <c r="L4486" t="s">
        <v>6179</v>
      </c>
      <c r="M4486" t="s">
        <v>1386</v>
      </c>
      <c r="N4486" t="s">
        <v>80</v>
      </c>
      <c r="O4486" t="s">
        <v>6079</v>
      </c>
      <c r="P4486" t="s">
        <v>6079</v>
      </c>
      <c r="Q4486" t="s">
        <v>6079</v>
      </c>
      <c r="R4486" t="s">
        <v>6079</v>
      </c>
      <c r="S4486" t="s">
        <v>6079</v>
      </c>
      <c r="T4486" t="s">
        <v>6079</v>
      </c>
      <c r="U4486" t="s">
        <v>6079</v>
      </c>
      <c r="V4486" t="s">
        <v>6079</v>
      </c>
      <c r="W4486" t="s">
        <v>6079</v>
      </c>
      <c r="X4486" t="s">
        <v>6079</v>
      </c>
      <c r="Y4486" t="s">
        <v>6079</v>
      </c>
      <c r="Z4486" t="s">
        <v>6079</v>
      </c>
      <c r="AA4486" t="s">
        <v>6079</v>
      </c>
      <c r="AV4486">
        <v>0.21665264191481523</v>
      </c>
      <c r="AW4486">
        <v>0.22412440805053657</v>
      </c>
      <c r="AX4486">
        <v>0.209842377332397</v>
      </c>
      <c r="AY4486">
        <v>0.21538227227054416</v>
      </c>
    </row>
    <row r="4487" spans="1:52" ht="14.55" customHeight="1">
      <c r="A4487" s="377"/>
      <c r="B4487" s="377"/>
      <c r="C4487" s="377"/>
      <c r="D4487" s="377"/>
      <c r="E4487" s="377"/>
      <c r="F4487" s="377"/>
      <c r="G4487" s="377"/>
      <c r="H4487" s="377"/>
      <c r="I4487" s="377"/>
      <c r="J4487" s="377"/>
      <c r="K4487" t="s">
        <v>6650</v>
      </c>
      <c r="L4487" t="s">
        <v>6179</v>
      </c>
      <c r="M4487" t="s">
        <v>25</v>
      </c>
      <c r="N4487" t="s">
        <v>80</v>
      </c>
      <c r="AP4487">
        <v>0.23968579091178677</v>
      </c>
      <c r="AQ4487">
        <v>0.23837235809379609</v>
      </c>
      <c r="AR4487">
        <v>0.2300583860939748</v>
      </c>
      <c r="AS4487">
        <v>0.2300565754841189</v>
      </c>
      <c r="AT4487">
        <v>0.18251570772072845</v>
      </c>
      <c r="AU4487">
        <v>0.17342288070780315</v>
      </c>
      <c r="AV4487">
        <v>0.12429062024703172</v>
      </c>
      <c r="AW4487">
        <v>0.10966538341905029</v>
      </c>
      <c r="AX4487">
        <v>0.1132639240222664</v>
      </c>
      <c r="AY4487">
        <v>8.8741626840686719E-2</v>
      </c>
      <c r="AZ4487">
        <v>8.6246723460154412E-2</v>
      </c>
    </row>
    <row r="4488" spans="1:52" ht="14.55" customHeight="1">
      <c r="A4488" s="377"/>
      <c r="B4488" s="377"/>
      <c r="C4488" s="377"/>
      <c r="D4488" s="377"/>
      <c r="E4488" s="377"/>
      <c r="F4488" s="377"/>
      <c r="G4488" s="377"/>
      <c r="H4488" s="377"/>
      <c r="I4488" s="377"/>
      <c r="J4488" s="377"/>
      <c r="K4488" t="s">
        <v>6651</v>
      </c>
      <c r="L4488" t="s">
        <v>6179</v>
      </c>
      <c r="M4488" t="s">
        <v>5610</v>
      </c>
      <c r="N4488" t="s">
        <v>80</v>
      </c>
      <c r="AP4488" t="s">
        <v>6079</v>
      </c>
      <c r="AQ4488" t="s">
        <v>6079</v>
      </c>
      <c r="AR4488" t="s">
        <v>6079</v>
      </c>
      <c r="AS4488" t="s">
        <v>6079</v>
      </c>
      <c r="AT4488">
        <v>5.5825925888906176E-2</v>
      </c>
      <c r="AU4488">
        <v>5.3829844135181083E-2</v>
      </c>
      <c r="AV4488">
        <v>3.8295510401842384E-2</v>
      </c>
      <c r="AW4488">
        <v>3.9084736727975362E-2</v>
      </c>
      <c r="AX4488">
        <v>4.0798843339186576E-2</v>
      </c>
      <c r="AY4488">
        <v>4.1245468502418718E-2</v>
      </c>
      <c r="AZ4488">
        <v>4.2419536498560242E-2</v>
      </c>
    </row>
    <row r="4489" spans="1:52" ht="14.55" customHeight="1">
      <c r="A4489" s="377"/>
      <c r="B4489" s="377"/>
      <c r="C4489" s="377"/>
      <c r="D4489" s="377"/>
      <c r="E4489" s="377"/>
      <c r="F4489" s="377"/>
      <c r="G4489" s="377"/>
      <c r="H4489" s="377"/>
      <c r="I4489" s="377"/>
      <c r="J4489" s="377"/>
      <c r="K4489" t="s">
        <v>6652</v>
      </c>
      <c r="L4489" t="s">
        <v>6179</v>
      </c>
      <c r="M4489" t="s">
        <v>98</v>
      </c>
      <c r="N4489" t="s">
        <v>80</v>
      </c>
      <c r="AP4489">
        <v>7.486546551060061E-2</v>
      </c>
      <c r="AQ4489">
        <v>8.9764220492062397E-2</v>
      </c>
      <c r="AR4489">
        <v>8.4136350512831179E-2</v>
      </c>
      <c r="AS4489">
        <v>8.845190326443475E-2</v>
      </c>
      <c r="AT4489">
        <v>9.3080733548221134E-2</v>
      </c>
      <c r="AU4489">
        <v>8.6768081767011909E-2</v>
      </c>
      <c r="AV4489">
        <v>6.3955357423303022E-2</v>
      </c>
      <c r="AW4489">
        <v>6.5117161934152637E-2</v>
      </c>
      <c r="AX4489">
        <v>5.6283032115615833E-2</v>
      </c>
      <c r="AY4489">
        <v>4.2603476063793312E-2</v>
      </c>
      <c r="AZ4489">
        <v>4.8656276823385379E-2</v>
      </c>
    </row>
    <row r="4490" spans="1:52" ht="14.55" customHeight="1">
      <c r="A4490" s="377"/>
      <c r="B4490" s="377"/>
      <c r="C4490" s="377"/>
      <c r="D4490" s="377"/>
      <c r="E4490" s="377"/>
      <c r="F4490" s="377"/>
      <c r="G4490" s="377"/>
      <c r="H4490" s="377"/>
      <c r="I4490" s="377"/>
      <c r="J4490" s="377"/>
      <c r="K4490" t="s">
        <v>6653</v>
      </c>
      <c r="L4490" t="s">
        <v>6179</v>
      </c>
      <c r="M4490" t="s">
        <v>94</v>
      </c>
      <c r="N4490" t="s">
        <v>80</v>
      </c>
      <c r="AP4490">
        <v>0.23276188944556497</v>
      </c>
      <c r="AQ4490">
        <v>0.2299051335546255</v>
      </c>
      <c r="AR4490">
        <v>0.2327187826807447</v>
      </c>
      <c r="AS4490">
        <v>0.22607343906325555</v>
      </c>
      <c r="AT4490">
        <v>0.21557526135892255</v>
      </c>
      <c r="AU4490">
        <v>0.2038736045293863</v>
      </c>
      <c r="AV4490">
        <v>0.17741790629600271</v>
      </c>
      <c r="AW4490">
        <v>0.17300376288779123</v>
      </c>
      <c r="AX4490">
        <v>0.17785773924670184</v>
      </c>
      <c r="AY4490">
        <v>0.17700747490130991</v>
      </c>
      <c r="AZ4490">
        <v>0.17435104709192265</v>
      </c>
    </row>
    <row r="4491" spans="1:52" ht="14.55" customHeight="1">
      <c r="A4491" s="377"/>
      <c r="B4491" s="377"/>
      <c r="C4491" s="377"/>
      <c r="D4491" s="377"/>
      <c r="E4491" s="377"/>
      <c r="F4491" s="377"/>
      <c r="G4491" s="377"/>
      <c r="H4491" s="377"/>
      <c r="I4491" s="377"/>
      <c r="J4491" s="377"/>
      <c r="K4491" t="s">
        <v>6654</v>
      </c>
      <c r="L4491" t="s">
        <v>6179</v>
      </c>
      <c r="M4491" t="s">
        <v>99</v>
      </c>
      <c r="N4491" t="s">
        <v>80</v>
      </c>
      <c r="AP4491">
        <v>9.7901603447178159E-2</v>
      </c>
      <c r="AQ4491">
        <v>9.0966245463970002E-2</v>
      </c>
      <c r="AR4491">
        <v>7.1190022388865085E-2</v>
      </c>
      <c r="AS4491">
        <v>7.5101507351602551E-2</v>
      </c>
      <c r="AT4491">
        <v>4.0750999824320983E-2</v>
      </c>
      <c r="AU4491">
        <v>3.5569867921447458E-2</v>
      </c>
      <c r="AV4491">
        <v>9.5439186406604502E-3</v>
      </c>
      <c r="AW4491">
        <v>1.6969287120874952E-2</v>
      </c>
      <c r="AX4491">
        <v>1.4642577715282342E-2</v>
      </c>
      <c r="AY4491">
        <v>1.4028459062636544E-2</v>
      </c>
      <c r="AZ4491">
        <v>3.8314452011142419E-2</v>
      </c>
    </row>
    <row r="4492" spans="1:52" ht="14.55" customHeight="1">
      <c r="A4492" s="377"/>
      <c r="B4492" s="377"/>
      <c r="C4492" s="377"/>
      <c r="D4492" s="377"/>
      <c r="E4492" s="377"/>
      <c r="F4492" s="377"/>
      <c r="G4492" s="377"/>
      <c r="H4492" s="377"/>
      <c r="I4492" s="377"/>
      <c r="J4492" s="377"/>
      <c r="K4492" t="s">
        <v>6655</v>
      </c>
      <c r="L4492" t="s">
        <v>6179</v>
      </c>
      <c r="M4492" t="s">
        <v>26</v>
      </c>
      <c r="N4492" t="s">
        <v>80</v>
      </c>
      <c r="O4492" t="s">
        <v>6079</v>
      </c>
      <c r="P4492" t="s">
        <v>6079</v>
      </c>
      <c r="Q4492" t="s">
        <v>6079</v>
      </c>
      <c r="R4492" t="s">
        <v>6079</v>
      </c>
      <c r="S4492" t="s">
        <v>6079</v>
      </c>
      <c r="AP4492">
        <v>6.6239406771686021E-2</v>
      </c>
      <c r="AQ4492">
        <v>6.3930114307003877E-2</v>
      </c>
      <c r="AR4492">
        <v>6.4500707779658217E-2</v>
      </c>
      <c r="AS4492">
        <v>6.2090082999270171E-2</v>
      </c>
      <c r="AT4492">
        <v>6.2096345717896115E-2</v>
      </c>
      <c r="AU4492">
        <v>5.9879411439952457E-2</v>
      </c>
      <c r="AV4492">
        <v>5.2295778816336215E-2</v>
      </c>
      <c r="AW4492">
        <v>5.1442284664011781E-2</v>
      </c>
      <c r="AX4492">
        <v>4.7498069209840073E-2</v>
      </c>
      <c r="AY4492">
        <v>4.9518232941858094E-2</v>
      </c>
      <c r="AZ4492">
        <v>4.7071886590209534E-2</v>
      </c>
    </row>
    <row r="4493" spans="1:52" ht="14.55" customHeight="1">
      <c r="A4493" s="377"/>
      <c r="B4493" s="377"/>
      <c r="C4493" s="377"/>
      <c r="D4493" s="377"/>
      <c r="E4493" s="377"/>
      <c r="F4493" s="377"/>
      <c r="G4493" s="377"/>
      <c r="H4493" s="377"/>
      <c r="I4493" s="377"/>
      <c r="J4493" s="377"/>
      <c r="K4493" t="s">
        <v>6656</v>
      </c>
      <c r="L4493" t="s">
        <v>6179</v>
      </c>
      <c r="M4493" t="s">
        <v>27</v>
      </c>
      <c r="N4493" t="s">
        <v>80</v>
      </c>
      <c r="AP4493">
        <v>0.13627050845013808</v>
      </c>
      <c r="AQ4493">
        <v>0.13729535339513879</v>
      </c>
      <c r="AR4493">
        <v>0.13872526895724155</v>
      </c>
      <c r="AS4493">
        <v>0.13757912248361981</v>
      </c>
      <c r="AT4493">
        <v>0.10653259353780876</v>
      </c>
      <c r="AU4493">
        <v>9.6810033864895353E-2</v>
      </c>
      <c r="AV4493">
        <v>5.0433579303178093E-2</v>
      </c>
      <c r="AW4493">
        <v>4.4955896484478293E-2</v>
      </c>
      <c r="AX4493">
        <v>3.6362109076375521E-2</v>
      </c>
      <c r="AY4493">
        <v>3.3805944223404008E-2</v>
      </c>
      <c r="AZ4493">
        <v>2.8570904161289535E-2</v>
      </c>
    </row>
    <row r="4494" spans="1:52" ht="14.55" customHeight="1">
      <c r="A4494" s="377"/>
      <c r="B4494" s="377"/>
      <c r="C4494" s="377"/>
      <c r="D4494" s="377"/>
      <c r="E4494" s="377"/>
      <c r="F4494" s="377"/>
      <c r="G4494" s="377"/>
      <c r="H4494" s="377"/>
      <c r="I4494" s="377"/>
      <c r="J4494" s="377"/>
      <c r="K4494" t="s">
        <v>6657</v>
      </c>
      <c r="L4494" t="s">
        <v>6179</v>
      </c>
      <c r="M4494" t="s">
        <v>28</v>
      </c>
      <c r="N4494" t="s">
        <v>80</v>
      </c>
      <c r="AP4494" t="s">
        <v>6079</v>
      </c>
      <c r="AQ4494" t="s">
        <v>6079</v>
      </c>
      <c r="AR4494" t="s">
        <v>6079</v>
      </c>
      <c r="AS4494" t="s">
        <v>6079</v>
      </c>
      <c r="AT4494">
        <v>2.8467970185630897E-3</v>
      </c>
      <c r="AU4494">
        <v>5.2158676225753315E-3</v>
      </c>
      <c r="AV4494">
        <v>6.0904300480056151E-3</v>
      </c>
      <c r="AW4494">
        <v>6.393038949048171E-3</v>
      </c>
      <c r="AX4494">
        <v>3.3261683803917207E-3</v>
      </c>
      <c r="AY4494">
        <v>2.857704838231296E-3</v>
      </c>
      <c r="AZ4494">
        <v>8.3179464901231917E-3</v>
      </c>
    </row>
    <row r="4495" spans="1:52" ht="14.55" customHeight="1">
      <c r="A4495" s="377"/>
      <c r="B4495" s="377"/>
      <c r="C4495" s="377"/>
      <c r="D4495" s="377"/>
      <c r="E4495" s="377"/>
      <c r="F4495" s="377"/>
      <c r="G4495" s="377"/>
      <c r="H4495" s="377"/>
      <c r="I4495" s="377"/>
      <c r="J4495" s="377"/>
      <c r="K4495" t="s">
        <v>6658</v>
      </c>
      <c r="L4495" t="s">
        <v>6179</v>
      </c>
      <c r="M4495" t="s">
        <v>29</v>
      </c>
      <c r="N4495" t="s">
        <v>80</v>
      </c>
      <c r="AP4495">
        <v>9.7287699276891772E-3</v>
      </c>
      <c r="AQ4495">
        <v>7.3366050253991823E-3</v>
      </c>
      <c r="AR4495">
        <v>7.4756289629687106E-3</v>
      </c>
      <c r="AS4495">
        <v>4.6697312948428202E-3</v>
      </c>
      <c r="AT4495">
        <v>3.4768486775932669E-3</v>
      </c>
      <c r="AU4495">
        <v>4.1829829007494204E-3</v>
      </c>
      <c r="AV4495">
        <v>6.3196246254650732E-3</v>
      </c>
      <c r="AW4495">
        <v>5.6694510966625424E-3</v>
      </c>
      <c r="AX4495">
        <v>5.6388312541656152E-3</v>
      </c>
      <c r="AY4495">
        <v>5.2558952128161033E-3</v>
      </c>
      <c r="AZ4495">
        <v>5.6805499620085423E-3</v>
      </c>
    </row>
    <row r="4496" spans="1:52" ht="14.55" customHeight="1">
      <c r="A4496" s="377"/>
      <c r="B4496" s="377"/>
      <c r="C4496" s="377"/>
      <c r="D4496" s="377"/>
      <c r="E4496" s="377"/>
      <c r="F4496" s="377"/>
      <c r="G4496" s="377"/>
      <c r="H4496" s="377"/>
      <c r="I4496" s="377"/>
      <c r="J4496" s="377"/>
      <c r="K4496" t="s">
        <v>6659</v>
      </c>
      <c r="L4496" t="s">
        <v>6179</v>
      </c>
      <c r="M4496" t="s">
        <v>30</v>
      </c>
      <c r="N4496" t="s">
        <v>80</v>
      </c>
      <c r="AP4496">
        <v>0.12847519502210325</v>
      </c>
      <c r="AQ4496">
        <v>0.12841459369615338</v>
      </c>
      <c r="AR4496">
        <v>0.10659754653899656</v>
      </c>
      <c r="AS4496">
        <v>0.10170381517310428</v>
      </c>
      <c r="AT4496">
        <v>8.2620500512658138E-2</v>
      </c>
      <c r="AU4496">
        <v>8.2872139912894868E-2</v>
      </c>
      <c r="AV4496">
        <v>3.0469224835675771E-2</v>
      </c>
      <c r="AW4496">
        <v>2.6064655769869133E-2</v>
      </c>
      <c r="AX4496">
        <v>3.2740492917677201E-2</v>
      </c>
      <c r="AY4496">
        <v>3.1357495443034927E-2</v>
      </c>
      <c r="AZ4496">
        <v>2.4396822570137297E-2</v>
      </c>
    </row>
    <row r="4497" spans="1:52" ht="14.55" customHeight="1">
      <c r="A4497" s="377"/>
      <c r="B4497" s="377"/>
      <c r="C4497" s="377"/>
      <c r="D4497" s="377"/>
      <c r="E4497" s="377"/>
      <c r="F4497" s="377"/>
      <c r="G4497" s="377"/>
      <c r="H4497" s="377"/>
      <c r="I4497" s="377"/>
      <c r="J4497" s="377"/>
      <c r="K4497" t="s">
        <v>6660</v>
      </c>
      <c r="L4497" t="s">
        <v>6179</v>
      </c>
      <c r="M4497" t="s">
        <v>100</v>
      </c>
      <c r="N4497" t="s">
        <v>80</v>
      </c>
      <c r="AP4497">
        <v>2.2949500499863627E-2</v>
      </c>
      <c r="AQ4497">
        <v>1.5620494767497623E-2</v>
      </c>
      <c r="AR4497">
        <v>2.7613199328310835E-2</v>
      </c>
      <c r="AS4497">
        <v>2.4775974528345495E-2</v>
      </c>
      <c r="AT4497">
        <v>2.9135353953528377E-2</v>
      </c>
      <c r="AU4497">
        <v>3.6018772522594854E-2</v>
      </c>
      <c r="AV4497">
        <v>3.5054029779880341E-2</v>
      </c>
      <c r="AW4497">
        <v>3.4332450098997012E-2</v>
      </c>
      <c r="AX4497">
        <v>3.8457306500304489E-2</v>
      </c>
      <c r="AY4497">
        <v>5.0591371098943121E-2</v>
      </c>
      <c r="AZ4497">
        <v>6.5449125206734599E-2</v>
      </c>
    </row>
    <row r="4498" spans="1:52" ht="14.55" customHeight="1">
      <c r="A4498" s="377"/>
      <c r="B4498" s="377"/>
      <c r="C4498" s="377"/>
      <c r="D4498" s="377"/>
      <c r="E4498" s="377"/>
      <c r="F4498" s="377"/>
      <c r="G4498" s="377"/>
      <c r="H4498" s="377"/>
      <c r="I4498" s="377"/>
      <c r="J4498" s="377"/>
      <c r="K4498" t="s">
        <v>6661</v>
      </c>
      <c r="L4498" t="s">
        <v>6179</v>
      </c>
      <c r="M4498" t="s">
        <v>31</v>
      </c>
      <c r="N4498" t="s">
        <v>80</v>
      </c>
      <c r="AP4498">
        <v>4.4846163485086014E-2</v>
      </c>
      <c r="AQ4498">
        <v>3.9395966603893502E-2</v>
      </c>
      <c r="AR4498">
        <v>3.897181894717941E-2</v>
      </c>
      <c r="AS4498">
        <v>3.7681844045940799E-2</v>
      </c>
      <c r="AT4498">
        <v>3.2886470879743904E-2</v>
      </c>
      <c r="AU4498">
        <v>3.4433415639497124E-2</v>
      </c>
      <c r="AV4498">
        <v>3.2471932582132899E-2</v>
      </c>
      <c r="AW4498">
        <v>3.5434467636852728E-2</v>
      </c>
      <c r="AX4498">
        <v>3.754640474878735E-2</v>
      </c>
      <c r="AY4498">
        <v>3.772623643211491E-2</v>
      </c>
      <c r="AZ4498">
        <v>3.7315309265679997E-2</v>
      </c>
    </row>
    <row r="4499" spans="1:52" ht="14.55" customHeight="1">
      <c r="A4499" s="377"/>
      <c r="B4499" s="377"/>
      <c r="C4499" s="377"/>
      <c r="D4499" s="377"/>
      <c r="E4499" s="377"/>
      <c r="F4499" s="377"/>
      <c r="G4499" s="377"/>
      <c r="H4499" s="377"/>
      <c r="I4499" s="377"/>
      <c r="J4499" s="377"/>
      <c r="K4499" t="s">
        <v>6662</v>
      </c>
      <c r="L4499" t="s">
        <v>6179</v>
      </c>
      <c r="M4499" t="s">
        <v>32</v>
      </c>
      <c r="N4499" t="s">
        <v>80</v>
      </c>
      <c r="O4499" t="s">
        <v>6079</v>
      </c>
      <c r="P4499" t="s">
        <v>6079</v>
      </c>
      <c r="Q4499" t="s">
        <v>6079</v>
      </c>
      <c r="R4499" t="s">
        <v>6079</v>
      </c>
      <c r="S4499" t="s">
        <v>6079</v>
      </c>
      <c r="AP4499">
        <v>4.1542058873233041E-2</v>
      </c>
      <c r="AQ4499">
        <v>3.8942342940420718E-2</v>
      </c>
      <c r="AR4499">
        <v>3.9088553439801464E-2</v>
      </c>
      <c r="AS4499">
        <v>3.3045843077190135E-2</v>
      </c>
      <c r="AT4499">
        <v>1.1691732188262E-2</v>
      </c>
      <c r="AU4499">
        <v>2.2105758546900393E-2</v>
      </c>
      <c r="AV4499">
        <v>2.4975299288848115E-2</v>
      </c>
      <c r="AW4499">
        <v>2.6033716675210292E-2</v>
      </c>
      <c r="AX4499">
        <v>3.6152236101391719E-2</v>
      </c>
      <c r="AY4499">
        <v>3.6276624225913677E-2</v>
      </c>
      <c r="AZ4499">
        <v>4.3175753396603053E-2</v>
      </c>
    </row>
    <row r="4500" spans="1:52" ht="14.55" customHeight="1">
      <c r="A4500" s="377"/>
      <c r="B4500" s="377"/>
      <c r="C4500" s="377"/>
      <c r="D4500" s="377"/>
      <c r="E4500" s="377"/>
      <c r="F4500" s="377"/>
      <c r="G4500" s="377"/>
      <c r="H4500" s="377"/>
      <c r="I4500" s="377"/>
      <c r="J4500" s="377"/>
      <c r="K4500" t="s">
        <v>6663</v>
      </c>
      <c r="L4500" t="s">
        <v>6179</v>
      </c>
      <c r="M4500" t="s">
        <v>93</v>
      </c>
      <c r="N4500" t="s">
        <v>80</v>
      </c>
      <c r="AP4500">
        <v>0.13040766290556161</v>
      </c>
      <c r="AQ4500">
        <v>0.15396628089029102</v>
      </c>
      <c r="AR4500">
        <v>0.15410366238277912</v>
      </c>
      <c r="AS4500">
        <v>0.15842973000225224</v>
      </c>
      <c r="AT4500">
        <v>0.1587541782788951</v>
      </c>
      <c r="AU4500">
        <v>0.1474238078953499</v>
      </c>
      <c r="AV4500">
        <v>9.5490995507516871E-2</v>
      </c>
      <c r="AW4500">
        <v>7.8211999969962864E-2</v>
      </c>
      <c r="AX4500">
        <v>7.6031332703135127E-2</v>
      </c>
      <c r="AY4500">
        <v>2.5937154837395216E-2</v>
      </c>
      <c r="AZ4500">
        <v>2.1723111560915328E-2</v>
      </c>
    </row>
    <row r="4501" spans="1:52" ht="14.55" customHeight="1">
      <c r="A4501" s="377"/>
      <c r="B4501" s="377"/>
      <c r="C4501" s="377"/>
      <c r="D4501" s="377"/>
      <c r="E4501" s="377"/>
      <c r="F4501" s="377"/>
      <c r="G4501" s="377"/>
      <c r="H4501" s="377"/>
      <c r="I4501" s="377"/>
      <c r="J4501" s="377"/>
      <c r="K4501" t="s">
        <v>6664</v>
      </c>
      <c r="L4501" t="s">
        <v>6180</v>
      </c>
      <c r="M4501" t="s">
        <v>13</v>
      </c>
      <c r="N4501" t="s">
        <v>80</v>
      </c>
      <c r="AP4501">
        <v>9.286793915645418E-2</v>
      </c>
      <c r="AQ4501">
        <v>9.2643134502349872E-2</v>
      </c>
      <c r="AR4501">
        <v>9.1886766192383354E-2</v>
      </c>
      <c r="AS4501">
        <v>9.8281592669127754E-2</v>
      </c>
      <c r="AT4501">
        <v>0.1054948094602683</v>
      </c>
      <c r="AU4501">
        <v>0.1102912582249698</v>
      </c>
      <c r="AV4501">
        <v>0.12262806273673632</v>
      </c>
      <c r="AW4501">
        <v>0.141119933816862</v>
      </c>
      <c r="AX4501">
        <v>0.14753759272082953</v>
      </c>
      <c r="AY4501">
        <v>0.15432911762595583</v>
      </c>
      <c r="AZ4501">
        <v>0.15618689744224026</v>
      </c>
    </row>
    <row r="4502" spans="1:52" ht="14.55" customHeight="1">
      <c r="A4502" s="377"/>
      <c r="B4502" s="377"/>
      <c r="C4502" s="377"/>
      <c r="D4502" s="377"/>
      <c r="E4502" s="377"/>
      <c r="F4502" s="377"/>
      <c r="G4502" s="377"/>
      <c r="H4502" s="377"/>
      <c r="I4502" s="377"/>
      <c r="J4502" s="377"/>
      <c r="K4502" t="s">
        <v>6665</v>
      </c>
      <c r="L4502" t="s">
        <v>6180</v>
      </c>
      <c r="M4502" t="s">
        <v>14</v>
      </c>
      <c r="N4502" t="s">
        <v>80</v>
      </c>
      <c r="AP4502">
        <v>4.6770734741882749E-3</v>
      </c>
      <c r="AQ4502">
        <v>5.3273105681717545E-3</v>
      </c>
      <c r="AR4502">
        <v>4.7236485939354542E-3</v>
      </c>
      <c r="AS4502">
        <v>5.015293948941851E-3</v>
      </c>
      <c r="AT4502">
        <v>4.9319878833724781E-3</v>
      </c>
      <c r="AU4502">
        <v>5.4763542111236031E-3</v>
      </c>
      <c r="AV4502">
        <v>6.8245567314450918E-3</v>
      </c>
      <c r="AW4502">
        <v>1.225525064548217E-2</v>
      </c>
      <c r="AX4502">
        <v>1.092375221733082E-2</v>
      </c>
      <c r="AY4502">
        <v>9.1853658811367235E-3</v>
      </c>
      <c r="AZ4502">
        <v>1.5162690192370196E-2</v>
      </c>
    </row>
    <row r="4503" spans="1:52" ht="14.55" customHeight="1">
      <c r="A4503" s="377"/>
      <c r="B4503" s="377"/>
      <c r="C4503" s="377"/>
      <c r="D4503" s="377"/>
      <c r="E4503" s="377"/>
      <c r="F4503" s="377"/>
      <c r="G4503" s="377"/>
      <c r="H4503" s="377"/>
      <c r="I4503" s="377"/>
      <c r="J4503" s="377"/>
      <c r="K4503" t="s">
        <v>6666</v>
      </c>
      <c r="L4503" t="s">
        <v>6180</v>
      </c>
      <c r="M4503" t="s">
        <v>92</v>
      </c>
      <c r="N4503" t="s">
        <v>80</v>
      </c>
      <c r="AP4503">
        <v>0</v>
      </c>
      <c r="AQ4503">
        <v>0</v>
      </c>
      <c r="AR4503">
        <v>5.0756744792099821E-3</v>
      </c>
      <c r="AS4503">
        <v>5.9319074700262975E-3</v>
      </c>
      <c r="AT4503">
        <v>5.903533046315238E-3</v>
      </c>
      <c r="AU4503">
        <v>5.6336242590827885E-3</v>
      </c>
      <c r="AV4503">
        <v>5.3647874144086664E-3</v>
      </c>
      <c r="AW4503">
        <v>1.3285620505997336E-2</v>
      </c>
      <c r="AX4503">
        <v>1.4524274873154592E-2</v>
      </c>
      <c r="AY4503">
        <v>1.6608597765134417E-2</v>
      </c>
      <c r="AZ4503">
        <v>1.7820534960155589E-2</v>
      </c>
    </row>
    <row r="4504" spans="1:52" ht="14.55" customHeight="1">
      <c r="A4504" s="377"/>
      <c r="B4504" s="377"/>
      <c r="C4504" s="377"/>
      <c r="D4504" s="377"/>
      <c r="E4504" s="377"/>
      <c r="F4504" s="377"/>
      <c r="G4504" s="377"/>
      <c r="H4504" s="377"/>
      <c r="I4504" s="377"/>
      <c r="J4504" s="377"/>
      <c r="K4504" t="s">
        <v>6667</v>
      </c>
      <c r="L4504" t="s">
        <v>6180</v>
      </c>
      <c r="M4504" t="s">
        <v>15</v>
      </c>
      <c r="N4504" t="s">
        <v>80</v>
      </c>
      <c r="AP4504">
        <v>0</v>
      </c>
      <c r="AQ4504">
        <v>0</v>
      </c>
      <c r="AR4504">
        <v>0</v>
      </c>
      <c r="AS4504">
        <v>0</v>
      </c>
      <c r="AT4504">
        <v>0</v>
      </c>
      <c r="AU4504">
        <v>0</v>
      </c>
      <c r="AV4504">
        <v>0</v>
      </c>
      <c r="AW4504">
        <v>0</v>
      </c>
      <c r="AX4504">
        <v>0</v>
      </c>
      <c r="AY4504">
        <v>0</v>
      </c>
      <c r="AZ4504">
        <v>0</v>
      </c>
    </row>
    <row r="4505" spans="1:52" ht="14.55" customHeight="1">
      <c r="A4505" s="377"/>
      <c r="B4505" s="377"/>
      <c r="C4505" s="377"/>
      <c r="D4505" s="377"/>
      <c r="E4505" s="377"/>
      <c r="F4505" s="377"/>
      <c r="G4505" s="377"/>
      <c r="H4505" s="377"/>
      <c r="I4505" s="377"/>
      <c r="J4505" s="377"/>
      <c r="K4505" t="s">
        <v>6668</v>
      </c>
      <c r="L4505" t="s">
        <v>6180</v>
      </c>
      <c r="M4505" t="s">
        <v>91</v>
      </c>
      <c r="N4505" t="s">
        <v>80</v>
      </c>
      <c r="AP4505">
        <v>2.246830146348737E-3</v>
      </c>
      <c r="AQ4505">
        <v>6.1080365855151935E-3</v>
      </c>
      <c r="AR4505">
        <v>5.2914262608128176E-3</v>
      </c>
      <c r="AS4505">
        <v>5.0403892497284612E-3</v>
      </c>
      <c r="AT4505">
        <v>4.1302547357965919E-3</v>
      </c>
      <c r="AU4505">
        <v>5.8681727164703991E-3</v>
      </c>
      <c r="AV4505">
        <v>9.0338927995407686E-3</v>
      </c>
      <c r="AW4505">
        <v>8.7955227204934341E-3</v>
      </c>
      <c r="AX4505">
        <v>1.3232605529749992E-2</v>
      </c>
      <c r="AY4505">
        <v>1.7320732387134927E-2</v>
      </c>
      <c r="AZ4505">
        <v>1.8366273923023355E-2</v>
      </c>
    </row>
    <row r="4506" spans="1:52" ht="14.55" customHeight="1">
      <c r="A4506" s="377"/>
      <c r="B4506" s="377"/>
      <c r="C4506" s="377"/>
      <c r="D4506" s="377"/>
      <c r="E4506" s="377"/>
      <c r="F4506" s="377"/>
      <c r="G4506" s="377"/>
      <c r="H4506" s="377"/>
      <c r="I4506" s="377"/>
      <c r="J4506" s="377"/>
      <c r="K4506" t="s">
        <v>6669</v>
      </c>
      <c r="L4506" t="s">
        <v>6180</v>
      </c>
      <c r="M4506" t="s">
        <v>16</v>
      </c>
      <c r="N4506" t="s">
        <v>80</v>
      </c>
      <c r="AP4506">
        <v>0.17648496903134969</v>
      </c>
      <c r="AQ4506">
        <v>0.17070809009451338</v>
      </c>
      <c r="AR4506">
        <v>0.17291888803650907</v>
      </c>
      <c r="AS4506">
        <v>0.16961273356637704</v>
      </c>
      <c r="AT4506">
        <v>0.17595144597246123</v>
      </c>
      <c r="AU4506">
        <v>0.16953629830140277</v>
      </c>
      <c r="AV4506">
        <v>0.1841801088248482</v>
      </c>
      <c r="AW4506">
        <v>0.19275319485915196</v>
      </c>
      <c r="AX4506">
        <v>0.19647912096162257</v>
      </c>
      <c r="AY4506">
        <v>0.19863836414199271</v>
      </c>
      <c r="AZ4506">
        <v>0.19025849001712916</v>
      </c>
    </row>
    <row r="4507" spans="1:52" ht="14.55" customHeight="1">
      <c r="A4507" s="377"/>
      <c r="B4507" s="377"/>
      <c r="C4507" s="377"/>
      <c r="D4507" s="377"/>
      <c r="E4507" s="377"/>
      <c r="F4507" s="377"/>
      <c r="G4507" s="377"/>
      <c r="H4507" s="377"/>
      <c r="I4507" s="377"/>
      <c r="J4507" s="377"/>
      <c r="K4507" t="s">
        <v>6670</v>
      </c>
      <c r="L4507" t="s">
        <v>6180</v>
      </c>
      <c r="M4507" t="s">
        <v>17</v>
      </c>
      <c r="N4507" t="s">
        <v>80</v>
      </c>
      <c r="AP4507">
        <v>0</v>
      </c>
      <c r="AQ4507">
        <v>0</v>
      </c>
      <c r="AR4507">
        <v>0</v>
      </c>
      <c r="AS4507">
        <v>1.7164783383579497E-2</v>
      </c>
      <c r="AT4507">
        <v>1.6533168544505747E-2</v>
      </c>
      <c r="AU4507">
        <v>6.8602238662968273E-2</v>
      </c>
      <c r="AV4507">
        <v>8.1563977828639223E-2</v>
      </c>
      <c r="AW4507">
        <v>4.3556480061291099E-2</v>
      </c>
      <c r="AX4507">
        <v>4.3569231653737717E-2</v>
      </c>
      <c r="AY4507">
        <v>3.9802093233511415E-2</v>
      </c>
      <c r="AZ4507">
        <v>4.5717963279940745E-2</v>
      </c>
    </row>
    <row r="4508" spans="1:52" ht="14.55" customHeight="1">
      <c r="A4508" s="377"/>
      <c r="B4508" s="377"/>
      <c r="C4508" s="377"/>
      <c r="D4508" s="377"/>
      <c r="E4508" s="377"/>
      <c r="F4508" s="377"/>
      <c r="G4508" s="377"/>
      <c r="H4508" s="377"/>
      <c r="I4508" s="377"/>
      <c r="J4508" s="377"/>
      <c r="K4508" t="s">
        <v>6671</v>
      </c>
      <c r="L4508" t="s">
        <v>6180</v>
      </c>
      <c r="M4508" t="s">
        <v>97</v>
      </c>
      <c r="N4508" t="s">
        <v>80</v>
      </c>
      <c r="O4508" t="s">
        <v>6079</v>
      </c>
      <c r="P4508" t="s">
        <v>6079</v>
      </c>
      <c r="Q4508" t="s">
        <v>6079</v>
      </c>
      <c r="R4508" t="s">
        <v>6079</v>
      </c>
      <c r="S4508" t="s">
        <v>6079</v>
      </c>
      <c r="T4508" t="s">
        <v>6079</v>
      </c>
      <c r="AP4508">
        <v>3.9231561874544928E-2</v>
      </c>
      <c r="AQ4508">
        <v>4.0582106263227648E-2</v>
      </c>
      <c r="AR4508">
        <v>3.9663512782622659E-2</v>
      </c>
      <c r="AS4508">
        <v>3.441980453246761E-2</v>
      </c>
      <c r="AT4508">
        <v>4.8707900856476721E-2</v>
      </c>
      <c r="AU4508">
        <v>5.1519509569064467E-2</v>
      </c>
      <c r="AV4508">
        <v>4.7660486090942894E-2</v>
      </c>
      <c r="AW4508">
        <v>5.1811443382716767E-2</v>
      </c>
      <c r="AX4508">
        <v>5.5473747335791738E-2</v>
      </c>
      <c r="AY4508">
        <v>5.571820651308932E-2</v>
      </c>
      <c r="AZ4508">
        <v>5.5752172726422182E-2</v>
      </c>
    </row>
    <row r="4509" spans="1:52" ht="14.55" customHeight="1">
      <c r="A4509" s="377"/>
      <c r="B4509" s="377"/>
      <c r="C4509" s="377"/>
      <c r="D4509" s="377"/>
      <c r="E4509" s="377"/>
      <c r="F4509" s="377"/>
      <c r="G4509" s="377"/>
      <c r="H4509" s="377"/>
      <c r="I4509" s="377"/>
      <c r="J4509" s="377"/>
      <c r="K4509" t="s">
        <v>6672</v>
      </c>
      <c r="L4509" t="s">
        <v>6180</v>
      </c>
      <c r="M4509" t="s">
        <v>18</v>
      </c>
      <c r="N4509" t="s">
        <v>80</v>
      </c>
      <c r="AP4509">
        <v>5.4623362101965181E-2</v>
      </c>
      <c r="AQ4509">
        <v>5.3511005419939757E-2</v>
      </c>
      <c r="AR4509">
        <v>7.7715640043211118E-2</v>
      </c>
      <c r="AS4509">
        <v>7.9814121892173601E-2</v>
      </c>
      <c r="AT4509">
        <v>8.8569693865212532E-2</v>
      </c>
      <c r="AU4509">
        <v>9.1585222252801857E-2</v>
      </c>
      <c r="AV4509">
        <v>9.4751324192866263E-2</v>
      </c>
      <c r="AW4509">
        <v>0.10350660173247921</v>
      </c>
      <c r="AX4509">
        <v>0.10159072667804848</v>
      </c>
      <c r="AY4509">
        <v>0.10654546728857768</v>
      </c>
      <c r="AZ4509">
        <v>0.1055638605432629</v>
      </c>
    </row>
    <row r="4510" spans="1:52" ht="14.55" customHeight="1">
      <c r="A4510" s="377"/>
      <c r="B4510" s="377"/>
      <c r="C4510" s="377"/>
      <c r="D4510" s="377"/>
      <c r="E4510" s="377"/>
      <c r="F4510" s="377"/>
      <c r="G4510" s="377"/>
      <c r="H4510" s="377"/>
      <c r="I4510" s="377"/>
      <c r="J4510" s="377"/>
      <c r="K4510" t="s">
        <v>6673</v>
      </c>
      <c r="L4510" t="s">
        <v>6180</v>
      </c>
      <c r="M4510" t="s">
        <v>34</v>
      </c>
      <c r="N4510" t="s">
        <v>80</v>
      </c>
      <c r="AP4510">
        <v>0.10956603004758216</v>
      </c>
      <c r="AQ4510">
        <v>0.10737469157689485</v>
      </c>
      <c r="AR4510">
        <v>0.10916591043094503</v>
      </c>
      <c r="AS4510">
        <v>0.11220376581688836</v>
      </c>
      <c r="AT4510">
        <v>0.11718779041582844</v>
      </c>
      <c r="AU4510">
        <v>0.11752382444189456</v>
      </c>
      <c r="AV4510">
        <v>0.12361658206047328</v>
      </c>
      <c r="AW4510">
        <v>0.1347070745868689</v>
      </c>
      <c r="AX4510">
        <v>0.13620907725249692</v>
      </c>
      <c r="AY4510">
        <v>0.13896336150013475</v>
      </c>
      <c r="AZ4510">
        <v>0.14054109540066148</v>
      </c>
    </row>
    <row r="4511" spans="1:52" ht="14.55" customHeight="1">
      <c r="A4511" s="377"/>
      <c r="B4511" s="377"/>
      <c r="C4511" s="377"/>
      <c r="D4511" s="377"/>
      <c r="E4511" s="377"/>
      <c r="F4511" s="377"/>
      <c r="G4511" s="377"/>
      <c r="H4511" s="377"/>
      <c r="I4511" s="377"/>
      <c r="J4511" s="377"/>
      <c r="K4511" t="s">
        <v>6674</v>
      </c>
      <c r="L4511" t="s">
        <v>6180</v>
      </c>
      <c r="M4511" t="s">
        <v>19</v>
      </c>
      <c r="N4511" t="s">
        <v>80</v>
      </c>
      <c r="AP4511">
        <v>0.37808787974366359</v>
      </c>
      <c r="AQ4511">
        <v>0.37709093240980029</v>
      </c>
      <c r="AR4511">
        <v>0.37297511944468442</v>
      </c>
      <c r="AS4511">
        <v>0.38140848251405618</v>
      </c>
      <c r="AT4511">
        <v>0.37451029500146377</v>
      </c>
      <c r="AU4511">
        <v>0.37062772657258553</v>
      </c>
      <c r="AV4511">
        <v>0.39069919869090514</v>
      </c>
      <c r="AW4511">
        <v>0.40292370580189574</v>
      </c>
      <c r="AX4511">
        <v>0.40740851966667185</v>
      </c>
      <c r="AY4511">
        <v>0.41150075931283847</v>
      </c>
      <c r="AZ4511">
        <v>0.41363098612614951</v>
      </c>
    </row>
    <row r="4512" spans="1:52" ht="14.55" customHeight="1">
      <c r="A4512" s="377"/>
      <c r="B4512" s="377"/>
      <c r="C4512" s="377"/>
      <c r="D4512" s="377"/>
      <c r="E4512" s="377"/>
      <c r="F4512" s="377"/>
      <c r="G4512" s="377"/>
      <c r="H4512" s="377"/>
      <c r="I4512" s="377"/>
      <c r="J4512" s="377"/>
      <c r="K4512" t="s">
        <v>6675</v>
      </c>
      <c r="L4512" t="s">
        <v>6180</v>
      </c>
      <c r="M4512" t="s">
        <v>20</v>
      </c>
      <c r="N4512" t="s">
        <v>80</v>
      </c>
      <c r="AP4512">
        <v>9.4978270071550741E-2</v>
      </c>
      <c r="AQ4512">
        <v>9.2090236719800544E-2</v>
      </c>
      <c r="AR4512">
        <v>8.6945973464089055E-2</v>
      </c>
      <c r="AS4512">
        <v>9.3192961418029754E-2</v>
      </c>
      <c r="AT4512">
        <v>9.6266477596883615E-2</v>
      </c>
      <c r="AU4512">
        <v>9.5809060977112767E-2</v>
      </c>
      <c r="AV4512">
        <v>0.10145398464543204</v>
      </c>
      <c r="AW4512">
        <v>0.11226922821777616</v>
      </c>
      <c r="AX4512">
        <v>0.11497711975532984</v>
      </c>
      <c r="AY4512">
        <v>0.11680772025007501</v>
      </c>
      <c r="AZ4512">
        <v>0.1200510038755964</v>
      </c>
    </row>
    <row r="4513" spans="1:52" ht="14.55" customHeight="1">
      <c r="A4513" s="377"/>
      <c r="B4513" s="377"/>
      <c r="C4513" s="377"/>
      <c r="D4513" s="377"/>
      <c r="E4513" s="377"/>
      <c r="F4513" s="377"/>
      <c r="G4513" s="377"/>
      <c r="H4513" s="377"/>
      <c r="I4513" s="377"/>
      <c r="J4513" s="377"/>
      <c r="K4513" t="s">
        <v>6676</v>
      </c>
      <c r="L4513" t="s">
        <v>6180</v>
      </c>
      <c r="M4513" t="s">
        <v>22</v>
      </c>
      <c r="N4513" t="s">
        <v>80</v>
      </c>
      <c r="AP4513">
        <v>5.9488708417699092E-3</v>
      </c>
      <c r="AQ4513">
        <v>7.1454495489180862E-3</v>
      </c>
      <c r="AR4513">
        <v>8.8199790174074769E-3</v>
      </c>
      <c r="AS4513">
        <v>8.1502416538177646E-3</v>
      </c>
      <c r="AT4513">
        <v>8.3284425634908097E-3</v>
      </c>
      <c r="AU4513">
        <v>6.6277863201101321E-3</v>
      </c>
      <c r="AV4513">
        <v>1.261433329723328E-2</v>
      </c>
      <c r="AW4513">
        <v>1.2918299553499428E-2</v>
      </c>
      <c r="AX4513">
        <v>1.4099856606252896E-2</v>
      </c>
      <c r="AY4513">
        <v>1.4148990918019822E-2</v>
      </c>
      <c r="AZ4513">
        <v>1.4141524422895688E-2</v>
      </c>
    </row>
    <row r="4514" spans="1:52" ht="14.55" customHeight="1">
      <c r="A4514" s="377"/>
      <c r="B4514" s="377"/>
      <c r="C4514" s="377"/>
      <c r="D4514" s="377"/>
      <c r="E4514" s="377"/>
      <c r="F4514" s="377"/>
      <c r="G4514" s="377"/>
      <c r="H4514" s="377"/>
      <c r="I4514" s="377"/>
      <c r="J4514" s="377"/>
      <c r="K4514" t="s">
        <v>6677</v>
      </c>
      <c r="L4514" t="s">
        <v>6180</v>
      </c>
      <c r="M4514" t="s">
        <v>90</v>
      </c>
      <c r="N4514" t="s">
        <v>80</v>
      </c>
      <c r="AP4514">
        <v>4.3362470731547493E-3</v>
      </c>
      <c r="AQ4514">
        <v>1.635316034621262E-2</v>
      </c>
      <c r="AR4514">
        <v>1.5111384108509684E-2</v>
      </c>
      <c r="AS4514">
        <v>1.4993572933778836E-2</v>
      </c>
      <c r="AT4514">
        <v>1.3774433069528266E-2</v>
      </c>
      <c r="AU4514">
        <v>1.3275398181727779E-2</v>
      </c>
      <c r="AV4514">
        <v>1.6686640681004963E-2</v>
      </c>
      <c r="AW4514">
        <v>1.7184493751953387E-2</v>
      </c>
      <c r="AX4514">
        <v>1.8896467513623269E-2</v>
      </c>
      <c r="AY4514">
        <v>1.8005330358121158E-2</v>
      </c>
      <c r="AZ4514">
        <v>1.770188940982027E-2</v>
      </c>
    </row>
    <row r="4515" spans="1:52" ht="14.55" customHeight="1">
      <c r="A4515" s="377"/>
      <c r="B4515" s="377"/>
      <c r="C4515" s="377"/>
      <c r="D4515" s="377"/>
      <c r="E4515" s="377"/>
      <c r="F4515" s="377"/>
      <c r="G4515" s="377"/>
      <c r="H4515" s="377"/>
      <c r="I4515" s="377"/>
      <c r="J4515" s="377"/>
      <c r="K4515" t="s">
        <v>6678</v>
      </c>
      <c r="L4515" t="s">
        <v>6180</v>
      </c>
      <c r="M4515" t="s">
        <v>23</v>
      </c>
      <c r="N4515" t="s">
        <v>80</v>
      </c>
      <c r="AP4515">
        <v>1.2466093158141544E-2</v>
      </c>
      <c r="AQ4515">
        <v>1.1946241694376081E-2</v>
      </c>
      <c r="AR4515">
        <v>1.2162345723984976E-2</v>
      </c>
      <c r="AS4515">
        <v>1.22498459977623E-2</v>
      </c>
      <c r="AT4515">
        <v>7.0151481351508329E-3</v>
      </c>
      <c r="AU4515">
        <v>1.3050423946927696E-2</v>
      </c>
      <c r="AV4515">
        <v>1.4574248467369244E-2</v>
      </c>
      <c r="AW4515">
        <v>1.0380508294224228E-2</v>
      </c>
      <c r="AX4515">
        <v>1.378265355788554E-2</v>
      </c>
      <c r="AY4515">
        <v>1.246090888782745E-2</v>
      </c>
      <c r="AZ4515">
        <v>1.2603504686990449E-2</v>
      </c>
    </row>
    <row r="4516" spans="1:52" ht="14.55" customHeight="1">
      <c r="A4516" s="377"/>
      <c r="B4516" s="377"/>
      <c r="C4516" s="377"/>
      <c r="D4516" s="377"/>
      <c r="E4516" s="377"/>
      <c r="F4516" s="377"/>
      <c r="G4516" s="377"/>
      <c r="H4516" s="377"/>
      <c r="I4516" s="377"/>
      <c r="J4516" s="377"/>
      <c r="K4516" t="s">
        <v>6679</v>
      </c>
      <c r="L4516" t="s">
        <v>6180</v>
      </c>
      <c r="M4516" t="s">
        <v>24</v>
      </c>
      <c r="N4516" t="s">
        <v>80</v>
      </c>
      <c r="AP4516">
        <v>4.7283855633050029E-2</v>
      </c>
      <c r="AQ4516">
        <v>4.7531852786350103E-2</v>
      </c>
      <c r="AR4516">
        <v>4.7130646918746751E-2</v>
      </c>
      <c r="AS4516">
        <v>4.9673806017141185E-2</v>
      </c>
      <c r="AT4516">
        <v>4.9516147580938072E-2</v>
      </c>
      <c r="AU4516">
        <v>5.0459629566733027E-2</v>
      </c>
      <c r="AV4516">
        <v>5.4722769526848826E-2</v>
      </c>
      <c r="AW4516">
        <v>5.7908353331599875E-2</v>
      </c>
      <c r="AX4516">
        <v>5.284473062692932E-2</v>
      </c>
      <c r="AY4516">
        <v>5.6733575091801283E-2</v>
      </c>
      <c r="AZ4516">
        <v>5.6492988745972209E-2</v>
      </c>
    </row>
    <row r="4517" spans="1:52" ht="14.55" customHeight="1">
      <c r="A4517" s="377"/>
      <c r="B4517" s="377"/>
      <c r="C4517" s="377"/>
      <c r="D4517" s="377"/>
      <c r="E4517" s="377"/>
      <c r="F4517" s="377"/>
      <c r="G4517" s="377"/>
      <c r="H4517" s="377"/>
      <c r="I4517" s="377"/>
      <c r="J4517" s="377"/>
      <c r="K4517" t="s">
        <v>6765</v>
      </c>
      <c r="L4517" t="s">
        <v>6180</v>
      </c>
      <c r="M4517" t="s">
        <v>1386</v>
      </c>
      <c r="N4517" t="s">
        <v>80</v>
      </c>
      <c r="O4517" t="s">
        <v>6079</v>
      </c>
      <c r="P4517" t="s">
        <v>6079</v>
      </c>
      <c r="Q4517" t="s">
        <v>6079</v>
      </c>
      <c r="R4517" t="s">
        <v>6079</v>
      </c>
      <c r="S4517" t="s">
        <v>6079</v>
      </c>
      <c r="T4517" t="s">
        <v>6079</v>
      </c>
      <c r="U4517" t="s">
        <v>6079</v>
      </c>
      <c r="V4517" t="s">
        <v>6079</v>
      </c>
      <c r="W4517" t="s">
        <v>6079</v>
      </c>
      <c r="X4517" t="s">
        <v>6079</v>
      </c>
      <c r="Y4517" t="s">
        <v>6079</v>
      </c>
      <c r="Z4517" t="s">
        <v>6079</v>
      </c>
      <c r="AA4517" t="s">
        <v>6079</v>
      </c>
      <c r="AV4517">
        <v>0</v>
      </c>
      <c r="AW4517">
        <v>0</v>
      </c>
      <c r="AX4517">
        <v>0</v>
      </c>
      <c r="AY4517">
        <v>0</v>
      </c>
    </row>
    <row r="4518" spans="1:52" ht="14.55" customHeight="1">
      <c r="A4518" s="377"/>
      <c r="B4518" s="377"/>
      <c r="C4518" s="377"/>
      <c r="D4518" s="377"/>
      <c r="E4518" s="377"/>
      <c r="F4518" s="377"/>
      <c r="G4518" s="377"/>
      <c r="H4518" s="377"/>
      <c r="I4518" s="377"/>
      <c r="J4518" s="377"/>
      <c r="K4518" t="s">
        <v>6680</v>
      </c>
      <c r="L4518" t="s">
        <v>6180</v>
      </c>
      <c r="M4518" t="s">
        <v>25</v>
      </c>
      <c r="N4518" t="s">
        <v>80</v>
      </c>
      <c r="AP4518">
        <v>4.8630998793810928E-2</v>
      </c>
      <c r="AQ4518">
        <v>4.8179320320225504E-2</v>
      </c>
      <c r="AR4518">
        <v>4.5102200633594304E-2</v>
      </c>
      <c r="AS4518">
        <v>4.5506664623621296E-2</v>
      </c>
      <c r="AT4518">
        <v>4.6099391555516067E-2</v>
      </c>
      <c r="AU4518">
        <v>4.6487858316221403E-2</v>
      </c>
      <c r="AV4518">
        <v>4.9340150533931017E-2</v>
      </c>
      <c r="AW4518">
        <v>5.4135872513297677E-2</v>
      </c>
      <c r="AX4518">
        <v>5.6473523893889939E-2</v>
      </c>
      <c r="AY4518">
        <v>5.8078322571258952E-2</v>
      </c>
      <c r="AZ4518">
        <v>5.9617765496951899E-2</v>
      </c>
    </row>
    <row r="4519" spans="1:52" ht="14.55" customHeight="1">
      <c r="A4519" s="377"/>
      <c r="B4519" s="377"/>
      <c r="C4519" s="377"/>
      <c r="D4519" s="377"/>
      <c r="E4519" s="377"/>
      <c r="F4519" s="377"/>
      <c r="G4519" s="377"/>
      <c r="H4519" s="377"/>
      <c r="I4519" s="377"/>
      <c r="J4519" s="377"/>
      <c r="K4519" t="s">
        <v>6681</v>
      </c>
      <c r="L4519" t="s">
        <v>6180</v>
      </c>
      <c r="M4519" t="s">
        <v>5610</v>
      </c>
      <c r="N4519" t="s">
        <v>80</v>
      </c>
      <c r="AP4519" t="s">
        <v>6079</v>
      </c>
      <c r="AQ4519" t="s">
        <v>6079</v>
      </c>
      <c r="AR4519" t="s">
        <v>6079</v>
      </c>
      <c r="AS4519" t="s">
        <v>6079</v>
      </c>
      <c r="AT4519">
        <v>4.3863742854417617E-2</v>
      </c>
      <c r="AU4519">
        <v>4.3869592321101693E-2</v>
      </c>
      <c r="AV4519">
        <v>4.501569157812231E-2</v>
      </c>
      <c r="AW4519">
        <v>4.9181981842185279E-2</v>
      </c>
      <c r="AX4519">
        <v>4.8959874974641715E-2</v>
      </c>
      <c r="AY4519">
        <v>5.0170802202618207E-2</v>
      </c>
      <c r="AZ4519">
        <v>5.2950714975155681E-2</v>
      </c>
    </row>
    <row r="4520" spans="1:52" ht="14.55" customHeight="1">
      <c r="A4520" s="377"/>
      <c r="B4520" s="377"/>
      <c r="C4520" s="377"/>
      <c r="D4520" s="377"/>
      <c r="E4520" s="377"/>
      <c r="F4520" s="377"/>
      <c r="G4520" s="377"/>
      <c r="H4520" s="377"/>
      <c r="I4520" s="377"/>
      <c r="J4520" s="377"/>
      <c r="K4520" t="s">
        <v>6682</v>
      </c>
      <c r="L4520" t="s">
        <v>6180</v>
      </c>
      <c r="M4520" t="s">
        <v>98</v>
      </c>
      <c r="N4520" t="s">
        <v>80</v>
      </c>
      <c r="AP4520">
        <v>0</v>
      </c>
      <c r="AQ4520">
        <v>0</v>
      </c>
      <c r="AR4520">
        <v>0</v>
      </c>
      <c r="AS4520">
        <v>0</v>
      </c>
      <c r="AT4520">
        <v>0</v>
      </c>
      <c r="AU4520">
        <v>0</v>
      </c>
      <c r="AV4520">
        <v>0</v>
      </c>
      <c r="AW4520">
        <v>0</v>
      </c>
      <c r="AX4520">
        <v>0</v>
      </c>
      <c r="AY4520">
        <v>0</v>
      </c>
      <c r="AZ4520">
        <v>0</v>
      </c>
    </row>
    <row r="4521" spans="1:52" ht="14.55" customHeight="1">
      <c r="A4521" s="377"/>
      <c r="B4521" s="377"/>
      <c r="C4521" s="377"/>
      <c r="D4521" s="377"/>
      <c r="E4521" s="377"/>
      <c r="F4521" s="377"/>
      <c r="G4521" s="377"/>
      <c r="H4521" s="377"/>
      <c r="I4521" s="377"/>
      <c r="J4521" s="377"/>
      <c r="K4521" t="s">
        <v>6683</v>
      </c>
      <c r="L4521" t="s">
        <v>6180</v>
      </c>
      <c r="M4521" t="s">
        <v>94</v>
      </c>
      <c r="N4521" t="s">
        <v>80</v>
      </c>
      <c r="AP4521">
        <v>7.9302635553865752E-3</v>
      </c>
      <c r="AQ4521">
        <v>9.5484234599253967E-3</v>
      </c>
      <c r="AR4521">
        <v>5.8329691564561114E-3</v>
      </c>
      <c r="AS4521">
        <v>4.8355733510918788E-3</v>
      </c>
      <c r="AT4521">
        <v>4.7869539545700515E-3</v>
      </c>
      <c r="AU4521">
        <v>5.800473882532989E-3</v>
      </c>
      <c r="AV4521">
        <v>6.1381145474155435E-3</v>
      </c>
      <c r="AW4521">
        <v>8.0399488691949728E-3</v>
      </c>
      <c r="AX4521">
        <v>6.4920090470306224E-3</v>
      </c>
      <c r="AY4521">
        <v>6.3402441647517184E-3</v>
      </c>
      <c r="AZ4521">
        <v>5.6720242374499593E-3</v>
      </c>
    </row>
    <row r="4522" spans="1:52" ht="14.55" customHeight="1">
      <c r="A4522" s="377"/>
      <c r="B4522" s="377"/>
      <c r="C4522" s="377"/>
      <c r="D4522" s="377"/>
      <c r="E4522" s="377"/>
      <c r="F4522" s="377"/>
      <c r="G4522" s="377"/>
      <c r="H4522" s="377"/>
      <c r="I4522" s="377"/>
      <c r="J4522" s="377"/>
      <c r="K4522" t="s">
        <v>6684</v>
      </c>
      <c r="L4522" t="s">
        <v>6180</v>
      </c>
      <c r="M4522" t="s">
        <v>99</v>
      </c>
      <c r="N4522" t="s">
        <v>80</v>
      </c>
      <c r="AP4522">
        <v>0</v>
      </c>
      <c r="AQ4522">
        <v>0</v>
      </c>
      <c r="AR4522">
        <v>0</v>
      </c>
      <c r="AS4522">
        <v>2.6237882208520445E-2</v>
      </c>
      <c r="AT4522">
        <v>2.7123859286043991E-2</v>
      </c>
      <c r="AU4522">
        <v>2.6941084280124879E-2</v>
      </c>
      <c r="AV4522">
        <v>2.6126560449492849E-2</v>
      </c>
      <c r="AW4522">
        <v>2.5890879342792269E-2</v>
      </c>
      <c r="AX4522">
        <v>2.6325511478741521E-2</v>
      </c>
      <c r="AY4522">
        <v>2.6809767733590728E-2</v>
      </c>
      <c r="AZ4522">
        <v>2.5478665858581263E-2</v>
      </c>
    </row>
    <row r="4523" spans="1:52" ht="14.55" customHeight="1">
      <c r="A4523" s="377"/>
      <c r="B4523" s="377"/>
      <c r="C4523" s="377"/>
      <c r="D4523" s="377"/>
      <c r="E4523" s="377"/>
      <c r="F4523" s="377"/>
      <c r="G4523" s="377"/>
      <c r="H4523" s="377"/>
      <c r="I4523" s="377"/>
      <c r="J4523" s="377"/>
      <c r="K4523" t="s">
        <v>6685</v>
      </c>
      <c r="L4523" t="s">
        <v>6180</v>
      </c>
      <c r="M4523" t="s">
        <v>26</v>
      </c>
      <c r="N4523" t="s">
        <v>80</v>
      </c>
      <c r="O4523" t="s">
        <v>6079</v>
      </c>
      <c r="P4523" t="s">
        <v>6079</v>
      </c>
      <c r="Q4523" t="s">
        <v>6079</v>
      </c>
      <c r="R4523" t="s">
        <v>6079</v>
      </c>
      <c r="S4523" t="s">
        <v>6079</v>
      </c>
      <c r="AP4523">
        <v>0</v>
      </c>
      <c r="AQ4523">
        <v>0</v>
      </c>
      <c r="AR4523">
        <v>0</v>
      </c>
      <c r="AS4523">
        <v>0</v>
      </c>
      <c r="AT4523">
        <v>0</v>
      </c>
      <c r="AU4523">
        <v>0</v>
      </c>
      <c r="AV4523">
        <v>0</v>
      </c>
      <c r="AW4523">
        <v>0</v>
      </c>
      <c r="AX4523">
        <v>0</v>
      </c>
      <c r="AY4523">
        <v>0</v>
      </c>
      <c r="AZ4523">
        <v>0</v>
      </c>
    </row>
    <row r="4524" spans="1:52" ht="14.55" customHeight="1">
      <c r="A4524" s="377"/>
      <c r="B4524" s="377"/>
      <c r="C4524" s="377"/>
      <c r="D4524" s="377"/>
      <c r="E4524" s="377"/>
      <c r="F4524" s="377"/>
      <c r="G4524" s="377"/>
      <c r="H4524" s="377"/>
      <c r="I4524" s="377"/>
      <c r="J4524" s="377"/>
      <c r="K4524" t="s">
        <v>6686</v>
      </c>
      <c r="L4524" t="s">
        <v>6180</v>
      </c>
      <c r="M4524" t="s">
        <v>27</v>
      </c>
      <c r="N4524" t="s">
        <v>80</v>
      </c>
      <c r="AP4524">
        <v>0.18287885065375928</v>
      </c>
      <c r="AQ4524">
        <v>0.17934821327291464</v>
      </c>
      <c r="AR4524">
        <v>0.18100201535695748</v>
      </c>
      <c r="AS4524">
        <v>0.18206028331260107</v>
      </c>
      <c r="AT4524">
        <v>0.18310489181099163</v>
      </c>
      <c r="AU4524">
        <v>0.17668391347643361</v>
      </c>
      <c r="AV4524">
        <v>0.18530489532054992</v>
      </c>
      <c r="AW4524">
        <v>0.19475943217952019</v>
      </c>
      <c r="AX4524">
        <v>0.19729893246703545</v>
      </c>
      <c r="AY4524">
        <v>0.19751978616648272</v>
      </c>
      <c r="AZ4524">
        <v>0.20485566176353107</v>
      </c>
    </row>
    <row r="4525" spans="1:52" ht="14.55" customHeight="1">
      <c r="A4525" s="377"/>
      <c r="B4525" s="377"/>
      <c r="C4525" s="377"/>
      <c r="D4525" s="377"/>
      <c r="E4525" s="377"/>
      <c r="F4525" s="377"/>
      <c r="G4525" s="377"/>
      <c r="H4525" s="377"/>
      <c r="I4525" s="377"/>
      <c r="J4525" s="377"/>
      <c r="K4525" t="s">
        <v>6687</v>
      </c>
      <c r="L4525" t="s">
        <v>6180</v>
      </c>
      <c r="M4525" t="s">
        <v>28</v>
      </c>
      <c r="N4525" t="s">
        <v>80</v>
      </c>
      <c r="AP4525" t="s">
        <v>6079</v>
      </c>
      <c r="AQ4525" t="s">
        <v>6079</v>
      </c>
      <c r="AR4525" t="s">
        <v>6079</v>
      </c>
      <c r="AS4525" t="s">
        <v>6079</v>
      </c>
      <c r="AT4525">
        <v>0.2780672688027257</v>
      </c>
      <c r="AU4525">
        <v>0.28081107660540883</v>
      </c>
      <c r="AV4525">
        <v>0.27178509891264058</v>
      </c>
      <c r="AW4525">
        <v>0.28038974870760291</v>
      </c>
      <c r="AX4525">
        <v>0.27000526248677381</v>
      </c>
      <c r="AY4525">
        <v>0.27920147866056566</v>
      </c>
      <c r="AZ4525">
        <v>0.29580461290762289</v>
      </c>
    </row>
    <row r="4526" spans="1:52" ht="14.55" customHeight="1">
      <c r="A4526" s="377"/>
      <c r="B4526" s="377"/>
      <c r="C4526" s="377"/>
      <c r="D4526" s="377"/>
      <c r="E4526" s="377"/>
      <c r="F4526" s="377"/>
      <c r="G4526" s="377"/>
      <c r="H4526" s="377"/>
      <c r="I4526" s="377"/>
      <c r="J4526" s="377"/>
      <c r="K4526" t="s">
        <v>6688</v>
      </c>
      <c r="L4526" t="s">
        <v>6180</v>
      </c>
      <c r="M4526" t="s">
        <v>29</v>
      </c>
      <c r="N4526" t="s">
        <v>80</v>
      </c>
      <c r="AP4526">
        <v>6.8979796080555211E-3</v>
      </c>
      <c r="AQ4526">
        <v>6.893835956530322E-3</v>
      </c>
      <c r="AR4526">
        <v>2.5528946946401815E-2</v>
      </c>
      <c r="AS4526">
        <v>2.7356740502207159E-2</v>
      </c>
      <c r="AT4526">
        <v>2.5856235852381088E-2</v>
      </c>
      <c r="AU4526">
        <v>2.5840415686763141E-2</v>
      </c>
      <c r="AV4526">
        <v>2.2615518768089215E-2</v>
      </c>
      <c r="AW4526">
        <v>2.5318936823939767E-2</v>
      </c>
      <c r="AX4526">
        <v>2.18894311177809E-2</v>
      </c>
      <c r="AY4526">
        <v>1.945723930888732E-2</v>
      </c>
      <c r="AZ4526">
        <v>2.4434914946307906E-2</v>
      </c>
    </row>
    <row r="4527" spans="1:52" ht="14.55" customHeight="1">
      <c r="A4527" s="377"/>
      <c r="B4527" s="377"/>
      <c r="C4527" s="377"/>
      <c r="D4527" s="377"/>
      <c r="E4527" s="377"/>
      <c r="F4527" s="377"/>
      <c r="G4527" s="377"/>
      <c r="H4527" s="377"/>
      <c r="I4527" s="377"/>
      <c r="J4527" s="377"/>
      <c r="K4527" t="s">
        <v>6689</v>
      </c>
      <c r="L4527" t="s">
        <v>6180</v>
      </c>
      <c r="M4527" t="s">
        <v>30</v>
      </c>
      <c r="N4527" t="s">
        <v>80</v>
      </c>
      <c r="AP4527">
        <v>9.5556163791530781E-3</v>
      </c>
      <c r="AQ4527">
        <v>9.5337024001376502E-3</v>
      </c>
      <c r="AR4527">
        <v>9.0948503168071949E-3</v>
      </c>
      <c r="AS4527">
        <v>9.0527622662365005E-3</v>
      </c>
      <c r="AT4527">
        <v>1.0241091529889897E-2</v>
      </c>
      <c r="AU4527">
        <v>1.025342071340582E-2</v>
      </c>
      <c r="AV4527">
        <v>1.4470660445041953E-2</v>
      </c>
      <c r="AW4527">
        <v>1.4958461506289551E-2</v>
      </c>
      <c r="AX4527">
        <v>1.4699128336246642E-2</v>
      </c>
      <c r="AY4527">
        <v>1.7144156663725776E-2</v>
      </c>
      <c r="AZ4527">
        <v>1.8752280291139591E-2</v>
      </c>
    </row>
    <row r="4528" spans="1:52" ht="14.55" customHeight="1">
      <c r="A4528" s="377"/>
      <c r="B4528" s="377"/>
      <c r="C4528" s="377"/>
      <c r="D4528" s="377"/>
      <c r="E4528" s="377"/>
      <c r="F4528" s="377"/>
      <c r="G4528" s="377"/>
      <c r="H4528" s="377"/>
      <c r="I4528" s="377"/>
      <c r="J4528" s="377"/>
      <c r="K4528" t="s">
        <v>6690</v>
      </c>
      <c r="L4528" t="s">
        <v>6180</v>
      </c>
      <c r="M4528" t="s">
        <v>100</v>
      </c>
      <c r="N4528" t="s">
        <v>80</v>
      </c>
      <c r="AP4528">
        <v>7.5309486424051681E-3</v>
      </c>
      <c r="AQ4528">
        <v>7.4865479814467603E-3</v>
      </c>
      <c r="AR4528">
        <v>1.1738501295471854E-2</v>
      </c>
      <c r="AS4528">
        <v>1.3783597875734856E-2</v>
      </c>
      <c r="AT4528">
        <v>1.6511385287341262E-2</v>
      </c>
      <c r="AU4528">
        <v>1.6009099143778092E-2</v>
      </c>
      <c r="AV4528">
        <v>1.6687084194204262E-2</v>
      </c>
      <c r="AW4528">
        <v>1.6792819858046534E-2</v>
      </c>
      <c r="AX4528">
        <v>2.9365145174935259E-2</v>
      </c>
      <c r="AY4528">
        <v>2.8636325418955985E-2</v>
      </c>
      <c r="AZ4528">
        <v>3.015809663215872E-2</v>
      </c>
    </row>
    <row r="4529" spans="1:52" ht="14.55" customHeight="1">
      <c r="A4529" s="377"/>
      <c r="B4529" s="377"/>
      <c r="C4529" s="377"/>
      <c r="D4529" s="377"/>
      <c r="E4529" s="377"/>
      <c r="F4529" s="377"/>
      <c r="G4529" s="377"/>
      <c r="H4529" s="377"/>
      <c r="I4529" s="377"/>
      <c r="J4529" s="377"/>
      <c r="K4529" t="s">
        <v>6691</v>
      </c>
      <c r="L4529" t="s">
        <v>6180</v>
      </c>
      <c r="M4529" t="s">
        <v>31</v>
      </c>
      <c r="N4529" t="s">
        <v>80</v>
      </c>
      <c r="AP4529">
        <v>0.33366913849593755</v>
      </c>
      <c r="AQ4529">
        <v>0.33223235733119683</v>
      </c>
      <c r="AR4529">
        <v>0.33319342795956175</v>
      </c>
      <c r="AS4529">
        <v>0.32695905648551282</v>
      </c>
      <c r="AT4529">
        <v>0.3237799092168161</v>
      </c>
      <c r="AU4529">
        <v>0.32140961456239731</v>
      </c>
      <c r="AV4529">
        <v>0.32134950341410418</v>
      </c>
      <c r="AW4529">
        <v>0.39019027785473431</v>
      </c>
      <c r="AX4529">
        <v>0.40238595700293406</v>
      </c>
      <c r="AY4529">
        <v>0.40420921175230606</v>
      </c>
      <c r="AZ4529">
        <v>0.40842254131434913</v>
      </c>
    </row>
    <row r="4530" spans="1:52" ht="14.55" customHeight="1">
      <c r="A4530" s="377"/>
      <c r="B4530" s="377"/>
      <c r="C4530" s="377"/>
      <c r="D4530" s="377"/>
      <c r="E4530" s="377"/>
      <c r="F4530" s="377"/>
      <c r="G4530" s="377"/>
      <c r="H4530" s="377"/>
      <c r="I4530" s="377"/>
      <c r="J4530" s="377"/>
      <c r="K4530" t="s">
        <v>6692</v>
      </c>
      <c r="L4530" t="s">
        <v>6180</v>
      </c>
      <c r="M4530" t="s">
        <v>32</v>
      </c>
      <c r="N4530" t="s">
        <v>80</v>
      </c>
      <c r="O4530" t="s">
        <v>6079</v>
      </c>
      <c r="P4530" t="s">
        <v>6079</v>
      </c>
      <c r="Q4530" t="s">
        <v>6079</v>
      </c>
      <c r="R4530" t="s">
        <v>6079</v>
      </c>
      <c r="S4530" t="s">
        <v>6079</v>
      </c>
      <c r="AP4530">
        <v>4.2518725256989734E-3</v>
      </c>
      <c r="AQ4530">
        <v>4.2501737523304222E-3</v>
      </c>
      <c r="AR4530">
        <v>5.880196739541127E-3</v>
      </c>
      <c r="AS4530">
        <v>1.3457481749522576E-2</v>
      </c>
      <c r="AT4530">
        <v>1.3500538710565082E-2</v>
      </c>
      <c r="AU4530">
        <v>1.3232732578067109E-2</v>
      </c>
      <c r="AV4530">
        <v>1.2845781613795119E-2</v>
      </c>
      <c r="AW4530">
        <v>1.2857828263551908E-2</v>
      </c>
      <c r="AX4530">
        <v>2.2694574163565674E-2</v>
      </c>
      <c r="AY4530">
        <v>2.2659649665143455E-2</v>
      </c>
      <c r="AZ4530">
        <v>1.4307100529570228E-2</v>
      </c>
    </row>
    <row r="4531" spans="1:52" ht="14.55" customHeight="1">
      <c r="A4531" s="377"/>
      <c r="B4531" s="377"/>
      <c r="C4531" s="377"/>
      <c r="D4531" s="377"/>
      <c r="E4531" s="377"/>
      <c r="F4531" s="377"/>
      <c r="G4531" s="377"/>
      <c r="H4531" s="377"/>
      <c r="I4531" s="377"/>
      <c r="J4531" s="377"/>
      <c r="K4531" t="s">
        <v>6693</v>
      </c>
      <c r="L4531" t="s">
        <v>6180</v>
      </c>
      <c r="M4531" t="s">
        <v>93</v>
      </c>
      <c r="N4531" t="s">
        <v>80</v>
      </c>
      <c r="AP4531">
        <v>0.11572591375055472</v>
      </c>
      <c r="AQ4531">
        <v>0.1087249706640422</v>
      </c>
      <c r="AR4531">
        <v>0.10405262946968392</v>
      </c>
      <c r="AS4531">
        <v>0.10920640514025476</v>
      </c>
      <c r="AT4531">
        <v>0.11197888191776056</v>
      </c>
      <c r="AU4531">
        <v>0.11034713250535444</v>
      </c>
      <c r="AV4531">
        <v>0.12244029262259502</v>
      </c>
      <c r="AW4531">
        <v>0.1352330600759287</v>
      </c>
      <c r="AX4531">
        <v>0.14328440596310726</v>
      </c>
      <c r="AY4531">
        <v>0.16115273875081901</v>
      </c>
      <c r="AZ4531">
        <v>0.16269889706020679</v>
      </c>
    </row>
    <row r="4532" spans="1:52" ht="14.55" customHeight="1">
      <c r="A4532" s="377"/>
      <c r="B4532" s="377"/>
      <c r="C4532" s="377"/>
      <c r="D4532" s="377"/>
      <c r="E4532" s="377"/>
      <c r="F4532" s="377"/>
      <c r="G4532" s="377"/>
      <c r="H4532" s="377"/>
      <c r="I4532" s="377"/>
      <c r="J4532" s="377"/>
      <c r="K4532" t="s">
        <v>5747</v>
      </c>
      <c r="L4532" t="s">
        <v>5593</v>
      </c>
      <c r="M4532" t="s">
        <v>13</v>
      </c>
      <c r="N4532" t="s">
        <v>80</v>
      </c>
      <c r="O4532">
        <v>30.512423061658584</v>
      </c>
      <c r="P4532">
        <v>30.443340864145711</v>
      </c>
      <c r="Q4532">
        <v>31.002562795857063</v>
      </c>
      <c r="R4532">
        <v>30.933518554335389</v>
      </c>
      <c r="S4532">
        <v>31.779096366466465</v>
      </c>
      <c r="T4532">
        <v>31.873646465909591</v>
      </c>
      <c r="U4532">
        <v>32.579703274914685</v>
      </c>
      <c r="V4532">
        <v>31.55785905502994</v>
      </c>
      <c r="W4532">
        <v>31.618024355069792</v>
      </c>
      <c r="X4532">
        <v>31.546675849941035</v>
      </c>
      <c r="Y4532">
        <v>32.323840764784691</v>
      </c>
      <c r="Z4532">
        <v>32.448193312918434</v>
      </c>
      <c r="AA4532">
        <v>33.167415568735876</v>
      </c>
      <c r="AB4532">
        <v>33.556283491045626</v>
      </c>
      <c r="AC4532">
        <v>31.522605082339577</v>
      </c>
      <c r="AD4532">
        <v>33.59488907529559</v>
      </c>
      <c r="AE4532">
        <v>33.679093753672724</v>
      </c>
      <c r="AF4532">
        <v>33.5744510167806</v>
      </c>
      <c r="AG4532">
        <v>33.126879679924457</v>
      </c>
      <c r="AH4532">
        <v>33.314209852861559</v>
      </c>
      <c r="AI4532">
        <v>33.717371803333194</v>
      </c>
      <c r="AJ4532">
        <v>33.810540156676751</v>
      </c>
      <c r="AK4532">
        <v>34.649316092196074</v>
      </c>
      <c r="AL4532">
        <v>34.973301285205451</v>
      </c>
      <c r="AM4532">
        <v>35.242109225434504</v>
      </c>
      <c r="AN4532">
        <v>35.661714559491671</v>
      </c>
      <c r="AO4532">
        <v>36.442579583684662</v>
      </c>
      <c r="AP4532">
        <v>36.659763963010001</v>
      </c>
      <c r="AQ4532">
        <v>36.8458714814833</v>
      </c>
      <c r="AR4532">
        <v>37.241066523753311</v>
      </c>
      <c r="AS4532">
        <v>37.050975039578326</v>
      </c>
      <c r="AT4532">
        <v>37.46389483355096</v>
      </c>
      <c r="AU4532">
        <v>37.707586415003618</v>
      </c>
      <c r="AV4532">
        <v>38.283760634776129</v>
      </c>
      <c r="AW4532">
        <v>38.704595326505725</v>
      </c>
      <c r="AX4532">
        <v>38.751430261751651</v>
      </c>
      <c r="AY4532">
        <v>39.374941426936665</v>
      </c>
      <c r="AZ4532">
        <v>39.683613247084992</v>
      </c>
    </row>
    <row r="4533" spans="1:52" ht="14.55" customHeight="1">
      <c r="A4533" s="377"/>
      <c r="B4533" s="377"/>
      <c r="C4533" s="377"/>
      <c r="D4533" s="377"/>
      <c r="E4533" s="377"/>
      <c r="F4533" s="377"/>
      <c r="G4533" s="377"/>
      <c r="H4533" s="377"/>
      <c r="I4533" s="377"/>
      <c r="J4533" s="377"/>
      <c r="K4533" t="s">
        <v>5748</v>
      </c>
      <c r="L4533" t="s">
        <v>5593</v>
      </c>
      <c r="M4533" t="s">
        <v>14</v>
      </c>
      <c r="N4533" t="s">
        <v>80</v>
      </c>
      <c r="O4533">
        <v>21.119910901721632</v>
      </c>
      <c r="P4533">
        <v>20.204953077825756</v>
      </c>
      <c r="Q4533">
        <v>19.712503638716193</v>
      </c>
      <c r="R4533">
        <v>19.757613812008852</v>
      </c>
      <c r="S4533">
        <v>19.956107601576608</v>
      </c>
      <c r="T4533">
        <v>21.172504253999968</v>
      </c>
      <c r="U4533">
        <v>21.516396088833325</v>
      </c>
      <c r="V4533">
        <v>21.713874178509457</v>
      </c>
      <c r="W4533">
        <v>22.297301817034807</v>
      </c>
      <c r="X4533">
        <v>23.120296016147471</v>
      </c>
      <c r="Y4533">
        <v>22.146056273408295</v>
      </c>
      <c r="Z4533">
        <v>22.338686195544849</v>
      </c>
      <c r="AA4533">
        <v>23.150643358104805</v>
      </c>
      <c r="AB4533">
        <v>23.933166248965321</v>
      </c>
      <c r="AC4533">
        <v>25.106453702030517</v>
      </c>
      <c r="AD4533">
        <v>26.113734333242032</v>
      </c>
      <c r="AE4533">
        <v>26.5837875175711</v>
      </c>
      <c r="AF4533">
        <v>26.437101838816019</v>
      </c>
      <c r="AG4533">
        <v>26.867201117856101</v>
      </c>
      <c r="AH4533">
        <v>27.568528080685017</v>
      </c>
      <c r="AI4533">
        <v>27.51594504196003</v>
      </c>
      <c r="AJ4533">
        <v>27.994288273567136</v>
      </c>
      <c r="AK4533">
        <v>28.875695639664016</v>
      </c>
      <c r="AL4533">
        <v>29.567064359151704</v>
      </c>
      <c r="AM4533">
        <v>29.960213947766619</v>
      </c>
      <c r="AN4533">
        <v>29.35660054950996</v>
      </c>
      <c r="AO4533">
        <v>29.235556046894523</v>
      </c>
      <c r="AP4533">
        <v>29.915174970520791</v>
      </c>
      <c r="AQ4533">
        <v>30.166331534489998</v>
      </c>
      <c r="AR4533">
        <v>31.530544783024705</v>
      </c>
      <c r="AS4533">
        <v>32.1282841831868</v>
      </c>
      <c r="AT4533">
        <v>33.414693060963899</v>
      </c>
      <c r="AU4533">
        <v>34.602232523027531</v>
      </c>
      <c r="AV4533">
        <v>35.278506673627504</v>
      </c>
      <c r="AW4533">
        <v>36.983508546615326</v>
      </c>
      <c r="AX4533">
        <v>37.853786089966334</v>
      </c>
      <c r="AY4533">
        <v>37.97287749666301</v>
      </c>
      <c r="AZ4533">
        <v>38.651325656325405</v>
      </c>
    </row>
    <row r="4534" spans="1:52" ht="14.55" customHeight="1">
      <c r="A4534" s="377"/>
      <c r="B4534" s="377"/>
      <c r="C4534" s="377"/>
      <c r="D4534" s="377"/>
      <c r="E4534" s="377"/>
      <c r="F4534" s="377"/>
      <c r="G4534" s="377"/>
      <c r="H4534" s="377"/>
      <c r="I4534" s="377"/>
      <c r="J4534" s="377"/>
      <c r="K4534" t="s">
        <v>5749</v>
      </c>
      <c r="L4534" t="s">
        <v>5593</v>
      </c>
      <c r="M4534" t="s">
        <v>92</v>
      </c>
      <c r="N4534" t="s">
        <v>80</v>
      </c>
      <c r="O4534">
        <v>1.9548738945534809</v>
      </c>
      <c r="P4534">
        <v>2.053796800543449</v>
      </c>
      <c r="Q4534">
        <v>2.1640926386808843</v>
      </c>
      <c r="R4534">
        <v>2.1298952365325499</v>
      </c>
      <c r="S4534">
        <v>2.2499621664477192</v>
      </c>
      <c r="T4534">
        <v>2.1252903880196379</v>
      </c>
      <c r="U4534">
        <v>2.140528305722607</v>
      </c>
      <c r="V4534">
        <v>2.1376165334350903</v>
      </c>
      <c r="W4534">
        <v>2.1897465068881914</v>
      </c>
      <c r="X4534">
        <v>1.7282811508755307</v>
      </c>
      <c r="Y4534">
        <v>1.7463314249888191</v>
      </c>
      <c r="Z4534">
        <v>1.8677347872835215</v>
      </c>
      <c r="AA4534">
        <v>1.8473128665353216</v>
      </c>
      <c r="AB4534">
        <v>1.59675474410011</v>
      </c>
      <c r="AC4534">
        <v>1.6552949388476781</v>
      </c>
      <c r="AD4534">
        <v>1.5748233474395197</v>
      </c>
      <c r="AE4534">
        <v>1.5588162279728794</v>
      </c>
      <c r="AF4534">
        <v>1.7902187462181249</v>
      </c>
      <c r="AG4534">
        <v>1.7405179511961526</v>
      </c>
      <c r="AH4534">
        <v>1.8128435949865249</v>
      </c>
      <c r="AI4534">
        <v>1.8231904264512024</v>
      </c>
      <c r="AJ4534">
        <v>1.8873304207883272</v>
      </c>
      <c r="AK4534">
        <v>1.9119719404827471</v>
      </c>
      <c r="AL4534">
        <v>1.9738379942165705</v>
      </c>
      <c r="AM4534">
        <v>2.0443502701050251</v>
      </c>
      <c r="AN4534">
        <v>2.0686057429720019</v>
      </c>
      <c r="AO4534">
        <v>2.0347738977935523</v>
      </c>
      <c r="AP4534">
        <v>1.9509262529965568</v>
      </c>
      <c r="AQ4534">
        <v>1.9506570261635421</v>
      </c>
      <c r="AR4534">
        <v>2.0137460503426237</v>
      </c>
      <c r="AS4534">
        <v>1.5773280146179385</v>
      </c>
      <c r="AT4534">
        <v>1.5566461544423611</v>
      </c>
      <c r="AU4534">
        <v>1.7071372810388028</v>
      </c>
      <c r="AV4534">
        <v>1.7373246912467506</v>
      </c>
      <c r="AW4534">
        <v>1.7448300261092224</v>
      </c>
      <c r="AX4534">
        <v>1.8521545912718309</v>
      </c>
      <c r="AY4534">
        <v>1.8407058591537897</v>
      </c>
      <c r="AZ4534">
        <v>1.7633603760412468</v>
      </c>
    </row>
    <row r="4535" spans="1:52" ht="14.55" customHeight="1">
      <c r="A4535" s="377"/>
      <c r="B4535" s="377"/>
      <c r="C4535" s="377"/>
      <c r="D4535" s="377"/>
      <c r="E4535" s="377"/>
      <c r="F4535" s="377"/>
      <c r="G4535" s="377"/>
      <c r="H4535" s="377"/>
      <c r="I4535" s="377"/>
      <c r="J4535" s="377"/>
      <c r="K4535" t="s">
        <v>5750</v>
      </c>
      <c r="L4535" t="s">
        <v>5593</v>
      </c>
      <c r="M4535" t="s">
        <v>15</v>
      </c>
      <c r="N4535" t="s">
        <v>80</v>
      </c>
      <c r="O4535">
        <v>4.0788315725348498</v>
      </c>
      <c r="P4535">
        <v>3.7412856311245353</v>
      </c>
      <c r="Q4535">
        <v>4.4264292707983923</v>
      </c>
      <c r="R4535">
        <v>4.3644315914295557</v>
      </c>
      <c r="S4535">
        <v>4.6877907233348779</v>
      </c>
      <c r="T4535">
        <v>5.1527078377532947</v>
      </c>
      <c r="U4535">
        <v>4.9332966521055797</v>
      </c>
      <c r="V4535">
        <v>5.1407278665380591</v>
      </c>
      <c r="W4535">
        <v>5.1579753936960442</v>
      </c>
      <c r="X4535">
        <v>5.1232850726004964</v>
      </c>
      <c r="Y4535">
        <v>4.8724246175169421</v>
      </c>
      <c r="Z4535">
        <v>4.6285362474639795</v>
      </c>
      <c r="AA4535">
        <v>4.2449255903314338</v>
      </c>
      <c r="AB4535">
        <v>3.7116047453563499</v>
      </c>
      <c r="AC4535">
        <v>3.6718847529094578</v>
      </c>
      <c r="AD4535">
        <v>3.2020052747434189</v>
      </c>
      <c r="AE4535">
        <v>3.1803537006647313</v>
      </c>
      <c r="AF4535">
        <v>2.9753131011170102</v>
      </c>
      <c r="AG4535">
        <v>2.8451314731503969</v>
      </c>
      <c r="AH4535">
        <v>2.779448270774628</v>
      </c>
      <c r="AI4535">
        <v>2.6349802012189389</v>
      </c>
      <c r="AJ4535">
        <v>2.5588778259145015</v>
      </c>
      <c r="AK4535">
        <v>2.3995191508735165</v>
      </c>
      <c r="AL4535">
        <v>2.2882163811823868</v>
      </c>
      <c r="AM4535">
        <v>2.2652204421412705</v>
      </c>
      <c r="AN4535">
        <v>2.1959858895556756</v>
      </c>
      <c r="AO4535">
        <v>2.1815624788722254</v>
      </c>
      <c r="AP4535">
        <v>2.2140589738942893</v>
      </c>
      <c r="AQ4535">
        <v>2.1746214838782341</v>
      </c>
      <c r="AR4535">
        <v>2.1209358053891751</v>
      </c>
      <c r="AS4535">
        <v>2.1270991675785087</v>
      </c>
      <c r="AT4535">
        <v>2.1289225175590887</v>
      </c>
      <c r="AU4535">
        <v>2.0710220346633741</v>
      </c>
      <c r="AV4535">
        <v>2.1852837245319403</v>
      </c>
      <c r="AW4535">
        <v>2.1874035720400324</v>
      </c>
      <c r="AX4535">
        <v>1.9203642994532149</v>
      </c>
      <c r="AY4535">
        <v>1.9289179906660816</v>
      </c>
      <c r="AZ4535">
        <v>1.8857228700111288</v>
      </c>
    </row>
    <row r="4536" spans="1:52" ht="14.55" customHeight="1">
      <c r="A4536" s="377"/>
      <c r="B4536" s="377"/>
      <c r="C4536" s="377"/>
      <c r="D4536" s="377"/>
      <c r="E4536" s="377"/>
      <c r="F4536" s="377"/>
      <c r="G4536" s="377"/>
      <c r="H4536" s="377"/>
      <c r="I4536" s="377"/>
      <c r="J4536" s="377"/>
      <c r="K4536" t="s">
        <v>5751</v>
      </c>
      <c r="L4536" t="s">
        <v>5593</v>
      </c>
      <c r="M4536" t="s">
        <v>91</v>
      </c>
      <c r="N4536" t="s">
        <v>80</v>
      </c>
      <c r="O4536">
        <v>10.504162092223911</v>
      </c>
      <c r="P4536">
        <v>10.359766274622697</v>
      </c>
      <c r="Q4536">
        <v>10.625508180415617</v>
      </c>
      <c r="R4536">
        <v>10.858442103372226</v>
      </c>
      <c r="S4536">
        <v>9.7226678067483157</v>
      </c>
      <c r="T4536">
        <v>10.929668153863531</v>
      </c>
      <c r="U4536">
        <v>11.5102321534056</v>
      </c>
      <c r="V4536">
        <v>11.604375654365988</v>
      </c>
      <c r="W4536">
        <v>11.601512713269001</v>
      </c>
      <c r="X4536">
        <v>11.99986989984415</v>
      </c>
      <c r="Y4536">
        <v>12.559565801190889</v>
      </c>
      <c r="Z4536">
        <v>12.375985335447409</v>
      </c>
      <c r="AA4536">
        <v>13.106595482452921</v>
      </c>
      <c r="AB4536">
        <v>12.295519370026588</v>
      </c>
      <c r="AC4536">
        <v>12.721482677186758</v>
      </c>
      <c r="AD4536">
        <v>12.196238197506762</v>
      </c>
      <c r="AE4536">
        <v>12.353597286856331</v>
      </c>
      <c r="AF4536">
        <v>12.405653190084422</v>
      </c>
      <c r="AG4536">
        <v>12.7371922844032</v>
      </c>
      <c r="AH4536">
        <v>12.987795338026215</v>
      </c>
      <c r="AI4536">
        <v>13.162893409354394</v>
      </c>
      <c r="AJ4536">
        <v>13.470307882788436</v>
      </c>
      <c r="AK4536">
        <v>13.555499906515536</v>
      </c>
      <c r="AL4536">
        <v>13.624949876943075</v>
      </c>
      <c r="AM4536">
        <v>13.114497535959778</v>
      </c>
      <c r="AN4536">
        <v>13.937838956417268</v>
      </c>
      <c r="AO4536">
        <v>13.852285394712723</v>
      </c>
      <c r="AP4536">
        <v>13.215732606811171</v>
      </c>
      <c r="AQ4536">
        <v>14.30288933324772</v>
      </c>
      <c r="AR4536">
        <v>14.959345224864132</v>
      </c>
      <c r="AS4536">
        <v>14.704178972497036</v>
      </c>
      <c r="AT4536">
        <v>14.965923972168101</v>
      </c>
      <c r="AU4536">
        <v>15.860041099799428</v>
      </c>
      <c r="AV4536">
        <v>16.190096811677272</v>
      </c>
      <c r="AW4536">
        <v>16.707411473444569</v>
      </c>
      <c r="AX4536">
        <v>17.254442225372205</v>
      </c>
      <c r="AY4536">
        <v>17.54099865375095</v>
      </c>
      <c r="AZ4536">
        <v>18.655550406877556</v>
      </c>
    </row>
    <row r="4537" spans="1:52" ht="14.55" customHeight="1">
      <c r="A4537" s="377"/>
      <c r="B4537" s="377"/>
      <c r="C4537" s="377"/>
      <c r="D4537" s="377"/>
      <c r="E4537" s="377"/>
      <c r="F4537" s="377"/>
      <c r="G4537" s="377"/>
      <c r="H4537" s="377"/>
      <c r="I4537" s="377"/>
      <c r="J4537" s="377"/>
      <c r="K4537" t="s">
        <v>5752</v>
      </c>
      <c r="L4537" t="s">
        <v>5593</v>
      </c>
      <c r="M4537" t="s">
        <v>16</v>
      </c>
      <c r="N4537" t="s">
        <v>80</v>
      </c>
      <c r="O4537">
        <v>161.86790915000665</v>
      </c>
      <c r="P4537">
        <v>153.98292476801606</v>
      </c>
      <c r="Q4537">
        <v>152.91506282879331</v>
      </c>
      <c r="R4537">
        <v>155.50540505159751</v>
      </c>
      <c r="S4537">
        <v>152.60070259397668</v>
      </c>
      <c r="T4537">
        <v>175.17863357496316</v>
      </c>
      <c r="U4537">
        <v>175.18696915117729</v>
      </c>
      <c r="V4537">
        <v>175.76746980651106</v>
      </c>
      <c r="W4537">
        <v>177.82119534737086</v>
      </c>
      <c r="X4537">
        <v>177.85521069121947</v>
      </c>
      <c r="Y4537">
        <v>176.91818181748476</v>
      </c>
      <c r="Z4537">
        <v>177.2334034761214</v>
      </c>
      <c r="AA4537">
        <v>178.92600879835754</v>
      </c>
      <c r="AB4537">
        <v>178.15897378889386</v>
      </c>
      <c r="AC4537">
        <v>171.07843090967913</v>
      </c>
      <c r="AD4537">
        <v>172.84143643405844</v>
      </c>
      <c r="AE4537">
        <v>175.10368007594531</v>
      </c>
      <c r="AF4537">
        <v>176.54733520175498</v>
      </c>
      <c r="AG4537">
        <v>170.13771043036536</v>
      </c>
      <c r="AH4537">
        <v>172.30292329295304</v>
      </c>
      <c r="AI4537">
        <v>173.04545621403022</v>
      </c>
      <c r="AJ4537">
        <v>183.52457597331016</v>
      </c>
      <c r="AK4537">
        <v>184.84007966508585</v>
      </c>
      <c r="AL4537">
        <v>187.18694258684795</v>
      </c>
      <c r="AM4537">
        <v>184.36651805057511</v>
      </c>
      <c r="AN4537">
        <v>188.51980702319409</v>
      </c>
      <c r="AO4537">
        <v>188.86742601531</v>
      </c>
      <c r="AP4537">
        <v>190.20452501306295</v>
      </c>
      <c r="AQ4537">
        <v>190.94939586390859</v>
      </c>
      <c r="AR4537">
        <v>194.38095787588915</v>
      </c>
      <c r="AS4537">
        <v>194.10631771261359</v>
      </c>
      <c r="AT4537">
        <v>195.39185391703239</v>
      </c>
      <c r="AU4537">
        <v>187.13818184439072</v>
      </c>
      <c r="AV4537">
        <v>198.87397491370129</v>
      </c>
      <c r="AW4537">
        <v>198.70212286960785</v>
      </c>
      <c r="AX4537">
        <v>197.57363542911332</v>
      </c>
      <c r="AY4537">
        <v>198.54208704012237</v>
      </c>
      <c r="AZ4537">
        <v>199.13213218845337</v>
      </c>
    </row>
    <row r="4538" spans="1:52" ht="14.55" customHeight="1">
      <c r="A4538" s="377"/>
      <c r="B4538" s="377"/>
      <c r="C4538" s="377"/>
      <c r="D4538" s="377"/>
      <c r="E4538" s="377"/>
      <c r="F4538" s="377"/>
      <c r="G4538" s="377"/>
      <c r="H4538" s="377"/>
      <c r="I4538" s="377"/>
      <c r="J4538" s="377"/>
      <c r="K4538" t="s">
        <v>5753</v>
      </c>
      <c r="L4538" t="s">
        <v>5593</v>
      </c>
      <c r="M4538" t="s">
        <v>17</v>
      </c>
      <c r="N4538" t="s">
        <v>80</v>
      </c>
      <c r="O4538">
        <v>38.300290136389634</v>
      </c>
      <c r="P4538">
        <v>38.698939686649517</v>
      </c>
      <c r="Q4538">
        <v>56.923028527249329</v>
      </c>
      <c r="R4538">
        <v>56.356716126231035</v>
      </c>
      <c r="S4538">
        <v>57.449350005264748</v>
      </c>
      <c r="T4538">
        <v>58.476476104169095</v>
      </c>
      <c r="U4538">
        <v>57.880398565588742</v>
      </c>
      <c r="V4538">
        <v>60.003820371779327</v>
      </c>
      <c r="W4538">
        <v>60.408375480094563</v>
      </c>
      <c r="X4538">
        <v>60.69084031641043</v>
      </c>
      <c r="Y4538">
        <v>61.197845514875056</v>
      </c>
      <c r="Z4538">
        <v>59.562771706405925</v>
      </c>
      <c r="AA4538">
        <v>59.273398603805511</v>
      </c>
      <c r="AB4538">
        <v>60.036064674336757</v>
      </c>
      <c r="AC4538">
        <v>60.930726604906901</v>
      </c>
      <c r="AD4538">
        <v>61.056924863486081</v>
      </c>
      <c r="AE4538">
        <v>51.078040170511358</v>
      </c>
      <c r="AF4538">
        <v>61.734156153311133</v>
      </c>
      <c r="AG4538">
        <v>63.05509058688515</v>
      </c>
      <c r="AH4538">
        <v>62.562420783776609</v>
      </c>
      <c r="AI4538">
        <v>64.666067196479602</v>
      </c>
      <c r="AJ4538">
        <v>64.449184210425841</v>
      </c>
      <c r="AK4538">
        <v>65.065142049611325</v>
      </c>
      <c r="AL4538">
        <v>65.840748333016222</v>
      </c>
      <c r="AM4538">
        <v>66.337069770694924</v>
      </c>
      <c r="AN4538">
        <v>67.482839421240058</v>
      </c>
      <c r="AO4538">
        <v>68.157639659936166</v>
      </c>
      <c r="AP4538">
        <v>71.793867364103107</v>
      </c>
      <c r="AQ4538">
        <v>68.778274218236291</v>
      </c>
      <c r="AR4538">
        <v>65.566362022781604</v>
      </c>
      <c r="AS4538">
        <v>65.398975738388501</v>
      </c>
      <c r="AT4538">
        <v>64.242047023402378</v>
      </c>
      <c r="AU4538">
        <v>63.40822445227802</v>
      </c>
      <c r="AV4538">
        <v>65.952342119173082</v>
      </c>
      <c r="AW4538">
        <v>68.361174630196075</v>
      </c>
      <c r="AX4538">
        <v>68.959853824838376</v>
      </c>
      <c r="AY4538">
        <v>69.478947240711761</v>
      </c>
      <c r="AZ4538">
        <v>68.510944087237874</v>
      </c>
    </row>
    <row r="4539" spans="1:52" ht="14.55" customHeight="1">
      <c r="A4539" s="377"/>
      <c r="B4539" s="377"/>
      <c r="C4539" s="377"/>
      <c r="D4539" s="377"/>
      <c r="E4539" s="377"/>
      <c r="F4539" s="377"/>
      <c r="G4539" s="377"/>
      <c r="H4539" s="377"/>
      <c r="I4539" s="377"/>
      <c r="J4539" s="377"/>
      <c r="K4539" t="s">
        <v>5754</v>
      </c>
      <c r="L4539" t="s">
        <v>5593</v>
      </c>
      <c r="M4539" t="s">
        <v>97</v>
      </c>
      <c r="N4539" t="s">
        <v>80</v>
      </c>
      <c r="O4539" t="s">
        <v>6079</v>
      </c>
      <c r="P4539" t="s">
        <v>6079</v>
      </c>
      <c r="Q4539" t="s">
        <v>6079</v>
      </c>
      <c r="R4539" t="s">
        <v>6079</v>
      </c>
      <c r="S4539" t="s">
        <v>6079</v>
      </c>
      <c r="T4539" t="s">
        <v>6079</v>
      </c>
      <c r="U4539">
        <v>2.6058006876130162</v>
      </c>
      <c r="V4539">
        <v>2.727190181914867</v>
      </c>
      <c r="W4539">
        <v>2.103714042442387</v>
      </c>
      <c r="X4539">
        <v>2.1251961974163693</v>
      </c>
      <c r="Y4539">
        <v>2.0687336148283313</v>
      </c>
      <c r="Z4539">
        <v>2.576344327619136</v>
      </c>
      <c r="AA4539">
        <v>2.5937503583946184</v>
      </c>
      <c r="AB4539">
        <v>3.038369834602106</v>
      </c>
      <c r="AC4539">
        <v>3.118448584174708</v>
      </c>
      <c r="AD4539">
        <v>3.1015383972817663</v>
      </c>
      <c r="AE4539">
        <v>2.4449556706903239</v>
      </c>
      <c r="AF4539">
        <v>3.0419443818377827</v>
      </c>
      <c r="AG4539">
        <v>2.9580126031242404</v>
      </c>
      <c r="AH4539">
        <v>2.8431510739565473</v>
      </c>
      <c r="AI4539">
        <v>3.2510243368374101</v>
      </c>
      <c r="AJ4539">
        <v>3.3276852853896917</v>
      </c>
      <c r="AK4539">
        <v>3.4189560550385472</v>
      </c>
      <c r="AL4539">
        <v>3.4586984011633639</v>
      </c>
      <c r="AM4539">
        <v>3.4066314156866833</v>
      </c>
      <c r="AN4539">
        <v>3.4896046265873464</v>
      </c>
      <c r="AO4539">
        <v>2.9586977717495055</v>
      </c>
      <c r="AP4539">
        <v>2.9226817931424751</v>
      </c>
      <c r="AQ4539">
        <v>2.9072905857853288</v>
      </c>
      <c r="AR4539">
        <v>2.8671360035806814</v>
      </c>
      <c r="AS4539">
        <v>3.5451500421087858</v>
      </c>
      <c r="AT4539">
        <v>3.7774306254573458</v>
      </c>
      <c r="AU4539">
        <v>3.8453596264539063</v>
      </c>
      <c r="AV4539">
        <v>3.1850899851219099</v>
      </c>
      <c r="AW4539">
        <v>3.2573835397937096</v>
      </c>
      <c r="AX4539">
        <v>3.294627024927534</v>
      </c>
      <c r="AY4539">
        <v>3.2805714039186253</v>
      </c>
      <c r="AZ4539">
        <v>3.3026228001427942</v>
      </c>
    </row>
    <row r="4540" spans="1:52" ht="14.55" customHeight="1">
      <c r="A4540" s="377"/>
      <c r="B4540" s="377"/>
      <c r="C4540" s="377"/>
      <c r="D4540" s="377"/>
      <c r="E4540" s="377"/>
      <c r="F4540" s="377"/>
      <c r="G4540" s="377"/>
      <c r="H4540" s="377"/>
      <c r="I4540" s="377"/>
      <c r="J4540" s="377"/>
      <c r="K4540" t="s">
        <v>5755</v>
      </c>
      <c r="L4540" t="s">
        <v>5593</v>
      </c>
      <c r="M4540" t="s">
        <v>18</v>
      </c>
      <c r="N4540" t="s">
        <v>80</v>
      </c>
      <c r="O4540">
        <v>29.20152241117848</v>
      </c>
      <c r="P4540">
        <v>32.111196600375315</v>
      </c>
      <c r="Q4540">
        <v>31.348600458140403</v>
      </c>
      <c r="R4540">
        <v>30.232549332322712</v>
      </c>
      <c r="S4540">
        <v>37.422792120986728</v>
      </c>
      <c r="T4540">
        <v>28.947750149180543</v>
      </c>
      <c r="U4540">
        <v>27.013697933493752</v>
      </c>
      <c r="V4540">
        <v>29.906610632701561</v>
      </c>
      <c r="W4540">
        <v>27.424627330729063</v>
      </c>
      <c r="X4540">
        <v>26.583817324443928</v>
      </c>
      <c r="Y4540">
        <v>26.850828817089088</v>
      </c>
      <c r="Z4540">
        <v>31.113429606833872</v>
      </c>
      <c r="AA4540">
        <v>43.547109060161624</v>
      </c>
      <c r="AB4540">
        <v>44.532634358394056</v>
      </c>
      <c r="AC4540">
        <v>44.419414009675151</v>
      </c>
      <c r="AD4540">
        <v>43.388366693062117</v>
      </c>
      <c r="AE4540">
        <v>44.423402919218752</v>
      </c>
      <c r="AF4540">
        <v>41.623333498553414</v>
      </c>
      <c r="AG4540">
        <v>42.106653359364046</v>
      </c>
      <c r="AH4540">
        <v>43.989720399417159</v>
      </c>
      <c r="AI4540">
        <v>41.993757959116792</v>
      </c>
      <c r="AJ4540">
        <v>39.940729541049095</v>
      </c>
      <c r="AK4540">
        <v>40.994864512719175</v>
      </c>
      <c r="AL4540">
        <v>42.175196961397127</v>
      </c>
      <c r="AM4540">
        <v>41.457367190350375</v>
      </c>
      <c r="AN4540">
        <v>40.587657329656736</v>
      </c>
      <c r="AO4540">
        <v>43.350067616358494</v>
      </c>
      <c r="AP4540">
        <v>43.598059820517406</v>
      </c>
      <c r="AQ4540">
        <v>43.54587086274811</v>
      </c>
      <c r="AR4540">
        <v>46.621786290476805</v>
      </c>
      <c r="AS4540">
        <v>46.424068352352045</v>
      </c>
      <c r="AT4540">
        <v>45.002290341242812</v>
      </c>
      <c r="AU4540">
        <v>45.545837956944652</v>
      </c>
      <c r="AV4540">
        <v>45.564150514985037</v>
      </c>
      <c r="AW4540">
        <v>44.873630191457572</v>
      </c>
      <c r="AX4540">
        <v>45.365418538905367</v>
      </c>
      <c r="AY4540">
        <v>45.581652765627069</v>
      </c>
      <c r="AZ4540">
        <v>46.019676047305104</v>
      </c>
    </row>
    <row r="4541" spans="1:52" ht="14.55" customHeight="1">
      <c r="A4541" s="377"/>
      <c r="B4541" s="377"/>
      <c r="C4541" s="377"/>
      <c r="D4541" s="377"/>
      <c r="E4541" s="377"/>
      <c r="F4541" s="377"/>
      <c r="G4541" s="377"/>
      <c r="H4541" s="377"/>
      <c r="I4541" s="377"/>
      <c r="J4541" s="377"/>
      <c r="K4541" t="s">
        <v>5756</v>
      </c>
      <c r="L4541" t="s">
        <v>5593</v>
      </c>
      <c r="M4541" t="s">
        <v>34</v>
      </c>
      <c r="N4541" t="s">
        <v>80</v>
      </c>
      <c r="O4541">
        <v>909.08223172562884</v>
      </c>
      <c r="P4541">
        <v>909.30553194112599</v>
      </c>
      <c r="Q4541">
        <v>939.04112341656696</v>
      </c>
      <c r="R4541">
        <v>931.3634499366176</v>
      </c>
      <c r="S4541">
        <v>941.86870168617497</v>
      </c>
      <c r="T4541">
        <v>992.74769112924434</v>
      </c>
      <c r="U4541">
        <v>993.54429800431444</v>
      </c>
      <c r="V4541">
        <v>1019.4190231208676</v>
      </c>
      <c r="W4541">
        <v>1007.2093575950184</v>
      </c>
      <c r="X4541">
        <v>1009.7704071799652</v>
      </c>
      <c r="Y4541">
        <v>1020.3482186714946</v>
      </c>
      <c r="Z4541">
        <v>1025.6379779544286</v>
      </c>
      <c r="AA4541">
        <v>1085.8708794699744</v>
      </c>
      <c r="AB4541">
        <v>1080.6496750549293</v>
      </c>
      <c r="AC4541">
        <v>1070.6466735718725</v>
      </c>
      <c r="AD4541">
        <v>1080.5286368513362</v>
      </c>
      <c r="AE4541">
        <v>1049.5094518405222</v>
      </c>
      <c r="AF4541">
        <v>1105.7451123119251</v>
      </c>
      <c r="AG4541">
        <v>1106.3967709471478</v>
      </c>
      <c r="AH4541">
        <v>1122.6270907326689</v>
      </c>
      <c r="AI4541">
        <v>1131.3867859015754</v>
      </c>
      <c r="AJ4541">
        <v>1147.7456306000347</v>
      </c>
      <c r="AK4541">
        <v>1152.7192969687571</v>
      </c>
      <c r="AL4541">
        <v>1169.0703179345089</v>
      </c>
      <c r="AM4541">
        <v>1171.0294262841112</v>
      </c>
      <c r="AN4541">
        <v>1189.8762901111536</v>
      </c>
      <c r="AO4541">
        <v>1196.9445781489117</v>
      </c>
      <c r="AP4541">
        <v>1199.0028317063357</v>
      </c>
      <c r="AQ4541">
        <v>1190.535937556175</v>
      </c>
      <c r="AR4541">
        <v>1198.2852773374511</v>
      </c>
      <c r="AS4541">
        <v>1214.3056624382389</v>
      </c>
      <c r="AT4541">
        <v>1253.4216113734938</v>
      </c>
      <c r="AU4541">
        <v>1248.4816440463851</v>
      </c>
      <c r="AV4541">
        <v>1234.1514232343045</v>
      </c>
      <c r="AW4541">
        <v>1231.6206256949849</v>
      </c>
      <c r="AX4541">
        <v>1235.2743025489926</v>
      </c>
      <c r="AY4541">
        <v>1230.8123055818064</v>
      </c>
      <c r="AZ4541">
        <v>1244.8359218846056</v>
      </c>
    </row>
    <row r="4542" spans="1:52" ht="14.55" customHeight="1">
      <c r="A4542" s="377"/>
      <c r="B4542" s="377"/>
      <c r="C4542" s="377"/>
      <c r="D4542" s="377"/>
      <c r="E4542" s="377"/>
      <c r="F4542" s="377"/>
      <c r="G4542" s="377"/>
      <c r="H4542" s="377"/>
      <c r="I4542" s="377"/>
      <c r="J4542" s="377"/>
      <c r="K4542" t="s">
        <v>5757</v>
      </c>
      <c r="L4542" t="s">
        <v>5593</v>
      </c>
      <c r="M4542" t="s">
        <v>19</v>
      </c>
      <c r="N4542" t="s">
        <v>80</v>
      </c>
      <c r="O4542">
        <v>17.084560812638387</v>
      </c>
      <c r="P4542">
        <v>27.12885074284387</v>
      </c>
      <c r="Q4542">
        <v>27.432077069329484</v>
      </c>
      <c r="R4542">
        <v>28.108636767263896</v>
      </c>
      <c r="S4542">
        <v>28.625918913266968</v>
      </c>
      <c r="T4542">
        <v>28.789090515334426</v>
      </c>
      <c r="U4542">
        <v>26.121162271076749</v>
      </c>
      <c r="V4542">
        <v>38.860375250905612</v>
      </c>
      <c r="W4542">
        <v>39.295369999871419</v>
      </c>
      <c r="X4542">
        <v>40.022621478208045</v>
      </c>
      <c r="Y4542">
        <v>40.412951599844874</v>
      </c>
      <c r="Z4542">
        <v>41.204929851953743</v>
      </c>
      <c r="AA4542">
        <v>41.523457451342892</v>
      </c>
      <c r="AB4542">
        <v>40.072475691704049</v>
      </c>
      <c r="AC4542">
        <v>39.854601918713129</v>
      </c>
      <c r="AD4542">
        <v>42.582542967285093</v>
      </c>
      <c r="AE4542">
        <v>35.981703820453184</v>
      </c>
      <c r="AF4542">
        <v>45.0054573196173</v>
      </c>
      <c r="AG4542">
        <v>46.116936302160056</v>
      </c>
      <c r="AH4542">
        <v>46.024625820810762</v>
      </c>
      <c r="AI4542">
        <v>47.774999103203641</v>
      </c>
      <c r="AJ4542">
        <v>47.481256516871106</v>
      </c>
      <c r="AK4542">
        <v>48.867202141935735</v>
      </c>
      <c r="AL4542">
        <v>50.929931781648079</v>
      </c>
      <c r="AM4542">
        <v>50.466594989269851</v>
      </c>
      <c r="AN4542">
        <v>50.95159704288514</v>
      </c>
      <c r="AO4542">
        <v>50.567904601980921</v>
      </c>
      <c r="AP4542">
        <v>51.59540638468247</v>
      </c>
      <c r="AQ4542">
        <v>49.728673752566877</v>
      </c>
      <c r="AR4542">
        <v>43.695019324658183</v>
      </c>
      <c r="AS4542">
        <v>46.502233889706673</v>
      </c>
      <c r="AT4542">
        <v>43.956229837005246</v>
      </c>
      <c r="AU4542">
        <v>43.443316770393785</v>
      </c>
      <c r="AV4542">
        <v>44.857597908097354</v>
      </c>
      <c r="AW4542">
        <v>45.119790504817459</v>
      </c>
      <c r="AX4542">
        <v>45.76158179632435</v>
      </c>
      <c r="AY4542">
        <v>34.533671215162315</v>
      </c>
      <c r="AZ4542">
        <v>33.032148483051309</v>
      </c>
    </row>
    <row r="4543" spans="1:52" ht="14.55" customHeight="1">
      <c r="A4543" s="377"/>
      <c r="B4543" s="377"/>
      <c r="C4543" s="377"/>
      <c r="D4543" s="377"/>
      <c r="E4543" s="377"/>
      <c r="F4543" s="377"/>
      <c r="G4543" s="377"/>
      <c r="H4543" s="377"/>
      <c r="I4543" s="377"/>
      <c r="J4543" s="377"/>
      <c r="K4543" t="s">
        <v>5758</v>
      </c>
      <c r="L4543" t="s">
        <v>5593</v>
      </c>
      <c r="M4543" t="s">
        <v>20</v>
      </c>
      <c r="N4543" t="s">
        <v>80</v>
      </c>
      <c r="O4543">
        <v>159.45502198870471</v>
      </c>
      <c r="P4543">
        <v>168.78350570069853</v>
      </c>
      <c r="Q4543">
        <v>171.96258933653002</v>
      </c>
      <c r="R4543">
        <v>167.56466123012015</v>
      </c>
      <c r="S4543">
        <v>173.32955164382824</v>
      </c>
      <c r="T4543">
        <v>201.74516023448896</v>
      </c>
      <c r="U4543">
        <v>203.8511107931896</v>
      </c>
      <c r="V4543">
        <v>207.28544338699055</v>
      </c>
      <c r="W4543">
        <v>205.7439002471036</v>
      </c>
      <c r="X4543">
        <v>208.51520751619356</v>
      </c>
      <c r="Y4543">
        <v>211.55371057265577</v>
      </c>
      <c r="Z4543">
        <v>213.6387953157803</v>
      </c>
      <c r="AA4543">
        <v>252.05052966728448</v>
      </c>
      <c r="AB4543">
        <v>252.00747735197552</v>
      </c>
      <c r="AC4543">
        <v>252.85975982836163</v>
      </c>
      <c r="AD4543">
        <v>260.35848595620081</v>
      </c>
      <c r="AE4543">
        <v>266.68674141095067</v>
      </c>
      <c r="AF4543">
        <v>269.82116661739013</v>
      </c>
      <c r="AG4543">
        <v>274.56171529863605</v>
      </c>
      <c r="AH4543">
        <v>281.63765515338991</v>
      </c>
      <c r="AI4543">
        <v>284.59873026900829</v>
      </c>
      <c r="AJ4543">
        <v>290.40126292718105</v>
      </c>
      <c r="AK4543">
        <v>296.70947831743126</v>
      </c>
      <c r="AL4543">
        <v>301.35443156887345</v>
      </c>
      <c r="AM4543">
        <v>307.97372898370423</v>
      </c>
      <c r="AN4543">
        <v>313.82866070296529</v>
      </c>
      <c r="AO4543">
        <v>318.95634439797578</v>
      </c>
      <c r="AP4543">
        <v>336.85001609531059</v>
      </c>
      <c r="AQ4543">
        <v>331.54957315133441</v>
      </c>
      <c r="AR4543">
        <v>338.7686803901276</v>
      </c>
      <c r="AS4543">
        <v>349.16641028158716</v>
      </c>
      <c r="AT4543">
        <v>355.64674281300671</v>
      </c>
      <c r="AU4543">
        <v>367.86360790153424</v>
      </c>
      <c r="AV4543">
        <v>374.84438045377482</v>
      </c>
      <c r="AW4543">
        <v>375.98494005625122</v>
      </c>
      <c r="AX4543">
        <v>384.11693897391297</v>
      </c>
      <c r="AY4543">
        <v>385.97314339764017</v>
      </c>
      <c r="AZ4543">
        <v>389.09899968075894</v>
      </c>
    </row>
    <row r="4544" spans="1:52" ht="14.55" customHeight="1">
      <c r="A4544" s="377"/>
      <c r="B4544" s="377"/>
      <c r="C4544" s="377"/>
      <c r="D4544" s="377"/>
      <c r="E4544" s="377"/>
      <c r="F4544" s="377"/>
      <c r="G4544" s="377"/>
      <c r="H4544" s="377"/>
      <c r="I4544" s="377"/>
      <c r="J4544" s="377"/>
      <c r="K4544" t="s">
        <v>5759</v>
      </c>
      <c r="L4544" t="s">
        <v>5593</v>
      </c>
      <c r="M4544" t="s">
        <v>22</v>
      </c>
      <c r="N4544" t="s">
        <v>80</v>
      </c>
      <c r="O4544">
        <v>4.4444828514173116</v>
      </c>
      <c r="P4544">
        <v>4.6191369097316253</v>
      </c>
      <c r="Q4544">
        <v>5.4332904040118706</v>
      </c>
      <c r="R4544">
        <v>5.5712749215732584</v>
      </c>
      <c r="S4544">
        <v>5.4142072175032574</v>
      </c>
      <c r="T4544">
        <v>5.2108893144984707</v>
      </c>
      <c r="U4544">
        <v>5.1599661130444483</v>
      </c>
      <c r="V4544">
        <v>5.2547218639434154</v>
      </c>
      <c r="W4544">
        <v>5.3746947006114585</v>
      </c>
      <c r="X4544">
        <v>5.358191171680506</v>
      </c>
      <c r="Y4544">
        <v>5.2998037871474741</v>
      </c>
      <c r="Z4544">
        <v>5.3539584575694255</v>
      </c>
      <c r="AA4544">
        <v>5.3821816151985438</v>
      </c>
      <c r="AB4544">
        <v>5.4669566218710663</v>
      </c>
      <c r="AC4544">
        <v>5.4924990849242885</v>
      </c>
      <c r="AD4544">
        <v>4.8997477892777725</v>
      </c>
      <c r="AE4544">
        <v>4.5757624036946574</v>
      </c>
      <c r="AF4544">
        <v>4.680042376905571</v>
      </c>
      <c r="AG4544">
        <v>4.7386449753572988</v>
      </c>
      <c r="AH4544">
        <v>4.8310008189826057</v>
      </c>
      <c r="AI4544">
        <v>4.6499124068427751</v>
      </c>
      <c r="AJ4544">
        <v>4.6430184208626146</v>
      </c>
      <c r="AK4544">
        <v>4.7761820104200003</v>
      </c>
      <c r="AL4544">
        <v>4.3507811498699995</v>
      </c>
      <c r="AM4544">
        <v>4.5777054149999996</v>
      </c>
      <c r="AN4544">
        <v>4.5176240836800003</v>
      </c>
      <c r="AO4544">
        <v>4.5708352592384278</v>
      </c>
      <c r="AP4544">
        <v>4.1304318920000007</v>
      </c>
      <c r="AQ4544">
        <v>3.920356017870001</v>
      </c>
      <c r="AR4544">
        <v>4.1785224320699994</v>
      </c>
      <c r="AS4544">
        <v>3.8989056565800002</v>
      </c>
      <c r="AT4544">
        <v>3.9199114605914458</v>
      </c>
      <c r="AU4544">
        <v>4.1665946326640162</v>
      </c>
      <c r="AV4544">
        <v>4.15042552644615</v>
      </c>
      <c r="AW4544">
        <v>4.2598238545526987</v>
      </c>
      <c r="AX4544">
        <v>4.3086121287949215</v>
      </c>
      <c r="AY4544">
        <v>4.2919339094749365</v>
      </c>
      <c r="AZ4544">
        <v>4.3267522689026485</v>
      </c>
    </row>
    <row r="4545" spans="1:52" ht="14.55" customHeight="1">
      <c r="A4545" s="377"/>
      <c r="B4545" s="377"/>
      <c r="C4545" s="377"/>
      <c r="D4545" s="377"/>
      <c r="E4545" s="377"/>
      <c r="F4545" s="377"/>
      <c r="G4545" s="377"/>
      <c r="H4545" s="377"/>
      <c r="I4545" s="377"/>
      <c r="J4545" s="377"/>
      <c r="K4545" t="s">
        <v>5760</v>
      </c>
      <c r="L4545" t="s">
        <v>5593</v>
      </c>
      <c r="M4545" t="s">
        <v>90</v>
      </c>
      <c r="N4545" t="s">
        <v>80</v>
      </c>
      <c r="O4545">
        <v>1.7576050443869005</v>
      </c>
      <c r="P4545">
        <v>1.7218902856936749</v>
      </c>
      <c r="Q4545">
        <v>1.7441713718365657</v>
      </c>
      <c r="R4545">
        <v>1.7227500671578158</v>
      </c>
      <c r="S4545">
        <v>1.6653163384126353</v>
      </c>
      <c r="T4545">
        <v>1.6413618741815652</v>
      </c>
      <c r="U4545">
        <v>1.7336913722710261</v>
      </c>
      <c r="V4545">
        <v>1.7225914282693442</v>
      </c>
      <c r="W4545">
        <v>1.7412357153030844</v>
      </c>
      <c r="X4545">
        <v>1.5162590453033815</v>
      </c>
      <c r="Y4545">
        <v>1.4419606328123933</v>
      </c>
      <c r="Z4545">
        <v>1.4573163795771162</v>
      </c>
      <c r="AA4545">
        <v>1.4690184893336269</v>
      </c>
      <c r="AB4545">
        <v>1.2769665208440313</v>
      </c>
      <c r="AC4545">
        <v>1.2550578392930205</v>
      </c>
      <c r="AD4545">
        <v>1.4217748401780184</v>
      </c>
      <c r="AE4545">
        <v>1.3395987629889037</v>
      </c>
      <c r="AF4545">
        <v>1.3353260154531734</v>
      </c>
      <c r="AG4545">
        <v>1.3247712779169445</v>
      </c>
      <c r="AH4545">
        <v>1.1966883314119172</v>
      </c>
      <c r="AI4545">
        <v>1.1808545568426885</v>
      </c>
      <c r="AJ4545">
        <v>1.2350430626383071</v>
      </c>
      <c r="AK4545">
        <v>1.2361332587137976</v>
      </c>
      <c r="AL4545">
        <v>1.2925351158326817</v>
      </c>
      <c r="AM4545">
        <v>1.2788814786993139</v>
      </c>
      <c r="AN4545">
        <v>1.212445352210167</v>
      </c>
      <c r="AO4545">
        <v>1.1702365416907758</v>
      </c>
      <c r="AP4545">
        <v>1.2047072783836623</v>
      </c>
      <c r="AQ4545">
        <v>1.2666999690196357</v>
      </c>
      <c r="AR4545">
        <v>1.3076129563456362</v>
      </c>
      <c r="AS4545">
        <v>1.3992850579803791</v>
      </c>
      <c r="AT4545">
        <v>1.327828187751638</v>
      </c>
      <c r="AU4545">
        <v>1.4392806861285214</v>
      </c>
      <c r="AV4545">
        <v>1.432431331004576</v>
      </c>
      <c r="AW4545">
        <v>1.3869533008955599</v>
      </c>
      <c r="AX4545">
        <v>1.4976693504239982</v>
      </c>
      <c r="AY4545">
        <v>1.496239314228025</v>
      </c>
      <c r="AZ4545">
        <v>1.491381017495399</v>
      </c>
    </row>
    <row r="4546" spans="1:52" ht="14.55" customHeight="1">
      <c r="A4546" s="377"/>
      <c r="B4546" s="377"/>
      <c r="C4546" s="377"/>
      <c r="D4546" s="377"/>
      <c r="E4546" s="377"/>
      <c r="F4546" s="377"/>
      <c r="G4546" s="377"/>
      <c r="H4546" s="377"/>
      <c r="I4546" s="377"/>
      <c r="J4546" s="377"/>
      <c r="K4546" t="s">
        <v>5761</v>
      </c>
      <c r="L4546" t="s">
        <v>5593</v>
      </c>
      <c r="M4546" t="s">
        <v>23</v>
      </c>
      <c r="N4546" t="s">
        <v>80</v>
      </c>
      <c r="O4546">
        <v>5.4212834404787005</v>
      </c>
      <c r="P4546">
        <v>5.2341237065298296</v>
      </c>
      <c r="Q4546">
        <v>5.1642193205601208</v>
      </c>
      <c r="R4546">
        <v>4.9073475688393726</v>
      </c>
      <c r="S4546">
        <v>4.7102777625948109</v>
      </c>
      <c r="T4546">
        <v>4.6096746247916309</v>
      </c>
      <c r="U4546">
        <v>4.4205813824022835</v>
      </c>
      <c r="V4546">
        <v>4.4145805077593767</v>
      </c>
      <c r="W4546">
        <v>4.1419239708548163</v>
      </c>
      <c r="X4546">
        <v>3.808264271834223</v>
      </c>
      <c r="Y4546">
        <v>4.028381603442047</v>
      </c>
      <c r="Z4546">
        <v>3.8947606291329411</v>
      </c>
      <c r="AA4546">
        <v>3.9464283508099962</v>
      </c>
      <c r="AB4546">
        <v>3.8851281291390118</v>
      </c>
      <c r="AC4546">
        <v>3.8232905528950782</v>
      </c>
      <c r="AD4546">
        <v>3.8598510444647012</v>
      </c>
      <c r="AE4546">
        <v>3.7672011613652474</v>
      </c>
      <c r="AF4546">
        <v>3.5926156978804777</v>
      </c>
      <c r="AG4546">
        <v>3.5646971119646187</v>
      </c>
      <c r="AH4546">
        <v>3.6066486364722015</v>
      </c>
      <c r="AI4546">
        <v>3.7291107025981609</v>
      </c>
      <c r="AJ4546">
        <v>4.1040751258436456</v>
      </c>
      <c r="AK4546">
        <v>4.1694913195562391</v>
      </c>
      <c r="AL4546">
        <v>4.1301219474525865</v>
      </c>
      <c r="AM4546">
        <v>4.0899185674528944</v>
      </c>
      <c r="AN4546">
        <v>4.1564711564499763</v>
      </c>
      <c r="AO4546">
        <v>4.149271834816795</v>
      </c>
      <c r="AP4546">
        <v>4.0965935015717951</v>
      </c>
      <c r="AQ4546">
        <v>4.1070532207939268</v>
      </c>
      <c r="AR4546">
        <v>3.8509316580914401</v>
      </c>
      <c r="AS4546">
        <v>3.8050508476122151</v>
      </c>
      <c r="AT4546">
        <v>3.9235311329266978</v>
      </c>
      <c r="AU4546">
        <v>3.9491794819817874</v>
      </c>
      <c r="AV4546">
        <v>4.2095382104704546</v>
      </c>
      <c r="AW4546">
        <v>4.3327845637038838</v>
      </c>
      <c r="AX4546">
        <v>4.1949341445119108</v>
      </c>
      <c r="AY4546">
        <v>4.1335030248220068</v>
      </c>
      <c r="AZ4546">
        <v>4.296191396074879</v>
      </c>
    </row>
    <row r="4547" spans="1:52" ht="14.55" customHeight="1">
      <c r="A4547" s="377"/>
      <c r="B4547" s="377"/>
      <c r="C4547" s="377"/>
      <c r="D4547" s="377"/>
      <c r="E4547" s="377"/>
      <c r="F4547" s="377"/>
      <c r="G4547" s="377"/>
      <c r="H4547" s="377"/>
      <c r="I4547" s="377"/>
      <c r="J4547" s="377"/>
      <c r="K4547" t="s">
        <v>5762</v>
      </c>
      <c r="L4547" t="s">
        <v>5593</v>
      </c>
      <c r="M4547" t="s">
        <v>24</v>
      </c>
      <c r="N4547" t="s">
        <v>80</v>
      </c>
      <c r="O4547">
        <v>31.414759742189752</v>
      </c>
      <c r="P4547">
        <v>27.45546273738023</v>
      </c>
      <c r="Q4547">
        <v>25.557512303521005</v>
      </c>
      <c r="R4547">
        <v>23.706931108037093</v>
      </c>
      <c r="S4547">
        <v>21.584804526753587</v>
      </c>
      <c r="T4547">
        <v>20.492274520037007</v>
      </c>
      <c r="U4547">
        <v>19.789607921386779</v>
      </c>
      <c r="V4547">
        <v>19.186541743028812</v>
      </c>
      <c r="W4547">
        <v>17.957849726592674</v>
      </c>
      <c r="X4547">
        <v>17.372183587001462</v>
      </c>
      <c r="Y4547">
        <v>17.002533480053433</v>
      </c>
      <c r="Z4547">
        <v>16.60007548159443</v>
      </c>
      <c r="AA4547">
        <v>16.272488838621371</v>
      </c>
      <c r="AB4547">
        <v>15.280220270849767</v>
      </c>
      <c r="AC4547">
        <v>15.157187106490088</v>
      </c>
      <c r="AD4547">
        <v>14.689337100520463</v>
      </c>
      <c r="AE4547">
        <v>14.188605046501936</v>
      </c>
      <c r="AF4547">
        <v>13.435383860135294</v>
      </c>
      <c r="AG4547">
        <v>14.07890549575245</v>
      </c>
      <c r="AH4547">
        <v>13.500145914808446</v>
      </c>
      <c r="AI4547">
        <v>13.387310157596399</v>
      </c>
      <c r="AJ4547">
        <v>12.601194951765152</v>
      </c>
      <c r="AK4547">
        <v>11.030203846919694</v>
      </c>
      <c r="AL4547">
        <v>10.851326840046308</v>
      </c>
      <c r="AM4547">
        <v>10.869139436272254</v>
      </c>
      <c r="AN4547">
        <v>11.154699526397318</v>
      </c>
      <c r="AO4547">
        <v>11.46283319712612</v>
      </c>
      <c r="AP4547">
        <v>11.473986830609428</v>
      </c>
      <c r="AQ4547">
        <v>11.675977638942154</v>
      </c>
      <c r="AR4547">
        <v>11.561348645209389</v>
      </c>
      <c r="AS4547">
        <v>10.90410970473166</v>
      </c>
      <c r="AT4547">
        <v>11.148850589289614</v>
      </c>
      <c r="AU4547">
        <v>11.951383234144505</v>
      </c>
      <c r="AV4547">
        <v>12.359397750946266</v>
      </c>
      <c r="AW4547">
        <v>12.285825841658797</v>
      </c>
      <c r="AX4547">
        <v>12.496642267828085</v>
      </c>
      <c r="AY4547">
        <v>12.143034974371933</v>
      </c>
      <c r="AZ4547">
        <v>11.820314177074559</v>
      </c>
    </row>
    <row r="4548" spans="1:52" ht="14.55" customHeight="1">
      <c r="A4548" s="377"/>
      <c r="B4548" s="377"/>
      <c r="C4548" s="377"/>
      <c r="D4548" s="377"/>
      <c r="E4548" s="377"/>
      <c r="F4548" s="377"/>
      <c r="G4548" s="377"/>
      <c r="H4548" s="377"/>
      <c r="I4548" s="377"/>
      <c r="J4548" s="377"/>
      <c r="K4548" t="s">
        <v>5763</v>
      </c>
      <c r="L4548" t="s">
        <v>5593</v>
      </c>
      <c r="M4548" t="s">
        <v>1386</v>
      </c>
      <c r="N4548" t="s">
        <v>80</v>
      </c>
      <c r="O4548" t="s">
        <v>6079</v>
      </c>
      <c r="P4548" t="s">
        <v>6079</v>
      </c>
      <c r="Q4548" t="s">
        <v>6079</v>
      </c>
      <c r="R4548" t="s">
        <v>6079</v>
      </c>
      <c r="S4548" t="s">
        <v>6079</v>
      </c>
      <c r="T4548" t="s">
        <v>6079</v>
      </c>
      <c r="U4548" t="s">
        <v>6079</v>
      </c>
      <c r="V4548" t="s">
        <v>6079</v>
      </c>
      <c r="W4548" t="s">
        <v>6079</v>
      </c>
      <c r="X4548" t="s">
        <v>6079</v>
      </c>
      <c r="Y4548" t="s">
        <v>6079</v>
      </c>
      <c r="Z4548" t="s">
        <v>6079</v>
      </c>
      <c r="AA4548" t="s">
        <v>6079</v>
      </c>
      <c r="AB4548">
        <v>2.8935177299235972</v>
      </c>
      <c r="AC4548">
        <v>3.038208273037037</v>
      </c>
      <c r="AD4548">
        <v>3.078426484633193</v>
      </c>
      <c r="AE4548">
        <v>3.0515406070963365</v>
      </c>
      <c r="AF4548">
        <v>2.9487912494075346</v>
      </c>
      <c r="AG4548">
        <v>2.8683129457709091</v>
      </c>
      <c r="AH4548">
        <v>1.7044057211084545</v>
      </c>
      <c r="AI4548">
        <v>2.8241505236491489</v>
      </c>
      <c r="AJ4548">
        <v>2.686648174418262</v>
      </c>
      <c r="AK4548">
        <v>2.3331495511696656</v>
      </c>
      <c r="AL4548">
        <v>2.3548554789189184</v>
      </c>
      <c r="AM4548">
        <v>2.3258465812873244</v>
      </c>
      <c r="AN4548">
        <v>2.3816018466860984</v>
      </c>
      <c r="AO4548">
        <v>2.511558611872307</v>
      </c>
      <c r="AP4548">
        <v>2.292731525697862</v>
      </c>
      <c r="AQ4548">
        <v>2.2563664830881378</v>
      </c>
      <c r="AR4548">
        <v>2.2014843002764231</v>
      </c>
      <c r="AS4548">
        <v>2.3543550605774652</v>
      </c>
      <c r="AT4548">
        <v>2.6130779417494603</v>
      </c>
      <c r="AU4548">
        <v>2.6589837087295951</v>
      </c>
      <c r="AV4548">
        <v>2.4847636445610561</v>
      </c>
      <c r="AW4548">
        <v>2.6142503671476738</v>
      </c>
      <c r="AX4548">
        <v>2.7161128482716879</v>
      </c>
      <c r="AY4548">
        <v>2.8167031848861281</v>
      </c>
      <c r="AZ4548">
        <v>2.9230316599335548</v>
      </c>
    </row>
    <row r="4549" spans="1:52" ht="14.55" customHeight="1">
      <c r="A4549" s="377"/>
      <c r="B4549" s="377"/>
      <c r="C4549" s="377"/>
      <c r="D4549" s="377"/>
      <c r="E4549" s="377"/>
      <c r="F4549" s="377"/>
      <c r="G4549" s="377"/>
      <c r="H4549" s="377"/>
      <c r="I4549" s="377"/>
      <c r="J4549" s="377"/>
      <c r="K4549" t="s">
        <v>5764</v>
      </c>
      <c r="L4549" t="s">
        <v>5593</v>
      </c>
      <c r="M4549" t="s">
        <v>25</v>
      </c>
      <c r="N4549" t="s">
        <v>80</v>
      </c>
      <c r="O4549">
        <v>63.892789576866576</v>
      </c>
      <c r="P4549">
        <v>63.844516835136545</v>
      </c>
      <c r="Q4549">
        <v>63.22135355566575</v>
      </c>
      <c r="R4549">
        <v>66.098188096783232</v>
      </c>
      <c r="S4549">
        <v>71.457583241119877</v>
      </c>
      <c r="T4549">
        <v>69.599019194242231</v>
      </c>
      <c r="U4549">
        <v>68.637063783824956</v>
      </c>
      <c r="V4549">
        <v>69.322515266642682</v>
      </c>
      <c r="W4549">
        <v>60.058095939800189</v>
      </c>
      <c r="X4549">
        <v>58.916016730583678</v>
      </c>
      <c r="Y4549">
        <v>62.648032232076304</v>
      </c>
      <c r="Z4549">
        <v>62.115042483353179</v>
      </c>
      <c r="AA4549">
        <v>60.719719494725688</v>
      </c>
      <c r="AB4549">
        <v>59.787992704078889</v>
      </c>
      <c r="AC4549">
        <v>58.219820465542917</v>
      </c>
      <c r="AD4549">
        <v>55.518093421929052</v>
      </c>
      <c r="AE4549">
        <v>54.775461940762256</v>
      </c>
      <c r="AF4549">
        <v>62.672035101676819</v>
      </c>
      <c r="AG4549">
        <v>61.791453113597882</v>
      </c>
      <c r="AH4549">
        <v>64.954662193125756</v>
      </c>
      <c r="AI4549">
        <v>64.072483959305302</v>
      </c>
      <c r="AJ4549">
        <v>61.219100471077304</v>
      </c>
      <c r="AK4549">
        <v>61.574550553520467</v>
      </c>
      <c r="AL4549">
        <v>61.906516463567201</v>
      </c>
      <c r="AM4549">
        <v>61.572571227116576</v>
      </c>
      <c r="AN4549">
        <v>55.683321247840006</v>
      </c>
      <c r="AO4549">
        <v>56.341721206136491</v>
      </c>
      <c r="AP4549">
        <v>53.89064862363</v>
      </c>
      <c r="AQ4549">
        <v>53.921979503346869</v>
      </c>
      <c r="AR4549">
        <v>51.483744871829991</v>
      </c>
      <c r="AS4549">
        <v>50.417394490070009</v>
      </c>
      <c r="AT4549">
        <v>53.557625318975809</v>
      </c>
      <c r="AU4549">
        <v>52.931166585378726</v>
      </c>
      <c r="AV4549">
        <v>50.285046079098009</v>
      </c>
      <c r="AW4549">
        <v>46.667815982905751</v>
      </c>
      <c r="AX4549">
        <v>43.818610107330997</v>
      </c>
      <c r="AY4549">
        <v>43.790071008510864</v>
      </c>
      <c r="AZ4549">
        <v>41.941943365986312</v>
      </c>
    </row>
    <row r="4550" spans="1:52" ht="14.55" customHeight="1">
      <c r="A4550" s="377"/>
      <c r="B4550" s="377"/>
      <c r="C4550" s="377"/>
      <c r="D4550" s="377"/>
      <c r="E4550" s="377"/>
      <c r="F4550" s="377"/>
      <c r="G4550" s="377"/>
      <c r="H4550" s="377"/>
      <c r="I4550" s="377"/>
      <c r="J4550" s="377"/>
      <c r="K4550" t="s">
        <v>5765</v>
      </c>
      <c r="L4550" t="s">
        <v>5593</v>
      </c>
      <c r="M4550" t="s">
        <v>5610</v>
      </c>
      <c r="N4550" t="s">
        <v>80</v>
      </c>
      <c r="O4550">
        <v>0.10192672122012106</v>
      </c>
      <c r="P4550">
        <v>8.6436281402005294E-2</v>
      </c>
      <c r="Q4550">
        <v>8.1231789749267161E-2</v>
      </c>
      <c r="R4550">
        <v>0.10244794602595174</v>
      </c>
      <c r="S4550">
        <v>9.636753536817394E-2</v>
      </c>
      <c r="T4550">
        <v>0.10058079987559858</v>
      </c>
      <c r="U4550">
        <v>9.9419613109456045E-2</v>
      </c>
      <c r="V4550">
        <v>9.1891616989919281E-2</v>
      </c>
      <c r="W4550">
        <v>9.2947580769492916E-2</v>
      </c>
      <c r="X4550">
        <v>9.2914288330008643E-2</v>
      </c>
      <c r="Y4550">
        <v>8.8171729802286491E-2</v>
      </c>
      <c r="Z4550">
        <v>9.0502736435229603E-2</v>
      </c>
      <c r="AA4550">
        <v>0.10102894302612569</v>
      </c>
      <c r="AB4550">
        <v>0.10478724357546008</v>
      </c>
      <c r="AC4550">
        <v>0.12454336905233283</v>
      </c>
      <c r="AD4550">
        <v>0.10120498937537484</v>
      </c>
      <c r="AE4550">
        <v>8.6528170697629581E-2</v>
      </c>
      <c r="AF4550">
        <v>8.9451533490917015E-2</v>
      </c>
      <c r="AG4550">
        <v>9.1915142244441486E-2</v>
      </c>
      <c r="AH4550">
        <v>9.1831722047820738E-2</v>
      </c>
      <c r="AI4550">
        <v>0.10237744907154284</v>
      </c>
      <c r="AJ4550">
        <v>0.10295618469743384</v>
      </c>
      <c r="AK4550">
        <v>0.10320225509</v>
      </c>
      <c r="AL4550">
        <v>0.10002856914</v>
      </c>
      <c r="AM4550">
        <v>0.1015001428</v>
      </c>
      <c r="AN4550">
        <v>0.10515711882999999</v>
      </c>
      <c r="AO4550">
        <v>0.55478945829217707</v>
      </c>
      <c r="AP4550">
        <v>0.10755587626</v>
      </c>
      <c r="AQ4550">
        <v>0.10673024059</v>
      </c>
      <c r="AR4550">
        <v>9.9400503690000003E-2</v>
      </c>
      <c r="AS4550">
        <v>0.11306396974588261</v>
      </c>
      <c r="AT4550">
        <v>0.72507747216011098</v>
      </c>
      <c r="AU4550">
        <v>0.72839368020029693</v>
      </c>
      <c r="AV4550">
        <v>0.70713191647855345</v>
      </c>
      <c r="AW4550">
        <v>0.69468650574479052</v>
      </c>
      <c r="AX4550">
        <v>0.72392193145531725</v>
      </c>
      <c r="AY4550">
        <v>0.73512041533602479</v>
      </c>
      <c r="AZ4550">
        <v>0.75129047014525296</v>
      </c>
    </row>
    <row r="4551" spans="1:52" ht="14.55" customHeight="1">
      <c r="A4551" s="377"/>
      <c r="B4551" s="377"/>
      <c r="C4551" s="377"/>
      <c r="D4551" s="377"/>
      <c r="E4551" s="377"/>
      <c r="F4551" s="377"/>
      <c r="G4551" s="377"/>
      <c r="H4551" s="377"/>
      <c r="I4551" s="377"/>
      <c r="J4551" s="377"/>
      <c r="K4551" t="s">
        <v>5766</v>
      </c>
      <c r="L4551" t="s">
        <v>5593</v>
      </c>
      <c r="M4551" t="s">
        <v>98</v>
      </c>
      <c r="N4551" t="s">
        <v>80</v>
      </c>
      <c r="O4551">
        <v>1.9748329585122439</v>
      </c>
      <c r="P4551">
        <v>2.0213362107436281</v>
      </c>
      <c r="Q4551">
        <v>1.6451784940302308</v>
      </c>
      <c r="R4551">
        <v>1.6573592719840062</v>
      </c>
      <c r="S4551">
        <v>1.7081688750556727</v>
      </c>
      <c r="T4551">
        <v>1.7014587355775119</v>
      </c>
      <c r="U4551">
        <v>1.7183704855130524</v>
      </c>
      <c r="V4551">
        <v>1.7166534225990469</v>
      </c>
      <c r="W4551">
        <v>1.1264754773138506</v>
      </c>
      <c r="X4551">
        <v>1.0742934189954061</v>
      </c>
      <c r="Y4551">
        <v>1.3842527984505149</v>
      </c>
      <c r="Z4551">
        <v>1.6234467420317191</v>
      </c>
      <c r="AA4551">
        <v>1.6526577906156157</v>
      </c>
      <c r="AB4551">
        <v>2.1220111516133948</v>
      </c>
      <c r="AC4551">
        <v>2.1092546412070488</v>
      </c>
      <c r="AD4551">
        <v>2.1103552374309111</v>
      </c>
      <c r="AE4551">
        <v>1.4133922763674298</v>
      </c>
      <c r="AF4551">
        <v>2.1153625746531746</v>
      </c>
      <c r="AG4551">
        <v>2.1610760476534137</v>
      </c>
      <c r="AH4551">
        <v>1.9803894481349091</v>
      </c>
      <c r="AI4551">
        <v>2.5637862961054685</v>
      </c>
      <c r="AJ4551">
        <v>2.5278608834367446</v>
      </c>
      <c r="AK4551">
        <v>2.5200218397966245</v>
      </c>
      <c r="AL4551">
        <v>2.555609645537773</v>
      </c>
      <c r="AM4551">
        <v>2.5801049155158289</v>
      </c>
      <c r="AN4551">
        <v>2.5390476804900892</v>
      </c>
      <c r="AO4551">
        <v>2.6117304791324063</v>
      </c>
      <c r="AP4551">
        <v>2.2472405420625856</v>
      </c>
      <c r="AQ4551">
        <v>2.5457149097995728</v>
      </c>
      <c r="AR4551">
        <v>2.5858682935924162</v>
      </c>
      <c r="AS4551">
        <v>2.6881677555573464</v>
      </c>
      <c r="AT4551">
        <v>2.8866946073584798</v>
      </c>
      <c r="AU4551">
        <v>2.974853735124221</v>
      </c>
      <c r="AV4551">
        <v>3.0920130565537747</v>
      </c>
      <c r="AW4551">
        <v>2.9932066501598813</v>
      </c>
      <c r="AX4551">
        <v>2.9401961658329534</v>
      </c>
      <c r="AY4551">
        <v>2.9724626409316035</v>
      </c>
      <c r="AZ4551">
        <v>3.0532027937512427</v>
      </c>
    </row>
    <row r="4552" spans="1:52" ht="14.55" customHeight="1">
      <c r="A4552" s="377"/>
      <c r="B4552" s="377"/>
      <c r="C4552" s="377"/>
      <c r="D4552" s="377"/>
      <c r="E4552" s="377"/>
      <c r="F4552" s="377"/>
      <c r="G4552" s="377"/>
      <c r="H4552" s="377"/>
      <c r="I4552" s="377"/>
      <c r="J4552" s="377"/>
      <c r="K4552" t="s">
        <v>5767</v>
      </c>
      <c r="L4552" t="s">
        <v>5593</v>
      </c>
      <c r="M4552" t="s">
        <v>94</v>
      </c>
      <c r="N4552" t="s">
        <v>80</v>
      </c>
      <c r="O4552">
        <v>20.726045458709503</v>
      </c>
      <c r="P4552">
        <v>20.845829120226597</v>
      </c>
      <c r="Q4552">
        <v>22.816194209074588</v>
      </c>
      <c r="R4552">
        <v>23.009674290421295</v>
      </c>
      <c r="S4552">
        <v>24.14249368662918</v>
      </c>
      <c r="T4552">
        <v>25.727640273001732</v>
      </c>
      <c r="U4552">
        <v>25.874868283681508</v>
      </c>
      <c r="V4552">
        <v>28.17065065300045</v>
      </c>
      <c r="W4552">
        <v>27.983624242172333</v>
      </c>
      <c r="X4552">
        <v>30.086689483752135</v>
      </c>
      <c r="Y4552">
        <v>30.647596968768227</v>
      </c>
      <c r="Z4552">
        <v>31.496544528301317</v>
      </c>
      <c r="AA4552">
        <v>31.819308796441689</v>
      </c>
      <c r="AB4552">
        <v>31.086014147992245</v>
      </c>
      <c r="AC4552">
        <v>31.70753607699767</v>
      </c>
      <c r="AD4552">
        <v>33.015673268104834</v>
      </c>
      <c r="AE4552">
        <v>33.375800402803726</v>
      </c>
      <c r="AF4552">
        <v>34.814108155821302</v>
      </c>
      <c r="AG4552">
        <v>36.124766428913858</v>
      </c>
      <c r="AH4552">
        <v>36.648342470939305</v>
      </c>
      <c r="AI4552">
        <v>37.578387170498424</v>
      </c>
      <c r="AJ4552">
        <v>39.11775190965578</v>
      </c>
      <c r="AK4552">
        <v>38.384819516672877</v>
      </c>
      <c r="AL4552">
        <v>37.033339160596285</v>
      </c>
      <c r="AM4552">
        <v>36.441157232819712</v>
      </c>
      <c r="AN4552">
        <v>37.645254061020864</v>
      </c>
      <c r="AO4552">
        <v>36.535299065013717</v>
      </c>
      <c r="AP4552">
        <v>37.333724358357053</v>
      </c>
      <c r="AQ4552">
        <v>39.04917037446392</v>
      </c>
      <c r="AR4552">
        <v>38.052694435600131</v>
      </c>
      <c r="AS4552">
        <v>40.231765005985871</v>
      </c>
      <c r="AT4552">
        <v>39.697867937776969</v>
      </c>
      <c r="AU4552">
        <v>37.31829008090903</v>
      </c>
      <c r="AV4552">
        <v>40.353823909525985</v>
      </c>
      <c r="AW4552">
        <v>40.683403395631423</v>
      </c>
      <c r="AX4552">
        <v>40.578169875249479</v>
      </c>
      <c r="AY4552">
        <v>41.013549874444671</v>
      </c>
      <c r="AZ4552">
        <v>41.331563356983139</v>
      </c>
    </row>
    <row r="4553" spans="1:52" ht="14.55" customHeight="1">
      <c r="A4553" s="377"/>
      <c r="B4553" s="377"/>
      <c r="C4553" s="377"/>
      <c r="D4553" s="377"/>
      <c r="E4553" s="377"/>
      <c r="F4553" s="377"/>
      <c r="G4553" s="377"/>
      <c r="H4553" s="377"/>
      <c r="I4553" s="377"/>
      <c r="J4553" s="377"/>
      <c r="K4553" t="s">
        <v>5768</v>
      </c>
      <c r="L4553" t="s">
        <v>5593</v>
      </c>
      <c r="M4553" t="s">
        <v>99</v>
      </c>
      <c r="N4553" t="s">
        <v>80</v>
      </c>
      <c r="O4553">
        <v>1.7925005866294454</v>
      </c>
      <c r="P4553">
        <v>1.7973510326834858</v>
      </c>
      <c r="Q4553">
        <v>1.7534773355776201</v>
      </c>
      <c r="R4553">
        <v>1.7846959654761496</v>
      </c>
      <c r="S4553">
        <v>1.7896917744941674</v>
      </c>
      <c r="T4553">
        <v>1.7744017578562723</v>
      </c>
      <c r="U4553">
        <v>1.7590461234852679</v>
      </c>
      <c r="V4553">
        <v>1.7437815815272284</v>
      </c>
      <c r="W4553">
        <v>1.1848184955979288</v>
      </c>
      <c r="X4553">
        <v>1.2084333600803925</v>
      </c>
      <c r="Y4553">
        <v>1.2274284813170284</v>
      </c>
      <c r="Z4553">
        <v>1.3881713697534486</v>
      </c>
      <c r="AA4553">
        <v>1.4696222459066175</v>
      </c>
      <c r="AB4553">
        <v>1.8653683370459968</v>
      </c>
      <c r="AC4553">
        <v>1.8214194113940203</v>
      </c>
      <c r="AD4553">
        <v>1.7721068923207319</v>
      </c>
      <c r="AE4553">
        <v>1.0291687421541929</v>
      </c>
      <c r="AF4553">
        <v>1.3721625532217889</v>
      </c>
      <c r="AG4553">
        <v>1.5949537646947394</v>
      </c>
      <c r="AH4553">
        <v>1.4614805809885592</v>
      </c>
      <c r="AI4553">
        <v>1.930893255018036</v>
      </c>
      <c r="AJ4553">
        <v>1.8904549299469575</v>
      </c>
      <c r="AK4553">
        <v>1.8598768328262971</v>
      </c>
      <c r="AL4553">
        <v>1.8634388753936475</v>
      </c>
      <c r="AM4553">
        <v>1.8114310899990933</v>
      </c>
      <c r="AN4553">
        <v>1.7974155672383194</v>
      </c>
      <c r="AO4553">
        <v>1.7891553429553129</v>
      </c>
      <c r="AP4553">
        <v>1.5442914317650689</v>
      </c>
      <c r="AQ4553">
        <v>1.5127110772391616</v>
      </c>
      <c r="AR4553">
        <v>1.3627750030447616</v>
      </c>
      <c r="AS4553">
        <v>1.397295947357585</v>
      </c>
      <c r="AT4553">
        <v>1.4869047318090538</v>
      </c>
      <c r="AU4553">
        <v>1.4974346084529591</v>
      </c>
      <c r="AV4553">
        <v>1.5965800075336103</v>
      </c>
      <c r="AW4553">
        <v>1.5865875213970206</v>
      </c>
      <c r="AX4553">
        <v>1.6282383198894883</v>
      </c>
      <c r="AY4553">
        <v>1.5920345856510072</v>
      </c>
      <c r="AZ4553">
        <v>1.6591713302556033</v>
      </c>
    </row>
    <row r="4554" spans="1:52" ht="14.55" customHeight="1">
      <c r="A4554" s="377"/>
      <c r="B4554" s="377"/>
      <c r="C4554" s="377"/>
      <c r="D4554" s="377"/>
      <c r="E4554" s="377"/>
      <c r="F4554" s="377"/>
      <c r="G4554" s="377"/>
      <c r="H4554" s="377"/>
      <c r="I4554" s="377"/>
      <c r="J4554" s="377"/>
      <c r="K4554" t="s">
        <v>5769</v>
      </c>
      <c r="L4554" t="s">
        <v>5593</v>
      </c>
      <c r="M4554" t="s">
        <v>26</v>
      </c>
      <c r="N4554" t="s">
        <v>80</v>
      </c>
      <c r="O4554" t="s">
        <v>6079</v>
      </c>
      <c r="P4554" t="s">
        <v>6079</v>
      </c>
      <c r="Q4554" t="s">
        <v>6079</v>
      </c>
      <c r="R4554" t="s">
        <v>6079</v>
      </c>
      <c r="S4554" t="s">
        <v>6079</v>
      </c>
      <c r="T4554">
        <v>0.59793516027391758</v>
      </c>
      <c r="U4554">
        <v>0.58612220196487963</v>
      </c>
      <c r="V4554">
        <v>0.59795477742005276</v>
      </c>
      <c r="W4554">
        <v>0.51606592880571989</v>
      </c>
      <c r="X4554">
        <v>0.49277402444999979</v>
      </c>
      <c r="Y4554">
        <v>0.48641028294463889</v>
      </c>
      <c r="Z4554">
        <v>0.50235362779673698</v>
      </c>
      <c r="AA4554">
        <v>0.51866591241179727</v>
      </c>
      <c r="AB4554">
        <v>0.49367577231150189</v>
      </c>
      <c r="AC4554">
        <v>0.59114021011168294</v>
      </c>
      <c r="AD4554">
        <v>0.60453540876400258</v>
      </c>
      <c r="AE4554">
        <v>0.60086846482012479</v>
      </c>
      <c r="AF4554">
        <v>0.6023968473485406</v>
      </c>
      <c r="AG4554">
        <v>0.61914893191535036</v>
      </c>
      <c r="AH4554">
        <v>0.61081605981496911</v>
      </c>
      <c r="AI4554">
        <v>0.6414170470665348</v>
      </c>
      <c r="AJ4554">
        <v>0.54979583965017453</v>
      </c>
      <c r="AK4554">
        <v>0.50492134046168835</v>
      </c>
      <c r="AL4554">
        <v>0.51964935461721784</v>
      </c>
      <c r="AM4554">
        <v>0.50235183611594991</v>
      </c>
      <c r="AN4554">
        <v>0.53868199998999999</v>
      </c>
      <c r="AO4554">
        <v>0.50135348850000006</v>
      </c>
      <c r="AP4554">
        <v>0.47254136793942669</v>
      </c>
      <c r="AQ4554">
        <v>0.46252417823992087</v>
      </c>
      <c r="AR4554">
        <v>0.50621994059999997</v>
      </c>
      <c r="AS4554">
        <v>0.60747784851833442</v>
      </c>
      <c r="AT4554">
        <v>0.57343706500154079</v>
      </c>
      <c r="AU4554">
        <v>0.53004730074613671</v>
      </c>
      <c r="AV4554">
        <v>0.54711277137000003</v>
      </c>
      <c r="AW4554">
        <v>0.54616804139384911</v>
      </c>
      <c r="AX4554">
        <v>0.54570963050999999</v>
      </c>
      <c r="AY4554">
        <v>0.56692957115999998</v>
      </c>
      <c r="AZ4554">
        <v>0.58638722047850034</v>
      </c>
    </row>
    <row r="4555" spans="1:52" ht="14.55" customHeight="1">
      <c r="A4555" s="377"/>
      <c r="B4555" s="377"/>
      <c r="C4555" s="377"/>
      <c r="D4555" s="377"/>
      <c r="E4555" s="377"/>
      <c r="F4555" s="377"/>
      <c r="G4555" s="377"/>
      <c r="H4555" s="377"/>
      <c r="I4555" s="377"/>
      <c r="J4555" s="377"/>
      <c r="K4555" t="s">
        <v>5770</v>
      </c>
      <c r="L4555" t="s">
        <v>5593</v>
      </c>
      <c r="M4555" t="s">
        <v>5585</v>
      </c>
      <c r="N4555" t="s">
        <v>80</v>
      </c>
      <c r="O4555">
        <v>341.46719189179362</v>
      </c>
      <c r="P4555">
        <v>335.59280300775367</v>
      </c>
      <c r="Q4555">
        <v>377.93362595467744</v>
      </c>
      <c r="R4555">
        <v>357.93833318708329</v>
      </c>
      <c r="S4555">
        <v>359.71363190902412</v>
      </c>
      <c r="T4555">
        <v>353.88810199442679</v>
      </c>
      <c r="U4555">
        <v>331.39472193867482</v>
      </c>
      <c r="V4555">
        <v>325.41103176385843</v>
      </c>
      <c r="W4555">
        <v>319.01599504812077</v>
      </c>
      <c r="X4555">
        <v>325.5144796879045</v>
      </c>
      <c r="Y4555">
        <v>326.91088309551668</v>
      </c>
      <c r="Z4555">
        <v>314.07023731488619</v>
      </c>
      <c r="AA4555">
        <v>307.73596538649929</v>
      </c>
      <c r="AB4555">
        <v>313.98300547896196</v>
      </c>
      <c r="AC4555">
        <v>322.1107832477411</v>
      </c>
      <c r="AD4555">
        <v>329.29815385351372</v>
      </c>
      <c r="AE4555">
        <v>338.31978653233392</v>
      </c>
      <c r="AF4555">
        <v>341.76898109360013</v>
      </c>
      <c r="AG4555">
        <v>350.36925379293376</v>
      </c>
      <c r="AH4555">
        <v>351.44187407575822</v>
      </c>
      <c r="AI4555">
        <v>366.05932546777268</v>
      </c>
      <c r="AJ4555">
        <v>383.24692724886154</v>
      </c>
      <c r="AK4555">
        <v>171.28845013598746</v>
      </c>
      <c r="AL4555">
        <v>169.88517322093924</v>
      </c>
      <c r="AM4555">
        <v>164.19454147457091</v>
      </c>
      <c r="AN4555">
        <v>150.14973828985993</v>
      </c>
      <c r="AO4555">
        <v>156.80630290491769</v>
      </c>
      <c r="AP4555">
        <v>154.33309188596849</v>
      </c>
      <c r="AQ4555">
        <v>154.89723906250143</v>
      </c>
      <c r="AR4555">
        <v>153.65185930398329</v>
      </c>
      <c r="AS4555">
        <v>157.87948975478201</v>
      </c>
      <c r="AT4555">
        <v>170.9506253255621</v>
      </c>
      <c r="AU4555">
        <v>180.58948160235315</v>
      </c>
      <c r="AV4555">
        <v>172.47621268151633</v>
      </c>
      <c r="AW4555">
        <v>176.72412588330002</v>
      </c>
      <c r="AX4555">
        <v>178.92204602928001</v>
      </c>
      <c r="AY4555">
        <v>182.58210443599049</v>
      </c>
      <c r="AZ4555">
        <v>178.84222837590423</v>
      </c>
    </row>
    <row r="4556" spans="1:52" ht="14.55" customHeight="1">
      <c r="A4556" s="377"/>
      <c r="B4556" s="377"/>
      <c r="C4556" s="377"/>
      <c r="D4556" s="377"/>
      <c r="E4556" s="377"/>
      <c r="F4556" s="377"/>
      <c r="G4556" s="377"/>
      <c r="H4556" s="377"/>
      <c r="I4556" s="377"/>
      <c r="J4556" s="377"/>
      <c r="K4556" t="s">
        <v>5771</v>
      </c>
      <c r="L4556" t="s">
        <v>5593</v>
      </c>
      <c r="M4556" t="s">
        <v>27</v>
      </c>
      <c r="N4556" t="s">
        <v>80</v>
      </c>
      <c r="O4556">
        <v>108.93501321564156</v>
      </c>
      <c r="P4556">
        <v>104.93327200706445</v>
      </c>
      <c r="Q4556">
        <v>104.94746750615742</v>
      </c>
      <c r="R4556">
        <v>97.896369143467197</v>
      </c>
      <c r="S4556">
        <v>97.432456302886578</v>
      </c>
      <c r="T4556">
        <v>97.108683991332967</v>
      </c>
      <c r="U4556">
        <v>97.829049825154897</v>
      </c>
      <c r="V4556">
        <v>98.627182936234036</v>
      </c>
      <c r="W4556">
        <v>97.825429457606916</v>
      </c>
      <c r="X4556">
        <v>97.724700043472041</v>
      </c>
      <c r="Y4556">
        <v>97.529794889021716</v>
      </c>
      <c r="Z4556">
        <v>97.954521378368</v>
      </c>
      <c r="AA4556">
        <v>98.884902810703039</v>
      </c>
      <c r="AB4556">
        <v>97.359985935367817</v>
      </c>
      <c r="AC4556">
        <v>96.981521216142553</v>
      </c>
      <c r="AD4556">
        <v>96.327648112599519</v>
      </c>
      <c r="AE4556">
        <v>96.593330152333081</v>
      </c>
      <c r="AF4556">
        <v>95.654933641733862</v>
      </c>
      <c r="AG4556">
        <v>93.10395491456552</v>
      </c>
      <c r="AH4556">
        <v>94.582411747663997</v>
      </c>
      <c r="AI4556">
        <v>98.470105954660994</v>
      </c>
      <c r="AJ4556">
        <v>97.521934739056235</v>
      </c>
      <c r="AK4556">
        <v>100.55689918563196</v>
      </c>
      <c r="AL4556">
        <v>99.439006456407526</v>
      </c>
      <c r="AM4556">
        <v>99.406252899417197</v>
      </c>
      <c r="AN4556">
        <v>97.661392001119722</v>
      </c>
      <c r="AO4556">
        <v>97.658461970039994</v>
      </c>
      <c r="AP4556">
        <v>97.835054764076176</v>
      </c>
      <c r="AQ4556">
        <v>96.793037910972842</v>
      </c>
      <c r="AR4556">
        <v>96.938994010159718</v>
      </c>
      <c r="AS4556">
        <v>97.629114952564606</v>
      </c>
      <c r="AT4556">
        <v>98.227699457513864</v>
      </c>
      <c r="AU4556">
        <v>95.699432118512561</v>
      </c>
      <c r="AV4556">
        <v>53.883513029424407</v>
      </c>
      <c r="AW4556">
        <v>52.396801984811411</v>
      </c>
      <c r="AX4556">
        <v>52.449238526248749</v>
      </c>
      <c r="AY4556">
        <v>52.745421903653053</v>
      </c>
      <c r="AZ4556">
        <v>53.161643968732605</v>
      </c>
    </row>
    <row r="4557" spans="1:52" ht="14.55" customHeight="1">
      <c r="A4557" s="377"/>
      <c r="B4557" s="377"/>
      <c r="C4557" s="377"/>
      <c r="D4557" s="377"/>
      <c r="E4557" s="377"/>
      <c r="F4557" s="377"/>
      <c r="G4557" s="377"/>
      <c r="H4557" s="377"/>
      <c r="I4557" s="377"/>
      <c r="J4557" s="377"/>
      <c r="K4557" t="s">
        <v>5772</v>
      </c>
      <c r="L4557" t="s">
        <v>5593</v>
      </c>
      <c r="M4557" t="s">
        <v>28</v>
      </c>
      <c r="N4557" t="s">
        <v>80</v>
      </c>
      <c r="O4557">
        <v>43.38058298099525</v>
      </c>
      <c r="P4557">
        <v>40.274582788994969</v>
      </c>
      <c r="Q4557">
        <v>42.215447814411277</v>
      </c>
      <c r="R4557">
        <v>42.754610940324568</v>
      </c>
      <c r="S4557">
        <v>39.452567580685297</v>
      </c>
      <c r="T4557">
        <v>40.398963374229375</v>
      </c>
      <c r="U4557">
        <v>42.273090917896575</v>
      </c>
      <c r="V4557">
        <v>43.602540605701648</v>
      </c>
      <c r="W4557">
        <v>45.618907986166768</v>
      </c>
      <c r="X4557">
        <v>44.850553014537979</v>
      </c>
      <c r="Y4557">
        <v>45.284596524008244</v>
      </c>
      <c r="Z4557">
        <v>44.195667541682411</v>
      </c>
      <c r="AA4557">
        <v>45.476388907243432</v>
      </c>
      <c r="AB4557">
        <v>43.088086422019373</v>
      </c>
      <c r="AC4557">
        <v>44.480232990707641</v>
      </c>
      <c r="AD4557">
        <v>45.141940648525214</v>
      </c>
      <c r="AE4557">
        <v>36.515651037031134</v>
      </c>
      <c r="AF4557">
        <v>44.328477314749904</v>
      </c>
      <c r="AG4557">
        <v>45.734268516664514</v>
      </c>
      <c r="AH4557">
        <v>46.386591513442859</v>
      </c>
      <c r="AI4557">
        <v>45.166644178733762</v>
      </c>
      <c r="AJ4557">
        <v>45.568442918397409</v>
      </c>
      <c r="AK4557">
        <v>40.436899577297545</v>
      </c>
      <c r="AL4557">
        <v>37.704995309852826</v>
      </c>
      <c r="AM4557">
        <v>40.136902783043688</v>
      </c>
      <c r="AN4557">
        <v>43.948762846601667</v>
      </c>
      <c r="AO4557">
        <v>46.346043738627763</v>
      </c>
      <c r="AP4557">
        <v>27.86625868959494</v>
      </c>
      <c r="AQ4557">
        <v>23.481261183379186</v>
      </c>
      <c r="AR4557">
        <v>25.045848838127284</v>
      </c>
      <c r="AS4557">
        <v>25.317190506626815</v>
      </c>
      <c r="AT4557">
        <v>58.098599807978857</v>
      </c>
      <c r="AU4557">
        <v>50.775435163189755</v>
      </c>
      <c r="AV4557">
        <v>49.405036467143333</v>
      </c>
      <c r="AW4557">
        <v>47.199068806109963</v>
      </c>
      <c r="AX4557">
        <v>46.78255341259274</v>
      </c>
      <c r="AY4557">
        <v>47.901625200821314</v>
      </c>
      <c r="AZ4557">
        <v>51.647749852637098</v>
      </c>
    </row>
    <row r="4558" spans="1:52" ht="14.55" customHeight="1">
      <c r="A4558" s="377"/>
      <c r="B4558" s="377"/>
      <c r="C4558" s="377"/>
      <c r="D4558" s="377"/>
      <c r="E4558" s="377"/>
      <c r="F4558" s="377"/>
      <c r="G4558" s="377"/>
      <c r="H4558" s="377"/>
      <c r="I4558" s="377"/>
      <c r="J4558" s="377"/>
      <c r="K4558" t="s">
        <v>5773</v>
      </c>
      <c r="L4558" t="s">
        <v>5593</v>
      </c>
      <c r="M4558" t="s">
        <v>29</v>
      </c>
      <c r="N4558" t="s">
        <v>80</v>
      </c>
      <c r="O4558">
        <v>12.344517929372209</v>
      </c>
      <c r="P4558">
        <v>11.884013766450272</v>
      </c>
      <c r="Q4558">
        <v>13.18211928084893</v>
      </c>
      <c r="R4558">
        <v>13.565738890180754</v>
      </c>
      <c r="S4558">
        <v>13.294041763877464</v>
      </c>
      <c r="T4558">
        <v>14.147252822078174</v>
      </c>
      <c r="U4558">
        <v>13.147740697289525</v>
      </c>
      <c r="V4558">
        <v>13.309243476746936</v>
      </c>
      <c r="W4558">
        <v>14.555140150259575</v>
      </c>
      <c r="X4558">
        <v>12.861270012450625</v>
      </c>
      <c r="Y4558">
        <v>12.915400715259407</v>
      </c>
      <c r="Z4558">
        <v>12.857417222835196</v>
      </c>
      <c r="AA4558">
        <v>13.774290458824725</v>
      </c>
      <c r="AB4558">
        <v>13.595540033848026</v>
      </c>
      <c r="AC4558">
        <v>13.147176160299846</v>
      </c>
      <c r="AD4558">
        <v>13.2206701708028</v>
      </c>
      <c r="AE4558">
        <v>12.930273015089826</v>
      </c>
      <c r="AF4558">
        <v>13.441757455316161</v>
      </c>
      <c r="AG4558">
        <v>13.230006793301969</v>
      </c>
      <c r="AH4558">
        <v>14.037836062440912</v>
      </c>
      <c r="AI4558">
        <v>14.187768936508848</v>
      </c>
      <c r="AJ4558">
        <v>13.967524059553218</v>
      </c>
      <c r="AK4558">
        <v>14.130408492108581</v>
      </c>
      <c r="AL4558">
        <v>14.293773753602329</v>
      </c>
      <c r="AM4558">
        <v>14.367457907685541</v>
      </c>
      <c r="AN4558">
        <v>14.282230444754569</v>
      </c>
      <c r="AO4558">
        <v>14.321640450548408</v>
      </c>
      <c r="AP4558">
        <v>14.027827767057516</v>
      </c>
      <c r="AQ4558">
        <v>14.813713188151448</v>
      </c>
      <c r="AR4558">
        <v>14.999906402161296</v>
      </c>
      <c r="AS4558">
        <v>15.063624343760852</v>
      </c>
      <c r="AT4558">
        <v>15.499335747660314</v>
      </c>
      <c r="AU4558">
        <v>14.357695999868721</v>
      </c>
      <c r="AV4558">
        <v>15.947445603192632</v>
      </c>
      <c r="AW4558">
        <v>16.054051019817166</v>
      </c>
      <c r="AX4558">
        <v>16.659437921040663</v>
      </c>
      <c r="AY4558">
        <v>16.700384800824374</v>
      </c>
      <c r="AZ4558">
        <v>17.318742989368324</v>
      </c>
    </row>
    <row r="4559" spans="1:52" ht="14.55" customHeight="1">
      <c r="A4559" s="377"/>
      <c r="B4559" s="377"/>
      <c r="C4559" s="377"/>
      <c r="D4559" s="377"/>
      <c r="E4559" s="377"/>
      <c r="F4559" s="377"/>
      <c r="G4559" s="377"/>
      <c r="H4559" s="377"/>
      <c r="I4559" s="377"/>
      <c r="J4559" s="377"/>
      <c r="K4559" t="s">
        <v>5774</v>
      </c>
      <c r="L4559" t="s">
        <v>5593</v>
      </c>
      <c r="M4559" t="s">
        <v>30</v>
      </c>
      <c r="N4559" t="s">
        <v>80</v>
      </c>
      <c r="O4559">
        <v>9.4998929053069396</v>
      </c>
      <c r="P4559">
        <v>9.5425462480902024</v>
      </c>
      <c r="Q4559">
        <v>9.2869675590880565</v>
      </c>
      <c r="R4559">
        <v>9.3118297229395512</v>
      </c>
      <c r="S4559">
        <v>9.0436137344042198</v>
      </c>
      <c r="T4559">
        <v>8.922966953439099</v>
      </c>
      <c r="U4559">
        <v>9.1367640524798794</v>
      </c>
      <c r="V4559">
        <v>8.5443776380012331</v>
      </c>
      <c r="W4559">
        <v>8.3471409486640962</v>
      </c>
      <c r="X4559">
        <v>8.0526883862405736</v>
      </c>
      <c r="Y4559">
        <v>7.5155775217207212</v>
      </c>
      <c r="Z4559">
        <v>7.6259339665031334</v>
      </c>
      <c r="AA4559">
        <v>8.2159065479117075</v>
      </c>
      <c r="AB4559">
        <v>8.443497348755832</v>
      </c>
      <c r="AC4559">
        <v>7.9184770022348561</v>
      </c>
      <c r="AD4559">
        <v>8.008172364262796</v>
      </c>
      <c r="AE4559">
        <v>8.0113961437874774</v>
      </c>
      <c r="AF4559">
        <v>7.9155166919200344</v>
      </c>
      <c r="AG4559">
        <v>7.9278835413064401</v>
      </c>
      <c r="AH4559">
        <v>8.0216376983622695</v>
      </c>
      <c r="AI4559">
        <v>8.0411858814614643</v>
      </c>
      <c r="AJ4559">
        <v>8.2570029960239815</v>
      </c>
      <c r="AK4559">
        <v>9.1146019126379407</v>
      </c>
      <c r="AL4559">
        <v>9.0170786047478906</v>
      </c>
      <c r="AM4559">
        <v>9.2266759450271003</v>
      </c>
      <c r="AN4559">
        <v>9.3311898988618367</v>
      </c>
      <c r="AO4559">
        <v>7.4902935730459301</v>
      </c>
      <c r="AP4559">
        <v>7.5055719130799989</v>
      </c>
      <c r="AQ4559">
        <v>7.3551882074600003</v>
      </c>
      <c r="AR4559">
        <v>7.5047028080299993</v>
      </c>
      <c r="AS4559">
        <v>7.3299669985300007</v>
      </c>
      <c r="AT4559">
        <v>7.5299494811744099</v>
      </c>
      <c r="AU4559">
        <v>7.5274421871194646</v>
      </c>
      <c r="AV4559">
        <v>7.7217261236638812</v>
      </c>
      <c r="AW4559">
        <v>8.1375021238979954</v>
      </c>
      <c r="AX4559">
        <v>8.1483817647223713</v>
      </c>
      <c r="AY4559">
        <v>8.1165122944700006</v>
      </c>
      <c r="AZ4559">
        <v>8.1112042238599997</v>
      </c>
    </row>
    <row r="4560" spans="1:52" ht="14.55" customHeight="1">
      <c r="A4560" s="377"/>
      <c r="B4560" s="377"/>
      <c r="C4560" s="377"/>
      <c r="D4560" s="377"/>
      <c r="E4560" s="377"/>
      <c r="F4560" s="377"/>
      <c r="G4560" s="377"/>
      <c r="H4560" s="377"/>
      <c r="I4560" s="377"/>
      <c r="J4560" s="377"/>
      <c r="K4560" t="s">
        <v>5775</v>
      </c>
      <c r="L4560" t="s">
        <v>5593</v>
      </c>
      <c r="M4560" t="s">
        <v>100</v>
      </c>
      <c r="N4560" t="s">
        <v>80</v>
      </c>
      <c r="O4560">
        <v>4.4079104755920389</v>
      </c>
      <c r="P4560">
        <v>4.1690505877139614</v>
      </c>
      <c r="Q4560">
        <v>4.5502766721055146</v>
      </c>
      <c r="R4560">
        <v>4.2697803839805468</v>
      </c>
      <c r="S4560">
        <v>4.231683770094695</v>
      </c>
      <c r="T4560">
        <v>3.9372787793085462</v>
      </c>
      <c r="U4560">
        <v>3.9590440735090109</v>
      </c>
      <c r="V4560">
        <v>3.8120710131845863</v>
      </c>
      <c r="W4560">
        <v>3.7821021034158462</v>
      </c>
      <c r="X4560">
        <v>3.6705953830202742</v>
      </c>
      <c r="Y4560">
        <v>3.7051302617174606</v>
      </c>
      <c r="Z4560">
        <v>3.473776926475225</v>
      </c>
      <c r="AA4560">
        <v>3.2396654228589248</v>
      </c>
      <c r="AB4560">
        <v>2.9962067038147944</v>
      </c>
      <c r="AC4560">
        <v>2.8666117315624069</v>
      </c>
      <c r="AD4560">
        <v>2.5899663645870357</v>
      </c>
      <c r="AE4560">
        <v>2.6201611300479337</v>
      </c>
      <c r="AF4560">
        <v>2.7790238070066375</v>
      </c>
      <c r="AG4560">
        <v>2.7797277728229055</v>
      </c>
      <c r="AH4560">
        <v>2.8064751463958904</v>
      </c>
      <c r="AI4560">
        <v>2.7964335559835329</v>
      </c>
      <c r="AJ4560">
        <v>2.8283733297600016</v>
      </c>
      <c r="AK4560">
        <v>3.001976052541206</v>
      </c>
      <c r="AL4560">
        <v>3.0907048967187465</v>
      </c>
      <c r="AM4560">
        <v>3.7212090546534777</v>
      </c>
      <c r="AN4560">
        <v>3.6339456766227509</v>
      </c>
      <c r="AO4560">
        <v>3.4724327969650264</v>
      </c>
      <c r="AP4560">
        <v>3.3769009101625107</v>
      </c>
      <c r="AQ4560">
        <v>3.3017529384665516</v>
      </c>
      <c r="AR4560">
        <v>3.2329865388429555</v>
      </c>
      <c r="AS4560">
        <v>3.3920768723165322</v>
      </c>
      <c r="AT4560">
        <v>3.567734676940792</v>
      </c>
      <c r="AU4560">
        <v>3.730437889295473</v>
      </c>
      <c r="AV4560">
        <v>3.7388414565780512</v>
      </c>
      <c r="AW4560">
        <v>4.0079358427574947</v>
      </c>
      <c r="AX4560">
        <v>4.0533615228706212</v>
      </c>
      <c r="AY4560">
        <v>4.0586489805581607</v>
      </c>
      <c r="AZ4560">
        <v>4.1707911326743234</v>
      </c>
    </row>
    <row r="4561" spans="1:52" ht="14.55" customHeight="1">
      <c r="A4561" s="377"/>
      <c r="B4561" s="377"/>
      <c r="C4561" s="377"/>
      <c r="D4561" s="377"/>
      <c r="E4561" s="377"/>
      <c r="F4561" s="377"/>
      <c r="G4561" s="377"/>
      <c r="H4561" s="377"/>
      <c r="I4561" s="377"/>
      <c r="J4561" s="377"/>
      <c r="K4561" t="s">
        <v>5776</v>
      </c>
      <c r="L4561" t="s">
        <v>5593</v>
      </c>
      <c r="M4561" t="s">
        <v>31</v>
      </c>
      <c r="N4561" t="s">
        <v>80</v>
      </c>
      <c r="O4561">
        <v>117.7810481855406</v>
      </c>
      <c r="P4561">
        <v>116.19587330264976</v>
      </c>
      <c r="Q4561">
        <v>121.6953385556093</v>
      </c>
      <c r="R4561">
        <v>122.34886833610339</v>
      </c>
      <c r="S4561">
        <v>121.03196101274594</v>
      </c>
      <c r="T4561">
        <v>125.94136002093738</v>
      </c>
      <c r="U4561">
        <v>128.12965631456382</v>
      </c>
      <c r="V4561">
        <v>128.48658419054473</v>
      </c>
      <c r="W4561">
        <v>127.20069970940206</v>
      </c>
      <c r="X4561">
        <v>129.10495576966213</v>
      </c>
      <c r="Y4561">
        <v>132.22077631071463</v>
      </c>
      <c r="Z4561">
        <v>131.78396712200524</v>
      </c>
      <c r="AA4561">
        <v>135.19525735702837</v>
      </c>
      <c r="AB4561">
        <v>133.51794375623592</v>
      </c>
      <c r="AC4561">
        <v>130.78502848689183</v>
      </c>
      <c r="AD4561">
        <v>129.95807554839644</v>
      </c>
      <c r="AE4561">
        <v>117.33447238012424</v>
      </c>
      <c r="AF4561">
        <v>134.57068113329362</v>
      </c>
      <c r="AG4561">
        <v>133.85057343425737</v>
      </c>
      <c r="AH4561">
        <v>133.68150625414393</v>
      </c>
      <c r="AI4561">
        <v>131.16425674146672</v>
      </c>
      <c r="AJ4561">
        <v>135.17250317834203</v>
      </c>
      <c r="AK4561">
        <v>130.74512570324239</v>
      </c>
      <c r="AL4561">
        <v>140.0738105323932</v>
      </c>
      <c r="AM4561">
        <v>136.22189846508303</v>
      </c>
      <c r="AN4561">
        <v>146.03290166996601</v>
      </c>
      <c r="AO4561">
        <v>143.69450568970294</v>
      </c>
      <c r="AP4561">
        <v>143.28540180071178</v>
      </c>
      <c r="AQ4561">
        <v>145.41927132177048</v>
      </c>
      <c r="AR4561">
        <v>147.78134706775953</v>
      </c>
      <c r="AS4561">
        <v>148.95849770057265</v>
      </c>
      <c r="AT4561">
        <v>144.79713830861027</v>
      </c>
      <c r="AU4561">
        <v>146.91446181374039</v>
      </c>
      <c r="AV4561">
        <v>148.99565192092214</v>
      </c>
      <c r="AW4561">
        <v>146.51697086351061</v>
      </c>
      <c r="AX4561">
        <v>142.56315530681564</v>
      </c>
      <c r="AY4561">
        <v>143.28525649872279</v>
      </c>
      <c r="AZ4561">
        <v>150.07750779302933</v>
      </c>
    </row>
    <row r="4562" spans="1:52" ht="14.55" customHeight="1">
      <c r="A4562" s="377"/>
      <c r="B4562" s="377"/>
      <c r="C4562" s="377"/>
      <c r="D4562" s="377"/>
      <c r="E4562" s="377"/>
      <c r="F4562" s="377"/>
      <c r="G4562" s="377"/>
      <c r="H4562" s="377"/>
      <c r="I4562" s="377"/>
      <c r="J4562" s="377"/>
      <c r="K4562" t="s">
        <v>5777</v>
      </c>
      <c r="L4562" t="s">
        <v>5593</v>
      </c>
      <c r="M4562" t="s">
        <v>32</v>
      </c>
      <c r="N4562" t="s">
        <v>80</v>
      </c>
      <c r="O4562" t="s">
        <v>6079</v>
      </c>
      <c r="P4562" t="s">
        <v>6079</v>
      </c>
      <c r="Q4562" t="s">
        <v>6079</v>
      </c>
      <c r="R4562" t="s">
        <v>6079</v>
      </c>
      <c r="S4562" t="s">
        <v>6079</v>
      </c>
      <c r="T4562">
        <v>0.71916973080999991</v>
      </c>
      <c r="U4562">
        <v>0.78591746520000005</v>
      </c>
      <c r="V4562">
        <v>0.79533430942999994</v>
      </c>
      <c r="W4562">
        <v>0.61061727947999989</v>
      </c>
      <c r="X4562">
        <v>0.67185399596999995</v>
      </c>
      <c r="Y4562">
        <v>0.66876101206999994</v>
      </c>
      <c r="Z4562">
        <v>0.65243262088999987</v>
      </c>
      <c r="AA4562">
        <v>0.65737179792</v>
      </c>
      <c r="AB4562">
        <v>0.60082068768999997</v>
      </c>
      <c r="AC4562">
        <v>0.53282730737999995</v>
      </c>
      <c r="AD4562">
        <v>0.52221323998999991</v>
      </c>
      <c r="AE4562">
        <v>0.51243848390000002</v>
      </c>
      <c r="AF4562">
        <v>0.49568779263000001</v>
      </c>
      <c r="AG4562">
        <v>0.55735984068000011</v>
      </c>
      <c r="AH4562">
        <v>0.60727920014000003</v>
      </c>
      <c r="AI4562">
        <v>0.62343099972999994</v>
      </c>
      <c r="AJ4562">
        <v>0.67479836425656436</v>
      </c>
      <c r="AK4562">
        <v>0.72319660836658073</v>
      </c>
      <c r="AL4562">
        <v>0.69173353651789116</v>
      </c>
      <c r="AM4562">
        <v>0.67762707051188831</v>
      </c>
      <c r="AN4562">
        <v>0.68404578283625705</v>
      </c>
      <c r="AO4562">
        <v>0.67886925417215738</v>
      </c>
      <c r="AP4562">
        <v>0.70071835894577339</v>
      </c>
      <c r="AQ4562">
        <v>0.71055148210799679</v>
      </c>
      <c r="AR4562">
        <v>0.7509601216383005</v>
      </c>
      <c r="AS4562">
        <v>0.89535170625196681</v>
      </c>
      <c r="AT4562">
        <v>0.91136216793606084</v>
      </c>
      <c r="AU4562">
        <v>0.94339119874671318</v>
      </c>
      <c r="AV4562">
        <v>0.98087471981562302</v>
      </c>
      <c r="AW4562">
        <v>0.97973598261166017</v>
      </c>
      <c r="AX4562">
        <v>0.98758481971156165</v>
      </c>
      <c r="AY4562">
        <v>0.98206753476522479</v>
      </c>
      <c r="AZ4562">
        <v>0.97441043204446176</v>
      </c>
    </row>
    <row r="4563" spans="1:52" ht="14.55" customHeight="1">
      <c r="A4563" s="377"/>
      <c r="B4563" s="377"/>
      <c r="C4563" s="377"/>
      <c r="D4563" s="377"/>
      <c r="E4563" s="377"/>
      <c r="F4563" s="377"/>
      <c r="G4563" s="377"/>
      <c r="H4563" s="377"/>
      <c r="I4563" s="377"/>
      <c r="J4563" s="377"/>
      <c r="K4563" t="s">
        <v>5778</v>
      </c>
      <c r="L4563" t="s">
        <v>5593</v>
      </c>
      <c r="M4563" t="s">
        <v>93</v>
      </c>
      <c r="N4563" t="s">
        <v>80</v>
      </c>
      <c r="O4563">
        <v>3.6086014312591774</v>
      </c>
      <c r="P4563">
        <v>3.5979258477265867</v>
      </c>
      <c r="Q4563">
        <v>3.4724362150072845</v>
      </c>
      <c r="R4563">
        <v>3.2937333778795788</v>
      </c>
      <c r="S4563">
        <v>3.286138088113058</v>
      </c>
      <c r="T4563">
        <v>3.2639534598119062</v>
      </c>
      <c r="U4563">
        <v>3.1644765004158062</v>
      </c>
      <c r="V4563">
        <v>3.3140041711628836</v>
      </c>
      <c r="W4563">
        <v>3.429372948612913</v>
      </c>
      <c r="X4563">
        <v>3.5960316792997613</v>
      </c>
      <c r="Y4563">
        <v>3.6027016215005641</v>
      </c>
      <c r="Z4563">
        <v>3.5828425767512337</v>
      </c>
      <c r="AA4563">
        <v>3.6442563508863519</v>
      </c>
      <c r="AB4563">
        <v>3.845631238552059</v>
      </c>
      <c r="AC4563">
        <v>3.655738636883533</v>
      </c>
      <c r="AD4563">
        <v>3.6778583855716738</v>
      </c>
      <c r="AE4563">
        <v>3.7136289644485769</v>
      </c>
      <c r="AF4563">
        <v>3.9452274437991082</v>
      </c>
      <c r="AG4563">
        <v>4.0013098107022964</v>
      </c>
      <c r="AH4563">
        <v>4.0936195506061059</v>
      </c>
      <c r="AI4563">
        <v>4.091860167441995</v>
      </c>
      <c r="AJ4563">
        <v>4.2311120466907601</v>
      </c>
      <c r="AK4563">
        <v>4.2299116402296564</v>
      </c>
      <c r="AL4563">
        <v>4.4276927136507567</v>
      </c>
      <c r="AM4563">
        <v>4.4864924139217326</v>
      </c>
      <c r="AN4563">
        <v>4.4891903050827366</v>
      </c>
      <c r="AO4563">
        <v>4.4787087257661247</v>
      </c>
      <c r="AP4563">
        <v>4.6904310363783352</v>
      </c>
      <c r="AQ4563">
        <v>4.936428416630978</v>
      </c>
      <c r="AR4563">
        <v>5.0743482154941795</v>
      </c>
      <c r="AS4563">
        <v>5.1719466186832275</v>
      </c>
      <c r="AT4563">
        <v>5.3823101844565224</v>
      </c>
      <c r="AU4563">
        <v>5.195192035923891</v>
      </c>
      <c r="AV4563">
        <v>5.307561278862754</v>
      </c>
      <c r="AW4563">
        <v>5.6502623094383138</v>
      </c>
      <c r="AX4563">
        <v>5.4775394490542011</v>
      </c>
      <c r="AY4563">
        <v>5.4222913738213219</v>
      </c>
      <c r="AZ4563">
        <v>5.4565465918886096</v>
      </c>
    </row>
    <row r="4564" spans="1:52" ht="14.55" customHeight="1">
      <c r="A4564" s="377"/>
      <c r="B4564" s="377"/>
      <c r="C4564" s="377"/>
      <c r="D4564" s="377"/>
      <c r="E4564" s="377"/>
      <c r="F4564" s="377"/>
      <c r="G4564" s="377"/>
      <c r="H4564" s="377"/>
      <c r="I4564" s="377"/>
      <c r="J4564" s="377"/>
      <c r="K4564" t="s">
        <v>5779</v>
      </c>
      <c r="L4564" t="s">
        <v>5594</v>
      </c>
      <c r="M4564" t="s">
        <v>13</v>
      </c>
      <c r="N4564" t="s">
        <v>80</v>
      </c>
      <c r="O4564">
        <v>0.28827106292005156</v>
      </c>
      <c r="P4564">
        <v>0.29443317402314645</v>
      </c>
      <c r="Q4564">
        <v>0.29616204090003639</v>
      </c>
      <c r="R4564">
        <v>0.29906035206648657</v>
      </c>
      <c r="S4564">
        <v>0.30065929888203197</v>
      </c>
      <c r="T4564">
        <v>0.3040418075230798</v>
      </c>
      <c r="U4564">
        <v>0.30213362316527698</v>
      </c>
      <c r="V4564">
        <v>0.29708292766766581</v>
      </c>
      <c r="W4564">
        <v>0.29359686649300659</v>
      </c>
      <c r="X4564">
        <v>0.29512336520417981</v>
      </c>
      <c r="Y4564">
        <v>0.30044101875487983</v>
      </c>
      <c r="Z4564">
        <v>0.29890917331964956</v>
      </c>
      <c r="AA4564">
        <v>0.30692271768632456</v>
      </c>
      <c r="AB4564">
        <v>0.30717429223415027</v>
      </c>
      <c r="AC4564">
        <v>0.31210598048386134</v>
      </c>
      <c r="AD4564">
        <v>0.33263481226277691</v>
      </c>
      <c r="AE4564">
        <v>0.33079701287341573</v>
      </c>
      <c r="AF4564">
        <v>0.32590605582710558</v>
      </c>
      <c r="AG4564">
        <v>0.32010043146467915</v>
      </c>
      <c r="AH4564">
        <v>0.31752264667518576</v>
      </c>
      <c r="AI4564">
        <v>0.3194168154383869</v>
      </c>
      <c r="AJ4564">
        <v>0.3197231542987744</v>
      </c>
      <c r="AK4564">
        <v>0.32121248530243268</v>
      </c>
      <c r="AL4564">
        <v>0.31981110018152131</v>
      </c>
      <c r="AM4564">
        <v>0.3231672475335593</v>
      </c>
      <c r="AN4564">
        <v>0.33059477860303677</v>
      </c>
      <c r="AO4564">
        <v>0.32456868473120443</v>
      </c>
      <c r="AP4564">
        <v>0.33074411813242205</v>
      </c>
      <c r="AQ4564">
        <v>0.3297059370543845</v>
      </c>
      <c r="AR4564">
        <v>0.31359588851285614</v>
      </c>
      <c r="AS4564">
        <v>0.30728014292280231</v>
      </c>
      <c r="AT4564">
        <v>0.30218684767369414</v>
      </c>
      <c r="AU4564">
        <v>0.29823197489275671</v>
      </c>
      <c r="AV4564">
        <v>0.30552829854646796</v>
      </c>
      <c r="AW4564">
        <v>0.30547651516517771</v>
      </c>
      <c r="AX4564">
        <v>0.30203299694202906</v>
      </c>
      <c r="AY4564">
        <v>0.30518214932823717</v>
      </c>
      <c r="AZ4564">
        <v>0.31051925113615847</v>
      </c>
    </row>
    <row r="4565" spans="1:52" ht="14.55" customHeight="1">
      <c r="A4565" s="377"/>
      <c r="B4565" s="377"/>
      <c r="C4565" s="377"/>
      <c r="D4565" s="377"/>
      <c r="E4565" s="377"/>
      <c r="F4565" s="377"/>
      <c r="G4565" s="377"/>
      <c r="H4565" s="377"/>
      <c r="I4565" s="377"/>
      <c r="J4565" s="377"/>
      <c r="K4565" t="s">
        <v>5780</v>
      </c>
      <c r="L4565" t="s">
        <v>5594</v>
      </c>
      <c r="M4565" t="s">
        <v>14</v>
      </c>
      <c r="N4565" t="s">
        <v>80</v>
      </c>
      <c r="O4565">
        <v>0.14818669585763222</v>
      </c>
      <c r="P4565">
        <v>0.14709883320585235</v>
      </c>
      <c r="Q4565">
        <v>0.14198239202096544</v>
      </c>
      <c r="R4565">
        <v>0.14142985397996918</v>
      </c>
      <c r="S4565">
        <v>0.14290447875924375</v>
      </c>
      <c r="T4565">
        <v>0.14892132009863912</v>
      </c>
      <c r="U4565">
        <v>0.14998620889929151</v>
      </c>
      <c r="V4565">
        <v>0.14785945037363812</v>
      </c>
      <c r="W4565">
        <v>0.15460783228709171</v>
      </c>
      <c r="X4565">
        <v>0.14969343293121995</v>
      </c>
      <c r="Y4565">
        <v>0.14508429842873766</v>
      </c>
      <c r="Z4565">
        <v>0.14830290047488628</v>
      </c>
      <c r="AA4565">
        <v>0.1569569242809066</v>
      </c>
      <c r="AB4565">
        <v>0.15851548674651875</v>
      </c>
      <c r="AC4565">
        <v>0.15386191945472771</v>
      </c>
      <c r="AD4565">
        <v>0.15374557715040671</v>
      </c>
      <c r="AE4565">
        <v>0.16090299852114251</v>
      </c>
      <c r="AF4565">
        <v>0.15774189647844131</v>
      </c>
      <c r="AG4565">
        <v>0.15819741506534629</v>
      </c>
      <c r="AH4565">
        <v>0.15787032670048934</v>
      </c>
      <c r="AI4565">
        <v>0.15744461280390057</v>
      </c>
      <c r="AJ4565">
        <v>0.16035223811085461</v>
      </c>
      <c r="AK4565">
        <v>0.15694319685683819</v>
      </c>
      <c r="AL4565">
        <v>0.16276674106832062</v>
      </c>
      <c r="AM4565">
        <v>0.1692076242397515</v>
      </c>
      <c r="AN4565">
        <v>0.16705723272359213</v>
      </c>
      <c r="AO4565">
        <v>0.16476618185563341</v>
      </c>
      <c r="AP4565">
        <v>0.16725244337540848</v>
      </c>
      <c r="AQ4565">
        <v>0.16701987803880725</v>
      </c>
      <c r="AR4565">
        <v>0.16857706739569697</v>
      </c>
      <c r="AS4565">
        <v>0.16728336134380214</v>
      </c>
      <c r="AT4565">
        <v>0.16916654414691512</v>
      </c>
      <c r="AU4565">
        <v>0.17221767530356075</v>
      </c>
      <c r="AV4565">
        <v>0.17441540936808173</v>
      </c>
      <c r="AW4565">
        <v>0.18131698782738012</v>
      </c>
      <c r="AX4565">
        <v>0.18261314170063681</v>
      </c>
      <c r="AY4565">
        <v>0.18426291249941384</v>
      </c>
      <c r="AZ4565">
        <v>0.18481065985749781</v>
      </c>
    </row>
    <row r="4566" spans="1:52" ht="14.55" customHeight="1">
      <c r="A4566" s="377"/>
      <c r="B4566" s="377"/>
      <c r="C4566" s="377"/>
      <c r="D4566" s="377"/>
      <c r="E4566" s="377"/>
      <c r="F4566" s="377"/>
      <c r="G4566" s="377"/>
      <c r="H4566" s="377"/>
      <c r="I4566" s="377"/>
      <c r="J4566" s="377"/>
      <c r="K4566" t="s">
        <v>5781</v>
      </c>
      <c r="L4566" t="s">
        <v>5594</v>
      </c>
      <c r="M4566" t="s">
        <v>92</v>
      </c>
      <c r="N4566" t="s">
        <v>80</v>
      </c>
      <c r="O4566">
        <v>0.12146112250230796</v>
      </c>
      <c r="P4566">
        <v>0.128479176571802</v>
      </c>
      <c r="Q4566">
        <v>0.13328778843933492</v>
      </c>
      <c r="R4566">
        <v>0.13269192870949087</v>
      </c>
      <c r="S4566">
        <v>0.13547860238658269</v>
      </c>
      <c r="T4566">
        <v>0.13160926197076528</v>
      </c>
      <c r="U4566">
        <v>0.13320528816961724</v>
      </c>
      <c r="V4566">
        <v>0.13267682278471715</v>
      </c>
      <c r="W4566">
        <v>0.13298058197887772</v>
      </c>
      <c r="X4566">
        <v>0.11573445914492445</v>
      </c>
      <c r="Y4566">
        <v>0.11458827842500945</v>
      </c>
      <c r="Z4566">
        <v>0.11327348104358952</v>
      </c>
      <c r="AA4566">
        <v>0.11130874805052408</v>
      </c>
      <c r="AB4566">
        <v>9.9662302565903915E-2</v>
      </c>
      <c r="AC4566">
        <v>0.10202366276291844</v>
      </c>
      <c r="AD4566">
        <v>0.10820245441203824</v>
      </c>
      <c r="AE4566">
        <v>0.10644526950550191</v>
      </c>
      <c r="AF4566">
        <v>0.12273832842037875</v>
      </c>
      <c r="AG4566">
        <v>0.1069423082577971</v>
      </c>
      <c r="AH4566">
        <v>0.10738584168466422</v>
      </c>
      <c r="AI4566">
        <v>0.10663403759952908</v>
      </c>
      <c r="AJ4566">
        <v>0.1099413723313126</v>
      </c>
      <c r="AK4566">
        <v>0.11183186669413658</v>
      </c>
      <c r="AL4566">
        <v>0.11792011729918088</v>
      </c>
      <c r="AM4566">
        <v>0.12165573645197569</v>
      </c>
      <c r="AN4566">
        <v>0.12122899857304591</v>
      </c>
      <c r="AO4566">
        <v>0.12059903618304436</v>
      </c>
      <c r="AP4566">
        <v>0.11565299305631983</v>
      </c>
      <c r="AQ4566">
        <v>0.11548826615796295</v>
      </c>
      <c r="AR4566">
        <v>0.12934107601540593</v>
      </c>
      <c r="AS4566">
        <v>0.11224783048225248</v>
      </c>
      <c r="AT4566">
        <v>0.10789250125993675</v>
      </c>
      <c r="AU4566">
        <v>0.10095731425962728</v>
      </c>
      <c r="AV4566">
        <v>0.1005121430889421</v>
      </c>
      <c r="AW4566">
        <v>9.8942885262057967E-2</v>
      </c>
      <c r="AX4566">
        <v>0.10251023160206039</v>
      </c>
      <c r="AY4566">
        <v>0.10097105873141164</v>
      </c>
      <c r="AZ4566">
        <v>9.5731684726583041E-2</v>
      </c>
    </row>
    <row r="4567" spans="1:52" ht="14.55" customHeight="1">
      <c r="A4567" s="377"/>
      <c r="B4567" s="377"/>
      <c r="C4567" s="377"/>
      <c r="D4567" s="377"/>
      <c r="E4567" s="377"/>
      <c r="F4567" s="377"/>
      <c r="G4567" s="377"/>
      <c r="H4567" s="377"/>
      <c r="I4567" s="377"/>
      <c r="J4567" s="377"/>
      <c r="K4567" t="s">
        <v>5782</v>
      </c>
      <c r="L4567" t="s">
        <v>5594</v>
      </c>
      <c r="M4567" t="s">
        <v>15</v>
      </c>
      <c r="N4567" t="s">
        <v>80</v>
      </c>
      <c r="O4567">
        <v>0.16210354669208116</v>
      </c>
      <c r="P4567">
        <v>0.15608890080120985</v>
      </c>
      <c r="Q4567">
        <v>0.15969637722119298</v>
      </c>
      <c r="R4567">
        <v>0.15650677887502715</v>
      </c>
      <c r="S4567">
        <v>0.16655762860314435</v>
      </c>
      <c r="T4567">
        <v>0.18405913983522604</v>
      </c>
      <c r="U4567">
        <v>0.18139945375389691</v>
      </c>
      <c r="V4567">
        <v>0.18315769336214704</v>
      </c>
      <c r="W4567">
        <v>0.18392464416639659</v>
      </c>
      <c r="X4567">
        <v>0.18201017661578481</v>
      </c>
      <c r="Y4567">
        <v>0.17754353357771929</v>
      </c>
      <c r="Z4567">
        <v>0.17888214629936242</v>
      </c>
      <c r="AA4567">
        <v>0.16912552457897789</v>
      </c>
      <c r="AB4567">
        <v>0.15838571400604531</v>
      </c>
      <c r="AC4567">
        <v>0.15857492056413086</v>
      </c>
      <c r="AD4567">
        <v>0.15147389546636628</v>
      </c>
      <c r="AE4567">
        <v>0.16018952371628137</v>
      </c>
      <c r="AF4567">
        <v>0.15559686048617033</v>
      </c>
      <c r="AG4567">
        <v>0.14880067537928257</v>
      </c>
      <c r="AH4567">
        <v>0.14678230944359669</v>
      </c>
      <c r="AI4567">
        <v>0.14396850244716272</v>
      </c>
      <c r="AJ4567">
        <v>0.14772429518373908</v>
      </c>
      <c r="AK4567">
        <v>0.14762212648027204</v>
      </c>
      <c r="AL4567">
        <v>0.15145361215080591</v>
      </c>
      <c r="AM4567">
        <v>0.15514750567267818</v>
      </c>
      <c r="AN4567">
        <v>0.15713348417252782</v>
      </c>
      <c r="AO4567">
        <v>0.16129428061531123</v>
      </c>
      <c r="AP4567">
        <v>0.16913480273317072</v>
      </c>
      <c r="AQ4567">
        <v>0.16598972513798277</v>
      </c>
      <c r="AR4567">
        <v>0.18527923130775303</v>
      </c>
      <c r="AS4567">
        <v>0.18591842873706488</v>
      </c>
      <c r="AT4567">
        <v>0.18919594660871025</v>
      </c>
      <c r="AU4567">
        <v>0.19384236488915979</v>
      </c>
      <c r="AV4567">
        <v>0.21316662060780617</v>
      </c>
      <c r="AW4567">
        <v>0.21496329259589669</v>
      </c>
      <c r="AX4567">
        <v>0.19330582615487127</v>
      </c>
      <c r="AY4567">
        <v>0.19151984965250657</v>
      </c>
      <c r="AZ4567">
        <v>0.18076101338953748</v>
      </c>
    </row>
    <row r="4568" spans="1:52" ht="14.55" customHeight="1">
      <c r="A4568" s="377"/>
      <c r="B4568" s="377"/>
      <c r="C4568" s="377"/>
      <c r="D4568" s="377"/>
      <c r="E4568" s="377"/>
      <c r="F4568" s="377"/>
      <c r="G4568" s="377"/>
      <c r="H4568" s="377"/>
      <c r="I4568" s="377"/>
      <c r="J4568" s="377"/>
      <c r="K4568" t="s">
        <v>5783</v>
      </c>
      <c r="L4568" t="s">
        <v>5594</v>
      </c>
      <c r="M4568" t="s">
        <v>91</v>
      </c>
      <c r="N4568" t="s">
        <v>80</v>
      </c>
      <c r="O4568">
        <v>0.25849894791367051</v>
      </c>
      <c r="P4568">
        <v>0.2778521355291465</v>
      </c>
      <c r="Q4568">
        <v>0.26215429321097788</v>
      </c>
      <c r="R4568">
        <v>0.25976841607946916</v>
      </c>
      <c r="S4568">
        <v>0.27416179973585714</v>
      </c>
      <c r="T4568">
        <v>0.26442138756315803</v>
      </c>
      <c r="U4568">
        <v>0.26114160939619868</v>
      </c>
      <c r="V4568">
        <v>0.26095028071593801</v>
      </c>
      <c r="W4568">
        <v>0.25446082045788498</v>
      </c>
      <c r="X4568">
        <v>0.26755044445856796</v>
      </c>
      <c r="Y4568">
        <v>0.27420327017563667</v>
      </c>
      <c r="Z4568">
        <v>0.26264570746825705</v>
      </c>
      <c r="AA4568">
        <v>0.25942764082523601</v>
      </c>
      <c r="AB4568">
        <v>0.24275886361697099</v>
      </c>
      <c r="AC4568">
        <v>0.24526596592464409</v>
      </c>
      <c r="AD4568">
        <v>0.25279503478005827</v>
      </c>
      <c r="AE4568">
        <v>0.24656365948782355</v>
      </c>
      <c r="AF4568">
        <v>0.25077868925970292</v>
      </c>
      <c r="AG4568">
        <v>0.2582618852280717</v>
      </c>
      <c r="AH4568">
        <v>0.25396005079342548</v>
      </c>
      <c r="AI4568">
        <v>0.25951909931854217</v>
      </c>
      <c r="AJ4568">
        <v>0.2636913523806596</v>
      </c>
      <c r="AK4568">
        <v>0.27374528971699891</v>
      </c>
      <c r="AL4568">
        <v>0.27315391693907171</v>
      </c>
      <c r="AM4568">
        <v>0.26951137086014043</v>
      </c>
      <c r="AN4568">
        <v>0.28448750017251606</v>
      </c>
      <c r="AO4568">
        <v>0.2808422074525585</v>
      </c>
      <c r="AP4568">
        <v>0.26182646035424673</v>
      </c>
      <c r="AQ4568">
        <v>0.26953016965978993</v>
      </c>
      <c r="AR4568">
        <v>0.27612344590511728</v>
      </c>
      <c r="AS4568">
        <v>0.2639631771723876</v>
      </c>
      <c r="AT4568">
        <v>0.26537414495619011</v>
      </c>
      <c r="AU4568">
        <v>0.26367614517958265</v>
      </c>
      <c r="AV4568">
        <v>0.26652600398081222</v>
      </c>
      <c r="AW4568">
        <v>0.26709214652783597</v>
      </c>
      <c r="AX4568">
        <v>0.27065933506723094</v>
      </c>
      <c r="AY4568">
        <v>0.27350230077628385</v>
      </c>
      <c r="AZ4568">
        <v>0.29032780950877918</v>
      </c>
    </row>
    <row r="4569" spans="1:52" ht="14.55" customHeight="1">
      <c r="A4569" s="377"/>
      <c r="B4569" s="377"/>
      <c r="C4569" s="377"/>
      <c r="D4569" s="377"/>
      <c r="E4569" s="377"/>
      <c r="F4569" s="377"/>
      <c r="G4569" s="377"/>
      <c r="H4569" s="377"/>
      <c r="I4569" s="377"/>
      <c r="J4569" s="377"/>
      <c r="K4569" t="s">
        <v>5784</v>
      </c>
      <c r="L4569" t="s">
        <v>5594</v>
      </c>
      <c r="M4569" t="s">
        <v>16</v>
      </c>
      <c r="N4569" t="s">
        <v>80</v>
      </c>
      <c r="O4569">
        <v>0.31425121183473764</v>
      </c>
      <c r="P4569">
        <v>0.3049737109457244</v>
      </c>
      <c r="Q4569">
        <v>0.30202609574368333</v>
      </c>
      <c r="R4569">
        <v>0.3067133750123669</v>
      </c>
      <c r="S4569">
        <v>0.30489635152291705</v>
      </c>
      <c r="T4569">
        <v>0.32880796066622586</v>
      </c>
      <c r="U4569">
        <v>0.32308249343922246</v>
      </c>
      <c r="V4569">
        <v>0.3232751594719826</v>
      </c>
      <c r="W4569">
        <v>0.32447838138603458</v>
      </c>
      <c r="X4569">
        <v>0.32306572873853512</v>
      </c>
      <c r="Y4569">
        <v>0.31847739773323153</v>
      </c>
      <c r="Z4569">
        <v>0.31511934113623924</v>
      </c>
      <c r="AA4569">
        <v>0.32664962228185296</v>
      </c>
      <c r="AB4569">
        <v>0.32596765877039141</v>
      </c>
      <c r="AC4569">
        <v>0.30186090752556011</v>
      </c>
      <c r="AD4569">
        <v>0.29530792091991326</v>
      </c>
      <c r="AE4569">
        <v>0.29777821675363092</v>
      </c>
      <c r="AF4569">
        <v>0.3072793891649559</v>
      </c>
      <c r="AG4569">
        <v>0.29722581869061288</v>
      </c>
      <c r="AH4569">
        <v>0.29569334034573924</v>
      </c>
      <c r="AI4569">
        <v>0.2994612978873693</v>
      </c>
      <c r="AJ4569">
        <v>0.31583343714125234</v>
      </c>
      <c r="AK4569">
        <v>0.31000122916871709</v>
      </c>
      <c r="AL4569">
        <v>0.31207830920786322</v>
      </c>
      <c r="AM4569">
        <v>0.31690181176074861</v>
      </c>
      <c r="AN4569">
        <v>0.32794816884837802</v>
      </c>
      <c r="AO4569">
        <v>0.31627781338246769</v>
      </c>
      <c r="AP4569">
        <v>0.32752578962670442</v>
      </c>
      <c r="AQ4569">
        <v>0.33136887695322842</v>
      </c>
      <c r="AR4569">
        <v>0.32511024483073686</v>
      </c>
      <c r="AS4569">
        <v>0.31709391329621384</v>
      </c>
      <c r="AT4569">
        <v>0.31170537386866193</v>
      </c>
      <c r="AU4569">
        <v>0.29930356774554578</v>
      </c>
      <c r="AV4569">
        <v>0.30949830346160601</v>
      </c>
      <c r="AW4569">
        <v>0.3028055858381653</v>
      </c>
      <c r="AX4569">
        <v>0.30100838573381755</v>
      </c>
      <c r="AY4569">
        <v>0.30606408747847785</v>
      </c>
      <c r="AZ4569">
        <v>0.30682735422351531</v>
      </c>
    </row>
    <row r="4570" spans="1:52" ht="14.55" customHeight="1">
      <c r="A4570" s="377"/>
      <c r="B4570" s="377"/>
      <c r="C4570" s="377"/>
      <c r="D4570" s="377"/>
      <c r="E4570" s="377"/>
      <c r="F4570" s="377"/>
      <c r="G4570" s="377"/>
      <c r="H4570" s="377"/>
      <c r="I4570" s="377"/>
      <c r="J4570" s="377"/>
      <c r="K4570" t="s">
        <v>5785</v>
      </c>
      <c r="L4570" t="s">
        <v>5594</v>
      </c>
      <c r="M4570" t="s">
        <v>17</v>
      </c>
      <c r="N4570" t="s">
        <v>80</v>
      </c>
      <c r="O4570">
        <v>0.37468028841113182</v>
      </c>
      <c r="P4570">
        <v>0.39171063096258102</v>
      </c>
      <c r="Q4570">
        <v>0.46800471985742231</v>
      </c>
      <c r="R4570">
        <v>0.46338765584694819</v>
      </c>
      <c r="S4570">
        <v>0.47825676721807459</v>
      </c>
      <c r="T4570">
        <v>0.48360000473630971</v>
      </c>
      <c r="U4570">
        <v>0.4729318755847039</v>
      </c>
      <c r="V4570">
        <v>0.49359917403357578</v>
      </c>
      <c r="W4570">
        <v>0.50199275087936945</v>
      </c>
      <c r="X4570">
        <v>0.49919544508984809</v>
      </c>
      <c r="Y4570">
        <v>0.50324539082292563</v>
      </c>
      <c r="Z4570">
        <v>0.49351799744330133</v>
      </c>
      <c r="AA4570">
        <v>0.49528635669252441</v>
      </c>
      <c r="AB4570">
        <v>0.49695822718694799</v>
      </c>
      <c r="AC4570">
        <v>0.48141956194484492</v>
      </c>
      <c r="AD4570">
        <v>0.452560962256841</v>
      </c>
      <c r="AE4570">
        <v>0.54671242388721497</v>
      </c>
      <c r="AF4570">
        <v>0.4687886093883577</v>
      </c>
      <c r="AG4570">
        <v>0.45400740662130518</v>
      </c>
      <c r="AH4570">
        <v>0.44480588952925559</v>
      </c>
      <c r="AI4570">
        <v>0.47516408010655953</v>
      </c>
      <c r="AJ4570">
        <v>0.4706608654025759</v>
      </c>
      <c r="AK4570">
        <v>0.50081625204521318</v>
      </c>
      <c r="AL4570">
        <v>0.51973004282620683</v>
      </c>
      <c r="AM4570">
        <v>0.51416104954446473</v>
      </c>
      <c r="AN4570">
        <v>0.48708981607412616</v>
      </c>
      <c r="AO4570">
        <v>0.49919559866937546</v>
      </c>
      <c r="AP4570">
        <v>0.53308036720244856</v>
      </c>
      <c r="AQ4570">
        <v>0.49588770144225092</v>
      </c>
      <c r="AR4570">
        <v>0.47836472079138026</v>
      </c>
      <c r="AS4570">
        <v>0.46379926293399415</v>
      </c>
      <c r="AT4570">
        <v>0.46499982062831074</v>
      </c>
      <c r="AU4570">
        <v>0.4691121835230147</v>
      </c>
      <c r="AV4570">
        <v>0.48657910796409642</v>
      </c>
      <c r="AW4570">
        <v>0.48702697041374254</v>
      </c>
      <c r="AX4570">
        <v>0.48354715073885218</v>
      </c>
      <c r="AY4570">
        <v>0.49102082643431311</v>
      </c>
      <c r="AZ4570">
        <v>0.47227461000512272</v>
      </c>
    </row>
    <row r="4571" spans="1:52" ht="14.55" customHeight="1">
      <c r="A4571" s="377"/>
      <c r="B4571" s="377"/>
      <c r="C4571" s="377"/>
      <c r="D4571" s="377"/>
      <c r="E4571" s="377"/>
      <c r="F4571" s="377"/>
      <c r="G4571" s="377"/>
      <c r="H4571" s="377"/>
      <c r="I4571" s="377"/>
      <c r="J4571" s="377"/>
      <c r="K4571" t="s">
        <v>5786</v>
      </c>
      <c r="L4571" t="s">
        <v>5594</v>
      </c>
      <c r="M4571" t="s">
        <v>97</v>
      </c>
      <c r="N4571" t="s">
        <v>80</v>
      </c>
      <c r="O4571" t="s">
        <v>6079</v>
      </c>
      <c r="P4571" t="s">
        <v>6079</v>
      </c>
      <c r="Q4571" t="s">
        <v>6079</v>
      </c>
      <c r="R4571" t="s">
        <v>6079</v>
      </c>
      <c r="S4571" t="s">
        <v>6079</v>
      </c>
      <c r="T4571" t="s">
        <v>6079</v>
      </c>
      <c r="U4571">
        <v>0.29096894726887484</v>
      </c>
      <c r="V4571">
        <v>0.29831091028335022</v>
      </c>
      <c r="W4571">
        <v>0.29933659134804819</v>
      </c>
      <c r="X4571">
        <v>0.29717447755907572</v>
      </c>
      <c r="Y4571">
        <v>0.2891815515119085</v>
      </c>
      <c r="Z4571">
        <v>0.32334751740886747</v>
      </c>
      <c r="AA4571">
        <v>0.31303277865329587</v>
      </c>
      <c r="AB4571">
        <v>0.30575701306964703</v>
      </c>
      <c r="AC4571">
        <v>0.30978332655451224</v>
      </c>
      <c r="AD4571">
        <v>0.30165480091078406</v>
      </c>
      <c r="AE4571">
        <v>0.30509443502443367</v>
      </c>
      <c r="AF4571">
        <v>0.31086873718524077</v>
      </c>
      <c r="AG4571">
        <v>0.29749330305220817</v>
      </c>
      <c r="AH4571">
        <v>0.3087065891685884</v>
      </c>
      <c r="AI4571">
        <v>0.30066251240616765</v>
      </c>
      <c r="AJ4571">
        <v>0.32579123995386616</v>
      </c>
      <c r="AK4571">
        <v>0.33429910121513956</v>
      </c>
      <c r="AL4571">
        <v>0.35154559952062153</v>
      </c>
      <c r="AM4571">
        <v>0.343117625122836</v>
      </c>
      <c r="AN4571">
        <v>0.35138053495468219</v>
      </c>
      <c r="AO4571">
        <v>0.33169796234173055</v>
      </c>
      <c r="AP4571">
        <v>0.33878535278777921</v>
      </c>
      <c r="AQ4571">
        <v>0.334717212776458</v>
      </c>
      <c r="AR4571">
        <v>0.32673852167614947</v>
      </c>
      <c r="AS4571">
        <v>0.34360506980694111</v>
      </c>
      <c r="AT4571">
        <v>0.35076044279849111</v>
      </c>
      <c r="AU4571">
        <v>0.34333945924292847</v>
      </c>
      <c r="AV4571">
        <v>0.33365573148680283</v>
      </c>
      <c r="AW4571">
        <v>0.34115651498770766</v>
      </c>
      <c r="AX4571">
        <v>0.33910302950359561</v>
      </c>
      <c r="AY4571">
        <v>0.32796704537678223</v>
      </c>
      <c r="AZ4571">
        <v>0.3219968210244552</v>
      </c>
    </row>
    <row r="4572" spans="1:52" ht="14.55" customHeight="1">
      <c r="A4572" s="377"/>
      <c r="B4572" s="377"/>
      <c r="C4572" s="377"/>
      <c r="D4572" s="377"/>
      <c r="E4572" s="377"/>
      <c r="F4572" s="377"/>
      <c r="G4572" s="377"/>
      <c r="H4572" s="377"/>
      <c r="I4572" s="377"/>
      <c r="J4572" s="377"/>
      <c r="K4572" t="s">
        <v>5787</v>
      </c>
      <c r="L4572" t="s">
        <v>5594</v>
      </c>
      <c r="M4572" t="s">
        <v>18</v>
      </c>
      <c r="N4572" t="s">
        <v>80</v>
      </c>
      <c r="O4572">
        <v>0.15382895645586556</v>
      </c>
      <c r="P4572">
        <v>0.17314475385556047</v>
      </c>
      <c r="Q4572">
        <v>0.17271963464595505</v>
      </c>
      <c r="R4572">
        <v>0.16042755656912433</v>
      </c>
      <c r="S4572">
        <v>0.16315471730566819</v>
      </c>
      <c r="T4572">
        <v>0.12351897911164328</v>
      </c>
      <c r="U4572">
        <v>0.11731960513751009</v>
      </c>
      <c r="V4572">
        <v>0.13181353537043458</v>
      </c>
      <c r="W4572">
        <v>0.12522851153143366</v>
      </c>
      <c r="X4572">
        <v>0.12124436437367717</v>
      </c>
      <c r="Y4572">
        <v>0.12496466366915376</v>
      </c>
      <c r="Z4572">
        <v>0.11882346229047976</v>
      </c>
      <c r="AA4572">
        <v>0.12740295453696091</v>
      </c>
      <c r="AB4572">
        <v>0.12993909294482134</v>
      </c>
      <c r="AC4572">
        <v>0.13154618889566069</v>
      </c>
      <c r="AD4572">
        <v>0.12759696614988256</v>
      </c>
      <c r="AE4572">
        <v>0.13293685663730168</v>
      </c>
      <c r="AF4572">
        <v>0.12214749311404489</v>
      </c>
      <c r="AG4572">
        <v>0.12447006451632991</v>
      </c>
      <c r="AH4572">
        <v>0.12351354918142904</v>
      </c>
      <c r="AI4572">
        <v>0.1257286415007732</v>
      </c>
      <c r="AJ4572">
        <v>0.12023624163942433</v>
      </c>
      <c r="AK4572">
        <v>0.121051275580647</v>
      </c>
      <c r="AL4572">
        <v>0.11491306344153476</v>
      </c>
      <c r="AM4572">
        <v>0.11554598667749684</v>
      </c>
      <c r="AN4572">
        <v>0.11313781395059762</v>
      </c>
      <c r="AO4572">
        <v>0.10869772794735263</v>
      </c>
      <c r="AP4572">
        <v>0.11042311090580167</v>
      </c>
      <c r="AQ4572">
        <v>0.10974625782142586</v>
      </c>
      <c r="AR4572">
        <v>0.10877779295489892</v>
      </c>
      <c r="AS4572">
        <v>0.10885232797934938</v>
      </c>
      <c r="AT4572">
        <v>0.10413404664208176</v>
      </c>
      <c r="AU4572">
        <v>0.10503882781534341</v>
      </c>
      <c r="AV4572">
        <v>0.10634755177494666</v>
      </c>
      <c r="AW4572">
        <v>0.1055927051772442</v>
      </c>
      <c r="AX4572">
        <v>0.10831492386974004</v>
      </c>
      <c r="AY4572">
        <v>0.11039921472029415</v>
      </c>
      <c r="AZ4572">
        <v>0.11208373875415656</v>
      </c>
    </row>
    <row r="4573" spans="1:52" ht="14.55" customHeight="1">
      <c r="A4573" s="377"/>
      <c r="B4573" s="377"/>
      <c r="C4573" s="377"/>
      <c r="D4573" s="377"/>
      <c r="E4573" s="377"/>
      <c r="F4573" s="377"/>
      <c r="G4573" s="377"/>
      <c r="H4573" s="377"/>
      <c r="I4573" s="377"/>
      <c r="J4573" s="377"/>
      <c r="K4573" t="s">
        <v>5788</v>
      </c>
      <c r="L4573" t="s">
        <v>5594</v>
      </c>
      <c r="M4573" t="s">
        <v>34</v>
      </c>
      <c r="N4573" t="s">
        <v>80</v>
      </c>
      <c r="O4573">
        <v>0.26247516081276323</v>
      </c>
      <c r="P4573">
        <v>0.26658923619717545</v>
      </c>
      <c r="Q4573">
        <v>0.26999503940176095</v>
      </c>
      <c r="R4573">
        <v>0.2646197784644968</v>
      </c>
      <c r="S4573">
        <v>0.2701588706114888</v>
      </c>
      <c r="T4573">
        <v>0.27746167045168391</v>
      </c>
      <c r="U4573">
        <v>0.27549826769517788</v>
      </c>
      <c r="V4573">
        <v>0.27912516665593645</v>
      </c>
      <c r="W4573">
        <v>0.28254668931821109</v>
      </c>
      <c r="X4573">
        <v>0.28299034941773638</v>
      </c>
      <c r="Y4573">
        <v>0.28292448447688973</v>
      </c>
      <c r="Z4573">
        <v>0.27872177395244724</v>
      </c>
      <c r="AA4573">
        <v>0.28135304230878688</v>
      </c>
      <c r="AB4573">
        <v>0.27928533437511688</v>
      </c>
      <c r="AC4573">
        <v>0.27340608842477288</v>
      </c>
      <c r="AD4573">
        <v>0.27308087630929356</v>
      </c>
      <c r="AE4573">
        <v>0.27334986209750811</v>
      </c>
      <c r="AF4573">
        <v>0.27428136397140385</v>
      </c>
      <c r="AG4573">
        <v>0.273157342109134</v>
      </c>
      <c r="AH4573">
        <v>0.27035633443501172</v>
      </c>
      <c r="AI4573">
        <v>0.27292904611266056</v>
      </c>
      <c r="AJ4573">
        <v>0.27649374287770656</v>
      </c>
      <c r="AK4573">
        <v>0.2735191064893216</v>
      </c>
      <c r="AL4573">
        <v>0.27129619699267282</v>
      </c>
      <c r="AM4573">
        <v>0.27412893098399588</v>
      </c>
      <c r="AN4573">
        <v>0.27851557015057721</v>
      </c>
      <c r="AO4573">
        <v>0.27485505900115864</v>
      </c>
      <c r="AP4573">
        <v>0.27955588821415239</v>
      </c>
      <c r="AQ4573">
        <v>0.27991690936035551</v>
      </c>
      <c r="AR4573">
        <v>0.27322081994390002</v>
      </c>
      <c r="AS4573">
        <v>0.27206851439736435</v>
      </c>
      <c r="AT4573">
        <v>0.2709017614540985</v>
      </c>
      <c r="AU4573">
        <v>0.26590308437618076</v>
      </c>
      <c r="AV4573">
        <v>0.26480206822355407</v>
      </c>
      <c r="AW4573">
        <v>0.26437182805397497</v>
      </c>
      <c r="AX4573">
        <v>0.26477079344631271</v>
      </c>
      <c r="AY4573">
        <v>0.26613625443803185</v>
      </c>
      <c r="AZ4573">
        <v>0.26832361948064631</v>
      </c>
    </row>
    <row r="4574" spans="1:52" ht="14.55" customHeight="1">
      <c r="A4574" s="377"/>
      <c r="B4574" s="377"/>
      <c r="C4574" s="377"/>
      <c r="D4574" s="377"/>
      <c r="E4574" s="377"/>
      <c r="F4574" s="377"/>
      <c r="G4574" s="377"/>
      <c r="H4574" s="377"/>
      <c r="I4574" s="377"/>
      <c r="J4574" s="377"/>
      <c r="K4574" t="s">
        <v>5789</v>
      </c>
      <c r="L4574" t="s">
        <v>5594</v>
      </c>
      <c r="M4574" t="s">
        <v>19</v>
      </c>
      <c r="N4574" t="s">
        <v>80</v>
      </c>
      <c r="O4574">
        <v>0.37537690892268738</v>
      </c>
      <c r="P4574">
        <v>0.3999363433852603</v>
      </c>
      <c r="Q4574">
        <v>0.40285892486742009</v>
      </c>
      <c r="R4574">
        <v>0.40037554386115359</v>
      </c>
      <c r="S4574">
        <v>0.40225795923701058</v>
      </c>
      <c r="T4574">
        <v>0.40223345556196866</v>
      </c>
      <c r="U4574">
        <v>0.36148365878717137</v>
      </c>
      <c r="V4574">
        <v>0.46405276981897242</v>
      </c>
      <c r="W4574">
        <v>0.46669688959775252</v>
      </c>
      <c r="X4574">
        <v>0.47151316062294607</v>
      </c>
      <c r="Y4574">
        <v>0.46054370740599859</v>
      </c>
      <c r="Z4574">
        <v>0.46513746862783162</v>
      </c>
      <c r="AA4574">
        <v>0.4665871300003836</v>
      </c>
      <c r="AB4574">
        <v>0.45393452301194798</v>
      </c>
      <c r="AC4574">
        <v>0.44180839294941299</v>
      </c>
      <c r="AD4574">
        <v>0.45638451226940174</v>
      </c>
      <c r="AE4574">
        <v>0.49890487095997582</v>
      </c>
      <c r="AF4574">
        <v>0.47076463282692504</v>
      </c>
      <c r="AG4574">
        <v>0.47985689311508922</v>
      </c>
      <c r="AH4574">
        <v>0.47251574373801147</v>
      </c>
      <c r="AI4574">
        <v>0.48151531165966965</v>
      </c>
      <c r="AJ4574">
        <v>0.47509879132733962</v>
      </c>
      <c r="AK4574">
        <v>0.45291026019430641</v>
      </c>
      <c r="AL4574">
        <v>0.45968631378977864</v>
      </c>
      <c r="AM4574">
        <v>0.46355029426519678</v>
      </c>
      <c r="AN4574">
        <v>0.46840449987884292</v>
      </c>
      <c r="AO4574">
        <v>0.48124776413105746</v>
      </c>
      <c r="AP4574">
        <v>0.4828201688226712</v>
      </c>
      <c r="AQ4574">
        <v>0.47662613656307751</v>
      </c>
      <c r="AR4574">
        <v>0.43539142216200422</v>
      </c>
      <c r="AS4574">
        <v>0.44259295458979625</v>
      </c>
      <c r="AT4574">
        <v>0.40960837925000082</v>
      </c>
      <c r="AU4574">
        <v>0.39383275652383415</v>
      </c>
      <c r="AV4574">
        <v>0.41802513457604645</v>
      </c>
      <c r="AW4574">
        <v>0.42328040377132775</v>
      </c>
      <c r="AX4574">
        <v>0.41499946143231758</v>
      </c>
      <c r="AY4574">
        <v>0.35247379322933298</v>
      </c>
      <c r="AZ4574">
        <v>0.35656732748032433</v>
      </c>
    </row>
    <row r="4575" spans="1:52" ht="14.55" customHeight="1">
      <c r="A4575" s="377"/>
      <c r="B4575" s="377"/>
      <c r="C4575" s="377"/>
      <c r="D4575" s="377"/>
      <c r="E4575" s="377"/>
      <c r="F4575" s="377"/>
      <c r="G4575" s="377"/>
      <c r="H4575" s="377"/>
      <c r="I4575" s="377"/>
      <c r="J4575" s="377"/>
      <c r="K4575" t="s">
        <v>5790</v>
      </c>
      <c r="L4575" t="s">
        <v>5594</v>
      </c>
      <c r="M4575" t="s">
        <v>20</v>
      </c>
      <c r="N4575" t="s">
        <v>80</v>
      </c>
      <c r="O4575">
        <v>0.24839836686898745</v>
      </c>
      <c r="P4575">
        <v>0.27231467790626324</v>
      </c>
      <c r="Q4575">
        <v>0.27041427494255577</v>
      </c>
      <c r="R4575">
        <v>0.26379691030464275</v>
      </c>
      <c r="S4575">
        <v>0.29022750327679686</v>
      </c>
      <c r="T4575">
        <v>0.30726303926170828</v>
      </c>
      <c r="U4575">
        <v>0.31291166071020465</v>
      </c>
      <c r="V4575">
        <v>0.31192159291137073</v>
      </c>
      <c r="W4575">
        <v>0.30962486494402214</v>
      </c>
      <c r="X4575">
        <v>0.30682543627847303</v>
      </c>
      <c r="Y4575">
        <v>0.30912613921435561</v>
      </c>
      <c r="Z4575">
        <v>0.31215405057095125</v>
      </c>
      <c r="AA4575">
        <v>0.31907262384650326</v>
      </c>
      <c r="AB4575">
        <v>0.3145744779622851</v>
      </c>
      <c r="AC4575">
        <v>0.30935158476307301</v>
      </c>
      <c r="AD4575">
        <v>0.31546701579427544</v>
      </c>
      <c r="AE4575">
        <v>0.31887588032452663</v>
      </c>
      <c r="AF4575">
        <v>0.31653199011509181</v>
      </c>
      <c r="AG4575">
        <v>0.31765289331356478</v>
      </c>
      <c r="AH4575">
        <v>0.32192082078926987</v>
      </c>
      <c r="AI4575">
        <v>0.32051004666753052</v>
      </c>
      <c r="AJ4575">
        <v>0.32076797911882438</v>
      </c>
      <c r="AK4575">
        <v>0.31610315988502324</v>
      </c>
      <c r="AL4575">
        <v>0.30049792137544551</v>
      </c>
      <c r="AM4575">
        <v>0.3070413413465537</v>
      </c>
      <c r="AN4575">
        <v>0.30908036164756197</v>
      </c>
      <c r="AO4575">
        <v>0.30925535497303691</v>
      </c>
      <c r="AP4575">
        <v>0.31617506473248863</v>
      </c>
      <c r="AQ4575">
        <v>0.32157833446261769</v>
      </c>
      <c r="AR4575">
        <v>0.31837928927797898</v>
      </c>
      <c r="AS4575">
        <v>0.32404056387928543</v>
      </c>
      <c r="AT4575">
        <v>0.32171898855199532</v>
      </c>
      <c r="AU4575">
        <v>0.32191021434056344</v>
      </c>
      <c r="AV4575">
        <v>0.32106015986737813</v>
      </c>
      <c r="AW4575">
        <v>0.32150331594286208</v>
      </c>
      <c r="AX4575">
        <v>0.32717315687709964</v>
      </c>
      <c r="AY4575">
        <v>0.32765693826524755</v>
      </c>
      <c r="AZ4575">
        <v>0.32926866754259682</v>
      </c>
    </row>
    <row r="4576" spans="1:52" ht="14.55" customHeight="1">
      <c r="A4576" s="377"/>
      <c r="B4576" s="377"/>
      <c r="C4576" s="377"/>
      <c r="D4576" s="377"/>
      <c r="E4576" s="377"/>
      <c r="F4576" s="377"/>
      <c r="G4576" s="377"/>
      <c r="H4576" s="377"/>
      <c r="I4576" s="377"/>
      <c r="J4576" s="377"/>
      <c r="K4576" t="s">
        <v>5791</v>
      </c>
      <c r="L4576" t="s">
        <v>5594</v>
      </c>
      <c r="M4576" t="s">
        <v>22</v>
      </c>
      <c r="N4576" t="s">
        <v>80</v>
      </c>
      <c r="O4576">
        <v>4.0940851938455952E-2</v>
      </c>
      <c r="P4576">
        <v>4.4022760791881083E-2</v>
      </c>
      <c r="Q4576">
        <v>5.2369231431036792E-2</v>
      </c>
      <c r="R4576">
        <v>5.4337191130100743E-2</v>
      </c>
      <c r="S4576">
        <v>5.3370910601068897E-2</v>
      </c>
      <c r="T4576">
        <v>5.1420156998861509E-2</v>
      </c>
      <c r="U4576">
        <v>5.1120512372882912E-2</v>
      </c>
      <c r="V4576">
        <v>5.2083661928140054E-2</v>
      </c>
      <c r="W4576">
        <v>5.405532927331317E-2</v>
      </c>
      <c r="X4576">
        <v>5.4319132392372953E-2</v>
      </c>
      <c r="Y4576">
        <v>5.4656375921947352E-2</v>
      </c>
      <c r="Z4576">
        <v>5.6004618353563657E-2</v>
      </c>
      <c r="AA4576">
        <v>5.6968531984175445E-2</v>
      </c>
      <c r="AB4576">
        <v>5.8414862934837455E-2</v>
      </c>
      <c r="AC4576">
        <v>5.976461956399591E-2</v>
      </c>
      <c r="AD4576">
        <v>5.4435761025558548E-2</v>
      </c>
      <c r="AE4576">
        <v>5.2884162461998868E-2</v>
      </c>
      <c r="AF4576">
        <v>5.4504178346865759E-2</v>
      </c>
      <c r="AG4576">
        <v>5.5304819059181616E-2</v>
      </c>
      <c r="AH4576">
        <v>5.6375013122812526E-2</v>
      </c>
      <c r="AI4576">
        <v>5.6837781606205735E-2</v>
      </c>
      <c r="AJ4576">
        <v>5.7243100247032344E-2</v>
      </c>
      <c r="AK4576">
        <v>5.9041218996880744E-2</v>
      </c>
      <c r="AL4576">
        <v>5.7027399086062386E-2</v>
      </c>
      <c r="AM4576">
        <v>5.9052448635457971E-2</v>
      </c>
      <c r="AN4576">
        <v>5.7951927343437182E-2</v>
      </c>
      <c r="AO4576">
        <v>5.8089809622330894E-2</v>
      </c>
      <c r="AP4576">
        <v>6.0483375990185988E-2</v>
      </c>
      <c r="AQ4576">
        <v>6.1575969626317097E-2</v>
      </c>
      <c r="AR4576">
        <v>6.4246063760548977E-2</v>
      </c>
      <c r="AS4576">
        <v>5.9542968279993717E-2</v>
      </c>
      <c r="AT4576">
        <v>5.8758061475869802E-2</v>
      </c>
      <c r="AU4576">
        <v>6.1440673469265981E-2</v>
      </c>
      <c r="AV4576">
        <v>5.9786611951251165E-2</v>
      </c>
      <c r="AW4576">
        <v>6.1811579450093246E-2</v>
      </c>
      <c r="AX4576">
        <v>6.2935686256208836E-2</v>
      </c>
      <c r="AY4576">
        <v>6.2784626170714772E-2</v>
      </c>
      <c r="AZ4576">
        <v>6.1266150182351618E-2</v>
      </c>
    </row>
    <row r="4577" spans="1:52" ht="14.55" customHeight="1">
      <c r="A4577" s="377"/>
      <c r="B4577" s="377"/>
      <c r="C4577" s="377"/>
      <c r="D4577" s="377"/>
      <c r="E4577" s="377"/>
      <c r="F4577" s="377"/>
      <c r="G4577" s="377"/>
      <c r="H4577" s="377"/>
      <c r="I4577" s="377"/>
      <c r="J4577" s="377"/>
      <c r="K4577" t="s">
        <v>5792</v>
      </c>
      <c r="L4577" t="s">
        <v>5594</v>
      </c>
      <c r="M4577" t="s">
        <v>90</v>
      </c>
      <c r="N4577" t="s">
        <v>80</v>
      </c>
      <c r="O4577">
        <v>0.10810506246218426</v>
      </c>
      <c r="P4577">
        <v>0.1061196977581972</v>
      </c>
      <c r="Q4577">
        <v>0.10654431772586948</v>
      </c>
      <c r="R4577">
        <v>0.10561416686010149</v>
      </c>
      <c r="S4577">
        <v>0.1057856872759973</v>
      </c>
      <c r="T4577">
        <v>0.10610459796443564</v>
      </c>
      <c r="U4577">
        <v>0.11179179733180079</v>
      </c>
      <c r="V4577">
        <v>0.11194465444942914</v>
      </c>
      <c r="W4577">
        <v>0.11453701920000976</v>
      </c>
      <c r="X4577">
        <v>0.11078515335624148</v>
      </c>
      <c r="Y4577">
        <v>0.1076594642383836</v>
      </c>
      <c r="Z4577">
        <v>0.10245724344248412</v>
      </c>
      <c r="AA4577">
        <v>0.10473331328317276</v>
      </c>
      <c r="AB4577">
        <v>9.5714214689957805E-2</v>
      </c>
      <c r="AC4577">
        <v>9.2355372455902154E-2</v>
      </c>
      <c r="AD4577">
        <v>0.10480242192662208</v>
      </c>
      <c r="AE4577">
        <v>9.861644534016592E-2</v>
      </c>
      <c r="AF4577">
        <v>0.10133242316674396</v>
      </c>
      <c r="AG4577">
        <v>0.10186679532450488</v>
      </c>
      <c r="AH4577">
        <v>9.2414952653892102E-2</v>
      </c>
      <c r="AI4577">
        <v>9.3538504253667595E-2</v>
      </c>
      <c r="AJ4577">
        <v>9.9486514824210739E-2</v>
      </c>
      <c r="AK4577">
        <v>9.6327932571470556E-2</v>
      </c>
      <c r="AL4577">
        <v>0.1016951191716122</v>
      </c>
      <c r="AM4577">
        <v>0.1027468794295972</v>
      </c>
      <c r="AN4577">
        <v>9.8295510950003995E-2</v>
      </c>
      <c r="AO4577">
        <v>9.4952913732452598E-2</v>
      </c>
      <c r="AP4577">
        <v>9.6945232658082706E-2</v>
      </c>
      <c r="AQ4577">
        <v>0.10347989154620171</v>
      </c>
      <c r="AR4577">
        <v>0.10821428575990376</v>
      </c>
      <c r="AS4577">
        <v>0.1086915449996177</v>
      </c>
      <c r="AT4577">
        <v>9.7557081565790016E-2</v>
      </c>
      <c r="AU4577">
        <v>0.10130411503539444</v>
      </c>
      <c r="AV4577">
        <v>9.9245542518678967E-2</v>
      </c>
      <c r="AW4577">
        <v>9.5812988926649079E-2</v>
      </c>
      <c r="AX4577">
        <v>9.9031029183426003E-2</v>
      </c>
      <c r="AY4577">
        <v>9.8278637772016203E-2</v>
      </c>
      <c r="AZ4577">
        <v>9.7219410696844477E-2</v>
      </c>
    </row>
    <row r="4578" spans="1:52" ht="14.55" customHeight="1">
      <c r="A4578" s="377"/>
      <c r="B4578" s="377"/>
      <c r="C4578" s="377"/>
      <c r="D4578" s="377"/>
      <c r="E4578" s="377"/>
      <c r="F4578" s="377"/>
      <c r="G4578" s="377"/>
      <c r="H4578" s="377"/>
      <c r="I4578" s="377"/>
      <c r="J4578" s="377"/>
      <c r="K4578" t="s">
        <v>5793</v>
      </c>
      <c r="L4578" t="s">
        <v>5594</v>
      </c>
      <c r="M4578" t="s">
        <v>23</v>
      </c>
      <c r="N4578" t="s">
        <v>80</v>
      </c>
      <c r="O4578">
        <v>0.2614951024291422</v>
      </c>
      <c r="P4578">
        <v>0.25598417662668949</v>
      </c>
      <c r="Q4578">
        <v>0.25049739924542835</v>
      </c>
      <c r="R4578">
        <v>0.25660289443908263</v>
      </c>
      <c r="S4578">
        <v>0.24784742591327555</v>
      </c>
      <c r="T4578">
        <v>0.24954131547077496</v>
      </c>
      <c r="U4578">
        <v>0.2235696047507281</v>
      </c>
      <c r="V4578">
        <v>0.23209427920954831</v>
      </c>
      <c r="W4578">
        <v>0.21396752126632401</v>
      </c>
      <c r="X4578">
        <v>0.19948881102176289</v>
      </c>
      <c r="Y4578">
        <v>0.20880064959144953</v>
      </c>
      <c r="Z4578">
        <v>0.20206177506936551</v>
      </c>
      <c r="AA4578">
        <v>0.20313483759748921</v>
      </c>
      <c r="AB4578">
        <v>0.2011777313814973</v>
      </c>
      <c r="AC4578">
        <v>0.19827680364986833</v>
      </c>
      <c r="AD4578">
        <v>0.20136078276175837</v>
      </c>
      <c r="AE4578">
        <v>0.18848213164250735</v>
      </c>
      <c r="AF4578">
        <v>0.17318511341398554</v>
      </c>
      <c r="AG4578">
        <v>0.16893247059151223</v>
      </c>
      <c r="AH4578">
        <v>0.16274209656422278</v>
      </c>
      <c r="AI4578">
        <v>0.16925313854122989</v>
      </c>
      <c r="AJ4578">
        <v>0.18602104183275217</v>
      </c>
      <c r="AK4578">
        <v>0.19030313440716068</v>
      </c>
      <c r="AL4578">
        <v>0.18954611097893556</v>
      </c>
      <c r="AM4578">
        <v>0.18726519242954331</v>
      </c>
      <c r="AN4578">
        <v>0.18702500236394437</v>
      </c>
      <c r="AO4578">
        <v>0.18809096487768329</v>
      </c>
      <c r="AP4578">
        <v>0.18773558679529664</v>
      </c>
      <c r="AQ4578">
        <v>0.18384598402291755</v>
      </c>
      <c r="AR4578">
        <v>0.17540482012784189</v>
      </c>
      <c r="AS4578">
        <v>0.16880717043955909</v>
      </c>
      <c r="AT4578">
        <v>0.17063892223228877</v>
      </c>
      <c r="AU4578">
        <v>0.16842290136354296</v>
      </c>
      <c r="AV4578">
        <v>0.16492261670717409</v>
      </c>
      <c r="AW4578">
        <v>0.16317879474758357</v>
      </c>
      <c r="AX4578">
        <v>0.15206947547559008</v>
      </c>
      <c r="AY4578">
        <v>0.15218943106276245</v>
      </c>
      <c r="AZ4578">
        <v>0.15502986463320939</v>
      </c>
    </row>
    <row r="4579" spans="1:52" ht="14.55" customHeight="1">
      <c r="A4579" s="377"/>
      <c r="B4579" s="377"/>
      <c r="C4579" s="377"/>
      <c r="D4579" s="377"/>
      <c r="E4579" s="377"/>
      <c r="F4579" s="377"/>
      <c r="G4579" s="377"/>
      <c r="H4579" s="377"/>
      <c r="I4579" s="377"/>
      <c r="J4579" s="377"/>
      <c r="K4579" t="s">
        <v>5794</v>
      </c>
      <c r="L4579" t="s">
        <v>5594</v>
      </c>
      <c r="M4579" t="s">
        <v>24</v>
      </c>
      <c r="N4579" t="s">
        <v>80</v>
      </c>
      <c r="O4579">
        <v>0.34179078917527045</v>
      </c>
      <c r="P4579">
        <v>0.31809014667497504</v>
      </c>
      <c r="Q4579">
        <v>0.29994691835909693</v>
      </c>
      <c r="R4579">
        <v>0.28645985569897664</v>
      </c>
      <c r="S4579">
        <v>0.26232105469031675</v>
      </c>
      <c r="T4579">
        <v>0.27022675150496978</v>
      </c>
      <c r="U4579">
        <v>0.25829882645496599</v>
      </c>
      <c r="V4579">
        <v>0.24086739099016977</v>
      </c>
      <c r="W4579">
        <v>0.23014918583689051</v>
      </c>
      <c r="X4579">
        <v>0.23420731060458971</v>
      </c>
      <c r="Y4579">
        <v>0.24060150702701907</v>
      </c>
      <c r="Z4579">
        <v>0.23582851105034641</v>
      </c>
      <c r="AA4579">
        <v>0.2353469113205742</v>
      </c>
      <c r="AB4579">
        <v>0.21955232877289041</v>
      </c>
      <c r="AC4579">
        <v>0.22082413569007517</v>
      </c>
      <c r="AD4579">
        <v>0.21067047616470364</v>
      </c>
      <c r="AE4579">
        <v>0.20101042259449536</v>
      </c>
      <c r="AF4579">
        <v>0.18663289429518737</v>
      </c>
      <c r="AG4579">
        <v>0.19482988972572515</v>
      </c>
      <c r="AH4579">
        <v>0.18079471956845009</v>
      </c>
      <c r="AI4579">
        <v>0.17873342524973426</v>
      </c>
      <c r="AJ4579">
        <v>0.17724768978171601</v>
      </c>
      <c r="AK4579">
        <v>0.17806590467360109</v>
      </c>
      <c r="AL4579">
        <v>0.172399890073963</v>
      </c>
      <c r="AM4579">
        <v>0.18027721016353448</v>
      </c>
      <c r="AN4579">
        <v>0.1926556548388334</v>
      </c>
      <c r="AO4579">
        <v>0.18939549120941873</v>
      </c>
      <c r="AP4579">
        <v>0.20116098944676869</v>
      </c>
      <c r="AQ4579">
        <v>0.20123249829823625</v>
      </c>
      <c r="AR4579">
        <v>0.19494288827499165</v>
      </c>
      <c r="AS4579">
        <v>0.19841989397279175</v>
      </c>
      <c r="AT4579">
        <v>0.19502799096082168</v>
      </c>
      <c r="AU4579">
        <v>0.18743828837463344</v>
      </c>
      <c r="AV4579">
        <v>0.19374717185421353</v>
      </c>
      <c r="AW4579">
        <v>0.19636939750129875</v>
      </c>
      <c r="AX4579">
        <v>0.19576418872667131</v>
      </c>
      <c r="AY4579">
        <v>0.19101863698100244</v>
      </c>
      <c r="AZ4579">
        <v>0.18567334281037015</v>
      </c>
    </row>
    <row r="4580" spans="1:52" ht="14.55" customHeight="1">
      <c r="A4580" s="377"/>
      <c r="B4580" s="377"/>
      <c r="C4580" s="377"/>
      <c r="D4580" s="377"/>
      <c r="E4580" s="377"/>
      <c r="F4580" s="377"/>
      <c r="G4580" s="377"/>
      <c r="H4580" s="377"/>
      <c r="I4580" s="377"/>
      <c r="J4580" s="377"/>
      <c r="K4580" t="s">
        <v>5795</v>
      </c>
      <c r="L4580" t="s">
        <v>5594</v>
      </c>
      <c r="M4580" t="s">
        <v>1386</v>
      </c>
      <c r="N4580" t="s">
        <v>80</v>
      </c>
      <c r="O4580" t="s">
        <v>6079</v>
      </c>
      <c r="P4580" t="s">
        <v>6079</v>
      </c>
      <c r="Q4580" t="s">
        <v>6079</v>
      </c>
      <c r="R4580" t="s">
        <v>6079</v>
      </c>
      <c r="S4580" t="s">
        <v>6079</v>
      </c>
      <c r="T4580" t="s">
        <v>6079</v>
      </c>
      <c r="U4580" t="s">
        <v>6079</v>
      </c>
      <c r="V4580" t="s">
        <v>6079</v>
      </c>
      <c r="W4580" t="s">
        <v>6079</v>
      </c>
      <c r="X4580" t="s">
        <v>6079</v>
      </c>
      <c r="Y4580" t="s">
        <v>6079</v>
      </c>
      <c r="Z4580" t="s">
        <v>6079</v>
      </c>
      <c r="AA4580" t="s">
        <v>6079</v>
      </c>
      <c r="AB4580">
        <v>0.26362967299070544</v>
      </c>
      <c r="AC4580">
        <v>0.25821357782712567</v>
      </c>
      <c r="AD4580">
        <v>0.25119703639615648</v>
      </c>
      <c r="AE4580">
        <v>0.25288352073972792</v>
      </c>
      <c r="AF4580">
        <v>0.2469484108074621</v>
      </c>
      <c r="AG4580">
        <v>0.24412580670333375</v>
      </c>
      <c r="AH4580">
        <v>0.14668886997828251</v>
      </c>
      <c r="AI4580">
        <v>0.23603264485862924</v>
      </c>
      <c r="AJ4580">
        <v>0.22937384805193761</v>
      </c>
      <c r="AK4580">
        <v>0.21537758784305019</v>
      </c>
      <c r="AL4580">
        <v>0.21889721854668759</v>
      </c>
      <c r="AM4580">
        <v>0.223649177977784</v>
      </c>
      <c r="AN4580">
        <v>0.22480396365470989</v>
      </c>
      <c r="AO4580">
        <v>0.22751797532910523</v>
      </c>
      <c r="AP4580">
        <v>0.20903766085938172</v>
      </c>
      <c r="AQ4580">
        <v>0.21166028097908049</v>
      </c>
      <c r="AR4580">
        <v>0.2037985100003244</v>
      </c>
      <c r="AS4580">
        <v>0.20440040741529408</v>
      </c>
      <c r="AT4580">
        <v>0.2082995565204569</v>
      </c>
      <c r="AU4580">
        <v>0.21156949393968916</v>
      </c>
      <c r="AV4580">
        <v>0.20451866080910383</v>
      </c>
      <c r="AW4580">
        <v>0.20361019209779199</v>
      </c>
      <c r="AX4580">
        <v>0.20445502585450556</v>
      </c>
      <c r="AY4580">
        <v>0.20960242250702599</v>
      </c>
      <c r="AZ4580">
        <v>0.22253916840324148</v>
      </c>
    </row>
    <row r="4581" spans="1:52" ht="14.55" customHeight="1">
      <c r="A4581" s="377"/>
      <c r="B4581" s="377"/>
      <c r="C4581" s="377"/>
      <c r="D4581" s="377"/>
      <c r="E4581" s="377"/>
      <c r="F4581" s="377"/>
      <c r="G4581" s="377"/>
      <c r="H4581" s="377"/>
      <c r="I4581" s="377"/>
      <c r="J4581" s="377"/>
      <c r="K4581" t="s">
        <v>5796</v>
      </c>
      <c r="L4581" t="s">
        <v>5594</v>
      </c>
      <c r="M4581" t="s">
        <v>25</v>
      </c>
      <c r="N4581" t="s">
        <v>80</v>
      </c>
      <c r="O4581">
        <v>0.13379777543480589</v>
      </c>
      <c r="P4581">
        <v>0.13166478265711579</v>
      </c>
      <c r="Q4581">
        <v>0.13208486928251706</v>
      </c>
      <c r="R4581">
        <v>0.13101925360673874</v>
      </c>
      <c r="S4581">
        <v>0.14323426842899117</v>
      </c>
      <c r="T4581">
        <v>0.14081730986914603</v>
      </c>
      <c r="U4581">
        <v>0.13854146411250665</v>
      </c>
      <c r="V4581">
        <v>0.13883108797575869</v>
      </c>
      <c r="W4581">
        <v>0.14204273540381923</v>
      </c>
      <c r="X4581">
        <v>0.14332225620419792</v>
      </c>
      <c r="Y4581">
        <v>0.14267349026898576</v>
      </c>
      <c r="Z4581">
        <v>0.13895314343590992</v>
      </c>
      <c r="AA4581">
        <v>0.13732279743587492</v>
      </c>
      <c r="AB4581">
        <v>0.13296443948304509</v>
      </c>
      <c r="AC4581">
        <v>0.13119177081290498</v>
      </c>
      <c r="AD4581">
        <v>0.12650423419624782</v>
      </c>
      <c r="AE4581">
        <v>0.1257902129261059</v>
      </c>
      <c r="AF4581">
        <v>0.12693652911283321</v>
      </c>
      <c r="AG4581">
        <v>0.12763344704041613</v>
      </c>
      <c r="AH4581">
        <v>0.12424907848852436</v>
      </c>
      <c r="AI4581">
        <v>0.12277906572147512</v>
      </c>
      <c r="AJ4581">
        <v>0.11977437887955544</v>
      </c>
      <c r="AK4581">
        <v>0.1176986627141532</v>
      </c>
      <c r="AL4581">
        <v>0.11656817041261432</v>
      </c>
      <c r="AM4581">
        <v>0.11251287494011238</v>
      </c>
      <c r="AN4581">
        <v>0.10591014667941888</v>
      </c>
      <c r="AO4581">
        <v>0.10535675777479968</v>
      </c>
      <c r="AP4581">
        <v>0.10349099039445712</v>
      </c>
      <c r="AQ4581">
        <v>0.10472978968042956</v>
      </c>
      <c r="AR4581">
        <v>9.7414120525962961E-2</v>
      </c>
      <c r="AS4581">
        <v>9.4954380699668578E-2</v>
      </c>
      <c r="AT4581">
        <v>9.8586889588738597E-2</v>
      </c>
      <c r="AU4581">
        <v>9.6463066327587998E-2</v>
      </c>
      <c r="AV4581">
        <v>9.4014997368282685E-2</v>
      </c>
      <c r="AW4581">
        <v>8.9629077914985589E-2</v>
      </c>
      <c r="AX4581">
        <v>8.548779848020012E-2</v>
      </c>
      <c r="AY4581">
        <v>8.8264435055638926E-2</v>
      </c>
      <c r="AZ4581">
        <v>8.3832546495162336E-2</v>
      </c>
    </row>
    <row r="4582" spans="1:52" ht="14.55" customHeight="1">
      <c r="A4582" s="377"/>
      <c r="B4582" s="377"/>
      <c r="C4582" s="377"/>
      <c r="D4582" s="377"/>
      <c r="E4582" s="377"/>
      <c r="F4582" s="377"/>
      <c r="G4582" s="377"/>
      <c r="H4582" s="377"/>
      <c r="I4582" s="377"/>
      <c r="J4582" s="377"/>
      <c r="K4582" t="s">
        <v>5797</v>
      </c>
      <c r="L4582" t="s">
        <v>5594</v>
      </c>
      <c r="M4582" t="s">
        <v>5610</v>
      </c>
      <c r="N4582" t="s">
        <v>80</v>
      </c>
      <c r="O4582">
        <v>0.16385531061175665</v>
      </c>
      <c r="P4582">
        <v>0.12685481104683147</v>
      </c>
      <c r="Q4582">
        <v>0.12635163489375664</v>
      </c>
      <c r="R4582">
        <v>9.1743357631638434E-2</v>
      </c>
      <c r="S4582">
        <v>8.6369818809585622E-2</v>
      </c>
      <c r="T4582">
        <v>0.11978808229590744</v>
      </c>
      <c r="U4582">
        <v>0.12141187348749569</v>
      </c>
      <c r="V4582">
        <v>0.16789517552893785</v>
      </c>
      <c r="W4582">
        <v>0.13851687995080517</v>
      </c>
      <c r="X4582">
        <v>0.17374135271682248</v>
      </c>
      <c r="Y4582">
        <v>0.17351314520111821</v>
      </c>
      <c r="Z4582">
        <v>0.19200278092399015</v>
      </c>
      <c r="AA4582">
        <v>0.20997831007223633</v>
      </c>
      <c r="AB4582">
        <v>0.19263568849536999</v>
      </c>
      <c r="AC4582">
        <v>0.16467688369575892</v>
      </c>
      <c r="AD4582">
        <v>0.16386320619583314</v>
      </c>
      <c r="AE4582">
        <v>0.17555941358583182</v>
      </c>
      <c r="AF4582">
        <v>0.14181150285539193</v>
      </c>
      <c r="AG4582">
        <v>0.23381348115897596</v>
      </c>
      <c r="AH4582">
        <v>0.26910198909369509</v>
      </c>
      <c r="AI4582">
        <v>0.27919482627853637</v>
      </c>
      <c r="AJ4582">
        <v>0.20886323145649605</v>
      </c>
      <c r="AK4582">
        <v>0.22802827205898671</v>
      </c>
      <c r="AL4582">
        <v>0.33683515851845824</v>
      </c>
      <c r="AM4582">
        <v>0.3232939645026881</v>
      </c>
      <c r="AN4582">
        <v>0.42583536522905119</v>
      </c>
      <c r="AO4582">
        <v>0.3702734321734672</v>
      </c>
      <c r="AP4582">
        <v>0.16985884051896963</v>
      </c>
      <c r="AQ4582">
        <v>0.17726174174659412</v>
      </c>
      <c r="AR4582">
        <v>0.25076414942647146</v>
      </c>
      <c r="AS4582">
        <v>0.34654023386525501</v>
      </c>
      <c r="AT4582">
        <v>0.41823603576963742</v>
      </c>
      <c r="AU4582">
        <v>0.39337973373256802</v>
      </c>
      <c r="AV4582">
        <v>0.39158987004915408</v>
      </c>
      <c r="AW4582">
        <v>0.38598275270776311</v>
      </c>
      <c r="AX4582">
        <v>0.39702655637628109</v>
      </c>
      <c r="AY4582">
        <v>0.38194218702859078</v>
      </c>
      <c r="AZ4582">
        <v>0.37267606236311351</v>
      </c>
    </row>
    <row r="4583" spans="1:52" ht="14.55" customHeight="1">
      <c r="A4583" s="377"/>
      <c r="B4583" s="377"/>
      <c r="C4583" s="377"/>
      <c r="D4583" s="377"/>
      <c r="E4583" s="377"/>
      <c r="F4583" s="377"/>
      <c r="G4583" s="377"/>
      <c r="H4583" s="377"/>
      <c r="I4583" s="377"/>
      <c r="J4583" s="377"/>
      <c r="K4583" t="s">
        <v>5798</v>
      </c>
      <c r="L4583" t="s">
        <v>5594</v>
      </c>
      <c r="M4583" t="s">
        <v>98</v>
      </c>
      <c r="N4583" t="s">
        <v>80</v>
      </c>
      <c r="O4583">
        <v>0.26768393954990732</v>
      </c>
      <c r="P4583">
        <v>0.26969729134994214</v>
      </c>
      <c r="Q4583">
        <v>0.21897136532340433</v>
      </c>
      <c r="R4583">
        <v>0.21417533148199655</v>
      </c>
      <c r="S4583">
        <v>0.21477536707568332</v>
      </c>
      <c r="T4583">
        <v>0.21754566644048515</v>
      </c>
      <c r="U4583">
        <v>0.21370302242996925</v>
      </c>
      <c r="V4583">
        <v>0.20509173440418216</v>
      </c>
      <c r="W4583">
        <v>0.18004772181445697</v>
      </c>
      <c r="X4583">
        <v>0.16867588479802495</v>
      </c>
      <c r="Y4583">
        <v>0.2178579953335352</v>
      </c>
      <c r="Z4583">
        <v>0.24295951924277112</v>
      </c>
      <c r="AA4583">
        <v>0.23949993829177185</v>
      </c>
      <c r="AB4583">
        <v>0.23643096498266591</v>
      </c>
      <c r="AC4583">
        <v>0.23339745214449856</v>
      </c>
      <c r="AD4583">
        <v>0.21906840918564735</v>
      </c>
      <c r="AE4583">
        <v>0.19446381537707805</v>
      </c>
      <c r="AF4583">
        <v>0.21785508108155471</v>
      </c>
      <c r="AG4583">
        <v>0.21659491484404095</v>
      </c>
      <c r="AH4583">
        <v>0.21929319471153197</v>
      </c>
      <c r="AI4583">
        <v>0.22410978330852385</v>
      </c>
      <c r="AJ4583">
        <v>0.22865956828995612</v>
      </c>
      <c r="AK4583">
        <v>0.22882190971241359</v>
      </c>
      <c r="AL4583">
        <v>0.26623873382086022</v>
      </c>
      <c r="AM4583">
        <v>0.25937081923337835</v>
      </c>
      <c r="AN4583">
        <v>0.27233024574316178</v>
      </c>
      <c r="AO4583">
        <v>0.27137838109205659</v>
      </c>
      <c r="AP4583">
        <v>0.23488108594957052</v>
      </c>
      <c r="AQ4583">
        <v>0.25717856918685122</v>
      </c>
      <c r="AR4583">
        <v>0.25080540844436733</v>
      </c>
      <c r="AS4583">
        <v>0.24726212325128361</v>
      </c>
      <c r="AT4583">
        <v>0.247813005138212</v>
      </c>
      <c r="AU4583">
        <v>0.23615449920155035</v>
      </c>
      <c r="AV4583">
        <v>0.24834033746004788</v>
      </c>
      <c r="AW4583">
        <v>0.24617419540787175</v>
      </c>
      <c r="AX4583">
        <v>0.2428384018160531</v>
      </c>
      <c r="AY4583">
        <v>0.23613650569584177</v>
      </c>
      <c r="AZ4583">
        <v>0.23785429954671716</v>
      </c>
    </row>
    <row r="4584" spans="1:52" ht="14.55" customHeight="1">
      <c r="A4584" s="377"/>
      <c r="B4584" s="377"/>
      <c r="C4584" s="377"/>
      <c r="D4584" s="377"/>
      <c r="E4584" s="377"/>
      <c r="F4584" s="377"/>
      <c r="G4584" s="377"/>
      <c r="H4584" s="377"/>
      <c r="I4584" s="377"/>
      <c r="J4584" s="377"/>
      <c r="K4584" t="s">
        <v>5799</v>
      </c>
      <c r="L4584" t="s">
        <v>5594</v>
      </c>
      <c r="M4584" t="s">
        <v>94</v>
      </c>
      <c r="N4584" t="s">
        <v>80</v>
      </c>
      <c r="O4584">
        <v>0.34981462202416658</v>
      </c>
      <c r="P4584">
        <v>0.332342652936292</v>
      </c>
      <c r="Q4584">
        <v>0.33101214307422161</v>
      </c>
      <c r="R4584">
        <v>0.29785216013692201</v>
      </c>
      <c r="S4584">
        <v>0.32550218740469289</v>
      </c>
      <c r="T4584">
        <v>0.38102558676464449</v>
      </c>
      <c r="U4584">
        <v>0.34763062742036516</v>
      </c>
      <c r="V4584">
        <v>0.35681188821050391</v>
      </c>
      <c r="W4584">
        <v>0.34959691914983654</v>
      </c>
      <c r="X4584">
        <v>0.38750367804427188</v>
      </c>
      <c r="Y4584">
        <v>0.37450555422338416</v>
      </c>
      <c r="Z4584">
        <v>0.35856870134077629</v>
      </c>
      <c r="AA4584">
        <v>0.343372013375423</v>
      </c>
      <c r="AB4584">
        <v>0.37866636160613448</v>
      </c>
      <c r="AC4584">
        <v>0.3742828882763739</v>
      </c>
      <c r="AD4584">
        <v>0.36344785564328785</v>
      </c>
      <c r="AE4584">
        <v>0.36021737311063889</v>
      </c>
      <c r="AF4584">
        <v>0.33920408287656195</v>
      </c>
      <c r="AG4584">
        <v>0.35214765999272718</v>
      </c>
      <c r="AH4584">
        <v>0.35486235324975957</v>
      </c>
      <c r="AI4584">
        <v>0.33950233510047734</v>
      </c>
      <c r="AJ4584">
        <v>0.34809946691102578</v>
      </c>
      <c r="AK4584">
        <v>0.33698835712038333</v>
      </c>
      <c r="AL4584">
        <v>0.34576266462310484</v>
      </c>
      <c r="AM4584">
        <v>0.35915450911501706</v>
      </c>
      <c r="AN4584">
        <v>0.37220607855611526</v>
      </c>
      <c r="AO4584">
        <v>0.36596433398556949</v>
      </c>
      <c r="AP4584">
        <v>0.36303737452869539</v>
      </c>
      <c r="AQ4584">
        <v>0.36302377565461408</v>
      </c>
      <c r="AR4584">
        <v>0.34915724058528885</v>
      </c>
      <c r="AS4584">
        <v>0.34274759541544003</v>
      </c>
      <c r="AT4584">
        <v>0.32650066391524779</v>
      </c>
      <c r="AU4584">
        <v>0.30576782814936099</v>
      </c>
      <c r="AV4584">
        <v>0.32107024281678065</v>
      </c>
      <c r="AW4584">
        <v>0.32112880528752685</v>
      </c>
      <c r="AX4584">
        <v>0.31689888354027973</v>
      </c>
      <c r="AY4584">
        <v>0.321520288080893</v>
      </c>
      <c r="AZ4584">
        <v>0.33504835521539256</v>
      </c>
    </row>
    <row r="4585" spans="1:52" ht="14.55" customHeight="1">
      <c r="A4585" s="377"/>
      <c r="B4585" s="377"/>
      <c r="C4585" s="377"/>
      <c r="D4585" s="377"/>
      <c r="E4585" s="377"/>
      <c r="F4585" s="377"/>
      <c r="G4585" s="377"/>
      <c r="H4585" s="377"/>
      <c r="I4585" s="377"/>
      <c r="J4585" s="377"/>
      <c r="K4585" t="s">
        <v>5800</v>
      </c>
      <c r="L4585" t="s">
        <v>5594</v>
      </c>
      <c r="M4585" t="s">
        <v>99</v>
      </c>
      <c r="N4585" t="s">
        <v>80</v>
      </c>
      <c r="O4585">
        <v>0.27658144320820288</v>
      </c>
      <c r="P4585">
        <v>0.27967154587305698</v>
      </c>
      <c r="Q4585">
        <v>0.27624715965997315</v>
      </c>
      <c r="R4585">
        <v>0.27870163336932785</v>
      </c>
      <c r="S4585">
        <v>0.27303236863198582</v>
      </c>
      <c r="T4585">
        <v>0.27481622946022211</v>
      </c>
      <c r="U4585">
        <v>0.27606870269389766</v>
      </c>
      <c r="V4585">
        <v>0.26551752220990849</v>
      </c>
      <c r="W4585">
        <v>0.27024840844662873</v>
      </c>
      <c r="X4585">
        <v>0.27913338493381751</v>
      </c>
      <c r="Y4585">
        <v>0.28022337444596962</v>
      </c>
      <c r="Z4585">
        <v>0.27519776877267615</v>
      </c>
      <c r="AA4585">
        <v>0.28443901590046972</v>
      </c>
      <c r="AB4585">
        <v>0.27414288243607554</v>
      </c>
      <c r="AC4585">
        <v>0.26809870616863568</v>
      </c>
      <c r="AD4585">
        <v>0.25727537952794638</v>
      </c>
      <c r="AE4585">
        <v>0.21373842559062128</v>
      </c>
      <c r="AF4585">
        <v>0.23255113592673929</v>
      </c>
      <c r="AG4585">
        <v>0.2420660095406636</v>
      </c>
      <c r="AH4585">
        <v>0.24980766548805799</v>
      </c>
      <c r="AI4585">
        <v>0.25496649348416606</v>
      </c>
      <c r="AJ4585">
        <v>0.26805277114949677</v>
      </c>
      <c r="AK4585">
        <v>0.27027713707341178</v>
      </c>
      <c r="AL4585">
        <v>0.28088710191616023</v>
      </c>
      <c r="AM4585">
        <v>0.27162403329167001</v>
      </c>
      <c r="AN4585">
        <v>0.2769940411764345</v>
      </c>
      <c r="AO4585">
        <v>0.27301401126369329</v>
      </c>
      <c r="AP4585">
        <v>0.25189293914193761</v>
      </c>
      <c r="AQ4585">
        <v>0.2437583436647956</v>
      </c>
      <c r="AR4585">
        <v>0.22781721321438553</v>
      </c>
      <c r="AS4585">
        <v>0.23591195963593428</v>
      </c>
      <c r="AT4585">
        <v>0.23370690922236639</v>
      </c>
      <c r="AU4585">
        <v>0.22234861248494928</v>
      </c>
      <c r="AV4585">
        <v>0.24067349012275455</v>
      </c>
      <c r="AW4585">
        <v>0.24532347891819423</v>
      </c>
      <c r="AX4585">
        <v>0.25129583123289861</v>
      </c>
      <c r="AY4585">
        <v>0.24006828928429316</v>
      </c>
      <c r="AZ4585">
        <v>0.255319839768477</v>
      </c>
    </row>
    <row r="4586" spans="1:52" ht="14.55" customHeight="1">
      <c r="A4586" s="377"/>
      <c r="B4586" s="377"/>
      <c r="C4586" s="377"/>
      <c r="D4586" s="377"/>
      <c r="E4586" s="377"/>
      <c r="F4586" s="377"/>
      <c r="G4586" s="377"/>
      <c r="H4586" s="377"/>
      <c r="I4586" s="377"/>
      <c r="J4586" s="377"/>
      <c r="K4586" t="s">
        <v>5801</v>
      </c>
      <c r="L4586" t="s">
        <v>5594</v>
      </c>
      <c r="M4586" t="s">
        <v>26</v>
      </c>
      <c r="N4586" t="s">
        <v>80</v>
      </c>
      <c r="O4586" t="s">
        <v>6079</v>
      </c>
      <c r="P4586" t="s">
        <v>6079</v>
      </c>
      <c r="Q4586" t="s">
        <v>6079</v>
      </c>
      <c r="R4586" t="s">
        <v>6079</v>
      </c>
      <c r="S4586" t="s">
        <v>6079</v>
      </c>
      <c r="T4586">
        <v>7.7696408556448146E-2</v>
      </c>
      <c r="U4586">
        <v>7.6721956937929658E-2</v>
      </c>
      <c r="V4586">
        <v>7.5254354752416056E-2</v>
      </c>
      <c r="W4586">
        <v>6.4082582190965853E-2</v>
      </c>
      <c r="X4586">
        <v>6.0198605984024628E-2</v>
      </c>
      <c r="Y4586">
        <v>5.9674035616641662E-2</v>
      </c>
      <c r="Z4586">
        <v>6.3518332038594028E-2</v>
      </c>
      <c r="AA4586">
        <v>6.5781067397847212E-2</v>
      </c>
      <c r="AB4586">
        <v>6.5270210878450419E-2</v>
      </c>
      <c r="AC4586">
        <v>8.6342862969578979E-2</v>
      </c>
      <c r="AD4586">
        <v>8.3802948217421069E-2</v>
      </c>
      <c r="AE4586">
        <v>8.7809038400741363E-2</v>
      </c>
      <c r="AF4586">
        <v>8.6000950112802677E-2</v>
      </c>
      <c r="AG4586">
        <v>8.7438638660492701E-2</v>
      </c>
      <c r="AH4586">
        <v>8.6954378204739752E-2</v>
      </c>
      <c r="AI4586">
        <v>9.3169553141109876E-2</v>
      </c>
      <c r="AJ4586">
        <v>7.7396125763038059E-2</v>
      </c>
      <c r="AK4586">
        <v>7.5050149283203707E-2</v>
      </c>
      <c r="AL4586">
        <v>7.8059605073779598E-2</v>
      </c>
      <c r="AM4586">
        <v>7.9530582332132532E-2</v>
      </c>
      <c r="AN4586">
        <v>8.9536455388754599E-2</v>
      </c>
      <c r="AO4586">
        <v>8.1343976446151392E-2</v>
      </c>
      <c r="AP4586">
        <v>8.1572857514118705E-2</v>
      </c>
      <c r="AQ4586">
        <v>8.0762034384362705E-2</v>
      </c>
      <c r="AR4586">
        <v>8.2942536669731712E-2</v>
      </c>
      <c r="AS4586">
        <v>9.8167002058720143E-2</v>
      </c>
      <c r="AT4586">
        <v>8.6087412125568641E-2</v>
      </c>
      <c r="AU4586">
        <v>8.0466280415938313E-2</v>
      </c>
      <c r="AV4586">
        <v>8.2538182601678584E-2</v>
      </c>
      <c r="AW4586">
        <v>8.5381769019559975E-2</v>
      </c>
      <c r="AX4586">
        <v>8.8734497696952533E-2</v>
      </c>
      <c r="AY4586">
        <v>8.7458160979788716E-2</v>
      </c>
      <c r="AZ4586">
        <v>9.0086130654975477E-2</v>
      </c>
    </row>
    <row r="4587" spans="1:52" ht="14.55" customHeight="1">
      <c r="A4587" s="377"/>
      <c r="B4587" s="377"/>
      <c r="C4587" s="377"/>
      <c r="D4587" s="377"/>
      <c r="E4587" s="377"/>
      <c r="F4587" s="377"/>
      <c r="G4587" s="377"/>
      <c r="H4587" s="377"/>
      <c r="I4587" s="377"/>
      <c r="J4587" s="377"/>
      <c r="K4587" t="s">
        <v>5802</v>
      </c>
      <c r="L4587" t="s">
        <v>5594</v>
      </c>
      <c r="M4587" t="s">
        <v>5585</v>
      </c>
      <c r="N4587" t="s">
        <v>80</v>
      </c>
      <c r="O4587">
        <v>0.15836424479468572</v>
      </c>
      <c r="P4587">
        <v>0.15612536412357941</v>
      </c>
      <c r="Q4587">
        <v>0.15955593311100208</v>
      </c>
      <c r="R4587">
        <v>0.15607973689177221</v>
      </c>
      <c r="S4587">
        <v>0.15806682958431889</v>
      </c>
      <c r="T4587">
        <v>0.15512203104706995</v>
      </c>
      <c r="U4587">
        <v>0.1506693744900553</v>
      </c>
      <c r="V4587">
        <v>0.14699470912721541</v>
      </c>
      <c r="W4587">
        <v>0.15099149135832349</v>
      </c>
      <c r="X4587">
        <v>0.1535731573511924</v>
      </c>
      <c r="Y4587">
        <v>0.15466744337896476</v>
      </c>
      <c r="Z4587">
        <v>0.154178538141097</v>
      </c>
      <c r="AA4587">
        <v>0.15381624765425481</v>
      </c>
      <c r="AB4587">
        <v>0.15836982104969399</v>
      </c>
      <c r="AC4587">
        <v>0.16111351107126784</v>
      </c>
      <c r="AD4587">
        <v>0.15798046205492566</v>
      </c>
      <c r="AE4587">
        <v>0.16204640277285853</v>
      </c>
      <c r="AF4587">
        <v>0.16449085377034051</v>
      </c>
      <c r="AG4587">
        <v>0.16138378119102084</v>
      </c>
      <c r="AH4587">
        <v>0.16249149979085525</v>
      </c>
      <c r="AI4587">
        <v>0.16644562992148712</v>
      </c>
      <c r="AJ4587">
        <v>0.17613329455416668</v>
      </c>
      <c r="AK4587">
        <v>0.12215696014160315</v>
      </c>
      <c r="AL4587">
        <v>0.12470935223773059</v>
      </c>
      <c r="AM4587">
        <v>0.1277654511939087</v>
      </c>
      <c r="AN4587">
        <v>0.12522864174962722</v>
      </c>
      <c r="AO4587">
        <v>0.12506604970680621</v>
      </c>
      <c r="AP4587">
        <v>0.12706695730799969</v>
      </c>
      <c r="AQ4587">
        <v>0.12573445058133501</v>
      </c>
      <c r="AR4587">
        <v>0.12370579017102576</v>
      </c>
      <c r="AS4587">
        <v>0.12137125895344011</v>
      </c>
      <c r="AT4587">
        <v>0.12540693405032627</v>
      </c>
      <c r="AU4587">
        <v>0.12889869707477425</v>
      </c>
      <c r="AV4587">
        <v>0.13063585946818002</v>
      </c>
      <c r="AW4587">
        <v>0.13463336704336781</v>
      </c>
      <c r="AX4587">
        <v>0.13673787683501498</v>
      </c>
      <c r="AY4587">
        <v>0.13775315278768124</v>
      </c>
      <c r="AZ4587">
        <v>0.13719537708755583</v>
      </c>
    </row>
    <row r="4588" spans="1:52" ht="14.55" customHeight="1">
      <c r="A4588" s="377"/>
      <c r="B4588" s="377"/>
      <c r="C4588" s="377"/>
      <c r="D4588" s="377"/>
      <c r="E4588" s="377"/>
      <c r="F4588" s="377"/>
      <c r="G4588" s="377"/>
      <c r="H4588" s="377"/>
      <c r="I4588" s="377"/>
      <c r="J4588" s="377"/>
      <c r="K4588" t="s">
        <v>5803</v>
      </c>
      <c r="L4588" t="s">
        <v>5594</v>
      </c>
      <c r="M4588" t="s">
        <v>27</v>
      </c>
      <c r="N4588" t="s">
        <v>80</v>
      </c>
      <c r="O4588">
        <v>0.33476656745841493</v>
      </c>
      <c r="P4588">
        <v>0.33088047146178012</v>
      </c>
      <c r="Q4588">
        <v>0.32731213574106077</v>
      </c>
      <c r="R4588">
        <v>0.31114672635375218</v>
      </c>
      <c r="S4588">
        <v>0.31484281954940391</v>
      </c>
      <c r="T4588">
        <v>0.31784449739769594</v>
      </c>
      <c r="U4588">
        <v>0.31615785906567156</v>
      </c>
      <c r="V4588">
        <v>0.31323240493142096</v>
      </c>
      <c r="W4588">
        <v>0.31310056345153076</v>
      </c>
      <c r="X4588">
        <v>0.29988128008843778</v>
      </c>
      <c r="Y4588">
        <v>0.29945938910880465</v>
      </c>
      <c r="Z4588">
        <v>0.30200871268033247</v>
      </c>
      <c r="AA4588">
        <v>0.30624833217023467</v>
      </c>
      <c r="AB4588">
        <v>0.31136372675766805</v>
      </c>
      <c r="AC4588">
        <v>0.30058315877502328</v>
      </c>
      <c r="AD4588">
        <v>0.29968401634497005</v>
      </c>
      <c r="AE4588">
        <v>0.29905825968193889</v>
      </c>
      <c r="AF4588">
        <v>0.30350188069256989</v>
      </c>
      <c r="AG4588">
        <v>0.29426409310860324</v>
      </c>
      <c r="AH4588">
        <v>0.29572827554504949</v>
      </c>
      <c r="AI4588">
        <v>0.30232040123916326</v>
      </c>
      <c r="AJ4588">
        <v>0.30339064647337222</v>
      </c>
      <c r="AK4588">
        <v>0.31050403783977681</v>
      </c>
      <c r="AL4588">
        <v>0.31101544696490008</v>
      </c>
      <c r="AM4588">
        <v>0.320357287644915</v>
      </c>
      <c r="AN4588">
        <v>0.32055120988822389</v>
      </c>
      <c r="AO4588">
        <v>0.31316861650838246</v>
      </c>
      <c r="AP4588">
        <v>0.31750575669775266</v>
      </c>
      <c r="AQ4588">
        <v>0.32059011975374069</v>
      </c>
      <c r="AR4588">
        <v>0.31243076547724624</v>
      </c>
      <c r="AS4588">
        <v>0.30939661914011007</v>
      </c>
      <c r="AT4588">
        <v>0.30638946159695168</v>
      </c>
      <c r="AU4588">
        <v>0.2990009637058389</v>
      </c>
      <c r="AV4588">
        <v>0.20318503247577663</v>
      </c>
      <c r="AW4588">
        <v>0.19637629702831111</v>
      </c>
      <c r="AX4588">
        <v>0.19619962430541668</v>
      </c>
      <c r="AY4588">
        <v>0.19858010634183312</v>
      </c>
      <c r="AZ4588">
        <v>0.20203967627914787</v>
      </c>
    </row>
    <row r="4589" spans="1:52" ht="14.55" customHeight="1">
      <c r="A4589" s="377"/>
      <c r="B4589" s="377"/>
      <c r="C4589" s="377"/>
      <c r="D4589" s="377"/>
      <c r="E4589" s="377"/>
      <c r="F4589" s="377"/>
      <c r="G4589" s="377"/>
      <c r="H4589" s="377"/>
      <c r="I4589" s="377"/>
      <c r="J4589" s="377"/>
      <c r="K4589" t="s">
        <v>5804</v>
      </c>
      <c r="L4589" t="s">
        <v>5594</v>
      </c>
      <c r="M4589" t="s">
        <v>28</v>
      </c>
      <c r="N4589" t="s">
        <v>80</v>
      </c>
      <c r="O4589">
        <v>0.38425401958490846</v>
      </c>
      <c r="P4589">
        <v>0.38088428584132134</v>
      </c>
      <c r="Q4589">
        <v>0.3758647405482391</v>
      </c>
      <c r="R4589">
        <v>0.37820844856604474</v>
      </c>
      <c r="S4589">
        <v>0.3654217706678371</v>
      </c>
      <c r="T4589">
        <v>0.36562594767293982</v>
      </c>
      <c r="U4589">
        <v>0.37068338161169706</v>
      </c>
      <c r="V4589">
        <v>0.37480296079289432</v>
      </c>
      <c r="W4589">
        <v>0.37471681981856897</v>
      </c>
      <c r="X4589">
        <v>0.38382613248266351</v>
      </c>
      <c r="Y4589">
        <v>0.38613847748800223</v>
      </c>
      <c r="Z4589">
        <v>0.3831970060106501</v>
      </c>
      <c r="AA4589">
        <v>0.38900787293485983</v>
      </c>
      <c r="AB4589">
        <v>0.38112113956835181</v>
      </c>
      <c r="AC4589">
        <v>0.3850411977129507</v>
      </c>
      <c r="AD4589">
        <v>0.37902343004617994</v>
      </c>
      <c r="AE4589">
        <v>0.382520176128956</v>
      </c>
      <c r="AF4589">
        <v>0.38551024248527144</v>
      </c>
      <c r="AG4589">
        <v>0.37497011922278051</v>
      </c>
      <c r="AH4589">
        <v>0.37310340585080148</v>
      </c>
      <c r="AI4589">
        <v>0.36144207489225005</v>
      </c>
      <c r="AJ4589">
        <v>0.35963051658706086</v>
      </c>
      <c r="AK4589">
        <v>0.35140872810242091</v>
      </c>
      <c r="AL4589">
        <v>0.33402479957631143</v>
      </c>
      <c r="AM4589">
        <v>0.35475757233456756</v>
      </c>
      <c r="AN4589">
        <v>0.35494253814416715</v>
      </c>
      <c r="AO4589">
        <v>0.38143387937496104</v>
      </c>
      <c r="AP4589">
        <v>0.38960998716280443</v>
      </c>
      <c r="AQ4589">
        <v>0.32059524168841519</v>
      </c>
      <c r="AR4589">
        <v>0.33793628762184935</v>
      </c>
      <c r="AS4589">
        <v>0.33145127849745026</v>
      </c>
      <c r="AT4589">
        <v>0.41707058545621534</v>
      </c>
      <c r="AU4589">
        <v>0.38530942200852158</v>
      </c>
      <c r="AV4589">
        <v>0.3825890367542909</v>
      </c>
      <c r="AW4589">
        <v>0.37948528485457345</v>
      </c>
      <c r="AX4589">
        <v>0.37593136627864188</v>
      </c>
      <c r="AY4589">
        <v>0.37741139334856966</v>
      </c>
      <c r="AZ4589">
        <v>0.3921020874865519</v>
      </c>
    </row>
    <row r="4590" spans="1:52" ht="14.55" customHeight="1">
      <c r="A4590" s="377"/>
      <c r="B4590" s="377"/>
      <c r="C4590" s="377"/>
      <c r="D4590" s="377"/>
      <c r="E4590" s="377"/>
      <c r="F4590" s="377"/>
      <c r="G4590" s="377"/>
      <c r="H4590" s="377"/>
      <c r="I4590" s="377"/>
      <c r="J4590" s="377"/>
      <c r="K4590" t="s">
        <v>5805</v>
      </c>
      <c r="L4590" t="s">
        <v>5594</v>
      </c>
      <c r="M4590" t="s">
        <v>29</v>
      </c>
      <c r="N4590" t="s">
        <v>80</v>
      </c>
      <c r="O4590">
        <v>0.18809344564349983</v>
      </c>
      <c r="P4590">
        <v>0.17980550549110447</v>
      </c>
      <c r="Q4590">
        <v>0.18580721666286745</v>
      </c>
      <c r="R4590">
        <v>0.18933601399565439</v>
      </c>
      <c r="S4590">
        <v>0.18406403388262749</v>
      </c>
      <c r="T4590">
        <v>0.19354346177369644</v>
      </c>
      <c r="U4590">
        <v>0.18152983624752575</v>
      </c>
      <c r="V4590">
        <v>0.18556170196114297</v>
      </c>
      <c r="W4590">
        <v>0.19939101226805719</v>
      </c>
      <c r="X4590">
        <v>0.20408484103411989</v>
      </c>
      <c r="Y4590">
        <v>0.193681920909172</v>
      </c>
      <c r="Z4590">
        <v>0.19109118553762003</v>
      </c>
      <c r="AA4590">
        <v>0.20100994894026805</v>
      </c>
      <c r="AB4590">
        <v>0.19127245372259075</v>
      </c>
      <c r="AC4590">
        <v>0.18304349361059569</v>
      </c>
      <c r="AD4590">
        <v>0.19175883702592017</v>
      </c>
      <c r="AE4590">
        <v>0.18612868139059469</v>
      </c>
      <c r="AF4590">
        <v>0.18204156671663585</v>
      </c>
      <c r="AG4590">
        <v>0.17540238789223289</v>
      </c>
      <c r="AH4590">
        <v>0.18062737735180215</v>
      </c>
      <c r="AI4590">
        <v>0.18229203999767701</v>
      </c>
      <c r="AJ4590">
        <v>0.17707078509067564</v>
      </c>
      <c r="AK4590">
        <v>0.18844088568228945</v>
      </c>
      <c r="AL4590">
        <v>0.19387366209591417</v>
      </c>
      <c r="AM4590">
        <v>0.20108567061613683</v>
      </c>
      <c r="AN4590">
        <v>0.20092435847225448</v>
      </c>
      <c r="AO4590">
        <v>0.19957727077163551</v>
      </c>
      <c r="AP4590">
        <v>0.19107000465956928</v>
      </c>
      <c r="AQ4590">
        <v>0.20087777838707579</v>
      </c>
      <c r="AR4590">
        <v>0.19601960303118413</v>
      </c>
      <c r="AS4590">
        <v>0.19280914490368889</v>
      </c>
      <c r="AT4590">
        <v>0.18949409866966563</v>
      </c>
      <c r="AU4590">
        <v>0.17789161621285571</v>
      </c>
      <c r="AV4590">
        <v>0.19333614017525297</v>
      </c>
      <c r="AW4590">
        <v>0.19817061795259361</v>
      </c>
      <c r="AX4590">
        <v>0.19439310129527468</v>
      </c>
      <c r="AY4590">
        <v>0.20049902851754897</v>
      </c>
      <c r="AZ4590">
        <v>0.19288260545645383</v>
      </c>
    </row>
    <row r="4591" spans="1:52" ht="14.55" customHeight="1">
      <c r="A4591" s="377"/>
      <c r="B4591" s="377"/>
      <c r="C4591" s="377"/>
      <c r="D4591" s="377"/>
      <c r="E4591" s="377"/>
      <c r="F4591" s="377"/>
      <c r="G4591" s="377"/>
      <c r="H4591" s="377"/>
      <c r="I4591" s="377"/>
      <c r="J4591" s="377"/>
      <c r="K4591" t="s">
        <v>5806</v>
      </c>
      <c r="L4591" t="s">
        <v>5594</v>
      </c>
      <c r="M4591" t="s">
        <v>30</v>
      </c>
      <c r="N4591" t="s">
        <v>80</v>
      </c>
      <c r="O4591">
        <v>0.12214637406558214</v>
      </c>
      <c r="P4591">
        <v>0.12681624500605437</v>
      </c>
      <c r="Q4591">
        <v>0.12470146298052048</v>
      </c>
      <c r="R4591">
        <v>0.12177333529124428</v>
      </c>
      <c r="S4591">
        <v>0.12102986335276804</v>
      </c>
      <c r="T4591">
        <v>0.11648376018190552</v>
      </c>
      <c r="U4591">
        <v>0.11910980952609396</v>
      </c>
      <c r="V4591">
        <v>0.11178391586606036</v>
      </c>
      <c r="W4591">
        <v>0.11102459059747195</v>
      </c>
      <c r="X4591">
        <v>0.10920753465046289</v>
      </c>
      <c r="Y4591">
        <v>0.11307509085067539</v>
      </c>
      <c r="Z4591">
        <v>0.10921912430085499</v>
      </c>
      <c r="AA4591">
        <v>0.1069759663605141</v>
      </c>
      <c r="AB4591">
        <v>0.1105173779652448</v>
      </c>
      <c r="AC4591">
        <v>0.10673766636215172</v>
      </c>
      <c r="AD4591">
        <v>0.10911841443768069</v>
      </c>
      <c r="AE4591">
        <v>0.11009753760942084</v>
      </c>
      <c r="AF4591">
        <v>0.11225142163743269</v>
      </c>
      <c r="AG4591">
        <v>0.11256037998388692</v>
      </c>
      <c r="AH4591">
        <v>0.1115424389046332</v>
      </c>
      <c r="AI4591">
        <v>0.11527688230564244</v>
      </c>
      <c r="AJ4591">
        <v>0.12153971910565796</v>
      </c>
      <c r="AK4591">
        <v>0.1256190466527857</v>
      </c>
      <c r="AL4591">
        <v>0.1193483024815134</v>
      </c>
      <c r="AM4591">
        <v>0.12010233263113192</v>
      </c>
      <c r="AN4591">
        <v>0.12286271398006816</v>
      </c>
      <c r="AO4591">
        <v>0.113426152578262</v>
      </c>
      <c r="AP4591">
        <v>0.11110076978763346</v>
      </c>
      <c r="AQ4591">
        <v>0.10867521150400952</v>
      </c>
      <c r="AR4591">
        <v>0.10888621966034148</v>
      </c>
      <c r="AS4591">
        <v>0.10572538676067704</v>
      </c>
      <c r="AT4591">
        <v>0.1080960507622488</v>
      </c>
      <c r="AU4591">
        <v>0.10965805868823825</v>
      </c>
      <c r="AV4591">
        <v>0.11486365392472436</v>
      </c>
      <c r="AW4591">
        <v>0.12068249630106384</v>
      </c>
      <c r="AX4591">
        <v>0.12181229294354852</v>
      </c>
      <c r="AY4591">
        <v>0.12273655441625168</v>
      </c>
      <c r="AZ4591">
        <v>0.1228954981970814</v>
      </c>
    </row>
    <row r="4592" spans="1:52" ht="14.55" customHeight="1">
      <c r="A4592" s="377"/>
      <c r="B4592" s="377"/>
      <c r="C4592" s="377"/>
      <c r="D4592" s="377"/>
      <c r="E4592" s="377"/>
      <c r="F4592" s="377"/>
      <c r="G4592" s="377"/>
      <c r="H4592" s="377"/>
      <c r="I4592" s="377"/>
      <c r="J4592" s="377"/>
      <c r="K4592" t="s">
        <v>5807</v>
      </c>
      <c r="L4592" t="s">
        <v>5594</v>
      </c>
      <c r="M4592" t="s">
        <v>100</v>
      </c>
      <c r="N4592" t="s">
        <v>80</v>
      </c>
      <c r="O4592">
        <v>0.17568307296817778</v>
      </c>
      <c r="P4592">
        <v>0.17488791169545487</v>
      </c>
      <c r="Q4592">
        <v>0.18120931634422852</v>
      </c>
      <c r="R4592">
        <v>0.17504252583407351</v>
      </c>
      <c r="S4592">
        <v>0.16814777821924529</v>
      </c>
      <c r="T4592">
        <v>0.16593840821452577</v>
      </c>
      <c r="U4592">
        <v>0.16244870052474905</v>
      </c>
      <c r="V4592">
        <v>0.16317536828131221</v>
      </c>
      <c r="W4592">
        <v>0.16125975053584787</v>
      </c>
      <c r="X4592">
        <v>0.15747639571187635</v>
      </c>
      <c r="Y4592">
        <v>0.15510435857215835</v>
      </c>
      <c r="Z4592">
        <v>0.14664546399903253</v>
      </c>
      <c r="AA4592">
        <v>0.13771059102770877</v>
      </c>
      <c r="AB4592">
        <v>0.13628877808885489</v>
      </c>
      <c r="AC4592">
        <v>0.1306029540350622</v>
      </c>
      <c r="AD4592">
        <v>0.11827285381458572</v>
      </c>
      <c r="AE4592">
        <v>0.12212383580549678</v>
      </c>
      <c r="AF4592">
        <v>0.1218112438633777</v>
      </c>
      <c r="AG4592">
        <v>0.12270129588360884</v>
      </c>
      <c r="AH4592">
        <v>0.12174264918845808</v>
      </c>
      <c r="AI4592">
        <v>0.11948641165541914</v>
      </c>
      <c r="AJ4592">
        <v>0.12202853276658314</v>
      </c>
      <c r="AK4592">
        <v>0.13019432922559043</v>
      </c>
      <c r="AL4592">
        <v>0.14066015255874956</v>
      </c>
      <c r="AM4592">
        <v>0.14028143999267442</v>
      </c>
      <c r="AN4592">
        <v>0.13495309585121829</v>
      </c>
      <c r="AO4592">
        <v>0.12770677869653618</v>
      </c>
      <c r="AP4592">
        <v>0.12307182177378211</v>
      </c>
      <c r="AQ4592">
        <v>0.11525426753576629</v>
      </c>
      <c r="AR4592">
        <v>0.10867895734857388</v>
      </c>
      <c r="AS4592">
        <v>0.108768283237895</v>
      </c>
      <c r="AT4592">
        <v>0.1060290009819676</v>
      </c>
      <c r="AU4592">
        <v>0.10572543438947936</v>
      </c>
      <c r="AV4592">
        <v>0.10660047719542429</v>
      </c>
      <c r="AW4592">
        <v>0.11308846997327568</v>
      </c>
      <c r="AX4592">
        <v>0.11270657397644861</v>
      </c>
      <c r="AY4592">
        <v>0.1104782119406041</v>
      </c>
      <c r="AZ4592">
        <v>0.11458620994271219</v>
      </c>
    </row>
    <row r="4593" spans="1:52" ht="14.55" customHeight="1">
      <c r="A4593" s="377"/>
      <c r="B4593" s="377"/>
      <c r="C4593" s="377"/>
      <c r="D4593" s="377"/>
      <c r="E4593" s="377"/>
      <c r="F4593" s="377"/>
      <c r="G4593" s="377"/>
      <c r="H4593" s="377"/>
      <c r="I4593" s="377"/>
      <c r="J4593" s="377"/>
      <c r="K4593" t="s">
        <v>5808</v>
      </c>
      <c r="L4593" t="s">
        <v>5594</v>
      </c>
      <c r="M4593" t="s">
        <v>31</v>
      </c>
      <c r="N4593" t="s">
        <v>80</v>
      </c>
      <c r="O4593">
        <v>0.58069137717192687</v>
      </c>
      <c r="P4593">
        <v>0.59262398617890055</v>
      </c>
      <c r="Q4593">
        <v>0.60148696920678901</v>
      </c>
      <c r="R4593">
        <v>0.58774508606829334</v>
      </c>
      <c r="S4593">
        <v>0.59785101384128725</v>
      </c>
      <c r="T4593">
        <v>0.60535420926977701</v>
      </c>
      <c r="U4593">
        <v>0.61309829191056742</v>
      </c>
      <c r="V4593">
        <v>0.6035851565164545</v>
      </c>
      <c r="W4593">
        <v>0.60272954073537754</v>
      </c>
      <c r="X4593">
        <v>0.61568928424313973</v>
      </c>
      <c r="Y4593">
        <v>0.61300287903343165</v>
      </c>
      <c r="Z4593">
        <v>0.59979494766374042</v>
      </c>
      <c r="AA4593">
        <v>0.60575181972040992</v>
      </c>
      <c r="AB4593">
        <v>0.60321010304505318</v>
      </c>
      <c r="AC4593">
        <v>0.59933049625742651</v>
      </c>
      <c r="AD4593">
        <v>0.59363638170877042</v>
      </c>
      <c r="AE4593">
        <v>0.60897375285515687</v>
      </c>
      <c r="AF4593">
        <v>0.60921579979154206</v>
      </c>
      <c r="AG4593">
        <v>0.60859770867113072</v>
      </c>
      <c r="AH4593">
        <v>0.6031644668752687</v>
      </c>
      <c r="AI4593">
        <v>0.60237847870072647</v>
      </c>
      <c r="AJ4593">
        <v>0.60914873870742448</v>
      </c>
      <c r="AK4593">
        <v>0.58045399378819429</v>
      </c>
      <c r="AL4593">
        <v>0.58988192840238507</v>
      </c>
      <c r="AM4593">
        <v>0.59447480517681561</v>
      </c>
      <c r="AN4593">
        <v>0.61355579736363486</v>
      </c>
      <c r="AO4593">
        <v>0.61487534850327108</v>
      </c>
      <c r="AP4593">
        <v>0.61879817418585015</v>
      </c>
      <c r="AQ4593">
        <v>0.62452342273468964</v>
      </c>
      <c r="AR4593">
        <v>0.61599531845258093</v>
      </c>
      <c r="AS4593">
        <v>0.59025249613422248</v>
      </c>
      <c r="AT4593">
        <v>0.56432369177102137</v>
      </c>
      <c r="AU4593">
        <v>0.55100635576728929</v>
      </c>
      <c r="AV4593">
        <v>0.56562565154665057</v>
      </c>
      <c r="AW4593">
        <v>0.56992690768908705</v>
      </c>
      <c r="AX4593">
        <v>0.56621589604955369</v>
      </c>
      <c r="AY4593">
        <v>0.56856348340580476</v>
      </c>
      <c r="AZ4593">
        <v>0.59322627161450814</v>
      </c>
    </row>
    <row r="4594" spans="1:52" ht="14.55" customHeight="1">
      <c r="A4594" s="377"/>
      <c r="B4594" s="377"/>
      <c r="C4594" s="377"/>
      <c r="D4594" s="377"/>
      <c r="E4594" s="377"/>
      <c r="F4594" s="377"/>
      <c r="G4594" s="377"/>
      <c r="H4594" s="377"/>
      <c r="I4594" s="377"/>
      <c r="J4594" s="377"/>
      <c r="K4594" t="s">
        <v>5809</v>
      </c>
      <c r="L4594" t="s">
        <v>5594</v>
      </c>
      <c r="M4594" t="s">
        <v>32</v>
      </c>
      <c r="N4594" t="s">
        <v>80</v>
      </c>
      <c r="O4594" t="s">
        <v>6079</v>
      </c>
      <c r="P4594" t="s">
        <v>6079</v>
      </c>
      <c r="Q4594" t="s">
        <v>6079</v>
      </c>
      <c r="R4594" t="s">
        <v>6079</v>
      </c>
      <c r="S4594" t="s">
        <v>6079</v>
      </c>
      <c r="T4594">
        <v>8.3312587948631722E-2</v>
      </c>
      <c r="U4594">
        <v>8.1782778136080883E-2</v>
      </c>
      <c r="V4594">
        <v>8.236514574800001E-2</v>
      </c>
      <c r="W4594">
        <v>6.572479428275961E-2</v>
      </c>
      <c r="X4594">
        <v>7.1414483828632788E-2</v>
      </c>
      <c r="Y4594">
        <v>7.1320875697503741E-2</v>
      </c>
      <c r="Z4594">
        <v>6.9364021299634593E-2</v>
      </c>
      <c r="AA4594">
        <v>7.0097246349551071E-2</v>
      </c>
      <c r="AB4594">
        <v>6.6059839707121273E-2</v>
      </c>
      <c r="AC4594">
        <v>5.8683557123144485E-2</v>
      </c>
      <c r="AD4594">
        <v>5.8137624945673087E-2</v>
      </c>
      <c r="AE4594">
        <v>5.6930984359134448E-2</v>
      </c>
      <c r="AF4594">
        <v>5.7251045936951871E-2</v>
      </c>
      <c r="AG4594">
        <v>7.0598347812844298E-2</v>
      </c>
      <c r="AH4594">
        <v>7.7488152773425786E-2</v>
      </c>
      <c r="AI4594">
        <v>7.9188602902935959E-2</v>
      </c>
      <c r="AJ4594">
        <v>7.8059838250243416E-2</v>
      </c>
      <c r="AK4594">
        <v>8.0505414733102548E-2</v>
      </c>
      <c r="AL4594">
        <v>8.1650712315687241E-2</v>
      </c>
      <c r="AM4594">
        <v>8.1883544344611245E-2</v>
      </c>
      <c r="AN4594">
        <v>8.4437275844060883E-2</v>
      </c>
      <c r="AO4594">
        <v>8.1750235482943634E-2</v>
      </c>
      <c r="AP4594">
        <v>8.5526802948718311E-2</v>
      </c>
      <c r="AQ4594">
        <v>8.676431876206421E-2</v>
      </c>
      <c r="AR4594">
        <v>9.3140672422196535E-2</v>
      </c>
      <c r="AS4594">
        <v>9.2515936768512302E-2</v>
      </c>
      <c r="AT4594">
        <v>9.1436321649951316E-2</v>
      </c>
      <c r="AU4594">
        <v>9.1366325975762025E-2</v>
      </c>
      <c r="AV4594">
        <v>9.6151917397561043E-2</v>
      </c>
      <c r="AW4594">
        <v>9.9696548197070342E-2</v>
      </c>
      <c r="AX4594">
        <v>9.7958348715917201E-2</v>
      </c>
      <c r="AY4594">
        <v>9.7916737030327078E-2</v>
      </c>
      <c r="AZ4594">
        <v>0.10198905164178045</v>
      </c>
    </row>
    <row r="4595" spans="1:52" ht="14.55" customHeight="1">
      <c r="A4595" s="377"/>
      <c r="B4595" s="377"/>
      <c r="C4595" s="377"/>
      <c r="D4595" s="377"/>
      <c r="E4595" s="377"/>
      <c r="F4595" s="377"/>
      <c r="G4595" s="377"/>
      <c r="H4595" s="377"/>
      <c r="I4595" s="377"/>
      <c r="J4595" s="377"/>
      <c r="K4595" t="s">
        <v>5810</v>
      </c>
      <c r="L4595" t="s">
        <v>5594</v>
      </c>
      <c r="M4595" t="s">
        <v>93</v>
      </c>
      <c r="N4595" t="s">
        <v>80</v>
      </c>
      <c r="O4595">
        <v>0.20844605970472413</v>
      </c>
      <c r="P4595">
        <v>0.20709825745167279</v>
      </c>
      <c r="Q4595">
        <v>0.1957062153173196</v>
      </c>
      <c r="R4595">
        <v>0.18443267322604612</v>
      </c>
      <c r="S4595">
        <v>0.17968377150765463</v>
      </c>
      <c r="T4595">
        <v>0.17640395252602489</v>
      </c>
      <c r="U4595">
        <v>0.16982981753637486</v>
      </c>
      <c r="V4595">
        <v>0.17796897785792587</v>
      </c>
      <c r="W4595">
        <v>0.18097786781937691</v>
      </c>
      <c r="X4595">
        <v>0.17981583132837611</v>
      </c>
      <c r="Y4595">
        <v>0.17706159368135224</v>
      </c>
      <c r="Z4595">
        <v>0.1733273598954255</v>
      </c>
      <c r="AA4595">
        <v>0.17164403995335839</v>
      </c>
      <c r="AB4595">
        <v>0.17878935087334427</v>
      </c>
      <c r="AC4595">
        <v>0.17113330772506127</v>
      </c>
      <c r="AD4595">
        <v>0.1716284348355622</v>
      </c>
      <c r="AE4595">
        <v>0.17181373827604368</v>
      </c>
      <c r="AF4595">
        <v>0.17444172843939301</v>
      </c>
      <c r="AG4595">
        <v>0.17309387031542922</v>
      </c>
      <c r="AH4595">
        <v>0.17648635207150698</v>
      </c>
      <c r="AI4595">
        <v>0.17375343612336192</v>
      </c>
      <c r="AJ4595">
        <v>0.18237613063979652</v>
      </c>
      <c r="AK4595">
        <v>0.17795876809037708</v>
      </c>
      <c r="AL4595">
        <v>0.18584602741354816</v>
      </c>
      <c r="AM4595">
        <v>0.18618755585850549</v>
      </c>
      <c r="AN4595">
        <v>0.18837842540276792</v>
      </c>
      <c r="AO4595">
        <v>0.18580348752592279</v>
      </c>
      <c r="AP4595">
        <v>0.1983395553490987</v>
      </c>
      <c r="AQ4595">
        <v>0.20636457190241317</v>
      </c>
      <c r="AR4595">
        <v>0.20260118084084769</v>
      </c>
      <c r="AS4595">
        <v>0.20521029481155537</v>
      </c>
      <c r="AT4595">
        <v>0.20122770282958785</v>
      </c>
      <c r="AU4595">
        <v>0.18493348826290945</v>
      </c>
      <c r="AV4595">
        <v>0.19122049861643239</v>
      </c>
      <c r="AW4595">
        <v>0.19503374931852893</v>
      </c>
      <c r="AX4595">
        <v>0.19153378418549977</v>
      </c>
      <c r="AY4595">
        <v>0.19109320265139201</v>
      </c>
      <c r="AZ4595">
        <v>0.1918912512408644</v>
      </c>
    </row>
    <row r="4596" spans="1:52" ht="14.55" customHeight="1">
      <c r="A4596" s="377"/>
      <c r="B4596" s="377"/>
      <c r="C4596" s="377"/>
      <c r="D4596" s="377"/>
      <c r="E4596" s="377"/>
      <c r="F4596" s="377"/>
      <c r="G4596" s="377"/>
      <c r="H4596" s="377"/>
      <c r="I4596" s="377"/>
      <c r="J4596" s="377"/>
      <c r="K4596" t="s">
        <v>5811</v>
      </c>
      <c r="L4596" t="s">
        <v>5595</v>
      </c>
      <c r="M4596" t="s">
        <v>13</v>
      </c>
      <c r="N4596" t="s">
        <v>80</v>
      </c>
      <c r="O4596">
        <v>1.1115103888700002</v>
      </c>
      <c r="P4596">
        <v>1.1682682727800002</v>
      </c>
      <c r="Q4596">
        <v>1.23165928126</v>
      </c>
      <c r="R4596">
        <v>1.1118906310648904</v>
      </c>
      <c r="S4596">
        <v>1.0565453814034775</v>
      </c>
      <c r="T4596">
        <v>0.96879825665999997</v>
      </c>
      <c r="U4596">
        <v>0.86160790327000003</v>
      </c>
      <c r="V4596">
        <v>0.77118150996000001</v>
      </c>
      <c r="W4596">
        <v>0.74329824577000003</v>
      </c>
      <c r="X4596">
        <v>0.68983189131000011</v>
      </c>
      <c r="Y4596">
        <v>0.65290676165999995</v>
      </c>
      <c r="Z4596">
        <v>0.6358164942451664</v>
      </c>
      <c r="AA4596">
        <v>0.62607284922682238</v>
      </c>
      <c r="AB4596">
        <v>0.60658534801679564</v>
      </c>
      <c r="AC4596">
        <v>0.47807921816999999</v>
      </c>
      <c r="AD4596">
        <v>0.44781554299999998</v>
      </c>
      <c r="AE4596">
        <v>0.44021892280000002</v>
      </c>
      <c r="AF4596">
        <v>0.41218870227999999</v>
      </c>
      <c r="AG4596">
        <v>0.38709025045000001</v>
      </c>
      <c r="AH4596">
        <v>0.37815153611378888</v>
      </c>
      <c r="AI4596">
        <v>0.34844102787000003</v>
      </c>
      <c r="AJ4596">
        <v>0.31812418416999999</v>
      </c>
      <c r="AK4596">
        <v>0.2737201635</v>
      </c>
      <c r="AL4596">
        <v>0.26441752778545291</v>
      </c>
      <c r="AM4596">
        <v>0.26242257071449893</v>
      </c>
      <c r="AN4596">
        <v>0.36495008133000006</v>
      </c>
      <c r="AO4596">
        <v>0.35148392952438123</v>
      </c>
      <c r="AP4596">
        <v>0.34686949511000004</v>
      </c>
      <c r="AQ4596">
        <v>0.28819843305000004</v>
      </c>
      <c r="AR4596">
        <v>0.29642712523000003</v>
      </c>
      <c r="AS4596">
        <v>0.28673807100999998</v>
      </c>
      <c r="AT4596">
        <v>0.28794382412999997</v>
      </c>
      <c r="AU4596">
        <v>0.29000295229716933</v>
      </c>
      <c r="AV4596">
        <v>0.31885058367635177</v>
      </c>
      <c r="AW4596">
        <v>0.35905625447099521</v>
      </c>
      <c r="AX4596">
        <v>0.43497093297751938</v>
      </c>
      <c r="AY4596">
        <v>0.54736699713346704</v>
      </c>
      <c r="AZ4596">
        <v>1.2927339921022467</v>
      </c>
    </row>
    <row r="4597" spans="1:52" ht="14.55" customHeight="1">
      <c r="A4597" s="377"/>
      <c r="B4597" s="377"/>
      <c r="C4597" s="377"/>
      <c r="D4597" s="377"/>
      <c r="E4597" s="377"/>
      <c r="F4597" s="377"/>
      <c r="G4597" s="377"/>
      <c r="H4597" s="377"/>
      <c r="I4597" s="377"/>
      <c r="J4597" s="377"/>
      <c r="K4597" t="s">
        <v>5812</v>
      </c>
      <c r="L4597" t="s">
        <v>5595</v>
      </c>
      <c r="M4597" t="s">
        <v>14</v>
      </c>
      <c r="N4597" t="s">
        <v>80</v>
      </c>
      <c r="O4597">
        <v>1.1948777128600001</v>
      </c>
      <c r="P4597">
        <v>1.1133345825400001</v>
      </c>
      <c r="Q4597">
        <v>0.92415134828942958</v>
      </c>
      <c r="R4597">
        <v>1.0521005214786845</v>
      </c>
      <c r="S4597">
        <v>1.1603449779928707</v>
      </c>
      <c r="T4597">
        <v>1.1270020695261109</v>
      </c>
      <c r="U4597">
        <v>1.1834183814554748</v>
      </c>
      <c r="V4597">
        <v>1.1353335478023201</v>
      </c>
      <c r="W4597">
        <v>1.0801551531</v>
      </c>
      <c r="X4597">
        <v>0.97866798693000001</v>
      </c>
      <c r="Y4597">
        <v>0.97082619307815443</v>
      </c>
      <c r="Z4597">
        <v>0.89945180151999993</v>
      </c>
      <c r="AA4597">
        <v>0.88879717983000006</v>
      </c>
      <c r="AB4597">
        <v>0.87131999292000006</v>
      </c>
      <c r="AC4597">
        <v>0.99091617090999995</v>
      </c>
      <c r="AD4597">
        <v>0.97989101637999998</v>
      </c>
      <c r="AE4597">
        <v>0.95872155117000002</v>
      </c>
      <c r="AF4597">
        <v>0.94951913845000002</v>
      </c>
      <c r="AG4597">
        <v>0.85098344625</v>
      </c>
      <c r="AH4597">
        <v>0.76883230696000004</v>
      </c>
      <c r="AI4597">
        <v>0.7876092080499999</v>
      </c>
      <c r="AJ4597">
        <v>0.79020170421000002</v>
      </c>
      <c r="AK4597">
        <v>0.85038502168000007</v>
      </c>
      <c r="AL4597">
        <v>0.86143763838999998</v>
      </c>
      <c r="AM4597">
        <v>0.76874963831999998</v>
      </c>
      <c r="AN4597">
        <v>1.0395514372500001</v>
      </c>
      <c r="AO4597">
        <v>0.95402054338999998</v>
      </c>
      <c r="AP4597">
        <v>1.07722389063</v>
      </c>
      <c r="AQ4597">
        <v>1.09982177855</v>
      </c>
      <c r="AR4597">
        <v>1.0493340598399998</v>
      </c>
      <c r="AS4597">
        <v>0.89546293697000001</v>
      </c>
      <c r="AT4597">
        <v>0.91365725019999999</v>
      </c>
      <c r="AU4597">
        <v>0.92683831931000005</v>
      </c>
      <c r="AV4597">
        <v>0.92718599084999997</v>
      </c>
      <c r="AW4597">
        <v>1.0022080845800001</v>
      </c>
      <c r="AX4597">
        <v>1.05817494542</v>
      </c>
      <c r="AY4597">
        <v>1.07237936842</v>
      </c>
      <c r="AZ4597">
        <v>1.06217624465</v>
      </c>
    </row>
    <row r="4598" spans="1:52" ht="14.55" customHeight="1">
      <c r="A4598" s="377"/>
      <c r="B4598" s="377"/>
      <c r="C4598" s="377"/>
      <c r="D4598" s="377"/>
      <c r="E4598" s="377"/>
      <c r="F4598" s="377"/>
      <c r="G4598" s="377"/>
      <c r="H4598" s="377"/>
      <c r="I4598" s="377"/>
      <c r="J4598" s="377"/>
      <c r="K4598" t="s">
        <v>5813</v>
      </c>
      <c r="L4598" t="s">
        <v>5595</v>
      </c>
      <c r="M4598" t="s">
        <v>92</v>
      </c>
      <c r="N4598" t="s">
        <v>80</v>
      </c>
      <c r="O4598">
        <v>0.87584078547658495</v>
      </c>
      <c r="P4598">
        <v>0.89938774257333765</v>
      </c>
      <c r="Q4598">
        <v>0.95160771382369935</v>
      </c>
      <c r="R4598">
        <v>0.99042576193840604</v>
      </c>
      <c r="S4598">
        <v>1.0577028074861827</v>
      </c>
      <c r="T4598">
        <v>1.0866441478914051</v>
      </c>
      <c r="U4598">
        <v>1.1321532703194226</v>
      </c>
      <c r="V4598">
        <v>1.0763694266525961</v>
      </c>
      <c r="W4598">
        <v>1.0798782410046222</v>
      </c>
      <c r="X4598">
        <v>0.74821600730563664</v>
      </c>
      <c r="Y4598">
        <v>0.71650932402420842</v>
      </c>
      <c r="Z4598">
        <v>0.8147095869084543</v>
      </c>
      <c r="AA4598">
        <v>0.79091054049844511</v>
      </c>
      <c r="AB4598">
        <v>0.67595993360463369</v>
      </c>
      <c r="AC4598">
        <v>0.66759906928263368</v>
      </c>
      <c r="AD4598">
        <v>0.53391532551552467</v>
      </c>
      <c r="AE4598">
        <v>0.44334036898507911</v>
      </c>
      <c r="AF4598">
        <v>0.32087118015794924</v>
      </c>
      <c r="AG4598">
        <v>0.30788556646033644</v>
      </c>
      <c r="AH4598">
        <v>0.28149697092264248</v>
      </c>
      <c r="AI4598">
        <v>0.3364109810920104</v>
      </c>
      <c r="AJ4598">
        <v>0.30947583419783603</v>
      </c>
      <c r="AK4598">
        <v>0.29837765107233311</v>
      </c>
      <c r="AL4598">
        <v>0.30667639848435491</v>
      </c>
      <c r="AM4598">
        <v>0.30776459857455041</v>
      </c>
      <c r="AN4598">
        <v>0.31797067860874834</v>
      </c>
      <c r="AO4598">
        <v>0.28769449682640963</v>
      </c>
      <c r="AP4598">
        <v>0.2622218205753663</v>
      </c>
      <c r="AQ4598">
        <v>0.3134867504373835</v>
      </c>
      <c r="AR4598">
        <v>0.44042850018519986</v>
      </c>
      <c r="AS4598">
        <v>0.30271195812920654</v>
      </c>
      <c r="AT4598">
        <v>0.26443005761338906</v>
      </c>
      <c r="AU4598">
        <v>0.25162357011307929</v>
      </c>
      <c r="AV4598">
        <v>0.24336474844810463</v>
      </c>
      <c r="AW4598">
        <v>0.22153564737789197</v>
      </c>
      <c r="AX4598">
        <v>0.21786785127928537</v>
      </c>
      <c r="AY4598">
        <v>0.21750638134075737</v>
      </c>
      <c r="AZ4598">
        <v>0.10532198962804598</v>
      </c>
    </row>
    <row r="4599" spans="1:52" ht="14.55" customHeight="1">
      <c r="A4599" s="377"/>
      <c r="B4599" s="377"/>
      <c r="C4599" s="377"/>
      <c r="D4599" s="377"/>
      <c r="E4599" s="377"/>
      <c r="F4599" s="377"/>
      <c r="G4599" s="377"/>
      <c r="H4599" s="377"/>
      <c r="I4599" s="377"/>
      <c r="J4599" s="377"/>
      <c r="K4599" t="s">
        <v>5814</v>
      </c>
      <c r="L4599" t="s">
        <v>5595</v>
      </c>
      <c r="M4599" t="s">
        <v>15</v>
      </c>
      <c r="N4599" t="s">
        <v>80</v>
      </c>
      <c r="O4599">
        <v>1.9839617135609984</v>
      </c>
      <c r="P4599">
        <v>1.7647263679408025</v>
      </c>
      <c r="Q4599">
        <v>2.1799159058613946</v>
      </c>
      <c r="R4599">
        <v>2.3169441253279786</v>
      </c>
      <c r="S4599">
        <v>2.3958077025326401</v>
      </c>
      <c r="T4599">
        <v>2.3760737876036653</v>
      </c>
      <c r="U4599">
        <v>2.34668220877341</v>
      </c>
      <c r="V4599">
        <v>2.177533582828171</v>
      </c>
      <c r="W4599">
        <v>2.1228310291387675</v>
      </c>
      <c r="X4599">
        <v>1.9627568611953432</v>
      </c>
      <c r="Y4599">
        <v>1.7902960506936694</v>
      </c>
      <c r="Z4599">
        <v>1.7215247761928989</v>
      </c>
      <c r="AA4599">
        <v>1.5610196926764943</v>
      </c>
      <c r="AB4599">
        <v>1.6080343234117551</v>
      </c>
      <c r="AC4599">
        <v>1.5587495825144126</v>
      </c>
      <c r="AD4599">
        <v>1.0003678315911313</v>
      </c>
      <c r="AE4599">
        <v>1.0459055647174051</v>
      </c>
      <c r="AF4599">
        <v>0.89836743778844419</v>
      </c>
      <c r="AG4599">
        <v>0.82907215230562847</v>
      </c>
      <c r="AH4599">
        <v>0.7422648830501376</v>
      </c>
      <c r="AI4599">
        <v>0.68651348899429676</v>
      </c>
      <c r="AJ4599">
        <v>0.62293239528</v>
      </c>
      <c r="AK4599">
        <v>0.58251038486000006</v>
      </c>
      <c r="AL4599">
        <v>0.52037047493999999</v>
      </c>
      <c r="AM4599">
        <v>0.72208781198000005</v>
      </c>
      <c r="AN4599">
        <v>0.63907928755999999</v>
      </c>
      <c r="AO4599">
        <v>0.6483145989300001</v>
      </c>
      <c r="AP4599">
        <v>0.63389273805999991</v>
      </c>
      <c r="AQ4599">
        <v>0.55073211262999999</v>
      </c>
      <c r="AR4599">
        <v>0.39686493314999999</v>
      </c>
      <c r="AS4599">
        <v>0.60000104472000004</v>
      </c>
      <c r="AT4599">
        <v>0.58696201936574288</v>
      </c>
      <c r="AU4599">
        <v>0.54265947033402051</v>
      </c>
      <c r="AV4599">
        <v>0.52880021012128064</v>
      </c>
      <c r="AW4599">
        <v>0.56885062008296394</v>
      </c>
      <c r="AX4599">
        <v>0.32853314387566002</v>
      </c>
      <c r="AY4599">
        <v>0.3496590856451256</v>
      </c>
      <c r="AZ4599">
        <v>0.33562490951933044</v>
      </c>
    </row>
    <row r="4600" spans="1:52" ht="14.55" customHeight="1">
      <c r="A4600" s="377"/>
      <c r="B4600" s="377"/>
      <c r="C4600" s="377"/>
      <c r="D4600" s="377"/>
      <c r="E4600" s="377"/>
      <c r="F4600" s="377"/>
      <c r="G4600" s="377"/>
      <c r="H4600" s="377"/>
      <c r="I4600" s="377"/>
      <c r="J4600" s="377"/>
      <c r="K4600" t="s">
        <v>5815</v>
      </c>
      <c r="L4600" t="s">
        <v>5595</v>
      </c>
      <c r="M4600" t="s">
        <v>91</v>
      </c>
      <c r="N4600" t="s">
        <v>80</v>
      </c>
      <c r="O4600">
        <v>0.52346697435283629</v>
      </c>
      <c r="P4600">
        <v>0.62146218926465113</v>
      </c>
      <c r="Q4600">
        <v>0.4386141260342708</v>
      </c>
      <c r="R4600">
        <v>0.43898663437913221</v>
      </c>
      <c r="S4600">
        <v>0.36783057178766576</v>
      </c>
      <c r="T4600">
        <v>0.33304872032163407</v>
      </c>
      <c r="U4600">
        <v>0.3260428448935046</v>
      </c>
      <c r="V4600">
        <v>0.27612112583598808</v>
      </c>
      <c r="W4600">
        <v>0.26729982270162972</v>
      </c>
      <c r="X4600">
        <v>0.2818646089133488</v>
      </c>
      <c r="Y4600">
        <v>0.33837521681032828</v>
      </c>
      <c r="Z4600">
        <v>0.23249823083691201</v>
      </c>
      <c r="AA4600">
        <v>0.20983766607280704</v>
      </c>
      <c r="AB4600">
        <v>0.17519968456218712</v>
      </c>
      <c r="AC4600">
        <v>0.12897379223629735</v>
      </c>
      <c r="AD4600">
        <v>0.11893036076634413</v>
      </c>
      <c r="AE4600">
        <v>0.11707979421881134</v>
      </c>
      <c r="AF4600">
        <v>0.10262616158401748</v>
      </c>
      <c r="AG4600">
        <v>9.5112014055565325E-2</v>
      </c>
      <c r="AH4600">
        <v>9.2787485330224642E-2</v>
      </c>
      <c r="AI4600">
        <v>7.496420145326288E-2</v>
      </c>
      <c r="AJ4600">
        <v>7.6464035392130827E-2</v>
      </c>
      <c r="AK4600">
        <v>6.0902616276366874E-2</v>
      </c>
      <c r="AL4600">
        <v>5.9045332875456269E-2</v>
      </c>
      <c r="AM4600">
        <v>5.5623609446432576E-2</v>
      </c>
      <c r="AN4600">
        <v>0.1256600602041521</v>
      </c>
      <c r="AO4600">
        <v>0.131373251430354</v>
      </c>
      <c r="AP4600">
        <v>0.12438288075644675</v>
      </c>
      <c r="AQ4600">
        <v>0.1288929563537691</v>
      </c>
      <c r="AR4600">
        <v>0.18848212349741456</v>
      </c>
      <c r="AS4600">
        <v>0.1638804229114279</v>
      </c>
      <c r="AT4600">
        <v>0.15797402061031232</v>
      </c>
      <c r="AU4600">
        <v>0.16173297954266</v>
      </c>
      <c r="AV4600">
        <v>0.15617408196000002</v>
      </c>
      <c r="AW4600">
        <v>0.14406384629234517</v>
      </c>
      <c r="AX4600">
        <v>0.14583606805466781</v>
      </c>
      <c r="AY4600">
        <v>0.12041025688978176</v>
      </c>
      <c r="AZ4600">
        <v>0.11010219875433648</v>
      </c>
    </row>
    <row r="4601" spans="1:52" ht="14.55" customHeight="1">
      <c r="A4601" s="377"/>
      <c r="B4601" s="377"/>
      <c r="C4601" s="377"/>
      <c r="D4601" s="377"/>
      <c r="E4601" s="377"/>
      <c r="F4601" s="377"/>
      <c r="G4601" s="377"/>
      <c r="H4601" s="377"/>
      <c r="I4601" s="377"/>
      <c r="J4601" s="377"/>
      <c r="K4601" t="s">
        <v>5816</v>
      </c>
      <c r="L4601" t="s">
        <v>5595</v>
      </c>
      <c r="M4601" t="s">
        <v>16</v>
      </c>
      <c r="N4601" t="s">
        <v>80</v>
      </c>
      <c r="O4601">
        <v>6.219108854929595</v>
      </c>
      <c r="P4601">
        <v>5.3721902973432103</v>
      </c>
      <c r="Q4601">
        <v>4.8473773967010514</v>
      </c>
      <c r="R4601">
        <v>4.0596932425825232</v>
      </c>
      <c r="S4601">
        <v>3.7697331828836562</v>
      </c>
      <c r="T4601">
        <v>3.4614616027769536</v>
      </c>
      <c r="U4601">
        <v>3.297335802076371</v>
      </c>
      <c r="V4601">
        <v>3.1662197752337136</v>
      </c>
      <c r="W4601">
        <v>2.9533593296994751</v>
      </c>
      <c r="X4601">
        <v>2.6228004199399733</v>
      </c>
      <c r="Y4601">
        <v>2.5028212567549883</v>
      </c>
      <c r="Z4601">
        <v>2.2103076794651191</v>
      </c>
      <c r="AA4601">
        <v>1.913038541190911</v>
      </c>
      <c r="AB4601">
        <v>1.6218977473781353</v>
      </c>
      <c r="AC4601">
        <v>1.5898409766947139</v>
      </c>
      <c r="AD4601">
        <v>1.4925301446907622</v>
      </c>
      <c r="AE4601">
        <v>1.4864215999300063</v>
      </c>
      <c r="AF4601">
        <v>1.1863342491078299</v>
      </c>
      <c r="AG4601">
        <v>0.97647127619339757</v>
      </c>
      <c r="AH4601">
        <v>0.95576446543661964</v>
      </c>
      <c r="AI4601">
        <v>0.79668957231029081</v>
      </c>
      <c r="AJ4601">
        <v>0.85479415770687561</v>
      </c>
      <c r="AK4601">
        <v>0.64982908258557759</v>
      </c>
      <c r="AL4601">
        <v>0.72194786877484485</v>
      </c>
      <c r="AM4601">
        <v>0.71184438021418384</v>
      </c>
      <c r="AN4601">
        <v>0.8356641479117829</v>
      </c>
      <c r="AO4601">
        <v>0.76845416248796272</v>
      </c>
      <c r="AP4601">
        <v>0.85212253137325789</v>
      </c>
      <c r="AQ4601">
        <v>0.83093378998128153</v>
      </c>
      <c r="AR4601">
        <v>0.83503252646165749</v>
      </c>
      <c r="AS4601">
        <v>0.95056800519694618</v>
      </c>
      <c r="AT4601">
        <v>0.96403621569764564</v>
      </c>
      <c r="AU4601">
        <v>0.90790874727812565</v>
      </c>
      <c r="AV4601">
        <v>1.0917328656945875</v>
      </c>
      <c r="AW4601">
        <v>1.22969934765</v>
      </c>
      <c r="AX4601">
        <v>1.9629228042835192</v>
      </c>
      <c r="AY4601">
        <v>2.5122911714648839</v>
      </c>
      <c r="AZ4601">
        <v>4.3127805427596506</v>
      </c>
    </row>
    <row r="4602" spans="1:52" ht="14.55" customHeight="1">
      <c r="A4602" s="377"/>
      <c r="B4602" s="377"/>
      <c r="C4602" s="377"/>
      <c r="D4602" s="377"/>
      <c r="E4602" s="377"/>
      <c r="F4602" s="377"/>
      <c r="G4602" s="377"/>
      <c r="H4602" s="377"/>
      <c r="I4602" s="377"/>
      <c r="J4602" s="377"/>
      <c r="K4602" t="s">
        <v>5817</v>
      </c>
      <c r="L4602" t="s">
        <v>5595</v>
      </c>
      <c r="M4602" t="s">
        <v>17</v>
      </c>
      <c r="N4602" t="s">
        <v>80</v>
      </c>
      <c r="O4602">
        <v>3.2782315642923048</v>
      </c>
      <c r="P4602">
        <v>2.8196699182092209</v>
      </c>
      <c r="Q4602">
        <v>3.3236751522194568</v>
      </c>
      <c r="R4602">
        <v>2.6735293127358983</v>
      </c>
      <c r="S4602">
        <v>2.9926540041419463</v>
      </c>
      <c r="T4602">
        <v>3.0306434707390331</v>
      </c>
      <c r="U4602">
        <v>2.4183784305031222</v>
      </c>
      <c r="V4602">
        <v>2.2866281022634305</v>
      </c>
      <c r="W4602">
        <v>2.1025109618774303</v>
      </c>
      <c r="X4602">
        <v>2.3168288065427078</v>
      </c>
      <c r="Y4602">
        <v>2.3351061417457148</v>
      </c>
      <c r="Z4602">
        <v>2.1159371670314173</v>
      </c>
      <c r="AA4602">
        <v>1.940341443748667</v>
      </c>
      <c r="AB4602">
        <v>1.9706523218432419</v>
      </c>
      <c r="AC4602">
        <v>2.3948526069745131</v>
      </c>
      <c r="AD4602">
        <v>1.8637570200981768</v>
      </c>
      <c r="AE4602">
        <v>1.7126576184108604</v>
      </c>
      <c r="AF4602">
        <v>1.787255286613838</v>
      </c>
      <c r="AG4602">
        <v>1.4501878024143351</v>
      </c>
      <c r="AH4602">
        <v>1.4032353079548594</v>
      </c>
      <c r="AI4602">
        <v>1.1016626006482133</v>
      </c>
      <c r="AJ4602">
        <v>1.0381390737667626</v>
      </c>
      <c r="AK4602">
        <v>0.97857719203359139</v>
      </c>
      <c r="AL4602">
        <v>0.96525568989653121</v>
      </c>
      <c r="AM4602">
        <v>1.0334928372670165</v>
      </c>
      <c r="AN4602">
        <v>0.91600245898209376</v>
      </c>
      <c r="AO4602">
        <v>0.95851896777264944</v>
      </c>
      <c r="AP4602">
        <v>0.873782096456452</v>
      </c>
      <c r="AQ4602">
        <v>0.89122688339184908</v>
      </c>
      <c r="AR4602">
        <v>0.82840730772098947</v>
      </c>
      <c r="AS4602">
        <v>0.68669019710786094</v>
      </c>
      <c r="AT4602">
        <v>0.64008485706027118</v>
      </c>
      <c r="AU4602">
        <v>0.58236540372946999</v>
      </c>
      <c r="AV4602">
        <v>0.58450801909076167</v>
      </c>
      <c r="AW4602">
        <v>0.51196938717538154</v>
      </c>
      <c r="AX4602">
        <v>0.55008475916695532</v>
      </c>
      <c r="AY4602">
        <v>0.49500142131290897</v>
      </c>
      <c r="AZ4602">
        <v>0.53569572112925978</v>
      </c>
    </row>
    <row r="4603" spans="1:52" ht="14.55" customHeight="1">
      <c r="A4603" s="377"/>
      <c r="B4603" s="377"/>
      <c r="C4603" s="377"/>
      <c r="D4603" s="377"/>
      <c r="E4603" s="377"/>
      <c r="F4603" s="377"/>
      <c r="G4603" s="377"/>
      <c r="H4603" s="377"/>
      <c r="I4603" s="377"/>
      <c r="J4603" s="377"/>
      <c r="K4603" t="s">
        <v>5818</v>
      </c>
      <c r="L4603" t="s">
        <v>5595</v>
      </c>
      <c r="M4603" t="s">
        <v>97</v>
      </c>
      <c r="N4603" t="s">
        <v>80</v>
      </c>
      <c r="O4603" t="s">
        <v>6079</v>
      </c>
      <c r="P4603" t="s">
        <v>6079</v>
      </c>
      <c r="Q4603" t="s">
        <v>6079</v>
      </c>
      <c r="R4603" t="s">
        <v>6079</v>
      </c>
      <c r="S4603" t="s">
        <v>6079</v>
      </c>
      <c r="T4603" t="s">
        <v>6079</v>
      </c>
      <c r="U4603">
        <v>6.2838093582289797E-2</v>
      </c>
      <c r="V4603">
        <v>4.7392195179522437E-2</v>
      </c>
      <c r="W4603">
        <v>3.3986546408897207E-2</v>
      </c>
      <c r="X4603">
        <v>3.7922218895577071E-2</v>
      </c>
      <c r="Y4603">
        <v>4.057753593084492E-2</v>
      </c>
      <c r="Z4603">
        <v>4.1312773397788334E-2</v>
      </c>
      <c r="AA4603">
        <v>4.6169783156946829E-2</v>
      </c>
      <c r="AB4603">
        <v>4.5709142724552572E-2</v>
      </c>
      <c r="AC4603">
        <v>5.3825514262065582E-2</v>
      </c>
      <c r="AD4603">
        <v>2.5689260536795815E-2</v>
      </c>
      <c r="AE4603">
        <v>1.7162203220486949E-2</v>
      </c>
      <c r="AF4603">
        <v>1.9531558684713506E-2</v>
      </c>
      <c r="AG4603">
        <v>1.7997218456241585E-2</v>
      </c>
      <c r="AH4603">
        <v>1.2540907141688677E-2</v>
      </c>
      <c r="AI4603">
        <v>1.5880742712328415E-2</v>
      </c>
      <c r="AJ4603">
        <v>1.6950289438754804E-2</v>
      </c>
      <c r="AK4603">
        <v>2.0549454906422661E-2</v>
      </c>
      <c r="AL4603">
        <v>2.5832130872877029E-2</v>
      </c>
      <c r="AM4603">
        <v>2.5379526151582697E-2</v>
      </c>
      <c r="AN4603">
        <v>2.5639706144029571E-2</v>
      </c>
      <c r="AO4603">
        <v>3.2233589065879038E-2</v>
      </c>
      <c r="AP4603">
        <v>2.8288013554643457E-2</v>
      </c>
      <c r="AQ4603">
        <v>3.0623888980970272E-2</v>
      </c>
      <c r="AR4603">
        <v>1.7549766330578222E-2</v>
      </c>
      <c r="AS4603">
        <v>1.6166423035310053E-2</v>
      </c>
      <c r="AT4603">
        <v>1.597980347953936E-2</v>
      </c>
      <c r="AU4603">
        <v>2.4103682792132743E-2</v>
      </c>
      <c r="AV4603">
        <v>2.5762586081644005E-2</v>
      </c>
      <c r="AW4603">
        <v>1.6100083269283805E-2</v>
      </c>
      <c r="AX4603">
        <v>1.7474652292159196E-2</v>
      </c>
      <c r="AY4603">
        <v>1.5784026236410991E-2</v>
      </c>
      <c r="AZ4603">
        <v>1.3782740608352778E-2</v>
      </c>
    </row>
    <row r="4604" spans="1:52" ht="14.55" customHeight="1">
      <c r="A4604" s="377"/>
      <c r="B4604" s="377"/>
      <c r="C4604" s="377"/>
      <c r="D4604" s="377"/>
      <c r="E4604" s="377"/>
      <c r="F4604" s="377"/>
      <c r="G4604" s="377"/>
      <c r="H4604" s="377"/>
      <c r="I4604" s="377"/>
      <c r="J4604" s="377"/>
      <c r="K4604" t="s">
        <v>5819</v>
      </c>
      <c r="L4604" t="s">
        <v>5595</v>
      </c>
      <c r="M4604" t="s">
        <v>18</v>
      </c>
      <c r="N4604" t="s">
        <v>80</v>
      </c>
      <c r="O4604">
        <v>10.246669762945878</v>
      </c>
      <c r="P4604">
        <v>11.639423246347674</v>
      </c>
      <c r="Q4604">
        <v>11.449858030250702</v>
      </c>
      <c r="R4604">
        <v>10.268630850412867</v>
      </c>
      <c r="S4604">
        <v>11.211990894496754</v>
      </c>
      <c r="T4604">
        <v>5.6920187815670555</v>
      </c>
      <c r="U4604">
        <v>5.4367020651668421</v>
      </c>
      <c r="V4604">
        <v>5.1136349353425761</v>
      </c>
      <c r="W4604">
        <v>4.8973598983114108</v>
      </c>
      <c r="X4604">
        <v>4.6283757882830621</v>
      </c>
      <c r="Y4604">
        <v>4.513137296506434</v>
      </c>
      <c r="Z4604">
        <v>6.2290889667819878</v>
      </c>
      <c r="AA4604">
        <v>6.584918489670434</v>
      </c>
      <c r="AB4604">
        <v>6.1751210857144194</v>
      </c>
      <c r="AC4604">
        <v>5.8506705698849641</v>
      </c>
      <c r="AD4604">
        <v>5.5538015528722289</v>
      </c>
      <c r="AE4604">
        <v>5.0066990444150381</v>
      </c>
      <c r="AF4604">
        <v>4.070796808270301</v>
      </c>
      <c r="AG4604">
        <v>3.7011222865031792</v>
      </c>
      <c r="AH4604">
        <v>3.5310142785549958</v>
      </c>
      <c r="AI4604">
        <v>3.3010328774806097</v>
      </c>
      <c r="AJ4604">
        <v>1.9173376214326343</v>
      </c>
      <c r="AK4604">
        <v>1.9649059608130199</v>
      </c>
      <c r="AL4604">
        <v>1.8227389245419063</v>
      </c>
      <c r="AM4604">
        <v>2.0008136393221241</v>
      </c>
      <c r="AN4604">
        <v>2.0900223261539321</v>
      </c>
      <c r="AO4604">
        <v>2.2864316225384864</v>
      </c>
      <c r="AP4604">
        <v>2.3075012096100544</v>
      </c>
      <c r="AQ4604">
        <v>2.2879593803517748</v>
      </c>
      <c r="AR4604">
        <v>2.5531960961535689</v>
      </c>
      <c r="AS4604">
        <v>2.2412823663442731</v>
      </c>
      <c r="AT4604">
        <v>2.1064093824783288</v>
      </c>
      <c r="AU4604">
        <v>2.0465580581461245</v>
      </c>
      <c r="AV4604">
        <v>1.9553647543190096</v>
      </c>
      <c r="AW4604">
        <v>1.8176043803727129</v>
      </c>
      <c r="AX4604">
        <v>1.6694865268395249</v>
      </c>
      <c r="AY4604">
        <v>1.589485313809968</v>
      </c>
      <c r="AZ4604">
        <v>1.5315934285116044</v>
      </c>
    </row>
    <row r="4605" spans="1:52" ht="14.55" customHeight="1">
      <c r="A4605" s="377"/>
      <c r="B4605" s="377"/>
      <c r="C4605" s="377"/>
      <c r="D4605" s="377"/>
      <c r="E4605" s="377"/>
      <c r="F4605" s="377"/>
      <c r="G4605" s="377"/>
      <c r="H4605" s="377"/>
      <c r="I4605" s="377"/>
      <c r="J4605" s="377"/>
      <c r="K4605" t="s">
        <v>5820</v>
      </c>
      <c r="L4605" t="s">
        <v>5595</v>
      </c>
      <c r="M4605" t="s">
        <v>34</v>
      </c>
      <c r="N4605" t="s">
        <v>80</v>
      </c>
      <c r="O4605">
        <v>96.468547083497683</v>
      </c>
      <c r="P4605">
        <v>96.236006642244675</v>
      </c>
      <c r="Q4605">
        <v>94.446782076217403</v>
      </c>
      <c r="R4605">
        <v>86.659090809418885</v>
      </c>
      <c r="S4605">
        <v>89.583223571371875</v>
      </c>
      <c r="T4605">
        <v>81.875079922578109</v>
      </c>
      <c r="U4605">
        <v>79.402998454050262</v>
      </c>
      <c r="V4605">
        <v>76.770013709872117</v>
      </c>
      <c r="W4605">
        <v>69.359353772671952</v>
      </c>
      <c r="X4605">
        <v>65.836044820203199</v>
      </c>
      <c r="Y4605">
        <v>65.280904681581191</v>
      </c>
      <c r="Z4605">
        <v>63.487934333506722</v>
      </c>
      <c r="AA4605">
        <v>63.658413630422416</v>
      </c>
      <c r="AB4605">
        <v>60.06910312835651</v>
      </c>
      <c r="AC4605">
        <v>57.637282918970108</v>
      </c>
      <c r="AD4605">
        <v>50.660222229300089</v>
      </c>
      <c r="AE4605">
        <v>48.09490301681695</v>
      </c>
      <c r="AF4605">
        <v>47.238993934706386</v>
      </c>
      <c r="AG4605">
        <v>44.597183379708198</v>
      </c>
      <c r="AH4605">
        <v>43.138131830207612</v>
      </c>
      <c r="AI4605">
        <v>40.139608210884148</v>
      </c>
      <c r="AJ4605">
        <v>35.245846505692533</v>
      </c>
      <c r="AK4605">
        <v>35.082397466696669</v>
      </c>
      <c r="AL4605">
        <v>34.038927575666889</v>
      </c>
      <c r="AM4605">
        <v>32.837708278296105</v>
      </c>
      <c r="AN4605">
        <v>29.888703950170239</v>
      </c>
      <c r="AO4605">
        <v>29.465123956072631</v>
      </c>
      <c r="AP4605">
        <v>28.985661147857439</v>
      </c>
      <c r="AQ4605">
        <v>26.908714945671498</v>
      </c>
      <c r="AR4605">
        <v>24.139424864185504</v>
      </c>
      <c r="AS4605">
        <v>23.40478876886241</v>
      </c>
      <c r="AT4605">
        <v>22.154193094967347</v>
      </c>
      <c r="AU4605">
        <v>22.091389617183761</v>
      </c>
      <c r="AV4605">
        <v>21.230803169561277</v>
      </c>
      <c r="AW4605">
        <v>20.441621210746455</v>
      </c>
      <c r="AX4605">
        <v>21.913104209490182</v>
      </c>
      <c r="AY4605">
        <v>23.84937720322522</v>
      </c>
      <c r="AZ4605">
        <v>27.568899874794365</v>
      </c>
    </row>
    <row r="4606" spans="1:52" ht="14.55" customHeight="1">
      <c r="A4606" s="377"/>
      <c r="B4606" s="377"/>
      <c r="C4606" s="377"/>
      <c r="D4606" s="377"/>
      <c r="E4606" s="377"/>
      <c r="F4606" s="377"/>
      <c r="G4606" s="377"/>
      <c r="H4606" s="377"/>
      <c r="I4606" s="377"/>
      <c r="J4606" s="377"/>
      <c r="K4606" t="s">
        <v>5821</v>
      </c>
      <c r="L4606" t="s">
        <v>5595</v>
      </c>
      <c r="M4606" t="s">
        <v>19</v>
      </c>
      <c r="N4606" t="s">
        <v>80</v>
      </c>
      <c r="O4606">
        <v>0.16302291538579236</v>
      </c>
      <c r="P4606">
        <v>0.31240258306373159</v>
      </c>
      <c r="Q4606">
        <v>0.30807120214932771</v>
      </c>
      <c r="R4606">
        <v>0.28314011999999245</v>
      </c>
      <c r="S4606">
        <v>0.28952835171050229</v>
      </c>
      <c r="T4606">
        <v>0.27316562596602673</v>
      </c>
      <c r="U4606">
        <v>0.23196885855679489</v>
      </c>
      <c r="V4606">
        <v>0.25734647755642354</v>
      </c>
      <c r="W4606">
        <v>0.23118849526611843</v>
      </c>
      <c r="X4606">
        <v>0.20495345720976169</v>
      </c>
      <c r="Y4606">
        <v>0.21686443658834709</v>
      </c>
      <c r="Z4606">
        <v>0.21138829132610465</v>
      </c>
      <c r="AA4606">
        <v>0.21864892619931145</v>
      </c>
      <c r="AB4606">
        <v>0.17622657194576774</v>
      </c>
      <c r="AC4606">
        <v>0.22377975198575276</v>
      </c>
      <c r="AD4606">
        <v>0.24354931471570701</v>
      </c>
      <c r="AE4606">
        <v>0.17853803979356891</v>
      </c>
      <c r="AF4606">
        <v>0.26244458554364603</v>
      </c>
      <c r="AG4606">
        <v>0.28581004702135454</v>
      </c>
      <c r="AH4606">
        <v>0.31511953001504617</v>
      </c>
      <c r="AI4606">
        <v>0.34899903034314866</v>
      </c>
      <c r="AJ4606">
        <v>0.36095182657623359</v>
      </c>
      <c r="AK4606">
        <v>0.46280025589179735</v>
      </c>
      <c r="AL4606">
        <v>0.52376740374821862</v>
      </c>
      <c r="AM4606">
        <v>0.58320410721951244</v>
      </c>
      <c r="AN4606">
        <v>0.75640533708086788</v>
      </c>
      <c r="AO4606">
        <v>0.71634188002046506</v>
      </c>
      <c r="AP4606">
        <v>0.78201497233512662</v>
      </c>
      <c r="AQ4606">
        <v>0.55924835094653391</v>
      </c>
      <c r="AR4606">
        <v>0.56717657935777666</v>
      </c>
      <c r="AS4606">
        <v>0.55552325864255414</v>
      </c>
      <c r="AT4606">
        <v>0.5443190973151687</v>
      </c>
      <c r="AU4606">
        <v>0.53199190382621309</v>
      </c>
      <c r="AV4606">
        <v>0.43989108143860567</v>
      </c>
      <c r="AW4606">
        <v>0.44619590474613247</v>
      </c>
      <c r="AX4606">
        <v>0.46215970280211993</v>
      </c>
      <c r="AY4606">
        <v>0.59628892951026813</v>
      </c>
      <c r="AZ4606">
        <v>0.60342030598949858</v>
      </c>
    </row>
    <row r="4607" spans="1:52" ht="14.55" customHeight="1">
      <c r="A4607" s="377"/>
      <c r="B4607" s="377"/>
      <c r="C4607" s="377"/>
      <c r="D4607" s="377"/>
      <c r="E4607" s="377"/>
      <c r="F4607" s="377"/>
      <c r="G4607" s="377"/>
      <c r="H4607" s="377"/>
      <c r="I4607" s="377"/>
      <c r="J4607" s="377"/>
      <c r="K4607" t="s">
        <v>5822</v>
      </c>
      <c r="L4607" t="s">
        <v>5595</v>
      </c>
      <c r="M4607" t="s">
        <v>20</v>
      </c>
      <c r="N4607" t="s">
        <v>80</v>
      </c>
      <c r="O4607">
        <v>6.0277765096460447</v>
      </c>
      <c r="P4607">
        <v>6.3069127956451432</v>
      </c>
      <c r="Q4607">
        <v>6.4115960345828924</v>
      </c>
      <c r="R4607">
        <v>5.7682406566340294</v>
      </c>
      <c r="S4607">
        <v>6.4812643148368503</v>
      </c>
      <c r="T4607">
        <v>7.9017393324307825</v>
      </c>
      <c r="U4607">
        <v>7.8621470320294327</v>
      </c>
      <c r="V4607">
        <v>7.9248865699648556</v>
      </c>
      <c r="W4607">
        <v>7.8448129159925957</v>
      </c>
      <c r="X4607">
        <v>7.4012226002861556</v>
      </c>
      <c r="Y4607">
        <v>7.267585995897238</v>
      </c>
      <c r="Z4607">
        <v>6.6460462256793216</v>
      </c>
      <c r="AA4607">
        <v>8.3338001885368715</v>
      </c>
      <c r="AB4607">
        <v>7.9991823921165981</v>
      </c>
      <c r="AC4607">
        <v>7.6477047839959829</v>
      </c>
      <c r="AD4607">
        <v>7.6963059588937082</v>
      </c>
      <c r="AE4607">
        <v>7.6369067619435009</v>
      </c>
      <c r="AF4607">
        <v>7.8057750979380094</v>
      </c>
      <c r="AG4607">
        <v>7.8974502860677998</v>
      </c>
      <c r="AH4607">
        <v>7.6307572746899632</v>
      </c>
      <c r="AI4607">
        <v>7.4338488259672477</v>
      </c>
      <c r="AJ4607">
        <v>6.7924925446588542</v>
      </c>
      <c r="AK4607">
        <v>6.9051387263069799</v>
      </c>
      <c r="AL4607">
        <v>6.8578295323752645</v>
      </c>
      <c r="AM4607">
        <v>6.8116267408443827</v>
      </c>
      <c r="AN4607">
        <v>6.5505544986222759</v>
      </c>
      <c r="AO4607">
        <v>6.5909650375505198</v>
      </c>
      <c r="AP4607">
        <v>7.254044227089568</v>
      </c>
      <c r="AQ4607">
        <v>6.5619939952698116</v>
      </c>
      <c r="AR4607">
        <v>6.3695781160900005</v>
      </c>
      <c r="AS4607">
        <v>6.4026090157800004</v>
      </c>
      <c r="AT4607">
        <v>5.8749826470148969</v>
      </c>
      <c r="AU4607">
        <v>6.1213493731886413</v>
      </c>
      <c r="AV4607">
        <v>6.6411288756874836</v>
      </c>
      <c r="AW4607">
        <v>6.4852815619087121</v>
      </c>
      <c r="AX4607">
        <v>7.5437092656310867</v>
      </c>
      <c r="AY4607">
        <v>7.9977836236626008</v>
      </c>
      <c r="AZ4607">
        <v>8.9079904528923688</v>
      </c>
    </row>
    <row r="4608" spans="1:52" ht="14.55" customHeight="1">
      <c r="A4608" s="377"/>
      <c r="B4608" s="377"/>
      <c r="C4608" s="377"/>
      <c r="D4608" s="377"/>
      <c r="E4608" s="377"/>
      <c r="F4608" s="377"/>
      <c r="G4608" s="377"/>
      <c r="H4608" s="377"/>
      <c r="I4608" s="377"/>
      <c r="J4608" s="377"/>
      <c r="K4608" t="s">
        <v>5823</v>
      </c>
      <c r="L4608" t="s">
        <v>5595</v>
      </c>
      <c r="M4608" t="s">
        <v>22</v>
      </c>
      <c r="N4608" t="s">
        <v>80</v>
      </c>
      <c r="O4608">
        <v>1.7856831610724373</v>
      </c>
      <c r="P4608">
        <v>2.4853461483305228</v>
      </c>
      <c r="Q4608">
        <v>2.7306281935826764</v>
      </c>
      <c r="R4608">
        <v>2.9576746826636326</v>
      </c>
      <c r="S4608">
        <v>2.9366364579080262</v>
      </c>
      <c r="T4608">
        <v>2.8981432204816966</v>
      </c>
      <c r="U4608">
        <v>2.9717398462886826</v>
      </c>
      <c r="V4608">
        <v>3.0834409603690109</v>
      </c>
      <c r="W4608">
        <v>3.1523324233704004</v>
      </c>
      <c r="X4608">
        <v>3.1410858222819296</v>
      </c>
      <c r="Y4608">
        <v>3.0512367999098147</v>
      </c>
      <c r="Z4608">
        <v>3.0443947038065193</v>
      </c>
      <c r="AA4608">
        <v>3.1009568817197288</v>
      </c>
      <c r="AB4608">
        <v>3.083419976647773</v>
      </c>
      <c r="AC4608">
        <v>3.0815584797020694</v>
      </c>
      <c r="AD4608">
        <v>2.5877011237670833</v>
      </c>
      <c r="AE4608">
        <v>2.383613237486943</v>
      </c>
      <c r="AF4608">
        <v>2.2788281367313008</v>
      </c>
      <c r="AG4608">
        <v>2.269651783051839</v>
      </c>
      <c r="AH4608">
        <v>2.1183772654810222</v>
      </c>
      <c r="AI4608">
        <v>1.8468255952103521</v>
      </c>
      <c r="AJ4608">
        <v>1.7837931807105596</v>
      </c>
      <c r="AK4608">
        <v>1.79748601669</v>
      </c>
      <c r="AL4608">
        <v>1.429417905</v>
      </c>
      <c r="AM4608">
        <v>1.345980052</v>
      </c>
      <c r="AN4608">
        <v>1.3462599719999999</v>
      </c>
      <c r="AO4608">
        <v>1.3397395167499999</v>
      </c>
      <c r="AP4608">
        <v>0.89016627300999995</v>
      </c>
      <c r="AQ4608">
        <v>0.56688986571</v>
      </c>
      <c r="AR4608">
        <v>0.47866112679</v>
      </c>
      <c r="AS4608">
        <v>0.49257224828000001</v>
      </c>
      <c r="AT4608">
        <v>0.37402411126000001</v>
      </c>
      <c r="AU4608">
        <v>0.32722307327</v>
      </c>
      <c r="AV4608">
        <v>0.2787836179</v>
      </c>
      <c r="AW4608">
        <v>0.25208266009999997</v>
      </c>
      <c r="AX4608">
        <v>0.21617530500000001</v>
      </c>
      <c r="AY4608">
        <v>0.19663759805</v>
      </c>
      <c r="AZ4608">
        <v>0.17778470772999999</v>
      </c>
    </row>
    <row r="4609" spans="1:52" ht="14.55" customHeight="1">
      <c r="A4609" s="377"/>
      <c r="B4609" s="377"/>
      <c r="C4609" s="377"/>
      <c r="D4609" s="377"/>
      <c r="E4609" s="377"/>
      <c r="F4609" s="377"/>
      <c r="G4609" s="377"/>
      <c r="H4609" s="377"/>
      <c r="I4609" s="377"/>
      <c r="J4609" s="377"/>
      <c r="K4609" t="s">
        <v>5824</v>
      </c>
      <c r="L4609" t="s">
        <v>5595</v>
      </c>
      <c r="M4609" t="s">
        <v>90</v>
      </c>
      <c r="N4609" t="s">
        <v>80</v>
      </c>
      <c r="O4609">
        <v>0.61232657398637513</v>
      </c>
      <c r="P4609">
        <v>0.60263983628685358</v>
      </c>
      <c r="Q4609">
        <v>0.64499406218171362</v>
      </c>
      <c r="R4609">
        <v>0.59833379864824077</v>
      </c>
      <c r="S4609">
        <v>0.53927640616480454</v>
      </c>
      <c r="T4609">
        <v>0.61195663579532944</v>
      </c>
      <c r="U4609">
        <v>0.7193756232191596</v>
      </c>
      <c r="V4609">
        <v>0.70957880306715848</v>
      </c>
      <c r="W4609">
        <v>0.67793575859298849</v>
      </c>
      <c r="X4609">
        <v>0.54855937114618636</v>
      </c>
      <c r="Y4609">
        <v>0.52151225694032832</v>
      </c>
      <c r="Z4609">
        <v>0.58223173112008231</v>
      </c>
      <c r="AA4609">
        <v>0.55973012333950012</v>
      </c>
      <c r="AB4609">
        <v>0.38142534132036637</v>
      </c>
      <c r="AC4609">
        <v>0.32240270934784582</v>
      </c>
      <c r="AD4609">
        <v>0.37978735136795888</v>
      </c>
      <c r="AE4609">
        <v>0.35798517889395165</v>
      </c>
      <c r="AF4609">
        <v>0.29192404857358401</v>
      </c>
      <c r="AG4609">
        <v>0.2836134576040274</v>
      </c>
      <c r="AH4609">
        <v>0.20583721313497175</v>
      </c>
      <c r="AI4609">
        <v>0.16628348633265358</v>
      </c>
      <c r="AJ4609">
        <v>0.15685076228939401</v>
      </c>
      <c r="AK4609">
        <v>0.15757803339802509</v>
      </c>
      <c r="AL4609">
        <v>0.154773536483229</v>
      </c>
      <c r="AM4609">
        <v>0.13882306639281508</v>
      </c>
      <c r="AN4609">
        <v>8.3119153566704518E-2</v>
      </c>
      <c r="AO4609">
        <v>8.9416071001869407E-2</v>
      </c>
      <c r="AP4609">
        <v>6.9569309740614191E-2</v>
      </c>
      <c r="AQ4609">
        <v>7.4641761124437933E-2</v>
      </c>
      <c r="AR4609">
        <v>7.3216776560906319E-2</v>
      </c>
      <c r="AS4609">
        <v>7.8603022697747507E-2</v>
      </c>
      <c r="AT4609">
        <v>8.2248711069891178E-2</v>
      </c>
      <c r="AU4609">
        <v>6.4493357677571181E-2</v>
      </c>
      <c r="AV4609">
        <v>4.8661992633420061E-2</v>
      </c>
      <c r="AW4609">
        <v>4.0990723498221339E-2</v>
      </c>
      <c r="AX4609">
        <v>4.9391701693909065E-2</v>
      </c>
      <c r="AY4609">
        <v>4.6608409496765077E-2</v>
      </c>
      <c r="AZ4609">
        <v>5.265074032267502E-2</v>
      </c>
    </row>
    <row r="4610" spans="1:52" ht="14.55" customHeight="1">
      <c r="A4610" s="377"/>
      <c r="B4610" s="377"/>
      <c r="C4610" s="377"/>
      <c r="D4610" s="377"/>
      <c r="E4610" s="377"/>
      <c r="F4610" s="377"/>
      <c r="G4610" s="377"/>
      <c r="H4610" s="377"/>
      <c r="I4610" s="377"/>
      <c r="J4610" s="377"/>
      <c r="K4610" t="s">
        <v>5825</v>
      </c>
      <c r="L4610" t="s">
        <v>5595</v>
      </c>
      <c r="M4610" t="s">
        <v>23</v>
      </c>
      <c r="N4610" t="s">
        <v>80</v>
      </c>
      <c r="O4610">
        <v>2.0939964032393563</v>
      </c>
      <c r="P4610">
        <v>1.8267567510908791</v>
      </c>
      <c r="Q4610">
        <v>1.8131623086158937</v>
      </c>
      <c r="R4610">
        <v>1.6498872264031339</v>
      </c>
      <c r="S4610">
        <v>1.4896066346672914</v>
      </c>
      <c r="T4610">
        <v>1.29599723391463</v>
      </c>
      <c r="U4610">
        <v>1.119768785650936</v>
      </c>
      <c r="V4610">
        <v>1.0369150734088148</v>
      </c>
      <c r="W4610">
        <v>0.82125152324156558</v>
      </c>
      <c r="X4610">
        <v>0.48952245501984454</v>
      </c>
      <c r="Y4610">
        <v>0.55236205834599117</v>
      </c>
      <c r="Z4610">
        <v>0.45093988919666789</v>
      </c>
      <c r="AA4610">
        <v>0.35341606553540222</v>
      </c>
      <c r="AB4610">
        <v>0.31858433166189931</v>
      </c>
      <c r="AC4610">
        <v>0.25578510264496174</v>
      </c>
      <c r="AD4610">
        <v>0.24298639595780483</v>
      </c>
      <c r="AE4610">
        <v>0.19715296235647037</v>
      </c>
      <c r="AF4610">
        <v>0.15840111803124868</v>
      </c>
      <c r="AG4610">
        <v>0.11898662978360848</v>
      </c>
      <c r="AH4610">
        <v>0.11662350821310988</v>
      </c>
      <c r="AI4610">
        <v>0.11052284921508317</v>
      </c>
      <c r="AJ4610">
        <v>8.5813916300733983E-2</v>
      </c>
      <c r="AK4610">
        <v>8.3304293004567515E-2</v>
      </c>
      <c r="AL4610">
        <v>8.0491741056242072E-2</v>
      </c>
      <c r="AM4610">
        <v>7.7110287285533333E-2</v>
      </c>
      <c r="AN4610">
        <v>7.9412247760799415E-2</v>
      </c>
      <c r="AO4610">
        <v>7.4110165318938256E-2</v>
      </c>
      <c r="AP4610">
        <v>5.0604376424554141E-2</v>
      </c>
      <c r="AQ4610">
        <v>4.9277367457909158E-2</v>
      </c>
      <c r="AR4610">
        <v>3.9185211399122941E-2</v>
      </c>
      <c r="AS4610">
        <v>3.597928072964978E-2</v>
      </c>
      <c r="AT4610">
        <v>3.3266804227376587E-2</v>
      </c>
      <c r="AU4610">
        <v>3.1021941242588471E-2</v>
      </c>
      <c r="AV4610">
        <v>6.4356269095780919E-2</v>
      </c>
      <c r="AW4610">
        <v>2.1798119659341243E-2</v>
      </c>
      <c r="AX4610">
        <v>2.4930565322318982E-2</v>
      </c>
      <c r="AY4610">
        <v>3.0334439971181001E-2</v>
      </c>
      <c r="AZ4610">
        <v>2.8532808673761755E-2</v>
      </c>
    </row>
    <row r="4611" spans="1:52" ht="14.55" customHeight="1">
      <c r="A4611" s="377"/>
      <c r="B4611" s="377"/>
      <c r="C4611" s="377"/>
      <c r="D4611" s="377"/>
      <c r="E4611" s="377"/>
      <c r="F4611" s="377"/>
      <c r="G4611" s="377"/>
      <c r="H4611" s="377"/>
      <c r="I4611" s="377"/>
      <c r="J4611" s="377"/>
      <c r="K4611" t="s">
        <v>5826</v>
      </c>
      <c r="L4611" t="s">
        <v>5595</v>
      </c>
      <c r="M4611" t="s">
        <v>24</v>
      </c>
      <c r="N4611" t="s">
        <v>80</v>
      </c>
      <c r="O4611">
        <v>15.977646590157883</v>
      </c>
      <c r="P4611">
        <v>17.458367598571265</v>
      </c>
      <c r="Q4611">
        <v>14.821715286728832</v>
      </c>
      <c r="R4611">
        <v>12.495835064908457</v>
      </c>
      <c r="S4611">
        <v>11.996687039660667</v>
      </c>
      <c r="T4611">
        <v>10.244846418373646</v>
      </c>
      <c r="U4611">
        <v>9.5680373776986585</v>
      </c>
      <c r="V4611">
        <v>8.8833329572430326</v>
      </c>
      <c r="W4611">
        <v>7.9780053179513262</v>
      </c>
      <c r="X4611">
        <v>7.0329879685554548</v>
      </c>
      <c r="Y4611">
        <v>6.6325593355671444</v>
      </c>
      <c r="Z4611">
        <v>6.2248890700829316</v>
      </c>
      <c r="AA4611">
        <v>5.8746627659264306</v>
      </c>
      <c r="AB4611">
        <v>4.6151471073905777</v>
      </c>
      <c r="AC4611">
        <v>4.0922796204581706</v>
      </c>
      <c r="AD4611">
        <v>3.327922407374214</v>
      </c>
      <c r="AE4611">
        <v>2.8132625344544966</v>
      </c>
      <c r="AF4611">
        <v>2.497784965464759</v>
      </c>
      <c r="AG4611">
        <v>2.1459239881584717</v>
      </c>
      <c r="AH4611">
        <v>1.5585536526003665</v>
      </c>
      <c r="AI4611">
        <v>1.3891825876670996</v>
      </c>
      <c r="AJ4611">
        <v>0.83995248149366453</v>
      </c>
      <c r="AK4611">
        <v>0.86822662816243945</v>
      </c>
      <c r="AL4611">
        <v>1.0560605552516988</v>
      </c>
      <c r="AM4611">
        <v>1.2628471487789346</v>
      </c>
      <c r="AN4611">
        <v>1.2745462530678495</v>
      </c>
      <c r="AO4611">
        <v>1.2277946227374152</v>
      </c>
      <c r="AP4611">
        <v>1.2941054565266004</v>
      </c>
      <c r="AQ4611">
        <v>1.1858092498392507</v>
      </c>
      <c r="AR4611">
        <v>1.0468422657140048</v>
      </c>
      <c r="AS4611">
        <v>0.88590738737214825</v>
      </c>
      <c r="AT4611">
        <v>0.80197728024727777</v>
      </c>
      <c r="AU4611">
        <v>0.74030800591821433</v>
      </c>
      <c r="AV4611">
        <v>0.38901799644000001</v>
      </c>
      <c r="AW4611">
        <v>0.36571877213429177</v>
      </c>
      <c r="AX4611">
        <v>0.5544018387791313</v>
      </c>
      <c r="AY4611">
        <v>0.68123203998286419</v>
      </c>
      <c r="AZ4611">
        <v>0.61273951850999997</v>
      </c>
    </row>
    <row r="4612" spans="1:52" ht="14.55" customHeight="1">
      <c r="A4612" s="377"/>
      <c r="B4612" s="377"/>
      <c r="C4612" s="377"/>
      <c r="D4612" s="377"/>
      <c r="E4612" s="377"/>
      <c r="F4612" s="377"/>
      <c r="G4612" s="377"/>
      <c r="H4612" s="377"/>
      <c r="I4612" s="377"/>
      <c r="J4612" s="377"/>
      <c r="K4612" t="s">
        <v>5827</v>
      </c>
      <c r="L4612" t="s">
        <v>5595</v>
      </c>
      <c r="M4612" t="s">
        <v>1386</v>
      </c>
      <c r="N4612" t="s">
        <v>80</v>
      </c>
      <c r="O4612" t="s">
        <v>6079</v>
      </c>
      <c r="P4612" t="s">
        <v>6079</v>
      </c>
      <c r="Q4612" t="s">
        <v>6079</v>
      </c>
      <c r="R4612" t="s">
        <v>6079</v>
      </c>
      <c r="S4612" t="s">
        <v>6079</v>
      </c>
      <c r="T4612" t="s">
        <v>6079</v>
      </c>
      <c r="U4612" t="s">
        <v>6079</v>
      </c>
      <c r="V4612" t="s">
        <v>6079</v>
      </c>
      <c r="W4612" t="s">
        <v>6079</v>
      </c>
      <c r="X4612" t="s">
        <v>6079</v>
      </c>
      <c r="Y4612" t="s">
        <v>6079</v>
      </c>
      <c r="Z4612" t="s">
        <v>6079</v>
      </c>
      <c r="AA4612" t="s">
        <v>6079</v>
      </c>
      <c r="AB4612">
        <v>7.1826046027027454E-2</v>
      </c>
      <c r="AC4612">
        <v>8.5245784716049378E-2</v>
      </c>
      <c r="AD4612">
        <v>7.1527491578087521E-2</v>
      </c>
      <c r="AE4612">
        <v>6.3337229887707847E-2</v>
      </c>
      <c r="AF4612">
        <v>8.909749158204204E-2</v>
      </c>
      <c r="AG4612">
        <v>9.2492659312727293E-2</v>
      </c>
      <c r="AH4612">
        <v>5.1515885519181369E-2</v>
      </c>
      <c r="AI4612">
        <v>7.3155697409326426E-2</v>
      </c>
      <c r="AJ4612">
        <v>7.8321955861561113E-2</v>
      </c>
      <c r="AK4612">
        <v>6.2842448508997437E-2</v>
      </c>
      <c r="AL4612">
        <v>7.7828409453024452E-2</v>
      </c>
      <c r="AM4612">
        <v>0.10003938256473492</v>
      </c>
      <c r="AN4612">
        <v>8.8443857021140299E-2</v>
      </c>
      <c r="AO4612">
        <v>9.2030166482106684E-2</v>
      </c>
      <c r="AP4612">
        <v>6.7489809344709883E-2</v>
      </c>
      <c r="AQ4612">
        <v>6.6315862597746855E-2</v>
      </c>
      <c r="AR4612">
        <v>6.1656101097560971E-2</v>
      </c>
      <c r="AS4612">
        <v>5.1619592035211263E-2</v>
      </c>
      <c r="AT4612">
        <v>5.0658916594672428E-2</v>
      </c>
      <c r="AU4612">
        <v>5.1893563051809789E-2</v>
      </c>
      <c r="AV4612">
        <v>6.0772717927392743E-2</v>
      </c>
      <c r="AW4612">
        <v>4.8799737390424813E-2</v>
      </c>
      <c r="AX4612">
        <v>5.7114524835238739E-2</v>
      </c>
      <c r="AY4612">
        <v>6.0432285955831597E-2</v>
      </c>
      <c r="AZ4612">
        <v>6.3383900006644511E-2</v>
      </c>
    </row>
    <row r="4613" spans="1:52" ht="14.55" customHeight="1">
      <c r="A4613" s="377"/>
      <c r="B4613" s="377"/>
      <c r="C4613" s="377"/>
      <c r="D4613" s="377"/>
      <c r="E4613" s="377"/>
      <c r="F4613" s="377"/>
      <c r="G4613" s="377"/>
      <c r="H4613" s="377"/>
      <c r="I4613" s="377"/>
      <c r="J4613" s="377"/>
      <c r="K4613" t="s">
        <v>5828</v>
      </c>
      <c r="L4613" t="s">
        <v>5595</v>
      </c>
      <c r="M4613" t="s">
        <v>25</v>
      </c>
      <c r="N4613" t="s">
        <v>80</v>
      </c>
      <c r="O4613">
        <v>21.890908181542088</v>
      </c>
      <c r="P4613">
        <v>22.638111061813682</v>
      </c>
      <c r="Q4613">
        <v>22.892693502022095</v>
      </c>
      <c r="R4613">
        <v>24.240989592893065</v>
      </c>
      <c r="S4613">
        <v>26.466766119197111</v>
      </c>
      <c r="T4613">
        <v>26.260422824334693</v>
      </c>
      <c r="U4613">
        <v>26.17964326000217</v>
      </c>
      <c r="V4613">
        <v>26.051636479348293</v>
      </c>
      <c r="W4613">
        <v>21.57842745178958</v>
      </c>
      <c r="X4613">
        <v>20.782958370249951</v>
      </c>
      <c r="Y4613">
        <v>22.036705422856475</v>
      </c>
      <c r="Z4613">
        <v>21.133292286116376</v>
      </c>
      <c r="AA4613">
        <v>20.999346194547972</v>
      </c>
      <c r="AB4613">
        <v>20.311012324384219</v>
      </c>
      <c r="AC4613">
        <v>19.512302515117963</v>
      </c>
      <c r="AD4613">
        <v>16.734163806091114</v>
      </c>
      <c r="AE4613">
        <v>16.501517219234508</v>
      </c>
      <c r="AF4613">
        <v>18.131775239394809</v>
      </c>
      <c r="AG4613">
        <v>17.394846776533676</v>
      </c>
      <c r="AH4613">
        <v>17.911678453005894</v>
      </c>
      <c r="AI4613">
        <v>16.535368538895128</v>
      </c>
      <c r="AJ4613">
        <v>14.73320625020532</v>
      </c>
      <c r="AK4613">
        <v>14.51445657404</v>
      </c>
      <c r="AL4613">
        <v>13.95952933341</v>
      </c>
      <c r="AM4613">
        <v>12.353521777999999</v>
      </c>
      <c r="AN4613">
        <v>8.7715670118899993</v>
      </c>
      <c r="AO4613">
        <v>8.6933433827900011</v>
      </c>
      <c r="AP4613">
        <v>8.09287501845</v>
      </c>
      <c r="AQ4613">
        <v>7.85005413856</v>
      </c>
      <c r="AR4613">
        <v>5.9012838075900005</v>
      </c>
      <c r="AS4613">
        <v>5.8992908215900002</v>
      </c>
      <c r="AT4613">
        <v>5.7959743064300007</v>
      </c>
      <c r="AU4613">
        <v>5.6195306351199985</v>
      </c>
      <c r="AV4613">
        <v>4.8937093044300006</v>
      </c>
      <c r="AW4613">
        <v>4.54278630617</v>
      </c>
      <c r="AX4613">
        <v>3.6586485664600006</v>
      </c>
      <c r="AY4613">
        <v>3.9155617675399998</v>
      </c>
      <c r="AZ4613">
        <v>3.33544107699</v>
      </c>
    </row>
    <row r="4614" spans="1:52" ht="14.55" customHeight="1">
      <c r="A4614" s="377"/>
      <c r="B4614" s="377"/>
      <c r="C4614" s="377"/>
      <c r="D4614" s="377"/>
      <c r="E4614" s="377"/>
      <c r="F4614" s="377"/>
      <c r="G4614" s="377"/>
      <c r="H4614" s="377"/>
      <c r="I4614" s="377"/>
      <c r="J4614" s="377"/>
      <c r="K4614" t="s">
        <v>5829</v>
      </c>
      <c r="L4614" t="s">
        <v>5595</v>
      </c>
      <c r="M4614" t="s">
        <v>5610</v>
      </c>
      <c r="N4614" t="s">
        <v>80</v>
      </c>
      <c r="O4614">
        <v>1.9069722796018436E-2</v>
      </c>
      <c r="P4614">
        <v>1.6965078123246023E-2</v>
      </c>
      <c r="Q4614">
        <v>5.9202089157960767E-3</v>
      </c>
      <c r="R4614">
        <v>6.9855552239833762E-3</v>
      </c>
      <c r="S4614">
        <v>6.8380587358430776E-3</v>
      </c>
      <c r="T4614">
        <v>6.8704075671360328E-3</v>
      </c>
      <c r="U4614">
        <v>4.2783189140447953E-3</v>
      </c>
      <c r="V4614">
        <v>3.5711467136804167E-3</v>
      </c>
      <c r="W4614">
        <v>4.9993280907078205E-3</v>
      </c>
      <c r="X4614">
        <v>4.8091604092107007E-3</v>
      </c>
      <c r="Y4614">
        <v>4.5457996126377319E-3</v>
      </c>
      <c r="Z4614">
        <v>4.8484854458219415E-3</v>
      </c>
      <c r="AA4614">
        <v>4.6148610961256973E-3</v>
      </c>
      <c r="AB4614">
        <v>5.3725853088551646E-3</v>
      </c>
      <c r="AC4614">
        <v>4.3834629999999998E-3</v>
      </c>
      <c r="AD4614">
        <v>4.280652401955738E-3</v>
      </c>
      <c r="AE4614">
        <v>4.3222146876295778E-3</v>
      </c>
      <c r="AF4614">
        <v>3.9332625109170299E-3</v>
      </c>
      <c r="AG4614">
        <v>3.8382116644414769E-3</v>
      </c>
      <c r="AH4614">
        <v>7.3078629578207377E-3</v>
      </c>
      <c r="AI4614">
        <v>7.2368838015428412E-3</v>
      </c>
      <c r="AJ4614">
        <v>7.3671777879651037E-3</v>
      </c>
      <c r="AK4614">
        <v>7.1683399999999996E-3</v>
      </c>
      <c r="AL4614">
        <v>7.2725400000000001E-3</v>
      </c>
      <c r="AM4614">
        <v>7.250027E-3</v>
      </c>
      <c r="AN4614">
        <v>6.4828139999999999E-3</v>
      </c>
      <c r="AO4614">
        <v>7.1278117524841925E-3</v>
      </c>
      <c r="AP4614">
        <v>6.5305160000000001E-3</v>
      </c>
      <c r="AQ4614">
        <v>6.3982700000000002E-3</v>
      </c>
      <c r="AR4614">
        <v>4.9299999999999995E-4</v>
      </c>
      <c r="AS4614">
        <v>4.3899999999999999E-4</v>
      </c>
      <c r="AT4614">
        <v>1.8082050301204821E-3</v>
      </c>
      <c r="AU4614">
        <v>2.7966247254471302E-4</v>
      </c>
      <c r="AV4614">
        <v>2.7911687823702698E-4</v>
      </c>
      <c r="AW4614">
        <v>2.8444681982343499E-4</v>
      </c>
      <c r="AX4614">
        <v>4.8277570675174904E-4</v>
      </c>
      <c r="AY4614">
        <v>2.8314126909749905E-4</v>
      </c>
      <c r="AZ4614">
        <v>3.0873262859096697E-4</v>
      </c>
    </row>
    <row r="4615" spans="1:52" ht="14.55" customHeight="1">
      <c r="A4615" s="377"/>
      <c r="B4615" s="377"/>
      <c r="C4615" s="377"/>
      <c r="D4615" s="377"/>
      <c r="E4615" s="377"/>
      <c r="F4615" s="377"/>
      <c r="G4615" s="377"/>
      <c r="H4615" s="377"/>
      <c r="I4615" s="377"/>
      <c r="J4615" s="377"/>
      <c r="K4615" t="s">
        <v>5830</v>
      </c>
      <c r="L4615" t="s">
        <v>5595</v>
      </c>
      <c r="M4615" t="s">
        <v>98</v>
      </c>
      <c r="N4615" t="s">
        <v>80</v>
      </c>
      <c r="O4615">
        <v>0.14874156863281038</v>
      </c>
      <c r="P4615">
        <v>0.28078884869422943</v>
      </c>
      <c r="Q4615">
        <v>0.19145610727008416</v>
      </c>
      <c r="R4615">
        <v>0.18096271955820376</v>
      </c>
      <c r="S4615">
        <v>0.1306814933136938</v>
      </c>
      <c r="T4615">
        <v>0.14500159655197198</v>
      </c>
      <c r="U4615">
        <v>0.1484246915139007</v>
      </c>
      <c r="V4615">
        <v>0.14012305858405696</v>
      </c>
      <c r="W4615">
        <v>3.3410974969346703E-2</v>
      </c>
      <c r="X4615">
        <v>2.2228338525992951E-2</v>
      </c>
      <c r="Y4615">
        <v>1.7912595908854897E-2</v>
      </c>
      <c r="Z4615">
        <v>1.6098009144085639E-2</v>
      </c>
      <c r="AA4615">
        <v>4.0463654938101605E-2</v>
      </c>
      <c r="AB4615">
        <v>0.13648733226829091</v>
      </c>
      <c r="AC4615">
        <v>0.12488264011159229</v>
      </c>
      <c r="AD4615">
        <v>0.1062930404593022</v>
      </c>
      <c r="AE4615">
        <v>2.9910722804069721E-2</v>
      </c>
      <c r="AF4615">
        <v>6.2641817903390268E-2</v>
      </c>
      <c r="AG4615">
        <v>5.1520765364493168E-2</v>
      </c>
      <c r="AH4615">
        <v>3.2054690226813586E-2</v>
      </c>
      <c r="AI4615">
        <v>4.0890033967328224E-2</v>
      </c>
      <c r="AJ4615">
        <v>4.4409795277617313E-2</v>
      </c>
      <c r="AK4615">
        <v>4.0451598818268639E-2</v>
      </c>
      <c r="AL4615">
        <v>4.0730612342158773E-2</v>
      </c>
      <c r="AM4615">
        <v>3.5240051457062604E-2</v>
      </c>
      <c r="AN4615">
        <v>4.7224086466908163E-2</v>
      </c>
      <c r="AO4615">
        <v>4.0137807734328942E-2</v>
      </c>
      <c r="AP4615">
        <v>1.9966902481258035E-2</v>
      </c>
      <c r="AQ4615">
        <v>2.8046866831958145E-2</v>
      </c>
      <c r="AR4615">
        <v>3.1235263129707359E-2</v>
      </c>
      <c r="AS4615">
        <v>2.982707828601934E-2</v>
      </c>
      <c r="AT4615">
        <v>2.7762219865707892E-2</v>
      </c>
      <c r="AU4615">
        <v>2.7487003227518271E-2</v>
      </c>
      <c r="AV4615">
        <v>2.8262788478215669E-2</v>
      </c>
      <c r="AW4615">
        <v>2.933376379200834E-2</v>
      </c>
      <c r="AX4615">
        <v>3.1532303223695414E-2</v>
      </c>
      <c r="AY4615">
        <v>2.7808210502626211E-2</v>
      </c>
      <c r="AZ4615">
        <v>2.5043305295504033E-2</v>
      </c>
    </row>
    <row r="4616" spans="1:52" ht="14.55" customHeight="1">
      <c r="A4616" s="377"/>
      <c r="B4616" s="377"/>
      <c r="C4616" s="377"/>
      <c r="D4616" s="377"/>
      <c r="E4616" s="377"/>
      <c r="F4616" s="377"/>
      <c r="G4616" s="377"/>
      <c r="H4616" s="377"/>
      <c r="I4616" s="377"/>
      <c r="J4616" s="377"/>
      <c r="K4616" t="s">
        <v>5831</v>
      </c>
      <c r="L4616" t="s">
        <v>5595</v>
      </c>
      <c r="M4616" t="s">
        <v>94</v>
      </c>
      <c r="N4616" t="s">
        <v>80</v>
      </c>
      <c r="O4616">
        <v>1.6068717321837978</v>
      </c>
      <c r="P4616">
        <v>1.2880980895036089</v>
      </c>
      <c r="Q4616">
        <v>1.1603280619856746</v>
      </c>
      <c r="R4616">
        <v>0.90618672109605836</v>
      </c>
      <c r="S4616">
        <v>0.94086463489851058</v>
      </c>
      <c r="T4616">
        <v>0.834522855572148</v>
      </c>
      <c r="U4616">
        <v>0.90002021070943372</v>
      </c>
      <c r="V4616">
        <v>0.81562770425764064</v>
      </c>
      <c r="W4616">
        <v>0.62665309476301279</v>
      </c>
      <c r="X4616">
        <v>0.47334472749337503</v>
      </c>
      <c r="Y4616">
        <v>0.42773607771879629</v>
      </c>
      <c r="Z4616">
        <v>0.38011940553235635</v>
      </c>
      <c r="AA4616">
        <v>0.32653342904886584</v>
      </c>
      <c r="AB4616">
        <v>0.31921564881321057</v>
      </c>
      <c r="AC4616">
        <v>0.31368590179</v>
      </c>
      <c r="AD4616">
        <v>0.31098752458164547</v>
      </c>
      <c r="AE4616">
        <v>0.30103895846821249</v>
      </c>
      <c r="AF4616">
        <v>0.28558223386000003</v>
      </c>
      <c r="AG4616">
        <v>0.23761998955999999</v>
      </c>
      <c r="AH4616">
        <v>0.23917758197</v>
      </c>
      <c r="AI4616">
        <v>0.25087580435000001</v>
      </c>
      <c r="AJ4616">
        <v>0.3419650017610788</v>
      </c>
      <c r="AK4616">
        <v>0.29324340500000001</v>
      </c>
      <c r="AL4616">
        <v>0.34126787754000004</v>
      </c>
      <c r="AM4616">
        <v>0.40572059015895329</v>
      </c>
      <c r="AN4616">
        <v>0.55602721116212939</v>
      </c>
      <c r="AO4616">
        <v>0.59329068982510924</v>
      </c>
      <c r="AP4616">
        <v>0.65390983003302194</v>
      </c>
      <c r="AQ4616">
        <v>0.55368827686037647</v>
      </c>
      <c r="AR4616">
        <v>0.54820311100456087</v>
      </c>
      <c r="AS4616">
        <v>0.54495847504836459</v>
      </c>
      <c r="AT4616">
        <v>0.50375926189361875</v>
      </c>
      <c r="AU4616">
        <v>0.51324083561058087</v>
      </c>
      <c r="AV4616">
        <v>0.38930996349526265</v>
      </c>
      <c r="AW4616">
        <v>0.42132007083974021</v>
      </c>
      <c r="AX4616">
        <v>0.72838221794721947</v>
      </c>
      <c r="AY4616">
        <v>1.1056747361618553</v>
      </c>
      <c r="AZ4616">
        <v>2.1167472366607143</v>
      </c>
    </row>
    <row r="4617" spans="1:52" ht="14.55" customHeight="1">
      <c r="A4617" s="377"/>
      <c r="B4617" s="377"/>
      <c r="C4617" s="377"/>
      <c r="D4617" s="377"/>
      <c r="E4617" s="377"/>
      <c r="F4617" s="377"/>
      <c r="G4617" s="377"/>
      <c r="H4617" s="377"/>
      <c r="I4617" s="377"/>
      <c r="J4617" s="377"/>
      <c r="K4617" t="s">
        <v>5832</v>
      </c>
      <c r="L4617" t="s">
        <v>5595</v>
      </c>
      <c r="M4617" t="s">
        <v>99</v>
      </c>
      <c r="N4617" t="s">
        <v>80</v>
      </c>
      <c r="O4617">
        <v>0.2577520422875012</v>
      </c>
      <c r="P4617">
        <v>0.29388593193656365</v>
      </c>
      <c r="Q4617">
        <v>0.29388003824804887</v>
      </c>
      <c r="R4617">
        <v>0.16012577301662231</v>
      </c>
      <c r="S4617">
        <v>0.29125788784732104</v>
      </c>
      <c r="T4617">
        <v>0.28318110266032492</v>
      </c>
      <c r="U4617">
        <v>0.28498094181399763</v>
      </c>
      <c r="V4617">
        <v>0.25808167664364456</v>
      </c>
      <c r="W4617">
        <v>5.4695381883275121E-2</v>
      </c>
      <c r="X4617">
        <v>5.8807383800078508E-2</v>
      </c>
      <c r="Y4617">
        <v>5.6756280568312667E-2</v>
      </c>
      <c r="Z4617">
        <v>4.1816701426480009E-2</v>
      </c>
      <c r="AA4617">
        <v>5.0024316313179606E-2</v>
      </c>
      <c r="AB4617">
        <v>0.20775956107342972</v>
      </c>
      <c r="AC4617">
        <v>0.21923495653450303</v>
      </c>
      <c r="AD4617">
        <v>0.15187473564659809</v>
      </c>
      <c r="AE4617">
        <v>3.6947147480311381E-2</v>
      </c>
      <c r="AF4617">
        <v>7.4146197214962753E-2</v>
      </c>
      <c r="AG4617">
        <v>7.3657352185177924E-2</v>
      </c>
      <c r="AH4617">
        <v>3.4806492664430616E-2</v>
      </c>
      <c r="AI4617">
        <v>7.5244688351054342E-2</v>
      </c>
      <c r="AJ4617">
        <v>3.9678636389600161E-2</v>
      </c>
      <c r="AK4617">
        <v>3.3886364748740301E-2</v>
      </c>
      <c r="AL4617">
        <v>5.2783565096105323E-2</v>
      </c>
      <c r="AM4617">
        <v>3.4472232910381817E-2</v>
      </c>
      <c r="AN4617">
        <v>3.3547839204912881E-2</v>
      </c>
      <c r="AO4617">
        <v>4.6326382976730078E-2</v>
      </c>
      <c r="AP4617">
        <v>4.1173950137078433E-2</v>
      </c>
      <c r="AQ4617">
        <v>2.5194263674527696E-2</v>
      </c>
      <c r="AR4617">
        <v>2.2041018731217721E-2</v>
      </c>
      <c r="AS4617">
        <v>6.9653194322056673E-3</v>
      </c>
      <c r="AT4617">
        <v>6.6195322782221311E-3</v>
      </c>
      <c r="AU4617">
        <v>5.208692790672465E-3</v>
      </c>
      <c r="AV4617">
        <v>5.3387982769634839E-3</v>
      </c>
      <c r="AW4617">
        <v>2.7717278504363271E-3</v>
      </c>
      <c r="AX4617">
        <v>1.9751661630523823E-3</v>
      </c>
      <c r="AY4617">
        <v>1.5403123164947732E-3</v>
      </c>
      <c r="AZ4617">
        <v>1.8640804768261341E-3</v>
      </c>
    </row>
    <row r="4618" spans="1:52" ht="14.55" customHeight="1">
      <c r="A4618" s="377"/>
      <c r="B4618" s="377"/>
      <c r="C4618" s="377"/>
      <c r="D4618" s="377"/>
      <c r="E4618" s="377"/>
      <c r="F4618" s="377"/>
      <c r="G4618" s="377"/>
      <c r="H4618" s="377"/>
      <c r="I4618" s="377"/>
      <c r="J4618" s="377"/>
      <c r="K4618" t="s">
        <v>5833</v>
      </c>
      <c r="L4618" t="s">
        <v>5595</v>
      </c>
      <c r="M4618" t="s">
        <v>26</v>
      </c>
      <c r="N4618" t="s">
        <v>80</v>
      </c>
      <c r="O4618" t="s">
        <v>6079</v>
      </c>
      <c r="P4618" t="s">
        <v>6079</v>
      </c>
      <c r="Q4618" t="s">
        <v>6079</v>
      </c>
      <c r="R4618" t="s">
        <v>6079</v>
      </c>
      <c r="S4618" t="s">
        <v>6079</v>
      </c>
      <c r="T4618">
        <v>6.3435479297771116E-2</v>
      </c>
      <c r="U4618">
        <v>5.9653670312870687E-2</v>
      </c>
      <c r="V4618">
        <v>6.8588207565303261E-2</v>
      </c>
      <c r="W4618">
        <v>5.436715602391632E-2</v>
      </c>
      <c r="X4618">
        <v>4.8227964613487335E-2</v>
      </c>
      <c r="Y4618">
        <v>4.8567101975687955E-2</v>
      </c>
      <c r="Z4618">
        <v>5.8290870645545043E-2</v>
      </c>
      <c r="AA4618">
        <v>5.5730987198050148E-2</v>
      </c>
      <c r="AB4618">
        <v>5.4919717560559494E-2</v>
      </c>
      <c r="AC4618">
        <v>4.5512315938681921E-2</v>
      </c>
      <c r="AD4618">
        <v>5.6363902885705953E-2</v>
      </c>
      <c r="AE4618">
        <v>4.4030787696288883E-2</v>
      </c>
      <c r="AF4618">
        <v>4.2101234103231445E-2</v>
      </c>
      <c r="AG4618">
        <v>3.4667417941891411E-2</v>
      </c>
      <c r="AH4618">
        <v>3.8419087170579971E-2</v>
      </c>
      <c r="AI4618">
        <v>4.2220221390165298E-2</v>
      </c>
      <c r="AJ4618">
        <v>4.8600648007600146E-2</v>
      </c>
      <c r="AK4618">
        <v>4.6964260920000001E-2</v>
      </c>
      <c r="AL4618">
        <v>4.6449687519999998E-2</v>
      </c>
      <c r="AM4618">
        <v>4.6753728889999999E-2</v>
      </c>
      <c r="AN4618">
        <v>5.6193961870000003E-2</v>
      </c>
      <c r="AO4618">
        <v>5.406923097E-2</v>
      </c>
      <c r="AP4618">
        <v>4.6940253029999997E-2</v>
      </c>
      <c r="AQ4618">
        <v>4.1294701009999997E-2</v>
      </c>
      <c r="AR4618">
        <v>4.1453251279999999E-2</v>
      </c>
      <c r="AS4618">
        <v>0.15032859034000001</v>
      </c>
      <c r="AT4618">
        <v>3.978587821E-2</v>
      </c>
      <c r="AU4618">
        <v>3.9861255930000006E-2</v>
      </c>
      <c r="AV4618">
        <v>3.7631946639999997E-2</v>
      </c>
      <c r="AW4618">
        <v>3.7025682899999995E-2</v>
      </c>
      <c r="AX4618">
        <v>3.6660066310000003E-2</v>
      </c>
      <c r="AY4618">
        <v>4.1767725890000003E-2</v>
      </c>
      <c r="AZ4618">
        <v>3.5208228369999997E-2</v>
      </c>
    </row>
    <row r="4619" spans="1:52" ht="14.55" customHeight="1">
      <c r="A4619" s="377"/>
      <c r="B4619" s="377"/>
      <c r="C4619" s="377"/>
      <c r="D4619" s="377"/>
      <c r="E4619" s="377"/>
      <c r="F4619" s="377"/>
      <c r="G4619" s="377"/>
      <c r="H4619" s="377"/>
      <c r="I4619" s="377"/>
      <c r="J4619" s="377"/>
      <c r="K4619" t="s">
        <v>5834</v>
      </c>
      <c r="L4619" t="s">
        <v>5595</v>
      </c>
      <c r="M4619" t="s">
        <v>5585</v>
      </c>
      <c r="N4619" t="s">
        <v>80</v>
      </c>
      <c r="O4619">
        <v>28.511943291176667</v>
      </c>
      <c r="P4619">
        <v>22.713327750273844</v>
      </c>
      <c r="Q4619">
        <v>22.279747058794204</v>
      </c>
      <c r="R4619">
        <v>20.144393120084683</v>
      </c>
      <c r="S4619">
        <v>17.239066899682449</v>
      </c>
      <c r="T4619">
        <v>14.479455138515656</v>
      </c>
      <c r="U4619">
        <v>13.699617764421861</v>
      </c>
      <c r="V4619">
        <v>11.76799587190556</v>
      </c>
      <c r="W4619">
        <v>9.9178810142051681</v>
      </c>
      <c r="X4619">
        <v>9.7688867072113883</v>
      </c>
      <c r="Y4619">
        <v>8.5572098417077758</v>
      </c>
      <c r="Z4619">
        <v>7.7000541187332443</v>
      </c>
      <c r="AA4619">
        <v>7.2402434660639514</v>
      </c>
      <c r="AB4619">
        <v>5.9785812750897218</v>
      </c>
      <c r="AC4619">
        <v>6.0209210223983822</v>
      </c>
      <c r="AD4619">
        <v>6.773887221319522</v>
      </c>
      <c r="AE4619">
        <v>5.3959265466177886</v>
      </c>
      <c r="AF4619">
        <v>4.9953917117482334</v>
      </c>
      <c r="AG4619">
        <v>5.1565098926920561</v>
      </c>
      <c r="AH4619">
        <v>5.4880403577545174</v>
      </c>
      <c r="AI4619">
        <v>5.9908152106704833</v>
      </c>
      <c r="AJ4619">
        <v>6.0972296051210462</v>
      </c>
      <c r="AK4619">
        <v>3.3283342439848354</v>
      </c>
      <c r="AL4619">
        <v>4.3185593228629555</v>
      </c>
      <c r="AM4619">
        <v>4.1680266425584751</v>
      </c>
      <c r="AN4619">
        <v>4.7754951417167177</v>
      </c>
      <c r="AO4619">
        <v>5.0269203288589743</v>
      </c>
      <c r="AP4619">
        <v>4.7591275880635955</v>
      </c>
      <c r="AQ4619">
        <v>4.9762193292416557</v>
      </c>
      <c r="AR4619">
        <v>5.5239990055759494</v>
      </c>
      <c r="AS4619">
        <v>5.3911453013101589</v>
      </c>
      <c r="AT4619">
        <v>5.2472750851288383</v>
      </c>
      <c r="AU4619">
        <v>5.2622355573783768</v>
      </c>
      <c r="AV4619">
        <v>4.9011976124058352</v>
      </c>
      <c r="AW4619">
        <v>4.9283286715239827</v>
      </c>
      <c r="AX4619">
        <v>6.1674959301684824</v>
      </c>
      <c r="AY4619">
        <v>7.6454797960244409</v>
      </c>
      <c r="AZ4619">
        <v>9.1083280342262327</v>
      </c>
    </row>
    <row r="4620" spans="1:52" ht="14.55" customHeight="1">
      <c r="A4620" s="377"/>
      <c r="B4620" s="377"/>
      <c r="C4620" s="377"/>
      <c r="D4620" s="377"/>
      <c r="E4620" s="377"/>
      <c r="F4620" s="377"/>
      <c r="G4620" s="377"/>
      <c r="H4620" s="377"/>
      <c r="I4620" s="377"/>
      <c r="J4620" s="377"/>
      <c r="K4620" t="s">
        <v>5835</v>
      </c>
      <c r="L4620" t="s">
        <v>5595</v>
      </c>
      <c r="M4620" t="s">
        <v>27</v>
      </c>
      <c r="N4620" t="s">
        <v>80</v>
      </c>
      <c r="O4620">
        <v>12.5953492704783</v>
      </c>
      <c r="P4620">
        <v>7.7106787932782908</v>
      </c>
      <c r="Q4620">
        <v>8.5659219669171254</v>
      </c>
      <c r="R4620">
        <v>5.3367092249639576</v>
      </c>
      <c r="S4620">
        <v>5.5196186444658561</v>
      </c>
      <c r="T4620">
        <v>5.3000712452992857</v>
      </c>
      <c r="U4620">
        <v>4.9514636866955986</v>
      </c>
      <c r="V4620">
        <v>4.5210466521309058</v>
      </c>
      <c r="W4620">
        <v>4.0760309406123998</v>
      </c>
      <c r="X4620">
        <v>4.6772493759530134</v>
      </c>
      <c r="Y4620">
        <v>4.1199228894399997</v>
      </c>
      <c r="Z4620">
        <v>4.0186549650100005</v>
      </c>
      <c r="AA4620">
        <v>3.6145772998723378</v>
      </c>
      <c r="AB4620">
        <v>3.647939832752952</v>
      </c>
      <c r="AC4620">
        <v>3.3445770403700004</v>
      </c>
      <c r="AD4620">
        <v>2.5406561939563765</v>
      </c>
      <c r="AE4620">
        <v>2.3636264434303236</v>
      </c>
      <c r="AF4620">
        <v>2.1201467654948107</v>
      </c>
      <c r="AG4620">
        <v>1.862389516564773</v>
      </c>
      <c r="AH4620">
        <v>1.7292501474630284</v>
      </c>
      <c r="AI4620">
        <v>1.6579015312272611</v>
      </c>
      <c r="AJ4620">
        <v>1.5578926910942636</v>
      </c>
      <c r="AK4620">
        <v>1.6009341383124327</v>
      </c>
      <c r="AL4620">
        <v>1.4493298628606703</v>
      </c>
      <c r="AM4620">
        <v>1.2926486399995205</v>
      </c>
      <c r="AN4620">
        <v>1.3417139632157913</v>
      </c>
      <c r="AO4620">
        <v>1.1510350013341066</v>
      </c>
      <c r="AP4620">
        <v>1.2417543144240251</v>
      </c>
      <c r="AQ4620">
        <v>1.0579217221299999</v>
      </c>
      <c r="AR4620">
        <v>0.83515243770433534</v>
      </c>
      <c r="AS4620">
        <v>0.6637557541056609</v>
      </c>
      <c r="AT4620">
        <v>0.62659430192162946</v>
      </c>
      <c r="AU4620">
        <v>0.80481693911999985</v>
      </c>
      <c r="AV4620">
        <v>0.65165850943000003</v>
      </c>
      <c r="AW4620">
        <v>0.59202766816999997</v>
      </c>
      <c r="AX4620">
        <v>0.84476898582000004</v>
      </c>
      <c r="AY4620">
        <v>0.84621716594000007</v>
      </c>
      <c r="AZ4620">
        <v>0.58614295289999996</v>
      </c>
    </row>
    <row r="4621" spans="1:52" ht="14.55" customHeight="1">
      <c r="A4621" s="377"/>
      <c r="B4621" s="377"/>
      <c r="C4621" s="377"/>
      <c r="D4621" s="377"/>
      <c r="E4621" s="377"/>
      <c r="F4621" s="377"/>
      <c r="G4621" s="377"/>
      <c r="H4621" s="377"/>
      <c r="I4621" s="377"/>
      <c r="J4621" s="377"/>
      <c r="K4621" t="s">
        <v>5836</v>
      </c>
      <c r="L4621" t="s">
        <v>5595</v>
      </c>
      <c r="M4621" t="s">
        <v>28</v>
      </c>
      <c r="N4621" t="s">
        <v>80</v>
      </c>
      <c r="O4621">
        <v>0.37878456097547542</v>
      </c>
      <c r="P4621">
        <v>0.80412728648106246</v>
      </c>
      <c r="Q4621">
        <v>0.53653573014986289</v>
      </c>
      <c r="R4621">
        <v>0.46494509005270174</v>
      </c>
      <c r="S4621">
        <v>0.29332229339094901</v>
      </c>
      <c r="T4621">
        <v>0.27795371947379272</v>
      </c>
      <c r="U4621">
        <v>0.30746302791675423</v>
      </c>
      <c r="V4621">
        <v>0.32740965203154976</v>
      </c>
      <c r="W4621">
        <v>0.27803500577817891</v>
      </c>
      <c r="X4621">
        <v>0.30056353628381044</v>
      </c>
      <c r="Y4621">
        <v>0.31418836925749111</v>
      </c>
      <c r="Z4621">
        <v>0.31460777201674223</v>
      </c>
      <c r="AA4621">
        <v>0.36976319492246901</v>
      </c>
      <c r="AB4621">
        <v>0.39584839517598741</v>
      </c>
      <c r="AC4621">
        <v>0.30058995546756984</v>
      </c>
      <c r="AD4621">
        <v>0.30379994735463317</v>
      </c>
      <c r="AE4621">
        <v>0.25903707816590044</v>
      </c>
      <c r="AF4621">
        <v>0.27139298851221089</v>
      </c>
      <c r="AG4621">
        <v>0.31871495872572719</v>
      </c>
      <c r="AH4621">
        <v>0.27638384519210207</v>
      </c>
      <c r="AI4621">
        <v>0.22666071762109291</v>
      </c>
      <c r="AJ4621">
        <v>0.26132200590702848</v>
      </c>
      <c r="AK4621">
        <v>0.23510782147817244</v>
      </c>
      <c r="AL4621">
        <v>0.26430706292642503</v>
      </c>
      <c r="AM4621">
        <v>0.2400226002490233</v>
      </c>
      <c r="AN4621">
        <v>0.32049514449444494</v>
      </c>
      <c r="AO4621">
        <v>0.33902550388124358</v>
      </c>
      <c r="AP4621">
        <v>0.1137280487458836</v>
      </c>
      <c r="AQ4621">
        <v>0.18366024209381601</v>
      </c>
      <c r="AR4621">
        <v>9.3569426748560822E-2</v>
      </c>
      <c r="AS4621">
        <v>7.0348168601123515E-2</v>
      </c>
      <c r="AT4621">
        <v>0.16544921746227786</v>
      </c>
      <c r="AU4621">
        <v>0.15820089563390383</v>
      </c>
      <c r="AV4621">
        <v>0.25514290677979223</v>
      </c>
      <c r="AW4621">
        <v>0.16842534641000739</v>
      </c>
      <c r="AX4621">
        <v>0.22009507837330047</v>
      </c>
      <c r="AY4621">
        <v>0.23125782119331176</v>
      </c>
      <c r="AZ4621">
        <v>0.31482488576496137</v>
      </c>
    </row>
    <row r="4622" spans="1:52" ht="14.55" customHeight="1">
      <c r="A4622" s="377"/>
      <c r="B4622" s="377"/>
      <c r="C4622" s="377"/>
      <c r="D4622" s="377"/>
      <c r="E4622" s="377"/>
      <c r="F4622" s="377"/>
      <c r="G4622" s="377"/>
      <c r="H4622" s="377"/>
      <c r="I4622" s="377"/>
      <c r="J4622" s="377"/>
      <c r="K4622" t="s">
        <v>5837</v>
      </c>
      <c r="L4622" t="s">
        <v>5595</v>
      </c>
      <c r="M4622" t="s">
        <v>29</v>
      </c>
      <c r="N4622" t="s">
        <v>80</v>
      </c>
      <c r="O4622">
        <v>0.99294692337613721</v>
      </c>
      <c r="P4622">
        <v>1.1392562948886669</v>
      </c>
      <c r="Q4622">
        <v>1.173161152155586</v>
      </c>
      <c r="R4622">
        <v>1.215443785752168</v>
      </c>
      <c r="S4622">
        <v>1.2022654013194465</v>
      </c>
      <c r="T4622">
        <v>1.0629457377209788</v>
      </c>
      <c r="U4622">
        <v>0.87305446495418959</v>
      </c>
      <c r="V4622">
        <v>0.8452035142041523</v>
      </c>
      <c r="W4622">
        <v>1.0030413974763783</v>
      </c>
      <c r="X4622">
        <v>0.80335038325493502</v>
      </c>
      <c r="Y4622">
        <v>0.79788748419454769</v>
      </c>
      <c r="Z4622">
        <v>0.63658406610402574</v>
      </c>
      <c r="AA4622">
        <v>0.60232369113091566</v>
      </c>
      <c r="AB4622">
        <v>0.5559744682549933</v>
      </c>
      <c r="AC4622">
        <v>0.53634197258114769</v>
      </c>
      <c r="AD4622">
        <v>0.49882462492103108</v>
      </c>
      <c r="AE4622">
        <v>0.50818998841771534</v>
      </c>
      <c r="AF4622">
        <v>0.5186631523463503</v>
      </c>
      <c r="AG4622">
        <v>0.49276325016990141</v>
      </c>
      <c r="AH4622">
        <v>0.49033583734918096</v>
      </c>
      <c r="AI4622">
        <v>0.46205660033538609</v>
      </c>
      <c r="AJ4622">
        <v>0.52226871357655325</v>
      </c>
      <c r="AK4622">
        <v>0.50508844177293655</v>
      </c>
      <c r="AL4622">
        <v>0.50291117279304998</v>
      </c>
      <c r="AM4622">
        <v>0.50214043415334508</v>
      </c>
      <c r="AN4622">
        <v>0.45576351967097722</v>
      </c>
      <c r="AO4622">
        <v>0.4637808743307919</v>
      </c>
      <c r="AP4622">
        <v>0.40360946680999998</v>
      </c>
      <c r="AQ4622">
        <v>0.44793717744</v>
      </c>
      <c r="AR4622">
        <v>0.49345554281999998</v>
      </c>
      <c r="AS4622">
        <v>0.52628519922000006</v>
      </c>
      <c r="AT4622">
        <v>0.4865687494</v>
      </c>
      <c r="AU4622">
        <v>0.51878022787</v>
      </c>
      <c r="AV4622">
        <v>0.55680816013000001</v>
      </c>
      <c r="AW4622">
        <v>0.45442535600999989</v>
      </c>
      <c r="AX4622">
        <v>0.45136518683999999</v>
      </c>
      <c r="AY4622">
        <v>0.49804959045000002</v>
      </c>
      <c r="AZ4622">
        <v>0.44800454294999997</v>
      </c>
    </row>
    <row r="4623" spans="1:52" ht="14.55" customHeight="1">
      <c r="A4623" s="377"/>
      <c r="B4623" s="377"/>
      <c r="C4623" s="377"/>
      <c r="D4623" s="377"/>
      <c r="E4623" s="377"/>
      <c r="F4623" s="377"/>
      <c r="G4623" s="377"/>
      <c r="H4623" s="377"/>
      <c r="I4623" s="377"/>
      <c r="J4623" s="377"/>
      <c r="K4623" t="s">
        <v>5838</v>
      </c>
      <c r="L4623" t="s">
        <v>5595</v>
      </c>
      <c r="M4623" t="s">
        <v>30</v>
      </c>
      <c r="N4623" t="s">
        <v>80</v>
      </c>
      <c r="O4623">
        <v>3.6667308419599034</v>
      </c>
      <c r="P4623">
        <v>4.424661105090185</v>
      </c>
      <c r="Q4623">
        <v>4.2822767716838994</v>
      </c>
      <c r="R4623">
        <v>4.3218541281003207</v>
      </c>
      <c r="S4623">
        <v>4.0091536230099996</v>
      </c>
      <c r="T4623">
        <v>3.6690613824799994</v>
      </c>
      <c r="U4623">
        <v>3.585752495089622</v>
      </c>
      <c r="V4623">
        <v>3.4632660914675686</v>
      </c>
      <c r="W4623">
        <v>3.4492209663961262</v>
      </c>
      <c r="X4623">
        <v>3.5380151283890227</v>
      </c>
      <c r="Y4623">
        <v>3.4155466771761178</v>
      </c>
      <c r="Z4623">
        <v>3.1290272430363677</v>
      </c>
      <c r="AA4623">
        <v>3.0848468721900577</v>
      </c>
      <c r="AB4623">
        <v>2.8229705948927295</v>
      </c>
      <c r="AC4623">
        <v>2.6418978718557233</v>
      </c>
      <c r="AD4623">
        <v>2.3815907280009951</v>
      </c>
      <c r="AE4623">
        <v>2.1903972728277914</v>
      </c>
      <c r="AF4623">
        <v>1.6539538393172717</v>
      </c>
      <c r="AG4623">
        <v>1.5844438668283605</v>
      </c>
      <c r="AH4623">
        <v>1.5102356782012554</v>
      </c>
      <c r="AI4623">
        <v>1.2908872873345905</v>
      </c>
      <c r="AJ4623">
        <v>1.00289692551</v>
      </c>
      <c r="AK4623">
        <v>1.1514780965</v>
      </c>
      <c r="AL4623">
        <v>1.01796299804</v>
      </c>
      <c r="AM4623">
        <v>1.0298688254699999</v>
      </c>
      <c r="AN4623">
        <v>1.0031249358600001</v>
      </c>
      <c r="AO4623">
        <v>0.71906921800000001</v>
      </c>
      <c r="AP4623">
        <v>0.67635768911000005</v>
      </c>
      <c r="AQ4623">
        <v>0.52253011242000003</v>
      </c>
      <c r="AR4623">
        <v>0.46692845834000002</v>
      </c>
      <c r="AS4623">
        <v>0.45288189146000002</v>
      </c>
      <c r="AT4623">
        <v>0.42869537331000007</v>
      </c>
      <c r="AU4623">
        <v>0.41301227896999998</v>
      </c>
      <c r="AV4623">
        <v>0.37035135536000002</v>
      </c>
      <c r="AW4623">
        <v>0.35957312926999996</v>
      </c>
      <c r="AX4623">
        <v>0.35365722040999997</v>
      </c>
      <c r="AY4623">
        <v>0.30672780998999999</v>
      </c>
      <c r="AZ4623">
        <v>0.29004303363</v>
      </c>
    </row>
    <row r="4624" spans="1:52" ht="14.55" customHeight="1">
      <c r="A4624" s="377"/>
      <c r="B4624" s="377"/>
      <c r="C4624" s="377"/>
      <c r="D4624" s="377"/>
      <c r="E4624" s="377"/>
      <c r="F4624" s="377"/>
      <c r="G4624" s="377"/>
      <c r="H4624" s="377"/>
      <c r="I4624" s="377"/>
      <c r="J4624" s="377"/>
      <c r="K4624" t="s">
        <v>5839</v>
      </c>
      <c r="L4624" t="s">
        <v>5595</v>
      </c>
      <c r="M4624" t="s">
        <v>100</v>
      </c>
      <c r="N4624" t="s">
        <v>80</v>
      </c>
      <c r="O4624">
        <v>1.4911915258128254</v>
      </c>
      <c r="P4624">
        <v>1.8107619565278601</v>
      </c>
      <c r="Q4624">
        <v>1.9123946319588609</v>
      </c>
      <c r="R4624">
        <v>1.8830836605044656</v>
      </c>
      <c r="S4624">
        <v>1.8308506084020069</v>
      </c>
      <c r="T4624">
        <v>1.7092748193598424</v>
      </c>
      <c r="U4624">
        <v>1.6669946017823047</v>
      </c>
      <c r="V4624">
        <v>1.4573274426406111</v>
      </c>
      <c r="W4624">
        <v>1.3626357355283487</v>
      </c>
      <c r="X4624">
        <v>1.2778710650752223</v>
      </c>
      <c r="Y4624">
        <v>1.1220113074648366</v>
      </c>
      <c r="Z4624">
        <v>0.97487722633577278</v>
      </c>
      <c r="AA4624">
        <v>0.88984659816977618</v>
      </c>
      <c r="AB4624">
        <v>0.65351268884609381</v>
      </c>
      <c r="AC4624">
        <v>0.66705205326466288</v>
      </c>
      <c r="AD4624">
        <v>0.51245203949925711</v>
      </c>
      <c r="AE4624">
        <v>0.54378081369120501</v>
      </c>
      <c r="AF4624">
        <v>0.54084495756880901</v>
      </c>
      <c r="AG4624">
        <v>0.48373064223633</v>
      </c>
      <c r="AH4624">
        <v>0.41740165906607513</v>
      </c>
      <c r="AI4624">
        <v>0.40490023774159029</v>
      </c>
      <c r="AJ4624">
        <v>0.32703473271710853</v>
      </c>
      <c r="AK4624">
        <v>0.31320607075912948</v>
      </c>
      <c r="AL4624">
        <v>0.30651082892436365</v>
      </c>
      <c r="AM4624">
        <v>0.31491567967824979</v>
      </c>
      <c r="AN4624">
        <v>0.41439512284818586</v>
      </c>
      <c r="AO4624">
        <v>0.48191975273129417</v>
      </c>
      <c r="AP4624">
        <v>0.45811268093024859</v>
      </c>
      <c r="AQ4624">
        <v>0.44919071652388148</v>
      </c>
      <c r="AR4624">
        <v>0.22280558267589223</v>
      </c>
      <c r="AS4624">
        <v>0.17033842186313439</v>
      </c>
      <c r="AT4624">
        <v>0.16928049318188609</v>
      </c>
      <c r="AU4624">
        <v>0.15917834527738201</v>
      </c>
      <c r="AV4624">
        <v>9.2005503865843524E-2</v>
      </c>
      <c r="AW4624">
        <v>5.8419990647784317E-2</v>
      </c>
      <c r="AX4624">
        <v>5.4628036850966837E-2</v>
      </c>
      <c r="AY4624">
        <v>5.5356044028106038E-2</v>
      </c>
      <c r="AZ4624">
        <v>4.1074845879625732E-2</v>
      </c>
    </row>
    <row r="4625" spans="1:52" ht="14.55" customHeight="1">
      <c r="A4625" s="377"/>
      <c r="B4625" s="377"/>
      <c r="C4625" s="377"/>
      <c r="D4625" s="377"/>
      <c r="E4625" s="377"/>
      <c r="F4625" s="377"/>
      <c r="G4625" s="377"/>
      <c r="H4625" s="377"/>
      <c r="I4625" s="377"/>
      <c r="J4625" s="377"/>
      <c r="K4625" t="s">
        <v>5840</v>
      </c>
      <c r="L4625" t="s">
        <v>5595</v>
      </c>
      <c r="M4625" t="s">
        <v>31</v>
      </c>
      <c r="N4625" t="s">
        <v>80</v>
      </c>
      <c r="O4625">
        <v>0.21200048350858069</v>
      </c>
      <c r="P4625">
        <v>0.29783608809365664</v>
      </c>
      <c r="Q4625">
        <v>0.3309628136983726</v>
      </c>
      <c r="R4625">
        <v>0.36154377800575671</v>
      </c>
      <c r="S4625">
        <v>0.21401848695947523</v>
      </c>
      <c r="T4625">
        <v>0.22021315083334131</v>
      </c>
      <c r="U4625">
        <v>0.19614186198076711</v>
      </c>
      <c r="V4625">
        <v>0.15617044063303268</v>
      </c>
      <c r="W4625">
        <v>0.19027714054935249</v>
      </c>
      <c r="X4625">
        <v>0.17321684139510746</v>
      </c>
      <c r="Y4625">
        <v>0.2561043712902924</v>
      </c>
      <c r="Z4625">
        <v>0.2022736752583903</v>
      </c>
      <c r="AA4625">
        <v>0.11656369262592424</v>
      </c>
      <c r="AB4625">
        <v>0.10098658652337654</v>
      </c>
      <c r="AC4625">
        <v>0.10662780084457898</v>
      </c>
      <c r="AD4625">
        <v>0.15369059272065355</v>
      </c>
      <c r="AE4625">
        <v>0.1328090196756529</v>
      </c>
      <c r="AF4625">
        <v>0.14819204504867944</v>
      </c>
      <c r="AG4625">
        <v>0.13183055012877598</v>
      </c>
      <c r="AH4625">
        <v>0.12943964100231803</v>
      </c>
      <c r="AI4625">
        <v>0.17553797030901427</v>
      </c>
      <c r="AJ4625">
        <v>0.16958924468263978</v>
      </c>
      <c r="AK4625">
        <v>0.18536360130329607</v>
      </c>
      <c r="AL4625">
        <v>0.19415971129894333</v>
      </c>
      <c r="AM4625">
        <v>0.24926037492174105</v>
      </c>
      <c r="AN4625">
        <v>0.23455278083647776</v>
      </c>
      <c r="AO4625">
        <v>0.22042165107745937</v>
      </c>
      <c r="AP4625">
        <v>0.21291318078282373</v>
      </c>
      <c r="AQ4625">
        <v>0.19770610787595944</v>
      </c>
      <c r="AR4625">
        <v>0.20399503277507225</v>
      </c>
      <c r="AS4625">
        <v>0.20575252906765101</v>
      </c>
      <c r="AT4625">
        <v>0.16106578780804134</v>
      </c>
      <c r="AU4625">
        <v>0.1890579927603262</v>
      </c>
      <c r="AV4625">
        <v>0.16065186228593714</v>
      </c>
      <c r="AW4625">
        <v>0.18583223112041672</v>
      </c>
      <c r="AX4625">
        <v>0.19256206012106319</v>
      </c>
      <c r="AY4625">
        <v>0.24362433705677752</v>
      </c>
      <c r="AZ4625">
        <v>0.57872131302347563</v>
      </c>
    </row>
    <row r="4626" spans="1:52" ht="14.55" customHeight="1">
      <c r="A4626" s="377"/>
      <c r="B4626" s="377"/>
      <c r="C4626" s="377"/>
      <c r="D4626" s="377"/>
      <c r="E4626" s="377"/>
      <c r="F4626" s="377"/>
      <c r="G4626" s="377"/>
      <c r="H4626" s="377"/>
      <c r="I4626" s="377"/>
      <c r="J4626" s="377"/>
      <c r="K4626" t="s">
        <v>5841</v>
      </c>
      <c r="L4626" t="s">
        <v>5595</v>
      </c>
      <c r="M4626" t="s">
        <v>32</v>
      </c>
      <c r="N4626" t="s">
        <v>80</v>
      </c>
      <c r="O4626" t="s">
        <v>6079</v>
      </c>
      <c r="P4626" t="s">
        <v>6079</v>
      </c>
      <c r="Q4626" t="s">
        <v>6079</v>
      </c>
      <c r="R4626" t="s">
        <v>6079</v>
      </c>
      <c r="S4626" t="s">
        <v>6079</v>
      </c>
      <c r="T4626">
        <v>0.23067865926000003</v>
      </c>
      <c r="U4626">
        <v>0.2725025237</v>
      </c>
      <c r="V4626">
        <v>0.27106721410000001</v>
      </c>
      <c r="W4626">
        <v>0.23599002108999995</v>
      </c>
      <c r="X4626">
        <v>0.22726795676</v>
      </c>
      <c r="Y4626">
        <v>0.22328946519000001</v>
      </c>
      <c r="Z4626">
        <v>0.20379033424000001</v>
      </c>
      <c r="AA4626">
        <v>0.18696460645999999</v>
      </c>
      <c r="AB4626">
        <v>0.18037078277999999</v>
      </c>
      <c r="AC4626">
        <v>0.11991200561999998</v>
      </c>
      <c r="AD4626">
        <v>0.10034667332</v>
      </c>
      <c r="AE4626">
        <v>8.1247343300000011E-2</v>
      </c>
      <c r="AF4626">
        <v>6.9388129400000012E-2</v>
      </c>
      <c r="AG4626">
        <v>4.9063480239999999E-2</v>
      </c>
      <c r="AH4626">
        <v>3.7868319799999994E-2</v>
      </c>
      <c r="AI4626">
        <v>3.6041174529999997E-2</v>
      </c>
      <c r="AJ4626">
        <v>3.5742225217392669E-2</v>
      </c>
      <c r="AK4626">
        <v>3.6344966530003887E-2</v>
      </c>
      <c r="AL4626">
        <v>3.9364004970773456E-2</v>
      </c>
      <c r="AM4626">
        <v>3.2501902830486963E-2</v>
      </c>
      <c r="AN4626">
        <v>3.1721902282526589E-2</v>
      </c>
      <c r="AO4626">
        <v>2.9184838047236216E-2</v>
      </c>
      <c r="AP4626">
        <v>2.809569700519108E-2</v>
      </c>
      <c r="AQ4626">
        <v>2.4198008078930841E-2</v>
      </c>
      <c r="AR4626">
        <v>1.384482379983098E-2</v>
      </c>
      <c r="AS4626">
        <v>1.6479408352843387E-2</v>
      </c>
      <c r="AT4626">
        <v>1.6935091880257908E-2</v>
      </c>
      <c r="AU4626">
        <v>1.7071397463103419E-2</v>
      </c>
      <c r="AV4626">
        <v>1.5958066103339736E-2</v>
      </c>
      <c r="AW4626">
        <v>1.5557929744150198E-2</v>
      </c>
      <c r="AX4626">
        <v>3.9623454738816439E-3</v>
      </c>
      <c r="AY4626">
        <v>4.989797052759949E-3</v>
      </c>
      <c r="AZ4626">
        <v>3.0573409468861016E-3</v>
      </c>
    </row>
    <row r="4627" spans="1:52" ht="14.55" customHeight="1">
      <c r="A4627" s="377"/>
      <c r="B4627" s="377"/>
      <c r="C4627" s="377"/>
      <c r="D4627" s="377"/>
      <c r="E4627" s="377"/>
      <c r="F4627" s="377"/>
      <c r="G4627" s="377"/>
      <c r="H4627" s="377"/>
      <c r="I4627" s="377"/>
      <c r="J4627" s="377"/>
      <c r="K4627" t="s">
        <v>5842</v>
      </c>
      <c r="L4627" t="s">
        <v>5595</v>
      </c>
      <c r="M4627" t="s">
        <v>93</v>
      </c>
      <c r="N4627" t="s">
        <v>80</v>
      </c>
      <c r="O4627">
        <v>0.73455106380181412</v>
      </c>
      <c r="P4627">
        <v>0.76748783537358234</v>
      </c>
      <c r="Q4627">
        <v>0.66237852322644797</v>
      </c>
      <c r="R4627">
        <v>0.55413498466646649</v>
      </c>
      <c r="S4627">
        <v>0.53569444866176108</v>
      </c>
      <c r="T4627">
        <v>0.44381523249205201</v>
      </c>
      <c r="U4627">
        <v>0.43433717518051695</v>
      </c>
      <c r="V4627">
        <v>0.44490538684405923</v>
      </c>
      <c r="W4627">
        <v>0.42528951529410858</v>
      </c>
      <c r="X4627">
        <v>0.36246432418500502</v>
      </c>
      <c r="Y4627">
        <v>0.33698017847393208</v>
      </c>
      <c r="Z4627">
        <v>0.31303490560338898</v>
      </c>
      <c r="AA4627">
        <v>0.31429209457987478</v>
      </c>
      <c r="AB4627">
        <v>0.28044126243606482</v>
      </c>
      <c r="AC4627">
        <v>0.27801869269325058</v>
      </c>
      <c r="AD4627">
        <v>0.23841966835528761</v>
      </c>
      <c r="AE4627">
        <v>0.23904539425300245</v>
      </c>
      <c r="AF4627">
        <v>0.18448610522925291</v>
      </c>
      <c r="AG4627">
        <v>0.16824573747614391</v>
      </c>
      <c r="AH4627">
        <v>0.12090006301949348</v>
      </c>
      <c r="AI4627">
        <v>0.11576374827408416</v>
      </c>
      <c r="AJ4627">
        <v>0.11127649407237196</v>
      </c>
      <c r="AK4627">
        <v>0.10156985682356091</v>
      </c>
      <c r="AL4627">
        <v>8.8457248015299791E-2</v>
      </c>
      <c r="AM4627">
        <v>8.5582015501046438E-2</v>
      </c>
      <c r="AN4627">
        <v>8.2612153103507932E-2</v>
      </c>
      <c r="AO4627">
        <v>7.7469188794407187E-2</v>
      </c>
      <c r="AP4627">
        <v>7.5414499320514125E-2</v>
      </c>
      <c r="AQ4627">
        <v>3.4841915499326193E-2</v>
      </c>
      <c r="AR4627">
        <v>2.2925492007547062E-2</v>
      </c>
      <c r="AS4627">
        <v>2.082288053307272E-2</v>
      </c>
      <c r="AT4627">
        <v>2.4939677931071932E-2</v>
      </c>
      <c r="AU4627">
        <v>2.3589053219904777E-2</v>
      </c>
      <c r="AV4627">
        <v>1.9338496043260909E-2</v>
      </c>
      <c r="AW4627">
        <v>4.1882430293386029E-2</v>
      </c>
      <c r="AX4627">
        <v>4.1149611537153769E-2</v>
      </c>
      <c r="AY4627">
        <v>4.1317394951373571E-2</v>
      </c>
      <c r="AZ4627">
        <v>4.6104097490000003E-2</v>
      </c>
    </row>
    <row r="4628" spans="1:52" ht="14.55" customHeight="1">
      <c r="A4628" s="377"/>
      <c r="B4628" s="377"/>
      <c r="C4628" s="377"/>
      <c r="D4628" s="377"/>
      <c r="E4628" s="377"/>
      <c r="F4628" s="377"/>
      <c r="G4628" s="377"/>
      <c r="H4628" s="377"/>
      <c r="I4628" s="377"/>
      <c r="J4628" s="377"/>
      <c r="K4628" t="s">
        <v>5843</v>
      </c>
      <c r="L4628" t="s">
        <v>5596</v>
      </c>
      <c r="M4628" t="s">
        <v>13</v>
      </c>
      <c r="N4628" t="s">
        <v>80</v>
      </c>
      <c r="O4628">
        <v>3.6428125902157736E-2</v>
      </c>
      <c r="P4628">
        <v>3.8375166444229329E-2</v>
      </c>
      <c r="Q4628">
        <v>3.9727660237965527E-2</v>
      </c>
      <c r="R4628">
        <v>3.5944525001636356E-2</v>
      </c>
      <c r="S4628">
        <v>3.3246552048545715E-2</v>
      </c>
      <c r="T4628">
        <v>3.0394961483185694E-2</v>
      </c>
      <c r="U4628">
        <v>2.644615563252874E-2</v>
      </c>
      <c r="V4628">
        <v>2.443706680529974E-2</v>
      </c>
      <c r="W4628">
        <v>2.350868724189643E-2</v>
      </c>
      <c r="X4628">
        <v>2.1867023156143073E-2</v>
      </c>
      <c r="Y4628">
        <v>2.0198922721191944E-2</v>
      </c>
      <c r="Z4628">
        <v>1.9594819597922947E-2</v>
      </c>
      <c r="AA4628">
        <v>1.8876142095827581E-2</v>
      </c>
      <c r="AB4628">
        <v>1.80766546503477E-2</v>
      </c>
      <c r="AC4628">
        <v>1.5166234418799419E-2</v>
      </c>
      <c r="AD4628">
        <v>1.3329871159756456E-2</v>
      </c>
      <c r="AE4628">
        <v>1.3070984807956536E-2</v>
      </c>
      <c r="AF4628">
        <v>1.227685605563549E-2</v>
      </c>
      <c r="AG4628">
        <v>1.1685080339292697E-2</v>
      </c>
      <c r="AH4628">
        <v>1.1351058235628758E-2</v>
      </c>
      <c r="AI4628">
        <v>1.0334169279337313E-2</v>
      </c>
      <c r="AJ4628">
        <v>9.4090240113238275E-3</v>
      </c>
      <c r="AK4628">
        <v>7.8997277398398305E-3</v>
      </c>
      <c r="AL4628">
        <v>7.560553853041831E-3</v>
      </c>
      <c r="AM4628">
        <v>7.4462787977828109E-3</v>
      </c>
      <c r="AN4628">
        <v>1.0233666155371812E-2</v>
      </c>
      <c r="AO4628">
        <v>9.6448696425908472E-3</v>
      </c>
      <c r="AP4628">
        <v>9.4618583867586859E-3</v>
      </c>
      <c r="AQ4628">
        <v>7.8217293135496233E-3</v>
      </c>
      <c r="AR4628">
        <v>7.9596841041308843E-3</v>
      </c>
      <c r="AS4628">
        <v>7.739015523982911E-3</v>
      </c>
      <c r="AT4628">
        <v>7.6859019973580167E-3</v>
      </c>
      <c r="AU4628">
        <v>7.6908383661962237E-3</v>
      </c>
      <c r="AV4628">
        <v>8.3286118811095825E-3</v>
      </c>
      <c r="AW4628">
        <v>9.2768378390745195E-3</v>
      </c>
      <c r="AX4628">
        <v>1.1224642033583041E-2</v>
      </c>
      <c r="AY4628">
        <v>1.3901404733494018E-2</v>
      </c>
      <c r="AZ4628">
        <v>3.2576015295109402E-2</v>
      </c>
    </row>
    <row r="4629" spans="1:52" ht="14.55" customHeight="1">
      <c r="A4629" s="377"/>
      <c r="B4629" s="377"/>
      <c r="C4629" s="377"/>
      <c r="D4629" s="377"/>
      <c r="E4629" s="377"/>
      <c r="F4629" s="377"/>
      <c r="G4629" s="377"/>
      <c r="H4629" s="377"/>
      <c r="I4629" s="377"/>
      <c r="J4629" s="377"/>
      <c r="K4629" t="s">
        <v>5844</v>
      </c>
      <c r="L4629" t="s">
        <v>5596</v>
      </c>
      <c r="M4629" t="s">
        <v>14</v>
      </c>
      <c r="N4629" t="s">
        <v>80</v>
      </c>
      <c r="O4629">
        <v>5.6575887958059387E-2</v>
      </c>
      <c r="P4629">
        <v>5.5102062264220077E-2</v>
      </c>
      <c r="Q4629">
        <v>4.6881480162385712E-2</v>
      </c>
      <c r="R4629">
        <v>5.3250383952702235E-2</v>
      </c>
      <c r="S4629">
        <v>5.8144854756205025E-2</v>
      </c>
      <c r="T4629">
        <v>5.3229512012646987E-2</v>
      </c>
      <c r="U4629">
        <v>5.5000771345237072E-2</v>
      </c>
      <c r="V4629">
        <v>5.2286088538082094E-2</v>
      </c>
      <c r="W4629">
        <v>4.8443312198195095E-2</v>
      </c>
      <c r="X4629">
        <v>4.2329388267628033E-2</v>
      </c>
      <c r="Y4629">
        <v>4.3837430063964317E-2</v>
      </c>
      <c r="Z4629">
        <v>4.0264310696095616E-2</v>
      </c>
      <c r="AA4629">
        <v>3.8391899787909835E-2</v>
      </c>
      <c r="AB4629">
        <v>3.6406381999609813E-2</v>
      </c>
      <c r="AC4629">
        <v>3.946858376218456E-2</v>
      </c>
      <c r="AD4629">
        <v>3.7523971251121557E-2</v>
      </c>
      <c r="AE4629">
        <v>3.6064144378836663E-2</v>
      </c>
      <c r="AF4629">
        <v>3.5916158444261756E-2</v>
      </c>
      <c r="AG4629">
        <v>3.1673691744706196E-2</v>
      </c>
      <c r="AH4629">
        <v>2.7888043377210878E-2</v>
      </c>
      <c r="AI4629">
        <v>2.8623738230649429E-2</v>
      </c>
      <c r="AJ4629">
        <v>2.8227247518777854E-2</v>
      </c>
      <c r="AK4629">
        <v>2.9449854032673087E-2</v>
      </c>
      <c r="AL4629">
        <v>2.9135041204162184E-2</v>
      </c>
      <c r="AM4629">
        <v>2.5659016976990124E-2</v>
      </c>
      <c r="AN4629">
        <v>3.5411165386700499E-2</v>
      </c>
      <c r="AO4629">
        <v>3.2632201072547704E-2</v>
      </c>
      <c r="AP4629">
        <v>3.6009279293586792E-2</v>
      </c>
      <c r="AQ4629">
        <v>3.645858553575012E-2</v>
      </c>
      <c r="AR4629">
        <v>3.3279921646166312E-2</v>
      </c>
      <c r="AS4629">
        <v>2.7871483328033089E-2</v>
      </c>
      <c r="AT4629">
        <v>2.7342978986311956E-2</v>
      </c>
      <c r="AU4629">
        <v>2.678550635983374E-2</v>
      </c>
      <c r="AV4629">
        <v>2.6281894509529204E-2</v>
      </c>
      <c r="AW4629">
        <v>2.7098783321673807E-2</v>
      </c>
      <c r="AX4629">
        <v>2.7954269697225448E-2</v>
      </c>
      <c r="AY4629">
        <v>2.8240666473438543E-2</v>
      </c>
      <c r="AZ4629">
        <v>2.7480978378193653E-2</v>
      </c>
    </row>
    <row r="4630" spans="1:52" ht="14.55" customHeight="1">
      <c r="A4630" s="377"/>
      <c r="B4630" s="377"/>
      <c r="C4630" s="377"/>
      <c r="D4630" s="377"/>
      <c r="E4630" s="377"/>
      <c r="F4630" s="377"/>
      <c r="G4630" s="377"/>
      <c r="H4630" s="377"/>
      <c r="I4630" s="377"/>
      <c r="J4630" s="377"/>
      <c r="K4630" t="s">
        <v>5845</v>
      </c>
      <c r="L4630" t="s">
        <v>5596</v>
      </c>
      <c r="M4630" t="s">
        <v>92</v>
      </c>
      <c r="N4630" t="s">
        <v>80</v>
      </c>
      <c r="O4630">
        <v>0.4480293014893621</v>
      </c>
      <c r="P4630">
        <v>0.43791466728127798</v>
      </c>
      <c r="Q4630">
        <v>0.43972596034694189</v>
      </c>
      <c r="R4630">
        <v>0.46501149209141862</v>
      </c>
      <c r="S4630">
        <v>0.47009804131778049</v>
      </c>
      <c r="T4630">
        <v>0.51129208225702671</v>
      </c>
      <c r="U4630">
        <v>0.52891301053700679</v>
      </c>
      <c r="V4630">
        <v>0.50353719192230439</v>
      </c>
      <c r="W4630">
        <v>0.49315216971813669</v>
      </c>
      <c r="X4630">
        <v>0.43292493638931234</v>
      </c>
      <c r="Y4630">
        <v>0.41029401050192743</v>
      </c>
      <c r="Z4630">
        <v>0.43620196639020015</v>
      </c>
      <c r="AA4630">
        <v>0.42814108796947659</v>
      </c>
      <c r="AB4630">
        <v>0.42333359966660838</v>
      </c>
      <c r="AC4630">
        <v>0.40331124901969312</v>
      </c>
      <c r="AD4630">
        <v>0.33903188340686541</v>
      </c>
      <c r="AE4630">
        <v>0.2844083613124872</v>
      </c>
      <c r="AF4630">
        <v>0.17923573911612559</v>
      </c>
      <c r="AG4630">
        <v>0.17689307154157491</v>
      </c>
      <c r="AH4630">
        <v>0.15527923738216087</v>
      </c>
      <c r="AI4630">
        <v>0.18451774220141476</v>
      </c>
      <c r="AJ4630">
        <v>0.16397543895285158</v>
      </c>
      <c r="AK4630">
        <v>0.15605754705636357</v>
      </c>
      <c r="AL4630">
        <v>0.15537060254333429</v>
      </c>
      <c r="AM4630">
        <v>0.15054396649882287</v>
      </c>
      <c r="AN4630">
        <v>0.15371255720866089</v>
      </c>
      <c r="AO4630">
        <v>0.14138892637573977</v>
      </c>
      <c r="AP4630">
        <v>0.13440888407370727</v>
      </c>
      <c r="AQ4630">
        <v>0.16070828763472278</v>
      </c>
      <c r="AR4630">
        <v>0.21871104358479776</v>
      </c>
      <c r="AS4630">
        <v>0.19191439911281211</v>
      </c>
      <c r="AT4630">
        <v>0.16987165442753821</v>
      </c>
      <c r="AU4630">
        <v>0.1473950413407672</v>
      </c>
      <c r="AV4630">
        <v>0.14008017595919828</v>
      </c>
      <c r="AW4630">
        <v>0.12696689308579351</v>
      </c>
      <c r="AX4630">
        <v>0.11762940971880788</v>
      </c>
      <c r="AY4630">
        <v>0.1181646596380964</v>
      </c>
      <c r="AZ4630">
        <v>5.9728000616921191E-2</v>
      </c>
    </row>
    <row r="4631" spans="1:52" ht="14.55" customHeight="1">
      <c r="A4631" s="377"/>
      <c r="B4631" s="377"/>
      <c r="C4631" s="377"/>
      <c r="D4631" s="377"/>
      <c r="E4631" s="377"/>
      <c r="F4631" s="377"/>
      <c r="G4631" s="377"/>
      <c r="H4631" s="377"/>
      <c r="I4631" s="377"/>
      <c r="J4631" s="377"/>
      <c r="K4631" t="s">
        <v>5846</v>
      </c>
      <c r="L4631" t="s">
        <v>5596</v>
      </c>
      <c r="M4631" t="s">
        <v>15</v>
      </c>
      <c r="N4631" t="s">
        <v>80</v>
      </c>
      <c r="O4631">
        <v>0.48640442202128881</v>
      </c>
      <c r="P4631">
        <v>0.4716898258875708</v>
      </c>
      <c r="Q4631">
        <v>0.49247729320843847</v>
      </c>
      <c r="R4631">
        <v>0.53086961653328857</v>
      </c>
      <c r="S4631">
        <v>0.51107394590095323</v>
      </c>
      <c r="T4631">
        <v>0.46113109115064649</v>
      </c>
      <c r="U4631">
        <v>0.47568236298375099</v>
      </c>
      <c r="V4631">
        <v>0.4235846828232509</v>
      </c>
      <c r="W4631">
        <v>0.41156284532362086</v>
      </c>
      <c r="X4631">
        <v>0.38310514316141298</v>
      </c>
      <c r="Y4631">
        <v>0.3674343250498619</v>
      </c>
      <c r="Z4631">
        <v>0.37193719226810401</v>
      </c>
      <c r="AA4631">
        <v>0.36773782236183172</v>
      </c>
      <c r="AB4631">
        <v>0.43324503381551971</v>
      </c>
      <c r="AC4631">
        <v>0.42450939705537338</v>
      </c>
      <c r="AD4631">
        <v>0.31241917041229494</v>
      </c>
      <c r="AE4631">
        <v>0.32886454248745933</v>
      </c>
      <c r="AF4631">
        <v>0.3019404705512081</v>
      </c>
      <c r="AG4631">
        <v>0.29140029560307168</v>
      </c>
      <c r="AH4631">
        <v>0.26705475718145655</v>
      </c>
      <c r="AI4631">
        <v>0.26053838608605728</v>
      </c>
      <c r="AJ4631">
        <v>0.24343967850726675</v>
      </c>
      <c r="AK4631">
        <v>0.24276129850763808</v>
      </c>
      <c r="AL4631">
        <v>0.22741314117815628</v>
      </c>
      <c r="AM4631">
        <v>0.31877154141228914</v>
      </c>
      <c r="AN4631">
        <v>0.291021581968957</v>
      </c>
      <c r="AO4631">
        <v>0.29717901972037541</v>
      </c>
      <c r="AP4631">
        <v>0.28630345692420806</v>
      </c>
      <c r="AQ4631">
        <v>0.25325424066344676</v>
      </c>
      <c r="AR4631">
        <v>0.18711784304908671</v>
      </c>
      <c r="AS4631">
        <v>0.28207478704579703</v>
      </c>
      <c r="AT4631">
        <v>0.27570849315771384</v>
      </c>
      <c r="AU4631">
        <v>0.26202496219323179</v>
      </c>
      <c r="AV4631">
        <v>0.24198240447452324</v>
      </c>
      <c r="AW4631">
        <v>0.26005746143700326</v>
      </c>
      <c r="AX4631">
        <v>0.17107855211076525</v>
      </c>
      <c r="AY4631">
        <v>0.18127213667823361</v>
      </c>
      <c r="AZ4631">
        <v>0.1779820963391878</v>
      </c>
    </row>
    <row r="4632" spans="1:52" ht="14.55" customHeight="1">
      <c r="A4632" s="377"/>
      <c r="B4632" s="377"/>
      <c r="C4632" s="377"/>
      <c r="D4632" s="377"/>
      <c r="E4632" s="377"/>
      <c r="F4632" s="377"/>
      <c r="G4632" s="377"/>
      <c r="H4632" s="377"/>
      <c r="I4632" s="377"/>
      <c r="J4632" s="377"/>
      <c r="K4632" t="s">
        <v>5847</v>
      </c>
      <c r="L4632" t="s">
        <v>5596</v>
      </c>
      <c r="M4632" t="s">
        <v>91</v>
      </c>
      <c r="N4632" t="s">
        <v>80</v>
      </c>
      <c r="O4632">
        <v>4.9834243774698778E-2</v>
      </c>
      <c r="P4632">
        <v>5.9988051157774315E-2</v>
      </c>
      <c r="Q4632">
        <v>4.1279355169355714E-2</v>
      </c>
      <c r="R4632">
        <v>4.0428141551060934E-2</v>
      </c>
      <c r="S4632">
        <v>3.7832267758069617E-2</v>
      </c>
      <c r="T4632">
        <v>3.0471988319600036E-2</v>
      </c>
      <c r="U4632">
        <v>2.8326348291510033E-2</v>
      </c>
      <c r="V4632">
        <v>2.3794569743362391E-2</v>
      </c>
      <c r="W4632">
        <v>2.3040083591505341E-2</v>
      </c>
      <c r="X4632">
        <v>2.3488972069356313E-2</v>
      </c>
      <c r="Y4632">
        <v>2.6941633346770941E-2</v>
      </c>
      <c r="Z4632">
        <v>1.8786240007168435E-2</v>
      </c>
      <c r="AA4632">
        <v>1.6010081821304187E-2</v>
      </c>
      <c r="AB4632">
        <v>1.4249067427707063E-2</v>
      </c>
      <c r="AC4632">
        <v>1.0138267331651846E-2</v>
      </c>
      <c r="AD4632">
        <v>9.7513970160616158E-3</v>
      </c>
      <c r="AE4632">
        <v>9.4773847244785086E-3</v>
      </c>
      <c r="AF4632">
        <v>8.2725318861923709E-3</v>
      </c>
      <c r="AG4632">
        <v>7.4672668773345593E-3</v>
      </c>
      <c r="AH4632">
        <v>7.1442059961137148E-3</v>
      </c>
      <c r="AI4632">
        <v>5.6951157410412914E-3</v>
      </c>
      <c r="AJ4632">
        <v>5.6764875797554746E-3</v>
      </c>
      <c r="AK4632">
        <v>4.4928343990540444E-3</v>
      </c>
      <c r="AL4632">
        <v>4.3336183552040945E-3</v>
      </c>
      <c r="AM4632">
        <v>4.2413831939739494E-3</v>
      </c>
      <c r="AN4632">
        <v>9.0157491844383517E-3</v>
      </c>
      <c r="AO4632">
        <v>9.4838683788956487E-3</v>
      </c>
      <c r="AP4632">
        <v>9.4117280106243879E-3</v>
      </c>
      <c r="AQ4632">
        <v>9.0116726313578862E-3</v>
      </c>
      <c r="AR4632">
        <v>1.2599623891568186E-2</v>
      </c>
      <c r="AS4632">
        <v>1.1145159700378569E-2</v>
      </c>
      <c r="AT4632">
        <v>1.0555580858495218E-2</v>
      </c>
      <c r="AU4632">
        <v>1.0197513267774906E-2</v>
      </c>
      <c r="AV4632">
        <v>9.6462722722793024E-3</v>
      </c>
      <c r="AW4632">
        <v>8.6227508385321103E-3</v>
      </c>
      <c r="AX4632">
        <v>8.4520882303700147E-3</v>
      </c>
      <c r="AY4632">
        <v>6.8645040836391238E-3</v>
      </c>
      <c r="AZ4632">
        <v>5.9018467079773856E-3</v>
      </c>
    </row>
    <row r="4633" spans="1:52" ht="14.55" customHeight="1">
      <c r="A4633" s="377"/>
      <c r="B4633" s="377"/>
      <c r="C4633" s="377"/>
      <c r="D4633" s="377"/>
      <c r="E4633" s="377"/>
      <c r="F4633" s="377"/>
      <c r="G4633" s="377"/>
      <c r="H4633" s="377"/>
      <c r="I4633" s="377"/>
      <c r="J4633" s="377"/>
      <c r="K4633" t="s">
        <v>5848</v>
      </c>
      <c r="L4633" t="s">
        <v>5596</v>
      </c>
      <c r="M4633" t="s">
        <v>16</v>
      </c>
      <c r="N4633" t="s">
        <v>80</v>
      </c>
      <c r="O4633">
        <v>3.8420888288401907E-2</v>
      </c>
      <c r="P4633">
        <v>3.4888220920837279E-2</v>
      </c>
      <c r="Q4633">
        <v>3.1699803191581395E-2</v>
      </c>
      <c r="R4633">
        <v>2.6106444603874023E-2</v>
      </c>
      <c r="S4633">
        <v>2.4703249190888399E-2</v>
      </c>
      <c r="T4633">
        <v>1.9759610702156268E-2</v>
      </c>
      <c r="U4633">
        <v>1.8821809738776521E-2</v>
      </c>
      <c r="V4633">
        <v>1.8013684663716004E-2</v>
      </c>
      <c r="W4633">
        <v>1.660859001611217E-2</v>
      </c>
      <c r="X4633">
        <v>1.4746829231185737E-2</v>
      </c>
      <c r="Y4633">
        <v>1.414677242917288E-2</v>
      </c>
      <c r="Z4633">
        <v>1.2471168730689717E-2</v>
      </c>
      <c r="AA4633">
        <v>1.0691785694201835E-2</v>
      </c>
      <c r="AB4633">
        <v>9.1036545220560833E-3</v>
      </c>
      <c r="AC4633">
        <v>9.2930532986596672E-3</v>
      </c>
      <c r="AD4633">
        <v>8.6352565419703896E-3</v>
      </c>
      <c r="AE4633">
        <v>8.4888084549983242E-3</v>
      </c>
      <c r="AF4633">
        <v>6.7196383777308761E-3</v>
      </c>
      <c r="AG4633">
        <v>5.7392994987613376E-3</v>
      </c>
      <c r="AH4633">
        <v>5.5470008701570825E-3</v>
      </c>
      <c r="AI4633">
        <v>4.6039323409041736E-3</v>
      </c>
      <c r="AJ4633">
        <v>4.6576549934717612E-3</v>
      </c>
      <c r="AK4633">
        <v>3.5156286654009863E-3</v>
      </c>
      <c r="AL4633">
        <v>3.8568281462254624E-3</v>
      </c>
      <c r="AM4633">
        <v>3.8610284976956168E-3</v>
      </c>
      <c r="AN4633">
        <v>4.4327657719751912E-3</v>
      </c>
      <c r="AO4633">
        <v>4.0687490622425817E-3</v>
      </c>
      <c r="AP4633">
        <v>4.4800329083376708E-3</v>
      </c>
      <c r="AQ4633">
        <v>4.351591615264893E-3</v>
      </c>
      <c r="AR4633">
        <v>4.2958556001911454E-3</v>
      </c>
      <c r="AS4633">
        <v>4.8971512952212144E-3</v>
      </c>
      <c r="AT4633">
        <v>4.9338608359128233E-3</v>
      </c>
      <c r="AU4633">
        <v>4.8515419906829619E-3</v>
      </c>
      <c r="AV4633">
        <v>5.4895713034766392E-3</v>
      </c>
      <c r="AW4633">
        <v>6.1886573222821196E-3</v>
      </c>
      <c r="AX4633">
        <v>9.9351454460015198E-3</v>
      </c>
      <c r="AY4633">
        <v>1.265369579275747E-2</v>
      </c>
      <c r="AZ4633">
        <v>2.1657883614072636E-2</v>
      </c>
    </row>
    <row r="4634" spans="1:52" ht="14.55" customHeight="1">
      <c r="A4634" s="377"/>
      <c r="B4634" s="377"/>
      <c r="C4634" s="377"/>
      <c r="D4634" s="377"/>
      <c r="E4634" s="377"/>
      <c r="F4634" s="377"/>
      <c r="G4634" s="377"/>
      <c r="H4634" s="377"/>
      <c r="I4634" s="377"/>
      <c r="J4634" s="377"/>
      <c r="K4634" t="s">
        <v>5849</v>
      </c>
      <c r="L4634" t="s">
        <v>5596</v>
      </c>
      <c r="M4634" t="s">
        <v>17</v>
      </c>
      <c r="N4634" t="s">
        <v>80</v>
      </c>
      <c r="O4634">
        <v>8.5592865031004342E-2</v>
      </c>
      <c r="P4634">
        <v>7.2861684093684848E-2</v>
      </c>
      <c r="Q4634">
        <v>5.8388937451358501E-2</v>
      </c>
      <c r="R4634">
        <v>4.7439409115811022E-2</v>
      </c>
      <c r="S4634">
        <v>5.2092042884170055E-2</v>
      </c>
      <c r="T4634">
        <v>5.1826711742005302E-2</v>
      </c>
      <c r="U4634">
        <v>4.1782338934011856E-2</v>
      </c>
      <c r="V4634">
        <v>3.8108041922925037E-2</v>
      </c>
      <c r="W4634">
        <v>3.4804957841818446E-2</v>
      </c>
      <c r="X4634">
        <v>3.8174274642828625E-2</v>
      </c>
      <c r="Y4634">
        <v>3.8156672381189173E-2</v>
      </c>
      <c r="Z4634">
        <v>3.552449132926852E-2</v>
      </c>
      <c r="AA4634">
        <v>3.2735451137503896E-2</v>
      </c>
      <c r="AB4634">
        <v>3.282447529718957E-2</v>
      </c>
      <c r="AC4634">
        <v>3.9304514165791185E-2</v>
      </c>
      <c r="AD4634">
        <v>3.0524908096260191E-2</v>
      </c>
      <c r="AE4634">
        <v>3.3530214015525611E-2</v>
      </c>
      <c r="AF4634">
        <v>2.8950833670996535E-2</v>
      </c>
      <c r="AG4634">
        <v>2.2998742669572188E-2</v>
      </c>
      <c r="AH4634">
        <v>2.2429363991598287E-2</v>
      </c>
      <c r="AI4634">
        <v>1.703617752570219E-2</v>
      </c>
      <c r="AJ4634">
        <v>1.6107869889822816E-2</v>
      </c>
      <c r="AK4634">
        <v>1.5039960894689805E-2</v>
      </c>
      <c r="AL4634">
        <v>1.4660460494986481E-2</v>
      </c>
      <c r="AM4634">
        <v>1.5579416468641978E-2</v>
      </c>
      <c r="AN4634">
        <v>1.3573857692386672E-2</v>
      </c>
      <c r="AO4634">
        <v>1.4063265285521287E-2</v>
      </c>
      <c r="AP4634">
        <v>1.217070661516338E-2</v>
      </c>
      <c r="AQ4634">
        <v>1.2957971009332825E-2</v>
      </c>
      <c r="AR4634">
        <v>1.2634638893540443E-2</v>
      </c>
      <c r="AS4634">
        <v>1.0500014554582406E-2</v>
      </c>
      <c r="AT4634">
        <v>9.9636435437229793E-3</v>
      </c>
      <c r="AU4634">
        <v>9.1843827635919202E-3</v>
      </c>
      <c r="AV4634">
        <v>8.8625816810960333E-3</v>
      </c>
      <c r="AW4634">
        <v>7.4891835891485337E-3</v>
      </c>
      <c r="AX4634">
        <v>7.9768840659697349E-3</v>
      </c>
      <c r="AY4634">
        <v>7.124480737999133E-3</v>
      </c>
      <c r="AZ4634">
        <v>7.8191262471457978E-3</v>
      </c>
    </row>
    <row r="4635" spans="1:52" ht="14.55" customHeight="1">
      <c r="A4635" s="377"/>
      <c r="B4635" s="377"/>
      <c r="C4635" s="377"/>
      <c r="D4635" s="377"/>
      <c r="E4635" s="377"/>
      <c r="F4635" s="377"/>
      <c r="G4635" s="377"/>
      <c r="H4635" s="377"/>
      <c r="I4635" s="377"/>
      <c r="J4635" s="377"/>
      <c r="K4635" t="s">
        <v>5850</v>
      </c>
      <c r="L4635" t="s">
        <v>5596</v>
      </c>
      <c r="M4635" t="s">
        <v>97</v>
      </c>
      <c r="N4635" t="s">
        <v>80</v>
      </c>
      <c r="O4635" t="s">
        <v>6079</v>
      </c>
      <c r="P4635" t="s">
        <v>6079</v>
      </c>
      <c r="Q4635" t="s">
        <v>6079</v>
      </c>
      <c r="R4635" t="s">
        <v>6079</v>
      </c>
      <c r="S4635" t="s">
        <v>6079</v>
      </c>
      <c r="T4635" t="s">
        <v>6079</v>
      </c>
      <c r="U4635">
        <v>2.4114696830420751E-2</v>
      </c>
      <c r="V4635">
        <v>1.7377664195845164E-2</v>
      </c>
      <c r="W4635">
        <v>1.6155497241174106E-2</v>
      </c>
      <c r="X4635">
        <v>1.7844102554709841E-2</v>
      </c>
      <c r="Y4635">
        <v>1.961467423354657E-2</v>
      </c>
      <c r="Z4635">
        <v>1.6035423896916177E-2</v>
      </c>
      <c r="AA4635">
        <v>1.7800395865978119E-2</v>
      </c>
      <c r="AB4635">
        <v>1.5043969369363646E-2</v>
      </c>
      <c r="AC4635">
        <v>1.726035007766864E-2</v>
      </c>
      <c r="AD4635">
        <v>8.2827478645146752E-3</v>
      </c>
      <c r="AE4635">
        <v>7.0194332871651895E-3</v>
      </c>
      <c r="AF4635">
        <v>6.420748124564184E-3</v>
      </c>
      <c r="AG4635">
        <v>6.0842264286612574E-3</v>
      </c>
      <c r="AH4635">
        <v>4.4109183140369213E-3</v>
      </c>
      <c r="AI4635">
        <v>4.8848427655196107E-3</v>
      </c>
      <c r="AJ4635">
        <v>5.0937177001610066E-3</v>
      </c>
      <c r="AK4635">
        <v>6.0104472171084913E-3</v>
      </c>
      <c r="AL4635">
        <v>7.4687434047987994E-3</v>
      </c>
      <c r="AM4635">
        <v>7.4500358432427836E-3</v>
      </c>
      <c r="AN4635">
        <v>7.3474530463079665E-3</v>
      </c>
      <c r="AO4635">
        <v>1.0894518991988501E-2</v>
      </c>
      <c r="AP4635">
        <v>9.6787866612834741E-3</v>
      </c>
      <c r="AQ4635">
        <v>1.053348059898114E-2</v>
      </c>
      <c r="AR4635">
        <v>6.1210093656739123E-3</v>
      </c>
      <c r="AS4635">
        <v>4.5601519944960265E-3</v>
      </c>
      <c r="AT4635">
        <v>4.2303367193155623E-3</v>
      </c>
      <c r="AU4635">
        <v>6.2682519019321365E-3</v>
      </c>
      <c r="AV4635">
        <v>8.0884955219429813E-3</v>
      </c>
      <c r="AW4635">
        <v>4.9426427906317178E-3</v>
      </c>
      <c r="AX4635">
        <v>5.3039849913036983E-3</v>
      </c>
      <c r="AY4635">
        <v>4.811364940131178E-3</v>
      </c>
      <c r="AZ4635">
        <v>4.1732711975938823E-3</v>
      </c>
    </row>
    <row r="4636" spans="1:52" ht="14.55" customHeight="1">
      <c r="A4636" s="377"/>
      <c r="B4636" s="377"/>
      <c r="C4636" s="377"/>
      <c r="D4636" s="377"/>
      <c r="E4636" s="377"/>
      <c r="F4636" s="377"/>
      <c r="G4636" s="377"/>
      <c r="H4636" s="377"/>
      <c r="I4636" s="377"/>
      <c r="J4636" s="377"/>
      <c r="K4636" t="s">
        <v>5851</v>
      </c>
      <c r="L4636" t="s">
        <v>5596</v>
      </c>
      <c r="M4636" t="s">
        <v>18</v>
      </c>
      <c r="N4636" t="s">
        <v>80</v>
      </c>
      <c r="O4636">
        <v>0.35089505330117321</v>
      </c>
      <c r="P4636">
        <v>0.36247242328589002</v>
      </c>
      <c r="Q4636">
        <v>0.3652430367837195</v>
      </c>
      <c r="R4636">
        <v>0.33965481169112999</v>
      </c>
      <c r="S4636">
        <v>0.29960327006730914</v>
      </c>
      <c r="T4636">
        <v>0.19663078312592755</v>
      </c>
      <c r="U4636">
        <v>0.20125723174041943</v>
      </c>
      <c r="V4636">
        <v>0.17098677607254639</v>
      </c>
      <c r="W4636">
        <v>0.17857525789690351</v>
      </c>
      <c r="X4636">
        <v>0.17410501026980996</v>
      </c>
      <c r="Y4636">
        <v>0.16808186172763756</v>
      </c>
      <c r="Z4636">
        <v>0.20020579683744691</v>
      </c>
      <c r="AA4636">
        <v>0.15121367713694092</v>
      </c>
      <c r="AB4636">
        <v>0.13866507505524331</v>
      </c>
      <c r="AC4636">
        <v>0.13171426729336433</v>
      </c>
      <c r="AD4636">
        <v>0.12800208848977696</v>
      </c>
      <c r="AE4636">
        <v>0.11270408648161004</v>
      </c>
      <c r="AF4636">
        <v>9.7800835879994524E-2</v>
      </c>
      <c r="AG4636">
        <v>8.7898752126309557E-2</v>
      </c>
      <c r="AH4636">
        <v>8.0269077559351351E-2</v>
      </c>
      <c r="AI4636">
        <v>7.8607703570953216E-2</v>
      </c>
      <c r="AJ4636">
        <v>4.8004571860964386E-2</v>
      </c>
      <c r="AK4636">
        <v>4.7930539207011728E-2</v>
      </c>
      <c r="AL4636">
        <v>4.3218267035249551E-2</v>
      </c>
      <c r="AM4636">
        <v>4.8261956195516292E-2</v>
      </c>
      <c r="AN4636">
        <v>5.149403694770003E-2</v>
      </c>
      <c r="AO4636">
        <v>5.2743438436430097E-2</v>
      </c>
      <c r="AP4636">
        <v>5.292669488297129E-2</v>
      </c>
      <c r="AQ4636">
        <v>5.254136236161578E-2</v>
      </c>
      <c r="AR4636">
        <v>5.4764012692390063E-2</v>
      </c>
      <c r="AS4636">
        <v>4.8278456539682393E-2</v>
      </c>
      <c r="AT4636">
        <v>4.6806715091740302E-2</v>
      </c>
      <c r="AU4636">
        <v>4.4934030197902493E-2</v>
      </c>
      <c r="AV4636">
        <v>4.2914544268216594E-2</v>
      </c>
      <c r="AW4636">
        <v>4.0504955195684693E-2</v>
      </c>
      <c r="AX4636">
        <v>3.6800862432422483E-2</v>
      </c>
      <c r="AY4636">
        <v>3.487116454470892E-2</v>
      </c>
      <c r="AZ4636">
        <v>3.3281273578224024E-2</v>
      </c>
    </row>
    <row r="4637" spans="1:52" ht="14.55" customHeight="1">
      <c r="A4637" s="377"/>
      <c r="B4637" s="377"/>
      <c r="C4637" s="377"/>
      <c r="D4637" s="377"/>
      <c r="E4637" s="377"/>
      <c r="F4637" s="377"/>
      <c r="G4637" s="377"/>
      <c r="H4637" s="377"/>
      <c r="I4637" s="377"/>
      <c r="J4637" s="377"/>
      <c r="K4637" t="s">
        <v>5852</v>
      </c>
      <c r="L4637" t="s">
        <v>5596</v>
      </c>
      <c r="M4637" t="s">
        <v>34</v>
      </c>
      <c r="N4637" t="s">
        <v>80</v>
      </c>
      <c r="O4637">
        <v>0.10611641468382912</v>
      </c>
      <c r="P4637">
        <v>0.10583462132558058</v>
      </c>
      <c r="Q4637">
        <v>0.10057789773102405</v>
      </c>
      <c r="R4637">
        <v>9.3045406511621576E-2</v>
      </c>
      <c r="S4637">
        <v>9.5112220430508015E-2</v>
      </c>
      <c r="T4637">
        <v>8.2473201050153738E-2</v>
      </c>
      <c r="U4637">
        <v>7.9918931258066025E-2</v>
      </c>
      <c r="V4637">
        <v>7.5307613423621453E-2</v>
      </c>
      <c r="W4637">
        <v>6.8862896526583076E-2</v>
      </c>
      <c r="X4637">
        <v>6.5199023809844783E-2</v>
      </c>
      <c r="Y4637">
        <v>6.3979045081862043E-2</v>
      </c>
      <c r="Z4637">
        <v>6.190091991340791E-2</v>
      </c>
      <c r="AA4637">
        <v>5.8624293950579824E-2</v>
      </c>
      <c r="AB4637">
        <v>5.5586102059673695E-2</v>
      </c>
      <c r="AC4637">
        <v>5.3834083962248369E-2</v>
      </c>
      <c r="AD4637">
        <v>4.6884664137106194E-2</v>
      </c>
      <c r="AE4637">
        <v>4.5826078967152739E-2</v>
      </c>
      <c r="AF4637">
        <v>4.2721413288400317E-2</v>
      </c>
      <c r="AG4637">
        <v>4.0308490182531978E-2</v>
      </c>
      <c r="AH4637">
        <v>3.8426056333678918E-2</v>
      </c>
      <c r="AI4637">
        <v>3.5478236718928829E-2</v>
      </c>
      <c r="AJ4637">
        <v>3.0708761215031775E-2</v>
      </c>
      <c r="AK4637">
        <v>3.0434467054512693E-2</v>
      </c>
      <c r="AL4637">
        <v>2.9116236254980978E-2</v>
      </c>
      <c r="AM4637">
        <v>2.8041744759989606E-2</v>
      </c>
      <c r="AN4637">
        <v>2.5119169277150782E-2</v>
      </c>
      <c r="AO4637">
        <v>2.4616949267309257E-2</v>
      </c>
      <c r="AP4637">
        <v>2.4174806248461571E-2</v>
      </c>
      <c r="AQ4637">
        <v>2.2602186206077311E-2</v>
      </c>
      <c r="AR4637">
        <v>2.0144973255302345E-2</v>
      </c>
      <c r="AS4637">
        <v>1.9274215292603737E-2</v>
      </c>
      <c r="AT4637">
        <v>1.7674972965154863E-2</v>
      </c>
      <c r="AU4637">
        <v>1.7694605060899874E-2</v>
      </c>
      <c r="AV4637">
        <v>1.7202753867853859E-2</v>
      </c>
      <c r="AW4637">
        <v>1.6597335887592463E-2</v>
      </c>
      <c r="AX4637">
        <v>1.7739464153243064E-2</v>
      </c>
      <c r="AY4637">
        <v>1.9376940817919099E-2</v>
      </c>
      <c r="AZ4637">
        <v>2.2146613372995162E-2</v>
      </c>
    </row>
    <row r="4638" spans="1:52" ht="14.55" customHeight="1">
      <c r="A4638" s="377"/>
      <c r="B4638" s="377"/>
      <c r="C4638" s="377"/>
      <c r="D4638" s="377"/>
      <c r="E4638" s="377"/>
      <c r="F4638" s="377"/>
      <c r="G4638" s="377"/>
      <c r="H4638" s="377"/>
      <c r="I4638" s="377"/>
      <c r="J4638" s="377"/>
      <c r="K4638" t="s">
        <v>5853</v>
      </c>
      <c r="L4638" t="s">
        <v>5596</v>
      </c>
      <c r="M4638" t="s">
        <v>19</v>
      </c>
      <c r="N4638" t="s">
        <v>80</v>
      </c>
      <c r="O4638">
        <v>9.5421191784570408E-3</v>
      </c>
      <c r="P4638">
        <v>1.1515511144390742E-2</v>
      </c>
      <c r="Q4638">
        <v>1.1230327232266624E-2</v>
      </c>
      <c r="R4638">
        <v>1.0073064814361446E-2</v>
      </c>
      <c r="S4638">
        <v>1.0114202886822176E-2</v>
      </c>
      <c r="T4638">
        <v>9.488511831262118E-3</v>
      </c>
      <c r="U4638">
        <v>8.8804952914996321E-3</v>
      </c>
      <c r="V4638">
        <v>6.6223364003780765E-3</v>
      </c>
      <c r="W4638">
        <v>5.8833520403771466E-3</v>
      </c>
      <c r="X4638">
        <v>5.1209403492311709E-3</v>
      </c>
      <c r="Y4638">
        <v>5.3662112764161357E-3</v>
      </c>
      <c r="Z4638">
        <v>5.1301699113578663E-3</v>
      </c>
      <c r="AA4638">
        <v>5.2656724564789387E-3</v>
      </c>
      <c r="AB4638">
        <v>4.3976961468904403E-3</v>
      </c>
      <c r="AC4638">
        <v>5.6149037052777677E-3</v>
      </c>
      <c r="AD4638">
        <v>5.7194638399782442E-3</v>
      </c>
      <c r="AE4638">
        <v>4.9619117728405627E-3</v>
      </c>
      <c r="AF4638">
        <v>5.8313947057538236E-3</v>
      </c>
      <c r="AG4638">
        <v>6.1975072487191127E-3</v>
      </c>
      <c r="AH4638">
        <v>6.8467591945649215E-3</v>
      </c>
      <c r="AI4638">
        <v>7.3050557173060388E-3</v>
      </c>
      <c r="AJ4638">
        <v>7.6019855634608079E-3</v>
      </c>
      <c r="AK4638">
        <v>9.4705699447982516E-3</v>
      </c>
      <c r="AL4638">
        <v>1.0284078250757668E-2</v>
      </c>
      <c r="AM4638">
        <v>1.1556240466461283E-2</v>
      </c>
      <c r="AN4638">
        <v>1.4845566792424851E-2</v>
      </c>
      <c r="AO4638">
        <v>1.4165939555114635E-2</v>
      </c>
      <c r="AP4638">
        <v>1.5156678222565362E-2</v>
      </c>
      <c r="AQ4638">
        <v>1.1245993684230656E-2</v>
      </c>
      <c r="AR4638">
        <v>1.2980348518525654E-2</v>
      </c>
      <c r="AS4638">
        <v>1.1946162843706309E-2</v>
      </c>
      <c r="AT4638">
        <v>1.2383207097914597E-2</v>
      </c>
      <c r="AU4638">
        <v>1.2245655796446018E-2</v>
      </c>
      <c r="AV4638">
        <v>9.8063895962471927E-3</v>
      </c>
      <c r="AW4638">
        <v>9.8891395494952912E-3</v>
      </c>
      <c r="AX4638">
        <v>1.0099294750323545E-2</v>
      </c>
      <c r="AY4638">
        <v>1.7266885000296817E-2</v>
      </c>
      <c r="AZ4638">
        <v>1.8267667520903513E-2</v>
      </c>
    </row>
    <row r="4639" spans="1:52" ht="14.55" customHeight="1">
      <c r="A4639" s="377"/>
      <c r="B4639" s="377"/>
      <c r="C4639" s="377"/>
      <c r="D4639" s="377"/>
      <c r="E4639" s="377"/>
      <c r="F4639" s="377"/>
      <c r="G4639" s="377"/>
      <c r="H4639" s="377"/>
      <c r="I4639" s="377"/>
      <c r="J4639" s="377"/>
      <c r="K4639" t="s">
        <v>5854</v>
      </c>
      <c r="L4639" t="s">
        <v>5596</v>
      </c>
      <c r="M4639" t="s">
        <v>20</v>
      </c>
      <c r="N4639" t="s">
        <v>80</v>
      </c>
      <c r="O4639">
        <v>3.7802362286670617E-2</v>
      </c>
      <c r="P4639">
        <v>3.7366878768527928E-2</v>
      </c>
      <c r="Q4639">
        <v>3.728483072580064E-2</v>
      </c>
      <c r="R4639">
        <v>3.4423968719230008E-2</v>
      </c>
      <c r="S4639">
        <v>3.7392725322194814E-2</v>
      </c>
      <c r="T4639">
        <v>3.9166933785408128E-2</v>
      </c>
      <c r="U4639">
        <v>3.8568085312057555E-2</v>
      </c>
      <c r="V4639">
        <v>3.8231756366844963E-2</v>
      </c>
      <c r="W4639">
        <v>3.8129018194808094E-2</v>
      </c>
      <c r="X4639">
        <v>3.5494881588966923E-2</v>
      </c>
      <c r="Y4639">
        <v>3.4353384661628357E-2</v>
      </c>
      <c r="Z4639">
        <v>3.1108798455148447E-2</v>
      </c>
      <c r="AA4639">
        <v>3.3064005854452197E-2</v>
      </c>
      <c r="AB4639">
        <v>3.1741845425261907E-2</v>
      </c>
      <c r="AC4639">
        <v>3.0244847140514407E-2</v>
      </c>
      <c r="AD4639">
        <v>2.9560419091499979E-2</v>
      </c>
      <c r="AE4639">
        <v>2.8636244612458693E-2</v>
      </c>
      <c r="AF4639">
        <v>2.8929439434996956E-2</v>
      </c>
      <c r="AG4639">
        <v>2.8763843777264719E-2</v>
      </c>
      <c r="AH4639">
        <v>2.7094236637263514E-2</v>
      </c>
      <c r="AI4639">
        <v>2.6120456753059396E-2</v>
      </c>
      <c r="AJ4639">
        <v>2.3390024121079982E-2</v>
      </c>
      <c r="AK4639">
        <v>2.3272390101807251E-2</v>
      </c>
      <c r="AL4639">
        <v>2.2756690507827929E-2</v>
      </c>
      <c r="AM4639">
        <v>2.2117557764820925E-2</v>
      </c>
      <c r="AN4639">
        <v>2.0873028243976383E-2</v>
      </c>
      <c r="AO4639">
        <v>2.0664160325736255E-2</v>
      </c>
      <c r="AP4639">
        <v>2.1534938045058783E-2</v>
      </c>
      <c r="AQ4639">
        <v>1.9791893962941755E-2</v>
      </c>
      <c r="AR4639">
        <v>1.8802145785008117E-2</v>
      </c>
      <c r="AS4639">
        <v>1.8336841194479678E-2</v>
      </c>
      <c r="AT4639">
        <v>1.6519152124229823E-2</v>
      </c>
      <c r="AU4639">
        <v>1.6640268952146899E-2</v>
      </c>
      <c r="AV4639">
        <v>1.7717029311331657E-2</v>
      </c>
      <c r="AW4639">
        <v>1.7248780126508389E-2</v>
      </c>
      <c r="AX4639">
        <v>1.9639095546742896E-2</v>
      </c>
      <c r="AY4639">
        <v>2.0721088398171432E-2</v>
      </c>
      <c r="AZ4639">
        <v>2.2893891940614187E-2</v>
      </c>
    </row>
    <row r="4640" spans="1:52" ht="14.55" customHeight="1">
      <c r="A4640" s="377"/>
      <c r="B4640" s="377"/>
      <c r="C4640" s="377"/>
      <c r="D4640" s="377"/>
      <c r="E4640" s="377"/>
      <c r="F4640" s="377"/>
      <c r="G4640" s="377"/>
      <c r="H4640" s="377"/>
      <c r="I4640" s="377"/>
      <c r="J4640" s="377"/>
      <c r="K4640" t="s">
        <v>5855</v>
      </c>
      <c r="L4640" t="s">
        <v>5596</v>
      </c>
      <c r="M4640" t="s">
        <v>22</v>
      </c>
      <c r="N4640" t="s">
        <v>80</v>
      </c>
      <c r="O4640">
        <v>0.40177523927288783</v>
      </c>
      <c r="P4640">
        <v>0.53805422893925936</v>
      </c>
      <c r="Q4640">
        <v>0.5025735770660108</v>
      </c>
      <c r="R4640">
        <v>0.5308793273171345</v>
      </c>
      <c r="S4640">
        <v>0.5423945445631182</v>
      </c>
      <c r="T4640">
        <v>0.55617055852982222</v>
      </c>
      <c r="U4640">
        <v>0.57592235708217021</v>
      </c>
      <c r="V4640">
        <v>0.58679432331648418</v>
      </c>
      <c r="W4640">
        <v>0.58651376477472694</v>
      </c>
      <c r="X4640">
        <v>0.58622130522020577</v>
      </c>
      <c r="Y4640">
        <v>0.57572637072137511</v>
      </c>
      <c r="Z4640">
        <v>0.56862501417102984</v>
      </c>
      <c r="AA4640">
        <v>0.57615240499559728</v>
      </c>
      <c r="AB4640">
        <v>0.56401032419248864</v>
      </c>
      <c r="AC4640">
        <v>0.56104851945451839</v>
      </c>
      <c r="AD4640">
        <v>0.52812945381184861</v>
      </c>
      <c r="AE4640">
        <v>0.52092154862811857</v>
      </c>
      <c r="AF4640">
        <v>0.48692467999361466</v>
      </c>
      <c r="AG4640">
        <v>0.47896641230876441</v>
      </c>
      <c r="AH4640">
        <v>0.43849656517490426</v>
      </c>
      <c r="AI4640">
        <v>0.3971742763353085</v>
      </c>
      <c r="AJ4640">
        <v>0.38418826268174772</v>
      </c>
      <c r="AK4640">
        <v>0.37634370146876706</v>
      </c>
      <c r="AL4640">
        <v>0.32854281926883649</v>
      </c>
      <c r="AM4640">
        <v>0.29402941648223119</v>
      </c>
      <c r="AN4640">
        <v>0.29800176974958781</v>
      </c>
      <c r="AO4640">
        <v>0.29310606065754846</v>
      </c>
      <c r="AP4640">
        <v>0.2155140906049347</v>
      </c>
      <c r="AQ4640">
        <v>0.14460162881278354</v>
      </c>
      <c r="AR4640">
        <v>0.11455272397637362</v>
      </c>
      <c r="AS4640">
        <v>0.12633602648186906</v>
      </c>
      <c r="AT4640">
        <v>9.5416469229018322E-2</v>
      </c>
      <c r="AU4640">
        <v>7.8534895308685626E-2</v>
      </c>
      <c r="AV4640">
        <v>6.7169888032833025E-2</v>
      </c>
      <c r="AW4640">
        <v>5.9176780239536417E-2</v>
      </c>
      <c r="AX4640">
        <v>5.0172839545076939E-2</v>
      </c>
      <c r="AY4640">
        <v>4.5815616502365042E-2</v>
      </c>
      <c r="AZ4640">
        <v>4.1089643381660435E-2</v>
      </c>
    </row>
    <row r="4641" spans="1:52" ht="14.55" customHeight="1">
      <c r="A4641" s="377"/>
      <c r="B4641" s="377"/>
      <c r="C4641" s="377"/>
      <c r="D4641" s="377"/>
      <c r="E4641" s="377"/>
      <c r="F4641" s="377"/>
      <c r="G4641" s="377"/>
      <c r="H4641" s="377"/>
      <c r="I4641" s="377"/>
      <c r="J4641" s="377"/>
      <c r="K4641" t="s">
        <v>5856</v>
      </c>
      <c r="L4641" t="s">
        <v>5596</v>
      </c>
      <c r="M4641" t="s">
        <v>90</v>
      </c>
      <c r="N4641" t="s">
        <v>80</v>
      </c>
      <c r="O4641">
        <v>0.34838690065319594</v>
      </c>
      <c r="P4641">
        <v>0.34998736057336899</v>
      </c>
      <c r="Q4641">
        <v>0.36979970695342401</v>
      </c>
      <c r="R4641">
        <v>0.34731317679491885</v>
      </c>
      <c r="S4641">
        <v>0.32382820832637604</v>
      </c>
      <c r="T4641">
        <v>0.37283468406409176</v>
      </c>
      <c r="U4641">
        <v>0.41493868789161881</v>
      </c>
      <c r="V4641">
        <v>0.41192519097814112</v>
      </c>
      <c r="W4641">
        <v>0.38934174887113726</v>
      </c>
      <c r="X4641">
        <v>0.36178473120760679</v>
      </c>
      <c r="Y4641">
        <v>0.36166885910274349</v>
      </c>
      <c r="Z4641">
        <v>0.39952321903431443</v>
      </c>
      <c r="AA4641">
        <v>0.3810231984169265</v>
      </c>
      <c r="AB4641">
        <v>0.29869643024646975</v>
      </c>
      <c r="AC4641">
        <v>0.25688275014437317</v>
      </c>
      <c r="AD4641">
        <v>0.26712200879880971</v>
      </c>
      <c r="AE4641">
        <v>0.26723313635735046</v>
      </c>
      <c r="AF4641">
        <v>0.21861631181843852</v>
      </c>
      <c r="AG4641">
        <v>0.21408484795200119</v>
      </c>
      <c r="AH4641">
        <v>0.17200569917157454</v>
      </c>
      <c r="AI4641">
        <v>0.14081622954248854</v>
      </c>
      <c r="AJ4641">
        <v>0.12700023750939371</v>
      </c>
      <c r="AK4641">
        <v>0.12747657446090058</v>
      </c>
      <c r="AL4641">
        <v>0.11974416368836543</v>
      </c>
      <c r="AM4641">
        <v>0.10855037679801652</v>
      </c>
      <c r="AN4641">
        <v>6.8554969026180509E-2</v>
      </c>
      <c r="AO4641">
        <v>7.6408544611570317E-2</v>
      </c>
      <c r="AP4641">
        <v>5.7747895267931212E-2</v>
      </c>
      <c r="AQ4641">
        <v>5.8926156903759165E-2</v>
      </c>
      <c r="AR4641">
        <v>5.5992697384648141E-2</v>
      </c>
      <c r="AS4641">
        <v>5.6173702598666421E-2</v>
      </c>
      <c r="AT4641">
        <v>6.1942284271852874E-2</v>
      </c>
      <c r="AU4641">
        <v>4.4809437310695768E-2</v>
      </c>
      <c r="AV4641">
        <v>3.3971605884446129E-2</v>
      </c>
      <c r="AW4641">
        <v>2.9554508772395943E-2</v>
      </c>
      <c r="AX4641">
        <v>3.2979042857441139E-2</v>
      </c>
      <c r="AY4641">
        <v>3.1150370835438437E-2</v>
      </c>
      <c r="AZ4641">
        <v>3.5303346163742796E-2</v>
      </c>
    </row>
    <row r="4642" spans="1:52" ht="14.55" customHeight="1">
      <c r="A4642" s="377"/>
      <c r="B4642" s="377"/>
      <c r="C4642" s="377"/>
      <c r="D4642" s="377"/>
      <c r="E4642" s="377"/>
      <c r="F4642" s="377"/>
      <c r="G4642" s="377"/>
      <c r="H4642" s="377"/>
      <c r="I4642" s="377"/>
      <c r="J4642" s="377"/>
      <c r="K4642" t="s">
        <v>5857</v>
      </c>
      <c r="L4642" t="s">
        <v>5596</v>
      </c>
      <c r="M4642" t="s">
        <v>23</v>
      </c>
      <c r="N4642" t="s">
        <v>80</v>
      </c>
      <c r="O4642">
        <v>0.38625473584433279</v>
      </c>
      <c r="P4642">
        <v>0.34900908987151169</v>
      </c>
      <c r="Q4642">
        <v>0.35110094983712553</v>
      </c>
      <c r="R4642">
        <v>0.33620753436735795</v>
      </c>
      <c r="S4642">
        <v>0.3162460283120741</v>
      </c>
      <c r="T4642">
        <v>0.2811472260850108</v>
      </c>
      <c r="U4642">
        <v>0.25330803547890302</v>
      </c>
      <c r="V4642">
        <v>0.23488416885506111</v>
      </c>
      <c r="W4642">
        <v>0.19827778805704985</v>
      </c>
      <c r="X4642">
        <v>0.12854214415746665</v>
      </c>
      <c r="Y4642">
        <v>0.1371176101772548</v>
      </c>
      <c r="Z4642">
        <v>0.11578115631128195</v>
      </c>
      <c r="AA4642">
        <v>8.9553397178201488E-2</v>
      </c>
      <c r="AB4642">
        <v>8.2000984542175498E-2</v>
      </c>
      <c r="AC4642">
        <v>6.6901821639288109E-2</v>
      </c>
      <c r="AD4642">
        <v>6.2952272810181231E-2</v>
      </c>
      <c r="AE4642">
        <v>5.233406816136716E-2</v>
      </c>
      <c r="AF4642">
        <v>4.4090749290189878E-2</v>
      </c>
      <c r="AG4642">
        <v>3.3379169687163444E-2</v>
      </c>
      <c r="AH4642">
        <v>3.2335699971922885E-2</v>
      </c>
      <c r="AI4642">
        <v>2.9637856859030563E-2</v>
      </c>
      <c r="AJ4642">
        <v>2.0909440901887445E-2</v>
      </c>
      <c r="AK4642">
        <v>1.9979485894081113E-2</v>
      </c>
      <c r="AL4642">
        <v>1.9488950224796263E-2</v>
      </c>
      <c r="AM4642">
        <v>1.8853746355530939E-2</v>
      </c>
      <c r="AN4642">
        <v>1.9105689603443578E-2</v>
      </c>
      <c r="AO4642">
        <v>1.7861005079752863E-2</v>
      </c>
      <c r="AP4642">
        <v>1.2352794194771356E-2</v>
      </c>
      <c r="AQ4642">
        <v>1.1998229584271963E-2</v>
      </c>
      <c r="AR4642">
        <v>1.0175514623010348E-2</v>
      </c>
      <c r="AS4642">
        <v>9.455663582584678E-3</v>
      </c>
      <c r="AT4642">
        <v>8.4787919606901969E-3</v>
      </c>
      <c r="AU4642">
        <v>7.8552877589197247E-3</v>
      </c>
      <c r="AV4642">
        <v>1.5288201669177512E-2</v>
      </c>
      <c r="AW4642">
        <v>5.0309724240494205E-3</v>
      </c>
      <c r="AX4642">
        <v>5.9430170923981708E-3</v>
      </c>
      <c r="AY4642">
        <v>7.3386761274929109E-3</v>
      </c>
      <c r="AZ4642">
        <v>6.6414193510629278E-3</v>
      </c>
    </row>
    <row r="4643" spans="1:52" ht="14.55" customHeight="1">
      <c r="A4643" s="377"/>
      <c r="B4643" s="377"/>
      <c r="C4643" s="377"/>
      <c r="D4643" s="377"/>
      <c r="E4643" s="377"/>
      <c r="F4643" s="377"/>
      <c r="G4643" s="377"/>
      <c r="H4643" s="377"/>
      <c r="I4643" s="377"/>
      <c r="J4643" s="377"/>
      <c r="K4643" t="s">
        <v>5858</v>
      </c>
      <c r="L4643" t="s">
        <v>5596</v>
      </c>
      <c r="M4643" t="s">
        <v>24</v>
      </c>
      <c r="N4643" t="s">
        <v>80</v>
      </c>
      <c r="O4643">
        <v>0.50860317638208907</v>
      </c>
      <c r="P4643">
        <v>0.63587956122123335</v>
      </c>
      <c r="Q4643">
        <v>0.57993575864137903</v>
      </c>
      <c r="R4643">
        <v>0.52709627441706841</v>
      </c>
      <c r="S4643">
        <v>0.55579317499916248</v>
      </c>
      <c r="T4643">
        <v>0.49993700837632271</v>
      </c>
      <c r="U4643">
        <v>0.48348797084344491</v>
      </c>
      <c r="V4643">
        <v>0.46299813047188032</v>
      </c>
      <c r="W4643">
        <v>0.44426283989542409</v>
      </c>
      <c r="X4643">
        <v>0.40484190909758799</v>
      </c>
      <c r="Y4643">
        <v>0.39009241436566788</v>
      </c>
      <c r="Z4643">
        <v>0.37499161235651401</v>
      </c>
      <c r="AA4643">
        <v>0.3610180854439069</v>
      </c>
      <c r="AB4643">
        <v>0.30203406924669407</v>
      </c>
      <c r="AC4643">
        <v>0.26998938468641825</v>
      </c>
      <c r="AD4643">
        <v>0.2265536139991165</v>
      </c>
      <c r="AE4643">
        <v>0.19827618890188781</v>
      </c>
      <c r="AF4643">
        <v>0.18591094913752665</v>
      </c>
      <c r="AG4643">
        <v>0.15242122257343718</v>
      </c>
      <c r="AH4643">
        <v>0.1154471708998918</v>
      </c>
      <c r="AI4643">
        <v>0.10376861156674044</v>
      </c>
      <c r="AJ4643">
        <v>6.6656573817708092E-2</v>
      </c>
      <c r="AK4643">
        <v>7.8713561436573209E-2</v>
      </c>
      <c r="AL4643">
        <v>9.7320868758128024E-2</v>
      </c>
      <c r="AM4643">
        <v>0.11618648892888322</v>
      </c>
      <c r="AN4643">
        <v>0.1142609220491926</v>
      </c>
      <c r="AO4643">
        <v>0.10711092115038708</v>
      </c>
      <c r="AP4643">
        <v>0.11278603293096733</v>
      </c>
      <c r="AQ4643">
        <v>0.1015597397073026</v>
      </c>
      <c r="AR4643">
        <v>9.0546725805019199E-2</v>
      </c>
      <c r="AS4643">
        <v>8.1245274613086782E-2</v>
      </c>
      <c r="AT4643">
        <v>7.193362883683406E-2</v>
      </c>
      <c r="AU4643">
        <v>6.1943290698200648E-2</v>
      </c>
      <c r="AV4643">
        <v>3.1475481595388884E-2</v>
      </c>
      <c r="AW4643">
        <v>2.9767536740933773E-2</v>
      </c>
      <c r="AX4643">
        <v>4.4364064113958698E-2</v>
      </c>
      <c r="AY4643">
        <v>5.6100640525257081E-2</v>
      </c>
      <c r="AZ4643">
        <v>5.1837836907787545E-2</v>
      </c>
    </row>
    <row r="4644" spans="1:52" ht="14.55" customHeight="1">
      <c r="A4644" s="377"/>
      <c r="B4644" s="377"/>
      <c r="C4644" s="377"/>
      <c r="D4644" s="377"/>
      <c r="E4644" s="377"/>
      <c r="F4644" s="377"/>
      <c r="G4644" s="377"/>
      <c r="H4644" s="377"/>
      <c r="I4644" s="377"/>
      <c r="J4644" s="377"/>
      <c r="K4644" t="s">
        <v>5859</v>
      </c>
      <c r="L4644" t="s">
        <v>5596</v>
      </c>
      <c r="M4644" t="s">
        <v>1386</v>
      </c>
      <c r="N4644" t="s">
        <v>80</v>
      </c>
      <c r="O4644" t="s">
        <v>6079</v>
      </c>
      <c r="P4644" t="s">
        <v>6079</v>
      </c>
      <c r="Q4644" t="s">
        <v>6079</v>
      </c>
      <c r="R4644" t="s">
        <v>6079</v>
      </c>
      <c r="S4644" t="s">
        <v>6079</v>
      </c>
      <c r="T4644" t="s">
        <v>6079</v>
      </c>
      <c r="U4644" t="s">
        <v>6079</v>
      </c>
      <c r="V4644" t="s">
        <v>6079</v>
      </c>
      <c r="W4644" t="s">
        <v>6079</v>
      </c>
      <c r="X4644" t="s">
        <v>6079</v>
      </c>
      <c r="Y4644" t="s">
        <v>6079</v>
      </c>
      <c r="Z4644" t="s">
        <v>6079</v>
      </c>
      <c r="AA4644" t="s">
        <v>6079</v>
      </c>
      <c r="AB4644">
        <v>2.4823088272185569E-2</v>
      </c>
      <c r="AC4644">
        <v>2.8057913432918295E-2</v>
      </c>
      <c r="AD4644">
        <v>2.32350819274511E-2</v>
      </c>
      <c r="AE4644">
        <v>2.0755820761623672E-2</v>
      </c>
      <c r="AF4644">
        <v>3.0214919960829149E-2</v>
      </c>
      <c r="AG4644">
        <v>3.2246362604575654E-2</v>
      </c>
      <c r="AH4644">
        <v>3.022513060193097E-2</v>
      </c>
      <c r="AI4644">
        <v>2.5903611297176995E-2</v>
      </c>
      <c r="AJ4644">
        <v>2.9152293406828424E-2</v>
      </c>
      <c r="AK4644">
        <v>2.693459940340856E-2</v>
      </c>
      <c r="AL4644">
        <v>3.3050185096180247E-2</v>
      </c>
      <c r="AM4644">
        <v>4.3012029843070933E-2</v>
      </c>
      <c r="AN4644">
        <v>3.7136290074768923E-2</v>
      </c>
      <c r="AO4644">
        <v>3.664265131901516E-2</v>
      </c>
      <c r="AP4644">
        <v>2.9436420526457983E-2</v>
      </c>
      <c r="AQ4644">
        <v>2.9390554723621301E-2</v>
      </c>
      <c r="AR4644">
        <v>2.8006604948224843E-2</v>
      </c>
      <c r="AS4644">
        <v>2.1925151774919733E-2</v>
      </c>
      <c r="AT4644">
        <v>1.9386684103558038E-2</v>
      </c>
      <c r="AU4644">
        <v>1.951631477900382E-2</v>
      </c>
      <c r="AV4644">
        <v>2.4458148387843343E-2</v>
      </c>
      <c r="AW4644">
        <v>1.8666818604550363E-2</v>
      </c>
      <c r="AX4644">
        <v>2.1028038239126093E-2</v>
      </c>
      <c r="AY4644">
        <v>2.1454971287034889E-2</v>
      </c>
      <c r="AZ4644">
        <v>2.1684301567943105E-2</v>
      </c>
    </row>
    <row r="4645" spans="1:52" ht="14.55" customHeight="1">
      <c r="A4645" s="377"/>
      <c r="B4645" s="377"/>
      <c r="C4645" s="377"/>
      <c r="D4645" s="377"/>
      <c r="E4645" s="377"/>
      <c r="F4645" s="377"/>
      <c r="G4645" s="377"/>
      <c r="H4645" s="377"/>
      <c r="I4645" s="377"/>
      <c r="J4645" s="377"/>
      <c r="K4645" t="s">
        <v>5860</v>
      </c>
      <c r="L4645" t="s">
        <v>5596</v>
      </c>
      <c r="M4645" t="s">
        <v>25</v>
      </c>
      <c r="N4645" t="s">
        <v>80</v>
      </c>
      <c r="O4645">
        <v>0.34261938360362415</v>
      </c>
      <c r="P4645">
        <v>0.35458191531578637</v>
      </c>
      <c r="Q4645">
        <v>0.36210381800613167</v>
      </c>
      <c r="R4645">
        <v>0.36674211942691348</v>
      </c>
      <c r="S4645">
        <v>0.37038428839511828</v>
      </c>
      <c r="T4645">
        <v>0.37731024270679892</v>
      </c>
      <c r="U4645">
        <v>0.38142137522747122</v>
      </c>
      <c r="V4645">
        <v>0.37580339344501662</v>
      </c>
      <c r="W4645">
        <v>0.35929256687423</v>
      </c>
      <c r="X4645">
        <v>0.35275566006588804</v>
      </c>
      <c r="Y4645">
        <v>0.35175415153061268</v>
      </c>
      <c r="Z4645">
        <v>0.34022825134153445</v>
      </c>
      <c r="AA4645">
        <v>0.34584063248796865</v>
      </c>
      <c r="AB4645">
        <v>0.33971724765729677</v>
      </c>
      <c r="AC4645">
        <v>0.33514879226854044</v>
      </c>
      <c r="AD4645">
        <v>0.30141820034982142</v>
      </c>
      <c r="AE4645">
        <v>0.30125747249891421</v>
      </c>
      <c r="AF4645">
        <v>0.28931205457072651</v>
      </c>
      <c r="AG4645">
        <v>0.28150894500821749</v>
      </c>
      <c r="AH4645">
        <v>0.27575662544052937</v>
      </c>
      <c r="AI4645">
        <v>0.25807284995220914</v>
      </c>
      <c r="AJ4645">
        <v>0.24066355331643524</v>
      </c>
      <c r="AK4645">
        <v>0.23572168117449863</v>
      </c>
      <c r="AL4645">
        <v>0.2254936980927584</v>
      </c>
      <c r="AM4645">
        <v>0.20063352125466388</v>
      </c>
      <c r="AN4645">
        <v>0.1575259308411</v>
      </c>
      <c r="AO4645">
        <v>0.15429673067643451</v>
      </c>
      <c r="AP4645">
        <v>0.15017215834550993</v>
      </c>
      <c r="AQ4645">
        <v>0.14558171289080285</v>
      </c>
      <c r="AR4645">
        <v>0.11462421434729324</v>
      </c>
      <c r="AS4645">
        <v>0.11700903787782804</v>
      </c>
      <c r="AT4645">
        <v>0.10821940427550006</v>
      </c>
      <c r="AU4645">
        <v>0.1061667633199736</v>
      </c>
      <c r="AV4645">
        <v>9.7319375957858958E-2</v>
      </c>
      <c r="AW4645">
        <v>9.7343023462550846E-2</v>
      </c>
      <c r="AX4645">
        <v>8.3495313007381236E-2</v>
      </c>
      <c r="AY4645">
        <v>8.9416657186488405E-2</v>
      </c>
      <c r="AZ4645">
        <v>7.9525191474435708E-2</v>
      </c>
    </row>
    <row r="4646" spans="1:52" ht="14.55" customHeight="1">
      <c r="A4646" s="377"/>
      <c r="B4646" s="377"/>
      <c r="C4646" s="377"/>
      <c r="D4646" s="377"/>
      <c r="E4646" s="377"/>
      <c r="F4646" s="377"/>
      <c r="G4646" s="377"/>
      <c r="H4646" s="377"/>
      <c r="I4646" s="377"/>
      <c r="J4646" s="377"/>
      <c r="K4646" t="s">
        <v>5861</v>
      </c>
      <c r="L4646" t="s">
        <v>5596</v>
      </c>
      <c r="M4646" t="s">
        <v>5610</v>
      </c>
      <c r="N4646" t="s">
        <v>80</v>
      </c>
      <c r="O4646">
        <v>0.18709247749503727</v>
      </c>
      <c r="P4646">
        <v>0.19627265134583213</v>
      </c>
      <c r="Q4646">
        <v>7.2880444147169446E-2</v>
      </c>
      <c r="R4646">
        <v>6.8186386306015548E-2</v>
      </c>
      <c r="S4646">
        <v>7.0958115818964843E-2</v>
      </c>
      <c r="T4646">
        <v>6.8307346686778819E-2</v>
      </c>
      <c r="U4646">
        <v>4.303294672183626E-2</v>
      </c>
      <c r="V4646">
        <v>3.8862595203566608E-2</v>
      </c>
      <c r="W4646">
        <v>5.3786532681318486E-2</v>
      </c>
      <c r="X4646">
        <v>5.1759105038072822E-2</v>
      </c>
      <c r="Y4646">
        <v>5.1556203137117645E-2</v>
      </c>
      <c r="Z4646">
        <v>5.3572804942664629E-2</v>
      </c>
      <c r="AA4646">
        <v>4.5678604149429855E-2</v>
      </c>
      <c r="AB4646">
        <v>5.1271367826239492E-2</v>
      </c>
      <c r="AC4646">
        <v>3.5196277677040186E-2</v>
      </c>
      <c r="AD4646">
        <v>4.2296851453425523E-2</v>
      </c>
      <c r="AE4646">
        <v>4.9951532001450062E-2</v>
      </c>
      <c r="AF4646">
        <v>4.3970878501668365E-2</v>
      </c>
      <c r="AG4646">
        <v>4.1758208394369223E-2</v>
      </c>
      <c r="AH4646">
        <v>7.9578851347415866E-2</v>
      </c>
      <c r="AI4646">
        <v>7.0688260619637067E-2</v>
      </c>
      <c r="AJ4646">
        <v>7.1556437426422329E-2</v>
      </c>
      <c r="AK4646">
        <v>6.945914111807612E-2</v>
      </c>
      <c r="AL4646">
        <v>7.2704628912779429E-2</v>
      </c>
      <c r="AM4646">
        <v>7.142873694557994E-2</v>
      </c>
      <c r="AN4646">
        <v>6.1648836256918582E-2</v>
      </c>
      <c r="AO4646">
        <v>1.284777791998053E-2</v>
      </c>
      <c r="AP4646">
        <v>6.0717426393454038E-2</v>
      </c>
      <c r="AQ4646">
        <v>5.9948051879492162E-2</v>
      </c>
      <c r="AR4646">
        <v>4.9597334188317332E-3</v>
      </c>
      <c r="AS4646">
        <v>3.8827577077531982E-3</v>
      </c>
      <c r="AT4646">
        <v>2.4938094197487297E-3</v>
      </c>
      <c r="AU4646">
        <v>3.8394412272743802E-4</v>
      </c>
      <c r="AV4646">
        <v>3.9471684382031753E-4</v>
      </c>
      <c r="AW4646">
        <v>4.0946069553844655E-4</v>
      </c>
      <c r="AX4646">
        <v>6.6688918483407973E-4</v>
      </c>
      <c r="AY4646">
        <v>3.8516311503616001E-4</v>
      </c>
      <c r="AZ4646">
        <v>4.1093643651739285E-4</v>
      </c>
    </row>
    <row r="4647" spans="1:52" ht="14.55" customHeight="1">
      <c r="A4647" s="377"/>
      <c r="B4647" s="377"/>
      <c r="C4647" s="377"/>
      <c r="D4647" s="377"/>
      <c r="E4647" s="377"/>
      <c r="F4647" s="377"/>
      <c r="G4647" s="377"/>
      <c r="H4647" s="377"/>
      <c r="I4647" s="377"/>
      <c r="J4647" s="377"/>
      <c r="K4647" t="s">
        <v>5862</v>
      </c>
      <c r="L4647" t="s">
        <v>5596</v>
      </c>
      <c r="M4647" t="s">
        <v>98</v>
      </c>
      <c r="N4647" t="s">
        <v>80</v>
      </c>
      <c r="O4647">
        <v>7.5318556940059372E-2</v>
      </c>
      <c r="P4647">
        <v>0.13891249125296684</v>
      </c>
      <c r="Q4647">
        <v>0.11637406394796092</v>
      </c>
      <c r="R4647">
        <v>0.10918738176881548</v>
      </c>
      <c r="S4647">
        <v>7.6503848783355574E-2</v>
      </c>
      <c r="T4647">
        <v>8.5221929583120498E-2</v>
      </c>
      <c r="U4647">
        <v>8.6375256538222991E-2</v>
      </c>
      <c r="V4647">
        <v>8.1625712411948548E-2</v>
      </c>
      <c r="W4647">
        <v>2.965974461247679E-2</v>
      </c>
      <c r="X4647">
        <v>2.0691124168645776E-2</v>
      </c>
      <c r="Y4647">
        <v>1.294026346120134E-2</v>
      </c>
      <c r="Z4647">
        <v>9.9159453324223143E-3</v>
      </c>
      <c r="AA4647">
        <v>2.4483988861982661E-2</v>
      </c>
      <c r="AB4647">
        <v>6.4319799716659215E-2</v>
      </c>
      <c r="AC4647">
        <v>5.9207000270070073E-2</v>
      </c>
      <c r="AD4647">
        <v>5.0367368760484352E-2</v>
      </c>
      <c r="AE4647">
        <v>2.1162364691098706E-2</v>
      </c>
      <c r="AF4647">
        <v>2.9612804279503122E-2</v>
      </c>
      <c r="AG4647">
        <v>2.3840329645241572E-2</v>
      </c>
      <c r="AH4647">
        <v>1.618605383754294E-2</v>
      </c>
      <c r="AI4647">
        <v>1.5949080478916054E-2</v>
      </c>
      <c r="AJ4647">
        <v>1.756813263285285E-2</v>
      </c>
      <c r="AK4647">
        <v>1.6052082636527167E-2</v>
      </c>
      <c r="AL4647">
        <v>1.5937728366801452E-2</v>
      </c>
      <c r="AM4647">
        <v>1.3658379256262614E-2</v>
      </c>
      <c r="AN4647">
        <v>1.8599133379721692E-2</v>
      </c>
      <c r="AO4647">
        <v>1.5368280936730641E-2</v>
      </c>
      <c r="AP4647">
        <v>8.8850757662692417E-3</v>
      </c>
      <c r="AQ4647">
        <v>1.1017285055759172E-2</v>
      </c>
      <c r="AR4647">
        <v>1.2079216566097338E-2</v>
      </c>
      <c r="AS4647">
        <v>1.1095690819278949E-2</v>
      </c>
      <c r="AT4647">
        <v>9.6173040940801795E-3</v>
      </c>
      <c r="AU4647">
        <v>9.2397830868046048E-3</v>
      </c>
      <c r="AV4647">
        <v>9.1405786331692166E-3</v>
      </c>
      <c r="AW4647">
        <v>9.8001131296569476E-3</v>
      </c>
      <c r="AX4647">
        <v>1.0724557629903025E-2</v>
      </c>
      <c r="AY4647">
        <v>9.3552767054831017E-3</v>
      </c>
      <c r="AZ4647">
        <v>8.2023065571531165E-3</v>
      </c>
    </row>
    <row r="4648" spans="1:52" ht="14.55" customHeight="1">
      <c r="A4648" s="377"/>
      <c r="B4648" s="377"/>
      <c r="C4648" s="377"/>
      <c r="D4648" s="377"/>
      <c r="E4648" s="377"/>
      <c r="F4648" s="377"/>
      <c r="G4648" s="377"/>
      <c r="H4648" s="377"/>
      <c r="I4648" s="377"/>
      <c r="J4648" s="377"/>
      <c r="K4648" t="s">
        <v>5863</v>
      </c>
      <c r="L4648" t="s">
        <v>5596</v>
      </c>
      <c r="M4648" t="s">
        <v>94</v>
      </c>
      <c r="N4648" t="s">
        <v>80</v>
      </c>
      <c r="O4648">
        <v>7.7529103918304781E-2</v>
      </c>
      <c r="P4648">
        <v>6.1791645804760736E-2</v>
      </c>
      <c r="Q4648">
        <v>5.0855460439768803E-2</v>
      </c>
      <c r="R4648">
        <v>3.9382857386785999E-2</v>
      </c>
      <c r="S4648">
        <v>3.8971311212130051E-2</v>
      </c>
      <c r="T4648">
        <v>3.2436820738973325E-2</v>
      </c>
      <c r="U4648">
        <v>3.4783566851122834E-2</v>
      </c>
      <c r="V4648">
        <v>2.8953101378606894E-2</v>
      </c>
      <c r="W4648">
        <v>2.2393564512584611E-2</v>
      </c>
      <c r="X4648">
        <v>1.5732695607770263E-2</v>
      </c>
      <c r="Y4648">
        <v>1.3956594318134811E-2</v>
      </c>
      <c r="Z4648">
        <v>1.2068606611458563E-2</v>
      </c>
      <c r="AA4648">
        <v>1.0262115721551489E-2</v>
      </c>
      <c r="AB4648">
        <v>1.0268786705606893E-2</v>
      </c>
      <c r="AC4648">
        <v>9.8931024166701003E-3</v>
      </c>
      <c r="AD4648">
        <v>9.4193906650414556E-3</v>
      </c>
      <c r="AE4648">
        <v>9.0196775758199874E-3</v>
      </c>
      <c r="AF4648">
        <v>8.2030604541638245E-3</v>
      </c>
      <c r="AG4648">
        <v>6.5777585033688036E-3</v>
      </c>
      <c r="AH4648">
        <v>6.5262864796588934E-3</v>
      </c>
      <c r="AI4648">
        <v>6.6760663040630573E-3</v>
      </c>
      <c r="AJ4648">
        <v>8.741939019166093E-3</v>
      </c>
      <c r="AK4648">
        <v>7.6395671177410746E-3</v>
      </c>
      <c r="AL4648">
        <v>9.2151527589797062E-3</v>
      </c>
      <c r="AM4648">
        <v>1.1133581394433665E-2</v>
      </c>
      <c r="AN4648">
        <v>1.4770180864255562E-2</v>
      </c>
      <c r="AO4648">
        <v>1.6238834907834263E-2</v>
      </c>
      <c r="AP4648">
        <v>1.7515258423089684E-2</v>
      </c>
      <c r="AQ4648">
        <v>1.4179258395268216E-2</v>
      </c>
      <c r="AR4648">
        <v>1.4406420337259756E-2</v>
      </c>
      <c r="AS4648">
        <v>1.3545477683300326E-2</v>
      </c>
      <c r="AT4648">
        <v>1.2689831672653517E-2</v>
      </c>
      <c r="AU4648">
        <v>1.3753064100681837E-2</v>
      </c>
      <c r="AV4648">
        <v>9.6474119619519259E-3</v>
      </c>
      <c r="AW4648">
        <v>1.0356067478980425E-2</v>
      </c>
      <c r="AX4648">
        <v>1.7950100267865796E-2</v>
      </c>
      <c r="AY4648">
        <v>2.6958767030570919E-2</v>
      </c>
      <c r="AZ4648">
        <v>5.121381977202856E-2</v>
      </c>
    </row>
    <row r="4649" spans="1:52" ht="14.55" customHeight="1">
      <c r="A4649" s="377"/>
      <c r="B4649" s="377"/>
      <c r="C4649" s="377"/>
      <c r="D4649" s="377"/>
      <c r="E4649" s="377"/>
      <c r="F4649" s="377"/>
      <c r="G4649" s="377"/>
      <c r="H4649" s="377"/>
      <c r="I4649" s="377"/>
      <c r="J4649" s="377"/>
      <c r="K4649" t="s">
        <v>5864</v>
      </c>
      <c r="L4649" t="s">
        <v>5596</v>
      </c>
      <c r="M4649" t="s">
        <v>99</v>
      </c>
      <c r="N4649" t="s">
        <v>80</v>
      </c>
      <c r="O4649">
        <v>0.14379467667130252</v>
      </c>
      <c r="P4649">
        <v>0.16351059230638176</v>
      </c>
      <c r="Q4649">
        <v>0.16759842416283108</v>
      </c>
      <c r="R4649">
        <v>8.9721597467668057E-2</v>
      </c>
      <c r="S4649">
        <v>0.16274192684918676</v>
      </c>
      <c r="T4649">
        <v>0.15959243807470505</v>
      </c>
      <c r="U4649">
        <v>0.16200879443078706</v>
      </c>
      <c r="V4649">
        <v>0.14800114841080786</v>
      </c>
      <c r="W4649">
        <v>4.6163511193056311E-2</v>
      </c>
      <c r="X4649">
        <v>4.8664151241377747E-2</v>
      </c>
      <c r="Y4649">
        <v>4.6239989891234463E-2</v>
      </c>
      <c r="Z4649">
        <v>3.0123587287286459E-2</v>
      </c>
      <c r="AA4649">
        <v>3.4038894316218891E-2</v>
      </c>
      <c r="AB4649">
        <v>0.1113772314814984</v>
      </c>
      <c r="AC4649">
        <v>0.1203648951817813</v>
      </c>
      <c r="AD4649">
        <v>8.5702920238465194E-2</v>
      </c>
      <c r="AE4649">
        <v>3.5899989930685106E-2</v>
      </c>
      <c r="AF4649">
        <v>5.4036015660732115E-2</v>
      </c>
      <c r="AG4649">
        <v>4.6181496802996866E-2</v>
      </c>
      <c r="AH4649">
        <v>2.3815911834344852E-2</v>
      </c>
      <c r="AI4649">
        <v>3.8968849342400073E-2</v>
      </c>
      <c r="AJ4649">
        <v>2.0988935393827908E-2</v>
      </c>
      <c r="AK4649">
        <v>1.8219682158869661E-2</v>
      </c>
      <c r="AL4649">
        <v>2.8325890262944586E-2</v>
      </c>
      <c r="AM4649">
        <v>1.9030386030527428E-2</v>
      </c>
      <c r="AN4649">
        <v>1.8664486842326748E-2</v>
      </c>
      <c r="AO4649">
        <v>2.5892879094672975E-2</v>
      </c>
      <c r="AP4649">
        <v>2.666203366162442E-2</v>
      </c>
      <c r="AQ4649">
        <v>1.6655040115465782E-2</v>
      </c>
      <c r="AR4649">
        <v>1.6173630043090657E-2</v>
      </c>
      <c r="AS4649">
        <v>4.9848562470804604E-3</v>
      </c>
      <c r="AT4649">
        <v>4.451887290834314E-3</v>
      </c>
      <c r="AU4649">
        <v>3.478410850977799E-3</v>
      </c>
      <c r="AV4649">
        <v>3.3438964860964503E-3</v>
      </c>
      <c r="AW4649">
        <v>1.7469744423527092E-3</v>
      </c>
      <c r="AX4649">
        <v>1.2130694499233013E-3</v>
      </c>
      <c r="AY4649">
        <v>9.6751184325867881E-4</v>
      </c>
      <c r="AZ4649">
        <v>1.1235008964016776E-3</v>
      </c>
    </row>
    <row r="4650" spans="1:52" ht="14.55" customHeight="1">
      <c r="A4650" s="377"/>
      <c r="B4650" s="377"/>
      <c r="C4650" s="377"/>
      <c r="D4650" s="377"/>
      <c r="E4650" s="377"/>
      <c r="F4650" s="377"/>
      <c r="G4650" s="377"/>
      <c r="H4650" s="377"/>
      <c r="I4650" s="377"/>
      <c r="J4650" s="377"/>
      <c r="K4650" t="s">
        <v>5865</v>
      </c>
      <c r="L4650" t="s">
        <v>5596</v>
      </c>
      <c r="M4650" t="s">
        <v>26</v>
      </c>
      <c r="N4650" t="s">
        <v>80</v>
      </c>
      <c r="O4650" t="s">
        <v>6079</v>
      </c>
      <c r="P4650" t="s">
        <v>6079</v>
      </c>
      <c r="Q4650" t="s">
        <v>6079</v>
      </c>
      <c r="R4650" t="s">
        <v>6079</v>
      </c>
      <c r="S4650" t="s">
        <v>6079</v>
      </c>
      <c r="T4650">
        <v>0.10609090000446028</v>
      </c>
      <c r="U4650">
        <v>0.10177684809224329</v>
      </c>
      <c r="V4650">
        <v>0.11470467358959029</v>
      </c>
      <c r="W4650">
        <v>0.10534924510465714</v>
      </c>
      <c r="X4650">
        <v>9.7870346691500326E-2</v>
      </c>
      <c r="Y4650">
        <v>9.9848016537955595E-2</v>
      </c>
      <c r="Z4650">
        <v>0.11603553238224204</v>
      </c>
      <c r="AA4650">
        <v>0.10745064571315469</v>
      </c>
      <c r="AB4650">
        <v>0.11124653191590286</v>
      </c>
      <c r="AC4650">
        <v>7.699072937380351E-2</v>
      </c>
      <c r="AD4650">
        <v>9.3235072865201177E-2</v>
      </c>
      <c r="AE4650">
        <v>7.3278579712899194E-2</v>
      </c>
      <c r="AF4650">
        <v>6.9889532603865226E-2</v>
      </c>
      <c r="AG4650">
        <v>5.5992049981653073E-2</v>
      </c>
      <c r="AH4650">
        <v>6.2897965030942429E-2</v>
      </c>
      <c r="AI4650">
        <v>6.5823354061535819E-2</v>
      </c>
      <c r="AJ4650">
        <v>8.8397627814942883E-2</v>
      </c>
      <c r="AK4650">
        <v>9.3013024319900939E-2</v>
      </c>
      <c r="AL4650">
        <v>8.9386597149178779E-2</v>
      </c>
      <c r="AM4650">
        <v>9.3069688470708775E-2</v>
      </c>
      <c r="AN4650">
        <v>0.1043175043365904</v>
      </c>
      <c r="AO4650">
        <v>0.10784652388032601</v>
      </c>
      <c r="AP4650">
        <v>9.9335753893227602E-2</v>
      </c>
      <c r="AQ4650">
        <v>8.9281172645161874E-2</v>
      </c>
      <c r="AR4650">
        <v>8.1887827711542349E-2</v>
      </c>
      <c r="AS4650">
        <v>0.24746349304202309</v>
      </c>
      <c r="AT4650">
        <v>6.9381420627027485E-2</v>
      </c>
      <c r="AU4650">
        <v>7.5203205211852114E-2</v>
      </c>
      <c r="AV4650">
        <v>6.8782796909981778E-2</v>
      </c>
      <c r="AW4650">
        <v>6.7791741906956943E-2</v>
      </c>
      <c r="AX4650">
        <v>6.7178705048211926E-2</v>
      </c>
      <c r="AY4650">
        <v>7.3673570783296172E-2</v>
      </c>
      <c r="AZ4650">
        <v>6.0042625658297225E-2</v>
      </c>
    </row>
    <row r="4651" spans="1:52" ht="14.55" customHeight="1">
      <c r="A4651" s="377"/>
      <c r="B4651" s="377"/>
      <c r="C4651" s="377"/>
      <c r="D4651" s="377"/>
      <c r="E4651" s="377"/>
      <c r="F4651" s="377"/>
      <c r="G4651" s="377"/>
      <c r="H4651" s="377"/>
      <c r="I4651" s="377"/>
      <c r="J4651" s="377"/>
      <c r="K4651" t="s">
        <v>5866</v>
      </c>
      <c r="L4651" t="s">
        <v>5596</v>
      </c>
      <c r="M4651" t="s">
        <v>5585</v>
      </c>
      <c r="N4651" t="s">
        <v>80</v>
      </c>
      <c r="O4651">
        <v>8.3498338839567685E-2</v>
      </c>
      <c r="P4651">
        <v>6.7681212310590183E-2</v>
      </c>
      <c r="Q4651">
        <v>5.8951481235665536E-2</v>
      </c>
      <c r="R4651">
        <v>5.6278948780699133E-2</v>
      </c>
      <c r="S4651">
        <v>4.7924419233693137E-2</v>
      </c>
      <c r="T4651">
        <v>4.0915348826120419E-2</v>
      </c>
      <c r="U4651">
        <v>4.1339275665823683E-2</v>
      </c>
      <c r="V4651">
        <v>3.6163481637725363E-2</v>
      </c>
      <c r="W4651">
        <v>3.1088977255542129E-2</v>
      </c>
      <c r="X4651">
        <v>3.0010605723522848E-2</v>
      </c>
      <c r="Y4651">
        <v>2.6175971141369232E-2</v>
      </c>
      <c r="Z4651">
        <v>2.451698124777479E-2</v>
      </c>
      <c r="AA4651">
        <v>2.3527453013074399E-2</v>
      </c>
      <c r="AB4651">
        <v>1.9041098310304282E-2</v>
      </c>
      <c r="AC4651">
        <v>1.8692081530743369E-2</v>
      </c>
      <c r="AD4651">
        <v>2.057068083149001E-2</v>
      </c>
      <c r="AE4651">
        <v>1.5949189971784544E-2</v>
      </c>
      <c r="AF4651">
        <v>1.4616281722711831E-2</v>
      </c>
      <c r="AG4651">
        <v>1.4717358435051278E-2</v>
      </c>
      <c r="AH4651">
        <v>1.5615783896518527E-2</v>
      </c>
      <c r="AI4651">
        <v>1.6365694831063402E-2</v>
      </c>
      <c r="AJ4651">
        <v>1.5909402454678541E-2</v>
      </c>
      <c r="AK4651">
        <v>1.9431165623499076E-2</v>
      </c>
      <c r="AL4651">
        <v>2.5420460426211398E-2</v>
      </c>
      <c r="AM4651">
        <v>2.5384684564583929E-2</v>
      </c>
      <c r="AN4651">
        <v>3.1804884884299674E-2</v>
      </c>
      <c r="AO4651">
        <v>3.2058152228148236E-2</v>
      </c>
      <c r="AP4651">
        <v>3.0836728078900633E-2</v>
      </c>
      <c r="AQ4651">
        <v>3.2125939489687984E-2</v>
      </c>
      <c r="AR4651">
        <v>3.5951397077775192E-2</v>
      </c>
      <c r="AS4651">
        <v>3.4147217663824926E-2</v>
      </c>
      <c r="AT4651">
        <v>3.0694682017897351E-2</v>
      </c>
      <c r="AU4651">
        <v>2.9139214037756052E-2</v>
      </c>
      <c r="AV4651">
        <v>2.8416658368166266E-2</v>
      </c>
      <c r="AW4651">
        <v>2.7887129993662611E-2</v>
      </c>
      <c r="AX4651">
        <v>3.4470296238168392E-2</v>
      </c>
      <c r="AY4651">
        <v>4.1874201305992668E-2</v>
      </c>
      <c r="AZ4651">
        <v>5.0929403625421477E-2</v>
      </c>
    </row>
    <row r="4652" spans="1:52" ht="14.55" customHeight="1">
      <c r="A4652" s="377"/>
      <c r="B4652" s="377"/>
      <c r="C4652" s="377"/>
      <c r="D4652" s="377"/>
      <c r="E4652" s="377"/>
      <c r="F4652" s="377"/>
      <c r="G4652" s="377"/>
      <c r="H4652" s="377"/>
      <c r="I4652" s="377"/>
      <c r="J4652" s="377"/>
      <c r="K4652" t="s">
        <v>5867</v>
      </c>
      <c r="L4652" t="s">
        <v>5596</v>
      </c>
      <c r="M4652" t="s">
        <v>27</v>
      </c>
      <c r="N4652" t="s">
        <v>80</v>
      </c>
      <c r="O4652">
        <v>0.115622598269165</v>
      </c>
      <c r="P4652">
        <v>7.3481734113458153E-2</v>
      </c>
      <c r="Q4652">
        <v>8.1621044990099936E-2</v>
      </c>
      <c r="R4652">
        <v>5.4513862686194278E-2</v>
      </c>
      <c r="S4652">
        <v>5.6650718394157223E-2</v>
      </c>
      <c r="T4652">
        <v>5.4578756785256435E-2</v>
      </c>
      <c r="U4652">
        <v>5.0613429196594562E-2</v>
      </c>
      <c r="V4652">
        <v>4.5839762604331126E-2</v>
      </c>
      <c r="W4652">
        <v>4.1666374103461155E-2</v>
      </c>
      <c r="X4652">
        <v>4.7861486132701109E-2</v>
      </c>
      <c r="Y4652">
        <v>4.2242710487887553E-2</v>
      </c>
      <c r="Z4652">
        <v>4.1025722023460047E-2</v>
      </c>
      <c r="AA4652">
        <v>3.6553378697168584E-2</v>
      </c>
      <c r="AB4652">
        <v>3.7468573949616509E-2</v>
      </c>
      <c r="AC4652">
        <v>3.4486745499856065E-2</v>
      </c>
      <c r="AD4652">
        <v>2.637515026824435E-2</v>
      </c>
      <c r="AE4652">
        <v>2.4469872192031818E-2</v>
      </c>
      <c r="AF4652">
        <v>2.216453124556661E-2</v>
      </c>
      <c r="AG4652">
        <v>2.000333410405334E-2</v>
      </c>
      <c r="AH4652">
        <v>1.8282999085247335E-2</v>
      </c>
      <c r="AI4652">
        <v>1.6836597413540062E-2</v>
      </c>
      <c r="AJ4652">
        <v>1.5974792699332576E-2</v>
      </c>
      <c r="AK4652">
        <v>1.5920679250033813E-2</v>
      </c>
      <c r="AL4652">
        <v>1.4575063795473795E-2</v>
      </c>
      <c r="AM4652">
        <v>1.3003695464785988E-2</v>
      </c>
      <c r="AN4652">
        <v>1.3738427598906313E-2</v>
      </c>
      <c r="AO4652">
        <v>1.1786331446497952E-2</v>
      </c>
      <c r="AP4652">
        <v>1.2692325030311955E-2</v>
      </c>
      <c r="AQ4652">
        <v>1.0929729502890931E-2</v>
      </c>
      <c r="AR4652">
        <v>8.6152373070511445E-3</v>
      </c>
      <c r="AS4652">
        <v>6.7987480417922696E-3</v>
      </c>
      <c r="AT4652">
        <v>6.3789980360137452E-3</v>
      </c>
      <c r="AU4652">
        <v>8.4098402812184739E-3</v>
      </c>
      <c r="AV4652">
        <v>1.2093838593525742E-2</v>
      </c>
      <c r="AW4652">
        <v>1.1298927525035111E-2</v>
      </c>
      <c r="AX4652">
        <v>1.6106410875674139E-2</v>
      </c>
      <c r="AY4652">
        <v>1.6043423967405834E-2</v>
      </c>
      <c r="AZ4652">
        <v>1.1025673947268147E-2</v>
      </c>
    </row>
    <row r="4653" spans="1:52" ht="14.55" customHeight="1">
      <c r="A4653" s="377"/>
      <c r="B4653" s="377"/>
      <c r="C4653" s="377"/>
      <c r="D4653" s="377"/>
      <c r="E4653" s="377"/>
      <c r="F4653" s="377"/>
      <c r="G4653" s="377"/>
      <c r="H4653" s="377"/>
      <c r="I4653" s="377"/>
      <c r="J4653" s="377"/>
      <c r="K4653" t="s">
        <v>5868</v>
      </c>
      <c r="L4653" t="s">
        <v>5596</v>
      </c>
      <c r="M4653" t="s">
        <v>28</v>
      </c>
      <c r="N4653" t="s">
        <v>80</v>
      </c>
      <c r="O4653">
        <v>8.7316613781197577E-3</v>
      </c>
      <c r="P4653">
        <v>1.9966123316385791E-2</v>
      </c>
      <c r="Q4653">
        <v>1.2709464376846034E-2</v>
      </c>
      <c r="R4653">
        <v>1.0874735609257589E-2</v>
      </c>
      <c r="S4653">
        <v>7.4348087178627668E-3</v>
      </c>
      <c r="T4653">
        <v>6.8802191011440722E-3</v>
      </c>
      <c r="U4653">
        <v>7.273256372804948E-3</v>
      </c>
      <c r="V4653">
        <v>7.5089581360022022E-3</v>
      </c>
      <c r="W4653">
        <v>6.0947317253295221E-3</v>
      </c>
      <c r="X4653">
        <v>6.7014454913495707E-3</v>
      </c>
      <c r="Y4653">
        <v>6.9380847655542187E-3</v>
      </c>
      <c r="Z4653">
        <v>7.1185206495642389E-3</v>
      </c>
      <c r="AA4653">
        <v>8.1308829440407369E-3</v>
      </c>
      <c r="AB4653">
        <v>9.1869569536904856E-3</v>
      </c>
      <c r="AC4653">
        <v>6.7578323056528512E-3</v>
      </c>
      <c r="AD4653">
        <v>6.7298822999218638E-3</v>
      </c>
      <c r="AE4653">
        <v>7.0938644337247758E-3</v>
      </c>
      <c r="AF4653">
        <v>6.1223169608378885E-3</v>
      </c>
      <c r="AG4653">
        <v>6.9688434747697961E-3</v>
      </c>
      <c r="AH4653">
        <v>5.958270184865941E-3</v>
      </c>
      <c r="AI4653">
        <v>5.0183209698765642E-3</v>
      </c>
      <c r="AJ4653">
        <v>5.7347144025745199E-3</v>
      </c>
      <c r="AK4653">
        <v>5.8141901069529286E-3</v>
      </c>
      <c r="AL4653">
        <v>7.0098686063848406E-3</v>
      </c>
      <c r="AM4653">
        <v>5.9800977057558047E-3</v>
      </c>
      <c r="AN4653">
        <v>7.292472500604808E-3</v>
      </c>
      <c r="AO4653">
        <v>7.3150904917193187E-3</v>
      </c>
      <c r="AP4653">
        <v>4.0812098248534821E-3</v>
      </c>
      <c r="AQ4653">
        <v>7.8215663400489251E-3</v>
      </c>
      <c r="AR4653">
        <v>3.7359255560993451E-3</v>
      </c>
      <c r="AS4653">
        <v>2.7786720087566493E-3</v>
      </c>
      <c r="AT4653">
        <v>2.8477315806078379E-3</v>
      </c>
      <c r="AU4653">
        <v>3.1156974849246275E-3</v>
      </c>
      <c r="AV4653">
        <v>5.1643096539251473E-3</v>
      </c>
      <c r="AW4653">
        <v>3.5684040102970118E-3</v>
      </c>
      <c r="AX4653">
        <v>4.7046401343723183E-3</v>
      </c>
      <c r="AY4653">
        <v>4.8277656598036817E-3</v>
      </c>
      <c r="AZ4653">
        <v>6.0956166853973134E-3</v>
      </c>
    </row>
    <row r="4654" spans="1:52" ht="14.55" customHeight="1">
      <c r="A4654" s="377"/>
      <c r="B4654" s="377"/>
      <c r="C4654" s="377"/>
      <c r="D4654" s="377"/>
      <c r="E4654" s="377"/>
      <c r="F4654" s="377"/>
      <c r="G4654" s="377"/>
      <c r="H4654" s="377"/>
      <c r="I4654" s="377"/>
      <c r="J4654" s="377"/>
      <c r="K4654" t="s">
        <v>5869</v>
      </c>
      <c r="L4654" t="s">
        <v>5596</v>
      </c>
      <c r="M4654" t="s">
        <v>29</v>
      </c>
      <c r="N4654" t="s">
        <v>80</v>
      </c>
      <c r="O4654">
        <v>8.0436265640924418E-2</v>
      </c>
      <c r="P4654">
        <v>9.5864605787053039E-2</v>
      </c>
      <c r="Q4654">
        <v>8.8996399377144333E-2</v>
      </c>
      <c r="R4654">
        <v>8.9596578232236129E-2</v>
      </c>
      <c r="S4654">
        <v>9.0436409233062523E-2</v>
      </c>
      <c r="T4654">
        <v>7.5134427233967835E-2</v>
      </c>
      <c r="U4654">
        <v>6.6403383292627183E-2</v>
      </c>
      <c r="V4654">
        <v>6.3505000541979578E-2</v>
      </c>
      <c r="W4654">
        <v>6.8913207782371672E-2</v>
      </c>
      <c r="X4654">
        <v>6.2462756981016249E-2</v>
      </c>
      <c r="Y4654">
        <v>6.1777989067877091E-2</v>
      </c>
      <c r="Z4654">
        <v>4.9511037486862558E-2</v>
      </c>
      <c r="AA4654">
        <v>4.3728110201496959E-2</v>
      </c>
      <c r="AB4654">
        <v>4.0893886294388893E-2</v>
      </c>
      <c r="AC4654">
        <v>4.0795222186245921E-2</v>
      </c>
      <c r="AD4654">
        <v>3.7730661038852691E-2</v>
      </c>
      <c r="AE4654">
        <v>3.9302340161313683E-2</v>
      </c>
      <c r="AF4654">
        <v>3.8585962741145959E-2</v>
      </c>
      <c r="AG4654">
        <v>3.7245880358835151E-2</v>
      </c>
      <c r="AH4654">
        <v>3.4929588518354648E-2</v>
      </c>
      <c r="AI4654">
        <v>3.2567248762163957E-2</v>
      </c>
      <c r="AJ4654">
        <v>3.7391645888688679E-2</v>
      </c>
      <c r="AK4654">
        <v>3.5744786999966333E-2</v>
      </c>
      <c r="AL4654">
        <v>3.5183932631248332E-2</v>
      </c>
      <c r="AM4654">
        <v>3.494984550361805E-2</v>
      </c>
      <c r="AN4654">
        <v>3.1911228532120854E-2</v>
      </c>
      <c r="AO4654">
        <v>3.2383222853010013E-2</v>
      </c>
      <c r="AP4654">
        <v>2.8772057478337668E-2</v>
      </c>
      <c r="AQ4654">
        <v>3.0238007969418272E-2</v>
      </c>
      <c r="AR4654">
        <v>3.2897241462046686E-2</v>
      </c>
      <c r="AS4654">
        <v>3.4937488296963554E-2</v>
      </c>
      <c r="AT4654">
        <v>3.1392877560798012E-2</v>
      </c>
      <c r="AU4654">
        <v>3.6132554128095726E-2</v>
      </c>
      <c r="AV4654">
        <v>3.4915194193766597E-2</v>
      </c>
      <c r="AW4654">
        <v>2.830596186900465E-2</v>
      </c>
      <c r="AX4654">
        <v>2.709366240201486E-2</v>
      </c>
      <c r="AY4654">
        <v>2.9822641597181343E-2</v>
      </c>
      <c r="AZ4654">
        <v>2.5868190504647032E-2</v>
      </c>
    </row>
    <row r="4655" spans="1:52" ht="14.55" customHeight="1">
      <c r="A4655" s="377"/>
      <c r="B4655" s="377"/>
      <c r="C4655" s="377"/>
      <c r="D4655" s="377"/>
      <c r="E4655" s="377"/>
      <c r="F4655" s="377"/>
      <c r="G4655" s="377"/>
      <c r="H4655" s="377"/>
      <c r="I4655" s="377"/>
      <c r="J4655" s="377"/>
      <c r="K4655" t="s">
        <v>5870</v>
      </c>
      <c r="L4655" t="s">
        <v>5596</v>
      </c>
      <c r="M4655" t="s">
        <v>30</v>
      </c>
      <c r="N4655" t="s">
        <v>80</v>
      </c>
      <c r="O4655">
        <v>0.38597601873085863</v>
      </c>
      <c r="P4655">
        <v>0.46367719789419037</v>
      </c>
      <c r="Q4655">
        <v>0.4611060332059998</v>
      </c>
      <c r="R4655">
        <v>0.4641251243516083</v>
      </c>
      <c r="S4655">
        <v>0.44331323083361618</v>
      </c>
      <c r="T4655">
        <v>0.41119298117156722</v>
      </c>
      <c r="U4655">
        <v>0.39245322244218239</v>
      </c>
      <c r="V4655">
        <v>0.4053268989498599</v>
      </c>
      <c r="W4655">
        <v>0.41322184297704379</v>
      </c>
      <c r="X4655">
        <v>0.43935825635999287</v>
      </c>
      <c r="Y4655">
        <v>0.45446230410169663</v>
      </c>
      <c r="Z4655">
        <v>0.41031397029932337</v>
      </c>
      <c r="AA4655">
        <v>0.37547248793551019</v>
      </c>
      <c r="AB4655">
        <v>0.33433664727906859</v>
      </c>
      <c r="AC4655">
        <v>0.33363712126840711</v>
      </c>
      <c r="AD4655">
        <v>0.29739503842712756</v>
      </c>
      <c r="AE4655">
        <v>0.27341018138596956</v>
      </c>
      <c r="AF4655">
        <v>0.2089508371583105</v>
      </c>
      <c r="AG4655">
        <v>0.19985710670104759</v>
      </c>
      <c r="AH4655">
        <v>0.18827024293425657</v>
      </c>
      <c r="AI4655">
        <v>0.1605344418552323</v>
      </c>
      <c r="AJ4655">
        <v>0.12146016248182638</v>
      </c>
      <c r="AK4655">
        <v>0.12633333935335198</v>
      </c>
      <c r="AL4655">
        <v>0.11289277188999967</v>
      </c>
      <c r="AM4655">
        <v>0.11161861884019762</v>
      </c>
      <c r="AN4655">
        <v>0.10750236001330928</v>
      </c>
      <c r="AO4655">
        <v>9.6000138177172983E-2</v>
      </c>
      <c r="AP4655">
        <v>9.0114077507046197E-2</v>
      </c>
      <c r="AQ4655">
        <v>7.1042385005189099E-2</v>
      </c>
      <c r="AR4655">
        <v>6.2218114465557327E-2</v>
      </c>
      <c r="AS4655">
        <v>6.1784983691034877E-2</v>
      </c>
      <c r="AT4655">
        <v>5.693203843953791E-2</v>
      </c>
      <c r="AU4655">
        <v>5.4867545801510563E-2</v>
      </c>
      <c r="AV4655">
        <v>4.7962249557780487E-2</v>
      </c>
      <c r="AW4655">
        <v>4.4187162570933816E-2</v>
      </c>
      <c r="AX4655">
        <v>4.3402141752995005E-2</v>
      </c>
      <c r="AY4655">
        <v>3.7790592666135922E-2</v>
      </c>
      <c r="AZ4655">
        <v>3.5758319680425074E-2</v>
      </c>
    </row>
    <row r="4656" spans="1:52" ht="14.55" customHeight="1">
      <c r="A4656" s="377"/>
      <c r="B4656" s="377"/>
      <c r="C4656" s="377"/>
      <c r="D4656" s="377"/>
      <c r="E4656" s="377"/>
      <c r="F4656" s="377"/>
      <c r="G4656" s="377"/>
      <c r="H4656" s="377"/>
      <c r="I4656" s="377"/>
      <c r="J4656" s="377"/>
      <c r="K4656" t="s">
        <v>5871</v>
      </c>
      <c r="L4656" t="s">
        <v>5596</v>
      </c>
      <c r="M4656" t="s">
        <v>100</v>
      </c>
      <c r="N4656" t="s">
        <v>80</v>
      </c>
      <c r="O4656">
        <v>0.33829895912587454</v>
      </c>
      <c r="P4656">
        <v>0.43433436904414369</v>
      </c>
      <c r="Q4656">
        <v>0.42028095647070912</v>
      </c>
      <c r="R4656">
        <v>0.44102588216702182</v>
      </c>
      <c r="S4656">
        <v>0.43265298350992731</v>
      </c>
      <c r="T4656">
        <v>0.43412593193617349</v>
      </c>
      <c r="U4656">
        <v>0.4210598747653751</v>
      </c>
      <c r="V4656">
        <v>0.38229283704323402</v>
      </c>
      <c r="W4656">
        <v>0.36028528534374299</v>
      </c>
      <c r="X4656">
        <v>0.34813727249440174</v>
      </c>
      <c r="Y4656">
        <v>0.3028264131649569</v>
      </c>
      <c r="Z4656">
        <v>0.28063898372569424</v>
      </c>
      <c r="AA4656">
        <v>0.27467237569999081</v>
      </c>
      <c r="AB4656">
        <v>0.2181133524646468</v>
      </c>
      <c r="AC4656">
        <v>0.23269703598857991</v>
      </c>
      <c r="AD4656">
        <v>0.19786049985284904</v>
      </c>
      <c r="AE4656">
        <v>0.20753716535030692</v>
      </c>
      <c r="AF4656">
        <v>0.19461688532685437</v>
      </c>
      <c r="AG4656">
        <v>0.1740208688655456</v>
      </c>
      <c r="AH4656">
        <v>0.14872807963473594</v>
      </c>
      <c r="AI4656">
        <v>0.14479165323818427</v>
      </c>
      <c r="AJ4656">
        <v>0.11562643773934141</v>
      </c>
      <c r="AK4656">
        <v>0.10433330089159008</v>
      </c>
      <c r="AL4656">
        <v>9.9171819752112714E-2</v>
      </c>
      <c r="AM4656">
        <v>8.462724750291542E-2</v>
      </c>
      <c r="AN4656">
        <v>0.1140344847513815</v>
      </c>
      <c r="AO4656">
        <v>0.13878447212930986</v>
      </c>
      <c r="AP4656">
        <v>0.13566068212176302</v>
      </c>
      <c r="AQ4656">
        <v>0.13604613212898395</v>
      </c>
      <c r="AR4656">
        <v>6.8916334787967146E-2</v>
      </c>
      <c r="AS4656">
        <v>5.0216557075490477E-2</v>
      </c>
      <c r="AT4656">
        <v>4.7447612703935202E-2</v>
      </c>
      <c r="AU4656">
        <v>4.267015026148694E-2</v>
      </c>
      <c r="AV4656">
        <v>2.4608024954888275E-2</v>
      </c>
      <c r="AW4656">
        <v>1.4576079293622335E-2</v>
      </c>
      <c r="AX4656">
        <v>1.3477217993691035E-2</v>
      </c>
      <c r="AY4656">
        <v>1.3639032173827774E-2</v>
      </c>
      <c r="AZ4656">
        <v>9.8482145408438203E-3</v>
      </c>
    </row>
    <row r="4657" spans="1:52" ht="14.55" customHeight="1">
      <c r="A4657" s="377"/>
      <c r="B4657" s="377"/>
      <c r="C4657" s="377"/>
      <c r="D4657" s="377"/>
      <c r="E4657" s="377"/>
      <c r="F4657" s="377"/>
      <c r="G4657" s="377"/>
      <c r="H4657" s="377"/>
      <c r="I4657" s="377"/>
      <c r="J4657" s="377"/>
      <c r="K4657" t="s">
        <v>5872</v>
      </c>
      <c r="L4657" t="s">
        <v>5596</v>
      </c>
      <c r="M4657" t="s">
        <v>31</v>
      </c>
      <c r="N4657" t="s">
        <v>80</v>
      </c>
      <c r="O4657">
        <v>1.7999541248318329E-3</v>
      </c>
      <c r="P4657">
        <v>2.5632243179402542E-3</v>
      </c>
      <c r="Q4657">
        <v>2.7196014048404779E-3</v>
      </c>
      <c r="R4657">
        <v>2.9550234744514618E-3</v>
      </c>
      <c r="S4657">
        <v>1.7682807513705971E-3</v>
      </c>
      <c r="T4657">
        <v>1.7485371826755842E-3</v>
      </c>
      <c r="U4657">
        <v>1.5308076804579137E-3</v>
      </c>
      <c r="V4657">
        <v>1.2154610663587492E-3</v>
      </c>
      <c r="W4657">
        <v>1.4958812410942116E-3</v>
      </c>
      <c r="X4657">
        <v>1.3416746116558524E-3</v>
      </c>
      <c r="Y4657">
        <v>1.9369449978757891E-3</v>
      </c>
      <c r="Z4657">
        <v>1.5348883454929375E-3</v>
      </c>
      <c r="AA4657">
        <v>8.621877342790121E-4</v>
      </c>
      <c r="AB4657">
        <v>7.5635217022026666E-4</v>
      </c>
      <c r="AC4657">
        <v>8.1529057322693433E-4</v>
      </c>
      <c r="AD4657">
        <v>1.1826167175230226E-3</v>
      </c>
      <c r="AE4657">
        <v>1.1318840659665331E-3</v>
      </c>
      <c r="AF4657">
        <v>1.1012208885373309E-3</v>
      </c>
      <c r="AG4657">
        <v>9.84908370179874E-4</v>
      </c>
      <c r="AH4657">
        <v>9.6826887001286762E-4</v>
      </c>
      <c r="AI4657">
        <v>1.3383064462066906E-3</v>
      </c>
      <c r="AJ4657">
        <v>1.2546134805159999E-3</v>
      </c>
      <c r="AK4657">
        <v>1.4177477003924678E-3</v>
      </c>
      <c r="AL4657">
        <v>1.3861242909076307E-3</v>
      </c>
      <c r="AM4657">
        <v>1.8298113425987269E-3</v>
      </c>
      <c r="AN4657">
        <v>1.6061639408259272E-3</v>
      </c>
      <c r="AO4657">
        <v>1.533960188801113E-3</v>
      </c>
      <c r="AP4657">
        <v>1.4859377027043805E-3</v>
      </c>
      <c r="AQ4657">
        <v>1.3595591978898963E-3</v>
      </c>
      <c r="AR4657">
        <v>1.3803841744759442E-3</v>
      </c>
      <c r="AS4657">
        <v>1.3812741954557185E-3</v>
      </c>
      <c r="AT4657">
        <v>1.1123547722659908E-3</v>
      </c>
      <c r="AU4657">
        <v>1.2868576069796028E-3</v>
      </c>
      <c r="AV4657">
        <v>1.0782318827075664E-3</v>
      </c>
      <c r="AW4657">
        <v>1.2683324670527802E-3</v>
      </c>
      <c r="AX4657">
        <v>1.3507140726974165E-3</v>
      </c>
      <c r="AY4657">
        <v>1.7002749829948427E-3</v>
      </c>
      <c r="AZ4657">
        <v>3.8561495425522758E-3</v>
      </c>
    </row>
    <row r="4658" spans="1:52" ht="14.55" customHeight="1">
      <c r="A4658" s="377"/>
      <c r="B4658" s="377"/>
      <c r="C4658" s="377"/>
      <c r="D4658" s="377"/>
      <c r="E4658" s="377"/>
      <c r="F4658" s="377"/>
      <c r="G4658" s="377"/>
      <c r="H4658" s="377"/>
      <c r="I4658" s="377"/>
      <c r="J4658" s="377"/>
      <c r="K4658" t="s">
        <v>5873</v>
      </c>
      <c r="L4658" t="s">
        <v>5596</v>
      </c>
      <c r="M4658" t="s">
        <v>32</v>
      </c>
      <c r="N4658" t="s">
        <v>80</v>
      </c>
      <c r="O4658" t="s">
        <v>6079</v>
      </c>
      <c r="P4658" t="s">
        <v>6079</v>
      </c>
      <c r="Q4658" t="s">
        <v>6079</v>
      </c>
      <c r="R4658" t="s">
        <v>6079</v>
      </c>
      <c r="S4658" t="s">
        <v>6079</v>
      </c>
      <c r="T4658">
        <v>0.32075690810872554</v>
      </c>
      <c r="U4658">
        <v>0.34673173172281346</v>
      </c>
      <c r="V4658">
        <v>0.34082172853107323</v>
      </c>
      <c r="W4658">
        <v>0.38647779717430936</v>
      </c>
      <c r="X4658">
        <v>0.33826985940878163</v>
      </c>
      <c r="Y4658">
        <v>0.3338852910980224</v>
      </c>
      <c r="Z4658">
        <v>0.31235460600054671</v>
      </c>
      <c r="AA4658">
        <v>0.28441227179440548</v>
      </c>
      <c r="AB4658">
        <v>0.30020734384742809</v>
      </c>
      <c r="AC4658">
        <v>0.22504853628772736</v>
      </c>
      <c r="AD4658">
        <v>0.19215650932542724</v>
      </c>
      <c r="AE4658">
        <v>0.15855043259369073</v>
      </c>
      <c r="AF4658">
        <v>0.13998353486141613</v>
      </c>
      <c r="AG4658">
        <v>8.8028373519234371E-2</v>
      </c>
      <c r="AH4658">
        <v>6.235734698515933E-2</v>
      </c>
      <c r="AI4658">
        <v>5.7811008027526672E-2</v>
      </c>
      <c r="AJ4658">
        <v>5.2967267128411641E-2</v>
      </c>
      <c r="AK4658">
        <v>5.0255996930202711E-2</v>
      </c>
      <c r="AL4658">
        <v>5.6906312752924237E-2</v>
      </c>
      <c r="AM4658">
        <v>4.7964292226304661E-2</v>
      </c>
      <c r="AN4658">
        <v>4.6373946128281288E-2</v>
      </c>
      <c r="AO4658">
        <v>4.2990366507061027E-2</v>
      </c>
      <c r="AP4658">
        <v>4.0095562855611333E-2</v>
      </c>
      <c r="AQ4658">
        <v>3.4055249602945703E-2</v>
      </c>
      <c r="AR4658">
        <v>1.8436163786736109E-2</v>
      </c>
      <c r="AS4658">
        <v>1.840551398715469E-2</v>
      </c>
      <c r="AT4658">
        <v>1.8582175644409719E-2</v>
      </c>
      <c r="AU4658">
        <v>1.8095777749233419E-2</v>
      </c>
      <c r="AV4658">
        <v>1.6269219484359231E-2</v>
      </c>
      <c r="AW4658">
        <v>1.5879716597401859E-2</v>
      </c>
      <c r="AX4658">
        <v>4.0121571279709469E-3</v>
      </c>
      <c r="AY4658">
        <v>5.0809103000770935E-3</v>
      </c>
      <c r="AZ4658">
        <v>3.137631583511821E-3</v>
      </c>
    </row>
    <row r="4659" spans="1:52" ht="14.55" customHeight="1">
      <c r="A4659" s="377"/>
      <c r="B4659" s="377"/>
      <c r="C4659" s="377"/>
      <c r="D4659" s="377"/>
      <c r="E4659" s="377"/>
      <c r="F4659" s="377"/>
      <c r="G4659" s="377"/>
      <c r="H4659" s="377"/>
      <c r="I4659" s="377"/>
      <c r="J4659" s="377"/>
      <c r="K4659" t="s">
        <v>5874</v>
      </c>
      <c r="L4659" t="s">
        <v>5596</v>
      </c>
      <c r="M4659" t="s">
        <v>93</v>
      </c>
      <c r="N4659" t="s">
        <v>80</v>
      </c>
      <c r="O4659">
        <v>0.20355560950534277</v>
      </c>
      <c r="P4659">
        <v>0.21331396695085675</v>
      </c>
      <c r="Q4659">
        <v>0.19075325858075071</v>
      </c>
      <c r="R4659">
        <v>0.16823917454520998</v>
      </c>
      <c r="S4659">
        <v>0.16301641449564389</v>
      </c>
      <c r="T4659">
        <v>0.13597474288669181</v>
      </c>
      <c r="U4659">
        <v>0.13725403716015772</v>
      </c>
      <c r="V4659">
        <v>0.13425009863157231</v>
      </c>
      <c r="W4659">
        <v>0.1240137837636255</v>
      </c>
      <c r="X4659">
        <v>0.10079564267230984</v>
      </c>
      <c r="Y4659">
        <v>9.3535411443142563E-2</v>
      </c>
      <c r="Z4659">
        <v>8.7370544169215344E-2</v>
      </c>
      <c r="AA4659">
        <v>8.6243135586066264E-2</v>
      </c>
      <c r="AB4659">
        <v>7.2924637085498456E-2</v>
      </c>
      <c r="AC4659">
        <v>7.6049936909674085E-2</v>
      </c>
      <c r="AD4659">
        <v>6.482567933844699E-2</v>
      </c>
      <c r="AE4659">
        <v>6.436975706012607E-2</v>
      </c>
      <c r="AF4659">
        <v>4.6761842721949547E-2</v>
      </c>
      <c r="AG4659">
        <v>4.2047665748385019E-2</v>
      </c>
      <c r="AH4659">
        <v>2.9533780930275477E-2</v>
      </c>
      <c r="AI4659">
        <v>2.8291227836960343E-2</v>
      </c>
      <c r="AJ4659">
        <v>2.6299585745880587E-2</v>
      </c>
      <c r="AK4659">
        <v>2.401228807182515E-2</v>
      </c>
      <c r="AL4659">
        <v>1.9978181354497009E-2</v>
      </c>
      <c r="AM4659">
        <v>1.9075484277089744E-2</v>
      </c>
      <c r="AN4659">
        <v>1.8402461800287921E-2</v>
      </c>
      <c r="AO4659">
        <v>1.7297215232757821E-2</v>
      </c>
      <c r="AP4659">
        <v>1.6078372911915703E-2</v>
      </c>
      <c r="AQ4659">
        <v>7.0581223019344748E-3</v>
      </c>
      <c r="AR4659">
        <v>4.5179185648997477E-3</v>
      </c>
      <c r="AS4659">
        <v>4.0261205438300142E-3</v>
      </c>
      <c r="AT4659">
        <v>4.6336381732689407E-3</v>
      </c>
      <c r="AU4659">
        <v>4.5405546237348663E-3</v>
      </c>
      <c r="AV4659">
        <v>3.6435747092126935E-3</v>
      </c>
      <c r="AW4659">
        <v>7.4124753860408867E-3</v>
      </c>
      <c r="AX4659">
        <v>7.5124263220521419E-3</v>
      </c>
      <c r="AY4659">
        <v>7.6199141844078772E-3</v>
      </c>
      <c r="AZ4659">
        <v>8.4493180280977923E-3</v>
      </c>
    </row>
    <row r="4660" spans="1:52" ht="14.55" customHeight="1">
      <c r="A4660" s="377"/>
      <c r="B4660" s="377"/>
      <c r="C4660" s="377"/>
      <c r="D4660" s="377"/>
      <c r="E4660" s="377"/>
      <c r="F4660" s="377"/>
      <c r="G4660" s="377"/>
      <c r="H4660" s="377"/>
      <c r="I4660" s="377"/>
      <c r="J4660" s="377"/>
      <c r="K4660" t="s">
        <v>5875</v>
      </c>
      <c r="L4660" t="s">
        <v>5597</v>
      </c>
      <c r="M4660" t="s">
        <v>13</v>
      </c>
      <c r="N4660" t="s">
        <v>80</v>
      </c>
      <c r="O4660">
        <v>13.51699578266202</v>
      </c>
      <c r="P4660">
        <v>13.802630718712432</v>
      </c>
      <c r="Q4660">
        <v>13.350117398193904</v>
      </c>
      <c r="R4660">
        <v>13.970302776929891</v>
      </c>
      <c r="S4660">
        <v>13.749022664225755</v>
      </c>
      <c r="T4660">
        <v>14.008776517141731</v>
      </c>
      <c r="U4660">
        <v>13.990481457807183</v>
      </c>
      <c r="V4660">
        <v>13.860993826019667</v>
      </c>
      <c r="W4660">
        <v>14.033532986025447</v>
      </c>
      <c r="X4660">
        <v>14.127726067960401</v>
      </c>
      <c r="Y4660">
        <v>13.835417644957191</v>
      </c>
      <c r="Z4660">
        <v>13.786759199030971</v>
      </c>
      <c r="AA4660">
        <v>13.658655298838919</v>
      </c>
      <c r="AB4660">
        <v>13.55890764411336</v>
      </c>
      <c r="AC4660">
        <v>11.658794402496294</v>
      </c>
      <c r="AD4660">
        <v>10.221437827590954</v>
      </c>
      <c r="AE4660">
        <v>10.447066095831811</v>
      </c>
      <c r="AF4660">
        <v>10.315656091590199</v>
      </c>
      <c r="AG4660">
        <v>10.590663717338762</v>
      </c>
      <c r="AH4660">
        <v>10.744653435499568</v>
      </c>
      <c r="AI4660">
        <v>10.877360047049139</v>
      </c>
      <c r="AJ4660">
        <v>11.023674393492607</v>
      </c>
      <c r="AK4660">
        <v>10.784532461648009</v>
      </c>
      <c r="AL4660">
        <v>10.685811565374976</v>
      </c>
      <c r="AM4660">
        <v>10.442216797992728</v>
      </c>
      <c r="AN4660">
        <v>10.484510144520463</v>
      </c>
      <c r="AO4660">
        <v>10.634742271553591</v>
      </c>
      <c r="AP4660">
        <v>10.389854641588403</v>
      </c>
      <c r="AQ4660">
        <v>10.688932723991757</v>
      </c>
      <c r="AR4660">
        <v>10.826011111830001</v>
      </c>
      <c r="AS4660">
        <v>11.002182053589999</v>
      </c>
      <c r="AT4660">
        <v>11.494093657636338</v>
      </c>
      <c r="AU4660">
        <v>11.599048921689931</v>
      </c>
      <c r="AV4660">
        <v>11.875702706504573</v>
      </c>
      <c r="AW4660">
        <v>11.901897310448753</v>
      </c>
      <c r="AX4660">
        <v>12.284838532522397</v>
      </c>
      <c r="AY4660">
        <v>12.522354077175116</v>
      </c>
      <c r="AZ4660">
        <v>12.526022415254795</v>
      </c>
    </row>
    <row r="4661" spans="1:52" ht="14.55" customHeight="1">
      <c r="A4661" s="377"/>
      <c r="B4661" s="377"/>
      <c r="C4661" s="377"/>
      <c r="D4661" s="377"/>
      <c r="E4661" s="377"/>
      <c r="F4661" s="377"/>
      <c r="G4661" s="377"/>
      <c r="H4661" s="377"/>
      <c r="I4661" s="377"/>
      <c r="J4661" s="377"/>
      <c r="K4661" t="s">
        <v>5876</v>
      </c>
      <c r="L4661" t="s">
        <v>5597</v>
      </c>
      <c r="M4661" t="s">
        <v>14</v>
      </c>
      <c r="N4661" t="s">
        <v>80</v>
      </c>
      <c r="O4661">
        <v>14.480438695447129</v>
      </c>
      <c r="P4661">
        <v>15.509445574872773</v>
      </c>
      <c r="Q4661">
        <v>14.250912620216271</v>
      </c>
      <c r="R4661">
        <v>14.846472321125296</v>
      </c>
      <c r="S4661">
        <v>13.933064777620332</v>
      </c>
      <c r="T4661">
        <v>14.109414918364482</v>
      </c>
      <c r="U4661">
        <v>14.743369320834756</v>
      </c>
      <c r="V4661">
        <v>14.955379150609042</v>
      </c>
      <c r="W4661">
        <v>15.028352752981471</v>
      </c>
      <c r="X4661">
        <v>16.24311287789542</v>
      </c>
      <c r="Y4661">
        <v>15.315305362531486</v>
      </c>
      <c r="Z4661">
        <v>15.661054305164209</v>
      </c>
      <c r="AA4661">
        <v>15.77901638496388</v>
      </c>
      <c r="AB4661">
        <v>15.482448084926071</v>
      </c>
      <c r="AC4661">
        <v>16.685864398556877</v>
      </c>
      <c r="AD4661">
        <v>18.1000569026195</v>
      </c>
      <c r="AE4661">
        <v>17.960329422249522</v>
      </c>
      <c r="AF4661">
        <v>17.987218452450971</v>
      </c>
      <c r="AG4661">
        <v>17.861991242531012</v>
      </c>
      <c r="AH4661">
        <v>18.639691088206501</v>
      </c>
      <c r="AI4661">
        <v>18.742219533554167</v>
      </c>
      <c r="AJ4661">
        <v>18.725824731009205</v>
      </c>
      <c r="AK4661">
        <v>19.26387103316539</v>
      </c>
      <c r="AL4661">
        <v>19.445677747520001</v>
      </c>
      <c r="AM4661">
        <v>19.660828579240729</v>
      </c>
      <c r="AN4661">
        <v>19.736735841079131</v>
      </c>
      <c r="AO4661">
        <v>20.106209076578068</v>
      </c>
      <c r="AP4661">
        <v>20.431674117818289</v>
      </c>
      <c r="AQ4661">
        <v>20.296097395925685</v>
      </c>
      <c r="AR4661">
        <v>20.426125232882505</v>
      </c>
      <c r="AS4661">
        <v>20.921012150991331</v>
      </c>
      <c r="AT4661">
        <v>21.191234209736098</v>
      </c>
      <c r="AU4661">
        <v>21.440391184289695</v>
      </c>
      <c r="AV4661">
        <v>21.622288421895377</v>
      </c>
      <c r="AW4661">
        <v>21.5786139334</v>
      </c>
      <c r="AX4661">
        <v>22.252949894970001</v>
      </c>
      <c r="AY4661">
        <v>22.641229096529997</v>
      </c>
      <c r="AZ4661">
        <v>22.776876425580006</v>
      </c>
    </row>
    <row r="4662" spans="1:52" ht="14.55" customHeight="1">
      <c r="A4662" s="377"/>
      <c r="B4662" s="377"/>
      <c r="C4662" s="377"/>
      <c r="D4662" s="377"/>
      <c r="E4662" s="377"/>
      <c r="F4662" s="377"/>
      <c r="G4662" s="377"/>
      <c r="H4662" s="377"/>
      <c r="I4662" s="377"/>
      <c r="J4662" s="377"/>
      <c r="K4662" t="s">
        <v>5877</v>
      </c>
      <c r="L4662" t="s">
        <v>5597</v>
      </c>
      <c r="M4662" t="s">
        <v>92</v>
      </c>
      <c r="N4662" t="s">
        <v>80</v>
      </c>
      <c r="O4662">
        <v>1.7800407775529952</v>
      </c>
      <c r="P4662">
        <v>1.6495441583002897</v>
      </c>
      <c r="Q4662">
        <v>1.8229703658750016</v>
      </c>
      <c r="R4662">
        <v>1.8204313166344657</v>
      </c>
      <c r="S4662">
        <v>1.5230193463601402</v>
      </c>
      <c r="T4662">
        <v>1.3616813902441856</v>
      </c>
      <c r="U4662">
        <v>1.3896917692835231</v>
      </c>
      <c r="V4662">
        <v>1.4444171531792338</v>
      </c>
      <c r="W4662">
        <v>1.4368278688808269</v>
      </c>
      <c r="X4662">
        <v>1.2385449627841689</v>
      </c>
      <c r="Y4662">
        <v>1.201304154358424</v>
      </c>
      <c r="Z4662">
        <v>1.3365278352084202</v>
      </c>
      <c r="AA4662">
        <v>1.2974092007587337</v>
      </c>
      <c r="AB4662">
        <v>1.1936720496038036</v>
      </c>
      <c r="AC4662">
        <v>1.194661622201229</v>
      </c>
      <c r="AD4662">
        <v>1.064874631107664</v>
      </c>
      <c r="AE4662">
        <v>1.0301282535986174</v>
      </c>
      <c r="AF4662">
        <v>1.0328532191730817</v>
      </c>
      <c r="AG4662">
        <v>1.072158659632324</v>
      </c>
      <c r="AH4662">
        <v>1.1686088915400874</v>
      </c>
      <c r="AI4662">
        <v>1.1647513257670732</v>
      </c>
      <c r="AJ4662">
        <v>1.130105113625288</v>
      </c>
      <c r="AK4662">
        <v>1.1745452818103388</v>
      </c>
      <c r="AL4662">
        <v>1.1957737734853899</v>
      </c>
      <c r="AM4662">
        <v>1.1731483616470026</v>
      </c>
      <c r="AN4662">
        <v>1.1302875585787324</v>
      </c>
      <c r="AO4662">
        <v>1.1293356218106609</v>
      </c>
      <c r="AP4662">
        <v>1.1734679932036145</v>
      </c>
      <c r="AQ4662">
        <v>1.2855605901334617</v>
      </c>
      <c r="AR4662">
        <v>1.1281562532274794</v>
      </c>
      <c r="AS4662">
        <v>0.8836233005980686</v>
      </c>
      <c r="AT4662">
        <v>0.88285137905338107</v>
      </c>
      <c r="AU4662">
        <v>1.0713680723045846</v>
      </c>
      <c r="AV4662">
        <v>1.0264088439842765</v>
      </c>
      <c r="AW4662">
        <v>1.0030712378477866</v>
      </c>
      <c r="AX4662">
        <v>1.0345414383044809</v>
      </c>
      <c r="AY4662">
        <v>1.0477479549706159</v>
      </c>
      <c r="AZ4662">
        <v>1.0494883165939288</v>
      </c>
    </row>
    <row r="4663" spans="1:52" ht="14.55" customHeight="1">
      <c r="A4663" s="377"/>
      <c r="B4663" s="377"/>
      <c r="C4663" s="377"/>
      <c r="D4663" s="377"/>
      <c r="E4663" s="377"/>
      <c r="F4663" s="377"/>
      <c r="G4663" s="377"/>
      <c r="H4663" s="377"/>
      <c r="I4663" s="377"/>
      <c r="J4663" s="377"/>
      <c r="K4663" t="s">
        <v>5878</v>
      </c>
      <c r="L4663" t="s">
        <v>5597</v>
      </c>
      <c r="M4663" t="s">
        <v>15</v>
      </c>
      <c r="N4663" t="s">
        <v>80</v>
      </c>
      <c r="O4663">
        <v>4.6371879879441833</v>
      </c>
      <c r="P4663">
        <v>4.4819316628819834</v>
      </c>
      <c r="Q4663">
        <v>6.1469362968841166</v>
      </c>
      <c r="R4663">
        <v>6.2867938817921631</v>
      </c>
      <c r="S4663">
        <v>6.1805962573457593</v>
      </c>
      <c r="T4663">
        <v>6.0511453103192867</v>
      </c>
      <c r="U4663">
        <v>5.9021322133236245</v>
      </c>
      <c r="V4663">
        <v>5.5715942688354154</v>
      </c>
      <c r="W4663">
        <v>5.3640770866323866</v>
      </c>
      <c r="X4663">
        <v>5.1784159346260639</v>
      </c>
      <c r="Y4663">
        <v>5.0999652123935091</v>
      </c>
      <c r="Z4663">
        <v>4.8050176294168319</v>
      </c>
      <c r="AA4663">
        <v>4.7111087963633791</v>
      </c>
      <c r="AB4663">
        <v>4.5076479536216771</v>
      </c>
      <c r="AC4663">
        <v>4.3168088747817848</v>
      </c>
      <c r="AD4663">
        <v>3.2798623063692975</v>
      </c>
      <c r="AE4663">
        <v>3.2871078569677361</v>
      </c>
      <c r="AF4663">
        <v>2.9764838507990508</v>
      </c>
      <c r="AG4663">
        <v>2.8714812832502785</v>
      </c>
      <c r="AH4663">
        <v>2.5916335019134227</v>
      </c>
      <c r="AI4663">
        <v>2.5022840507255721</v>
      </c>
      <c r="AJ4663">
        <v>2.3004242035667022</v>
      </c>
      <c r="AK4663">
        <v>2.1957522804499998</v>
      </c>
      <c r="AL4663">
        <v>1.97074252842</v>
      </c>
      <c r="AM4663">
        <v>1.9181183930000001</v>
      </c>
      <c r="AN4663">
        <v>1.8127079122300001</v>
      </c>
      <c r="AO4663">
        <v>1.8025533460300001</v>
      </c>
      <c r="AP4663">
        <v>1.7443969486999999</v>
      </c>
      <c r="AQ4663">
        <v>1.7234415018600002</v>
      </c>
      <c r="AR4663">
        <v>0.90652317850999997</v>
      </c>
      <c r="AS4663">
        <v>0.98265541707000004</v>
      </c>
      <c r="AT4663">
        <v>0.96270250800000001</v>
      </c>
      <c r="AU4663">
        <v>0.94658783300000005</v>
      </c>
      <c r="AV4663">
        <v>0.92759076699999998</v>
      </c>
      <c r="AW4663">
        <v>0.91897071600000002</v>
      </c>
      <c r="AX4663">
        <v>0.90217722199999995</v>
      </c>
      <c r="AY4663">
        <v>0.87971546700000003</v>
      </c>
      <c r="AZ4663">
        <v>0.8568835573200001</v>
      </c>
    </row>
    <row r="4664" spans="1:52" ht="14.55" customHeight="1">
      <c r="A4664" s="377"/>
      <c r="B4664" s="377"/>
      <c r="C4664" s="377"/>
      <c r="D4664" s="377"/>
      <c r="E4664" s="377"/>
      <c r="F4664" s="377"/>
      <c r="G4664" s="377"/>
      <c r="H4664" s="377"/>
      <c r="I4664" s="377"/>
      <c r="J4664" s="377"/>
      <c r="K4664" t="s">
        <v>5879</v>
      </c>
      <c r="L4664" t="s">
        <v>5597</v>
      </c>
      <c r="M4664" t="s">
        <v>91</v>
      </c>
      <c r="N4664" t="s">
        <v>80</v>
      </c>
      <c r="O4664">
        <v>2.2822104209163019</v>
      </c>
      <c r="P4664">
        <v>1.8144874771028277</v>
      </c>
      <c r="Q4664">
        <v>2.0846517688963337</v>
      </c>
      <c r="R4664">
        <v>2.0939501684573685</v>
      </c>
      <c r="S4664">
        <v>1.8711874809946876</v>
      </c>
      <c r="T4664">
        <v>1.8963168974186639</v>
      </c>
      <c r="U4664">
        <v>1.9851444969102541</v>
      </c>
      <c r="V4664">
        <v>1.8910118588201397</v>
      </c>
      <c r="W4664">
        <v>1.9295597714349957</v>
      </c>
      <c r="X4664">
        <v>1.8261941370175871</v>
      </c>
      <c r="Y4664">
        <v>1.822553475579624</v>
      </c>
      <c r="Z4664">
        <v>1.9225422652672144</v>
      </c>
      <c r="AA4664">
        <v>2.0360533944163075</v>
      </c>
      <c r="AB4664">
        <v>1.9577258012294525</v>
      </c>
      <c r="AC4664">
        <v>1.9306421154158584</v>
      </c>
      <c r="AD4664">
        <v>1.8810251937451572</v>
      </c>
      <c r="AE4664">
        <v>1.9244763508025231</v>
      </c>
      <c r="AF4664">
        <v>1.8768079789618193</v>
      </c>
      <c r="AG4664">
        <v>1.8069576104707596</v>
      </c>
      <c r="AH4664">
        <v>1.9714696186595519</v>
      </c>
      <c r="AI4664">
        <v>1.8675657112119093</v>
      </c>
      <c r="AJ4664">
        <v>1.9058910717994679</v>
      </c>
      <c r="AK4664">
        <v>1.8955629035873069</v>
      </c>
      <c r="AL4664">
        <v>1.9607613437139728</v>
      </c>
      <c r="AM4664">
        <v>1.8904629088074296</v>
      </c>
      <c r="AN4664">
        <v>1.8164093654872264</v>
      </c>
      <c r="AO4664">
        <v>1.9001171993850443</v>
      </c>
      <c r="AP4664">
        <v>1.9974503345324051</v>
      </c>
      <c r="AQ4664">
        <v>2.1162027979026132</v>
      </c>
      <c r="AR4664">
        <v>1.9016460448000001</v>
      </c>
      <c r="AS4664">
        <v>2.1138618625466807</v>
      </c>
      <c r="AT4664">
        <v>2.2667405683063655</v>
      </c>
      <c r="AU4664">
        <v>2.3084949372541841</v>
      </c>
      <c r="AV4664">
        <v>2.2885861744056211</v>
      </c>
      <c r="AW4664">
        <v>2.412913651865852</v>
      </c>
      <c r="AX4664">
        <v>2.4742269490319941</v>
      </c>
      <c r="AY4664">
        <v>2.4837910103275145</v>
      </c>
      <c r="AZ4664">
        <v>2.4181617928464361</v>
      </c>
    </row>
    <row r="4665" spans="1:52" ht="14.55" customHeight="1">
      <c r="A4665" s="377"/>
      <c r="B4665" s="377"/>
      <c r="C4665" s="377"/>
      <c r="D4665" s="377"/>
      <c r="E4665" s="377"/>
      <c r="F4665" s="377"/>
      <c r="G4665" s="377"/>
      <c r="H4665" s="377"/>
      <c r="I4665" s="377"/>
      <c r="J4665" s="377"/>
      <c r="K4665" t="s">
        <v>5880</v>
      </c>
      <c r="L4665" t="s">
        <v>5597</v>
      </c>
      <c r="M4665" t="s">
        <v>16</v>
      </c>
      <c r="N4665" t="s">
        <v>80</v>
      </c>
      <c r="O4665">
        <v>13.733405156690257</v>
      </c>
      <c r="P4665">
        <v>13.907295600533644</v>
      </c>
      <c r="Q4665">
        <v>13.611623067392999</v>
      </c>
      <c r="R4665">
        <v>13.945338232738347</v>
      </c>
      <c r="S4665">
        <v>14.246272842991292</v>
      </c>
      <c r="T4665">
        <v>14.455292585321825</v>
      </c>
      <c r="U4665">
        <v>15.311672754074843</v>
      </c>
      <c r="V4665">
        <v>15.690635072973294</v>
      </c>
      <c r="W4665">
        <v>15.754918189689828</v>
      </c>
      <c r="X4665">
        <v>15.718701903617909</v>
      </c>
      <c r="Y4665">
        <v>16.366252775816729</v>
      </c>
      <c r="Z4665">
        <v>16.716714400389819</v>
      </c>
      <c r="AA4665">
        <v>15.08490373112663</v>
      </c>
      <c r="AB4665">
        <v>14.663505351388752</v>
      </c>
      <c r="AC4665">
        <v>23.79754834732729</v>
      </c>
      <c r="AD4665">
        <v>28.905171777285343</v>
      </c>
      <c r="AE4665">
        <v>29.311680210904282</v>
      </c>
      <c r="AF4665">
        <v>24.306128382314697</v>
      </c>
      <c r="AG4665">
        <v>23.667611476389155</v>
      </c>
      <c r="AH4665">
        <v>24.597392519383348</v>
      </c>
      <c r="AI4665">
        <v>24.704827296376667</v>
      </c>
      <c r="AJ4665">
        <v>16.289026677143571</v>
      </c>
      <c r="AK4665">
        <v>16.407220499689892</v>
      </c>
      <c r="AL4665">
        <v>16.456495171855376</v>
      </c>
      <c r="AM4665">
        <v>16.036921065860561</v>
      </c>
      <c r="AN4665">
        <v>15.484193406971375</v>
      </c>
      <c r="AO4665">
        <v>15.595650547028551</v>
      </c>
      <c r="AP4665">
        <v>14.547241027675746</v>
      </c>
      <c r="AQ4665">
        <v>14.79691094867537</v>
      </c>
      <c r="AR4665">
        <v>14.642845536333684</v>
      </c>
      <c r="AS4665">
        <v>15.427594934146819</v>
      </c>
      <c r="AT4665">
        <v>15.667018342426644</v>
      </c>
      <c r="AU4665">
        <v>16.546087774342215</v>
      </c>
      <c r="AV4665">
        <v>16.675724759114917</v>
      </c>
      <c r="AW4665">
        <v>17.771977306167539</v>
      </c>
      <c r="AX4665">
        <v>17.381523433984729</v>
      </c>
      <c r="AY4665">
        <v>17.898754322307223</v>
      </c>
      <c r="AZ4665">
        <v>17.364085308727926</v>
      </c>
    </row>
    <row r="4666" spans="1:52" ht="14.55" customHeight="1">
      <c r="A4666" s="377"/>
      <c r="B4666" s="377"/>
      <c r="C4666" s="377"/>
      <c r="D4666" s="377"/>
      <c r="E4666" s="377"/>
      <c r="F4666" s="377"/>
      <c r="G4666" s="377"/>
      <c r="H4666" s="377"/>
      <c r="I4666" s="377"/>
      <c r="J4666" s="377"/>
      <c r="K4666" t="s">
        <v>5881</v>
      </c>
      <c r="L4666" t="s">
        <v>5597</v>
      </c>
      <c r="M4666" t="s">
        <v>17</v>
      </c>
      <c r="N4666" t="s">
        <v>80</v>
      </c>
      <c r="O4666">
        <v>2.2662947229267165</v>
      </c>
      <c r="P4666">
        <v>2.162273888238071</v>
      </c>
      <c r="Q4666">
        <v>2.5759786767362476</v>
      </c>
      <c r="R4666">
        <v>2.5106831643263789</v>
      </c>
      <c r="S4666">
        <v>2.745602912192989</v>
      </c>
      <c r="T4666">
        <v>2.6874269848345249</v>
      </c>
      <c r="U4666">
        <v>3.0321203819482911</v>
      </c>
      <c r="V4666">
        <v>3.1286601927583524</v>
      </c>
      <c r="W4666">
        <v>2.974770687419253</v>
      </c>
      <c r="X4666">
        <v>2.9913166695585032</v>
      </c>
      <c r="Y4666">
        <v>2.8843759113453697</v>
      </c>
      <c r="Z4666">
        <v>2.8958208936338616</v>
      </c>
      <c r="AA4666">
        <v>2.9562195168454584</v>
      </c>
      <c r="AB4666">
        <v>2.9658579653881896</v>
      </c>
      <c r="AC4666">
        <v>3.058716631282147</v>
      </c>
      <c r="AD4666">
        <v>3.1883710974560913</v>
      </c>
      <c r="AE4666">
        <v>2.1344869799401973</v>
      </c>
      <c r="AF4666">
        <v>3.3660998676674652</v>
      </c>
      <c r="AG4666">
        <v>3.4391198565107333</v>
      </c>
      <c r="AH4666">
        <v>3.4036593628382454</v>
      </c>
      <c r="AI4666">
        <v>3.3263417265412021</v>
      </c>
      <c r="AJ4666">
        <v>3.359050609990037</v>
      </c>
      <c r="AK4666">
        <v>3.2793542920269272</v>
      </c>
      <c r="AL4666">
        <v>3.3443773432514687</v>
      </c>
      <c r="AM4666">
        <v>3.5047192543080561</v>
      </c>
      <c r="AN4666">
        <v>3.568659617799669</v>
      </c>
      <c r="AO4666">
        <v>3.6828425953463859</v>
      </c>
      <c r="AP4666">
        <v>3.450917484952789</v>
      </c>
      <c r="AQ4666">
        <v>3.2047752642310861</v>
      </c>
      <c r="AR4666">
        <v>3.2964335854426423</v>
      </c>
      <c r="AS4666">
        <v>3.2816886920042161</v>
      </c>
      <c r="AT4666">
        <v>3.2287358530943178</v>
      </c>
      <c r="AU4666">
        <v>3.2504358053607918</v>
      </c>
      <c r="AV4666">
        <v>3.5777969756908838</v>
      </c>
      <c r="AW4666">
        <v>3.5819306969198643</v>
      </c>
      <c r="AX4666">
        <v>3.7604864151385407</v>
      </c>
      <c r="AY4666">
        <v>3.781060222032528</v>
      </c>
      <c r="AZ4666">
        <v>3.9456057484062539</v>
      </c>
    </row>
    <row r="4667" spans="1:52" ht="14.55" customHeight="1">
      <c r="A4667" s="377"/>
      <c r="B4667" s="377"/>
      <c r="C4667" s="377"/>
      <c r="D4667" s="377"/>
      <c r="E4667" s="377"/>
      <c r="F4667" s="377"/>
      <c r="G4667" s="377"/>
      <c r="H4667" s="377"/>
      <c r="I4667" s="377"/>
      <c r="J4667" s="377"/>
      <c r="K4667" t="s">
        <v>5882</v>
      </c>
      <c r="L4667" t="s">
        <v>5597</v>
      </c>
      <c r="M4667" t="s">
        <v>97</v>
      </c>
      <c r="N4667" t="s">
        <v>80</v>
      </c>
      <c r="O4667" t="s">
        <v>6079</v>
      </c>
      <c r="P4667" t="s">
        <v>6079</v>
      </c>
      <c r="Q4667" t="s">
        <v>6079</v>
      </c>
      <c r="R4667" t="s">
        <v>6079</v>
      </c>
      <c r="S4667" t="s">
        <v>6079</v>
      </c>
      <c r="T4667" t="s">
        <v>6079</v>
      </c>
      <c r="U4667">
        <v>0.2430912539736895</v>
      </c>
      <c r="V4667">
        <v>0.25124977866051806</v>
      </c>
      <c r="W4667">
        <v>0.1646201478346129</v>
      </c>
      <c r="X4667">
        <v>0.16356580269360924</v>
      </c>
      <c r="Y4667">
        <v>0.1919892257081379</v>
      </c>
      <c r="Z4667">
        <v>0.20765672674367025</v>
      </c>
      <c r="AA4667">
        <v>0.22221563679365849</v>
      </c>
      <c r="AB4667">
        <v>0.32308085343759563</v>
      </c>
      <c r="AC4667">
        <v>0.28959986778516494</v>
      </c>
      <c r="AD4667">
        <v>0.28728571870595876</v>
      </c>
      <c r="AE4667">
        <v>0.19715807208104988</v>
      </c>
      <c r="AF4667">
        <v>0.25341975829473584</v>
      </c>
      <c r="AG4667">
        <v>0.26778809356562222</v>
      </c>
      <c r="AH4667">
        <v>0.23938442881599481</v>
      </c>
      <c r="AI4667">
        <v>0.35885825943032462</v>
      </c>
      <c r="AJ4667">
        <v>0.29799419315976794</v>
      </c>
      <c r="AK4667">
        <v>0.29403467120125859</v>
      </c>
      <c r="AL4667">
        <v>0.29782844771663791</v>
      </c>
      <c r="AM4667">
        <v>0.30945590018896413</v>
      </c>
      <c r="AN4667">
        <v>0.28900764474832652</v>
      </c>
      <c r="AO4667">
        <v>0.26122082080283182</v>
      </c>
      <c r="AP4667">
        <v>0.25902587906952429</v>
      </c>
      <c r="AQ4667">
        <v>0.25843375956494008</v>
      </c>
      <c r="AR4667">
        <v>0.25050383307068769</v>
      </c>
      <c r="AS4667">
        <v>0.37338287983184598</v>
      </c>
      <c r="AT4667">
        <v>0.41644191887994381</v>
      </c>
      <c r="AU4667">
        <v>0.44960612558156954</v>
      </c>
      <c r="AV4667">
        <v>0.31586252460102665</v>
      </c>
      <c r="AW4667">
        <v>0.33566457046806447</v>
      </c>
      <c r="AX4667">
        <v>0.30879525292917842</v>
      </c>
      <c r="AY4667">
        <v>0.28489956135412442</v>
      </c>
      <c r="AZ4667">
        <v>0.2745613191095293</v>
      </c>
    </row>
    <row r="4668" spans="1:52" ht="14.55" customHeight="1">
      <c r="A4668" s="377"/>
      <c r="B4668" s="377"/>
      <c r="C4668" s="377"/>
      <c r="D4668" s="377"/>
      <c r="E4668" s="377"/>
      <c r="F4668" s="377"/>
      <c r="G4668" s="377"/>
      <c r="H4668" s="377"/>
      <c r="I4668" s="377"/>
      <c r="J4668" s="377"/>
      <c r="K4668" t="s">
        <v>5883</v>
      </c>
      <c r="L4668" t="s">
        <v>5597</v>
      </c>
      <c r="M4668" t="s">
        <v>18</v>
      </c>
      <c r="N4668" t="s">
        <v>80</v>
      </c>
      <c r="O4668">
        <v>24.174414003205388</v>
      </c>
      <c r="P4668">
        <v>22.51375781522141</v>
      </c>
      <c r="Q4668">
        <v>21.540487939938359</v>
      </c>
      <c r="R4668">
        <v>21.370087057654143</v>
      </c>
      <c r="S4668">
        <v>28.49677031569539</v>
      </c>
      <c r="T4668">
        <v>37.53403627745702</v>
      </c>
      <c r="U4668">
        <v>36.71222301937869</v>
      </c>
      <c r="V4668">
        <v>34.7404489758813</v>
      </c>
      <c r="W4668">
        <v>35.105447907978224</v>
      </c>
      <c r="X4668">
        <v>33.975705652911941</v>
      </c>
      <c r="Y4668">
        <v>31.415719231220532</v>
      </c>
      <c r="Z4668">
        <v>41.745855085958787</v>
      </c>
      <c r="AA4668">
        <v>49.294537744146425</v>
      </c>
      <c r="AB4668">
        <v>46.366277753677828</v>
      </c>
      <c r="AC4668">
        <v>39.559582820374821</v>
      </c>
      <c r="AD4668">
        <v>38.626770014174973</v>
      </c>
      <c r="AE4668">
        <v>37.462417933554995</v>
      </c>
      <c r="AF4668">
        <v>36.623451316051622</v>
      </c>
      <c r="AG4668">
        <v>36.855837542399705</v>
      </c>
      <c r="AH4668">
        <v>38.137797076223443</v>
      </c>
      <c r="AI4668">
        <v>35.677662240064194</v>
      </c>
      <c r="AJ4668">
        <v>34.344889309219923</v>
      </c>
      <c r="AK4668">
        <v>35.147291550103468</v>
      </c>
      <c r="AL4668">
        <v>36.675307155482855</v>
      </c>
      <c r="AM4668">
        <v>35.310195507781977</v>
      </c>
      <c r="AN4668">
        <v>34.094611220080154</v>
      </c>
      <c r="AO4668">
        <v>36.896955448969194</v>
      </c>
      <c r="AP4668">
        <v>36.077079084791158</v>
      </c>
      <c r="AQ4668">
        <v>36.154396876623572</v>
      </c>
      <c r="AR4668">
        <v>37.396510713671731</v>
      </c>
      <c r="AS4668">
        <v>36.461076530920757</v>
      </c>
      <c r="AT4668">
        <v>35.466761209910615</v>
      </c>
      <c r="AU4668">
        <v>35.760216117298285</v>
      </c>
      <c r="AV4668">
        <v>34.525485951108337</v>
      </c>
      <c r="AW4668">
        <v>34.248820439894189</v>
      </c>
      <c r="AX4668">
        <v>33.759158915195528</v>
      </c>
      <c r="AY4668">
        <v>33.051703567131113</v>
      </c>
      <c r="AZ4668">
        <v>32.380747936690369</v>
      </c>
    </row>
    <row r="4669" spans="1:52" ht="14.55" customHeight="1">
      <c r="A4669" s="377"/>
      <c r="B4669" s="377"/>
      <c r="C4669" s="377"/>
      <c r="D4669" s="377"/>
      <c r="E4669" s="377"/>
      <c r="F4669" s="377"/>
      <c r="G4669" s="377"/>
      <c r="H4669" s="377"/>
      <c r="I4669" s="377"/>
      <c r="J4669" s="377"/>
      <c r="K4669" t="s">
        <v>5884</v>
      </c>
      <c r="L4669" t="s">
        <v>5597</v>
      </c>
      <c r="M4669" t="s">
        <v>34</v>
      </c>
      <c r="N4669" t="s">
        <v>80</v>
      </c>
      <c r="O4669">
        <v>248.07263181631231</v>
      </c>
      <c r="P4669">
        <v>246.00512601268551</v>
      </c>
      <c r="Q4669">
        <v>247.71169109220031</v>
      </c>
      <c r="R4669">
        <v>251.59694687133617</v>
      </c>
      <c r="S4669">
        <v>254.14357909346569</v>
      </c>
      <c r="T4669">
        <v>260.49367999142936</v>
      </c>
      <c r="U4669">
        <v>260.60899071006878</v>
      </c>
      <c r="V4669">
        <v>258.37259925678347</v>
      </c>
      <c r="W4669">
        <v>245.20567234711839</v>
      </c>
      <c r="X4669">
        <v>234.11792214254996</v>
      </c>
      <c r="Y4669">
        <v>234.6581822656033</v>
      </c>
      <c r="Z4669">
        <v>245.46404648183429</v>
      </c>
      <c r="AA4669">
        <v>254.55952053415425</v>
      </c>
      <c r="AB4669">
        <v>248.27133845050903</v>
      </c>
      <c r="AC4669">
        <v>248.19444487810969</v>
      </c>
      <c r="AD4669">
        <v>247.66578777897652</v>
      </c>
      <c r="AE4669">
        <v>242.2915564175286</v>
      </c>
      <c r="AF4669">
        <v>246.3579631066751</v>
      </c>
      <c r="AG4669">
        <v>247.28627093303911</v>
      </c>
      <c r="AH4669">
        <v>256.31690437500004</v>
      </c>
      <c r="AI4669">
        <v>252.47033253457121</v>
      </c>
      <c r="AJ4669">
        <v>237.86434073259807</v>
      </c>
      <c r="AK4669">
        <v>238.82511581977127</v>
      </c>
      <c r="AL4669">
        <v>244.89482970765496</v>
      </c>
      <c r="AM4669">
        <v>249.64402272338137</v>
      </c>
      <c r="AN4669">
        <v>242.57074711280288</v>
      </c>
      <c r="AO4669">
        <v>247.42741230995753</v>
      </c>
      <c r="AP4669">
        <v>234.75209269187604</v>
      </c>
      <c r="AQ4669">
        <v>236.44895159265815</v>
      </c>
      <c r="AR4669">
        <v>236.34222971093507</v>
      </c>
      <c r="AS4669">
        <v>236.74950789107839</v>
      </c>
      <c r="AT4669">
        <v>250.18853974655352</v>
      </c>
      <c r="AU4669">
        <v>252.42601256642561</v>
      </c>
      <c r="AV4669">
        <v>251.52410589621579</v>
      </c>
      <c r="AW4669">
        <v>251.89625566272295</v>
      </c>
      <c r="AX4669">
        <v>252.48076737923361</v>
      </c>
      <c r="AY4669">
        <v>253.38536902686587</v>
      </c>
      <c r="AZ4669">
        <v>248.56665101558912</v>
      </c>
    </row>
    <row r="4670" spans="1:52" ht="14.55" customHeight="1">
      <c r="A4670" s="377"/>
      <c r="B4670" s="377"/>
      <c r="C4670" s="377"/>
      <c r="D4670" s="377"/>
      <c r="E4670" s="377"/>
      <c r="F4670" s="377"/>
      <c r="G4670" s="377"/>
      <c r="H4670" s="377"/>
      <c r="I4670" s="377"/>
      <c r="J4670" s="377"/>
      <c r="K4670" t="s">
        <v>5885</v>
      </c>
      <c r="L4670" t="s">
        <v>5597</v>
      </c>
      <c r="M4670" t="s">
        <v>19</v>
      </c>
      <c r="N4670" t="s">
        <v>80</v>
      </c>
      <c r="O4670">
        <v>1.3299950009965853</v>
      </c>
      <c r="P4670">
        <v>2.5153228484614476</v>
      </c>
      <c r="Q4670">
        <v>2.5064469870501398</v>
      </c>
      <c r="R4670">
        <v>2.5479800911303228</v>
      </c>
      <c r="S4670">
        <v>2.5050314259463482</v>
      </c>
      <c r="T4670">
        <v>2.3925536794873934</v>
      </c>
      <c r="U4670">
        <v>2.2561452466562413</v>
      </c>
      <c r="V4670">
        <v>2.7090459768893789</v>
      </c>
      <c r="W4670">
        <v>2.738099301852436</v>
      </c>
      <c r="X4670">
        <v>2.8839430188559021</v>
      </c>
      <c r="Y4670">
        <v>2.9157299381252688</v>
      </c>
      <c r="Z4670">
        <v>3.1338703678367339</v>
      </c>
      <c r="AA4670">
        <v>2.861930382049318</v>
      </c>
      <c r="AB4670">
        <v>3.5657065419922493</v>
      </c>
      <c r="AC4670">
        <v>3.7696659125804666</v>
      </c>
      <c r="AD4670">
        <v>4.2974696709527302</v>
      </c>
      <c r="AE4670">
        <v>3.2409176850817376</v>
      </c>
      <c r="AF4670">
        <v>4.0891488060768832</v>
      </c>
      <c r="AG4670">
        <v>4.1593963942478291</v>
      </c>
      <c r="AH4670">
        <v>4.117444679152368</v>
      </c>
      <c r="AI4670">
        <v>4.5714775862110386</v>
      </c>
      <c r="AJ4670">
        <v>4.4719153229458888</v>
      </c>
      <c r="AK4670">
        <v>4.4968397913888749</v>
      </c>
      <c r="AL4670">
        <v>4.5441326052858075</v>
      </c>
      <c r="AM4670">
        <v>4.4197457902633612</v>
      </c>
      <c r="AN4670">
        <v>4.0557625652067451</v>
      </c>
      <c r="AO4670">
        <v>3.9126932525193623</v>
      </c>
      <c r="AP4670">
        <v>3.8664480232311367</v>
      </c>
      <c r="AQ4670">
        <v>3.7870872266222486</v>
      </c>
      <c r="AR4670">
        <v>3.774327939636021</v>
      </c>
      <c r="AS4670">
        <v>3.7836386960610464</v>
      </c>
      <c r="AT4670">
        <v>4.0251693020219603</v>
      </c>
      <c r="AU4670">
        <v>4.0622069920491732</v>
      </c>
      <c r="AV4670">
        <v>4.1041753028484802</v>
      </c>
      <c r="AW4670">
        <v>3.9534892194230751</v>
      </c>
      <c r="AX4670">
        <v>4.0839959455038208</v>
      </c>
      <c r="AY4670">
        <v>3.8608708694059177</v>
      </c>
      <c r="AZ4670">
        <v>3.7740517228600408</v>
      </c>
    </row>
    <row r="4671" spans="1:52" ht="14.55" customHeight="1">
      <c r="A4671" s="377"/>
      <c r="B4671" s="377"/>
      <c r="C4671" s="377"/>
      <c r="D4671" s="377"/>
      <c r="E4671" s="377"/>
      <c r="F4671" s="377"/>
      <c r="G4671" s="377"/>
      <c r="H4671" s="377"/>
      <c r="I4671" s="377"/>
      <c r="J4671" s="377"/>
      <c r="K4671" t="s">
        <v>5886</v>
      </c>
      <c r="L4671" t="s">
        <v>5597</v>
      </c>
      <c r="M4671" t="s">
        <v>20</v>
      </c>
      <c r="N4671" t="s">
        <v>80</v>
      </c>
      <c r="O4671">
        <v>27.661833814879383</v>
      </c>
      <c r="P4671">
        <v>28.354289036412247</v>
      </c>
      <c r="Q4671">
        <v>27.688422664010595</v>
      </c>
      <c r="R4671">
        <v>27.84221870547703</v>
      </c>
      <c r="S4671">
        <v>27.350425896997656</v>
      </c>
      <c r="T4671">
        <v>29.645445105756245</v>
      </c>
      <c r="U4671">
        <v>29.37561842044294</v>
      </c>
      <c r="V4671">
        <v>29.556951674692147</v>
      </c>
      <c r="W4671">
        <v>29.466513751910448</v>
      </c>
      <c r="X4671">
        <v>29.883893719220925</v>
      </c>
      <c r="Y4671">
        <v>29.722417072391284</v>
      </c>
      <c r="Z4671">
        <v>30.380116869474428</v>
      </c>
      <c r="AA4671">
        <v>33.964046594188567</v>
      </c>
      <c r="AB4671">
        <v>34.172238916980078</v>
      </c>
      <c r="AC4671">
        <v>33.990652976014452</v>
      </c>
      <c r="AD4671">
        <v>34.946063992171936</v>
      </c>
      <c r="AE4671">
        <v>35.332678236427427</v>
      </c>
      <c r="AF4671">
        <v>36.591495761517862</v>
      </c>
      <c r="AG4671">
        <v>35.898932049963896</v>
      </c>
      <c r="AH4671">
        <v>37.600110650264149</v>
      </c>
      <c r="AI4671">
        <v>37.881840532285068</v>
      </c>
      <c r="AJ4671">
        <v>38.563349161151301</v>
      </c>
      <c r="AK4671">
        <v>40.345079898657765</v>
      </c>
      <c r="AL4671">
        <v>45.586964782513029</v>
      </c>
      <c r="AM4671">
        <v>47.873975664842277</v>
      </c>
      <c r="AN4671">
        <v>47.783813178404856</v>
      </c>
      <c r="AO4671">
        <v>48.601942140279505</v>
      </c>
      <c r="AP4671">
        <v>49.234838879658774</v>
      </c>
      <c r="AQ4671">
        <v>49.945658781319331</v>
      </c>
      <c r="AR4671">
        <v>51.344580838390989</v>
      </c>
      <c r="AS4671">
        <v>49.013274449537349</v>
      </c>
      <c r="AT4671">
        <v>52.350643497227033</v>
      </c>
      <c r="AU4671">
        <v>53.507123620475369</v>
      </c>
      <c r="AV4671">
        <v>56.273848551377029</v>
      </c>
      <c r="AW4671">
        <v>55.681157186794231</v>
      </c>
      <c r="AX4671">
        <v>55.666359028339997</v>
      </c>
      <c r="AY4671">
        <v>55.212132452779997</v>
      </c>
      <c r="AZ4671">
        <v>55.445493821180001</v>
      </c>
    </row>
    <row r="4672" spans="1:52" ht="14.55" customHeight="1">
      <c r="A4672" s="377"/>
      <c r="B4672" s="377"/>
      <c r="C4672" s="377"/>
      <c r="D4672" s="377"/>
      <c r="E4672" s="377"/>
      <c r="F4672" s="377"/>
      <c r="G4672" s="377"/>
      <c r="H4672" s="377"/>
      <c r="I4672" s="377"/>
      <c r="J4672" s="377"/>
      <c r="K4672" t="s">
        <v>5887</v>
      </c>
      <c r="L4672" t="s">
        <v>5597</v>
      </c>
      <c r="M4672" t="s">
        <v>22</v>
      </c>
      <c r="N4672" t="s">
        <v>80</v>
      </c>
      <c r="O4672">
        <v>10.151474903965861</v>
      </c>
      <c r="P4672">
        <v>10.043793168120931</v>
      </c>
      <c r="Q4672">
        <v>10.970791964684333</v>
      </c>
      <c r="R4672">
        <v>10.897380463312992</v>
      </c>
      <c r="S4672">
        <v>10.857372842144256</v>
      </c>
      <c r="T4672">
        <v>10.905726997386036</v>
      </c>
      <c r="U4672">
        <v>10.938269202374329</v>
      </c>
      <c r="V4672">
        <v>10.881303187917142</v>
      </c>
      <c r="W4672">
        <v>10.632537807575302</v>
      </c>
      <c r="X4672">
        <v>10.136421164737609</v>
      </c>
      <c r="Y4672">
        <v>10.063215977886944</v>
      </c>
      <c r="Z4672">
        <v>9.8221374672349686</v>
      </c>
      <c r="AA4672">
        <v>9.5509967636214448</v>
      </c>
      <c r="AB4672">
        <v>9.3791548698125684</v>
      </c>
      <c r="AC4672">
        <v>9.2252060326472272</v>
      </c>
      <c r="AD4672">
        <v>8.596546742350764</v>
      </c>
      <c r="AE4672">
        <v>8.0644441596031644</v>
      </c>
      <c r="AF4672">
        <v>8.0508177066188331</v>
      </c>
      <c r="AG4672">
        <v>7.8751218201373847</v>
      </c>
      <c r="AH4672">
        <v>7.7509956592492788</v>
      </c>
      <c r="AI4672">
        <v>7.444272104250917</v>
      </c>
      <c r="AJ4672">
        <v>7.1363428955171466</v>
      </c>
      <c r="AK4672">
        <v>6.7965870104899997</v>
      </c>
      <c r="AL4672">
        <v>6.0806028817899991</v>
      </c>
      <c r="AM4672">
        <v>5.9235217253599997</v>
      </c>
      <c r="AN4672">
        <v>5.6058155507800009</v>
      </c>
      <c r="AO4672">
        <v>5.5641241800800003</v>
      </c>
      <c r="AP4672">
        <v>4.1329074801300001</v>
      </c>
      <c r="AQ4672">
        <v>3.6272017086999999</v>
      </c>
      <c r="AR4672">
        <v>3.3895152742699999</v>
      </c>
      <c r="AS4672">
        <v>3.2698377683599995</v>
      </c>
      <c r="AT4672">
        <v>2.9640551678699998</v>
      </c>
      <c r="AU4672">
        <v>3.02269882509</v>
      </c>
      <c r="AV4672">
        <v>3.0674022022099998</v>
      </c>
      <c r="AW4672">
        <v>3.0185826202900001</v>
      </c>
      <c r="AX4672">
        <v>3.0505048859700001</v>
      </c>
      <c r="AY4672">
        <v>3.0748656160900003</v>
      </c>
      <c r="AZ4672">
        <v>3.1092758497299999</v>
      </c>
    </row>
    <row r="4673" spans="1:52" ht="14.55" customHeight="1">
      <c r="A4673" s="377"/>
      <c r="B4673" s="377"/>
      <c r="C4673" s="377"/>
      <c r="D4673" s="377"/>
      <c r="E4673" s="377"/>
      <c r="F4673" s="377"/>
      <c r="G4673" s="377"/>
      <c r="H4673" s="377"/>
      <c r="I4673" s="377"/>
      <c r="J4673" s="377"/>
      <c r="K4673" t="s">
        <v>5888</v>
      </c>
      <c r="L4673" t="s">
        <v>5597</v>
      </c>
      <c r="M4673" t="s">
        <v>90</v>
      </c>
      <c r="N4673" t="s">
        <v>80</v>
      </c>
      <c r="O4673">
        <v>3.038169116821396</v>
      </c>
      <c r="P4673">
        <v>2.905327355724912</v>
      </c>
      <c r="Q4673">
        <v>2.9239030300481419</v>
      </c>
      <c r="R4673">
        <v>2.8601272766215415</v>
      </c>
      <c r="S4673">
        <v>2.7931795379272533</v>
      </c>
      <c r="T4673">
        <v>2.6691105081452071</v>
      </c>
      <c r="U4673">
        <v>2.1348583775140852</v>
      </c>
      <c r="V4673">
        <v>2.0264395289592967</v>
      </c>
      <c r="W4673">
        <v>1.8390666336678871</v>
      </c>
      <c r="X4673">
        <v>1.7734210119071196</v>
      </c>
      <c r="Y4673">
        <v>1.6294229485902394</v>
      </c>
      <c r="Z4673">
        <v>1.6202798360257349</v>
      </c>
      <c r="AA4673">
        <v>1.5566172964660658</v>
      </c>
      <c r="AB4673">
        <v>1.4564076384008071</v>
      </c>
      <c r="AC4673">
        <v>1.4316037121241063</v>
      </c>
      <c r="AD4673">
        <v>1.1895819749007728</v>
      </c>
      <c r="AE4673">
        <v>1.2618873231698531</v>
      </c>
      <c r="AF4673">
        <v>1.2570461243828206</v>
      </c>
      <c r="AG4673">
        <v>1.2261073535526692</v>
      </c>
      <c r="AH4673">
        <v>1.2026512214127496</v>
      </c>
      <c r="AI4673">
        <v>1.1638050445034289</v>
      </c>
      <c r="AJ4673">
        <v>0.96025525822945235</v>
      </c>
      <c r="AK4673">
        <v>1.0454353741524154</v>
      </c>
      <c r="AL4673">
        <v>1.0354547698865491</v>
      </c>
      <c r="AM4673">
        <v>1.0420188275234741</v>
      </c>
      <c r="AN4673">
        <v>1.183588888024721</v>
      </c>
      <c r="AO4673">
        <v>1.2855263807757631</v>
      </c>
      <c r="AP4673">
        <v>1.0572897838931072</v>
      </c>
      <c r="AQ4673">
        <v>1.0754078076753597</v>
      </c>
      <c r="AR4673">
        <v>1.0799860592744932</v>
      </c>
      <c r="AS4673">
        <v>1.0159134219785899</v>
      </c>
      <c r="AT4673">
        <v>1.2904093304032784</v>
      </c>
      <c r="AU4673">
        <v>1.0635290911095141</v>
      </c>
      <c r="AV4673">
        <v>1.0818077231317089</v>
      </c>
      <c r="AW4673">
        <v>1.2825055431864427</v>
      </c>
      <c r="AX4673">
        <v>1.0742574294986773</v>
      </c>
      <c r="AY4673">
        <v>1.1330151604099099</v>
      </c>
      <c r="AZ4673">
        <v>1.1736514942195404</v>
      </c>
    </row>
    <row r="4674" spans="1:52" ht="14.55" customHeight="1">
      <c r="A4674" s="377"/>
      <c r="B4674" s="377"/>
      <c r="C4674" s="377"/>
      <c r="D4674" s="377"/>
      <c r="E4674" s="377"/>
      <c r="F4674" s="377"/>
      <c r="G4674" s="377"/>
      <c r="H4674" s="377"/>
      <c r="I4674" s="377"/>
      <c r="J4674" s="377"/>
      <c r="K4674" t="s">
        <v>5889</v>
      </c>
      <c r="L4674" t="s">
        <v>5597</v>
      </c>
      <c r="M4674" t="s">
        <v>23</v>
      </c>
      <c r="N4674" t="s">
        <v>80</v>
      </c>
      <c r="O4674">
        <v>1.3581326354761656</v>
      </c>
      <c r="P4674">
        <v>1.1448455838946905</v>
      </c>
      <c r="Q4674">
        <v>1.2917602944357258</v>
      </c>
      <c r="R4674">
        <v>1.2437286706741613</v>
      </c>
      <c r="S4674">
        <v>1.1757086275186328</v>
      </c>
      <c r="T4674">
        <v>1.132281034873867</v>
      </c>
      <c r="U4674">
        <v>1.0159201100535349</v>
      </c>
      <c r="V4674">
        <v>0.98703920145347701</v>
      </c>
      <c r="W4674">
        <v>1.0596173919339622</v>
      </c>
      <c r="X4674">
        <v>0.98310236576930043</v>
      </c>
      <c r="Y4674">
        <v>1.0292538793789603</v>
      </c>
      <c r="Z4674">
        <v>1.0969641919170567</v>
      </c>
      <c r="AA4674">
        <v>1.0705147566742039</v>
      </c>
      <c r="AB4674">
        <v>1.0685619637229444</v>
      </c>
      <c r="AC4674">
        <v>1.0208862764198019</v>
      </c>
      <c r="AD4674">
        <v>0.91437670550184003</v>
      </c>
      <c r="AE4674">
        <v>0.95458273933053039</v>
      </c>
      <c r="AF4674">
        <v>0.96354651776297162</v>
      </c>
      <c r="AG4674">
        <v>0.98377310168863275</v>
      </c>
      <c r="AH4674">
        <v>1.0328349808164845</v>
      </c>
      <c r="AI4674">
        <v>1.0840506939306207</v>
      </c>
      <c r="AJ4674">
        <v>1.0618685440009037</v>
      </c>
      <c r="AK4674">
        <v>1.0009782871696675</v>
      </c>
      <c r="AL4674">
        <v>1.0090898884892403</v>
      </c>
      <c r="AM4674">
        <v>1.0368510517626319</v>
      </c>
      <c r="AN4674">
        <v>1.0578914820615499</v>
      </c>
      <c r="AO4674">
        <v>1.1155851699607502</v>
      </c>
      <c r="AP4674">
        <v>1.1579225494019425</v>
      </c>
      <c r="AQ4674">
        <v>1.1845468514088071</v>
      </c>
      <c r="AR4674">
        <v>1.1132864916603264</v>
      </c>
      <c r="AS4674">
        <v>1.1745058272895339</v>
      </c>
      <c r="AT4674">
        <v>1.1979710248973443</v>
      </c>
      <c r="AU4674">
        <v>1.2043142143253482</v>
      </c>
      <c r="AV4674">
        <v>1.2417123023496519</v>
      </c>
      <c r="AW4674">
        <v>1.2533157206332299</v>
      </c>
      <c r="AX4674">
        <v>1.342282831137803</v>
      </c>
      <c r="AY4674">
        <v>1.312207842298017</v>
      </c>
      <c r="AZ4674">
        <v>1.328663284352539</v>
      </c>
    </row>
    <row r="4675" spans="1:52" ht="14.55" customHeight="1">
      <c r="A4675" s="377"/>
      <c r="B4675" s="377"/>
      <c r="C4675" s="377"/>
      <c r="D4675" s="377"/>
      <c r="E4675" s="377"/>
      <c r="F4675" s="377"/>
      <c r="G4675" s="377"/>
      <c r="H4675" s="377"/>
      <c r="I4675" s="377"/>
      <c r="J4675" s="377"/>
      <c r="K4675" t="s">
        <v>5890</v>
      </c>
      <c r="L4675" t="s">
        <v>5597</v>
      </c>
      <c r="M4675" t="s">
        <v>24</v>
      </c>
      <c r="N4675" t="s">
        <v>80</v>
      </c>
      <c r="O4675">
        <v>6.7648931585867471</v>
      </c>
      <c r="P4675">
        <v>6.4418599823330833</v>
      </c>
      <c r="Q4675">
        <v>4.8029888244582821</v>
      </c>
      <c r="R4675">
        <v>5.0188632094794263</v>
      </c>
      <c r="S4675">
        <v>4.1347679062537557</v>
      </c>
      <c r="T4675">
        <v>2.1743009614489255</v>
      </c>
      <c r="U4675">
        <v>2.0045929728734637</v>
      </c>
      <c r="V4675">
        <v>2.0106406917970463</v>
      </c>
      <c r="W4675">
        <v>2.9450706039698833</v>
      </c>
      <c r="X4675">
        <v>2.601720986085533</v>
      </c>
      <c r="Y4675">
        <v>2.2813017415554255</v>
      </c>
      <c r="Z4675">
        <v>2.3278220629907787</v>
      </c>
      <c r="AA4675">
        <v>2.3547686522468552</v>
      </c>
      <c r="AB4675">
        <v>2.3547970092009827</v>
      </c>
      <c r="AC4675">
        <v>2.3744355603411651</v>
      </c>
      <c r="AD4675">
        <v>2.2433359982880403</v>
      </c>
      <c r="AE4675">
        <v>2.7117287994687351</v>
      </c>
      <c r="AF4675">
        <v>1.9797388703668009</v>
      </c>
      <c r="AG4675">
        <v>2.1196695509638519</v>
      </c>
      <c r="AH4675">
        <v>2.0557893801442377</v>
      </c>
      <c r="AI4675">
        <v>2.0870244953950259</v>
      </c>
      <c r="AJ4675">
        <v>1.8390840615709896</v>
      </c>
      <c r="AK4675">
        <v>1.5290597549626437</v>
      </c>
      <c r="AL4675">
        <v>1.552825945736336</v>
      </c>
      <c r="AM4675">
        <v>1.510334992550735</v>
      </c>
      <c r="AN4675">
        <v>1.4509931291189431</v>
      </c>
      <c r="AO4675">
        <v>1.4612629411370766</v>
      </c>
      <c r="AP4675">
        <v>1.5187036535779579</v>
      </c>
      <c r="AQ4675">
        <v>1.6579451743045439</v>
      </c>
      <c r="AR4675">
        <v>1.8012614644238598</v>
      </c>
      <c r="AS4675">
        <v>2.0232929391350978</v>
      </c>
      <c r="AT4675">
        <v>2.0444712057678336</v>
      </c>
      <c r="AU4675">
        <v>1.7725850117543986</v>
      </c>
      <c r="AV4675">
        <v>1.5175825245163796</v>
      </c>
      <c r="AW4675">
        <v>1.4903524241962804</v>
      </c>
      <c r="AX4675">
        <v>1.6825052286126849</v>
      </c>
      <c r="AY4675">
        <v>1.7082334380962043</v>
      </c>
      <c r="AZ4675">
        <v>1.6406261058164866</v>
      </c>
    </row>
    <row r="4676" spans="1:52" ht="14.55" customHeight="1">
      <c r="A4676" s="377"/>
      <c r="B4676" s="377"/>
      <c r="C4676" s="377"/>
      <c r="D4676" s="377"/>
      <c r="E4676" s="377"/>
      <c r="F4676" s="377"/>
      <c r="G4676" s="377"/>
      <c r="H4676" s="377"/>
      <c r="I4676" s="377"/>
      <c r="J4676" s="377"/>
      <c r="K4676" t="s">
        <v>5891</v>
      </c>
      <c r="L4676" t="s">
        <v>5597</v>
      </c>
      <c r="M4676" t="s">
        <v>1386</v>
      </c>
      <c r="N4676" t="s">
        <v>80</v>
      </c>
      <c r="O4676" t="s">
        <v>6079</v>
      </c>
      <c r="P4676" t="s">
        <v>6079</v>
      </c>
      <c r="Q4676" t="s">
        <v>6079</v>
      </c>
      <c r="R4676" t="s">
        <v>6079</v>
      </c>
      <c r="S4676" t="s">
        <v>6079</v>
      </c>
      <c r="T4676" t="s">
        <v>6079</v>
      </c>
      <c r="U4676" t="s">
        <v>6079</v>
      </c>
      <c r="V4676" t="s">
        <v>6079</v>
      </c>
      <c r="W4676" t="s">
        <v>6079</v>
      </c>
      <c r="X4676" t="s">
        <v>6079</v>
      </c>
      <c r="Y4676" t="s">
        <v>6079</v>
      </c>
      <c r="Z4676" t="s">
        <v>6079</v>
      </c>
      <c r="AA4676" t="s">
        <v>6079</v>
      </c>
      <c r="AB4676">
        <v>1.0253808662278829</v>
      </c>
      <c r="AC4676">
        <v>1.0997961703444608</v>
      </c>
      <c r="AD4676">
        <v>1.0901160029317201</v>
      </c>
      <c r="AE4676">
        <v>1.1069085065859408</v>
      </c>
      <c r="AF4676">
        <v>1.1736410583563246</v>
      </c>
      <c r="AG4676">
        <v>1.2149605812709785</v>
      </c>
      <c r="AH4676">
        <v>0.99261424330806836</v>
      </c>
      <c r="AI4676">
        <v>1.3293673933904857</v>
      </c>
      <c r="AJ4676">
        <v>1.4125323260666978</v>
      </c>
      <c r="AK4676">
        <v>1.2550716805178763</v>
      </c>
      <c r="AL4676">
        <v>1.2430350615262089</v>
      </c>
      <c r="AM4676">
        <v>1.1787080775585488</v>
      </c>
      <c r="AN4676">
        <v>1.1253242010048323</v>
      </c>
      <c r="AO4676">
        <v>1.1525355954540413</v>
      </c>
      <c r="AP4676">
        <v>1.1231476344630489</v>
      </c>
      <c r="AQ4676">
        <v>1.0644606984387506</v>
      </c>
      <c r="AR4676">
        <v>1.1126251717803588</v>
      </c>
      <c r="AS4676">
        <v>1.2304836222978019</v>
      </c>
      <c r="AT4676">
        <v>1.2749750249948637</v>
      </c>
      <c r="AU4676">
        <v>1.3467174195939888</v>
      </c>
      <c r="AV4676">
        <v>1.4349325635229999</v>
      </c>
      <c r="AW4676">
        <v>1.6252936577455337</v>
      </c>
      <c r="AX4676">
        <v>1.7720112311297169</v>
      </c>
      <c r="AY4676">
        <v>1.9600367222898312</v>
      </c>
      <c r="AZ4676">
        <v>1.921075499721304</v>
      </c>
    </row>
    <row r="4677" spans="1:52" ht="14.55" customHeight="1">
      <c r="A4677" s="377"/>
      <c r="B4677" s="377"/>
      <c r="C4677" s="377"/>
      <c r="D4677" s="377"/>
      <c r="E4677" s="377"/>
      <c r="F4677" s="377"/>
      <c r="G4677" s="377"/>
      <c r="H4677" s="377"/>
      <c r="I4677" s="377"/>
      <c r="J4677" s="377"/>
      <c r="K4677" t="s">
        <v>5892</v>
      </c>
      <c r="L4677" t="s">
        <v>5597</v>
      </c>
      <c r="M4677" t="s">
        <v>25</v>
      </c>
      <c r="N4677" t="s">
        <v>80</v>
      </c>
      <c r="O4677">
        <v>62.723407331071343</v>
      </c>
      <c r="P4677">
        <v>64.726159852990108</v>
      </c>
      <c r="Q4677">
        <v>65.045319645131968</v>
      </c>
      <c r="R4677">
        <v>67.385539613380445</v>
      </c>
      <c r="S4677">
        <v>66.567264677693544</v>
      </c>
      <c r="T4677">
        <v>65.083793995097494</v>
      </c>
      <c r="U4677">
        <v>64.598550904278866</v>
      </c>
      <c r="V4677">
        <v>63.506019884113535</v>
      </c>
      <c r="W4677">
        <v>49.926987495009023</v>
      </c>
      <c r="X4677">
        <v>43.865531589316511</v>
      </c>
      <c r="Y4677">
        <v>48.08912574199946</v>
      </c>
      <c r="Z4677">
        <v>48.168403725853423</v>
      </c>
      <c r="AA4677">
        <v>47.550700540318466</v>
      </c>
      <c r="AB4677">
        <v>46.44709591503252</v>
      </c>
      <c r="AC4677">
        <v>45.015561404863298</v>
      </c>
      <c r="AD4677">
        <v>40.419859258569808</v>
      </c>
      <c r="AE4677">
        <v>40.271350351477238</v>
      </c>
      <c r="AF4677">
        <v>46.51926763851715</v>
      </c>
      <c r="AG4677">
        <v>46.175238653150522</v>
      </c>
      <c r="AH4677">
        <v>50.192277673522703</v>
      </c>
      <c r="AI4677">
        <v>49.283971916541901</v>
      </c>
      <c r="AJ4677">
        <v>46.435224033477262</v>
      </c>
      <c r="AK4677">
        <v>47.025412437786166</v>
      </c>
      <c r="AL4677">
        <v>45.763570222437629</v>
      </c>
      <c r="AM4677">
        <v>48.462194563339246</v>
      </c>
      <c r="AN4677">
        <v>41.956798064913023</v>
      </c>
      <c r="AO4677">
        <v>43.061320478054547</v>
      </c>
      <c r="AP4677">
        <v>41.535862341076005</v>
      </c>
      <c r="AQ4677">
        <v>41.262411632104758</v>
      </c>
      <c r="AR4677">
        <v>39.286311124821566</v>
      </c>
      <c r="AS4677">
        <v>39.786691927567169</v>
      </c>
      <c r="AT4677">
        <v>39.122825420962435</v>
      </c>
      <c r="AU4677">
        <v>38.527307545647581</v>
      </c>
      <c r="AV4677">
        <v>36.462103473683726</v>
      </c>
      <c r="AW4677">
        <v>36.292691899557013</v>
      </c>
      <c r="AX4677">
        <v>34.757885568875281</v>
      </c>
      <c r="AY4677">
        <v>34.406163568963819</v>
      </c>
      <c r="AZ4677">
        <v>32.865432112084171</v>
      </c>
    </row>
    <row r="4678" spans="1:52" ht="14.55" customHeight="1">
      <c r="A4678" s="377"/>
      <c r="B4678" s="377"/>
      <c r="C4678" s="377"/>
      <c r="D4678" s="377"/>
      <c r="E4678" s="377"/>
      <c r="F4678" s="377"/>
      <c r="G4678" s="377"/>
      <c r="H4678" s="377"/>
      <c r="I4678" s="377"/>
      <c r="J4678" s="377"/>
      <c r="K4678" t="s">
        <v>5893</v>
      </c>
      <c r="L4678" t="s">
        <v>5597</v>
      </c>
      <c r="M4678" t="s">
        <v>5610</v>
      </c>
      <c r="N4678" t="s">
        <v>80</v>
      </c>
      <c r="O4678">
        <v>7.8787765999999994E-4</v>
      </c>
      <c r="P4678">
        <v>1.3196053126142821E-3</v>
      </c>
      <c r="Q4678">
        <v>2.9348814600000002E-3</v>
      </c>
      <c r="R4678">
        <v>3.6427730641460359E-3</v>
      </c>
      <c r="S4678">
        <v>4.9695164769526018E-3</v>
      </c>
      <c r="T4678">
        <v>3.7549982762836412E-3</v>
      </c>
      <c r="U4678">
        <v>3.3397841553008344E-3</v>
      </c>
      <c r="V4678">
        <v>4.6688168980976398E-3</v>
      </c>
      <c r="W4678">
        <v>2.263183267191111E-3</v>
      </c>
      <c r="X4678">
        <v>9.7798910669291313E-3</v>
      </c>
      <c r="Y4678">
        <v>8.5844404327406233E-3</v>
      </c>
      <c r="Z4678">
        <v>1.1537113478159548E-2</v>
      </c>
      <c r="AA4678">
        <v>1.5808356498529047E-2</v>
      </c>
      <c r="AB4678">
        <v>1.5457968570285807E-2</v>
      </c>
      <c r="AC4678">
        <v>1.29520279834751E-2</v>
      </c>
      <c r="AD4678">
        <v>1.7373197552437811E-2</v>
      </c>
      <c r="AE4678">
        <v>1.3345048878707671E-2</v>
      </c>
      <c r="AF4678">
        <v>1.9776635586331873E-2</v>
      </c>
      <c r="AG4678">
        <v>1.4429021978740544E-2</v>
      </c>
      <c r="AH4678">
        <v>6.8221499600000001E-3</v>
      </c>
      <c r="AI4678">
        <v>6.8205896399999993E-3</v>
      </c>
      <c r="AJ4678">
        <v>6.2788288100000004E-3</v>
      </c>
      <c r="AK4678">
        <v>6.0040106400000006E-3</v>
      </c>
      <c r="AL4678">
        <v>5.7647788200000001E-3</v>
      </c>
      <c r="AM4678">
        <v>5.8034538400000002E-3</v>
      </c>
      <c r="AN4678">
        <v>5.21875247E-3</v>
      </c>
      <c r="AO4678">
        <v>6.997767068116531E-2</v>
      </c>
      <c r="AP4678">
        <v>5.3582011200000003E-3</v>
      </c>
      <c r="AQ4678">
        <v>4.5668261899999996E-3</v>
      </c>
      <c r="AR4678">
        <v>3.9856880300000001E-3</v>
      </c>
      <c r="AS4678">
        <v>4.0134985700000002E-3</v>
      </c>
      <c r="AT4678">
        <v>7.6610631566835882E-2</v>
      </c>
      <c r="AU4678">
        <v>7.9312782014379052E-2</v>
      </c>
      <c r="AV4678">
        <v>6.809610031234474E-2</v>
      </c>
      <c r="AW4678">
        <v>7.3943485783205337E-2</v>
      </c>
      <c r="AX4678">
        <v>7.5180218066428273E-2</v>
      </c>
      <c r="AY4678">
        <v>7.8276111666321771E-2</v>
      </c>
      <c r="AZ4678">
        <v>8.2480174829852676E-2</v>
      </c>
    </row>
    <row r="4679" spans="1:52" ht="14.55" customHeight="1">
      <c r="A4679" s="377"/>
      <c r="B4679" s="377"/>
      <c r="C4679" s="377"/>
      <c r="D4679" s="377"/>
      <c r="E4679" s="377"/>
      <c r="F4679" s="377"/>
      <c r="G4679" s="377"/>
      <c r="H4679" s="377"/>
      <c r="I4679" s="377"/>
      <c r="J4679" s="377"/>
      <c r="K4679" t="s">
        <v>5894</v>
      </c>
      <c r="L4679" t="s">
        <v>5597</v>
      </c>
      <c r="M4679" t="s">
        <v>98</v>
      </c>
      <c r="N4679" t="s">
        <v>80</v>
      </c>
      <c r="O4679">
        <v>0.24788058930819329</v>
      </c>
      <c r="P4679">
        <v>0.20749118590666984</v>
      </c>
      <c r="Q4679">
        <v>0.53757004195166114</v>
      </c>
      <c r="R4679">
        <v>0.56779558909426875</v>
      </c>
      <c r="S4679">
        <v>0.59399774972113717</v>
      </c>
      <c r="T4679">
        <v>0.50171656513736917</v>
      </c>
      <c r="U4679">
        <v>0.51263729915991985</v>
      </c>
      <c r="V4679">
        <v>0.54397010697615256</v>
      </c>
      <c r="W4679">
        <v>0.46512690278923585</v>
      </c>
      <c r="X4679">
        <v>0.47828098012074882</v>
      </c>
      <c r="Y4679">
        <v>0.22946713740893951</v>
      </c>
      <c r="Z4679">
        <v>0.22987859392982643</v>
      </c>
      <c r="AA4679">
        <v>0.17874729236162623</v>
      </c>
      <c r="AB4679">
        <v>0.25096986641143915</v>
      </c>
      <c r="AC4679">
        <v>0.25042516272967646</v>
      </c>
      <c r="AD4679">
        <v>0.29578478361186611</v>
      </c>
      <c r="AE4679">
        <v>0.18609010959142455</v>
      </c>
      <c r="AF4679">
        <v>0.2998121876666982</v>
      </c>
      <c r="AG4679">
        <v>0.32026569093511842</v>
      </c>
      <c r="AH4679">
        <v>0.28043464902584481</v>
      </c>
      <c r="AI4679">
        <v>0.37467374039663937</v>
      </c>
      <c r="AJ4679">
        <v>0.32770954697258037</v>
      </c>
      <c r="AK4679">
        <v>0.35509448098436408</v>
      </c>
      <c r="AL4679">
        <v>0.34140519538785674</v>
      </c>
      <c r="AM4679">
        <v>0.32791760874953013</v>
      </c>
      <c r="AN4679">
        <v>0.27552178250589532</v>
      </c>
      <c r="AO4679">
        <v>0.31094061909297521</v>
      </c>
      <c r="AP4679">
        <v>0.23475829803951492</v>
      </c>
      <c r="AQ4679">
        <v>0.31758289307226251</v>
      </c>
      <c r="AR4679">
        <v>0.36954535358868601</v>
      </c>
      <c r="AS4679">
        <v>0.41468229862794415</v>
      </c>
      <c r="AT4679">
        <v>0.48510354783411069</v>
      </c>
      <c r="AU4679">
        <v>0.53017580435931999</v>
      </c>
      <c r="AV4679">
        <v>0.51345712204202376</v>
      </c>
      <c r="AW4679">
        <v>0.54413133221683474</v>
      </c>
      <c r="AX4679">
        <v>0.58946001747268262</v>
      </c>
      <c r="AY4679">
        <v>0.61704644591692281</v>
      </c>
      <c r="AZ4679">
        <v>0.65160667321304699</v>
      </c>
    </row>
    <row r="4680" spans="1:52" ht="14.55" customHeight="1">
      <c r="A4680" s="377"/>
      <c r="B4680" s="377"/>
      <c r="C4680" s="377"/>
      <c r="D4680" s="377"/>
      <c r="E4680" s="377"/>
      <c r="F4680" s="377"/>
      <c r="G4680" s="377"/>
      <c r="H4680" s="377"/>
      <c r="I4680" s="377"/>
      <c r="J4680" s="377"/>
      <c r="K4680" t="s">
        <v>5895</v>
      </c>
      <c r="L4680" t="s">
        <v>5597</v>
      </c>
      <c r="M4680" t="s">
        <v>94</v>
      </c>
      <c r="N4680" t="s">
        <v>80</v>
      </c>
      <c r="O4680">
        <v>2.4709511221330409</v>
      </c>
      <c r="P4680">
        <v>2.7215486415271632</v>
      </c>
      <c r="Q4680">
        <v>2.8161215548389973</v>
      </c>
      <c r="R4680">
        <v>2.8375051127859763</v>
      </c>
      <c r="S4680">
        <v>2.0869515905786278</v>
      </c>
      <c r="T4680">
        <v>2.0032311660048525</v>
      </c>
      <c r="U4680">
        <v>1.986113870327862</v>
      </c>
      <c r="V4680">
        <v>2.1079138206574104</v>
      </c>
      <c r="W4680">
        <v>1.7555925906071359</v>
      </c>
      <c r="X4680">
        <v>1.9435547853278461</v>
      </c>
      <c r="Y4680">
        <v>2.0016861219289201</v>
      </c>
      <c r="Z4680">
        <v>1.879367074353832</v>
      </c>
      <c r="AA4680">
        <v>1.9260521354114599</v>
      </c>
      <c r="AB4680">
        <v>1.2671038491981004</v>
      </c>
      <c r="AC4680">
        <v>1.2857839725842906</v>
      </c>
      <c r="AD4680">
        <v>1.3602487521852265</v>
      </c>
      <c r="AE4680">
        <v>1.5014548811772044</v>
      </c>
      <c r="AF4680">
        <v>2.3648621024360508</v>
      </c>
      <c r="AG4680">
        <v>2.5928785793010491</v>
      </c>
      <c r="AH4680">
        <v>2.4006682920179805</v>
      </c>
      <c r="AI4680">
        <v>2.5048793638667459</v>
      </c>
      <c r="AJ4680">
        <v>2.6449668618267372</v>
      </c>
      <c r="AK4680">
        <v>2.5151531307099999</v>
      </c>
      <c r="AL4680">
        <v>2.6096815413900001</v>
      </c>
      <c r="AM4680">
        <v>4.0701476412899993</v>
      </c>
      <c r="AN4680">
        <v>3.744539379129999</v>
      </c>
      <c r="AO4680">
        <v>3.7948269734400002</v>
      </c>
      <c r="AP4680">
        <v>3.8324929465399991</v>
      </c>
      <c r="AQ4680">
        <v>4.4418138727800001</v>
      </c>
      <c r="AR4680">
        <v>4.3746072582800011</v>
      </c>
      <c r="AS4680">
        <v>4.5708534947399997</v>
      </c>
      <c r="AT4680">
        <v>4.644243124489206</v>
      </c>
      <c r="AU4680">
        <v>4.8269406115700004</v>
      </c>
      <c r="AV4680">
        <v>5.0271749399700001</v>
      </c>
      <c r="AW4680">
        <v>5.1319593271439565</v>
      </c>
      <c r="AX4680">
        <v>5.2961828466500007</v>
      </c>
      <c r="AY4680">
        <v>5.5153510742799998</v>
      </c>
      <c r="AZ4680">
        <v>5.5988235584400003</v>
      </c>
    </row>
    <row r="4681" spans="1:52" ht="14.55" customHeight="1">
      <c r="A4681" s="377"/>
      <c r="B4681" s="377"/>
      <c r="C4681" s="377"/>
      <c r="D4681" s="377"/>
      <c r="E4681" s="377"/>
      <c r="F4681" s="377"/>
      <c r="G4681" s="377"/>
      <c r="H4681" s="377"/>
      <c r="I4681" s="377"/>
      <c r="J4681" s="377"/>
      <c r="K4681" t="s">
        <v>5896</v>
      </c>
      <c r="L4681" t="s">
        <v>5597</v>
      </c>
      <c r="M4681" t="s">
        <v>99</v>
      </c>
      <c r="N4681" t="s">
        <v>80</v>
      </c>
      <c r="O4681">
        <v>0.27574180139840782</v>
      </c>
      <c r="P4681">
        <v>0.27147020446489439</v>
      </c>
      <c r="Q4681">
        <v>0.26628352432346541</v>
      </c>
      <c r="R4681">
        <v>0.27455439253844982</v>
      </c>
      <c r="S4681">
        <v>0.22953749295183673</v>
      </c>
      <c r="T4681">
        <v>0.21366979483400159</v>
      </c>
      <c r="U4681">
        <v>0.20174252758769257</v>
      </c>
      <c r="V4681">
        <v>0.20161561873434736</v>
      </c>
      <c r="W4681">
        <v>5.4567415278630078E-2</v>
      </c>
      <c r="X4681">
        <v>4.6791353029782781E-2</v>
      </c>
      <c r="Y4681">
        <v>5.0013242717817298E-2</v>
      </c>
      <c r="Z4681">
        <v>0.15420745831016372</v>
      </c>
      <c r="AA4681">
        <v>0.1659411639633589</v>
      </c>
      <c r="AB4681">
        <v>0.20485284176743929</v>
      </c>
      <c r="AC4681">
        <v>0.20617462125723879</v>
      </c>
      <c r="AD4681">
        <v>0.21991251426984812</v>
      </c>
      <c r="AE4681">
        <v>7.6851796534582045E-2</v>
      </c>
      <c r="AF4681">
        <v>0.15672010440328407</v>
      </c>
      <c r="AG4681">
        <v>0.18971669124280535</v>
      </c>
      <c r="AH4681">
        <v>0.15925481452484222</v>
      </c>
      <c r="AI4681">
        <v>0.24678824786373391</v>
      </c>
      <c r="AJ4681">
        <v>0.22249072064403541</v>
      </c>
      <c r="AK4681">
        <v>0.20888935919066995</v>
      </c>
      <c r="AL4681">
        <v>0.20238485595882777</v>
      </c>
      <c r="AM4681">
        <v>0.19582110488224341</v>
      </c>
      <c r="AN4681">
        <v>0.1592553578624786</v>
      </c>
      <c r="AO4681">
        <v>0.1774647072469322</v>
      </c>
      <c r="AP4681">
        <v>0.17466430269792199</v>
      </c>
      <c r="AQ4681">
        <v>0.18781110918113425</v>
      </c>
      <c r="AR4681">
        <v>0.20235987585803095</v>
      </c>
      <c r="AS4681">
        <v>0.21106564519493384</v>
      </c>
      <c r="AT4681">
        <v>0.25863795459714006</v>
      </c>
      <c r="AU4681">
        <v>0.26187770661037335</v>
      </c>
      <c r="AV4681">
        <v>0.19861318901999023</v>
      </c>
      <c r="AW4681">
        <v>0.19619349768320124</v>
      </c>
      <c r="AX4681">
        <v>0.20339559946880439</v>
      </c>
      <c r="AY4681">
        <v>0.20382902923798848</v>
      </c>
      <c r="AZ4681">
        <v>0.18729985315189057</v>
      </c>
    </row>
    <row r="4682" spans="1:52" ht="14.55" customHeight="1">
      <c r="A4682" s="377"/>
      <c r="B4682" s="377"/>
      <c r="C4682" s="377"/>
      <c r="D4682" s="377"/>
      <c r="E4682" s="377"/>
      <c r="F4682" s="377"/>
      <c r="G4682" s="377"/>
      <c r="H4682" s="377"/>
      <c r="I4682" s="377"/>
      <c r="J4682" s="377"/>
      <c r="K4682" t="s">
        <v>5897</v>
      </c>
      <c r="L4682" t="s">
        <v>5597</v>
      </c>
      <c r="M4682" t="s">
        <v>26</v>
      </c>
      <c r="N4682" t="s">
        <v>80</v>
      </c>
      <c r="O4682" t="s">
        <v>6079</v>
      </c>
      <c r="P4682" t="s">
        <v>6079</v>
      </c>
      <c r="Q4682" t="s">
        <v>6079</v>
      </c>
      <c r="R4682" t="s">
        <v>6079</v>
      </c>
      <c r="S4682" t="s">
        <v>6079</v>
      </c>
      <c r="T4682">
        <v>0.30328628717675854</v>
      </c>
      <c r="U4682">
        <v>0.29345050978540621</v>
      </c>
      <c r="V4682">
        <v>0.31383496176942688</v>
      </c>
      <c r="W4682">
        <v>0.34005547920899099</v>
      </c>
      <c r="X4682">
        <v>0.33979332617684116</v>
      </c>
      <c r="Y4682">
        <v>0.32815451371505311</v>
      </c>
      <c r="Z4682">
        <v>0.31372379998365174</v>
      </c>
      <c r="AA4682">
        <v>0.31816859307478113</v>
      </c>
      <c r="AB4682">
        <v>0.30869333004536353</v>
      </c>
      <c r="AC4682">
        <v>0.23938587362057057</v>
      </c>
      <c r="AD4682">
        <v>0.28071712770402263</v>
      </c>
      <c r="AE4682">
        <v>0.2897731057999543</v>
      </c>
      <c r="AF4682">
        <v>0.2923268183027255</v>
      </c>
      <c r="AG4682">
        <v>0.28623858809877617</v>
      </c>
      <c r="AH4682">
        <v>0.25435278161452796</v>
      </c>
      <c r="AI4682">
        <v>0.22769939135624573</v>
      </c>
      <c r="AJ4682">
        <v>0.22313471364931992</v>
      </c>
      <c r="AK4682">
        <v>0.23216588631999999</v>
      </c>
      <c r="AL4682">
        <v>0.23868437063</v>
      </c>
      <c r="AM4682">
        <v>0.24381012560000001</v>
      </c>
      <c r="AN4682">
        <v>0.20928410823999999</v>
      </c>
      <c r="AO4682">
        <v>0.24355672498</v>
      </c>
      <c r="AP4682">
        <v>0.25086374338</v>
      </c>
      <c r="AQ4682">
        <v>0.2625932158</v>
      </c>
      <c r="AR4682">
        <v>0.23812895786999999</v>
      </c>
      <c r="AS4682">
        <v>0.24187071127000001</v>
      </c>
      <c r="AT4682">
        <v>0.24184916372060239</v>
      </c>
      <c r="AU4682">
        <v>0.25258588927270165</v>
      </c>
      <c r="AV4682">
        <v>0.26318972362999998</v>
      </c>
      <c r="AW4682">
        <v>0.28000193196000001</v>
      </c>
      <c r="AX4682">
        <v>0.28844264074999998</v>
      </c>
      <c r="AY4682">
        <v>0.30781367491</v>
      </c>
      <c r="AZ4682">
        <v>0.28396259199000001</v>
      </c>
    </row>
    <row r="4683" spans="1:52" ht="14.55" customHeight="1">
      <c r="A4683" s="377"/>
      <c r="B4683" s="377"/>
      <c r="C4683" s="377"/>
      <c r="D4683" s="377"/>
      <c r="E4683" s="377"/>
      <c r="F4683" s="377"/>
      <c r="G4683" s="377"/>
      <c r="H4683" s="377"/>
      <c r="I4683" s="377"/>
      <c r="J4683" s="377"/>
      <c r="K4683" t="s">
        <v>5898</v>
      </c>
      <c r="L4683" t="s">
        <v>5597</v>
      </c>
      <c r="M4683" t="s">
        <v>5585</v>
      </c>
      <c r="N4683" t="s">
        <v>80</v>
      </c>
      <c r="O4683">
        <v>106.31923648501454</v>
      </c>
      <c r="P4683">
        <v>106.51348143937112</v>
      </c>
      <c r="Q4683">
        <v>109.99677822772018</v>
      </c>
      <c r="R4683">
        <v>116.97860005773016</v>
      </c>
      <c r="S4683">
        <v>115.96846015314485</v>
      </c>
      <c r="T4683">
        <v>117.71262609932444</v>
      </c>
      <c r="U4683">
        <v>113.52337528458634</v>
      </c>
      <c r="V4683">
        <v>110.50112727693552</v>
      </c>
      <c r="W4683">
        <v>106.84095194565838</v>
      </c>
      <c r="X4683">
        <v>107.25191424757304</v>
      </c>
      <c r="Y4683">
        <v>105.74140986612066</v>
      </c>
      <c r="Z4683">
        <v>102.64163294409808</v>
      </c>
      <c r="AA4683">
        <v>103.52606134950859</v>
      </c>
      <c r="AB4683">
        <v>96.796181172932918</v>
      </c>
      <c r="AC4683">
        <v>88.898832206966034</v>
      </c>
      <c r="AD4683">
        <v>90.04698118787573</v>
      </c>
      <c r="AE4683">
        <v>82.598222500384466</v>
      </c>
      <c r="AF4683">
        <v>82.076019086657624</v>
      </c>
      <c r="AG4683">
        <v>85.437343967598636</v>
      </c>
      <c r="AH4683">
        <v>83.680423469234128</v>
      </c>
      <c r="AI4683">
        <v>85.814703940570666</v>
      </c>
      <c r="AJ4683">
        <v>74.944077307707474</v>
      </c>
      <c r="AK4683">
        <v>39.953028806697432</v>
      </c>
      <c r="AL4683">
        <v>40.607721379744838</v>
      </c>
      <c r="AM4683">
        <v>37.50295637806633</v>
      </c>
      <c r="AN4683">
        <v>35.801998194256981</v>
      </c>
      <c r="AO4683">
        <v>37.624180172555853</v>
      </c>
      <c r="AP4683">
        <v>35.77057398661799</v>
      </c>
      <c r="AQ4683">
        <v>35.650065464758157</v>
      </c>
      <c r="AR4683">
        <v>33.28929908881117</v>
      </c>
      <c r="AS4683">
        <v>35.540786324333709</v>
      </c>
      <c r="AT4683">
        <v>37.32901443005202</v>
      </c>
      <c r="AU4683">
        <v>36.686598840625727</v>
      </c>
      <c r="AV4683">
        <v>34.489796284658496</v>
      </c>
      <c r="AW4683">
        <v>34.521963359521258</v>
      </c>
      <c r="AX4683">
        <v>33.982822994566995</v>
      </c>
      <c r="AY4683">
        <v>34.148157072409461</v>
      </c>
      <c r="AZ4683">
        <v>33.866871165376473</v>
      </c>
    </row>
    <row r="4684" spans="1:52" ht="14.55" customHeight="1">
      <c r="A4684" s="377"/>
      <c r="B4684" s="377"/>
      <c r="C4684" s="377"/>
      <c r="D4684" s="377"/>
      <c r="E4684" s="377"/>
      <c r="F4684" s="377"/>
      <c r="G4684" s="377"/>
      <c r="H4684" s="377"/>
      <c r="I4684" s="377"/>
      <c r="J4684" s="377"/>
      <c r="K4684" t="s">
        <v>5899</v>
      </c>
      <c r="L4684" t="s">
        <v>5597</v>
      </c>
      <c r="M4684" t="s">
        <v>27</v>
      </c>
      <c r="N4684" t="s">
        <v>80</v>
      </c>
      <c r="O4684">
        <v>15.19950909590761</v>
      </c>
      <c r="P4684">
        <v>13.29443395571151</v>
      </c>
      <c r="Q4684">
        <v>13.9004271425068</v>
      </c>
      <c r="R4684">
        <v>14.209707867094062</v>
      </c>
      <c r="S4684">
        <v>14.298682500077817</v>
      </c>
      <c r="T4684">
        <v>13.881540267221371</v>
      </c>
      <c r="U4684">
        <v>13.668450349242573</v>
      </c>
      <c r="V4684">
        <v>13.290300752511415</v>
      </c>
      <c r="W4684">
        <v>13.56451885800668</v>
      </c>
      <c r="X4684">
        <v>12.570568719260772</v>
      </c>
      <c r="Y4684">
        <v>12.743383154708516</v>
      </c>
      <c r="Z4684">
        <v>11.989730394702198</v>
      </c>
      <c r="AA4684">
        <v>11.96736456184856</v>
      </c>
      <c r="AB4684">
        <v>11.095593812212313</v>
      </c>
      <c r="AC4684">
        <v>11.172908867915847</v>
      </c>
      <c r="AD4684">
        <v>11.36573614770006</v>
      </c>
      <c r="AE4684">
        <v>11.495614838625229</v>
      </c>
      <c r="AF4684">
        <v>11.405575880256288</v>
      </c>
      <c r="AG4684">
        <v>11.814587613531362</v>
      </c>
      <c r="AH4684">
        <v>12.215001405433908</v>
      </c>
      <c r="AI4684">
        <v>10.782575297894986</v>
      </c>
      <c r="AJ4684">
        <v>10.747922565648302</v>
      </c>
      <c r="AK4684">
        <v>10.405070508113775</v>
      </c>
      <c r="AL4684">
        <v>10.310331199143649</v>
      </c>
      <c r="AM4684">
        <v>10.028330112246977</v>
      </c>
      <c r="AN4684">
        <v>10.445074979679154</v>
      </c>
      <c r="AO4684">
        <v>10.695271890986245</v>
      </c>
      <c r="AP4684">
        <v>10.586038129754098</v>
      </c>
      <c r="AQ4684">
        <v>10.151902630888443</v>
      </c>
      <c r="AR4684">
        <v>10.826787114339091</v>
      </c>
      <c r="AS4684">
        <v>10.76493746761237</v>
      </c>
      <c r="AT4684">
        <v>11.549039612815724</v>
      </c>
      <c r="AU4684">
        <v>11.621575943076811</v>
      </c>
      <c r="AV4684">
        <v>10.61815551070317</v>
      </c>
      <c r="AW4684">
        <v>11.081772073742885</v>
      </c>
      <c r="AX4684">
        <v>11.191376182600347</v>
      </c>
      <c r="AY4684">
        <v>11.186579102378532</v>
      </c>
      <c r="AZ4684">
        <v>10.644019757121464</v>
      </c>
    </row>
    <row r="4685" spans="1:52" ht="14.55" customHeight="1">
      <c r="A4685" s="377"/>
      <c r="B4685" s="377"/>
      <c r="C4685" s="377"/>
      <c r="D4685" s="377"/>
      <c r="E4685" s="377"/>
      <c r="F4685" s="377"/>
      <c r="G4685" s="377"/>
      <c r="H4685" s="377"/>
      <c r="I4685" s="377"/>
      <c r="J4685" s="377"/>
      <c r="K4685" t="s">
        <v>5900</v>
      </c>
      <c r="L4685" t="s">
        <v>5597</v>
      </c>
      <c r="M4685" t="s">
        <v>28</v>
      </c>
      <c r="N4685" t="s">
        <v>80</v>
      </c>
      <c r="O4685">
        <v>9.6344428599753247</v>
      </c>
      <c r="P4685">
        <v>8.4651391778084903</v>
      </c>
      <c r="Q4685">
        <v>9.4273240536765766</v>
      </c>
      <c r="R4685">
        <v>8.9865952955326271</v>
      </c>
      <c r="S4685">
        <v>9.1841291866935642</v>
      </c>
      <c r="T4685">
        <v>8.9637820069997467</v>
      </c>
      <c r="U4685">
        <v>9.8846408261528165</v>
      </c>
      <c r="V4685">
        <v>10.403564504813072</v>
      </c>
      <c r="W4685">
        <v>11.074517448859185</v>
      </c>
      <c r="X4685">
        <v>10.621027096911018</v>
      </c>
      <c r="Y4685">
        <v>11.094992121038995</v>
      </c>
      <c r="Z4685">
        <v>11.10837321571073</v>
      </c>
      <c r="AA4685">
        <v>11.365243289849529</v>
      </c>
      <c r="AB4685">
        <v>10.936152168133024</v>
      </c>
      <c r="AC4685">
        <v>11.356810351633284</v>
      </c>
      <c r="AD4685">
        <v>12.073535069352909</v>
      </c>
      <c r="AE4685">
        <v>9.8546247584116742</v>
      </c>
      <c r="AF4685">
        <v>11.159578318922939</v>
      </c>
      <c r="AG4685">
        <v>12.596892880470913</v>
      </c>
      <c r="AH4685">
        <v>12.964044702472464</v>
      </c>
      <c r="AI4685">
        <v>12.745750751656118</v>
      </c>
      <c r="AJ4685">
        <v>11.803244281472388</v>
      </c>
      <c r="AK4685">
        <v>10.096254503266575</v>
      </c>
      <c r="AL4685">
        <v>10.392277895946584</v>
      </c>
      <c r="AM4685">
        <v>10.587209062486352</v>
      </c>
      <c r="AN4685">
        <v>12.905526437786545</v>
      </c>
      <c r="AO4685">
        <v>12.953886613834293</v>
      </c>
      <c r="AP4685">
        <v>5.413797861150365</v>
      </c>
      <c r="AQ4685">
        <v>6.6888226948763867</v>
      </c>
      <c r="AR4685">
        <v>6.6674307988117887</v>
      </c>
      <c r="AS4685">
        <v>7.1600311223577124</v>
      </c>
      <c r="AT4685">
        <v>14.291545063027684</v>
      </c>
      <c r="AU4685">
        <v>13.96912937984391</v>
      </c>
      <c r="AV4685">
        <v>14.30074023594446</v>
      </c>
      <c r="AW4685">
        <v>13.641086352369156</v>
      </c>
      <c r="AX4685">
        <v>13.638179976754955</v>
      </c>
      <c r="AY4685">
        <v>14.335540437595684</v>
      </c>
      <c r="AZ4685">
        <v>14.28757502870933</v>
      </c>
    </row>
    <row r="4686" spans="1:52" ht="14.55" customHeight="1">
      <c r="A4686" s="377"/>
      <c r="B4686" s="377"/>
      <c r="C4686" s="377"/>
      <c r="D4686" s="377"/>
      <c r="E4686" s="377"/>
      <c r="F4686" s="377"/>
      <c r="G4686" s="377"/>
      <c r="H4686" s="377"/>
      <c r="I4686" s="377"/>
      <c r="J4686" s="377"/>
      <c r="K4686" t="s">
        <v>5901</v>
      </c>
      <c r="L4686" t="s">
        <v>5597</v>
      </c>
      <c r="M4686" t="s">
        <v>29</v>
      </c>
      <c r="N4686" t="s">
        <v>80</v>
      </c>
      <c r="O4686">
        <v>4.9242693041570025</v>
      </c>
      <c r="P4686">
        <v>4.7693797852420872</v>
      </c>
      <c r="Q4686">
        <v>4.9805671686316852</v>
      </c>
      <c r="R4686">
        <v>4.7320770437497641</v>
      </c>
      <c r="S4686">
        <v>4.8673532074582537</v>
      </c>
      <c r="T4686">
        <v>4.4874761521276421</v>
      </c>
      <c r="U4686">
        <v>5.3892260612940568</v>
      </c>
      <c r="V4686">
        <v>5.6686009414706566</v>
      </c>
      <c r="W4686">
        <v>4.6139755583220889</v>
      </c>
      <c r="X4686">
        <v>3.5644893521201095</v>
      </c>
      <c r="Y4686">
        <v>3.7742044168468527</v>
      </c>
      <c r="Z4686">
        <v>3.8083819538771304</v>
      </c>
      <c r="AA4686">
        <v>3.7935197005465131</v>
      </c>
      <c r="AB4686">
        <v>3.7957137478928455</v>
      </c>
      <c r="AC4686">
        <v>3.5829067682849383</v>
      </c>
      <c r="AD4686">
        <v>3.3959186353549908</v>
      </c>
      <c r="AE4686">
        <v>3.6824476775890034</v>
      </c>
      <c r="AF4686">
        <v>3.716012905271469</v>
      </c>
      <c r="AG4686">
        <v>3.7585053929532588</v>
      </c>
      <c r="AH4686">
        <v>4.1977697624764181</v>
      </c>
      <c r="AI4686">
        <v>4.2278563100638493</v>
      </c>
      <c r="AJ4686">
        <v>4.1747321403810895</v>
      </c>
      <c r="AK4686">
        <v>4.1464466170167853</v>
      </c>
      <c r="AL4686">
        <v>4.0710367194238462</v>
      </c>
      <c r="AM4686">
        <v>3.9685076360172538</v>
      </c>
      <c r="AN4686">
        <v>3.8358461328651949</v>
      </c>
      <c r="AO4686">
        <v>3.8466463784483191</v>
      </c>
      <c r="AP4686">
        <v>4.1307283142811979</v>
      </c>
      <c r="AQ4686">
        <v>3.9722461193572514</v>
      </c>
      <c r="AR4686">
        <v>4.0459247023873033</v>
      </c>
      <c r="AS4686">
        <v>4.246476238645827</v>
      </c>
      <c r="AT4686">
        <v>4.5186070896217725</v>
      </c>
      <c r="AU4686">
        <v>4.4869633576140302</v>
      </c>
      <c r="AV4686">
        <v>4.2888384538155409</v>
      </c>
      <c r="AW4686">
        <v>4.1478319222058335</v>
      </c>
      <c r="AX4686">
        <v>4.3207246970399442</v>
      </c>
      <c r="AY4686">
        <v>4.2443026101978125</v>
      </c>
      <c r="AZ4686">
        <v>4.115832794943441</v>
      </c>
    </row>
    <row r="4687" spans="1:52" ht="14.55" customHeight="1">
      <c r="A4687" s="377"/>
      <c r="B4687" s="377"/>
      <c r="C4687" s="377"/>
      <c r="D4687" s="377"/>
      <c r="E4687" s="377"/>
      <c r="F4687" s="377"/>
      <c r="G4687" s="377"/>
      <c r="H4687" s="377"/>
      <c r="I4687" s="377"/>
      <c r="J4687" s="377"/>
      <c r="K4687" t="s">
        <v>5902</v>
      </c>
      <c r="L4687" t="s">
        <v>5597</v>
      </c>
      <c r="M4687" t="s">
        <v>30</v>
      </c>
      <c r="N4687" t="s">
        <v>80</v>
      </c>
      <c r="O4687">
        <v>14.984822201611886</v>
      </c>
      <c r="P4687">
        <v>14.372948576122109</v>
      </c>
      <c r="Q4687">
        <v>14.321741545062526</v>
      </c>
      <c r="R4687">
        <v>14.282459039025596</v>
      </c>
      <c r="S4687">
        <v>14.143290985513282</v>
      </c>
      <c r="T4687">
        <v>14.16338342748185</v>
      </c>
      <c r="U4687">
        <v>13.543958121411858</v>
      </c>
      <c r="V4687">
        <v>13.365185925647449</v>
      </c>
      <c r="W4687">
        <v>13.217348438365187</v>
      </c>
      <c r="X4687">
        <v>11.244967024880308</v>
      </c>
      <c r="Y4687">
        <v>10.480861094189098</v>
      </c>
      <c r="Z4687">
        <v>10.476700075175522</v>
      </c>
      <c r="AA4687">
        <v>10.641289294630136</v>
      </c>
      <c r="AB4687">
        <v>10.471446180529009</v>
      </c>
      <c r="AC4687">
        <v>10.231661286113992</v>
      </c>
      <c r="AD4687">
        <v>10.017969438068455</v>
      </c>
      <c r="AE4687">
        <v>9.8525614140033859</v>
      </c>
      <c r="AF4687">
        <v>8.4458169150758629</v>
      </c>
      <c r="AG4687">
        <v>8.3959286006179159</v>
      </c>
      <c r="AH4687">
        <v>8.275903383446634</v>
      </c>
      <c r="AI4687">
        <v>8.0262003135799471</v>
      </c>
      <c r="AJ4687">
        <v>7.4514806914007439</v>
      </c>
      <c r="AK4687">
        <v>7.9533489179299997</v>
      </c>
      <c r="AL4687">
        <v>8.2463291088599995</v>
      </c>
      <c r="AM4687">
        <v>8.2460277039300003</v>
      </c>
      <c r="AN4687">
        <v>7.964139316549999</v>
      </c>
      <c r="AO4687">
        <v>6.7511521272238335</v>
      </c>
      <c r="AP4687">
        <v>6.7260194607723287</v>
      </c>
      <c r="AQ4687">
        <v>6.4534575191019909</v>
      </c>
      <c r="AR4687">
        <v>6.4417080793283112</v>
      </c>
      <c r="AS4687">
        <v>6.4137816492451742</v>
      </c>
      <c r="AT4687">
        <v>6.535318647308209</v>
      </c>
      <c r="AU4687">
        <v>6.5397600575495654</v>
      </c>
      <c r="AV4687">
        <v>6.3075997946243811</v>
      </c>
      <c r="AW4687">
        <v>6.3480563010011002</v>
      </c>
      <c r="AX4687">
        <v>6.2905591717799991</v>
      </c>
      <c r="AY4687">
        <v>6.2361951883100009</v>
      </c>
      <c r="AZ4687">
        <v>6.1204314588699997</v>
      </c>
    </row>
    <row r="4688" spans="1:52" ht="14.55" customHeight="1">
      <c r="A4688" s="377"/>
      <c r="B4688" s="377"/>
      <c r="C4688" s="377"/>
      <c r="D4688" s="377"/>
      <c r="E4688" s="377"/>
      <c r="F4688" s="377"/>
      <c r="G4688" s="377"/>
      <c r="H4688" s="377"/>
      <c r="I4688" s="377"/>
      <c r="J4688" s="377"/>
      <c r="K4688" t="s">
        <v>5903</v>
      </c>
      <c r="L4688" t="s">
        <v>5597</v>
      </c>
      <c r="M4688" t="s">
        <v>100</v>
      </c>
      <c r="N4688" t="s">
        <v>80</v>
      </c>
      <c r="O4688">
        <v>3.369115893364472</v>
      </c>
      <c r="P4688">
        <v>3.2496647551756506</v>
      </c>
      <c r="Q4688">
        <v>3.7482096244018699</v>
      </c>
      <c r="R4688">
        <v>3.5734161671866</v>
      </c>
      <c r="S4688">
        <v>3.5328197722485521</v>
      </c>
      <c r="T4688">
        <v>3.0403226295779451</v>
      </c>
      <c r="U4688">
        <v>3.0268408739341068</v>
      </c>
      <c r="V4688">
        <v>2.6386153195611293</v>
      </c>
      <c r="W4688">
        <v>2.6731044477390453</v>
      </c>
      <c r="X4688">
        <v>2.495279320218867</v>
      </c>
      <c r="Y4688">
        <v>2.693023142376624</v>
      </c>
      <c r="Z4688">
        <v>2.3493130571656171</v>
      </c>
      <c r="AA4688">
        <v>2.4364228319845416</v>
      </c>
      <c r="AB4688">
        <v>1.9953342681839621</v>
      </c>
      <c r="AC4688">
        <v>2.0494520468757313</v>
      </c>
      <c r="AD4688">
        <v>2.0204073351373748</v>
      </c>
      <c r="AE4688">
        <v>1.9988582745400201</v>
      </c>
      <c r="AF4688">
        <v>1.9861424151537388</v>
      </c>
      <c r="AG4688">
        <v>1.9308851883710096</v>
      </c>
      <c r="AH4688">
        <v>2.0612600217561075</v>
      </c>
      <c r="AI4688">
        <v>2.1562378648572449</v>
      </c>
      <c r="AJ4688">
        <v>2.1671805989880157</v>
      </c>
      <c r="AK4688">
        <v>2.1206931878654882</v>
      </c>
      <c r="AL4688">
        <v>2.0302015192557743</v>
      </c>
      <c r="AM4688">
        <v>2.5597586098763152</v>
      </c>
      <c r="AN4688">
        <v>2.5074010399095674</v>
      </c>
      <c r="AO4688">
        <v>2.4439869638284497</v>
      </c>
      <c r="AP4688">
        <v>2.4674123280151607</v>
      </c>
      <c r="AQ4688">
        <v>2.5714699419542568</v>
      </c>
      <c r="AR4688">
        <v>2.5884639128737184</v>
      </c>
      <c r="AS4688">
        <v>2.7137702307470652</v>
      </c>
      <c r="AT4688">
        <v>2.787969444146817</v>
      </c>
      <c r="AU4688">
        <v>2.9947629205293453</v>
      </c>
      <c r="AV4688">
        <v>2.9896727680932158</v>
      </c>
      <c r="AW4688">
        <v>3.0134887674194246</v>
      </c>
      <c r="AX4688">
        <v>3.2086463074869664</v>
      </c>
      <c r="AY4688">
        <v>3.4296577635945944</v>
      </c>
      <c r="AZ4688">
        <v>3.1664341383910939</v>
      </c>
    </row>
    <row r="4689" spans="1:52" ht="14.55" customHeight="1">
      <c r="A4689" s="377"/>
      <c r="B4689" s="377"/>
      <c r="C4689" s="377"/>
      <c r="D4689" s="377"/>
      <c r="E4689" s="377"/>
      <c r="F4689" s="377"/>
      <c r="G4689" s="377"/>
      <c r="H4689" s="377"/>
      <c r="I4689" s="377"/>
      <c r="J4689" s="377"/>
      <c r="K4689" t="s">
        <v>5904</v>
      </c>
      <c r="L4689" t="s">
        <v>5597</v>
      </c>
      <c r="M4689" t="s">
        <v>31</v>
      </c>
      <c r="N4689" t="s">
        <v>80</v>
      </c>
      <c r="O4689">
        <v>4.7493542231309327</v>
      </c>
      <c r="P4689">
        <v>4.4365627262797558</v>
      </c>
      <c r="Q4689">
        <v>4.8694296045035879</v>
      </c>
      <c r="R4689">
        <v>5.276042049918539</v>
      </c>
      <c r="S4689">
        <v>5.0616842326023352</v>
      </c>
      <c r="T4689">
        <v>5.3921100155203661</v>
      </c>
      <c r="U4689">
        <v>5.2331841558109939</v>
      </c>
      <c r="V4689">
        <v>5.3497708997324374</v>
      </c>
      <c r="W4689">
        <v>5.8479599334287302</v>
      </c>
      <c r="X4689">
        <v>5.9748900418809283</v>
      </c>
      <c r="Y4689">
        <v>6.2116270375395395</v>
      </c>
      <c r="Z4689">
        <v>6.1421991550515154</v>
      </c>
      <c r="AA4689">
        <v>6.3424984446441819</v>
      </c>
      <c r="AB4689">
        <v>6.1073293732029788</v>
      </c>
      <c r="AC4689">
        <v>6.0321119476580574</v>
      </c>
      <c r="AD4689">
        <v>5.8766342843932451</v>
      </c>
      <c r="AE4689">
        <v>5.1800003881179908</v>
      </c>
      <c r="AF4689">
        <v>5.7913283483383928</v>
      </c>
      <c r="AG4689">
        <v>5.8888102656446684</v>
      </c>
      <c r="AH4689">
        <v>5.6215597382955869</v>
      </c>
      <c r="AI4689">
        <v>5.6673593889254805</v>
      </c>
      <c r="AJ4689">
        <v>5.4633710173690622</v>
      </c>
      <c r="AK4689">
        <v>5.3247880509530132</v>
      </c>
      <c r="AL4689">
        <v>6.1019406025509078</v>
      </c>
      <c r="AM4689">
        <v>6.1080041357437516</v>
      </c>
      <c r="AN4689">
        <v>6.3251089612951032</v>
      </c>
      <c r="AO4689">
        <v>6.3094153866224811</v>
      </c>
      <c r="AP4689">
        <v>5.5595012068309702</v>
      </c>
      <c r="AQ4689">
        <v>5.5919386070352219</v>
      </c>
      <c r="AR4689">
        <v>5.2266835687576565</v>
      </c>
      <c r="AS4689">
        <v>5.4122240247341393</v>
      </c>
      <c r="AT4689">
        <v>6.8938733193361408</v>
      </c>
      <c r="AU4689">
        <v>6.7474394508553983</v>
      </c>
      <c r="AV4689">
        <v>6.5709205808273055</v>
      </c>
      <c r="AW4689">
        <v>6.6828742748212111</v>
      </c>
      <c r="AX4689">
        <v>7.2662836586191117</v>
      </c>
      <c r="AY4689">
        <v>7.4128625988567558</v>
      </c>
      <c r="AZ4689">
        <v>6.1989114258285429</v>
      </c>
    </row>
    <row r="4690" spans="1:52" ht="14.55" customHeight="1">
      <c r="A4690" s="377"/>
      <c r="B4690" s="377"/>
      <c r="C4690" s="377"/>
      <c r="D4690" s="377"/>
      <c r="E4690" s="377"/>
      <c r="F4690" s="377"/>
      <c r="G4690" s="377"/>
      <c r="H4690" s="377"/>
      <c r="I4690" s="377"/>
      <c r="J4690" s="377"/>
      <c r="K4690" t="s">
        <v>5905</v>
      </c>
      <c r="L4690" t="s">
        <v>5597</v>
      </c>
      <c r="M4690" t="s">
        <v>32</v>
      </c>
      <c r="N4690" t="s">
        <v>80</v>
      </c>
      <c r="O4690" t="s">
        <v>6079</v>
      </c>
      <c r="P4690" t="s">
        <v>6079</v>
      </c>
      <c r="Q4690" t="s">
        <v>6079</v>
      </c>
      <c r="R4690" t="s">
        <v>6079</v>
      </c>
      <c r="S4690" t="s">
        <v>6079</v>
      </c>
      <c r="T4690">
        <v>0.47346076976000001</v>
      </c>
      <c r="U4690">
        <v>0.51339012090000002</v>
      </c>
      <c r="V4690">
        <v>0.51796222402000003</v>
      </c>
      <c r="W4690">
        <v>0.41749376440000002</v>
      </c>
      <c r="X4690">
        <v>0.42582386626000002</v>
      </c>
      <c r="Y4690">
        <v>0.40189708999000001</v>
      </c>
      <c r="Z4690">
        <v>0.41046844095649737</v>
      </c>
      <c r="AA4690">
        <v>0.44677060225790904</v>
      </c>
      <c r="AB4690">
        <v>0.42080956451000001</v>
      </c>
      <c r="AC4690">
        <v>0.43243214247</v>
      </c>
      <c r="AD4690">
        <v>0.44539305015000002</v>
      </c>
      <c r="AE4690">
        <v>0.42528189123999999</v>
      </c>
      <c r="AF4690">
        <v>0.34824937528999994</v>
      </c>
      <c r="AG4690">
        <v>0.33894631657000007</v>
      </c>
      <c r="AH4690">
        <v>0.32519399266000004</v>
      </c>
      <c r="AI4690">
        <v>0.31645204923999998</v>
      </c>
      <c r="AJ4690">
        <v>0.30950972723875469</v>
      </c>
      <c r="AK4690">
        <v>0.32700941114469756</v>
      </c>
      <c r="AL4690">
        <v>0.33066008216299175</v>
      </c>
      <c r="AM4690">
        <v>0.32501269017976986</v>
      </c>
      <c r="AN4690">
        <v>0.30938198767916986</v>
      </c>
      <c r="AO4690">
        <v>0.32452068441745036</v>
      </c>
      <c r="AP4690">
        <v>0.34661717938879444</v>
      </c>
      <c r="AQ4690">
        <v>0.35912654869543736</v>
      </c>
      <c r="AR4690">
        <v>0.29192162048013948</v>
      </c>
      <c r="AS4690">
        <v>0.43746856234914328</v>
      </c>
      <c r="AT4690">
        <v>0.52738160420713676</v>
      </c>
      <c r="AU4690">
        <v>0.57171032503417074</v>
      </c>
      <c r="AV4690">
        <v>0.59996017899286425</v>
      </c>
      <c r="AW4690">
        <v>0.59027357091667987</v>
      </c>
      <c r="AX4690">
        <v>0.63028590903093096</v>
      </c>
      <c r="AY4690">
        <v>0.61528728410166866</v>
      </c>
      <c r="AZ4690">
        <v>0.56431159464004166</v>
      </c>
    </row>
    <row r="4691" spans="1:52" ht="14.55" customHeight="1">
      <c r="A4691" s="377"/>
      <c r="B4691" s="377"/>
      <c r="C4691" s="377"/>
      <c r="D4691" s="377"/>
      <c r="E4691" s="377"/>
      <c r="F4691" s="377"/>
      <c r="G4691" s="377"/>
      <c r="H4691" s="377"/>
      <c r="I4691" s="377"/>
      <c r="J4691" s="377"/>
      <c r="K4691" t="s">
        <v>5906</v>
      </c>
      <c r="L4691" t="s">
        <v>5597</v>
      </c>
      <c r="M4691" t="s">
        <v>93</v>
      </c>
      <c r="N4691" t="s">
        <v>80</v>
      </c>
      <c r="O4691">
        <v>0.84752078097665584</v>
      </c>
      <c r="P4691">
        <v>0.85689255932780617</v>
      </c>
      <c r="Q4691">
        <v>0.87663970397552438</v>
      </c>
      <c r="R4691">
        <v>0.9020663379227194</v>
      </c>
      <c r="S4691">
        <v>0.90838145269341997</v>
      </c>
      <c r="T4691">
        <v>0.69133397957863663</v>
      </c>
      <c r="U4691">
        <v>0.71796530857785434</v>
      </c>
      <c r="V4691">
        <v>0.75459894043291731</v>
      </c>
      <c r="W4691">
        <v>0.77889894205035859</v>
      </c>
      <c r="X4691">
        <v>0.81119652033727752</v>
      </c>
      <c r="Y4691">
        <v>0.776768456854949</v>
      </c>
      <c r="Z4691">
        <v>0.96245928488137855</v>
      </c>
      <c r="AA4691">
        <v>1.011839575059829</v>
      </c>
      <c r="AB4691">
        <v>0.91341430109552979</v>
      </c>
      <c r="AC4691">
        <v>0.92141268342611005</v>
      </c>
      <c r="AD4691">
        <v>1.0439516287735544</v>
      </c>
      <c r="AE4691">
        <v>1.035303255944086</v>
      </c>
      <c r="AF4691">
        <v>1.0089396990680659</v>
      </c>
      <c r="AG4691">
        <v>1.0713771162593693</v>
      </c>
      <c r="AH4691">
        <v>1.1156302703655021</v>
      </c>
      <c r="AI4691">
        <v>1.1193592680014337</v>
      </c>
      <c r="AJ4691">
        <v>1.0648671322308048</v>
      </c>
      <c r="AK4691">
        <v>1.1975685468278008</v>
      </c>
      <c r="AL4691">
        <v>1.1656806036390377</v>
      </c>
      <c r="AM4691">
        <v>1.2842553765113949</v>
      </c>
      <c r="AN4691">
        <v>1.2473391058199998</v>
      </c>
      <c r="AO4691">
        <v>1.3411485033899999</v>
      </c>
      <c r="AP4691">
        <v>1.3256128621417742</v>
      </c>
      <c r="AQ4691">
        <v>1.3161478742434964</v>
      </c>
      <c r="AR4691">
        <v>1.3880329263039726</v>
      </c>
      <c r="AS4691">
        <v>1.4136164730578145</v>
      </c>
      <c r="AT4691">
        <v>1.5312609226937215</v>
      </c>
      <c r="AU4691">
        <v>1.6650588469289207</v>
      </c>
      <c r="AV4691">
        <v>1.7586755302955142</v>
      </c>
      <c r="AW4691">
        <v>1.8133946906216469</v>
      </c>
      <c r="AX4691">
        <v>1.8935499503685689</v>
      </c>
      <c r="AY4691">
        <v>1.9438467566576765</v>
      </c>
      <c r="AZ4691">
        <v>1.814259254967022</v>
      </c>
    </row>
    <row r="4692" spans="1:52" ht="14.55" customHeight="1">
      <c r="A4692" s="377"/>
      <c r="B4692" s="377"/>
      <c r="C4692" s="377"/>
      <c r="D4692" s="377"/>
      <c r="E4692" s="377"/>
      <c r="F4692" s="377"/>
      <c r="G4692" s="377"/>
      <c r="H4692" s="377"/>
      <c r="I4692" s="377"/>
      <c r="J4692" s="377"/>
      <c r="K4692" t="s">
        <v>5907</v>
      </c>
      <c r="L4692" t="s">
        <v>5598</v>
      </c>
      <c r="M4692" t="s">
        <v>13</v>
      </c>
      <c r="N4692" t="s">
        <v>80</v>
      </c>
      <c r="O4692">
        <v>0.12770400875341123</v>
      </c>
      <c r="P4692">
        <v>0.13349232564570984</v>
      </c>
      <c r="Q4692">
        <v>0.12753132832723574</v>
      </c>
      <c r="R4692">
        <v>0.13506267189118451</v>
      </c>
      <c r="S4692">
        <v>0.13007832151266799</v>
      </c>
      <c r="T4692">
        <v>0.13362932095058919</v>
      </c>
      <c r="U4692">
        <v>0.12974319676903134</v>
      </c>
      <c r="V4692">
        <v>0.13048618472617918</v>
      </c>
      <c r="W4692">
        <v>0.13031178875231222</v>
      </c>
      <c r="X4692">
        <v>0.13216676393075755</v>
      </c>
      <c r="Y4692">
        <v>0.12859632004742264</v>
      </c>
      <c r="Z4692">
        <v>0.12700210317406957</v>
      </c>
      <c r="AA4692">
        <v>0.12639367681731423</v>
      </c>
      <c r="AB4692">
        <v>0.1241182701344186</v>
      </c>
      <c r="AC4692">
        <v>0.11543397028088496</v>
      </c>
      <c r="AD4692">
        <v>0.101206050873274</v>
      </c>
      <c r="AE4692">
        <v>0.10261137912641841</v>
      </c>
      <c r="AF4692">
        <v>0.10013372336002496</v>
      </c>
      <c r="AG4692">
        <v>0.10233611068029186</v>
      </c>
      <c r="AH4692">
        <v>0.10240887631781552</v>
      </c>
      <c r="AI4692">
        <v>0.10304515212130828</v>
      </c>
      <c r="AJ4692">
        <v>0.10424334934365367</v>
      </c>
      <c r="AK4692">
        <v>9.9976763339664598E-2</v>
      </c>
      <c r="AL4692">
        <v>9.7715715344855236E-2</v>
      </c>
      <c r="AM4692">
        <v>9.5754270528182361E-2</v>
      </c>
      <c r="AN4692">
        <v>9.7194550312682537E-2</v>
      </c>
      <c r="AO4692">
        <v>9.4716245418554779E-2</v>
      </c>
      <c r="AP4692">
        <v>9.3737191391181543E-2</v>
      </c>
      <c r="AQ4692">
        <v>9.5647203829770905E-2</v>
      </c>
      <c r="AR4692">
        <v>9.1162603291690597E-2</v>
      </c>
      <c r="AS4692">
        <v>9.1245967758701724E-2</v>
      </c>
      <c r="AT4692">
        <v>9.2712301929609844E-2</v>
      </c>
      <c r="AU4692">
        <v>9.1737700438363046E-2</v>
      </c>
      <c r="AV4692">
        <v>9.4775517916756077E-2</v>
      </c>
      <c r="AW4692">
        <v>9.3935877215071878E-2</v>
      </c>
      <c r="AX4692">
        <v>9.5749410379541905E-2</v>
      </c>
      <c r="AY4692">
        <v>9.705662518921572E-2</v>
      </c>
      <c r="AZ4692">
        <v>9.8014540054146074E-2</v>
      </c>
    </row>
    <row r="4693" spans="1:52" ht="14.55" customHeight="1">
      <c r="A4693" s="377"/>
      <c r="B4693" s="377"/>
      <c r="C4693" s="377"/>
      <c r="D4693" s="377"/>
      <c r="E4693" s="377"/>
      <c r="F4693" s="377"/>
      <c r="G4693" s="377"/>
      <c r="H4693" s="377"/>
      <c r="I4693" s="377"/>
      <c r="J4693" s="377"/>
      <c r="K4693" t="s">
        <v>5908</v>
      </c>
      <c r="L4693" t="s">
        <v>5598</v>
      </c>
      <c r="M4693" t="s">
        <v>14</v>
      </c>
      <c r="N4693" t="s">
        <v>80</v>
      </c>
      <c r="O4693">
        <v>0.10160120347251998</v>
      </c>
      <c r="P4693">
        <v>0.11291396416244272</v>
      </c>
      <c r="Q4693">
        <v>0.10264442809415993</v>
      </c>
      <c r="R4693">
        <v>0.10627469655359736</v>
      </c>
      <c r="S4693">
        <v>9.9773833621106964E-2</v>
      </c>
      <c r="T4693">
        <v>9.9241576256399039E-2</v>
      </c>
      <c r="U4693">
        <v>0.10277288360487837</v>
      </c>
      <c r="V4693">
        <v>0.10183784446568132</v>
      </c>
      <c r="W4693">
        <v>0.10420548015406474</v>
      </c>
      <c r="X4693">
        <v>0.10516679053258209</v>
      </c>
      <c r="Y4693">
        <v>0.10033435778869695</v>
      </c>
      <c r="Z4693">
        <v>0.10397118960441658</v>
      </c>
      <c r="AA4693">
        <v>0.10697870645115004</v>
      </c>
      <c r="AB4693">
        <v>0.10254421703671844</v>
      </c>
      <c r="AC4693">
        <v>0.10225733807700732</v>
      </c>
      <c r="AD4693">
        <v>0.10656475475458936</v>
      </c>
      <c r="AE4693">
        <v>0.10870801824447808</v>
      </c>
      <c r="AF4693">
        <v>0.10732409204157682</v>
      </c>
      <c r="AG4693">
        <v>0.10517362155041408</v>
      </c>
      <c r="AH4693">
        <v>0.1067396167499067</v>
      </c>
      <c r="AI4693">
        <v>0.10724187350448132</v>
      </c>
      <c r="AJ4693">
        <v>0.10726216279354972</v>
      </c>
      <c r="AK4693">
        <v>0.10470166819565482</v>
      </c>
      <c r="AL4693">
        <v>0.10704849004899317</v>
      </c>
      <c r="AM4693">
        <v>0.11103933036921208</v>
      </c>
      <c r="AN4693">
        <v>0.1123142465711091</v>
      </c>
      <c r="AO4693">
        <v>0.11331487233644544</v>
      </c>
      <c r="AP4693">
        <v>0.11423123621448476</v>
      </c>
      <c r="AQ4693">
        <v>0.1123720233550954</v>
      </c>
      <c r="AR4693">
        <v>0.10920763702980522</v>
      </c>
      <c r="AS4693">
        <v>0.108930100822621</v>
      </c>
      <c r="AT4693">
        <v>0.10728357884145499</v>
      </c>
      <c r="AU4693">
        <v>0.10671029173912566</v>
      </c>
      <c r="AV4693">
        <v>0.1068996576717015</v>
      </c>
      <c r="AW4693">
        <v>0.1057922688693119</v>
      </c>
      <c r="AX4693">
        <v>0.1073520382550178</v>
      </c>
      <c r="AY4693">
        <v>0.10986628064359127</v>
      </c>
      <c r="AZ4693">
        <v>0.10890724936921392</v>
      </c>
    </row>
    <row r="4694" spans="1:52" ht="14.55" customHeight="1">
      <c r="A4694" s="377"/>
      <c r="B4694" s="377"/>
      <c r="C4694" s="377"/>
      <c r="D4694" s="377"/>
      <c r="E4694" s="377"/>
      <c r="F4694" s="377"/>
      <c r="G4694" s="377"/>
      <c r="H4694" s="377"/>
      <c r="I4694" s="377"/>
      <c r="J4694" s="377"/>
      <c r="K4694" t="s">
        <v>5909</v>
      </c>
      <c r="L4694" t="s">
        <v>5598</v>
      </c>
      <c r="M4694" t="s">
        <v>92</v>
      </c>
      <c r="N4694" t="s">
        <v>80</v>
      </c>
      <c r="O4694">
        <v>0.11059831099276719</v>
      </c>
      <c r="P4694">
        <v>0.10319038140538964</v>
      </c>
      <c r="Q4694">
        <v>0.11227785914286539</v>
      </c>
      <c r="R4694">
        <v>0.11341240561701851</v>
      </c>
      <c r="S4694">
        <v>9.170666757404472E-2</v>
      </c>
      <c r="T4694">
        <v>8.4322539554866197E-2</v>
      </c>
      <c r="U4694">
        <v>8.648065624708727E-2</v>
      </c>
      <c r="V4694">
        <v>8.9651570177372089E-2</v>
      </c>
      <c r="W4694">
        <v>8.7256769496469863E-2</v>
      </c>
      <c r="X4694">
        <v>8.2939243607372856E-2</v>
      </c>
      <c r="Y4694">
        <v>7.8825458296740508E-2</v>
      </c>
      <c r="Z4694">
        <v>8.1057097311926493E-2</v>
      </c>
      <c r="AA4694">
        <v>7.8174626757478091E-2</v>
      </c>
      <c r="AB4694">
        <v>7.4503680300083946E-2</v>
      </c>
      <c r="AC4694">
        <v>7.3632650954704032E-2</v>
      </c>
      <c r="AD4694">
        <v>7.3165062554032351E-2</v>
      </c>
      <c r="AE4694">
        <v>7.0343301289678778E-2</v>
      </c>
      <c r="AF4694">
        <v>7.0812953943598739E-2</v>
      </c>
      <c r="AG4694">
        <v>6.5876437413856195E-2</v>
      </c>
      <c r="AH4694">
        <v>6.922387003780521E-2</v>
      </c>
      <c r="AI4694">
        <v>6.8123512971546257E-2</v>
      </c>
      <c r="AJ4694">
        <v>6.5831242744819204E-2</v>
      </c>
      <c r="AK4694">
        <v>6.8699539256039693E-2</v>
      </c>
      <c r="AL4694">
        <v>7.1437364183805502E-2</v>
      </c>
      <c r="AM4694">
        <v>6.9812022915360206E-2</v>
      </c>
      <c r="AN4694">
        <v>6.6239605730383636E-2</v>
      </c>
      <c r="AO4694">
        <v>6.6934605198755742E-2</v>
      </c>
      <c r="AP4694">
        <v>6.956443661636999E-2</v>
      </c>
      <c r="AQ4694">
        <v>7.6111362276493663E-2</v>
      </c>
      <c r="AR4694">
        <v>7.246044936059555E-2</v>
      </c>
      <c r="AS4694">
        <v>6.2881529736682609E-2</v>
      </c>
      <c r="AT4694">
        <v>6.1191198304778781E-2</v>
      </c>
      <c r="AU4694">
        <v>6.3358960269186762E-2</v>
      </c>
      <c r="AV4694">
        <v>5.9382424663675368E-2</v>
      </c>
      <c r="AW4694">
        <v>5.6880475983871776E-2</v>
      </c>
      <c r="AX4694">
        <v>5.7258223985341437E-2</v>
      </c>
      <c r="AY4694">
        <v>5.7473723882038051E-2</v>
      </c>
      <c r="AZ4694">
        <v>5.6976036216690111E-2</v>
      </c>
    </row>
    <row r="4695" spans="1:52" ht="14.55" customHeight="1">
      <c r="A4695" s="377"/>
      <c r="B4695" s="377"/>
      <c r="C4695" s="377"/>
      <c r="D4695" s="377"/>
      <c r="E4695" s="377"/>
      <c r="F4695" s="377"/>
      <c r="G4695" s="377"/>
      <c r="H4695" s="377"/>
      <c r="I4695" s="377"/>
      <c r="J4695" s="377"/>
      <c r="K4695" t="s">
        <v>5910</v>
      </c>
      <c r="L4695" t="s">
        <v>5598</v>
      </c>
      <c r="M4695" t="s">
        <v>15</v>
      </c>
      <c r="N4695" t="s">
        <v>80</v>
      </c>
      <c r="O4695">
        <v>0.18429410632822721</v>
      </c>
      <c r="P4695">
        <v>0.18698914108707376</v>
      </c>
      <c r="Q4695">
        <v>0.22176869832708079</v>
      </c>
      <c r="R4695">
        <v>0.22544192508886088</v>
      </c>
      <c r="S4695">
        <v>0.21959714431207572</v>
      </c>
      <c r="T4695">
        <v>0.21615209631620791</v>
      </c>
      <c r="U4695">
        <v>0.21702395679433201</v>
      </c>
      <c r="V4695">
        <v>0.19850892346824012</v>
      </c>
      <c r="W4695">
        <v>0.19127388057061401</v>
      </c>
      <c r="X4695">
        <v>0.18396875939852281</v>
      </c>
      <c r="Y4695">
        <v>0.1858347570276471</v>
      </c>
      <c r="Z4695">
        <v>0.18570274069416723</v>
      </c>
      <c r="AA4695">
        <v>0.18769910792980091</v>
      </c>
      <c r="AB4695">
        <v>0.19235535263163173</v>
      </c>
      <c r="AC4695">
        <v>0.1864267727538714</v>
      </c>
      <c r="AD4695">
        <v>0.15515699616668133</v>
      </c>
      <c r="AE4695">
        <v>0.16556656635444375</v>
      </c>
      <c r="AF4695">
        <v>0.15565808596690117</v>
      </c>
      <c r="AG4695">
        <v>0.15017877321974429</v>
      </c>
      <c r="AH4695">
        <v>0.13686383540292676</v>
      </c>
      <c r="AI4695">
        <v>0.13671832802148931</v>
      </c>
      <c r="AJ4695">
        <v>0.13280373945718033</v>
      </c>
      <c r="AK4695">
        <v>0.13508607370186468</v>
      </c>
      <c r="AL4695">
        <v>0.13044049374132621</v>
      </c>
      <c r="AM4695">
        <v>0.13137409442479178</v>
      </c>
      <c r="AN4695">
        <v>0.1297080784491931</v>
      </c>
      <c r="AO4695">
        <v>0.13327216068041839</v>
      </c>
      <c r="AP4695">
        <v>0.13325671867167077</v>
      </c>
      <c r="AQ4695">
        <v>0.13155097717279432</v>
      </c>
      <c r="AR4695">
        <v>7.919141977339314E-2</v>
      </c>
      <c r="AS4695">
        <v>8.5888685359036751E-2</v>
      </c>
      <c r="AT4695">
        <v>8.555473992189766E-2</v>
      </c>
      <c r="AU4695">
        <v>8.8598199851528628E-2</v>
      </c>
      <c r="AV4695">
        <v>9.0483165590200157E-2</v>
      </c>
      <c r="AW4695">
        <v>9.0310253414431815E-2</v>
      </c>
      <c r="AX4695">
        <v>9.0814077978054714E-2</v>
      </c>
      <c r="AY4695">
        <v>8.734584611274486E-2</v>
      </c>
      <c r="AZ4695">
        <v>8.2138867084472988E-2</v>
      </c>
    </row>
    <row r="4696" spans="1:52" ht="14.55" customHeight="1">
      <c r="A4696" s="377"/>
      <c r="B4696" s="377"/>
      <c r="C4696" s="377"/>
      <c r="D4696" s="377"/>
      <c r="E4696" s="377"/>
      <c r="F4696" s="377"/>
      <c r="G4696" s="377"/>
      <c r="H4696" s="377"/>
      <c r="I4696" s="377"/>
      <c r="J4696" s="377"/>
      <c r="K4696" t="s">
        <v>5911</v>
      </c>
      <c r="L4696" t="s">
        <v>5598</v>
      </c>
      <c r="M4696" t="s">
        <v>91</v>
      </c>
      <c r="N4696" t="s">
        <v>80</v>
      </c>
      <c r="O4696">
        <v>5.6163355776964866E-2</v>
      </c>
      <c r="P4696">
        <v>4.8665115316250278E-2</v>
      </c>
      <c r="Q4696">
        <v>5.1432872836455409E-2</v>
      </c>
      <c r="R4696">
        <v>5.009393736515666E-2</v>
      </c>
      <c r="S4696">
        <v>5.2764131988201769E-2</v>
      </c>
      <c r="T4696">
        <v>4.5877581845671721E-2</v>
      </c>
      <c r="U4696">
        <v>4.503852067430001E-2</v>
      </c>
      <c r="V4696">
        <v>4.2523621269587697E-2</v>
      </c>
      <c r="W4696">
        <v>4.2321839806313315E-2</v>
      </c>
      <c r="X4696">
        <v>4.0717029193210859E-2</v>
      </c>
      <c r="Y4696">
        <v>3.9790398090554957E-2</v>
      </c>
      <c r="Z4696">
        <v>4.0800587566345754E-2</v>
      </c>
      <c r="AA4696">
        <v>4.0300971325070711E-2</v>
      </c>
      <c r="AB4696">
        <v>3.8652721896290106E-2</v>
      </c>
      <c r="AC4696">
        <v>3.7222139534209039E-2</v>
      </c>
      <c r="AD4696">
        <v>3.8988565291565115E-2</v>
      </c>
      <c r="AE4696">
        <v>3.8410344827777047E-2</v>
      </c>
      <c r="AF4696">
        <v>3.7939432752512256E-2</v>
      </c>
      <c r="AG4696">
        <v>3.6638237736179052E-2</v>
      </c>
      <c r="AH4696">
        <v>3.8549616117415947E-2</v>
      </c>
      <c r="AI4696">
        <v>3.6820853608635205E-2</v>
      </c>
      <c r="AJ4696">
        <v>3.7309243306545128E-2</v>
      </c>
      <c r="AK4696">
        <v>3.8279769820210752E-2</v>
      </c>
      <c r="AL4696">
        <v>3.9309476075544671E-2</v>
      </c>
      <c r="AM4696">
        <v>3.8850230343624934E-2</v>
      </c>
      <c r="AN4696">
        <v>3.7075027290330881E-2</v>
      </c>
      <c r="AO4696">
        <v>3.8523109616089159E-2</v>
      </c>
      <c r="AP4696">
        <v>3.9572936770413132E-2</v>
      </c>
      <c r="AQ4696">
        <v>3.9878690652198359E-2</v>
      </c>
      <c r="AR4696">
        <v>3.5101072332314076E-2</v>
      </c>
      <c r="AS4696">
        <v>3.7947150560736637E-2</v>
      </c>
      <c r="AT4696">
        <v>4.0193598555657128E-2</v>
      </c>
      <c r="AU4696">
        <v>3.8379159448046048E-2</v>
      </c>
      <c r="AV4696">
        <v>3.7675360124475532E-2</v>
      </c>
      <c r="AW4696">
        <v>3.8573915994558269E-2</v>
      </c>
      <c r="AX4696">
        <v>3.8811606430585573E-2</v>
      </c>
      <c r="AY4696">
        <v>3.8727701277530183E-2</v>
      </c>
      <c r="AZ4696">
        <v>3.7632747415273622E-2</v>
      </c>
    </row>
    <row r="4697" spans="1:52" ht="14.55" customHeight="1">
      <c r="A4697" s="377"/>
      <c r="B4697" s="377"/>
      <c r="C4697" s="377"/>
      <c r="D4697" s="377"/>
      <c r="E4697" s="377"/>
      <c r="F4697" s="377"/>
      <c r="G4697" s="377"/>
      <c r="H4697" s="377"/>
      <c r="I4697" s="377"/>
      <c r="J4697" s="377"/>
      <c r="K4697" t="s">
        <v>5912</v>
      </c>
      <c r="L4697" t="s">
        <v>5598</v>
      </c>
      <c r="M4697" t="s">
        <v>16</v>
      </c>
      <c r="N4697" t="s">
        <v>80</v>
      </c>
      <c r="O4697">
        <v>2.6662105143446652E-2</v>
      </c>
      <c r="P4697">
        <v>2.7544349835566116E-2</v>
      </c>
      <c r="Q4697">
        <v>2.6884633179546188E-2</v>
      </c>
      <c r="R4697">
        <v>2.7505293167353052E-2</v>
      </c>
      <c r="S4697">
        <v>2.8464066932805249E-2</v>
      </c>
      <c r="T4697">
        <v>2.7132391541228429E-2</v>
      </c>
      <c r="U4697">
        <v>2.8238021561084025E-2</v>
      </c>
      <c r="V4697">
        <v>2.885853998476472E-2</v>
      </c>
      <c r="W4697">
        <v>2.874871211541169E-2</v>
      </c>
      <c r="X4697">
        <v>2.8552291864715224E-2</v>
      </c>
      <c r="Y4697">
        <v>2.9461537198384555E-2</v>
      </c>
      <c r="Z4697">
        <v>2.972216255229362E-2</v>
      </c>
      <c r="AA4697">
        <v>2.7539194212305378E-2</v>
      </c>
      <c r="AB4697">
        <v>2.6829007863634565E-2</v>
      </c>
      <c r="AC4697">
        <v>4.1989802588265283E-2</v>
      </c>
      <c r="AD4697">
        <v>4.9385878510907137E-2</v>
      </c>
      <c r="AE4697">
        <v>4.9846924173553228E-2</v>
      </c>
      <c r="AF4697">
        <v>4.2304644665111968E-2</v>
      </c>
      <c r="AG4697">
        <v>4.1346654893421E-2</v>
      </c>
      <c r="AH4697">
        <v>4.2212198254382299E-2</v>
      </c>
      <c r="AI4697">
        <v>4.2752579629169354E-2</v>
      </c>
      <c r="AJ4697">
        <v>2.8032318047017227E-2</v>
      </c>
      <c r="AK4697">
        <v>2.7517076011663155E-2</v>
      </c>
      <c r="AL4697">
        <v>2.7436289720567473E-2</v>
      </c>
      <c r="AM4697">
        <v>2.7565359451227508E-2</v>
      </c>
      <c r="AN4697">
        <v>2.6936229959569336E-2</v>
      </c>
      <c r="AO4697">
        <v>2.6116511234136441E-2</v>
      </c>
      <c r="AP4697">
        <v>2.5049859377174456E-2</v>
      </c>
      <c r="AQ4697">
        <v>2.5678194692661235E-2</v>
      </c>
      <c r="AR4697">
        <v>2.4490768794213257E-2</v>
      </c>
      <c r="AS4697">
        <v>2.5202664746133425E-2</v>
      </c>
      <c r="AT4697">
        <v>2.4993333713425527E-2</v>
      </c>
      <c r="AU4697">
        <v>2.6463349458046591E-2</v>
      </c>
      <c r="AV4697">
        <v>2.5951653675038981E-2</v>
      </c>
      <c r="AW4697">
        <v>2.7083022173990837E-2</v>
      </c>
      <c r="AX4697">
        <v>2.6481186617307691E-2</v>
      </c>
      <c r="AY4697">
        <v>2.7591962945122894E-2</v>
      </c>
      <c r="AZ4697">
        <v>2.6754980701689746E-2</v>
      </c>
    </row>
    <row r="4698" spans="1:52" ht="14.55" customHeight="1">
      <c r="A4698" s="377"/>
      <c r="B4698" s="377"/>
      <c r="C4698" s="377"/>
      <c r="D4698" s="377"/>
      <c r="E4698" s="377"/>
      <c r="F4698" s="377"/>
      <c r="G4698" s="377"/>
      <c r="H4698" s="377"/>
      <c r="I4698" s="377"/>
      <c r="J4698" s="377"/>
      <c r="K4698" t="s">
        <v>5913</v>
      </c>
      <c r="L4698" t="s">
        <v>5598</v>
      </c>
      <c r="M4698" t="s">
        <v>17</v>
      </c>
      <c r="N4698" t="s">
        <v>80</v>
      </c>
      <c r="O4698">
        <v>2.2170483758399324E-2</v>
      </c>
      <c r="P4698">
        <v>2.1886534254783312E-2</v>
      </c>
      <c r="Q4698">
        <v>2.1178953582688044E-2</v>
      </c>
      <c r="R4698">
        <v>2.0643849856079335E-2</v>
      </c>
      <c r="S4698">
        <v>2.2856710697851498E-2</v>
      </c>
      <c r="T4698">
        <v>2.2225000362185034E-2</v>
      </c>
      <c r="U4698">
        <v>2.4774991443924727E-2</v>
      </c>
      <c r="V4698">
        <v>2.5736762716254639E-2</v>
      </c>
      <c r="W4698">
        <v>2.4720302586269217E-2</v>
      </c>
      <c r="X4698">
        <v>2.4604234320696541E-2</v>
      </c>
      <c r="Y4698">
        <v>2.3718954001941329E-2</v>
      </c>
      <c r="Z4698">
        <v>2.3993841915636575E-2</v>
      </c>
      <c r="AA4698">
        <v>2.4702062452476244E-2</v>
      </c>
      <c r="AB4698">
        <v>2.4550368591991431E-2</v>
      </c>
      <c r="AC4698">
        <v>2.4167215833376863E-2</v>
      </c>
      <c r="AD4698">
        <v>2.3632573948373654E-2</v>
      </c>
      <c r="AE4698">
        <v>2.2846423759862979E-2</v>
      </c>
      <c r="AF4698">
        <v>2.5561040667784841E-2</v>
      </c>
      <c r="AG4698">
        <v>2.476224952786011E-2</v>
      </c>
      <c r="AH4698">
        <v>2.4199315045277787E-2</v>
      </c>
      <c r="AI4698">
        <v>2.4441846785110515E-2</v>
      </c>
      <c r="AJ4698">
        <v>2.4530545830760253E-2</v>
      </c>
      <c r="AK4698">
        <v>2.5241686622447329E-2</v>
      </c>
      <c r="AL4698">
        <v>2.6399660147293079E-2</v>
      </c>
      <c r="AM4698">
        <v>2.7164150246349453E-2</v>
      </c>
      <c r="AN4698">
        <v>2.5758515376252671E-2</v>
      </c>
      <c r="AO4698">
        <v>2.6973627950759017E-2</v>
      </c>
      <c r="AP4698">
        <v>2.5623586353613684E-2</v>
      </c>
      <c r="AQ4698">
        <v>2.3106259316363641E-2</v>
      </c>
      <c r="AR4698">
        <v>2.4050404552866476E-2</v>
      </c>
      <c r="AS4698">
        <v>2.3273220709433141E-2</v>
      </c>
      <c r="AT4698">
        <v>2.3370388431086749E-2</v>
      </c>
      <c r="AU4698">
        <v>2.404765393173549E-2</v>
      </c>
      <c r="AV4698">
        <v>2.6396049101070795E-2</v>
      </c>
      <c r="AW4698">
        <v>2.5518825049303626E-2</v>
      </c>
      <c r="AX4698">
        <v>2.6368566500317169E-2</v>
      </c>
      <c r="AY4698">
        <v>2.6721465836092015E-2</v>
      </c>
      <c r="AZ4698">
        <v>2.7198711693270147E-2</v>
      </c>
    </row>
    <row r="4699" spans="1:52" ht="14.55" customHeight="1">
      <c r="A4699" s="377"/>
      <c r="B4699" s="377"/>
      <c r="C4699" s="377"/>
      <c r="D4699" s="377"/>
      <c r="E4699" s="377"/>
      <c r="F4699" s="377"/>
      <c r="G4699" s="377"/>
      <c r="H4699" s="377"/>
      <c r="I4699" s="377"/>
      <c r="J4699" s="377"/>
      <c r="K4699" t="s">
        <v>5914</v>
      </c>
      <c r="L4699" t="s">
        <v>5598</v>
      </c>
      <c r="M4699" t="s">
        <v>97</v>
      </c>
      <c r="N4699" t="s">
        <v>80</v>
      </c>
      <c r="O4699" t="s">
        <v>6079</v>
      </c>
      <c r="P4699" t="s">
        <v>6079</v>
      </c>
      <c r="Q4699" t="s">
        <v>6079</v>
      </c>
      <c r="R4699" t="s">
        <v>6079</v>
      </c>
      <c r="S4699" t="s">
        <v>6079</v>
      </c>
      <c r="T4699" t="s">
        <v>6079</v>
      </c>
      <c r="U4699">
        <v>2.7144058482764299E-2</v>
      </c>
      <c r="V4699">
        <v>2.7482700208345461E-2</v>
      </c>
      <c r="W4699">
        <v>2.3423731992973242E-2</v>
      </c>
      <c r="X4699">
        <v>2.2872044482809217E-2</v>
      </c>
      <c r="Y4699">
        <v>2.6837550163971435E-2</v>
      </c>
      <c r="Z4699">
        <v>2.6062233353671315E-2</v>
      </c>
      <c r="AA4699">
        <v>2.6818609593864149E-2</v>
      </c>
      <c r="AB4699">
        <v>3.2512249036334991E-2</v>
      </c>
      <c r="AC4699">
        <v>2.8768539224121207E-2</v>
      </c>
      <c r="AD4699">
        <v>2.7941332713052523E-2</v>
      </c>
      <c r="AE4699">
        <v>2.4602421767054308E-2</v>
      </c>
      <c r="AF4699">
        <v>2.5898001524695392E-2</v>
      </c>
      <c r="AG4699">
        <v>2.6931989535388969E-2</v>
      </c>
      <c r="AH4699">
        <v>2.5992129365471042E-2</v>
      </c>
      <c r="AI4699">
        <v>3.3188070804473266E-2</v>
      </c>
      <c r="AJ4699">
        <v>2.9174603173810525E-2</v>
      </c>
      <c r="AK4699">
        <v>2.8750157862898185E-2</v>
      </c>
      <c r="AL4699">
        <v>3.0271584296458081E-2</v>
      </c>
      <c r="AM4699">
        <v>3.1168553505423427E-2</v>
      </c>
      <c r="AN4699">
        <v>2.9101193884240123E-2</v>
      </c>
      <c r="AO4699">
        <v>2.9285320997926332E-2</v>
      </c>
      <c r="AP4699">
        <v>3.0025223418995571E-2</v>
      </c>
      <c r="AQ4699">
        <v>2.9753554086356219E-2</v>
      </c>
      <c r="AR4699">
        <v>2.8547390842117819E-2</v>
      </c>
      <c r="AS4699">
        <v>3.6189230065146363E-2</v>
      </c>
      <c r="AT4699">
        <v>3.866949954865076E-2</v>
      </c>
      <c r="AU4699">
        <v>4.0143845836296495E-2</v>
      </c>
      <c r="AV4699">
        <v>3.308834041967891E-2</v>
      </c>
      <c r="AW4699">
        <v>3.5155256870053102E-2</v>
      </c>
      <c r="AX4699">
        <v>3.1783083478748746E-2</v>
      </c>
      <c r="AY4699">
        <v>2.8482131879477665E-2</v>
      </c>
      <c r="AZ4699">
        <v>2.6768988552288497E-2</v>
      </c>
    </row>
    <row r="4700" spans="1:52" ht="14.55" customHeight="1">
      <c r="A4700" s="377"/>
      <c r="B4700" s="377"/>
      <c r="C4700" s="377"/>
      <c r="D4700" s="377"/>
      <c r="E4700" s="377"/>
      <c r="F4700" s="377"/>
      <c r="G4700" s="377"/>
      <c r="H4700" s="377"/>
      <c r="I4700" s="377"/>
      <c r="J4700" s="377"/>
      <c r="K4700" t="s">
        <v>5915</v>
      </c>
      <c r="L4700" t="s">
        <v>5598</v>
      </c>
      <c r="M4700" t="s">
        <v>18</v>
      </c>
      <c r="N4700" t="s">
        <v>80</v>
      </c>
      <c r="O4700">
        <v>0.12734695221306691</v>
      </c>
      <c r="P4700">
        <v>0.12139501071207824</v>
      </c>
      <c r="Q4700">
        <v>0.11868042441159916</v>
      </c>
      <c r="R4700">
        <v>0.11339933039201389</v>
      </c>
      <c r="S4700">
        <v>0.12423932693077867</v>
      </c>
      <c r="T4700">
        <v>0.16015634441497748</v>
      </c>
      <c r="U4700">
        <v>0.15943998185503783</v>
      </c>
      <c r="V4700">
        <v>0.15311870195213256</v>
      </c>
      <c r="W4700">
        <v>0.16030128450403727</v>
      </c>
      <c r="X4700">
        <v>0.15495753622436637</v>
      </c>
      <c r="Y4700">
        <v>0.14620981774519554</v>
      </c>
      <c r="Z4700">
        <v>0.15942913077318671</v>
      </c>
      <c r="AA4700">
        <v>0.14421783412675251</v>
      </c>
      <c r="AB4700">
        <v>0.1352893706232072</v>
      </c>
      <c r="AC4700">
        <v>0.11715400732637037</v>
      </c>
      <c r="AD4700">
        <v>0.11359401244218958</v>
      </c>
      <c r="AE4700">
        <v>0.11210613674003664</v>
      </c>
      <c r="AF4700">
        <v>0.10747487986745333</v>
      </c>
      <c r="AG4700">
        <v>0.10894830414456744</v>
      </c>
      <c r="AH4700">
        <v>0.10708262366923103</v>
      </c>
      <c r="AI4700">
        <v>0.10681835166392542</v>
      </c>
      <c r="AJ4700">
        <v>0.1033907106233138</v>
      </c>
      <c r="AK4700">
        <v>0.10378432825469808</v>
      </c>
      <c r="AL4700">
        <v>9.9927734818957045E-2</v>
      </c>
      <c r="AM4700">
        <v>9.8413180967064279E-2</v>
      </c>
      <c r="AN4700">
        <v>9.5038492850309325E-2</v>
      </c>
      <c r="AO4700">
        <v>9.2516931253048523E-2</v>
      </c>
      <c r="AP4700">
        <v>9.1374325402033343E-2</v>
      </c>
      <c r="AQ4700">
        <v>9.1117933397317816E-2</v>
      </c>
      <c r="AR4700">
        <v>8.7253411405181905E-2</v>
      </c>
      <c r="AS4700">
        <v>8.5491711560063299E-2</v>
      </c>
      <c r="AT4700">
        <v>8.20690977741559E-2</v>
      </c>
      <c r="AU4700">
        <v>8.2471008370406551E-2</v>
      </c>
      <c r="AV4700">
        <v>8.0583108940726247E-2</v>
      </c>
      <c r="AW4700">
        <v>8.0591331344228259E-2</v>
      </c>
      <c r="AX4700">
        <v>8.0603703119589712E-2</v>
      </c>
      <c r="AY4700">
        <v>8.0051553587605462E-2</v>
      </c>
      <c r="AZ4700">
        <v>7.8865294242172992E-2</v>
      </c>
    </row>
    <row r="4701" spans="1:52" ht="14.55" customHeight="1">
      <c r="A4701" s="377"/>
      <c r="B4701" s="377"/>
      <c r="C4701" s="377"/>
      <c r="D4701" s="377"/>
      <c r="E4701" s="377"/>
      <c r="F4701" s="377"/>
      <c r="G4701" s="377"/>
      <c r="H4701" s="377"/>
      <c r="I4701" s="377"/>
      <c r="J4701" s="377"/>
      <c r="K4701" t="s">
        <v>5916</v>
      </c>
      <c r="L4701" t="s">
        <v>5598</v>
      </c>
      <c r="M4701" t="s">
        <v>34</v>
      </c>
      <c r="N4701" t="s">
        <v>80</v>
      </c>
      <c r="O4701">
        <v>7.1624877988907598E-2</v>
      </c>
      <c r="P4701">
        <v>7.2123523217010335E-2</v>
      </c>
      <c r="Q4701">
        <v>7.1222576018160705E-2</v>
      </c>
      <c r="R4701">
        <v>7.1483939323545062E-2</v>
      </c>
      <c r="S4701">
        <v>7.2896723479754288E-2</v>
      </c>
      <c r="T4701">
        <v>7.2805016056309055E-2</v>
      </c>
      <c r="U4701">
        <v>7.226383929798455E-2</v>
      </c>
      <c r="V4701">
        <v>7.0744505636252425E-2</v>
      </c>
      <c r="W4701">
        <v>6.8786146992472097E-2</v>
      </c>
      <c r="X4701">
        <v>6.5612056088178397E-2</v>
      </c>
      <c r="Y4701">
        <v>6.5066556721411359E-2</v>
      </c>
      <c r="Z4701">
        <v>6.6705968331452231E-2</v>
      </c>
      <c r="AA4701">
        <v>6.5957285442546754E-2</v>
      </c>
      <c r="AB4701">
        <v>6.4163757576093064E-2</v>
      </c>
      <c r="AC4701">
        <v>6.3380267288829881E-2</v>
      </c>
      <c r="AD4701">
        <v>6.2592316438365395E-2</v>
      </c>
      <c r="AE4701">
        <v>6.3106019119669704E-2</v>
      </c>
      <c r="AF4701">
        <v>6.1109379904773282E-2</v>
      </c>
      <c r="AG4701">
        <v>6.1052293609210925E-2</v>
      </c>
      <c r="AH4701">
        <v>6.1727442079924019E-2</v>
      </c>
      <c r="AI4701">
        <v>6.0904447434832615E-2</v>
      </c>
      <c r="AJ4701">
        <v>5.7301896964670661E-2</v>
      </c>
      <c r="AK4701">
        <v>5.6668811269152429E-2</v>
      </c>
      <c r="AL4701">
        <v>5.6830658467352274E-2</v>
      </c>
      <c r="AM4701">
        <v>5.8439734766410158E-2</v>
      </c>
      <c r="AN4701">
        <v>5.6778784900119832E-2</v>
      </c>
      <c r="AO4701">
        <v>5.6816896329594878E-2</v>
      </c>
      <c r="AP4701">
        <v>5.4734090735393599E-2</v>
      </c>
      <c r="AQ4701">
        <v>5.5593500089694034E-2</v>
      </c>
      <c r="AR4701">
        <v>5.3888351138279535E-2</v>
      </c>
      <c r="AS4701">
        <v>5.3044376624990723E-2</v>
      </c>
      <c r="AT4701">
        <v>5.407319891245603E-2</v>
      </c>
      <c r="AU4701">
        <v>5.3761988122349509E-2</v>
      </c>
      <c r="AV4701">
        <v>5.3967529587942091E-2</v>
      </c>
      <c r="AW4701">
        <v>5.4070443609149026E-2</v>
      </c>
      <c r="AX4701">
        <v>5.4117156789378153E-2</v>
      </c>
      <c r="AY4701">
        <v>5.4789046824106909E-2</v>
      </c>
      <c r="AZ4701">
        <v>5.3578389175748899E-2</v>
      </c>
    </row>
    <row r="4702" spans="1:52" ht="14.55" customHeight="1">
      <c r="A4702" s="377"/>
      <c r="B4702" s="377"/>
      <c r="C4702" s="377"/>
      <c r="D4702" s="377"/>
      <c r="E4702" s="377"/>
      <c r="F4702" s="377"/>
      <c r="G4702" s="377"/>
      <c r="H4702" s="377"/>
      <c r="I4702" s="377"/>
      <c r="J4702" s="377"/>
      <c r="K4702" t="s">
        <v>5917</v>
      </c>
      <c r="L4702" t="s">
        <v>5598</v>
      </c>
      <c r="M4702" t="s">
        <v>19</v>
      </c>
      <c r="N4702" t="s">
        <v>80</v>
      </c>
      <c r="O4702">
        <v>2.922225615465646E-2</v>
      </c>
      <c r="P4702">
        <v>3.7081151427412619E-2</v>
      </c>
      <c r="Q4702">
        <v>3.6808898425309246E-2</v>
      </c>
      <c r="R4702">
        <v>3.6293076863897891E-2</v>
      </c>
      <c r="S4702">
        <v>3.5201274491095634E-2</v>
      </c>
      <c r="T4702">
        <v>3.3428118668949132E-2</v>
      </c>
      <c r="U4702">
        <v>3.1222180316977335E-2</v>
      </c>
      <c r="V4702">
        <v>3.2350183986274386E-2</v>
      </c>
      <c r="W4702">
        <v>3.2519414566868583E-2</v>
      </c>
      <c r="X4702">
        <v>3.3976212393224542E-2</v>
      </c>
      <c r="Y4702">
        <v>3.3227493225316131E-2</v>
      </c>
      <c r="Z4702">
        <v>3.5376362370733015E-2</v>
      </c>
      <c r="AA4702">
        <v>3.215868728624155E-2</v>
      </c>
      <c r="AB4702">
        <v>4.0391746963488018E-2</v>
      </c>
      <c r="AC4702">
        <v>4.1788650710656378E-2</v>
      </c>
      <c r="AD4702">
        <v>4.6058747625220872E-2</v>
      </c>
      <c r="AE4702">
        <v>4.4936994299544626E-2</v>
      </c>
      <c r="AF4702">
        <v>4.2773182429774979E-2</v>
      </c>
      <c r="AG4702">
        <v>4.3279436819058215E-2</v>
      </c>
      <c r="AH4702">
        <v>4.2272096734572134E-2</v>
      </c>
      <c r="AI4702">
        <v>4.6075070559697708E-2</v>
      </c>
      <c r="AJ4702">
        <v>4.474611079626515E-2</v>
      </c>
      <c r="AK4702">
        <v>4.1677542210305243E-2</v>
      </c>
      <c r="AL4702">
        <v>4.1014693984893075E-2</v>
      </c>
      <c r="AM4702">
        <v>4.0596645406521949E-2</v>
      </c>
      <c r="AN4702">
        <v>3.728514013768832E-2</v>
      </c>
      <c r="AO4702">
        <v>3.7236561299632258E-2</v>
      </c>
      <c r="AP4702">
        <v>3.618149789154005E-2</v>
      </c>
      <c r="AQ4702">
        <v>3.6297464167927285E-2</v>
      </c>
      <c r="AR4702">
        <v>3.7608634456343042E-2</v>
      </c>
      <c r="AS4702">
        <v>3.6011427613601592E-2</v>
      </c>
      <c r="AT4702">
        <v>3.7508746317002177E-2</v>
      </c>
      <c r="AU4702">
        <v>3.682569141082221E-2</v>
      </c>
      <c r="AV4702">
        <v>3.8246551605636163E-2</v>
      </c>
      <c r="AW4702">
        <v>3.7088703080842486E-2</v>
      </c>
      <c r="AX4702">
        <v>3.7036659384269539E-2</v>
      </c>
      <c r="AY4702">
        <v>3.9406635686930397E-2</v>
      </c>
      <c r="AZ4702">
        <v>4.0739207057124797E-2</v>
      </c>
    </row>
    <row r="4703" spans="1:52" ht="14.55" customHeight="1">
      <c r="A4703" s="377"/>
      <c r="B4703" s="377"/>
      <c r="C4703" s="377"/>
      <c r="D4703" s="377"/>
      <c r="E4703" s="377"/>
      <c r="F4703" s="377"/>
      <c r="G4703" s="377"/>
      <c r="H4703" s="377"/>
      <c r="I4703" s="377"/>
      <c r="J4703" s="377"/>
      <c r="K4703" t="s">
        <v>5918</v>
      </c>
      <c r="L4703" t="s">
        <v>5598</v>
      </c>
      <c r="M4703" t="s">
        <v>20</v>
      </c>
      <c r="N4703" t="s">
        <v>80</v>
      </c>
      <c r="O4703">
        <v>4.3091489114115845E-2</v>
      </c>
      <c r="P4703">
        <v>4.5746704064221461E-2</v>
      </c>
      <c r="Q4703">
        <v>4.3540544300241679E-2</v>
      </c>
      <c r="R4703">
        <v>4.3831982332147877E-2</v>
      </c>
      <c r="S4703">
        <v>4.5796263512837165E-2</v>
      </c>
      <c r="T4703">
        <v>4.5150771165332747E-2</v>
      </c>
      <c r="U4703">
        <v>4.5091603909166299E-2</v>
      </c>
      <c r="V4703">
        <v>4.447708096299928E-2</v>
      </c>
      <c r="W4703">
        <v>4.4344281069080588E-2</v>
      </c>
      <c r="X4703">
        <v>4.3973477221738819E-2</v>
      </c>
      <c r="Y4703">
        <v>4.3430937764391803E-2</v>
      </c>
      <c r="Z4703">
        <v>4.4389299816112816E-2</v>
      </c>
      <c r="AA4703">
        <v>4.2995336996743683E-2</v>
      </c>
      <c r="AB4703">
        <v>4.2656330403631267E-2</v>
      </c>
      <c r="AC4703">
        <v>4.1584562021253366E-2</v>
      </c>
      <c r="AD4703">
        <v>4.2342889193251979E-2</v>
      </c>
      <c r="AE4703">
        <v>4.2247090414977061E-2</v>
      </c>
      <c r="AF4703">
        <v>4.2926131852009809E-2</v>
      </c>
      <c r="AG4703">
        <v>4.1533101656706997E-2</v>
      </c>
      <c r="AH4703">
        <v>4.2978125477248393E-2</v>
      </c>
      <c r="AI4703">
        <v>4.2661857505050152E-2</v>
      </c>
      <c r="AJ4703">
        <v>4.2595846360275295E-2</v>
      </c>
      <c r="AK4703">
        <v>4.298213631091212E-2</v>
      </c>
      <c r="AL4703">
        <v>4.5457397416204894E-2</v>
      </c>
      <c r="AM4703">
        <v>4.7729037643023199E-2</v>
      </c>
      <c r="AN4703">
        <v>4.7060833210704145E-2</v>
      </c>
      <c r="AO4703">
        <v>4.7123724399778792E-2</v>
      </c>
      <c r="AP4703">
        <v>4.6212936399163414E-2</v>
      </c>
      <c r="AQ4703">
        <v>4.8443560375822613E-2</v>
      </c>
      <c r="AR4703">
        <v>4.8254316593781099E-2</v>
      </c>
      <c r="AS4703">
        <v>4.5486302870284386E-2</v>
      </c>
      <c r="AT4703">
        <v>4.7356531210604465E-2</v>
      </c>
      <c r="AU4703">
        <v>4.6823032405055726E-2</v>
      </c>
      <c r="AV4703">
        <v>4.8199444234394123E-2</v>
      </c>
      <c r="AW4703">
        <v>4.7612749245785742E-2</v>
      </c>
      <c r="AX4703">
        <v>4.7414046523975163E-2</v>
      </c>
      <c r="AY4703">
        <v>4.6870199608514553E-2</v>
      </c>
      <c r="AZ4703">
        <v>4.6919842730821629E-2</v>
      </c>
    </row>
    <row r="4704" spans="1:52" ht="14.55" customHeight="1">
      <c r="A4704" s="377"/>
      <c r="B4704" s="377"/>
      <c r="C4704" s="377"/>
      <c r="D4704" s="377"/>
      <c r="E4704" s="377"/>
      <c r="F4704" s="377"/>
      <c r="G4704" s="377"/>
      <c r="H4704" s="377"/>
      <c r="I4704" s="377"/>
      <c r="J4704" s="377"/>
      <c r="K4704" t="s">
        <v>5919</v>
      </c>
      <c r="L4704" t="s">
        <v>5598</v>
      </c>
      <c r="M4704" t="s">
        <v>22</v>
      </c>
      <c r="N4704" t="s">
        <v>80</v>
      </c>
      <c r="O4704">
        <v>9.3511448889420895E-2</v>
      </c>
      <c r="P4704">
        <v>9.5722537072192304E-2</v>
      </c>
      <c r="Q4704">
        <v>0.10574291095430602</v>
      </c>
      <c r="R4704">
        <v>0.10628322123533852</v>
      </c>
      <c r="S4704">
        <v>0.10702728064179524</v>
      </c>
      <c r="T4704">
        <v>0.10761583302720468</v>
      </c>
      <c r="U4704">
        <v>0.10836697641953762</v>
      </c>
      <c r="V4704">
        <v>0.10785311406601442</v>
      </c>
      <c r="W4704">
        <v>0.10693543805084364</v>
      </c>
      <c r="X4704">
        <v>0.10275885753056224</v>
      </c>
      <c r="Y4704">
        <v>0.10378099596913072</v>
      </c>
      <c r="Z4704">
        <v>0.1027436175734652</v>
      </c>
      <c r="AA4704">
        <v>0.10109399933154296</v>
      </c>
      <c r="AB4704">
        <v>0.10021700994898358</v>
      </c>
      <c r="AC4704">
        <v>0.1003807047422096</v>
      </c>
      <c r="AD4704">
        <v>9.5506867748518881E-2</v>
      </c>
      <c r="AE4704">
        <v>9.320444058848272E-2</v>
      </c>
      <c r="AF4704">
        <v>9.3760519410038518E-2</v>
      </c>
      <c r="AG4704">
        <v>9.191070223590056E-2</v>
      </c>
      <c r="AH4704">
        <v>9.0449680796589882E-2</v>
      </c>
      <c r="AI4704">
        <v>9.0994383347077476E-2</v>
      </c>
      <c r="AJ4704">
        <v>8.7982935826774036E-2</v>
      </c>
      <c r="AK4704">
        <v>8.4016643679458117E-2</v>
      </c>
      <c r="AL4704">
        <v>7.9700852623685842E-2</v>
      </c>
      <c r="AM4704">
        <v>7.6413493380687689E-2</v>
      </c>
      <c r="AN4704">
        <v>7.1911210291512262E-2</v>
      </c>
      <c r="AO4704">
        <v>7.0713315182947212E-2</v>
      </c>
      <c r="AP4704">
        <v>6.0519626903305659E-2</v>
      </c>
      <c r="AQ4704">
        <v>5.6971474331758747E-2</v>
      </c>
      <c r="AR4704">
        <v>5.2114836755878649E-2</v>
      </c>
      <c r="AS4704">
        <v>4.9936024020895677E-2</v>
      </c>
      <c r="AT4704">
        <v>4.4430119792883541E-2</v>
      </c>
      <c r="AU4704">
        <v>4.4572766943144181E-2</v>
      </c>
      <c r="AV4704">
        <v>4.4185730834922839E-2</v>
      </c>
      <c r="AW4704">
        <v>4.380072177428522E-2</v>
      </c>
      <c r="AX4704">
        <v>4.4558575403754574E-2</v>
      </c>
      <c r="AY4704">
        <v>4.4980722514204083E-2</v>
      </c>
      <c r="AZ4704">
        <v>4.4026870347312501E-2</v>
      </c>
    </row>
    <row r="4705" spans="1:52" ht="14.55" customHeight="1">
      <c r="A4705" s="377"/>
      <c r="B4705" s="377"/>
      <c r="C4705" s="377"/>
      <c r="D4705" s="377"/>
      <c r="E4705" s="377"/>
      <c r="F4705" s="377"/>
      <c r="G4705" s="377"/>
      <c r="H4705" s="377"/>
      <c r="I4705" s="377"/>
      <c r="J4705" s="377"/>
      <c r="K4705" t="s">
        <v>5920</v>
      </c>
      <c r="L4705" t="s">
        <v>5598</v>
      </c>
      <c r="M4705" t="s">
        <v>90</v>
      </c>
      <c r="N4705" t="s">
        <v>80</v>
      </c>
      <c r="O4705">
        <v>0.18686875256393304</v>
      </c>
      <c r="P4705">
        <v>0.17905464909103908</v>
      </c>
      <c r="Q4705">
        <v>0.17860931469426311</v>
      </c>
      <c r="R4705">
        <v>0.1753417197264073</v>
      </c>
      <c r="S4705">
        <v>0.17743080415972765</v>
      </c>
      <c r="T4705">
        <v>0.17254263172806583</v>
      </c>
      <c r="U4705">
        <v>0.13765982739968455</v>
      </c>
      <c r="V4705">
        <v>0.13169058495775954</v>
      </c>
      <c r="W4705">
        <v>0.12097225463460665</v>
      </c>
      <c r="X4705">
        <v>0.12957463922663734</v>
      </c>
      <c r="Y4705">
        <v>0.1216557495892302</v>
      </c>
      <c r="Z4705">
        <v>0.11391445806216044</v>
      </c>
      <c r="AA4705">
        <v>0.11097864877571356</v>
      </c>
      <c r="AB4705">
        <v>0.10916410971044986</v>
      </c>
      <c r="AC4705">
        <v>0.10534677359328078</v>
      </c>
      <c r="AD4705">
        <v>8.7686930818275874E-2</v>
      </c>
      <c r="AE4705">
        <v>9.2895608497855081E-2</v>
      </c>
      <c r="AF4705">
        <v>9.5392082788746016E-2</v>
      </c>
      <c r="AG4705">
        <v>9.4280143985768561E-2</v>
      </c>
      <c r="AH4705">
        <v>9.2875440303552007E-2</v>
      </c>
      <c r="AI4705">
        <v>9.2187968852650196E-2</v>
      </c>
      <c r="AJ4705">
        <v>7.7351512568957462E-2</v>
      </c>
      <c r="AK4705">
        <v>8.1467453059201389E-2</v>
      </c>
      <c r="AL4705">
        <v>8.1468344597036113E-2</v>
      </c>
      <c r="AM4705">
        <v>8.3717048544493911E-2</v>
      </c>
      <c r="AN4705">
        <v>9.5956056321266858E-2</v>
      </c>
      <c r="AO4705">
        <v>0.10430752346720638</v>
      </c>
      <c r="AP4705">
        <v>8.5082248547591499E-2</v>
      </c>
      <c r="AQ4705">
        <v>8.7852756002127719E-2</v>
      </c>
      <c r="AR4705">
        <v>8.9376538728751023E-2</v>
      </c>
      <c r="AS4705">
        <v>7.8912583816248993E-2</v>
      </c>
      <c r="AT4705">
        <v>9.480787458848236E-2</v>
      </c>
      <c r="AU4705">
        <v>7.4856749227319247E-2</v>
      </c>
      <c r="AV4705">
        <v>7.4952698994518369E-2</v>
      </c>
      <c r="AW4705">
        <v>8.8597568013533148E-2</v>
      </c>
      <c r="AX4705">
        <v>7.1033582159558517E-2</v>
      </c>
      <c r="AY4705">
        <v>7.4420706287602986E-2</v>
      </c>
      <c r="AZ4705">
        <v>7.650741513601618E-2</v>
      </c>
    </row>
    <row r="4706" spans="1:52" ht="14.55" customHeight="1">
      <c r="A4706" s="377"/>
      <c r="B4706" s="377"/>
      <c r="C4706" s="377"/>
      <c r="D4706" s="377"/>
      <c r="E4706" s="377"/>
      <c r="F4706" s="377"/>
      <c r="G4706" s="377"/>
      <c r="H4706" s="377"/>
      <c r="I4706" s="377"/>
      <c r="J4706" s="377"/>
      <c r="K4706" t="s">
        <v>5921</v>
      </c>
      <c r="L4706" t="s">
        <v>5598</v>
      </c>
      <c r="M4706" t="s">
        <v>23</v>
      </c>
      <c r="N4706" t="s">
        <v>80</v>
      </c>
      <c r="O4706">
        <v>6.550940133003659E-2</v>
      </c>
      <c r="P4706">
        <v>5.5990719858679303E-2</v>
      </c>
      <c r="Q4706">
        <v>6.2658569305217224E-2</v>
      </c>
      <c r="R4706">
        <v>6.5033986754547857E-2</v>
      </c>
      <c r="S4706">
        <v>6.186394341084421E-2</v>
      </c>
      <c r="T4706">
        <v>6.1295193679273455E-2</v>
      </c>
      <c r="U4706">
        <v>5.1379861112195155E-2</v>
      </c>
      <c r="V4706">
        <v>5.1893073783625655E-2</v>
      </c>
      <c r="W4706">
        <v>5.4738741811333931E-2</v>
      </c>
      <c r="X4706">
        <v>5.1497981248433994E-2</v>
      </c>
      <c r="Y4706">
        <v>5.3348689316130737E-2</v>
      </c>
      <c r="Z4706">
        <v>5.6910951124520784E-2</v>
      </c>
      <c r="AA4706">
        <v>5.5102695884012974E-2</v>
      </c>
      <c r="AB4706">
        <v>5.5331732842998867E-2</v>
      </c>
      <c r="AC4706">
        <v>5.2943417451038075E-2</v>
      </c>
      <c r="AD4706">
        <v>4.7701221378221019E-2</v>
      </c>
      <c r="AE4706">
        <v>4.7760069566595169E-2</v>
      </c>
      <c r="AF4706">
        <v>4.6448584260453986E-2</v>
      </c>
      <c r="AG4706">
        <v>4.6621414204289134E-2</v>
      </c>
      <c r="AH4706">
        <v>4.6604409557165632E-2</v>
      </c>
      <c r="AI4706">
        <v>4.9201806253089127E-2</v>
      </c>
      <c r="AJ4706">
        <v>4.813018445998133E-2</v>
      </c>
      <c r="AK4706">
        <v>4.5686461710195539E-2</v>
      </c>
      <c r="AL4706">
        <v>4.631075460357191E-2</v>
      </c>
      <c r="AM4706">
        <v>4.7474322172146755E-2</v>
      </c>
      <c r="AN4706">
        <v>4.7600993603993322E-2</v>
      </c>
      <c r="AO4706">
        <v>5.0570678271894078E-2</v>
      </c>
      <c r="AP4706">
        <v>5.3064398308514907E-2</v>
      </c>
      <c r="AQ4706">
        <v>5.3024436210350176E-2</v>
      </c>
      <c r="AR4706">
        <v>5.0708720423570532E-2</v>
      </c>
      <c r="AS4706">
        <v>5.2105743999173372E-2</v>
      </c>
      <c r="AT4706">
        <v>5.2101150119206234E-2</v>
      </c>
      <c r="AU4706">
        <v>5.1361072611529959E-2</v>
      </c>
      <c r="AV4706">
        <v>4.8648196515148755E-2</v>
      </c>
      <c r="AW4706">
        <v>4.7201642667481308E-2</v>
      </c>
      <c r="AX4706">
        <v>4.8658748633291254E-2</v>
      </c>
      <c r="AY4706">
        <v>4.8313540296497016E-2</v>
      </c>
      <c r="AZ4706">
        <v>4.7945370707757784E-2</v>
      </c>
    </row>
    <row r="4707" spans="1:52" ht="14.55" customHeight="1">
      <c r="A4707" s="377"/>
      <c r="B4707" s="377"/>
      <c r="C4707" s="377"/>
      <c r="D4707" s="377"/>
      <c r="E4707" s="377"/>
      <c r="F4707" s="377"/>
      <c r="G4707" s="377"/>
      <c r="H4707" s="377"/>
      <c r="I4707" s="377"/>
      <c r="J4707" s="377"/>
      <c r="K4707" t="s">
        <v>5922</v>
      </c>
      <c r="L4707" t="s">
        <v>5598</v>
      </c>
      <c r="M4707" t="s">
        <v>24</v>
      </c>
      <c r="N4707" t="s">
        <v>80</v>
      </c>
      <c r="O4707">
        <v>7.360165063603899E-2</v>
      </c>
      <c r="P4707">
        <v>7.4633314551649205E-2</v>
      </c>
      <c r="Q4707">
        <v>5.6368619907148372E-2</v>
      </c>
      <c r="R4707">
        <v>6.0644831007796322E-2</v>
      </c>
      <c r="S4707">
        <v>5.0250011609963383E-2</v>
      </c>
      <c r="T4707">
        <v>2.8671989779952188E-2</v>
      </c>
      <c r="U4707">
        <v>2.616444016829227E-2</v>
      </c>
      <c r="V4707">
        <v>2.5241535662766743E-2</v>
      </c>
      <c r="W4707">
        <v>3.7744251792691391E-2</v>
      </c>
      <c r="X4707">
        <v>3.5075733113397858E-2</v>
      </c>
      <c r="Y4707">
        <v>3.2282520581154807E-2</v>
      </c>
      <c r="Z4707">
        <v>3.3070139452916085E-2</v>
      </c>
      <c r="AA4707">
        <v>3.4056715888813004E-2</v>
      </c>
      <c r="AB4707">
        <v>3.3834667170590561E-2</v>
      </c>
      <c r="AC4707">
        <v>3.4593007045456703E-2</v>
      </c>
      <c r="AD4707">
        <v>3.2173314542561435E-2</v>
      </c>
      <c r="AE4707">
        <v>3.8417148842779268E-2</v>
      </c>
      <c r="AF4707">
        <v>2.750084397823227E-2</v>
      </c>
      <c r="AG4707">
        <v>2.9332889903540976E-2</v>
      </c>
      <c r="AH4707">
        <v>2.7531247945052233E-2</v>
      </c>
      <c r="AI4707">
        <v>2.7863777880008767E-2</v>
      </c>
      <c r="AJ4707">
        <v>2.5868451561585543E-2</v>
      </c>
      <c r="AK4707">
        <v>2.468434965900048E-2</v>
      </c>
      <c r="AL4707">
        <v>2.4670441347410334E-2</v>
      </c>
      <c r="AM4707">
        <v>2.5050647336509975E-2</v>
      </c>
      <c r="AN4707">
        <v>2.506047166896147E-2</v>
      </c>
      <c r="AO4707">
        <v>2.4143822714977912E-2</v>
      </c>
      <c r="AP4707">
        <v>2.662578702070361E-2</v>
      </c>
      <c r="AQ4707">
        <v>2.8574262454397377E-2</v>
      </c>
      <c r="AR4707">
        <v>3.0372158403745533E-2</v>
      </c>
      <c r="AS4707">
        <v>3.6817455191676653E-2</v>
      </c>
      <c r="AT4707">
        <v>3.5764145249304623E-2</v>
      </c>
      <c r="AU4707">
        <v>2.7800154517056364E-2</v>
      </c>
      <c r="AV4707">
        <v>2.3789777471795885E-2</v>
      </c>
      <c r="AW4707">
        <v>2.3820914554369885E-2</v>
      </c>
      <c r="AX4707">
        <v>2.6357021674190101E-2</v>
      </c>
      <c r="AY4707">
        <v>2.687173541698424E-2</v>
      </c>
      <c r="AZ4707">
        <v>2.5770933733700339E-2</v>
      </c>
    </row>
    <row r="4708" spans="1:52" ht="14.55" customHeight="1">
      <c r="A4708" s="377"/>
      <c r="B4708" s="377"/>
      <c r="C4708" s="377"/>
      <c r="D4708" s="377"/>
      <c r="E4708" s="377"/>
      <c r="F4708" s="377"/>
      <c r="G4708" s="377"/>
      <c r="H4708" s="377"/>
      <c r="I4708" s="377"/>
      <c r="J4708" s="377"/>
      <c r="K4708" t="s">
        <v>5923</v>
      </c>
      <c r="L4708" t="s">
        <v>5598</v>
      </c>
      <c r="M4708" t="s">
        <v>1386</v>
      </c>
      <c r="N4708" t="s">
        <v>80</v>
      </c>
      <c r="O4708" t="s">
        <v>6079</v>
      </c>
      <c r="P4708" t="s">
        <v>6079</v>
      </c>
      <c r="Q4708" t="s">
        <v>6079</v>
      </c>
      <c r="R4708" t="s">
        <v>6079</v>
      </c>
      <c r="S4708" t="s">
        <v>6079</v>
      </c>
      <c r="T4708" t="s">
        <v>6079</v>
      </c>
      <c r="U4708" t="s">
        <v>6079</v>
      </c>
      <c r="V4708" t="s">
        <v>6079</v>
      </c>
      <c r="W4708" t="s">
        <v>6079</v>
      </c>
      <c r="X4708" t="s">
        <v>6079</v>
      </c>
      <c r="Y4708" t="s">
        <v>6079</v>
      </c>
      <c r="Z4708" t="s">
        <v>6079</v>
      </c>
      <c r="AA4708" t="s">
        <v>6079</v>
      </c>
      <c r="AB4708">
        <v>9.3422901701632519E-2</v>
      </c>
      <c r="AC4708">
        <v>9.3470321486993163E-2</v>
      </c>
      <c r="AD4708">
        <v>8.8952557623639433E-2</v>
      </c>
      <c r="AE4708">
        <v>9.173036060252894E-2</v>
      </c>
      <c r="AF4708">
        <v>9.8287321721303278E-2</v>
      </c>
      <c r="AG4708">
        <v>0.10340685888297016</v>
      </c>
      <c r="AH4708">
        <v>8.5428874047967007E-2</v>
      </c>
      <c r="AI4708">
        <v>0.11110388742500292</v>
      </c>
      <c r="AJ4708">
        <v>0.12059560988026569</v>
      </c>
      <c r="AK4708">
        <v>0.11585811590369265</v>
      </c>
      <c r="AL4708">
        <v>0.11554718323903838</v>
      </c>
      <c r="AM4708">
        <v>0.11334242539584664</v>
      </c>
      <c r="AN4708">
        <v>0.1062215084920527</v>
      </c>
      <c r="AO4708">
        <v>0.10440630926663801</v>
      </c>
      <c r="AP4708">
        <v>0.10240193920500187</v>
      </c>
      <c r="AQ4708">
        <v>9.9852595848869199E-2</v>
      </c>
      <c r="AR4708">
        <v>0.1029993046824003</v>
      </c>
      <c r="AS4708">
        <v>0.10682813222480896</v>
      </c>
      <c r="AT4708">
        <v>0.10163368188829625</v>
      </c>
      <c r="AU4708">
        <v>0.10715534736367188</v>
      </c>
      <c r="AV4708">
        <v>0.11810800873776511</v>
      </c>
      <c r="AW4708">
        <v>0.12658556274009608</v>
      </c>
      <c r="AX4708">
        <v>0.13338790481611851</v>
      </c>
      <c r="AY4708">
        <v>0.14585436172299013</v>
      </c>
      <c r="AZ4708">
        <v>0.14625724038772081</v>
      </c>
    </row>
    <row r="4709" spans="1:52" ht="14.55" customHeight="1">
      <c r="A4709" s="377"/>
      <c r="B4709" s="377"/>
      <c r="C4709" s="377"/>
      <c r="D4709" s="377"/>
      <c r="E4709" s="377"/>
      <c r="F4709" s="377"/>
      <c r="G4709" s="377"/>
      <c r="H4709" s="377"/>
      <c r="I4709" s="377"/>
      <c r="J4709" s="377"/>
      <c r="K4709" t="s">
        <v>5924</v>
      </c>
      <c r="L4709" t="s">
        <v>5598</v>
      </c>
      <c r="M4709" t="s">
        <v>25</v>
      </c>
      <c r="N4709" t="s">
        <v>80</v>
      </c>
      <c r="O4709">
        <v>0.13134897418263752</v>
      </c>
      <c r="P4709">
        <v>0.13348297068768084</v>
      </c>
      <c r="Q4709">
        <v>0.13589558052094006</v>
      </c>
      <c r="R4709">
        <v>0.13357103058717731</v>
      </c>
      <c r="S4709">
        <v>0.13343179302965508</v>
      </c>
      <c r="T4709">
        <v>0.13168180949345193</v>
      </c>
      <c r="U4709">
        <v>0.13038986996897364</v>
      </c>
      <c r="V4709">
        <v>0.12718248608852931</v>
      </c>
      <c r="W4709">
        <v>0.11808176338743503</v>
      </c>
      <c r="X4709">
        <v>0.10670964036361584</v>
      </c>
      <c r="Y4709">
        <v>0.10951730116883517</v>
      </c>
      <c r="Z4709">
        <v>0.10775410986462888</v>
      </c>
      <c r="AA4709">
        <v>0.10753994373770616</v>
      </c>
      <c r="AB4709">
        <v>0.10329519013165001</v>
      </c>
      <c r="AC4709">
        <v>0.10143746867677678</v>
      </c>
      <c r="AD4709">
        <v>9.2101205691004481E-2</v>
      </c>
      <c r="AE4709">
        <v>9.2481953707894859E-2</v>
      </c>
      <c r="AF4709">
        <v>9.4220562030964294E-2</v>
      </c>
      <c r="AG4709">
        <v>9.5377347193645004E-2</v>
      </c>
      <c r="AH4709">
        <v>9.6010725598621199E-2</v>
      </c>
      <c r="AI4709">
        <v>9.4440540666406197E-2</v>
      </c>
      <c r="AJ4709">
        <v>9.0849915695353445E-2</v>
      </c>
      <c r="AK4709">
        <v>8.9888242914547584E-2</v>
      </c>
      <c r="AL4709">
        <v>8.6171472037490926E-2</v>
      </c>
      <c r="AM4709">
        <v>8.8556003550929296E-2</v>
      </c>
      <c r="AN4709">
        <v>7.9802183807886076E-2</v>
      </c>
      <c r="AO4709">
        <v>8.0522941329227382E-2</v>
      </c>
      <c r="AP4709">
        <v>7.9764998944194254E-2</v>
      </c>
      <c r="AQ4709">
        <v>8.0141785070583643E-2</v>
      </c>
      <c r="AR4709">
        <v>7.433494701019433E-2</v>
      </c>
      <c r="AS4709">
        <v>7.4932882396664235E-2</v>
      </c>
      <c r="AT4709">
        <v>7.2015845497342482E-2</v>
      </c>
      <c r="AU4709">
        <v>7.0213117581764961E-2</v>
      </c>
      <c r="AV4709">
        <v>6.8171053412742849E-2</v>
      </c>
      <c r="AW4709">
        <v>6.9702865700882161E-2</v>
      </c>
      <c r="AX4709">
        <v>6.781080252960249E-2</v>
      </c>
      <c r="AY4709">
        <v>6.9349980941028136E-2</v>
      </c>
      <c r="AZ4709">
        <v>6.5690634350869831E-2</v>
      </c>
    </row>
    <row r="4710" spans="1:52" ht="14.55" customHeight="1">
      <c r="A4710" s="377"/>
      <c r="B4710" s="377"/>
      <c r="C4710" s="377"/>
      <c r="D4710" s="377"/>
      <c r="E4710" s="377"/>
      <c r="F4710" s="377"/>
      <c r="G4710" s="377"/>
      <c r="H4710" s="377"/>
      <c r="I4710" s="377"/>
      <c r="J4710" s="377"/>
      <c r="K4710" t="s">
        <v>5925</v>
      </c>
      <c r="L4710" t="s">
        <v>5598</v>
      </c>
      <c r="M4710" t="s">
        <v>5610</v>
      </c>
      <c r="N4710" t="s">
        <v>80</v>
      </c>
      <c r="O4710">
        <v>1.2665759985015504E-3</v>
      </c>
      <c r="P4710">
        <v>1.9366668703565504E-3</v>
      </c>
      <c r="Q4710">
        <v>4.5650486322532475E-3</v>
      </c>
      <c r="R4710">
        <v>3.2621467287415481E-3</v>
      </c>
      <c r="S4710">
        <v>4.4539505555041747E-3</v>
      </c>
      <c r="T4710">
        <v>4.4720666677615095E-3</v>
      </c>
      <c r="U4710">
        <v>4.0785659756340416E-3</v>
      </c>
      <c r="V4710">
        <v>8.5303954625650675E-3</v>
      </c>
      <c r="W4710">
        <v>3.3727514189489799E-3</v>
      </c>
      <c r="X4710">
        <v>1.8287515665582003E-2</v>
      </c>
      <c r="Y4710">
        <v>1.6893320144864023E-2</v>
      </c>
      <c r="Z4710">
        <v>2.4476142478052163E-2</v>
      </c>
      <c r="AA4710">
        <v>3.2856049792802419E-2</v>
      </c>
      <c r="AB4710">
        <v>2.8417165264323759E-2</v>
      </c>
      <c r="AC4710">
        <v>1.7125758055916283E-2</v>
      </c>
      <c r="AD4710">
        <v>2.8129323172566327E-2</v>
      </c>
      <c r="AE4710">
        <v>2.7076141059392152E-2</v>
      </c>
      <c r="AF4710">
        <v>3.1352781830240234E-2</v>
      </c>
      <c r="AG4710">
        <v>3.6704505658018763E-2</v>
      </c>
      <c r="AH4710">
        <v>1.9991502752997097E-2</v>
      </c>
      <c r="AI4710">
        <v>1.8600515610876875E-2</v>
      </c>
      <c r="AJ4710">
        <v>1.2737617257989092E-2</v>
      </c>
      <c r="AK4710">
        <v>1.3266029608258352E-2</v>
      </c>
      <c r="AL4710">
        <v>1.9412255962002564E-2</v>
      </c>
      <c r="AM4710">
        <v>1.8484915863014421E-2</v>
      </c>
      <c r="AN4710">
        <v>2.1133418153982935E-2</v>
      </c>
      <c r="AO4710">
        <v>4.6703973753181624E-2</v>
      </c>
      <c r="AP4710">
        <v>8.4620000427547484E-3</v>
      </c>
      <c r="AQ4710">
        <v>7.5847628583834547E-3</v>
      </c>
      <c r="AR4710">
        <v>1.0054955776071871E-2</v>
      </c>
      <c r="AS4710">
        <v>1.2301343533148998E-2</v>
      </c>
      <c r="AT4710">
        <v>4.4190211494043431E-2</v>
      </c>
      <c r="AU4710">
        <v>4.283403593208842E-2</v>
      </c>
      <c r="AV4710">
        <v>3.7709715048583843E-2</v>
      </c>
      <c r="AW4710">
        <v>4.1084589885346232E-2</v>
      </c>
      <c r="AX4710">
        <v>4.1231715451038577E-2</v>
      </c>
      <c r="AY4710">
        <v>4.0669458578786961E-2</v>
      </c>
      <c r="AZ4710">
        <v>4.0914117774803908E-2</v>
      </c>
    </row>
    <row r="4711" spans="1:52" ht="14.55" customHeight="1">
      <c r="A4711" s="377"/>
      <c r="B4711" s="377"/>
      <c r="C4711" s="377"/>
      <c r="D4711" s="377"/>
      <c r="E4711" s="377"/>
      <c r="F4711" s="377"/>
      <c r="G4711" s="377"/>
      <c r="H4711" s="377"/>
      <c r="I4711" s="377"/>
      <c r="J4711" s="377"/>
      <c r="K4711" t="s">
        <v>5926</v>
      </c>
      <c r="L4711" t="s">
        <v>5598</v>
      </c>
      <c r="M4711" t="s">
        <v>98</v>
      </c>
      <c r="N4711" t="s">
        <v>80</v>
      </c>
      <c r="O4711">
        <v>3.3599627957373084E-2</v>
      </c>
      <c r="P4711">
        <v>2.7684563567695213E-2</v>
      </c>
      <c r="Q4711">
        <v>7.1549954287788028E-2</v>
      </c>
      <c r="R4711">
        <v>7.3374440028748378E-2</v>
      </c>
      <c r="S4711">
        <v>7.4685873628466126E-2</v>
      </c>
      <c r="T4711">
        <v>6.4148640366522583E-2</v>
      </c>
      <c r="U4711">
        <v>6.3753504360325591E-2</v>
      </c>
      <c r="V4711">
        <v>6.4989106848869868E-2</v>
      </c>
      <c r="W4711">
        <v>7.4342531984372573E-2</v>
      </c>
      <c r="X4711">
        <v>7.5095375320621646E-2</v>
      </c>
      <c r="Y4711">
        <v>3.6114249222970629E-2</v>
      </c>
      <c r="Z4711">
        <v>3.4402848716489402E-2</v>
      </c>
      <c r="AA4711">
        <v>2.5903708398387824E-2</v>
      </c>
      <c r="AB4711">
        <v>2.7962646497928397E-2</v>
      </c>
      <c r="AC4711">
        <v>2.771054465976187E-2</v>
      </c>
      <c r="AD4711">
        <v>3.070435766352525E-2</v>
      </c>
      <c r="AE4711">
        <v>2.5603502523795823E-2</v>
      </c>
      <c r="AF4711">
        <v>3.0876791163838999E-2</v>
      </c>
      <c r="AG4711">
        <v>3.2098787143970471E-2</v>
      </c>
      <c r="AH4711">
        <v>3.105319014429295E-2</v>
      </c>
      <c r="AI4711">
        <v>3.2751579528776262E-2</v>
      </c>
      <c r="AJ4711">
        <v>2.9643214951517095E-2</v>
      </c>
      <c r="AK4711">
        <v>3.2243132176083836E-2</v>
      </c>
      <c r="AL4711">
        <v>3.5566968178663054E-2</v>
      </c>
      <c r="AM4711">
        <v>3.2964651286442721E-2</v>
      </c>
      <c r="AN4711">
        <v>2.9551597362260453E-2</v>
      </c>
      <c r="AO4711">
        <v>3.2309061941661214E-2</v>
      </c>
      <c r="AP4711">
        <v>2.453688554790168E-2</v>
      </c>
      <c r="AQ4711">
        <v>3.2083527391123169E-2</v>
      </c>
      <c r="AR4711">
        <v>3.5842495758655751E-2</v>
      </c>
      <c r="AS4711">
        <v>3.814316477142974E-2</v>
      </c>
      <c r="AT4711">
        <v>4.1644504993891315E-2</v>
      </c>
      <c r="AU4711">
        <v>4.2087246202720037E-2</v>
      </c>
      <c r="AV4711">
        <v>4.1239190335535227E-2</v>
      </c>
      <c r="AW4711">
        <v>4.4751702291433069E-2</v>
      </c>
      <c r="AX4711">
        <v>4.868502661181337E-2</v>
      </c>
      <c r="AY4711">
        <v>4.9019015271860263E-2</v>
      </c>
      <c r="AZ4711">
        <v>5.0762251742418461E-2</v>
      </c>
    </row>
    <row r="4712" spans="1:52" ht="14.55" customHeight="1">
      <c r="A4712" s="377"/>
      <c r="B4712" s="377"/>
      <c r="C4712" s="377"/>
      <c r="D4712" s="377"/>
      <c r="E4712" s="377"/>
      <c r="F4712" s="377"/>
      <c r="G4712" s="377"/>
      <c r="H4712" s="377"/>
      <c r="I4712" s="377"/>
      <c r="J4712" s="377"/>
      <c r="K4712" t="s">
        <v>5927</v>
      </c>
      <c r="L4712" t="s">
        <v>5598</v>
      </c>
      <c r="M4712" t="s">
        <v>94</v>
      </c>
      <c r="N4712" t="s">
        <v>80</v>
      </c>
      <c r="O4712">
        <v>4.1704763918962273E-2</v>
      </c>
      <c r="P4712">
        <v>4.3389336562424392E-2</v>
      </c>
      <c r="Q4712">
        <v>4.0855649390204501E-2</v>
      </c>
      <c r="R4712">
        <v>3.673050807132433E-2</v>
      </c>
      <c r="S4712">
        <v>2.8137412669896101E-2</v>
      </c>
      <c r="T4712">
        <v>2.9667793950508583E-2</v>
      </c>
      <c r="U4712">
        <v>2.6683575865999679E-2</v>
      </c>
      <c r="V4712">
        <v>2.6699018059551955E-2</v>
      </c>
      <c r="W4712">
        <v>2.1932461487014679E-2</v>
      </c>
      <c r="X4712">
        <v>2.5032153444525845E-2</v>
      </c>
      <c r="Y4712">
        <v>2.446007663302863E-2</v>
      </c>
      <c r="Z4712">
        <v>2.1395433095466983E-2</v>
      </c>
      <c r="AA4712">
        <v>2.0784624953142417E-2</v>
      </c>
      <c r="AB4712">
        <v>1.5434902720841815E-2</v>
      </c>
      <c r="AC4712">
        <v>1.5177683241916746E-2</v>
      </c>
      <c r="AD4712">
        <v>1.4974084826577793E-2</v>
      </c>
      <c r="AE4712">
        <v>1.6204858808310858E-2</v>
      </c>
      <c r="AF4712">
        <v>2.3041546174211756E-2</v>
      </c>
      <c r="AG4712">
        <v>2.5275627072714177E-2</v>
      </c>
      <c r="AH4712">
        <v>2.3245438730363048E-2</v>
      </c>
      <c r="AI4712">
        <v>2.2630359023108629E-2</v>
      </c>
      <c r="AJ4712">
        <v>2.353692402174954E-2</v>
      </c>
      <c r="AK4712">
        <v>2.2081055273843263E-2</v>
      </c>
      <c r="AL4712">
        <v>2.4365354678273877E-2</v>
      </c>
      <c r="AM4712">
        <v>4.0114310003761748E-2</v>
      </c>
      <c r="AN4712">
        <v>3.7023002050822984E-2</v>
      </c>
      <c r="AO4712">
        <v>3.8011768384710841E-2</v>
      </c>
      <c r="AP4712">
        <v>3.7267596553092829E-2</v>
      </c>
      <c r="AQ4712">
        <v>4.1293682487710877E-2</v>
      </c>
      <c r="AR4712">
        <v>4.0139754138315123E-2</v>
      </c>
      <c r="AS4712">
        <v>3.8940599401624615E-2</v>
      </c>
      <c r="AT4712">
        <v>3.8197226760547889E-2</v>
      </c>
      <c r="AU4712">
        <v>3.9549592015223331E-2</v>
      </c>
      <c r="AV4712">
        <v>3.9998099864770965E-2</v>
      </c>
      <c r="AW4712">
        <v>4.0508409571429385E-2</v>
      </c>
      <c r="AX4712">
        <v>4.1361018406901401E-2</v>
      </c>
      <c r="AY4712">
        <v>4.3236863712075323E-2</v>
      </c>
      <c r="AZ4712">
        <v>4.5386055402609794E-2</v>
      </c>
    </row>
    <row r="4713" spans="1:52" ht="14.55" customHeight="1">
      <c r="A4713" s="377"/>
      <c r="B4713" s="377"/>
      <c r="C4713" s="377"/>
      <c r="D4713" s="377"/>
      <c r="E4713" s="377"/>
      <c r="F4713" s="377"/>
      <c r="G4713" s="377"/>
      <c r="H4713" s="377"/>
      <c r="I4713" s="377"/>
      <c r="J4713" s="377"/>
      <c r="K4713" t="s">
        <v>5928</v>
      </c>
      <c r="L4713" t="s">
        <v>5598</v>
      </c>
      <c r="M4713" t="s">
        <v>99</v>
      </c>
      <c r="N4713" t="s">
        <v>80</v>
      </c>
      <c r="O4713">
        <v>4.2546745006654306E-2</v>
      </c>
      <c r="P4713">
        <v>4.2241326463544455E-2</v>
      </c>
      <c r="Q4713">
        <v>4.1950965527805341E-2</v>
      </c>
      <c r="R4713">
        <v>4.2874954126303905E-2</v>
      </c>
      <c r="S4713">
        <v>3.5017854070542906E-2</v>
      </c>
      <c r="T4713">
        <v>3.3092802746522029E-2</v>
      </c>
      <c r="U4713">
        <v>3.1661931501245584E-2</v>
      </c>
      <c r="V4713">
        <v>3.0699073836000158E-2</v>
      </c>
      <c r="W4713">
        <v>1.2446427184320713E-2</v>
      </c>
      <c r="X4713">
        <v>1.0808232533374953E-2</v>
      </c>
      <c r="Y4713">
        <v>1.1418082482764406E-2</v>
      </c>
      <c r="Z4713">
        <v>3.0570828198682572E-2</v>
      </c>
      <c r="AA4713">
        <v>3.2117193045072809E-2</v>
      </c>
      <c r="AB4713">
        <v>3.010609079292113E-2</v>
      </c>
      <c r="AC4713">
        <v>3.034729335709092E-2</v>
      </c>
      <c r="AD4713">
        <v>3.1927010620463228E-2</v>
      </c>
      <c r="AE4713">
        <v>1.5960630480022213E-2</v>
      </c>
      <c r="AF4713">
        <v>2.6560583668435118E-2</v>
      </c>
      <c r="AG4713">
        <v>2.8793287560403676E-2</v>
      </c>
      <c r="AH4713">
        <v>2.7221075635007665E-2</v>
      </c>
      <c r="AI4713">
        <v>3.2587370652102522E-2</v>
      </c>
      <c r="AJ4713">
        <v>3.1547567349492746E-2</v>
      </c>
      <c r="AK4713">
        <v>3.0355783227515871E-2</v>
      </c>
      <c r="AL4713">
        <v>3.0506659709986887E-2</v>
      </c>
      <c r="AM4713">
        <v>2.9363368336453095E-2</v>
      </c>
      <c r="AN4713">
        <v>2.4542340656983023E-2</v>
      </c>
      <c r="AO4713">
        <v>2.7080013914941602E-2</v>
      </c>
      <c r="AP4713">
        <v>2.8489897479693976E-2</v>
      </c>
      <c r="AQ4713">
        <v>3.026389215010912E-2</v>
      </c>
      <c r="AR4713">
        <v>3.3828814647601367E-2</v>
      </c>
      <c r="AS4713">
        <v>3.563519243287195E-2</v>
      </c>
      <c r="AT4713">
        <v>4.0651882856644679E-2</v>
      </c>
      <c r="AU4713">
        <v>3.8885267094043087E-2</v>
      </c>
      <c r="AV4713">
        <v>2.9939576570105039E-2</v>
      </c>
      <c r="AW4713">
        <v>3.0336096019708679E-2</v>
      </c>
      <c r="AX4713">
        <v>3.1391268472968997E-2</v>
      </c>
      <c r="AY4713">
        <v>3.0736069930059128E-2</v>
      </c>
      <c r="AZ4713">
        <v>2.8822441434081952E-2</v>
      </c>
    </row>
    <row r="4714" spans="1:52" ht="14.55" customHeight="1">
      <c r="A4714" s="377"/>
      <c r="B4714" s="377"/>
      <c r="C4714" s="377"/>
      <c r="D4714" s="377"/>
      <c r="E4714" s="377"/>
      <c r="F4714" s="377"/>
      <c r="G4714" s="377"/>
      <c r="H4714" s="377"/>
      <c r="I4714" s="377"/>
      <c r="J4714" s="377"/>
      <c r="K4714" t="s">
        <v>5929</v>
      </c>
      <c r="L4714" t="s">
        <v>5598</v>
      </c>
      <c r="M4714" t="s">
        <v>26</v>
      </c>
      <c r="N4714" t="s">
        <v>80</v>
      </c>
      <c r="O4714" t="s">
        <v>6079</v>
      </c>
      <c r="P4714" t="s">
        <v>6079</v>
      </c>
      <c r="Q4714" t="s">
        <v>6079</v>
      </c>
      <c r="R4714" t="s">
        <v>6079</v>
      </c>
      <c r="S4714" t="s">
        <v>6079</v>
      </c>
      <c r="T4714">
        <v>3.9409382226759791E-2</v>
      </c>
      <c r="U4714">
        <v>3.8411951125029188E-2</v>
      </c>
      <c r="V4714">
        <v>3.9497046329502843E-2</v>
      </c>
      <c r="W4714">
        <v>4.222645204718059E-2</v>
      </c>
      <c r="X4714">
        <v>4.1510070627913814E-2</v>
      </c>
      <c r="Y4714">
        <v>4.0258820230210011E-2</v>
      </c>
      <c r="Z4714">
        <v>3.9667698993574349E-2</v>
      </c>
      <c r="AA4714">
        <v>4.0352506621474958E-2</v>
      </c>
      <c r="AB4714">
        <v>4.081318119885087E-2</v>
      </c>
      <c r="AC4714">
        <v>3.4965074832194E-2</v>
      </c>
      <c r="AD4714">
        <v>3.8914052966427658E-2</v>
      </c>
      <c r="AE4714">
        <v>4.2346535497261237E-2</v>
      </c>
      <c r="AF4714">
        <v>4.1733923788185197E-2</v>
      </c>
      <c r="AG4714">
        <v>4.0423735203794803E-2</v>
      </c>
      <c r="AH4714">
        <v>3.6209080646368463E-2</v>
      </c>
      <c r="AI4714">
        <v>3.3074659677642615E-2</v>
      </c>
      <c r="AJ4714">
        <v>3.1411227794467672E-2</v>
      </c>
      <c r="AK4714">
        <v>3.4508512575149072E-2</v>
      </c>
      <c r="AL4714">
        <v>3.585419195292907E-2</v>
      </c>
      <c r="AM4714">
        <v>3.8599164715629318E-2</v>
      </c>
      <c r="AN4714">
        <v>3.4785935340987652E-2</v>
      </c>
      <c r="AO4714">
        <v>3.951677400181268E-2</v>
      </c>
      <c r="AP4714">
        <v>4.330556811021536E-2</v>
      </c>
      <c r="AQ4714">
        <v>4.5851791800901653E-2</v>
      </c>
      <c r="AR4714">
        <v>3.9016676816103824E-2</v>
      </c>
      <c r="AS4714">
        <v>3.9085742252327707E-2</v>
      </c>
      <c r="AT4714">
        <v>3.6307678558210536E-2</v>
      </c>
      <c r="AU4714">
        <v>3.8344968395680468E-2</v>
      </c>
      <c r="AV4714">
        <v>3.9705162453916372E-2</v>
      </c>
      <c r="AW4714">
        <v>4.3772352953181243E-2</v>
      </c>
      <c r="AX4714">
        <v>4.6901889595413256E-2</v>
      </c>
      <c r="AY4714">
        <v>4.7485295002298422E-2</v>
      </c>
      <c r="AZ4714">
        <v>4.3624912463580127E-2</v>
      </c>
    </row>
    <row r="4715" spans="1:52" ht="14.55" customHeight="1">
      <c r="A4715" s="377"/>
      <c r="B4715" s="377"/>
      <c r="C4715" s="377"/>
      <c r="D4715" s="377"/>
      <c r="E4715" s="377"/>
      <c r="F4715" s="377"/>
      <c r="G4715" s="377"/>
      <c r="H4715" s="377"/>
      <c r="I4715" s="377"/>
      <c r="J4715" s="377"/>
      <c r="K4715" t="s">
        <v>5930</v>
      </c>
      <c r="L4715" t="s">
        <v>5598</v>
      </c>
      <c r="M4715" t="s">
        <v>5585</v>
      </c>
      <c r="N4715" t="s">
        <v>80</v>
      </c>
      <c r="O4715">
        <v>4.9308296647229279E-2</v>
      </c>
      <c r="P4715">
        <v>4.9552481235444486E-2</v>
      </c>
      <c r="Q4715">
        <v>4.6438415065592931E-2</v>
      </c>
      <c r="R4715">
        <v>5.1008756051382421E-2</v>
      </c>
      <c r="S4715">
        <v>5.095933320875394E-2</v>
      </c>
      <c r="T4715">
        <v>5.1597726901536529E-2</v>
      </c>
      <c r="U4715">
        <v>5.1613664345848097E-2</v>
      </c>
      <c r="V4715">
        <v>4.9915582069417021E-2</v>
      </c>
      <c r="W4715">
        <v>5.0568231445525323E-2</v>
      </c>
      <c r="X4715">
        <v>5.0599946026214086E-2</v>
      </c>
      <c r="Y4715">
        <v>5.0028170883811174E-2</v>
      </c>
      <c r="Z4715">
        <v>5.0387254313021254E-2</v>
      </c>
      <c r="AA4715">
        <v>5.1745626388537143E-2</v>
      </c>
      <c r="AB4715">
        <v>4.8823005140889025E-2</v>
      </c>
      <c r="AC4715">
        <v>4.4465456395428662E-2</v>
      </c>
      <c r="AD4715">
        <v>4.3199949736250291E-2</v>
      </c>
      <c r="AE4715">
        <v>3.9562406233489028E-2</v>
      </c>
      <c r="AF4715">
        <v>3.9502573962198251E-2</v>
      </c>
      <c r="AG4715">
        <v>3.9353343580078151E-2</v>
      </c>
      <c r="AH4715">
        <v>3.8690203176297178E-2</v>
      </c>
      <c r="AI4715">
        <v>3.9019583603455289E-2</v>
      </c>
      <c r="AJ4715">
        <v>3.4442930405955113E-2</v>
      </c>
      <c r="AK4715">
        <v>2.8493109392964653E-2</v>
      </c>
      <c r="AL4715">
        <v>2.9809326694638455E-2</v>
      </c>
      <c r="AM4715">
        <v>2.9182347352827199E-2</v>
      </c>
      <c r="AN4715">
        <v>2.9859763039574928E-2</v>
      </c>
      <c r="AO4715">
        <v>3.000840846615695E-2</v>
      </c>
      <c r="AP4715">
        <v>2.9450961826116791E-2</v>
      </c>
      <c r="AQ4715">
        <v>2.8938161980997711E-2</v>
      </c>
      <c r="AR4715">
        <v>2.6801361641018793E-2</v>
      </c>
      <c r="AS4715">
        <v>2.7322294916708359E-2</v>
      </c>
      <c r="AT4715">
        <v>2.73840311603307E-2</v>
      </c>
      <c r="AU4715">
        <v>2.6185660143120765E-2</v>
      </c>
      <c r="AV4715">
        <v>2.6123046827614241E-2</v>
      </c>
      <c r="AW4715">
        <v>2.629979433090706E-2</v>
      </c>
      <c r="AX4715">
        <v>2.5970746301307072E-2</v>
      </c>
      <c r="AY4715">
        <v>2.5763840947854177E-2</v>
      </c>
      <c r="AZ4715">
        <v>2.598031909188352E-2</v>
      </c>
    </row>
    <row r="4716" spans="1:52" ht="14.55" customHeight="1">
      <c r="A4716" s="377"/>
      <c r="B4716" s="377"/>
      <c r="C4716" s="377"/>
      <c r="D4716" s="377"/>
      <c r="E4716" s="377"/>
      <c r="F4716" s="377"/>
      <c r="G4716" s="377"/>
      <c r="H4716" s="377"/>
      <c r="I4716" s="377"/>
      <c r="J4716" s="377"/>
      <c r="K4716" t="s">
        <v>5931</v>
      </c>
      <c r="L4716" t="s">
        <v>5598</v>
      </c>
      <c r="M4716" t="s">
        <v>27</v>
      </c>
      <c r="N4716" t="s">
        <v>80</v>
      </c>
      <c r="O4716">
        <v>4.6709385136048616E-2</v>
      </c>
      <c r="P4716">
        <v>4.192062718474248E-2</v>
      </c>
      <c r="Q4716">
        <v>4.3352913641865332E-2</v>
      </c>
      <c r="R4716">
        <v>4.5163105884040003E-2</v>
      </c>
      <c r="S4716">
        <v>4.6204701030747246E-2</v>
      </c>
      <c r="T4716">
        <v>4.5435392675434109E-2</v>
      </c>
      <c r="U4716">
        <v>4.4172850568265455E-2</v>
      </c>
      <c r="V4716">
        <v>4.220898076002557E-2</v>
      </c>
      <c r="W4716">
        <v>4.3414667545428838E-2</v>
      </c>
      <c r="X4716">
        <v>3.8574467225733954E-2</v>
      </c>
      <c r="Y4716">
        <v>3.912779411697502E-2</v>
      </c>
      <c r="Z4716">
        <v>3.6966165429990219E-2</v>
      </c>
      <c r="AA4716">
        <v>3.7063144457503625E-2</v>
      </c>
      <c r="AB4716">
        <v>3.5484448839723383E-2</v>
      </c>
      <c r="AC4716">
        <v>3.4629156133143976E-2</v>
      </c>
      <c r="AD4716">
        <v>3.5359832033669727E-2</v>
      </c>
      <c r="AE4716">
        <v>3.5591055429929151E-2</v>
      </c>
      <c r="AF4716">
        <v>3.6188553985147601E-2</v>
      </c>
      <c r="AG4716">
        <v>3.7341151755993229E-2</v>
      </c>
      <c r="AH4716">
        <v>3.8192315406871007E-2</v>
      </c>
      <c r="AI4716">
        <v>3.310438694919271E-2</v>
      </c>
      <c r="AJ4716">
        <v>3.3436776907296829E-2</v>
      </c>
      <c r="AK4716">
        <v>3.2129236610734122E-2</v>
      </c>
      <c r="AL4716">
        <v>3.2247629783625907E-2</v>
      </c>
      <c r="AM4716">
        <v>3.231837576271928E-2</v>
      </c>
      <c r="AN4716">
        <v>3.42835725920329E-2</v>
      </c>
      <c r="AO4716">
        <v>3.4297319799166011E-2</v>
      </c>
      <c r="AP4716">
        <v>3.4355048452970272E-2</v>
      </c>
      <c r="AQ4716">
        <v>3.3624315864105012E-2</v>
      </c>
      <c r="AR4716">
        <v>3.4894331433206659E-2</v>
      </c>
      <c r="AS4716">
        <v>3.4115184382775908E-2</v>
      </c>
      <c r="AT4716">
        <v>3.602348470415899E-2</v>
      </c>
      <c r="AU4716">
        <v>3.631016746742393E-2</v>
      </c>
      <c r="AV4716">
        <v>4.0039153926302883E-2</v>
      </c>
      <c r="AW4716">
        <v>4.1533018846917485E-2</v>
      </c>
      <c r="AX4716">
        <v>4.1864169322265651E-2</v>
      </c>
      <c r="AY4716">
        <v>4.2116111457206958E-2</v>
      </c>
      <c r="AZ4716">
        <v>4.0452366508878373E-2</v>
      </c>
    </row>
    <row r="4717" spans="1:52" ht="14.55" customHeight="1">
      <c r="A4717" s="377"/>
      <c r="B4717" s="377"/>
      <c r="C4717" s="377"/>
      <c r="D4717" s="377"/>
      <c r="E4717" s="377"/>
      <c r="F4717" s="377"/>
      <c r="G4717" s="377"/>
      <c r="H4717" s="377"/>
      <c r="I4717" s="377"/>
      <c r="J4717" s="377"/>
      <c r="K4717" t="s">
        <v>5932</v>
      </c>
      <c r="L4717" t="s">
        <v>5598</v>
      </c>
      <c r="M4717" t="s">
        <v>28</v>
      </c>
      <c r="N4717" t="s">
        <v>80</v>
      </c>
      <c r="O4717">
        <v>8.5339410884092873E-2</v>
      </c>
      <c r="P4717">
        <v>8.0056409452564217E-2</v>
      </c>
      <c r="Q4717">
        <v>8.3936068262900052E-2</v>
      </c>
      <c r="R4717">
        <v>7.9495665844281679E-2</v>
      </c>
      <c r="S4717">
        <v>8.5066218886264672E-2</v>
      </c>
      <c r="T4717">
        <v>8.1125628414851533E-2</v>
      </c>
      <c r="U4717">
        <v>8.6676228491826615E-2</v>
      </c>
      <c r="V4717">
        <v>8.9427971972209225E-2</v>
      </c>
      <c r="W4717">
        <v>9.0966841221191225E-2</v>
      </c>
      <c r="X4717">
        <v>9.0893589478807962E-2</v>
      </c>
      <c r="Y4717">
        <v>9.4606194914159156E-2</v>
      </c>
      <c r="Z4717">
        <v>9.6314765556931956E-2</v>
      </c>
      <c r="AA4717">
        <v>9.7219001416081099E-2</v>
      </c>
      <c r="AB4717">
        <v>9.6732046440609176E-2</v>
      </c>
      <c r="AC4717">
        <v>9.8309733694633444E-2</v>
      </c>
      <c r="AD4717">
        <v>0.10137252871778088</v>
      </c>
      <c r="AE4717">
        <v>0.10323224949350066</v>
      </c>
      <c r="AF4717">
        <v>9.7051196079091684E-2</v>
      </c>
      <c r="AG4717">
        <v>0.10328050668407768</v>
      </c>
      <c r="AH4717">
        <v>0.10427429725447218</v>
      </c>
      <c r="AI4717">
        <v>0.10199674298377762</v>
      </c>
      <c r="AJ4717">
        <v>9.3152334521297078E-2</v>
      </c>
      <c r="AK4717">
        <v>8.7739465455535265E-2</v>
      </c>
      <c r="AL4717">
        <v>9.2064155234831593E-2</v>
      </c>
      <c r="AM4717">
        <v>9.3577040687676402E-2</v>
      </c>
      <c r="AN4717">
        <v>0.10422865203061822</v>
      </c>
      <c r="AO4717">
        <v>0.10661214691729996</v>
      </c>
      <c r="AP4717">
        <v>7.5692605120772721E-2</v>
      </c>
      <c r="AQ4717">
        <v>9.1324086544070843E-2</v>
      </c>
      <c r="AR4717">
        <v>8.9961686932169077E-2</v>
      </c>
      <c r="AS4717">
        <v>9.3738737280734521E-2</v>
      </c>
      <c r="AT4717">
        <v>0.10259426365198313</v>
      </c>
      <c r="AU4717">
        <v>0.10600474717766624</v>
      </c>
      <c r="AV4717">
        <v>0.11074390027789974</v>
      </c>
      <c r="AW4717">
        <v>0.10967571333705062</v>
      </c>
      <c r="AX4717">
        <v>0.10959255658831646</v>
      </c>
      <c r="AY4717">
        <v>0.11294807364625668</v>
      </c>
      <c r="AZ4717">
        <v>0.10846915906040418</v>
      </c>
    </row>
    <row r="4718" spans="1:52" ht="14.55" customHeight="1">
      <c r="A4718" s="377"/>
      <c r="B4718" s="377"/>
      <c r="C4718" s="377"/>
      <c r="D4718" s="377"/>
      <c r="E4718" s="377"/>
      <c r="F4718" s="377"/>
      <c r="G4718" s="377"/>
      <c r="H4718" s="377"/>
      <c r="I4718" s="377"/>
      <c r="J4718" s="377"/>
      <c r="K4718" t="s">
        <v>5933</v>
      </c>
      <c r="L4718" t="s">
        <v>5598</v>
      </c>
      <c r="M4718" t="s">
        <v>29</v>
      </c>
      <c r="N4718" t="s">
        <v>80</v>
      </c>
      <c r="O4718">
        <v>7.5031101740439837E-2</v>
      </c>
      <c r="P4718">
        <v>7.2160867533281242E-2</v>
      </c>
      <c r="Q4718">
        <v>7.0203076097966721E-2</v>
      </c>
      <c r="R4718">
        <v>6.6045249185242308E-2</v>
      </c>
      <c r="S4718">
        <v>6.7391443596232836E-2</v>
      </c>
      <c r="T4718">
        <v>6.139154223315197E-2</v>
      </c>
      <c r="U4718">
        <v>7.4408626313210713E-2</v>
      </c>
      <c r="V4718">
        <v>7.903343569268996E-2</v>
      </c>
      <c r="W4718">
        <v>6.3206897883254579E-2</v>
      </c>
      <c r="X4718">
        <v>5.6561929116721317E-2</v>
      </c>
      <c r="Y4718">
        <v>5.6598720974651365E-2</v>
      </c>
      <c r="Z4718">
        <v>5.6601431682091939E-2</v>
      </c>
      <c r="AA4718">
        <v>5.5359308966962062E-2</v>
      </c>
      <c r="AB4718">
        <v>5.3401003592392603E-2</v>
      </c>
      <c r="AC4718">
        <v>4.9883546409631947E-2</v>
      </c>
      <c r="AD4718">
        <v>4.9256005916285574E-2</v>
      </c>
      <c r="AE4718">
        <v>5.3008094238970523E-2</v>
      </c>
      <c r="AF4718">
        <v>5.0325920063921052E-2</v>
      </c>
      <c r="AG4718">
        <v>4.9829968429313233E-2</v>
      </c>
      <c r="AH4718">
        <v>5.4013463296633681E-2</v>
      </c>
      <c r="AI4718">
        <v>5.4321758059885338E-2</v>
      </c>
      <c r="AJ4718">
        <v>5.2924419137474664E-2</v>
      </c>
      <c r="AK4718">
        <v>5.5296354198206145E-2</v>
      </c>
      <c r="AL4718">
        <v>5.5217524142126988E-2</v>
      </c>
      <c r="AM4718">
        <v>5.5542882008856431E-2</v>
      </c>
      <c r="AN4718">
        <v>5.3963204586667174E-2</v>
      </c>
      <c r="AO4718">
        <v>5.3604416930109026E-2</v>
      </c>
      <c r="AP4718">
        <v>5.6263755968731746E-2</v>
      </c>
      <c r="AQ4718">
        <v>5.3864683724360631E-2</v>
      </c>
      <c r="AR4718">
        <v>5.2872366853019048E-2</v>
      </c>
      <c r="AS4718">
        <v>5.4353416796818488E-2</v>
      </c>
      <c r="AT4718">
        <v>5.5244262827166192E-2</v>
      </c>
      <c r="AU4718">
        <v>5.5593401864833997E-2</v>
      </c>
      <c r="AV4718">
        <v>5.1995002405268935E-2</v>
      </c>
      <c r="AW4718">
        <v>5.1200685370463295E-2</v>
      </c>
      <c r="AX4718">
        <v>5.0417011527134029E-2</v>
      </c>
      <c r="AY4718">
        <v>5.0955625288176126E-2</v>
      </c>
      <c r="AZ4718">
        <v>4.5838924545456565E-2</v>
      </c>
    </row>
    <row r="4719" spans="1:52" ht="14.55" customHeight="1">
      <c r="A4719" s="377"/>
      <c r="B4719" s="377"/>
      <c r="C4719" s="377"/>
      <c r="D4719" s="377"/>
      <c r="E4719" s="377"/>
      <c r="F4719" s="377"/>
      <c r="G4719" s="377"/>
      <c r="H4719" s="377"/>
      <c r="I4719" s="377"/>
      <c r="J4719" s="377"/>
      <c r="K4719" t="s">
        <v>5934</v>
      </c>
      <c r="L4719" t="s">
        <v>5598</v>
      </c>
      <c r="M4719" t="s">
        <v>30</v>
      </c>
      <c r="N4719" t="s">
        <v>80</v>
      </c>
      <c r="O4719">
        <v>0.19266971914197456</v>
      </c>
      <c r="P4719">
        <v>0.19101016863855519</v>
      </c>
      <c r="Q4719">
        <v>0.19230627346711329</v>
      </c>
      <c r="R4719">
        <v>0.18677560963751064</v>
      </c>
      <c r="S4719">
        <v>0.18927838202809719</v>
      </c>
      <c r="T4719">
        <v>0.18489412402175284</v>
      </c>
      <c r="U4719">
        <v>0.17656341597580205</v>
      </c>
      <c r="V4719">
        <v>0.17485332254068298</v>
      </c>
      <c r="W4719">
        <v>0.17580279381630495</v>
      </c>
      <c r="X4719">
        <v>0.15250001826858739</v>
      </c>
      <c r="Y4719">
        <v>0.1576890554310193</v>
      </c>
      <c r="Z4719">
        <v>0.15004798268638431</v>
      </c>
      <c r="AA4719">
        <v>0.13855588533978611</v>
      </c>
      <c r="AB4719">
        <v>0.13706130618336379</v>
      </c>
      <c r="AC4719">
        <v>0.13791839622436891</v>
      </c>
      <c r="AD4719">
        <v>0.13650367290362439</v>
      </c>
      <c r="AE4719">
        <v>0.13539996417085698</v>
      </c>
      <c r="AF4719">
        <v>0.11977170821640652</v>
      </c>
      <c r="AG4719">
        <v>0.11920570082534304</v>
      </c>
      <c r="AH4719">
        <v>0.11507805291645248</v>
      </c>
      <c r="AI4719">
        <v>0.1150620521088995</v>
      </c>
      <c r="AJ4719">
        <v>0.10968275905799972</v>
      </c>
      <c r="AK4719">
        <v>0.109614453636426</v>
      </c>
      <c r="AL4719">
        <v>0.10914681173214071</v>
      </c>
      <c r="AM4719">
        <v>0.107337373511715</v>
      </c>
      <c r="AN4719">
        <v>0.10486291475710394</v>
      </c>
      <c r="AO4719">
        <v>0.10223327080491897</v>
      </c>
      <c r="AP4719">
        <v>9.9561492229012519E-2</v>
      </c>
      <c r="AQ4719">
        <v>9.5351857904767759E-2</v>
      </c>
      <c r="AR4719">
        <v>9.3463160215089366E-2</v>
      </c>
      <c r="AS4719">
        <v>9.2510586418870597E-2</v>
      </c>
      <c r="AT4719">
        <v>9.3817646189137405E-2</v>
      </c>
      <c r="AU4719">
        <v>9.526973098842148E-2</v>
      </c>
      <c r="AV4719">
        <v>9.3827979431316919E-2</v>
      </c>
      <c r="AW4719">
        <v>9.4144280320941562E-2</v>
      </c>
      <c r="AX4719">
        <v>9.4039216464927022E-2</v>
      </c>
      <c r="AY4719">
        <v>9.4302710611535834E-2</v>
      </c>
      <c r="AZ4719">
        <v>9.2732651349884315E-2</v>
      </c>
    </row>
    <row r="4720" spans="1:52" ht="14.55" customHeight="1">
      <c r="A4720" s="377"/>
      <c r="B4720" s="377"/>
      <c r="C4720" s="377"/>
      <c r="D4720" s="377"/>
      <c r="E4720" s="377"/>
      <c r="F4720" s="377"/>
      <c r="G4720" s="377"/>
      <c r="H4720" s="377"/>
      <c r="I4720" s="377"/>
      <c r="J4720" s="377"/>
      <c r="K4720" t="s">
        <v>5935</v>
      </c>
      <c r="L4720" t="s">
        <v>5598</v>
      </c>
      <c r="M4720" t="s">
        <v>100</v>
      </c>
      <c r="N4720" t="s">
        <v>80</v>
      </c>
      <c r="O4720">
        <v>0.13428054780370707</v>
      </c>
      <c r="P4720">
        <v>0.13632050530109424</v>
      </c>
      <c r="Q4720">
        <v>0.14926795720279454</v>
      </c>
      <c r="R4720">
        <v>0.14649460522780514</v>
      </c>
      <c r="S4720">
        <v>0.14037811609427545</v>
      </c>
      <c r="T4720">
        <v>0.1281357825770634</v>
      </c>
      <c r="U4720">
        <v>0.12419825532024915</v>
      </c>
      <c r="V4720">
        <v>0.11294569934110808</v>
      </c>
      <c r="W4720">
        <v>0.11397475388338764</v>
      </c>
      <c r="X4720">
        <v>0.10705282185559752</v>
      </c>
      <c r="Y4720">
        <v>0.11273547692347144</v>
      </c>
      <c r="Z4720">
        <v>9.9176231127947365E-2</v>
      </c>
      <c r="AA4720">
        <v>0.1035666293866562</v>
      </c>
      <c r="AB4720">
        <v>9.0761985460940775E-2</v>
      </c>
      <c r="AC4720">
        <v>9.3373123582832923E-2</v>
      </c>
      <c r="AD4720">
        <v>9.2263492168061803E-2</v>
      </c>
      <c r="AE4720">
        <v>9.3165354190991381E-2</v>
      </c>
      <c r="AF4720">
        <v>8.7057360742902101E-2</v>
      </c>
      <c r="AG4720">
        <v>8.5232128531416138E-2</v>
      </c>
      <c r="AH4720">
        <v>8.9415812585089766E-2</v>
      </c>
      <c r="AI4720">
        <v>9.2132038895063204E-2</v>
      </c>
      <c r="AJ4720">
        <v>9.3501754507476081E-2</v>
      </c>
      <c r="AK4720">
        <v>9.1973494210156201E-2</v>
      </c>
      <c r="AL4720">
        <v>9.2395898335909277E-2</v>
      </c>
      <c r="AM4720">
        <v>9.6497299279127563E-2</v>
      </c>
      <c r="AN4720">
        <v>9.3116838551873721E-2</v>
      </c>
      <c r="AO4720">
        <v>8.9883295250422893E-2</v>
      </c>
      <c r="AP4720">
        <v>8.9925330459667177E-2</v>
      </c>
      <c r="AQ4720">
        <v>8.9762283906022103E-2</v>
      </c>
      <c r="AR4720">
        <v>8.7012907664689276E-2</v>
      </c>
      <c r="AS4720">
        <v>8.7018113153456964E-2</v>
      </c>
      <c r="AT4720">
        <v>8.2855268594303089E-2</v>
      </c>
      <c r="AU4720">
        <v>8.4875454319993507E-2</v>
      </c>
      <c r="AV4720">
        <v>8.5240454145544417E-2</v>
      </c>
      <c r="AW4720">
        <v>8.5029014275499984E-2</v>
      </c>
      <c r="AX4720">
        <v>8.9218672052456219E-2</v>
      </c>
      <c r="AY4720">
        <v>9.3356794121681796E-2</v>
      </c>
      <c r="AZ4720">
        <v>8.6993012934408295E-2</v>
      </c>
    </row>
    <row r="4721" spans="1:52" ht="14.55" customHeight="1">
      <c r="A4721" s="377"/>
      <c r="B4721" s="377"/>
      <c r="C4721" s="377"/>
      <c r="D4721" s="377"/>
      <c r="E4721" s="377"/>
      <c r="F4721" s="377"/>
      <c r="G4721" s="377"/>
      <c r="H4721" s="377"/>
      <c r="I4721" s="377"/>
      <c r="J4721" s="377"/>
      <c r="K4721" t="s">
        <v>5936</v>
      </c>
      <c r="L4721" t="s">
        <v>5598</v>
      </c>
      <c r="M4721" t="s">
        <v>31</v>
      </c>
      <c r="N4721" t="s">
        <v>80</v>
      </c>
      <c r="O4721">
        <v>2.3415558674284093E-2</v>
      </c>
      <c r="P4721">
        <v>2.262742568260109E-2</v>
      </c>
      <c r="Q4721">
        <v>2.4067466259114777E-2</v>
      </c>
      <c r="R4721">
        <v>2.5345291958162351E-2</v>
      </c>
      <c r="S4721">
        <v>2.5002759807279996E-2</v>
      </c>
      <c r="T4721">
        <v>2.5917907303830312E-2</v>
      </c>
      <c r="U4721">
        <v>2.5040699861898223E-2</v>
      </c>
      <c r="V4721">
        <v>2.5131357691426597E-2</v>
      </c>
      <c r="W4721">
        <v>2.7710053584350337E-2</v>
      </c>
      <c r="X4721">
        <v>2.8493683696234763E-2</v>
      </c>
      <c r="Y4721">
        <v>2.8798388299774932E-2</v>
      </c>
      <c r="Z4721">
        <v>2.7955297607133812E-2</v>
      </c>
      <c r="AA4721">
        <v>2.8418008512466144E-2</v>
      </c>
      <c r="AB4721">
        <v>2.7591817825368424E-2</v>
      </c>
      <c r="AC4721">
        <v>2.7642526739462367E-2</v>
      </c>
      <c r="AD4721">
        <v>2.6843917921158856E-2</v>
      </c>
      <c r="AE4721">
        <v>2.6884548182258952E-2</v>
      </c>
      <c r="AF4721">
        <v>2.62179599737161E-2</v>
      </c>
      <c r="AG4721">
        <v>2.6775503029358851E-2</v>
      </c>
      <c r="AH4721">
        <v>2.5364204650046161E-2</v>
      </c>
      <c r="AI4721">
        <v>2.6027634446785457E-2</v>
      </c>
      <c r="AJ4721">
        <v>2.4620433047172357E-2</v>
      </c>
      <c r="AK4721">
        <v>2.3639844878551228E-2</v>
      </c>
      <c r="AL4721">
        <v>2.569662719925182E-2</v>
      </c>
      <c r="AM4721">
        <v>2.6655439466997145E-2</v>
      </c>
      <c r="AN4721">
        <v>2.6574882973495275E-2</v>
      </c>
      <c r="AO4721">
        <v>2.6998276420386488E-2</v>
      </c>
      <c r="AP4721">
        <v>2.4009488426154135E-2</v>
      </c>
      <c r="AQ4721">
        <v>2.4015363347959947E-2</v>
      </c>
      <c r="AR4721">
        <v>2.1786326036881454E-2</v>
      </c>
      <c r="AS4721">
        <v>2.1446099346802503E-2</v>
      </c>
      <c r="AT4721">
        <v>2.6867768849670542E-2</v>
      </c>
      <c r="AU4721">
        <v>2.5306440065034852E-2</v>
      </c>
      <c r="AV4721">
        <v>2.4944897296495131E-2</v>
      </c>
      <c r="AW4721">
        <v>2.5995281280227139E-2</v>
      </c>
      <c r="AX4721">
        <v>2.8859387293026294E-2</v>
      </c>
      <c r="AY4721">
        <v>2.941463123424826E-2</v>
      </c>
      <c r="AZ4721">
        <v>2.4503052904398269E-2</v>
      </c>
    </row>
    <row r="4722" spans="1:52" ht="14.55" customHeight="1">
      <c r="A4722" s="377"/>
      <c r="B4722" s="377"/>
      <c r="C4722" s="377"/>
      <c r="D4722" s="377"/>
      <c r="E4722" s="377"/>
      <c r="F4722" s="377"/>
      <c r="G4722" s="377"/>
      <c r="H4722" s="377"/>
      <c r="I4722" s="377"/>
      <c r="J4722" s="377"/>
      <c r="K4722" t="s">
        <v>5937</v>
      </c>
      <c r="L4722" t="s">
        <v>5598</v>
      </c>
      <c r="M4722" t="s">
        <v>32</v>
      </c>
      <c r="N4722" t="s">
        <v>80</v>
      </c>
      <c r="O4722" t="s">
        <v>6079</v>
      </c>
      <c r="P4722" t="s">
        <v>6079</v>
      </c>
      <c r="Q4722" t="s">
        <v>6079</v>
      </c>
      <c r="R4722" t="s">
        <v>6079</v>
      </c>
      <c r="S4722" t="s">
        <v>6079</v>
      </c>
      <c r="T4722">
        <v>5.4848306777914232E-2</v>
      </c>
      <c r="U4722">
        <v>5.3423511009690748E-2</v>
      </c>
      <c r="V4722">
        <v>5.3640379356877675E-2</v>
      </c>
      <c r="W4722">
        <v>4.4937627384034208E-2</v>
      </c>
      <c r="X4722">
        <v>4.5262797859772719E-2</v>
      </c>
      <c r="Y4722">
        <v>4.2860830522466239E-2</v>
      </c>
      <c r="Z4722">
        <v>4.3639359482815658E-2</v>
      </c>
      <c r="AA4722">
        <v>4.7640298940876034E-2</v>
      </c>
      <c r="AB4722">
        <v>4.6267735030284293E-2</v>
      </c>
      <c r="AC4722">
        <v>4.7626418509410143E-2</v>
      </c>
      <c r="AD4722">
        <v>4.9585288384350272E-2</v>
      </c>
      <c r="AE4722">
        <v>4.7248045295388792E-2</v>
      </c>
      <c r="AF4722">
        <v>4.0222174680676029E-2</v>
      </c>
      <c r="AG4722">
        <v>4.2932856299615969E-2</v>
      </c>
      <c r="AH4722">
        <v>4.1494392988314394E-2</v>
      </c>
      <c r="AI4722">
        <v>4.019594097171876E-2</v>
      </c>
      <c r="AJ4722">
        <v>3.5803701557207974E-2</v>
      </c>
      <c r="AK4722">
        <v>3.6402311572356183E-2</v>
      </c>
      <c r="AL4722">
        <v>3.9030392221374749E-2</v>
      </c>
      <c r="AM4722">
        <v>3.927409660418766E-2</v>
      </c>
      <c r="AN4722">
        <v>3.8189508495373871E-2</v>
      </c>
      <c r="AO4722">
        <v>3.9079163192570855E-2</v>
      </c>
      <c r="AP4722">
        <v>4.230666832367113E-2</v>
      </c>
      <c r="AQ4722">
        <v>4.3852375417598503E-2</v>
      </c>
      <c r="AR4722">
        <v>3.6206684273433883E-2</v>
      </c>
      <c r="AS4722">
        <v>4.5203257635961433E-2</v>
      </c>
      <c r="AT4722">
        <v>5.2911823302648021E-2</v>
      </c>
      <c r="AU4722">
        <v>5.5369471318128388E-2</v>
      </c>
      <c r="AV4722">
        <v>5.8812119842574215E-2</v>
      </c>
      <c r="AW4722">
        <v>6.0065403901448197E-2</v>
      </c>
      <c r="AX4722">
        <v>6.2517938343375282E-2</v>
      </c>
      <c r="AY4722">
        <v>6.1347026617563548E-2</v>
      </c>
      <c r="AZ4722">
        <v>5.906505356992376E-2</v>
      </c>
    </row>
    <row r="4723" spans="1:52" ht="14.55" customHeight="1">
      <c r="A4723" s="377"/>
      <c r="B4723" s="377"/>
      <c r="C4723" s="377"/>
      <c r="D4723" s="377"/>
      <c r="E4723" s="377"/>
      <c r="F4723" s="377"/>
      <c r="G4723" s="377"/>
      <c r="H4723" s="377"/>
      <c r="I4723" s="377"/>
      <c r="J4723" s="377"/>
      <c r="K4723" t="s">
        <v>5938</v>
      </c>
      <c r="L4723" t="s">
        <v>5598</v>
      </c>
      <c r="M4723" t="s">
        <v>93</v>
      </c>
      <c r="N4723" t="s">
        <v>80</v>
      </c>
      <c r="O4723">
        <v>4.8955910115795268E-2</v>
      </c>
      <c r="P4723">
        <v>4.9323127649288451E-2</v>
      </c>
      <c r="Q4723">
        <v>4.9407340564090206E-2</v>
      </c>
      <c r="R4723">
        <v>5.0511224511263282E-2</v>
      </c>
      <c r="S4723">
        <v>4.9669673340258097E-2</v>
      </c>
      <c r="T4723">
        <v>3.7363904851831303E-2</v>
      </c>
      <c r="U4723">
        <v>3.85314655795998E-2</v>
      </c>
      <c r="V4723">
        <v>4.0523546497044989E-2</v>
      </c>
      <c r="W4723">
        <v>4.1104736023551518E-2</v>
      </c>
      <c r="X4723">
        <v>4.0563039951732945E-2</v>
      </c>
      <c r="Y4723">
        <v>3.8175756790776581E-2</v>
      </c>
      <c r="Z4723">
        <v>4.656094240305534E-2</v>
      </c>
      <c r="AA4723">
        <v>4.7657523435670805E-2</v>
      </c>
      <c r="AB4723">
        <v>4.2466045192827047E-2</v>
      </c>
      <c r="AC4723">
        <v>4.3133389981335965E-2</v>
      </c>
      <c r="AD4723">
        <v>4.8716335787515962E-2</v>
      </c>
      <c r="AE4723">
        <v>4.7899056248212377E-2</v>
      </c>
      <c r="AF4723">
        <v>4.4611163108779314E-2</v>
      </c>
      <c r="AG4723">
        <v>4.634702644736436E-2</v>
      </c>
      <c r="AH4723">
        <v>4.8097658867249697E-2</v>
      </c>
      <c r="AI4723">
        <v>4.7531565379314085E-2</v>
      </c>
      <c r="AJ4723">
        <v>4.589959922560867E-2</v>
      </c>
      <c r="AK4723">
        <v>5.0383516589412161E-2</v>
      </c>
      <c r="AL4723">
        <v>4.8927765188275359E-2</v>
      </c>
      <c r="AM4723">
        <v>5.3296060171377495E-2</v>
      </c>
      <c r="AN4723">
        <v>5.2341683183185418E-2</v>
      </c>
      <c r="AO4723">
        <v>5.5638820132784497E-2</v>
      </c>
      <c r="AP4723">
        <v>5.6054862251051767E-2</v>
      </c>
      <c r="AQ4723">
        <v>5.5020810534490969E-2</v>
      </c>
      <c r="AR4723">
        <v>5.5419355939445518E-2</v>
      </c>
      <c r="AS4723">
        <v>5.6088872251454425E-2</v>
      </c>
      <c r="AT4723">
        <v>5.7249044991167904E-2</v>
      </c>
      <c r="AU4723">
        <v>5.9271175848040238E-2</v>
      </c>
      <c r="AV4723">
        <v>6.3361456258058405E-2</v>
      </c>
      <c r="AW4723">
        <v>6.2594114421107627E-2</v>
      </c>
      <c r="AX4723">
        <v>6.6211990057137876E-2</v>
      </c>
      <c r="AY4723">
        <v>6.8505337796234203E-2</v>
      </c>
      <c r="AZ4723">
        <v>6.3802346896197321E-2</v>
      </c>
    </row>
    <row r="4724" spans="1:52" ht="14.55" customHeight="1">
      <c r="A4724" s="377"/>
      <c r="B4724" s="377"/>
      <c r="C4724" s="377"/>
      <c r="D4724" s="377"/>
      <c r="E4724" s="377"/>
      <c r="F4724" s="377"/>
      <c r="G4724" s="377"/>
      <c r="H4724" s="377"/>
      <c r="I4724" s="377"/>
      <c r="J4724" s="377"/>
      <c r="K4724" t="s">
        <v>5939</v>
      </c>
      <c r="L4724" t="s">
        <v>5599</v>
      </c>
      <c r="M4724" t="s">
        <v>13</v>
      </c>
      <c r="N4724" t="s">
        <v>80</v>
      </c>
      <c r="O4724">
        <v>0.8969574912099999</v>
      </c>
      <c r="P4724">
        <v>0.84008222438999991</v>
      </c>
      <c r="Q4724">
        <v>0.83525346508999987</v>
      </c>
      <c r="R4724">
        <v>0.80494796880999997</v>
      </c>
      <c r="S4724">
        <v>0.77978504937000004</v>
      </c>
      <c r="T4724">
        <v>0.7315178377999999</v>
      </c>
      <c r="U4724">
        <v>0.69976101470000007</v>
      </c>
      <c r="V4724">
        <v>0.68401886327999994</v>
      </c>
      <c r="W4724">
        <v>0.67334665843000008</v>
      </c>
      <c r="X4724">
        <v>0.65367341098999998</v>
      </c>
      <c r="Y4724">
        <v>0.63889692440000001</v>
      </c>
      <c r="Z4724">
        <v>0.60083697197000008</v>
      </c>
      <c r="AA4724">
        <v>0.55089136874</v>
      </c>
      <c r="AB4724">
        <v>0.52251173435999998</v>
      </c>
      <c r="AC4724">
        <v>0.48976912964534502</v>
      </c>
      <c r="AD4724">
        <v>0.4483920497939835</v>
      </c>
      <c r="AE4724">
        <v>0.45835943306915417</v>
      </c>
      <c r="AF4724">
        <v>0.44168115584516798</v>
      </c>
      <c r="AG4724">
        <v>0.42938009106076552</v>
      </c>
      <c r="AH4724">
        <v>0.42737366336119881</v>
      </c>
      <c r="AI4724">
        <v>0.4626424086085853</v>
      </c>
      <c r="AJ4724">
        <v>0.43970925359284369</v>
      </c>
      <c r="AK4724">
        <v>0.36616744827801179</v>
      </c>
      <c r="AL4724">
        <v>0.30879370413999996</v>
      </c>
      <c r="AM4724">
        <v>0.30216127058272563</v>
      </c>
      <c r="AN4724">
        <v>0.31182402877046445</v>
      </c>
      <c r="AO4724">
        <v>0.31014026919912696</v>
      </c>
      <c r="AP4724">
        <v>0.28966703865840565</v>
      </c>
      <c r="AQ4724">
        <v>0.2860414291117554</v>
      </c>
      <c r="AR4724">
        <v>0.29314340875</v>
      </c>
      <c r="AS4724">
        <v>0.29299155605999999</v>
      </c>
      <c r="AT4724">
        <v>0.31097602838329313</v>
      </c>
      <c r="AU4724">
        <v>0.31626824997257819</v>
      </c>
      <c r="AV4724">
        <v>0.32229886902650146</v>
      </c>
      <c r="AW4724">
        <v>0.30575595124342575</v>
      </c>
      <c r="AX4724">
        <v>0.30934126648986382</v>
      </c>
      <c r="AY4724">
        <v>0.33247121276830899</v>
      </c>
      <c r="AZ4724">
        <v>0.566865399369056</v>
      </c>
    </row>
    <row r="4725" spans="1:52" ht="14.55" customHeight="1">
      <c r="A4725" s="377"/>
      <c r="B4725" s="377"/>
      <c r="C4725" s="377"/>
      <c r="D4725" s="377"/>
      <c r="E4725" s="377"/>
      <c r="F4725" s="377"/>
      <c r="G4725" s="377"/>
      <c r="H4725" s="377"/>
      <c r="I4725" s="377"/>
      <c r="J4725" s="377"/>
      <c r="K4725" t="s">
        <v>5940</v>
      </c>
      <c r="L4725" t="s">
        <v>5599</v>
      </c>
      <c r="M4725" t="s">
        <v>14</v>
      </c>
      <c r="N4725" t="s">
        <v>80</v>
      </c>
      <c r="O4725">
        <v>0.82952970015999994</v>
      </c>
      <c r="P4725">
        <v>0.95317226911999997</v>
      </c>
      <c r="Q4725">
        <v>0.98500634104908202</v>
      </c>
      <c r="R4725">
        <v>0.99544217416666281</v>
      </c>
      <c r="S4725">
        <v>0.96928035674510504</v>
      </c>
      <c r="T4725">
        <v>0.94118440193262443</v>
      </c>
      <c r="U4725">
        <v>0.89678926204999998</v>
      </c>
      <c r="V4725">
        <v>0.82175015257346595</v>
      </c>
      <c r="W4725">
        <v>0.80407710327298187</v>
      </c>
      <c r="X4725">
        <v>0.6867778578092768</v>
      </c>
      <c r="Y4725">
        <v>0.71365440025084748</v>
      </c>
      <c r="Z4725">
        <v>0.75855691493016164</v>
      </c>
      <c r="AA4725">
        <v>0.70143878942597726</v>
      </c>
      <c r="AB4725">
        <v>0.727357563426417</v>
      </c>
      <c r="AC4725">
        <v>0.67897076400521672</v>
      </c>
      <c r="AD4725">
        <v>0.67604836375999999</v>
      </c>
      <c r="AE4725">
        <v>0.65009053416000007</v>
      </c>
      <c r="AF4725">
        <v>0.64570356085000002</v>
      </c>
      <c r="AG4725">
        <v>0.70389710465999999</v>
      </c>
      <c r="AH4725">
        <v>0.68923404447000003</v>
      </c>
      <c r="AI4725">
        <v>0.71031633012999995</v>
      </c>
      <c r="AJ4725">
        <v>0.65415219300000005</v>
      </c>
      <c r="AK4725">
        <v>0.67890196079999998</v>
      </c>
      <c r="AL4725">
        <v>0.71690455266999997</v>
      </c>
      <c r="AM4725">
        <v>0.69117429346000003</v>
      </c>
      <c r="AN4725">
        <v>0.84438958415000009</v>
      </c>
      <c r="AO4725">
        <v>0.78194520304000004</v>
      </c>
      <c r="AP4725">
        <v>0.80416652011999989</v>
      </c>
      <c r="AQ4725">
        <v>0.75471356296000003</v>
      </c>
      <c r="AR4725">
        <v>0.70292281485999997</v>
      </c>
      <c r="AS4725">
        <v>0.68667717788000004</v>
      </c>
      <c r="AT4725">
        <v>0.68120201972000005</v>
      </c>
      <c r="AU4725">
        <v>0.69608088676000002</v>
      </c>
      <c r="AV4725">
        <v>0.71644468134999995</v>
      </c>
      <c r="AW4725">
        <v>0.70780037601000001</v>
      </c>
      <c r="AX4725">
        <v>0.75313110621000001</v>
      </c>
      <c r="AY4725">
        <v>0.74838071904000003</v>
      </c>
      <c r="AZ4725">
        <v>0.79628219669000011</v>
      </c>
    </row>
    <row r="4726" spans="1:52" ht="14.55" customHeight="1">
      <c r="A4726" s="377"/>
      <c r="B4726" s="377"/>
      <c r="C4726" s="377"/>
      <c r="D4726" s="377"/>
      <c r="E4726" s="377"/>
      <c r="F4726" s="377"/>
      <c r="G4726" s="377"/>
      <c r="H4726" s="377"/>
      <c r="I4726" s="377"/>
      <c r="J4726" s="377"/>
      <c r="K4726" t="s">
        <v>5941</v>
      </c>
      <c r="L4726" t="s">
        <v>5599</v>
      </c>
      <c r="M4726" t="s">
        <v>92</v>
      </c>
      <c r="N4726" t="s">
        <v>80</v>
      </c>
      <c r="O4726">
        <v>0.88494106356155033</v>
      </c>
      <c r="P4726">
        <v>0.85265681412400229</v>
      </c>
      <c r="Q4726">
        <v>0.89040864768085615</v>
      </c>
      <c r="R4726">
        <v>0.93165772943098002</v>
      </c>
      <c r="S4726">
        <v>0.74127663777702657</v>
      </c>
      <c r="T4726">
        <v>0.74449177003945854</v>
      </c>
      <c r="U4726">
        <v>0.64672042643198457</v>
      </c>
      <c r="V4726">
        <v>0.70312773242034765</v>
      </c>
      <c r="W4726">
        <v>0.67744383423398347</v>
      </c>
      <c r="X4726">
        <v>0.55215939914780809</v>
      </c>
      <c r="Y4726">
        <v>0.49043381490773719</v>
      </c>
      <c r="Z4726">
        <v>0.47134846034722011</v>
      </c>
      <c r="AA4726">
        <v>0.45004688004003512</v>
      </c>
      <c r="AB4726">
        <v>0.38600573555454032</v>
      </c>
      <c r="AC4726">
        <v>0.39445932024748326</v>
      </c>
      <c r="AD4726">
        <v>0.29593439453108755</v>
      </c>
      <c r="AE4726">
        <v>0.26905693228028016</v>
      </c>
      <c r="AF4726">
        <v>0.26478954023638757</v>
      </c>
      <c r="AG4726">
        <v>0.22140116296120929</v>
      </c>
      <c r="AH4726">
        <v>0.24068577424008761</v>
      </c>
      <c r="AI4726">
        <v>0.26402465817664156</v>
      </c>
      <c r="AJ4726">
        <v>0.24243332878979784</v>
      </c>
      <c r="AK4726">
        <v>0.25260987936137458</v>
      </c>
      <c r="AL4726">
        <v>0.23854341481380648</v>
      </c>
      <c r="AM4726">
        <v>0.22802166780719532</v>
      </c>
      <c r="AN4726">
        <v>0.23213539127819649</v>
      </c>
      <c r="AO4726">
        <v>0.2286261126111214</v>
      </c>
      <c r="AP4726">
        <v>0.22232252420711815</v>
      </c>
      <c r="AQ4726">
        <v>0.22173066440798544</v>
      </c>
      <c r="AR4726">
        <v>0.21610978699243119</v>
      </c>
      <c r="AS4726">
        <v>8.4561698958812243E-2</v>
      </c>
      <c r="AT4726">
        <v>8.2422278371247229E-2</v>
      </c>
      <c r="AU4726">
        <v>8.1878492209105119E-2</v>
      </c>
      <c r="AV4726">
        <v>7.6987258485668675E-2</v>
      </c>
      <c r="AW4726">
        <v>7.0622074501976287E-2</v>
      </c>
      <c r="AX4726">
        <v>6.8807522991530659E-2</v>
      </c>
      <c r="AY4726">
        <v>5.3142389154043651E-2</v>
      </c>
      <c r="AZ4726">
        <v>3.6588807470219434E-2</v>
      </c>
    </row>
    <row r="4727" spans="1:52" ht="14.55" customHeight="1">
      <c r="A4727" s="377"/>
      <c r="B4727" s="377"/>
      <c r="C4727" s="377"/>
      <c r="D4727" s="377"/>
      <c r="E4727" s="377"/>
      <c r="F4727" s="377"/>
      <c r="G4727" s="377"/>
      <c r="H4727" s="377"/>
      <c r="I4727" s="377"/>
      <c r="J4727" s="377"/>
      <c r="K4727" t="s">
        <v>5942</v>
      </c>
      <c r="L4727" t="s">
        <v>5599</v>
      </c>
      <c r="M4727" t="s">
        <v>15</v>
      </c>
      <c r="N4727" t="s">
        <v>80</v>
      </c>
      <c r="O4727">
        <v>3.7363998231400002</v>
      </c>
      <c r="P4727">
        <v>3.7689116386686661</v>
      </c>
      <c r="Q4727">
        <v>4.944227331366557</v>
      </c>
      <c r="R4727">
        <v>5.1729902871500899</v>
      </c>
      <c r="S4727">
        <v>5.1585163869690058</v>
      </c>
      <c r="T4727">
        <v>4.9893106285328139</v>
      </c>
      <c r="U4727">
        <v>4.8117339527557652</v>
      </c>
      <c r="V4727">
        <v>4.4434737184199999</v>
      </c>
      <c r="W4727">
        <v>4.2321708315999995</v>
      </c>
      <c r="X4727">
        <v>3.9785477767400002</v>
      </c>
      <c r="Y4727">
        <v>3.7919252000000001</v>
      </c>
      <c r="Z4727">
        <v>3.60982074</v>
      </c>
      <c r="AA4727">
        <v>3.4789519100000001</v>
      </c>
      <c r="AB4727">
        <v>3.44111235</v>
      </c>
      <c r="AC4727">
        <v>3.2321173892585735</v>
      </c>
      <c r="AD4727">
        <v>2.2381116907436001</v>
      </c>
      <c r="AE4727">
        <v>2.1974817769539468</v>
      </c>
      <c r="AF4727">
        <v>1.9316711345370208</v>
      </c>
      <c r="AG4727">
        <v>1.8856301336026999</v>
      </c>
      <c r="AH4727">
        <v>1.6934827696491286</v>
      </c>
      <c r="AI4727">
        <v>1.5789016314861517</v>
      </c>
      <c r="AJ4727">
        <v>1.3758045595218511</v>
      </c>
      <c r="AK4727">
        <v>1.3092963406300002</v>
      </c>
      <c r="AL4727">
        <v>1.07717791442</v>
      </c>
      <c r="AM4727">
        <v>1.0224172090000001</v>
      </c>
      <c r="AN4727">
        <v>0.92836303899999995</v>
      </c>
      <c r="AO4727">
        <v>0.90420038700000005</v>
      </c>
      <c r="AP4727">
        <v>0.86227287799999996</v>
      </c>
      <c r="AQ4727">
        <v>0.84166451986000002</v>
      </c>
      <c r="AR4727">
        <v>8.0806336000000006E-2</v>
      </c>
      <c r="AS4727">
        <v>9.4637895E-2</v>
      </c>
      <c r="AT4727">
        <v>8.4110538999999998E-2</v>
      </c>
      <c r="AU4727">
        <v>7.8380882999999998E-2</v>
      </c>
      <c r="AV4727">
        <v>7.8109989000000005E-2</v>
      </c>
      <c r="AW4727">
        <v>7.3000230999999999E-2</v>
      </c>
      <c r="AX4727">
        <v>6.9715685999999999E-2</v>
      </c>
      <c r="AY4727">
        <v>5.6679012000000001E-2</v>
      </c>
      <c r="AZ4727">
        <v>7.4261852000000003E-2</v>
      </c>
    </row>
    <row r="4728" spans="1:52" ht="14.55" customHeight="1">
      <c r="A4728" s="377"/>
      <c r="B4728" s="377"/>
      <c r="C4728" s="377"/>
      <c r="D4728" s="377"/>
      <c r="E4728" s="377"/>
      <c r="F4728" s="377"/>
      <c r="G4728" s="377"/>
      <c r="H4728" s="377"/>
      <c r="I4728" s="377"/>
      <c r="J4728" s="377"/>
      <c r="K4728" t="s">
        <v>5943</v>
      </c>
      <c r="L4728" t="s">
        <v>5599</v>
      </c>
      <c r="M4728" t="s">
        <v>91</v>
      </c>
      <c r="N4728" t="s">
        <v>80</v>
      </c>
      <c r="O4728">
        <v>0.31565415339000003</v>
      </c>
      <c r="P4728">
        <v>0.30176501285263324</v>
      </c>
      <c r="Q4728">
        <v>0.31945189202999996</v>
      </c>
      <c r="R4728">
        <v>0.30486406118990728</v>
      </c>
      <c r="S4728">
        <v>0.21715927563516588</v>
      </c>
      <c r="T4728">
        <v>0.21380448446</v>
      </c>
      <c r="U4728">
        <v>0.2183658292732209</v>
      </c>
      <c r="V4728">
        <v>0.19262650835000003</v>
      </c>
      <c r="W4728">
        <v>0.16962635726999997</v>
      </c>
      <c r="X4728">
        <v>0.16386137105000001</v>
      </c>
      <c r="Y4728">
        <v>0.16176823803000004</v>
      </c>
      <c r="Z4728">
        <v>0.18237443027</v>
      </c>
      <c r="AA4728">
        <v>0.17903900089000002</v>
      </c>
      <c r="AB4728">
        <v>0.15031796450000001</v>
      </c>
      <c r="AC4728">
        <v>0.13754803754999995</v>
      </c>
      <c r="AD4728">
        <v>0.13734145744999998</v>
      </c>
      <c r="AE4728">
        <v>0.12730662400999998</v>
      </c>
      <c r="AF4728">
        <v>0.10146603159000002</v>
      </c>
      <c r="AG4728">
        <v>0.10180259088</v>
      </c>
      <c r="AH4728">
        <v>9.1762869669999997E-2</v>
      </c>
      <c r="AI4728">
        <v>8.4041606140000003E-2</v>
      </c>
      <c r="AJ4728">
        <v>8.2843544559999996E-2</v>
      </c>
      <c r="AK4728">
        <v>8.129735150999999E-2</v>
      </c>
      <c r="AL4728">
        <v>7.4534765730000008E-2</v>
      </c>
      <c r="AM4728">
        <v>7.2619974539999993E-2</v>
      </c>
      <c r="AN4728">
        <v>8.0207887229999983E-2</v>
      </c>
      <c r="AO4728">
        <v>8.1066103109999996E-2</v>
      </c>
      <c r="AP4728">
        <v>9.4688000960000004E-2</v>
      </c>
      <c r="AQ4728">
        <v>9.460609868E-2</v>
      </c>
      <c r="AR4728">
        <v>8.4735043130000007E-2</v>
      </c>
      <c r="AS4728">
        <v>6.2096927349999997E-2</v>
      </c>
      <c r="AT4728">
        <v>6.5304556091847391E-2</v>
      </c>
      <c r="AU4728">
        <v>6.7043980475884321E-2</v>
      </c>
      <c r="AV4728">
        <v>8.3851171145695139E-2</v>
      </c>
      <c r="AW4728">
        <v>8.7928508164349925E-2</v>
      </c>
      <c r="AX4728">
        <v>8.6149405257298736E-2</v>
      </c>
      <c r="AY4728">
        <v>8.7482454349226399E-2</v>
      </c>
      <c r="AZ4728">
        <v>8.4838065779999985E-2</v>
      </c>
    </row>
    <row r="4729" spans="1:52" ht="14.55" customHeight="1">
      <c r="A4729" s="377"/>
      <c r="B4729" s="377"/>
      <c r="C4729" s="377"/>
      <c r="D4729" s="377"/>
      <c r="E4729" s="377"/>
      <c r="F4729" s="377"/>
      <c r="G4729" s="377"/>
      <c r="H4729" s="377"/>
      <c r="I4729" s="377"/>
      <c r="J4729" s="377"/>
      <c r="K4729" t="s">
        <v>5944</v>
      </c>
      <c r="L4729" t="s">
        <v>5599</v>
      </c>
      <c r="M4729" t="s">
        <v>16</v>
      </c>
      <c r="N4729" t="s">
        <v>80</v>
      </c>
      <c r="O4729">
        <v>1.2553162958886923</v>
      </c>
      <c r="P4729">
        <v>1.083363793489361</v>
      </c>
      <c r="Q4729">
        <v>1.0927561696858177</v>
      </c>
      <c r="R4729">
        <v>0.98877067366383997</v>
      </c>
      <c r="S4729">
        <v>0.91915282587931524</v>
      </c>
      <c r="T4729">
        <v>0.89662471064808746</v>
      </c>
      <c r="U4729">
        <v>0.94952172969409177</v>
      </c>
      <c r="V4729">
        <v>0.89129093589853081</v>
      </c>
      <c r="W4729">
        <v>0.80239390656676879</v>
      </c>
      <c r="X4729">
        <v>0.8070202356892564</v>
      </c>
      <c r="Y4729">
        <v>0.80365986186167404</v>
      </c>
      <c r="Z4729">
        <v>0.76207950233503374</v>
      </c>
      <c r="AA4729">
        <v>0.67517107236280605</v>
      </c>
      <c r="AB4729">
        <v>0.70380675122840985</v>
      </c>
      <c r="AC4729">
        <v>0.71497379223289215</v>
      </c>
      <c r="AD4729">
        <v>0.71160336839496063</v>
      </c>
      <c r="AE4729">
        <v>0.70076936785250232</v>
      </c>
      <c r="AF4729">
        <v>0.64849390295645659</v>
      </c>
      <c r="AG4729">
        <v>0.64028896855358808</v>
      </c>
      <c r="AH4729">
        <v>0.59582793250364985</v>
      </c>
      <c r="AI4729">
        <v>0.58322054828561554</v>
      </c>
      <c r="AJ4729">
        <v>0.59565604024283247</v>
      </c>
      <c r="AK4729">
        <v>0.5196381799050287</v>
      </c>
      <c r="AL4729">
        <v>0.49233668253671281</v>
      </c>
      <c r="AM4729">
        <v>0.48256995305489081</v>
      </c>
      <c r="AN4729">
        <v>0.47701334726712674</v>
      </c>
      <c r="AO4729">
        <v>0.4313299661985821</v>
      </c>
      <c r="AP4729">
        <v>0.40952131776973794</v>
      </c>
      <c r="AQ4729">
        <v>0.47043486554617309</v>
      </c>
      <c r="AR4729">
        <v>0.47803407939725473</v>
      </c>
      <c r="AS4729">
        <v>0.4179912828607123</v>
      </c>
      <c r="AT4729">
        <v>0.42941238087258954</v>
      </c>
      <c r="AU4729">
        <v>0.4476378481794559</v>
      </c>
      <c r="AV4729">
        <v>0.45856861738689148</v>
      </c>
      <c r="AW4729">
        <v>0.50518057091977531</v>
      </c>
      <c r="AX4729">
        <v>0.58536071674699264</v>
      </c>
      <c r="AY4729">
        <v>0.70648082630706577</v>
      </c>
      <c r="AZ4729">
        <v>0.98078409772999997</v>
      </c>
    </row>
    <row r="4730" spans="1:52" ht="14.55" customHeight="1">
      <c r="A4730" s="377"/>
      <c r="B4730" s="377"/>
      <c r="C4730" s="377"/>
      <c r="D4730" s="377"/>
      <c r="E4730" s="377"/>
      <c r="F4730" s="377"/>
      <c r="G4730" s="377"/>
      <c r="H4730" s="377"/>
      <c r="I4730" s="377"/>
      <c r="J4730" s="377"/>
      <c r="K4730" t="s">
        <v>5945</v>
      </c>
      <c r="L4730" t="s">
        <v>5599</v>
      </c>
      <c r="M4730" t="s">
        <v>17</v>
      </c>
      <c r="N4730" t="s">
        <v>80</v>
      </c>
      <c r="O4730">
        <v>0.63280888291046156</v>
      </c>
      <c r="P4730">
        <v>0.32110230622628261</v>
      </c>
      <c r="Q4730">
        <v>0.48685190249801136</v>
      </c>
      <c r="R4730">
        <v>0.33827686622627373</v>
      </c>
      <c r="S4730">
        <v>0.35756912392041273</v>
      </c>
      <c r="T4730">
        <v>0.29794725065010425</v>
      </c>
      <c r="U4730">
        <v>0.28001487252740681</v>
      </c>
      <c r="V4730">
        <v>0.27068143956141466</v>
      </c>
      <c r="W4730">
        <v>0.24641798718197119</v>
      </c>
      <c r="X4730">
        <v>0.26055365530655711</v>
      </c>
      <c r="Y4730">
        <v>0.17003133736184564</v>
      </c>
      <c r="Z4730">
        <v>0.17059248112688075</v>
      </c>
      <c r="AA4730">
        <v>0.15384077602152932</v>
      </c>
      <c r="AB4730">
        <v>0.16127250221652636</v>
      </c>
      <c r="AC4730">
        <v>0.17584119056848554</v>
      </c>
      <c r="AD4730">
        <v>0.14837617280348206</v>
      </c>
      <c r="AE4730">
        <v>0.10274634032173913</v>
      </c>
      <c r="AF4730">
        <v>0.13222313755961135</v>
      </c>
      <c r="AG4730">
        <v>0.12037773015362078</v>
      </c>
      <c r="AH4730">
        <v>0.11434631614378352</v>
      </c>
      <c r="AI4730">
        <v>0.12495439456972551</v>
      </c>
      <c r="AJ4730">
        <v>0.11891065740329236</v>
      </c>
      <c r="AK4730">
        <v>0.12166092653798764</v>
      </c>
      <c r="AL4730">
        <v>0.11842233523270761</v>
      </c>
      <c r="AM4730">
        <v>0.12863224766875284</v>
      </c>
      <c r="AN4730">
        <v>0.14658793277593693</v>
      </c>
      <c r="AO4730">
        <v>0.1608081833258892</v>
      </c>
      <c r="AP4730">
        <v>0.15682285225477957</v>
      </c>
      <c r="AQ4730">
        <v>0.15482957126633023</v>
      </c>
      <c r="AR4730">
        <v>0.14492030328335753</v>
      </c>
      <c r="AS4730">
        <v>0.14666035345722289</v>
      </c>
      <c r="AT4730">
        <v>0.14367211864605758</v>
      </c>
      <c r="AU4730">
        <v>0.14318422057413982</v>
      </c>
      <c r="AV4730">
        <v>0.13286737352534975</v>
      </c>
      <c r="AW4730">
        <v>0.12410977418651388</v>
      </c>
      <c r="AX4730">
        <v>0.11613352164201468</v>
      </c>
      <c r="AY4730">
        <v>0.11547429369550172</v>
      </c>
      <c r="AZ4730">
        <v>9.9497746682114599E-2</v>
      </c>
    </row>
    <row r="4731" spans="1:52" ht="14.55" customHeight="1">
      <c r="A4731" s="377"/>
      <c r="B4731" s="377"/>
      <c r="C4731" s="377"/>
      <c r="D4731" s="377"/>
      <c r="E4731" s="377"/>
      <c r="F4731" s="377"/>
      <c r="G4731" s="377"/>
      <c r="H4731" s="377"/>
      <c r="I4731" s="377"/>
      <c r="J4731" s="377"/>
      <c r="K4731" t="s">
        <v>5946</v>
      </c>
      <c r="L4731" t="s">
        <v>5599</v>
      </c>
      <c r="M4731" t="s">
        <v>97</v>
      </c>
      <c r="N4731" t="s">
        <v>80</v>
      </c>
      <c r="O4731" t="s">
        <v>6079</v>
      </c>
      <c r="P4731" t="s">
        <v>6079</v>
      </c>
      <c r="Q4731" t="s">
        <v>6079</v>
      </c>
      <c r="R4731" t="s">
        <v>6079</v>
      </c>
      <c r="S4731" t="s">
        <v>6079</v>
      </c>
      <c r="T4731" t="s">
        <v>6079</v>
      </c>
      <c r="U4731">
        <v>6.3517724790635504E-3</v>
      </c>
      <c r="V4731">
        <v>1.4065933998015758E-2</v>
      </c>
      <c r="W4731">
        <v>4.3848307398911372E-3</v>
      </c>
      <c r="X4731">
        <v>2.7613364305925101E-3</v>
      </c>
      <c r="Y4731">
        <v>2.6407588697940905E-3</v>
      </c>
      <c r="Z4731">
        <v>2.5719330106322752E-3</v>
      </c>
      <c r="AA4731">
        <v>1.9108894104406761E-3</v>
      </c>
      <c r="AB4731">
        <v>1.2258874734637808E-2</v>
      </c>
      <c r="AC4731">
        <v>2.2025295232037313E-2</v>
      </c>
      <c r="AD4731">
        <v>2.1229500059937307E-2</v>
      </c>
      <c r="AE4731">
        <v>2.6080023704850132E-3</v>
      </c>
      <c r="AF4731">
        <v>5.6080213367745808E-3</v>
      </c>
      <c r="AG4731">
        <v>5.9914323432083087E-3</v>
      </c>
      <c r="AH4731">
        <v>2.554385692534245E-3</v>
      </c>
      <c r="AI4731">
        <v>7.8813951965630343E-3</v>
      </c>
      <c r="AJ4731">
        <v>7.934124245572249E-3</v>
      </c>
      <c r="AK4731">
        <v>6.5874813992401575E-3</v>
      </c>
      <c r="AL4731">
        <v>4.2898912623440385E-3</v>
      </c>
      <c r="AM4731">
        <v>4.5319021560932754E-3</v>
      </c>
      <c r="AN4731">
        <v>5.077090508105936E-3</v>
      </c>
      <c r="AO4731">
        <v>4.7270720627741692E-3</v>
      </c>
      <c r="AP4731">
        <v>3.4555105860518249E-3</v>
      </c>
      <c r="AQ4731">
        <v>5.4628514789457436E-3</v>
      </c>
      <c r="AR4731">
        <v>7.0881899819991608E-3</v>
      </c>
      <c r="AS4731">
        <v>7.0734895665870183E-3</v>
      </c>
      <c r="AT4731">
        <v>5.8756691681397313E-3</v>
      </c>
      <c r="AU4731">
        <v>5.056143795076495E-3</v>
      </c>
      <c r="AV4731">
        <v>4.5690146891022359E-3</v>
      </c>
      <c r="AW4731">
        <v>4.8359659031770291E-3</v>
      </c>
      <c r="AX4731">
        <v>5.3819859153354842E-3</v>
      </c>
      <c r="AY4731">
        <v>5.1474878934588877E-3</v>
      </c>
      <c r="AZ4731">
        <v>3.5116351610474418E-3</v>
      </c>
    </row>
    <row r="4732" spans="1:52" ht="14.55" customHeight="1">
      <c r="A4732" s="377"/>
      <c r="B4732" s="377"/>
      <c r="C4732" s="377"/>
      <c r="D4732" s="377"/>
      <c r="E4732" s="377"/>
      <c r="F4732" s="377"/>
      <c r="G4732" s="377"/>
      <c r="H4732" s="377"/>
      <c r="I4732" s="377"/>
      <c r="J4732" s="377"/>
      <c r="K4732" t="s">
        <v>5947</v>
      </c>
      <c r="L4732" t="s">
        <v>5599</v>
      </c>
      <c r="M4732" t="s">
        <v>18</v>
      </c>
      <c r="N4732" t="s">
        <v>80</v>
      </c>
      <c r="O4732">
        <v>9.2667790030684056</v>
      </c>
      <c r="P4732">
        <v>9.2610896401119032</v>
      </c>
      <c r="Q4732">
        <v>8.7121063501820259</v>
      </c>
      <c r="R4732">
        <v>8.8419621324851843</v>
      </c>
      <c r="S4732">
        <v>12.120081806175316</v>
      </c>
      <c r="T4732">
        <v>16.200090926312761</v>
      </c>
      <c r="U4732">
        <v>14.138721111104861</v>
      </c>
      <c r="V4732">
        <v>13.156969063379163</v>
      </c>
      <c r="W4732">
        <v>13.737800769091788</v>
      </c>
      <c r="X4732">
        <v>12.577878051069289</v>
      </c>
      <c r="Y4732">
        <v>11.49676202444174</v>
      </c>
      <c r="Z4732">
        <v>18.828985317833645</v>
      </c>
      <c r="AA4732">
        <v>13.250364197947826</v>
      </c>
      <c r="AB4732">
        <v>11.513233891060082</v>
      </c>
      <c r="AC4732">
        <v>8.3407506854088531</v>
      </c>
      <c r="AD4732">
        <v>7.4333642273716833</v>
      </c>
      <c r="AE4732">
        <v>6.4347820684652248</v>
      </c>
      <c r="AF4732">
        <v>5.1181206564882116</v>
      </c>
      <c r="AG4732">
        <v>4.8873820276513626</v>
      </c>
      <c r="AH4732">
        <v>5.3829436262715795</v>
      </c>
      <c r="AI4732">
        <v>4.7943001894640043</v>
      </c>
      <c r="AJ4732">
        <v>4.0133730144653939</v>
      </c>
      <c r="AK4732">
        <v>3.938375671950038</v>
      </c>
      <c r="AL4732">
        <v>3.6571069985790263</v>
      </c>
      <c r="AM4732">
        <v>3.5653761312642618</v>
      </c>
      <c r="AN4732">
        <v>3.3091283198557786</v>
      </c>
      <c r="AO4732">
        <v>3.6352513744144024</v>
      </c>
      <c r="AP4732">
        <v>3.4949265460602907</v>
      </c>
      <c r="AQ4732">
        <v>3.5997046852895158</v>
      </c>
      <c r="AR4732">
        <v>3.6677254365283578</v>
      </c>
      <c r="AS4732">
        <v>3.1380802003247501</v>
      </c>
      <c r="AT4732">
        <v>3.0322962561090838</v>
      </c>
      <c r="AU4732">
        <v>2.8736208238596297</v>
      </c>
      <c r="AV4732">
        <v>2.6943644432197909</v>
      </c>
      <c r="AW4732">
        <v>2.541020036540369</v>
      </c>
      <c r="AX4732">
        <v>2.5335635394944305</v>
      </c>
      <c r="AY4732">
        <v>2.2893798416525541</v>
      </c>
      <c r="AZ4732">
        <v>2.2139709816054971</v>
      </c>
    </row>
    <row r="4733" spans="1:52" ht="14.55" customHeight="1">
      <c r="A4733" s="377"/>
      <c r="B4733" s="377"/>
      <c r="C4733" s="377"/>
      <c r="D4733" s="377"/>
      <c r="E4733" s="377"/>
      <c r="F4733" s="377"/>
      <c r="G4733" s="377"/>
      <c r="H4733" s="377"/>
      <c r="I4733" s="377"/>
      <c r="J4733" s="377"/>
      <c r="K4733" t="s">
        <v>5948</v>
      </c>
      <c r="L4733" t="s">
        <v>5599</v>
      </c>
      <c r="M4733" t="s">
        <v>34</v>
      </c>
      <c r="N4733" t="s">
        <v>80</v>
      </c>
      <c r="O4733">
        <v>70.167638463388684</v>
      </c>
      <c r="P4733">
        <v>76.218980196592355</v>
      </c>
      <c r="Q4733">
        <v>78.19134160456197</v>
      </c>
      <c r="R4733">
        <v>79.176485761964997</v>
      </c>
      <c r="S4733">
        <v>82.254011654391547</v>
      </c>
      <c r="T4733">
        <v>83.531631895925671</v>
      </c>
      <c r="U4733">
        <v>80.495758968919418</v>
      </c>
      <c r="V4733">
        <v>78.616962343902358</v>
      </c>
      <c r="W4733">
        <v>69.838855483770544</v>
      </c>
      <c r="X4733">
        <v>61.719401449334462</v>
      </c>
      <c r="Y4733">
        <v>62.042519215086614</v>
      </c>
      <c r="Z4733">
        <v>67.899242956949834</v>
      </c>
      <c r="AA4733">
        <v>61.005795856673402</v>
      </c>
      <c r="AB4733">
        <v>57.432434519058432</v>
      </c>
      <c r="AC4733">
        <v>52.74360389548405</v>
      </c>
      <c r="AD4733">
        <v>44.610817092697445</v>
      </c>
      <c r="AE4733">
        <v>42.639159705172062</v>
      </c>
      <c r="AF4733">
        <v>41.960553552846747</v>
      </c>
      <c r="AG4733">
        <v>40.883122615156054</v>
      </c>
      <c r="AH4733">
        <v>41.803641711615668</v>
      </c>
      <c r="AI4733">
        <v>39.250131434918003</v>
      </c>
      <c r="AJ4733">
        <v>35.936568033920167</v>
      </c>
      <c r="AK4733">
        <v>34.521429618556319</v>
      </c>
      <c r="AL4733">
        <v>32.426537082062225</v>
      </c>
      <c r="AM4733">
        <v>31.793882487598584</v>
      </c>
      <c r="AN4733">
        <v>25.437698197593612</v>
      </c>
      <c r="AO4733">
        <v>24.861245291294079</v>
      </c>
      <c r="AP4733">
        <v>21.987111724625223</v>
      </c>
      <c r="AQ4733">
        <v>20.673083357685375</v>
      </c>
      <c r="AR4733">
        <v>18.243107197918398</v>
      </c>
      <c r="AS4733">
        <v>17.22028523353525</v>
      </c>
      <c r="AT4733">
        <v>15.789729734499897</v>
      </c>
      <c r="AU4733">
        <v>15.635760708242096</v>
      </c>
      <c r="AV4733">
        <v>14.77028145856355</v>
      </c>
      <c r="AW4733">
        <v>14.461937405357183</v>
      </c>
      <c r="AX4733">
        <v>13.983839324558586</v>
      </c>
      <c r="AY4733">
        <v>14.00819300835192</v>
      </c>
      <c r="AZ4733">
        <v>14.345993469563879</v>
      </c>
    </row>
    <row r="4734" spans="1:52" ht="14.55" customHeight="1">
      <c r="A4734" s="377"/>
      <c r="B4734" s="377"/>
      <c r="C4734" s="377"/>
      <c r="D4734" s="377"/>
      <c r="E4734" s="377"/>
      <c r="F4734" s="377"/>
      <c r="G4734" s="377"/>
      <c r="H4734" s="377"/>
      <c r="I4734" s="377"/>
      <c r="J4734" s="377"/>
      <c r="K4734" t="s">
        <v>5949</v>
      </c>
      <c r="L4734" t="s">
        <v>5599</v>
      </c>
      <c r="M4734" t="s">
        <v>19</v>
      </c>
      <c r="N4734" t="s">
        <v>80</v>
      </c>
      <c r="O4734">
        <v>0.23975729068391585</v>
      </c>
      <c r="P4734">
        <v>0.1144341414065715</v>
      </c>
      <c r="Q4734">
        <v>0.10433053178702252</v>
      </c>
      <c r="R4734">
        <v>0.10562397905915068</v>
      </c>
      <c r="S4734">
        <v>0.10155060636165388</v>
      </c>
      <c r="T4734">
        <v>0.10234890024680104</v>
      </c>
      <c r="U4734">
        <v>9.1308941478401406E-2</v>
      </c>
      <c r="V4734">
        <v>0.10608074504464587</v>
      </c>
      <c r="W4734">
        <v>9.9311454305907834E-2</v>
      </c>
      <c r="X4734">
        <v>0.10456061164320078</v>
      </c>
      <c r="Y4734">
        <v>0.11576127676353667</v>
      </c>
      <c r="Z4734">
        <v>0.12889233978995063</v>
      </c>
      <c r="AA4734">
        <v>0.11975780574336836</v>
      </c>
      <c r="AB4734">
        <v>0.11980702330053052</v>
      </c>
      <c r="AC4734">
        <v>0.13084239227879971</v>
      </c>
      <c r="AD4734">
        <v>0.12479692868613246</v>
      </c>
      <c r="AE4734">
        <v>9.2084069408690142E-2</v>
      </c>
      <c r="AF4734">
        <v>0.1223670455061092</v>
      </c>
      <c r="AG4734">
        <v>0.13532846254549533</v>
      </c>
      <c r="AH4734">
        <v>0.14413130657301845</v>
      </c>
      <c r="AI4734">
        <v>0.1991601078413768</v>
      </c>
      <c r="AJ4734">
        <v>0.21029119686853137</v>
      </c>
      <c r="AK4734">
        <v>0.23099851865236656</v>
      </c>
      <c r="AL4734">
        <v>0.24447230472094147</v>
      </c>
      <c r="AM4734">
        <v>0.23165072873340076</v>
      </c>
      <c r="AN4734">
        <v>0.20770101633248808</v>
      </c>
      <c r="AO4734">
        <v>0.1828933410243882</v>
      </c>
      <c r="AP4734">
        <v>0.17740687353398682</v>
      </c>
      <c r="AQ4734">
        <v>0.16942657349182039</v>
      </c>
      <c r="AR4734">
        <v>0.16382821778100343</v>
      </c>
      <c r="AS4734">
        <v>0.18518953961637027</v>
      </c>
      <c r="AT4734">
        <v>0.18191394743226511</v>
      </c>
      <c r="AU4734">
        <v>0.1719177648561267</v>
      </c>
      <c r="AV4734">
        <v>0.15641176936591891</v>
      </c>
      <c r="AW4734">
        <v>0.1481838939748078</v>
      </c>
      <c r="AX4734">
        <v>0.14932496111626956</v>
      </c>
      <c r="AY4734">
        <v>0.19182465522709888</v>
      </c>
      <c r="AZ4734">
        <v>0.24102026781696947</v>
      </c>
    </row>
    <row r="4735" spans="1:52" ht="14.55" customHeight="1">
      <c r="A4735" s="377"/>
      <c r="B4735" s="377"/>
      <c r="C4735" s="377"/>
      <c r="D4735" s="377"/>
      <c r="E4735" s="377"/>
      <c r="F4735" s="377"/>
      <c r="G4735" s="377"/>
      <c r="H4735" s="377"/>
      <c r="I4735" s="377"/>
      <c r="J4735" s="377"/>
      <c r="K4735" t="s">
        <v>5950</v>
      </c>
      <c r="L4735" t="s">
        <v>5599</v>
      </c>
      <c r="M4735" t="s">
        <v>20</v>
      </c>
      <c r="N4735" t="s">
        <v>80</v>
      </c>
      <c r="O4735">
        <v>2.1590373497305864</v>
      </c>
      <c r="P4735">
        <v>2.2288020829184099</v>
      </c>
      <c r="Q4735">
        <v>2.2046919147779436</v>
      </c>
      <c r="R4735">
        <v>1.6177143001287797</v>
      </c>
      <c r="S4735">
        <v>1.9304572847917456</v>
      </c>
      <c r="T4735">
        <v>2.3927293506921461</v>
      </c>
      <c r="U4735">
        <v>2.2898458898613581</v>
      </c>
      <c r="V4735">
        <v>2.3201858921358336</v>
      </c>
      <c r="W4735">
        <v>2.2027781384361131</v>
      </c>
      <c r="X4735">
        <v>2.2431228836038644</v>
      </c>
      <c r="Y4735">
        <v>2.3364175065894361</v>
      </c>
      <c r="Z4735">
        <v>2.6447344808747841</v>
      </c>
      <c r="AA4735">
        <v>2.5923067468358871</v>
      </c>
      <c r="AB4735">
        <v>2.61771858854204</v>
      </c>
      <c r="AC4735">
        <v>2.4874247158689111</v>
      </c>
      <c r="AD4735">
        <v>2.4156263701512071</v>
      </c>
      <c r="AE4735">
        <v>2.4804316957856032</v>
      </c>
      <c r="AF4735">
        <v>2.4538564029486887</v>
      </c>
      <c r="AG4735">
        <v>2.3427832817758025</v>
      </c>
      <c r="AH4735">
        <v>2.4123344886318452</v>
      </c>
      <c r="AI4735">
        <v>2.4540194060044151</v>
      </c>
      <c r="AJ4735">
        <v>2.2881609904154039</v>
      </c>
      <c r="AK4735">
        <v>2.2447921197681562</v>
      </c>
      <c r="AL4735">
        <v>2.2694057172328415</v>
      </c>
      <c r="AM4735">
        <v>2.257136653363196</v>
      </c>
      <c r="AN4735">
        <v>2.2320030783517248</v>
      </c>
      <c r="AO4735">
        <v>2.2145420321599998</v>
      </c>
      <c r="AP4735">
        <v>2.3950352802800001</v>
      </c>
      <c r="AQ4735">
        <v>2.4039274241199999</v>
      </c>
      <c r="AR4735">
        <v>2.6756195107199998</v>
      </c>
      <c r="AS4735">
        <v>2.6237238926700002</v>
      </c>
      <c r="AT4735">
        <v>2.88818547815</v>
      </c>
      <c r="AU4735">
        <v>3.19841489528</v>
      </c>
      <c r="AV4735">
        <v>3.2935239995099996</v>
      </c>
      <c r="AW4735">
        <v>3.2915915086800003</v>
      </c>
      <c r="AX4735">
        <v>3.4762052061200004</v>
      </c>
      <c r="AY4735">
        <v>3.650525273</v>
      </c>
      <c r="AZ4735">
        <v>3.8915998491599999</v>
      </c>
    </row>
    <row r="4736" spans="1:52" ht="14.55" customHeight="1">
      <c r="A4736" s="377"/>
      <c r="B4736" s="377"/>
      <c r="C4736" s="377"/>
      <c r="D4736" s="377"/>
      <c r="E4736" s="377"/>
      <c r="F4736" s="377"/>
      <c r="G4736" s="377"/>
      <c r="H4736" s="377"/>
      <c r="I4736" s="377"/>
      <c r="J4736" s="377"/>
      <c r="K4736" t="s">
        <v>5951</v>
      </c>
      <c r="L4736" t="s">
        <v>5599</v>
      </c>
      <c r="M4736" t="s">
        <v>22</v>
      </c>
      <c r="N4736" t="s">
        <v>80</v>
      </c>
      <c r="O4736">
        <v>5.8922266895111708</v>
      </c>
      <c r="P4736">
        <v>6.1053973415970964</v>
      </c>
      <c r="Q4736">
        <v>7.0261193174853274</v>
      </c>
      <c r="R4736">
        <v>7.2795707251828903</v>
      </c>
      <c r="S4736">
        <v>7.3142238165267432</v>
      </c>
      <c r="T4736">
        <v>7.5619822049790164</v>
      </c>
      <c r="U4736">
        <v>7.5357821778840277</v>
      </c>
      <c r="V4736">
        <v>7.4936359278151681</v>
      </c>
      <c r="W4736">
        <v>7.2836984003435177</v>
      </c>
      <c r="X4736">
        <v>7.1814180907975516</v>
      </c>
      <c r="Y4736">
        <v>7.0639572305659906</v>
      </c>
      <c r="Z4736">
        <v>6.7896360592277007</v>
      </c>
      <c r="AA4736">
        <v>6.5222013227731699</v>
      </c>
      <c r="AB4736">
        <v>6.3639392312584029</v>
      </c>
      <c r="AC4736">
        <v>6.1937017286885698</v>
      </c>
      <c r="AD4736">
        <v>5.5276888746378212</v>
      </c>
      <c r="AE4736">
        <v>5.0062041731300555</v>
      </c>
      <c r="AF4736">
        <v>4.8654953174143234</v>
      </c>
      <c r="AG4736">
        <v>4.74212755720154</v>
      </c>
      <c r="AH4736">
        <v>4.5382072410787515</v>
      </c>
      <c r="AI4736">
        <v>3.9920631077199999</v>
      </c>
      <c r="AJ4736">
        <v>3.8182746511099999</v>
      </c>
      <c r="AK4736">
        <v>3.6541438635899999</v>
      </c>
      <c r="AL4736">
        <v>3.0330448956899998</v>
      </c>
      <c r="AM4736">
        <v>2.8903809038400001</v>
      </c>
      <c r="AN4736">
        <v>2.7189243293600001</v>
      </c>
      <c r="AO4736">
        <v>2.7384396155699995</v>
      </c>
      <c r="AP4736">
        <v>1.2485205491300002</v>
      </c>
      <c r="AQ4736">
        <v>0.76117546016999993</v>
      </c>
      <c r="AR4736">
        <v>0.65195032067000003</v>
      </c>
      <c r="AS4736">
        <v>0.63973239182999997</v>
      </c>
      <c r="AT4736">
        <v>0.28845721561999998</v>
      </c>
      <c r="AU4736">
        <v>0.27442630548000002</v>
      </c>
      <c r="AV4736">
        <v>0.24006510931</v>
      </c>
      <c r="AW4736">
        <v>0.23487288698</v>
      </c>
      <c r="AX4736">
        <v>0.21402322549</v>
      </c>
      <c r="AY4736">
        <v>0.19610181099999999</v>
      </c>
      <c r="AZ4736">
        <v>0.16564533400999998</v>
      </c>
    </row>
    <row r="4737" spans="1:52" ht="14.55" customHeight="1">
      <c r="A4737" s="377"/>
      <c r="B4737" s="377"/>
      <c r="C4737" s="377"/>
      <c r="D4737" s="377"/>
      <c r="E4737" s="377"/>
      <c r="F4737" s="377"/>
      <c r="G4737" s="377"/>
      <c r="H4737" s="377"/>
      <c r="I4737" s="377"/>
      <c r="J4737" s="377"/>
      <c r="K4737" t="s">
        <v>5952</v>
      </c>
      <c r="L4737" t="s">
        <v>5599</v>
      </c>
      <c r="M4737" t="s">
        <v>90</v>
      </c>
      <c r="N4737" t="s">
        <v>80</v>
      </c>
      <c r="O4737">
        <v>1.6957445935222333</v>
      </c>
      <c r="P4737">
        <v>1.6675506599582759</v>
      </c>
      <c r="Q4737">
        <v>1.6669471622770331</v>
      </c>
      <c r="R4737">
        <v>1.6827656505853581</v>
      </c>
      <c r="S4737">
        <v>1.5936637008721275</v>
      </c>
      <c r="T4737">
        <v>1.460301437423408</v>
      </c>
      <c r="U4737">
        <v>1.157192354486535</v>
      </c>
      <c r="V4737">
        <v>1.0742639409675927</v>
      </c>
      <c r="W4737">
        <v>1.005818773204848</v>
      </c>
      <c r="X4737">
        <v>0.92321342789583616</v>
      </c>
      <c r="Y4737">
        <v>0.6525172607434041</v>
      </c>
      <c r="Z4737">
        <v>0.63410436101899204</v>
      </c>
      <c r="AA4737">
        <v>0.5604321452919272</v>
      </c>
      <c r="AB4737">
        <v>0.4726309507559463</v>
      </c>
      <c r="AC4737">
        <v>0.43205795181076473</v>
      </c>
      <c r="AD4737">
        <v>0.34127815668688116</v>
      </c>
      <c r="AE4737">
        <v>0.31181904381389058</v>
      </c>
      <c r="AF4737">
        <v>0.27567866310647016</v>
      </c>
      <c r="AG4737">
        <v>0.26915739134654415</v>
      </c>
      <c r="AH4737">
        <v>0.21160343764892856</v>
      </c>
      <c r="AI4737">
        <v>0.20643825935983129</v>
      </c>
      <c r="AJ4737">
        <v>0.14542138570056062</v>
      </c>
      <c r="AK4737">
        <v>0.13760021173508524</v>
      </c>
      <c r="AL4737">
        <v>0.14515354259116608</v>
      </c>
      <c r="AM4737">
        <v>0.13251972473218199</v>
      </c>
      <c r="AN4737">
        <v>0.12660537619438045</v>
      </c>
      <c r="AO4737">
        <v>0.12891572321035402</v>
      </c>
      <c r="AP4737">
        <v>0.1157507931993676</v>
      </c>
      <c r="AQ4737">
        <v>0.10694190776257533</v>
      </c>
      <c r="AR4737">
        <v>0.12231713185374876</v>
      </c>
      <c r="AS4737">
        <v>0.12222440578486572</v>
      </c>
      <c r="AT4737">
        <v>0.12140075113225066</v>
      </c>
      <c r="AU4737">
        <v>0.11651155142567764</v>
      </c>
      <c r="AV4737">
        <v>0.11624708873327638</v>
      </c>
      <c r="AW4737">
        <v>0.1143706884450066</v>
      </c>
      <c r="AX4737">
        <v>8.7763349939029109E-2</v>
      </c>
      <c r="AY4737">
        <v>8.846300086455712E-2</v>
      </c>
      <c r="AZ4737">
        <v>0.10430172119596658</v>
      </c>
    </row>
    <row r="4738" spans="1:52" ht="14.55" customHeight="1">
      <c r="A4738" s="377"/>
      <c r="B4738" s="377"/>
      <c r="C4738" s="377"/>
      <c r="D4738" s="377"/>
      <c r="E4738" s="377"/>
      <c r="F4738" s="377"/>
      <c r="G4738" s="377"/>
      <c r="H4738" s="377"/>
      <c r="I4738" s="377"/>
      <c r="J4738" s="377"/>
      <c r="K4738" t="s">
        <v>5953</v>
      </c>
      <c r="L4738" t="s">
        <v>5599</v>
      </c>
      <c r="M4738" t="s">
        <v>23</v>
      </c>
      <c r="N4738" t="s">
        <v>80</v>
      </c>
      <c r="O4738">
        <v>0.33797422480669548</v>
      </c>
      <c r="P4738">
        <v>0.28919243288870511</v>
      </c>
      <c r="Q4738">
        <v>0.2853990468945346</v>
      </c>
      <c r="R4738">
        <v>0.26874685374609653</v>
      </c>
      <c r="S4738">
        <v>0.19702098932555676</v>
      </c>
      <c r="T4738">
        <v>0.17219787042270171</v>
      </c>
      <c r="U4738">
        <v>0.1718173803497211</v>
      </c>
      <c r="V4738">
        <v>0.16289899187091528</v>
      </c>
      <c r="W4738">
        <v>0.16082750673157237</v>
      </c>
      <c r="X4738">
        <v>9.3492166849746636E-2</v>
      </c>
      <c r="Y4738">
        <v>8.5831243240724928E-2</v>
      </c>
      <c r="Z4738">
        <v>0.14706423270796742</v>
      </c>
      <c r="AA4738">
        <v>0.13583891338362183</v>
      </c>
      <c r="AB4738">
        <v>0.11909307171570942</v>
      </c>
      <c r="AC4738">
        <v>4.8104708716926917E-2</v>
      </c>
      <c r="AD4738">
        <v>2.9629205425511718E-2</v>
      </c>
      <c r="AE4738">
        <v>2.8028210529546817E-2</v>
      </c>
      <c r="AF4738">
        <v>2.6808807329957628E-2</v>
      </c>
      <c r="AG4738">
        <v>2.2002538045548976E-2</v>
      </c>
      <c r="AH4738">
        <v>2.2290871164382015E-2</v>
      </c>
      <c r="AI4738">
        <v>2.3237710585076905E-2</v>
      </c>
      <c r="AJ4738">
        <v>2.1873375494514565E-2</v>
      </c>
      <c r="AK4738">
        <v>1.8421256878638964E-2</v>
      </c>
      <c r="AL4738">
        <v>1.5708453990814407E-2</v>
      </c>
      <c r="AM4738">
        <v>1.7105228181618474E-2</v>
      </c>
      <c r="AN4738">
        <v>1.7315412118856798E-2</v>
      </c>
      <c r="AO4738">
        <v>2.1353783958602688E-2</v>
      </c>
      <c r="AP4738">
        <v>2.5729203507279343E-2</v>
      </c>
      <c r="AQ4738">
        <v>2.5458129521251007E-2</v>
      </c>
      <c r="AR4738">
        <v>3.1695085056142908E-2</v>
      </c>
      <c r="AS4738">
        <v>3.4113318083425374E-2</v>
      </c>
      <c r="AT4738">
        <v>3.4326707167092491E-2</v>
      </c>
      <c r="AU4738">
        <v>3.6673933794329434E-2</v>
      </c>
      <c r="AV4738">
        <v>3.9709060874553594E-2</v>
      </c>
      <c r="AW4738">
        <v>4.8094552818656121E-2</v>
      </c>
      <c r="AX4738">
        <v>5.1537914896680553E-2</v>
      </c>
      <c r="AY4738">
        <v>4.8017707036469834E-2</v>
      </c>
      <c r="AZ4738">
        <v>5.1527736239143147E-2</v>
      </c>
    </row>
    <row r="4739" spans="1:52" ht="14.55" customHeight="1">
      <c r="A4739" s="377"/>
      <c r="B4739" s="377"/>
      <c r="C4739" s="377"/>
      <c r="D4739" s="377"/>
      <c r="E4739" s="377"/>
      <c r="F4739" s="377"/>
      <c r="G4739" s="377"/>
      <c r="H4739" s="377"/>
      <c r="I4739" s="377"/>
      <c r="J4739" s="377"/>
      <c r="K4739" t="s">
        <v>5954</v>
      </c>
      <c r="L4739" t="s">
        <v>5599</v>
      </c>
      <c r="M4739" t="s">
        <v>24</v>
      </c>
      <c r="N4739" t="s">
        <v>80</v>
      </c>
      <c r="O4739">
        <v>1.0758480995794719</v>
      </c>
      <c r="P4739">
        <v>4.8463760851914515</v>
      </c>
      <c r="Q4739">
        <v>3.604487252562115</v>
      </c>
      <c r="R4739">
        <v>3.58927262586257</v>
      </c>
      <c r="S4739">
        <v>2.9492955381843728</v>
      </c>
      <c r="T4739">
        <v>1.2925801193028474</v>
      </c>
      <c r="U4739">
        <v>1.1648785717966474</v>
      </c>
      <c r="V4739">
        <v>1.0466756674187641</v>
      </c>
      <c r="W4739">
        <v>1.5749212791852061</v>
      </c>
      <c r="X4739">
        <v>1.0949529850007995</v>
      </c>
      <c r="Y4739">
        <v>0.98034238563798604</v>
      </c>
      <c r="Z4739">
        <v>0.90222351409804802</v>
      </c>
      <c r="AA4739">
        <v>0.89362874996594477</v>
      </c>
      <c r="AB4739">
        <v>0.71606564101166537</v>
      </c>
      <c r="AC4739">
        <v>0.6822509521167216</v>
      </c>
      <c r="AD4739">
        <v>0.54155200036555118</v>
      </c>
      <c r="AE4739">
        <v>0.52876207777699302</v>
      </c>
      <c r="AF4739">
        <v>0.43351603378658649</v>
      </c>
      <c r="AG4739">
        <v>0.364163283925312</v>
      </c>
      <c r="AH4739">
        <v>0.21558966160165591</v>
      </c>
      <c r="AI4739">
        <v>0.18098017858577028</v>
      </c>
      <c r="AJ4739">
        <v>0.14564568981499712</v>
      </c>
      <c r="AK4739">
        <v>0.1372397926988676</v>
      </c>
      <c r="AL4739">
        <v>0.12142389408285036</v>
      </c>
      <c r="AM4739">
        <v>0.13001206364144283</v>
      </c>
      <c r="AN4739">
        <v>0.11464111775119454</v>
      </c>
      <c r="AO4739">
        <v>0.11320439247582212</v>
      </c>
      <c r="AP4739">
        <v>9.2704298494951695E-2</v>
      </c>
      <c r="AQ4739">
        <v>9.3703653861085742E-2</v>
      </c>
      <c r="AR4739">
        <v>9.5449299360808884E-2</v>
      </c>
      <c r="AS4739">
        <v>9.5705477843329917E-2</v>
      </c>
      <c r="AT4739">
        <v>0.10562710253797798</v>
      </c>
      <c r="AU4739">
        <v>0.10458552424857692</v>
      </c>
      <c r="AV4739">
        <v>9.2492913450000006E-2</v>
      </c>
      <c r="AW4739">
        <v>9.1254118104557636E-2</v>
      </c>
      <c r="AX4739">
        <v>6.2803887012156778E-2</v>
      </c>
      <c r="AY4739">
        <v>7.5563077714464133E-2</v>
      </c>
      <c r="AZ4739">
        <v>5.5555058945044866E-2</v>
      </c>
    </row>
    <row r="4740" spans="1:52" ht="14.55" customHeight="1">
      <c r="A4740" s="377"/>
      <c r="B4740" s="377"/>
      <c r="C4740" s="377"/>
      <c r="D4740" s="377"/>
      <c r="E4740" s="377"/>
      <c r="F4740" s="377"/>
      <c r="G4740" s="377"/>
      <c r="H4740" s="377"/>
      <c r="I4740" s="377"/>
      <c r="J4740" s="377"/>
      <c r="K4740" t="s">
        <v>5955</v>
      </c>
      <c r="L4740" t="s">
        <v>5599</v>
      </c>
      <c r="M4740" t="s">
        <v>1386</v>
      </c>
      <c r="N4740" t="s">
        <v>80</v>
      </c>
      <c r="O4740" t="s">
        <v>6079</v>
      </c>
      <c r="P4740" t="s">
        <v>6079</v>
      </c>
      <c r="Q4740" t="s">
        <v>6079</v>
      </c>
      <c r="R4740" t="s">
        <v>6079</v>
      </c>
      <c r="S4740" t="s">
        <v>6079</v>
      </c>
      <c r="T4740" t="s">
        <v>6079</v>
      </c>
      <c r="U4740" t="s">
        <v>6079</v>
      </c>
      <c r="V4740" t="s">
        <v>6079</v>
      </c>
      <c r="W4740" t="s">
        <v>6079</v>
      </c>
      <c r="X4740" t="s">
        <v>6079</v>
      </c>
      <c r="Y4740" t="s">
        <v>6079</v>
      </c>
      <c r="Z4740" t="s">
        <v>6079</v>
      </c>
      <c r="AA4740" t="s">
        <v>6079</v>
      </c>
      <c r="AB4740">
        <v>3.9563011025415762E-2</v>
      </c>
      <c r="AC4740">
        <v>3.9608095530864189E-2</v>
      </c>
      <c r="AD4740">
        <v>1.7773209756888165E-2</v>
      </c>
      <c r="AE4740">
        <v>1.9670075749805747E-2</v>
      </c>
      <c r="AF4740">
        <v>3.0312670375375373E-2</v>
      </c>
      <c r="AG4740">
        <v>2.4122489469090909E-2</v>
      </c>
      <c r="AH4740">
        <v>2.3571184001411432E-2</v>
      </c>
      <c r="AI4740">
        <v>3.823118701702443E-2</v>
      </c>
      <c r="AJ4740">
        <v>5.17881207605385E-2</v>
      </c>
      <c r="AK4740">
        <v>6.9156358334945142E-2</v>
      </c>
      <c r="AL4740">
        <v>7.0660817267235818E-2</v>
      </c>
      <c r="AM4740">
        <v>4.304147222262427E-2</v>
      </c>
      <c r="AN4740">
        <v>3.1843344273115456E-2</v>
      </c>
      <c r="AO4740">
        <v>6.25391069480081E-2</v>
      </c>
      <c r="AP4740">
        <v>8.769228651877134E-2</v>
      </c>
      <c r="AQ4740">
        <v>8.0748490669317427E-2</v>
      </c>
      <c r="AR4740">
        <v>7.1316587689701894E-2</v>
      </c>
      <c r="AS4740">
        <v>4.6042833626760565E-2</v>
      </c>
      <c r="AT4740">
        <v>4.6754095673146145E-2</v>
      </c>
      <c r="AU4740">
        <v>2.014107197303051E-2</v>
      </c>
      <c r="AV4740">
        <v>2.2931926019801974E-2</v>
      </c>
      <c r="AW4740">
        <v>2.3571318226567765E-2</v>
      </c>
      <c r="AX4740">
        <v>1.9193745985205114E-2</v>
      </c>
      <c r="AY4740">
        <v>2.1827176618357487E-2</v>
      </c>
      <c r="AZ4740">
        <v>2.1653534631229231E-2</v>
      </c>
    </row>
    <row r="4741" spans="1:52" ht="14.55" customHeight="1">
      <c r="A4741" s="377"/>
      <c r="B4741" s="377"/>
      <c r="C4741" s="377"/>
      <c r="D4741" s="377"/>
      <c r="E4741" s="377"/>
      <c r="F4741" s="377"/>
      <c r="G4741" s="377"/>
      <c r="H4741" s="377"/>
      <c r="I4741" s="377"/>
      <c r="J4741" s="377"/>
      <c r="K4741" t="s">
        <v>5956</v>
      </c>
      <c r="L4741" t="s">
        <v>5599</v>
      </c>
      <c r="M4741" t="s">
        <v>25</v>
      </c>
      <c r="N4741" t="s">
        <v>80</v>
      </c>
      <c r="O4741">
        <v>28.830787356762521</v>
      </c>
      <c r="P4741">
        <v>30.43426815651312</v>
      </c>
      <c r="Q4741">
        <v>31.389596434967608</v>
      </c>
      <c r="R4741">
        <v>32.786264420421034</v>
      </c>
      <c r="S4741">
        <v>33.547836227996015</v>
      </c>
      <c r="T4741">
        <v>33.222191609355392</v>
      </c>
      <c r="U4741">
        <v>33.334862996237916</v>
      </c>
      <c r="V4741">
        <v>33.186952417972577</v>
      </c>
      <c r="W4741">
        <v>24.959041773316869</v>
      </c>
      <c r="X4741">
        <v>20.741143012999551</v>
      </c>
      <c r="Y4741">
        <v>23.238262793749989</v>
      </c>
      <c r="Z4741">
        <v>22.454671430681579</v>
      </c>
      <c r="AA4741">
        <v>22.256547350070623</v>
      </c>
      <c r="AB4741">
        <v>21.840871716426665</v>
      </c>
      <c r="AC4741">
        <v>21.128900346970468</v>
      </c>
      <c r="AD4741">
        <v>16.967050509723883</v>
      </c>
      <c r="AE4741">
        <v>16.891911036149907</v>
      </c>
      <c r="AF4741">
        <v>19.358531284096017</v>
      </c>
      <c r="AG4741">
        <v>19.010456418244338</v>
      </c>
      <c r="AH4741">
        <v>20.515365969424035</v>
      </c>
      <c r="AI4741">
        <v>19.417685853251761</v>
      </c>
      <c r="AJ4741">
        <v>18.22127587867314</v>
      </c>
      <c r="AK4741">
        <v>17.367246794829999</v>
      </c>
      <c r="AL4741">
        <v>16.39437679109</v>
      </c>
      <c r="AM4741">
        <v>16.192730223279998</v>
      </c>
      <c r="AN4741">
        <v>10.67995373492</v>
      </c>
      <c r="AO4741">
        <v>10.540600668450001</v>
      </c>
      <c r="AP4741">
        <v>9.3423193432400016</v>
      </c>
      <c r="AQ4741">
        <v>8.5619929919400004</v>
      </c>
      <c r="AR4741">
        <v>6.7337020708699997</v>
      </c>
      <c r="AS4741">
        <v>6.5744182105900002</v>
      </c>
      <c r="AT4741">
        <v>5.2684413762000011</v>
      </c>
      <c r="AU4741">
        <v>5.0426686552023012</v>
      </c>
      <c r="AV4741">
        <v>4.3459364147701027</v>
      </c>
      <c r="AW4741">
        <v>4.2498449882443952</v>
      </c>
      <c r="AX4741">
        <v>3.5450446447591717</v>
      </c>
      <c r="AY4741">
        <v>3.4593960302292355</v>
      </c>
      <c r="AZ4741">
        <v>2.9169282337200002</v>
      </c>
    </row>
    <row r="4742" spans="1:52" ht="14.55" customHeight="1">
      <c r="A4742" s="377"/>
      <c r="B4742" s="377"/>
      <c r="C4742" s="377"/>
      <c r="D4742" s="377"/>
      <c r="E4742" s="377"/>
      <c r="F4742" s="377"/>
      <c r="G4742" s="377"/>
      <c r="H4742" s="377"/>
      <c r="I4742" s="377"/>
      <c r="J4742" s="377"/>
      <c r="K4742" t="s">
        <v>5957</v>
      </c>
      <c r="L4742" t="s">
        <v>5599</v>
      </c>
      <c r="M4742" t="s">
        <v>5610</v>
      </c>
      <c r="N4742" t="s">
        <v>80</v>
      </c>
      <c r="O4742">
        <v>2.1586000000000003E-7</v>
      </c>
      <c r="P4742">
        <v>2.3882000000000002E-7</v>
      </c>
      <c r="Q4742">
        <v>2.9659999999999994E-7</v>
      </c>
      <c r="R4742">
        <v>3.3600000000000003E-8</v>
      </c>
      <c r="S4742">
        <v>0</v>
      </c>
      <c r="T4742">
        <v>0</v>
      </c>
      <c r="U4742">
        <v>8.1700000000000002E-4</v>
      </c>
      <c r="V4742">
        <v>7.85E-4</v>
      </c>
      <c r="W4742">
        <v>0</v>
      </c>
      <c r="X4742">
        <v>0</v>
      </c>
      <c r="Y4742">
        <v>0</v>
      </c>
      <c r="Z4742">
        <v>0</v>
      </c>
      <c r="AA4742">
        <v>0</v>
      </c>
      <c r="AB4742">
        <v>0</v>
      </c>
      <c r="AC4742">
        <v>0</v>
      </c>
      <c r="AD4742">
        <v>1.7155601303824997E-5</v>
      </c>
      <c r="AE4742">
        <v>1.5549412577747001E-5</v>
      </c>
      <c r="AF4742">
        <v>1.1353711790393E-5</v>
      </c>
      <c r="AG4742">
        <v>9.7908322207379994E-6</v>
      </c>
      <c r="AH4742">
        <v>0</v>
      </c>
      <c r="AI4742">
        <v>0</v>
      </c>
      <c r="AJ4742">
        <v>0</v>
      </c>
      <c r="AK4742">
        <v>0</v>
      </c>
      <c r="AL4742">
        <v>0</v>
      </c>
      <c r="AM4742">
        <v>0</v>
      </c>
      <c r="AN4742">
        <v>0</v>
      </c>
      <c r="AO4742">
        <v>1.2946402168021679E-3</v>
      </c>
      <c r="AP4742">
        <v>0</v>
      </c>
      <c r="AQ4742">
        <v>0</v>
      </c>
      <c r="AR4742">
        <v>0</v>
      </c>
      <c r="AS4742">
        <v>2.1339169999999999E-5</v>
      </c>
      <c r="AT4742">
        <v>1.326237247148594E-3</v>
      </c>
      <c r="AU4742">
        <v>1.2764379362955761E-3</v>
      </c>
      <c r="AV4742">
        <v>1.2861121018654211E-3</v>
      </c>
      <c r="AW4742">
        <v>1.268681469798435E-3</v>
      </c>
      <c r="AX4742">
        <v>1.2724504846383328E-3</v>
      </c>
      <c r="AY4742">
        <v>1.287780915340275E-3</v>
      </c>
      <c r="AZ4742">
        <v>1.3593986713807472E-3</v>
      </c>
    </row>
    <row r="4743" spans="1:52" ht="14.55" customHeight="1">
      <c r="A4743" s="377"/>
      <c r="B4743" s="377"/>
      <c r="C4743" s="377"/>
      <c r="D4743" s="377"/>
      <c r="E4743" s="377"/>
      <c r="F4743" s="377"/>
      <c r="G4743" s="377"/>
      <c r="H4743" s="377"/>
      <c r="I4743" s="377"/>
      <c r="J4743" s="377"/>
      <c r="K4743" t="s">
        <v>5958</v>
      </c>
      <c r="L4743" t="s">
        <v>5599</v>
      </c>
      <c r="M4743" t="s">
        <v>98</v>
      </c>
      <c r="N4743" t="s">
        <v>80</v>
      </c>
      <c r="O4743">
        <v>2.5742059312305252E-2</v>
      </c>
      <c r="P4743">
        <v>4.6256465988605847E-2</v>
      </c>
      <c r="Q4743">
        <v>0.10899451083527108</v>
      </c>
      <c r="R4743">
        <v>0.10447278161294551</v>
      </c>
      <c r="S4743">
        <v>9.9214725996085953E-2</v>
      </c>
      <c r="T4743">
        <v>8.2766205904252918E-2</v>
      </c>
      <c r="U4743">
        <v>7.7783645457255607E-2</v>
      </c>
      <c r="V4743">
        <v>7.3751415665505707E-2</v>
      </c>
      <c r="W4743">
        <v>4.2177143851990437E-2</v>
      </c>
      <c r="X4743">
        <v>3.9965719706883007E-2</v>
      </c>
      <c r="Y4743">
        <v>4.3592165607100143E-2</v>
      </c>
      <c r="Z4743">
        <v>3.7154585032884498E-2</v>
      </c>
      <c r="AA4743">
        <v>1.9027475075137319E-2</v>
      </c>
      <c r="AB4743">
        <v>3.6541178804188085E-2</v>
      </c>
      <c r="AC4743">
        <v>3.7351475087073205E-2</v>
      </c>
      <c r="AD4743">
        <v>3.7028247155765193E-2</v>
      </c>
      <c r="AE4743">
        <v>1.5001301872150546E-2</v>
      </c>
      <c r="AF4743">
        <v>3.9057612240121699E-2</v>
      </c>
      <c r="AG4743">
        <v>3.5358425448355449E-2</v>
      </c>
      <c r="AH4743">
        <v>2.1514749888065277E-2</v>
      </c>
      <c r="AI4743">
        <v>4.9004981315915748E-2</v>
      </c>
      <c r="AJ4743">
        <v>4.7821969248009057E-2</v>
      </c>
      <c r="AK4743">
        <v>4.6620402573086785E-2</v>
      </c>
      <c r="AL4743">
        <v>4.5969079063179694E-2</v>
      </c>
      <c r="AM4743">
        <v>4.322675360665728E-2</v>
      </c>
      <c r="AN4743">
        <v>3.5324085299036197E-2</v>
      </c>
      <c r="AO4743">
        <v>3.5397022230520679E-2</v>
      </c>
      <c r="AP4743">
        <v>2.4292370748293934E-2</v>
      </c>
      <c r="AQ4743">
        <v>2.5380530835016669E-2</v>
      </c>
      <c r="AR4743">
        <v>2.1946871240960217E-2</v>
      </c>
      <c r="AS4743">
        <v>2.2446817285288904E-2</v>
      </c>
      <c r="AT4743">
        <v>2.6535708892962664E-2</v>
      </c>
      <c r="AU4743">
        <v>3.8406066161193776E-2</v>
      </c>
      <c r="AV4743">
        <v>3.6677521852953449E-2</v>
      </c>
      <c r="AW4743">
        <v>3.244870780890622E-2</v>
      </c>
      <c r="AX4743">
        <v>3.3377175406866237E-2</v>
      </c>
      <c r="AY4743">
        <v>2.3745283277478307E-2</v>
      </c>
      <c r="AZ4743">
        <v>1.905412228084918E-2</v>
      </c>
    </row>
    <row r="4744" spans="1:52" ht="14.55" customHeight="1">
      <c r="A4744" s="377"/>
      <c r="B4744" s="377"/>
      <c r="C4744" s="377"/>
      <c r="D4744" s="377"/>
      <c r="E4744" s="377"/>
      <c r="F4744" s="377"/>
      <c r="G4744" s="377"/>
      <c r="H4744" s="377"/>
      <c r="I4744" s="377"/>
      <c r="J4744" s="377"/>
      <c r="K4744" t="s">
        <v>5959</v>
      </c>
      <c r="L4744" t="s">
        <v>5599</v>
      </c>
      <c r="M4744" t="s">
        <v>94</v>
      </c>
      <c r="N4744" t="s">
        <v>80</v>
      </c>
      <c r="O4744">
        <v>0.15393108421000001</v>
      </c>
      <c r="P4744">
        <v>0.33825008676891133</v>
      </c>
      <c r="Q4744">
        <v>0.32351948280507903</v>
      </c>
      <c r="R4744">
        <v>0.26678211166966548</v>
      </c>
      <c r="S4744">
        <v>0.20744151816858497</v>
      </c>
      <c r="T4744">
        <v>0.18809977069048708</v>
      </c>
      <c r="U4744">
        <v>0.17241421502942958</v>
      </c>
      <c r="V4744">
        <v>0.13500572962822141</v>
      </c>
      <c r="W4744">
        <v>0.14254173307597529</v>
      </c>
      <c r="X4744">
        <v>0.21744401757000001</v>
      </c>
      <c r="Y4744">
        <v>0.18949932408</v>
      </c>
      <c r="Z4744">
        <v>0.13765034050000002</v>
      </c>
      <c r="AA4744">
        <v>0.13288880588999999</v>
      </c>
      <c r="AB4744">
        <v>9.7050584920000002E-2</v>
      </c>
      <c r="AC4744">
        <v>0.11945596025000001</v>
      </c>
      <c r="AD4744">
        <v>0.11753600815</v>
      </c>
      <c r="AE4744">
        <v>0.11466427294000001</v>
      </c>
      <c r="AF4744">
        <v>9.6398285139999998E-2</v>
      </c>
      <c r="AG4744">
        <v>9.5420214289999999E-2</v>
      </c>
      <c r="AH4744">
        <v>8.4852847440000004E-2</v>
      </c>
      <c r="AI4744">
        <v>6.8307066439999994E-2</v>
      </c>
      <c r="AJ4744">
        <v>6.7399760049999993E-2</v>
      </c>
      <c r="AK4744">
        <v>7.0670486000000005E-2</v>
      </c>
      <c r="AL4744">
        <v>7.2469368000000006E-2</v>
      </c>
      <c r="AM4744">
        <v>7.4988730000000003E-2</v>
      </c>
      <c r="AN4744">
        <v>7.3436042000000007E-2</v>
      </c>
      <c r="AO4744">
        <v>6.2454829470000001E-2</v>
      </c>
      <c r="AP4744">
        <v>6.2140635999999999E-2</v>
      </c>
      <c r="AQ4744">
        <v>5.8080251249999999E-2</v>
      </c>
      <c r="AR4744">
        <v>5.0752844999999998E-2</v>
      </c>
      <c r="AS4744">
        <v>5.180865975E-2</v>
      </c>
      <c r="AT4744">
        <v>5.1326959870000008E-2</v>
      </c>
      <c r="AU4744">
        <v>5.2002134239999998E-2</v>
      </c>
      <c r="AV4744">
        <v>5.7442378869999998E-2</v>
      </c>
      <c r="AW4744">
        <v>9.1813315689999994E-2</v>
      </c>
      <c r="AX4744">
        <v>0.13032474276</v>
      </c>
      <c r="AY4744">
        <v>0.12682759259999998</v>
      </c>
      <c r="AZ4744">
        <v>0.25825883472</v>
      </c>
    </row>
    <row r="4745" spans="1:52" ht="14.55" customHeight="1">
      <c r="A4745" s="377"/>
      <c r="B4745" s="377"/>
      <c r="C4745" s="377"/>
      <c r="D4745" s="377"/>
      <c r="E4745" s="377"/>
      <c r="F4745" s="377"/>
      <c r="G4745" s="377"/>
      <c r="H4745" s="377"/>
      <c r="I4745" s="377"/>
      <c r="J4745" s="377"/>
      <c r="K4745" t="s">
        <v>5960</v>
      </c>
      <c r="L4745" t="s">
        <v>5599</v>
      </c>
      <c r="M4745" t="s">
        <v>99</v>
      </c>
      <c r="N4745" t="s">
        <v>80</v>
      </c>
      <c r="O4745">
        <v>1.1299692334268301E-2</v>
      </c>
      <c r="P4745">
        <v>3.087751921816357E-2</v>
      </c>
      <c r="Q4745">
        <v>3.1606145885050591E-2</v>
      </c>
      <c r="R4745">
        <v>3.1102892175613323E-2</v>
      </c>
      <c r="S4745">
        <v>2.4227676630346508E-2</v>
      </c>
      <c r="T4745">
        <v>2.1372684890910088E-2</v>
      </c>
      <c r="U4745">
        <v>1.9635604977688719E-2</v>
      </c>
      <c r="V4745">
        <v>1.8418482217116668E-2</v>
      </c>
      <c r="W4745">
        <v>1.7745099109240201E-3</v>
      </c>
      <c r="X4745">
        <v>1.802650267411671E-3</v>
      </c>
      <c r="Y4745">
        <v>3.901127353379072E-3</v>
      </c>
      <c r="Z4745">
        <v>2.0363422376489131E-3</v>
      </c>
      <c r="AA4745">
        <v>3.753949376748885E-3</v>
      </c>
      <c r="AB4745">
        <v>2.0363697418617051E-2</v>
      </c>
      <c r="AC4745">
        <v>2.0220117569825152E-2</v>
      </c>
      <c r="AD4745">
        <v>1.7014034359209826E-2</v>
      </c>
      <c r="AE4745">
        <v>4.8986629158987291E-3</v>
      </c>
      <c r="AF4745">
        <v>4.2691577173616249E-3</v>
      </c>
      <c r="AG4745">
        <v>6.9365733044816306E-3</v>
      </c>
      <c r="AH4745">
        <v>4.9208992419035712E-3</v>
      </c>
      <c r="AI4745">
        <v>4.7229861951527561E-3</v>
      </c>
      <c r="AJ4745">
        <v>5.6271644073778663E-3</v>
      </c>
      <c r="AK4745">
        <v>5.8740604100828804E-3</v>
      </c>
      <c r="AL4745">
        <v>5.9517625077040994E-3</v>
      </c>
      <c r="AM4745">
        <v>7.1703930989887735E-3</v>
      </c>
      <c r="AN4745">
        <v>6.2963270075237256E-3</v>
      </c>
      <c r="AO4745">
        <v>5.9158410511170861E-3</v>
      </c>
      <c r="AP4745">
        <v>5.589594303664242E-3</v>
      </c>
      <c r="AQ4745">
        <v>3.4830398302369385E-3</v>
      </c>
      <c r="AR4745">
        <v>2.7263723250077337E-3</v>
      </c>
      <c r="AS4745">
        <v>2.2522943864875166E-3</v>
      </c>
      <c r="AT4745">
        <v>5.25246040254448E-3</v>
      </c>
      <c r="AU4745">
        <v>5.6962089868013892E-3</v>
      </c>
      <c r="AV4745">
        <v>4.5193383065492499E-3</v>
      </c>
      <c r="AW4745">
        <v>6.1686059481099098E-3</v>
      </c>
      <c r="AX4745">
        <v>4.2904680767143211E-3</v>
      </c>
      <c r="AY4745">
        <v>4.1008188959297011E-3</v>
      </c>
      <c r="AZ4745">
        <v>1.2065590040379954E-2</v>
      </c>
    </row>
    <row r="4746" spans="1:52" ht="14.55" customHeight="1">
      <c r="A4746" s="377"/>
      <c r="B4746" s="377"/>
      <c r="C4746" s="377"/>
      <c r="D4746" s="377"/>
      <c r="E4746" s="377"/>
      <c r="F4746" s="377"/>
      <c r="G4746" s="377"/>
      <c r="H4746" s="377"/>
      <c r="I4746" s="377"/>
      <c r="J4746" s="377"/>
      <c r="K4746" t="s">
        <v>5961</v>
      </c>
      <c r="L4746" t="s">
        <v>5599</v>
      </c>
      <c r="M4746" t="s">
        <v>26</v>
      </c>
      <c r="N4746" t="s">
        <v>80</v>
      </c>
      <c r="O4746" t="s">
        <v>6079</v>
      </c>
      <c r="P4746" t="s">
        <v>6079</v>
      </c>
      <c r="Q4746" t="s">
        <v>6079</v>
      </c>
      <c r="R4746" t="s">
        <v>6079</v>
      </c>
      <c r="S4746" t="s">
        <v>6079</v>
      </c>
      <c r="T4746">
        <v>0.16836443583467256</v>
      </c>
      <c r="U4746">
        <v>0.1496288757640315</v>
      </c>
      <c r="V4746">
        <v>0.1472134951355322</v>
      </c>
      <c r="W4746">
        <v>0.14588895834793836</v>
      </c>
      <c r="X4746">
        <v>0.15404790044242853</v>
      </c>
      <c r="Y4746">
        <v>0.1377119925370798</v>
      </c>
      <c r="Z4746">
        <v>0.12910409434174905</v>
      </c>
      <c r="AA4746">
        <v>0.13191657147307806</v>
      </c>
      <c r="AB4746">
        <v>0.13055689479773533</v>
      </c>
      <c r="AC4746">
        <v>0.10326712092410276</v>
      </c>
      <c r="AD4746">
        <v>0.11428900973257336</v>
      </c>
      <c r="AE4746">
        <v>9.2773478866171405E-2</v>
      </c>
      <c r="AF4746">
        <v>9.9446858650721795E-2</v>
      </c>
      <c r="AG4746">
        <v>9.0211014149759683E-2</v>
      </c>
      <c r="AH4746">
        <v>8.162809404579964E-2</v>
      </c>
      <c r="AI4746">
        <v>8.7058222531135085E-2</v>
      </c>
      <c r="AJ4746">
        <v>8.2573396497343785E-2</v>
      </c>
      <c r="AK4746">
        <v>8.4992983719999998E-2</v>
      </c>
      <c r="AL4746">
        <v>8.398641099000001E-2</v>
      </c>
      <c r="AM4746">
        <v>7.8673070140000009E-2</v>
      </c>
      <c r="AN4746">
        <v>6.3925089579999997E-2</v>
      </c>
      <c r="AO4746">
        <v>5.618565692E-2</v>
      </c>
      <c r="AP4746">
        <v>5.5553806630000001E-2</v>
      </c>
      <c r="AQ4746">
        <v>2.913875082E-2</v>
      </c>
      <c r="AR4746">
        <v>2.2567690179999999E-2</v>
      </c>
      <c r="AS4746">
        <v>2.325743311E-2</v>
      </c>
      <c r="AT4746">
        <v>1.8251493470000001E-2</v>
      </c>
      <c r="AU4746">
        <v>2.2465406350000001E-2</v>
      </c>
      <c r="AV4746">
        <v>1.6555593470000001E-2</v>
      </c>
      <c r="AW4746">
        <v>1.7276433479999999E-2</v>
      </c>
      <c r="AX4746">
        <v>1.9455654780000001E-2</v>
      </c>
      <c r="AY4746">
        <v>1.8950933230000001E-2</v>
      </c>
      <c r="AZ4746">
        <v>1.67447129E-2</v>
      </c>
    </row>
    <row r="4747" spans="1:52" ht="14.55" customHeight="1">
      <c r="A4747" s="377"/>
      <c r="B4747" s="377"/>
      <c r="C4747" s="377"/>
      <c r="D4747" s="377"/>
      <c r="E4747" s="377"/>
      <c r="F4747" s="377"/>
      <c r="G4747" s="377"/>
      <c r="H4747" s="377"/>
      <c r="I4747" s="377"/>
      <c r="J4747" s="377"/>
      <c r="K4747" t="s">
        <v>5962</v>
      </c>
      <c r="L4747" t="s">
        <v>5599</v>
      </c>
      <c r="M4747" t="s">
        <v>5585</v>
      </c>
      <c r="N4747" t="s">
        <v>80</v>
      </c>
      <c r="O4747">
        <v>10.281393156417195</v>
      </c>
      <c r="P4747">
        <v>13.240198976591516</v>
      </c>
      <c r="Q4747">
        <v>13.486764963825404</v>
      </c>
      <c r="R4747">
        <v>11.990975508152614</v>
      </c>
      <c r="S4747">
        <v>10.262076328160877</v>
      </c>
      <c r="T4747">
        <v>10.896422948683377</v>
      </c>
      <c r="U4747">
        <v>10.514596257918887</v>
      </c>
      <c r="V4747">
        <v>9.2648454521540078</v>
      </c>
      <c r="W4747">
        <v>7.1931949167126099</v>
      </c>
      <c r="X4747">
        <v>7.5023076709666077</v>
      </c>
      <c r="Y4747">
        <v>7.0614432110230894</v>
      </c>
      <c r="Z4747">
        <v>6.0980041292955578</v>
      </c>
      <c r="AA4747">
        <v>6.5419428613454826</v>
      </c>
      <c r="AB4747">
        <v>7.0853310644116529</v>
      </c>
      <c r="AC4747">
        <v>6.5648960554724818</v>
      </c>
      <c r="AD4747">
        <v>6.0743750299979986</v>
      </c>
      <c r="AE4747">
        <v>6.2507401115985539</v>
      </c>
      <c r="AF4747">
        <v>5.8068022899255913</v>
      </c>
      <c r="AG4747">
        <v>5.6742451094914204</v>
      </c>
      <c r="AH4747">
        <v>5.3489912030996809</v>
      </c>
      <c r="AI4747">
        <v>5.4647537950224345</v>
      </c>
      <c r="AJ4747">
        <v>5.3785816026354158</v>
      </c>
      <c r="AK4747">
        <v>2.6537360962092138</v>
      </c>
      <c r="AL4747">
        <v>2.6117641928655315</v>
      </c>
      <c r="AM4747">
        <v>2.6180551438463908</v>
      </c>
      <c r="AN4747">
        <v>2.9752810562987908</v>
      </c>
      <c r="AO4747">
        <v>3.0239375811169587</v>
      </c>
      <c r="AP4747">
        <v>2.968129226070257</v>
      </c>
      <c r="AQ4747">
        <v>2.9653762245033772</v>
      </c>
      <c r="AR4747">
        <v>2.6609350928959214</v>
      </c>
      <c r="AS4747">
        <v>2.7486553744464879</v>
      </c>
      <c r="AT4747">
        <v>2.958082598067683</v>
      </c>
      <c r="AU4747">
        <v>3.028619515349106</v>
      </c>
      <c r="AV4747">
        <v>2.6820845795704784</v>
      </c>
      <c r="AW4747">
        <v>2.5878031114611213</v>
      </c>
      <c r="AX4747">
        <v>2.5982525697135599</v>
      </c>
      <c r="AY4747">
        <v>2.8100392360945854</v>
      </c>
      <c r="AZ4747">
        <v>2.8079901910731904</v>
      </c>
    </row>
    <row r="4748" spans="1:52" ht="14.55" customHeight="1">
      <c r="A4748" s="377"/>
      <c r="B4748" s="377"/>
      <c r="C4748" s="377"/>
      <c r="D4748" s="377"/>
      <c r="E4748" s="377"/>
      <c r="F4748" s="377"/>
      <c r="G4748" s="377"/>
      <c r="H4748" s="377"/>
      <c r="I4748" s="377"/>
      <c r="J4748" s="377"/>
      <c r="K4748" t="s">
        <v>5963</v>
      </c>
      <c r="L4748" t="s">
        <v>5599</v>
      </c>
      <c r="M4748" t="s">
        <v>27</v>
      </c>
      <c r="N4748" t="s">
        <v>80</v>
      </c>
      <c r="O4748">
        <v>2.06381652698296</v>
      </c>
      <c r="P4748">
        <v>2.013531623993071</v>
      </c>
      <c r="Q4748">
        <v>2.0880295872677355</v>
      </c>
      <c r="R4748">
        <v>2.2965448748483523</v>
      </c>
      <c r="S4748">
        <v>2.154603835460311</v>
      </c>
      <c r="T4748">
        <v>1.9902612406799924</v>
      </c>
      <c r="U4748">
        <v>1.7566438932324506</v>
      </c>
      <c r="V4748">
        <v>1.90126411738951</v>
      </c>
      <c r="W4748">
        <v>1.7650381270955882</v>
      </c>
      <c r="X4748">
        <v>1.6409615318707398</v>
      </c>
      <c r="Y4748">
        <v>1.61324023826</v>
      </c>
      <c r="Z4748">
        <v>1.4863125780299999</v>
      </c>
      <c r="AA4748">
        <v>1.3971456725849116</v>
      </c>
      <c r="AB4748">
        <v>1.2586786002677288</v>
      </c>
      <c r="AC4748">
        <v>1.1513372608775945</v>
      </c>
      <c r="AD4748">
        <v>0.92073315314231163</v>
      </c>
      <c r="AE4748">
        <v>0.89495208185733688</v>
      </c>
      <c r="AF4748">
        <v>0.85246343475332276</v>
      </c>
      <c r="AG4748">
        <v>0.79741447312000002</v>
      </c>
      <c r="AH4748">
        <v>0.78862949402456939</v>
      </c>
      <c r="AI4748">
        <v>0.73102102868000007</v>
      </c>
      <c r="AJ4748">
        <v>0.84562647864999996</v>
      </c>
      <c r="AK4748">
        <v>0.60761129860000007</v>
      </c>
      <c r="AL4748">
        <v>0.69924477278999997</v>
      </c>
      <c r="AM4748">
        <v>0.66456400781000002</v>
      </c>
      <c r="AN4748">
        <v>0.64329828544000001</v>
      </c>
      <c r="AO4748">
        <v>0.60061374528</v>
      </c>
      <c r="AP4748">
        <v>0.55716035542999998</v>
      </c>
      <c r="AQ4748">
        <v>0.5692036709199999</v>
      </c>
      <c r="AR4748">
        <v>0.51264591591999997</v>
      </c>
      <c r="AS4748">
        <v>0.51005049378</v>
      </c>
      <c r="AT4748">
        <v>0.48485747601000001</v>
      </c>
      <c r="AU4748">
        <v>0.47339720219999998</v>
      </c>
      <c r="AV4748">
        <v>0.37881262164000001</v>
      </c>
      <c r="AW4748">
        <v>0.40283891482</v>
      </c>
      <c r="AX4748">
        <v>0.39745655907999999</v>
      </c>
      <c r="AY4748">
        <v>0.40303568140000001</v>
      </c>
      <c r="AZ4748">
        <v>0.41790118583000002</v>
      </c>
    </row>
    <row r="4749" spans="1:52" ht="14.55" customHeight="1">
      <c r="A4749" s="377"/>
      <c r="B4749" s="377"/>
      <c r="C4749" s="377"/>
      <c r="D4749" s="377"/>
      <c r="E4749" s="377"/>
      <c r="F4749" s="377"/>
      <c r="G4749" s="377"/>
      <c r="H4749" s="377"/>
      <c r="I4749" s="377"/>
      <c r="J4749" s="377"/>
      <c r="K4749" t="s">
        <v>5964</v>
      </c>
      <c r="L4749" t="s">
        <v>5599</v>
      </c>
      <c r="M4749" t="s">
        <v>28</v>
      </c>
      <c r="N4749" t="s">
        <v>80</v>
      </c>
      <c r="O4749">
        <v>0.12038661083741543</v>
      </c>
      <c r="P4749">
        <v>0.22537159235660273</v>
      </c>
      <c r="Q4749">
        <v>0.23527608972901623</v>
      </c>
      <c r="R4749">
        <v>0.23113138670118641</v>
      </c>
      <c r="S4749">
        <v>0.28883216973108589</v>
      </c>
      <c r="T4749">
        <v>0.21245326758315289</v>
      </c>
      <c r="U4749">
        <v>0.22608458117863264</v>
      </c>
      <c r="V4749">
        <v>0.21271653092387932</v>
      </c>
      <c r="W4749">
        <v>0.23842444159855267</v>
      </c>
      <c r="X4749">
        <v>0.20073675866126084</v>
      </c>
      <c r="Y4749">
        <v>0.1910491755629046</v>
      </c>
      <c r="Z4749">
        <v>0.14846441857985854</v>
      </c>
      <c r="AA4749">
        <v>0.13786385513162328</v>
      </c>
      <c r="AB4749">
        <v>0.11528920582132764</v>
      </c>
      <c r="AC4749">
        <v>9.7308243489211924E-2</v>
      </c>
      <c r="AD4749">
        <v>0.10314032535719672</v>
      </c>
      <c r="AE4749">
        <v>0.13026285245545266</v>
      </c>
      <c r="AF4749">
        <v>0.12157103739828332</v>
      </c>
      <c r="AG4749">
        <v>0.12779009408558195</v>
      </c>
      <c r="AH4749">
        <v>0.13648040580092471</v>
      </c>
      <c r="AI4749">
        <v>0.12443990405822256</v>
      </c>
      <c r="AJ4749">
        <v>0.11602440663531402</v>
      </c>
      <c r="AK4749">
        <v>9.7730859857971725E-2</v>
      </c>
      <c r="AL4749">
        <v>0.10223174902025688</v>
      </c>
      <c r="AM4749">
        <v>9.7924230089595998E-2</v>
      </c>
      <c r="AN4749">
        <v>0.10052281782392276</v>
      </c>
      <c r="AO4749">
        <v>0.11939800420591117</v>
      </c>
      <c r="AP4749">
        <v>5.4608125772826088E-2</v>
      </c>
      <c r="AQ4749">
        <v>6.0211163899581102E-2</v>
      </c>
      <c r="AR4749">
        <v>5.2109894527617301E-2</v>
      </c>
      <c r="AS4749">
        <v>5.0887158676403137E-2</v>
      </c>
      <c r="AT4749">
        <v>0.11813718821560051</v>
      </c>
      <c r="AU4749">
        <v>0.10715110156295544</v>
      </c>
      <c r="AV4749">
        <v>0.13030838999076649</v>
      </c>
      <c r="AW4749">
        <v>0.11549945850674737</v>
      </c>
      <c r="AX4749">
        <v>0.11499101244465508</v>
      </c>
      <c r="AY4749">
        <v>0.1442803394863231</v>
      </c>
      <c r="AZ4749">
        <v>0.23976005168183259</v>
      </c>
    </row>
    <row r="4750" spans="1:52" ht="14.55" customHeight="1">
      <c r="A4750" s="377"/>
      <c r="B4750" s="377"/>
      <c r="C4750" s="377"/>
      <c r="D4750" s="377"/>
      <c r="E4750" s="377"/>
      <c r="F4750" s="377"/>
      <c r="G4750" s="377"/>
      <c r="H4750" s="377"/>
      <c r="I4750" s="377"/>
      <c r="J4750" s="377"/>
      <c r="K4750" t="s">
        <v>5965</v>
      </c>
      <c r="L4750" t="s">
        <v>5599</v>
      </c>
      <c r="M4750" t="s">
        <v>29</v>
      </c>
      <c r="N4750" t="s">
        <v>80</v>
      </c>
      <c r="O4750">
        <v>0.86483151193828933</v>
      </c>
      <c r="P4750">
        <v>0.89580025706380084</v>
      </c>
      <c r="Q4750">
        <v>0.96602301499507159</v>
      </c>
      <c r="R4750">
        <v>0.81541191191652496</v>
      </c>
      <c r="S4750">
        <v>0.78727677141383745</v>
      </c>
      <c r="T4750">
        <v>0.72137638360721157</v>
      </c>
      <c r="U4750">
        <v>0.86148001568997534</v>
      </c>
      <c r="V4750">
        <v>0.8760001434301391</v>
      </c>
      <c r="W4750">
        <v>0.66789239622951624</v>
      </c>
      <c r="X4750">
        <v>0.41312343179682776</v>
      </c>
      <c r="Y4750">
        <v>0.4369131226260915</v>
      </c>
      <c r="Z4750">
        <v>0.42872977226517411</v>
      </c>
      <c r="AA4750">
        <v>0.43246494373867533</v>
      </c>
      <c r="AB4750">
        <v>0.4273492986635099</v>
      </c>
      <c r="AC4750">
        <v>0.44452946417627748</v>
      </c>
      <c r="AD4750">
        <v>0.30150322646404676</v>
      </c>
      <c r="AE4750">
        <v>0.31527704779875387</v>
      </c>
      <c r="AF4750">
        <v>0.33156688071602264</v>
      </c>
      <c r="AG4750">
        <v>0.44877548208861368</v>
      </c>
      <c r="AH4750">
        <v>0.3992014987525524</v>
      </c>
      <c r="AI4750">
        <v>0.39772574824916407</v>
      </c>
      <c r="AJ4750">
        <v>0.38720231269493216</v>
      </c>
      <c r="AK4750">
        <v>0.35905231010515265</v>
      </c>
      <c r="AL4750">
        <v>0.35473329831573897</v>
      </c>
      <c r="AM4750">
        <v>0.34515116574111637</v>
      </c>
      <c r="AN4750">
        <v>0.29717260011965041</v>
      </c>
      <c r="AO4750">
        <v>0.2851084927104891</v>
      </c>
      <c r="AP4750">
        <v>0.24383452926253529</v>
      </c>
      <c r="AQ4750">
        <v>0.23602982889622448</v>
      </c>
      <c r="AR4750">
        <v>0.25082999006741397</v>
      </c>
      <c r="AS4750">
        <v>0.2165187900893977</v>
      </c>
      <c r="AT4750">
        <v>0.25102709641240473</v>
      </c>
      <c r="AU4750">
        <v>0.25050498071917504</v>
      </c>
      <c r="AV4750">
        <v>0.26484987167616436</v>
      </c>
      <c r="AW4750">
        <v>0.25997180886021304</v>
      </c>
      <c r="AX4750">
        <v>0.27098612952131024</v>
      </c>
      <c r="AY4750">
        <v>0.2686481867816628</v>
      </c>
      <c r="AZ4750">
        <v>0.27619712170447497</v>
      </c>
    </row>
    <row r="4751" spans="1:52" ht="14.55" customHeight="1">
      <c r="A4751" s="377"/>
      <c r="B4751" s="377"/>
      <c r="C4751" s="377"/>
      <c r="D4751" s="377"/>
      <c r="E4751" s="377"/>
      <c r="F4751" s="377"/>
      <c r="G4751" s="377"/>
      <c r="H4751" s="377"/>
      <c r="I4751" s="377"/>
      <c r="J4751" s="377"/>
      <c r="K4751" t="s">
        <v>5966</v>
      </c>
      <c r="L4751" t="s">
        <v>5599</v>
      </c>
      <c r="M4751" t="s">
        <v>30</v>
      </c>
      <c r="N4751" t="s">
        <v>80</v>
      </c>
      <c r="O4751">
        <v>6.347321343450905</v>
      </c>
      <c r="P4751">
        <v>6.8894224366087649</v>
      </c>
      <c r="Q4751">
        <v>7.0060296271608991</v>
      </c>
      <c r="R4751">
        <v>6.9492281770055806</v>
      </c>
      <c r="S4751">
        <v>7.2182222075015217</v>
      </c>
      <c r="T4751">
        <v>6.8919939299721493</v>
      </c>
      <c r="U4751">
        <v>6.8157945546076695</v>
      </c>
      <c r="V4751">
        <v>6.9683262327929834</v>
      </c>
      <c r="W4751">
        <v>6.7026657780314665</v>
      </c>
      <c r="X4751">
        <v>5.6510082950297242</v>
      </c>
      <c r="Y4751">
        <v>5.4313275454405794</v>
      </c>
      <c r="Z4751">
        <v>5.3203914099120757</v>
      </c>
      <c r="AA4751">
        <v>5.1431470983196776</v>
      </c>
      <c r="AB4751">
        <v>4.66045766906075</v>
      </c>
      <c r="AC4751">
        <v>4.6342318770025734</v>
      </c>
      <c r="AD4751">
        <v>4.2418681890982164</v>
      </c>
      <c r="AE4751">
        <v>4.039795405103126</v>
      </c>
      <c r="AF4751">
        <v>2.938803182563114</v>
      </c>
      <c r="AG4751">
        <v>2.7697948904891523</v>
      </c>
      <c r="AH4751">
        <v>2.4669247833543553</v>
      </c>
      <c r="AI4751">
        <v>2.1607225543019428</v>
      </c>
      <c r="AJ4751">
        <v>1.5125279716599995</v>
      </c>
      <c r="AK4751">
        <v>1.6870358041699998</v>
      </c>
      <c r="AL4751">
        <v>1.67393278968</v>
      </c>
      <c r="AM4751">
        <v>1.6277288867399999</v>
      </c>
      <c r="AN4751">
        <v>1.3290546231399998</v>
      </c>
      <c r="AO4751">
        <v>0.74768819105383333</v>
      </c>
      <c r="AP4751">
        <v>0.74896032965232806</v>
      </c>
      <c r="AQ4751">
        <v>0.687301248304653</v>
      </c>
      <c r="AR4751">
        <v>0.75876509054831098</v>
      </c>
      <c r="AS4751">
        <v>0.75463931264517381</v>
      </c>
      <c r="AT4751">
        <v>0.7366609643282106</v>
      </c>
      <c r="AU4751">
        <v>0.67648555246956499</v>
      </c>
      <c r="AV4751">
        <v>0.66324076474438121</v>
      </c>
      <c r="AW4751">
        <v>0.60225266073110018</v>
      </c>
      <c r="AX4751">
        <v>0.58017195793000009</v>
      </c>
      <c r="AY4751">
        <v>0.50914298697000004</v>
      </c>
      <c r="AZ4751">
        <v>0.38036801356</v>
      </c>
    </row>
    <row r="4752" spans="1:52" ht="14.55" customHeight="1">
      <c r="A4752" s="377"/>
      <c r="B4752" s="377"/>
      <c r="C4752" s="377"/>
      <c r="D4752" s="377"/>
      <c r="E4752" s="377"/>
      <c r="F4752" s="377"/>
      <c r="G4752" s="377"/>
      <c r="H4752" s="377"/>
      <c r="I4752" s="377"/>
      <c r="J4752" s="377"/>
      <c r="K4752" t="s">
        <v>5967</v>
      </c>
      <c r="L4752" t="s">
        <v>5599</v>
      </c>
      <c r="M4752" t="s">
        <v>100</v>
      </c>
      <c r="N4752" t="s">
        <v>80</v>
      </c>
      <c r="O4752">
        <v>1.6201535795674875</v>
      </c>
      <c r="P4752">
        <v>1.7832266893730828</v>
      </c>
      <c r="Q4752">
        <v>1.9574398140591815</v>
      </c>
      <c r="R4752">
        <v>1.8977641145706965</v>
      </c>
      <c r="S4752">
        <v>1.7810835692094258</v>
      </c>
      <c r="T4752">
        <v>1.4919267166420109</v>
      </c>
      <c r="U4752">
        <v>1.499927723893461</v>
      </c>
      <c r="V4752">
        <v>1.16830353908705</v>
      </c>
      <c r="W4752">
        <v>1.0814601488024791</v>
      </c>
      <c r="X4752">
        <v>0.96524104890967322</v>
      </c>
      <c r="Y4752">
        <v>0.90843188459462398</v>
      </c>
      <c r="Z4752">
        <v>0.7965006095996916</v>
      </c>
      <c r="AA4752">
        <v>0.7612067361760817</v>
      </c>
      <c r="AB4752">
        <v>0.49372031077417039</v>
      </c>
      <c r="AC4752">
        <v>0.49708027933285909</v>
      </c>
      <c r="AD4752">
        <v>0.42681344846961122</v>
      </c>
      <c r="AE4752">
        <v>0.45007697154956539</v>
      </c>
      <c r="AF4752">
        <v>0.37568296481810642</v>
      </c>
      <c r="AG4752">
        <v>0.34983943498231118</v>
      </c>
      <c r="AH4752">
        <v>0.32948266722641112</v>
      </c>
      <c r="AI4752">
        <v>0.32427336875499857</v>
      </c>
      <c r="AJ4752">
        <v>0.26703067146619852</v>
      </c>
      <c r="AK4752">
        <v>0.25820645739496195</v>
      </c>
      <c r="AL4752">
        <v>0.22858079767517697</v>
      </c>
      <c r="AM4752">
        <v>0.28868344718931399</v>
      </c>
      <c r="AN4752">
        <v>0.26316275382411736</v>
      </c>
      <c r="AO4752">
        <v>0.25792499812434405</v>
      </c>
      <c r="AP4752">
        <v>0.25405893915713418</v>
      </c>
      <c r="AQ4752">
        <v>0.21302381832569625</v>
      </c>
      <c r="AR4752">
        <v>0.21897097334983609</v>
      </c>
      <c r="AS4752">
        <v>0.20565658630994541</v>
      </c>
      <c r="AT4752">
        <v>0.19382840060926895</v>
      </c>
      <c r="AU4752">
        <v>0.19728742310695796</v>
      </c>
      <c r="AV4752">
        <v>0.21516477279104915</v>
      </c>
      <c r="AW4752">
        <v>0.18571616712507052</v>
      </c>
      <c r="AX4752">
        <v>0.1582993057480957</v>
      </c>
      <c r="AY4752">
        <v>0.16602834269528499</v>
      </c>
      <c r="AZ4752">
        <v>0.15788968861294539</v>
      </c>
    </row>
    <row r="4753" spans="1:52" ht="14.55" customHeight="1">
      <c r="A4753" s="377"/>
      <c r="B4753" s="377"/>
      <c r="C4753" s="377"/>
      <c r="D4753" s="377"/>
      <c r="E4753" s="377"/>
      <c r="F4753" s="377"/>
      <c r="G4753" s="377"/>
      <c r="H4753" s="377"/>
      <c r="I4753" s="377"/>
      <c r="J4753" s="377"/>
      <c r="K4753" t="s">
        <v>5968</v>
      </c>
      <c r="L4753" t="s">
        <v>5599</v>
      </c>
      <c r="M4753" t="s">
        <v>31</v>
      </c>
      <c r="N4753" t="s">
        <v>80</v>
      </c>
      <c r="O4753">
        <v>3.9791556347559286E-2</v>
      </c>
      <c r="P4753">
        <v>7.9655258819694069E-2</v>
      </c>
      <c r="Q4753">
        <v>8.1509452054080861E-2</v>
      </c>
      <c r="R4753">
        <v>5.5694376154701228E-2</v>
      </c>
      <c r="S4753">
        <v>8.2589428704690035E-2</v>
      </c>
      <c r="T4753">
        <v>9.5519517346855362E-2</v>
      </c>
      <c r="U4753">
        <v>8.5823726979253653E-2</v>
      </c>
      <c r="V4753">
        <v>0.11504467016540608</v>
      </c>
      <c r="W4753">
        <v>5.1005434728067241E-2</v>
      </c>
      <c r="X4753">
        <v>5.2731366286658053E-2</v>
      </c>
      <c r="Y4753">
        <v>4.6646145081253781E-2</v>
      </c>
      <c r="Z4753">
        <v>4.1247043556993782E-2</v>
      </c>
      <c r="AA4753">
        <v>4.400718734999054E-2</v>
      </c>
      <c r="AB4753">
        <v>4.2890767768547097E-2</v>
      </c>
      <c r="AC4753">
        <v>8.3772721512414869E-2</v>
      </c>
      <c r="AD4753">
        <v>4.7677266485821414E-2</v>
      </c>
      <c r="AE4753">
        <v>7.8467757893294771E-2</v>
      </c>
      <c r="AF4753">
        <v>6.2294049886623022E-2</v>
      </c>
      <c r="AG4753">
        <v>8.8129226051695167E-2</v>
      </c>
      <c r="AH4753">
        <v>3.7292758058477225E-2</v>
      </c>
      <c r="AI4753">
        <v>5.9946846895528302E-2</v>
      </c>
      <c r="AJ4753">
        <v>6.5298331454662573E-2</v>
      </c>
      <c r="AK4753">
        <v>5.9913174533788326E-2</v>
      </c>
      <c r="AL4753">
        <v>6.7625531733510644E-2</v>
      </c>
      <c r="AM4753">
        <v>8.4192360859996221E-2</v>
      </c>
      <c r="AN4753">
        <v>7.4225156469815423E-2</v>
      </c>
      <c r="AO4753">
        <v>7.0806786277536629E-2</v>
      </c>
      <c r="AP4753">
        <v>8.6140252160807909E-2</v>
      </c>
      <c r="AQ4753">
        <v>8.0733021074705869E-2</v>
      </c>
      <c r="AR4753">
        <v>5.8580584404684125E-2</v>
      </c>
      <c r="AS4753">
        <v>5.7649413874592208E-2</v>
      </c>
      <c r="AT4753">
        <v>5.3392243968092133E-2</v>
      </c>
      <c r="AU4753">
        <v>5.7739573338014674E-2</v>
      </c>
      <c r="AV4753">
        <v>4.3864727648519897E-2</v>
      </c>
      <c r="AW4753">
        <v>4.6376542768353353E-2</v>
      </c>
      <c r="AX4753">
        <v>6.2334526285228661E-2</v>
      </c>
      <c r="AY4753">
        <v>0.12667931114351363</v>
      </c>
      <c r="AZ4753">
        <v>0.16796043160315643</v>
      </c>
    </row>
    <row r="4754" spans="1:52" ht="14.55" customHeight="1">
      <c r="A4754" s="377"/>
      <c r="B4754" s="377"/>
      <c r="C4754" s="377"/>
      <c r="D4754" s="377"/>
      <c r="E4754" s="377"/>
      <c r="F4754" s="377"/>
      <c r="G4754" s="377"/>
      <c r="H4754" s="377"/>
      <c r="I4754" s="377"/>
      <c r="J4754" s="377"/>
      <c r="K4754" t="s">
        <v>5969</v>
      </c>
      <c r="L4754" t="s">
        <v>5599</v>
      </c>
      <c r="M4754" t="s">
        <v>32</v>
      </c>
      <c r="N4754" t="s">
        <v>80</v>
      </c>
      <c r="O4754" t="s">
        <v>6079</v>
      </c>
      <c r="P4754" t="s">
        <v>6079</v>
      </c>
      <c r="Q4754" t="s">
        <v>6079</v>
      </c>
      <c r="R4754" t="s">
        <v>6079</v>
      </c>
      <c r="S4754" t="s">
        <v>6079</v>
      </c>
      <c r="T4754">
        <v>0.31246725390999996</v>
      </c>
      <c r="U4754">
        <v>0.31437001786000002</v>
      </c>
      <c r="V4754">
        <v>0.31664025740000001</v>
      </c>
      <c r="W4754">
        <v>0.25811420115</v>
      </c>
      <c r="X4754">
        <v>0.22001388925000001</v>
      </c>
      <c r="Y4754">
        <v>0.20433431479999997</v>
      </c>
      <c r="Z4754">
        <v>0.19218796653577436</v>
      </c>
      <c r="AA4754">
        <v>0.18600322962999999</v>
      </c>
      <c r="AB4754">
        <v>0.15549900299</v>
      </c>
      <c r="AC4754">
        <v>0.14955408941000001</v>
      </c>
      <c r="AD4754">
        <v>0.13794500035999999</v>
      </c>
      <c r="AE4754">
        <v>0.13378365892999999</v>
      </c>
      <c r="AF4754">
        <v>0.10681851411</v>
      </c>
      <c r="AG4754">
        <v>9.212182679E-2</v>
      </c>
      <c r="AH4754">
        <v>5.94374836E-2</v>
      </c>
      <c r="AI4754">
        <v>5.5298371790000002E-2</v>
      </c>
      <c r="AJ4754">
        <v>4.2263967966333464E-2</v>
      </c>
      <c r="AK4754">
        <v>4.1898581341474922E-2</v>
      </c>
      <c r="AL4754">
        <v>4.1375164216919065E-2</v>
      </c>
      <c r="AM4754">
        <v>3.6738509493476866E-2</v>
      </c>
      <c r="AN4754">
        <v>3.5419097112179505E-2</v>
      </c>
      <c r="AO4754">
        <v>3.3467892474444906E-2</v>
      </c>
      <c r="AP4754">
        <v>2.6498193876205643E-2</v>
      </c>
      <c r="AQ4754">
        <v>2.698745835837919E-2</v>
      </c>
      <c r="AR4754">
        <v>2.1185005327703076E-2</v>
      </c>
      <c r="AS4754">
        <v>2.2942714498643751E-2</v>
      </c>
      <c r="AT4754">
        <v>2.2577914300600441E-2</v>
      </c>
      <c r="AU4754">
        <v>2.161958664799659E-2</v>
      </c>
      <c r="AV4754">
        <v>1.6896873008847256E-2</v>
      </c>
      <c r="AW4754">
        <v>1.445715509256917E-2</v>
      </c>
      <c r="AX4754">
        <v>1.3714727799752104E-2</v>
      </c>
      <c r="AY4754">
        <v>1.4317504978883185E-2</v>
      </c>
      <c r="AZ4754">
        <v>1.4198354550564262E-2</v>
      </c>
    </row>
    <row r="4755" spans="1:52" ht="14.55" customHeight="1">
      <c r="A4755" s="377"/>
      <c r="B4755" s="377"/>
      <c r="C4755" s="377"/>
      <c r="D4755" s="377"/>
      <c r="E4755" s="377"/>
      <c r="F4755" s="377"/>
      <c r="G4755" s="377"/>
      <c r="H4755" s="377"/>
      <c r="I4755" s="377"/>
      <c r="J4755" s="377"/>
      <c r="K4755" t="s">
        <v>5970</v>
      </c>
      <c r="L4755" t="s">
        <v>5599</v>
      </c>
      <c r="M4755" t="s">
        <v>93</v>
      </c>
      <c r="N4755" t="s">
        <v>80</v>
      </c>
      <c r="O4755">
        <v>0.21052532802068999</v>
      </c>
      <c r="P4755">
        <v>0.18927342876924003</v>
      </c>
      <c r="Q4755">
        <v>0.19474862658707712</v>
      </c>
      <c r="R4755">
        <v>0.19825103874255992</v>
      </c>
      <c r="S4755">
        <v>0.15825958338579835</v>
      </c>
      <c r="T4755">
        <v>0.12916995936629153</v>
      </c>
      <c r="U4755">
        <v>0.12165583113855467</v>
      </c>
      <c r="V4755">
        <v>0.11476379896057716</v>
      </c>
      <c r="W4755">
        <v>0.10778200703661062</v>
      </c>
      <c r="X4755">
        <v>9.7157566519514876E-2</v>
      </c>
      <c r="Y4755">
        <v>9.2978921728901875E-2</v>
      </c>
      <c r="Z4755">
        <v>9.0939626135382076E-2</v>
      </c>
      <c r="AA4755">
        <v>9.3971410819360085E-2</v>
      </c>
      <c r="AB4755">
        <v>8.6470706654875454E-2</v>
      </c>
      <c r="AC4755">
        <v>7.6148789721205271E-2</v>
      </c>
      <c r="AD4755">
        <v>6.9455547978771265E-2</v>
      </c>
      <c r="AE4755">
        <v>6.7079201749911527E-2</v>
      </c>
      <c r="AF4755">
        <v>7.5846855178138217E-2</v>
      </c>
      <c r="AG4755">
        <v>7.5028505103757984E-2</v>
      </c>
      <c r="AH4755">
        <v>7.197048805661739E-2</v>
      </c>
      <c r="AI4755">
        <v>6.5511383283402613E-2</v>
      </c>
      <c r="AJ4755">
        <v>6.3623598530726411E-2</v>
      </c>
      <c r="AK4755">
        <v>6.7689042990058887E-2</v>
      </c>
      <c r="AL4755">
        <v>6.8079682019291612E-2</v>
      </c>
      <c r="AM4755">
        <v>5.2759285301050528E-2</v>
      </c>
      <c r="AN4755">
        <v>5.2147289640000011E-2</v>
      </c>
      <c r="AO4755">
        <v>4.4405856519999995E-2</v>
      </c>
      <c r="AP4755">
        <v>4.5272775110682437E-2</v>
      </c>
      <c r="AQ4755">
        <v>5.0947695034122539E-2</v>
      </c>
      <c r="AR4755">
        <v>5.066234210206777E-2</v>
      </c>
      <c r="AS4755">
        <v>5.0233568456482143E-2</v>
      </c>
      <c r="AT4755">
        <v>5.6177070498075757E-2</v>
      </c>
      <c r="AU4755">
        <v>5.7237803437230568E-2</v>
      </c>
      <c r="AV4755">
        <v>6.5282792599798689E-2</v>
      </c>
      <c r="AW4755">
        <v>6.3811509112740444E-2</v>
      </c>
      <c r="AX4755">
        <v>6.3682928175346168E-2</v>
      </c>
      <c r="AY4755">
        <v>7.479127742716303E-2</v>
      </c>
      <c r="AZ4755">
        <v>7.9403445202006276E-2</v>
      </c>
    </row>
    <row r="4756" spans="1:52" ht="14.55" customHeight="1">
      <c r="A4756" s="377"/>
      <c r="B4756" s="377"/>
      <c r="C4756" s="377"/>
      <c r="D4756" s="377"/>
      <c r="E4756" s="377"/>
      <c r="F4756" s="377"/>
      <c r="G4756" s="377"/>
      <c r="H4756" s="377"/>
      <c r="I4756" s="377"/>
      <c r="J4756" s="377"/>
      <c r="K4756" t="s">
        <v>5971</v>
      </c>
      <c r="L4756" t="s">
        <v>5600</v>
      </c>
      <c r="M4756" t="s">
        <v>13</v>
      </c>
      <c r="N4756" t="s">
        <v>80</v>
      </c>
      <c r="O4756">
        <v>6.6357754757940327E-2</v>
      </c>
      <c r="P4756">
        <v>6.0863920908286552E-2</v>
      </c>
      <c r="Q4756">
        <v>6.2565252437630156E-2</v>
      </c>
      <c r="R4756">
        <v>5.7618505601701425E-2</v>
      </c>
      <c r="S4756">
        <v>5.6715671245415877E-2</v>
      </c>
      <c r="T4756">
        <v>5.2218538635753355E-2</v>
      </c>
      <c r="U4756">
        <v>5.0016935929642979E-2</v>
      </c>
      <c r="V4756">
        <v>4.9348471824290779E-2</v>
      </c>
      <c r="W4756">
        <v>4.7981264525513045E-2</v>
      </c>
      <c r="X4756">
        <v>4.6268833911809415E-2</v>
      </c>
      <c r="Y4756">
        <v>4.617836199783016E-2</v>
      </c>
      <c r="Z4756">
        <v>4.3580725774352465E-2</v>
      </c>
      <c r="AA4756">
        <v>4.0332767515322651E-2</v>
      </c>
      <c r="AB4756">
        <v>3.8536418130029081E-2</v>
      </c>
      <c r="AC4756">
        <v>4.2008557037465151E-2</v>
      </c>
      <c r="AD4756">
        <v>4.3867805817262705E-2</v>
      </c>
      <c r="AE4756">
        <v>4.3874464741065537E-2</v>
      </c>
      <c r="AF4756">
        <v>4.2816584027577945E-2</v>
      </c>
      <c r="AG4756">
        <v>4.0543265513925765E-2</v>
      </c>
      <c r="AH4756">
        <v>3.9775472138467181E-2</v>
      </c>
      <c r="AI4756">
        <v>4.2532600429466612E-2</v>
      </c>
      <c r="AJ4756">
        <v>3.9887721452695368E-2</v>
      </c>
      <c r="AK4756">
        <v>3.395302017775715E-2</v>
      </c>
      <c r="AL4756">
        <v>2.8897543462265241E-2</v>
      </c>
      <c r="AM4756">
        <v>2.89365061488485E-2</v>
      </c>
      <c r="AN4756">
        <v>2.9741401789136847E-2</v>
      </c>
      <c r="AO4756">
        <v>2.916293232876058E-2</v>
      </c>
      <c r="AP4756">
        <v>2.7879797037672637E-2</v>
      </c>
      <c r="AQ4756">
        <v>2.6760522916354737E-2</v>
      </c>
      <c r="AR4756">
        <v>2.7077693318610294E-2</v>
      </c>
      <c r="AS4756">
        <v>2.6630313389914975E-2</v>
      </c>
      <c r="AT4756">
        <v>2.7055289233413361E-2</v>
      </c>
      <c r="AU4756">
        <v>2.7266739894610183E-2</v>
      </c>
      <c r="AV4756">
        <v>2.7139351412861792E-2</v>
      </c>
      <c r="AW4756">
        <v>2.5689681507754279E-2</v>
      </c>
      <c r="AX4756">
        <v>2.5180735234812079E-2</v>
      </c>
      <c r="AY4756">
        <v>2.6550216574239394E-2</v>
      </c>
      <c r="AZ4756">
        <v>4.5255020354961199E-2</v>
      </c>
    </row>
    <row r="4757" spans="1:52" ht="14.55" customHeight="1">
      <c r="A4757" s="377"/>
      <c r="B4757" s="377"/>
      <c r="C4757" s="377"/>
      <c r="D4757" s="377"/>
      <c r="E4757" s="377"/>
      <c r="F4757" s="377"/>
      <c r="G4757" s="377"/>
      <c r="H4757" s="377"/>
      <c r="I4757" s="377"/>
      <c r="J4757" s="377"/>
      <c r="K4757" t="s">
        <v>5972</v>
      </c>
      <c r="L4757" t="s">
        <v>5600</v>
      </c>
      <c r="M4757" t="s">
        <v>14</v>
      </c>
      <c r="N4757" t="s">
        <v>80</v>
      </c>
      <c r="O4757">
        <v>5.7286227137636161E-2</v>
      </c>
      <c r="P4757">
        <v>6.1457533379804211E-2</v>
      </c>
      <c r="Q4757">
        <v>6.9118825390295152E-2</v>
      </c>
      <c r="R4757">
        <v>6.7049070825412935E-2</v>
      </c>
      <c r="S4757">
        <v>6.9566916698900985E-2</v>
      </c>
      <c r="T4757">
        <v>6.6706125475663847E-2</v>
      </c>
      <c r="U4757">
        <v>6.0826615852503423E-2</v>
      </c>
      <c r="V4757">
        <v>5.4946795015892391E-2</v>
      </c>
      <c r="W4757">
        <v>5.3504007823709177E-2</v>
      </c>
      <c r="X4757">
        <v>4.2281172517361763E-2</v>
      </c>
      <c r="Y4757">
        <v>4.6597464651066317E-2</v>
      </c>
      <c r="Z4757">
        <v>4.8435877952356543E-2</v>
      </c>
      <c r="AA4757">
        <v>4.4453898285725296E-2</v>
      </c>
      <c r="AB4757">
        <v>4.6979493129034447E-2</v>
      </c>
      <c r="AC4757">
        <v>4.0691374913962471E-2</v>
      </c>
      <c r="AD4757">
        <v>3.7350620906730962E-2</v>
      </c>
      <c r="AE4757">
        <v>3.6195913720527766E-2</v>
      </c>
      <c r="AF4757">
        <v>3.5897910650104732E-2</v>
      </c>
      <c r="AG4757">
        <v>3.940753833670893E-2</v>
      </c>
      <c r="AH4757">
        <v>3.6976688144047865E-2</v>
      </c>
      <c r="AI4757">
        <v>3.7899264217790322E-2</v>
      </c>
      <c r="AJ4757">
        <v>3.4933157946135773E-2</v>
      </c>
      <c r="AK4757">
        <v>3.5242239715536784E-2</v>
      </c>
      <c r="AL4757">
        <v>3.6867038628233491E-2</v>
      </c>
      <c r="AM4757">
        <v>3.5154891396072183E-2</v>
      </c>
      <c r="AN4757">
        <v>4.2782635940869541E-2</v>
      </c>
      <c r="AO4757">
        <v>3.8890732711563028E-2</v>
      </c>
      <c r="AP4757">
        <v>3.9358816878284741E-2</v>
      </c>
      <c r="AQ4757">
        <v>3.7185156744049923E-2</v>
      </c>
      <c r="AR4757">
        <v>3.4412929855556586E-2</v>
      </c>
      <c r="AS4757">
        <v>3.2822368866482508E-2</v>
      </c>
      <c r="AT4757">
        <v>3.2145462268876657E-2</v>
      </c>
      <c r="AU4757">
        <v>3.2465866913382088E-2</v>
      </c>
      <c r="AV4757">
        <v>3.3134544659227952E-2</v>
      </c>
      <c r="AW4757">
        <v>3.280101206660202E-2</v>
      </c>
      <c r="AX4757">
        <v>3.38441020073584E-2</v>
      </c>
      <c r="AY4757">
        <v>3.3053891016662923E-2</v>
      </c>
      <c r="AZ4757">
        <v>3.4960114012636087E-2</v>
      </c>
    </row>
    <row r="4758" spans="1:52" ht="14.55" customHeight="1">
      <c r="A4758" s="377"/>
      <c r="B4758" s="377"/>
      <c r="C4758" s="377"/>
      <c r="D4758" s="377"/>
      <c r="E4758" s="377"/>
      <c r="F4758" s="377"/>
      <c r="G4758" s="377"/>
      <c r="H4758" s="377"/>
      <c r="I4758" s="377"/>
      <c r="J4758" s="377"/>
      <c r="K4758" t="s">
        <v>5973</v>
      </c>
      <c r="L4758" t="s">
        <v>5600</v>
      </c>
      <c r="M4758" t="s">
        <v>92</v>
      </c>
      <c r="N4758" t="s">
        <v>80</v>
      </c>
      <c r="O4758">
        <v>0.49714651187826736</v>
      </c>
      <c r="P4758">
        <v>0.5169045095480137</v>
      </c>
      <c r="Q4758">
        <v>0.48843835552613152</v>
      </c>
      <c r="R4758">
        <v>0.51177856638578834</v>
      </c>
      <c r="S4758">
        <v>0.48671518162169214</v>
      </c>
      <c r="T4758">
        <v>0.54674447001581739</v>
      </c>
      <c r="U4758">
        <v>0.46536968896736808</v>
      </c>
      <c r="V4758">
        <v>0.48678993521554953</v>
      </c>
      <c r="W4758">
        <v>0.47148572832294633</v>
      </c>
      <c r="X4758">
        <v>0.4458129625803729</v>
      </c>
      <c r="Y4758">
        <v>0.40825116031473424</v>
      </c>
      <c r="Z4758">
        <v>0.35266640015298845</v>
      </c>
      <c r="AA4758">
        <v>0.34688121509917197</v>
      </c>
      <c r="AB4758">
        <v>0.32337670609164471</v>
      </c>
      <c r="AC4758">
        <v>0.33018497699848309</v>
      </c>
      <c r="AD4758">
        <v>0.27790538518441532</v>
      </c>
      <c r="AE4758">
        <v>0.26118780000486852</v>
      </c>
      <c r="AF4758">
        <v>0.25636705712006419</v>
      </c>
      <c r="AG4758">
        <v>0.20650037284326417</v>
      </c>
      <c r="AH4758">
        <v>0.20595921867656883</v>
      </c>
      <c r="AI4758">
        <v>0.22667899347765255</v>
      </c>
      <c r="AJ4758">
        <v>0.21452281373375159</v>
      </c>
      <c r="AK4758">
        <v>0.21507036235505911</v>
      </c>
      <c r="AL4758">
        <v>0.19948874954709067</v>
      </c>
      <c r="AM4758">
        <v>0.19436728998800448</v>
      </c>
      <c r="AN4758">
        <v>0.20537728608646508</v>
      </c>
      <c r="AO4758">
        <v>0.20244301888270003</v>
      </c>
      <c r="AP4758">
        <v>0.18945768056286633</v>
      </c>
      <c r="AQ4758">
        <v>0.17247780159857443</v>
      </c>
      <c r="AR4758">
        <v>0.19156015523042552</v>
      </c>
      <c r="AS4758">
        <v>9.5698810682762439E-2</v>
      </c>
      <c r="AT4758">
        <v>9.3359177237308966E-2</v>
      </c>
      <c r="AU4758">
        <v>7.6424241421511635E-2</v>
      </c>
      <c r="AV4758">
        <v>7.5006425496902715E-2</v>
      </c>
      <c r="AW4758">
        <v>7.0405841417110787E-2</v>
      </c>
      <c r="AX4758">
        <v>6.6510166189476097E-2</v>
      </c>
      <c r="AY4758">
        <v>5.0720584947869456E-2</v>
      </c>
      <c r="AZ4758">
        <v>3.4863472886450891E-2</v>
      </c>
    </row>
    <row r="4759" spans="1:52" ht="14.55" customHeight="1">
      <c r="A4759" s="377"/>
      <c r="B4759" s="377"/>
      <c r="C4759" s="377"/>
      <c r="D4759" s="377"/>
      <c r="E4759" s="377"/>
      <c r="F4759" s="377"/>
      <c r="G4759" s="377"/>
      <c r="H4759" s="377"/>
      <c r="I4759" s="377"/>
      <c r="J4759" s="377"/>
      <c r="K4759" t="s">
        <v>5974</v>
      </c>
      <c r="L4759" t="s">
        <v>5600</v>
      </c>
      <c r="M4759" t="s">
        <v>15</v>
      </c>
      <c r="N4759" t="s">
        <v>80</v>
      </c>
      <c r="O4759">
        <v>0.80574689506958452</v>
      </c>
      <c r="P4759">
        <v>0.84091233917769515</v>
      </c>
      <c r="Q4759">
        <v>0.80434009603658774</v>
      </c>
      <c r="R4759">
        <v>0.8228344024657982</v>
      </c>
      <c r="S4759">
        <v>0.83463086281327759</v>
      </c>
      <c r="T4759">
        <v>0.82452335428539802</v>
      </c>
      <c r="U4759">
        <v>0.81525350141998398</v>
      </c>
      <c r="V4759">
        <v>0.79752284606839874</v>
      </c>
      <c r="W4759">
        <v>0.78898396932938064</v>
      </c>
      <c r="X4759">
        <v>0.76829436394573669</v>
      </c>
      <c r="Y4759">
        <v>0.74351981672054945</v>
      </c>
      <c r="Z4759">
        <v>0.75126066508066303</v>
      </c>
      <c r="AA4759">
        <v>0.73845713618108089</v>
      </c>
      <c r="AB4759">
        <v>0.76339421032985344</v>
      </c>
      <c r="AC4759">
        <v>0.74872839706667749</v>
      </c>
      <c r="AD4759">
        <v>0.68237977136946271</v>
      </c>
      <c r="AE4759">
        <v>0.66851526404766692</v>
      </c>
      <c r="AF4759">
        <v>0.64897752897885019</v>
      </c>
      <c r="AG4759">
        <v>0.65667505639052026</v>
      </c>
      <c r="AH4759">
        <v>0.65344222799976059</v>
      </c>
      <c r="AI4759">
        <v>0.63098417265151296</v>
      </c>
      <c r="AJ4759">
        <v>0.59806559041968377</v>
      </c>
      <c r="AK4759">
        <v>0.59628599832840501</v>
      </c>
      <c r="AL4759">
        <v>0.54658480186328751</v>
      </c>
      <c r="AM4759">
        <v>0.53303133567313643</v>
      </c>
      <c r="AN4759">
        <v>0.51214154952185553</v>
      </c>
      <c r="AO4759">
        <v>0.50162198472041852</v>
      </c>
      <c r="AP4759">
        <v>0.4943100127769674</v>
      </c>
      <c r="AQ4759">
        <v>0.48836268533144023</v>
      </c>
      <c r="AR4759">
        <v>8.9138742302007912E-2</v>
      </c>
      <c r="AS4759">
        <v>9.6308322689741446E-2</v>
      </c>
      <c r="AT4759">
        <v>8.7369190690838011E-2</v>
      </c>
      <c r="AU4759">
        <v>8.2803602864394726E-2</v>
      </c>
      <c r="AV4759">
        <v>8.4207380861090433E-2</v>
      </c>
      <c r="AW4759">
        <v>7.9436950197660047E-2</v>
      </c>
      <c r="AX4759">
        <v>7.7274934791027122E-2</v>
      </c>
      <c r="AY4759">
        <v>6.4428800136124009E-2</v>
      </c>
      <c r="AZ4759">
        <v>8.6665044935933092E-2</v>
      </c>
    </row>
    <row r="4760" spans="1:52" ht="14.55" customHeight="1">
      <c r="A4760" s="377"/>
      <c r="B4760" s="377"/>
      <c r="C4760" s="377"/>
      <c r="D4760" s="377"/>
      <c r="E4760" s="377"/>
      <c r="F4760" s="377"/>
      <c r="G4760" s="377"/>
      <c r="H4760" s="377"/>
      <c r="I4760" s="377"/>
      <c r="J4760" s="377"/>
      <c r="K4760" t="s">
        <v>5975</v>
      </c>
      <c r="L4760" t="s">
        <v>5600</v>
      </c>
      <c r="M4760" t="s">
        <v>91</v>
      </c>
      <c r="N4760" t="s">
        <v>80</v>
      </c>
      <c r="O4760">
        <v>0.13831071425187241</v>
      </c>
      <c r="P4760">
        <v>0.16630867760766152</v>
      </c>
      <c r="Q4760">
        <v>0.15323993042690565</v>
      </c>
      <c r="R4760">
        <v>0.14559279670657266</v>
      </c>
      <c r="S4760">
        <v>0.1160542585073988</v>
      </c>
      <c r="T4760">
        <v>0.11274723373031084</v>
      </c>
      <c r="U4760">
        <v>0.1099999670618904</v>
      </c>
      <c r="V4760">
        <v>0.10186425190912636</v>
      </c>
      <c r="W4760">
        <v>8.7909356207115805E-2</v>
      </c>
      <c r="X4760">
        <v>8.9728341433406938E-2</v>
      </c>
      <c r="Y4760">
        <v>8.8759117467624993E-2</v>
      </c>
      <c r="Z4760">
        <v>9.4861077212599954E-2</v>
      </c>
      <c r="AA4760">
        <v>8.7934334817052581E-2</v>
      </c>
      <c r="AB4760">
        <v>7.6781929525370857E-2</v>
      </c>
      <c r="AC4760">
        <v>7.1244709960329583E-2</v>
      </c>
      <c r="AD4760">
        <v>7.3014150956984533E-2</v>
      </c>
      <c r="AE4760">
        <v>6.6151306019900963E-2</v>
      </c>
      <c r="AF4760">
        <v>5.4063086222665827E-2</v>
      </c>
      <c r="AG4760">
        <v>5.6339224722309761E-2</v>
      </c>
      <c r="AH4760">
        <v>4.6545414041121114E-2</v>
      </c>
      <c r="AI4760">
        <v>4.5000615311931023E-2</v>
      </c>
      <c r="AJ4760">
        <v>4.3467093049437688E-2</v>
      </c>
      <c r="AK4760">
        <v>4.2888237238736165E-2</v>
      </c>
      <c r="AL4760">
        <v>3.8013175835474249E-2</v>
      </c>
      <c r="AM4760">
        <v>3.841385842677613E-2</v>
      </c>
      <c r="AN4760">
        <v>4.4157384758080322E-2</v>
      </c>
      <c r="AO4760">
        <v>4.2663738392682463E-2</v>
      </c>
      <c r="AP4760">
        <v>4.7404433203174522E-2</v>
      </c>
      <c r="AQ4760">
        <v>4.4705591909133154E-2</v>
      </c>
      <c r="AR4760">
        <v>4.455878808872224E-2</v>
      </c>
      <c r="AS4760">
        <v>2.9376057371690582E-2</v>
      </c>
      <c r="AT4760">
        <v>2.8809894261803776E-2</v>
      </c>
      <c r="AU4760">
        <v>2.9042290452509764E-2</v>
      </c>
      <c r="AV4760">
        <v>3.6638852442369793E-2</v>
      </c>
      <c r="AW4760">
        <v>3.6440801806710652E-2</v>
      </c>
      <c r="AX4760">
        <v>3.4818715918927101E-2</v>
      </c>
      <c r="AY4760">
        <v>3.5221342691666678E-2</v>
      </c>
      <c r="AZ4760">
        <v>3.5083701194425242E-2</v>
      </c>
    </row>
    <row r="4761" spans="1:52" ht="14.55" customHeight="1">
      <c r="A4761" s="377"/>
      <c r="B4761" s="377"/>
      <c r="C4761" s="377"/>
      <c r="D4761" s="377"/>
      <c r="E4761" s="377"/>
      <c r="F4761" s="377"/>
      <c r="G4761" s="377"/>
      <c r="H4761" s="377"/>
      <c r="I4761" s="377"/>
      <c r="J4761" s="377"/>
      <c r="K4761" t="s">
        <v>5976</v>
      </c>
      <c r="L4761" t="s">
        <v>5600</v>
      </c>
      <c r="M4761" t="s">
        <v>16</v>
      </c>
      <c r="N4761" t="s">
        <v>80</v>
      </c>
      <c r="O4761">
        <v>9.1406048359183714E-2</v>
      </c>
      <c r="P4761">
        <v>7.7898954951945557E-2</v>
      </c>
      <c r="Q4761">
        <v>8.0281107129945697E-2</v>
      </c>
      <c r="R4761">
        <v>7.0903312430428023E-2</v>
      </c>
      <c r="S4761">
        <v>6.4518827907434656E-2</v>
      </c>
      <c r="T4761">
        <v>6.2027434267123517E-2</v>
      </c>
      <c r="U4761">
        <v>6.2012932547908517E-2</v>
      </c>
      <c r="V4761">
        <v>5.6804006450558275E-2</v>
      </c>
      <c r="W4761">
        <v>5.0929741234192069E-2</v>
      </c>
      <c r="X4761">
        <v>5.1341404693444059E-2</v>
      </c>
      <c r="Y4761">
        <v>4.9104695672865697E-2</v>
      </c>
      <c r="Z4761">
        <v>4.5587875947516503E-2</v>
      </c>
      <c r="AA4761">
        <v>4.4758063054100794E-2</v>
      </c>
      <c r="AB4761">
        <v>4.7997169460012763E-2</v>
      </c>
      <c r="AC4761">
        <v>3.0044010492080421E-2</v>
      </c>
      <c r="AD4761">
        <v>2.4618548330308229E-2</v>
      </c>
      <c r="AE4761">
        <v>2.390751273247748E-2</v>
      </c>
      <c r="AF4761">
        <v>2.6680263214124429E-2</v>
      </c>
      <c r="AG4761">
        <v>2.7053383447347073E-2</v>
      </c>
      <c r="AH4761">
        <v>2.4223215206007013E-2</v>
      </c>
      <c r="AI4761">
        <v>2.3607554154857564E-2</v>
      </c>
      <c r="AJ4761">
        <v>3.6567933250342383E-2</v>
      </c>
      <c r="AK4761">
        <v>3.1671310805803474E-2</v>
      </c>
      <c r="AL4761">
        <v>2.9917468901806545E-2</v>
      </c>
      <c r="AM4761">
        <v>3.009118465278145E-2</v>
      </c>
      <c r="AN4761">
        <v>3.0806470490891913E-2</v>
      </c>
      <c r="AO4761">
        <v>2.7657067904792443E-2</v>
      </c>
      <c r="AP4761">
        <v>2.8151133056133076E-2</v>
      </c>
      <c r="AQ4761">
        <v>3.1792775341956542E-2</v>
      </c>
      <c r="AR4761">
        <v>3.2646255689244001E-2</v>
      </c>
      <c r="AS4761">
        <v>2.7093742391145311E-2</v>
      </c>
      <c r="AT4761">
        <v>2.7408685653333983E-2</v>
      </c>
      <c r="AU4761">
        <v>2.7053999367367163E-2</v>
      </c>
      <c r="AV4761">
        <v>2.7499171640875088E-2</v>
      </c>
      <c r="AW4761">
        <v>2.842568174698596E-2</v>
      </c>
      <c r="AX4761">
        <v>3.3677181345478764E-2</v>
      </c>
      <c r="AY4761">
        <v>3.9470949407165078E-2</v>
      </c>
      <c r="AZ4761">
        <v>5.6483487629320525E-2</v>
      </c>
    </row>
    <row r="4762" spans="1:52" ht="14.55" customHeight="1">
      <c r="A4762" s="377"/>
      <c r="B4762" s="377"/>
      <c r="C4762" s="377"/>
      <c r="D4762" s="377"/>
      <c r="E4762" s="377"/>
      <c r="F4762" s="377"/>
      <c r="G4762" s="377"/>
      <c r="H4762" s="377"/>
      <c r="I4762" s="377"/>
      <c r="J4762" s="377"/>
      <c r="K4762" t="s">
        <v>5977</v>
      </c>
      <c r="L4762" t="s">
        <v>5600</v>
      </c>
      <c r="M4762" t="s">
        <v>17</v>
      </c>
      <c r="N4762" t="s">
        <v>80</v>
      </c>
      <c r="O4762">
        <v>0.27922620853709867</v>
      </c>
      <c r="P4762">
        <v>0.14850214303236711</v>
      </c>
      <c r="Q4762">
        <v>0.18899686821742265</v>
      </c>
      <c r="R4762">
        <v>0.13473498808322718</v>
      </c>
      <c r="S4762">
        <v>0.13023337145094022</v>
      </c>
      <c r="T4762">
        <v>0.11086710535075242</v>
      </c>
      <c r="U4762">
        <v>9.2349523519736715E-2</v>
      </c>
      <c r="V4762">
        <v>8.651672693248641E-2</v>
      </c>
      <c r="W4762">
        <v>8.2835960507513892E-2</v>
      </c>
      <c r="X4762">
        <v>8.7103334113072334E-2</v>
      </c>
      <c r="Y4762">
        <v>5.8949090752369135E-2</v>
      </c>
      <c r="Z4762">
        <v>5.8909886831022343E-2</v>
      </c>
      <c r="AA4762">
        <v>5.2039699739784791E-2</v>
      </c>
      <c r="AB4762">
        <v>5.4376340370506586E-2</v>
      </c>
      <c r="AC4762">
        <v>5.7488552149656563E-2</v>
      </c>
      <c r="AD4762">
        <v>4.6536669750226717E-2</v>
      </c>
      <c r="AE4762">
        <v>4.813631626116445E-2</v>
      </c>
      <c r="AF4762">
        <v>3.9280812441026949E-2</v>
      </c>
      <c r="AG4762">
        <v>3.5002481790720075E-2</v>
      </c>
      <c r="AH4762">
        <v>3.3595111600249077E-2</v>
      </c>
      <c r="AI4762">
        <v>3.756511051546578E-2</v>
      </c>
      <c r="AJ4762">
        <v>3.540007913237278E-2</v>
      </c>
      <c r="AK4762">
        <v>3.7099049295704664E-2</v>
      </c>
      <c r="AL4762">
        <v>3.5409382099681107E-2</v>
      </c>
      <c r="AM4762">
        <v>3.6702582528011646E-2</v>
      </c>
      <c r="AN4762">
        <v>4.1076468051138695E-2</v>
      </c>
      <c r="AO4762">
        <v>4.3664147777883661E-2</v>
      </c>
      <c r="AP4762">
        <v>4.5443813982392292E-2</v>
      </c>
      <c r="AQ4762">
        <v>4.8312146250753751E-2</v>
      </c>
      <c r="AR4762">
        <v>4.3962755361836831E-2</v>
      </c>
      <c r="AS4762">
        <v>4.4690513702460126E-2</v>
      </c>
      <c r="AT4762">
        <v>4.449794755070062E-2</v>
      </c>
      <c r="AU4762">
        <v>4.4050776310669726E-2</v>
      </c>
      <c r="AV4762">
        <v>3.7136644261289486E-2</v>
      </c>
      <c r="AW4762">
        <v>3.4648848536694761E-2</v>
      </c>
      <c r="AX4762">
        <v>3.088257975736795E-2</v>
      </c>
      <c r="AY4762">
        <v>3.0540188972030691E-2</v>
      </c>
      <c r="AZ4762">
        <v>2.5217356478737057E-2</v>
      </c>
    </row>
    <row r="4763" spans="1:52" ht="14.55" customHeight="1">
      <c r="A4763" s="377"/>
      <c r="B4763" s="377"/>
      <c r="C4763" s="377"/>
      <c r="D4763" s="377"/>
      <c r="E4763" s="377"/>
      <c r="F4763" s="377"/>
      <c r="G4763" s="377"/>
      <c r="H4763" s="377"/>
      <c r="I4763" s="377"/>
      <c r="J4763" s="377"/>
      <c r="K4763" t="s">
        <v>5978</v>
      </c>
      <c r="L4763" t="s">
        <v>5600</v>
      </c>
      <c r="M4763" t="s">
        <v>97</v>
      </c>
      <c r="N4763" t="s">
        <v>80</v>
      </c>
      <c r="O4763" t="s">
        <v>6079</v>
      </c>
      <c r="P4763" t="s">
        <v>6079</v>
      </c>
      <c r="Q4763" t="s">
        <v>6079</v>
      </c>
      <c r="R4763" t="s">
        <v>6079</v>
      </c>
      <c r="S4763" t="s">
        <v>6079</v>
      </c>
      <c r="T4763" t="s">
        <v>6079</v>
      </c>
      <c r="U4763">
        <v>2.6129169088703708E-2</v>
      </c>
      <c r="V4763">
        <v>5.5983866226689376E-2</v>
      </c>
      <c r="W4763">
        <v>2.663605152570022E-2</v>
      </c>
      <c r="X4763">
        <v>1.6882113407073442E-2</v>
      </c>
      <c r="Y4763">
        <v>1.3754724308376414E-2</v>
      </c>
      <c r="Z4763">
        <v>1.2385502993153929E-2</v>
      </c>
      <c r="AA4763">
        <v>8.5992571810554422E-3</v>
      </c>
      <c r="AB4763">
        <v>3.7943674483346186E-2</v>
      </c>
      <c r="AC4763">
        <v>7.6054230965244871E-2</v>
      </c>
      <c r="AD4763">
        <v>7.3896816575369048E-2</v>
      </c>
      <c r="AE4763">
        <v>1.3227976632947024E-2</v>
      </c>
      <c r="AF4763">
        <v>2.2129376866709263E-2</v>
      </c>
      <c r="AG4763">
        <v>2.2373781684733831E-2</v>
      </c>
      <c r="AH4763">
        <v>1.0670642636065935E-2</v>
      </c>
      <c r="AI4763">
        <v>2.1962418279223905E-2</v>
      </c>
      <c r="AJ4763">
        <v>2.6625096823005585E-2</v>
      </c>
      <c r="AK4763">
        <v>2.2403757258718682E-2</v>
      </c>
      <c r="AL4763">
        <v>1.4403900282976183E-2</v>
      </c>
      <c r="AM4763">
        <v>1.4644743090456326E-2</v>
      </c>
      <c r="AN4763">
        <v>1.756732252715033E-2</v>
      </c>
      <c r="AO4763">
        <v>1.8096076906297373E-2</v>
      </c>
      <c r="AP4763">
        <v>1.334040675188421E-2</v>
      </c>
      <c r="AQ4763">
        <v>2.1138304407838093E-2</v>
      </c>
      <c r="AR4763">
        <v>2.8295734620551693E-2</v>
      </c>
      <c r="AS4763">
        <v>1.8944332878284571E-2</v>
      </c>
      <c r="AT4763">
        <v>1.4109216439936805E-2</v>
      </c>
      <c r="AU4763">
        <v>1.1245718212883171E-2</v>
      </c>
      <c r="AV4763">
        <v>1.4465200311032355E-2</v>
      </c>
      <c r="AW4763">
        <v>1.4407138341808193E-2</v>
      </c>
      <c r="AX4763">
        <v>1.7428978795117137E-2</v>
      </c>
      <c r="AY4763">
        <v>1.8067728391693325E-2</v>
      </c>
      <c r="AZ4763">
        <v>1.2789985029342621E-2</v>
      </c>
    </row>
    <row r="4764" spans="1:52" ht="14.55" customHeight="1">
      <c r="A4764" s="377"/>
      <c r="B4764" s="377"/>
      <c r="C4764" s="377"/>
      <c r="D4764" s="377"/>
      <c r="E4764" s="377"/>
      <c r="F4764" s="377"/>
      <c r="G4764" s="377"/>
      <c r="H4764" s="377"/>
      <c r="I4764" s="377"/>
      <c r="J4764" s="377"/>
      <c r="K4764" t="s">
        <v>5979</v>
      </c>
      <c r="L4764" t="s">
        <v>5600</v>
      </c>
      <c r="M4764" t="s">
        <v>18</v>
      </c>
      <c r="N4764" t="s">
        <v>80</v>
      </c>
      <c r="O4764">
        <v>0.38333003653530895</v>
      </c>
      <c r="P4764">
        <v>0.41135245906618662</v>
      </c>
      <c r="Q4764">
        <v>0.40445259988882848</v>
      </c>
      <c r="R4764">
        <v>0.41375414656152509</v>
      </c>
      <c r="S4764">
        <v>0.42531422585456441</v>
      </c>
      <c r="T4764">
        <v>0.43161068014533122</v>
      </c>
      <c r="U4764">
        <v>0.38512299033598918</v>
      </c>
      <c r="V4764">
        <v>0.3787219063436239</v>
      </c>
      <c r="W4764">
        <v>0.39132959662279859</v>
      </c>
      <c r="X4764">
        <v>0.3702021138151485</v>
      </c>
      <c r="Y4764">
        <v>0.3659557159848949</v>
      </c>
      <c r="Z4764">
        <v>0.45103843912318786</v>
      </c>
      <c r="AA4764">
        <v>0.26879984688610387</v>
      </c>
      <c r="AB4764">
        <v>0.24831050601526533</v>
      </c>
      <c r="AC4764">
        <v>0.21084020838341655</v>
      </c>
      <c r="AD4764">
        <v>0.19244074057043445</v>
      </c>
      <c r="AE4764">
        <v>0.17176633072318612</v>
      </c>
      <c r="AF4764">
        <v>0.1397498180146938</v>
      </c>
      <c r="AG4764">
        <v>0.13260808473091457</v>
      </c>
      <c r="AH4764">
        <v>0.14114458723226866</v>
      </c>
      <c r="AI4764">
        <v>0.13437820441273896</v>
      </c>
      <c r="AJ4764">
        <v>0.11685502836627282</v>
      </c>
      <c r="AK4764">
        <v>0.11205346125563533</v>
      </c>
      <c r="AL4764">
        <v>9.9715783785393558E-2</v>
      </c>
      <c r="AM4764">
        <v>0.1009729932103744</v>
      </c>
      <c r="AN4764">
        <v>9.7057224043278004E-2</v>
      </c>
      <c r="AO4764">
        <v>9.8524426478552779E-2</v>
      </c>
      <c r="AP4764">
        <v>9.6873877673030073E-2</v>
      </c>
      <c r="AQ4764">
        <v>9.9564783159665562E-2</v>
      </c>
      <c r="AR4764">
        <v>9.8076675244128581E-2</v>
      </c>
      <c r="AS4764">
        <v>8.6066581102275094E-2</v>
      </c>
      <c r="AT4764">
        <v>8.5496846981949884E-2</v>
      </c>
      <c r="AU4764">
        <v>8.0358038509436555E-2</v>
      </c>
      <c r="AV4764">
        <v>7.8039870229061795E-2</v>
      </c>
      <c r="AW4764">
        <v>7.4192921213149368E-2</v>
      </c>
      <c r="AX4764">
        <v>7.5048183097773627E-2</v>
      </c>
      <c r="AY4764">
        <v>6.9266621522325128E-2</v>
      </c>
      <c r="AZ4764">
        <v>6.8373064943841641E-2</v>
      </c>
    </row>
    <row r="4765" spans="1:52" ht="14.55" customHeight="1">
      <c r="A4765" s="377"/>
      <c r="B4765" s="377"/>
      <c r="C4765" s="377"/>
      <c r="D4765" s="377"/>
      <c r="E4765" s="377"/>
      <c r="F4765" s="377"/>
      <c r="G4765" s="377"/>
      <c r="H4765" s="377"/>
      <c r="I4765" s="377"/>
      <c r="J4765" s="377"/>
      <c r="K4765" t="s">
        <v>5980</v>
      </c>
      <c r="L4765" t="s">
        <v>5600</v>
      </c>
      <c r="M4765" t="s">
        <v>34</v>
      </c>
      <c r="N4765" t="s">
        <v>80</v>
      </c>
      <c r="O4765">
        <v>0.28285118737058007</v>
      </c>
      <c r="P4765">
        <v>0.30982679683130687</v>
      </c>
      <c r="Q4765">
        <v>0.3156546276027743</v>
      </c>
      <c r="R4765">
        <v>0.31469573357921132</v>
      </c>
      <c r="S4765">
        <v>0.323651740279227</v>
      </c>
      <c r="T4765">
        <v>0.32066663536203255</v>
      </c>
      <c r="U4765">
        <v>0.30887560229444311</v>
      </c>
      <c r="V4765">
        <v>0.30427747590126197</v>
      </c>
      <c r="W4765">
        <v>0.28481745473206327</v>
      </c>
      <c r="X4765">
        <v>0.26362527432545163</v>
      </c>
      <c r="Y4765">
        <v>0.26439529453467919</v>
      </c>
      <c r="Z4765">
        <v>0.27661583816501922</v>
      </c>
      <c r="AA4765">
        <v>0.23965238357089169</v>
      </c>
      <c r="AB4765">
        <v>0.2313292983294048</v>
      </c>
      <c r="AC4765">
        <v>0.2125092039081973</v>
      </c>
      <c r="AD4765">
        <v>0.18012506891952842</v>
      </c>
      <c r="AE4765">
        <v>0.17598285444043371</v>
      </c>
      <c r="AF4765">
        <v>0.17032351227338841</v>
      </c>
      <c r="AG4765">
        <v>0.16532710231303743</v>
      </c>
      <c r="AH4765">
        <v>0.16309358063429</v>
      </c>
      <c r="AI4765">
        <v>0.15546433135680771</v>
      </c>
      <c r="AJ4765">
        <v>0.1510800985269132</v>
      </c>
      <c r="AK4765">
        <v>0.14454689784221783</v>
      </c>
      <c r="AL4765">
        <v>0.13241005177925419</v>
      </c>
      <c r="AM4765">
        <v>0.12735687456385794</v>
      </c>
      <c r="AN4765">
        <v>0.10486713051909882</v>
      </c>
      <c r="AO4765">
        <v>0.10047894475067248</v>
      </c>
      <c r="AP4765">
        <v>9.366098283726236E-2</v>
      </c>
      <c r="AQ4765">
        <v>8.7431486663133426E-2</v>
      </c>
      <c r="AR4765">
        <v>7.7189367385723406E-2</v>
      </c>
      <c r="AS4765">
        <v>7.2736308459225213E-2</v>
      </c>
      <c r="AT4765">
        <v>6.3111322966652422E-2</v>
      </c>
      <c r="AU4765">
        <v>6.1941954988206954E-2</v>
      </c>
      <c r="AV4765">
        <v>5.8723124791299659E-2</v>
      </c>
      <c r="AW4765">
        <v>5.7412276205967214E-2</v>
      </c>
      <c r="AX4765">
        <v>5.5385760546087251E-2</v>
      </c>
      <c r="AY4765">
        <v>5.5284143130089981E-2</v>
      </c>
      <c r="AZ4765">
        <v>5.7714876114512065E-2</v>
      </c>
    </row>
    <row r="4766" spans="1:52" ht="14.55" customHeight="1">
      <c r="A4766" s="377"/>
      <c r="B4766" s="377"/>
      <c r="C4766" s="377"/>
      <c r="D4766" s="377"/>
      <c r="E4766" s="377"/>
      <c r="F4766" s="377"/>
      <c r="G4766" s="377"/>
      <c r="H4766" s="377"/>
      <c r="I4766" s="377"/>
      <c r="J4766" s="377"/>
      <c r="K4766" t="s">
        <v>5981</v>
      </c>
      <c r="L4766" t="s">
        <v>5600</v>
      </c>
      <c r="M4766" t="s">
        <v>19</v>
      </c>
      <c r="N4766" t="s">
        <v>80</v>
      </c>
      <c r="O4766">
        <v>0.18026931718108868</v>
      </c>
      <c r="P4766">
        <v>4.549481251544614E-2</v>
      </c>
      <c r="Q4766">
        <v>4.16248707138267E-2</v>
      </c>
      <c r="R4766">
        <v>4.1454004851464235E-2</v>
      </c>
      <c r="S4766">
        <v>4.053865564712035E-2</v>
      </c>
      <c r="T4766">
        <v>4.2778099870565654E-2</v>
      </c>
      <c r="U4766">
        <v>4.0471215943976735E-2</v>
      </c>
      <c r="V4766">
        <v>3.9157971459181908E-2</v>
      </c>
      <c r="W4766">
        <v>3.6270216437628677E-2</v>
      </c>
      <c r="X4766">
        <v>3.6256129528065832E-2</v>
      </c>
      <c r="Y4766">
        <v>3.9702331567088779E-2</v>
      </c>
      <c r="Z4766">
        <v>4.1128803894630521E-2</v>
      </c>
      <c r="AA4766">
        <v>4.184511492470841E-2</v>
      </c>
      <c r="AB4766">
        <v>3.3599799055137984E-2</v>
      </c>
      <c r="AC4766">
        <v>3.4709280693055788E-2</v>
      </c>
      <c r="AD4766">
        <v>2.9039629884919125E-2</v>
      </c>
      <c r="AE4766">
        <v>2.8412961499319208E-2</v>
      </c>
      <c r="AF4766">
        <v>2.9924820863515552E-2</v>
      </c>
      <c r="AG4766">
        <v>3.2535601255183483E-2</v>
      </c>
      <c r="AH4766">
        <v>3.5005037785398936E-2</v>
      </c>
      <c r="AI4766">
        <v>4.3565806478435776E-2</v>
      </c>
      <c r="AJ4766">
        <v>4.7024861090169602E-2</v>
      </c>
      <c r="AK4766">
        <v>5.1369079035173126E-2</v>
      </c>
      <c r="AL4766">
        <v>5.3799553392558881E-2</v>
      </c>
      <c r="AM4766">
        <v>5.2412681571805363E-2</v>
      </c>
      <c r="AN4766">
        <v>5.1211335228126306E-2</v>
      </c>
      <c r="AO4766">
        <v>4.6743593024222922E-2</v>
      </c>
      <c r="AP4766">
        <v>4.5883682508611703E-2</v>
      </c>
      <c r="AQ4766">
        <v>4.4737964391418077E-2</v>
      </c>
      <c r="AR4766">
        <v>4.3405930910392028E-2</v>
      </c>
      <c r="AS4766">
        <v>4.8944826526158974E-2</v>
      </c>
      <c r="AT4766">
        <v>4.5194110801969105E-2</v>
      </c>
      <c r="AU4766">
        <v>4.2321271464653525E-2</v>
      </c>
      <c r="AV4766">
        <v>3.8110401682248371E-2</v>
      </c>
      <c r="AW4766">
        <v>3.7481800442706645E-2</v>
      </c>
      <c r="AX4766">
        <v>3.656344499574378E-2</v>
      </c>
      <c r="AY4766">
        <v>4.9684297070680179E-2</v>
      </c>
      <c r="AZ4766">
        <v>6.3862470765058896E-2</v>
      </c>
    </row>
    <row r="4767" spans="1:52" ht="14.55" customHeight="1">
      <c r="A4767" s="377"/>
      <c r="B4767" s="377"/>
      <c r="C4767" s="377"/>
      <c r="D4767" s="377"/>
      <c r="E4767" s="377"/>
      <c r="F4767" s="377"/>
      <c r="G4767" s="377"/>
      <c r="H4767" s="377"/>
      <c r="I4767" s="377"/>
      <c r="J4767" s="377"/>
      <c r="K4767" t="s">
        <v>5982</v>
      </c>
      <c r="L4767" t="s">
        <v>5600</v>
      </c>
      <c r="M4767" t="s">
        <v>20</v>
      </c>
      <c r="N4767" t="s">
        <v>80</v>
      </c>
      <c r="O4767">
        <v>7.8051128648211093E-2</v>
      </c>
      <c r="P4767">
        <v>7.8605465298608207E-2</v>
      </c>
      <c r="Q4767">
        <v>7.9625045512021958E-2</v>
      </c>
      <c r="R4767">
        <v>5.8102923378392533E-2</v>
      </c>
      <c r="S4767">
        <v>7.0582348226016403E-2</v>
      </c>
      <c r="T4767">
        <v>8.0711534003162971E-2</v>
      </c>
      <c r="U4767">
        <v>7.7950559443127149E-2</v>
      </c>
      <c r="V4767">
        <v>7.8498822127265264E-2</v>
      </c>
      <c r="W4767">
        <v>7.4755302136592164E-2</v>
      </c>
      <c r="X4767">
        <v>7.5061265599439514E-2</v>
      </c>
      <c r="Y4767">
        <v>7.8607924143548197E-2</v>
      </c>
      <c r="Z4767">
        <v>8.7054782976565215E-2</v>
      </c>
      <c r="AA4767">
        <v>7.6325026219915881E-2</v>
      </c>
      <c r="AB4767">
        <v>7.6603660500608975E-2</v>
      </c>
      <c r="AC4767">
        <v>7.3179668470157541E-2</v>
      </c>
      <c r="AD4767">
        <v>6.9124419010172855E-2</v>
      </c>
      <c r="AE4767">
        <v>7.0202198632888166E-2</v>
      </c>
      <c r="AF4767">
        <v>6.706083891572788E-2</v>
      </c>
      <c r="AG4767">
        <v>6.5260528600548123E-2</v>
      </c>
      <c r="AH4767">
        <v>6.415764333967186E-2</v>
      </c>
      <c r="AI4767">
        <v>6.4780891623070949E-2</v>
      </c>
      <c r="AJ4767">
        <v>5.9335121045982597E-2</v>
      </c>
      <c r="AK4767">
        <v>5.5639798592711114E-2</v>
      </c>
      <c r="AL4767">
        <v>4.9781899893089086E-2</v>
      </c>
      <c r="AM4767">
        <v>4.7147466280323853E-2</v>
      </c>
      <c r="AN4767">
        <v>4.6710442927992264E-2</v>
      </c>
      <c r="AO4767">
        <v>4.5564887628732627E-2</v>
      </c>
      <c r="AP4767">
        <v>4.8645132893275329E-2</v>
      </c>
      <c r="AQ4767">
        <v>4.8130858272293263E-2</v>
      </c>
      <c r="AR4767">
        <v>5.2111040094798187E-2</v>
      </c>
      <c r="AS4767">
        <v>5.3530883666450618E-2</v>
      </c>
      <c r="AT4767">
        <v>5.517000910032719E-2</v>
      </c>
      <c r="AU4767">
        <v>5.9775496772472264E-2</v>
      </c>
      <c r="AV4767">
        <v>5.8526723945369945E-2</v>
      </c>
      <c r="AW4767">
        <v>5.9114998232483923E-2</v>
      </c>
      <c r="AX4767">
        <v>6.2447145220154383E-2</v>
      </c>
      <c r="AY4767">
        <v>6.6118172054341506E-2</v>
      </c>
      <c r="AZ4767">
        <v>7.0187847216421059E-2</v>
      </c>
    </row>
    <row r="4768" spans="1:52" ht="14.55" customHeight="1">
      <c r="A4768" s="377"/>
      <c r="B4768" s="377"/>
      <c r="C4768" s="377"/>
      <c r="D4768" s="377"/>
      <c r="E4768" s="377"/>
      <c r="F4768" s="377"/>
      <c r="G4768" s="377"/>
      <c r="H4768" s="377"/>
      <c r="I4768" s="377"/>
      <c r="J4768" s="377"/>
      <c r="K4768" t="s">
        <v>5983</v>
      </c>
      <c r="L4768" t="s">
        <v>5600</v>
      </c>
      <c r="M4768" t="s">
        <v>22</v>
      </c>
      <c r="N4768" t="s">
        <v>80</v>
      </c>
      <c r="O4768">
        <v>0.58043060198171448</v>
      </c>
      <c r="P4768">
        <v>0.60787764536765532</v>
      </c>
      <c r="Q4768">
        <v>0.64043866113794212</v>
      </c>
      <c r="R4768">
        <v>0.66801106464899684</v>
      </c>
      <c r="S4768">
        <v>0.67366423930250097</v>
      </c>
      <c r="T4768">
        <v>0.69339551657505538</v>
      </c>
      <c r="U4768">
        <v>0.68893734817280461</v>
      </c>
      <c r="V4768">
        <v>0.68867081436865751</v>
      </c>
      <c r="W4768">
        <v>0.68503856108126349</v>
      </c>
      <c r="X4768">
        <v>0.70847668758872562</v>
      </c>
      <c r="Y4768">
        <v>0.70195822549058207</v>
      </c>
      <c r="Z4768">
        <v>0.69125850476811279</v>
      </c>
      <c r="AA4768">
        <v>0.68288174356999265</v>
      </c>
      <c r="AB4768">
        <v>0.67851947425894032</v>
      </c>
      <c r="AC4768">
        <v>0.67138898651906331</v>
      </c>
      <c r="AD4768">
        <v>0.64301271665350712</v>
      </c>
      <c r="AE4768">
        <v>0.62077485739282512</v>
      </c>
      <c r="AF4768">
        <v>0.60434796746350938</v>
      </c>
      <c r="AG4768">
        <v>0.60216561286398129</v>
      </c>
      <c r="AH4768">
        <v>0.58549990744263924</v>
      </c>
      <c r="AI4768">
        <v>0.53625969763254688</v>
      </c>
      <c r="AJ4768">
        <v>0.53504641060739033</v>
      </c>
      <c r="AK4768">
        <v>0.53764394657938097</v>
      </c>
      <c r="AL4768">
        <v>0.49880660761012185</v>
      </c>
      <c r="AM4768">
        <v>0.4879497430499149</v>
      </c>
      <c r="AN4768">
        <v>0.48501851420739051</v>
      </c>
      <c r="AO4768">
        <v>0.49216004656650686</v>
      </c>
      <c r="AP4768">
        <v>0.30209254746992981</v>
      </c>
      <c r="AQ4768">
        <v>0.20985197992829785</v>
      </c>
      <c r="AR4768">
        <v>0.19234323138148732</v>
      </c>
      <c r="AS4768">
        <v>0.1956465235126513</v>
      </c>
      <c r="AT4768">
        <v>9.7318436831689697E-2</v>
      </c>
      <c r="AU4768">
        <v>9.0788504366401457E-2</v>
      </c>
      <c r="AV4768">
        <v>7.826332951610912E-2</v>
      </c>
      <c r="AW4768">
        <v>7.780899730928531E-2</v>
      </c>
      <c r="AX4768">
        <v>7.015993531901682E-2</v>
      </c>
      <c r="AY4768">
        <v>6.3775733799177572E-2</v>
      </c>
      <c r="AZ4768">
        <v>5.3274570033528583E-2</v>
      </c>
    </row>
    <row r="4769" spans="1:52" ht="14.55" customHeight="1">
      <c r="A4769" s="377"/>
      <c r="B4769" s="377"/>
      <c r="C4769" s="377"/>
      <c r="D4769" s="377"/>
      <c r="E4769" s="377"/>
      <c r="F4769" s="377"/>
      <c r="G4769" s="377"/>
      <c r="H4769" s="377"/>
      <c r="I4769" s="377"/>
      <c r="J4769" s="377"/>
      <c r="K4769" t="s">
        <v>5984</v>
      </c>
      <c r="L4769" t="s">
        <v>5600</v>
      </c>
      <c r="M4769" t="s">
        <v>90</v>
      </c>
      <c r="N4769" t="s">
        <v>80</v>
      </c>
      <c r="O4769">
        <v>0.55814687343552527</v>
      </c>
      <c r="P4769">
        <v>0.5739630877299895</v>
      </c>
      <c r="Q4769">
        <v>0.57011027559610516</v>
      </c>
      <c r="R4769">
        <v>0.58835341501763017</v>
      </c>
      <c r="S4769">
        <v>0.57055541157756895</v>
      </c>
      <c r="T4769">
        <v>0.54711164373564547</v>
      </c>
      <c r="U4769">
        <v>0.54204642643977918</v>
      </c>
      <c r="V4769">
        <v>0.53012385793682892</v>
      </c>
      <c r="W4769">
        <v>0.54691806962905642</v>
      </c>
      <c r="X4769">
        <v>0.52058333678082525</v>
      </c>
      <c r="Y4769">
        <v>0.40045910812042734</v>
      </c>
      <c r="Z4769">
        <v>0.3913548431080523</v>
      </c>
      <c r="AA4769">
        <v>0.36003206861715903</v>
      </c>
      <c r="AB4769">
        <v>0.32451831361919636</v>
      </c>
      <c r="AC4769">
        <v>0.30179996611611848</v>
      </c>
      <c r="AD4769">
        <v>0.28688914584078862</v>
      </c>
      <c r="AE4769">
        <v>0.24710529861779029</v>
      </c>
      <c r="AF4769">
        <v>0.21930672054044295</v>
      </c>
      <c r="AG4769">
        <v>0.21952188001047013</v>
      </c>
      <c r="AH4769">
        <v>0.17594746829455579</v>
      </c>
      <c r="AI4769">
        <v>0.17738216579729135</v>
      </c>
      <c r="AJ4769">
        <v>0.15144034302784548</v>
      </c>
      <c r="AK4769">
        <v>0.13162000745062252</v>
      </c>
      <c r="AL4769">
        <v>0.1401833733472202</v>
      </c>
      <c r="AM4769">
        <v>0.12717594081014499</v>
      </c>
      <c r="AN4769">
        <v>0.10696735790217736</v>
      </c>
      <c r="AO4769">
        <v>0.10028244082595848</v>
      </c>
      <c r="AP4769">
        <v>0.10947877768491716</v>
      </c>
      <c r="AQ4769">
        <v>9.9443120088317766E-2</v>
      </c>
      <c r="AR4769">
        <v>0.11325806551236248</v>
      </c>
      <c r="AS4769">
        <v>0.12030986414848407</v>
      </c>
      <c r="AT4769">
        <v>9.4079257079077799E-2</v>
      </c>
      <c r="AU4769">
        <v>0.10955182364041249</v>
      </c>
      <c r="AV4769">
        <v>0.10745633096124924</v>
      </c>
      <c r="AW4769">
        <v>8.9177539272732864E-2</v>
      </c>
      <c r="AX4769">
        <v>8.1696758643768991E-2</v>
      </c>
      <c r="AY4769">
        <v>7.8077508541502985E-2</v>
      </c>
      <c r="AZ4769">
        <v>8.8869414566140489E-2</v>
      </c>
    </row>
    <row r="4770" spans="1:52" ht="14.55" customHeight="1">
      <c r="A4770" s="377"/>
      <c r="B4770" s="377"/>
      <c r="C4770" s="377"/>
      <c r="D4770" s="377"/>
      <c r="E4770" s="377"/>
      <c r="F4770" s="377"/>
      <c r="G4770" s="377"/>
      <c r="H4770" s="377"/>
      <c r="I4770" s="377"/>
      <c r="J4770" s="377"/>
      <c r="K4770" t="s">
        <v>5985</v>
      </c>
      <c r="L4770" t="s">
        <v>5600</v>
      </c>
      <c r="M4770" t="s">
        <v>23</v>
      </c>
      <c r="N4770" t="s">
        <v>80</v>
      </c>
      <c r="O4770">
        <v>0.24885214888323529</v>
      </c>
      <c r="P4770">
        <v>0.25260387685201291</v>
      </c>
      <c r="Q4770">
        <v>0.22093808590022057</v>
      </c>
      <c r="R4770">
        <v>0.21608157798631653</v>
      </c>
      <c r="S4770">
        <v>0.16757637454900309</v>
      </c>
      <c r="T4770">
        <v>0.1520805039730124</v>
      </c>
      <c r="U4770">
        <v>0.16912489343346793</v>
      </c>
      <c r="V4770">
        <v>0.1650380163533893</v>
      </c>
      <c r="W4770">
        <v>0.15177884768202776</v>
      </c>
      <c r="X4770">
        <v>9.5099116943520801E-2</v>
      </c>
      <c r="Y4770">
        <v>8.3391712152218939E-2</v>
      </c>
      <c r="Z4770">
        <v>0.13406475233339904</v>
      </c>
      <c r="AA4770">
        <v>0.12689121054775193</v>
      </c>
      <c r="AB4770">
        <v>0.11145172274407077</v>
      </c>
      <c r="AC4770">
        <v>4.7120536173360823E-2</v>
      </c>
      <c r="AD4770">
        <v>3.2403718562854504E-2</v>
      </c>
      <c r="AE4770">
        <v>2.9361740344481409E-2</v>
      </c>
      <c r="AF4770">
        <v>2.7823054554956612E-2</v>
      </c>
      <c r="AG4770">
        <v>2.2365460092151256E-2</v>
      </c>
      <c r="AH4770">
        <v>2.1582219404265791E-2</v>
      </c>
      <c r="AI4770">
        <v>2.143599991695971E-2</v>
      </c>
      <c r="AJ4770">
        <v>2.0598948540372197E-2</v>
      </c>
      <c r="AK4770">
        <v>1.8403253212141379E-2</v>
      </c>
      <c r="AL4770">
        <v>1.556695213181883E-2</v>
      </c>
      <c r="AM4770">
        <v>1.6497285846930311E-2</v>
      </c>
      <c r="AN4770">
        <v>1.6367852858701206E-2</v>
      </c>
      <c r="AO4770">
        <v>1.9141330069271167E-2</v>
      </c>
      <c r="AP4770">
        <v>2.2220142029851883E-2</v>
      </c>
      <c r="AQ4770">
        <v>2.1491872179621362E-2</v>
      </c>
      <c r="AR4770">
        <v>2.8469837093661025E-2</v>
      </c>
      <c r="AS4770">
        <v>2.9044826590729128E-2</v>
      </c>
      <c r="AT4770">
        <v>2.8654037913841853E-2</v>
      </c>
      <c r="AU4770">
        <v>3.0452130646713343E-2</v>
      </c>
      <c r="AV4770">
        <v>3.1979276358471628E-2</v>
      </c>
      <c r="AW4770">
        <v>3.8373852674852472E-2</v>
      </c>
      <c r="AX4770">
        <v>3.8395719367872561E-2</v>
      </c>
      <c r="AY4770">
        <v>3.6593065129361176E-2</v>
      </c>
      <c r="AZ4770">
        <v>3.8781636285112477E-2</v>
      </c>
    </row>
    <row r="4771" spans="1:52" ht="14.55" customHeight="1">
      <c r="A4771" s="377"/>
      <c r="B4771" s="377"/>
      <c r="C4771" s="377"/>
      <c r="D4771" s="377"/>
      <c r="E4771" s="377"/>
      <c r="F4771" s="377"/>
      <c r="G4771" s="377"/>
      <c r="H4771" s="377"/>
      <c r="I4771" s="377"/>
      <c r="J4771" s="377"/>
      <c r="K4771" t="s">
        <v>5986</v>
      </c>
      <c r="L4771" t="s">
        <v>5600</v>
      </c>
      <c r="M4771" t="s">
        <v>24</v>
      </c>
      <c r="N4771" t="s">
        <v>80</v>
      </c>
      <c r="O4771">
        <v>0.15903401197310665</v>
      </c>
      <c r="P4771">
        <v>0.75232558585295628</v>
      </c>
      <c r="Q4771">
        <v>0.75046754933240067</v>
      </c>
      <c r="R4771">
        <v>0.71515649581429042</v>
      </c>
      <c r="S4771">
        <v>0.71329167804645599</v>
      </c>
      <c r="T4771">
        <v>0.59448077438253488</v>
      </c>
      <c r="U4771">
        <v>0.58110478663749088</v>
      </c>
      <c r="V4771">
        <v>0.52056823065849667</v>
      </c>
      <c r="W4771">
        <v>0.53476520293342056</v>
      </c>
      <c r="X4771">
        <v>0.42085719062758953</v>
      </c>
      <c r="Y4771">
        <v>0.42972938116006265</v>
      </c>
      <c r="Z4771">
        <v>0.38758268015506042</v>
      </c>
      <c r="AA4771">
        <v>0.37949747169993486</v>
      </c>
      <c r="AB4771">
        <v>0.30408805439014763</v>
      </c>
      <c r="AC4771">
        <v>0.28733184572871462</v>
      </c>
      <c r="AD4771">
        <v>0.24140476539351505</v>
      </c>
      <c r="AE4771">
        <v>0.19499076673175603</v>
      </c>
      <c r="AF4771">
        <v>0.21897637121519251</v>
      </c>
      <c r="AG4771">
        <v>0.17180191306693085</v>
      </c>
      <c r="AH4771">
        <v>0.10486952782416348</v>
      </c>
      <c r="AI4771">
        <v>8.6716844476477928E-2</v>
      </c>
      <c r="AJ4771">
        <v>7.9194688735752E-2</v>
      </c>
      <c r="AK4771">
        <v>8.9754368495703743E-2</v>
      </c>
      <c r="AL4771">
        <v>7.8195430992281795E-2</v>
      </c>
      <c r="AM4771">
        <v>8.6081607247854006E-2</v>
      </c>
      <c r="AN4771">
        <v>7.9008725438145758E-2</v>
      </c>
      <c r="AO4771">
        <v>7.7470241178998575E-2</v>
      </c>
      <c r="AP4771">
        <v>6.1041730081143178E-2</v>
      </c>
      <c r="AQ4771">
        <v>5.6517944811046897E-2</v>
      </c>
      <c r="AR4771">
        <v>5.2990252245993991E-2</v>
      </c>
      <c r="AS4771">
        <v>4.7301839487583736E-2</v>
      </c>
      <c r="AT4771">
        <v>5.1664754309077222E-2</v>
      </c>
      <c r="AU4771">
        <v>5.9001697269833293E-2</v>
      </c>
      <c r="AV4771">
        <v>6.0947534618900186E-2</v>
      </c>
      <c r="AW4771">
        <v>6.1229892086611185E-2</v>
      </c>
      <c r="AX4771">
        <v>3.7327602877015677E-2</v>
      </c>
      <c r="AY4771">
        <v>4.423463212304158E-2</v>
      </c>
      <c r="AZ4771">
        <v>3.386210834271524E-2</v>
      </c>
    </row>
    <row r="4772" spans="1:52" ht="14.55" customHeight="1">
      <c r="A4772" s="377"/>
      <c r="B4772" s="377"/>
      <c r="C4772" s="377"/>
      <c r="D4772" s="377"/>
      <c r="E4772" s="377"/>
      <c r="F4772" s="377"/>
      <c r="G4772" s="377"/>
      <c r="H4772" s="377"/>
      <c r="I4772" s="377"/>
      <c r="J4772" s="377"/>
      <c r="K4772" t="s">
        <v>5987</v>
      </c>
      <c r="L4772" t="s">
        <v>5600</v>
      </c>
      <c r="M4772" t="s">
        <v>1386</v>
      </c>
      <c r="N4772" t="s">
        <v>80</v>
      </c>
      <c r="O4772" t="s">
        <v>6079</v>
      </c>
      <c r="P4772" t="s">
        <v>6079</v>
      </c>
      <c r="Q4772" t="s">
        <v>6079</v>
      </c>
      <c r="R4772" t="s">
        <v>6079</v>
      </c>
      <c r="S4772" t="s">
        <v>6079</v>
      </c>
      <c r="T4772" t="s">
        <v>6079</v>
      </c>
      <c r="U4772" t="s">
        <v>6079</v>
      </c>
      <c r="V4772" t="s">
        <v>6079</v>
      </c>
      <c r="W4772" t="s">
        <v>6079</v>
      </c>
      <c r="X4772" t="s">
        <v>6079</v>
      </c>
      <c r="Y4772" t="s">
        <v>6079</v>
      </c>
      <c r="Z4772" t="s">
        <v>6079</v>
      </c>
      <c r="AA4772" t="s">
        <v>6079</v>
      </c>
      <c r="AB4772">
        <v>3.8583722720473689E-2</v>
      </c>
      <c r="AC4772">
        <v>3.6014032962543206E-2</v>
      </c>
      <c r="AD4772">
        <v>1.630396188028569E-2</v>
      </c>
      <c r="AE4772">
        <v>1.7770281493702259E-2</v>
      </c>
      <c r="AF4772">
        <v>2.5827888483918617E-2</v>
      </c>
      <c r="AG4772">
        <v>1.9854544946516877E-2</v>
      </c>
      <c r="AH4772">
        <v>2.374657039259899E-2</v>
      </c>
      <c r="AI4772">
        <v>2.8758932411842662E-2</v>
      </c>
      <c r="AJ4772">
        <v>3.6663317224566755E-2</v>
      </c>
      <c r="AK4772">
        <v>5.5101520820236623E-2</v>
      </c>
      <c r="AL4772">
        <v>5.6845393548656531E-2</v>
      </c>
      <c r="AM4772">
        <v>3.6515803227357049E-2</v>
      </c>
      <c r="AN4772">
        <v>2.8297040305968427E-2</v>
      </c>
      <c r="AO4772">
        <v>5.4262191289086242E-2</v>
      </c>
      <c r="AP4772">
        <v>7.8077257012338364E-2</v>
      </c>
      <c r="AQ4772">
        <v>7.5858592795160606E-2</v>
      </c>
      <c r="AR4772">
        <v>6.4097586050102753E-2</v>
      </c>
      <c r="AS4772">
        <v>3.741848553886503E-2</v>
      </c>
      <c r="AT4772">
        <v>3.6670597271765776E-2</v>
      </c>
      <c r="AU4772">
        <v>1.4955677917274351E-2</v>
      </c>
      <c r="AV4772">
        <v>1.5981187271616619E-2</v>
      </c>
      <c r="AW4772">
        <v>1.4502805763275945E-2</v>
      </c>
      <c r="AX4772">
        <v>1.0831616441261748E-2</v>
      </c>
      <c r="AY4772">
        <v>1.1136105956656608E-2</v>
      </c>
      <c r="AZ4772">
        <v>1.127156878236726E-2</v>
      </c>
    </row>
    <row r="4773" spans="1:52" ht="14.55" customHeight="1">
      <c r="A4773" s="377"/>
      <c r="B4773" s="377"/>
      <c r="C4773" s="377"/>
      <c r="D4773" s="377"/>
      <c r="E4773" s="377"/>
      <c r="F4773" s="377"/>
      <c r="G4773" s="377"/>
      <c r="H4773" s="377"/>
      <c r="I4773" s="377"/>
      <c r="J4773" s="377"/>
      <c r="K4773" t="s">
        <v>5988</v>
      </c>
      <c r="L4773" t="s">
        <v>5600</v>
      </c>
      <c r="M4773" t="s">
        <v>25</v>
      </c>
      <c r="N4773" t="s">
        <v>80</v>
      </c>
      <c r="O4773">
        <v>0.4596495723611716</v>
      </c>
      <c r="P4773">
        <v>0.47020042940346268</v>
      </c>
      <c r="Q4773">
        <v>0.482580400960745</v>
      </c>
      <c r="R4773">
        <v>0.48654747900706591</v>
      </c>
      <c r="S4773">
        <v>0.50396897619916448</v>
      </c>
      <c r="T4773">
        <v>0.51045259610799409</v>
      </c>
      <c r="U4773">
        <v>0.51603112654389105</v>
      </c>
      <c r="V4773">
        <v>0.52257963069536539</v>
      </c>
      <c r="W4773">
        <v>0.49991083030619282</v>
      </c>
      <c r="X4773">
        <v>0.47283464400215042</v>
      </c>
      <c r="Y4773">
        <v>0.48323321406224806</v>
      </c>
      <c r="Z4773">
        <v>0.46617013838533089</v>
      </c>
      <c r="AA4773">
        <v>0.4680592945460223</v>
      </c>
      <c r="AB4773">
        <v>0.47023115839967744</v>
      </c>
      <c r="AC4773">
        <v>0.46936880686525856</v>
      </c>
      <c r="AD4773">
        <v>0.41977015311171662</v>
      </c>
      <c r="AE4773">
        <v>0.41945231259249977</v>
      </c>
      <c r="AF4773">
        <v>0.41614006984210322</v>
      </c>
      <c r="AG4773">
        <v>0.41170239662523678</v>
      </c>
      <c r="AH4773">
        <v>0.40873550514816043</v>
      </c>
      <c r="AI4773">
        <v>0.39399596051499081</v>
      </c>
      <c r="AJ4773">
        <v>0.39240202363482934</v>
      </c>
      <c r="AK4773">
        <v>0.36931620361238887</v>
      </c>
      <c r="AL4773">
        <v>0.35824077342313482</v>
      </c>
      <c r="AM4773">
        <v>0.33413117934880932</v>
      </c>
      <c r="AN4773">
        <v>0.25454644366323237</v>
      </c>
      <c r="AO4773">
        <v>0.24478117603991809</v>
      </c>
      <c r="AP4773">
        <v>0.22492176198304459</v>
      </c>
      <c r="AQ4773">
        <v>0.20750103189020172</v>
      </c>
      <c r="AR4773">
        <v>0.17140072147459948</v>
      </c>
      <c r="AS4773">
        <v>0.1652416396557653</v>
      </c>
      <c r="AT4773">
        <v>0.13466413326520923</v>
      </c>
      <c r="AU4773">
        <v>0.13088557120758285</v>
      </c>
      <c r="AV4773">
        <v>0.11919050193872532</v>
      </c>
      <c r="AW4773">
        <v>0.11709919451569444</v>
      </c>
      <c r="AX4773">
        <v>0.10199252879564286</v>
      </c>
      <c r="AY4773">
        <v>0.10054582293940478</v>
      </c>
      <c r="AZ4773">
        <v>8.8753685750186301E-2</v>
      </c>
    </row>
    <row r="4774" spans="1:52" ht="14.55" customHeight="1">
      <c r="A4774" s="377"/>
      <c r="B4774" s="377"/>
      <c r="C4774" s="377"/>
      <c r="D4774" s="377"/>
      <c r="E4774" s="377"/>
      <c r="F4774" s="377"/>
      <c r="G4774" s="377"/>
      <c r="H4774" s="377"/>
      <c r="I4774" s="377"/>
      <c r="J4774" s="377"/>
      <c r="K4774" t="s">
        <v>5989</v>
      </c>
      <c r="L4774" t="s">
        <v>5600</v>
      </c>
      <c r="M4774" t="s">
        <v>5610</v>
      </c>
      <c r="N4774" t="s">
        <v>80</v>
      </c>
      <c r="O4774">
        <v>2.7397654605411712E-4</v>
      </c>
      <c r="P4774">
        <v>1.8097835596529352E-4</v>
      </c>
      <c r="Q4774">
        <v>1.0106029972331488E-4</v>
      </c>
      <c r="R4774">
        <v>9.2237422997078033E-6</v>
      </c>
      <c r="S4774">
        <v>0</v>
      </c>
      <c r="T4774">
        <v>0</v>
      </c>
      <c r="U4774">
        <v>0.24462658723117631</v>
      </c>
      <c r="V4774">
        <v>0.16813681434366312</v>
      </c>
      <c r="W4774">
        <v>0</v>
      </c>
      <c r="X4774">
        <v>0</v>
      </c>
      <c r="Y4774">
        <v>0</v>
      </c>
      <c r="Z4774">
        <v>0</v>
      </c>
      <c r="AA4774">
        <v>0</v>
      </c>
      <c r="AB4774">
        <v>0</v>
      </c>
      <c r="AC4774">
        <v>0</v>
      </c>
      <c r="AD4774">
        <v>9.8747517559988362E-4</v>
      </c>
      <c r="AE4774">
        <v>1.1651821375159171E-3</v>
      </c>
      <c r="AF4774">
        <v>5.7409723412408088E-4</v>
      </c>
      <c r="AG4774">
        <v>6.7855134153677456E-4</v>
      </c>
      <c r="AH4774">
        <v>0</v>
      </c>
      <c r="AI4774">
        <v>0</v>
      </c>
      <c r="AJ4774">
        <v>0</v>
      </c>
      <c r="AK4774">
        <v>0</v>
      </c>
      <c r="AL4774">
        <v>0</v>
      </c>
      <c r="AM4774">
        <v>0</v>
      </c>
      <c r="AN4774">
        <v>0</v>
      </c>
      <c r="AO4774">
        <v>1.850076180301646E-2</v>
      </c>
      <c r="AP4774">
        <v>0</v>
      </c>
      <c r="AQ4774">
        <v>0</v>
      </c>
      <c r="AR4774">
        <v>0</v>
      </c>
      <c r="AS4774">
        <v>5.3168500319161682E-3</v>
      </c>
      <c r="AT4774">
        <v>1.7311399475823028E-2</v>
      </c>
      <c r="AU4774">
        <v>1.6093722901614566E-2</v>
      </c>
      <c r="AV4774">
        <v>1.8886721794144641E-2</v>
      </c>
      <c r="AW4774">
        <v>1.7157447425701272E-2</v>
      </c>
      <c r="AX4774">
        <v>1.6925336443078844E-2</v>
      </c>
      <c r="AY4774">
        <v>1.645177421216161E-2</v>
      </c>
      <c r="AZ4774">
        <v>1.6481520246350516E-2</v>
      </c>
    </row>
    <row r="4775" spans="1:52" ht="14.55" customHeight="1">
      <c r="A4775" s="377"/>
      <c r="B4775" s="377"/>
      <c r="C4775" s="377"/>
      <c r="D4775" s="377"/>
      <c r="E4775" s="377"/>
      <c r="F4775" s="377"/>
      <c r="G4775" s="377"/>
      <c r="H4775" s="377"/>
      <c r="I4775" s="377"/>
      <c r="J4775" s="377"/>
      <c r="K4775" t="s">
        <v>5990</v>
      </c>
      <c r="L4775" t="s">
        <v>5600</v>
      </c>
      <c r="M4775" t="s">
        <v>98</v>
      </c>
      <c r="N4775" t="s">
        <v>80</v>
      </c>
      <c r="O4775">
        <v>0.10384862882627652</v>
      </c>
      <c r="P4775">
        <v>0.22293219727131997</v>
      </c>
      <c r="Q4775">
        <v>0.20275406426958589</v>
      </c>
      <c r="R4775">
        <v>0.1839971701428634</v>
      </c>
      <c r="S4775">
        <v>0.16702879100579773</v>
      </c>
      <c r="T4775">
        <v>0.16496606182734205</v>
      </c>
      <c r="U4775">
        <v>0.15173231753663441</v>
      </c>
      <c r="V4775">
        <v>0.13557990543906662</v>
      </c>
      <c r="W4775">
        <v>9.0678788087865725E-2</v>
      </c>
      <c r="X4775">
        <v>8.3561172967390629E-2</v>
      </c>
      <c r="Y4775">
        <v>0.18997127910918843</v>
      </c>
      <c r="Z4775">
        <v>0.16162698926297783</v>
      </c>
      <c r="AA4775">
        <v>0.10644902545792166</v>
      </c>
      <c r="AB4775">
        <v>0.14559986554036175</v>
      </c>
      <c r="AC4775">
        <v>0.14915224444674741</v>
      </c>
      <c r="AD4775">
        <v>0.12518645044416582</v>
      </c>
      <c r="AE4775">
        <v>8.0613106763637685E-2</v>
      </c>
      <c r="AF4775">
        <v>0.13027359742807429</v>
      </c>
      <c r="AG4775">
        <v>0.1104034133194698</v>
      </c>
      <c r="AH4775">
        <v>7.6719299711365138E-2</v>
      </c>
      <c r="AI4775">
        <v>0.13079374408261921</v>
      </c>
      <c r="AJ4775">
        <v>0.14592790991228077</v>
      </c>
      <c r="AK4775">
        <v>0.13129013563896991</v>
      </c>
      <c r="AL4775">
        <v>0.13464668869773955</v>
      </c>
      <c r="AM4775">
        <v>0.13182199568817518</v>
      </c>
      <c r="AN4775">
        <v>0.12820795865125609</v>
      </c>
      <c r="AO4775">
        <v>0.11383852754193084</v>
      </c>
      <c r="AP4775">
        <v>0.10347821973136388</v>
      </c>
      <c r="AQ4775">
        <v>7.9917814808877649E-2</v>
      </c>
      <c r="AR4775">
        <v>5.9388843690855009E-2</v>
      </c>
      <c r="AS4775">
        <v>5.4130155445647185E-2</v>
      </c>
      <c r="AT4775">
        <v>5.4701123113692407E-2</v>
      </c>
      <c r="AU4775">
        <v>7.2440246886794069E-2</v>
      </c>
      <c r="AV4775">
        <v>7.1432492175951517E-2</v>
      </c>
      <c r="AW4775">
        <v>5.9633963140309491E-2</v>
      </c>
      <c r="AX4775">
        <v>5.662330678503235E-2</v>
      </c>
      <c r="AY4775">
        <v>3.8482165215607281E-2</v>
      </c>
      <c r="AZ4775">
        <v>2.9241754365243143E-2</v>
      </c>
    </row>
    <row r="4776" spans="1:52" ht="14.55" customHeight="1">
      <c r="A4776" s="377"/>
      <c r="B4776" s="377"/>
      <c r="C4776" s="377"/>
      <c r="D4776" s="377"/>
      <c r="E4776" s="377"/>
      <c r="F4776" s="377"/>
      <c r="G4776" s="377"/>
      <c r="H4776" s="377"/>
      <c r="I4776" s="377"/>
      <c r="J4776" s="377"/>
      <c r="K4776" t="s">
        <v>5991</v>
      </c>
      <c r="L4776" t="s">
        <v>5600</v>
      </c>
      <c r="M4776" t="s">
        <v>94</v>
      </c>
      <c r="N4776" t="s">
        <v>80</v>
      </c>
      <c r="O4776">
        <v>6.2296288595591269E-2</v>
      </c>
      <c r="P4776">
        <v>0.12428588694233532</v>
      </c>
      <c r="Q4776">
        <v>0.11488122103577848</v>
      </c>
      <c r="R4776">
        <v>9.401995804960088E-2</v>
      </c>
      <c r="S4776">
        <v>9.9399295654514802E-2</v>
      </c>
      <c r="T4776">
        <v>9.3898185033544676E-2</v>
      </c>
      <c r="U4776">
        <v>8.6809833819330787E-2</v>
      </c>
      <c r="V4776">
        <v>6.4047082145946649E-2</v>
      </c>
      <c r="W4776">
        <v>8.1192945241743211E-2</v>
      </c>
      <c r="X4776">
        <v>0.11187954114363736</v>
      </c>
      <c r="Y4776">
        <v>9.466984958530332E-2</v>
      </c>
      <c r="Z4776">
        <v>7.3242924375126278E-2</v>
      </c>
      <c r="AA4776">
        <v>6.8995435506013003E-2</v>
      </c>
      <c r="AB4776">
        <v>7.659244739996604E-2</v>
      </c>
      <c r="AC4776">
        <v>9.2905155762601457E-2</v>
      </c>
      <c r="AD4776">
        <v>8.6407730910379107E-2</v>
      </c>
      <c r="AE4776">
        <v>7.6368776962580681E-2</v>
      </c>
      <c r="AF4776">
        <v>4.0762751046118026E-2</v>
      </c>
      <c r="AG4776">
        <v>3.6800880323413367E-2</v>
      </c>
      <c r="AH4776">
        <v>3.5345510965479304E-2</v>
      </c>
      <c r="AI4776">
        <v>2.726960324929795E-2</v>
      </c>
      <c r="AJ4776">
        <v>2.5482270126987748E-2</v>
      </c>
      <c r="AK4776">
        <v>2.8097886024160485E-2</v>
      </c>
      <c r="AL4776">
        <v>2.7769429660524977E-2</v>
      </c>
      <c r="AM4776">
        <v>1.8424081042974879E-2</v>
      </c>
      <c r="AN4776">
        <v>1.9611502127415741E-2</v>
      </c>
      <c r="AO4776">
        <v>1.6457885934489623E-2</v>
      </c>
      <c r="AP4776">
        <v>1.6214155346613485E-2</v>
      </c>
      <c r="AQ4776">
        <v>1.3075795815291398E-2</v>
      </c>
      <c r="AR4776">
        <v>1.1601691764200771E-2</v>
      </c>
      <c r="AS4776">
        <v>1.1334570186863315E-2</v>
      </c>
      <c r="AT4776">
        <v>1.105173835524495E-2</v>
      </c>
      <c r="AU4776">
        <v>1.0773311383892478E-2</v>
      </c>
      <c r="AV4776">
        <v>1.1426373570827592E-2</v>
      </c>
      <c r="AW4776">
        <v>1.7890499483185898E-2</v>
      </c>
      <c r="AX4776">
        <v>2.4607296714167341E-2</v>
      </c>
      <c r="AY4776">
        <v>2.2995379784877371E-2</v>
      </c>
      <c r="AZ4776">
        <v>4.6127339435565039E-2</v>
      </c>
    </row>
    <row r="4777" spans="1:52" ht="14.55" customHeight="1">
      <c r="A4777" s="377"/>
      <c r="B4777" s="377"/>
      <c r="C4777" s="377"/>
      <c r="D4777" s="377"/>
      <c r="E4777" s="377"/>
      <c r="F4777" s="377"/>
      <c r="G4777" s="377"/>
      <c r="H4777" s="377"/>
      <c r="I4777" s="377"/>
      <c r="J4777" s="377"/>
      <c r="K4777" t="s">
        <v>5992</v>
      </c>
      <c r="L4777" t="s">
        <v>5600</v>
      </c>
      <c r="M4777" t="s">
        <v>99</v>
      </c>
      <c r="N4777" t="s">
        <v>80</v>
      </c>
      <c r="O4777">
        <v>4.0979250432696797E-2</v>
      </c>
      <c r="P4777">
        <v>0.11374183505341758</v>
      </c>
      <c r="Q4777">
        <v>0.1186935840861762</v>
      </c>
      <c r="R4777">
        <v>0.11328499204855202</v>
      </c>
      <c r="S4777">
        <v>0.10554997494649006</v>
      </c>
      <c r="T4777">
        <v>0.10002670198431352</v>
      </c>
      <c r="U4777">
        <v>9.7330023631995985E-2</v>
      </c>
      <c r="V4777">
        <v>9.1354441351020624E-2</v>
      </c>
      <c r="W4777">
        <v>3.2519588876678225E-2</v>
      </c>
      <c r="X4777">
        <v>3.8525286205429471E-2</v>
      </c>
      <c r="Y4777">
        <v>7.8001887927760569E-2</v>
      </c>
      <c r="Z4777">
        <v>1.3205212380539569E-2</v>
      </c>
      <c r="AA4777">
        <v>2.2622170937512443E-2</v>
      </c>
      <c r="AB4777">
        <v>9.9406467798650755E-2</v>
      </c>
      <c r="AC4777">
        <v>9.8072776593570304E-2</v>
      </c>
      <c r="AD4777">
        <v>7.7367285875929767E-2</v>
      </c>
      <c r="AE4777">
        <v>6.3741683822503892E-2</v>
      </c>
      <c r="AF4777">
        <v>2.7240651310286933E-2</v>
      </c>
      <c r="AG4777">
        <v>3.6562799293204974E-2</v>
      </c>
      <c r="AH4777">
        <v>3.0899532027246549E-2</v>
      </c>
      <c r="AI4777">
        <v>1.9137808368251762E-2</v>
      </c>
      <c r="AJ4777">
        <v>2.5291681338840237E-2</v>
      </c>
      <c r="AK4777">
        <v>2.8120438651550259E-2</v>
      </c>
      <c r="AL4777">
        <v>2.9408141629504624E-2</v>
      </c>
      <c r="AM4777">
        <v>3.661705975615178E-2</v>
      </c>
      <c r="AN4777">
        <v>3.9536045079003101E-2</v>
      </c>
      <c r="AO4777">
        <v>3.3335310118228323E-2</v>
      </c>
      <c r="AP4777">
        <v>3.2001927224541815E-2</v>
      </c>
      <c r="AQ4777">
        <v>1.8545440924251845E-2</v>
      </c>
      <c r="AR4777">
        <v>1.347288988712598E-2</v>
      </c>
      <c r="AS4777">
        <v>1.0671061054997204E-2</v>
      </c>
      <c r="AT4777">
        <v>2.0308157829061955E-2</v>
      </c>
      <c r="AU4777">
        <v>2.1751408550695447E-2</v>
      </c>
      <c r="AV4777">
        <v>2.2754472292846484E-2</v>
      </c>
      <c r="AW4777">
        <v>3.1441439298210173E-2</v>
      </c>
      <c r="AX4777">
        <v>2.109420306004392E-2</v>
      </c>
      <c r="AY4777">
        <v>2.0118914912466323E-2</v>
      </c>
      <c r="AZ4777">
        <v>6.4418577149632783E-2</v>
      </c>
    </row>
    <row r="4778" spans="1:52" ht="14.55" customHeight="1">
      <c r="A4778" s="377"/>
      <c r="B4778" s="377"/>
      <c r="C4778" s="377"/>
      <c r="D4778" s="377"/>
      <c r="E4778" s="377"/>
      <c r="F4778" s="377"/>
      <c r="G4778" s="377"/>
      <c r="H4778" s="377"/>
      <c r="I4778" s="377"/>
      <c r="J4778" s="377"/>
      <c r="K4778" t="s">
        <v>5993</v>
      </c>
      <c r="L4778" t="s">
        <v>5600</v>
      </c>
      <c r="M4778" t="s">
        <v>26</v>
      </c>
      <c r="N4778" t="s">
        <v>80</v>
      </c>
      <c r="O4778" t="s">
        <v>6079</v>
      </c>
      <c r="P4778" t="s">
        <v>6079</v>
      </c>
      <c r="Q4778" t="s">
        <v>6079</v>
      </c>
      <c r="R4778" t="s">
        <v>6079</v>
      </c>
      <c r="S4778" t="s">
        <v>6079</v>
      </c>
      <c r="T4778">
        <v>0.55513369035556814</v>
      </c>
      <c r="U4778">
        <v>0.50989475490586722</v>
      </c>
      <c r="V4778">
        <v>0.46907933490115511</v>
      </c>
      <c r="W4778">
        <v>0.42901516742883611</v>
      </c>
      <c r="X4778">
        <v>0.45335763999748557</v>
      </c>
      <c r="Y4778">
        <v>0.41965594493287839</v>
      </c>
      <c r="Z4778">
        <v>0.41152151780794671</v>
      </c>
      <c r="AA4778">
        <v>0.41461217211364704</v>
      </c>
      <c r="AB4778">
        <v>0.42293396743800565</v>
      </c>
      <c r="AC4778">
        <v>0.43138352051542672</v>
      </c>
      <c r="AD4778">
        <v>0.40713229957623137</v>
      </c>
      <c r="AE4778">
        <v>0.32015903825877418</v>
      </c>
      <c r="AF4778">
        <v>0.34019067846090467</v>
      </c>
      <c r="AG4778">
        <v>0.31516021214662143</v>
      </c>
      <c r="AH4778">
        <v>0.32092471538018069</v>
      </c>
      <c r="AI4778">
        <v>0.38233840684680909</v>
      </c>
      <c r="AJ4778">
        <v>0.37006073661454891</v>
      </c>
      <c r="AK4778">
        <v>0.36608730536256334</v>
      </c>
      <c r="AL4778">
        <v>0.3518722686714697</v>
      </c>
      <c r="AM4778">
        <v>0.32268171777686011</v>
      </c>
      <c r="AN4778">
        <v>0.30544645801148385</v>
      </c>
      <c r="AO4778">
        <v>0.23068817715714385</v>
      </c>
      <c r="AP4778">
        <v>0.22145012221175764</v>
      </c>
      <c r="AQ4778">
        <v>0.11096536036252008</v>
      </c>
      <c r="AR4778">
        <v>9.4770877014966878E-2</v>
      </c>
      <c r="AS4778">
        <v>9.615646717984698E-2</v>
      </c>
      <c r="AT4778">
        <v>7.546643200753482E-2</v>
      </c>
      <c r="AU4778">
        <v>8.8941652341257546E-2</v>
      </c>
      <c r="AV4778">
        <v>6.2903647002853169E-2</v>
      </c>
      <c r="AW4778">
        <v>6.1701122413926938E-2</v>
      </c>
      <c r="AX4778">
        <v>6.7450688738017323E-2</v>
      </c>
      <c r="AY4778">
        <v>6.1566248593539458E-2</v>
      </c>
      <c r="AZ4778">
        <v>5.8968023860655847E-2</v>
      </c>
    </row>
    <row r="4779" spans="1:52" ht="14.55" customHeight="1">
      <c r="A4779" s="377"/>
      <c r="B4779" s="377"/>
      <c r="C4779" s="377"/>
      <c r="D4779" s="377"/>
      <c r="E4779" s="377"/>
      <c r="F4779" s="377"/>
      <c r="G4779" s="377"/>
      <c r="H4779" s="377"/>
      <c r="I4779" s="377"/>
      <c r="J4779" s="377"/>
      <c r="K4779" t="s">
        <v>5994</v>
      </c>
      <c r="L4779" t="s">
        <v>5600</v>
      </c>
      <c r="M4779" t="s">
        <v>5585</v>
      </c>
      <c r="N4779" t="s">
        <v>80</v>
      </c>
      <c r="O4779">
        <v>9.6703037910419273E-2</v>
      </c>
      <c r="P4779">
        <v>0.12430538179458542</v>
      </c>
      <c r="Q4779">
        <v>0.1226105453371053</v>
      </c>
      <c r="R4779">
        <v>0.10250571901386188</v>
      </c>
      <c r="S4779">
        <v>8.8490235315783719E-2</v>
      </c>
      <c r="T4779">
        <v>9.2568004892602695E-2</v>
      </c>
      <c r="U4779">
        <v>9.2620539440096364E-2</v>
      </c>
      <c r="V4779">
        <v>8.3843899881081319E-2</v>
      </c>
      <c r="W4779">
        <v>6.7326196422989801E-2</v>
      </c>
      <c r="X4779">
        <v>6.995033816971126E-2</v>
      </c>
      <c r="Y4779">
        <v>6.678030130261732E-2</v>
      </c>
      <c r="Z4779">
        <v>5.9410630505232952E-2</v>
      </c>
      <c r="AA4779">
        <v>6.3191265813345221E-2</v>
      </c>
      <c r="AB4779">
        <v>7.3198456577054719E-2</v>
      </c>
      <c r="AC4779">
        <v>7.3846819946843598E-2</v>
      </c>
      <c r="AD4779">
        <v>6.7457842004989665E-2</v>
      </c>
      <c r="AE4779">
        <v>7.5676448262182144E-2</v>
      </c>
      <c r="AF4779">
        <v>7.0749073292585563E-2</v>
      </c>
      <c r="AG4779">
        <v>6.6414109404469887E-2</v>
      </c>
      <c r="AH4779">
        <v>6.3921655523962381E-2</v>
      </c>
      <c r="AI4779">
        <v>6.3680855891630708E-2</v>
      </c>
      <c r="AJ4779">
        <v>7.1767934116419713E-2</v>
      </c>
      <c r="AK4779">
        <v>6.6421399715366772E-2</v>
      </c>
      <c r="AL4779">
        <v>6.4316935403528494E-2</v>
      </c>
      <c r="AM4779">
        <v>6.9809300297657736E-2</v>
      </c>
      <c r="AN4779">
        <v>8.3103770916788028E-2</v>
      </c>
      <c r="AO4779">
        <v>8.0372185314025915E-2</v>
      </c>
      <c r="AP4779">
        <v>8.2976840885490247E-2</v>
      </c>
      <c r="AQ4779">
        <v>8.3180106006671931E-2</v>
      </c>
      <c r="AR4779">
        <v>7.9933647320026793E-2</v>
      </c>
      <c r="AS4779">
        <v>7.7338057446538988E-2</v>
      </c>
      <c r="AT4779">
        <v>7.9243522585108903E-2</v>
      </c>
      <c r="AU4779">
        <v>8.255383739730314E-2</v>
      </c>
      <c r="AV4779">
        <v>7.7764581658706533E-2</v>
      </c>
      <c r="AW4779">
        <v>7.4961064192989993E-2</v>
      </c>
      <c r="AX4779">
        <v>7.6457820179593558E-2</v>
      </c>
      <c r="AY4779">
        <v>8.2289630744524153E-2</v>
      </c>
      <c r="AZ4779">
        <v>8.291259553802291E-2</v>
      </c>
    </row>
    <row r="4780" spans="1:52" ht="14.55" customHeight="1">
      <c r="K4780" t="s">
        <v>5995</v>
      </c>
      <c r="L4780" t="s">
        <v>5600</v>
      </c>
      <c r="M4780" t="s">
        <v>27</v>
      </c>
      <c r="N4780" t="s">
        <v>80</v>
      </c>
      <c r="O4780">
        <v>0.13578178834332436</v>
      </c>
      <c r="P4780">
        <v>0.15145673976800075</v>
      </c>
      <c r="Q4780">
        <v>0.1502133399111634</v>
      </c>
      <c r="R4780">
        <v>0.16161802173052023</v>
      </c>
      <c r="S4780">
        <v>0.15068547996982137</v>
      </c>
      <c r="T4780">
        <v>0.14337466897528781</v>
      </c>
      <c r="U4780">
        <v>0.12851814568209585</v>
      </c>
      <c r="V4780">
        <v>0.14305651563454916</v>
      </c>
      <c r="W4780">
        <v>0.13012169068228657</v>
      </c>
      <c r="X4780">
        <v>0.13053995952915315</v>
      </c>
      <c r="Y4780">
        <v>0.12659434458454061</v>
      </c>
      <c r="Z4780">
        <v>0.12396547120748808</v>
      </c>
      <c r="AA4780">
        <v>0.11674631163480652</v>
      </c>
      <c r="AB4780">
        <v>0.11343949873889311</v>
      </c>
      <c r="AC4780">
        <v>0.10304722561407235</v>
      </c>
      <c r="AD4780">
        <v>8.1009548451345031E-2</v>
      </c>
      <c r="AE4780">
        <v>7.7851606409976501E-2</v>
      </c>
      <c r="AF4780">
        <v>7.4740937564493015E-2</v>
      </c>
      <c r="AG4780">
        <v>6.7494058972207671E-2</v>
      </c>
      <c r="AH4780">
        <v>6.4562374399215652E-2</v>
      </c>
      <c r="AI4780">
        <v>6.7796515070264574E-2</v>
      </c>
      <c r="AJ4780">
        <v>7.8678132772627835E-2</v>
      </c>
      <c r="AK4780">
        <v>5.839569257374954E-2</v>
      </c>
      <c r="AL4780">
        <v>6.7819816772527894E-2</v>
      </c>
      <c r="AM4780">
        <v>6.626866092076579E-2</v>
      </c>
      <c r="AN4780">
        <v>6.1588670899111207E-2</v>
      </c>
      <c r="AO4780">
        <v>5.6156940319225072E-2</v>
      </c>
      <c r="AP4780">
        <v>5.2631621821198016E-2</v>
      </c>
      <c r="AQ4780">
        <v>5.6068669254975521E-2</v>
      </c>
      <c r="AR4780">
        <v>4.7349773345136459E-2</v>
      </c>
      <c r="AS4780">
        <v>4.7380720539673293E-2</v>
      </c>
      <c r="AT4780">
        <v>4.198249311327705E-2</v>
      </c>
      <c r="AU4780">
        <v>4.0734337969198703E-2</v>
      </c>
      <c r="AV4780">
        <v>3.5675934606359302E-2</v>
      </c>
      <c r="AW4780">
        <v>3.6351488926079367E-2</v>
      </c>
      <c r="AX4780">
        <v>3.5514538390545795E-2</v>
      </c>
      <c r="AY4780">
        <v>3.6028501449053806E-2</v>
      </c>
      <c r="AZ4780">
        <v>3.926159433802253E-2</v>
      </c>
    </row>
    <row r="4781" spans="1:52" ht="14.55" customHeight="1">
      <c r="K4781" t="s">
        <v>5996</v>
      </c>
      <c r="L4781" t="s">
        <v>5600</v>
      </c>
      <c r="M4781" t="s">
        <v>28</v>
      </c>
      <c r="N4781" t="s">
        <v>80</v>
      </c>
      <c r="O4781">
        <v>1.2495440845629112E-2</v>
      </c>
      <c r="P4781">
        <v>2.6623495210500291E-2</v>
      </c>
      <c r="Q4781">
        <v>2.4956826389908655E-2</v>
      </c>
      <c r="R4781">
        <v>2.5719572218422401E-2</v>
      </c>
      <c r="S4781">
        <v>3.1449053455123513E-2</v>
      </c>
      <c r="T4781">
        <v>2.3701297891587481E-2</v>
      </c>
      <c r="U4781">
        <v>2.2872311210383824E-2</v>
      </c>
      <c r="V4781">
        <v>2.0446504736474583E-2</v>
      </c>
      <c r="W4781">
        <v>2.1529104333400405E-2</v>
      </c>
      <c r="X4781">
        <v>1.8899938473901683E-2</v>
      </c>
      <c r="Y4781">
        <v>1.7219406149971535E-2</v>
      </c>
      <c r="Z4781">
        <v>1.3365090972086102E-2</v>
      </c>
      <c r="AA4781">
        <v>1.2130303911289921E-2</v>
      </c>
      <c r="AB4781">
        <v>1.0542026486909186E-2</v>
      </c>
      <c r="AC4781">
        <v>8.5682722944490745E-3</v>
      </c>
      <c r="AD4781">
        <v>8.5426782433427415E-3</v>
      </c>
      <c r="AE4781">
        <v>1.321844876379117E-2</v>
      </c>
      <c r="AF4781">
        <v>1.0893873757948293E-2</v>
      </c>
      <c r="AG4781">
        <v>1.0144572578186815E-2</v>
      </c>
      <c r="AH4781">
        <v>1.0527609934490244E-2</v>
      </c>
      <c r="AI4781">
        <v>9.7632463150162784E-3</v>
      </c>
      <c r="AJ4781">
        <v>9.8298742166539835E-3</v>
      </c>
      <c r="AK4781">
        <v>9.6799124691588911E-3</v>
      </c>
      <c r="AL4781">
        <v>9.8372801462643239E-3</v>
      </c>
      <c r="AM4781">
        <v>9.2492959675813755E-3</v>
      </c>
      <c r="AN4781">
        <v>7.78912958789488E-3</v>
      </c>
      <c r="AO4781">
        <v>9.2171568090150102E-3</v>
      </c>
      <c r="AP4781">
        <v>1.008684239297079E-2</v>
      </c>
      <c r="AQ4781">
        <v>9.0017581039638899E-3</v>
      </c>
      <c r="AR4781">
        <v>7.81558835779801E-3</v>
      </c>
      <c r="AS4781">
        <v>7.1071141740577529E-3</v>
      </c>
      <c r="AT4781">
        <v>8.2662292771424808E-3</v>
      </c>
      <c r="AU4781">
        <v>7.6705640451411395E-3</v>
      </c>
      <c r="AV4781">
        <v>9.1120031439519775E-3</v>
      </c>
      <c r="AW4781">
        <v>8.4670278835004692E-3</v>
      </c>
      <c r="AX4781">
        <v>8.4315511776972309E-3</v>
      </c>
      <c r="AY4781">
        <v>1.0064520421423426E-2</v>
      </c>
      <c r="AZ4781">
        <v>1.6781017856428458E-2</v>
      </c>
    </row>
    <row r="4782" spans="1:52" ht="14.55" customHeight="1">
      <c r="K4782" t="s">
        <v>5997</v>
      </c>
      <c r="L4782" t="s">
        <v>5600</v>
      </c>
      <c r="M4782" t="s">
        <v>29</v>
      </c>
      <c r="N4782" t="s">
        <v>80</v>
      </c>
      <c r="O4782">
        <v>0.17562636373445498</v>
      </c>
      <c r="P4782">
        <v>0.18782321756713097</v>
      </c>
      <c r="Q4782">
        <v>0.19395843531219109</v>
      </c>
      <c r="R4782">
        <v>0.17231585715484909</v>
      </c>
      <c r="S4782">
        <v>0.16174638203931693</v>
      </c>
      <c r="T4782">
        <v>0.16075325175047142</v>
      </c>
      <c r="U4782">
        <v>0.1598522693039745</v>
      </c>
      <c r="V4782">
        <v>0.15453551105025756</v>
      </c>
      <c r="W4782">
        <v>0.14475421202109726</v>
      </c>
      <c r="X4782">
        <v>0.11589975196618488</v>
      </c>
      <c r="Y4782">
        <v>0.1157629726349346</v>
      </c>
      <c r="Z4782">
        <v>0.11257530821684124</v>
      </c>
      <c r="AA4782">
        <v>0.11400097478770768</v>
      </c>
      <c r="AB4782">
        <v>0.11258733588662972</v>
      </c>
      <c r="AC4782">
        <v>0.12406950359723268</v>
      </c>
      <c r="AD4782">
        <v>8.8783995978316266E-2</v>
      </c>
      <c r="AE4782">
        <v>8.5616164953950982E-2</v>
      </c>
      <c r="AF4782">
        <v>8.9226514861040385E-2</v>
      </c>
      <c r="AG4782">
        <v>0.11940264418138476</v>
      </c>
      <c r="AH4782">
        <v>9.5098474032803762E-2</v>
      </c>
      <c r="AI4782">
        <v>9.4072673970123075E-2</v>
      </c>
      <c r="AJ4782">
        <v>9.2749019499868204E-2</v>
      </c>
      <c r="AK4782">
        <v>8.6592772865234063E-2</v>
      </c>
      <c r="AL4782">
        <v>8.7135863113988965E-2</v>
      </c>
      <c r="AM4782">
        <v>8.6972534110456162E-2</v>
      </c>
      <c r="AN4782">
        <v>7.7472502761125259E-2</v>
      </c>
      <c r="AO4782">
        <v>7.4118716580726537E-2</v>
      </c>
      <c r="AP4782">
        <v>5.9029427914570019E-2</v>
      </c>
      <c r="AQ4782">
        <v>5.9419739312229838E-2</v>
      </c>
      <c r="AR4782">
        <v>6.1995713840005816E-2</v>
      </c>
      <c r="AS4782">
        <v>5.0987872749393766E-2</v>
      </c>
      <c r="AT4782">
        <v>5.55540881146665E-2</v>
      </c>
      <c r="AU4782">
        <v>5.5829513359873434E-2</v>
      </c>
      <c r="AV4782">
        <v>6.1753286939623994E-2</v>
      </c>
      <c r="AW4782">
        <v>6.2676553374409402E-2</v>
      </c>
      <c r="AX4782">
        <v>6.271774957264882E-2</v>
      </c>
      <c r="AY4782">
        <v>6.3296190553468107E-2</v>
      </c>
      <c r="AZ4782">
        <v>6.7106011216928066E-2</v>
      </c>
    </row>
    <row r="4783" spans="1:52" ht="14.55" customHeight="1">
      <c r="K4783" t="s">
        <v>5998</v>
      </c>
      <c r="L4783" t="s">
        <v>5600</v>
      </c>
      <c r="M4783" t="s">
        <v>30</v>
      </c>
      <c r="N4783" t="s">
        <v>80</v>
      </c>
      <c r="O4783">
        <v>0.42358336041972772</v>
      </c>
      <c r="P4783">
        <v>0.47933257397540652</v>
      </c>
      <c r="Q4783">
        <v>0.48918838572228346</v>
      </c>
      <c r="R4783">
        <v>0.48655684276898054</v>
      </c>
      <c r="S4783">
        <v>0.51036369221951361</v>
      </c>
      <c r="T4783">
        <v>0.48660646414466929</v>
      </c>
      <c r="U4783">
        <v>0.50323505828273885</v>
      </c>
      <c r="V4783">
        <v>0.52137892219074511</v>
      </c>
      <c r="W4783">
        <v>0.50711122652831409</v>
      </c>
      <c r="X4783">
        <v>0.50253667107484234</v>
      </c>
      <c r="Y4783">
        <v>0.51821386588663687</v>
      </c>
      <c r="Z4783">
        <v>0.507830840983862</v>
      </c>
      <c r="AA4783">
        <v>0.48331992072756064</v>
      </c>
      <c r="AB4783">
        <v>0.44506342187257542</v>
      </c>
      <c r="AC4783">
        <v>0.45293054054593945</v>
      </c>
      <c r="AD4783">
        <v>0.42342594627799962</v>
      </c>
      <c r="AE4783">
        <v>0.41002488950349386</v>
      </c>
      <c r="AF4783">
        <v>0.34795961268321157</v>
      </c>
      <c r="AG4783">
        <v>0.32989738505938504</v>
      </c>
      <c r="AH4783">
        <v>0.29808525656409546</v>
      </c>
      <c r="AI4783">
        <v>0.26920865040536102</v>
      </c>
      <c r="AJ4783">
        <v>0.20298354572742935</v>
      </c>
      <c r="AK4783">
        <v>0.21211640801609399</v>
      </c>
      <c r="AL4783">
        <v>0.20299126648747229</v>
      </c>
      <c r="AM4783">
        <v>0.19739551517201859</v>
      </c>
      <c r="AN4783">
        <v>0.16687988121681122</v>
      </c>
      <c r="AO4783">
        <v>0.11074971752433212</v>
      </c>
      <c r="AP4783">
        <v>0.11135268549554972</v>
      </c>
      <c r="AQ4783">
        <v>0.10650124313521352</v>
      </c>
      <c r="AR4783">
        <v>0.11778942497925626</v>
      </c>
      <c r="AS4783">
        <v>0.11765902768672924</v>
      </c>
      <c r="AT4783">
        <v>0.11271997649749324</v>
      </c>
      <c r="AU4783">
        <v>0.10344195299468568</v>
      </c>
      <c r="AV4783">
        <v>0.105149468314338</v>
      </c>
      <c r="AW4783">
        <v>9.4871978472548177E-2</v>
      </c>
      <c r="AX4783">
        <v>9.2228996196824994E-2</v>
      </c>
      <c r="AY4783">
        <v>8.1643208975307427E-2</v>
      </c>
      <c r="AZ4783">
        <v>6.214725483262358E-2</v>
      </c>
    </row>
    <row r="4784" spans="1:52" ht="14.55" customHeight="1">
      <c r="K4784" t="s">
        <v>5999</v>
      </c>
      <c r="L4784" t="s">
        <v>5600</v>
      </c>
      <c r="M4784" t="s">
        <v>100</v>
      </c>
      <c r="N4784" t="s">
        <v>80</v>
      </c>
      <c r="O4784">
        <v>0.48088389679868421</v>
      </c>
      <c r="P4784">
        <v>0.54874173913877955</v>
      </c>
      <c r="Q4784">
        <v>0.52223328207571773</v>
      </c>
      <c r="R4784">
        <v>0.53107839271484358</v>
      </c>
      <c r="S4784">
        <v>0.50415353288056641</v>
      </c>
      <c r="T4784">
        <v>0.49071328882261378</v>
      </c>
      <c r="U4784">
        <v>0.49554231172514351</v>
      </c>
      <c r="V4784">
        <v>0.44277145305188687</v>
      </c>
      <c r="W4784">
        <v>0.40457085383146763</v>
      </c>
      <c r="X4784">
        <v>0.38682685384697107</v>
      </c>
      <c r="Y4784">
        <v>0.33732791608798512</v>
      </c>
      <c r="Z4784">
        <v>0.33903553516220108</v>
      </c>
      <c r="AA4784">
        <v>0.31242800969651696</v>
      </c>
      <c r="AB4784">
        <v>0.24743739364709361</v>
      </c>
      <c r="AC4784">
        <v>0.24254301538336973</v>
      </c>
      <c r="AD4784">
        <v>0.21125118734564019</v>
      </c>
      <c r="AE4784">
        <v>0.22516702523751353</v>
      </c>
      <c r="AF4784">
        <v>0.18915207789317889</v>
      </c>
      <c r="AG4784">
        <v>0.18118085792426275</v>
      </c>
      <c r="AH4784">
        <v>0.15984527121702269</v>
      </c>
      <c r="AI4784">
        <v>0.15038849564793599</v>
      </c>
      <c r="AJ4784">
        <v>0.12321569858593737</v>
      </c>
      <c r="AK4784">
        <v>0.12175568765553069</v>
      </c>
      <c r="AL4784">
        <v>0.11259020127172868</v>
      </c>
      <c r="AM4784">
        <v>0.11277760569902444</v>
      </c>
      <c r="AN4784">
        <v>0.10495439286952224</v>
      </c>
      <c r="AO4784">
        <v>0.10553452286844872</v>
      </c>
      <c r="AP4784">
        <v>0.10296574118258728</v>
      </c>
      <c r="AQ4784">
        <v>8.2841263220756578E-2</v>
      </c>
      <c r="AR4784">
        <v>8.4594949251864976E-2</v>
      </c>
      <c r="AS4784">
        <v>7.5782608262060153E-2</v>
      </c>
      <c r="AT4784">
        <v>6.9523143812139226E-2</v>
      </c>
      <c r="AU4784">
        <v>6.5877476228430806E-2</v>
      </c>
      <c r="AV4784">
        <v>7.1969338948181652E-2</v>
      </c>
      <c r="AW4784">
        <v>6.1628292473811665E-2</v>
      </c>
      <c r="AX4784">
        <v>4.9335230679281937E-2</v>
      </c>
      <c r="AY4784">
        <v>4.840959481661871E-2</v>
      </c>
      <c r="AZ4784">
        <v>4.9863563147778331E-2</v>
      </c>
    </row>
    <row r="4785" spans="11:52" ht="14.55" customHeight="1">
      <c r="K4785" t="s">
        <v>6000</v>
      </c>
      <c r="L4785" t="s">
        <v>5600</v>
      </c>
      <c r="M4785" t="s">
        <v>31</v>
      </c>
      <c r="N4785" t="s">
        <v>80</v>
      </c>
      <c r="O4785">
        <v>8.3783088138090836E-3</v>
      </c>
      <c r="P4785">
        <v>1.7954273101529743E-2</v>
      </c>
      <c r="Q4785">
        <v>1.6739014355746151E-2</v>
      </c>
      <c r="R4785">
        <v>1.0556090271411149E-2</v>
      </c>
      <c r="S4785">
        <v>1.6316590468589701E-2</v>
      </c>
      <c r="T4785">
        <v>1.7714682577305914E-2</v>
      </c>
      <c r="U4785">
        <v>1.6399905759852517E-2</v>
      </c>
      <c r="V4785">
        <v>2.1504597546627632E-2</v>
      </c>
      <c r="W4785">
        <v>8.7219193203606875E-3</v>
      </c>
      <c r="X4785">
        <v>8.825495685617326E-3</v>
      </c>
      <c r="Y4785">
        <v>7.5094890274884536E-3</v>
      </c>
      <c r="Z4785">
        <v>6.7153543080854137E-3</v>
      </c>
      <c r="AA4785">
        <v>6.9384624583001169E-3</v>
      </c>
      <c r="AB4785">
        <v>7.0228352112034695E-3</v>
      </c>
      <c r="AC4785">
        <v>1.3887792905590769E-2</v>
      </c>
      <c r="AD4785">
        <v>8.1130225531371534E-3</v>
      </c>
      <c r="AE4785">
        <v>1.51482146745174E-2</v>
      </c>
      <c r="AF4785">
        <v>1.0756435508357249E-2</v>
      </c>
      <c r="AG4785">
        <v>1.4965540079605088E-2</v>
      </c>
      <c r="AH4785">
        <v>6.633880950233235E-3</v>
      </c>
      <c r="AI4785">
        <v>1.057756227929884E-2</v>
      </c>
      <c r="AJ4785">
        <v>1.1952022157577648E-2</v>
      </c>
      <c r="AK4785">
        <v>1.1251748231193024E-2</v>
      </c>
      <c r="AL4785">
        <v>1.1082627009715544E-2</v>
      </c>
      <c r="AM4785">
        <v>1.3783939727104387E-2</v>
      </c>
      <c r="AN4785">
        <v>1.173500044410577E-2</v>
      </c>
      <c r="AO4785">
        <v>1.1222400482248244E-2</v>
      </c>
      <c r="AP4785">
        <v>1.5494241111948534E-2</v>
      </c>
      <c r="AQ4785">
        <v>1.443739403239077E-2</v>
      </c>
      <c r="AR4785">
        <v>1.1207983730801651E-2</v>
      </c>
      <c r="AS4785">
        <v>1.0651705031264679E-2</v>
      </c>
      <c r="AT4785">
        <v>7.7448832455821294E-3</v>
      </c>
      <c r="AU4785">
        <v>8.557256980008145E-3</v>
      </c>
      <c r="AV4785">
        <v>6.6755832929268405E-3</v>
      </c>
      <c r="AW4785">
        <v>6.9396102427191145E-3</v>
      </c>
      <c r="AX4785">
        <v>8.57859797577387E-3</v>
      </c>
      <c r="AY4785">
        <v>1.7089121706242157E-2</v>
      </c>
      <c r="AZ4785">
        <v>2.7095149465005779E-2</v>
      </c>
    </row>
    <row r="4786" spans="11:52" ht="14.55" customHeight="1">
      <c r="K4786" t="s">
        <v>6001</v>
      </c>
      <c r="L4786" t="s">
        <v>5600</v>
      </c>
      <c r="M4786" t="s">
        <v>32</v>
      </c>
      <c r="N4786" t="s">
        <v>80</v>
      </c>
      <c r="O4786" t="s">
        <v>6079</v>
      </c>
      <c r="P4786" t="s">
        <v>6079</v>
      </c>
      <c r="Q4786" t="s">
        <v>6079</v>
      </c>
      <c r="R4786" t="s">
        <v>6079</v>
      </c>
      <c r="S4786" t="s">
        <v>6079</v>
      </c>
      <c r="T4786">
        <v>0.65996440226376396</v>
      </c>
      <c r="U4786">
        <v>0.61234138535601879</v>
      </c>
      <c r="V4786">
        <v>0.61131920961821662</v>
      </c>
      <c r="W4786">
        <v>0.61824684141318398</v>
      </c>
      <c r="X4786">
        <v>0.51667815423869101</v>
      </c>
      <c r="Y4786">
        <v>0.50842446957026788</v>
      </c>
      <c r="Z4786">
        <v>0.46821618268124782</v>
      </c>
      <c r="AA4786">
        <v>0.41632826486337426</v>
      </c>
      <c r="AB4786">
        <v>0.36952345218452082</v>
      </c>
      <c r="AC4786">
        <v>0.34584406366225495</v>
      </c>
      <c r="AD4786">
        <v>0.30971520618371279</v>
      </c>
      <c r="AE4786">
        <v>0.31457642962394949</v>
      </c>
      <c r="AF4786">
        <v>0.30672995183709467</v>
      </c>
      <c r="AG4786">
        <v>0.27178884173233014</v>
      </c>
      <c r="AH4786">
        <v>0.18277546615734583</v>
      </c>
      <c r="AI4786">
        <v>0.17474486868644432</v>
      </c>
      <c r="AJ4786">
        <v>0.13655133989934731</v>
      </c>
      <c r="AK4786">
        <v>0.12812653065490928</v>
      </c>
      <c r="AL4786">
        <v>0.12512899635863536</v>
      </c>
      <c r="AM4786">
        <v>0.11303715394360817</v>
      </c>
      <c r="AN4786">
        <v>0.11448338469177212</v>
      </c>
      <c r="AO4786">
        <v>0.10313022892369211</v>
      </c>
      <c r="AP4786">
        <v>7.6448010808151778E-2</v>
      </c>
      <c r="AQ4786">
        <v>7.5147488974050491E-2</v>
      </c>
      <c r="AR4786">
        <v>7.2570867799578997E-2</v>
      </c>
      <c r="AS4786">
        <v>5.2444258795294171E-2</v>
      </c>
      <c r="AT4786">
        <v>4.2811342148621166E-2</v>
      </c>
      <c r="AU4786">
        <v>3.7815630925861626E-2</v>
      </c>
      <c r="AV4786">
        <v>2.8163324167966523E-2</v>
      </c>
      <c r="AW4786">
        <v>2.449229612316468E-2</v>
      </c>
      <c r="AX4786">
        <v>2.175953421017867E-2</v>
      </c>
      <c r="AY4786">
        <v>2.32696259923314E-2</v>
      </c>
      <c r="AZ4786">
        <v>2.5160487017143407E-2</v>
      </c>
    </row>
    <row r="4787" spans="11:52" ht="14.55" customHeight="1">
      <c r="K4787" t="s">
        <v>6002</v>
      </c>
      <c r="L4787" t="s">
        <v>5600</v>
      </c>
      <c r="M4787" t="s">
        <v>93</v>
      </c>
      <c r="N4787" t="s">
        <v>80</v>
      </c>
      <c r="O4787">
        <v>0.2484013758082573</v>
      </c>
      <c r="P4787">
        <v>0.22088350133150481</v>
      </c>
      <c r="Q4787">
        <v>0.22215355487995836</v>
      </c>
      <c r="R4787">
        <v>0.21977434519848385</v>
      </c>
      <c r="S4787">
        <v>0.17422150454145302</v>
      </c>
      <c r="T4787">
        <v>0.1868416180628352</v>
      </c>
      <c r="U4787">
        <v>0.1694452777663179</v>
      </c>
      <c r="V4787">
        <v>0.15208582044222932</v>
      </c>
      <c r="W4787">
        <v>0.13837739560011128</v>
      </c>
      <c r="X4787">
        <v>0.11977068944911022</v>
      </c>
      <c r="Y4787">
        <v>0.11969966198854602</v>
      </c>
      <c r="Z4787">
        <v>9.4486725375183239E-2</v>
      </c>
      <c r="AA4787">
        <v>9.2871847608652441E-2</v>
      </c>
      <c r="AB4787">
        <v>9.4667563832933566E-2</v>
      </c>
      <c r="AC4787">
        <v>8.2643522377030307E-2</v>
      </c>
      <c r="AD4787">
        <v>6.6531385233210838E-2</v>
      </c>
      <c r="AE4787">
        <v>6.479183887888236E-2</v>
      </c>
      <c r="AF4787">
        <v>7.5174814954943464E-2</v>
      </c>
      <c r="AG4787">
        <v>7.0029967940433743E-2</v>
      </c>
      <c r="AH4787">
        <v>6.4511057084385565E-2</v>
      </c>
      <c r="AI4787">
        <v>5.8525788061209595E-2</v>
      </c>
      <c r="AJ4787">
        <v>5.9747922163247223E-2</v>
      </c>
      <c r="AK4787">
        <v>5.6522061446384948E-2</v>
      </c>
      <c r="AL4787">
        <v>5.8403375510203678E-2</v>
      </c>
      <c r="AM4787">
        <v>4.1081615281508929E-2</v>
      </c>
      <c r="AN4787">
        <v>4.1806826545150617E-2</v>
      </c>
      <c r="AO4787">
        <v>3.3110320302155959E-2</v>
      </c>
      <c r="AP4787">
        <v>3.4152335424337876E-2</v>
      </c>
      <c r="AQ4787">
        <v>3.8709704305381773E-2</v>
      </c>
      <c r="AR4787">
        <v>3.6499380628506051E-2</v>
      </c>
      <c r="AS4787">
        <v>3.5535500196755047E-2</v>
      </c>
      <c r="AT4787">
        <v>3.6686804753857181E-2</v>
      </c>
      <c r="AU4787">
        <v>3.4375844158782441E-2</v>
      </c>
      <c r="AV4787">
        <v>3.7120430389356175E-2</v>
      </c>
      <c r="AW4787">
        <v>3.5188979786229181E-2</v>
      </c>
      <c r="AX4787">
        <v>3.3631501594637438E-2</v>
      </c>
      <c r="AY4787">
        <v>3.8475912348029932E-2</v>
      </c>
      <c r="AZ4787">
        <v>4.3766316740354513E-2</v>
      </c>
    </row>
    <row r="4788" spans="11:52" ht="14.55" customHeight="1"/>
    <row r="4789" spans="11:52" ht="14.55" customHeight="1"/>
    <row r="4790" spans="11:52" ht="14.55" customHeight="1"/>
    <row r="4791" spans="11:52" ht="14.55" customHeight="1"/>
    <row r="4792" spans="11:52" ht="14.55" customHeight="1"/>
    <row r="4793" spans="11:52" ht="14.55" customHeight="1"/>
    <row r="4794" spans="11:52" ht="14.55" customHeight="1"/>
    <row r="4795" spans="11:52" ht="14.55" customHeight="1"/>
    <row r="4796" spans="11:52" ht="14.55" customHeight="1"/>
    <row r="4797" spans="11:52" ht="14.55" customHeight="1"/>
    <row r="4798" spans="11:52" ht="14.55" customHeight="1"/>
    <row r="4799" spans="11:52" ht="14.55" customHeight="1"/>
    <row r="4800" spans="11:52" ht="14.55" customHeight="1"/>
    <row r="4801" ht="14.55" customHeight="1"/>
    <row r="4802" ht="14.55" customHeight="1"/>
    <row r="4803" ht="14.55" customHeight="1"/>
    <row r="4804" ht="14.55" customHeight="1"/>
    <row r="4805" ht="14.55" customHeight="1"/>
    <row r="4806" ht="14.55" customHeight="1"/>
    <row r="4807" ht="14.55" customHeight="1"/>
    <row r="4808" ht="14.55" customHeight="1"/>
    <row r="4809" ht="14.55" customHeight="1"/>
    <row r="4810" ht="14.55" customHeight="1"/>
    <row r="4811" ht="14.55" customHeight="1"/>
    <row r="4812" ht="14.55" customHeight="1"/>
    <row r="4813" ht="14.55" customHeight="1"/>
    <row r="4814" ht="14.55" customHeight="1"/>
    <row r="4815" ht="14.55" customHeight="1"/>
    <row r="4816" ht="14.55" customHeight="1"/>
    <row r="4817" ht="14.55" customHeight="1"/>
    <row r="4818" ht="14.55" customHeight="1"/>
    <row r="4819" ht="14.55" customHeight="1"/>
    <row r="4820" ht="14.55" customHeight="1"/>
    <row r="4821" ht="14.55" customHeight="1"/>
    <row r="4822" ht="14.55" customHeight="1"/>
    <row r="4823" ht="14.55" customHeight="1"/>
    <row r="4824" ht="14.55" customHeight="1"/>
    <row r="4825" ht="14.55" customHeight="1"/>
    <row r="4826" ht="14.55" customHeight="1"/>
    <row r="4827" ht="14.55" customHeight="1"/>
    <row r="4828" ht="14.55" customHeight="1"/>
    <row r="4829" ht="14.55" customHeight="1"/>
    <row r="4830" ht="14.55" customHeight="1"/>
    <row r="4831" ht="14.55" customHeight="1"/>
    <row r="4832" ht="14.55" customHeight="1"/>
    <row r="4833" ht="14.55" customHeight="1"/>
    <row r="4834" ht="14.55" customHeight="1"/>
    <row r="4835" ht="14.55" customHeight="1"/>
    <row r="4836" ht="14.55" customHeight="1"/>
    <row r="4837" ht="14.55" customHeight="1"/>
    <row r="4838" ht="14.55" customHeight="1"/>
    <row r="4839" ht="14.55" customHeight="1"/>
    <row r="4840" ht="14.55" customHeight="1"/>
    <row r="4841" ht="14.55" customHeight="1"/>
    <row r="4842" ht="14.55" customHeight="1"/>
    <row r="4843" ht="14.55" customHeight="1"/>
    <row r="4844" ht="14.55" customHeight="1"/>
    <row r="4845" ht="14.55" customHeight="1"/>
    <row r="4846" ht="14.55" customHeight="1"/>
    <row r="4847" ht="14.55" customHeight="1"/>
    <row r="4848" ht="14.55" customHeight="1"/>
    <row r="4849" ht="14.55" customHeight="1"/>
    <row r="4850" ht="14.55" customHeight="1"/>
    <row r="4851" ht="14.55" customHeight="1"/>
    <row r="4852" ht="14.55" customHeight="1"/>
    <row r="4853" ht="14.55" customHeight="1"/>
    <row r="4854" ht="14.55" customHeight="1"/>
    <row r="4855" ht="14.55" customHeight="1"/>
    <row r="4856" ht="14.55" customHeight="1"/>
    <row r="4857" ht="14.55" customHeight="1"/>
    <row r="4858" ht="14.55" customHeight="1"/>
    <row r="4859" ht="14.55" customHeight="1"/>
    <row r="4860" ht="14.55" customHeight="1"/>
    <row r="4861" ht="14.55" customHeight="1"/>
    <row r="4862" ht="14.55" customHeight="1"/>
    <row r="4863" ht="14.55" customHeight="1"/>
    <row r="4864" ht="14.55" customHeight="1"/>
    <row r="4865" ht="14.55" customHeight="1"/>
    <row r="4866" ht="14.55" customHeight="1"/>
    <row r="4867" ht="14.55" customHeight="1"/>
    <row r="4868" ht="14.55" customHeight="1"/>
    <row r="4869" ht="14.55" customHeight="1"/>
    <row r="4870" ht="14.55" customHeight="1"/>
    <row r="4871" ht="14.55" customHeight="1"/>
    <row r="4872" ht="14.55" customHeight="1"/>
    <row r="4873" ht="14.55" customHeight="1"/>
    <row r="4874" ht="14.55" customHeight="1"/>
    <row r="4875" ht="14.55" customHeight="1"/>
    <row r="4876" ht="14.55" customHeight="1"/>
    <row r="4877" ht="14.55" customHeight="1"/>
    <row r="4878" ht="14.55" customHeight="1"/>
    <row r="4879" ht="14.55" customHeight="1"/>
    <row r="4880" ht="14.55" customHeight="1"/>
    <row r="4881" ht="14.55" customHeight="1"/>
    <row r="4882" ht="14.55" customHeight="1"/>
    <row r="4883" ht="14.55" customHeight="1"/>
    <row r="4884" ht="14.55" customHeight="1"/>
    <row r="4885" ht="14.55" customHeight="1"/>
    <row r="4886" ht="14.55" customHeight="1"/>
    <row r="4887" ht="14.55" customHeight="1"/>
    <row r="4888" ht="14.55" customHeight="1"/>
    <row r="4889" ht="14.55" customHeight="1"/>
    <row r="4890" ht="14.55" customHeight="1"/>
    <row r="4891" ht="14.55" customHeight="1"/>
    <row r="4892" ht="14.55" customHeight="1"/>
    <row r="4893" ht="14.55" customHeight="1"/>
    <row r="4894" ht="14.55" customHeight="1"/>
    <row r="4895" ht="14.55" customHeight="1"/>
    <row r="4896" ht="14.55" customHeight="1"/>
    <row r="4897" ht="14.55" customHeight="1"/>
    <row r="4898" ht="14.55" customHeight="1"/>
    <row r="4899" ht="14.55" customHeight="1"/>
    <row r="4900" ht="14.55" customHeight="1"/>
    <row r="4901" ht="14.55" customHeight="1"/>
    <row r="4902" ht="14.55" customHeight="1"/>
    <row r="4903" ht="14.55" customHeight="1"/>
    <row r="4904" ht="14.55" customHeight="1"/>
    <row r="4905" ht="14.55" customHeight="1"/>
    <row r="4906" ht="14.55" customHeight="1"/>
    <row r="4907" ht="14.55" customHeight="1"/>
    <row r="4908" ht="14.55" customHeight="1"/>
    <row r="4909" ht="14.55" customHeight="1"/>
    <row r="4910" ht="14.55" customHeight="1"/>
    <row r="4911" ht="14.55" customHeight="1"/>
    <row r="4912" ht="14.55" customHeight="1"/>
    <row r="4913" ht="14.55" customHeight="1"/>
    <row r="4914" ht="14.55" customHeight="1"/>
    <row r="4915" ht="14.55" customHeight="1"/>
    <row r="4916" ht="14.55" customHeight="1"/>
    <row r="4917" ht="14.55" customHeight="1"/>
    <row r="4918" ht="14.55" customHeight="1"/>
    <row r="4919" ht="14.55" customHeight="1"/>
    <row r="4920" ht="14.55" customHeight="1"/>
    <row r="4921" ht="14.55" customHeight="1"/>
    <row r="4922" ht="14.55" customHeight="1"/>
    <row r="4923" ht="14.55" customHeight="1"/>
    <row r="4924" ht="14.55" customHeight="1"/>
    <row r="4925" ht="14.55" customHeight="1"/>
    <row r="4926" ht="14.55" customHeight="1"/>
    <row r="4927" ht="14.55" customHeight="1"/>
    <row r="4928" ht="14.55" customHeight="1"/>
    <row r="4929" ht="14.55" customHeight="1"/>
    <row r="4930" ht="14.55" customHeight="1"/>
    <row r="4931" ht="14.55" customHeight="1"/>
    <row r="4932" ht="14.55" customHeight="1"/>
    <row r="4933" ht="14.55" customHeight="1"/>
    <row r="4934" ht="14.55" customHeight="1"/>
    <row r="4935" ht="14.55" customHeight="1"/>
    <row r="4936" ht="14.55" customHeight="1"/>
    <row r="4937" ht="14.55" customHeight="1"/>
    <row r="4938" ht="14.55" customHeight="1"/>
    <row r="4939" ht="14.55" customHeight="1"/>
    <row r="4940" ht="14.55" customHeight="1"/>
    <row r="4941" ht="14.55" customHeight="1"/>
    <row r="4942" ht="14.55" customHeight="1"/>
    <row r="4943" ht="14.55" customHeight="1"/>
    <row r="4944" ht="14.55" customHeight="1"/>
    <row r="4945" ht="14.55" customHeight="1"/>
    <row r="4946" ht="14.55" customHeight="1"/>
    <row r="4947" ht="14.55" customHeight="1"/>
    <row r="4948" ht="14.55" customHeight="1"/>
    <row r="4949" ht="14.55" customHeight="1"/>
    <row r="4950" ht="14.55" customHeight="1"/>
    <row r="4951" ht="14.55" customHeight="1"/>
    <row r="4952" ht="14.55" customHeight="1"/>
    <row r="4953" ht="14.55" customHeight="1"/>
    <row r="4954" ht="14.55" customHeight="1"/>
    <row r="4955" ht="14.55" customHeight="1"/>
    <row r="4956" ht="14.55" customHeight="1"/>
    <row r="4957" ht="14.55" customHeight="1"/>
    <row r="4958" ht="14.55" customHeight="1"/>
    <row r="4959" ht="14.55" customHeight="1"/>
    <row r="4960" ht="14.55" customHeight="1"/>
    <row r="4961" ht="14.55" customHeight="1"/>
    <row r="4962" ht="14.55" customHeight="1"/>
    <row r="4963" ht="14.55" customHeight="1"/>
    <row r="4964" ht="14.55" customHeight="1"/>
    <row r="4965" ht="14.55" customHeight="1"/>
    <row r="4966" ht="14.55" customHeight="1"/>
    <row r="4967" ht="14.55" customHeight="1"/>
    <row r="4968" ht="14.55" customHeight="1"/>
    <row r="4969" ht="14.55" customHeight="1"/>
    <row r="4970" ht="14.55" customHeight="1"/>
    <row r="4971" ht="14.55" customHeight="1"/>
    <row r="4972" ht="14.55" customHeight="1"/>
    <row r="4973" ht="14.55" customHeight="1"/>
    <row r="4974" ht="14.55" customHeight="1"/>
    <row r="4975" ht="14.55" customHeight="1"/>
    <row r="4976" ht="14.55" customHeight="1"/>
    <row r="4977" ht="14.55" customHeight="1"/>
    <row r="4978" ht="14.55" customHeight="1"/>
    <row r="4979" ht="14.55" customHeight="1"/>
    <row r="4980" ht="14.55" customHeight="1"/>
    <row r="4981" ht="14.55" customHeight="1"/>
    <row r="4982" ht="14.55" customHeight="1"/>
    <row r="4983" ht="14.55" customHeight="1"/>
    <row r="4984" ht="14.55" customHeight="1"/>
    <row r="4985" ht="14.55" customHeight="1"/>
    <row r="4986" ht="14.55" customHeight="1"/>
    <row r="4987" ht="14.55" customHeight="1"/>
    <row r="4988" ht="14.55" customHeight="1"/>
    <row r="4989" ht="14.55" customHeight="1"/>
    <row r="4990" ht="14.55" customHeight="1"/>
    <row r="4991" ht="14.55" customHeight="1"/>
    <row r="4992" ht="14.55" customHeight="1"/>
    <row r="4993" ht="14.55" customHeight="1"/>
    <row r="4994" ht="14.55" customHeight="1"/>
    <row r="4995" ht="14.55" customHeight="1"/>
    <row r="4996" ht="14.55" customHeight="1"/>
    <row r="4997" ht="14.55" customHeight="1"/>
    <row r="4998" ht="14.55" customHeight="1"/>
    <row r="4999" ht="14.55" customHeight="1"/>
    <row r="5000" ht="14.55" customHeight="1"/>
    <row r="5001" ht="14.55" customHeight="1"/>
    <row r="5002" ht="14.55" customHeight="1"/>
    <row r="5003" ht="14.55" customHeight="1"/>
    <row r="5004" ht="14.55" customHeight="1"/>
    <row r="5005" ht="14.55" customHeight="1"/>
    <row r="5006" ht="14.55" customHeight="1"/>
    <row r="5007" ht="14.55" customHeight="1"/>
    <row r="5008" ht="14.55" customHeight="1"/>
    <row r="5009" ht="14.55" customHeight="1"/>
    <row r="5010" ht="14.55" customHeight="1"/>
    <row r="5011" ht="14.55" customHeight="1"/>
    <row r="5012" ht="14.55" customHeight="1"/>
    <row r="5013" ht="14.55" customHeight="1"/>
    <row r="5014" ht="14.55" customHeight="1"/>
    <row r="5015" ht="14.55" customHeight="1"/>
    <row r="5016" ht="14.55" customHeight="1"/>
    <row r="5017" ht="14.55" customHeight="1"/>
    <row r="5018" ht="14.55" customHeight="1"/>
    <row r="5019" ht="14.55" customHeight="1"/>
    <row r="5020" ht="14.55" customHeight="1"/>
    <row r="5021" ht="14.55" customHeight="1"/>
    <row r="5022" ht="14.55" customHeight="1"/>
    <row r="5023" ht="14.55" customHeight="1"/>
    <row r="5024" ht="14.55" customHeight="1"/>
    <row r="5025" ht="14.55" customHeight="1"/>
    <row r="5026" ht="14.55" customHeight="1"/>
    <row r="5027" ht="14.55" customHeight="1"/>
    <row r="5028" ht="14.55" customHeight="1"/>
    <row r="5029" ht="14.55" customHeight="1"/>
    <row r="5030" ht="14.55" customHeight="1"/>
    <row r="5031" ht="14.55" customHeight="1"/>
    <row r="5032" ht="14.55" customHeight="1"/>
    <row r="5033" ht="14.55" customHeight="1"/>
    <row r="5034" ht="14.55" customHeight="1"/>
    <row r="5035" ht="14.55" customHeight="1"/>
    <row r="5036" ht="14.55" customHeight="1"/>
    <row r="5037" ht="14.55" customHeight="1"/>
    <row r="5038" ht="14.55" customHeight="1"/>
    <row r="5039" ht="14.55" customHeight="1"/>
    <row r="5040" ht="14.55" customHeight="1"/>
    <row r="5041" ht="14.55" customHeight="1"/>
    <row r="5042" ht="14.55" customHeight="1"/>
    <row r="5043" ht="14.55" customHeight="1"/>
    <row r="5044" ht="14.55" customHeight="1"/>
    <row r="5045" ht="14.55" customHeight="1"/>
    <row r="5046" ht="14.55" customHeight="1"/>
    <row r="5047" ht="14.55" customHeight="1"/>
    <row r="5048" ht="14.55" customHeight="1"/>
    <row r="5049" ht="14.55" customHeight="1"/>
    <row r="5050" ht="14.55" customHeight="1"/>
    <row r="5051" ht="14.55" customHeight="1"/>
    <row r="5052" ht="14.55" customHeight="1"/>
    <row r="5053" ht="14.55" customHeight="1"/>
    <row r="5054" ht="14.55" customHeight="1"/>
    <row r="5055" ht="14.55" customHeight="1"/>
    <row r="5056" ht="14.55" customHeight="1"/>
    <row r="5057" ht="14.55" customHeight="1"/>
    <row r="5058" ht="14.55" customHeight="1"/>
    <row r="5059" ht="14.55" customHeight="1"/>
    <row r="5060" ht="14.55" customHeight="1"/>
    <row r="5061" ht="14.55" customHeight="1"/>
    <row r="5062" ht="14.55" customHeight="1"/>
    <row r="5063" ht="14.55" customHeight="1"/>
    <row r="5064" ht="14.55" customHeight="1"/>
    <row r="5065" ht="14.55" customHeight="1"/>
    <row r="5066" ht="14.55" customHeight="1"/>
    <row r="5067" ht="14.55" customHeight="1"/>
    <row r="5068" ht="14.55" customHeight="1"/>
    <row r="5069" ht="14.55" customHeight="1"/>
    <row r="5070" ht="14.55" customHeight="1"/>
    <row r="5071" ht="14.55" customHeight="1"/>
    <row r="5072" ht="14.55" customHeight="1"/>
    <row r="5073" ht="14.55" customHeight="1"/>
    <row r="5074" ht="14.55" customHeight="1"/>
    <row r="5075" ht="14.55" customHeight="1"/>
    <row r="5076" ht="14.55" customHeight="1"/>
    <row r="5077" ht="14.55" customHeight="1"/>
    <row r="5078" ht="14.55" customHeight="1"/>
    <row r="5079" ht="14.55" customHeight="1"/>
    <row r="5080" ht="14.55" customHeight="1"/>
    <row r="5081" ht="14.55" customHeight="1"/>
    <row r="5082" ht="14.55" customHeight="1"/>
    <row r="5083" ht="14.55" customHeight="1"/>
    <row r="5084" ht="14.55" customHeight="1"/>
    <row r="5085" ht="14.55" customHeight="1"/>
    <row r="5086" ht="14.55" customHeight="1"/>
    <row r="5087" ht="14.55" customHeight="1"/>
    <row r="5088" ht="14.55" customHeight="1"/>
    <row r="5089" ht="14.55" customHeight="1"/>
    <row r="5090" ht="14.55" customHeight="1"/>
    <row r="5091" ht="14.55" customHeight="1"/>
    <row r="5092" ht="14.55" customHeight="1"/>
    <row r="5093" ht="14.55" customHeight="1"/>
    <row r="5094" ht="14.55" customHeight="1"/>
    <row r="5095" ht="14.55" customHeight="1"/>
    <row r="5096" ht="14.55" customHeight="1"/>
    <row r="5097" ht="14.55" customHeight="1"/>
    <row r="5098" ht="14.55" customHeight="1"/>
    <row r="5099" ht="14.55" customHeight="1"/>
    <row r="5100" ht="14.55" customHeight="1"/>
    <row r="5101" ht="14.55" customHeight="1"/>
    <row r="5102" ht="14.55" customHeight="1"/>
    <row r="5103" ht="14.55" customHeight="1"/>
    <row r="5104" ht="14.55" customHeight="1"/>
    <row r="5105" ht="14.55" customHeight="1"/>
    <row r="5106" ht="14.55" customHeight="1"/>
    <row r="5107" ht="14.55" customHeight="1"/>
    <row r="5108" ht="14.55" customHeight="1"/>
    <row r="5109" ht="14.55" customHeight="1"/>
    <row r="5110" ht="14.55" customHeight="1"/>
    <row r="5111" ht="14.55" customHeight="1"/>
    <row r="5112" ht="14.55" customHeight="1"/>
    <row r="5113" ht="14.55" customHeight="1"/>
    <row r="5114" ht="14.55" customHeight="1"/>
    <row r="5115" ht="14.55" customHeight="1"/>
    <row r="5116" ht="14.55" customHeight="1"/>
    <row r="5117" ht="14.55" customHeight="1"/>
    <row r="5118" ht="14.55" customHeight="1"/>
    <row r="5119" ht="14.55" customHeight="1"/>
    <row r="5120" ht="14.55" customHeight="1"/>
    <row r="5121" ht="14.55" customHeight="1"/>
    <row r="5122" ht="14.55" customHeight="1"/>
    <row r="5123" ht="14.55" customHeight="1"/>
    <row r="5124" ht="14.55" customHeight="1"/>
    <row r="5125" ht="14.55" customHeight="1"/>
    <row r="5126" ht="14.55" customHeight="1"/>
    <row r="5127" ht="14.55" customHeight="1"/>
    <row r="5128" ht="14.55" customHeight="1"/>
    <row r="5129" ht="14.55" customHeight="1"/>
    <row r="5130" ht="14.55" customHeight="1"/>
    <row r="5131" ht="14.55" customHeight="1"/>
    <row r="5132" ht="14.55" customHeight="1"/>
    <row r="5133" ht="14.55" customHeight="1"/>
    <row r="5134" ht="14.55" customHeight="1"/>
    <row r="5135" ht="14.55" customHeight="1"/>
    <row r="5136" ht="14.55" customHeight="1"/>
    <row r="5137" ht="14.55" customHeight="1"/>
    <row r="5138" ht="14.55" customHeight="1"/>
    <row r="5139" ht="14.55" customHeight="1"/>
    <row r="5140" ht="14.55" customHeight="1"/>
    <row r="5141" ht="14.55" customHeight="1"/>
    <row r="5142" ht="14.55" customHeight="1"/>
    <row r="5143" ht="14.55" customHeight="1"/>
    <row r="5144" ht="14.55" customHeight="1"/>
    <row r="5145" ht="14.55" customHeight="1"/>
    <row r="5146" ht="14.55" customHeight="1"/>
    <row r="5147" ht="14.55" customHeight="1"/>
    <row r="5148" ht="14.55" customHeight="1"/>
    <row r="5149" ht="14.55" customHeight="1"/>
    <row r="5150" ht="14.55" customHeight="1"/>
    <row r="5151" ht="14.55" customHeight="1"/>
    <row r="5152" ht="14.55" customHeight="1"/>
    <row r="5153" ht="14.55" customHeight="1"/>
    <row r="5154" ht="14.55" customHeight="1"/>
    <row r="5155" ht="14.55" customHeight="1"/>
    <row r="5156" ht="14.55" customHeight="1"/>
    <row r="5157" ht="14.55" customHeight="1"/>
    <row r="5158" ht="14.55" customHeight="1"/>
    <row r="5159" ht="14.55" customHeight="1"/>
    <row r="5160" ht="14.55" customHeight="1"/>
    <row r="5161" ht="14.55" customHeight="1"/>
    <row r="5162" ht="14.55" customHeight="1"/>
    <row r="5163" ht="14.55" customHeight="1"/>
    <row r="5164" ht="14.55" customHeight="1"/>
    <row r="5165" ht="14.55" customHeight="1"/>
    <row r="5166" ht="14.55" customHeight="1"/>
    <row r="5167" ht="14.55" customHeight="1"/>
    <row r="5168" ht="14.55" customHeight="1"/>
    <row r="5169" ht="14.55" customHeight="1"/>
    <row r="5170" ht="14.55" customHeight="1"/>
    <row r="5171" ht="14.55" customHeight="1"/>
    <row r="5172" ht="14.55" customHeight="1"/>
    <row r="5173" ht="14.55" customHeight="1"/>
    <row r="5174" ht="14.55" customHeight="1"/>
    <row r="5175" ht="14.55" customHeight="1"/>
    <row r="5176" ht="14.55" customHeight="1"/>
    <row r="5177" ht="14.55" customHeight="1"/>
    <row r="5178" ht="14.55" customHeight="1"/>
    <row r="5179" ht="14.55" customHeight="1"/>
    <row r="5180" ht="14.55" customHeight="1"/>
    <row r="5181" ht="14.55" customHeight="1"/>
    <row r="5182" ht="14.55" customHeight="1"/>
    <row r="5183" ht="14.55" customHeight="1"/>
    <row r="5184" ht="14.55" customHeight="1"/>
    <row r="5185" ht="14.55" customHeight="1"/>
    <row r="5186" ht="14.55" customHeight="1"/>
    <row r="5187" ht="14.55" customHeight="1"/>
    <row r="5188" ht="14.55" customHeight="1"/>
    <row r="5189" ht="14.55" customHeight="1"/>
    <row r="5190" ht="14.55" customHeight="1"/>
    <row r="5191" ht="14.55" customHeight="1"/>
    <row r="5192" ht="14.55" customHeight="1"/>
    <row r="5193" ht="14.55" customHeight="1"/>
    <row r="5194" ht="14.55" customHeight="1"/>
    <row r="5195" ht="14.55" customHeight="1"/>
    <row r="5196" ht="14.55" customHeight="1"/>
    <row r="5197" ht="14.55" customHeight="1"/>
    <row r="5198" ht="14.55" customHeight="1"/>
    <row r="5199" ht="14.55" customHeight="1"/>
    <row r="5200" ht="14.55" customHeight="1"/>
    <row r="5201" ht="14.55" customHeight="1"/>
    <row r="5202" ht="14.55" customHeight="1"/>
    <row r="5203" ht="14.55" customHeight="1"/>
    <row r="5204" ht="14.55" customHeight="1"/>
    <row r="5205" ht="14.55" customHeight="1"/>
    <row r="5206" ht="14.55" customHeight="1"/>
    <row r="5207" ht="14.55" customHeight="1"/>
    <row r="5208" ht="14.55" customHeight="1"/>
    <row r="5209" ht="14.55" customHeight="1"/>
    <row r="5210" ht="14.55" customHeight="1"/>
    <row r="5211" ht="14.55" customHeight="1"/>
    <row r="5212" ht="14.55" customHeight="1"/>
    <row r="5213" ht="14.55" customHeight="1"/>
    <row r="5214" ht="14.55" customHeight="1"/>
    <row r="5215" ht="14.55" customHeight="1"/>
    <row r="5216" ht="14.55" customHeight="1"/>
    <row r="5217" ht="14.55" customHeight="1"/>
    <row r="5218" ht="14.55" customHeight="1"/>
    <row r="5219" ht="14.55" customHeight="1"/>
    <row r="5220" ht="14.55" customHeight="1"/>
    <row r="5221" ht="14.55" customHeight="1"/>
    <row r="5222" ht="14.55" customHeight="1"/>
    <row r="5223" ht="14.55" customHeight="1"/>
    <row r="5224" ht="14.55" customHeight="1"/>
    <row r="5225" ht="14.55" customHeight="1"/>
    <row r="5226" ht="14.55" customHeight="1"/>
    <row r="5227" ht="14.55" customHeight="1"/>
    <row r="5228" ht="14.55" customHeight="1"/>
    <row r="5229" ht="14.55" customHeight="1"/>
    <row r="5230" ht="14.55" customHeight="1"/>
    <row r="5231" ht="14.55" customHeight="1"/>
    <row r="5232" ht="14.55" customHeight="1"/>
    <row r="5233" ht="14.55" customHeight="1"/>
    <row r="5234" ht="14.55" customHeight="1"/>
    <row r="5235" ht="14.55" customHeight="1"/>
    <row r="5236" ht="14.55" customHeight="1"/>
    <row r="5237" ht="14.55" customHeight="1"/>
    <row r="5238" ht="14.55" customHeight="1"/>
    <row r="5239" ht="14.55" customHeight="1"/>
    <row r="5240" ht="14.55" customHeight="1"/>
    <row r="5241" ht="14.55" customHeight="1"/>
    <row r="5242" ht="14.55" customHeight="1"/>
    <row r="5243" ht="14.55" customHeight="1"/>
    <row r="5244" ht="14.55" customHeight="1"/>
    <row r="5245" ht="14.55" customHeight="1"/>
    <row r="5246" ht="14.55" customHeight="1"/>
    <row r="5247" ht="14.55" customHeight="1"/>
    <row r="5248" ht="14.55" customHeight="1"/>
    <row r="5249" ht="14.55" customHeight="1"/>
    <row r="5250" ht="14.55" customHeight="1"/>
    <row r="5251" ht="14.55" customHeight="1"/>
    <row r="5252" ht="14.55" customHeight="1"/>
    <row r="5253" ht="14.55" customHeight="1"/>
    <row r="5254" ht="14.55" customHeight="1"/>
    <row r="5255" ht="14.55" customHeight="1"/>
    <row r="5256" ht="14.55" customHeight="1"/>
    <row r="5257" ht="14.55" customHeight="1"/>
    <row r="5258" ht="14.55" customHeight="1"/>
    <row r="5259" ht="14.55" customHeight="1"/>
    <row r="5260" ht="14.55" customHeight="1"/>
    <row r="5261" ht="14.55" customHeight="1"/>
    <row r="5262" ht="14.55" customHeight="1"/>
    <row r="5263" ht="14.55" customHeight="1"/>
    <row r="5264" ht="14.55" customHeight="1"/>
    <row r="5265" ht="14.55" customHeight="1"/>
    <row r="5266" ht="14.55" customHeight="1"/>
    <row r="5267" ht="14.55" customHeight="1"/>
    <row r="5268" ht="14.55" customHeight="1"/>
    <row r="5269" ht="14.55" customHeight="1"/>
    <row r="5270" ht="14.55" customHeight="1"/>
    <row r="5271" ht="14.55" customHeight="1"/>
    <row r="5272" ht="14.55" customHeight="1"/>
    <row r="5273" ht="14.55" customHeight="1"/>
    <row r="5274" ht="14.55" customHeight="1"/>
    <row r="5275" ht="14.55" customHeight="1"/>
    <row r="5276" ht="14.55" customHeight="1"/>
    <row r="5277" ht="14.55" customHeight="1"/>
    <row r="5278" ht="14.55" customHeight="1"/>
    <row r="5279" ht="14.55" customHeight="1"/>
    <row r="5280" ht="14.55" customHeight="1"/>
    <row r="5281" ht="14.55" customHeight="1"/>
    <row r="5282" ht="14.55" customHeight="1"/>
    <row r="5283" ht="14.55" customHeight="1"/>
    <row r="5284" ht="14.55" customHeight="1"/>
    <row r="5285" ht="14.55" customHeight="1"/>
    <row r="5286" ht="14.55" customHeight="1"/>
    <row r="5287" ht="14.55" customHeight="1"/>
    <row r="5288" ht="14.55" customHeight="1"/>
    <row r="5289" ht="14.55" customHeight="1"/>
    <row r="5290" ht="14.55" customHeight="1"/>
    <row r="5291" ht="14.55" customHeight="1"/>
    <row r="5292" ht="14.55" customHeight="1"/>
    <row r="5293" ht="14.55" customHeight="1"/>
    <row r="5294" ht="14.55" customHeight="1"/>
    <row r="5295" ht="14.55" customHeight="1"/>
    <row r="5296" ht="14.55" customHeight="1"/>
    <row r="5297" ht="14.55" customHeight="1"/>
    <row r="5298" ht="14.55" customHeight="1"/>
    <row r="5299" ht="14.55" customHeight="1"/>
    <row r="5300" ht="14.55" customHeight="1"/>
    <row r="5301" ht="14.55" customHeight="1"/>
    <row r="5302" ht="14.55" customHeight="1"/>
    <row r="5303" ht="14.55" customHeight="1"/>
    <row r="5304" ht="14.55" customHeight="1"/>
    <row r="5305" ht="14.55" customHeight="1"/>
    <row r="5306" ht="14.55" customHeight="1"/>
    <row r="5307" ht="14.55" customHeight="1"/>
    <row r="5308" ht="14.55" customHeight="1"/>
    <row r="5309" ht="14.55" customHeight="1"/>
    <row r="5310" ht="14.55" customHeight="1"/>
    <row r="5311" ht="14.55" customHeight="1"/>
    <row r="5312" ht="14.55" customHeight="1"/>
    <row r="5313" ht="14.55" customHeight="1"/>
    <row r="5314" ht="14.55" customHeight="1"/>
    <row r="5315" ht="14.55" customHeight="1"/>
    <row r="5316" ht="14.55" customHeight="1"/>
    <row r="5317" ht="14.55" customHeight="1"/>
    <row r="5318" ht="14.55" customHeight="1"/>
    <row r="5319" ht="14.55" customHeight="1"/>
    <row r="5320" ht="14.55" customHeight="1"/>
    <row r="5321" ht="14.55" customHeight="1"/>
    <row r="5322" ht="14.55" customHeight="1"/>
    <row r="5323" ht="14.55" customHeight="1"/>
    <row r="5324" ht="14.55" customHeight="1"/>
    <row r="5325" ht="14.55" customHeight="1"/>
    <row r="5326" ht="14.55" customHeight="1"/>
    <row r="5327" ht="14.55" customHeight="1"/>
    <row r="5328" ht="14.55" customHeight="1"/>
    <row r="5329" ht="14.55" customHeight="1"/>
    <row r="5330" ht="14.55" customHeight="1"/>
    <row r="5331" ht="14.55" customHeight="1"/>
    <row r="5332" ht="14.55" customHeight="1"/>
    <row r="5333" ht="14.55" customHeight="1"/>
    <row r="5334" ht="14.55" customHeight="1"/>
    <row r="5335" ht="14.55" customHeight="1"/>
    <row r="5336" ht="14.55" customHeight="1"/>
    <row r="5337" ht="14.55" customHeight="1"/>
    <row r="5338" ht="14.55" customHeight="1"/>
    <row r="5339" ht="14.55" customHeight="1"/>
    <row r="5340" ht="14.55" customHeight="1"/>
    <row r="5341" ht="14.55" customHeight="1"/>
    <row r="5342" ht="14.55" customHeight="1"/>
    <row r="5343" ht="14.55" customHeight="1"/>
    <row r="5344" ht="14.55" customHeight="1"/>
    <row r="5345" ht="14.55" customHeight="1"/>
    <row r="5346" ht="14.55" customHeight="1"/>
    <row r="5347" ht="14.55" customHeight="1"/>
    <row r="5348" ht="14.55" customHeight="1"/>
    <row r="5349" ht="14.55" customHeight="1"/>
    <row r="5350" ht="14.55" customHeight="1"/>
    <row r="5351" ht="14.55" customHeight="1"/>
    <row r="5352" ht="14.55" customHeight="1"/>
    <row r="5353" ht="14.55" customHeight="1"/>
    <row r="5354" ht="14.55" customHeight="1"/>
    <row r="5355" ht="14.55" customHeight="1"/>
    <row r="5356" ht="14.55" customHeight="1"/>
    <row r="5357" ht="14.55" customHeight="1"/>
    <row r="5358" ht="14.55" customHeight="1"/>
    <row r="5359" ht="14.55" customHeight="1"/>
    <row r="5360" ht="14.55" customHeight="1"/>
    <row r="5361" ht="14.55" customHeight="1"/>
    <row r="5362" ht="14.55" customHeight="1"/>
    <row r="5363" ht="14.55" customHeight="1"/>
    <row r="5364" ht="14.55" customHeight="1"/>
    <row r="5365" ht="14.55" customHeight="1"/>
    <row r="5366" ht="14.55" customHeight="1"/>
    <row r="5367" ht="14.55" customHeight="1"/>
    <row r="5368" ht="14.55" customHeight="1"/>
    <row r="5369" ht="14.55" customHeight="1"/>
    <row r="5370" ht="14.55" customHeight="1"/>
    <row r="5371" ht="14.55" customHeight="1"/>
    <row r="5372" ht="14.55" customHeight="1"/>
    <row r="5373" ht="14.55" customHeight="1"/>
    <row r="5374" ht="14.55" customHeight="1"/>
    <row r="5375" ht="14.55" customHeight="1"/>
    <row r="5376" ht="14.55" customHeight="1"/>
    <row r="5377" ht="14.55" customHeight="1"/>
    <row r="5378" ht="14.55" customHeight="1"/>
    <row r="5379" ht="14.55" customHeight="1"/>
    <row r="5380" ht="14.55" customHeight="1"/>
    <row r="5381" ht="14.55" customHeight="1"/>
    <row r="5382" ht="14.55" customHeight="1"/>
    <row r="5383" ht="14.55" customHeight="1"/>
    <row r="5384" ht="14.55" customHeight="1"/>
    <row r="5385" ht="14.55" customHeight="1"/>
    <row r="5386" ht="14.55" customHeight="1"/>
    <row r="5387" ht="14.55" customHeight="1"/>
    <row r="5388" ht="14.55" customHeight="1"/>
    <row r="5389" ht="14.55" customHeight="1"/>
    <row r="5390" ht="14.55" customHeight="1"/>
    <row r="5391" ht="14.55" customHeight="1"/>
    <row r="5392" ht="14.55" customHeight="1"/>
    <row r="5393" ht="14.55" customHeight="1"/>
    <row r="5394" ht="14.55" customHeight="1"/>
    <row r="5395" ht="14.55" customHeight="1"/>
    <row r="5396" ht="14.55" customHeight="1"/>
    <row r="5397" ht="14.55" customHeight="1"/>
    <row r="5398" ht="14.55" customHeight="1"/>
    <row r="5399" ht="14.55" customHeight="1"/>
    <row r="5400" ht="14.55" customHeight="1"/>
    <row r="5401" ht="14.55" customHeight="1"/>
    <row r="5402" ht="14.55" customHeight="1"/>
    <row r="5403" ht="14.55" customHeight="1"/>
    <row r="5404" ht="14.55" customHeight="1"/>
    <row r="5405" ht="14.55" customHeight="1"/>
    <row r="5406" ht="14.55" customHeight="1"/>
    <row r="5407" ht="14.55" customHeight="1"/>
    <row r="5408" ht="14.55" customHeight="1"/>
    <row r="5409" ht="14.55" customHeight="1"/>
    <row r="5410" ht="14.55" customHeight="1"/>
    <row r="5411" ht="14.55" customHeight="1"/>
    <row r="5412" ht="14.55" customHeight="1"/>
    <row r="5413" ht="14.55" customHeight="1"/>
    <row r="5414" ht="14.55" customHeight="1"/>
    <row r="5415" ht="14.55" customHeight="1"/>
    <row r="5416" ht="14.55" customHeight="1"/>
    <row r="5417" ht="14.55" customHeight="1"/>
    <row r="5418" ht="14.55" customHeight="1"/>
    <row r="5419" ht="14.55" customHeight="1"/>
    <row r="5420" ht="14.55" customHeight="1"/>
    <row r="5421" ht="14.55" customHeight="1"/>
    <row r="5422" ht="14.55" customHeight="1"/>
    <row r="5423" ht="14.55" customHeight="1"/>
    <row r="5424" ht="14.55" customHeight="1"/>
    <row r="5425" ht="14.55" customHeight="1"/>
    <row r="5426" ht="14.55" customHeight="1"/>
    <row r="5427" ht="14.55" customHeight="1"/>
    <row r="5428" ht="14.55" customHeight="1"/>
    <row r="5429" ht="14.55" customHeight="1"/>
    <row r="5430" ht="14.55" customHeight="1"/>
    <row r="5431" ht="14.55" customHeight="1"/>
    <row r="5432" ht="14.55" customHeight="1"/>
    <row r="5433" ht="14.55" customHeight="1"/>
    <row r="5434" ht="14.55" customHeight="1"/>
    <row r="5435" ht="14.55" customHeight="1"/>
    <row r="5436" ht="14.55" customHeight="1"/>
    <row r="5437" ht="14.55" customHeight="1"/>
    <row r="5438" ht="14.55" customHeight="1"/>
    <row r="5439" ht="14.55" customHeight="1"/>
    <row r="5440" ht="14.55" customHeight="1"/>
    <row r="5441" ht="14.55" customHeight="1"/>
    <row r="5442" ht="14.55" customHeight="1"/>
    <row r="5443" ht="14.55" customHeight="1"/>
    <row r="5444" ht="14.55" customHeight="1"/>
    <row r="5445" ht="14.55" customHeight="1"/>
    <row r="5446" ht="14.55" customHeight="1"/>
    <row r="5447" ht="14.55" customHeight="1"/>
    <row r="5448" ht="14.55" customHeight="1"/>
    <row r="5449" ht="14.55" customHeight="1"/>
    <row r="5450" ht="14.55" customHeight="1"/>
    <row r="5451" ht="14.55" customHeight="1"/>
    <row r="5452" ht="14.55" customHeight="1"/>
    <row r="5453" ht="14.55" customHeight="1"/>
    <row r="5454" ht="14.55" customHeight="1"/>
    <row r="5455" ht="14.55" customHeight="1"/>
    <row r="5456" ht="14.55" customHeight="1"/>
    <row r="5457" ht="14.55" customHeight="1"/>
    <row r="5458" ht="14.55" customHeight="1"/>
    <row r="5459" ht="14.55" customHeight="1"/>
    <row r="5460" ht="14.55" customHeight="1"/>
    <row r="5461" ht="14.55" customHeight="1"/>
    <row r="5462" ht="14.55" customHeight="1"/>
    <row r="5463" ht="14.55" customHeight="1"/>
    <row r="5464" ht="14.55" customHeight="1"/>
    <row r="5465" ht="14.55" customHeight="1"/>
    <row r="5466" ht="14.55" customHeight="1"/>
    <row r="5467" ht="14.55" customHeight="1"/>
    <row r="5468" ht="14.55" customHeight="1"/>
    <row r="5469" ht="14.55" customHeight="1"/>
    <row r="5470" ht="14.55" customHeight="1"/>
    <row r="5471" ht="14.55" customHeight="1"/>
    <row r="5472" ht="14.55" customHeight="1"/>
    <row r="5473" ht="14.55" customHeight="1"/>
    <row r="5474" ht="14.55" customHeight="1"/>
    <row r="5475" ht="14.55" customHeight="1"/>
    <row r="5476" ht="14.55" customHeight="1"/>
    <row r="5477" ht="14.55" customHeight="1"/>
    <row r="5478" ht="14.55" customHeight="1"/>
    <row r="5479" ht="14.55" customHeight="1"/>
    <row r="5480" ht="14.55" customHeight="1"/>
    <row r="5481" ht="14.55" customHeight="1"/>
    <row r="5482" ht="14.55" customHeight="1"/>
    <row r="5483" ht="14.55" customHeight="1"/>
    <row r="5484" ht="14.55" customHeight="1"/>
    <row r="5485" ht="14.55" customHeight="1"/>
    <row r="5486" ht="14.55" customHeight="1"/>
    <row r="5487" ht="14.55" customHeight="1"/>
    <row r="5488" ht="14.55" customHeight="1"/>
    <row r="5489" ht="14.55" customHeight="1"/>
    <row r="5490" ht="14.55" customHeight="1"/>
    <row r="5491" ht="14.55" customHeight="1"/>
    <row r="5492" ht="14.55" customHeight="1"/>
    <row r="5493" ht="14.55" customHeight="1"/>
    <row r="5494" ht="14.55" customHeight="1"/>
    <row r="5495" ht="14.55" customHeight="1"/>
    <row r="5496" ht="14.55" customHeight="1"/>
    <row r="5497" ht="14.55" customHeight="1"/>
    <row r="5498" ht="14.55" customHeight="1"/>
    <row r="5499" ht="14.55" customHeight="1"/>
    <row r="5500" ht="14.55" customHeight="1"/>
    <row r="5501" ht="14.55" customHeight="1"/>
    <row r="5502" ht="14.55" customHeight="1"/>
    <row r="5503" ht="14.55" customHeight="1"/>
    <row r="5504" ht="14.55" customHeight="1"/>
    <row r="5505" ht="14.55" customHeight="1"/>
    <row r="5506" ht="14.55" customHeight="1"/>
    <row r="5507" ht="14.55" customHeight="1"/>
    <row r="5508" ht="14.55" customHeight="1"/>
    <row r="5509" ht="14.55" customHeight="1"/>
    <row r="5510" ht="14.55" customHeight="1"/>
    <row r="5511" ht="14.55" customHeight="1"/>
    <row r="5512" ht="14.55" customHeight="1"/>
    <row r="5513" ht="14.55" customHeight="1"/>
    <row r="5514" ht="14.55" customHeight="1"/>
    <row r="5515" ht="14.55" customHeight="1"/>
    <row r="5516" ht="14.55" customHeight="1"/>
    <row r="5517" ht="14.55" customHeight="1"/>
    <row r="5518" ht="14.55" customHeight="1"/>
    <row r="5519" ht="14.55" customHeight="1"/>
    <row r="5520" ht="14.55" customHeight="1"/>
    <row r="5521" ht="14.55" customHeight="1"/>
    <row r="5522" ht="14.55" customHeight="1"/>
    <row r="5523" ht="14.55" customHeight="1"/>
    <row r="5524" ht="14.55" customHeight="1"/>
    <row r="5525" ht="14.55" customHeight="1"/>
    <row r="5526" ht="14.55" customHeight="1"/>
    <row r="5527" ht="14.55" customHeight="1"/>
    <row r="5528" ht="14.55" customHeight="1"/>
    <row r="5529" ht="14.55" customHeight="1"/>
    <row r="5530" ht="14.55" customHeight="1"/>
    <row r="5531" ht="14.55" customHeight="1"/>
    <row r="5532" ht="14.55" customHeight="1"/>
    <row r="5533" ht="14.55" customHeight="1"/>
    <row r="5534" ht="14.55" customHeight="1"/>
    <row r="5535" ht="14.55" customHeight="1"/>
    <row r="5536" ht="14.55" customHeight="1"/>
    <row r="5537" ht="14.55" customHeight="1"/>
    <row r="5538" ht="14.55" customHeight="1"/>
    <row r="5539" ht="14.55" customHeight="1"/>
    <row r="5540" ht="14.55" customHeight="1"/>
    <row r="5541" ht="14.55" customHeight="1"/>
    <row r="5542" ht="14.55" customHeight="1"/>
    <row r="5543" ht="14.55" customHeight="1"/>
    <row r="5544" ht="14.55" customHeight="1"/>
    <row r="5545" ht="14.55" customHeight="1"/>
    <row r="5546" ht="14.55" customHeight="1"/>
    <row r="5547" ht="14.55" customHeight="1"/>
    <row r="5548" ht="14.55" customHeight="1"/>
    <row r="5549" ht="14.55" customHeight="1"/>
    <row r="5550" ht="14.55" customHeight="1"/>
    <row r="5551" ht="14.55" customHeight="1"/>
    <row r="5552" ht="14.55" customHeight="1"/>
    <row r="5553" ht="14.55" customHeight="1"/>
    <row r="5554" ht="14.55" customHeight="1"/>
    <row r="5555" ht="14.55" customHeight="1"/>
    <row r="5556" ht="14.55" customHeight="1"/>
    <row r="5557" ht="14.55" customHeight="1"/>
    <row r="5558" ht="14.55" customHeight="1"/>
    <row r="5559" ht="14.55" customHeight="1"/>
    <row r="5560" ht="14.55" customHeight="1"/>
    <row r="5561" ht="14.55" customHeight="1"/>
    <row r="5562" ht="14.55" customHeight="1"/>
    <row r="5563" ht="14.55" customHeight="1"/>
    <row r="5564" ht="14.55" customHeight="1"/>
    <row r="5565" ht="14.55" customHeight="1"/>
    <row r="5566" ht="14.55" customHeight="1"/>
    <row r="5567" ht="14.55" customHeight="1"/>
    <row r="5568" ht="14.55" customHeight="1"/>
    <row r="5569" ht="14.55" customHeight="1"/>
    <row r="5570" ht="14.55" customHeight="1"/>
    <row r="5571" ht="14.55" customHeight="1"/>
    <row r="5572" ht="14.55" customHeight="1"/>
    <row r="5573" ht="14.55" customHeight="1"/>
    <row r="5574" ht="14.55" customHeight="1"/>
    <row r="5575" ht="14.55" customHeight="1"/>
    <row r="5576" ht="14.55" customHeight="1"/>
    <row r="5577" ht="14.55" customHeight="1"/>
    <row r="5578" ht="14.55" customHeight="1"/>
    <row r="5579" ht="14.55" customHeight="1"/>
    <row r="5580" ht="14.55" customHeight="1"/>
    <row r="5581" ht="14.55" customHeight="1"/>
    <row r="5582" ht="14.55" customHeight="1"/>
    <row r="5583" ht="14.55" customHeight="1"/>
    <row r="5584" ht="14.55" customHeight="1"/>
    <row r="5585" ht="14.55" customHeight="1"/>
    <row r="5586" ht="14.55" customHeight="1"/>
    <row r="5587" ht="14.55" customHeight="1"/>
    <row r="5588" ht="14.55" customHeight="1"/>
    <row r="5589" ht="14.55" customHeight="1"/>
    <row r="5590" ht="14.55" customHeight="1"/>
    <row r="5591" ht="14.55" customHeight="1"/>
    <row r="5592" ht="14.55" customHeight="1"/>
    <row r="5593" ht="14.55" customHeight="1"/>
    <row r="5594" ht="14.55" customHeight="1"/>
    <row r="5595" ht="14.55" customHeight="1"/>
    <row r="5596" ht="14.55" customHeight="1"/>
    <row r="5597" ht="14.55" customHeight="1"/>
    <row r="5598" ht="14.55" customHeight="1"/>
    <row r="5599" ht="14.55" customHeight="1"/>
    <row r="5600" ht="14.55" customHeight="1"/>
    <row r="5601" ht="14.55" customHeight="1"/>
    <row r="5602" ht="14.55" customHeight="1"/>
    <row r="5603" ht="14.55" customHeight="1"/>
    <row r="5604" ht="14.55" customHeight="1"/>
    <row r="5605" ht="14.55" customHeight="1"/>
    <row r="5606" ht="14.55" customHeight="1"/>
    <row r="5607" ht="14.55" customHeight="1"/>
    <row r="5608" ht="14.55" customHeight="1"/>
    <row r="5609" ht="14.55" customHeight="1"/>
    <row r="5610" ht="14.55" customHeight="1"/>
    <row r="5611" ht="14.55" customHeight="1"/>
    <row r="5612" ht="14.55" customHeight="1"/>
    <row r="5613" ht="14.55" customHeight="1"/>
    <row r="5614" ht="14.55" customHeight="1"/>
    <row r="5615" ht="14.55" customHeight="1"/>
    <row r="5616" ht="14.55" customHeight="1"/>
    <row r="5617" ht="14.55" customHeight="1"/>
    <row r="5618" ht="14.55" customHeight="1"/>
    <row r="5619" ht="14.55" customHeight="1"/>
    <row r="5620" ht="14.55" customHeight="1"/>
    <row r="5621" ht="14.55" customHeight="1"/>
    <row r="5622" ht="14.55" customHeight="1"/>
    <row r="5623" ht="14.55" customHeight="1"/>
    <row r="5624" ht="14.55" customHeight="1"/>
    <row r="5625" ht="14.55" customHeight="1"/>
    <row r="5626" ht="14.55" customHeight="1"/>
    <row r="5627" ht="14.55" customHeight="1"/>
    <row r="5628" ht="14.55" customHeight="1"/>
    <row r="5629" ht="14.55" customHeight="1"/>
    <row r="5630" ht="14.55" customHeight="1"/>
    <row r="5631" ht="14.55" customHeight="1"/>
    <row r="5632" ht="14.55" customHeight="1"/>
    <row r="5633" ht="14.55" customHeight="1"/>
    <row r="5634" ht="14.55" customHeight="1"/>
    <row r="5635" ht="14.55" customHeight="1"/>
    <row r="5636" ht="14.55" customHeight="1"/>
    <row r="5637" ht="14.55" customHeight="1"/>
    <row r="5638" ht="14.55" customHeight="1"/>
    <row r="5639" ht="14.55" customHeight="1"/>
    <row r="5640" ht="14.55" customHeight="1"/>
    <row r="5641" ht="14.55" customHeight="1"/>
    <row r="5642" ht="14.55" customHeight="1"/>
    <row r="5643" ht="14.55" customHeight="1"/>
    <row r="5644" ht="14.55" customHeight="1"/>
    <row r="5645" ht="14.55" customHeight="1"/>
    <row r="5646" ht="14.55" customHeight="1"/>
    <row r="5647" ht="14.55" customHeight="1"/>
    <row r="5648" ht="14.55" customHeight="1"/>
    <row r="5649" ht="14.55" customHeight="1"/>
    <row r="5650" ht="14.55" customHeight="1"/>
    <row r="5651" ht="14.55" customHeight="1"/>
    <row r="5652" ht="14.55" customHeight="1"/>
    <row r="5653" ht="14.55" customHeight="1"/>
    <row r="5654" ht="14.55" customHeight="1"/>
    <row r="5655" ht="14.55" customHeight="1"/>
    <row r="5656" ht="14.55" customHeight="1"/>
    <row r="5657" ht="14.55" customHeight="1"/>
    <row r="5658" ht="14.55" customHeight="1"/>
    <row r="5659" ht="14.55" customHeight="1"/>
    <row r="5660" ht="14.55" customHeight="1"/>
    <row r="5661" ht="14.55" customHeight="1"/>
    <row r="5662" ht="14.55" customHeight="1"/>
    <row r="5663" ht="14.55" customHeight="1"/>
    <row r="5664" ht="14.55" customHeight="1"/>
    <row r="5665" ht="14.55" customHeight="1"/>
    <row r="5666" ht="14.55" customHeight="1"/>
    <row r="5667" ht="14.55" customHeight="1"/>
    <row r="5668" ht="14.55" customHeight="1"/>
    <row r="5669" ht="14.55" customHeight="1"/>
    <row r="5670" ht="14.55" customHeight="1"/>
    <row r="5671" ht="14.55" customHeight="1"/>
    <row r="5672" ht="14.55" customHeight="1"/>
    <row r="5673" ht="14.55" customHeight="1"/>
    <row r="5674" ht="14.55" customHeight="1"/>
    <row r="5675" ht="14.55" customHeight="1"/>
    <row r="5676" ht="14.55" customHeight="1"/>
    <row r="5677" ht="14.55" customHeight="1"/>
    <row r="5678" ht="14.55" customHeight="1"/>
    <row r="5679" ht="14.55" customHeight="1"/>
    <row r="5680" ht="14.55" customHeight="1"/>
    <row r="5681" ht="14.55" customHeight="1"/>
    <row r="5682" ht="14.55" customHeight="1"/>
    <row r="5683" ht="14.55" customHeight="1"/>
    <row r="5684" ht="14.55" customHeight="1"/>
    <row r="5685" ht="14.55" customHeight="1"/>
    <row r="5686" ht="14.55" customHeight="1"/>
    <row r="5687" ht="14.55" customHeight="1"/>
    <row r="5688" ht="14.55" customHeight="1"/>
    <row r="5689" ht="14.55" customHeight="1"/>
    <row r="5690" ht="14.55" customHeight="1"/>
    <row r="5691" ht="14.55" customHeight="1"/>
    <row r="5692" ht="14.55" customHeight="1"/>
    <row r="5693" ht="14.55" customHeight="1"/>
    <row r="5694" ht="14.55" customHeight="1"/>
    <row r="5695" ht="14.55" customHeight="1"/>
    <row r="5696" ht="14.55" customHeight="1"/>
    <row r="5697" ht="14.55" customHeight="1"/>
    <row r="5698" ht="14.55" customHeight="1"/>
    <row r="5699" ht="14.55" customHeight="1"/>
    <row r="5700" ht="14.55" customHeight="1"/>
    <row r="5701" ht="14.55" customHeight="1"/>
    <row r="5702" ht="14.55" customHeight="1"/>
    <row r="5703" ht="14.55" customHeight="1"/>
    <row r="5704" ht="14.55" customHeight="1"/>
    <row r="5705" ht="14.55" customHeight="1"/>
    <row r="5706" ht="14.55" customHeight="1"/>
    <row r="5707" ht="14.55" customHeight="1"/>
    <row r="5708" ht="14.55" customHeight="1"/>
    <row r="5709" ht="14.55" customHeight="1"/>
    <row r="5710" ht="14.55" customHeight="1"/>
    <row r="5711" ht="14.55" customHeight="1"/>
    <row r="5712" ht="14.55" customHeight="1"/>
    <row r="5713" ht="14.55" customHeight="1"/>
    <row r="5714" ht="14.55" customHeight="1"/>
    <row r="5715" ht="14.55" customHeight="1"/>
    <row r="5716" ht="14.55" customHeight="1"/>
    <row r="5717" ht="14.55" customHeight="1"/>
    <row r="5718" ht="14.55" customHeight="1"/>
    <row r="5719" ht="14.55" customHeight="1"/>
    <row r="5720" ht="14.55" customHeight="1"/>
    <row r="5721" ht="14.55" customHeight="1"/>
    <row r="5722" ht="14.55" customHeight="1"/>
    <row r="5723" ht="14.55" customHeight="1"/>
    <row r="5724" ht="14.55" customHeight="1"/>
    <row r="5725" ht="14.55" customHeight="1"/>
    <row r="5726" ht="14.55" customHeight="1"/>
    <row r="5727" ht="14.55" customHeight="1"/>
    <row r="5728" ht="14.55" customHeight="1"/>
    <row r="5729" ht="14.55" customHeight="1"/>
    <row r="5730" ht="14.55" customHeight="1"/>
    <row r="5731" ht="14.55" customHeight="1"/>
    <row r="5732" ht="14.55" customHeight="1"/>
    <row r="5733" ht="14.55" customHeight="1"/>
    <row r="5734" ht="14.55" customHeight="1"/>
    <row r="5735" ht="14.55" customHeight="1"/>
    <row r="5736" ht="14.55" customHeight="1"/>
    <row r="5737" ht="14.55" customHeight="1"/>
    <row r="5738" ht="14.55" customHeight="1"/>
    <row r="5739" ht="14.55" customHeight="1"/>
    <row r="5740" ht="14.55" customHeight="1"/>
    <row r="5741" ht="14.55" customHeight="1"/>
    <row r="5742" ht="14.55" customHeight="1"/>
    <row r="5743" ht="14.55" customHeight="1"/>
    <row r="5744" ht="14.55" customHeight="1"/>
    <row r="5745" ht="14.55" customHeight="1"/>
    <row r="5746" ht="14.55" customHeight="1"/>
    <row r="5747" ht="14.55" customHeight="1"/>
    <row r="5748" ht="14.55" customHeight="1"/>
    <row r="5749" ht="14.55" customHeight="1"/>
    <row r="5750" ht="14.55" customHeight="1"/>
    <row r="5751" ht="14.55" customHeight="1"/>
    <row r="5752" ht="14.55" customHeight="1"/>
    <row r="5753" ht="14.55" customHeight="1"/>
    <row r="5754" ht="14.55" customHeight="1"/>
    <row r="5755" ht="14.55" customHeight="1"/>
    <row r="5756" ht="14.55" customHeight="1"/>
    <row r="5757" ht="14.55" customHeight="1"/>
    <row r="5758" ht="14.55" customHeight="1"/>
    <row r="5759" ht="14.55" customHeight="1"/>
    <row r="5760" ht="14.55" customHeight="1"/>
    <row r="5761" ht="14.55" customHeight="1"/>
    <row r="5762" ht="14.55" customHeight="1"/>
    <row r="5763" ht="14.55" customHeight="1"/>
    <row r="5764" ht="14.55" customHeight="1"/>
    <row r="5765" ht="14.55" customHeight="1"/>
    <row r="5766" ht="14.55" customHeight="1"/>
    <row r="5767" ht="14.55" customHeight="1"/>
    <row r="5768" ht="14.55" customHeight="1"/>
    <row r="5769" ht="14.55" customHeight="1"/>
    <row r="5770" ht="14.55" customHeight="1"/>
    <row r="5771" ht="14.55" customHeight="1"/>
    <row r="5772" ht="14.55" customHeight="1"/>
    <row r="5773" ht="14.55" customHeight="1"/>
    <row r="5774" ht="14.55" customHeight="1"/>
    <row r="5775" ht="14.55" customHeight="1"/>
    <row r="5776" ht="14.55" customHeight="1"/>
    <row r="5777" ht="14.55" customHeight="1"/>
    <row r="5778" ht="14.55" customHeight="1"/>
    <row r="5779" ht="14.55" customHeight="1"/>
    <row r="5780" ht="14.55" customHeight="1"/>
    <row r="5781" ht="14.55" customHeight="1"/>
    <row r="5782" ht="14.55" customHeight="1"/>
    <row r="5783" ht="14.55" customHeight="1"/>
    <row r="5784" ht="14.55" customHeight="1"/>
    <row r="5785" ht="14.55" customHeight="1"/>
    <row r="5786" ht="14.55" customHeight="1"/>
    <row r="5787" ht="14.55" customHeight="1"/>
    <row r="5788" ht="14.55" customHeight="1"/>
    <row r="5789" ht="14.55" customHeight="1"/>
    <row r="5790" ht="14.55" customHeight="1"/>
    <row r="5791" ht="14.55" customHeight="1"/>
    <row r="5792" ht="14.55" customHeight="1"/>
    <row r="5793" ht="14.55" customHeight="1"/>
    <row r="5794" ht="14.55" customHeight="1"/>
    <row r="5795" ht="14.55" customHeight="1"/>
    <row r="5796" ht="14.55" customHeight="1"/>
    <row r="5797" ht="14.55" customHeight="1"/>
    <row r="5798" ht="14.55" customHeight="1"/>
    <row r="5799" ht="14.55" customHeight="1"/>
    <row r="5800" ht="14.55" customHeight="1"/>
    <row r="5801" ht="14.55" customHeight="1"/>
    <row r="5802" ht="14.55" customHeight="1"/>
    <row r="5803" ht="14.55" customHeight="1"/>
    <row r="5804" ht="14.55" customHeight="1"/>
    <row r="5805" ht="14.55" customHeight="1"/>
    <row r="5806" ht="14.55" customHeight="1"/>
    <row r="5807" ht="14.55" customHeight="1"/>
    <row r="5808" ht="14.55" customHeight="1"/>
    <row r="5809" ht="14.55" customHeight="1"/>
    <row r="5810" ht="14.55" customHeight="1"/>
    <row r="5811" ht="14.55" customHeight="1"/>
    <row r="5812" ht="14.55" customHeight="1"/>
    <row r="5813" ht="14.55" customHeight="1"/>
    <row r="5814" ht="14.55" customHeight="1"/>
    <row r="5815" ht="14.55" customHeight="1"/>
    <row r="5816" ht="14.55" customHeight="1"/>
    <row r="5817" ht="14.55" customHeight="1"/>
    <row r="5818" ht="14.55" customHeight="1"/>
    <row r="5819" ht="14.55" customHeight="1"/>
    <row r="5820" ht="14.55" customHeight="1"/>
    <row r="5821" ht="14.55" customHeight="1"/>
    <row r="5822" ht="14.55" customHeight="1"/>
    <row r="5823" ht="14.55" customHeight="1"/>
    <row r="5824" ht="14.55" customHeight="1"/>
    <row r="5825" ht="14.55" customHeight="1"/>
    <row r="5826" ht="14.55" customHeight="1"/>
    <row r="5827" ht="14.55" customHeight="1"/>
    <row r="5828" ht="14.55" customHeight="1"/>
    <row r="5829" ht="14.55" customHeight="1"/>
    <row r="5830" ht="14.55" customHeight="1"/>
    <row r="5831" ht="14.55" customHeight="1"/>
    <row r="5832" ht="14.55" customHeight="1"/>
    <row r="5833" ht="14.55" customHeight="1"/>
    <row r="5834" ht="14.55" customHeight="1"/>
    <row r="5835" ht="14.55" customHeight="1"/>
    <row r="5836" ht="14.55" customHeight="1"/>
    <row r="5837" ht="14.55" customHeight="1"/>
    <row r="5838" ht="14.55" customHeight="1"/>
    <row r="5839" ht="14.55" customHeight="1"/>
    <row r="5840" ht="14.55" customHeight="1"/>
    <row r="5841" ht="14.55" customHeight="1"/>
    <row r="5842" ht="14.55" customHeight="1"/>
    <row r="5843" ht="14.55" customHeight="1"/>
    <row r="5844" ht="14.55" customHeight="1"/>
    <row r="5845" ht="14.55" customHeight="1"/>
    <row r="5846" ht="14.55" customHeight="1"/>
    <row r="5847" ht="14.55" customHeight="1"/>
    <row r="5848" ht="14.55" customHeight="1"/>
    <row r="5849" ht="14.55" customHeight="1"/>
    <row r="5850" ht="14.55" customHeight="1"/>
    <row r="5851" ht="14.55" customHeight="1"/>
    <row r="5852" ht="14.55" customHeight="1"/>
    <row r="5853" ht="14.55" customHeight="1"/>
    <row r="5854" ht="14.55" customHeight="1"/>
    <row r="5855" ht="14.55" customHeight="1"/>
    <row r="5856" ht="14.55" customHeight="1"/>
    <row r="5857" ht="14.55" customHeight="1"/>
    <row r="5858" ht="14.55" customHeight="1"/>
    <row r="5859" ht="14.55" customHeight="1"/>
    <row r="5860" ht="14.55" customHeight="1"/>
    <row r="5861" ht="14.55" customHeight="1"/>
    <row r="5862" ht="14.55" customHeight="1"/>
    <row r="5863" ht="14.55" customHeight="1"/>
    <row r="5864" ht="14.55" customHeight="1"/>
    <row r="5865" ht="14.55" customHeight="1"/>
    <row r="5866" ht="14.55" customHeight="1"/>
    <row r="5867" ht="14.55" customHeight="1"/>
    <row r="5868" ht="14.55" customHeight="1"/>
    <row r="5869" ht="14.55" customHeight="1"/>
    <row r="5870" ht="14.55" customHeight="1"/>
    <row r="5871" ht="14.55" customHeight="1"/>
    <row r="5872" ht="14.55" customHeight="1"/>
    <row r="5873" ht="14.55" customHeight="1"/>
    <row r="5874" ht="14.55" customHeight="1"/>
    <row r="5875" ht="14.55" customHeight="1"/>
    <row r="5876" ht="14.55" customHeight="1"/>
    <row r="5877" ht="14.55" customHeight="1"/>
    <row r="5878" ht="14.55" customHeight="1"/>
    <row r="5879" ht="14.55" customHeight="1"/>
    <row r="5880" ht="14.55" customHeight="1"/>
    <row r="5881" ht="14.55" customHeight="1"/>
    <row r="5882" ht="14.55" customHeight="1"/>
    <row r="5883" ht="14.55" customHeight="1"/>
    <row r="5884" ht="14.55" customHeight="1"/>
    <row r="5885" ht="14.55" customHeight="1"/>
    <row r="5886" ht="14.55" customHeight="1"/>
    <row r="5887" ht="14.55" customHeight="1"/>
    <row r="5888" ht="14.55" customHeight="1"/>
    <row r="5889" ht="14.55" customHeight="1"/>
    <row r="5890" ht="14.55" customHeight="1"/>
    <row r="5891" ht="14.55" customHeight="1"/>
    <row r="5892" ht="14.55" customHeight="1"/>
    <row r="5893" ht="14.55" customHeight="1"/>
    <row r="5894" ht="14.55" customHeight="1"/>
    <row r="5895" ht="14.55" customHeight="1"/>
    <row r="5896" ht="14.55" customHeight="1"/>
    <row r="5897" ht="14.55" customHeight="1"/>
    <row r="5898" ht="14.55" customHeight="1"/>
    <row r="5899" ht="14.55" customHeight="1"/>
    <row r="5900" ht="14.55" customHeight="1"/>
    <row r="5901" ht="14.55" customHeight="1"/>
    <row r="5902" ht="14.55" customHeight="1"/>
    <row r="5903" ht="14.55" customHeight="1"/>
    <row r="5904" ht="14.55" customHeight="1"/>
    <row r="5905" ht="14.55" customHeight="1"/>
    <row r="5906" ht="14.55" customHeight="1"/>
    <row r="5907" ht="14.55" customHeight="1"/>
    <row r="5908" ht="14.55" customHeight="1"/>
    <row r="5909" ht="14.55" customHeight="1"/>
    <row r="5910" ht="14.55" customHeight="1"/>
    <row r="5911" ht="14.55" customHeight="1"/>
    <row r="5912" ht="14.55" customHeight="1"/>
    <row r="5913" ht="14.55" customHeight="1"/>
    <row r="5914" ht="14.55" customHeight="1"/>
    <row r="5915" ht="14.55" customHeight="1"/>
    <row r="5916" ht="14.55" customHeight="1"/>
    <row r="5917" ht="14.55" customHeight="1"/>
    <row r="5918" ht="14.55" customHeight="1"/>
    <row r="5919" ht="14.55" customHeight="1"/>
    <row r="5920" ht="14.55" customHeight="1"/>
    <row r="5921" ht="14.55" customHeight="1"/>
    <row r="5922" ht="14.55" customHeight="1"/>
    <row r="5923" ht="14.55" customHeight="1"/>
    <row r="5924" ht="14.55" customHeight="1"/>
    <row r="5925" ht="14.55" customHeight="1"/>
    <row r="5926" ht="14.55" customHeight="1"/>
    <row r="5927" ht="14.55" customHeight="1"/>
    <row r="5928" ht="14.55" customHeight="1"/>
    <row r="5929" ht="14.55" customHeight="1"/>
    <row r="5930" ht="14.55" customHeight="1"/>
    <row r="5931" ht="14.55" customHeight="1"/>
    <row r="5932" ht="14.55" customHeight="1"/>
    <row r="5933" ht="14.55" customHeight="1"/>
    <row r="5934" ht="14.55" customHeight="1"/>
    <row r="5935" ht="14.55" customHeight="1"/>
    <row r="5936" ht="14.55" customHeight="1"/>
    <row r="5937" ht="14.55" customHeight="1"/>
    <row r="5938" ht="14.55" customHeight="1"/>
    <row r="5939" ht="14.55" customHeight="1"/>
    <row r="5940" ht="14.55" customHeight="1"/>
    <row r="5941" ht="14.55" customHeight="1"/>
    <row r="5942" ht="14.55" customHeight="1"/>
    <row r="5943" ht="14.55" customHeight="1"/>
    <row r="5944" ht="14.55" customHeight="1"/>
    <row r="5945" ht="14.55" customHeight="1"/>
    <row r="5946" ht="14.55" customHeight="1"/>
    <row r="5947" ht="14.55" customHeight="1"/>
    <row r="5948" ht="14.55" customHeight="1"/>
    <row r="5949" ht="14.55" customHeight="1"/>
    <row r="5950" ht="14.55" customHeight="1"/>
    <row r="5951" ht="14.55" customHeight="1"/>
    <row r="5952" ht="14.55" customHeight="1"/>
    <row r="5953" ht="14.55" customHeight="1"/>
    <row r="5954" ht="14.55" customHeight="1"/>
    <row r="5955" ht="14.55" customHeight="1"/>
    <row r="5956" ht="14.55" customHeight="1"/>
    <row r="5957" ht="14.55" customHeight="1"/>
    <row r="5958" ht="14.55" customHeight="1"/>
    <row r="5959" ht="14.55" customHeight="1"/>
    <row r="5960" ht="14.55" customHeight="1"/>
    <row r="5961" ht="14.55" customHeight="1"/>
    <row r="5962" ht="14.55" customHeight="1"/>
    <row r="5963" ht="14.55" customHeight="1"/>
    <row r="5964" ht="14.55" customHeight="1"/>
    <row r="5965" ht="14.55" customHeight="1"/>
    <row r="5966" ht="14.55" customHeight="1"/>
    <row r="5967" ht="14.55" customHeight="1"/>
    <row r="5968" ht="14.55" customHeight="1"/>
    <row r="5969" ht="14.55" customHeight="1"/>
    <row r="5970" ht="14.55" customHeight="1"/>
    <row r="5971" ht="14.55" customHeight="1"/>
    <row r="5972" ht="14.55" customHeight="1"/>
    <row r="5973" ht="14.55" customHeight="1"/>
    <row r="5974" ht="14.55" customHeight="1"/>
    <row r="5975" ht="14.55" customHeight="1"/>
    <row r="5976" ht="14.55" customHeight="1"/>
    <row r="5977" ht="14.55" customHeight="1"/>
    <row r="5978" ht="14.55" customHeight="1"/>
    <row r="5979" ht="14.55" customHeight="1"/>
    <row r="5980" ht="14.55" customHeight="1"/>
    <row r="5981" ht="14.55" customHeight="1"/>
    <row r="5982" ht="14.55" customHeight="1"/>
    <row r="5983" ht="14.55" customHeight="1"/>
    <row r="5984" ht="14.55" customHeight="1"/>
    <row r="5985" ht="14.55" customHeight="1"/>
    <row r="5986" ht="14.55" customHeight="1"/>
    <row r="5987" ht="14.55" customHeight="1"/>
    <row r="5988" ht="14.55" customHeight="1"/>
    <row r="5989" ht="14.55" customHeight="1"/>
    <row r="5990" ht="14.55" customHeight="1"/>
    <row r="5991" ht="14.55" customHeight="1"/>
    <row r="5992" ht="14.55" customHeight="1"/>
    <row r="5993" ht="14.55" customHeight="1"/>
    <row r="5994" ht="14.55" customHeight="1"/>
    <row r="5995" ht="14.55" customHeight="1"/>
    <row r="5996" ht="14.55" customHeight="1"/>
    <row r="5997" ht="14.55" customHeight="1"/>
    <row r="5998" ht="14.55" customHeight="1"/>
    <row r="5999" ht="14.55" customHeight="1"/>
    <row r="6000" ht="14.55" customHeight="1"/>
    <row r="6001" ht="14.55" customHeight="1"/>
    <row r="6002" ht="14.55" customHeight="1"/>
    <row r="6003" ht="14.55" customHeight="1"/>
    <row r="6004" ht="14.55" customHeight="1"/>
    <row r="6005" ht="14.55" customHeight="1"/>
    <row r="6006" ht="14.55" customHeight="1"/>
    <row r="6007" ht="14.55" customHeight="1"/>
    <row r="6008" ht="14.55" customHeight="1"/>
    <row r="6009" ht="14.55" customHeight="1"/>
    <row r="6010" ht="14.55" customHeight="1"/>
    <row r="6011" ht="14.55" customHeight="1"/>
    <row r="6012" ht="14.55" customHeight="1"/>
    <row r="6013" ht="14.55" customHeight="1"/>
    <row r="6014" ht="14.55" customHeight="1"/>
    <row r="6015" ht="14.55" customHeight="1"/>
    <row r="6016" ht="14.55" customHeight="1"/>
    <row r="6017" ht="14.55" customHeight="1"/>
    <row r="6018" ht="14.55" customHeight="1"/>
    <row r="6019" ht="14.55" customHeight="1"/>
    <row r="6020" ht="14.55" customHeight="1"/>
    <row r="6021" ht="14.55" customHeight="1"/>
    <row r="6022" ht="14.55" customHeight="1"/>
    <row r="6023" ht="14.55" customHeight="1"/>
    <row r="6024" ht="14.55" customHeight="1"/>
    <row r="6025" ht="14.55" customHeight="1"/>
    <row r="6026" ht="14.55" customHeight="1"/>
    <row r="6027" ht="14.55" customHeight="1"/>
    <row r="6028" ht="14.55" customHeight="1"/>
    <row r="6029" ht="14.55" customHeight="1"/>
    <row r="6030" ht="14.55" customHeight="1"/>
    <row r="6031" ht="14.55" customHeight="1"/>
    <row r="6032" ht="14.55" customHeight="1"/>
    <row r="6033" ht="14.55" customHeight="1"/>
    <row r="6034" ht="14.55" customHeight="1"/>
    <row r="6035" ht="14.55" customHeight="1"/>
    <row r="6036" ht="14.55" customHeight="1"/>
    <row r="6037" ht="14.55" customHeight="1"/>
    <row r="6038" ht="14.55" customHeight="1"/>
    <row r="6039" ht="14.55" customHeight="1"/>
    <row r="6040" ht="14.55" customHeight="1"/>
    <row r="6041" ht="14.55" customHeight="1"/>
    <row r="6042" ht="14.55" customHeight="1"/>
    <row r="6043" ht="14.55" customHeight="1"/>
    <row r="6044" ht="14.55" customHeight="1"/>
    <row r="6045" ht="14.55" customHeight="1"/>
    <row r="6046" ht="14.55" customHeight="1"/>
    <row r="6047" ht="14.55" customHeight="1"/>
    <row r="6048" ht="14.55" customHeight="1"/>
    <row r="6049" ht="14.55" customHeight="1"/>
    <row r="6050" ht="14.55" customHeight="1"/>
    <row r="6051" ht="14.55" customHeight="1"/>
    <row r="6052" ht="14.55" customHeight="1"/>
    <row r="6053" ht="14.55" customHeight="1"/>
    <row r="6054" ht="14.55" customHeight="1"/>
    <row r="6055" ht="14.55" customHeight="1"/>
    <row r="6056" ht="14.55" customHeight="1"/>
    <row r="6057" ht="14.55" customHeight="1"/>
    <row r="6058" ht="14.55" customHeight="1"/>
    <row r="6059" ht="14.55" customHeight="1"/>
    <row r="6060" ht="14.55" customHeight="1"/>
    <row r="6061" ht="14.55" customHeight="1"/>
    <row r="6062" ht="14.55" customHeight="1"/>
    <row r="6063" ht="14.55" customHeight="1"/>
    <row r="6064" ht="14.55" customHeight="1"/>
    <row r="6065" ht="14.55" customHeight="1"/>
    <row r="6066" ht="14.55" customHeight="1"/>
    <row r="6067" ht="14.55" customHeight="1"/>
    <row r="6068" ht="14.55" customHeight="1"/>
    <row r="6069" ht="14.55" customHeight="1"/>
    <row r="6070" ht="14.55" customHeight="1"/>
    <row r="6071" ht="14.55" customHeight="1"/>
    <row r="6072" ht="14.55" customHeight="1"/>
    <row r="6073" ht="14.55" customHeight="1"/>
    <row r="6074" ht="14.55" customHeight="1"/>
    <row r="6075" ht="14.55" customHeight="1"/>
    <row r="6076" ht="14.55" customHeight="1"/>
    <row r="6077" ht="14.55" customHeight="1"/>
    <row r="6078" ht="14.55" customHeight="1"/>
    <row r="6079" ht="14.55" customHeight="1"/>
    <row r="6080" ht="14.55" customHeight="1"/>
    <row r="6081" ht="14.55" customHeight="1"/>
    <row r="6082" ht="14.55" customHeight="1"/>
    <row r="6083" ht="14.55" customHeight="1"/>
    <row r="6084" ht="14.55" customHeight="1"/>
    <row r="6085" ht="14.55" customHeight="1"/>
    <row r="6086" ht="14.55" customHeight="1"/>
    <row r="6087" ht="14.55" customHeight="1"/>
    <row r="6088" ht="14.55" customHeight="1"/>
    <row r="6089" ht="14.55" customHeight="1"/>
    <row r="6090" ht="14.55" customHeight="1"/>
    <row r="6091" ht="14.55" customHeight="1"/>
    <row r="6092" ht="14.55" customHeight="1"/>
    <row r="6093" ht="14.55" customHeight="1"/>
    <row r="6094" ht="14.55" customHeight="1"/>
    <row r="6095" ht="14.55" customHeight="1"/>
    <row r="6096" ht="14.55" customHeight="1"/>
    <row r="6097" ht="14.55" customHeight="1"/>
    <row r="6098" ht="14.55" customHeight="1"/>
    <row r="6099" ht="14.55" customHeight="1"/>
    <row r="6100" ht="14.55" customHeight="1"/>
    <row r="6101" ht="14.55" customHeight="1"/>
    <row r="6102" ht="14.55" customHeight="1"/>
    <row r="6103" ht="14.55" customHeight="1"/>
    <row r="6104" ht="14.55" customHeight="1"/>
    <row r="6105" ht="14.55" customHeight="1"/>
    <row r="6106" ht="14.55" customHeight="1"/>
    <row r="6107" ht="14.55" customHeight="1"/>
    <row r="6108" ht="14.55" customHeight="1"/>
    <row r="6109" ht="14.55" customHeight="1"/>
    <row r="6110" ht="14.55" customHeight="1"/>
    <row r="6111" ht="14.55" customHeight="1"/>
    <row r="6112" ht="14.55" customHeight="1"/>
    <row r="6113" ht="14.55" customHeight="1"/>
    <row r="6114" ht="14.55" customHeight="1"/>
    <row r="6115" ht="14.55" customHeight="1"/>
    <row r="6116" ht="14.55" customHeight="1"/>
    <row r="6117" ht="14.55" customHeight="1"/>
    <row r="6118" ht="14.55" customHeight="1"/>
    <row r="6119" ht="14.55" customHeight="1"/>
    <row r="6120" ht="14.55" customHeight="1"/>
    <row r="6121" ht="14.55" customHeight="1"/>
    <row r="6122" ht="14.55" customHeight="1"/>
    <row r="6123" ht="14.55" customHeight="1"/>
    <row r="6124" ht="14.55" customHeight="1"/>
    <row r="6125" ht="14.55" customHeight="1"/>
    <row r="6126" ht="14.55" customHeight="1"/>
    <row r="6127" ht="14.55" customHeight="1"/>
    <row r="6128" ht="14.55" customHeight="1"/>
    <row r="6129" ht="14.55" customHeight="1"/>
    <row r="6130" ht="14.55" customHeight="1"/>
    <row r="6131" ht="14.55" customHeight="1"/>
    <row r="6132" ht="14.55" customHeight="1"/>
    <row r="6133" ht="14.55" customHeight="1"/>
    <row r="6134" ht="14.55" customHeight="1"/>
    <row r="6135" ht="14.55" customHeight="1"/>
    <row r="6136" ht="14.55" customHeight="1"/>
    <row r="6137" ht="14.55" customHeight="1"/>
    <row r="6138" ht="14.55" customHeight="1"/>
    <row r="6139" ht="14.55" customHeight="1"/>
    <row r="6140" ht="14.55" customHeight="1"/>
    <row r="6141" ht="14.55" customHeight="1"/>
    <row r="6142" ht="14.55" customHeight="1"/>
    <row r="6143" ht="14.55" customHeight="1"/>
    <row r="6144" ht="14.55" customHeight="1"/>
    <row r="6145" ht="14.55" customHeight="1"/>
    <row r="6146" ht="14.55" customHeight="1"/>
    <row r="6147" ht="14.55" customHeight="1"/>
    <row r="6148" ht="14.55" customHeight="1"/>
    <row r="6149" ht="14.55" customHeight="1"/>
    <row r="6150" ht="14.55" customHeight="1"/>
    <row r="6151" ht="14.55" customHeight="1"/>
    <row r="6152" ht="14.55" customHeight="1"/>
    <row r="6153" ht="14.55" customHeight="1"/>
    <row r="6154" ht="14.55" customHeight="1"/>
    <row r="6155" ht="14.55" customHeight="1"/>
    <row r="6156" ht="14.55" customHeight="1"/>
    <row r="6157" ht="14.55" customHeight="1"/>
    <row r="6158" ht="14.55" customHeight="1"/>
    <row r="6159" ht="14.55" customHeight="1"/>
    <row r="6160" ht="14.55" customHeight="1"/>
    <row r="6161" ht="14.55" customHeight="1"/>
    <row r="6162" ht="14.55" customHeight="1"/>
    <row r="6163" ht="14.55" customHeight="1"/>
    <row r="6164" ht="14.55" customHeight="1"/>
    <row r="6165" ht="14.55" customHeight="1"/>
    <row r="6166" ht="14.55" customHeight="1"/>
    <row r="6167" ht="14.55" customHeight="1"/>
    <row r="6168" ht="14.55" customHeight="1"/>
    <row r="6169" ht="14.55" customHeight="1"/>
    <row r="6170" ht="14.55" customHeight="1"/>
    <row r="6171" ht="14.55" customHeight="1"/>
    <row r="6172" ht="14.55" customHeight="1"/>
    <row r="6173" ht="14.55" customHeight="1"/>
    <row r="6174" ht="14.55" customHeight="1"/>
    <row r="6175" ht="14.55" customHeight="1"/>
    <row r="6176" ht="14.55" customHeight="1"/>
    <row r="6177" ht="14.55" customHeight="1"/>
    <row r="6178" ht="14.55" customHeight="1"/>
    <row r="6179" ht="14.55" customHeight="1"/>
    <row r="6180" ht="14.55" customHeight="1"/>
    <row r="6181" ht="14.55" customHeight="1"/>
    <row r="6182" ht="14.55" customHeight="1"/>
    <row r="6183" ht="14.55" customHeight="1"/>
    <row r="6184" ht="14.55" customHeight="1"/>
    <row r="6185" ht="14.55" customHeight="1"/>
    <row r="6186" ht="14.55" customHeight="1"/>
    <row r="6187" ht="14.55" customHeight="1"/>
    <row r="6188" ht="14.55" customHeight="1"/>
    <row r="6189" ht="14.55" customHeight="1"/>
    <row r="6190" ht="14.55" customHeight="1"/>
    <row r="6191" ht="14.55" customHeight="1"/>
    <row r="6192" ht="14.55" customHeight="1"/>
    <row r="6193" ht="14.55" customHeight="1"/>
    <row r="6194" ht="14.55" customHeight="1"/>
    <row r="6195" ht="14.55" customHeight="1"/>
    <row r="6196" ht="14.55" customHeight="1"/>
    <row r="6197" ht="14.55" customHeight="1"/>
    <row r="6198" ht="14.55" customHeight="1"/>
    <row r="6199" ht="14.55" customHeight="1"/>
    <row r="6200" ht="14.55" customHeight="1"/>
    <row r="6201" ht="14.55" customHeight="1"/>
    <row r="6202" ht="14.55" customHeight="1"/>
    <row r="6203" ht="14.55" customHeight="1"/>
    <row r="6204" ht="14.55" customHeight="1"/>
    <row r="6205" ht="14.55" customHeight="1"/>
    <row r="6206" ht="14.55" customHeight="1"/>
    <row r="6207" ht="14.55" customHeight="1"/>
    <row r="6208" ht="14.55" customHeight="1"/>
    <row r="6209" ht="14.55" customHeight="1"/>
    <row r="6210" ht="14.55" customHeight="1"/>
    <row r="6211" ht="14.55" customHeight="1"/>
    <row r="6212" ht="14.55" customHeight="1"/>
    <row r="6213" ht="14.55" customHeight="1"/>
    <row r="6214" ht="14.55" customHeight="1"/>
    <row r="6215" ht="14.55" customHeight="1"/>
    <row r="6216" ht="14.55" customHeight="1"/>
    <row r="6217" ht="14.55" customHeight="1"/>
    <row r="6218" ht="14.55" customHeight="1"/>
    <row r="6219" ht="14.55" customHeight="1"/>
    <row r="6220" ht="14.55" customHeight="1"/>
    <row r="6221" ht="14.55" customHeight="1"/>
    <row r="6222" ht="14.55" customHeight="1"/>
    <row r="6223" ht="14.55" customHeight="1"/>
    <row r="6224" ht="14.55" customHeight="1"/>
    <row r="6225" ht="14.55" customHeight="1"/>
    <row r="6226" ht="14.55" customHeight="1"/>
    <row r="6227" ht="14.55" customHeight="1"/>
    <row r="6228" ht="14.55" customHeight="1"/>
    <row r="6229" ht="14.55" customHeight="1"/>
    <row r="6230" ht="14.55" customHeight="1"/>
    <row r="6231" ht="14.55" customHeight="1"/>
    <row r="6232" ht="14.55" customHeight="1"/>
    <row r="6233" ht="14.55" customHeight="1"/>
    <row r="6234" ht="14.55" customHeight="1"/>
    <row r="6235" ht="14.55" customHeight="1"/>
    <row r="6236" ht="14.55" customHeight="1"/>
    <row r="6237" ht="14.55" customHeight="1"/>
    <row r="6238" ht="14.55" customHeight="1"/>
    <row r="6239" ht="14.55" customHeight="1"/>
    <row r="6240" ht="14.55" customHeight="1"/>
    <row r="6241" ht="14.55" customHeight="1"/>
    <row r="6242" ht="14.55" customHeight="1"/>
    <row r="6243" ht="14.55" customHeight="1"/>
    <row r="6244" ht="14.55" customHeight="1"/>
    <row r="6245" ht="14.55" customHeight="1"/>
    <row r="6246" ht="14.55" customHeight="1"/>
    <row r="6247" ht="14.55" customHeight="1"/>
    <row r="6248" ht="14.55" customHeight="1"/>
    <row r="6249" ht="14.55" customHeight="1"/>
    <row r="6250" ht="14.55" customHeight="1"/>
    <row r="6251" ht="14.55" customHeight="1"/>
    <row r="6252" ht="14.55" customHeight="1"/>
    <row r="6253" ht="14.55" customHeight="1"/>
    <row r="6254" ht="14.55" customHeight="1"/>
    <row r="6255" ht="14.55" customHeight="1"/>
    <row r="6256" ht="14.55" customHeight="1"/>
    <row r="6257" ht="14.55" customHeight="1"/>
    <row r="6258" ht="14.55" customHeight="1"/>
    <row r="6259" ht="14.55" customHeight="1"/>
    <row r="6260" ht="14.55" customHeight="1"/>
    <row r="6261" ht="14.55" customHeight="1"/>
    <row r="6262" ht="14.55" customHeight="1"/>
    <row r="6263" ht="14.55" customHeight="1"/>
    <row r="6264" ht="14.55" customHeight="1"/>
    <row r="6265" ht="14.55" customHeight="1"/>
    <row r="6266" ht="14.55" customHeight="1"/>
  </sheetData>
  <sheetProtection algorithmName="SHA-512" hashValue="B2vXmTwROgkXERCVpRwAUkInA7dDQvfJTskEmOKZCBfnBbOMdZMDD9SRbjgX6Epipc9KOns3956AaAvTC5snWQ==" saltValue="3/APWzOOfSMFkAsKlGZjMw==" spinCount="100000" sheet="1" objects="1" scenarios="1" sort="0" autoFilter="0"/>
  <autoFilter ref="K1:AY4787" xr:uid="{00000000-0001-0000-1300-000000000000}"/>
  <pageMargins left="0.70866141732283472" right="0.70866141732283472" top="0.74803149606299213" bottom="0.74803149606299213" header="0.31496062992125984" footer="0.31496062992125984"/>
  <pageSetup paperSize="9" orientation="landscape" r:id="rId1"/>
  <headerFooter>
    <oddHeader>&amp;L&amp;"Calibri"&amp;12&amp;K000000 EBA Regular Use&amp;1#_x000D_</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F221"/>
  <sheetViews>
    <sheetView topLeftCell="A2" zoomScale="80" zoomScaleNormal="80" workbookViewId="0">
      <selection activeCell="C32" sqref="C32"/>
    </sheetView>
  </sheetViews>
  <sheetFormatPr defaultColWidth="0" defaultRowHeight="14.4" zeroHeight="1"/>
  <cols>
    <col min="1" max="1" width="10" bestFit="1" customWidth="1"/>
    <col min="2" max="2" width="31.5546875" bestFit="1" customWidth="1"/>
    <col min="3" max="3" width="137.21875" customWidth="1"/>
    <col min="4" max="5" width="9.21875" hidden="1" customWidth="1"/>
    <col min="6" max="6" width="0" hidden="1" customWidth="1"/>
    <col min="7" max="16384" width="9.21875" hidden="1"/>
  </cols>
  <sheetData>
    <row r="1" spans="1:3" ht="28.5" customHeight="1">
      <c r="A1" s="528" t="s">
        <v>5578</v>
      </c>
      <c r="B1" s="528"/>
      <c r="C1" s="528"/>
    </row>
    <row r="2" spans="1:3">
      <c r="A2" t="s">
        <v>5392</v>
      </c>
      <c r="B2" t="s">
        <v>1456</v>
      </c>
      <c r="C2" t="s">
        <v>5498</v>
      </c>
    </row>
    <row r="3" spans="1:3" ht="15" customHeight="1">
      <c r="A3" t="s">
        <v>130</v>
      </c>
      <c r="B3" t="s">
        <v>676</v>
      </c>
      <c r="C3" t="s">
        <v>5393</v>
      </c>
    </row>
    <row r="4" spans="1:3" ht="15" customHeight="1">
      <c r="A4" t="s">
        <v>132</v>
      </c>
      <c r="B4" t="s">
        <v>676</v>
      </c>
      <c r="C4" t="s">
        <v>5394</v>
      </c>
    </row>
    <row r="5" spans="1:3" ht="15" customHeight="1">
      <c r="A5" t="s">
        <v>131</v>
      </c>
      <c r="B5" t="s">
        <v>676</v>
      </c>
      <c r="C5" t="s">
        <v>5395</v>
      </c>
    </row>
    <row r="6" spans="1:3" ht="15" customHeight="1">
      <c r="A6" t="s">
        <v>133</v>
      </c>
      <c r="B6" t="s">
        <v>676</v>
      </c>
      <c r="C6" t="s">
        <v>5396</v>
      </c>
    </row>
    <row r="7" spans="1:3" ht="15" customHeight="1">
      <c r="A7" t="s">
        <v>134</v>
      </c>
      <c r="B7" t="s">
        <v>676</v>
      </c>
      <c r="C7" t="s">
        <v>5397</v>
      </c>
    </row>
    <row r="8" spans="1:3" ht="15" customHeight="1">
      <c r="A8" t="s">
        <v>135</v>
      </c>
      <c r="B8" t="s">
        <v>676</v>
      </c>
      <c r="C8" t="s">
        <v>5398</v>
      </c>
    </row>
    <row r="9" spans="1:3" ht="15" customHeight="1">
      <c r="A9" t="s">
        <v>136</v>
      </c>
      <c r="B9" t="s">
        <v>676</v>
      </c>
      <c r="C9" t="s">
        <v>110</v>
      </c>
    </row>
    <row r="10" spans="1:3" ht="15" customHeight="1">
      <c r="A10" t="s">
        <v>137</v>
      </c>
      <c r="B10" t="s">
        <v>676</v>
      </c>
      <c r="C10" t="s">
        <v>2294</v>
      </c>
    </row>
    <row r="11" spans="1:3" ht="15" customHeight="1">
      <c r="A11" s="1" t="s">
        <v>138</v>
      </c>
      <c r="B11" t="s">
        <v>676</v>
      </c>
      <c r="C11" t="s">
        <v>5399</v>
      </c>
    </row>
    <row r="12" spans="1:3" ht="15" customHeight="1">
      <c r="A12" s="1" t="s">
        <v>1492</v>
      </c>
      <c r="B12" t="s">
        <v>676</v>
      </c>
      <c r="C12" t="s">
        <v>5400</v>
      </c>
    </row>
    <row r="13" spans="1:3" ht="15" customHeight="1">
      <c r="A13" s="1" t="s">
        <v>1524</v>
      </c>
      <c r="B13" t="s">
        <v>676</v>
      </c>
      <c r="C13" t="s">
        <v>5401</v>
      </c>
    </row>
    <row r="14" spans="1:3" ht="15" customHeight="1">
      <c r="A14" s="1" t="s">
        <v>140</v>
      </c>
      <c r="B14" t="s">
        <v>677</v>
      </c>
      <c r="C14" t="s">
        <v>5402</v>
      </c>
    </row>
    <row r="15" spans="1:3" ht="15" customHeight="1">
      <c r="A15" s="1" t="s">
        <v>141</v>
      </c>
      <c r="B15" t="s">
        <v>677</v>
      </c>
      <c r="C15" t="s">
        <v>5403</v>
      </c>
    </row>
    <row r="16" spans="1:3" ht="15" customHeight="1">
      <c r="A16" s="1" t="s">
        <v>2315</v>
      </c>
      <c r="B16" t="s">
        <v>677</v>
      </c>
      <c r="C16" t="s">
        <v>5404</v>
      </c>
    </row>
    <row r="17" spans="1:3" ht="15" customHeight="1">
      <c r="A17" s="1" t="s">
        <v>4581</v>
      </c>
      <c r="B17" t="s">
        <v>677</v>
      </c>
      <c r="C17" t="s">
        <v>5405</v>
      </c>
    </row>
    <row r="18" spans="1:3" ht="15" customHeight="1">
      <c r="A18" s="1" t="s">
        <v>4613</v>
      </c>
      <c r="B18" t="s">
        <v>677</v>
      </c>
      <c r="C18" t="s">
        <v>5406</v>
      </c>
    </row>
    <row r="19" spans="1:3" ht="15" customHeight="1">
      <c r="A19" s="1" t="s">
        <v>142</v>
      </c>
      <c r="B19" t="s">
        <v>677</v>
      </c>
      <c r="C19" t="s">
        <v>46</v>
      </c>
    </row>
    <row r="20" spans="1:3" ht="15" customHeight="1">
      <c r="A20" s="1" t="s">
        <v>139</v>
      </c>
      <c r="B20" t="s">
        <v>677</v>
      </c>
      <c r="C20" t="s">
        <v>673</v>
      </c>
    </row>
    <row r="21" spans="1:3" ht="15" customHeight="1">
      <c r="A21" s="1" t="s">
        <v>4645</v>
      </c>
      <c r="B21" t="s">
        <v>677</v>
      </c>
      <c r="C21" t="s">
        <v>5407</v>
      </c>
    </row>
    <row r="22" spans="1:3" ht="15" customHeight="1">
      <c r="A22" s="1" t="s">
        <v>4677</v>
      </c>
      <c r="B22" t="s">
        <v>677</v>
      </c>
      <c r="C22" t="s">
        <v>5408</v>
      </c>
    </row>
    <row r="23" spans="1:3" ht="15" customHeight="1">
      <c r="A23" s="1" t="s">
        <v>4709</v>
      </c>
      <c r="B23" t="s">
        <v>677</v>
      </c>
      <c r="C23" t="s">
        <v>5409</v>
      </c>
    </row>
    <row r="24" spans="1:3" ht="15" customHeight="1">
      <c r="A24" s="1" t="s">
        <v>2478</v>
      </c>
      <c r="B24" t="s">
        <v>5264</v>
      </c>
      <c r="C24" t="s">
        <v>4494</v>
      </c>
    </row>
    <row r="25" spans="1:3" ht="15" customHeight="1">
      <c r="A25" s="1" t="s">
        <v>2510</v>
      </c>
      <c r="B25" t="s">
        <v>5264</v>
      </c>
      <c r="C25" t="s">
        <v>5410</v>
      </c>
    </row>
    <row r="26" spans="1:3" ht="15" customHeight="1">
      <c r="A26" s="1" t="s">
        <v>2542</v>
      </c>
      <c r="B26" t="s">
        <v>5264</v>
      </c>
      <c r="C26" t="s">
        <v>5411</v>
      </c>
    </row>
    <row r="27" spans="1:3" ht="15" customHeight="1">
      <c r="A27" s="1" t="s">
        <v>2574</v>
      </c>
      <c r="B27" t="s">
        <v>5264</v>
      </c>
      <c r="C27" t="s">
        <v>5412</v>
      </c>
    </row>
    <row r="28" spans="1:3" ht="15" customHeight="1">
      <c r="A28" s="1" t="s">
        <v>2606</v>
      </c>
      <c r="B28" t="s">
        <v>5264</v>
      </c>
      <c r="C28" t="s">
        <v>5413</v>
      </c>
    </row>
    <row r="29" spans="1:3" ht="15" customHeight="1">
      <c r="A29" s="1" t="s">
        <v>2638</v>
      </c>
      <c r="B29" t="s">
        <v>5264</v>
      </c>
      <c r="C29" t="s">
        <v>5414</v>
      </c>
    </row>
    <row r="30" spans="1:3" ht="15" customHeight="1">
      <c r="A30" s="1" t="s">
        <v>2670</v>
      </c>
      <c r="B30" t="s">
        <v>5264</v>
      </c>
      <c r="C30" t="s">
        <v>5415</v>
      </c>
    </row>
    <row r="31" spans="1:3" ht="15" customHeight="1">
      <c r="A31" s="1" t="s">
        <v>2702</v>
      </c>
      <c r="B31" t="s">
        <v>5264</v>
      </c>
      <c r="C31" t="s">
        <v>5416</v>
      </c>
    </row>
    <row r="32" spans="1:3" ht="15" customHeight="1">
      <c r="A32" s="1" t="s">
        <v>2734</v>
      </c>
      <c r="B32" t="s">
        <v>5264</v>
      </c>
      <c r="C32" t="s">
        <v>5417</v>
      </c>
    </row>
    <row r="33" spans="1:3" ht="15" customHeight="1">
      <c r="A33" s="1" t="s">
        <v>2766</v>
      </c>
      <c r="B33" t="s">
        <v>5264</v>
      </c>
      <c r="C33" t="s">
        <v>5418</v>
      </c>
    </row>
    <row r="34" spans="1:3" ht="15" customHeight="1">
      <c r="A34" s="1" t="s">
        <v>2798</v>
      </c>
      <c r="B34" t="s">
        <v>5264</v>
      </c>
      <c r="C34" t="s">
        <v>5419</v>
      </c>
    </row>
    <row r="35" spans="1:3" ht="15" customHeight="1">
      <c r="A35" s="1" t="s">
        <v>2830</v>
      </c>
      <c r="B35" t="s">
        <v>5264</v>
      </c>
      <c r="C35" t="s">
        <v>5420</v>
      </c>
    </row>
    <row r="36" spans="1:3">
      <c r="A36" s="1" t="s">
        <v>2862</v>
      </c>
      <c r="B36" t="s">
        <v>5265</v>
      </c>
      <c r="C36" s="367" t="s">
        <v>5421</v>
      </c>
    </row>
    <row r="37" spans="1:3" ht="15" customHeight="1">
      <c r="A37" s="1" t="s">
        <v>2894</v>
      </c>
      <c r="B37" t="s">
        <v>5265</v>
      </c>
      <c r="C37" t="s">
        <v>5422</v>
      </c>
    </row>
    <row r="38" spans="1:3" ht="15" customHeight="1">
      <c r="A38" s="1" t="s">
        <v>2926</v>
      </c>
      <c r="B38" t="s">
        <v>5265</v>
      </c>
      <c r="C38" t="s">
        <v>5576</v>
      </c>
    </row>
    <row r="39" spans="1:3">
      <c r="A39" s="1" t="s">
        <v>2958</v>
      </c>
      <c r="B39" t="s">
        <v>5265</v>
      </c>
      <c r="C39" t="s">
        <v>5423</v>
      </c>
    </row>
    <row r="40" spans="1:3">
      <c r="A40" s="1" t="s">
        <v>2990</v>
      </c>
      <c r="B40" t="s">
        <v>5265</v>
      </c>
      <c r="C40" t="s">
        <v>5424</v>
      </c>
    </row>
    <row r="41" spans="1:3">
      <c r="A41" s="1" t="s">
        <v>3022</v>
      </c>
      <c r="B41" t="s">
        <v>5265</v>
      </c>
      <c r="C41" t="s">
        <v>5577</v>
      </c>
    </row>
    <row r="42" spans="1:3" ht="15" customHeight="1">
      <c r="A42" t="s">
        <v>3054</v>
      </c>
      <c r="B42" t="s">
        <v>5265</v>
      </c>
      <c r="C42" t="s">
        <v>5425</v>
      </c>
    </row>
    <row r="43" spans="1:3" ht="15" customHeight="1">
      <c r="A43" t="s">
        <v>3086</v>
      </c>
      <c r="B43" t="s">
        <v>5265</v>
      </c>
      <c r="C43" t="s">
        <v>5426</v>
      </c>
    </row>
    <row r="44" spans="1:3" ht="15" customHeight="1">
      <c r="A44" t="s">
        <v>3118</v>
      </c>
      <c r="B44" t="s">
        <v>5265</v>
      </c>
      <c r="C44" t="s">
        <v>5427</v>
      </c>
    </row>
    <row r="45" spans="1:3" ht="15" customHeight="1">
      <c r="A45" t="s">
        <v>3150</v>
      </c>
      <c r="B45" t="s">
        <v>5265</v>
      </c>
      <c r="C45" t="s">
        <v>5428</v>
      </c>
    </row>
    <row r="46" spans="1:3" ht="15" customHeight="1">
      <c r="A46" t="s">
        <v>3182</v>
      </c>
      <c r="B46" t="s">
        <v>5265</v>
      </c>
      <c r="C46" t="s">
        <v>5429</v>
      </c>
    </row>
    <row r="47" spans="1:3" ht="15" customHeight="1">
      <c r="A47" t="s">
        <v>3214</v>
      </c>
      <c r="B47" t="s">
        <v>5265</v>
      </c>
      <c r="C47" t="s">
        <v>5430</v>
      </c>
    </row>
    <row r="48" spans="1:3" ht="15" customHeight="1">
      <c r="A48" t="s">
        <v>3278</v>
      </c>
      <c r="B48" t="s">
        <v>5266</v>
      </c>
      <c r="C48" t="s">
        <v>5431</v>
      </c>
    </row>
    <row r="49" spans="1:3" ht="15" customHeight="1">
      <c r="A49" t="s">
        <v>3310</v>
      </c>
      <c r="B49" t="s">
        <v>5266</v>
      </c>
      <c r="C49" t="s">
        <v>5432</v>
      </c>
    </row>
    <row r="50" spans="1:3" ht="15" customHeight="1">
      <c r="A50" t="s">
        <v>3342</v>
      </c>
      <c r="B50" t="s">
        <v>5266</v>
      </c>
      <c r="C50" t="s">
        <v>5433</v>
      </c>
    </row>
    <row r="51" spans="1:3" ht="15" customHeight="1">
      <c r="A51" t="s">
        <v>3374</v>
      </c>
      <c r="B51" t="s">
        <v>5266</v>
      </c>
      <c r="C51" t="s">
        <v>5434</v>
      </c>
    </row>
    <row r="52" spans="1:3" ht="15" customHeight="1">
      <c r="A52" t="s">
        <v>3406</v>
      </c>
      <c r="B52" t="s">
        <v>5266</v>
      </c>
      <c r="C52" t="s">
        <v>5435</v>
      </c>
    </row>
    <row r="53" spans="1:3" ht="15" customHeight="1">
      <c r="A53" t="s">
        <v>3438</v>
      </c>
      <c r="B53" t="s">
        <v>5266</v>
      </c>
      <c r="C53" t="s">
        <v>5436</v>
      </c>
    </row>
    <row r="54" spans="1:3" ht="15" customHeight="1">
      <c r="A54" t="s">
        <v>3470</v>
      </c>
      <c r="B54" t="s">
        <v>5266</v>
      </c>
      <c r="C54" t="s">
        <v>5437</v>
      </c>
    </row>
    <row r="55" spans="1:3" ht="15" customHeight="1">
      <c r="A55" t="s">
        <v>3502</v>
      </c>
      <c r="B55" t="s">
        <v>5266</v>
      </c>
      <c r="C55" t="s">
        <v>5438</v>
      </c>
    </row>
    <row r="56" spans="1:3" ht="15" customHeight="1">
      <c r="A56" t="s">
        <v>3534</v>
      </c>
      <c r="B56" t="s">
        <v>5266</v>
      </c>
      <c r="C56" t="s">
        <v>5439</v>
      </c>
    </row>
    <row r="57" spans="1:3">
      <c r="A57" t="s">
        <v>3246</v>
      </c>
      <c r="B57" t="s">
        <v>5266</v>
      </c>
      <c r="C57" t="s">
        <v>5440</v>
      </c>
    </row>
    <row r="58" spans="1:3">
      <c r="A58" t="s">
        <v>3566</v>
      </c>
      <c r="B58" t="s">
        <v>5266</v>
      </c>
      <c r="C58" t="s">
        <v>5441</v>
      </c>
    </row>
    <row r="59" spans="1:3">
      <c r="A59" t="s">
        <v>3598</v>
      </c>
      <c r="B59" t="s">
        <v>5266</v>
      </c>
      <c r="C59" t="s">
        <v>5442</v>
      </c>
    </row>
    <row r="60" spans="1:3">
      <c r="A60" t="s">
        <v>3630</v>
      </c>
      <c r="B60" t="s">
        <v>5266</v>
      </c>
      <c r="C60" t="s">
        <v>5443</v>
      </c>
    </row>
    <row r="61" spans="1:3">
      <c r="A61" t="s">
        <v>3662</v>
      </c>
      <c r="B61" t="s">
        <v>5266</v>
      </c>
      <c r="C61" t="s">
        <v>5444</v>
      </c>
    </row>
    <row r="62" spans="1:3">
      <c r="A62" t="s">
        <v>3694</v>
      </c>
      <c r="B62" t="s">
        <v>5266</v>
      </c>
      <c r="C62" t="s">
        <v>5445</v>
      </c>
    </row>
    <row r="63" spans="1:3">
      <c r="A63" t="s">
        <v>3726</v>
      </c>
      <c r="B63" t="s">
        <v>5266</v>
      </c>
      <c r="C63" t="s">
        <v>5446</v>
      </c>
    </row>
    <row r="64" spans="1:3">
      <c r="A64" t="s">
        <v>3758</v>
      </c>
      <c r="B64" t="s">
        <v>5266</v>
      </c>
      <c r="C64" t="s">
        <v>5447</v>
      </c>
    </row>
    <row r="65" spans="1:3">
      <c r="A65" t="s">
        <v>3790</v>
      </c>
      <c r="B65" t="s">
        <v>5266</v>
      </c>
      <c r="C65" t="s">
        <v>5448</v>
      </c>
    </row>
    <row r="66" spans="1:3">
      <c r="A66" t="s">
        <v>3822</v>
      </c>
      <c r="B66" t="s">
        <v>5266</v>
      </c>
      <c r="C66" t="s">
        <v>5449</v>
      </c>
    </row>
    <row r="67" spans="1:3">
      <c r="A67" t="s">
        <v>3886</v>
      </c>
      <c r="B67" t="s">
        <v>5267</v>
      </c>
      <c r="C67" t="s">
        <v>5450</v>
      </c>
    </row>
    <row r="68" spans="1:3">
      <c r="A68" t="s">
        <v>3918</v>
      </c>
      <c r="B68" t="s">
        <v>5267</v>
      </c>
      <c r="C68" t="s">
        <v>5451</v>
      </c>
    </row>
    <row r="69" spans="1:3">
      <c r="A69" t="s">
        <v>3950</v>
      </c>
      <c r="B69" t="s">
        <v>5267</v>
      </c>
      <c r="C69" t="s">
        <v>5452</v>
      </c>
    </row>
    <row r="70" spans="1:3">
      <c r="A70" t="s">
        <v>3982</v>
      </c>
      <c r="B70" t="s">
        <v>5267</v>
      </c>
      <c r="C70" t="s">
        <v>5453</v>
      </c>
    </row>
    <row r="71" spans="1:3">
      <c r="A71" t="s">
        <v>4014</v>
      </c>
      <c r="B71" t="s">
        <v>5267</v>
      </c>
      <c r="C71" t="s">
        <v>5454</v>
      </c>
    </row>
    <row r="72" spans="1:3">
      <c r="A72" t="s">
        <v>4046</v>
      </c>
      <c r="B72" t="s">
        <v>5267</v>
      </c>
      <c r="C72" t="s">
        <v>5455</v>
      </c>
    </row>
    <row r="73" spans="1:3">
      <c r="A73" t="s">
        <v>4078</v>
      </c>
      <c r="B73" t="s">
        <v>5267</v>
      </c>
      <c r="C73" t="s">
        <v>5456</v>
      </c>
    </row>
    <row r="74" spans="1:3">
      <c r="A74" t="s">
        <v>4110</v>
      </c>
      <c r="B74" t="s">
        <v>5267</v>
      </c>
      <c r="C74" t="s">
        <v>5457</v>
      </c>
    </row>
    <row r="75" spans="1:3">
      <c r="A75" t="s">
        <v>4142</v>
      </c>
      <c r="B75" t="s">
        <v>5267</v>
      </c>
      <c r="C75" t="s">
        <v>5458</v>
      </c>
    </row>
    <row r="76" spans="1:3">
      <c r="A76" t="s">
        <v>3854</v>
      </c>
      <c r="B76" t="s">
        <v>5267</v>
      </c>
      <c r="C76" t="s">
        <v>5459</v>
      </c>
    </row>
    <row r="77" spans="1:3">
      <c r="A77" t="s">
        <v>4174</v>
      </c>
      <c r="B77" t="s">
        <v>5267</v>
      </c>
      <c r="C77" t="s">
        <v>5460</v>
      </c>
    </row>
    <row r="78" spans="1:3">
      <c r="A78" t="s">
        <v>4206</v>
      </c>
      <c r="B78" t="s">
        <v>5267</v>
      </c>
      <c r="C78" t="s">
        <v>5461</v>
      </c>
    </row>
    <row r="79" spans="1:3">
      <c r="A79" t="s">
        <v>4238</v>
      </c>
      <c r="B79" t="s">
        <v>5267</v>
      </c>
      <c r="C79" t="s">
        <v>5462</v>
      </c>
    </row>
    <row r="80" spans="1:3">
      <c r="A80" t="s">
        <v>4270</v>
      </c>
      <c r="B80" t="s">
        <v>5267</v>
      </c>
      <c r="C80" t="s">
        <v>5463</v>
      </c>
    </row>
    <row r="81" spans="1:3">
      <c r="A81" t="s">
        <v>4302</v>
      </c>
      <c r="B81" t="s">
        <v>5267</v>
      </c>
      <c r="C81" t="s">
        <v>5464</v>
      </c>
    </row>
    <row r="82" spans="1:3">
      <c r="A82" t="s">
        <v>4334</v>
      </c>
      <c r="B82" t="s">
        <v>5267</v>
      </c>
      <c r="C82" t="s">
        <v>5465</v>
      </c>
    </row>
    <row r="83" spans="1:3">
      <c r="A83" t="s">
        <v>4366</v>
      </c>
      <c r="B83" t="s">
        <v>5267</v>
      </c>
      <c r="C83" t="s">
        <v>5466</v>
      </c>
    </row>
    <row r="84" spans="1:3">
      <c r="A84" t="s">
        <v>4398</v>
      </c>
      <c r="B84" t="s">
        <v>5267</v>
      </c>
      <c r="C84" t="s">
        <v>5467</v>
      </c>
    </row>
    <row r="85" spans="1:3">
      <c r="A85" t="s">
        <v>4430</v>
      </c>
      <c r="B85" t="s">
        <v>5267</v>
      </c>
      <c r="C85" t="s">
        <v>5468</v>
      </c>
    </row>
    <row r="86" spans="1:3" ht="15" customHeight="1">
      <c r="A86" t="s">
        <v>5029</v>
      </c>
      <c r="B86" t="s">
        <v>5268</v>
      </c>
      <c r="C86" t="s">
        <v>5469</v>
      </c>
    </row>
    <row r="87" spans="1:3" ht="15" customHeight="1">
      <c r="A87" t="s">
        <v>5061</v>
      </c>
      <c r="B87" t="s">
        <v>5268</v>
      </c>
      <c r="C87" t="s">
        <v>5470</v>
      </c>
    </row>
    <row r="88" spans="1:3" ht="15" customHeight="1">
      <c r="A88" t="s">
        <v>5093</v>
      </c>
      <c r="B88" t="s">
        <v>5268</v>
      </c>
      <c r="C88" t="s">
        <v>5471</v>
      </c>
    </row>
    <row r="89" spans="1:3" ht="15" customHeight="1">
      <c r="A89" t="s">
        <v>5125</v>
      </c>
      <c r="B89" t="s">
        <v>5268</v>
      </c>
      <c r="C89" t="s">
        <v>5472</v>
      </c>
    </row>
    <row r="90" spans="1:3">
      <c r="A90" t="s">
        <v>5157</v>
      </c>
      <c r="B90" t="s">
        <v>5268</v>
      </c>
      <c r="C90" t="s">
        <v>5473</v>
      </c>
    </row>
    <row r="91" spans="1:3">
      <c r="A91" t="s">
        <v>5189</v>
      </c>
      <c r="B91" t="s">
        <v>5268</v>
      </c>
      <c r="C91" t="s">
        <v>5474</v>
      </c>
    </row>
    <row r="92" spans="1:3">
      <c r="A92" t="s">
        <v>143</v>
      </c>
      <c r="B92" t="s">
        <v>5268</v>
      </c>
      <c r="C92" t="s">
        <v>5575</v>
      </c>
    </row>
    <row r="93" spans="1:3">
      <c r="A93" t="s">
        <v>144</v>
      </c>
      <c r="B93" t="s">
        <v>5268</v>
      </c>
      <c r="C93" t="s">
        <v>5475</v>
      </c>
    </row>
    <row r="94" spans="1:3">
      <c r="A94" t="s">
        <v>145</v>
      </c>
      <c r="B94" t="s">
        <v>5268</v>
      </c>
      <c r="C94" t="s">
        <v>5476</v>
      </c>
    </row>
    <row r="95" spans="1:3">
      <c r="A95" t="s">
        <v>146</v>
      </c>
      <c r="B95" t="s">
        <v>5268</v>
      </c>
      <c r="C95" t="s">
        <v>5477</v>
      </c>
    </row>
    <row r="96" spans="1:3" ht="15" customHeight="1">
      <c r="A96" t="s">
        <v>4462</v>
      </c>
      <c r="B96" t="s">
        <v>55</v>
      </c>
      <c r="C96" s="367" t="s">
        <v>5565</v>
      </c>
    </row>
    <row r="97" spans="1:3" ht="15" customHeight="1">
      <c r="A97" t="s">
        <v>4741</v>
      </c>
      <c r="B97" t="s">
        <v>55</v>
      </c>
      <c r="C97" t="s">
        <v>5566</v>
      </c>
    </row>
    <row r="98" spans="1:3" ht="15" customHeight="1">
      <c r="A98" t="s">
        <v>4773</v>
      </c>
      <c r="B98" t="s">
        <v>55</v>
      </c>
      <c r="C98" t="s">
        <v>5567</v>
      </c>
    </row>
    <row r="99" spans="1:3" ht="15" customHeight="1">
      <c r="A99" t="s">
        <v>4805</v>
      </c>
      <c r="B99" t="s">
        <v>55</v>
      </c>
      <c r="C99" t="s">
        <v>5568</v>
      </c>
    </row>
    <row r="100" spans="1:3" ht="15" customHeight="1">
      <c r="A100" t="s">
        <v>4837</v>
      </c>
      <c r="B100" t="s">
        <v>55</v>
      </c>
      <c r="C100" t="s">
        <v>5569</v>
      </c>
    </row>
    <row r="101" spans="1:3">
      <c r="A101" t="s">
        <v>4869</v>
      </c>
      <c r="B101" t="s">
        <v>55</v>
      </c>
      <c r="C101" t="s">
        <v>5570</v>
      </c>
    </row>
    <row r="102" spans="1:3">
      <c r="A102" t="s">
        <v>4901</v>
      </c>
      <c r="B102" t="s">
        <v>55</v>
      </c>
      <c r="C102" t="s">
        <v>5571</v>
      </c>
    </row>
    <row r="103" spans="1:3">
      <c r="A103" t="s">
        <v>4933</v>
      </c>
      <c r="B103" t="s">
        <v>55</v>
      </c>
      <c r="C103" t="s">
        <v>5572</v>
      </c>
    </row>
    <row r="104" spans="1:3">
      <c r="A104" t="s">
        <v>4965</v>
      </c>
      <c r="B104" t="s">
        <v>55</v>
      </c>
      <c r="C104" t="s">
        <v>5573</v>
      </c>
    </row>
    <row r="105" spans="1:3">
      <c r="A105" t="s">
        <v>6152</v>
      </c>
      <c r="B105" t="s">
        <v>55</v>
      </c>
      <c r="C105" t="s">
        <v>6182</v>
      </c>
    </row>
    <row r="106" spans="1:3">
      <c r="A106" t="s">
        <v>4997</v>
      </c>
      <c r="B106" t="s">
        <v>55</v>
      </c>
      <c r="C106" t="s">
        <v>5574</v>
      </c>
    </row>
    <row r="107" spans="1:3">
      <c r="A107" t="s">
        <v>1556</v>
      </c>
      <c r="B107" t="s">
        <v>1481</v>
      </c>
      <c r="C107" t="s">
        <v>5478</v>
      </c>
    </row>
    <row r="108" spans="1:3">
      <c r="A108" t="s">
        <v>1588</v>
      </c>
      <c r="B108" t="s">
        <v>1481</v>
      </c>
      <c r="C108" t="s">
        <v>5479</v>
      </c>
    </row>
    <row r="109" spans="1:3">
      <c r="A109" t="s">
        <v>1620</v>
      </c>
      <c r="B109" t="s">
        <v>1481</v>
      </c>
      <c r="C109" t="s">
        <v>5480</v>
      </c>
    </row>
    <row r="110" spans="1:3">
      <c r="A110" t="s">
        <v>1652</v>
      </c>
      <c r="B110" t="s">
        <v>1481</v>
      </c>
      <c r="C110" t="s">
        <v>5481</v>
      </c>
    </row>
    <row r="111" spans="1:3">
      <c r="A111" t="s">
        <v>1684</v>
      </c>
      <c r="B111" t="s">
        <v>1481</v>
      </c>
      <c r="C111" t="s">
        <v>5482</v>
      </c>
    </row>
    <row r="112" spans="1:3">
      <c r="A112" t="s">
        <v>1716</v>
      </c>
      <c r="B112" t="s">
        <v>1481</v>
      </c>
      <c r="C112" t="s">
        <v>5483</v>
      </c>
    </row>
    <row r="113" spans="1:3">
      <c r="A113" s="1" t="s">
        <v>1748</v>
      </c>
      <c r="B113" t="s">
        <v>1481</v>
      </c>
      <c r="C113" t="s">
        <v>2304</v>
      </c>
    </row>
    <row r="114" spans="1:3">
      <c r="A114" s="1" t="s">
        <v>1780</v>
      </c>
      <c r="B114" t="s">
        <v>1481</v>
      </c>
      <c r="C114" t="s">
        <v>2305</v>
      </c>
    </row>
    <row r="115" spans="1:3">
      <c r="A115" s="1" t="s">
        <v>1812</v>
      </c>
      <c r="B115" t="s">
        <v>1481</v>
      </c>
      <c r="C115" t="s">
        <v>2306</v>
      </c>
    </row>
    <row r="116" spans="1:3" ht="14.55" customHeight="1">
      <c r="A116" s="1" t="s">
        <v>1844</v>
      </c>
      <c r="B116" t="s">
        <v>1481</v>
      </c>
      <c r="C116" t="s">
        <v>2307</v>
      </c>
    </row>
    <row r="117" spans="1:3">
      <c r="A117" t="s">
        <v>1876</v>
      </c>
      <c r="B117" t="s">
        <v>1482</v>
      </c>
      <c r="C117" t="s">
        <v>2413</v>
      </c>
    </row>
    <row r="118" spans="1:3">
      <c r="A118" t="s">
        <v>1908</v>
      </c>
      <c r="B118" t="s">
        <v>1482</v>
      </c>
      <c r="C118" t="s">
        <v>5484</v>
      </c>
    </row>
    <row r="119" spans="1:3">
      <c r="A119" t="s">
        <v>1940</v>
      </c>
      <c r="B119" t="s">
        <v>1482</v>
      </c>
      <c r="C119" t="s">
        <v>5485</v>
      </c>
    </row>
    <row r="120" spans="1:3" ht="15" customHeight="1">
      <c r="A120" t="s">
        <v>1972</v>
      </c>
      <c r="B120" t="s">
        <v>1482</v>
      </c>
      <c r="C120" t="s">
        <v>5486</v>
      </c>
    </row>
    <row r="121" spans="1:3" ht="15" customHeight="1">
      <c r="A121" t="s">
        <v>2004</v>
      </c>
      <c r="B121" t="s">
        <v>1482</v>
      </c>
      <c r="C121" t="s">
        <v>5555</v>
      </c>
    </row>
    <row r="122" spans="1:3">
      <c r="A122" t="s">
        <v>2036</v>
      </c>
      <c r="B122" t="s">
        <v>1482</v>
      </c>
      <c r="C122" t="s">
        <v>5556</v>
      </c>
    </row>
    <row r="123" spans="1:3">
      <c r="A123" t="s">
        <v>2068</v>
      </c>
      <c r="B123" t="s">
        <v>1482</v>
      </c>
      <c r="C123" t="s">
        <v>5557</v>
      </c>
    </row>
    <row r="124" spans="1:3">
      <c r="A124" t="s">
        <v>2100</v>
      </c>
      <c r="B124" t="s">
        <v>1482</v>
      </c>
      <c r="C124" t="s">
        <v>5558</v>
      </c>
    </row>
    <row r="125" spans="1:3">
      <c r="A125" t="s">
        <v>2316</v>
      </c>
      <c r="B125" t="s">
        <v>1482</v>
      </c>
      <c r="C125" t="s">
        <v>5559</v>
      </c>
    </row>
    <row r="126" spans="1:3">
      <c r="A126" t="s">
        <v>2132</v>
      </c>
      <c r="B126" t="s">
        <v>1482</v>
      </c>
      <c r="C126" t="s">
        <v>5560</v>
      </c>
    </row>
    <row r="127" spans="1:3">
      <c r="A127" t="s">
        <v>2164</v>
      </c>
      <c r="B127" t="s">
        <v>1482</v>
      </c>
      <c r="C127" t="s">
        <v>5561</v>
      </c>
    </row>
    <row r="128" spans="1:3">
      <c r="A128" t="s">
        <v>2196</v>
      </c>
      <c r="B128" t="s">
        <v>1482</v>
      </c>
      <c r="C128" t="s">
        <v>5562</v>
      </c>
    </row>
    <row r="129" spans="1:3">
      <c r="A129" t="s">
        <v>2228</v>
      </c>
      <c r="B129" t="s">
        <v>1482</v>
      </c>
      <c r="C129" t="s">
        <v>5563</v>
      </c>
    </row>
    <row r="130" spans="1:3">
      <c r="A130" t="s">
        <v>2260</v>
      </c>
      <c r="B130" t="s">
        <v>1482</v>
      </c>
      <c r="C130" t="s">
        <v>5564</v>
      </c>
    </row>
    <row r="131" spans="1:3">
      <c r="A131" t="s">
        <v>5593</v>
      </c>
      <c r="B131" t="s">
        <v>5590</v>
      </c>
      <c r="C131" t="s">
        <v>5602</v>
      </c>
    </row>
    <row r="132" spans="1:3">
      <c r="A132" t="s">
        <v>5594</v>
      </c>
      <c r="B132" t="s">
        <v>5590</v>
      </c>
      <c r="C132" t="s">
        <v>5603</v>
      </c>
    </row>
    <row r="133" spans="1:3">
      <c r="A133" t="s">
        <v>5595</v>
      </c>
      <c r="B133" t="s">
        <v>5590</v>
      </c>
      <c r="C133" t="s">
        <v>5604</v>
      </c>
    </row>
    <row r="134" spans="1:3">
      <c r="A134" t="s">
        <v>5596</v>
      </c>
      <c r="B134" t="s">
        <v>5590</v>
      </c>
      <c r="C134" t="s">
        <v>5605</v>
      </c>
    </row>
    <row r="135" spans="1:3">
      <c r="A135" t="s">
        <v>5597</v>
      </c>
      <c r="B135" t="s">
        <v>5590</v>
      </c>
      <c r="C135" t="s">
        <v>5606</v>
      </c>
    </row>
    <row r="136" spans="1:3">
      <c r="A136" t="s">
        <v>5598</v>
      </c>
      <c r="B136" t="s">
        <v>5590</v>
      </c>
      <c r="C136" t="s">
        <v>5607</v>
      </c>
    </row>
    <row r="137" spans="1:3">
      <c r="A137" t="s">
        <v>5599</v>
      </c>
      <c r="B137" t="s">
        <v>5590</v>
      </c>
      <c r="C137" t="s">
        <v>5608</v>
      </c>
    </row>
    <row r="138" spans="1:3">
      <c r="A138" t="s">
        <v>5600</v>
      </c>
      <c r="B138" t="s">
        <v>5590</v>
      </c>
      <c r="C138" t="s">
        <v>5609</v>
      </c>
    </row>
    <row r="139" spans="1:3">
      <c r="A139" t="s">
        <v>6168</v>
      </c>
      <c r="B139" t="s">
        <v>6148</v>
      </c>
      <c r="C139" t="s">
        <v>6183</v>
      </c>
    </row>
    <row r="140" spans="1:3">
      <c r="A140" t="s">
        <v>6169</v>
      </c>
      <c r="B140" t="s">
        <v>6148</v>
      </c>
      <c r="C140" t="s">
        <v>6184</v>
      </c>
    </row>
    <row r="141" spans="1:3">
      <c r="A141" t="s">
        <v>6170</v>
      </c>
      <c r="B141" t="s">
        <v>6148</v>
      </c>
      <c r="C141" t="s">
        <v>6185</v>
      </c>
    </row>
    <row r="142" spans="1:3">
      <c r="A142" t="s">
        <v>6171</v>
      </c>
      <c r="B142" t="s">
        <v>6148</v>
      </c>
      <c r="C142" t="s">
        <v>6186</v>
      </c>
    </row>
    <row r="143" spans="1:3">
      <c r="A143" t="s">
        <v>6172</v>
      </c>
      <c r="B143" t="s">
        <v>6148</v>
      </c>
      <c r="C143" t="s">
        <v>6187</v>
      </c>
    </row>
    <row r="144" spans="1:3">
      <c r="A144" t="s">
        <v>6173</v>
      </c>
      <c r="B144" t="s">
        <v>6148</v>
      </c>
      <c r="C144" t="s">
        <v>6188</v>
      </c>
    </row>
    <row r="145" spans="1:3">
      <c r="A145" t="s">
        <v>6174</v>
      </c>
      <c r="B145" t="s">
        <v>6148</v>
      </c>
      <c r="C145" t="s">
        <v>6189</v>
      </c>
    </row>
    <row r="146" spans="1:3">
      <c r="A146" t="s">
        <v>6175</v>
      </c>
      <c r="B146" t="s">
        <v>6148</v>
      </c>
      <c r="C146" t="s">
        <v>6190</v>
      </c>
    </row>
    <row r="147" spans="1:3">
      <c r="A147" t="s">
        <v>6176</v>
      </c>
      <c r="B147" t="s">
        <v>6148</v>
      </c>
      <c r="C147" t="s">
        <v>6191</v>
      </c>
    </row>
    <row r="148" spans="1:3">
      <c r="A148" t="s">
        <v>6177</v>
      </c>
      <c r="B148" t="s">
        <v>6148</v>
      </c>
      <c r="C148" t="s">
        <v>6192</v>
      </c>
    </row>
    <row r="149" spans="1:3">
      <c r="A149" t="s">
        <v>6178</v>
      </c>
      <c r="B149" t="s">
        <v>6148</v>
      </c>
      <c r="C149" t="s">
        <v>6193</v>
      </c>
    </row>
    <row r="150" spans="1:3">
      <c r="A150" t="s">
        <v>6179</v>
      </c>
      <c r="B150" t="s">
        <v>6148</v>
      </c>
      <c r="C150" t="s">
        <v>6194</v>
      </c>
    </row>
    <row r="151" spans="1:3">
      <c r="A151" t="s">
        <v>6180</v>
      </c>
      <c r="B151" t="s">
        <v>6148</v>
      </c>
      <c r="C151" t="s">
        <v>6195</v>
      </c>
    </row>
    <row r="152" spans="1:3">
      <c r="A152" t="s">
        <v>6181</v>
      </c>
      <c r="B152" t="s">
        <v>6148</v>
      </c>
      <c r="C152" t="s">
        <v>6196</v>
      </c>
    </row>
    <row r="153" spans="1:3"/>
    <row r="154" spans="1:3"/>
    <row r="155" spans="1:3"/>
    <row r="156" spans="1:3"/>
    <row r="157" spans="1:3"/>
    <row r="158" spans="1:3"/>
    <row r="159" spans="1:3"/>
    <row r="160" spans="1:3"/>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sheetData>
  <sheetProtection algorithmName="SHA-512" hashValue="1ttqHhvOIp9A+epKQjCro8i6VcT+dTloblfp6jymRPap55Pr2PCdIZLBLryx0JkYDY0muuhy8as+OWeIQP0/Tw==" saltValue="TXJfXIhVVYXawutJiSih1Q==" spinCount="100000" sheet="1" objects="1" scenarios="1" sort="0" autoFilter="0"/>
  <mergeCells count="1">
    <mergeCell ref="A1:C1"/>
  </mergeCells>
  <phoneticPr fontId="110" type="noConversion"/>
  <pageMargins left="0.7" right="0.7" top="0.75" bottom="0.75" header="0.3" footer="0.3"/>
  <pageSetup paperSize="9" orientation="portrait" r:id="rId1"/>
  <headerFooter>
    <oddHeader>&amp;L&amp;"Calibri"&amp;12&amp;K000000 EBA Regular Use&amp;1#_x000D_</oddHeader>
  </headerFooter>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dimension ref="A1:F9"/>
  <sheetViews>
    <sheetView workbookViewId="0">
      <selection activeCell="B2" sqref="B2"/>
    </sheetView>
  </sheetViews>
  <sheetFormatPr defaultColWidth="0" defaultRowHeight="14.4" zeroHeight="1"/>
  <cols>
    <col min="1" max="1" width="65" bestFit="1" customWidth="1"/>
    <col min="2" max="2" width="10.5546875" bestFit="1" customWidth="1"/>
    <col min="3" max="3" width="11.77734375" bestFit="1" customWidth="1"/>
    <col min="4" max="4" width="72.44140625" bestFit="1" customWidth="1"/>
    <col min="5" max="5" width="21" bestFit="1" customWidth="1"/>
    <col min="6" max="6" width="9.21875" customWidth="1"/>
    <col min="7" max="16384" width="9.21875" hidden="1"/>
  </cols>
  <sheetData>
    <row r="1" spans="1:5">
      <c r="A1" s="151" t="s">
        <v>2467</v>
      </c>
      <c r="B1" s="123">
        <v>45291</v>
      </c>
      <c r="C1" s="630"/>
      <c r="D1" s="630"/>
    </row>
    <row r="2" spans="1:5"/>
    <row r="3" spans="1:5">
      <c r="A3" s="148" t="s">
        <v>1456</v>
      </c>
      <c r="B3" s="149" t="s">
        <v>1457</v>
      </c>
      <c r="C3" s="149" t="s">
        <v>1460</v>
      </c>
      <c r="D3" s="150" t="s">
        <v>2320</v>
      </c>
      <c r="E3" s="631" t="s">
        <v>2321</v>
      </c>
    </row>
    <row r="4" spans="1:5">
      <c r="A4" s="129" t="s">
        <v>1458</v>
      </c>
      <c r="B4" s="130" t="s">
        <v>1459</v>
      </c>
      <c r="C4" s="126" t="str">
        <f>"Q"&amp;ROUNDUP(MONTH($B$1)/3,0)&amp;YEAR(B1)&amp;" Data"</f>
        <v>Q42023 Data</v>
      </c>
      <c r="D4" s="124" t="s">
        <v>2322</v>
      </c>
      <c r="E4" s="631"/>
    </row>
    <row r="5" spans="1:5">
      <c r="A5" s="129" t="s">
        <v>1461</v>
      </c>
      <c r="B5" s="130" t="s">
        <v>1462</v>
      </c>
      <c r="C5" s="127" t="str">
        <f>YEAR($B$1)&amp;IF(MONTH($B$1)&lt;10,"0"&amp;MONTH($B$1),MONTH($B$1))</f>
        <v>202312</v>
      </c>
      <c r="D5" s="124" t="s">
        <v>2322</v>
      </c>
      <c r="E5" s="631"/>
    </row>
    <row r="6" spans="1:5">
      <c r="A6" s="129" t="s">
        <v>1463</v>
      </c>
      <c r="B6" s="130" t="s">
        <v>1464</v>
      </c>
      <c r="C6" s="127">
        <f>$B$1</f>
        <v>45291</v>
      </c>
      <c r="D6" s="124" t="s">
        <v>2322</v>
      </c>
      <c r="E6" s="631"/>
    </row>
    <row r="7" spans="1:5" ht="15.6">
      <c r="A7" s="129" t="s">
        <v>1463</v>
      </c>
      <c r="B7" s="130" t="s">
        <v>1465</v>
      </c>
      <c r="C7" s="128">
        <f>EOMONTH(EOMONTH(C6,-33),-1)+1</f>
        <v>44256</v>
      </c>
      <c r="D7" s="124" t="s">
        <v>2468</v>
      </c>
      <c r="E7" s="631"/>
    </row>
    <row r="8" spans="1:5">
      <c r="A8" s="131" t="s">
        <v>1466</v>
      </c>
      <c r="B8" s="132" t="s">
        <v>1462</v>
      </c>
      <c r="C8" s="147" t="str">
        <f>YEAR($B$1)&amp;IF(MONTH($B$1)&lt;10,"0"&amp;MONTH($B$1),MONTH($B$1))</f>
        <v>202312</v>
      </c>
      <c r="D8" s="125" t="s">
        <v>2322</v>
      </c>
      <c r="E8" s="631"/>
    </row>
    <row r="9" spans="1:5"/>
  </sheetData>
  <sheetProtection algorithmName="SHA-512" hashValue="GQfIhSgdtkfcS+vT615zEl1BC9yj5FANV8hcqauEwzTK00tPqlC4CFvmH3PFs9JZR2v0dUi3ZLFP7DUuXq8fow==" saltValue="o8AcUWQADGSoFkBAAR1R6g==" spinCount="100000" sheet="1" objects="1" scenarios="1"/>
  <customSheetViews>
    <customSheetView guid="{B0D27209-A616-42C3-9F15-59E20239AD6E}">
      <selection activeCell="C7" sqref="C7"/>
      <pageMargins left="0.7" right="0.7" top="0.75" bottom="0.75" header="0.3" footer="0.3"/>
    </customSheetView>
  </customSheetViews>
  <mergeCells count="2">
    <mergeCell ref="C1:D1"/>
    <mergeCell ref="E3:E8"/>
  </mergeCells>
  <pageMargins left="0.7" right="0.7" top="0.75" bottom="0.75" header="0.3" footer="0.3"/>
  <pageSetup paperSize="9" orientation="portrait" r:id="rId1"/>
  <headerFooter>
    <oddHeader>&amp;L&amp;"Calibri"&amp;12&amp;K000000 EBA Regular Use&amp;1#_x000D_</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M24"/>
  <sheetViews>
    <sheetView workbookViewId="0"/>
  </sheetViews>
  <sheetFormatPr defaultColWidth="0" defaultRowHeight="15" customHeight="1" zeroHeight="1"/>
  <cols>
    <col min="1" max="1" width="8" customWidth="1"/>
    <col min="2" max="3" width="8" hidden="1" customWidth="1"/>
    <col min="4" max="4" width="6.5546875" bestFit="1" customWidth="1"/>
    <col min="5" max="6" width="35.44140625" customWidth="1"/>
    <col min="7" max="7" width="14.77734375" hidden="1" customWidth="1"/>
    <col min="8" max="8" width="15.44140625" customWidth="1"/>
    <col min="9" max="9" width="13.21875" customWidth="1"/>
    <col min="10" max="10" width="17.44140625" customWidth="1"/>
    <col min="11" max="12" width="56.77734375" customWidth="1"/>
    <col min="13" max="13" width="38.44140625" customWidth="1"/>
    <col min="14" max="16384" width="8" hidden="1"/>
  </cols>
  <sheetData>
    <row r="1" spans="1:13" s="119" customFormat="1" ht="12.6">
      <c r="A1" s="121">
        <v>1</v>
      </c>
      <c r="B1" s="119">
        <v>2</v>
      </c>
      <c r="C1" s="121">
        <v>3</v>
      </c>
      <c r="D1" s="119">
        <v>4</v>
      </c>
      <c r="E1" s="121">
        <v>5</v>
      </c>
      <c r="F1" s="121">
        <v>6</v>
      </c>
      <c r="G1" s="121">
        <v>7</v>
      </c>
      <c r="H1" s="119">
        <v>8</v>
      </c>
      <c r="I1" s="121">
        <v>9</v>
      </c>
      <c r="J1" s="119">
        <v>10</v>
      </c>
      <c r="K1" s="121">
        <v>11</v>
      </c>
      <c r="L1" s="119">
        <v>12</v>
      </c>
      <c r="M1" s="121">
        <v>13</v>
      </c>
    </row>
    <row r="2" spans="1:13" s="122" customFormat="1" ht="25.2">
      <c r="A2" s="109" t="s">
        <v>51</v>
      </c>
      <c r="B2" s="110"/>
      <c r="C2" s="145"/>
      <c r="D2" s="109" t="s">
        <v>49</v>
      </c>
      <c r="E2" s="109" t="s">
        <v>50</v>
      </c>
      <c r="F2" s="109" t="s">
        <v>63</v>
      </c>
      <c r="G2" s="109" t="s">
        <v>47</v>
      </c>
      <c r="H2" s="109" t="s">
        <v>106</v>
      </c>
      <c r="I2" s="109" t="s">
        <v>41</v>
      </c>
      <c r="J2" s="109" t="s">
        <v>42</v>
      </c>
      <c r="K2" s="109" t="s">
        <v>1404</v>
      </c>
      <c r="L2" s="109" t="s">
        <v>1405</v>
      </c>
      <c r="M2" s="109" t="s">
        <v>52</v>
      </c>
    </row>
    <row r="3" spans="1:13" s="119" customFormat="1" ht="55.5" customHeight="1">
      <c r="A3" s="111">
        <v>1</v>
      </c>
      <c r="B3" s="112">
        <v>1</v>
      </c>
      <c r="C3" s="145">
        <v>1</v>
      </c>
      <c r="D3" s="113">
        <v>1</v>
      </c>
      <c r="E3" s="114" t="s">
        <v>0</v>
      </c>
      <c r="F3" s="113" t="s">
        <v>65</v>
      </c>
      <c r="G3" s="113" t="s">
        <v>35</v>
      </c>
      <c r="H3" s="114" t="s">
        <v>0</v>
      </c>
      <c r="I3" s="113" t="s">
        <v>734</v>
      </c>
      <c r="J3" s="113" t="s">
        <v>735</v>
      </c>
      <c r="K3" s="113">
        <v>0</v>
      </c>
      <c r="L3" s="113">
        <v>0</v>
      </c>
      <c r="M3" s="113" t="s">
        <v>53</v>
      </c>
    </row>
    <row r="4" spans="1:13" s="119" customFormat="1" ht="55.5" customHeight="1">
      <c r="A4" s="111">
        <v>2</v>
      </c>
      <c r="B4" s="112">
        <v>2</v>
      </c>
      <c r="C4" s="145">
        <v>1</v>
      </c>
      <c r="D4" s="113">
        <v>2</v>
      </c>
      <c r="E4" s="114" t="s">
        <v>1</v>
      </c>
      <c r="F4" s="113" t="s">
        <v>66</v>
      </c>
      <c r="G4" s="113" t="s">
        <v>35</v>
      </c>
      <c r="H4" s="114" t="s">
        <v>1</v>
      </c>
      <c r="I4" s="113" t="s">
        <v>736</v>
      </c>
      <c r="J4" s="113" t="s">
        <v>735</v>
      </c>
      <c r="K4" s="113">
        <v>0</v>
      </c>
      <c r="L4" s="113">
        <v>0</v>
      </c>
      <c r="M4" s="113" t="s">
        <v>53</v>
      </c>
    </row>
    <row r="5" spans="1:13" s="119" customFormat="1" ht="55.5" customHeight="1">
      <c r="A5" s="111">
        <v>3</v>
      </c>
      <c r="B5" s="112">
        <v>3</v>
      </c>
      <c r="C5" s="145">
        <v>1</v>
      </c>
      <c r="D5" s="113">
        <v>3</v>
      </c>
      <c r="E5" s="114" t="s">
        <v>631</v>
      </c>
      <c r="F5" s="113" t="s">
        <v>64</v>
      </c>
      <c r="G5" s="113" t="s">
        <v>35</v>
      </c>
      <c r="H5" s="114" t="s">
        <v>67</v>
      </c>
      <c r="I5" s="113" t="s">
        <v>737</v>
      </c>
      <c r="J5" s="113" t="s">
        <v>735</v>
      </c>
      <c r="K5" s="113">
        <v>0</v>
      </c>
      <c r="L5" s="113">
        <v>0</v>
      </c>
      <c r="M5" s="113" t="s">
        <v>53</v>
      </c>
    </row>
    <row r="6" spans="1:13" s="119" customFormat="1" ht="55.5" customHeight="1">
      <c r="A6" s="111">
        <v>4</v>
      </c>
      <c r="B6" s="112">
        <v>4</v>
      </c>
      <c r="C6" s="145">
        <v>1</v>
      </c>
      <c r="D6" s="113">
        <v>208</v>
      </c>
      <c r="E6" s="116" t="s">
        <v>1384</v>
      </c>
      <c r="F6" s="113" t="s">
        <v>625</v>
      </c>
      <c r="G6" s="113" t="s">
        <v>35</v>
      </c>
      <c r="H6" s="114" t="s">
        <v>621</v>
      </c>
      <c r="I6" s="113" t="s">
        <v>738</v>
      </c>
      <c r="J6" s="113" t="s">
        <v>739</v>
      </c>
      <c r="K6" s="113"/>
      <c r="L6" s="113"/>
      <c r="M6" s="113" t="s">
        <v>53</v>
      </c>
    </row>
    <row r="7" spans="1:13" s="119" customFormat="1" ht="55.5" customHeight="1">
      <c r="A7" s="111">
        <v>5</v>
      </c>
      <c r="B7" s="112">
        <v>5</v>
      </c>
      <c r="C7" s="145">
        <v>1</v>
      </c>
      <c r="D7" s="113">
        <v>195</v>
      </c>
      <c r="E7" s="117" t="s">
        <v>1102</v>
      </c>
      <c r="F7" s="113" t="s">
        <v>1092</v>
      </c>
      <c r="G7" s="113" t="s">
        <v>35</v>
      </c>
      <c r="H7" s="113" t="s">
        <v>2437</v>
      </c>
      <c r="I7" s="113" t="s">
        <v>1108</v>
      </c>
      <c r="J7" s="113" t="s">
        <v>1109</v>
      </c>
      <c r="K7" s="113">
        <v>0</v>
      </c>
      <c r="L7" s="113">
        <v>0</v>
      </c>
      <c r="M7" s="113" t="s">
        <v>53</v>
      </c>
    </row>
    <row r="8" spans="1:13" s="119" customFormat="1" ht="55.5" customHeight="1">
      <c r="A8" s="111">
        <v>6</v>
      </c>
      <c r="B8" s="112">
        <v>6</v>
      </c>
      <c r="C8" s="145">
        <v>1</v>
      </c>
      <c r="D8" s="113">
        <v>194</v>
      </c>
      <c r="E8" s="117" t="s">
        <v>1101</v>
      </c>
      <c r="F8" s="113" t="s">
        <v>1090</v>
      </c>
      <c r="G8" s="113" t="s">
        <v>35</v>
      </c>
      <c r="H8" s="113" t="s">
        <v>1089</v>
      </c>
      <c r="I8" s="113" t="s">
        <v>1106</v>
      </c>
      <c r="J8" s="113" t="s">
        <v>1107</v>
      </c>
      <c r="K8" s="113">
        <v>0</v>
      </c>
      <c r="L8" s="113">
        <v>0</v>
      </c>
      <c r="M8" s="113" t="s">
        <v>53</v>
      </c>
    </row>
    <row r="9" spans="1:13" s="119" customFormat="1" ht="55.5" customHeight="1">
      <c r="A9" s="111">
        <v>7</v>
      </c>
      <c r="B9" s="112">
        <v>7</v>
      </c>
      <c r="C9" s="145">
        <v>1</v>
      </c>
      <c r="D9" s="113">
        <v>93</v>
      </c>
      <c r="E9" s="114" t="s">
        <v>1487</v>
      </c>
      <c r="F9" s="113" t="s">
        <v>126</v>
      </c>
      <c r="G9" s="113" t="s">
        <v>35</v>
      </c>
      <c r="H9" s="113" t="s">
        <v>109</v>
      </c>
      <c r="I9" s="113" t="s">
        <v>740</v>
      </c>
      <c r="J9" s="113" t="s">
        <v>741</v>
      </c>
      <c r="K9" s="113"/>
      <c r="L9" s="113"/>
      <c r="M9" s="113" t="s">
        <v>54</v>
      </c>
    </row>
    <row r="10" spans="1:13" s="119" customFormat="1" ht="55.5" customHeight="1">
      <c r="A10" s="111">
        <v>8</v>
      </c>
      <c r="B10" s="112">
        <v>8</v>
      </c>
      <c r="C10" s="145">
        <v>1</v>
      </c>
      <c r="D10" s="113">
        <v>235</v>
      </c>
      <c r="E10" s="114" t="s">
        <v>624</v>
      </c>
      <c r="F10" s="113" t="s">
        <v>632</v>
      </c>
      <c r="G10" s="113" t="s">
        <v>35</v>
      </c>
      <c r="H10" s="114" t="s">
        <v>624</v>
      </c>
      <c r="I10" s="113" t="s">
        <v>742</v>
      </c>
      <c r="J10" s="113" t="s">
        <v>740</v>
      </c>
      <c r="K10" s="113"/>
      <c r="L10" s="113"/>
      <c r="M10" s="113" t="s">
        <v>54</v>
      </c>
    </row>
    <row r="11" spans="1:13" s="119" customFormat="1" ht="55.5" customHeight="1">
      <c r="A11" s="111">
        <v>9</v>
      </c>
      <c r="B11" s="112">
        <v>9</v>
      </c>
      <c r="C11" s="145">
        <v>1</v>
      </c>
      <c r="D11" s="113">
        <v>239</v>
      </c>
      <c r="E11" s="117" t="s">
        <v>1385</v>
      </c>
      <c r="F11" s="113" t="s">
        <v>633</v>
      </c>
      <c r="G11" s="113" t="s">
        <v>35</v>
      </c>
      <c r="H11" s="113" t="s">
        <v>626</v>
      </c>
      <c r="I11" s="113" t="s">
        <v>743</v>
      </c>
      <c r="J11" s="113" t="s">
        <v>741</v>
      </c>
      <c r="K11" s="117"/>
      <c r="L11" s="113"/>
      <c r="M11" s="113" t="s">
        <v>54</v>
      </c>
    </row>
    <row r="12" spans="1:13" s="119" customFormat="1" ht="55.5" customHeight="1">
      <c r="A12" s="111">
        <v>10</v>
      </c>
      <c r="B12" s="112">
        <v>10</v>
      </c>
      <c r="C12" s="145">
        <v>1</v>
      </c>
      <c r="D12" s="113">
        <v>92</v>
      </c>
      <c r="E12" s="117" t="s">
        <v>1438</v>
      </c>
      <c r="F12" s="113" t="s">
        <v>592</v>
      </c>
      <c r="G12" s="113" t="s">
        <v>128</v>
      </c>
      <c r="H12" s="113" t="s">
        <v>622</v>
      </c>
      <c r="I12" s="113" t="s">
        <v>744</v>
      </c>
      <c r="J12" s="113" t="s">
        <v>745</v>
      </c>
      <c r="K12" s="113"/>
      <c r="L12" s="113"/>
      <c r="M12" s="113" t="s">
        <v>54</v>
      </c>
    </row>
    <row r="13" spans="1:13" s="119" customFormat="1" ht="55.5" customHeight="1">
      <c r="A13" s="111">
        <v>11</v>
      </c>
      <c r="B13" s="112">
        <v>11</v>
      </c>
      <c r="C13" s="145">
        <v>1</v>
      </c>
      <c r="D13" s="113">
        <v>22</v>
      </c>
      <c r="E13" s="117" t="s">
        <v>8</v>
      </c>
      <c r="F13" s="113" t="s">
        <v>68</v>
      </c>
      <c r="G13" s="113" t="s">
        <v>35</v>
      </c>
      <c r="H13" s="117" t="s">
        <v>8</v>
      </c>
      <c r="I13" s="113" t="s">
        <v>746</v>
      </c>
      <c r="J13" s="113" t="s">
        <v>747</v>
      </c>
      <c r="K13" s="113">
        <v>0</v>
      </c>
      <c r="L13" s="113">
        <v>0</v>
      </c>
      <c r="M13" s="113" t="s">
        <v>55</v>
      </c>
    </row>
    <row r="14" spans="1:13" s="119" customFormat="1" ht="55.5" customHeight="1">
      <c r="A14" s="111">
        <v>12</v>
      </c>
      <c r="B14" s="112">
        <v>12</v>
      </c>
      <c r="C14" s="145">
        <v>1</v>
      </c>
      <c r="D14" s="113">
        <v>25</v>
      </c>
      <c r="E14" s="117" t="s">
        <v>10</v>
      </c>
      <c r="F14" s="144" t="s">
        <v>70</v>
      </c>
      <c r="G14" s="113" t="s">
        <v>35</v>
      </c>
      <c r="H14" s="117" t="s">
        <v>10</v>
      </c>
      <c r="I14" s="113" t="s">
        <v>746</v>
      </c>
      <c r="J14" s="113" t="s">
        <v>748</v>
      </c>
      <c r="K14" s="113">
        <v>0</v>
      </c>
      <c r="L14" s="113">
        <v>0</v>
      </c>
      <c r="M14" s="113" t="s">
        <v>55</v>
      </c>
    </row>
    <row r="15" spans="1:13" s="119" customFormat="1" ht="55.5" customHeight="1">
      <c r="A15" s="111">
        <v>13</v>
      </c>
      <c r="B15" s="112">
        <v>13</v>
      </c>
      <c r="C15" s="145">
        <v>1</v>
      </c>
      <c r="D15" s="113">
        <v>24</v>
      </c>
      <c r="E15" s="117" t="s">
        <v>9</v>
      </c>
      <c r="F15" s="144" t="s">
        <v>69</v>
      </c>
      <c r="G15" s="113" t="s">
        <v>35</v>
      </c>
      <c r="H15" s="117" t="s">
        <v>101</v>
      </c>
      <c r="I15" s="113" t="s">
        <v>749</v>
      </c>
      <c r="J15" s="113" t="s">
        <v>2435</v>
      </c>
      <c r="K15" s="113"/>
      <c r="L15" s="113"/>
      <c r="M15" s="113" t="s">
        <v>55</v>
      </c>
    </row>
    <row r="16" spans="1:13" s="119" customFormat="1" ht="55.5" customHeight="1">
      <c r="A16" s="111">
        <v>14</v>
      </c>
      <c r="B16" s="112">
        <v>14</v>
      </c>
      <c r="C16" s="145">
        <v>1</v>
      </c>
      <c r="D16" s="113">
        <v>26</v>
      </c>
      <c r="E16" s="117" t="s">
        <v>1381</v>
      </c>
      <c r="F16" s="144" t="s">
        <v>71</v>
      </c>
      <c r="G16" s="113" t="s">
        <v>35</v>
      </c>
      <c r="H16" s="117" t="s">
        <v>1381</v>
      </c>
      <c r="I16" s="113" t="s">
        <v>750</v>
      </c>
      <c r="J16" s="113" t="s">
        <v>2435</v>
      </c>
      <c r="K16" s="113">
        <v>0</v>
      </c>
      <c r="L16" s="113">
        <v>0</v>
      </c>
      <c r="M16" s="113" t="s">
        <v>55</v>
      </c>
    </row>
    <row r="17" spans="1:13" s="119" customFormat="1" ht="55.5" customHeight="1">
      <c r="A17" s="111">
        <v>15</v>
      </c>
      <c r="B17" s="112">
        <v>15</v>
      </c>
      <c r="C17" s="145">
        <v>1</v>
      </c>
      <c r="D17" s="113">
        <v>27</v>
      </c>
      <c r="E17" s="114" t="s">
        <v>1382</v>
      </c>
      <c r="F17" s="113" t="s">
        <v>125</v>
      </c>
      <c r="G17" s="113" t="s">
        <v>35</v>
      </c>
      <c r="H17" s="114" t="s">
        <v>1382</v>
      </c>
      <c r="I17" s="113" t="s">
        <v>751</v>
      </c>
      <c r="J17" s="113" t="s">
        <v>2435</v>
      </c>
      <c r="K17" s="113">
        <v>0</v>
      </c>
      <c r="L17" s="113">
        <v>0</v>
      </c>
      <c r="M17" s="113" t="s">
        <v>55</v>
      </c>
    </row>
    <row r="18" spans="1:13" s="119" customFormat="1" ht="55.5" customHeight="1">
      <c r="A18" s="111">
        <v>16</v>
      </c>
      <c r="B18" s="112">
        <v>16</v>
      </c>
      <c r="C18" s="145">
        <v>1</v>
      </c>
      <c r="D18" s="113">
        <v>30</v>
      </c>
      <c r="E18" s="117" t="s">
        <v>2463</v>
      </c>
      <c r="F18" s="113" t="s">
        <v>124</v>
      </c>
      <c r="G18" s="113" t="s">
        <v>35</v>
      </c>
      <c r="H18" s="117" t="s">
        <v>2462</v>
      </c>
      <c r="I18" s="113" t="s">
        <v>752</v>
      </c>
      <c r="J18" s="113" t="s">
        <v>2435</v>
      </c>
      <c r="K18" s="113">
        <v>0</v>
      </c>
      <c r="L18" s="113">
        <v>0</v>
      </c>
      <c r="M18" s="113" t="s">
        <v>55</v>
      </c>
    </row>
    <row r="19" spans="1:13" s="119" customFormat="1" ht="55.5" customHeight="1">
      <c r="A19" s="111">
        <v>17</v>
      </c>
      <c r="B19" s="112">
        <v>17</v>
      </c>
      <c r="C19" s="145">
        <v>1</v>
      </c>
      <c r="D19" s="113">
        <v>237</v>
      </c>
      <c r="E19" s="117" t="s">
        <v>108</v>
      </c>
      <c r="F19" s="144" t="s">
        <v>72</v>
      </c>
      <c r="G19" s="113" t="s">
        <v>35</v>
      </c>
      <c r="H19" s="113" t="s">
        <v>108</v>
      </c>
      <c r="I19" s="113" t="s">
        <v>750</v>
      </c>
      <c r="J19" s="113" t="s">
        <v>753</v>
      </c>
      <c r="K19" s="113">
        <v>0</v>
      </c>
      <c r="L19" s="113"/>
      <c r="M19" s="113" t="s">
        <v>55</v>
      </c>
    </row>
    <row r="20" spans="1:13" s="119" customFormat="1" ht="55.5" customHeight="1">
      <c r="A20" s="111">
        <v>18</v>
      </c>
      <c r="B20" s="112">
        <v>18</v>
      </c>
      <c r="C20" s="145">
        <v>1</v>
      </c>
      <c r="D20" s="113">
        <v>392</v>
      </c>
      <c r="E20" s="117" t="s">
        <v>1488</v>
      </c>
      <c r="F20" s="113" t="s">
        <v>1474</v>
      </c>
      <c r="G20" s="113" t="s">
        <v>35</v>
      </c>
      <c r="H20" s="117" t="s">
        <v>1473</v>
      </c>
      <c r="I20" s="115" t="s">
        <v>2295</v>
      </c>
      <c r="J20" s="115" t="s">
        <v>2296</v>
      </c>
      <c r="K20" s="113">
        <v>0</v>
      </c>
      <c r="L20" s="113">
        <v>0</v>
      </c>
      <c r="M20" s="113" t="s">
        <v>55</v>
      </c>
    </row>
    <row r="21" spans="1:13" s="118" customFormat="1" ht="55.5" customHeight="1">
      <c r="A21" s="111">
        <v>19</v>
      </c>
      <c r="B21" s="112">
        <v>19</v>
      </c>
      <c r="C21" s="145">
        <v>1</v>
      </c>
      <c r="D21" s="113">
        <v>87</v>
      </c>
      <c r="E21" s="117" t="s">
        <v>1383</v>
      </c>
      <c r="F21" s="113" t="s">
        <v>610</v>
      </c>
      <c r="G21" s="113" t="s">
        <v>35</v>
      </c>
      <c r="H21" s="117" t="s">
        <v>102</v>
      </c>
      <c r="I21" s="113" t="s">
        <v>754</v>
      </c>
      <c r="J21" s="113" t="s">
        <v>755</v>
      </c>
      <c r="K21" s="113"/>
      <c r="L21" s="113"/>
      <c r="M21" s="113" t="s">
        <v>2436</v>
      </c>
    </row>
    <row r="22" spans="1:13" s="118" customFormat="1" ht="95.25" customHeight="1">
      <c r="A22" s="111">
        <v>20</v>
      </c>
      <c r="B22" s="112">
        <v>20</v>
      </c>
      <c r="C22" s="145">
        <v>1</v>
      </c>
      <c r="D22" s="113">
        <v>88</v>
      </c>
      <c r="E22" s="117" t="s">
        <v>73</v>
      </c>
      <c r="F22" s="113" t="s">
        <v>634</v>
      </c>
      <c r="G22" s="113" t="s">
        <v>35</v>
      </c>
      <c r="H22" s="117" t="s">
        <v>73</v>
      </c>
      <c r="I22" s="113" t="s">
        <v>756</v>
      </c>
      <c r="J22" s="113" t="s">
        <v>757</v>
      </c>
      <c r="K22" s="113"/>
      <c r="L22" s="113"/>
      <c r="M22" s="113" t="s">
        <v>2436</v>
      </c>
    </row>
    <row r="23" spans="1:13" s="118" customFormat="1" ht="55.5" customHeight="1">
      <c r="A23" s="111">
        <v>21</v>
      </c>
      <c r="B23" s="112">
        <v>21</v>
      </c>
      <c r="C23" s="145">
        <v>1</v>
      </c>
      <c r="D23" s="113">
        <v>391</v>
      </c>
      <c r="E23" s="117" t="s">
        <v>1093</v>
      </c>
      <c r="F23" s="113" t="s">
        <v>1094</v>
      </c>
      <c r="G23" s="113" t="s">
        <v>35</v>
      </c>
      <c r="H23" s="113" t="s">
        <v>1103</v>
      </c>
      <c r="I23" s="113" t="s">
        <v>1104</v>
      </c>
      <c r="J23" s="113" t="s">
        <v>1105</v>
      </c>
      <c r="K23" s="113">
        <v>0</v>
      </c>
      <c r="L23" s="113">
        <v>0</v>
      </c>
      <c r="M23" s="113" t="s">
        <v>2436</v>
      </c>
    </row>
    <row r="24" spans="1:13" s="119" customFormat="1" ht="25.5" customHeight="1">
      <c r="A24" s="121">
        <v>22</v>
      </c>
      <c r="C24" s="146"/>
      <c r="D24" s="119">
        <v>202202</v>
      </c>
      <c r="E24" s="119" t="s">
        <v>6222</v>
      </c>
      <c r="F24" s="121" t="s">
        <v>6696</v>
      </c>
      <c r="H24" s="121" t="s">
        <v>6697</v>
      </c>
      <c r="I24" s="121" t="s">
        <v>6698</v>
      </c>
      <c r="J24" s="121" t="s">
        <v>6699</v>
      </c>
      <c r="K24" s="113">
        <v>0</v>
      </c>
      <c r="L24" s="113">
        <v>0</v>
      </c>
      <c r="M24" s="113" t="s">
        <v>2436</v>
      </c>
    </row>
  </sheetData>
  <sheetProtection algorithmName="SHA-512" hashValue="sl/NywsRduSVQFJd0XdxUwT3rvluMvPHExD7or4zCLHDiiOVSPilNzAudLZXwoCcRpZrXPfc6L4hvbvN0toDJw==" saltValue="YXvQSRRMCrCwFZlXswVbSA==" spinCount="100000" sheet="1" objects="1" scenarios="1"/>
  <sortState xmlns:xlrd2="http://schemas.microsoft.com/office/spreadsheetml/2017/richdata2" ref="A3:Q23">
    <sortCondition ref="A3:A23"/>
  </sortState>
  <customSheetViews>
    <customSheetView guid="{B0D27209-A616-42C3-9F15-59E20239AD6E}" scale="90" showPageBreaks="1" showGridLines="0" printArea="1" showAutoFilter="1" hiddenRows="1" hiddenColumns="1" view="pageBreakPreview">
      <pane ySplit="2" topLeftCell="A3" activePane="bottomLeft" state="frozen"/>
      <selection pane="bottomLeft" sqref="A1:Q1"/>
      <pageMargins left="0.35433070866141736" right="0.27559055118110237" top="0.47244094488188981" bottom="0.47244094488188981" header="0.39370078740157483" footer="0.39370078740157483"/>
      <printOptions horizontalCentered="1"/>
      <pageSetup paperSize="9" scale="19" fitToHeight="2" orientation="portrait" r:id="rId1"/>
      <headerFooter alignWithMargins="0"/>
      <autoFilter ref="A2:S80" xr:uid="{B2C6E3EB-3AFA-4201-8674-F1B4F2B941F5}"/>
    </customSheetView>
  </customSheetViews>
  <printOptions horizontalCentered="1"/>
  <pageMargins left="0.35433070866141736" right="0.27559055118110237" top="0.47244094488188981" bottom="0.47244094488188981" header="0.39370078740157483" footer="0.39370078740157483"/>
  <pageSetup paperSize="9" scale="19" fitToHeight="2" orientation="portrait" r:id="rId2"/>
  <headerFooter alignWithMargins="0">
    <oddHeader>&amp;L&amp;"Calibri"&amp;12&amp;K000000 EBA Regular Use&amp;1#_x000D_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3ECFC7C-8C61-4BB8-91FE-912547A9762B}">
  <ds:schemaRefs>
    <ds:schemaRef ds:uri="http://schemas.microsoft.com/DataMashup"/>
  </ds:schemaRefs>
</ds:datastoreItem>
</file>

<file path=docMetadata/LabelInfo.xml><?xml version="1.0" encoding="utf-8"?>
<clbl:labelList xmlns:clbl="http://schemas.microsoft.com/office/2020/mipLabelMetadata">
  <clbl:label id="{5c7eb9de-735b-4a68-8fe4-c9c62709b012}" enabled="1" method="Standard" siteId="{3bacb4ff-f1a2-4c92-b96c-e99fec826b68}" contentBits="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18</vt:i4>
      </vt:variant>
    </vt:vector>
  </HeadingPairs>
  <TitlesOfParts>
    <vt:vector size="40" baseType="lpstr">
      <vt:lpstr>Start</vt:lpstr>
      <vt:lpstr>Charts</vt:lpstr>
      <vt:lpstr>Assets</vt:lpstr>
      <vt:lpstr>Loans Composition</vt:lpstr>
      <vt:lpstr>Loans NPL and coverage ratio</vt:lpstr>
      <vt:lpstr>NACE composition</vt:lpstr>
      <vt:lpstr>NPL ratio by NACE</vt:lpstr>
      <vt:lpstr>IFRS9</vt:lpstr>
      <vt:lpstr>Sovereigns</vt:lpstr>
      <vt:lpstr>Liabilities</vt:lpstr>
      <vt:lpstr>Own funds and RWA</vt:lpstr>
      <vt:lpstr>Profitability</vt:lpstr>
      <vt:lpstr>RE and Construction Exposures</vt:lpstr>
      <vt:lpstr>Liquidity</vt:lpstr>
      <vt:lpstr>Time series</vt:lpstr>
      <vt:lpstr>RI database</vt:lpstr>
      <vt:lpstr>Annex database</vt:lpstr>
      <vt:lpstr>Data</vt:lpstr>
      <vt:lpstr>Data Annex</vt:lpstr>
      <vt:lpstr>Mapping</vt:lpstr>
      <vt:lpstr>Reference Dates</vt:lpstr>
      <vt:lpstr>List</vt:lpstr>
      <vt:lpstr>List</vt:lpstr>
      <vt:lpstr>Assets!Print_Area</vt:lpstr>
      <vt:lpstr>'Data Annex'!Print_Area</vt:lpstr>
      <vt:lpstr>IFRS9!Print_Area</vt:lpstr>
      <vt:lpstr>Liabilities!Print_Area</vt:lpstr>
      <vt:lpstr>Liquidity!Print_Area</vt:lpstr>
      <vt:lpstr>List!Print_Area</vt:lpstr>
      <vt:lpstr>'Loans Composition'!Print_Area</vt:lpstr>
      <vt:lpstr>'Loans NPL and coverage ratio'!Print_Area</vt:lpstr>
      <vt:lpstr>'NACE composition'!Print_Area</vt:lpstr>
      <vt:lpstr>'NPL ratio by NACE'!Print_Area</vt:lpstr>
      <vt:lpstr>'Own funds and RWA'!Print_Area</vt:lpstr>
      <vt:lpstr>Profitability!Print_Area</vt:lpstr>
      <vt:lpstr>'RE and Construction Exposures'!Print_Area</vt:lpstr>
      <vt:lpstr>'RI database'!Print_Area</vt:lpstr>
      <vt:lpstr>Sovereigns!Print_Area</vt:lpstr>
      <vt:lpstr>SelectType</vt:lpstr>
      <vt:lpstr>SheetType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Angelica Passaponti</dc:creator>
  <cp:lastModifiedBy>Salvatore Corvasce</cp:lastModifiedBy>
  <cp:lastPrinted>2019-03-20T09:55:26Z</cp:lastPrinted>
  <dcterms:created xsi:type="dcterms:W3CDTF">2014-10-27T13:36:48Z</dcterms:created>
  <dcterms:modified xsi:type="dcterms:W3CDTF">2024-03-27T08:38:19Z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7eb9de-735b-4a68-8fe4-c9c62709b012_Enabled">
    <vt:lpwstr>true</vt:lpwstr>
  </property>
  <property fmtid="{D5CDD505-2E9C-101B-9397-08002B2CF9AE}" pid="3" name="MSIP_Label_5c7eb9de-735b-4a68-8fe4-c9c62709b012_SetDate">
    <vt:lpwstr>2022-03-04T14:15:31Z</vt:lpwstr>
  </property>
  <property fmtid="{D5CDD505-2E9C-101B-9397-08002B2CF9AE}" pid="4" name="MSIP_Label_5c7eb9de-735b-4a68-8fe4-c9c62709b012_Method">
    <vt:lpwstr>Standard</vt:lpwstr>
  </property>
  <property fmtid="{D5CDD505-2E9C-101B-9397-08002B2CF9AE}" pid="5" name="MSIP_Label_5c7eb9de-735b-4a68-8fe4-c9c62709b012_Name">
    <vt:lpwstr>EBA Regular Use</vt:lpwstr>
  </property>
  <property fmtid="{D5CDD505-2E9C-101B-9397-08002B2CF9AE}" pid="6" name="MSIP_Label_5c7eb9de-735b-4a68-8fe4-c9c62709b012_SiteId">
    <vt:lpwstr>3bacb4ff-f1a2-4c92-b96c-e99fec826b68</vt:lpwstr>
  </property>
  <property fmtid="{D5CDD505-2E9C-101B-9397-08002B2CF9AE}" pid="7" name="MSIP_Label_5c7eb9de-735b-4a68-8fe4-c9c62709b012_ActionId">
    <vt:lpwstr>6c8b3eeb-df43-4686-8282-98dc0843977e</vt:lpwstr>
  </property>
  <property fmtid="{D5CDD505-2E9C-101B-9397-08002B2CF9AE}" pid="8" name="MSIP_Label_5c7eb9de-735b-4a68-8fe4-c9c62709b012_ContentBits">
    <vt:lpwstr>1</vt:lpwstr>
  </property>
</Properties>
</file>